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84" yWindow="3324" windowWidth="23256" windowHeight="11580" tabRatio="926" firstSheet="6" activeTab="8"/>
  </bookViews>
  <sheets>
    <sheet name="销售信息管控平台" sheetId="13" r:id="rId1"/>
    <sheet name="日接单记录表" sheetId="35" r:id="rId2"/>
    <sheet name="日实际发货表（汪）" sheetId="37" r:id="rId3"/>
    <sheet name="日预计发货计划表（王）" sheetId="38" r:id="rId4"/>
    <sheet name="应付款报表" sheetId="41" r:id="rId5"/>
    <sheet name="开票通知表" sheetId="50" r:id="rId6"/>
    <sheet name="月度发货总数量" sheetId="51" r:id="rId7"/>
    <sheet name="月度产品分类发货明细" sheetId="53" r:id="rId8"/>
    <sheet name="销售台账" sheetId="1" r:id="rId9"/>
    <sheet name="下拉数据源" sheetId="3" r:id="rId10"/>
    <sheet name="账期" sheetId="4" r:id="rId11"/>
    <sheet name="Sheet1" sheetId="14" r:id="rId12"/>
    <sheet name="牌号表" sheetId="15" r:id="rId13"/>
    <sheet name="深圳长飞" sheetId="16" r:id="rId14"/>
    <sheet name="武汉长飞" sheetId="21" r:id="rId15"/>
    <sheet name="武汉烽火" sheetId="22" r:id="rId16"/>
    <sheet name="江苏亨通" sheetId="25" r:id="rId17"/>
    <sheet name="四川长飞" sheetId="26" r:id="rId18"/>
    <sheet name="汉胜" sheetId="17" r:id="rId19"/>
    <sheet name="金信诺" sheetId="18" r:id="rId20"/>
    <sheet name="威利安" sheetId="19" r:id="rId21"/>
    <sheet name="光网" sheetId="20" r:id="rId22"/>
    <sheet name="中利集团" sheetId="24" r:id="rId23"/>
    <sheet name="Sheet2" sheetId="32" r:id="rId24"/>
  </sheets>
  <externalReferences>
    <externalReference r:id="rId25"/>
  </externalReferences>
  <definedNames>
    <definedName name="_2018年销售总台账">销售信息管控平台!$C$6</definedName>
    <definedName name="_xlnm._FilterDatabase" localSheetId="8" hidden="1">销售台账!$A$1:$AI$3929</definedName>
    <definedName name="销售信息管控平台">销售信息管控平台!$C$6</definedName>
  </definedNames>
  <calcPr calcId="145621" concurrentCalc="0"/>
  <pivotCaches>
    <pivotCache cacheId="99" r:id="rId26"/>
  </pivotCaches>
</workbook>
</file>

<file path=xl/calcChain.xml><?xml version="1.0" encoding="utf-8"?>
<calcChain xmlns="http://schemas.openxmlformats.org/spreadsheetml/2006/main">
  <c r="A1047" i="1" l="1"/>
  <c r="AE2" i="1"/>
  <c r="AE3" i="1"/>
  <c r="AE4" i="1"/>
  <c r="AE5" i="1"/>
  <c r="AE6" i="1"/>
  <c r="AE7" i="1"/>
  <c r="AE8" i="1"/>
  <c r="AE9" i="1"/>
  <c r="AE10" i="1"/>
  <c r="AE11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H1064" i="1"/>
  <c r="AE1064" i="1"/>
  <c r="AD1064" i="1"/>
  <c r="S1064" i="1"/>
  <c r="U1064" i="1"/>
  <c r="H1064" i="1"/>
  <c r="F1064" i="1"/>
  <c r="E1064" i="1"/>
  <c r="A1064" i="1"/>
  <c r="AH1063" i="1"/>
  <c r="AE1063" i="1"/>
  <c r="AD1063" i="1"/>
  <c r="S1063" i="1"/>
  <c r="U1063" i="1"/>
  <c r="H1063" i="1"/>
  <c r="F1063" i="1"/>
  <c r="E1063" i="1"/>
  <c r="A1063" i="1"/>
  <c r="AH1061" i="1"/>
  <c r="AE1061" i="1"/>
  <c r="AD1061" i="1"/>
  <c r="S1061" i="1"/>
  <c r="U1061" i="1"/>
  <c r="H1061" i="1"/>
  <c r="F1061" i="1"/>
  <c r="E1061" i="1"/>
  <c r="A1061" i="1"/>
  <c r="AH1060" i="1"/>
  <c r="AE1060" i="1"/>
  <c r="AD1060" i="1"/>
  <c r="S1060" i="1"/>
  <c r="U1060" i="1"/>
  <c r="H1060" i="1"/>
  <c r="F1060" i="1"/>
  <c r="E1060" i="1"/>
  <c r="A1060" i="1"/>
  <c r="AH1059" i="1"/>
  <c r="AE1059" i="1"/>
  <c r="AD1059" i="1"/>
  <c r="S1059" i="1"/>
  <c r="U1059" i="1"/>
  <c r="H1059" i="1"/>
  <c r="F1059" i="1"/>
  <c r="E1059" i="1"/>
  <c r="A1059" i="1"/>
  <c r="AH1058" i="1"/>
  <c r="AE1058" i="1"/>
  <c r="AD1058" i="1"/>
  <c r="S1058" i="1"/>
  <c r="U1058" i="1"/>
  <c r="H1058" i="1"/>
  <c r="F1058" i="1"/>
  <c r="E1058" i="1"/>
  <c r="A1058" i="1"/>
  <c r="AH1057" i="1"/>
  <c r="AE1057" i="1"/>
  <c r="AD1057" i="1"/>
  <c r="S1057" i="1"/>
  <c r="U1057" i="1"/>
  <c r="H1057" i="1"/>
  <c r="F1057" i="1"/>
  <c r="E1057" i="1"/>
  <c r="A1057" i="1"/>
  <c r="AH1056" i="1"/>
  <c r="AE1056" i="1"/>
  <c r="AD1056" i="1"/>
  <c r="S1056" i="1"/>
  <c r="U1056" i="1"/>
  <c r="H1056" i="1"/>
  <c r="F1056" i="1"/>
  <c r="E1056" i="1"/>
  <c r="A1056" i="1"/>
  <c r="AH1055" i="1"/>
  <c r="AE1055" i="1"/>
  <c r="AD1055" i="1"/>
  <c r="S1055" i="1"/>
  <c r="U1055" i="1"/>
  <c r="H1055" i="1"/>
  <c r="F1055" i="1"/>
  <c r="E1055" i="1"/>
  <c r="A1055" i="1"/>
  <c r="AH1054" i="1"/>
  <c r="AE1054" i="1"/>
  <c r="AD1054" i="1"/>
  <c r="S1054" i="1"/>
  <c r="U1054" i="1"/>
  <c r="H1054" i="1"/>
  <c r="F1054" i="1"/>
  <c r="E1054" i="1"/>
  <c r="A1054" i="1"/>
  <c r="AH1053" i="1"/>
  <c r="AE1053" i="1"/>
  <c r="AD1053" i="1"/>
  <c r="S1053" i="1"/>
  <c r="U1053" i="1"/>
  <c r="H1053" i="1"/>
  <c r="F1053" i="1"/>
  <c r="E1053" i="1"/>
  <c r="A1053" i="1"/>
  <c r="S961" i="1"/>
  <c r="Q768" i="1"/>
  <c r="AH768" i="1"/>
  <c r="AE768" i="1"/>
  <c r="AD768" i="1"/>
  <c r="S768" i="1"/>
  <c r="U768" i="1"/>
  <c r="H768" i="1"/>
  <c r="F768" i="1"/>
  <c r="E768" i="1"/>
  <c r="A768" i="1"/>
  <c r="Q847" i="1"/>
  <c r="AH847" i="1"/>
  <c r="AE847" i="1"/>
  <c r="AD847" i="1"/>
  <c r="S847" i="1"/>
  <c r="U847" i="1"/>
  <c r="H847" i="1"/>
  <c r="F847" i="1"/>
  <c r="E847" i="1"/>
  <c r="A847" i="1"/>
  <c r="Q876" i="1"/>
  <c r="AH876" i="1"/>
  <c r="AE876" i="1"/>
  <c r="AD876" i="1"/>
  <c r="S876" i="1"/>
  <c r="U876" i="1"/>
  <c r="H876" i="1"/>
  <c r="F876" i="1"/>
  <c r="E876" i="1"/>
  <c r="A876" i="1"/>
  <c r="AH1052" i="1"/>
  <c r="AE1052" i="1"/>
  <c r="AD1052" i="1"/>
  <c r="S1052" i="1"/>
  <c r="U1052" i="1"/>
  <c r="H1052" i="1"/>
  <c r="F1052" i="1"/>
  <c r="E1052" i="1"/>
  <c r="A1052" i="1"/>
  <c r="AH1051" i="1"/>
  <c r="AE1051" i="1"/>
  <c r="AD1051" i="1"/>
  <c r="S1051" i="1"/>
  <c r="U1051" i="1"/>
  <c r="H1051" i="1"/>
  <c r="F1051" i="1"/>
  <c r="E1051" i="1"/>
  <c r="A1051" i="1"/>
  <c r="S1049" i="1"/>
  <c r="S1048" i="1"/>
  <c r="H1048" i="1"/>
  <c r="AH1047" i="1"/>
  <c r="AD1047" i="1"/>
  <c r="S1047" i="1"/>
  <c r="U1047" i="1"/>
  <c r="F1047" i="1"/>
  <c r="E1047" i="1"/>
  <c r="AH1046" i="1"/>
  <c r="AE1046" i="1"/>
  <c r="AD1046" i="1"/>
  <c r="S1046" i="1"/>
  <c r="U1046" i="1"/>
  <c r="H1046" i="1"/>
  <c r="F1046" i="1"/>
  <c r="E1046" i="1"/>
  <c r="A1046" i="1"/>
  <c r="AH1045" i="1"/>
  <c r="AD1045" i="1"/>
  <c r="S1045" i="1"/>
  <c r="U1045" i="1"/>
  <c r="F1045" i="1"/>
  <c r="E1045" i="1"/>
  <c r="AH1044" i="1"/>
  <c r="AE1044" i="1"/>
  <c r="AD1044" i="1"/>
  <c r="S1044" i="1"/>
  <c r="U1044" i="1"/>
  <c r="H1044" i="1"/>
  <c r="F1044" i="1"/>
  <c r="E1044" i="1"/>
  <c r="A1044" i="1"/>
  <c r="S1041" i="1"/>
  <c r="AH1036" i="1"/>
  <c r="AE1036" i="1"/>
  <c r="AD1036" i="1"/>
  <c r="S1036" i="1"/>
  <c r="U1036" i="1"/>
  <c r="H1036" i="1"/>
  <c r="F1036" i="1"/>
  <c r="E1036" i="1"/>
  <c r="A1036" i="1"/>
  <c r="H1035" i="1"/>
  <c r="F1035" i="1"/>
  <c r="E1035" i="1"/>
  <c r="H1034" i="1"/>
  <c r="F1034" i="1"/>
  <c r="E1034" i="1"/>
  <c r="H1029" i="1"/>
  <c r="F1029" i="1"/>
  <c r="E1029" i="1"/>
  <c r="AH642" i="1"/>
  <c r="AE642" i="1"/>
  <c r="AD642" i="1"/>
  <c r="S642" i="1"/>
  <c r="U642" i="1"/>
  <c r="F642" i="1"/>
  <c r="E642" i="1"/>
  <c r="A642" i="1"/>
  <c r="AH1027" i="1"/>
  <c r="AE1027" i="1"/>
  <c r="AD1027" i="1"/>
  <c r="S1027" i="1"/>
  <c r="U1027" i="1"/>
  <c r="H1027" i="1"/>
  <c r="F1027" i="1"/>
  <c r="E1027" i="1"/>
  <c r="A1027" i="1"/>
  <c r="A1028" i="1"/>
  <c r="A1029" i="1"/>
  <c r="A1030" i="1"/>
  <c r="A1031" i="1"/>
  <c r="A1032" i="1"/>
  <c r="A1033" i="1"/>
  <c r="A1034" i="1"/>
  <c r="A1035" i="1"/>
  <c r="A1037" i="1"/>
  <c r="A1038" i="1"/>
  <c r="A1039" i="1"/>
  <c r="A1040" i="1"/>
  <c r="A1041" i="1"/>
  <c r="A1042" i="1"/>
  <c r="A1026" i="1"/>
  <c r="A1025" i="1"/>
  <c r="AH1026" i="1"/>
  <c r="AE1026" i="1"/>
  <c r="AD1026" i="1"/>
  <c r="S1026" i="1"/>
  <c r="U1026" i="1"/>
  <c r="H1026" i="1"/>
  <c r="F1026" i="1"/>
  <c r="E1026" i="1"/>
  <c r="AH1025" i="1"/>
  <c r="AE1025" i="1"/>
  <c r="AD1025" i="1"/>
  <c r="S1025" i="1"/>
  <c r="U1025" i="1"/>
  <c r="H1025" i="1"/>
  <c r="F1025" i="1"/>
  <c r="E1025" i="1"/>
  <c r="S1021" i="1"/>
  <c r="U1021" i="1"/>
  <c r="AH1020" i="1"/>
  <c r="AE1020" i="1"/>
  <c r="AD1020" i="1"/>
  <c r="S1020" i="1"/>
  <c r="U1020" i="1"/>
  <c r="H1020" i="1"/>
  <c r="F1020" i="1"/>
  <c r="E1020" i="1"/>
  <c r="A1020" i="1"/>
  <c r="AH1018" i="1"/>
  <c r="AE1018" i="1"/>
  <c r="AD1018" i="1"/>
  <c r="S1018" i="1"/>
  <c r="U1018" i="1"/>
  <c r="H1018" i="1"/>
  <c r="F1018" i="1"/>
  <c r="E1018" i="1"/>
  <c r="A1018" i="1"/>
  <c r="AH1017" i="1"/>
  <c r="AE1017" i="1"/>
  <c r="AD1017" i="1"/>
  <c r="S1017" i="1"/>
  <c r="U1017" i="1"/>
  <c r="H1017" i="1"/>
  <c r="F1017" i="1"/>
  <c r="E1017" i="1"/>
  <c r="A1017" i="1"/>
  <c r="S1015" i="1"/>
  <c r="S1014" i="1"/>
  <c r="S1012" i="1"/>
  <c r="H1012" i="1"/>
  <c r="F1012" i="1"/>
  <c r="E1012" i="1"/>
  <c r="H1011" i="1"/>
  <c r="F1011" i="1"/>
  <c r="E1011" i="1"/>
  <c r="H1010" i="1"/>
  <c r="F1010" i="1"/>
  <c r="E1010" i="1"/>
  <c r="S1008" i="1"/>
  <c r="U1008" i="1"/>
  <c r="AH1008" i="1"/>
  <c r="AE1008" i="1"/>
  <c r="AD1008" i="1"/>
  <c r="H1008" i="1"/>
  <c r="F1008" i="1"/>
  <c r="E1008" i="1"/>
  <c r="A1008" i="1"/>
  <c r="AH999" i="1"/>
  <c r="AH1006" i="1"/>
  <c r="AE1006" i="1"/>
  <c r="AD1006" i="1"/>
  <c r="S1006" i="1"/>
  <c r="U1006" i="1"/>
  <c r="H1006" i="1"/>
  <c r="F1006" i="1"/>
  <c r="E1006" i="1"/>
  <c r="A1006" i="1"/>
  <c r="S1005" i="1"/>
  <c r="S1003" i="1"/>
  <c r="S1002" i="1"/>
  <c r="S1000" i="1"/>
  <c r="S999" i="1"/>
  <c r="H998" i="1"/>
  <c r="F998" i="1"/>
  <c r="E998" i="1"/>
  <c r="H995" i="1"/>
  <c r="AH994" i="1"/>
  <c r="AE994" i="1"/>
  <c r="AD994" i="1"/>
  <c r="S994" i="1"/>
  <c r="U994" i="1"/>
  <c r="H994" i="1"/>
  <c r="F994" i="1"/>
  <c r="E994" i="1"/>
  <c r="A994" i="1"/>
  <c r="AH993" i="1"/>
  <c r="AE993" i="1"/>
  <c r="AD993" i="1"/>
  <c r="S993" i="1"/>
  <c r="U993" i="1"/>
  <c r="H993" i="1"/>
  <c r="F993" i="1"/>
  <c r="E993" i="1"/>
  <c r="A993" i="1"/>
  <c r="AH992" i="1"/>
  <c r="AE992" i="1"/>
  <c r="AD992" i="1"/>
  <c r="S992" i="1"/>
  <c r="U992" i="1"/>
  <c r="H992" i="1"/>
  <c r="F992" i="1"/>
  <c r="E992" i="1"/>
  <c r="A992" i="1"/>
  <c r="AH991" i="1"/>
  <c r="AE991" i="1"/>
  <c r="AD991" i="1"/>
  <c r="S991" i="1"/>
  <c r="U991" i="1"/>
  <c r="H991" i="1"/>
  <c r="F991" i="1"/>
  <c r="E991" i="1"/>
  <c r="A991" i="1"/>
  <c r="Z901" i="1"/>
  <c r="Z836" i="1"/>
  <c r="Z963" i="1"/>
  <c r="Z962" i="1"/>
  <c r="A959" i="1"/>
  <c r="A912" i="1"/>
  <c r="A903" i="1"/>
  <c r="AH990" i="1"/>
  <c r="AE990" i="1"/>
  <c r="AD990" i="1"/>
  <c r="S990" i="1"/>
  <c r="U990" i="1"/>
  <c r="H990" i="1"/>
  <c r="F990" i="1"/>
  <c r="E990" i="1"/>
  <c r="A990" i="1"/>
  <c r="A988" i="1"/>
  <c r="E988" i="1"/>
  <c r="F988" i="1"/>
  <c r="H988" i="1"/>
  <c r="S988" i="1"/>
  <c r="U988" i="1"/>
  <c r="AE988" i="1"/>
  <c r="AD988" i="1"/>
  <c r="AH988" i="1"/>
  <c r="H987" i="1"/>
  <c r="S986" i="1"/>
  <c r="S980" i="1"/>
  <c r="AD219" i="1"/>
  <c r="AH978" i="1"/>
  <c r="AE978" i="1"/>
  <c r="AD978" i="1"/>
  <c r="S978" i="1"/>
  <c r="U978" i="1"/>
  <c r="H978" i="1"/>
  <c r="F978" i="1"/>
  <c r="E978" i="1"/>
  <c r="A978" i="1"/>
  <c r="S975" i="1"/>
  <c r="F960" i="1"/>
  <c r="E960" i="1"/>
  <c r="A960" i="1"/>
  <c r="Z913" i="1"/>
  <c r="AH973" i="1"/>
  <c r="AE973" i="1"/>
  <c r="AD973" i="1"/>
  <c r="S973" i="1"/>
  <c r="U973" i="1"/>
  <c r="H973" i="1"/>
  <c r="F973" i="1"/>
  <c r="E973" i="1"/>
  <c r="A973" i="1"/>
  <c r="AH972" i="1"/>
  <c r="AE972" i="1"/>
  <c r="AD972" i="1"/>
  <c r="S972" i="1"/>
  <c r="U972" i="1"/>
  <c r="H972" i="1"/>
  <c r="F972" i="1"/>
  <c r="E972" i="1"/>
  <c r="A972" i="1"/>
  <c r="S969" i="1"/>
  <c r="U969" i="1"/>
  <c r="AH967" i="1"/>
  <c r="AE967" i="1"/>
  <c r="AD967" i="1"/>
  <c r="S967" i="1"/>
  <c r="U967" i="1"/>
  <c r="H967" i="1"/>
  <c r="F967" i="1"/>
  <c r="E967" i="1"/>
  <c r="A967" i="1"/>
  <c r="AH966" i="1"/>
  <c r="AE966" i="1"/>
  <c r="AD966" i="1"/>
  <c r="S966" i="1"/>
  <c r="U966" i="1"/>
  <c r="H966" i="1"/>
  <c r="F966" i="1"/>
  <c r="E966" i="1"/>
  <c r="A966" i="1"/>
  <c r="AH965" i="1"/>
  <c r="AE965" i="1"/>
  <c r="AD965" i="1"/>
  <c r="S965" i="1"/>
  <c r="U965" i="1"/>
  <c r="H965" i="1"/>
  <c r="F965" i="1"/>
  <c r="E965" i="1"/>
  <c r="A965" i="1"/>
  <c r="AH964" i="1"/>
  <c r="AE964" i="1"/>
  <c r="AD964" i="1"/>
  <c r="S964" i="1"/>
  <c r="U964" i="1"/>
  <c r="H964" i="1"/>
  <c r="F964" i="1"/>
  <c r="E964" i="1"/>
  <c r="A964" i="1"/>
  <c r="S919" i="1"/>
  <c r="U919" i="1"/>
  <c r="S913" i="1"/>
  <c r="U913" i="1"/>
  <c r="S798" i="1"/>
  <c r="U798" i="1"/>
  <c r="S797" i="1"/>
  <c r="U797" i="1"/>
  <c r="S796" i="1"/>
  <c r="U796" i="1"/>
  <c r="S795" i="1"/>
  <c r="U795" i="1"/>
  <c r="S333" i="1"/>
  <c r="U333" i="1"/>
  <c r="S332" i="1"/>
  <c r="U332" i="1"/>
  <c r="S331" i="1"/>
  <c r="U331" i="1"/>
  <c r="S330" i="1"/>
  <c r="U330" i="1"/>
  <c r="S329" i="1"/>
  <c r="U329" i="1"/>
  <c r="S328" i="1"/>
  <c r="U328" i="1"/>
  <c r="S327" i="1"/>
  <c r="U327" i="1"/>
  <c r="S326" i="1"/>
  <c r="U326" i="1"/>
  <c r="S325" i="1"/>
  <c r="U325" i="1"/>
  <c r="S324" i="1"/>
  <c r="U324" i="1"/>
  <c r="T69" i="1"/>
  <c r="T80" i="1"/>
  <c r="AH946" i="1"/>
  <c r="AH960" i="1"/>
  <c r="AE960" i="1"/>
  <c r="AD960" i="1"/>
  <c r="S960" i="1"/>
  <c r="U960" i="1"/>
  <c r="S958" i="1"/>
  <c r="S957" i="1"/>
  <c r="AH956" i="1"/>
  <c r="AE956" i="1"/>
  <c r="AD956" i="1"/>
  <c r="S956" i="1"/>
  <c r="U956" i="1"/>
  <c r="H956" i="1"/>
  <c r="F956" i="1"/>
  <c r="E956" i="1"/>
  <c r="A956" i="1"/>
  <c r="AH953" i="1"/>
  <c r="AE953" i="1"/>
  <c r="AD953" i="1"/>
  <c r="S953" i="1"/>
  <c r="U953" i="1"/>
  <c r="H953" i="1"/>
  <c r="F953" i="1"/>
  <c r="E953" i="1"/>
  <c r="A953" i="1"/>
  <c r="AH952" i="1"/>
  <c r="AE952" i="1"/>
  <c r="AD952" i="1"/>
  <c r="S952" i="1"/>
  <c r="U952" i="1"/>
  <c r="H952" i="1"/>
  <c r="F952" i="1"/>
  <c r="E952" i="1"/>
  <c r="A952" i="1"/>
  <c r="AH951" i="1"/>
  <c r="AE951" i="1"/>
  <c r="AD951" i="1"/>
  <c r="S951" i="1"/>
  <c r="U951" i="1"/>
  <c r="H951" i="1"/>
  <c r="F951" i="1"/>
  <c r="E951" i="1"/>
  <c r="A951" i="1"/>
  <c r="AH950" i="1"/>
  <c r="AE950" i="1"/>
  <c r="AD950" i="1"/>
  <c r="S950" i="1"/>
  <c r="U950" i="1"/>
  <c r="H950" i="1"/>
  <c r="F950" i="1"/>
  <c r="E950" i="1"/>
  <c r="A950" i="1"/>
  <c r="AH949" i="1"/>
  <c r="AE949" i="1"/>
  <c r="AD949" i="1"/>
  <c r="S949" i="1"/>
  <c r="U949" i="1"/>
  <c r="H949" i="1"/>
  <c r="F949" i="1"/>
  <c r="E949" i="1"/>
  <c r="A949" i="1"/>
  <c r="AH948" i="1"/>
  <c r="AE948" i="1"/>
  <c r="AD948" i="1"/>
  <c r="S948" i="1"/>
  <c r="U948" i="1"/>
  <c r="H948" i="1"/>
  <c r="F948" i="1"/>
  <c r="E948" i="1"/>
  <c r="A948" i="1"/>
  <c r="AH943" i="1"/>
  <c r="AE943" i="1"/>
  <c r="AD943" i="1"/>
  <c r="S943" i="1"/>
  <c r="U943" i="1"/>
  <c r="H943" i="1"/>
  <c r="F943" i="1"/>
  <c r="E943" i="1"/>
  <c r="A943" i="1"/>
  <c r="AH942" i="1"/>
  <c r="AE942" i="1"/>
  <c r="AD942" i="1"/>
  <c r="S942" i="1"/>
  <c r="U942" i="1"/>
  <c r="F942" i="1"/>
  <c r="E942" i="1"/>
  <c r="A942" i="1"/>
  <c r="AH941" i="1"/>
  <c r="AE941" i="1"/>
  <c r="AD941" i="1"/>
  <c r="S941" i="1"/>
  <c r="U941" i="1"/>
  <c r="H941" i="1"/>
  <c r="F941" i="1"/>
  <c r="E941" i="1"/>
  <c r="A941" i="1"/>
  <c r="T28" i="1"/>
  <c r="T81" i="1"/>
  <c r="Z821" i="1"/>
  <c r="Z820" i="1"/>
  <c r="Z151" i="1"/>
  <c r="Z150" i="1"/>
  <c r="T48" i="1"/>
  <c r="S3928" i="1"/>
  <c r="U3928" i="1"/>
  <c r="S922" i="1"/>
  <c r="S920" i="1"/>
  <c r="S915" i="1"/>
  <c r="U915" i="1"/>
  <c r="S914" i="1"/>
  <c r="U914" i="1"/>
  <c r="S909" i="1"/>
  <c r="S906" i="1"/>
  <c r="S869" i="1"/>
  <c r="S861" i="1"/>
  <c r="S840" i="1"/>
  <c r="S839" i="1"/>
  <c r="S830" i="1"/>
  <c r="S819" i="1"/>
  <c r="S817" i="1"/>
  <c r="S816" i="1"/>
  <c r="S810" i="1"/>
  <c r="S809" i="1"/>
  <c r="S790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7" i="1"/>
  <c r="S426" i="1"/>
  <c r="S425" i="1"/>
  <c r="S424" i="1"/>
  <c r="S423" i="1"/>
  <c r="S422" i="1"/>
  <c r="S421" i="1"/>
  <c r="S420" i="1"/>
  <c r="S419" i="1"/>
  <c r="S418" i="1"/>
  <c r="S417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U378" i="1"/>
  <c r="S377" i="1"/>
  <c r="S376" i="1"/>
  <c r="S375" i="1"/>
  <c r="S374" i="1"/>
  <c r="S373" i="1"/>
  <c r="AE465" i="1"/>
  <c r="AH938" i="1"/>
  <c r="AE938" i="1"/>
  <c r="AD938" i="1"/>
  <c r="S938" i="1"/>
  <c r="U938" i="1"/>
  <c r="H938" i="1"/>
  <c r="F938" i="1"/>
  <c r="E938" i="1"/>
  <c r="A938" i="1"/>
  <c r="AE937" i="1"/>
  <c r="AD937" i="1"/>
  <c r="S937" i="1"/>
  <c r="U937" i="1"/>
  <c r="F937" i="1"/>
  <c r="E937" i="1"/>
  <c r="A937" i="1"/>
  <c r="AH936" i="1"/>
  <c r="AE936" i="1"/>
  <c r="AD936" i="1"/>
  <c r="S936" i="1"/>
  <c r="U936" i="1"/>
  <c r="H936" i="1"/>
  <c r="F936" i="1"/>
  <c r="E936" i="1"/>
  <c r="A936" i="1"/>
  <c r="AH935" i="1"/>
  <c r="AE935" i="1"/>
  <c r="AD935" i="1"/>
  <c r="S935" i="1"/>
  <c r="U935" i="1"/>
  <c r="H935" i="1"/>
  <c r="F935" i="1"/>
  <c r="E935" i="1"/>
  <c r="A935" i="1"/>
  <c r="AH933" i="1"/>
  <c r="AE933" i="1"/>
  <c r="AD933" i="1"/>
  <c r="S933" i="1"/>
  <c r="U933" i="1"/>
  <c r="H933" i="1"/>
  <c r="F933" i="1"/>
  <c r="E933" i="1"/>
  <c r="A933" i="1"/>
  <c r="AH930" i="1"/>
  <c r="AE930" i="1"/>
  <c r="AD930" i="1"/>
  <c r="S930" i="1"/>
  <c r="U930" i="1"/>
  <c r="H930" i="1"/>
  <c r="F930" i="1"/>
  <c r="E930" i="1"/>
  <c r="A930" i="1"/>
  <c r="Z540" i="1"/>
  <c r="Z780" i="1"/>
  <c r="Z897" i="1"/>
  <c r="Z896" i="1"/>
  <c r="Z793" i="1"/>
  <c r="Z792" i="1"/>
  <c r="Z919" i="1"/>
  <c r="Z287" i="1"/>
  <c r="Z278" i="1"/>
  <c r="AH3929" i="1"/>
  <c r="AE3929" i="1"/>
  <c r="AD3929" i="1"/>
  <c r="S3929" i="1"/>
  <c r="U3929" i="1"/>
  <c r="H3929" i="1"/>
  <c r="F3929" i="1"/>
  <c r="E3929" i="1"/>
  <c r="A3929" i="1"/>
  <c r="AH925" i="1"/>
  <c r="AE925" i="1"/>
  <c r="AD925" i="1"/>
  <c r="S925" i="1"/>
  <c r="U925" i="1"/>
  <c r="H925" i="1"/>
  <c r="F925" i="1"/>
  <c r="E925" i="1"/>
  <c r="A925" i="1"/>
  <c r="AH924" i="1"/>
  <c r="AE924" i="1"/>
  <c r="AD924" i="1"/>
  <c r="S924" i="1"/>
  <c r="U924" i="1"/>
  <c r="H924" i="1"/>
  <c r="F924" i="1"/>
  <c r="E924" i="1"/>
  <c r="A924" i="1"/>
  <c r="A899" i="1"/>
  <c r="E899" i="1"/>
  <c r="F899" i="1"/>
  <c r="H899" i="1"/>
  <c r="S899" i="1"/>
  <c r="U899" i="1"/>
  <c r="AE899" i="1"/>
  <c r="AD899" i="1"/>
  <c r="AH899" i="1"/>
  <c r="F919" i="1"/>
  <c r="E919" i="1"/>
  <c r="T31" i="1"/>
  <c r="S918" i="1"/>
  <c r="H918" i="1"/>
  <c r="AH917" i="1"/>
  <c r="AE917" i="1"/>
  <c r="AD917" i="1"/>
  <c r="S917" i="1"/>
  <c r="U917" i="1"/>
  <c r="H917" i="1"/>
  <c r="F917" i="1"/>
  <c r="E917" i="1"/>
  <c r="A917" i="1"/>
  <c r="T39" i="1"/>
  <c r="AH915" i="1"/>
  <c r="AE915" i="1"/>
  <c r="AD915" i="1"/>
  <c r="H915" i="1"/>
  <c r="F915" i="1"/>
  <c r="E915" i="1"/>
  <c r="A915" i="1"/>
  <c r="AH914" i="1"/>
  <c r="AE914" i="1"/>
  <c r="AD914" i="1"/>
  <c r="H914" i="1"/>
  <c r="F914" i="1"/>
  <c r="E914" i="1"/>
  <c r="A914" i="1"/>
  <c r="AH3928" i="1"/>
  <c r="AE3928" i="1"/>
  <c r="AD3928" i="1"/>
  <c r="H3928" i="1"/>
  <c r="F3928" i="1"/>
  <c r="E3928" i="1"/>
  <c r="A3928" i="1"/>
  <c r="AH882" i="1"/>
  <c r="AE882" i="1"/>
  <c r="AD882" i="1"/>
  <c r="S882" i="1"/>
  <c r="U882" i="1"/>
  <c r="H882" i="1"/>
  <c r="F882" i="1"/>
  <c r="E882" i="1"/>
  <c r="A882" i="1"/>
  <c r="S912" i="1"/>
  <c r="U912" i="1"/>
  <c r="H909" i="1"/>
  <c r="A911" i="1"/>
  <c r="A910" i="1"/>
  <c r="A909" i="1"/>
  <c r="A908" i="1"/>
  <c r="A907" i="1"/>
  <c r="A906" i="1"/>
  <c r="A905" i="1"/>
  <c r="A886" i="1"/>
  <c r="A902" i="1"/>
  <c r="S901" i="1"/>
  <c r="H900" i="1"/>
  <c r="H897" i="1"/>
  <c r="T73" i="1"/>
  <c r="T26" i="1"/>
  <c r="T37" i="1"/>
  <c r="T11" i="1"/>
  <c r="AH669" i="1"/>
  <c r="AE669" i="1"/>
  <c r="AD669" i="1"/>
  <c r="S669" i="1"/>
  <c r="U669" i="1"/>
  <c r="H669" i="1"/>
  <c r="F669" i="1"/>
  <c r="E669" i="1"/>
  <c r="A669" i="1"/>
  <c r="H892" i="1"/>
  <c r="H887" i="1"/>
  <c r="H890" i="1"/>
  <c r="H893" i="1"/>
  <c r="H891" i="1"/>
  <c r="H923" i="1"/>
  <c r="H904" i="1"/>
  <c r="H894" i="1"/>
  <c r="H889" i="1"/>
  <c r="H888" i="1"/>
  <c r="H885" i="1"/>
  <c r="AH884" i="1"/>
  <c r="AE884" i="1"/>
  <c r="AD884" i="1"/>
  <c r="S884" i="1"/>
  <c r="U884" i="1"/>
  <c r="H884" i="1"/>
  <c r="F884" i="1"/>
  <c r="E884" i="1"/>
  <c r="A884" i="1"/>
  <c r="A645" i="1"/>
  <c r="A646" i="1"/>
  <c r="A647" i="1"/>
  <c r="E875" i="1"/>
  <c r="E877" i="1"/>
  <c r="AH641" i="1"/>
  <c r="AE641" i="1"/>
  <c r="AD641" i="1"/>
  <c r="S641" i="1"/>
  <c r="U641" i="1"/>
  <c r="F641" i="1"/>
  <c r="E641" i="1"/>
  <c r="A641" i="1"/>
  <c r="AH646" i="1"/>
  <c r="AE646" i="1"/>
  <c r="AD646" i="1"/>
  <c r="S646" i="1"/>
  <c r="U646" i="1"/>
  <c r="F646" i="1"/>
  <c r="E646" i="1"/>
  <c r="AH883" i="1"/>
  <c r="AE883" i="1"/>
  <c r="AD883" i="1"/>
  <c r="S883" i="1"/>
  <c r="U883" i="1"/>
  <c r="H883" i="1"/>
  <c r="F883" i="1"/>
  <c r="E883" i="1"/>
  <c r="A883" i="1"/>
  <c r="AH881" i="1"/>
  <c r="AE881" i="1"/>
  <c r="AD881" i="1"/>
  <c r="S881" i="1"/>
  <c r="U881" i="1"/>
  <c r="H881" i="1"/>
  <c r="F881" i="1"/>
  <c r="E881" i="1"/>
  <c r="A881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3" i="1"/>
  <c r="A644" i="1"/>
  <c r="A640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72" i="1"/>
  <c r="A662" i="1"/>
  <c r="A663" i="1"/>
  <c r="A664" i="1"/>
  <c r="A665" i="1"/>
  <c r="A666" i="1"/>
  <c r="A667" i="1"/>
  <c r="A668" i="1"/>
  <c r="A670" i="1"/>
  <c r="A676" i="1"/>
  <c r="A686" i="1"/>
  <c r="A687" i="1"/>
  <c r="A807" i="1"/>
  <c r="A854" i="1"/>
  <c r="A855" i="1"/>
  <c r="A677" i="1"/>
  <c r="A678" i="1"/>
  <c r="A679" i="1"/>
  <c r="A680" i="1"/>
  <c r="A681" i="1"/>
  <c r="A682" i="1"/>
  <c r="A683" i="1"/>
  <c r="A684" i="1"/>
  <c r="A685" i="1"/>
  <c r="A661" i="1"/>
  <c r="A671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56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8" i="1"/>
  <c r="A849" i="1"/>
  <c r="A850" i="1"/>
  <c r="A851" i="1"/>
  <c r="A852" i="1"/>
  <c r="A853" i="1"/>
  <c r="A673" i="1"/>
  <c r="A674" i="1"/>
  <c r="A675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7" i="1"/>
  <c r="A878" i="1"/>
  <c r="A879" i="1"/>
  <c r="A880" i="1"/>
  <c r="A885" i="1"/>
  <c r="A888" i="1"/>
  <c r="A889" i="1"/>
  <c r="A894" i="1"/>
  <c r="A904" i="1"/>
  <c r="A923" i="1"/>
  <c r="A891" i="1"/>
  <c r="A893" i="1"/>
  <c r="A890" i="1"/>
  <c r="A887" i="1"/>
  <c r="A892" i="1"/>
  <c r="A895" i="1"/>
  <c r="A896" i="1"/>
  <c r="A897" i="1"/>
  <c r="A898" i="1"/>
  <c r="A900" i="1"/>
  <c r="A901" i="1"/>
  <c r="A913" i="1"/>
  <c r="A916" i="1"/>
  <c r="A918" i="1"/>
  <c r="A919" i="1"/>
  <c r="A920" i="1"/>
  <c r="A921" i="1"/>
  <c r="A922" i="1"/>
  <c r="A926" i="1"/>
  <c r="A927" i="1"/>
  <c r="A928" i="1"/>
  <c r="A929" i="1"/>
  <c r="A931" i="1"/>
  <c r="A932" i="1"/>
  <c r="A934" i="1"/>
  <c r="A939" i="1"/>
  <c r="A940" i="1"/>
  <c r="A944" i="1"/>
  <c r="A945" i="1"/>
  <c r="A946" i="1"/>
  <c r="A947" i="1"/>
  <c r="AH315" i="1"/>
  <c r="AE315" i="1"/>
  <c r="AD315" i="1"/>
  <c r="S315" i="1"/>
  <c r="U315" i="1"/>
  <c r="F315" i="1"/>
  <c r="E315" i="1"/>
  <c r="H879" i="1"/>
  <c r="E879" i="1"/>
  <c r="F879" i="1"/>
  <c r="S879" i="1"/>
  <c r="U879" i="1"/>
  <c r="AE879" i="1"/>
  <c r="AD879" i="1"/>
  <c r="AH879" i="1"/>
  <c r="H878" i="1"/>
  <c r="F878" i="1"/>
  <c r="E878" i="1"/>
  <c r="H877" i="1"/>
  <c r="F877" i="1"/>
  <c r="AH873" i="1"/>
  <c r="AE873" i="1"/>
  <c r="AD873" i="1"/>
  <c r="S873" i="1"/>
  <c r="U873" i="1"/>
  <c r="H873" i="1"/>
  <c r="F873" i="1"/>
  <c r="E873" i="1"/>
  <c r="AH872" i="1"/>
  <c r="AE872" i="1"/>
  <c r="AD872" i="1"/>
  <c r="S872" i="1"/>
  <c r="U872" i="1"/>
  <c r="H872" i="1"/>
  <c r="F872" i="1"/>
  <c r="E872" i="1"/>
  <c r="AH869" i="1"/>
  <c r="AE869" i="1"/>
  <c r="AD869" i="1"/>
  <c r="U869" i="1"/>
  <c r="H869" i="1"/>
  <c r="F869" i="1"/>
  <c r="E869" i="1"/>
  <c r="Z248" i="1"/>
  <c r="Z247" i="1"/>
  <c r="Z145" i="1"/>
  <c r="Z144" i="1"/>
  <c r="Z831" i="1"/>
  <c r="Z496" i="1"/>
  <c r="Z808" i="1"/>
  <c r="Z805" i="1"/>
  <c r="S860" i="1"/>
  <c r="H860" i="1"/>
  <c r="S857" i="1"/>
  <c r="H853" i="1"/>
  <c r="H852" i="1"/>
  <c r="H851" i="1"/>
  <c r="H850" i="1"/>
  <c r="H848" i="1"/>
  <c r="H846" i="1"/>
  <c r="S844" i="1"/>
  <c r="U844" i="1"/>
  <c r="H844" i="1"/>
  <c r="F844" i="1"/>
  <c r="E844" i="1"/>
  <c r="AH841" i="1"/>
  <c r="AE841" i="1"/>
  <c r="AD841" i="1"/>
  <c r="S841" i="1"/>
  <c r="U841" i="1"/>
  <c r="S206" i="1"/>
  <c r="U206" i="1"/>
  <c r="S207" i="1"/>
  <c r="U207" i="1"/>
  <c r="AH818" i="1"/>
  <c r="AE818" i="1"/>
  <c r="AD818" i="1"/>
  <c r="S818" i="1"/>
  <c r="U818" i="1"/>
  <c r="H818" i="1"/>
  <c r="F818" i="1"/>
  <c r="E818" i="1"/>
  <c r="U840" i="1"/>
  <c r="H840" i="1"/>
  <c r="F840" i="1"/>
  <c r="E840" i="1"/>
  <c r="S838" i="1"/>
  <c r="U838" i="1"/>
  <c r="E838" i="1"/>
  <c r="F838" i="1"/>
  <c r="H838" i="1"/>
  <c r="H836" i="1"/>
  <c r="F836" i="1"/>
  <c r="E836" i="1"/>
  <c r="H834" i="1"/>
  <c r="F834" i="1"/>
  <c r="E834" i="1"/>
  <c r="S832" i="1"/>
  <c r="U832" i="1"/>
  <c r="H832" i="1"/>
  <c r="F829" i="1"/>
  <c r="E829" i="1"/>
  <c r="T9" i="1"/>
  <c r="T17" i="1"/>
  <c r="H825" i="1"/>
  <c r="F825" i="1"/>
  <c r="E825" i="1"/>
  <c r="H824" i="1"/>
  <c r="F824" i="1"/>
  <c r="E824" i="1"/>
  <c r="H323" i="1"/>
  <c r="U819" i="1"/>
  <c r="H819" i="1"/>
  <c r="H817" i="1"/>
  <c r="Z600" i="1"/>
  <c r="Z599" i="1"/>
  <c r="Z782" i="1"/>
  <c r="Z781" i="1"/>
  <c r="AH815" i="1"/>
  <c r="AE815" i="1"/>
  <c r="AD815" i="1"/>
  <c r="S815" i="1"/>
  <c r="U815" i="1"/>
  <c r="H815" i="1"/>
  <c r="F815" i="1"/>
  <c r="E815" i="1"/>
  <c r="AH814" i="1"/>
  <c r="AE814" i="1"/>
  <c r="AD814" i="1"/>
  <c r="S814" i="1"/>
  <c r="U814" i="1"/>
  <c r="H814" i="1"/>
  <c r="F814" i="1"/>
  <c r="E814" i="1"/>
  <c r="H812" i="1"/>
  <c r="S812" i="1"/>
  <c r="U812" i="1"/>
  <c r="S3925" i="1"/>
  <c r="U3925" i="1"/>
  <c r="H3925" i="1"/>
  <c r="F3925" i="1"/>
  <c r="E3925" i="1"/>
  <c r="AH3924" i="1"/>
  <c r="AE3924" i="1"/>
  <c r="AD3924" i="1"/>
  <c r="S3924" i="1"/>
  <c r="U3924" i="1"/>
  <c r="H3924" i="1"/>
  <c r="F3924" i="1"/>
  <c r="E3924" i="1"/>
  <c r="A3924" i="1"/>
  <c r="AH3923" i="1"/>
  <c r="AE3923" i="1"/>
  <c r="AD3923" i="1"/>
  <c r="S3923" i="1"/>
  <c r="U3923" i="1"/>
  <c r="H3923" i="1"/>
  <c r="F3923" i="1"/>
  <c r="E3923" i="1"/>
  <c r="A3923" i="1"/>
  <c r="AH3922" i="1"/>
  <c r="AE3922" i="1"/>
  <c r="AD3922" i="1"/>
  <c r="S3922" i="1"/>
  <c r="U3922" i="1"/>
  <c r="H3922" i="1"/>
  <c r="F3922" i="1"/>
  <c r="E3922" i="1"/>
  <c r="A3922" i="1"/>
  <c r="AH3921" i="1"/>
  <c r="AE3921" i="1"/>
  <c r="AD3921" i="1"/>
  <c r="S3921" i="1"/>
  <c r="U3921" i="1"/>
  <c r="H3921" i="1"/>
  <c r="F3921" i="1"/>
  <c r="E3921" i="1"/>
  <c r="A3921" i="1"/>
  <c r="AH3920" i="1"/>
  <c r="AE3920" i="1"/>
  <c r="AD3920" i="1"/>
  <c r="S3920" i="1"/>
  <c r="U3920" i="1"/>
  <c r="H3920" i="1"/>
  <c r="F3920" i="1"/>
  <c r="E3920" i="1"/>
  <c r="A3920" i="1"/>
  <c r="AH3919" i="1"/>
  <c r="AE3919" i="1"/>
  <c r="AD3919" i="1"/>
  <c r="S3919" i="1"/>
  <c r="U3919" i="1"/>
  <c r="H3919" i="1"/>
  <c r="F3919" i="1"/>
  <c r="E3919" i="1"/>
  <c r="A3919" i="1"/>
  <c r="AH3918" i="1"/>
  <c r="AE3918" i="1"/>
  <c r="AD3918" i="1"/>
  <c r="S3918" i="1"/>
  <c r="U3918" i="1"/>
  <c r="H3918" i="1"/>
  <c r="F3918" i="1"/>
  <c r="E3918" i="1"/>
  <c r="A3918" i="1"/>
  <c r="AH3917" i="1"/>
  <c r="AE3917" i="1"/>
  <c r="AD3917" i="1"/>
  <c r="S3917" i="1"/>
  <c r="U3917" i="1"/>
  <c r="H3917" i="1"/>
  <c r="F3917" i="1"/>
  <c r="E3917" i="1"/>
  <c r="A3917" i="1"/>
  <c r="AH3916" i="1"/>
  <c r="AE3916" i="1"/>
  <c r="AD3916" i="1"/>
  <c r="S3916" i="1"/>
  <c r="U3916" i="1"/>
  <c r="H3916" i="1"/>
  <c r="F3916" i="1"/>
  <c r="E3916" i="1"/>
  <c r="A3916" i="1"/>
  <c r="AH3915" i="1"/>
  <c r="AE3915" i="1"/>
  <c r="AD3915" i="1"/>
  <c r="S3915" i="1"/>
  <c r="U3915" i="1"/>
  <c r="H3915" i="1"/>
  <c r="F3915" i="1"/>
  <c r="E3915" i="1"/>
  <c r="A3915" i="1"/>
  <c r="AH3914" i="1"/>
  <c r="AE3914" i="1"/>
  <c r="AD3914" i="1"/>
  <c r="S3914" i="1"/>
  <c r="U3914" i="1"/>
  <c r="H3914" i="1"/>
  <c r="F3914" i="1"/>
  <c r="E3914" i="1"/>
  <c r="A3914" i="1"/>
  <c r="AH3913" i="1"/>
  <c r="AE3913" i="1"/>
  <c r="AD3913" i="1"/>
  <c r="S3913" i="1"/>
  <c r="U3913" i="1"/>
  <c r="H3913" i="1"/>
  <c r="F3913" i="1"/>
  <c r="E3913" i="1"/>
  <c r="A3913" i="1"/>
  <c r="AH3912" i="1"/>
  <c r="AE3912" i="1"/>
  <c r="AD3912" i="1"/>
  <c r="S3912" i="1"/>
  <c r="U3912" i="1"/>
  <c r="H3912" i="1"/>
  <c r="F3912" i="1"/>
  <c r="E3912" i="1"/>
  <c r="A3912" i="1"/>
  <c r="AH3911" i="1"/>
  <c r="AE3911" i="1"/>
  <c r="AD3911" i="1"/>
  <c r="S3911" i="1"/>
  <c r="U3911" i="1"/>
  <c r="H3911" i="1"/>
  <c r="F3911" i="1"/>
  <c r="E3911" i="1"/>
  <c r="A3911" i="1"/>
  <c r="AH3910" i="1"/>
  <c r="AE3910" i="1"/>
  <c r="AD3910" i="1"/>
  <c r="S3910" i="1"/>
  <c r="U3910" i="1"/>
  <c r="H3910" i="1"/>
  <c r="F3910" i="1"/>
  <c r="E3910" i="1"/>
  <c r="A3910" i="1"/>
  <c r="AH3909" i="1"/>
  <c r="AE3909" i="1"/>
  <c r="AD3909" i="1"/>
  <c r="S3909" i="1"/>
  <c r="U3909" i="1"/>
  <c r="H3909" i="1"/>
  <c r="F3909" i="1"/>
  <c r="E3909" i="1"/>
  <c r="A3909" i="1"/>
  <c r="AH3908" i="1"/>
  <c r="AE3908" i="1"/>
  <c r="AD3908" i="1"/>
  <c r="S3908" i="1"/>
  <c r="U3908" i="1"/>
  <c r="H3908" i="1"/>
  <c r="F3908" i="1"/>
  <c r="E3908" i="1"/>
  <c r="A3908" i="1"/>
  <c r="AH3907" i="1"/>
  <c r="AE3907" i="1"/>
  <c r="AD3907" i="1"/>
  <c r="S3907" i="1"/>
  <c r="U3907" i="1"/>
  <c r="H3907" i="1"/>
  <c r="F3907" i="1"/>
  <c r="E3907" i="1"/>
  <c r="A3907" i="1"/>
  <c r="AH3906" i="1"/>
  <c r="AE3906" i="1"/>
  <c r="AD3906" i="1"/>
  <c r="S3906" i="1"/>
  <c r="U3906" i="1"/>
  <c r="H3906" i="1"/>
  <c r="F3906" i="1"/>
  <c r="E3906" i="1"/>
  <c r="A3906" i="1"/>
  <c r="AH3905" i="1"/>
  <c r="AE3905" i="1"/>
  <c r="AD3905" i="1"/>
  <c r="S3905" i="1"/>
  <c r="U3905" i="1"/>
  <c r="H3905" i="1"/>
  <c r="F3905" i="1"/>
  <c r="E3905" i="1"/>
  <c r="A3905" i="1"/>
  <c r="AH3904" i="1"/>
  <c r="AE3904" i="1"/>
  <c r="AD3904" i="1"/>
  <c r="S3904" i="1"/>
  <c r="U3904" i="1"/>
  <c r="H3904" i="1"/>
  <c r="F3904" i="1"/>
  <c r="E3904" i="1"/>
  <c r="A3904" i="1"/>
  <c r="AH3903" i="1"/>
  <c r="AE3903" i="1"/>
  <c r="AD3903" i="1"/>
  <c r="S3903" i="1"/>
  <c r="U3903" i="1"/>
  <c r="H3903" i="1"/>
  <c r="F3903" i="1"/>
  <c r="E3903" i="1"/>
  <c r="A3903" i="1"/>
  <c r="AH3902" i="1"/>
  <c r="AE3902" i="1"/>
  <c r="AD3902" i="1"/>
  <c r="S3902" i="1"/>
  <c r="U3902" i="1"/>
  <c r="H3902" i="1"/>
  <c r="F3902" i="1"/>
  <c r="E3902" i="1"/>
  <c r="A3902" i="1"/>
  <c r="AH3901" i="1"/>
  <c r="AE3901" i="1"/>
  <c r="AD3901" i="1"/>
  <c r="S3901" i="1"/>
  <c r="U3901" i="1"/>
  <c r="H3901" i="1"/>
  <c r="F3901" i="1"/>
  <c r="E3901" i="1"/>
  <c r="A3901" i="1"/>
  <c r="AH3900" i="1"/>
  <c r="AE3900" i="1"/>
  <c r="AD3900" i="1"/>
  <c r="S3900" i="1"/>
  <c r="U3900" i="1"/>
  <c r="H3900" i="1"/>
  <c r="F3900" i="1"/>
  <c r="E3900" i="1"/>
  <c r="A3900" i="1"/>
  <c r="AH3899" i="1"/>
  <c r="AE3899" i="1"/>
  <c r="AD3899" i="1"/>
  <c r="S3899" i="1"/>
  <c r="U3899" i="1"/>
  <c r="H3899" i="1"/>
  <c r="F3899" i="1"/>
  <c r="E3899" i="1"/>
  <c r="A3899" i="1"/>
  <c r="AH3898" i="1"/>
  <c r="AE3898" i="1"/>
  <c r="AD3898" i="1"/>
  <c r="S3898" i="1"/>
  <c r="U3898" i="1"/>
  <c r="H3898" i="1"/>
  <c r="F3898" i="1"/>
  <c r="E3898" i="1"/>
  <c r="A3898" i="1"/>
  <c r="AH3897" i="1"/>
  <c r="AE3897" i="1"/>
  <c r="AD3897" i="1"/>
  <c r="S3897" i="1"/>
  <c r="U3897" i="1"/>
  <c r="H3897" i="1"/>
  <c r="F3897" i="1"/>
  <c r="E3897" i="1"/>
  <c r="A3897" i="1"/>
  <c r="AH3896" i="1"/>
  <c r="AE3896" i="1"/>
  <c r="AD3896" i="1"/>
  <c r="S3896" i="1"/>
  <c r="U3896" i="1"/>
  <c r="H3896" i="1"/>
  <c r="F3896" i="1"/>
  <c r="E3896" i="1"/>
  <c r="A3896" i="1"/>
  <c r="AH3895" i="1"/>
  <c r="AE3895" i="1"/>
  <c r="AD3895" i="1"/>
  <c r="S3895" i="1"/>
  <c r="U3895" i="1"/>
  <c r="H3895" i="1"/>
  <c r="F3895" i="1"/>
  <c r="E3895" i="1"/>
  <c r="A3895" i="1"/>
  <c r="AH3894" i="1"/>
  <c r="AE3894" i="1"/>
  <c r="AD3894" i="1"/>
  <c r="S3894" i="1"/>
  <c r="U3894" i="1"/>
  <c r="H3894" i="1"/>
  <c r="F3894" i="1"/>
  <c r="E3894" i="1"/>
  <c r="A3894" i="1"/>
  <c r="AH3893" i="1"/>
  <c r="AE3893" i="1"/>
  <c r="AD3893" i="1"/>
  <c r="S3893" i="1"/>
  <c r="U3893" i="1"/>
  <c r="H3893" i="1"/>
  <c r="F3893" i="1"/>
  <c r="E3893" i="1"/>
  <c r="A3893" i="1"/>
  <c r="AH3892" i="1"/>
  <c r="AE3892" i="1"/>
  <c r="AD3892" i="1"/>
  <c r="S3892" i="1"/>
  <c r="U3892" i="1"/>
  <c r="H3892" i="1"/>
  <c r="F3892" i="1"/>
  <c r="E3892" i="1"/>
  <c r="A3892" i="1"/>
  <c r="AH3891" i="1"/>
  <c r="AE3891" i="1"/>
  <c r="AD3891" i="1"/>
  <c r="S3891" i="1"/>
  <c r="U3891" i="1"/>
  <c r="H3891" i="1"/>
  <c r="F3891" i="1"/>
  <c r="E3891" i="1"/>
  <c r="A3891" i="1"/>
  <c r="AH3890" i="1"/>
  <c r="AE3890" i="1"/>
  <c r="AD3890" i="1"/>
  <c r="S3890" i="1"/>
  <c r="U3890" i="1"/>
  <c r="H3890" i="1"/>
  <c r="F3890" i="1"/>
  <c r="E3890" i="1"/>
  <c r="A3890" i="1"/>
  <c r="AH3889" i="1"/>
  <c r="AE3889" i="1"/>
  <c r="AD3889" i="1"/>
  <c r="S3889" i="1"/>
  <c r="U3889" i="1"/>
  <c r="H3889" i="1"/>
  <c r="F3889" i="1"/>
  <c r="E3889" i="1"/>
  <c r="A3889" i="1"/>
  <c r="AH3888" i="1"/>
  <c r="AE3888" i="1"/>
  <c r="AD3888" i="1"/>
  <c r="S3888" i="1"/>
  <c r="U3888" i="1"/>
  <c r="H3888" i="1"/>
  <c r="F3888" i="1"/>
  <c r="E3888" i="1"/>
  <c r="A3888" i="1"/>
  <c r="AH3887" i="1"/>
  <c r="AE3887" i="1"/>
  <c r="AD3887" i="1"/>
  <c r="S3887" i="1"/>
  <c r="U3887" i="1"/>
  <c r="H3887" i="1"/>
  <c r="F3887" i="1"/>
  <c r="E3887" i="1"/>
  <c r="A3887" i="1"/>
  <c r="AH3886" i="1"/>
  <c r="AE3886" i="1"/>
  <c r="AD3886" i="1"/>
  <c r="S3886" i="1"/>
  <c r="U3886" i="1"/>
  <c r="H3886" i="1"/>
  <c r="F3886" i="1"/>
  <c r="E3886" i="1"/>
  <c r="A3886" i="1"/>
  <c r="AH3885" i="1"/>
  <c r="AE3885" i="1"/>
  <c r="AD3885" i="1"/>
  <c r="S3885" i="1"/>
  <c r="U3885" i="1"/>
  <c r="H3885" i="1"/>
  <c r="F3885" i="1"/>
  <c r="E3885" i="1"/>
  <c r="A3885" i="1"/>
  <c r="AH3884" i="1"/>
  <c r="AE3884" i="1"/>
  <c r="AD3884" i="1"/>
  <c r="S3884" i="1"/>
  <c r="U3884" i="1"/>
  <c r="H3884" i="1"/>
  <c r="F3884" i="1"/>
  <c r="E3884" i="1"/>
  <c r="A3884" i="1"/>
  <c r="AH3883" i="1"/>
  <c r="AE3883" i="1"/>
  <c r="AD3883" i="1"/>
  <c r="S3883" i="1"/>
  <c r="U3883" i="1"/>
  <c r="H3883" i="1"/>
  <c r="F3883" i="1"/>
  <c r="E3883" i="1"/>
  <c r="A3883" i="1"/>
  <c r="AH3882" i="1"/>
  <c r="AE3882" i="1"/>
  <c r="AD3882" i="1"/>
  <c r="S3882" i="1"/>
  <c r="U3882" i="1"/>
  <c r="H3882" i="1"/>
  <c r="F3882" i="1"/>
  <c r="E3882" i="1"/>
  <c r="A3882" i="1"/>
  <c r="AH3881" i="1"/>
  <c r="AE3881" i="1"/>
  <c r="AD3881" i="1"/>
  <c r="S3881" i="1"/>
  <c r="U3881" i="1"/>
  <c r="H3881" i="1"/>
  <c r="F3881" i="1"/>
  <c r="E3881" i="1"/>
  <c r="A3881" i="1"/>
  <c r="AH3880" i="1"/>
  <c r="AE3880" i="1"/>
  <c r="AD3880" i="1"/>
  <c r="S3880" i="1"/>
  <c r="U3880" i="1"/>
  <c r="H3880" i="1"/>
  <c r="F3880" i="1"/>
  <c r="E3880" i="1"/>
  <c r="A3880" i="1"/>
  <c r="AH3879" i="1"/>
  <c r="AE3879" i="1"/>
  <c r="AD3879" i="1"/>
  <c r="S3879" i="1"/>
  <c r="U3879" i="1"/>
  <c r="H3879" i="1"/>
  <c r="F3879" i="1"/>
  <c r="E3879" i="1"/>
  <c r="A3879" i="1"/>
  <c r="AH3878" i="1"/>
  <c r="AE3878" i="1"/>
  <c r="AD3878" i="1"/>
  <c r="S3878" i="1"/>
  <c r="U3878" i="1"/>
  <c r="H3878" i="1"/>
  <c r="F3878" i="1"/>
  <c r="E3878" i="1"/>
  <c r="A3878" i="1"/>
  <c r="AH3877" i="1"/>
  <c r="AE3877" i="1"/>
  <c r="AD3877" i="1"/>
  <c r="S3877" i="1"/>
  <c r="U3877" i="1"/>
  <c r="H3877" i="1"/>
  <c r="F3877" i="1"/>
  <c r="E3877" i="1"/>
  <c r="A3877" i="1"/>
  <c r="AH3876" i="1"/>
  <c r="AE3876" i="1"/>
  <c r="AD3876" i="1"/>
  <c r="S3876" i="1"/>
  <c r="U3876" i="1"/>
  <c r="H3876" i="1"/>
  <c r="F3876" i="1"/>
  <c r="E3876" i="1"/>
  <c r="A3876" i="1"/>
  <c r="AH3875" i="1"/>
  <c r="AE3875" i="1"/>
  <c r="AD3875" i="1"/>
  <c r="S3875" i="1"/>
  <c r="U3875" i="1"/>
  <c r="H3875" i="1"/>
  <c r="F3875" i="1"/>
  <c r="E3875" i="1"/>
  <c r="A3875" i="1"/>
  <c r="AH3874" i="1"/>
  <c r="AE3874" i="1"/>
  <c r="AD3874" i="1"/>
  <c r="S3874" i="1"/>
  <c r="U3874" i="1"/>
  <c r="H3874" i="1"/>
  <c r="F3874" i="1"/>
  <c r="E3874" i="1"/>
  <c r="A3874" i="1"/>
  <c r="AH3873" i="1"/>
  <c r="AE3873" i="1"/>
  <c r="AD3873" i="1"/>
  <c r="S3873" i="1"/>
  <c r="U3873" i="1"/>
  <c r="H3873" i="1"/>
  <c r="F3873" i="1"/>
  <c r="E3873" i="1"/>
  <c r="A3873" i="1"/>
  <c r="AH3872" i="1"/>
  <c r="AE3872" i="1"/>
  <c r="AD3872" i="1"/>
  <c r="S3872" i="1"/>
  <c r="U3872" i="1"/>
  <c r="H3872" i="1"/>
  <c r="F3872" i="1"/>
  <c r="E3872" i="1"/>
  <c r="A3872" i="1"/>
  <c r="AH3871" i="1"/>
  <c r="AE3871" i="1"/>
  <c r="AD3871" i="1"/>
  <c r="S3871" i="1"/>
  <c r="U3871" i="1"/>
  <c r="H3871" i="1"/>
  <c r="F3871" i="1"/>
  <c r="E3871" i="1"/>
  <c r="A3871" i="1"/>
  <c r="AH3870" i="1"/>
  <c r="AE3870" i="1"/>
  <c r="AD3870" i="1"/>
  <c r="S3870" i="1"/>
  <c r="U3870" i="1"/>
  <c r="H3870" i="1"/>
  <c r="F3870" i="1"/>
  <c r="E3870" i="1"/>
  <c r="A3870" i="1"/>
  <c r="AH3869" i="1"/>
  <c r="AE3869" i="1"/>
  <c r="AD3869" i="1"/>
  <c r="S3869" i="1"/>
  <c r="U3869" i="1"/>
  <c r="H3869" i="1"/>
  <c r="F3869" i="1"/>
  <c r="E3869" i="1"/>
  <c r="A3869" i="1"/>
  <c r="AH3868" i="1"/>
  <c r="AE3868" i="1"/>
  <c r="AD3868" i="1"/>
  <c r="S3868" i="1"/>
  <c r="U3868" i="1"/>
  <c r="H3868" i="1"/>
  <c r="F3868" i="1"/>
  <c r="E3868" i="1"/>
  <c r="A3868" i="1"/>
  <c r="AH3867" i="1"/>
  <c r="AE3867" i="1"/>
  <c r="AD3867" i="1"/>
  <c r="S3867" i="1"/>
  <c r="U3867" i="1"/>
  <c r="H3867" i="1"/>
  <c r="F3867" i="1"/>
  <c r="E3867" i="1"/>
  <c r="A3867" i="1"/>
  <c r="AH3866" i="1"/>
  <c r="AE3866" i="1"/>
  <c r="AD3866" i="1"/>
  <c r="S3866" i="1"/>
  <c r="U3866" i="1"/>
  <c r="H3866" i="1"/>
  <c r="F3866" i="1"/>
  <c r="E3866" i="1"/>
  <c r="A3866" i="1"/>
  <c r="AH3865" i="1"/>
  <c r="AE3865" i="1"/>
  <c r="AD3865" i="1"/>
  <c r="S3865" i="1"/>
  <c r="U3865" i="1"/>
  <c r="H3865" i="1"/>
  <c r="F3865" i="1"/>
  <c r="E3865" i="1"/>
  <c r="A3865" i="1"/>
  <c r="AH3864" i="1"/>
  <c r="AE3864" i="1"/>
  <c r="AD3864" i="1"/>
  <c r="S3864" i="1"/>
  <c r="U3864" i="1"/>
  <c r="H3864" i="1"/>
  <c r="F3864" i="1"/>
  <c r="E3864" i="1"/>
  <c r="A3864" i="1"/>
  <c r="AH3863" i="1"/>
  <c r="AE3863" i="1"/>
  <c r="AD3863" i="1"/>
  <c r="S3863" i="1"/>
  <c r="U3863" i="1"/>
  <c r="H3863" i="1"/>
  <c r="F3863" i="1"/>
  <c r="E3863" i="1"/>
  <c r="A3863" i="1"/>
  <c r="AH3862" i="1"/>
  <c r="AE3862" i="1"/>
  <c r="AD3862" i="1"/>
  <c r="S3862" i="1"/>
  <c r="U3862" i="1"/>
  <c r="H3862" i="1"/>
  <c r="F3862" i="1"/>
  <c r="E3862" i="1"/>
  <c r="A3862" i="1"/>
  <c r="AH3861" i="1"/>
  <c r="AE3861" i="1"/>
  <c r="AD3861" i="1"/>
  <c r="S3861" i="1"/>
  <c r="U3861" i="1"/>
  <c r="H3861" i="1"/>
  <c r="F3861" i="1"/>
  <c r="E3861" i="1"/>
  <c r="A3861" i="1"/>
  <c r="AH3860" i="1"/>
  <c r="AE3860" i="1"/>
  <c r="AD3860" i="1"/>
  <c r="S3860" i="1"/>
  <c r="U3860" i="1"/>
  <c r="H3860" i="1"/>
  <c r="F3860" i="1"/>
  <c r="E3860" i="1"/>
  <c r="A3860" i="1"/>
  <c r="AH3859" i="1"/>
  <c r="AE3859" i="1"/>
  <c r="AD3859" i="1"/>
  <c r="S3859" i="1"/>
  <c r="U3859" i="1"/>
  <c r="H3859" i="1"/>
  <c r="F3859" i="1"/>
  <c r="E3859" i="1"/>
  <c r="A3859" i="1"/>
  <c r="AH3858" i="1"/>
  <c r="AE3858" i="1"/>
  <c r="AD3858" i="1"/>
  <c r="S3858" i="1"/>
  <c r="U3858" i="1"/>
  <c r="H3858" i="1"/>
  <c r="F3858" i="1"/>
  <c r="E3858" i="1"/>
  <c r="A3858" i="1"/>
  <c r="AH3857" i="1"/>
  <c r="AE3857" i="1"/>
  <c r="AD3857" i="1"/>
  <c r="S3857" i="1"/>
  <c r="U3857" i="1"/>
  <c r="H3857" i="1"/>
  <c r="F3857" i="1"/>
  <c r="E3857" i="1"/>
  <c r="A3857" i="1"/>
  <c r="AH3856" i="1"/>
  <c r="AE3856" i="1"/>
  <c r="AD3856" i="1"/>
  <c r="S3856" i="1"/>
  <c r="U3856" i="1"/>
  <c r="H3856" i="1"/>
  <c r="F3856" i="1"/>
  <c r="E3856" i="1"/>
  <c r="A3856" i="1"/>
  <c r="AH3855" i="1"/>
  <c r="AE3855" i="1"/>
  <c r="AD3855" i="1"/>
  <c r="S3855" i="1"/>
  <c r="U3855" i="1"/>
  <c r="H3855" i="1"/>
  <c r="F3855" i="1"/>
  <c r="E3855" i="1"/>
  <c r="A3855" i="1"/>
  <c r="AH3854" i="1"/>
  <c r="AE3854" i="1"/>
  <c r="AD3854" i="1"/>
  <c r="S3854" i="1"/>
  <c r="U3854" i="1"/>
  <c r="H3854" i="1"/>
  <c r="F3854" i="1"/>
  <c r="E3854" i="1"/>
  <c r="A3854" i="1"/>
  <c r="AH3853" i="1"/>
  <c r="AE3853" i="1"/>
  <c r="AD3853" i="1"/>
  <c r="S3853" i="1"/>
  <c r="U3853" i="1"/>
  <c r="H3853" i="1"/>
  <c r="F3853" i="1"/>
  <c r="E3853" i="1"/>
  <c r="A3853" i="1"/>
  <c r="AH3852" i="1"/>
  <c r="AE3852" i="1"/>
  <c r="AD3852" i="1"/>
  <c r="S3852" i="1"/>
  <c r="U3852" i="1"/>
  <c r="H3852" i="1"/>
  <c r="F3852" i="1"/>
  <c r="E3852" i="1"/>
  <c r="A3852" i="1"/>
  <c r="AH3851" i="1"/>
  <c r="AE3851" i="1"/>
  <c r="AD3851" i="1"/>
  <c r="S3851" i="1"/>
  <c r="U3851" i="1"/>
  <c r="H3851" i="1"/>
  <c r="F3851" i="1"/>
  <c r="E3851" i="1"/>
  <c r="A3851" i="1"/>
  <c r="AH3850" i="1"/>
  <c r="AE3850" i="1"/>
  <c r="AD3850" i="1"/>
  <c r="S3850" i="1"/>
  <c r="U3850" i="1"/>
  <c r="H3850" i="1"/>
  <c r="F3850" i="1"/>
  <c r="E3850" i="1"/>
  <c r="A3850" i="1"/>
  <c r="AH3849" i="1"/>
  <c r="AE3849" i="1"/>
  <c r="AD3849" i="1"/>
  <c r="S3849" i="1"/>
  <c r="U3849" i="1"/>
  <c r="H3849" i="1"/>
  <c r="F3849" i="1"/>
  <c r="E3849" i="1"/>
  <c r="A3849" i="1"/>
  <c r="AH3848" i="1"/>
  <c r="AE3848" i="1"/>
  <c r="AD3848" i="1"/>
  <c r="S3848" i="1"/>
  <c r="U3848" i="1"/>
  <c r="H3848" i="1"/>
  <c r="F3848" i="1"/>
  <c r="E3848" i="1"/>
  <c r="A3848" i="1"/>
  <c r="AH3847" i="1"/>
  <c r="AE3847" i="1"/>
  <c r="AD3847" i="1"/>
  <c r="S3847" i="1"/>
  <c r="U3847" i="1"/>
  <c r="H3847" i="1"/>
  <c r="F3847" i="1"/>
  <c r="E3847" i="1"/>
  <c r="A3847" i="1"/>
  <c r="AH3846" i="1"/>
  <c r="AE3846" i="1"/>
  <c r="AD3846" i="1"/>
  <c r="S3846" i="1"/>
  <c r="U3846" i="1"/>
  <c r="H3846" i="1"/>
  <c r="F3846" i="1"/>
  <c r="E3846" i="1"/>
  <c r="A3846" i="1"/>
  <c r="AH3845" i="1"/>
  <c r="AE3845" i="1"/>
  <c r="AD3845" i="1"/>
  <c r="S3845" i="1"/>
  <c r="U3845" i="1"/>
  <c r="H3845" i="1"/>
  <c r="F3845" i="1"/>
  <c r="E3845" i="1"/>
  <c r="A3845" i="1"/>
  <c r="AH3844" i="1"/>
  <c r="AE3844" i="1"/>
  <c r="AD3844" i="1"/>
  <c r="S3844" i="1"/>
  <c r="U3844" i="1"/>
  <c r="H3844" i="1"/>
  <c r="F3844" i="1"/>
  <c r="E3844" i="1"/>
  <c r="A3844" i="1"/>
  <c r="AH3843" i="1"/>
  <c r="AE3843" i="1"/>
  <c r="AD3843" i="1"/>
  <c r="S3843" i="1"/>
  <c r="U3843" i="1"/>
  <c r="H3843" i="1"/>
  <c r="F3843" i="1"/>
  <c r="E3843" i="1"/>
  <c r="A3843" i="1"/>
  <c r="AH3842" i="1"/>
  <c r="AE3842" i="1"/>
  <c r="AD3842" i="1"/>
  <c r="S3842" i="1"/>
  <c r="U3842" i="1"/>
  <c r="H3842" i="1"/>
  <c r="F3842" i="1"/>
  <c r="E3842" i="1"/>
  <c r="A3842" i="1"/>
  <c r="AH3841" i="1"/>
  <c r="AE3841" i="1"/>
  <c r="AD3841" i="1"/>
  <c r="S3841" i="1"/>
  <c r="U3841" i="1"/>
  <c r="H3841" i="1"/>
  <c r="F3841" i="1"/>
  <c r="E3841" i="1"/>
  <c r="A3841" i="1"/>
  <c r="AH3840" i="1"/>
  <c r="AE3840" i="1"/>
  <c r="AD3840" i="1"/>
  <c r="S3840" i="1"/>
  <c r="U3840" i="1"/>
  <c r="H3840" i="1"/>
  <c r="F3840" i="1"/>
  <c r="E3840" i="1"/>
  <c r="A3840" i="1"/>
  <c r="AH3839" i="1"/>
  <c r="AE3839" i="1"/>
  <c r="AD3839" i="1"/>
  <c r="S3839" i="1"/>
  <c r="U3839" i="1"/>
  <c r="H3839" i="1"/>
  <c r="F3839" i="1"/>
  <c r="E3839" i="1"/>
  <c r="A3839" i="1"/>
  <c r="AH3838" i="1"/>
  <c r="AE3838" i="1"/>
  <c r="AD3838" i="1"/>
  <c r="S3838" i="1"/>
  <c r="U3838" i="1"/>
  <c r="H3838" i="1"/>
  <c r="F3838" i="1"/>
  <c r="E3838" i="1"/>
  <c r="A3838" i="1"/>
  <c r="AH3837" i="1"/>
  <c r="AE3837" i="1"/>
  <c r="AD3837" i="1"/>
  <c r="S3837" i="1"/>
  <c r="U3837" i="1"/>
  <c r="H3837" i="1"/>
  <c r="F3837" i="1"/>
  <c r="E3837" i="1"/>
  <c r="A3837" i="1"/>
  <c r="AH3836" i="1"/>
  <c r="AE3836" i="1"/>
  <c r="AD3836" i="1"/>
  <c r="S3836" i="1"/>
  <c r="U3836" i="1"/>
  <c r="H3836" i="1"/>
  <c r="F3836" i="1"/>
  <c r="E3836" i="1"/>
  <c r="A3836" i="1"/>
  <c r="AH3835" i="1"/>
  <c r="AE3835" i="1"/>
  <c r="AD3835" i="1"/>
  <c r="S3835" i="1"/>
  <c r="U3835" i="1"/>
  <c r="H3835" i="1"/>
  <c r="F3835" i="1"/>
  <c r="E3835" i="1"/>
  <c r="A3835" i="1"/>
  <c r="AH3834" i="1"/>
  <c r="AE3834" i="1"/>
  <c r="AD3834" i="1"/>
  <c r="S3834" i="1"/>
  <c r="U3834" i="1"/>
  <c r="H3834" i="1"/>
  <c r="F3834" i="1"/>
  <c r="E3834" i="1"/>
  <c r="A3834" i="1"/>
  <c r="AH3833" i="1"/>
  <c r="AE3833" i="1"/>
  <c r="AD3833" i="1"/>
  <c r="S3833" i="1"/>
  <c r="U3833" i="1"/>
  <c r="H3833" i="1"/>
  <c r="F3833" i="1"/>
  <c r="E3833" i="1"/>
  <c r="A3833" i="1"/>
  <c r="AH3832" i="1"/>
  <c r="AE3832" i="1"/>
  <c r="AD3832" i="1"/>
  <c r="S3832" i="1"/>
  <c r="U3832" i="1"/>
  <c r="H3832" i="1"/>
  <c r="F3832" i="1"/>
  <c r="E3832" i="1"/>
  <c r="A3832" i="1"/>
  <c r="AH3831" i="1"/>
  <c r="AE3831" i="1"/>
  <c r="AD3831" i="1"/>
  <c r="S3831" i="1"/>
  <c r="U3831" i="1"/>
  <c r="H3831" i="1"/>
  <c r="F3831" i="1"/>
  <c r="E3831" i="1"/>
  <c r="A3831" i="1"/>
  <c r="AH3830" i="1"/>
  <c r="AE3830" i="1"/>
  <c r="AD3830" i="1"/>
  <c r="S3830" i="1"/>
  <c r="U3830" i="1"/>
  <c r="H3830" i="1"/>
  <c r="F3830" i="1"/>
  <c r="E3830" i="1"/>
  <c r="A3830" i="1"/>
  <c r="AH3829" i="1"/>
  <c r="AE3829" i="1"/>
  <c r="AD3829" i="1"/>
  <c r="S3829" i="1"/>
  <c r="U3829" i="1"/>
  <c r="H3829" i="1"/>
  <c r="F3829" i="1"/>
  <c r="E3829" i="1"/>
  <c r="A3829" i="1"/>
  <c r="AH3828" i="1"/>
  <c r="AE3828" i="1"/>
  <c r="AD3828" i="1"/>
  <c r="S3828" i="1"/>
  <c r="U3828" i="1"/>
  <c r="H3828" i="1"/>
  <c r="F3828" i="1"/>
  <c r="E3828" i="1"/>
  <c r="A3828" i="1"/>
  <c r="AH3827" i="1"/>
  <c r="AE3827" i="1"/>
  <c r="AD3827" i="1"/>
  <c r="S3827" i="1"/>
  <c r="U3827" i="1"/>
  <c r="H3827" i="1"/>
  <c r="F3827" i="1"/>
  <c r="E3827" i="1"/>
  <c r="A3827" i="1"/>
  <c r="AH3826" i="1"/>
  <c r="AE3826" i="1"/>
  <c r="AD3826" i="1"/>
  <c r="S3826" i="1"/>
  <c r="U3826" i="1"/>
  <c r="H3826" i="1"/>
  <c r="F3826" i="1"/>
  <c r="E3826" i="1"/>
  <c r="A3826" i="1"/>
  <c r="AH3825" i="1"/>
  <c r="AE3825" i="1"/>
  <c r="AD3825" i="1"/>
  <c r="S3825" i="1"/>
  <c r="U3825" i="1"/>
  <c r="H3825" i="1"/>
  <c r="F3825" i="1"/>
  <c r="E3825" i="1"/>
  <c r="A3825" i="1"/>
  <c r="AH3824" i="1"/>
  <c r="AE3824" i="1"/>
  <c r="AD3824" i="1"/>
  <c r="S3824" i="1"/>
  <c r="U3824" i="1"/>
  <c r="H3824" i="1"/>
  <c r="F3824" i="1"/>
  <c r="E3824" i="1"/>
  <c r="A3824" i="1"/>
  <c r="AH3823" i="1"/>
  <c r="AE3823" i="1"/>
  <c r="AD3823" i="1"/>
  <c r="S3823" i="1"/>
  <c r="U3823" i="1"/>
  <c r="H3823" i="1"/>
  <c r="F3823" i="1"/>
  <c r="E3823" i="1"/>
  <c r="A3823" i="1"/>
  <c r="AH3822" i="1"/>
  <c r="AE3822" i="1"/>
  <c r="AD3822" i="1"/>
  <c r="S3822" i="1"/>
  <c r="U3822" i="1"/>
  <c r="H3822" i="1"/>
  <c r="F3822" i="1"/>
  <c r="E3822" i="1"/>
  <c r="A3822" i="1"/>
  <c r="AH3821" i="1"/>
  <c r="AE3821" i="1"/>
  <c r="AD3821" i="1"/>
  <c r="S3821" i="1"/>
  <c r="U3821" i="1"/>
  <c r="H3821" i="1"/>
  <c r="F3821" i="1"/>
  <c r="E3821" i="1"/>
  <c r="A3821" i="1"/>
  <c r="AH3820" i="1"/>
  <c r="AE3820" i="1"/>
  <c r="AD3820" i="1"/>
  <c r="S3820" i="1"/>
  <c r="U3820" i="1"/>
  <c r="H3820" i="1"/>
  <c r="F3820" i="1"/>
  <c r="E3820" i="1"/>
  <c r="A3820" i="1"/>
  <c r="AH3819" i="1"/>
  <c r="AE3819" i="1"/>
  <c r="AD3819" i="1"/>
  <c r="S3819" i="1"/>
  <c r="U3819" i="1"/>
  <c r="H3819" i="1"/>
  <c r="F3819" i="1"/>
  <c r="E3819" i="1"/>
  <c r="A3819" i="1"/>
  <c r="AH3818" i="1"/>
  <c r="AE3818" i="1"/>
  <c r="AD3818" i="1"/>
  <c r="S3818" i="1"/>
  <c r="U3818" i="1"/>
  <c r="H3818" i="1"/>
  <c r="F3818" i="1"/>
  <c r="E3818" i="1"/>
  <c r="A3818" i="1"/>
  <c r="AH3817" i="1"/>
  <c r="AE3817" i="1"/>
  <c r="AD3817" i="1"/>
  <c r="S3817" i="1"/>
  <c r="U3817" i="1"/>
  <c r="H3817" i="1"/>
  <c r="F3817" i="1"/>
  <c r="E3817" i="1"/>
  <c r="A3817" i="1"/>
  <c r="AH3816" i="1"/>
  <c r="AE3816" i="1"/>
  <c r="AD3816" i="1"/>
  <c r="S3816" i="1"/>
  <c r="U3816" i="1"/>
  <c r="H3816" i="1"/>
  <c r="F3816" i="1"/>
  <c r="E3816" i="1"/>
  <c r="A3816" i="1"/>
  <c r="AH3815" i="1"/>
  <c r="AE3815" i="1"/>
  <c r="AD3815" i="1"/>
  <c r="S3815" i="1"/>
  <c r="U3815" i="1"/>
  <c r="H3815" i="1"/>
  <c r="F3815" i="1"/>
  <c r="E3815" i="1"/>
  <c r="A3815" i="1"/>
  <c r="AH3814" i="1"/>
  <c r="AE3814" i="1"/>
  <c r="AD3814" i="1"/>
  <c r="S3814" i="1"/>
  <c r="U3814" i="1"/>
  <c r="H3814" i="1"/>
  <c r="F3814" i="1"/>
  <c r="E3814" i="1"/>
  <c r="A3814" i="1"/>
  <c r="AH3813" i="1"/>
  <c r="AE3813" i="1"/>
  <c r="AD3813" i="1"/>
  <c r="S3813" i="1"/>
  <c r="U3813" i="1"/>
  <c r="H3813" i="1"/>
  <c r="F3813" i="1"/>
  <c r="E3813" i="1"/>
  <c r="A3813" i="1"/>
  <c r="AH3812" i="1"/>
  <c r="AE3812" i="1"/>
  <c r="AD3812" i="1"/>
  <c r="S3812" i="1"/>
  <c r="U3812" i="1"/>
  <c r="H3812" i="1"/>
  <c r="F3812" i="1"/>
  <c r="E3812" i="1"/>
  <c r="A3812" i="1"/>
  <c r="AH3811" i="1"/>
  <c r="AE3811" i="1"/>
  <c r="AD3811" i="1"/>
  <c r="S3811" i="1"/>
  <c r="U3811" i="1"/>
  <c r="H3811" i="1"/>
  <c r="F3811" i="1"/>
  <c r="E3811" i="1"/>
  <c r="A3811" i="1"/>
  <c r="AH3810" i="1"/>
  <c r="AE3810" i="1"/>
  <c r="AD3810" i="1"/>
  <c r="S3810" i="1"/>
  <c r="U3810" i="1"/>
  <c r="H3810" i="1"/>
  <c r="F3810" i="1"/>
  <c r="E3810" i="1"/>
  <c r="A3810" i="1"/>
  <c r="AH3809" i="1"/>
  <c r="AE3809" i="1"/>
  <c r="AD3809" i="1"/>
  <c r="S3809" i="1"/>
  <c r="U3809" i="1"/>
  <c r="H3809" i="1"/>
  <c r="F3809" i="1"/>
  <c r="E3809" i="1"/>
  <c r="A3809" i="1"/>
  <c r="AH3808" i="1"/>
  <c r="AE3808" i="1"/>
  <c r="AD3808" i="1"/>
  <c r="S3808" i="1"/>
  <c r="U3808" i="1"/>
  <c r="H3808" i="1"/>
  <c r="F3808" i="1"/>
  <c r="E3808" i="1"/>
  <c r="A3808" i="1"/>
  <c r="AH3807" i="1"/>
  <c r="AE3807" i="1"/>
  <c r="AD3807" i="1"/>
  <c r="S3807" i="1"/>
  <c r="U3807" i="1"/>
  <c r="H3807" i="1"/>
  <c r="F3807" i="1"/>
  <c r="E3807" i="1"/>
  <c r="A3807" i="1"/>
  <c r="AH3806" i="1"/>
  <c r="AE3806" i="1"/>
  <c r="AD3806" i="1"/>
  <c r="S3806" i="1"/>
  <c r="U3806" i="1"/>
  <c r="H3806" i="1"/>
  <c r="F3806" i="1"/>
  <c r="E3806" i="1"/>
  <c r="A3806" i="1"/>
  <c r="AH3805" i="1"/>
  <c r="AE3805" i="1"/>
  <c r="AD3805" i="1"/>
  <c r="S3805" i="1"/>
  <c r="U3805" i="1"/>
  <c r="H3805" i="1"/>
  <c r="F3805" i="1"/>
  <c r="E3805" i="1"/>
  <c r="A3805" i="1"/>
  <c r="AH3804" i="1"/>
  <c r="AE3804" i="1"/>
  <c r="AD3804" i="1"/>
  <c r="S3804" i="1"/>
  <c r="U3804" i="1"/>
  <c r="H3804" i="1"/>
  <c r="F3804" i="1"/>
  <c r="E3804" i="1"/>
  <c r="A3804" i="1"/>
  <c r="AH3803" i="1"/>
  <c r="AE3803" i="1"/>
  <c r="AD3803" i="1"/>
  <c r="S3803" i="1"/>
  <c r="U3803" i="1"/>
  <c r="H3803" i="1"/>
  <c r="F3803" i="1"/>
  <c r="E3803" i="1"/>
  <c r="A3803" i="1"/>
  <c r="AH3802" i="1"/>
  <c r="AE3802" i="1"/>
  <c r="AD3802" i="1"/>
  <c r="S3802" i="1"/>
  <c r="U3802" i="1"/>
  <c r="H3802" i="1"/>
  <c r="F3802" i="1"/>
  <c r="E3802" i="1"/>
  <c r="A3802" i="1"/>
  <c r="AH3801" i="1"/>
  <c r="AE3801" i="1"/>
  <c r="AD3801" i="1"/>
  <c r="S3801" i="1"/>
  <c r="U3801" i="1"/>
  <c r="H3801" i="1"/>
  <c r="F3801" i="1"/>
  <c r="E3801" i="1"/>
  <c r="A3801" i="1"/>
  <c r="AH3800" i="1"/>
  <c r="AE3800" i="1"/>
  <c r="AD3800" i="1"/>
  <c r="S3800" i="1"/>
  <c r="U3800" i="1"/>
  <c r="H3800" i="1"/>
  <c r="F3800" i="1"/>
  <c r="E3800" i="1"/>
  <c r="A3800" i="1"/>
  <c r="AH3799" i="1"/>
  <c r="AE3799" i="1"/>
  <c r="AD3799" i="1"/>
  <c r="S3799" i="1"/>
  <c r="U3799" i="1"/>
  <c r="H3799" i="1"/>
  <c r="F3799" i="1"/>
  <c r="E3799" i="1"/>
  <c r="A3799" i="1"/>
  <c r="AH3798" i="1"/>
  <c r="AE3798" i="1"/>
  <c r="AD3798" i="1"/>
  <c r="S3798" i="1"/>
  <c r="U3798" i="1"/>
  <c r="H3798" i="1"/>
  <c r="F3798" i="1"/>
  <c r="E3798" i="1"/>
  <c r="A3798" i="1"/>
  <c r="AH3797" i="1"/>
  <c r="AE3797" i="1"/>
  <c r="AD3797" i="1"/>
  <c r="S3797" i="1"/>
  <c r="U3797" i="1"/>
  <c r="H3797" i="1"/>
  <c r="F3797" i="1"/>
  <c r="E3797" i="1"/>
  <c r="A3797" i="1"/>
  <c r="AH3796" i="1"/>
  <c r="AE3796" i="1"/>
  <c r="AD3796" i="1"/>
  <c r="S3796" i="1"/>
  <c r="U3796" i="1"/>
  <c r="H3796" i="1"/>
  <c r="F3796" i="1"/>
  <c r="E3796" i="1"/>
  <c r="A3796" i="1"/>
  <c r="AH3795" i="1"/>
  <c r="AE3795" i="1"/>
  <c r="AD3795" i="1"/>
  <c r="S3795" i="1"/>
  <c r="U3795" i="1"/>
  <c r="H3795" i="1"/>
  <c r="F3795" i="1"/>
  <c r="E3795" i="1"/>
  <c r="A3795" i="1"/>
  <c r="AH3794" i="1"/>
  <c r="AE3794" i="1"/>
  <c r="AD3794" i="1"/>
  <c r="S3794" i="1"/>
  <c r="U3794" i="1"/>
  <c r="H3794" i="1"/>
  <c r="F3794" i="1"/>
  <c r="E3794" i="1"/>
  <c r="A3794" i="1"/>
  <c r="AH3793" i="1"/>
  <c r="AE3793" i="1"/>
  <c r="AD3793" i="1"/>
  <c r="S3793" i="1"/>
  <c r="U3793" i="1"/>
  <c r="H3793" i="1"/>
  <c r="F3793" i="1"/>
  <c r="E3793" i="1"/>
  <c r="A3793" i="1"/>
  <c r="AH3792" i="1"/>
  <c r="AE3792" i="1"/>
  <c r="AD3792" i="1"/>
  <c r="S3792" i="1"/>
  <c r="U3792" i="1"/>
  <c r="H3792" i="1"/>
  <c r="F3792" i="1"/>
  <c r="E3792" i="1"/>
  <c r="A3792" i="1"/>
  <c r="AH3791" i="1"/>
  <c r="AE3791" i="1"/>
  <c r="AD3791" i="1"/>
  <c r="S3791" i="1"/>
  <c r="U3791" i="1"/>
  <c r="H3791" i="1"/>
  <c r="F3791" i="1"/>
  <c r="E3791" i="1"/>
  <c r="A3791" i="1"/>
  <c r="AH3790" i="1"/>
  <c r="AE3790" i="1"/>
  <c r="AD3790" i="1"/>
  <c r="S3790" i="1"/>
  <c r="U3790" i="1"/>
  <c r="H3790" i="1"/>
  <c r="F3790" i="1"/>
  <c r="E3790" i="1"/>
  <c r="A3790" i="1"/>
  <c r="AH3789" i="1"/>
  <c r="AE3789" i="1"/>
  <c r="AD3789" i="1"/>
  <c r="S3789" i="1"/>
  <c r="U3789" i="1"/>
  <c r="H3789" i="1"/>
  <c r="F3789" i="1"/>
  <c r="E3789" i="1"/>
  <c r="A3789" i="1"/>
  <c r="AH3788" i="1"/>
  <c r="AE3788" i="1"/>
  <c r="AD3788" i="1"/>
  <c r="S3788" i="1"/>
  <c r="U3788" i="1"/>
  <c r="H3788" i="1"/>
  <c r="F3788" i="1"/>
  <c r="E3788" i="1"/>
  <c r="A3788" i="1"/>
  <c r="AH3787" i="1"/>
  <c r="AE3787" i="1"/>
  <c r="AD3787" i="1"/>
  <c r="S3787" i="1"/>
  <c r="U3787" i="1"/>
  <c r="H3787" i="1"/>
  <c r="F3787" i="1"/>
  <c r="E3787" i="1"/>
  <c r="A3787" i="1"/>
  <c r="AH3786" i="1"/>
  <c r="AE3786" i="1"/>
  <c r="AD3786" i="1"/>
  <c r="S3786" i="1"/>
  <c r="U3786" i="1"/>
  <c r="H3786" i="1"/>
  <c r="F3786" i="1"/>
  <c r="E3786" i="1"/>
  <c r="A3786" i="1"/>
  <c r="AH3785" i="1"/>
  <c r="AE3785" i="1"/>
  <c r="AD3785" i="1"/>
  <c r="S3785" i="1"/>
  <c r="U3785" i="1"/>
  <c r="H3785" i="1"/>
  <c r="F3785" i="1"/>
  <c r="E3785" i="1"/>
  <c r="A3785" i="1"/>
  <c r="AH3784" i="1"/>
  <c r="AE3784" i="1"/>
  <c r="AD3784" i="1"/>
  <c r="S3784" i="1"/>
  <c r="U3784" i="1"/>
  <c r="H3784" i="1"/>
  <c r="F3784" i="1"/>
  <c r="E3784" i="1"/>
  <c r="A3784" i="1"/>
  <c r="AH3783" i="1"/>
  <c r="AE3783" i="1"/>
  <c r="AD3783" i="1"/>
  <c r="S3783" i="1"/>
  <c r="U3783" i="1"/>
  <c r="H3783" i="1"/>
  <c r="F3783" i="1"/>
  <c r="E3783" i="1"/>
  <c r="A3783" i="1"/>
  <c r="AH3782" i="1"/>
  <c r="AE3782" i="1"/>
  <c r="AD3782" i="1"/>
  <c r="S3782" i="1"/>
  <c r="U3782" i="1"/>
  <c r="H3782" i="1"/>
  <c r="F3782" i="1"/>
  <c r="E3782" i="1"/>
  <c r="A3782" i="1"/>
  <c r="AH3781" i="1"/>
  <c r="AE3781" i="1"/>
  <c r="AD3781" i="1"/>
  <c r="S3781" i="1"/>
  <c r="U3781" i="1"/>
  <c r="H3781" i="1"/>
  <c r="F3781" i="1"/>
  <c r="E3781" i="1"/>
  <c r="A3781" i="1"/>
  <c r="AH3780" i="1"/>
  <c r="AE3780" i="1"/>
  <c r="AD3780" i="1"/>
  <c r="S3780" i="1"/>
  <c r="U3780" i="1"/>
  <c r="H3780" i="1"/>
  <c r="F3780" i="1"/>
  <c r="E3780" i="1"/>
  <c r="A3780" i="1"/>
  <c r="AH3779" i="1"/>
  <c r="AE3779" i="1"/>
  <c r="AD3779" i="1"/>
  <c r="S3779" i="1"/>
  <c r="U3779" i="1"/>
  <c r="H3779" i="1"/>
  <c r="F3779" i="1"/>
  <c r="E3779" i="1"/>
  <c r="A3779" i="1"/>
  <c r="AH3778" i="1"/>
  <c r="AE3778" i="1"/>
  <c r="AD3778" i="1"/>
  <c r="S3778" i="1"/>
  <c r="U3778" i="1"/>
  <c r="H3778" i="1"/>
  <c r="F3778" i="1"/>
  <c r="E3778" i="1"/>
  <c r="A3778" i="1"/>
  <c r="AH3777" i="1"/>
  <c r="AE3777" i="1"/>
  <c r="AD3777" i="1"/>
  <c r="S3777" i="1"/>
  <c r="U3777" i="1"/>
  <c r="H3777" i="1"/>
  <c r="F3777" i="1"/>
  <c r="E3777" i="1"/>
  <c r="A3777" i="1"/>
  <c r="AH3776" i="1"/>
  <c r="AE3776" i="1"/>
  <c r="AD3776" i="1"/>
  <c r="S3776" i="1"/>
  <c r="U3776" i="1"/>
  <c r="H3776" i="1"/>
  <c r="F3776" i="1"/>
  <c r="E3776" i="1"/>
  <c r="A3776" i="1"/>
  <c r="AH3775" i="1"/>
  <c r="AE3775" i="1"/>
  <c r="AD3775" i="1"/>
  <c r="S3775" i="1"/>
  <c r="U3775" i="1"/>
  <c r="H3775" i="1"/>
  <c r="F3775" i="1"/>
  <c r="E3775" i="1"/>
  <c r="A3775" i="1"/>
  <c r="AH3774" i="1"/>
  <c r="AE3774" i="1"/>
  <c r="AD3774" i="1"/>
  <c r="S3774" i="1"/>
  <c r="U3774" i="1"/>
  <c r="H3774" i="1"/>
  <c r="F3774" i="1"/>
  <c r="E3774" i="1"/>
  <c r="A3774" i="1"/>
  <c r="AH3773" i="1"/>
  <c r="AE3773" i="1"/>
  <c r="AD3773" i="1"/>
  <c r="S3773" i="1"/>
  <c r="U3773" i="1"/>
  <c r="H3773" i="1"/>
  <c r="F3773" i="1"/>
  <c r="E3773" i="1"/>
  <c r="A3773" i="1"/>
  <c r="AH3772" i="1"/>
  <c r="AE3772" i="1"/>
  <c r="AD3772" i="1"/>
  <c r="S3772" i="1"/>
  <c r="U3772" i="1"/>
  <c r="H3772" i="1"/>
  <c r="F3772" i="1"/>
  <c r="E3772" i="1"/>
  <c r="A3772" i="1"/>
  <c r="AH3771" i="1"/>
  <c r="AE3771" i="1"/>
  <c r="AD3771" i="1"/>
  <c r="S3771" i="1"/>
  <c r="U3771" i="1"/>
  <c r="H3771" i="1"/>
  <c r="F3771" i="1"/>
  <c r="E3771" i="1"/>
  <c r="A3771" i="1"/>
  <c r="AH3770" i="1"/>
  <c r="AE3770" i="1"/>
  <c r="AD3770" i="1"/>
  <c r="S3770" i="1"/>
  <c r="U3770" i="1"/>
  <c r="H3770" i="1"/>
  <c r="F3770" i="1"/>
  <c r="E3770" i="1"/>
  <c r="A3770" i="1"/>
  <c r="AH3769" i="1"/>
  <c r="AE3769" i="1"/>
  <c r="AD3769" i="1"/>
  <c r="S3769" i="1"/>
  <c r="U3769" i="1"/>
  <c r="H3769" i="1"/>
  <c r="F3769" i="1"/>
  <c r="E3769" i="1"/>
  <c r="A3769" i="1"/>
  <c r="AH3768" i="1"/>
  <c r="AE3768" i="1"/>
  <c r="AD3768" i="1"/>
  <c r="S3768" i="1"/>
  <c r="U3768" i="1"/>
  <c r="H3768" i="1"/>
  <c r="F3768" i="1"/>
  <c r="E3768" i="1"/>
  <c r="A3768" i="1"/>
  <c r="AH3767" i="1"/>
  <c r="AE3767" i="1"/>
  <c r="AD3767" i="1"/>
  <c r="S3767" i="1"/>
  <c r="U3767" i="1"/>
  <c r="H3767" i="1"/>
  <c r="F3767" i="1"/>
  <c r="E3767" i="1"/>
  <c r="A3767" i="1"/>
  <c r="AH3766" i="1"/>
  <c r="AE3766" i="1"/>
  <c r="AD3766" i="1"/>
  <c r="S3766" i="1"/>
  <c r="U3766" i="1"/>
  <c r="H3766" i="1"/>
  <c r="F3766" i="1"/>
  <c r="E3766" i="1"/>
  <c r="A3766" i="1"/>
  <c r="AH3765" i="1"/>
  <c r="AE3765" i="1"/>
  <c r="AD3765" i="1"/>
  <c r="S3765" i="1"/>
  <c r="U3765" i="1"/>
  <c r="H3765" i="1"/>
  <c r="F3765" i="1"/>
  <c r="E3765" i="1"/>
  <c r="A3765" i="1"/>
  <c r="AH3764" i="1"/>
  <c r="AE3764" i="1"/>
  <c r="AD3764" i="1"/>
  <c r="S3764" i="1"/>
  <c r="U3764" i="1"/>
  <c r="H3764" i="1"/>
  <c r="F3764" i="1"/>
  <c r="E3764" i="1"/>
  <c r="A3764" i="1"/>
  <c r="AH3763" i="1"/>
  <c r="AE3763" i="1"/>
  <c r="AD3763" i="1"/>
  <c r="S3763" i="1"/>
  <c r="U3763" i="1"/>
  <c r="H3763" i="1"/>
  <c r="F3763" i="1"/>
  <c r="E3763" i="1"/>
  <c r="A3763" i="1"/>
  <c r="AH3762" i="1"/>
  <c r="AE3762" i="1"/>
  <c r="AD3762" i="1"/>
  <c r="S3762" i="1"/>
  <c r="U3762" i="1"/>
  <c r="H3762" i="1"/>
  <c r="F3762" i="1"/>
  <c r="E3762" i="1"/>
  <c r="A3762" i="1"/>
  <c r="AH3761" i="1"/>
  <c r="AE3761" i="1"/>
  <c r="AD3761" i="1"/>
  <c r="S3761" i="1"/>
  <c r="U3761" i="1"/>
  <c r="H3761" i="1"/>
  <c r="F3761" i="1"/>
  <c r="E3761" i="1"/>
  <c r="A3761" i="1"/>
  <c r="AH3760" i="1"/>
  <c r="AE3760" i="1"/>
  <c r="AD3760" i="1"/>
  <c r="S3760" i="1"/>
  <c r="U3760" i="1"/>
  <c r="H3760" i="1"/>
  <c r="F3760" i="1"/>
  <c r="E3760" i="1"/>
  <c r="A3760" i="1"/>
  <c r="AH3759" i="1"/>
  <c r="AE3759" i="1"/>
  <c r="AD3759" i="1"/>
  <c r="S3759" i="1"/>
  <c r="U3759" i="1"/>
  <c r="H3759" i="1"/>
  <c r="F3759" i="1"/>
  <c r="E3759" i="1"/>
  <c r="A3759" i="1"/>
  <c r="AH3758" i="1"/>
  <c r="AE3758" i="1"/>
  <c r="AD3758" i="1"/>
  <c r="S3758" i="1"/>
  <c r="U3758" i="1"/>
  <c r="H3758" i="1"/>
  <c r="F3758" i="1"/>
  <c r="E3758" i="1"/>
  <c r="A3758" i="1"/>
  <c r="AH3757" i="1"/>
  <c r="AE3757" i="1"/>
  <c r="AD3757" i="1"/>
  <c r="S3757" i="1"/>
  <c r="U3757" i="1"/>
  <c r="H3757" i="1"/>
  <c r="F3757" i="1"/>
  <c r="E3757" i="1"/>
  <c r="A3757" i="1"/>
  <c r="AH3756" i="1"/>
  <c r="AE3756" i="1"/>
  <c r="AD3756" i="1"/>
  <c r="S3756" i="1"/>
  <c r="U3756" i="1"/>
  <c r="H3756" i="1"/>
  <c r="F3756" i="1"/>
  <c r="E3756" i="1"/>
  <c r="A3756" i="1"/>
  <c r="AH3755" i="1"/>
  <c r="AE3755" i="1"/>
  <c r="AD3755" i="1"/>
  <c r="S3755" i="1"/>
  <c r="U3755" i="1"/>
  <c r="H3755" i="1"/>
  <c r="F3755" i="1"/>
  <c r="E3755" i="1"/>
  <c r="A3755" i="1"/>
  <c r="AH3754" i="1"/>
  <c r="AE3754" i="1"/>
  <c r="AD3754" i="1"/>
  <c r="S3754" i="1"/>
  <c r="U3754" i="1"/>
  <c r="H3754" i="1"/>
  <c r="F3754" i="1"/>
  <c r="E3754" i="1"/>
  <c r="A3754" i="1"/>
  <c r="AH3753" i="1"/>
  <c r="AE3753" i="1"/>
  <c r="AD3753" i="1"/>
  <c r="S3753" i="1"/>
  <c r="U3753" i="1"/>
  <c r="H3753" i="1"/>
  <c r="F3753" i="1"/>
  <c r="E3753" i="1"/>
  <c r="A3753" i="1"/>
  <c r="AH3752" i="1"/>
  <c r="AE3752" i="1"/>
  <c r="AD3752" i="1"/>
  <c r="S3752" i="1"/>
  <c r="U3752" i="1"/>
  <c r="H3752" i="1"/>
  <c r="F3752" i="1"/>
  <c r="E3752" i="1"/>
  <c r="A3752" i="1"/>
  <c r="AH3751" i="1"/>
  <c r="AE3751" i="1"/>
  <c r="AD3751" i="1"/>
  <c r="S3751" i="1"/>
  <c r="U3751" i="1"/>
  <c r="H3751" i="1"/>
  <c r="F3751" i="1"/>
  <c r="E3751" i="1"/>
  <c r="A3751" i="1"/>
  <c r="AH3750" i="1"/>
  <c r="AE3750" i="1"/>
  <c r="AD3750" i="1"/>
  <c r="S3750" i="1"/>
  <c r="U3750" i="1"/>
  <c r="H3750" i="1"/>
  <c r="F3750" i="1"/>
  <c r="E3750" i="1"/>
  <c r="A3750" i="1"/>
  <c r="AH3749" i="1"/>
  <c r="AE3749" i="1"/>
  <c r="AD3749" i="1"/>
  <c r="S3749" i="1"/>
  <c r="U3749" i="1"/>
  <c r="H3749" i="1"/>
  <c r="F3749" i="1"/>
  <c r="E3749" i="1"/>
  <c r="A3749" i="1"/>
  <c r="AH3748" i="1"/>
  <c r="AE3748" i="1"/>
  <c r="AD3748" i="1"/>
  <c r="S3748" i="1"/>
  <c r="U3748" i="1"/>
  <c r="H3748" i="1"/>
  <c r="F3748" i="1"/>
  <c r="E3748" i="1"/>
  <c r="A3748" i="1"/>
  <c r="AH3747" i="1"/>
  <c r="AE3747" i="1"/>
  <c r="AD3747" i="1"/>
  <c r="S3747" i="1"/>
  <c r="U3747" i="1"/>
  <c r="H3747" i="1"/>
  <c r="F3747" i="1"/>
  <c r="E3747" i="1"/>
  <c r="A3747" i="1"/>
  <c r="AH3746" i="1"/>
  <c r="AE3746" i="1"/>
  <c r="AD3746" i="1"/>
  <c r="S3746" i="1"/>
  <c r="U3746" i="1"/>
  <c r="H3746" i="1"/>
  <c r="F3746" i="1"/>
  <c r="E3746" i="1"/>
  <c r="A3746" i="1"/>
  <c r="AH3745" i="1"/>
  <c r="AE3745" i="1"/>
  <c r="AD3745" i="1"/>
  <c r="S3745" i="1"/>
  <c r="U3745" i="1"/>
  <c r="H3745" i="1"/>
  <c r="F3745" i="1"/>
  <c r="E3745" i="1"/>
  <c r="A3745" i="1"/>
  <c r="AH3744" i="1"/>
  <c r="AE3744" i="1"/>
  <c r="AD3744" i="1"/>
  <c r="S3744" i="1"/>
  <c r="U3744" i="1"/>
  <c r="H3744" i="1"/>
  <c r="F3744" i="1"/>
  <c r="E3744" i="1"/>
  <c r="A3744" i="1"/>
  <c r="AH3743" i="1"/>
  <c r="AE3743" i="1"/>
  <c r="AD3743" i="1"/>
  <c r="S3743" i="1"/>
  <c r="U3743" i="1"/>
  <c r="H3743" i="1"/>
  <c r="F3743" i="1"/>
  <c r="E3743" i="1"/>
  <c r="A3743" i="1"/>
  <c r="AH3742" i="1"/>
  <c r="AE3742" i="1"/>
  <c r="AD3742" i="1"/>
  <c r="S3742" i="1"/>
  <c r="U3742" i="1"/>
  <c r="H3742" i="1"/>
  <c r="F3742" i="1"/>
  <c r="E3742" i="1"/>
  <c r="A3742" i="1"/>
  <c r="AH3741" i="1"/>
  <c r="AE3741" i="1"/>
  <c r="AD3741" i="1"/>
  <c r="S3741" i="1"/>
  <c r="U3741" i="1"/>
  <c r="H3741" i="1"/>
  <c r="F3741" i="1"/>
  <c r="E3741" i="1"/>
  <c r="A3741" i="1"/>
  <c r="AH3740" i="1"/>
  <c r="AE3740" i="1"/>
  <c r="AD3740" i="1"/>
  <c r="S3740" i="1"/>
  <c r="U3740" i="1"/>
  <c r="H3740" i="1"/>
  <c r="F3740" i="1"/>
  <c r="E3740" i="1"/>
  <c r="A3740" i="1"/>
  <c r="AH3739" i="1"/>
  <c r="AE3739" i="1"/>
  <c r="AD3739" i="1"/>
  <c r="S3739" i="1"/>
  <c r="U3739" i="1"/>
  <c r="H3739" i="1"/>
  <c r="F3739" i="1"/>
  <c r="E3739" i="1"/>
  <c r="A3739" i="1"/>
  <c r="AH3738" i="1"/>
  <c r="AE3738" i="1"/>
  <c r="AD3738" i="1"/>
  <c r="S3738" i="1"/>
  <c r="U3738" i="1"/>
  <c r="H3738" i="1"/>
  <c r="F3738" i="1"/>
  <c r="E3738" i="1"/>
  <c r="A3738" i="1"/>
  <c r="AH3737" i="1"/>
  <c r="AE3737" i="1"/>
  <c r="AD3737" i="1"/>
  <c r="S3737" i="1"/>
  <c r="U3737" i="1"/>
  <c r="H3737" i="1"/>
  <c r="F3737" i="1"/>
  <c r="E3737" i="1"/>
  <c r="A3737" i="1"/>
  <c r="AH3736" i="1"/>
  <c r="AE3736" i="1"/>
  <c r="AD3736" i="1"/>
  <c r="S3736" i="1"/>
  <c r="U3736" i="1"/>
  <c r="H3736" i="1"/>
  <c r="F3736" i="1"/>
  <c r="E3736" i="1"/>
  <c r="A3736" i="1"/>
  <c r="AH3735" i="1"/>
  <c r="AE3735" i="1"/>
  <c r="AD3735" i="1"/>
  <c r="S3735" i="1"/>
  <c r="U3735" i="1"/>
  <c r="H3735" i="1"/>
  <c r="F3735" i="1"/>
  <c r="E3735" i="1"/>
  <c r="A3735" i="1"/>
  <c r="AH3734" i="1"/>
  <c r="AE3734" i="1"/>
  <c r="AD3734" i="1"/>
  <c r="S3734" i="1"/>
  <c r="U3734" i="1"/>
  <c r="H3734" i="1"/>
  <c r="F3734" i="1"/>
  <c r="E3734" i="1"/>
  <c r="A3734" i="1"/>
  <c r="AH3733" i="1"/>
  <c r="AE3733" i="1"/>
  <c r="AD3733" i="1"/>
  <c r="S3733" i="1"/>
  <c r="U3733" i="1"/>
  <c r="H3733" i="1"/>
  <c r="F3733" i="1"/>
  <c r="E3733" i="1"/>
  <c r="A3733" i="1"/>
  <c r="AH3732" i="1"/>
  <c r="AE3732" i="1"/>
  <c r="AD3732" i="1"/>
  <c r="S3732" i="1"/>
  <c r="U3732" i="1"/>
  <c r="H3732" i="1"/>
  <c r="F3732" i="1"/>
  <c r="E3732" i="1"/>
  <c r="A3732" i="1"/>
  <c r="AH3731" i="1"/>
  <c r="AE3731" i="1"/>
  <c r="AD3731" i="1"/>
  <c r="S3731" i="1"/>
  <c r="U3731" i="1"/>
  <c r="H3731" i="1"/>
  <c r="F3731" i="1"/>
  <c r="E3731" i="1"/>
  <c r="A3731" i="1"/>
  <c r="AH3730" i="1"/>
  <c r="AE3730" i="1"/>
  <c r="AD3730" i="1"/>
  <c r="S3730" i="1"/>
  <c r="U3730" i="1"/>
  <c r="H3730" i="1"/>
  <c r="F3730" i="1"/>
  <c r="E3730" i="1"/>
  <c r="A3730" i="1"/>
  <c r="AH3729" i="1"/>
  <c r="AE3729" i="1"/>
  <c r="AD3729" i="1"/>
  <c r="S3729" i="1"/>
  <c r="U3729" i="1"/>
  <c r="H3729" i="1"/>
  <c r="F3729" i="1"/>
  <c r="E3729" i="1"/>
  <c r="A3729" i="1"/>
  <c r="AH3728" i="1"/>
  <c r="AE3728" i="1"/>
  <c r="AD3728" i="1"/>
  <c r="S3728" i="1"/>
  <c r="U3728" i="1"/>
  <c r="H3728" i="1"/>
  <c r="F3728" i="1"/>
  <c r="E3728" i="1"/>
  <c r="A3728" i="1"/>
  <c r="AH3727" i="1"/>
  <c r="AE3727" i="1"/>
  <c r="AD3727" i="1"/>
  <c r="S3727" i="1"/>
  <c r="U3727" i="1"/>
  <c r="H3727" i="1"/>
  <c r="F3727" i="1"/>
  <c r="E3727" i="1"/>
  <c r="A3727" i="1"/>
  <c r="AH3726" i="1"/>
  <c r="AE3726" i="1"/>
  <c r="AD3726" i="1"/>
  <c r="S3726" i="1"/>
  <c r="U3726" i="1"/>
  <c r="H3726" i="1"/>
  <c r="F3726" i="1"/>
  <c r="E3726" i="1"/>
  <c r="A3726" i="1"/>
  <c r="AH3725" i="1"/>
  <c r="AE3725" i="1"/>
  <c r="AD3725" i="1"/>
  <c r="S3725" i="1"/>
  <c r="U3725" i="1"/>
  <c r="H3725" i="1"/>
  <c r="F3725" i="1"/>
  <c r="E3725" i="1"/>
  <c r="A3725" i="1"/>
  <c r="AH3724" i="1"/>
  <c r="AE3724" i="1"/>
  <c r="AD3724" i="1"/>
  <c r="S3724" i="1"/>
  <c r="U3724" i="1"/>
  <c r="H3724" i="1"/>
  <c r="F3724" i="1"/>
  <c r="E3724" i="1"/>
  <c r="A3724" i="1"/>
  <c r="AH3723" i="1"/>
  <c r="AE3723" i="1"/>
  <c r="AD3723" i="1"/>
  <c r="S3723" i="1"/>
  <c r="U3723" i="1"/>
  <c r="H3723" i="1"/>
  <c r="F3723" i="1"/>
  <c r="E3723" i="1"/>
  <c r="A3723" i="1"/>
  <c r="AH3722" i="1"/>
  <c r="AE3722" i="1"/>
  <c r="AD3722" i="1"/>
  <c r="S3722" i="1"/>
  <c r="U3722" i="1"/>
  <c r="H3722" i="1"/>
  <c r="F3722" i="1"/>
  <c r="E3722" i="1"/>
  <c r="A3722" i="1"/>
  <c r="AH3721" i="1"/>
  <c r="AE3721" i="1"/>
  <c r="AD3721" i="1"/>
  <c r="S3721" i="1"/>
  <c r="U3721" i="1"/>
  <c r="H3721" i="1"/>
  <c r="F3721" i="1"/>
  <c r="E3721" i="1"/>
  <c r="A3721" i="1"/>
  <c r="AH3720" i="1"/>
  <c r="AE3720" i="1"/>
  <c r="AD3720" i="1"/>
  <c r="S3720" i="1"/>
  <c r="U3720" i="1"/>
  <c r="H3720" i="1"/>
  <c r="F3720" i="1"/>
  <c r="E3720" i="1"/>
  <c r="A3720" i="1"/>
  <c r="AH3719" i="1"/>
  <c r="AE3719" i="1"/>
  <c r="AD3719" i="1"/>
  <c r="S3719" i="1"/>
  <c r="U3719" i="1"/>
  <c r="H3719" i="1"/>
  <c r="F3719" i="1"/>
  <c r="E3719" i="1"/>
  <c r="A3719" i="1"/>
  <c r="AH3718" i="1"/>
  <c r="AE3718" i="1"/>
  <c r="AD3718" i="1"/>
  <c r="S3718" i="1"/>
  <c r="U3718" i="1"/>
  <c r="H3718" i="1"/>
  <c r="F3718" i="1"/>
  <c r="E3718" i="1"/>
  <c r="A3718" i="1"/>
  <c r="AH3717" i="1"/>
  <c r="AE3717" i="1"/>
  <c r="AD3717" i="1"/>
  <c r="S3717" i="1"/>
  <c r="U3717" i="1"/>
  <c r="H3717" i="1"/>
  <c r="F3717" i="1"/>
  <c r="E3717" i="1"/>
  <c r="A3717" i="1"/>
  <c r="AH3716" i="1"/>
  <c r="AE3716" i="1"/>
  <c r="AD3716" i="1"/>
  <c r="S3716" i="1"/>
  <c r="U3716" i="1"/>
  <c r="H3716" i="1"/>
  <c r="F3716" i="1"/>
  <c r="E3716" i="1"/>
  <c r="A3716" i="1"/>
  <c r="AH3715" i="1"/>
  <c r="AE3715" i="1"/>
  <c r="AD3715" i="1"/>
  <c r="S3715" i="1"/>
  <c r="U3715" i="1"/>
  <c r="H3715" i="1"/>
  <c r="F3715" i="1"/>
  <c r="E3715" i="1"/>
  <c r="A3715" i="1"/>
  <c r="AH3714" i="1"/>
  <c r="AE3714" i="1"/>
  <c r="AD3714" i="1"/>
  <c r="S3714" i="1"/>
  <c r="U3714" i="1"/>
  <c r="H3714" i="1"/>
  <c r="F3714" i="1"/>
  <c r="E3714" i="1"/>
  <c r="A3714" i="1"/>
  <c r="AH3713" i="1"/>
  <c r="AE3713" i="1"/>
  <c r="AD3713" i="1"/>
  <c r="S3713" i="1"/>
  <c r="U3713" i="1"/>
  <c r="H3713" i="1"/>
  <c r="F3713" i="1"/>
  <c r="E3713" i="1"/>
  <c r="A3713" i="1"/>
  <c r="AH3712" i="1"/>
  <c r="AE3712" i="1"/>
  <c r="AD3712" i="1"/>
  <c r="S3712" i="1"/>
  <c r="U3712" i="1"/>
  <c r="H3712" i="1"/>
  <c r="F3712" i="1"/>
  <c r="E3712" i="1"/>
  <c r="A3712" i="1"/>
  <c r="AH3711" i="1"/>
  <c r="AE3711" i="1"/>
  <c r="AD3711" i="1"/>
  <c r="S3711" i="1"/>
  <c r="U3711" i="1"/>
  <c r="H3711" i="1"/>
  <c r="F3711" i="1"/>
  <c r="E3711" i="1"/>
  <c r="A3711" i="1"/>
  <c r="AH3710" i="1"/>
  <c r="AE3710" i="1"/>
  <c r="AD3710" i="1"/>
  <c r="S3710" i="1"/>
  <c r="U3710" i="1"/>
  <c r="H3710" i="1"/>
  <c r="F3710" i="1"/>
  <c r="E3710" i="1"/>
  <c r="A3710" i="1"/>
  <c r="AH3709" i="1"/>
  <c r="AE3709" i="1"/>
  <c r="AD3709" i="1"/>
  <c r="S3709" i="1"/>
  <c r="U3709" i="1"/>
  <c r="H3709" i="1"/>
  <c r="F3709" i="1"/>
  <c r="E3709" i="1"/>
  <c r="A3709" i="1"/>
  <c r="AH3708" i="1"/>
  <c r="AE3708" i="1"/>
  <c r="AD3708" i="1"/>
  <c r="S3708" i="1"/>
  <c r="U3708" i="1"/>
  <c r="H3708" i="1"/>
  <c r="F3708" i="1"/>
  <c r="E3708" i="1"/>
  <c r="A3708" i="1"/>
  <c r="AH3707" i="1"/>
  <c r="AE3707" i="1"/>
  <c r="AD3707" i="1"/>
  <c r="S3707" i="1"/>
  <c r="U3707" i="1"/>
  <c r="H3707" i="1"/>
  <c r="F3707" i="1"/>
  <c r="E3707" i="1"/>
  <c r="A3707" i="1"/>
  <c r="AH3706" i="1"/>
  <c r="AE3706" i="1"/>
  <c r="AD3706" i="1"/>
  <c r="S3706" i="1"/>
  <c r="U3706" i="1"/>
  <c r="H3706" i="1"/>
  <c r="F3706" i="1"/>
  <c r="E3706" i="1"/>
  <c r="A3706" i="1"/>
  <c r="AH3705" i="1"/>
  <c r="AE3705" i="1"/>
  <c r="AD3705" i="1"/>
  <c r="S3705" i="1"/>
  <c r="U3705" i="1"/>
  <c r="H3705" i="1"/>
  <c r="F3705" i="1"/>
  <c r="E3705" i="1"/>
  <c r="A3705" i="1"/>
  <c r="AH3704" i="1"/>
  <c r="AE3704" i="1"/>
  <c r="AD3704" i="1"/>
  <c r="S3704" i="1"/>
  <c r="U3704" i="1"/>
  <c r="H3704" i="1"/>
  <c r="F3704" i="1"/>
  <c r="E3704" i="1"/>
  <c r="A3704" i="1"/>
  <c r="AH3703" i="1"/>
  <c r="AE3703" i="1"/>
  <c r="AD3703" i="1"/>
  <c r="S3703" i="1"/>
  <c r="U3703" i="1"/>
  <c r="H3703" i="1"/>
  <c r="F3703" i="1"/>
  <c r="E3703" i="1"/>
  <c r="A3703" i="1"/>
  <c r="AH3702" i="1"/>
  <c r="AE3702" i="1"/>
  <c r="AD3702" i="1"/>
  <c r="S3702" i="1"/>
  <c r="U3702" i="1"/>
  <c r="H3702" i="1"/>
  <c r="F3702" i="1"/>
  <c r="E3702" i="1"/>
  <c r="A3702" i="1"/>
  <c r="AH3701" i="1"/>
  <c r="AE3701" i="1"/>
  <c r="AD3701" i="1"/>
  <c r="S3701" i="1"/>
  <c r="U3701" i="1"/>
  <c r="H3701" i="1"/>
  <c r="F3701" i="1"/>
  <c r="E3701" i="1"/>
  <c r="A3701" i="1"/>
  <c r="AH3700" i="1"/>
  <c r="AE3700" i="1"/>
  <c r="AD3700" i="1"/>
  <c r="S3700" i="1"/>
  <c r="U3700" i="1"/>
  <c r="H3700" i="1"/>
  <c r="F3700" i="1"/>
  <c r="E3700" i="1"/>
  <c r="A3700" i="1"/>
  <c r="AH3699" i="1"/>
  <c r="AE3699" i="1"/>
  <c r="AD3699" i="1"/>
  <c r="S3699" i="1"/>
  <c r="U3699" i="1"/>
  <c r="H3699" i="1"/>
  <c r="F3699" i="1"/>
  <c r="E3699" i="1"/>
  <c r="A3699" i="1"/>
  <c r="AH3698" i="1"/>
  <c r="AE3698" i="1"/>
  <c r="AD3698" i="1"/>
  <c r="S3698" i="1"/>
  <c r="U3698" i="1"/>
  <c r="H3698" i="1"/>
  <c r="F3698" i="1"/>
  <c r="E3698" i="1"/>
  <c r="A3698" i="1"/>
  <c r="AH3697" i="1"/>
  <c r="AE3697" i="1"/>
  <c r="AD3697" i="1"/>
  <c r="S3697" i="1"/>
  <c r="U3697" i="1"/>
  <c r="H3697" i="1"/>
  <c r="F3697" i="1"/>
  <c r="E3697" i="1"/>
  <c r="A3697" i="1"/>
  <c r="AH3696" i="1"/>
  <c r="AE3696" i="1"/>
  <c r="AD3696" i="1"/>
  <c r="S3696" i="1"/>
  <c r="U3696" i="1"/>
  <c r="H3696" i="1"/>
  <c r="F3696" i="1"/>
  <c r="E3696" i="1"/>
  <c r="A3696" i="1"/>
  <c r="AH3695" i="1"/>
  <c r="AE3695" i="1"/>
  <c r="AD3695" i="1"/>
  <c r="S3695" i="1"/>
  <c r="U3695" i="1"/>
  <c r="H3695" i="1"/>
  <c r="F3695" i="1"/>
  <c r="E3695" i="1"/>
  <c r="A3695" i="1"/>
  <c r="AH3694" i="1"/>
  <c r="AE3694" i="1"/>
  <c r="AD3694" i="1"/>
  <c r="S3694" i="1"/>
  <c r="U3694" i="1"/>
  <c r="H3694" i="1"/>
  <c r="F3694" i="1"/>
  <c r="E3694" i="1"/>
  <c r="A3694" i="1"/>
  <c r="AH3693" i="1"/>
  <c r="AE3693" i="1"/>
  <c r="AD3693" i="1"/>
  <c r="S3693" i="1"/>
  <c r="U3693" i="1"/>
  <c r="H3693" i="1"/>
  <c r="F3693" i="1"/>
  <c r="E3693" i="1"/>
  <c r="A3693" i="1"/>
  <c r="AH3692" i="1"/>
  <c r="AE3692" i="1"/>
  <c r="AD3692" i="1"/>
  <c r="S3692" i="1"/>
  <c r="U3692" i="1"/>
  <c r="H3692" i="1"/>
  <c r="F3692" i="1"/>
  <c r="E3692" i="1"/>
  <c r="A3692" i="1"/>
  <c r="AH3691" i="1"/>
  <c r="AE3691" i="1"/>
  <c r="AD3691" i="1"/>
  <c r="S3691" i="1"/>
  <c r="U3691" i="1"/>
  <c r="H3691" i="1"/>
  <c r="F3691" i="1"/>
  <c r="E3691" i="1"/>
  <c r="A3691" i="1"/>
  <c r="AH3690" i="1"/>
  <c r="AE3690" i="1"/>
  <c r="AD3690" i="1"/>
  <c r="S3690" i="1"/>
  <c r="U3690" i="1"/>
  <c r="H3690" i="1"/>
  <c r="F3690" i="1"/>
  <c r="E3690" i="1"/>
  <c r="A3690" i="1"/>
  <c r="AH3689" i="1"/>
  <c r="AE3689" i="1"/>
  <c r="AD3689" i="1"/>
  <c r="S3689" i="1"/>
  <c r="U3689" i="1"/>
  <c r="H3689" i="1"/>
  <c r="F3689" i="1"/>
  <c r="E3689" i="1"/>
  <c r="A3689" i="1"/>
  <c r="AH3688" i="1"/>
  <c r="AE3688" i="1"/>
  <c r="AD3688" i="1"/>
  <c r="S3688" i="1"/>
  <c r="U3688" i="1"/>
  <c r="H3688" i="1"/>
  <c r="F3688" i="1"/>
  <c r="E3688" i="1"/>
  <c r="A3688" i="1"/>
  <c r="AH3687" i="1"/>
  <c r="AE3687" i="1"/>
  <c r="AD3687" i="1"/>
  <c r="S3687" i="1"/>
  <c r="U3687" i="1"/>
  <c r="H3687" i="1"/>
  <c r="F3687" i="1"/>
  <c r="E3687" i="1"/>
  <c r="A3687" i="1"/>
  <c r="AH3686" i="1"/>
  <c r="AE3686" i="1"/>
  <c r="AD3686" i="1"/>
  <c r="S3686" i="1"/>
  <c r="U3686" i="1"/>
  <c r="H3686" i="1"/>
  <c r="F3686" i="1"/>
  <c r="E3686" i="1"/>
  <c r="A3686" i="1"/>
  <c r="AH3685" i="1"/>
  <c r="AE3685" i="1"/>
  <c r="AD3685" i="1"/>
  <c r="S3685" i="1"/>
  <c r="U3685" i="1"/>
  <c r="H3685" i="1"/>
  <c r="F3685" i="1"/>
  <c r="E3685" i="1"/>
  <c r="A3685" i="1"/>
  <c r="AH3684" i="1"/>
  <c r="AE3684" i="1"/>
  <c r="AD3684" i="1"/>
  <c r="S3684" i="1"/>
  <c r="U3684" i="1"/>
  <c r="H3684" i="1"/>
  <c r="F3684" i="1"/>
  <c r="E3684" i="1"/>
  <c r="A3684" i="1"/>
  <c r="AH3683" i="1"/>
  <c r="AE3683" i="1"/>
  <c r="AD3683" i="1"/>
  <c r="S3683" i="1"/>
  <c r="U3683" i="1"/>
  <c r="H3683" i="1"/>
  <c r="F3683" i="1"/>
  <c r="E3683" i="1"/>
  <c r="A3683" i="1"/>
  <c r="AH3682" i="1"/>
  <c r="AE3682" i="1"/>
  <c r="AD3682" i="1"/>
  <c r="S3682" i="1"/>
  <c r="U3682" i="1"/>
  <c r="H3682" i="1"/>
  <c r="F3682" i="1"/>
  <c r="E3682" i="1"/>
  <c r="A3682" i="1"/>
  <c r="AH3681" i="1"/>
  <c r="AE3681" i="1"/>
  <c r="AD3681" i="1"/>
  <c r="S3681" i="1"/>
  <c r="U3681" i="1"/>
  <c r="H3681" i="1"/>
  <c r="F3681" i="1"/>
  <c r="E3681" i="1"/>
  <c r="A3681" i="1"/>
  <c r="AH3680" i="1"/>
  <c r="AE3680" i="1"/>
  <c r="AD3680" i="1"/>
  <c r="S3680" i="1"/>
  <c r="U3680" i="1"/>
  <c r="H3680" i="1"/>
  <c r="F3680" i="1"/>
  <c r="E3680" i="1"/>
  <c r="A3680" i="1"/>
  <c r="AH3679" i="1"/>
  <c r="AE3679" i="1"/>
  <c r="AD3679" i="1"/>
  <c r="S3679" i="1"/>
  <c r="U3679" i="1"/>
  <c r="H3679" i="1"/>
  <c r="F3679" i="1"/>
  <c r="E3679" i="1"/>
  <c r="A3679" i="1"/>
  <c r="AH3678" i="1"/>
  <c r="AE3678" i="1"/>
  <c r="AD3678" i="1"/>
  <c r="S3678" i="1"/>
  <c r="U3678" i="1"/>
  <c r="H3678" i="1"/>
  <c r="F3678" i="1"/>
  <c r="E3678" i="1"/>
  <c r="A3678" i="1"/>
  <c r="AH3677" i="1"/>
  <c r="AE3677" i="1"/>
  <c r="AD3677" i="1"/>
  <c r="S3677" i="1"/>
  <c r="U3677" i="1"/>
  <c r="H3677" i="1"/>
  <c r="F3677" i="1"/>
  <c r="E3677" i="1"/>
  <c r="A3677" i="1"/>
  <c r="AH3676" i="1"/>
  <c r="AE3676" i="1"/>
  <c r="AD3676" i="1"/>
  <c r="S3676" i="1"/>
  <c r="U3676" i="1"/>
  <c r="H3676" i="1"/>
  <c r="F3676" i="1"/>
  <c r="E3676" i="1"/>
  <c r="A3676" i="1"/>
  <c r="AH3675" i="1"/>
  <c r="AE3675" i="1"/>
  <c r="AD3675" i="1"/>
  <c r="S3675" i="1"/>
  <c r="U3675" i="1"/>
  <c r="H3675" i="1"/>
  <c r="F3675" i="1"/>
  <c r="E3675" i="1"/>
  <c r="A3675" i="1"/>
  <c r="AH3674" i="1"/>
  <c r="AE3674" i="1"/>
  <c r="AD3674" i="1"/>
  <c r="S3674" i="1"/>
  <c r="U3674" i="1"/>
  <c r="H3674" i="1"/>
  <c r="F3674" i="1"/>
  <c r="E3674" i="1"/>
  <c r="A3674" i="1"/>
  <c r="AH3673" i="1"/>
  <c r="AE3673" i="1"/>
  <c r="AD3673" i="1"/>
  <c r="S3673" i="1"/>
  <c r="U3673" i="1"/>
  <c r="H3673" i="1"/>
  <c r="F3673" i="1"/>
  <c r="E3673" i="1"/>
  <c r="A3673" i="1"/>
  <c r="AH3672" i="1"/>
  <c r="AE3672" i="1"/>
  <c r="AD3672" i="1"/>
  <c r="S3672" i="1"/>
  <c r="U3672" i="1"/>
  <c r="H3672" i="1"/>
  <c r="F3672" i="1"/>
  <c r="E3672" i="1"/>
  <c r="A3672" i="1"/>
  <c r="AH3671" i="1"/>
  <c r="AE3671" i="1"/>
  <c r="AD3671" i="1"/>
  <c r="S3671" i="1"/>
  <c r="U3671" i="1"/>
  <c r="H3671" i="1"/>
  <c r="F3671" i="1"/>
  <c r="E3671" i="1"/>
  <c r="A3671" i="1"/>
  <c r="AH3670" i="1"/>
  <c r="AE3670" i="1"/>
  <c r="AD3670" i="1"/>
  <c r="S3670" i="1"/>
  <c r="U3670" i="1"/>
  <c r="H3670" i="1"/>
  <c r="F3670" i="1"/>
  <c r="E3670" i="1"/>
  <c r="A3670" i="1"/>
  <c r="AH3669" i="1"/>
  <c r="AE3669" i="1"/>
  <c r="AD3669" i="1"/>
  <c r="S3669" i="1"/>
  <c r="U3669" i="1"/>
  <c r="H3669" i="1"/>
  <c r="F3669" i="1"/>
  <c r="E3669" i="1"/>
  <c r="A3669" i="1"/>
  <c r="AH3668" i="1"/>
  <c r="AE3668" i="1"/>
  <c r="AD3668" i="1"/>
  <c r="S3668" i="1"/>
  <c r="U3668" i="1"/>
  <c r="H3668" i="1"/>
  <c r="F3668" i="1"/>
  <c r="E3668" i="1"/>
  <c r="A3668" i="1"/>
  <c r="AH3667" i="1"/>
  <c r="AE3667" i="1"/>
  <c r="AD3667" i="1"/>
  <c r="S3667" i="1"/>
  <c r="U3667" i="1"/>
  <c r="H3667" i="1"/>
  <c r="F3667" i="1"/>
  <c r="E3667" i="1"/>
  <c r="A3667" i="1"/>
  <c r="AH3666" i="1"/>
  <c r="AE3666" i="1"/>
  <c r="AD3666" i="1"/>
  <c r="S3666" i="1"/>
  <c r="U3666" i="1"/>
  <c r="H3666" i="1"/>
  <c r="F3666" i="1"/>
  <c r="E3666" i="1"/>
  <c r="A3666" i="1"/>
  <c r="AH3665" i="1"/>
  <c r="AE3665" i="1"/>
  <c r="AD3665" i="1"/>
  <c r="S3665" i="1"/>
  <c r="U3665" i="1"/>
  <c r="H3665" i="1"/>
  <c r="F3665" i="1"/>
  <c r="E3665" i="1"/>
  <c r="A3665" i="1"/>
  <c r="AH3664" i="1"/>
  <c r="AE3664" i="1"/>
  <c r="AD3664" i="1"/>
  <c r="S3664" i="1"/>
  <c r="U3664" i="1"/>
  <c r="H3664" i="1"/>
  <c r="F3664" i="1"/>
  <c r="E3664" i="1"/>
  <c r="A3664" i="1"/>
  <c r="AH3663" i="1"/>
  <c r="AE3663" i="1"/>
  <c r="AD3663" i="1"/>
  <c r="S3663" i="1"/>
  <c r="U3663" i="1"/>
  <c r="H3663" i="1"/>
  <c r="F3663" i="1"/>
  <c r="E3663" i="1"/>
  <c r="A3663" i="1"/>
  <c r="AH3662" i="1"/>
  <c r="AE3662" i="1"/>
  <c r="AD3662" i="1"/>
  <c r="S3662" i="1"/>
  <c r="U3662" i="1"/>
  <c r="H3662" i="1"/>
  <c r="F3662" i="1"/>
  <c r="E3662" i="1"/>
  <c r="A3662" i="1"/>
  <c r="AH3661" i="1"/>
  <c r="AE3661" i="1"/>
  <c r="AD3661" i="1"/>
  <c r="S3661" i="1"/>
  <c r="U3661" i="1"/>
  <c r="H3661" i="1"/>
  <c r="F3661" i="1"/>
  <c r="E3661" i="1"/>
  <c r="A3661" i="1"/>
  <c r="AH3660" i="1"/>
  <c r="AE3660" i="1"/>
  <c r="AD3660" i="1"/>
  <c r="S3660" i="1"/>
  <c r="U3660" i="1"/>
  <c r="H3660" i="1"/>
  <c r="F3660" i="1"/>
  <c r="E3660" i="1"/>
  <c r="A3660" i="1"/>
  <c r="AH3659" i="1"/>
  <c r="AE3659" i="1"/>
  <c r="AD3659" i="1"/>
  <c r="S3659" i="1"/>
  <c r="U3659" i="1"/>
  <c r="H3659" i="1"/>
  <c r="F3659" i="1"/>
  <c r="E3659" i="1"/>
  <c r="A3659" i="1"/>
  <c r="AH3658" i="1"/>
  <c r="AE3658" i="1"/>
  <c r="AD3658" i="1"/>
  <c r="S3658" i="1"/>
  <c r="U3658" i="1"/>
  <c r="H3658" i="1"/>
  <c r="F3658" i="1"/>
  <c r="E3658" i="1"/>
  <c r="A3658" i="1"/>
  <c r="AH3657" i="1"/>
  <c r="AE3657" i="1"/>
  <c r="AD3657" i="1"/>
  <c r="S3657" i="1"/>
  <c r="U3657" i="1"/>
  <c r="H3657" i="1"/>
  <c r="F3657" i="1"/>
  <c r="E3657" i="1"/>
  <c r="A3657" i="1"/>
  <c r="AH3656" i="1"/>
  <c r="AE3656" i="1"/>
  <c r="AD3656" i="1"/>
  <c r="S3656" i="1"/>
  <c r="U3656" i="1"/>
  <c r="H3656" i="1"/>
  <c r="F3656" i="1"/>
  <c r="E3656" i="1"/>
  <c r="A3656" i="1"/>
  <c r="AH3655" i="1"/>
  <c r="AE3655" i="1"/>
  <c r="AD3655" i="1"/>
  <c r="S3655" i="1"/>
  <c r="U3655" i="1"/>
  <c r="H3655" i="1"/>
  <c r="F3655" i="1"/>
  <c r="E3655" i="1"/>
  <c r="A3655" i="1"/>
  <c r="AH3654" i="1"/>
  <c r="AE3654" i="1"/>
  <c r="AD3654" i="1"/>
  <c r="S3654" i="1"/>
  <c r="U3654" i="1"/>
  <c r="H3654" i="1"/>
  <c r="F3654" i="1"/>
  <c r="E3654" i="1"/>
  <c r="A3654" i="1"/>
  <c r="AH3653" i="1"/>
  <c r="AE3653" i="1"/>
  <c r="AD3653" i="1"/>
  <c r="S3653" i="1"/>
  <c r="U3653" i="1"/>
  <c r="H3653" i="1"/>
  <c r="F3653" i="1"/>
  <c r="E3653" i="1"/>
  <c r="A3653" i="1"/>
  <c r="AH3652" i="1"/>
  <c r="AE3652" i="1"/>
  <c r="AD3652" i="1"/>
  <c r="S3652" i="1"/>
  <c r="U3652" i="1"/>
  <c r="H3652" i="1"/>
  <c r="F3652" i="1"/>
  <c r="E3652" i="1"/>
  <c r="A3652" i="1"/>
  <c r="AH3651" i="1"/>
  <c r="AE3651" i="1"/>
  <c r="AD3651" i="1"/>
  <c r="S3651" i="1"/>
  <c r="U3651" i="1"/>
  <c r="H3651" i="1"/>
  <c r="F3651" i="1"/>
  <c r="E3651" i="1"/>
  <c r="A3651" i="1"/>
  <c r="AH3650" i="1"/>
  <c r="AE3650" i="1"/>
  <c r="AD3650" i="1"/>
  <c r="S3650" i="1"/>
  <c r="U3650" i="1"/>
  <c r="H3650" i="1"/>
  <c r="F3650" i="1"/>
  <c r="E3650" i="1"/>
  <c r="A3650" i="1"/>
  <c r="AH3649" i="1"/>
  <c r="AE3649" i="1"/>
  <c r="AD3649" i="1"/>
  <c r="S3649" i="1"/>
  <c r="U3649" i="1"/>
  <c r="H3649" i="1"/>
  <c r="F3649" i="1"/>
  <c r="E3649" i="1"/>
  <c r="A3649" i="1"/>
  <c r="AH3648" i="1"/>
  <c r="AE3648" i="1"/>
  <c r="AD3648" i="1"/>
  <c r="S3648" i="1"/>
  <c r="U3648" i="1"/>
  <c r="H3648" i="1"/>
  <c r="F3648" i="1"/>
  <c r="E3648" i="1"/>
  <c r="A3648" i="1"/>
  <c r="AH3647" i="1"/>
  <c r="AE3647" i="1"/>
  <c r="AD3647" i="1"/>
  <c r="S3647" i="1"/>
  <c r="U3647" i="1"/>
  <c r="H3647" i="1"/>
  <c r="F3647" i="1"/>
  <c r="E3647" i="1"/>
  <c r="A3647" i="1"/>
  <c r="AH3646" i="1"/>
  <c r="AE3646" i="1"/>
  <c r="AD3646" i="1"/>
  <c r="S3646" i="1"/>
  <c r="U3646" i="1"/>
  <c r="H3646" i="1"/>
  <c r="F3646" i="1"/>
  <c r="E3646" i="1"/>
  <c r="A3646" i="1"/>
  <c r="AH3645" i="1"/>
  <c r="AE3645" i="1"/>
  <c r="AD3645" i="1"/>
  <c r="S3645" i="1"/>
  <c r="U3645" i="1"/>
  <c r="H3645" i="1"/>
  <c r="F3645" i="1"/>
  <c r="E3645" i="1"/>
  <c r="A3645" i="1"/>
  <c r="AH3644" i="1"/>
  <c r="AE3644" i="1"/>
  <c r="AD3644" i="1"/>
  <c r="S3644" i="1"/>
  <c r="U3644" i="1"/>
  <c r="H3644" i="1"/>
  <c r="F3644" i="1"/>
  <c r="E3644" i="1"/>
  <c r="A3644" i="1"/>
  <c r="AH3643" i="1"/>
  <c r="AE3643" i="1"/>
  <c r="AD3643" i="1"/>
  <c r="S3643" i="1"/>
  <c r="U3643" i="1"/>
  <c r="H3643" i="1"/>
  <c r="F3643" i="1"/>
  <c r="E3643" i="1"/>
  <c r="A3643" i="1"/>
  <c r="AH3642" i="1"/>
  <c r="AE3642" i="1"/>
  <c r="AD3642" i="1"/>
  <c r="S3642" i="1"/>
  <c r="U3642" i="1"/>
  <c r="H3642" i="1"/>
  <c r="F3642" i="1"/>
  <c r="E3642" i="1"/>
  <c r="A3642" i="1"/>
  <c r="AH3641" i="1"/>
  <c r="AE3641" i="1"/>
  <c r="AD3641" i="1"/>
  <c r="S3641" i="1"/>
  <c r="U3641" i="1"/>
  <c r="H3641" i="1"/>
  <c r="F3641" i="1"/>
  <c r="E3641" i="1"/>
  <c r="A3641" i="1"/>
  <c r="AH3640" i="1"/>
  <c r="AE3640" i="1"/>
  <c r="AD3640" i="1"/>
  <c r="S3640" i="1"/>
  <c r="U3640" i="1"/>
  <c r="H3640" i="1"/>
  <c r="F3640" i="1"/>
  <c r="E3640" i="1"/>
  <c r="A3640" i="1"/>
  <c r="AH3639" i="1"/>
  <c r="AE3639" i="1"/>
  <c r="AD3639" i="1"/>
  <c r="S3639" i="1"/>
  <c r="U3639" i="1"/>
  <c r="H3639" i="1"/>
  <c r="F3639" i="1"/>
  <c r="E3639" i="1"/>
  <c r="A3639" i="1"/>
  <c r="AH3638" i="1"/>
  <c r="AE3638" i="1"/>
  <c r="AD3638" i="1"/>
  <c r="S3638" i="1"/>
  <c r="U3638" i="1"/>
  <c r="H3638" i="1"/>
  <c r="F3638" i="1"/>
  <c r="E3638" i="1"/>
  <c r="A3638" i="1"/>
  <c r="AH3637" i="1"/>
  <c r="AE3637" i="1"/>
  <c r="AD3637" i="1"/>
  <c r="S3637" i="1"/>
  <c r="U3637" i="1"/>
  <c r="H3637" i="1"/>
  <c r="F3637" i="1"/>
  <c r="E3637" i="1"/>
  <c r="A3637" i="1"/>
  <c r="AH3636" i="1"/>
  <c r="AE3636" i="1"/>
  <c r="AD3636" i="1"/>
  <c r="S3636" i="1"/>
  <c r="U3636" i="1"/>
  <c r="H3636" i="1"/>
  <c r="F3636" i="1"/>
  <c r="E3636" i="1"/>
  <c r="A3636" i="1"/>
  <c r="AH3635" i="1"/>
  <c r="AE3635" i="1"/>
  <c r="AD3635" i="1"/>
  <c r="S3635" i="1"/>
  <c r="U3635" i="1"/>
  <c r="H3635" i="1"/>
  <c r="F3635" i="1"/>
  <c r="E3635" i="1"/>
  <c r="A3635" i="1"/>
  <c r="AH3634" i="1"/>
  <c r="AE3634" i="1"/>
  <c r="AD3634" i="1"/>
  <c r="S3634" i="1"/>
  <c r="U3634" i="1"/>
  <c r="H3634" i="1"/>
  <c r="F3634" i="1"/>
  <c r="E3634" i="1"/>
  <c r="A3634" i="1"/>
  <c r="AH3633" i="1"/>
  <c r="AE3633" i="1"/>
  <c r="AD3633" i="1"/>
  <c r="S3633" i="1"/>
  <c r="U3633" i="1"/>
  <c r="H3633" i="1"/>
  <c r="F3633" i="1"/>
  <c r="E3633" i="1"/>
  <c r="A3633" i="1"/>
  <c r="AH3632" i="1"/>
  <c r="AE3632" i="1"/>
  <c r="AD3632" i="1"/>
  <c r="S3632" i="1"/>
  <c r="U3632" i="1"/>
  <c r="H3632" i="1"/>
  <c r="F3632" i="1"/>
  <c r="E3632" i="1"/>
  <c r="A3632" i="1"/>
  <c r="AH3631" i="1"/>
  <c r="AE3631" i="1"/>
  <c r="AD3631" i="1"/>
  <c r="S3631" i="1"/>
  <c r="U3631" i="1"/>
  <c r="H3631" i="1"/>
  <c r="F3631" i="1"/>
  <c r="E3631" i="1"/>
  <c r="A3631" i="1"/>
  <c r="AH3630" i="1"/>
  <c r="AE3630" i="1"/>
  <c r="AD3630" i="1"/>
  <c r="S3630" i="1"/>
  <c r="U3630" i="1"/>
  <c r="H3630" i="1"/>
  <c r="F3630" i="1"/>
  <c r="E3630" i="1"/>
  <c r="A3630" i="1"/>
  <c r="AH3629" i="1"/>
  <c r="AE3629" i="1"/>
  <c r="AD3629" i="1"/>
  <c r="S3629" i="1"/>
  <c r="U3629" i="1"/>
  <c r="H3629" i="1"/>
  <c r="F3629" i="1"/>
  <c r="E3629" i="1"/>
  <c r="A3629" i="1"/>
  <c r="AH3628" i="1"/>
  <c r="AE3628" i="1"/>
  <c r="AD3628" i="1"/>
  <c r="S3628" i="1"/>
  <c r="U3628" i="1"/>
  <c r="H3628" i="1"/>
  <c r="F3628" i="1"/>
  <c r="E3628" i="1"/>
  <c r="A3628" i="1"/>
  <c r="AH3627" i="1"/>
  <c r="AE3627" i="1"/>
  <c r="AD3627" i="1"/>
  <c r="S3627" i="1"/>
  <c r="U3627" i="1"/>
  <c r="H3627" i="1"/>
  <c r="F3627" i="1"/>
  <c r="E3627" i="1"/>
  <c r="A3627" i="1"/>
  <c r="AH3626" i="1"/>
  <c r="AE3626" i="1"/>
  <c r="AD3626" i="1"/>
  <c r="S3626" i="1"/>
  <c r="U3626" i="1"/>
  <c r="H3626" i="1"/>
  <c r="F3626" i="1"/>
  <c r="E3626" i="1"/>
  <c r="A3626" i="1"/>
  <c r="AH3625" i="1"/>
  <c r="AE3625" i="1"/>
  <c r="AD3625" i="1"/>
  <c r="S3625" i="1"/>
  <c r="U3625" i="1"/>
  <c r="H3625" i="1"/>
  <c r="F3625" i="1"/>
  <c r="E3625" i="1"/>
  <c r="A3625" i="1"/>
  <c r="AH3624" i="1"/>
  <c r="AE3624" i="1"/>
  <c r="AD3624" i="1"/>
  <c r="S3624" i="1"/>
  <c r="U3624" i="1"/>
  <c r="H3624" i="1"/>
  <c r="F3624" i="1"/>
  <c r="E3624" i="1"/>
  <c r="A3624" i="1"/>
  <c r="AH3623" i="1"/>
  <c r="AE3623" i="1"/>
  <c r="AD3623" i="1"/>
  <c r="S3623" i="1"/>
  <c r="U3623" i="1"/>
  <c r="H3623" i="1"/>
  <c r="F3623" i="1"/>
  <c r="E3623" i="1"/>
  <c r="A3623" i="1"/>
  <c r="AH3622" i="1"/>
  <c r="AE3622" i="1"/>
  <c r="AD3622" i="1"/>
  <c r="S3622" i="1"/>
  <c r="U3622" i="1"/>
  <c r="H3622" i="1"/>
  <c r="F3622" i="1"/>
  <c r="E3622" i="1"/>
  <c r="A3622" i="1"/>
  <c r="AH3621" i="1"/>
  <c r="AE3621" i="1"/>
  <c r="AD3621" i="1"/>
  <c r="S3621" i="1"/>
  <c r="U3621" i="1"/>
  <c r="H3621" i="1"/>
  <c r="F3621" i="1"/>
  <c r="E3621" i="1"/>
  <c r="A3621" i="1"/>
  <c r="AH3620" i="1"/>
  <c r="AE3620" i="1"/>
  <c r="AD3620" i="1"/>
  <c r="S3620" i="1"/>
  <c r="U3620" i="1"/>
  <c r="H3620" i="1"/>
  <c r="F3620" i="1"/>
  <c r="E3620" i="1"/>
  <c r="A3620" i="1"/>
  <c r="AH3619" i="1"/>
  <c r="AE3619" i="1"/>
  <c r="AD3619" i="1"/>
  <c r="S3619" i="1"/>
  <c r="U3619" i="1"/>
  <c r="H3619" i="1"/>
  <c r="F3619" i="1"/>
  <c r="E3619" i="1"/>
  <c r="A3619" i="1"/>
  <c r="AH3618" i="1"/>
  <c r="AE3618" i="1"/>
  <c r="AD3618" i="1"/>
  <c r="S3618" i="1"/>
  <c r="U3618" i="1"/>
  <c r="H3618" i="1"/>
  <c r="F3618" i="1"/>
  <c r="E3618" i="1"/>
  <c r="A3618" i="1"/>
  <c r="AH3617" i="1"/>
  <c r="AE3617" i="1"/>
  <c r="AD3617" i="1"/>
  <c r="S3617" i="1"/>
  <c r="U3617" i="1"/>
  <c r="H3617" i="1"/>
  <c r="F3617" i="1"/>
  <c r="E3617" i="1"/>
  <c r="A3617" i="1"/>
  <c r="AH3616" i="1"/>
  <c r="AE3616" i="1"/>
  <c r="AD3616" i="1"/>
  <c r="S3616" i="1"/>
  <c r="U3616" i="1"/>
  <c r="H3616" i="1"/>
  <c r="F3616" i="1"/>
  <c r="E3616" i="1"/>
  <c r="A3616" i="1"/>
  <c r="AH3615" i="1"/>
  <c r="AE3615" i="1"/>
  <c r="AD3615" i="1"/>
  <c r="S3615" i="1"/>
  <c r="U3615" i="1"/>
  <c r="H3615" i="1"/>
  <c r="F3615" i="1"/>
  <c r="E3615" i="1"/>
  <c r="A3615" i="1"/>
  <c r="AH3614" i="1"/>
  <c r="AE3614" i="1"/>
  <c r="AD3614" i="1"/>
  <c r="S3614" i="1"/>
  <c r="U3614" i="1"/>
  <c r="H3614" i="1"/>
  <c r="F3614" i="1"/>
  <c r="E3614" i="1"/>
  <c r="A3614" i="1"/>
  <c r="AH3613" i="1"/>
  <c r="AE3613" i="1"/>
  <c r="AD3613" i="1"/>
  <c r="S3613" i="1"/>
  <c r="U3613" i="1"/>
  <c r="H3613" i="1"/>
  <c r="F3613" i="1"/>
  <c r="E3613" i="1"/>
  <c r="A3613" i="1"/>
  <c r="AH3612" i="1"/>
  <c r="AE3612" i="1"/>
  <c r="AD3612" i="1"/>
  <c r="S3612" i="1"/>
  <c r="U3612" i="1"/>
  <c r="H3612" i="1"/>
  <c r="F3612" i="1"/>
  <c r="E3612" i="1"/>
  <c r="A3612" i="1"/>
  <c r="AH3611" i="1"/>
  <c r="AE3611" i="1"/>
  <c r="AD3611" i="1"/>
  <c r="S3611" i="1"/>
  <c r="U3611" i="1"/>
  <c r="H3611" i="1"/>
  <c r="F3611" i="1"/>
  <c r="E3611" i="1"/>
  <c r="A3611" i="1"/>
  <c r="AH3610" i="1"/>
  <c r="AE3610" i="1"/>
  <c r="AD3610" i="1"/>
  <c r="S3610" i="1"/>
  <c r="U3610" i="1"/>
  <c r="H3610" i="1"/>
  <c r="F3610" i="1"/>
  <c r="E3610" i="1"/>
  <c r="A3610" i="1"/>
  <c r="AH3609" i="1"/>
  <c r="AE3609" i="1"/>
  <c r="AD3609" i="1"/>
  <c r="S3609" i="1"/>
  <c r="U3609" i="1"/>
  <c r="H3609" i="1"/>
  <c r="F3609" i="1"/>
  <c r="E3609" i="1"/>
  <c r="A3609" i="1"/>
  <c r="AH3608" i="1"/>
  <c r="AE3608" i="1"/>
  <c r="AD3608" i="1"/>
  <c r="S3608" i="1"/>
  <c r="U3608" i="1"/>
  <c r="H3608" i="1"/>
  <c r="F3608" i="1"/>
  <c r="E3608" i="1"/>
  <c r="A3608" i="1"/>
  <c r="AH3607" i="1"/>
  <c r="AE3607" i="1"/>
  <c r="AD3607" i="1"/>
  <c r="S3607" i="1"/>
  <c r="U3607" i="1"/>
  <c r="H3607" i="1"/>
  <c r="F3607" i="1"/>
  <c r="E3607" i="1"/>
  <c r="A3607" i="1"/>
  <c r="AH3606" i="1"/>
  <c r="AE3606" i="1"/>
  <c r="AD3606" i="1"/>
  <c r="S3606" i="1"/>
  <c r="U3606" i="1"/>
  <c r="H3606" i="1"/>
  <c r="F3606" i="1"/>
  <c r="E3606" i="1"/>
  <c r="A3606" i="1"/>
  <c r="AH3605" i="1"/>
  <c r="AE3605" i="1"/>
  <c r="AD3605" i="1"/>
  <c r="S3605" i="1"/>
  <c r="U3605" i="1"/>
  <c r="H3605" i="1"/>
  <c r="F3605" i="1"/>
  <c r="E3605" i="1"/>
  <c r="A3605" i="1"/>
  <c r="AH3604" i="1"/>
  <c r="AE3604" i="1"/>
  <c r="AD3604" i="1"/>
  <c r="S3604" i="1"/>
  <c r="U3604" i="1"/>
  <c r="H3604" i="1"/>
  <c r="F3604" i="1"/>
  <c r="E3604" i="1"/>
  <c r="A3604" i="1"/>
  <c r="AH3603" i="1"/>
  <c r="AE3603" i="1"/>
  <c r="AD3603" i="1"/>
  <c r="S3603" i="1"/>
  <c r="U3603" i="1"/>
  <c r="H3603" i="1"/>
  <c r="F3603" i="1"/>
  <c r="E3603" i="1"/>
  <c r="A3603" i="1"/>
  <c r="AH3602" i="1"/>
  <c r="AE3602" i="1"/>
  <c r="AD3602" i="1"/>
  <c r="S3602" i="1"/>
  <c r="U3602" i="1"/>
  <c r="H3602" i="1"/>
  <c r="F3602" i="1"/>
  <c r="E3602" i="1"/>
  <c r="A3602" i="1"/>
  <c r="AH3601" i="1"/>
  <c r="AE3601" i="1"/>
  <c r="AD3601" i="1"/>
  <c r="S3601" i="1"/>
  <c r="U3601" i="1"/>
  <c r="H3601" i="1"/>
  <c r="F3601" i="1"/>
  <c r="E3601" i="1"/>
  <c r="A3601" i="1"/>
  <c r="AH3600" i="1"/>
  <c r="AE3600" i="1"/>
  <c r="AD3600" i="1"/>
  <c r="S3600" i="1"/>
  <c r="U3600" i="1"/>
  <c r="H3600" i="1"/>
  <c r="F3600" i="1"/>
  <c r="E3600" i="1"/>
  <c r="A3600" i="1"/>
  <c r="AH3599" i="1"/>
  <c r="AE3599" i="1"/>
  <c r="AD3599" i="1"/>
  <c r="S3599" i="1"/>
  <c r="U3599" i="1"/>
  <c r="H3599" i="1"/>
  <c r="F3599" i="1"/>
  <c r="E3599" i="1"/>
  <c r="A3599" i="1"/>
  <c r="AH3598" i="1"/>
  <c r="AE3598" i="1"/>
  <c r="AD3598" i="1"/>
  <c r="S3598" i="1"/>
  <c r="U3598" i="1"/>
  <c r="H3598" i="1"/>
  <c r="F3598" i="1"/>
  <c r="E3598" i="1"/>
  <c r="A3598" i="1"/>
  <c r="AH3597" i="1"/>
  <c r="AE3597" i="1"/>
  <c r="AD3597" i="1"/>
  <c r="S3597" i="1"/>
  <c r="U3597" i="1"/>
  <c r="H3597" i="1"/>
  <c r="F3597" i="1"/>
  <c r="E3597" i="1"/>
  <c r="A3597" i="1"/>
  <c r="AH3596" i="1"/>
  <c r="AE3596" i="1"/>
  <c r="AD3596" i="1"/>
  <c r="S3596" i="1"/>
  <c r="U3596" i="1"/>
  <c r="H3596" i="1"/>
  <c r="F3596" i="1"/>
  <c r="E3596" i="1"/>
  <c r="A3596" i="1"/>
  <c r="AH3595" i="1"/>
  <c r="AE3595" i="1"/>
  <c r="AD3595" i="1"/>
  <c r="S3595" i="1"/>
  <c r="U3595" i="1"/>
  <c r="H3595" i="1"/>
  <c r="F3595" i="1"/>
  <c r="E3595" i="1"/>
  <c r="A3595" i="1"/>
  <c r="AH3594" i="1"/>
  <c r="AE3594" i="1"/>
  <c r="AD3594" i="1"/>
  <c r="S3594" i="1"/>
  <c r="U3594" i="1"/>
  <c r="H3594" i="1"/>
  <c r="F3594" i="1"/>
  <c r="E3594" i="1"/>
  <c r="A3594" i="1"/>
  <c r="AH3593" i="1"/>
  <c r="AE3593" i="1"/>
  <c r="AD3593" i="1"/>
  <c r="S3593" i="1"/>
  <c r="U3593" i="1"/>
  <c r="H3593" i="1"/>
  <c r="F3593" i="1"/>
  <c r="E3593" i="1"/>
  <c r="A3593" i="1"/>
  <c r="AH3592" i="1"/>
  <c r="AE3592" i="1"/>
  <c r="AD3592" i="1"/>
  <c r="S3592" i="1"/>
  <c r="U3592" i="1"/>
  <c r="H3592" i="1"/>
  <c r="F3592" i="1"/>
  <c r="E3592" i="1"/>
  <c r="A3592" i="1"/>
  <c r="AH3591" i="1"/>
  <c r="AE3591" i="1"/>
  <c r="AD3591" i="1"/>
  <c r="S3591" i="1"/>
  <c r="U3591" i="1"/>
  <c r="H3591" i="1"/>
  <c r="F3591" i="1"/>
  <c r="E3591" i="1"/>
  <c r="A3591" i="1"/>
  <c r="AH3590" i="1"/>
  <c r="AE3590" i="1"/>
  <c r="AD3590" i="1"/>
  <c r="S3590" i="1"/>
  <c r="U3590" i="1"/>
  <c r="H3590" i="1"/>
  <c r="F3590" i="1"/>
  <c r="E3590" i="1"/>
  <c r="A3590" i="1"/>
  <c r="AH3589" i="1"/>
  <c r="AE3589" i="1"/>
  <c r="AD3589" i="1"/>
  <c r="S3589" i="1"/>
  <c r="U3589" i="1"/>
  <c r="H3589" i="1"/>
  <c r="F3589" i="1"/>
  <c r="E3589" i="1"/>
  <c r="A3589" i="1"/>
  <c r="AH3588" i="1"/>
  <c r="AE3588" i="1"/>
  <c r="AD3588" i="1"/>
  <c r="S3588" i="1"/>
  <c r="U3588" i="1"/>
  <c r="H3588" i="1"/>
  <c r="F3588" i="1"/>
  <c r="E3588" i="1"/>
  <c r="A3588" i="1"/>
  <c r="AH3587" i="1"/>
  <c r="AE3587" i="1"/>
  <c r="AD3587" i="1"/>
  <c r="S3587" i="1"/>
  <c r="U3587" i="1"/>
  <c r="H3587" i="1"/>
  <c r="F3587" i="1"/>
  <c r="E3587" i="1"/>
  <c r="A3587" i="1"/>
  <c r="AH3586" i="1"/>
  <c r="AE3586" i="1"/>
  <c r="AD3586" i="1"/>
  <c r="S3586" i="1"/>
  <c r="U3586" i="1"/>
  <c r="H3586" i="1"/>
  <c r="F3586" i="1"/>
  <c r="E3586" i="1"/>
  <c r="A3586" i="1"/>
  <c r="AH3585" i="1"/>
  <c r="AE3585" i="1"/>
  <c r="AD3585" i="1"/>
  <c r="S3585" i="1"/>
  <c r="U3585" i="1"/>
  <c r="H3585" i="1"/>
  <c r="F3585" i="1"/>
  <c r="E3585" i="1"/>
  <c r="A3585" i="1"/>
  <c r="AH3584" i="1"/>
  <c r="AE3584" i="1"/>
  <c r="AD3584" i="1"/>
  <c r="S3584" i="1"/>
  <c r="U3584" i="1"/>
  <c r="H3584" i="1"/>
  <c r="F3584" i="1"/>
  <c r="E3584" i="1"/>
  <c r="A3584" i="1"/>
  <c r="AH3583" i="1"/>
  <c r="AE3583" i="1"/>
  <c r="AD3583" i="1"/>
  <c r="S3583" i="1"/>
  <c r="U3583" i="1"/>
  <c r="H3583" i="1"/>
  <c r="F3583" i="1"/>
  <c r="E3583" i="1"/>
  <c r="A3583" i="1"/>
  <c r="AH3582" i="1"/>
  <c r="AE3582" i="1"/>
  <c r="AD3582" i="1"/>
  <c r="S3582" i="1"/>
  <c r="U3582" i="1"/>
  <c r="H3582" i="1"/>
  <c r="F3582" i="1"/>
  <c r="E3582" i="1"/>
  <c r="A3582" i="1"/>
  <c r="AH3581" i="1"/>
  <c r="AE3581" i="1"/>
  <c r="AD3581" i="1"/>
  <c r="S3581" i="1"/>
  <c r="U3581" i="1"/>
  <c r="H3581" i="1"/>
  <c r="F3581" i="1"/>
  <c r="E3581" i="1"/>
  <c r="A3581" i="1"/>
  <c r="AH3580" i="1"/>
  <c r="AE3580" i="1"/>
  <c r="AD3580" i="1"/>
  <c r="S3580" i="1"/>
  <c r="U3580" i="1"/>
  <c r="H3580" i="1"/>
  <c r="F3580" i="1"/>
  <c r="E3580" i="1"/>
  <c r="A3580" i="1"/>
  <c r="AH3579" i="1"/>
  <c r="AE3579" i="1"/>
  <c r="AD3579" i="1"/>
  <c r="S3579" i="1"/>
  <c r="U3579" i="1"/>
  <c r="H3579" i="1"/>
  <c r="F3579" i="1"/>
  <c r="E3579" i="1"/>
  <c r="A3579" i="1"/>
  <c r="AH3578" i="1"/>
  <c r="AE3578" i="1"/>
  <c r="AD3578" i="1"/>
  <c r="S3578" i="1"/>
  <c r="U3578" i="1"/>
  <c r="H3578" i="1"/>
  <c r="F3578" i="1"/>
  <c r="E3578" i="1"/>
  <c r="A3578" i="1"/>
  <c r="AH3577" i="1"/>
  <c r="AE3577" i="1"/>
  <c r="AD3577" i="1"/>
  <c r="S3577" i="1"/>
  <c r="U3577" i="1"/>
  <c r="H3577" i="1"/>
  <c r="F3577" i="1"/>
  <c r="E3577" i="1"/>
  <c r="A3577" i="1"/>
  <c r="AH3576" i="1"/>
  <c r="AE3576" i="1"/>
  <c r="AD3576" i="1"/>
  <c r="S3576" i="1"/>
  <c r="U3576" i="1"/>
  <c r="H3576" i="1"/>
  <c r="F3576" i="1"/>
  <c r="E3576" i="1"/>
  <c r="A3576" i="1"/>
  <c r="AH3575" i="1"/>
  <c r="AE3575" i="1"/>
  <c r="AD3575" i="1"/>
  <c r="S3575" i="1"/>
  <c r="U3575" i="1"/>
  <c r="H3575" i="1"/>
  <c r="F3575" i="1"/>
  <c r="E3575" i="1"/>
  <c r="A3575" i="1"/>
  <c r="AH3574" i="1"/>
  <c r="AE3574" i="1"/>
  <c r="AD3574" i="1"/>
  <c r="S3574" i="1"/>
  <c r="U3574" i="1"/>
  <c r="H3574" i="1"/>
  <c r="F3574" i="1"/>
  <c r="E3574" i="1"/>
  <c r="A3574" i="1"/>
  <c r="AH3573" i="1"/>
  <c r="AE3573" i="1"/>
  <c r="AD3573" i="1"/>
  <c r="S3573" i="1"/>
  <c r="U3573" i="1"/>
  <c r="H3573" i="1"/>
  <c r="F3573" i="1"/>
  <c r="E3573" i="1"/>
  <c r="A3573" i="1"/>
  <c r="AH3572" i="1"/>
  <c r="AE3572" i="1"/>
  <c r="AD3572" i="1"/>
  <c r="S3572" i="1"/>
  <c r="U3572" i="1"/>
  <c r="H3572" i="1"/>
  <c r="F3572" i="1"/>
  <c r="E3572" i="1"/>
  <c r="A3572" i="1"/>
  <c r="AH3571" i="1"/>
  <c r="AE3571" i="1"/>
  <c r="AD3571" i="1"/>
  <c r="S3571" i="1"/>
  <c r="U3571" i="1"/>
  <c r="H3571" i="1"/>
  <c r="F3571" i="1"/>
  <c r="E3571" i="1"/>
  <c r="A3571" i="1"/>
  <c r="AH3570" i="1"/>
  <c r="AE3570" i="1"/>
  <c r="AD3570" i="1"/>
  <c r="S3570" i="1"/>
  <c r="U3570" i="1"/>
  <c r="H3570" i="1"/>
  <c r="F3570" i="1"/>
  <c r="E3570" i="1"/>
  <c r="A3570" i="1"/>
  <c r="AH3569" i="1"/>
  <c r="AE3569" i="1"/>
  <c r="AD3569" i="1"/>
  <c r="S3569" i="1"/>
  <c r="U3569" i="1"/>
  <c r="H3569" i="1"/>
  <c r="F3569" i="1"/>
  <c r="E3569" i="1"/>
  <c r="A3569" i="1"/>
  <c r="AH3568" i="1"/>
  <c r="AE3568" i="1"/>
  <c r="AD3568" i="1"/>
  <c r="S3568" i="1"/>
  <c r="U3568" i="1"/>
  <c r="H3568" i="1"/>
  <c r="F3568" i="1"/>
  <c r="E3568" i="1"/>
  <c r="A3568" i="1"/>
  <c r="AH3567" i="1"/>
  <c r="AE3567" i="1"/>
  <c r="AD3567" i="1"/>
  <c r="S3567" i="1"/>
  <c r="U3567" i="1"/>
  <c r="H3567" i="1"/>
  <c r="F3567" i="1"/>
  <c r="E3567" i="1"/>
  <c r="A3567" i="1"/>
  <c r="AH3566" i="1"/>
  <c r="AE3566" i="1"/>
  <c r="AD3566" i="1"/>
  <c r="S3566" i="1"/>
  <c r="U3566" i="1"/>
  <c r="H3566" i="1"/>
  <c r="F3566" i="1"/>
  <c r="E3566" i="1"/>
  <c r="A3566" i="1"/>
  <c r="AH3565" i="1"/>
  <c r="AE3565" i="1"/>
  <c r="AD3565" i="1"/>
  <c r="S3565" i="1"/>
  <c r="U3565" i="1"/>
  <c r="H3565" i="1"/>
  <c r="F3565" i="1"/>
  <c r="E3565" i="1"/>
  <c r="A3565" i="1"/>
  <c r="AH3564" i="1"/>
  <c r="AE3564" i="1"/>
  <c r="AD3564" i="1"/>
  <c r="S3564" i="1"/>
  <c r="U3564" i="1"/>
  <c r="H3564" i="1"/>
  <c r="F3564" i="1"/>
  <c r="E3564" i="1"/>
  <c r="A3564" i="1"/>
  <c r="AH3563" i="1"/>
  <c r="AE3563" i="1"/>
  <c r="AD3563" i="1"/>
  <c r="S3563" i="1"/>
  <c r="U3563" i="1"/>
  <c r="H3563" i="1"/>
  <c r="F3563" i="1"/>
  <c r="E3563" i="1"/>
  <c r="A3563" i="1"/>
  <c r="AH3562" i="1"/>
  <c r="AE3562" i="1"/>
  <c r="AD3562" i="1"/>
  <c r="S3562" i="1"/>
  <c r="U3562" i="1"/>
  <c r="H3562" i="1"/>
  <c r="F3562" i="1"/>
  <c r="E3562" i="1"/>
  <c r="A3562" i="1"/>
  <c r="AH3561" i="1"/>
  <c r="AE3561" i="1"/>
  <c r="AD3561" i="1"/>
  <c r="S3561" i="1"/>
  <c r="U3561" i="1"/>
  <c r="H3561" i="1"/>
  <c r="F3561" i="1"/>
  <c r="E3561" i="1"/>
  <c r="A3561" i="1"/>
  <c r="AH3560" i="1"/>
  <c r="AE3560" i="1"/>
  <c r="AD3560" i="1"/>
  <c r="S3560" i="1"/>
  <c r="U3560" i="1"/>
  <c r="H3560" i="1"/>
  <c r="F3560" i="1"/>
  <c r="E3560" i="1"/>
  <c r="A3560" i="1"/>
  <c r="AH3559" i="1"/>
  <c r="AE3559" i="1"/>
  <c r="AD3559" i="1"/>
  <c r="S3559" i="1"/>
  <c r="U3559" i="1"/>
  <c r="H3559" i="1"/>
  <c r="F3559" i="1"/>
  <c r="E3559" i="1"/>
  <c r="A3559" i="1"/>
  <c r="AH3558" i="1"/>
  <c r="AE3558" i="1"/>
  <c r="AD3558" i="1"/>
  <c r="S3558" i="1"/>
  <c r="U3558" i="1"/>
  <c r="H3558" i="1"/>
  <c r="F3558" i="1"/>
  <c r="E3558" i="1"/>
  <c r="A3558" i="1"/>
  <c r="AH3557" i="1"/>
  <c r="AE3557" i="1"/>
  <c r="AD3557" i="1"/>
  <c r="S3557" i="1"/>
  <c r="U3557" i="1"/>
  <c r="H3557" i="1"/>
  <c r="F3557" i="1"/>
  <c r="E3557" i="1"/>
  <c r="A3557" i="1"/>
  <c r="AH3556" i="1"/>
  <c r="AE3556" i="1"/>
  <c r="AD3556" i="1"/>
  <c r="S3556" i="1"/>
  <c r="U3556" i="1"/>
  <c r="H3556" i="1"/>
  <c r="F3556" i="1"/>
  <c r="E3556" i="1"/>
  <c r="A3556" i="1"/>
  <c r="AH3555" i="1"/>
  <c r="AE3555" i="1"/>
  <c r="AD3555" i="1"/>
  <c r="S3555" i="1"/>
  <c r="U3555" i="1"/>
  <c r="H3555" i="1"/>
  <c r="F3555" i="1"/>
  <c r="E3555" i="1"/>
  <c r="A3555" i="1"/>
  <c r="AH3554" i="1"/>
  <c r="AE3554" i="1"/>
  <c r="AD3554" i="1"/>
  <c r="S3554" i="1"/>
  <c r="U3554" i="1"/>
  <c r="H3554" i="1"/>
  <c r="F3554" i="1"/>
  <c r="E3554" i="1"/>
  <c r="A3554" i="1"/>
  <c r="AH3553" i="1"/>
  <c r="AE3553" i="1"/>
  <c r="AD3553" i="1"/>
  <c r="S3553" i="1"/>
  <c r="U3553" i="1"/>
  <c r="H3553" i="1"/>
  <c r="F3553" i="1"/>
  <c r="E3553" i="1"/>
  <c r="A3553" i="1"/>
  <c r="AH3552" i="1"/>
  <c r="AE3552" i="1"/>
  <c r="AD3552" i="1"/>
  <c r="S3552" i="1"/>
  <c r="U3552" i="1"/>
  <c r="H3552" i="1"/>
  <c r="F3552" i="1"/>
  <c r="E3552" i="1"/>
  <c r="A3552" i="1"/>
  <c r="AH3551" i="1"/>
  <c r="AE3551" i="1"/>
  <c r="AD3551" i="1"/>
  <c r="S3551" i="1"/>
  <c r="U3551" i="1"/>
  <c r="H3551" i="1"/>
  <c r="F3551" i="1"/>
  <c r="E3551" i="1"/>
  <c r="A3551" i="1"/>
  <c r="AH3550" i="1"/>
  <c r="AE3550" i="1"/>
  <c r="AD3550" i="1"/>
  <c r="S3550" i="1"/>
  <c r="U3550" i="1"/>
  <c r="H3550" i="1"/>
  <c r="F3550" i="1"/>
  <c r="E3550" i="1"/>
  <c r="A3550" i="1"/>
  <c r="AH3549" i="1"/>
  <c r="AE3549" i="1"/>
  <c r="AD3549" i="1"/>
  <c r="S3549" i="1"/>
  <c r="U3549" i="1"/>
  <c r="H3549" i="1"/>
  <c r="F3549" i="1"/>
  <c r="E3549" i="1"/>
  <c r="A3549" i="1"/>
  <c r="AH3548" i="1"/>
  <c r="AE3548" i="1"/>
  <c r="AD3548" i="1"/>
  <c r="S3548" i="1"/>
  <c r="U3548" i="1"/>
  <c r="H3548" i="1"/>
  <c r="F3548" i="1"/>
  <c r="E3548" i="1"/>
  <c r="A3548" i="1"/>
  <c r="AH3547" i="1"/>
  <c r="AE3547" i="1"/>
  <c r="AD3547" i="1"/>
  <c r="S3547" i="1"/>
  <c r="U3547" i="1"/>
  <c r="H3547" i="1"/>
  <c r="F3547" i="1"/>
  <c r="E3547" i="1"/>
  <c r="A3547" i="1"/>
  <c r="AH3546" i="1"/>
  <c r="AE3546" i="1"/>
  <c r="AD3546" i="1"/>
  <c r="S3546" i="1"/>
  <c r="U3546" i="1"/>
  <c r="H3546" i="1"/>
  <c r="F3546" i="1"/>
  <c r="E3546" i="1"/>
  <c r="A3546" i="1"/>
  <c r="AH3545" i="1"/>
  <c r="AE3545" i="1"/>
  <c r="AD3545" i="1"/>
  <c r="S3545" i="1"/>
  <c r="U3545" i="1"/>
  <c r="H3545" i="1"/>
  <c r="F3545" i="1"/>
  <c r="E3545" i="1"/>
  <c r="A3545" i="1"/>
  <c r="AH3544" i="1"/>
  <c r="AE3544" i="1"/>
  <c r="AD3544" i="1"/>
  <c r="S3544" i="1"/>
  <c r="U3544" i="1"/>
  <c r="H3544" i="1"/>
  <c r="F3544" i="1"/>
  <c r="E3544" i="1"/>
  <c r="A3544" i="1"/>
  <c r="AH3543" i="1"/>
  <c r="AE3543" i="1"/>
  <c r="AD3543" i="1"/>
  <c r="S3543" i="1"/>
  <c r="U3543" i="1"/>
  <c r="H3543" i="1"/>
  <c r="F3543" i="1"/>
  <c r="E3543" i="1"/>
  <c r="A3543" i="1"/>
  <c r="AH3542" i="1"/>
  <c r="AE3542" i="1"/>
  <c r="AD3542" i="1"/>
  <c r="S3542" i="1"/>
  <c r="U3542" i="1"/>
  <c r="H3542" i="1"/>
  <c r="F3542" i="1"/>
  <c r="E3542" i="1"/>
  <c r="A3542" i="1"/>
  <c r="AH3541" i="1"/>
  <c r="AE3541" i="1"/>
  <c r="AD3541" i="1"/>
  <c r="S3541" i="1"/>
  <c r="U3541" i="1"/>
  <c r="H3541" i="1"/>
  <c r="F3541" i="1"/>
  <c r="E3541" i="1"/>
  <c r="A3541" i="1"/>
  <c r="AH3540" i="1"/>
  <c r="AE3540" i="1"/>
  <c r="AD3540" i="1"/>
  <c r="S3540" i="1"/>
  <c r="U3540" i="1"/>
  <c r="H3540" i="1"/>
  <c r="F3540" i="1"/>
  <c r="E3540" i="1"/>
  <c r="A3540" i="1"/>
  <c r="AH3539" i="1"/>
  <c r="AE3539" i="1"/>
  <c r="AD3539" i="1"/>
  <c r="S3539" i="1"/>
  <c r="U3539" i="1"/>
  <c r="H3539" i="1"/>
  <c r="F3539" i="1"/>
  <c r="E3539" i="1"/>
  <c r="A3539" i="1"/>
  <c r="AH3538" i="1"/>
  <c r="AE3538" i="1"/>
  <c r="AD3538" i="1"/>
  <c r="S3538" i="1"/>
  <c r="U3538" i="1"/>
  <c r="H3538" i="1"/>
  <c r="F3538" i="1"/>
  <c r="E3538" i="1"/>
  <c r="A3538" i="1"/>
  <c r="AH3537" i="1"/>
  <c r="AE3537" i="1"/>
  <c r="AD3537" i="1"/>
  <c r="S3537" i="1"/>
  <c r="U3537" i="1"/>
  <c r="H3537" i="1"/>
  <c r="F3537" i="1"/>
  <c r="E3537" i="1"/>
  <c r="A3537" i="1"/>
  <c r="AH3536" i="1"/>
  <c r="AE3536" i="1"/>
  <c r="AD3536" i="1"/>
  <c r="S3536" i="1"/>
  <c r="U3536" i="1"/>
  <c r="H3536" i="1"/>
  <c r="F3536" i="1"/>
  <c r="E3536" i="1"/>
  <c r="A3536" i="1"/>
  <c r="AH3535" i="1"/>
  <c r="AE3535" i="1"/>
  <c r="AD3535" i="1"/>
  <c r="S3535" i="1"/>
  <c r="U3535" i="1"/>
  <c r="H3535" i="1"/>
  <c r="F3535" i="1"/>
  <c r="E3535" i="1"/>
  <c r="A3535" i="1"/>
  <c r="AH3534" i="1"/>
  <c r="AE3534" i="1"/>
  <c r="AD3534" i="1"/>
  <c r="S3534" i="1"/>
  <c r="U3534" i="1"/>
  <c r="H3534" i="1"/>
  <c r="F3534" i="1"/>
  <c r="E3534" i="1"/>
  <c r="A3534" i="1"/>
  <c r="AH3533" i="1"/>
  <c r="AE3533" i="1"/>
  <c r="AD3533" i="1"/>
  <c r="S3533" i="1"/>
  <c r="U3533" i="1"/>
  <c r="H3533" i="1"/>
  <c r="F3533" i="1"/>
  <c r="E3533" i="1"/>
  <c r="A3533" i="1"/>
  <c r="AH3532" i="1"/>
  <c r="AE3532" i="1"/>
  <c r="AD3532" i="1"/>
  <c r="S3532" i="1"/>
  <c r="U3532" i="1"/>
  <c r="H3532" i="1"/>
  <c r="F3532" i="1"/>
  <c r="E3532" i="1"/>
  <c r="A3532" i="1"/>
  <c r="AH3531" i="1"/>
  <c r="AE3531" i="1"/>
  <c r="AD3531" i="1"/>
  <c r="S3531" i="1"/>
  <c r="U3531" i="1"/>
  <c r="H3531" i="1"/>
  <c r="F3531" i="1"/>
  <c r="E3531" i="1"/>
  <c r="A3531" i="1"/>
  <c r="AH3530" i="1"/>
  <c r="AE3530" i="1"/>
  <c r="AD3530" i="1"/>
  <c r="S3530" i="1"/>
  <c r="U3530" i="1"/>
  <c r="H3530" i="1"/>
  <c r="F3530" i="1"/>
  <c r="E3530" i="1"/>
  <c r="A3530" i="1"/>
  <c r="AH3529" i="1"/>
  <c r="AE3529" i="1"/>
  <c r="AD3529" i="1"/>
  <c r="S3529" i="1"/>
  <c r="U3529" i="1"/>
  <c r="H3529" i="1"/>
  <c r="F3529" i="1"/>
  <c r="E3529" i="1"/>
  <c r="A3529" i="1"/>
  <c r="AH3528" i="1"/>
  <c r="AE3528" i="1"/>
  <c r="AD3528" i="1"/>
  <c r="S3528" i="1"/>
  <c r="U3528" i="1"/>
  <c r="H3528" i="1"/>
  <c r="F3528" i="1"/>
  <c r="E3528" i="1"/>
  <c r="A3528" i="1"/>
  <c r="AH3527" i="1"/>
  <c r="AE3527" i="1"/>
  <c r="AD3527" i="1"/>
  <c r="S3527" i="1"/>
  <c r="U3527" i="1"/>
  <c r="H3527" i="1"/>
  <c r="F3527" i="1"/>
  <c r="E3527" i="1"/>
  <c r="A3527" i="1"/>
  <c r="AH3526" i="1"/>
  <c r="AE3526" i="1"/>
  <c r="AD3526" i="1"/>
  <c r="S3526" i="1"/>
  <c r="U3526" i="1"/>
  <c r="H3526" i="1"/>
  <c r="F3526" i="1"/>
  <c r="E3526" i="1"/>
  <c r="A3526" i="1"/>
  <c r="AH3525" i="1"/>
  <c r="AE3525" i="1"/>
  <c r="AD3525" i="1"/>
  <c r="S3525" i="1"/>
  <c r="U3525" i="1"/>
  <c r="H3525" i="1"/>
  <c r="F3525" i="1"/>
  <c r="E3525" i="1"/>
  <c r="A3525" i="1"/>
  <c r="AH3524" i="1"/>
  <c r="AE3524" i="1"/>
  <c r="AD3524" i="1"/>
  <c r="S3524" i="1"/>
  <c r="U3524" i="1"/>
  <c r="H3524" i="1"/>
  <c r="F3524" i="1"/>
  <c r="E3524" i="1"/>
  <c r="A3524" i="1"/>
  <c r="AH3523" i="1"/>
  <c r="AE3523" i="1"/>
  <c r="AD3523" i="1"/>
  <c r="S3523" i="1"/>
  <c r="U3523" i="1"/>
  <c r="H3523" i="1"/>
  <c r="F3523" i="1"/>
  <c r="E3523" i="1"/>
  <c r="A3523" i="1"/>
  <c r="AH3522" i="1"/>
  <c r="AE3522" i="1"/>
  <c r="AD3522" i="1"/>
  <c r="S3522" i="1"/>
  <c r="U3522" i="1"/>
  <c r="H3522" i="1"/>
  <c r="F3522" i="1"/>
  <c r="E3522" i="1"/>
  <c r="A3522" i="1"/>
  <c r="AH3521" i="1"/>
  <c r="AE3521" i="1"/>
  <c r="AD3521" i="1"/>
  <c r="S3521" i="1"/>
  <c r="U3521" i="1"/>
  <c r="H3521" i="1"/>
  <c r="F3521" i="1"/>
  <c r="E3521" i="1"/>
  <c r="A3521" i="1"/>
  <c r="AH3520" i="1"/>
  <c r="AE3520" i="1"/>
  <c r="AD3520" i="1"/>
  <c r="S3520" i="1"/>
  <c r="U3520" i="1"/>
  <c r="H3520" i="1"/>
  <c r="F3520" i="1"/>
  <c r="E3520" i="1"/>
  <c r="A3520" i="1"/>
  <c r="AH3519" i="1"/>
  <c r="AE3519" i="1"/>
  <c r="AD3519" i="1"/>
  <c r="S3519" i="1"/>
  <c r="U3519" i="1"/>
  <c r="H3519" i="1"/>
  <c r="F3519" i="1"/>
  <c r="E3519" i="1"/>
  <c r="A3519" i="1"/>
  <c r="AH3518" i="1"/>
  <c r="AE3518" i="1"/>
  <c r="AD3518" i="1"/>
  <c r="S3518" i="1"/>
  <c r="U3518" i="1"/>
  <c r="H3518" i="1"/>
  <c r="F3518" i="1"/>
  <c r="E3518" i="1"/>
  <c r="A3518" i="1"/>
  <c r="AH3517" i="1"/>
  <c r="AE3517" i="1"/>
  <c r="AD3517" i="1"/>
  <c r="S3517" i="1"/>
  <c r="U3517" i="1"/>
  <c r="H3517" i="1"/>
  <c r="F3517" i="1"/>
  <c r="E3517" i="1"/>
  <c r="A3517" i="1"/>
  <c r="AH3516" i="1"/>
  <c r="AE3516" i="1"/>
  <c r="AD3516" i="1"/>
  <c r="S3516" i="1"/>
  <c r="U3516" i="1"/>
  <c r="H3516" i="1"/>
  <c r="F3516" i="1"/>
  <c r="E3516" i="1"/>
  <c r="A3516" i="1"/>
  <c r="AH3515" i="1"/>
  <c r="AE3515" i="1"/>
  <c r="AD3515" i="1"/>
  <c r="S3515" i="1"/>
  <c r="U3515" i="1"/>
  <c r="H3515" i="1"/>
  <c r="F3515" i="1"/>
  <c r="E3515" i="1"/>
  <c r="A3515" i="1"/>
  <c r="AH3514" i="1"/>
  <c r="AE3514" i="1"/>
  <c r="AD3514" i="1"/>
  <c r="S3514" i="1"/>
  <c r="U3514" i="1"/>
  <c r="H3514" i="1"/>
  <c r="F3514" i="1"/>
  <c r="E3514" i="1"/>
  <c r="A3514" i="1"/>
  <c r="AH3513" i="1"/>
  <c r="AE3513" i="1"/>
  <c r="AD3513" i="1"/>
  <c r="S3513" i="1"/>
  <c r="U3513" i="1"/>
  <c r="H3513" i="1"/>
  <c r="F3513" i="1"/>
  <c r="E3513" i="1"/>
  <c r="A3513" i="1"/>
  <c r="AH3512" i="1"/>
  <c r="AE3512" i="1"/>
  <c r="AD3512" i="1"/>
  <c r="S3512" i="1"/>
  <c r="U3512" i="1"/>
  <c r="H3512" i="1"/>
  <c r="F3512" i="1"/>
  <c r="E3512" i="1"/>
  <c r="A3512" i="1"/>
  <c r="AH3511" i="1"/>
  <c r="AE3511" i="1"/>
  <c r="AD3511" i="1"/>
  <c r="S3511" i="1"/>
  <c r="U3511" i="1"/>
  <c r="H3511" i="1"/>
  <c r="F3511" i="1"/>
  <c r="E3511" i="1"/>
  <c r="A3511" i="1"/>
  <c r="AH3510" i="1"/>
  <c r="AE3510" i="1"/>
  <c r="AD3510" i="1"/>
  <c r="S3510" i="1"/>
  <c r="U3510" i="1"/>
  <c r="H3510" i="1"/>
  <c r="F3510" i="1"/>
  <c r="E3510" i="1"/>
  <c r="A3510" i="1"/>
  <c r="AH3509" i="1"/>
  <c r="AE3509" i="1"/>
  <c r="AD3509" i="1"/>
  <c r="S3509" i="1"/>
  <c r="U3509" i="1"/>
  <c r="H3509" i="1"/>
  <c r="F3509" i="1"/>
  <c r="E3509" i="1"/>
  <c r="A3509" i="1"/>
  <c r="AH3508" i="1"/>
  <c r="AE3508" i="1"/>
  <c r="AD3508" i="1"/>
  <c r="S3508" i="1"/>
  <c r="U3508" i="1"/>
  <c r="H3508" i="1"/>
  <c r="F3508" i="1"/>
  <c r="E3508" i="1"/>
  <c r="A3508" i="1"/>
  <c r="AH3507" i="1"/>
  <c r="AE3507" i="1"/>
  <c r="AD3507" i="1"/>
  <c r="S3507" i="1"/>
  <c r="U3507" i="1"/>
  <c r="H3507" i="1"/>
  <c r="F3507" i="1"/>
  <c r="E3507" i="1"/>
  <c r="A3507" i="1"/>
  <c r="AH3506" i="1"/>
  <c r="AE3506" i="1"/>
  <c r="AD3506" i="1"/>
  <c r="S3506" i="1"/>
  <c r="U3506" i="1"/>
  <c r="H3506" i="1"/>
  <c r="F3506" i="1"/>
  <c r="E3506" i="1"/>
  <c r="A3506" i="1"/>
  <c r="AH3505" i="1"/>
  <c r="AE3505" i="1"/>
  <c r="AD3505" i="1"/>
  <c r="S3505" i="1"/>
  <c r="U3505" i="1"/>
  <c r="H3505" i="1"/>
  <c r="F3505" i="1"/>
  <c r="E3505" i="1"/>
  <c r="A3505" i="1"/>
  <c r="AH3504" i="1"/>
  <c r="AE3504" i="1"/>
  <c r="AD3504" i="1"/>
  <c r="S3504" i="1"/>
  <c r="U3504" i="1"/>
  <c r="H3504" i="1"/>
  <c r="F3504" i="1"/>
  <c r="E3504" i="1"/>
  <c r="A3504" i="1"/>
  <c r="AH3503" i="1"/>
  <c r="AE3503" i="1"/>
  <c r="AD3503" i="1"/>
  <c r="S3503" i="1"/>
  <c r="U3503" i="1"/>
  <c r="H3503" i="1"/>
  <c r="F3503" i="1"/>
  <c r="E3503" i="1"/>
  <c r="A3503" i="1"/>
  <c r="AH3502" i="1"/>
  <c r="AE3502" i="1"/>
  <c r="AD3502" i="1"/>
  <c r="S3502" i="1"/>
  <c r="U3502" i="1"/>
  <c r="H3502" i="1"/>
  <c r="F3502" i="1"/>
  <c r="E3502" i="1"/>
  <c r="A3502" i="1"/>
  <c r="AH3501" i="1"/>
  <c r="AE3501" i="1"/>
  <c r="AD3501" i="1"/>
  <c r="S3501" i="1"/>
  <c r="U3501" i="1"/>
  <c r="H3501" i="1"/>
  <c r="F3501" i="1"/>
  <c r="E3501" i="1"/>
  <c r="A3501" i="1"/>
  <c r="AH3500" i="1"/>
  <c r="AE3500" i="1"/>
  <c r="AD3500" i="1"/>
  <c r="S3500" i="1"/>
  <c r="U3500" i="1"/>
  <c r="H3500" i="1"/>
  <c r="F3500" i="1"/>
  <c r="E3500" i="1"/>
  <c r="A3500" i="1"/>
  <c r="AH3499" i="1"/>
  <c r="AE3499" i="1"/>
  <c r="AD3499" i="1"/>
  <c r="S3499" i="1"/>
  <c r="U3499" i="1"/>
  <c r="H3499" i="1"/>
  <c r="F3499" i="1"/>
  <c r="E3499" i="1"/>
  <c r="A3499" i="1"/>
  <c r="AH3498" i="1"/>
  <c r="AE3498" i="1"/>
  <c r="AD3498" i="1"/>
  <c r="S3498" i="1"/>
  <c r="U3498" i="1"/>
  <c r="H3498" i="1"/>
  <c r="F3498" i="1"/>
  <c r="E3498" i="1"/>
  <c r="A3498" i="1"/>
  <c r="AH3497" i="1"/>
  <c r="AE3497" i="1"/>
  <c r="AD3497" i="1"/>
  <c r="S3497" i="1"/>
  <c r="U3497" i="1"/>
  <c r="H3497" i="1"/>
  <c r="F3497" i="1"/>
  <c r="E3497" i="1"/>
  <c r="A3497" i="1"/>
  <c r="AH3496" i="1"/>
  <c r="AE3496" i="1"/>
  <c r="AD3496" i="1"/>
  <c r="S3496" i="1"/>
  <c r="U3496" i="1"/>
  <c r="H3496" i="1"/>
  <c r="F3496" i="1"/>
  <c r="E3496" i="1"/>
  <c r="A3496" i="1"/>
  <c r="AH3495" i="1"/>
  <c r="AE3495" i="1"/>
  <c r="AD3495" i="1"/>
  <c r="S3495" i="1"/>
  <c r="U3495" i="1"/>
  <c r="H3495" i="1"/>
  <c r="F3495" i="1"/>
  <c r="E3495" i="1"/>
  <c r="A3495" i="1"/>
  <c r="AH3494" i="1"/>
  <c r="AE3494" i="1"/>
  <c r="AD3494" i="1"/>
  <c r="S3494" i="1"/>
  <c r="U3494" i="1"/>
  <c r="H3494" i="1"/>
  <c r="F3494" i="1"/>
  <c r="E3494" i="1"/>
  <c r="A3494" i="1"/>
  <c r="AH3493" i="1"/>
  <c r="AE3493" i="1"/>
  <c r="AD3493" i="1"/>
  <c r="S3493" i="1"/>
  <c r="U3493" i="1"/>
  <c r="H3493" i="1"/>
  <c r="F3493" i="1"/>
  <c r="E3493" i="1"/>
  <c r="A3493" i="1"/>
  <c r="AH3492" i="1"/>
  <c r="AE3492" i="1"/>
  <c r="AD3492" i="1"/>
  <c r="S3492" i="1"/>
  <c r="U3492" i="1"/>
  <c r="H3492" i="1"/>
  <c r="F3492" i="1"/>
  <c r="E3492" i="1"/>
  <c r="A3492" i="1"/>
  <c r="AH3491" i="1"/>
  <c r="AE3491" i="1"/>
  <c r="AD3491" i="1"/>
  <c r="S3491" i="1"/>
  <c r="U3491" i="1"/>
  <c r="H3491" i="1"/>
  <c r="F3491" i="1"/>
  <c r="E3491" i="1"/>
  <c r="A3491" i="1"/>
  <c r="AH3490" i="1"/>
  <c r="AE3490" i="1"/>
  <c r="AD3490" i="1"/>
  <c r="S3490" i="1"/>
  <c r="U3490" i="1"/>
  <c r="H3490" i="1"/>
  <c r="F3490" i="1"/>
  <c r="E3490" i="1"/>
  <c r="A3490" i="1"/>
  <c r="AH3489" i="1"/>
  <c r="AE3489" i="1"/>
  <c r="AD3489" i="1"/>
  <c r="S3489" i="1"/>
  <c r="U3489" i="1"/>
  <c r="H3489" i="1"/>
  <c r="F3489" i="1"/>
  <c r="E3489" i="1"/>
  <c r="A3489" i="1"/>
  <c r="AH3488" i="1"/>
  <c r="AE3488" i="1"/>
  <c r="AD3488" i="1"/>
  <c r="S3488" i="1"/>
  <c r="U3488" i="1"/>
  <c r="H3488" i="1"/>
  <c r="F3488" i="1"/>
  <c r="E3488" i="1"/>
  <c r="A3488" i="1"/>
  <c r="AH3487" i="1"/>
  <c r="AE3487" i="1"/>
  <c r="AD3487" i="1"/>
  <c r="S3487" i="1"/>
  <c r="U3487" i="1"/>
  <c r="H3487" i="1"/>
  <c r="F3487" i="1"/>
  <c r="E3487" i="1"/>
  <c r="A3487" i="1"/>
  <c r="AH3486" i="1"/>
  <c r="AE3486" i="1"/>
  <c r="AD3486" i="1"/>
  <c r="S3486" i="1"/>
  <c r="U3486" i="1"/>
  <c r="H3486" i="1"/>
  <c r="F3486" i="1"/>
  <c r="E3486" i="1"/>
  <c r="A3486" i="1"/>
  <c r="AH3485" i="1"/>
  <c r="AE3485" i="1"/>
  <c r="AD3485" i="1"/>
  <c r="S3485" i="1"/>
  <c r="U3485" i="1"/>
  <c r="H3485" i="1"/>
  <c r="F3485" i="1"/>
  <c r="E3485" i="1"/>
  <c r="A3485" i="1"/>
  <c r="AH3484" i="1"/>
  <c r="AE3484" i="1"/>
  <c r="AD3484" i="1"/>
  <c r="S3484" i="1"/>
  <c r="U3484" i="1"/>
  <c r="H3484" i="1"/>
  <c r="F3484" i="1"/>
  <c r="E3484" i="1"/>
  <c r="A3484" i="1"/>
  <c r="AH3483" i="1"/>
  <c r="AE3483" i="1"/>
  <c r="AD3483" i="1"/>
  <c r="S3483" i="1"/>
  <c r="U3483" i="1"/>
  <c r="H3483" i="1"/>
  <c r="F3483" i="1"/>
  <c r="E3483" i="1"/>
  <c r="A3483" i="1"/>
  <c r="AH3482" i="1"/>
  <c r="AE3482" i="1"/>
  <c r="AD3482" i="1"/>
  <c r="S3482" i="1"/>
  <c r="U3482" i="1"/>
  <c r="H3482" i="1"/>
  <c r="F3482" i="1"/>
  <c r="E3482" i="1"/>
  <c r="A3482" i="1"/>
  <c r="AH3481" i="1"/>
  <c r="AE3481" i="1"/>
  <c r="AD3481" i="1"/>
  <c r="S3481" i="1"/>
  <c r="U3481" i="1"/>
  <c r="H3481" i="1"/>
  <c r="F3481" i="1"/>
  <c r="E3481" i="1"/>
  <c r="A3481" i="1"/>
  <c r="AH3480" i="1"/>
  <c r="AE3480" i="1"/>
  <c r="AD3480" i="1"/>
  <c r="S3480" i="1"/>
  <c r="U3480" i="1"/>
  <c r="H3480" i="1"/>
  <c r="F3480" i="1"/>
  <c r="E3480" i="1"/>
  <c r="A3480" i="1"/>
  <c r="AH3479" i="1"/>
  <c r="AE3479" i="1"/>
  <c r="AD3479" i="1"/>
  <c r="S3479" i="1"/>
  <c r="U3479" i="1"/>
  <c r="H3479" i="1"/>
  <c r="F3479" i="1"/>
  <c r="E3479" i="1"/>
  <c r="A3479" i="1"/>
  <c r="AH3478" i="1"/>
  <c r="AE3478" i="1"/>
  <c r="AD3478" i="1"/>
  <c r="S3478" i="1"/>
  <c r="U3478" i="1"/>
  <c r="H3478" i="1"/>
  <c r="F3478" i="1"/>
  <c r="E3478" i="1"/>
  <c r="A3478" i="1"/>
  <c r="AH3477" i="1"/>
  <c r="AE3477" i="1"/>
  <c r="AD3477" i="1"/>
  <c r="S3477" i="1"/>
  <c r="U3477" i="1"/>
  <c r="H3477" i="1"/>
  <c r="F3477" i="1"/>
  <c r="E3477" i="1"/>
  <c r="A3477" i="1"/>
  <c r="AH3476" i="1"/>
  <c r="AE3476" i="1"/>
  <c r="AD3476" i="1"/>
  <c r="S3476" i="1"/>
  <c r="U3476" i="1"/>
  <c r="H3476" i="1"/>
  <c r="F3476" i="1"/>
  <c r="E3476" i="1"/>
  <c r="A3476" i="1"/>
  <c r="AH3475" i="1"/>
  <c r="AE3475" i="1"/>
  <c r="AD3475" i="1"/>
  <c r="S3475" i="1"/>
  <c r="U3475" i="1"/>
  <c r="H3475" i="1"/>
  <c r="F3475" i="1"/>
  <c r="E3475" i="1"/>
  <c r="A3475" i="1"/>
  <c r="AH3474" i="1"/>
  <c r="AE3474" i="1"/>
  <c r="AD3474" i="1"/>
  <c r="S3474" i="1"/>
  <c r="U3474" i="1"/>
  <c r="H3474" i="1"/>
  <c r="F3474" i="1"/>
  <c r="E3474" i="1"/>
  <c r="A3474" i="1"/>
  <c r="AH3473" i="1"/>
  <c r="AE3473" i="1"/>
  <c r="AD3473" i="1"/>
  <c r="S3473" i="1"/>
  <c r="U3473" i="1"/>
  <c r="H3473" i="1"/>
  <c r="F3473" i="1"/>
  <c r="E3473" i="1"/>
  <c r="A3473" i="1"/>
  <c r="AH3472" i="1"/>
  <c r="AE3472" i="1"/>
  <c r="AD3472" i="1"/>
  <c r="S3472" i="1"/>
  <c r="U3472" i="1"/>
  <c r="H3472" i="1"/>
  <c r="F3472" i="1"/>
  <c r="E3472" i="1"/>
  <c r="A3472" i="1"/>
  <c r="AH3471" i="1"/>
  <c r="AE3471" i="1"/>
  <c r="AD3471" i="1"/>
  <c r="S3471" i="1"/>
  <c r="U3471" i="1"/>
  <c r="H3471" i="1"/>
  <c r="F3471" i="1"/>
  <c r="E3471" i="1"/>
  <c r="A3471" i="1"/>
  <c r="AH3470" i="1"/>
  <c r="AE3470" i="1"/>
  <c r="AD3470" i="1"/>
  <c r="S3470" i="1"/>
  <c r="U3470" i="1"/>
  <c r="H3470" i="1"/>
  <c r="F3470" i="1"/>
  <c r="E3470" i="1"/>
  <c r="A3470" i="1"/>
  <c r="AH3469" i="1"/>
  <c r="AE3469" i="1"/>
  <c r="AD3469" i="1"/>
  <c r="S3469" i="1"/>
  <c r="U3469" i="1"/>
  <c r="H3469" i="1"/>
  <c r="F3469" i="1"/>
  <c r="E3469" i="1"/>
  <c r="A3469" i="1"/>
  <c r="AH3468" i="1"/>
  <c r="AE3468" i="1"/>
  <c r="AD3468" i="1"/>
  <c r="S3468" i="1"/>
  <c r="U3468" i="1"/>
  <c r="H3468" i="1"/>
  <c r="F3468" i="1"/>
  <c r="E3468" i="1"/>
  <c r="A3468" i="1"/>
  <c r="AH3467" i="1"/>
  <c r="AE3467" i="1"/>
  <c r="AD3467" i="1"/>
  <c r="S3467" i="1"/>
  <c r="U3467" i="1"/>
  <c r="H3467" i="1"/>
  <c r="F3467" i="1"/>
  <c r="E3467" i="1"/>
  <c r="A3467" i="1"/>
  <c r="AH3466" i="1"/>
  <c r="AE3466" i="1"/>
  <c r="AD3466" i="1"/>
  <c r="S3466" i="1"/>
  <c r="U3466" i="1"/>
  <c r="H3466" i="1"/>
  <c r="F3466" i="1"/>
  <c r="E3466" i="1"/>
  <c r="A3466" i="1"/>
  <c r="AH3465" i="1"/>
  <c r="AE3465" i="1"/>
  <c r="AD3465" i="1"/>
  <c r="S3465" i="1"/>
  <c r="U3465" i="1"/>
  <c r="H3465" i="1"/>
  <c r="F3465" i="1"/>
  <c r="E3465" i="1"/>
  <c r="A3465" i="1"/>
  <c r="AH3464" i="1"/>
  <c r="AE3464" i="1"/>
  <c r="AD3464" i="1"/>
  <c r="S3464" i="1"/>
  <c r="U3464" i="1"/>
  <c r="H3464" i="1"/>
  <c r="F3464" i="1"/>
  <c r="E3464" i="1"/>
  <c r="A3464" i="1"/>
  <c r="AH3463" i="1"/>
  <c r="AE3463" i="1"/>
  <c r="AD3463" i="1"/>
  <c r="S3463" i="1"/>
  <c r="U3463" i="1"/>
  <c r="H3463" i="1"/>
  <c r="F3463" i="1"/>
  <c r="E3463" i="1"/>
  <c r="A3463" i="1"/>
  <c r="AH3462" i="1"/>
  <c r="AE3462" i="1"/>
  <c r="AD3462" i="1"/>
  <c r="S3462" i="1"/>
  <c r="U3462" i="1"/>
  <c r="H3462" i="1"/>
  <c r="F3462" i="1"/>
  <c r="E3462" i="1"/>
  <c r="A3462" i="1"/>
  <c r="AH3461" i="1"/>
  <c r="AE3461" i="1"/>
  <c r="AD3461" i="1"/>
  <c r="S3461" i="1"/>
  <c r="U3461" i="1"/>
  <c r="H3461" i="1"/>
  <c r="F3461" i="1"/>
  <c r="E3461" i="1"/>
  <c r="A3461" i="1"/>
  <c r="AH3460" i="1"/>
  <c r="AE3460" i="1"/>
  <c r="AD3460" i="1"/>
  <c r="S3460" i="1"/>
  <c r="U3460" i="1"/>
  <c r="H3460" i="1"/>
  <c r="F3460" i="1"/>
  <c r="E3460" i="1"/>
  <c r="A3460" i="1"/>
  <c r="AH3459" i="1"/>
  <c r="AE3459" i="1"/>
  <c r="AD3459" i="1"/>
  <c r="S3459" i="1"/>
  <c r="U3459" i="1"/>
  <c r="H3459" i="1"/>
  <c r="F3459" i="1"/>
  <c r="E3459" i="1"/>
  <c r="A3459" i="1"/>
  <c r="AH3458" i="1"/>
  <c r="AE3458" i="1"/>
  <c r="AD3458" i="1"/>
  <c r="S3458" i="1"/>
  <c r="U3458" i="1"/>
  <c r="H3458" i="1"/>
  <c r="F3458" i="1"/>
  <c r="E3458" i="1"/>
  <c r="A3458" i="1"/>
  <c r="AH3457" i="1"/>
  <c r="AE3457" i="1"/>
  <c r="AD3457" i="1"/>
  <c r="S3457" i="1"/>
  <c r="U3457" i="1"/>
  <c r="H3457" i="1"/>
  <c r="F3457" i="1"/>
  <c r="E3457" i="1"/>
  <c r="A3457" i="1"/>
  <c r="AH3456" i="1"/>
  <c r="AE3456" i="1"/>
  <c r="AD3456" i="1"/>
  <c r="S3456" i="1"/>
  <c r="U3456" i="1"/>
  <c r="H3456" i="1"/>
  <c r="F3456" i="1"/>
  <c r="E3456" i="1"/>
  <c r="A3456" i="1"/>
  <c r="AH3455" i="1"/>
  <c r="AE3455" i="1"/>
  <c r="AD3455" i="1"/>
  <c r="S3455" i="1"/>
  <c r="U3455" i="1"/>
  <c r="H3455" i="1"/>
  <c r="F3455" i="1"/>
  <c r="E3455" i="1"/>
  <c r="A3455" i="1"/>
  <c r="AH3454" i="1"/>
  <c r="AE3454" i="1"/>
  <c r="AD3454" i="1"/>
  <c r="S3454" i="1"/>
  <c r="U3454" i="1"/>
  <c r="H3454" i="1"/>
  <c r="F3454" i="1"/>
  <c r="E3454" i="1"/>
  <c r="A3454" i="1"/>
  <c r="AH3453" i="1"/>
  <c r="AE3453" i="1"/>
  <c r="AD3453" i="1"/>
  <c r="S3453" i="1"/>
  <c r="U3453" i="1"/>
  <c r="H3453" i="1"/>
  <c r="F3453" i="1"/>
  <c r="E3453" i="1"/>
  <c r="A3453" i="1"/>
  <c r="AH3452" i="1"/>
  <c r="AE3452" i="1"/>
  <c r="AD3452" i="1"/>
  <c r="S3452" i="1"/>
  <c r="U3452" i="1"/>
  <c r="H3452" i="1"/>
  <c r="F3452" i="1"/>
  <c r="E3452" i="1"/>
  <c r="A3452" i="1"/>
  <c r="AH3451" i="1"/>
  <c r="AE3451" i="1"/>
  <c r="AD3451" i="1"/>
  <c r="S3451" i="1"/>
  <c r="U3451" i="1"/>
  <c r="H3451" i="1"/>
  <c r="F3451" i="1"/>
  <c r="E3451" i="1"/>
  <c r="A3451" i="1"/>
  <c r="AH3450" i="1"/>
  <c r="AE3450" i="1"/>
  <c r="AD3450" i="1"/>
  <c r="S3450" i="1"/>
  <c r="U3450" i="1"/>
  <c r="H3450" i="1"/>
  <c r="F3450" i="1"/>
  <c r="E3450" i="1"/>
  <c r="A3450" i="1"/>
  <c r="AH3449" i="1"/>
  <c r="AE3449" i="1"/>
  <c r="AD3449" i="1"/>
  <c r="S3449" i="1"/>
  <c r="U3449" i="1"/>
  <c r="H3449" i="1"/>
  <c r="F3449" i="1"/>
  <c r="E3449" i="1"/>
  <c r="A3449" i="1"/>
  <c r="AH3448" i="1"/>
  <c r="AE3448" i="1"/>
  <c r="AD3448" i="1"/>
  <c r="S3448" i="1"/>
  <c r="U3448" i="1"/>
  <c r="H3448" i="1"/>
  <c r="F3448" i="1"/>
  <c r="E3448" i="1"/>
  <c r="A3448" i="1"/>
  <c r="AH3447" i="1"/>
  <c r="AE3447" i="1"/>
  <c r="AD3447" i="1"/>
  <c r="S3447" i="1"/>
  <c r="U3447" i="1"/>
  <c r="H3447" i="1"/>
  <c r="F3447" i="1"/>
  <c r="E3447" i="1"/>
  <c r="A3447" i="1"/>
  <c r="AH3446" i="1"/>
  <c r="AE3446" i="1"/>
  <c r="AD3446" i="1"/>
  <c r="S3446" i="1"/>
  <c r="U3446" i="1"/>
  <c r="H3446" i="1"/>
  <c r="F3446" i="1"/>
  <c r="E3446" i="1"/>
  <c r="A3446" i="1"/>
  <c r="AH3445" i="1"/>
  <c r="AE3445" i="1"/>
  <c r="AD3445" i="1"/>
  <c r="S3445" i="1"/>
  <c r="U3445" i="1"/>
  <c r="H3445" i="1"/>
  <c r="F3445" i="1"/>
  <c r="E3445" i="1"/>
  <c r="A3445" i="1"/>
  <c r="AH3444" i="1"/>
  <c r="AE3444" i="1"/>
  <c r="AD3444" i="1"/>
  <c r="S3444" i="1"/>
  <c r="U3444" i="1"/>
  <c r="H3444" i="1"/>
  <c r="F3444" i="1"/>
  <c r="E3444" i="1"/>
  <c r="A3444" i="1"/>
  <c r="AH3443" i="1"/>
  <c r="AE3443" i="1"/>
  <c r="AD3443" i="1"/>
  <c r="S3443" i="1"/>
  <c r="U3443" i="1"/>
  <c r="H3443" i="1"/>
  <c r="F3443" i="1"/>
  <c r="E3443" i="1"/>
  <c r="A3443" i="1"/>
  <c r="AH3442" i="1"/>
  <c r="AE3442" i="1"/>
  <c r="AD3442" i="1"/>
  <c r="S3442" i="1"/>
  <c r="U3442" i="1"/>
  <c r="H3442" i="1"/>
  <c r="F3442" i="1"/>
  <c r="E3442" i="1"/>
  <c r="A3442" i="1"/>
  <c r="AH3441" i="1"/>
  <c r="AE3441" i="1"/>
  <c r="AD3441" i="1"/>
  <c r="S3441" i="1"/>
  <c r="U3441" i="1"/>
  <c r="H3441" i="1"/>
  <c r="F3441" i="1"/>
  <c r="E3441" i="1"/>
  <c r="A3441" i="1"/>
  <c r="AH3440" i="1"/>
  <c r="AE3440" i="1"/>
  <c r="AD3440" i="1"/>
  <c r="S3440" i="1"/>
  <c r="U3440" i="1"/>
  <c r="H3440" i="1"/>
  <c r="F3440" i="1"/>
  <c r="E3440" i="1"/>
  <c r="A3440" i="1"/>
  <c r="AH3439" i="1"/>
  <c r="AE3439" i="1"/>
  <c r="AD3439" i="1"/>
  <c r="S3439" i="1"/>
  <c r="U3439" i="1"/>
  <c r="H3439" i="1"/>
  <c r="F3439" i="1"/>
  <c r="E3439" i="1"/>
  <c r="A3439" i="1"/>
  <c r="AH3438" i="1"/>
  <c r="AE3438" i="1"/>
  <c r="AD3438" i="1"/>
  <c r="S3438" i="1"/>
  <c r="U3438" i="1"/>
  <c r="H3438" i="1"/>
  <c r="F3438" i="1"/>
  <c r="E3438" i="1"/>
  <c r="A3438" i="1"/>
  <c r="AH3437" i="1"/>
  <c r="AE3437" i="1"/>
  <c r="AD3437" i="1"/>
  <c r="S3437" i="1"/>
  <c r="U3437" i="1"/>
  <c r="H3437" i="1"/>
  <c r="F3437" i="1"/>
  <c r="E3437" i="1"/>
  <c r="A3437" i="1"/>
  <c r="AH3436" i="1"/>
  <c r="AE3436" i="1"/>
  <c r="AD3436" i="1"/>
  <c r="S3436" i="1"/>
  <c r="U3436" i="1"/>
  <c r="H3436" i="1"/>
  <c r="F3436" i="1"/>
  <c r="E3436" i="1"/>
  <c r="A3436" i="1"/>
  <c r="AH3435" i="1"/>
  <c r="AE3435" i="1"/>
  <c r="AD3435" i="1"/>
  <c r="S3435" i="1"/>
  <c r="U3435" i="1"/>
  <c r="H3435" i="1"/>
  <c r="F3435" i="1"/>
  <c r="E3435" i="1"/>
  <c r="A3435" i="1"/>
  <c r="AH3434" i="1"/>
  <c r="AE3434" i="1"/>
  <c r="AD3434" i="1"/>
  <c r="S3434" i="1"/>
  <c r="U3434" i="1"/>
  <c r="H3434" i="1"/>
  <c r="F3434" i="1"/>
  <c r="E3434" i="1"/>
  <c r="A3434" i="1"/>
  <c r="AH3433" i="1"/>
  <c r="AE3433" i="1"/>
  <c r="AD3433" i="1"/>
  <c r="S3433" i="1"/>
  <c r="U3433" i="1"/>
  <c r="H3433" i="1"/>
  <c r="F3433" i="1"/>
  <c r="E3433" i="1"/>
  <c r="A3433" i="1"/>
  <c r="AH3432" i="1"/>
  <c r="AE3432" i="1"/>
  <c r="AD3432" i="1"/>
  <c r="S3432" i="1"/>
  <c r="U3432" i="1"/>
  <c r="H3432" i="1"/>
  <c r="F3432" i="1"/>
  <c r="E3432" i="1"/>
  <c r="A3432" i="1"/>
  <c r="AH3431" i="1"/>
  <c r="AE3431" i="1"/>
  <c r="AD3431" i="1"/>
  <c r="S3431" i="1"/>
  <c r="U3431" i="1"/>
  <c r="H3431" i="1"/>
  <c r="F3431" i="1"/>
  <c r="E3431" i="1"/>
  <c r="A3431" i="1"/>
  <c r="AH3430" i="1"/>
  <c r="AE3430" i="1"/>
  <c r="AD3430" i="1"/>
  <c r="S3430" i="1"/>
  <c r="U3430" i="1"/>
  <c r="H3430" i="1"/>
  <c r="F3430" i="1"/>
  <c r="E3430" i="1"/>
  <c r="A3430" i="1"/>
  <c r="AH3429" i="1"/>
  <c r="AE3429" i="1"/>
  <c r="AD3429" i="1"/>
  <c r="S3429" i="1"/>
  <c r="U3429" i="1"/>
  <c r="H3429" i="1"/>
  <c r="F3429" i="1"/>
  <c r="E3429" i="1"/>
  <c r="A3429" i="1"/>
  <c r="AH3428" i="1"/>
  <c r="AE3428" i="1"/>
  <c r="AD3428" i="1"/>
  <c r="S3428" i="1"/>
  <c r="U3428" i="1"/>
  <c r="H3428" i="1"/>
  <c r="F3428" i="1"/>
  <c r="E3428" i="1"/>
  <c r="A3428" i="1"/>
  <c r="AH3427" i="1"/>
  <c r="AE3427" i="1"/>
  <c r="AD3427" i="1"/>
  <c r="S3427" i="1"/>
  <c r="U3427" i="1"/>
  <c r="H3427" i="1"/>
  <c r="F3427" i="1"/>
  <c r="E3427" i="1"/>
  <c r="A3427" i="1"/>
  <c r="AH3426" i="1"/>
  <c r="AE3426" i="1"/>
  <c r="AD3426" i="1"/>
  <c r="S3426" i="1"/>
  <c r="U3426" i="1"/>
  <c r="H3426" i="1"/>
  <c r="F3426" i="1"/>
  <c r="E3426" i="1"/>
  <c r="A3426" i="1"/>
  <c r="AH3425" i="1"/>
  <c r="AE3425" i="1"/>
  <c r="AD3425" i="1"/>
  <c r="S3425" i="1"/>
  <c r="U3425" i="1"/>
  <c r="H3425" i="1"/>
  <c r="F3425" i="1"/>
  <c r="E3425" i="1"/>
  <c r="A3425" i="1"/>
  <c r="AH3424" i="1"/>
  <c r="AE3424" i="1"/>
  <c r="AD3424" i="1"/>
  <c r="S3424" i="1"/>
  <c r="U3424" i="1"/>
  <c r="H3424" i="1"/>
  <c r="F3424" i="1"/>
  <c r="E3424" i="1"/>
  <c r="A3424" i="1"/>
  <c r="AH3423" i="1"/>
  <c r="AE3423" i="1"/>
  <c r="AD3423" i="1"/>
  <c r="S3423" i="1"/>
  <c r="U3423" i="1"/>
  <c r="H3423" i="1"/>
  <c r="F3423" i="1"/>
  <c r="E3423" i="1"/>
  <c r="A3423" i="1"/>
  <c r="AH3422" i="1"/>
  <c r="AE3422" i="1"/>
  <c r="AD3422" i="1"/>
  <c r="S3422" i="1"/>
  <c r="U3422" i="1"/>
  <c r="H3422" i="1"/>
  <c r="F3422" i="1"/>
  <c r="E3422" i="1"/>
  <c r="A3422" i="1"/>
  <c r="AH3421" i="1"/>
  <c r="AE3421" i="1"/>
  <c r="AD3421" i="1"/>
  <c r="S3421" i="1"/>
  <c r="U3421" i="1"/>
  <c r="H3421" i="1"/>
  <c r="F3421" i="1"/>
  <c r="E3421" i="1"/>
  <c r="A3421" i="1"/>
  <c r="AH3420" i="1"/>
  <c r="AE3420" i="1"/>
  <c r="AD3420" i="1"/>
  <c r="S3420" i="1"/>
  <c r="U3420" i="1"/>
  <c r="H3420" i="1"/>
  <c r="F3420" i="1"/>
  <c r="E3420" i="1"/>
  <c r="A3420" i="1"/>
  <c r="AH3419" i="1"/>
  <c r="AE3419" i="1"/>
  <c r="AD3419" i="1"/>
  <c r="S3419" i="1"/>
  <c r="U3419" i="1"/>
  <c r="H3419" i="1"/>
  <c r="F3419" i="1"/>
  <c r="E3419" i="1"/>
  <c r="A3419" i="1"/>
  <c r="AH3418" i="1"/>
  <c r="AE3418" i="1"/>
  <c r="AD3418" i="1"/>
  <c r="S3418" i="1"/>
  <c r="U3418" i="1"/>
  <c r="H3418" i="1"/>
  <c r="F3418" i="1"/>
  <c r="E3418" i="1"/>
  <c r="A3418" i="1"/>
  <c r="AH3417" i="1"/>
  <c r="AE3417" i="1"/>
  <c r="AD3417" i="1"/>
  <c r="S3417" i="1"/>
  <c r="U3417" i="1"/>
  <c r="H3417" i="1"/>
  <c r="F3417" i="1"/>
  <c r="E3417" i="1"/>
  <c r="A3417" i="1"/>
  <c r="AH3416" i="1"/>
  <c r="AE3416" i="1"/>
  <c r="AD3416" i="1"/>
  <c r="S3416" i="1"/>
  <c r="U3416" i="1"/>
  <c r="H3416" i="1"/>
  <c r="F3416" i="1"/>
  <c r="E3416" i="1"/>
  <c r="A3416" i="1"/>
  <c r="AH3415" i="1"/>
  <c r="AE3415" i="1"/>
  <c r="AD3415" i="1"/>
  <c r="S3415" i="1"/>
  <c r="U3415" i="1"/>
  <c r="H3415" i="1"/>
  <c r="F3415" i="1"/>
  <c r="E3415" i="1"/>
  <c r="A3415" i="1"/>
  <c r="AH3414" i="1"/>
  <c r="AE3414" i="1"/>
  <c r="AD3414" i="1"/>
  <c r="S3414" i="1"/>
  <c r="U3414" i="1"/>
  <c r="H3414" i="1"/>
  <c r="F3414" i="1"/>
  <c r="E3414" i="1"/>
  <c r="A3414" i="1"/>
  <c r="AH3413" i="1"/>
  <c r="AE3413" i="1"/>
  <c r="AD3413" i="1"/>
  <c r="S3413" i="1"/>
  <c r="U3413" i="1"/>
  <c r="H3413" i="1"/>
  <c r="F3413" i="1"/>
  <c r="E3413" i="1"/>
  <c r="A3413" i="1"/>
  <c r="AH3412" i="1"/>
  <c r="AE3412" i="1"/>
  <c r="AD3412" i="1"/>
  <c r="S3412" i="1"/>
  <c r="U3412" i="1"/>
  <c r="H3412" i="1"/>
  <c r="F3412" i="1"/>
  <c r="E3412" i="1"/>
  <c r="A3412" i="1"/>
  <c r="AH3411" i="1"/>
  <c r="AE3411" i="1"/>
  <c r="AD3411" i="1"/>
  <c r="S3411" i="1"/>
  <c r="U3411" i="1"/>
  <c r="H3411" i="1"/>
  <c r="F3411" i="1"/>
  <c r="E3411" i="1"/>
  <c r="A3411" i="1"/>
  <c r="AH3410" i="1"/>
  <c r="AE3410" i="1"/>
  <c r="AD3410" i="1"/>
  <c r="S3410" i="1"/>
  <c r="U3410" i="1"/>
  <c r="H3410" i="1"/>
  <c r="F3410" i="1"/>
  <c r="E3410" i="1"/>
  <c r="A3410" i="1"/>
  <c r="AH3409" i="1"/>
  <c r="AE3409" i="1"/>
  <c r="AD3409" i="1"/>
  <c r="S3409" i="1"/>
  <c r="U3409" i="1"/>
  <c r="H3409" i="1"/>
  <c r="F3409" i="1"/>
  <c r="E3409" i="1"/>
  <c r="A3409" i="1"/>
  <c r="AH3408" i="1"/>
  <c r="AE3408" i="1"/>
  <c r="AD3408" i="1"/>
  <c r="S3408" i="1"/>
  <c r="U3408" i="1"/>
  <c r="H3408" i="1"/>
  <c r="F3408" i="1"/>
  <c r="E3408" i="1"/>
  <c r="A3408" i="1"/>
  <c r="AH3407" i="1"/>
  <c r="AE3407" i="1"/>
  <c r="AD3407" i="1"/>
  <c r="S3407" i="1"/>
  <c r="U3407" i="1"/>
  <c r="H3407" i="1"/>
  <c r="F3407" i="1"/>
  <c r="E3407" i="1"/>
  <c r="A3407" i="1"/>
  <c r="AH3406" i="1"/>
  <c r="AE3406" i="1"/>
  <c r="AD3406" i="1"/>
  <c r="S3406" i="1"/>
  <c r="U3406" i="1"/>
  <c r="H3406" i="1"/>
  <c r="F3406" i="1"/>
  <c r="E3406" i="1"/>
  <c r="A3406" i="1"/>
  <c r="AH3405" i="1"/>
  <c r="AE3405" i="1"/>
  <c r="AD3405" i="1"/>
  <c r="S3405" i="1"/>
  <c r="U3405" i="1"/>
  <c r="H3405" i="1"/>
  <c r="F3405" i="1"/>
  <c r="E3405" i="1"/>
  <c r="A3405" i="1"/>
  <c r="AH3404" i="1"/>
  <c r="AE3404" i="1"/>
  <c r="AD3404" i="1"/>
  <c r="S3404" i="1"/>
  <c r="U3404" i="1"/>
  <c r="H3404" i="1"/>
  <c r="F3404" i="1"/>
  <c r="E3404" i="1"/>
  <c r="A3404" i="1"/>
  <c r="AH3403" i="1"/>
  <c r="AE3403" i="1"/>
  <c r="AD3403" i="1"/>
  <c r="S3403" i="1"/>
  <c r="U3403" i="1"/>
  <c r="H3403" i="1"/>
  <c r="F3403" i="1"/>
  <c r="E3403" i="1"/>
  <c r="A3403" i="1"/>
  <c r="AH3402" i="1"/>
  <c r="AE3402" i="1"/>
  <c r="AD3402" i="1"/>
  <c r="S3402" i="1"/>
  <c r="U3402" i="1"/>
  <c r="H3402" i="1"/>
  <c r="F3402" i="1"/>
  <c r="E3402" i="1"/>
  <c r="A3402" i="1"/>
  <c r="AH3401" i="1"/>
  <c r="AE3401" i="1"/>
  <c r="AD3401" i="1"/>
  <c r="S3401" i="1"/>
  <c r="U3401" i="1"/>
  <c r="H3401" i="1"/>
  <c r="F3401" i="1"/>
  <c r="E3401" i="1"/>
  <c r="A3401" i="1"/>
  <c r="AH3400" i="1"/>
  <c r="AE3400" i="1"/>
  <c r="AD3400" i="1"/>
  <c r="S3400" i="1"/>
  <c r="U3400" i="1"/>
  <c r="H3400" i="1"/>
  <c r="F3400" i="1"/>
  <c r="E3400" i="1"/>
  <c r="A3400" i="1"/>
  <c r="AH3399" i="1"/>
  <c r="AE3399" i="1"/>
  <c r="AD3399" i="1"/>
  <c r="S3399" i="1"/>
  <c r="U3399" i="1"/>
  <c r="H3399" i="1"/>
  <c r="F3399" i="1"/>
  <c r="E3399" i="1"/>
  <c r="A3399" i="1"/>
  <c r="AH3398" i="1"/>
  <c r="AE3398" i="1"/>
  <c r="AD3398" i="1"/>
  <c r="S3398" i="1"/>
  <c r="U3398" i="1"/>
  <c r="H3398" i="1"/>
  <c r="F3398" i="1"/>
  <c r="E3398" i="1"/>
  <c r="A3398" i="1"/>
  <c r="AH3397" i="1"/>
  <c r="AE3397" i="1"/>
  <c r="AD3397" i="1"/>
  <c r="S3397" i="1"/>
  <c r="U3397" i="1"/>
  <c r="H3397" i="1"/>
  <c r="F3397" i="1"/>
  <c r="E3397" i="1"/>
  <c r="A3397" i="1"/>
  <c r="AH3396" i="1"/>
  <c r="AE3396" i="1"/>
  <c r="AD3396" i="1"/>
  <c r="S3396" i="1"/>
  <c r="U3396" i="1"/>
  <c r="H3396" i="1"/>
  <c r="F3396" i="1"/>
  <c r="E3396" i="1"/>
  <c r="A3396" i="1"/>
  <c r="AH3395" i="1"/>
  <c r="AE3395" i="1"/>
  <c r="AD3395" i="1"/>
  <c r="S3395" i="1"/>
  <c r="U3395" i="1"/>
  <c r="H3395" i="1"/>
  <c r="F3395" i="1"/>
  <c r="E3395" i="1"/>
  <c r="A3395" i="1"/>
  <c r="AH3394" i="1"/>
  <c r="AE3394" i="1"/>
  <c r="AD3394" i="1"/>
  <c r="S3394" i="1"/>
  <c r="U3394" i="1"/>
  <c r="H3394" i="1"/>
  <c r="F3394" i="1"/>
  <c r="E3394" i="1"/>
  <c r="A3394" i="1"/>
  <c r="AH3393" i="1"/>
  <c r="AE3393" i="1"/>
  <c r="AD3393" i="1"/>
  <c r="S3393" i="1"/>
  <c r="U3393" i="1"/>
  <c r="H3393" i="1"/>
  <c r="F3393" i="1"/>
  <c r="E3393" i="1"/>
  <c r="A3393" i="1"/>
  <c r="AH3392" i="1"/>
  <c r="AE3392" i="1"/>
  <c r="AD3392" i="1"/>
  <c r="S3392" i="1"/>
  <c r="U3392" i="1"/>
  <c r="H3392" i="1"/>
  <c r="F3392" i="1"/>
  <c r="E3392" i="1"/>
  <c r="A3392" i="1"/>
  <c r="AH3391" i="1"/>
  <c r="AE3391" i="1"/>
  <c r="AD3391" i="1"/>
  <c r="S3391" i="1"/>
  <c r="U3391" i="1"/>
  <c r="H3391" i="1"/>
  <c r="F3391" i="1"/>
  <c r="E3391" i="1"/>
  <c r="A3391" i="1"/>
  <c r="AH3390" i="1"/>
  <c r="AE3390" i="1"/>
  <c r="AD3390" i="1"/>
  <c r="S3390" i="1"/>
  <c r="U3390" i="1"/>
  <c r="H3390" i="1"/>
  <c r="F3390" i="1"/>
  <c r="E3390" i="1"/>
  <c r="A3390" i="1"/>
  <c r="AH3389" i="1"/>
  <c r="AE3389" i="1"/>
  <c r="AD3389" i="1"/>
  <c r="S3389" i="1"/>
  <c r="U3389" i="1"/>
  <c r="H3389" i="1"/>
  <c r="F3389" i="1"/>
  <c r="E3389" i="1"/>
  <c r="A3389" i="1"/>
  <c r="AH3388" i="1"/>
  <c r="AE3388" i="1"/>
  <c r="AD3388" i="1"/>
  <c r="S3388" i="1"/>
  <c r="U3388" i="1"/>
  <c r="H3388" i="1"/>
  <c r="F3388" i="1"/>
  <c r="E3388" i="1"/>
  <c r="A3388" i="1"/>
  <c r="AH3387" i="1"/>
  <c r="AE3387" i="1"/>
  <c r="AD3387" i="1"/>
  <c r="S3387" i="1"/>
  <c r="U3387" i="1"/>
  <c r="H3387" i="1"/>
  <c r="F3387" i="1"/>
  <c r="E3387" i="1"/>
  <c r="A3387" i="1"/>
  <c r="AH3386" i="1"/>
  <c r="AE3386" i="1"/>
  <c r="AD3386" i="1"/>
  <c r="S3386" i="1"/>
  <c r="U3386" i="1"/>
  <c r="H3386" i="1"/>
  <c r="F3386" i="1"/>
  <c r="E3386" i="1"/>
  <c r="A3386" i="1"/>
  <c r="AH3385" i="1"/>
  <c r="AE3385" i="1"/>
  <c r="AD3385" i="1"/>
  <c r="S3385" i="1"/>
  <c r="U3385" i="1"/>
  <c r="H3385" i="1"/>
  <c r="F3385" i="1"/>
  <c r="E3385" i="1"/>
  <c r="A3385" i="1"/>
  <c r="AH3384" i="1"/>
  <c r="AE3384" i="1"/>
  <c r="AD3384" i="1"/>
  <c r="S3384" i="1"/>
  <c r="U3384" i="1"/>
  <c r="H3384" i="1"/>
  <c r="F3384" i="1"/>
  <c r="E3384" i="1"/>
  <c r="A3384" i="1"/>
  <c r="AH3383" i="1"/>
  <c r="AE3383" i="1"/>
  <c r="AD3383" i="1"/>
  <c r="S3383" i="1"/>
  <c r="U3383" i="1"/>
  <c r="H3383" i="1"/>
  <c r="F3383" i="1"/>
  <c r="E3383" i="1"/>
  <c r="A3383" i="1"/>
  <c r="AH3382" i="1"/>
  <c r="AE3382" i="1"/>
  <c r="AD3382" i="1"/>
  <c r="S3382" i="1"/>
  <c r="U3382" i="1"/>
  <c r="H3382" i="1"/>
  <c r="F3382" i="1"/>
  <c r="E3382" i="1"/>
  <c r="A3382" i="1"/>
  <c r="AH3381" i="1"/>
  <c r="AE3381" i="1"/>
  <c r="AD3381" i="1"/>
  <c r="S3381" i="1"/>
  <c r="U3381" i="1"/>
  <c r="H3381" i="1"/>
  <c r="F3381" i="1"/>
  <c r="E3381" i="1"/>
  <c r="A3381" i="1"/>
  <c r="AH3380" i="1"/>
  <c r="AE3380" i="1"/>
  <c r="AD3380" i="1"/>
  <c r="S3380" i="1"/>
  <c r="U3380" i="1"/>
  <c r="H3380" i="1"/>
  <c r="F3380" i="1"/>
  <c r="E3380" i="1"/>
  <c r="A3380" i="1"/>
  <c r="AH3379" i="1"/>
  <c r="AE3379" i="1"/>
  <c r="AD3379" i="1"/>
  <c r="S3379" i="1"/>
  <c r="U3379" i="1"/>
  <c r="H3379" i="1"/>
  <c r="F3379" i="1"/>
  <c r="E3379" i="1"/>
  <c r="A3379" i="1"/>
  <c r="AH3378" i="1"/>
  <c r="AE3378" i="1"/>
  <c r="AD3378" i="1"/>
  <c r="S3378" i="1"/>
  <c r="U3378" i="1"/>
  <c r="H3378" i="1"/>
  <c r="F3378" i="1"/>
  <c r="E3378" i="1"/>
  <c r="A3378" i="1"/>
  <c r="AH3377" i="1"/>
  <c r="AE3377" i="1"/>
  <c r="AD3377" i="1"/>
  <c r="S3377" i="1"/>
  <c r="U3377" i="1"/>
  <c r="H3377" i="1"/>
  <c r="F3377" i="1"/>
  <c r="E3377" i="1"/>
  <c r="A3377" i="1"/>
  <c r="AH3376" i="1"/>
  <c r="AE3376" i="1"/>
  <c r="AD3376" i="1"/>
  <c r="S3376" i="1"/>
  <c r="U3376" i="1"/>
  <c r="H3376" i="1"/>
  <c r="F3376" i="1"/>
  <c r="E3376" i="1"/>
  <c r="A3376" i="1"/>
  <c r="AH3375" i="1"/>
  <c r="AE3375" i="1"/>
  <c r="AD3375" i="1"/>
  <c r="S3375" i="1"/>
  <c r="U3375" i="1"/>
  <c r="H3375" i="1"/>
  <c r="F3375" i="1"/>
  <c r="E3375" i="1"/>
  <c r="A3375" i="1"/>
  <c r="AH3374" i="1"/>
  <c r="AE3374" i="1"/>
  <c r="AD3374" i="1"/>
  <c r="S3374" i="1"/>
  <c r="U3374" i="1"/>
  <c r="H3374" i="1"/>
  <c r="F3374" i="1"/>
  <c r="E3374" i="1"/>
  <c r="A3374" i="1"/>
  <c r="AH3373" i="1"/>
  <c r="AE3373" i="1"/>
  <c r="AD3373" i="1"/>
  <c r="S3373" i="1"/>
  <c r="U3373" i="1"/>
  <c r="H3373" i="1"/>
  <c r="F3373" i="1"/>
  <c r="E3373" i="1"/>
  <c r="A3373" i="1"/>
  <c r="AH3372" i="1"/>
  <c r="AE3372" i="1"/>
  <c r="AD3372" i="1"/>
  <c r="S3372" i="1"/>
  <c r="U3372" i="1"/>
  <c r="H3372" i="1"/>
  <c r="F3372" i="1"/>
  <c r="E3372" i="1"/>
  <c r="A3372" i="1"/>
  <c r="AH3371" i="1"/>
  <c r="AE3371" i="1"/>
  <c r="AD3371" i="1"/>
  <c r="S3371" i="1"/>
  <c r="U3371" i="1"/>
  <c r="H3371" i="1"/>
  <c r="F3371" i="1"/>
  <c r="E3371" i="1"/>
  <c r="A3371" i="1"/>
  <c r="AH3370" i="1"/>
  <c r="AE3370" i="1"/>
  <c r="AD3370" i="1"/>
  <c r="S3370" i="1"/>
  <c r="U3370" i="1"/>
  <c r="H3370" i="1"/>
  <c r="F3370" i="1"/>
  <c r="E3370" i="1"/>
  <c r="A3370" i="1"/>
  <c r="AH3369" i="1"/>
  <c r="AE3369" i="1"/>
  <c r="AD3369" i="1"/>
  <c r="S3369" i="1"/>
  <c r="U3369" i="1"/>
  <c r="H3369" i="1"/>
  <c r="F3369" i="1"/>
  <c r="E3369" i="1"/>
  <c r="A3369" i="1"/>
  <c r="AH3368" i="1"/>
  <c r="AE3368" i="1"/>
  <c r="AD3368" i="1"/>
  <c r="S3368" i="1"/>
  <c r="U3368" i="1"/>
  <c r="H3368" i="1"/>
  <c r="F3368" i="1"/>
  <c r="E3368" i="1"/>
  <c r="A3368" i="1"/>
  <c r="AH3367" i="1"/>
  <c r="AE3367" i="1"/>
  <c r="AD3367" i="1"/>
  <c r="S3367" i="1"/>
  <c r="U3367" i="1"/>
  <c r="H3367" i="1"/>
  <c r="F3367" i="1"/>
  <c r="E3367" i="1"/>
  <c r="A3367" i="1"/>
  <c r="AH3366" i="1"/>
  <c r="AE3366" i="1"/>
  <c r="AD3366" i="1"/>
  <c r="S3366" i="1"/>
  <c r="U3366" i="1"/>
  <c r="H3366" i="1"/>
  <c r="F3366" i="1"/>
  <c r="E3366" i="1"/>
  <c r="A3366" i="1"/>
  <c r="AH3365" i="1"/>
  <c r="AE3365" i="1"/>
  <c r="AD3365" i="1"/>
  <c r="S3365" i="1"/>
  <c r="U3365" i="1"/>
  <c r="H3365" i="1"/>
  <c r="F3365" i="1"/>
  <c r="E3365" i="1"/>
  <c r="A3365" i="1"/>
  <c r="AH3364" i="1"/>
  <c r="AE3364" i="1"/>
  <c r="AD3364" i="1"/>
  <c r="S3364" i="1"/>
  <c r="U3364" i="1"/>
  <c r="H3364" i="1"/>
  <c r="F3364" i="1"/>
  <c r="E3364" i="1"/>
  <c r="A3364" i="1"/>
  <c r="AH3363" i="1"/>
  <c r="AE3363" i="1"/>
  <c r="AD3363" i="1"/>
  <c r="S3363" i="1"/>
  <c r="U3363" i="1"/>
  <c r="H3363" i="1"/>
  <c r="F3363" i="1"/>
  <c r="E3363" i="1"/>
  <c r="A3363" i="1"/>
  <c r="AH3362" i="1"/>
  <c r="AE3362" i="1"/>
  <c r="AD3362" i="1"/>
  <c r="S3362" i="1"/>
  <c r="U3362" i="1"/>
  <c r="H3362" i="1"/>
  <c r="F3362" i="1"/>
  <c r="E3362" i="1"/>
  <c r="A3362" i="1"/>
  <c r="AH3361" i="1"/>
  <c r="AE3361" i="1"/>
  <c r="AD3361" i="1"/>
  <c r="S3361" i="1"/>
  <c r="U3361" i="1"/>
  <c r="H3361" i="1"/>
  <c r="F3361" i="1"/>
  <c r="E3361" i="1"/>
  <c r="A3361" i="1"/>
  <c r="AH3360" i="1"/>
  <c r="AE3360" i="1"/>
  <c r="AD3360" i="1"/>
  <c r="S3360" i="1"/>
  <c r="U3360" i="1"/>
  <c r="H3360" i="1"/>
  <c r="F3360" i="1"/>
  <c r="E3360" i="1"/>
  <c r="A3360" i="1"/>
  <c r="AH3359" i="1"/>
  <c r="AE3359" i="1"/>
  <c r="AD3359" i="1"/>
  <c r="S3359" i="1"/>
  <c r="U3359" i="1"/>
  <c r="H3359" i="1"/>
  <c r="F3359" i="1"/>
  <c r="E3359" i="1"/>
  <c r="A3359" i="1"/>
  <c r="AH3358" i="1"/>
  <c r="AE3358" i="1"/>
  <c r="AD3358" i="1"/>
  <c r="S3358" i="1"/>
  <c r="U3358" i="1"/>
  <c r="H3358" i="1"/>
  <c r="F3358" i="1"/>
  <c r="E3358" i="1"/>
  <c r="A3358" i="1"/>
  <c r="AH3357" i="1"/>
  <c r="AE3357" i="1"/>
  <c r="AD3357" i="1"/>
  <c r="S3357" i="1"/>
  <c r="U3357" i="1"/>
  <c r="H3357" i="1"/>
  <c r="F3357" i="1"/>
  <c r="E3357" i="1"/>
  <c r="A3357" i="1"/>
  <c r="AH3356" i="1"/>
  <c r="AE3356" i="1"/>
  <c r="AD3356" i="1"/>
  <c r="S3356" i="1"/>
  <c r="U3356" i="1"/>
  <c r="H3356" i="1"/>
  <c r="F3356" i="1"/>
  <c r="E3356" i="1"/>
  <c r="A3356" i="1"/>
  <c r="AH3355" i="1"/>
  <c r="AE3355" i="1"/>
  <c r="AD3355" i="1"/>
  <c r="S3355" i="1"/>
  <c r="U3355" i="1"/>
  <c r="H3355" i="1"/>
  <c r="F3355" i="1"/>
  <c r="E3355" i="1"/>
  <c r="A3355" i="1"/>
  <c r="AH3354" i="1"/>
  <c r="AE3354" i="1"/>
  <c r="AD3354" i="1"/>
  <c r="S3354" i="1"/>
  <c r="U3354" i="1"/>
  <c r="H3354" i="1"/>
  <c r="F3354" i="1"/>
  <c r="E3354" i="1"/>
  <c r="A3354" i="1"/>
  <c r="AH3353" i="1"/>
  <c r="AE3353" i="1"/>
  <c r="AD3353" i="1"/>
  <c r="S3353" i="1"/>
  <c r="U3353" i="1"/>
  <c r="H3353" i="1"/>
  <c r="F3353" i="1"/>
  <c r="E3353" i="1"/>
  <c r="A3353" i="1"/>
  <c r="AH3352" i="1"/>
  <c r="AE3352" i="1"/>
  <c r="AD3352" i="1"/>
  <c r="S3352" i="1"/>
  <c r="U3352" i="1"/>
  <c r="H3352" i="1"/>
  <c r="F3352" i="1"/>
  <c r="E3352" i="1"/>
  <c r="A3352" i="1"/>
  <c r="AH3351" i="1"/>
  <c r="AE3351" i="1"/>
  <c r="AD3351" i="1"/>
  <c r="S3351" i="1"/>
  <c r="U3351" i="1"/>
  <c r="H3351" i="1"/>
  <c r="F3351" i="1"/>
  <c r="E3351" i="1"/>
  <c r="A3351" i="1"/>
  <c r="AH3350" i="1"/>
  <c r="AE3350" i="1"/>
  <c r="AD3350" i="1"/>
  <c r="S3350" i="1"/>
  <c r="U3350" i="1"/>
  <c r="H3350" i="1"/>
  <c r="F3350" i="1"/>
  <c r="E3350" i="1"/>
  <c r="A3350" i="1"/>
  <c r="AH3349" i="1"/>
  <c r="AE3349" i="1"/>
  <c r="AD3349" i="1"/>
  <c r="S3349" i="1"/>
  <c r="U3349" i="1"/>
  <c r="H3349" i="1"/>
  <c r="F3349" i="1"/>
  <c r="E3349" i="1"/>
  <c r="A3349" i="1"/>
  <c r="AH3348" i="1"/>
  <c r="AE3348" i="1"/>
  <c r="AD3348" i="1"/>
  <c r="S3348" i="1"/>
  <c r="U3348" i="1"/>
  <c r="H3348" i="1"/>
  <c r="F3348" i="1"/>
  <c r="E3348" i="1"/>
  <c r="A3348" i="1"/>
  <c r="AH3347" i="1"/>
  <c r="AE3347" i="1"/>
  <c r="AD3347" i="1"/>
  <c r="S3347" i="1"/>
  <c r="U3347" i="1"/>
  <c r="H3347" i="1"/>
  <c r="F3347" i="1"/>
  <c r="E3347" i="1"/>
  <c r="A3347" i="1"/>
  <c r="AH3346" i="1"/>
  <c r="AE3346" i="1"/>
  <c r="AD3346" i="1"/>
  <c r="S3346" i="1"/>
  <c r="U3346" i="1"/>
  <c r="H3346" i="1"/>
  <c r="F3346" i="1"/>
  <c r="E3346" i="1"/>
  <c r="A3346" i="1"/>
  <c r="AH3345" i="1"/>
  <c r="AE3345" i="1"/>
  <c r="AD3345" i="1"/>
  <c r="S3345" i="1"/>
  <c r="U3345" i="1"/>
  <c r="H3345" i="1"/>
  <c r="F3345" i="1"/>
  <c r="E3345" i="1"/>
  <c r="A3345" i="1"/>
  <c r="AH3344" i="1"/>
  <c r="AE3344" i="1"/>
  <c r="AD3344" i="1"/>
  <c r="S3344" i="1"/>
  <c r="U3344" i="1"/>
  <c r="H3344" i="1"/>
  <c r="F3344" i="1"/>
  <c r="E3344" i="1"/>
  <c r="A3344" i="1"/>
  <c r="AH3343" i="1"/>
  <c r="AE3343" i="1"/>
  <c r="AD3343" i="1"/>
  <c r="S3343" i="1"/>
  <c r="U3343" i="1"/>
  <c r="H3343" i="1"/>
  <c r="F3343" i="1"/>
  <c r="E3343" i="1"/>
  <c r="A3343" i="1"/>
  <c r="AH3342" i="1"/>
  <c r="AE3342" i="1"/>
  <c r="AD3342" i="1"/>
  <c r="S3342" i="1"/>
  <c r="U3342" i="1"/>
  <c r="H3342" i="1"/>
  <c r="F3342" i="1"/>
  <c r="E3342" i="1"/>
  <c r="A3342" i="1"/>
  <c r="AH3341" i="1"/>
  <c r="AE3341" i="1"/>
  <c r="AD3341" i="1"/>
  <c r="S3341" i="1"/>
  <c r="U3341" i="1"/>
  <c r="H3341" i="1"/>
  <c r="F3341" i="1"/>
  <c r="E3341" i="1"/>
  <c r="A3341" i="1"/>
  <c r="AH3340" i="1"/>
  <c r="AE3340" i="1"/>
  <c r="AD3340" i="1"/>
  <c r="S3340" i="1"/>
  <c r="U3340" i="1"/>
  <c r="H3340" i="1"/>
  <c r="F3340" i="1"/>
  <c r="E3340" i="1"/>
  <c r="A3340" i="1"/>
  <c r="AH3339" i="1"/>
  <c r="AE3339" i="1"/>
  <c r="AD3339" i="1"/>
  <c r="S3339" i="1"/>
  <c r="U3339" i="1"/>
  <c r="H3339" i="1"/>
  <c r="F3339" i="1"/>
  <c r="E3339" i="1"/>
  <c r="A3339" i="1"/>
  <c r="AH3338" i="1"/>
  <c r="AE3338" i="1"/>
  <c r="AD3338" i="1"/>
  <c r="S3338" i="1"/>
  <c r="U3338" i="1"/>
  <c r="H3338" i="1"/>
  <c r="F3338" i="1"/>
  <c r="E3338" i="1"/>
  <c r="A3338" i="1"/>
  <c r="AH3337" i="1"/>
  <c r="AE3337" i="1"/>
  <c r="AD3337" i="1"/>
  <c r="S3337" i="1"/>
  <c r="U3337" i="1"/>
  <c r="H3337" i="1"/>
  <c r="F3337" i="1"/>
  <c r="E3337" i="1"/>
  <c r="A3337" i="1"/>
  <c r="AH3336" i="1"/>
  <c r="AE3336" i="1"/>
  <c r="AD3336" i="1"/>
  <c r="S3336" i="1"/>
  <c r="U3336" i="1"/>
  <c r="H3336" i="1"/>
  <c r="F3336" i="1"/>
  <c r="E3336" i="1"/>
  <c r="A3336" i="1"/>
  <c r="AH3335" i="1"/>
  <c r="AE3335" i="1"/>
  <c r="AD3335" i="1"/>
  <c r="S3335" i="1"/>
  <c r="U3335" i="1"/>
  <c r="H3335" i="1"/>
  <c r="F3335" i="1"/>
  <c r="E3335" i="1"/>
  <c r="A3335" i="1"/>
  <c r="AH3334" i="1"/>
  <c r="AE3334" i="1"/>
  <c r="AD3334" i="1"/>
  <c r="S3334" i="1"/>
  <c r="U3334" i="1"/>
  <c r="H3334" i="1"/>
  <c r="F3334" i="1"/>
  <c r="E3334" i="1"/>
  <c r="A3334" i="1"/>
  <c r="AH3333" i="1"/>
  <c r="AE3333" i="1"/>
  <c r="AD3333" i="1"/>
  <c r="S3333" i="1"/>
  <c r="U3333" i="1"/>
  <c r="H3333" i="1"/>
  <c r="F3333" i="1"/>
  <c r="E3333" i="1"/>
  <c r="A3333" i="1"/>
  <c r="AH3332" i="1"/>
  <c r="AE3332" i="1"/>
  <c r="AD3332" i="1"/>
  <c r="S3332" i="1"/>
  <c r="U3332" i="1"/>
  <c r="H3332" i="1"/>
  <c r="F3332" i="1"/>
  <c r="E3332" i="1"/>
  <c r="A3332" i="1"/>
  <c r="AH3331" i="1"/>
  <c r="AE3331" i="1"/>
  <c r="AD3331" i="1"/>
  <c r="S3331" i="1"/>
  <c r="U3331" i="1"/>
  <c r="H3331" i="1"/>
  <c r="F3331" i="1"/>
  <c r="E3331" i="1"/>
  <c r="A3331" i="1"/>
  <c r="AH3330" i="1"/>
  <c r="AE3330" i="1"/>
  <c r="AD3330" i="1"/>
  <c r="S3330" i="1"/>
  <c r="U3330" i="1"/>
  <c r="H3330" i="1"/>
  <c r="F3330" i="1"/>
  <c r="E3330" i="1"/>
  <c r="A3330" i="1"/>
  <c r="AH3329" i="1"/>
  <c r="AE3329" i="1"/>
  <c r="AD3329" i="1"/>
  <c r="S3329" i="1"/>
  <c r="U3329" i="1"/>
  <c r="H3329" i="1"/>
  <c r="F3329" i="1"/>
  <c r="E3329" i="1"/>
  <c r="A3329" i="1"/>
  <c r="AH3328" i="1"/>
  <c r="AE3328" i="1"/>
  <c r="AD3328" i="1"/>
  <c r="S3328" i="1"/>
  <c r="U3328" i="1"/>
  <c r="H3328" i="1"/>
  <c r="F3328" i="1"/>
  <c r="E3328" i="1"/>
  <c r="A3328" i="1"/>
  <c r="AH3327" i="1"/>
  <c r="AE3327" i="1"/>
  <c r="AD3327" i="1"/>
  <c r="S3327" i="1"/>
  <c r="U3327" i="1"/>
  <c r="H3327" i="1"/>
  <c r="F3327" i="1"/>
  <c r="E3327" i="1"/>
  <c r="A3327" i="1"/>
  <c r="AH3326" i="1"/>
  <c r="AE3326" i="1"/>
  <c r="AD3326" i="1"/>
  <c r="S3326" i="1"/>
  <c r="U3326" i="1"/>
  <c r="H3326" i="1"/>
  <c r="F3326" i="1"/>
  <c r="E3326" i="1"/>
  <c r="A3326" i="1"/>
  <c r="AH3325" i="1"/>
  <c r="AE3325" i="1"/>
  <c r="AD3325" i="1"/>
  <c r="S3325" i="1"/>
  <c r="U3325" i="1"/>
  <c r="H3325" i="1"/>
  <c r="F3325" i="1"/>
  <c r="E3325" i="1"/>
  <c r="A3325" i="1"/>
  <c r="AH3324" i="1"/>
  <c r="AE3324" i="1"/>
  <c r="AD3324" i="1"/>
  <c r="S3324" i="1"/>
  <c r="U3324" i="1"/>
  <c r="H3324" i="1"/>
  <c r="F3324" i="1"/>
  <c r="E3324" i="1"/>
  <c r="A3324" i="1"/>
  <c r="AH3323" i="1"/>
  <c r="AE3323" i="1"/>
  <c r="AD3323" i="1"/>
  <c r="S3323" i="1"/>
  <c r="U3323" i="1"/>
  <c r="H3323" i="1"/>
  <c r="F3323" i="1"/>
  <c r="E3323" i="1"/>
  <c r="A3323" i="1"/>
  <c r="AH3322" i="1"/>
  <c r="AE3322" i="1"/>
  <c r="AD3322" i="1"/>
  <c r="S3322" i="1"/>
  <c r="U3322" i="1"/>
  <c r="H3322" i="1"/>
  <c r="F3322" i="1"/>
  <c r="E3322" i="1"/>
  <c r="A3322" i="1"/>
  <c r="AH3321" i="1"/>
  <c r="AE3321" i="1"/>
  <c r="AD3321" i="1"/>
  <c r="S3321" i="1"/>
  <c r="U3321" i="1"/>
  <c r="H3321" i="1"/>
  <c r="F3321" i="1"/>
  <c r="E3321" i="1"/>
  <c r="A3321" i="1"/>
  <c r="AH3320" i="1"/>
  <c r="AE3320" i="1"/>
  <c r="AD3320" i="1"/>
  <c r="S3320" i="1"/>
  <c r="U3320" i="1"/>
  <c r="H3320" i="1"/>
  <c r="F3320" i="1"/>
  <c r="E3320" i="1"/>
  <c r="A3320" i="1"/>
  <c r="AH3319" i="1"/>
  <c r="AE3319" i="1"/>
  <c r="AD3319" i="1"/>
  <c r="S3319" i="1"/>
  <c r="U3319" i="1"/>
  <c r="H3319" i="1"/>
  <c r="F3319" i="1"/>
  <c r="E3319" i="1"/>
  <c r="A3319" i="1"/>
  <c r="AH3318" i="1"/>
  <c r="AE3318" i="1"/>
  <c r="AD3318" i="1"/>
  <c r="S3318" i="1"/>
  <c r="U3318" i="1"/>
  <c r="H3318" i="1"/>
  <c r="F3318" i="1"/>
  <c r="E3318" i="1"/>
  <c r="A3318" i="1"/>
  <c r="AH3317" i="1"/>
  <c r="AE3317" i="1"/>
  <c r="AD3317" i="1"/>
  <c r="S3317" i="1"/>
  <c r="U3317" i="1"/>
  <c r="H3317" i="1"/>
  <c r="F3317" i="1"/>
  <c r="E3317" i="1"/>
  <c r="A3317" i="1"/>
  <c r="AH3316" i="1"/>
  <c r="AE3316" i="1"/>
  <c r="AD3316" i="1"/>
  <c r="S3316" i="1"/>
  <c r="U3316" i="1"/>
  <c r="H3316" i="1"/>
  <c r="F3316" i="1"/>
  <c r="E3316" i="1"/>
  <c r="A3316" i="1"/>
  <c r="AH3315" i="1"/>
  <c r="AE3315" i="1"/>
  <c r="AD3315" i="1"/>
  <c r="S3315" i="1"/>
  <c r="U3315" i="1"/>
  <c r="H3315" i="1"/>
  <c r="F3315" i="1"/>
  <c r="E3315" i="1"/>
  <c r="A3315" i="1"/>
  <c r="AH3314" i="1"/>
  <c r="AE3314" i="1"/>
  <c r="AD3314" i="1"/>
  <c r="S3314" i="1"/>
  <c r="U3314" i="1"/>
  <c r="H3314" i="1"/>
  <c r="F3314" i="1"/>
  <c r="E3314" i="1"/>
  <c r="A3314" i="1"/>
  <c r="AH3313" i="1"/>
  <c r="AE3313" i="1"/>
  <c r="AD3313" i="1"/>
  <c r="S3313" i="1"/>
  <c r="U3313" i="1"/>
  <c r="H3313" i="1"/>
  <c r="F3313" i="1"/>
  <c r="E3313" i="1"/>
  <c r="A3313" i="1"/>
  <c r="AH3312" i="1"/>
  <c r="AE3312" i="1"/>
  <c r="AD3312" i="1"/>
  <c r="S3312" i="1"/>
  <c r="U3312" i="1"/>
  <c r="H3312" i="1"/>
  <c r="F3312" i="1"/>
  <c r="E3312" i="1"/>
  <c r="A3312" i="1"/>
  <c r="AH3311" i="1"/>
  <c r="AE3311" i="1"/>
  <c r="AD3311" i="1"/>
  <c r="S3311" i="1"/>
  <c r="U3311" i="1"/>
  <c r="H3311" i="1"/>
  <c r="F3311" i="1"/>
  <c r="E3311" i="1"/>
  <c r="A3311" i="1"/>
  <c r="AH3310" i="1"/>
  <c r="AE3310" i="1"/>
  <c r="AD3310" i="1"/>
  <c r="S3310" i="1"/>
  <c r="U3310" i="1"/>
  <c r="H3310" i="1"/>
  <c r="F3310" i="1"/>
  <c r="E3310" i="1"/>
  <c r="A3310" i="1"/>
  <c r="AH3309" i="1"/>
  <c r="AE3309" i="1"/>
  <c r="AD3309" i="1"/>
  <c r="S3309" i="1"/>
  <c r="U3309" i="1"/>
  <c r="H3309" i="1"/>
  <c r="F3309" i="1"/>
  <c r="E3309" i="1"/>
  <c r="A3309" i="1"/>
  <c r="AH3308" i="1"/>
  <c r="AE3308" i="1"/>
  <c r="AD3308" i="1"/>
  <c r="S3308" i="1"/>
  <c r="U3308" i="1"/>
  <c r="H3308" i="1"/>
  <c r="F3308" i="1"/>
  <c r="E3308" i="1"/>
  <c r="A3308" i="1"/>
  <c r="AH3307" i="1"/>
  <c r="AE3307" i="1"/>
  <c r="AD3307" i="1"/>
  <c r="S3307" i="1"/>
  <c r="U3307" i="1"/>
  <c r="H3307" i="1"/>
  <c r="F3307" i="1"/>
  <c r="E3307" i="1"/>
  <c r="A3307" i="1"/>
  <c r="AH3306" i="1"/>
  <c r="AE3306" i="1"/>
  <c r="AD3306" i="1"/>
  <c r="S3306" i="1"/>
  <c r="U3306" i="1"/>
  <c r="H3306" i="1"/>
  <c r="F3306" i="1"/>
  <c r="E3306" i="1"/>
  <c r="A3306" i="1"/>
  <c r="AH3305" i="1"/>
  <c r="AE3305" i="1"/>
  <c r="AD3305" i="1"/>
  <c r="S3305" i="1"/>
  <c r="U3305" i="1"/>
  <c r="H3305" i="1"/>
  <c r="F3305" i="1"/>
  <c r="E3305" i="1"/>
  <c r="A3305" i="1"/>
  <c r="AH3304" i="1"/>
  <c r="AE3304" i="1"/>
  <c r="AD3304" i="1"/>
  <c r="S3304" i="1"/>
  <c r="U3304" i="1"/>
  <c r="H3304" i="1"/>
  <c r="F3304" i="1"/>
  <c r="E3304" i="1"/>
  <c r="A3304" i="1"/>
  <c r="AH3303" i="1"/>
  <c r="AE3303" i="1"/>
  <c r="AD3303" i="1"/>
  <c r="S3303" i="1"/>
  <c r="U3303" i="1"/>
  <c r="H3303" i="1"/>
  <c r="F3303" i="1"/>
  <c r="E3303" i="1"/>
  <c r="A3303" i="1"/>
  <c r="AH3302" i="1"/>
  <c r="AE3302" i="1"/>
  <c r="AD3302" i="1"/>
  <c r="S3302" i="1"/>
  <c r="U3302" i="1"/>
  <c r="H3302" i="1"/>
  <c r="F3302" i="1"/>
  <c r="E3302" i="1"/>
  <c r="A3302" i="1"/>
  <c r="AH3301" i="1"/>
  <c r="AE3301" i="1"/>
  <c r="AD3301" i="1"/>
  <c r="S3301" i="1"/>
  <c r="U3301" i="1"/>
  <c r="H3301" i="1"/>
  <c r="F3301" i="1"/>
  <c r="E3301" i="1"/>
  <c r="A3301" i="1"/>
  <c r="AH3300" i="1"/>
  <c r="AE3300" i="1"/>
  <c r="AD3300" i="1"/>
  <c r="S3300" i="1"/>
  <c r="U3300" i="1"/>
  <c r="H3300" i="1"/>
  <c r="F3300" i="1"/>
  <c r="E3300" i="1"/>
  <c r="A3300" i="1"/>
  <c r="AH3299" i="1"/>
  <c r="AE3299" i="1"/>
  <c r="AD3299" i="1"/>
  <c r="S3299" i="1"/>
  <c r="U3299" i="1"/>
  <c r="H3299" i="1"/>
  <c r="F3299" i="1"/>
  <c r="E3299" i="1"/>
  <c r="A3299" i="1"/>
  <c r="AH3298" i="1"/>
  <c r="AE3298" i="1"/>
  <c r="AD3298" i="1"/>
  <c r="S3298" i="1"/>
  <c r="U3298" i="1"/>
  <c r="H3298" i="1"/>
  <c r="F3298" i="1"/>
  <c r="E3298" i="1"/>
  <c r="A3298" i="1"/>
  <c r="AH3297" i="1"/>
  <c r="AE3297" i="1"/>
  <c r="AD3297" i="1"/>
  <c r="S3297" i="1"/>
  <c r="U3297" i="1"/>
  <c r="H3297" i="1"/>
  <c r="F3297" i="1"/>
  <c r="E3297" i="1"/>
  <c r="A3297" i="1"/>
  <c r="AH3296" i="1"/>
  <c r="AE3296" i="1"/>
  <c r="AD3296" i="1"/>
  <c r="S3296" i="1"/>
  <c r="U3296" i="1"/>
  <c r="H3296" i="1"/>
  <c r="F3296" i="1"/>
  <c r="E3296" i="1"/>
  <c r="A3296" i="1"/>
  <c r="AH3295" i="1"/>
  <c r="AE3295" i="1"/>
  <c r="AD3295" i="1"/>
  <c r="S3295" i="1"/>
  <c r="U3295" i="1"/>
  <c r="H3295" i="1"/>
  <c r="F3295" i="1"/>
  <c r="E3295" i="1"/>
  <c r="A3295" i="1"/>
  <c r="AH3294" i="1"/>
  <c r="AE3294" i="1"/>
  <c r="AD3294" i="1"/>
  <c r="S3294" i="1"/>
  <c r="U3294" i="1"/>
  <c r="H3294" i="1"/>
  <c r="F3294" i="1"/>
  <c r="E3294" i="1"/>
  <c r="A3294" i="1"/>
  <c r="AH3293" i="1"/>
  <c r="AE3293" i="1"/>
  <c r="AD3293" i="1"/>
  <c r="S3293" i="1"/>
  <c r="U3293" i="1"/>
  <c r="H3293" i="1"/>
  <c r="F3293" i="1"/>
  <c r="E3293" i="1"/>
  <c r="A3293" i="1"/>
  <c r="AH3292" i="1"/>
  <c r="AE3292" i="1"/>
  <c r="AD3292" i="1"/>
  <c r="S3292" i="1"/>
  <c r="U3292" i="1"/>
  <c r="H3292" i="1"/>
  <c r="F3292" i="1"/>
  <c r="E3292" i="1"/>
  <c r="A3292" i="1"/>
  <c r="AH3291" i="1"/>
  <c r="AE3291" i="1"/>
  <c r="AD3291" i="1"/>
  <c r="S3291" i="1"/>
  <c r="U3291" i="1"/>
  <c r="H3291" i="1"/>
  <c r="F3291" i="1"/>
  <c r="E3291" i="1"/>
  <c r="A3291" i="1"/>
  <c r="AH3290" i="1"/>
  <c r="AE3290" i="1"/>
  <c r="AD3290" i="1"/>
  <c r="S3290" i="1"/>
  <c r="U3290" i="1"/>
  <c r="H3290" i="1"/>
  <c r="F3290" i="1"/>
  <c r="E3290" i="1"/>
  <c r="A3290" i="1"/>
  <c r="AH3289" i="1"/>
  <c r="AE3289" i="1"/>
  <c r="AD3289" i="1"/>
  <c r="S3289" i="1"/>
  <c r="U3289" i="1"/>
  <c r="H3289" i="1"/>
  <c r="F3289" i="1"/>
  <c r="E3289" i="1"/>
  <c r="A3289" i="1"/>
  <c r="AH3288" i="1"/>
  <c r="AE3288" i="1"/>
  <c r="AD3288" i="1"/>
  <c r="S3288" i="1"/>
  <c r="U3288" i="1"/>
  <c r="H3288" i="1"/>
  <c r="F3288" i="1"/>
  <c r="E3288" i="1"/>
  <c r="A3288" i="1"/>
  <c r="AH3287" i="1"/>
  <c r="AE3287" i="1"/>
  <c r="AD3287" i="1"/>
  <c r="S3287" i="1"/>
  <c r="U3287" i="1"/>
  <c r="H3287" i="1"/>
  <c r="F3287" i="1"/>
  <c r="E3287" i="1"/>
  <c r="A3287" i="1"/>
  <c r="AH3286" i="1"/>
  <c r="AE3286" i="1"/>
  <c r="AD3286" i="1"/>
  <c r="S3286" i="1"/>
  <c r="U3286" i="1"/>
  <c r="H3286" i="1"/>
  <c r="F3286" i="1"/>
  <c r="E3286" i="1"/>
  <c r="A3286" i="1"/>
  <c r="AH3285" i="1"/>
  <c r="AE3285" i="1"/>
  <c r="AD3285" i="1"/>
  <c r="S3285" i="1"/>
  <c r="U3285" i="1"/>
  <c r="H3285" i="1"/>
  <c r="F3285" i="1"/>
  <c r="E3285" i="1"/>
  <c r="A3285" i="1"/>
  <c r="AH3284" i="1"/>
  <c r="AE3284" i="1"/>
  <c r="AD3284" i="1"/>
  <c r="S3284" i="1"/>
  <c r="U3284" i="1"/>
  <c r="H3284" i="1"/>
  <c r="F3284" i="1"/>
  <c r="E3284" i="1"/>
  <c r="A3284" i="1"/>
  <c r="AH3283" i="1"/>
  <c r="AE3283" i="1"/>
  <c r="AD3283" i="1"/>
  <c r="S3283" i="1"/>
  <c r="U3283" i="1"/>
  <c r="H3283" i="1"/>
  <c r="F3283" i="1"/>
  <c r="E3283" i="1"/>
  <c r="A3283" i="1"/>
  <c r="AH3282" i="1"/>
  <c r="AE3282" i="1"/>
  <c r="AD3282" i="1"/>
  <c r="S3282" i="1"/>
  <c r="U3282" i="1"/>
  <c r="H3282" i="1"/>
  <c r="F3282" i="1"/>
  <c r="E3282" i="1"/>
  <c r="A3282" i="1"/>
  <c r="AH3281" i="1"/>
  <c r="AE3281" i="1"/>
  <c r="AD3281" i="1"/>
  <c r="S3281" i="1"/>
  <c r="U3281" i="1"/>
  <c r="H3281" i="1"/>
  <c r="F3281" i="1"/>
  <c r="E3281" i="1"/>
  <c r="A3281" i="1"/>
  <c r="AH3280" i="1"/>
  <c r="AE3280" i="1"/>
  <c r="AD3280" i="1"/>
  <c r="S3280" i="1"/>
  <c r="U3280" i="1"/>
  <c r="H3280" i="1"/>
  <c r="F3280" i="1"/>
  <c r="E3280" i="1"/>
  <c r="A3280" i="1"/>
  <c r="AH3279" i="1"/>
  <c r="AE3279" i="1"/>
  <c r="AD3279" i="1"/>
  <c r="S3279" i="1"/>
  <c r="U3279" i="1"/>
  <c r="H3279" i="1"/>
  <c r="F3279" i="1"/>
  <c r="E3279" i="1"/>
  <c r="A3279" i="1"/>
  <c r="AH3278" i="1"/>
  <c r="AE3278" i="1"/>
  <c r="AD3278" i="1"/>
  <c r="S3278" i="1"/>
  <c r="U3278" i="1"/>
  <c r="H3278" i="1"/>
  <c r="F3278" i="1"/>
  <c r="E3278" i="1"/>
  <c r="A3278" i="1"/>
  <c r="AH3277" i="1"/>
  <c r="AE3277" i="1"/>
  <c r="AD3277" i="1"/>
  <c r="S3277" i="1"/>
  <c r="U3277" i="1"/>
  <c r="H3277" i="1"/>
  <c r="F3277" i="1"/>
  <c r="E3277" i="1"/>
  <c r="A3277" i="1"/>
  <c r="AH3276" i="1"/>
  <c r="AE3276" i="1"/>
  <c r="AD3276" i="1"/>
  <c r="S3276" i="1"/>
  <c r="U3276" i="1"/>
  <c r="H3276" i="1"/>
  <c r="F3276" i="1"/>
  <c r="E3276" i="1"/>
  <c r="A3276" i="1"/>
  <c r="AH3275" i="1"/>
  <c r="AE3275" i="1"/>
  <c r="AD3275" i="1"/>
  <c r="S3275" i="1"/>
  <c r="U3275" i="1"/>
  <c r="H3275" i="1"/>
  <c r="F3275" i="1"/>
  <c r="E3275" i="1"/>
  <c r="A3275" i="1"/>
  <c r="AH3274" i="1"/>
  <c r="AE3274" i="1"/>
  <c r="AD3274" i="1"/>
  <c r="S3274" i="1"/>
  <c r="U3274" i="1"/>
  <c r="H3274" i="1"/>
  <c r="F3274" i="1"/>
  <c r="E3274" i="1"/>
  <c r="A3274" i="1"/>
  <c r="AH3273" i="1"/>
  <c r="AE3273" i="1"/>
  <c r="AD3273" i="1"/>
  <c r="S3273" i="1"/>
  <c r="U3273" i="1"/>
  <c r="H3273" i="1"/>
  <c r="F3273" i="1"/>
  <c r="E3273" i="1"/>
  <c r="A3273" i="1"/>
  <c r="AH3272" i="1"/>
  <c r="AE3272" i="1"/>
  <c r="AD3272" i="1"/>
  <c r="S3272" i="1"/>
  <c r="U3272" i="1"/>
  <c r="H3272" i="1"/>
  <c r="F3272" i="1"/>
  <c r="E3272" i="1"/>
  <c r="A3272" i="1"/>
  <c r="AH3271" i="1"/>
  <c r="AE3271" i="1"/>
  <c r="AD3271" i="1"/>
  <c r="S3271" i="1"/>
  <c r="U3271" i="1"/>
  <c r="H3271" i="1"/>
  <c r="F3271" i="1"/>
  <c r="E3271" i="1"/>
  <c r="A3271" i="1"/>
  <c r="AH3270" i="1"/>
  <c r="AE3270" i="1"/>
  <c r="AD3270" i="1"/>
  <c r="S3270" i="1"/>
  <c r="U3270" i="1"/>
  <c r="H3270" i="1"/>
  <c r="F3270" i="1"/>
  <c r="E3270" i="1"/>
  <c r="A3270" i="1"/>
  <c r="AH3269" i="1"/>
  <c r="AE3269" i="1"/>
  <c r="AD3269" i="1"/>
  <c r="S3269" i="1"/>
  <c r="U3269" i="1"/>
  <c r="H3269" i="1"/>
  <c r="F3269" i="1"/>
  <c r="E3269" i="1"/>
  <c r="A3269" i="1"/>
  <c r="AH3268" i="1"/>
  <c r="AE3268" i="1"/>
  <c r="AD3268" i="1"/>
  <c r="S3268" i="1"/>
  <c r="U3268" i="1"/>
  <c r="H3268" i="1"/>
  <c r="F3268" i="1"/>
  <c r="E3268" i="1"/>
  <c r="A3268" i="1"/>
  <c r="AH3267" i="1"/>
  <c r="AE3267" i="1"/>
  <c r="AD3267" i="1"/>
  <c r="S3267" i="1"/>
  <c r="U3267" i="1"/>
  <c r="H3267" i="1"/>
  <c r="F3267" i="1"/>
  <c r="E3267" i="1"/>
  <c r="A3267" i="1"/>
  <c r="AH3266" i="1"/>
  <c r="AE3266" i="1"/>
  <c r="AD3266" i="1"/>
  <c r="S3266" i="1"/>
  <c r="U3266" i="1"/>
  <c r="H3266" i="1"/>
  <c r="F3266" i="1"/>
  <c r="E3266" i="1"/>
  <c r="A3266" i="1"/>
  <c r="AH3265" i="1"/>
  <c r="AE3265" i="1"/>
  <c r="AD3265" i="1"/>
  <c r="S3265" i="1"/>
  <c r="U3265" i="1"/>
  <c r="H3265" i="1"/>
  <c r="F3265" i="1"/>
  <c r="E3265" i="1"/>
  <c r="A3265" i="1"/>
  <c r="AH3264" i="1"/>
  <c r="AE3264" i="1"/>
  <c r="AD3264" i="1"/>
  <c r="S3264" i="1"/>
  <c r="U3264" i="1"/>
  <c r="H3264" i="1"/>
  <c r="F3264" i="1"/>
  <c r="E3264" i="1"/>
  <c r="A3264" i="1"/>
  <c r="AH3263" i="1"/>
  <c r="AE3263" i="1"/>
  <c r="AD3263" i="1"/>
  <c r="S3263" i="1"/>
  <c r="U3263" i="1"/>
  <c r="H3263" i="1"/>
  <c r="F3263" i="1"/>
  <c r="E3263" i="1"/>
  <c r="A3263" i="1"/>
  <c r="AH3262" i="1"/>
  <c r="AE3262" i="1"/>
  <c r="AD3262" i="1"/>
  <c r="S3262" i="1"/>
  <c r="U3262" i="1"/>
  <c r="H3262" i="1"/>
  <c r="F3262" i="1"/>
  <c r="E3262" i="1"/>
  <c r="A3262" i="1"/>
  <c r="AH3261" i="1"/>
  <c r="AE3261" i="1"/>
  <c r="AD3261" i="1"/>
  <c r="S3261" i="1"/>
  <c r="U3261" i="1"/>
  <c r="H3261" i="1"/>
  <c r="F3261" i="1"/>
  <c r="E3261" i="1"/>
  <c r="A3261" i="1"/>
  <c r="AH3260" i="1"/>
  <c r="AE3260" i="1"/>
  <c r="AD3260" i="1"/>
  <c r="S3260" i="1"/>
  <c r="U3260" i="1"/>
  <c r="H3260" i="1"/>
  <c r="F3260" i="1"/>
  <c r="E3260" i="1"/>
  <c r="A3260" i="1"/>
  <c r="AH3259" i="1"/>
  <c r="AE3259" i="1"/>
  <c r="AD3259" i="1"/>
  <c r="S3259" i="1"/>
  <c r="U3259" i="1"/>
  <c r="H3259" i="1"/>
  <c r="F3259" i="1"/>
  <c r="E3259" i="1"/>
  <c r="A3259" i="1"/>
  <c r="AH3258" i="1"/>
  <c r="AE3258" i="1"/>
  <c r="AD3258" i="1"/>
  <c r="S3258" i="1"/>
  <c r="U3258" i="1"/>
  <c r="H3258" i="1"/>
  <c r="F3258" i="1"/>
  <c r="E3258" i="1"/>
  <c r="A3258" i="1"/>
  <c r="AH3257" i="1"/>
  <c r="AE3257" i="1"/>
  <c r="AD3257" i="1"/>
  <c r="S3257" i="1"/>
  <c r="U3257" i="1"/>
  <c r="H3257" i="1"/>
  <c r="F3257" i="1"/>
  <c r="E3257" i="1"/>
  <c r="A3257" i="1"/>
  <c r="AH3256" i="1"/>
  <c r="AE3256" i="1"/>
  <c r="AD3256" i="1"/>
  <c r="S3256" i="1"/>
  <c r="U3256" i="1"/>
  <c r="H3256" i="1"/>
  <c r="F3256" i="1"/>
  <c r="E3256" i="1"/>
  <c r="A3256" i="1"/>
  <c r="AH3255" i="1"/>
  <c r="AE3255" i="1"/>
  <c r="AD3255" i="1"/>
  <c r="S3255" i="1"/>
  <c r="U3255" i="1"/>
  <c r="H3255" i="1"/>
  <c r="F3255" i="1"/>
  <c r="E3255" i="1"/>
  <c r="A3255" i="1"/>
  <c r="AH3254" i="1"/>
  <c r="AE3254" i="1"/>
  <c r="AD3254" i="1"/>
  <c r="S3254" i="1"/>
  <c r="U3254" i="1"/>
  <c r="H3254" i="1"/>
  <c r="F3254" i="1"/>
  <c r="E3254" i="1"/>
  <c r="A3254" i="1"/>
  <c r="AH3253" i="1"/>
  <c r="AE3253" i="1"/>
  <c r="AD3253" i="1"/>
  <c r="S3253" i="1"/>
  <c r="U3253" i="1"/>
  <c r="H3253" i="1"/>
  <c r="F3253" i="1"/>
  <c r="E3253" i="1"/>
  <c r="A3253" i="1"/>
  <c r="AH3252" i="1"/>
  <c r="AE3252" i="1"/>
  <c r="AD3252" i="1"/>
  <c r="S3252" i="1"/>
  <c r="U3252" i="1"/>
  <c r="H3252" i="1"/>
  <c r="F3252" i="1"/>
  <c r="E3252" i="1"/>
  <c r="A3252" i="1"/>
  <c r="AH3251" i="1"/>
  <c r="AE3251" i="1"/>
  <c r="AD3251" i="1"/>
  <c r="S3251" i="1"/>
  <c r="U3251" i="1"/>
  <c r="H3251" i="1"/>
  <c r="F3251" i="1"/>
  <c r="E3251" i="1"/>
  <c r="A3251" i="1"/>
  <c r="AH3250" i="1"/>
  <c r="AE3250" i="1"/>
  <c r="AD3250" i="1"/>
  <c r="S3250" i="1"/>
  <c r="U3250" i="1"/>
  <c r="H3250" i="1"/>
  <c r="F3250" i="1"/>
  <c r="E3250" i="1"/>
  <c r="A3250" i="1"/>
  <c r="AH3249" i="1"/>
  <c r="AE3249" i="1"/>
  <c r="AD3249" i="1"/>
  <c r="S3249" i="1"/>
  <c r="U3249" i="1"/>
  <c r="H3249" i="1"/>
  <c r="F3249" i="1"/>
  <c r="E3249" i="1"/>
  <c r="A3249" i="1"/>
  <c r="AH3248" i="1"/>
  <c r="AE3248" i="1"/>
  <c r="AD3248" i="1"/>
  <c r="S3248" i="1"/>
  <c r="U3248" i="1"/>
  <c r="H3248" i="1"/>
  <c r="F3248" i="1"/>
  <c r="E3248" i="1"/>
  <c r="A3248" i="1"/>
  <c r="AH3247" i="1"/>
  <c r="AE3247" i="1"/>
  <c r="AD3247" i="1"/>
  <c r="S3247" i="1"/>
  <c r="U3247" i="1"/>
  <c r="H3247" i="1"/>
  <c r="F3247" i="1"/>
  <c r="E3247" i="1"/>
  <c r="A3247" i="1"/>
  <c r="AH3246" i="1"/>
  <c r="AE3246" i="1"/>
  <c r="AD3246" i="1"/>
  <c r="S3246" i="1"/>
  <c r="U3246" i="1"/>
  <c r="H3246" i="1"/>
  <c r="F3246" i="1"/>
  <c r="E3246" i="1"/>
  <c r="A3246" i="1"/>
  <c r="AH3245" i="1"/>
  <c r="AE3245" i="1"/>
  <c r="AD3245" i="1"/>
  <c r="S3245" i="1"/>
  <c r="U3245" i="1"/>
  <c r="H3245" i="1"/>
  <c r="F3245" i="1"/>
  <c r="E3245" i="1"/>
  <c r="A3245" i="1"/>
  <c r="AH3244" i="1"/>
  <c r="AE3244" i="1"/>
  <c r="AD3244" i="1"/>
  <c r="S3244" i="1"/>
  <c r="U3244" i="1"/>
  <c r="H3244" i="1"/>
  <c r="F3244" i="1"/>
  <c r="E3244" i="1"/>
  <c r="A3244" i="1"/>
  <c r="AH3243" i="1"/>
  <c r="AE3243" i="1"/>
  <c r="AD3243" i="1"/>
  <c r="S3243" i="1"/>
  <c r="U3243" i="1"/>
  <c r="H3243" i="1"/>
  <c r="F3243" i="1"/>
  <c r="E3243" i="1"/>
  <c r="A3243" i="1"/>
  <c r="AH3242" i="1"/>
  <c r="AE3242" i="1"/>
  <c r="AD3242" i="1"/>
  <c r="S3242" i="1"/>
  <c r="U3242" i="1"/>
  <c r="H3242" i="1"/>
  <c r="F3242" i="1"/>
  <c r="E3242" i="1"/>
  <c r="A3242" i="1"/>
  <c r="AH3241" i="1"/>
  <c r="AE3241" i="1"/>
  <c r="AD3241" i="1"/>
  <c r="S3241" i="1"/>
  <c r="U3241" i="1"/>
  <c r="H3241" i="1"/>
  <c r="F3241" i="1"/>
  <c r="E3241" i="1"/>
  <c r="A3241" i="1"/>
  <c r="AH3240" i="1"/>
  <c r="AE3240" i="1"/>
  <c r="AD3240" i="1"/>
  <c r="S3240" i="1"/>
  <c r="U3240" i="1"/>
  <c r="H3240" i="1"/>
  <c r="F3240" i="1"/>
  <c r="E3240" i="1"/>
  <c r="A3240" i="1"/>
  <c r="AH3239" i="1"/>
  <c r="AE3239" i="1"/>
  <c r="AD3239" i="1"/>
  <c r="S3239" i="1"/>
  <c r="U3239" i="1"/>
  <c r="H3239" i="1"/>
  <c r="F3239" i="1"/>
  <c r="E3239" i="1"/>
  <c r="A3239" i="1"/>
  <c r="AH3238" i="1"/>
  <c r="AE3238" i="1"/>
  <c r="AD3238" i="1"/>
  <c r="S3238" i="1"/>
  <c r="U3238" i="1"/>
  <c r="H3238" i="1"/>
  <c r="F3238" i="1"/>
  <c r="E3238" i="1"/>
  <c r="A3238" i="1"/>
  <c r="AH3237" i="1"/>
  <c r="AE3237" i="1"/>
  <c r="AD3237" i="1"/>
  <c r="S3237" i="1"/>
  <c r="U3237" i="1"/>
  <c r="H3237" i="1"/>
  <c r="F3237" i="1"/>
  <c r="E3237" i="1"/>
  <c r="A3237" i="1"/>
  <c r="AH3236" i="1"/>
  <c r="AE3236" i="1"/>
  <c r="AD3236" i="1"/>
  <c r="S3236" i="1"/>
  <c r="U3236" i="1"/>
  <c r="H3236" i="1"/>
  <c r="F3236" i="1"/>
  <c r="E3236" i="1"/>
  <c r="A3236" i="1"/>
  <c r="AH3235" i="1"/>
  <c r="AE3235" i="1"/>
  <c r="AD3235" i="1"/>
  <c r="S3235" i="1"/>
  <c r="U3235" i="1"/>
  <c r="H3235" i="1"/>
  <c r="F3235" i="1"/>
  <c r="E3235" i="1"/>
  <c r="A3235" i="1"/>
  <c r="AH3234" i="1"/>
  <c r="AE3234" i="1"/>
  <c r="AD3234" i="1"/>
  <c r="S3234" i="1"/>
  <c r="U3234" i="1"/>
  <c r="H3234" i="1"/>
  <c r="F3234" i="1"/>
  <c r="E3234" i="1"/>
  <c r="A3234" i="1"/>
  <c r="AH3233" i="1"/>
  <c r="AE3233" i="1"/>
  <c r="AD3233" i="1"/>
  <c r="S3233" i="1"/>
  <c r="U3233" i="1"/>
  <c r="H3233" i="1"/>
  <c r="F3233" i="1"/>
  <c r="E3233" i="1"/>
  <c r="A3233" i="1"/>
  <c r="AH3232" i="1"/>
  <c r="AE3232" i="1"/>
  <c r="AD3232" i="1"/>
  <c r="S3232" i="1"/>
  <c r="U3232" i="1"/>
  <c r="H3232" i="1"/>
  <c r="F3232" i="1"/>
  <c r="E3232" i="1"/>
  <c r="A3232" i="1"/>
  <c r="AH3231" i="1"/>
  <c r="AE3231" i="1"/>
  <c r="AD3231" i="1"/>
  <c r="S3231" i="1"/>
  <c r="U3231" i="1"/>
  <c r="H3231" i="1"/>
  <c r="F3231" i="1"/>
  <c r="E3231" i="1"/>
  <c r="A3231" i="1"/>
  <c r="AH3230" i="1"/>
  <c r="AE3230" i="1"/>
  <c r="AD3230" i="1"/>
  <c r="S3230" i="1"/>
  <c r="U3230" i="1"/>
  <c r="H3230" i="1"/>
  <c r="F3230" i="1"/>
  <c r="E3230" i="1"/>
  <c r="A3230" i="1"/>
  <c r="AH3229" i="1"/>
  <c r="AE3229" i="1"/>
  <c r="AD3229" i="1"/>
  <c r="S3229" i="1"/>
  <c r="U3229" i="1"/>
  <c r="H3229" i="1"/>
  <c r="F3229" i="1"/>
  <c r="E3229" i="1"/>
  <c r="A3229" i="1"/>
  <c r="AH3228" i="1"/>
  <c r="AE3228" i="1"/>
  <c r="AD3228" i="1"/>
  <c r="S3228" i="1"/>
  <c r="U3228" i="1"/>
  <c r="H3228" i="1"/>
  <c r="F3228" i="1"/>
  <c r="E3228" i="1"/>
  <c r="A3228" i="1"/>
  <c r="AH3227" i="1"/>
  <c r="AE3227" i="1"/>
  <c r="AD3227" i="1"/>
  <c r="S3227" i="1"/>
  <c r="U3227" i="1"/>
  <c r="H3227" i="1"/>
  <c r="F3227" i="1"/>
  <c r="E3227" i="1"/>
  <c r="A3227" i="1"/>
  <c r="AH3226" i="1"/>
  <c r="AE3226" i="1"/>
  <c r="AD3226" i="1"/>
  <c r="S3226" i="1"/>
  <c r="U3226" i="1"/>
  <c r="H3226" i="1"/>
  <c r="F3226" i="1"/>
  <c r="E3226" i="1"/>
  <c r="A3226" i="1"/>
  <c r="AH3225" i="1"/>
  <c r="AE3225" i="1"/>
  <c r="AD3225" i="1"/>
  <c r="S3225" i="1"/>
  <c r="U3225" i="1"/>
  <c r="H3225" i="1"/>
  <c r="F3225" i="1"/>
  <c r="E3225" i="1"/>
  <c r="A3225" i="1"/>
  <c r="AH3224" i="1"/>
  <c r="AE3224" i="1"/>
  <c r="AD3224" i="1"/>
  <c r="S3224" i="1"/>
  <c r="U3224" i="1"/>
  <c r="H3224" i="1"/>
  <c r="F3224" i="1"/>
  <c r="E3224" i="1"/>
  <c r="A3224" i="1"/>
  <c r="AH3223" i="1"/>
  <c r="AE3223" i="1"/>
  <c r="AD3223" i="1"/>
  <c r="S3223" i="1"/>
  <c r="U3223" i="1"/>
  <c r="H3223" i="1"/>
  <c r="F3223" i="1"/>
  <c r="E3223" i="1"/>
  <c r="A3223" i="1"/>
  <c r="AH3222" i="1"/>
  <c r="AE3222" i="1"/>
  <c r="AD3222" i="1"/>
  <c r="S3222" i="1"/>
  <c r="U3222" i="1"/>
  <c r="H3222" i="1"/>
  <c r="F3222" i="1"/>
  <c r="E3222" i="1"/>
  <c r="A3222" i="1"/>
  <c r="AH3221" i="1"/>
  <c r="AE3221" i="1"/>
  <c r="AD3221" i="1"/>
  <c r="S3221" i="1"/>
  <c r="U3221" i="1"/>
  <c r="H3221" i="1"/>
  <c r="F3221" i="1"/>
  <c r="E3221" i="1"/>
  <c r="A3221" i="1"/>
  <c r="AH3220" i="1"/>
  <c r="AE3220" i="1"/>
  <c r="AD3220" i="1"/>
  <c r="S3220" i="1"/>
  <c r="U3220" i="1"/>
  <c r="H3220" i="1"/>
  <c r="F3220" i="1"/>
  <c r="E3220" i="1"/>
  <c r="A3220" i="1"/>
  <c r="AH3219" i="1"/>
  <c r="AE3219" i="1"/>
  <c r="AD3219" i="1"/>
  <c r="S3219" i="1"/>
  <c r="U3219" i="1"/>
  <c r="H3219" i="1"/>
  <c r="F3219" i="1"/>
  <c r="E3219" i="1"/>
  <c r="A3219" i="1"/>
  <c r="AH3218" i="1"/>
  <c r="AE3218" i="1"/>
  <c r="AD3218" i="1"/>
  <c r="S3218" i="1"/>
  <c r="U3218" i="1"/>
  <c r="H3218" i="1"/>
  <c r="F3218" i="1"/>
  <c r="E3218" i="1"/>
  <c r="A3218" i="1"/>
  <c r="AH3217" i="1"/>
  <c r="AE3217" i="1"/>
  <c r="AD3217" i="1"/>
  <c r="S3217" i="1"/>
  <c r="U3217" i="1"/>
  <c r="H3217" i="1"/>
  <c r="F3217" i="1"/>
  <c r="E3217" i="1"/>
  <c r="A3217" i="1"/>
  <c r="AH3216" i="1"/>
  <c r="AE3216" i="1"/>
  <c r="AD3216" i="1"/>
  <c r="S3216" i="1"/>
  <c r="U3216" i="1"/>
  <c r="H3216" i="1"/>
  <c r="F3216" i="1"/>
  <c r="E3216" i="1"/>
  <c r="A3216" i="1"/>
  <c r="AH3215" i="1"/>
  <c r="AE3215" i="1"/>
  <c r="AD3215" i="1"/>
  <c r="S3215" i="1"/>
  <c r="U3215" i="1"/>
  <c r="H3215" i="1"/>
  <c r="F3215" i="1"/>
  <c r="E3215" i="1"/>
  <c r="A3215" i="1"/>
  <c r="AH3214" i="1"/>
  <c r="AE3214" i="1"/>
  <c r="AD3214" i="1"/>
  <c r="S3214" i="1"/>
  <c r="U3214" i="1"/>
  <c r="H3214" i="1"/>
  <c r="F3214" i="1"/>
  <c r="E3214" i="1"/>
  <c r="A3214" i="1"/>
  <c r="AH3213" i="1"/>
  <c r="AE3213" i="1"/>
  <c r="AD3213" i="1"/>
  <c r="S3213" i="1"/>
  <c r="U3213" i="1"/>
  <c r="H3213" i="1"/>
  <c r="F3213" i="1"/>
  <c r="E3213" i="1"/>
  <c r="A3213" i="1"/>
  <c r="AH3212" i="1"/>
  <c r="AE3212" i="1"/>
  <c r="AD3212" i="1"/>
  <c r="S3212" i="1"/>
  <c r="U3212" i="1"/>
  <c r="H3212" i="1"/>
  <c r="F3212" i="1"/>
  <c r="E3212" i="1"/>
  <c r="A3212" i="1"/>
  <c r="AH3211" i="1"/>
  <c r="AE3211" i="1"/>
  <c r="AD3211" i="1"/>
  <c r="S3211" i="1"/>
  <c r="U3211" i="1"/>
  <c r="H3211" i="1"/>
  <c r="F3211" i="1"/>
  <c r="E3211" i="1"/>
  <c r="A3211" i="1"/>
  <c r="AH3210" i="1"/>
  <c r="AE3210" i="1"/>
  <c r="AD3210" i="1"/>
  <c r="S3210" i="1"/>
  <c r="U3210" i="1"/>
  <c r="H3210" i="1"/>
  <c r="F3210" i="1"/>
  <c r="E3210" i="1"/>
  <c r="A3210" i="1"/>
  <c r="AH3209" i="1"/>
  <c r="AE3209" i="1"/>
  <c r="AD3209" i="1"/>
  <c r="S3209" i="1"/>
  <c r="U3209" i="1"/>
  <c r="H3209" i="1"/>
  <c r="F3209" i="1"/>
  <c r="E3209" i="1"/>
  <c r="A3209" i="1"/>
  <c r="AH3208" i="1"/>
  <c r="AE3208" i="1"/>
  <c r="AD3208" i="1"/>
  <c r="S3208" i="1"/>
  <c r="U3208" i="1"/>
  <c r="H3208" i="1"/>
  <c r="F3208" i="1"/>
  <c r="E3208" i="1"/>
  <c r="A3208" i="1"/>
  <c r="AH3207" i="1"/>
  <c r="AE3207" i="1"/>
  <c r="AD3207" i="1"/>
  <c r="S3207" i="1"/>
  <c r="U3207" i="1"/>
  <c r="H3207" i="1"/>
  <c r="F3207" i="1"/>
  <c r="E3207" i="1"/>
  <c r="A3207" i="1"/>
  <c r="AH3206" i="1"/>
  <c r="AE3206" i="1"/>
  <c r="AD3206" i="1"/>
  <c r="S3206" i="1"/>
  <c r="U3206" i="1"/>
  <c r="H3206" i="1"/>
  <c r="F3206" i="1"/>
  <c r="E3206" i="1"/>
  <c r="A3206" i="1"/>
  <c r="AH3205" i="1"/>
  <c r="AE3205" i="1"/>
  <c r="AD3205" i="1"/>
  <c r="S3205" i="1"/>
  <c r="U3205" i="1"/>
  <c r="H3205" i="1"/>
  <c r="F3205" i="1"/>
  <c r="E3205" i="1"/>
  <c r="A3205" i="1"/>
  <c r="AH3204" i="1"/>
  <c r="AE3204" i="1"/>
  <c r="AD3204" i="1"/>
  <c r="S3204" i="1"/>
  <c r="U3204" i="1"/>
  <c r="H3204" i="1"/>
  <c r="F3204" i="1"/>
  <c r="E3204" i="1"/>
  <c r="A3204" i="1"/>
  <c r="AH3203" i="1"/>
  <c r="AE3203" i="1"/>
  <c r="AD3203" i="1"/>
  <c r="S3203" i="1"/>
  <c r="U3203" i="1"/>
  <c r="H3203" i="1"/>
  <c r="F3203" i="1"/>
  <c r="E3203" i="1"/>
  <c r="A3203" i="1"/>
  <c r="AH3202" i="1"/>
  <c r="AE3202" i="1"/>
  <c r="AD3202" i="1"/>
  <c r="S3202" i="1"/>
  <c r="U3202" i="1"/>
  <c r="H3202" i="1"/>
  <c r="F3202" i="1"/>
  <c r="E3202" i="1"/>
  <c r="A3202" i="1"/>
  <c r="AH3201" i="1"/>
  <c r="AE3201" i="1"/>
  <c r="AD3201" i="1"/>
  <c r="S3201" i="1"/>
  <c r="U3201" i="1"/>
  <c r="H3201" i="1"/>
  <c r="F3201" i="1"/>
  <c r="E3201" i="1"/>
  <c r="A3201" i="1"/>
  <c r="AH3200" i="1"/>
  <c r="AE3200" i="1"/>
  <c r="AD3200" i="1"/>
  <c r="S3200" i="1"/>
  <c r="U3200" i="1"/>
  <c r="H3200" i="1"/>
  <c r="F3200" i="1"/>
  <c r="E3200" i="1"/>
  <c r="A3200" i="1"/>
  <c r="AH3199" i="1"/>
  <c r="AE3199" i="1"/>
  <c r="AD3199" i="1"/>
  <c r="S3199" i="1"/>
  <c r="U3199" i="1"/>
  <c r="H3199" i="1"/>
  <c r="F3199" i="1"/>
  <c r="E3199" i="1"/>
  <c r="A3199" i="1"/>
  <c r="AH3198" i="1"/>
  <c r="AE3198" i="1"/>
  <c r="AD3198" i="1"/>
  <c r="S3198" i="1"/>
  <c r="U3198" i="1"/>
  <c r="H3198" i="1"/>
  <c r="F3198" i="1"/>
  <c r="E3198" i="1"/>
  <c r="A3198" i="1"/>
  <c r="AH3197" i="1"/>
  <c r="AE3197" i="1"/>
  <c r="AD3197" i="1"/>
  <c r="S3197" i="1"/>
  <c r="U3197" i="1"/>
  <c r="H3197" i="1"/>
  <c r="F3197" i="1"/>
  <c r="E3197" i="1"/>
  <c r="A3197" i="1"/>
  <c r="AH3196" i="1"/>
  <c r="AE3196" i="1"/>
  <c r="AD3196" i="1"/>
  <c r="S3196" i="1"/>
  <c r="U3196" i="1"/>
  <c r="H3196" i="1"/>
  <c r="F3196" i="1"/>
  <c r="E3196" i="1"/>
  <c r="A3196" i="1"/>
  <c r="AH3195" i="1"/>
  <c r="AE3195" i="1"/>
  <c r="AD3195" i="1"/>
  <c r="S3195" i="1"/>
  <c r="U3195" i="1"/>
  <c r="H3195" i="1"/>
  <c r="F3195" i="1"/>
  <c r="E3195" i="1"/>
  <c r="A3195" i="1"/>
  <c r="AH3194" i="1"/>
  <c r="AE3194" i="1"/>
  <c r="AD3194" i="1"/>
  <c r="S3194" i="1"/>
  <c r="U3194" i="1"/>
  <c r="H3194" i="1"/>
  <c r="F3194" i="1"/>
  <c r="E3194" i="1"/>
  <c r="A3194" i="1"/>
  <c r="AH3193" i="1"/>
  <c r="AE3193" i="1"/>
  <c r="AD3193" i="1"/>
  <c r="S3193" i="1"/>
  <c r="U3193" i="1"/>
  <c r="H3193" i="1"/>
  <c r="F3193" i="1"/>
  <c r="E3193" i="1"/>
  <c r="A3193" i="1"/>
  <c r="AH3192" i="1"/>
  <c r="AE3192" i="1"/>
  <c r="AD3192" i="1"/>
  <c r="S3192" i="1"/>
  <c r="U3192" i="1"/>
  <c r="H3192" i="1"/>
  <c r="F3192" i="1"/>
  <c r="E3192" i="1"/>
  <c r="A3192" i="1"/>
  <c r="AH3191" i="1"/>
  <c r="AE3191" i="1"/>
  <c r="AD3191" i="1"/>
  <c r="S3191" i="1"/>
  <c r="U3191" i="1"/>
  <c r="H3191" i="1"/>
  <c r="F3191" i="1"/>
  <c r="E3191" i="1"/>
  <c r="A3191" i="1"/>
  <c r="AH3190" i="1"/>
  <c r="AE3190" i="1"/>
  <c r="AD3190" i="1"/>
  <c r="S3190" i="1"/>
  <c r="U3190" i="1"/>
  <c r="H3190" i="1"/>
  <c r="F3190" i="1"/>
  <c r="E3190" i="1"/>
  <c r="A3190" i="1"/>
  <c r="AH3189" i="1"/>
  <c r="AE3189" i="1"/>
  <c r="AD3189" i="1"/>
  <c r="S3189" i="1"/>
  <c r="U3189" i="1"/>
  <c r="H3189" i="1"/>
  <c r="F3189" i="1"/>
  <c r="E3189" i="1"/>
  <c r="A3189" i="1"/>
  <c r="AH3188" i="1"/>
  <c r="AE3188" i="1"/>
  <c r="AD3188" i="1"/>
  <c r="S3188" i="1"/>
  <c r="U3188" i="1"/>
  <c r="H3188" i="1"/>
  <c r="F3188" i="1"/>
  <c r="E3188" i="1"/>
  <c r="A3188" i="1"/>
  <c r="AH3187" i="1"/>
  <c r="AE3187" i="1"/>
  <c r="AD3187" i="1"/>
  <c r="S3187" i="1"/>
  <c r="U3187" i="1"/>
  <c r="H3187" i="1"/>
  <c r="F3187" i="1"/>
  <c r="E3187" i="1"/>
  <c r="A3187" i="1"/>
  <c r="AH3186" i="1"/>
  <c r="AE3186" i="1"/>
  <c r="AD3186" i="1"/>
  <c r="S3186" i="1"/>
  <c r="U3186" i="1"/>
  <c r="H3186" i="1"/>
  <c r="F3186" i="1"/>
  <c r="E3186" i="1"/>
  <c r="A3186" i="1"/>
  <c r="AH3185" i="1"/>
  <c r="AE3185" i="1"/>
  <c r="AD3185" i="1"/>
  <c r="S3185" i="1"/>
  <c r="U3185" i="1"/>
  <c r="H3185" i="1"/>
  <c r="F3185" i="1"/>
  <c r="E3185" i="1"/>
  <c r="A3185" i="1"/>
  <c r="AH3184" i="1"/>
  <c r="AE3184" i="1"/>
  <c r="AD3184" i="1"/>
  <c r="S3184" i="1"/>
  <c r="U3184" i="1"/>
  <c r="H3184" i="1"/>
  <c r="F3184" i="1"/>
  <c r="E3184" i="1"/>
  <c r="A3184" i="1"/>
  <c r="AH3183" i="1"/>
  <c r="AE3183" i="1"/>
  <c r="AD3183" i="1"/>
  <c r="S3183" i="1"/>
  <c r="U3183" i="1"/>
  <c r="H3183" i="1"/>
  <c r="F3183" i="1"/>
  <c r="E3183" i="1"/>
  <c r="A3183" i="1"/>
  <c r="AH3182" i="1"/>
  <c r="AE3182" i="1"/>
  <c r="AD3182" i="1"/>
  <c r="S3182" i="1"/>
  <c r="U3182" i="1"/>
  <c r="H3182" i="1"/>
  <c r="F3182" i="1"/>
  <c r="E3182" i="1"/>
  <c r="A3182" i="1"/>
  <c r="AH3181" i="1"/>
  <c r="AE3181" i="1"/>
  <c r="AD3181" i="1"/>
  <c r="S3181" i="1"/>
  <c r="U3181" i="1"/>
  <c r="H3181" i="1"/>
  <c r="F3181" i="1"/>
  <c r="E3181" i="1"/>
  <c r="A3181" i="1"/>
  <c r="AH3180" i="1"/>
  <c r="AE3180" i="1"/>
  <c r="AD3180" i="1"/>
  <c r="S3180" i="1"/>
  <c r="U3180" i="1"/>
  <c r="H3180" i="1"/>
  <c r="F3180" i="1"/>
  <c r="E3180" i="1"/>
  <c r="A3180" i="1"/>
  <c r="AH3179" i="1"/>
  <c r="AE3179" i="1"/>
  <c r="AD3179" i="1"/>
  <c r="S3179" i="1"/>
  <c r="U3179" i="1"/>
  <c r="H3179" i="1"/>
  <c r="F3179" i="1"/>
  <c r="E3179" i="1"/>
  <c r="A3179" i="1"/>
  <c r="AH3178" i="1"/>
  <c r="AE3178" i="1"/>
  <c r="AD3178" i="1"/>
  <c r="S3178" i="1"/>
  <c r="U3178" i="1"/>
  <c r="H3178" i="1"/>
  <c r="F3178" i="1"/>
  <c r="E3178" i="1"/>
  <c r="A3178" i="1"/>
  <c r="AH3177" i="1"/>
  <c r="AE3177" i="1"/>
  <c r="AD3177" i="1"/>
  <c r="S3177" i="1"/>
  <c r="U3177" i="1"/>
  <c r="H3177" i="1"/>
  <c r="F3177" i="1"/>
  <c r="E3177" i="1"/>
  <c r="A3177" i="1"/>
  <c r="AH3176" i="1"/>
  <c r="AE3176" i="1"/>
  <c r="AD3176" i="1"/>
  <c r="S3176" i="1"/>
  <c r="U3176" i="1"/>
  <c r="H3176" i="1"/>
  <c r="F3176" i="1"/>
  <c r="E3176" i="1"/>
  <c r="A3176" i="1"/>
  <c r="AH3175" i="1"/>
  <c r="AE3175" i="1"/>
  <c r="AD3175" i="1"/>
  <c r="S3175" i="1"/>
  <c r="U3175" i="1"/>
  <c r="H3175" i="1"/>
  <c r="F3175" i="1"/>
  <c r="E3175" i="1"/>
  <c r="A3175" i="1"/>
  <c r="AH3174" i="1"/>
  <c r="AE3174" i="1"/>
  <c r="AD3174" i="1"/>
  <c r="S3174" i="1"/>
  <c r="U3174" i="1"/>
  <c r="H3174" i="1"/>
  <c r="F3174" i="1"/>
  <c r="E3174" i="1"/>
  <c r="A3174" i="1"/>
  <c r="AH3173" i="1"/>
  <c r="AE3173" i="1"/>
  <c r="AD3173" i="1"/>
  <c r="S3173" i="1"/>
  <c r="U3173" i="1"/>
  <c r="H3173" i="1"/>
  <c r="F3173" i="1"/>
  <c r="E3173" i="1"/>
  <c r="A3173" i="1"/>
  <c r="AH3172" i="1"/>
  <c r="AE3172" i="1"/>
  <c r="AD3172" i="1"/>
  <c r="S3172" i="1"/>
  <c r="U3172" i="1"/>
  <c r="H3172" i="1"/>
  <c r="F3172" i="1"/>
  <c r="E3172" i="1"/>
  <c r="A3172" i="1"/>
  <c r="AH3171" i="1"/>
  <c r="AE3171" i="1"/>
  <c r="AD3171" i="1"/>
  <c r="S3171" i="1"/>
  <c r="U3171" i="1"/>
  <c r="H3171" i="1"/>
  <c r="F3171" i="1"/>
  <c r="E3171" i="1"/>
  <c r="A3171" i="1"/>
  <c r="AH3170" i="1"/>
  <c r="AE3170" i="1"/>
  <c r="AD3170" i="1"/>
  <c r="S3170" i="1"/>
  <c r="U3170" i="1"/>
  <c r="H3170" i="1"/>
  <c r="F3170" i="1"/>
  <c r="E3170" i="1"/>
  <c r="A3170" i="1"/>
  <c r="AH3169" i="1"/>
  <c r="AE3169" i="1"/>
  <c r="AD3169" i="1"/>
  <c r="S3169" i="1"/>
  <c r="U3169" i="1"/>
  <c r="H3169" i="1"/>
  <c r="F3169" i="1"/>
  <c r="E3169" i="1"/>
  <c r="A3169" i="1"/>
  <c r="AH3168" i="1"/>
  <c r="AE3168" i="1"/>
  <c r="AD3168" i="1"/>
  <c r="S3168" i="1"/>
  <c r="U3168" i="1"/>
  <c r="H3168" i="1"/>
  <c r="F3168" i="1"/>
  <c r="E3168" i="1"/>
  <c r="A3168" i="1"/>
  <c r="AH3167" i="1"/>
  <c r="AE3167" i="1"/>
  <c r="AD3167" i="1"/>
  <c r="S3167" i="1"/>
  <c r="U3167" i="1"/>
  <c r="H3167" i="1"/>
  <c r="F3167" i="1"/>
  <c r="E3167" i="1"/>
  <c r="A3167" i="1"/>
  <c r="AH3166" i="1"/>
  <c r="AE3166" i="1"/>
  <c r="AD3166" i="1"/>
  <c r="S3166" i="1"/>
  <c r="U3166" i="1"/>
  <c r="H3166" i="1"/>
  <c r="F3166" i="1"/>
  <c r="E3166" i="1"/>
  <c r="A3166" i="1"/>
  <c r="AH3165" i="1"/>
  <c r="AE3165" i="1"/>
  <c r="AD3165" i="1"/>
  <c r="S3165" i="1"/>
  <c r="U3165" i="1"/>
  <c r="H3165" i="1"/>
  <c r="F3165" i="1"/>
  <c r="E3165" i="1"/>
  <c r="A3165" i="1"/>
  <c r="AH3164" i="1"/>
  <c r="AE3164" i="1"/>
  <c r="AD3164" i="1"/>
  <c r="S3164" i="1"/>
  <c r="U3164" i="1"/>
  <c r="H3164" i="1"/>
  <c r="F3164" i="1"/>
  <c r="E3164" i="1"/>
  <c r="A3164" i="1"/>
  <c r="AH3163" i="1"/>
  <c r="AE3163" i="1"/>
  <c r="AD3163" i="1"/>
  <c r="S3163" i="1"/>
  <c r="U3163" i="1"/>
  <c r="H3163" i="1"/>
  <c r="F3163" i="1"/>
  <c r="E3163" i="1"/>
  <c r="A3163" i="1"/>
  <c r="AH3162" i="1"/>
  <c r="AE3162" i="1"/>
  <c r="AD3162" i="1"/>
  <c r="S3162" i="1"/>
  <c r="U3162" i="1"/>
  <c r="H3162" i="1"/>
  <c r="F3162" i="1"/>
  <c r="E3162" i="1"/>
  <c r="A3162" i="1"/>
  <c r="AH3161" i="1"/>
  <c r="AE3161" i="1"/>
  <c r="AD3161" i="1"/>
  <c r="S3161" i="1"/>
  <c r="U3161" i="1"/>
  <c r="H3161" i="1"/>
  <c r="F3161" i="1"/>
  <c r="E3161" i="1"/>
  <c r="A3161" i="1"/>
  <c r="AH3160" i="1"/>
  <c r="AE3160" i="1"/>
  <c r="AD3160" i="1"/>
  <c r="S3160" i="1"/>
  <c r="U3160" i="1"/>
  <c r="H3160" i="1"/>
  <c r="F3160" i="1"/>
  <c r="E3160" i="1"/>
  <c r="A3160" i="1"/>
  <c r="AH3159" i="1"/>
  <c r="AE3159" i="1"/>
  <c r="AD3159" i="1"/>
  <c r="S3159" i="1"/>
  <c r="U3159" i="1"/>
  <c r="H3159" i="1"/>
  <c r="F3159" i="1"/>
  <c r="E3159" i="1"/>
  <c r="A3159" i="1"/>
  <c r="AH3158" i="1"/>
  <c r="AE3158" i="1"/>
  <c r="AD3158" i="1"/>
  <c r="S3158" i="1"/>
  <c r="U3158" i="1"/>
  <c r="H3158" i="1"/>
  <c r="F3158" i="1"/>
  <c r="E3158" i="1"/>
  <c r="A3158" i="1"/>
  <c r="AH3157" i="1"/>
  <c r="AE3157" i="1"/>
  <c r="AD3157" i="1"/>
  <c r="S3157" i="1"/>
  <c r="U3157" i="1"/>
  <c r="H3157" i="1"/>
  <c r="F3157" i="1"/>
  <c r="E3157" i="1"/>
  <c r="A3157" i="1"/>
  <c r="AH3156" i="1"/>
  <c r="AE3156" i="1"/>
  <c r="AD3156" i="1"/>
  <c r="S3156" i="1"/>
  <c r="U3156" i="1"/>
  <c r="H3156" i="1"/>
  <c r="F3156" i="1"/>
  <c r="E3156" i="1"/>
  <c r="A3156" i="1"/>
  <c r="AH3155" i="1"/>
  <c r="AE3155" i="1"/>
  <c r="AD3155" i="1"/>
  <c r="S3155" i="1"/>
  <c r="U3155" i="1"/>
  <c r="H3155" i="1"/>
  <c r="F3155" i="1"/>
  <c r="E3155" i="1"/>
  <c r="A3155" i="1"/>
  <c r="AH3154" i="1"/>
  <c r="AE3154" i="1"/>
  <c r="AD3154" i="1"/>
  <c r="S3154" i="1"/>
  <c r="U3154" i="1"/>
  <c r="H3154" i="1"/>
  <c r="F3154" i="1"/>
  <c r="E3154" i="1"/>
  <c r="A3154" i="1"/>
  <c r="AH3153" i="1"/>
  <c r="AE3153" i="1"/>
  <c r="AD3153" i="1"/>
  <c r="S3153" i="1"/>
  <c r="U3153" i="1"/>
  <c r="H3153" i="1"/>
  <c r="F3153" i="1"/>
  <c r="E3153" i="1"/>
  <c r="A3153" i="1"/>
  <c r="AH3152" i="1"/>
  <c r="AE3152" i="1"/>
  <c r="AD3152" i="1"/>
  <c r="S3152" i="1"/>
  <c r="U3152" i="1"/>
  <c r="H3152" i="1"/>
  <c r="F3152" i="1"/>
  <c r="E3152" i="1"/>
  <c r="A3152" i="1"/>
  <c r="AH3151" i="1"/>
  <c r="AE3151" i="1"/>
  <c r="AD3151" i="1"/>
  <c r="S3151" i="1"/>
  <c r="U3151" i="1"/>
  <c r="H3151" i="1"/>
  <c r="F3151" i="1"/>
  <c r="E3151" i="1"/>
  <c r="A3151" i="1"/>
  <c r="AH3150" i="1"/>
  <c r="AE3150" i="1"/>
  <c r="AD3150" i="1"/>
  <c r="S3150" i="1"/>
  <c r="U3150" i="1"/>
  <c r="H3150" i="1"/>
  <c r="F3150" i="1"/>
  <c r="E3150" i="1"/>
  <c r="A3150" i="1"/>
  <c r="AH3149" i="1"/>
  <c r="AE3149" i="1"/>
  <c r="AD3149" i="1"/>
  <c r="S3149" i="1"/>
  <c r="U3149" i="1"/>
  <c r="H3149" i="1"/>
  <c r="F3149" i="1"/>
  <c r="E3149" i="1"/>
  <c r="A3149" i="1"/>
  <c r="AH3148" i="1"/>
  <c r="AE3148" i="1"/>
  <c r="AD3148" i="1"/>
  <c r="S3148" i="1"/>
  <c r="U3148" i="1"/>
  <c r="H3148" i="1"/>
  <c r="F3148" i="1"/>
  <c r="E3148" i="1"/>
  <c r="A3148" i="1"/>
  <c r="AH3147" i="1"/>
  <c r="AE3147" i="1"/>
  <c r="AD3147" i="1"/>
  <c r="S3147" i="1"/>
  <c r="U3147" i="1"/>
  <c r="H3147" i="1"/>
  <c r="F3147" i="1"/>
  <c r="E3147" i="1"/>
  <c r="A3147" i="1"/>
  <c r="AH3146" i="1"/>
  <c r="AE3146" i="1"/>
  <c r="AD3146" i="1"/>
  <c r="S3146" i="1"/>
  <c r="U3146" i="1"/>
  <c r="H3146" i="1"/>
  <c r="F3146" i="1"/>
  <c r="E3146" i="1"/>
  <c r="A3146" i="1"/>
  <c r="AH3145" i="1"/>
  <c r="AE3145" i="1"/>
  <c r="AD3145" i="1"/>
  <c r="S3145" i="1"/>
  <c r="U3145" i="1"/>
  <c r="H3145" i="1"/>
  <c r="F3145" i="1"/>
  <c r="E3145" i="1"/>
  <c r="A3145" i="1"/>
  <c r="AH3144" i="1"/>
  <c r="AE3144" i="1"/>
  <c r="AD3144" i="1"/>
  <c r="S3144" i="1"/>
  <c r="U3144" i="1"/>
  <c r="H3144" i="1"/>
  <c r="F3144" i="1"/>
  <c r="E3144" i="1"/>
  <c r="A3144" i="1"/>
  <c r="AH3143" i="1"/>
  <c r="AE3143" i="1"/>
  <c r="AD3143" i="1"/>
  <c r="S3143" i="1"/>
  <c r="U3143" i="1"/>
  <c r="H3143" i="1"/>
  <c r="F3143" i="1"/>
  <c r="E3143" i="1"/>
  <c r="A3143" i="1"/>
  <c r="AH3142" i="1"/>
  <c r="AE3142" i="1"/>
  <c r="AD3142" i="1"/>
  <c r="S3142" i="1"/>
  <c r="U3142" i="1"/>
  <c r="H3142" i="1"/>
  <c r="F3142" i="1"/>
  <c r="E3142" i="1"/>
  <c r="A3142" i="1"/>
  <c r="AH3141" i="1"/>
  <c r="AE3141" i="1"/>
  <c r="AD3141" i="1"/>
  <c r="S3141" i="1"/>
  <c r="U3141" i="1"/>
  <c r="H3141" i="1"/>
  <c r="F3141" i="1"/>
  <c r="E3141" i="1"/>
  <c r="A3141" i="1"/>
  <c r="AH3140" i="1"/>
  <c r="AE3140" i="1"/>
  <c r="AD3140" i="1"/>
  <c r="S3140" i="1"/>
  <c r="U3140" i="1"/>
  <c r="H3140" i="1"/>
  <c r="F3140" i="1"/>
  <c r="E3140" i="1"/>
  <c r="A3140" i="1"/>
  <c r="AH3139" i="1"/>
  <c r="AE3139" i="1"/>
  <c r="AD3139" i="1"/>
  <c r="S3139" i="1"/>
  <c r="U3139" i="1"/>
  <c r="H3139" i="1"/>
  <c r="F3139" i="1"/>
  <c r="E3139" i="1"/>
  <c r="A3139" i="1"/>
  <c r="AH3138" i="1"/>
  <c r="AE3138" i="1"/>
  <c r="AD3138" i="1"/>
  <c r="S3138" i="1"/>
  <c r="U3138" i="1"/>
  <c r="H3138" i="1"/>
  <c r="F3138" i="1"/>
  <c r="E3138" i="1"/>
  <c r="A3138" i="1"/>
  <c r="AH3137" i="1"/>
  <c r="AE3137" i="1"/>
  <c r="AD3137" i="1"/>
  <c r="S3137" i="1"/>
  <c r="U3137" i="1"/>
  <c r="H3137" i="1"/>
  <c r="F3137" i="1"/>
  <c r="E3137" i="1"/>
  <c r="A3137" i="1"/>
  <c r="AH3136" i="1"/>
  <c r="AE3136" i="1"/>
  <c r="AD3136" i="1"/>
  <c r="S3136" i="1"/>
  <c r="U3136" i="1"/>
  <c r="H3136" i="1"/>
  <c r="F3136" i="1"/>
  <c r="E3136" i="1"/>
  <c r="A3136" i="1"/>
  <c r="AH3135" i="1"/>
  <c r="AE3135" i="1"/>
  <c r="AD3135" i="1"/>
  <c r="S3135" i="1"/>
  <c r="U3135" i="1"/>
  <c r="H3135" i="1"/>
  <c r="F3135" i="1"/>
  <c r="E3135" i="1"/>
  <c r="A3135" i="1"/>
  <c r="AH3134" i="1"/>
  <c r="AE3134" i="1"/>
  <c r="AD3134" i="1"/>
  <c r="S3134" i="1"/>
  <c r="U3134" i="1"/>
  <c r="H3134" i="1"/>
  <c r="F3134" i="1"/>
  <c r="E3134" i="1"/>
  <c r="A3134" i="1"/>
  <c r="AH3133" i="1"/>
  <c r="AE3133" i="1"/>
  <c r="AD3133" i="1"/>
  <c r="S3133" i="1"/>
  <c r="U3133" i="1"/>
  <c r="H3133" i="1"/>
  <c r="F3133" i="1"/>
  <c r="E3133" i="1"/>
  <c r="A3133" i="1"/>
  <c r="AH3132" i="1"/>
  <c r="AE3132" i="1"/>
  <c r="AD3132" i="1"/>
  <c r="S3132" i="1"/>
  <c r="U3132" i="1"/>
  <c r="H3132" i="1"/>
  <c r="F3132" i="1"/>
  <c r="E3132" i="1"/>
  <c r="A3132" i="1"/>
  <c r="AH3131" i="1"/>
  <c r="AE3131" i="1"/>
  <c r="AD3131" i="1"/>
  <c r="S3131" i="1"/>
  <c r="U3131" i="1"/>
  <c r="H3131" i="1"/>
  <c r="F3131" i="1"/>
  <c r="E3131" i="1"/>
  <c r="A3131" i="1"/>
  <c r="AH3130" i="1"/>
  <c r="AE3130" i="1"/>
  <c r="AD3130" i="1"/>
  <c r="S3130" i="1"/>
  <c r="U3130" i="1"/>
  <c r="H3130" i="1"/>
  <c r="F3130" i="1"/>
  <c r="E3130" i="1"/>
  <c r="A3130" i="1"/>
  <c r="AH3129" i="1"/>
  <c r="AE3129" i="1"/>
  <c r="AD3129" i="1"/>
  <c r="S3129" i="1"/>
  <c r="U3129" i="1"/>
  <c r="H3129" i="1"/>
  <c r="F3129" i="1"/>
  <c r="E3129" i="1"/>
  <c r="A3129" i="1"/>
  <c r="AH3128" i="1"/>
  <c r="AE3128" i="1"/>
  <c r="AD3128" i="1"/>
  <c r="S3128" i="1"/>
  <c r="U3128" i="1"/>
  <c r="H3128" i="1"/>
  <c r="F3128" i="1"/>
  <c r="E3128" i="1"/>
  <c r="A3128" i="1"/>
  <c r="AH3127" i="1"/>
  <c r="AE3127" i="1"/>
  <c r="AD3127" i="1"/>
  <c r="S3127" i="1"/>
  <c r="U3127" i="1"/>
  <c r="H3127" i="1"/>
  <c r="F3127" i="1"/>
  <c r="E3127" i="1"/>
  <c r="A3127" i="1"/>
  <c r="AH3126" i="1"/>
  <c r="AE3126" i="1"/>
  <c r="AD3126" i="1"/>
  <c r="S3126" i="1"/>
  <c r="U3126" i="1"/>
  <c r="H3126" i="1"/>
  <c r="F3126" i="1"/>
  <c r="E3126" i="1"/>
  <c r="A3126" i="1"/>
  <c r="AH3125" i="1"/>
  <c r="AE3125" i="1"/>
  <c r="AD3125" i="1"/>
  <c r="S3125" i="1"/>
  <c r="U3125" i="1"/>
  <c r="H3125" i="1"/>
  <c r="F3125" i="1"/>
  <c r="E3125" i="1"/>
  <c r="A3125" i="1"/>
  <c r="AH3124" i="1"/>
  <c r="AE3124" i="1"/>
  <c r="AD3124" i="1"/>
  <c r="S3124" i="1"/>
  <c r="U3124" i="1"/>
  <c r="H3124" i="1"/>
  <c r="F3124" i="1"/>
  <c r="E3124" i="1"/>
  <c r="A3124" i="1"/>
  <c r="AH3123" i="1"/>
  <c r="AE3123" i="1"/>
  <c r="AD3123" i="1"/>
  <c r="S3123" i="1"/>
  <c r="U3123" i="1"/>
  <c r="H3123" i="1"/>
  <c r="F3123" i="1"/>
  <c r="E3123" i="1"/>
  <c r="A3123" i="1"/>
  <c r="AH3122" i="1"/>
  <c r="AE3122" i="1"/>
  <c r="AD3122" i="1"/>
  <c r="S3122" i="1"/>
  <c r="U3122" i="1"/>
  <c r="H3122" i="1"/>
  <c r="F3122" i="1"/>
  <c r="E3122" i="1"/>
  <c r="A3122" i="1"/>
  <c r="AH3121" i="1"/>
  <c r="AE3121" i="1"/>
  <c r="AD3121" i="1"/>
  <c r="S3121" i="1"/>
  <c r="U3121" i="1"/>
  <c r="H3121" i="1"/>
  <c r="F3121" i="1"/>
  <c r="E3121" i="1"/>
  <c r="A3121" i="1"/>
  <c r="AH3120" i="1"/>
  <c r="AE3120" i="1"/>
  <c r="AD3120" i="1"/>
  <c r="S3120" i="1"/>
  <c r="U3120" i="1"/>
  <c r="H3120" i="1"/>
  <c r="F3120" i="1"/>
  <c r="E3120" i="1"/>
  <c r="A3120" i="1"/>
  <c r="AH3119" i="1"/>
  <c r="AE3119" i="1"/>
  <c r="AD3119" i="1"/>
  <c r="S3119" i="1"/>
  <c r="U3119" i="1"/>
  <c r="H3119" i="1"/>
  <c r="F3119" i="1"/>
  <c r="E3119" i="1"/>
  <c r="A3119" i="1"/>
  <c r="AH3118" i="1"/>
  <c r="AE3118" i="1"/>
  <c r="AD3118" i="1"/>
  <c r="S3118" i="1"/>
  <c r="U3118" i="1"/>
  <c r="H3118" i="1"/>
  <c r="F3118" i="1"/>
  <c r="E3118" i="1"/>
  <c r="A3118" i="1"/>
  <c r="AH3117" i="1"/>
  <c r="AE3117" i="1"/>
  <c r="AD3117" i="1"/>
  <c r="S3117" i="1"/>
  <c r="U3117" i="1"/>
  <c r="H3117" i="1"/>
  <c r="F3117" i="1"/>
  <c r="E3117" i="1"/>
  <c r="A3117" i="1"/>
  <c r="AH3116" i="1"/>
  <c r="AE3116" i="1"/>
  <c r="AD3116" i="1"/>
  <c r="S3116" i="1"/>
  <c r="U3116" i="1"/>
  <c r="H3116" i="1"/>
  <c r="F3116" i="1"/>
  <c r="E3116" i="1"/>
  <c r="A3116" i="1"/>
  <c r="AH3115" i="1"/>
  <c r="AE3115" i="1"/>
  <c r="AD3115" i="1"/>
  <c r="S3115" i="1"/>
  <c r="U3115" i="1"/>
  <c r="H3115" i="1"/>
  <c r="F3115" i="1"/>
  <c r="E3115" i="1"/>
  <c r="A3115" i="1"/>
  <c r="AH3114" i="1"/>
  <c r="AE3114" i="1"/>
  <c r="AD3114" i="1"/>
  <c r="S3114" i="1"/>
  <c r="U3114" i="1"/>
  <c r="H3114" i="1"/>
  <c r="F3114" i="1"/>
  <c r="E3114" i="1"/>
  <c r="A3114" i="1"/>
  <c r="AH3113" i="1"/>
  <c r="AE3113" i="1"/>
  <c r="AD3113" i="1"/>
  <c r="S3113" i="1"/>
  <c r="U3113" i="1"/>
  <c r="H3113" i="1"/>
  <c r="F3113" i="1"/>
  <c r="E3113" i="1"/>
  <c r="A3113" i="1"/>
  <c r="AH3112" i="1"/>
  <c r="AE3112" i="1"/>
  <c r="AD3112" i="1"/>
  <c r="S3112" i="1"/>
  <c r="U3112" i="1"/>
  <c r="H3112" i="1"/>
  <c r="F3112" i="1"/>
  <c r="E3112" i="1"/>
  <c r="A3112" i="1"/>
  <c r="AH3111" i="1"/>
  <c r="AE3111" i="1"/>
  <c r="AD3111" i="1"/>
  <c r="S3111" i="1"/>
  <c r="U3111" i="1"/>
  <c r="H3111" i="1"/>
  <c r="F3111" i="1"/>
  <c r="E3111" i="1"/>
  <c r="A3111" i="1"/>
  <c r="AH3110" i="1"/>
  <c r="AE3110" i="1"/>
  <c r="AD3110" i="1"/>
  <c r="S3110" i="1"/>
  <c r="U3110" i="1"/>
  <c r="H3110" i="1"/>
  <c r="F3110" i="1"/>
  <c r="E3110" i="1"/>
  <c r="A3110" i="1"/>
  <c r="AH3109" i="1"/>
  <c r="AE3109" i="1"/>
  <c r="AD3109" i="1"/>
  <c r="S3109" i="1"/>
  <c r="U3109" i="1"/>
  <c r="H3109" i="1"/>
  <c r="F3109" i="1"/>
  <c r="E3109" i="1"/>
  <c r="A3109" i="1"/>
  <c r="AH3108" i="1"/>
  <c r="AE3108" i="1"/>
  <c r="AD3108" i="1"/>
  <c r="S3108" i="1"/>
  <c r="U3108" i="1"/>
  <c r="H3108" i="1"/>
  <c r="F3108" i="1"/>
  <c r="E3108" i="1"/>
  <c r="A3108" i="1"/>
  <c r="AH3107" i="1"/>
  <c r="AE3107" i="1"/>
  <c r="AD3107" i="1"/>
  <c r="S3107" i="1"/>
  <c r="U3107" i="1"/>
  <c r="H3107" i="1"/>
  <c r="F3107" i="1"/>
  <c r="E3107" i="1"/>
  <c r="A3107" i="1"/>
  <c r="AH3106" i="1"/>
  <c r="AE3106" i="1"/>
  <c r="AD3106" i="1"/>
  <c r="S3106" i="1"/>
  <c r="U3106" i="1"/>
  <c r="H3106" i="1"/>
  <c r="F3106" i="1"/>
  <c r="E3106" i="1"/>
  <c r="A3106" i="1"/>
  <c r="AH3105" i="1"/>
  <c r="AE3105" i="1"/>
  <c r="AD3105" i="1"/>
  <c r="S3105" i="1"/>
  <c r="U3105" i="1"/>
  <c r="H3105" i="1"/>
  <c r="F3105" i="1"/>
  <c r="E3105" i="1"/>
  <c r="A3105" i="1"/>
  <c r="AH3104" i="1"/>
  <c r="AE3104" i="1"/>
  <c r="AD3104" i="1"/>
  <c r="S3104" i="1"/>
  <c r="U3104" i="1"/>
  <c r="H3104" i="1"/>
  <c r="F3104" i="1"/>
  <c r="E3104" i="1"/>
  <c r="A3104" i="1"/>
  <c r="AH3103" i="1"/>
  <c r="AE3103" i="1"/>
  <c r="AD3103" i="1"/>
  <c r="S3103" i="1"/>
  <c r="U3103" i="1"/>
  <c r="H3103" i="1"/>
  <c r="F3103" i="1"/>
  <c r="E3103" i="1"/>
  <c r="A3103" i="1"/>
  <c r="AH3102" i="1"/>
  <c r="AE3102" i="1"/>
  <c r="AD3102" i="1"/>
  <c r="S3102" i="1"/>
  <c r="U3102" i="1"/>
  <c r="H3102" i="1"/>
  <c r="F3102" i="1"/>
  <c r="E3102" i="1"/>
  <c r="A3102" i="1"/>
  <c r="AH3101" i="1"/>
  <c r="AE3101" i="1"/>
  <c r="AD3101" i="1"/>
  <c r="S3101" i="1"/>
  <c r="U3101" i="1"/>
  <c r="H3101" i="1"/>
  <c r="F3101" i="1"/>
  <c r="E3101" i="1"/>
  <c r="A3101" i="1"/>
  <c r="AH3100" i="1"/>
  <c r="AE3100" i="1"/>
  <c r="AD3100" i="1"/>
  <c r="S3100" i="1"/>
  <c r="U3100" i="1"/>
  <c r="H3100" i="1"/>
  <c r="F3100" i="1"/>
  <c r="E3100" i="1"/>
  <c r="A3100" i="1"/>
  <c r="AH3099" i="1"/>
  <c r="AE3099" i="1"/>
  <c r="AD3099" i="1"/>
  <c r="S3099" i="1"/>
  <c r="U3099" i="1"/>
  <c r="H3099" i="1"/>
  <c r="F3099" i="1"/>
  <c r="E3099" i="1"/>
  <c r="A3099" i="1"/>
  <c r="AH3098" i="1"/>
  <c r="AE3098" i="1"/>
  <c r="AD3098" i="1"/>
  <c r="S3098" i="1"/>
  <c r="U3098" i="1"/>
  <c r="H3098" i="1"/>
  <c r="F3098" i="1"/>
  <c r="E3098" i="1"/>
  <c r="A3098" i="1"/>
  <c r="AH3097" i="1"/>
  <c r="AE3097" i="1"/>
  <c r="AD3097" i="1"/>
  <c r="S3097" i="1"/>
  <c r="U3097" i="1"/>
  <c r="H3097" i="1"/>
  <c r="F3097" i="1"/>
  <c r="E3097" i="1"/>
  <c r="A3097" i="1"/>
  <c r="AH3096" i="1"/>
  <c r="AE3096" i="1"/>
  <c r="AD3096" i="1"/>
  <c r="S3096" i="1"/>
  <c r="U3096" i="1"/>
  <c r="H3096" i="1"/>
  <c r="F3096" i="1"/>
  <c r="E3096" i="1"/>
  <c r="A3096" i="1"/>
  <c r="AH3095" i="1"/>
  <c r="AE3095" i="1"/>
  <c r="AD3095" i="1"/>
  <c r="S3095" i="1"/>
  <c r="U3095" i="1"/>
  <c r="H3095" i="1"/>
  <c r="F3095" i="1"/>
  <c r="E3095" i="1"/>
  <c r="A3095" i="1"/>
  <c r="AH3094" i="1"/>
  <c r="AE3094" i="1"/>
  <c r="AD3094" i="1"/>
  <c r="S3094" i="1"/>
  <c r="U3094" i="1"/>
  <c r="H3094" i="1"/>
  <c r="F3094" i="1"/>
  <c r="E3094" i="1"/>
  <c r="A3094" i="1"/>
  <c r="AH3093" i="1"/>
  <c r="AE3093" i="1"/>
  <c r="AD3093" i="1"/>
  <c r="S3093" i="1"/>
  <c r="U3093" i="1"/>
  <c r="H3093" i="1"/>
  <c r="F3093" i="1"/>
  <c r="E3093" i="1"/>
  <c r="A3093" i="1"/>
  <c r="AH3092" i="1"/>
  <c r="AE3092" i="1"/>
  <c r="AD3092" i="1"/>
  <c r="S3092" i="1"/>
  <c r="U3092" i="1"/>
  <c r="H3092" i="1"/>
  <c r="F3092" i="1"/>
  <c r="E3092" i="1"/>
  <c r="A3092" i="1"/>
  <c r="AH3091" i="1"/>
  <c r="AE3091" i="1"/>
  <c r="AD3091" i="1"/>
  <c r="S3091" i="1"/>
  <c r="U3091" i="1"/>
  <c r="H3091" i="1"/>
  <c r="F3091" i="1"/>
  <c r="E3091" i="1"/>
  <c r="A3091" i="1"/>
  <c r="AH3090" i="1"/>
  <c r="AE3090" i="1"/>
  <c r="AD3090" i="1"/>
  <c r="S3090" i="1"/>
  <c r="U3090" i="1"/>
  <c r="H3090" i="1"/>
  <c r="F3090" i="1"/>
  <c r="E3090" i="1"/>
  <c r="A3090" i="1"/>
  <c r="AH3089" i="1"/>
  <c r="AE3089" i="1"/>
  <c r="AD3089" i="1"/>
  <c r="S3089" i="1"/>
  <c r="U3089" i="1"/>
  <c r="H3089" i="1"/>
  <c r="F3089" i="1"/>
  <c r="E3089" i="1"/>
  <c r="A3089" i="1"/>
  <c r="AH3088" i="1"/>
  <c r="AE3088" i="1"/>
  <c r="AD3088" i="1"/>
  <c r="S3088" i="1"/>
  <c r="U3088" i="1"/>
  <c r="H3088" i="1"/>
  <c r="F3088" i="1"/>
  <c r="E3088" i="1"/>
  <c r="A3088" i="1"/>
  <c r="AH3087" i="1"/>
  <c r="AE3087" i="1"/>
  <c r="AD3087" i="1"/>
  <c r="S3087" i="1"/>
  <c r="U3087" i="1"/>
  <c r="H3087" i="1"/>
  <c r="F3087" i="1"/>
  <c r="E3087" i="1"/>
  <c r="A3087" i="1"/>
  <c r="AH3086" i="1"/>
  <c r="AE3086" i="1"/>
  <c r="AD3086" i="1"/>
  <c r="S3086" i="1"/>
  <c r="U3086" i="1"/>
  <c r="H3086" i="1"/>
  <c r="F3086" i="1"/>
  <c r="E3086" i="1"/>
  <c r="A3086" i="1"/>
  <c r="AH3085" i="1"/>
  <c r="AE3085" i="1"/>
  <c r="AD3085" i="1"/>
  <c r="S3085" i="1"/>
  <c r="U3085" i="1"/>
  <c r="H3085" i="1"/>
  <c r="F3085" i="1"/>
  <c r="E3085" i="1"/>
  <c r="A3085" i="1"/>
  <c r="AH3084" i="1"/>
  <c r="AE3084" i="1"/>
  <c r="AD3084" i="1"/>
  <c r="S3084" i="1"/>
  <c r="U3084" i="1"/>
  <c r="H3084" i="1"/>
  <c r="F3084" i="1"/>
  <c r="E3084" i="1"/>
  <c r="A3084" i="1"/>
  <c r="AH3083" i="1"/>
  <c r="AE3083" i="1"/>
  <c r="AD3083" i="1"/>
  <c r="S3083" i="1"/>
  <c r="U3083" i="1"/>
  <c r="H3083" i="1"/>
  <c r="F3083" i="1"/>
  <c r="E3083" i="1"/>
  <c r="A3083" i="1"/>
  <c r="AH3082" i="1"/>
  <c r="AE3082" i="1"/>
  <c r="AD3082" i="1"/>
  <c r="S3082" i="1"/>
  <c r="U3082" i="1"/>
  <c r="H3082" i="1"/>
  <c r="F3082" i="1"/>
  <c r="E3082" i="1"/>
  <c r="A3082" i="1"/>
  <c r="AH3081" i="1"/>
  <c r="AE3081" i="1"/>
  <c r="AD3081" i="1"/>
  <c r="S3081" i="1"/>
  <c r="U3081" i="1"/>
  <c r="H3081" i="1"/>
  <c r="F3081" i="1"/>
  <c r="E3081" i="1"/>
  <c r="A3081" i="1"/>
  <c r="AH3080" i="1"/>
  <c r="AE3080" i="1"/>
  <c r="AD3080" i="1"/>
  <c r="S3080" i="1"/>
  <c r="U3080" i="1"/>
  <c r="H3080" i="1"/>
  <c r="F3080" i="1"/>
  <c r="E3080" i="1"/>
  <c r="A3080" i="1"/>
  <c r="AH3079" i="1"/>
  <c r="AE3079" i="1"/>
  <c r="AD3079" i="1"/>
  <c r="S3079" i="1"/>
  <c r="U3079" i="1"/>
  <c r="H3079" i="1"/>
  <c r="F3079" i="1"/>
  <c r="E3079" i="1"/>
  <c r="A3079" i="1"/>
  <c r="AH3078" i="1"/>
  <c r="AE3078" i="1"/>
  <c r="AD3078" i="1"/>
  <c r="S3078" i="1"/>
  <c r="U3078" i="1"/>
  <c r="H3078" i="1"/>
  <c r="F3078" i="1"/>
  <c r="E3078" i="1"/>
  <c r="A3078" i="1"/>
  <c r="AH3077" i="1"/>
  <c r="AE3077" i="1"/>
  <c r="AD3077" i="1"/>
  <c r="S3077" i="1"/>
  <c r="U3077" i="1"/>
  <c r="H3077" i="1"/>
  <c r="F3077" i="1"/>
  <c r="E3077" i="1"/>
  <c r="A3077" i="1"/>
  <c r="AH3076" i="1"/>
  <c r="AE3076" i="1"/>
  <c r="AD3076" i="1"/>
  <c r="S3076" i="1"/>
  <c r="U3076" i="1"/>
  <c r="H3076" i="1"/>
  <c r="F3076" i="1"/>
  <c r="E3076" i="1"/>
  <c r="A3076" i="1"/>
  <c r="AH3075" i="1"/>
  <c r="AE3075" i="1"/>
  <c r="AD3075" i="1"/>
  <c r="S3075" i="1"/>
  <c r="U3075" i="1"/>
  <c r="H3075" i="1"/>
  <c r="F3075" i="1"/>
  <c r="E3075" i="1"/>
  <c r="A3075" i="1"/>
  <c r="AH3074" i="1"/>
  <c r="AE3074" i="1"/>
  <c r="AD3074" i="1"/>
  <c r="S3074" i="1"/>
  <c r="U3074" i="1"/>
  <c r="H3074" i="1"/>
  <c r="F3074" i="1"/>
  <c r="E3074" i="1"/>
  <c r="A3074" i="1"/>
  <c r="AH3073" i="1"/>
  <c r="AE3073" i="1"/>
  <c r="AD3073" i="1"/>
  <c r="S3073" i="1"/>
  <c r="U3073" i="1"/>
  <c r="H3073" i="1"/>
  <c r="F3073" i="1"/>
  <c r="E3073" i="1"/>
  <c r="A3073" i="1"/>
  <c r="AH3072" i="1"/>
  <c r="AE3072" i="1"/>
  <c r="AD3072" i="1"/>
  <c r="S3072" i="1"/>
  <c r="U3072" i="1"/>
  <c r="H3072" i="1"/>
  <c r="F3072" i="1"/>
  <c r="E3072" i="1"/>
  <c r="A3072" i="1"/>
  <c r="AH3071" i="1"/>
  <c r="AE3071" i="1"/>
  <c r="AD3071" i="1"/>
  <c r="S3071" i="1"/>
  <c r="U3071" i="1"/>
  <c r="H3071" i="1"/>
  <c r="F3071" i="1"/>
  <c r="E3071" i="1"/>
  <c r="A3071" i="1"/>
  <c r="AH3070" i="1"/>
  <c r="AE3070" i="1"/>
  <c r="AD3070" i="1"/>
  <c r="S3070" i="1"/>
  <c r="U3070" i="1"/>
  <c r="H3070" i="1"/>
  <c r="F3070" i="1"/>
  <c r="E3070" i="1"/>
  <c r="A3070" i="1"/>
  <c r="AH3069" i="1"/>
  <c r="AE3069" i="1"/>
  <c r="AD3069" i="1"/>
  <c r="S3069" i="1"/>
  <c r="U3069" i="1"/>
  <c r="H3069" i="1"/>
  <c r="F3069" i="1"/>
  <c r="E3069" i="1"/>
  <c r="A3069" i="1"/>
  <c r="AH3068" i="1"/>
  <c r="AE3068" i="1"/>
  <c r="AD3068" i="1"/>
  <c r="S3068" i="1"/>
  <c r="U3068" i="1"/>
  <c r="H3068" i="1"/>
  <c r="F3068" i="1"/>
  <c r="E3068" i="1"/>
  <c r="A3068" i="1"/>
  <c r="AH3067" i="1"/>
  <c r="AE3067" i="1"/>
  <c r="AD3067" i="1"/>
  <c r="S3067" i="1"/>
  <c r="U3067" i="1"/>
  <c r="H3067" i="1"/>
  <c r="F3067" i="1"/>
  <c r="E3067" i="1"/>
  <c r="A3067" i="1"/>
  <c r="AH3066" i="1"/>
  <c r="AE3066" i="1"/>
  <c r="AD3066" i="1"/>
  <c r="S3066" i="1"/>
  <c r="U3066" i="1"/>
  <c r="H3066" i="1"/>
  <c r="F3066" i="1"/>
  <c r="E3066" i="1"/>
  <c r="A3066" i="1"/>
  <c r="AH3065" i="1"/>
  <c r="AE3065" i="1"/>
  <c r="AD3065" i="1"/>
  <c r="S3065" i="1"/>
  <c r="U3065" i="1"/>
  <c r="H3065" i="1"/>
  <c r="F3065" i="1"/>
  <c r="E3065" i="1"/>
  <c r="A3065" i="1"/>
  <c r="AH3064" i="1"/>
  <c r="AE3064" i="1"/>
  <c r="AD3064" i="1"/>
  <c r="S3064" i="1"/>
  <c r="U3064" i="1"/>
  <c r="H3064" i="1"/>
  <c r="F3064" i="1"/>
  <c r="E3064" i="1"/>
  <c r="A3064" i="1"/>
  <c r="AH3063" i="1"/>
  <c r="AE3063" i="1"/>
  <c r="AD3063" i="1"/>
  <c r="S3063" i="1"/>
  <c r="U3063" i="1"/>
  <c r="H3063" i="1"/>
  <c r="F3063" i="1"/>
  <c r="E3063" i="1"/>
  <c r="A3063" i="1"/>
  <c r="AH3062" i="1"/>
  <c r="AE3062" i="1"/>
  <c r="AD3062" i="1"/>
  <c r="S3062" i="1"/>
  <c r="U3062" i="1"/>
  <c r="H3062" i="1"/>
  <c r="F3062" i="1"/>
  <c r="E3062" i="1"/>
  <c r="A3062" i="1"/>
  <c r="AH3061" i="1"/>
  <c r="AE3061" i="1"/>
  <c r="AD3061" i="1"/>
  <c r="S3061" i="1"/>
  <c r="U3061" i="1"/>
  <c r="H3061" i="1"/>
  <c r="F3061" i="1"/>
  <c r="E3061" i="1"/>
  <c r="A3061" i="1"/>
  <c r="AH3060" i="1"/>
  <c r="AE3060" i="1"/>
  <c r="AD3060" i="1"/>
  <c r="S3060" i="1"/>
  <c r="U3060" i="1"/>
  <c r="H3060" i="1"/>
  <c r="F3060" i="1"/>
  <c r="E3060" i="1"/>
  <c r="A3060" i="1"/>
  <c r="AH3059" i="1"/>
  <c r="AE3059" i="1"/>
  <c r="AD3059" i="1"/>
  <c r="S3059" i="1"/>
  <c r="U3059" i="1"/>
  <c r="H3059" i="1"/>
  <c r="F3059" i="1"/>
  <c r="E3059" i="1"/>
  <c r="A3059" i="1"/>
  <c r="AH3058" i="1"/>
  <c r="AE3058" i="1"/>
  <c r="AD3058" i="1"/>
  <c r="S3058" i="1"/>
  <c r="U3058" i="1"/>
  <c r="H3058" i="1"/>
  <c r="F3058" i="1"/>
  <c r="E3058" i="1"/>
  <c r="A3058" i="1"/>
  <c r="AH3057" i="1"/>
  <c r="AE3057" i="1"/>
  <c r="AD3057" i="1"/>
  <c r="S3057" i="1"/>
  <c r="U3057" i="1"/>
  <c r="H3057" i="1"/>
  <c r="F3057" i="1"/>
  <c r="E3057" i="1"/>
  <c r="A3057" i="1"/>
  <c r="AH3056" i="1"/>
  <c r="AE3056" i="1"/>
  <c r="AD3056" i="1"/>
  <c r="S3056" i="1"/>
  <c r="U3056" i="1"/>
  <c r="H3056" i="1"/>
  <c r="F3056" i="1"/>
  <c r="E3056" i="1"/>
  <c r="A3056" i="1"/>
  <c r="AH3055" i="1"/>
  <c r="AE3055" i="1"/>
  <c r="AD3055" i="1"/>
  <c r="S3055" i="1"/>
  <c r="U3055" i="1"/>
  <c r="H3055" i="1"/>
  <c r="F3055" i="1"/>
  <c r="E3055" i="1"/>
  <c r="A3055" i="1"/>
  <c r="AH3054" i="1"/>
  <c r="AE3054" i="1"/>
  <c r="AD3054" i="1"/>
  <c r="S3054" i="1"/>
  <c r="U3054" i="1"/>
  <c r="H3054" i="1"/>
  <c r="F3054" i="1"/>
  <c r="E3054" i="1"/>
  <c r="A3054" i="1"/>
  <c r="AH3053" i="1"/>
  <c r="AE3053" i="1"/>
  <c r="AD3053" i="1"/>
  <c r="S3053" i="1"/>
  <c r="U3053" i="1"/>
  <c r="H3053" i="1"/>
  <c r="F3053" i="1"/>
  <c r="E3053" i="1"/>
  <c r="A3053" i="1"/>
  <c r="AH3052" i="1"/>
  <c r="AE3052" i="1"/>
  <c r="AD3052" i="1"/>
  <c r="S3052" i="1"/>
  <c r="U3052" i="1"/>
  <c r="H3052" i="1"/>
  <c r="F3052" i="1"/>
  <c r="E3052" i="1"/>
  <c r="A3052" i="1"/>
  <c r="AH3051" i="1"/>
  <c r="AE3051" i="1"/>
  <c r="AD3051" i="1"/>
  <c r="S3051" i="1"/>
  <c r="U3051" i="1"/>
  <c r="H3051" i="1"/>
  <c r="F3051" i="1"/>
  <c r="E3051" i="1"/>
  <c r="A3051" i="1"/>
  <c r="AH3050" i="1"/>
  <c r="AE3050" i="1"/>
  <c r="AD3050" i="1"/>
  <c r="S3050" i="1"/>
  <c r="U3050" i="1"/>
  <c r="H3050" i="1"/>
  <c r="F3050" i="1"/>
  <c r="E3050" i="1"/>
  <c r="A3050" i="1"/>
  <c r="AH3049" i="1"/>
  <c r="AE3049" i="1"/>
  <c r="AD3049" i="1"/>
  <c r="S3049" i="1"/>
  <c r="U3049" i="1"/>
  <c r="H3049" i="1"/>
  <c r="F3049" i="1"/>
  <c r="E3049" i="1"/>
  <c r="A3049" i="1"/>
  <c r="AH3048" i="1"/>
  <c r="AE3048" i="1"/>
  <c r="AD3048" i="1"/>
  <c r="S3048" i="1"/>
  <c r="U3048" i="1"/>
  <c r="H3048" i="1"/>
  <c r="F3048" i="1"/>
  <c r="E3048" i="1"/>
  <c r="A3048" i="1"/>
  <c r="AH3047" i="1"/>
  <c r="AE3047" i="1"/>
  <c r="AD3047" i="1"/>
  <c r="S3047" i="1"/>
  <c r="U3047" i="1"/>
  <c r="H3047" i="1"/>
  <c r="F3047" i="1"/>
  <c r="E3047" i="1"/>
  <c r="A3047" i="1"/>
  <c r="AH3046" i="1"/>
  <c r="AE3046" i="1"/>
  <c r="AD3046" i="1"/>
  <c r="S3046" i="1"/>
  <c r="U3046" i="1"/>
  <c r="H3046" i="1"/>
  <c r="F3046" i="1"/>
  <c r="E3046" i="1"/>
  <c r="A3046" i="1"/>
  <c r="AH3045" i="1"/>
  <c r="AE3045" i="1"/>
  <c r="AD3045" i="1"/>
  <c r="S3045" i="1"/>
  <c r="U3045" i="1"/>
  <c r="H3045" i="1"/>
  <c r="F3045" i="1"/>
  <c r="E3045" i="1"/>
  <c r="A3045" i="1"/>
  <c r="AH3044" i="1"/>
  <c r="AE3044" i="1"/>
  <c r="AD3044" i="1"/>
  <c r="S3044" i="1"/>
  <c r="U3044" i="1"/>
  <c r="H3044" i="1"/>
  <c r="F3044" i="1"/>
  <c r="E3044" i="1"/>
  <c r="A3044" i="1"/>
  <c r="AH3043" i="1"/>
  <c r="AE3043" i="1"/>
  <c r="AD3043" i="1"/>
  <c r="S3043" i="1"/>
  <c r="U3043" i="1"/>
  <c r="H3043" i="1"/>
  <c r="F3043" i="1"/>
  <c r="E3043" i="1"/>
  <c r="A3043" i="1"/>
  <c r="AH3042" i="1"/>
  <c r="AE3042" i="1"/>
  <c r="AD3042" i="1"/>
  <c r="S3042" i="1"/>
  <c r="U3042" i="1"/>
  <c r="H3042" i="1"/>
  <c r="F3042" i="1"/>
  <c r="E3042" i="1"/>
  <c r="A3042" i="1"/>
  <c r="AH3041" i="1"/>
  <c r="AE3041" i="1"/>
  <c r="AD3041" i="1"/>
  <c r="S3041" i="1"/>
  <c r="U3041" i="1"/>
  <c r="H3041" i="1"/>
  <c r="F3041" i="1"/>
  <c r="E3041" i="1"/>
  <c r="A3041" i="1"/>
  <c r="AH3040" i="1"/>
  <c r="AE3040" i="1"/>
  <c r="AD3040" i="1"/>
  <c r="S3040" i="1"/>
  <c r="U3040" i="1"/>
  <c r="H3040" i="1"/>
  <c r="F3040" i="1"/>
  <c r="E3040" i="1"/>
  <c r="A3040" i="1"/>
  <c r="AH3039" i="1"/>
  <c r="AE3039" i="1"/>
  <c r="AD3039" i="1"/>
  <c r="S3039" i="1"/>
  <c r="U3039" i="1"/>
  <c r="H3039" i="1"/>
  <c r="F3039" i="1"/>
  <c r="E3039" i="1"/>
  <c r="A3039" i="1"/>
  <c r="AH3038" i="1"/>
  <c r="AE3038" i="1"/>
  <c r="AD3038" i="1"/>
  <c r="S3038" i="1"/>
  <c r="U3038" i="1"/>
  <c r="H3038" i="1"/>
  <c r="F3038" i="1"/>
  <c r="E3038" i="1"/>
  <c r="A3038" i="1"/>
  <c r="AH3037" i="1"/>
  <c r="AE3037" i="1"/>
  <c r="AD3037" i="1"/>
  <c r="S3037" i="1"/>
  <c r="U3037" i="1"/>
  <c r="H3037" i="1"/>
  <c r="F3037" i="1"/>
  <c r="E3037" i="1"/>
  <c r="A3037" i="1"/>
  <c r="AH3036" i="1"/>
  <c r="AE3036" i="1"/>
  <c r="AD3036" i="1"/>
  <c r="S3036" i="1"/>
  <c r="U3036" i="1"/>
  <c r="H3036" i="1"/>
  <c r="F3036" i="1"/>
  <c r="E3036" i="1"/>
  <c r="A3036" i="1"/>
  <c r="AH3035" i="1"/>
  <c r="AE3035" i="1"/>
  <c r="AD3035" i="1"/>
  <c r="S3035" i="1"/>
  <c r="U3035" i="1"/>
  <c r="H3035" i="1"/>
  <c r="F3035" i="1"/>
  <c r="E3035" i="1"/>
  <c r="A3035" i="1"/>
  <c r="AH3034" i="1"/>
  <c r="AE3034" i="1"/>
  <c r="AD3034" i="1"/>
  <c r="S3034" i="1"/>
  <c r="U3034" i="1"/>
  <c r="H3034" i="1"/>
  <c r="F3034" i="1"/>
  <c r="E3034" i="1"/>
  <c r="A3034" i="1"/>
  <c r="AH3033" i="1"/>
  <c r="AE3033" i="1"/>
  <c r="AD3033" i="1"/>
  <c r="S3033" i="1"/>
  <c r="U3033" i="1"/>
  <c r="H3033" i="1"/>
  <c r="F3033" i="1"/>
  <c r="E3033" i="1"/>
  <c r="A3033" i="1"/>
  <c r="AH3032" i="1"/>
  <c r="AE3032" i="1"/>
  <c r="AD3032" i="1"/>
  <c r="S3032" i="1"/>
  <c r="U3032" i="1"/>
  <c r="H3032" i="1"/>
  <c r="F3032" i="1"/>
  <c r="E3032" i="1"/>
  <c r="A3032" i="1"/>
  <c r="AH3031" i="1"/>
  <c r="AE3031" i="1"/>
  <c r="AD3031" i="1"/>
  <c r="S3031" i="1"/>
  <c r="U3031" i="1"/>
  <c r="H3031" i="1"/>
  <c r="F3031" i="1"/>
  <c r="E3031" i="1"/>
  <c r="A3031" i="1"/>
  <c r="AH3030" i="1"/>
  <c r="AE3030" i="1"/>
  <c r="AD3030" i="1"/>
  <c r="S3030" i="1"/>
  <c r="U3030" i="1"/>
  <c r="H3030" i="1"/>
  <c r="F3030" i="1"/>
  <c r="E3030" i="1"/>
  <c r="A3030" i="1"/>
  <c r="AH3029" i="1"/>
  <c r="AE3029" i="1"/>
  <c r="AD3029" i="1"/>
  <c r="S3029" i="1"/>
  <c r="U3029" i="1"/>
  <c r="H3029" i="1"/>
  <c r="F3029" i="1"/>
  <c r="E3029" i="1"/>
  <c r="A3029" i="1"/>
  <c r="AH3028" i="1"/>
  <c r="AE3028" i="1"/>
  <c r="AD3028" i="1"/>
  <c r="S3028" i="1"/>
  <c r="U3028" i="1"/>
  <c r="H3028" i="1"/>
  <c r="F3028" i="1"/>
  <c r="E3028" i="1"/>
  <c r="A3028" i="1"/>
  <c r="AH3027" i="1"/>
  <c r="AE3027" i="1"/>
  <c r="AD3027" i="1"/>
  <c r="S3027" i="1"/>
  <c r="U3027" i="1"/>
  <c r="H3027" i="1"/>
  <c r="F3027" i="1"/>
  <c r="E3027" i="1"/>
  <c r="A3027" i="1"/>
  <c r="AH3026" i="1"/>
  <c r="AE3026" i="1"/>
  <c r="AD3026" i="1"/>
  <c r="S3026" i="1"/>
  <c r="U3026" i="1"/>
  <c r="H3026" i="1"/>
  <c r="F3026" i="1"/>
  <c r="E3026" i="1"/>
  <c r="A3026" i="1"/>
  <c r="AH3025" i="1"/>
  <c r="AE3025" i="1"/>
  <c r="AD3025" i="1"/>
  <c r="S3025" i="1"/>
  <c r="U3025" i="1"/>
  <c r="H3025" i="1"/>
  <c r="F3025" i="1"/>
  <c r="E3025" i="1"/>
  <c r="A3025" i="1"/>
  <c r="AH3024" i="1"/>
  <c r="AE3024" i="1"/>
  <c r="AD3024" i="1"/>
  <c r="S3024" i="1"/>
  <c r="U3024" i="1"/>
  <c r="H3024" i="1"/>
  <c r="F3024" i="1"/>
  <c r="E3024" i="1"/>
  <c r="A3024" i="1"/>
  <c r="AH3023" i="1"/>
  <c r="AE3023" i="1"/>
  <c r="AD3023" i="1"/>
  <c r="S3023" i="1"/>
  <c r="U3023" i="1"/>
  <c r="H3023" i="1"/>
  <c r="F3023" i="1"/>
  <c r="E3023" i="1"/>
  <c r="A3023" i="1"/>
  <c r="AH3022" i="1"/>
  <c r="AE3022" i="1"/>
  <c r="AD3022" i="1"/>
  <c r="S3022" i="1"/>
  <c r="U3022" i="1"/>
  <c r="H3022" i="1"/>
  <c r="F3022" i="1"/>
  <c r="E3022" i="1"/>
  <c r="A3022" i="1"/>
  <c r="AH3021" i="1"/>
  <c r="AE3021" i="1"/>
  <c r="AD3021" i="1"/>
  <c r="S3021" i="1"/>
  <c r="U3021" i="1"/>
  <c r="H3021" i="1"/>
  <c r="F3021" i="1"/>
  <c r="E3021" i="1"/>
  <c r="A3021" i="1"/>
  <c r="AH3020" i="1"/>
  <c r="AE3020" i="1"/>
  <c r="AD3020" i="1"/>
  <c r="S3020" i="1"/>
  <c r="U3020" i="1"/>
  <c r="H3020" i="1"/>
  <c r="F3020" i="1"/>
  <c r="E3020" i="1"/>
  <c r="A3020" i="1"/>
  <c r="AH3019" i="1"/>
  <c r="AE3019" i="1"/>
  <c r="AD3019" i="1"/>
  <c r="S3019" i="1"/>
  <c r="U3019" i="1"/>
  <c r="H3019" i="1"/>
  <c r="F3019" i="1"/>
  <c r="E3019" i="1"/>
  <c r="A3019" i="1"/>
  <c r="AH3018" i="1"/>
  <c r="AE3018" i="1"/>
  <c r="AD3018" i="1"/>
  <c r="S3018" i="1"/>
  <c r="U3018" i="1"/>
  <c r="H3018" i="1"/>
  <c r="F3018" i="1"/>
  <c r="E3018" i="1"/>
  <c r="A3018" i="1"/>
  <c r="AH3017" i="1"/>
  <c r="AE3017" i="1"/>
  <c r="AD3017" i="1"/>
  <c r="S3017" i="1"/>
  <c r="U3017" i="1"/>
  <c r="H3017" i="1"/>
  <c r="F3017" i="1"/>
  <c r="E3017" i="1"/>
  <c r="A3017" i="1"/>
  <c r="AH3016" i="1"/>
  <c r="AE3016" i="1"/>
  <c r="AD3016" i="1"/>
  <c r="S3016" i="1"/>
  <c r="U3016" i="1"/>
  <c r="H3016" i="1"/>
  <c r="F3016" i="1"/>
  <c r="E3016" i="1"/>
  <c r="A3016" i="1"/>
  <c r="AH3015" i="1"/>
  <c r="AE3015" i="1"/>
  <c r="AD3015" i="1"/>
  <c r="S3015" i="1"/>
  <c r="U3015" i="1"/>
  <c r="H3015" i="1"/>
  <c r="F3015" i="1"/>
  <c r="E3015" i="1"/>
  <c r="A3015" i="1"/>
  <c r="AH3014" i="1"/>
  <c r="AE3014" i="1"/>
  <c r="AD3014" i="1"/>
  <c r="S3014" i="1"/>
  <c r="U3014" i="1"/>
  <c r="H3014" i="1"/>
  <c r="F3014" i="1"/>
  <c r="E3014" i="1"/>
  <c r="A3014" i="1"/>
  <c r="AH3013" i="1"/>
  <c r="AE3013" i="1"/>
  <c r="AD3013" i="1"/>
  <c r="S3013" i="1"/>
  <c r="U3013" i="1"/>
  <c r="H3013" i="1"/>
  <c r="F3013" i="1"/>
  <c r="E3013" i="1"/>
  <c r="A3013" i="1"/>
  <c r="AH3012" i="1"/>
  <c r="AE3012" i="1"/>
  <c r="AD3012" i="1"/>
  <c r="S3012" i="1"/>
  <c r="U3012" i="1"/>
  <c r="H3012" i="1"/>
  <c r="F3012" i="1"/>
  <c r="E3012" i="1"/>
  <c r="A3012" i="1"/>
  <c r="AH3011" i="1"/>
  <c r="AE3011" i="1"/>
  <c r="AD3011" i="1"/>
  <c r="S3011" i="1"/>
  <c r="U3011" i="1"/>
  <c r="H3011" i="1"/>
  <c r="F3011" i="1"/>
  <c r="E3011" i="1"/>
  <c r="A3011" i="1"/>
  <c r="AH3010" i="1"/>
  <c r="AE3010" i="1"/>
  <c r="AD3010" i="1"/>
  <c r="S3010" i="1"/>
  <c r="U3010" i="1"/>
  <c r="H3010" i="1"/>
  <c r="F3010" i="1"/>
  <c r="E3010" i="1"/>
  <c r="A3010" i="1"/>
  <c r="AH3009" i="1"/>
  <c r="AE3009" i="1"/>
  <c r="AD3009" i="1"/>
  <c r="S3009" i="1"/>
  <c r="U3009" i="1"/>
  <c r="H3009" i="1"/>
  <c r="F3009" i="1"/>
  <c r="E3009" i="1"/>
  <c r="A3009" i="1"/>
  <c r="AH3008" i="1"/>
  <c r="AE3008" i="1"/>
  <c r="AD3008" i="1"/>
  <c r="S3008" i="1"/>
  <c r="U3008" i="1"/>
  <c r="H3008" i="1"/>
  <c r="F3008" i="1"/>
  <c r="E3008" i="1"/>
  <c r="A3008" i="1"/>
  <c r="AH3007" i="1"/>
  <c r="AE3007" i="1"/>
  <c r="AD3007" i="1"/>
  <c r="S3007" i="1"/>
  <c r="U3007" i="1"/>
  <c r="H3007" i="1"/>
  <c r="F3007" i="1"/>
  <c r="E3007" i="1"/>
  <c r="A3007" i="1"/>
  <c r="AH3006" i="1"/>
  <c r="AE3006" i="1"/>
  <c r="AD3006" i="1"/>
  <c r="S3006" i="1"/>
  <c r="U3006" i="1"/>
  <c r="H3006" i="1"/>
  <c r="F3006" i="1"/>
  <c r="E3006" i="1"/>
  <c r="A3006" i="1"/>
  <c r="AH3005" i="1"/>
  <c r="AE3005" i="1"/>
  <c r="AD3005" i="1"/>
  <c r="S3005" i="1"/>
  <c r="U3005" i="1"/>
  <c r="H3005" i="1"/>
  <c r="F3005" i="1"/>
  <c r="E3005" i="1"/>
  <c r="A3005" i="1"/>
  <c r="AH3004" i="1"/>
  <c r="AE3004" i="1"/>
  <c r="AD3004" i="1"/>
  <c r="S3004" i="1"/>
  <c r="U3004" i="1"/>
  <c r="H3004" i="1"/>
  <c r="F3004" i="1"/>
  <c r="E3004" i="1"/>
  <c r="A3004" i="1"/>
  <c r="AH3003" i="1"/>
  <c r="AE3003" i="1"/>
  <c r="AD3003" i="1"/>
  <c r="S3003" i="1"/>
  <c r="U3003" i="1"/>
  <c r="H3003" i="1"/>
  <c r="F3003" i="1"/>
  <c r="E3003" i="1"/>
  <c r="A3003" i="1"/>
  <c r="AH3002" i="1"/>
  <c r="AE3002" i="1"/>
  <c r="AD3002" i="1"/>
  <c r="S3002" i="1"/>
  <c r="U3002" i="1"/>
  <c r="H3002" i="1"/>
  <c r="F3002" i="1"/>
  <c r="E3002" i="1"/>
  <c r="A3002" i="1"/>
  <c r="AH3001" i="1"/>
  <c r="AE3001" i="1"/>
  <c r="AD3001" i="1"/>
  <c r="S3001" i="1"/>
  <c r="U3001" i="1"/>
  <c r="H3001" i="1"/>
  <c r="F3001" i="1"/>
  <c r="E3001" i="1"/>
  <c r="A3001" i="1"/>
  <c r="AH3000" i="1"/>
  <c r="AE3000" i="1"/>
  <c r="AD3000" i="1"/>
  <c r="S3000" i="1"/>
  <c r="U3000" i="1"/>
  <c r="H3000" i="1"/>
  <c r="F3000" i="1"/>
  <c r="E3000" i="1"/>
  <c r="A3000" i="1"/>
  <c r="AH2999" i="1"/>
  <c r="AE2999" i="1"/>
  <c r="AD2999" i="1"/>
  <c r="S2999" i="1"/>
  <c r="U2999" i="1"/>
  <c r="H2999" i="1"/>
  <c r="F2999" i="1"/>
  <c r="E2999" i="1"/>
  <c r="A2999" i="1"/>
  <c r="AH2998" i="1"/>
  <c r="AE2998" i="1"/>
  <c r="AD2998" i="1"/>
  <c r="S2998" i="1"/>
  <c r="U2998" i="1"/>
  <c r="H2998" i="1"/>
  <c r="F2998" i="1"/>
  <c r="E2998" i="1"/>
  <c r="A2998" i="1"/>
  <c r="AH2997" i="1"/>
  <c r="AE2997" i="1"/>
  <c r="AD2997" i="1"/>
  <c r="S2997" i="1"/>
  <c r="U2997" i="1"/>
  <c r="H2997" i="1"/>
  <c r="F2997" i="1"/>
  <c r="E2997" i="1"/>
  <c r="A2997" i="1"/>
  <c r="AH2996" i="1"/>
  <c r="AE2996" i="1"/>
  <c r="AD2996" i="1"/>
  <c r="S2996" i="1"/>
  <c r="U2996" i="1"/>
  <c r="H2996" i="1"/>
  <c r="F2996" i="1"/>
  <c r="E2996" i="1"/>
  <c r="A2996" i="1"/>
  <c r="AH2995" i="1"/>
  <c r="AE2995" i="1"/>
  <c r="AD2995" i="1"/>
  <c r="S2995" i="1"/>
  <c r="U2995" i="1"/>
  <c r="H2995" i="1"/>
  <c r="F2995" i="1"/>
  <c r="E2995" i="1"/>
  <c r="A2995" i="1"/>
  <c r="AH2994" i="1"/>
  <c r="AE2994" i="1"/>
  <c r="AD2994" i="1"/>
  <c r="S2994" i="1"/>
  <c r="U2994" i="1"/>
  <c r="H2994" i="1"/>
  <c r="F2994" i="1"/>
  <c r="E2994" i="1"/>
  <c r="A2994" i="1"/>
  <c r="AH2993" i="1"/>
  <c r="AE2993" i="1"/>
  <c r="AD2993" i="1"/>
  <c r="S2993" i="1"/>
  <c r="U2993" i="1"/>
  <c r="H2993" i="1"/>
  <c r="F2993" i="1"/>
  <c r="E2993" i="1"/>
  <c r="A2993" i="1"/>
  <c r="AH2992" i="1"/>
  <c r="AE2992" i="1"/>
  <c r="AD2992" i="1"/>
  <c r="S2992" i="1"/>
  <c r="U2992" i="1"/>
  <c r="H2992" i="1"/>
  <c r="F2992" i="1"/>
  <c r="E2992" i="1"/>
  <c r="A2992" i="1"/>
  <c r="AH2991" i="1"/>
  <c r="AE2991" i="1"/>
  <c r="AD2991" i="1"/>
  <c r="S2991" i="1"/>
  <c r="U2991" i="1"/>
  <c r="H2991" i="1"/>
  <c r="F2991" i="1"/>
  <c r="E2991" i="1"/>
  <c r="A2991" i="1"/>
  <c r="AH2990" i="1"/>
  <c r="AE2990" i="1"/>
  <c r="AD2990" i="1"/>
  <c r="S2990" i="1"/>
  <c r="U2990" i="1"/>
  <c r="H2990" i="1"/>
  <c r="F2990" i="1"/>
  <c r="E2990" i="1"/>
  <c r="A2990" i="1"/>
  <c r="AH2989" i="1"/>
  <c r="AE2989" i="1"/>
  <c r="AD2989" i="1"/>
  <c r="S2989" i="1"/>
  <c r="U2989" i="1"/>
  <c r="H2989" i="1"/>
  <c r="F2989" i="1"/>
  <c r="E2989" i="1"/>
  <c r="A2989" i="1"/>
  <c r="AH2988" i="1"/>
  <c r="AE2988" i="1"/>
  <c r="AD2988" i="1"/>
  <c r="S2988" i="1"/>
  <c r="U2988" i="1"/>
  <c r="H2988" i="1"/>
  <c r="F2988" i="1"/>
  <c r="E2988" i="1"/>
  <c r="A2988" i="1"/>
  <c r="AH2987" i="1"/>
  <c r="AE2987" i="1"/>
  <c r="AD2987" i="1"/>
  <c r="S2987" i="1"/>
  <c r="U2987" i="1"/>
  <c r="H2987" i="1"/>
  <c r="F2987" i="1"/>
  <c r="E2987" i="1"/>
  <c r="A2987" i="1"/>
  <c r="AH2986" i="1"/>
  <c r="AE2986" i="1"/>
  <c r="AD2986" i="1"/>
  <c r="S2986" i="1"/>
  <c r="U2986" i="1"/>
  <c r="H2986" i="1"/>
  <c r="F2986" i="1"/>
  <c r="E2986" i="1"/>
  <c r="A2986" i="1"/>
  <c r="AH2985" i="1"/>
  <c r="AE2985" i="1"/>
  <c r="AD2985" i="1"/>
  <c r="S2985" i="1"/>
  <c r="U2985" i="1"/>
  <c r="H2985" i="1"/>
  <c r="F2985" i="1"/>
  <c r="E2985" i="1"/>
  <c r="A2985" i="1"/>
  <c r="AH2984" i="1"/>
  <c r="AE2984" i="1"/>
  <c r="AD2984" i="1"/>
  <c r="S2984" i="1"/>
  <c r="U2984" i="1"/>
  <c r="H2984" i="1"/>
  <c r="F2984" i="1"/>
  <c r="E2984" i="1"/>
  <c r="A2984" i="1"/>
  <c r="AH2983" i="1"/>
  <c r="AE2983" i="1"/>
  <c r="AD2983" i="1"/>
  <c r="S2983" i="1"/>
  <c r="U2983" i="1"/>
  <c r="H2983" i="1"/>
  <c r="F2983" i="1"/>
  <c r="E2983" i="1"/>
  <c r="A2983" i="1"/>
  <c r="AH2982" i="1"/>
  <c r="AE2982" i="1"/>
  <c r="AD2982" i="1"/>
  <c r="S2982" i="1"/>
  <c r="U2982" i="1"/>
  <c r="H2982" i="1"/>
  <c r="F2982" i="1"/>
  <c r="E2982" i="1"/>
  <c r="A2982" i="1"/>
  <c r="AH2981" i="1"/>
  <c r="AE2981" i="1"/>
  <c r="AD2981" i="1"/>
  <c r="S2981" i="1"/>
  <c r="U2981" i="1"/>
  <c r="H2981" i="1"/>
  <c r="F2981" i="1"/>
  <c r="E2981" i="1"/>
  <c r="A2981" i="1"/>
  <c r="AH2980" i="1"/>
  <c r="AE2980" i="1"/>
  <c r="AD2980" i="1"/>
  <c r="S2980" i="1"/>
  <c r="U2980" i="1"/>
  <c r="H2980" i="1"/>
  <c r="F2980" i="1"/>
  <c r="E2980" i="1"/>
  <c r="A2980" i="1"/>
  <c r="AH2979" i="1"/>
  <c r="AE2979" i="1"/>
  <c r="AD2979" i="1"/>
  <c r="S2979" i="1"/>
  <c r="U2979" i="1"/>
  <c r="H2979" i="1"/>
  <c r="F2979" i="1"/>
  <c r="E2979" i="1"/>
  <c r="A2979" i="1"/>
  <c r="AH2978" i="1"/>
  <c r="AE2978" i="1"/>
  <c r="AD2978" i="1"/>
  <c r="S2978" i="1"/>
  <c r="U2978" i="1"/>
  <c r="H2978" i="1"/>
  <c r="F2978" i="1"/>
  <c r="E2978" i="1"/>
  <c r="A2978" i="1"/>
  <c r="AH2977" i="1"/>
  <c r="AE2977" i="1"/>
  <c r="AD2977" i="1"/>
  <c r="S2977" i="1"/>
  <c r="U2977" i="1"/>
  <c r="H2977" i="1"/>
  <c r="F2977" i="1"/>
  <c r="E2977" i="1"/>
  <c r="A2977" i="1"/>
  <c r="AH2976" i="1"/>
  <c r="AE2976" i="1"/>
  <c r="AD2976" i="1"/>
  <c r="S2976" i="1"/>
  <c r="U2976" i="1"/>
  <c r="H2976" i="1"/>
  <c r="F2976" i="1"/>
  <c r="E2976" i="1"/>
  <c r="A2976" i="1"/>
  <c r="AH2975" i="1"/>
  <c r="AE2975" i="1"/>
  <c r="AD2975" i="1"/>
  <c r="S2975" i="1"/>
  <c r="U2975" i="1"/>
  <c r="H2975" i="1"/>
  <c r="F2975" i="1"/>
  <c r="E2975" i="1"/>
  <c r="A2975" i="1"/>
  <c r="AH2974" i="1"/>
  <c r="AE2974" i="1"/>
  <c r="AD2974" i="1"/>
  <c r="S2974" i="1"/>
  <c r="U2974" i="1"/>
  <c r="H2974" i="1"/>
  <c r="F2974" i="1"/>
  <c r="E2974" i="1"/>
  <c r="A2974" i="1"/>
  <c r="AH2973" i="1"/>
  <c r="AE2973" i="1"/>
  <c r="AD2973" i="1"/>
  <c r="S2973" i="1"/>
  <c r="U2973" i="1"/>
  <c r="H2973" i="1"/>
  <c r="F2973" i="1"/>
  <c r="E2973" i="1"/>
  <c r="A2973" i="1"/>
  <c r="AH2972" i="1"/>
  <c r="AE2972" i="1"/>
  <c r="AD2972" i="1"/>
  <c r="S2972" i="1"/>
  <c r="U2972" i="1"/>
  <c r="H2972" i="1"/>
  <c r="F2972" i="1"/>
  <c r="E2972" i="1"/>
  <c r="A2972" i="1"/>
  <c r="AH2971" i="1"/>
  <c r="AE2971" i="1"/>
  <c r="AD2971" i="1"/>
  <c r="S2971" i="1"/>
  <c r="U2971" i="1"/>
  <c r="H2971" i="1"/>
  <c r="F2971" i="1"/>
  <c r="E2971" i="1"/>
  <c r="A2971" i="1"/>
  <c r="AH2970" i="1"/>
  <c r="AE2970" i="1"/>
  <c r="AD2970" i="1"/>
  <c r="S2970" i="1"/>
  <c r="U2970" i="1"/>
  <c r="H2970" i="1"/>
  <c r="F2970" i="1"/>
  <c r="E2970" i="1"/>
  <c r="A2970" i="1"/>
  <c r="AH2969" i="1"/>
  <c r="AE2969" i="1"/>
  <c r="AD2969" i="1"/>
  <c r="S2969" i="1"/>
  <c r="U2969" i="1"/>
  <c r="H2969" i="1"/>
  <c r="F2969" i="1"/>
  <c r="E2969" i="1"/>
  <c r="A2969" i="1"/>
  <c r="AH2968" i="1"/>
  <c r="AE2968" i="1"/>
  <c r="AD2968" i="1"/>
  <c r="S2968" i="1"/>
  <c r="U2968" i="1"/>
  <c r="H2968" i="1"/>
  <c r="F2968" i="1"/>
  <c r="E2968" i="1"/>
  <c r="A2968" i="1"/>
  <c r="AH2967" i="1"/>
  <c r="AE2967" i="1"/>
  <c r="AD2967" i="1"/>
  <c r="S2967" i="1"/>
  <c r="U2967" i="1"/>
  <c r="H2967" i="1"/>
  <c r="F2967" i="1"/>
  <c r="E2967" i="1"/>
  <c r="A2967" i="1"/>
  <c r="AH2966" i="1"/>
  <c r="AE2966" i="1"/>
  <c r="AD2966" i="1"/>
  <c r="S2966" i="1"/>
  <c r="U2966" i="1"/>
  <c r="H2966" i="1"/>
  <c r="F2966" i="1"/>
  <c r="E2966" i="1"/>
  <c r="A2966" i="1"/>
  <c r="AH2965" i="1"/>
  <c r="AE2965" i="1"/>
  <c r="AD2965" i="1"/>
  <c r="S2965" i="1"/>
  <c r="U2965" i="1"/>
  <c r="H2965" i="1"/>
  <c r="F2965" i="1"/>
  <c r="E2965" i="1"/>
  <c r="A2965" i="1"/>
  <c r="AH2964" i="1"/>
  <c r="AE2964" i="1"/>
  <c r="AD2964" i="1"/>
  <c r="S2964" i="1"/>
  <c r="U2964" i="1"/>
  <c r="H2964" i="1"/>
  <c r="F2964" i="1"/>
  <c r="E2964" i="1"/>
  <c r="A2964" i="1"/>
  <c r="AH2963" i="1"/>
  <c r="AE2963" i="1"/>
  <c r="AD2963" i="1"/>
  <c r="S2963" i="1"/>
  <c r="U2963" i="1"/>
  <c r="H2963" i="1"/>
  <c r="F2963" i="1"/>
  <c r="E2963" i="1"/>
  <c r="A2963" i="1"/>
  <c r="AH2962" i="1"/>
  <c r="AE2962" i="1"/>
  <c r="AD2962" i="1"/>
  <c r="S2962" i="1"/>
  <c r="U2962" i="1"/>
  <c r="H2962" i="1"/>
  <c r="F2962" i="1"/>
  <c r="E2962" i="1"/>
  <c r="A2962" i="1"/>
  <c r="AH2961" i="1"/>
  <c r="AE2961" i="1"/>
  <c r="AD2961" i="1"/>
  <c r="S2961" i="1"/>
  <c r="U2961" i="1"/>
  <c r="H2961" i="1"/>
  <c r="F2961" i="1"/>
  <c r="E2961" i="1"/>
  <c r="A2961" i="1"/>
  <c r="AH2960" i="1"/>
  <c r="AE2960" i="1"/>
  <c r="AD2960" i="1"/>
  <c r="S2960" i="1"/>
  <c r="U2960" i="1"/>
  <c r="H2960" i="1"/>
  <c r="F2960" i="1"/>
  <c r="E2960" i="1"/>
  <c r="A2960" i="1"/>
  <c r="AH2959" i="1"/>
  <c r="AE2959" i="1"/>
  <c r="AD2959" i="1"/>
  <c r="S2959" i="1"/>
  <c r="U2959" i="1"/>
  <c r="H2959" i="1"/>
  <c r="F2959" i="1"/>
  <c r="E2959" i="1"/>
  <c r="A2959" i="1"/>
  <c r="AH2958" i="1"/>
  <c r="AE2958" i="1"/>
  <c r="AD2958" i="1"/>
  <c r="S2958" i="1"/>
  <c r="U2958" i="1"/>
  <c r="H2958" i="1"/>
  <c r="F2958" i="1"/>
  <c r="E2958" i="1"/>
  <c r="A2958" i="1"/>
  <c r="AH2957" i="1"/>
  <c r="AE2957" i="1"/>
  <c r="AD2957" i="1"/>
  <c r="S2957" i="1"/>
  <c r="U2957" i="1"/>
  <c r="H2957" i="1"/>
  <c r="F2957" i="1"/>
  <c r="E2957" i="1"/>
  <c r="A2957" i="1"/>
  <c r="AH2956" i="1"/>
  <c r="AE2956" i="1"/>
  <c r="AD2956" i="1"/>
  <c r="S2956" i="1"/>
  <c r="U2956" i="1"/>
  <c r="H2956" i="1"/>
  <c r="F2956" i="1"/>
  <c r="E2956" i="1"/>
  <c r="A2956" i="1"/>
  <c r="AH2955" i="1"/>
  <c r="AE2955" i="1"/>
  <c r="AD2955" i="1"/>
  <c r="S2955" i="1"/>
  <c r="U2955" i="1"/>
  <c r="H2955" i="1"/>
  <c r="F2955" i="1"/>
  <c r="E2955" i="1"/>
  <c r="A2955" i="1"/>
  <c r="AH2954" i="1"/>
  <c r="AE2954" i="1"/>
  <c r="AD2954" i="1"/>
  <c r="S2954" i="1"/>
  <c r="U2954" i="1"/>
  <c r="H2954" i="1"/>
  <c r="F2954" i="1"/>
  <c r="E2954" i="1"/>
  <c r="A2954" i="1"/>
  <c r="AH2953" i="1"/>
  <c r="AE2953" i="1"/>
  <c r="AD2953" i="1"/>
  <c r="S2953" i="1"/>
  <c r="U2953" i="1"/>
  <c r="H2953" i="1"/>
  <c r="F2953" i="1"/>
  <c r="E2953" i="1"/>
  <c r="A2953" i="1"/>
  <c r="AH2952" i="1"/>
  <c r="AE2952" i="1"/>
  <c r="AD2952" i="1"/>
  <c r="S2952" i="1"/>
  <c r="U2952" i="1"/>
  <c r="H2952" i="1"/>
  <c r="F2952" i="1"/>
  <c r="E2952" i="1"/>
  <c r="A2952" i="1"/>
  <c r="AH2951" i="1"/>
  <c r="AE2951" i="1"/>
  <c r="AD2951" i="1"/>
  <c r="S2951" i="1"/>
  <c r="U2951" i="1"/>
  <c r="H2951" i="1"/>
  <c r="F2951" i="1"/>
  <c r="E2951" i="1"/>
  <c r="A2951" i="1"/>
  <c r="AH2950" i="1"/>
  <c r="AE2950" i="1"/>
  <c r="AD2950" i="1"/>
  <c r="S2950" i="1"/>
  <c r="U2950" i="1"/>
  <c r="H2950" i="1"/>
  <c r="F2950" i="1"/>
  <c r="E2950" i="1"/>
  <c r="A2950" i="1"/>
  <c r="AH2949" i="1"/>
  <c r="AE2949" i="1"/>
  <c r="AD2949" i="1"/>
  <c r="S2949" i="1"/>
  <c r="U2949" i="1"/>
  <c r="H2949" i="1"/>
  <c r="F2949" i="1"/>
  <c r="E2949" i="1"/>
  <c r="A2949" i="1"/>
  <c r="AH2948" i="1"/>
  <c r="AE2948" i="1"/>
  <c r="AD2948" i="1"/>
  <c r="S2948" i="1"/>
  <c r="U2948" i="1"/>
  <c r="H2948" i="1"/>
  <c r="F2948" i="1"/>
  <c r="E2948" i="1"/>
  <c r="A2948" i="1"/>
  <c r="AH2947" i="1"/>
  <c r="AE2947" i="1"/>
  <c r="AD2947" i="1"/>
  <c r="S2947" i="1"/>
  <c r="U2947" i="1"/>
  <c r="H2947" i="1"/>
  <c r="F2947" i="1"/>
  <c r="E2947" i="1"/>
  <c r="A2947" i="1"/>
  <c r="AH2946" i="1"/>
  <c r="AE2946" i="1"/>
  <c r="AD2946" i="1"/>
  <c r="S2946" i="1"/>
  <c r="U2946" i="1"/>
  <c r="H2946" i="1"/>
  <c r="F2946" i="1"/>
  <c r="E2946" i="1"/>
  <c r="A2946" i="1"/>
  <c r="AH2945" i="1"/>
  <c r="AE2945" i="1"/>
  <c r="AD2945" i="1"/>
  <c r="S2945" i="1"/>
  <c r="U2945" i="1"/>
  <c r="H2945" i="1"/>
  <c r="F2945" i="1"/>
  <c r="E2945" i="1"/>
  <c r="A2945" i="1"/>
  <c r="AH2944" i="1"/>
  <c r="AE2944" i="1"/>
  <c r="AD2944" i="1"/>
  <c r="S2944" i="1"/>
  <c r="U2944" i="1"/>
  <c r="H2944" i="1"/>
  <c r="F2944" i="1"/>
  <c r="E2944" i="1"/>
  <c r="A2944" i="1"/>
  <c r="AH2943" i="1"/>
  <c r="AE2943" i="1"/>
  <c r="AD2943" i="1"/>
  <c r="S2943" i="1"/>
  <c r="U2943" i="1"/>
  <c r="H2943" i="1"/>
  <c r="F2943" i="1"/>
  <c r="E2943" i="1"/>
  <c r="A2943" i="1"/>
  <c r="AH2942" i="1"/>
  <c r="AE2942" i="1"/>
  <c r="AD2942" i="1"/>
  <c r="S2942" i="1"/>
  <c r="U2942" i="1"/>
  <c r="H2942" i="1"/>
  <c r="F2942" i="1"/>
  <c r="E2942" i="1"/>
  <c r="A2942" i="1"/>
  <c r="AH2941" i="1"/>
  <c r="AE2941" i="1"/>
  <c r="AD2941" i="1"/>
  <c r="S2941" i="1"/>
  <c r="U2941" i="1"/>
  <c r="H2941" i="1"/>
  <c r="F2941" i="1"/>
  <c r="E2941" i="1"/>
  <c r="A2941" i="1"/>
  <c r="AH2940" i="1"/>
  <c r="AE2940" i="1"/>
  <c r="AD2940" i="1"/>
  <c r="S2940" i="1"/>
  <c r="U2940" i="1"/>
  <c r="H2940" i="1"/>
  <c r="F2940" i="1"/>
  <c r="E2940" i="1"/>
  <c r="A2940" i="1"/>
  <c r="AH2939" i="1"/>
  <c r="AE2939" i="1"/>
  <c r="AD2939" i="1"/>
  <c r="S2939" i="1"/>
  <c r="U2939" i="1"/>
  <c r="H2939" i="1"/>
  <c r="F2939" i="1"/>
  <c r="E2939" i="1"/>
  <c r="A2939" i="1"/>
  <c r="AH2938" i="1"/>
  <c r="AE2938" i="1"/>
  <c r="AD2938" i="1"/>
  <c r="S2938" i="1"/>
  <c r="U2938" i="1"/>
  <c r="H2938" i="1"/>
  <c r="F2938" i="1"/>
  <c r="E2938" i="1"/>
  <c r="A2938" i="1"/>
  <c r="AH2937" i="1"/>
  <c r="AE2937" i="1"/>
  <c r="AD2937" i="1"/>
  <c r="S2937" i="1"/>
  <c r="U2937" i="1"/>
  <c r="H2937" i="1"/>
  <c r="F2937" i="1"/>
  <c r="E2937" i="1"/>
  <c r="A2937" i="1"/>
  <c r="AH2936" i="1"/>
  <c r="AE2936" i="1"/>
  <c r="AD2936" i="1"/>
  <c r="S2936" i="1"/>
  <c r="U2936" i="1"/>
  <c r="H2936" i="1"/>
  <c r="F2936" i="1"/>
  <c r="E2936" i="1"/>
  <c r="A2936" i="1"/>
  <c r="AH2935" i="1"/>
  <c r="AE2935" i="1"/>
  <c r="AD2935" i="1"/>
  <c r="S2935" i="1"/>
  <c r="U2935" i="1"/>
  <c r="H2935" i="1"/>
  <c r="F2935" i="1"/>
  <c r="E2935" i="1"/>
  <c r="A2935" i="1"/>
  <c r="AH2934" i="1"/>
  <c r="AE2934" i="1"/>
  <c r="AD2934" i="1"/>
  <c r="S2934" i="1"/>
  <c r="U2934" i="1"/>
  <c r="H2934" i="1"/>
  <c r="F2934" i="1"/>
  <c r="E2934" i="1"/>
  <c r="A2934" i="1"/>
  <c r="AH2933" i="1"/>
  <c r="AE2933" i="1"/>
  <c r="AD2933" i="1"/>
  <c r="S2933" i="1"/>
  <c r="U2933" i="1"/>
  <c r="H2933" i="1"/>
  <c r="F2933" i="1"/>
  <c r="E2933" i="1"/>
  <c r="A2933" i="1"/>
  <c r="AH2932" i="1"/>
  <c r="AE2932" i="1"/>
  <c r="AD2932" i="1"/>
  <c r="S2932" i="1"/>
  <c r="U2932" i="1"/>
  <c r="H2932" i="1"/>
  <c r="F2932" i="1"/>
  <c r="E2932" i="1"/>
  <c r="A2932" i="1"/>
  <c r="AH2931" i="1"/>
  <c r="AE2931" i="1"/>
  <c r="AD2931" i="1"/>
  <c r="S2931" i="1"/>
  <c r="U2931" i="1"/>
  <c r="H2931" i="1"/>
  <c r="F2931" i="1"/>
  <c r="E2931" i="1"/>
  <c r="A2931" i="1"/>
  <c r="AH2930" i="1"/>
  <c r="AE2930" i="1"/>
  <c r="AD2930" i="1"/>
  <c r="S2930" i="1"/>
  <c r="U2930" i="1"/>
  <c r="H2930" i="1"/>
  <c r="F2930" i="1"/>
  <c r="E2930" i="1"/>
  <c r="A2930" i="1"/>
  <c r="AH2929" i="1"/>
  <c r="AE2929" i="1"/>
  <c r="AD2929" i="1"/>
  <c r="S2929" i="1"/>
  <c r="U2929" i="1"/>
  <c r="H2929" i="1"/>
  <c r="F2929" i="1"/>
  <c r="E2929" i="1"/>
  <c r="A2929" i="1"/>
  <c r="AH2928" i="1"/>
  <c r="AE2928" i="1"/>
  <c r="AD2928" i="1"/>
  <c r="S2928" i="1"/>
  <c r="U2928" i="1"/>
  <c r="H2928" i="1"/>
  <c r="F2928" i="1"/>
  <c r="E2928" i="1"/>
  <c r="A2928" i="1"/>
  <c r="AH2927" i="1"/>
  <c r="AE2927" i="1"/>
  <c r="AD2927" i="1"/>
  <c r="S2927" i="1"/>
  <c r="U2927" i="1"/>
  <c r="H2927" i="1"/>
  <c r="F2927" i="1"/>
  <c r="E2927" i="1"/>
  <c r="A2927" i="1"/>
  <c r="AH2926" i="1"/>
  <c r="AE2926" i="1"/>
  <c r="AD2926" i="1"/>
  <c r="S2926" i="1"/>
  <c r="U2926" i="1"/>
  <c r="H2926" i="1"/>
  <c r="F2926" i="1"/>
  <c r="E2926" i="1"/>
  <c r="A2926" i="1"/>
  <c r="AH2925" i="1"/>
  <c r="AE2925" i="1"/>
  <c r="AD2925" i="1"/>
  <c r="S2925" i="1"/>
  <c r="U2925" i="1"/>
  <c r="H2925" i="1"/>
  <c r="F2925" i="1"/>
  <c r="E2925" i="1"/>
  <c r="A2925" i="1"/>
  <c r="AH2924" i="1"/>
  <c r="AE2924" i="1"/>
  <c r="AD2924" i="1"/>
  <c r="S2924" i="1"/>
  <c r="U2924" i="1"/>
  <c r="H2924" i="1"/>
  <c r="F2924" i="1"/>
  <c r="E2924" i="1"/>
  <c r="A2924" i="1"/>
  <c r="AH2923" i="1"/>
  <c r="AE2923" i="1"/>
  <c r="AD2923" i="1"/>
  <c r="S2923" i="1"/>
  <c r="U2923" i="1"/>
  <c r="H2923" i="1"/>
  <c r="F2923" i="1"/>
  <c r="E2923" i="1"/>
  <c r="A2923" i="1"/>
  <c r="AH2922" i="1"/>
  <c r="AE2922" i="1"/>
  <c r="AD2922" i="1"/>
  <c r="S2922" i="1"/>
  <c r="U2922" i="1"/>
  <c r="H2922" i="1"/>
  <c r="F2922" i="1"/>
  <c r="E2922" i="1"/>
  <c r="A2922" i="1"/>
  <c r="AH2921" i="1"/>
  <c r="AE2921" i="1"/>
  <c r="AD2921" i="1"/>
  <c r="S2921" i="1"/>
  <c r="U2921" i="1"/>
  <c r="H2921" i="1"/>
  <c r="F2921" i="1"/>
  <c r="E2921" i="1"/>
  <c r="A2921" i="1"/>
  <c r="AH2920" i="1"/>
  <c r="AE2920" i="1"/>
  <c r="AD2920" i="1"/>
  <c r="S2920" i="1"/>
  <c r="U2920" i="1"/>
  <c r="H2920" i="1"/>
  <c r="F2920" i="1"/>
  <c r="E2920" i="1"/>
  <c r="A2920" i="1"/>
  <c r="AH2919" i="1"/>
  <c r="AE2919" i="1"/>
  <c r="AD2919" i="1"/>
  <c r="S2919" i="1"/>
  <c r="U2919" i="1"/>
  <c r="H2919" i="1"/>
  <c r="F2919" i="1"/>
  <c r="E2919" i="1"/>
  <c r="A2919" i="1"/>
  <c r="AH2918" i="1"/>
  <c r="AE2918" i="1"/>
  <c r="AD2918" i="1"/>
  <c r="S2918" i="1"/>
  <c r="U2918" i="1"/>
  <c r="H2918" i="1"/>
  <c r="F2918" i="1"/>
  <c r="E2918" i="1"/>
  <c r="A2918" i="1"/>
  <c r="AH2917" i="1"/>
  <c r="AE2917" i="1"/>
  <c r="AD2917" i="1"/>
  <c r="S2917" i="1"/>
  <c r="U2917" i="1"/>
  <c r="H2917" i="1"/>
  <c r="F2917" i="1"/>
  <c r="E2917" i="1"/>
  <c r="A2917" i="1"/>
  <c r="AH2916" i="1"/>
  <c r="AE2916" i="1"/>
  <c r="AD2916" i="1"/>
  <c r="S2916" i="1"/>
  <c r="U2916" i="1"/>
  <c r="H2916" i="1"/>
  <c r="F2916" i="1"/>
  <c r="E2916" i="1"/>
  <c r="A2916" i="1"/>
  <c r="AH2915" i="1"/>
  <c r="AE2915" i="1"/>
  <c r="AD2915" i="1"/>
  <c r="S2915" i="1"/>
  <c r="U2915" i="1"/>
  <c r="H2915" i="1"/>
  <c r="F2915" i="1"/>
  <c r="E2915" i="1"/>
  <c r="A2915" i="1"/>
  <c r="AH2914" i="1"/>
  <c r="AE2914" i="1"/>
  <c r="AD2914" i="1"/>
  <c r="S2914" i="1"/>
  <c r="U2914" i="1"/>
  <c r="H2914" i="1"/>
  <c r="F2914" i="1"/>
  <c r="E2914" i="1"/>
  <c r="A2914" i="1"/>
  <c r="AH2913" i="1"/>
  <c r="AE2913" i="1"/>
  <c r="AD2913" i="1"/>
  <c r="S2913" i="1"/>
  <c r="U2913" i="1"/>
  <c r="H2913" i="1"/>
  <c r="F2913" i="1"/>
  <c r="E2913" i="1"/>
  <c r="A2913" i="1"/>
  <c r="AH2912" i="1"/>
  <c r="AE2912" i="1"/>
  <c r="AD2912" i="1"/>
  <c r="S2912" i="1"/>
  <c r="U2912" i="1"/>
  <c r="H2912" i="1"/>
  <c r="F2912" i="1"/>
  <c r="E2912" i="1"/>
  <c r="A2912" i="1"/>
  <c r="AH2911" i="1"/>
  <c r="AE2911" i="1"/>
  <c r="AD2911" i="1"/>
  <c r="S2911" i="1"/>
  <c r="U2911" i="1"/>
  <c r="H2911" i="1"/>
  <c r="F2911" i="1"/>
  <c r="E2911" i="1"/>
  <c r="A2911" i="1"/>
  <c r="AH2910" i="1"/>
  <c r="AE2910" i="1"/>
  <c r="AD2910" i="1"/>
  <c r="S2910" i="1"/>
  <c r="U2910" i="1"/>
  <c r="H2910" i="1"/>
  <c r="F2910" i="1"/>
  <c r="E2910" i="1"/>
  <c r="A2910" i="1"/>
  <c r="AH2909" i="1"/>
  <c r="AE2909" i="1"/>
  <c r="AD2909" i="1"/>
  <c r="S2909" i="1"/>
  <c r="U2909" i="1"/>
  <c r="H2909" i="1"/>
  <c r="F2909" i="1"/>
  <c r="E2909" i="1"/>
  <c r="A2909" i="1"/>
  <c r="AH2908" i="1"/>
  <c r="AE2908" i="1"/>
  <c r="AD2908" i="1"/>
  <c r="S2908" i="1"/>
  <c r="U2908" i="1"/>
  <c r="H2908" i="1"/>
  <c r="F2908" i="1"/>
  <c r="E2908" i="1"/>
  <c r="A2908" i="1"/>
  <c r="AH2907" i="1"/>
  <c r="AE2907" i="1"/>
  <c r="AD2907" i="1"/>
  <c r="S2907" i="1"/>
  <c r="U2907" i="1"/>
  <c r="H2907" i="1"/>
  <c r="F2907" i="1"/>
  <c r="E2907" i="1"/>
  <c r="A2907" i="1"/>
  <c r="AH2906" i="1"/>
  <c r="AE2906" i="1"/>
  <c r="AD2906" i="1"/>
  <c r="S2906" i="1"/>
  <c r="U2906" i="1"/>
  <c r="H2906" i="1"/>
  <c r="F2906" i="1"/>
  <c r="E2906" i="1"/>
  <c r="A2906" i="1"/>
  <c r="AH2905" i="1"/>
  <c r="AE2905" i="1"/>
  <c r="AD2905" i="1"/>
  <c r="S2905" i="1"/>
  <c r="U2905" i="1"/>
  <c r="H2905" i="1"/>
  <c r="F2905" i="1"/>
  <c r="E2905" i="1"/>
  <c r="A2905" i="1"/>
  <c r="AH2904" i="1"/>
  <c r="AE2904" i="1"/>
  <c r="AD2904" i="1"/>
  <c r="S2904" i="1"/>
  <c r="U2904" i="1"/>
  <c r="H2904" i="1"/>
  <c r="F2904" i="1"/>
  <c r="E2904" i="1"/>
  <c r="A2904" i="1"/>
  <c r="AH2903" i="1"/>
  <c r="AE2903" i="1"/>
  <c r="AD2903" i="1"/>
  <c r="S2903" i="1"/>
  <c r="U2903" i="1"/>
  <c r="H2903" i="1"/>
  <c r="F2903" i="1"/>
  <c r="E2903" i="1"/>
  <c r="A2903" i="1"/>
  <c r="AH2902" i="1"/>
  <c r="AE2902" i="1"/>
  <c r="AD2902" i="1"/>
  <c r="S2902" i="1"/>
  <c r="U2902" i="1"/>
  <c r="H2902" i="1"/>
  <c r="F2902" i="1"/>
  <c r="E2902" i="1"/>
  <c r="A2902" i="1"/>
  <c r="AH2901" i="1"/>
  <c r="AE2901" i="1"/>
  <c r="AD2901" i="1"/>
  <c r="S2901" i="1"/>
  <c r="U2901" i="1"/>
  <c r="H2901" i="1"/>
  <c r="F2901" i="1"/>
  <c r="E2901" i="1"/>
  <c r="A2901" i="1"/>
  <c r="AH2900" i="1"/>
  <c r="AE2900" i="1"/>
  <c r="AD2900" i="1"/>
  <c r="S2900" i="1"/>
  <c r="U2900" i="1"/>
  <c r="H2900" i="1"/>
  <c r="F2900" i="1"/>
  <c r="E2900" i="1"/>
  <c r="A2900" i="1"/>
  <c r="AH2899" i="1"/>
  <c r="AE2899" i="1"/>
  <c r="AD2899" i="1"/>
  <c r="S2899" i="1"/>
  <c r="U2899" i="1"/>
  <c r="H2899" i="1"/>
  <c r="F2899" i="1"/>
  <c r="E2899" i="1"/>
  <c r="A2899" i="1"/>
  <c r="AH2898" i="1"/>
  <c r="AE2898" i="1"/>
  <c r="AD2898" i="1"/>
  <c r="S2898" i="1"/>
  <c r="U2898" i="1"/>
  <c r="H2898" i="1"/>
  <c r="F2898" i="1"/>
  <c r="E2898" i="1"/>
  <c r="A2898" i="1"/>
  <c r="AH2897" i="1"/>
  <c r="AE2897" i="1"/>
  <c r="AD2897" i="1"/>
  <c r="S2897" i="1"/>
  <c r="U2897" i="1"/>
  <c r="H2897" i="1"/>
  <c r="F2897" i="1"/>
  <c r="E2897" i="1"/>
  <c r="A2897" i="1"/>
  <c r="AH2896" i="1"/>
  <c r="AE2896" i="1"/>
  <c r="AD2896" i="1"/>
  <c r="S2896" i="1"/>
  <c r="U2896" i="1"/>
  <c r="H2896" i="1"/>
  <c r="F2896" i="1"/>
  <c r="E2896" i="1"/>
  <c r="A2896" i="1"/>
  <c r="AH2895" i="1"/>
  <c r="AE2895" i="1"/>
  <c r="AD2895" i="1"/>
  <c r="S2895" i="1"/>
  <c r="U2895" i="1"/>
  <c r="H2895" i="1"/>
  <c r="F2895" i="1"/>
  <c r="E2895" i="1"/>
  <c r="A2895" i="1"/>
  <c r="AH2894" i="1"/>
  <c r="AE2894" i="1"/>
  <c r="AD2894" i="1"/>
  <c r="S2894" i="1"/>
  <c r="U2894" i="1"/>
  <c r="H2894" i="1"/>
  <c r="F2894" i="1"/>
  <c r="E2894" i="1"/>
  <c r="A2894" i="1"/>
  <c r="AH2893" i="1"/>
  <c r="AE2893" i="1"/>
  <c r="AD2893" i="1"/>
  <c r="S2893" i="1"/>
  <c r="U2893" i="1"/>
  <c r="H2893" i="1"/>
  <c r="F2893" i="1"/>
  <c r="E2893" i="1"/>
  <c r="A2893" i="1"/>
  <c r="AH2892" i="1"/>
  <c r="AE2892" i="1"/>
  <c r="AD2892" i="1"/>
  <c r="S2892" i="1"/>
  <c r="U2892" i="1"/>
  <c r="H2892" i="1"/>
  <c r="F2892" i="1"/>
  <c r="E2892" i="1"/>
  <c r="A2892" i="1"/>
  <c r="AH2891" i="1"/>
  <c r="AE2891" i="1"/>
  <c r="AD2891" i="1"/>
  <c r="S2891" i="1"/>
  <c r="U2891" i="1"/>
  <c r="H2891" i="1"/>
  <c r="F2891" i="1"/>
  <c r="E2891" i="1"/>
  <c r="A2891" i="1"/>
  <c r="AH2890" i="1"/>
  <c r="AE2890" i="1"/>
  <c r="AD2890" i="1"/>
  <c r="S2890" i="1"/>
  <c r="U2890" i="1"/>
  <c r="H2890" i="1"/>
  <c r="F2890" i="1"/>
  <c r="E2890" i="1"/>
  <c r="A2890" i="1"/>
  <c r="AH2889" i="1"/>
  <c r="AE2889" i="1"/>
  <c r="AD2889" i="1"/>
  <c r="S2889" i="1"/>
  <c r="U2889" i="1"/>
  <c r="H2889" i="1"/>
  <c r="F2889" i="1"/>
  <c r="E2889" i="1"/>
  <c r="A2889" i="1"/>
  <c r="AH2888" i="1"/>
  <c r="AE2888" i="1"/>
  <c r="AD2888" i="1"/>
  <c r="S2888" i="1"/>
  <c r="U2888" i="1"/>
  <c r="H2888" i="1"/>
  <c r="F2888" i="1"/>
  <c r="E2888" i="1"/>
  <c r="A2888" i="1"/>
  <c r="AH2887" i="1"/>
  <c r="AE2887" i="1"/>
  <c r="AD2887" i="1"/>
  <c r="S2887" i="1"/>
  <c r="U2887" i="1"/>
  <c r="H2887" i="1"/>
  <c r="F2887" i="1"/>
  <c r="E2887" i="1"/>
  <c r="A2887" i="1"/>
  <c r="AH2886" i="1"/>
  <c r="AE2886" i="1"/>
  <c r="AD2886" i="1"/>
  <c r="S2886" i="1"/>
  <c r="U2886" i="1"/>
  <c r="H2886" i="1"/>
  <c r="F2886" i="1"/>
  <c r="E2886" i="1"/>
  <c r="A2886" i="1"/>
  <c r="AH2885" i="1"/>
  <c r="AE2885" i="1"/>
  <c r="AD2885" i="1"/>
  <c r="S2885" i="1"/>
  <c r="U2885" i="1"/>
  <c r="H2885" i="1"/>
  <c r="F2885" i="1"/>
  <c r="E2885" i="1"/>
  <c r="A2885" i="1"/>
  <c r="AH2884" i="1"/>
  <c r="AE2884" i="1"/>
  <c r="AD2884" i="1"/>
  <c r="S2884" i="1"/>
  <c r="U2884" i="1"/>
  <c r="H2884" i="1"/>
  <c r="F2884" i="1"/>
  <c r="E2884" i="1"/>
  <c r="A2884" i="1"/>
  <c r="AH2883" i="1"/>
  <c r="AE2883" i="1"/>
  <c r="AD2883" i="1"/>
  <c r="S2883" i="1"/>
  <c r="U2883" i="1"/>
  <c r="H2883" i="1"/>
  <c r="F2883" i="1"/>
  <c r="E2883" i="1"/>
  <c r="A2883" i="1"/>
  <c r="AH2882" i="1"/>
  <c r="AE2882" i="1"/>
  <c r="AD2882" i="1"/>
  <c r="S2882" i="1"/>
  <c r="U2882" i="1"/>
  <c r="H2882" i="1"/>
  <c r="F2882" i="1"/>
  <c r="E2882" i="1"/>
  <c r="A2882" i="1"/>
  <c r="AH2881" i="1"/>
  <c r="AE2881" i="1"/>
  <c r="AD2881" i="1"/>
  <c r="S2881" i="1"/>
  <c r="U2881" i="1"/>
  <c r="H2881" i="1"/>
  <c r="F2881" i="1"/>
  <c r="E2881" i="1"/>
  <c r="A2881" i="1"/>
  <c r="AH2880" i="1"/>
  <c r="AE2880" i="1"/>
  <c r="AD2880" i="1"/>
  <c r="S2880" i="1"/>
  <c r="U2880" i="1"/>
  <c r="H2880" i="1"/>
  <c r="F2880" i="1"/>
  <c r="E2880" i="1"/>
  <c r="A2880" i="1"/>
  <c r="AH2879" i="1"/>
  <c r="AE2879" i="1"/>
  <c r="AD2879" i="1"/>
  <c r="S2879" i="1"/>
  <c r="U2879" i="1"/>
  <c r="H2879" i="1"/>
  <c r="F2879" i="1"/>
  <c r="E2879" i="1"/>
  <c r="A2879" i="1"/>
  <c r="AH2878" i="1"/>
  <c r="AE2878" i="1"/>
  <c r="AD2878" i="1"/>
  <c r="S2878" i="1"/>
  <c r="U2878" i="1"/>
  <c r="H2878" i="1"/>
  <c r="F2878" i="1"/>
  <c r="E2878" i="1"/>
  <c r="A2878" i="1"/>
  <c r="AH2877" i="1"/>
  <c r="AE2877" i="1"/>
  <c r="AD2877" i="1"/>
  <c r="S2877" i="1"/>
  <c r="U2877" i="1"/>
  <c r="H2877" i="1"/>
  <c r="F2877" i="1"/>
  <c r="E2877" i="1"/>
  <c r="A2877" i="1"/>
  <c r="AH2876" i="1"/>
  <c r="AE2876" i="1"/>
  <c r="AD2876" i="1"/>
  <c r="S2876" i="1"/>
  <c r="U2876" i="1"/>
  <c r="H2876" i="1"/>
  <c r="F2876" i="1"/>
  <c r="E2876" i="1"/>
  <c r="A2876" i="1"/>
  <c r="AH2875" i="1"/>
  <c r="AE2875" i="1"/>
  <c r="AD2875" i="1"/>
  <c r="S2875" i="1"/>
  <c r="U2875" i="1"/>
  <c r="H2875" i="1"/>
  <c r="F2875" i="1"/>
  <c r="E2875" i="1"/>
  <c r="A2875" i="1"/>
  <c r="AH2874" i="1"/>
  <c r="AE2874" i="1"/>
  <c r="AD2874" i="1"/>
  <c r="S2874" i="1"/>
  <c r="U2874" i="1"/>
  <c r="H2874" i="1"/>
  <c r="F2874" i="1"/>
  <c r="E2874" i="1"/>
  <c r="A2874" i="1"/>
  <c r="AH2873" i="1"/>
  <c r="AE2873" i="1"/>
  <c r="AD2873" i="1"/>
  <c r="S2873" i="1"/>
  <c r="U2873" i="1"/>
  <c r="H2873" i="1"/>
  <c r="F2873" i="1"/>
  <c r="E2873" i="1"/>
  <c r="A2873" i="1"/>
  <c r="AH2872" i="1"/>
  <c r="AE2872" i="1"/>
  <c r="AD2872" i="1"/>
  <c r="S2872" i="1"/>
  <c r="U2872" i="1"/>
  <c r="H2872" i="1"/>
  <c r="F2872" i="1"/>
  <c r="E2872" i="1"/>
  <c r="A2872" i="1"/>
  <c r="AH2871" i="1"/>
  <c r="AE2871" i="1"/>
  <c r="AD2871" i="1"/>
  <c r="S2871" i="1"/>
  <c r="U2871" i="1"/>
  <c r="H2871" i="1"/>
  <c r="F2871" i="1"/>
  <c r="E2871" i="1"/>
  <c r="A2871" i="1"/>
  <c r="AH2870" i="1"/>
  <c r="AE2870" i="1"/>
  <c r="AD2870" i="1"/>
  <c r="S2870" i="1"/>
  <c r="U2870" i="1"/>
  <c r="H2870" i="1"/>
  <c r="F2870" i="1"/>
  <c r="E2870" i="1"/>
  <c r="A2870" i="1"/>
  <c r="AH2869" i="1"/>
  <c r="AE2869" i="1"/>
  <c r="AD2869" i="1"/>
  <c r="S2869" i="1"/>
  <c r="U2869" i="1"/>
  <c r="H2869" i="1"/>
  <c r="F2869" i="1"/>
  <c r="E2869" i="1"/>
  <c r="A2869" i="1"/>
  <c r="AH2868" i="1"/>
  <c r="AE2868" i="1"/>
  <c r="AD2868" i="1"/>
  <c r="S2868" i="1"/>
  <c r="U2868" i="1"/>
  <c r="H2868" i="1"/>
  <c r="F2868" i="1"/>
  <c r="E2868" i="1"/>
  <c r="A2868" i="1"/>
  <c r="AH2867" i="1"/>
  <c r="AE2867" i="1"/>
  <c r="AD2867" i="1"/>
  <c r="S2867" i="1"/>
  <c r="U2867" i="1"/>
  <c r="H2867" i="1"/>
  <c r="F2867" i="1"/>
  <c r="E2867" i="1"/>
  <c r="A2867" i="1"/>
  <c r="AH2866" i="1"/>
  <c r="AE2866" i="1"/>
  <c r="AD2866" i="1"/>
  <c r="S2866" i="1"/>
  <c r="U2866" i="1"/>
  <c r="H2866" i="1"/>
  <c r="F2866" i="1"/>
  <c r="E2866" i="1"/>
  <c r="A2866" i="1"/>
  <c r="AH2865" i="1"/>
  <c r="AE2865" i="1"/>
  <c r="AD2865" i="1"/>
  <c r="S2865" i="1"/>
  <c r="U2865" i="1"/>
  <c r="H2865" i="1"/>
  <c r="F2865" i="1"/>
  <c r="E2865" i="1"/>
  <c r="A2865" i="1"/>
  <c r="AH2864" i="1"/>
  <c r="AE2864" i="1"/>
  <c r="AD2864" i="1"/>
  <c r="S2864" i="1"/>
  <c r="U2864" i="1"/>
  <c r="H2864" i="1"/>
  <c r="F2864" i="1"/>
  <c r="E2864" i="1"/>
  <c r="A2864" i="1"/>
  <c r="AH2863" i="1"/>
  <c r="AE2863" i="1"/>
  <c r="AD2863" i="1"/>
  <c r="S2863" i="1"/>
  <c r="U2863" i="1"/>
  <c r="H2863" i="1"/>
  <c r="F2863" i="1"/>
  <c r="E2863" i="1"/>
  <c r="A2863" i="1"/>
  <c r="AH2862" i="1"/>
  <c r="AE2862" i="1"/>
  <c r="AD2862" i="1"/>
  <c r="S2862" i="1"/>
  <c r="U2862" i="1"/>
  <c r="H2862" i="1"/>
  <c r="F2862" i="1"/>
  <c r="E2862" i="1"/>
  <c r="A2862" i="1"/>
  <c r="AH2861" i="1"/>
  <c r="AE2861" i="1"/>
  <c r="AD2861" i="1"/>
  <c r="S2861" i="1"/>
  <c r="U2861" i="1"/>
  <c r="H2861" i="1"/>
  <c r="F2861" i="1"/>
  <c r="E2861" i="1"/>
  <c r="A2861" i="1"/>
  <c r="AH2860" i="1"/>
  <c r="AE2860" i="1"/>
  <c r="AD2860" i="1"/>
  <c r="S2860" i="1"/>
  <c r="U2860" i="1"/>
  <c r="H2860" i="1"/>
  <c r="F2860" i="1"/>
  <c r="E2860" i="1"/>
  <c r="A2860" i="1"/>
  <c r="AH2859" i="1"/>
  <c r="AE2859" i="1"/>
  <c r="AD2859" i="1"/>
  <c r="S2859" i="1"/>
  <c r="U2859" i="1"/>
  <c r="H2859" i="1"/>
  <c r="F2859" i="1"/>
  <c r="E2859" i="1"/>
  <c r="A2859" i="1"/>
  <c r="AH2858" i="1"/>
  <c r="AE2858" i="1"/>
  <c r="AD2858" i="1"/>
  <c r="S2858" i="1"/>
  <c r="U2858" i="1"/>
  <c r="H2858" i="1"/>
  <c r="F2858" i="1"/>
  <c r="E2858" i="1"/>
  <c r="A2858" i="1"/>
  <c r="AH2857" i="1"/>
  <c r="AE2857" i="1"/>
  <c r="AD2857" i="1"/>
  <c r="S2857" i="1"/>
  <c r="U2857" i="1"/>
  <c r="H2857" i="1"/>
  <c r="F2857" i="1"/>
  <c r="E2857" i="1"/>
  <c r="A2857" i="1"/>
  <c r="AH2856" i="1"/>
  <c r="AE2856" i="1"/>
  <c r="AD2856" i="1"/>
  <c r="S2856" i="1"/>
  <c r="U2856" i="1"/>
  <c r="H2856" i="1"/>
  <c r="F2856" i="1"/>
  <c r="E2856" i="1"/>
  <c r="A2856" i="1"/>
  <c r="AH2855" i="1"/>
  <c r="AE2855" i="1"/>
  <c r="AD2855" i="1"/>
  <c r="S2855" i="1"/>
  <c r="U2855" i="1"/>
  <c r="H2855" i="1"/>
  <c r="F2855" i="1"/>
  <c r="E2855" i="1"/>
  <c r="A2855" i="1"/>
  <c r="AH2854" i="1"/>
  <c r="AE2854" i="1"/>
  <c r="AD2854" i="1"/>
  <c r="S2854" i="1"/>
  <c r="U2854" i="1"/>
  <c r="H2854" i="1"/>
  <c r="F2854" i="1"/>
  <c r="E2854" i="1"/>
  <c r="A2854" i="1"/>
  <c r="AH2853" i="1"/>
  <c r="AE2853" i="1"/>
  <c r="AD2853" i="1"/>
  <c r="S2853" i="1"/>
  <c r="U2853" i="1"/>
  <c r="H2853" i="1"/>
  <c r="F2853" i="1"/>
  <c r="E2853" i="1"/>
  <c r="A2853" i="1"/>
  <c r="AH2852" i="1"/>
  <c r="AE2852" i="1"/>
  <c r="AD2852" i="1"/>
  <c r="S2852" i="1"/>
  <c r="U2852" i="1"/>
  <c r="H2852" i="1"/>
  <c r="F2852" i="1"/>
  <c r="E2852" i="1"/>
  <c r="A2852" i="1"/>
  <c r="AH2851" i="1"/>
  <c r="AE2851" i="1"/>
  <c r="AD2851" i="1"/>
  <c r="S2851" i="1"/>
  <c r="U2851" i="1"/>
  <c r="H2851" i="1"/>
  <c r="F2851" i="1"/>
  <c r="E2851" i="1"/>
  <c r="A2851" i="1"/>
  <c r="AH2850" i="1"/>
  <c r="AE2850" i="1"/>
  <c r="AD2850" i="1"/>
  <c r="S2850" i="1"/>
  <c r="U2850" i="1"/>
  <c r="H2850" i="1"/>
  <c r="F2850" i="1"/>
  <c r="E2850" i="1"/>
  <c r="A2850" i="1"/>
  <c r="AH2849" i="1"/>
  <c r="AE2849" i="1"/>
  <c r="AD2849" i="1"/>
  <c r="S2849" i="1"/>
  <c r="U2849" i="1"/>
  <c r="H2849" i="1"/>
  <c r="F2849" i="1"/>
  <c r="E2849" i="1"/>
  <c r="A2849" i="1"/>
  <c r="AH2848" i="1"/>
  <c r="AE2848" i="1"/>
  <c r="AD2848" i="1"/>
  <c r="S2848" i="1"/>
  <c r="U2848" i="1"/>
  <c r="H2848" i="1"/>
  <c r="F2848" i="1"/>
  <c r="E2848" i="1"/>
  <c r="A2848" i="1"/>
  <c r="AH2847" i="1"/>
  <c r="AE2847" i="1"/>
  <c r="AD2847" i="1"/>
  <c r="S2847" i="1"/>
  <c r="U2847" i="1"/>
  <c r="H2847" i="1"/>
  <c r="F2847" i="1"/>
  <c r="E2847" i="1"/>
  <c r="A2847" i="1"/>
  <c r="AH2846" i="1"/>
  <c r="AE2846" i="1"/>
  <c r="AD2846" i="1"/>
  <c r="S2846" i="1"/>
  <c r="U2846" i="1"/>
  <c r="H2846" i="1"/>
  <c r="F2846" i="1"/>
  <c r="E2846" i="1"/>
  <c r="A2846" i="1"/>
  <c r="AH2845" i="1"/>
  <c r="AE2845" i="1"/>
  <c r="AD2845" i="1"/>
  <c r="S2845" i="1"/>
  <c r="U2845" i="1"/>
  <c r="H2845" i="1"/>
  <c r="F2845" i="1"/>
  <c r="E2845" i="1"/>
  <c r="A2845" i="1"/>
  <c r="AH2844" i="1"/>
  <c r="AE2844" i="1"/>
  <c r="AD2844" i="1"/>
  <c r="S2844" i="1"/>
  <c r="U2844" i="1"/>
  <c r="H2844" i="1"/>
  <c r="F2844" i="1"/>
  <c r="E2844" i="1"/>
  <c r="A2844" i="1"/>
  <c r="AH2843" i="1"/>
  <c r="AE2843" i="1"/>
  <c r="AD2843" i="1"/>
  <c r="S2843" i="1"/>
  <c r="U2843" i="1"/>
  <c r="H2843" i="1"/>
  <c r="F2843" i="1"/>
  <c r="E2843" i="1"/>
  <c r="A2843" i="1"/>
  <c r="AH2842" i="1"/>
  <c r="AE2842" i="1"/>
  <c r="AD2842" i="1"/>
  <c r="S2842" i="1"/>
  <c r="U2842" i="1"/>
  <c r="H2842" i="1"/>
  <c r="F2842" i="1"/>
  <c r="E2842" i="1"/>
  <c r="A2842" i="1"/>
  <c r="AH2841" i="1"/>
  <c r="AE2841" i="1"/>
  <c r="AD2841" i="1"/>
  <c r="S2841" i="1"/>
  <c r="U2841" i="1"/>
  <c r="H2841" i="1"/>
  <c r="F2841" i="1"/>
  <c r="E2841" i="1"/>
  <c r="A2841" i="1"/>
  <c r="AH2840" i="1"/>
  <c r="AE2840" i="1"/>
  <c r="AD2840" i="1"/>
  <c r="S2840" i="1"/>
  <c r="U2840" i="1"/>
  <c r="H2840" i="1"/>
  <c r="F2840" i="1"/>
  <c r="E2840" i="1"/>
  <c r="A2840" i="1"/>
  <c r="AH2839" i="1"/>
  <c r="AE2839" i="1"/>
  <c r="AD2839" i="1"/>
  <c r="S2839" i="1"/>
  <c r="U2839" i="1"/>
  <c r="H2839" i="1"/>
  <c r="F2839" i="1"/>
  <c r="E2839" i="1"/>
  <c r="A2839" i="1"/>
  <c r="AH2838" i="1"/>
  <c r="AE2838" i="1"/>
  <c r="AD2838" i="1"/>
  <c r="S2838" i="1"/>
  <c r="U2838" i="1"/>
  <c r="H2838" i="1"/>
  <c r="F2838" i="1"/>
  <c r="E2838" i="1"/>
  <c r="A2838" i="1"/>
  <c r="AH2837" i="1"/>
  <c r="AE2837" i="1"/>
  <c r="AD2837" i="1"/>
  <c r="S2837" i="1"/>
  <c r="U2837" i="1"/>
  <c r="H2837" i="1"/>
  <c r="F2837" i="1"/>
  <c r="E2837" i="1"/>
  <c r="A2837" i="1"/>
  <c r="AH2836" i="1"/>
  <c r="AE2836" i="1"/>
  <c r="AD2836" i="1"/>
  <c r="S2836" i="1"/>
  <c r="U2836" i="1"/>
  <c r="H2836" i="1"/>
  <c r="F2836" i="1"/>
  <c r="E2836" i="1"/>
  <c r="A2836" i="1"/>
  <c r="AH2835" i="1"/>
  <c r="AE2835" i="1"/>
  <c r="AD2835" i="1"/>
  <c r="S2835" i="1"/>
  <c r="U2835" i="1"/>
  <c r="H2835" i="1"/>
  <c r="F2835" i="1"/>
  <c r="E2835" i="1"/>
  <c r="A2835" i="1"/>
  <c r="AH2834" i="1"/>
  <c r="AE2834" i="1"/>
  <c r="AD2834" i="1"/>
  <c r="S2834" i="1"/>
  <c r="U2834" i="1"/>
  <c r="H2834" i="1"/>
  <c r="F2834" i="1"/>
  <c r="E2834" i="1"/>
  <c r="A2834" i="1"/>
  <c r="AH2833" i="1"/>
  <c r="AE2833" i="1"/>
  <c r="AD2833" i="1"/>
  <c r="S2833" i="1"/>
  <c r="U2833" i="1"/>
  <c r="H2833" i="1"/>
  <c r="F2833" i="1"/>
  <c r="E2833" i="1"/>
  <c r="A2833" i="1"/>
  <c r="AH2832" i="1"/>
  <c r="AE2832" i="1"/>
  <c r="AD2832" i="1"/>
  <c r="S2832" i="1"/>
  <c r="U2832" i="1"/>
  <c r="H2832" i="1"/>
  <c r="F2832" i="1"/>
  <c r="E2832" i="1"/>
  <c r="A2832" i="1"/>
  <c r="AH2831" i="1"/>
  <c r="AE2831" i="1"/>
  <c r="AD2831" i="1"/>
  <c r="S2831" i="1"/>
  <c r="U2831" i="1"/>
  <c r="H2831" i="1"/>
  <c r="F2831" i="1"/>
  <c r="E2831" i="1"/>
  <c r="A2831" i="1"/>
  <c r="AH2830" i="1"/>
  <c r="AE2830" i="1"/>
  <c r="AD2830" i="1"/>
  <c r="S2830" i="1"/>
  <c r="U2830" i="1"/>
  <c r="H2830" i="1"/>
  <c r="F2830" i="1"/>
  <c r="E2830" i="1"/>
  <c r="A2830" i="1"/>
  <c r="AH2829" i="1"/>
  <c r="AE2829" i="1"/>
  <c r="AD2829" i="1"/>
  <c r="S2829" i="1"/>
  <c r="U2829" i="1"/>
  <c r="H2829" i="1"/>
  <c r="F2829" i="1"/>
  <c r="E2829" i="1"/>
  <c r="A2829" i="1"/>
  <c r="AH2828" i="1"/>
  <c r="AE2828" i="1"/>
  <c r="AD2828" i="1"/>
  <c r="S2828" i="1"/>
  <c r="U2828" i="1"/>
  <c r="H2828" i="1"/>
  <c r="F2828" i="1"/>
  <c r="E2828" i="1"/>
  <c r="A2828" i="1"/>
  <c r="AH2827" i="1"/>
  <c r="AE2827" i="1"/>
  <c r="AD2827" i="1"/>
  <c r="S2827" i="1"/>
  <c r="U2827" i="1"/>
  <c r="H2827" i="1"/>
  <c r="F2827" i="1"/>
  <c r="E2827" i="1"/>
  <c r="A2827" i="1"/>
  <c r="AH2826" i="1"/>
  <c r="AE2826" i="1"/>
  <c r="AD2826" i="1"/>
  <c r="S2826" i="1"/>
  <c r="U2826" i="1"/>
  <c r="H2826" i="1"/>
  <c r="F2826" i="1"/>
  <c r="E2826" i="1"/>
  <c r="A2826" i="1"/>
  <c r="AH2825" i="1"/>
  <c r="AE2825" i="1"/>
  <c r="AD2825" i="1"/>
  <c r="S2825" i="1"/>
  <c r="U2825" i="1"/>
  <c r="H2825" i="1"/>
  <c r="F2825" i="1"/>
  <c r="E2825" i="1"/>
  <c r="A2825" i="1"/>
  <c r="AH2824" i="1"/>
  <c r="AE2824" i="1"/>
  <c r="AD2824" i="1"/>
  <c r="S2824" i="1"/>
  <c r="U2824" i="1"/>
  <c r="H2824" i="1"/>
  <c r="F2824" i="1"/>
  <c r="E2824" i="1"/>
  <c r="A2824" i="1"/>
  <c r="AH2823" i="1"/>
  <c r="AE2823" i="1"/>
  <c r="AD2823" i="1"/>
  <c r="S2823" i="1"/>
  <c r="U2823" i="1"/>
  <c r="H2823" i="1"/>
  <c r="F2823" i="1"/>
  <c r="E2823" i="1"/>
  <c r="A2823" i="1"/>
  <c r="AH2822" i="1"/>
  <c r="AE2822" i="1"/>
  <c r="AD2822" i="1"/>
  <c r="S2822" i="1"/>
  <c r="U2822" i="1"/>
  <c r="H2822" i="1"/>
  <c r="F2822" i="1"/>
  <c r="E2822" i="1"/>
  <c r="A2822" i="1"/>
  <c r="AH2821" i="1"/>
  <c r="AE2821" i="1"/>
  <c r="AD2821" i="1"/>
  <c r="S2821" i="1"/>
  <c r="U2821" i="1"/>
  <c r="H2821" i="1"/>
  <c r="F2821" i="1"/>
  <c r="E2821" i="1"/>
  <c r="A2821" i="1"/>
  <c r="AH2820" i="1"/>
  <c r="AE2820" i="1"/>
  <c r="AD2820" i="1"/>
  <c r="S2820" i="1"/>
  <c r="U2820" i="1"/>
  <c r="H2820" i="1"/>
  <c r="F2820" i="1"/>
  <c r="E2820" i="1"/>
  <c r="A2820" i="1"/>
  <c r="AH2819" i="1"/>
  <c r="AE2819" i="1"/>
  <c r="AD2819" i="1"/>
  <c r="S2819" i="1"/>
  <c r="U2819" i="1"/>
  <c r="H2819" i="1"/>
  <c r="F2819" i="1"/>
  <c r="E2819" i="1"/>
  <c r="A2819" i="1"/>
  <c r="AH2818" i="1"/>
  <c r="AE2818" i="1"/>
  <c r="AD2818" i="1"/>
  <c r="S2818" i="1"/>
  <c r="U2818" i="1"/>
  <c r="H2818" i="1"/>
  <c r="F2818" i="1"/>
  <c r="E2818" i="1"/>
  <c r="A2818" i="1"/>
  <c r="AH2817" i="1"/>
  <c r="AE2817" i="1"/>
  <c r="AD2817" i="1"/>
  <c r="S2817" i="1"/>
  <c r="U2817" i="1"/>
  <c r="H2817" i="1"/>
  <c r="F2817" i="1"/>
  <c r="E2817" i="1"/>
  <c r="A2817" i="1"/>
  <c r="AH2816" i="1"/>
  <c r="AE2816" i="1"/>
  <c r="AD2816" i="1"/>
  <c r="S2816" i="1"/>
  <c r="U2816" i="1"/>
  <c r="H2816" i="1"/>
  <c r="F2816" i="1"/>
  <c r="E2816" i="1"/>
  <c r="A2816" i="1"/>
  <c r="AH2815" i="1"/>
  <c r="AE2815" i="1"/>
  <c r="AD2815" i="1"/>
  <c r="S2815" i="1"/>
  <c r="U2815" i="1"/>
  <c r="H2815" i="1"/>
  <c r="F2815" i="1"/>
  <c r="E2815" i="1"/>
  <c r="A2815" i="1"/>
  <c r="AH2814" i="1"/>
  <c r="AE2814" i="1"/>
  <c r="AD2814" i="1"/>
  <c r="S2814" i="1"/>
  <c r="U2814" i="1"/>
  <c r="H2814" i="1"/>
  <c r="F2814" i="1"/>
  <c r="E2814" i="1"/>
  <c r="A2814" i="1"/>
  <c r="AH2813" i="1"/>
  <c r="AE2813" i="1"/>
  <c r="AD2813" i="1"/>
  <c r="S2813" i="1"/>
  <c r="U2813" i="1"/>
  <c r="H2813" i="1"/>
  <c r="F2813" i="1"/>
  <c r="E2813" i="1"/>
  <c r="A2813" i="1"/>
  <c r="AH2812" i="1"/>
  <c r="AE2812" i="1"/>
  <c r="AD2812" i="1"/>
  <c r="S2812" i="1"/>
  <c r="U2812" i="1"/>
  <c r="H2812" i="1"/>
  <c r="F2812" i="1"/>
  <c r="E2812" i="1"/>
  <c r="A2812" i="1"/>
  <c r="AH2811" i="1"/>
  <c r="AE2811" i="1"/>
  <c r="AD2811" i="1"/>
  <c r="S2811" i="1"/>
  <c r="U2811" i="1"/>
  <c r="H2811" i="1"/>
  <c r="F2811" i="1"/>
  <c r="E2811" i="1"/>
  <c r="A2811" i="1"/>
  <c r="AH2810" i="1"/>
  <c r="AE2810" i="1"/>
  <c r="AD2810" i="1"/>
  <c r="S2810" i="1"/>
  <c r="U2810" i="1"/>
  <c r="H2810" i="1"/>
  <c r="F2810" i="1"/>
  <c r="E2810" i="1"/>
  <c r="A2810" i="1"/>
  <c r="AH2809" i="1"/>
  <c r="AE2809" i="1"/>
  <c r="AD2809" i="1"/>
  <c r="S2809" i="1"/>
  <c r="U2809" i="1"/>
  <c r="H2809" i="1"/>
  <c r="F2809" i="1"/>
  <c r="E2809" i="1"/>
  <c r="A2809" i="1"/>
  <c r="AH2808" i="1"/>
  <c r="AE2808" i="1"/>
  <c r="AD2808" i="1"/>
  <c r="S2808" i="1"/>
  <c r="U2808" i="1"/>
  <c r="H2808" i="1"/>
  <c r="F2808" i="1"/>
  <c r="E2808" i="1"/>
  <c r="A2808" i="1"/>
  <c r="AH2807" i="1"/>
  <c r="AE2807" i="1"/>
  <c r="AD2807" i="1"/>
  <c r="S2807" i="1"/>
  <c r="U2807" i="1"/>
  <c r="H2807" i="1"/>
  <c r="F2807" i="1"/>
  <c r="E2807" i="1"/>
  <c r="A2807" i="1"/>
  <c r="AH2806" i="1"/>
  <c r="AE2806" i="1"/>
  <c r="AD2806" i="1"/>
  <c r="S2806" i="1"/>
  <c r="U2806" i="1"/>
  <c r="H2806" i="1"/>
  <c r="F2806" i="1"/>
  <c r="E2806" i="1"/>
  <c r="A2806" i="1"/>
  <c r="AH2805" i="1"/>
  <c r="AE2805" i="1"/>
  <c r="AD2805" i="1"/>
  <c r="S2805" i="1"/>
  <c r="U2805" i="1"/>
  <c r="H2805" i="1"/>
  <c r="F2805" i="1"/>
  <c r="E2805" i="1"/>
  <c r="A2805" i="1"/>
  <c r="AH2804" i="1"/>
  <c r="AE2804" i="1"/>
  <c r="AD2804" i="1"/>
  <c r="S2804" i="1"/>
  <c r="U2804" i="1"/>
  <c r="H2804" i="1"/>
  <c r="F2804" i="1"/>
  <c r="E2804" i="1"/>
  <c r="A2804" i="1"/>
  <c r="AH2803" i="1"/>
  <c r="AE2803" i="1"/>
  <c r="AD2803" i="1"/>
  <c r="S2803" i="1"/>
  <c r="U2803" i="1"/>
  <c r="H2803" i="1"/>
  <c r="F2803" i="1"/>
  <c r="E2803" i="1"/>
  <c r="A2803" i="1"/>
  <c r="AH2802" i="1"/>
  <c r="AE2802" i="1"/>
  <c r="AD2802" i="1"/>
  <c r="S2802" i="1"/>
  <c r="U2802" i="1"/>
  <c r="H2802" i="1"/>
  <c r="F2802" i="1"/>
  <c r="E2802" i="1"/>
  <c r="A2802" i="1"/>
  <c r="AH2801" i="1"/>
  <c r="AE2801" i="1"/>
  <c r="AD2801" i="1"/>
  <c r="S2801" i="1"/>
  <c r="U2801" i="1"/>
  <c r="H2801" i="1"/>
  <c r="F2801" i="1"/>
  <c r="E2801" i="1"/>
  <c r="A2801" i="1"/>
  <c r="AH2800" i="1"/>
  <c r="AE2800" i="1"/>
  <c r="AD2800" i="1"/>
  <c r="S2800" i="1"/>
  <c r="U2800" i="1"/>
  <c r="H2800" i="1"/>
  <c r="F2800" i="1"/>
  <c r="E2800" i="1"/>
  <c r="A2800" i="1"/>
  <c r="AH2799" i="1"/>
  <c r="AE2799" i="1"/>
  <c r="AD2799" i="1"/>
  <c r="S2799" i="1"/>
  <c r="U2799" i="1"/>
  <c r="H2799" i="1"/>
  <c r="F2799" i="1"/>
  <c r="E2799" i="1"/>
  <c r="A2799" i="1"/>
  <c r="AH2798" i="1"/>
  <c r="AE2798" i="1"/>
  <c r="AD2798" i="1"/>
  <c r="S2798" i="1"/>
  <c r="U2798" i="1"/>
  <c r="H2798" i="1"/>
  <c r="F2798" i="1"/>
  <c r="E2798" i="1"/>
  <c r="A2798" i="1"/>
  <c r="AH2797" i="1"/>
  <c r="AE2797" i="1"/>
  <c r="AD2797" i="1"/>
  <c r="S2797" i="1"/>
  <c r="U2797" i="1"/>
  <c r="H2797" i="1"/>
  <c r="F2797" i="1"/>
  <c r="E2797" i="1"/>
  <c r="A2797" i="1"/>
  <c r="AH2796" i="1"/>
  <c r="AE2796" i="1"/>
  <c r="AD2796" i="1"/>
  <c r="S2796" i="1"/>
  <c r="U2796" i="1"/>
  <c r="H2796" i="1"/>
  <c r="F2796" i="1"/>
  <c r="E2796" i="1"/>
  <c r="A2796" i="1"/>
  <c r="AH2795" i="1"/>
  <c r="AE2795" i="1"/>
  <c r="AD2795" i="1"/>
  <c r="S2795" i="1"/>
  <c r="U2795" i="1"/>
  <c r="H2795" i="1"/>
  <c r="F2795" i="1"/>
  <c r="E2795" i="1"/>
  <c r="A2795" i="1"/>
  <c r="AH2794" i="1"/>
  <c r="AE2794" i="1"/>
  <c r="AD2794" i="1"/>
  <c r="S2794" i="1"/>
  <c r="U2794" i="1"/>
  <c r="H2794" i="1"/>
  <c r="F2794" i="1"/>
  <c r="E2794" i="1"/>
  <c r="A2794" i="1"/>
  <c r="AH2793" i="1"/>
  <c r="AE2793" i="1"/>
  <c r="AD2793" i="1"/>
  <c r="S2793" i="1"/>
  <c r="U2793" i="1"/>
  <c r="H2793" i="1"/>
  <c r="F2793" i="1"/>
  <c r="E2793" i="1"/>
  <c r="A2793" i="1"/>
  <c r="AH2792" i="1"/>
  <c r="AE2792" i="1"/>
  <c r="AD2792" i="1"/>
  <c r="S2792" i="1"/>
  <c r="U2792" i="1"/>
  <c r="H2792" i="1"/>
  <c r="F2792" i="1"/>
  <c r="E2792" i="1"/>
  <c r="A2792" i="1"/>
  <c r="AH2791" i="1"/>
  <c r="AE2791" i="1"/>
  <c r="AD2791" i="1"/>
  <c r="S2791" i="1"/>
  <c r="U2791" i="1"/>
  <c r="H2791" i="1"/>
  <c r="F2791" i="1"/>
  <c r="E2791" i="1"/>
  <c r="A2791" i="1"/>
  <c r="AH2790" i="1"/>
  <c r="AE2790" i="1"/>
  <c r="AD2790" i="1"/>
  <c r="S2790" i="1"/>
  <c r="U2790" i="1"/>
  <c r="H2790" i="1"/>
  <c r="F2790" i="1"/>
  <c r="E2790" i="1"/>
  <c r="A2790" i="1"/>
  <c r="AH2789" i="1"/>
  <c r="AE2789" i="1"/>
  <c r="AD2789" i="1"/>
  <c r="S2789" i="1"/>
  <c r="U2789" i="1"/>
  <c r="H2789" i="1"/>
  <c r="F2789" i="1"/>
  <c r="E2789" i="1"/>
  <c r="A2789" i="1"/>
  <c r="AH2788" i="1"/>
  <c r="AE2788" i="1"/>
  <c r="AD2788" i="1"/>
  <c r="S2788" i="1"/>
  <c r="U2788" i="1"/>
  <c r="H2788" i="1"/>
  <c r="F2788" i="1"/>
  <c r="E2788" i="1"/>
  <c r="A2788" i="1"/>
  <c r="AH2787" i="1"/>
  <c r="AE2787" i="1"/>
  <c r="AD2787" i="1"/>
  <c r="S2787" i="1"/>
  <c r="U2787" i="1"/>
  <c r="H2787" i="1"/>
  <c r="F2787" i="1"/>
  <c r="E2787" i="1"/>
  <c r="A2787" i="1"/>
  <c r="AH2786" i="1"/>
  <c r="AE2786" i="1"/>
  <c r="AD2786" i="1"/>
  <c r="S2786" i="1"/>
  <c r="U2786" i="1"/>
  <c r="H2786" i="1"/>
  <c r="F2786" i="1"/>
  <c r="E2786" i="1"/>
  <c r="A2786" i="1"/>
  <c r="AH2785" i="1"/>
  <c r="AE2785" i="1"/>
  <c r="AD2785" i="1"/>
  <c r="S2785" i="1"/>
  <c r="U2785" i="1"/>
  <c r="H2785" i="1"/>
  <c r="F2785" i="1"/>
  <c r="E2785" i="1"/>
  <c r="A2785" i="1"/>
  <c r="AH2784" i="1"/>
  <c r="AE2784" i="1"/>
  <c r="AD2784" i="1"/>
  <c r="S2784" i="1"/>
  <c r="U2784" i="1"/>
  <c r="H2784" i="1"/>
  <c r="F2784" i="1"/>
  <c r="E2784" i="1"/>
  <c r="A2784" i="1"/>
  <c r="AH2783" i="1"/>
  <c r="AE2783" i="1"/>
  <c r="AD2783" i="1"/>
  <c r="S2783" i="1"/>
  <c r="U2783" i="1"/>
  <c r="H2783" i="1"/>
  <c r="F2783" i="1"/>
  <c r="E2783" i="1"/>
  <c r="A2783" i="1"/>
  <c r="AH2782" i="1"/>
  <c r="AE2782" i="1"/>
  <c r="AD2782" i="1"/>
  <c r="S2782" i="1"/>
  <c r="U2782" i="1"/>
  <c r="H2782" i="1"/>
  <c r="F2782" i="1"/>
  <c r="E2782" i="1"/>
  <c r="A2782" i="1"/>
  <c r="AH2781" i="1"/>
  <c r="AE2781" i="1"/>
  <c r="AD2781" i="1"/>
  <c r="S2781" i="1"/>
  <c r="U2781" i="1"/>
  <c r="H2781" i="1"/>
  <c r="F2781" i="1"/>
  <c r="E2781" i="1"/>
  <c r="A2781" i="1"/>
  <c r="AH2780" i="1"/>
  <c r="AE2780" i="1"/>
  <c r="AD2780" i="1"/>
  <c r="S2780" i="1"/>
  <c r="U2780" i="1"/>
  <c r="H2780" i="1"/>
  <c r="F2780" i="1"/>
  <c r="E2780" i="1"/>
  <c r="A2780" i="1"/>
  <c r="AH2779" i="1"/>
  <c r="AE2779" i="1"/>
  <c r="AD2779" i="1"/>
  <c r="S2779" i="1"/>
  <c r="U2779" i="1"/>
  <c r="H2779" i="1"/>
  <c r="F2779" i="1"/>
  <c r="E2779" i="1"/>
  <c r="A2779" i="1"/>
  <c r="AH2778" i="1"/>
  <c r="AE2778" i="1"/>
  <c r="AD2778" i="1"/>
  <c r="S2778" i="1"/>
  <c r="U2778" i="1"/>
  <c r="H2778" i="1"/>
  <c r="F2778" i="1"/>
  <c r="E2778" i="1"/>
  <c r="A2778" i="1"/>
  <c r="AH2777" i="1"/>
  <c r="AE2777" i="1"/>
  <c r="AD2777" i="1"/>
  <c r="S2777" i="1"/>
  <c r="U2777" i="1"/>
  <c r="H2777" i="1"/>
  <c r="F2777" i="1"/>
  <c r="E2777" i="1"/>
  <c r="A2777" i="1"/>
  <c r="AH2776" i="1"/>
  <c r="AE2776" i="1"/>
  <c r="AD2776" i="1"/>
  <c r="S2776" i="1"/>
  <c r="U2776" i="1"/>
  <c r="H2776" i="1"/>
  <c r="F2776" i="1"/>
  <c r="E2776" i="1"/>
  <c r="A2776" i="1"/>
  <c r="AH2775" i="1"/>
  <c r="AE2775" i="1"/>
  <c r="AD2775" i="1"/>
  <c r="S2775" i="1"/>
  <c r="U2775" i="1"/>
  <c r="H2775" i="1"/>
  <c r="F2775" i="1"/>
  <c r="E2775" i="1"/>
  <c r="A2775" i="1"/>
  <c r="AH2774" i="1"/>
  <c r="AE2774" i="1"/>
  <c r="AD2774" i="1"/>
  <c r="S2774" i="1"/>
  <c r="U2774" i="1"/>
  <c r="H2774" i="1"/>
  <c r="F2774" i="1"/>
  <c r="E2774" i="1"/>
  <c r="A2774" i="1"/>
  <c r="AH2773" i="1"/>
  <c r="AE2773" i="1"/>
  <c r="AD2773" i="1"/>
  <c r="S2773" i="1"/>
  <c r="U2773" i="1"/>
  <c r="H2773" i="1"/>
  <c r="F2773" i="1"/>
  <c r="E2773" i="1"/>
  <c r="A2773" i="1"/>
  <c r="AH2772" i="1"/>
  <c r="AE2772" i="1"/>
  <c r="AD2772" i="1"/>
  <c r="S2772" i="1"/>
  <c r="U2772" i="1"/>
  <c r="H2772" i="1"/>
  <c r="F2772" i="1"/>
  <c r="E2772" i="1"/>
  <c r="A2772" i="1"/>
  <c r="AH2771" i="1"/>
  <c r="AE2771" i="1"/>
  <c r="AD2771" i="1"/>
  <c r="S2771" i="1"/>
  <c r="U2771" i="1"/>
  <c r="H2771" i="1"/>
  <c r="F2771" i="1"/>
  <c r="E2771" i="1"/>
  <c r="A2771" i="1"/>
  <c r="AH2770" i="1"/>
  <c r="AE2770" i="1"/>
  <c r="AD2770" i="1"/>
  <c r="S2770" i="1"/>
  <c r="U2770" i="1"/>
  <c r="H2770" i="1"/>
  <c r="F2770" i="1"/>
  <c r="E2770" i="1"/>
  <c r="A2770" i="1"/>
  <c r="AH2769" i="1"/>
  <c r="AE2769" i="1"/>
  <c r="AD2769" i="1"/>
  <c r="S2769" i="1"/>
  <c r="U2769" i="1"/>
  <c r="H2769" i="1"/>
  <c r="F2769" i="1"/>
  <c r="E2769" i="1"/>
  <c r="A2769" i="1"/>
  <c r="AH2768" i="1"/>
  <c r="AE2768" i="1"/>
  <c r="AD2768" i="1"/>
  <c r="S2768" i="1"/>
  <c r="U2768" i="1"/>
  <c r="H2768" i="1"/>
  <c r="F2768" i="1"/>
  <c r="E2768" i="1"/>
  <c r="A2768" i="1"/>
  <c r="AH2767" i="1"/>
  <c r="AE2767" i="1"/>
  <c r="AD2767" i="1"/>
  <c r="S2767" i="1"/>
  <c r="U2767" i="1"/>
  <c r="H2767" i="1"/>
  <c r="F2767" i="1"/>
  <c r="E2767" i="1"/>
  <c r="A2767" i="1"/>
  <c r="AH2766" i="1"/>
  <c r="AE2766" i="1"/>
  <c r="AD2766" i="1"/>
  <c r="S2766" i="1"/>
  <c r="U2766" i="1"/>
  <c r="H2766" i="1"/>
  <c r="F2766" i="1"/>
  <c r="E2766" i="1"/>
  <c r="A2766" i="1"/>
  <c r="AH2765" i="1"/>
  <c r="AE2765" i="1"/>
  <c r="AD2765" i="1"/>
  <c r="S2765" i="1"/>
  <c r="U2765" i="1"/>
  <c r="H2765" i="1"/>
  <c r="F2765" i="1"/>
  <c r="E2765" i="1"/>
  <c r="A2765" i="1"/>
  <c r="AH2764" i="1"/>
  <c r="AE2764" i="1"/>
  <c r="AD2764" i="1"/>
  <c r="S2764" i="1"/>
  <c r="U2764" i="1"/>
  <c r="H2764" i="1"/>
  <c r="F2764" i="1"/>
  <c r="E2764" i="1"/>
  <c r="A2764" i="1"/>
  <c r="AH2763" i="1"/>
  <c r="AE2763" i="1"/>
  <c r="AD2763" i="1"/>
  <c r="S2763" i="1"/>
  <c r="U2763" i="1"/>
  <c r="H2763" i="1"/>
  <c r="F2763" i="1"/>
  <c r="E2763" i="1"/>
  <c r="A2763" i="1"/>
  <c r="AH2762" i="1"/>
  <c r="AE2762" i="1"/>
  <c r="AD2762" i="1"/>
  <c r="S2762" i="1"/>
  <c r="U2762" i="1"/>
  <c r="H2762" i="1"/>
  <c r="F2762" i="1"/>
  <c r="E2762" i="1"/>
  <c r="A2762" i="1"/>
  <c r="AH2761" i="1"/>
  <c r="AE2761" i="1"/>
  <c r="AD2761" i="1"/>
  <c r="S2761" i="1"/>
  <c r="U2761" i="1"/>
  <c r="H2761" i="1"/>
  <c r="F2761" i="1"/>
  <c r="E2761" i="1"/>
  <c r="A2761" i="1"/>
  <c r="AH2760" i="1"/>
  <c r="AE2760" i="1"/>
  <c r="AD2760" i="1"/>
  <c r="S2760" i="1"/>
  <c r="U2760" i="1"/>
  <c r="H2760" i="1"/>
  <c r="F2760" i="1"/>
  <c r="E2760" i="1"/>
  <c r="A2760" i="1"/>
  <c r="AH2759" i="1"/>
  <c r="AE2759" i="1"/>
  <c r="AD2759" i="1"/>
  <c r="S2759" i="1"/>
  <c r="U2759" i="1"/>
  <c r="H2759" i="1"/>
  <c r="F2759" i="1"/>
  <c r="E2759" i="1"/>
  <c r="A2759" i="1"/>
  <c r="AH2758" i="1"/>
  <c r="AE2758" i="1"/>
  <c r="AD2758" i="1"/>
  <c r="S2758" i="1"/>
  <c r="U2758" i="1"/>
  <c r="H2758" i="1"/>
  <c r="F2758" i="1"/>
  <c r="E2758" i="1"/>
  <c r="A2758" i="1"/>
  <c r="AH2757" i="1"/>
  <c r="AE2757" i="1"/>
  <c r="AD2757" i="1"/>
  <c r="S2757" i="1"/>
  <c r="U2757" i="1"/>
  <c r="H2757" i="1"/>
  <c r="F2757" i="1"/>
  <c r="E2757" i="1"/>
  <c r="A2757" i="1"/>
  <c r="AH2756" i="1"/>
  <c r="AE2756" i="1"/>
  <c r="AD2756" i="1"/>
  <c r="S2756" i="1"/>
  <c r="U2756" i="1"/>
  <c r="H2756" i="1"/>
  <c r="F2756" i="1"/>
  <c r="E2756" i="1"/>
  <c r="A2756" i="1"/>
  <c r="AH2755" i="1"/>
  <c r="AE2755" i="1"/>
  <c r="AD2755" i="1"/>
  <c r="S2755" i="1"/>
  <c r="U2755" i="1"/>
  <c r="H2755" i="1"/>
  <c r="F2755" i="1"/>
  <c r="E2755" i="1"/>
  <c r="A2755" i="1"/>
  <c r="AH2754" i="1"/>
  <c r="AE2754" i="1"/>
  <c r="AD2754" i="1"/>
  <c r="S2754" i="1"/>
  <c r="U2754" i="1"/>
  <c r="H2754" i="1"/>
  <c r="F2754" i="1"/>
  <c r="E2754" i="1"/>
  <c r="A2754" i="1"/>
  <c r="AH2753" i="1"/>
  <c r="AE2753" i="1"/>
  <c r="AD2753" i="1"/>
  <c r="S2753" i="1"/>
  <c r="U2753" i="1"/>
  <c r="H2753" i="1"/>
  <c r="F2753" i="1"/>
  <c r="E2753" i="1"/>
  <c r="A2753" i="1"/>
  <c r="AH2752" i="1"/>
  <c r="AE2752" i="1"/>
  <c r="AD2752" i="1"/>
  <c r="S2752" i="1"/>
  <c r="U2752" i="1"/>
  <c r="H2752" i="1"/>
  <c r="F2752" i="1"/>
  <c r="E2752" i="1"/>
  <c r="A2752" i="1"/>
  <c r="AH2751" i="1"/>
  <c r="AE2751" i="1"/>
  <c r="AD2751" i="1"/>
  <c r="S2751" i="1"/>
  <c r="U2751" i="1"/>
  <c r="H2751" i="1"/>
  <c r="F2751" i="1"/>
  <c r="E2751" i="1"/>
  <c r="A2751" i="1"/>
  <c r="AH2750" i="1"/>
  <c r="AE2750" i="1"/>
  <c r="AD2750" i="1"/>
  <c r="S2750" i="1"/>
  <c r="U2750" i="1"/>
  <c r="H2750" i="1"/>
  <c r="F2750" i="1"/>
  <c r="E2750" i="1"/>
  <c r="A2750" i="1"/>
  <c r="AH2749" i="1"/>
  <c r="AE2749" i="1"/>
  <c r="AD2749" i="1"/>
  <c r="S2749" i="1"/>
  <c r="U2749" i="1"/>
  <c r="H2749" i="1"/>
  <c r="F2749" i="1"/>
  <c r="E2749" i="1"/>
  <c r="A2749" i="1"/>
  <c r="AH2748" i="1"/>
  <c r="AE2748" i="1"/>
  <c r="AD2748" i="1"/>
  <c r="S2748" i="1"/>
  <c r="U2748" i="1"/>
  <c r="H2748" i="1"/>
  <c r="F2748" i="1"/>
  <c r="E2748" i="1"/>
  <c r="A2748" i="1"/>
  <c r="AH2747" i="1"/>
  <c r="AE2747" i="1"/>
  <c r="AD2747" i="1"/>
  <c r="S2747" i="1"/>
  <c r="U2747" i="1"/>
  <c r="H2747" i="1"/>
  <c r="F2747" i="1"/>
  <c r="E2747" i="1"/>
  <c r="A2747" i="1"/>
  <c r="AH2746" i="1"/>
  <c r="AE2746" i="1"/>
  <c r="AD2746" i="1"/>
  <c r="S2746" i="1"/>
  <c r="U2746" i="1"/>
  <c r="H2746" i="1"/>
  <c r="F2746" i="1"/>
  <c r="E2746" i="1"/>
  <c r="A2746" i="1"/>
  <c r="AH2745" i="1"/>
  <c r="AE2745" i="1"/>
  <c r="AD2745" i="1"/>
  <c r="S2745" i="1"/>
  <c r="U2745" i="1"/>
  <c r="H2745" i="1"/>
  <c r="F2745" i="1"/>
  <c r="E2745" i="1"/>
  <c r="A2745" i="1"/>
  <c r="AH2744" i="1"/>
  <c r="AE2744" i="1"/>
  <c r="AD2744" i="1"/>
  <c r="S2744" i="1"/>
  <c r="U2744" i="1"/>
  <c r="H2744" i="1"/>
  <c r="F2744" i="1"/>
  <c r="E2744" i="1"/>
  <c r="A2744" i="1"/>
  <c r="AH2743" i="1"/>
  <c r="AE2743" i="1"/>
  <c r="AD2743" i="1"/>
  <c r="S2743" i="1"/>
  <c r="U2743" i="1"/>
  <c r="H2743" i="1"/>
  <c r="F2743" i="1"/>
  <c r="E2743" i="1"/>
  <c r="A2743" i="1"/>
  <c r="AH2742" i="1"/>
  <c r="AE2742" i="1"/>
  <c r="AD2742" i="1"/>
  <c r="S2742" i="1"/>
  <c r="U2742" i="1"/>
  <c r="H2742" i="1"/>
  <c r="F2742" i="1"/>
  <c r="E2742" i="1"/>
  <c r="A2742" i="1"/>
  <c r="AH2741" i="1"/>
  <c r="AE2741" i="1"/>
  <c r="AD2741" i="1"/>
  <c r="S2741" i="1"/>
  <c r="U2741" i="1"/>
  <c r="H2741" i="1"/>
  <c r="F2741" i="1"/>
  <c r="E2741" i="1"/>
  <c r="A2741" i="1"/>
  <c r="AH2740" i="1"/>
  <c r="AE2740" i="1"/>
  <c r="AD2740" i="1"/>
  <c r="S2740" i="1"/>
  <c r="U2740" i="1"/>
  <c r="H2740" i="1"/>
  <c r="F2740" i="1"/>
  <c r="E2740" i="1"/>
  <c r="A2740" i="1"/>
  <c r="AH2739" i="1"/>
  <c r="AE2739" i="1"/>
  <c r="AD2739" i="1"/>
  <c r="S2739" i="1"/>
  <c r="U2739" i="1"/>
  <c r="H2739" i="1"/>
  <c r="F2739" i="1"/>
  <c r="E2739" i="1"/>
  <c r="A2739" i="1"/>
  <c r="AH2738" i="1"/>
  <c r="AE2738" i="1"/>
  <c r="AD2738" i="1"/>
  <c r="S2738" i="1"/>
  <c r="U2738" i="1"/>
  <c r="H2738" i="1"/>
  <c r="F2738" i="1"/>
  <c r="E2738" i="1"/>
  <c r="A2738" i="1"/>
  <c r="AH2737" i="1"/>
  <c r="AE2737" i="1"/>
  <c r="AD2737" i="1"/>
  <c r="S2737" i="1"/>
  <c r="U2737" i="1"/>
  <c r="H2737" i="1"/>
  <c r="F2737" i="1"/>
  <c r="E2737" i="1"/>
  <c r="A2737" i="1"/>
  <c r="AH2736" i="1"/>
  <c r="AE2736" i="1"/>
  <c r="AD2736" i="1"/>
  <c r="S2736" i="1"/>
  <c r="U2736" i="1"/>
  <c r="H2736" i="1"/>
  <c r="F2736" i="1"/>
  <c r="E2736" i="1"/>
  <c r="A2736" i="1"/>
  <c r="AH2735" i="1"/>
  <c r="AE2735" i="1"/>
  <c r="AD2735" i="1"/>
  <c r="S2735" i="1"/>
  <c r="U2735" i="1"/>
  <c r="H2735" i="1"/>
  <c r="F2735" i="1"/>
  <c r="E2735" i="1"/>
  <c r="A2735" i="1"/>
  <c r="AH2734" i="1"/>
  <c r="AE2734" i="1"/>
  <c r="AD2734" i="1"/>
  <c r="S2734" i="1"/>
  <c r="U2734" i="1"/>
  <c r="H2734" i="1"/>
  <c r="F2734" i="1"/>
  <c r="E2734" i="1"/>
  <c r="A2734" i="1"/>
  <c r="AH2733" i="1"/>
  <c r="AE2733" i="1"/>
  <c r="AD2733" i="1"/>
  <c r="S2733" i="1"/>
  <c r="U2733" i="1"/>
  <c r="H2733" i="1"/>
  <c r="F2733" i="1"/>
  <c r="E2733" i="1"/>
  <c r="A2733" i="1"/>
  <c r="AH2732" i="1"/>
  <c r="AE2732" i="1"/>
  <c r="AD2732" i="1"/>
  <c r="S2732" i="1"/>
  <c r="U2732" i="1"/>
  <c r="H2732" i="1"/>
  <c r="F2732" i="1"/>
  <c r="E2732" i="1"/>
  <c r="A2732" i="1"/>
  <c r="AH2731" i="1"/>
  <c r="AE2731" i="1"/>
  <c r="AD2731" i="1"/>
  <c r="S2731" i="1"/>
  <c r="U2731" i="1"/>
  <c r="H2731" i="1"/>
  <c r="F2731" i="1"/>
  <c r="E2731" i="1"/>
  <c r="A2731" i="1"/>
  <c r="AH2730" i="1"/>
  <c r="AE2730" i="1"/>
  <c r="AD2730" i="1"/>
  <c r="S2730" i="1"/>
  <c r="U2730" i="1"/>
  <c r="H2730" i="1"/>
  <c r="F2730" i="1"/>
  <c r="E2730" i="1"/>
  <c r="A2730" i="1"/>
  <c r="AH2729" i="1"/>
  <c r="AE2729" i="1"/>
  <c r="AD2729" i="1"/>
  <c r="S2729" i="1"/>
  <c r="U2729" i="1"/>
  <c r="H2729" i="1"/>
  <c r="F2729" i="1"/>
  <c r="E2729" i="1"/>
  <c r="A2729" i="1"/>
  <c r="AH2728" i="1"/>
  <c r="AE2728" i="1"/>
  <c r="AD2728" i="1"/>
  <c r="S2728" i="1"/>
  <c r="U2728" i="1"/>
  <c r="H2728" i="1"/>
  <c r="F2728" i="1"/>
  <c r="E2728" i="1"/>
  <c r="A2728" i="1"/>
  <c r="AH2727" i="1"/>
  <c r="AE2727" i="1"/>
  <c r="AD2727" i="1"/>
  <c r="S2727" i="1"/>
  <c r="U2727" i="1"/>
  <c r="H2727" i="1"/>
  <c r="F2727" i="1"/>
  <c r="E2727" i="1"/>
  <c r="A2727" i="1"/>
  <c r="AH2726" i="1"/>
  <c r="AE2726" i="1"/>
  <c r="AD2726" i="1"/>
  <c r="S2726" i="1"/>
  <c r="U2726" i="1"/>
  <c r="H2726" i="1"/>
  <c r="F2726" i="1"/>
  <c r="E2726" i="1"/>
  <c r="A2726" i="1"/>
  <c r="AH2725" i="1"/>
  <c r="AE2725" i="1"/>
  <c r="AD2725" i="1"/>
  <c r="S2725" i="1"/>
  <c r="U2725" i="1"/>
  <c r="H2725" i="1"/>
  <c r="F2725" i="1"/>
  <c r="E2725" i="1"/>
  <c r="A2725" i="1"/>
  <c r="AH2724" i="1"/>
  <c r="AE2724" i="1"/>
  <c r="AD2724" i="1"/>
  <c r="S2724" i="1"/>
  <c r="U2724" i="1"/>
  <c r="H2724" i="1"/>
  <c r="F2724" i="1"/>
  <c r="E2724" i="1"/>
  <c r="A2724" i="1"/>
  <c r="AH2723" i="1"/>
  <c r="AE2723" i="1"/>
  <c r="AD2723" i="1"/>
  <c r="S2723" i="1"/>
  <c r="U2723" i="1"/>
  <c r="H2723" i="1"/>
  <c r="F2723" i="1"/>
  <c r="E2723" i="1"/>
  <c r="A2723" i="1"/>
  <c r="AH2722" i="1"/>
  <c r="AE2722" i="1"/>
  <c r="AD2722" i="1"/>
  <c r="S2722" i="1"/>
  <c r="U2722" i="1"/>
  <c r="H2722" i="1"/>
  <c r="F2722" i="1"/>
  <c r="E2722" i="1"/>
  <c r="A2722" i="1"/>
  <c r="AH2721" i="1"/>
  <c r="AE2721" i="1"/>
  <c r="AD2721" i="1"/>
  <c r="S2721" i="1"/>
  <c r="U2721" i="1"/>
  <c r="H2721" i="1"/>
  <c r="F2721" i="1"/>
  <c r="E2721" i="1"/>
  <c r="A2721" i="1"/>
  <c r="AH2720" i="1"/>
  <c r="AE2720" i="1"/>
  <c r="AD2720" i="1"/>
  <c r="S2720" i="1"/>
  <c r="U2720" i="1"/>
  <c r="H2720" i="1"/>
  <c r="F2720" i="1"/>
  <c r="E2720" i="1"/>
  <c r="A2720" i="1"/>
  <c r="AH2719" i="1"/>
  <c r="AE2719" i="1"/>
  <c r="AD2719" i="1"/>
  <c r="S2719" i="1"/>
  <c r="U2719" i="1"/>
  <c r="H2719" i="1"/>
  <c r="F2719" i="1"/>
  <c r="E2719" i="1"/>
  <c r="A2719" i="1"/>
  <c r="AH2718" i="1"/>
  <c r="AE2718" i="1"/>
  <c r="AD2718" i="1"/>
  <c r="S2718" i="1"/>
  <c r="U2718" i="1"/>
  <c r="H2718" i="1"/>
  <c r="F2718" i="1"/>
  <c r="E2718" i="1"/>
  <c r="A2718" i="1"/>
  <c r="AH2717" i="1"/>
  <c r="AE2717" i="1"/>
  <c r="AD2717" i="1"/>
  <c r="S2717" i="1"/>
  <c r="U2717" i="1"/>
  <c r="H2717" i="1"/>
  <c r="F2717" i="1"/>
  <c r="E2717" i="1"/>
  <c r="A2717" i="1"/>
  <c r="AH2716" i="1"/>
  <c r="AE2716" i="1"/>
  <c r="AD2716" i="1"/>
  <c r="S2716" i="1"/>
  <c r="U2716" i="1"/>
  <c r="H2716" i="1"/>
  <c r="F2716" i="1"/>
  <c r="E2716" i="1"/>
  <c r="A2716" i="1"/>
  <c r="AH2715" i="1"/>
  <c r="AE2715" i="1"/>
  <c r="AD2715" i="1"/>
  <c r="S2715" i="1"/>
  <c r="U2715" i="1"/>
  <c r="H2715" i="1"/>
  <c r="F2715" i="1"/>
  <c r="E2715" i="1"/>
  <c r="A2715" i="1"/>
  <c r="AH2714" i="1"/>
  <c r="AE2714" i="1"/>
  <c r="AD2714" i="1"/>
  <c r="S2714" i="1"/>
  <c r="U2714" i="1"/>
  <c r="H2714" i="1"/>
  <c r="F2714" i="1"/>
  <c r="E2714" i="1"/>
  <c r="A2714" i="1"/>
  <c r="AH2713" i="1"/>
  <c r="AE2713" i="1"/>
  <c r="AD2713" i="1"/>
  <c r="S2713" i="1"/>
  <c r="U2713" i="1"/>
  <c r="H2713" i="1"/>
  <c r="F2713" i="1"/>
  <c r="E2713" i="1"/>
  <c r="A2713" i="1"/>
  <c r="AH2712" i="1"/>
  <c r="AE2712" i="1"/>
  <c r="AD2712" i="1"/>
  <c r="S2712" i="1"/>
  <c r="U2712" i="1"/>
  <c r="H2712" i="1"/>
  <c r="F2712" i="1"/>
  <c r="E2712" i="1"/>
  <c r="A2712" i="1"/>
  <c r="AH2711" i="1"/>
  <c r="AE2711" i="1"/>
  <c r="AD2711" i="1"/>
  <c r="S2711" i="1"/>
  <c r="U2711" i="1"/>
  <c r="H2711" i="1"/>
  <c r="F2711" i="1"/>
  <c r="E2711" i="1"/>
  <c r="A2711" i="1"/>
  <c r="AH2710" i="1"/>
  <c r="AE2710" i="1"/>
  <c r="AD2710" i="1"/>
  <c r="S2710" i="1"/>
  <c r="U2710" i="1"/>
  <c r="H2710" i="1"/>
  <c r="F2710" i="1"/>
  <c r="E2710" i="1"/>
  <c r="A2710" i="1"/>
  <c r="AH2709" i="1"/>
  <c r="AE2709" i="1"/>
  <c r="AD2709" i="1"/>
  <c r="S2709" i="1"/>
  <c r="U2709" i="1"/>
  <c r="H2709" i="1"/>
  <c r="F2709" i="1"/>
  <c r="E2709" i="1"/>
  <c r="A2709" i="1"/>
  <c r="AH2708" i="1"/>
  <c r="AE2708" i="1"/>
  <c r="AD2708" i="1"/>
  <c r="S2708" i="1"/>
  <c r="U2708" i="1"/>
  <c r="H2708" i="1"/>
  <c r="F2708" i="1"/>
  <c r="E2708" i="1"/>
  <c r="A2708" i="1"/>
  <c r="AH2707" i="1"/>
  <c r="AE2707" i="1"/>
  <c r="AD2707" i="1"/>
  <c r="S2707" i="1"/>
  <c r="U2707" i="1"/>
  <c r="H2707" i="1"/>
  <c r="F2707" i="1"/>
  <c r="E2707" i="1"/>
  <c r="A2707" i="1"/>
  <c r="AH2706" i="1"/>
  <c r="AE2706" i="1"/>
  <c r="AD2706" i="1"/>
  <c r="S2706" i="1"/>
  <c r="U2706" i="1"/>
  <c r="H2706" i="1"/>
  <c r="F2706" i="1"/>
  <c r="E2706" i="1"/>
  <c r="A2706" i="1"/>
  <c r="AH2705" i="1"/>
  <c r="AE2705" i="1"/>
  <c r="AD2705" i="1"/>
  <c r="S2705" i="1"/>
  <c r="U2705" i="1"/>
  <c r="H2705" i="1"/>
  <c r="F2705" i="1"/>
  <c r="E2705" i="1"/>
  <c r="A2705" i="1"/>
  <c r="AH2704" i="1"/>
  <c r="AE2704" i="1"/>
  <c r="AD2704" i="1"/>
  <c r="S2704" i="1"/>
  <c r="U2704" i="1"/>
  <c r="H2704" i="1"/>
  <c r="F2704" i="1"/>
  <c r="E2704" i="1"/>
  <c r="A2704" i="1"/>
  <c r="AH2703" i="1"/>
  <c r="AE2703" i="1"/>
  <c r="AD2703" i="1"/>
  <c r="S2703" i="1"/>
  <c r="U2703" i="1"/>
  <c r="H2703" i="1"/>
  <c r="F2703" i="1"/>
  <c r="E2703" i="1"/>
  <c r="A2703" i="1"/>
  <c r="AH2702" i="1"/>
  <c r="AE2702" i="1"/>
  <c r="AD2702" i="1"/>
  <c r="S2702" i="1"/>
  <c r="U2702" i="1"/>
  <c r="H2702" i="1"/>
  <c r="F2702" i="1"/>
  <c r="E2702" i="1"/>
  <c r="A2702" i="1"/>
  <c r="AH2701" i="1"/>
  <c r="AE2701" i="1"/>
  <c r="AD2701" i="1"/>
  <c r="S2701" i="1"/>
  <c r="U2701" i="1"/>
  <c r="H2701" i="1"/>
  <c r="F2701" i="1"/>
  <c r="E2701" i="1"/>
  <c r="A2701" i="1"/>
  <c r="AH2700" i="1"/>
  <c r="AE2700" i="1"/>
  <c r="AD2700" i="1"/>
  <c r="S2700" i="1"/>
  <c r="U2700" i="1"/>
  <c r="H2700" i="1"/>
  <c r="F2700" i="1"/>
  <c r="E2700" i="1"/>
  <c r="A2700" i="1"/>
  <c r="AH2699" i="1"/>
  <c r="AE2699" i="1"/>
  <c r="AD2699" i="1"/>
  <c r="S2699" i="1"/>
  <c r="U2699" i="1"/>
  <c r="H2699" i="1"/>
  <c r="F2699" i="1"/>
  <c r="E2699" i="1"/>
  <c r="A2699" i="1"/>
  <c r="AH2698" i="1"/>
  <c r="AE2698" i="1"/>
  <c r="AD2698" i="1"/>
  <c r="S2698" i="1"/>
  <c r="U2698" i="1"/>
  <c r="H2698" i="1"/>
  <c r="F2698" i="1"/>
  <c r="E2698" i="1"/>
  <c r="A2698" i="1"/>
  <c r="AH2697" i="1"/>
  <c r="AE2697" i="1"/>
  <c r="AD2697" i="1"/>
  <c r="S2697" i="1"/>
  <c r="U2697" i="1"/>
  <c r="H2697" i="1"/>
  <c r="F2697" i="1"/>
  <c r="E2697" i="1"/>
  <c r="A2697" i="1"/>
  <c r="AH2696" i="1"/>
  <c r="AE2696" i="1"/>
  <c r="AD2696" i="1"/>
  <c r="S2696" i="1"/>
  <c r="U2696" i="1"/>
  <c r="H2696" i="1"/>
  <c r="F2696" i="1"/>
  <c r="E2696" i="1"/>
  <c r="A2696" i="1"/>
  <c r="AH2695" i="1"/>
  <c r="AE2695" i="1"/>
  <c r="AD2695" i="1"/>
  <c r="S2695" i="1"/>
  <c r="U2695" i="1"/>
  <c r="H2695" i="1"/>
  <c r="F2695" i="1"/>
  <c r="E2695" i="1"/>
  <c r="A2695" i="1"/>
  <c r="AH2694" i="1"/>
  <c r="AE2694" i="1"/>
  <c r="AD2694" i="1"/>
  <c r="S2694" i="1"/>
  <c r="U2694" i="1"/>
  <c r="H2694" i="1"/>
  <c r="F2694" i="1"/>
  <c r="E2694" i="1"/>
  <c r="A2694" i="1"/>
  <c r="AH2693" i="1"/>
  <c r="AE2693" i="1"/>
  <c r="AD2693" i="1"/>
  <c r="S2693" i="1"/>
  <c r="U2693" i="1"/>
  <c r="H2693" i="1"/>
  <c r="F2693" i="1"/>
  <c r="E2693" i="1"/>
  <c r="A2693" i="1"/>
  <c r="AH2692" i="1"/>
  <c r="AE2692" i="1"/>
  <c r="AD2692" i="1"/>
  <c r="S2692" i="1"/>
  <c r="U2692" i="1"/>
  <c r="H2692" i="1"/>
  <c r="F2692" i="1"/>
  <c r="E2692" i="1"/>
  <c r="A2692" i="1"/>
  <c r="AH2691" i="1"/>
  <c r="AE2691" i="1"/>
  <c r="AD2691" i="1"/>
  <c r="S2691" i="1"/>
  <c r="U2691" i="1"/>
  <c r="H2691" i="1"/>
  <c r="F2691" i="1"/>
  <c r="E2691" i="1"/>
  <c r="A2691" i="1"/>
  <c r="AH2690" i="1"/>
  <c r="AE2690" i="1"/>
  <c r="AD2690" i="1"/>
  <c r="S2690" i="1"/>
  <c r="U2690" i="1"/>
  <c r="H2690" i="1"/>
  <c r="F2690" i="1"/>
  <c r="E2690" i="1"/>
  <c r="A2690" i="1"/>
  <c r="AH2689" i="1"/>
  <c r="AE2689" i="1"/>
  <c r="AD2689" i="1"/>
  <c r="S2689" i="1"/>
  <c r="U2689" i="1"/>
  <c r="H2689" i="1"/>
  <c r="F2689" i="1"/>
  <c r="E2689" i="1"/>
  <c r="A2689" i="1"/>
  <c r="AH2688" i="1"/>
  <c r="AE2688" i="1"/>
  <c r="AD2688" i="1"/>
  <c r="S2688" i="1"/>
  <c r="U2688" i="1"/>
  <c r="H2688" i="1"/>
  <c r="F2688" i="1"/>
  <c r="E2688" i="1"/>
  <c r="A2688" i="1"/>
  <c r="AH2687" i="1"/>
  <c r="AE2687" i="1"/>
  <c r="AD2687" i="1"/>
  <c r="S2687" i="1"/>
  <c r="U2687" i="1"/>
  <c r="H2687" i="1"/>
  <c r="F2687" i="1"/>
  <c r="E2687" i="1"/>
  <c r="A2687" i="1"/>
  <c r="AH2686" i="1"/>
  <c r="AE2686" i="1"/>
  <c r="AD2686" i="1"/>
  <c r="S2686" i="1"/>
  <c r="U2686" i="1"/>
  <c r="H2686" i="1"/>
  <c r="F2686" i="1"/>
  <c r="E2686" i="1"/>
  <c r="A2686" i="1"/>
  <c r="AH2685" i="1"/>
  <c r="AE2685" i="1"/>
  <c r="AD2685" i="1"/>
  <c r="S2685" i="1"/>
  <c r="U2685" i="1"/>
  <c r="H2685" i="1"/>
  <c r="F2685" i="1"/>
  <c r="E2685" i="1"/>
  <c r="A2685" i="1"/>
  <c r="AH2684" i="1"/>
  <c r="AE2684" i="1"/>
  <c r="AD2684" i="1"/>
  <c r="S2684" i="1"/>
  <c r="U2684" i="1"/>
  <c r="H2684" i="1"/>
  <c r="F2684" i="1"/>
  <c r="E2684" i="1"/>
  <c r="A2684" i="1"/>
  <c r="AH2683" i="1"/>
  <c r="AE2683" i="1"/>
  <c r="AD2683" i="1"/>
  <c r="S2683" i="1"/>
  <c r="U2683" i="1"/>
  <c r="H2683" i="1"/>
  <c r="F2683" i="1"/>
  <c r="E2683" i="1"/>
  <c r="A2683" i="1"/>
  <c r="AH2682" i="1"/>
  <c r="AE2682" i="1"/>
  <c r="AD2682" i="1"/>
  <c r="S2682" i="1"/>
  <c r="U2682" i="1"/>
  <c r="H2682" i="1"/>
  <c r="F2682" i="1"/>
  <c r="E2682" i="1"/>
  <c r="A2682" i="1"/>
  <c r="AH2681" i="1"/>
  <c r="AE2681" i="1"/>
  <c r="AD2681" i="1"/>
  <c r="S2681" i="1"/>
  <c r="U2681" i="1"/>
  <c r="H2681" i="1"/>
  <c r="F2681" i="1"/>
  <c r="E2681" i="1"/>
  <c r="A2681" i="1"/>
  <c r="AH2680" i="1"/>
  <c r="AE2680" i="1"/>
  <c r="AD2680" i="1"/>
  <c r="S2680" i="1"/>
  <c r="U2680" i="1"/>
  <c r="H2680" i="1"/>
  <c r="F2680" i="1"/>
  <c r="E2680" i="1"/>
  <c r="A2680" i="1"/>
  <c r="AH2679" i="1"/>
  <c r="AE2679" i="1"/>
  <c r="AD2679" i="1"/>
  <c r="S2679" i="1"/>
  <c r="U2679" i="1"/>
  <c r="H2679" i="1"/>
  <c r="F2679" i="1"/>
  <c r="E2679" i="1"/>
  <c r="A2679" i="1"/>
  <c r="AH2678" i="1"/>
  <c r="AE2678" i="1"/>
  <c r="AD2678" i="1"/>
  <c r="S2678" i="1"/>
  <c r="U2678" i="1"/>
  <c r="H2678" i="1"/>
  <c r="F2678" i="1"/>
  <c r="E2678" i="1"/>
  <c r="A2678" i="1"/>
  <c r="AH2677" i="1"/>
  <c r="AE2677" i="1"/>
  <c r="AD2677" i="1"/>
  <c r="S2677" i="1"/>
  <c r="U2677" i="1"/>
  <c r="H2677" i="1"/>
  <c r="F2677" i="1"/>
  <c r="E2677" i="1"/>
  <c r="A2677" i="1"/>
  <c r="AH2676" i="1"/>
  <c r="AE2676" i="1"/>
  <c r="AD2676" i="1"/>
  <c r="S2676" i="1"/>
  <c r="U2676" i="1"/>
  <c r="H2676" i="1"/>
  <c r="F2676" i="1"/>
  <c r="E2676" i="1"/>
  <c r="A2676" i="1"/>
  <c r="AH2675" i="1"/>
  <c r="AE2675" i="1"/>
  <c r="AD2675" i="1"/>
  <c r="S2675" i="1"/>
  <c r="U2675" i="1"/>
  <c r="H2675" i="1"/>
  <c r="F2675" i="1"/>
  <c r="E2675" i="1"/>
  <c r="A2675" i="1"/>
  <c r="AH2674" i="1"/>
  <c r="AE2674" i="1"/>
  <c r="AD2674" i="1"/>
  <c r="S2674" i="1"/>
  <c r="U2674" i="1"/>
  <c r="H2674" i="1"/>
  <c r="F2674" i="1"/>
  <c r="E2674" i="1"/>
  <c r="A2674" i="1"/>
  <c r="AH2673" i="1"/>
  <c r="AE2673" i="1"/>
  <c r="AD2673" i="1"/>
  <c r="S2673" i="1"/>
  <c r="U2673" i="1"/>
  <c r="H2673" i="1"/>
  <c r="F2673" i="1"/>
  <c r="E2673" i="1"/>
  <c r="A2673" i="1"/>
  <c r="AH2672" i="1"/>
  <c r="AE2672" i="1"/>
  <c r="AD2672" i="1"/>
  <c r="S2672" i="1"/>
  <c r="U2672" i="1"/>
  <c r="H2672" i="1"/>
  <c r="F2672" i="1"/>
  <c r="E2672" i="1"/>
  <c r="A2672" i="1"/>
  <c r="AH2671" i="1"/>
  <c r="AE2671" i="1"/>
  <c r="AD2671" i="1"/>
  <c r="S2671" i="1"/>
  <c r="U2671" i="1"/>
  <c r="H2671" i="1"/>
  <c r="F2671" i="1"/>
  <c r="E2671" i="1"/>
  <c r="A2671" i="1"/>
  <c r="AH2670" i="1"/>
  <c r="AE2670" i="1"/>
  <c r="AD2670" i="1"/>
  <c r="S2670" i="1"/>
  <c r="U2670" i="1"/>
  <c r="H2670" i="1"/>
  <c r="F2670" i="1"/>
  <c r="E2670" i="1"/>
  <c r="A2670" i="1"/>
  <c r="AH2669" i="1"/>
  <c r="AE2669" i="1"/>
  <c r="AD2669" i="1"/>
  <c r="S2669" i="1"/>
  <c r="U2669" i="1"/>
  <c r="H2669" i="1"/>
  <c r="F2669" i="1"/>
  <c r="E2669" i="1"/>
  <c r="A2669" i="1"/>
  <c r="AH2668" i="1"/>
  <c r="AE2668" i="1"/>
  <c r="AD2668" i="1"/>
  <c r="S2668" i="1"/>
  <c r="U2668" i="1"/>
  <c r="H2668" i="1"/>
  <c r="F2668" i="1"/>
  <c r="E2668" i="1"/>
  <c r="A2668" i="1"/>
  <c r="AH2667" i="1"/>
  <c r="AE2667" i="1"/>
  <c r="AD2667" i="1"/>
  <c r="S2667" i="1"/>
  <c r="U2667" i="1"/>
  <c r="H2667" i="1"/>
  <c r="F2667" i="1"/>
  <c r="E2667" i="1"/>
  <c r="A2667" i="1"/>
  <c r="AH2666" i="1"/>
  <c r="AE2666" i="1"/>
  <c r="AD2666" i="1"/>
  <c r="S2666" i="1"/>
  <c r="U2666" i="1"/>
  <c r="H2666" i="1"/>
  <c r="F2666" i="1"/>
  <c r="E2666" i="1"/>
  <c r="A2666" i="1"/>
  <c r="AH2665" i="1"/>
  <c r="AE2665" i="1"/>
  <c r="AD2665" i="1"/>
  <c r="S2665" i="1"/>
  <c r="U2665" i="1"/>
  <c r="H2665" i="1"/>
  <c r="F2665" i="1"/>
  <c r="E2665" i="1"/>
  <c r="A2665" i="1"/>
  <c r="AH2664" i="1"/>
  <c r="AE2664" i="1"/>
  <c r="AD2664" i="1"/>
  <c r="S2664" i="1"/>
  <c r="U2664" i="1"/>
  <c r="H2664" i="1"/>
  <c r="F2664" i="1"/>
  <c r="E2664" i="1"/>
  <c r="A2664" i="1"/>
  <c r="AH2663" i="1"/>
  <c r="AE2663" i="1"/>
  <c r="AD2663" i="1"/>
  <c r="S2663" i="1"/>
  <c r="U2663" i="1"/>
  <c r="H2663" i="1"/>
  <c r="F2663" i="1"/>
  <c r="E2663" i="1"/>
  <c r="A2663" i="1"/>
  <c r="AH2662" i="1"/>
  <c r="AE2662" i="1"/>
  <c r="AD2662" i="1"/>
  <c r="S2662" i="1"/>
  <c r="U2662" i="1"/>
  <c r="H2662" i="1"/>
  <c r="F2662" i="1"/>
  <c r="E2662" i="1"/>
  <c r="A2662" i="1"/>
  <c r="AH2661" i="1"/>
  <c r="AE2661" i="1"/>
  <c r="AD2661" i="1"/>
  <c r="S2661" i="1"/>
  <c r="U2661" i="1"/>
  <c r="H2661" i="1"/>
  <c r="F2661" i="1"/>
  <c r="E2661" i="1"/>
  <c r="A2661" i="1"/>
  <c r="AH2660" i="1"/>
  <c r="AE2660" i="1"/>
  <c r="AD2660" i="1"/>
  <c r="S2660" i="1"/>
  <c r="U2660" i="1"/>
  <c r="H2660" i="1"/>
  <c r="F2660" i="1"/>
  <c r="E2660" i="1"/>
  <c r="A2660" i="1"/>
  <c r="AH2659" i="1"/>
  <c r="AE2659" i="1"/>
  <c r="AD2659" i="1"/>
  <c r="S2659" i="1"/>
  <c r="U2659" i="1"/>
  <c r="H2659" i="1"/>
  <c r="F2659" i="1"/>
  <c r="E2659" i="1"/>
  <c r="A2659" i="1"/>
  <c r="AH2658" i="1"/>
  <c r="AE2658" i="1"/>
  <c r="AD2658" i="1"/>
  <c r="S2658" i="1"/>
  <c r="U2658" i="1"/>
  <c r="H2658" i="1"/>
  <c r="F2658" i="1"/>
  <c r="E2658" i="1"/>
  <c r="A2658" i="1"/>
  <c r="AH2657" i="1"/>
  <c r="AE2657" i="1"/>
  <c r="AD2657" i="1"/>
  <c r="S2657" i="1"/>
  <c r="U2657" i="1"/>
  <c r="H2657" i="1"/>
  <c r="F2657" i="1"/>
  <c r="E2657" i="1"/>
  <c r="A2657" i="1"/>
  <c r="AH2656" i="1"/>
  <c r="AE2656" i="1"/>
  <c r="AD2656" i="1"/>
  <c r="S2656" i="1"/>
  <c r="U2656" i="1"/>
  <c r="H2656" i="1"/>
  <c r="F2656" i="1"/>
  <c r="E2656" i="1"/>
  <c r="A2656" i="1"/>
  <c r="AH2655" i="1"/>
  <c r="AE2655" i="1"/>
  <c r="AD2655" i="1"/>
  <c r="S2655" i="1"/>
  <c r="U2655" i="1"/>
  <c r="H2655" i="1"/>
  <c r="F2655" i="1"/>
  <c r="E2655" i="1"/>
  <c r="A2655" i="1"/>
  <c r="AH2654" i="1"/>
  <c r="AE2654" i="1"/>
  <c r="AD2654" i="1"/>
  <c r="S2654" i="1"/>
  <c r="U2654" i="1"/>
  <c r="H2654" i="1"/>
  <c r="F2654" i="1"/>
  <c r="E2654" i="1"/>
  <c r="A2654" i="1"/>
  <c r="AH2653" i="1"/>
  <c r="AE2653" i="1"/>
  <c r="AD2653" i="1"/>
  <c r="S2653" i="1"/>
  <c r="U2653" i="1"/>
  <c r="H2653" i="1"/>
  <c r="F2653" i="1"/>
  <c r="E2653" i="1"/>
  <c r="A2653" i="1"/>
  <c r="AH2652" i="1"/>
  <c r="AE2652" i="1"/>
  <c r="AD2652" i="1"/>
  <c r="S2652" i="1"/>
  <c r="U2652" i="1"/>
  <c r="H2652" i="1"/>
  <c r="F2652" i="1"/>
  <c r="E2652" i="1"/>
  <c r="A2652" i="1"/>
  <c r="AH2651" i="1"/>
  <c r="AE2651" i="1"/>
  <c r="AD2651" i="1"/>
  <c r="S2651" i="1"/>
  <c r="U2651" i="1"/>
  <c r="H2651" i="1"/>
  <c r="F2651" i="1"/>
  <c r="E2651" i="1"/>
  <c r="A2651" i="1"/>
  <c r="AH2650" i="1"/>
  <c r="AE2650" i="1"/>
  <c r="AD2650" i="1"/>
  <c r="S2650" i="1"/>
  <c r="U2650" i="1"/>
  <c r="H2650" i="1"/>
  <c r="F2650" i="1"/>
  <c r="E2650" i="1"/>
  <c r="A2650" i="1"/>
  <c r="AH2649" i="1"/>
  <c r="AE2649" i="1"/>
  <c r="AD2649" i="1"/>
  <c r="S2649" i="1"/>
  <c r="U2649" i="1"/>
  <c r="H2649" i="1"/>
  <c r="F2649" i="1"/>
  <c r="E2649" i="1"/>
  <c r="A2649" i="1"/>
  <c r="AH2648" i="1"/>
  <c r="AE2648" i="1"/>
  <c r="AD2648" i="1"/>
  <c r="S2648" i="1"/>
  <c r="U2648" i="1"/>
  <c r="H2648" i="1"/>
  <c r="F2648" i="1"/>
  <c r="E2648" i="1"/>
  <c r="A2648" i="1"/>
  <c r="AH2647" i="1"/>
  <c r="AE2647" i="1"/>
  <c r="AD2647" i="1"/>
  <c r="S2647" i="1"/>
  <c r="U2647" i="1"/>
  <c r="H2647" i="1"/>
  <c r="F2647" i="1"/>
  <c r="E2647" i="1"/>
  <c r="A2647" i="1"/>
  <c r="AH2646" i="1"/>
  <c r="AE2646" i="1"/>
  <c r="AD2646" i="1"/>
  <c r="S2646" i="1"/>
  <c r="U2646" i="1"/>
  <c r="H2646" i="1"/>
  <c r="F2646" i="1"/>
  <c r="E2646" i="1"/>
  <c r="A2646" i="1"/>
  <c r="AH2645" i="1"/>
  <c r="AE2645" i="1"/>
  <c r="AD2645" i="1"/>
  <c r="S2645" i="1"/>
  <c r="U2645" i="1"/>
  <c r="H2645" i="1"/>
  <c r="F2645" i="1"/>
  <c r="E2645" i="1"/>
  <c r="A2645" i="1"/>
  <c r="AH2644" i="1"/>
  <c r="AE2644" i="1"/>
  <c r="AD2644" i="1"/>
  <c r="S2644" i="1"/>
  <c r="U2644" i="1"/>
  <c r="H2644" i="1"/>
  <c r="F2644" i="1"/>
  <c r="E2644" i="1"/>
  <c r="A2644" i="1"/>
  <c r="AH2643" i="1"/>
  <c r="AE2643" i="1"/>
  <c r="AD2643" i="1"/>
  <c r="S2643" i="1"/>
  <c r="U2643" i="1"/>
  <c r="H2643" i="1"/>
  <c r="F2643" i="1"/>
  <c r="E2643" i="1"/>
  <c r="A2643" i="1"/>
  <c r="AH2642" i="1"/>
  <c r="AE2642" i="1"/>
  <c r="AD2642" i="1"/>
  <c r="S2642" i="1"/>
  <c r="U2642" i="1"/>
  <c r="H2642" i="1"/>
  <c r="F2642" i="1"/>
  <c r="E2642" i="1"/>
  <c r="A2642" i="1"/>
  <c r="AH2641" i="1"/>
  <c r="AE2641" i="1"/>
  <c r="AD2641" i="1"/>
  <c r="S2641" i="1"/>
  <c r="U2641" i="1"/>
  <c r="H2641" i="1"/>
  <c r="F2641" i="1"/>
  <c r="E2641" i="1"/>
  <c r="A2641" i="1"/>
  <c r="AH2640" i="1"/>
  <c r="AE2640" i="1"/>
  <c r="AD2640" i="1"/>
  <c r="S2640" i="1"/>
  <c r="U2640" i="1"/>
  <c r="H2640" i="1"/>
  <c r="F2640" i="1"/>
  <c r="E2640" i="1"/>
  <c r="A2640" i="1"/>
  <c r="AH2639" i="1"/>
  <c r="AE2639" i="1"/>
  <c r="AD2639" i="1"/>
  <c r="S2639" i="1"/>
  <c r="U2639" i="1"/>
  <c r="H2639" i="1"/>
  <c r="F2639" i="1"/>
  <c r="E2639" i="1"/>
  <c r="A2639" i="1"/>
  <c r="AH2638" i="1"/>
  <c r="AE2638" i="1"/>
  <c r="AD2638" i="1"/>
  <c r="S2638" i="1"/>
  <c r="U2638" i="1"/>
  <c r="H2638" i="1"/>
  <c r="F2638" i="1"/>
  <c r="E2638" i="1"/>
  <c r="A2638" i="1"/>
  <c r="AH2637" i="1"/>
  <c r="AE2637" i="1"/>
  <c r="AD2637" i="1"/>
  <c r="S2637" i="1"/>
  <c r="U2637" i="1"/>
  <c r="H2637" i="1"/>
  <c r="F2637" i="1"/>
  <c r="E2637" i="1"/>
  <c r="A2637" i="1"/>
  <c r="AH2636" i="1"/>
  <c r="AE2636" i="1"/>
  <c r="AD2636" i="1"/>
  <c r="S2636" i="1"/>
  <c r="U2636" i="1"/>
  <c r="H2636" i="1"/>
  <c r="F2636" i="1"/>
  <c r="E2636" i="1"/>
  <c r="A2636" i="1"/>
  <c r="AH2635" i="1"/>
  <c r="AE2635" i="1"/>
  <c r="AD2635" i="1"/>
  <c r="S2635" i="1"/>
  <c r="U2635" i="1"/>
  <c r="H2635" i="1"/>
  <c r="F2635" i="1"/>
  <c r="E2635" i="1"/>
  <c r="A2635" i="1"/>
  <c r="AH2634" i="1"/>
  <c r="AE2634" i="1"/>
  <c r="AD2634" i="1"/>
  <c r="S2634" i="1"/>
  <c r="U2634" i="1"/>
  <c r="H2634" i="1"/>
  <c r="F2634" i="1"/>
  <c r="E2634" i="1"/>
  <c r="A2634" i="1"/>
  <c r="AH2633" i="1"/>
  <c r="AE2633" i="1"/>
  <c r="AD2633" i="1"/>
  <c r="S2633" i="1"/>
  <c r="U2633" i="1"/>
  <c r="H2633" i="1"/>
  <c r="F2633" i="1"/>
  <c r="E2633" i="1"/>
  <c r="A2633" i="1"/>
  <c r="AH2632" i="1"/>
  <c r="AE2632" i="1"/>
  <c r="AD2632" i="1"/>
  <c r="S2632" i="1"/>
  <c r="U2632" i="1"/>
  <c r="H2632" i="1"/>
  <c r="F2632" i="1"/>
  <c r="E2632" i="1"/>
  <c r="A2632" i="1"/>
  <c r="AH2631" i="1"/>
  <c r="AE2631" i="1"/>
  <c r="AD2631" i="1"/>
  <c r="S2631" i="1"/>
  <c r="U2631" i="1"/>
  <c r="H2631" i="1"/>
  <c r="F2631" i="1"/>
  <c r="E2631" i="1"/>
  <c r="A2631" i="1"/>
  <c r="AH2630" i="1"/>
  <c r="AE2630" i="1"/>
  <c r="AD2630" i="1"/>
  <c r="S2630" i="1"/>
  <c r="U2630" i="1"/>
  <c r="H2630" i="1"/>
  <c r="F2630" i="1"/>
  <c r="E2630" i="1"/>
  <c r="A2630" i="1"/>
  <c r="AH2629" i="1"/>
  <c r="AE2629" i="1"/>
  <c r="AD2629" i="1"/>
  <c r="S2629" i="1"/>
  <c r="U2629" i="1"/>
  <c r="H2629" i="1"/>
  <c r="F2629" i="1"/>
  <c r="E2629" i="1"/>
  <c r="A2629" i="1"/>
  <c r="AH2628" i="1"/>
  <c r="AE2628" i="1"/>
  <c r="AD2628" i="1"/>
  <c r="S2628" i="1"/>
  <c r="U2628" i="1"/>
  <c r="H2628" i="1"/>
  <c r="F2628" i="1"/>
  <c r="E2628" i="1"/>
  <c r="A2628" i="1"/>
  <c r="AH2627" i="1"/>
  <c r="AE2627" i="1"/>
  <c r="AD2627" i="1"/>
  <c r="S2627" i="1"/>
  <c r="U2627" i="1"/>
  <c r="H2627" i="1"/>
  <c r="F2627" i="1"/>
  <c r="E2627" i="1"/>
  <c r="A2627" i="1"/>
  <c r="AH2626" i="1"/>
  <c r="AE2626" i="1"/>
  <c r="AD2626" i="1"/>
  <c r="S2626" i="1"/>
  <c r="U2626" i="1"/>
  <c r="H2626" i="1"/>
  <c r="F2626" i="1"/>
  <c r="E2626" i="1"/>
  <c r="A2626" i="1"/>
  <c r="AH2625" i="1"/>
  <c r="AE2625" i="1"/>
  <c r="AD2625" i="1"/>
  <c r="S2625" i="1"/>
  <c r="U2625" i="1"/>
  <c r="H2625" i="1"/>
  <c r="F2625" i="1"/>
  <c r="E2625" i="1"/>
  <c r="A2625" i="1"/>
  <c r="AH2624" i="1"/>
  <c r="AE2624" i="1"/>
  <c r="AD2624" i="1"/>
  <c r="S2624" i="1"/>
  <c r="U2624" i="1"/>
  <c r="H2624" i="1"/>
  <c r="F2624" i="1"/>
  <c r="E2624" i="1"/>
  <c r="A2624" i="1"/>
  <c r="AH2623" i="1"/>
  <c r="AE2623" i="1"/>
  <c r="AD2623" i="1"/>
  <c r="S2623" i="1"/>
  <c r="U2623" i="1"/>
  <c r="H2623" i="1"/>
  <c r="F2623" i="1"/>
  <c r="E2623" i="1"/>
  <c r="A2623" i="1"/>
  <c r="AH2622" i="1"/>
  <c r="AE2622" i="1"/>
  <c r="AD2622" i="1"/>
  <c r="S2622" i="1"/>
  <c r="U2622" i="1"/>
  <c r="H2622" i="1"/>
  <c r="F2622" i="1"/>
  <c r="E2622" i="1"/>
  <c r="A2622" i="1"/>
  <c r="AH2621" i="1"/>
  <c r="AE2621" i="1"/>
  <c r="AD2621" i="1"/>
  <c r="S2621" i="1"/>
  <c r="U2621" i="1"/>
  <c r="H2621" i="1"/>
  <c r="F2621" i="1"/>
  <c r="E2621" i="1"/>
  <c r="A2621" i="1"/>
  <c r="AH2620" i="1"/>
  <c r="AE2620" i="1"/>
  <c r="AD2620" i="1"/>
  <c r="S2620" i="1"/>
  <c r="U2620" i="1"/>
  <c r="H2620" i="1"/>
  <c r="F2620" i="1"/>
  <c r="E2620" i="1"/>
  <c r="A2620" i="1"/>
  <c r="AH2619" i="1"/>
  <c r="AE2619" i="1"/>
  <c r="AD2619" i="1"/>
  <c r="S2619" i="1"/>
  <c r="U2619" i="1"/>
  <c r="H2619" i="1"/>
  <c r="F2619" i="1"/>
  <c r="E2619" i="1"/>
  <c r="A2619" i="1"/>
  <c r="AH2618" i="1"/>
  <c r="AE2618" i="1"/>
  <c r="AD2618" i="1"/>
  <c r="S2618" i="1"/>
  <c r="U2618" i="1"/>
  <c r="H2618" i="1"/>
  <c r="F2618" i="1"/>
  <c r="E2618" i="1"/>
  <c r="A2618" i="1"/>
  <c r="AH2617" i="1"/>
  <c r="AE2617" i="1"/>
  <c r="AD2617" i="1"/>
  <c r="S2617" i="1"/>
  <c r="U2617" i="1"/>
  <c r="H2617" i="1"/>
  <c r="F2617" i="1"/>
  <c r="E2617" i="1"/>
  <c r="A2617" i="1"/>
  <c r="AH2616" i="1"/>
  <c r="AE2616" i="1"/>
  <c r="AD2616" i="1"/>
  <c r="S2616" i="1"/>
  <c r="U2616" i="1"/>
  <c r="H2616" i="1"/>
  <c r="F2616" i="1"/>
  <c r="E2616" i="1"/>
  <c r="A2616" i="1"/>
  <c r="AH2615" i="1"/>
  <c r="AE2615" i="1"/>
  <c r="AD2615" i="1"/>
  <c r="S2615" i="1"/>
  <c r="U2615" i="1"/>
  <c r="H2615" i="1"/>
  <c r="F2615" i="1"/>
  <c r="E2615" i="1"/>
  <c r="A2615" i="1"/>
  <c r="AH2614" i="1"/>
  <c r="AE2614" i="1"/>
  <c r="AD2614" i="1"/>
  <c r="S2614" i="1"/>
  <c r="U2614" i="1"/>
  <c r="H2614" i="1"/>
  <c r="F2614" i="1"/>
  <c r="E2614" i="1"/>
  <c r="A2614" i="1"/>
  <c r="AH2613" i="1"/>
  <c r="AE2613" i="1"/>
  <c r="AD2613" i="1"/>
  <c r="S2613" i="1"/>
  <c r="U2613" i="1"/>
  <c r="H2613" i="1"/>
  <c r="F2613" i="1"/>
  <c r="E2613" i="1"/>
  <c r="A2613" i="1"/>
  <c r="AH2612" i="1"/>
  <c r="AE2612" i="1"/>
  <c r="AD2612" i="1"/>
  <c r="S2612" i="1"/>
  <c r="U2612" i="1"/>
  <c r="H2612" i="1"/>
  <c r="F2612" i="1"/>
  <c r="E2612" i="1"/>
  <c r="A2612" i="1"/>
  <c r="AH2611" i="1"/>
  <c r="AE2611" i="1"/>
  <c r="AD2611" i="1"/>
  <c r="S2611" i="1"/>
  <c r="U2611" i="1"/>
  <c r="H2611" i="1"/>
  <c r="F2611" i="1"/>
  <c r="E2611" i="1"/>
  <c r="A2611" i="1"/>
  <c r="AH2610" i="1"/>
  <c r="AE2610" i="1"/>
  <c r="AD2610" i="1"/>
  <c r="S2610" i="1"/>
  <c r="U2610" i="1"/>
  <c r="H2610" i="1"/>
  <c r="F2610" i="1"/>
  <c r="E2610" i="1"/>
  <c r="A2610" i="1"/>
  <c r="AH2609" i="1"/>
  <c r="AE2609" i="1"/>
  <c r="AD2609" i="1"/>
  <c r="S2609" i="1"/>
  <c r="U2609" i="1"/>
  <c r="H2609" i="1"/>
  <c r="F2609" i="1"/>
  <c r="E2609" i="1"/>
  <c r="A2609" i="1"/>
  <c r="AH2608" i="1"/>
  <c r="AE2608" i="1"/>
  <c r="AD2608" i="1"/>
  <c r="S2608" i="1"/>
  <c r="U2608" i="1"/>
  <c r="H2608" i="1"/>
  <c r="F2608" i="1"/>
  <c r="E2608" i="1"/>
  <c r="A2608" i="1"/>
  <c r="AH2607" i="1"/>
  <c r="AE2607" i="1"/>
  <c r="AD2607" i="1"/>
  <c r="S2607" i="1"/>
  <c r="U2607" i="1"/>
  <c r="H2607" i="1"/>
  <c r="F2607" i="1"/>
  <c r="E2607" i="1"/>
  <c r="A2607" i="1"/>
  <c r="AH2606" i="1"/>
  <c r="AE2606" i="1"/>
  <c r="AD2606" i="1"/>
  <c r="S2606" i="1"/>
  <c r="U2606" i="1"/>
  <c r="H2606" i="1"/>
  <c r="F2606" i="1"/>
  <c r="E2606" i="1"/>
  <c r="A2606" i="1"/>
  <c r="AH2605" i="1"/>
  <c r="AE2605" i="1"/>
  <c r="AD2605" i="1"/>
  <c r="S2605" i="1"/>
  <c r="U2605" i="1"/>
  <c r="H2605" i="1"/>
  <c r="F2605" i="1"/>
  <c r="E2605" i="1"/>
  <c r="A2605" i="1"/>
  <c r="AH2604" i="1"/>
  <c r="AE2604" i="1"/>
  <c r="AD2604" i="1"/>
  <c r="S2604" i="1"/>
  <c r="U2604" i="1"/>
  <c r="H2604" i="1"/>
  <c r="F2604" i="1"/>
  <c r="E2604" i="1"/>
  <c r="A2604" i="1"/>
  <c r="AH2603" i="1"/>
  <c r="AE2603" i="1"/>
  <c r="AD2603" i="1"/>
  <c r="S2603" i="1"/>
  <c r="U2603" i="1"/>
  <c r="H2603" i="1"/>
  <c r="F2603" i="1"/>
  <c r="E2603" i="1"/>
  <c r="A2603" i="1"/>
  <c r="AH2602" i="1"/>
  <c r="AE2602" i="1"/>
  <c r="AD2602" i="1"/>
  <c r="S2602" i="1"/>
  <c r="U2602" i="1"/>
  <c r="H2602" i="1"/>
  <c r="F2602" i="1"/>
  <c r="E2602" i="1"/>
  <c r="A2602" i="1"/>
  <c r="AH2601" i="1"/>
  <c r="AE2601" i="1"/>
  <c r="AD2601" i="1"/>
  <c r="S2601" i="1"/>
  <c r="U2601" i="1"/>
  <c r="H2601" i="1"/>
  <c r="F2601" i="1"/>
  <c r="E2601" i="1"/>
  <c r="A2601" i="1"/>
  <c r="AH2600" i="1"/>
  <c r="AE2600" i="1"/>
  <c r="AD2600" i="1"/>
  <c r="S2600" i="1"/>
  <c r="U2600" i="1"/>
  <c r="H2600" i="1"/>
  <c r="F2600" i="1"/>
  <c r="E2600" i="1"/>
  <c r="A2600" i="1"/>
  <c r="AH2599" i="1"/>
  <c r="AE2599" i="1"/>
  <c r="AD2599" i="1"/>
  <c r="S2599" i="1"/>
  <c r="U2599" i="1"/>
  <c r="H2599" i="1"/>
  <c r="F2599" i="1"/>
  <c r="E2599" i="1"/>
  <c r="A2599" i="1"/>
  <c r="AH2598" i="1"/>
  <c r="AE2598" i="1"/>
  <c r="AD2598" i="1"/>
  <c r="S2598" i="1"/>
  <c r="U2598" i="1"/>
  <c r="H2598" i="1"/>
  <c r="F2598" i="1"/>
  <c r="E2598" i="1"/>
  <c r="A2598" i="1"/>
  <c r="AH2597" i="1"/>
  <c r="AE2597" i="1"/>
  <c r="AD2597" i="1"/>
  <c r="S2597" i="1"/>
  <c r="U2597" i="1"/>
  <c r="H2597" i="1"/>
  <c r="F2597" i="1"/>
  <c r="E2597" i="1"/>
  <c r="A2597" i="1"/>
  <c r="AH2596" i="1"/>
  <c r="AE2596" i="1"/>
  <c r="AD2596" i="1"/>
  <c r="S2596" i="1"/>
  <c r="U2596" i="1"/>
  <c r="H2596" i="1"/>
  <c r="F2596" i="1"/>
  <c r="E2596" i="1"/>
  <c r="A2596" i="1"/>
  <c r="AH2595" i="1"/>
  <c r="AE2595" i="1"/>
  <c r="AD2595" i="1"/>
  <c r="S2595" i="1"/>
  <c r="U2595" i="1"/>
  <c r="H2595" i="1"/>
  <c r="F2595" i="1"/>
  <c r="E2595" i="1"/>
  <c r="A2595" i="1"/>
  <c r="AH2594" i="1"/>
  <c r="AE2594" i="1"/>
  <c r="AD2594" i="1"/>
  <c r="S2594" i="1"/>
  <c r="U2594" i="1"/>
  <c r="H2594" i="1"/>
  <c r="F2594" i="1"/>
  <c r="E2594" i="1"/>
  <c r="A2594" i="1"/>
  <c r="AH2593" i="1"/>
  <c r="AE2593" i="1"/>
  <c r="AD2593" i="1"/>
  <c r="S2593" i="1"/>
  <c r="U2593" i="1"/>
  <c r="H2593" i="1"/>
  <c r="F2593" i="1"/>
  <c r="E2593" i="1"/>
  <c r="A2593" i="1"/>
  <c r="AH2592" i="1"/>
  <c r="AE2592" i="1"/>
  <c r="AD2592" i="1"/>
  <c r="S2592" i="1"/>
  <c r="U2592" i="1"/>
  <c r="H2592" i="1"/>
  <c r="F2592" i="1"/>
  <c r="E2592" i="1"/>
  <c r="A2592" i="1"/>
  <c r="AH2591" i="1"/>
  <c r="AE2591" i="1"/>
  <c r="AD2591" i="1"/>
  <c r="S2591" i="1"/>
  <c r="U2591" i="1"/>
  <c r="H2591" i="1"/>
  <c r="F2591" i="1"/>
  <c r="E2591" i="1"/>
  <c r="A2591" i="1"/>
  <c r="AH2590" i="1"/>
  <c r="AE2590" i="1"/>
  <c r="AD2590" i="1"/>
  <c r="S2590" i="1"/>
  <c r="U2590" i="1"/>
  <c r="H2590" i="1"/>
  <c r="F2590" i="1"/>
  <c r="E2590" i="1"/>
  <c r="A2590" i="1"/>
  <c r="AH2589" i="1"/>
  <c r="AE2589" i="1"/>
  <c r="AD2589" i="1"/>
  <c r="S2589" i="1"/>
  <c r="U2589" i="1"/>
  <c r="H2589" i="1"/>
  <c r="F2589" i="1"/>
  <c r="E2589" i="1"/>
  <c r="A2589" i="1"/>
  <c r="AH2588" i="1"/>
  <c r="AE2588" i="1"/>
  <c r="AD2588" i="1"/>
  <c r="S2588" i="1"/>
  <c r="U2588" i="1"/>
  <c r="H2588" i="1"/>
  <c r="F2588" i="1"/>
  <c r="E2588" i="1"/>
  <c r="A2588" i="1"/>
  <c r="AH2587" i="1"/>
  <c r="AE2587" i="1"/>
  <c r="AD2587" i="1"/>
  <c r="S2587" i="1"/>
  <c r="U2587" i="1"/>
  <c r="H2587" i="1"/>
  <c r="F2587" i="1"/>
  <c r="E2587" i="1"/>
  <c r="A2587" i="1"/>
  <c r="AH2586" i="1"/>
  <c r="AE2586" i="1"/>
  <c r="AD2586" i="1"/>
  <c r="S2586" i="1"/>
  <c r="U2586" i="1"/>
  <c r="H2586" i="1"/>
  <c r="F2586" i="1"/>
  <c r="E2586" i="1"/>
  <c r="A2586" i="1"/>
  <c r="AH2585" i="1"/>
  <c r="AE2585" i="1"/>
  <c r="AD2585" i="1"/>
  <c r="S2585" i="1"/>
  <c r="U2585" i="1"/>
  <c r="H2585" i="1"/>
  <c r="F2585" i="1"/>
  <c r="E2585" i="1"/>
  <c r="A2585" i="1"/>
  <c r="AH2584" i="1"/>
  <c r="AE2584" i="1"/>
  <c r="AD2584" i="1"/>
  <c r="S2584" i="1"/>
  <c r="U2584" i="1"/>
  <c r="H2584" i="1"/>
  <c r="F2584" i="1"/>
  <c r="E2584" i="1"/>
  <c r="A2584" i="1"/>
  <c r="AH2583" i="1"/>
  <c r="AE2583" i="1"/>
  <c r="AD2583" i="1"/>
  <c r="S2583" i="1"/>
  <c r="U2583" i="1"/>
  <c r="H2583" i="1"/>
  <c r="F2583" i="1"/>
  <c r="E2583" i="1"/>
  <c r="A2583" i="1"/>
  <c r="AH2582" i="1"/>
  <c r="AE2582" i="1"/>
  <c r="AD2582" i="1"/>
  <c r="S2582" i="1"/>
  <c r="U2582" i="1"/>
  <c r="H2582" i="1"/>
  <c r="F2582" i="1"/>
  <c r="E2582" i="1"/>
  <c r="A2582" i="1"/>
  <c r="AH2581" i="1"/>
  <c r="AE2581" i="1"/>
  <c r="AD2581" i="1"/>
  <c r="S2581" i="1"/>
  <c r="U2581" i="1"/>
  <c r="H2581" i="1"/>
  <c r="F2581" i="1"/>
  <c r="E2581" i="1"/>
  <c r="A2581" i="1"/>
  <c r="AH2580" i="1"/>
  <c r="AE2580" i="1"/>
  <c r="AD2580" i="1"/>
  <c r="S2580" i="1"/>
  <c r="U2580" i="1"/>
  <c r="H2580" i="1"/>
  <c r="F2580" i="1"/>
  <c r="E2580" i="1"/>
  <c r="A2580" i="1"/>
  <c r="AH2579" i="1"/>
  <c r="AE2579" i="1"/>
  <c r="AD2579" i="1"/>
  <c r="S2579" i="1"/>
  <c r="U2579" i="1"/>
  <c r="H2579" i="1"/>
  <c r="F2579" i="1"/>
  <c r="E2579" i="1"/>
  <c r="A2579" i="1"/>
  <c r="AH2578" i="1"/>
  <c r="AE2578" i="1"/>
  <c r="AD2578" i="1"/>
  <c r="S2578" i="1"/>
  <c r="U2578" i="1"/>
  <c r="H2578" i="1"/>
  <c r="F2578" i="1"/>
  <c r="E2578" i="1"/>
  <c r="A2578" i="1"/>
  <c r="AH2577" i="1"/>
  <c r="AE2577" i="1"/>
  <c r="AD2577" i="1"/>
  <c r="S2577" i="1"/>
  <c r="U2577" i="1"/>
  <c r="H2577" i="1"/>
  <c r="F2577" i="1"/>
  <c r="E2577" i="1"/>
  <c r="A2577" i="1"/>
  <c r="AH2576" i="1"/>
  <c r="AE2576" i="1"/>
  <c r="AD2576" i="1"/>
  <c r="S2576" i="1"/>
  <c r="U2576" i="1"/>
  <c r="H2576" i="1"/>
  <c r="F2576" i="1"/>
  <c r="E2576" i="1"/>
  <c r="A2576" i="1"/>
  <c r="AH2575" i="1"/>
  <c r="AE2575" i="1"/>
  <c r="AD2575" i="1"/>
  <c r="S2575" i="1"/>
  <c r="U2575" i="1"/>
  <c r="H2575" i="1"/>
  <c r="F2575" i="1"/>
  <c r="E2575" i="1"/>
  <c r="A2575" i="1"/>
  <c r="AH2574" i="1"/>
  <c r="AE2574" i="1"/>
  <c r="AD2574" i="1"/>
  <c r="S2574" i="1"/>
  <c r="U2574" i="1"/>
  <c r="H2574" i="1"/>
  <c r="F2574" i="1"/>
  <c r="E2574" i="1"/>
  <c r="A2574" i="1"/>
  <c r="AH2573" i="1"/>
  <c r="AE2573" i="1"/>
  <c r="AD2573" i="1"/>
  <c r="S2573" i="1"/>
  <c r="U2573" i="1"/>
  <c r="H2573" i="1"/>
  <c r="F2573" i="1"/>
  <c r="E2573" i="1"/>
  <c r="A2573" i="1"/>
  <c r="AH2572" i="1"/>
  <c r="AE2572" i="1"/>
  <c r="AD2572" i="1"/>
  <c r="S2572" i="1"/>
  <c r="U2572" i="1"/>
  <c r="H2572" i="1"/>
  <c r="F2572" i="1"/>
  <c r="E2572" i="1"/>
  <c r="A2572" i="1"/>
  <c r="AH2571" i="1"/>
  <c r="AE2571" i="1"/>
  <c r="AD2571" i="1"/>
  <c r="S2571" i="1"/>
  <c r="U2571" i="1"/>
  <c r="H2571" i="1"/>
  <c r="F2571" i="1"/>
  <c r="E2571" i="1"/>
  <c r="A2571" i="1"/>
  <c r="AH2570" i="1"/>
  <c r="AE2570" i="1"/>
  <c r="AD2570" i="1"/>
  <c r="S2570" i="1"/>
  <c r="U2570" i="1"/>
  <c r="H2570" i="1"/>
  <c r="F2570" i="1"/>
  <c r="E2570" i="1"/>
  <c r="A2570" i="1"/>
  <c r="AH2569" i="1"/>
  <c r="AE2569" i="1"/>
  <c r="AD2569" i="1"/>
  <c r="S2569" i="1"/>
  <c r="U2569" i="1"/>
  <c r="H2569" i="1"/>
  <c r="F2569" i="1"/>
  <c r="E2569" i="1"/>
  <c r="A2569" i="1"/>
  <c r="AH2568" i="1"/>
  <c r="AE2568" i="1"/>
  <c r="AD2568" i="1"/>
  <c r="S2568" i="1"/>
  <c r="U2568" i="1"/>
  <c r="H2568" i="1"/>
  <c r="F2568" i="1"/>
  <c r="E2568" i="1"/>
  <c r="A2568" i="1"/>
  <c r="AH2567" i="1"/>
  <c r="AE2567" i="1"/>
  <c r="AD2567" i="1"/>
  <c r="S2567" i="1"/>
  <c r="U2567" i="1"/>
  <c r="H2567" i="1"/>
  <c r="F2567" i="1"/>
  <c r="E2567" i="1"/>
  <c r="A2567" i="1"/>
  <c r="AH2566" i="1"/>
  <c r="AE2566" i="1"/>
  <c r="AD2566" i="1"/>
  <c r="S2566" i="1"/>
  <c r="U2566" i="1"/>
  <c r="H2566" i="1"/>
  <c r="F2566" i="1"/>
  <c r="E2566" i="1"/>
  <c r="A2566" i="1"/>
  <c r="AH2565" i="1"/>
  <c r="AE2565" i="1"/>
  <c r="AD2565" i="1"/>
  <c r="S2565" i="1"/>
  <c r="U2565" i="1"/>
  <c r="H2565" i="1"/>
  <c r="F2565" i="1"/>
  <c r="E2565" i="1"/>
  <c r="A2565" i="1"/>
  <c r="AH2564" i="1"/>
  <c r="AE2564" i="1"/>
  <c r="AD2564" i="1"/>
  <c r="S2564" i="1"/>
  <c r="U2564" i="1"/>
  <c r="H2564" i="1"/>
  <c r="F2564" i="1"/>
  <c r="E2564" i="1"/>
  <c r="A2564" i="1"/>
  <c r="AH2563" i="1"/>
  <c r="AE2563" i="1"/>
  <c r="AD2563" i="1"/>
  <c r="S2563" i="1"/>
  <c r="U2563" i="1"/>
  <c r="H2563" i="1"/>
  <c r="F2563" i="1"/>
  <c r="E2563" i="1"/>
  <c r="A2563" i="1"/>
  <c r="AH2562" i="1"/>
  <c r="AE2562" i="1"/>
  <c r="AD2562" i="1"/>
  <c r="S2562" i="1"/>
  <c r="U2562" i="1"/>
  <c r="H2562" i="1"/>
  <c r="F2562" i="1"/>
  <c r="E2562" i="1"/>
  <c r="A2562" i="1"/>
  <c r="AH2561" i="1"/>
  <c r="AE2561" i="1"/>
  <c r="AD2561" i="1"/>
  <c r="S2561" i="1"/>
  <c r="U2561" i="1"/>
  <c r="H2561" i="1"/>
  <c r="F2561" i="1"/>
  <c r="E2561" i="1"/>
  <c r="A2561" i="1"/>
  <c r="AH2560" i="1"/>
  <c r="AE2560" i="1"/>
  <c r="AD2560" i="1"/>
  <c r="S2560" i="1"/>
  <c r="U2560" i="1"/>
  <c r="H2560" i="1"/>
  <c r="F2560" i="1"/>
  <c r="E2560" i="1"/>
  <c r="A2560" i="1"/>
  <c r="AH2559" i="1"/>
  <c r="AE2559" i="1"/>
  <c r="AD2559" i="1"/>
  <c r="S2559" i="1"/>
  <c r="U2559" i="1"/>
  <c r="H2559" i="1"/>
  <c r="F2559" i="1"/>
  <c r="E2559" i="1"/>
  <c r="A2559" i="1"/>
  <c r="AH2558" i="1"/>
  <c r="AE2558" i="1"/>
  <c r="AD2558" i="1"/>
  <c r="S2558" i="1"/>
  <c r="U2558" i="1"/>
  <c r="H2558" i="1"/>
  <c r="F2558" i="1"/>
  <c r="E2558" i="1"/>
  <c r="A2558" i="1"/>
  <c r="AH2557" i="1"/>
  <c r="AE2557" i="1"/>
  <c r="AD2557" i="1"/>
  <c r="S2557" i="1"/>
  <c r="U2557" i="1"/>
  <c r="H2557" i="1"/>
  <c r="F2557" i="1"/>
  <c r="E2557" i="1"/>
  <c r="A2557" i="1"/>
  <c r="AH2556" i="1"/>
  <c r="AE2556" i="1"/>
  <c r="AD2556" i="1"/>
  <c r="S2556" i="1"/>
  <c r="U2556" i="1"/>
  <c r="H2556" i="1"/>
  <c r="F2556" i="1"/>
  <c r="E2556" i="1"/>
  <c r="A2556" i="1"/>
  <c r="AH2555" i="1"/>
  <c r="AE2555" i="1"/>
  <c r="AD2555" i="1"/>
  <c r="S2555" i="1"/>
  <c r="U2555" i="1"/>
  <c r="H2555" i="1"/>
  <c r="F2555" i="1"/>
  <c r="E2555" i="1"/>
  <c r="A2555" i="1"/>
  <c r="AH2554" i="1"/>
  <c r="AE2554" i="1"/>
  <c r="AD2554" i="1"/>
  <c r="S2554" i="1"/>
  <c r="U2554" i="1"/>
  <c r="H2554" i="1"/>
  <c r="F2554" i="1"/>
  <c r="E2554" i="1"/>
  <c r="A2554" i="1"/>
  <c r="AH2553" i="1"/>
  <c r="AE2553" i="1"/>
  <c r="AD2553" i="1"/>
  <c r="S2553" i="1"/>
  <c r="U2553" i="1"/>
  <c r="H2553" i="1"/>
  <c r="F2553" i="1"/>
  <c r="E2553" i="1"/>
  <c r="A2553" i="1"/>
  <c r="AH2552" i="1"/>
  <c r="AE2552" i="1"/>
  <c r="AD2552" i="1"/>
  <c r="S2552" i="1"/>
  <c r="U2552" i="1"/>
  <c r="H2552" i="1"/>
  <c r="F2552" i="1"/>
  <c r="E2552" i="1"/>
  <c r="A2552" i="1"/>
  <c r="AH2551" i="1"/>
  <c r="AE2551" i="1"/>
  <c r="AD2551" i="1"/>
  <c r="S2551" i="1"/>
  <c r="U2551" i="1"/>
  <c r="H2551" i="1"/>
  <c r="F2551" i="1"/>
  <c r="E2551" i="1"/>
  <c r="A2551" i="1"/>
  <c r="AH2550" i="1"/>
  <c r="AE2550" i="1"/>
  <c r="AD2550" i="1"/>
  <c r="S2550" i="1"/>
  <c r="U2550" i="1"/>
  <c r="H2550" i="1"/>
  <c r="F2550" i="1"/>
  <c r="E2550" i="1"/>
  <c r="A2550" i="1"/>
  <c r="AH2549" i="1"/>
  <c r="AE2549" i="1"/>
  <c r="AD2549" i="1"/>
  <c r="S2549" i="1"/>
  <c r="U2549" i="1"/>
  <c r="H2549" i="1"/>
  <c r="F2549" i="1"/>
  <c r="E2549" i="1"/>
  <c r="A2549" i="1"/>
  <c r="AH2548" i="1"/>
  <c r="AE2548" i="1"/>
  <c r="AD2548" i="1"/>
  <c r="S2548" i="1"/>
  <c r="U2548" i="1"/>
  <c r="H2548" i="1"/>
  <c r="F2548" i="1"/>
  <c r="E2548" i="1"/>
  <c r="A2548" i="1"/>
  <c r="AH2547" i="1"/>
  <c r="AE2547" i="1"/>
  <c r="AD2547" i="1"/>
  <c r="S2547" i="1"/>
  <c r="U2547" i="1"/>
  <c r="H2547" i="1"/>
  <c r="F2547" i="1"/>
  <c r="E2547" i="1"/>
  <c r="A2547" i="1"/>
  <c r="AH2546" i="1"/>
  <c r="AE2546" i="1"/>
  <c r="AD2546" i="1"/>
  <c r="S2546" i="1"/>
  <c r="U2546" i="1"/>
  <c r="H2546" i="1"/>
  <c r="F2546" i="1"/>
  <c r="E2546" i="1"/>
  <c r="A2546" i="1"/>
  <c r="AH2545" i="1"/>
  <c r="AE2545" i="1"/>
  <c r="AD2545" i="1"/>
  <c r="S2545" i="1"/>
  <c r="U2545" i="1"/>
  <c r="H2545" i="1"/>
  <c r="F2545" i="1"/>
  <c r="E2545" i="1"/>
  <c r="A2545" i="1"/>
  <c r="AH2544" i="1"/>
  <c r="AE2544" i="1"/>
  <c r="AD2544" i="1"/>
  <c r="S2544" i="1"/>
  <c r="U2544" i="1"/>
  <c r="H2544" i="1"/>
  <c r="F2544" i="1"/>
  <c r="E2544" i="1"/>
  <c r="A2544" i="1"/>
  <c r="AH2543" i="1"/>
  <c r="AE2543" i="1"/>
  <c r="AD2543" i="1"/>
  <c r="S2543" i="1"/>
  <c r="U2543" i="1"/>
  <c r="H2543" i="1"/>
  <c r="F2543" i="1"/>
  <c r="E2543" i="1"/>
  <c r="A2543" i="1"/>
  <c r="AH2542" i="1"/>
  <c r="AE2542" i="1"/>
  <c r="AD2542" i="1"/>
  <c r="S2542" i="1"/>
  <c r="U2542" i="1"/>
  <c r="H2542" i="1"/>
  <c r="F2542" i="1"/>
  <c r="E2542" i="1"/>
  <c r="A2542" i="1"/>
  <c r="AH2541" i="1"/>
  <c r="AE2541" i="1"/>
  <c r="AD2541" i="1"/>
  <c r="S2541" i="1"/>
  <c r="U2541" i="1"/>
  <c r="H2541" i="1"/>
  <c r="F2541" i="1"/>
  <c r="E2541" i="1"/>
  <c r="A2541" i="1"/>
  <c r="AH2540" i="1"/>
  <c r="AE2540" i="1"/>
  <c r="AD2540" i="1"/>
  <c r="S2540" i="1"/>
  <c r="U2540" i="1"/>
  <c r="H2540" i="1"/>
  <c r="F2540" i="1"/>
  <c r="E2540" i="1"/>
  <c r="A2540" i="1"/>
  <c r="AH2539" i="1"/>
  <c r="AE2539" i="1"/>
  <c r="AD2539" i="1"/>
  <c r="S2539" i="1"/>
  <c r="U2539" i="1"/>
  <c r="H2539" i="1"/>
  <c r="F2539" i="1"/>
  <c r="E2539" i="1"/>
  <c r="A2539" i="1"/>
  <c r="AH2538" i="1"/>
  <c r="AE2538" i="1"/>
  <c r="AD2538" i="1"/>
  <c r="S2538" i="1"/>
  <c r="U2538" i="1"/>
  <c r="H2538" i="1"/>
  <c r="F2538" i="1"/>
  <c r="E2538" i="1"/>
  <c r="A2538" i="1"/>
  <c r="AH2537" i="1"/>
  <c r="AE2537" i="1"/>
  <c r="AD2537" i="1"/>
  <c r="S2537" i="1"/>
  <c r="U2537" i="1"/>
  <c r="H2537" i="1"/>
  <c r="F2537" i="1"/>
  <c r="E2537" i="1"/>
  <c r="A2537" i="1"/>
  <c r="AH2536" i="1"/>
  <c r="AE2536" i="1"/>
  <c r="AD2536" i="1"/>
  <c r="S2536" i="1"/>
  <c r="U2536" i="1"/>
  <c r="H2536" i="1"/>
  <c r="F2536" i="1"/>
  <c r="E2536" i="1"/>
  <c r="A2536" i="1"/>
  <c r="AH2535" i="1"/>
  <c r="AE2535" i="1"/>
  <c r="AD2535" i="1"/>
  <c r="S2535" i="1"/>
  <c r="U2535" i="1"/>
  <c r="H2535" i="1"/>
  <c r="F2535" i="1"/>
  <c r="E2535" i="1"/>
  <c r="A2535" i="1"/>
  <c r="AH2534" i="1"/>
  <c r="AE2534" i="1"/>
  <c r="AD2534" i="1"/>
  <c r="S2534" i="1"/>
  <c r="U2534" i="1"/>
  <c r="H2534" i="1"/>
  <c r="F2534" i="1"/>
  <c r="E2534" i="1"/>
  <c r="A2534" i="1"/>
  <c r="AH2533" i="1"/>
  <c r="AE2533" i="1"/>
  <c r="AD2533" i="1"/>
  <c r="S2533" i="1"/>
  <c r="U2533" i="1"/>
  <c r="H2533" i="1"/>
  <c r="F2533" i="1"/>
  <c r="E2533" i="1"/>
  <c r="A2533" i="1"/>
  <c r="AH2532" i="1"/>
  <c r="AE2532" i="1"/>
  <c r="AD2532" i="1"/>
  <c r="S2532" i="1"/>
  <c r="U2532" i="1"/>
  <c r="H2532" i="1"/>
  <c r="F2532" i="1"/>
  <c r="E2532" i="1"/>
  <c r="A2532" i="1"/>
  <c r="AH2531" i="1"/>
  <c r="AE2531" i="1"/>
  <c r="AD2531" i="1"/>
  <c r="S2531" i="1"/>
  <c r="U2531" i="1"/>
  <c r="H2531" i="1"/>
  <c r="F2531" i="1"/>
  <c r="E2531" i="1"/>
  <c r="A2531" i="1"/>
  <c r="AH2530" i="1"/>
  <c r="AE2530" i="1"/>
  <c r="AD2530" i="1"/>
  <c r="S2530" i="1"/>
  <c r="U2530" i="1"/>
  <c r="H2530" i="1"/>
  <c r="F2530" i="1"/>
  <c r="E2530" i="1"/>
  <c r="A2530" i="1"/>
  <c r="AH2529" i="1"/>
  <c r="AE2529" i="1"/>
  <c r="AD2529" i="1"/>
  <c r="S2529" i="1"/>
  <c r="U2529" i="1"/>
  <c r="H2529" i="1"/>
  <c r="F2529" i="1"/>
  <c r="E2529" i="1"/>
  <c r="A2529" i="1"/>
  <c r="AH2528" i="1"/>
  <c r="AE2528" i="1"/>
  <c r="AD2528" i="1"/>
  <c r="S2528" i="1"/>
  <c r="U2528" i="1"/>
  <c r="H2528" i="1"/>
  <c r="F2528" i="1"/>
  <c r="E2528" i="1"/>
  <c r="A2528" i="1"/>
  <c r="AH2527" i="1"/>
  <c r="AE2527" i="1"/>
  <c r="AD2527" i="1"/>
  <c r="S2527" i="1"/>
  <c r="U2527" i="1"/>
  <c r="H2527" i="1"/>
  <c r="F2527" i="1"/>
  <c r="E2527" i="1"/>
  <c r="A2527" i="1"/>
  <c r="AH2526" i="1"/>
  <c r="AE2526" i="1"/>
  <c r="AD2526" i="1"/>
  <c r="S2526" i="1"/>
  <c r="U2526" i="1"/>
  <c r="H2526" i="1"/>
  <c r="F2526" i="1"/>
  <c r="E2526" i="1"/>
  <c r="A2526" i="1"/>
  <c r="AH2525" i="1"/>
  <c r="AE2525" i="1"/>
  <c r="AD2525" i="1"/>
  <c r="S2525" i="1"/>
  <c r="U2525" i="1"/>
  <c r="H2525" i="1"/>
  <c r="F2525" i="1"/>
  <c r="E2525" i="1"/>
  <c r="A2525" i="1"/>
  <c r="AH2524" i="1"/>
  <c r="AE2524" i="1"/>
  <c r="AD2524" i="1"/>
  <c r="S2524" i="1"/>
  <c r="U2524" i="1"/>
  <c r="H2524" i="1"/>
  <c r="F2524" i="1"/>
  <c r="E2524" i="1"/>
  <c r="A2524" i="1"/>
  <c r="AH2523" i="1"/>
  <c r="AE2523" i="1"/>
  <c r="AD2523" i="1"/>
  <c r="S2523" i="1"/>
  <c r="U2523" i="1"/>
  <c r="H2523" i="1"/>
  <c r="F2523" i="1"/>
  <c r="E2523" i="1"/>
  <c r="A2523" i="1"/>
  <c r="AH2522" i="1"/>
  <c r="AE2522" i="1"/>
  <c r="AD2522" i="1"/>
  <c r="S2522" i="1"/>
  <c r="U2522" i="1"/>
  <c r="H2522" i="1"/>
  <c r="F2522" i="1"/>
  <c r="E2522" i="1"/>
  <c r="A2522" i="1"/>
  <c r="AH2521" i="1"/>
  <c r="AE2521" i="1"/>
  <c r="AD2521" i="1"/>
  <c r="S2521" i="1"/>
  <c r="U2521" i="1"/>
  <c r="H2521" i="1"/>
  <c r="F2521" i="1"/>
  <c r="E2521" i="1"/>
  <c r="A2521" i="1"/>
  <c r="AH2520" i="1"/>
  <c r="AE2520" i="1"/>
  <c r="AD2520" i="1"/>
  <c r="S2520" i="1"/>
  <c r="U2520" i="1"/>
  <c r="H2520" i="1"/>
  <c r="F2520" i="1"/>
  <c r="E2520" i="1"/>
  <c r="A2520" i="1"/>
  <c r="AH2519" i="1"/>
  <c r="AE2519" i="1"/>
  <c r="AD2519" i="1"/>
  <c r="S2519" i="1"/>
  <c r="U2519" i="1"/>
  <c r="H2519" i="1"/>
  <c r="F2519" i="1"/>
  <c r="E2519" i="1"/>
  <c r="A2519" i="1"/>
  <c r="AH2518" i="1"/>
  <c r="AE2518" i="1"/>
  <c r="AD2518" i="1"/>
  <c r="S2518" i="1"/>
  <c r="U2518" i="1"/>
  <c r="H2518" i="1"/>
  <c r="F2518" i="1"/>
  <c r="E2518" i="1"/>
  <c r="A2518" i="1"/>
  <c r="AH2517" i="1"/>
  <c r="AE2517" i="1"/>
  <c r="AD2517" i="1"/>
  <c r="S2517" i="1"/>
  <c r="U2517" i="1"/>
  <c r="H2517" i="1"/>
  <c r="F2517" i="1"/>
  <c r="E2517" i="1"/>
  <c r="A2517" i="1"/>
  <c r="AH2516" i="1"/>
  <c r="AE2516" i="1"/>
  <c r="AD2516" i="1"/>
  <c r="S2516" i="1"/>
  <c r="U2516" i="1"/>
  <c r="H2516" i="1"/>
  <c r="F2516" i="1"/>
  <c r="E2516" i="1"/>
  <c r="A2516" i="1"/>
  <c r="AH2515" i="1"/>
  <c r="AE2515" i="1"/>
  <c r="AD2515" i="1"/>
  <c r="S2515" i="1"/>
  <c r="U2515" i="1"/>
  <c r="H2515" i="1"/>
  <c r="F2515" i="1"/>
  <c r="E2515" i="1"/>
  <c r="A2515" i="1"/>
  <c r="AH2514" i="1"/>
  <c r="AE2514" i="1"/>
  <c r="AD2514" i="1"/>
  <c r="S2514" i="1"/>
  <c r="U2514" i="1"/>
  <c r="H2514" i="1"/>
  <c r="F2514" i="1"/>
  <c r="E2514" i="1"/>
  <c r="A2514" i="1"/>
  <c r="AH2513" i="1"/>
  <c r="AE2513" i="1"/>
  <c r="AD2513" i="1"/>
  <c r="S2513" i="1"/>
  <c r="U2513" i="1"/>
  <c r="H2513" i="1"/>
  <c r="F2513" i="1"/>
  <c r="E2513" i="1"/>
  <c r="A2513" i="1"/>
  <c r="AH2512" i="1"/>
  <c r="AE2512" i="1"/>
  <c r="AD2512" i="1"/>
  <c r="S2512" i="1"/>
  <c r="U2512" i="1"/>
  <c r="H2512" i="1"/>
  <c r="F2512" i="1"/>
  <c r="E2512" i="1"/>
  <c r="A2512" i="1"/>
  <c r="AH2511" i="1"/>
  <c r="AE2511" i="1"/>
  <c r="AD2511" i="1"/>
  <c r="S2511" i="1"/>
  <c r="U2511" i="1"/>
  <c r="H2511" i="1"/>
  <c r="F2511" i="1"/>
  <c r="E2511" i="1"/>
  <c r="A2511" i="1"/>
  <c r="AH2510" i="1"/>
  <c r="AE2510" i="1"/>
  <c r="AD2510" i="1"/>
  <c r="S2510" i="1"/>
  <c r="U2510" i="1"/>
  <c r="H2510" i="1"/>
  <c r="F2510" i="1"/>
  <c r="E2510" i="1"/>
  <c r="A2510" i="1"/>
  <c r="AH2509" i="1"/>
  <c r="AE2509" i="1"/>
  <c r="AD2509" i="1"/>
  <c r="S2509" i="1"/>
  <c r="U2509" i="1"/>
  <c r="H2509" i="1"/>
  <c r="F2509" i="1"/>
  <c r="E2509" i="1"/>
  <c r="A2509" i="1"/>
  <c r="AH2508" i="1"/>
  <c r="AE2508" i="1"/>
  <c r="AD2508" i="1"/>
  <c r="S2508" i="1"/>
  <c r="U2508" i="1"/>
  <c r="H2508" i="1"/>
  <c r="F2508" i="1"/>
  <c r="E2508" i="1"/>
  <c r="A2508" i="1"/>
  <c r="AH2507" i="1"/>
  <c r="AE2507" i="1"/>
  <c r="AD2507" i="1"/>
  <c r="S2507" i="1"/>
  <c r="U2507" i="1"/>
  <c r="H2507" i="1"/>
  <c r="F2507" i="1"/>
  <c r="E2507" i="1"/>
  <c r="A2507" i="1"/>
  <c r="AH2506" i="1"/>
  <c r="AE2506" i="1"/>
  <c r="AD2506" i="1"/>
  <c r="S2506" i="1"/>
  <c r="U2506" i="1"/>
  <c r="H2506" i="1"/>
  <c r="F2506" i="1"/>
  <c r="E2506" i="1"/>
  <c r="A2506" i="1"/>
  <c r="AH2505" i="1"/>
  <c r="AE2505" i="1"/>
  <c r="AD2505" i="1"/>
  <c r="S2505" i="1"/>
  <c r="U2505" i="1"/>
  <c r="H2505" i="1"/>
  <c r="F2505" i="1"/>
  <c r="E2505" i="1"/>
  <c r="A2505" i="1"/>
  <c r="AH2504" i="1"/>
  <c r="AE2504" i="1"/>
  <c r="AD2504" i="1"/>
  <c r="S2504" i="1"/>
  <c r="U2504" i="1"/>
  <c r="H2504" i="1"/>
  <c r="F2504" i="1"/>
  <c r="E2504" i="1"/>
  <c r="A2504" i="1"/>
  <c r="AH2503" i="1"/>
  <c r="AE2503" i="1"/>
  <c r="AD2503" i="1"/>
  <c r="S2503" i="1"/>
  <c r="U2503" i="1"/>
  <c r="H2503" i="1"/>
  <c r="F2503" i="1"/>
  <c r="E2503" i="1"/>
  <c r="A2503" i="1"/>
  <c r="AH2502" i="1"/>
  <c r="AE2502" i="1"/>
  <c r="AD2502" i="1"/>
  <c r="S2502" i="1"/>
  <c r="U2502" i="1"/>
  <c r="H2502" i="1"/>
  <c r="F2502" i="1"/>
  <c r="E2502" i="1"/>
  <c r="A2502" i="1"/>
  <c r="AH2501" i="1"/>
  <c r="AE2501" i="1"/>
  <c r="AD2501" i="1"/>
  <c r="S2501" i="1"/>
  <c r="U2501" i="1"/>
  <c r="H2501" i="1"/>
  <c r="F2501" i="1"/>
  <c r="E2501" i="1"/>
  <c r="A2501" i="1"/>
  <c r="AH2500" i="1"/>
  <c r="AE2500" i="1"/>
  <c r="AD2500" i="1"/>
  <c r="S2500" i="1"/>
  <c r="U2500" i="1"/>
  <c r="H2500" i="1"/>
  <c r="F2500" i="1"/>
  <c r="E2500" i="1"/>
  <c r="A2500" i="1"/>
  <c r="AH2499" i="1"/>
  <c r="AE2499" i="1"/>
  <c r="AD2499" i="1"/>
  <c r="S2499" i="1"/>
  <c r="U2499" i="1"/>
  <c r="H2499" i="1"/>
  <c r="F2499" i="1"/>
  <c r="E2499" i="1"/>
  <c r="A2499" i="1"/>
  <c r="AH2498" i="1"/>
  <c r="AE2498" i="1"/>
  <c r="AD2498" i="1"/>
  <c r="S2498" i="1"/>
  <c r="U2498" i="1"/>
  <c r="H2498" i="1"/>
  <c r="F2498" i="1"/>
  <c r="E2498" i="1"/>
  <c r="A2498" i="1"/>
  <c r="AH2497" i="1"/>
  <c r="AE2497" i="1"/>
  <c r="AD2497" i="1"/>
  <c r="S2497" i="1"/>
  <c r="U2497" i="1"/>
  <c r="H2497" i="1"/>
  <c r="F2497" i="1"/>
  <c r="E2497" i="1"/>
  <c r="A2497" i="1"/>
  <c r="AH2496" i="1"/>
  <c r="AE2496" i="1"/>
  <c r="AD2496" i="1"/>
  <c r="S2496" i="1"/>
  <c r="U2496" i="1"/>
  <c r="H2496" i="1"/>
  <c r="F2496" i="1"/>
  <c r="E2496" i="1"/>
  <c r="A2496" i="1"/>
  <c r="AH2495" i="1"/>
  <c r="AE2495" i="1"/>
  <c r="AD2495" i="1"/>
  <c r="S2495" i="1"/>
  <c r="U2495" i="1"/>
  <c r="H2495" i="1"/>
  <c r="F2495" i="1"/>
  <c r="E2495" i="1"/>
  <c r="A2495" i="1"/>
  <c r="AH2494" i="1"/>
  <c r="AE2494" i="1"/>
  <c r="AD2494" i="1"/>
  <c r="S2494" i="1"/>
  <c r="U2494" i="1"/>
  <c r="H2494" i="1"/>
  <c r="F2494" i="1"/>
  <c r="E2494" i="1"/>
  <c r="A2494" i="1"/>
  <c r="AH2493" i="1"/>
  <c r="AE2493" i="1"/>
  <c r="AD2493" i="1"/>
  <c r="S2493" i="1"/>
  <c r="U2493" i="1"/>
  <c r="H2493" i="1"/>
  <c r="F2493" i="1"/>
  <c r="E2493" i="1"/>
  <c r="A2493" i="1"/>
  <c r="AH2492" i="1"/>
  <c r="AE2492" i="1"/>
  <c r="AD2492" i="1"/>
  <c r="S2492" i="1"/>
  <c r="U2492" i="1"/>
  <c r="H2492" i="1"/>
  <c r="F2492" i="1"/>
  <c r="E2492" i="1"/>
  <c r="A2492" i="1"/>
  <c r="AH2491" i="1"/>
  <c r="AE2491" i="1"/>
  <c r="AD2491" i="1"/>
  <c r="S2491" i="1"/>
  <c r="U2491" i="1"/>
  <c r="H2491" i="1"/>
  <c r="F2491" i="1"/>
  <c r="E2491" i="1"/>
  <c r="A2491" i="1"/>
  <c r="AH2490" i="1"/>
  <c r="AE2490" i="1"/>
  <c r="AD2490" i="1"/>
  <c r="S2490" i="1"/>
  <c r="U2490" i="1"/>
  <c r="H2490" i="1"/>
  <c r="F2490" i="1"/>
  <c r="E2490" i="1"/>
  <c r="A2490" i="1"/>
  <c r="AH2489" i="1"/>
  <c r="AE2489" i="1"/>
  <c r="AD2489" i="1"/>
  <c r="S2489" i="1"/>
  <c r="U2489" i="1"/>
  <c r="H2489" i="1"/>
  <c r="F2489" i="1"/>
  <c r="E2489" i="1"/>
  <c r="A2489" i="1"/>
  <c r="AH2488" i="1"/>
  <c r="AE2488" i="1"/>
  <c r="AD2488" i="1"/>
  <c r="S2488" i="1"/>
  <c r="U2488" i="1"/>
  <c r="H2488" i="1"/>
  <c r="F2488" i="1"/>
  <c r="E2488" i="1"/>
  <c r="A2488" i="1"/>
  <c r="AH2487" i="1"/>
  <c r="AE2487" i="1"/>
  <c r="AD2487" i="1"/>
  <c r="S2487" i="1"/>
  <c r="U2487" i="1"/>
  <c r="H2487" i="1"/>
  <c r="F2487" i="1"/>
  <c r="E2487" i="1"/>
  <c r="A2487" i="1"/>
  <c r="AH2486" i="1"/>
  <c r="AE2486" i="1"/>
  <c r="AD2486" i="1"/>
  <c r="S2486" i="1"/>
  <c r="U2486" i="1"/>
  <c r="H2486" i="1"/>
  <c r="F2486" i="1"/>
  <c r="E2486" i="1"/>
  <c r="A2486" i="1"/>
  <c r="AH2485" i="1"/>
  <c r="AE2485" i="1"/>
  <c r="AD2485" i="1"/>
  <c r="S2485" i="1"/>
  <c r="U2485" i="1"/>
  <c r="H2485" i="1"/>
  <c r="F2485" i="1"/>
  <c r="E2485" i="1"/>
  <c r="A2485" i="1"/>
  <c r="AH2484" i="1"/>
  <c r="AE2484" i="1"/>
  <c r="AD2484" i="1"/>
  <c r="S2484" i="1"/>
  <c r="U2484" i="1"/>
  <c r="H2484" i="1"/>
  <c r="F2484" i="1"/>
  <c r="E2484" i="1"/>
  <c r="A2484" i="1"/>
  <c r="AH2483" i="1"/>
  <c r="AE2483" i="1"/>
  <c r="AD2483" i="1"/>
  <c r="S2483" i="1"/>
  <c r="U2483" i="1"/>
  <c r="H2483" i="1"/>
  <c r="F2483" i="1"/>
  <c r="E2483" i="1"/>
  <c r="A2483" i="1"/>
  <c r="AH2482" i="1"/>
  <c r="AE2482" i="1"/>
  <c r="AD2482" i="1"/>
  <c r="S2482" i="1"/>
  <c r="U2482" i="1"/>
  <c r="H2482" i="1"/>
  <c r="F2482" i="1"/>
  <c r="E2482" i="1"/>
  <c r="A2482" i="1"/>
  <c r="AH2481" i="1"/>
  <c r="AE2481" i="1"/>
  <c r="AD2481" i="1"/>
  <c r="S2481" i="1"/>
  <c r="U2481" i="1"/>
  <c r="H2481" i="1"/>
  <c r="F2481" i="1"/>
  <c r="E2481" i="1"/>
  <c r="A2481" i="1"/>
  <c r="AH2480" i="1"/>
  <c r="AE2480" i="1"/>
  <c r="AD2480" i="1"/>
  <c r="S2480" i="1"/>
  <c r="U2480" i="1"/>
  <c r="H2480" i="1"/>
  <c r="F2480" i="1"/>
  <c r="E2480" i="1"/>
  <c r="A2480" i="1"/>
  <c r="AH2479" i="1"/>
  <c r="AE2479" i="1"/>
  <c r="AD2479" i="1"/>
  <c r="S2479" i="1"/>
  <c r="U2479" i="1"/>
  <c r="H2479" i="1"/>
  <c r="F2479" i="1"/>
  <c r="E2479" i="1"/>
  <c r="A2479" i="1"/>
  <c r="AH2478" i="1"/>
  <c r="AE2478" i="1"/>
  <c r="AD2478" i="1"/>
  <c r="S2478" i="1"/>
  <c r="U2478" i="1"/>
  <c r="H2478" i="1"/>
  <c r="F2478" i="1"/>
  <c r="E2478" i="1"/>
  <c r="A2478" i="1"/>
  <c r="AH2477" i="1"/>
  <c r="AE2477" i="1"/>
  <c r="AD2477" i="1"/>
  <c r="S2477" i="1"/>
  <c r="U2477" i="1"/>
  <c r="H2477" i="1"/>
  <c r="F2477" i="1"/>
  <c r="E2477" i="1"/>
  <c r="A2477" i="1"/>
  <c r="AH2476" i="1"/>
  <c r="AE2476" i="1"/>
  <c r="AD2476" i="1"/>
  <c r="S2476" i="1"/>
  <c r="U2476" i="1"/>
  <c r="H2476" i="1"/>
  <c r="F2476" i="1"/>
  <c r="E2476" i="1"/>
  <c r="A2476" i="1"/>
  <c r="AH2475" i="1"/>
  <c r="AE2475" i="1"/>
  <c r="AD2475" i="1"/>
  <c r="S2475" i="1"/>
  <c r="U2475" i="1"/>
  <c r="H2475" i="1"/>
  <c r="F2475" i="1"/>
  <c r="E2475" i="1"/>
  <c r="A2475" i="1"/>
  <c r="AH2474" i="1"/>
  <c r="AE2474" i="1"/>
  <c r="AD2474" i="1"/>
  <c r="S2474" i="1"/>
  <c r="U2474" i="1"/>
  <c r="H2474" i="1"/>
  <c r="F2474" i="1"/>
  <c r="E2474" i="1"/>
  <c r="A2474" i="1"/>
  <c r="AH2473" i="1"/>
  <c r="AE2473" i="1"/>
  <c r="AD2473" i="1"/>
  <c r="S2473" i="1"/>
  <c r="U2473" i="1"/>
  <c r="H2473" i="1"/>
  <c r="F2473" i="1"/>
  <c r="E2473" i="1"/>
  <c r="A2473" i="1"/>
  <c r="AH2472" i="1"/>
  <c r="AE2472" i="1"/>
  <c r="AD2472" i="1"/>
  <c r="S2472" i="1"/>
  <c r="U2472" i="1"/>
  <c r="H2472" i="1"/>
  <c r="F2472" i="1"/>
  <c r="E2472" i="1"/>
  <c r="A2472" i="1"/>
  <c r="AH2471" i="1"/>
  <c r="AE2471" i="1"/>
  <c r="AD2471" i="1"/>
  <c r="S2471" i="1"/>
  <c r="U2471" i="1"/>
  <c r="H2471" i="1"/>
  <c r="F2471" i="1"/>
  <c r="E2471" i="1"/>
  <c r="A2471" i="1"/>
  <c r="AH2470" i="1"/>
  <c r="AE2470" i="1"/>
  <c r="AD2470" i="1"/>
  <c r="S2470" i="1"/>
  <c r="U2470" i="1"/>
  <c r="H2470" i="1"/>
  <c r="F2470" i="1"/>
  <c r="E2470" i="1"/>
  <c r="A2470" i="1"/>
  <c r="AH2469" i="1"/>
  <c r="AE2469" i="1"/>
  <c r="AD2469" i="1"/>
  <c r="S2469" i="1"/>
  <c r="U2469" i="1"/>
  <c r="H2469" i="1"/>
  <c r="F2469" i="1"/>
  <c r="E2469" i="1"/>
  <c r="A2469" i="1"/>
  <c r="AH2468" i="1"/>
  <c r="AE2468" i="1"/>
  <c r="AD2468" i="1"/>
  <c r="S2468" i="1"/>
  <c r="U2468" i="1"/>
  <c r="H2468" i="1"/>
  <c r="F2468" i="1"/>
  <c r="E2468" i="1"/>
  <c r="A2468" i="1"/>
  <c r="AH2467" i="1"/>
  <c r="AE2467" i="1"/>
  <c r="AD2467" i="1"/>
  <c r="S2467" i="1"/>
  <c r="U2467" i="1"/>
  <c r="H2467" i="1"/>
  <c r="F2467" i="1"/>
  <c r="E2467" i="1"/>
  <c r="A2467" i="1"/>
  <c r="AH2466" i="1"/>
  <c r="AE2466" i="1"/>
  <c r="AD2466" i="1"/>
  <c r="S2466" i="1"/>
  <c r="U2466" i="1"/>
  <c r="H2466" i="1"/>
  <c r="F2466" i="1"/>
  <c r="E2466" i="1"/>
  <c r="A2466" i="1"/>
  <c r="AH2465" i="1"/>
  <c r="AE2465" i="1"/>
  <c r="AD2465" i="1"/>
  <c r="S2465" i="1"/>
  <c r="U2465" i="1"/>
  <c r="H2465" i="1"/>
  <c r="F2465" i="1"/>
  <c r="E2465" i="1"/>
  <c r="A2465" i="1"/>
  <c r="AH2464" i="1"/>
  <c r="AE2464" i="1"/>
  <c r="AD2464" i="1"/>
  <c r="S2464" i="1"/>
  <c r="U2464" i="1"/>
  <c r="H2464" i="1"/>
  <c r="F2464" i="1"/>
  <c r="E2464" i="1"/>
  <c r="A2464" i="1"/>
  <c r="AH2463" i="1"/>
  <c r="AE2463" i="1"/>
  <c r="AD2463" i="1"/>
  <c r="S2463" i="1"/>
  <c r="U2463" i="1"/>
  <c r="H2463" i="1"/>
  <c r="F2463" i="1"/>
  <c r="E2463" i="1"/>
  <c r="A2463" i="1"/>
  <c r="AH2462" i="1"/>
  <c r="AE2462" i="1"/>
  <c r="AD2462" i="1"/>
  <c r="S2462" i="1"/>
  <c r="U2462" i="1"/>
  <c r="H2462" i="1"/>
  <c r="F2462" i="1"/>
  <c r="E2462" i="1"/>
  <c r="A2462" i="1"/>
  <c r="AH2461" i="1"/>
  <c r="AE2461" i="1"/>
  <c r="AD2461" i="1"/>
  <c r="S2461" i="1"/>
  <c r="U2461" i="1"/>
  <c r="H2461" i="1"/>
  <c r="F2461" i="1"/>
  <c r="E2461" i="1"/>
  <c r="A2461" i="1"/>
  <c r="AH2460" i="1"/>
  <c r="AE2460" i="1"/>
  <c r="AD2460" i="1"/>
  <c r="S2460" i="1"/>
  <c r="U2460" i="1"/>
  <c r="H2460" i="1"/>
  <c r="F2460" i="1"/>
  <c r="E2460" i="1"/>
  <c r="A2460" i="1"/>
  <c r="AH2459" i="1"/>
  <c r="AE2459" i="1"/>
  <c r="AD2459" i="1"/>
  <c r="S2459" i="1"/>
  <c r="U2459" i="1"/>
  <c r="H2459" i="1"/>
  <c r="F2459" i="1"/>
  <c r="E2459" i="1"/>
  <c r="A2459" i="1"/>
  <c r="AH2458" i="1"/>
  <c r="AE2458" i="1"/>
  <c r="AD2458" i="1"/>
  <c r="S2458" i="1"/>
  <c r="U2458" i="1"/>
  <c r="H2458" i="1"/>
  <c r="F2458" i="1"/>
  <c r="E2458" i="1"/>
  <c r="A2458" i="1"/>
  <c r="AH2457" i="1"/>
  <c r="AE2457" i="1"/>
  <c r="AD2457" i="1"/>
  <c r="S2457" i="1"/>
  <c r="U2457" i="1"/>
  <c r="H2457" i="1"/>
  <c r="F2457" i="1"/>
  <c r="E2457" i="1"/>
  <c r="A2457" i="1"/>
  <c r="AH2456" i="1"/>
  <c r="AE2456" i="1"/>
  <c r="AD2456" i="1"/>
  <c r="S2456" i="1"/>
  <c r="U2456" i="1"/>
  <c r="H2456" i="1"/>
  <c r="F2456" i="1"/>
  <c r="E2456" i="1"/>
  <c r="A2456" i="1"/>
  <c r="AH2455" i="1"/>
  <c r="AE2455" i="1"/>
  <c r="AD2455" i="1"/>
  <c r="S2455" i="1"/>
  <c r="U2455" i="1"/>
  <c r="H2455" i="1"/>
  <c r="F2455" i="1"/>
  <c r="E2455" i="1"/>
  <c r="A2455" i="1"/>
  <c r="AH2454" i="1"/>
  <c r="AE2454" i="1"/>
  <c r="AD2454" i="1"/>
  <c r="S2454" i="1"/>
  <c r="U2454" i="1"/>
  <c r="H2454" i="1"/>
  <c r="F2454" i="1"/>
  <c r="E2454" i="1"/>
  <c r="A2454" i="1"/>
  <c r="AH2453" i="1"/>
  <c r="AE2453" i="1"/>
  <c r="AD2453" i="1"/>
  <c r="S2453" i="1"/>
  <c r="U2453" i="1"/>
  <c r="H2453" i="1"/>
  <c r="F2453" i="1"/>
  <c r="E2453" i="1"/>
  <c r="A2453" i="1"/>
  <c r="AH2452" i="1"/>
  <c r="AE2452" i="1"/>
  <c r="AD2452" i="1"/>
  <c r="S2452" i="1"/>
  <c r="U2452" i="1"/>
  <c r="H2452" i="1"/>
  <c r="F2452" i="1"/>
  <c r="E2452" i="1"/>
  <c r="A2452" i="1"/>
  <c r="AH2451" i="1"/>
  <c r="AE2451" i="1"/>
  <c r="AD2451" i="1"/>
  <c r="S2451" i="1"/>
  <c r="U2451" i="1"/>
  <c r="H2451" i="1"/>
  <c r="F2451" i="1"/>
  <c r="E2451" i="1"/>
  <c r="A2451" i="1"/>
  <c r="AH2450" i="1"/>
  <c r="AE2450" i="1"/>
  <c r="AD2450" i="1"/>
  <c r="S2450" i="1"/>
  <c r="U2450" i="1"/>
  <c r="H2450" i="1"/>
  <c r="F2450" i="1"/>
  <c r="E2450" i="1"/>
  <c r="A2450" i="1"/>
  <c r="AH2449" i="1"/>
  <c r="AE2449" i="1"/>
  <c r="AD2449" i="1"/>
  <c r="S2449" i="1"/>
  <c r="U2449" i="1"/>
  <c r="H2449" i="1"/>
  <c r="F2449" i="1"/>
  <c r="E2449" i="1"/>
  <c r="A2449" i="1"/>
  <c r="AH2448" i="1"/>
  <c r="AE2448" i="1"/>
  <c r="AD2448" i="1"/>
  <c r="S2448" i="1"/>
  <c r="U2448" i="1"/>
  <c r="H2448" i="1"/>
  <c r="F2448" i="1"/>
  <c r="E2448" i="1"/>
  <c r="A2448" i="1"/>
  <c r="AH2447" i="1"/>
  <c r="AE2447" i="1"/>
  <c r="AD2447" i="1"/>
  <c r="S2447" i="1"/>
  <c r="U2447" i="1"/>
  <c r="H2447" i="1"/>
  <c r="F2447" i="1"/>
  <c r="E2447" i="1"/>
  <c r="A2447" i="1"/>
  <c r="AH2446" i="1"/>
  <c r="AE2446" i="1"/>
  <c r="AD2446" i="1"/>
  <c r="S2446" i="1"/>
  <c r="U2446" i="1"/>
  <c r="H2446" i="1"/>
  <c r="F2446" i="1"/>
  <c r="E2446" i="1"/>
  <c r="A2446" i="1"/>
  <c r="AH2445" i="1"/>
  <c r="AE2445" i="1"/>
  <c r="AD2445" i="1"/>
  <c r="S2445" i="1"/>
  <c r="U2445" i="1"/>
  <c r="H2445" i="1"/>
  <c r="F2445" i="1"/>
  <c r="E2445" i="1"/>
  <c r="A2445" i="1"/>
  <c r="AH2444" i="1"/>
  <c r="AE2444" i="1"/>
  <c r="AD2444" i="1"/>
  <c r="S2444" i="1"/>
  <c r="U2444" i="1"/>
  <c r="H2444" i="1"/>
  <c r="F2444" i="1"/>
  <c r="E2444" i="1"/>
  <c r="A2444" i="1"/>
  <c r="AH2443" i="1"/>
  <c r="AE2443" i="1"/>
  <c r="AD2443" i="1"/>
  <c r="S2443" i="1"/>
  <c r="U2443" i="1"/>
  <c r="H2443" i="1"/>
  <c r="F2443" i="1"/>
  <c r="E2443" i="1"/>
  <c r="A2443" i="1"/>
  <c r="AH2442" i="1"/>
  <c r="AE2442" i="1"/>
  <c r="AD2442" i="1"/>
  <c r="S2442" i="1"/>
  <c r="U2442" i="1"/>
  <c r="H2442" i="1"/>
  <c r="F2442" i="1"/>
  <c r="E2442" i="1"/>
  <c r="A2442" i="1"/>
  <c r="AH2441" i="1"/>
  <c r="AE2441" i="1"/>
  <c r="AD2441" i="1"/>
  <c r="S2441" i="1"/>
  <c r="U2441" i="1"/>
  <c r="H2441" i="1"/>
  <c r="F2441" i="1"/>
  <c r="E2441" i="1"/>
  <c r="A2441" i="1"/>
  <c r="AH2440" i="1"/>
  <c r="AE2440" i="1"/>
  <c r="AD2440" i="1"/>
  <c r="S2440" i="1"/>
  <c r="U2440" i="1"/>
  <c r="H2440" i="1"/>
  <c r="F2440" i="1"/>
  <c r="E2440" i="1"/>
  <c r="A2440" i="1"/>
  <c r="AH2439" i="1"/>
  <c r="AE2439" i="1"/>
  <c r="AD2439" i="1"/>
  <c r="S2439" i="1"/>
  <c r="U2439" i="1"/>
  <c r="H2439" i="1"/>
  <c r="F2439" i="1"/>
  <c r="E2439" i="1"/>
  <c r="A2439" i="1"/>
  <c r="AH2438" i="1"/>
  <c r="AE2438" i="1"/>
  <c r="AD2438" i="1"/>
  <c r="S2438" i="1"/>
  <c r="U2438" i="1"/>
  <c r="H2438" i="1"/>
  <c r="F2438" i="1"/>
  <c r="E2438" i="1"/>
  <c r="A2438" i="1"/>
  <c r="AH2437" i="1"/>
  <c r="AE2437" i="1"/>
  <c r="AD2437" i="1"/>
  <c r="S2437" i="1"/>
  <c r="U2437" i="1"/>
  <c r="H2437" i="1"/>
  <c r="F2437" i="1"/>
  <c r="E2437" i="1"/>
  <c r="A2437" i="1"/>
  <c r="AH2436" i="1"/>
  <c r="AE2436" i="1"/>
  <c r="AD2436" i="1"/>
  <c r="S2436" i="1"/>
  <c r="U2436" i="1"/>
  <c r="H2436" i="1"/>
  <c r="F2436" i="1"/>
  <c r="E2436" i="1"/>
  <c r="A2436" i="1"/>
  <c r="AH2435" i="1"/>
  <c r="AE2435" i="1"/>
  <c r="AD2435" i="1"/>
  <c r="S2435" i="1"/>
  <c r="U2435" i="1"/>
  <c r="H2435" i="1"/>
  <c r="F2435" i="1"/>
  <c r="E2435" i="1"/>
  <c r="A2435" i="1"/>
  <c r="AH2434" i="1"/>
  <c r="AE2434" i="1"/>
  <c r="AD2434" i="1"/>
  <c r="S2434" i="1"/>
  <c r="U2434" i="1"/>
  <c r="H2434" i="1"/>
  <c r="F2434" i="1"/>
  <c r="E2434" i="1"/>
  <c r="A2434" i="1"/>
  <c r="AH2433" i="1"/>
  <c r="AE2433" i="1"/>
  <c r="AD2433" i="1"/>
  <c r="S2433" i="1"/>
  <c r="U2433" i="1"/>
  <c r="H2433" i="1"/>
  <c r="F2433" i="1"/>
  <c r="E2433" i="1"/>
  <c r="A2433" i="1"/>
  <c r="AH2432" i="1"/>
  <c r="AE2432" i="1"/>
  <c r="AD2432" i="1"/>
  <c r="S2432" i="1"/>
  <c r="U2432" i="1"/>
  <c r="H2432" i="1"/>
  <c r="F2432" i="1"/>
  <c r="E2432" i="1"/>
  <c r="A2432" i="1"/>
  <c r="AH2431" i="1"/>
  <c r="AE2431" i="1"/>
  <c r="AD2431" i="1"/>
  <c r="S2431" i="1"/>
  <c r="U2431" i="1"/>
  <c r="H2431" i="1"/>
  <c r="F2431" i="1"/>
  <c r="E2431" i="1"/>
  <c r="A2431" i="1"/>
  <c r="AH2430" i="1"/>
  <c r="AE2430" i="1"/>
  <c r="AD2430" i="1"/>
  <c r="S2430" i="1"/>
  <c r="U2430" i="1"/>
  <c r="H2430" i="1"/>
  <c r="F2430" i="1"/>
  <c r="E2430" i="1"/>
  <c r="A2430" i="1"/>
  <c r="AH2429" i="1"/>
  <c r="AE2429" i="1"/>
  <c r="AD2429" i="1"/>
  <c r="S2429" i="1"/>
  <c r="U2429" i="1"/>
  <c r="H2429" i="1"/>
  <c r="F2429" i="1"/>
  <c r="E2429" i="1"/>
  <c r="A2429" i="1"/>
  <c r="AH2428" i="1"/>
  <c r="AE2428" i="1"/>
  <c r="AD2428" i="1"/>
  <c r="S2428" i="1"/>
  <c r="U2428" i="1"/>
  <c r="H2428" i="1"/>
  <c r="F2428" i="1"/>
  <c r="E2428" i="1"/>
  <c r="A2428" i="1"/>
  <c r="AH2427" i="1"/>
  <c r="AE2427" i="1"/>
  <c r="AD2427" i="1"/>
  <c r="S2427" i="1"/>
  <c r="U2427" i="1"/>
  <c r="H2427" i="1"/>
  <c r="F2427" i="1"/>
  <c r="E2427" i="1"/>
  <c r="A2427" i="1"/>
  <c r="AH2426" i="1"/>
  <c r="AE2426" i="1"/>
  <c r="AD2426" i="1"/>
  <c r="S2426" i="1"/>
  <c r="U2426" i="1"/>
  <c r="H2426" i="1"/>
  <c r="F2426" i="1"/>
  <c r="E2426" i="1"/>
  <c r="A2426" i="1"/>
  <c r="AH2425" i="1"/>
  <c r="AE2425" i="1"/>
  <c r="AD2425" i="1"/>
  <c r="S2425" i="1"/>
  <c r="U2425" i="1"/>
  <c r="H2425" i="1"/>
  <c r="F2425" i="1"/>
  <c r="E2425" i="1"/>
  <c r="A2425" i="1"/>
  <c r="AH2424" i="1"/>
  <c r="AE2424" i="1"/>
  <c r="AD2424" i="1"/>
  <c r="S2424" i="1"/>
  <c r="U2424" i="1"/>
  <c r="H2424" i="1"/>
  <c r="F2424" i="1"/>
  <c r="E2424" i="1"/>
  <c r="A2424" i="1"/>
  <c r="AH2423" i="1"/>
  <c r="AE2423" i="1"/>
  <c r="AD2423" i="1"/>
  <c r="S2423" i="1"/>
  <c r="U2423" i="1"/>
  <c r="H2423" i="1"/>
  <c r="F2423" i="1"/>
  <c r="E2423" i="1"/>
  <c r="A2423" i="1"/>
  <c r="AH2422" i="1"/>
  <c r="AE2422" i="1"/>
  <c r="AD2422" i="1"/>
  <c r="S2422" i="1"/>
  <c r="U2422" i="1"/>
  <c r="H2422" i="1"/>
  <c r="F2422" i="1"/>
  <c r="E2422" i="1"/>
  <c r="A2422" i="1"/>
  <c r="AH2421" i="1"/>
  <c r="AE2421" i="1"/>
  <c r="AD2421" i="1"/>
  <c r="S2421" i="1"/>
  <c r="U2421" i="1"/>
  <c r="H2421" i="1"/>
  <c r="F2421" i="1"/>
  <c r="E2421" i="1"/>
  <c r="A2421" i="1"/>
  <c r="AH2420" i="1"/>
  <c r="AE2420" i="1"/>
  <c r="AD2420" i="1"/>
  <c r="S2420" i="1"/>
  <c r="U2420" i="1"/>
  <c r="H2420" i="1"/>
  <c r="F2420" i="1"/>
  <c r="E2420" i="1"/>
  <c r="A2420" i="1"/>
  <c r="AH2419" i="1"/>
  <c r="AE2419" i="1"/>
  <c r="AD2419" i="1"/>
  <c r="S2419" i="1"/>
  <c r="U2419" i="1"/>
  <c r="H2419" i="1"/>
  <c r="F2419" i="1"/>
  <c r="E2419" i="1"/>
  <c r="A2419" i="1"/>
  <c r="AH2418" i="1"/>
  <c r="AE2418" i="1"/>
  <c r="AD2418" i="1"/>
  <c r="S2418" i="1"/>
  <c r="U2418" i="1"/>
  <c r="H2418" i="1"/>
  <c r="F2418" i="1"/>
  <c r="E2418" i="1"/>
  <c r="A2418" i="1"/>
  <c r="AH2417" i="1"/>
  <c r="AE2417" i="1"/>
  <c r="AD2417" i="1"/>
  <c r="S2417" i="1"/>
  <c r="U2417" i="1"/>
  <c r="H2417" i="1"/>
  <c r="F2417" i="1"/>
  <c r="E2417" i="1"/>
  <c r="A2417" i="1"/>
  <c r="AH2416" i="1"/>
  <c r="AE2416" i="1"/>
  <c r="AD2416" i="1"/>
  <c r="S2416" i="1"/>
  <c r="U2416" i="1"/>
  <c r="H2416" i="1"/>
  <c r="F2416" i="1"/>
  <c r="E2416" i="1"/>
  <c r="A2416" i="1"/>
  <c r="AH2415" i="1"/>
  <c r="AE2415" i="1"/>
  <c r="AD2415" i="1"/>
  <c r="S2415" i="1"/>
  <c r="U2415" i="1"/>
  <c r="H2415" i="1"/>
  <c r="F2415" i="1"/>
  <c r="E2415" i="1"/>
  <c r="A2415" i="1"/>
  <c r="AH2414" i="1"/>
  <c r="AE2414" i="1"/>
  <c r="AD2414" i="1"/>
  <c r="S2414" i="1"/>
  <c r="U2414" i="1"/>
  <c r="H2414" i="1"/>
  <c r="F2414" i="1"/>
  <c r="E2414" i="1"/>
  <c r="A2414" i="1"/>
  <c r="AH2413" i="1"/>
  <c r="AE2413" i="1"/>
  <c r="AD2413" i="1"/>
  <c r="S2413" i="1"/>
  <c r="U2413" i="1"/>
  <c r="H2413" i="1"/>
  <c r="F2413" i="1"/>
  <c r="E2413" i="1"/>
  <c r="A2413" i="1"/>
  <c r="AH2412" i="1"/>
  <c r="AE2412" i="1"/>
  <c r="AD2412" i="1"/>
  <c r="S2412" i="1"/>
  <c r="U2412" i="1"/>
  <c r="H2412" i="1"/>
  <c r="F2412" i="1"/>
  <c r="E2412" i="1"/>
  <c r="A2412" i="1"/>
  <c r="AH2411" i="1"/>
  <c r="AE2411" i="1"/>
  <c r="AD2411" i="1"/>
  <c r="S2411" i="1"/>
  <c r="U2411" i="1"/>
  <c r="H2411" i="1"/>
  <c r="F2411" i="1"/>
  <c r="E2411" i="1"/>
  <c r="A2411" i="1"/>
  <c r="AH2410" i="1"/>
  <c r="AE2410" i="1"/>
  <c r="AD2410" i="1"/>
  <c r="S2410" i="1"/>
  <c r="U2410" i="1"/>
  <c r="H2410" i="1"/>
  <c r="F2410" i="1"/>
  <c r="E2410" i="1"/>
  <c r="A2410" i="1"/>
  <c r="AH2409" i="1"/>
  <c r="AE2409" i="1"/>
  <c r="AD2409" i="1"/>
  <c r="S2409" i="1"/>
  <c r="U2409" i="1"/>
  <c r="H2409" i="1"/>
  <c r="F2409" i="1"/>
  <c r="E2409" i="1"/>
  <c r="A2409" i="1"/>
  <c r="AH2408" i="1"/>
  <c r="AE2408" i="1"/>
  <c r="AD2408" i="1"/>
  <c r="S2408" i="1"/>
  <c r="U2408" i="1"/>
  <c r="H2408" i="1"/>
  <c r="F2408" i="1"/>
  <c r="E2408" i="1"/>
  <c r="A2408" i="1"/>
  <c r="AH2407" i="1"/>
  <c r="AE2407" i="1"/>
  <c r="AD2407" i="1"/>
  <c r="S2407" i="1"/>
  <c r="U2407" i="1"/>
  <c r="H2407" i="1"/>
  <c r="F2407" i="1"/>
  <c r="E2407" i="1"/>
  <c r="A2407" i="1"/>
  <c r="AH2406" i="1"/>
  <c r="AE2406" i="1"/>
  <c r="AD2406" i="1"/>
  <c r="S2406" i="1"/>
  <c r="U2406" i="1"/>
  <c r="H2406" i="1"/>
  <c r="F2406" i="1"/>
  <c r="E2406" i="1"/>
  <c r="A2406" i="1"/>
  <c r="AH2405" i="1"/>
  <c r="AE2405" i="1"/>
  <c r="AD2405" i="1"/>
  <c r="S2405" i="1"/>
  <c r="U2405" i="1"/>
  <c r="H2405" i="1"/>
  <c r="F2405" i="1"/>
  <c r="E2405" i="1"/>
  <c r="A2405" i="1"/>
  <c r="AH2404" i="1"/>
  <c r="AE2404" i="1"/>
  <c r="AD2404" i="1"/>
  <c r="S2404" i="1"/>
  <c r="U2404" i="1"/>
  <c r="H2404" i="1"/>
  <c r="F2404" i="1"/>
  <c r="E2404" i="1"/>
  <c r="A2404" i="1"/>
  <c r="AH2403" i="1"/>
  <c r="AE2403" i="1"/>
  <c r="AD2403" i="1"/>
  <c r="S2403" i="1"/>
  <c r="U2403" i="1"/>
  <c r="H2403" i="1"/>
  <c r="F2403" i="1"/>
  <c r="E2403" i="1"/>
  <c r="A2403" i="1"/>
  <c r="AH2402" i="1"/>
  <c r="AE2402" i="1"/>
  <c r="AD2402" i="1"/>
  <c r="S2402" i="1"/>
  <c r="U2402" i="1"/>
  <c r="H2402" i="1"/>
  <c r="F2402" i="1"/>
  <c r="E2402" i="1"/>
  <c r="A2402" i="1"/>
  <c r="AH2401" i="1"/>
  <c r="AE2401" i="1"/>
  <c r="AD2401" i="1"/>
  <c r="S2401" i="1"/>
  <c r="U2401" i="1"/>
  <c r="H2401" i="1"/>
  <c r="F2401" i="1"/>
  <c r="E2401" i="1"/>
  <c r="A2401" i="1"/>
  <c r="AH2400" i="1"/>
  <c r="AE2400" i="1"/>
  <c r="AD2400" i="1"/>
  <c r="S2400" i="1"/>
  <c r="U2400" i="1"/>
  <c r="H2400" i="1"/>
  <c r="F2400" i="1"/>
  <c r="E2400" i="1"/>
  <c r="A2400" i="1"/>
  <c r="AH2399" i="1"/>
  <c r="AE2399" i="1"/>
  <c r="AD2399" i="1"/>
  <c r="S2399" i="1"/>
  <c r="U2399" i="1"/>
  <c r="H2399" i="1"/>
  <c r="F2399" i="1"/>
  <c r="E2399" i="1"/>
  <c r="A2399" i="1"/>
  <c r="AH2398" i="1"/>
  <c r="AE2398" i="1"/>
  <c r="AD2398" i="1"/>
  <c r="S2398" i="1"/>
  <c r="U2398" i="1"/>
  <c r="H2398" i="1"/>
  <c r="F2398" i="1"/>
  <c r="E2398" i="1"/>
  <c r="A2398" i="1"/>
  <c r="AH2397" i="1"/>
  <c r="AE2397" i="1"/>
  <c r="AD2397" i="1"/>
  <c r="S2397" i="1"/>
  <c r="U2397" i="1"/>
  <c r="H2397" i="1"/>
  <c r="F2397" i="1"/>
  <c r="E2397" i="1"/>
  <c r="A2397" i="1"/>
  <c r="AH2396" i="1"/>
  <c r="AE2396" i="1"/>
  <c r="AD2396" i="1"/>
  <c r="S2396" i="1"/>
  <c r="U2396" i="1"/>
  <c r="H2396" i="1"/>
  <c r="F2396" i="1"/>
  <c r="E2396" i="1"/>
  <c r="A2396" i="1"/>
  <c r="AH2395" i="1"/>
  <c r="AE2395" i="1"/>
  <c r="AD2395" i="1"/>
  <c r="S2395" i="1"/>
  <c r="U2395" i="1"/>
  <c r="H2395" i="1"/>
  <c r="F2395" i="1"/>
  <c r="E2395" i="1"/>
  <c r="A2395" i="1"/>
  <c r="AH2394" i="1"/>
  <c r="AE2394" i="1"/>
  <c r="AD2394" i="1"/>
  <c r="S2394" i="1"/>
  <c r="U2394" i="1"/>
  <c r="H2394" i="1"/>
  <c r="F2394" i="1"/>
  <c r="E2394" i="1"/>
  <c r="A2394" i="1"/>
  <c r="AH2393" i="1"/>
  <c r="AE2393" i="1"/>
  <c r="AD2393" i="1"/>
  <c r="S2393" i="1"/>
  <c r="U2393" i="1"/>
  <c r="H2393" i="1"/>
  <c r="F2393" i="1"/>
  <c r="E2393" i="1"/>
  <c r="A2393" i="1"/>
  <c r="AH2392" i="1"/>
  <c r="AE2392" i="1"/>
  <c r="AD2392" i="1"/>
  <c r="S2392" i="1"/>
  <c r="U2392" i="1"/>
  <c r="H2392" i="1"/>
  <c r="F2392" i="1"/>
  <c r="E2392" i="1"/>
  <c r="A2392" i="1"/>
  <c r="AH2391" i="1"/>
  <c r="AE2391" i="1"/>
  <c r="AD2391" i="1"/>
  <c r="S2391" i="1"/>
  <c r="U2391" i="1"/>
  <c r="H2391" i="1"/>
  <c r="F2391" i="1"/>
  <c r="E2391" i="1"/>
  <c r="A2391" i="1"/>
  <c r="AH2390" i="1"/>
  <c r="AE2390" i="1"/>
  <c r="AD2390" i="1"/>
  <c r="S2390" i="1"/>
  <c r="U2390" i="1"/>
  <c r="H2390" i="1"/>
  <c r="F2390" i="1"/>
  <c r="E2390" i="1"/>
  <c r="A2390" i="1"/>
  <c r="AH2389" i="1"/>
  <c r="AE2389" i="1"/>
  <c r="AD2389" i="1"/>
  <c r="S2389" i="1"/>
  <c r="U2389" i="1"/>
  <c r="H2389" i="1"/>
  <c r="F2389" i="1"/>
  <c r="E2389" i="1"/>
  <c r="A2389" i="1"/>
  <c r="AH2388" i="1"/>
  <c r="AE2388" i="1"/>
  <c r="AD2388" i="1"/>
  <c r="S2388" i="1"/>
  <c r="U2388" i="1"/>
  <c r="H2388" i="1"/>
  <c r="F2388" i="1"/>
  <c r="E2388" i="1"/>
  <c r="A2388" i="1"/>
  <c r="AH2387" i="1"/>
  <c r="AE2387" i="1"/>
  <c r="AD2387" i="1"/>
  <c r="S2387" i="1"/>
  <c r="U2387" i="1"/>
  <c r="H2387" i="1"/>
  <c r="F2387" i="1"/>
  <c r="E2387" i="1"/>
  <c r="A2387" i="1"/>
  <c r="AH2386" i="1"/>
  <c r="AE2386" i="1"/>
  <c r="AD2386" i="1"/>
  <c r="S2386" i="1"/>
  <c r="U2386" i="1"/>
  <c r="H2386" i="1"/>
  <c r="F2386" i="1"/>
  <c r="E2386" i="1"/>
  <c r="A2386" i="1"/>
  <c r="AH2385" i="1"/>
  <c r="AE2385" i="1"/>
  <c r="AD2385" i="1"/>
  <c r="S2385" i="1"/>
  <c r="U2385" i="1"/>
  <c r="H2385" i="1"/>
  <c r="F2385" i="1"/>
  <c r="E2385" i="1"/>
  <c r="A2385" i="1"/>
  <c r="AH2384" i="1"/>
  <c r="AE2384" i="1"/>
  <c r="AD2384" i="1"/>
  <c r="S2384" i="1"/>
  <c r="U2384" i="1"/>
  <c r="H2384" i="1"/>
  <c r="F2384" i="1"/>
  <c r="E2384" i="1"/>
  <c r="A2384" i="1"/>
  <c r="AH2383" i="1"/>
  <c r="AE2383" i="1"/>
  <c r="AD2383" i="1"/>
  <c r="S2383" i="1"/>
  <c r="U2383" i="1"/>
  <c r="H2383" i="1"/>
  <c r="F2383" i="1"/>
  <c r="E2383" i="1"/>
  <c r="A2383" i="1"/>
  <c r="AH2382" i="1"/>
  <c r="AE2382" i="1"/>
  <c r="AD2382" i="1"/>
  <c r="S2382" i="1"/>
  <c r="U2382" i="1"/>
  <c r="H2382" i="1"/>
  <c r="F2382" i="1"/>
  <c r="E2382" i="1"/>
  <c r="A2382" i="1"/>
  <c r="AH2381" i="1"/>
  <c r="AE2381" i="1"/>
  <c r="AD2381" i="1"/>
  <c r="S2381" i="1"/>
  <c r="U2381" i="1"/>
  <c r="H2381" i="1"/>
  <c r="F2381" i="1"/>
  <c r="E2381" i="1"/>
  <c r="A2381" i="1"/>
  <c r="AH2380" i="1"/>
  <c r="AE2380" i="1"/>
  <c r="AD2380" i="1"/>
  <c r="S2380" i="1"/>
  <c r="U2380" i="1"/>
  <c r="H2380" i="1"/>
  <c r="F2380" i="1"/>
  <c r="E2380" i="1"/>
  <c r="A2380" i="1"/>
  <c r="AH2379" i="1"/>
  <c r="AE2379" i="1"/>
  <c r="AD2379" i="1"/>
  <c r="S2379" i="1"/>
  <c r="U2379" i="1"/>
  <c r="H2379" i="1"/>
  <c r="F2379" i="1"/>
  <c r="E2379" i="1"/>
  <c r="A2379" i="1"/>
  <c r="AH2378" i="1"/>
  <c r="AE2378" i="1"/>
  <c r="AD2378" i="1"/>
  <c r="S2378" i="1"/>
  <c r="U2378" i="1"/>
  <c r="H2378" i="1"/>
  <c r="F2378" i="1"/>
  <c r="E2378" i="1"/>
  <c r="A2378" i="1"/>
  <c r="AH2377" i="1"/>
  <c r="AE2377" i="1"/>
  <c r="AD2377" i="1"/>
  <c r="S2377" i="1"/>
  <c r="U2377" i="1"/>
  <c r="H2377" i="1"/>
  <c r="F2377" i="1"/>
  <c r="E2377" i="1"/>
  <c r="A2377" i="1"/>
  <c r="AH2376" i="1"/>
  <c r="AE2376" i="1"/>
  <c r="AD2376" i="1"/>
  <c r="S2376" i="1"/>
  <c r="U2376" i="1"/>
  <c r="H2376" i="1"/>
  <c r="F2376" i="1"/>
  <c r="E2376" i="1"/>
  <c r="A2376" i="1"/>
  <c r="AH2375" i="1"/>
  <c r="AE2375" i="1"/>
  <c r="AD2375" i="1"/>
  <c r="S2375" i="1"/>
  <c r="U2375" i="1"/>
  <c r="H2375" i="1"/>
  <c r="F2375" i="1"/>
  <c r="E2375" i="1"/>
  <c r="A2375" i="1"/>
  <c r="AH2374" i="1"/>
  <c r="AE2374" i="1"/>
  <c r="AD2374" i="1"/>
  <c r="S2374" i="1"/>
  <c r="U2374" i="1"/>
  <c r="H2374" i="1"/>
  <c r="F2374" i="1"/>
  <c r="E2374" i="1"/>
  <c r="A2374" i="1"/>
  <c r="AH2373" i="1"/>
  <c r="AE2373" i="1"/>
  <c r="AD2373" i="1"/>
  <c r="S2373" i="1"/>
  <c r="U2373" i="1"/>
  <c r="H2373" i="1"/>
  <c r="F2373" i="1"/>
  <c r="E2373" i="1"/>
  <c r="A2373" i="1"/>
  <c r="AH2372" i="1"/>
  <c r="AE2372" i="1"/>
  <c r="AD2372" i="1"/>
  <c r="S2372" i="1"/>
  <c r="U2372" i="1"/>
  <c r="H2372" i="1"/>
  <c r="F2372" i="1"/>
  <c r="E2372" i="1"/>
  <c r="A2372" i="1"/>
  <c r="AH2371" i="1"/>
  <c r="AE2371" i="1"/>
  <c r="AD2371" i="1"/>
  <c r="S2371" i="1"/>
  <c r="U2371" i="1"/>
  <c r="H2371" i="1"/>
  <c r="F2371" i="1"/>
  <c r="E2371" i="1"/>
  <c r="A2371" i="1"/>
  <c r="AH2370" i="1"/>
  <c r="AE2370" i="1"/>
  <c r="AD2370" i="1"/>
  <c r="S2370" i="1"/>
  <c r="U2370" i="1"/>
  <c r="H2370" i="1"/>
  <c r="F2370" i="1"/>
  <c r="E2370" i="1"/>
  <c r="A2370" i="1"/>
  <c r="AH2369" i="1"/>
  <c r="AE2369" i="1"/>
  <c r="AD2369" i="1"/>
  <c r="S2369" i="1"/>
  <c r="U2369" i="1"/>
  <c r="H2369" i="1"/>
  <c r="F2369" i="1"/>
  <c r="E2369" i="1"/>
  <c r="A2369" i="1"/>
  <c r="AH2368" i="1"/>
  <c r="AE2368" i="1"/>
  <c r="AD2368" i="1"/>
  <c r="S2368" i="1"/>
  <c r="U2368" i="1"/>
  <c r="H2368" i="1"/>
  <c r="F2368" i="1"/>
  <c r="E2368" i="1"/>
  <c r="A2368" i="1"/>
  <c r="AH2367" i="1"/>
  <c r="AE2367" i="1"/>
  <c r="AD2367" i="1"/>
  <c r="S2367" i="1"/>
  <c r="U2367" i="1"/>
  <c r="H2367" i="1"/>
  <c r="F2367" i="1"/>
  <c r="E2367" i="1"/>
  <c r="A2367" i="1"/>
  <c r="AH2366" i="1"/>
  <c r="AE2366" i="1"/>
  <c r="AD2366" i="1"/>
  <c r="S2366" i="1"/>
  <c r="U2366" i="1"/>
  <c r="H2366" i="1"/>
  <c r="F2366" i="1"/>
  <c r="E2366" i="1"/>
  <c r="A2366" i="1"/>
  <c r="AH2365" i="1"/>
  <c r="AE2365" i="1"/>
  <c r="AD2365" i="1"/>
  <c r="S2365" i="1"/>
  <c r="U2365" i="1"/>
  <c r="H2365" i="1"/>
  <c r="F2365" i="1"/>
  <c r="E2365" i="1"/>
  <c r="A2365" i="1"/>
  <c r="AH2364" i="1"/>
  <c r="AE2364" i="1"/>
  <c r="AD2364" i="1"/>
  <c r="S2364" i="1"/>
  <c r="U2364" i="1"/>
  <c r="H2364" i="1"/>
  <c r="F2364" i="1"/>
  <c r="E2364" i="1"/>
  <c r="A2364" i="1"/>
  <c r="AH2363" i="1"/>
  <c r="AE2363" i="1"/>
  <c r="AD2363" i="1"/>
  <c r="S2363" i="1"/>
  <c r="U2363" i="1"/>
  <c r="H2363" i="1"/>
  <c r="F2363" i="1"/>
  <c r="E2363" i="1"/>
  <c r="A2363" i="1"/>
  <c r="AH2362" i="1"/>
  <c r="AE2362" i="1"/>
  <c r="AD2362" i="1"/>
  <c r="S2362" i="1"/>
  <c r="U2362" i="1"/>
  <c r="H2362" i="1"/>
  <c r="F2362" i="1"/>
  <c r="E2362" i="1"/>
  <c r="A2362" i="1"/>
  <c r="AH2361" i="1"/>
  <c r="AE2361" i="1"/>
  <c r="AD2361" i="1"/>
  <c r="S2361" i="1"/>
  <c r="U2361" i="1"/>
  <c r="H2361" i="1"/>
  <c r="F2361" i="1"/>
  <c r="E2361" i="1"/>
  <c r="A2361" i="1"/>
  <c r="AH2360" i="1"/>
  <c r="AE2360" i="1"/>
  <c r="AD2360" i="1"/>
  <c r="S2360" i="1"/>
  <c r="U2360" i="1"/>
  <c r="H2360" i="1"/>
  <c r="F2360" i="1"/>
  <c r="E2360" i="1"/>
  <c r="A2360" i="1"/>
  <c r="AH2359" i="1"/>
  <c r="AE2359" i="1"/>
  <c r="AD2359" i="1"/>
  <c r="S2359" i="1"/>
  <c r="U2359" i="1"/>
  <c r="H2359" i="1"/>
  <c r="F2359" i="1"/>
  <c r="E2359" i="1"/>
  <c r="A2359" i="1"/>
  <c r="AH2358" i="1"/>
  <c r="AE2358" i="1"/>
  <c r="AD2358" i="1"/>
  <c r="S2358" i="1"/>
  <c r="U2358" i="1"/>
  <c r="H2358" i="1"/>
  <c r="F2358" i="1"/>
  <c r="E2358" i="1"/>
  <c r="A2358" i="1"/>
  <c r="AH2357" i="1"/>
  <c r="AE2357" i="1"/>
  <c r="AD2357" i="1"/>
  <c r="S2357" i="1"/>
  <c r="U2357" i="1"/>
  <c r="H2357" i="1"/>
  <c r="F2357" i="1"/>
  <c r="E2357" i="1"/>
  <c r="A2357" i="1"/>
  <c r="AH2356" i="1"/>
  <c r="AE2356" i="1"/>
  <c r="AD2356" i="1"/>
  <c r="S2356" i="1"/>
  <c r="U2356" i="1"/>
  <c r="H2356" i="1"/>
  <c r="F2356" i="1"/>
  <c r="E2356" i="1"/>
  <c r="A2356" i="1"/>
  <c r="AH2355" i="1"/>
  <c r="AE2355" i="1"/>
  <c r="AD2355" i="1"/>
  <c r="S2355" i="1"/>
  <c r="U2355" i="1"/>
  <c r="H2355" i="1"/>
  <c r="F2355" i="1"/>
  <c r="E2355" i="1"/>
  <c r="A2355" i="1"/>
  <c r="AH2354" i="1"/>
  <c r="AE2354" i="1"/>
  <c r="AD2354" i="1"/>
  <c r="S2354" i="1"/>
  <c r="U2354" i="1"/>
  <c r="H2354" i="1"/>
  <c r="F2354" i="1"/>
  <c r="E2354" i="1"/>
  <c r="A2354" i="1"/>
  <c r="AH2353" i="1"/>
  <c r="AE2353" i="1"/>
  <c r="AD2353" i="1"/>
  <c r="S2353" i="1"/>
  <c r="U2353" i="1"/>
  <c r="H2353" i="1"/>
  <c r="F2353" i="1"/>
  <c r="E2353" i="1"/>
  <c r="A2353" i="1"/>
  <c r="AH2352" i="1"/>
  <c r="AE2352" i="1"/>
  <c r="AD2352" i="1"/>
  <c r="S2352" i="1"/>
  <c r="U2352" i="1"/>
  <c r="H2352" i="1"/>
  <c r="F2352" i="1"/>
  <c r="E2352" i="1"/>
  <c r="A2352" i="1"/>
  <c r="AH2351" i="1"/>
  <c r="AE2351" i="1"/>
  <c r="AD2351" i="1"/>
  <c r="S2351" i="1"/>
  <c r="U2351" i="1"/>
  <c r="H2351" i="1"/>
  <c r="F2351" i="1"/>
  <c r="E2351" i="1"/>
  <c r="A2351" i="1"/>
  <c r="AH2350" i="1"/>
  <c r="AE2350" i="1"/>
  <c r="AD2350" i="1"/>
  <c r="S2350" i="1"/>
  <c r="U2350" i="1"/>
  <c r="H2350" i="1"/>
  <c r="F2350" i="1"/>
  <c r="E2350" i="1"/>
  <c r="A2350" i="1"/>
  <c r="AH2349" i="1"/>
  <c r="AE2349" i="1"/>
  <c r="AD2349" i="1"/>
  <c r="S2349" i="1"/>
  <c r="U2349" i="1"/>
  <c r="H2349" i="1"/>
  <c r="F2349" i="1"/>
  <c r="E2349" i="1"/>
  <c r="A2349" i="1"/>
  <c r="AH2348" i="1"/>
  <c r="AE2348" i="1"/>
  <c r="AD2348" i="1"/>
  <c r="S2348" i="1"/>
  <c r="U2348" i="1"/>
  <c r="H2348" i="1"/>
  <c r="F2348" i="1"/>
  <c r="E2348" i="1"/>
  <c r="A2348" i="1"/>
  <c r="AH2347" i="1"/>
  <c r="AE2347" i="1"/>
  <c r="AD2347" i="1"/>
  <c r="S2347" i="1"/>
  <c r="U2347" i="1"/>
  <c r="H2347" i="1"/>
  <c r="F2347" i="1"/>
  <c r="E2347" i="1"/>
  <c r="A2347" i="1"/>
  <c r="AH2346" i="1"/>
  <c r="AE2346" i="1"/>
  <c r="AD2346" i="1"/>
  <c r="S2346" i="1"/>
  <c r="U2346" i="1"/>
  <c r="H2346" i="1"/>
  <c r="F2346" i="1"/>
  <c r="E2346" i="1"/>
  <c r="A2346" i="1"/>
  <c r="AH2345" i="1"/>
  <c r="AE2345" i="1"/>
  <c r="AD2345" i="1"/>
  <c r="S2345" i="1"/>
  <c r="U2345" i="1"/>
  <c r="H2345" i="1"/>
  <c r="F2345" i="1"/>
  <c r="E2345" i="1"/>
  <c r="A2345" i="1"/>
  <c r="AH2344" i="1"/>
  <c r="AE2344" i="1"/>
  <c r="AD2344" i="1"/>
  <c r="S2344" i="1"/>
  <c r="U2344" i="1"/>
  <c r="H2344" i="1"/>
  <c r="F2344" i="1"/>
  <c r="E2344" i="1"/>
  <c r="A2344" i="1"/>
  <c r="AH2343" i="1"/>
  <c r="AE2343" i="1"/>
  <c r="AD2343" i="1"/>
  <c r="S2343" i="1"/>
  <c r="U2343" i="1"/>
  <c r="H2343" i="1"/>
  <c r="F2343" i="1"/>
  <c r="E2343" i="1"/>
  <c r="A2343" i="1"/>
  <c r="AH2342" i="1"/>
  <c r="AE2342" i="1"/>
  <c r="AD2342" i="1"/>
  <c r="S2342" i="1"/>
  <c r="U2342" i="1"/>
  <c r="H2342" i="1"/>
  <c r="F2342" i="1"/>
  <c r="E2342" i="1"/>
  <c r="A2342" i="1"/>
  <c r="AH2341" i="1"/>
  <c r="AE2341" i="1"/>
  <c r="AD2341" i="1"/>
  <c r="S2341" i="1"/>
  <c r="U2341" i="1"/>
  <c r="H2341" i="1"/>
  <c r="F2341" i="1"/>
  <c r="E2341" i="1"/>
  <c r="A2341" i="1"/>
  <c r="AH2340" i="1"/>
  <c r="AE2340" i="1"/>
  <c r="AD2340" i="1"/>
  <c r="S2340" i="1"/>
  <c r="U2340" i="1"/>
  <c r="H2340" i="1"/>
  <c r="F2340" i="1"/>
  <c r="E2340" i="1"/>
  <c r="A2340" i="1"/>
  <c r="AH2339" i="1"/>
  <c r="AE2339" i="1"/>
  <c r="AD2339" i="1"/>
  <c r="S2339" i="1"/>
  <c r="U2339" i="1"/>
  <c r="H2339" i="1"/>
  <c r="F2339" i="1"/>
  <c r="E2339" i="1"/>
  <c r="A2339" i="1"/>
  <c r="AH2338" i="1"/>
  <c r="AE2338" i="1"/>
  <c r="AD2338" i="1"/>
  <c r="S2338" i="1"/>
  <c r="U2338" i="1"/>
  <c r="H2338" i="1"/>
  <c r="F2338" i="1"/>
  <c r="E2338" i="1"/>
  <c r="A2338" i="1"/>
  <c r="AH2337" i="1"/>
  <c r="AE2337" i="1"/>
  <c r="AD2337" i="1"/>
  <c r="S2337" i="1"/>
  <c r="U2337" i="1"/>
  <c r="H2337" i="1"/>
  <c r="F2337" i="1"/>
  <c r="E2337" i="1"/>
  <c r="A2337" i="1"/>
  <c r="AH2336" i="1"/>
  <c r="AE2336" i="1"/>
  <c r="AD2336" i="1"/>
  <c r="S2336" i="1"/>
  <c r="U2336" i="1"/>
  <c r="H2336" i="1"/>
  <c r="F2336" i="1"/>
  <c r="E2336" i="1"/>
  <c r="A2336" i="1"/>
  <c r="AH2335" i="1"/>
  <c r="AE2335" i="1"/>
  <c r="AD2335" i="1"/>
  <c r="S2335" i="1"/>
  <c r="U2335" i="1"/>
  <c r="H2335" i="1"/>
  <c r="F2335" i="1"/>
  <c r="E2335" i="1"/>
  <c r="A2335" i="1"/>
  <c r="AH2334" i="1"/>
  <c r="AE2334" i="1"/>
  <c r="AD2334" i="1"/>
  <c r="S2334" i="1"/>
  <c r="U2334" i="1"/>
  <c r="H2334" i="1"/>
  <c r="F2334" i="1"/>
  <c r="E2334" i="1"/>
  <c r="A2334" i="1"/>
  <c r="AH2333" i="1"/>
  <c r="AE2333" i="1"/>
  <c r="AD2333" i="1"/>
  <c r="S2333" i="1"/>
  <c r="U2333" i="1"/>
  <c r="H2333" i="1"/>
  <c r="F2333" i="1"/>
  <c r="E2333" i="1"/>
  <c r="A2333" i="1"/>
  <c r="AH2332" i="1"/>
  <c r="AE2332" i="1"/>
  <c r="AD2332" i="1"/>
  <c r="S2332" i="1"/>
  <c r="U2332" i="1"/>
  <c r="H2332" i="1"/>
  <c r="F2332" i="1"/>
  <c r="E2332" i="1"/>
  <c r="A2332" i="1"/>
  <c r="AH2331" i="1"/>
  <c r="AE2331" i="1"/>
  <c r="AD2331" i="1"/>
  <c r="S2331" i="1"/>
  <c r="U2331" i="1"/>
  <c r="H2331" i="1"/>
  <c r="F2331" i="1"/>
  <c r="E2331" i="1"/>
  <c r="A2331" i="1"/>
  <c r="AH2330" i="1"/>
  <c r="AE2330" i="1"/>
  <c r="AD2330" i="1"/>
  <c r="S2330" i="1"/>
  <c r="U2330" i="1"/>
  <c r="H2330" i="1"/>
  <c r="F2330" i="1"/>
  <c r="E2330" i="1"/>
  <c r="A2330" i="1"/>
  <c r="AH2329" i="1"/>
  <c r="AE2329" i="1"/>
  <c r="AD2329" i="1"/>
  <c r="S2329" i="1"/>
  <c r="U2329" i="1"/>
  <c r="H2329" i="1"/>
  <c r="F2329" i="1"/>
  <c r="E2329" i="1"/>
  <c r="A2329" i="1"/>
  <c r="AH2328" i="1"/>
  <c r="AE2328" i="1"/>
  <c r="AD2328" i="1"/>
  <c r="S2328" i="1"/>
  <c r="U2328" i="1"/>
  <c r="H2328" i="1"/>
  <c r="F2328" i="1"/>
  <c r="E2328" i="1"/>
  <c r="A2328" i="1"/>
  <c r="AH2327" i="1"/>
  <c r="AE2327" i="1"/>
  <c r="AD2327" i="1"/>
  <c r="S2327" i="1"/>
  <c r="U2327" i="1"/>
  <c r="H2327" i="1"/>
  <c r="F2327" i="1"/>
  <c r="E2327" i="1"/>
  <c r="A2327" i="1"/>
  <c r="AH2326" i="1"/>
  <c r="AE2326" i="1"/>
  <c r="AD2326" i="1"/>
  <c r="S2326" i="1"/>
  <c r="U2326" i="1"/>
  <c r="H2326" i="1"/>
  <c r="F2326" i="1"/>
  <c r="E2326" i="1"/>
  <c r="A2326" i="1"/>
  <c r="AH2325" i="1"/>
  <c r="AE2325" i="1"/>
  <c r="AD2325" i="1"/>
  <c r="S2325" i="1"/>
  <c r="U2325" i="1"/>
  <c r="H2325" i="1"/>
  <c r="F2325" i="1"/>
  <c r="E2325" i="1"/>
  <c r="A2325" i="1"/>
  <c r="AH2324" i="1"/>
  <c r="AE2324" i="1"/>
  <c r="AD2324" i="1"/>
  <c r="S2324" i="1"/>
  <c r="U2324" i="1"/>
  <c r="H2324" i="1"/>
  <c r="F2324" i="1"/>
  <c r="E2324" i="1"/>
  <c r="A2324" i="1"/>
  <c r="AH2323" i="1"/>
  <c r="AE2323" i="1"/>
  <c r="AD2323" i="1"/>
  <c r="S2323" i="1"/>
  <c r="U2323" i="1"/>
  <c r="H2323" i="1"/>
  <c r="F2323" i="1"/>
  <c r="E2323" i="1"/>
  <c r="A2323" i="1"/>
  <c r="AH2322" i="1"/>
  <c r="AE2322" i="1"/>
  <c r="AD2322" i="1"/>
  <c r="S2322" i="1"/>
  <c r="U2322" i="1"/>
  <c r="H2322" i="1"/>
  <c r="F2322" i="1"/>
  <c r="E2322" i="1"/>
  <c r="A2322" i="1"/>
  <c r="AH2321" i="1"/>
  <c r="AE2321" i="1"/>
  <c r="AD2321" i="1"/>
  <c r="S2321" i="1"/>
  <c r="U2321" i="1"/>
  <c r="H2321" i="1"/>
  <c r="F2321" i="1"/>
  <c r="E2321" i="1"/>
  <c r="A2321" i="1"/>
  <c r="AH2320" i="1"/>
  <c r="AE2320" i="1"/>
  <c r="AD2320" i="1"/>
  <c r="S2320" i="1"/>
  <c r="U2320" i="1"/>
  <c r="H2320" i="1"/>
  <c r="F2320" i="1"/>
  <c r="E2320" i="1"/>
  <c r="A2320" i="1"/>
  <c r="AH2319" i="1"/>
  <c r="AE2319" i="1"/>
  <c r="AD2319" i="1"/>
  <c r="S2319" i="1"/>
  <c r="U2319" i="1"/>
  <c r="H2319" i="1"/>
  <c r="F2319" i="1"/>
  <c r="E2319" i="1"/>
  <c r="A2319" i="1"/>
  <c r="AH2318" i="1"/>
  <c r="AE2318" i="1"/>
  <c r="AD2318" i="1"/>
  <c r="S2318" i="1"/>
  <c r="U2318" i="1"/>
  <c r="H2318" i="1"/>
  <c r="F2318" i="1"/>
  <c r="E2318" i="1"/>
  <c r="A2318" i="1"/>
  <c r="AH2317" i="1"/>
  <c r="AE2317" i="1"/>
  <c r="AD2317" i="1"/>
  <c r="S2317" i="1"/>
  <c r="U2317" i="1"/>
  <c r="H2317" i="1"/>
  <c r="F2317" i="1"/>
  <c r="E2317" i="1"/>
  <c r="A2317" i="1"/>
  <c r="AH2316" i="1"/>
  <c r="AE2316" i="1"/>
  <c r="AD2316" i="1"/>
  <c r="S2316" i="1"/>
  <c r="U2316" i="1"/>
  <c r="H2316" i="1"/>
  <c r="F2316" i="1"/>
  <c r="E2316" i="1"/>
  <c r="A2316" i="1"/>
  <c r="AH2315" i="1"/>
  <c r="AE2315" i="1"/>
  <c r="AD2315" i="1"/>
  <c r="S2315" i="1"/>
  <c r="U2315" i="1"/>
  <c r="H2315" i="1"/>
  <c r="F2315" i="1"/>
  <c r="E2315" i="1"/>
  <c r="A2315" i="1"/>
  <c r="AH2314" i="1"/>
  <c r="AE2314" i="1"/>
  <c r="AD2314" i="1"/>
  <c r="S2314" i="1"/>
  <c r="U2314" i="1"/>
  <c r="H2314" i="1"/>
  <c r="F2314" i="1"/>
  <c r="E2314" i="1"/>
  <c r="A2314" i="1"/>
  <c r="AH2313" i="1"/>
  <c r="AE2313" i="1"/>
  <c r="AD2313" i="1"/>
  <c r="S2313" i="1"/>
  <c r="U2313" i="1"/>
  <c r="H2313" i="1"/>
  <c r="F2313" i="1"/>
  <c r="E2313" i="1"/>
  <c r="A2313" i="1"/>
  <c r="AH2312" i="1"/>
  <c r="AE2312" i="1"/>
  <c r="AD2312" i="1"/>
  <c r="S2312" i="1"/>
  <c r="U2312" i="1"/>
  <c r="H2312" i="1"/>
  <c r="F2312" i="1"/>
  <c r="E2312" i="1"/>
  <c r="A2312" i="1"/>
  <c r="AH2311" i="1"/>
  <c r="AE2311" i="1"/>
  <c r="AD2311" i="1"/>
  <c r="S2311" i="1"/>
  <c r="U2311" i="1"/>
  <c r="H2311" i="1"/>
  <c r="F2311" i="1"/>
  <c r="E2311" i="1"/>
  <c r="A2311" i="1"/>
  <c r="AH2310" i="1"/>
  <c r="AE2310" i="1"/>
  <c r="AD2310" i="1"/>
  <c r="S2310" i="1"/>
  <c r="U2310" i="1"/>
  <c r="H2310" i="1"/>
  <c r="F2310" i="1"/>
  <c r="E2310" i="1"/>
  <c r="A2310" i="1"/>
  <c r="AH2309" i="1"/>
  <c r="AE2309" i="1"/>
  <c r="AD2309" i="1"/>
  <c r="S2309" i="1"/>
  <c r="U2309" i="1"/>
  <c r="H2309" i="1"/>
  <c r="F2309" i="1"/>
  <c r="E2309" i="1"/>
  <c r="A2309" i="1"/>
  <c r="AH2308" i="1"/>
  <c r="AE2308" i="1"/>
  <c r="AD2308" i="1"/>
  <c r="S2308" i="1"/>
  <c r="U2308" i="1"/>
  <c r="H2308" i="1"/>
  <c r="F2308" i="1"/>
  <c r="E2308" i="1"/>
  <c r="A2308" i="1"/>
  <c r="AH2307" i="1"/>
  <c r="AE2307" i="1"/>
  <c r="AD2307" i="1"/>
  <c r="S2307" i="1"/>
  <c r="U2307" i="1"/>
  <c r="H2307" i="1"/>
  <c r="F2307" i="1"/>
  <c r="E2307" i="1"/>
  <c r="A2307" i="1"/>
  <c r="AH2306" i="1"/>
  <c r="AE2306" i="1"/>
  <c r="AD2306" i="1"/>
  <c r="S2306" i="1"/>
  <c r="U2306" i="1"/>
  <c r="H2306" i="1"/>
  <c r="F2306" i="1"/>
  <c r="E2306" i="1"/>
  <c r="A2306" i="1"/>
  <c r="AH2305" i="1"/>
  <c r="AE2305" i="1"/>
  <c r="AD2305" i="1"/>
  <c r="S2305" i="1"/>
  <c r="U2305" i="1"/>
  <c r="H2305" i="1"/>
  <c r="F2305" i="1"/>
  <c r="E2305" i="1"/>
  <c r="A2305" i="1"/>
  <c r="AH2304" i="1"/>
  <c r="AE2304" i="1"/>
  <c r="AD2304" i="1"/>
  <c r="S2304" i="1"/>
  <c r="U2304" i="1"/>
  <c r="H2304" i="1"/>
  <c r="F2304" i="1"/>
  <c r="E2304" i="1"/>
  <c r="A2304" i="1"/>
  <c r="AH2303" i="1"/>
  <c r="AE2303" i="1"/>
  <c r="AD2303" i="1"/>
  <c r="S2303" i="1"/>
  <c r="U2303" i="1"/>
  <c r="H2303" i="1"/>
  <c r="F2303" i="1"/>
  <c r="E2303" i="1"/>
  <c r="A2303" i="1"/>
  <c r="AH2302" i="1"/>
  <c r="AE2302" i="1"/>
  <c r="AD2302" i="1"/>
  <c r="S2302" i="1"/>
  <c r="U2302" i="1"/>
  <c r="H2302" i="1"/>
  <c r="F2302" i="1"/>
  <c r="E2302" i="1"/>
  <c r="A2302" i="1"/>
  <c r="AH2301" i="1"/>
  <c r="AE2301" i="1"/>
  <c r="AD2301" i="1"/>
  <c r="S2301" i="1"/>
  <c r="U2301" i="1"/>
  <c r="H2301" i="1"/>
  <c r="F2301" i="1"/>
  <c r="E2301" i="1"/>
  <c r="A2301" i="1"/>
  <c r="AH2300" i="1"/>
  <c r="AE2300" i="1"/>
  <c r="AD2300" i="1"/>
  <c r="S2300" i="1"/>
  <c r="U2300" i="1"/>
  <c r="H2300" i="1"/>
  <c r="F2300" i="1"/>
  <c r="E2300" i="1"/>
  <c r="A2300" i="1"/>
  <c r="AH2299" i="1"/>
  <c r="AE2299" i="1"/>
  <c r="AD2299" i="1"/>
  <c r="S2299" i="1"/>
  <c r="U2299" i="1"/>
  <c r="H2299" i="1"/>
  <c r="F2299" i="1"/>
  <c r="E2299" i="1"/>
  <c r="A2299" i="1"/>
  <c r="AH2298" i="1"/>
  <c r="AE2298" i="1"/>
  <c r="AD2298" i="1"/>
  <c r="S2298" i="1"/>
  <c r="U2298" i="1"/>
  <c r="H2298" i="1"/>
  <c r="F2298" i="1"/>
  <c r="E2298" i="1"/>
  <c r="A2298" i="1"/>
  <c r="AH2297" i="1"/>
  <c r="AE2297" i="1"/>
  <c r="AD2297" i="1"/>
  <c r="S2297" i="1"/>
  <c r="U2297" i="1"/>
  <c r="H2297" i="1"/>
  <c r="F2297" i="1"/>
  <c r="E2297" i="1"/>
  <c r="A2297" i="1"/>
  <c r="AH2296" i="1"/>
  <c r="AE2296" i="1"/>
  <c r="AD2296" i="1"/>
  <c r="S2296" i="1"/>
  <c r="U2296" i="1"/>
  <c r="H2296" i="1"/>
  <c r="F2296" i="1"/>
  <c r="E2296" i="1"/>
  <c r="A2296" i="1"/>
  <c r="AH2295" i="1"/>
  <c r="AE2295" i="1"/>
  <c r="AD2295" i="1"/>
  <c r="S2295" i="1"/>
  <c r="U2295" i="1"/>
  <c r="H2295" i="1"/>
  <c r="F2295" i="1"/>
  <c r="E2295" i="1"/>
  <c r="A2295" i="1"/>
  <c r="AH2294" i="1"/>
  <c r="AE2294" i="1"/>
  <c r="AD2294" i="1"/>
  <c r="S2294" i="1"/>
  <c r="U2294" i="1"/>
  <c r="H2294" i="1"/>
  <c r="F2294" i="1"/>
  <c r="E2294" i="1"/>
  <c r="A2294" i="1"/>
  <c r="AH2293" i="1"/>
  <c r="AE2293" i="1"/>
  <c r="AD2293" i="1"/>
  <c r="S2293" i="1"/>
  <c r="U2293" i="1"/>
  <c r="H2293" i="1"/>
  <c r="F2293" i="1"/>
  <c r="E2293" i="1"/>
  <c r="A2293" i="1"/>
  <c r="AH2292" i="1"/>
  <c r="AE2292" i="1"/>
  <c r="AD2292" i="1"/>
  <c r="S2292" i="1"/>
  <c r="U2292" i="1"/>
  <c r="H2292" i="1"/>
  <c r="F2292" i="1"/>
  <c r="E2292" i="1"/>
  <c r="A2292" i="1"/>
  <c r="AH2291" i="1"/>
  <c r="AE2291" i="1"/>
  <c r="AD2291" i="1"/>
  <c r="S2291" i="1"/>
  <c r="U2291" i="1"/>
  <c r="H2291" i="1"/>
  <c r="F2291" i="1"/>
  <c r="E2291" i="1"/>
  <c r="A2291" i="1"/>
  <c r="AH2290" i="1"/>
  <c r="AE2290" i="1"/>
  <c r="AD2290" i="1"/>
  <c r="S2290" i="1"/>
  <c r="U2290" i="1"/>
  <c r="H2290" i="1"/>
  <c r="F2290" i="1"/>
  <c r="E2290" i="1"/>
  <c r="A2290" i="1"/>
  <c r="AH2289" i="1"/>
  <c r="AE2289" i="1"/>
  <c r="AD2289" i="1"/>
  <c r="S2289" i="1"/>
  <c r="U2289" i="1"/>
  <c r="H2289" i="1"/>
  <c r="F2289" i="1"/>
  <c r="E2289" i="1"/>
  <c r="A2289" i="1"/>
  <c r="AH2288" i="1"/>
  <c r="AE2288" i="1"/>
  <c r="AD2288" i="1"/>
  <c r="S2288" i="1"/>
  <c r="U2288" i="1"/>
  <c r="H2288" i="1"/>
  <c r="F2288" i="1"/>
  <c r="E2288" i="1"/>
  <c r="A2288" i="1"/>
  <c r="AH2287" i="1"/>
  <c r="AE2287" i="1"/>
  <c r="AD2287" i="1"/>
  <c r="S2287" i="1"/>
  <c r="U2287" i="1"/>
  <c r="H2287" i="1"/>
  <c r="F2287" i="1"/>
  <c r="E2287" i="1"/>
  <c r="A2287" i="1"/>
  <c r="AH2286" i="1"/>
  <c r="AE2286" i="1"/>
  <c r="AD2286" i="1"/>
  <c r="S2286" i="1"/>
  <c r="U2286" i="1"/>
  <c r="H2286" i="1"/>
  <c r="F2286" i="1"/>
  <c r="E2286" i="1"/>
  <c r="A2286" i="1"/>
  <c r="AH2285" i="1"/>
  <c r="AE2285" i="1"/>
  <c r="AD2285" i="1"/>
  <c r="S2285" i="1"/>
  <c r="U2285" i="1"/>
  <c r="H2285" i="1"/>
  <c r="F2285" i="1"/>
  <c r="E2285" i="1"/>
  <c r="A2285" i="1"/>
  <c r="AH2284" i="1"/>
  <c r="AE2284" i="1"/>
  <c r="AD2284" i="1"/>
  <c r="S2284" i="1"/>
  <c r="U2284" i="1"/>
  <c r="H2284" i="1"/>
  <c r="F2284" i="1"/>
  <c r="E2284" i="1"/>
  <c r="A2284" i="1"/>
  <c r="AH2283" i="1"/>
  <c r="AE2283" i="1"/>
  <c r="AD2283" i="1"/>
  <c r="S2283" i="1"/>
  <c r="U2283" i="1"/>
  <c r="H2283" i="1"/>
  <c r="F2283" i="1"/>
  <c r="E2283" i="1"/>
  <c r="A2283" i="1"/>
  <c r="AH2282" i="1"/>
  <c r="AE2282" i="1"/>
  <c r="AD2282" i="1"/>
  <c r="S2282" i="1"/>
  <c r="U2282" i="1"/>
  <c r="H2282" i="1"/>
  <c r="F2282" i="1"/>
  <c r="E2282" i="1"/>
  <c r="A2282" i="1"/>
  <c r="AH2281" i="1"/>
  <c r="AE2281" i="1"/>
  <c r="AD2281" i="1"/>
  <c r="S2281" i="1"/>
  <c r="U2281" i="1"/>
  <c r="H2281" i="1"/>
  <c r="F2281" i="1"/>
  <c r="E2281" i="1"/>
  <c r="A2281" i="1"/>
  <c r="AH2280" i="1"/>
  <c r="AE2280" i="1"/>
  <c r="AD2280" i="1"/>
  <c r="S2280" i="1"/>
  <c r="U2280" i="1"/>
  <c r="H2280" i="1"/>
  <c r="F2280" i="1"/>
  <c r="E2280" i="1"/>
  <c r="A2280" i="1"/>
  <c r="AH2279" i="1"/>
  <c r="AE2279" i="1"/>
  <c r="AD2279" i="1"/>
  <c r="S2279" i="1"/>
  <c r="U2279" i="1"/>
  <c r="H2279" i="1"/>
  <c r="F2279" i="1"/>
  <c r="E2279" i="1"/>
  <c r="A2279" i="1"/>
  <c r="AH2278" i="1"/>
  <c r="AE2278" i="1"/>
  <c r="AD2278" i="1"/>
  <c r="S2278" i="1"/>
  <c r="U2278" i="1"/>
  <c r="H2278" i="1"/>
  <c r="F2278" i="1"/>
  <c r="E2278" i="1"/>
  <c r="A2278" i="1"/>
  <c r="AH2277" i="1"/>
  <c r="AE2277" i="1"/>
  <c r="AD2277" i="1"/>
  <c r="S2277" i="1"/>
  <c r="U2277" i="1"/>
  <c r="H2277" i="1"/>
  <c r="F2277" i="1"/>
  <c r="E2277" i="1"/>
  <c r="A2277" i="1"/>
  <c r="AH2276" i="1"/>
  <c r="AE2276" i="1"/>
  <c r="AD2276" i="1"/>
  <c r="S2276" i="1"/>
  <c r="U2276" i="1"/>
  <c r="H2276" i="1"/>
  <c r="F2276" i="1"/>
  <c r="E2276" i="1"/>
  <c r="A2276" i="1"/>
  <c r="AH2275" i="1"/>
  <c r="AE2275" i="1"/>
  <c r="AD2275" i="1"/>
  <c r="S2275" i="1"/>
  <c r="U2275" i="1"/>
  <c r="H2275" i="1"/>
  <c r="F2275" i="1"/>
  <c r="E2275" i="1"/>
  <c r="A2275" i="1"/>
  <c r="AH2274" i="1"/>
  <c r="AE2274" i="1"/>
  <c r="AD2274" i="1"/>
  <c r="S2274" i="1"/>
  <c r="U2274" i="1"/>
  <c r="H2274" i="1"/>
  <c r="F2274" i="1"/>
  <c r="E2274" i="1"/>
  <c r="A2274" i="1"/>
  <c r="AH2273" i="1"/>
  <c r="AE2273" i="1"/>
  <c r="AD2273" i="1"/>
  <c r="S2273" i="1"/>
  <c r="U2273" i="1"/>
  <c r="H2273" i="1"/>
  <c r="F2273" i="1"/>
  <c r="E2273" i="1"/>
  <c r="A2273" i="1"/>
  <c r="AH2272" i="1"/>
  <c r="AE2272" i="1"/>
  <c r="AD2272" i="1"/>
  <c r="S2272" i="1"/>
  <c r="U2272" i="1"/>
  <c r="H2272" i="1"/>
  <c r="F2272" i="1"/>
  <c r="E2272" i="1"/>
  <c r="A2272" i="1"/>
  <c r="AH2271" i="1"/>
  <c r="AE2271" i="1"/>
  <c r="AD2271" i="1"/>
  <c r="S2271" i="1"/>
  <c r="U2271" i="1"/>
  <c r="H2271" i="1"/>
  <c r="F2271" i="1"/>
  <c r="E2271" i="1"/>
  <c r="A2271" i="1"/>
  <c r="AH2270" i="1"/>
  <c r="AE2270" i="1"/>
  <c r="AD2270" i="1"/>
  <c r="S2270" i="1"/>
  <c r="U2270" i="1"/>
  <c r="H2270" i="1"/>
  <c r="F2270" i="1"/>
  <c r="E2270" i="1"/>
  <c r="A2270" i="1"/>
  <c r="AH2269" i="1"/>
  <c r="AE2269" i="1"/>
  <c r="AD2269" i="1"/>
  <c r="S2269" i="1"/>
  <c r="U2269" i="1"/>
  <c r="H2269" i="1"/>
  <c r="F2269" i="1"/>
  <c r="E2269" i="1"/>
  <c r="A2269" i="1"/>
  <c r="AH2268" i="1"/>
  <c r="AE2268" i="1"/>
  <c r="AD2268" i="1"/>
  <c r="S2268" i="1"/>
  <c r="U2268" i="1"/>
  <c r="H2268" i="1"/>
  <c r="F2268" i="1"/>
  <c r="E2268" i="1"/>
  <c r="A2268" i="1"/>
  <c r="AH2267" i="1"/>
  <c r="AE2267" i="1"/>
  <c r="AD2267" i="1"/>
  <c r="S2267" i="1"/>
  <c r="U2267" i="1"/>
  <c r="H2267" i="1"/>
  <c r="F2267" i="1"/>
  <c r="E2267" i="1"/>
  <c r="A2267" i="1"/>
  <c r="AH2266" i="1"/>
  <c r="AE2266" i="1"/>
  <c r="AD2266" i="1"/>
  <c r="S2266" i="1"/>
  <c r="U2266" i="1"/>
  <c r="H2266" i="1"/>
  <c r="F2266" i="1"/>
  <c r="E2266" i="1"/>
  <c r="A2266" i="1"/>
  <c r="AH2265" i="1"/>
  <c r="AE2265" i="1"/>
  <c r="AD2265" i="1"/>
  <c r="S2265" i="1"/>
  <c r="U2265" i="1"/>
  <c r="H2265" i="1"/>
  <c r="F2265" i="1"/>
  <c r="E2265" i="1"/>
  <c r="A2265" i="1"/>
  <c r="AH2264" i="1"/>
  <c r="AE2264" i="1"/>
  <c r="AD2264" i="1"/>
  <c r="S2264" i="1"/>
  <c r="U2264" i="1"/>
  <c r="H2264" i="1"/>
  <c r="F2264" i="1"/>
  <c r="E2264" i="1"/>
  <c r="A2264" i="1"/>
  <c r="AH2263" i="1"/>
  <c r="AE2263" i="1"/>
  <c r="AD2263" i="1"/>
  <c r="S2263" i="1"/>
  <c r="U2263" i="1"/>
  <c r="H2263" i="1"/>
  <c r="F2263" i="1"/>
  <c r="E2263" i="1"/>
  <c r="A2263" i="1"/>
  <c r="AH2262" i="1"/>
  <c r="AE2262" i="1"/>
  <c r="AD2262" i="1"/>
  <c r="S2262" i="1"/>
  <c r="U2262" i="1"/>
  <c r="H2262" i="1"/>
  <c r="F2262" i="1"/>
  <c r="E2262" i="1"/>
  <c r="A2262" i="1"/>
  <c r="AH2261" i="1"/>
  <c r="AE2261" i="1"/>
  <c r="AD2261" i="1"/>
  <c r="S2261" i="1"/>
  <c r="U2261" i="1"/>
  <c r="H2261" i="1"/>
  <c r="F2261" i="1"/>
  <c r="E2261" i="1"/>
  <c r="A2261" i="1"/>
  <c r="AH2260" i="1"/>
  <c r="AE2260" i="1"/>
  <c r="AD2260" i="1"/>
  <c r="S2260" i="1"/>
  <c r="U2260" i="1"/>
  <c r="H2260" i="1"/>
  <c r="F2260" i="1"/>
  <c r="E2260" i="1"/>
  <c r="A2260" i="1"/>
  <c r="AH2259" i="1"/>
  <c r="AE2259" i="1"/>
  <c r="AD2259" i="1"/>
  <c r="S2259" i="1"/>
  <c r="U2259" i="1"/>
  <c r="H2259" i="1"/>
  <c r="F2259" i="1"/>
  <c r="E2259" i="1"/>
  <c r="A2259" i="1"/>
  <c r="AH2258" i="1"/>
  <c r="AE2258" i="1"/>
  <c r="AD2258" i="1"/>
  <c r="S2258" i="1"/>
  <c r="U2258" i="1"/>
  <c r="H2258" i="1"/>
  <c r="F2258" i="1"/>
  <c r="E2258" i="1"/>
  <c r="A2258" i="1"/>
  <c r="AH2257" i="1"/>
  <c r="AE2257" i="1"/>
  <c r="AD2257" i="1"/>
  <c r="S2257" i="1"/>
  <c r="U2257" i="1"/>
  <c r="H2257" i="1"/>
  <c r="F2257" i="1"/>
  <c r="E2257" i="1"/>
  <c r="A2257" i="1"/>
  <c r="AH2256" i="1"/>
  <c r="AE2256" i="1"/>
  <c r="AD2256" i="1"/>
  <c r="S2256" i="1"/>
  <c r="U2256" i="1"/>
  <c r="H2256" i="1"/>
  <c r="F2256" i="1"/>
  <c r="E2256" i="1"/>
  <c r="A2256" i="1"/>
  <c r="AH2255" i="1"/>
  <c r="AE2255" i="1"/>
  <c r="AD2255" i="1"/>
  <c r="S2255" i="1"/>
  <c r="U2255" i="1"/>
  <c r="H2255" i="1"/>
  <c r="F2255" i="1"/>
  <c r="E2255" i="1"/>
  <c r="A2255" i="1"/>
  <c r="AH2254" i="1"/>
  <c r="AE2254" i="1"/>
  <c r="AD2254" i="1"/>
  <c r="S2254" i="1"/>
  <c r="U2254" i="1"/>
  <c r="H2254" i="1"/>
  <c r="F2254" i="1"/>
  <c r="E2254" i="1"/>
  <c r="A2254" i="1"/>
  <c r="AH2253" i="1"/>
  <c r="AE2253" i="1"/>
  <c r="AD2253" i="1"/>
  <c r="S2253" i="1"/>
  <c r="U2253" i="1"/>
  <c r="H2253" i="1"/>
  <c r="F2253" i="1"/>
  <c r="E2253" i="1"/>
  <c r="A2253" i="1"/>
  <c r="AH2252" i="1"/>
  <c r="AE2252" i="1"/>
  <c r="AD2252" i="1"/>
  <c r="S2252" i="1"/>
  <c r="U2252" i="1"/>
  <c r="H2252" i="1"/>
  <c r="F2252" i="1"/>
  <c r="E2252" i="1"/>
  <c r="A2252" i="1"/>
  <c r="AH2251" i="1"/>
  <c r="AE2251" i="1"/>
  <c r="AD2251" i="1"/>
  <c r="S2251" i="1"/>
  <c r="U2251" i="1"/>
  <c r="H2251" i="1"/>
  <c r="F2251" i="1"/>
  <c r="E2251" i="1"/>
  <c r="A2251" i="1"/>
  <c r="AH2250" i="1"/>
  <c r="AE2250" i="1"/>
  <c r="AD2250" i="1"/>
  <c r="S2250" i="1"/>
  <c r="U2250" i="1"/>
  <c r="H2250" i="1"/>
  <c r="F2250" i="1"/>
  <c r="E2250" i="1"/>
  <c r="A2250" i="1"/>
  <c r="AH2249" i="1"/>
  <c r="AE2249" i="1"/>
  <c r="AD2249" i="1"/>
  <c r="S2249" i="1"/>
  <c r="U2249" i="1"/>
  <c r="H2249" i="1"/>
  <c r="F2249" i="1"/>
  <c r="E2249" i="1"/>
  <c r="A2249" i="1"/>
  <c r="AH2248" i="1"/>
  <c r="AE2248" i="1"/>
  <c r="AD2248" i="1"/>
  <c r="S2248" i="1"/>
  <c r="U2248" i="1"/>
  <c r="H2248" i="1"/>
  <c r="F2248" i="1"/>
  <c r="E2248" i="1"/>
  <c r="A2248" i="1"/>
  <c r="AH2247" i="1"/>
  <c r="AE2247" i="1"/>
  <c r="AD2247" i="1"/>
  <c r="S2247" i="1"/>
  <c r="U2247" i="1"/>
  <c r="H2247" i="1"/>
  <c r="F2247" i="1"/>
  <c r="E2247" i="1"/>
  <c r="A2247" i="1"/>
  <c r="AH2246" i="1"/>
  <c r="AE2246" i="1"/>
  <c r="AD2246" i="1"/>
  <c r="S2246" i="1"/>
  <c r="U2246" i="1"/>
  <c r="H2246" i="1"/>
  <c r="F2246" i="1"/>
  <c r="E2246" i="1"/>
  <c r="A2246" i="1"/>
  <c r="AH2245" i="1"/>
  <c r="AE2245" i="1"/>
  <c r="AD2245" i="1"/>
  <c r="S2245" i="1"/>
  <c r="U2245" i="1"/>
  <c r="H2245" i="1"/>
  <c r="F2245" i="1"/>
  <c r="E2245" i="1"/>
  <c r="A2245" i="1"/>
  <c r="AH2244" i="1"/>
  <c r="AE2244" i="1"/>
  <c r="AD2244" i="1"/>
  <c r="S2244" i="1"/>
  <c r="U2244" i="1"/>
  <c r="H2244" i="1"/>
  <c r="F2244" i="1"/>
  <c r="E2244" i="1"/>
  <c r="A2244" i="1"/>
  <c r="AH2243" i="1"/>
  <c r="AE2243" i="1"/>
  <c r="AD2243" i="1"/>
  <c r="S2243" i="1"/>
  <c r="U2243" i="1"/>
  <c r="H2243" i="1"/>
  <c r="F2243" i="1"/>
  <c r="E2243" i="1"/>
  <c r="A2243" i="1"/>
  <c r="AH2242" i="1"/>
  <c r="AE2242" i="1"/>
  <c r="AD2242" i="1"/>
  <c r="S2242" i="1"/>
  <c r="U2242" i="1"/>
  <c r="H2242" i="1"/>
  <c r="F2242" i="1"/>
  <c r="E2242" i="1"/>
  <c r="A2242" i="1"/>
  <c r="AH2241" i="1"/>
  <c r="AE2241" i="1"/>
  <c r="AD2241" i="1"/>
  <c r="S2241" i="1"/>
  <c r="U2241" i="1"/>
  <c r="H2241" i="1"/>
  <c r="F2241" i="1"/>
  <c r="E2241" i="1"/>
  <c r="A2241" i="1"/>
  <c r="AH2240" i="1"/>
  <c r="AE2240" i="1"/>
  <c r="AD2240" i="1"/>
  <c r="S2240" i="1"/>
  <c r="U2240" i="1"/>
  <c r="H2240" i="1"/>
  <c r="F2240" i="1"/>
  <c r="E2240" i="1"/>
  <c r="A2240" i="1"/>
  <c r="AH2239" i="1"/>
  <c r="AE2239" i="1"/>
  <c r="AD2239" i="1"/>
  <c r="S2239" i="1"/>
  <c r="U2239" i="1"/>
  <c r="H2239" i="1"/>
  <c r="F2239" i="1"/>
  <c r="E2239" i="1"/>
  <c r="A2239" i="1"/>
  <c r="AH2238" i="1"/>
  <c r="AE2238" i="1"/>
  <c r="AD2238" i="1"/>
  <c r="S2238" i="1"/>
  <c r="U2238" i="1"/>
  <c r="H2238" i="1"/>
  <c r="F2238" i="1"/>
  <c r="E2238" i="1"/>
  <c r="A2238" i="1"/>
  <c r="AH2237" i="1"/>
  <c r="AE2237" i="1"/>
  <c r="AD2237" i="1"/>
  <c r="S2237" i="1"/>
  <c r="U2237" i="1"/>
  <c r="H2237" i="1"/>
  <c r="F2237" i="1"/>
  <c r="E2237" i="1"/>
  <c r="A2237" i="1"/>
  <c r="AH2236" i="1"/>
  <c r="AE2236" i="1"/>
  <c r="AD2236" i="1"/>
  <c r="S2236" i="1"/>
  <c r="U2236" i="1"/>
  <c r="H2236" i="1"/>
  <c r="F2236" i="1"/>
  <c r="E2236" i="1"/>
  <c r="A2236" i="1"/>
  <c r="AH2235" i="1"/>
  <c r="AE2235" i="1"/>
  <c r="AD2235" i="1"/>
  <c r="S2235" i="1"/>
  <c r="U2235" i="1"/>
  <c r="H2235" i="1"/>
  <c r="F2235" i="1"/>
  <c r="E2235" i="1"/>
  <c r="A2235" i="1"/>
  <c r="AH2234" i="1"/>
  <c r="AE2234" i="1"/>
  <c r="AD2234" i="1"/>
  <c r="S2234" i="1"/>
  <c r="U2234" i="1"/>
  <c r="H2234" i="1"/>
  <c r="F2234" i="1"/>
  <c r="E2234" i="1"/>
  <c r="A2234" i="1"/>
  <c r="AH2233" i="1"/>
  <c r="AE2233" i="1"/>
  <c r="AD2233" i="1"/>
  <c r="S2233" i="1"/>
  <c r="U2233" i="1"/>
  <c r="H2233" i="1"/>
  <c r="F2233" i="1"/>
  <c r="E2233" i="1"/>
  <c r="A2233" i="1"/>
  <c r="AH2232" i="1"/>
  <c r="AE2232" i="1"/>
  <c r="AD2232" i="1"/>
  <c r="S2232" i="1"/>
  <c r="U2232" i="1"/>
  <c r="H2232" i="1"/>
  <c r="F2232" i="1"/>
  <c r="E2232" i="1"/>
  <c r="A2232" i="1"/>
  <c r="AH2231" i="1"/>
  <c r="AE2231" i="1"/>
  <c r="AD2231" i="1"/>
  <c r="S2231" i="1"/>
  <c r="U2231" i="1"/>
  <c r="H2231" i="1"/>
  <c r="F2231" i="1"/>
  <c r="E2231" i="1"/>
  <c r="A2231" i="1"/>
  <c r="AH2230" i="1"/>
  <c r="AE2230" i="1"/>
  <c r="AD2230" i="1"/>
  <c r="S2230" i="1"/>
  <c r="U2230" i="1"/>
  <c r="H2230" i="1"/>
  <c r="F2230" i="1"/>
  <c r="E2230" i="1"/>
  <c r="A2230" i="1"/>
  <c r="AH2229" i="1"/>
  <c r="AE2229" i="1"/>
  <c r="AD2229" i="1"/>
  <c r="S2229" i="1"/>
  <c r="U2229" i="1"/>
  <c r="H2229" i="1"/>
  <c r="F2229" i="1"/>
  <c r="E2229" i="1"/>
  <c r="A2229" i="1"/>
  <c r="AH2228" i="1"/>
  <c r="AE2228" i="1"/>
  <c r="AD2228" i="1"/>
  <c r="S2228" i="1"/>
  <c r="U2228" i="1"/>
  <c r="H2228" i="1"/>
  <c r="F2228" i="1"/>
  <c r="E2228" i="1"/>
  <c r="A2228" i="1"/>
  <c r="AH2227" i="1"/>
  <c r="AE2227" i="1"/>
  <c r="AD2227" i="1"/>
  <c r="S2227" i="1"/>
  <c r="U2227" i="1"/>
  <c r="H2227" i="1"/>
  <c r="F2227" i="1"/>
  <c r="E2227" i="1"/>
  <c r="A2227" i="1"/>
  <c r="AH2226" i="1"/>
  <c r="AE2226" i="1"/>
  <c r="AD2226" i="1"/>
  <c r="S2226" i="1"/>
  <c r="U2226" i="1"/>
  <c r="H2226" i="1"/>
  <c r="F2226" i="1"/>
  <c r="E2226" i="1"/>
  <c r="A2226" i="1"/>
  <c r="AH2225" i="1"/>
  <c r="AE2225" i="1"/>
  <c r="AD2225" i="1"/>
  <c r="S2225" i="1"/>
  <c r="U2225" i="1"/>
  <c r="H2225" i="1"/>
  <c r="F2225" i="1"/>
  <c r="E2225" i="1"/>
  <c r="A2225" i="1"/>
  <c r="AH2224" i="1"/>
  <c r="AE2224" i="1"/>
  <c r="AD2224" i="1"/>
  <c r="S2224" i="1"/>
  <c r="U2224" i="1"/>
  <c r="H2224" i="1"/>
  <c r="F2224" i="1"/>
  <c r="E2224" i="1"/>
  <c r="A2224" i="1"/>
  <c r="AH2223" i="1"/>
  <c r="AE2223" i="1"/>
  <c r="AD2223" i="1"/>
  <c r="S2223" i="1"/>
  <c r="U2223" i="1"/>
  <c r="H2223" i="1"/>
  <c r="F2223" i="1"/>
  <c r="E2223" i="1"/>
  <c r="A2223" i="1"/>
  <c r="AH2222" i="1"/>
  <c r="AE2222" i="1"/>
  <c r="AD2222" i="1"/>
  <c r="S2222" i="1"/>
  <c r="U2222" i="1"/>
  <c r="H2222" i="1"/>
  <c r="F2222" i="1"/>
  <c r="E2222" i="1"/>
  <c r="A2222" i="1"/>
  <c r="AH2221" i="1"/>
  <c r="AE2221" i="1"/>
  <c r="AD2221" i="1"/>
  <c r="S2221" i="1"/>
  <c r="U2221" i="1"/>
  <c r="H2221" i="1"/>
  <c r="F2221" i="1"/>
  <c r="E2221" i="1"/>
  <c r="A2221" i="1"/>
  <c r="AH2220" i="1"/>
  <c r="AE2220" i="1"/>
  <c r="AD2220" i="1"/>
  <c r="S2220" i="1"/>
  <c r="U2220" i="1"/>
  <c r="H2220" i="1"/>
  <c r="F2220" i="1"/>
  <c r="E2220" i="1"/>
  <c r="A2220" i="1"/>
  <c r="AH2219" i="1"/>
  <c r="AE2219" i="1"/>
  <c r="AD2219" i="1"/>
  <c r="S2219" i="1"/>
  <c r="U2219" i="1"/>
  <c r="H2219" i="1"/>
  <c r="F2219" i="1"/>
  <c r="E2219" i="1"/>
  <c r="A2219" i="1"/>
  <c r="AH2218" i="1"/>
  <c r="AE2218" i="1"/>
  <c r="AD2218" i="1"/>
  <c r="S2218" i="1"/>
  <c r="U2218" i="1"/>
  <c r="H2218" i="1"/>
  <c r="F2218" i="1"/>
  <c r="E2218" i="1"/>
  <c r="A2218" i="1"/>
  <c r="AH2217" i="1"/>
  <c r="AE2217" i="1"/>
  <c r="AD2217" i="1"/>
  <c r="S2217" i="1"/>
  <c r="U2217" i="1"/>
  <c r="H2217" i="1"/>
  <c r="F2217" i="1"/>
  <c r="E2217" i="1"/>
  <c r="A2217" i="1"/>
  <c r="AH2216" i="1"/>
  <c r="AE2216" i="1"/>
  <c r="AD2216" i="1"/>
  <c r="S2216" i="1"/>
  <c r="U2216" i="1"/>
  <c r="H2216" i="1"/>
  <c r="F2216" i="1"/>
  <c r="E2216" i="1"/>
  <c r="A2216" i="1"/>
  <c r="AH2215" i="1"/>
  <c r="AE2215" i="1"/>
  <c r="AD2215" i="1"/>
  <c r="S2215" i="1"/>
  <c r="U2215" i="1"/>
  <c r="H2215" i="1"/>
  <c r="F2215" i="1"/>
  <c r="E2215" i="1"/>
  <c r="A2215" i="1"/>
  <c r="AH2214" i="1"/>
  <c r="AE2214" i="1"/>
  <c r="AD2214" i="1"/>
  <c r="S2214" i="1"/>
  <c r="U2214" i="1"/>
  <c r="H2214" i="1"/>
  <c r="F2214" i="1"/>
  <c r="E2214" i="1"/>
  <c r="A2214" i="1"/>
  <c r="AH2213" i="1"/>
  <c r="AE2213" i="1"/>
  <c r="AD2213" i="1"/>
  <c r="S2213" i="1"/>
  <c r="U2213" i="1"/>
  <c r="H2213" i="1"/>
  <c r="F2213" i="1"/>
  <c r="E2213" i="1"/>
  <c r="A2213" i="1"/>
  <c r="AH2212" i="1"/>
  <c r="AE2212" i="1"/>
  <c r="AD2212" i="1"/>
  <c r="S2212" i="1"/>
  <c r="U2212" i="1"/>
  <c r="H2212" i="1"/>
  <c r="F2212" i="1"/>
  <c r="E2212" i="1"/>
  <c r="A2212" i="1"/>
  <c r="AH2211" i="1"/>
  <c r="AE2211" i="1"/>
  <c r="AD2211" i="1"/>
  <c r="S2211" i="1"/>
  <c r="U2211" i="1"/>
  <c r="H2211" i="1"/>
  <c r="F2211" i="1"/>
  <c r="E2211" i="1"/>
  <c r="A2211" i="1"/>
  <c r="AH2210" i="1"/>
  <c r="AE2210" i="1"/>
  <c r="AD2210" i="1"/>
  <c r="S2210" i="1"/>
  <c r="U2210" i="1"/>
  <c r="H2210" i="1"/>
  <c r="F2210" i="1"/>
  <c r="E2210" i="1"/>
  <c r="A2210" i="1"/>
  <c r="AH2209" i="1"/>
  <c r="AE2209" i="1"/>
  <c r="AD2209" i="1"/>
  <c r="S2209" i="1"/>
  <c r="U2209" i="1"/>
  <c r="H2209" i="1"/>
  <c r="F2209" i="1"/>
  <c r="E2209" i="1"/>
  <c r="A2209" i="1"/>
  <c r="AH2208" i="1"/>
  <c r="AE2208" i="1"/>
  <c r="AD2208" i="1"/>
  <c r="S2208" i="1"/>
  <c r="U2208" i="1"/>
  <c r="H2208" i="1"/>
  <c r="F2208" i="1"/>
  <c r="E2208" i="1"/>
  <c r="A2208" i="1"/>
  <c r="AH2207" i="1"/>
  <c r="AE2207" i="1"/>
  <c r="AD2207" i="1"/>
  <c r="S2207" i="1"/>
  <c r="U2207" i="1"/>
  <c r="H2207" i="1"/>
  <c r="F2207" i="1"/>
  <c r="E2207" i="1"/>
  <c r="A2207" i="1"/>
  <c r="AH2206" i="1"/>
  <c r="AE2206" i="1"/>
  <c r="AD2206" i="1"/>
  <c r="S2206" i="1"/>
  <c r="U2206" i="1"/>
  <c r="H2206" i="1"/>
  <c r="F2206" i="1"/>
  <c r="E2206" i="1"/>
  <c r="A2206" i="1"/>
  <c r="AH2205" i="1"/>
  <c r="AE2205" i="1"/>
  <c r="AD2205" i="1"/>
  <c r="S2205" i="1"/>
  <c r="U2205" i="1"/>
  <c r="H2205" i="1"/>
  <c r="F2205" i="1"/>
  <c r="E2205" i="1"/>
  <c r="A2205" i="1"/>
  <c r="AH2204" i="1"/>
  <c r="AE2204" i="1"/>
  <c r="AD2204" i="1"/>
  <c r="S2204" i="1"/>
  <c r="U2204" i="1"/>
  <c r="H2204" i="1"/>
  <c r="F2204" i="1"/>
  <c r="E2204" i="1"/>
  <c r="A2204" i="1"/>
  <c r="AH2203" i="1"/>
  <c r="AE2203" i="1"/>
  <c r="AD2203" i="1"/>
  <c r="S2203" i="1"/>
  <c r="U2203" i="1"/>
  <c r="H2203" i="1"/>
  <c r="F2203" i="1"/>
  <c r="E2203" i="1"/>
  <c r="A2203" i="1"/>
  <c r="AH2202" i="1"/>
  <c r="AE2202" i="1"/>
  <c r="AD2202" i="1"/>
  <c r="S2202" i="1"/>
  <c r="U2202" i="1"/>
  <c r="H2202" i="1"/>
  <c r="F2202" i="1"/>
  <c r="E2202" i="1"/>
  <c r="A2202" i="1"/>
  <c r="AH2201" i="1"/>
  <c r="AE2201" i="1"/>
  <c r="AD2201" i="1"/>
  <c r="S2201" i="1"/>
  <c r="U2201" i="1"/>
  <c r="H2201" i="1"/>
  <c r="F2201" i="1"/>
  <c r="E2201" i="1"/>
  <c r="A2201" i="1"/>
  <c r="AH2200" i="1"/>
  <c r="AE2200" i="1"/>
  <c r="AD2200" i="1"/>
  <c r="S2200" i="1"/>
  <c r="U2200" i="1"/>
  <c r="H2200" i="1"/>
  <c r="F2200" i="1"/>
  <c r="E2200" i="1"/>
  <c r="A2200" i="1"/>
  <c r="AH2199" i="1"/>
  <c r="AE2199" i="1"/>
  <c r="AD2199" i="1"/>
  <c r="S2199" i="1"/>
  <c r="U2199" i="1"/>
  <c r="H2199" i="1"/>
  <c r="F2199" i="1"/>
  <c r="E2199" i="1"/>
  <c r="A2199" i="1"/>
  <c r="AH2198" i="1"/>
  <c r="AE2198" i="1"/>
  <c r="AD2198" i="1"/>
  <c r="S2198" i="1"/>
  <c r="U2198" i="1"/>
  <c r="H2198" i="1"/>
  <c r="F2198" i="1"/>
  <c r="E2198" i="1"/>
  <c r="A2198" i="1"/>
  <c r="AH2197" i="1"/>
  <c r="AE2197" i="1"/>
  <c r="AD2197" i="1"/>
  <c r="S2197" i="1"/>
  <c r="U2197" i="1"/>
  <c r="H2197" i="1"/>
  <c r="F2197" i="1"/>
  <c r="E2197" i="1"/>
  <c r="A2197" i="1"/>
  <c r="AH2196" i="1"/>
  <c r="AE2196" i="1"/>
  <c r="AD2196" i="1"/>
  <c r="S2196" i="1"/>
  <c r="U2196" i="1"/>
  <c r="H2196" i="1"/>
  <c r="F2196" i="1"/>
  <c r="E2196" i="1"/>
  <c r="A2196" i="1"/>
  <c r="AH2195" i="1"/>
  <c r="AE2195" i="1"/>
  <c r="AD2195" i="1"/>
  <c r="S2195" i="1"/>
  <c r="U2195" i="1"/>
  <c r="H2195" i="1"/>
  <c r="F2195" i="1"/>
  <c r="E2195" i="1"/>
  <c r="A2195" i="1"/>
  <c r="AH2194" i="1"/>
  <c r="AE2194" i="1"/>
  <c r="AD2194" i="1"/>
  <c r="S2194" i="1"/>
  <c r="U2194" i="1"/>
  <c r="H2194" i="1"/>
  <c r="F2194" i="1"/>
  <c r="E2194" i="1"/>
  <c r="A2194" i="1"/>
  <c r="AH2193" i="1"/>
  <c r="AE2193" i="1"/>
  <c r="AD2193" i="1"/>
  <c r="S2193" i="1"/>
  <c r="U2193" i="1"/>
  <c r="H2193" i="1"/>
  <c r="F2193" i="1"/>
  <c r="E2193" i="1"/>
  <c r="A2193" i="1"/>
  <c r="AH2192" i="1"/>
  <c r="AE2192" i="1"/>
  <c r="AD2192" i="1"/>
  <c r="S2192" i="1"/>
  <c r="U2192" i="1"/>
  <c r="H2192" i="1"/>
  <c r="F2192" i="1"/>
  <c r="E2192" i="1"/>
  <c r="A2192" i="1"/>
  <c r="AH2191" i="1"/>
  <c r="AE2191" i="1"/>
  <c r="AD2191" i="1"/>
  <c r="S2191" i="1"/>
  <c r="U2191" i="1"/>
  <c r="H2191" i="1"/>
  <c r="F2191" i="1"/>
  <c r="E2191" i="1"/>
  <c r="A2191" i="1"/>
  <c r="AH2190" i="1"/>
  <c r="AE2190" i="1"/>
  <c r="AD2190" i="1"/>
  <c r="S2190" i="1"/>
  <c r="U2190" i="1"/>
  <c r="H2190" i="1"/>
  <c r="F2190" i="1"/>
  <c r="E2190" i="1"/>
  <c r="A2190" i="1"/>
  <c r="AH2189" i="1"/>
  <c r="AE2189" i="1"/>
  <c r="AD2189" i="1"/>
  <c r="S2189" i="1"/>
  <c r="U2189" i="1"/>
  <c r="H2189" i="1"/>
  <c r="F2189" i="1"/>
  <c r="E2189" i="1"/>
  <c r="A2189" i="1"/>
  <c r="AH2188" i="1"/>
  <c r="AE2188" i="1"/>
  <c r="AD2188" i="1"/>
  <c r="S2188" i="1"/>
  <c r="U2188" i="1"/>
  <c r="H2188" i="1"/>
  <c r="F2188" i="1"/>
  <c r="E2188" i="1"/>
  <c r="A2188" i="1"/>
  <c r="AH2187" i="1"/>
  <c r="AE2187" i="1"/>
  <c r="AD2187" i="1"/>
  <c r="S2187" i="1"/>
  <c r="U2187" i="1"/>
  <c r="H2187" i="1"/>
  <c r="F2187" i="1"/>
  <c r="E2187" i="1"/>
  <c r="A2187" i="1"/>
  <c r="AH2186" i="1"/>
  <c r="AE2186" i="1"/>
  <c r="AD2186" i="1"/>
  <c r="S2186" i="1"/>
  <c r="U2186" i="1"/>
  <c r="H2186" i="1"/>
  <c r="F2186" i="1"/>
  <c r="E2186" i="1"/>
  <c r="A2186" i="1"/>
  <c r="AH2185" i="1"/>
  <c r="AE2185" i="1"/>
  <c r="AD2185" i="1"/>
  <c r="S2185" i="1"/>
  <c r="U2185" i="1"/>
  <c r="H2185" i="1"/>
  <c r="F2185" i="1"/>
  <c r="E2185" i="1"/>
  <c r="A2185" i="1"/>
  <c r="AH2184" i="1"/>
  <c r="AE2184" i="1"/>
  <c r="AD2184" i="1"/>
  <c r="S2184" i="1"/>
  <c r="U2184" i="1"/>
  <c r="H2184" i="1"/>
  <c r="F2184" i="1"/>
  <c r="E2184" i="1"/>
  <c r="A2184" i="1"/>
  <c r="AH2183" i="1"/>
  <c r="AE2183" i="1"/>
  <c r="AD2183" i="1"/>
  <c r="S2183" i="1"/>
  <c r="U2183" i="1"/>
  <c r="H2183" i="1"/>
  <c r="F2183" i="1"/>
  <c r="E2183" i="1"/>
  <c r="A2183" i="1"/>
  <c r="AH2182" i="1"/>
  <c r="AE2182" i="1"/>
  <c r="AD2182" i="1"/>
  <c r="S2182" i="1"/>
  <c r="U2182" i="1"/>
  <c r="H2182" i="1"/>
  <c r="F2182" i="1"/>
  <c r="E2182" i="1"/>
  <c r="A2182" i="1"/>
  <c r="AH2181" i="1"/>
  <c r="AE2181" i="1"/>
  <c r="AD2181" i="1"/>
  <c r="S2181" i="1"/>
  <c r="U2181" i="1"/>
  <c r="H2181" i="1"/>
  <c r="F2181" i="1"/>
  <c r="E2181" i="1"/>
  <c r="A2181" i="1"/>
  <c r="AH2180" i="1"/>
  <c r="AE2180" i="1"/>
  <c r="AD2180" i="1"/>
  <c r="S2180" i="1"/>
  <c r="U2180" i="1"/>
  <c r="H2180" i="1"/>
  <c r="F2180" i="1"/>
  <c r="E2180" i="1"/>
  <c r="A2180" i="1"/>
  <c r="AH2179" i="1"/>
  <c r="AE2179" i="1"/>
  <c r="AD2179" i="1"/>
  <c r="S2179" i="1"/>
  <c r="U2179" i="1"/>
  <c r="H2179" i="1"/>
  <c r="F2179" i="1"/>
  <c r="E2179" i="1"/>
  <c r="A2179" i="1"/>
  <c r="AH2178" i="1"/>
  <c r="AE2178" i="1"/>
  <c r="AD2178" i="1"/>
  <c r="S2178" i="1"/>
  <c r="U2178" i="1"/>
  <c r="H2178" i="1"/>
  <c r="F2178" i="1"/>
  <c r="E2178" i="1"/>
  <c r="A2178" i="1"/>
  <c r="AH2177" i="1"/>
  <c r="AE2177" i="1"/>
  <c r="AD2177" i="1"/>
  <c r="S2177" i="1"/>
  <c r="U2177" i="1"/>
  <c r="H2177" i="1"/>
  <c r="F2177" i="1"/>
  <c r="E2177" i="1"/>
  <c r="A2177" i="1"/>
  <c r="AH2176" i="1"/>
  <c r="AE2176" i="1"/>
  <c r="AD2176" i="1"/>
  <c r="S2176" i="1"/>
  <c r="U2176" i="1"/>
  <c r="H2176" i="1"/>
  <c r="F2176" i="1"/>
  <c r="E2176" i="1"/>
  <c r="A2176" i="1"/>
  <c r="AH2175" i="1"/>
  <c r="AE2175" i="1"/>
  <c r="AD2175" i="1"/>
  <c r="S2175" i="1"/>
  <c r="U2175" i="1"/>
  <c r="H2175" i="1"/>
  <c r="F2175" i="1"/>
  <c r="E2175" i="1"/>
  <c r="A2175" i="1"/>
  <c r="AH2174" i="1"/>
  <c r="AE2174" i="1"/>
  <c r="AD2174" i="1"/>
  <c r="S2174" i="1"/>
  <c r="U2174" i="1"/>
  <c r="H2174" i="1"/>
  <c r="F2174" i="1"/>
  <c r="E2174" i="1"/>
  <c r="A2174" i="1"/>
  <c r="AH2173" i="1"/>
  <c r="AE2173" i="1"/>
  <c r="AD2173" i="1"/>
  <c r="S2173" i="1"/>
  <c r="U2173" i="1"/>
  <c r="H2173" i="1"/>
  <c r="F2173" i="1"/>
  <c r="E2173" i="1"/>
  <c r="A2173" i="1"/>
  <c r="AH2172" i="1"/>
  <c r="AE2172" i="1"/>
  <c r="AD2172" i="1"/>
  <c r="S2172" i="1"/>
  <c r="U2172" i="1"/>
  <c r="H2172" i="1"/>
  <c r="F2172" i="1"/>
  <c r="E2172" i="1"/>
  <c r="A2172" i="1"/>
  <c r="AH2171" i="1"/>
  <c r="AE2171" i="1"/>
  <c r="AD2171" i="1"/>
  <c r="S2171" i="1"/>
  <c r="U2171" i="1"/>
  <c r="H2171" i="1"/>
  <c r="F2171" i="1"/>
  <c r="E2171" i="1"/>
  <c r="A2171" i="1"/>
  <c r="AH2170" i="1"/>
  <c r="AE2170" i="1"/>
  <c r="AD2170" i="1"/>
  <c r="S2170" i="1"/>
  <c r="U2170" i="1"/>
  <c r="H2170" i="1"/>
  <c r="F2170" i="1"/>
  <c r="E2170" i="1"/>
  <c r="A2170" i="1"/>
  <c r="AH2169" i="1"/>
  <c r="AE2169" i="1"/>
  <c r="AD2169" i="1"/>
  <c r="S2169" i="1"/>
  <c r="U2169" i="1"/>
  <c r="H2169" i="1"/>
  <c r="F2169" i="1"/>
  <c r="E2169" i="1"/>
  <c r="A2169" i="1"/>
  <c r="AH2168" i="1"/>
  <c r="AE2168" i="1"/>
  <c r="AD2168" i="1"/>
  <c r="S2168" i="1"/>
  <c r="U2168" i="1"/>
  <c r="H2168" i="1"/>
  <c r="F2168" i="1"/>
  <c r="E2168" i="1"/>
  <c r="A2168" i="1"/>
  <c r="AH2167" i="1"/>
  <c r="AE2167" i="1"/>
  <c r="AD2167" i="1"/>
  <c r="S2167" i="1"/>
  <c r="U2167" i="1"/>
  <c r="H2167" i="1"/>
  <c r="F2167" i="1"/>
  <c r="E2167" i="1"/>
  <c r="A2167" i="1"/>
  <c r="AH2166" i="1"/>
  <c r="AE2166" i="1"/>
  <c r="AD2166" i="1"/>
  <c r="S2166" i="1"/>
  <c r="U2166" i="1"/>
  <c r="H2166" i="1"/>
  <c r="F2166" i="1"/>
  <c r="E2166" i="1"/>
  <c r="A2166" i="1"/>
  <c r="AH2165" i="1"/>
  <c r="AE2165" i="1"/>
  <c r="AD2165" i="1"/>
  <c r="S2165" i="1"/>
  <c r="U2165" i="1"/>
  <c r="H2165" i="1"/>
  <c r="F2165" i="1"/>
  <c r="E2165" i="1"/>
  <c r="A2165" i="1"/>
  <c r="AH2164" i="1"/>
  <c r="AE2164" i="1"/>
  <c r="AD2164" i="1"/>
  <c r="S2164" i="1"/>
  <c r="U2164" i="1"/>
  <c r="H2164" i="1"/>
  <c r="F2164" i="1"/>
  <c r="E2164" i="1"/>
  <c r="A2164" i="1"/>
  <c r="AH2163" i="1"/>
  <c r="AE2163" i="1"/>
  <c r="AD2163" i="1"/>
  <c r="S2163" i="1"/>
  <c r="U2163" i="1"/>
  <c r="H2163" i="1"/>
  <c r="F2163" i="1"/>
  <c r="E2163" i="1"/>
  <c r="A2163" i="1"/>
  <c r="AH2162" i="1"/>
  <c r="AE2162" i="1"/>
  <c r="AD2162" i="1"/>
  <c r="S2162" i="1"/>
  <c r="U2162" i="1"/>
  <c r="H2162" i="1"/>
  <c r="F2162" i="1"/>
  <c r="E2162" i="1"/>
  <c r="A2162" i="1"/>
  <c r="AH2161" i="1"/>
  <c r="AE2161" i="1"/>
  <c r="AD2161" i="1"/>
  <c r="S2161" i="1"/>
  <c r="U2161" i="1"/>
  <c r="H2161" i="1"/>
  <c r="F2161" i="1"/>
  <c r="E2161" i="1"/>
  <c r="A2161" i="1"/>
  <c r="AH2160" i="1"/>
  <c r="AE2160" i="1"/>
  <c r="AD2160" i="1"/>
  <c r="S2160" i="1"/>
  <c r="U2160" i="1"/>
  <c r="H2160" i="1"/>
  <c r="F2160" i="1"/>
  <c r="E2160" i="1"/>
  <c r="A2160" i="1"/>
  <c r="AH2159" i="1"/>
  <c r="AE2159" i="1"/>
  <c r="AD2159" i="1"/>
  <c r="S2159" i="1"/>
  <c r="U2159" i="1"/>
  <c r="H2159" i="1"/>
  <c r="F2159" i="1"/>
  <c r="E2159" i="1"/>
  <c r="A2159" i="1"/>
  <c r="AH2158" i="1"/>
  <c r="AE2158" i="1"/>
  <c r="AD2158" i="1"/>
  <c r="S2158" i="1"/>
  <c r="U2158" i="1"/>
  <c r="H2158" i="1"/>
  <c r="F2158" i="1"/>
  <c r="E2158" i="1"/>
  <c r="A2158" i="1"/>
  <c r="AH2157" i="1"/>
  <c r="AE2157" i="1"/>
  <c r="AD2157" i="1"/>
  <c r="S2157" i="1"/>
  <c r="U2157" i="1"/>
  <c r="H2157" i="1"/>
  <c r="F2157" i="1"/>
  <c r="E2157" i="1"/>
  <c r="A2157" i="1"/>
  <c r="AH2156" i="1"/>
  <c r="AE2156" i="1"/>
  <c r="AD2156" i="1"/>
  <c r="S2156" i="1"/>
  <c r="U2156" i="1"/>
  <c r="H2156" i="1"/>
  <c r="F2156" i="1"/>
  <c r="E2156" i="1"/>
  <c r="A2156" i="1"/>
  <c r="AH2155" i="1"/>
  <c r="AE2155" i="1"/>
  <c r="AD2155" i="1"/>
  <c r="S2155" i="1"/>
  <c r="U2155" i="1"/>
  <c r="H2155" i="1"/>
  <c r="F2155" i="1"/>
  <c r="E2155" i="1"/>
  <c r="A2155" i="1"/>
  <c r="AH2154" i="1"/>
  <c r="AE2154" i="1"/>
  <c r="AD2154" i="1"/>
  <c r="S2154" i="1"/>
  <c r="U2154" i="1"/>
  <c r="H2154" i="1"/>
  <c r="F2154" i="1"/>
  <c r="E2154" i="1"/>
  <c r="A2154" i="1"/>
  <c r="AH2153" i="1"/>
  <c r="AE2153" i="1"/>
  <c r="AD2153" i="1"/>
  <c r="S2153" i="1"/>
  <c r="U2153" i="1"/>
  <c r="H2153" i="1"/>
  <c r="F2153" i="1"/>
  <c r="E2153" i="1"/>
  <c r="A2153" i="1"/>
  <c r="AH2152" i="1"/>
  <c r="AE2152" i="1"/>
  <c r="AD2152" i="1"/>
  <c r="S2152" i="1"/>
  <c r="U2152" i="1"/>
  <c r="H2152" i="1"/>
  <c r="F2152" i="1"/>
  <c r="E2152" i="1"/>
  <c r="A2152" i="1"/>
  <c r="AH2151" i="1"/>
  <c r="AE2151" i="1"/>
  <c r="AD2151" i="1"/>
  <c r="S2151" i="1"/>
  <c r="U2151" i="1"/>
  <c r="H2151" i="1"/>
  <c r="F2151" i="1"/>
  <c r="E2151" i="1"/>
  <c r="A2151" i="1"/>
  <c r="AH2150" i="1"/>
  <c r="AE2150" i="1"/>
  <c r="AD2150" i="1"/>
  <c r="S2150" i="1"/>
  <c r="U2150" i="1"/>
  <c r="H2150" i="1"/>
  <c r="F2150" i="1"/>
  <c r="E2150" i="1"/>
  <c r="A2150" i="1"/>
  <c r="AH2149" i="1"/>
  <c r="AE2149" i="1"/>
  <c r="AD2149" i="1"/>
  <c r="S2149" i="1"/>
  <c r="U2149" i="1"/>
  <c r="H2149" i="1"/>
  <c r="F2149" i="1"/>
  <c r="E2149" i="1"/>
  <c r="A2149" i="1"/>
  <c r="AH2148" i="1"/>
  <c r="AE2148" i="1"/>
  <c r="AD2148" i="1"/>
  <c r="S2148" i="1"/>
  <c r="U2148" i="1"/>
  <c r="H2148" i="1"/>
  <c r="F2148" i="1"/>
  <c r="E2148" i="1"/>
  <c r="A2148" i="1"/>
  <c r="AH2147" i="1"/>
  <c r="AE2147" i="1"/>
  <c r="AD2147" i="1"/>
  <c r="S2147" i="1"/>
  <c r="U2147" i="1"/>
  <c r="H2147" i="1"/>
  <c r="F2147" i="1"/>
  <c r="E2147" i="1"/>
  <c r="A2147" i="1"/>
  <c r="AH2146" i="1"/>
  <c r="AE2146" i="1"/>
  <c r="AD2146" i="1"/>
  <c r="S2146" i="1"/>
  <c r="U2146" i="1"/>
  <c r="H2146" i="1"/>
  <c r="F2146" i="1"/>
  <c r="E2146" i="1"/>
  <c r="A2146" i="1"/>
  <c r="AH2145" i="1"/>
  <c r="AE2145" i="1"/>
  <c r="AD2145" i="1"/>
  <c r="S2145" i="1"/>
  <c r="U2145" i="1"/>
  <c r="H2145" i="1"/>
  <c r="F2145" i="1"/>
  <c r="E2145" i="1"/>
  <c r="A2145" i="1"/>
  <c r="AH2144" i="1"/>
  <c r="AE2144" i="1"/>
  <c r="AD2144" i="1"/>
  <c r="S2144" i="1"/>
  <c r="U2144" i="1"/>
  <c r="H2144" i="1"/>
  <c r="F2144" i="1"/>
  <c r="E2144" i="1"/>
  <c r="A2144" i="1"/>
  <c r="AH2143" i="1"/>
  <c r="AE2143" i="1"/>
  <c r="AD2143" i="1"/>
  <c r="S2143" i="1"/>
  <c r="U2143" i="1"/>
  <c r="H2143" i="1"/>
  <c r="F2143" i="1"/>
  <c r="E2143" i="1"/>
  <c r="A2143" i="1"/>
  <c r="AH2142" i="1"/>
  <c r="AE2142" i="1"/>
  <c r="AD2142" i="1"/>
  <c r="S2142" i="1"/>
  <c r="U2142" i="1"/>
  <c r="H2142" i="1"/>
  <c r="F2142" i="1"/>
  <c r="E2142" i="1"/>
  <c r="A2142" i="1"/>
  <c r="AH2141" i="1"/>
  <c r="AE2141" i="1"/>
  <c r="AD2141" i="1"/>
  <c r="S2141" i="1"/>
  <c r="U2141" i="1"/>
  <c r="H2141" i="1"/>
  <c r="F2141" i="1"/>
  <c r="E2141" i="1"/>
  <c r="A2141" i="1"/>
  <c r="AH2140" i="1"/>
  <c r="AE2140" i="1"/>
  <c r="AD2140" i="1"/>
  <c r="S2140" i="1"/>
  <c r="U2140" i="1"/>
  <c r="H2140" i="1"/>
  <c r="F2140" i="1"/>
  <c r="E2140" i="1"/>
  <c r="A2140" i="1"/>
  <c r="AH2139" i="1"/>
  <c r="AE2139" i="1"/>
  <c r="AD2139" i="1"/>
  <c r="S2139" i="1"/>
  <c r="U2139" i="1"/>
  <c r="H2139" i="1"/>
  <c r="F2139" i="1"/>
  <c r="E2139" i="1"/>
  <c r="A2139" i="1"/>
  <c r="AH2138" i="1"/>
  <c r="AE2138" i="1"/>
  <c r="AD2138" i="1"/>
  <c r="S2138" i="1"/>
  <c r="U2138" i="1"/>
  <c r="H2138" i="1"/>
  <c r="F2138" i="1"/>
  <c r="E2138" i="1"/>
  <c r="A2138" i="1"/>
  <c r="AH2137" i="1"/>
  <c r="AE2137" i="1"/>
  <c r="AD2137" i="1"/>
  <c r="S2137" i="1"/>
  <c r="U2137" i="1"/>
  <c r="H2137" i="1"/>
  <c r="F2137" i="1"/>
  <c r="E2137" i="1"/>
  <c r="A2137" i="1"/>
  <c r="AH2136" i="1"/>
  <c r="AE2136" i="1"/>
  <c r="AD2136" i="1"/>
  <c r="S2136" i="1"/>
  <c r="U2136" i="1"/>
  <c r="H2136" i="1"/>
  <c r="F2136" i="1"/>
  <c r="E2136" i="1"/>
  <c r="A2136" i="1"/>
  <c r="AH2135" i="1"/>
  <c r="AE2135" i="1"/>
  <c r="AD2135" i="1"/>
  <c r="S2135" i="1"/>
  <c r="U2135" i="1"/>
  <c r="H2135" i="1"/>
  <c r="F2135" i="1"/>
  <c r="E2135" i="1"/>
  <c r="A2135" i="1"/>
  <c r="AH2134" i="1"/>
  <c r="AE2134" i="1"/>
  <c r="AD2134" i="1"/>
  <c r="S2134" i="1"/>
  <c r="U2134" i="1"/>
  <c r="H2134" i="1"/>
  <c r="F2134" i="1"/>
  <c r="E2134" i="1"/>
  <c r="A2134" i="1"/>
  <c r="AH2133" i="1"/>
  <c r="AE2133" i="1"/>
  <c r="AD2133" i="1"/>
  <c r="S2133" i="1"/>
  <c r="U2133" i="1"/>
  <c r="H2133" i="1"/>
  <c r="F2133" i="1"/>
  <c r="E2133" i="1"/>
  <c r="A2133" i="1"/>
  <c r="AH2132" i="1"/>
  <c r="AE2132" i="1"/>
  <c r="AD2132" i="1"/>
  <c r="S2132" i="1"/>
  <c r="U2132" i="1"/>
  <c r="H2132" i="1"/>
  <c r="F2132" i="1"/>
  <c r="E2132" i="1"/>
  <c r="A2132" i="1"/>
  <c r="AH2131" i="1"/>
  <c r="AE2131" i="1"/>
  <c r="AD2131" i="1"/>
  <c r="S2131" i="1"/>
  <c r="U2131" i="1"/>
  <c r="H2131" i="1"/>
  <c r="F2131" i="1"/>
  <c r="E2131" i="1"/>
  <c r="A2131" i="1"/>
  <c r="AH2130" i="1"/>
  <c r="AE2130" i="1"/>
  <c r="AD2130" i="1"/>
  <c r="S2130" i="1"/>
  <c r="U2130" i="1"/>
  <c r="H2130" i="1"/>
  <c r="F2130" i="1"/>
  <c r="E2130" i="1"/>
  <c r="A2130" i="1"/>
  <c r="AH2129" i="1"/>
  <c r="AE2129" i="1"/>
  <c r="AD2129" i="1"/>
  <c r="S2129" i="1"/>
  <c r="U2129" i="1"/>
  <c r="H2129" i="1"/>
  <c r="F2129" i="1"/>
  <c r="E2129" i="1"/>
  <c r="A2129" i="1"/>
  <c r="AH2128" i="1"/>
  <c r="AE2128" i="1"/>
  <c r="AD2128" i="1"/>
  <c r="S2128" i="1"/>
  <c r="U2128" i="1"/>
  <c r="H2128" i="1"/>
  <c r="F2128" i="1"/>
  <c r="E2128" i="1"/>
  <c r="A2128" i="1"/>
  <c r="AH2127" i="1"/>
  <c r="AE2127" i="1"/>
  <c r="AD2127" i="1"/>
  <c r="S2127" i="1"/>
  <c r="U2127" i="1"/>
  <c r="H2127" i="1"/>
  <c r="F2127" i="1"/>
  <c r="E2127" i="1"/>
  <c r="A2127" i="1"/>
  <c r="AH2126" i="1"/>
  <c r="AE2126" i="1"/>
  <c r="AD2126" i="1"/>
  <c r="S2126" i="1"/>
  <c r="U2126" i="1"/>
  <c r="H2126" i="1"/>
  <c r="F2126" i="1"/>
  <c r="E2126" i="1"/>
  <c r="A2126" i="1"/>
  <c r="AH2125" i="1"/>
  <c r="AE2125" i="1"/>
  <c r="AD2125" i="1"/>
  <c r="S2125" i="1"/>
  <c r="U2125" i="1"/>
  <c r="H2125" i="1"/>
  <c r="F2125" i="1"/>
  <c r="E2125" i="1"/>
  <c r="A2125" i="1"/>
  <c r="AH2124" i="1"/>
  <c r="AE2124" i="1"/>
  <c r="AD2124" i="1"/>
  <c r="S2124" i="1"/>
  <c r="U2124" i="1"/>
  <c r="H2124" i="1"/>
  <c r="F2124" i="1"/>
  <c r="E2124" i="1"/>
  <c r="A2124" i="1"/>
  <c r="AH2123" i="1"/>
  <c r="AE2123" i="1"/>
  <c r="AD2123" i="1"/>
  <c r="S2123" i="1"/>
  <c r="U2123" i="1"/>
  <c r="H2123" i="1"/>
  <c r="F2123" i="1"/>
  <c r="E2123" i="1"/>
  <c r="A2123" i="1"/>
  <c r="AH2122" i="1"/>
  <c r="AE2122" i="1"/>
  <c r="AD2122" i="1"/>
  <c r="S2122" i="1"/>
  <c r="U2122" i="1"/>
  <c r="H2122" i="1"/>
  <c r="F2122" i="1"/>
  <c r="E2122" i="1"/>
  <c r="A2122" i="1"/>
  <c r="AH2121" i="1"/>
  <c r="AE2121" i="1"/>
  <c r="AD2121" i="1"/>
  <c r="S2121" i="1"/>
  <c r="U2121" i="1"/>
  <c r="H2121" i="1"/>
  <c r="F2121" i="1"/>
  <c r="E2121" i="1"/>
  <c r="A2121" i="1"/>
  <c r="AH2120" i="1"/>
  <c r="AE2120" i="1"/>
  <c r="AD2120" i="1"/>
  <c r="S2120" i="1"/>
  <c r="U2120" i="1"/>
  <c r="H2120" i="1"/>
  <c r="F2120" i="1"/>
  <c r="E2120" i="1"/>
  <c r="A2120" i="1"/>
  <c r="AH2119" i="1"/>
  <c r="AE2119" i="1"/>
  <c r="AD2119" i="1"/>
  <c r="S2119" i="1"/>
  <c r="U2119" i="1"/>
  <c r="H2119" i="1"/>
  <c r="F2119" i="1"/>
  <c r="E2119" i="1"/>
  <c r="A2119" i="1"/>
  <c r="AH2118" i="1"/>
  <c r="AE2118" i="1"/>
  <c r="AD2118" i="1"/>
  <c r="S2118" i="1"/>
  <c r="U2118" i="1"/>
  <c r="H2118" i="1"/>
  <c r="F2118" i="1"/>
  <c r="E2118" i="1"/>
  <c r="A2118" i="1"/>
  <c r="AH2117" i="1"/>
  <c r="AE2117" i="1"/>
  <c r="AD2117" i="1"/>
  <c r="S2117" i="1"/>
  <c r="U2117" i="1"/>
  <c r="H2117" i="1"/>
  <c r="F2117" i="1"/>
  <c r="E2117" i="1"/>
  <c r="A2117" i="1"/>
  <c r="AH2116" i="1"/>
  <c r="AE2116" i="1"/>
  <c r="AD2116" i="1"/>
  <c r="S2116" i="1"/>
  <c r="U2116" i="1"/>
  <c r="H2116" i="1"/>
  <c r="F2116" i="1"/>
  <c r="E2116" i="1"/>
  <c r="A2116" i="1"/>
  <c r="AH2115" i="1"/>
  <c r="AE2115" i="1"/>
  <c r="AD2115" i="1"/>
  <c r="S2115" i="1"/>
  <c r="U2115" i="1"/>
  <c r="H2115" i="1"/>
  <c r="F2115" i="1"/>
  <c r="E2115" i="1"/>
  <c r="A2115" i="1"/>
  <c r="AH2114" i="1"/>
  <c r="AE2114" i="1"/>
  <c r="AD2114" i="1"/>
  <c r="S2114" i="1"/>
  <c r="U2114" i="1"/>
  <c r="H2114" i="1"/>
  <c r="F2114" i="1"/>
  <c r="E2114" i="1"/>
  <c r="A2114" i="1"/>
  <c r="AH2113" i="1"/>
  <c r="AE2113" i="1"/>
  <c r="AD2113" i="1"/>
  <c r="S2113" i="1"/>
  <c r="U2113" i="1"/>
  <c r="H2113" i="1"/>
  <c r="F2113" i="1"/>
  <c r="E2113" i="1"/>
  <c r="A2113" i="1"/>
  <c r="AH2112" i="1"/>
  <c r="AE2112" i="1"/>
  <c r="AD2112" i="1"/>
  <c r="S2112" i="1"/>
  <c r="U2112" i="1"/>
  <c r="H2112" i="1"/>
  <c r="F2112" i="1"/>
  <c r="E2112" i="1"/>
  <c r="A2112" i="1"/>
  <c r="AH2111" i="1"/>
  <c r="AE2111" i="1"/>
  <c r="AD2111" i="1"/>
  <c r="S2111" i="1"/>
  <c r="U2111" i="1"/>
  <c r="H2111" i="1"/>
  <c r="F2111" i="1"/>
  <c r="E2111" i="1"/>
  <c r="A2111" i="1"/>
  <c r="AH2110" i="1"/>
  <c r="AE2110" i="1"/>
  <c r="AD2110" i="1"/>
  <c r="S2110" i="1"/>
  <c r="U2110" i="1"/>
  <c r="H2110" i="1"/>
  <c r="F2110" i="1"/>
  <c r="E2110" i="1"/>
  <c r="A2110" i="1"/>
  <c r="AH2109" i="1"/>
  <c r="AE2109" i="1"/>
  <c r="AD2109" i="1"/>
  <c r="S2109" i="1"/>
  <c r="U2109" i="1"/>
  <c r="H2109" i="1"/>
  <c r="F2109" i="1"/>
  <c r="E2109" i="1"/>
  <c r="A2109" i="1"/>
  <c r="AH2108" i="1"/>
  <c r="AE2108" i="1"/>
  <c r="AD2108" i="1"/>
  <c r="S2108" i="1"/>
  <c r="U2108" i="1"/>
  <c r="H2108" i="1"/>
  <c r="F2108" i="1"/>
  <c r="E2108" i="1"/>
  <c r="A2108" i="1"/>
  <c r="AH2107" i="1"/>
  <c r="AE2107" i="1"/>
  <c r="AD2107" i="1"/>
  <c r="S2107" i="1"/>
  <c r="U2107" i="1"/>
  <c r="H2107" i="1"/>
  <c r="F2107" i="1"/>
  <c r="E2107" i="1"/>
  <c r="A2107" i="1"/>
  <c r="AH2106" i="1"/>
  <c r="AE2106" i="1"/>
  <c r="AD2106" i="1"/>
  <c r="S2106" i="1"/>
  <c r="U2106" i="1"/>
  <c r="H2106" i="1"/>
  <c r="F2106" i="1"/>
  <c r="E2106" i="1"/>
  <c r="A2106" i="1"/>
  <c r="AH2105" i="1"/>
  <c r="AE2105" i="1"/>
  <c r="AD2105" i="1"/>
  <c r="S2105" i="1"/>
  <c r="U2105" i="1"/>
  <c r="H2105" i="1"/>
  <c r="F2105" i="1"/>
  <c r="E2105" i="1"/>
  <c r="A2105" i="1"/>
  <c r="AH2104" i="1"/>
  <c r="AE2104" i="1"/>
  <c r="AD2104" i="1"/>
  <c r="S2104" i="1"/>
  <c r="U2104" i="1"/>
  <c r="H2104" i="1"/>
  <c r="F2104" i="1"/>
  <c r="E2104" i="1"/>
  <c r="A2104" i="1"/>
  <c r="AH2103" i="1"/>
  <c r="AE2103" i="1"/>
  <c r="AD2103" i="1"/>
  <c r="S2103" i="1"/>
  <c r="U2103" i="1"/>
  <c r="H2103" i="1"/>
  <c r="F2103" i="1"/>
  <c r="E2103" i="1"/>
  <c r="A2103" i="1"/>
  <c r="AH2102" i="1"/>
  <c r="AE2102" i="1"/>
  <c r="AD2102" i="1"/>
  <c r="S2102" i="1"/>
  <c r="U2102" i="1"/>
  <c r="H2102" i="1"/>
  <c r="F2102" i="1"/>
  <c r="E2102" i="1"/>
  <c r="A2102" i="1"/>
  <c r="AH2101" i="1"/>
  <c r="AE2101" i="1"/>
  <c r="AD2101" i="1"/>
  <c r="S2101" i="1"/>
  <c r="U2101" i="1"/>
  <c r="H2101" i="1"/>
  <c r="F2101" i="1"/>
  <c r="E2101" i="1"/>
  <c r="A2101" i="1"/>
  <c r="AH2100" i="1"/>
  <c r="AE2100" i="1"/>
  <c r="AD2100" i="1"/>
  <c r="S2100" i="1"/>
  <c r="U2100" i="1"/>
  <c r="H2100" i="1"/>
  <c r="F2100" i="1"/>
  <c r="E2100" i="1"/>
  <c r="A2100" i="1"/>
  <c r="AH2099" i="1"/>
  <c r="AE2099" i="1"/>
  <c r="AD2099" i="1"/>
  <c r="S2099" i="1"/>
  <c r="U2099" i="1"/>
  <c r="H2099" i="1"/>
  <c r="F2099" i="1"/>
  <c r="E2099" i="1"/>
  <c r="A2099" i="1"/>
  <c r="AH2098" i="1"/>
  <c r="AE2098" i="1"/>
  <c r="AD2098" i="1"/>
  <c r="S2098" i="1"/>
  <c r="U2098" i="1"/>
  <c r="H2098" i="1"/>
  <c r="F2098" i="1"/>
  <c r="E2098" i="1"/>
  <c r="A2098" i="1"/>
  <c r="AH2097" i="1"/>
  <c r="AE2097" i="1"/>
  <c r="AD2097" i="1"/>
  <c r="S2097" i="1"/>
  <c r="U2097" i="1"/>
  <c r="H2097" i="1"/>
  <c r="F2097" i="1"/>
  <c r="E2097" i="1"/>
  <c r="A2097" i="1"/>
  <c r="AH2096" i="1"/>
  <c r="AE2096" i="1"/>
  <c r="AD2096" i="1"/>
  <c r="S2096" i="1"/>
  <c r="U2096" i="1"/>
  <c r="H2096" i="1"/>
  <c r="F2096" i="1"/>
  <c r="E2096" i="1"/>
  <c r="A2096" i="1"/>
  <c r="AH2095" i="1"/>
  <c r="AE2095" i="1"/>
  <c r="AD2095" i="1"/>
  <c r="S2095" i="1"/>
  <c r="U2095" i="1"/>
  <c r="H2095" i="1"/>
  <c r="F2095" i="1"/>
  <c r="E2095" i="1"/>
  <c r="A2095" i="1"/>
  <c r="AH2094" i="1"/>
  <c r="AE2094" i="1"/>
  <c r="AD2094" i="1"/>
  <c r="S2094" i="1"/>
  <c r="U2094" i="1"/>
  <c r="H2094" i="1"/>
  <c r="F2094" i="1"/>
  <c r="E2094" i="1"/>
  <c r="A2094" i="1"/>
  <c r="AH2093" i="1"/>
  <c r="AE2093" i="1"/>
  <c r="AD2093" i="1"/>
  <c r="S2093" i="1"/>
  <c r="U2093" i="1"/>
  <c r="H2093" i="1"/>
  <c r="F2093" i="1"/>
  <c r="E2093" i="1"/>
  <c r="A2093" i="1"/>
  <c r="AH2092" i="1"/>
  <c r="AE2092" i="1"/>
  <c r="AD2092" i="1"/>
  <c r="S2092" i="1"/>
  <c r="U2092" i="1"/>
  <c r="H2092" i="1"/>
  <c r="F2092" i="1"/>
  <c r="E2092" i="1"/>
  <c r="A2092" i="1"/>
  <c r="AH2091" i="1"/>
  <c r="AE2091" i="1"/>
  <c r="AD2091" i="1"/>
  <c r="S2091" i="1"/>
  <c r="U2091" i="1"/>
  <c r="H2091" i="1"/>
  <c r="F2091" i="1"/>
  <c r="E2091" i="1"/>
  <c r="A2091" i="1"/>
  <c r="AH2090" i="1"/>
  <c r="AE2090" i="1"/>
  <c r="AD2090" i="1"/>
  <c r="S2090" i="1"/>
  <c r="U2090" i="1"/>
  <c r="H2090" i="1"/>
  <c r="F2090" i="1"/>
  <c r="E2090" i="1"/>
  <c r="A2090" i="1"/>
  <c r="AH2089" i="1"/>
  <c r="AE2089" i="1"/>
  <c r="AD2089" i="1"/>
  <c r="S2089" i="1"/>
  <c r="U2089" i="1"/>
  <c r="H2089" i="1"/>
  <c r="F2089" i="1"/>
  <c r="E2089" i="1"/>
  <c r="A2089" i="1"/>
  <c r="AH2088" i="1"/>
  <c r="AE2088" i="1"/>
  <c r="AD2088" i="1"/>
  <c r="S2088" i="1"/>
  <c r="U2088" i="1"/>
  <c r="H2088" i="1"/>
  <c r="F2088" i="1"/>
  <c r="E2088" i="1"/>
  <c r="A2088" i="1"/>
  <c r="AH2087" i="1"/>
  <c r="AE2087" i="1"/>
  <c r="AD2087" i="1"/>
  <c r="S2087" i="1"/>
  <c r="U2087" i="1"/>
  <c r="H2087" i="1"/>
  <c r="F2087" i="1"/>
  <c r="E2087" i="1"/>
  <c r="A2087" i="1"/>
  <c r="AH2086" i="1"/>
  <c r="AE2086" i="1"/>
  <c r="AD2086" i="1"/>
  <c r="S2086" i="1"/>
  <c r="U2086" i="1"/>
  <c r="H2086" i="1"/>
  <c r="F2086" i="1"/>
  <c r="E2086" i="1"/>
  <c r="A2086" i="1"/>
  <c r="AH2085" i="1"/>
  <c r="AE2085" i="1"/>
  <c r="AD2085" i="1"/>
  <c r="S2085" i="1"/>
  <c r="U2085" i="1"/>
  <c r="H2085" i="1"/>
  <c r="F2085" i="1"/>
  <c r="E2085" i="1"/>
  <c r="A2085" i="1"/>
  <c r="AH2084" i="1"/>
  <c r="AE2084" i="1"/>
  <c r="AD2084" i="1"/>
  <c r="S2084" i="1"/>
  <c r="U2084" i="1"/>
  <c r="H2084" i="1"/>
  <c r="F2084" i="1"/>
  <c r="E2084" i="1"/>
  <c r="A2084" i="1"/>
  <c r="AH2083" i="1"/>
  <c r="AE2083" i="1"/>
  <c r="AD2083" i="1"/>
  <c r="S2083" i="1"/>
  <c r="U2083" i="1"/>
  <c r="H2083" i="1"/>
  <c r="F2083" i="1"/>
  <c r="E2083" i="1"/>
  <c r="A2083" i="1"/>
  <c r="AH2082" i="1"/>
  <c r="AE2082" i="1"/>
  <c r="AD2082" i="1"/>
  <c r="S2082" i="1"/>
  <c r="U2082" i="1"/>
  <c r="H2082" i="1"/>
  <c r="F2082" i="1"/>
  <c r="E2082" i="1"/>
  <c r="A2082" i="1"/>
  <c r="AH2081" i="1"/>
  <c r="AE2081" i="1"/>
  <c r="AD2081" i="1"/>
  <c r="S2081" i="1"/>
  <c r="U2081" i="1"/>
  <c r="H2081" i="1"/>
  <c r="F2081" i="1"/>
  <c r="E2081" i="1"/>
  <c r="A2081" i="1"/>
  <c r="AH2080" i="1"/>
  <c r="AE2080" i="1"/>
  <c r="AD2080" i="1"/>
  <c r="S2080" i="1"/>
  <c r="U2080" i="1"/>
  <c r="H2080" i="1"/>
  <c r="F2080" i="1"/>
  <c r="E2080" i="1"/>
  <c r="A2080" i="1"/>
  <c r="AH2079" i="1"/>
  <c r="AE2079" i="1"/>
  <c r="AD2079" i="1"/>
  <c r="S2079" i="1"/>
  <c r="U2079" i="1"/>
  <c r="H2079" i="1"/>
  <c r="F2079" i="1"/>
  <c r="E2079" i="1"/>
  <c r="A2079" i="1"/>
  <c r="AH2078" i="1"/>
  <c r="AE2078" i="1"/>
  <c r="AD2078" i="1"/>
  <c r="S2078" i="1"/>
  <c r="U2078" i="1"/>
  <c r="H2078" i="1"/>
  <c r="F2078" i="1"/>
  <c r="E2078" i="1"/>
  <c r="A2078" i="1"/>
  <c r="AH2077" i="1"/>
  <c r="AE2077" i="1"/>
  <c r="AD2077" i="1"/>
  <c r="S2077" i="1"/>
  <c r="U2077" i="1"/>
  <c r="H2077" i="1"/>
  <c r="F2077" i="1"/>
  <c r="E2077" i="1"/>
  <c r="A2077" i="1"/>
  <c r="AH2076" i="1"/>
  <c r="AE2076" i="1"/>
  <c r="AD2076" i="1"/>
  <c r="S2076" i="1"/>
  <c r="U2076" i="1"/>
  <c r="H2076" i="1"/>
  <c r="F2076" i="1"/>
  <c r="E2076" i="1"/>
  <c r="A2076" i="1"/>
  <c r="AH2075" i="1"/>
  <c r="AE2075" i="1"/>
  <c r="AD2075" i="1"/>
  <c r="S2075" i="1"/>
  <c r="U2075" i="1"/>
  <c r="H2075" i="1"/>
  <c r="F2075" i="1"/>
  <c r="E2075" i="1"/>
  <c r="A2075" i="1"/>
  <c r="AH2074" i="1"/>
  <c r="AE2074" i="1"/>
  <c r="AD2074" i="1"/>
  <c r="S2074" i="1"/>
  <c r="U2074" i="1"/>
  <c r="H2074" i="1"/>
  <c r="F2074" i="1"/>
  <c r="E2074" i="1"/>
  <c r="A2074" i="1"/>
  <c r="AH2073" i="1"/>
  <c r="AE2073" i="1"/>
  <c r="AD2073" i="1"/>
  <c r="S2073" i="1"/>
  <c r="U2073" i="1"/>
  <c r="H2073" i="1"/>
  <c r="F2073" i="1"/>
  <c r="E2073" i="1"/>
  <c r="A2073" i="1"/>
  <c r="AH2072" i="1"/>
  <c r="AE2072" i="1"/>
  <c r="AD2072" i="1"/>
  <c r="S2072" i="1"/>
  <c r="U2072" i="1"/>
  <c r="H2072" i="1"/>
  <c r="F2072" i="1"/>
  <c r="E2072" i="1"/>
  <c r="A2072" i="1"/>
  <c r="AH2071" i="1"/>
  <c r="AE2071" i="1"/>
  <c r="AD2071" i="1"/>
  <c r="S2071" i="1"/>
  <c r="U2071" i="1"/>
  <c r="H2071" i="1"/>
  <c r="F2071" i="1"/>
  <c r="E2071" i="1"/>
  <c r="A2071" i="1"/>
  <c r="AH2070" i="1"/>
  <c r="AE2070" i="1"/>
  <c r="AD2070" i="1"/>
  <c r="S2070" i="1"/>
  <c r="U2070" i="1"/>
  <c r="H2070" i="1"/>
  <c r="F2070" i="1"/>
  <c r="E2070" i="1"/>
  <c r="A2070" i="1"/>
  <c r="AH2069" i="1"/>
  <c r="AE2069" i="1"/>
  <c r="AD2069" i="1"/>
  <c r="S2069" i="1"/>
  <c r="U2069" i="1"/>
  <c r="H2069" i="1"/>
  <c r="F2069" i="1"/>
  <c r="E2069" i="1"/>
  <c r="A2069" i="1"/>
  <c r="AH2068" i="1"/>
  <c r="AE2068" i="1"/>
  <c r="AD2068" i="1"/>
  <c r="S2068" i="1"/>
  <c r="U2068" i="1"/>
  <c r="H2068" i="1"/>
  <c r="F2068" i="1"/>
  <c r="E2068" i="1"/>
  <c r="A2068" i="1"/>
  <c r="AH2067" i="1"/>
  <c r="AE2067" i="1"/>
  <c r="AD2067" i="1"/>
  <c r="S2067" i="1"/>
  <c r="U2067" i="1"/>
  <c r="H2067" i="1"/>
  <c r="F2067" i="1"/>
  <c r="E2067" i="1"/>
  <c r="A2067" i="1"/>
  <c r="AH2066" i="1"/>
  <c r="AE2066" i="1"/>
  <c r="AD2066" i="1"/>
  <c r="S2066" i="1"/>
  <c r="U2066" i="1"/>
  <c r="H2066" i="1"/>
  <c r="F2066" i="1"/>
  <c r="E2066" i="1"/>
  <c r="A2066" i="1"/>
  <c r="AH2065" i="1"/>
  <c r="AE2065" i="1"/>
  <c r="AD2065" i="1"/>
  <c r="S2065" i="1"/>
  <c r="U2065" i="1"/>
  <c r="H2065" i="1"/>
  <c r="F2065" i="1"/>
  <c r="E2065" i="1"/>
  <c r="A2065" i="1"/>
  <c r="AH2064" i="1"/>
  <c r="AE2064" i="1"/>
  <c r="AD2064" i="1"/>
  <c r="S2064" i="1"/>
  <c r="U2064" i="1"/>
  <c r="H2064" i="1"/>
  <c r="F2064" i="1"/>
  <c r="E2064" i="1"/>
  <c r="A2064" i="1"/>
  <c r="AH2063" i="1"/>
  <c r="AE2063" i="1"/>
  <c r="AD2063" i="1"/>
  <c r="S2063" i="1"/>
  <c r="U2063" i="1"/>
  <c r="H2063" i="1"/>
  <c r="F2063" i="1"/>
  <c r="E2063" i="1"/>
  <c r="A2063" i="1"/>
  <c r="AH2062" i="1"/>
  <c r="AE2062" i="1"/>
  <c r="AD2062" i="1"/>
  <c r="S2062" i="1"/>
  <c r="U2062" i="1"/>
  <c r="H2062" i="1"/>
  <c r="F2062" i="1"/>
  <c r="E2062" i="1"/>
  <c r="A2062" i="1"/>
  <c r="AH2061" i="1"/>
  <c r="AE2061" i="1"/>
  <c r="AD2061" i="1"/>
  <c r="S2061" i="1"/>
  <c r="U2061" i="1"/>
  <c r="H2061" i="1"/>
  <c r="F2061" i="1"/>
  <c r="E2061" i="1"/>
  <c r="A2061" i="1"/>
  <c r="AH2060" i="1"/>
  <c r="AE2060" i="1"/>
  <c r="AD2060" i="1"/>
  <c r="S2060" i="1"/>
  <c r="U2060" i="1"/>
  <c r="H2060" i="1"/>
  <c r="F2060" i="1"/>
  <c r="E2060" i="1"/>
  <c r="A2060" i="1"/>
  <c r="AH2059" i="1"/>
  <c r="AE2059" i="1"/>
  <c r="AD2059" i="1"/>
  <c r="S2059" i="1"/>
  <c r="U2059" i="1"/>
  <c r="H2059" i="1"/>
  <c r="F2059" i="1"/>
  <c r="E2059" i="1"/>
  <c r="A2059" i="1"/>
  <c r="AH2058" i="1"/>
  <c r="AE2058" i="1"/>
  <c r="AD2058" i="1"/>
  <c r="S2058" i="1"/>
  <c r="U2058" i="1"/>
  <c r="H2058" i="1"/>
  <c r="F2058" i="1"/>
  <c r="E2058" i="1"/>
  <c r="A2058" i="1"/>
  <c r="AH2057" i="1"/>
  <c r="AE2057" i="1"/>
  <c r="AD2057" i="1"/>
  <c r="S2057" i="1"/>
  <c r="U2057" i="1"/>
  <c r="H2057" i="1"/>
  <c r="F2057" i="1"/>
  <c r="E2057" i="1"/>
  <c r="A2057" i="1"/>
  <c r="AH2056" i="1"/>
  <c r="AE2056" i="1"/>
  <c r="AD2056" i="1"/>
  <c r="S2056" i="1"/>
  <c r="U2056" i="1"/>
  <c r="H2056" i="1"/>
  <c r="F2056" i="1"/>
  <c r="E2056" i="1"/>
  <c r="A2056" i="1"/>
  <c r="AH2055" i="1"/>
  <c r="AE2055" i="1"/>
  <c r="AD2055" i="1"/>
  <c r="S2055" i="1"/>
  <c r="U2055" i="1"/>
  <c r="H2055" i="1"/>
  <c r="F2055" i="1"/>
  <c r="E2055" i="1"/>
  <c r="A2055" i="1"/>
  <c r="AH2054" i="1"/>
  <c r="AE2054" i="1"/>
  <c r="AD2054" i="1"/>
  <c r="S2054" i="1"/>
  <c r="U2054" i="1"/>
  <c r="H2054" i="1"/>
  <c r="F2054" i="1"/>
  <c r="E2054" i="1"/>
  <c r="A2054" i="1"/>
  <c r="AH2053" i="1"/>
  <c r="AE2053" i="1"/>
  <c r="AD2053" i="1"/>
  <c r="S2053" i="1"/>
  <c r="U2053" i="1"/>
  <c r="H2053" i="1"/>
  <c r="F2053" i="1"/>
  <c r="E2053" i="1"/>
  <c r="A2053" i="1"/>
  <c r="AH2052" i="1"/>
  <c r="AE2052" i="1"/>
  <c r="AD2052" i="1"/>
  <c r="S2052" i="1"/>
  <c r="U2052" i="1"/>
  <c r="H2052" i="1"/>
  <c r="F2052" i="1"/>
  <c r="E2052" i="1"/>
  <c r="A2052" i="1"/>
  <c r="AH2051" i="1"/>
  <c r="AE2051" i="1"/>
  <c r="AD2051" i="1"/>
  <c r="S2051" i="1"/>
  <c r="U2051" i="1"/>
  <c r="H2051" i="1"/>
  <c r="F2051" i="1"/>
  <c r="E2051" i="1"/>
  <c r="A2051" i="1"/>
  <c r="AH2050" i="1"/>
  <c r="AE2050" i="1"/>
  <c r="AD2050" i="1"/>
  <c r="S2050" i="1"/>
  <c r="U2050" i="1"/>
  <c r="H2050" i="1"/>
  <c r="F2050" i="1"/>
  <c r="E2050" i="1"/>
  <c r="A2050" i="1"/>
  <c r="AH2049" i="1"/>
  <c r="AE2049" i="1"/>
  <c r="AD2049" i="1"/>
  <c r="S2049" i="1"/>
  <c r="U2049" i="1"/>
  <c r="H2049" i="1"/>
  <c r="F2049" i="1"/>
  <c r="E2049" i="1"/>
  <c r="A2049" i="1"/>
  <c r="AH2048" i="1"/>
  <c r="AE2048" i="1"/>
  <c r="AD2048" i="1"/>
  <c r="S2048" i="1"/>
  <c r="U2048" i="1"/>
  <c r="H2048" i="1"/>
  <c r="F2048" i="1"/>
  <c r="E2048" i="1"/>
  <c r="A2048" i="1"/>
  <c r="AH2047" i="1"/>
  <c r="AE2047" i="1"/>
  <c r="AD2047" i="1"/>
  <c r="S2047" i="1"/>
  <c r="U2047" i="1"/>
  <c r="H2047" i="1"/>
  <c r="F2047" i="1"/>
  <c r="E2047" i="1"/>
  <c r="A2047" i="1"/>
  <c r="AH2046" i="1"/>
  <c r="AE2046" i="1"/>
  <c r="AD2046" i="1"/>
  <c r="S2046" i="1"/>
  <c r="U2046" i="1"/>
  <c r="H2046" i="1"/>
  <c r="F2046" i="1"/>
  <c r="E2046" i="1"/>
  <c r="A2046" i="1"/>
  <c r="AH2045" i="1"/>
  <c r="AE2045" i="1"/>
  <c r="AD2045" i="1"/>
  <c r="S2045" i="1"/>
  <c r="U2045" i="1"/>
  <c r="H2045" i="1"/>
  <c r="F2045" i="1"/>
  <c r="E2045" i="1"/>
  <c r="A2045" i="1"/>
  <c r="AH2044" i="1"/>
  <c r="AE2044" i="1"/>
  <c r="AD2044" i="1"/>
  <c r="S2044" i="1"/>
  <c r="U2044" i="1"/>
  <c r="H2044" i="1"/>
  <c r="F2044" i="1"/>
  <c r="E2044" i="1"/>
  <c r="A2044" i="1"/>
  <c r="AH2043" i="1"/>
  <c r="AE2043" i="1"/>
  <c r="AD2043" i="1"/>
  <c r="S2043" i="1"/>
  <c r="U2043" i="1"/>
  <c r="H2043" i="1"/>
  <c r="F2043" i="1"/>
  <c r="E2043" i="1"/>
  <c r="A2043" i="1"/>
  <c r="AH2042" i="1"/>
  <c r="AE2042" i="1"/>
  <c r="AD2042" i="1"/>
  <c r="S2042" i="1"/>
  <c r="U2042" i="1"/>
  <c r="H2042" i="1"/>
  <c r="F2042" i="1"/>
  <c r="E2042" i="1"/>
  <c r="A2042" i="1"/>
  <c r="AH2041" i="1"/>
  <c r="AE2041" i="1"/>
  <c r="AD2041" i="1"/>
  <c r="S2041" i="1"/>
  <c r="U2041" i="1"/>
  <c r="H2041" i="1"/>
  <c r="F2041" i="1"/>
  <c r="E2041" i="1"/>
  <c r="A2041" i="1"/>
  <c r="AH2040" i="1"/>
  <c r="AE2040" i="1"/>
  <c r="AD2040" i="1"/>
  <c r="S2040" i="1"/>
  <c r="U2040" i="1"/>
  <c r="H2040" i="1"/>
  <c r="F2040" i="1"/>
  <c r="E2040" i="1"/>
  <c r="A2040" i="1"/>
  <c r="AH2039" i="1"/>
  <c r="AE2039" i="1"/>
  <c r="AD2039" i="1"/>
  <c r="S2039" i="1"/>
  <c r="U2039" i="1"/>
  <c r="H2039" i="1"/>
  <c r="F2039" i="1"/>
  <c r="E2039" i="1"/>
  <c r="A2039" i="1"/>
  <c r="AH2038" i="1"/>
  <c r="AE2038" i="1"/>
  <c r="AD2038" i="1"/>
  <c r="S2038" i="1"/>
  <c r="U2038" i="1"/>
  <c r="H2038" i="1"/>
  <c r="F2038" i="1"/>
  <c r="E2038" i="1"/>
  <c r="A2038" i="1"/>
  <c r="AH2037" i="1"/>
  <c r="AE2037" i="1"/>
  <c r="AD2037" i="1"/>
  <c r="S2037" i="1"/>
  <c r="U2037" i="1"/>
  <c r="H2037" i="1"/>
  <c r="F2037" i="1"/>
  <c r="E2037" i="1"/>
  <c r="A2037" i="1"/>
  <c r="AH2036" i="1"/>
  <c r="AE2036" i="1"/>
  <c r="AD2036" i="1"/>
  <c r="S2036" i="1"/>
  <c r="U2036" i="1"/>
  <c r="H2036" i="1"/>
  <c r="F2036" i="1"/>
  <c r="E2036" i="1"/>
  <c r="A2036" i="1"/>
  <c r="AH2035" i="1"/>
  <c r="AE2035" i="1"/>
  <c r="AD2035" i="1"/>
  <c r="S2035" i="1"/>
  <c r="U2035" i="1"/>
  <c r="H2035" i="1"/>
  <c r="F2035" i="1"/>
  <c r="E2035" i="1"/>
  <c r="A2035" i="1"/>
  <c r="AH2034" i="1"/>
  <c r="AE2034" i="1"/>
  <c r="AD2034" i="1"/>
  <c r="S2034" i="1"/>
  <c r="U2034" i="1"/>
  <c r="H2034" i="1"/>
  <c r="F2034" i="1"/>
  <c r="E2034" i="1"/>
  <c r="A2034" i="1"/>
  <c r="AH2033" i="1"/>
  <c r="AE2033" i="1"/>
  <c r="AD2033" i="1"/>
  <c r="S2033" i="1"/>
  <c r="U2033" i="1"/>
  <c r="H2033" i="1"/>
  <c r="F2033" i="1"/>
  <c r="E2033" i="1"/>
  <c r="A2033" i="1"/>
  <c r="AH2032" i="1"/>
  <c r="AE2032" i="1"/>
  <c r="AD2032" i="1"/>
  <c r="S2032" i="1"/>
  <c r="U2032" i="1"/>
  <c r="H2032" i="1"/>
  <c r="F2032" i="1"/>
  <c r="E2032" i="1"/>
  <c r="A2032" i="1"/>
  <c r="AH2031" i="1"/>
  <c r="AE2031" i="1"/>
  <c r="AD2031" i="1"/>
  <c r="S2031" i="1"/>
  <c r="U2031" i="1"/>
  <c r="H2031" i="1"/>
  <c r="F2031" i="1"/>
  <c r="E2031" i="1"/>
  <c r="A2031" i="1"/>
  <c r="AH2030" i="1"/>
  <c r="AE2030" i="1"/>
  <c r="AD2030" i="1"/>
  <c r="S2030" i="1"/>
  <c r="U2030" i="1"/>
  <c r="H2030" i="1"/>
  <c r="F2030" i="1"/>
  <c r="E2030" i="1"/>
  <c r="A2030" i="1"/>
  <c r="AH2029" i="1"/>
  <c r="AE2029" i="1"/>
  <c r="AD2029" i="1"/>
  <c r="S2029" i="1"/>
  <c r="U2029" i="1"/>
  <c r="H2029" i="1"/>
  <c r="F2029" i="1"/>
  <c r="E2029" i="1"/>
  <c r="A2029" i="1"/>
  <c r="AH2028" i="1"/>
  <c r="AE2028" i="1"/>
  <c r="AD2028" i="1"/>
  <c r="S2028" i="1"/>
  <c r="U2028" i="1"/>
  <c r="H2028" i="1"/>
  <c r="F2028" i="1"/>
  <c r="E2028" i="1"/>
  <c r="A2028" i="1"/>
  <c r="AH2027" i="1"/>
  <c r="AE2027" i="1"/>
  <c r="AD2027" i="1"/>
  <c r="S2027" i="1"/>
  <c r="U2027" i="1"/>
  <c r="H2027" i="1"/>
  <c r="F2027" i="1"/>
  <c r="E2027" i="1"/>
  <c r="A2027" i="1"/>
  <c r="AH2026" i="1"/>
  <c r="AE2026" i="1"/>
  <c r="AD2026" i="1"/>
  <c r="S2026" i="1"/>
  <c r="U2026" i="1"/>
  <c r="H2026" i="1"/>
  <c r="F2026" i="1"/>
  <c r="E2026" i="1"/>
  <c r="A2026" i="1"/>
  <c r="AH2025" i="1"/>
  <c r="AE2025" i="1"/>
  <c r="AD2025" i="1"/>
  <c r="S2025" i="1"/>
  <c r="U2025" i="1"/>
  <c r="H2025" i="1"/>
  <c r="F2025" i="1"/>
  <c r="E2025" i="1"/>
  <c r="A2025" i="1"/>
  <c r="AH2024" i="1"/>
  <c r="AE2024" i="1"/>
  <c r="AD2024" i="1"/>
  <c r="S2024" i="1"/>
  <c r="U2024" i="1"/>
  <c r="H2024" i="1"/>
  <c r="F2024" i="1"/>
  <c r="E2024" i="1"/>
  <c r="A2024" i="1"/>
  <c r="AH2023" i="1"/>
  <c r="AE2023" i="1"/>
  <c r="AD2023" i="1"/>
  <c r="S2023" i="1"/>
  <c r="U2023" i="1"/>
  <c r="H2023" i="1"/>
  <c r="F2023" i="1"/>
  <c r="E2023" i="1"/>
  <c r="A2023" i="1"/>
  <c r="AH2022" i="1"/>
  <c r="AE2022" i="1"/>
  <c r="AD2022" i="1"/>
  <c r="S2022" i="1"/>
  <c r="U2022" i="1"/>
  <c r="H2022" i="1"/>
  <c r="F2022" i="1"/>
  <c r="E2022" i="1"/>
  <c r="A2022" i="1"/>
  <c r="AH2021" i="1"/>
  <c r="AE2021" i="1"/>
  <c r="AD2021" i="1"/>
  <c r="S2021" i="1"/>
  <c r="U2021" i="1"/>
  <c r="H2021" i="1"/>
  <c r="F2021" i="1"/>
  <c r="E2021" i="1"/>
  <c r="A2021" i="1"/>
  <c r="AH2020" i="1"/>
  <c r="AE2020" i="1"/>
  <c r="AD2020" i="1"/>
  <c r="S2020" i="1"/>
  <c r="U2020" i="1"/>
  <c r="H2020" i="1"/>
  <c r="F2020" i="1"/>
  <c r="E2020" i="1"/>
  <c r="A2020" i="1"/>
  <c r="AH2019" i="1"/>
  <c r="AE2019" i="1"/>
  <c r="AD2019" i="1"/>
  <c r="S2019" i="1"/>
  <c r="U2019" i="1"/>
  <c r="H2019" i="1"/>
  <c r="F2019" i="1"/>
  <c r="E2019" i="1"/>
  <c r="A2019" i="1"/>
  <c r="AH2018" i="1"/>
  <c r="AE2018" i="1"/>
  <c r="AD2018" i="1"/>
  <c r="S2018" i="1"/>
  <c r="U2018" i="1"/>
  <c r="H2018" i="1"/>
  <c r="F2018" i="1"/>
  <c r="E2018" i="1"/>
  <c r="A2018" i="1"/>
  <c r="AH2017" i="1"/>
  <c r="AE2017" i="1"/>
  <c r="AD2017" i="1"/>
  <c r="S2017" i="1"/>
  <c r="U2017" i="1"/>
  <c r="H2017" i="1"/>
  <c r="F2017" i="1"/>
  <c r="E2017" i="1"/>
  <c r="A2017" i="1"/>
  <c r="AH2016" i="1"/>
  <c r="AE2016" i="1"/>
  <c r="AD2016" i="1"/>
  <c r="S2016" i="1"/>
  <c r="U2016" i="1"/>
  <c r="H2016" i="1"/>
  <c r="F2016" i="1"/>
  <c r="E2016" i="1"/>
  <c r="A2016" i="1"/>
  <c r="AH2015" i="1"/>
  <c r="AE2015" i="1"/>
  <c r="AD2015" i="1"/>
  <c r="S2015" i="1"/>
  <c r="U2015" i="1"/>
  <c r="H2015" i="1"/>
  <c r="F2015" i="1"/>
  <c r="E2015" i="1"/>
  <c r="A2015" i="1"/>
  <c r="AH2014" i="1"/>
  <c r="AE2014" i="1"/>
  <c r="AD2014" i="1"/>
  <c r="S2014" i="1"/>
  <c r="U2014" i="1"/>
  <c r="H2014" i="1"/>
  <c r="F2014" i="1"/>
  <c r="E2014" i="1"/>
  <c r="A2014" i="1"/>
  <c r="AH2013" i="1"/>
  <c r="AE2013" i="1"/>
  <c r="AD2013" i="1"/>
  <c r="S2013" i="1"/>
  <c r="U2013" i="1"/>
  <c r="H2013" i="1"/>
  <c r="F2013" i="1"/>
  <c r="E2013" i="1"/>
  <c r="A2013" i="1"/>
  <c r="AH2012" i="1"/>
  <c r="AE2012" i="1"/>
  <c r="AD2012" i="1"/>
  <c r="S2012" i="1"/>
  <c r="U2012" i="1"/>
  <c r="H2012" i="1"/>
  <c r="F2012" i="1"/>
  <c r="E2012" i="1"/>
  <c r="A2012" i="1"/>
  <c r="AH2011" i="1"/>
  <c r="AE2011" i="1"/>
  <c r="AD2011" i="1"/>
  <c r="S2011" i="1"/>
  <c r="U2011" i="1"/>
  <c r="H2011" i="1"/>
  <c r="F2011" i="1"/>
  <c r="E2011" i="1"/>
  <c r="A2011" i="1"/>
  <c r="AH2010" i="1"/>
  <c r="AE2010" i="1"/>
  <c r="AD2010" i="1"/>
  <c r="S2010" i="1"/>
  <c r="U2010" i="1"/>
  <c r="H2010" i="1"/>
  <c r="F2010" i="1"/>
  <c r="E2010" i="1"/>
  <c r="A2010" i="1"/>
  <c r="AH2009" i="1"/>
  <c r="AE2009" i="1"/>
  <c r="AD2009" i="1"/>
  <c r="S2009" i="1"/>
  <c r="U2009" i="1"/>
  <c r="H2009" i="1"/>
  <c r="F2009" i="1"/>
  <c r="E2009" i="1"/>
  <c r="A2009" i="1"/>
  <c r="AH2008" i="1"/>
  <c r="AE2008" i="1"/>
  <c r="AD2008" i="1"/>
  <c r="S2008" i="1"/>
  <c r="U2008" i="1"/>
  <c r="H2008" i="1"/>
  <c r="F2008" i="1"/>
  <c r="E2008" i="1"/>
  <c r="A2008" i="1"/>
  <c r="AH2007" i="1"/>
  <c r="AE2007" i="1"/>
  <c r="AD2007" i="1"/>
  <c r="S2007" i="1"/>
  <c r="U2007" i="1"/>
  <c r="H2007" i="1"/>
  <c r="F2007" i="1"/>
  <c r="E2007" i="1"/>
  <c r="A2007" i="1"/>
  <c r="AH2006" i="1"/>
  <c r="AE2006" i="1"/>
  <c r="AD2006" i="1"/>
  <c r="S2006" i="1"/>
  <c r="U2006" i="1"/>
  <c r="H2006" i="1"/>
  <c r="F2006" i="1"/>
  <c r="E2006" i="1"/>
  <c r="A2006" i="1"/>
  <c r="AH2005" i="1"/>
  <c r="AE2005" i="1"/>
  <c r="AD2005" i="1"/>
  <c r="S2005" i="1"/>
  <c r="U2005" i="1"/>
  <c r="H2005" i="1"/>
  <c r="F2005" i="1"/>
  <c r="E2005" i="1"/>
  <c r="A2005" i="1"/>
  <c r="AH2004" i="1"/>
  <c r="AE2004" i="1"/>
  <c r="AD2004" i="1"/>
  <c r="S2004" i="1"/>
  <c r="U2004" i="1"/>
  <c r="H2004" i="1"/>
  <c r="F2004" i="1"/>
  <c r="E2004" i="1"/>
  <c r="A2004" i="1"/>
  <c r="AH2003" i="1"/>
  <c r="AE2003" i="1"/>
  <c r="AD2003" i="1"/>
  <c r="S2003" i="1"/>
  <c r="U2003" i="1"/>
  <c r="H2003" i="1"/>
  <c r="F2003" i="1"/>
  <c r="E2003" i="1"/>
  <c r="A2003" i="1"/>
  <c r="AH2002" i="1"/>
  <c r="AE2002" i="1"/>
  <c r="AD2002" i="1"/>
  <c r="S2002" i="1"/>
  <c r="U2002" i="1"/>
  <c r="H2002" i="1"/>
  <c r="F2002" i="1"/>
  <c r="E2002" i="1"/>
  <c r="A2002" i="1"/>
  <c r="AH2001" i="1"/>
  <c r="AE2001" i="1"/>
  <c r="AD2001" i="1"/>
  <c r="S2001" i="1"/>
  <c r="U2001" i="1"/>
  <c r="H2001" i="1"/>
  <c r="F2001" i="1"/>
  <c r="E2001" i="1"/>
  <c r="A2001" i="1"/>
  <c r="AH2000" i="1"/>
  <c r="AE2000" i="1"/>
  <c r="AD2000" i="1"/>
  <c r="S2000" i="1"/>
  <c r="U2000" i="1"/>
  <c r="H2000" i="1"/>
  <c r="F2000" i="1"/>
  <c r="E2000" i="1"/>
  <c r="A2000" i="1"/>
  <c r="AH1999" i="1"/>
  <c r="AE1999" i="1"/>
  <c r="AD1999" i="1"/>
  <c r="S1999" i="1"/>
  <c r="U1999" i="1"/>
  <c r="H1999" i="1"/>
  <c r="F1999" i="1"/>
  <c r="E1999" i="1"/>
  <c r="A1999" i="1"/>
  <c r="AH1998" i="1"/>
  <c r="AE1998" i="1"/>
  <c r="AD1998" i="1"/>
  <c r="S1998" i="1"/>
  <c r="U1998" i="1"/>
  <c r="H1998" i="1"/>
  <c r="F1998" i="1"/>
  <c r="E1998" i="1"/>
  <c r="A1998" i="1"/>
  <c r="AH1997" i="1"/>
  <c r="AE1997" i="1"/>
  <c r="AD1997" i="1"/>
  <c r="S1997" i="1"/>
  <c r="U1997" i="1"/>
  <c r="H1997" i="1"/>
  <c r="F1997" i="1"/>
  <c r="E1997" i="1"/>
  <c r="A1997" i="1"/>
  <c r="AH1996" i="1"/>
  <c r="AE1996" i="1"/>
  <c r="AD1996" i="1"/>
  <c r="S1996" i="1"/>
  <c r="U1996" i="1"/>
  <c r="H1996" i="1"/>
  <c r="F1996" i="1"/>
  <c r="E1996" i="1"/>
  <c r="A1996" i="1"/>
  <c r="AH1995" i="1"/>
  <c r="AE1995" i="1"/>
  <c r="AD1995" i="1"/>
  <c r="S1995" i="1"/>
  <c r="U1995" i="1"/>
  <c r="H1995" i="1"/>
  <c r="F1995" i="1"/>
  <c r="E1995" i="1"/>
  <c r="A1995" i="1"/>
  <c r="AH1994" i="1"/>
  <c r="AE1994" i="1"/>
  <c r="AD1994" i="1"/>
  <c r="S1994" i="1"/>
  <c r="U1994" i="1"/>
  <c r="H1994" i="1"/>
  <c r="F1994" i="1"/>
  <c r="E1994" i="1"/>
  <c r="A1994" i="1"/>
  <c r="AH1993" i="1"/>
  <c r="AE1993" i="1"/>
  <c r="AD1993" i="1"/>
  <c r="S1993" i="1"/>
  <c r="U1993" i="1"/>
  <c r="H1993" i="1"/>
  <c r="F1993" i="1"/>
  <c r="E1993" i="1"/>
  <c r="A1993" i="1"/>
  <c r="AH1992" i="1"/>
  <c r="AE1992" i="1"/>
  <c r="AD1992" i="1"/>
  <c r="S1992" i="1"/>
  <c r="U1992" i="1"/>
  <c r="H1992" i="1"/>
  <c r="F1992" i="1"/>
  <c r="E1992" i="1"/>
  <c r="A1992" i="1"/>
  <c r="AH1991" i="1"/>
  <c r="AE1991" i="1"/>
  <c r="AD1991" i="1"/>
  <c r="S1991" i="1"/>
  <c r="U1991" i="1"/>
  <c r="H1991" i="1"/>
  <c r="F1991" i="1"/>
  <c r="E1991" i="1"/>
  <c r="A1991" i="1"/>
  <c r="AH1990" i="1"/>
  <c r="AE1990" i="1"/>
  <c r="AD1990" i="1"/>
  <c r="S1990" i="1"/>
  <c r="U1990" i="1"/>
  <c r="H1990" i="1"/>
  <c r="F1990" i="1"/>
  <c r="E1990" i="1"/>
  <c r="A1990" i="1"/>
  <c r="AH1989" i="1"/>
  <c r="AE1989" i="1"/>
  <c r="AD1989" i="1"/>
  <c r="S1989" i="1"/>
  <c r="U1989" i="1"/>
  <c r="H1989" i="1"/>
  <c r="F1989" i="1"/>
  <c r="E1989" i="1"/>
  <c r="A1989" i="1"/>
  <c r="AH1988" i="1"/>
  <c r="AE1988" i="1"/>
  <c r="AD1988" i="1"/>
  <c r="S1988" i="1"/>
  <c r="U1988" i="1"/>
  <c r="H1988" i="1"/>
  <c r="F1988" i="1"/>
  <c r="E1988" i="1"/>
  <c r="A1988" i="1"/>
  <c r="AH1987" i="1"/>
  <c r="AE1987" i="1"/>
  <c r="AD1987" i="1"/>
  <c r="S1987" i="1"/>
  <c r="U1987" i="1"/>
  <c r="H1987" i="1"/>
  <c r="F1987" i="1"/>
  <c r="E1987" i="1"/>
  <c r="A1987" i="1"/>
  <c r="AH1986" i="1"/>
  <c r="AE1986" i="1"/>
  <c r="AD1986" i="1"/>
  <c r="S1986" i="1"/>
  <c r="U1986" i="1"/>
  <c r="H1986" i="1"/>
  <c r="F1986" i="1"/>
  <c r="E1986" i="1"/>
  <c r="A1986" i="1"/>
  <c r="AH1985" i="1"/>
  <c r="AE1985" i="1"/>
  <c r="AD1985" i="1"/>
  <c r="S1985" i="1"/>
  <c r="U1985" i="1"/>
  <c r="H1985" i="1"/>
  <c r="F1985" i="1"/>
  <c r="E1985" i="1"/>
  <c r="A1985" i="1"/>
  <c r="AH1984" i="1"/>
  <c r="AE1984" i="1"/>
  <c r="AD1984" i="1"/>
  <c r="S1984" i="1"/>
  <c r="U1984" i="1"/>
  <c r="H1984" i="1"/>
  <c r="F1984" i="1"/>
  <c r="E1984" i="1"/>
  <c r="A1984" i="1"/>
  <c r="AH1983" i="1"/>
  <c r="AE1983" i="1"/>
  <c r="AD1983" i="1"/>
  <c r="S1983" i="1"/>
  <c r="U1983" i="1"/>
  <c r="H1983" i="1"/>
  <c r="F1983" i="1"/>
  <c r="E1983" i="1"/>
  <c r="A1983" i="1"/>
  <c r="AH1982" i="1"/>
  <c r="AE1982" i="1"/>
  <c r="AD1982" i="1"/>
  <c r="S1982" i="1"/>
  <c r="U1982" i="1"/>
  <c r="H1982" i="1"/>
  <c r="F1982" i="1"/>
  <c r="E1982" i="1"/>
  <c r="A1982" i="1"/>
  <c r="AH1981" i="1"/>
  <c r="AE1981" i="1"/>
  <c r="AD1981" i="1"/>
  <c r="S1981" i="1"/>
  <c r="U1981" i="1"/>
  <c r="H1981" i="1"/>
  <c r="F1981" i="1"/>
  <c r="E1981" i="1"/>
  <c r="A1981" i="1"/>
  <c r="AH1980" i="1"/>
  <c r="AE1980" i="1"/>
  <c r="AD1980" i="1"/>
  <c r="S1980" i="1"/>
  <c r="U1980" i="1"/>
  <c r="H1980" i="1"/>
  <c r="F1980" i="1"/>
  <c r="E1980" i="1"/>
  <c r="A1980" i="1"/>
  <c r="AH1979" i="1"/>
  <c r="AE1979" i="1"/>
  <c r="AD1979" i="1"/>
  <c r="S1979" i="1"/>
  <c r="U1979" i="1"/>
  <c r="H1979" i="1"/>
  <c r="F1979" i="1"/>
  <c r="E1979" i="1"/>
  <c r="A1979" i="1"/>
  <c r="AH1978" i="1"/>
  <c r="AE1978" i="1"/>
  <c r="AD1978" i="1"/>
  <c r="S1978" i="1"/>
  <c r="U1978" i="1"/>
  <c r="H1978" i="1"/>
  <c r="F1978" i="1"/>
  <c r="E1978" i="1"/>
  <c r="A1978" i="1"/>
  <c r="AH1977" i="1"/>
  <c r="AE1977" i="1"/>
  <c r="AD1977" i="1"/>
  <c r="S1977" i="1"/>
  <c r="U1977" i="1"/>
  <c r="H1977" i="1"/>
  <c r="F1977" i="1"/>
  <c r="E1977" i="1"/>
  <c r="A1977" i="1"/>
  <c r="AH1976" i="1"/>
  <c r="AE1976" i="1"/>
  <c r="AD1976" i="1"/>
  <c r="S1976" i="1"/>
  <c r="U1976" i="1"/>
  <c r="H1976" i="1"/>
  <c r="F1976" i="1"/>
  <c r="E1976" i="1"/>
  <c r="A1976" i="1"/>
  <c r="AH1975" i="1"/>
  <c r="AE1975" i="1"/>
  <c r="AD1975" i="1"/>
  <c r="S1975" i="1"/>
  <c r="U1975" i="1"/>
  <c r="H1975" i="1"/>
  <c r="F1975" i="1"/>
  <c r="E1975" i="1"/>
  <c r="A1975" i="1"/>
  <c r="AH1974" i="1"/>
  <c r="AE1974" i="1"/>
  <c r="AD1974" i="1"/>
  <c r="S1974" i="1"/>
  <c r="U1974" i="1"/>
  <c r="H1974" i="1"/>
  <c r="F1974" i="1"/>
  <c r="E1974" i="1"/>
  <c r="A1974" i="1"/>
  <c r="AH1973" i="1"/>
  <c r="AE1973" i="1"/>
  <c r="AD1973" i="1"/>
  <c r="S1973" i="1"/>
  <c r="U1973" i="1"/>
  <c r="H1973" i="1"/>
  <c r="F1973" i="1"/>
  <c r="E1973" i="1"/>
  <c r="A1973" i="1"/>
  <c r="AH1972" i="1"/>
  <c r="AE1972" i="1"/>
  <c r="AD1972" i="1"/>
  <c r="S1972" i="1"/>
  <c r="U1972" i="1"/>
  <c r="H1972" i="1"/>
  <c r="F1972" i="1"/>
  <c r="E1972" i="1"/>
  <c r="A1972" i="1"/>
  <c r="AH1971" i="1"/>
  <c r="AE1971" i="1"/>
  <c r="AD1971" i="1"/>
  <c r="S1971" i="1"/>
  <c r="U1971" i="1"/>
  <c r="H1971" i="1"/>
  <c r="F1971" i="1"/>
  <c r="E1971" i="1"/>
  <c r="A1971" i="1"/>
  <c r="AH1970" i="1"/>
  <c r="AE1970" i="1"/>
  <c r="AD1970" i="1"/>
  <c r="S1970" i="1"/>
  <c r="U1970" i="1"/>
  <c r="H1970" i="1"/>
  <c r="F1970" i="1"/>
  <c r="E1970" i="1"/>
  <c r="A1970" i="1"/>
  <c r="AH1969" i="1"/>
  <c r="AE1969" i="1"/>
  <c r="AD1969" i="1"/>
  <c r="S1969" i="1"/>
  <c r="U1969" i="1"/>
  <c r="H1969" i="1"/>
  <c r="F1969" i="1"/>
  <c r="E1969" i="1"/>
  <c r="A1969" i="1"/>
  <c r="AH1968" i="1"/>
  <c r="AE1968" i="1"/>
  <c r="AD1968" i="1"/>
  <c r="S1968" i="1"/>
  <c r="U1968" i="1"/>
  <c r="H1968" i="1"/>
  <c r="F1968" i="1"/>
  <c r="E1968" i="1"/>
  <c r="A1968" i="1"/>
  <c r="AH1967" i="1"/>
  <c r="AE1967" i="1"/>
  <c r="AD1967" i="1"/>
  <c r="S1967" i="1"/>
  <c r="U1967" i="1"/>
  <c r="H1967" i="1"/>
  <c r="F1967" i="1"/>
  <c r="E1967" i="1"/>
  <c r="A1967" i="1"/>
  <c r="AH1966" i="1"/>
  <c r="AE1966" i="1"/>
  <c r="AD1966" i="1"/>
  <c r="S1966" i="1"/>
  <c r="U1966" i="1"/>
  <c r="H1966" i="1"/>
  <c r="F1966" i="1"/>
  <c r="E1966" i="1"/>
  <c r="A1966" i="1"/>
  <c r="AH1965" i="1"/>
  <c r="AE1965" i="1"/>
  <c r="AD1965" i="1"/>
  <c r="S1965" i="1"/>
  <c r="U1965" i="1"/>
  <c r="H1965" i="1"/>
  <c r="F1965" i="1"/>
  <c r="E1965" i="1"/>
  <c r="A1965" i="1"/>
  <c r="AH1964" i="1"/>
  <c r="AE1964" i="1"/>
  <c r="AD1964" i="1"/>
  <c r="S1964" i="1"/>
  <c r="U1964" i="1"/>
  <c r="H1964" i="1"/>
  <c r="F1964" i="1"/>
  <c r="E1964" i="1"/>
  <c r="A1964" i="1"/>
  <c r="AH1963" i="1"/>
  <c r="AE1963" i="1"/>
  <c r="AD1963" i="1"/>
  <c r="S1963" i="1"/>
  <c r="U1963" i="1"/>
  <c r="H1963" i="1"/>
  <c r="F1963" i="1"/>
  <c r="E1963" i="1"/>
  <c r="A1963" i="1"/>
  <c r="AH1962" i="1"/>
  <c r="AE1962" i="1"/>
  <c r="AD1962" i="1"/>
  <c r="S1962" i="1"/>
  <c r="U1962" i="1"/>
  <c r="H1962" i="1"/>
  <c r="F1962" i="1"/>
  <c r="E1962" i="1"/>
  <c r="A1962" i="1"/>
  <c r="AH1961" i="1"/>
  <c r="AE1961" i="1"/>
  <c r="AD1961" i="1"/>
  <c r="S1961" i="1"/>
  <c r="U1961" i="1"/>
  <c r="H1961" i="1"/>
  <c r="F1961" i="1"/>
  <c r="E1961" i="1"/>
  <c r="A1961" i="1"/>
  <c r="AH1960" i="1"/>
  <c r="AE1960" i="1"/>
  <c r="AD1960" i="1"/>
  <c r="S1960" i="1"/>
  <c r="U1960" i="1"/>
  <c r="H1960" i="1"/>
  <c r="F1960" i="1"/>
  <c r="E1960" i="1"/>
  <c r="A1960" i="1"/>
  <c r="AH1959" i="1"/>
  <c r="AE1959" i="1"/>
  <c r="AD1959" i="1"/>
  <c r="S1959" i="1"/>
  <c r="U1959" i="1"/>
  <c r="H1959" i="1"/>
  <c r="F1959" i="1"/>
  <c r="E1959" i="1"/>
  <c r="A1959" i="1"/>
  <c r="AH1958" i="1"/>
  <c r="AE1958" i="1"/>
  <c r="AD1958" i="1"/>
  <c r="S1958" i="1"/>
  <c r="U1958" i="1"/>
  <c r="H1958" i="1"/>
  <c r="F1958" i="1"/>
  <c r="E1958" i="1"/>
  <c r="A1958" i="1"/>
  <c r="AH1957" i="1"/>
  <c r="AE1957" i="1"/>
  <c r="AD1957" i="1"/>
  <c r="S1957" i="1"/>
  <c r="U1957" i="1"/>
  <c r="H1957" i="1"/>
  <c r="F1957" i="1"/>
  <c r="E1957" i="1"/>
  <c r="A1957" i="1"/>
  <c r="AH1956" i="1"/>
  <c r="AE1956" i="1"/>
  <c r="AD1956" i="1"/>
  <c r="S1956" i="1"/>
  <c r="U1956" i="1"/>
  <c r="H1956" i="1"/>
  <c r="F1956" i="1"/>
  <c r="E1956" i="1"/>
  <c r="A1956" i="1"/>
  <c r="AH1955" i="1"/>
  <c r="AE1955" i="1"/>
  <c r="AD1955" i="1"/>
  <c r="S1955" i="1"/>
  <c r="U1955" i="1"/>
  <c r="H1955" i="1"/>
  <c r="F1955" i="1"/>
  <c r="E1955" i="1"/>
  <c r="A1955" i="1"/>
  <c r="AH1954" i="1"/>
  <c r="AE1954" i="1"/>
  <c r="AD1954" i="1"/>
  <c r="S1954" i="1"/>
  <c r="U1954" i="1"/>
  <c r="H1954" i="1"/>
  <c r="F1954" i="1"/>
  <c r="E1954" i="1"/>
  <c r="A1954" i="1"/>
  <c r="AH1953" i="1"/>
  <c r="AE1953" i="1"/>
  <c r="AD1953" i="1"/>
  <c r="S1953" i="1"/>
  <c r="U1953" i="1"/>
  <c r="H1953" i="1"/>
  <c r="F1953" i="1"/>
  <c r="E1953" i="1"/>
  <c r="A1953" i="1"/>
  <c r="AH1952" i="1"/>
  <c r="AE1952" i="1"/>
  <c r="AD1952" i="1"/>
  <c r="S1952" i="1"/>
  <c r="U1952" i="1"/>
  <c r="H1952" i="1"/>
  <c r="F1952" i="1"/>
  <c r="E1952" i="1"/>
  <c r="A1952" i="1"/>
  <c r="AH1951" i="1"/>
  <c r="AE1951" i="1"/>
  <c r="AD1951" i="1"/>
  <c r="S1951" i="1"/>
  <c r="U1951" i="1"/>
  <c r="H1951" i="1"/>
  <c r="F1951" i="1"/>
  <c r="E1951" i="1"/>
  <c r="A1951" i="1"/>
  <c r="AH1950" i="1"/>
  <c r="AE1950" i="1"/>
  <c r="AD1950" i="1"/>
  <c r="S1950" i="1"/>
  <c r="U1950" i="1"/>
  <c r="H1950" i="1"/>
  <c r="F1950" i="1"/>
  <c r="E1950" i="1"/>
  <c r="A1950" i="1"/>
  <c r="AH1949" i="1"/>
  <c r="AE1949" i="1"/>
  <c r="AD1949" i="1"/>
  <c r="S1949" i="1"/>
  <c r="U1949" i="1"/>
  <c r="H1949" i="1"/>
  <c r="F1949" i="1"/>
  <c r="E1949" i="1"/>
  <c r="A1949" i="1"/>
  <c r="AH1948" i="1"/>
  <c r="AE1948" i="1"/>
  <c r="AD1948" i="1"/>
  <c r="S1948" i="1"/>
  <c r="U1948" i="1"/>
  <c r="H1948" i="1"/>
  <c r="F1948" i="1"/>
  <c r="E1948" i="1"/>
  <c r="A1948" i="1"/>
  <c r="AH1947" i="1"/>
  <c r="AE1947" i="1"/>
  <c r="AD1947" i="1"/>
  <c r="S1947" i="1"/>
  <c r="U1947" i="1"/>
  <c r="H1947" i="1"/>
  <c r="F1947" i="1"/>
  <c r="E1947" i="1"/>
  <c r="A1947" i="1"/>
  <c r="AH1946" i="1"/>
  <c r="AE1946" i="1"/>
  <c r="AD1946" i="1"/>
  <c r="S1946" i="1"/>
  <c r="U1946" i="1"/>
  <c r="H1946" i="1"/>
  <c r="F1946" i="1"/>
  <c r="E1946" i="1"/>
  <c r="A1946" i="1"/>
  <c r="AH1945" i="1"/>
  <c r="AE1945" i="1"/>
  <c r="AD1945" i="1"/>
  <c r="S1945" i="1"/>
  <c r="U1945" i="1"/>
  <c r="H1945" i="1"/>
  <c r="F1945" i="1"/>
  <c r="E1945" i="1"/>
  <c r="A1945" i="1"/>
  <c r="AH1944" i="1"/>
  <c r="AE1944" i="1"/>
  <c r="AD1944" i="1"/>
  <c r="S1944" i="1"/>
  <c r="U1944" i="1"/>
  <c r="H1944" i="1"/>
  <c r="F1944" i="1"/>
  <c r="E1944" i="1"/>
  <c r="A1944" i="1"/>
  <c r="AH1943" i="1"/>
  <c r="AE1943" i="1"/>
  <c r="AD1943" i="1"/>
  <c r="S1943" i="1"/>
  <c r="U1943" i="1"/>
  <c r="H1943" i="1"/>
  <c r="F1943" i="1"/>
  <c r="E1943" i="1"/>
  <c r="A1943" i="1"/>
  <c r="AH1942" i="1"/>
  <c r="AE1942" i="1"/>
  <c r="AD1942" i="1"/>
  <c r="S1942" i="1"/>
  <c r="U1942" i="1"/>
  <c r="H1942" i="1"/>
  <c r="F1942" i="1"/>
  <c r="E1942" i="1"/>
  <c r="A1942" i="1"/>
  <c r="AH1941" i="1"/>
  <c r="AE1941" i="1"/>
  <c r="AD1941" i="1"/>
  <c r="S1941" i="1"/>
  <c r="U1941" i="1"/>
  <c r="H1941" i="1"/>
  <c r="F1941" i="1"/>
  <c r="E1941" i="1"/>
  <c r="A1941" i="1"/>
  <c r="AH1940" i="1"/>
  <c r="AE1940" i="1"/>
  <c r="AD1940" i="1"/>
  <c r="S1940" i="1"/>
  <c r="U1940" i="1"/>
  <c r="H1940" i="1"/>
  <c r="F1940" i="1"/>
  <c r="E1940" i="1"/>
  <c r="A1940" i="1"/>
  <c r="AH1939" i="1"/>
  <c r="AE1939" i="1"/>
  <c r="AD1939" i="1"/>
  <c r="S1939" i="1"/>
  <c r="U1939" i="1"/>
  <c r="H1939" i="1"/>
  <c r="F1939" i="1"/>
  <c r="E1939" i="1"/>
  <c r="A1939" i="1"/>
  <c r="AH1938" i="1"/>
  <c r="AE1938" i="1"/>
  <c r="AD1938" i="1"/>
  <c r="S1938" i="1"/>
  <c r="U1938" i="1"/>
  <c r="H1938" i="1"/>
  <c r="F1938" i="1"/>
  <c r="E1938" i="1"/>
  <c r="A1938" i="1"/>
  <c r="AH1937" i="1"/>
  <c r="AE1937" i="1"/>
  <c r="AD1937" i="1"/>
  <c r="S1937" i="1"/>
  <c r="U1937" i="1"/>
  <c r="H1937" i="1"/>
  <c r="F1937" i="1"/>
  <c r="E1937" i="1"/>
  <c r="A1937" i="1"/>
  <c r="AH1936" i="1"/>
  <c r="AE1936" i="1"/>
  <c r="AD1936" i="1"/>
  <c r="S1936" i="1"/>
  <c r="U1936" i="1"/>
  <c r="H1936" i="1"/>
  <c r="F1936" i="1"/>
  <c r="E1936" i="1"/>
  <c r="A1936" i="1"/>
  <c r="AH1935" i="1"/>
  <c r="AE1935" i="1"/>
  <c r="AD1935" i="1"/>
  <c r="S1935" i="1"/>
  <c r="U1935" i="1"/>
  <c r="H1935" i="1"/>
  <c r="F1935" i="1"/>
  <c r="E1935" i="1"/>
  <c r="A1935" i="1"/>
  <c r="AH1934" i="1"/>
  <c r="AE1934" i="1"/>
  <c r="AD1934" i="1"/>
  <c r="S1934" i="1"/>
  <c r="U1934" i="1"/>
  <c r="H1934" i="1"/>
  <c r="F1934" i="1"/>
  <c r="E1934" i="1"/>
  <c r="A1934" i="1"/>
  <c r="AH1933" i="1"/>
  <c r="AE1933" i="1"/>
  <c r="AD1933" i="1"/>
  <c r="S1933" i="1"/>
  <c r="U1933" i="1"/>
  <c r="H1933" i="1"/>
  <c r="F1933" i="1"/>
  <c r="E1933" i="1"/>
  <c r="A1933" i="1"/>
  <c r="AH1932" i="1"/>
  <c r="AE1932" i="1"/>
  <c r="AD1932" i="1"/>
  <c r="S1932" i="1"/>
  <c r="U1932" i="1"/>
  <c r="H1932" i="1"/>
  <c r="F1932" i="1"/>
  <c r="E1932" i="1"/>
  <c r="A1932" i="1"/>
  <c r="AH1931" i="1"/>
  <c r="AE1931" i="1"/>
  <c r="AD1931" i="1"/>
  <c r="S1931" i="1"/>
  <c r="U1931" i="1"/>
  <c r="H1931" i="1"/>
  <c r="F1931" i="1"/>
  <c r="E1931" i="1"/>
  <c r="A1931" i="1"/>
  <c r="AH1930" i="1"/>
  <c r="AE1930" i="1"/>
  <c r="AD1930" i="1"/>
  <c r="S1930" i="1"/>
  <c r="U1930" i="1"/>
  <c r="H1930" i="1"/>
  <c r="F1930" i="1"/>
  <c r="E1930" i="1"/>
  <c r="A1930" i="1"/>
  <c r="AH1929" i="1"/>
  <c r="AE1929" i="1"/>
  <c r="AD1929" i="1"/>
  <c r="S1929" i="1"/>
  <c r="U1929" i="1"/>
  <c r="H1929" i="1"/>
  <c r="F1929" i="1"/>
  <c r="E1929" i="1"/>
  <c r="A1929" i="1"/>
  <c r="AH1928" i="1"/>
  <c r="AE1928" i="1"/>
  <c r="AD1928" i="1"/>
  <c r="S1928" i="1"/>
  <c r="U1928" i="1"/>
  <c r="H1928" i="1"/>
  <c r="F1928" i="1"/>
  <c r="E1928" i="1"/>
  <c r="A1928" i="1"/>
  <c r="AH1927" i="1"/>
  <c r="AE1927" i="1"/>
  <c r="AD1927" i="1"/>
  <c r="S1927" i="1"/>
  <c r="U1927" i="1"/>
  <c r="H1927" i="1"/>
  <c r="F1927" i="1"/>
  <c r="E1927" i="1"/>
  <c r="A1927" i="1"/>
  <c r="AH1926" i="1"/>
  <c r="AE1926" i="1"/>
  <c r="AD1926" i="1"/>
  <c r="S1926" i="1"/>
  <c r="U1926" i="1"/>
  <c r="H1926" i="1"/>
  <c r="F1926" i="1"/>
  <c r="E1926" i="1"/>
  <c r="A1926" i="1"/>
  <c r="AH1925" i="1"/>
  <c r="AE1925" i="1"/>
  <c r="AD1925" i="1"/>
  <c r="S1925" i="1"/>
  <c r="U1925" i="1"/>
  <c r="H1925" i="1"/>
  <c r="F1925" i="1"/>
  <c r="E1925" i="1"/>
  <c r="A1925" i="1"/>
  <c r="AH1924" i="1"/>
  <c r="AE1924" i="1"/>
  <c r="AD1924" i="1"/>
  <c r="S1924" i="1"/>
  <c r="U1924" i="1"/>
  <c r="H1924" i="1"/>
  <c r="F1924" i="1"/>
  <c r="E1924" i="1"/>
  <c r="A1924" i="1"/>
  <c r="AH1923" i="1"/>
  <c r="AE1923" i="1"/>
  <c r="AD1923" i="1"/>
  <c r="S1923" i="1"/>
  <c r="U1923" i="1"/>
  <c r="H1923" i="1"/>
  <c r="F1923" i="1"/>
  <c r="E1923" i="1"/>
  <c r="A1923" i="1"/>
  <c r="AH1922" i="1"/>
  <c r="AE1922" i="1"/>
  <c r="AD1922" i="1"/>
  <c r="S1922" i="1"/>
  <c r="U1922" i="1"/>
  <c r="H1922" i="1"/>
  <c r="F1922" i="1"/>
  <c r="E1922" i="1"/>
  <c r="A1922" i="1"/>
  <c r="AH1921" i="1"/>
  <c r="AE1921" i="1"/>
  <c r="AD1921" i="1"/>
  <c r="S1921" i="1"/>
  <c r="U1921" i="1"/>
  <c r="H1921" i="1"/>
  <c r="F1921" i="1"/>
  <c r="E1921" i="1"/>
  <c r="A1921" i="1"/>
  <c r="AH1920" i="1"/>
  <c r="AE1920" i="1"/>
  <c r="AD1920" i="1"/>
  <c r="S1920" i="1"/>
  <c r="U1920" i="1"/>
  <c r="H1920" i="1"/>
  <c r="F1920" i="1"/>
  <c r="E1920" i="1"/>
  <c r="A1920" i="1"/>
  <c r="AH1919" i="1"/>
  <c r="AE1919" i="1"/>
  <c r="AD1919" i="1"/>
  <c r="S1919" i="1"/>
  <c r="U1919" i="1"/>
  <c r="H1919" i="1"/>
  <c r="F1919" i="1"/>
  <c r="E1919" i="1"/>
  <c r="A1919" i="1"/>
  <c r="AH1918" i="1"/>
  <c r="AE1918" i="1"/>
  <c r="AD1918" i="1"/>
  <c r="S1918" i="1"/>
  <c r="U1918" i="1"/>
  <c r="H1918" i="1"/>
  <c r="F1918" i="1"/>
  <c r="E1918" i="1"/>
  <c r="A1918" i="1"/>
  <c r="AH1917" i="1"/>
  <c r="AE1917" i="1"/>
  <c r="AD1917" i="1"/>
  <c r="S1917" i="1"/>
  <c r="U1917" i="1"/>
  <c r="H1917" i="1"/>
  <c r="F1917" i="1"/>
  <c r="E1917" i="1"/>
  <c r="A1917" i="1"/>
  <c r="AH1916" i="1"/>
  <c r="AE1916" i="1"/>
  <c r="AD1916" i="1"/>
  <c r="S1916" i="1"/>
  <c r="U1916" i="1"/>
  <c r="H1916" i="1"/>
  <c r="F1916" i="1"/>
  <c r="E1916" i="1"/>
  <c r="A1916" i="1"/>
  <c r="AH1915" i="1"/>
  <c r="AE1915" i="1"/>
  <c r="AD1915" i="1"/>
  <c r="S1915" i="1"/>
  <c r="U1915" i="1"/>
  <c r="H1915" i="1"/>
  <c r="F1915" i="1"/>
  <c r="E1915" i="1"/>
  <c r="A1915" i="1"/>
  <c r="AH1914" i="1"/>
  <c r="AE1914" i="1"/>
  <c r="AD1914" i="1"/>
  <c r="S1914" i="1"/>
  <c r="U1914" i="1"/>
  <c r="H1914" i="1"/>
  <c r="F1914" i="1"/>
  <c r="E1914" i="1"/>
  <c r="A1914" i="1"/>
  <c r="AH1913" i="1"/>
  <c r="AE1913" i="1"/>
  <c r="AD1913" i="1"/>
  <c r="S1913" i="1"/>
  <c r="U1913" i="1"/>
  <c r="H1913" i="1"/>
  <c r="F1913" i="1"/>
  <c r="E1913" i="1"/>
  <c r="A1913" i="1"/>
  <c r="AH1912" i="1"/>
  <c r="AE1912" i="1"/>
  <c r="AD1912" i="1"/>
  <c r="S1912" i="1"/>
  <c r="U1912" i="1"/>
  <c r="H1912" i="1"/>
  <c r="F1912" i="1"/>
  <c r="E1912" i="1"/>
  <c r="A1912" i="1"/>
  <c r="AH1911" i="1"/>
  <c r="AE1911" i="1"/>
  <c r="AD1911" i="1"/>
  <c r="S1911" i="1"/>
  <c r="U1911" i="1"/>
  <c r="H1911" i="1"/>
  <c r="F1911" i="1"/>
  <c r="E1911" i="1"/>
  <c r="A1911" i="1"/>
  <c r="AH1910" i="1"/>
  <c r="AE1910" i="1"/>
  <c r="AD1910" i="1"/>
  <c r="S1910" i="1"/>
  <c r="U1910" i="1"/>
  <c r="H1910" i="1"/>
  <c r="F1910" i="1"/>
  <c r="E1910" i="1"/>
  <c r="A1910" i="1"/>
  <c r="AH1909" i="1"/>
  <c r="AE1909" i="1"/>
  <c r="AD1909" i="1"/>
  <c r="S1909" i="1"/>
  <c r="U1909" i="1"/>
  <c r="H1909" i="1"/>
  <c r="F1909" i="1"/>
  <c r="E1909" i="1"/>
  <c r="A1909" i="1"/>
  <c r="AH1908" i="1"/>
  <c r="AE1908" i="1"/>
  <c r="AD1908" i="1"/>
  <c r="S1908" i="1"/>
  <c r="U1908" i="1"/>
  <c r="H1908" i="1"/>
  <c r="F1908" i="1"/>
  <c r="E1908" i="1"/>
  <c r="A1908" i="1"/>
  <c r="AH1907" i="1"/>
  <c r="AE1907" i="1"/>
  <c r="AD1907" i="1"/>
  <c r="S1907" i="1"/>
  <c r="U1907" i="1"/>
  <c r="H1907" i="1"/>
  <c r="F1907" i="1"/>
  <c r="E1907" i="1"/>
  <c r="A1907" i="1"/>
  <c r="AH1906" i="1"/>
  <c r="AE1906" i="1"/>
  <c r="AD1906" i="1"/>
  <c r="S1906" i="1"/>
  <c r="U1906" i="1"/>
  <c r="H1906" i="1"/>
  <c r="F1906" i="1"/>
  <c r="E1906" i="1"/>
  <c r="A1906" i="1"/>
  <c r="AH1905" i="1"/>
  <c r="AE1905" i="1"/>
  <c r="AD1905" i="1"/>
  <c r="S1905" i="1"/>
  <c r="U1905" i="1"/>
  <c r="H1905" i="1"/>
  <c r="F1905" i="1"/>
  <c r="E1905" i="1"/>
  <c r="A1905" i="1"/>
  <c r="AH1904" i="1"/>
  <c r="AE1904" i="1"/>
  <c r="AD1904" i="1"/>
  <c r="S1904" i="1"/>
  <c r="U1904" i="1"/>
  <c r="H1904" i="1"/>
  <c r="F1904" i="1"/>
  <c r="E1904" i="1"/>
  <c r="A1904" i="1"/>
  <c r="AH1903" i="1"/>
  <c r="AE1903" i="1"/>
  <c r="AD1903" i="1"/>
  <c r="S1903" i="1"/>
  <c r="U1903" i="1"/>
  <c r="H1903" i="1"/>
  <c r="F1903" i="1"/>
  <c r="E1903" i="1"/>
  <c r="A1903" i="1"/>
  <c r="AH1902" i="1"/>
  <c r="AE1902" i="1"/>
  <c r="AD1902" i="1"/>
  <c r="S1902" i="1"/>
  <c r="U1902" i="1"/>
  <c r="H1902" i="1"/>
  <c r="F1902" i="1"/>
  <c r="E1902" i="1"/>
  <c r="A1902" i="1"/>
  <c r="AH1901" i="1"/>
  <c r="AE1901" i="1"/>
  <c r="AD1901" i="1"/>
  <c r="S1901" i="1"/>
  <c r="U1901" i="1"/>
  <c r="H1901" i="1"/>
  <c r="F1901" i="1"/>
  <c r="E1901" i="1"/>
  <c r="A1901" i="1"/>
  <c r="AH1900" i="1"/>
  <c r="AE1900" i="1"/>
  <c r="AD1900" i="1"/>
  <c r="S1900" i="1"/>
  <c r="U1900" i="1"/>
  <c r="H1900" i="1"/>
  <c r="F1900" i="1"/>
  <c r="E1900" i="1"/>
  <c r="A1900" i="1"/>
  <c r="AH1899" i="1"/>
  <c r="AE1899" i="1"/>
  <c r="AD1899" i="1"/>
  <c r="S1899" i="1"/>
  <c r="U1899" i="1"/>
  <c r="H1899" i="1"/>
  <c r="F1899" i="1"/>
  <c r="E1899" i="1"/>
  <c r="A1899" i="1"/>
  <c r="AH1898" i="1"/>
  <c r="AE1898" i="1"/>
  <c r="AD1898" i="1"/>
  <c r="S1898" i="1"/>
  <c r="U1898" i="1"/>
  <c r="H1898" i="1"/>
  <c r="F1898" i="1"/>
  <c r="E1898" i="1"/>
  <c r="A1898" i="1"/>
  <c r="AH1897" i="1"/>
  <c r="AE1897" i="1"/>
  <c r="AD1897" i="1"/>
  <c r="S1897" i="1"/>
  <c r="U1897" i="1"/>
  <c r="H1897" i="1"/>
  <c r="F1897" i="1"/>
  <c r="E1897" i="1"/>
  <c r="A1897" i="1"/>
  <c r="AH1896" i="1"/>
  <c r="AE1896" i="1"/>
  <c r="AD1896" i="1"/>
  <c r="S1896" i="1"/>
  <c r="U1896" i="1"/>
  <c r="H1896" i="1"/>
  <c r="F1896" i="1"/>
  <c r="E1896" i="1"/>
  <c r="A1896" i="1"/>
  <c r="AH1895" i="1"/>
  <c r="AE1895" i="1"/>
  <c r="AD1895" i="1"/>
  <c r="S1895" i="1"/>
  <c r="U1895" i="1"/>
  <c r="H1895" i="1"/>
  <c r="F1895" i="1"/>
  <c r="E1895" i="1"/>
  <c r="A1895" i="1"/>
  <c r="AH1894" i="1"/>
  <c r="AE1894" i="1"/>
  <c r="AD1894" i="1"/>
  <c r="S1894" i="1"/>
  <c r="U1894" i="1"/>
  <c r="H1894" i="1"/>
  <c r="F1894" i="1"/>
  <c r="E1894" i="1"/>
  <c r="A1894" i="1"/>
  <c r="AH1893" i="1"/>
  <c r="AE1893" i="1"/>
  <c r="AD1893" i="1"/>
  <c r="S1893" i="1"/>
  <c r="U1893" i="1"/>
  <c r="H1893" i="1"/>
  <c r="F1893" i="1"/>
  <c r="E1893" i="1"/>
  <c r="A1893" i="1"/>
  <c r="AH1892" i="1"/>
  <c r="AE1892" i="1"/>
  <c r="AD1892" i="1"/>
  <c r="S1892" i="1"/>
  <c r="U1892" i="1"/>
  <c r="H1892" i="1"/>
  <c r="F1892" i="1"/>
  <c r="E1892" i="1"/>
  <c r="A1892" i="1"/>
  <c r="AH1891" i="1"/>
  <c r="AE1891" i="1"/>
  <c r="AD1891" i="1"/>
  <c r="S1891" i="1"/>
  <c r="U1891" i="1"/>
  <c r="H1891" i="1"/>
  <c r="F1891" i="1"/>
  <c r="E1891" i="1"/>
  <c r="A1891" i="1"/>
  <c r="AH1890" i="1"/>
  <c r="AE1890" i="1"/>
  <c r="AD1890" i="1"/>
  <c r="S1890" i="1"/>
  <c r="U1890" i="1"/>
  <c r="H1890" i="1"/>
  <c r="F1890" i="1"/>
  <c r="E1890" i="1"/>
  <c r="A1890" i="1"/>
  <c r="AH1889" i="1"/>
  <c r="AE1889" i="1"/>
  <c r="AD1889" i="1"/>
  <c r="S1889" i="1"/>
  <c r="U1889" i="1"/>
  <c r="H1889" i="1"/>
  <c r="F1889" i="1"/>
  <c r="E1889" i="1"/>
  <c r="A1889" i="1"/>
  <c r="AH1888" i="1"/>
  <c r="AE1888" i="1"/>
  <c r="AD1888" i="1"/>
  <c r="S1888" i="1"/>
  <c r="U1888" i="1"/>
  <c r="H1888" i="1"/>
  <c r="F1888" i="1"/>
  <c r="E1888" i="1"/>
  <c r="A1888" i="1"/>
  <c r="AH1887" i="1"/>
  <c r="AE1887" i="1"/>
  <c r="AD1887" i="1"/>
  <c r="S1887" i="1"/>
  <c r="U1887" i="1"/>
  <c r="H1887" i="1"/>
  <c r="F1887" i="1"/>
  <c r="E1887" i="1"/>
  <c r="A1887" i="1"/>
  <c r="AH1886" i="1"/>
  <c r="AE1886" i="1"/>
  <c r="AD1886" i="1"/>
  <c r="S1886" i="1"/>
  <c r="U1886" i="1"/>
  <c r="H1886" i="1"/>
  <c r="F1886" i="1"/>
  <c r="E1886" i="1"/>
  <c r="A1886" i="1"/>
  <c r="AH1885" i="1"/>
  <c r="AE1885" i="1"/>
  <c r="AD1885" i="1"/>
  <c r="S1885" i="1"/>
  <c r="U1885" i="1"/>
  <c r="H1885" i="1"/>
  <c r="F1885" i="1"/>
  <c r="E1885" i="1"/>
  <c r="A1885" i="1"/>
  <c r="AH1884" i="1"/>
  <c r="AE1884" i="1"/>
  <c r="AD1884" i="1"/>
  <c r="S1884" i="1"/>
  <c r="U1884" i="1"/>
  <c r="H1884" i="1"/>
  <c r="F1884" i="1"/>
  <c r="E1884" i="1"/>
  <c r="A1884" i="1"/>
  <c r="AH1883" i="1"/>
  <c r="AE1883" i="1"/>
  <c r="AD1883" i="1"/>
  <c r="S1883" i="1"/>
  <c r="U1883" i="1"/>
  <c r="H1883" i="1"/>
  <c r="F1883" i="1"/>
  <c r="E1883" i="1"/>
  <c r="A1883" i="1"/>
  <c r="AH1882" i="1"/>
  <c r="AE1882" i="1"/>
  <c r="AD1882" i="1"/>
  <c r="S1882" i="1"/>
  <c r="U1882" i="1"/>
  <c r="H1882" i="1"/>
  <c r="F1882" i="1"/>
  <c r="E1882" i="1"/>
  <c r="A1882" i="1"/>
  <c r="AH1881" i="1"/>
  <c r="AE1881" i="1"/>
  <c r="AD1881" i="1"/>
  <c r="S1881" i="1"/>
  <c r="U1881" i="1"/>
  <c r="H1881" i="1"/>
  <c r="F1881" i="1"/>
  <c r="E1881" i="1"/>
  <c r="A1881" i="1"/>
  <c r="AH1880" i="1"/>
  <c r="AE1880" i="1"/>
  <c r="AD1880" i="1"/>
  <c r="S1880" i="1"/>
  <c r="U1880" i="1"/>
  <c r="H1880" i="1"/>
  <c r="F1880" i="1"/>
  <c r="E1880" i="1"/>
  <c r="A1880" i="1"/>
  <c r="AH1879" i="1"/>
  <c r="AE1879" i="1"/>
  <c r="AD1879" i="1"/>
  <c r="S1879" i="1"/>
  <c r="U1879" i="1"/>
  <c r="H1879" i="1"/>
  <c r="F1879" i="1"/>
  <c r="E1879" i="1"/>
  <c r="A1879" i="1"/>
  <c r="AH1878" i="1"/>
  <c r="AE1878" i="1"/>
  <c r="AD1878" i="1"/>
  <c r="S1878" i="1"/>
  <c r="U1878" i="1"/>
  <c r="H1878" i="1"/>
  <c r="F1878" i="1"/>
  <c r="E1878" i="1"/>
  <c r="A1878" i="1"/>
  <c r="AH1877" i="1"/>
  <c r="AE1877" i="1"/>
  <c r="AD1877" i="1"/>
  <c r="S1877" i="1"/>
  <c r="U1877" i="1"/>
  <c r="H1877" i="1"/>
  <c r="F1877" i="1"/>
  <c r="E1877" i="1"/>
  <c r="A1877" i="1"/>
  <c r="AH1876" i="1"/>
  <c r="AE1876" i="1"/>
  <c r="AD1876" i="1"/>
  <c r="S1876" i="1"/>
  <c r="U1876" i="1"/>
  <c r="H1876" i="1"/>
  <c r="F1876" i="1"/>
  <c r="E1876" i="1"/>
  <c r="A1876" i="1"/>
  <c r="AH1875" i="1"/>
  <c r="AE1875" i="1"/>
  <c r="AD1875" i="1"/>
  <c r="S1875" i="1"/>
  <c r="U1875" i="1"/>
  <c r="H1875" i="1"/>
  <c r="F1875" i="1"/>
  <c r="E1875" i="1"/>
  <c r="A1875" i="1"/>
  <c r="AH1874" i="1"/>
  <c r="AE1874" i="1"/>
  <c r="AD1874" i="1"/>
  <c r="S1874" i="1"/>
  <c r="U1874" i="1"/>
  <c r="H1874" i="1"/>
  <c r="F1874" i="1"/>
  <c r="E1874" i="1"/>
  <c r="A1874" i="1"/>
  <c r="AH1873" i="1"/>
  <c r="AE1873" i="1"/>
  <c r="AD1873" i="1"/>
  <c r="S1873" i="1"/>
  <c r="U1873" i="1"/>
  <c r="H1873" i="1"/>
  <c r="F1873" i="1"/>
  <c r="E1873" i="1"/>
  <c r="A1873" i="1"/>
  <c r="AH1872" i="1"/>
  <c r="AE1872" i="1"/>
  <c r="AD1872" i="1"/>
  <c r="S1872" i="1"/>
  <c r="U1872" i="1"/>
  <c r="H1872" i="1"/>
  <c r="F1872" i="1"/>
  <c r="E1872" i="1"/>
  <c r="A1872" i="1"/>
  <c r="AH1871" i="1"/>
  <c r="AE1871" i="1"/>
  <c r="AD1871" i="1"/>
  <c r="S1871" i="1"/>
  <c r="U1871" i="1"/>
  <c r="H1871" i="1"/>
  <c r="F1871" i="1"/>
  <c r="E1871" i="1"/>
  <c r="A1871" i="1"/>
  <c r="AH1870" i="1"/>
  <c r="AE1870" i="1"/>
  <c r="AD1870" i="1"/>
  <c r="S1870" i="1"/>
  <c r="U1870" i="1"/>
  <c r="H1870" i="1"/>
  <c r="F1870" i="1"/>
  <c r="E1870" i="1"/>
  <c r="A1870" i="1"/>
  <c r="AH1869" i="1"/>
  <c r="AE1869" i="1"/>
  <c r="AD1869" i="1"/>
  <c r="S1869" i="1"/>
  <c r="U1869" i="1"/>
  <c r="H1869" i="1"/>
  <c r="F1869" i="1"/>
  <c r="E1869" i="1"/>
  <c r="A1869" i="1"/>
  <c r="AH1868" i="1"/>
  <c r="AE1868" i="1"/>
  <c r="AD1868" i="1"/>
  <c r="S1868" i="1"/>
  <c r="U1868" i="1"/>
  <c r="H1868" i="1"/>
  <c r="F1868" i="1"/>
  <c r="E1868" i="1"/>
  <c r="A1868" i="1"/>
  <c r="AH1867" i="1"/>
  <c r="AE1867" i="1"/>
  <c r="AD1867" i="1"/>
  <c r="S1867" i="1"/>
  <c r="U1867" i="1"/>
  <c r="H1867" i="1"/>
  <c r="F1867" i="1"/>
  <c r="E1867" i="1"/>
  <c r="A1867" i="1"/>
  <c r="AH1866" i="1"/>
  <c r="AE1866" i="1"/>
  <c r="AD1866" i="1"/>
  <c r="S1866" i="1"/>
  <c r="U1866" i="1"/>
  <c r="H1866" i="1"/>
  <c r="F1866" i="1"/>
  <c r="E1866" i="1"/>
  <c r="A1866" i="1"/>
  <c r="AH1865" i="1"/>
  <c r="AE1865" i="1"/>
  <c r="AD1865" i="1"/>
  <c r="S1865" i="1"/>
  <c r="U1865" i="1"/>
  <c r="H1865" i="1"/>
  <c r="F1865" i="1"/>
  <c r="E1865" i="1"/>
  <c r="A1865" i="1"/>
  <c r="AH1864" i="1"/>
  <c r="AE1864" i="1"/>
  <c r="AD1864" i="1"/>
  <c r="S1864" i="1"/>
  <c r="U1864" i="1"/>
  <c r="H1864" i="1"/>
  <c r="F1864" i="1"/>
  <c r="E1864" i="1"/>
  <c r="A1864" i="1"/>
  <c r="AH1863" i="1"/>
  <c r="AE1863" i="1"/>
  <c r="AD1863" i="1"/>
  <c r="S1863" i="1"/>
  <c r="U1863" i="1"/>
  <c r="H1863" i="1"/>
  <c r="F1863" i="1"/>
  <c r="E1863" i="1"/>
  <c r="A1863" i="1"/>
  <c r="AH1862" i="1"/>
  <c r="AE1862" i="1"/>
  <c r="AD1862" i="1"/>
  <c r="S1862" i="1"/>
  <c r="U1862" i="1"/>
  <c r="H1862" i="1"/>
  <c r="F1862" i="1"/>
  <c r="E1862" i="1"/>
  <c r="A1862" i="1"/>
  <c r="AH1861" i="1"/>
  <c r="AE1861" i="1"/>
  <c r="AD1861" i="1"/>
  <c r="S1861" i="1"/>
  <c r="U1861" i="1"/>
  <c r="H1861" i="1"/>
  <c r="F1861" i="1"/>
  <c r="E1861" i="1"/>
  <c r="A1861" i="1"/>
  <c r="AH1860" i="1"/>
  <c r="AE1860" i="1"/>
  <c r="AD1860" i="1"/>
  <c r="S1860" i="1"/>
  <c r="U1860" i="1"/>
  <c r="H1860" i="1"/>
  <c r="F1860" i="1"/>
  <c r="E1860" i="1"/>
  <c r="A1860" i="1"/>
  <c r="AH1859" i="1"/>
  <c r="AE1859" i="1"/>
  <c r="AD1859" i="1"/>
  <c r="S1859" i="1"/>
  <c r="U1859" i="1"/>
  <c r="H1859" i="1"/>
  <c r="F1859" i="1"/>
  <c r="E1859" i="1"/>
  <c r="A1859" i="1"/>
  <c r="AH1858" i="1"/>
  <c r="AE1858" i="1"/>
  <c r="AD1858" i="1"/>
  <c r="S1858" i="1"/>
  <c r="U1858" i="1"/>
  <c r="H1858" i="1"/>
  <c r="F1858" i="1"/>
  <c r="E1858" i="1"/>
  <c r="A1858" i="1"/>
  <c r="AH1857" i="1"/>
  <c r="AE1857" i="1"/>
  <c r="AD1857" i="1"/>
  <c r="S1857" i="1"/>
  <c r="U1857" i="1"/>
  <c r="H1857" i="1"/>
  <c r="F1857" i="1"/>
  <c r="E1857" i="1"/>
  <c r="A1857" i="1"/>
  <c r="AH1856" i="1"/>
  <c r="AE1856" i="1"/>
  <c r="AD1856" i="1"/>
  <c r="S1856" i="1"/>
  <c r="U1856" i="1"/>
  <c r="H1856" i="1"/>
  <c r="F1856" i="1"/>
  <c r="E1856" i="1"/>
  <c r="A1856" i="1"/>
  <c r="AH1855" i="1"/>
  <c r="AE1855" i="1"/>
  <c r="AD1855" i="1"/>
  <c r="S1855" i="1"/>
  <c r="U1855" i="1"/>
  <c r="H1855" i="1"/>
  <c r="F1855" i="1"/>
  <c r="E1855" i="1"/>
  <c r="A1855" i="1"/>
  <c r="AH1854" i="1"/>
  <c r="AE1854" i="1"/>
  <c r="AD1854" i="1"/>
  <c r="S1854" i="1"/>
  <c r="U1854" i="1"/>
  <c r="H1854" i="1"/>
  <c r="F1854" i="1"/>
  <c r="E1854" i="1"/>
  <c r="A1854" i="1"/>
  <c r="AH1853" i="1"/>
  <c r="AE1853" i="1"/>
  <c r="AD1853" i="1"/>
  <c r="S1853" i="1"/>
  <c r="U1853" i="1"/>
  <c r="H1853" i="1"/>
  <c r="F1853" i="1"/>
  <c r="E1853" i="1"/>
  <c r="A1853" i="1"/>
  <c r="AH1852" i="1"/>
  <c r="AE1852" i="1"/>
  <c r="AD1852" i="1"/>
  <c r="S1852" i="1"/>
  <c r="U1852" i="1"/>
  <c r="H1852" i="1"/>
  <c r="F1852" i="1"/>
  <c r="E1852" i="1"/>
  <c r="A1852" i="1"/>
  <c r="AH1851" i="1"/>
  <c r="AE1851" i="1"/>
  <c r="AD1851" i="1"/>
  <c r="S1851" i="1"/>
  <c r="U1851" i="1"/>
  <c r="H1851" i="1"/>
  <c r="F1851" i="1"/>
  <c r="E1851" i="1"/>
  <c r="A1851" i="1"/>
  <c r="AH1850" i="1"/>
  <c r="AE1850" i="1"/>
  <c r="AD1850" i="1"/>
  <c r="S1850" i="1"/>
  <c r="U1850" i="1"/>
  <c r="H1850" i="1"/>
  <c r="F1850" i="1"/>
  <c r="E1850" i="1"/>
  <c r="A1850" i="1"/>
  <c r="AH1849" i="1"/>
  <c r="AE1849" i="1"/>
  <c r="AD1849" i="1"/>
  <c r="S1849" i="1"/>
  <c r="U1849" i="1"/>
  <c r="H1849" i="1"/>
  <c r="F1849" i="1"/>
  <c r="E1849" i="1"/>
  <c r="A1849" i="1"/>
  <c r="AH1848" i="1"/>
  <c r="AE1848" i="1"/>
  <c r="AD1848" i="1"/>
  <c r="S1848" i="1"/>
  <c r="U1848" i="1"/>
  <c r="H1848" i="1"/>
  <c r="F1848" i="1"/>
  <c r="E1848" i="1"/>
  <c r="A1848" i="1"/>
  <c r="AH1847" i="1"/>
  <c r="AE1847" i="1"/>
  <c r="AD1847" i="1"/>
  <c r="S1847" i="1"/>
  <c r="U1847" i="1"/>
  <c r="H1847" i="1"/>
  <c r="F1847" i="1"/>
  <c r="E1847" i="1"/>
  <c r="A1847" i="1"/>
  <c r="AH1846" i="1"/>
  <c r="AE1846" i="1"/>
  <c r="AD1846" i="1"/>
  <c r="S1846" i="1"/>
  <c r="U1846" i="1"/>
  <c r="H1846" i="1"/>
  <c r="F1846" i="1"/>
  <c r="E1846" i="1"/>
  <c r="A1846" i="1"/>
  <c r="AH1845" i="1"/>
  <c r="AE1845" i="1"/>
  <c r="AD1845" i="1"/>
  <c r="S1845" i="1"/>
  <c r="U1845" i="1"/>
  <c r="H1845" i="1"/>
  <c r="F1845" i="1"/>
  <c r="E1845" i="1"/>
  <c r="A1845" i="1"/>
  <c r="AH1844" i="1"/>
  <c r="AE1844" i="1"/>
  <c r="AD1844" i="1"/>
  <c r="S1844" i="1"/>
  <c r="U1844" i="1"/>
  <c r="H1844" i="1"/>
  <c r="F1844" i="1"/>
  <c r="E1844" i="1"/>
  <c r="A1844" i="1"/>
  <c r="AH1843" i="1"/>
  <c r="AE1843" i="1"/>
  <c r="AD1843" i="1"/>
  <c r="S1843" i="1"/>
  <c r="U1843" i="1"/>
  <c r="H1843" i="1"/>
  <c r="F1843" i="1"/>
  <c r="E1843" i="1"/>
  <c r="A1843" i="1"/>
  <c r="AH1842" i="1"/>
  <c r="AE1842" i="1"/>
  <c r="AD1842" i="1"/>
  <c r="S1842" i="1"/>
  <c r="U1842" i="1"/>
  <c r="H1842" i="1"/>
  <c r="F1842" i="1"/>
  <c r="E1842" i="1"/>
  <c r="A1842" i="1"/>
  <c r="AH1841" i="1"/>
  <c r="AE1841" i="1"/>
  <c r="AD1841" i="1"/>
  <c r="S1841" i="1"/>
  <c r="U1841" i="1"/>
  <c r="H1841" i="1"/>
  <c r="F1841" i="1"/>
  <c r="E1841" i="1"/>
  <c r="A1841" i="1"/>
  <c r="AH1840" i="1"/>
  <c r="AE1840" i="1"/>
  <c r="AD1840" i="1"/>
  <c r="S1840" i="1"/>
  <c r="U1840" i="1"/>
  <c r="H1840" i="1"/>
  <c r="F1840" i="1"/>
  <c r="E1840" i="1"/>
  <c r="A1840" i="1"/>
  <c r="AH1839" i="1"/>
  <c r="AE1839" i="1"/>
  <c r="AD1839" i="1"/>
  <c r="S1839" i="1"/>
  <c r="U1839" i="1"/>
  <c r="H1839" i="1"/>
  <c r="F1839" i="1"/>
  <c r="E1839" i="1"/>
  <c r="A1839" i="1"/>
  <c r="AH1838" i="1"/>
  <c r="AE1838" i="1"/>
  <c r="AD1838" i="1"/>
  <c r="S1838" i="1"/>
  <c r="U1838" i="1"/>
  <c r="H1838" i="1"/>
  <c r="F1838" i="1"/>
  <c r="E1838" i="1"/>
  <c r="A1838" i="1"/>
  <c r="AH1837" i="1"/>
  <c r="AE1837" i="1"/>
  <c r="AD1837" i="1"/>
  <c r="S1837" i="1"/>
  <c r="U1837" i="1"/>
  <c r="H1837" i="1"/>
  <c r="F1837" i="1"/>
  <c r="E1837" i="1"/>
  <c r="A1837" i="1"/>
  <c r="AH1836" i="1"/>
  <c r="AE1836" i="1"/>
  <c r="AD1836" i="1"/>
  <c r="S1836" i="1"/>
  <c r="U1836" i="1"/>
  <c r="H1836" i="1"/>
  <c r="F1836" i="1"/>
  <c r="E1836" i="1"/>
  <c r="A1836" i="1"/>
  <c r="AH1835" i="1"/>
  <c r="AE1835" i="1"/>
  <c r="AD1835" i="1"/>
  <c r="S1835" i="1"/>
  <c r="U1835" i="1"/>
  <c r="H1835" i="1"/>
  <c r="F1835" i="1"/>
  <c r="E1835" i="1"/>
  <c r="A1835" i="1"/>
  <c r="AH1834" i="1"/>
  <c r="AE1834" i="1"/>
  <c r="AD1834" i="1"/>
  <c r="S1834" i="1"/>
  <c r="U1834" i="1"/>
  <c r="H1834" i="1"/>
  <c r="F1834" i="1"/>
  <c r="E1834" i="1"/>
  <c r="A1834" i="1"/>
  <c r="AH1833" i="1"/>
  <c r="AE1833" i="1"/>
  <c r="AD1833" i="1"/>
  <c r="S1833" i="1"/>
  <c r="U1833" i="1"/>
  <c r="H1833" i="1"/>
  <c r="F1833" i="1"/>
  <c r="E1833" i="1"/>
  <c r="A1833" i="1"/>
  <c r="AH1832" i="1"/>
  <c r="AE1832" i="1"/>
  <c r="AD1832" i="1"/>
  <c r="S1832" i="1"/>
  <c r="U1832" i="1"/>
  <c r="H1832" i="1"/>
  <c r="F1832" i="1"/>
  <c r="E1832" i="1"/>
  <c r="A1832" i="1"/>
  <c r="AH1831" i="1"/>
  <c r="AE1831" i="1"/>
  <c r="AD1831" i="1"/>
  <c r="S1831" i="1"/>
  <c r="U1831" i="1"/>
  <c r="H1831" i="1"/>
  <c r="F1831" i="1"/>
  <c r="E1831" i="1"/>
  <c r="A1831" i="1"/>
  <c r="AH1830" i="1"/>
  <c r="AE1830" i="1"/>
  <c r="AD1830" i="1"/>
  <c r="S1830" i="1"/>
  <c r="U1830" i="1"/>
  <c r="H1830" i="1"/>
  <c r="F1830" i="1"/>
  <c r="E1830" i="1"/>
  <c r="A1830" i="1"/>
  <c r="AH1829" i="1"/>
  <c r="AE1829" i="1"/>
  <c r="AD1829" i="1"/>
  <c r="S1829" i="1"/>
  <c r="U1829" i="1"/>
  <c r="H1829" i="1"/>
  <c r="F1829" i="1"/>
  <c r="E1829" i="1"/>
  <c r="A1829" i="1"/>
  <c r="AH1828" i="1"/>
  <c r="AE1828" i="1"/>
  <c r="AD1828" i="1"/>
  <c r="S1828" i="1"/>
  <c r="U1828" i="1"/>
  <c r="H1828" i="1"/>
  <c r="F1828" i="1"/>
  <c r="E1828" i="1"/>
  <c r="A1828" i="1"/>
  <c r="AH1827" i="1"/>
  <c r="AE1827" i="1"/>
  <c r="AD1827" i="1"/>
  <c r="S1827" i="1"/>
  <c r="U1827" i="1"/>
  <c r="H1827" i="1"/>
  <c r="F1827" i="1"/>
  <c r="E1827" i="1"/>
  <c r="A1827" i="1"/>
  <c r="AH1826" i="1"/>
  <c r="AE1826" i="1"/>
  <c r="AD1826" i="1"/>
  <c r="S1826" i="1"/>
  <c r="U1826" i="1"/>
  <c r="H1826" i="1"/>
  <c r="F1826" i="1"/>
  <c r="E1826" i="1"/>
  <c r="A1826" i="1"/>
  <c r="AH1825" i="1"/>
  <c r="AE1825" i="1"/>
  <c r="AD1825" i="1"/>
  <c r="S1825" i="1"/>
  <c r="U1825" i="1"/>
  <c r="H1825" i="1"/>
  <c r="F1825" i="1"/>
  <c r="E1825" i="1"/>
  <c r="A1825" i="1"/>
  <c r="AH1824" i="1"/>
  <c r="AE1824" i="1"/>
  <c r="AD1824" i="1"/>
  <c r="S1824" i="1"/>
  <c r="U1824" i="1"/>
  <c r="H1824" i="1"/>
  <c r="F1824" i="1"/>
  <c r="E1824" i="1"/>
  <c r="A1824" i="1"/>
  <c r="AH1823" i="1"/>
  <c r="AE1823" i="1"/>
  <c r="AD1823" i="1"/>
  <c r="S1823" i="1"/>
  <c r="U1823" i="1"/>
  <c r="H1823" i="1"/>
  <c r="F1823" i="1"/>
  <c r="E1823" i="1"/>
  <c r="A1823" i="1"/>
  <c r="AH1822" i="1"/>
  <c r="AE1822" i="1"/>
  <c r="AD1822" i="1"/>
  <c r="S1822" i="1"/>
  <c r="U1822" i="1"/>
  <c r="H1822" i="1"/>
  <c r="F1822" i="1"/>
  <c r="E1822" i="1"/>
  <c r="A1822" i="1"/>
  <c r="AH1821" i="1"/>
  <c r="AE1821" i="1"/>
  <c r="AD1821" i="1"/>
  <c r="S1821" i="1"/>
  <c r="U1821" i="1"/>
  <c r="H1821" i="1"/>
  <c r="F1821" i="1"/>
  <c r="E1821" i="1"/>
  <c r="A1821" i="1"/>
  <c r="AH1820" i="1"/>
  <c r="AE1820" i="1"/>
  <c r="AD1820" i="1"/>
  <c r="S1820" i="1"/>
  <c r="U1820" i="1"/>
  <c r="H1820" i="1"/>
  <c r="F1820" i="1"/>
  <c r="E1820" i="1"/>
  <c r="A1820" i="1"/>
  <c r="AH1819" i="1"/>
  <c r="AE1819" i="1"/>
  <c r="AD1819" i="1"/>
  <c r="S1819" i="1"/>
  <c r="U1819" i="1"/>
  <c r="H1819" i="1"/>
  <c r="F1819" i="1"/>
  <c r="E1819" i="1"/>
  <c r="A1819" i="1"/>
  <c r="AH1818" i="1"/>
  <c r="AE1818" i="1"/>
  <c r="AD1818" i="1"/>
  <c r="S1818" i="1"/>
  <c r="U1818" i="1"/>
  <c r="H1818" i="1"/>
  <c r="F1818" i="1"/>
  <c r="E1818" i="1"/>
  <c r="A1818" i="1"/>
  <c r="AH1817" i="1"/>
  <c r="AE1817" i="1"/>
  <c r="AD1817" i="1"/>
  <c r="S1817" i="1"/>
  <c r="U1817" i="1"/>
  <c r="H1817" i="1"/>
  <c r="F1817" i="1"/>
  <c r="E1817" i="1"/>
  <c r="A1817" i="1"/>
  <c r="AH1816" i="1"/>
  <c r="AE1816" i="1"/>
  <c r="AD1816" i="1"/>
  <c r="S1816" i="1"/>
  <c r="U1816" i="1"/>
  <c r="H1816" i="1"/>
  <c r="F1816" i="1"/>
  <c r="E1816" i="1"/>
  <c r="A1816" i="1"/>
  <c r="AH1815" i="1"/>
  <c r="AE1815" i="1"/>
  <c r="AD1815" i="1"/>
  <c r="S1815" i="1"/>
  <c r="U1815" i="1"/>
  <c r="H1815" i="1"/>
  <c r="F1815" i="1"/>
  <c r="E1815" i="1"/>
  <c r="A1815" i="1"/>
  <c r="AH1814" i="1"/>
  <c r="AE1814" i="1"/>
  <c r="AD1814" i="1"/>
  <c r="S1814" i="1"/>
  <c r="U1814" i="1"/>
  <c r="H1814" i="1"/>
  <c r="F1814" i="1"/>
  <c r="E1814" i="1"/>
  <c r="A1814" i="1"/>
  <c r="AH1813" i="1"/>
  <c r="AE1813" i="1"/>
  <c r="AD1813" i="1"/>
  <c r="S1813" i="1"/>
  <c r="U1813" i="1"/>
  <c r="H1813" i="1"/>
  <c r="F1813" i="1"/>
  <c r="E1813" i="1"/>
  <c r="A1813" i="1"/>
  <c r="AH1812" i="1"/>
  <c r="AE1812" i="1"/>
  <c r="AD1812" i="1"/>
  <c r="S1812" i="1"/>
  <c r="U1812" i="1"/>
  <c r="H1812" i="1"/>
  <c r="F1812" i="1"/>
  <c r="E1812" i="1"/>
  <c r="A1812" i="1"/>
  <c r="AH1811" i="1"/>
  <c r="AE1811" i="1"/>
  <c r="AD1811" i="1"/>
  <c r="S1811" i="1"/>
  <c r="U1811" i="1"/>
  <c r="H1811" i="1"/>
  <c r="F1811" i="1"/>
  <c r="E1811" i="1"/>
  <c r="A1811" i="1"/>
  <c r="AH1810" i="1"/>
  <c r="AE1810" i="1"/>
  <c r="AD1810" i="1"/>
  <c r="S1810" i="1"/>
  <c r="U1810" i="1"/>
  <c r="H1810" i="1"/>
  <c r="F1810" i="1"/>
  <c r="E1810" i="1"/>
  <c r="A1810" i="1"/>
  <c r="AH1809" i="1"/>
  <c r="AE1809" i="1"/>
  <c r="AD1809" i="1"/>
  <c r="S1809" i="1"/>
  <c r="U1809" i="1"/>
  <c r="H1809" i="1"/>
  <c r="F1809" i="1"/>
  <c r="E1809" i="1"/>
  <c r="A1809" i="1"/>
  <c r="AH1808" i="1"/>
  <c r="AE1808" i="1"/>
  <c r="AD1808" i="1"/>
  <c r="S1808" i="1"/>
  <c r="U1808" i="1"/>
  <c r="H1808" i="1"/>
  <c r="F1808" i="1"/>
  <c r="E1808" i="1"/>
  <c r="A1808" i="1"/>
  <c r="AH1807" i="1"/>
  <c r="AE1807" i="1"/>
  <c r="AD1807" i="1"/>
  <c r="S1807" i="1"/>
  <c r="U1807" i="1"/>
  <c r="H1807" i="1"/>
  <c r="F1807" i="1"/>
  <c r="E1807" i="1"/>
  <c r="A1807" i="1"/>
  <c r="AH1806" i="1"/>
  <c r="AE1806" i="1"/>
  <c r="AD1806" i="1"/>
  <c r="S1806" i="1"/>
  <c r="U1806" i="1"/>
  <c r="H1806" i="1"/>
  <c r="F1806" i="1"/>
  <c r="E1806" i="1"/>
  <c r="A1806" i="1"/>
  <c r="AH1805" i="1"/>
  <c r="AE1805" i="1"/>
  <c r="AD1805" i="1"/>
  <c r="S1805" i="1"/>
  <c r="U1805" i="1"/>
  <c r="H1805" i="1"/>
  <c r="F1805" i="1"/>
  <c r="E1805" i="1"/>
  <c r="A1805" i="1"/>
  <c r="AH1804" i="1"/>
  <c r="AE1804" i="1"/>
  <c r="AD1804" i="1"/>
  <c r="S1804" i="1"/>
  <c r="U1804" i="1"/>
  <c r="H1804" i="1"/>
  <c r="F1804" i="1"/>
  <c r="E1804" i="1"/>
  <c r="A1804" i="1"/>
  <c r="AH1803" i="1"/>
  <c r="AE1803" i="1"/>
  <c r="AD1803" i="1"/>
  <c r="S1803" i="1"/>
  <c r="U1803" i="1"/>
  <c r="H1803" i="1"/>
  <c r="F1803" i="1"/>
  <c r="E1803" i="1"/>
  <c r="A1803" i="1"/>
  <c r="AH1802" i="1"/>
  <c r="AE1802" i="1"/>
  <c r="AD1802" i="1"/>
  <c r="S1802" i="1"/>
  <c r="U1802" i="1"/>
  <c r="H1802" i="1"/>
  <c r="F1802" i="1"/>
  <c r="E1802" i="1"/>
  <c r="A1802" i="1"/>
  <c r="AH1801" i="1"/>
  <c r="AE1801" i="1"/>
  <c r="AD1801" i="1"/>
  <c r="S1801" i="1"/>
  <c r="U1801" i="1"/>
  <c r="H1801" i="1"/>
  <c r="F1801" i="1"/>
  <c r="E1801" i="1"/>
  <c r="A1801" i="1"/>
  <c r="AH1800" i="1"/>
  <c r="AE1800" i="1"/>
  <c r="AD1800" i="1"/>
  <c r="S1800" i="1"/>
  <c r="U1800" i="1"/>
  <c r="H1800" i="1"/>
  <c r="F1800" i="1"/>
  <c r="E1800" i="1"/>
  <c r="A1800" i="1"/>
  <c r="AH1799" i="1"/>
  <c r="AE1799" i="1"/>
  <c r="AD1799" i="1"/>
  <c r="S1799" i="1"/>
  <c r="U1799" i="1"/>
  <c r="H1799" i="1"/>
  <c r="F1799" i="1"/>
  <c r="E1799" i="1"/>
  <c r="A1799" i="1"/>
  <c r="AH1798" i="1"/>
  <c r="AE1798" i="1"/>
  <c r="AD1798" i="1"/>
  <c r="S1798" i="1"/>
  <c r="U1798" i="1"/>
  <c r="H1798" i="1"/>
  <c r="F1798" i="1"/>
  <c r="E1798" i="1"/>
  <c r="A1798" i="1"/>
  <c r="AH1797" i="1"/>
  <c r="AE1797" i="1"/>
  <c r="AD1797" i="1"/>
  <c r="S1797" i="1"/>
  <c r="U1797" i="1"/>
  <c r="H1797" i="1"/>
  <c r="F1797" i="1"/>
  <c r="E1797" i="1"/>
  <c r="A1797" i="1"/>
  <c r="AH1796" i="1"/>
  <c r="AE1796" i="1"/>
  <c r="AD1796" i="1"/>
  <c r="S1796" i="1"/>
  <c r="U1796" i="1"/>
  <c r="H1796" i="1"/>
  <c r="F1796" i="1"/>
  <c r="E1796" i="1"/>
  <c r="A1796" i="1"/>
  <c r="AH1795" i="1"/>
  <c r="AE1795" i="1"/>
  <c r="AD1795" i="1"/>
  <c r="S1795" i="1"/>
  <c r="U1795" i="1"/>
  <c r="H1795" i="1"/>
  <c r="F1795" i="1"/>
  <c r="E1795" i="1"/>
  <c r="A1795" i="1"/>
  <c r="AH1794" i="1"/>
  <c r="AE1794" i="1"/>
  <c r="AD1794" i="1"/>
  <c r="S1794" i="1"/>
  <c r="U1794" i="1"/>
  <c r="H1794" i="1"/>
  <c r="F1794" i="1"/>
  <c r="E1794" i="1"/>
  <c r="A1794" i="1"/>
  <c r="AH1793" i="1"/>
  <c r="AE1793" i="1"/>
  <c r="AD1793" i="1"/>
  <c r="S1793" i="1"/>
  <c r="U1793" i="1"/>
  <c r="H1793" i="1"/>
  <c r="F1793" i="1"/>
  <c r="E1793" i="1"/>
  <c r="A1793" i="1"/>
  <c r="AH1792" i="1"/>
  <c r="AE1792" i="1"/>
  <c r="AD1792" i="1"/>
  <c r="S1792" i="1"/>
  <c r="U1792" i="1"/>
  <c r="H1792" i="1"/>
  <c r="F1792" i="1"/>
  <c r="E1792" i="1"/>
  <c r="A1792" i="1"/>
  <c r="AH1791" i="1"/>
  <c r="AE1791" i="1"/>
  <c r="AD1791" i="1"/>
  <c r="S1791" i="1"/>
  <c r="U1791" i="1"/>
  <c r="H1791" i="1"/>
  <c r="F1791" i="1"/>
  <c r="E1791" i="1"/>
  <c r="A1791" i="1"/>
  <c r="AH1790" i="1"/>
  <c r="AE1790" i="1"/>
  <c r="AD1790" i="1"/>
  <c r="S1790" i="1"/>
  <c r="U1790" i="1"/>
  <c r="H1790" i="1"/>
  <c r="F1790" i="1"/>
  <c r="E1790" i="1"/>
  <c r="A1790" i="1"/>
  <c r="AH1789" i="1"/>
  <c r="AE1789" i="1"/>
  <c r="AD1789" i="1"/>
  <c r="S1789" i="1"/>
  <c r="U1789" i="1"/>
  <c r="H1789" i="1"/>
  <c r="F1789" i="1"/>
  <c r="E1789" i="1"/>
  <c r="A1789" i="1"/>
  <c r="AH1788" i="1"/>
  <c r="AE1788" i="1"/>
  <c r="AD1788" i="1"/>
  <c r="S1788" i="1"/>
  <c r="U1788" i="1"/>
  <c r="H1788" i="1"/>
  <c r="F1788" i="1"/>
  <c r="E1788" i="1"/>
  <c r="A1788" i="1"/>
  <c r="AH1787" i="1"/>
  <c r="AE1787" i="1"/>
  <c r="AD1787" i="1"/>
  <c r="S1787" i="1"/>
  <c r="U1787" i="1"/>
  <c r="H1787" i="1"/>
  <c r="F1787" i="1"/>
  <c r="E1787" i="1"/>
  <c r="A1787" i="1"/>
  <c r="AH1786" i="1"/>
  <c r="AE1786" i="1"/>
  <c r="AD1786" i="1"/>
  <c r="S1786" i="1"/>
  <c r="U1786" i="1"/>
  <c r="H1786" i="1"/>
  <c r="F1786" i="1"/>
  <c r="E1786" i="1"/>
  <c r="A1786" i="1"/>
  <c r="AH1785" i="1"/>
  <c r="AE1785" i="1"/>
  <c r="AD1785" i="1"/>
  <c r="S1785" i="1"/>
  <c r="U1785" i="1"/>
  <c r="H1785" i="1"/>
  <c r="F1785" i="1"/>
  <c r="E1785" i="1"/>
  <c r="A1785" i="1"/>
  <c r="AH1784" i="1"/>
  <c r="AE1784" i="1"/>
  <c r="AD1784" i="1"/>
  <c r="S1784" i="1"/>
  <c r="U1784" i="1"/>
  <c r="H1784" i="1"/>
  <c r="F1784" i="1"/>
  <c r="E1784" i="1"/>
  <c r="A1784" i="1"/>
  <c r="AH1783" i="1"/>
  <c r="AE1783" i="1"/>
  <c r="AD1783" i="1"/>
  <c r="S1783" i="1"/>
  <c r="U1783" i="1"/>
  <c r="H1783" i="1"/>
  <c r="F1783" i="1"/>
  <c r="E1783" i="1"/>
  <c r="A1783" i="1"/>
  <c r="AH1782" i="1"/>
  <c r="AE1782" i="1"/>
  <c r="AD1782" i="1"/>
  <c r="S1782" i="1"/>
  <c r="U1782" i="1"/>
  <c r="H1782" i="1"/>
  <c r="F1782" i="1"/>
  <c r="E1782" i="1"/>
  <c r="A1782" i="1"/>
  <c r="AH1781" i="1"/>
  <c r="AE1781" i="1"/>
  <c r="AD1781" i="1"/>
  <c r="S1781" i="1"/>
  <c r="U1781" i="1"/>
  <c r="H1781" i="1"/>
  <c r="F1781" i="1"/>
  <c r="E1781" i="1"/>
  <c r="A1781" i="1"/>
  <c r="AH1780" i="1"/>
  <c r="AE1780" i="1"/>
  <c r="AD1780" i="1"/>
  <c r="S1780" i="1"/>
  <c r="U1780" i="1"/>
  <c r="H1780" i="1"/>
  <c r="F1780" i="1"/>
  <c r="E1780" i="1"/>
  <c r="A1780" i="1"/>
  <c r="AH1779" i="1"/>
  <c r="AE1779" i="1"/>
  <c r="AD1779" i="1"/>
  <c r="S1779" i="1"/>
  <c r="U1779" i="1"/>
  <c r="H1779" i="1"/>
  <c r="F1779" i="1"/>
  <c r="E1779" i="1"/>
  <c r="A1779" i="1"/>
  <c r="AH1778" i="1"/>
  <c r="AE1778" i="1"/>
  <c r="AD1778" i="1"/>
  <c r="S1778" i="1"/>
  <c r="U1778" i="1"/>
  <c r="H1778" i="1"/>
  <c r="F1778" i="1"/>
  <c r="E1778" i="1"/>
  <c r="A1778" i="1"/>
  <c r="AH1777" i="1"/>
  <c r="AE1777" i="1"/>
  <c r="AD1777" i="1"/>
  <c r="S1777" i="1"/>
  <c r="U1777" i="1"/>
  <c r="H1777" i="1"/>
  <c r="F1777" i="1"/>
  <c r="E1777" i="1"/>
  <c r="A1777" i="1"/>
  <c r="AH1776" i="1"/>
  <c r="AE1776" i="1"/>
  <c r="AD1776" i="1"/>
  <c r="S1776" i="1"/>
  <c r="U1776" i="1"/>
  <c r="H1776" i="1"/>
  <c r="F1776" i="1"/>
  <c r="E1776" i="1"/>
  <c r="A1776" i="1"/>
  <c r="AH1775" i="1"/>
  <c r="AE1775" i="1"/>
  <c r="AD1775" i="1"/>
  <c r="S1775" i="1"/>
  <c r="U1775" i="1"/>
  <c r="H1775" i="1"/>
  <c r="F1775" i="1"/>
  <c r="E1775" i="1"/>
  <c r="A1775" i="1"/>
  <c r="AH1774" i="1"/>
  <c r="AE1774" i="1"/>
  <c r="AD1774" i="1"/>
  <c r="S1774" i="1"/>
  <c r="U1774" i="1"/>
  <c r="H1774" i="1"/>
  <c r="F1774" i="1"/>
  <c r="E1774" i="1"/>
  <c r="A1774" i="1"/>
  <c r="AH1773" i="1"/>
  <c r="AE1773" i="1"/>
  <c r="AD1773" i="1"/>
  <c r="S1773" i="1"/>
  <c r="U1773" i="1"/>
  <c r="H1773" i="1"/>
  <c r="F1773" i="1"/>
  <c r="E1773" i="1"/>
  <c r="A1773" i="1"/>
  <c r="AH1772" i="1"/>
  <c r="AE1772" i="1"/>
  <c r="AD1772" i="1"/>
  <c r="S1772" i="1"/>
  <c r="U1772" i="1"/>
  <c r="H1772" i="1"/>
  <c r="F1772" i="1"/>
  <c r="E1772" i="1"/>
  <c r="A1772" i="1"/>
  <c r="AH1771" i="1"/>
  <c r="AE1771" i="1"/>
  <c r="AD1771" i="1"/>
  <c r="S1771" i="1"/>
  <c r="U1771" i="1"/>
  <c r="H1771" i="1"/>
  <c r="F1771" i="1"/>
  <c r="E1771" i="1"/>
  <c r="A1771" i="1"/>
  <c r="AH1770" i="1"/>
  <c r="AE1770" i="1"/>
  <c r="AD1770" i="1"/>
  <c r="S1770" i="1"/>
  <c r="U1770" i="1"/>
  <c r="H1770" i="1"/>
  <c r="F1770" i="1"/>
  <c r="E1770" i="1"/>
  <c r="A1770" i="1"/>
  <c r="AH1769" i="1"/>
  <c r="AE1769" i="1"/>
  <c r="AD1769" i="1"/>
  <c r="S1769" i="1"/>
  <c r="U1769" i="1"/>
  <c r="H1769" i="1"/>
  <c r="F1769" i="1"/>
  <c r="E1769" i="1"/>
  <c r="A1769" i="1"/>
  <c r="AH1768" i="1"/>
  <c r="AE1768" i="1"/>
  <c r="AD1768" i="1"/>
  <c r="S1768" i="1"/>
  <c r="U1768" i="1"/>
  <c r="H1768" i="1"/>
  <c r="F1768" i="1"/>
  <c r="E1768" i="1"/>
  <c r="A1768" i="1"/>
  <c r="AH1767" i="1"/>
  <c r="AE1767" i="1"/>
  <c r="AD1767" i="1"/>
  <c r="S1767" i="1"/>
  <c r="U1767" i="1"/>
  <c r="H1767" i="1"/>
  <c r="F1767" i="1"/>
  <c r="E1767" i="1"/>
  <c r="A1767" i="1"/>
  <c r="AH1766" i="1"/>
  <c r="AE1766" i="1"/>
  <c r="AD1766" i="1"/>
  <c r="S1766" i="1"/>
  <c r="U1766" i="1"/>
  <c r="H1766" i="1"/>
  <c r="F1766" i="1"/>
  <c r="E1766" i="1"/>
  <c r="A1766" i="1"/>
  <c r="AH1765" i="1"/>
  <c r="AE1765" i="1"/>
  <c r="AD1765" i="1"/>
  <c r="S1765" i="1"/>
  <c r="U1765" i="1"/>
  <c r="H1765" i="1"/>
  <c r="F1765" i="1"/>
  <c r="E1765" i="1"/>
  <c r="A1765" i="1"/>
  <c r="AH1764" i="1"/>
  <c r="AE1764" i="1"/>
  <c r="AD1764" i="1"/>
  <c r="S1764" i="1"/>
  <c r="U1764" i="1"/>
  <c r="H1764" i="1"/>
  <c r="F1764" i="1"/>
  <c r="E1764" i="1"/>
  <c r="A1764" i="1"/>
  <c r="AH1763" i="1"/>
  <c r="AE1763" i="1"/>
  <c r="AD1763" i="1"/>
  <c r="S1763" i="1"/>
  <c r="U1763" i="1"/>
  <c r="H1763" i="1"/>
  <c r="F1763" i="1"/>
  <c r="E1763" i="1"/>
  <c r="A1763" i="1"/>
  <c r="AH1762" i="1"/>
  <c r="AE1762" i="1"/>
  <c r="AD1762" i="1"/>
  <c r="S1762" i="1"/>
  <c r="U1762" i="1"/>
  <c r="H1762" i="1"/>
  <c r="F1762" i="1"/>
  <c r="E1762" i="1"/>
  <c r="A1762" i="1"/>
  <c r="AH1761" i="1"/>
  <c r="AE1761" i="1"/>
  <c r="AD1761" i="1"/>
  <c r="S1761" i="1"/>
  <c r="U1761" i="1"/>
  <c r="H1761" i="1"/>
  <c r="F1761" i="1"/>
  <c r="E1761" i="1"/>
  <c r="A1761" i="1"/>
  <c r="AH1760" i="1"/>
  <c r="AE1760" i="1"/>
  <c r="AD1760" i="1"/>
  <c r="S1760" i="1"/>
  <c r="U1760" i="1"/>
  <c r="H1760" i="1"/>
  <c r="F1760" i="1"/>
  <c r="E1760" i="1"/>
  <c r="A1760" i="1"/>
  <c r="AH1759" i="1"/>
  <c r="AE1759" i="1"/>
  <c r="AD1759" i="1"/>
  <c r="S1759" i="1"/>
  <c r="U1759" i="1"/>
  <c r="H1759" i="1"/>
  <c r="F1759" i="1"/>
  <c r="E1759" i="1"/>
  <c r="A1759" i="1"/>
  <c r="AH1758" i="1"/>
  <c r="AE1758" i="1"/>
  <c r="AD1758" i="1"/>
  <c r="S1758" i="1"/>
  <c r="U1758" i="1"/>
  <c r="H1758" i="1"/>
  <c r="F1758" i="1"/>
  <c r="E1758" i="1"/>
  <c r="A1758" i="1"/>
  <c r="AH1757" i="1"/>
  <c r="AE1757" i="1"/>
  <c r="AD1757" i="1"/>
  <c r="S1757" i="1"/>
  <c r="U1757" i="1"/>
  <c r="H1757" i="1"/>
  <c r="F1757" i="1"/>
  <c r="E1757" i="1"/>
  <c r="A1757" i="1"/>
  <c r="AH1756" i="1"/>
  <c r="AE1756" i="1"/>
  <c r="AD1756" i="1"/>
  <c r="S1756" i="1"/>
  <c r="U1756" i="1"/>
  <c r="H1756" i="1"/>
  <c r="F1756" i="1"/>
  <c r="E1756" i="1"/>
  <c r="A1756" i="1"/>
  <c r="AH1755" i="1"/>
  <c r="AE1755" i="1"/>
  <c r="AD1755" i="1"/>
  <c r="S1755" i="1"/>
  <c r="U1755" i="1"/>
  <c r="H1755" i="1"/>
  <c r="F1755" i="1"/>
  <c r="E1755" i="1"/>
  <c r="A1755" i="1"/>
  <c r="AH1754" i="1"/>
  <c r="AE1754" i="1"/>
  <c r="AD1754" i="1"/>
  <c r="S1754" i="1"/>
  <c r="U1754" i="1"/>
  <c r="H1754" i="1"/>
  <c r="F1754" i="1"/>
  <c r="E1754" i="1"/>
  <c r="A1754" i="1"/>
  <c r="AH1753" i="1"/>
  <c r="AE1753" i="1"/>
  <c r="AD1753" i="1"/>
  <c r="S1753" i="1"/>
  <c r="U1753" i="1"/>
  <c r="H1753" i="1"/>
  <c r="F1753" i="1"/>
  <c r="E1753" i="1"/>
  <c r="A1753" i="1"/>
  <c r="AH1752" i="1"/>
  <c r="AE1752" i="1"/>
  <c r="AD1752" i="1"/>
  <c r="S1752" i="1"/>
  <c r="U1752" i="1"/>
  <c r="H1752" i="1"/>
  <c r="F1752" i="1"/>
  <c r="E1752" i="1"/>
  <c r="A1752" i="1"/>
  <c r="AH1751" i="1"/>
  <c r="AE1751" i="1"/>
  <c r="AD1751" i="1"/>
  <c r="S1751" i="1"/>
  <c r="U1751" i="1"/>
  <c r="H1751" i="1"/>
  <c r="F1751" i="1"/>
  <c r="E1751" i="1"/>
  <c r="A1751" i="1"/>
  <c r="AH1750" i="1"/>
  <c r="AE1750" i="1"/>
  <c r="AD1750" i="1"/>
  <c r="S1750" i="1"/>
  <c r="U1750" i="1"/>
  <c r="H1750" i="1"/>
  <c r="F1750" i="1"/>
  <c r="E1750" i="1"/>
  <c r="A1750" i="1"/>
  <c r="AH1749" i="1"/>
  <c r="AE1749" i="1"/>
  <c r="AD1749" i="1"/>
  <c r="S1749" i="1"/>
  <c r="U1749" i="1"/>
  <c r="H1749" i="1"/>
  <c r="F1749" i="1"/>
  <c r="E1749" i="1"/>
  <c r="A1749" i="1"/>
  <c r="AH1748" i="1"/>
  <c r="AE1748" i="1"/>
  <c r="AD1748" i="1"/>
  <c r="S1748" i="1"/>
  <c r="U1748" i="1"/>
  <c r="H1748" i="1"/>
  <c r="F1748" i="1"/>
  <c r="E1748" i="1"/>
  <c r="A1748" i="1"/>
  <c r="AH1747" i="1"/>
  <c r="AE1747" i="1"/>
  <c r="AD1747" i="1"/>
  <c r="S1747" i="1"/>
  <c r="U1747" i="1"/>
  <c r="H1747" i="1"/>
  <c r="F1747" i="1"/>
  <c r="E1747" i="1"/>
  <c r="A1747" i="1"/>
  <c r="AH1746" i="1"/>
  <c r="AE1746" i="1"/>
  <c r="AD1746" i="1"/>
  <c r="S1746" i="1"/>
  <c r="U1746" i="1"/>
  <c r="H1746" i="1"/>
  <c r="F1746" i="1"/>
  <c r="E1746" i="1"/>
  <c r="A1746" i="1"/>
  <c r="AH1745" i="1"/>
  <c r="AE1745" i="1"/>
  <c r="AD1745" i="1"/>
  <c r="S1745" i="1"/>
  <c r="U1745" i="1"/>
  <c r="H1745" i="1"/>
  <c r="F1745" i="1"/>
  <c r="E1745" i="1"/>
  <c r="A1745" i="1"/>
  <c r="AH1744" i="1"/>
  <c r="AE1744" i="1"/>
  <c r="AD1744" i="1"/>
  <c r="S1744" i="1"/>
  <c r="U1744" i="1"/>
  <c r="H1744" i="1"/>
  <c r="F1744" i="1"/>
  <c r="E1744" i="1"/>
  <c r="A1744" i="1"/>
  <c r="AH1743" i="1"/>
  <c r="AE1743" i="1"/>
  <c r="AD1743" i="1"/>
  <c r="S1743" i="1"/>
  <c r="U1743" i="1"/>
  <c r="H1743" i="1"/>
  <c r="F1743" i="1"/>
  <c r="E1743" i="1"/>
  <c r="A1743" i="1"/>
  <c r="AH1742" i="1"/>
  <c r="AE1742" i="1"/>
  <c r="AD1742" i="1"/>
  <c r="S1742" i="1"/>
  <c r="U1742" i="1"/>
  <c r="H1742" i="1"/>
  <c r="F1742" i="1"/>
  <c r="E1742" i="1"/>
  <c r="A1742" i="1"/>
  <c r="AH1741" i="1"/>
  <c r="AE1741" i="1"/>
  <c r="AD1741" i="1"/>
  <c r="S1741" i="1"/>
  <c r="U1741" i="1"/>
  <c r="H1741" i="1"/>
  <c r="F1741" i="1"/>
  <c r="E1741" i="1"/>
  <c r="A1741" i="1"/>
  <c r="AH1740" i="1"/>
  <c r="AE1740" i="1"/>
  <c r="AD1740" i="1"/>
  <c r="S1740" i="1"/>
  <c r="U1740" i="1"/>
  <c r="H1740" i="1"/>
  <c r="F1740" i="1"/>
  <c r="E1740" i="1"/>
  <c r="A1740" i="1"/>
  <c r="AH1739" i="1"/>
  <c r="AE1739" i="1"/>
  <c r="AD1739" i="1"/>
  <c r="S1739" i="1"/>
  <c r="U1739" i="1"/>
  <c r="H1739" i="1"/>
  <c r="F1739" i="1"/>
  <c r="E1739" i="1"/>
  <c r="A1739" i="1"/>
  <c r="AH1738" i="1"/>
  <c r="AE1738" i="1"/>
  <c r="AD1738" i="1"/>
  <c r="S1738" i="1"/>
  <c r="U1738" i="1"/>
  <c r="H1738" i="1"/>
  <c r="F1738" i="1"/>
  <c r="E1738" i="1"/>
  <c r="A1738" i="1"/>
  <c r="AH1737" i="1"/>
  <c r="AE1737" i="1"/>
  <c r="AD1737" i="1"/>
  <c r="S1737" i="1"/>
  <c r="U1737" i="1"/>
  <c r="H1737" i="1"/>
  <c r="F1737" i="1"/>
  <c r="E1737" i="1"/>
  <c r="A1737" i="1"/>
  <c r="AH1736" i="1"/>
  <c r="AE1736" i="1"/>
  <c r="AD1736" i="1"/>
  <c r="S1736" i="1"/>
  <c r="U1736" i="1"/>
  <c r="H1736" i="1"/>
  <c r="F1736" i="1"/>
  <c r="E1736" i="1"/>
  <c r="A1736" i="1"/>
  <c r="AH1735" i="1"/>
  <c r="AE1735" i="1"/>
  <c r="AD1735" i="1"/>
  <c r="S1735" i="1"/>
  <c r="U1735" i="1"/>
  <c r="H1735" i="1"/>
  <c r="F1735" i="1"/>
  <c r="E1735" i="1"/>
  <c r="A1735" i="1"/>
  <c r="AH1734" i="1"/>
  <c r="AE1734" i="1"/>
  <c r="AD1734" i="1"/>
  <c r="S1734" i="1"/>
  <c r="U1734" i="1"/>
  <c r="H1734" i="1"/>
  <c r="F1734" i="1"/>
  <c r="E1734" i="1"/>
  <c r="A1734" i="1"/>
  <c r="AH1733" i="1"/>
  <c r="AE1733" i="1"/>
  <c r="AD1733" i="1"/>
  <c r="S1733" i="1"/>
  <c r="U1733" i="1"/>
  <c r="H1733" i="1"/>
  <c r="F1733" i="1"/>
  <c r="E1733" i="1"/>
  <c r="A1733" i="1"/>
  <c r="AH1732" i="1"/>
  <c r="AE1732" i="1"/>
  <c r="AD1732" i="1"/>
  <c r="S1732" i="1"/>
  <c r="U1732" i="1"/>
  <c r="H1732" i="1"/>
  <c r="F1732" i="1"/>
  <c r="E1732" i="1"/>
  <c r="A1732" i="1"/>
  <c r="AH1731" i="1"/>
  <c r="AE1731" i="1"/>
  <c r="AD1731" i="1"/>
  <c r="S1731" i="1"/>
  <c r="U1731" i="1"/>
  <c r="H1731" i="1"/>
  <c r="F1731" i="1"/>
  <c r="E1731" i="1"/>
  <c r="A1731" i="1"/>
  <c r="AH1730" i="1"/>
  <c r="AE1730" i="1"/>
  <c r="AD1730" i="1"/>
  <c r="S1730" i="1"/>
  <c r="U1730" i="1"/>
  <c r="H1730" i="1"/>
  <c r="F1730" i="1"/>
  <c r="E1730" i="1"/>
  <c r="A1730" i="1"/>
  <c r="AH1729" i="1"/>
  <c r="AE1729" i="1"/>
  <c r="AD1729" i="1"/>
  <c r="S1729" i="1"/>
  <c r="U1729" i="1"/>
  <c r="H1729" i="1"/>
  <c r="F1729" i="1"/>
  <c r="E1729" i="1"/>
  <c r="A1729" i="1"/>
  <c r="AH1728" i="1"/>
  <c r="AE1728" i="1"/>
  <c r="AD1728" i="1"/>
  <c r="S1728" i="1"/>
  <c r="U1728" i="1"/>
  <c r="H1728" i="1"/>
  <c r="F1728" i="1"/>
  <c r="E1728" i="1"/>
  <c r="A1728" i="1"/>
  <c r="AH1727" i="1"/>
  <c r="AE1727" i="1"/>
  <c r="AD1727" i="1"/>
  <c r="S1727" i="1"/>
  <c r="U1727" i="1"/>
  <c r="H1727" i="1"/>
  <c r="F1727" i="1"/>
  <c r="E1727" i="1"/>
  <c r="A1727" i="1"/>
  <c r="AH1726" i="1"/>
  <c r="AE1726" i="1"/>
  <c r="AD1726" i="1"/>
  <c r="S1726" i="1"/>
  <c r="U1726" i="1"/>
  <c r="H1726" i="1"/>
  <c r="F1726" i="1"/>
  <c r="E1726" i="1"/>
  <c r="A1726" i="1"/>
  <c r="AH1725" i="1"/>
  <c r="AE1725" i="1"/>
  <c r="AD1725" i="1"/>
  <c r="S1725" i="1"/>
  <c r="U1725" i="1"/>
  <c r="H1725" i="1"/>
  <c r="F1725" i="1"/>
  <c r="E1725" i="1"/>
  <c r="A1725" i="1"/>
  <c r="AH1724" i="1"/>
  <c r="AE1724" i="1"/>
  <c r="AD1724" i="1"/>
  <c r="S1724" i="1"/>
  <c r="U1724" i="1"/>
  <c r="H1724" i="1"/>
  <c r="F1724" i="1"/>
  <c r="E1724" i="1"/>
  <c r="A1724" i="1"/>
  <c r="AH1723" i="1"/>
  <c r="AE1723" i="1"/>
  <c r="AD1723" i="1"/>
  <c r="S1723" i="1"/>
  <c r="U1723" i="1"/>
  <c r="H1723" i="1"/>
  <c r="F1723" i="1"/>
  <c r="E1723" i="1"/>
  <c r="A1723" i="1"/>
  <c r="AH1722" i="1"/>
  <c r="AE1722" i="1"/>
  <c r="AD1722" i="1"/>
  <c r="S1722" i="1"/>
  <c r="U1722" i="1"/>
  <c r="H1722" i="1"/>
  <c r="F1722" i="1"/>
  <c r="E1722" i="1"/>
  <c r="A1722" i="1"/>
  <c r="AH1721" i="1"/>
  <c r="AE1721" i="1"/>
  <c r="AD1721" i="1"/>
  <c r="S1721" i="1"/>
  <c r="U1721" i="1"/>
  <c r="H1721" i="1"/>
  <c r="F1721" i="1"/>
  <c r="E1721" i="1"/>
  <c r="A1721" i="1"/>
  <c r="AH1720" i="1"/>
  <c r="AE1720" i="1"/>
  <c r="AD1720" i="1"/>
  <c r="S1720" i="1"/>
  <c r="U1720" i="1"/>
  <c r="H1720" i="1"/>
  <c r="F1720" i="1"/>
  <c r="E1720" i="1"/>
  <c r="A1720" i="1"/>
  <c r="AH1719" i="1"/>
  <c r="AE1719" i="1"/>
  <c r="AD1719" i="1"/>
  <c r="S1719" i="1"/>
  <c r="U1719" i="1"/>
  <c r="H1719" i="1"/>
  <c r="F1719" i="1"/>
  <c r="E1719" i="1"/>
  <c r="A1719" i="1"/>
  <c r="AH1718" i="1"/>
  <c r="AE1718" i="1"/>
  <c r="AD1718" i="1"/>
  <c r="S1718" i="1"/>
  <c r="U1718" i="1"/>
  <c r="H1718" i="1"/>
  <c r="F1718" i="1"/>
  <c r="E1718" i="1"/>
  <c r="A1718" i="1"/>
  <c r="AH1717" i="1"/>
  <c r="AE1717" i="1"/>
  <c r="AD1717" i="1"/>
  <c r="S1717" i="1"/>
  <c r="U1717" i="1"/>
  <c r="H1717" i="1"/>
  <c r="F1717" i="1"/>
  <c r="E1717" i="1"/>
  <c r="A1717" i="1"/>
  <c r="AH1716" i="1"/>
  <c r="AE1716" i="1"/>
  <c r="AD1716" i="1"/>
  <c r="S1716" i="1"/>
  <c r="U1716" i="1"/>
  <c r="H1716" i="1"/>
  <c r="F1716" i="1"/>
  <c r="E1716" i="1"/>
  <c r="A1716" i="1"/>
  <c r="AH1715" i="1"/>
  <c r="AE1715" i="1"/>
  <c r="AD1715" i="1"/>
  <c r="S1715" i="1"/>
  <c r="U1715" i="1"/>
  <c r="H1715" i="1"/>
  <c r="F1715" i="1"/>
  <c r="E1715" i="1"/>
  <c r="A1715" i="1"/>
  <c r="AH1714" i="1"/>
  <c r="AE1714" i="1"/>
  <c r="AD1714" i="1"/>
  <c r="S1714" i="1"/>
  <c r="U1714" i="1"/>
  <c r="H1714" i="1"/>
  <c r="F1714" i="1"/>
  <c r="E1714" i="1"/>
  <c r="A1714" i="1"/>
  <c r="AH1713" i="1"/>
  <c r="AE1713" i="1"/>
  <c r="AD1713" i="1"/>
  <c r="S1713" i="1"/>
  <c r="U1713" i="1"/>
  <c r="H1713" i="1"/>
  <c r="F1713" i="1"/>
  <c r="E1713" i="1"/>
  <c r="A1713" i="1"/>
  <c r="AH1712" i="1"/>
  <c r="AE1712" i="1"/>
  <c r="AD1712" i="1"/>
  <c r="S1712" i="1"/>
  <c r="U1712" i="1"/>
  <c r="H1712" i="1"/>
  <c r="F1712" i="1"/>
  <c r="E1712" i="1"/>
  <c r="A1712" i="1"/>
  <c r="AH1711" i="1"/>
  <c r="AE1711" i="1"/>
  <c r="AD1711" i="1"/>
  <c r="S1711" i="1"/>
  <c r="U1711" i="1"/>
  <c r="H1711" i="1"/>
  <c r="F1711" i="1"/>
  <c r="E1711" i="1"/>
  <c r="A1711" i="1"/>
  <c r="AH1710" i="1"/>
  <c r="AE1710" i="1"/>
  <c r="AD1710" i="1"/>
  <c r="S1710" i="1"/>
  <c r="U1710" i="1"/>
  <c r="H1710" i="1"/>
  <c r="F1710" i="1"/>
  <c r="E1710" i="1"/>
  <c r="A1710" i="1"/>
  <c r="AH1709" i="1"/>
  <c r="AE1709" i="1"/>
  <c r="AD1709" i="1"/>
  <c r="S1709" i="1"/>
  <c r="U1709" i="1"/>
  <c r="H1709" i="1"/>
  <c r="F1709" i="1"/>
  <c r="E1709" i="1"/>
  <c r="A1709" i="1"/>
  <c r="AH1708" i="1"/>
  <c r="AE1708" i="1"/>
  <c r="AD1708" i="1"/>
  <c r="S1708" i="1"/>
  <c r="U1708" i="1"/>
  <c r="H1708" i="1"/>
  <c r="F1708" i="1"/>
  <c r="E1708" i="1"/>
  <c r="A1708" i="1"/>
  <c r="AH1707" i="1"/>
  <c r="AE1707" i="1"/>
  <c r="AD1707" i="1"/>
  <c r="S1707" i="1"/>
  <c r="U1707" i="1"/>
  <c r="H1707" i="1"/>
  <c r="F1707" i="1"/>
  <c r="E1707" i="1"/>
  <c r="A1707" i="1"/>
  <c r="AH1706" i="1"/>
  <c r="AE1706" i="1"/>
  <c r="AD1706" i="1"/>
  <c r="S1706" i="1"/>
  <c r="U1706" i="1"/>
  <c r="H1706" i="1"/>
  <c r="F1706" i="1"/>
  <c r="E1706" i="1"/>
  <c r="A1706" i="1"/>
  <c r="AH1705" i="1"/>
  <c r="AE1705" i="1"/>
  <c r="AD1705" i="1"/>
  <c r="S1705" i="1"/>
  <c r="U1705" i="1"/>
  <c r="H1705" i="1"/>
  <c r="F1705" i="1"/>
  <c r="E1705" i="1"/>
  <c r="A1705" i="1"/>
  <c r="AH1704" i="1"/>
  <c r="AE1704" i="1"/>
  <c r="AD1704" i="1"/>
  <c r="S1704" i="1"/>
  <c r="U1704" i="1"/>
  <c r="H1704" i="1"/>
  <c r="F1704" i="1"/>
  <c r="E1704" i="1"/>
  <c r="A1704" i="1"/>
  <c r="AH1703" i="1"/>
  <c r="AE1703" i="1"/>
  <c r="AD1703" i="1"/>
  <c r="S1703" i="1"/>
  <c r="U1703" i="1"/>
  <c r="H1703" i="1"/>
  <c r="F1703" i="1"/>
  <c r="E1703" i="1"/>
  <c r="A1703" i="1"/>
  <c r="AH1702" i="1"/>
  <c r="AE1702" i="1"/>
  <c r="AD1702" i="1"/>
  <c r="S1702" i="1"/>
  <c r="U1702" i="1"/>
  <c r="H1702" i="1"/>
  <c r="F1702" i="1"/>
  <c r="E1702" i="1"/>
  <c r="A1702" i="1"/>
  <c r="AH1701" i="1"/>
  <c r="AE1701" i="1"/>
  <c r="AD1701" i="1"/>
  <c r="S1701" i="1"/>
  <c r="U1701" i="1"/>
  <c r="H1701" i="1"/>
  <c r="F1701" i="1"/>
  <c r="E1701" i="1"/>
  <c r="A1701" i="1"/>
  <c r="AH1700" i="1"/>
  <c r="AE1700" i="1"/>
  <c r="AD1700" i="1"/>
  <c r="S1700" i="1"/>
  <c r="U1700" i="1"/>
  <c r="H1700" i="1"/>
  <c r="F1700" i="1"/>
  <c r="E1700" i="1"/>
  <c r="A1700" i="1"/>
  <c r="AH1699" i="1"/>
  <c r="AE1699" i="1"/>
  <c r="AD1699" i="1"/>
  <c r="S1699" i="1"/>
  <c r="U1699" i="1"/>
  <c r="H1699" i="1"/>
  <c r="F1699" i="1"/>
  <c r="E1699" i="1"/>
  <c r="A1699" i="1"/>
  <c r="AH1698" i="1"/>
  <c r="AE1698" i="1"/>
  <c r="AD1698" i="1"/>
  <c r="S1698" i="1"/>
  <c r="U1698" i="1"/>
  <c r="H1698" i="1"/>
  <c r="F1698" i="1"/>
  <c r="E1698" i="1"/>
  <c r="A1698" i="1"/>
  <c r="AH1697" i="1"/>
  <c r="AE1697" i="1"/>
  <c r="AD1697" i="1"/>
  <c r="S1697" i="1"/>
  <c r="U1697" i="1"/>
  <c r="H1697" i="1"/>
  <c r="F1697" i="1"/>
  <c r="E1697" i="1"/>
  <c r="A1697" i="1"/>
  <c r="AH1696" i="1"/>
  <c r="AE1696" i="1"/>
  <c r="AD1696" i="1"/>
  <c r="S1696" i="1"/>
  <c r="U1696" i="1"/>
  <c r="H1696" i="1"/>
  <c r="F1696" i="1"/>
  <c r="E1696" i="1"/>
  <c r="A1696" i="1"/>
  <c r="AH1695" i="1"/>
  <c r="AE1695" i="1"/>
  <c r="AD1695" i="1"/>
  <c r="S1695" i="1"/>
  <c r="U1695" i="1"/>
  <c r="H1695" i="1"/>
  <c r="F1695" i="1"/>
  <c r="E1695" i="1"/>
  <c r="A1695" i="1"/>
  <c r="AH1694" i="1"/>
  <c r="AE1694" i="1"/>
  <c r="AD1694" i="1"/>
  <c r="S1694" i="1"/>
  <c r="U1694" i="1"/>
  <c r="H1694" i="1"/>
  <c r="F1694" i="1"/>
  <c r="E1694" i="1"/>
  <c r="A1694" i="1"/>
  <c r="AH1693" i="1"/>
  <c r="AE1693" i="1"/>
  <c r="AD1693" i="1"/>
  <c r="S1693" i="1"/>
  <c r="U1693" i="1"/>
  <c r="H1693" i="1"/>
  <c r="F1693" i="1"/>
  <c r="E1693" i="1"/>
  <c r="A1693" i="1"/>
  <c r="AH1692" i="1"/>
  <c r="AE1692" i="1"/>
  <c r="AD1692" i="1"/>
  <c r="S1692" i="1"/>
  <c r="U1692" i="1"/>
  <c r="H1692" i="1"/>
  <c r="F1692" i="1"/>
  <c r="E1692" i="1"/>
  <c r="A1692" i="1"/>
  <c r="AH1691" i="1"/>
  <c r="AE1691" i="1"/>
  <c r="AD1691" i="1"/>
  <c r="S1691" i="1"/>
  <c r="U1691" i="1"/>
  <c r="H1691" i="1"/>
  <c r="F1691" i="1"/>
  <c r="E1691" i="1"/>
  <c r="A1691" i="1"/>
  <c r="AH1690" i="1"/>
  <c r="AE1690" i="1"/>
  <c r="AD1690" i="1"/>
  <c r="S1690" i="1"/>
  <c r="U1690" i="1"/>
  <c r="H1690" i="1"/>
  <c r="F1690" i="1"/>
  <c r="E1690" i="1"/>
  <c r="A1690" i="1"/>
  <c r="AH1689" i="1"/>
  <c r="AE1689" i="1"/>
  <c r="AD1689" i="1"/>
  <c r="S1689" i="1"/>
  <c r="U1689" i="1"/>
  <c r="H1689" i="1"/>
  <c r="F1689" i="1"/>
  <c r="E1689" i="1"/>
  <c r="A1689" i="1"/>
  <c r="AH1688" i="1"/>
  <c r="AE1688" i="1"/>
  <c r="AD1688" i="1"/>
  <c r="S1688" i="1"/>
  <c r="U1688" i="1"/>
  <c r="H1688" i="1"/>
  <c r="F1688" i="1"/>
  <c r="E1688" i="1"/>
  <c r="A1688" i="1"/>
  <c r="AH1687" i="1"/>
  <c r="AE1687" i="1"/>
  <c r="AD1687" i="1"/>
  <c r="S1687" i="1"/>
  <c r="U1687" i="1"/>
  <c r="H1687" i="1"/>
  <c r="F1687" i="1"/>
  <c r="E1687" i="1"/>
  <c r="A1687" i="1"/>
  <c r="AH1686" i="1"/>
  <c r="AE1686" i="1"/>
  <c r="AD1686" i="1"/>
  <c r="S1686" i="1"/>
  <c r="U1686" i="1"/>
  <c r="H1686" i="1"/>
  <c r="F1686" i="1"/>
  <c r="E1686" i="1"/>
  <c r="A1686" i="1"/>
  <c r="AH1685" i="1"/>
  <c r="AE1685" i="1"/>
  <c r="AD1685" i="1"/>
  <c r="S1685" i="1"/>
  <c r="U1685" i="1"/>
  <c r="H1685" i="1"/>
  <c r="F1685" i="1"/>
  <c r="E1685" i="1"/>
  <c r="A1685" i="1"/>
  <c r="AH1684" i="1"/>
  <c r="AE1684" i="1"/>
  <c r="AD1684" i="1"/>
  <c r="S1684" i="1"/>
  <c r="U1684" i="1"/>
  <c r="H1684" i="1"/>
  <c r="F1684" i="1"/>
  <c r="E1684" i="1"/>
  <c r="A1684" i="1"/>
  <c r="AH1683" i="1"/>
  <c r="AE1683" i="1"/>
  <c r="AD1683" i="1"/>
  <c r="S1683" i="1"/>
  <c r="U1683" i="1"/>
  <c r="H1683" i="1"/>
  <c r="F1683" i="1"/>
  <c r="E1683" i="1"/>
  <c r="A1683" i="1"/>
  <c r="AH1682" i="1"/>
  <c r="AE1682" i="1"/>
  <c r="AD1682" i="1"/>
  <c r="S1682" i="1"/>
  <c r="U1682" i="1"/>
  <c r="H1682" i="1"/>
  <c r="F1682" i="1"/>
  <c r="E1682" i="1"/>
  <c r="A1682" i="1"/>
  <c r="AH1681" i="1"/>
  <c r="AE1681" i="1"/>
  <c r="AD1681" i="1"/>
  <c r="S1681" i="1"/>
  <c r="U1681" i="1"/>
  <c r="H1681" i="1"/>
  <c r="F1681" i="1"/>
  <c r="E1681" i="1"/>
  <c r="A1681" i="1"/>
  <c r="AH1680" i="1"/>
  <c r="AE1680" i="1"/>
  <c r="AD1680" i="1"/>
  <c r="S1680" i="1"/>
  <c r="U1680" i="1"/>
  <c r="H1680" i="1"/>
  <c r="F1680" i="1"/>
  <c r="E1680" i="1"/>
  <c r="A1680" i="1"/>
  <c r="AH1679" i="1"/>
  <c r="AE1679" i="1"/>
  <c r="AD1679" i="1"/>
  <c r="S1679" i="1"/>
  <c r="U1679" i="1"/>
  <c r="H1679" i="1"/>
  <c r="F1679" i="1"/>
  <c r="E1679" i="1"/>
  <c r="A1679" i="1"/>
  <c r="AH1678" i="1"/>
  <c r="AE1678" i="1"/>
  <c r="AD1678" i="1"/>
  <c r="S1678" i="1"/>
  <c r="U1678" i="1"/>
  <c r="H1678" i="1"/>
  <c r="F1678" i="1"/>
  <c r="E1678" i="1"/>
  <c r="A1678" i="1"/>
  <c r="AH1677" i="1"/>
  <c r="AE1677" i="1"/>
  <c r="AD1677" i="1"/>
  <c r="S1677" i="1"/>
  <c r="U1677" i="1"/>
  <c r="H1677" i="1"/>
  <c r="F1677" i="1"/>
  <c r="E1677" i="1"/>
  <c r="A1677" i="1"/>
  <c r="AH1676" i="1"/>
  <c r="AE1676" i="1"/>
  <c r="AD1676" i="1"/>
  <c r="S1676" i="1"/>
  <c r="U1676" i="1"/>
  <c r="H1676" i="1"/>
  <c r="F1676" i="1"/>
  <c r="E1676" i="1"/>
  <c r="A1676" i="1"/>
  <c r="AH1675" i="1"/>
  <c r="AE1675" i="1"/>
  <c r="AD1675" i="1"/>
  <c r="S1675" i="1"/>
  <c r="U1675" i="1"/>
  <c r="H1675" i="1"/>
  <c r="F1675" i="1"/>
  <c r="E1675" i="1"/>
  <c r="A1675" i="1"/>
  <c r="AH1674" i="1"/>
  <c r="AE1674" i="1"/>
  <c r="AD1674" i="1"/>
  <c r="S1674" i="1"/>
  <c r="U1674" i="1"/>
  <c r="H1674" i="1"/>
  <c r="F1674" i="1"/>
  <c r="E1674" i="1"/>
  <c r="A1674" i="1"/>
  <c r="AH1673" i="1"/>
  <c r="AE1673" i="1"/>
  <c r="AD1673" i="1"/>
  <c r="S1673" i="1"/>
  <c r="U1673" i="1"/>
  <c r="H1673" i="1"/>
  <c r="F1673" i="1"/>
  <c r="E1673" i="1"/>
  <c r="A1673" i="1"/>
  <c r="AH1672" i="1"/>
  <c r="AE1672" i="1"/>
  <c r="AD1672" i="1"/>
  <c r="S1672" i="1"/>
  <c r="U1672" i="1"/>
  <c r="H1672" i="1"/>
  <c r="F1672" i="1"/>
  <c r="E1672" i="1"/>
  <c r="A1672" i="1"/>
  <c r="AH1671" i="1"/>
  <c r="AE1671" i="1"/>
  <c r="AD1671" i="1"/>
  <c r="S1671" i="1"/>
  <c r="U1671" i="1"/>
  <c r="H1671" i="1"/>
  <c r="F1671" i="1"/>
  <c r="E1671" i="1"/>
  <c r="A1671" i="1"/>
  <c r="AH1670" i="1"/>
  <c r="AE1670" i="1"/>
  <c r="AD1670" i="1"/>
  <c r="S1670" i="1"/>
  <c r="U1670" i="1"/>
  <c r="H1670" i="1"/>
  <c r="F1670" i="1"/>
  <c r="E1670" i="1"/>
  <c r="A1670" i="1"/>
  <c r="AH1669" i="1"/>
  <c r="AE1669" i="1"/>
  <c r="AD1669" i="1"/>
  <c r="S1669" i="1"/>
  <c r="U1669" i="1"/>
  <c r="H1669" i="1"/>
  <c r="F1669" i="1"/>
  <c r="E1669" i="1"/>
  <c r="A1669" i="1"/>
  <c r="AH1668" i="1"/>
  <c r="AE1668" i="1"/>
  <c r="AD1668" i="1"/>
  <c r="S1668" i="1"/>
  <c r="U1668" i="1"/>
  <c r="H1668" i="1"/>
  <c r="F1668" i="1"/>
  <c r="E1668" i="1"/>
  <c r="A1668" i="1"/>
  <c r="AH1667" i="1"/>
  <c r="AE1667" i="1"/>
  <c r="AD1667" i="1"/>
  <c r="S1667" i="1"/>
  <c r="U1667" i="1"/>
  <c r="H1667" i="1"/>
  <c r="F1667" i="1"/>
  <c r="E1667" i="1"/>
  <c r="A1667" i="1"/>
  <c r="AH1666" i="1"/>
  <c r="AE1666" i="1"/>
  <c r="AD1666" i="1"/>
  <c r="S1666" i="1"/>
  <c r="U1666" i="1"/>
  <c r="H1666" i="1"/>
  <c r="F1666" i="1"/>
  <c r="E1666" i="1"/>
  <c r="A1666" i="1"/>
  <c r="AH1665" i="1"/>
  <c r="AE1665" i="1"/>
  <c r="AD1665" i="1"/>
  <c r="S1665" i="1"/>
  <c r="U1665" i="1"/>
  <c r="H1665" i="1"/>
  <c r="F1665" i="1"/>
  <c r="E1665" i="1"/>
  <c r="A1665" i="1"/>
  <c r="AH1664" i="1"/>
  <c r="AE1664" i="1"/>
  <c r="AD1664" i="1"/>
  <c r="S1664" i="1"/>
  <c r="U1664" i="1"/>
  <c r="H1664" i="1"/>
  <c r="F1664" i="1"/>
  <c r="E1664" i="1"/>
  <c r="A1664" i="1"/>
  <c r="AH1663" i="1"/>
  <c r="AE1663" i="1"/>
  <c r="AD1663" i="1"/>
  <c r="S1663" i="1"/>
  <c r="U1663" i="1"/>
  <c r="H1663" i="1"/>
  <c r="F1663" i="1"/>
  <c r="E1663" i="1"/>
  <c r="A1663" i="1"/>
  <c r="AH1662" i="1"/>
  <c r="AE1662" i="1"/>
  <c r="AD1662" i="1"/>
  <c r="S1662" i="1"/>
  <c r="U1662" i="1"/>
  <c r="H1662" i="1"/>
  <c r="F1662" i="1"/>
  <c r="E1662" i="1"/>
  <c r="A1662" i="1"/>
  <c r="AH1661" i="1"/>
  <c r="AE1661" i="1"/>
  <c r="AD1661" i="1"/>
  <c r="S1661" i="1"/>
  <c r="U1661" i="1"/>
  <c r="H1661" i="1"/>
  <c r="F1661" i="1"/>
  <c r="E1661" i="1"/>
  <c r="A1661" i="1"/>
  <c r="AH1660" i="1"/>
  <c r="AE1660" i="1"/>
  <c r="AD1660" i="1"/>
  <c r="S1660" i="1"/>
  <c r="U1660" i="1"/>
  <c r="H1660" i="1"/>
  <c r="F1660" i="1"/>
  <c r="E1660" i="1"/>
  <c r="A1660" i="1"/>
  <c r="AH1659" i="1"/>
  <c r="AE1659" i="1"/>
  <c r="AD1659" i="1"/>
  <c r="S1659" i="1"/>
  <c r="U1659" i="1"/>
  <c r="H1659" i="1"/>
  <c r="F1659" i="1"/>
  <c r="E1659" i="1"/>
  <c r="A1659" i="1"/>
  <c r="AH1658" i="1"/>
  <c r="AE1658" i="1"/>
  <c r="AD1658" i="1"/>
  <c r="S1658" i="1"/>
  <c r="U1658" i="1"/>
  <c r="H1658" i="1"/>
  <c r="F1658" i="1"/>
  <c r="E1658" i="1"/>
  <c r="A1658" i="1"/>
  <c r="AH1657" i="1"/>
  <c r="AE1657" i="1"/>
  <c r="AD1657" i="1"/>
  <c r="S1657" i="1"/>
  <c r="U1657" i="1"/>
  <c r="H1657" i="1"/>
  <c r="F1657" i="1"/>
  <c r="E1657" i="1"/>
  <c r="A1657" i="1"/>
  <c r="AH1656" i="1"/>
  <c r="AE1656" i="1"/>
  <c r="AD1656" i="1"/>
  <c r="S1656" i="1"/>
  <c r="U1656" i="1"/>
  <c r="H1656" i="1"/>
  <c r="F1656" i="1"/>
  <c r="E1656" i="1"/>
  <c r="A1656" i="1"/>
  <c r="AH1655" i="1"/>
  <c r="AE1655" i="1"/>
  <c r="AD1655" i="1"/>
  <c r="S1655" i="1"/>
  <c r="U1655" i="1"/>
  <c r="H1655" i="1"/>
  <c r="F1655" i="1"/>
  <c r="E1655" i="1"/>
  <c r="A1655" i="1"/>
  <c r="AH1654" i="1"/>
  <c r="AE1654" i="1"/>
  <c r="AD1654" i="1"/>
  <c r="S1654" i="1"/>
  <c r="U1654" i="1"/>
  <c r="H1654" i="1"/>
  <c r="F1654" i="1"/>
  <c r="E1654" i="1"/>
  <c r="A1654" i="1"/>
  <c r="AH1653" i="1"/>
  <c r="AE1653" i="1"/>
  <c r="AD1653" i="1"/>
  <c r="S1653" i="1"/>
  <c r="U1653" i="1"/>
  <c r="H1653" i="1"/>
  <c r="F1653" i="1"/>
  <c r="E1653" i="1"/>
  <c r="A1653" i="1"/>
  <c r="AH1652" i="1"/>
  <c r="AE1652" i="1"/>
  <c r="AD1652" i="1"/>
  <c r="S1652" i="1"/>
  <c r="U1652" i="1"/>
  <c r="H1652" i="1"/>
  <c r="F1652" i="1"/>
  <c r="E1652" i="1"/>
  <c r="A1652" i="1"/>
  <c r="AH1651" i="1"/>
  <c r="AE1651" i="1"/>
  <c r="AD1651" i="1"/>
  <c r="S1651" i="1"/>
  <c r="U1651" i="1"/>
  <c r="H1651" i="1"/>
  <c r="F1651" i="1"/>
  <c r="E1651" i="1"/>
  <c r="A1651" i="1"/>
  <c r="AH1650" i="1"/>
  <c r="AE1650" i="1"/>
  <c r="AD1650" i="1"/>
  <c r="S1650" i="1"/>
  <c r="U1650" i="1"/>
  <c r="H1650" i="1"/>
  <c r="F1650" i="1"/>
  <c r="E1650" i="1"/>
  <c r="A1650" i="1"/>
  <c r="AH1649" i="1"/>
  <c r="AE1649" i="1"/>
  <c r="AD1649" i="1"/>
  <c r="S1649" i="1"/>
  <c r="U1649" i="1"/>
  <c r="H1649" i="1"/>
  <c r="F1649" i="1"/>
  <c r="E1649" i="1"/>
  <c r="A1649" i="1"/>
  <c r="AH1648" i="1"/>
  <c r="AE1648" i="1"/>
  <c r="AD1648" i="1"/>
  <c r="S1648" i="1"/>
  <c r="U1648" i="1"/>
  <c r="H1648" i="1"/>
  <c r="F1648" i="1"/>
  <c r="E1648" i="1"/>
  <c r="A1648" i="1"/>
  <c r="AH1647" i="1"/>
  <c r="AE1647" i="1"/>
  <c r="AD1647" i="1"/>
  <c r="S1647" i="1"/>
  <c r="U1647" i="1"/>
  <c r="H1647" i="1"/>
  <c r="F1647" i="1"/>
  <c r="E1647" i="1"/>
  <c r="A1647" i="1"/>
  <c r="AH1646" i="1"/>
  <c r="AE1646" i="1"/>
  <c r="AD1646" i="1"/>
  <c r="S1646" i="1"/>
  <c r="U1646" i="1"/>
  <c r="H1646" i="1"/>
  <c r="F1646" i="1"/>
  <c r="E1646" i="1"/>
  <c r="A1646" i="1"/>
  <c r="AH1645" i="1"/>
  <c r="AE1645" i="1"/>
  <c r="AD1645" i="1"/>
  <c r="S1645" i="1"/>
  <c r="U1645" i="1"/>
  <c r="H1645" i="1"/>
  <c r="F1645" i="1"/>
  <c r="E1645" i="1"/>
  <c r="A1645" i="1"/>
  <c r="AH1644" i="1"/>
  <c r="AE1644" i="1"/>
  <c r="AD1644" i="1"/>
  <c r="S1644" i="1"/>
  <c r="U1644" i="1"/>
  <c r="H1644" i="1"/>
  <c r="F1644" i="1"/>
  <c r="E1644" i="1"/>
  <c r="A1644" i="1"/>
  <c r="AH1643" i="1"/>
  <c r="AE1643" i="1"/>
  <c r="AD1643" i="1"/>
  <c r="S1643" i="1"/>
  <c r="U1643" i="1"/>
  <c r="H1643" i="1"/>
  <c r="F1643" i="1"/>
  <c r="E1643" i="1"/>
  <c r="A1643" i="1"/>
  <c r="AH1642" i="1"/>
  <c r="AE1642" i="1"/>
  <c r="AD1642" i="1"/>
  <c r="S1642" i="1"/>
  <c r="U1642" i="1"/>
  <c r="H1642" i="1"/>
  <c r="F1642" i="1"/>
  <c r="E1642" i="1"/>
  <c r="A1642" i="1"/>
  <c r="AH1641" i="1"/>
  <c r="AE1641" i="1"/>
  <c r="AD1641" i="1"/>
  <c r="S1641" i="1"/>
  <c r="U1641" i="1"/>
  <c r="H1641" i="1"/>
  <c r="F1641" i="1"/>
  <c r="E1641" i="1"/>
  <c r="A1641" i="1"/>
  <c r="AH1640" i="1"/>
  <c r="AE1640" i="1"/>
  <c r="AD1640" i="1"/>
  <c r="S1640" i="1"/>
  <c r="U1640" i="1"/>
  <c r="H1640" i="1"/>
  <c r="F1640" i="1"/>
  <c r="E1640" i="1"/>
  <c r="A1640" i="1"/>
  <c r="AH1639" i="1"/>
  <c r="AE1639" i="1"/>
  <c r="AD1639" i="1"/>
  <c r="S1639" i="1"/>
  <c r="U1639" i="1"/>
  <c r="H1639" i="1"/>
  <c r="F1639" i="1"/>
  <c r="E1639" i="1"/>
  <c r="A1639" i="1"/>
  <c r="AH1638" i="1"/>
  <c r="AE1638" i="1"/>
  <c r="AD1638" i="1"/>
  <c r="S1638" i="1"/>
  <c r="U1638" i="1"/>
  <c r="H1638" i="1"/>
  <c r="F1638" i="1"/>
  <c r="E1638" i="1"/>
  <c r="A1638" i="1"/>
  <c r="AH1637" i="1"/>
  <c r="AE1637" i="1"/>
  <c r="AD1637" i="1"/>
  <c r="S1637" i="1"/>
  <c r="U1637" i="1"/>
  <c r="H1637" i="1"/>
  <c r="F1637" i="1"/>
  <c r="E1637" i="1"/>
  <c r="A1637" i="1"/>
  <c r="AH1636" i="1"/>
  <c r="AE1636" i="1"/>
  <c r="AD1636" i="1"/>
  <c r="S1636" i="1"/>
  <c r="U1636" i="1"/>
  <c r="H1636" i="1"/>
  <c r="F1636" i="1"/>
  <c r="E1636" i="1"/>
  <c r="A1636" i="1"/>
  <c r="AH1635" i="1"/>
  <c r="AE1635" i="1"/>
  <c r="AD1635" i="1"/>
  <c r="S1635" i="1"/>
  <c r="U1635" i="1"/>
  <c r="H1635" i="1"/>
  <c r="F1635" i="1"/>
  <c r="E1635" i="1"/>
  <c r="A1635" i="1"/>
  <c r="AH1634" i="1"/>
  <c r="AE1634" i="1"/>
  <c r="AD1634" i="1"/>
  <c r="S1634" i="1"/>
  <c r="U1634" i="1"/>
  <c r="H1634" i="1"/>
  <c r="F1634" i="1"/>
  <c r="E1634" i="1"/>
  <c r="A1634" i="1"/>
  <c r="AH1633" i="1"/>
  <c r="AE1633" i="1"/>
  <c r="AD1633" i="1"/>
  <c r="S1633" i="1"/>
  <c r="U1633" i="1"/>
  <c r="H1633" i="1"/>
  <c r="F1633" i="1"/>
  <c r="E1633" i="1"/>
  <c r="A1633" i="1"/>
  <c r="AH1632" i="1"/>
  <c r="AE1632" i="1"/>
  <c r="AD1632" i="1"/>
  <c r="S1632" i="1"/>
  <c r="U1632" i="1"/>
  <c r="H1632" i="1"/>
  <c r="F1632" i="1"/>
  <c r="E1632" i="1"/>
  <c r="A1632" i="1"/>
  <c r="AH1631" i="1"/>
  <c r="AE1631" i="1"/>
  <c r="AD1631" i="1"/>
  <c r="S1631" i="1"/>
  <c r="U1631" i="1"/>
  <c r="H1631" i="1"/>
  <c r="F1631" i="1"/>
  <c r="E1631" i="1"/>
  <c r="A1631" i="1"/>
  <c r="AH1630" i="1"/>
  <c r="AE1630" i="1"/>
  <c r="AD1630" i="1"/>
  <c r="S1630" i="1"/>
  <c r="U1630" i="1"/>
  <c r="H1630" i="1"/>
  <c r="F1630" i="1"/>
  <c r="E1630" i="1"/>
  <c r="A1630" i="1"/>
  <c r="AH1629" i="1"/>
  <c r="AE1629" i="1"/>
  <c r="AD1629" i="1"/>
  <c r="S1629" i="1"/>
  <c r="U1629" i="1"/>
  <c r="H1629" i="1"/>
  <c r="F1629" i="1"/>
  <c r="E1629" i="1"/>
  <c r="A1629" i="1"/>
  <c r="AH1628" i="1"/>
  <c r="AE1628" i="1"/>
  <c r="AD1628" i="1"/>
  <c r="S1628" i="1"/>
  <c r="U1628" i="1"/>
  <c r="H1628" i="1"/>
  <c r="F1628" i="1"/>
  <c r="E1628" i="1"/>
  <c r="A1628" i="1"/>
  <c r="AH1627" i="1"/>
  <c r="AE1627" i="1"/>
  <c r="AD1627" i="1"/>
  <c r="S1627" i="1"/>
  <c r="U1627" i="1"/>
  <c r="H1627" i="1"/>
  <c r="F1627" i="1"/>
  <c r="E1627" i="1"/>
  <c r="A1627" i="1"/>
  <c r="AH1626" i="1"/>
  <c r="AE1626" i="1"/>
  <c r="AD1626" i="1"/>
  <c r="S1626" i="1"/>
  <c r="U1626" i="1"/>
  <c r="H1626" i="1"/>
  <c r="F1626" i="1"/>
  <c r="E1626" i="1"/>
  <c r="A1626" i="1"/>
  <c r="AH1625" i="1"/>
  <c r="AE1625" i="1"/>
  <c r="AD1625" i="1"/>
  <c r="S1625" i="1"/>
  <c r="U1625" i="1"/>
  <c r="H1625" i="1"/>
  <c r="F1625" i="1"/>
  <c r="E1625" i="1"/>
  <c r="A1625" i="1"/>
  <c r="AH1624" i="1"/>
  <c r="AE1624" i="1"/>
  <c r="AD1624" i="1"/>
  <c r="S1624" i="1"/>
  <c r="U1624" i="1"/>
  <c r="H1624" i="1"/>
  <c r="F1624" i="1"/>
  <c r="E1624" i="1"/>
  <c r="A1624" i="1"/>
  <c r="AH1623" i="1"/>
  <c r="AE1623" i="1"/>
  <c r="AD1623" i="1"/>
  <c r="S1623" i="1"/>
  <c r="U1623" i="1"/>
  <c r="H1623" i="1"/>
  <c r="F1623" i="1"/>
  <c r="E1623" i="1"/>
  <c r="A1623" i="1"/>
  <c r="AH1622" i="1"/>
  <c r="AE1622" i="1"/>
  <c r="AD1622" i="1"/>
  <c r="S1622" i="1"/>
  <c r="U1622" i="1"/>
  <c r="H1622" i="1"/>
  <c r="F1622" i="1"/>
  <c r="E1622" i="1"/>
  <c r="A1622" i="1"/>
  <c r="AH1621" i="1"/>
  <c r="AE1621" i="1"/>
  <c r="AD1621" i="1"/>
  <c r="S1621" i="1"/>
  <c r="U1621" i="1"/>
  <c r="H1621" i="1"/>
  <c r="F1621" i="1"/>
  <c r="E1621" i="1"/>
  <c r="A1621" i="1"/>
  <c r="AH1620" i="1"/>
  <c r="AE1620" i="1"/>
  <c r="AD1620" i="1"/>
  <c r="S1620" i="1"/>
  <c r="U1620" i="1"/>
  <c r="H1620" i="1"/>
  <c r="F1620" i="1"/>
  <c r="E1620" i="1"/>
  <c r="A1620" i="1"/>
  <c r="AH1619" i="1"/>
  <c r="AE1619" i="1"/>
  <c r="AD1619" i="1"/>
  <c r="S1619" i="1"/>
  <c r="U1619" i="1"/>
  <c r="H1619" i="1"/>
  <c r="F1619" i="1"/>
  <c r="E1619" i="1"/>
  <c r="A1619" i="1"/>
  <c r="AH1618" i="1"/>
  <c r="AE1618" i="1"/>
  <c r="AD1618" i="1"/>
  <c r="S1618" i="1"/>
  <c r="U1618" i="1"/>
  <c r="H1618" i="1"/>
  <c r="F1618" i="1"/>
  <c r="E1618" i="1"/>
  <c r="A1618" i="1"/>
  <c r="AH1617" i="1"/>
  <c r="AE1617" i="1"/>
  <c r="AD1617" i="1"/>
  <c r="S1617" i="1"/>
  <c r="U1617" i="1"/>
  <c r="H1617" i="1"/>
  <c r="F1617" i="1"/>
  <c r="E1617" i="1"/>
  <c r="A1617" i="1"/>
  <c r="AH1616" i="1"/>
  <c r="AE1616" i="1"/>
  <c r="AD1616" i="1"/>
  <c r="S1616" i="1"/>
  <c r="U1616" i="1"/>
  <c r="H1616" i="1"/>
  <c r="F1616" i="1"/>
  <c r="E1616" i="1"/>
  <c r="A1616" i="1"/>
  <c r="AH1615" i="1"/>
  <c r="AE1615" i="1"/>
  <c r="AD1615" i="1"/>
  <c r="S1615" i="1"/>
  <c r="U1615" i="1"/>
  <c r="H1615" i="1"/>
  <c r="F1615" i="1"/>
  <c r="E1615" i="1"/>
  <c r="A1615" i="1"/>
  <c r="AH1614" i="1"/>
  <c r="AE1614" i="1"/>
  <c r="AD1614" i="1"/>
  <c r="S1614" i="1"/>
  <c r="U1614" i="1"/>
  <c r="H1614" i="1"/>
  <c r="F1614" i="1"/>
  <c r="E1614" i="1"/>
  <c r="A1614" i="1"/>
  <c r="AH1613" i="1"/>
  <c r="AE1613" i="1"/>
  <c r="AD1613" i="1"/>
  <c r="S1613" i="1"/>
  <c r="U1613" i="1"/>
  <c r="H1613" i="1"/>
  <c r="F1613" i="1"/>
  <c r="E1613" i="1"/>
  <c r="A1613" i="1"/>
  <c r="AH1612" i="1"/>
  <c r="AE1612" i="1"/>
  <c r="AD1612" i="1"/>
  <c r="S1612" i="1"/>
  <c r="U1612" i="1"/>
  <c r="H1612" i="1"/>
  <c r="F1612" i="1"/>
  <c r="E1612" i="1"/>
  <c r="A1612" i="1"/>
  <c r="AH1611" i="1"/>
  <c r="AE1611" i="1"/>
  <c r="AD1611" i="1"/>
  <c r="S1611" i="1"/>
  <c r="U1611" i="1"/>
  <c r="H1611" i="1"/>
  <c r="F1611" i="1"/>
  <c r="E1611" i="1"/>
  <c r="A1611" i="1"/>
  <c r="AH1610" i="1"/>
  <c r="AE1610" i="1"/>
  <c r="AD1610" i="1"/>
  <c r="S1610" i="1"/>
  <c r="U1610" i="1"/>
  <c r="H1610" i="1"/>
  <c r="F1610" i="1"/>
  <c r="E1610" i="1"/>
  <c r="A1610" i="1"/>
  <c r="AH1609" i="1"/>
  <c r="AE1609" i="1"/>
  <c r="AD1609" i="1"/>
  <c r="S1609" i="1"/>
  <c r="U1609" i="1"/>
  <c r="H1609" i="1"/>
  <c r="F1609" i="1"/>
  <c r="E1609" i="1"/>
  <c r="A1609" i="1"/>
  <c r="AH1608" i="1"/>
  <c r="AE1608" i="1"/>
  <c r="AD1608" i="1"/>
  <c r="S1608" i="1"/>
  <c r="U1608" i="1"/>
  <c r="H1608" i="1"/>
  <c r="F1608" i="1"/>
  <c r="E1608" i="1"/>
  <c r="A1608" i="1"/>
  <c r="AH1607" i="1"/>
  <c r="AE1607" i="1"/>
  <c r="AD1607" i="1"/>
  <c r="S1607" i="1"/>
  <c r="U1607" i="1"/>
  <c r="H1607" i="1"/>
  <c r="F1607" i="1"/>
  <c r="E1607" i="1"/>
  <c r="A1607" i="1"/>
  <c r="AH1606" i="1"/>
  <c r="AE1606" i="1"/>
  <c r="AD1606" i="1"/>
  <c r="S1606" i="1"/>
  <c r="U1606" i="1"/>
  <c r="H1606" i="1"/>
  <c r="F1606" i="1"/>
  <c r="E1606" i="1"/>
  <c r="A1606" i="1"/>
  <c r="AH1605" i="1"/>
  <c r="AE1605" i="1"/>
  <c r="AD1605" i="1"/>
  <c r="S1605" i="1"/>
  <c r="U1605" i="1"/>
  <c r="H1605" i="1"/>
  <c r="F1605" i="1"/>
  <c r="E1605" i="1"/>
  <c r="A1605" i="1"/>
  <c r="AH1604" i="1"/>
  <c r="AE1604" i="1"/>
  <c r="AD1604" i="1"/>
  <c r="S1604" i="1"/>
  <c r="U1604" i="1"/>
  <c r="H1604" i="1"/>
  <c r="F1604" i="1"/>
  <c r="E1604" i="1"/>
  <c r="A1604" i="1"/>
  <c r="AH1603" i="1"/>
  <c r="AE1603" i="1"/>
  <c r="AD1603" i="1"/>
  <c r="S1603" i="1"/>
  <c r="U1603" i="1"/>
  <c r="H1603" i="1"/>
  <c r="F1603" i="1"/>
  <c r="E1603" i="1"/>
  <c r="A1603" i="1"/>
  <c r="AH1602" i="1"/>
  <c r="AE1602" i="1"/>
  <c r="AD1602" i="1"/>
  <c r="S1602" i="1"/>
  <c r="U1602" i="1"/>
  <c r="H1602" i="1"/>
  <c r="F1602" i="1"/>
  <c r="E1602" i="1"/>
  <c r="A1602" i="1"/>
  <c r="AH1601" i="1"/>
  <c r="AE1601" i="1"/>
  <c r="AD1601" i="1"/>
  <c r="S1601" i="1"/>
  <c r="U1601" i="1"/>
  <c r="H1601" i="1"/>
  <c r="F1601" i="1"/>
  <c r="E1601" i="1"/>
  <c r="A1601" i="1"/>
  <c r="AH1600" i="1"/>
  <c r="AE1600" i="1"/>
  <c r="AD1600" i="1"/>
  <c r="S1600" i="1"/>
  <c r="U1600" i="1"/>
  <c r="H1600" i="1"/>
  <c r="F1600" i="1"/>
  <c r="E1600" i="1"/>
  <c r="A1600" i="1"/>
  <c r="AH1599" i="1"/>
  <c r="AE1599" i="1"/>
  <c r="AD1599" i="1"/>
  <c r="S1599" i="1"/>
  <c r="U1599" i="1"/>
  <c r="H1599" i="1"/>
  <c r="F1599" i="1"/>
  <c r="E1599" i="1"/>
  <c r="A1599" i="1"/>
  <c r="AH1598" i="1"/>
  <c r="AE1598" i="1"/>
  <c r="AD1598" i="1"/>
  <c r="S1598" i="1"/>
  <c r="U1598" i="1"/>
  <c r="H1598" i="1"/>
  <c r="F1598" i="1"/>
  <c r="E1598" i="1"/>
  <c r="A1598" i="1"/>
  <c r="AH1597" i="1"/>
  <c r="AE1597" i="1"/>
  <c r="AD1597" i="1"/>
  <c r="S1597" i="1"/>
  <c r="U1597" i="1"/>
  <c r="H1597" i="1"/>
  <c r="F1597" i="1"/>
  <c r="E1597" i="1"/>
  <c r="A1597" i="1"/>
  <c r="AH1596" i="1"/>
  <c r="AE1596" i="1"/>
  <c r="AD1596" i="1"/>
  <c r="S1596" i="1"/>
  <c r="U1596" i="1"/>
  <c r="H1596" i="1"/>
  <c r="F1596" i="1"/>
  <c r="E1596" i="1"/>
  <c r="A1596" i="1"/>
  <c r="AH1595" i="1"/>
  <c r="AE1595" i="1"/>
  <c r="AD1595" i="1"/>
  <c r="S1595" i="1"/>
  <c r="U1595" i="1"/>
  <c r="H1595" i="1"/>
  <c r="F1595" i="1"/>
  <c r="E1595" i="1"/>
  <c r="A1595" i="1"/>
  <c r="AH1594" i="1"/>
  <c r="AE1594" i="1"/>
  <c r="AD1594" i="1"/>
  <c r="S1594" i="1"/>
  <c r="U1594" i="1"/>
  <c r="H1594" i="1"/>
  <c r="F1594" i="1"/>
  <c r="E1594" i="1"/>
  <c r="A1594" i="1"/>
  <c r="AH1593" i="1"/>
  <c r="AE1593" i="1"/>
  <c r="AD1593" i="1"/>
  <c r="S1593" i="1"/>
  <c r="U1593" i="1"/>
  <c r="H1593" i="1"/>
  <c r="F1593" i="1"/>
  <c r="E1593" i="1"/>
  <c r="A1593" i="1"/>
  <c r="AH1592" i="1"/>
  <c r="AE1592" i="1"/>
  <c r="AD1592" i="1"/>
  <c r="S1592" i="1"/>
  <c r="U1592" i="1"/>
  <c r="H1592" i="1"/>
  <c r="F1592" i="1"/>
  <c r="E1592" i="1"/>
  <c r="A1592" i="1"/>
  <c r="AH1591" i="1"/>
  <c r="AE1591" i="1"/>
  <c r="AD1591" i="1"/>
  <c r="S1591" i="1"/>
  <c r="U1591" i="1"/>
  <c r="H1591" i="1"/>
  <c r="F1591" i="1"/>
  <c r="E1591" i="1"/>
  <c r="A1591" i="1"/>
  <c r="AH1590" i="1"/>
  <c r="AE1590" i="1"/>
  <c r="AD1590" i="1"/>
  <c r="S1590" i="1"/>
  <c r="U1590" i="1"/>
  <c r="H1590" i="1"/>
  <c r="F1590" i="1"/>
  <c r="E1590" i="1"/>
  <c r="A1590" i="1"/>
  <c r="AH1589" i="1"/>
  <c r="AE1589" i="1"/>
  <c r="AD1589" i="1"/>
  <c r="S1589" i="1"/>
  <c r="U1589" i="1"/>
  <c r="H1589" i="1"/>
  <c r="F1589" i="1"/>
  <c r="E1589" i="1"/>
  <c r="A1589" i="1"/>
  <c r="AH1588" i="1"/>
  <c r="AE1588" i="1"/>
  <c r="AD1588" i="1"/>
  <c r="S1588" i="1"/>
  <c r="U1588" i="1"/>
  <c r="H1588" i="1"/>
  <c r="F1588" i="1"/>
  <c r="E1588" i="1"/>
  <c r="A1588" i="1"/>
  <c r="AH1587" i="1"/>
  <c r="AE1587" i="1"/>
  <c r="AD1587" i="1"/>
  <c r="S1587" i="1"/>
  <c r="U1587" i="1"/>
  <c r="H1587" i="1"/>
  <c r="F1587" i="1"/>
  <c r="E1587" i="1"/>
  <c r="A1587" i="1"/>
  <c r="AH1586" i="1"/>
  <c r="AE1586" i="1"/>
  <c r="AD1586" i="1"/>
  <c r="S1586" i="1"/>
  <c r="U1586" i="1"/>
  <c r="H1586" i="1"/>
  <c r="F1586" i="1"/>
  <c r="E1586" i="1"/>
  <c r="A1586" i="1"/>
  <c r="AH1585" i="1"/>
  <c r="AE1585" i="1"/>
  <c r="AD1585" i="1"/>
  <c r="S1585" i="1"/>
  <c r="U1585" i="1"/>
  <c r="H1585" i="1"/>
  <c r="F1585" i="1"/>
  <c r="E1585" i="1"/>
  <c r="A1585" i="1"/>
  <c r="AH1584" i="1"/>
  <c r="AE1584" i="1"/>
  <c r="AD1584" i="1"/>
  <c r="S1584" i="1"/>
  <c r="U1584" i="1"/>
  <c r="H1584" i="1"/>
  <c r="F1584" i="1"/>
  <c r="E1584" i="1"/>
  <c r="A1584" i="1"/>
  <c r="AH1583" i="1"/>
  <c r="AE1583" i="1"/>
  <c r="AD1583" i="1"/>
  <c r="S1583" i="1"/>
  <c r="U1583" i="1"/>
  <c r="H1583" i="1"/>
  <c r="F1583" i="1"/>
  <c r="E1583" i="1"/>
  <c r="A1583" i="1"/>
  <c r="AH1582" i="1"/>
  <c r="AE1582" i="1"/>
  <c r="AD1582" i="1"/>
  <c r="S1582" i="1"/>
  <c r="U1582" i="1"/>
  <c r="H1582" i="1"/>
  <c r="F1582" i="1"/>
  <c r="E1582" i="1"/>
  <c r="A1582" i="1"/>
  <c r="AH1581" i="1"/>
  <c r="AE1581" i="1"/>
  <c r="AD1581" i="1"/>
  <c r="S1581" i="1"/>
  <c r="U1581" i="1"/>
  <c r="H1581" i="1"/>
  <c r="F1581" i="1"/>
  <c r="E1581" i="1"/>
  <c r="A1581" i="1"/>
  <c r="AH1580" i="1"/>
  <c r="AE1580" i="1"/>
  <c r="AD1580" i="1"/>
  <c r="S1580" i="1"/>
  <c r="U1580" i="1"/>
  <c r="H1580" i="1"/>
  <c r="F1580" i="1"/>
  <c r="E1580" i="1"/>
  <c r="A1580" i="1"/>
  <c r="AH1579" i="1"/>
  <c r="AE1579" i="1"/>
  <c r="AD1579" i="1"/>
  <c r="S1579" i="1"/>
  <c r="U1579" i="1"/>
  <c r="H1579" i="1"/>
  <c r="F1579" i="1"/>
  <c r="E1579" i="1"/>
  <c r="A1579" i="1"/>
  <c r="AH1578" i="1"/>
  <c r="AE1578" i="1"/>
  <c r="AD1578" i="1"/>
  <c r="S1578" i="1"/>
  <c r="U1578" i="1"/>
  <c r="H1578" i="1"/>
  <c r="F1578" i="1"/>
  <c r="E1578" i="1"/>
  <c r="A1578" i="1"/>
  <c r="AH1577" i="1"/>
  <c r="AE1577" i="1"/>
  <c r="AD1577" i="1"/>
  <c r="S1577" i="1"/>
  <c r="U1577" i="1"/>
  <c r="H1577" i="1"/>
  <c r="F1577" i="1"/>
  <c r="E1577" i="1"/>
  <c r="A1577" i="1"/>
  <c r="AH1576" i="1"/>
  <c r="AE1576" i="1"/>
  <c r="AD1576" i="1"/>
  <c r="S1576" i="1"/>
  <c r="U1576" i="1"/>
  <c r="H1576" i="1"/>
  <c r="F1576" i="1"/>
  <c r="E1576" i="1"/>
  <c r="A1576" i="1"/>
  <c r="AH1575" i="1"/>
  <c r="AE1575" i="1"/>
  <c r="AD1575" i="1"/>
  <c r="S1575" i="1"/>
  <c r="U1575" i="1"/>
  <c r="H1575" i="1"/>
  <c r="F1575" i="1"/>
  <c r="E1575" i="1"/>
  <c r="A1575" i="1"/>
  <c r="AH1574" i="1"/>
  <c r="AE1574" i="1"/>
  <c r="AD1574" i="1"/>
  <c r="S1574" i="1"/>
  <c r="U1574" i="1"/>
  <c r="H1574" i="1"/>
  <c r="F1574" i="1"/>
  <c r="E1574" i="1"/>
  <c r="A1574" i="1"/>
  <c r="AH1573" i="1"/>
  <c r="AE1573" i="1"/>
  <c r="AD1573" i="1"/>
  <c r="S1573" i="1"/>
  <c r="U1573" i="1"/>
  <c r="H1573" i="1"/>
  <c r="F1573" i="1"/>
  <c r="E1573" i="1"/>
  <c r="A1573" i="1"/>
  <c r="AH1572" i="1"/>
  <c r="AE1572" i="1"/>
  <c r="AD1572" i="1"/>
  <c r="S1572" i="1"/>
  <c r="U1572" i="1"/>
  <c r="H1572" i="1"/>
  <c r="F1572" i="1"/>
  <c r="E1572" i="1"/>
  <c r="A1572" i="1"/>
  <c r="AH1571" i="1"/>
  <c r="AE1571" i="1"/>
  <c r="AD1571" i="1"/>
  <c r="S1571" i="1"/>
  <c r="U1571" i="1"/>
  <c r="H1571" i="1"/>
  <c r="F1571" i="1"/>
  <c r="E1571" i="1"/>
  <c r="A1571" i="1"/>
  <c r="AH1570" i="1"/>
  <c r="AE1570" i="1"/>
  <c r="AD1570" i="1"/>
  <c r="S1570" i="1"/>
  <c r="U1570" i="1"/>
  <c r="H1570" i="1"/>
  <c r="F1570" i="1"/>
  <c r="E1570" i="1"/>
  <c r="A1570" i="1"/>
  <c r="AH1569" i="1"/>
  <c r="AE1569" i="1"/>
  <c r="AD1569" i="1"/>
  <c r="S1569" i="1"/>
  <c r="U1569" i="1"/>
  <c r="H1569" i="1"/>
  <c r="F1569" i="1"/>
  <c r="E1569" i="1"/>
  <c r="A1569" i="1"/>
  <c r="AH1568" i="1"/>
  <c r="AE1568" i="1"/>
  <c r="AD1568" i="1"/>
  <c r="S1568" i="1"/>
  <c r="U1568" i="1"/>
  <c r="H1568" i="1"/>
  <c r="F1568" i="1"/>
  <c r="E1568" i="1"/>
  <c r="A1568" i="1"/>
  <c r="AH1567" i="1"/>
  <c r="AE1567" i="1"/>
  <c r="AD1567" i="1"/>
  <c r="S1567" i="1"/>
  <c r="U1567" i="1"/>
  <c r="H1567" i="1"/>
  <c r="F1567" i="1"/>
  <c r="E1567" i="1"/>
  <c r="A1567" i="1"/>
  <c r="AH1566" i="1"/>
  <c r="AE1566" i="1"/>
  <c r="AD1566" i="1"/>
  <c r="S1566" i="1"/>
  <c r="U1566" i="1"/>
  <c r="H1566" i="1"/>
  <c r="F1566" i="1"/>
  <c r="E1566" i="1"/>
  <c r="A1566" i="1"/>
  <c r="AH1565" i="1"/>
  <c r="AE1565" i="1"/>
  <c r="AD1565" i="1"/>
  <c r="S1565" i="1"/>
  <c r="U1565" i="1"/>
  <c r="H1565" i="1"/>
  <c r="F1565" i="1"/>
  <c r="E1565" i="1"/>
  <c r="A1565" i="1"/>
  <c r="AH1564" i="1"/>
  <c r="AE1564" i="1"/>
  <c r="AD1564" i="1"/>
  <c r="S1564" i="1"/>
  <c r="U1564" i="1"/>
  <c r="H1564" i="1"/>
  <c r="F1564" i="1"/>
  <c r="E1564" i="1"/>
  <c r="A1564" i="1"/>
  <c r="AH1563" i="1"/>
  <c r="AE1563" i="1"/>
  <c r="AD1563" i="1"/>
  <c r="S1563" i="1"/>
  <c r="U1563" i="1"/>
  <c r="H1563" i="1"/>
  <c r="F1563" i="1"/>
  <c r="E1563" i="1"/>
  <c r="A1563" i="1"/>
  <c r="AH1562" i="1"/>
  <c r="AE1562" i="1"/>
  <c r="AD1562" i="1"/>
  <c r="S1562" i="1"/>
  <c r="U1562" i="1"/>
  <c r="H1562" i="1"/>
  <c r="F1562" i="1"/>
  <c r="E1562" i="1"/>
  <c r="A1562" i="1"/>
  <c r="AH1561" i="1"/>
  <c r="AE1561" i="1"/>
  <c r="AD1561" i="1"/>
  <c r="S1561" i="1"/>
  <c r="U1561" i="1"/>
  <c r="H1561" i="1"/>
  <c r="F1561" i="1"/>
  <c r="E1561" i="1"/>
  <c r="A1561" i="1"/>
  <c r="AH1560" i="1"/>
  <c r="AE1560" i="1"/>
  <c r="AD1560" i="1"/>
  <c r="S1560" i="1"/>
  <c r="U1560" i="1"/>
  <c r="H1560" i="1"/>
  <c r="F1560" i="1"/>
  <c r="E1560" i="1"/>
  <c r="A1560" i="1"/>
  <c r="AH1559" i="1"/>
  <c r="AE1559" i="1"/>
  <c r="AD1559" i="1"/>
  <c r="S1559" i="1"/>
  <c r="U1559" i="1"/>
  <c r="H1559" i="1"/>
  <c r="F1559" i="1"/>
  <c r="E1559" i="1"/>
  <c r="A1559" i="1"/>
  <c r="AH1558" i="1"/>
  <c r="AE1558" i="1"/>
  <c r="AD1558" i="1"/>
  <c r="S1558" i="1"/>
  <c r="U1558" i="1"/>
  <c r="H1558" i="1"/>
  <c r="F1558" i="1"/>
  <c r="E1558" i="1"/>
  <c r="A1558" i="1"/>
  <c r="AH1557" i="1"/>
  <c r="AE1557" i="1"/>
  <c r="AD1557" i="1"/>
  <c r="S1557" i="1"/>
  <c r="U1557" i="1"/>
  <c r="H1557" i="1"/>
  <c r="F1557" i="1"/>
  <c r="E1557" i="1"/>
  <c r="A1557" i="1"/>
  <c r="AH1556" i="1"/>
  <c r="AE1556" i="1"/>
  <c r="AD1556" i="1"/>
  <c r="S1556" i="1"/>
  <c r="U1556" i="1"/>
  <c r="H1556" i="1"/>
  <c r="F1556" i="1"/>
  <c r="E1556" i="1"/>
  <c r="A1556" i="1"/>
  <c r="AH1555" i="1"/>
  <c r="AE1555" i="1"/>
  <c r="AD1555" i="1"/>
  <c r="S1555" i="1"/>
  <c r="U1555" i="1"/>
  <c r="H1555" i="1"/>
  <c r="F1555" i="1"/>
  <c r="E1555" i="1"/>
  <c r="A1555" i="1"/>
  <c r="AH1554" i="1"/>
  <c r="AE1554" i="1"/>
  <c r="AD1554" i="1"/>
  <c r="S1554" i="1"/>
  <c r="U1554" i="1"/>
  <c r="H1554" i="1"/>
  <c r="F1554" i="1"/>
  <c r="E1554" i="1"/>
  <c r="A1554" i="1"/>
  <c r="AH1553" i="1"/>
  <c r="AE1553" i="1"/>
  <c r="AD1553" i="1"/>
  <c r="S1553" i="1"/>
  <c r="U1553" i="1"/>
  <c r="H1553" i="1"/>
  <c r="F1553" i="1"/>
  <c r="E1553" i="1"/>
  <c r="A1553" i="1"/>
  <c r="AH1552" i="1"/>
  <c r="AE1552" i="1"/>
  <c r="AD1552" i="1"/>
  <c r="S1552" i="1"/>
  <c r="U1552" i="1"/>
  <c r="H1552" i="1"/>
  <c r="F1552" i="1"/>
  <c r="E1552" i="1"/>
  <c r="A1552" i="1"/>
  <c r="AH1551" i="1"/>
  <c r="AE1551" i="1"/>
  <c r="AD1551" i="1"/>
  <c r="S1551" i="1"/>
  <c r="U1551" i="1"/>
  <c r="H1551" i="1"/>
  <c r="F1551" i="1"/>
  <c r="E1551" i="1"/>
  <c r="A1551" i="1"/>
  <c r="AH1550" i="1"/>
  <c r="AE1550" i="1"/>
  <c r="AD1550" i="1"/>
  <c r="S1550" i="1"/>
  <c r="U1550" i="1"/>
  <c r="H1550" i="1"/>
  <c r="F1550" i="1"/>
  <c r="E1550" i="1"/>
  <c r="A1550" i="1"/>
  <c r="AH1549" i="1"/>
  <c r="AE1549" i="1"/>
  <c r="AD1549" i="1"/>
  <c r="S1549" i="1"/>
  <c r="U1549" i="1"/>
  <c r="H1549" i="1"/>
  <c r="F1549" i="1"/>
  <c r="E1549" i="1"/>
  <c r="A1549" i="1"/>
  <c r="AH1548" i="1"/>
  <c r="AE1548" i="1"/>
  <c r="AD1548" i="1"/>
  <c r="S1548" i="1"/>
  <c r="U1548" i="1"/>
  <c r="H1548" i="1"/>
  <c r="F1548" i="1"/>
  <c r="E1548" i="1"/>
  <c r="A1548" i="1"/>
  <c r="AH1547" i="1"/>
  <c r="AE1547" i="1"/>
  <c r="AD1547" i="1"/>
  <c r="S1547" i="1"/>
  <c r="U1547" i="1"/>
  <c r="H1547" i="1"/>
  <c r="F1547" i="1"/>
  <c r="E1547" i="1"/>
  <c r="A1547" i="1"/>
  <c r="AH1546" i="1"/>
  <c r="AE1546" i="1"/>
  <c r="AD1546" i="1"/>
  <c r="S1546" i="1"/>
  <c r="U1546" i="1"/>
  <c r="H1546" i="1"/>
  <c r="F1546" i="1"/>
  <c r="E1546" i="1"/>
  <c r="A1546" i="1"/>
  <c r="AH1545" i="1"/>
  <c r="AE1545" i="1"/>
  <c r="AD1545" i="1"/>
  <c r="S1545" i="1"/>
  <c r="U1545" i="1"/>
  <c r="H1545" i="1"/>
  <c r="F1545" i="1"/>
  <c r="E1545" i="1"/>
  <c r="A1545" i="1"/>
  <c r="AH1544" i="1"/>
  <c r="AE1544" i="1"/>
  <c r="AD1544" i="1"/>
  <c r="S1544" i="1"/>
  <c r="U1544" i="1"/>
  <c r="H1544" i="1"/>
  <c r="F1544" i="1"/>
  <c r="E1544" i="1"/>
  <c r="A1544" i="1"/>
  <c r="AH1543" i="1"/>
  <c r="AE1543" i="1"/>
  <c r="AD1543" i="1"/>
  <c r="S1543" i="1"/>
  <c r="U1543" i="1"/>
  <c r="H1543" i="1"/>
  <c r="F1543" i="1"/>
  <c r="E1543" i="1"/>
  <c r="A1543" i="1"/>
  <c r="AH1542" i="1"/>
  <c r="AE1542" i="1"/>
  <c r="AD1542" i="1"/>
  <c r="S1542" i="1"/>
  <c r="U1542" i="1"/>
  <c r="H1542" i="1"/>
  <c r="F1542" i="1"/>
  <c r="E1542" i="1"/>
  <c r="A1542" i="1"/>
  <c r="AH1541" i="1"/>
  <c r="AE1541" i="1"/>
  <c r="AD1541" i="1"/>
  <c r="S1541" i="1"/>
  <c r="U1541" i="1"/>
  <c r="H1541" i="1"/>
  <c r="F1541" i="1"/>
  <c r="E1541" i="1"/>
  <c r="A1541" i="1"/>
  <c r="AH1540" i="1"/>
  <c r="AE1540" i="1"/>
  <c r="AD1540" i="1"/>
  <c r="S1540" i="1"/>
  <c r="U1540" i="1"/>
  <c r="H1540" i="1"/>
  <c r="F1540" i="1"/>
  <c r="E1540" i="1"/>
  <c r="A1540" i="1"/>
  <c r="AH1539" i="1"/>
  <c r="AE1539" i="1"/>
  <c r="AD1539" i="1"/>
  <c r="S1539" i="1"/>
  <c r="U1539" i="1"/>
  <c r="H1539" i="1"/>
  <c r="F1539" i="1"/>
  <c r="E1539" i="1"/>
  <c r="A1539" i="1"/>
  <c r="AH1538" i="1"/>
  <c r="AE1538" i="1"/>
  <c r="AD1538" i="1"/>
  <c r="S1538" i="1"/>
  <c r="U1538" i="1"/>
  <c r="H1538" i="1"/>
  <c r="F1538" i="1"/>
  <c r="E1538" i="1"/>
  <c r="A1538" i="1"/>
  <c r="AH1537" i="1"/>
  <c r="AE1537" i="1"/>
  <c r="AD1537" i="1"/>
  <c r="S1537" i="1"/>
  <c r="U1537" i="1"/>
  <c r="H1537" i="1"/>
  <c r="F1537" i="1"/>
  <c r="E1537" i="1"/>
  <c r="A1537" i="1"/>
  <c r="AH1536" i="1"/>
  <c r="AE1536" i="1"/>
  <c r="AD1536" i="1"/>
  <c r="S1536" i="1"/>
  <c r="U1536" i="1"/>
  <c r="H1536" i="1"/>
  <c r="F1536" i="1"/>
  <c r="E1536" i="1"/>
  <c r="A1536" i="1"/>
  <c r="AH1535" i="1"/>
  <c r="AE1535" i="1"/>
  <c r="AD1535" i="1"/>
  <c r="S1535" i="1"/>
  <c r="U1535" i="1"/>
  <c r="H1535" i="1"/>
  <c r="F1535" i="1"/>
  <c r="E1535" i="1"/>
  <c r="A1535" i="1"/>
  <c r="AH1534" i="1"/>
  <c r="AE1534" i="1"/>
  <c r="AD1534" i="1"/>
  <c r="S1534" i="1"/>
  <c r="U1534" i="1"/>
  <c r="H1534" i="1"/>
  <c r="F1534" i="1"/>
  <c r="E1534" i="1"/>
  <c r="A1534" i="1"/>
  <c r="AH1533" i="1"/>
  <c r="AE1533" i="1"/>
  <c r="AD1533" i="1"/>
  <c r="S1533" i="1"/>
  <c r="U1533" i="1"/>
  <c r="H1533" i="1"/>
  <c r="F1533" i="1"/>
  <c r="E1533" i="1"/>
  <c r="A1533" i="1"/>
  <c r="AH1532" i="1"/>
  <c r="AE1532" i="1"/>
  <c r="AD1532" i="1"/>
  <c r="S1532" i="1"/>
  <c r="U1532" i="1"/>
  <c r="H1532" i="1"/>
  <c r="F1532" i="1"/>
  <c r="E1532" i="1"/>
  <c r="A1532" i="1"/>
  <c r="AH1531" i="1"/>
  <c r="AE1531" i="1"/>
  <c r="AD1531" i="1"/>
  <c r="S1531" i="1"/>
  <c r="U1531" i="1"/>
  <c r="H1531" i="1"/>
  <c r="F1531" i="1"/>
  <c r="E1531" i="1"/>
  <c r="A1531" i="1"/>
  <c r="AH1530" i="1"/>
  <c r="AE1530" i="1"/>
  <c r="AD1530" i="1"/>
  <c r="S1530" i="1"/>
  <c r="U1530" i="1"/>
  <c r="H1530" i="1"/>
  <c r="F1530" i="1"/>
  <c r="E1530" i="1"/>
  <c r="A1530" i="1"/>
  <c r="AH1529" i="1"/>
  <c r="AE1529" i="1"/>
  <c r="AD1529" i="1"/>
  <c r="S1529" i="1"/>
  <c r="U1529" i="1"/>
  <c r="H1529" i="1"/>
  <c r="F1529" i="1"/>
  <c r="E1529" i="1"/>
  <c r="A1529" i="1"/>
  <c r="AH1528" i="1"/>
  <c r="AE1528" i="1"/>
  <c r="AD1528" i="1"/>
  <c r="S1528" i="1"/>
  <c r="U1528" i="1"/>
  <c r="H1528" i="1"/>
  <c r="F1528" i="1"/>
  <c r="E1528" i="1"/>
  <c r="A1528" i="1"/>
  <c r="AH1527" i="1"/>
  <c r="AE1527" i="1"/>
  <c r="AD1527" i="1"/>
  <c r="S1527" i="1"/>
  <c r="U1527" i="1"/>
  <c r="H1527" i="1"/>
  <c r="F1527" i="1"/>
  <c r="E1527" i="1"/>
  <c r="A1527" i="1"/>
  <c r="AH1526" i="1"/>
  <c r="AE1526" i="1"/>
  <c r="AD1526" i="1"/>
  <c r="S1526" i="1"/>
  <c r="U1526" i="1"/>
  <c r="H1526" i="1"/>
  <c r="F1526" i="1"/>
  <c r="E1526" i="1"/>
  <c r="A1526" i="1"/>
  <c r="AH1525" i="1"/>
  <c r="AE1525" i="1"/>
  <c r="AD1525" i="1"/>
  <c r="S1525" i="1"/>
  <c r="U1525" i="1"/>
  <c r="H1525" i="1"/>
  <c r="F1525" i="1"/>
  <c r="E1525" i="1"/>
  <c r="A1525" i="1"/>
  <c r="AH1524" i="1"/>
  <c r="AE1524" i="1"/>
  <c r="AD1524" i="1"/>
  <c r="S1524" i="1"/>
  <c r="U1524" i="1"/>
  <c r="H1524" i="1"/>
  <c r="F1524" i="1"/>
  <c r="E1524" i="1"/>
  <c r="A1524" i="1"/>
  <c r="AH1523" i="1"/>
  <c r="AE1523" i="1"/>
  <c r="AD1523" i="1"/>
  <c r="S1523" i="1"/>
  <c r="U1523" i="1"/>
  <c r="H1523" i="1"/>
  <c r="F1523" i="1"/>
  <c r="E1523" i="1"/>
  <c r="A1523" i="1"/>
  <c r="AH1522" i="1"/>
  <c r="AE1522" i="1"/>
  <c r="AD1522" i="1"/>
  <c r="S1522" i="1"/>
  <c r="U1522" i="1"/>
  <c r="H1522" i="1"/>
  <c r="F1522" i="1"/>
  <c r="E1522" i="1"/>
  <c r="A1522" i="1"/>
  <c r="AH1521" i="1"/>
  <c r="AE1521" i="1"/>
  <c r="AD1521" i="1"/>
  <c r="S1521" i="1"/>
  <c r="U1521" i="1"/>
  <c r="H1521" i="1"/>
  <c r="F1521" i="1"/>
  <c r="E1521" i="1"/>
  <c r="A1521" i="1"/>
  <c r="AH1520" i="1"/>
  <c r="AE1520" i="1"/>
  <c r="AD1520" i="1"/>
  <c r="S1520" i="1"/>
  <c r="U1520" i="1"/>
  <c r="H1520" i="1"/>
  <c r="F1520" i="1"/>
  <c r="E1520" i="1"/>
  <c r="A1520" i="1"/>
  <c r="AH1519" i="1"/>
  <c r="AE1519" i="1"/>
  <c r="AD1519" i="1"/>
  <c r="S1519" i="1"/>
  <c r="U1519" i="1"/>
  <c r="H1519" i="1"/>
  <c r="F1519" i="1"/>
  <c r="E1519" i="1"/>
  <c r="A1519" i="1"/>
  <c r="AH1518" i="1"/>
  <c r="AE1518" i="1"/>
  <c r="AD1518" i="1"/>
  <c r="S1518" i="1"/>
  <c r="U1518" i="1"/>
  <c r="H1518" i="1"/>
  <c r="F1518" i="1"/>
  <c r="E1518" i="1"/>
  <c r="A1518" i="1"/>
  <c r="AH1517" i="1"/>
  <c r="AE1517" i="1"/>
  <c r="AD1517" i="1"/>
  <c r="S1517" i="1"/>
  <c r="U1517" i="1"/>
  <c r="H1517" i="1"/>
  <c r="F1517" i="1"/>
  <c r="E1517" i="1"/>
  <c r="A1517" i="1"/>
  <c r="AH1516" i="1"/>
  <c r="AE1516" i="1"/>
  <c r="AD1516" i="1"/>
  <c r="S1516" i="1"/>
  <c r="U1516" i="1"/>
  <c r="H1516" i="1"/>
  <c r="F1516" i="1"/>
  <c r="E1516" i="1"/>
  <c r="A1516" i="1"/>
  <c r="AH1515" i="1"/>
  <c r="AE1515" i="1"/>
  <c r="AD1515" i="1"/>
  <c r="S1515" i="1"/>
  <c r="U1515" i="1"/>
  <c r="H1515" i="1"/>
  <c r="F1515" i="1"/>
  <c r="E1515" i="1"/>
  <c r="A1515" i="1"/>
  <c r="AH1514" i="1"/>
  <c r="AE1514" i="1"/>
  <c r="AD1514" i="1"/>
  <c r="S1514" i="1"/>
  <c r="U1514" i="1"/>
  <c r="H1514" i="1"/>
  <c r="F1514" i="1"/>
  <c r="E1514" i="1"/>
  <c r="A1514" i="1"/>
  <c r="AH1513" i="1"/>
  <c r="AE1513" i="1"/>
  <c r="AD1513" i="1"/>
  <c r="S1513" i="1"/>
  <c r="U1513" i="1"/>
  <c r="H1513" i="1"/>
  <c r="F1513" i="1"/>
  <c r="E1513" i="1"/>
  <c r="A1513" i="1"/>
  <c r="AH1512" i="1"/>
  <c r="AE1512" i="1"/>
  <c r="AD1512" i="1"/>
  <c r="S1512" i="1"/>
  <c r="U1512" i="1"/>
  <c r="H1512" i="1"/>
  <c r="F1512" i="1"/>
  <c r="E1512" i="1"/>
  <c r="A1512" i="1"/>
  <c r="AH1511" i="1"/>
  <c r="AE1511" i="1"/>
  <c r="AD1511" i="1"/>
  <c r="S1511" i="1"/>
  <c r="U1511" i="1"/>
  <c r="H1511" i="1"/>
  <c r="F1511" i="1"/>
  <c r="E1511" i="1"/>
  <c r="A1511" i="1"/>
  <c r="AH1510" i="1"/>
  <c r="AE1510" i="1"/>
  <c r="AD1510" i="1"/>
  <c r="S1510" i="1"/>
  <c r="U1510" i="1"/>
  <c r="H1510" i="1"/>
  <c r="F1510" i="1"/>
  <c r="E1510" i="1"/>
  <c r="A1510" i="1"/>
  <c r="AH1509" i="1"/>
  <c r="AE1509" i="1"/>
  <c r="AD1509" i="1"/>
  <c r="S1509" i="1"/>
  <c r="U1509" i="1"/>
  <c r="H1509" i="1"/>
  <c r="F1509" i="1"/>
  <c r="E1509" i="1"/>
  <c r="A1509" i="1"/>
  <c r="AH1508" i="1"/>
  <c r="AE1508" i="1"/>
  <c r="AD1508" i="1"/>
  <c r="S1508" i="1"/>
  <c r="U1508" i="1"/>
  <c r="H1508" i="1"/>
  <c r="F1508" i="1"/>
  <c r="E1508" i="1"/>
  <c r="A1508" i="1"/>
  <c r="AH1507" i="1"/>
  <c r="AE1507" i="1"/>
  <c r="AD1507" i="1"/>
  <c r="S1507" i="1"/>
  <c r="U1507" i="1"/>
  <c r="H1507" i="1"/>
  <c r="F1507" i="1"/>
  <c r="E1507" i="1"/>
  <c r="A1507" i="1"/>
  <c r="AH1506" i="1"/>
  <c r="AE1506" i="1"/>
  <c r="AD1506" i="1"/>
  <c r="S1506" i="1"/>
  <c r="U1506" i="1"/>
  <c r="H1506" i="1"/>
  <c r="F1506" i="1"/>
  <c r="E1506" i="1"/>
  <c r="A1506" i="1"/>
  <c r="AH1505" i="1"/>
  <c r="AE1505" i="1"/>
  <c r="AD1505" i="1"/>
  <c r="S1505" i="1"/>
  <c r="U1505" i="1"/>
  <c r="H1505" i="1"/>
  <c r="F1505" i="1"/>
  <c r="E1505" i="1"/>
  <c r="A1505" i="1"/>
  <c r="AH1504" i="1"/>
  <c r="AE1504" i="1"/>
  <c r="AD1504" i="1"/>
  <c r="S1504" i="1"/>
  <c r="U1504" i="1"/>
  <c r="H1504" i="1"/>
  <c r="F1504" i="1"/>
  <c r="E1504" i="1"/>
  <c r="A1504" i="1"/>
  <c r="AH1503" i="1"/>
  <c r="AE1503" i="1"/>
  <c r="AD1503" i="1"/>
  <c r="S1503" i="1"/>
  <c r="U1503" i="1"/>
  <c r="H1503" i="1"/>
  <c r="F1503" i="1"/>
  <c r="E1503" i="1"/>
  <c r="A1503" i="1"/>
  <c r="AH1502" i="1"/>
  <c r="AE1502" i="1"/>
  <c r="AD1502" i="1"/>
  <c r="S1502" i="1"/>
  <c r="U1502" i="1"/>
  <c r="H1502" i="1"/>
  <c r="F1502" i="1"/>
  <c r="E1502" i="1"/>
  <c r="A1502" i="1"/>
  <c r="AH1501" i="1"/>
  <c r="AE1501" i="1"/>
  <c r="AD1501" i="1"/>
  <c r="S1501" i="1"/>
  <c r="U1501" i="1"/>
  <c r="H1501" i="1"/>
  <c r="F1501" i="1"/>
  <c r="E1501" i="1"/>
  <c r="A1501" i="1"/>
  <c r="AH1500" i="1"/>
  <c r="AE1500" i="1"/>
  <c r="AD1500" i="1"/>
  <c r="S1500" i="1"/>
  <c r="U1500" i="1"/>
  <c r="H1500" i="1"/>
  <c r="F1500" i="1"/>
  <c r="E1500" i="1"/>
  <c r="A1500" i="1"/>
  <c r="AH1499" i="1"/>
  <c r="AE1499" i="1"/>
  <c r="AD1499" i="1"/>
  <c r="S1499" i="1"/>
  <c r="U1499" i="1"/>
  <c r="H1499" i="1"/>
  <c r="F1499" i="1"/>
  <c r="E1499" i="1"/>
  <c r="A1499" i="1"/>
  <c r="AH1498" i="1"/>
  <c r="AE1498" i="1"/>
  <c r="AD1498" i="1"/>
  <c r="S1498" i="1"/>
  <c r="U1498" i="1"/>
  <c r="H1498" i="1"/>
  <c r="F1498" i="1"/>
  <c r="E1498" i="1"/>
  <c r="A1498" i="1"/>
  <c r="AH1497" i="1"/>
  <c r="AE1497" i="1"/>
  <c r="AD1497" i="1"/>
  <c r="S1497" i="1"/>
  <c r="U1497" i="1"/>
  <c r="H1497" i="1"/>
  <c r="F1497" i="1"/>
  <c r="E1497" i="1"/>
  <c r="A1497" i="1"/>
  <c r="AH1496" i="1"/>
  <c r="AE1496" i="1"/>
  <c r="AD1496" i="1"/>
  <c r="S1496" i="1"/>
  <c r="U1496" i="1"/>
  <c r="H1496" i="1"/>
  <c r="F1496" i="1"/>
  <c r="E1496" i="1"/>
  <c r="A1496" i="1"/>
  <c r="AH1495" i="1"/>
  <c r="AE1495" i="1"/>
  <c r="AD1495" i="1"/>
  <c r="S1495" i="1"/>
  <c r="U1495" i="1"/>
  <c r="H1495" i="1"/>
  <c r="F1495" i="1"/>
  <c r="E1495" i="1"/>
  <c r="A1495" i="1"/>
  <c r="AH1494" i="1"/>
  <c r="AE1494" i="1"/>
  <c r="AD1494" i="1"/>
  <c r="S1494" i="1"/>
  <c r="U1494" i="1"/>
  <c r="H1494" i="1"/>
  <c r="F1494" i="1"/>
  <c r="E1494" i="1"/>
  <c r="A1494" i="1"/>
  <c r="AH1493" i="1"/>
  <c r="AE1493" i="1"/>
  <c r="AD1493" i="1"/>
  <c r="S1493" i="1"/>
  <c r="U1493" i="1"/>
  <c r="H1493" i="1"/>
  <c r="F1493" i="1"/>
  <c r="E1493" i="1"/>
  <c r="A1493" i="1"/>
  <c r="AH1492" i="1"/>
  <c r="AE1492" i="1"/>
  <c r="AD1492" i="1"/>
  <c r="S1492" i="1"/>
  <c r="U1492" i="1"/>
  <c r="H1492" i="1"/>
  <c r="F1492" i="1"/>
  <c r="E1492" i="1"/>
  <c r="A1492" i="1"/>
  <c r="AH1491" i="1"/>
  <c r="AE1491" i="1"/>
  <c r="AD1491" i="1"/>
  <c r="S1491" i="1"/>
  <c r="U1491" i="1"/>
  <c r="H1491" i="1"/>
  <c r="F1491" i="1"/>
  <c r="E1491" i="1"/>
  <c r="A1491" i="1"/>
  <c r="AH1490" i="1"/>
  <c r="AE1490" i="1"/>
  <c r="AD1490" i="1"/>
  <c r="S1490" i="1"/>
  <c r="U1490" i="1"/>
  <c r="H1490" i="1"/>
  <c r="F1490" i="1"/>
  <c r="E1490" i="1"/>
  <c r="A1490" i="1"/>
  <c r="AH1489" i="1"/>
  <c r="AE1489" i="1"/>
  <c r="AD1489" i="1"/>
  <c r="S1489" i="1"/>
  <c r="U1489" i="1"/>
  <c r="H1489" i="1"/>
  <c r="F1489" i="1"/>
  <c r="E1489" i="1"/>
  <c r="A1489" i="1"/>
  <c r="AH1488" i="1"/>
  <c r="AE1488" i="1"/>
  <c r="AD1488" i="1"/>
  <c r="S1488" i="1"/>
  <c r="U1488" i="1"/>
  <c r="H1488" i="1"/>
  <c r="F1488" i="1"/>
  <c r="E1488" i="1"/>
  <c r="A1488" i="1"/>
  <c r="AH1487" i="1"/>
  <c r="AE1487" i="1"/>
  <c r="AD1487" i="1"/>
  <c r="S1487" i="1"/>
  <c r="U1487" i="1"/>
  <c r="H1487" i="1"/>
  <c r="F1487" i="1"/>
  <c r="E1487" i="1"/>
  <c r="A1487" i="1"/>
  <c r="AH1486" i="1"/>
  <c r="AE1486" i="1"/>
  <c r="AD1486" i="1"/>
  <c r="S1486" i="1"/>
  <c r="U1486" i="1"/>
  <c r="H1486" i="1"/>
  <c r="F1486" i="1"/>
  <c r="E1486" i="1"/>
  <c r="A1486" i="1"/>
  <c r="AH1485" i="1"/>
  <c r="AE1485" i="1"/>
  <c r="AD1485" i="1"/>
  <c r="S1485" i="1"/>
  <c r="U1485" i="1"/>
  <c r="H1485" i="1"/>
  <c r="F1485" i="1"/>
  <c r="E1485" i="1"/>
  <c r="A1485" i="1"/>
  <c r="AH1484" i="1"/>
  <c r="AE1484" i="1"/>
  <c r="AD1484" i="1"/>
  <c r="S1484" i="1"/>
  <c r="U1484" i="1"/>
  <c r="H1484" i="1"/>
  <c r="F1484" i="1"/>
  <c r="E1484" i="1"/>
  <c r="A1484" i="1"/>
  <c r="AH1483" i="1"/>
  <c r="AE1483" i="1"/>
  <c r="AD1483" i="1"/>
  <c r="S1483" i="1"/>
  <c r="U1483" i="1"/>
  <c r="H1483" i="1"/>
  <c r="F1483" i="1"/>
  <c r="E1483" i="1"/>
  <c r="A1483" i="1"/>
  <c r="AH1482" i="1"/>
  <c r="AE1482" i="1"/>
  <c r="AD1482" i="1"/>
  <c r="S1482" i="1"/>
  <c r="U1482" i="1"/>
  <c r="H1482" i="1"/>
  <c r="F1482" i="1"/>
  <c r="E1482" i="1"/>
  <c r="A1482" i="1"/>
  <c r="AH1481" i="1"/>
  <c r="AE1481" i="1"/>
  <c r="AD1481" i="1"/>
  <c r="S1481" i="1"/>
  <c r="U1481" i="1"/>
  <c r="H1481" i="1"/>
  <c r="F1481" i="1"/>
  <c r="E1481" i="1"/>
  <c r="A1481" i="1"/>
  <c r="AH1480" i="1"/>
  <c r="AE1480" i="1"/>
  <c r="AD1480" i="1"/>
  <c r="S1480" i="1"/>
  <c r="U1480" i="1"/>
  <c r="H1480" i="1"/>
  <c r="F1480" i="1"/>
  <c r="E1480" i="1"/>
  <c r="A1480" i="1"/>
  <c r="AH1479" i="1"/>
  <c r="AE1479" i="1"/>
  <c r="AD1479" i="1"/>
  <c r="S1479" i="1"/>
  <c r="U1479" i="1"/>
  <c r="H1479" i="1"/>
  <c r="F1479" i="1"/>
  <c r="E1479" i="1"/>
  <c r="A1479" i="1"/>
  <c r="AH1478" i="1"/>
  <c r="AE1478" i="1"/>
  <c r="AD1478" i="1"/>
  <c r="S1478" i="1"/>
  <c r="U1478" i="1"/>
  <c r="H1478" i="1"/>
  <c r="F1478" i="1"/>
  <c r="E1478" i="1"/>
  <c r="A1478" i="1"/>
  <c r="AH1477" i="1"/>
  <c r="AE1477" i="1"/>
  <c r="AD1477" i="1"/>
  <c r="S1477" i="1"/>
  <c r="U1477" i="1"/>
  <c r="H1477" i="1"/>
  <c r="F1477" i="1"/>
  <c r="E1477" i="1"/>
  <c r="A1477" i="1"/>
  <c r="AH1476" i="1"/>
  <c r="AE1476" i="1"/>
  <c r="AD1476" i="1"/>
  <c r="S1476" i="1"/>
  <c r="U1476" i="1"/>
  <c r="H1476" i="1"/>
  <c r="F1476" i="1"/>
  <c r="E1476" i="1"/>
  <c r="A1476" i="1"/>
  <c r="AH1475" i="1"/>
  <c r="AE1475" i="1"/>
  <c r="AD1475" i="1"/>
  <c r="S1475" i="1"/>
  <c r="U1475" i="1"/>
  <c r="H1475" i="1"/>
  <c r="F1475" i="1"/>
  <c r="E1475" i="1"/>
  <c r="A1475" i="1"/>
  <c r="AH1474" i="1"/>
  <c r="AE1474" i="1"/>
  <c r="AD1474" i="1"/>
  <c r="S1474" i="1"/>
  <c r="U1474" i="1"/>
  <c r="H1474" i="1"/>
  <c r="F1474" i="1"/>
  <c r="E1474" i="1"/>
  <c r="A1474" i="1"/>
  <c r="AH1473" i="1"/>
  <c r="AE1473" i="1"/>
  <c r="AD1473" i="1"/>
  <c r="S1473" i="1"/>
  <c r="U1473" i="1"/>
  <c r="H1473" i="1"/>
  <c r="F1473" i="1"/>
  <c r="E1473" i="1"/>
  <c r="A1473" i="1"/>
  <c r="AH1472" i="1"/>
  <c r="AE1472" i="1"/>
  <c r="AD1472" i="1"/>
  <c r="S1472" i="1"/>
  <c r="U1472" i="1"/>
  <c r="H1472" i="1"/>
  <c r="F1472" i="1"/>
  <c r="E1472" i="1"/>
  <c r="A1472" i="1"/>
  <c r="AH1471" i="1"/>
  <c r="AE1471" i="1"/>
  <c r="AD1471" i="1"/>
  <c r="S1471" i="1"/>
  <c r="U1471" i="1"/>
  <c r="H1471" i="1"/>
  <c r="F1471" i="1"/>
  <c r="E1471" i="1"/>
  <c r="A1471" i="1"/>
  <c r="AH1470" i="1"/>
  <c r="AE1470" i="1"/>
  <c r="AD1470" i="1"/>
  <c r="S1470" i="1"/>
  <c r="U1470" i="1"/>
  <c r="H1470" i="1"/>
  <c r="F1470" i="1"/>
  <c r="E1470" i="1"/>
  <c r="A1470" i="1"/>
  <c r="AH1469" i="1"/>
  <c r="AE1469" i="1"/>
  <c r="AD1469" i="1"/>
  <c r="S1469" i="1"/>
  <c r="U1469" i="1"/>
  <c r="H1469" i="1"/>
  <c r="F1469" i="1"/>
  <c r="E1469" i="1"/>
  <c r="A1469" i="1"/>
  <c r="AH1468" i="1"/>
  <c r="AE1468" i="1"/>
  <c r="AD1468" i="1"/>
  <c r="S1468" i="1"/>
  <c r="U1468" i="1"/>
  <c r="H1468" i="1"/>
  <c r="F1468" i="1"/>
  <c r="E1468" i="1"/>
  <c r="A1468" i="1"/>
  <c r="AH1467" i="1"/>
  <c r="AE1467" i="1"/>
  <c r="AD1467" i="1"/>
  <c r="S1467" i="1"/>
  <c r="U1467" i="1"/>
  <c r="H1467" i="1"/>
  <c r="F1467" i="1"/>
  <c r="E1467" i="1"/>
  <c r="A1467" i="1"/>
  <c r="AH1466" i="1"/>
  <c r="AE1466" i="1"/>
  <c r="AD1466" i="1"/>
  <c r="S1466" i="1"/>
  <c r="U1466" i="1"/>
  <c r="H1466" i="1"/>
  <c r="F1466" i="1"/>
  <c r="E1466" i="1"/>
  <c r="A1466" i="1"/>
  <c r="AH1465" i="1"/>
  <c r="AE1465" i="1"/>
  <c r="AD1465" i="1"/>
  <c r="S1465" i="1"/>
  <c r="U1465" i="1"/>
  <c r="H1465" i="1"/>
  <c r="F1465" i="1"/>
  <c r="E1465" i="1"/>
  <c r="A1465" i="1"/>
  <c r="AH1464" i="1"/>
  <c r="AE1464" i="1"/>
  <c r="AD1464" i="1"/>
  <c r="S1464" i="1"/>
  <c r="U1464" i="1"/>
  <c r="H1464" i="1"/>
  <c r="F1464" i="1"/>
  <c r="E1464" i="1"/>
  <c r="A1464" i="1"/>
  <c r="AH1463" i="1"/>
  <c r="AE1463" i="1"/>
  <c r="AD1463" i="1"/>
  <c r="S1463" i="1"/>
  <c r="U1463" i="1"/>
  <c r="H1463" i="1"/>
  <c r="F1463" i="1"/>
  <c r="E1463" i="1"/>
  <c r="A1463" i="1"/>
  <c r="AH1462" i="1"/>
  <c r="AE1462" i="1"/>
  <c r="AD1462" i="1"/>
  <c r="S1462" i="1"/>
  <c r="U1462" i="1"/>
  <c r="H1462" i="1"/>
  <c r="F1462" i="1"/>
  <c r="E1462" i="1"/>
  <c r="A1462" i="1"/>
  <c r="AH1461" i="1"/>
  <c r="AE1461" i="1"/>
  <c r="AD1461" i="1"/>
  <c r="S1461" i="1"/>
  <c r="U1461" i="1"/>
  <c r="H1461" i="1"/>
  <c r="F1461" i="1"/>
  <c r="E1461" i="1"/>
  <c r="A1461" i="1"/>
  <c r="AH1460" i="1"/>
  <c r="AE1460" i="1"/>
  <c r="AD1460" i="1"/>
  <c r="S1460" i="1"/>
  <c r="U1460" i="1"/>
  <c r="H1460" i="1"/>
  <c r="F1460" i="1"/>
  <c r="E1460" i="1"/>
  <c r="A1460" i="1"/>
  <c r="AH1459" i="1"/>
  <c r="AE1459" i="1"/>
  <c r="AD1459" i="1"/>
  <c r="S1459" i="1"/>
  <c r="U1459" i="1"/>
  <c r="H1459" i="1"/>
  <c r="F1459" i="1"/>
  <c r="E1459" i="1"/>
  <c r="A1459" i="1"/>
  <c r="AH1458" i="1"/>
  <c r="AE1458" i="1"/>
  <c r="AD1458" i="1"/>
  <c r="S1458" i="1"/>
  <c r="U1458" i="1"/>
  <c r="H1458" i="1"/>
  <c r="F1458" i="1"/>
  <c r="E1458" i="1"/>
  <c r="A1458" i="1"/>
  <c r="AH1457" i="1"/>
  <c r="AE1457" i="1"/>
  <c r="AD1457" i="1"/>
  <c r="S1457" i="1"/>
  <c r="U1457" i="1"/>
  <c r="H1457" i="1"/>
  <c r="F1457" i="1"/>
  <c r="E1457" i="1"/>
  <c r="A1457" i="1"/>
  <c r="AH1456" i="1"/>
  <c r="AE1456" i="1"/>
  <c r="AD1456" i="1"/>
  <c r="S1456" i="1"/>
  <c r="U1456" i="1"/>
  <c r="H1456" i="1"/>
  <c r="F1456" i="1"/>
  <c r="E1456" i="1"/>
  <c r="A1456" i="1"/>
  <c r="AH1455" i="1"/>
  <c r="AE1455" i="1"/>
  <c r="AD1455" i="1"/>
  <c r="S1455" i="1"/>
  <c r="U1455" i="1"/>
  <c r="H1455" i="1"/>
  <c r="F1455" i="1"/>
  <c r="E1455" i="1"/>
  <c r="A1455" i="1"/>
  <c r="AH1454" i="1"/>
  <c r="AE1454" i="1"/>
  <c r="AD1454" i="1"/>
  <c r="S1454" i="1"/>
  <c r="U1454" i="1"/>
  <c r="H1454" i="1"/>
  <c r="F1454" i="1"/>
  <c r="E1454" i="1"/>
  <c r="A1454" i="1"/>
  <c r="AH1453" i="1"/>
  <c r="AE1453" i="1"/>
  <c r="AD1453" i="1"/>
  <c r="S1453" i="1"/>
  <c r="U1453" i="1"/>
  <c r="H1453" i="1"/>
  <c r="F1453" i="1"/>
  <c r="E1453" i="1"/>
  <c r="A1453" i="1"/>
  <c r="AH1452" i="1"/>
  <c r="AE1452" i="1"/>
  <c r="AD1452" i="1"/>
  <c r="S1452" i="1"/>
  <c r="U1452" i="1"/>
  <c r="H1452" i="1"/>
  <c r="F1452" i="1"/>
  <c r="E1452" i="1"/>
  <c r="A1452" i="1"/>
  <c r="AH1451" i="1"/>
  <c r="AE1451" i="1"/>
  <c r="AD1451" i="1"/>
  <c r="S1451" i="1"/>
  <c r="U1451" i="1"/>
  <c r="H1451" i="1"/>
  <c r="F1451" i="1"/>
  <c r="E1451" i="1"/>
  <c r="A1451" i="1"/>
  <c r="AH1450" i="1"/>
  <c r="AE1450" i="1"/>
  <c r="AD1450" i="1"/>
  <c r="S1450" i="1"/>
  <c r="U1450" i="1"/>
  <c r="H1450" i="1"/>
  <c r="F1450" i="1"/>
  <c r="E1450" i="1"/>
  <c r="A1450" i="1"/>
  <c r="AH1449" i="1"/>
  <c r="AE1449" i="1"/>
  <c r="AD1449" i="1"/>
  <c r="S1449" i="1"/>
  <c r="U1449" i="1"/>
  <c r="H1449" i="1"/>
  <c r="F1449" i="1"/>
  <c r="E1449" i="1"/>
  <c r="A1449" i="1"/>
  <c r="AH1448" i="1"/>
  <c r="AE1448" i="1"/>
  <c r="AD1448" i="1"/>
  <c r="S1448" i="1"/>
  <c r="U1448" i="1"/>
  <c r="H1448" i="1"/>
  <c r="F1448" i="1"/>
  <c r="E1448" i="1"/>
  <c r="A1448" i="1"/>
  <c r="AH1447" i="1"/>
  <c r="AE1447" i="1"/>
  <c r="AD1447" i="1"/>
  <c r="S1447" i="1"/>
  <c r="U1447" i="1"/>
  <c r="H1447" i="1"/>
  <c r="F1447" i="1"/>
  <c r="E1447" i="1"/>
  <c r="A1447" i="1"/>
  <c r="AH1446" i="1"/>
  <c r="AE1446" i="1"/>
  <c r="AD1446" i="1"/>
  <c r="S1446" i="1"/>
  <c r="U1446" i="1"/>
  <c r="H1446" i="1"/>
  <c r="F1446" i="1"/>
  <c r="E1446" i="1"/>
  <c r="A1446" i="1"/>
  <c r="AH1445" i="1"/>
  <c r="AE1445" i="1"/>
  <c r="AD1445" i="1"/>
  <c r="S1445" i="1"/>
  <c r="U1445" i="1"/>
  <c r="H1445" i="1"/>
  <c r="F1445" i="1"/>
  <c r="E1445" i="1"/>
  <c r="A1445" i="1"/>
  <c r="AH1444" i="1"/>
  <c r="AE1444" i="1"/>
  <c r="AD1444" i="1"/>
  <c r="S1444" i="1"/>
  <c r="U1444" i="1"/>
  <c r="H1444" i="1"/>
  <c r="F1444" i="1"/>
  <c r="E1444" i="1"/>
  <c r="A1444" i="1"/>
  <c r="AH1443" i="1"/>
  <c r="AE1443" i="1"/>
  <c r="AD1443" i="1"/>
  <c r="S1443" i="1"/>
  <c r="U1443" i="1"/>
  <c r="H1443" i="1"/>
  <c r="F1443" i="1"/>
  <c r="E1443" i="1"/>
  <c r="A1443" i="1"/>
  <c r="AH1442" i="1"/>
  <c r="AE1442" i="1"/>
  <c r="AD1442" i="1"/>
  <c r="S1442" i="1"/>
  <c r="U1442" i="1"/>
  <c r="H1442" i="1"/>
  <c r="F1442" i="1"/>
  <c r="E1442" i="1"/>
  <c r="A1442" i="1"/>
  <c r="AH1441" i="1"/>
  <c r="AE1441" i="1"/>
  <c r="AD1441" i="1"/>
  <c r="S1441" i="1"/>
  <c r="U1441" i="1"/>
  <c r="H1441" i="1"/>
  <c r="F1441" i="1"/>
  <c r="E1441" i="1"/>
  <c r="A1441" i="1"/>
  <c r="AH1440" i="1"/>
  <c r="AE1440" i="1"/>
  <c r="AD1440" i="1"/>
  <c r="S1440" i="1"/>
  <c r="U1440" i="1"/>
  <c r="H1440" i="1"/>
  <c r="F1440" i="1"/>
  <c r="E1440" i="1"/>
  <c r="A1440" i="1"/>
  <c r="AH1439" i="1"/>
  <c r="AE1439" i="1"/>
  <c r="AD1439" i="1"/>
  <c r="S1439" i="1"/>
  <c r="U1439" i="1"/>
  <c r="H1439" i="1"/>
  <c r="F1439" i="1"/>
  <c r="E1439" i="1"/>
  <c r="A1439" i="1"/>
  <c r="AH1438" i="1"/>
  <c r="AE1438" i="1"/>
  <c r="AD1438" i="1"/>
  <c r="S1438" i="1"/>
  <c r="U1438" i="1"/>
  <c r="H1438" i="1"/>
  <c r="F1438" i="1"/>
  <c r="E1438" i="1"/>
  <c r="A1438" i="1"/>
  <c r="AH1437" i="1"/>
  <c r="AE1437" i="1"/>
  <c r="AD1437" i="1"/>
  <c r="S1437" i="1"/>
  <c r="U1437" i="1"/>
  <c r="H1437" i="1"/>
  <c r="F1437" i="1"/>
  <c r="E1437" i="1"/>
  <c r="A1437" i="1"/>
  <c r="AH1436" i="1"/>
  <c r="AE1436" i="1"/>
  <c r="AD1436" i="1"/>
  <c r="S1436" i="1"/>
  <c r="U1436" i="1"/>
  <c r="H1436" i="1"/>
  <c r="F1436" i="1"/>
  <c r="E1436" i="1"/>
  <c r="A1436" i="1"/>
  <c r="AH1435" i="1"/>
  <c r="AE1435" i="1"/>
  <c r="AD1435" i="1"/>
  <c r="S1435" i="1"/>
  <c r="U1435" i="1"/>
  <c r="H1435" i="1"/>
  <c r="F1435" i="1"/>
  <c r="E1435" i="1"/>
  <c r="A1435" i="1"/>
  <c r="AH1434" i="1"/>
  <c r="AE1434" i="1"/>
  <c r="AD1434" i="1"/>
  <c r="S1434" i="1"/>
  <c r="U1434" i="1"/>
  <c r="H1434" i="1"/>
  <c r="F1434" i="1"/>
  <c r="E1434" i="1"/>
  <c r="A1434" i="1"/>
  <c r="AH1433" i="1"/>
  <c r="AE1433" i="1"/>
  <c r="AD1433" i="1"/>
  <c r="S1433" i="1"/>
  <c r="U1433" i="1"/>
  <c r="H1433" i="1"/>
  <c r="F1433" i="1"/>
  <c r="E1433" i="1"/>
  <c r="A1433" i="1"/>
  <c r="AH1432" i="1"/>
  <c r="AE1432" i="1"/>
  <c r="AD1432" i="1"/>
  <c r="S1432" i="1"/>
  <c r="U1432" i="1"/>
  <c r="H1432" i="1"/>
  <c r="F1432" i="1"/>
  <c r="E1432" i="1"/>
  <c r="A1432" i="1"/>
  <c r="AH1431" i="1"/>
  <c r="AE1431" i="1"/>
  <c r="AD1431" i="1"/>
  <c r="S1431" i="1"/>
  <c r="U1431" i="1"/>
  <c r="H1431" i="1"/>
  <c r="F1431" i="1"/>
  <c r="E1431" i="1"/>
  <c r="A1431" i="1"/>
  <c r="AH1430" i="1"/>
  <c r="AE1430" i="1"/>
  <c r="AD1430" i="1"/>
  <c r="S1430" i="1"/>
  <c r="U1430" i="1"/>
  <c r="H1430" i="1"/>
  <c r="F1430" i="1"/>
  <c r="E1430" i="1"/>
  <c r="A1430" i="1"/>
  <c r="AH1429" i="1"/>
  <c r="AE1429" i="1"/>
  <c r="AD1429" i="1"/>
  <c r="S1429" i="1"/>
  <c r="U1429" i="1"/>
  <c r="H1429" i="1"/>
  <c r="F1429" i="1"/>
  <c r="E1429" i="1"/>
  <c r="A1429" i="1"/>
  <c r="AH1428" i="1"/>
  <c r="AE1428" i="1"/>
  <c r="AD1428" i="1"/>
  <c r="S1428" i="1"/>
  <c r="U1428" i="1"/>
  <c r="H1428" i="1"/>
  <c r="F1428" i="1"/>
  <c r="E1428" i="1"/>
  <c r="A1428" i="1"/>
  <c r="AH1427" i="1"/>
  <c r="AE1427" i="1"/>
  <c r="AD1427" i="1"/>
  <c r="S1427" i="1"/>
  <c r="U1427" i="1"/>
  <c r="H1427" i="1"/>
  <c r="F1427" i="1"/>
  <c r="E1427" i="1"/>
  <c r="A1427" i="1"/>
  <c r="AH1426" i="1"/>
  <c r="AE1426" i="1"/>
  <c r="AD1426" i="1"/>
  <c r="S1426" i="1"/>
  <c r="U1426" i="1"/>
  <c r="H1426" i="1"/>
  <c r="F1426" i="1"/>
  <c r="E1426" i="1"/>
  <c r="A1426" i="1"/>
  <c r="AH1425" i="1"/>
  <c r="AE1425" i="1"/>
  <c r="AD1425" i="1"/>
  <c r="S1425" i="1"/>
  <c r="U1425" i="1"/>
  <c r="H1425" i="1"/>
  <c r="F1425" i="1"/>
  <c r="E1425" i="1"/>
  <c r="A1425" i="1"/>
  <c r="AH1424" i="1"/>
  <c r="AE1424" i="1"/>
  <c r="AD1424" i="1"/>
  <c r="S1424" i="1"/>
  <c r="U1424" i="1"/>
  <c r="H1424" i="1"/>
  <c r="F1424" i="1"/>
  <c r="E1424" i="1"/>
  <c r="A1424" i="1"/>
  <c r="AH1423" i="1"/>
  <c r="AE1423" i="1"/>
  <c r="AD1423" i="1"/>
  <c r="S1423" i="1"/>
  <c r="U1423" i="1"/>
  <c r="H1423" i="1"/>
  <c r="F1423" i="1"/>
  <c r="E1423" i="1"/>
  <c r="A1423" i="1"/>
  <c r="AH1422" i="1"/>
  <c r="AE1422" i="1"/>
  <c r="AD1422" i="1"/>
  <c r="S1422" i="1"/>
  <c r="U1422" i="1"/>
  <c r="H1422" i="1"/>
  <c r="F1422" i="1"/>
  <c r="E1422" i="1"/>
  <c r="A1422" i="1"/>
  <c r="AH1421" i="1"/>
  <c r="AE1421" i="1"/>
  <c r="AD1421" i="1"/>
  <c r="S1421" i="1"/>
  <c r="U1421" i="1"/>
  <c r="H1421" i="1"/>
  <c r="F1421" i="1"/>
  <c r="E1421" i="1"/>
  <c r="A1421" i="1"/>
  <c r="AH1420" i="1"/>
  <c r="AE1420" i="1"/>
  <c r="AD1420" i="1"/>
  <c r="S1420" i="1"/>
  <c r="U1420" i="1"/>
  <c r="H1420" i="1"/>
  <c r="F1420" i="1"/>
  <c r="E1420" i="1"/>
  <c r="A1420" i="1"/>
  <c r="AH1419" i="1"/>
  <c r="AE1419" i="1"/>
  <c r="AD1419" i="1"/>
  <c r="S1419" i="1"/>
  <c r="U1419" i="1"/>
  <c r="H1419" i="1"/>
  <c r="F1419" i="1"/>
  <c r="E1419" i="1"/>
  <c r="A1419" i="1"/>
  <c r="AH1418" i="1"/>
  <c r="AE1418" i="1"/>
  <c r="AD1418" i="1"/>
  <c r="S1418" i="1"/>
  <c r="U1418" i="1"/>
  <c r="H1418" i="1"/>
  <c r="F1418" i="1"/>
  <c r="E1418" i="1"/>
  <c r="A1418" i="1"/>
  <c r="AH1417" i="1"/>
  <c r="AE1417" i="1"/>
  <c r="AD1417" i="1"/>
  <c r="S1417" i="1"/>
  <c r="U1417" i="1"/>
  <c r="H1417" i="1"/>
  <c r="F1417" i="1"/>
  <c r="E1417" i="1"/>
  <c r="A1417" i="1"/>
  <c r="AH1416" i="1"/>
  <c r="AE1416" i="1"/>
  <c r="AD1416" i="1"/>
  <c r="S1416" i="1"/>
  <c r="U1416" i="1"/>
  <c r="H1416" i="1"/>
  <c r="F1416" i="1"/>
  <c r="E1416" i="1"/>
  <c r="A1416" i="1"/>
  <c r="AH1415" i="1"/>
  <c r="AE1415" i="1"/>
  <c r="AD1415" i="1"/>
  <c r="S1415" i="1"/>
  <c r="U1415" i="1"/>
  <c r="H1415" i="1"/>
  <c r="F1415" i="1"/>
  <c r="E1415" i="1"/>
  <c r="A1415" i="1"/>
  <c r="AH1414" i="1"/>
  <c r="AE1414" i="1"/>
  <c r="AD1414" i="1"/>
  <c r="S1414" i="1"/>
  <c r="U1414" i="1"/>
  <c r="H1414" i="1"/>
  <c r="F1414" i="1"/>
  <c r="E1414" i="1"/>
  <c r="A1414" i="1"/>
  <c r="AH1413" i="1"/>
  <c r="AE1413" i="1"/>
  <c r="AD1413" i="1"/>
  <c r="S1413" i="1"/>
  <c r="U1413" i="1"/>
  <c r="H1413" i="1"/>
  <c r="F1413" i="1"/>
  <c r="E1413" i="1"/>
  <c r="A1413" i="1"/>
  <c r="AH1412" i="1"/>
  <c r="AE1412" i="1"/>
  <c r="AD1412" i="1"/>
  <c r="S1412" i="1"/>
  <c r="U1412" i="1"/>
  <c r="H1412" i="1"/>
  <c r="F1412" i="1"/>
  <c r="E1412" i="1"/>
  <c r="A1412" i="1"/>
  <c r="AH1411" i="1"/>
  <c r="AE1411" i="1"/>
  <c r="AD1411" i="1"/>
  <c r="S1411" i="1"/>
  <c r="U1411" i="1"/>
  <c r="H1411" i="1"/>
  <c r="F1411" i="1"/>
  <c r="E1411" i="1"/>
  <c r="A1411" i="1"/>
  <c r="AH1410" i="1"/>
  <c r="AE1410" i="1"/>
  <c r="AD1410" i="1"/>
  <c r="S1410" i="1"/>
  <c r="U1410" i="1"/>
  <c r="H1410" i="1"/>
  <c r="F1410" i="1"/>
  <c r="E1410" i="1"/>
  <c r="A1410" i="1"/>
  <c r="AH1409" i="1"/>
  <c r="AE1409" i="1"/>
  <c r="AD1409" i="1"/>
  <c r="S1409" i="1"/>
  <c r="U1409" i="1"/>
  <c r="H1409" i="1"/>
  <c r="F1409" i="1"/>
  <c r="E1409" i="1"/>
  <c r="A1409" i="1"/>
  <c r="AH1408" i="1"/>
  <c r="AE1408" i="1"/>
  <c r="AD1408" i="1"/>
  <c r="S1408" i="1"/>
  <c r="U1408" i="1"/>
  <c r="H1408" i="1"/>
  <c r="F1408" i="1"/>
  <c r="E1408" i="1"/>
  <c r="A1408" i="1"/>
  <c r="AH1407" i="1"/>
  <c r="AE1407" i="1"/>
  <c r="AD1407" i="1"/>
  <c r="S1407" i="1"/>
  <c r="U1407" i="1"/>
  <c r="H1407" i="1"/>
  <c r="F1407" i="1"/>
  <c r="E1407" i="1"/>
  <c r="A1407" i="1"/>
  <c r="AH1406" i="1"/>
  <c r="AE1406" i="1"/>
  <c r="AD1406" i="1"/>
  <c r="S1406" i="1"/>
  <c r="U1406" i="1"/>
  <c r="H1406" i="1"/>
  <c r="F1406" i="1"/>
  <c r="E1406" i="1"/>
  <c r="A1406" i="1"/>
  <c r="AH1405" i="1"/>
  <c r="AE1405" i="1"/>
  <c r="AD1405" i="1"/>
  <c r="S1405" i="1"/>
  <c r="U1405" i="1"/>
  <c r="H1405" i="1"/>
  <c r="F1405" i="1"/>
  <c r="E1405" i="1"/>
  <c r="A1405" i="1"/>
  <c r="AH1404" i="1"/>
  <c r="AE1404" i="1"/>
  <c r="AD1404" i="1"/>
  <c r="S1404" i="1"/>
  <c r="U1404" i="1"/>
  <c r="H1404" i="1"/>
  <c r="F1404" i="1"/>
  <c r="E1404" i="1"/>
  <c r="A1404" i="1"/>
  <c r="AH1403" i="1"/>
  <c r="AE1403" i="1"/>
  <c r="AD1403" i="1"/>
  <c r="S1403" i="1"/>
  <c r="U1403" i="1"/>
  <c r="H1403" i="1"/>
  <c r="F1403" i="1"/>
  <c r="E1403" i="1"/>
  <c r="A1403" i="1"/>
  <c r="AH1402" i="1"/>
  <c r="AE1402" i="1"/>
  <c r="AD1402" i="1"/>
  <c r="S1402" i="1"/>
  <c r="U1402" i="1"/>
  <c r="H1402" i="1"/>
  <c r="F1402" i="1"/>
  <c r="E1402" i="1"/>
  <c r="A1402" i="1"/>
  <c r="AH1401" i="1"/>
  <c r="AE1401" i="1"/>
  <c r="AD1401" i="1"/>
  <c r="S1401" i="1"/>
  <c r="U1401" i="1"/>
  <c r="H1401" i="1"/>
  <c r="F1401" i="1"/>
  <c r="E1401" i="1"/>
  <c r="A1401" i="1"/>
  <c r="AH1400" i="1"/>
  <c r="AE1400" i="1"/>
  <c r="AD1400" i="1"/>
  <c r="S1400" i="1"/>
  <c r="U1400" i="1"/>
  <c r="H1400" i="1"/>
  <c r="F1400" i="1"/>
  <c r="E1400" i="1"/>
  <c r="A1400" i="1"/>
  <c r="AH1399" i="1"/>
  <c r="AE1399" i="1"/>
  <c r="AD1399" i="1"/>
  <c r="S1399" i="1"/>
  <c r="U1399" i="1"/>
  <c r="H1399" i="1"/>
  <c r="F1399" i="1"/>
  <c r="E1399" i="1"/>
  <c r="A1399" i="1"/>
  <c r="AH1398" i="1"/>
  <c r="AE1398" i="1"/>
  <c r="AD1398" i="1"/>
  <c r="S1398" i="1"/>
  <c r="U1398" i="1"/>
  <c r="H1398" i="1"/>
  <c r="F1398" i="1"/>
  <c r="E1398" i="1"/>
  <c r="A1398" i="1"/>
  <c r="AH1397" i="1"/>
  <c r="AE1397" i="1"/>
  <c r="AD1397" i="1"/>
  <c r="S1397" i="1"/>
  <c r="U1397" i="1"/>
  <c r="H1397" i="1"/>
  <c r="F1397" i="1"/>
  <c r="E1397" i="1"/>
  <c r="A1397" i="1"/>
  <c r="AH1396" i="1"/>
  <c r="AE1396" i="1"/>
  <c r="AD1396" i="1"/>
  <c r="S1396" i="1"/>
  <c r="U1396" i="1"/>
  <c r="H1396" i="1"/>
  <c r="F1396" i="1"/>
  <c r="E1396" i="1"/>
  <c r="A1396" i="1"/>
  <c r="AH1395" i="1"/>
  <c r="AE1395" i="1"/>
  <c r="AD1395" i="1"/>
  <c r="S1395" i="1"/>
  <c r="U1395" i="1"/>
  <c r="H1395" i="1"/>
  <c r="F1395" i="1"/>
  <c r="E1395" i="1"/>
  <c r="A1395" i="1"/>
  <c r="AH1394" i="1"/>
  <c r="AE1394" i="1"/>
  <c r="AD1394" i="1"/>
  <c r="S1394" i="1"/>
  <c r="U1394" i="1"/>
  <c r="H1394" i="1"/>
  <c r="F1394" i="1"/>
  <c r="E1394" i="1"/>
  <c r="A1394" i="1"/>
  <c r="AH1393" i="1"/>
  <c r="AE1393" i="1"/>
  <c r="AD1393" i="1"/>
  <c r="S1393" i="1"/>
  <c r="U1393" i="1"/>
  <c r="H1393" i="1"/>
  <c r="F1393" i="1"/>
  <c r="E1393" i="1"/>
  <c r="A1393" i="1"/>
  <c r="AH1392" i="1"/>
  <c r="AE1392" i="1"/>
  <c r="AD1392" i="1"/>
  <c r="S1392" i="1"/>
  <c r="U1392" i="1"/>
  <c r="H1392" i="1"/>
  <c r="F1392" i="1"/>
  <c r="E1392" i="1"/>
  <c r="A1392" i="1"/>
  <c r="AH1391" i="1"/>
  <c r="AE1391" i="1"/>
  <c r="AD1391" i="1"/>
  <c r="S1391" i="1"/>
  <c r="U1391" i="1"/>
  <c r="H1391" i="1"/>
  <c r="F1391" i="1"/>
  <c r="E1391" i="1"/>
  <c r="A1391" i="1"/>
  <c r="AH1390" i="1"/>
  <c r="AE1390" i="1"/>
  <c r="AD1390" i="1"/>
  <c r="S1390" i="1"/>
  <c r="U1390" i="1"/>
  <c r="H1390" i="1"/>
  <c r="F1390" i="1"/>
  <c r="E1390" i="1"/>
  <c r="A1390" i="1"/>
  <c r="AH1389" i="1"/>
  <c r="AE1389" i="1"/>
  <c r="AD1389" i="1"/>
  <c r="S1389" i="1"/>
  <c r="U1389" i="1"/>
  <c r="H1389" i="1"/>
  <c r="F1389" i="1"/>
  <c r="E1389" i="1"/>
  <c r="A1389" i="1"/>
  <c r="AH1388" i="1"/>
  <c r="AE1388" i="1"/>
  <c r="AD1388" i="1"/>
  <c r="S1388" i="1"/>
  <c r="U1388" i="1"/>
  <c r="H1388" i="1"/>
  <c r="F1388" i="1"/>
  <c r="E1388" i="1"/>
  <c r="A1388" i="1"/>
  <c r="AH1387" i="1"/>
  <c r="AE1387" i="1"/>
  <c r="AD1387" i="1"/>
  <c r="S1387" i="1"/>
  <c r="U1387" i="1"/>
  <c r="H1387" i="1"/>
  <c r="F1387" i="1"/>
  <c r="E1387" i="1"/>
  <c r="A1387" i="1"/>
  <c r="AH1386" i="1"/>
  <c r="AE1386" i="1"/>
  <c r="AD1386" i="1"/>
  <c r="S1386" i="1"/>
  <c r="U1386" i="1"/>
  <c r="H1386" i="1"/>
  <c r="F1386" i="1"/>
  <c r="E1386" i="1"/>
  <c r="A1386" i="1"/>
  <c r="AH1385" i="1"/>
  <c r="AE1385" i="1"/>
  <c r="AD1385" i="1"/>
  <c r="S1385" i="1"/>
  <c r="U1385" i="1"/>
  <c r="H1385" i="1"/>
  <c r="F1385" i="1"/>
  <c r="E1385" i="1"/>
  <c r="A1385" i="1"/>
  <c r="AH1384" i="1"/>
  <c r="AE1384" i="1"/>
  <c r="AD1384" i="1"/>
  <c r="S1384" i="1"/>
  <c r="U1384" i="1"/>
  <c r="H1384" i="1"/>
  <c r="F1384" i="1"/>
  <c r="E1384" i="1"/>
  <c r="A1384" i="1"/>
  <c r="AH1383" i="1"/>
  <c r="AE1383" i="1"/>
  <c r="AD1383" i="1"/>
  <c r="S1383" i="1"/>
  <c r="U1383" i="1"/>
  <c r="H1383" i="1"/>
  <c r="F1383" i="1"/>
  <c r="E1383" i="1"/>
  <c r="A1383" i="1"/>
  <c r="AH1382" i="1"/>
  <c r="AE1382" i="1"/>
  <c r="AD1382" i="1"/>
  <c r="S1382" i="1"/>
  <c r="U1382" i="1"/>
  <c r="H1382" i="1"/>
  <c r="F1382" i="1"/>
  <c r="E1382" i="1"/>
  <c r="A1382" i="1"/>
  <c r="AH1381" i="1"/>
  <c r="AE1381" i="1"/>
  <c r="AD1381" i="1"/>
  <c r="S1381" i="1"/>
  <c r="U1381" i="1"/>
  <c r="H1381" i="1"/>
  <c r="F1381" i="1"/>
  <c r="E1381" i="1"/>
  <c r="A1381" i="1"/>
  <c r="AH1380" i="1"/>
  <c r="AE1380" i="1"/>
  <c r="AD1380" i="1"/>
  <c r="S1380" i="1"/>
  <c r="U1380" i="1"/>
  <c r="H1380" i="1"/>
  <c r="F1380" i="1"/>
  <c r="E1380" i="1"/>
  <c r="A1380" i="1"/>
  <c r="AH1379" i="1"/>
  <c r="AE1379" i="1"/>
  <c r="AD1379" i="1"/>
  <c r="S1379" i="1"/>
  <c r="U1379" i="1"/>
  <c r="H1379" i="1"/>
  <c r="F1379" i="1"/>
  <c r="E1379" i="1"/>
  <c r="A1379" i="1"/>
  <c r="AH1378" i="1"/>
  <c r="AE1378" i="1"/>
  <c r="AD1378" i="1"/>
  <c r="S1378" i="1"/>
  <c r="U1378" i="1"/>
  <c r="H1378" i="1"/>
  <c r="F1378" i="1"/>
  <c r="E1378" i="1"/>
  <c r="A1378" i="1"/>
  <c r="AH1377" i="1"/>
  <c r="AE1377" i="1"/>
  <c r="AD1377" i="1"/>
  <c r="S1377" i="1"/>
  <c r="U1377" i="1"/>
  <c r="H1377" i="1"/>
  <c r="F1377" i="1"/>
  <c r="E1377" i="1"/>
  <c r="A1377" i="1"/>
  <c r="AH1376" i="1"/>
  <c r="AE1376" i="1"/>
  <c r="AD1376" i="1"/>
  <c r="S1376" i="1"/>
  <c r="U1376" i="1"/>
  <c r="H1376" i="1"/>
  <c r="F1376" i="1"/>
  <c r="E1376" i="1"/>
  <c r="A1376" i="1"/>
  <c r="AH1375" i="1"/>
  <c r="AE1375" i="1"/>
  <c r="AD1375" i="1"/>
  <c r="S1375" i="1"/>
  <c r="U1375" i="1"/>
  <c r="H1375" i="1"/>
  <c r="F1375" i="1"/>
  <c r="E1375" i="1"/>
  <c r="A1375" i="1"/>
  <c r="AH1374" i="1"/>
  <c r="AE1374" i="1"/>
  <c r="AD1374" i="1"/>
  <c r="S1374" i="1"/>
  <c r="U1374" i="1"/>
  <c r="H1374" i="1"/>
  <c r="F1374" i="1"/>
  <c r="E1374" i="1"/>
  <c r="A1374" i="1"/>
  <c r="AH1373" i="1"/>
  <c r="AE1373" i="1"/>
  <c r="AD1373" i="1"/>
  <c r="S1373" i="1"/>
  <c r="U1373" i="1"/>
  <c r="H1373" i="1"/>
  <c r="F1373" i="1"/>
  <c r="E1373" i="1"/>
  <c r="A1373" i="1"/>
  <c r="AH1372" i="1"/>
  <c r="AE1372" i="1"/>
  <c r="AD1372" i="1"/>
  <c r="S1372" i="1"/>
  <c r="U1372" i="1"/>
  <c r="H1372" i="1"/>
  <c r="F1372" i="1"/>
  <c r="E1372" i="1"/>
  <c r="A1372" i="1"/>
  <c r="AH1371" i="1"/>
  <c r="AE1371" i="1"/>
  <c r="AD1371" i="1"/>
  <c r="S1371" i="1"/>
  <c r="U1371" i="1"/>
  <c r="H1371" i="1"/>
  <c r="F1371" i="1"/>
  <c r="E1371" i="1"/>
  <c r="A1371" i="1"/>
  <c r="AH1370" i="1"/>
  <c r="AE1370" i="1"/>
  <c r="AD1370" i="1"/>
  <c r="S1370" i="1"/>
  <c r="U1370" i="1"/>
  <c r="H1370" i="1"/>
  <c r="F1370" i="1"/>
  <c r="E1370" i="1"/>
  <c r="A1370" i="1"/>
  <c r="AH1369" i="1"/>
  <c r="AE1369" i="1"/>
  <c r="AD1369" i="1"/>
  <c r="S1369" i="1"/>
  <c r="U1369" i="1"/>
  <c r="H1369" i="1"/>
  <c r="F1369" i="1"/>
  <c r="E1369" i="1"/>
  <c r="A1369" i="1"/>
  <c r="AH1368" i="1"/>
  <c r="AE1368" i="1"/>
  <c r="AD1368" i="1"/>
  <c r="S1368" i="1"/>
  <c r="U1368" i="1"/>
  <c r="H1368" i="1"/>
  <c r="F1368" i="1"/>
  <c r="E1368" i="1"/>
  <c r="A1368" i="1"/>
  <c r="AH1367" i="1"/>
  <c r="AE1367" i="1"/>
  <c r="AD1367" i="1"/>
  <c r="S1367" i="1"/>
  <c r="U1367" i="1"/>
  <c r="H1367" i="1"/>
  <c r="F1367" i="1"/>
  <c r="E1367" i="1"/>
  <c r="A1367" i="1"/>
  <c r="AH1366" i="1"/>
  <c r="AE1366" i="1"/>
  <c r="AD1366" i="1"/>
  <c r="S1366" i="1"/>
  <c r="U1366" i="1"/>
  <c r="H1366" i="1"/>
  <c r="F1366" i="1"/>
  <c r="E1366" i="1"/>
  <c r="A1366" i="1"/>
  <c r="AH1365" i="1"/>
  <c r="AE1365" i="1"/>
  <c r="AD1365" i="1"/>
  <c r="S1365" i="1"/>
  <c r="U1365" i="1"/>
  <c r="H1365" i="1"/>
  <c r="F1365" i="1"/>
  <c r="E1365" i="1"/>
  <c r="A1365" i="1"/>
  <c r="AH1364" i="1"/>
  <c r="AE1364" i="1"/>
  <c r="AD1364" i="1"/>
  <c r="S1364" i="1"/>
  <c r="U1364" i="1"/>
  <c r="H1364" i="1"/>
  <c r="F1364" i="1"/>
  <c r="E1364" i="1"/>
  <c r="A1364" i="1"/>
  <c r="AH1363" i="1"/>
  <c r="AE1363" i="1"/>
  <c r="AD1363" i="1"/>
  <c r="S1363" i="1"/>
  <c r="U1363" i="1"/>
  <c r="H1363" i="1"/>
  <c r="F1363" i="1"/>
  <c r="E1363" i="1"/>
  <c r="A1363" i="1"/>
  <c r="AH1362" i="1"/>
  <c r="AE1362" i="1"/>
  <c r="AD1362" i="1"/>
  <c r="S1362" i="1"/>
  <c r="U1362" i="1"/>
  <c r="H1362" i="1"/>
  <c r="F1362" i="1"/>
  <c r="E1362" i="1"/>
  <c r="A1362" i="1"/>
  <c r="AH1361" i="1"/>
  <c r="AE1361" i="1"/>
  <c r="AD1361" i="1"/>
  <c r="S1361" i="1"/>
  <c r="U1361" i="1"/>
  <c r="H1361" i="1"/>
  <c r="F1361" i="1"/>
  <c r="E1361" i="1"/>
  <c r="A1361" i="1"/>
  <c r="AH1360" i="1"/>
  <c r="AE1360" i="1"/>
  <c r="AD1360" i="1"/>
  <c r="S1360" i="1"/>
  <c r="U1360" i="1"/>
  <c r="H1360" i="1"/>
  <c r="F1360" i="1"/>
  <c r="E1360" i="1"/>
  <c r="A1360" i="1"/>
  <c r="AH1359" i="1"/>
  <c r="AE1359" i="1"/>
  <c r="AD1359" i="1"/>
  <c r="S1359" i="1"/>
  <c r="U1359" i="1"/>
  <c r="H1359" i="1"/>
  <c r="F1359" i="1"/>
  <c r="E1359" i="1"/>
  <c r="A1359" i="1"/>
  <c r="AH1358" i="1"/>
  <c r="AE1358" i="1"/>
  <c r="AD1358" i="1"/>
  <c r="S1358" i="1"/>
  <c r="U1358" i="1"/>
  <c r="H1358" i="1"/>
  <c r="F1358" i="1"/>
  <c r="E1358" i="1"/>
  <c r="A1358" i="1"/>
  <c r="AH1357" i="1"/>
  <c r="AE1357" i="1"/>
  <c r="AD1357" i="1"/>
  <c r="S1357" i="1"/>
  <c r="U1357" i="1"/>
  <c r="H1357" i="1"/>
  <c r="F1357" i="1"/>
  <c r="E1357" i="1"/>
  <c r="A1357" i="1"/>
  <c r="AH1356" i="1"/>
  <c r="AE1356" i="1"/>
  <c r="AD1356" i="1"/>
  <c r="S1356" i="1"/>
  <c r="U1356" i="1"/>
  <c r="H1356" i="1"/>
  <c r="F1356" i="1"/>
  <c r="E1356" i="1"/>
  <c r="A1356" i="1"/>
  <c r="AH1355" i="1"/>
  <c r="AE1355" i="1"/>
  <c r="AD1355" i="1"/>
  <c r="S1355" i="1"/>
  <c r="U1355" i="1"/>
  <c r="H1355" i="1"/>
  <c r="F1355" i="1"/>
  <c r="E1355" i="1"/>
  <c r="A1355" i="1"/>
  <c r="AH1354" i="1"/>
  <c r="AE1354" i="1"/>
  <c r="AD1354" i="1"/>
  <c r="S1354" i="1"/>
  <c r="U1354" i="1"/>
  <c r="H1354" i="1"/>
  <c r="F1354" i="1"/>
  <c r="E1354" i="1"/>
  <c r="A1354" i="1"/>
  <c r="AH1353" i="1"/>
  <c r="AE1353" i="1"/>
  <c r="AD1353" i="1"/>
  <c r="S1353" i="1"/>
  <c r="U1353" i="1"/>
  <c r="H1353" i="1"/>
  <c r="F1353" i="1"/>
  <c r="E1353" i="1"/>
  <c r="A1353" i="1"/>
  <c r="AH1352" i="1"/>
  <c r="AE1352" i="1"/>
  <c r="AD1352" i="1"/>
  <c r="S1352" i="1"/>
  <c r="U1352" i="1"/>
  <c r="H1352" i="1"/>
  <c r="F1352" i="1"/>
  <c r="E1352" i="1"/>
  <c r="A1352" i="1"/>
  <c r="AH1351" i="1"/>
  <c r="AE1351" i="1"/>
  <c r="AD1351" i="1"/>
  <c r="S1351" i="1"/>
  <c r="U1351" i="1"/>
  <c r="H1351" i="1"/>
  <c r="F1351" i="1"/>
  <c r="E1351" i="1"/>
  <c r="A1351" i="1"/>
  <c r="AH1350" i="1"/>
  <c r="AE1350" i="1"/>
  <c r="AD1350" i="1"/>
  <c r="S1350" i="1"/>
  <c r="U1350" i="1"/>
  <c r="H1350" i="1"/>
  <c r="F1350" i="1"/>
  <c r="E1350" i="1"/>
  <c r="A1350" i="1"/>
  <c r="AH1349" i="1"/>
  <c r="AE1349" i="1"/>
  <c r="AD1349" i="1"/>
  <c r="S1349" i="1"/>
  <c r="U1349" i="1"/>
  <c r="H1349" i="1"/>
  <c r="F1349" i="1"/>
  <c r="E1349" i="1"/>
  <c r="A1349" i="1"/>
  <c r="AH1348" i="1"/>
  <c r="AE1348" i="1"/>
  <c r="AD1348" i="1"/>
  <c r="S1348" i="1"/>
  <c r="U1348" i="1"/>
  <c r="H1348" i="1"/>
  <c r="F1348" i="1"/>
  <c r="E1348" i="1"/>
  <c r="A1348" i="1"/>
  <c r="AH1347" i="1"/>
  <c r="AE1347" i="1"/>
  <c r="AD1347" i="1"/>
  <c r="S1347" i="1"/>
  <c r="U1347" i="1"/>
  <c r="H1347" i="1"/>
  <c r="F1347" i="1"/>
  <c r="E1347" i="1"/>
  <c r="A1347" i="1"/>
  <c r="AH1346" i="1"/>
  <c r="AE1346" i="1"/>
  <c r="AD1346" i="1"/>
  <c r="S1346" i="1"/>
  <c r="U1346" i="1"/>
  <c r="H1346" i="1"/>
  <c r="F1346" i="1"/>
  <c r="E1346" i="1"/>
  <c r="A1346" i="1"/>
  <c r="AH1345" i="1"/>
  <c r="AE1345" i="1"/>
  <c r="AD1345" i="1"/>
  <c r="S1345" i="1"/>
  <c r="U1345" i="1"/>
  <c r="H1345" i="1"/>
  <c r="F1345" i="1"/>
  <c r="E1345" i="1"/>
  <c r="A1345" i="1"/>
  <c r="AH1344" i="1"/>
  <c r="AE1344" i="1"/>
  <c r="AD1344" i="1"/>
  <c r="S1344" i="1"/>
  <c r="U1344" i="1"/>
  <c r="H1344" i="1"/>
  <c r="F1344" i="1"/>
  <c r="E1344" i="1"/>
  <c r="A1344" i="1"/>
  <c r="AH1343" i="1"/>
  <c r="AE1343" i="1"/>
  <c r="AD1343" i="1"/>
  <c r="S1343" i="1"/>
  <c r="U1343" i="1"/>
  <c r="H1343" i="1"/>
  <c r="F1343" i="1"/>
  <c r="E1343" i="1"/>
  <c r="A1343" i="1"/>
  <c r="AH1342" i="1"/>
  <c r="AE1342" i="1"/>
  <c r="AD1342" i="1"/>
  <c r="S1342" i="1"/>
  <c r="U1342" i="1"/>
  <c r="H1342" i="1"/>
  <c r="F1342" i="1"/>
  <c r="E1342" i="1"/>
  <c r="A1342" i="1"/>
  <c r="AH1341" i="1"/>
  <c r="AE1341" i="1"/>
  <c r="AD1341" i="1"/>
  <c r="S1341" i="1"/>
  <c r="U1341" i="1"/>
  <c r="H1341" i="1"/>
  <c r="F1341" i="1"/>
  <c r="E1341" i="1"/>
  <c r="A1341" i="1"/>
  <c r="AH1340" i="1"/>
  <c r="AE1340" i="1"/>
  <c r="AD1340" i="1"/>
  <c r="S1340" i="1"/>
  <c r="U1340" i="1"/>
  <c r="H1340" i="1"/>
  <c r="F1340" i="1"/>
  <c r="E1340" i="1"/>
  <c r="A1340" i="1"/>
  <c r="AH1339" i="1"/>
  <c r="AE1339" i="1"/>
  <c r="AD1339" i="1"/>
  <c r="S1339" i="1"/>
  <c r="U1339" i="1"/>
  <c r="H1339" i="1"/>
  <c r="F1339" i="1"/>
  <c r="E1339" i="1"/>
  <c r="A1339" i="1"/>
  <c r="AH1338" i="1"/>
  <c r="AE1338" i="1"/>
  <c r="AD1338" i="1"/>
  <c r="S1338" i="1"/>
  <c r="U1338" i="1"/>
  <c r="H1338" i="1"/>
  <c r="F1338" i="1"/>
  <c r="E1338" i="1"/>
  <c r="A1338" i="1"/>
  <c r="AH1337" i="1"/>
  <c r="AE1337" i="1"/>
  <c r="AD1337" i="1"/>
  <c r="S1337" i="1"/>
  <c r="U1337" i="1"/>
  <c r="H1337" i="1"/>
  <c r="F1337" i="1"/>
  <c r="E1337" i="1"/>
  <c r="A1337" i="1"/>
  <c r="AH1336" i="1"/>
  <c r="AE1336" i="1"/>
  <c r="AD1336" i="1"/>
  <c r="S1336" i="1"/>
  <c r="U1336" i="1"/>
  <c r="H1336" i="1"/>
  <c r="F1336" i="1"/>
  <c r="E1336" i="1"/>
  <c r="A1336" i="1"/>
  <c r="AH1335" i="1"/>
  <c r="AE1335" i="1"/>
  <c r="AD1335" i="1"/>
  <c r="S1335" i="1"/>
  <c r="U1335" i="1"/>
  <c r="H1335" i="1"/>
  <c r="F1335" i="1"/>
  <c r="E1335" i="1"/>
  <c r="A1335" i="1"/>
  <c r="AH1334" i="1"/>
  <c r="AE1334" i="1"/>
  <c r="AD1334" i="1"/>
  <c r="S1334" i="1"/>
  <c r="U1334" i="1"/>
  <c r="H1334" i="1"/>
  <c r="F1334" i="1"/>
  <c r="E1334" i="1"/>
  <c r="A1334" i="1"/>
  <c r="AH1333" i="1"/>
  <c r="AE1333" i="1"/>
  <c r="AD1333" i="1"/>
  <c r="S1333" i="1"/>
  <c r="U1333" i="1"/>
  <c r="H1333" i="1"/>
  <c r="F1333" i="1"/>
  <c r="E1333" i="1"/>
  <c r="A1333" i="1"/>
  <c r="AH1332" i="1"/>
  <c r="AE1332" i="1"/>
  <c r="AD1332" i="1"/>
  <c r="S1332" i="1"/>
  <c r="U1332" i="1"/>
  <c r="H1332" i="1"/>
  <c r="F1332" i="1"/>
  <c r="E1332" i="1"/>
  <c r="A1332" i="1"/>
  <c r="AH1331" i="1"/>
  <c r="AE1331" i="1"/>
  <c r="AD1331" i="1"/>
  <c r="S1331" i="1"/>
  <c r="U1331" i="1"/>
  <c r="H1331" i="1"/>
  <c r="F1331" i="1"/>
  <c r="E1331" i="1"/>
  <c r="A1331" i="1"/>
  <c r="AH1330" i="1"/>
  <c r="AE1330" i="1"/>
  <c r="AD1330" i="1"/>
  <c r="S1330" i="1"/>
  <c r="U1330" i="1"/>
  <c r="H1330" i="1"/>
  <c r="F1330" i="1"/>
  <c r="E1330" i="1"/>
  <c r="A1330" i="1"/>
  <c r="AH1329" i="1"/>
  <c r="AE1329" i="1"/>
  <c r="AD1329" i="1"/>
  <c r="S1329" i="1"/>
  <c r="U1329" i="1"/>
  <c r="H1329" i="1"/>
  <c r="F1329" i="1"/>
  <c r="E1329" i="1"/>
  <c r="A1329" i="1"/>
  <c r="AH1328" i="1"/>
  <c r="AE1328" i="1"/>
  <c r="AD1328" i="1"/>
  <c r="S1328" i="1"/>
  <c r="U1328" i="1"/>
  <c r="H1328" i="1"/>
  <c r="F1328" i="1"/>
  <c r="E1328" i="1"/>
  <c r="A1328" i="1"/>
  <c r="AH1327" i="1"/>
  <c r="AE1327" i="1"/>
  <c r="AD1327" i="1"/>
  <c r="S1327" i="1"/>
  <c r="U1327" i="1"/>
  <c r="H1327" i="1"/>
  <c r="F1327" i="1"/>
  <c r="E1327" i="1"/>
  <c r="A1327" i="1"/>
  <c r="AH1326" i="1"/>
  <c r="AE1326" i="1"/>
  <c r="AD1326" i="1"/>
  <c r="S1326" i="1"/>
  <c r="U1326" i="1"/>
  <c r="H1326" i="1"/>
  <c r="F1326" i="1"/>
  <c r="E1326" i="1"/>
  <c r="A1326" i="1"/>
  <c r="AH1325" i="1"/>
  <c r="AE1325" i="1"/>
  <c r="AD1325" i="1"/>
  <c r="S1325" i="1"/>
  <c r="U1325" i="1"/>
  <c r="H1325" i="1"/>
  <c r="F1325" i="1"/>
  <c r="E1325" i="1"/>
  <c r="A1325" i="1"/>
  <c r="AH1324" i="1"/>
  <c r="AE1324" i="1"/>
  <c r="AD1324" i="1"/>
  <c r="S1324" i="1"/>
  <c r="U1324" i="1"/>
  <c r="H1324" i="1"/>
  <c r="F1324" i="1"/>
  <c r="E1324" i="1"/>
  <c r="A1324" i="1"/>
  <c r="AH1323" i="1"/>
  <c r="AE1323" i="1"/>
  <c r="AD1323" i="1"/>
  <c r="S1323" i="1"/>
  <c r="U1323" i="1"/>
  <c r="H1323" i="1"/>
  <c r="F1323" i="1"/>
  <c r="E1323" i="1"/>
  <c r="A1323" i="1"/>
  <c r="AH1322" i="1"/>
  <c r="AE1322" i="1"/>
  <c r="AD1322" i="1"/>
  <c r="S1322" i="1"/>
  <c r="U1322" i="1"/>
  <c r="H1322" i="1"/>
  <c r="F1322" i="1"/>
  <c r="E1322" i="1"/>
  <c r="A1322" i="1"/>
  <c r="AH1321" i="1"/>
  <c r="AE1321" i="1"/>
  <c r="AD1321" i="1"/>
  <c r="S1321" i="1"/>
  <c r="U1321" i="1"/>
  <c r="H1321" i="1"/>
  <c r="F1321" i="1"/>
  <c r="E1321" i="1"/>
  <c r="A1321" i="1"/>
  <c r="AH1320" i="1"/>
  <c r="AE1320" i="1"/>
  <c r="AD1320" i="1"/>
  <c r="S1320" i="1"/>
  <c r="U1320" i="1"/>
  <c r="H1320" i="1"/>
  <c r="F1320" i="1"/>
  <c r="E1320" i="1"/>
  <c r="A1320" i="1"/>
  <c r="AH1319" i="1"/>
  <c r="AE1319" i="1"/>
  <c r="AD1319" i="1"/>
  <c r="S1319" i="1"/>
  <c r="U1319" i="1"/>
  <c r="H1319" i="1"/>
  <c r="F1319" i="1"/>
  <c r="E1319" i="1"/>
  <c r="A1319" i="1"/>
  <c r="AH1318" i="1"/>
  <c r="AE1318" i="1"/>
  <c r="AD1318" i="1"/>
  <c r="S1318" i="1"/>
  <c r="U1318" i="1"/>
  <c r="H1318" i="1"/>
  <c r="F1318" i="1"/>
  <c r="E1318" i="1"/>
  <c r="A1318" i="1"/>
  <c r="AH1317" i="1"/>
  <c r="AE1317" i="1"/>
  <c r="AD1317" i="1"/>
  <c r="S1317" i="1"/>
  <c r="U1317" i="1"/>
  <c r="H1317" i="1"/>
  <c r="F1317" i="1"/>
  <c r="E1317" i="1"/>
  <c r="A1317" i="1"/>
  <c r="AH1316" i="1"/>
  <c r="AE1316" i="1"/>
  <c r="AD1316" i="1"/>
  <c r="S1316" i="1"/>
  <c r="U1316" i="1"/>
  <c r="H1316" i="1"/>
  <c r="F1316" i="1"/>
  <c r="E1316" i="1"/>
  <c r="A1316" i="1"/>
  <c r="AH1315" i="1"/>
  <c r="AE1315" i="1"/>
  <c r="AD1315" i="1"/>
  <c r="S1315" i="1"/>
  <c r="U1315" i="1"/>
  <c r="H1315" i="1"/>
  <c r="F1315" i="1"/>
  <c r="E1315" i="1"/>
  <c r="A1315" i="1"/>
  <c r="AH1314" i="1"/>
  <c r="AE1314" i="1"/>
  <c r="AD1314" i="1"/>
  <c r="S1314" i="1"/>
  <c r="U1314" i="1"/>
  <c r="H1314" i="1"/>
  <c r="F1314" i="1"/>
  <c r="E1314" i="1"/>
  <c r="A1314" i="1"/>
  <c r="AH1313" i="1"/>
  <c r="AE1313" i="1"/>
  <c r="AD1313" i="1"/>
  <c r="S1313" i="1"/>
  <c r="U1313" i="1"/>
  <c r="H1313" i="1"/>
  <c r="F1313" i="1"/>
  <c r="E1313" i="1"/>
  <c r="A1313" i="1"/>
  <c r="AH1312" i="1"/>
  <c r="AE1312" i="1"/>
  <c r="AD1312" i="1"/>
  <c r="S1312" i="1"/>
  <c r="U1312" i="1"/>
  <c r="H1312" i="1"/>
  <c r="F1312" i="1"/>
  <c r="E1312" i="1"/>
  <c r="A1312" i="1"/>
  <c r="AH1311" i="1"/>
  <c r="AE1311" i="1"/>
  <c r="AD1311" i="1"/>
  <c r="S1311" i="1"/>
  <c r="U1311" i="1"/>
  <c r="H1311" i="1"/>
  <c r="F1311" i="1"/>
  <c r="E1311" i="1"/>
  <c r="A1311" i="1"/>
  <c r="AH1310" i="1"/>
  <c r="AE1310" i="1"/>
  <c r="AD1310" i="1"/>
  <c r="S1310" i="1"/>
  <c r="U1310" i="1"/>
  <c r="H1310" i="1"/>
  <c r="F1310" i="1"/>
  <c r="E1310" i="1"/>
  <c r="A1310" i="1"/>
  <c r="AH1309" i="1"/>
  <c r="AE1309" i="1"/>
  <c r="AD1309" i="1"/>
  <c r="S1309" i="1"/>
  <c r="U1309" i="1"/>
  <c r="H1309" i="1"/>
  <c r="F1309" i="1"/>
  <c r="E1309" i="1"/>
  <c r="A1309" i="1"/>
  <c r="AH1308" i="1"/>
  <c r="AE1308" i="1"/>
  <c r="AD1308" i="1"/>
  <c r="S1308" i="1"/>
  <c r="U1308" i="1"/>
  <c r="H1308" i="1"/>
  <c r="F1308" i="1"/>
  <c r="E1308" i="1"/>
  <c r="A1308" i="1"/>
  <c r="AH1307" i="1"/>
  <c r="AE1307" i="1"/>
  <c r="AD1307" i="1"/>
  <c r="S1307" i="1"/>
  <c r="U1307" i="1"/>
  <c r="H1307" i="1"/>
  <c r="F1307" i="1"/>
  <c r="E1307" i="1"/>
  <c r="A1307" i="1"/>
  <c r="AH1306" i="1"/>
  <c r="AE1306" i="1"/>
  <c r="AD1306" i="1"/>
  <c r="S1306" i="1"/>
  <c r="U1306" i="1"/>
  <c r="H1306" i="1"/>
  <c r="F1306" i="1"/>
  <c r="E1306" i="1"/>
  <c r="A1306" i="1"/>
  <c r="AH1305" i="1"/>
  <c r="AE1305" i="1"/>
  <c r="AD1305" i="1"/>
  <c r="S1305" i="1"/>
  <c r="U1305" i="1"/>
  <c r="H1305" i="1"/>
  <c r="F1305" i="1"/>
  <c r="E1305" i="1"/>
  <c r="A1305" i="1"/>
  <c r="AH1304" i="1"/>
  <c r="AE1304" i="1"/>
  <c r="AD1304" i="1"/>
  <c r="S1304" i="1"/>
  <c r="U1304" i="1"/>
  <c r="H1304" i="1"/>
  <c r="F1304" i="1"/>
  <c r="E1304" i="1"/>
  <c r="A1304" i="1"/>
  <c r="AH1303" i="1"/>
  <c r="AE1303" i="1"/>
  <c r="AD1303" i="1"/>
  <c r="S1303" i="1"/>
  <c r="U1303" i="1"/>
  <c r="H1303" i="1"/>
  <c r="F1303" i="1"/>
  <c r="E1303" i="1"/>
  <c r="A1303" i="1"/>
  <c r="AH1302" i="1"/>
  <c r="AE1302" i="1"/>
  <c r="AD1302" i="1"/>
  <c r="S1302" i="1"/>
  <c r="U1302" i="1"/>
  <c r="H1302" i="1"/>
  <c r="F1302" i="1"/>
  <c r="E1302" i="1"/>
  <c r="A1302" i="1"/>
  <c r="AH1301" i="1"/>
  <c r="AE1301" i="1"/>
  <c r="AD1301" i="1"/>
  <c r="S1301" i="1"/>
  <c r="U1301" i="1"/>
  <c r="H1301" i="1"/>
  <c r="F1301" i="1"/>
  <c r="E1301" i="1"/>
  <c r="A1301" i="1"/>
  <c r="AH1300" i="1"/>
  <c r="AE1300" i="1"/>
  <c r="AD1300" i="1"/>
  <c r="S1300" i="1"/>
  <c r="U1300" i="1"/>
  <c r="H1300" i="1"/>
  <c r="F1300" i="1"/>
  <c r="E1300" i="1"/>
  <c r="A1300" i="1"/>
  <c r="AH1299" i="1"/>
  <c r="AE1299" i="1"/>
  <c r="AD1299" i="1"/>
  <c r="S1299" i="1"/>
  <c r="U1299" i="1"/>
  <c r="H1299" i="1"/>
  <c r="F1299" i="1"/>
  <c r="E1299" i="1"/>
  <c r="A1299" i="1"/>
  <c r="AH1298" i="1"/>
  <c r="AE1298" i="1"/>
  <c r="AD1298" i="1"/>
  <c r="S1298" i="1"/>
  <c r="U1298" i="1"/>
  <c r="H1298" i="1"/>
  <c r="F1298" i="1"/>
  <c r="E1298" i="1"/>
  <c r="A1298" i="1"/>
  <c r="AH1297" i="1"/>
  <c r="AE1297" i="1"/>
  <c r="AD1297" i="1"/>
  <c r="S1297" i="1"/>
  <c r="U1297" i="1"/>
  <c r="H1297" i="1"/>
  <c r="F1297" i="1"/>
  <c r="E1297" i="1"/>
  <c r="A1297" i="1"/>
  <c r="AH1296" i="1"/>
  <c r="AE1296" i="1"/>
  <c r="AD1296" i="1"/>
  <c r="S1296" i="1"/>
  <c r="U1296" i="1"/>
  <c r="H1296" i="1"/>
  <c r="F1296" i="1"/>
  <c r="E1296" i="1"/>
  <c r="A1296" i="1"/>
  <c r="AH1295" i="1"/>
  <c r="AE1295" i="1"/>
  <c r="AD1295" i="1"/>
  <c r="S1295" i="1"/>
  <c r="U1295" i="1"/>
  <c r="H1295" i="1"/>
  <c r="F1295" i="1"/>
  <c r="E1295" i="1"/>
  <c r="A1295" i="1"/>
  <c r="AH1294" i="1"/>
  <c r="AE1294" i="1"/>
  <c r="AD1294" i="1"/>
  <c r="S1294" i="1"/>
  <c r="U1294" i="1"/>
  <c r="H1294" i="1"/>
  <c r="F1294" i="1"/>
  <c r="E1294" i="1"/>
  <c r="A1294" i="1"/>
  <c r="AH1293" i="1"/>
  <c r="AE1293" i="1"/>
  <c r="AD1293" i="1"/>
  <c r="S1293" i="1"/>
  <c r="U1293" i="1"/>
  <c r="H1293" i="1"/>
  <c r="F1293" i="1"/>
  <c r="E1293" i="1"/>
  <c r="A1293" i="1"/>
  <c r="AH1292" i="1"/>
  <c r="AE1292" i="1"/>
  <c r="AD1292" i="1"/>
  <c r="S1292" i="1"/>
  <c r="U1292" i="1"/>
  <c r="H1292" i="1"/>
  <c r="F1292" i="1"/>
  <c r="E1292" i="1"/>
  <c r="A1292" i="1"/>
  <c r="AH1291" i="1"/>
  <c r="AE1291" i="1"/>
  <c r="AD1291" i="1"/>
  <c r="S1291" i="1"/>
  <c r="U1291" i="1"/>
  <c r="H1291" i="1"/>
  <c r="F1291" i="1"/>
  <c r="E1291" i="1"/>
  <c r="A1291" i="1"/>
  <c r="AH1290" i="1"/>
  <c r="AE1290" i="1"/>
  <c r="AD1290" i="1"/>
  <c r="S1290" i="1"/>
  <c r="U1290" i="1"/>
  <c r="H1290" i="1"/>
  <c r="F1290" i="1"/>
  <c r="E1290" i="1"/>
  <c r="A1290" i="1"/>
  <c r="AH1289" i="1"/>
  <c r="AE1289" i="1"/>
  <c r="AD1289" i="1"/>
  <c r="S1289" i="1"/>
  <c r="U1289" i="1"/>
  <c r="H1289" i="1"/>
  <c r="F1289" i="1"/>
  <c r="E1289" i="1"/>
  <c r="A1289" i="1"/>
  <c r="AH1288" i="1"/>
  <c r="AE1288" i="1"/>
  <c r="AD1288" i="1"/>
  <c r="S1288" i="1"/>
  <c r="U1288" i="1"/>
  <c r="H1288" i="1"/>
  <c r="F1288" i="1"/>
  <c r="E1288" i="1"/>
  <c r="A1288" i="1"/>
  <c r="AH1287" i="1"/>
  <c r="AE1287" i="1"/>
  <c r="AD1287" i="1"/>
  <c r="S1287" i="1"/>
  <c r="U1287" i="1"/>
  <c r="H1287" i="1"/>
  <c r="F1287" i="1"/>
  <c r="E1287" i="1"/>
  <c r="A1287" i="1"/>
  <c r="AH1286" i="1"/>
  <c r="AE1286" i="1"/>
  <c r="AD1286" i="1"/>
  <c r="S1286" i="1"/>
  <c r="U1286" i="1"/>
  <c r="H1286" i="1"/>
  <c r="F1286" i="1"/>
  <c r="E1286" i="1"/>
  <c r="A1286" i="1"/>
  <c r="AH1285" i="1"/>
  <c r="AE1285" i="1"/>
  <c r="AD1285" i="1"/>
  <c r="S1285" i="1"/>
  <c r="U1285" i="1"/>
  <c r="H1285" i="1"/>
  <c r="F1285" i="1"/>
  <c r="E1285" i="1"/>
  <c r="A1285" i="1"/>
  <c r="AH1284" i="1"/>
  <c r="AE1284" i="1"/>
  <c r="AD1284" i="1"/>
  <c r="S1284" i="1"/>
  <c r="U1284" i="1"/>
  <c r="H1284" i="1"/>
  <c r="F1284" i="1"/>
  <c r="E1284" i="1"/>
  <c r="A1284" i="1"/>
  <c r="AH1283" i="1"/>
  <c r="AE1283" i="1"/>
  <c r="AD1283" i="1"/>
  <c r="S1283" i="1"/>
  <c r="U1283" i="1"/>
  <c r="H1283" i="1"/>
  <c r="F1283" i="1"/>
  <c r="E1283" i="1"/>
  <c r="A1283" i="1"/>
  <c r="AH1282" i="1"/>
  <c r="AE1282" i="1"/>
  <c r="AD1282" i="1"/>
  <c r="S1282" i="1"/>
  <c r="U1282" i="1"/>
  <c r="H1282" i="1"/>
  <c r="F1282" i="1"/>
  <c r="E1282" i="1"/>
  <c r="A1282" i="1"/>
  <c r="AH1281" i="1"/>
  <c r="AE1281" i="1"/>
  <c r="AD1281" i="1"/>
  <c r="S1281" i="1"/>
  <c r="U1281" i="1"/>
  <c r="H1281" i="1"/>
  <c r="F1281" i="1"/>
  <c r="E1281" i="1"/>
  <c r="A1281" i="1"/>
  <c r="AH1280" i="1"/>
  <c r="AE1280" i="1"/>
  <c r="AD1280" i="1"/>
  <c r="S1280" i="1"/>
  <c r="U1280" i="1"/>
  <c r="H1280" i="1"/>
  <c r="F1280" i="1"/>
  <c r="E1280" i="1"/>
  <c r="A1280" i="1"/>
  <c r="AH1279" i="1"/>
  <c r="AE1279" i="1"/>
  <c r="AD1279" i="1"/>
  <c r="S1279" i="1"/>
  <c r="U1279" i="1"/>
  <c r="H1279" i="1"/>
  <c r="F1279" i="1"/>
  <c r="E1279" i="1"/>
  <c r="A1279" i="1"/>
  <c r="AH1278" i="1"/>
  <c r="AE1278" i="1"/>
  <c r="AD1278" i="1"/>
  <c r="S1278" i="1"/>
  <c r="U1278" i="1"/>
  <c r="H1278" i="1"/>
  <c r="F1278" i="1"/>
  <c r="E1278" i="1"/>
  <c r="A1278" i="1"/>
  <c r="AH1277" i="1"/>
  <c r="AE1277" i="1"/>
  <c r="AD1277" i="1"/>
  <c r="S1277" i="1"/>
  <c r="U1277" i="1"/>
  <c r="H1277" i="1"/>
  <c r="F1277" i="1"/>
  <c r="E1277" i="1"/>
  <c r="A1277" i="1"/>
  <c r="AH1276" i="1"/>
  <c r="AE1276" i="1"/>
  <c r="AD1276" i="1"/>
  <c r="S1276" i="1"/>
  <c r="U1276" i="1"/>
  <c r="H1276" i="1"/>
  <c r="F1276" i="1"/>
  <c r="E1276" i="1"/>
  <c r="A1276" i="1"/>
  <c r="AH1275" i="1"/>
  <c r="AE1275" i="1"/>
  <c r="AD1275" i="1"/>
  <c r="S1275" i="1"/>
  <c r="U1275" i="1"/>
  <c r="H1275" i="1"/>
  <c r="F1275" i="1"/>
  <c r="E1275" i="1"/>
  <c r="A1275" i="1"/>
  <c r="AH1274" i="1"/>
  <c r="AE1274" i="1"/>
  <c r="AD1274" i="1"/>
  <c r="S1274" i="1"/>
  <c r="U1274" i="1"/>
  <c r="H1274" i="1"/>
  <c r="F1274" i="1"/>
  <c r="E1274" i="1"/>
  <c r="A1274" i="1"/>
  <c r="AH1273" i="1"/>
  <c r="AE1273" i="1"/>
  <c r="AD1273" i="1"/>
  <c r="S1273" i="1"/>
  <c r="U1273" i="1"/>
  <c r="H1273" i="1"/>
  <c r="F1273" i="1"/>
  <c r="E1273" i="1"/>
  <c r="A1273" i="1"/>
  <c r="AH1272" i="1"/>
  <c r="AE1272" i="1"/>
  <c r="AD1272" i="1"/>
  <c r="S1272" i="1"/>
  <c r="U1272" i="1"/>
  <c r="H1272" i="1"/>
  <c r="F1272" i="1"/>
  <c r="E1272" i="1"/>
  <c r="A1272" i="1"/>
  <c r="AH1271" i="1"/>
  <c r="AE1271" i="1"/>
  <c r="AD1271" i="1"/>
  <c r="S1271" i="1"/>
  <c r="U1271" i="1"/>
  <c r="H1271" i="1"/>
  <c r="F1271" i="1"/>
  <c r="E1271" i="1"/>
  <c r="A1271" i="1"/>
  <c r="AH1270" i="1"/>
  <c r="AE1270" i="1"/>
  <c r="AD1270" i="1"/>
  <c r="S1270" i="1"/>
  <c r="U1270" i="1"/>
  <c r="H1270" i="1"/>
  <c r="F1270" i="1"/>
  <c r="E1270" i="1"/>
  <c r="A1270" i="1"/>
  <c r="AH1269" i="1"/>
  <c r="AE1269" i="1"/>
  <c r="AD1269" i="1"/>
  <c r="S1269" i="1"/>
  <c r="U1269" i="1"/>
  <c r="H1269" i="1"/>
  <c r="F1269" i="1"/>
  <c r="E1269" i="1"/>
  <c r="A1269" i="1"/>
  <c r="AH1268" i="1"/>
  <c r="AE1268" i="1"/>
  <c r="AD1268" i="1"/>
  <c r="S1268" i="1"/>
  <c r="U1268" i="1"/>
  <c r="H1268" i="1"/>
  <c r="F1268" i="1"/>
  <c r="E1268" i="1"/>
  <c r="A1268" i="1"/>
  <c r="AH1267" i="1"/>
  <c r="AE1267" i="1"/>
  <c r="AD1267" i="1"/>
  <c r="S1267" i="1"/>
  <c r="U1267" i="1"/>
  <c r="H1267" i="1"/>
  <c r="F1267" i="1"/>
  <c r="E1267" i="1"/>
  <c r="A1267" i="1"/>
  <c r="AH1266" i="1"/>
  <c r="AE1266" i="1"/>
  <c r="AD1266" i="1"/>
  <c r="S1266" i="1"/>
  <c r="U1266" i="1"/>
  <c r="H1266" i="1"/>
  <c r="F1266" i="1"/>
  <c r="E1266" i="1"/>
  <c r="A1266" i="1"/>
  <c r="AH1265" i="1"/>
  <c r="AE1265" i="1"/>
  <c r="AD1265" i="1"/>
  <c r="S1265" i="1"/>
  <c r="U1265" i="1"/>
  <c r="H1265" i="1"/>
  <c r="F1265" i="1"/>
  <c r="E1265" i="1"/>
  <c r="A1265" i="1"/>
  <c r="AH1264" i="1"/>
  <c r="AE1264" i="1"/>
  <c r="AD1264" i="1"/>
  <c r="S1264" i="1"/>
  <c r="U1264" i="1"/>
  <c r="H1264" i="1"/>
  <c r="F1264" i="1"/>
  <c r="E1264" i="1"/>
  <c r="A1264" i="1"/>
  <c r="AH1263" i="1"/>
  <c r="AE1263" i="1"/>
  <c r="AD1263" i="1"/>
  <c r="S1263" i="1"/>
  <c r="U1263" i="1"/>
  <c r="H1263" i="1"/>
  <c r="F1263" i="1"/>
  <c r="E1263" i="1"/>
  <c r="A1263" i="1"/>
  <c r="AH1262" i="1"/>
  <c r="AE1262" i="1"/>
  <c r="AD1262" i="1"/>
  <c r="S1262" i="1"/>
  <c r="U1262" i="1"/>
  <c r="H1262" i="1"/>
  <c r="F1262" i="1"/>
  <c r="E1262" i="1"/>
  <c r="A1262" i="1"/>
  <c r="AH1261" i="1"/>
  <c r="AE1261" i="1"/>
  <c r="AD1261" i="1"/>
  <c r="S1261" i="1"/>
  <c r="U1261" i="1"/>
  <c r="H1261" i="1"/>
  <c r="F1261" i="1"/>
  <c r="E1261" i="1"/>
  <c r="A1261" i="1"/>
  <c r="AH1260" i="1"/>
  <c r="AE1260" i="1"/>
  <c r="AD1260" i="1"/>
  <c r="S1260" i="1"/>
  <c r="U1260" i="1"/>
  <c r="H1260" i="1"/>
  <c r="F1260" i="1"/>
  <c r="E1260" i="1"/>
  <c r="A1260" i="1"/>
  <c r="AH1259" i="1"/>
  <c r="AE1259" i="1"/>
  <c r="AD1259" i="1"/>
  <c r="S1259" i="1"/>
  <c r="U1259" i="1"/>
  <c r="H1259" i="1"/>
  <c r="F1259" i="1"/>
  <c r="E1259" i="1"/>
  <c r="A1259" i="1"/>
  <c r="AH1258" i="1"/>
  <c r="AE1258" i="1"/>
  <c r="AD1258" i="1"/>
  <c r="S1258" i="1"/>
  <c r="U1258" i="1"/>
  <c r="H1258" i="1"/>
  <c r="F1258" i="1"/>
  <c r="E1258" i="1"/>
  <c r="A1258" i="1"/>
  <c r="AH1257" i="1"/>
  <c r="AE1257" i="1"/>
  <c r="AD1257" i="1"/>
  <c r="S1257" i="1"/>
  <c r="U1257" i="1"/>
  <c r="H1257" i="1"/>
  <c r="F1257" i="1"/>
  <c r="E1257" i="1"/>
  <c r="A1257" i="1"/>
  <c r="AH1256" i="1"/>
  <c r="AE1256" i="1"/>
  <c r="AD1256" i="1"/>
  <c r="S1256" i="1"/>
  <c r="U1256" i="1"/>
  <c r="H1256" i="1"/>
  <c r="F1256" i="1"/>
  <c r="E1256" i="1"/>
  <c r="A1256" i="1"/>
  <c r="AH1255" i="1"/>
  <c r="AE1255" i="1"/>
  <c r="AD1255" i="1"/>
  <c r="S1255" i="1"/>
  <c r="U1255" i="1"/>
  <c r="H1255" i="1"/>
  <c r="F1255" i="1"/>
  <c r="E1255" i="1"/>
  <c r="A1255" i="1"/>
  <c r="AH1254" i="1"/>
  <c r="AE1254" i="1"/>
  <c r="AD1254" i="1"/>
  <c r="S1254" i="1"/>
  <c r="U1254" i="1"/>
  <c r="H1254" i="1"/>
  <c r="F1254" i="1"/>
  <c r="E1254" i="1"/>
  <c r="A1254" i="1"/>
  <c r="AH1253" i="1"/>
  <c r="AE1253" i="1"/>
  <c r="AD1253" i="1"/>
  <c r="S1253" i="1"/>
  <c r="U1253" i="1"/>
  <c r="H1253" i="1"/>
  <c r="F1253" i="1"/>
  <c r="E1253" i="1"/>
  <c r="A1253" i="1"/>
  <c r="AH1252" i="1"/>
  <c r="AE1252" i="1"/>
  <c r="AD1252" i="1"/>
  <c r="S1252" i="1"/>
  <c r="U1252" i="1"/>
  <c r="H1252" i="1"/>
  <c r="F1252" i="1"/>
  <c r="E1252" i="1"/>
  <c r="A1252" i="1"/>
  <c r="AH1251" i="1"/>
  <c r="AE1251" i="1"/>
  <c r="AD1251" i="1"/>
  <c r="S1251" i="1"/>
  <c r="U1251" i="1"/>
  <c r="H1251" i="1"/>
  <c r="F1251" i="1"/>
  <c r="E1251" i="1"/>
  <c r="A1251" i="1"/>
  <c r="AH1250" i="1"/>
  <c r="AE1250" i="1"/>
  <c r="AD1250" i="1"/>
  <c r="S1250" i="1"/>
  <c r="U1250" i="1"/>
  <c r="H1250" i="1"/>
  <c r="F1250" i="1"/>
  <c r="E1250" i="1"/>
  <c r="A1250" i="1"/>
  <c r="AH1249" i="1"/>
  <c r="AE1249" i="1"/>
  <c r="AD1249" i="1"/>
  <c r="S1249" i="1"/>
  <c r="U1249" i="1"/>
  <c r="H1249" i="1"/>
  <c r="F1249" i="1"/>
  <c r="E1249" i="1"/>
  <c r="A1249" i="1"/>
  <c r="AH1248" i="1"/>
  <c r="AE1248" i="1"/>
  <c r="AD1248" i="1"/>
  <c r="S1248" i="1"/>
  <c r="U1248" i="1"/>
  <c r="H1248" i="1"/>
  <c r="F1248" i="1"/>
  <c r="E1248" i="1"/>
  <c r="A1248" i="1"/>
  <c r="AH1247" i="1"/>
  <c r="AE1247" i="1"/>
  <c r="AD1247" i="1"/>
  <c r="S1247" i="1"/>
  <c r="U1247" i="1"/>
  <c r="H1247" i="1"/>
  <c r="F1247" i="1"/>
  <c r="E1247" i="1"/>
  <c r="A1247" i="1"/>
  <c r="AH1246" i="1"/>
  <c r="AE1246" i="1"/>
  <c r="AD1246" i="1"/>
  <c r="S1246" i="1"/>
  <c r="U1246" i="1"/>
  <c r="H1246" i="1"/>
  <c r="F1246" i="1"/>
  <c r="E1246" i="1"/>
  <c r="A1246" i="1"/>
  <c r="AH1245" i="1"/>
  <c r="AE1245" i="1"/>
  <c r="AD1245" i="1"/>
  <c r="S1245" i="1"/>
  <c r="U1245" i="1"/>
  <c r="H1245" i="1"/>
  <c r="F1245" i="1"/>
  <c r="E1245" i="1"/>
  <c r="A1245" i="1"/>
  <c r="AH1244" i="1"/>
  <c r="AE1244" i="1"/>
  <c r="AD1244" i="1"/>
  <c r="S1244" i="1"/>
  <c r="U1244" i="1"/>
  <c r="H1244" i="1"/>
  <c r="F1244" i="1"/>
  <c r="E1244" i="1"/>
  <c r="A1244" i="1"/>
  <c r="AH1243" i="1"/>
  <c r="AE1243" i="1"/>
  <c r="AD1243" i="1"/>
  <c r="S1243" i="1"/>
  <c r="U1243" i="1"/>
  <c r="H1243" i="1"/>
  <c r="F1243" i="1"/>
  <c r="E1243" i="1"/>
  <c r="A1243" i="1"/>
  <c r="AH1242" i="1"/>
  <c r="AE1242" i="1"/>
  <c r="AD1242" i="1"/>
  <c r="S1242" i="1"/>
  <c r="U1242" i="1"/>
  <c r="H1242" i="1"/>
  <c r="F1242" i="1"/>
  <c r="E1242" i="1"/>
  <c r="A1242" i="1"/>
  <c r="AH1241" i="1"/>
  <c r="AE1241" i="1"/>
  <c r="AD1241" i="1"/>
  <c r="S1241" i="1"/>
  <c r="U1241" i="1"/>
  <c r="H1241" i="1"/>
  <c r="F1241" i="1"/>
  <c r="E1241" i="1"/>
  <c r="A1241" i="1"/>
  <c r="AH1240" i="1"/>
  <c r="AE1240" i="1"/>
  <c r="AD1240" i="1"/>
  <c r="S1240" i="1"/>
  <c r="U1240" i="1"/>
  <c r="H1240" i="1"/>
  <c r="F1240" i="1"/>
  <c r="E1240" i="1"/>
  <c r="A1240" i="1"/>
  <c r="AH1239" i="1"/>
  <c r="AE1239" i="1"/>
  <c r="AD1239" i="1"/>
  <c r="S1239" i="1"/>
  <c r="U1239" i="1"/>
  <c r="H1239" i="1"/>
  <c r="F1239" i="1"/>
  <c r="E1239" i="1"/>
  <c r="A1239" i="1"/>
  <c r="AH1238" i="1"/>
  <c r="AE1238" i="1"/>
  <c r="AD1238" i="1"/>
  <c r="S1238" i="1"/>
  <c r="U1238" i="1"/>
  <c r="H1238" i="1"/>
  <c r="F1238" i="1"/>
  <c r="E1238" i="1"/>
  <c r="A1238" i="1"/>
  <c r="AH1237" i="1"/>
  <c r="AE1237" i="1"/>
  <c r="AD1237" i="1"/>
  <c r="S1237" i="1"/>
  <c r="U1237" i="1"/>
  <c r="H1237" i="1"/>
  <c r="F1237" i="1"/>
  <c r="E1237" i="1"/>
  <c r="A1237" i="1"/>
  <c r="AH1236" i="1"/>
  <c r="AE1236" i="1"/>
  <c r="AD1236" i="1"/>
  <c r="S1236" i="1"/>
  <c r="U1236" i="1"/>
  <c r="H1236" i="1"/>
  <c r="F1236" i="1"/>
  <c r="E1236" i="1"/>
  <c r="A1236" i="1"/>
  <c r="AH1235" i="1"/>
  <c r="AE1235" i="1"/>
  <c r="AD1235" i="1"/>
  <c r="S1235" i="1"/>
  <c r="U1235" i="1"/>
  <c r="H1235" i="1"/>
  <c r="F1235" i="1"/>
  <c r="E1235" i="1"/>
  <c r="A1235" i="1"/>
  <c r="AH1234" i="1"/>
  <c r="AE1234" i="1"/>
  <c r="AD1234" i="1"/>
  <c r="S1234" i="1"/>
  <c r="U1234" i="1"/>
  <c r="H1234" i="1"/>
  <c r="F1234" i="1"/>
  <c r="E1234" i="1"/>
  <c r="A1234" i="1"/>
  <c r="AH1233" i="1"/>
  <c r="AE1233" i="1"/>
  <c r="AD1233" i="1"/>
  <c r="S1233" i="1"/>
  <c r="U1233" i="1"/>
  <c r="H1233" i="1"/>
  <c r="F1233" i="1"/>
  <c r="E1233" i="1"/>
  <c r="A1233" i="1"/>
  <c r="AH1232" i="1"/>
  <c r="AE1232" i="1"/>
  <c r="AD1232" i="1"/>
  <c r="S1232" i="1"/>
  <c r="U1232" i="1"/>
  <c r="H1232" i="1"/>
  <c r="F1232" i="1"/>
  <c r="E1232" i="1"/>
  <c r="A1232" i="1"/>
  <c r="AH1231" i="1"/>
  <c r="AE1231" i="1"/>
  <c r="AD1231" i="1"/>
  <c r="S1231" i="1"/>
  <c r="U1231" i="1"/>
  <c r="H1231" i="1"/>
  <c r="F1231" i="1"/>
  <c r="E1231" i="1"/>
  <c r="A1231" i="1"/>
  <c r="AH1230" i="1"/>
  <c r="AE1230" i="1"/>
  <c r="AD1230" i="1"/>
  <c r="S1230" i="1"/>
  <c r="U1230" i="1"/>
  <c r="H1230" i="1"/>
  <c r="F1230" i="1"/>
  <c r="E1230" i="1"/>
  <c r="A1230" i="1"/>
  <c r="AH1229" i="1"/>
  <c r="AE1229" i="1"/>
  <c r="AD1229" i="1"/>
  <c r="S1229" i="1"/>
  <c r="U1229" i="1"/>
  <c r="H1229" i="1"/>
  <c r="F1229" i="1"/>
  <c r="E1229" i="1"/>
  <c r="A1229" i="1"/>
  <c r="AH1228" i="1"/>
  <c r="AE1228" i="1"/>
  <c r="AD1228" i="1"/>
  <c r="S1228" i="1"/>
  <c r="U1228" i="1"/>
  <c r="H1228" i="1"/>
  <c r="F1228" i="1"/>
  <c r="E1228" i="1"/>
  <c r="A1228" i="1"/>
  <c r="AH1227" i="1"/>
  <c r="AE1227" i="1"/>
  <c r="AD1227" i="1"/>
  <c r="S1227" i="1"/>
  <c r="U1227" i="1"/>
  <c r="H1227" i="1"/>
  <c r="F1227" i="1"/>
  <c r="E1227" i="1"/>
  <c r="A1227" i="1"/>
  <c r="AH1226" i="1"/>
  <c r="AE1226" i="1"/>
  <c r="AD1226" i="1"/>
  <c r="S1226" i="1"/>
  <c r="U1226" i="1"/>
  <c r="H1226" i="1"/>
  <c r="F1226" i="1"/>
  <c r="E1226" i="1"/>
  <c r="A1226" i="1"/>
  <c r="AH1225" i="1"/>
  <c r="AE1225" i="1"/>
  <c r="AD1225" i="1"/>
  <c r="S1225" i="1"/>
  <c r="U1225" i="1"/>
  <c r="H1225" i="1"/>
  <c r="F1225" i="1"/>
  <c r="E1225" i="1"/>
  <c r="A1225" i="1"/>
  <c r="AH1224" i="1"/>
  <c r="AE1224" i="1"/>
  <c r="AD1224" i="1"/>
  <c r="S1224" i="1"/>
  <c r="U1224" i="1"/>
  <c r="H1224" i="1"/>
  <c r="F1224" i="1"/>
  <c r="E1224" i="1"/>
  <c r="A1224" i="1"/>
  <c r="AH1223" i="1"/>
  <c r="AE1223" i="1"/>
  <c r="AD1223" i="1"/>
  <c r="S1223" i="1"/>
  <c r="U1223" i="1"/>
  <c r="H1223" i="1"/>
  <c r="F1223" i="1"/>
  <c r="E1223" i="1"/>
  <c r="A1223" i="1"/>
  <c r="AH1222" i="1"/>
  <c r="AE1222" i="1"/>
  <c r="AD1222" i="1"/>
  <c r="S1222" i="1"/>
  <c r="U1222" i="1"/>
  <c r="H1222" i="1"/>
  <c r="F1222" i="1"/>
  <c r="E1222" i="1"/>
  <c r="A1222" i="1"/>
  <c r="AH1221" i="1"/>
  <c r="AE1221" i="1"/>
  <c r="AD1221" i="1"/>
  <c r="S1221" i="1"/>
  <c r="U1221" i="1"/>
  <c r="H1221" i="1"/>
  <c r="F1221" i="1"/>
  <c r="E1221" i="1"/>
  <c r="A1221" i="1"/>
  <c r="AH1220" i="1"/>
  <c r="AE1220" i="1"/>
  <c r="AD1220" i="1"/>
  <c r="S1220" i="1"/>
  <c r="U1220" i="1"/>
  <c r="H1220" i="1"/>
  <c r="F1220" i="1"/>
  <c r="E1220" i="1"/>
  <c r="A1220" i="1"/>
  <c r="AH1219" i="1"/>
  <c r="AE1219" i="1"/>
  <c r="AD1219" i="1"/>
  <c r="S1219" i="1"/>
  <c r="U1219" i="1"/>
  <c r="H1219" i="1"/>
  <c r="F1219" i="1"/>
  <c r="E1219" i="1"/>
  <c r="A1219" i="1"/>
  <c r="AH1218" i="1"/>
  <c r="AE1218" i="1"/>
  <c r="AD1218" i="1"/>
  <c r="S1218" i="1"/>
  <c r="U1218" i="1"/>
  <c r="H1218" i="1"/>
  <c r="F1218" i="1"/>
  <c r="E1218" i="1"/>
  <c r="A1218" i="1"/>
  <c r="AH1217" i="1"/>
  <c r="AE1217" i="1"/>
  <c r="AD1217" i="1"/>
  <c r="S1217" i="1"/>
  <c r="U1217" i="1"/>
  <c r="H1217" i="1"/>
  <c r="F1217" i="1"/>
  <c r="E1217" i="1"/>
  <c r="A1217" i="1"/>
  <c r="AH1216" i="1"/>
  <c r="AE1216" i="1"/>
  <c r="AD1216" i="1"/>
  <c r="S1216" i="1"/>
  <c r="U1216" i="1"/>
  <c r="H1216" i="1"/>
  <c r="F1216" i="1"/>
  <c r="E1216" i="1"/>
  <c r="A1216" i="1"/>
  <c r="AH1215" i="1"/>
  <c r="AE1215" i="1"/>
  <c r="AD1215" i="1"/>
  <c r="S1215" i="1"/>
  <c r="U1215" i="1"/>
  <c r="H1215" i="1"/>
  <c r="F1215" i="1"/>
  <c r="E1215" i="1"/>
  <c r="A1215" i="1"/>
  <c r="AH1214" i="1"/>
  <c r="AE1214" i="1"/>
  <c r="AD1214" i="1"/>
  <c r="S1214" i="1"/>
  <c r="U1214" i="1"/>
  <c r="H1214" i="1"/>
  <c r="F1214" i="1"/>
  <c r="E1214" i="1"/>
  <c r="A1214" i="1"/>
  <c r="AH1213" i="1"/>
  <c r="AE1213" i="1"/>
  <c r="AD1213" i="1"/>
  <c r="S1213" i="1"/>
  <c r="U1213" i="1"/>
  <c r="H1213" i="1"/>
  <c r="F1213" i="1"/>
  <c r="E1213" i="1"/>
  <c r="A1213" i="1"/>
  <c r="AH1212" i="1"/>
  <c r="AE1212" i="1"/>
  <c r="AD1212" i="1"/>
  <c r="S1212" i="1"/>
  <c r="U1212" i="1"/>
  <c r="H1212" i="1"/>
  <c r="F1212" i="1"/>
  <c r="E1212" i="1"/>
  <c r="A1212" i="1"/>
  <c r="AH1211" i="1"/>
  <c r="AE1211" i="1"/>
  <c r="AD1211" i="1"/>
  <c r="S1211" i="1"/>
  <c r="U1211" i="1"/>
  <c r="H1211" i="1"/>
  <c r="F1211" i="1"/>
  <c r="E1211" i="1"/>
  <c r="A1211" i="1"/>
  <c r="AH1210" i="1"/>
  <c r="AE1210" i="1"/>
  <c r="AD1210" i="1"/>
  <c r="S1210" i="1"/>
  <c r="U1210" i="1"/>
  <c r="H1210" i="1"/>
  <c r="F1210" i="1"/>
  <c r="E1210" i="1"/>
  <c r="A1210" i="1"/>
  <c r="AH1209" i="1"/>
  <c r="AE1209" i="1"/>
  <c r="AD1209" i="1"/>
  <c r="S1209" i="1"/>
  <c r="U1209" i="1"/>
  <c r="H1209" i="1"/>
  <c r="F1209" i="1"/>
  <c r="E1209" i="1"/>
  <c r="A1209" i="1"/>
  <c r="AH1208" i="1"/>
  <c r="AE1208" i="1"/>
  <c r="AD1208" i="1"/>
  <c r="S1208" i="1"/>
  <c r="U1208" i="1"/>
  <c r="H1208" i="1"/>
  <c r="F1208" i="1"/>
  <c r="E1208" i="1"/>
  <c r="A1208" i="1"/>
  <c r="AH1207" i="1"/>
  <c r="AE1207" i="1"/>
  <c r="AD1207" i="1"/>
  <c r="S1207" i="1"/>
  <c r="U1207" i="1"/>
  <c r="H1207" i="1"/>
  <c r="F1207" i="1"/>
  <c r="E1207" i="1"/>
  <c r="A1207" i="1"/>
  <c r="AH1206" i="1"/>
  <c r="AE1206" i="1"/>
  <c r="AD1206" i="1"/>
  <c r="S1206" i="1"/>
  <c r="U1206" i="1"/>
  <c r="H1206" i="1"/>
  <c r="F1206" i="1"/>
  <c r="E1206" i="1"/>
  <c r="A1206" i="1"/>
  <c r="AH1205" i="1"/>
  <c r="AE1205" i="1"/>
  <c r="AD1205" i="1"/>
  <c r="S1205" i="1"/>
  <c r="U1205" i="1"/>
  <c r="H1205" i="1"/>
  <c r="F1205" i="1"/>
  <c r="E1205" i="1"/>
  <c r="A1205" i="1"/>
  <c r="AH1204" i="1"/>
  <c r="AE1204" i="1"/>
  <c r="AD1204" i="1"/>
  <c r="S1204" i="1"/>
  <c r="U1204" i="1"/>
  <c r="H1204" i="1"/>
  <c r="F1204" i="1"/>
  <c r="E1204" i="1"/>
  <c r="A1204" i="1"/>
  <c r="AH1203" i="1"/>
  <c r="AE1203" i="1"/>
  <c r="AD1203" i="1"/>
  <c r="S1203" i="1"/>
  <c r="U1203" i="1"/>
  <c r="H1203" i="1"/>
  <c r="F1203" i="1"/>
  <c r="E1203" i="1"/>
  <c r="A1203" i="1"/>
  <c r="AH1202" i="1"/>
  <c r="AE1202" i="1"/>
  <c r="AD1202" i="1"/>
  <c r="S1202" i="1"/>
  <c r="U1202" i="1"/>
  <c r="H1202" i="1"/>
  <c r="F1202" i="1"/>
  <c r="E1202" i="1"/>
  <c r="A1202" i="1"/>
  <c r="AH1201" i="1"/>
  <c r="AE1201" i="1"/>
  <c r="AD1201" i="1"/>
  <c r="S1201" i="1"/>
  <c r="U1201" i="1"/>
  <c r="H1201" i="1"/>
  <c r="F1201" i="1"/>
  <c r="E1201" i="1"/>
  <c r="A1201" i="1"/>
  <c r="AH1200" i="1"/>
  <c r="AE1200" i="1"/>
  <c r="AD1200" i="1"/>
  <c r="S1200" i="1"/>
  <c r="U1200" i="1"/>
  <c r="H1200" i="1"/>
  <c r="F1200" i="1"/>
  <c r="E1200" i="1"/>
  <c r="A1200" i="1"/>
  <c r="AH1199" i="1"/>
  <c r="AE1199" i="1"/>
  <c r="AD1199" i="1"/>
  <c r="S1199" i="1"/>
  <c r="U1199" i="1"/>
  <c r="H1199" i="1"/>
  <c r="F1199" i="1"/>
  <c r="E1199" i="1"/>
  <c r="A1199" i="1"/>
  <c r="AH1198" i="1"/>
  <c r="AE1198" i="1"/>
  <c r="AD1198" i="1"/>
  <c r="S1198" i="1"/>
  <c r="U1198" i="1"/>
  <c r="H1198" i="1"/>
  <c r="F1198" i="1"/>
  <c r="E1198" i="1"/>
  <c r="A1198" i="1"/>
  <c r="AH1197" i="1"/>
  <c r="AE1197" i="1"/>
  <c r="AD1197" i="1"/>
  <c r="S1197" i="1"/>
  <c r="U1197" i="1"/>
  <c r="H1197" i="1"/>
  <c r="F1197" i="1"/>
  <c r="E1197" i="1"/>
  <c r="A1197" i="1"/>
  <c r="AH1196" i="1"/>
  <c r="AE1196" i="1"/>
  <c r="AD1196" i="1"/>
  <c r="S1196" i="1"/>
  <c r="U1196" i="1"/>
  <c r="H1196" i="1"/>
  <c r="F1196" i="1"/>
  <c r="E1196" i="1"/>
  <c r="A1196" i="1"/>
  <c r="AH1195" i="1"/>
  <c r="AE1195" i="1"/>
  <c r="AD1195" i="1"/>
  <c r="S1195" i="1"/>
  <c r="U1195" i="1"/>
  <c r="H1195" i="1"/>
  <c r="F1195" i="1"/>
  <c r="E1195" i="1"/>
  <c r="A1195" i="1"/>
  <c r="AH1194" i="1"/>
  <c r="AE1194" i="1"/>
  <c r="AD1194" i="1"/>
  <c r="S1194" i="1"/>
  <c r="U1194" i="1"/>
  <c r="H1194" i="1"/>
  <c r="F1194" i="1"/>
  <c r="E1194" i="1"/>
  <c r="A1194" i="1"/>
  <c r="AH1193" i="1"/>
  <c r="AE1193" i="1"/>
  <c r="AD1193" i="1"/>
  <c r="S1193" i="1"/>
  <c r="U1193" i="1"/>
  <c r="H1193" i="1"/>
  <c r="F1193" i="1"/>
  <c r="E1193" i="1"/>
  <c r="A1193" i="1"/>
  <c r="AH1192" i="1"/>
  <c r="AE1192" i="1"/>
  <c r="AD1192" i="1"/>
  <c r="S1192" i="1"/>
  <c r="U1192" i="1"/>
  <c r="H1192" i="1"/>
  <c r="F1192" i="1"/>
  <c r="E1192" i="1"/>
  <c r="A1192" i="1"/>
  <c r="AH1191" i="1"/>
  <c r="AE1191" i="1"/>
  <c r="AD1191" i="1"/>
  <c r="S1191" i="1"/>
  <c r="U1191" i="1"/>
  <c r="H1191" i="1"/>
  <c r="F1191" i="1"/>
  <c r="E1191" i="1"/>
  <c r="A1191" i="1"/>
  <c r="AH1190" i="1"/>
  <c r="AE1190" i="1"/>
  <c r="AD1190" i="1"/>
  <c r="S1190" i="1"/>
  <c r="U1190" i="1"/>
  <c r="H1190" i="1"/>
  <c r="F1190" i="1"/>
  <c r="E1190" i="1"/>
  <c r="A1190" i="1"/>
  <c r="AH1189" i="1"/>
  <c r="AE1189" i="1"/>
  <c r="AD1189" i="1"/>
  <c r="S1189" i="1"/>
  <c r="U1189" i="1"/>
  <c r="H1189" i="1"/>
  <c r="F1189" i="1"/>
  <c r="E1189" i="1"/>
  <c r="A1189" i="1"/>
  <c r="AH1188" i="1"/>
  <c r="AE1188" i="1"/>
  <c r="AD1188" i="1"/>
  <c r="S1188" i="1"/>
  <c r="U1188" i="1"/>
  <c r="H1188" i="1"/>
  <c r="F1188" i="1"/>
  <c r="E1188" i="1"/>
  <c r="A1188" i="1"/>
  <c r="AH1187" i="1"/>
  <c r="AE1187" i="1"/>
  <c r="AD1187" i="1"/>
  <c r="S1187" i="1"/>
  <c r="U1187" i="1"/>
  <c r="H1187" i="1"/>
  <c r="F1187" i="1"/>
  <c r="E1187" i="1"/>
  <c r="A1187" i="1"/>
  <c r="AH1186" i="1"/>
  <c r="AE1186" i="1"/>
  <c r="AD1186" i="1"/>
  <c r="S1186" i="1"/>
  <c r="U1186" i="1"/>
  <c r="H1186" i="1"/>
  <c r="F1186" i="1"/>
  <c r="E1186" i="1"/>
  <c r="A1186" i="1"/>
  <c r="AH1185" i="1"/>
  <c r="AE1185" i="1"/>
  <c r="AD1185" i="1"/>
  <c r="S1185" i="1"/>
  <c r="U1185" i="1"/>
  <c r="H1185" i="1"/>
  <c r="F1185" i="1"/>
  <c r="E1185" i="1"/>
  <c r="A1185" i="1"/>
  <c r="AH1184" i="1"/>
  <c r="AE1184" i="1"/>
  <c r="AD1184" i="1"/>
  <c r="S1184" i="1"/>
  <c r="U1184" i="1"/>
  <c r="H1184" i="1"/>
  <c r="F1184" i="1"/>
  <c r="E1184" i="1"/>
  <c r="A1184" i="1"/>
  <c r="AH1183" i="1"/>
  <c r="AE1183" i="1"/>
  <c r="AD1183" i="1"/>
  <c r="S1183" i="1"/>
  <c r="U1183" i="1"/>
  <c r="H1183" i="1"/>
  <c r="F1183" i="1"/>
  <c r="E1183" i="1"/>
  <c r="A1183" i="1"/>
  <c r="AH1182" i="1"/>
  <c r="AE1182" i="1"/>
  <c r="AD1182" i="1"/>
  <c r="S1182" i="1"/>
  <c r="U1182" i="1"/>
  <c r="H1182" i="1"/>
  <c r="F1182" i="1"/>
  <c r="E1182" i="1"/>
  <c r="A1182" i="1"/>
  <c r="AH1181" i="1"/>
  <c r="AE1181" i="1"/>
  <c r="AD1181" i="1"/>
  <c r="S1181" i="1"/>
  <c r="U1181" i="1"/>
  <c r="H1181" i="1"/>
  <c r="F1181" i="1"/>
  <c r="E1181" i="1"/>
  <c r="A1181" i="1"/>
  <c r="AH1180" i="1"/>
  <c r="AE1180" i="1"/>
  <c r="AD1180" i="1"/>
  <c r="S1180" i="1"/>
  <c r="U1180" i="1"/>
  <c r="H1180" i="1"/>
  <c r="F1180" i="1"/>
  <c r="E1180" i="1"/>
  <c r="A1180" i="1"/>
  <c r="AH1179" i="1"/>
  <c r="AE1179" i="1"/>
  <c r="AD1179" i="1"/>
  <c r="S1179" i="1"/>
  <c r="U1179" i="1"/>
  <c r="H1179" i="1"/>
  <c r="F1179" i="1"/>
  <c r="E1179" i="1"/>
  <c r="A1179" i="1"/>
  <c r="AH1178" i="1"/>
  <c r="AE1178" i="1"/>
  <c r="AD1178" i="1"/>
  <c r="S1178" i="1"/>
  <c r="U1178" i="1"/>
  <c r="H1178" i="1"/>
  <c r="F1178" i="1"/>
  <c r="E1178" i="1"/>
  <c r="A1178" i="1"/>
  <c r="AH1177" i="1"/>
  <c r="AE1177" i="1"/>
  <c r="AD1177" i="1"/>
  <c r="S1177" i="1"/>
  <c r="U1177" i="1"/>
  <c r="H1177" i="1"/>
  <c r="F1177" i="1"/>
  <c r="E1177" i="1"/>
  <c r="A1177" i="1"/>
  <c r="AH1176" i="1"/>
  <c r="AE1176" i="1"/>
  <c r="AD1176" i="1"/>
  <c r="S1176" i="1"/>
  <c r="U1176" i="1"/>
  <c r="H1176" i="1"/>
  <c r="F1176" i="1"/>
  <c r="E1176" i="1"/>
  <c r="A1176" i="1"/>
  <c r="AH1175" i="1"/>
  <c r="AE1175" i="1"/>
  <c r="AD1175" i="1"/>
  <c r="S1175" i="1"/>
  <c r="U1175" i="1"/>
  <c r="H1175" i="1"/>
  <c r="F1175" i="1"/>
  <c r="E1175" i="1"/>
  <c r="A1175" i="1"/>
  <c r="AH1174" i="1"/>
  <c r="AE1174" i="1"/>
  <c r="AD1174" i="1"/>
  <c r="S1174" i="1"/>
  <c r="U1174" i="1"/>
  <c r="H1174" i="1"/>
  <c r="F1174" i="1"/>
  <c r="E1174" i="1"/>
  <c r="A1174" i="1"/>
  <c r="AH1173" i="1"/>
  <c r="AE1173" i="1"/>
  <c r="AD1173" i="1"/>
  <c r="S1173" i="1"/>
  <c r="U1173" i="1"/>
  <c r="H1173" i="1"/>
  <c r="F1173" i="1"/>
  <c r="E1173" i="1"/>
  <c r="A1173" i="1"/>
  <c r="AH1172" i="1"/>
  <c r="AE1172" i="1"/>
  <c r="AD1172" i="1"/>
  <c r="S1172" i="1"/>
  <c r="U1172" i="1"/>
  <c r="H1172" i="1"/>
  <c r="F1172" i="1"/>
  <c r="E1172" i="1"/>
  <c r="A1172" i="1"/>
  <c r="AH1171" i="1"/>
  <c r="AE1171" i="1"/>
  <c r="AD1171" i="1"/>
  <c r="S1171" i="1"/>
  <c r="U1171" i="1"/>
  <c r="H1171" i="1"/>
  <c r="F1171" i="1"/>
  <c r="E1171" i="1"/>
  <c r="A1171" i="1"/>
  <c r="AH1170" i="1"/>
  <c r="AE1170" i="1"/>
  <c r="AD1170" i="1"/>
  <c r="S1170" i="1"/>
  <c r="U1170" i="1"/>
  <c r="H1170" i="1"/>
  <c r="F1170" i="1"/>
  <c r="E1170" i="1"/>
  <c r="A1170" i="1"/>
  <c r="AH1169" i="1"/>
  <c r="AE1169" i="1"/>
  <c r="AD1169" i="1"/>
  <c r="S1169" i="1"/>
  <c r="U1169" i="1"/>
  <c r="H1169" i="1"/>
  <c r="F1169" i="1"/>
  <c r="E1169" i="1"/>
  <c r="A1169" i="1"/>
  <c r="AH1168" i="1"/>
  <c r="AE1168" i="1"/>
  <c r="AD1168" i="1"/>
  <c r="S1168" i="1"/>
  <c r="U1168" i="1"/>
  <c r="H1168" i="1"/>
  <c r="F1168" i="1"/>
  <c r="E1168" i="1"/>
  <c r="A1168" i="1"/>
  <c r="AH1167" i="1"/>
  <c r="AE1167" i="1"/>
  <c r="AD1167" i="1"/>
  <c r="S1167" i="1"/>
  <c r="U1167" i="1"/>
  <c r="H1167" i="1"/>
  <c r="F1167" i="1"/>
  <c r="E1167" i="1"/>
  <c r="A1167" i="1"/>
  <c r="AH1166" i="1"/>
  <c r="AE1166" i="1"/>
  <c r="AD1166" i="1"/>
  <c r="S1166" i="1"/>
  <c r="U1166" i="1"/>
  <c r="H1166" i="1"/>
  <c r="F1166" i="1"/>
  <c r="E1166" i="1"/>
  <c r="A1166" i="1"/>
  <c r="AH1165" i="1"/>
  <c r="AE1165" i="1"/>
  <c r="AD1165" i="1"/>
  <c r="S1165" i="1"/>
  <c r="U1165" i="1"/>
  <c r="H1165" i="1"/>
  <c r="F1165" i="1"/>
  <c r="E1165" i="1"/>
  <c r="A1165" i="1"/>
  <c r="AH1164" i="1"/>
  <c r="AE1164" i="1"/>
  <c r="AD1164" i="1"/>
  <c r="S1164" i="1"/>
  <c r="U1164" i="1"/>
  <c r="H1164" i="1"/>
  <c r="F1164" i="1"/>
  <c r="E1164" i="1"/>
  <c r="A1164" i="1"/>
  <c r="AH1163" i="1"/>
  <c r="AE1163" i="1"/>
  <c r="AD1163" i="1"/>
  <c r="S1163" i="1"/>
  <c r="U1163" i="1"/>
  <c r="H1163" i="1"/>
  <c r="F1163" i="1"/>
  <c r="E1163" i="1"/>
  <c r="A1163" i="1"/>
  <c r="AH1162" i="1"/>
  <c r="AE1162" i="1"/>
  <c r="AD1162" i="1"/>
  <c r="S1162" i="1"/>
  <c r="U1162" i="1"/>
  <c r="H1162" i="1"/>
  <c r="F1162" i="1"/>
  <c r="E1162" i="1"/>
  <c r="A1162" i="1"/>
  <c r="AH1161" i="1"/>
  <c r="AE1161" i="1"/>
  <c r="AD1161" i="1"/>
  <c r="S1161" i="1"/>
  <c r="U1161" i="1"/>
  <c r="H1161" i="1"/>
  <c r="F1161" i="1"/>
  <c r="E1161" i="1"/>
  <c r="A1161" i="1"/>
  <c r="AH1160" i="1"/>
  <c r="AE1160" i="1"/>
  <c r="AD1160" i="1"/>
  <c r="S1160" i="1"/>
  <c r="U1160" i="1"/>
  <c r="H1160" i="1"/>
  <c r="F1160" i="1"/>
  <c r="E1160" i="1"/>
  <c r="A1160" i="1"/>
  <c r="AH1159" i="1"/>
  <c r="AE1159" i="1"/>
  <c r="AD1159" i="1"/>
  <c r="S1159" i="1"/>
  <c r="U1159" i="1"/>
  <c r="H1159" i="1"/>
  <c r="F1159" i="1"/>
  <c r="E1159" i="1"/>
  <c r="A1159" i="1"/>
  <c r="AH1158" i="1"/>
  <c r="AE1158" i="1"/>
  <c r="AD1158" i="1"/>
  <c r="S1158" i="1"/>
  <c r="U1158" i="1"/>
  <c r="H1158" i="1"/>
  <c r="F1158" i="1"/>
  <c r="E1158" i="1"/>
  <c r="A1158" i="1"/>
  <c r="AH1157" i="1"/>
  <c r="AE1157" i="1"/>
  <c r="AD1157" i="1"/>
  <c r="S1157" i="1"/>
  <c r="U1157" i="1"/>
  <c r="H1157" i="1"/>
  <c r="F1157" i="1"/>
  <c r="E1157" i="1"/>
  <c r="A1157" i="1"/>
  <c r="AH1156" i="1"/>
  <c r="AE1156" i="1"/>
  <c r="AD1156" i="1"/>
  <c r="S1156" i="1"/>
  <c r="U1156" i="1"/>
  <c r="H1156" i="1"/>
  <c r="F1156" i="1"/>
  <c r="E1156" i="1"/>
  <c r="A1156" i="1"/>
  <c r="AH1155" i="1"/>
  <c r="AE1155" i="1"/>
  <c r="AD1155" i="1"/>
  <c r="S1155" i="1"/>
  <c r="U1155" i="1"/>
  <c r="H1155" i="1"/>
  <c r="F1155" i="1"/>
  <c r="E1155" i="1"/>
  <c r="A1155" i="1"/>
  <c r="AH1154" i="1"/>
  <c r="AE1154" i="1"/>
  <c r="AD1154" i="1"/>
  <c r="S1154" i="1"/>
  <c r="U1154" i="1"/>
  <c r="H1154" i="1"/>
  <c r="F1154" i="1"/>
  <c r="E1154" i="1"/>
  <c r="A1154" i="1"/>
  <c r="AH1153" i="1"/>
  <c r="AE1153" i="1"/>
  <c r="AD1153" i="1"/>
  <c r="S1153" i="1"/>
  <c r="U1153" i="1"/>
  <c r="H1153" i="1"/>
  <c r="F1153" i="1"/>
  <c r="E1153" i="1"/>
  <c r="A1153" i="1"/>
  <c r="AH1152" i="1"/>
  <c r="AE1152" i="1"/>
  <c r="AD1152" i="1"/>
  <c r="S1152" i="1"/>
  <c r="U1152" i="1"/>
  <c r="H1152" i="1"/>
  <c r="F1152" i="1"/>
  <c r="E1152" i="1"/>
  <c r="A1152" i="1"/>
  <c r="AH1151" i="1"/>
  <c r="AE1151" i="1"/>
  <c r="AD1151" i="1"/>
  <c r="S1151" i="1"/>
  <c r="U1151" i="1"/>
  <c r="H1151" i="1"/>
  <c r="F1151" i="1"/>
  <c r="E1151" i="1"/>
  <c r="A1151" i="1"/>
  <c r="AH1150" i="1"/>
  <c r="AE1150" i="1"/>
  <c r="AD1150" i="1"/>
  <c r="S1150" i="1"/>
  <c r="U1150" i="1"/>
  <c r="H1150" i="1"/>
  <c r="F1150" i="1"/>
  <c r="E1150" i="1"/>
  <c r="A1150" i="1"/>
  <c r="AH1149" i="1"/>
  <c r="AE1149" i="1"/>
  <c r="AD1149" i="1"/>
  <c r="S1149" i="1"/>
  <c r="U1149" i="1"/>
  <c r="H1149" i="1"/>
  <c r="F1149" i="1"/>
  <c r="E1149" i="1"/>
  <c r="A1149" i="1"/>
  <c r="AH1148" i="1"/>
  <c r="AE1148" i="1"/>
  <c r="AD1148" i="1"/>
  <c r="S1148" i="1"/>
  <c r="U1148" i="1"/>
  <c r="H1148" i="1"/>
  <c r="F1148" i="1"/>
  <c r="E1148" i="1"/>
  <c r="A1148" i="1"/>
  <c r="AH1147" i="1"/>
  <c r="AE1147" i="1"/>
  <c r="AD1147" i="1"/>
  <c r="S1147" i="1"/>
  <c r="U1147" i="1"/>
  <c r="H1147" i="1"/>
  <c r="F1147" i="1"/>
  <c r="E1147" i="1"/>
  <c r="A1147" i="1"/>
  <c r="AH1146" i="1"/>
  <c r="AE1146" i="1"/>
  <c r="AD1146" i="1"/>
  <c r="S1146" i="1"/>
  <c r="U1146" i="1"/>
  <c r="H1146" i="1"/>
  <c r="F1146" i="1"/>
  <c r="E1146" i="1"/>
  <c r="A1146" i="1"/>
  <c r="AH1145" i="1"/>
  <c r="AE1145" i="1"/>
  <c r="AD1145" i="1"/>
  <c r="S1145" i="1"/>
  <c r="U1145" i="1"/>
  <c r="H1145" i="1"/>
  <c r="F1145" i="1"/>
  <c r="E1145" i="1"/>
  <c r="A1145" i="1"/>
  <c r="AH1144" i="1"/>
  <c r="AE1144" i="1"/>
  <c r="AD1144" i="1"/>
  <c r="S1144" i="1"/>
  <c r="U1144" i="1"/>
  <c r="H1144" i="1"/>
  <c r="F1144" i="1"/>
  <c r="E1144" i="1"/>
  <c r="A1144" i="1"/>
  <c r="AH1143" i="1"/>
  <c r="AE1143" i="1"/>
  <c r="AD1143" i="1"/>
  <c r="S1143" i="1"/>
  <c r="U1143" i="1"/>
  <c r="H1143" i="1"/>
  <c r="F1143" i="1"/>
  <c r="E1143" i="1"/>
  <c r="A1143" i="1"/>
  <c r="AH1142" i="1"/>
  <c r="AE1142" i="1"/>
  <c r="AD1142" i="1"/>
  <c r="S1142" i="1"/>
  <c r="U1142" i="1"/>
  <c r="H1142" i="1"/>
  <c r="F1142" i="1"/>
  <c r="E1142" i="1"/>
  <c r="A1142" i="1"/>
  <c r="AH1141" i="1"/>
  <c r="AE1141" i="1"/>
  <c r="AD1141" i="1"/>
  <c r="S1141" i="1"/>
  <c r="U1141" i="1"/>
  <c r="H1141" i="1"/>
  <c r="F1141" i="1"/>
  <c r="E1141" i="1"/>
  <c r="A1141" i="1"/>
  <c r="AH1140" i="1"/>
  <c r="AE1140" i="1"/>
  <c r="AD1140" i="1"/>
  <c r="S1140" i="1"/>
  <c r="U1140" i="1"/>
  <c r="H1140" i="1"/>
  <c r="F1140" i="1"/>
  <c r="E1140" i="1"/>
  <c r="A1140" i="1"/>
  <c r="AH1139" i="1"/>
  <c r="AE1139" i="1"/>
  <c r="AD1139" i="1"/>
  <c r="S1139" i="1"/>
  <c r="U1139" i="1"/>
  <c r="H1139" i="1"/>
  <c r="F1139" i="1"/>
  <c r="E1139" i="1"/>
  <c r="A1139" i="1"/>
  <c r="AH1138" i="1"/>
  <c r="AE1138" i="1"/>
  <c r="AD1138" i="1"/>
  <c r="S1138" i="1"/>
  <c r="U1138" i="1"/>
  <c r="H1138" i="1"/>
  <c r="F1138" i="1"/>
  <c r="E1138" i="1"/>
  <c r="A1138" i="1"/>
  <c r="AH1137" i="1"/>
  <c r="AE1137" i="1"/>
  <c r="AD1137" i="1"/>
  <c r="S1137" i="1"/>
  <c r="U1137" i="1"/>
  <c r="H1137" i="1"/>
  <c r="F1137" i="1"/>
  <c r="E1137" i="1"/>
  <c r="A1137" i="1"/>
  <c r="AH1136" i="1"/>
  <c r="AE1136" i="1"/>
  <c r="AD1136" i="1"/>
  <c r="S1136" i="1"/>
  <c r="U1136" i="1"/>
  <c r="H1136" i="1"/>
  <c r="F1136" i="1"/>
  <c r="E1136" i="1"/>
  <c r="A1136" i="1"/>
  <c r="AH1135" i="1"/>
  <c r="AE1135" i="1"/>
  <c r="AD1135" i="1"/>
  <c r="S1135" i="1"/>
  <c r="U1135" i="1"/>
  <c r="H1135" i="1"/>
  <c r="F1135" i="1"/>
  <c r="E1135" i="1"/>
  <c r="A1135" i="1"/>
  <c r="AH1134" i="1"/>
  <c r="AE1134" i="1"/>
  <c r="AD1134" i="1"/>
  <c r="S1134" i="1"/>
  <c r="U1134" i="1"/>
  <c r="H1134" i="1"/>
  <c r="F1134" i="1"/>
  <c r="E1134" i="1"/>
  <c r="A1134" i="1"/>
  <c r="AH1133" i="1"/>
  <c r="AE1133" i="1"/>
  <c r="AD1133" i="1"/>
  <c r="S1133" i="1"/>
  <c r="U1133" i="1"/>
  <c r="H1133" i="1"/>
  <c r="F1133" i="1"/>
  <c r="E1133" i="1"/>
  <c r="A1133" i="1"/>
  <c r="AH1132" i="1"/>
  <c r="AE1132" i="1"/>
  <c r="AD1132" i="1"/>
  <c r="S1132" i="1"/>
  <c r="U1132" i="1"/>
  <c r="H1132" i="1"/>
  <c r="F1132" i="1"/>
  <c r="E1132" i="1"/>
  <c r="A1132" i="1"/>
  <c r="AH1131" i="1"/>
  <c r="AE1131" i="1"/>
  <c r="AD1131" i="1"/>
  <c r="S1131" i="1"/>
  <c r="U1131" i="1"/>
  <c r="H1131" i="1"/>
  <c r="F1131" i="1"/>
  <c r="E1131" i="1"/>
  <c r="A1131" i="1"/>
  <c r="AH1130" i="1"/>
  <c r="AE1130" i="1"/>
  <c r="AD1130" i="1"/>
  <c r="S1130" i="1"/>
  <c r="U1130" i="1"/>
  <c r="H1130" i="1"/>
  <c r="F1130" i="1"/>
  <c r="E1130" i="1"/>
  <c r="A1130" i="1"/>
  <c r="AH1129" i="1"/>
  <c r="AE1129" i="1"/>
  <c r="AD1129" i="1"/>
  <c r="S1129" i="1"/>
  <c r="U1129" i="1"/>
  <c r="H1129" i="1"/>
  <c r="F1129" i="1"/>
  <c r="E1129" i="1"/>
  <c r="A1129" i="1"/>
  <c r="AH1128" i="1"/>
  <c r="AE1128" i="1"/>
  <c r="AD1128" i="1"/>
  <c r="S1128" i="1"/>
  <c r="U1128" i="1"/>
  <c r="H1128" i="1"/>
  <c r="F1128" i="1"/>
  <c r="E1128" i="1"/>
  <c r="A1128" i="1"/>
  <c r="AH1127" i="1"/>
  <c r="AE1127" i="1"/>
  <c r="AD1127" i="1"/>
  <c r="S1127" i="1"/>
  <c r="U1127" i="1"/>
  <c r="H1127" i="1"/>
  <c r="F1127" i="1"/>
  <c r="E1127" i="1"/>
  <c r="A1127" i="1"/>
  <c r="AH1126" i="1"/>
  <c r="AE1126" i="1"/>
  <c r="AD1126" i="1"/>
  <c r="S1126" i="1"/>
  <c r="U1126" i="1"/>
  <c r="H1126" i="1"/>
  <c r="F1126" i="1"/>
  <c r="E1126" i="1"/>
  <c r="A1126" i="1"/>
  <c r="AH1125" i="1"/>
  <c r="AE1125" i="1"/>
  <c r="AD1125" i="1"/>
  <c r="S1125" i="1"/>
  <c r="U1125" i="1"/>
  <c r="H1125" i="1"/>
  <c r="F1125" i="1"/>
  <c r="E1125" i="1"/>
  <c r="A1125" i="1"/>
  <c r="AH1124" i="1"/>
  <c r="AE1124" i="1"/>
  <c r="AD1124" i="1"/>
  <c r="S1124" i="1"/>
  <c r="U1124" i="1"/>
  <c r="H1124" i="1"/>
  <c r="F1124" i="1"/>
  <c r="E1124" i="1"/>
  <c r="A1124" i="1"/>
  <c r="AH1123" i="1"/>
  <c r="AE1123" i="1"/>
  <c r="AD1123" i="1"/>
  <c r="S1123" i="1"/>
  <c r="U1123" i="1"/>
  <c r="H1123" i="1"/>
  <c r="F1123" i="1"/>
  <c r="E1123" i="1"/>
  <c r="A1123" i="1"/>
  <c r="AH1122" i="1"/>
  <c r="AE1122" i="1"/>
  <c r="AD1122" i="1"/>
  <c r="S1122" i="1"/>
  <c r="U1122" i="1"/>
  <c r="H1122" i="1"/>
  <c r="F1122" i="1"/>
  <c r="E1122" i="1"/>
  <c r="A1122" i="1"/>
  <c r="AH1121" i="1"/>
  <c r="AE1121" i="1"/>
  <c r="AD1121" i="1"/>
  <c r="S1121" i="1"/>
  <c r="U1121" i="1"/>
  <c r="H1121" i="1"/>
  <c r="F1121" i="1"/>
  <c r="E1121" i="1"/>
  <c r="A1121" i="1"/>
  <c r="AH1120" i="1"/>
  <c r="AE1120" i="1"/>
  <c r="AD1120" i="1"/>
  <c r="S1120" i="1"/>
  <c r="U1120" i="1"/>
  <c r="H1120" i="1"/>
  <c r="F1120" i="1"/>
  <c r="E1120" i="1"/>
  <c r="A1120" i="1"/>
  <c r="AH1119" i="1"/>
  <c r="AE1119" i="1"/>
  <c r="AD1119" i="1"/>
  <c r="S1119" i="1"/>
  <c r="U1119" i="1"/>
  <c r="H1119" i="1"/>
  <c r="F1119" i="1"/>
  <c r="E1119" i="1"/>
  <c r="A1119" i="1"/>
  <c r="AH1118" i="1"/>
  <c r="AE1118" i="1"/>
  <c r="AD1118" i="1"/>
  <c r="S1118" i="1"/>
  <c r="U1118" i="1"/>
  <c r="H1118" i="1"/>
  <c r="F1118" i="1"/>
  <c r="E1118" i="1"/>
  <c r="A1118" i="1"/>
  <c r="AH1117" i="1"/>
  <c r="AE1117" i="1"/>
  <c r="AD1117" i="1"/>
  <c r="S1117" i="1"/>
  <c r="U1117" i="1"/>
  <c r="H1117" i="1"/>
  <c r="F1117" i="1"/>
  <c r="E1117" i="1"/>
  <c r="A1117" i="1"/>
  <c r="AH1116" i="1"/>
  <c r="AE1116" i="1"/>
  <c r="AD1116" i="1"/>
  <c r="S1116" i="1"/>
  <c r="U1116" i="1"/>
  <c r="H1116" i="1"/>
  <c r="F1116" i="1"/>
  <c r="E1116" i="1"/>
  <c r="A1116" i="1"/>
  <c r="AH1115" i="1"/>
  <c r="AE1115" i="1"/>
  <c r="AD1115" i="1"/>
  <c r="S1115" i="1"/>
  <c r="U1115" i="1"/>
  <c r="H1115" i="1"/>
  <c r="F1115" i="1"/>
  <c r="E1115" i="1"/>
  <c r="A1115" i="1"/>
  <c r="AH1114" i="1"/>
  <c r="AE1114" i="1"/>
  <c r="AD1114" i="1"/>
  <c r="S1114" i="1"/>
  <c r="U1114" i="1"/>
  <c r="H1114" i="1"/>
  <c r="F1114" i="1"/>
  <c r="E1114" i="1"/>
  <c r="A1114" i="1"/>
  <c r="AH1113" i="1"/>
  <c r="AE1113" i="1"/>
  <c r="AD1113" i="1"/>
  <c r="S1113" i="1"/>
  <c r="U1113" i="1"/>
  <c r="H1113" i="1"/>
  <c r="F1113" i="1"/>
  <c r="E1113" i="1"/>
  <c r="A1113" i="1"/>
  <c r="AH1112" i="1"/>
  <c r="AE1112" i="1"/>
  <c r="AD1112" i="1"/>
  <c r="S1112" i="1"/>
  <c r="U1112" i="1"/>
  <c r="H1112" i="1"/>
  <c r="F1112" i="1"/>
  <c r="E1112" i="1"/>
  <c r="A1112" i="1"/>
  <c r="AH1111" i="1"/>
  <c r="AE1111" i="1"/>
  <c r="AD1111" i="1"/>
  <c r="S1111" i="1"/>
  <c r="U1111" i="1"/>
  <c r="H1111" i="1"/>
  <c r="F1111" i="1"/>
  <c r="E1111" i="1"/>
  <c r="A1111" i="1"/>
  <c r="AH1110" i="1"/>
  <c r="AE1110" i="1"/>
  <c r="AD1110" i="1"/>
  <c r="S1110" i="1"/>
  <c r="U1110" i="1"/>
  <c r="H1110" i="1"/>
  <c r="F1110" i="1"/>
  <c r="E1110" i="1"/>
  <c r="A1110" i="1"/>
  <c r="AH1109" i="1"/>
  <c r="AE1109" i="1"/>
  <c r="AD1109" i="1"/>
  <c r="S1109" i="1"/>
  <c r="U1109" i="1"/>
  <c r="H1109" i="1"/>
  <c r="F1109" i="1"/>
  <c r="E1109" i="1"/>
  <c r="A1109" i="1"/>
  <c r="AH1108" i="1"/>
  <c r="AE1108" i="1"/>
  <c r="AD1108" i="1"/>
  <c r="S1108" i="1"/>
  <c r="U1108" i="1"/>
  <c r="H1108" i="1"/>
  <c r="F1108" i="1"/>
  <c r="E1108" i="1"/>
  <c r="A1108" i="1"/>
  <c r="AH1107" i="1"/>
  <c r="AE1107" i="1"/>
  <c r="AD1107" i="1"/>
  <c r="S1107" i="1"/>
  <c r="U1107" i="1"/>
  <c r="H1107" i="1"/>
  <c r="F1107" i="1"/>
  <c r="E1107" i="1"/>
  <c r="A1107" i="1"/>
  <c r="AH1106" i="1"/>
  <c r="AE1106" i="1"/>
  <c r="AD1106" i="1"/>
  <c r="S1106" i="1"/>
  <c r="U1106" i="1"/>
  <c r="H1106" i="1"/>
  <c r="F1106" i="1"/>
  <c r="E1106" i="1"/>
  <c r="A1106" i="1"/>
  <c r="AH1105" i="1"/>
  <c r="AE1105" i="1"/>
  <c r="AD1105" i="1"/>
  <c r="S1105" i="1"/>
  <c r="U1105" i="1"/>
  <c r="H1105" i="1"/>
  <c r="F1105" i="1"/>
  <c r="E1105" i="1"/>
  <c r="A1105" i="1"/>
  <c r="AH1104" i="1"/>
  <c r="AE1104" i="1"/>
  <c r="AD1104" i="1"/>
  <c r="S1104" i="1"/>
  <c r="U1104" i="1"/>
  <c r="H1104" i="1"/>
  <c r="F1104" i="1"/>
  <c r="E1104" i="1"/>
  <c r="A1104" i="1"/>
  <c r="AH1103" i="1"/>
  <c r="AE1103" i="1"/>
  <c r="AD1103" i="1"/>
  <c r="S1103" i="1"/>
  <c r="U1103" i="1"/>
  <c r="H1103" i="1"/>
  <c r="F1103" i="1"/>
  <c r="E1103" i="1"/>
  <c r="A1103" i="1"/>
  <c r="AH1102" i="1"/>
  <c r="AE1102" i="1"/>
  <c r="AD1102" i="1"/>
  <c r="S1102" i="1"/>
  <c r="U1102" i="1"/>
  <c r="H1102" i="1"/>
  <c r="F1102" i="1"/>
  <c r="E1102" i="1"/>
  <c r="A1102" i="1"/>
  <c r="AH1101" i="1"/>
  <c r="AE1101" i="1"/>
  <c r="AD1101" i="1"/>
  <c r="S1101" i="1"/>
  <c r="U1101" i="1"/>
  <c r="H1101" i="1"/>
  <c r="F1101" i="1"/>
  <c r="E1101" i="1"/>
  <c r="A1101" i="1"/>
  <c r="AH1100" i="1"/>
  <c r="AE1100" i="1"/>
  <c r="AD1100" i="1"/>
  <c r="S1100" i="1"/>
  <c r="U1100" i="1"/>
  <c r="H1100" i="1"/>
  <c r="F1100" i="1"/>
  <c r="E1100" i="1"/>
  <c r="A1100" i="1"/>
  <c r="AH1099" i="1"/>
  <c r="AE1099" i="1"/>
  <c r="AD1099" i="1"/>
  <c r="S1099" i="1"/>
  <c r="U1099" i="1"/>
  <c r="H1099" i="1"/>
  <c r="F1099" i="1"/>
  <c r="E1099" i="1"/>
  <c r="A1099" i="1"/>
  <c r="AH1098" i="1"/>
  <c r="AE1098" i="1"/>
  <c r="AD1098" i="1"/>
  <c r="S1098" i="1"/>
  <c r="U1098" i="1"/>
  <c r="H1098" i="1"/>
  <c r="F1098" i="1"/>
  <c r="E1098" i="1"/>
  <c r="A1098" i="1"/>
  <c r="AH1097" i="1"/>
  <c r="AE1097" i="1"/>
  <c r="AD1097" i="1"/>
  <c r="S1097" i="1"/>
  <c r="U1097" i="1"/>
  <c r="H1097" i="1"/>
  <c r="F1097" i="1"/>
  <c r="E1097" i="1"/>
  <c r="A1097" i="1"/>
  <c r="AH1096" i="1"/>
  <c r="AE1096" i="1"/>
  <c r="AD1096" i="1"/>
  <c r="S1096" i="1"/>
  <c r="U1096" i="1"/>
  <c r="H1096" i="1"/>
  <c r="F1096" i="1"/>
  <c r="E1096" i="1"/>
  <c r="A1096" i="1"/>
  <c r="AH1095" i="1"/>
  <c r="AE1095" i="1"/>
  <c r="AD1095" i="1"/>
  <c r="S1095" i="1"/>
  <c r="U1095" i="1"/>
  <c r="H1095" i="1"/>
  <c r="F1095" i="1"/>
  <c r="E1095" i="1"/>
  <c r="A1095" i="1"/>
  <c r="AH1094" i="1"/>
  <c r="AE1094" i="1"/>
  <c r="AD1094" i="1"/>
  <c r="S1094" i="1"/>
  <c r="U1094" i="1"/>
  <c r="H1094" i="1"/>
  <c r="F1094" i="1"/>
  <c r="E1094" i="1"/>
  <c r="A1094" i="1"/>
  <c r="AH1093" i="1"/>
  <c r="AE1093" i="1"/>
  <c r="AD1093" i="1"/>
  <c r="S1093" i="1"/>
  <c r="U1093" i="1"/>
  <c r="H1093" i="1"/>
  <c r="F1093" i="1"/>
  <c r="E1093" i="1"/>
  <c r="A1093" i="1"/>
  <c r="AH1092" i="1"/>
  <c r="AE1092" i="1"/>
  <c r="AD1092" i="1"/>
  <c r="S1092" i="1"/>
  <c r="U1092" i="1"/>
  <c r="H1092" i="1"/>
  <c r="F1092" i="1"/>
  <c r="E1092" i="1"/>
  <c r="A1092" i="1"/>
  <c r="AH1091" i="1"/>
  <c r="AE1091" i="1"/>
  <c r="AD1091" i="1"/>
  <c r="S1091" i="1"/>
  <c r="U1091" i="1"/>
  <c r="H1091" i="1"/>
  <c r="F1091" i="1"/>
  <c r="E1091" i="1"/>
  <c r="A1091" i="1"/>
  <c r="AH1090" i="1"/>
  <c r="AE1090" i="1"/>
  <c r="AD1090" i="1"/>
  <c r="S1090" i="1"/>
  <c r="U1090" i="1"/>
  <c r="H1090" i="1"/>
  <c r="F1090" i="1"/>
  <c r="E1090" i="1"/>
  <c r="A1090" i="1"/>
  <c r="AH1089" i="1"/>
  <c r="AE1089" i="1"/>
  <c r="AD1089" i="1"/>
  <c r="S1089" i="1"/>
  <c r="U1089" i="1"/>
  <c r="H1089" i="1"/>
  <c r="F1089" i="1"/>
  <c r="E1089" i="1"/>
  <c r="A1089" i="1"/>
  <c r="AH1088" i="1"/>
  <c r="AE1088" i="1"/>
  <c r="AD1088" i="1"/>
  <c r="S1088" i="1"/>
  <c r="U1088" i="1"/>
  <c r="H1088" i="1"/>
  <c r="F1088" i="1"/>
  <c r="E1088" i="1"/>
  <c r="A1088" i="1"/>
  <c r="AH1087" i="1"/>
  <c r="AE1087" i="1"/>
  <c r="AD1087" i="1"/>
  <c r="S1087" i="1"/>
  <c r="U1087" i="1"/>
  <c r="H1087" i="1"/>
  <c r="F1087" i="1"/>
  <c r="E1087" i="1"/>
  <c r="A1087" i="1"/>
  <c r="AH1086" i="1"/>
  <c r="AE1086" i="1"/>
  <c r="AD1086" i="1"/>
  <c r="S1086" i="1"/>
  <c r="U1086" i="1"/>
  <c r="H1086" i="1"/>
  <c r="F1086" i="1"/>
  <c r="E1086" i="1"/>
  <c r="A1086" i="1"/>
  <c r="AH1085" i="1"/>
  <c r="AE1085" i="1"/>
  <c r="AD1085" i="1"/>
  <c r="S1085" i="1"/>
  <c r="U1085" i="1"/>
  <c r="H1085" i="1"/>
  <c r="F1085" i="1"/>
  <c r="E1085" i="1"/>
  <c r="A1085" i="1"/>
  <c r="AH1084" i="1"/>
  <c r="AE1084" i="1"/>
  <c r="AD1084" i="1"/>
  <c r="S1084" i="1"/>
  <c r="U1084" i="1"/>
  <c r="H1084" i="1"/>
  <c r="F1084" i="1"/>
  <c r="E1084" i="1"/>
  <c r="A1084" i="1"/>
  <c r="AH1083" i="1"/>
  <c r="AE1083" i="1"/>
  <c r="AD1083" i="1"/>
  <c r="S1083" i="1"/>
  <c r="U1083" i="1"/>
  <c r="H1083" i="1"/>
  <c r="F1083" i="1"/>
  <c r="E1083" i="1"/>
  <c r="A1083" i="1"/>
  <c r="AH1082" i="1"/>
  <c r="AE1082" i="1"/>
  <c r="AD1082" i="1"/>
  <c r="S1082" i="1"/>
  <c r="U1082" i="1"/>
  <c r="H1082" i="1"/>
  <c r="F1082" i="1"/>
  <c r="E1082" i="1"/>
  <c r="A1082" i="1"/>
  <c r="AH1081" i="1"/>
  <c r="AE1081" i="1"/>
  <c r="AD1081" i="1"/>
  <c r="S1081" i="1"/>
  <c r="U1081" i="1"/>
  <c r="H1081" i="1"/>
  <c r="F1081" i="1"/>
  <c r="E1081" i="1"/>
  <c r="A1081" i="1"/>
  <c r="AH1080" i="1"/>
  <c r="AE1080" i="1"/>
  <c r="AD1080" i="1"/>
  <c r="S1080" i="1"/>
  <c r="U1080" i="1"/>
  <c r="H1080" i="1"/>
  <c r="F1080" i="1"/>
  <c r="E1080" i="1"/>
  <c r="A1080" i="1"/>
  <c r="AH1079" i="1"/>
  <c r="AE1079" i="1"/>
  <c r="AD1079" i="1"/>
  <c r="S1079" i="1"/>
  <c r="U1079" i="1"/>
  <c r="H1079" i="1"/>
  <c r="F1079" i="1"/>
  <c r="E1079" i="1"/>
  <c r="A1079" i="1"/>
  <c r="AH1078" i="1"/>
  <c r="AE1078" i="1"/>
  <c r="AD1078" i="1"/>
  <c r="S1078" i="1"/>
  <c r="U1078" i="1"/>
  <c r="H1078" i="1"/>
  <c r="F1078" i="1"/>
  <c r="E1078" i="1"/>
  <c r="A1078" i="1"/>
  <c r="AH1077" i="1"/>
  <c r="AE1077" i="1"/>
  <c r="AD1077" i="1"/>
  <c r="S1077" i="1"/>
  <c r="U1077" i="1"/>
  <c r="H1077" i="1"/>
  <c r="F1077" i="1"/>
  <c r="E1077" i="1"/>
  <c r="A1077" i="1"/>
  <c r="AH1076" i="1"/>
  <c r="AE1076" i="1"/>
  <c r="AD1076" i="1"/>
  <c r="S1076" i="1"/>
  <c r="U1076" i="1"/>
  <c r="H1076" i="1"/>
  <c r="F1076" i="1"/>
  <c r="E1076" i="1"/>
  <c r="A1076" i="1"/>
  <c r="AH1075" i="1"/>
  <c r="AE1075" i="1"/>
  <c r="AD1075" i="1"/>
  <c r="S1075" i="1"/>
  <c r="U1075" i="1"/>
  <c r="H1075" i="1"/>
  <c r="F1075" i="1"/>
  <c r="E1075" i="1"/>
  <c r="A1075" i="1"/>
  <c r="AH1074" i="1"/>
  <c r="AE1074" i="1"/>
  <c r="AD1074" i="1"/>
  <c r="S1074" i="1"/>
  <c r="U1074" i="1"/>
  <c r="H1074" i="1"/>
  <c r="F1074" i="1"/>
  <c r="E1074" i="1"/>
  <c r="A1074" i="1"/>
  <c r="AH1073" i="1"/>
  <c r="AE1073" i="1"/>
  <c r="AD1073" i="1"/>
  <c r="S1073" i="1"/>
  <c r="U1073" i="1"/>
  <c r="H1073" i="1"/>
  <c r="F1073" i="1"/>
  <c r="E1073" i="1"/>
  <c r="A1073" i="1"/>
  <c r="AH1072" i="1"/>
  <c r="AE1072" i="1"/>
  <c r="AD1072" i="1"/>
  <c r="S1072" i="1"/>
  <c r="U1072" i="1"/>
  <c r="H1072" i="1"/>
  <c r="F1072" i="1"/>
  <c r="E1072" i="1"/>
  <c r="A1072" i="1"/>
  <c r="AH1071" i="1"/>
  <c r="AE1071" i="1"/>
  <c r="AD1071" i="1"/>
  <c r="S1071" i="1"/>
  <c r="U1071" i="1"/>
  <c r="H1071" i="1"/>
  <c r="F1071" i="1"/>
  <c r="E1071" i="1"/>
  <c r="A1071" i="1"/>
  <c r="AH1070" i="1"/>
  <c r="AE1070" i="1"/>
  <c r="AD1070" i="1"/>
  <c r="S1070" i="1"/>
  <c r="U1070" i="1"/>
  <c r="H1070" i="1"/>
  <c r="F1070" i="1"/>
  <c r="E1070" i="1"/>
  <c r="A1070" i="1"/>
  <c r="AH1069" i="1"/>
  <c r="AE1069" i="1"/>
  <c r="AD1069" i="1"/>
  <c r="S1069" i="1"/>
  <c r="U1069" i="1"/>
  <c r="H1069" i="1"/>
  <c r="F1069" i="1"/>
  <c r="E1069" i="1"/>
  <c r="A1069" i="1"/>
  <c r="AH1068" i="1"/>
  <c r="AE1068" i="1"/>
  <c r="AD1068" i="1"/>
  <c r="S1068" i="1"/>
  <c r="U1068" i="1"/>
  <c r="H1068" i="1"/>
  <c r="F1068" i="1"/>
  <c r="E1068" i="1"/>
  <c r="A1068" i="1"/>
  <c r="AH1067" i="1"/>
  <c r="AE1067" i="1"/>
  <c r="AD1067" i="1"/>
  <c r="S1067" i="1"/>
  <c r="U1067" i="1"/>
  <c r="H1067" i="1"/>
  <c r="F1067" i="1"/>
  <c r="E1067" i="1"/>
  <c r="A1067" i="1"/>
  <c r="AH1066" i="1"/>
  <c r="AE1066" i="1"/>
  <c r="AD1066" i="1"/>
  <c r="S1066" i="1"/>
  <c r="U1066" i="1"/>
  <c r="H1066" i="1"/>
  <c r="F1066" i="1"/>
  <c r="E1066" i="1"/>
  <c r="A1066" i="1"/>
  <c r="AH1065" i="1"/>
  <c r="AE1065" i="1"/>
  <c r="AD1065" i="1"/>
  <c r="S1065" i="1"/>
  <c r="U1065" i="1"/>
  <c r="H1065" i="1"/>
  <c r="F1065" i="1"/>
  <c r="E1065" i="1"/>
  <c r="A1065" i="1"/>
  <c r="AH1062" i="1"/>
  <c r="AE1062" i="1"/>
  <c r="AD1062" i="1"/>
  <c r="S1062" i="1"/>
  <c r="U1062" i="1"/>
  <c r="H1062" i="1"/>
  <c r="F1062" i="1"/>
  <c r="E1062" i="1"/>
  <c r="A1062" i="1"/>
  <c r="AH1050" i="1"/>
  <c r="AE1050" i="1"/>
  <c r="AD1050" i="1"/>
  <c r="S1050" i="1"/>
  <c r="U1050" i="1"/>
  <c r="H1050" i="1"/>
  <c r="F1050" i="1"/>
  <c r="E1050" i="1"/>
  <c r="A1050" i="1"/>
  <c r="AH1049" i="1"/>
  <c r="AE1049" i="1"/>
  <c r="AD1049" i="1"/>
  <c r="U1049" i="1"/>
  <c r="H1049" i="1"/>
  <c r="F1049" i="1"/>
  <c r="E1049" i="1"/>
  <c r="A1049" i="1"/>
  <c r="AH1048" i="1"/>
  <c r="AE1048" i="1"/>
  <c r="AD1048" i="1"/>
  <c r="U1048" i="1"/>
  <c r="F1048" i="1"/>
  <c r="E1048" i="1"/>
  <c r="A1048" i="1"/>
  <c r="AH1043" i="1"/>
  <c r="AE1043" i="1"/>
  <c r="AD1043" i="1"/>
  <c r="S1043" i="1"/>
  <c r="U1043" i="1"/>
  <c r="H1043" i="1"/>
  <c r="F1043" i="1"/>
  <c r="E1043" i="1"/>
  <c r="A1043" i="1"/>
  <c r="AH1042" i="1"/>
  <c r="AE1042" i="1"/>
  <c r="AD1042" i="1"/>
  <c r="S1042" i="1"/>
  <c r="U1042" i="1"/>
  <c r="H1042" i="1"/>
  <c r="F1042" i="1"/>
  <c r="E1042" i="1"/>
  <c r="AH1041" i="1"/>
  <c r="AE1041" i="1"/>
  <c r="AD1041" i="1"/>
  <c r="U1041" i="1"/>
  <c r="H1041" i="1"/>
  <c r="F1041" i="1"/>
  <c r="E1041" i="1"/>
  <c r="AH1040" i="1"/>
  <c r="AE1040" i="1"/>
  <c r="AD1040" i="1"/>
  <c r="S1040" i="1"/>
  <c r="U1040" i="1"/>
  <c r="H1040" i="1"/>
  <c r="F1040" i="1"/>
  <c r="E1040" i="1"/>
  <c r="AH1039" i="1"/>
  <c r="AE1039" i="1"/>
  <c r="AD1039" i="1"/>
  <c r="S1039" i="1"/>
  <c r="U1039" i="1"/>
  <c r="H1039" i="1"/>
  <c r="F1039" i="1"/>
  <c r="E1039" i="1"/>
  <c r="AH1038" i="1"/>
  <c r="AE1038" i="1"/>
  <c r="AD1038" i="1"/>
  <c r="S1038" i="1"/>
  <c r="U1038" i="1"/>
  <c r="H1038" i="1"/>
  <c r="F1038" i="1"/>
  <c r="E1038" i="1"/>
  <c r="AH1037" i="1"/>
  <c r="AE1037" i="1"/>
  <c r="AD1037" i="1"/>
  <c r="S1037" i="1"/>
  <c r="U1037" i="1"/>
  <c r="H1037" i="1"/>
  <c r="F1037" i="1"/>
  <c r="E1037" i="1"/>
  <c r="AH1035" i="1"/>
  <c r="AE1035" i="1"/>
  <c r="AD1035" i="1"/>
  <c r="S1035" i="1"/>
  <c r="U1035" i="1"/>
  <c r="AH1034" i="1"/>
  <c r="AE1034" i="1"/>
  <c r="AD1034" i="1"/>
  <c r="S1034" i="1"/>
  <c r="U1034" i="1"/>
  <c r="AH1033" i="1"/>
  <c r="AE1033" i="1"/>
  <c r="AD1033" i="1"/>
  <c r="S1033" i="1"/>
  <c r="U1033" i="1"/>
  <c r="H1033" i="1"/>
  <c r="F1033" i="1"/>
  <c r="E1033" i="1"/>
  <c r="AH1032" i="1"/>
  <c r="AE1032" i="1"/>
  <c r="AD1032" i="1"/>
  <c r="S1032" i="1"/>
  <c r="U1032" i="1"/>
  <c r="H1032" i="1"/>
  <c r="F1032" i="1"/>
  <c r="E1032" i="1"/>
  <c r="AH1031" i="1"/>
  <c r="AE1031" i="1"/>
  <c r="AD1031" i="1"/>
  <c r="S1031" i="1"/>
  <c r="U1031" i="1"/>
  <c r="H1031" i="1"/>
  <c r="F1031" i="1"/>
  <c r="E1031" i="1"/>
  <c r="AH1030" i="1"/>
  <c r="AE1030" i="1"/>
  <c r="AD1030" i="1"/>
  <c r="S1030" i="1"/>
  <c r="U1030" i="1"/>
  <c r="H1030" i="1"/>
  <c r="F1030" i="1"/>
  <c r="E1030" i="1"/>
  <c r="AH1029" i="1"/>
  <c r="AE1029" i="1"/>
  <c r="AD1029" i="1"/>
  <c r="S1029" i="1"/>
  <c r="U1029" i="1"/>
  <c r="AH1028" i="1"/>
  <c r="AE1028" i="1"/>
  <c r="AD1028" i="1"/>
  <c r="S1028" i="1"/>
  <c r="U1028" i="1"/>
  <c r="H1028" i="1"/>
  <c r="F1028" i="1"/>
  <c r="E1028" i="1"/>
  <c r="AH1024" i="1"/>
  <c r="AE1024" i="1"/>
  <c r="AD1024" i="1"/>
  <c r="S1024" i="1"/>
  <c r="U1024" i="1"/>
  <c r="H1024" i="1"/>
  <c r="F1024" i="1"/>
  <c r="E1024" i="1"/>
  <c r="A1024" i="1"/>
  <c r="AH1023" i="1"/>
  <c r="AE1023" i="1"/>
  <c r="AD1023" i="1"/>
  <c r="S1023" i="1"/>
  <c r="U1023" i="1"/>
  <c r="H1023" i="1"/>
  <c r="F1023" i="1"/>
  <c r="E1023" i="1"/>
  <c r="A1023" i="1"/>
  <c r="AH1022" i="1"/>
  <c r="AE1022" i="1"/>
  <c r="AD1022" i="1"/>
  <c r="S1022" i="1"/>
  <c r="U1022" i="1"/>
  <c r="H1022" i="1"/>
  <c r="F1022" i="1"/>
  <c r="E1022" i="1"/>
  <c r="A1022" i="1"/>
  <c r="AH1021" i="1"/>
  <c r="AE1021" i="1"/>
  <c r="AD1021" i="1"/>
  <c r="H1021" i="1"/>
  <c r="F1021" i="1"/>
  <c r="E1021" i="1"/>
  <c r="A1021" i="1"/>
  <c r="AH1019" i="1"/>
  <c r="AE1019" i="1"/>
  <c r="AD1019" i="1"/>
  <c r="S1019" i="1"/>
  <c r="U1019" i="1"/>
  <c r="H1019" i="1"/>
  <c r="F1019" i="1"/>
  <c r="E1019" i="1"/>
  <c r="A1019" i="1"/>
  <c r="AH1016" i="1"/>
  <c r="AE1016" i="1"/>
  <c r="AD1016" i="1"/>
  <c r="S1016" i="1"/>
  <c r="U1016" i="1"/>
  <c r="H1016" i="1"/>
  <c r="F1016" i="1"/>
  <c r="E1016" i="1"/>
  <c r="A1016" i="1"/>
  <c r="AH1015" i="1"/>
  <c r="AE1015" i="1"/>
  <c r="AD1015" i="1"/>
  <c r="U1015" i="1"/>
  <c r="H1015" i="1"/>
  <c r="F1015" i="1"/>
  <c r="E1015" i="1"/>
  <c r="A1015" i="1"/>
  <c r="AH1014" i="1"/>
  <c r="AE1014" i="1"/>
  <c r="AD1014" i="1"/>
  <c r="U1014" i="1"/>
  <c r="H1014" i="1"/>
  <c r="F1014" i="1"/>
  <c r="E1014" i="1"/>
  <c r="A1014" i="1"/>
  <c r="AH1013" i="1"/>
  <c r="AE1013" i="1"/>
  <c r="AD1013" i="1"/>
  <c r="S1013" i="1"/>
  <c r="U1013" i="1"/>
  <c r="H1013" i="1"/>
  <c r="F1013" i="1"/>
  <c r="E1013" i="1"/>
  <c r="A1013" i="1"/>
  <c r="AH1012" i="1"/>
  <c r="AE1012" i="1"/>
  <c r="AD1012" i="1"/>
  <c r="U1012" i="1"/>
  <c r="A1012" i="1"/>
  <c r="AH1011" i="1"/>
  <c r="AE1011" i="1"/>
  <c r="AD1011" i="1"/>
  <c r="S1011" i="1"/>
  <c r="U1011" i="1"/>
  <c r="A1011" i="1"/>
  <c r="AH1010" i="1"/>
  <c r="AE1010" i="1"/>
  <c r="AD1010" i="1"/>
  <c r="S1010" i="1"/>
  <c r="U1010" i="1"/>
  <c r="A1010" i="1"/>
  <c r="AH1009" i="1"/>
  <c r="AE1009" i="1"/>
  <c r="AD1009" i="1"/>
  <c r="S1009" i="1"/>
  <c r="U1009" i="1"/>
  <c r="H1009" i="1"/>
  <c r="F1009" i="1"/>
  <c r="E1009" i="1"/>
  <c r="A1009" i="1"/>
  <c r="AH1007" i="1"/>
  <c r="AE1007" i="1"/>
  <c r="AD1007" i="1"/>
  <c r="S1007" i="1"/>
  <c r="U1007" i="1"/>
  <c r="H1007" i="1"/>
  <c r="F1007" i="1"/>
  <c r="E1007" i="1"/>
  <c r="A1007" i="1"/>
  <c r="AH1005" i="1"/>
  <c r="AE1005" i="1"/>
  <c r="AD1005" i="1"/>
  <c r="U1005" i="1"/>
  <c r="H1005" i="1"/>
  <c r="F1005" i="1"/>
  <c r="E1005" i="1"/>
  <c r="A1005" i="1"/>
  <c r="AH1004" i="1"/>
  <c r="AE1004" i="1"/>
  <c r="AD1004" i="1"/>
  <c r="S1004" i="1"/>
  <c r="U1004" i="1"/>
  <c r="H1004" i="1"/>
  <c r="F1004" i="1"/>
  <c r="E1004" i="1"/>
  <c r="A1004" i="1"/>
  <c r="AH1003" i="1"/>
  <c r="AE1003" i="1"/>
  <c r="AD1003" i="1"/>
  <c r="U1003" i="1"/>
  <c r="H1003" i="1"/>
  <c r="F1003" i="1"/>
  <c r="E1003" i="1"/>
  <c r="A1003" i="1"/>
  <c r="AH1002" i="1"/>
  <c r="AE1002" i="1"/>
  <c r="AD1002" i="1"/>
  <c r="U1002" i="1"/>
  <c r="H1002" i="1"/>
  <c r="F1002" i="1"/>
  <c r="E1002" i="1"/>
  <c r="A1002" i="1"/>
  <c r="AH1001" i="1"/>
  <c r="AE1001" i="1"/>
  <c r="AD1001" i="1"/>
  <c r="S1001" i="1"/>
  <c r="U1001" i="1"/>
  <c r="H1001" i="1"/>
  <c r="F1001" i="1"/>
  <c r="E1001" i="1"/>
  <c r="A1001" i="1"/>
  <c r="AH1000" i="1"/>
  <c r="AE1000" i="1"/>
  <c r="AD1000" i="1"/>
  <c r="U1000" i="1"/>
  <c r="H1000" i="1"/>
  <c r="F1000" i="1"/>
  <c r="E1000" i="1"/>
  <c r="A1000" i="1"/>
  <c r="AE999" i="1"/>
  <c r="AD999" i="1"/>
  <c r="U999" i="1"/>
  <c r="H999" i="1"/>
  <c r="F999" i="1"/>
  <c r="E999" i="1"/>
  <c r="A999" i="1"/>
  <c r="AH998" i="1"/>
  <c r="AE998" i="1"/>
  <c r="AD998" i="1"/>
  <c r="S998" i="1"/>
  <c r="U998" i="1"/>
  <c r="A998" i="1"/>
  <c r="AH997" i="1"/>
  <c r="AE997" i="1"/>
  <c r="AD997" i="1"/>
  <c r="S997" i="1"/>
  <c r="U997" i="1"/>
  <c r="H997" i="1"/>
  <c r="F997" i="1"/>
  <c r="E997" i="1"/>
  <c r="A997" i="1"/>
  <c r="AH996" i="1"/>
  <c r="AE996" i="1"/>
  <c r="AD996" i="1"/>
  <c r="S996" i="1"/>
  <c r="U996" i="1"/>
  <c r="H996" i="1"/>
  <c r="F996" i="1"/>
  <c r="E996" i="1"/>
  <c r="A996" i="1"/>
  <c r="AH995" i="1"/>
  <c r="AE995" i="1"/>
  <c r="AD995" i="1"/>
  <c r="S995" i="1"/>
  <c r="U995" i="1"/>
  <c r="F995" i="1"/>
  <c r="E995" i="1"/>
  <c r="A995" i="1"/>
  <c r="AH989" i="1"/>
  <c r="AE989" i="1"/>
  <c r="AD989" i="1"/>
  <c r="S989" i="1"/>
  <c r="U989" i="1"/>
  <c r="H989" i="1"/>
  <c r="F989" i="1"/>
  <c r="E989" i="1"/>
  <c r="A989" i="1"/>
  <c r="AH987" i="1"/>
  <c r="AE987" i="1"/>
  <c r="AD987" i="1"/>
  <c r="S987" i="1"/>
  <c r="U987" i="1"/>
  <c r="F987" i="1"/>
  <c r="E987" i="1"/>
  <c r="A987" i="1"/>
  <c r="AH986" i="1"/>
  <c r="AE986" i="1"/>
  <c r="AD986" i="1"/>
  <c r="U986" i="1"/>
  <c r="H986" i="1"/>
  <c r="F986" i="1"/>
  <c r="E986" i="1"/>
  <c r="A986" i="1"/>
  <c r="AH985" i="1"/>
  <c r="AE985" i="1"/>
  <c r="AD985" i="1"/>
  <c r="S985" i="1"/>
  <c r="U985" i="1"/>
  <c r="H985" i="1"/>
  <c r="F985" i="1"/>
  <c r="E985" i="1"/>
  <c r="A985" i="1"/>
  <c r="AH984" i="1"/>
  <c r="AE984" i="1"/>
  <c r="AD984" i="1"/>
  <c r="S984" i="1"/>
  <c r="U984" i="1"/>
  <c r="H984" i="1"/>
  <c r="F984" i="1"/>
  <c r="E984" i="1"/>
  <c r="A984" i="1"/>
  <c r="AH983" i="1"/>
  <c r="AE983" i="1"/>
  <c r="AD983" i="1"/>
  <c r="S983" i="1"/>
  <c r="U983" i="1"/>
  <c r="H983" i="1"/>
  <c r="F983" i="1"/>
  <c r="E983" i="1"/>
  <c r="A983" i="1"/>
  <c r="AH982" i="1"/>
  <c r="AE982" i="1"/>
  <c r="AD982" i="1"/>
  <c r="S982" i="1"/>
  <c r="U982" i="1"/>
  <c r="H982" i="1"/>
  <c r="F982" i="1"/>
  <c r="E982" i="1"/>
  <c r="A982" i="1"/>
  <c r="AH981" i="1"/>
  <c r="AE981" i="1"/>
  <c r="AD981" i="1"/>
  <c r="S981" i="1"/>
  <c r="U981" i="1"/>
  <c r="H981" i="1"/>
  <c r="F981" i="1"/>
  <c r="E981" i="1"/>
  <c r="A981" i="1"/>
  <c r="AH980" i="1"/>
  <c r="AE980" i="1"/>
  <c r="AD980" i="1"/>
  <c r="U980" i="1"/>
  <c r="H980" i="1"/>
  <c r="F980" i="1"/>
  <c r="E980" i="1"/>
  <c r="A980" i="1"/>
  <c r="AH979" i="1"/>
  <c r="AE979" i="1"/>
  <c r="AD979" i="1"/>
  <c r="S979" i="1"/>
  <c r="U979" i="1"/>
  <c r="H979" i="1"/>
  <c r="F979" i="1"/>
  <c r="E979" i="1"/>
  <c r="A979" i="1"/>
  <c r="AH977" i="1"/>
  <c r="AE977" i="1"/>
  <c r="AD977" i="1"/>
  <c r="S977" i="1"/>
  <c r="U977" i="1"/>
  <c r="H977" i="1"/>
  <c r="F977" i="1"/>
  <c r="E977" i="1"/>
  <c r="A977" i="1"/>
  <c r="AH976" i="1"/>
  <c r="AE976" i="1"/>
  <c r="AD976" i="1"/>
  <c r="S976" i="1"/>
  <c r="U976" i="1"/>
  <c r="H976" i="1"/>
  <c r="F976" i="1"/>
  <c r="E976" i="1"/>
  <c r="A976" i="1"/>
  <c r="AH975" i="1"/>
  <c r="AE975" i="1"/>
  <c r="AD975" i="1"/>
  <c r="U975" i="1"/>
  <c r="H975" i="1"/>
  <c r="F975" i="1"/>
  <c r="E975" i="1"/>
  <c r="A975" i="1"/>
  <c r="AH974" i="1"/>
  <c r="AE974" i="1"/>
  <c r="AD974" i="1"/>
  <c r="S974" i="1"/>
  <c r="U974" i="1"/>
  <c r="H974" i="1"/>
  <c r="F974" i="1"/>
  <c r="E974" i="1"/>
  <c r="A974" i="1"/>
  <c r="AH971" i="1"/>
  <c r="AE971" i="1"/>
  <c r="AD971" i="1"/>
  <c r="S971" i="1"/>
  <c r="U971" i="1"/>
  <c r="H971" i="1"/>
  <c r="F971" i="1"/>
  <c r="E971" i="1"/>
  <c r="A971" i="1"/>
  <c r="AH970" i="1"/>
  <c r="AE970" i="1"/>
  <c r="AD970" i="1"/>
  <c r="S970" i="1"/>
  <c r="U970" i="1"/>
  <c r="H970" i="1"/>
  <c r="F970" i="1"/>
  <c r="E970" i="1"/>
  <c r="A970" i="1"/>
  <c r="AH969" i="1"/>
  <c r="AE969" i="1"/>
  <c r="AD969" i="1"/>
  <c r="H969" i="1"/>
  <c r="F969" i="1"/>
  <c r="E969" i="1"/>
  <c r="A969" i="1"/>
  <c r="AH968" i="1"/>
  <c r="AE968" i="1"/>
  <c r="AD968" i="1"/>
  <c r="S968" i="1"/>
  <c r="U968" i="1"/>
  <c r="H968" i="1"/>
  <c r="F968" i="1"/>
  <c r="E968" i="1"/>
  <c r="A968" i="1"/>
  <c r="AH963" i="1"/>
  <c r="AE963" i="1"/>
  <c r="AD963" i="1"/>
  <c r="S963" i="1"/>
  <c r="U963" i="1"/>
  <c r="H963" i="1"/>
  <c r="F963" i="1"/>
  <c r="E963" i="1"/>
  <c r="A963" i="1"/>
  <c r="AH962" i="1"/>
  <c r="AE962" i="1"/>
  <c r="AD962" i="1"/>
  <c r="S962" i="1"/>
  <c r="U962" i="1"/>
  <c r="H962" i="1"/>
  <c r="F962" i="1"/>
  <c r="E962" i="1"/>
  <c r="A962" i="1"/>
  <c r="AH961" i="1"/>
  <c r="AE961" i="1"/>
  <c r="AD961" i="1"/>
  <c r="U961" i="1"/>
  <c r="H961" i="1"/>
  <c r="F961" i="1"/>
  <c r="E961" i="1"/>
  <c r="A961" i="1"/>
  <c r="AH959" i="1"/>
  <c r="AE959" i="1"/>
  <c r="AD959" i="1"/>
  <c r="S959" i="1"/>
  <c r="U959" i="1"/>
  <c r="H959" i="1"/>
  <c r="F959" i="1"/>
  <c r="E959" i="1"/>
  <c r="AH958" i="1"/>
  <c r="AE958" i="1"/>
  <c r="AD958" i="1"/>
  <c r="U958" i="1"/>
  <c r="H958" i="1"/>
  <c r="F958" i="1"/>
  <c r="E958" i="1"/>
  <c r="A958" i="1"/>
  <c r="AH957" i="1"/>
  <c r="AE957" i="1"/>
  <c r="AD957" i="1"/>
  <c r="U957" i="1"/>
  <c r="H957" i="1"/>
  <c r="F957" i="1"/>
  <c r="E957" i="1"/>
  <c r="A957" i="1"/>
  <c r="AH955" i="1"/>
  <c r="AE955" i="1"/>
  <c r="AD955" i="1"/>
  <c r="S955" i="1"/>
  <c r="U955" i="1"/>
  <c r="H955" i="1"/>
  <c r="F955" i="1"/>
  <c r="E955" i="1"/>
  <c r="A955" i="1"/>
  <c r="AH954" i="1"/>
  <c r="AE954" i="1"/>
  <c r="AD954" i="1"/>
  <c r="S954" i="1"/>
  <c r="U954" i="1"/>
  <c r="H954" i="1"/>
  <c r="F954" i="1"/>
  <c r="E954" i="1"/>
  <c r="A954" i="1"/>
  <c r="AH947" i="1"/>
  <c r="AE947" i="1"/>
  <c r="AD947" i="1"/>
  <c r="S947" i="1"/>
  <c r="U947" i="1"/>
  <c r="H947" i="1"/>
  <c r="F947" i="1"/>
  <c r="E947" i="1"/>
  <c r="AE946" i="1"/>
  <c r="AD946" i="1"/>
  <c r="S946" i="1"/>
  <c r="U946" i="1"/>
  <c r="H946" i="1"/>
  <c r="F946" i="1"/>
  <c r="E946" i="1"/>
  <c r="AH945" i="1"/>
  <c r="AE945" i="1"/>
  <c r="AD945" i="1"/>
  <c r="S945" i="1"/>
  <c r="U945" i="1"/>
  <c r="H945" i="1"/>
  <c r="F945" i="1"/>
  <c r="E945" i="1"/>
  <c r="AH944" i="1"/>
  <c r="AE944" i="1"/>
  <c r="AD944" i="1"/>
  <c r="S944" i="1"/>
  <c r="U944" i="1"/>
  <c r="H944" i="1"/>
  <c r="F944" i="1"/>
  <c r="E944" i="1"/>
  <c r="AH940" i="1"/>
  <c r="AE940" i="1"/>
  <c r="AD940" i="1"/>
  <c r="S940" i="1"/>
  <c r="U940" i="1"/>
  <c r="H940" i="1"/>
  <c r="F940" i="1"/>
  <c r="E940" i="1"/>
  <c r="AH939" i="1"/>
  <c r="AE939" i="1"/>
  <c r="AD939" i="1"/>
  <c r="S939" i="1"/>
  <c r="U939" i="1"/>
  <c r="H939" i="1"/>
  <c r="F939" i="1"/>
  <c r="E939" i="1"/>
  <c r="AH934" i="1"/>
  <c r="AE934" i="1"/>
  <c r="AD934" i="1"/>
  <c r="S934" i="1"/>
  <c r="U934" i="1"/>
  <c r="H934" i="1"/>
  <c r="F934" i="1"/>
  <c r="E934" i="1"/>
  <c r="AH932" i="1"/>
  <c r="AE932" i="1"/>
  <c r="AD932" i="1"/>
  <c r="S932" i="1"/>
  <c r="U932" i="1"/>
  <c r="H932" i="1"/>
  <c r="F932" i="1"/>
  <c r="E932" i="1"/>
  <c r="AH931" i="1"/>
  <c r="AE931" i="1"/>
  <c r="AD931" i="1"/>
  <c r="S931" i="1"/>
  <c r="U931" i="1"/>
  <c r="H931" i="1"/>
  <c r="F931" i="1"/>
  <c r="E931" i="1"/>
  <c r="AH929" i="1"/>
  <c r="AE929" i="1"/>
  <c r="AD929" i="1"/>
  <c r="S929" i="1"/>
  <c r="U929" i="1"/>
  <c r="H929" i="1"/>
  <c r="F929" i="1"/>
  <c r="E929" i="1"/>
  <c r="AH928" i="1"/>
  <c r="AE928" i="1"/>
  <c r="AD928" i="1"/>
  <c r="S928" i="1"/>
  <c r="U928" i="1"/>
  <c r="H928" i="1"/>
  <c r="F928" i="1"/>
  <c r="E928" i="1"/>
  <c r="AH927" i="1"/>
  <c r="AE927" i="1"/>
  <c r="AD927" i="1"/>
  <c r="S927" i="1"/>
  <c r="U927" i="1"/>
  <c r="H927" i="1"/>
  <c r="F927" i="1"/>
  <c r="E927" i="1"/>
  <c r="AH926" i="1"/>
  <c r="AE926" i="1"/>
  <c r="AD926" i="1"/>
  <c r="S926" i="1"/>
  <c r="U926" i="1"/>
  <c r="H926" i="1"/>
  <c r="F926" i="1"/>
  <c r="E926" i="1"/>
  <c r="AH922" i="1"/>
  <c r="AE922" i="1"/>
  <c r="AD922" i="1"/>
  <c r="U922" i="1"/>
  <c r="H922" i="1"/>
  <c r="F922" i="1"/>
  <c r="E922" i="1"/>
  <c r="AH921" i="1"/>
  <c r="AE921" i="1"/>
  <c r="AD921" i="1"/>
  <c r="S921" i="1"/>
  <c r="U921" i="1"/>
  <c r="H921" i="1"/>
  <c r="F921" i="1"/>
  <c r="E921" i="1"/>
  <c r="AH920" i="1"/>
  <c r="AE920" i="1"/>
  <c r="AD920" i="1"/>
  <c r="U920" i="1"/>
  <c r="H920" i="1"/>
  <c r="F920" i="1"/>
  <c r="E920" i="1"/>
  <c r="AH919" i="1"/>
  <c r="AE919" i="1"/>
  <c r="AD919" i="1"/>
  <c r="H919" i="1"/>
  <c r="AH918" i="1"/>
  <c r="AE918" i="1"/>
  <c r="AD918" i="1"/>
  <c r="U918" i="1"/>
  <c r="F918" i="1"/>
  <c r="E918" i="1"/>
  <c r="AH916" i="1"/>
  <c r="AE916" i="1"/>
  <c r="AD916" i="1"/>
  <c r="S916" i="1"/>
  <c r="U916" i="1"/>
  <c r="H916" i="1"/>
  <c r="F916" i="1"/>
  <c r="E916" i="1"/>
  <c r="AH913" i="1"/>
  <c r="AE913" i="1"/>
  <c r="AD913" i="1"/>
  <c r="H913" i="1"/>
  <c r="F913" i="1"/>
  <c r="E913" i="1"/>
  <c r="AH912" i="1"/>
  <c r="AE912" i="1"/>
  <c r="AD912" i="1"/>
  <c r="H912" i="1"/>
  <c r="F912" i="1"/>
  <c r="E912" i="1"/>
  <c r="AH911" i="1"/>
  <c r="AE911" i="1"/>
  <c r="AD911" i="1"/>
  <c r="S911" i="1"/>
  <c r="U911" i="1"/>
  <c r="H911" i="1"/>
  <c r="F911" i="1"/>
  <c r="E911" i="1"/>
  <c r="AH910" i="1"/>
  <c r="AE910" i="1"/>
  <c r="AD910" i="1"/>
  <c r="S910" i="1"/>
  <c r="U910" i="1"/>
  <c r="H910" i="1"/>
  <c r="F910" i="1"/>
  <c r="E910" i="1"/>
  <c r="AH909" i="1"/>
  <c r="AE909" i="1"/>
  <c r="AD909" i="1"/>
  <c r="U909" i="1"/>
  <c r="F909" i="1"/>
  <c r="E909" i="1"/>
  <c r="AH908" i="1"/>
  <c r="AE908" i="1"/>
  <c r="AD908" i="1"/>
  <c r="S908" i="1"/>
  <c r="U908" i="1"/>
  <c r="H908" i="1"/>
  <c r="F908" i="1"/>
  <c r="E908" i="1"/>
  <c r="AH907" i="1"/>
  <c r="AE907" i="1"/>
  <c r="AD907" i="1"/>
  <c r="S907" i="1"/>
  <c r="U907" i="1"/>
  <c r="H907" i="1"/>
  <c r="F907" i="1"/>
  <c r="E907" i="1"/>
  <c r="AH906" i="1"/>
  <c r="AE906" i="1"/>
  <c r="AD906" i="1"/>
  <c r="U906" i="1"/>
  <c r="H906" i="1"/>
  <c r="F906" i="1"/>
  <c r="E906" i="1"/>
  <c r="AH905" i="1"/>
  <c r="AE905" i="1"/>
  <c r="AD905" i="1"/>
  <c r="S905" i="1"/>
  <c r="U905" i="1"/>
  <c r="H905" i="1"/>
  <c r="F905" i="1"/>
  <c r="E905" i="1"/>
  <c r="AH886" i="1"/>
  <c r="AE886" i="1"/>
  <c r="AD886" i="1"/>
  <c r="S886" i="1"/>
  <c r="U886" i="1"/>
  <c r="H886" i="1"/>
  <c r="F886" i="1"/>
  <c r="E886" i="1"/>
  <c r="AH903" i="1"/>
  <c r="AE903" i="1"/>
  <c r="AD903" i="1"/>
  <c r="S903" i="1"/>
  <c r="U903" i="1"/>
  <c r="H903" i="1"/>
  <c r="F903" i="1"/>
  <c r="E903" i="1"/>
  <c r="AH902" i="1"/>
  <c r="AE902" i="1"/>
  <c r="AD902" i="1"/>
  <c r="S902" i="1"/>
  <c r="U902" i="1"/>
  <c r="H902" i="1"/>
  <c r="F902" i="1"/>
  <c r="E902" i="1"/>
  <c r="AH901" i="1"/>
  <c r="AE901" i="1"/>
  <c r="AD901" i="1"/>
  <c r="U901" i="1"/>
  <c r="H901" i="1"/>
  <c r="F901" i="1"/>
  <c r="E901" i="1"/>
  <c r="AH900" i="1"/>
  <c r="AE900" i="1"/>
  <c r="AD900" i="1"/>
  <c r="S900" i="1"/>
  <c r="U900" i="1"/>
  <c r="F900" i="1"/>
  <c r="E900" i="1"/>
  <c r="AH898" i="1"/>
  <c r="AE898" i="1"/>
  <c r="AD898" i="1"/>
  <c r="S898" i="1"/>
  <c r="U898" i="1"/>
  <c r="H898" i="1"/>
  <c r="F898" i="1"/>
  <c r="E898" i="1"/>
  <c r="AH897" i="1"/>
  <c r="AE897" i="1"/>
  <c r="AD897" i="1"/>
  <c r="S897" i="1"/>
  <c r="U897" i="1"/>
  <c r="F897" i="1"/>
  <c r="E897" i="1"/>
  <c r="AH896" i="1"/>
  <c r="AE896" i="1"/>
  <c r="AD896" i="1"/>
  <c r="S896" i="1"/>
  <c r="U896" i="1"/>
  <c r="H896" i="1"/>
  <c r="F896" i="1"/>
  <c r="E896" i="1"/>
  <c r="AH895" i="1"/>
  <c r="AE895" i="1"/>
  <c r="AD895" i="1"/>
  <c r="S895" i="1"/>
  <c r="U895" i="1"/>
  <c r="H895" i="1"/>
  <c r="F895" i="1"/>
  <c r="E895" i="1"/>
  <c r="AH892" i="1"/>
  <c r="AE892" i="1"/>
  <c r="AD892" i="1"/>
  <c r="S892" i="1"/>
  <c r="U892" i="1"/>
  <c r="F892" i="1"/>
  <c r="E892" i="1"/>
  <c r="AH887" i="1"/>
  <c r="AE887" i="1"/>
  <c r="AD887" i="1"/>
  <c r="S887" i="1"/>
  <c r="U887" i="1"/>
  <c r="F887" i="1"/>
  <c r="E887" i="1"/>
  <c r="AH890" i="1"/>
  <c r="AE890" i="1"/>
  <c r="AD890" i="1"/>
  <c r="S890" i="1"/>
  <c r="U890" i="1"/>
  <c r="F890" i="1"/>
  <c r="E890" i="1"/>
  <c r="AH893" i="1"/>
  <c r="AE893" i="1"/>
  <c r="AD893" i="1"/>
  <c r="S893" i="1"/>
  <c r="U893" i="1"/>
  <c r="F893" i="1"/>
  <c r="E893" i="1"/>
  <c r="AH891" i="1"/>
  <c r="AE891" i="1"/>
  <c r="AD891" i="1"/>
  <c r="S891" i="1"/>
  <c r="U891" i="1"/>
  <c r="F891" i="1"/>
  <c r="E891" i="1"/>
  <c r="AH923" i="1"/>
  <c r="AE923" i="1"/>
  <c r="AD923" i="1"/>
  <c r="S923" i="1"/>
  <c r="U923" i="1"/>
  <c r="F923" i="1"/>
  <c r="E923" i="1"/>
  <c r="AH904" i="1"/>
  <c r="AE904" i="1"/>
  <c r="AD904" i="1"/>
  <c r="S904" i="1"/>
  <c r="U904" i="1"/>
  <c r="F904" i="1"/>
  <c r="E904" i="1"/>
  <c r="AH894" i="1"/>
  <c r="AE894" i="1"/>
  <c r="AD894" i="1"/>
  <c r="S894" i="1"/>
  <c r="U894" i="1"/>
  <c r="F894" i="1"/>
  <c r="E894" i="1"/>
  <c r="AH889" i="1"/>
  <c r="AE889" i="1"/>
  <c r="AD889" i="1"/>
  <c r="S889" i="1"/>
  <c r="U889" i="1"/>
  <c r="F889" i="1"/>
  <c r="E889" i="1"/>
  <c r="AH888" i="1"/>
  <c r="AE888" i="1"/>
  <c r="AD888" i="1"/>
  <c r="S888" i="1"/>
  <c r="U888" i="1"/>
  <c r="F888" i="1"/>
  <c r="E888" i="1"/>
  <c r="AH885" i="1"/>
  <c r="AE885" i="1"/>
  <c r="AD885" i="1"/>
  <c r="S885" i="1"/>
  <c r="U885" i="1"/>
  <c r="F885" i="1"/>
  <c r="E885" i="1"/>
  <c r="AH880" i="1"/>
  <c r="AE880" i="1"/>
  <c r="AD880" i="1"/>
  <c r="S880" i="1"/>
  <c r="U880" i="1"/>
  <c r="H880" i="1"/>
  <c r="F880" i="1"/>
  <c r="E880" i="1"/>
  <c r="AH878" i="1"/>
  <c r="AE878" i="1"/>
  <c r="AD878" i="1"/>
  <c r="S878" i="1"/>
  <c r="U878" i="1"/>
  <c r="AH877" i="1"/>
  <c r="AE877" i="1"/>
  <c r="AD877" i="1"/>
  <c r="S877" i="1"/>
  <c r="U877" i="1"/>
  <c r="AH875" i="1"/>
  <c r="AE875" i="1"/>
  <c r="AD875" i="1"/>
  <c r="S875" i="1"/>
  <c r="U875" i="1"/>
  <c r="H875" i="1"/>
  <c r="F875" i="1"/>
  <c r="AH874" i="1"/>
  <c r="AE874" i="1"/>
  <c r="AD874" i="1"/>
  <c r="S874" i="1"/>
  <c r="U874" i="1"/>
  <c r="H874" i="1"/>
  <c r="F874" i="1"/>
  <c r="E874" i="1"/>
  <c r="AH871" i="1"/>
  <c r="AE871" i="1"/>
  <c r="AD871" i="1"/>
  <c r="S871" i="1"/>
  <c r="U871" i="1"/>
  <c r="H871" i="1"/>
  <c r="F871" i="1"/>
  <c r="E871" i="1"/>
  <c r="AH870" i="1"/>
  <c r="AE870" i="1"/>
  <c r="AD870" i="1"/>
  <c r="S870" i="1"/>
  <c r="U870" i="1"/>
  <c r="H870" i="1"/>
  <c r="F870" i="1"/>
  <c r="E870" i="1"/>
  <c r="AH868" i="1"/>
  <c r="AE868" i="1"/>
  <c r="AD868" i="1"/>
  <c r="S868" i="1"/>
  <c r="U868" i="1"/>
  <c r="H868" i="1"/>
  <c r="F868" i="1"/>
  <c r="E868" i="1"/>
  <c r="AH867" i="1"/>
  <c r="AE867" i="1"/>
  <c r="AD867" i="1"/>
  <c r="S867" i="1"/>
  <c r="U867" i="1"/>
  <c r="H867" i="1"/>
  <c r="F867" i="1"/>
  <c r="E867" i="1"/>
  <c r="AH866" i="1"/>
  <c r="AE866" i="1"/>
  <c r="AD866" i="1"/>
  <c r="S866" i="1"/>
  <c r="U866" i="1"/>
  <c r="H866" i="1"/>
  <c r="F866" i="1"/>
  <c r="E866" i="1"/>
  <c r="AH865" i="1"/>
  <c r="AE865" i="1"/>
  <c r="AD865" i="1"/>
  <c r="S865" i="1"/>
  <c r="U865" i="1"/>
  <c r="H865" i="1"/>
  <c r="F865" i="1"/>
  <c r="E865" i="1"/>
  <c r="AH864" i="1"/>
  <c r="AE864" i="1"/>
  <c r="AD864" i="1"/>
  <c r="S864" i="1"/>
  <c r="U864" i="1"/>
  <c r="H864" i="1"/>
  <c r="F864" i="1"/>
  <c r="E864" i="1"/>
  <c r="AH863" i="1"/>
  <c r="AE863" i="1"/>
  <c r="AD863" i="1"/>
  <c r="S863" i="1"/>
  <c r="U863" i="1"/>
  <c r="H863" i="1"/>
  <c r="F863" i="1"/>
  <c r="E863" i="1"/>
  <c r="AH862" i="1"/>
  <c r="AE862" i="1"/>
  <c r="AD862" i="1"/>
  <c r="S862" i="1"/>
  <c r="U862" i="1"/>
  <c r="H862" i="1"/>
  <c r="F862" i="1"/>
  <c r="E862" i="1"/>
  <c r="AH861" i="1"/>
  <c r="AE861" i="1"/>
  <c r="AD861" i="1"/>
  <c r="U861" i="1"/>
  <c r="H861" i="1"/>
  <c r="F861" i="1"/>
  <c r="E861" i="1"/>
  <c r="AH860" i="1"/>
  <c r="AE860" i="1"/>
  <c r="AD860" i="1"/>
  <c r="U860" i="1"/>
  <c r="F860" i="1"/>
  <c r="E860" i="1"/>
  <c r="AH859" i="1"/>
  <c r="AE859" i="1"/>
  <c r="AD859" i="1"/>
  <c r="S859" i="1"/>
  <c r="U859" i="1"/>
  <c r="H859" i="1"/>
  <c r="F859" i="1"/>
  <c r="E859" i="1"/>
  <c r="AH858" i="1"/>
  <c r="AE858" i="1"/>
  <c r="AD858" i="1"/>
  <c r="S858" i="1"/>
  <c r="U858" i="1"/>
  <c r="H858" i="1"/>
  <c r="F858" i="1"/>
  <c r="E858" i="1"/>
  <c r="AH857" i="1"/>
  <c r="AE857" i="1"/>
  <c r="AD857" i="1"/>
  <c r="U857" i="1"/>
  <c r="H857" i="1"/>
  <c r="F857" i="1"/>
  <c r="E857" i="1"/>
  <c r="AH675" i="1"/>
  <c r="AE675" i="1"/>
  <c r="AD675" i="1"/>
  <c r="S675" i="1"/>
  <c r="U675" i="1"/>
  <c r="H675" i="1"/>
  <c r="F675" i="1"/>
  <c r="E675" i="1"/>
  <c r="AH674" i="1"/>
  <c r="AE674" i="1"/>
  <c r="AD674" i="1"/>
  <c r="S674" i="1"/>
  <c r="U674" i="1"/>
  <c r="H674" i="1"/>
  <c r="F674" i="1"/>
  <c r="E674" i="1"/>
  <c r="AH673" i="1"/>
  <c r="AE673" i="1"/>
  <c r="AD673" i="1"/>
  <c r="S673" i="1"/>
  <c r="U673" i="1"/>
  <c r="H673" i="1"/>
  <c r="F673" i="1"/>
  <c r="E673" i="1"/>
  <c r="AH853" i="1"/>
  <c r="AE853" i="1"/>
  <c r="AD853" i="1"/>
  <c r="S853" i="1"/>
  <c r="U853" i="1"/>
  <c r="F853" i="1"/>
  <c r="E853" i="1"/>
  <c r="AH852" i="1"/>
  <c r="AE852" i="1"/>
  <c r="AD852" i="1"/>
  <c r="S852" i="1"/>
  <c r="U852" i="1"/>
  <c r="F852" i="1"/>
  <c r="E852" i="1"/>
  <c r="AH851" i="1"/>
  <c r="AE851" i="1"/>
  <c r="AD851" i="1"/>
  <c r="S851" i="1"/>
  <c r="U851" i="1"/>
  <c r="F851" i="1"/>
  <c r="E851" i="1"/>
  <c r="AH850" i="1"/>
  <c r="AE850" i="1"/>
  <c r="AD850" i="1"/>
  <c r="S850" i="1"/>
  <c r="U850" i="1"/>
  <c r="F850" i="1"/>
  <c r="E850" i="1"/>
  <c r="AH849" i="1"/>
  <c r="AE849" i="1"/>
  <c r="AD849" i="1"/>
  <c r="S849" i="1"/>
  <c r="U849" i="1"/>
  <c r="H849" i="1"/>
  <c r="F849" i="1"/>
  <c r="E849" i="1"/>
  <c r="AH848" i="1"/>
  <c r="AE848" i="1"/>
  <c r="AD848" i="1"/>
  <c r="S848" i="1"/>
  <c r="U848" i="1"/>
  <c r="F848" i="1"/>
  <c r="E848" i="1"/>
  <c r="AH846" i="1"/>
  <c r="AE846" i="1"/>
  <c r="AD846" i="1"/>
  <c r="S846" i="1"/>
  <c r="U846" i="1"/>
  <c r="F846" i="1"/>
  <c r="E846" i="1"/>
  <c r="AH845" i="1"/>
  <c r="AE845" i="1"/>
  <c r="AD845" i="1"/>
  <c r="S845" i="1"/>
  <c r="U845" i="1"/>
  <c r="H845" i="1"/>
  <c r="F845" i="1"/>
  <c r="E845" i="1"/>
  <c r="AH844" i="1"/>
  <c r="AE844" i="1"/>
  <c r="AD844" i="1"/>
  <c r="AH843" i="1"/>
  <c r="AE843" i="1"/>
  <c r="AD843" i="1"/>
  <c r="S843" i="1"/>
  <c r="U843" i="1"/>
  <c r="H843" i="1"/>
  <c r="F843" i="1"/>
  <c r="E843" i="1"/>
  <c r="AH842" i="1"/>
  <c r="AE842" i="1"/>
  <c r="AD842" i="1"/>
  <c r="S842" i="1"/>
  <c r="U842" i="1"/>
  <c r="H842" i="1"/>
  <c r="F842" i="1"/>
  <c r="E842" i="1"/>
  <c r="F841" i="1"/>
  <c r="E841" i="1"/>
  <c r="AH840" i="1"/>
  <c r="AE840" i="1"/>
  <c r="AD840" i="1"/>
  <c r="AH839" i="1"/>
  <c r="AE839" i="1"/>
  <c r="AD839" i="1"/>
  <c r="U839" i="1"/>
  <c r="H839" i="1"/>
  <c r="F839" i="1"/>
  <c r="E839" i="1"/>
  <c r="AH838" i="1"/>
  <c r="AE838" i="1"/>
  <c r="AD838" i="1"/>
  <c r="AH837" i="1"/>
  <c r="AE837" i="1"/>
  <c r="AD837" i="1"/>
  <c r="S837" i="1"/>
  <c r="U837" i="1"/>
  <c r="H837" i="1"/>
  <c r="F837" i="1"/>
  <c r="E837" i="1"/>
  <c r="AH836" i="1"/>
  <c r="AE836" i="1"/>
  <c r="AD836" i="1"/>
  <c r="S836" i="1"/>
  <c r="U836" i="1"/>
  <c r="AH835" i="1"/>
  <c r="AE835" i="1"/>
  <c r="AD835" i="1"/>
  <c r="S835" i="1"/>
  <c r="U835" i="1"/>
  <c r="H835" i="1"/>
  <c r="F835" i="1"/>
  <c r="E835" i="1"/>
  <c r="AH834" i="1"/>
  <c r="AE834" i="1"/>
  <c r="AD834" i="1"/>
  <c r="S834" i="1"/>
  <c r="U834" i="1"/>
  <c r="AH833" i="1"/>
  <c r="AE833" i="1"/>
  <c r="AD833" i="1"/>
  <c r="S833" i="1"/>
  <c r="U833" i="1"/>
  <c r="H833" i="1"/>
  <c r="F833" i="1"/>
  <c r="E833" i="1"/>
  <c r="AH832" i="1"/>
  <c r="AE832" i="1"/>
  <c r="AD832" i="1"/>
  <c r="F832" i="1"/>
  <c r="E832" i="1"/>
  <c r="AH831" i="1"/>
  <c r="AE831" i="1"/>
  <c r="AD831" i="1"/>
  <c r="S831" i="1"/>
  <c r="U831" i="1"/>
  <c r="H831" i="1"/>
  <c r="F831" i="1"/>
  <c r="E831" i="1"/>
  <c r="AH830" i="1"/>
  <c r="AE830" i="1"/>
  <c r="AD830" i="1"/>
  <c r="U830" i="1"/>
  <c r="H830" i="1"/>
  <c r="F830" i="1"/>
  <c r="E830" i="1"/>
  <c r="AH829" i="1"/>
  <c r="AE829" i="1"/>
  <c r="AD829" i="1"/>
  <c r="S829" i="1"/>
  <c r="U829" i="1"/>
  <c r="H829" i="1"/>
  <c r="AH828" i="1"/>
  <c r="AE828" i="1"/>
  <c r="AD828" i="1"/>
  <c r="S828" i="1"/>
  <c r="U828" i="1"/>
  <c r="H828" i="1"/>
  <c r="F828" i="1"/>
  <c r="E828" i="1"/>
  <c r="AH827" i="1"/>
  <c r="AE827" i="1"/>
  <c r="AD827" i="1"/>
  <c r="S827" i="1"/>
  <c r="U827" i="1"/>
  <c r="H827" i="1"/>
  <c r="F827" i="1"/>
  <c r="E827" i="1"/>
  <c r="AH826" i="1"/>
  <c r="AE826" i="1"/>
  <c r="AD826" i="1"/>
  <c r="S826" i="1"/>
  <c r="U826" i="1"/>
  <c r="H826" i="1"/>
  <c r="F826" i="1"/>
  <c r="E826" i="1"/>
  <c r="AH825" i="1"/>
  <c r="AE825" i="1"/>
  <c r="AD825" i="1"/>
  <c r="S825" i="1"/>
  <c r="U825" i="1"/>
  <c r="AH824" i="1"/>
  <c r="AE824" i="1"/>
  <c r="AD824" i="1"/>
  <c r="S824" i="1"/>
  <c r="U824" i="1"/>
  <c r="AH823" i="1"/>
  <c r="AE823" i="1"/>
  <c r="AD823" i="1"/>
  <c r="S823" i="1"/>
  <c r="U823" i="1"/>
  <c r="H823" i="1"/>
  <c r="F823" i="1"/>
  <c r="E823" i="1"/>
  <c r="AH822" i="1"/>
  <c r="AE822" i="1"/>
  <c r="AD822" i="1"/>
  <c r="S822" i="1"/>
  <c r="U822" i="1"/>
  <c r="H822" i="1"/>
  <c r="F822" i="1"/>
  <c r="E822" i="1"/>
  <c r="AH821" i="1"/>
  <c r="AE821" i="1"/>
  <c r="AD821" i="1"/>
  <c r="S821" i="1"/>
  <c r="U821" i="1"/>
  <c r="H821" i="1"/>
  <c r="F821" i="1"/>
  <c r="E821" i="1"/>
  <c r="AH820" i="1"/>
  <c r="AE820" i="1"/>
  <c r="AD820" i="1"/>
  <c r="S820" i="1"/>
  <c r="U820" i="1"/>
  <c r="H820" i="1"/>
  <c r="F820" i="1"/>
  <c r="E820" i="1"/>
  <c r="AH819" i="1"/>
  <c r="AE819" i="1"/>
  <c r="AD819" i="1"/>
  <c r="F819" i="1"/>
  <c r="E819" i="1"/>
  <c r="AH817" i="1"/>
  <c r="AE817" i="1"/>
  <c r="AD817" i="1"/>
  <c r="U817" i="1"/>
  <c r="F817" i="1"/>
  <c r="E817" i="1"/>
  <c r="AH816" i="1"/>
  <c r="AE816" i="1"/>
  <c r="AD816" i="1"/>
  <c r="U816" i="1"/>
  <c r="H816" i="1"/>
  <c r="F816" i="1"/>
  <c r="E816" i="1"/>
  <c r="AH813" i="1"/>
  <c r="AE813" i="1"/>
  <c r="AD813" i="1"/>
  <c r="S813" i="1"/>
  <c r="U813" i="1"/>
  <c r="H813" i="1"/>
  <c r="F813" i="1"/>
  <c r="E813" i="1"/>
  <c r="AH812" i="1"/>
  <c r="AD812" i="1"/>
  <c r="F812" i="1"/>
  <c r="E812" i="1"/>
  <c r="AH811" i="1"/>
  <c r="AE811" i="1"/>
  <c r="AD811" i="1"/>
  <c r="S811" i="1"/>
  <c r="U811" i="1"/>
  <c r="H811" i="1"/>
  <c r="F811" i="1"/>
  <c r="E811" i="1"/>
  <c r="AH810" i="1"/>
  <c r="AE810" i="1"/>
  <c r="AD810" i="1"/>
  <c r="U810" i="1"/>
  <c r="H810" i="1"/>
  <c r="F810" i="1"/>
  <c r="E810" i="1"/>
  <c r="AH809" i="1"/>
  <c r="AE809" i="1"/>
  <c r="AD809" i="1"/>
  <c r="U809" i="1"/>
  <c r="H809" i="1"/>
  <c r="F809" i="1"/>
  <c r="E809" i="1"/>
  <c r="AH808" i="1"/>
  <c r="AE808" i="1"/>
  <c r="AD808" i="1"/>
  <c r="S808" i="1"/>
  <c r="U808" i="1"/>
  <c r="H808" i="1"/>
  <c r="F808" i="1"/>
  <c r="E808" i="1"/>
  <c r="AH856" i="1"/>
  <c r="AE856" i="1"/>
  <c r="AD856" i="1"/>
  <c r="S856" i="1"/>
  <c r="U856" i="1"/>
  <c r="H856" i="1"/>
  <c r="F856" i="1"/>
  <c r="E856" i="1"/>
  <c r="AH806" i="1"/>
  <c r="AE806" i="1"/>
  <c r="AD806" i="1"/>
  <c r="S806" i="1"/>
  <c r="U806" i="1"/>
  <c r="H806" i="1"/>
  <c r="F806" i="1"/>
  <c r="E806" i="1"/>
  <c r="AH805" i="1"/>
  <c r="AE805" i="1"/>
  <c r="AD805" i="1"/>
  <c r="S805" i="1"/>
  <c r="U805" i="1"/>
  <c r="H805" i="1"/>
  <c r="F805" i="1"/>
  <c r="E805" i="1"/>
  <c r="AH804" i="1"/>
  <c r="AE804" i="1"/>
  <c r="AD804" i="1"/>
  <c r="S804" i="1"/>
  <c r="U804" i="1"/>
  <c r="H804" i="1"/>
  <c r="F804" i="1"/>
  <c r="E804" i="1"/>
  <c r="AH803" i="1"/>
  <c r="AE803" i="1"/>
  <c r="AD803" i="1"/>
  <c r="S803" i="1"/>
  <c r="U803" i="1"/>
  <c r="H803" i="1"/>
  <c r="F803" i="1"/>
  <c r="E803" i="1"/>
  <c r="AH802" i="1"/>
  <c r="AE802" i="1"/>
  <c r="AD802" i="1"/>
  <c r="S802" i="1"/>
  <c r="U802" i="1"/>
  <c r="H802" i="1"/>
  <c r="F802" i="1"/>
  <c r="E802" i="1"/>
  <c r="AH801" i="1"/>
  <c r="AE801" i="1"/>
  <c r="AD801" i="1"/>
  <c r="S801" i="1"/>
  <c r="U801" i="1"/>
  <c r="H801" i="1"/>
  <c r="F801" i="1"/>
  <c r="E801" i="1"/>
  <c r="AH800" i="1"/>
  <c r="AE800" i="1"/>
  <c r="AD800" i="1"/>
  <c r="S800" i="1"/>
  <c r="U800" i="1"/>
  <c r="H800" i="1"/>
  <c r="F800" i="1"/>
  <c r="E800" i="1"/>
  <c r="AH799" i="1"/>
  <c r="AE799" i="1"/>
  <c r="AD799" i="1"/>
  <c r="S799" i="1"/>
  <c r="U799" i="1"/>
  <c r="H799" i="1"/>
  <c r="F799" i="1"/>
  <c r="E799" i="1"/>
  <c r="AH798" i="1"/>
  <c r="AE798" i="1"/>
  <c r="AD798" i="1"/>
  <c r="H798" i="1"/>
  <c r="F798" i="1"/>
  <c r="E798" i="1"/>
  <c r="AH797" i="1"/>
  <c r="AE797" i="1"/>
  <c r="AD797" i="1"/>
  <c r="H797" i="1"/>
  <c r="F797" i="1"/>
  <c r="E797" i="1"/>
  <c r="AH796" i="1"/>
  <c r="AE796" i="1"/>
  <c r="AD796" i="1"/>
  <c r="H796" i="1"/>
  <c r="F796" i="1"/>
  <c r="E796" i="1"/>
  <c r="AH795" i="1"/>
  <c r="AE795" i="1"/>
  <c r="AD795" i="1"/>
  <c r="H795" i="1"/>
  <c r="F795" i="1"/>
  <c r="E795" i="1"/>
  <c r="AH794" i="1"/>
  <c r="AE794" i="1"/>
  <c r="AD794" i="1"/>
  <c r="S794" i="1"/>
  <c r="U794" i="1"/>
  <c r="H794" i="1"/>
  <c r="F794" i="1"/>
  <c r="E794" i="1"/>
  <c r="AH793" i="1"/>
  <c r="AE793" i="1"/>
  <c r="AD793" i="1"/>
  <c r="S793" i="1"/>
  <c r="U793" i="1"/>
  <c r="H793" i="1"/>
  <c r="F793" i="1"/>
  <c r="E793" i="1"/>
  <c r="AH792" i="1"/>
  <c r="AE792" i="1"/>
  <c r="AD792" i="1"/>
  <c r="S792" i="1"/>
  <c r="U792" i="1"/>
  <c r="H792" i="1"/>
  <c r="F792" i="1"/>
  <c r="E792" i="1"/>
  <c r="AH791" i="1"/>
  <c r="AE791" i="1"/>
  <c r="AD791" i="1"/>
  <c r="S791" i="1"/>
  <c r="U791" i="1"/>
  <c r="H791" i="1"/>
  <c r="F791" i="1"/>
  <c r="E791" i="1"/>
  <c r="AH790" i="1"/>
  <c r="AE790" i="1"/>
  <c r="AD790" i="1"/>
  <c r="U790" i="1"/>
  <c r="H790" i="1"/>
  <c r="F790" i="1"/>
  <c r="E790" i="1"/>
  <c r="AH789" i="1"/>
  <c r="AE789" i="1"/>
  <c r="AD789" i="1"/>
  <c r="S789" i="1"/>
  <c r="U789" i="1"/>
  <c r="H789" i="1"/>
  <c r="F789" i="1"/>
  <c r="E789" i="1"/>
  <c r="AH788" i="1"/>
  <c r="AE788" i="1"/>
  <c r="AD788" i="1"/>
  <c r="S788" i="1"/>
  <c r="U788" i="1"/>
  <c r="H788" i="1"/>
  <c r="F788" i="1"/>
  <c r="E788" i="1"/>
  <c r="AH787" i="1"/>
  <c r="AE787" i="1"/>
  <c r="AD787" i="1"/>
  <c r="S787" i="1"/>
  <c r="U787" i="1"/>
  <c r="H787" i="1"/>
  <c r="F787" i="1"/>
  <c r="E787" i="1"/>
  <c r="AH786" i="1"/>
  <c r="AE786" i="1"/>
  <c r="AD786" i="1"/>
  <c r="S786" i="1"/>
  <c r="U786" i="1"/>
  <c r="H786" i="1"/>
  <c r="F786" i="1"/>
  <c r="E786" i="1"/>
  <c r="AH785" i="1"/>
  <c r="AE785" i="1"/>
  <c r="AD785" i="1"/>
  <c r="S785" i="1"/>
  <c r="U785" i="1"/>
  <c r="H785" i="1"/>
  <c r="F785" i="1"/>
  <c r="E785" i="1"/>
  <c r="AH784" i="1"/>
  <c r="AE784" i="1"/>
  <c r="AD784" i="1"/>
  <c r="S784" i="1"/>
  <c r="U784" i="1"/>
  <c r="H784" i="1"/>
  <c r="F784" i="1"/>
  <c r="E784" i="1"/>
  <c r="AH783" i="1"/>
  <c r="AE783" i="1"/>
  <c r="AD783" i="1"/>
  <c r="S783" i="1"/>
  <c r="U783" i="1"/>
  <c r="H783" i="1"/>
  <c r="F783" i="1"/>
  <c r="E783" i="1"/>
  <c r="AE782" i="1"/>
  <c r="AD782" i="1"/>
  <c r="S782" i="1"/>
  <c r="U782" i="1"/>
  <c r="H782" i="1"/>
  <c r="F782" i="1"/>
  <c r="E782" i="1"/>
  <c r="AE781" i="1"/>
  <c r="AD781" i="1"/>
  <c r="S781" i="1"/>
  <c r="U781" i="1"/>
  <c r="H781" i="1"/>
  <c r="F781" i="1"/>
  <c r="E781" i="1"/>
  <c r="AH780" i="1"/>
  <c r="AE780" i="1"/>
  <c r="AD780" i="1"/>
  <c r="S780" i="1"/>
  <c r="U780" i="1"/>
  <c r="H780" i="1"/>
  <c r="F780" i="1"/>
  <c r="E780" i="1"/>
  <c r="AH779" i="1"/>
  <c r="AE779" i="1"/>
  <c r="AD779" i="1"/>
  <c r="S779" i="1"/>
  <c r="U779" i="1"/>
  <c r="H779" i="1"/>
  <c r="F779" i="1"/>
  <c r="E779" i="1"/>
  <c r="AH778" i="1"/>
  <c r="AE778" i="1"/>
  <c r="AD778" i="1"/>
  <c r="S778" i="1"/>
  <c r="U778" i="1"/>
  <c r="H778" i="1"/>
  <c r="F778" i="1"/>
  <c r="E778" i="1"/>
  <c r="AH777" i="1"/>
  <c r="AE777" i="1"/>
  <c r="AD777" i="1"/>
  <c r="S777" i="1"/>
  <c r="U777" i="1"/>
  <c r="H777" i="1"/>
  <c r="F777" i="1"/>
  <c r="E777" i="1"/>
  <c r="AH776" i="1"/>
  <c r="AE776" i="1"/>
  <c r="AD776" i="1"/>
  <c r="S776" i="1"/>
  <c r="U776" i="1"/>
  <c r="H776" i="1"/>
  <c r="F776" i="1"/>
  <c r="E776" i="1"/>
  <c r="AH775" i="1"/>
  <c r="AE775" i="1"/>
  <c r="AD775" i="1"/>
  <c r="S775" i="1"/>
  <c r="U775" i="1"/>
  <c r="H775" i="1"/>
  <c r="F775" i="1"/>
  <c r="E775" i="1"/>
  <c r="AH774" i="1"/>
  <c r="AE774" i="1"/>
  <c r="AD774" i="1"/>
  <c r="S774" i="1"/>
  <c r="U774" i="1"/>
  <c r="H774" i="1"/>
  <c r="F774" i="1"/>
  <c r="E774" i="1"/>
  <c r="AH773" i="1"/>
  <c r="AE773" i="1"/>
  <c r="AD773" i="1"/>
  <c r="S773" i="1"/>
  <c r="U773" i="1"/>
  <c r="H773" i="1"/>
  <c r="F773" i="1"/>
  <c r="E773" i="1"/>
  <c r="AH772" i="1"/>
  <c r="AE772" i="1"/>
  <c r="AD772" i="1"/>
  <c r="S772" i="1"/>
  <c r="U772" i="1"/>
  <c r="H772" i="1"/>
  <c r="F772" i="1"/>
  <c r="E772" i="1"/>
  <c r="AH771" i="1"/>
  <c r="AE771" i="1"/>
  <c r="AD771" i="1"/>
  <c r="S771" i="1"/>
  <c r="U771" i="1"/>
  <c r="H771" i="1"/>
  <c r="F771" i="1"/>
  <c r="E771" i="1"/>
  <c r="AH770" i="1"/>
  <c r="AE770" i="1"/>
  <c r="AD770" i="1"/>
  <c r="S770" i="1"/>
  <c r="U770" i="1"/>
  <c r="H770" i="1"/>
  <c r="F770" i="1"/>
  <c r="E770" i="1"/>
  <c r="AH769" i="1"/>
  <c r="AE769" i="1"/>
  <c r="AD769" i="1"/>
  <c r="S769" i="1"/>
  <c r="U769" i="1"/>
  <c r="H769" i="1"/>
  <c r="F769" i="1"/>
  <c r="E769" i="1"/>
  <c r="AH767" i="1"/>
  <c r="AE767" i="1"/>
  <c r="AD767" i="1"/>
  <c r="S767" i="1"/>
  <c r="U767" i="1"/>
  <c r="H767" i="1"/>
  <c r="F767" i="1"/>
  <c r="E767" i="1"/>
  <c r="AH766" i="1"/>
  <c r="AE766" i="1"/>
  <c r="AD766" i="1"/>
  <c r="S766" i="1"/>
  <c r="U766" i="1"/>
  <c r="H766" i="1"/>
  <c r="F766" i="1"/>
  <c r="E766" i="1"/>
  <c r="AH765" i="1"/>
  <c r="AE765" i="1"/>
  <c r="AD765" i="1"/>
  <c r="S765" i="1"/>
  <c r="U765" i="1"/>
  <c r="H765" i="1"/>
  <c r="F765" i="1"/>
  <c r="E765" i="1"/>
  <c r="AH764" i="1"/>
  <c r="AE764" i="1"/>
  <c r="AD764" i="1"/>
  <c r="S764" i="1"/>
  <c r="U764" i="1"/>
  <c r="H764" i="1"/>
  <c r="F764" i="1"/>
  <c r="E764" i="1"/>
  <c r="AH763" i="1"/>
  <c r="AE763" i="1"/>
  <c r="AD763" i="1"/>
  <c r="S763" i="1"/>
  <c r="U763" i="1"/>
  <c r="H763" i="1"/>
  <c r="F763" i="1"/>
  <c r="E763" i="1"/>
  <c r="AH762" i="1"/>
  <c r="AE762" i="1"/>
  <c r="AD762" i="1"/>
  <c r="S762" i="1"/>
  <c r="U762" i="1"/>
  <c r="H762" i="1"/>
  <c r="F762" i="1"/>
  <c r="E762" i="1"/>
  <c r="AH761" i="1"/>
  <c r="AE761" i="1"/>
  <c r="AD761" i="1"/>
  <c r="S761" i="1"/>
  <c r="U761" i="1"/>
  <c r="H761" i="1"/>
  <c r="F761" i="1"/>
  <c r="E761" i="1"/>
  <c r="AH760" i="1"/>
  <c r="AE760" i="1"/>
  <c r="AD760" i="1"/>
  <c r="S760" i="1"/>
  <c r="U760" i="1"/>
  <c r="H760" i="1"/>
  <c r="F760" i="1"/>
  <c r="E760" i="1"/>
  <c r="AH759" i="1"/>
  <c r="AE759" i="1"/>
  <c r="AD759" i="1"/>
  <c r="Z759" i="1"/>
  <c r="S759" i="1"/>
  <c r="U759" i="1"/>
  <c r="F759" i="1"/>
  <c r="E759" i="1"/>
  <c r="AH758" i="1"/>
  <c r="AE758" i="1"/>
  <c r="AD758" i="1"/>
  <c r="Z758" i="1"/>
  <c r="S758" i="1"/>
  <c r="U758" i="1"/>
  <c r="F758" i="1"/>
  <c r="E758" i="1"/>
  <c r="AH757" i="1"/>
  <c r="AE757" i="1"/>
  <c r="AD757" i="1"/>
  <c r="S757" i="1"/>
  <c r="U757" i="1"/>
  <c r="H757" i="1"/>
  <c r="F757" i="1"/>
  <c r="E757" i="1"/>
  <c r="AH756" i="1"/>
  <c r="AE756" i="1"/>
  <c r="AD756" i="1"/>
  <c r="S756" i="1"/>
  <c r="U756" i="1"/>
  <c r="H756" i="1"/>
  <c r="F756" i="1"/>
  <c r="E756" i="1"/>
  <c r="AH755" i="1"/>
  <c r="AE755" i="1"/>
  <c r="AD755" i="1"/>
  <c r="S755" i="1"/>
  <c r="U755" i="1"/>
  <c r="H755" i="1"/>
  <c r="F755" i="1"/>
  <c r="E755" i="1"/>
  <c r="AH754" i="1"/>
  <c r="AE754" i="1"/>
  <c r="AD754" i="1"/>
  <c r="S754" i="1"/>
  <c r="U754" i="1"/>
  <c r="H754" i="1"/>
  <c r="F754" i="1"/>
  <c r="E754" i="1"/>
  <c r="AH753" i="1"/>
  <c r="AE753" i="1"/>
  <c r="AD753" i="1"/>
  <c r="S753" i="1"/>
  <c r="U753" i="1"/>
  <c r="H753" i="1"/>
  <c r="F753" i="1"/>
  <c r="E753" i="1"/>
  <c r="AH752" i="1"/>
  <c r="AE752" i="1"/>
  <c r="AD752" i="1"/>
  <c r="S752" i="1"/>
  <c r="U752" i="1"/>
  <c r="F752" i="1"/>
  <c r="E752" i="1"/>
  <c r="AH751" i="1"/>
  <c r="AE751" i="1"/>
  <c r="AD751" i="1"/>
  <c r="S751" i="1"/>
  <c r="U751" i="1"/>
  <c r="F751" i="1"/>
  <c r="E751" i="1"/>
  <c r="AH750" i="1"/>
  <c r="AD750" i="1"/>
  <c r="S750" i="1"/>
  <c r="U750" i="1"/>
  <c r="F750" i="1"/>
  <c r="E750" i="1"/>
  <c r="AH749" i="1"/>
  <c r="AE749" i="1"/>
  <c r="AD749" i="1"/>
  <c r="S749" i="1"/>
  <c r="U749" i="1"/>
  <c r="F749" i="1"/>
  <c r="E749" i="1"/>
  <c r="AH748" i="1"/>
  <c r="AD748" i="1"/>
  <c r="S748" i="1"/>
  <c r="U748" i="1"/>
  <c r="F748" i="1"/>
  <c r="E748" i="1"/>
  <c r="AH747" i="1"/>
  <c r="AD747" i="1"/>
  <c r="S747" i="1"/>
  <c r="U747" i="1"/>
  <c r="F747" i="1"/>
  <c r="E747" i="1"/>
  <c r="AH746" i="1"/>
  <c r="AD746" i="1"/>
  <c r="S746" i="1"/>
  <c r="U746" i="1"/>
  <c r="H746" i="1"/>
  <c r="F746" i="1"/>
  <c r="E746" i="1"/>
  <c r="AH745" i="1"/>
  <c r="AE745" i="1"/>
  <c r="AD745" i="1"/>
  <c r="S745" i="1"/>
  <c r="U745" i="1"/>
  <c r="H745" i="1"/>
  <c r="F745" i="1"/>
  <c r="E745" i="1"/>
  <c r="AH744" i="1"/>
  <c r="AE744" i="1"/>
  <c r="AD744" i="1"/>
  <c r="S744" i="1"/>
  <c r="U744" i="1"/>
  <c r="H744" i="1"/>
  <c r="F744" i="1"/>
  <c r="E744" i="1"/>
  <c r="AH743" i="1"/>
  <c r="AE743" i="1"/>
  <c r="AD743" i="1"/>
  <c r="S743" i="1"/>
  <c r="U743" i="1"/>
  <c r="H743" i="1"/>
  <c r="F743" i="1"/>
  <c r="E743" i="1"/>
  <c r="AH742" i="1"/>
  <c r="AE742" i="1"/>
  <c r="AD742" i="1"/>
  <c r="S742" i="1"/>
  <c r="U742" i="1"/>
  <c r="H742" i="1"/>
  <c r="F742" i="1"/>
  <c r="E742" i="1"/>
  <c r="AH741" i="1"/>
  <c r="AE741" i="1"/>
  <c r="AD741" i="1"/>
  <c r="S741" i="1"/>
  <c r="U741" i="1"/>
  <c r="H741" i="1"/>
  <c r="F741" i="1"/>
  <c r="E741" i="1"/>
  <c r="AH740" i="1"/>
  <c r="AE740" i="1"/>
  <c r="AD740" i="1"/>
  <c r="S740" i="1"/>
  <c r="U740" i="1"/>
  <c r="H740" i="1"/>
  <c r="F740" i="1"/>
  <c r="E740" i="1"/>
  <c r="AH739" i="1"/>
  <c r="AE739" i="1"/>
  <c r="AD739" i="1"/>
  <c r="S739" i="1"/>
  <c r="U739" i="1"/>
  <c r="F739" i="1"/>
  <c r="E739" i="1"/>
  <c r="AH738" i="1"/>
  <c r="AE738" i="1"/>
  <c r="AD738" i="1"/>
  <c r="S738" i="1"/>
  <c r="U738" i="1"/>
  <c r="F738" i="1"/>
  <c r="E738" i="1"/>
  <c r="AH737" i="1"/>
  <c r="AE737" i="1"/>
  <c r="AD737" i="1"/>
  <c r="S737" i="1"/>
  <c r="U737" i="1"/>
  <c r="F737" i="1"/>
  <c r="E737" i="1"/>
  <c r="AH736" i="1"/>
  <c r="AE736" i="1"/>
  <c r="AD736" i="1"/>
  <c r="S736" i="1"/>
  <c r="U736" i="1"/>
  <c r="F736" i="1"/>
  <c r="E736" i="1"/>
  <c r="AH735" i="1"/>
  <c r="AE735" i="1"/>
  <c r="AD735" i="1"/>
  <c r="S735" i="1"/>
  <c r="U735" i="1"/>
  <c r="F735" i="1"/>
  <c r="E735" i="1"/>
  <c r="AH734" i="1"/>
  <c r="AE734" i="1"/>
  <c r="AD734" i="1"/>
  <c r="S734" i="1"/>
  <c r="U734" i="1"/>
  <c r="F734" i="1"/>
  <c r="E734" i="1"/>
  <c r="AH733" i="1"/>
  <c r="AE733" i="1"/>
  <c r="AD733" i="1"/>
  <c r="S733" i="1"/>
  <c r="U733" i="1"/>
  <c r="F733" i="1"/>
  <c r="E733" i="1"/>
  <c r="AH732" i="1"/>
  <c r="AE732" i="1"/>
  <c r="AD732" i="1"/>
  <c r="S732" i="1"/>
  <c r="U732" i="1"/>
  <c r="F732" i="1"/>
  <c r="E732" i="1"/>
  <c r="AH731" i="1"/>
  <c r="AE731" i="1"/>
  <c r="AD731" i="1"/>
  <c r="S731" i="1"/>
  <c r="U731" i="1"/>
  <c r="F731" i="1"/>
  <c r="E731" i="1"/>
  <c r="AH730" i="1"/>
  <c r="AE730" i="1"/>
  <c r="AD730" i="1"/>
  <c r="S730" i="1"/>
  <c r="U730" i="1"/>
  <c r="F730" i="1"/>
  <c r="E730" i="1"/>
  <c r="AH729" i="1"/>
  <c r="AE729" i="1"/>
  <c r="AD729" i="1"/>
  <c r="S729" i="1"/>
  <c r="U729" i="1"/>
  <c r="H729" i="1"/>
  <c r="F729" i="1"/>
  <c r="E729" i="1"/>
  <c r="AH728" i="1"/>
  <c r="AE728" i="1"/>
  <c r="AD728" i="1"/>
  <c r="S728" i="1"/>
  <c r="U728" i="1"/>
  <c r="H728" i="1"/>
  <c r="F728" i="1"/>
  <c r="E728" i="1"/>
  <c r="AH727" i="1"/>
  <c r="AE727" i="1"/>
  <c r="AD727" i="1"/>
  <c r="S727" i="1"/>
  <c r="U727" i="1"/>
  <c r="F727" i="1"/>
  <c r="E727" i="1"/>
  <c r="AH726" i="1"/>
  <c r="AE726" i="1"/>
  <c r="AD726" i="1"/>
  <c r="S726" i="1"/>
  <c r="U726" i="1"/>
  <c r="F726" i="1"/>
  <c r="E726" i="1"/>
  <c r="AH725" i="1"/>
  <c r="AE725" i="1"/>
  <c r="AD725" i="1"/>
  <c r="S725" i="1"/>
  <c r="U725" i="1"/>
  <c r="F725" i="1"/>
  <c r="E725" i="1"/>
  <c r="AH724" i="1"/>
  <c r="AE724" i="1"/>
  <c r="AD724" i="1"/>
  <c r="S724" i="1"/>
  <c r="U724" i="1"/>
  <c r="F724" i="1"/>
  <c r="E724" i="1"/>
  <c r="AH723" i="1"/>
  <c r="AE723" i="1"/>
  <c r="AD723" i="1"/>
  <c r="S723" i="1"/>
  <c r="U723" i="1"/>
  <c r="F723" i="1"/>
  <c r="E723" i="1"/>
  <c r="AH722" i="1"/>
  <c r="AE722" i="1"/>
  <c r="AD722" i="1"/>
  <c r="S722" i="1"/>
  <c r="U722" i="1"/>
  <c r="F722" i="1"/>
  <c r="E722" i="1"/>
  <c r="AH721" i="1"/>
  <c r="AE721" i="1"/>
  <c r="AD721" i="1"/>
  <c r="S721" i="1"/>
  <c r="U721" i="1"/>
  <c r="H721" i="1"/>
  <c r="F721" i="1"/>
  <c r="E721" i="1"/>
  <c r="AH720" i="1"/>
  <c r="AE720" i="1"/>
  <c r="AD720" i="1"/>
  <c r="S720" i="1"/>
  <c r="U720" i="1"/>
  <c r="H720" i="1"/>
  <c r="F720" i="1"/>
  <c r="E720" i="1"/>
  <c r="AH719" i="1"/>
  <c r="AD719" i="1"/>
  <c r="S719" i="1"/>
  <c r="U719" i="1"/>
  <c r="F719" i="1"/>
  <c r="E719" i="1"/>
  <c r="AH718" i="1"/>
  <c r="AE718" i="1"/>
  <c r="AD718" i="1"/>
  <c r="S718" i="1"/>
  <c r="U718" i="1"/>
  <c r="H718" i="1"/>
  <c r="F718" i="1"/>
  <c r="E718" i="1"/>
  <c r="AH717" i="1"/>
  <c r="AE717" i="1"/>
  <c r="AD717" i="1"/>
  <c r="S717" i="1"/>
  <c r="U717" i="1"/>
  <c r="H717" i="1"/>
  <c r="F717" i="1"/>
  <c r="E717" i="1"/>
  <c r="AH716" i="1"/>
  <c r="AD716" i="1"/>
  <c r="S716" i="1"/>
  <c r="U716" i="1"/>
  <c r="F716" i="1"/>
  <c r="E716" i="1"/>
  <c r="AH715" i="1"/>
  <c r="AE715" i="1"/>
  <c r="AD715" i="1"/>
  <c r="S715" i="1"/>
  <c r="U715" i="1"/>
  <c r="F715" i="1"/>
  <c r="E715" i="1"/>
  <c r="AH714" i="1"/>
  <c r="AD714" i="1"/>
  <c r="S714" i="1"/>
  <c r="U714" i="1"/>
  <c r="F714" i="1"/>
  <c r="E714" i="1"/>
  <c r="AH713" i="1"/>
  <c r="AE713" i="1"/>
  <c r="AD713" i="1"/>
  <c r="S713" i="1"/>
  <c r="U713" i="1"/>
  <c r="H713" i="1"/>
  <c r="F713" i="1"/>
  <c r="E713" i="1"/>
  <c r="AH712" i="1"/>
  <c r="AE712" i="1"/>
  <c r="AD712" i="1"/>
  <c r="S712" i="1"/>
  <c r="U712" i="1"/>
  <c r="F712" i="1"/>
  <c r="E712" i="1"/>
  <c r="AH711" i="1"/>
  <c r="AE711" i="1"/>
  <c r="AD711" i="1"/>
  <c r="S711" i="1"/>
  <c r="U711" i="1"/>
  <c r="F711" i="1"/>
  <c r="E711" i="1"/>
  <c r="AH710" i="1"/>
  <c r="AE710" i="1"/>
  <c r="AD710" i="1"/>
  <c r="S710" i="1"/>
  <c r="U710" i="1"/>
  <c r="F710" i="1"/>
  <c r="E710" i="1"/>
  <c r="AH709" i="1"/>
  <c r="AE709" i="1"/>
  <c r="AD709" i="1"/>
  <c r="S709" i="1"/>
  <c r="U709" i="1"/>
  <c r="F709" i="1"/>
  <c r="E709" i="1"/>
  <c r="AH708" i="1"/>
  <c r="AE708" i="1"/>
  <c r="AD708" i="1"/>
  <c r="S708" i="1"/>
  <c r="U708" i="1"/>
  <c r="F708" i="1"/>
  <c r="E708" i="1"/>
  <c r="AH707" i="1"/>
  <c r="AE707" i="1"/>
  <c r="AD707" i="1"/>
  <c r="S707" i="1"/>
  <c r="U707" i="1"/>
  <c r="F707" i="1"/>
  <c r="E707" i="1"/>
  <c r="AH706" i="1"/>
  <c r="AE706" i="1"/>
  <c r="AD706" i="1"/>
  <c r="S706" i="1"/>
  <c r="U706" i="1"/>
  <c r="F706" i="1"/>
  <c r="E706" i="1"/>
  <c r="AH705" i="1"/>
  <c r="AE705" i="1"/>
  <c r="AD705" i="1"/>
  <c r="S705" i="1"/>
  <c r="U705" i="1"/>
  <c r="F705" i="1"/>
  <c r="E705" i="1"/>
  <c r="AH704" i="1"/>
  <c r="AE704" i="1"/>
  <c r="AD704" i="1"/>
  <c r="S704" i="1"/>
  <c r="U704" i="1"/>
  <c r="H704" i="1"/>
  <c r="F704" i="1"/>
  <c r="E704" i="1"/>
  <c r="AH703" i="1"/>
  <c r="AD703" i="1"/>
  <c r="S703" i="1"/>
  <c r="U703" i="1"/>
  <c r="F703" i="1"/>
  <c r="E703" i="1"/>
  <c r="AH702" i="1"/>
  <c r="AD702" i="1"/>
  <c r="S702" i="1"/>
  <c r="U702" i="1"/>
  <c r="F702" i="1"/>
  <c r="E702" i="1"/>
  <c r="AH701" i="1"/>
  <c r="AE701" i="1"/>
  <c r="AD701" i="1"/>
  <c r="S701" i="1"/>
  <c r="U701" i="1"/>
  <c r="F701" i="1"/>
  <c r="E701" i="1"/>
  <c r="AH700" i="1"/>
  <c r="AE700" i="1"/>
  <c r="AD700" i="1"/>
  <c r="S700" i="1"/>
  <c r="U700" i="1"/>
  <c r="F700" i="1"/>
  <c r="E700" i="1"/>
  <c r="AH699" i="1"/>
  <c r="AE699" i="1"/>
  <c r="AD699" i="1"/>
  <c r="S699" i="1"/>
  <c r="U699" i="1"/>
  <c r="H699" i="1"/>
  <c r="F699" i="1"/>
  <c r="E699" i="1"/>
  <c r="AH698" i="1"/>
  <c r="AE698" i="1"/>
  <c r="AD698" i="1"/>
  <c r="S698" i="1"/>
  <c r="U698" i="1"/>
  <c r="H698" i="1"/>
  <c r="F698" i="1"/>
  <c r="E698" i="1"/>
  <c r="AH697" i="1"/>
  <c r="AE697" i="1"/>
  <c r="AD697" i="1"/>
  <c r="S697" i="1"/>
  <c r="U697" i="1"/>
  <c r="H697" i="1"/>
  <c r="F697" i="1"/>
  <c r="E697" i="1"/>
  <c r="AH696" i="1"/>
  <c r="AE696" i="1"/>
  <c r="AD696" i="1"/>
  <c r="S696" i="1"/>
  <c r="U696" i="1"/>
  <c r="H696" i="1"/>
  <c r="F696" i="1"/>
  <c r="E696" i="1"/>
  <c r="AH695" i="1"/>
  <c r="AE695" i="1"/>
  <c r="AD695" i="1"/>
  <c r="S695" i="1"/>
  <c r="U695" i="1"/>
  <c r="F695" i="1"/>
  <c r="E695" i="1"/>
  <c r="AH694" i="1"/>
  <c r="AE694" i="1"/>
  <c r="AD694" i="1"/>
  <c r="S694" i="1"/>
  <c r="U694" i="1"/>
  <c r="F694" i="1"/>
  <c r="E694" i="1"/>
  <c r="AH693" i="1"/>
  <c r="AE693" i="1"/>
  <c r="AD693" i="1"/>
  <c r="S693" i="1"/>
  <c r="U693" i="1"/>
  <c r="F693" i="1"/>
  <c r="E693" i="1"/>
  <c r="AH692" i="1"/>
  <c r="AE692" i="1"/>
  <c r="AD692" i="1"/>
  <c r="S692" i="1"/>
  <c r="U692" i="1"/>
  <c r="F692" i="1"/>
  <c r="E692" i="1"/>
  <c r="AH691" i="1"/>
  <c r="AE691" i="1"/>
  <c r="AD691" i="1"/>
  <c r="S691" i="1"/>
  <c r="U691" i="1"/>
  <c r="F691" i="1"/>
  <c r="E691" i="1"/>
  <c r="AH690" i="1"/>
  <c r="AE690" i="1"/>
  <c r="AD690" i="1"/>
  <c r="S690" i="1"/>
  <c r="U690" i="1"/>
  <c r="F690" i="1"/>
  <c r="E690" i="1"/>
  <c r="AH689" i="1"/>
  <c r="AE689" i="1"/>
  <c r="AD689" i="1"/>
  <c r="S689" i="1"/>
  <c r="U689" i="1"/>
  <c r="F689" i="1"/>
  <c r="E689" i="1"/>
  <c r="AH688" i="1"/>
  <c r="AE688" i="1"/>
  <c r="AD688" i="1"/>
  <c r="S688" i="1"/>
  <c r="U688" i="1"/>
  <c r="F688" i="1"/>
  <c r="E688" i="1"/>
  <c r="AH671" i="1"/>
  <c r="AE671" i="1"/>
  <c r="AD671" i="1"/>
  <c r="S671" i="1"/>
  <c r="U671" i="1"/>
  <c r="F671" i="1"/>
  <c r="E671" i="1"/>
  <c r="AH661" i="1"/>
  <c r="AE661" i="1"/>
  <c r="AD661" i="1"/>
  <c r="S661" i="1"/>
  <c r="U661" i="1"/>
  <c r="F661" i="1"/>
  <c r="E661" i="1"/>
  <c r="AH685" i="1"/>
  <c r="AE685" i="1"/>
  <c r="AD685" i="1"/>
  <c r="S685" i="1"/>
  <c r="U685" i="1"/>
  <c r="F685" i="1"/>
  <c r="E685" i="1"/>
  <c r="AH684" i="1"/>
  <c r="AE684" i="1"/>
  <c r="AD684" i="1"/>
  <c r="S684" i="1"/>
  <c r="U684" i="1"/>
  <c r="F684" i="1"/>
  <c r="E684" i="1"/>
  <c r="AH683" i="1"/>
  <c r="AD683" i="1"/>
  <c r="S683" i="1"/>
  <c r="U683" i="1"/>
  <c r="F683" i="1"/>
  <c r="E683" i="1"/>
  <c r="AH682" i="1"/>
  <c r="AE682" i="1"/>
  <c r="AD682" i="1"/>
  <c r="S682" i="1"/>
  <c r="U682" i="1"/>
  <c r="F682" i="1"/>
  <c r="E682" i="1"/>
  <c r="AH681" i="1"/>
  <c r="AE681" i="1"/>
  <c r="AD681" i="1"/>
  <c r="S681" i="1"/>
  <c r="U681" i="1"/>
  <c r="F681" i="1"/>
  <c r="E681" i="1"/>
  <c r="AH680" i="1"/>
  <c r="AE680" i="1"/>
  <c r="AD680" i="1"/>
  <c r="S680" i="1"/>
  <c r="U680" i="1"/>
  <c r="F680" i="1"/>
  <c r="E680" i="1"/>
  <c r="AH679" i="1"/>
  <c r="AE679" i="1"/>
  <c r="AD679" i="1"/>
  <c r="S679" i="1"/>
  <c r="U679" i="1"/>
  <c r="F679" i="1"/>
  <c r="E679" i="1"/>
  <c r="AH678" i="1"/>
  <c r="AE678" i="1"/>
  <c r="AD678" i="1"/>
  <c r="S678" i="1"/>
  <c r="U678" i="1"/>
  <c r="F678" i="1"/>
  <c r="E678" i="1"/>
  <c r="AH677" i="1"/>
  <c r="AE677" i="1"/>
  <c r="AD677" i="1"/>
  <c r="S677" i="1"/>
  <c r="U677" i="1"/>
  <c r="F677" i="1"/>
  <c r="E677" i="1"/>
  <c r="AH855" i="1"/>
  <c r="AE855" i="1"/>
  <c r="AD855" i="1"/>
  <c r="S855" i="1"/>
  <c r="U855" i="1"/>
  <c r="H855" i="1"/>
  <c r="F855" i="1"/>
  <c r="E855" i="1"/>
  <c r="AH854" i="1"/>
  <c r="AE854" i="1"/>
  <c r="AD854" i="1"/>
  <c r="S854" i="1"/>
  <c r="U854" i="1"/>
  <c r="H854" i="1"/>
  <c r="F854" i="1"/>
  <c r="E854" i="1"/>
  <c r="AH807" i="1"/>
  <c r="AE807" i="1"/>
  <c r="AD807" i="1"/>
  <c r="S807" i="1"/>
  <c r="U807" i="1"/>
  <c r="H807" i="1"/>
  <c r="F807" i="1"/>
  <c r="E807" i="1"/>
  <c r="AH687" i="1"/>
  <c r="AE687" i="1"/>
  <c r="AD687" i="1"/>
  <c r="S687" i="1"/>
  <c r="U687" i="1"/>
  <c r="H687" i="1"/>
  <c r="F687" i="1"/>
  <c r="E687" i="1"/>
  <c r="AH686" i="1"/>
  <c r="AE686" i="1"/>
  <c r="AD686" i="1"/>
  <c r="S686" i="1"/>
  <c r="U686" i="1"/>
  <c r="H686" i="1"/>
  <c r="F686" i="1"/>
  <c r="E686" i="1"/>
  <c r="AH676" i="1"/>
  <c r="AE676" i="1"/>
  <c r="AD676" i="1"/>
  <c r="S676" i="1"/>
  <c r="U676" i="1"/>
  <c r="H676" i="1"/>
  <c r="F676" i="1"/>
  <c r="E676" i="1"/>
  <c r="AH670" i="1"/>
  <c r="AE670" i="1"/>
  <c r="AD670" i="1"/>
  <c r="S670" i="1"/>
  <c r="U670" i="1"/>
  <c r="H670" i="1"/>
  <c r="F670" i="1"/>
  <c r="E670" i="1"/>
  <c r="AH668" i="1"/>
  <c r="AE668" i="1"/>
  <c r="AD668" i="1"/>
  <c r="S668" i="1"/>
  <c r="U668" i="1"/>
  <c r="H668" i="1"/>
  <c r="F668" i="1"/>
  <c r="E668" i="1"/>
  <c r="AH667" i="1"/>
  <c r="AE667" i="1"/>
  <c r="AD667" i="1"/>
  <c r="S667" i="1"/>
  <c r="U667" i="1"/>
  <c r="H667" i="1"/>
  <c r="F667" i="1"/>
  <c r="E667" i="1"/>
  <c r="AH666" i="1"/>
  <c r="AE666" i="1"/>
  <c r="AD666" i="1"/>
  <c r="S666" i="1"/>
  <c r="U666" i="1"/>
  <c r="H666" i="1"/>
  <c r="F666" i="1"/>
  <c r="E666" i="1"/>
  <c r="AH665" i="1"/>
  <c r="AE665" i="1"/>
  <c r="AD665" i="1"/>
  <c r="S665" i="1"/>
  <c r="U665" i="1"/>
  <c r="F665" i="1"/>
  <c r="E665" i="1"/>
  <c r="AH664" i="1"/>
  <c r="AE664" i="1"/>
  <c r="AD664" i="1"/>
  <c r="S664" i="1"/>
  <c r="U664" i="1"/>
  <c r="F664" i="1"/>
  <c r="E664" i="1"/>
  <c r="AH663" i="1"/>
  <c r="AE663" i="1"/>
  <c r="AD663" i="1"/>
  <c r="S663" i="1"/>
  <c r="U663" i="1"/>
  <c r="F663" i="1"/>
  <c r="E663" i="1"/>
  <c r="AH662" i="1"/>
  <c r="AE662" i="1"/>
  <c r="AD662" i="1"/>
  <c r="S662" i="1"/>
  <c r="U662" i="1"/>
  <c r="F662" i="1"/>
  <c r="E662" i="1"/>
  <c r="AH672" i="1"/>
  <c r="AE672" i="1"/>
  <c r="AD672" i="1"/>
  <c r="S672" i="1"/>
  <c r="U672" i="1"/>
  <c r="H672" i="1"/>
  <c r="F672" i="1"/>
  <c r="E672" i="1"/>
  <c r="AH660" i="1"/>
  <c r="AE660" i="1"/>
  <c r="AD660" i="1"/>
  <c r="S660" i="1"/>
  <c r="U660" i="1"/>
  <c r="H660" i="1"/>
  <c r="F660" i="1"/>
  <c r="E660" i="1"/>
  <c r="AH659" i="1"/>
  <c r="AD659" i="1"/>
  <c r="S659" i="1"/>
  <c r="U659" i="1"/>
  <c r="F659" i="1"/>
  <c r="E659" i="1"/>
  <c r="AH658" i="1"/>
  <c r="AE658" i="1"/>
  <c r="AD658" i="1"/>
  <c r="S658" i="1"/>
  <c r="U658" i="1"/>
  <c r="F658" i="1"/>
  <c r="E658" i="1"/>
  <c r="AH657" i="1"/>
  <c r="AE657" i="1"/>
  <c r="AD657" i="1"/>
  <c r="S657" i="1"/>
  <c r="U657" i="1"/>
  <c r="H657" i="1"/>
  <c r="F657" i="1"/>
  <c r="E657" i="1"/>
  <c r="AH656" i="1"/>
  <c r="AD656" i="1"/>
  <c r="S656" i="1"/>
  <c r="U656" i="1"/>
  <c r="F656" i="1"/>
  <c r="E656" i="1"/>
  <c r="AH655" i="1"/>
  <c r="AE655" i="1"/>
  <c r="AD655" i="1"/>
  <c r="S655" i="1"/>
  <c r="U655" i="1"/>
  <c r="F655" i="1"/>
  <c r="E655" i="1"/>
  <c r="AH654" i="1"/>
  <c r="AD654" i="1"/>
  <c r="U654" i="1"/>
  <c r="F654" i="1"/>
  <c r="E654" i="1"/>
  <c r="AH653" i="1"/>
  <c r="AE653" i="1"/>
  <c r="AD653" i="1"/>
  <c r="S653" i="1"/>
  <c r="U653" i="1"/>
  <c r="H653" i="1"/>
  <c r="F653" i="1"/>
  <c r="E653" i="1"/>
  <c r="AH652" i="1"/>
  <c r="AE652" i="1"/>
  <c r="AD652" i="1"/>
  <c r="S652" i="1"/>
  <c r="U652" i="1"/>
  <c r="H652" i="1"/>
  <c r="F652" i="1"/>
  <c r="E652" i="1"/>
  <c r="AH651" i="1"/>
  <c r="AD651" i="1"/>
  <c r="S651" i="1"/>
  <c r="U651" i="1"/>
  <c r="F651" i="1"/>
  <c r="E651" i="1"/>
  <c r="AH650" i="1"/>
  <c r="AD650" i="1"/>
  <c r="S650" i="1"/>
  <c r="U650" i="1"/>
  <c r="F650" i="1"/>
  <c r="E650" i="1"/>
  <c r="AH649" i="1"/>
  <c r="AD649" i="1"/>
  <c r="S649" i="1"/>
  <c r="U649" i="1"/>
  <c r="F649" i="1"/>
  <c r="E649" i="1"/>
  <c r="AH648" i="1"/>
  <c r="AE648" i="1"/>
  <c r="AD648" i="1"/>
  <c r="S648" i="1"/>
  <c r="U648" i="1"/>
  <c r="F648" i="1"/>
  <c r="E648" i="1"/>
  <c r="AH647" i="1"/>
  <c r="AE647" i="1"/>
  <c r="AD647" i="1"/>
  <c r="S647" i="1"/>
  <c r="U647" i="1"/>
  <c r="F647" i="1"/>
  <c r="E647" i="1"/>
  <c r="AH645" i="1"/>
  <c r="AE645" i="1"/>
  <c r="AD645" i="1"/>
  <c r="S645" i="1"/>
  <c r="U645" i="1"/>
  <c r="F645" i="1"/>
  <c r="E645" i="1"/>
  <c r="AH640" i="1"/>
  <c r="AE640" i="1"/>
  <c r="AD640" i="1"/>
  <c r="S640" i="1"/>
  <c r="U640" i="1"/>
  <c r="F640" i="1"/>
  <c r="E640" i="1"/>
  <c r="AH644" i="1"/>
  <c r="AE644" i="1"/>
  <c r="AD644" i="1"/>
  <c r="S644" i="1"/>
  <c r="U644" i="1"/>
  <c r="F644" i="1"/>
  <c r="E644" i="1"/>
  <c r="AH643" i="1"/>
  <c r="AE643" i="1"/>
  <c r="AD643" i="1"/>
  <c r="S643" i="1"/>
  <c r="U643" i="1"/>
  <c r="F643" i="1"/>
  <c r="E643" i="1"/>
  <c r="AH639" i="1"/>
  <c r="AE639" i="1"/>
  <c r="AD639" i="1"/>
  <c r="S639" i="1"/>
  <c r="U639" i="1"/>
  <c r="F639" i="1"/>
  <c r="E639" i="1"/>
  <c r="AE638" i="1"/>
  <c r="AD638" i="1"/>
  <c r="S638" i="1"/>
  <c r="U638" i="1"/>
  <c r="F638" i="1"/>
  <c r="E638" i="1"/>
  <c r="AH637" i="1"/>
  <c r="AE637" i="1"/>
  <c r="AD637" i="1"/>
  <c r="S637" i="1"/>
  <c r="U637" i="1"/>
  <c r="F637" i="1"/>
  <c r="E637" i="1"/>
  <c r="AH636" i="1"/>
  <c r="AE636" i="1"/>
  <c r="AD636" i="1"/>
  <c r="S636" i="1"/>
  <c r="U636" i="1"/>
  <c r="F636" i="1"/>
  <c r="E636" i="1"/>
  <c r="AH635" i="1"/>
  <c r="AD635" i="1"/>
  <c r="S635" i="1"/>
  <c r="U635" i="1"/>
  <c r="F635" i="1"/>
  <c r="E635" i="1"/>
  <c r="AH634" i="1"/>
  <c r="AE634" i="1"/>
  <c r="AD634" i="1"/>
  <c r="S634" i="1"/>
  <c r="U634" i="1"/>
  <c r="H634" i="1"/>
  <c r="F634" i="1"/>
  <c r="E634" i="1"/>
  <c r="AH633" i="1"/>
  <c r="AE633" i="1"/>
  <c r="AD633" i="1"/>
  <c r="S633" i="1"/>
  <c r="U633" i="1"/>
  <c r="F633" i="1"/>
  <c r="E633" i="1"/>
  <c r="AH632" i="1"/>
  <c r="AD632" i="1"/>
  <c r="S632" i="1"/>
  <c r="U632" i="1"/>
  <c r="F632" i="1"/>
  <c r="E632" i="1"/>
  <c r="AH631" i="1"/>
  <c r="AE631" i="1"/>
  <c r="AD631" i="1"/>
  <c r="S631" i="1"/>
  <c r="U631" i="1"/>
  <c r="F631" i="1"/>
  <c r="E631" i="1"/>
  <c r="AH630" i="1"/>
  <c r="AD630" i="1"/>
  <c r="S630" i="1"/>
  <c r="U630" i="1"/>
  <c r="F630" i="1"/>
  <c r="E630" i="1"/>
  <c r="AH629" i="1"/>
  <c r="AD629" i="1"/>
  <c r="S629" i="1"/>
  <c r="U629" i="1"/>
  <c r="F629" i="1"/>
  <c r="E629" i="1"/>
  <c r="AH628" i="1"/>
  <c r="AD628" i="1"/>
  <c r="S628" i="1"/>
  <c r="U628" i="1"/>
  <c r="F628" i="1"/>
  <c r="E628" i="1"/>
  <c r="AH627" i="1"/>
  <c r="AE627" i="1"/>
  <c r="AD627" i="1"/>
  <c r="S627" i="1"/>
  <c r="U627" i="1"/>
  <c r="H627" i="1"/>
  <c r="F627" i="1"/>
  <c r="E627" i="1"/>
  <c r="AH626" i="1"/>
  <c r="AE626" i="1"/>
  <c r="AD626" i="1"/>
  <c r="Z626" i="1"/>
  <c r="S626" i="1"/>
  <c r="U626" i="1"/>
  <c r="H626" i="1"/>
  <c r="F626" i="1"/>
  <c r="E626" i="1"/>
  <c r="AH625" i="1"/>
  <c r="AE625" i="1"/>
  <c r="AD625" i="1"/>
  <c r="S625" i="1"/>
  <c r="U625" i="1"/>
  <c r="H625" i="1"/>
  <c r="F625" i="1"/>
  <c r="E625" i="1"/>
  <c r="AH624" i="1"/>
  <c r="AE624" i="1"/>
  <c r="AD624" i="1"/>
  <c r="Z624" i="1"/>
  <c r="S624" i="1"/>
  <c r="U624" i="1"/>
  <c r="H624" i="1"/>
  <c r="F624" i="1"/>
  <c r="E624" i="1"/>
  <c r="AH623" i="1"/>
  <c r="AE623" i="1"/>
  <c r="AD623" i="1"/>
  <c r="S623" i="1"/>
  <c r="U623" i="1"/>
  <c r="H623" i="1"/>
  <c r="F623" i="1"/>
  <c r="E623" i="1"/>
  <c r="AH622" i="1"/>
  <c r="AD622" i="1"/>
  <c r="S622" i="1"/>
  <c r="U622" i="1"/>
  <c r="F622" i="1"/>
  <c r="E622" i="1"/>
  <c r="AH621" i="1"/>
  <c r="AD621" i="1"/>
  <c r="S621" i="1"/>
  <c r="U621" i="1"/>
  <c r="F621" i="1"/>
  <c r="E621" i="1"/>
  <c r="AH620" i="1"/>
  <c r="AE620" i="1"/>
  <c r="AD620" i="1"/>
  <c r="S620" i="1"/>
  <c r="U620" i="1"/>
  <c r="F620" i="1"/>
  <c r="E620" i="1"/>
  <c r="AH619" i="1"/>
  <c r="AE619" i="1"/>
  <c r="AD619" i="1"/>
  <c r="S619" i="1"/>
  <c r="U619" i="1"/>
  <c r="F619" i="1"/>
  <c r="E619" i="1"/>
  <c r="AH618" i="1"/>
  <c r="AE618" i="1"/>
  <c r="AD618" i="1"/>
  <c r="S618" i="1"/>
  <c r="U618" i="1"/>
  <c r="F618" i="1"/>
  <c r="E618" i="1"/>
  <c r="AH617" i="1"/>
  <c r="AE617" i="1"/>
  <c r="AD617" i="1"/>
  <c r="S617" i="1"/>
  <c r="U617" i="1"/>
  <c r="F617" i="1"/>
  <c r="E617" i="1"/>
  <c r="AH616" i="1"/>
  <c r="AE616" i="1"/>
  <c r="AD616" i="1"/>
  <c r="S616" i="1"/>
  <c r="U616" i="1"/>
  <c r="H616" i="1"/>
  <c r="F616" i="1"/>
  <c r="E616" i="1"/>
  <c r="AH615" i="1"/>
  <c r="AE615" i="1"/>
  <c r="AD615" i="1"/>
  <c r="S615" i="1"/>
  <c r="U615" i="1"/>
  <c r="F615" i="1"/>
  <c r="E615" i="1"/>
  <c r="AH614" i="1"/>
  <c r="AE614" i="1"/>
  <c r="AD614" i="1"/>
  <c r="S614" i="1"/>
  <c r="U614" i="1"/>
  <c r="F614" i="1"/>
  <c r="E614" i="1"/>
  <c r="AH613" i="1"/>
  <c r="AD613" i="1"/>
  <c r="S613" i="1"/>
  <c r="U613" i="1"/>
  <c r="F613" i="1"/>
  <c r="E613" i="1"/>
  <c r="AH612" i="1"/>
  <c r="AD612" i="1"/>
  <c r="S612" i="1"/>
  <c r="U612" i="1"/>
  <c r="F612" i="1"/>
  <c r="E612" i="1"/>
  <c r="AH611" i="1"/>
  <c r="AE611" i="1"/>
  <c r="AD611" i="1"/>
  <c r="S611" i="1"/>
  <c r="U611" i="1"/>
  <c r="H611" i="1"/>
  <c r="F611" i="1"/>
  <c r="E611" i="1"/>
  <c r="AH610" i="1"/>
  <c r="AE610" i="1"/>
  <c r="AD610" i="1"/>
  <c r="S610" i="1"/>
  <c r="U610" i="1"/>
  <c r="H610" i="1"/>
  <c r="F610" i="1"/>
  <c r="E610" i="1"/>
  <c r="AH609" i="1"/>
  <c r="AE609" i="1"/>
  <c r="AD609" i="1"/>
  <c r="S609" i="1"/>
  <c r="U609" i="1"/>
  <c r="H609" i="1"/>
  <c r="F609" i="1"/>
  <c r="E609" i="1"/>
  <c r="AH608" i="1"/>
  <c r="AE608" i="1"/>
  <c r="AD608" i="1"/>
  <c r="S608" i="1"/>
  <c r="U608" i="1"/>
  <c r="H608" i="1"/>
  <c r="F608" i="1"/>
  <c r="E608" i="1"/>
  <c r="AH607" i="1"/>
  <c r="AE607" i="1"/>
  <c r="AD607" i="1"/>
  <c r="S607" i="1"/>
  <c r="U607" i="1"/>
  <c r="F607" i="1"/>
  <c r="E607" i="1"/>
  <c r="AH606" i="1"/>
  <c r="AE606" i="1"/>
  <c r="AD606" i="1"/>
  <c r="S606" i="1"/>
  <c r="U606" i="1"/>
  <c r="F606" i="1"/>
  <c r="E606" i="1"/>
  <c r="AH605" i="1"/>
  <c r="AE605" i="1"/>
  <c r="AD605" i="1"/>
  <c r="S605" i="1"/>
  <c r="U605" i="1"/>
  <c r="F605" i="1"/>
  <c r="E605" i="1"/>
  <c r="AH604" i="1"/>
  <c r="AE604" i="1"/>
  <c r="AD604" i="1"/>
  <c r="S604" i="1"/>
  <c r="U604" i="1"/>
  <c r="F604" i="1"/>
  <c r="E604" i="1"/>
  <c r="AH603" i="1"/>
  <c r="AE603" i="1"/>
  <c r="AD603" i="1"/>
  <c r="S603" i="1"/>
  <c r="U603" i="1"/>
  <c r="F603" i="1"/>
  <c r="E603" i="1"/>
  <c r="AH602" i="1"/>
  <c r="AD602" i="1"/>
  <c r="S602" i="1"/>
  <c r="U602" i="1"/>
  <c r="F602" i="1"/>
  <c r="E602" i="1"/>
  <c r="AH601" i="1"/>
  <c r="AE601" i="1"/>
  <c r="AD601" i="1"/>
  <c r="S601" i="1"/>
  <c r="U601" i="1"/>
  <c r="F601" i="1"/>
  <c r="E601" i="1"/>
  <c r="AH600" i="1"/>
  <c r="AE600" i="1"/>
  <c r="AD600" i="1"/>
  <c r="S600" i="1"/>
  <c r="U600" i="1"/>
  <c r="H600" i="1"/>
  <c r="F600" i="1"/>
  <c r="E600" i="1"/>
  <c r="AH599" i="1"/>
  <c r="AE599" i="1"/>
  <c r="AD599" i="1"/>
  <c r="S599" i="1"/>
  <c r="U599" i="1"/>
  <c r="H599" i="1"/>
  <c r="F599" i="1"/>
  <c r="E599" i="1"/>
  <c r="AH598" i="1"/>
  <c r="AE598" i="1"/>
  <c r="AD598" i="1"/>
  <c r="S598" i="1"/>
  <c r="U598" i="1"/>
  <c r="F598" i="1"/>
  <c r="E598" i="1"/>
  <c r="AE597" i="1"/>
  <c r="AD597" i="1"/>
  <c r="S597" i="1"/>
  <c r="U597" i="1"/>
  <c r="F597" i="1"/>
  <c r="E597" i="1"/>
  <c r="AH596" i="1"/>
  <c r="AD596" i="1"/>
  <c r="S596" i="1"/>
  <c r="U596" i="1"/>
  <c r="F596" i="1"/>
  <c r="E596" i="1"/>
  <c r="AH595" i="1"/>
  <c r="AE595" i="1"/>
  <c r="AD595" i="1"/>
  <c r="S595" i="1"/>
  <c r="U595" i="1"/>
  <c r="F595" i="1"/>
  <c r="E595" i="1"/>
  <c r="AH594" i="1"/>
  <c r="AE594" i="1"/>
  <c r="AD594" i="1"/>
  <c r="S594" i="1"/>
  <c r="U594" i="1"/>
  <c r="H594" i="1"/>
  <c r="F594" i="1"/>
  <c r="E594" i="1"/>
  <c r="AH593" i="1"/>
  <c r="AE593" i="1"/>
  <c r="AD593" i="1"/>
  <c r="S593" i="1"/>
  <c r="U593" i="1"/>
  <c r="H593" i="1"/>
  <c r="F593" i="1"/>
  <c r="E593" i="1"/>
  <c r="AH592" i="1"/>
  <c r="AE592" i="1"/>
  <c r="AD592" i="1"/>
  <c r="S592" i="1"/>
  <c r="U592" i="1"/>
  <c r="H592" i="1"/>
  <c r="F592" i="1"/>
  <c r="E592" i="1"/>
  <c r="AH591" i="1"/>
  <c r="AE591" i="1"/>
  <c r="AD591" i="1"/>
  <c r="S591" i="1"/>
  <c r="U591" i="1"/>
  <c r="F591" i="1"/>
  <c r="E591" i="1"/>
  <c r="AH590" i="1"/>
  <c r="AE590" i="1"/>
  <c r="AD590" i="1"/>
  <c r="S590" i="1"/>
  <c r="U590" i="1"/>
  <c r="F590" i="1"/>
  <c r="E590" i="1"/>
  <c r="AH589" i="1"/>
  <c r="AE589" i="1"/>
  <c r="AD589" i="1"/>
  <c r="S589" i="1"/>
  <c r="U589" i="1"/>
  <c r="F589" i="1"/>
  <c r="E589" i="1"/>
  <c r="AH588" i="1"/>
  <c r="AE588" i="1"/>
  <c r="AD588" i="1"/>
  <c r="S588" i="1"/>
  <c r="U588" i="1"/>
  <c r="F588" i="1"/>
  <c r="E588" i="1"/>
  <c r="AH587" i="1"/>
  <c r="AE587" i="1"/>
  <c r="AD587" i="1"/>
  <c r="S587" i="1"/>
  <c r="U587" i="1"/>
  <c r="F587" i="1"/>
  <c r="E587" i="1"/>
  <c r="AH586" i="1"/>
  <c r="AE586" i="1"/>
  <c r="AD586" i="1"/>
  <c r="S586" i="1"/>
  <c r="U586" i="1"/>
  <c r="F586" i="1"/>
  <c r="E586" i="1"/>
  <c r="AH585" i="1"/>
  <c r="AE585" i="1"/>
  <c r="AD585" i="1"/>
  <c r="S585" i="1"/>
  <c r="U585" i="1"/>
  <c r="H585" i="1"/>
  <c r="F585" i="1"/>
  <c r="E585" i="1"/>
  <c r="AH584" i="1"/>
  <c r="AE584" i="1"/>
  <c r="AD584" i="1"/>
  <c r="S584" i="1"/>
  <c r="U584" i="1"/>
  <c r="H584" i="1"/>
  <c r="F584" i="1"/>
  <c r="E584" i="1"/>
  <c r="AH583" i="1"/>
  <c r="AE583" i="1"/>
  <c r="AD583" i="1"/>
  <c r="S583" i="1"/>
  <c r="U583" i="1"/>
  <c r="F583" i="1"/>
  <c r="E583" i="1"/>
  <c r="AH582" i="1"/>
  <c r="AE582" i="1"/>
  <c r="AD582" i="1"/>
  <c r="S582" i="1"/>
  <c r="U582" i="1"/>
  <c r="F582" i="1"/>
  <c r="E582" i="1"/>
  <c r="AH581" i="1"/>
  <c r="AE581" i="1"/>
  <c r="AD581" i="1"/>
  <c r="S581" i="1"/>
  <c r="U581" i="1"/>
  <c r="F581" i="1"/>
  <c r="E581" i="1"/>
  <c r="AH580" i="1"/>
  <c r="AE580" i="1"/>
  <c r="AD580" i="1"/>
  <c r="S580" i="1"/>
  <c r="U580" i="1"/>
  <c r="F580" i="1"/>
  <c r="E580" i="1"/>
  <c r="AH579" i="1"/>
  <c r="AE579" i="1"/>
  <c r="AD579" i="1"/>
  <c r="S579" i="1"/>
  <c r="U579" i="1"/>
  <c r="F579" i="1"/>
  <c r="E579" i="1"/>
  <c r="AH578" i="1"/>
  <c r="AE578" i="1"/>
  <c r="AD578" i="1"/>
  <c r="S578" i="1"/>
  <c r="U578" i="1"/>
  <c r="F578" i="1"/>
  <c r="E578" i="1"/>
  <c r="AH577" i="1"/>
  <c r="AE577" i="1"/>
  <c r="AD577" i="1"/>
  <c r="S577" i="1"/>
  <c r="U577" i="1"/>
  <c r="F577" i="1"/>
  <c r="E577" i="1"/>
  <c r="AH576" i="1"/>
  <c r="AE576" i="1"/>
  <c r="AD576" i="1"/>
  <c r="S576" i="1"/>
  <c r="U576" i="1"/>
  <c r="F576" i="1"/>
  <c r="E576" i="1"/>
  <c r="AH575" i="1"/>
  <c r="AE575" i="1"/>
  <c r="AD575" i="1"/>
  <c r="S575" i="1"/>
  <c r="U575" i="1"/>
  <c r="F575" i="1"/>
  <c r="E575" i="1"/>
  <c r="AH574" i="1"/>
  <c r="AE574" i="1"/>
  <c r="AD574" i="1"/>
  <c r="S574" i="1"/>
  <c r="U574" i="1"/>
  <c r="F574" i="1"/>
  <c r="E574" i="1"/>
  <c r="AH573" i="1"/>
  <c r="AE573" i="1"/>
  <c r="AD573" i="1"/>
  <c r="S573" i="1"/>
  <c r="U573" i="1"/>
  <c r="F573" i="1"/>
  <c r="E573" i="1"/>
  <c r="AH572" i="1"/>
  <c r="AE572" i="1"/>
  <c r="AD572" i="1"/>
  <c r="S572" i="1"/>
  <c r="U572" i="1"/>
  <c r="F572" i="1"/>
  <c r="E572" i="1"/>
  <c r="AH571" i="1"/>
  <c r="AE571" i="1"/>
  <c r="AD571" i="1"/>
  <c r="S571" i="1"/>
  <c r="U571" i="1"/>
  <c r="F571" i="1"/>
  <c r="E571" i="1"/>
  <c r="AH570" i="1"/>
  <c r="AE570" i="1"/>
  <c r="AD570" i="1"/>
  <c r="S570" i="1"/>
  <c r="U570" i="1"/>
  <c r="F570" i="1"/>
  <c r="E570" i="1"/>
  <c r="AH569" i="1"/>
  <c r="AE569" i="1"/>
  <c r="AD569" i="1"/>
  <c r="S569" i="1"/>
  <c r="U569" i="1"/>
  <c r="F569" i="1"/>
  <c r="E569" i="1"/>
  <c r="AH568" i="1"/>
  <c r="AE568" i="1"/>
  <c r="AD568" i="1"/>
  <c r="S568" i="1"/>
  <c r="U568" i="1"/>
  <c r="F568" i="1"/>
  <c r="E568" i="1"/>
  <c r="AH567" i="1"/>
  <c r="AE567" i="1"/>
  <c r="AD567" i="1"/>
  <c r="S567" i="1"/>
  <c r="U567" i="1"/>
  <c r="F567" i="1"/>
  <c r="E567" i="1"/>
  <c r="AH566" i="1"/>
  <c r="AE566" i="1"/>
  <c r="AD566" i="1"/>
  <c r="S566" i="1"/>
  <c r="U566" i="1"/>
  <c r="F566" i="1"/>
  <c r="E566" i="1"/>
  <c r="AH565" i="1"/>
  <c r="AE565" i="1"/>
  <c r="AD565" i="1"/>
  <c r="S565" i="1"/>
  <c r="U565" i="1"/>
  <c r="F565" i="1"/>
  <c r="E565" i="1"/>
  <c r="AH564" i="1"/>
  <c r="AE564" i="1"/>
  <c r="AD564" i="1"/>
  <c r="Z564" i="1"/>
  <c r="S564" i="1"/>
  <c r="U564" i="1"/>
  <c r="F564" i="1"/>
  <c r="E564" i="1"/>
  <c r="AH563" i="1"/>
  <c r="AE563" i="1"/>
  <c r="AD563" i="1"/>
  <c r="S563" i="1"/>
  <c r="U563" i="1"/>
  <c r="F563" i="1"/>
  <c r="E563" i="1"/>
  <c r="AH562" i="1"/>
  <c r="AE562" i="1"/>
  <c r="AD562" i="1"/>
  <c r="S562" i="1"/>
  <c r="U562" i="1"/>
  <c r="F562" i="1"/>
  <c r="E562" i="1"/>
  <c r="AH561" i="1"/>
  <c r="AE561" i="1"/>
  <c r="AD561" i="1"/>
  <c r="Z561" i="1"/>
  <c r="S561" i="1"/>
  <c r="U561" i="1"/>
  <c r="F561" i="1"/>
  <c r="E561" i="1"/>
  <c r="AH560" i="1"/>
  <c r="AE560" i="1"/>
  <c r="AD560" i="1"/>
  <c r="S560" i="1"/>
  <c r="U560" i="1"/>
  <c r="H560" i="1"/>
  <c r="F560" i="1"/>
  <c r="E560" i="1"/>
  <c r="AH559" i="1"/>
  <c r="AE559" i="1"/>
  <c r="AD559" i="1"/>
  <c r="S559" i="1"/>
  <c r="U559" i="1"/>
  <c r="H559" i="1"/>
  <c r="F559" i="1"/>
  <c r="E559" i="1"/>
  <c r="AH558" i="1"/>
  <c r="AE558" i="1"/>
  <c r="AD558" i="1"/>
  <c r="S558" i="1"/>
  <c r="U558" i="1"/>
  <c r="H558" i="1"/>
  <c r="F558" i="1"/>
  <c r="E558" i="1"/>
  <c r="AH557" i="1"/>
  <c r="AE557" i="1"/>
  <c r="AD557" i="1"/>
  <c r="S557" i="1"/>
  <c r="U557" i="1"/>
  <c r="H557" i="1"/>
  <c r="F557" i="1"/>
  <c r="E557" i="1"/>
  <c r="AH556" i="1"/>
  <c r="AE556" i="1"/>
  <c r="AD556" i="1"/>
  <c r="S556" i="1"/>
  <c r="U556" i="1"/>
  <c r="H556" i="1"/>
  <c r="F556" i="1"/>
  <c r="E556" i="1"/>
  <c r="AH555" i="1"/>
  <c r="AE555" i="1"/>
  <c r="AD555" i="1"/>
  <c r="S555" i="1"/>
  <c r="U555" i="1"/>
  <c r="H555" i="1"/>
  <c r="F555" i="1"/>
  <c r="E555" i="1"/>
  <c r="AH554" i="1"/>
  <c r="AE554" i="1"/>
  <c r="AD554" i="1"/>
  <c r="S554" i="1"/>
  <c r="U554" i="1"/>
  <c r="H554" i="1"/>
  <c r="F554" i="1"/>
  <c r="E554" i="1"/>
  <c r="AH553" i="1"/>
  <c r="AE553" i="1"/>
  <c r="AD553" i="1"/>
  <c r="S553" i="1"/>
  <c r="U553" i="1"/>
  <c r="H553" i="1"/>
  <c r="F553" i="1"/>
  <c r="E553" i="1"/>
  <c r="AH552" i="1"/>
  <c r="AE552" i="1"/>
  <c r="AD552" i="1"/>
  <c r="S552" i="1"/>
  <c r="U552" i="1"/>
  <c r="F552" i="1"/>
  <c r="E552" i="1"/>
  <c r="AH551" i="1"/>
  <c r="AE551" i="1"/>
  <c r="AD551" i="1"/>
  <c r="S551" i="1"/>
  <c r="U551" i="1"/>
  <c r="F551" i="1"/>
  <c r="E551" i="1"/>
  <c r="AH550" i="1"/>
  <c r="AE550" i="1"/>
  <c r="AD550" i="1"/>
  <c r="S550" i="1"/>
  <c r="U550" i="1"/>
  <c r="F550" i="1"/>
  <c r="E550" i="1"/>
  <c r="AE549" i="1"/>
  <c r="AD549" i="1"/>
  <c r="S549" i="1"/>
  <c r="U549" i="1"/>
  <c r="F549" i="1"/>
  <c r="E549" i="1"/>
  <c r="AH548" i="1"/>
  <c r="AE548" i="1"/>
  <c r="AD548" i="1"/>
  <c r="S548" i="1"/>
  <c r="U548" i="1"/>
  <c r="F548" i="1"/>
  <c r="E548" i="1"/>
  <c r="AH547" i="1"/>
  <c r="AD547" i="1"/>
  <c r="S547" i="1"/>
  <c r="U547" i="1"/>
  <c r="F547" i="1"/>
  <c r="E547" i="1"/>
  <c r="AH546" i="1"/>
  <c r="AE546" i="1"/>
  <c r="AD546" i="1"/>
  <c r="S546" i="1"/>
  <c r="U546" i="1"/>
  <c r="F546" i="1"/>
  <c r="E546" i="1"/>
  <c r="AH545" i="1"/>
  <c r="AE545" i="1"/>
  <c r="AD545" i="1"/>
  <c r="S545" i="1"/>
  <c r="U545" i="1"/>
  <c r="F545" i="1"/>
  <c r="E545" i="1"/>
  <c r="AH544" i="1"/>
  <c r="AE544" i="1"/>
  <c r="AD544" i="1"/>
  <c r="S544" i="1"/>
  <c r="U544" i="1"/>
  <c r="F544" i="1"/>
  <c r="E544" i="1"/>
  <c r="AH543" i="1"/>
  <c r="AE543" i="1"/>
  <c r="AD543" i="1"/>
  <c r="S543" i="1"/>
  <c r="U543" i="1"/>
  <c r="F543" i="1"/>
  <c r="E543" i="1"/>
  <c r="AH542" i="1"/>
  <c r="AE542" i="1"/>
  <c r="AD542" i="1"/>
  <c r="S542" i="1"/>
  <c r="U542" i="1"/>
  <c r="F542" i="1"/>
  <c r="E542" i="1"/>
  <c r="AH541" i="1"/>
  <c r="AE541" i="1"/>
  <c r="AD541" i="1"/>
  <c r="S541" i="1"/>
  <c r="U541" i="1"/>
  <c r="F541" i="1"/>
  <c r="E541" i="1"/>
  <c r="AH540" i="1"/>
  <c r="AE540" i="1"/>
  <c r="AD540" i="1"/>
  <c r="S540" i="1"/>
  <c r="U540" i="1"/>
  <c r="H540" i="1"/>
  <c r="F540" i="1"/>
  <c r="E540" i="1"/>
  <c r="AH539" i="1"/>
  <c r="AE539" i="1"/>
  <c r="AD539" i="1"/>
  <c r="S539" i="1"/>
  <c r="U539" i="1"/>
  <c r="H539" i="1"/>
  <c r="F539" i="1"/>
  <c r="E539" i="1"/>
  <c r="AH538" i="1"/>
  <c r="AE538" i="1"/>
  <c r="AD538" i="1"/>
  <c r="S538" i="1"/>
  <c r="U538" i="1"/>
  <c r="H538" i="1"/>
  <c r="F538" i="1"/>
  <c r="E538" i="1"/>
  <c r="AH537" i="1"/>
  <c r="AE537" i="1"/>
  <c r="AD537" i="1"/>
  <c r="S537" i="1"/>
  <c r="U537" i="1"/>
  <c r="F537" i="1"/>
  <c r="E537" i="1"/>
  <c r="AH536" i="1"/>
  <c r="AE536" i="1"/>
  <c r="AD536" i="1"/>
  <c r="S536" i="1"/>
  <c r="U536" i="1"/>
  <c r="F536" i="1"/>
  <c r="E536" i="1"/>
  <c r="AH535" i="1"/>
  <c r="AD535" i="1"/>
  <c r="S535" i="1"/>
  <c r="U535" i="1"/>
  <c r="F535" i="1"/>
  <c r="E535" i="1"/>
  <c r="AH534" i="1"/>
  <c r="AD534" i="1"/>
  <c r="S534" i="1"/>
  <c r="U534" i="1"/>
  <c r="F534" i="1"/>
  <c r="E534" i="1"/>
  <c r="AH533" i="1"/>
  <c r="AE533" i="1"/>
  <c r="AD533" i="1"/>
  <c r="S533" i="1"/>
  <c r="U533" i="1"/>
  <c r="H533" i="1"/>
  <c r="F533" i="1"/>
  <c r="E533" i="1"/>
  <c r="AH532" i="1"/>
  <c r="AE532" i="1"/>
  <c r="AD532" i="1"/>
  <c r="S532" i="1"/>
  <c r="U532" i="1"/>
  <c r="H532" i="1"/>
  <c r="F532" i="1"/>
  <c r="E532" i="1"/>
  <c r="AH531" i="1"/>
  <c r="AE531" i="1"/>
  <c r="AD531" i="1"/>
  <c r="S531" i="1"/>
  <c r="U531" i="1"/>
  <c r="H531" i="1"/>
  <c r="F531" i="1"/>
  <c r="E531" i="1"/>
  <c r="AH530" i="1"/>
  <c r="AE530" i="1"/>
  <c r="AD530" i="1"/>
  <c r="S530" i="1"/>
  <c r="U530" i="1"/>
  <c r="H530" i="1"/>
  <c r="F530" i="1"/>
  <c r="E530" i="1"/>
  <c r="AH529" i="1"/>
  <c r="AE529" i="1"/>
  <c r="AD529" i="1"/>
  <c r="S529" i="1"/>
  <c r="U529" i="1"/>
  <c r="H529" i="1"/>
  <c r="F529" i="1"/>
  <c r="E529" i="1"/>
  <c r="AH528" i="1"/>
  <c r="AE528" i="1"/>
  <c r="AD528" i="1"/>
  <c r="S528" i="1"/>
  <c r="U528" i="1"/>
  <c r="F528" i="1"/>
  <c r="E528" i="1"/>
  <c r="AH527" i="1"/>
  <c r="AE527" i="1"/>
  <c r="AD527" i="1"/>
  <c r="S527" i="1"/>
  <c r="U527" i="1"/>
  <c r="F527" i="1"/>
  <c r="E527" i="1"/>
  <c r="AH526" i="1"/>
  <c r="AE526" i="1"/>
  <c r="AD526" i="1"/>
  <c r="S526" i="1"/>
  <c r="U526" i="1"/>
  <c r="F526" i="1"/>
  <c r="E526" i="1"/>
  <c r="AH525" i="1"/>
  <c r="AE525" i="1"/>
  <c r="AD525" i="1"/>
  <c r="S525" i="1"/>
  <c r="U525" i="1"/>
  <c r="F525" i="1"/>
  <c r="E525" i="1"/>
  <c r="AH524" i="1"/>
  <c r="AE524" i="1"/>
  <c r="AD524" i="1"/>
  <c r="S524" i="1"/>
  <c r="U524" i="1"/>
  <c r="F524" i="1"/>
  <c r="E524" i="1"/>
  <c r="AH523" i="1"/>
  <c r="AE523" i="1"/>
  <c r="AD523" i="1"/>
  <c r="S523" i="1"/>
  <c r="U523" i="1"/>
  <c r="F523" i="1"/>
  <c r="E523" i="1"/>
  <c r="AH522" i="1"/>
  <c r="AD522" i="1"/>
  <c r="S522" i="1"/>
  <c r="U522" i="1"/>
  <c r="F522" i="1"/>
  <c r="E522" i="1"/>
  <c r="AH521" i="1"/>
  <c r="AD521" i="1"/>
  <c r="S521" i="1"/>
  <c r="U521" i="1"/>
  <c r="F521" i="1"/>
  <c r="E521" i="1"/>
  <c r="AH520" i="1"/>
  <c r="AE520" i="1"/>
  <c r="AD520" i="1"/>
  <c r="S520" i="1"/>
  <c r="U520" i="1"/>
  <c r="H520" i="1"/>
  <c r="F520" i="1"/>
  <c r="E520" i="1"/>
  <c r="AH519" i="1"/>
  <c r="AE519" i="1"/>
  <c r="AD519" i="1"/>
  <c r="S519" i="1"/>
  <c r="U519" i="1"/>
  <c r="F519" i="1"/>
  <c r="E519" i="1"/>
  <c r="AH518" i="1"/>
  <c r="AE518" i="1"/>
  <c r="AD518" i="1"/>
  <c r="S518" i="1"/>
  <c r="U518" i="1"/>
  <c r="F518" i="1"/>
  <c r="E518" i="1"/>
  <c r="AH517" i="1"/>
  <c r="AE517" i="1"/>
  <c r="AD517" i="1"/>
  <c r="S517" i="1"/>
  <c r="U517" i="1"/>
  <c r="F517" i="1"/>
  <c r="E517" i="1"/>
  <c r="AH516" i="1"/>
  <c r="AE516" i="1"/>
  <c r="AD516" i="1"/>
  <c r="S516" i="1"/>
  <c r="U516" i="1"/>
  <c r="F516" i="1"/>
  <c r="E516" i="1"/>
  <c r="AH515" i="1"/>
  <c r="AE515" i="1"/>
  <c r="AD515" i="1"/>
  <c r="S515" i="1"/>
  <c r="U515" i="1"/>
  <c r="F515" i="1"/>
  <c r="E515" i="1"/>
  <c r="AH514" i="1"/>
  <c r="AE514" i="1"/>
  <c r="AD514" i="1"/>
  <c r="S514" i="1"/>
  <c r="U514" i="1"/>
  <c r="F514" i="1"/>
  <c r="E514" i="1"/>
  <c r="AH513" i="1"/>
  <c r="AE513" i="1"/>
  <c r="AD513" i="1"/>
  <c r="S513" i="1"/>
  <c r="U513" i="1"/>
  <c r="F513" i="1"/>
  <c r="E513" i="1"/>
  <c r="AH512" i="1"/>
  <c r="AE512" i="1"/>
  <c r="AD512" i="1"/>
  <c r="S512" i="1"/>
  <c r="U512" i="1"/>
  <c r="F512" i="1"/>
  <c r="E512" i="1"/>
  <c r="AH511" i="1"/>
  <c r="AE511" i="1"/>
  <c r="AD511" i="1"/>
  <c r="S511" i="1"/>
  <c r="U511" i="1"/>
  <c r="F511" i="1"/>
  <c r="E511" i="1"/>
  <c r="AH510" i="1"/>
  <c r="AE510" i="1"/>
  <c r="AD510" i="1"/>
  <c r="S510" i="1"/>
  <c r="U510" i="1"/>
  <c r="F510" i="1"/>
  <c r="E510" i="1"/>
  <c r="AH509" i="1"/>
  <c r="AD509" i="1"/>
  <c r="S509" i="1"/>
  <c r="U509" i="1"/>
  <c r="F509" i="1"/>
  <c r="E509" i="1"/>
  <c r="AH508" i="1"/>
  <c r="AD508" i="1"/>
  <c r="S508" i="1"/>
  <c r="U508" i="1"/>
  <c r="F508" i="1"/>
  <c r="E508" i="1"/>
  <c r="AH507" i="1"/>
  <c r="AE507" i="1"/>
  <c r="AD507" i="1"/>
  <c r="S507" i="1"/>
  <c r="U507" i="1"/>
  <c r="F507" i="1"/>
  <c r="E507" i="1"/>
  <c r="AH506" i="1"/>
  <c r="AE506" i="1"/>
  <c r="AD506" i="1"/>
  <c r="S506" i="1"/>
  <c r="F506" i="1"/>
  <c r="E506" i="1"/>
  <c r="AH505" i="1"/>
  <c r="AE505" i="1"/>
  <c r="AD505" i="1"/>
  <c r="S505" i="1"/>
  <c r="U505" i="1"/>
  <c r="H505" i="1"/>
  <c r="F505" i="1"/>
  <c r="E505" i="1"/>
  <c r="AH504" i="1"/>
  <c r="AE504" i="1"/>
  <c r="AD504" i="1"/>
  <c r="S504" i="1"/>
  <c r="U504" i="1"/>
  <c r="H504" i="1"/>
  <c r="F504" i="1"/>
  <c r="E504" i="1"/>
  <c r="AH503" i="1"/>
  <c r="AE503" i="1"/>
  <c r="AD503" i="1"/>
  <c r="S503" i="1"/>
  <c r="U503" i="1"/>
  <c r="H503" i="1"/>
  <c r="F503" i="1"/>
  <c r="E503" i="1"/>
  <c r="AH502" i="1"/>
  <c r="AE502" i="1"/>
  <c r="AD502" i="1"/>
  <c r="S502" i="1"/>
  <c r="U502" i="1"/>
  <c r="H502" i="1"/>
  <c r="F502" i="1"/>
  <c r="E502" i="1"/>
  <c r="AH501" i="1"/>
  <c r="AD501" i="1"/>
  <c r="S501" i="1"/>
  <c r="U501" i="1"/>
  <c r="F501" i="1"/>
  <c r="E501" i="1"/>
  <c r="AH500" i="1"/>
  <c r="AE500" i="1"/>
  <c r="AD500" i="1"/>
  <c r="S500" i="1"/>
  <c r="U500" i="1"/>
  <c r="F500" i="1"/>
  <c r="E500" i="1"/>
  <c r="AH499" i="1"/>
  <c r="AE499" i="1"/>
  <c r="AD499" i="1"/>
  <c r="S499" i="1"/>
  <c r="U499" i="1"/>
  <c r="H499" i="1"/>
  <c r="F499" i="1"/>
  <c r="E499" i="1"/>
  <c r="AH498" i="1"/>
  <c r="AE498" i="1"/>
  <c r="AD498" i="1"/>
  <c r="S498" i="1"/>
  <c r="U498" i="1"/>
  <c r="H498" i="1"/>
  <c r="F498" i="1"/>
  <c r="E498" i="1"/>
  <c r="AH497" i="1"/>
  <c r="AE497" i="1"/>
  <c r="AD497" i="1"/>
  <c r="S497" i="1"/>
  <c r="U497" i="1"/>
  <c r="H497" i="1"/>
  <c r="F497" i="1"/>
  <c r="E497" i="1"/>
  <c r="AH496" i="1"/>
  <c r="AE496" i="1"/>
  <c r="AD496" i="1"/>
  <c r="S496" i="1"/>
  <c r="U496" i="1"/>
  <c r="H496" i="1"/>
  <c r="F496" i="1"/>
  <c r="E496" i="1"/>
  <c r="AH495" i="1"/>
  <c r="AE495" i="1"/>
  <c r="AD495" i="1"/>
  <c r="S495" i="1"/>
  <c r="U495" i="1"/>
  <c r="H495" i="1"/>
  <c r="F495" i="1"/>
  <c r="E495" i="1"/>
  <c r="AH494" i="1"/>
  <c r="AE494" i="1"/>
  <c r="AD494" i="1"/>
  <c r="Z494" i="1"/>
  <c r="S494" i="1"/>
  <c r="U494" i="1"/>
  <c r="H494" i="1"/>
  <c r="F494" i="1"/>
  <c r="E494" i="1"/>
  <c r="AH493" i="1"/>
  <c r="AE493" i="1"/>
  <c r="AD493" i="1"/>
  <c r="Z493" i="1"/>
  <c r="S493" i="1"/>
  <c r="U493" i="1"/>
  <c r="H493" i="1"/>
  <c r="F493" i="1"/>
  <c r="E493" i="1"/>
  <c r="AH492" i="1"/>
  <c r="AE492" i="1"/>
  <c r="AD492" i="1"/>
  <c r="Z492" i="1"/>
  <c r="S492" i="1"/>
  <c r="U492" i="1"/>
  <c r="H492" i="1"/>
  <c r="F492" i="1"/>
  <c r="E492" i="1"/>
  <c r="AH491" i="1"/>
  <c r="AE491" i="1"/>
  <c r="AD491" i="1"/>
  <c r="Z491" i="1"/>
  <c r="S491" i="1"/>
  <c r="U491" i="1"/>
  <c r="H491" i="1"/>
  <c r="F491" i="1"/>
  <c r="E491" i="1"/>
  <c r="AH490" i="1"/>
  <c r="AE490" i="1"/>
  <c r="AD490" i="1"/>
  <c r="S490" i="1"/>
  <c r="U490" i="1"/>
  <c r="H490" i="1"/>
  <c r="F490" i="1"/>
  <c r="E490" i="1"/>
  <c r="AH489" i="1"/>
  <c r="AE489" i="1"/>
  <c r="AD489" i="1"/>
  <c r="Z489" i="1"/>
  <c r="S489" i="1"/>
  <c r="U489" i="1"/>
  <c r="F489" i="1"/>
  <c r="E489" i="1"/>
  <c r="AH488" i="1"/>
  <c r="AE488" i="1"/>
  <c r="AD488" i="1"/>
  <c r="Z488" i="1"/>
  <c r="S488" i="1"/>
  <c r="U488" i="1"/>
  <c r="F488" i="1"/>
  <c r="E488" i="1"/>
  <c r="AH487" i="1"/>
  <c r="AE487" i="1"/>
  <c r="AD487" i="1"/>
  <c r="S487" i="1"/>
  <c r="U487" i="1"/>
  <c r="F487" i="1"/>
  <c r="E487" i="1"/>
  <c r="AH486" i="1"/>
  <c r="AD486" i="1"/>
  <c r="S486" i="1"/>
  <c r="U486" i="1"/>
  <c r="F486" i="1"/>
  <c r="E486" i="1"/>
  <c r="AH485" i="1"/>
  <c r="AD485" i="1"/>
  <c r="S485" i="1"/>
  <c r="U485" i="1"/>
  <c r="F485" i="1"/>
  <c r="E485" i="1"/>
  <c r="AH484" i="1"/>
  <c r="AD484" i="1"/>
  <c r="S484" i="1"/>
  <c r="U484" i="1"/>
  <c r="F484" i="1"/>
  <c r="E484" i="1"/>
  <c r="AH483" i="1"/>
  <c r="AD483" i="1"/>
  <c r="S483" i="1"/>
  <c r="U483" i="1"/>
  <c r="F483" i="1"/>
  <c r="E483" i="1"/>
  <c r="AH482" i="1"/>
  <c r="AD482" i="1"/>
  <c r="S482" i="1"/>
  <c r="U482" i="1"/>
  <c r="F482" i="1"/>
  <c r="E482" i="1"/>
  <c r="AH481" i="1"/>
  <c r="AD481" i="1"/>
  <c r="S481" i="1"/>
  <c r="U481" i="1"/>
  <c r="F481" i="1"/>
  <c r="E481" i="1"/>
  <c r="AH480" i="1"/>
  <c r="AE480" i="1"/>
  <c r="AD480" i="1"/>
  <c r="S480" i="1"/>
  <c r="U480" i="1"/>
  <c r="F480" i="1"/>
  <c r="E480" i="1"/>
  <c r="AH479" i="1"/>
  <c r="AE479" i="1"/>
  <c r="AD479" i="1"/>
  <c r="S479" i="1"/>
  <c r="U479" i="1"/>
  <c r="F479" i="1"/>
  <c r="E479" i="1"/>
  <c r="AH478" i="1"/>
  <c r="AE478" i="1"/>
  <c r="AD478" i="1"/>
  <c r="S478" i="1"/>
  <c r="U478" i="1"/>
  <c r="F478" i="1"/>
  <c r="E478" i="1"/>
  <c r="AH477" i="1"/>
  <c r="AE477" i="1"/>
  <c r="AD477" i="1"/>
  <c r="S477" i="1"/>
  <c r="U477" i="1"/>
  <c r="F477" i="1"/>
  <c r="E477" i="1"/>
  <c r="AH476" i="1"/>
  <c r="AE476" i="1"/>
  <c r="AD476" i="1"/>
  <c r="S476" i="1"/>
  <c r="U476" i="1"/>
  <c r="F476" i="1"/>
  <c r="E476" i="1"/>
  <c r="AE475" i="1"/>
  <c r="AD475" i="1"/>
  <c r="S475" i="1"/>
  <c r="U475" i="1"/>
  <c r="F475" i="1"/>
  <c r="E475" i="1"/>
  <c r="AE474" i="1"/>
  <c r="AD474" i="1"/>
  <c r="S474" i="1"/>
  <c r="U474" i="1"/>
  <c r="F474" i="1"/>
  <c r="E474" i="1"/>
  <c r="AH473" i="1"/>
  <c r="AE473" i="1"/>
  <c r="AD473" i="1"/>
  <c r="S473" i="1"/>
  <c r="U473" i="1"/>
  <c r="F473" i="1"/>
  <c r="E473" i="1"/>
  <c r="AH472" i="1"/>
  <c r="AE472" i="1"/>
  <c r="AD472" i="1"/>
  <c r="S472" i="1"/>
  <c r="U472" i="1"/>
  <c r="F472" i="1"/>
  <c r="E472" i="1"/>
  <c r="AH471" i="1"/>
  <c r="AE471" i="1"/>
  <c r="AD471" i="1"/>
  <c r="S471" i="1"/>
  <c r="U471" i="1"/>
  <c r="F471" i="1"/>
  <c r="E471" i="1"/>
  <c r="AE470" i="1"/>
  <c r="AD470" i="1"/>
  <c r="S470" i="1"/>
  <c r="U470" i="1"/>
  <c r="F470" i="1"/>
  <c r="E470" i="1"/>
  <c r="AE469" i="1"/>
  <c r="AD469" i="1"/>
  <c r="S469" i="1"/>
  <c r="U469" i="1"/>
  <c r="F469" i="1"/>
  <c r="E469" i="1"/>
  <c r="AE468" i="1"/>
  <c r="AD468" i="1"/>
  <c r="S468" i="1"/>
  <c r="U468" i="1"/>
  <c r="F468" i="1"/>
  <c r="E468" i="1"/>
  <c r="AH467" i="1"/>
  <c r="AE467" i="1"/>
  <c r="AD467" i="1"/>
  <c r="S467" i="1"/>
  <c r="U467" i="1"/>
  <c r="F467" i="1"/>
  <c r="E467" i="1"/>
  <c r="AH466" i="1"/>
  <c r="AE466" i="1"/>
  <c r="AD466" i="1"/>
  <c r="S466" i="1"/>
  <c r="U466" i="1"/>
  <c r="F466" i="1"/>
  <c r="E466" i="1"/>
  <c r="AH465" i="1"/>
  <c r="AD465" i="1"/>
  <c r="S465" i="1"/>
  <c r="U465" i="1"/>
  <c r="F465" i="1"/>
  <c r="E465" i="1"/>
  <c r="AH464" i="1"/>
  <c r="AD464" i="1"/>
  <c r="S464" i="1"/>
  <c r="U464" i="1"/>
  <c r="F464" i="1"/>
  <c r="E464" i="1"/>
  <c r="AH463" i="1"/>
  <c r="AD463" i="1"/>
  <c r="S463" i="1"/>
  <c r="U463" i="1"/>
  <c r="F463" i="1"/>
  <c r="E463" i="1"/>
  <c r="AH462" i="1"/>
  <c r="AE462" i="1"/>
  <c r="AD462" i="1"/>
  <c r="S462" i="1"/>
  <c r="U462" i="1"/>
  <c r="F462" i="1"/>
  <c r="E462" i="1"/>
  <c r="AH461" i="1"/>
  <c r="AE461" i="1"/>
  <c r="AD461" i="1"/>
  <c r="U461" i="1"/>
  <c r="H461" i="1"/>
  <c r="F461" i="1"/>
  <c r="E461" i="1"/>
  <c r="AH460" i="1"/>
  <c r="AE460" i="1"/>
  <c r="AD460" i="1"/>
  <c r="U460" i="1"/>
  <c r="F460" i="1"/>
  <c r="E460" i="1"/>
  <c r="AH459" i="1"/>
  <c r="AE459" i="1"/>
  <c r="AD459" i="1"/>
  <c r="U459" i="1"/>
  <c r="F459" i="1"/>
  <c r="E459" i="1"/>
  <c r="AH458" i="1"/>
  <c r="AD458" i="1"/>
  <c r="U458" i="1"/>
  <c r="F458" i="1"/>
  <c r="E458" i="1"/>
  <c r="AH457" i="1"/>
  <c r="AE457" i="1"/>
  <c r="AD457" i="1"/>
  <c r="U457" i="1"/>
  <c r="F457" i="1"/>
  <c r="E457" i="1"/>
  <c r="AH456" i="1"/>
  <c r="AE456" i="1"/>
  <c r="AD456" i="1"/>
  <c r="U456" i="1"/>
  <c r="F456" i="1"/>
  <c r="E456" i="1"/>
  <c r="AH455" i="1"/>
  <c r="AD455" i="1"/>
  <c r="U455" i="1"/>
  <c r="F455" i="1"/>
  <c r="E455" i="1"/>
  <c r="AH454" i="1"/>
  <c r="AD454" i="1"/>
  <c r="U454" i="1"/>
  <c r="F454" i="1"/>
  <c r="E454" i="1"/>
  <c r="AH453" i="1"/>
  <c r="AD453" i="1"/>
  <c r="U453" i="1"/>
  <c r="F453" i="1"/>
  <c r="E453" i="1"/>
  <c r="AH452" i="1"/>
  <c r="AE452" i="1"/>
  <c r="AD452" i="1"/>
  <c r="U452" i="1"/>
  <c r="F452" i="1"/>
  <c r="E452" i="1"/>
  <c r="AH451" i="1"/>
  <c r="AE451" i="1"/>
  <c r="AD451" i="1"/>
  <c r="U451" i="1"/>
  <c r="H451" i="1"/>
  <c r="F451" i="1"/>
  <c r="E451" i="1"/>
  <c r="AH450" i="1"/>
  <c r="AE450" i="1"/>
  <c r="AD450" i="1"/>
  <c r="U450" i="1"/>
  <c r="H450" i="1"/>
  <c r="F450" i="1"/>
  <c r="E450" i="1"/>
  <c r="AH449" i="1"/>
  <c r="AE449" i="1"/>
  <c r="AD449" i="1"/>
  <c r="U449" i="1"/>
  <c r="F449" i="1"/>
  <c r="E449" i="1"/>
  <c r="AH448" i="1"/>
  <c r="AE448" i="1"/>
  <c r="AD448" i="1"/>
  <c r="U448" i="1"/>
  <c r="F448" i="1"/>
  <c r="E448" i="1"/>
  <c r="AH447" i="1"/>
  <c r="AE447" i="1"/>
  <c r="AD447" i="1"/>
  <c r="U447" i="1"/>
  <c r="F447" i="1"/>
  <c r="E447" i="1"/>
  <c r="AH446" i="1"/>
  <c r="AE446" i="1"/>
  <c r="AD446" i="1"/>
  <c r="S446" i="1"/>
  <c r="U446" i="1"/>
  <c r="F446" i="1"/>
  <c r="E446" i="1"/>
  <c r="AH445" i="1"/>
  <c r="AE445" i="1"/>
  <c r="AD445" i="1"/>
  <c r="U445" i="1"/>
  <c r="F445" i="1"/>
  <c r="E445" i="1"/>
  <c r="AH444" i="1"/>
  <c r="AE444" i="1"/>
  <c r="AD444" i="1"/>
  <c r="U444" i="1"/>
  <c r="F444" i="1"/>
  <c r="E444" i="1"/>
  <c r="AH443" i="1"/>
  <c r="AE443" i="1"/>
  <c r="AD443" i="1"/>
  <c r="U443" i="1"/>
  <c r="F443" i="1"/>
  <c r="E443" i="1"/>
  <c r="AH442" i="1"/>
  <c r="AE442" i="1"/>
  <c r="AD442" i="1"/>
  <c r="U442" i="1"/>
  <c r="F442" i="1"/>
  <c r="E442" i="1"/>
  <c r="AH441" i="1"/>
  <c r="AE441" i="1"/>
  <c r="AD441" i="1"/>
  <c r="U441" i="1"/>
  <c r="F441" i="1"/>
  <c r="E441" i="1"/>
  <c r="AH440" i="1"/>
  <c r="AE440" i="1"/>
  <c r="AD440" i="1"/>
  <c r="U440" i="1"/>
  <c r="F440" i="1"/>
  <c r="E440" i="1"/>
  <c r="AH439" i="1"/>
  <c r="AE439" i="1"/>
  <c r="AD439" i="1"/>
  <c r="U439" i="1"/>
  <c r="F439" i="1"/>
  <c r="E439" i="1"/>
  <c r="AH438" i="1"/>
  <c r="AE438" i="1"/>
  <c r="AD438" i="1"/>
  <c r="U438" i="1"/>
  <c r="F438" i="1"/>
  <c r="E438" i="1"/>
  <c r="AH437" i="1"/>
  <c r="AD437" i="1"/>
  <c r="U437" i="1"/>
  <c r="F437" i="1"/>
  <c r="E437" i="1"/>
  <c r="AH436" i="1"/>
  <c r="AE436" i="1"/>
  <c r="AD436" i="1"/>
  <c r="U436" i="1"/>
  <c r="H436" i="1"/>
  <c r="F436" i="1"/>
  <c r="E436" i="1"/>
  <c r="AH435" i="1"/>
  <c r="AE435" i="1"/>
  <c r="AD435" i="1"/>
  <c r="U435" i="1"/>
  <c r="H435" i="1"/>
  <c r="F435" i="1"/>
  <c r="E435" i="1"/>
  <c r="AH434" i="1"/>
  <c r="AE434" i="1"/>
  <c r="AD434" i="1"/>
  <c r="U434" i="1"/>
  <c r="H434" i="1"/>
  <c r="F434" i="1"/>
  <c r="E434" i="1"/>
  <c r="AH433" i="1"/>
  <c r="AE433" i="1"/>
  <c r="AD433" i="1"/>
  <c r="U433" i="1"/>
  <c r="F433" i="1"/>
  <c r="E433" i="1"/>
  <c r="AH432" i="1"/>
  <c r="AD432" i="1"/>
  <c r="U432" i="1"/>
  <c r="F432" i="1"/>
  <c r="E432" i="1"/>
  <c r="AH431" i="1"/>
  <c r="AE431" i="1"/>
  <c r="AD431" i="1"/>
  <c r="U431" i="1"/>
  <c r="H431" i="1"/>
  <c r="F431" i="1"/>
  <c r="E431" i="1"/>
  <c r="AH430" i="1"/>
  <c r="AE430" i="1"/>
  <c r="AD430" i="1"/>
  <c r="U430" i="1"/>
  <c r="F430" i="1"/>
  <c r="E430" i="1"/>
  <c r="AH429" i="1"/>
  <c r="AE429" i="1"/>
  <c r="AD429" i="1"/>
  <c r="S429" i="1"/>
  <c r="U429" i="1"/>
  <c r="F429" i="1"/>
  <c r="E429" i="1"/>
  <c r="AH428" i="1"/>
  <c r="AE428" i="1"/>
  <c r="AD428" i="1"/>
  <c r="S428" i="1"/>
  <c r="U428" i="1"/>
  <c r="F428" i="1"/>
  <c r="E428" i="1"/>
  <c r="AH427" i="1"/>
  <c r="AE427" i="1"/>
  <c r="AD427" i="1"/>
  <c r="U427" i="1"/>
  <c r="F427" i="1"/>
  <c r="E427" i="1"/>
  <c r="AH426" i="1"/>
  <c r="AE426" i="1"/>
  <c r="AD426" i="1"/>
  <c r="U426" i="1"/>
  <c r="H426" i="1"/>
  <c r="F426" i="1"/>
  <c r="E426" i="1"/>
  <c r="AH425" i="1"/>
  <c r="AE425" i="1"/>
  <c r="AD425" i="1"/>
  <c r="U425" i="1"/>
  <c r="H425" i="1"/>
  <c r="F425" i="1"/>
  <c r="E425" i="1"/>
  <c r="AH424" i="1"/>
  <c r="AE424" i="1"/>
  <c r="AD424" i="1"/>
  <c r="U424" i="1"/>
  <c r="F424" i="1"/>
  <c r="E424" i="1"/>
  <c r="AH423" i="1"/>
  <c r="AD423" i="1"/>
  <c r="U423" i="1"/>
  <c r="F423" i="1"/>
  <c r="E423" i="1"/>
  <c r="AH422" i="1"/>
  <c r="AD422" i="1"/>
  <c r="U422" i="1"/>
  <c r="F422" i="1"/>
  <c r="E422" i="1"/>
  <c r="AH421" i="1"/>
  <c r="AE421" i="1"/>
  <c r="AD421" i="1"/>
  <c r="U421" i="1"/>
  <c r="F421" i="1"/>
  <c r="E421" i="1"/>
  <c r="AH420" i="1"/>
  <c r="AE420" i="1"/>
  <c r="AD420" i="1"/>
  <c r="U420" i="1"/>
  <c r="F420" i="1"/>
  <c r="E420" i="1"/>
  <c r="AH419" i="1"/>
  <c r="AE419" i="1"/>
  <c r="AD419" i="1"/>
  <c r="U419" i="1"/>
  <c r="F419" i="1"/>
  <c r="E419" i="1"/>
  <c r="AH418" i="1"/>
  <c r="AE418" i="1"/>
  <c r="AD418" i="1"/>
  <c r="U418" i="1"/>
  <c r="H418" i="1"/>
  <c r="F418" i="1"/>
  <c r="E418" i="1"/>
  <c r="AH417" i="1"/>
  <c r="AE417" i="1"/>
  <c r="AD417" i="1"/>
  <c r="U417" i="1"/>
  <c r="F417" i="1"/>
  <c r="E417" i="1"/>
  <c r="AH416" i="1"/>
  <c r="AD416" i="1"/>
  <c r="S416" i="1"/>
  <c r="U416" i="1"/>
  <c r="F416" i="1"/>
  <c r="E416" i="1"/>
  <c r="AH415" i="1"/>
  <c r="AE415" i="1"/>
  <c r="AD415" i="1"/>
  <c r="U415" i="1"/>
  <c r="H415" i="1"/>
  <c r="F415" i="1"/>
  <c r="E415" i="1"/>
  <c r="AH414" i="1"/>
  <c r="AE414" i="1"/>
  <c r="AD414" i="1"/>
  <c r="AH413" i="1"/>
  <c r="AE413" i="1"/>
  <c r="AD413" i="1"/>
  <c r="U413" i="1"/>
  <c r="F413" i="1"/>
  <c r="E413" i="1"/>
  <c r="AH412" i="1"/>
  <c r="AE412" i="1"/>
  <c r="AD412" i="1"/>
  <c r="U412" i="1"/>
  <c r="F412" i="1"/>
  <c r="E412" i="1"/>
  <c r="AH411" i="1"/>
  <c r="AE411" i="1"/>
  <c r="AD411" i="1"/>
  <c r="U411" i="1"/>
  <c r="F411" i="1"/>
  <c r="E411" i="1"/>
  <c r="AH410" i="1"/>
  <c r="AE410" i="1"/>
  <c r="AD410" i="1"/>
  <c r="U410" i="1"/>
  <c r="F410" i="1"/>
  <c r="E410" i="1"/>
  <c r="AH409" i="1"/>
  <c r="AE409" i="1"/>
  <c r="AD409" i="1"/>
  <c r="U409" i="1"/>
  <c r="F409" i="1"/>
  <c r="E409" i="1"/>
  <c r="AH408" i="1"/>
  <c r="AE408" i="1"/>
  <c r="AD408" i="1"/>
  <c r="U408" i="1"/>
  <c r="H408" i="1"/>
  <c r="F408" i="1"/>
  <c r="E408" i="1"/>
  <c r="AH407" i="1"/>
  <c r="AE407" i="1"/>
  <c r="AD407" i="1"/>
  <c r="U407" i="1"/>
  <c r="F407" i="1"/>
  <c r="E407" i="1"/>
  <c r="AH406" i="1"/>
  <c r="AE406" i="1"/>
  <c r="AD406" i="1"/>
  <c r="U406" i="1"/>
  <c r="H406" i="1"/>
  <c r="F406" i="1"/>
  <c r="E406" i="1"/>
  <c r="AH405" i="1"/>
  <c r="AE405" i="1"/>
  <c r="AD405" i="1"/>
  <c r="U405" i="1"/>
  <c r="H405" i="1"/>
  <c r="F405" i="1"/>
  <c r="E405" i="1"/>
  <c r="AH404" i="1"/>
  <c r="AE404" i="1"/>
  <c r="AD404" i="1"/>
  <c r="U404" i="1"/>
  <c r="F404" i="1"/>
  <c r="E404" i="1"/>
  <c r="AH403" i="1"/>
  <c r="AE403" i="1"/>
  <c r="AD403" i="1"/>
  <c r="U403" i="1"/>
  <c r="F403" i="1"/>
  <c r="E403" i="1"/>
  <c r="AH402" i="1"/>
  <c r="AD402" i="1"/>
  <c r="U402" i="1"/>
  <c r="F402" i="1"/>
  <c r="E402" i="1"/>
  <c r="AH401" i="1"/>
  <c r="AE401" i="1"/>
  <c r="AD401" i="1"/>
  <c r="U401" i="1"/>
  <c r="F401" i="1"/>
  <c r="E401" i="1"/>
  <c r="AH400" i="1"/>
  <c r="AE400" i="1"/>
  <c r="AD400" i="1"/>
  <c r="U400" i="1"/>
  <c r="F400" i="1"/>
  <c r="E400" i="1"/>
  <c r="AH399" i="1"/>
  <c r="AE399" i="1"/>
  <c r="AD399" i="1"/>
  <c r="S399" i="1"/>
  <c r="U399" i="1"/>
  <c r="F399" i="1"/>
  <c r="E399" i="1"/>
  <c r="AH398" i="1"/>
  <c r="AE398" i="1"/>
  <c r="AD398" i="1"/>
  <c r="U398" i="1"/>
  <c r="F398" i="1"/>
  <c r="E398" i="1"/>
  <c r="AH397" i="1"/>
  <c r="AE397" i="1"/>
  <c r="AD397" i="1"/>
  <c r="U397" i="1"/>
  <c r="H397" i="1"/>
  <c r="F397" i="1"/>
  <c r="E397" i="1"/>
  <c r="AH396" i="1"/>
  <c r="AD396" i="1"/>
  <c r="U396" i="1"/>
  <c r="F396" i="1"/>
  <c r="E396" i="1"/>
  <c r="AH395" i="1"/>
  <c r="AE395" i="1"/>
  <c r="AD395" i="1"/>
  <c r="U395" i="1"/>
  <c r="F395" i="1"/>
  <c r="E395" i="1"/>
  <c r="AH394" i="1"/>
  <c r="AE394" i="1"/>
  <c r="AD394" i="1"/>
  <c r="U394" i="1"/>
  <c r="F394" i="1"/>
  <c r="E394" i="1"/>
  <c r="AH393" i="1"/>
  <c r="AE393" i="1"/>
  <c r="AD393" i="1"/>
  <c r="U393" i="1"/>
  <c r="F393" i="1"/>
  <c r="E393" i="1"/>
  <c r="AH392" i="1"/>
  <c r="AE392" i="1"/>
  <c r="AD392" i="1"/>
  <c r="U392" i="1"/>
  <c r="F392" i="1"/>
  <c r="E392" i="1"/>
  <c r="AH391" i="1"/>
  <c r="AE391" i="1"/>
  <c r="AD391" i="1"/>
  <c r="U391" i="1"/>
  <c r="F391" i="1"/>
  <c r="E391" i="1"/>
  <c r="AH390" i="1"/>
  <c r="AE390" i="1"/>
  <c r="AD390" i="1"/>
  <c r="U390" i="1"/>
  <c r="F390" i="1"/>
  <c r="E390" i="1"/>
  <c r="AH389" i="1"/>
  <c r="AE389" i="1"/>
  <c r="AD389" i="1"/>
  <c r="U389" i="1"/>
  <c r="F389" i="1"/>
  <c r="E389" i="1"/>
  <c r="AH388" i="1"/>
  <c r="AE388" i="1"/>
  <c r="AD388" i="1"/>
  <c r="U388" i="1"/>
  <c r="F388" i="1"/>
  <c r="E388" i="1"/>
  <c r="AH387" i="1"/>
  <c r="AE387" i="1"/>
  <c r="AD387" i="1"/>
  <c r="U387" i="1"/>
  <c r="F387" i="1"/>
  <c r="E387" i="1"/>
  <c r="AH386" i="1"/>
  <c r="AE386" i="1"/>
  <c r="AD386" i="1"/>
  <c r="U386" i="1"/>
  <c r="F386" i="1"/>
  <c r="E386" i="1"/>
  <c r="AH385" i="1"/>
  <c r="AE385" i="1"/>
  <c r="AD385" i="1"/>
  <c r="U385" i="1"/>
  <c r="F385" i="1"/>
  <c r="E385" i="1"/>
  <c r="AH384" i="1"/>
  <c r="AE384" i="1"/>
  <c r="AD384" i="1"/>
  <c r="U384" i="1"/>
  <c r="F384" i="1"/>
  <c r="E384" i="1"/>
  <c r="AH383" i="1"/>
  <c r="AE383" i="1"/>
  <c r="AD383" i="1"/>
  <c r="U383" i="1"/>
  <c r="F383" i="1"/>
  <c r="E383" i="1"/>
  <c r="AH382" i="1"/>
  <c r="AE382" i="1"/>
  <c r="AD382" i="1"/>
  <c r="U382" i="1"/>
  <c r="F382" i="1"/>
  <c r="E382" i="1"/>
  <c r="AH381" i="1"/>
  <c r="AE381" i="1"/>
  <c r="AD381" i="1"/>
  <c r="U381" i="1"/>
  <c r="F381" i="1"/>
  <c r="E381" i="1"/>
  <c r="AH380" i="1"/>
  <c r="AD380" i="1"/>
  <c r="U380" i="1"/>
  <c r="F380" i="1"/>
  <c r="E380" i="1"/>
  <c r="AH379" i="1"/>
  <c r="AE379" i="1"/>
  <c r="AD379" i="1"/>
  <c r="U379" i="1"/>
  <c r="H379" i="1"/>
  <c r="F379" i="1"/>
  <c r="E379" i="1"/>
  <c r="AH378" i="1"/>
  <c r="AE378" i="1"/>
  <c r="AD378" i="1"/>
  <c r="AH377" i="1"/>
  <c r="AE377" i="1"/>
  <c r="AD377" i="1"/>
  <c r="U377" i="1"/>
  <c r="F377" i="1"/>
  <c r="E377" i="1"/>
  <c r="AH376" i="1"/>
  <c r="AE376" i="1"/>
  <c r="AD376" i="1"/>
  <c r="U376" i="1"/>
  <c r="F376" i="1"/>
  <c r="E376" i="1"/>
  <c r="AH375" i="1"/>
  <c r="AE375" i="1"/>
  <c r="AD375" i="1"/>
  <c r="U375" i="1"/>
  <c r="F375" i="1"/>
  <c r="E375" i="1"/>
  <c r="AH374" i="1"/>
  <c r="AE374" i="1"/>
  <c r="AD374" i="1"/>
  <c r="U374" i="1"/>
  <c r="F374" i="1"/>
  <c r="E374" i="1"/>
  <c r="AH373" i="1"/>
  <c r="AE373" i="1"/>
  <c r="AD373" i="1"/>
  <c r="U373" i="1"/>
  <c r="F373" i="1"/>
  <c r="E373" i="1"/>
  <c r="AE372" i="1"/>
  <c r="AD372" i="1"/>
  <c r="S372" i="1"/>
  <c r="U372" i="1"/>
  <c r="F372" i="1"/>
  <c r="E372" i="1"/>
  <c r="AH371" i="1"/>
  <c r="AE371" i="1"/>
  <c r="AD371" i="1"/>
  <c r="S371" i="1"/>
  <c r="U371" i="1"/>
  <c r="H371" i="1"/>
  <c r="F371" i="1"/>
  <c r="E371" i="1"/>
  <c r="AH370" i="1"/>
  <c r="AE370" i="1"/>
  <c r="AD370" i="1"/>
  <c r="Z370" i="1"/>
  <c r="S370" i="1"/>
  <c r="U370" i="1"/>
  <c r="H370" i="1"/>
  <c r="F370" i="1"/>
  <c r="E370" i="1"/>
  <c r="AH369" i="1"/>
  <c r="AE369" i="1"/>
  <c r="AD369" i="1"/>
  <c r="S369" i="1"/>
  <c r="U369" i="1"/>
  <c r="H369" i="1"/>
  <c r="F369" i="1"/>
  <c r="E369" i="1"/>
  <c r="AH368" i="1"/>
  <c r="AE368" i="1"/>
  <c r="AD368" i="1"/>
  <c r="S368" i="1"/>
  <c r="U368" i="1"/>
  <c r="H368" i="1"/>
  <c r="F368" i="1"/>
  <c r="E368" i="1"/>
  <c r="AH367" i="1"/>
  <c r="AE367" i="1"/>
  <c r="AD367" i="1"/>
  <c r="Z367" i="1"/>
  <c r="S367" i="1"/>
  <c r="U367" i="1"/>
  <c r="H367" i="1"/>
  <c r="F367" i="1"/>
  <c r="E367" i="1"/>
  <c r="AH366" i="1"/>
  <c r="AE366" i="1"/>
  <c r="AD366" i="1"/>
  <c r="S366" i="1"/>
  <c r="U366" i="1"/>
  <c r="H366" i="1"/>
  <c r="F366" i="1"/>
  <c r="E366" i="1"/>
  <c r="AH365" i="1"/>
  <c r="AE365" i="1"/>
  <c r="AD365" i="1"/>
  <c r="Z365" i="1"/>
  <c r="S365" i="1"/>
  <c r="U365" i="1"/>
  <c r="F365" i="1"/>
  <c r="E365" i="1"/>
  <c r="AH364" i="1"/>
  <c r="AD364" i="1"/>
  <c r="S364" i="1"/>
  <c r="U364" i="1"/>
  <c r="F364" i="1"/>
  <c r="E364" i="1"/>
  <c r="AH363" i="1"/>
  <c r="AD363" i="1"/>
  <c r="S363" i="1"/>
  <c r="U363" i="1"/>
  <c r="F363" i="1"/>
  <c r="E363" i="1"/>
  <c r="AH362" i="1"/>
  <c r="AD362" i="1"/>
  <c r="S362" i="1"/>
  <c r="U362" i="1"/>
  <c r="F362" i="1"/>
  <c r="E362" i="1"/>
  <c r="AH361" i="1"/>
  <c r="AD361" i="1"/>
  <c r="S361" i="1"/>
  <c r="U361" i="1"/>
  <c r="F361" i="1"/>
  <c r="E361" i="1"/>
  <c r="AH360" i="1"/>
  <c r="AD360" i="1"/>
  <c r="S360" i="1"/>
  <c r="U360" i="1"/>
  <c r="F360" i="1"/>
  <c r="E360" i="1"/>
  <c r="AH359" i="1"/>
  <c r="AD359" i="1"/>
  <c r="S359" i="1"/>
  <c r="U359" i="1"/>
  <c r="F359" i="1"/>
  <c r="E359" i="1"/>
  <c r="AH358" i="1"/>
  <c r="AD358" i="1"/>
  <c r="S358" i="1"/>
  <c r="U358" i="1"/>
  <c r="F358" i="1"/>
  <c r="E358" i="1"/>
  <c r="AH357" i="1"/>
  <c r="AE357" i="1"/>
  <c r="AD357" i="1"/>
  <c r="Z357" i="1"/>
  <c r="S357" i="1"/>
  <c r="U357" i="1"/>
  <c r="F357" i="1"/>
  <c r="E357" i="1"/>
  <c r="AH356" i="1"/>
  <c r="AE356" i="1"/>
  <c r="AD356" i="1"/>
  <c r="Z356" i="1"/>
  <c r="S356" i="1"/>
  <c r="U356" i="1"/>
  <c r="F356" i="1"/>
  <c r="E356" i="1"/>
  <c r="AH355" i="1"/>
  <c r="AE355" i="1"/>
  <c r="AD355" i="1"/>
  <c r="S355" i="1"/>
  <c r="U355" i="1"/>
  <c r="F355" i="1"/>
  <c r="E355" i="1"/>
  <c r="AH354" i="1"/>
  <c r="AD354" i="1"/>
  <c r="S354" i="1"/>
  <c r="U354" i="1"/>
  <c r="F354" i="1"/>
  <c r="E354" i="1"/>
  <c r="AH353" i="1"/>
  <c r="AD353" i="1"/>
  <c r="S353" i="1"/>
  <c r="U353" i="1"/>
  <c r="F353" i="1"/>
  <c r="E353" i="1"/>
  <c r="AH352" i="1"/>
  <c r="AD352" i="1"/>
  <c r="S352" i="1"/>
  <c r="U352" i="1"/>
  <c r="F352" i="1"/>
  <c r="E352" i="1"/>
  <c r="AH351" i="1"/>
  <c r="AD351" i="1"/>
  <c r="S351" i="1"/>
  <c r="U351" i="1"/>
  <c r="F351" i="1"/>
  <c r="E351" i="1"/>
  <c r="AH350" i="1"/>
  <c r="AD350" i="1"/>
  <c r="S350" i="1"/>
  <c r="U350" i="1"/>
  <c r="F350" i="1"/>
  <c r="E350" i="1"/>
  <c r="AH349" i="1"/>
  <c r="AD349" i="1"/>
  <c r="S349" i="1"/>
  <c r="U349" i="1"/>
  <c r="F349" i="1"/>
  <c r="E349" i="1"/>
  <c r="AH348" i="1"/>
  <c r="AD348" i="1"/>
  <c r="S348" i="1"/>
  <c r="U348" i="1"/>
  <c r="F348" i="1"/>
  <c r="E348" i="1"/>
  <c r="AH347" i="1"/>
  <c r="AD347" i="1"/>
  <c r="S347" i="1"/>
  <c r="U347" i="1"/>
  <c r="F347" i="1"/>
  <c r="E347" i="1"/>
  <c r="AH346" i="1"/>
  <c r="AD346" i="1"/>
  <c r="S346" i="1"/>
  <c r="U346" i="1"/>
  <c r="F346" i="1"/>
  <c r="E346" i="1"/>
  <c r="AH345" i="1"/>
  <c r="AD345" i="1"/>
  <c r="S345" i="1"/>
  <c r="U345" i="1"/>
  <c r="F345" i="1"/>
  <c r="E345" i="1"/>
  <c r="AH344" i="1"/>
  <c r="AD344" i="1"/>
  <c r="S344" i="1"/>
  <c r="U344" i="1"/>
  <c r="F344" i="1"/>
  <c r="E344" i="1"/>
  <c r="AD343" i="1"/>
  <c r="S343" i="1"/>
  <c r="U343" i="1"/>
  <c r="F343" i="1"/>
  <c r="E343" i="1"/>
  <c r="AH342" i="1"/>
  <c r="AD342" i="1"/>
  <c r="S342" i="1"/>
  <c r="U342" i="1"/>
  <c r="F342" i="1"/>
  <c r="E342" i="1"/>
  <c r="AH341" i="1"/>
  <c r="AE341" i="1"/>
  <c r="AD341" i="1"/>
  <c r="S341" i="1"/>
  <c r="U341" i="1"/>
  <c r="H341" i="1"/>
  <c r="F341" i="1"/>
  <c r="E341" i="1"/>
  <c r="AH340" i="1"/>
  <c r="AE340" i="1"/>
  <c r="AD340" i="1"/>
  <c r="S340" i="1"/>
  <c r="U340" i="1"/>
  <c r="H340" i="1"/>
  <c r="F340" i="1"/>
  <c r="E340" i="1"/>
  <c r="AH339" i="1"/>
  <c r="AE339" i="1"/>
  <c r="AD339" i="1"/>
  <c r="S339" i="1"/>
  <c r="U339" i="1"/>
  <c r="F339" i="1"/>
  <c r="E339" i="1"/>
  <c r="AH338" i="1"/>
  <c r="AE338" i="1"/>
  <c r="AD338" i="1"/>
  <c r="S338" i="1"/>
  <c r="U338" i="1"/>
  <c r="F338" i="1"/>
  <c r="E338" i="1"/>
  <c r="AH337" i="1"/>
  <c r="AE337" i="1"/>
  <c r="AD337" i="1"/>
  <c r="S337" i="1"/>
  <c r="U337" i="1"/>
  <c r="H337" i="1"/>
  <c r="F337" i="1"/>
  <c r="E337" i="1"/>
  <c r="AH336" i="1"/>
  <c r="AD336" i="1"/>
  <c r="S336" i="1"/>
  <c r="U336" i="1"/>
  <c r="F336" i="1"/>
  <c r="E336" i="1"/>
  <c r="AH335" i="1"/>
  <c r="AD335" i="1"/>
  <c r="S335" i="1"/>
  <c r="U335" i="1"/>
  <c r="F335" i="1"/>
  <c r="E335" i="1"/>
  <c r="AH334" i="1"/>
  <c r="AE334" i="1"/>
  <c r="AD334" i="1"/>
  <c r="S334" i="1"/>
  <c r="U334" i="1"/>
  <c r="H334" i="1"/>
  <c r="F334" i="1"/>
  <c r="E334" i="1"/>
  <c r="AH333" i="1"/>
  <c r="AE333" i="1"/>
  <c r="AD333" i="1"/>
  <c r="Z333" i="1"/>
  <c r="F333" i="1"/>
  <c r="E333" i="1"/>
  <c r="AH332" i="1"/>
  <c r="AE332" i="1"/>
  <c r="AD332" i="1"/>
  <c r="Z332" i="1"/>
  <c r="F332" i="1"/>
  <c r="E332" i="1"/>
  <c r="AH331" i="1"/>
  <c r="AE331" i="1"/>
  <c r="AD331" i="1"/>
  <c r="F331" i="1"/>
  <c r="E331" i="1"/>
  <c r="AH330" i="1"/>
  <c r="AE330" i="1"/>
  <c r="AD330" i="1"/>
  <c r="F330" i="1"/>
  <c r="E330" i="1"/>
  <c r="AH329" i="1"/>
  <c r="AE329" i="1"/>
  <c r="AD329" i="1"/>
  <c r="F329" i="1"/>
  <c r="E329" i="1"/>
  <c r="AH328" i="1"/>
  <c r="AE328" i="1"/>
  <c r="AD328" i="1"/>
  <c r="F328" i="1"/>
  <c r="E328" i="1"/>
  <c r="AH327" i="1"/>
  <c r="AE327" i="1"/>
  <c r="AD327" i="1"/>
  <c r="F327" i="1"/>
  <c r="E327" i="1"/>
  <c r="AH326" i="1"/>
  <c r="AE326" i="1"/>
  <c r="AD326" i="1"/>
  <c r="F326" i="1"/>
  <c r="E326" i="1"/>
  <c r="AH325" i="1"/>
  <c r="AE325" i="1"/>
  <c r="AD325" i="1"/>
  <c r="F325" i="1"/>
  <c r="E325" i="1"/>
  <c r="AH324" i="1"/>
  <c r="AE324" i="1"/>
  <c r="AD324" i="1"/>
  <c r="F324" i="1"/>
  <c r="E324" i="1"/>
  <c r="AH323" i="1"/>
  <c r="AE323" i="1"/>
  <c r="AD323" i="1"/>
  <c r="S323" i="1"/>
  <c r="U323" i="1"/>
  <c r="F323" i="1"/>
  <c r="E323" i="1"/>
  <c r="AH322" i="1"/>
  <c r="AE322" i="1"/>
  <c r="AD322" i="1"/>
  <c r="S322" i="1"/>
  <c r="U322" i="1"/>
  <c r="H322" i="1"/>
  <c r="F322" i="1"/>
  <c r="E322" i="1"/>
  <c r="AH321" i="1"/>
  <c r="AE321" i="1"/>
  <c r="AD321" i="1"/>
  <c r="S321" i="1"/>
  <c r="U321" i="1"/>
  <c r="H321" i="1"/>
  <c r="F321" i="1"/>
  <c r="E321" i="1"/>
  <c r="AH320" i="1"/>
  <c r="AE320" i="1"/>
  <c r="AD320" i="1"/>
  <c r="S320" i="1"/>
  <c r="U320" i="1"/>
  <c r="H320" i="1"/>
  <c r="F320" i="1"/>
  <c r="E320" i="1"/>
  <c r="AH319" i="1"/>
  <c r="AE319" i="1"/>
  <c r="AD319" i="1"/>
  <c r="S319" i="1"/>
  <c r="U319" i="1"/>
  <c r="H319" i="1"/>
  <c r="F319" i="1"/>
  <c r="E319" i="1"/>
  <c r="AH318" i="1"/>
  <c r="AE318" i="1"/>
  <c r="AD318" i="1"/>
  <c r="S318" i="1"/>
  <c r="U318" i="1"/>
  <c r="F318" i="1"/>
  <c r="E318" i="1"/>
  <c r="AH317" i="1"/>
  <c r="AE317" i="1"/>
  <c r="AD317" i="1"/>
  <c r="S317" i="1"/>
  <c r="U317" i="1"/>
  <c r="F317" i="1"/>
  <c r="E317" i="1"/>
  <c r="AH316" i="1"/>
  <c r="AD316" i="1"/>
  <c r="S316" i="1"/>
  <c r="U316" i="1"/>
  <c r="F316" i="1"/>
  <c r="E316" i="1"/>
  <c r="AH314" i="1"/>
  <c r="AE314" i="1"/>
  <c r="AD314" i="1"/>
  <c r="S314" i="1"/>
  <c r="U314" i="1"/>
  <c r="F314" i="1"/>
  <c r="E314" i="1"/>
  <c r="AH313" i="1"/>
  <c r="AE313" i="1"/>
  <c r="AD313" i="1"/>
  <c r="S313" i="1"/>
  <c r="U313" i="1"/>
  <c r="F313" i="1"/>
  <c r="E313" i="1"/>
  <c r="AH312" i="1"/>
  <c r="AE312" i="1"/>
  <c r="AD312" i="1"/>
  <c r="S312" i="1"/>
  <c r="U312" i="1"/>
  <c r="F312" i="1"/>
  <c r="E312" i="1"/>
  <c r="AH311" i="1"/>
  <c r="AE311" i="1"/>
  <c r="AD311" i="1"/>
  <c r="S311" i="1"/>
  <c r="U311" i="1"/>
  <c r="H311" i="1"/>
  <c r="F311" i="1"/>
  <c r="E311" i="1"/>
  <c r="AH310" i="1"/>
  <c r="AE310" i="1"/>
  <c r="AD310" i="1"/>
  <c r="S310" i="1"/>
  <c r="U310" i="1"/>
  <c r="H310" i="1"/>
  <c r="F310" i="1"/>
  <c r="E310" i="1"/>
  <c r="AH309" i="1"/>
  <c r="AE309" i="1"/>
  <c r="AD309" i="1"/>
  <c r="S309" i="1"/>
  <c r="U309" i="1"/>
  <c r="H309" i="1"/>
  <c r="F309" i="1"/>
  <c r="E309" i="1"/>
  <c r="AH308" i="1"/>
  <c r="AE308" i="1"/>
  <c r="AD308" i="1"/>
  <c r="S308" i="1"/>
  <c r="U308" i="1"/>
  <c r="H308" i="1"/>
  <c r="F308" i="1"/>
  <c r="E308" i="1"/>
  <c r="AH307" i="1"/>
  <c r="AE307" i="1"/>
  <c r="AD307" i="1"/>
  <c r="S307" i="1"/>
  <c r="U307" i="1"/>
  <c r="F307" i="1"/>
  <c r="E307" i="1"/>
  <c r="AH306" i="1"/>
  <c r="AE306" i="1"/>
  <c r="AD306" i="1"/>
  <c r="S306" i="1"/>
  <c r="U306" i="1"/>
  <c r="F306" i="1"/>
  <c r="E306" i="1"/>
  <c r="AH305" i="1"/>
  <c r="AE305" i="1"/>
  <c r="AD305" i="1"/>
  <c r="S305" i="1"/>
  <c r="U305" i="1"/>
  <c r="F305" i="1"/>
  <c r="E305" i="1"/>
  <c r="AH304" i="1"/>
  <c r="AE304" i="1"/>
  <c r="AD304" i="1"/>
  <c r="S304" i="1"/>
  <c r="U304" i="1"/>
  <c r="F304" i="1"/>
  <c r="E304" i="1"/>
  <c r="AH303" i="1"/>
  <c r="AD303" i="1"/>
  <c r="S303" i="1"/>
  <c r="U303" i="1"/>
  <c r="F303" i="1"/>
  <c r="E303" i="1"/>
  <c r="AH302" i="1"/>
  <c r="AE302" i="1"/>
  <c r="AD302" i="1"/>
  <c r="S302" i="1"/>
  <c r="U302" i="1"/>
  <c r="F302" i="1"/>
  <c r="E302" i="1"/>
  <c r="AH301" i="1"/>
  <c r="AE301" i="1"/>
  <c r="AD301" i="1"/>
  <c r="S301" i="1"/>
  <c r="U301" i="1"/>
  <c r="F301" i="1"/>
  <c r="E301" i="1"/>
  <c r="AH300" i="1"/>
  <c r="AE300" i="1"/>
  <c r="AD300" i="1"/>
  <c r="S300" i="1"/>
  <c r="U300" i="1"/>
  <c r="H300" i="1"/>
  <c r="F300" i="1"/>
  <c r="E300" i="1"/>
  <c r="AH299" i="1"/>
  <c r="AE299" i="1"/>
  <c r="AD299" i="1"/>
  <c r="S299" i="1"/>
  <c r="U299" i="1"/>
  <c r="F299" i="1"/>
  <c r="E299" i="1"/>
  <c r="AH298" i="1"/>
  <c r="AE298" i="1"/>
  <c r="AD298" i="1"/>
  <c r="S298" i="1"/>
  <c r="U298" i="1"/>
  <c r="F298" i="1"/>
  <c r="E298" i="1"/>
  <c r="AH297" i="1"/>
  <c r="AE297" i="1"/>
  <c r="AD297" i="1"/>
  <c r="S297" i="1"/>
  <c r="U297" i="1"/>
  <c r="F297" i="1"/>
  <c r="E297" i="1"/>
  <c r="AH296" i="1"/>
  <c r="AE296" i="1"/>
  <c r="AD296" i="1"/>
  <c r="S296" i="1"/>
  <c r="U296" i="1"/>
  <c r="F296" i="1"/>
  <c r="E296" i="1"/>
  <c r="AH295" i="1"/>
  <c r="AE295" i="1"/>
  <c r="AD295" i="1"/>
  <c r="S295" i="1"/>
  <c r="U295" i="1"/>
  <c r="F295" i="1"/>
  <c r="E295" i="1"/>
  <c r="AH294" i="1"/>
  <c r="AE294" i="1"/>
  <c r="AD294" i="1"/>
  <c r="S294" i="1"/>
  <c r="U294" i="1"/>
  <c r="F294" i="1"/>
  <c r="E294" i="1"/>
  <c r="AH293" i="1"/>
  <c r="AE293" i="1"/>
  <c r="AD293" i="1"/>
  <c r="S293" i="1"/>
  <c r="U293" i="1"/>
  <c r="F293" i="1"/>
  <c r="E293" i="1"/>
  <c r="AH292" i="1"/>
  <c r="AE292" i="1"/>
  <c r="AD292" i="1"/>
  <c r="S292" i="1"/>
  <c r="U292" i="1"/>
  <c r="F292" i="1"/>
  <c r="E292" i="1"/>
  <c r="AH291" i="1"/>
  <c r="AE291" i="1"/>
  <c r="AD291" i="1"/>
  <c r="S291" i="1"/>
  <c r="U291" i="1"/>
  <c r="F291" i="1"/>
  <c r="E291" i="1"/>
  <c r="AH290" i="1"/>
  <c r="AE290" i="1"/>
  <c r="AD290" i="1"/>
  <c r="S290" i="1"/>
  <c r="U290" i="1"/>
  <c r="H290" i="1"/>
  <c r="F290" i="1"/>
  <c r="E290" i="1"/>
  <c r="AH289" i="1"/>
  <c r="AD289" i="1"/>
  <c r="S289" i="1"/>
  <c r="U289" i="1"/>
  <c r="F289" i="1"/>
  <c r="E289" i="1"/>
  <c r="AH288" i="1"/>
  <c r="AE288" i="1"/>
  <c r="AD288" i="1"/>
  <c r="S288" i="1"/>
  <c r="U288" i="1"/>
  <c r="H288" i="1"/>
  <c r="F288" i="1"/>
  <c r="E288" i="1"/>
  <c r="AH287" i="1"/>
  <c r="AE287" i="1"/>
  <c r="AD287" i="1"/>
  <c r="S287" i="1"/>
  <c r="U287" i="1"/>
  <c r="F287" i="1"/>
  <c r="E287" i="1"/>
  <c r="AH286" i="1"/>
  <c r="AE286" i="1"/>
  <c r="AD286" i="1"/>
  <c r="S286" i="1"/>
  <c r="U286" i="1"/>
  <c r="F286" i="1"/>
  <c r="E286" i="1"/>
  <c r="AH285" i="1"/>
  <c r="AE285" i="1"/>
  <c r="AD285" i="1"/>
  <c r="S285" i="1"/>
  <c r="U285" i="1"/>
  <c r="F285" i="1"/>
  <c r="E285" i="1"/>
  <c r="AH284" i="1"/>
  <c r="AE284" i="1"/>
  <c r="AD284" i="1"/>
  <c r="S284" i="1"/>
  <c r="U284" i="1"/>
  <c r="F284" i="1"/>
  <c r="E284" i="1"/>
  <c r="AH283" i="1"/>
  <c r="AE283" i="1"/>
  <c r="AD283" i="1"/>
  <c r="S283" i="1"/>
  <c r="U283" i="1"/>
  <c r="F283" i="1"/>
  <c r="E283" i="1"/>
  <c r="AH282" i="1"/>
  <c r="AD282" i="1"/>
  <c r="S282" i="1"/>
  <c r="U282" i="1"/>
  <c r="F282" i="1"/>
  <c r="E282" i="1"/>
  <c r="AH281" i="1"/>
  <c r="AE281" i="1"/>
  <c r="AD281" i="1"/>
  <c r="S281" i="1"/>
  <c r="U281" i="1"/>
  <c r="F281" i="1"/>
  <c r="E281" i="1"/>
  <c r="AH280" i="1"/>
  <c r="AE280" i="1"/>
  <c r="AD280" i="1"/>
  <c r="S280" i="1"/>
  <c r="U280" i="1"/>
  <c r="H280" i="1"/>
  <c r="F280" i="1"/>
  <c r="E280" i="1"/>
  <c r="AH279" i="1"/>
  <c r="AD279" i="1"/>
  <c r="S279" i="1"/>
  <c r="U279" i="1"/>
  <c r="F279" i="1"/>
  <c r="E279" i="1"/>
  <c r="AH278" i="1"/>
  <c r="AE278" i="1"/>
  <c r="AD278" i="1"/>
  <c r="S278" i="1"/>
  <c r="U278" i="1"/>
  <c r="F278" i="1"/>
  <c r="E278" i="1"/>
  <c r="AH277" i="1"/>
  <c r="AD277" i="1"/>
  <c r="S277" i="1"/>
  <c r="U277" i="1"/>
  <c r="F277" i="1"/>
  <c r="E277" i="1"/>
  <c r="AH276" i="1"/>
  <c r="AE276" i="1"/>
  <c r="AD276" i="1"/>
  <c r="S276" i="1"/>
  <c r="U276" i="1"/>
  <c r="F276" i="1"/>
  <c r="E276" i="1"/>
  <c r="AH275" i="1"/>
  <c r="AE275" i="1"/>
  <c r="AD275" i="1"/>
  <c r="S275" i="1"/>
  <c r="U275" i="1"/>
  <c r="H275" i="1"/>
  <c r="F275" i="1"/>
  <c r="E275" i="1"/>
  <c r="AH274" i="1"/>
  <c r="AD274" i="1"/>
  <c r="S274" i="1"/>
  <c r="U274" i="1"/>
  <c r="F274" i="1"/>
  <c r="E274" i="1"/>
  <c r="AH273" i="1"/>
  <c r="AD273" i="1"/>
  <c r="S273" i="1"/>
  <c r="U273" i="1"/>
  <c r="F273" i="1"/>
  <c r="E273" i="1"/>
  <c r="AH272" i="1"/>
  <c r="AE272" i="1"/>
  <c r="AD272" i="1"/>
  <c r="S272" i="1"/>
  <c r="U272" i="1"/>
  <c r="H272" i="1"/>
  <c r="F272" i="1"/>
  <c r="E272" i="1"/>
  <c r="AH271" i="1"/>
  <c r="AE271" i="1"/>
  <c r="AD271" i="1"/>
  <c r="S271" i="1"/>
  <c r="U271" i="1"/>
  <c r="H271" i="1"/>
  <c r="F271" i="1"/>
  <c r="E271" i="1"/>
  <c r="AH270" i="1"/>
  <c r="AE270" i="1"/>
  <c r="AD270" i="1"/>
  <c r="S270" i="1"/>
  <c r="U270" i="1"/>
  <c r="H270" i="1"/>
  <c r="F270" i="1"/>
  <c r="E270" i="1"/>
  <c r="AH269" i="1"/>
  <c r="AE269" i="1"/>
  <c r="AD269" i="1"/>
  <c r="S269" i="1"/>
  <c r="U269" i="1"/>
  <c r="H269" i="1"/>
  <c r="F269" i="1"/>
  <c r="E269" i="1"/>
  <c r="AH268" i="1"/>
  <c r="AE268" i="1"/>
  <c r="AD268" i="1"/>
  <c r="S268" i="1"/>
  <c r="U268" i="1"/>
  <c r="H268" i="1"/>
  <c r="F268" i="1"/>
  <c r="E268" i="1"/>
  <c r="AH267" i="1"/>
  <c r="AE267" i="1"/>
  <c r="AD267" i="1"/>
  <c r="S267" i="1"/>
  <c r="U267" i="1"/>
  <c r="H267" i="1"/>
  <c r="F267" i="1"/>
  <c r="E267" i="1"/>
  <c r="AH266" i="1"/>
  <c r="AE266" i="1"/>
  <c r="AD266" i="1"/>
  <c r="S266" i="1"/>
  <c r="U266" i="1"/>
  <c r="H266" i="1"/>
  <c r="F266" i="1"/>
  <c r="E266" i="1"/>
  <c r="AH265" i="1"/>
  <c r="AE265" i="1"/>
  <c r="AD265" i="1"/>
  <c r="S265" i="1"/>
  <c r="U265" i="1"/>
  <c r="H265" i="1"/>
  <c r="F265" i="1"/>
  <c r="E265" i="1"/>
  <c r="AH264" i="1"/>
  <c r="AD264" i="1"/>
  <c r="S264" i="1"/>
  <c r="U264" i="1"/>
  <c r="F264" i="1"/>
  <c r="E264" i="1"/>
  <c r="AH263" i="1"/>
  <c r="AD263" i="1"/>
  <c r="S263" i="1"/>
  <c r="U263" i="1"/>
  <c r="F263" i="1"/>
  <c r="E263" i="1"/>
  <c r="AH262" i="1"/>
  <c r="AD262" i="1"/>
  <c r="S262" i="1"/>
  <c r="U262" i="1"/>
  <c r="F262" i="1"/>
  <c r="E262" i="1"/>
  <c r="AH261" i="1"/>
  <c r="AE261" i="1"/>
  <c r="AD261" i="1"/>
  <c r="S261" i="1"/>
  <c r="U261" i="1"/>
  <c r="H261" i="1"/>
  <c r="F261" i="1"/>
  <c r="E261" i="1"/>
  <c r="AH260" i="1"/>
  <c r="AD260" i="1"/>
  <c r="Z260" i="1"/>
  <c r="S260" i="1"/>
  <c r="U260" i="1"/>
  <c r="F260" i="1"/>
  <c r="E260" i="1"/>
  <c r="AH259" i="1"/>
  <c r="AD259" i="1"/>
  <c r="Z259" i="1"/>
  <c r="S259" i="1"/>
  <c r="U259" i="1"/>
  <c r="F259" i="1"/>
  <c r="E259" i="1"/>
  <c r="AH258" i="1"/>
  <c r="AE258" i="1"/>
  <c r="AD258" i="1"/>
  <c r="S258" i="1"/>
  <c r="U258" i="1"/>
  <c r="H258" i="1"/>
  <c r="F258" i="1"/>
  <c r="E258" i="1"/>
  <c r="AH257" i="1"/>
  <c r="AE257" i="1"/>
  <c r="AD257" i="1"/>
  <c r="S257" i="1"/>
  <c r="U257" i="1"/>
  <c r="F257" i="1"/>
  <c r="E257" i="1"/>
  <c r="AH256" i="1"/>
  <c r="AE256" i="1"/>
  <c r="AD256" i="1"/>
  <c r="S256" i="1"/>
  <c r="U256" i="1"/>
  <c r="F256" i="1"/>
  <c r="E256" i="1"/>
  <c r="AH255" i="1"/>
  <c r="AE255" i="1"/>
  <c r="AD255" i="1"/>
  <c r="S255" i="1"/>
  <c r="U255" i="1"/>
  <c r="H255" i="1"/>
  <c r="F255" i="1"/>
  <c r="E255" i="1"/>
  <c r="AH254" i="1"/>
  <c r="AE254" i="1"/>
  <c r="AD254" i="1"/>
  <c r="S254" i="1"/>
  <c r="U254" i="1"/>
  <c r="H254" i="1"/>
  <c r="F254" i="1"/>
  <c r="E254" i="1"/>
  <c r="AH253" i="1"/>
  <c r="AE253" i="1"/>
  <c r="AD253" i="1"/>
  <c r="S253" i="1"/>
  <c r="U253" i="1"/>
  <c r="H253" i="1"/>
  <c r="F253" i="1"/>
  <c r="E253" i="1"/>
  <c r="AH252" i="1"/>
  <c r="AE252" i="1"/>
  <c r="AD252" i="1"/>
  <c r="S252" i="1"/>
  <c r="U252" i="1"/>
  <c r="H252" i="1"/>
  <c r="F252" i="1"/>
  <c r="E252" i="1"/>
  <c r="AH251" i="1"/>
  <c r="AE251" i="1"/>
  <c r="AD251" i="1"/>
  <c r="S251" i="1"/>
  <c r="U251" i="1"/>
  <c r="H251" i="1"/>
  <c r="F251" i="1"/>
  <c r="E251" i="1"/>
  <c r="AH250" i="1"/>
  <c r="AE250" i="1"/>
  <c r="AD250" i="1"/>
  <c r="S250" i="1"/>
  <c r="U250" i="1"/>
  <c r="H250" i="1"/>
  <c r="F250" i="1"/>
  <c r="E250" i="1"/>
  <c r="AH249" i="1"/>
  <c r="AE249" i="1"/>
  <c r="AD249" i="1"/>
  <c r="S249" i="1"/>
  <c r="U249" i="1"/>
  <c r="H249" i="1"/>
  <c r="F249" i="1"/>
  <c r="E249" i="1"/>
  <c r="AH248" i="1"/>
  <c r="AE248" i="1"/>
  <c r="AD248" i="1"/>
  <c r="S248" i="1"/>
  <c r="U248" i="1"/>
  <c r="H248" i="1"/>
  <c r="F248" i="1"/>
  <c r="E248" i="1"/>
  <c r="AH247" i="1"/>
  <c r="AE247" i="1"/>
  <c r="AD247" i="1"/>
  <c r="S247" i="1"/>
  <c r="U247" i="1"/>
  <c r="F247" i="1"/>
  <c r="E247" i="1"/>
  <c r="AH246" i="1"/>
  <c r="AE246" i="1"/>
  <c r="AD246" i="1"/>
  <c r="S246" i="1"/>
  <c r="U246" i="1"/>
  <c r="F246" i="1"/>
  <c r="E246" i="1"/>
  <c r="AH245" i="1"/>
  <c r="AE245" i="1"/>
  <c r="AD245" i="1"/>
  <c r="S245" i="1"/>
  <c r="U245" i="1"/>
  <c r="F245" i="1"/>
  <c r="E245" i="1"/>
  <c r="AH244" i="1"/>
  <c r="AE244" i="1"/>
  <c r="AD244" i="1"/>
  <c r="S244" i="1"/>
  <c r="U244" i="1"/>
  <c r="F244" i="1"/>
  <c r="E244" i="1"/>
  <c r="AH243" i="1"/>
  <c r="AE243" i="1"/>
  <c r="AD243" i="1"/>
  <c r="S243" i="1"/>
  <c r="U243" i="1"/>
  <c r="F243" i="1"/>
  <c r="E243" i="1"/>
  <c r="AH242" i="1"/>
  <c r="AE242" i="1"/>
  <c r="AD242" i="1"/>
  <c r="S242" i="1"/>
  <c r="U242" i="1"/>
  <c r="F242" i="1"/>
  <c r="E242" i="1"/>
  <c r="AH241" i="1"/>
  <c r="AE241" i="1"/>
  <c r="AD241" i="1"/>
  <c r="S241" i="1"/>
  <c r="U241" i="1"/>
  <c r="F241" i="1"/>
  <c r="E241" i="1"/>
  <c r="AH240" i="1"/>
  <c r="AE240" i="1"/>
  <c r="AD240" i="1"/>
  <c r="S240" i="1"/>
  <c r="U240" i="1"/>
  <c r="F240" i="1"/>
  <c r="E240" i="1"/>
  <c r="AH239" i="1"/>
  <c r="AE239" i="1"/>
  <c r="AD239" i="1"/>
  <c r="S239" i="1"/>
  <c r="U239" i="1"/>
  <c r="F239" i="1"/>
  <c r="E239" i="1"/>
  <c r="AH238" i="1"/>
  <c r="AE238" i="1"/>
  <c r="AD238" i="1"/>
  <c r="S238" i="1"/>
  <c r="U238" i="1"/>
  <c r="F238" i="1"/>
  <c r="E238" i="1"/>
  <c r="AH237" i="1"/>
  <c r="AE237" i="1"/>
  <c r="AD237" i="1"/>
  <c r="S237" i="1"/>
  <c r="U237" i="1"/>
  <c r="F237" i="1"/>
  <c r="E237" i="1"/>
  <c r="AH236" i="1"/>
  <c r="AE236" i="1"/>
  <c r="AD236" i="1"/>
  <c r="S236" i="1"/>
  <c r="U236" i="1"/>
  <c r="F236" i="1"/>
  <c r="E236" i="1"/>
  <c r="AH235" i="1"/>
  <c r="AE235" i="1"/>
  <c r="AD235" i="1"/>
  <c r="Z235" i="1"/>
  <c r="S235" i="1"/>
  <c r="U235" i="1"/>
  <c r="H235" i="1"/>
  <c r="F235" i="1"/>
  <c r="E235" i="1"/>
  <c r="AH234" i="1"/>
  <c r="AE234" i="1"/>
  <c r="AD234" i="1"/>
  <c r="Z234" i="1"/>
  <c r="S234" i="1"/>
  <c r="U234" i="1"/>
  <c r="H234" i="1"/>
  <c r="F234" i="1"/>
  <c r="E234" i="1"/>
  <c r="AH233" i="1"/>
  <c r="AE233" i="1"/>
  <c r="AD233" i="1"/>
  <c r="Z233" i="1"/>
  <c r="S233" i="1"/>
  <c r="U233" i="1"/>
  <c r="H233" i="1"/>
  <c r="F233" i="1"/>
  <c r="E233" i="1"/>
  <c r="AH232" i="1"/>
  <c r="AE232" i="1"/>
  <c r="AD232" i="1"/>
  <c r="S232" i="1"/>
  <c r="U232" i="1"/>
  <c r="H232" i="1"/>
  <c r="F232" i="1"/>
  <c r="E232" i="1"/>
  <c r="AH231" i="1"/>
  <c r="AE231" i="1"/>
  <c r="AD231" i="1"/>
  <c r="S231" i="1"/>
  <c r="U231" i="1"/>
  <c r="F231" i="1"/>
  <c r="E231" i="1"/>
  <c r="AH230" i="1"/>
  <c r="AE230" i="1"/>
  <c r="AD230" i="1"/>
  <c r="S230" i="1"/>
  <c r="U230" i="1"/>
  <c r="F230" i="1"/>
  <c r="E230" i="1"/>
  <c r="AH229" i="1"/>
  <c r="AE229" i="1"/>
  <c r="AD229" i="1"/>
  <c r="S229" i="1"/>
  <c r="U229" i="1"/>
  <c r="F229" i="1"/>
  <c r="E229" i="1"/>
  <c r="AH228" i="1"/>
  <c r="AE228" i="1"/>
  <c r="AD228" i="1"/>
  <c r="Z228" i="1"/>
  <c r="S228" i="1"/>
  <c r="U228" i="1"/>
  <c r="H228" i="1"/>
  <c r="F228" i="1"/>
  <c r="E228" i="1"/>
  <c r="AH227" i="1"/>
  <c r="AE227" i="1"/>
  <c r="AD227" i="1"/>
  <c r="Z227" i="1"/>
  <c r="S227" i="1"/>
  <c r="U227" i="1"/>
  <c r="H227" i="1"/>
  <c r="F227" i="1"/>
  <c r="E227" i="1"/>
  <c r="AH226" i="1"/>
  <c r="AD226" i="1"/>
  <c r="S226" i="1"/>
  <c r="U226" i="1"/>
  <c r="F226" i="1"/>
  <c r="E226" i="1"/>
  <c r="AH225" i="1"/>
  <c r="AE225" i="1"/>
  <c r="AD225" i="1"/>
  <c r="S225" i="1"/>
  <c r="U225" i="1"/>
  <c r="F225" i="1"/>
  <c r="E225" i="1"/>
  <c r="AH224" i="1"/>
  <c r="AE224" i="1"/>
  <c r="AD224" i="1"/>
  <c r="S224" i="1"/>
  <c r="U224" i="1"/>
  <c r="F224" i="1"/>
  <c r="E224" i="1"/>
  <c r="AH223" i="1"/>
  <c r="AE223" i="1"/>
  <c r="AD223" i="1"/>
  <c r="S223" i="1"/>
  <c r="U223" i="1"/>
  <c r="H223" i="1"/>
  <c r="F223" i="1"/>
  <c r="E223" i="1"/>
  <c r="AH222" i="1"/>
  <c r="AD222" i="1"/>
  <c r="S222" i="1"/>
  <c r="U222" i="1"/>
  <c r="F222" i="1"/>
  <c r="E222" i="1"/>
  <c r="AH221" i="1"/>
  <c r="AE221" i="1"/>
  <c r="AD221" i="1"/>
  <c r="S221" i="1"/>
  <c r="U221" i="1"/>
  <c r="F221" i="1"/>
  <c r="E221" i="1"/>
  <c r="AH220" i="1"/>
  <c r="AD220" i="1"/>
  <c r="S220" i="1"/>
  <c r="U220" i="1"/>
  <c r="F220" i="1"/>
  <c r="E220" i="1"/>
  <c r="AH219" i="1"/>
  <c r="S219" i="1"/>
  <c r="U219" i="1"/>
  <c r="H219" i="1"/>
  <c r="F219" i="1"/>
  <c r="E219" i="1"/>
  <c r="AH218" i="1"/>
  <c r="AD218" i="1"/>
  <c r="S218" i="1"/>
  <c r="U218" i="1"/>
  <c r="F218" i="1"/>
  <c r="E218" i="1"/>
  <c r="AH217" i="1"/>
  <c r="AD217" i="1"/>
  <c r="S217" i="1"/>
  <c r="U217" i="1"/>
  <c r="F217" i="1"/>
  <c r="E217" i="1"/>
  <c r="AH216" i="1"/>
  <c r="AD216" i="1"/>
  <c r="S216" i="1"/>
  <c r="U216" i="1"/>
  <c r="F216" i="1"/>
  <c r="E216" i="1"/>
  <c r="AH215" i="1"/>
  <c r="AE215" i="1"/>
  <c r="AD215" i="1"/>
  <c r="S215" i="1"/>
  <c r="U215" i="1"/>
  <c r="F215" i="1"/>
  <c r="E215" i="1"/>
  <c r="AH214" i="1"/>
  <c r="AE214" i="1"/>
  <c r="AD214" i="1"/>
  <c r="S214" i="1"/>
  <c r="U214" i="1"/>
  <c r="F214" i="1"/>
  <c r="E214" i="1"/>
  <c r="AH213" i="1"/>
  <c r="AE213" i="1"/>
  <c r="AD213" i="1"/>
  <c r="S213" i="1"/>
  <c r="U213" i="1"/>
  <c r="H213" i="1"/>
  <c r="F213" i="1"/>
  <c r="E213" i="1"/>
  <c r="AH212" i="1"/>
  <c r="AE212" i="1"/>
  <c r="AD212" i="1"/>
  <c r="S212" i="1"/>
  <c r="U212" i="1"/>
  <c r="H212" i="1"/>
  <c r="F212" i="1"/>
  <c r="E212" i="1"/>
  <c r="AH211" i="1"/>
  <c r="AE211" i="1"/>
  <c r="AD211" i="1"/>
  <c r="S211" i="1"/>
  <c r="U211" i="1"/>
  <c r="H211" i="1"/>
  <c r="F211" i="1"/>
  <c r="E211" i="1"/>
  <c r="AH210" i="1"/>
  <c r="AE210" i="1"/>
  <c r="AD210" i="1"/>
  <c r="S210" i="1"/>
  <c r="U210" i="1"/>
  <c r="H210" i="1"/>
  <c r="F210" i="1"/>
  <c r="E210" i="1"/>
  <c r="AH209" i="1"/>
  <c r="AE209" i="1"/>
  <c r="AD209" i="1"/>
  <c r="S209" i="1"/>
  <c r="U209" i="1"/>
  <c r="H209" i="1"/>
  <c r="F209" i="1"/>
  <c r="E209" i="1"/>
  <c r="AH208" i="1"/>
  <c r="AE208" i="1"/>
  <c r="AD208" i="1"/>
  <c r="S208" i="1"/>
  <c r="U208" i="1"/>
  <c r="H208" i="1"/>
  <c r="F208" i="1"/>
  <c r="E208" i="1"/>
  <c r="AH207" i="1"/>
  <c r="AE207" i="1"/>
  <c r="AD207" i="1"/>
  <c r="F207" i="1"/>
  <c r="E207" i="1"/>
  <c r="AH206" i="1"/>
  <c r="AE206" i="1"/>
  <c r="AD206" i="1"/>
  <c r="F206" i="1"/>
  <c r="E206" i="1"/>
  <c r="AH205" i="1"/>
  <c r="AE205" i="1"/>
  <c r="AD205" i="1"/>
  <c r="S205" i="1"/>
  <c r="U205" i="1"/>
  <c r="F205" i="1"/>
  <c r="E205" i="1"/>
  <c r="AH204" i="1"/>
  <c r="AE204" i="1"/>
  <c r="AD204" i="1"/>
  <c r="S204" i="1"/>
  <c r="U204" i="1"/>
  <c r="F204" i="1"/>
  <c r="E204" i="1"/>
  <c r="AH203" i="1"/>
  <c r="AE203" i="1"/>
  <c r="AD203" i="1"/>
  <c r="S203" i="1"/>
  <c r="U203" i="1"/>
  <c r="H203" i="1"/>
  <c r="F203" i="1"/>
  <c r="E203" i="1"/>
  <c r="AH202" i="1"/>
  <c r="AE202" i="1"/>
  <c r="AD202" i="1"/>
  <c r="S202" i="1"/>
  <c r="U202" i="1"/>
  <c r="H202" i="1"/>
  <c r="F202" i="1"/>
  <c r="E202" i="1"/>
  <c r="AH201" i="1"/>
  <c r="AE201" i="1"/>
  <c r="AD201" i="1"/>
  <c r="S201" i="1"/>
  <c r="U201" i="1"/>
  <c r="F201" i="1"/>
  <c r="E201" i="1"/>
  <c r="AH200" i="1"/>
  <c r="AE200" i="1"/>
  <c r="AD200" i="1"/>
  <c r="S200" i="1"/>
  <c r="U200" i="1"/>
  <c r="F200" i="1"/>
  <c r="E200" i="1"/>
  <c r="AH199" i="1"/>
  <c r="AE199" i="1"/>
  <c r="AD199" i="1"/>
  <c r="S199" i="1"/>
  <c r="U199" i="1"/>
  <c r="F199" i="1"/>
  <c r="E199" i="1"/>
  <c r="AH198" i="1"/>
  <c r="AD198" i="1"/>
  <c r="S198" i="1"/>
  <c r="U198" i="1"/>
  <c r="F198" i="1"/>
  <c r="E198" i="1"/>
  <c r="AH197" i="1"/>
  <c r="AD197" i="1"/>
  <c r="S197" i="1"/>
  <c r="U197" i="1"/>
  <c r="F197" i="1"/>
  <c r="E197" i="1"/>
  <c r="AH196" i="1"/>
  <c r="AE196" i="1"/>
  <c r="AD196" i="1"/>
  <c r="S196" i="1"/>
  <c r="U196" i="1"/>
  <c r="F196" i="1"/>
  <c r="E196" i="1"/>
  <c r="AH195" i="1"/>
  <c r="AE195" i="1"/>
  <c r="AD195" i="1"/>
  <c r="S195" i="1"/>
  <c r="U195" i="1"/>
  <c r="F195" i="1"/>
  <c r="E195" i="1"/>
  <c r="AH194" i="1"/>
  <c r="AE194" i="1"/>
  <c r="AD194" i="1"/>
  <c r="S194" i="1"/>
  <c r="U194" i="1"/>
  <c r="F194" i="1"/>
  <c r="E194" i="1"/>
  <c r="AH193" i="1"/>
  <c r="AE193" i="1"/>
  <c r="AD193" i="1"/>
  <c r="S193" i="1"/>
  <c r="U193" i="1"/>
  <c r="F193" i="1"/>
  <c r="E193" i="1"/>
  <c r="AH192" i="1"/>
  <c r="AE192" i="1"/>
  <c r="AD192" i="1"/>
  <c r="S192" i="1"/>
  <c r="U192" i="1"/>
  <c r="F192" i="1"/>
  <c r="E192" i="1"/>
  <c r="AH191" i="1"/>
  <c r="AE191" i="1"/>
  <c r="AD191" i="1"/>
  <c r="S191" i="1"/>
  <c r="U191" i="1"/>
  <c r="F191" i="1"/>
  <c r="E191" i="1"/>
  <c r="AH190" i="1"/>
  <c r="AE190" i="1"/>
  <c r="AD190" i="1"/>
  <c r="S190" i="1"/>
  <c r="U190" i="1"/>
  <c r="F190" i="1"/>
  <c r="E190" i="1"/>
  <c r="AH189" i="1"/>
  <c r="AD189" i="1"/>
  <c r="S189" i="1"/>
  <c r="U189" i="1"/>
  <c r="F189" i="1"/>
  <c r="E189" i="1"/>
  <c r="AH188" i="1"/>
  <c r="AE188" i="1"/>
  <c r="AD188" i="1"/>
  <c r="S188" i="1"/>
  <c r="U188" i="1"/>
  <c r="F188" i="1"/>
  <c r="E188" i="1"/>
  <c r="AH187" i="1"/>
  <c r="AE187" i="1"/>
  <c r="AD187" i="1"/>
  <c r="S187" i="1"/>
  <c r="U187" i="1"/>
  <c r="H187" i="1"/>
  <c r="F187" i="1"/>
  <c r="E187" i="1"/>
  <c r="AH186" i="1"/>
  <c r="AE186" i="1"/>
  <c r="AD186" i="1"/>
  <c r="S186" i="1"/>
  <c r="U186" i="1"/>
  <c r="F186" i="1"/>
  <c r="E186" i="1"/>
  <c r="AH185" i="1"/>
  <c r="AE185" i="1"/>
  <c r="AD185" i="1"/>
  <c r="S185" i="1"/>
  <c r="U185" i="1"/>
  <c r="F185" i="1"/>
  <c r="E185" i="1"/>
  <c r="AH184" i="1"/>
  <c r="AE184" i="1"/>
  <c r="AD184" i="1"/>
  <c r="S184" i="1"/>
  <c r="U184" i="1"/>
  <c r="F184" i="1"/>
  <c r="E184" i="1"/>
  <c r="AH183" i="1"/>
  <c r="AE183" i="1"/>
  <c r="AD183" i="1"/>
  <c r="Z183" i="1"/>
  <c r="S183" i="1"/>
  <c r="U183" i="1"/>
  <c r="F183" i="1"/>
  <c r="E183" i="1"/>
  <c r="AH182" i="1"/>
  <c r="AD182" i="1"/>
  <c r="S182" i="1"/>
  <c r="U182" i="1"/>
  <c r="F182" i="1"/>
  <c r="E182" i="1"/>
  <c r="AH181" i="1"/>
  <c r="AE181" i="1"/>
  <c r="AD181" i="1"/>
  <c r="Z181" i="1"/>
  <c r="S181" i="1"/>
  <c r="U181" i="1"/>
  <c r="F181" i="1"/>
  <c r="E181" i="1"/>
  <c r="AH180" i="1"/>
  <c r="AE180" i="1"/>
  <c r="AD180" i="1"/>
  <c r="Z180" i="1"/>
  <c r="S180" i="1"/>
  <c r="U180" i="1"/>
  <c r="F180" i="1"/>
  <c r="E180" i="1"/>
  <c r="AH179" i="1"/>
  <c r="AE179" i="1"/>
  <c r="AD179" i="1"/>
  <c r="Z179" i="1"/>
  <c r="S179" i="1"/>
  <c r="U179" i="1"/>
  <c r="F179" i="1"/>
  <c r="E179" i="1"/>
  <c r="AH178" i="1"/>
  <c r="AE178" i="1"/>
  <c r="AD178" i="1"/>
  <c r="Z178" i="1"/>
  <c r="S178" i="1"/>
  <c r="U178" i="1"/>
  <c r="F178" i="1"/>
  <c r="E178" i="1"/>
  <c r="AH177" i="1"/>
  <c r="AE177" i="1"/>
  <c r="AD177" i="1"/>
  <c r="S177" i="1"/>
  <c r="U177" i="1"/>
  <c r="F177" i="1"/>
  <c r="E177" i="1"/>
  <c r="AH176" i="1"/>
  <c r="AE176" i="1"/>
  <c r="AD176" i="1"/>
  <c r="S176" i="1"/>
  <c r="U176" i="1"/>
  <c r="F176" i="1"/>
  <c r="E176" i="1"/>
  <c r="AH175" i="1"/>
  <c r="AE175" i="1"/>
  <c r="AD175" i="1"/>
  <c r="S175" i="1"/>
  <c r="U175" i="1"/>
  <c r="F175" i="1"/>
  <c r="E175" i="1"/>
  <c r="AH174" i="1"/>
  <c r="AE174" i="1"/>
  <c r="AD174" i="1"/>
  <c r="Z174" i="1"/>
  <c r="S174" i="1"/>
  <c r="U174" i="1"/>
  <c r="F174" i="1"/>
  <c r="E174" i="1"/>
  <c r="AH173" i="1"/>
  <c r="AE173" i="1"/>
  <c r="AD173" i="1"/>
  <c r="Z173" i="1"/>
  <c r="S173" i="1"/>
  <c r="U173" i="1"/>
  <c r="H173" i="1"/>
  <c r="F173" i="1"/>
  <c r="E173" i="1"/>
  <c r="AH172" i="1"/>
  <c r="AD172" i="1"/>
  <c r="S172" i="1"/>
  <c r="U172" i="1"/>
  <c r="F172" i="1"/>
  <c r="E172" i="1"/>
  <c r="AH171" i="1"/>
  <c r="AD171" i="1"/>
  <c r="S171" i="1"/>
  <c r="U171" i="1"/>
  <c r="F171" i="1"/>
  <c r="E171" i="1"/>
  <c r="AH170" i="1"/>
  <c r="AE170" i="1"/>
  <c r="AD170" i="1"/>
  <c r="S170" i="1"/>
  <c r="U170" i="1"/>
  <c r="F170" i="1"/>
  <c r="E170" i="1"/>
  <c r="AH169" i="1"/>
  <c r="AE169" i="1"/>
  <c r="AD169" i="1"/>
  <c r="Z169" i="1"/>
  <c r="S169" i="1"/>
  <c r="U169" i="1"/>
  <c r="F169" i="1"/>
  <c r="E169" i="1"/>
  <c r="AH168" i="1"/>
  <c r="AE168" i="1"/>
  <c r="AD168" i="1"/>
  <c r="S168" i="1"/>
  <c r="U168" i="1"/>
  <c r="H168" i="1"/>
  <c r="F168" i="1"/>
  <c r="E168" i="1"/>
  <c r="AH167" i="1"/>
  <c r="AD167" i="1"/>
  <c r="S167" i="1"/>
  <c r="U167" i="1"/>
  <c r="F167" i="1"/>
  <c r="E167" i="1"/>
  <c r="AH166" i="1"/>
  <c r="AD166" i="1"/>
  <c r="S166" i="1"/>
  <c r="U166" i="1"/>
  <c r="F166" i="1"/>
  <c r="E166" i="1"/>
  <c r="AH165" i="1"/>
  <c r="AD165" i="1"/>
  <c r="S165" i="1"/>
  <c r="U165" i="1"/>
  <c r="F165" i="1"/>
  <c r="E165" i="1"/>
  <c r="AH164" i="1"/>
  <c r="AE164" i="1"/>
  <c r="AD164" i="1"/>
  <c r="S164" i="1"/>
  <c r="U164" i="1"/>
  <c r="F164" i="1"/>
  <c r="E164" i="1"/>
  <c r="AH163" i="1"/>
  <c r="AE163" i="1"/>
  <c r="AD163" i="1"/>
  <c r="S163" i="1"/>
  <c r="U163" i="1"/>
  <c r="H163" i="1"/>
  <c r="F163" i="1"/>
  <c r="E163" i="1"/>
  <c r="AH162" i="1"/>
  <c r="AE162" i="1"/>
  <c r="AD162" i="1"/>
  <c r="S162" i="1"/>
  <c r="U162" i="1"/>
  <c r="H162" i="1"/>
  <c r="F162" i="1"/>
  <c r="E162" i="1"/>
  <c r="AH161" i="1"/>
  <c r="AE161" i="1"/>
  <c r="AD161" i="1"/>
  <c r="S161" i="1"/>
  <c r="U161" i="1"/>
  <c r="F161" i="1"/>
  <c r="E161" i="1"/>
  <c r="AH160" i="1"/>
  <c r="AE160" i="1"/>
  <c r="AD160" i="1"/>
  <c r="S160" i="1"/>
  <c r="U160" i="1"/>
  <c r="F160" i="1"/>
  <c r="E160" i="1"/>
  <c r="AH159" i="1"/>
  <c r="AE159" i="1"/>
  <c r="AD159" i="1"/>
  <c r="S159" i="1"/>
  <c r="U159" i="1"/>
  <c r="F159" i="1"/>
  <c r="E159" i="1"/>
  <c r="AH158" i="1"/>
  <c r="AE158" i="1"/>
  <c r="AD158" i="1"/>
  <c r="S158" i="1"/>
  <c r="U158" i="1"/>
  <c r="F158" i="1"/>
  <c r="E158" i="1"/>
  <c r="AH157" i="1"/>
  <c r="AE157" i="1"/>
  <c r="AD157" i="1"/>
  <c r="S157" i="1"/>
  <c r="U157" i="1"/>
  <c r="F157" i="1"/>
  <c r="E157" i="1"/>
  <c r="AH156" i="1"/>
  <c r="AE156" i="1"/>
  <c r="AD156" i="1"/>
  <c r="S156" i="1"/>
  <c r="U156" i="1"/>
  <c r="F156" i="1"/>
  <c r="E156" i="1"/>
  <c r="AH155" i="1"/>
  <c r="AE155" i="1"/>
  <c r="AD155" i="1"/>
  <c r="S155" i="1"/>
  <c r="U155" i="1"/>
  <c r="F155" i="1"/>
  <c r="E155" i="1"/>
  <c r="AH154" i="1"/>
  <c r="AE154" i="1"/>
  <c r="AD154" i="1"/>
  <c r="S154" i="1"/>
  <c r="U154" i="1"/>
  <c r="F154" i="1"/>
  <c r="E154" i="1"/>
  <c r="AH153" i="1"/>
  <c r="AE153" i="1"/>
  <c r="AD153" i="1"/>
  <c r="S153" i="1"/>
  <c r="U153" i="1"/>
  <c r="F153" i="1"/>
  <c r="E153" i="1"/>
  <c r="AH152" i="1"/>
  <c r="AE152" i="1"/>
  <c r="AD152" i="1"/>
  <c r="S152" i="1"/>
  <c r="U152" i="1"/>
  <c r="H152" i="1"/>
  <c r="F152" i="1"/>
  <c r="E152" i="1"/>
  <c r="AH151" i="1"/>
  <c r="AE151" i="1"/>
  <c r="AD151" i="1"/>
  <c r="S151" i="1"/>
  <c r="U151" i="1"/>
  <c r="H151" i="1"/>
  <c r="F151" i="1"/>
  <c r="E151" i="1"/>
  <c r="AH150" i="1"/>
  <c r="AE150" i="1"/>
  <c r="AD150" i="1"/>
  <c r="S150" i="1"/>
  <c r="U150" i="1"/>
  <c r="F150" i="1"/>
  <c r="E150" i="1"/>
  <c r="AH149" i="1"/>
  <c r="AE149" i="1"/>
  <c r="AD149" i="1"/>
  <c r="S149" i="1"/>
  <c r="U149" i="1"/>
  <c r="F149" i="1"/>
  <c r="E149" i="1"/>
  <c r="AH148" i="1"/>
  <c r="AE148" i="1"/>
  <c r="AD148" i="1"/>
  <c r="S148" i="1"/>
  <c r="U148" i="1"/>
  <c r="F148" i="1"/>
  <c r="E148" i="1"/>
  <c r="AH147" i="1"/>
  <c r="AE147" i="1"/>
  <c r="AD147" i="1"/>
  <c r="S147" i="1"/>
  <c r="U147" i="1"/>
  <c r="F147" i="1"/>
  <c r="E147" i="1"/>
  <c r="AH146" i="1"/>
  <c r="AE146" i="1"/>
  <c r="AD146" i="1"/>
  <c r="S146" i="1"/>
  <c r="U146" i="1"/>
  <c r="F146" i="1"/>
  <c r="E146" i="1"/>
  <c r="AH145" i="1"/>
  <c r="AE145" i="1"/>
  <c r="AD145" i="1"/>
  <c r="S145" i="1"/>
  <c r="U145" i="1"/>
  <c r="F145" i="1"/>
  <c r="E145" i="1"/>
  <c r="AH144" i="1"/>
  <c r="AE144" i="1"/>
  <c r="AD144" i="1"/>
  <c r="S144" i="1"/>
  <c r="U144" i="1"/>
  <c r="F144" i="1"/>
  <c r="E144" i="1"/>
  <c r="AH143" i="1"/>
  <c r="AE143" i="1"/>
  <c r="AD143" i="1"/>
  <c r="S143" i="1"/>
  <c r="U143" i="1"/>
  <c r="F143" i="1"/>
  <c r="E143" i="1"/>
  <c r="AH142" i="1"/>
  <c r="AE142" i="1"/>
  <c r="AD142" i="1"/>
  <c r="S142" i="1"/>
  <c r="U142" i="1"/>
  <c r="F142" i="1"/>
  <c r="E142" i="1"/>
  <c r="AH141" i="1"/>
  <c r="AE141" i="1"/>
  <c r="AD141" i="1"/>
  <c r="S141" i="1"/>
  <c r="U141" i="1"/>
  <c r="F141" i="1"/>
  <c r="E141" i="1"/>
  <c r="AH140" i="1"/>
  <c r="AE140" i="1"/>
  <c r="AD140" i="1"/>
  <c r="S140" i="1"/>
  <c r="U140" i="1"/>
  <c r="F140" i="1"/>
  <c r="E140" i="1"/>
  <c r="AH139" i="1"/>
  <c r="AE139" i="1"/>
  <c r="AD139" i="1"/>
  <c r="S139" i="1"/>
  <c r="U139" i="1"/>
  <c r="F139" i="1"/>
  <c r="E139" i="1"/>
  <c r="AH138" i="1"/>
  <c r="AE138" i="1"/>
  <c r="AD138" i="1"/>
  <c r="S138" i="1"/>
  <c r="U138" i="1"/>
  <c r="F138" i="1"/>
  <c r="E138" i="1"/>
  <c r="AH137" i="1"/>
  <c r="AE137" i="1"/>
  <c r="AD137" i="1"/>
  <c r="S137" i="1"/>
  <c r="U137" i="1"/>
  <c r="F137" i="1"/>
  <c r="E137" i="1"/>
  <c r="AH136" i="1"/>
  <c r="AE136" i="1"/>
  <c r="AD136" i="1"/>
  <c r="S136" i="1"/>
  <c r="U136" i="1"/>
  <c r="F136" i="1"/>
  <c r="E136" i="1"/>
  <c r="AH135" i="1"/>
  <c r="AE135" i="1"/>
  <c r="AD135" i="1"/>
  <c r="S135" i="1"/>
  <c r="U135" i="1"/>
  <c r="F135" i="1"/>
  <c r="E135" i="1"/>
  <c r="AH134" i="1"/>
  <c r="AE134" i="1"/>
  <c r="AD134" i="1"/>
  <c r="S134" i="1"/>
  <c r="U134" i="1"/>
  <c r="F134" i="1"/>
  <c r="E134" i="1"/>
  <c r="AH133" i="1"/>
  <c r="AE133" i="1"/>
  <c r="AD133" i="1"/>
  <c r="S133" i="1"/>
  <c r="U133" i="1"/>
  <c r="F133" i="1"/>
  <c r="E133" i="1"/>
  <c r="AH132" i="1"/>
  <c r="AE132" i="1"/>
  <c r="AD132" i="1"/>
  <c r="S132" i="1"/>
  <c r="U132" i="1"/>
  <c r="F132" i="1"/>
  <c r="E132" i="1"/>
  <c r="AH131" i="1"/>
  <c r="AE131" i="1"/>
  <c r="AD131" i="1"/>
  <c r="S131" i="1"/>
  <c r="U131" i="1"/>
  <c r="F131" i="1"/>
  <c r="E131" i="1"/>
  <c r="AH130" i="1"/>
  <c r="AE130" i="1"/>
  <c r="AD130" i="1"/>
  <c r="S130" i="1"/>
  <c r="U130" i="1"/>
  <c r="F130" i="1"/>
  <c r="E130" i="1"/>
  <c r="AH129" i="1"/>
  <c r="AE129" i="1"/>
  <c r="AD129" i="1"/>
  <c r="S129" i="1"/>
  <c r="U129" i="1"/>
  <c r="H129" i="1"/>
  <c r="F129" i="1"/>
  <c r="E129" i="1"/>
  <c r="AH128" i="1"/>
  <c r="AE128" i="1"/>
  <c r="AD128" i="1"/>
  <c r="S128" i="1"/>
  <c r="U128" i="1"/>
  <c r="H128" i="1"/>
  <c r="F128" i="1"/>
  <c r="E128" i="1"/>
  <c r="AH127" i="1"/>
  <c r="AE127" i="1"/>
  <c r="AD127" i="1"/>
  <c r="S127" i="1"/>
  <c r="U127" i="1"/>
  <c r="H127" i="1"/>
  <c r="F127" i="1"/>
  <c r="E127" i="1"/>
  <c r="AH126" i="1"/>
  <c r="AE126" i="1"/>
  <c r="AD126" i="1"/>
  <c r="S126" i="1"/>
  <c r="U126" i="1"/>
  <c r="H126" i="1"/>
  <c r="F126" i="1"/>
  <c r="E126" i="1"/>
  <c r="AH125" i="1"/>
  <c r="AE125" i="1"/>
  <c r="AD125" i="1"/>
  <c r="S125" i="1"/>
  <c r="U125" i="1"/>
  <c r="H125" i="1"/>
  <c r="F125" i="1"/>
  <c r="E125" i="1"/>
  <c r="AH124" i="1"/>
  <c r="AD124" i="1"/>
  <c r="S124" i="1"/>
  <c r="U124" i="1"/>
  <c r="F124" i="1"/>
  <c r="E124" i="1"/>
  <c r="AH123" i="1"/>
  <c r="AE123" i="1"/>
  <c r="AD123" i="1"/>
  <c r="S123" i="1"/>
  <c r="U123" i="1"/>
  <c r="F123" i="1"/>
  <c r="E123" i="1"/>
  <c r="AH122" i="1"/>
  <c r="AE122" i="1"/>
  <c r="AD122" i="1"/>
  <c r="S122" i="1"/>
  <c r="U122" i="1"/>
  <c r="F122" i="1"/>
  <c r="E122" i="1"/>
  <c r="AH121" i="1"/>
  <c r="AE121" i="1"/>
  <c r="AD121" i="1"/>
  <c r="S121" i="1"/>
  <c r="U121" i="1"/>
  <c r="H121" i="1"/>
  <c r="F121" i="1"/>
  <c r="E121" i="1"/>
  <c r="AH120" i="1"/>
  <c r="AE120" i="1"/>
  <c r="AD120" i="1"/>
  <c r="S120" i="1"/>
  <c r="U120" i="1"/>
  <c r="H120" i="1"/>
  <c r="F120" i="1"/>
  <c r="E120" i="1"/>
  <c r="AH119" i="1"/>
  <c r="AE119" i="1"/>
  <c r="AD119" i="1"/>
  <c r="S119" i="1"/>
  <c r="U119" i="1"/>
  <c r="H119" i="1"/>
  <c r="F119" i="1"/>
  <c r="E119" i="1"/>
  <c r="AH118" i="1"/>
  <c r="AE118" i="1"/>
  <c r="AD118" i="1"/>
  <c r="S118" i="1"/>
  <c r="U118" i="1"/>
  <c r="H118" i="1"/>
  <c r="F118" i="1"/>
  <c r="E118" i="1"/>
  <c r="AH117" i="1"/>
  <c r="AE117" i="1"/>
  <c r="AD117" i="1"/>
  <c r="S117" i="1"/>
  <c r="U117" i="1"/>
  <c r="F117" i="1"/>
  <c r="E117" i="1"/>
  <c r="AH116" i="1"/>
  <c r="AE116" i="1"/>
  <c r="AD116" i="1"/>
  <c r="S116" i="1"/>
  <c r="U116" i="1"/>
  <c r="F116" i="1"/>
  <c r="E116" i="1"/>
  <c r="AH115" i="1"/>
  <c r="AE115" i="1"/>
  <c r="AD115" i="1"/>
  <c r="S115" i="1"/>
  <c r="U115" i="1"/>
  <c r="F115" i="1"/>
  <c r="E115" i="1"/>
  <c r="AH114" i="1"/>
  <c r="AE114" i="1"/>
  <c r="AD114" i="1"/>
  <c r="S114" i="1"/>
  <c r="U114" i="1"/>
  <c r="F114" i="1"/>
  <c r="E114" i="1"/>
  <c r="AH113" i="1"/>
  <c r="AE113" i="1"/>
  <c r="AD113" i="1"/>
  <c r="S113" i="1"/>
  <c r="U113" i="1"/>
  <c r="F113" i="1"/>
  <c r="E113" i="1"/>
  <c r="AH112" i="1"/>
  <c r="AE112" i="1"/>
  <c r="AD112" i="1"/>
  <c r="S112" i="1"/>
  <c r="U112" i="1"/>
  <c r="F112" i="1"/>
  <c r="E112" i="1"/>
  <c r="AH111" i="1"/>
  <c r="AE111" i="1"/>
  <c r="AD111" i="1"/>
  <c r="S111" i="1"/>
  <c r="U111" i="1"/>
  <c r="F111" i="1"/>
  <c r="E111" i="1"/>
  <c r="AH110" i="1"/>
  <c r="AD110" i="1"/>
  <c r="S110" i="1"/>
  <c r="U110" i="1"/>
  <c r="F110" i="1"/>
  <c r="E110" i="1"/>
  <c r="AH109" i="1"/>
  <c r="AE109" i="1"/>
  <c r="AD109" i="1"/>
  <c r="S109" i="1"/>
  <c r="U109" i="1"/>
  <c r="F109" i="1"/>
  <c r="E109" i="1"/>
  <c r="AH108" i="1"/>
  <c r="AE108" i="1"/>
  <c r="AD108" i="1"/>
  <c r="S108" i="1"/>
  <c r="U108" i="1"/>
  <c r="F108" i="1"/>
  <c r="E108" i="1"/>
  <c r="AH107" i="1"/>
  <c r="AD107" i="1"/>
  <c r="S107" i="1"/>
  <c r="U107" i="1"/>
  <c r="F107" i="1"/>
  <c r="E107" i="1"/>
  <c r="AH106" i="1"/>
  <c r="AD106" i="1"/>
  <c r="S106" i="1"/>
  <c r="U106" i="1"/>
  <c r="F106" i="1"/>
  <c r="E106" i="1"/>
  <c r="AH105" i="1"/>
  <c r="AD105" i="1"/>
  <c r="S105" i="1"/>
  <c r="U105" i="1"/>
  <c r="F105" i="1"/>
  <c r="E105" i="1"/>
  <c r="AH104" i="1"/>
  <c r="AE104" i="1"/>
  <c r="AD104" i="1"/>
  <c r="S104" i="1"/>
  <c r="U104" i="1"/>
  <c r="H104" i="1"/>
  <c r="F104" i="1"/>
  <c r="E104" i="1"/>
  <c r="AH103" i="1"/>
  <c r="AE103" i="1"/>
  <c r="AD103" i="1"/>
  <c r="S103" i="1"/>
  <c r="U103" i="1"/>
  <c r="H103" i="1"/>
  <c r="F103" i="1"/>
  <c r="E103" i="1"/>
  <c r="AH102" i="1"/>
  <c r="AE102" i="1"/>
  <c r="AD102" i="1"/>
  <c r="S102" i="1"/>
  <c r="U102" i="1"/>
  <c r="H102" i="1"/>
  <c r="F102" i="1"/>
  <c r="E102" i="1"/>
  <c r="AH101" i="1"/>
  <c r="AE101" i="1"/>
  <c r="AD101" i="1"/>
  <c r="S101" i="1"/>
  <c r="U101" i="1"/>
  <c r="H101" i="1"/>
  <c r="F101" i="1"/>
  <c r="E101" i="1"/>
  <c r="AE100" i="1"/>
  <c r="AD100" i="1"/>
  <c r="S100" i="1"/>
  <c r="U100" i="1"/>
  <c r="F100" i="1"/>
  <c r="E100" i="1"/>
  <c r="AH99" i="1"/>
  <c r="AE99" i="1"/>
  <c r="AD99" i="1"/>
  <c r="S99" i="1"/>
  <c r="U99" i="1"/>
  <c r="F99" i="1"/>
  <c r="E99" i="1"/>
  <c r="AH98" i="1"/>
  <c r="AE98" i="1"/>
  <c r="AD98" i="1"/>
  <c r="S98" i="1"/>
  <c r="U98" i="1"/>
  <c r="F98" i="1"/>
  <c r="E98" i="1"/>
  <c r="A98" i="1"/>
  <c r="AH97" i="1"/>
  <c r="AE97" i="1"/>
  <c r="AD97" i="1"/>
  <c r="U97" i="1"/>
  <c r="F97" i="1"/>
  <c r="E97" i="1"/>
  <c r="A97" i="1"/>
  <c r="AH96" i="1"/>
  <c r="AE96" i="1"/>
  <c r="AD96" i="1"/>
  <c r="U96" i="1"/>
  <c r="F96" i="1"/>
  <c r="E96" i="1"/>
  <c r="A96" i="1"/>
  <c r="AH95" i="1"/>
  <c r="AE95" i="1"/>
  <c r="AD95" i="1"/>
  <c r="U95" i="1"/>
  <c r="F95" i="1"/>
  <c r="E95" i="1"/>
  <c r="A95" i="1"/>
  <c r="AH94" i="1"/>
  <c r="AE94" i="1"/>
  <c r="AD94" i="1"/>
  <c r="U94" i="1"/>
  <c r="F94" i="1"/>
  <c r="E94" i="1"/>
  <c r="A94" i="1"/>
  <c r="AH93" i="1"/>
  <c r="AE93" i="1"/>
  <c r="AD93" i="1"/>
  <c r="U93" i="1"/>
  <c r="F93" i="1"/>
  <c r="E93" i="1"/>
  <c r="A93" i="1"/>
  <c r="AH92" i="1"/>
  <c r="AD92" i="1"/>
  <c r="U92" i="1"/>
  <c r="F92" i="1"/>
  <c r="E92" i="1"/>
  <c r="A92" i="1"/>
  <c r="AH91" i="1"/>
  <c r="AE91" i="1"/>
  <c r="AD91" i="1"/>
  <c r="U91" i="1"/>
  <c r="F91" i="1"/>
  <c r="E91" i="1"/>
  <c r="A91" i="1"/>
  <c r="AH90" i="1"/>
  <c r="AE90" i="1"/>
  <c r="AD90" i="1"/>
  <c r="U90" i="1"/>
  <c r="F90" i="1"/>
  <c r="E90" i="1"/>
  <c r="A90" i="1"/>
  <c r="AH89" i="1"/>
  <c r="AE89" i="1"/>
  <c r="AD89" i="1"/>
  <c r="U89" i="1"/>
  <c r="F89" i="1"/>
  <c r="E89" i="1"/>
  <c r="A89" i="1"/>
  <c r="AH88" i="1"/>
  <c r="AE88" i="1"/>
  <c r="AD88" i="1"/>
  <c r="U88" i="1"/>
  <c r="F88" i="1"/>
  <c r="E88" i="1"/>
  <c r="A88" i="1"/>
  <c r="AH87" i="1"/>
  <c r="AE87" i="1"/>
  <c r="AD87" i="1"/>
  <c r="U87" i="1"/>
  <c r="F87" i="1"/>
  <c r="E87" i="1"/>
  <c r="A87" i="1"/>
  <c r="AH86" i="1"/>
  <c r="AE86" i="1"/>
  <c r="AD86" i="1"/>
  <c r="U86" i="1"/>
  <c r="F86" i="1"/>
  <c r="E86" i="1"/>
  <c r="A86" i="1"/>
  <c r="AH85" i="1"/>
  <c r="AE85" i="1"/>
  <c r="AD85" i="1"/>
  <c r="U85" i="1"/>
  <c r="F85" i="1"/>
  <c r="E85" i="1"/>
  <c r="A85" i="1"/>
  <c r="AH84" i="1"/>
  <c r="AE84" i="1"/>
  <c r="AD84" i="1"/>
  <c r="U84" i="1"/>
  <c r="F84" i="1"/>
  <c r="E84" i="1"/>
  <c r="A84" i="1"/>
  <c r="AH83" i="1"/>
  <c r="AE83" i="1"/>
  <c r="AD83" i="1"/>
  <c r="T83" i="1"/>
  <c r="U83" i="1"/>
  <c r="F83" i="1"/>
  <c r="E83" i="1"/>
  <c r="A83" i="1"/>
  <c r="AH82" i="1"/>
  <c r="AE82" i="1"/>
  <c r="AD82" i="1"/>
  <c r="U82" i="1"/>
  <c r="F82" i="1"/>
  <c r="E82" i="1"/>
  <c r="A82" i="1"/>
  <c r="AH81" i="1"/>
  <c r="AE81" i="1"/>
  <c r="AD81" i="1"/>
  <c r="U81" i="1"/>
  <c r="F81" i="1"/>
  <c r="E81" i="1"/>
  <c r="A81" i="1"/>
  <c r="AH80" i="1"/>
  <c r="AE80" i="1"/>
  <c r="AD80" i="1"/>
  <c r="S80" i="1"/>
  <c r="F80" i="1"/>
  <c r="E80" i="1"/>
  <c r="A80" i="1"/>
  <c r="AH79" i="1"/>
  <c r="AE79" i="1"/>
  <c r="AD79" i="1"/>
  <c r="U79" i="1"/>
  <c r="F79" i="1"/>
  <c r="E79" i="1"/>
  <c r="A79" i="1"/>
  <c r="AH78" i="1"/>
  <c r="AE78" i="1"/>
  <c r="AD78" i="1"/>
  <c r="U78" i="1"/>
  <c r="F78" i="1"/>
  <c r="E78" i="1"/>
  <c r="A78" i="1"/>
  <c r="AH77" i="1"/>
  <c r="AE77" i="1"/>
  <c r="AD77" i="1"/>
  <c r="U77" i="1"/>
  <c r="F77" i="1"/>
  <c r="E77" i="1"/>
  <c r="A77" i="1"/>
  <c r="AH76" i="1"/>
  <c r="AE76" i="1"/>
  <c r="AD76" i="1"/>
  <c r="U76" i="1"/>
  <c r="F76" i="1"/>
  <c r="E76" i="1"/>
  <c r="A76" i="1"/>
  <c r="AH75" i="1"/>
  <c r="AE75" i="1"/>
  <c r="AD75" i="1"/>
  <c r="U75" i="1"/>
  <c r="F75" i="1"/>
  <c r="E75" i="1"/>
  <c r="A75" i="1"/>
  <c r="AH74" i="1"/>
  <c r="AE74" i="1"/>
  <c r="AD74" i="1"/>
  <c r="U74" i="1"/>
  <c r="F74" i="1"/>
  <c r="E74" i="1"/>
  <c r="A74" i="1"/>
  <c r="AH73" i="1"/>
  <c r="AE73" i="1"/>
  <c r="AD73" i="1"/>
  <c r="U73" i="1"/>
  <c r="F73" i="1"/>
  <c r="E73" i="1"/>
  <c r="A73" i="1"/>
  <c r="AH72" i="1"/>
  <c r="AE72" i="1"/>
  <c r="AD72" i="1"/>
  <c r="U72" i="1"/>
  <c r="F72" i="1"/>
  <c r="E72" i="1"/>
  <c r="A72" i="1"/>
  <c r="AH71" i="1"/>
  <c r="AE71" i="1"/>
  <c r="AD71" i="1"/>
  <c r="U71" i="1"/>
  <c r="F71" i="1"/>
  <c r="E71" i="1"/>
  <c r="A71" i="1"/>
  <c r="AH70" i="1"/>
  <c r="AE70" i="1"/>
  <c r="AD70" i="1"/>
  <c r="U70" i="1"/>
  <c r="F70" i="1"/>
  <c r="E70" i="1"/>
  <c r="A70" i="1"/>
  <c r="AH69" i="1"/>
  <c r="AE69" i="1"/>
  <c r="AD69" i="1"/>
  <c r="U69" i="1"/>
  <c r="F69" i="1"/>
  <c r="E69" i="1"/>
  <c r="A69" i="1"/>
  <c r="AH68" i="1"/>
  <c r="AE68" i="1"/>
  <c r="AD68" i="1"/>
  <c r="U68" i="1"/>
  <c r="F68" i="1"/>
  <c r="E68" i="1"/>
  <c r="A68" i="1"/>
  <c r="AH67" i="1"/>
  <c r="AE67" i="1"/>
  <c r="AD67" i="1"/>
  <c r="U67" i="1"/>
  <c r="F67" i="1"/>
  <c r="E67" i="1"/>
  <c r="A67" i="1"/>
  <c r="AH66" i="1"/>
  <c r="AD66" i="1"/>
  <c r="U66" i="1"/>
  <c r="F66" i="1"/>
  <c r="E66" i="1"/>
  <c r="A66" i="1"/>
  <c r="AH65" i="1"/>
  <c r="AD65" i="1"/>
  <c r="U65" i="1"/>
  <c r="F65" i="1"/>
  <c r="E65" i="1"/>
  <c r="A65" i="1"/>
  <c r="AH64" i="1"/>
  <c r="AD64" i="1"/>
  <c r="U64" i="1"/>
  <c r="F64" i="1"/>
  <c r="E64" i="1"/>
  <c r="A64" i="1"/>
  <c r="AH63" i="1"/>
  <c r="AD63" i="1"/>
  <c r="U63" i="1"/>
  <c r="F63" i="1"/>
  <c r="E63" i="1"/>
  <c r="A63" i="1"/>
  <c r="AH62" i="1"/>
  <c r="AD62" i="1"/>
  <c r="U62" i="1"/>
  <c r="F62" i="1"/>
  <c r="E62" i="1"/>
  <c r="A62" i="1"/>
  <c r="AH61" i="1"/>
  <c r="AD61" i="1"/>
  <c r="U61" i="1"/>
  <c r="F61" i="1"/>
  <c r="E61" i="1"/>
  <c r="A61" i="1"/>
  <c r="AH60" i="1"/>
  <c r="AD60" i="1"/>
  <c r="U60" i="1"/>
  <c r="F60" i="1"/>
  <c r="E60" i="1"/>
  <c r="AH59" i="1"/>
  <c r="AD59" i="1"/>
  <c r="U59" i="1"/>
  <c r="F59" i="1"/>
  <c r="E59" i="1"/>
  <c r="AH58" i="1"/>
  <c r="AD58" i="1"/>
  <c r="U58" i="1"/>
  <c r="F58" i="1"/>
  <c r="E58" i="1"/>
  <c r="AH57" i="1"/>
  <c r="AD57" i="1"/>
  <c r="U57" i="1"/>
  <c r="F57" i="1"/>
  <c r="E57" i="1"/>
  <c r="AH56" i="1"/>
  <c r="AD56" i="1"/>
  <c r="U56" i="1"/>
  <c r="F56" i="1"/>
  <c r="E56" i="1"/>
  <c r="A56" i="1"/>
  <c r="AH55" i="1"/>
  <c r="AD55" i="1"/>
  <c r="U55" i="1"/>
  <c r="F55" i="1"/>
  <c r="E55" i="1"/>
  <c r="A55" i="1"/>
  <c r="AH54" i="1"/>
  <c r="AD54" i="1"/>
  <c r="U54" i="1"/>
  <c r="F54" i="1"/>
  <c r="E54" i="1"/>
  <c r="A54" i="1"/>
  <c r="AH53" i="1"/>
  <c r="AD53" i="1"/>
  <c r="U53" i="1"/>
  <c r="F53" i="1"/>
  <c r="E53" i="1"/>
  <c r="A53" i="1"/>
  <c r="AH52" i="1"/>
  <c r="AD52" i="1"/>
  <c r="U52" i="1"/>
  <c r="F52" i="1"/>
  <c r="E52" i="1"/>
  <c r="A52" i="1"/>
  <c r="AH51" i="1"/>
  <c r="AD51" i="1"/>
  <c r="U51" i="1"/>
  <c r="F51" i="1"/>
  <c r="E51" i="1"/>
  <c r="A51" i="1"/>
  <c r="AH50" i="1"/>
  <c r="AD50" i="1"/>
  <c r="U50" i="1"/>
  <c r="F50" i="1"/>
  <c r="E50" i="1"/>
  <c r="A50" i="1"/>
  <c r="AH49" i="1"/>
  <c r="AD49" i="1"/>
  <c r="U49" i="1"/>
  <c r="F49" i="1"/>
  <c r="E49" i="1"/>
  <c r="A49" i="1"/>
  <c r="AH48" i="1"/>
  <c r="AD48" i="1"/>
  <c r="U48" i="1"/>
  <c r="F48" i="1"/>
  <c r="E48" i="1"/>
  <c r="A48" i="1"/>
  <c r="AH47" i="1"/>
  <c r="AD47" i="1"/>
  <c r="U47" i="1"/>
  <c r="F47" i="1"/>
  <c r="E47" i="1"/>
  <c r="A47" i="1"/>
  <c r="AH46" i="1"/>
  <c r="AD46" i="1"/>
  <c r="U46" i="1"/>
  <c r="F46" i="1"/>
  <c r="E46" i="1"/>
  <c r="A46" i="1"/>
  <c r="AH45" i="1"/>
  <c r="AD45" i="1"/>
  <c r="U45" i="1"/>
  <c r="F45" i="1"/>
  <c r="E45" i="1"/>
  <c r="A45" i="1"/>
  <c r="AH44" i="1"/>
  <c r="AD44" i="1"/>
  <c r="U44" i="1"/>
  <c r="F44" i="1"/>
  <c r="E44" i="1"/>
  <c r="A44" i="1"/>
  <c r="AH43" i="1"/>
  <c r="AD43" i="1"/>
  <c r="U43" i="1"/>
  <c r="F43" i="1"/>
  <c r="E43" i="1"/>
  <c r="A43" i="1"/>
  <c r="AH42" i="1"/>
  <c r="AD42" i="1"/>
  <c r="U42" i="1"/>
  <c r="F42" i="1"/>
  <c r="E42" i="1"/>
  <c r="A42" i="1"/>
  <c r="AH41" i="1"/>
  <c r="AD41" i="1"/>
  <c r="U41" i="1"/>
  <c r="F41" i="1"/>
  <c r="E41" i="1"/>
  <c r="A41" i="1"/>
  <c r="AH40" i="1"/>
  <c r="AD40" i="1"/>
  <c r="T40" i="1"/>
  <c r="U40" i="1"/>
  <c r="F40" i="1"/>
  <c r="E40" i="1"/>
  <c r="A40" i="1"/>
  <c r="AH39" i="1"/>
  <c r="AD39" i="1"/>
  <c r="U39" i="1"/>
  <c r="F39" i="1"/>
  <c r="E39" i="1"/>
  <c r="A39" i="1"/>
  <c r="AH38" i="1"/>
  <c r="AD38" i="1"/>
  <c r="U38" i="1"/>
  <c r="F38" i="1"/>
  <c r="E38" i="1"/>
  <c r="A38" i="1"/>
  <c r="AH37" i="1"/>
  <c r="AD37" i="1"/>
  <c r="U37" i="1"/>
  <c r="F37" i="1"/>
  <c r="E37" i="1"/>
  <c r="A37" i="1"/>
  <c r="AH36" i="1"/>
  <c r="AD36" i="1"/>
  <c r="U36" i="1"/>
  <c r="F36" i="1"/>
  <c r="E36" i="1"/>
  <c r="A36" i="1"/>
  <c r="AH35" i="1"/>
  <c r="AD35" i="1"/>
  <c r="U35" i="1"/>
  <c r="F35" i="1"/>
  <c r="E35" i="1"/>
  <c r="A35" i="1"/>
  <c r="AH34" i="1"/>
  <c r="AD34" i="1"/>
  <c r="U34" i="1"/>
  <c r="F34" i="1"/>
  <c r="E34" i="1"/>
  <c r="A34" i="1"/>
  <c r="AH33" i="1"/>
  <c r="AD33" i="1"/>
  <c r="U33" i="1"/>
  <c r="F33" i="1"/>
  <c r="E33" i="1"/>
  <c r="A33" i="1"/>
  <c r="AH32" i="1"/>
  <c r="AD32" i="1"/>
  <c r="U32" i="1"/>
  <c r="F32" i="1"/>
  <c r="E32" i="1"/>
  <c r="A32" i="1"/>
  <c r="AH31" i="1"/>
  <c r="AD31" i="1"/>
  <c r="U31" i="1"/>
  <c r="F31" i="1"/>
  <c r="E31" i="1"/>
  <c r="A31" i="1"/>
  <c r="AH30" i="1"/>
  <c r="AD30" i="1"/>
  <c r="U30" i="1"/>
  <c r="F30" i="1"/>
  <c r="E30" i="1"/>
  <c r="A30" i="1"/>
  <c r="AH29" i="1"/>
  <c r="AD29" i="1"/>
  <c r="U29" i="1"/>
  <c r="F29" i="1"/>
  <c r="E29" i="1"/>
  <c r="A29" i="1"/>
  <c r="AH28" i="1"/>
  <c r="AD28" i="1"/>
  <c r="U28" i="1"/>
  <c r="F28" i="1"/>
  <c r="E28" i="1"/>
  <c r="A28" i="1"/>
  <c r="AH27" i="1"/>
  <c r="AD27" i="1"/>
  <c r="U27" i="1"/>
  <c r="F27" i="1"/>
  <c r="E27" i="1"/>
  <c r="A27" i="1"/>
  <c r="AH26" i="1"/>
  <c r="AD26" i="1"/>
  <c r="U26" i="1"/>
  <c r="F26" i="1"/>
  <c r="E26" i="1"/>
  <c r="A26" i="1"/>
  <c r="AH25" i="1"/>
  <c r="AD25" i="1"/>
  <c r="U25" i="1"/>
  <c r="F25" i="1"/>
  <c r="E25" i="1"/>
  <c r="A25" i="1"/>
  <c r="AH24" i="1"/>
  <c r="AD24" i="1"/>
  <c r="U24" i="1"/>
  <c r="F24" i="1"/>
  <c r="E24" i="1"/>
  <c r="A24" i="1"/>
  <c r="AH23" i="1"/>
  <c r="AD23" i="1"/>
  <c r="U23" i="1"/>
  <c r="F23" i="1"/>
  <c r="E23" i="1"/>
  <c r="A23" i="1"/>
  <c r="AH22" i="1"/>
  <c r="AD22" i="1"/>
  <c r="U22" i="1"/>
  <c r="F22" i="1"/>
  <c r="E22" i="1"/>
  <c r="A22" i="1"/>
  <c r="AH21" i="1"/>
  <c r="AD21" i="1"/>
  <c r="U21" i="1"/>
  <c r="F21" i="1"/>
  <c r="E21" i="1"/>
  <c r="A21" i="1"/>
  <c r="AH20" i="1"/>
  <c r="AD20" i="1"/>
  <c r="U20" i="1"/>
  <c r="F20" i="1"/>
  <c r="E20" i="1"/>
  <c r="A20" i="1"/>
  <c r="AH19" i="1"/>
  <c r="AD19" i="1"/>
  <c r="U19" i="1"/>
  <c r="F19" i="1"/>
  <c r="E19" i="1"/>
  <c r="A19" i="1"/>
  <c r="AH18" i="1"/>
  <c r="AD18" i="1"/>
  <c r="U18" i="1"/>
  <c r="F18" i="1"/>
  <c r="E18" i="1"/>
  <c r="A18" i="1"/>
  <c r="AH17" i="1"/>
  <c r="AD17" i="1"/>
  <c r="U17" i="1"/>
  <c r="F17" i="1"/>
  <c r="E17" i="1"/>
  <c r="A17" i="1"/>
  <c r="AH16" i="1"/>
  <c r="AD16" i="1"/>
  <c r="U16" i="1"/>
  <c r="F16" i="1"/>
  <c r="E16" i="1"/>
  <c r="A16" i="1"/>
  <c r="AH15" i="1"/>
  <c r="AD15" i="1"/>
  <c r="U15" i="1"/>
  <c r="F15" i="1"/>
  <c r="E15" i="1"/>
  <c r="A15" i="1"/>
  <c r="AH14" i="1"/>
  <c r="AD14" i="1"/>
  <c r="U14" i="1"/>
  <c r="F14" i="1"/>
  <c r="E14" i="1"/>
  <c r="A14" i="1"/>
  <c r="AH13" i="1"/>
  <c r="AD13" i="1"/>
  <c r="U13" i="1"/>
  <c r="F13" i="1"/>
  <c r="E13" i="1"/>
  <c r="A13" i="1"/>
  <c r="AH12" i="1"/>
  <c r="AD12" i="1"/>
  <c r="U12" i="1"/>
  <c r="F12" i="1"/>
  <c r="E12" i="1"/>
  <c r="A12" i="1"/>
  <c r="AH11" i="1"/>
  <c r="AD11" i="1"/>
  <c r="U11" i="1"/>
  <c r="F11" i="1"/>
  <c r="E11" i="1"/>
  <c r="A11" i="1"/>
  <c r="AH10" i="1"/>
  <c r="AD10" i="1"/>
  <c r="U10" i="1"/>
  <c r="F10" i="1"/>
  <c r="E10" i="1"/>
  <c r="A10" i="1"/>
  <c r="AH9" i="1"/>
  <c r="AD9" i="1"/>
  <c r="U9" i="1"/>
  <c r="F9" i="1"/>
  <c r="E9" i="1"/>
  <c r="A9" i="1"/>
  <c r="AH8" i="1"/>
  <c r="AD8" i="1"/>
  <c r="U8" i="1"/>
  <c r="F8" i="1"/>
  <c r="E8" i="1"/>
  <c r="A8" i="1"/>
  <c r="AH7" i="1"/>
  <c r="AD7" i="1"/>
  <c r="U7" i="1"/>
  <c r="F7" i="1"/>
  <c r="E7" i="1"/>
  <c r="A7" i="1"/>
  <c r="AH6" i="1"/>
  <c r="AD6" i="1"/>
  <c r="T6" i="1"/>
  <c r="U6" i="1"/>
  <c r="F6" i="1"/>
  <c r="E6" i="1"/>
  <c r="A6" i="1"/>
  <c r="AH5" i="1"/>
  <c r="AD5" i="1"/>
  <c r="T5" i="1"/>
  <c r="U5" i="1"/>
  <c r="F5" i="1"/>
  <c r="E5" i="1"/>
  <c r="A5" i="1"/>
  <c r="AH4" i="1"/>
  <c r="AD4" i="1"/>
  <c r="U4" i="1"/>
  <c r="F4" i="1"/>
  <c r="E4" i="1"/>
  <c r="A4" i="1"/>
  <c r="AH3" i="1"/>
  <c r="AD3" i="1"/>
  <c r="U3" i="1"/>
  <c r="F3" i="1"/>
  <c r="E3" i="1"/>
  <c r="A3" i="1"/>
  <c r="AH2" i="1"/>
  <c r="AD2" i="1"/>
  <c r="U2" i="1"/>
  <c r="F2" i="1"/>
  <c r="E2" i="1"/>
  <c r="A2" i="1"/>
  <c r="U80" i="1"/>
</calcChain>
</file>

<file path=xl/comments1.xml><?xml version="1.0" encoding="utf-8"?>
<comments xmlns="http://schemas.openxmlformats.org/spreadsheetml/2006/main">
  <authors>
    <author>wyh</author>
    <author>汪志慧</author>
  </authors>
  <commentList>
    <comment ref="R153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2017.12月网上报价8950元/吨中标，有效期3个月，总量420吨</t>
        </r>
      </text>
    </comment>
    <comment ref="R154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2017.12月网上报价8950元/吨中标，有效期3个月，总量420吨</t>
        </r>
      </text>
    </comment>
    <comment ref="R169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2016.12.3日柯童柱口头调价9500元/吨
2017.9.23日调价9800元/吨</t>
        </r>
      </text>
    </comment>
    <comment ref="R175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2017.8.31日调价8480元
2017.9.23日调价8900元/吨</t>
        </r>
      </text>
    </comment>
    <comment ref="R176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2017.8.31日调价8480元
2017.9.23日调价8900元/吨</t>
        </r>
      </text>
    </comment>
    <comment ref="R196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2017.12.25日报价9650，有效期2018.3.25</t>
        </r>
      </text>
    </comment>
    <comment ref="Y207" authorId="1">
      <text>
        <r>
          <rPr>
            <b/>
            <sz val="9"/>
            <color indexed="81"/>
            <rFont val="宋体"/>
            <family val="3"/>
            <charset val="134"/>
          </rPr>
          <t>汪志慧:</t>
        </r>
        <r>
          <rPr>
            <sz val="9"/>
            <color indexed="81"/>
            <rFont val="宋体"/>
            <family val="3"/>
            <charset val="134"/>
          </rPr>
          <t xml:space="preserve">
上海分部入库单</t>
        </r>
      </text>
    </comment>
    <comment ref="M224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11"/>
            <rFont val="宋体"/>
            <family val="3"/>
            <charset val="134"/>
          </rPr>
          <t>紧套料  62D</t>
        </r>
      </text>
    </comment>
    <comment ref="M227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11"/>
            <rFont val="宋体"/>
            <family val="3"/>
            <charset val="134"/>
          </rPr>
          <t>紧套料  62D</t>
        </r>
      </text>
    </comment>
    <comment ref="M228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11"/>
            <rFont val="宋体"/>
            <family val="3"/>
            <charset val="134"/>
          </rPr>
          <t>紧套料  62D</t>
        </r>
      </text>
    </comment>
    <comment ref="R277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1.25日李广通知按合同价格降价100元开票</t>
        </r>
      </text>
    </comment>
    <comment ref="R324" authorId="0">
      <text>
        <r>
          <rPr>
            <sz val="9"/>
            <rFont val="宋体"/>
            <family val="3"/>
            <charset val="134"/>
          </rPr>
          <t>作者:
2015.6.28日李工口头调价彩色5890无卤料下调200元/吨即12300元/吨，
2015.8.24日李工和石浩宇口头调价100元/吨即12200元/吨
2016.7.15日李工口头调价11500元/吨
2016.9.9日5890彩色调价11200元/吨</t>
        </r>
      </text>
    </comment>
    <comment ref="R343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2017.1季度8890+140=9030</t>
        </r>
      </text>
    </comment>
    <comment ref="R351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2017.1季度9160+140=9300</t>
        </r>
      </text>
    </comment>
    <comment ref="R352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9160+140=9300</t>
        </r>
      </text>
    </comment>
    <comment ref="X407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15公斤</t>
        </r>
      </text>
    </comment>
    <comment ref="R409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2018.1.10日李工在20180105002合同上签字，此价格不能按长飞系1季度招标来，此材料特殊</t>
        </r>
      </text>
    </comment>
    <comment ref="R421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2018.1.10日李工在20180105002合同上签字，此价格不能按长飞系1季度招标来，实发5893C料</t>
        </r>
      </text>
    </comment>
    <comment ref="R468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10350+90运费=10440
</t>
        </r>
      </text>
    </comment>
    <comment ref="R469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10350+90运费=10440
</t>
        </r>
      </text>
    </comment>
    <comment ref="R470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10350+90运费=10440
</t>
        </r>
      </text>
    </comment>
    <comment ref="Z506" authorId="1">
      <text>
        <r>
          <rPr>
            <b/>
            <sz val="9"/>
            <rFont val="宋体"/>
            <family val="3"/>
            <charset val="134"/>
          </rPr>
          <t>汪志慧:</t>
        </r>
        <r>
          <rPr>
            <sz val="9"/>
            <rFont val="宋体"/>
            <family val="3"/>
            <charset val="134"/>
          </rPr>
          <t xml:space="preserve">
快递发货</t>
        </r>
      </text>
    </comment>
    <comment ref="R510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2018.1季度8890+380=9270</t>
        </r>
      </text>
    </comment>
    <comment ref="R511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2018.1季度8890+380=9270</t>
        </r>
      </text>
    </comment>
    <comment ref="R512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2018.1季度8890+380=9270</t>
        </r>
      </text>
    </comment>
    <comment ref="R513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2018.1季度8890+380=9270</t>
        </r>
      </text>
    </comment>
    <comment ref="R516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2018.1季度8890+380=9270</t>
        </r>
      </text>
    </comment>
    <comment ref="R521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2018.1季度9160+380=9540</t>
        </r>
      </text>
    </comment>
    <comment ref="R522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2018.1季度9160+380=9540</t>
        </r>
      </text>
    </comment>
    <comment ref="R523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2018.1季度9160+380=9540</t>
        </r>
      </text>
    </comment>
    <comment ref="Z545" authorId="1">
      <text>
        <r>
          <rPr>
            <b/>
            <sz val="9"/>
            <rFont val="宋体"/>
            <family val="3"/>
            <charset val="134"/>
          </rPr>
          <t>汪志慧:</t>
        </r>
        <r>
          <rPr>
            <sz val="9"/>
            <rFont val="宋体"/>
            <family val="3"/>
            <charset val="134"/>
          </rPr>
          <t xml:space="preserve">
另加200元叉车费</t>
        </r>
      </text>
    </comment>
    <comment ref="M585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</t>
        </r>
        <r>
          <rPr>
            <sz val="10"/>
            <rFont val="宋体"/>
            <family val="3"/>
            <charset val="134"/>
          </rPr>
          <t>标签上备注规格型号：LDPE-HT-95A-本色，科普达（0803），
实际发货为KPL0803-S拉条料，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X587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900公斤</t>
        </r>
      </text>
    </comment>
    <comment ref="X588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900公斤</t>
        </r>
      </text>
    </comment>
    <comment ref="X589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900公斤</t>
        </r>
      </text>
    </comment>
    <comment ref="R749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2017.12.26报价9900元有效期2018.3.25，</t>
        </r>
      </text>
    </comment>
    <comment ref="R835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2018.1.30日李工签合同确认价格10500元/吨，款到发货</t>
        </r>
      </text>
    </comment>
    <comment ref="R836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2018.1.30日李工签合同确认价格10500元/吨，款到发货</t>
        </r>
      </text>
    </comment>
    <comment ref="R871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此价格含进仓费，托盘费，到上海运费及包装袋费</t>
        </r>
      </text>
    </comment>
    <comment ref="Z871" authorId="1">
      <text>
        <r>
          <rPr>
            <b/>
            <sz val="9"/>
            <color indexed="81"/>
            <rFont val="宋体"/>
            <family val="3"/>
            <charset val="134"/>
          </rPr>
          <t>汪志慧:</t>
        </r>
        <r>
          <rPr>
            <sz val="9"/>
            <color indexed="81"/>
            <rFont val="宋体"/>
            <family val="3"/>
            <charset val="134"/>
          </rPr>
          <t xml:space="preserve">
另加两卸费300元</t>
        </r>
      </text>
    </comment>
    <comment ref="Z890" authorId="1">
      <text>
        <r>
          <rPr>
            <b/>
            <sz val="9"/>
            <color indexed="81"/>
            <rFont val="宋体"/>
            <family val="3"/>
            <charset val="134"/>
          </rPr>
          <t>汪志慧:</t>
        </r>
        <r>
          <rPr>
            <sz val="9"/>
            <color indexed="81"/>
            <rFont val="宋体"/>
            <family val="3"/>
            <charset val="134"/>
          </rPr>
          <t xml:space="preserve">
多付出的199.2元运费 由滨池物流负责。</t>
        </r>
      </text>
    </comment>
    <comment ref="R901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2018.1.30日李工签合同确认价格10500元/吨，款到发货</t>
        </r>
      </text>
    </comment>
    <comment ref="Z913" authorId="1">
      <text>
        <r>
          <rPr>
            <b/>
            <sz val="9"/>
            <color indexed="81"/>
            <rFont val="宋体"/>
            <family val="3"/>
            <charset val="134"/>
          </rPr>
          <t>汪志慧:</t>
        </r>
        <r>
          <rPr>
            <sz val="9"/>
            <color indexed="81"/>
            <rFont val="宋体"/>
            <family val="3"/>
            <charset val="134"/>
          </rPr>
          <t xml:space="preserve">
另加300元提货费，此费用由客户从订单中返回我司。</t>
        </r>
      </text>
    </comment>
    <comment ref="AA925" authorId="1">
      <text>
        <r>
          <rPr>
            <b/>
            <sz val="9"/>
            <color indexed="81"/>
            <rFont val="宋体"/>
            <family val="3"/>
            <charset val="134"/>
          </rPr>
          <t>汪志慧:</t>
        </r>
        <r>
          <rPr>
            <sz val="9"/>
            <color indexed="81"/>
            <rFont val="宋体"/>
            <family val="3"/>
            <charset val="134"/>
          </rPr>
          <t xml:space="preserve">
因包装袋不够用白包红吊装货发出。</t>
        </r>
      </text>
    </comment>
    <comment ref="R932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单价18200元/吨，此价格含1200元快递费</t>
        </r>
      </text>
    </comment>
    <comment ref="R934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13630元价格有效期截止到2.15日，付款是一个月付电汇</t>
        </r>
      </text>
    </comment>
    <comment ref="R935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13630元价格有效期截止到2.15日，付款是一个月付电汇</t>
        </r>
      </text>
    </comment>
    <comment ref="R1012" authorId="0">
      <text>
        <r>
          <rPr>
            <sz val="9"/>
            <rFont val="宋体"/>
            <family val="3"/>
            <charset val="134"/>
          </rPr>
          <t>wyh:
2016.4.22日报价20500元/吨
2016.6.23日招标价18500+260运费(深圳)=18760元/吨，到武汉18500+100=18600元</t>
        </r>
      </text>
    </comment>
    <comment ref="R1040" authorId="0">
      <text>
        <r>
          <rPr>
            <b/>
            <sz val="9"/>
            <color indexed="81"/>
            <rFont val="宋体"/>
            <family val="3"/>
            <charset val="134"/>
          </rPr>
          <t>wyh:</t>
        </r>
        <r>
          <rPr>
            <sz val="9"/>
            <color indexed="81"/>
            <rFont val="宋体"/>
            <family val="3"/>
            <charset val="134"/>
          </rPr>
          <t xml:space="preserve">
2.23日报价11000元/吨，有限期至3.31日</t>
        </r>
      </text>
    </comment>
    <comment ref="R1065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2017.9.13日李工微信告知价格10500元/吨
</t>
        </r>
      </text>
    </comment>
  </commentList>
</comments>
</file>

<file path=xl/comments2.xml><?xml version="1.0" encoding="utf-8"?>
<comments xmlns="http://schemas.openxmlformats.org/spreadsheetml/2006/main">
  <authors>
    <author>wyh</author>
  </authors>
  <commentList>
    <comment ref="C34" authorId="0">
      <text>
        <r>
          <rPr>
            <b/>
            <sz val="9"/>
            <rFont val="宋体"/>
            <family val="3"/>
            <charset val="134"/>
          </rPr>
          <t>wyh:</t>
        </r>
        <r>
          <rPr>
            <sz val="9"/>
            <rFont val="宋体"/>
            <family val="3"/>
            <charset val="134"/>
          </rPr>
          <t xml:space="preserve">
老的号码：993 824 000 000 050</t>
        </r>
      </text>
    </comment>
  </commentList>
</comments>
</file>

<file path=xl/sharedStrings.xml><?xml version="1.0" encoding="utf-8"?>
<sst xmlns="http://schemas.openxmlformats.org/spreadsheetml/2006/main" count="25824" uniqueCount="4050">
  <si>
    <t>科普达高分子材料股份有限公司</t>
  </si>
  <si>
    <t>销售信息管控平台</t>
  </si>
  <si>
    <t>1.销售总台账</t>
  </si>
  <si>
    <t>2018年销售总台账</t>
  </si>
  <si>
    <t xml:space="preserve">      2.日接单情况</t>
  </si>
  <si>
    <t>2018年日接单记录表</t>
  </si>
  <si>
    <r>
      <rPr>
        <sz val="12"/>
        <rFont val="宋体"/>
        <family val="3"/>
        <charset val="134"/>
      </rPr>
      <t xml:space="preserve">  </t>
    </r>
    <r>
      <rPr>
        <b/>
        <sz val="14"/>
        <rFont val="宋体"/>
        <family val="3"/>
        <charset val="134"/>
      </rPr>
      <t>3.日发货计划</t>
    </r>
  </si>
  <si>
    <t>4.应付款统计</t>
  </si>
  <si>
    <t>2018年各客户应付款报表</t>
  </si>
  <si>
    <t>5.月开票通知表</t>
  </si>
  <si>
    <t>2018年月度开票通知表</t>
  </si>
  <si>
    <t>6.其他销售数据分析</t>
  </si>
  <si>
    <t>中密度发货情况统计</t>
  </si>
  <si>
    <t>销售基础数据源-客户简称/产品类型/客户类别/付款方式</t>
  </si>
  <si>
    <t>客户账期清单</t>
  </si>
  <si>
    <t>其他</t>
  </si>
  <si>
    <t>返回首页</t>
  </si>
  <si>
    <t>求和项:订单</t>
  </si>
  <si>
    <t>评审单号</t>
  </si>
  <si>
    <t>接单日期</t>
  </si>
  <si>
    <t>客户简称</t>
  </si>
  <si>
    <t>发货地</t>
  </si>
  <si>
    <t>合同号</t>
  </si>
  <si>
    <t>产品类别</t>
  </si>
  <si>
    <t>规格型号</t>
  </si>
  <si>
    <t>颜色</t>
  </si>
  <si>
    <t>注意</t>
  </si>
  <si>
    <t>发货日期</t>
  </si>
  <si>
    <t>到货日期</t>
  </si>
  <si>
    <t>片区</t>
  </si>
  <si>
    <t>汇总</t>
  </si>
  <si>
    <t xml:space="preserve"> </t>
  </si>
  <si>
    <t>深圳长飞</t>
  </si>
  <si>
    <t>本部</t>
  </si>
  <si>
    <t>W-20180124-103</t>
  </si>
  <si>
    <t>MDPE</t>
  </si>
  <si>
    <t>KPM0801-II</t>
  </si>
  <si>
    <t>黑</t>
  </si>
  <si>
    <t>华南</t>
  </si>
  <si>
    <t>W-20180127-103</t>
  </si>
  <si>
    <t>特种PE</t>
  </si>
  <si>
    <t>KPH0802-N</t>
  </si>
  <si>
    <t>赣州金信诺</t>
  </si>
  <si>
    <t>P1801092</t>
  </si>
  <si>
    <t>备货</t>
  </si>
  <si>
    <t>(空白)</t>
  </si>
  <si>
    <t>长飞中利</t>
  </si>
  <si>
    <t>YOFCJS180126Q</t>
  </si>
  <si>
    <t>KPM0801-II(Z)</t>
  </si>
  <si>
    <t>Z5版自营</t>
  </si>
  <si>
    <t>华东</t>
  </si>
  <si>
    <t>总计</t>
  </si>
  <si>
    <t>客户全称</t>
  </si>
  <si>
    <t>送货地</t>
  </si>
  <si>
    <t>发货
数量</t>
  </si>
  <si>
    <t>包装
Kg/包</t>
  </si>
  <si>
    <t>订单
数量</t>
  </si>
  <si>
    <t>安徽电信</t>
  </si>
  <si>
    <t>安徽电信器材贸易工业有限责任公司</t>
  </si>
  <si>
    <t>安徽宜德</t>
  </si>
  <si>
    <t>安徽宜德电子有限公司</t>
  </si>
  <si>
    <t>LLDPE</t>
  </si>
  <si>
    <t>KPL0803</t>
  </si>
  <si>
    <t>无卤料</t>
  </si>
  <si>
    <t>KPW-5890</t>
  </si>
  <si>
    <t>本</t>
  </si>
  <si>
    <t>成都大唐</t>
  </si>
  <si>
    <t>成都大唐线缆有限公司</t>
  </si>
  <si>
    <t>HT02</t>
  </si>
  <si>
    <t>润飞</t>
  </si>
  <si>
    <t>西南</t>
  </si>
  <si>
    <t>2018G0263</t>
  </si>
  <si>
    <t>2018G0307</t>
  </si>
  <si>
    <t>退换货</t>
  </si>
  <si>
    <t>成都康宁</t>
  </si>
  <si>
    <t>成都康宁光缆有限公司</t>
  </si>
  <si>
    <t>KPH0802S-RD</t>
  </si>
  <si>
    <t>红</t>
  </si>
  <si>
    <t>HDPE</t>
  </si>
  <si>
    <t>KPH0802</t>
  </si>
  <si>
    <t>KPH0802-I</t>
  </si>
  <si>
    <t>德阳汇川</t>
  </si>
  <si>
    <t>德阳汇川科技有限公司</t>
  </si>
  <si>
    <t>烽火博鑫</t>
  </si>
  <si>
    <t>湖北烽火博鑫电缆有限公司</t>
  </si>
  <si>
    <t>客户到烽火自提</t>
  </si>
  <si>
    <t>华中</t>
  </si>
  <si>
    <t>KPW-5893D</t>
  </si>
  <si>
    <t>富通成都</t>
  </si>
  <si>
    <t>富春金泰科技有限公司</t>
  </si>
  <si>
    <t>富通杭州</t>
  </si>
  <si>
    <t>富通集团（成都）科技有限公司</t>
  </si>
  <si>
    <t>8.8日裘菲微信发货，发货后李广通知此货需退回</t>
  </si>
  <si>
    <t>有库存</t>
  </si>
  <si>
    <t>KPM0801-II(A)</t>
  </si>
  <si>
    <t>CDKJ-FSO-17070601</t>
  </si>
  <si>
    <t>KPW-5893</t>
  </si>
  <si>
    <t>CDKJ-FSO-17120045-01-150吨</t>
  </si>
  <si>
    <t>CDKJ-FSO-18010002-01</t>
  </si>
  <si>
    <t>CDKJ-FSO-18010007-02</t>
  </si>
  <si>
    <t>CDKJ-FSO-18010020-02 150吨</t>
  </si>
  <si>
    <t>CDKJ-FSO-1801003201</t>
  </si>
  <si>
    <t>CDKJ-FSO-18010068-01</t>
  </si>
  <si>
    <t>富通吉林</t>
  </si>
  <si>
    <t>天津富通集团有限公司</t>
  </si>
  <si>
    <t>天津</t>
  </si>
  <si>
    <t>华北</t>
  </si>
  <si>
    <t>TJKJ-JLFT-18010005-01</t>
  </si>
  <si>
    <t>富通深圳</t>
  </si>
  <si>
    <t>深圳市金泰科技有限公司</t>
  </si>
  <si>
    <t>富通天津</t>
  </si>
  <si>
    <t>样品</t>
  </si>
  <si>
    <t>FJT-SFT-18010010-01</t>
  </si>
  <si>
    <t>金信诺光纤光缆（赣州）有限公司</t>
  </si>
  <si>
    <t>P1712114-73吨</t>
  </si>
  <si>
    <t>P1801008</t>
  </si>
  <si>
    <t>P1801010</t>
  </si>
  <si>
    <t>P1801038</t>
  </si>
  <si>
    <t>P1801040</t>
  </si>
  <si>
    <t>P1801082</t>
  </si>
  <si>
    <t>广东亨通</t>
  </si>
  <si>
    <t>广东亨通光电科技有限公司</t>
  </si>
  <si>
    <t>185C</t>
  </si>
  <si>
    <t xml:space="preserve">POORD020063   </t>
  </si>
  <si>
    <t>KPM0801S-RD</t>
  </si>
  <si>
    <t>POORD019615</t>
  </si>
  <si>
    <t>POORD019774</t>
  </si>
  <si>
    <t>POORD019807</t>
  </si>
  <si>
    <t>POORD019921</t>
  </si>
  <si>
    <t>POORD019962</t>
  </si>
  <si>
    <t>POORD020036</t>
  </si>
  <si>
    <t>POORD020063</t>
  </si>
  <si>
    <t>POORD020193</t>
  </si>
  <si>
    <t>POORD020331</t>
  </si>
  <si>
    <t>POORD020362</t>
  </si>
  <si>
    <t>POORD020374</t>
  </si>
  <si>
    <t>广东金桥</t>
  </si>
  <si>
    <t>广东金桥科技股份有限公司</t>
  </si>
  <si>
    <t>广意通讯</t>
  </si>
  <si>
    <t>佛山市顺德区广意通讯电缆有限公司</t>
  </si>
  <si>
    <t>RAL7036</t>
  </si>
  <si>
    <t>欠单</t>
  </si>
  <si>
    <t>灰</t>
  </si>
  <si>
    <t>烽火订单专用</t>
  </si>
  <si>
    <t>CGD180030</t>
  </si>
  <si>
    <t>色号：潘通7488C</t>
  </si>
  <si>
    <t>CGD180066</t>
  </si>
  <si>
    <t>KPM0801S-GN</t>
  </si>
  <si>
    <t>绿</t>
  </si>
  <si>
    <t>KPM0801-S</t>
  </si>
  <si>
    <t>CGD170420</t>
  </si>
  <si>
    <t>KPW5893S-KUV</t>
  </si>
  <si>
    <t>CGD171125-6吨</t>
  </si>
  <si>
    <t>CGD171240</t>
  </si>
  <si>
    <t>CGD171246-55.5吨</t>
  </si>
  <si>
    <t>CGD171289</t>
  </si>
  <si>
    <t>CGD171289-8.25吨</t>
  </si>
  <si>
    <t>CGD171300</t>
  </si>
  <si>
    <t>CGD180009</t>
  </si>
  <si>
    <t>CGD180025</t>
  </si>
  <si>
    <t>海门通能</t>
  </si>
  <si>
    <t>海门通能通讯科技有限公司</t>
  </si>
  <si>
    <t>杭州德福</t>
  </si>
  <si>
    <t>杭州德福线缆有限公司</t>
  </si>
  <si>
    <t>橘色母</t>
  </si>
  <si>
    <t>橘</t>
  </si>
  <si>
    <t>蓝色母</t>
  </si>
  <si>
    <t>蓝</t>
  </si>
  <si>
    <t>KPW-5125F</t>
  </si>
  <si>
    <t>航天瑞奇</t>
  </si>
  <si>
    <t>航天瑞奇电缆有限公司</t>
  </si>
  <si>
    <t>RQ-WZ-CG-20171020 50吨</t>
  </si>
  <si>
    <t>宏安集团</t>
  </si>
  <si>
    <t>宏安集团有限公司</t>
  </si>
  <si>
    <t>HA2017Y12184</t>
  </si>
  <si>
    <t>KPM0801-II(H)</t>
  </si>
  <si>
    <t>HA2018Y01115</t>
  </si>
  <si>
    <t>抗电痕料</t>
  </si>
  <si>
    <t>KPD-0806</t>
  </si>
  <si>
    <t>HA2018Y01118</t>
  </si>
  <si>
    <t>HA2018Y01133</t>
  </si>
  <si>
    <t>KPW-5893FS</t>
  </si>
  <si>
    <t>HA2018Y01138</t>
  </si>
  <si>
    <t>HA2018Y01140</t>
  </si>
  <si>
    <t>HA2018Y01153-180吨</t>
  </si>
  <si>
    <t>上海分部</t>
  </si>
  <si>
    <t>HA2018Y01103</t>
  </si>
  <si>
    <t>KPW-5895</t>
  </si>
  <si>
    <t>退货</t>
  </si>
  <si>
    <t>湖北楚天</t>
  </si>
  <si>
    <t>湖北楚天电缆实业有限公司</t>
  </si>
  <si>
    <t>白</t>
  </si>
  <si>
    <t>湖北宇洪</t>
  </si>
  <si>
    <t>湖北宇洪光电实业有限公司</t>
  </si>
  <si>
    <t xml:space="preserve">KPM0801-I </t>
  </si>
  <si>
    <t>湖南华菱</t>
  </si>
  <si>
    <t>湖南华菱线缆股份有限公司</t>
  </si>
  <si>
    <t>KPZ-2228</t>
  </si>
  <si>
    <t>湖南金杯</t>
  </si>
  <si>
    <t>金杯电工衡阳电缆有限公司</t>
  </si>
  <si>
    <t>2017-12-26-02</t>
  </si>
  <si>
    <t>KPM0801-N</t>
  </si>
  <si>
    <t>黄石昌达</t>
  </si>
  <si>
    <t>黄石昌达线缆股份有限公司</t>
  </si>
  <si>
    <t>RAL2004</t>
  </si>
  <si>
    <t>桔</t>
  </si>
  <si>
    <t>黄石昌达线缆有限公司</t>
  </si>
  <si>
    <t>黄石航天</t>
  </si>
  <si>
    <t>湖北航天电缆有限公司</t>
  </si>
  <si>
    <t>KPF-5125H</t>
  </si>
  <si>
    <t>江苏亨通</t>
  </si>
  <si>
    <t>江苏亨通光电股份有限公司</t>
  </si>
  <si>
    <t>KPW-5125KMJ</t>
  </si>
  <si>
    <t>KPW-5125F(B)</t>
  </si>
  <si>
    <t>KPW-5125NY</t>
  </si>
  <si>
    <t>江苏俊知</t>
  </si>
  <si>
    <t>江苏俊知光电通信有限公司</t>
  </si>
  <si>
    <t>发混合料</t>
  </si>
  <si>
    <t>GD20180123B-1</t>
  </si>
  <si>
    <t>KPM0801S-BR</t>
  </si>
  <si>
    <t>棕</t>
  </si>
  <si>
    <t>KPM0801S-PU</t>
  </si>
  <si>
    <t>紫</t>
  </si>
  <si>
    <t>GD201711226B-4</t>
  </si>
  <si>
    <t>KPM0801S-WT</t>
  </si>
  <si>
    <t>GD20180102A-1B</t>
  </si>
  <si>
    <t>GD20180110B-3</t>
  </si>
  <si>
    <t>GD20180122A-1B</t>
  </si>
  <si>
    <t>江苏通光光缆</t>
  </si>
  <si>
    <t>江苏通光光缆有限公司</t>
  </si>
  <si>
    <t>通光
信息</t>
  </si>
  <si>
    <t>TGGL-KPD2018AD0102</t>
  </si>
  <si>
    <t>TGGL-KPD2017AD1207</t>
  </si>
  <si>
    <t>TGGL-KPD2018AD0108</t>
  </si>
  <si>
    <t>江苏通光信息</t>
  </si>
  <si>
    <t>江苏通光信息有限公司</t>
  </si>
  <si>
    <t>RAL1016</t>
  </si>
  <si>
    <t>TG-KPD201801002</t>
  </si>
  <si>
    <t>KPW-5893(Y)</t>
  </si>
  <si>
    <t>黄</t>
  </si>
  <si>
    <t>750x4/500x1</t>
  </si>
  <si>
    <t>TG-KPD201712006</t>
  </si>
  <si>
    <t>TG-KPD201712006-50吨</t>
  </si>
  <si>
    <t>TG-KPD201801001-200吨</t>
  </si>
  <si>
    <t>TG-KPD201801003</t>
  </si>
  <si>
    <t>TG-KPD201801004-200吨</t>
  </si>
  <si>
    <t>江苏永鼎</t>
  </si>
  <si>
    <t>江苏永鼎股份有限公司</t>
  </si>
  <si>
    <t>PO11801060003</t>
  </si>
  <si>
    <t>PO11801120001</t>
  </si>
  <si>
    <t>KPM0801-I</t>
  </si>
  <si>
    <t>PO11801130003</t>
  </si>
  <si>
    <t>KPW-5890L</t>
  </si>
  <si>
    <t>PO11801130005</t>
  </si>
  <si>
    <t>PO11801190011</t>
  </si>
  <si>
    <t>PO11801190012</t>
  </si>
  <si>
    <t>PO11801220008</t>
  </si>
  <si>
    <t>PO11801220009</t>
  </si>
  <si>
    <t>PO11801240001</t>
  </si>
  <si>
    <t>YD-HBXPD201801</t>
  </si>
  <si>
    <t>尼龙料</t>
  </si>
  <si>
    <t>KPA-7025</t>
  </si>
  <si>
    <t>江苏中天</t>
  </si>
  <si>
    <t>江苏中天科技股份有限公司</t>
  </si>
  <si>
    <t>2017XHJ0727-2</t>
  </si>
  <si>
    <t>KPW-5893C</t>
  </si>
  <si>
    <t>江西联创</t>
  </si>
  <si>
    <t>江西联创电缆科技股份有限公司</t>
  </si>
  <si>
    <t>昆明广程</t>
  </si>
  <si>
    <t>昆明广程网络科技有限公司</t>
  </si>
  <si>
    <t>兰州长飞</t>
  </si>
  <si>
    <t>长飞光纤光缆兰州有限公司</t>
  </si>
  <si>
    <t>质量问题退货</t>
  </si>
  <si>
    <t>GYL-2018007</t>
  </si>
  <si>
    <t>GYL-A2017251</t>
  </si>
  <si>
    <t>南京华信</t>
  </si>
  <si>
    <t>南京华信藤仓光通信有限公司</t>
  </si>
  <si>
    <t>老厂</t>
  </si>
  <si>
    <t xml:space="preserve">KPM0801-II  </t>
  </si>
  <si>
    <t>出口</t>
  </si>
  <si>
    <t>新厂</t>
  </si>
  <si>
    <t xml:space="preserve">KPW-5890   </t>
  </si>
  <si>
    <t>烽火专供</t>
  </si>
  <si>
    <t>配进口DPE色条料</t>
  </si>
  <si>
    <t>氧化诱导期＞100min</t>
  </si>
  <si>
    <t>KPH0802-I(T)</t>
  </si>
  <si>
    <t>KPW-5891</t>
  </si>
  <si>
    <t>象牙白</t>
  </si>
  <si>
    <t>高阻燃，过单根垂直燃烧</t>
  </si>
  <si>
    <t>待通知</t>
  </si>
  <si>
    <t>原配方料</t>
  </si>
  <si>
    <t>宁波格亿达</t>
  </si>
  <si>
    <t>宁波格亿达光缆科技有限公司</t>
  </si>
  <si>
    <t>GYD-2017122601</t>
  </si>
  <si>
    <t>橙</t>
  </si>
  <si>
    <t>米黄</t>
  </si>
  <si>
    <t>GYD-20180102001</t>
  </si>
  <si>
    <t>KPW-5890Y</t>
  </si>
  <si>
    <t>GYD-20180106001</t>
  </si>
  <si>
    <t>GYD-20180110001</t>
  </si>
  <si>
    <t>水绿</t>
  </si>
  <si>
    <t>GYD-20180129001</t>
  </si>
  <si>
    <t>宁波盈谷</t>
  </si>
  <si>
    <t>宁波盈谷电子科技有限公司</t>
  </si>
  <si>
    <t>普天线缆</t>
  </si>
  <si>
    <t>普天线缆集团有限公司</t>
  </si>
  <si>
    <t>RAL7038</t>
  </si>
  <si>
    <t>KPW-5890H</t>
  </si>
  <si>
    <t>1000x7/25x4</t>
  </si>
  <si>
    <t>山东特发</t>
  </si>
  <si>
    <t>山东特发光源光通信有限公司</t>
  </si>
  <si>
    <t>T4版</t>
  </si>
  <si>
    <t>TFGY2018CL0115-001</t>
  </si>
  <si>
    <t>TFGY2018CL0117-001</t>
  </si>
  <si>
    <t>TFGY2018CL0120-002</t>
  </si>
  <si>
    <t>TFGY2018CL0126-001</t>
  </si>
  <si>
    <t>汕头奥星</t>
  </si>
  <si>
    <t>汕头高新区奥星光通信设备有限公司</t>
  </si>
  <si>
    <t>新配方</t>
  </si>
  <si>
    <t xml:space="preserve">KPW-5890  </t>
  </si>
  <si>
    <t>180108002-30吨</t>
  </si>
  <si>
    <t>3301-180122008</t>
  </si>
  <si>
    <t>1000x7/500x1</t>
  </si>
  <si>
    <t>KPD2017123</t>
  </si>
  <si>
    <t>质量退货</t>
  </si>
  <si>
    <t>1000/845</t>
  </si>
  <si>
    <t>3301-180129003</t>
  </si>
  <si>
    <t>上海长飞</t>
  </si>
  <si>
    <t>长飞光纤光缆（上海）有限公司</t>
  </si>
  <si>
    <t>2227U</t>
  </si>
  <si>
    <t>KPW-5895TKUV-1</t>
  </si>
  <si>
    <t>629U</t>
  </si>
  <si>
    <t xml:space="preserve">KPW-5895TKUV-1  </t>
  </si>
  <si>
    <t>699U</t>
  </si>
  <si>
    <t>KPW-5895TKUV</t>
  </si>
  <si>
    <t>粉</t>
  </si>
  <si>
    <t>PT165U</t>
  </si>
  <si>
    <t>RAL4003</t>
  </si>
  <si>
    <t>RAL7004</t>
  </si>
  <si>
    <t>KPW-5890KUV</t>
  </si>
  <si>
    <t>YELLOW U</t>
  </si>
  <si>
    <t xml:space="preserve">KPW-5895TKUV-1 </t>
  </si>
  <si>
    <t>深圳</t>
  </si>
  <si>
    <t>KPW-5125FMJ</t>
  </si>
  <si>
    <t>KPZ-2232</t>
  </si>
  <si>
    <t>华为灰</t>
  </si>
  <si>
    <t>KPW-5893KN</t>
  </si>
  <si>
    <t>KPW-5898</t>
  </si>
  <si>
    <t>KPW-6895KNZ</t>
  </si>
  <si>
    <t>样品1</t>
  </si>
  <si>
    <t>样品2</t>
  </si>
  <si>
    <t>上海</t>
  </si>
  <si>
    <t>25x1/10x1</t>
  </si>
  <si>
    <t>KPW-5899</t>
  </si>
  <si>
    <t>KPW-5990B</t>
  </si>
  <si>
    <t>20180104005-240吨</t>
  </si>
  <si>
    <t>退货还料</t>
  </si>
  <si>
    <t>KPW-5890ZL</t>
  </si>
  <si>
    <t xml:space="preserve">橙 </t>
  </si>
  <si>
    <t>MUNSELL</t>
  </si>
  <si>
    <t>上海专曜</t>
  </si>
  <si>
    <t>专曜光电技术（上海）有限公司</t>
  </si>
  <si>
    <t>深圳爱迪讯</t>
  </si>
  <si>
    <t>深圳市爱迪讯通信科技有限公司</t>
  </si>
  <si>
    <t>深圳威利安</t>
  </si>
  <si>
    <t>深圳市威利安科技有限公司</t>
  </si>
  <si>
    <t>深圳长飞智连技术有限公司</t>
  </si>
  <si>
    <t>3248C</t>
  </si>
  <si>
    <t xml:space="preserve">S-20171229-002    </t>
  </si>
  <si>
    <t>3248C低收缩</t>
  </si>
  <si>
    <t>检测报告不写
客户单位名称</t>
  </si>
  <si>
    <t>科技园</t>
  </si>
  <si>
    <t>Y-20180108-003</t>
  </si>
  <si>
    <t>SZ-201801013</t>
  </si>
  <si>
    <t>样品 藏龙岛</t>
  </si>
  <si>
    <t>遮光白</t>
  </si>
  <si>
    <t>藏龙岛</t>
  </si>
  <si>
    <t>Y-20180118-003</t>
  </si>
  <si>
    <t>Y-20171031-007</t>
  </si>
  <si>
    <t>Y-20171211-001</t>
  </si>
  <si>
    <t>KPW-8080</t>
  </si>
  <si>
    <t>Y-20171228-007</t>
  </si>
  <si>
    <t>Y-20180110-003</t>
  </si>
  <si>
    <t>华为黄</t>
  </si>
  <si>
    <t>Y-20180115-001</t>
  </si>
  <si>
    <t>Y-20180117-001</t>
  </si>
  <si>
    <t>Y-20180124-003</t>
  </si>
  <si>
    <t>S-20171020-003</t>
  </si>
  <si>
    <t>S-20171107-002</t>
  </si>
  <si>
    <t>S-20171218-001</t>
  </si>
  <si>
    <t>S-20171225-005</t>
  </si>
  <si>
    <t>KPW-9090</t>
  </si>
  <si>
    <t>S-20171228-001</t>
  </si>
  <si>
    <t>S-20171229-002</t>
  </si>
  <si>
    <t>750x6/500x1</t>
  </si>
  <si>
    <t>W-20180106-101</t>
  </si>
  <si>
    <t>KPW-5125S</t>
  </si>
  <si>
    <t>W-20180109-102</t>
  </si>
  <si>
    <t>W-20180112-108</t>
  </si>
  <si>
    <t>W-20180119-102</t>
  </si>
  <si>
    <t>W-20180125-102</t>
  </si>
  <si>
    <t>1.23日邮件通知取消订单</t>
  </si>
  <si>
    <t>Y-20180119-001</t>
  </si>
  <si>
    <t>KPZ-2230</t>
  </si>
  <si>
    <t>订单取消</t>
  </si>
  <si>
    <t>定制料</t>
  </si>
  <si>
    <t>沈阳长飞</t>
  </si>
  <si>
    <t>长飞光纤光缆沈阳有限公司</t>
  </si>
  <si>
    <t>SY20180124-3</t>
  </si>
  <si>
    <t>盛大电缆</t>
  </si>
  <si>
    <t>佛山市顺德区盛大电缆有限公司</t>
  </si>
  <si>
    <t>PO180115033</t>
  </si>
  <si>
    <t>四川长飞</t>
  </si>
  <si>
    <t>长飞光纤光缆四川有限公司</t>
  </si>
  <si>
    <t>常规料</t>
  </si>
  <si>
    <t>氧化诱导期大于2.6</t>
  </si>
  <si>
    <t>201712282 43吨</t>
  </si>
  <si>
    <t>碳黑含量大于2.6</t>
  </si>
  <si>
    <t>特发电力缆</t>
  </si>
  <si>
    <t>深圳市特发信息股份有限公司东莞分公司-电力缆</t>
  </si>
  <si>
    <t>SDG2017DL1220-567</t>
  </si>
  <si>
    <t>SDG2017DL1229-574</t>
  </si>
  <si>
    <t>KPW-5890M</t>
  </si>
  <si>
    <t>SDG2018DL0103-002</t>
  </si>
  <si>
    <t>SDG2018DL0104-004</t>
  </si>
  <si>
    <t>SDG2018DL0105-005</t>
  </si>
  <si>
    <t>SDG2018DL0110-019</t>
  </si>
  <si>
    <t>SDG2018DL0112-025</t>
  </si>
  <si>
    <t>SDG2018DL0115-028</t>
  </si>
  <si>
    <t>KPD-0807</t>
  </si>
  <si>
    <t>SDG2018DL0122-049</t>
  </si>
  <si>
    <t>寄售订单</t>
  </si>
  <si>
    <t>SDG2018KC0122-028</t>
  </si>
  <si>
    <t>SDG2018KC0122-029</t>
  </si>
  <si>
    <t>SDG2018KC0124-038</t>
  </si>
  <si>
    <t>特发股份</t>
  </si>
  <si>
    <t>深圳市特发信息股份有限公司东莞分公司</t>
  </si>
  <si>
    <t>SDG20180112-038</t>
  </si>
  <si>
    <t>SDG20180117-043</t>
  </si>
  <si>
    <t>SDG20180117-044</t>
  </si>
  <si>
    <t>SDG20180117-045</t>
  </si>
  <si>
    <t>2018CG0126-117</t>
  </si>
  <si>
    <t>2018CG0126-116</t>
  </si>
  <si>
    <t>T5</t>
  </si>
  <si>
    <t>2018CG0112-066</t>
  </si>
  <si>
    <t>2018CG0111-054</t>
  </si>
  <si>
    <t>KPH0802S-GN</t>
  </si>
  <si>
    <t>SDG20180108-017</t>
  </si>
  <si>
    <t>KPW-5883</t>
  </si>
  <si>
    <t>2017CG1227-1362</t>
  </si>
  <si>
    <t>2018CG0104-015</t>
  </si>
  <si>
    <t>KPW-5892</t>
  </si>
  <si>
    <t>2018CG0108-031</t>
  </si>
  <si>
    <t>KPH0802-S</t>
  </si>
  <si>
    <t>2018CG0109-044</t>
  </si>
  <si>
    <t>KPH0802-OR</t>
  </si>
  <si>
    <t>2018CG0117-072</t>
  </si>
  <si>
    <t>2018CG0119-094</t>
  </si>
  <si>
    <t>1000/500</t>
  </si>
  <si>
    <t>2018CG0126-119</t>
  </si>
  <si>
    <t>特发光网</t>
  </si>
  <si>
    <t>深圳市特发信息光网科技股份有限公司东莞分公司</t>
  </si>
  <si>
    <t>3301-1801065</t>
  </si>
  <si>
    <t>KPL0803-T</t>
  </si>
  <si>
    <t>天津长飞</t>
  </si>
  <si>
    <t>天津长飞鑫茂光缆有限公司</t>
  </si>
  <si>
    <t>POP180101</t>
  </si>
  <si>
    <t>POP180108</t>
  </si>
  <si>
    <t>POP180118</t>
  </si>
  <si>
    <t>201//2/3</t>
  </si>
  <si>
    <t>POP180112</t>
  </si>
  <si>
    <t>通鼎互联</t>
  </si>
  <si>
    <t>通鼎互联信息股份有限公司</t>
  </si>
  <si>
    <t>KPW-5896</t>
  </si>
  <si>
    <t>威海长和</t>
  </si>
  <si>
    <t>威海市长和光缆有限公司</t>
  </si>
  <si>
    <t>武汉电信</t>
  </si>
  <si>
    <t>武汉电信光电科技有限公司</t>
  </si>
  <si>
    <t>2018-02</t>
  </si>
  <si>
    <t>KPW-5891KUV</t>
  </si>
  <si>
    <t>武汉烽火</t>
  </si>
  <si>
    <t xml:space="preserve">烽火通信科技股份有限公司 </t>
  </si>
  <si>
    <t xml:space="preserve">K3000025959 </t>
  </si>
  <si>
    <t>货送中外运仓库</t>
  </si>
  <si>
    <t>3000037214-30吨</t>
  </si>
  <si>
    <t>KPW-5893LY</t>
  </si>
  <si>
    <t>欠单3000037072</t>
  </si>
  <si>
    <t>楚天</t>
  </si>
  <si>
    <t>3000036324-10吨</t>
  </si>
  <si>
    <t>KPL0803-S</t>
  </si>
  <si>
    <t>KPH0802-FS</t>
  </si>
  <si>
    <t>3000035469-100吨</t>
  </si>
  <si>
    <t>3000035656-20吨 0629</t>
  </si>
  <si>
    <t>3000036252-100吨</t>
  </si>
  <si>
    <t>3000036252-1206</t>
  </si>
  <si>
    <t>3000036519-156吨预留</t>
  </si>
  <si>
    <t>3000036519-250吨预留</t>
  </si>
  <si>
    <t>3000036546-20吨</t>
  </si>
  <si>
    <t>3000037004-40吨</t>
  </si>
  <si>
    <t>3000037067 0104-100吨</t>
  </si>
  <si>
    <t>3000037171-40吨</t>
  </si>
  <si>
    <t>唐志军QQ通知发货</t>
  </si>
  <si>
    <t>KPW-5893FSFY</t>
  </si>
  <si>
    <t>3000037276-240吨</t>
  </si>
  <si>
    <t xml:space="preserve">备货 </t>
  </si>
  <si>
    <t>2016.8.5唐志军电话通知发货</t>
  </si>
  <si>
    <t>武汉宇通</t>
  </si>
  <si>
    <t>武汉宇通光缆有限公司</t>
  </si>
  <si>
    <t>武汉长飞</t>
  </si>
  <si>
    <t>长飞光纤光缆股份有限公司</t>
  </si>
  <si>
    <t xml:space="preserve">AB-13-0001-KPD   </t>
  </si>
  <si>
    <t xml:space="preserve">KPH0802-RD </t>
  </si>
  <si>
    <t xml:space="preserve">AA-15-0208-KPD  </t>
  </si>
  <si>
    <t>RAL2008</t>
  </si>
  <si>
    <t>AB-13-0020-KPD</t>
  </si>
  <si>
    <t>750/25</t>
  </si>
  <si>
    <t>客诉密度不合格退货</t>
  </si>
  <si>
    <t>AA-15-0208-KPD</t>
  </si>
  <si>
    <t>AA-15-0181-KPD</t>
  </si>
  <si>
    <t xml:space="preserve">KPW-5890 </t>
  </si>
  <si>
    <t>印尼</t>
  </si>
  <si>
    <t>AA-15-0160-KPD</t>
  </si>
  <si>
    <t>AB-15-0035-KPD</t>
  </si>
  <si>
    <t>750x9/600x1</t>
  </si>
  <si>
    <t>KPW-5895T</t>
  </si>
  <si>
    <t>AA-13-0529-KPD</t>
  </si>
  <si>
    <t>AA-13-0534-KPD</t>
  </si>
  <si>
    <t>KPH-0868</t>
  </si>
  <si>
    <t>骨架料</t>
  </si>
  <si>
    <t>KPG-0808</t>
  </si>
  <si>
    <t>AB-13-0035-KPD</t>
  </si>
  <si>
    <t>武汉长光</t>
  </si>
  <si>
    <t>武汉长光科技有限公司</t>
  </si>
  <si>
    <t>西安烽火</t>
  </si>
  <si>
    <t>西安北方光通信有限责任公司</t>
  </si>
  <si>
    <t>XABFKPDHT-001</t>
  </si>
  <si>
    <t>XABFHT-016-04</t>
  </si>
  <si>
    <t>长飞通用</t>
  </si>
  <si>
    <t>武汉长飞通用电缆有限公司</t>
  </si>
  <si>
    <t>KPW-5893C-1</t>
  </si>
  <si>
    <t>2017400450-60吨</t>
  </si>
  <si>
    <t>投诉退货</t>
  </si>
  <si>
    <t>投诉折料</t>
  </si>
  <si>
    <t>江苏长飞中利光纤光缆有限公司</t>
  </si>
  <si>
    <t>客诉炭黑不合格退货</t>
  </si>
  <si>
    <t>YOFCJS180105Q</t>
  </si>
  <si>
    <t>YOFCJS180102Q</t>
  </si>
  <si>
    <t>YOFCJS180115Q</t>
  </si>
  <si>
    <t>YOFCJS180117Q</t>
  </si>
  <si>
    <t>江苏</t>
  </si>
  <si>
    <t>YOFCJS180106Q</t>
  </si>
  <si>
    <t>YOFCJS180110Q</t>
  </si>
  <si>
    <t>YOFCJS180117Q-1</t>
  </si>
  <si>
    <t>YOFCJS180119Q</t>
  </si>
  <si>
    <t>YOFCJS180122Q</t>
  </si>
  <si>
    <t>YOFCJS180125Q</t>
  </si>
  <si>
    <t>长光通信</t>
  </si>
  <si>
    <t>长光通信科技江苏有限公司</t>
  </si>
  <si>
    <t>CG20180118-01</t>
  </si>
  <si>
    <t>浙江南方</t>
  </si>
  <si>
    <t>浙江南方通信集团股份有限公司</t>
  </si>
  <si>
    <t>中电光达</t>
  </si>
  <si>
    <t>安徽中电光达通信技术有限公司</t>
  </si>
  <si>
    <t>珠海汉胜</t>
  </si>
  <si>
    <t>珠海汉胜科技股份有限公司</t>
  </si>
  <si>
    <t>A61000523</t>
  </si>
  <si>
    <t>A61000803</t>
  </si>
  <si>
    <t>嘉兴翼波</t>
  </si>
  <si>
    <t>嘉兴翼波电子有限公司</t>
  </si>
  <si>
    <t>客户规格PUR SR6002</t>
  </si>
  <si>
    <t>CG18010073</t>
  </si>
  <si>
    <t>KPU-8785</t>
  </si>
  <si>
    <t>到期时间</t>
  </si>
  <si>
    <t>月份</t>
  </si>
  <si>
    <t>含税总金额</t>
  </si>
  <si>
    <t>送货单号</t>
  </si>
  <si>
    <t>发票号</t>
  </si>
  <si>
    <t>2018年1月</t>
  </si>
  <si>
    <t>0001800</t>
  </si>
  <si>
    <t>0001854</t>
  </si>
  <si>
    <t>0001873</t>
  </si>
  <si>
    <t>0001750</t>
  </si>
  <si>
    <t>0001896</t>
  </si>
  <si>
    <t>0001814</t>
  </si>
  <si>
    <t>0001878</t>
  </si>
  <si>
    <t>0002018</t>
  </si>
  <si>
    <t>0002040</t>
  </si>
  <si>
    <t>0002068</t>
  </si>
  <si>
    <t>0002128</t>
  </si>
  <si>
    <t>0002107</t>
  </si>
  <si>
    <t>0001826</t>
  </si>
  <si>
    <t>0001771</t>
  </si>
  <si>
    <t>0001895</t>
  </si>
  <si>
    <t>0001855</t>
  </si>
  <si>
    <t>0001864</t>
  </si>
  <si>
    <t>0001894</t>
  </si>
  <si>
    <t>0001856</t>
  </si>
  <si>
    <t>0002017</t>
  </si>
  <si>
    <t>0002066</t>
  </si>
  <si>
    <t>0002067</t>
  </si>
  <si>
    <t>0001967</t>
  </si>
  <si>
    <t>0002129</t>
  </si>
  <si>
    <t>0002108</t>
  </si>
  <si>
    <t>0002109</t>
  </si>
  <si>
    <t>客户
类别</t>
  </si>
  <si>
    <t>客户
分类</t>
  </si>
  <si>
    <t>信用
等级</t>
  </si>
  <si>
    <t>含税
单价</t>
  </si>
  <si>
    <t>已付款金额</t>
  </si>
  <si>
    <t>欠款金额</t>
  </si>
  <si>
    <t>运费</t>
  </si>
  <si>
    <t>产品批号</t>
  </si>
  <si>
    <t>开票日期</t>
  </si>
  <si>
    <t>帐龄</t>
  </si>
  <si>
    <t>账期</t>
  </si>
  <si>
    <t>业务员</t>
  </si>
  <si>
    <t>备注（付款，配方等）</t>
  </si>
  <si>
    <t>长飞</t>
  </si>
  <si>
    <t>1.26日收承兑3834780.96元</t>
  </si>
  <si>
    <t>1.8日收电汇23936.14元
1.26日收承兑3834780.96元</t>
  </si>
  <si>
    <t>1.25日收承兑2533375.50元</t>
  </si>
  <si>
    <t>1.25日收承兑3295906.92元</t>
  </si>
  <si>
    <t>1.16日收电汇4460560元</t>
  </si>
  <si>
    <t>1.11日收电汇4141450元</t>
  </si>
  <si>
    <t>1.24日收电子商票1111155.00元</t>
  </si>
  <si>
    <t>烽火</t>
  </si>
  <si>
    <t>含6万元保证金，PE料3万元，无卤料3万元</t>
  </si>
  <si>
    <t>1.2日收电子银承50万</t>
  </si>
  <si>
    <t>富通</t>
  </si>
  <si>
    <t>1.26日收2127772.50元</t>
  </si>
  <si>
    <t>通光</t>
  </si>
  <si>
    <t>1.23日收电汇30万
1.29日收银承50万</t>
  </si>
  <si>
    <t>特发</t>
  </si>
  <si>
    <t>亨通</t>
  </si>
  <si>
    <r>
      <rPr>
        <sz val="10"/>
        <color theme="1"/>
        <rFont val="宋体"/>
        <family val="3"/>
        <charset val="134"/>
      </rPr>
      <t>1</t>
    </r>
    <r>
      <rPr>
        <sz val="10"/>
        <color theme="1"/>
        <rFont val="宋体"/>
        <family val="3"/>
        <charset val="134"/>
      </rPr>
      <t>.16日收电汇40100元</t>
    </r>
  </si>
  <si>
    <t>1.18日收电汇835440元</t>
  </si>
  <si>
    <t>1.26日收电汇176040元</t>
  </si>
  <si>
    <t>1.28日收银承376100元</t>
  </si>
  <si>
    <t>1.12日收商票10万元整</t>
  </si>
  <si>
    <t>1.15日收电汇30万</t>
  </si>
  <si>
    <t>1.17日收电汇148090元
1.2日收电子银承46万</t>
  </si>
  <si>
    <t>1.4收电子银承385488元（开到广程2275803元发票款已全部付清）</t>
  </si>
  <si>
    <t>1.25日收40万承兑</t>
  </si>
  <si>
    <t>KPD2018-P0048</t>
  </si>
  <si>
    <t>1.25日收电汇32000元</t>
  </si>
  <si>
    <t>KPD2018-P0067</t>
  </si>
  <si>
    <t>0000128</t>
  </si>
  <si>
    <t>04264109</t>
  </si>
  <si>
    <t>张军</t>
  </si>
  <si>
    <t>KPD2018-P0095</t>
  </si>
  <si>
    <t>0000131</t>
  </si>
  <si>
    <t>04264110</t>
  </si>
  <si>
    <t>0000136</t>
  </si>
  <si>
    <t>KPD2018-P0117</t>
  </si>
  <si>
    <t>0001834</t>
  </si>
  <si>
    <t>04256289</t>
  </si>
  <si>
    <t>0014151</t>
  </si>
  <si>
    <t>04256288</t>
  </si>
  <si>
    <t>0001788</t>
  </si>
  <si>
    <t>04256265</t>
  </si>
  <si>
    <t>0001897</t>
  </si>
  <si>
    <t>04264093</t>
  </si>
  <si>
    <t>0014618</t>
  </si>
  <si>
    <t>KPD2018-P0016</t>
  </si>
  <si>
    <t>0001701</t>
  </si>
  <si>
    <t>171230/31</t>
  </si>
  <si>
    <t>KPD2018-P0006</t>
  </si>
  <si>
    <t>0001738</t>
  </si>
  <si>
    <t>0001773</t>
  </si>
  <si>
    <t>180103/04</t>
  </si>
  <si>
    <t>0001776</t>
  </si>
  <si>
    <t>180105/06</t>
  </si>
  <si>
    <t>0001829</t>
  </si>
  <si>
    <t>0001846</t>
  </si>
  <si>
    <t>180108/09</t>
  </si>
  <si>
    <t>KPD2018-P0019</t>
  </si>
  <si>
    <t>0001886</t>
  </si>
  <si>
    <t>180110/14</t>
  </si>
  <si>
    <t>KPD2018-P0082</t>
  </si>
  <si>
    <t>0002062</t>
  </si>
  <si>
    <t>180115/16</t>
  </si>
  <si>
    <t>0002103</t>
  </si>
  <si>
    <t>180122/23</t>
  </si>
  <si>
    <t>0001736</t>
  </si>
  <si>
    <t>0001830</t>
  </si>
  <si>
    <t>0014072</t>
  </si>
  <si>
    <t>KPD2018-T0137</t>
  </si>
  <si>
    <t>KPD2018-P0039</t>
  </si>
  <si>
    <t>0000217</t>
  </si>
  <si>
    <t>1801（08.09</t>
  </si>
  <si>
    <t>04264068</t>
  </si>
  <si>
    <t>0000221</t>
  </si>
  <si>
    <t>1801（19.20）</t>
  </si>
  <si>
    <t>0001758</t>
  </si>
  <si>
    <t>快递发货</t>
  </si>
  <si>
    <t>KPD2018-P0038</t>
  </si>
  <si>
    <t>0000218</t>
  </si>
  <si>
    <t>1801（10.11）</t>
  </si>
  <si>
    <t>0000222</t>
  </si>
  <si>
    <t>180110/23/24）</t>
  </si>
  <si>
    <t>KPD2018-P0001</t>
  </si>
  <si>
    <t>0001719</t>
  </si>
  <si>
    <t>04264096</t>
  </si>
  <si>
    <t>KPD2018-P0007</t>
  </si>
  <si>
    <t>0001759</t>
  </si>
  <si>
    <t>KPD2018-P0023</t>
  </si>
  <si>
    <t>0001804</t>
  </si>
  <si>
    <t>04264097</t>
  </si>
  <si>
    <t>0001835</t>
  </si>
  <si>
    <t>KPD2018-P0044</t>
  </si>
  <si>
    <t>0001880</t>
  </si>
  <si>
    <t>04264098</t>
  </si>
  <si>
    <t>0002031</t>
  </si>
  <si>
    <t>180116/17</t>
  </si>
  <si>
    <t>0002070</t>
  </si>
  <si>
    <t>180120/21</t>
  </si>
  <si>
    <t>0002025</t>
  </si>
  <si>
    <t>180105/11</t>
  </si>
  <si>
    <t>04264099</t>
  </si>
  <si>
    <t>0002119</t>
  </si>
  <si>
    <t>180105/23</t>
  </si>
  <si>
    <t>KPD2017-1219</t>
  </si>
  <si>
    <t>2017年下单未送货</t>
  </si>
  <si>
    <t>KPD2018-P0008</t>
  </si>
  <si>
    <t>0001815</t>
  </si>
  <si>
    <t>171230/31&amp;180101</t>
  </si>
  <si>
    <t>04256313</t>
  </si>
  <si>
    <t>0001881</t>
  </si>
  <si>
    <t>180112/03</t>
  </si>
  <si>
    <t>KPD2018-P0069</t>
  </si>
  <si>
    <r>
      <rPr>
        <sz val="10"/>
        <rFont val="宋体"/>
        <family val="3"/>
        <charset val="134"/>
      </rPr>
      <t>P</t>
    </r>
    <r>
      <rPr>
        <sz val="10"/>
        <rFont val="宋体"/>
        <family val="3"/>
        <charset val="134"/>
      </rPr>
      <t>OORD020243</t>
    </r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</si>
  <si>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PH0802</t>
    </r>
  </si>
  <si>
    <t>0002073</t>
  </si>
  <si>
    <t>180121/22</t>
  </si>
  <si>
    <t>KPD2018-P0111</t>
  </si>
  <si>
    <t>KPD2017-1320</t>
  </si>
  <si>
    <t>0001695</t>
  </si>
  <si>
    <t>171231/180101</t>
  </si>
  <si>
    <t>04256310</t>
  </si>
  <si>
    <t>KPD2018-P0020</t>
  </si>
  <si>
    <t>00001760</t>
  </si>
  <si>
    <t>1801/03/04/05）</t>
  </si>
  <si>
    <t>04256311</t>
  </si>
  <si>
    <t>KPD2018-P0057</t>
  </si>
  <si>
    <t>0001853</t>
  </si>
  <si>
    <t>180112/13</t>
  </si>
  <si>
    <t>04256314</t>
  </si>
  <si>
    <t>0001893</t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</si>
  <si>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PM0801-II</t>
    </r>
  </si>
  <si>
    <t>KPD2018-P0106</t>
  </si>
  <si>
    <t>0002104</t>
  </si>
  <si>
    <t>0002121</t>
  </si>
  <si>
    <t>180125/26</t>
  </si>
  <si>
    <t>0001761</t>
  </si>
  <si>
    <t>04256312</t>
  </si>
  <si>
    <t>0001497</t>
  </si>
  <si>
    <t>04256307</t>
  </si>
  <si>
    <t>0001632</t>
  </si>
  <si>
    <t>17(0808.1220)***</t>
  </si>
  <si>
    <t>04256308</t>
  </si>
  <si>
    <t>0001639</t>
  </si>
  <si>
    <t>04256309</t>
  </si>
  <si>
    <t>KPD2018-T0144</t>
  </si>
  <si>
    <t>0002105</t>
  </si>
  <si>
    <t>KPD2017-1129</t>
  </si>
  <si>
    <t>0002137</t>
  </si>
  <si>
    <t>KPD2017-1317</t>
  </si>
  <si>
    <t>0002036</t>
  </si>
  <si>
    <t>04264135</t>
  </si>
  <si>
    <t>0001682</t>
  </si>
  <si>
    <t>1712(06.24)</t>
  </si>
  <si>
    <t>04316588</t>
  </si>
  <si>
    <t>KPD2018-P0093</t>
  </si>
  <si>
    <t>KPD2018-P0070</t>
  </si>
  <si>
    <r>
      <rPr>
        <sz val="10"/>
        <rFont val="宋体"/>
        <family val="3"/>
        <charset val="134"/>
      </rPr>
      <t>C</t>
    </r>
    <r>
      <rPr>
        <sz val="10"/>
        <rFont val="宋体"/>
        <family val="3"/>
        <charset val="134"/>
      </rPr>
      <t>GD180046</t>
    </r>
  </si>
  <si>
    <r>
      <rPr>
        <sz val="10"/>
        <rFont val="宋体"/>
        <family val="3"/>
        <charset val="134"/>
      </rPr>
      <t>L</t>
    </r>
    <r>
      <rPr>
        <sz val="10"/>
        <rFont val="宋体"/>
        <family val="3"/>
        <charset val="134"/>
      </rPr>
      <t>LDPE</t>
    </r>
  </si>
  <si>
    <t>0002138</t>
  </si>
  <si>
    <t>KPD2017-1265</t>
  </si>
  <si>
    <t>0001782</t>
  </si>
  <si>
    <t>KPD2017-1309</t>
  </si>
  <si>
    <t>KPD2017-1316</t>
  </si>
  <si>
    <t>0001783</t>
  </si>
  <si>
    <t>0002034</t>
  </si>
  <si>
    <t>KPD2018-P0015</t>
  </si>
  <si>
    <t>KPD2018-P0037</t>
  </si>
  <si>
    <t>KPD2018-P0043</t>
  </si>
  <si>
    <t>0001683</t>
  </si>
  <si>
    <t>KPD2018-P0054</t>
  </si>
  <si>
    <t>0002136</t>
  </si>
  <si>
    <t>0001784</t>
  </si>
  <si>
    <t>04316589</t>
  </si>
  <si>
    <t>0002035</t>
  </si>
  <si>
    <t>04264136</t>
  </si>
  <si>
    <t>KPD2018-T0108</t>
  </si>
  <si>
    <t>0002037</t>
  </si>
  <si>
    <t>0001684</t>
  </si>
  <si>
    <t>KPD2018-T0103</t>
  </si>
  <si>
    <t>0002021</t>
  </si>
  <si>
    <t>04264139</t>
  </si>
  <si>
    <t>1.17日收电汇617.5元</t>
  </si>
  <si>
    <t>04264140</t>
  </si>
  <si>
    <t>KPD2017-1053</t>
  </si>
  <si>
    <t>0001884</t>
  </si>
  <si>
    <t>KPD2017-1314</t>
  </si>
  <si>
    <t>0001706</t>
  </si>
  <si>
    <t>04256266</t>
  </si>
  <si>
    <t>0001660</t>
  </si>
  <si>
    <t>1712(27.28)</t>
  </si>
  <si>
    <t>0001681</t>
  </si>
  <si>
    <t>1712(29.30)</t>
  </si>
  <si>
    <t>KPD2018-P0060</t>
  </si>
  <si>
    <t>0001885</t>
  </si>
  <si>
    <t>180102/03</t>
  </si>
  <si>
    <t>0002032</t>
  </si>
  <si>
    <t>180104/05</t>
  </si>
  <si>
    <t>KPD2018-P0074</t>
  </si>
  <si>
    <t>0002048</t>
  </si>
  <si>
    <t>180119/20</t>
  </si>
  <si>
    <t>KPD2018-P0089</t>
  </si>
  <si>
    <t>0002080</t>
  </si>
  <si>
    <t>180121/23</t>
  </si>
  <si>
    <t>0002120</t>
  </si>
  <si>
    <t>180124/25</t>
  </si>
  <si>
    <t>KPD2018-T0098</t>
  </si>
  <si>
    <t>0002047</t>
  </si>
  <si>
    <t>0001945</t>
  </si>
  <si>
    <t>投诉颜色不合格需退货</t>
  </si>
  <si>
    <t>0001958</t>
  </si>
  <si>
    <t>重新发货</t>
  </si>
  <si>
    <t>待退回</t>
  </si>
  <si>
    <t>KPD2018-P0108</t>
  </si>
  <si>
    <t>0002130</t>
  </si>
  <si>
    <t>180127/28</t>
  </si>
  <si>
    <t>0001756</t>
  </si>
  <si>
    <t>KPD2018-P0061</t>
  </si>
  <si>
    <t>0002013</t>
  </si>
  <si>
    <t>04256306</t>
  </si>
  <si>
    <t>1.17日收电汇14850元</t>
  </si>
  <si>
    <t>KPD2018-P0033</t>
  </si>
  <si>
    <t>0001793</t>
  </si>
  <si>
    <t>04256305</t>
  </si>
  <si>
    <t>0001772</t>
  </si>
  <si>
    <t>KPD2018-P0115</t>
  </si>
  <si>
    <t>0001678</t>
  </si>
  <si>
    <t>04316590</t>
  </si>
  <si>
    <t>0001870</t>
  </si>
  <si>
    <t>04256319</t>
  </si>
  <si>
    <t>0001434</t>
  </si>
  <si>
    <t>KPD2018-T0140</t>
  </si>
  <si>
    <t>0001711</t>
  </si>
  <si>
    <t>04256291</t>
  </si>
  <si>
    <t>0001257</t>
  </si>
  <si>
    <t>KPD2018-T0127</t>
  </si>
  <si>
    <t>0002096</t>
  </si>
  <si>
    <t>0001710</t>
  </si>
  <si>
    <t>04264069</t>
  </si>
  <si>
    <t>0001739</t>
  </si>
  <si>
    <t>17128/22</t>
  </si>
  <si>
    <t>04264070</t>
  </si>
  <si>
    <t>0001836</t>
  </si>
  <si>
    <t>04264071</t>
  </si>
  <si>
    <t>KPD2018-T0123</t>
  </si>
  <si>
    <t>0002097</t>
  </si>
  <si>
    <t>180103/23</t>
  </si>
  <si>
    <t>KPD2018-T0125</t>
  </si>
  <si>
    <t>0002098</t>
  </si>
  <si>
    <t>KPD2018-T0131</t>
  </si>
  <si>
    <t>KPD2017-1325</t>
  </si>
  <si>
    <t>0001699</t>
  </si>
  <si>
    <t>04256317</t>
  </si>
  <si>
    <t>KPD2018-P0024</t>
  </si>
  <si>
    <t>0001818</t>
  </si>
  <si>
    <t>04256318</t>
  </si>
  <si>
    <t>货送江苏通光信息</t>
  </si>
  <si>
    <t>KPD2018-P0064</t>
  </si>
  <si>
    <t>0002057</t>
  </si>
  <si>
    <t>KPD2017-1326</t>
  </si>
  <si>
    <t>0001816</t>
  </si>
  <si>
    <t>180107/08</t>
  </si>
  <si>
    <t>04264072</t>
  </si>
  <si>
    <t>0001700</t>
  </si>
  <si>
    <t>171229/30</t>
  </si>
  <si>
    <t>KPD2018-P0025</t>
  </si>
  <si>
    <t>0001841</t>
  </si>
  <si>
    <t>180110/12</t>
  </si>
  <si>
    <t>04264075</t>
  </si>
  <si>
    <t>0001888</t>
  </si>
  <si>
    <t>0002028</t>
  </si>
  <si>
    <t>180117/18</t>
  </si>
  <si>
    <t>0002069</t>
  </si>
  <si>
    <t>0002087</t>
  </si>
  <si>
    <t>KPD2018-P0098</t>
  </si>
  <si>
    <t>0001842</t>
  </si>
  <si>
    <t>171222/180103</t>
  </si>
  <si>
    <t>04264074</t>
  </si>
  <si>
    <t>0001817</t>
  </si>
  <si>
    <t>04264073</t>
  </si>
  <si>
    <t>KPD2018-T0107</t>
  </si>
  <si>
    <t>0002027</t>
  </si>
  <si>
    <t>04264082</t>
  </si>
  <si>
    <t>KPD2018-P0046</t>
  </si>
  <si>
    <t>0001879</t>
  </si>
  <si>
    <t>180113/14</t>
  </si>
  <si>
    <t>04264079</t>
  </si>
  <si>
    <t>KPD2018-P0047</t>
  </si>
  <si>
    <t>180114/15</t>
  </si>
  <si>
    <t>KPD2018-P0091</t>
  </si>
  <si>
    <t>0002044</t>
  </si>
  <si>
    <t>04264119</t>
  </si>
  <si>
    <t>KPD2018-P0030</t>
  </si>
  <si>
    <t>0001791</t>
  </si>
  <si>
    <t>180109/10</t>
  </si>
  <si>
    <t>04264077</t>
  </si>
  <si>
    <t>KPD2018-P0049</t>
  </si>
  <si>
    <t>0001889</t>
  </si>
  <si>
    <t>04264080</t>
  </si>
  <si>
    <t>KPD2018-P0053</t>
  </si>
  <si>
    <t>0002026</t>
  </si>
  <si>
    <t>04264081</t>
  </si>
  <si>
    <t>KPD2018-P0092</t>
  </si>
  <si>
    <t>0002061</t>
  </si>
  <si>
    <t>180119/22</t>
  </si>
  <si>
    <t>04264120</t>
  </si>
  <si>
    <t>0002102</t>
  </si>
  <si>
    <t>0002122</t>
  </si>
  <si>
    <t>KPD2018-P0099</t>
  </si>
  <si>
    <t>KPD2018-P0100</t>
  </si>
  <si>
    <t>0002074</t>
  </si>
  <si>
    <t>04264121</t>
  </si>
  <si>
    <t>0001709</t>
  </si>
  <si>
    <t>04264076</t>
  </si>
  <si>
    <t>0001865</t>
  </si>
  <si>
    <t>04264078</t>
  </si>
  <si>
    <t>KPD2018-T0141</t>
  </si>
  <si>
    <t>0002123</t>
  </si>
  <si>
    <t>171225/180124</t>
  </si>
  <si>
    <t>0001747</t>
  </si>
  <si>
    <t>0015101</t>
  </si>
  <si>
    <t>04264132</t>
  </si>
  <si>
    <t>KPD2018-P0066</t>
  </si>
  <si>
    <t>0001664</t>
  </si>
  <si>
    <t>0005204</t>
  </si>
  <si>
    <t>客交货清单数量为：14.475（-0.75）</t>
  </si>
  <si>
    <t>KPD2018-P0022</t>
  </si>
  <si>
    <t>0001785</t>
  </si>
  <si>
    <t>04264134</t>
  </si>
  <si>
    <t>171227/28</t>
  </si>
  <si>
    <t>04264133</t>
  </si>
  <si>
    <t>KPD2018-P0065</t>
  </si>
  <si>
    <t>0001887</t>
  </si>
  <si>
    <t>0002086</t>
  </si>
  <si>
    <t>180123/24</t>
  </si>
  <si>
    <t>客交货清单数量为：8.373（+1.034）</t>
  </si>
  <si>
    <t>0001665</t>
  </si>
  <si>
    <t>KPD2018-P0090</t>
  </si>
  <si>
    <t>KPD2018-P0041</t>
  </si>
  <si>
    <t>180110/11</t>
  </si>
  <si>
    <t>180111/12</t>
  </si>
  <si>
    <t>KPD2018-P0014</t>
  </si>
  <si>
    <t>KPD2018-P0045</t>
  </si>
  <si>
    <t>KPD2018-T0118</t>
  </si>
  <si>
    <t>171222/180107</t>
  </si>
  <si>
    <t>0001799</t>
  </si>
  <si>
    <t>0001241</t>
  </si>
  <si>
    <t>KPD2018-T0092</t>
  </si>
  <si>
    <t>KPD2018-T0097</t>
  </si>
  <si>
    <t>180116/19</t>
  </si>
  <si>
    <t>KPD2018-T0117</t>
  </si>
  <si>
    <t>KPD2018-T0124</t>
  </si>
  <si>
    <t>0001667</t>
  </si>
  <si>
    <t>KPD2018-T0130</t>
  </si>
  <si>
    <t>KPD2018-T0134</t>
  </si>
  <si>
    <t>KPD2018-P0109</t>
  </si>
  <si>
    <t>KPD2018-T0152</t>
  </si>
  <si>
    <t>李工发刘昌鹏18951709448</t>
  </si>
  <si>
    <t>KPD2018-T0149</t>
  </si>
  <si>
    <t>0001697</t>
  </si>
  <si>
    <t>04256268</t>
  </si>
  <si>
    <t>1712（14,29）***</t>
  </si>
  <si>
    <t>0001698</t>
  </si>
  <si>
    <t>171219***</t>
  </si>
  <si>
    <t>04256269</t>
  </si>
  <si>
    <t>0001813</t>
  </si>
  <si>
    <t>171120/180107</t>
  </si>
  <si>
    <t>04256270</t>
  </si>
  <si>
    <t>0001828</t>
  </si>
  <si>
    <t>04256271</t>
  </si>
  <si>
    <t>KPD2018-T0096</t>
  </si>
  <si>
    <r>
      <rPr>
        <sz val="10"/>
        <rFont val="宋体"/>
        <family val="3"/>
        <charset val="134"/>
      </rPr>
      <t>G</t>
    </r>
    <r>
      <rPr>
        <sz val="10"/>
        <rFont val="宋体"/>
        <family val="3"/>
        <charset val="134"/>
      </rPr>
      <t>YD-20180116002</t>
    </r>
  </si>
  <si>
    <r>
      <rPr>
        <sz val="10"/>
        <rFont val="宋体"/>
        <family val="3"/>
        <charset val="134"/>
      </rPr>
      <t>KPW-5890</t>
    </r>
    <r>
      <rPr>
        <sz val="10"/>
        <rFont val="宋体"/>
        <family val="3"/>
        <charset val="134"/>
      </rPr>
      <t>Y</t>
    </r>
  </si>
  <si>
    <t>0002011</t>
  </si>
  <si>
    <t>04264111</t>
  </si>
  <si>
    <t>KPD2018-T0114</t>
  </si>
  <si>
    <t>0002059</t>
  </si>
  <si>
    <t>171216/17</t>
  </si>
  <si>
    <t>04264112</t>
  </si>
  <si>
    <t>0014890</t>
  </si>
  <si>
    <t>KPD2018-T0109</t>
  </si>
  <si>
    <t>0002058</t>
  </si>
  <si>
    <t>04264113</t>
  </si>
  <si>
    <t>KPD2018-P0062</t>
  </si>
  <si>
    <t>0000219</t>
  </si>
  <si>
    <t>1801（16.17）</t>
  </si>
  <si>
    <t>04264092</t>
  </si>
  <si>
    <t>KPD2018-P0073</t>
  </si>
  <si>
    <t>0000220</t>
  </si>
  <si>
    <t>1801（17.18）</t>
  </si>
  <si>
    <t>04264122</t>
  </si>
  <si>
    <t>KPD2018-P0094</t>
  </si>
  <si>
    <t>0000223</t>
  </si>
  <si>
    <t>KPD2018-0028</t>
  </si>
  <si>
    <t>0001822</t>
  </si>
  <si>
    <t>04256264</t>
  </si>
  <si>
    <t>KPD2017-1331</t>
  </si>
  <si>
    <r>
      <rPr>
        <sz val="10"/>
        <color theme="1"/>
        <rFont val="宋体"/>
        <family val="3"/>
        <charset val="134"/>
      </rPr>
      <t>KPM0801-II</t>
    </r>
  </si>
  <si>
    <t>0001745</t>
  </si>
  <si>
    <t>18012/3</t>
  </si>
  <si>
    <t>04316567</t>
  </si>
  <si>
    <t>柯童柱</t>
  </si>
  <si>
    <t>KPD2018-P0032</t>
  </si>
  <si>
    <t>0001821</t>
  </si>
  <si>
    <t>KPD2018-P0026</t>
  </si>
  <si>
    <t>0001790</t>
  </si>
  <si>
    <t>0002100</t>
  </si>
  <si>
    <t>180119/21/23</t>
  </si>
  <si>
    <t>0001641</t>
  </si>
  <si>
    <t>04316562</t>
  </si>
  <si>
    <t>0001679</t>
  </si>
  <si>
    <t>04316563</t>
  </si>
  <si>
    <t>KPD2017-1323</t>
  </si>
  <si>
    <t>0001696</t>
  </si>
  <si>
    <t>171228/31</t>
  </si>
  <si>
    <t>04316565</t>
  </si>
  <si>
    <t>0001717</t>
  </si>
  <si>
    <t>18011/2</t>
  </si>
  <si>
    <t>KPD2017-1132</t>
  </si>
  <si>
    <t>0001769</t>
  </si>
  <si>
    <t>KPD2018-P0027</t>
  </si>
  <si>
    <t>0001798</t>
  </si>
  <si>
    <t>KPD2018-P0075</t>
  </si>
  <si>
    <t>0002089</t>
  </si>
  <si>
    <t>KPD2018-T0104</t>
  </si>
  <si>
    <t>0002090</t>
  </si>
  <si>
    <t>0001770</t>
  </si>
  <si>
    <t>04256261</t>
  </si>
  <si>
    <t>0001789</t>
  </si>
  <si>
    <t>04256262</t>
  </si>
  <si>
    <t>0001820</t>
  </si>
  <si>
    <t>0001746</t>
  </si>
  <si>
    <t>04316568</t>
  </si>
  <si>
    <t>0001680</t>
  </si>
  <si>
    <t>04316564</t>
  </si>
  <si>
    <r>
      <rPr>
        <sz val="10"/>
        <color theme="1"/>
        <rFont val="宋体"/>
        <family val="3"/>
        <charset val="134"/>
      </rPr>
      <t>KPW-5893</t>
    </r>
  </si>
  <si>
    <t>0001718</t>
  </si>
  <si>
    <t>04316566</t>
  </si>
  <si>
    <t>0001819</t>
  </si>
  <si>
    <t>04256263</t>
  </si>
  <si>
    <t>0002091</t>
  </si>
  <si>
    <t>KPD2018-P0104</t>
  </si>
  <si>
    <t>0002092</t>
  </si>
  <si>
    <t>KPD2018-T0126</t>
  </si>
  <si>
    <t>0005207</t>
  </si>
  <si>
    <t>3301-180129009</t>
  </si>
  <si>
    <t>KPD2017-1287</t>
  </si>
  <si>
    <t>0001733</t>
  </si>
  <si>
    <t>180104-191</t>
  </si>
  <si>
    <t>04316577</t>
  </si>
  <si>
    <t>徐绪盛</t>
  </si>
  <si>
    <t>0001797</t>
  </si>
  <si>
    <t>04256260</t>
  </si>
  <si>
    <t>0001838</t>
  </si>
  <si>
    <t>0001837</t>
  </si>
  <si>
    <t>04264062</t>
  </si>
  <si>
    <t>0001877</t>
  </si>
  <si>
    <t>KPD2018-T0094</t>
  </si>
  <si>
    <r>
      <rPr>
        <sz val="10"/>
        <rFont val="宋体"/>
        <family val="3"/>
        <charset val="134"/>
      </rPr>
      <t>20180116001</t>
    </r>
    <r>
      <rPr>
        <sz val="10"/>
        <rFont val="宋体"/>
        <family val="3"/>
        <charset val="134"/>
      </rPr>
      <t>-16.5吨</t>
    </r>
  </si>
  <si>
    <t>0002076</t>
  </si>
  <si>
    <t>04264144</t>
  </si>
  <si>
    <t>A</t>
  </si>
  <si>
    <t>B</t>
  </si>
  <si>
    <t>0002115</t>
  </si>
  <si>
    <t>KPD2018-T0132</t>
  </si>
  <si>
    <t>0001654</t>
  </si>
  <si>
    <t>171226/27</t>
  </si>
  <si>
    <t>04316571</t>
  </si>
  <si>
    <t>KPD2017-1329</t>
  </si>
  <si>
    <t>0001707</t>
  </si>
  <si>
    <t>04316576</t>
  </si>
  <si>
    <t>0001734</t>
  </si>
  <si>
    <t>18013/4</t>
  </si>
  <si>
    <t>0001765</t>
  </si>
  <si>
    <t>180104/05）</t>
  </si>
  <si>
    <t>04256258</t>
  </si>
  <si>
    <t>0001795</t>
  </si>
  <si>
    <t>0001839</t>
  </si>
  <si>
    <t>0001876</t>
  </si>
  <si>
    <t>04264065</t>
  </si>
  <si>
    <t>0002009</t>
  </si>
  <si>
    <t>180114/16</t>
  </si>
  <si>
    <t>0002019</t>
  </si>
  <si>
    <t>0002075</t>
  </si>
  <si>
    <t>04264143</t>
  </si>
  <si>
    <t>0002114</t>
  </si>
  <si>
    <t>0002147</t>
  </si>
  <si>
    <t>180128/29</t>
  </si>
  <si>
    <t>KPD2018-P0063</t>
  </si>
  <si>
    <t>0001651</t>
  </si>
  <si>
    <t>04316572</t>
  </si>
  <si>
    <t>0002081</t>
  </si>
  <si>
    <t>0001735</t>
  </si>
  <si>
    <t>04316578</t>
  </si>
  <si>
    <t>0001757</t>
  </si>
  <si>
    <t>04256255</t>
  </si>
  <si>
    <t>0001766</t>
  </si>
  <si>
    <t>04256256</t>
  </si>
  <si>
    <t>0001796</t>
  </si>
  <si>
    <t>04256259</t>
  </si>
  <si>
    <r>
      <rPr>
        <sz val="10"/>
        <rFont val="宋体"/>
        <family val="3"/>
        <charset val="134"/>
      </rPr>
      <t>20180116001</t>
    </r>
    <r>
      <rPr>
        <sz val="10"/>
        <rFont val="宋体"/>
        <family val="3"/>
        <charset val="134"/>
      </rPr>
      <t>-10吨</t>
    </r>
  </si>
  <si>
    <t>0001585</t>
  </si>
  <si>
    <t>04264141</t>
  </si>
  <si>
    <t>0001862</t>
  </si>
  <si>
    <t>04264063</t>
  </si>
  <si>
    <t>0002033</t>
  </si>
  <si>
    <t>0001749</t>
  </si>
  <si>
    <t>0001956</t>
  </si>
  <si>
    <t>04256254</t>
  </si>
  <si>
    <t>0001840</t>
  </si>
  <si>
    <t>0001860</t>
  </si>
  <si>
    <r>
      <rPr>
        <sz val="10"/>
        <rFont val="宋体"/>
        <family val="3"/>
        <charset val="134"/>
      </rPr>
      <t>20180116001</t>
    </r>
    <r>
      <rPr>
        <sz val="10"/>
        <rFont val="宋体"/>
        <family val="3"/>
        <charset val="134"/>
      </rPr>
      <t>-6吨</t>
    </r>
  </si>
  <si>
    <t>0002077</t>
  </si>
  <si>
    <t>171129/18012</t>
  </si>
  <si>
    <t>0001947</t>
  </si>
  <si>
    <t>0002116</t>
  </si>
  <si>
    <t>KPD2018-T0133</t>
  </si>
  <si>
    <t>0001645</t>
  </si>
  <si>
    <t>04316574</t>
  </si>
  <si>
    <t>KPD2018-T0101</t>
  </si>
  <si>
    <t>0002020</t>
  </si>
  <si>
    <t>04264064</t>
  </si>
  <si>
    <t>0001964</t>
  </si>
  <si>
    <t>0001794</t>
  </si>
  <si>
    <t>04264061</t>
  </si>
  <si>
    <t>0001767</t>
  </si>
  <si>
    <t>2017.7.6日退货6吨还料，2018.1.6日6吨全部还清</t>
  </si>
  <si>
    <t>0001768</t>
  </si>
  <si>
    <t>04256257</t>
  </si>
  <si>
    <t xml:space="preserve">2017.7.6日退货6吨还料，2018.1.6日6吨全部还清
</t>
  </si>
  <si>
    <t>0001653</t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</si>
  <si>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PW-5893KN</t>
    </r>
  </si>
  <si>
    <r>
      <rPr>
        <sz val="10"/>
        <color theme="1"/>
        <rFont val="宋体"/>
        <family val="3"/>
        <charset val="134"/>
      </rPr>
      <t>0</t>
    </r>
    <r>
      <rPr>
        <sz val="10"/>
        <color theme="1"/>
        <rFont val="宋体"/>
        <family val="3"/>
        <charset val="134"/>
      </rPr>
      <t>001980</t>
    </r>
  </si>
  <si>
    <t>0001959</t>
  </si>
  <si>
    <t>0001960</t>
  </si>
  <si>
    <t>0001949</t>
  </si>
  <si>
    <t>0001806</t>
  </si>
  <si>
    <t>KPD2018-T0102</t>
  </si>
  <si>
    <t>0002023</t>
  </si>
  <si>
    <t>04264066</t>
  </si>
  <si>
    <t>0001948</t>
  </si>
  <si>
    <t>KPD2018-T0146</t>
  </si>
  <si>
    <t>0001968</t>
  </si>
  <si>
    <t>04264146</t>
  </si>
  <si>
    <t>0001953</t>
  </si>
  <si>
    <t>04264145</t>
  </si>
  <si>
    <t>KPD2018-T0156</t>
  </si>
  <si>
    <t>KPD2018-T0139</t>
  </si>
  <si>
    <t>KPD2018-T0115</t>
  </si>
  <si>
    <t>0001963</t>
  </si>
  <si>
    <t>04316569</t>
  </si>
  <si>
    <t>0001946</t>
  </si>
  <si>
    <t>04316570</t>
  </si>
  <si>
    <t>0001981</t>
  </si>
  <si>
    <t>04264067</t>
  </si>
  <si>
    <t>0001955</t>
  </si>
  <si>
    <t>0001944</t>
  </si>
  <si>
    <t>0001977</t>
  </si>
  <si>
    <t>0001957</t>
  </si>
  <si>
    <t>0001961</t>
  </si>
  <si>
    <t>0001965
0001966</t>
  </si>
  <si>
    <t>0001708</t>
  </si>
  <si>
    <t>04316575</t>
  </si>
  <si>
    <t>0001922</t>
  </si>
  <si>
    <t>0001594</t>
  </si>
  <si>
    <t>04264142</t>
  </si>
  <si>
    <t>0001643</t>
  </si>
  <si>
    <t>04316573</t>
  </si>
  <si>
    <t>0001976</t>
  </si>
  <si>
    <t>0002072</t>
  </si>
  <si>
    <t>0001792</t>
  </si>
  <si>
    <t>04256273</t>
  </si>
  <si>
    <t>0001843</t>
  </si>
  <si>
    <t>171230/180111</t>
  </si>
  <si>
    <t>0001677</t>
  </si>
  <si>
    <t>04256272</t>
  </si>
  <si>
    <t>KPD2018-P0010</t>
  </si>
  <si>
    <t>0001824</t>
  </si>
  <si>
    <t>180101/07</t>
  </si>
  <si>
    <t>04264057</t>
  </si>
  <si>
    <t>0001755</t>
  </si>
  <si>
    <t>04264056</t>
  </si>
  <si>
    <t>0002010</t>
  </si>
  <si>
    <t>04264060</t>
  </si>
  <si>
    <r>
      <rPr>
        <sz val="10"/>
        <color indexed="8"/>
        <rFont val="宋体"/>
        <family val="3"/>
        <charset val="134"/>
      </rPr>
      <t>Y-20171227-005</t>
    </r>
  </si>
  <si>
    <r>
      <rPr>
        <sz val="10"/>
        <color theme="1"/>
        <rFont val="宋体"/>
        <family val="3"/>
        <charset val="134"/>
      </rPr>
      <t>KPW-5890</t>
    </r>
  </si>
  <si>
    <t>0001720</t>
  </si>
  <si>
    <t>04264124</t>
  </si>
  <si>
    <r>
      <rPr>
        <sz val="10"/>
        <rFont val="宋体"/>
        <family val="3"/>
        <charset val="134"/>
      </rPr>
      <t>Y</t>
    </r>
    <r>
      <rPr>
        <sz val="10"/>
        <color indexed="8"/>
        <rFont val="宋体"/>
        <family val="3"/>
        <charset val="134"/>
      </rPr>
      <t>-20171227-005</t>
    </r>
  </si>
  <si>
    <t>0001729</t>
  </si>
  <si>
    <t>04264126</t>
  </si>
  <si>
    <t>0001754</t>
  </si>
  <si>
    <t>0001694</t>
  </si>
  <si>
    <t>04264055</t>
  </si>
  <si>
    <t>货送深圳</t>
  </si>
  <si>
    <t>0001845</t>
  </si>
  <si>
    <t>04264059</t>
  </si>
  <si>
    <t>0001722</t>
  </si>
  <si>
    <t>04264125</t>
  </si>
  <si>
    <t>0001823</t>
  </si>
  <si>
    <t>04264058</t>
  </si>
  <si>
    <t>0001867</t>
  </si>
  <si>
    <t>04264128</t>
  </si>
  <si>
    <t>0001866</t>
  </si>
  <si>
    <t>04264127</t>
  </si>
  <si>
    <t>0001668</t>
  </si>
  <si>
    <t>04264123</t>
  </si>
  <si>
    <t>0001600</t>
  </si>
  <si>
    <t>04264051</t>
  </si>
  <si>
    <t>0001646</t>
  </si>
  <si>
    <t>04264052</t>
  </si>
  <si>
    <t>0001676</t>
  </si>
  <si>
    <t>04264053</t>
  </si>
  <si>
    <t>0006603</t>
  </si>
  <si>
    <t>0001675</t>
  </si>
  <si>
    <t>04264054</t>
  </si>
  <si>
    <t>0001883</t>
  </si>
  <si>
    <t>KPD2018-T0099</t>
  </si>
  <si>
    <t>0002049</t>
  </si>
  <si>
    <t>04264129</t>
  </si>
  <si>
    <t>KPD2018-T0100</t>
  </si>
  <si>
    <t>04264130</t>
  </si>
  <si>
    <t>KPD2018-T0119</t>
  </si>
  <si>
    <t>KPD2018-T0120</t>
  </si>
  <si>
    <t>0002083</t>
  </si>
  <si>
    <t>KPD2018-T0121</t>
  </si>
  <si>
    <t>0002099</t>
  </si>
  <si>
    <t>180104/22</t>
  </si>
  <si>
    <t>0002124</t>
  </si>
  <si>
    <t>KPD2018-T0145</t>
  </si>
  <si>
    <t>0002135</t>
  </si>
  <si>
    <t>KPD2018-T0151</t>
  </si>
  <si>
    <t>KPD2017-1328</t>
  </si>
  <si>
    <t>0001702</t>
  </si>
  <si>
    <t>04264094</t>
  </si>
  <si>
    <t>0001671</t>
  </si>
  <si>
    <t>KPD2018-P0081</t>
  </si>
  <si>
    <t>0001890</t>
  </si>
  <si>
    <t>04264138</t>
  </si>
  <si>
    <t>1.15日收电汇400元</t>
  </si>
  <si>
    <t>0001811</t>
  </si>
  <si>
    <t>04256251</t>
  </si>
  <si>
    <t>0001612</t>
  </si>
  <si>
    <t>04316593</t>
  </si>
  <si>
    <t>0001690</t>
  </si>
  <si>
    <t>04316601</t>
  </si>
  <si>
    <t>KPD2017-1318</t>
  </si>
  <si>
    <t>0000120</t>
  </si>
  <si>
    <t>0000121</t>
  </si>
  <si>
    <t>04316600</t>
  </si>
  <si>
    <t>0001728</t>
  </si>
  <si>
    <t>04316596</t>
  </si>
  <si>
    <t>0000123</t>
  </si>
  <si>
    <t>04316602</t>
  </si>
  <si>
    <t>KPD2018-P0017</t>
  </si>
  <si>
    <t>0000124</t>
  </si>
  <si>
    <t>04256250</t>
  </si>
  <si>
    <t>0000125</t>
  </si>
  <si>
    <t>180106/07</t>
  </si>
  <si>
    <t>0000126</t>
  </si>
  <si>
    <t>0001833</t>
  </si>
  <si>
    <t>04256252</t>
  </si>
  <si>
    <t>KPD2018-P0050</t>
  </si>
  <si>
    <t>0002039</t>
  </si>
  <si>
    <t>180118/19</t>
  </si>
  <si>
    <t>04264100</t>
  </si>
  <si>
    <t>KPD2018-P0083</t>
  </si>
  <si>
    <t>0000104</t>
  </si>
  <si>
    <t>171225/26</t>
  </si>
  <si>
    <t>04316598</t>
  </si>
  <si>
    <t>0000119</t>
  </si>
  <si>
    <t>04316599</t>
  </si>
  <si>
    <t>KPD2017-1319</t>
  </si>
  <si>
    <t>0000122</t>
  </si>
  <si>
    <t>KPD2018-P0018</t>
  </si>
  <si>
    <t>0001810</t>
  </si>
  <si>
    <t>0001781</t>
  </si>
  <si>
    <t>KPD2018-P0051</t>
  </si>
  <si>
    <t>0001875</t>
  </si>
  <si>
    <t>0000127</t>
  </si>
  <si>
    <t>04264102</t>
  </si>
  <si>
    <t>0000129</t>
  </si>
  <si>
    <t>0000130</t>
  </si>
  <si>
    <t>04264103</t>
  </si>
  <si>
    <t>0000134</t>
  </si>
  <si>
    <t>0000135</t>
  </si>
  <si>
    <t>0000137</t>
  </si>
  <si>
    <t>0001613</t>
  </si>
  <si>
    <t>04316594</t>
  </si>
  <si>
    <t>0001691</t>
  </si>
  <si>
    <t>04316595</t>
  </si>
  <si>
    <r>
      <rPr>
        <sz val="10"/>
        <rFont val="宋体"/>
        <family val="3"/>
        <charset val="134"/>
      </rPr>
      <t>K</t>
    </r>
    <r>
      <rPr>
        <sz val="10"/>
        <color theme="1"/>
        <rFont val="宋体"/>
        <family val="3"/>
        <charset val="134"/>
      </rPr>
      <t>PW-5893</t>
    </r>
  </si>
  <si>
    <t>0001716</t>
  </si>
  <si>
    <t>04316597</t>
  </si>
  <si>
    <t>0001832</t>
  </si>
  <si>
    <t>04256253</t>
  </si>
  <si>
    <t>0002038</t>
  </si>
  <si>
    <t>04264101</t>
  </si>
  <si>
    <t>KPD2018-T0129</t>
  </si>
  <si>
    <t>KPD2018-T0150</t>
  </si>
  <si>
    <t>0001808</t>
  </si>
  <si>
    <t>04256281</t>
  </si>
  <si>
    <t>KPD1207-1291</t>
  </si>
  <si>
    <t>0001713</t>
  </si>
  <si>
    <t>04256279</t>
  </si>
  <si>
    <t>0001714</t>
  </si>
  <si>
    <t>04256280</t>
  </si>
  <si>
    <t>0001809</t>
  </si>
  <si>
    <t>04256282</t>
  </si>
  <si>
    <t>04256283</t>
  </si>
  <si>
    <t>0001882</t>
  </si>
  <si>
    <t>04256284</t>
  </si>
  <si>
    <t>0001581</t>
  </si>
  <si>
    <t>04256278</t>
  </si>
  <si>
    <t>0002007</t>
  </si>
  <si>
    <t>04256285</t>
  </si>
  <si>
    <t>0002065</t>
  </si>
  <si>
    <t>180107/17</t>
  </si>
  <si>
    <t>0002140</t>
  </si>
  <si>
    <t>180103/17</t>
  </si>
  <si>
    <t>0002008</t>
  </si>
  <si>
    <t>04256286</t>
  </si>
  <si>
    <t>KPD2018-P0103</t>
  </si>
  <si>
    <t>KPD2018-T0136</t>
  </si>
  <si>
    <t>0002141</t>
  </si>
  <si>
    <t>0002143</t>
  </si>
  <si>
    <t>KPD2018-0138</t>
  </si>
  <si>
    <t>KPD2018-T0142</t>
  </si>
  <si>
    <t>0002142</t>
  </si>
  <si>
    <t>KPD2018-T0105</t>
  </si>
  <si>
    <t>0002054</t>
  </si>
  <si>
    <t>KPD2018-P0035</t>
  </si>
  <si>
    <t>0001848</t>
  </si>
  <si>
    <t>04256276</t>
  </si>
  <si>
    <t>0002005</t>
  </si>
  <si>
    <t>04256287</t>
  </si>
  <si>
    <t>0001847</t>
  </si>
  <si>
    <t>04256275</t>
  </si>
  <si>
    <t>KPD2017-1327</t>
  </si>
  <si>
    <t>0001712</t>
  </si>
  <si>
    <t>04264091</t>
  </si>
  <si>
    <t>KPD2018-P0059</t>
  </si>
  <si>
    <t>0002006</t>
  </si>
  <si>
    <t>KPD2018-P0058</t>
  </si>
  <si>
    <t>0002016</t>
  </si>
  <si>
    <t>0002101</t>
  </si>
  <si>
    <t>KPD2018-P0076</t>
  </si>
  <si>
    <t>0002056</t>
  </si>
  <si>
    <t>KPD2018-P0077</t>
  </si>
  <si>
    <t>KPD2018-P0078</t>
  </si>
  <si>
    <t>0001849</t>
  </si>
  <si>
    <t>04256277</t>
  </si>
  <si>
    <t>0001850</t>
  </si>
  <si>
    <t>0001762</t>
  </si>
  <si>
    <t>04256274</t>
  </si>
  <si>
    <t>0002055</t>
  </si>
  <si>
    <t>KPD2018-T0122</t>
  </si>
  <si>
    <t>0002064</t>
  </si>
  <si>
    <t>KPD2018-T0143</t>
  </si>
  <si>
    <t>0002106</t>
  </si>
  <si>
    <t>KPD2018-P0009</t>
  </si>
  <si>
    <t>0001753</t>
  </si>
  <si>
    <t>04264104</t>
  </si>
  <si>
    <t>0000237</t>
  </si>
  <si>
    <t>180108/09/12</t>
  </si>
  <si>
    <t>04264107</t>
  </si>
  <si>
    <t>0000238</t>
  </si>
  <si>
    <t>1801（08.14.15</t>
  </si>
  <si>
    <t>0000239</t>
  </si>
  <si>
    <t>1801（12.13.14）</t>
  </si>
  <si>
    <t>KPD2018-T0093</t>
  </si>
  <si>
    <t>0002043</t>
  </si>
  <si>
    <t>04264106</t>
  </si>
  <si>
    <t>KPD2018-P0068</t>
  </si>
  <si>
    <t>0002042</t>
  </si>
  <si>
    <t>04264105</t>
  </si>
  <si>
    <t>KPD2018-P0102</t>
  </si>
  <si>
    <t>0000240</t>
  </si>
  <si>
    <t>1801（21.22.23</t>
  </si>
  <si>
    <t>04264108</t>
  </si>
  <si>
    <t>KPD2018-T0147</t>
  </si>
  <si>
    <t>KPD2018-P0113</t>
  </si>
  <si>
    <t>0000241</t>
  </si>
  <si>
    <t>1801（20.21.22</t>
  </si>
  <si>
    <t>0001950</t>
  </si>
  <si>
    <t>04256320</t>
  </si>
  <si>
    <t>0001689</t>
  </si>
  <si>
    <t>04264118</t>
  </si>
  <si>
    <t>0001898</t>
  </si>
  <si>
    <t>04264090</t>
  </si>
  <si>
    <t>杭得利</t>
  </si>
  <si>
    <t>KPD2018-T0153</t>
  </si>
  <si>
    <t>0001803</t>
  </si>
  <si>
    <t>04256304</t>
  </si>
  <si>
    <t>0001647</t>
  </si>
  <si>
    <t>04256295</t>
  </si>
  <si>
    <t>KPD2017-1330</t>
  </si>
  <si>
    <t>0001692</t>
  </si>
  <si>
    <t>04256293</t>
  </si>
  <si>
    <t>KPD2018-P0034</t>
  </si>
  <si>
    <t>0001786</t>
  </si>
  <si>
    <t>KPD2018-P0040</t>
  </si>
  <si>
    <t>0001827</t>
  </si>
  <si>
    <t>180108/10</t>
  </si>
  <si>
    <t>0001673</t>
  </si>
  <si>
    <t>KPD2018-P0097</t>
  </si>
  <si>
    <t>0002071</t>
  </si>
  <si>
    <t>0002088</t>
  </si>
  <si>
    <t>KPD2018-P0105</t>
  </si>
  <si>
    <t>0002079</t>
  </si>
  <si>
    <t>KPD2018-P0114</t>
  </si>
  <si>
    <t>0002118</t>
  </si>
  <si>
    <t>0001595</t>
  </si>
  <si>
    <t>04256294</t>
  </si>
  <si>
    <t>KPD2018-P0029</t>
  </si>
  <si>
    <t>0001801</t>
  </si>
  <si>
    <t>04256303</t>
  </si>
  <si>
    <t>0002003</t>
  </si>
  <si>
    <t>0001723</t>
  </si>
  <si>
    <t>04256300</t>
  </si>
  <si>
    <t>0002093</t>
  </si>
  <si>
    <t>KPD2018-P0013</t>
  </si>
  <si>
    <t>0001752</t>
  </si>
  <si>
    <t>171225&amp;180104</t>
  </si>
  <si>
    <t>04256302</t>
  </si>
  <si>
    <t>0001802</t>
  </si>
  <si>
    <t>0001868</t>
  </si>
  <si>
    <t>0002085</t>
  </si>
  <si>
    <t>0001663</t>
  </si>
  <si>
    <t>1712(26.27)</t>
  </si>
  <si>
    <t>04256297</t>
  </si>
  <si>
    <t>0001670</t>
  </si>
  <si>
    <t>1712(25.26)</t>
  </si>
  <si>
    <t>0002111</t>
  </si>
  <si>
    <t>0002132</t>
  </si>
  <si>
    <t>180126/27</t>
  </si>
  <si>
    <t>0002125</t>
  </si>
  <si>
    <t>180119/25</t>
  </si>
  <si>
    <t>KPD2018-P0116</t>
  </si>
  <si>
    <t>0001361</t>
  </si>
  <si>
    <t>1712（04.05）</t>
  </si>
  <si>
    <t>0001528</t>
  </si>
  <si>
    <t>1712（17.18）</t>
  </si>
  <si>
    <t>0001559</t>
  </si>
  <si>
    <t>KPD2018-P0052</t>
  </si>
  <si>
    <t>0001874</t>
  </si>
  <si>
    <t>180112/14</t>
  </si>
  <si>
    <t>KPD2018-P0072</t>
  </si>
  <si>
    <t>0002012</t>
  </si>
  <si>
    <t>KPD2018-P0088</t>
  </si>
  <si>
    <t>0002053</t>
  </si>
  <si>
    <t>0009522</t>
  </si>
  <si>
    <t>04256301</t>
  </si>
  <si>
    <t>0001899</t>
  </si>
  <si>
    <t>0001787</t>
  </si>
  <si>
    <t>171105/17</t>
  </si>
  <si>
    <t>0001693</t>
  </si>
  <si>
    <t>171223/30</t>
  </si>
  <si>
    <t>04256299</t>
  </si>
  <si>
    <t>0001780</t>
  </si>
  <si>
    <t>171230/180105</t>
  </si>
  <si>
    <t>0001649</t>
  </si>
  <si>
    <t>04256298</t>
  </si>
  <si>
    <t>0001674</t>
  </si>
  <si>
    <t>KPD2018-T0110</t>
  </si>
  <si>
    <t>0002022</t>
  </si>
  <si>
    <t>0001569</t>
  </si>
  <si>
    <t>0002110</t>
  </si>
  <si>
    <t>0001669</t>
  </si>
  <si>
    <t>04256296</t>
  </si>
  <si>
    <t>KPD2018-T0111</t>
  </si>
  <si>
    <t>0002078</t>
  </si>
  <si>
    <t>171225/180121</t>
  </si>
  <si>
    <t>0001687</t>
  </si>
  <si>
    <t>04256315</t>
  </si>
  <si>
    <t>KPD2018-T0113</t>
  </si>
  <si>
    <t>KPD2018-P0011</t>
  </si>
  <si>
    <t>0001748</t>
  </si>
  <si>
    <t>171216/24</t>
  </si>
  <si>
    <t>0001851</t>
  </si>
  <si>
    <t>180107/08/09</t>
  </si>
  <si>
    <t>0002052</t>
  </si>
  <si>
    <t>180116/20</t>
  </si>
  <si>
    <t>KPD2018-P0055</t>
  </si>
  <si>
    <t>0002113</t>
  </si>
  <si>
    <t>0005208</t>
  </si>
  <si>
    <t>KPD2018-P0085</t>
  </si>
  <si>
    <t>0002139</t>
  </si>
  <si>
    <t>KPD2018-P0096</t>
  </si>
  <si>
    <t>KPD2018-P0107</t>
  </si>
  <si>
    <t>0002001</t>
  </si>
  <si>
    <t>0001774</t>
  </si>
  <si>
    <t>0001900</t>
  </si>
  <si>
    <t>KPD2018-T0095</t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</si>
  <si>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PH0802-S</t>
    </r>
  </si>
  <si>
    <t>0002015</t>
  </si>
  <si>
    <t>0001661</t>
  </si>
  <si>
    <t>KPD2018-P0004</t>
  </si>
  <si>
    <t>0001731</t>
  </si>
  <si>
    <t>0001751</t>
  </si>
  <si>
    <t>KPD2018-P0005</t>
  </si>
  <si>
    <t>0001775</t>
  </si>
  <si>
    <t>0001805</t>
  </si>
  <si>
    <t>KPD2018-P0012</t>
  </si>
  <si>
    <t>0001807</t>
  </si>
  <si>
    <t>KPD2018-P0042</t>
  </si>
  <si>
    <t>0001857</t>
  </si>
  <si>
    <t>0002004</t>
  </si>
  <si>
    <t>0002014</t>
  </si>
  <si>
    <t>0002041</t>
  </si>
  <si>
    <t>0002063</t>
  </si>
  <si>
    <t>0002060</t>
  </si>
  <si>
    <t>0002050</t>
  </si>
  <si>
    <t>0001852</t>
  </si>
  <si>
    <t>0001844</t>
  </si>
  <si>
    <t>0001662</t>
  </si>
  <si>
    <t>04316592</t>
  </si>
  <si>
    <t>0001688</t>
  </si>
  <si>
    <t>KPD2018-T0128</t>
  </si>
  <si>
    <t>0002082</t>
  </si>
  <si>
    <t>0001779</t>
  </si>
  <si>
    <t>0001743</t>
  </si>
  <si>
    <t>0001744
0002046</t>
  </si>
  <si>
    <t>科技园实际入库6吨，余下的2吨深圳长飞藏龙岛私下借走补开送货清单0002046替代原8吨退回6吨后2吨入库</t>
  </si>
  <si>
    <t>0001778</t>
  </si>
  <si>
    <t>0001871</t>
  </si>
  <si>
    <t>0005201</t>
  </si>
  <si>
    <t>0001727</t>
  </si>
  <si>
    <t>0001742</t>
  </si>
  <si>
    <t>KPD2018-T0112</t>
  </si>
  <si>
    <t>0002051</t>
  </si>
  <si>
    <t>171201/26</t>
  </si>
  <si>
    <t>0001658</t>
  </si>
  <si>
    <t>04256316</t>
  </si>
  <si>
    <t>0002002</t>
  </si>
  <si>
    <t>KPD2018-T0135</t>
  </si>
  <si>
    <t>0002133</t>
  </si>
  <si>
    <t>171228/180124</t>
  </si>
  <si>
    <t>KPD2018-T0148</t>
  </si>
  <si>
    <t>0002117</t>
  </si>
  <si>
    <t>0001686</t>
  </si>
  <si>
    <t>04256267</t>
  </si>
  <si>
    <t>0001724</t>
  </si>
  <si>
    <t>0001741</t>
  </si>
  <si>
    <t>171215/180103</t>
  </si>
  <si>
    <t>0001725</t>
  </si>
  <si>
    <t>0001726</t>
  </si>
  <si>
    <t>折料</t>
  </si>
  <si>
    <t>12.8日投诉损失1923.1元按7260元/吨折料0.265吨</t>
  </si>
  <si>
    <t>0005209</t>
  </si>
  <si>
    <t>0005205</t>
  </si>
  <si>
    <t>KPD2018-P0110</t>
  </si>
  <si>
    <t>0002112</t>
  </si>
  <si>
    <t>KPD2018-P0003</t>
  </si>
  <si>
    <t>0001730</t>
  </si>
  <si>
    <t>04264083</t>
  </si>
  <si>
    <t>KPD2018-P0002</t>
  </si>
  <si>
    <t>0000809</t>
  </si>
  <si>
    <t>04264087</t>
  </si>
  <si>
    <t>KPD2018-P0021</t>
  </si>
  <si>
    <t>0001825</t>
  </si>
  <si>
    <t>KPD2018-P0031</t>
  </si>
  <si>
    <r>
      <rPr>
        <sz val="10"/>
        <color theme="1"/>
        <rFont val="宋体"/>
        <family val="3"/>
        <charset val="134"/>
      </rPr>
      <t>0</t>
    </r>
    <r>
      <rPr>
        <sz val="10"/>
        <color theme="1"/>
        <rFont val="宋体"/>
        <family val="3"/>
        <charset val="134"/>
      </rPr>
      <t>000810</t>
    </r>
  </si>
  <si>
    <t>04264088</t>
  </si>
  <si>
    <t>KPD2018-P0036</t>
  </si>
  <si>
    <r>
      <rPr>
        <sz val="10"/>
        <color theme="1"/>
        <rFont val="宋体"/>
        <family val="3"/>
        <charset val="134"/>
      </rPr>
      <t>0</t>
    </r>
    <r>
      <rPr>
        <sz val="10"/>
        <color theme="1"/>
        <rFont val="宋体"/>
        <family val="3"/>
        <charset val="134"/>
      </rPr>
      <t>000811</t>
    </r>
  </si>
  <si>
    <r>
      <rPr>
        <sz val="10"/>
        <color theme="1"/>
        <rFont val="宋体"/>
        <family val="3"/>
        <charset val="134"/>
      </rPr>
      <t>1</t>
    </r>
    <r>
      <rPr>
        <sz val="10"/>
        <color theme="1"/>
        <rFont val="宋体"/>
        <family val="3"/>
        <charset val="134"/>
      </rPr>
      <t>80110/11/12</t>
    </r>
  </si>
  <si>
    <t>04264089</t>
  </si>
  <si>
    <t>0001863</t>
  </si>
  <si>
    <t>04264084</t>
  </si>
  <si>
    <t>0005206</t>
  </si>
  <si>
    <t>0002029</t>
  </si>
  <si>
    <t>04264085</t>
  </si>
  <si>
    <t>KPD2018-P0071</t>
  </si>
  <si>
    <t>0002030</t>
  </si>
  <si>
    <t>04264086</t>
  </si>
  <si>
    <t>KPD2018-P0080</t>
  </si>
  <si>
    <t>0000812</t>
  </si>
  <si>
    <t>180119/20/21</t>
  </si>
  <si>
    <t>04264095</t>
  </si>
  <si>
    <t>KPD2018-P0087</t>
  </si>
  <si>
    <t>0000813</t>
  </si>
  <si>
    <t>180121/22/23</t>
  </si>
  <si>
    <t>KPD2018-P0101</t>
  </si>
  <si>
    <t>0000814</t>
  </si>
  <si>
    <t>KPD2018-P0112</t>
  </si>
  <si>
    <t>KPD2018-P0084</t>
  </si>
  <si>
    <t>0002024</t>
  </si>
  <si>
    <t>04264137</t>
  </si>
  <si>
    <t>1.19日收电汇105300</t>
  </si>
  <si>
    <t>KPD2017-1274</t>
  </si>
  <si>
    <t>KPD2017-1275</t>
  </si>
  <si>
    <t>0005202</t>
  </si>
  <si>
    <t>04264114</t>
  </si>
  <si>
    <t>林远物流破包退货，损失170KG由林远负责，此破包共计扣林远费6419元</t>
  </si>
  <si>
    <t>0001685</t>
  </si>
  <si>
    <t>0001892</t>
  </si>
  <si>
    <t>04264116</t>
  </si>
  <si>
    <t>KPD2018-P0056</t>
  </si>
  <si>
    <t>0001891</t>
  </si>
  <si>
    <t>04264115</t>
  </si>
  <si>
    <t>KPD2018-P0118</t>
  </si>
  <si>
    <t>KPD2018-P0121</t>
  </si>
  <si>
    <t>KPD2018-P0120</t>
  </si>
  <si>
    <t>KPD2018-P0119</t>
  </si>
  <si>
    <t>0002127</t>
  </si>
  <si>
    <t>0002145</t>
  </si>
  <si>
    <t>KPD2018-T0155</t>
  </si>
  <si>
    <t>KPD2018-T0158</t>
  </si>
  <si>
    <t>0002131</t>
  </si>
  <si>
    <t>KPD2018-T0163</t>
  </si>
  <si>
    <t>0002134</t>
  </si>
  <si>
    <t>180125/27</t>
  </si>
  <si>
    <t>KPD2018-T0160</t>
  </si>
  <si>
    <t>KPD2018-T0161</t>
  </si>
  <si>
    <t>Y-20180123-001</t>
  </si>
  <si>
    <t>0002146</t>
  </si>
  <si>
    <t>包装袋</t>
  </si>
  <si>
    <t>蔡坤林带去交李少仁转交</t>
  </si>
  <si>
    <t>KPD2018-T0164</t>
  </si>
  <si>
    <t>AB-15-0052-KPD</t>
  </si>
  <si>
    <t>0001983</t>
  </si>
  <si>
    <t>KPD2018-T0162</t>
  </si>
  <si>
    <t>名称</t>
  </si>
  <si>
    <t>客户分类</t>
  </si>
  <si>
    <t>授信级别</t>
  </si>
  <si>
    <t>0天货到票到付款</t>
  </si>
  <si>
    <t>0天款到发货</t>
  </si>
  <si>
    <t>安徽汉唐</t>
  </si>
  <si>
    <t>安徽汉唐光缆有限公司</t>
  </si>
  <si>
    <t>30付承兑货到票到</t>
  </si>
  <si>
    <t>安徽通华</t>
  </si>
  <si>
    <t>安徽通华光电有限公司</t>
  </si>
  <si>
    <t>30天电汇付款</t>
  </si>
  <si>
    <t>30天付3个月银行承兑</t>
  </si>
  <si>
    <t>湖北楚达</t>
  </si>
  <si>
    <t>安徽盈通</t>
  </si>
  <si>
    <t>安徽盈通光电科技有限公司</t>
  </si>
  <si>
    <t>30天付3个月银行承兑货到发票到</t>
  </si>
  <si>
    <t>程鑫</t>
  </si>
  <si>
    <t>常州船用</t>
  </si>
  <si>
    <t>30天付电汇货到发票到</t>
  </si>
  <si>
    <t>30天付电汇货到发票到，</t>
  </si>
  <si>
    <t>30天付款货到票到</t>
  </si>
  <si>
    <t>成都中飞</t>
  </si>
  <si>
    <t>成都中飞光缆有限公司</t>
  </si>
  <si>
    <t>长春烽火</t>
  </si>
  <si>
    <t>30天付现款</t>
  </si>
  <si>
    <t>30天内付3-6个月的银行承兑</t>
  </si>
  <si>
    <t>东莞光佳</t>
  </si>
  <si>
    <t>东莞市光佳光电科技有限公司</t>
  </si>
  <si>
    <t>30天内付3-6个月银承</t>
  </si>
  <si>
    <t>东莞鸿鑫</t>
  </si>
  <si>
    <t>东莞市鸿鑫光缆科技有限公司</t>
  </si>
  <si>
    <t>30天内付3个月的商业承兑</t>
  </si>
  <si>
    <t>东莞亚大</t>
  </si>
  <si>
    <t>东莞亚大电子科技有限公司</t>
  </si>
  <si>
    <t>30天内付3个月的银行承兑</t>
  </si>
  <si>
    <t>30天内付3个月的银行承兑货到发票到</t>
  </si>
  <si>
    <t>佛山星蓝</t>
  </si>
  <si>
    <t>佛山市星蓝科技有限公司</t>
  </si>
  <si>
    <t>30天内付6个月的银行承兑货到发票到</t>
  </si>
  <si>
    <t>60天电汇付清货款货到票到</t>
  </si>
  <si>
    <t>60天付3-6银行承兑</t>
  </si>
  <si>
    <t>杭州富通电线电缆有限公司</t>
  </si>
  <si>
    <t>60天付款货到发票到</t>
  </si>
  <si>
    <t>C</t>
  </si>
  <si>
    <t>60天付清货款</t>
  </si>
  <si>
    <t>60天后付6个月银行承兑</t>
  </si>
  <si>
    <t>60天后付款</t>
  </si>
  <si>
    <t>60天内付6个月银承货到发票到</t>
  </si>
  <si>
    <t>60天月付6个月承兑</t>
  </si>
  <si>
    <t>高邮利家</t>
  </si>
  <si>
    <t>90天部分电汇部分承兑</t>
  </si>
  <si>
    <t>90天电汇付款</t>
  </si>
  <si>
    <t>90天付款货到票到</t>
  </si>
  <si>
    <t>PE料货到发票到15天付电汇，无卤60天内付6个月的银行承兑</t>
  </si>
  <si>
    <t>广州联兴</t>
  </si>
  <si>
    <t>广州市联兴光通信设备有限公司</t>
  </si>
  <si>
    <t>贵州乾新</t>
  </si>
  <si>
    <t>贵州乾新高科技有限公司</t>
  </si>
  <si>
    <t>航天电工</t>
  </si>
  <si>
    <t>航天电工集团有限公司</t>
  </si>
  <si>
    <t>合肥兴联</t>
  </si>
  <si>
    <t>合肥兴联通讯有限公司</t>
  </si>
  <si>
    <t>河北中联</t>
  </si>
  <si>
    <t>河北中联光通信光缆有限公司</t>
  </si>
  <si>
    <t>河南焦作</t>
  </si>
  <si>
    <t>焦作铁路电缆有限公司</t>
  </si>
  <si>
    <t>河南中超</t>
  </si>
  <si>
    <t>洛阳中超新材料</t>
  </si>
  <si>
    <t>湖北微弱</t>
  </si>
  <si>
    <t>湖北微弱光电科技有限公司</t>
  </si>
  <si>
    <t>江苏奥通</t>
  </si>
  <si>
    <t>江苏奥通光电缆科技有限公司</t>
  </si>
  <si>
    <t>江苏法尔胜</t>
  </si>
  <si>
    <t>江苏法尔胜光通有限公司</t>
  </si>
  <si>
    <t>江苏中远</t>
  </si>
  <si>
    <t>江苏中远光电科技有限公司</t>
  </si>
  <si>
    <t>宁波辰飞</t>
  </si>
  <si>
    <t>宁波汉生</t>
  </si>
  <si>
    <t>九江科源</t>
  </si>
  <si>
    <t>九江科源贸易有限公司</t>
  </si>
  <si>
    <t>宁波宇欣</t>
  </si>
  <si>
    <t>山东太平洋</t>
  </si>
  <si>
    <t>南海忠远</t>
  </si>
  <si>
    <t>佛山市南海忠远贸易有限公司</t>
  </si>
  <si>
    <t>山东永通</t>
  </si>
  <si>
    <t>宁波辰飞网络科技有限公司</t>
  </si>
  <si>
    <t>上海朗闻</t>
  </si>
  <si>
    <t>宁波鼎卓</t>
  </si>
  <si>
    <t>宁波鼎卓通信科技有限公司</t>
  </si>
  <si>
    <t>上海翼波</t>
  </si>
  <si>
    <t>四川天邑</t>
  </si>
  <si>
    <t>宁波汉生科技有限公司</t>
  </si>
  <si>
    <t>四川旭泰</t>
  </si>
  <si>
    <t>武汉瑞联</t>
  </si>
  <si>
    <t>宁波宇欣光缆有限公司</t>
  </si>
  <si>
    <t>武汉同至</t>
  </si>
  <si>
    <t>西安西古</t>
  </si>
  <si>
    <t>山东曲阜</t>
  </si>
  <si>
    <t>鲁能泰山曲阜电缆有限公司</t>
  </si>
  <si>
    <t>西安鑫华通</t>
  </si>
  <si>
    <t>山东太平洋光纤光缆有限公司</t>
  </si>
  <si>
    <t>武汉驿路通</t>
  </si>
  <si>
    <t>山东永通光源科技有限公司</t>
  </si>
  <si>
    <t>中电八所</t>
  </si>
  <si>
    <t>上海保辉</t>
  </si>
  <si>
    <t>上海保辉科技实业有限公司</t>
  </si>
  <si>
    <t>中利集团</t>
  </si>
  <si>
    <t>上海鼎彩</t>
  </si>
  <si>
    <t>重庆特发</t>
  </si>
  <si>
    <t>上海科普达</t>
  </si>
  <si>
    <t>湖北科普达高分子材料股份有限公司</t>
  </si>
  <si>
    <t>舟山安格</t>
  </si>
  <si>
    <t>上海朗闻电缆材料有限公司(烽火订单)</t>
  </si>
  <si>
    <t>珠海邗秦</t>
  </si>
  <si>
    <t>上海翼波电子元器件有限公司</t>
  </si>
  <si>
    <t>深圳润翔</t>
  </si>
  <si>
    <t>深圳市润翔通信技术有限公司</t>
  </si>
  <si>
    <t>深圳三园</t>
  </si>
  <si>
    <t>深圳市三园科技有限公司</t>
  </si>
  <si>
    <t>深圳仕佳</t>
  </si>
  <si>
    <t>深圳仕佳光缆技术有限公司</t>
  </si>
  <si>
    <t>四川汇源</t>
  </si>
  <si>
    <t>四川汇源光通信有限公司</t>
  </si>
  <si>
    <t>四川润飞</t>
  </si>
  <si>
    <t>四川润飞新材料科技有限公司</t>
  </si>
  <si>
    <t>四川天邑康和通信股份有限公司</t>
  </si>
  <si>
    <t>四川通光</t>
  </si>
  <si>
    <t>四川通光光缆有限公司</t>
  </si>
  <si>
    <t>四川旭泰通信设备有限公司</t>
  </si>
  <si>
    <t>D</t>
  </si>
  <si>
    <t>天津塑力</t>
  </si>
  <si>
    <t>天津塑力线缆集团有限公司</t>
  </si>
  <si>
    <t>天津万博</t>
  </si>
  <si>
    <t>天津市万博线缆有限公司</t>
  </si>
  <si>
    <t>天水铁路</t>
  </si>
  <si>
    <t>天水铁路电缆厂</t>
  </si>
  <si>
    <t>武汉瑞联光通信技术有限公司</t>
  </si>
  <si>
    <t>武汉同至光电技术有限公司</t>
  </si>
  <si>
    <t>武汉驿路通科技有限公司</t>
  </si>
  <si>
    <t>西安西电</t>
  </si>
  <si>
    <t>西安西电光电缆有限责任公司</t>
  </si>
  <si>
    <t>西安西古光通信有限公司</t>
  </si>
  <si>
    <t>西安鑫华通光电有限公司</t>
  </si>
  <si>
    <t>兴乐电缆</t>
  </si>
  <si>
    <t>兴乐电缆集团有限公司</t>
  </si>
  <si>
    <t>扬州利家</t>
  </si>
  <si>
    <t>扬州利家科技有限公司</t>
  </si>
  <si>
    <t>长春烽火技术有限公司</t>
  </si>
  <si>
    <t>浙江汉维</t>
  </si>
  <si>
    <t>浙江汉维通信器材有限公司</t>
  </si>
  <si>
    <t>安徽中电八所光电通信技术发展有限公司</t>
  </si>
  <si>
    <t>江苏中利集团股份有限公司</t>
  </si>
  <si>
    <t>重庆特发信息光缆有限公司</t>
  </si>
  <si>
    <t>舟山市安格机械有限公司</t>
  </si>
  <si>
    <t>珠海邗秦电缆有限公司</t>
  </si>
  <si>
    <t>专曜光电</t>
  </si>
  <si>
    <t>ABC</t>
  </si>
  <si>
    <t>安徽中电光达</t>
  </si>
  <si>
    <t>北方</t>
  </si>
  <si>
    <t>序号</t>
  </si>
  <si>
    <t>名  称</t>
  </si>
  <si>
    <t>开票名称</t>
  </si>
  <si>
    <t>型号</t>
  </si>
  <si>
    <t>通用包装</t>
  </si>
  <si>
    <t>密度
（典型值）</t>
  </si>
  <si>
    <t>备  注</t>
  </si>
  <si>
    <t>环保型防鼠防蚁尼龙护套料</t>
  </si>
  <si>
    <t>抗紫外环保型防鼠防蚁尼龙护套料</t>
  </si>
  <si>
    <t>KPA-7025KUV</t>
  </si>
  <si>
    <t>环保仿尼龙聚烯烃护套料</t>
  </si>
  <si>
    <t>KPA-7026</t>
  </si>
  <si>
    <t>KPA-7125</t>
  </si>
  <si>
    <t>尼龙12</t>
  </si>
  <si>
    <t>环保阻燃尼龙护套料</t>
  </si>
  <si>
    <t>KPA-7625</t>
  </si>
  <si>
    <t>抗电痕黑色中密度聚乙烯护套料（ADSS缆用）</t>
  </si>
  <si>
    <t>KPD-0805</t>
  </si>
  <si>
    <t>2014.3.14日发50公斤到广东亨通</t>
  </si>
  <si>
    <t>ADSS光缆用抗电痕黑色聚乙烯护套料（110KV）</t>
  </si>
  <si>
    <t>南京烽火</t>
  </si>
  <si>
    <t>KPD-0806A</t>
  </si>
  <si>
    <t>ADSS光缆用抗电痕黑色聚乙烯护套料(220KV)</t>
  </si>
  <si>
    <t>黄包白吊</t>
  </si>
  <si>
    <t>ADSS光缆用防蚁抗电痕黑色聚乙烯护套料（220KV）</t>
  </si>
  <si>
    <t>KPD-0807FY</t>
  </si>
  <si>
    <t>ADSS光缆用抗电痕聚乙烯色条料（本色）</t>
  </si>
  <si>
    <t>KPD0807-S</t>
  </si>
  <si>
    <t>黑色无卤料</t>
  </si>
  <si>
    <t>KPD-398</t>
  </si>
  <si>
    <t>武汉烽火2012.6.17采购0.075吨，价格25000元/吨</t>
  </si>
  <si>
    <t>无卤阻燃热塑性聚酯弹性体电缆料</t>
  </si>
  <si>
    <t>KPEE-9125</t>
  </si>
  <si>
    <t>KPEE-9125J</t>
  </si>
  <si>
    <t>紧包专用</t>
  </si>
  <si>
    <t>低烟无卤阻燃聚酯弹性体电缆料</t>
  </si>
  <si>
    <t>KPEE-9150</t>
  </si>
  <si>
    <t>辐照交联低烟无卤阻燃聚烯烃电缆料</t>
  </si>
  <si>
    <t>KPF-5105</t>
  </si>
  <si>
    <t>辐照交联耐油低烟无卤阻燃聚烯烃护套料</t>
  </si>
  <si>
    <t>KPF-5105H</t>
  </si>
  <si>
    <t>105℃辐照交联低烟无卤阻燃聚烯烃绝缘料</t>
  </si>
  <si>
    <t>KPF-5105J</t>
  </si>
  <si>
    <t>125℃辐照交联低烟无卤阻燃聚烯烃绝缘料</t>
  </si>
  <si>
    <t>KPF-5125J</t>
  </si>
  <si>
    <t>光缆用骨架料</t>
  </si>
  <si>
    <t>高密度聚乙烯光（电）缆护套料</t>
  </si>
  <si>
    <t>黄包黑吊耳，黄色标签</t>
  </si>
  <si>
    <t>高密度聚乙烯光缆护套料</t>
  </si>
  <si>
    <t>KPH0802(高标)</t>
  </si>
  <si>
    <t>黄包黑吊，黄色标签，加贴“高标型”标签</t>
  </si>
  <si>
    <t>KPH0802-Ⅰ（D）</t>
  </si>
  <si>
    <t>蓝包蓝吊耳，黄色标签</t>
  </si>
  <si>
    <t>适用普通低压高密ADS缆，</t>
  </si>
  <si>
    <t>KPH0802-Ⅰ（T）</t>
  </si>
  <si>
    <t>蓝包蓝吊，黄色标签贴氧化诱导期＞100标签</t>
  </si>
  <si>
    <t>氧化诱导期≥100min 的牌号</t>
  </si>
  <si>
    <t>蓝色高密度聚乙烯电缆料</t>
  </si>
  <si>
    <t>KPH0802-B  黄色</t>
  </si>
  <si>
    <t>2013.6.6日沈工修改牌号，武汉长飞采购0.4吨 老牌号KPH0802-B</t>
  </si>
  <si>
    <t>蓝色抗紫外高密度聚乙烯电缆料</t>
  </si>
  <si>
    <t>KPH0802-BU</t>
  </si>
  <si>
    <t>环保型防鼠高密度聚乙烯电缆料</t>
  </si>
  <si>
    <t>白包蓝吊</t>
  </si>
  <si>
    <t>2013.9.6日下40吨</t>
  </si>
  <si>
    <t>环保型防鼠防蚁高密度聚乙烯电缆料</t>
  </si>
  <si>
    <t>KPH0802-FSFY</t>
  </si>
  <si>
    <t>防鼠抗静电薄壁型高密度聚乙烯电缆料</t>
  </si>
  <si>
    <t>KPH0802-FSKJD</t>
  </si>
  <si>
    <t>2014.7.2日沈工发短信加牌号</t>
  </si>
  <si>
    <t>环保型防蚁高密度聚乙烯电缆料</t>
  </si>
  <si>
    <t>KPH0802-FY</t>
  </si>
  <si>
    <t>高温低收缩高密度聚乙烯电缆料</t>
  </si>
  <si>
    <t>KPH0802-GLS</t>
  </si>
  <si>
    <t>3.7日沈工电话说名称及牌号</t>
  </si>
  <si>
    <t>灰色抗紫外高密度聚乙烯护套料</t>
  </si>
  <si>
    <t>KPH0802-GR</t>
  </si>
  <si>
    <t>开票时型号不用写，只写规格，只适用海南三星，,2012年采购31吨</t>
  </si>
  <si>
    <t>灰色高密度聚乙烯电缆料</t>
  </si>
  <si>
    <t>KPH0802-GY</t>
  </si>
  <si>
    <t>高密度聚乙烯护套料</t>
  </si>
  <si>
    <t>KPH0802-H</t>
  </si>
  <si>
    <t>低收缩高密度聚乙烯专用电缆料</t>
  </si>
  <si>
    <t>KPH0802-HLS</t>
  </si>
  <si>
    <t>微缆使用的</t>
  </si>
  <si>
    <t>黑色耐候高密度聚乙烯绝缘料</t>
  </si>
  <si>
    <t>KPH0802-J</t>
  </si>
  <si>
    <t>辐照交联聚乙烯绝缘料</t>
  </si>
  <si>
    <t>2015.4.13日报价湖南金杯14500元</t>
  </si>
  <si>
    <t>低收缩高密度聚乙烯电缆料（本色.黑色）</t>
  </si>
  <si>
    <t>KPH0802-LS</t>
  </si>
  <si>
    <t>四川汇源 有本色，黑色</t>
  </si>
  <si>
    <t>黑色高密度聚乙烯电缆料</t>
  </si>
  <si>
    <t>全新料，广州联兴</t>
  </si>
  <si>
    <t>橙（桔色）色抗紫外高密度聚乙烯电缆料</t>
  </si>
  <si>
    <t>KPH0802-OR橙</t>
  </si>
  <si>
    <t>开票时型号不用写，只写规格，只适用海南三星（此牌号还适用武汉烽火）</t>
  </si>
  <si>
    <t>紫色抗紫外高密度聚乙烯电缆料</t>
  </si>
  <si>
    <t>KPH0802-PU</t>
  </si>
  <si>
    <t>2013.12.5增加牌号资料，上海长飞采购10吨</t>
  </si>
  <si>
    <t>红色抗紫外高密度聚乙烯电缆料</t>
  </si>
  <si>
    <t>KPH0802-RD</t>
  </si>
  <si>
    <t>红色抗紫外高密度聚乙烯电缆料（防鸟料）</t>
  </si>
  <si>
    <t>普天线缆专用</t>
  </si>
  <si>
    <t>红色高硬度聚乙烯专用电缆料</t>
  </si>
  <si>
    <t>KPH0802RD-H</t>
  </si>
  <si>
    <t>本色高密度聚乙烯色拉条料</t>
  </si>
  <si>
    <t>可配进口高密料</t>
  </si>
  <si>
    <t>蓝色高密度聚乙烯色拉条料</t>
  </si>
  <si>
    <t>KPH0802S-BU</t>
  </si>
  <si>
    <t>紫色高密度聚乙烯色拉条料</t>
  </si>
  <si>
    <t>KPH0802S-PU</t>
  </si>
  <si>
    <t>红色高密度聚乙烯色拉条料</t>
  </si>
  <si>
    <t>白色高密度聚乙烯色拉条料</t>
  </si>
  <si>
    <t>KPH0802S-WT</t>
  </si>
  <si>
    <t>高密度聚乙烯套管料</t>
  </si>
  <si>
    <t>KPH0802-T</t>
  </si>
  <si>
    <t>高密度聚乙烯套管混合料</t>
  </si>
  <si>
    <t>KPH0802-T(H)</t>
  </si>
  <si>
    <t>酒红色抗紫外高密度聚乙烯电缆料</t>
  </si>
  <si>
    <t>KPH0802-WR</t>
  </si>
  <si>
    <t>11.06汕头奥星报价15800元/吨</t>
  </si>
  <si>
    <t>白色抗紫外高密度聚乙烯电缆料</t>
  </si>
  <si>
    <t>KPH0802-WTKUV</t>
  </si>
  <si>
    <t>黄色抗紫外高密度聚乙烯电缆料</t>
  </si>
  <si>
    <t>KPH0802-Y</t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</si>
  <si>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PH0802-NGJ</t>
    </r>
  </si>
  <si>
    <t>抗静电高密度聚乙烯电缆料(黑色)</t>
  </si>
  <si>
    <t>KPH0805-BK</t>
  </si>
  <si>
    <t>薄壁型抗静电低收缩高密度聚乙烯电缆料</t>
  </si>
  <si>
    <t>KPH0805-BK(T)</t>
  </si>
  <si>
    <t>绿色抗静电高密度聚乙烯电缆料</t>
  </si>
  <si>
    <t>KPH0805-GN</t>
  </si>
  <si>
    <t>抗静电低收缩高密度聚乙烯电缆料</t>
  </si>
  <si>
    <t>KPH0805-LS</t>
  </si>
  <si>
    <t>薄壁型抗静电高密度聚乙烯电缆料</t>
  </si>
  <si>
    <t>KPH0805-Y(T)</t>
  </si>
  <si>
    <t>抗静电高密度聚乙烯电缆料（黄色）</t>
  </si>
  <si>
    <t>KPH0805-YE</t>
  </si>
  <si>
    <t>KPH0805-YE(T)</t>
  </si>
  <si>
    <t>高硬度高密度聚乙烯电缆料</t>
  </si>
  <si>
    <t>武汉烽火 18000元/吨</t>
  </si>
  <si>
    <t>线性低密度聚乙烯光（电）缆护套料</t>
  </si>
  <si>
    <t>蓝包蓝吊耳，绿色标签</t>
  </si>
  <si>
    <t>KPL0803-Ⅰ</t>
  </si>
  <si>
    <t>采用进口原生全新料生产，武汉长飞采购，牌号区分</t>
  </si>
  <si>
    <t>KPL0803-Ⅱ</t>
  </si>
  <si>
    <t>白包白吊耳，绿色标签</t>
  </si>
  <si>
    <t>只适用南海忠远，</t>
  </si>
  <si>
    <t>防鼠线性低密度聚乙烯电缆料</t>
  </si>
  <si>
    <t>KPL0803-FS</t>
  </si>
  <si>
    <t>灰色线性低密度聚乙烯电缆料</t>
  </si>
  <si>
    <t>KPL0803-GY</t>
  </si>
  <si>
    <t>江门光域采购0.1吨。</t>
  </si>
  <si>
    <t>线性低密度聚乙烯抗电痕料（黑色）</t>
  </si>
  <si>
    <t>KPL0803K</t>
  </si>
  <si>
    <t>黑色线性低密度聚乙烯电缆料</t>
  </si>
  <si>
    <t>KPL0803-N</t>
  </si>
  <si>
    <t>原生料</t>
  </si>
  <si>
    <t>本色线性低密度聚乙烯色拉条料</t>
  </si>
  <si>
    <t>可配我司高密料，中密料，进口中密料</t>
  </si>
  <si>
    <t>金色线性低密度聚乙烯色拉条料</t>
  </si>
  <si>
    <t>KPL0803S-GD</t>
  </si>
  <si>
    <t>本色线性低密度聚乙烯专用色拉条料</t>
  </si>
  <si>
    <t>KPL0803-SN</t>
  </si>
  <si>
    <t>白色线性低密度聚乙烯色拉条料</t>
  </si>
  <si>
    <t>KPL0803S-WT</t>
  </si>
  <si>
    <t>本色线性低密度聚乙烯套管料</t>
  </si>
  <si>
    <t>线性低密度套管混合料</t>
  </si>
  <si>
    <t>KPL0803-T (H)</t>
  </si>
  <si>
    <t>低密度聚乙烯护套料</t>
  </si>
  <si>
    <t>KPL0804</t>
  </si>
  <si>
    <t>蓝色抗紫外中密度聚乙烯电缆料</t>
  </si>
  <si>
    <t>KPM0801-BU</t>
  </si>
  <si>
    <t>灰色抗紫外中密度聚乙烯电缆料</t>
  </si>
  <si>
    <t>KPM0801-GR</t>
  </si>
  <si>
    <t>高黏度中密度聚乙烯护套料</t>
  </si>
  <si>
    <t>KPM0801-H</t>
  </si>
  <si>
    <t>无牌号表</t>
  </si>
  <si>
    <t>黑色中密度聚乙烯护套料</t>
  </si>
  <si>
    <t>蓝包蓝吊耳，白色标签</t>
  </si>
  <si>
    <t>普通料通用名称及规格型号（开票及报价）</t>
  </si>
  <si>
    <t>黑色柔性中密度聚乙烯护套料</t>
  </si>
  <si>
    <t>KPM0801-I(R)</t>
  </si>
  <si>
    <t>中密度聚乙烯光（电）缆护套料</t>
  </si>
  <si>
    <t>聚乙烯光缆护套料</t>
  </si>
  <si>
    <t>中密度聚乙烯光缆护套料</t>
  </si>
  <si>
    <t>白包白吊耳，白色标签</t>
  </si>
  <si>
    <t>开票时型号不用写，只写规格，只适用海南三星，（高，中，低密要写）</t>
  </si>
  <si>
    <t>中密度聚乙烯护套料</t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</si>
  <si>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PM0801-II(A)</t>
    </r>
  </si>
  <si>
    <t>白包红吊，注明C4版</t>
  </si>
  <si>
    <t>长飞系适用</t>
  </si>
  <si>
    <t>富通系，白包白吊</t>
  </si>
  <si>
    <t>富通系适用</t>
  </si>
  <si>
    <t>KPM0801-II（G）</t>
  </si>
  <si>
    <t>白包白吊，蓝色标签，袋四周写“HT01”</t>
  </si>
  <si>
    <t>密度在0.960-0.978之间</t>
  </si>
  <si>
    <t>高密度中密料</t>
  </si>
  <si>
    <t>中密度聚乙烯光缆护套料 （专用料）</t>
  </si>
  <si>
    <t>KPM0801-II(T)</t>
  </si>
  <si>
    <t>白包红吊，注明C5版</t>
  </si>
  <si>
    <t>长飞中利自营单，后续自营单都采用这个牌号，外包装要喷Z5字样</t>
  </si>
  <si>
    <t>中密度聚乙烯光缆护套料（高粘度）</t>
  </si>
  <si>
    <t>KPM0801-II(2H)</t>
  </si>
  <si>
    <t>高黏度型（226）</t>
  </si>
  <si>
    <t>KPM0801-II(5H)</t>
  </si>
  <si>
    <t>高黏度型（509）</t>
  </si>
  <si>
    <t>KPM0801-III</t>
  </si>
  <si>
    <t>开票时型号不用写，只写规格，只适用海南三星</t>
  </si>
  <si>
    <t>黑色中密度聚乙烯电缆料</t>
  </si>
  <si>
    <t>橙色中密度聚乙烯电缆料</t>
  </si>
  <si>
    <t>KPM0801-OR</t>
  </si>
  <si>
    <t>2015.2.3日徐工电话通知冯盼增加此规格型号，报价给江苏通光13400元/吨</t>
  </si>
  <si>
    <t>橙色抗紫外中密度聚乙烯电缆料</t>
  </si>
  <si>
    <t>KPM0801-OR-KUV</t>
  </si>
  <si>
    <t>红色抗紫外中密度聚乙烯电缆料</t>
  </si>
  <si>
    <t>KPM0801-RD</t>
  </si>
  <si>
    <t>本色中密度聚乙烯色拉条料</t>
  </si>
  <si>
    <t>棕色中密度聚乙烯色拉条料</t>
  </si>
  <si>
    <t>红色中密度聚乙烯色拉条料</t>
  </si>
  <si>
    <t>白色中密度聚乙烯色拉条料</t>
  </si>
  <si>
    <t>本色中密度聚乙烯套管料</t>
  </si>
  <si>
    <t>KPM0801-T</t>
  </si>
  <si>
    <t>中密度聚乙烯护套料(黑色)</t>
  </si>
  <si>
    <t>KPM0801-TS</t>
  </si>
  <si>
    <t>德阳汇川2015.4.9日报价13900元发1吨</t>
  </si>
  <si>
    <t>黄色抗紫外中密度聚乙烯电缆料</t>
  </si>
  <si>
    <t>KPM0801-Y</t>
  </si>
  <si>
    <t>无卤阻燃热塑性聚氨酯弹性体电缆料</t>
  </si>
  <si>
    <t>KPU-8590</t>
  </si>
  <si>
    <t>低伸率热塑性聚氨酯弹性体电缆料</t>
  </si>
  <si>
    <t>KPU-8599</t>
  </si>
  <si>
    <t>9.15万叶下15公斤</t>
  </si>
  <si>
    <t>黑色环保型阻燃聚氨酯电缆料</t>
  </si>
  <si>
    <t>KPU-8685</t>
  </si>
  <si>
    <t>2014.2.23日发25公斤样品给廖伟章</t>
  </si>
  <si>
    <t>非阻燃热塑性聚氨酯弹性体电缆料（透明）</t>
  </si>
  <si>
    <t>热塑性低烟无卤阻燃聚烯烃耐油电缆料(黑色)</t>
  </si>
  <si>
    <t>KPW-5090NY</t>
  </si>
  <si>
    <t>热塑性低烟无卤阻燃聚烯烃紧套料</t>
  </si>
  <si>
    <t>KPW-5125</t>
  </si>
  <si>
    <t>有本色，黑色，彩色</t>
  </si>
  <si>
    <t>热塑性低烟无卤阻燃聚烯烃拉远缆专用紧套料</t>
  </si>
  <si>
    <t>热塑性低烟无卤阻燃聚烯烃电缆料</t>
  </si>
  <si>
    <t>KPW-5125H</t>
  </si>
  <si>
    <t>9.16日武汉长飞采购0.2吨 24000元/吨</t>
  </si>
  <si>
    <t>耐油热塑性低烟无卤阻燃聚烯烃电缆料</t>
  </si>
  <si>
    <t>高硬度热塑性低烟无卤阻燃聚烯烃护套料</t>
  </si>
  <si>
    <t>KPW-5125Y</t>
  </si>
  <si>
    <t>特发光网2016.5.14报价23000元，报给付雪峰</t>
  </si>
  <si>
    <t>热塑性低烟无卤阻燃聚烯烃易撕料</t>
  </si>
  <si>
    <t xml:space="preserve">KPW-5125S </t>
  </si>
  <si>
    <t>2017.11.21日新增</t>
  </si>
  <si>
    <t>紧套用低烟无卤阻燃聚烯烃电缆料</t>
  </si>
  <si>
    <t>KPW-5880</t>
  </si>
  <si>
    <t>浙江一舟</t>
  </si>
  <si>
    <t>柔软性热塑性低烟无卤阻燃聚烯烃电缆料（黑色）</t>
  </si>
  <si>
    <t>KPW-5881</t>
  </si>
  <si>
    <t>2015.1.28日特发股份采购0.1吨价格13000元</t>
  </si>
  <si>
    <t>热塑性低烟无卤阻燃聚烯烃绝缘料(黑色)</t>
  </si>
  <si>
    <t>黑色防蚁热塑性低烟无卤阻燃聚烯烃绝缘料</t>
  </si>
  <si>
    <t>KPW-5883FY</t>
  </si>
  <si>
    <t>执行标准：JB/T10707-2007</t>
  </si>
  <si>
    <t>有本色，黑色，白色三种，A级料，室内皮线缆专用外护套料 可通过单根燃烧，阻燃性能较好。
1.黑色：密度1.45，皮线用，通过80%以上的燃烧
2.彩色：密度1.45，室内缆，圆形缆用彩色无卤料</t>
  </si>
  <si>
    <t>遮光白热塑性低烟无卤阻燃聚烯烃电缆料</t>
  </si>
  <si>
    <r>
      <rPr>
        <sz val="10"/>
        <rFont val="宋体"/>
        <family val="3"/>
        <charset val="134"/>
      </rPr>
      <t>K</t>
    </r>
    <r>
      <rPr>
        <sz val="10"/>
        <rFont val="宋体"/>
        <family val="3"/>
        <charset val="134"/>
      </rPr>
      <t>PW-5890ZGB</t>
    </r>
  </si>
  <si>
    <t>热塑性低烟无卤阻燃聚烯烃电缆料（黄）</t>
  </si>
  <si>
    <t>KPW-5890（Y）</t>
  </si>
  <si>
    <t>2014.3.28报价给特发股份何宇朝12200元/吨</t>
  </si>
  <si>
    <t>KPW-5890A</t>
  </si>
  <si>
    <t>KPW-5890D</t>
  </si>
  <si>
    <t>2015.8.11日冯盼微信通知KPW-5890D抗开裂热塑性低烟无卤阻燃聚烯烃电缆料，KPW-5890D低摩擦低烟无卤阻燃聚烯烃电缆料，备注：深圳长飞适用，开票的时候我们自己区分。</t>
  </si>
  <si>
    <t>低摩擦热塑性低烟无卤阻燃聚烯烃电缆料</t>
  </si>
  <si>
    <t>KPW-5890DMC</t>
  </si>
  <si>
    <t>防蚁型低烟无卤阻燃聚烯烃电缆料</t>
  </si>
  <si>
    <t>KPW-5890FY</t>
  </si>
  <si>
    <t>KPW-5890K</t>
  </si>
  <si>
    <t>热塑性低烟无卤阻燃聚烯烃电缆料（本色）</t>
  </si>
  <si>
    <t xml:space="preserve">成都亨通 牌号 KPW-5890-KUV  </t>
  </si>
  <si>
    <t>抗紫外热塑性低烟无卤阻燃聚烯烃电缆料（本色）</t>
  </si>
  <si>
    <t>南京华信 牌号 KPW-5890KUV</t>
  </si>
  <si>
    <t>本，黑，武汉电信采购</t>
  </si>
  <si>
    <t>白包白吊</t>
  </si>
  <si>
    <t>热缩性低烟无卤阻燃聚烯烃耐油电缆料</t>
  </si>
  <si>
    <t>KPW-5890NY</t>
  </si>
  <si>
    <t>橙色抗紫外低烟无卤阻燃聚烯烃电缆料</t>
  </si>
  <si>
    <r>
      <rPr>
        <sz val="10"/>
        <rFont val="宋体"/>
        <family val="3"/>
        <charset val="134"/>
      </rPr>
      <t>KPW-5890</t>
    </r>
    <r>
      <rPr>
        <sz val="10"/>
        <rFont val="宋体"/>
        <family val="3"/>
        <charset val="134"/>
      </rPr>
      <t>OR</t>
    </r>
  </si>
  <si>
    <t>KPW-5890P</t>
  </si>
  <si>
    <t>有本色，黑色，成都亨通</t>
  </si>
  <si>
    <t>本色抗UV低烟无卤阻燃聚烯烃色拉条料</t>
  </si>
  <si>
    <t>KPW5890S-KUV</t>
  </si>
  <si>
    <t>武汉烽火无卤专用拉条料  此料就是成都亨通本色无卤料改名称</t>
  </si>
  <si>
    <t>高强度热塑性低烟无卤阻燃聚烯烃电缆料</t>
  </si>
  <si>
    <t>KPW-5890T</t>
  </si>
  <si>
    <t>热塑性低烟无卤拉远缆专用填充绳料</t>
  </si>
  <si>
    <t>KPW-5890TC</t>
  </si>
  <si>
    <t>KPW-5890WT</t>
  </si>
  <si>
    <t>白色  特发光网 深圳日海</t>
  </si>
  <si>
    <t>热塑性低烟无卤阻燃聚烯烃电缆料（圆缆专用）</t>
  </si>
  <si>
    <t>KPW-5890-yuan</t>
  </si>
  <si>
    <t>只有黑色的</t>
  </si>
  <si>
    <t>拉远光缆子缆</t>
  </si>
  <si>
    <t>KPW-5890Z</t>
  </si>
  <si>
    <t>热塑性低烟无卤阻燃聚烯烃拉远缆专用子缆料</t>
  </si>
  <si>
    <t>密度1.49，C级料，皮线缆专用外护套料  具有挤出稳定，生产速度快，成本低等特点，单根垂直燃烧不过</t>
  </si>
  <si>
    <t>热塑性低烟无卤阻燃聚烯烃电缆料（白色抗紫外）</t>
  </si>
  <si>
    <t>防鼠高伸率低烟无卤阻燃聚烯烃电缆料</t>
  </si>
  <si>
    <t>KPW-5892FS</t>
  </si>
  <si>
    <t>本色抗UV高伸率低烟无卤阻燃聚烯烃电缆料</t>
  </si>
  <si>
    <t>KPW-5892KUV</t>
  </si>
  <si>
    <t>高伸率低烟无卤阻燃聚烯烃色拉条料</t>
  </si>
  <si>
    <t>KPW5892-S</t>
  </si>
  <si>
    <t>8.10日武汉烽火采购了0.25吨</t>
  </si>
  <si>
    <t>高伸率低烟无卤阻燃聚烯烃电缆料</t>
  </si>
  <si>
    <t>KPW-5892T</t>
  </si>
  <si>
    <t>T表示台湾的意思，南京烽火采购</t>
  </si>
  <si>
    <t>抗开裂热塑性低烟无卤阻燃聚烯烃电缆料</t>
  </si>
  <si>
    <t>适用于室内圆形光缆护套用，与斯瑞SR-3216T物性一致</t>
  </si>
  <si>
    <r>
      <rPr>
        <sz val="10"/>
        <rFont val="宋体"/>
        <family val="3"/>
        <charset val="134"/>
      </rPr>
      <t>KPW-5893</t>
    </r>
    <r>
      <rPr>
        <sz val="10"/>
        <rFont val="宋体"/>
        <family val="3"/>
        <charset val="134"/>
      </rPr>
      <t>G</t>
    </r>
  </si>
  <si>
    <t>抗开裂热塑性低烟无卤阻燃聚烯烃电缆料(灰色)</t>
  </si>
  <si>
    <t>KPW-5893(GY)</t>
  </si>
  <si>
    <t>抗开裂热塑性低烟无卤阻燃聚烯烃电缆料（黄色）</t>
  </si>
  <si>
    <t>KPW-5893（Y）</t>
  </si>
  <si>
    <t>KPW-5893B</t>
  </si>
  <si>
    <t>适用于室内圆形光缆护套用，可替代至正0602，红其3028</t>
  </si>
  <si>
    <t>抗开裂热塑性低烟无卤阻燃聚烯烃电缆料(绿色)</t>
  </si>
  <si>
    <t>KPW-5893C（GN）</t>
  </si>
  <si>
    <t>特发股份何宇朝采购1吨 13500元/吨</t>
  </si>
  <si>
    <t>抗开裂热塑性低烟无卤阻燃聚烯烃电缆料(黄色)</t>
  </si>
  <si>
    <t>KPW-5893C(Y)</t>
  </si>
  <si>
    <t>黄包白吊+铝塑包装</t>
  </si>
  <si>
    <t>适用于室外光缆护套用,低成本抗开裂无卤料</t>
  </si>
  <si>
    <t>密度1.46，圆缆用 ，室外光缆，特发不是凯装光缆</t>
  </si>
  <si>
    <t>抗开裂热塑性低烟无卤阻燃聚烯烃电缆料(蓝色)</t>
  </si>
  <si>
    <t>KPW5893D-BU</t>
  </si>
  <si>
    <t>KPW-5893D(Y)</t>
  </si>
  <si>
    <t>防鼠型抗开裂热塑性低烟无卤阻燃聚烯烃电缆料</t>
  </si>
  <si>
    <t>防鼠防蚁抗紫外抗开裂低烟无卤阻燃料</t>
  </si>
  <si>
    <t>KPW-5893FSFYKUV</t>
  </si>
  <si>
    <t>抗开裂热塑性低烟无卤阻燃聚烯烃防酸雨电缆料</t>
  </si>
  <si>
    <t>KPW-5893FSY</t>
  </si>
  <si>
    <t>防蚁型抗开裂低烟无卤阻燃聚烯烃电缆料</t>
  </si>
  <si>
    <t>KPW-5893FY</t>
  </si>
  <si>
    <t>KPW-5893H</t>
  </si>
  <si>
    <t>热塑性低烟无卤阻燃聚烯烃拉远缆专用护套料</t>
  </si>
  <si>
    <t>拉远光缆专用外护套料。材料特点：挤出稳定均匀，最终的光缆成型产品抗紫外能力强，光缆耐温性能好，抗开裂性能优异。</t>
  </si>
  <si>
    <t>防鼠防蚁热塑性低烟无卤阻燃聚烯烃拉远缆专用护套料</t>
  </si>
  <si>
    <t>KPW-5893KNFSFY</t>
  </si>
  <si>
    <t>本色抗紫外抗开裂低烟无卤阻燃色拉条料</t>
  </si>
  <si>
    <t>单根垂直燃烧，室外光缆色条料</t>
  </si>
  <si>
    <t>绿色抗开裂热塑性低烟无卤阻燃聚烯烃色拉条料</t>
  </si>
  <si>
    <t>KPW5893S-GN</t>
  </si>
  <si>
    <t>黄色抗开裂热塑性低烟无卤阻燃聚烯烃色拉条料</t>
  </si>
  <si>
    <r>
      <rPr>
        <sz val="10"/>
        <rFont val="宋体"/>
        <family val="3"/>
        <charset val="134"/>
      </rPr>
      <t>KPW5893S-</t>
    </r>
    <r>
      <rPr>
        <sz val="10"/>
        <rFont val="宋体"/>
        <family val="3"/>
        <charset val="134"/>
      </rPr>
      <t>Y</t>
    </r>
  </si>
  <si>
    <t>KPW-5893T</t>
  </si>
  <si>
    <t>抗开裂热塑性低烟无卤阻燃聚烯烃电缆料 (黄色)</t>
  </si>
  <si>
    <t>KPW-5893Y</t>
  </si>
  <si>
    <t>单根垂直燃烧，室外光缆用</t>
  </si>
  <si>
    <t>高阻燃热塑性低烟无卤阻燃聚烯烃电缆料</t>
  </si>
  <si>
    <t>能通过IEC60332-3C成束燃烧试验，与斯瑞SR3090物性一致</t>
  </si>
  <si>
    <t>防蚁型高阻燃热塑性低烟无卤阻燃聚烯烃电缆料</t>
  </si>
  <si>
    <t>KPW-5895FY</t>
  </si>
  <si>
    <t>高阻燃热塑性低烟无卤阻燃聚烯烃电缆料(抗紫外)</t>
  </si>
  <si>
    <t>适用于室外大光缆护套用，可做成抗紫外彩色料</t>
  </si>
  <si>
    <t>高阻燃热塑性低烟无卤聚烯烃电缆料</t>
  </si>
  <si>
    <t>KPW-5896T</t>
  </si>
  <si>
    <t>高阻燃热塑性低烟无卤聚烯烃护套料</t>
  </si>
  <si>
    <t>耐高温热塑性低烟无卤阻燃聚烯烃电缆料（内护）</t>
  </si>
  <si>
    <t>防鼠防蚁高阻燃抗开裂低烟无卤阻燃电缆料</t>
  </si>
  <si>
    <r>
      <rPr>
        <sz val="10"/>
        <rFont val="宋体"/>
        <family val="3"/>
        <charset val="134"/>
      </rPr>
      <t>KPW5899</t>
    </r>
    <r>
      <rPr>
        <sz val="10"/>
        <rFont val="宋体"/>
        <family val="3"/>
        <charset val="134"/>
      </rPr>
      <t>H-FSFY</t>
    </r>
  </si>
  <si>
    <r>
      <rPr>
        <b/>
        <sz val="10"/>
        <color indexed="12"/>
        <rFont val="宋体"/>
        <family val="3"/>
        <charset val="134"/>
      </rPr>
      <t>2</t>
    </r>
    <r>
      <rPr>
        <b/>
        <sz val="10"/>
        <color indexed="12"/>
        <rFont val="宋体"/>
        <family val="3"/>
        <charset val="134"/>
      </rPr>
      <t>017.9.14日特发报价</t>
    </r>
  </si>
  <si>
    <t>耐高温热塑性低烟无卤阻燃聚烯烃电缆料（外护）</t>
  </si>
  <si>
    <t>KPW-5990</t>
  </si>
  <si>
    <t>超高阻燃热塑性低烟无卤电缆料</t>
  </si>
  <si>
    <t>125℃辐照交联低烟无卤阻燃料</t>
  </si>
  <si>
    <t>KPW-J125(本色)</t>
  </si>
  <si>
    <t>125℃辐照交联阻燃聚乙烯护套料</t>
  </si>
  <si>
    <t>KPZ-2125</t>
  </si>
  <si>
    <t>非环保阻燃聚乙烯护套料</t>
  </si>
  <si>
    <t>KPZ-2126</t>
  </si>
  <si>
    <t>阻燃聚乙烯电缆护套料（非环保型）</t>
  </si>
  <si>
    <t>KPZ-2130</t>
  </si>
  <si>
    <t>环保型阻燃聚乙烯护套料</t>
  </si>
  <si>
    <t>KPZ-2226</t>
  </si>
  <si>
    <r>
      <rPr>
        <b/>
        <sz val="10"/>
        <color indexed="12"/>
        <rFont val="宋体"/>
        <family val="3"/>
        <charset val="134"/>
      </rPr>
      <t>阻燃P</t>
    </r>
    <r>
      <rPr>
        <b/>
        <sz val="10"/>
        <color indexed="12"/>
        <rFont val="宋体"/>
        <family val="3"/>
        <charset val="134"/>
      </rPr>
      <t>E料</t>
    </r>
  </si>
  <si>
    <t>环保型阻燃高密度聚乙烯护套料</t>
  </si>
  <si>
    <t>KPZ-2228H</t>
  </si>
  <si>
    <t>阻燃聚乙烯电缆护套料（环保型）</t>
  </si>
  <si>
    <t>防鼠防蚁阻燃聚乙烯护套料</t>
  </si>
  <si>
    <t>KPZ-2230FSFY</t>
  </si>
  <si>
    <t>防蚁环保阻燃聚乙烯护套料</t>
  </si>
  <si>
    <t>KPZ-2230FY</t>
  </si>
  <si>
    <t>天津长飞2015.8.11日报价22000元</t>
  </si>
  <si>
    <t>科普达牌号</t>
  </si>
  <si>
    <t>深圳长飞智连
ITEM号</t>
  </si>
  <si>
    <r>
      <rPr>
        <b/>
        <sz val="12"/>
        <color rgb="FF000000"/>
        <rFont val="等线"/>
        <family val="3"/>
        <charset val="134"/>
      </rPr>
      <t xml:space="preserve">承诺密度
</t>
    </r>
    <r>
      <rPr>
        <sz val="12"/>
        <color rgb="FF000000"/>
        <rFont val="等线"/>
        <family val="3"/>
        <charset val="134"/>
      </rPr>
      <t>（g/cm</t>
    </r>
    <r>
      <rPr>
        <vertAlign val="superscript"/>
        <sz val="12"/>
        <color rgb="FF000000"/>
        <rFont val="等线"/>
        <family val="3"/>
        <charset val="134"/>
      </rPr>
      <t>3</t>
    </r>
    <r>
      <rPr>
        <b/>
        <sz val="12"/>
        <color rgb="FF000000"/>
        <rFont val="等线"/>
        <family val="3"/>
        <charset val="134"/>
      </rPr>
      <t>）</t>
    </r>
  </si>
  <si>
    <t>供应商</t>
  </si>
  <si>
    <t>备注</t>
  </si>
  <si>
    <t>993 908 000 000 001</t>
  </si>
  <si>
    <t>尼龙6  KPA-7025 黑色</t>
  </si>
  <si>
    <t>黑色</t>
  </si>
  <si>
    <t>1.10-1.15</t>
  </si>
  <si>
    <t>科普达</t>
  </si>
  <si>
    <t>993 901 000 000 038</t>
  </si>
  <si>
    <t>黑色PE  HDPE护套料</t>
  </si>
  <si>
    <t>0.950-0.960</t>
  </si>
  <si>
    <t>993 901 000 000 068</t>
  </si>
  <si>
    <t>科普达全新国产 HDPE KPH0802-N</t>
  </si>
  <si>
    <t>0.940-0.960</t>
  </si>
  <si>
    <t>2017.3.1日修改ITEM号</t>
  </si>
  <si>
    <t>KPH0805-LS黄色</t>
  </si>
  <si>
    <t>993 901 000 000 018</t>
  </si>
  <si>
    <t>黄色</t>
  </si>
  <si>
    <t>货送武汉藏龙岛</t>
  </si>
  <si>
    <t>2016.12.09新增</t>
  </si>
  <si>
    <t>KPH0805-Y(T)黄色薄壁型抗静电料</t>
  </si>
  <si>
    <t>993 901 000 000 005</t>
  </si>
  <si>
    <t>黑色线性低密度PE（LLDPE）</t>
  </si>
  <si>
    <t>993 901 000 000 039</t>
  </si>
  <si>
    <t>黑色PE  MDPE护套料</t>
  </si>
  <si>
    <r>
      <rPr>
        <sz val="11"/>
        <color rgb="FFFF0000"/>
        <rFont val="等线"/>
        <family val="3"/>
        <charset val="134"/>
      </rPr>
      <t>KPM0801-II</t>
    </r>
    <r>
      <rPr>
        <sz val="11"/>
        <color rgb="FFFF0000"/>
        <rFont val="等线"/>
        <family val="3"/>
        <charset val="134"/>
      </rPr>
      <t>(A)</t>
    </r>
  </si>
  <si>
    <t>PE护套料/MDPE/黑色 (C4版)/KPM0801-II(A)</t>
  </si>
  <si>
    <t>KPW-5125F白</t>
  </si>
  <si>
    <t>993 824 000 000 020</t>
  </si>
  <si>
    <t>KPW-5125F  白</t>
  </si>
  <si>
    <t>白色</t>
  </si>
  <si>
    <t>1.43-1.47</t>
  </si>
  <si>
    <t>KPW-5125Y白</t>
  </si>
  <si>
    <t>993 824 000 000 073</t>
  </si>
  <si>
    <t>KPW-5125Y  白色</t>
  </si>
  <si>
    <t>1.42-1.46</t>
  </si>
  <si>
    <t>KPW-5125象牙白</t>
  </si>
  <si>
    <t>993 824 000 000 032</t>
  </si>
  <si>
    <t>紧套LSZH料 KPW-5125象牙白</t>
  </si>
  <si>
    <t>1.44-1.47</t>
  </si>
  <si>
    <r>
      <rPr>
        <sz val="11"/>
        <color rgb="FF000000"/>
        <rFont val="等线"/>
        <family val="3"/>
        <charset val="134"/>
      </rPr>
      <t>K</t>
    </r>
    <r>
      <rPr>
        <sz val="11"/>
        <color rgb="FF000000"/>
        <rFont val="等线"/>
        <family val="3"/>
        <charset val="134"/>
      </rPr>
      <t>PW-5125S</t>
    </r>
  </si>
  <si>
    <r>
      <rPr>
        <sz val="11"/>
        <color rgb="FF000000"/>
        <rFont val="等线"/>
        <family val="3"/>
        <charset val="134"/>
      </rPr>
      <t>99</t>
    </r>
    <r>
      <rPr>
        <sz val="11"/>
        <color rgb="FF000000"/>
        <rFont val="等线"/>
        <family val="3"/>
        <charset val="134"/>
      </rPr>
      <t>9 001 900 000 174</t>
    </r>
  </si>
  <si>
    <r>
      <rPr>
        <sz val="11"/>
        <color rgb="FF000000"/>
        <rFont val="等线"/>
        <family val="3"/>
        <charset val="134"/>
      </rPr>
      <t>L</t>
    </r>
    <r>
      <rPr>
        <sz val="11"/>
        <color rgb="FF000000"/>
        <rFont val="等线"/>
        <family val="3"/>
        <charset val="134"/>
      </rPr>
      <t>SZH护套料/白色/KPW-5125S</t>
    </r>
  </si>
  <si>
    <t>993 902 000 020 709</t>
  </si>
  <si>
    <t>LSZH/黑色/科普达5890</t>
  </si>
  <si>
    <r>
      <rPr>
        <sz val="11"/>
        <color rgb="FF000000"/>
        <rFont val="等线"/>
        <family val="3"/>
        <charset val="134"/>
      </rPr>
      <t>K</t>
    </r>
    <r>
      <rPr>
        <sz val="11"/>
        <color rgb="FF000000"/>
        <rFont val="等线"/>
        <family val="3"/>
        <charset val="134"/>
      </rPr>
      <t>PW-5890</t>
    </r>
  </si>
  <si>
    <r>
      <rPr>
        <sz val="11"/>
        <color indexed="8"/>
        <rFont val="等线"/>
        <family val="3"/>
        <charset val="134"/>
      </rPr>
      <t>N</t>
    </r>
    <r>
      <rPr>
        <sz val="11"/>
        <color indexed="8"/>
        <rFont val="等线"/>
        <family val="3"/>
        <charset val="134"/>
      </rPr>
      <t>/A</t>
    </r>
  </si>
  <si>
    <r>
      <rPr>
        <sz val="11"/>
        <color rgb="FF000000"/>
        <rFont val="等线"/>
        <family val="3"/>
        <charset val="134"/>
      </rPr>
      <t>L</t>
    </r>
    <r>
      <rPr>
        <sz val="11"/>
        <color rgb="FF000000"/>
        <rFont val="等线"/>
        <family val="3"/>
        <charset val="134"/>
      </rPr>
      <t>SZH-5890-C  宝石红色</t>
    </r>
  </si>
  <si>
    <t>宝石红色</t>
  </si>
  <si>
    <t>LSZH-5890-285C  蓝色</t>
  </si>
  <si>
    <t>篮色</t>
  </si>
  <si>
    <t>LSZH-5890-205C 石南紫色</t>
  </si>
  <si>
    <t>石南紫色</t>
  </si>
  <si>
    <t>LSZH-5890-347C  绿色</t>
  </si>
  <si>
    <t>绿色</t>
  </si>
  <si>
    <t>LSZH-5890-470C 棕色</t>
  </si>
  <si>
    <t>棕色</t>
  </si>
  <si>
    <t>KPW-5890 白</t>
  </si>
  <si>
    <t>993 824 000 000 004</t>
  </si>
  <si>
    <r>
      <rPr>
        <sz val="11"/>
        <color rgb="FF000000"/>
        <rFont val="等线"/>
        <family val="3"/>
        <charset val="134"/>
      </rPr>
      <t>蝶形光缆用白色无卤阻燃PE  LSZH-5890</t>
    </r>
    <r>
      <rPr>
        <sz val="11"/>
        <color rgb="FF000000"/>
        <rFont val="等线"/>
        <family val="3"/>
        <charset val="134"/>
      </rPr>
      <t xml:space="preserve">  A级料</t>
    </r>
  </si>
  <si>
    <t>LSZH-5890-白</t>
  </si>
  <si>
    <t>993 824 000 000 147</t>
  </si>
  <si>
    <t>LSZH-KPW-5890KUV-白色</t>
  </si>
  <si>
    <t>993 902 000 020 708</t>
  </si>
  <si>
    <t>护套LSZH料 KPW-5890Y 白</t>
  </si>
  <si>
    <t>KPW-5890橙</t>
  </si>
  <si>
    <t>993 824 000 000 010</t>
  </si>
  <si>
    <t>软光缆护套/LSZH料，阻燃，橙色（164C）</t>
  </si>
  <si>
    <t>橙色</t>
  </si>
  <si>
    <t>993 824 000 000 080</t>
  </si>
  <si>
    <t>软光缆护套/LSZH料，阻燃，橙色（RAL2003）</t>
  </si>
  <si>
    <t>KPW-5890粉红</t>
  </si>
  <si>
    <t>E/A</t>
  </si>
  <si>
    <t>软光缆护套/LSZH料，阻燃，粉红色（RAL3015）</t>
  </si>
  <si>
    <t>粉红色</t>
  </si>
  <si>
    <t>KPW-5890华为黄</t>
  </si>
  <si>
    <t>993 824 000 000 011</t>
  </si>
  <si>
    <t>LSZH 5890  136C华为黄</t>
  </si>
  <si>
    <t>KPW-5890黄</t>
  </si>
  <si>
    <r>
      <rPr>
        <sz val="11"/>
        <color rgb="FF000000"/>
        <rFont val="等线"/>
        <family val="3"/>
        <charset val="134"/>
      </rPr>
      <t>993 824 000 000 0</t>
    </r>
    <r>
      <rPr>
        <sz val="11"/>
        <color rgb="FF000000"/>
        <rFont val="等线"/>
        <family val="3"/>
        <charset val="134"/>
      </rPr>
      <t>68</t>
    </r>
  </si>
  <si>
    <r>
      <rPr>
        <sz val="11"/>
        <color rgb="FF000000"/>
        <rFont val="等线"/>
        <family val="3"/>
        <charset val="134"/>
      </rPr>
      <t>L</t>
    </r>
    <r>
      <rPr>
        <sz val="11"/>
        <color rgb="FF000000"/>
        <rFont val="等线"/>
        <family val="3"/>
        <charset val="134"/>
      </rPr>
      <t>SZH/123C黄色/科普达</t>
    </r>
  </si>
  <si>
    <t>993 824 000 000 079</t>
  </si>
  <si>
    <t>软光缆护套/LSZH料，阻燃，黄色（RAL1021）</t>
  </si>
  <si>
    <t>KPW-5890桔</t>
  </si>
  <si>
    <t>LSZH 5890  164C桔</t>
  </si>
  <si>
    <t>桔色</t>
  </si>
  <si>
    <t>KPW-5890绿</t>
  </si>
  <si>
    <t>993 902 000 020 200</t>
  </si>
  <si>
    <t>LSZH/绿色/科普达5890</t>
  </si>
  <si>
    <t>KPW-5890水绿</t>
  </si>
  <si>
    <t>993 824 000 000 009</t>
  </si>
  <si>
    <t>LSZH-5890-水绿</t>
  </si>
  <si>
    <t>水绿色</t>
  </si>
  <si>
    <t xml:space="preserve">KPW-5890水绿  </t>
  </si>
  <si>
    <t>993 824 000 000 050</t>
  </si>
  <si>
    <t xml:space="preserve">LSZH/水绿色3248C/科普达5890 </t>
  </si>
  <si>
    <t>色号：3248C</t>
  </si>
  <si>
    <r>
      <rPr>
        <sz val="11"/>
        <color rgb="FF000000"/>
        <rFont val="等线"/>
        <family val="3"/>
        <charset val="134"/>
      </rPr>
      <t>KPW-5890水绿</t>
    </r>
    <r>
      <rPr>
        <sz val="11"/>
        <color rgb="FF000000"/>
        <rFont val="等线"/>
        <family val="3"/>
        <charset val="134"/>
      </rPr>
      <t xml:space="preserve">  低收缩</t>
    </r>
  </si>
  <si>
    <t>993 824 000 000 134</t>
  </si>
  <si>
    <t>LSZH/水绿色3248C/科普达5890</t>
  </si>
  <si>
    <t>993 824 000 000 026</t>
  </si>
  <si>
    <t>LSZH 黑色 C类料  KPW-5891</t>
  </si>
  <si>
    <t>1.48-1.52</t>
  </si>
  <si>
    <t>KPW-5891白</t>
  </si>
  <si>
    <t>993 824 000 000 027</t>
  </si>
  <si>
    <t xml:space="preserve">护套用C类 LSZH-白色 </t>
  </si>
  <si>
    <t>KPW-5893KUV橙</t>
  </si>
  <si>
    <t>993 824 000 000 047</t>
  </si>
  <si>
    <t>KPW-5893KUV  橙色 164C</t>
  </si>
  <si>
    <r>
      <rPr>
        <sz val="11"/>
        <color rgb="FF000000"/>
        <rFont val="等线"/>
        <family val="3"/>
        <charset val="134"/>
      </rPr>
      <t>E/A</t>
    </r>
    <r>
      <rPr>
        <sz val="11"/>
        <color rgb="FF000000"/>
        <rFont val="等线"/>
        <family val="3"/>
        <charset val="134"/>
      </rPr>
      <t xml:space="preserve"> </t>
    </r>
  </si>
  <si>
    <t>KPW-5893KUV  黄色 136C</t>
  </si>
  <si>
    <r>
      <rPr>
        <sz val="11"/>
        <color rgb="FF000000"/>
        <rFont val="等线"/>
        <family val="3"/>
        <charset val="134"/>
      </rPr>
      <t>K</t>
    </r>
    <r>
      <rPr>
        <sz val="11"/>
        <color rgb="FF000000"/>
        <rFont val="等线"/>
        <family val="3"/>
        <charset val="134"/>
      </rPr>
      <t>PW-5893黑</t>
    </r>
  </si>
  <si>
    <r>
      <rPr>
        <sz val="11"/>
        <color rgb="FF000000"/>
        <rFont val="等线"/>
        <family val="3"/>
        <charset val="134"/>
      </rPr>
      <t>993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000000"/>
        <rFont val="等线"/>
        <family val="3"/>
        <charset val="134"/>
      </rPr>
      <t>824 000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000000"/>
        <rFont val="等线"/>
        <family val="3"/>
        <charset val="134"/>
      </rPr>
      <t>000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000000"/>
        <rFont val="等线"/>
        <family val="3"/>
        <charset val="134"/>
      </rPr>
      <t>005</t>
    </r>
  </si>
  <si>
    <r>
      <rPr>
        <sz val="11"/>
        <color rgb="FF000000"/>
        <rFont val="等线"/>
        <family val="3"/>
        <charset val="134"/>
      </rPr>
      <t>科普达5893耐开裂，阻燃</t>
    </r>
    <r>
      <rPr>
        <sz val="11"/>
        <color rgb="FF000000"/>
        <rFont val="等线"/>
        <family val="3"/>
        <charset val="134"/>
      </rPr>
      <t>LSZH</t>
    </r>
    <r>
      <rPr>
        <sz val="11"/>
        <color rgb="FF000000"/>
        <rFont val="等线"/>
        <family val="3"/>
        <charset val="134"/>
      </rPr>
      <t xml:space="preserve"> 黑色</t>
    </r>
  </si>
  <si>
    <t>993 824 000 000 133</t>
  </si>
  <si>
    <r>
      <rPr>
        <sz val="11"/>
        <color rgb="FF000000"/>
        <rFont val="等线"/>
        <family val="3"/>
        <charset val="134"/>
      </rPr>
      <t>科普达5</t>
    </r>
    <r>
      <rPr>
        <sz val="11"/>
        <color rgb="FF000000"/>
        <rFont val="等线"/>
        <family val="3"/>
        <charset val="134"/>
      </rPr>
      <t>895T  LSZH 白色</t>
    </r>
  </si>
  <si>
    <t>993 824 000 000 008</t>
  </si>
  <si>
    <t>科普达5895T  LSZH 黑色</t>
  </si>
  <si>
    <r>
      <rPr>
        <sz val="11"/>
        <color rgb="FF000000"/>
        <rFont val="等线"/>
        <family val="3"/>
        <charset val="134"/>
      </rPr>
      <t>KPW-5895TKUV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000000"/>
        <rFont val="等线"/>
        <family val="3"/>
        <charset val="134"/>
      </rPr>
      <t>白</t>
    </r>
  </si>
  <si>
    <r>
      <rPr>
        <sz val="11"/>
        <color rgb="FF000000"/>
        <rFont val="等线"/>
        <family val="3"/>
        <charset val="134"/>
      </rPr>
      <t>993 824 000 000 1</t>
    </r>
    <r>
      <rPr>
        <sz val="11"/>
        <color rgb="FF000000"/>
        <rFont val="等线"/>
        <family val="3"/>
        <charset val="134"/>
      </rPr>
      <t>05</t>
    </r>
  </si>
  <si>
    <r>
      <rPr>
        <sz val="11"/>
        <color rgb="FF000000"/>
        <rFont val="等线"/>
        <family val="3"/>
        <charset val="134"/>
      </rPr>
      <t>科普达5</t>
    </r>
    <r>
      <rPr>
        <sz val="11"/>
        <color rgb="FF000000"/>
        <rFont val="等线"/>
        <family val="3"/>
        <charset val="134"/>
      </rPr>
      <t>895TKUV  LSZH 白色</t>
    </r>
  </si>
  <si>
    <r>
      <rPr>
        <sz val="11"/>
        <color rgb="FF000000"/>
        <rFont val="等线"/>
        <family val="3"/>
        <charset val="134"/>
      </rPr>
      <t>KPW-5895TKUV</t>
    </r>
    <r>
      <rPr>
        <sz val="11"/>
        <color rgb="FF000000"/>
        <rFont val="等线"/>
        <family val="3"/>
        <charset val="134"/>
      </rPr>
      <t xml:space="preserve"> 黑</t>
    </r>
  </si>
  <si>
    <r>
      <rPr>
        <sz val="11"/>
        <color rgb="FF000000"/>
        <rFont val="等线"/>
        <family val="3"/>
        <charset val="134"/>
      </rPr>
      <t>9</t>
    </r>
    <r>
      <rPr>
        <sz val="11"/>
        <color rgb="FF000000"/>
        <rFont val="等线"/>
        <family val="3"/>
        <charset val="134"/>
      </rPr>
      <t>99 001 900 000 173</t>
    </r>
  </si>
  <si>
    <r>
      <rPr>
        <sz val="11"/>
        <color rgb="FF000000"/>
        <rFont val="等线"/>
        <family val="3"/>
        <charset val="134"/>
      </rPr>
      <t>L</t>
    </r>
    <r>
      <rPr>
        <sz val="11"/>
        <color rgb="FF000000"/>
        <rFont val="等线"/>
        <family val="3"/>
        <charset val="134"/>
      </rPr>
      <t>SZH/黑色/KPW-5895TKUV</t>
    </r>
  </si>
  <si>
    <r>
      <rPr>
        <sz val="11"/>
        <color indexed="8"/>
        <rFont val="等线"/>
        <family val="3"/>
        <charset val="134"/>
      </rPr>
      <t>2</t>
    </r>
    <r>
      <rPr>
        <sz val="11"/>
        <color indexed="8"/>
        <rFont val="等线"/>
        <family val="3"/>
        <charset val="134"/>
      </rPr>
      <t>017.11.14日新增</t>
    </r>
  </si>
  <si>
    <t>KPW-5895TKUV黄</t>
  </si>
  <si>
    <t>993 824 000 000 138</t>
  </si>
  <si>
    <t>KPW-5895T黄色 136C</t>
  </si>
  <si>
    <t>KPW-5895TKUV青绿</t>
  </si>
  <si>
    <t>993 824 000 000 141</t>
  </si>
  <si>
    <t>LSZH（青绿色）3248C科普达 KPW-5895TKUV</t>
  </si>
  <si>
    <t>青绿色</t>
  </si>
  <si>
    <t>2017.8.19日新增</t>
  </si>
  <si>
    <t>KPW-5895TKUV水绿色</t>
  </si>
  <si>
    <t>LSZH护套料/KPW-5895TKUV-3248C-水绿色</t>
  </si>
  <si>
    <r>
      <rPr>
        <sz val="11"/>
        <color rgb="FF000000"/>
        <rFont val="等线"/>
        <family val="3"/>
        <charset val="134"/>
      </rPr>
      <t>2</t>
    </r>
    <r>
      <rPr>
        <sz val="11"/>
        <color rgb="FF000000"/>
        <rFont val="等线"/>
        <family val="3"/>
        <charset val="134"/>
      </rPr>
      <t>017.10.9日新增</t>
    </r>
  </si>
  <si>
    <t>KPW-5895TKUV象牙白</t>
  </si>
  <si>
    <t>993 901 000 000 015</t>
  </si>
  <si>
    <t>象牙白 LSZH RAL 1015  科普达KPW-5895TKUV</t>
  </si>
  <si>
    <t>1.49-1.54</t>
  </si>
  <si>
    <t>KPW-5895TKUV遮光白</t>
  </si>
  <si>
    <t>LSZH/遮光白色/科普达5895T/抗UV</t>
  </si>
  <si>
    <t>2017.2.10日新增</t>
  </si>
  <si>
    <t>KPW-5895T黄</t>
  </si>
  <si>
    <r>
      <rPr>
        <sz val="11"/>
        <color rgb="FF000000"/>
        <rFont val="等线"/>
        <family val="3"/>
        <charset val="134"/>
      </rPr>
      <t xml:space="preserve">993 </t>
    </r>
    <r>
      <rPr>
        <sz val="11"/>
        <color rgb="FF000000"/>
        <rFont val="等线"/>
        <family val="3"/>
        <charset val="134"/>
      </rPr>
      <t>824</t>
    </r>
    <r>
      <rPr>
        <sz val="11"/>
        <color rgb="FF000000"/>
        <rFont val="等线"/>
        <family val="3"/>
        <charset val="134"/>
      </rPr>
      <t xml:space="preserve"> 000 000 </t>
    </r>
    <r>
      <rPr>
        <sz val="11"/>
        <color rgb="FF000000"/>
        <rFont val="等线"/>
        <family val="3"/>
        <charset val="134"/>
      </rPr>
      <t>069</t>
    </r>
  </si>
  <si>
    <t>LSZH/KPW-5895T/黄色123C</t>
  </si>
  <si>
    <t>LSZH 科普达 5898 黑</t>
  </si>
  <si>
    <r>
      <rPr>
        <sz val="11"/>
        <color indexed="8"/>
        <rFont val="等线"/>
        <family val="3"/>
        <charset val="134"/>
      </rPr>
      <t>2</t>
    </r>
    <r>
      <rPr>
        <sz val="11"/>
        <color indexed="8"/>
        <rFont val="等线"/>
        <family val="3"/>
        <charset val="134"/>
      </rPr>
      <t>017.9.28日新增</t>
    </r>
  </si>
  <si>
    <t>993 901 000 000 014</t>
  </si>
  <si>
    <t>KPW-9090 黑色</t>
  </si>
  <si>
    <t>1.70-1.78</t>
  </si>
  <si>
    <t>KPW-9090白</t>
  </si>
  <si>
    <t xml:space="preserve">KPW-9090 白色 </t>
  </si>
  <si>
    <t>KPW-9090蓝</t>
  </si>
  <si>
    <t>9090蓝色285C</t>
  </si>
  <si>
    <t>蓝色</t>
  </si>
  <si>
    <t>KPW-9090水绿色</t>
  </si>
  <si>
    <t>科普达9090配方 LSZH 潘通 325C  水绿色</t>
  </si>
  <si>
    <t>2016.11.22日新增</t>
  </si>
  <si>
    <t>993 824 000 000 077</t>
  </si>
  <si>
    <t>阻燃PE/KPZ-2230/高阻燃/黑色</t>
  </si>
  <si>
    <t>1.38-1.43</t>
  </si>
  <si>
    <t>993 901 000 000 117</t>
  </si>
  <si>
    <t>科普达 8080  黑色</t>
  </si>
  <si>
    <r>
      <rPr>
        <sz val="11"/>
        <color rgb="FF000000"/>
        <rFont val="等线"/>
        <family val="3"/>
        <charset val="134"/>
      </rPr>
      <t>9</t>
    </r>
    <r>
      <rPr>
        <sz val="11"/>
        <color rgb="FF000000"/>
        <rFont val="等线"/>
        <family val="3"/>
        <charset val="134"/>
      </rPr>
      <t>93 824 000 000 084</t>
    </r>
  </si>
  <si>
    <t>软光缆护套/LSZH料，阻燃，紫色（RAL4005）</t>
  </si>
  <si>
    <t>紫色</t>
  </si>
  <si>
    <t>武汉长飞物料编码</t>
  </si>
  <si>
    <t>物料类别</t>
  </si>
  <si>
    <t>组织</t>
  </si>
  <si>
    <t>旧编码ID</t>
  </si>
  <si>
    <t>旧编码</t>
  </si>
  <si>
    <t>旧物料说明</t>
  </si>
  <si>
    <t>新物料
编码ID</t>
  </si>
  <si>
    <t>新物料编码</t>
  </si>
  <si>
    <t>新物料说明</t>
  </si>
  <si>
    <t>主单位
代码</t>
  </si>
  <si>
    <t>物料类型</t>
  </si>
  <si>
    <t>原材料</t>
  </si>
  <si>
    <t>长飞本部</t>
  </si>
  <si>
    <t>2100200004220</t>
  </si>
  <si>
    <t>黑色国产HDPE护套料</t>
  </si>
  <si>
    <t>993901000000063</t>
  </si>
  <si>
    <t>KG</t>
  </si>
  <si>
    <t>外购物料</t>
  </si>
  <si>
    <t>2100200004131</t>
  </si>
  <si>
    <t>科普达蓝色HDPE料 色号5015</t>
  </si>
  <si>
    <t>993901000000007</t>
  </si>
  <si>
    <r>
      <rPr>
        <sz val="10"/>
        <color theme="1"/>
        <rFont val="微软雅黑"/>
        <family val="2"/>
        <charset val="134"/>
      </rPr>
      <t>科普达</t>
    </r>
    <r>
      <rPr>
        <sz val="10"/>
        <color rgb="FFFF0000"/>
        <rFont val="微软雅黑"/>
        <family val="2"/>
        <charset val="134"/>
      </rPr>
      <t>蓝色HDPE料</t>
    </r>
    <r>
      <rPr>
        <sz val="10"/>
        <color theme="1"/>
        <rFont val="微软雅黑"/>
        <family val="2"/>
        <charset val="134"/>
      </rPr>
      <t xml:space="preserve"> 色号5015</t>
    </r>
  </si>
  <si>
    <t>KPH0802-BU蓝色</t>
  </si>
  <si>
    <t>2100200004165</t>
  </si>
  <si>
    <t>科普达国产HDPE KPH 0802-1</t>
  </si>
  <si>
    <t>993901000000013</t>
  </si>
  <si>
    <t>科普达全新国产HDPE KPH 0802-1</t>
  </si>
  <si>
    <t>2100200004213</t>
  </si>
  <si>
    <t>科普达0802-T(H) 微管硅芯层料</t>
  </si>
  <si>
    <t>993901000000055</t>
  </si>
  <si>
    <t>KPH0802-I(H)</t>
  </si>
  <si>
    <t>2100200004152</t>
  </si>
  <si>
    <t>科普达黄色抗紫外HDPE</t>
  </si>
  <si>
    <t>993901000000012</t>
  </si>
  <si>
    <r>
      <rPr>
        <sz val="10"/>
        <color theme="1"/>
        <rFont val="微软雅黑"/>
        <family val="2"/>
        <charset val="134"/>
      </rPr>
      <t>科普达</t>
    </r>
    <r>
      <rPr>
        <sz val="10"/>
        <color rgb="FFFF0000"/>
        <rFont val="微软雅黑"/>
        <family val="2"/>
        <charset val="134"/>
      </rPr>
      <t>黄色抗紫外HDPE</t>
    </r>
  </si>
  <si>
    <t>KPH0802-OR黄色</t>
  </si>
  <si>
    <t>2100200004132</t>
  </si>
  <si>
    <t>科普达红色HDPE料</t>
  </si>
  <si>
    <t>993901000000008</t>
  </si>
  <si>
    <r>
      <rPr>
        <sz val="10"/>
        <color theme="1"/>
        <rFont val="微软雅黑"/>
        <family val="2"/>
        <charset val="134"/>
      </rPr>
      <t>科普达</t>
    </r>
    <r>
      <rPr>
        <sz val="10"/>
        <color rgb="FFFF0000"/>
        <rFont val="微软雅黑"/>
        <family val="2"/>
        <charset val="134"/>
      </rPr>
      <t>红色HDPE料</t>
    </r>
  </si>
  <si>
    <t>KPH0802-RD红色</t>
  </si>
  <si>
    <t>2100200003154</t>
  </si>
  <si>
    <t>自然色HDPE</t>
  </si>
  <si>
    <t>993901000000061</t>
  </si>
  <si>
    <t>KPH0802-S本色</t>
  </si>
  <si>
    <t>2100200004170</t>
  </si>
  <si>
    <t>科普达抗紫外紫红色HDPE RAL 3005</t>
  </si>
  <si>
    <t>993901000000016</t>
  </si>
  <si>
    <r>
      <rPr>
        <sz val="10"/>
        <color theme="1"/>
        <rFont val="微软雅黑"/>
        <family val="2"/>
        <charset val="134"/>
      </rPr>
      <t>科普达抗紫外</t>
    </r>
    <r>
      <rPr>
        <sz val="10"/>
        <color rgb="FFFF0000"/>
        <rFont val="微软雅黑"/>
        <family val="2"/>
        <charset val="134"/>
      </rPr>
      <t>紫红色HDPE RAL 3005</t>
    </r>
  </si>
  <si>
    <t>KPH0802-紫红色</t>
  </si>
  <si>
    <t>2100200004212</t>
  </si>
  <si>
    <t>科普达KPH0868微管HDPE料</t>
  </si>
  <si>
    <t>993901000000054</t>
  </si>
  <si>
    <t>2100200004159</t>
  </si>
  <si>
    <t>科普达全新MDPE KPM0801-I（R）</t>
  </si>
  <si>
    <t>993901000000051</t>
  </si>
  <si>
    <t>2100200004221</t>
  </si>
  <si>
    <t>黑色国产MDPE护套料</t>
  </si>
  <si>
    <t>993901000000064</t>
  </si>
  <si>
    <t>C3版</t>
  </si>
  <si>
    <t>993901000000069</t>
  </si>
  <si>
    <t>C4版</t>
  </si>
  <si>
    <r>
      <rPr>
        <sz val="10"/>
        <color theme="1"/>
        <rFont val="微软雅黑"/>
        <family val="2"/>
        <charset val="134"/>
      </rPr>
      <t>KPM0801-II(</t>
    </r>
    <r>
      <rPr>
        <sz val="10"/>
        <color theme="1"/>
        <rFont val="微软雅黑"/>
        <family val="2"/>
        <charset val="134"/>
      </rPr>
      <t>T</t>
    </r>
    <r>
      <rPr>
        <sz val="10"/>
        <color theme="1"/>
        <rFont val="微软雅黑"/>
        <family val="2"/>
        <charset val="134"/>
      </rPr>
      <t>)</t>
    </r>
  </si>
  <si>
    <r>
      <rPr>
        <b/>
        <sz val="12"/>
        <color theme="1"/>
        <rFont val="宋体"/>
        <family val="3"/>
        <charset val="134"/>
      </rPr>
      <t>C</t>
    </r>
    <r>
      <rPr>
        <b/>
        <sz val="12"/>
        <color theme="1"/>
        <rFont val="宋体"/>
        <family val="3"/>
        <charset val="134"/>
      </rPr>
      <t>5</t>
    </r>
    <r>
      <rPr>
        <b/>
        <sz val="12"/>
        <color theme="1"/>
        <rFont val="宋体"/>
        <family val="3"/>
        <charset val="134"/>
      </rPr>
      <t>版</t>
    </r>
  </si>
  <si>
    <r>
      <rPr>
        <sz val="11"/>
        <color theme="1"/>
        <rFont val="宋体"/>
        <family val="3"/>
        <charset val="134"/>
      </rPr>
      <t>帅工9</t>
    </r>
    <r>
      <rPr>
        <sz val="11"/>
        <color theme="1"/>
        <rFont val="宋体"/>
        <family val="3"/>
        <charset val="134"/>
      </rPr>
      <t>.5日微信告知物料编码跟C4版一样</t>
    </r>
  </si>
  <si>
    <t>2100200003155</t>
  </si>
  <si>
    <t>自然色MDPE</t>
  </si>
  <si>
    <t>993901000000062</t>
  </si>
  <si>
    <t>KPM0801-S本色</t>
  </si>
  <si>
    <t>2100200006145</t>
  </si>
  <si>
    <t>紧套 LSZH 料KPW-5125 象牙白</t>
  </si>
  <si>
    <t>993824000000032</t>
  </si>
  <si>
    <t>KPW-5125 象牙白</t>
  </si>
  <si>
    <t>2100200004218</t>
  </si>
  <si>
    <t>蝶形光缆用白色无卤阻燃PE-科普达5890</t>
  </si>
  <si>
    <t>KPW-5890白</t>
  </si>
  <si>
    <t>2100200004171</t>
  </si>
  <si>
    <t>科普达米黄色5890 LSZH料 PANTONE 616C ΔE≤4</t>
  </si>
  <si>
    <t>993824000000099</t>
  </si>
  <si>
    <r>
      <rPr>
        <sz val="10"/>
        <color theme="1"/>
        <rFont val="微软雅黑"/>
        <family val="2"/>
        <charset val="134"/>
      </rPr>
      <t>科普达</t>
    </r>
    <r>
      <rPr>
        <sz val="10"/>
        <color rgb="FFFF0000"/>
        <rFont val="微软雅黑"/>
        <family val="2"/>
        <charset val="134"/>
      </rPr>
      <t>米黄色</t>
    </r>
    <r>
      <rPr>
        <sz val="10"/>
        <color theme="1"/>
        <rFont val="微软雅黑"/>
        <family val="2"/>
        <charset val="134"/>
      </rPr>
      <t>5890 LSZH料 PANTONE 616C ΔE≤4</t>
    </r>
  </si>
  <si>
    <t>KPW-5890米黄</t>
  </si>
  <si>
    <t>2100200006138</t>
  </si>
  <si>
    <t>护套用C类 LSZH-白色</t>
  </si>
  <si>
    <t>993824000000027</t>
  </si>
  <si>
    <t>2100200006136</t>
  </si>
  <si>
    <t>LSZH黑色C类料 KPW-5891</t>
  </si>
  <si>
    <t>993824000000026</t>
  </si>
  <si>
    <t>KPW-5891黑</t>
  </si>
  <si>
    <t>2100200006092</t>
  </si>
  <si>
    <t>科普达5892阻燃PE</t>
  </si>
  <si>
    <t>993824000000043</t>
  </si>
  <si>
    <t>2100200004123</t>
  </si>
  <si>
    <t>ZRPE无卤阻燃  科普达KPW-5893</t>
  </si>
  <si>
    <t>993824000000005</t>
  </si>
  <si>
    <t>2100200004144</t>
  </si>
  <si>
    <t>科普达阻燃料  KPW-5893C</t>
  </si>
  <si>
    <t>993824000000006</t>
  </si>
  <si>
    <t>2100200004169</t>
  </si>
  <si>
    <t>科普达KPW9090白色</t>
  </si>
  <si>
    <t>993901000000015</t>
  </si>
  <si>
    <t>KPW-9090白色</t>
  </si>
  <si>
    <t>2100200004168</t>
  </si>
  <si>
    <t>科普达KPW9090黑色</t>
  </si>
  <si>
    <t>993901000000014</t>
  </si>
  <si>
    <t>KPW-9090黑色</t>
  </si>
  <si>
    <t>烽火物料号</t>
  </si>
  <si>
    <t>烽火物料描述</t>
  </si>
  <si>
    <t>对应科普达牌号</t>
  </si>
  <si>
    <t>LSZH-5890SKUV-BW</t>
  </si>
  <si>
    <t>LSZH标示线料KPW5890S-KUV 本白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</si>
  <si>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PW-5890S-KUV</t>
    </r>
  </si>
  <si>
    <t>本色</t>
  </si>
  <si>
    <r>
      <rPr>
        <sz val="11"/>
        <color indexed="8"/>
        <rFont val="等线"/>
        <family val="3"/>
        <charset val="134"/>
      </rPr>
      <t>L</t>
    </r>
    <r>
      <rPr>
        <sz val="11"/>
        <color indexed="8"/>
        <rFont val="等线"/>
        <family val="3"/>
        <charset val="134"/>
      </rPr>
      <t>SZH-5893DFZW-GY</t>
    </r>
  </si>
  <si>
    <r>
      <rPr>
        <sz val="11"/>
        <color indexed="8"/>
        <rFont val="等线"/>
        <family val="3"/>
        <charset val="134"/>
      </rPr>
      <t>5</t>
    </r>
    <r>
      <rPr>
        <sz val="11"/>
        <color indexed="8"/>
        <rFont val="等线"/>
        <family val="3"/>
        <charset val="134"/>
      </rPr>
      <t>893D防紫外  灰色</t>
    </r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</si>
  <si>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PW-5893D</t>
    </r>
  </si>
  <si>
    <t>灰色</t>
  </si>
  <si>
    <t>LSZH-5893DFZW-Y</t>
  </si>
  <si>
    <t>5893D防紫外  黄色</t>
  </si>
  <si>
    <t>LSZH-5893DFZW-GN</t>
  </si>
  <si>
    <t>5893D防紫外  绿色</t>
  </si>
  <si>
    <t>LSZH-KPW5893D-BK</t>
  </si>
  <si>
    <r>
      <rPr>
        <sz val="11"/>
        <color indexed="8"/>
        <rFont val="等线"/>
        <family val="3"/>
        <charset val="134"/>
      </rPr>
      <t>5893D防紫外</t>
    </r>
    <r>
      <rPr>
        <sz val="11"/>
        <color indexed="8"/>
        <rFont val="等线"/>
        <family val="3"/>
        <charset val="134"/>
      </rPr>
      <t xml:space="preserve">  </t>
    </r>
    <r>
      <rPr>
        <sz val="11"/>
        <color indexed="8"/>
        <rFont val="等线"/>
        <family val="3"/>
        <charset val="134"/>
      </rPr>
      <t>黑色</t>
    </r>
  </si>
  <si>
    <t>低烟无卤阻燃料KPW-5893LY  黑色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</si>
  <si>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PW-5893LY</t>
    </r>
  </si>
  <si>
    <r>
      <rPr>
        <sz val="11"/>
        <color indexed="8"/>
        <rFont val="等线"/>
        <family val="3"/>
        <charset val="134"/>
      </rPr>
      <t>H</t>
    </r>
    <r>
      <rPr>
        <sz val="11"/>
        <color indexed="8"/>
        <rFont val="等线"/>
        <family val="3"/>
        <charset val="134"/>
      </rPr>
      <t>TL-MDPE-0801/1BK</t>
    </r>
  </si>
  <si>
    <r>
      <rPr>
        <sz val="11"/>
        <color indexed="8"/>
        <rFont val="等线"/>
        <family val="3"/>
        <charset val="134"/>
      </rPr>
      <t>原生中密M</t>
    </r>
    <r>
      <rPr>
        <sz val="11"/>
        <color indexed="8"/>
        <rFont val="等线"/>
        <family val="3"/>
        <charset val="134"/>
      </rPr>
      <t>DPE护套料黑色</t>
    </r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</si>
  <si>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PM0801-I</t>
    </r>
  </si>
  <si>
    <t>HTL-ZMBS-0801BW</t>
  </si>
  <si>
    <t>中密标示线料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</si>
  <si>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PM0801-S</t>
    </r>
  </si>
  <si>
    <r>
      <rPr>
        <sz val="11"/>
        <color indexed="8"/>
        <rFont val="等线"/>
        <family val="3"/>
        <charset val="134"/>
      </rPr>
      <t>低烟无卤阻燃料KPW-9090</t>
    </r>
    <r>
      <rPr>
        <sz val="11"/>
        <color indexed="8"/>
        <rFont val="等线"/>
        <family val="3"/>
        <charset val="134"/>
      </rPr>
      <t xml:space="preserve">  黑色</t>
    </r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</si>
  <si>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PW-9090</t>
    </r>
  </si>
  <si>
    <t>物料号</t>
  </si>
  <si>
    <t>物料名称</t>
  </si>
  <si>
    <t>厂家代码</t>
  </si>
  <si>
    <t>厂家牌号</t>
  </si>
  <si>
    <t>厂家名称</t>
  </si>
  <si>
    <t>新增日期</t>
  </si>
  <si>
    <t>新增厂家牌号</t>
  </si>
  <si>
    <t>新增厂家名称</t>
  </si>
  <si>
    <r>
      <rPr>
        <sz val="10"/>
        <color rgb="FF000000"/>
        <rFont val="宋体"/>
        <family val="3"/>
        <charset val="134"/>
      </rPr>
      <t>宽带接入用</t>
    </r>
    <r>
      <rPr>
        <sz val="10"/>
        <color rgb="FF000000"/>
        <rFont val="Times New Roman"/>
        <family val="1"/>
      </rPr>
      <t>LSZH</t>
    </r>
    <r>
      <rPr>
        <sz val="10"/>
        <color rgb="FF000000"/>
        <rFont val="宋体"/>
        <family val="3"/>
        <charset val="134"/>
      </rPr>
      <t>紧套料</t>
    </r>
    <r>
      <rPr>
        <sz val="10"/>
        <color rgb="FF000000"/>
        <rFont val="Times New Roman"/>
        <family val="1"/>
      </rPr>
      <t>,</t>
    </r>
    <r>
      <rPr>
        <sz val="10"/>
        <color rgb="FF000000"/>
        <rFont val="宋体"/>
        <family val="3"/>
        <charset val="134"/>
      </rPr>
      <t>本</t>
    </r>
    <r>
      <rPr>
        <sz val="10"/>
        <color rgb="FF000000"/>
        <rFont val="Times New Roman"/>
        <family val="1"/>
      </rPr>
      <t>,58D</t>
    </r>
  </si>
  <si>
    <r>
      <rPr>
        <sz val="10"/>
        <color rgb="FF000000"/>
        <rFont val="Times New Roman"/>
        <family val="1"/>
      </rPr>
      <t>LJ1003,</t>
    </r>
    <r>
      <rPr>
        <sz val="10"/>
        <color rgb="FF000000"/>
        <rFont val="宋体"/>
        <family val="3"/>
        <charset val="134"/>
      </rPr>
      <t>本</t>
    </r>
    <r>
      <rPr>
        <sz val="10"/>
        <color rgb="FF000000"/>
        <rFont val="Times New Roman"/>
        <family val="1"/>
      </rPr>
      <t>,58D</t>
    </r>
  </si>
  <si>
    <r>
      <rPr>
        <sz val="10"/>
        <color rgb="FF000000"/>
        <rFont val="宋体"/>
        <family val="3"/>
        <charset val="134"/>
      </rPr>
      <t>宽带接入用</t>
    </r>
    <r>
      <rPr>
        <sz val="10"/>
        <color rgb="FF000000"/>
        <rFont val="Times New Roman"/>
        <family val="1"/>
      </rPr>
      <t>LSZH</t>
    </r>
    <r>
      <rPr>
        <sz val="10"/>
        <color rgb="FF000000"/>
        <rFont val="宋体"/>
        <family val="3"/>
        <charset val="134"/>
      </rPr>
      <t>紧套料</t>
    </r>
    <r>
      <rPr>
        <sz val="10"/>
        <color rgb="FF000000"/>
        <rFont val="Times New Roman"/>
        <family val="1"/>
      </rPr>
      <t>,</t>
    </r>
    <r>
      <rPr>
        <sz val="10"/>
        <color rgb="FF000000"/>
        <rFont val="宋体"/>
        <family val="3"/>
        <charset val="134"/>
      </rPr>
      <t>本</t>
    </r>
    <r>
      <rPr>
        <sz val="10"/>
        <color rgb="FF000000"/>
        <rFont val="Times New Roman"/>
        <family val="1"/>
      </rPr>
      <t>,62D</t>
    </r>
  </si>
  <si>
    <r>
      <rPr>
        <sz val="10"/>
        <color rgb="FF000000"/>
        <rFont val="Times New Roman"/>
        <family val="1"/>
      </rPr>
      <t>LJ1004,</t>
    </r>
    <r>
      <rPr>
        <sz val="10"/>
        <color rgb="FF000000"/>
        <rFont val="宋体"/>
        <family val="3"/>
        <charset val="134"/>
      </rPr>
      <t>本</t>
    </r>
    <r>
      <rPr>
        <sz val="10"/>
        <color rgb="FF000000"/>
        <rFont val="Times New Roman"/>
        <family val="1"/>
      </rPr>
      <t>,62D,</t>
    </r>
    <r>
      <rPr>
        <sz val="10"/>
        <color rgb="FF000000"/>
        <rFont val="宋体"/>
        <family val="3"/>
        <charset val="134"/>
      </rPr>
      <t>调试料</t>
    </r>
  </si>
  <si>
    <t>KPW-5125F (B)</t>
  </si>
  <si>
    <r>
      <rPr>
        <sz val="10"/>
        <color rgb="FF000000"/>
        <rFont val="宋体"/>
        <family val="3"/>
        <charset val="134"/>
      </rPr>
      <t>宽带接入用</t>
    </r>
    <r>
      <rPr>
        <sz val="10"/>
        <color rgb="FF000000"/>
        <rFont val="Times New Roman"/>
        <family val="1"/>
      </rPr>
      <t>LSZH</t>
    </r>
    <r>
      <rPr>
        <sz val="10"/>
        <color rgb="FF000000"/>
        <rFont val="宋体"/>
        <family val="3"/>
        <charset val="134"/>
      </rPr>
      <t>紧套料</t>
    </r>
    <r>
      <rPr>
        <sz val="10"/>
        <color rgb="FF000000"/>
        <rFont val="Times New Roman"/>
        <family val="1"/>
      </rPr>
      <t>,</t>
    </r>
    <r>
      <rPr>
        <sz val="10"/>
        <color rgb="FF000000"/>
        <rFont val="宋体"/>
        <family val="3"/>
        <charset val="134"/>
      </rPr>
      <t>本</t>
    </r>
    <r>
      <rPr>
        <sz val="10"/>
        <color rgb="FF000000"/>
        <rFont val="Times New Roman"/>
        <family val="1"/>
      </rPr>
      <t>,58D,</t>
    </r>
    <r>
      <rPr>
        <sz val="10"/>
        <color rgb="FF000000"/>
        <rFont val="宋体"/>
        <family val="3"/>
        <charset val="134"/>
      </rPr>
      <t>易撕裂</t>
    </r>
  </si>
  <si>
    <r>
      <rPr>
        <sz val="10"/>
        <color rgb="FF000000"/>
        <rFont val="Times New Roman"/>
        <family val="1"/>
      </rPr>
      <t>LJ1022,</t>
    </r>
    <r>
      <rPr>
        <sz val="10"/>
        <color rgb="FF000000"/>
        <rFont val="宋体"/>
        <family val="3"/>
        <charset val="134"/>
      </rPr>
      <t>本</t>
    </r>
    <r>
      <rPr>
        <sz val="10"/>
        <color rgb="FF000000"/>
        <rFont val="Times New Roman"/>
        <family val="1"/>
      </rPr>
      <t>,58D,</t>
    </r>
    <r>
      <rPr>
        <sz val="10"/>
        <color rgb="FF000000"/>
        <rFont val="宋体"/>
        <family val="3"/>
        <charset val="134"/>
      </rPr>
      <t>易撕裂</t>
    </r>
    <r>
      <rPr>
        <sz val="10"/>
        <color rgb="FF000000"/>
        <rFont val="Times New Roman"/>
        <family val="1"/>
      </rPr>
      <t>,</t>
    </r>
    <r>
      <rPr>
        <sz val="10"/>
        <color rgb="FF000000"/>
        <rFont val="宋体"/>
        <family val="3"/>
        <charset val="134"/>
      </rPr>
      <t>调试料</t>
    </r>
  </si>
  <si>
    <t>四川长飞物料编码</t>
  </si>
  <si>
    <t>尼龙护套料</t>
  </si>
  <si>
    <t>耐电痕护套料黑色</t>
  </si>
  <si>
    <t>高密度护套料</t>
  </si>
  <si>
    <t>KPH-0802</t>
  </si>
  <si>
    <t>中密度护套料</t>
  </si>
  <si>
    <t>KPM0801-Ⅱ</t>
  </si>
  <si>
    <t>KPM0801-Ⅱ(A)</t>
  </si>
  <si>
    <t>阻燃料桔色</t>
  </si>
  <si>
    <t>阻燃料白色</t>
  </si>
  <si>
    <t>阻燃料黑色</t>
  </si>
  <si>
    <t>珠海汉胜送货单要求</t>
  </si>
  <si>
    <t>物流编码</t>
  </si>
  <si>
    <t>规 格</t>
  </si>
  <si>
    <r>
      <rPr>
        <sz val="11"/>
        <color indexed="8"/>
        <rFont val="等线"/>
        <family val="3"/>
        <charset val="134"/>
      </rPr>
      <t>1</t>
    </r>
    <r>
      <rPr>
        <sz val="11"/>
        <color indexed="8"/>
        <rFont val="等线"/>
        <family val="3"/>
        <charset val="134"/>
      </rPr>
      <t>B03010001</t>
    </r>
  </si>
  <si>
    <r>
      <rPr>
        <sz val="11"/>
        <color indexed="8"/>
        <rFont val="等线"/>
        <family val="3"/>
        <charset val="134"/>
      </rPr>
      <t>M</t>
    </r>
    <r>
      <rPr>
        <sz val="11"/>
        <color indexed="8"/>
        <rFont val="等线"/>
        <family val="3"/>
        <charset val="134"/>
      </rPr>
      <t>DPE-MDPE常规 KPM0801-II</t>
    </r>
  </si>
  <si>
    <t>1B04010001</t>
  </si>
  <si>
    <t>HDPE-HDPE常规KPH0802</t>
  </si>
  <si>
    <t>赣州金信诺物料编码</t>
  </si>
  <si>
    <t>客户物料编号</t>
  </si>
  <si>
    <t>物料规格</t>
  </si>
  <si>
    <r>
      <rPr>
        <sz val="11"/>
        <color indexed="8"/>
        <rFont val="等线"/>
        <family val="3"/>
        <charset val="134"/>
      </rPr>
      <t>G</t>
    </r>
    <r>
      <rPr>
        <sz val="11"/>
        <color indexed="8"/>
        <rFont val="等线"/>
        <family val="3"/>
        <charset val="134"/>
      </rPr>
      <t>14010013</t>
    </r>
  </si>
  <si>
    <t>B级光缆护套料（塑料颗粒）</t>
  </si>
  <si>
    <t>MDPE-B级（C4）</t>
  </si>
  <si>
    <t>G14010009</t>
  </si>
  <si>
    <r>
      <rPr>
        <sz val="11"/>
        <color indexed="8"/>
        <rFont val="等线"/>
        <family val="3"/>
        <charset val="134"/>
      </rPr>
      <t>MDPE-B级（C</t>
    </r>
    <r>
      <rPr>
        <sz val="11"/>
        <color indexed="8"/>
        <rFont val="等线"/>
        <family val="3"/>
        <charset val="134"/>
      </rPr>
      <t>3</t>
    </r>
    <r>
      <rPr>
        <sz val="11"/>
        <color indexed="8"/>
        <rFont val="等线"/>
        <family val="3"/>
        <charset val="134"/>
      </rPr>
      <t>）</t>
    </r>
  </si>
  <si>
    <t>G14010015</t>
  </si>
  <si>
    <t>抗开裂抗UV(黑色)</t>
  </si>
  <si>
    <t>KPW-5893D(黑色)</t>
  </si>
  <si>
    <t>G14010016</t>
  </si>
  <si>
    <t>KPW-5893D(黄色)</t>
  </si>
  <si>
    <t>G14010017</t>
  </si>
  <si>
    <t>抗开裂抗UV(白色)</t>
  </si>
  <si>
    <t>KPW-5893D(白色)</t>
  </si>
  <si>
    <t>科普达
牌号</t>
  </si>
  <si>
    <t>品号</t>
  </si>
  <si>
    <t>W3040078</t>
  </si>
  <si>
    <t>皮线缆料粒</t>
  </si>
  <si>
    <t>皮线缆料粒黑DW9021N-T07 阻燃V0 GDYP</t>
  </si>
  <si>
    <t>W3040079</t>
  </si>
  <si>
    <t>皮线缆料粒白DW9021N-T07 阻燃V0 GDYP</t>
  </si>
  <si>
    <r>
      <rPr>
        <sz val="11"/>
        <color indexed="8"/>
        <rFont val="等线"/>
        <family val="3"/>
        <charset val="134"/>
      </rPr>
      <t>W</t>
    </r>
    <r>
      <rPr>
        <sz val="11"/>
        <color indexed="8"/>
        <rFont val="等线"/>
        <family val="3"/>
        <charset val="134"/>
      </rPr>
      <t>3040081</t>
    </r>
  </si>
  <si>
    <r>
      <rPr>
        <sz val="11"/>
        <color indexed="8"/>
        <rFont val="等线"/>
        <family val="3"/>
        <charset val="134"/>
      </rPr>
      <t>防水缆P</t>
    </r>
    <r>
      <rPr>
        <sz val="11"/>
        <color indexed="8"/>
        <rFont val="等线"/>
        <family val="3"/>
        <charset val="134"/>
      </rPr>
      <t>E护套料</t>
    </r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</si>
  <si>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PZ2230  阻燃V0 GDYP</t>
    </r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</si>
  <si>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PW-5891</t>
    </r>
  </si>
  <si>
    <t>W3040032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</si>
  <si>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PW-5890</t>
    </r>
  </si>
  <si>
    <t xml:space="preserve">KEHHRAL1015 </t>
  </si>
  <si>
    <t>KEHHPT3C</t>
  </si>
  <si>
    <t>产品名称</t>
  </si>
  <si>
    <t>特发光网
规格型号</t>
  </si>
  <si>
    <t>特发光网
品号</t>
  </si>
  <si>
    <t>科普达
规格型号</t>
  </si>
  <si>
    <r>
      <rPr>
        <b/>
        <sz val="12"/>
        <color rgb="FF000000"/>
        <rFont val="等线"/>
        <family val="3"/>
        <charset val="134"/>
      </rPr>
      <t xml:space="preserve">含税单价
</t>
    </r>
    <r>
      <rPr>
        <sz val="12"/>
        <color rgb="FF000000"/>
        <rFont val="等线"/>
        <family val="3"/>
        <charset val="134"/>
      </rPr>
      <t>(元/吨)</t>
    </r>
  </si>
  <si>
    <r>
      <rPr>
        <b/>
        <sz val="12"/>
        <color rgb="FF000000"/>
        <rFont val="等线"/>
        <family val="3"/>
        <charset val="134"/>
      </rPr>
      <t xml:space="preserve">密度比重 
</t>
    </r>
    <r>
      <rPr>
        <sz val="12"/>
        <color rgb="FF000000"/>
        <rFont val="等线"/>
        <family val="3"/>
        <charset val="134"/>
      </rPr>
      <t>（cm</t>
    </r>
    <r>
      <rPr>
        <vertAlign val="superscript"/>
        <sz val="12"/>
        <color rgb="FF000000"/>
        <rFont val="等线"/>
        <family val="3"/>
        <charset val="134"/>
      </rPr>
      <t>3</t>
    </r>
    <r>
      <rPr>
        <sz val="12"/>
        <color rgb="FF000000"/>
        <rFont val="等线"/>
        <family val="3"/>
        <charset val="134"/>
      </rPr>
      <t>）</t>
    </r>
  </si>
  <si>
    <t>交货周期</t>
  </si>
  <si>
    <t>低烟无卤阻燃料
（单元缆料）</t>
  </si>
  <si>
    <r>
      <rPr>
        <sz val="11"/>
        <color indexed="8"/>
        <rFont val="等线"/>
        <family val="3"/>
        <charset val="134"/>
      </rPr>
      <t>L</t>
    </r>
    <r>
      <rPr>
        <sz val="11"/>
        <color indexed="8"/>
        <rFont val="等线"/>
        <family val="3"/>
        <charset val="134"/>
      </rPr>
      <t>SZH-HT-95A-90C 颜色料</t>
    </r>
  </si>
  <si>
    <t>低烟无卤阻燃料
（填充绳料）</t>
  </si>
  <si>
    <r>
      <rPr>
        <sz val="11"/>
        <color indexed="8"/>
        <rFont val="等线"/>
        <family val="3"/>
        <charset val="134"/>
      </rPr>
      <t>L</t>
    </r>
    <r>
      <rPr>
        <sz val="11"/>
        <color indexed="8"/>
        <rFont val="等线"/>
        <family val="3"/>
        <charset val="134"/>
      </rPr>
      <t>SZH-HT-95A-BL1-70C-填充料  黑</t>
    </r>
  </si>
  <si>
    <t>低烟无卤阻燃料
（紧套料）</t>
  </si>
  <si>
    <t>LSZH-JT-55D-本色-90C-拉远缆用紧套料</t>
  </si>
  <si>
    <t>110300014R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</si>
  <si>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PW-5125F</t>
    </r>
  </si>
  <si>
    <t>LSZH-JT-普通紧套料</t>
  </si>
  <si>
    <t>低烟无卤阻燃料
（Ф7缆护套料）</t>
  </si>
  <si>
    <r>
      <rPr>
        <sz val="11"/>
        <color indexed="8"/>
        <rFont val="等线"/>
        <family val="3"/>
        <charset val="134"/>
      </rPr>
      <t>L</t>
    </r>
    <r>
      <rPr>
        <sz val="11"/>
        <color indexed="8"/>
        <rFont val="等线"/>
        <family val="3"/>
        <charset val="134"/>
      </rPr>
      <t>SZH-HT-95A-BL1-90C-拉远缆料，黑</t>
    </r>
  </si>
  <si>
    <t>110400028R</t>
  </si>
  <si>
    <t>LSZH护套料</t>
  </si>
  <si>
    <t>LSZH-HT-93A-WH1-90C-碟缆料-C类，白</t>
  </si>
  <si>
    <t>110400050R</t>
  </si>
  <si>
    <t>LSZH-HT-93A-BL1-90C-碟缆料-A类，黑</t>
  </si>
  <si>
    <t>110400051R</t>
  </si>
  <si>
    <t>LSZH-HT-93A-BL1-90C-碟缆料-A类，白</t>
  </si>
  <si>
    <t>LSZH-HT-93A-WH1-90C-碟缆料-A类，白</t>
  </si>
  <si>
    <t>110400053R</t>
  </si>
  <si>
    <t>LSZH-HT-93A-BL1-90C-碟缆料-C类，黑</t>
  </si>
  <si>
    <t>110400058R</t>
  </si>
  <si>
    <t>LSZH-HT-95A-BL1-90C，黑，</t>
  </si>
  <si>
    <t>110400205R</t>
  </si>
  <si>
    <t>LDPE-HT-95A-本色，科普达（0803），</t>
  </si>
  <si>
    <t>110700002R</t>
  </si>
  <si>
    <t>实际发货为KPL0803-S拉条料，</t>
  </si>
  <si>
    <t>MDPE-HT-95A-BL1，黑，科普达（0801）</t>
  </si>
  <si>
    <t>110700003R</t>
  </si>
  <si>
    <t>PE护套料</t>
  </si>
  <si>
    <t>阻燃PE-HT-BL1 黑</t>
  </si>
  <si>
    <t>110700005R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</si>
  <si>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PZ-2230</t>
    </r>
  </si>
  <si>
    <r>
      <rPr>
        <sz val="11"/>
        <color indexed="8"/>
        <rFont val="等线"/>
        <family val="3"/>
        <charset val="134"/>
      </rPr>
      <t>阻燃PE-HT-</t>
    </r>
    <r>
      <rPr>
        <sz val="11"/>
        <color indexed="8"/>
        <rFont val="等线"/>
        <family val="3"/>
        <charset val="134"/>
      </rPr>
      <t>WH</t>
    </r>
    <r>
      <rPr>
        <sz val="11"/>
        <color indexed="8"/>
        <rFont val="等线"/>
        <family val="3"/>
        <charset val="134"/>
      </rPr>
      <t>1 黑</t>
    </r>
  </si>
  <si>
    <r>
      <rPr>
        <sz val="11"/>
        <color indexed="8"/>
        <rFont val="等线"/>
        <family val="3"/>
        <charset val="134"/>
      </rPr>
      <t>1107000</t>
    </r>
    <r>
      <rPr>
        <sz val="11"/>
        <color indexed="8"/>
        <rFont val="等线"/>
        <family val="3"/>
        <charset val="134"/>
      </rPr>
      <t>11</t>
    </r>
    <r>
      <rPr>
        <sz val="11"/>
        <color indexed="8"/>
        <rFont val="等线"/>
        <family val="3"/>
        <charset val="134"/>
      </rPr>
      <t>R</t>
    </r>
  </si>
  <si>
    <t>MDPE-HT-95A-本色，科普达</t>
  </si>
  <si>
    <t>110700009R</t>
  </si>
  <si>
    <t>2017.3.2新增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</si>
  <si>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PU-8790</t>
    </r>
  </si>
  <si>
    <t>客户存货编码</t>
  </si>
  <si>
    <t>客户物料名称</t>
  </si>
  <si>
    <t>客户规格型号</t>
  </si>
  <si>
    <r>
      <rPr>
        <sz val="11"/>
        <color indexed="8"/>
        <rFont val="等线"/>
        <family val="3"/>
        <charset val="134"/>
      </rPr>
      <t>S</t>
    </r>
    <r>
      <rPr>
        <sz val="11"/>
        <color indexed="8"/>
        <rFont val="等线"/>
        <family val="3"/>
        <charset val="134"/>
      </rPr>
      <t>LYH3521D100D</t>
    </r>
  </si>
  <si>
    <t>黑色低烟无卤聚烯烃护套料（高）</t>
  </si>
  <si>
    <r>
      <rPr>
        <sz val="11"/>
        <color indexed="8"/>
        <rFont val="等线"/>
        <family val="3"/>
        <charset val="134"/>
      </rPr>
      <t>3</t>
    </r>
    <r>
      <rPr>
        <sz val="11"/>
        <color indexed="8"/>
        <rFont val="等线"/>
        <family val="3"/>
        <charset val="134"/>
      </rPr>
      <t>521-GD</t>
    </r>
  </si>
  <si>
    <t>SLYHT0000</t>
  </si>
  <si>
    <t>防白蚁聚烯烃护套料</t>
  </si>
  <si>
    <t>HDPE-T(黑)</t>
  </si>
  <si>
    <r>
      <rPr>
        <sz val="11"/>
        <color indexed="8"/>
        <rFont val="等线"/>
        <family val="3"/>
        <charset val="134"/>
      </rPr>
      <t>K</t>
    </r>
    <r>
      <rPr>
        <sz val="11"/>
        <color indexed="8"/>
        <rFont val="等线"/>
        <family val="3"/>
        <charset val="134"/>
      </rPr>
      <t>PH0802-FY</t>
    </r>
  </si>
  <si>
    <t>注明：</t>
  </si>
  <si>
    <t>1. 开票时要开客户的物料名称和规格型号（例如：3251-GD/KPW-5893T）</t>
  </si>
  <si>
    <t>2.送货单需开客户的物料名称和规格信号，我司的牌号写在备注栏</t>
  </si>
  <si>
    <t>返回目录</t>
  </si>
  <si>
    <t>求和项:发货</t>
  </si>
  <si>
    <t>求和项:欠款金额</t>
  </si>
  <si>
    <t>王艳红日预计发货计划</t>
  </si>
  <si>
    <t>汪志慧日实际发货计划</t>
  </si>
  <si>
    <t>2016年8月</t>
  </si>
  <si>
    <t>2017年12月</t>
  </si>
  <si>
    <t>2017年8月</t>
  </si>
  <si>
    <t>POORD020243</t>
  </si>
  <si>
    <t>CDKJ-FSO-18010051-02</t>
    <phoneticPr fontId="71" type="noConversion"/>
  </si>
  <si>
    <t>2018G0385</t>
    <phoneticPr fontId="71" type="noConversion"/>
  </si>
  <si>
    <t>成都康宁</t>
    <phoneticPr fontId="71" type="noConversion"/>
  </si>
  <si>
    <t>KPH0802S-OR</t>
    <phoneticPr fontId="71" type="noConversion"/>
  </si>
  <si>
    <t>桔</t>
    <phoneticPr fontId="71" type="noConversion"/>
  </si>
  <si>
    <t>汕头奥星</t>
    <phoneticPr fontId="71" type="noConversion"/>
  </si>
  <si>
    <t>长飞</t>
    <phoneticPr fontId="71" type="noConversion"/>
  </si>
  <si>
    <t>KPW-5891</t>
    <phoneticPr fontId="71" type="noConversion"/>
  </si>
  <si>
    <t>白</t>
    <phoneticPr fontId="71" type="noConversion"/>
  </si>
  <si>
    <t>1.30日收电汇16300元</t>
    <phoneticPr fontId="71" type="noConversion"/>
  </si>
  <si>
    <t>CDKJ-FSO-18010051-02</t>
  </si>
  <si>
    <t>收货少客诉少秤扣数</t>
    <phoneticPr fontId="71" type="noConversion"/>
  </si>
  <si>
    <t>0002148</t>
    <phoneticPr fontId="71" type="noConversion"/>
  </si>
  <si>
    <t>0002149</t>
    <phoneticPr fontId="71" type="noConversion"/>
  </si>
  <si>
    <t>0002150</t>
    <phoneticPr fontId="71" type="noConversion"/>
  </si>
  <si>
    <t>0002151</t>
    <phoneticPr fontId="71" type="noConversion"/>
  </si>
  <si>
    <t>0002152</t>
    <phoneticPr fontId="71" type="noConversion"/>
  </si>
  <si>
    <t>0002153</t>
  </si>
  <si>
    <t>0002153</t>
    <phoneticPr fontId="71" type="noConversion"/>
  </si>
  <si>
    <t>0002154</t>
    <phoneticPr fontId="71" type="noConversion"/>
  </si>
  <si>
    <t>0002155</t>
    <phoneticPr fontId="71" type="noConversion"/>
  </si>
  <si>
    <t>0002156</t>
    <phoneticPr fontId="71" type="noConversion"/>
  </si>
  <si>
    <t>0002157</t>
  </si>
  <si>
    <t>0002157</t>
    <phoneticPr fontId="71" type="noConversion"/>
  </si>
  <si>
    <t>0002158</t>
    <phoneticPr fontId="71" type="noConversion"/>
  </si>
  <si>
    <t>180129/30</t>
    <phoneticPr fontId="71" type="noConversion"/>
  </si>
  <si>
    <t>0002159</t>
  </si>
  <si>
    <t>0002159</t>
    <phoneticPr fontId="71" type="noConversion"/>
  </si>
  <si>
    <t>0002160</t>
  </si>
  <si>
    <t>0002160</t>
    <phoneticPr fontId="71" type="noConversion"/>
  </si>
  <si>
    <t>0002161</t>
    <phoneticPr fontId="71" type="noConversion"/>
  </si>
  <si>
    <t>0002162</t>
    <phoneticPr fontId="71" type="noConversion"/>
  </si>
  <si>
    <t>0002163</t>
    <phoneticPr fontId="71" type="noConversion"/>
  </si>
  <si>
    <t>0002164</t>
    <phoneticPr fontId="71" type="noConversion"/>
  </si>
  <si>
    <t>0002165</t>
    <phoneticPr fontId="71" type="noConversion"/>
  </si>
  <si>
    <t>0002166</t>
    <phoneticPr fontId="71" type="noConversion"/>
  </si>
  <si>
    <t>值</t>
  </si>
  <si>
    <t>180123/26</t>
    <phoneticPr fontId="71" type="noConversion"/>
  </si>
  <si>
    <t>2018G0385</t>
  </si>
  <si>
    <t>上海长飞</t>
    <phoneticPr fontId="71" type="noConversion"/>
  </si>
  <si>
    <t>20180123003-45吨</t>
    <phoneticPr fontId="71" type="noConversion"/>
  </si>
  <si>
    <t>KPH0802-N</t>
    <phoneticPr fontId="71" type="noConversion"/>
  </si>
  <si>
    <t>备货</t>
    <phoneticPr fontId="71" type="noConversion"/>
  </si>
  <si>
    <t>KPW-5125F(B)</t>
    <phoneticPr fontId="71" type="noConversion"/>
  </si>
  <si>
    <t>20180123003-13吨</t>
    <phoneticPr fontId="71" type="noConversion"/>
  </si>
  <si>
    <t>1801（25.26</t>
    <phoneticPr fontId="71" type="noConversion"/>
  </si>
  <si>
    <t>0002751</t>
    <phoneticPr fontId="71" type="noConversion"/>
  </si>
  <si>
    <t>1801（24.26.27</t>
    <phoneticPr fontId="71" type="noConversion"/>
  </si>
  <si>
    <t>0000224</t>
    <phoneticPr fontId="71" type="noConversion"/>
  </si>
  <si>
    <t>AB-15-0052-KPD</t>
    <phoneticPr fontId="71" type="noConversion"/>
  </si>
  <si>
    <t>武汉长飞</t>
    <phoneticPr fontId="71" type="noConversion"/>
  </si>
  <si>
    <t>KPH0802-S</t>
    <phoneticPr fontId="71" type="noConversion"/>
  </si>
  <si>
    <t>KPM0801-S</t>
    <phoneticPr fontId="71" type="noConversion"/>
  </si>
  <si>
    <t>KPW-5893</t>
    <phoneticPr fontId="71" type="noConversion"/>
  </si>
  <si>
    <t>天津富通集团有限公司</t>
    <phoneticPr fontId="71" type="noConversion"/>
  </si>
  <si>
    <t>1.30日收款</t>
    <phoneticPr fontId="71" type="noConversion"/>
  </si>
  <si>
    <t>20180130001-150吨</t>
    <phoneticPr fontId="71" type="noConversion"/>
  </si>
  <si>
    <t>长飞</t>
    <phoneticPr fontId="71" type="noConversion"/>
  </si>
  <si>
    <t>亨通</t>
    <phoneticPr fontId="71" type="noConversion"/>
  </si>
  <si>
    <t>广东亨通</t>
    <phoneticPr fontId="71" type="noConversion"/>
  </si>
  <si>
    <t>POORD020438</t>
    <phoneticPr fontId="71" type="noConversion"/>
  </si>
  <si>
    <t>HDPE</t>
    <phoneticPr fontId="71" type="noConversion"/>
  </si>
  <si>
    <t>KPH0802</t>
    <phoneticPr fontId="71" type="noConversion"/>
  </si>
  <si>
    <t>1.2日收电子银承110万
1.30日收电子银承100万</t>
    <phoneticPr fontId="71" type="noConversion"/>
  </si>
  <si>
    <t>1.25日收后承兑3152512.06元
1.30日收电汇456127.94元</t>
    <phoneticPr fontId="71" type="noConversion"/>
  </si>
  <si>
    <t>0000313</t>
  </si>
  <si>
    <t>0000313</t>
    <phoneticPr fontId="71" type="noConversion"/>
  </si>
  <si>
    <t>四川长飞</t>
    <phoneticPr fontId="71" type="noConversion"/>
  </si>
  <si>
    <t>润飞</t>
    <phoneticPr fontId="71" type="noConversion"/>
  </si>
  <si>
    <t>MDPE</t>
    <phoneticPr fontId="71" type="noConversion"/>
  </si>
  <si>
    <t>KPM0801-II</t>
    <phoneticPr fontId="71" type="noConversion"/>
  </si>
  <si>
    <t>0000133</t>
    <phoneticPr fontId="71" type="noConversion"/>
  </si>
  <si>
    <t>9723557</t>
    <phoneticPr fontId="71" type="noConversion"/>
  </si>
  <si>
    <t>特发</t>
    <phoneticPr fontId="71" type="noConversion"/>
  </si>
  <si>
    <t>特发股份</t>
    <phoneticPr fontId="71" type="noConversion"/>
  </si>
  <si>
    <t>本部</t>
    <phoneticPr fontId="71" type="noConversion"/>
  </si>
  <si>
    <t>特种PE</t>
    <phoneticPr fontId="71" type="noConversion"/>
  </si>
  <si>
    <t>本</t>
    <phoneticPr fontId="71" type="noConversion"/>
  </si>
  <si>
    <t>其他</t>
    <phoneticPr fontId="71" type="noConversion"/>
  </si>
  <si>
    <t>江苏俊知</t>
    <phoneticPr fontId="71" type="noConversion"/>
  </si>
  <si>
    <t>GD20180129A-1B</t>
    <phoneticPr fontId="71" type="noConversion"/>
  </si>
  <si>
    <t>无卤料</t>
    <phoneticPr fontId="71" type="noConversion"/>
  </si>
  <si>
    <t>GD20180130B-2</t>
    <phoneticPr fontId="71" type="noConversion"/>
  </si>
  <si>
    <t>KPM0801S-GN</t>
    <phoneticPr fontId="71" type="noConversion"/>
  </si>
  <si>
    <t>绿</t>
    <phoneticPr fontId="71" type="noConversion"/>
  </si>
  <si>
    <t>KPW-5890</t>
    <phoneticPr fontId="71" type="noConversion"/>
  </si>
  <si>
    <t>华东</t>
    <phoneticPr fontId="71" type="noConversion"/>
  </si>
  <si>
    <t>华南</t>
    <phoneticPr fontId="71" type="noConversion"/>
  </si>
  <si>
    <t>西南</t>
    <phoneticPr fontId="71" type="noConversion"/>
  </si>
  <si>
    <t>华中</t>
    <phoneticPr fontId="71" type="noConversion"/>
  </si>
  <si>
    <t>深圳长飞</t>
    <phoneticPr fontId="71" type="noConversion"/>
  </si>
  <si>
    <t>W-20180130-103</t>
    <phoneticPr fontId="71" type="noConversion"/>
  </si>
  <si>
    <t>W-20180125-102</t>
    <phoneticPr fontId="71" type="noConversion"/>
  </si>
  <si>
    <t>2018CG0130-139</t>
    <phoneticPr fontId="71" type="noConversion"/>
  </si>
  <si>
    <t>河北中联</t>
    <phoneticPr fontId="71" type="noConversion"/>
  </si>
  <si>
    <t>河北中联光通信光缆有限公司</t>
    <phoneticPr fontId="71" type="noConversion"/>
  </si>
  <si>
    <t>款到发货</t>
    <phoneticPr fontId="71" type="noConversion"/>
  </si>
  <si>
    <t>KPD2018-T0165</t>
    <phoneticPr fontId="71" type="noConversion"/>
  </si>
  <si>
    <t>KPD2018-T0166</t>
  </si>
  <si>
    <t>KPD2018-T0167</t>
    <phoneticPr fontId="71" type="noConversion"/>
  </si>
  <si>
    <t>KPD2018-T0169</t>
    <phoneticPr fontId="71" type="noConversion"/>
  </si>
  <si>
    <t>KPD2018-T0168</t>
    <phoneticPr fontId="71" type="noConversion"/>
  </si>
  <si>
    <t>KPD2018-T0170</t>
    <phoneticPr fontId="71" type="noConversion"/>
  </si>
  <si>
    <t>KPD2018-T0171</t>
    <phoneticPr fontId="71" type="noConversion"/>
  </si>
  <si>
    <t>KPD2018-T0172</t>
    <phoneticPr fontId="71" type="noConversion"/>
  </si>
  <si>
    <t>KPD2018-P0133</t>
    <phoneticPr fontId="71" type="noConversion"/>
  </si>
  <si>
    <t>KPD2018-P0132</t>
    <phoneticPr fontId="71" type="noConversion"/>
  </si>
  <si>
    <t>KPD2018-P0131</t>
    <phoneticPr fontId="71" type="noConversion"/>
  </si>
  <si>
    <t>KPD2018-P0130</t>
    <phoneticPr fontId="71" type="noConversion"/>
  </si>
  <si>
    <t>KPD2018-P0129</t>
    <phoneticPr fontId="71" type="noConversion"/>
  </si>
  <si>
    <t>KPD2018-P0128</t>
    <phoneticPr fontId="71" type="noConversion"/>
  </si>
  <si>
    <t>3301-180130005</t>
    <phoneticPr fontId="71" type="noConversion"/>
  </si>
  <si>
    <t>烽火</t>
    <phoneticPr fontId="71" type="noConversion"/>
  </si>
  <si>
    <t>武汉烽火</t>
    <phoneticPr fontId="71" type="noConversion"/>
  </si>
  <si>
    <t>赣州金信诺</t>
    <phoneticPr fontId="71" type="noConversion"/>
  </si>
  <si>
    <t>0000138</t>
  </si>
  <si>
    <t>0000138</t>
    <phoneticPr fontId="71" type="noConversion"/>
  </si>
  <si>
    <t>0002168</t>
    <phoneticPr fontId="71" type="noConversion"/>
  </si>
  <si>
    <t>0000815</t>
    <phoneticPr fontId="71" type="noConversion"/>
  </si>
  <si>
    <t>0002167</t>
    <phoneticPr fontId="71" type="noConversion"/>
  </si>
  <si>
    <t>180124/25</t>
    <phoneticPr fontId="71" type="noConversion"/>
  </si>
  <si>
    <t>180128/29</t>
    <phoneticPr fontId="71" type="noConversion"/>
  </si>
  <si>
    <t>180126/27</t>
    <phoneticPr fontId="71" type="noConversion"/>
  </si>
  <si>
    <t>长飞</t>
    <phoneticPr fontId="71" type="noConversion"/>
  </si>
  <si>
    <t>上海长飞</t>
    <phoneticPr fontId="71" type="noConversion"/>
  </si>
  <si>
    <t>样品</t>
    <phoneticPr fontId="71" type="noConversion"/>
  </si>
  <si>
    <t>无卤料</t>
    <phoneticPr fontId="71" type="noConversion"/>
  </si>
  <si>
    <t>KPW-5898</t>
    <phoneticPr fontId="71" type="noConversion"/>
  </si>
  <si>
    <t>灰</t>
    <phoneticPr fontId="71" type="noConversion"/>
  </si>
  <si>
    <t>0001969</t>
    <phoneticPr fontId="71" type="noConversion"/>
  </si>
  <si>
    <t>20180130001-150吨</t>
  </si>
  <si>
    <t>2018CG0130-139</t>
  </si>
  <si>
    <t>深圳</t>
    <phoneticPr fontId="71" type="noConversion"/>
  </si>
  <si>
    <t>04264147</t>
    <phoneticPr fontId="71" type="noConversion"/>
  </si>
  <si>
    <t>04264148</t>
    <phoneticPr fontId="71" type="noConversion"/>
  </si>
  <si>
    <t>04264149</t>
    <phoneticPr fontId="71" type="noConversion"/>
  </si>
  <si>
    <t>04264150</t>
    <phoneticPr fontId="71" type="noConversion"/>
  </si>
  <si>
    <t>04264151</t>
    <phoneticPr fontId="71" type="noConversion"/>
  </si>
  <si>
    <t>04264152</t>
    <phoneticPr fontId="71" type="noConversion"/>
  </si>
  <si>
    <t>04264153</t>
    <phoneticPr fontId="71" type="noConversion"/>
  </si>
  <si>
    <t>04264154</t>
    <phoneticPr fontId="71" type="noConversion"/>
  </si>
  <si>
    <t>04264155</t>
    <phoneticPr fontId="71" type="noConversion"/>
  </si>
  <si>
    <t>04264156</t>
    <phoneticPr fontId="71" type="noConversion"/>
  </si>
  <si>
    <t>04264157</t>
    <phoneticPr fontId="71" type="noConversion"/>
  </si>
  <si>
    <t>04264158</t>
    <phoneticPr fontId="71" type="noConversion"/>
  </si>
  <si>
    <t>04264159</t>
    <phoneticPr fontId="71" type="noConversion"/>
  </si>
  <si>
    <t>04264160</t>
    <phoneticPr fontId="71" type="noConversion"/>
  </si>
  <si>
    <t>04264161</t>
    <phoneticPr fontId="71" type="noConversion"/>
  </si>
  <si>
    <t>04264162</t>
    <phoneticPr fontId="71" type="noConversion"/>
  </si>
  <si>
    <t>04264163</t>
    <phoneticPr fontId="71" type="noConversion"/>
  </si>
  <si>
    <t>04264164</t>
    <phoneticPr fontId="71" type="noConversion"/>
  </si>
  <si>
    <t>退货</t>
    <phoneticPr fontId="71" type="noConversion"/>
  </si>
  <si>
    <t>04264170</t>
    <phoneticPr fontId="71" type="noConversion"/>
  </si>
  <si>
    <t>04264171</t>
    <phoneticPr fontId="71" type="noConversion"/>
  </si>
  <si>
    <t>04264172</t>
    <phoneticPr fontId="71" type="noConversion"/>
  </si>
  <si>
    <t>04264173</t>
    <phoneticPr fontId="71" type="noConversion"/>
  </si>
  <si>
    <t>04264174</t>
    <phoneticPr fontId="71" type="noConversion"/>
  </si>
  <si>
    <t>04264175</t>
    <phoneticPr fontId="71" type="noConversion"/>
  </si>
  <si>
    <t>04264176</t>
    <phoneticPr fontId="71" type="noConversion"/>
  </si>
  <si>
    <t>04264177</t>
    <phoneticPr fontId="71" type="noConversion"/>
  </si>
  <si>
    <t>04264178</t>
    <phoneticPr fontId="71" type="noConversion"/>
  </si>
  <si>
    <t>04264179</t>
    <phoneticPr fontId="71" type="noConversion"/>
  </si>
  <si>
    <t>04264180</t>
    <phoneticPr fontId="71" type="noConversion"/>
  </si>
  <si>
    <t>04264181</t>
    <phoneticPr fontId="71" type="noConversion"/>
  </si>
  <si>
    <t>04264182</t>
    <phoneticPr fontId="71" type="noConversion"/>
  </si>
  <si>
    <t>04264183</t>
    <phoneticPr fontId="71" type="noConversion"/>
  </si>
  <si>
    <t>04264184</t>
    <phoneticPr fontId="71" type="noConversion"/>
  </si>
  <si>
    <t>04264185</t>
    <phoneticPr fontId="71" type="noConversion"/>
  </si>
  <si>
    <t>江苏永鼎</t>
    <phoneticPr fontId="71" type="noConversion"/>
  </si>
  <si>
    <t>PO11801290009</t>
    <phoneticPr fontId="71" type="noConversion"/>
  </si>
  <si>
    <t>MDPE</t>
    <phoneticPr fontId="71" type="noConversion"/>
  </si>
  <si>
    <t>KPM0801-II(A)</t>
    <phoneticPr fontId="71" type="noConversion"/>
  </si>
  <si>
    <t>黑</t>
    <phoneticPr fontId="71" type="noConversion"/>
  </si>
  <si>
    <t>广东亨通</t>
    <phoneticPr fontId="71" type="noConversion"/>
  </si>
  <si>
    <t>POORD020447</t>
    <phoneticPr fontId="71" type="noConversion"/>
  </si>
  <si>
    <t>KPH0802</t>
    <phoneticPr fontId="71" type="noConversion"/>
  </si>
  <si>
    <t>750X6/25X20</t>
    <phoneticPr fontId="71" type="noConversion"/>
  </si>
  <si>
    <t>1.31日收商票60万</t>
    <phoneticPr fontId="71" type="noConversion"/>
  </si>
  <si>
    <t>深圳长飞</t>
    <phoneticPr fontId="71" type="noConversion"/>
  </si>
  <si>
    <t>KPM0801-II</t>
    <phoneticPr fontId="71" type="noConversion"/>
  </si>
  <si>
    <t>W-20180130-103-7.5吨</t>
    <phoneticPr fontId="71" type="noConversion"/>
  </si>
  <si>
    <t>备货</t>
    <phoneticPr fontId="71" type="noConversion"/>
  </si>
  <si>
    <t>武汉烽火</t>
    <phoneticPr fontId="71" type="noConversion"/>
  </si>
  <si>
    <t>KPH0802-N</t>
    <phoneticPr fontId="71" type="noConversion"/>
  </si>
  <si>
    <t>南京华信</t>
    <phoneticPr fontId="71" type="noConversion"/>
  </si>
  <si>
    <t>无卤料</t>
    <phoneticPr fontId="71" type="noConversion"/>
  </si>
  <si>
    <t>KPW-5891</t>
    <phoneticPr fontId="71" type="noConversion"/>
  </si>
  <si>
    <t>白</t>
    <phoneticPr fontId="71" type="noConversion"/>
  </si>
  <si>
    <t>KPW-5890</t>
    <phoneticPr fontId="71" type="noConversion"/>
  </si>
  <si>
    <t>武汉长飞</t>
    <phoneticPr fontId="71" type="noConversion"/>
  </si>
  <si>
    <t>KPW-5895T</t>
    <phoneticPr fontId="71" type="noConversion"/>
  </si>
  <si>
    <t>KPW-9090</t>
    <phoneticPr fontId="71" type="noConversion"/>
  </si>
  <si>
    <t>特种PE</t>
    <phoneticPr fontId="71" type="noConversion"/>
  </si>
  <si>
    <t>KPH0802-OR</t>
    <phoneticPr fontId="71" type="noConversion"/>
  </si>
  <si>
    <t>桔</t>
    <phoneticPr fontId="71" type="noConversion"/>
  </si>
  <si>
    <t>AB-13-0035-KPD</t>
    <phoneticPr fontId="71" type="noConversion"/>
  </si>
  <si>
    <t>3000037329-30吨</t>
    <phoneticPr fontId="71" type="noConversion"/>
  </si>
  <si>
    <t>4600033477-120吨</t>
    <phoneticPr fontId="71" type="noConversion"/>
  </si>
  <si>
    <t>珠海邗秦</t>
    <phoneticPr fontId="71" type="noConversion"/>
  </si>
  <si>
    <t>PO20180131002</t>
    <phoneticPr fontId="71" type="noConversion"/>
  </si>
  <si>
    <t>LLDPE</t>
    <phoneticPr fontId="71" type="noConversion"/>
  </si>
  <si>
    <t>KPL0803-II</t>
    <phoneticPr fontId="71" type="noConversion"/>
  </si>
  <si>
    <t>长飞中利</t>
    <phoneticPr fontId="71" type="noConversion"/>
  </si>
  <si>
    <t>YOFCJS180131Q</t>
    <phoneticPr fontId="71" type="noConversion"/>
  </si>
  <si>
    <t>上海长飞</t>
    <phoneticPr fontId="71" type="noConversion"/>
  </si>
  <si>
    <t>KPZ-2230</t>
    <phoneticPr fontId="71" type="noConversion"/>
  </si>
  <si>
    <t>样品</t>
    <phoneticPr fontId="71" type="noConversion"/>
  </si>
  <si>
    <t>武汉烽火</t>
    <phoneticPr fontId="71" type="noConversion"/>
  </si>
  <si>
    <t>特种PE</t>
    <phoneticPr fontId="71" type="noConversion"/>
  </si>
  <si>
    <t>KPH0802-BU</t>
    <phoneticPr fontId="71" type="noConversion"/>
  </si>
  <si>
    <t>蓝</t>
    <phoneticPr fontId="71" type="noConversion"/>
  </si>
  <si>
    <t>尼龙料</t>
    <phoneticPr fontId="71" type="noConversion"/>
  </si>
  <si>
    <t>KPA-7025</t>
    <phoneticPr fontId="71" type="noConversion"/>
  </si>
  <si>
    <t>润飞</t>
    <phoneticPr fontId="71" type="noConversion"/>
  </si>
  <si>
    <t>KPM0801-II</t>
    <phoneticPr fontId="71" type="noConversion"/>
  </si>
  <si>
    <t>201801311-150吨</t>
    <phoneticPr fontId="71" type="noConversion"/>
  </si>
  <si>
    <t>本部</t>
    <phoneticPr fontId="71" type="noConversion"/>
  </si>
  <si>
    <t>黄石昌达</t>
    <phoneticPr fontId="71" type="noConversion"/>
  </si>
  <si>
    <t>KPW-5893Y</t>
    <phoneticPr fontId="71" type="noConversion"/>
  </si>
  <si>
    <t>黄</t>
    <phoneticPr fontId="71" type="noConversion"/>
  </si>
  <si>
    <t>RAL1026</t>
    <phoneticPr fontId="71" type="noConversion"/>
  </si>
  <si>
    <t>0002144</t>
  </si>
  <si>
    <t>0002144</t>
    <phoneticPr fontId="71" type="noConversion"/>
  </si>
  <si>
    <t>0002169</t>
    <phoneticPr fontId="71" type="noConversion"/>
  </si>
  <si>
    <t>0002170</t>
    <phoneticPr fontId="71" type="noConversion"/>
  </si>
  <si>
    <t>180124/28</t>
    <phoneticPr fontId="71" type="noConversion"/>
  </si>
  <si>
    <t>171215/180110</t>
    <phoneticPr fontId="71" type="noConversion"/>
  </si>
  <si>
    <t>0002171</t>
  </si>
  <si>
    <t>0002171</t>
    <phoneticPr fontId="71" type="noConversion"/>
  </si>
  <si>
    <t>180129/30/31</t>
    <phoneticPr fontId="71" type="noConversion"/>
  </si>
  <si>
    <t>0002172</t>
  </si>
  <si>
    <t>0002172</t>
    <phoneticPr fontId="71" type="noConversion"/>
  </si>
  <si>
    <t>0002173</t>
    <phoneticPr fontId="71" type="noConversion"/>
  </si>
  <si>
    <t>0002174</t>
    <phoneticPr fontId="71" type="noConversion"/>
  </si>
  <si>
    <t>0002175</t>
    <phoneticPr fontId="71" type="noConversion"/>
  </si>
  <si>
    <t>180121/26</t>
    <phoneticPr fontId="71" type="noConversion"/>
  </si>
  <si>
    <t>0002176</t>
    <phoneticPr fontId="71" type="noConversion"/>
  </si>
  <si>
    <t>0002177</t>
    <phoneticPr fontId="71" type="noConversion"/>
  </si>
  <si>
    <t>0002178</t>
    <phoneticPr fontId="71" type="noConversion"/>
  </si>
  <si>
    <t>180129/30</t>
    <phoneticPr fontId="71" type="noConversion"/>
  </si>
  <si>
    <t>0002179</t>
    <phoneticPr fontId="71" type="noConversion"/>
  </si>
  <si>
    <t>180128/29</t>
    <phoneticPr fontId="71" type="noConversion"/>
  </si>
  <si>
    <t>0002180</t>
    <phoneticPr fontId="71" type="noConversion"/>
  </si>
  <si>
    <t>180126/27</t>
    <phoneticPr fontId="71" type="noConversion"/>
  </si>
  <si>
    <t>0002181</t>
    <phoneticPr fontId="71" type="noConversion"/>
  </si>
  <si>
    <t>180127/28</t>
    <phoneticPr fontId="71" type="noConversion"/>
  </si>
  <si>
    <t>0002182</t>
    <phoneticPr fontId="71" type="noConversion"/>
  </si>
  <si>
    <t>0002183</t>
    <phoneticPr fontId="71" type="noConversion"/>
  </si>
  <si>
    <t>0002184</t>
    <phoneticPr fontId="71" type="noConversion"/>
  </si>
  <si>
    <t>0002185</t>
    <phoneticPr fontId="71" type="noConversion"/>
  </si>
  <si>
    <t>180120/30</t>
    <phoneticPr fontId="71" type="noConversion"/>
  </si>
  <si>
    <t>0002755</t>
    <phoneticPr fontId="71" type="noConversion"/>
  </si>
  <si>
    <t>0002187</t>
    <phoneticPr fontId="71" type="noConversion"/>
  </si>
  <si>
    <t>0002188</t>
  </si>
  <si>
    <t>0002188</t>
    <phoneticPr fontId="71" type="noConversion"/>
  </si>
  <si>
    <t>0002186</t>
    <phoneticPr fontId="71" type="noConversion"/>
  </si>
  <si>
    <t>0001970</t>
    <phoneticPr fontId="71" type="noConversion"/>
  </si>
  <si>
    <t>样品</t>
    <phoneticPr fontId="71" type="noConversion"/>
  </si>
  <si>
    <t>3000037329-30吨</t>
  </si>
  <si>
    <t>3000037329-100吨</t>
    <phoneticPr fontId="71" type="noConversion"/>
  </si>
  <si>
    <t>KPD2018-T0175</t>
    <phoneticPr fontId="71" type="noConversion"/>
  </si>
  <si>
    <t>KPD2018-T0172</t>
    <phoneticPr fontId="71" type="noConversion"/>
  </si>
  <si>
    <t>750x2
700x1</t>
    <phoneticPr fontId="71" type="noConversion"/>
  </si>
  <si>
    <t>KPD2018-T0173</t>
    <phoneticPr fontId="71" type="noConversion"/>
  </si>
  <si>
    <t>KPD2018-T0174</t>
    <phoneticPr fontId="71" type="noConversion"/>
  </si>
  <si>
    <t>KPD2018-T0176</t>
    <phoneticPr fontId="71" type="noConversion"/>
  </si>
  <si>
    <t>深圳长飞</t>
    <phoneticPr fontId="71" type="noConversion"/>
  </si>
  <si>
    <t>本部</t>
    <phoneticPr fontId="71" type="noConversion"/>
  </si>
  <si>
    <t>Y-20180130-005</t>
    <phoneticPr fontId="71" type="noConversion"/>
  </si>
  <si>
    <t>KPZ-2230</t>
    <phoneticPr fontId="71" type="noConversion"/>
  </si>
  <si>
    <t>黑</t>
    <phoneticPr fontId="71" type="noConversion"/>
  </si>
  <si>
    <t>KPD2018-T0177</t>
    <phoneticPr fontId="71" type="noConversion"/>
  </si>
  <si>
    <t>武汉长飞</t>
    <phoneticPr fontId="71" type="noConversion"/>
  </si>
  <si>
    <t>KPW-5890</t>
    <phoneticPr fontId="71" type="noConversion"/>
  </si>
  <si>
    <t>KPD2018-T0178</t>
    <phoneticPr fontId="71" type="noConversion"/>
  </si>
  <si>
    <t>KPM0801-S</t>
    <phoneticPr fontId="71" type="noConversion"/>
  </si>
  <si>
    <t>本</t>
    <phoneticPr fontId="71" type="noConversion"/>
  </si>
  <si>
    <t>KPD2018-T0179</t>
    <phoneticPr fontId="71" type="noConversion"/>
  </si>
  <si>
    <t>广意通讯</t>
    <phoneticPr fontId="71" type="noConversion"/>
  </si>
  <si>
    <t>CGD180107</t>
    <phoneticPr fontId="71" type="noConversion"/>
  </si>
  <si>
    <t>RAL7035</t>
    <phoneticPr fontId="71" type="noConversion"/>
  </si>
  <si>
    <t>灰</t>
    <phoneticPr fontId="71" type="noConversion"/>
  </si>
  <si>
    <t>备货</t>
    <phoneticPr fontId="71" type="noConversion"/>
  </si>
  <si>
    <t>KPD2018-T0180</t>
    <phoneticPr fontId="71" type="noConversion"/>
  </si>
  <si>
    <t>KPD2018-T0181</t>
    <phoneticPr fontId="71" type="noConversion"/>
  </si>
  <si>
    <t>KPD2018-P0140</t>
    <phoneticPr fontId="71" type="noConversion"/>
  </si>
  <si>
    <t>武汉烽火</t>
    <phoneticPr fontId="71" type="noConversion"/>
  </si>
  <si>
    <t xml:space="preserve">K3000025959 </t>
    <phoneticPr fontId="71" type="noConversion"/>
  </si>
  <si>
    <t>KPH0802</t>
    <phoneticPr fontId="71" type="noConversion"/>
  </si>
  <si>
    <t>华中</t>
    <phoneticPr fontId="71" type="noConversion"/>
  </si>
  <si>
    <t>KPD2018-P0138</t>
    <phoneticPr fontId="71" type="noConversion"/>
  </si>
  <si>
    <t>华南</t>
    <phoneticPr fontId="71" type="noConversion"/>
  </si>
  <si>
    <t>KPD2018-P0137</t>
    <phoneticPr fontId="71" type="noConversion"/>
  </si>
  <si>
    <t>KPD2018-P0136</t>
    <phoneticPr fontId="71" type="noConversion"/>
  </si>
  <si>
    <t>KPD2018-P0135</t>
    <phoneticPr fontId="71" type="noConversion"/>
  </si>
  <si>
    <t>KPD2018-P0134</t>
    <phoneticPr fontId="71" type="noConversion"/>
  </si>
  <si>
    <t>西南</t>
    <phoneticPr fontId="71" type="noConversion"/>
  </si>
  <si>
    <t>KPD2018-P0017</t>
    <phoneticPr fontId="71" type="noConversion"/>
  </si>
  <si>
    <t>备货</t>
    <phoneticPr fontId="71" type="noConversion"/>
  </si>
  <si>
    <t>KPW-5125F</t>
    <phoneticPr fontId="71" type="noConversion"/>
  </si>
  <si>
    <t>KPW-5895TKUV-1</t>
    <phoneticPr fontId="71" type="noConversion"/>
  </si>
  <si>
    <t>KPH0802S-OR</t>
  </si>
  <si>
    <t>04264195</t>
    <phoneticPr fontId="71" type="noConversion"/>
  </si>
  <si>
    <t>04264196</t>
    <phoneticPr fontId="71" type="noConversion"/>
  </si>
  <si>
    <t>04264197</t>
    <phoneticPr fontId="71" type="noConversion"/>
  </si>
  <si>
    <t>04264198</t>
    <phoneticPr fontId="71" type="noConversion"/>
  </si>
  <si>
    <t>04264199</t>
    <phoneticPr fontId="71" type="noConversion"/>
  </si>
  <si>
    <t>04264200</t>
    <phoneticPr fontId="71" type="noConversion"/>
  </si>
  <si>
    <t>04264728</t>
    <phoneticPr fontId="71" type="noConversion"/>
  </si>
  <si>
    <t>04264729</t>
    <phoneticPr fontId="71" type="noConversion"/>
  </si>
  <si>
    <t>04264730</t>
    <phoneticPr fontId="71" type="noConversion"/>
  </si>
  <si>
    <t>04264731</t>
    <phoneticPr fontId="71" type="noConversion"/>
  </si>
  <si>
    <t>04264732</t>
    <phoneticPr fontId="71" type="noConversion"/>
  </si>
  <si>
    <t>04264733</t>
    <phoneticPr fontId="71" type="noConversion"/>
  </si>
  <si>
    <t>04264734</t>
    <phoneticPr fontId="71" type="noConversion"/>
  </si>
  <si>
    <t>04264735</t>
    <phoneticPr fontId="71" type="noConversion"/>
  </si>
  <si>
    <t>04264736</t>
    <phoneticPr fontId="71" type="noConversion"/>
  </si>
  <si>
    <t>04264737</t>
    <phoneticPr fontId="71" type="noConversion"/>
  </si>
  <si>
    <t>04264738</t>
    <phoneticPr fontId="71" type="noConversion"/>
  </si>
  <si>
    <t>04264739</t>
    <phoneticPr fontId="71" type="noConversion"/>
  </si>
  <si>
    <t>04264740</t>
    <phoneticPr fontId="71" type="noConversion"/>
  </si>
  <si>
    <t>04264741</t>
    <phoneticPr fontId="71" type="noConversion"/>
  </si>
  <si>
    <t>04264742</t>
    <phoneticPr fontId="71" type="noConversion"/>
  </si>
  <si>
    <t>04264743</t>
    <phoneticPr fontId="71" type="noConversion"/>
  </si>
  <si>
    <t>AB-13-0023-KPD</t>
    <phoneticPr fontId="71" type="noConversion"/>
  </si>
  <si>
    <t>04264745</t>
    <phoneticPr fontId="71" type="noConversion"/>
  </si>
  <si>
    <t>04264744</t>
    <phoneticPr fontId="71" type="noConversion"/>
  </si>
  <si>
    <t>长飞</t>
    <phoneticPr fontId="71" type="noConversion"/>
  </si>
  <si>
    <t>烽火</t>
    <phoneticPr fontId="71" type="noConversion"/>
  </si>
  <si>
    <t>KPD2018-P0123</t>
    <phoneticPr fontId="71" type="noConversion"/>
  </si>
  <si>
    <t>KPD2018-P0122</t>
    <phoneticPr fontId="71" type="noConversion"/>
  </si>
  <si>
    <t>KPD2018-P0054</t>
    <phoneticPr fontId="71" type="noConversion"/>
  </si>
  <si>
    <t>李工发高向东13501696989</t>
    <phoneticPr fontId="71" type="noConversion"/>
  </si>
  <si>
    <t>深圳</t>
    <phoneticPr fontId="71" type="noConversion"/>
  </si>
  <si>
    <t>K3000025936</t>
    <phoneticPr fontId="71" type="noConversion"/>
  </si>
  <si>
    <t>KPD2017-1129</t>
    <phoneticPr fontId="71" type="noConversion"/>
  </si>
  <si>
    <t>KPD2017-1309</t>
    <phoneticPr fontId="71" type="noConversion"/>
  </si>
  <si>
    <t>KPD2017-1314</t>
    <phoneticPr fontId="71" type="noConversion"/>
  </si>
  <si>
    <t>KPD2018-P0115</t>
    <phoneticPr fontId="71" type="noConversion"/>
  </si>
  <si>
    <t>KPD2017-1313</t>
    <phoneticPr fontId="71" type="noConversion"/>
  </si>
  <si>
    <t>KPD2017-1312</t>
    <phoneticPr fontId="71" type="noConversion"/>
  </si>
  <si>
    <t>KPD2017-1324</t>
    <phoneticPr fontId="71" type="noConversion"/>
  </si>
  <si>
    <t>KPD2017-1303</t>
    <phoneticPr fontId="71" type="noConversion"/>
  </si>
  <si>
    <t>KPD2017-1322</t>
    <phoneticPr fontId="71" type="noConversion"/>
  </si>
  <si>
    <t>KPD2017-1220</t>
    <phoneticPr fontId="71" type="noConversion"/>
  </si>
  <si>
    <t>KPD2017-1058</t>
    <phoneticPr fontId="71" type="noConversion"/>
  </si>
  <si>
    <t>KPD2018-P0126</t>
    <phoneticPr fontId="71" type="noConversion"/>
  </si>
  <si>
    <t>KPD2018-P0125</t>
    <phoneticPr fontId="71" type="noConversion"/>
  </si>
  <si>
    <t>KPD2017-1328</t>
    <phoneticPr fontId="71" type="noConversion"/>
  </si>
  <si>
    <t>KPD2017-1298</t>
    <phoneticPr fontId="71" type="noConversion"/>
  </si>
  <si>
    <t>KPD2017-1318</t>
    <phoneticPr fontId="71" type="noConversion"/>
  </si>
  <si>
    <t>KPD2017-1214</t>
    <phoneticPr fontId="71" type="noConversion"/>
  </si>
  <si>
    <t>KPD2017-1330</t>
    <phoneticPr fontId="71" type="noConversion"/>
  </si>
  <si>
    <t>KPD2017-1243</t>
    <phoneticPr fontId="71" type="noConversion"/>
  </si>
  <si>
    <t>KPD2017-1231</t>
    <phoneticPr fontId="71" type="noConversion"/>
  </si>
  <si>
    <t>KPD2017-1278</t>
    <phoneticPr fontId="71" type="noConversion"/>
  </si>
  <si>
    <t>KPD2017-1288</t>
    <phoneticPr fontId="71" type="noConversion"/>
  </si>
  <si>
    <t>KPD2017-1315</t>
    <phoneticPr fontId="71" type="noConversion"/>
  </si>
  <si>
    <t>KPD2017-1266</t>
    <phoneticPr fontId="71" type="noConversion"/>
  </si>
  <si>
    <t>KPD2018-P0124</t>
    <phoneticPr fontId="71" type="noConversion"/>
  </si>
  <si>
    <t>补退货</t>
    <phoneticPr fontId="71" type="noConversion"/>
  </si>
  <si>
    <t>KPD2018-P0139</t>
    <phoneticPr fontId="71" type="noConversion"/>
  </si>
  <si>
    <t>KPD2017-1163</t>
    <phoneticPr fontId="71" type="noConversion"/>
  </si>
  <si>
    <t>长飞</t>
    <phoneticPr fontId="71" type="noConversion"/>
  </si>
  <si>
    <t>AB-13-0045-KPD</t>
  </si>
  <si>
    <t>AB-13-0045-KPD</t>
    <phoneticPr fontId="71" type="noConversion"/>
  </si>
  <si>
    <t>KPW-5895TKUV</t>
    <phoneticPr fontId="71" type="noConversion"/>
  </si>
  <si>
    <t>黑</t>
    <phoneticPr fontId="71" type="noConversion"/>
  </si>
  <si>
    <t>AB-15-0068-KPD</t>
    <phoneticPr fontId="71" type="noConversion"/>
  </si>
  <si>
    <t>KPH0802</t>
    <phoneticPr fontId="71" type="noConversion"/>
  </si>
  <si>
    <t>KPM0801-II(A)</t>
    <phoneticPr fontId="71" type="noConversion"/>
  </si>
  <si>
    <t>AB-15-0068-KPD-100吨</t>
    <phoneticPr fontId="71" type="noConversion"/>
  </si>
  <si>
    <t>AB-15-0068-KPD-120吨</t>
    <phoneticPr fontId="71" type="noConversion"/>
  </si>
  <si>
    <t xml:space="preserve">1.31日收电汇200万元 </t>
    <phoneticPr fontId="71" type="noConversion"/>
  </si>
  <si>
    <t xml:space="preserve">1.31日收电汇2583465元 </t>
    <phoneticPr fontId="71" type="noConversion"/>
  </si>
  <si>
    <t>1.31日收电子银承170万元，电汇1090元</t>
    <phoneticPr fontId="71" type="noConversion"/>
  </si>
  <si>
    <t>KPW-5125F(B)</t>
    <phoneticPr fontId="71" type="noConversion"/>
  </si>
  <si>
    <t>本</t>
    <phoneticPr fontId="71" type="noConversion"/>
  </si>
  <si>
    <t>1.26日收200万元
1.31日商票422117.50元</t>
    <phoneticPr fontId="71" type="noConversion"/>
  </si>
  <si>
    <t>1.31日商票422117.50元</t>
    <phoneticPr fontId="71" type="noConversion"/>
  </si>
  <si>
    <t>1.31日收电子商承7976354.50元</t>
    <phoneticPr fontId="71" type="noConversion"/>
  </si>
  <si>
    <t>1.31日收电子银承175万元</t>
    <phoneticPr fontId="71" type="noConversion"/>
  </si>
  <si>
    <t>1.10日收56万电子银承
1.31日收电子银承175万元</t>
    <phoneticPr fontId="71" type="noConversion"/>
  </si>
  <si>
    <t>1.8日收电汇87500元
1.31日收电子银承5万元，电汇34000元</t>
    <phoneticPr fontId="71" type="noConversion"/>
  </si>
  <si>
    <t>2.1日收电汇217800元</t>
    <phoneticPr fontId="71" type="noConversion"/>
  </si>
  <si>
    <t>W-20180201-101</t>
    <phoneticPr fontId="71" type="noConversion"/>
  </si>
  <si>
    <t>KPW-5895T</t>
    <phoneticPr fontId="71" type="noConversion"/>
  </si>
  <si>
    <t>黄</t>
    <phoneticPr fontId="71" type="noConversion"/>
  </si>
  <si>
    <t>KPW-5890</t>
    <phoneticPr fontId="71" type="noConversion"/>
  </si>
  <si>
    <t>123C</t>
    <phoneticPr fontId="71" type="noConversion"/>
  </si>
  <si>
    <t>烽火</t>
    <phoneticPr fontId="71" type="noConversion"/>
  </si>
  <si>
    <t>武汉烽火</t>
    <phoneticPr fontId="71" type="noConversion"/>
  </si>
  <si>
    <t>KPW-5891</t>
    <phoneticPr fontId="71" type="noConversion"/>
  </si>
  <si>
    <t>其他</t>
    <phoneticPr fontId="71" type="noConversion"/>
  </si>
  <si>
    <t>江苏永鼎</t>
    <phoneticPr fontId="71" type="noConversion"/>
  </si>
  <si>
    <t>PO11802010002</t>
    <phoneticPr fontId="71" type="noConversion"/>
  </si>
  <si>
    <t>KPW-5893</t>
    <phoneticPr fontId="71" type="noConversion"/>
  </si>
  <si>
    <t>绿</t>
    <phoneticPr fontId="71" type="noConversion"/>
  </si>
  <si>
    <t>KPW-5893S-GN</t>
    <phoneticPr fontId="71" type="noConversion"/>
  </si>
  <si>
    <t>华东</t>
    <phoneticPr fontId="71" type="noConversion"/>
  </si>
  <si>
    <t>华中</t>
    <phoneticPr fontId="71" type="noConversion"/>
  </si>
  <si>
    <t>华南</t>
    <phoneticPr fontId="71" type="noConversion"/>
  </si>
  <si>
    <t>成都大唐</t>
    <phoneticPr fontId="71" type="noConversion"/>
  </si>
  <si>
    <t>退货</t>
    <phoneticPr fontId="71" type="noConversion"/>
  </si>
  <si>
    <t>2018年2月</t>
  </si>
  <si>
    <t>老厂</t>
    <phoneticPr fontId="71" type="noConversion"/>
  </si>
  <si>
    <t>KPH0802-S</t>
    <phoneticPr fontId="71" type="noConversion"/>
  </si>
  <si>
    <t>KPM0801-S</t>
    <phoneticPr fontId="71" type="noConversion"/>
  </si>
  <si>
    <t>上海长飞</t>
    <phoneticPr fontId="71" type="noConversion"/>
  </si>
  <si>
    <t>KPW-5895TKUV-1</t>
    <phoneticPr fontId="71" type="noConversion"/>
  </si>
  <si>
    <t>KPD2018-P0141</t>
    <phoneticPr fontId="71" type="noConversion"/>
  </si>
  <si>
    <t>西南</t>
    <phoneticPr fontId="71" type="noConversion"/>
  </si>
  <si>
    <t>KPD2018-T0182</t>
    <phoneticPr fontId="71" type="noConversion"/>
  </si>
  <si>
    <t>KPD2018-T0183</t>
  </si>
  <si>
    <t>KPD2018-T0184</t>
    <phoneticPr fontId="71" type="noConversion"/>
  </si>
  <si>
    <t>KPD2018-T0185</t>
    <phoneticPr fontId="71" type="noConversion"/>
  </si>
  <si>
    <t>KPD2018-T0186</t>
    <phoneticPr fontId="71" type="noConversion"/>
  </si>
  <si>
    <t>KPD2018-T0187</t>
    <phoneticPr fontId="71" type="noConversion"/>
  </si>
  <si>
    <t>KPD2018-T0188</t>
    <phoneticPr fontId="71" type="noConversion"/>
  </si>
  <si>
    <t>KPD2018-T0189</t>
  </si>
  <si>
    <t>KPD2018-T0190</t>
    <phoneticPr fontId="71" type="noConversion"/>
  </si>
  <si>
    <t>亨通</t>
    <phoneticPr fontId="71" type="noConversion"/>
  </si>
  <si>
    <t>广东亨通</t>
    <phoneticPr fontId="71" type="noConversion"/>
  </si>
  <si>
    <t>POORD020476</t>
    <phoneticPr fontId="71" type="noConversion"/>
  </si>
  <si>
    <t>KPH0802</t>
    <phoneticPr fontId="71" type="noConversion"/>
  </si>
  <si>
    <t>红</t>
    <phoneticPr fontId="71" type="noConversion"/>
  </si>
  <si>
    <t>KPW-5890</t>
    <phoneticPr fontId="71" type="noConversion"/>
  </si>
  <si>
    <t>橙</t>
    <phoneticPr fontId="71" type="noConversion"/>
  </si>
  <si>
    <t>0001971</t>
    <phoneticPr fontId="71" type="noConversion"/>
  </si>
  <si>
    <t>其他</t>
    <phoneticPr fontId="71" type="noConversion"/>
  </si>
  <si>
    <t>航天瑞奇</t>
    <phoneticPr fontId="71" type="noConversion"/>
  </si>
  <si>
    <t>RQ-WZ-CG-20180201</t>
    <phoneticPr fontId="71" type="noConversion"/>
  </si>
  <si>
    <t>KPL0803</t>
    <phoneticPr fontId="71" type="noConversion"/>
  </si>
  <si>
    <t>黑</t>
    <phoneticPr fontId="71" type="noConversion"/>
  </si>
  <si>
    <t>华中</t>
    <phoneticPr fontId="71" type="noConversion"/>
  </si>
  <si>
    <t>备货</t>
    <phoneticPr fontId="71" type="noConversion"/>
  </si>
  <si>
    <t>2.1日帅工电话停他通知到货</t>
    <phoneticPr fontId="71" type="noConversion"/>
  </si>
  <si>
    <t>0001971</t>
  </si>
  <si>
    <t>上海</t>
    <phoneticPr fontId="71" type="noConversion"/>
  </si>
  <si>
    <t>出口印尼，货送上海</t>
    <phoneticPr fontId="71" type="noConversion"/>
  </si>
  <si>
    <t>SDG2018KC0201-044</t>
    <phoneticPr fontId="71" type="noConversion"/>
  </si>
  <si>
    <t>宁波盈谷电子科技有限公司</t>
    <phoneticPr fontId="71" type="noConversion"/>
  </si>
  <si>
    <t>2.2日收银承39000元</t>
    <phoneticPr fontId="71" type="noConversion"/>
  </si>
  <si>
    <t>2.2日肖经理回复延用老包装1000公斤/包</t>
    <phoneticPr fontId="71" type="noConversion"/>
  </si>
  <si>
    <t>KPD2018-P0127</t>
    <phoneticPr fontId="71" type="noConversion"/>
  </si>
  <si>
    <t>样品</t>
    <phoneticPr fontId="71" type="noConversion"/>
  </si>
  <si>
    <t>其他</t>
    <phoneticPr fontId="71" type="noConversion"/>
  </si>
  <si>
    <t>本部</t>
    <phoneticPr fontId="71" type="noConversion"/>
  </si>
  <si>
    <t>特发</t>
    <phoneticPr fontId="71" type="noConversion"/>
  </si>
  <si>
    <t>特发光网</t>
    <phoneticPr fontId="71" type="noConversion"/>
  </si>
  <si>
    <t>KPW-5890KUV</t>
    <phoneticPr fontId="71" type="noConversion"/>
  </si>
  <si>
    <t>灰</t>
    <phoneticPr fontId="71" type="noConversion"/>
  </si>
  <si>
    <t>宁波格亿达</t>
    <phoneticPr fontId="71" type="noConversion"/>
  </si>
  <si>
    <t>深圳市特发信息股份有限公司东莞分公司</t>
    <phoneticPr fontId="71" type="noConversion"/>
  </si>
  <si>
    <t>0002189</t>
    <phoneticPr fontId="71" type="noConversion"/>
  </si>
  <si>
    <t>0000242</t>
    <phoneticPr fontId="71" type="noConversion"/>
  </si>
  <si>
    <t>180111/12/20</t>
    <phoneticPr fontId="71" type="noConversion"/>
  </si>
  <si>
    <t>0002191</t>
    <phoneticPr fontId="71" type="noConversion"/>
  </si>
  <si>
    <t>0002192</t>
    <phoneticPr fontId="71" type="noConversion"/>
  </si>
  <si>
    <t>0002193</t>
    <phoneticPr fontId="71" type="noConversion"/>
  </si>
  <si>
    <t>180131/180201</t>
    <phoneticPr fontId="71" type="noConversion"/>
  </si>
  <si>
    <t>0002194</t>
    <phoneticPr fontId="71" type="noConversion"/>
  </si>
  <si>
    <t>0002195</t>
    <phoneticPr fontId="71" type="noConversion"/>
  </si>
  <si>
    <t>180127/30</t>
    <phoneticPr fontId="71" type="noConversion"/>
  </si>
  <si>
    <t>0002196</t>
  </si>
  <si>
    <t>0002196</t>
    <phoneticPr fontId="71" type="noConversion"/>
  </si>
  <si>
    <t>180130/31</t>
    <phoneticPr fontId="71" type="noConversion"/>
  </si>
  <si>
    <t>0002197</t>
    <phoneticPr fontId="71" type="noConversion"/>
  </si>
  <si>
    <t>0002198</t>
  </si>
  <si>
    <t>0002198</t>
    <phoneticPr fontId="71" type="noConversion"/>
  </si>
  <si>
    <t>0002199</t>
    <phoneticPr fontId="71" type="noConversion"/>
  </si>
  <si>
    <t>171215/25</t>
    <phoneticPr fontId="71" type="noConversion"/>
  </si>
  <si>
    <t>0002200</t>
    <phoneticPr fontId="71" type="noConversion"/>
  </si>
  <si>
    <t>0002201</t>
    <phoneticPr fontId="71" type="noConversion"/>
  </si>
  <si>
    <t>0002202</t>
  </si>
  <si>
    <t>0002202</t>
    <phoneticPr fontId="71" type="noConversion"/>
  </si>
  <si>
    <t>0002204</t>
  </si>
  <si>
    <t>0002204</t>
    <phoneticPr fontId="71" type="noConversion"/>
  </si>
  <si>
    <t>0000139</t>
    <phoneticPr fontId="71" type="noConversion"/>
  </si>
  <si>
    <t>0000140</t>
    <phoneticPr fontId="71" type="noConversion"/>
  </si>
  <si>
    <t>0002190</t>
    <phoneticPr fontId="71" type="noConversion"/>
  </si>
  <si>
    <t>180117/28</t>
    <phoneticPr fontId="71" type="noConversion"/>
  </si>
  <si>
    <t>9723559</t>
  </si>
  <si>
    <t>9723559</t>
    <phoneticPr fontId="71" type="noConversion"/>
  </si>
  <si>
    <t>0002205</t>
  </si>
  <si>
    <t>0002205</t>
    <phoneticPr fontId="71" type="noConversion"/>
  </si>
  <si>
    <t>180201/02</t>
    <phoneticPr fontId="71" type="noConversion"/>
  </si>
  <si>
    <t>0002206</t>
  </si>
  <si>
    <t>0002206</t>
    <phoneticPr fontId="71" type="noConversion"/>
  </si>
  <si>
    <t>180130/180201/02</t>
    <phoneticPr fontId="71" type="noConversion"/>
  </si>
  <si>
    <t>0002207</t>
    <phoneticPr fontId="71" type="noConversion"/>
  </si>
  <si>
    <t>0002208</t>
    <phoneticPr fontId="71" type="noConversion"/>
  </si>
  <si>
    <t>0002209</t>
    <phoneticPr fontId="71" type="noConversion"/>
  </si>
  <si>
    <t>0002210</t>
    <phoneticPr fontId="71" type="noConversion"/>
  </si>
  <si>
    <t>0002212</t>
  </si>
  <si>
    <t>0002212</t>
    <phoneticPr fontId="71" type="noConversion"/>
  </si>
  <si>
    <t>0002213</t>
  </si>
  <si>
    <t>0002213</t>
    <phoneticPr fontId="71" type="noConversion"/>
  </si>
  <si>
    <t>180126/180201</t>
    <phoneticPr fontId="71" type="noConversion"/>
  </si>
  <si>
    <t>0002215</t>
  </si>
  <si>
    <t>0002215</t>
    <phoneticPr fontId="71" type="noConversion"/>
  </si>
  <si>
    <t>0002216</t>
    <phoneticPr fontId="71" type="noConversion"/>
  </si>
  <si>
    <t>0002217</t>
    <phoneticPr fontId="71" type="noConversion"/>
  </si>
  <si>
    <t>POORD020447</t>
  </si>
  <si>
    <t>4600033477-120吨</t>
  </si>
  <si>
    <t>2.2日收商票471609.88元</t>
    <phoneticPr fontId="71" type="noConversion"/>
  </si>
  <si>
    <t>1.10日收款50000元
2.2日收商票471609.88元</t>
    <phoneticPr fontId="71" type="noConversion"/>
  </si>
  <si>
    <t>2.2日收电汇77500元</t>
    <phoneticPr fontId="71" type="noConversion"/>
  </si>
  <si>
    <t>2.2日收电汇48300元</t>
    <phoneticPr fontId="71" type="noConversion"/>
  </si>
  <si>
    <t>烽火</t>
    <phoneticPr fontId="71" type="noConversion"/>
  </si>
  <si>
    <t>KPH0802-I(T)</t>
    <phoneticPr fontId="71" type="noConversion"/>
  </si>
  <si>
    <t>4600045258-28.5吨</t>
    <phoneticPr fontId="71" type="noConversion"/>
  </si>
  <si>
    <t>天津富通集团有限公司</t>
    <phoneticPr fontId="71" type="noConversion"/>
  </si>
  <si>
    <t>金杯电工衡阳电缆有限公司</t>
    <phoneticPr fontId="71" type="noConversion"/>
  </si>
  <si>
    <t>2.2日收银承45万元</t>
    <phoneticPr fontId="71" type="noConversion"/>
  </si>
  <si>
    <t>1.30日收电子银承537670元
2.2日收商票60万</t>
    <phoneticPr fontId="71" type="noConversion"/>
  </si>
  <si>
    <t>2.2日收商票2439580元</t>
    <phoneticPr fontId="71" type="noConversion"/>
  </si>
  <si>
    <t>2.2李少仁微信告知</t>
    <phoneticPr fontId="71" type="noConversion"/>
  </si>
  <si>
    <t>750x12/500x1</t>
    <phoneticPr fontId="71" type="noConversion"/>
  </si>
  <si>
    <t>KPW-5890</t>
    <phoneticPr fontId="71" type="noConversion"/>
  </si>
  <si>
    <t>蓝</t>
    <phoneticPr fontId="71" type="noConversion"/>
  </si>
  <si>
    <t>水绿</t>
    <phoneticPr fontId="71" type="noConversion"/>
  </si>
  <si>
    <t>PO11802020003</t>
    <phoneticPr fontId="71" type="noConversion"/>
  </si>
  <si>
    <t>KPW-5893KUV</t>
    <phoneticPr fontId="71" type="noConversion"/>
  </si>
  <si>
    <t>黄</t>
    <phoneticPr fontId="71" type="noConversion"/>
  </si>
  <si>
    <t>04264746</t>
    <phoneticPr fontId="71" type="noConversion"/>
  </si>
  <si>
    <t>04264747</t>
    <phoneticPr fontId="71" type="noConversion"/>
  </si>
  <si>
    <t>04264748</t>
    <phoneticPr fontId="71" type="noConversion"/>
  </si>
  <si>
    <t>04264749</t>
    <phoneticPr fontId="71" type="noConversion"/>
  </si>
  <si>
    <t>04264750</t>
    <phoneticPr fontId="71" type="noConversion"/>
  </si>
  <si>
    <t>04264751</t>
    <phoneticPr fontId="71" type="noConversion"/>
  </si>
  <si>
    <t>04264752</t>
    <phoneticPr fontId="71" type="noConversion"/>
  </si>
  <si>
    <t>04264753</t>
    <phoneticPr fontId="71" type="noConversion"/>
  </si>
  <si>
    <t>04264756</t>
    <phoneticPr fontId="71" type="noConversion"/>
  </si>
  <si>
    <t>04264754</t>
    <phoneticPr fontId="71" type="noConversion"/>
  </si>
  <si>
    <t>04264755</t>
    <phoneticPr fontId="71" type="noConversion"/>
  </si>
  <si>
    <t>04264757</t>
    <phoneticPr fontId="71" type="noConversion"/>
  </si>
  <si>
    <t>04264758</t>
    <phoneticPr fontId="71" type="noConversion"/>
  </si>
  <si>
    <t>0002219</t>
    <phoneticPr fontId="71" type="noConversion"/>
  </si>
  <si>
    <t>180201/02</t>
    <phoneticPr fontId="71" type="noConversion"/>
  </si>
  <si>
    <t>AB-15-0068-KPD-100吨</t>
  </si>
  <si>
    <t>0002219</t>
  </si>
  <si>
    <t>KPD2018-T0194</t>
    <phoneticPr fontId="71" type="noConversion"/>
  </si>
  <si>
    <t>KPD2018-T0192</t>
    <phoneticPr fontId="71" type="noConversion"/>
  </si>
  <si>
    <t>KPD2018-T0193</t>
    <phoneticPr fontId="71" type="noConversion"/>
  </si>
  <si>
    <t>KPD2018-T0195</t>
    <phoneticPr fontId="71" type="noConversion"/>
  </si>
  <si>
    <t>KPD2018-P0144</t>
    <phoneticPr fontId="71" type="noConversion"/>
  </si>
  <si>
    <t>KPD2018-P0143</t>
    <phoneticPr fontId="71" type="noConversion"/>
  </si>
  <si>
    <t>华南</t>
    <phoneticPr fontId="71" type="noConversion"/>
  </si>
  <si>
    <t>华东</t>
    <phoneticPr fontId="71" type="noConversion"/>
  </si>
  <si>
    <t>0002220</t>
    <phoneticPr fontId="71" type="noConversion"/>
  </si>
  <si>
    <t>0002223</t>
    <phoneticPr fontId="71" type="noConversion"/>
  </si>
  <si>
    <t>0002224</t>
    <phoneticPr fontId="71" type="noConversion"/>
  </si>
  <si>
    <t>0002225</t>
    <phoneticPr fontId="71" type="noConversion"/>
  </si>
  <si>
    <t>0002226</t>
    <phoneticPr fontId="71" type="noConversion"/>
  </si>
  <si>
    <t>0002227</t>
    <phoneticPr fontId="71" type="noConversion"/>
  </si>
  <si>
    <t>0002228</t>
    <phoneticPr fontId="71" type="noConversion"/>
  </si>
  <si>
    <t>0002229</t>
    <phoneticPr fontId="71" type="noConversion"/>
  </si>
  <si>
    <t>0002230</t>
    <phoneticPr fontId="71" type="noConversion"/>
  </si>
  <si>
    <t>0002231</t>
    <phoneticPr fontId="71" type="noConversion"/>
  </si>
  <si>
    <t>0002232</t>
    <phoneticPr fontId="71" type="noConversion"/>
  </si>
  <si>
    <t>0002233</t>
    <phoneticPr fontId="71" type="noConversion"/>
  </si>
  <si>
    <t>0002234</t>
  </si>
  <si>
    <t>0002234</t>
    <phoneticPr fontId="71" type="noConversion"/>
  </si>
  <si>
    <t>0002235</t>
    <phoneticPr fontId="71" type="noConversion"/>
  </si>
  <si>
    <t>0002236</t>
  </si>
  <si>
    <t>0002236</t>
    <phoneticPr fontId="71" type="noConversion"/>
  </si>
  <si>
    <t>0002237</t>
  </si>
  <si>
    <t>0002237</t>
    <phoneticPr fontId="71" type="noConversion"/>
  </si>
  <si>
    <t>0002238</t>
  </si>
  <si>
    <t>0002238</t>
    <phoneticPr fontId="71" type="noConversion"/>
  </si>
  <si>
    <t>0002239</t>
    <phoneticPr fontId="71" type="noConversion"/>
  </si>
  <si>
    <t>0002240</t>
    <phoneticPr fontId="71" type="noConversion"/>
  </si>
  <si>
    <t>0002241</t>
    <phoneticPr fontId="71" type="noConversion"/>
  </si>
  <si>
    <t>0002242</t>
    <phoneticPr fontId="71" type="noConversion"/>
  </si>
  <si>
    <t>4600045258-28.5吨</t>
  </si>
  <si>
    <t>备货</t>
    <phoneticPr fontId="71" type="noConversion"/>
  </si>
  <si>
    <t>KPW-5893</t>
    <phoneticPr fontId="71" type="noConversion"/>
  </si>
  <si>
    <t>货退上海未办手续</t>
    <phoneticPr fontId="71" type="noConversion"/>
  </si>
  <si>
    <t>TGGL-KPD2018AD0111</t>
    <phoneticPr fontId="71" type="noConversion"/>
  </si>
  <si>
    <t>色母</t>
    <phoneticPr fontId="71" type="noConversion"/>
  </si>
  <si>
    <t>蓝</t>
    <phoneticPr fontId="71" type="noConversion"/>
  </si>
  <si>
    <t>色号 3015</t>
    <phoneticPr fontId="71" type="noConversion"/>
  </si>
  <si>
    <t>201802036(201801231作废)</t>
    <phoneticPr fontId="71" type="noConversion"/>
  </si>
  <si>
    <t>0000142</t>
  </si>
  <si>
    <t>0000142</t>
    <phoneticPr fontId="71" type="noConversion"/>
  </si>
  <si>
    <t>0000141</t>
  </si>
  <si>
    <t>0000141</t>
    <phoneticPr fontId="71" type="noConversion"/>
  </si>
  <si>
    <t>0002244</t>
    <phoneticPr fontId="71" type="noConversion"/>
  </si>
  <si>
    <t>0001972</t>
    <phoneticPr fontId="71" type="noConversion"/>
  </si>
  <si>
    <t>0002243</t>
    <phoneticPr fontId="71" type="noConversion"/>
  </si>
  <si>
    <t>180202/03</t>
    <phoneticPr fontId="71" type="noConversion"/>
  </si>
  <si>
    <t>180126/180201</t>
    <phoneticPr fontId="71" type="noConversion"/>
  </si>
  <si>
    <t>171229/180201</t>
    <phoneticPr fontId="71" type="noConversion"/>
  </si>
  <si>
    <t>180128/29</t>
    <phoneticPr fontId="71" type="noConversion"/>
  </si>
  <si>
    <t>KPW-5893S-GN</t>
  </si>
  <si>
    <t>色母</t>
  </si>
  <si>
    <t>色号 3015</t>
  </si>
  <si>
    <t>PO11802010002</t>
  </si>
  <si>
    <t>长飞</t>
    <phoneticPr fontId="71" type="noConversion"/>
  </si>
  <si>
    <t>KPH0802-N</t>
    <phoneticPr fontId="71" type="noConversion"/>
  </si>
  <si>
    <t>1000x3
750x1</t>
    <phoneticPr fontId="71" type="noConversion"/>
  </si>
  <si>
    <t>KPW-5895TKUV</t>
    <phoneticPr fontId="71" type="noConversion"/>
  </si>
  <si>
    <t>上海分部</t>
    <phoneticPr fontId="71" type="noConversion"/>
  </si>
  <si>
    <t>136C</t>
  </si>
  <si>
    <t>136C</t>
    <phoneticPr fontId="71" type="noConversion"/>
  </si>
  <si>
    <t>黄</t>
    <phoneticPr fontId="71" type="noConversion"/>
  </si>
  <si>
    <t>W-20180205-101</t>
  </si>
  <si>
    <t>W-20180205-101</t>
    <phoneticPr fontId="71" type="noConversion"/>
  </si>
  <si>
    <t>2.4日丁微信告知可以用小于100min</t>
    <phoneticPr fontId="71" type="noConversion"/>
  </si>
  <si>
    <t>0001984</t>
    <phoneticPr fontId="71" type="noConversion"/>
  </si>
  <si>
    <t>0002249</t>
  </si>
  <si>
    <t>0002249</t>
    <phoneticPr fontId="71" type="noConversion"/>
  </si>
  <si>
    <t>0002250</t>
  </si>
  <si>
    <t>0002250</t>
    <phoneticPr fontId="71" type="noConversion"/>
  </si>
  <si>
    <t>0002247</t>
  </si>
  <si>
    <t>0002247</t>
    <phoneticPr fontId="71" type="noConversion"/>
  </si>
  <si>
    <t>0002248</t>
  </si>
  <si>
    <t>0002248</t>
    <phoneticPr fontId="71" type="noConversion"/>
  </si>
  <si>
    <t>0003027</t>
    <phoneticPr fontId="71" type="noConversion"/>
  </si>
  <si>
    <t>0003028</t>
  </si>
  <si>
    <t>0003028</t>
    <phoneticPr fontId="71" type="noConversion"/>
  </si>
  <si>
    <t>0002245</t>
  </si>
  <si>
    <t>0002245</t>
    <phoneticPr fontId="71" type="noConversion"/>
  </si>
  <si>
    <t>0003032</t>
  </si>
  <si>
    <t>0003032</t>
    <phoneticPr fontId="71" type="noConversion"/>
  </si>
  <si>
    <t>1802（02，03）</t>
    <phoneticPr fontId="71" type="noConversion"/>
  </si>
  <si>
    <t>1801（24，28）</t>
    <phoneticPr fontId="71" type="noConversion"/>
  </si>
  <si>
    <t>1802（03，04）</t>
    <phoneticPr fontId="71" type="noConversion"/>
  </si>
  <si>
    <t>0003029</t>
    <phoneticPr fontId="71" type="noConversion"/>
  </si>
  <si>
    <t>0003030</t>
    <phoneticPr fontId="71" type="noConversion"/>
  </si>
  <si>
    <t>0003031</t>
  </si>
  <si>
    <t>0003031</t>
    <phoneticPr fontId="71" type="noConversion"/>
  </si>
  <si>
    <t>180125/180202</t>
    <phoneticPr fontId="71" type="noConversion"/>
  </si>
  <si>
    <t>18023/4</t>
    <phoneticPr fontId="71" type="noConversion"/>
  </si>
  <si>
    <t>KPD2018-T0200</t>
    <phoneticPr fontId="71" type="noConversion"/>
  </si>
  <si>
    <t>KPD2018-T0201</t>
    <phoneticPr fontId="71" type="noConversion"/>
  </si>
  <si>
    <t>0001973</t>
  </si>
  <si>
    <t>0001973</t>
    <phoneticPr fontId="71" type="noConversion"/>
  </si>
  <si>
    <t>宏安集团</t>
    <phoneticPr fontId="71" type="noConversion"/>
  </si>
  <si>
    <t>3301-180205002</t>
    <phoneticPr fontId="71" type="noConversion"/>
  </si>
  <si>
    <t>2.5日QQ通知</t>
  </si>
  <si>
    <t>2.5日QQ通知</t>
    <phoneticPr fontId="71" type="noConversion"/>
  </si>
  <si>
    <t>1.4收电子银承1383600元，退回1049400元</t>
    <phoneticPr fontId="71" type="noConversion"/>
  </si>
  <si>
    <t>1.26日收承兑333105元，收电汇13906.09元</t>
    <phoneticPr fontId="71" type="noConversion"/>
  </si>
  <si>
    <t>0001974</t>
    <phoneticPr fontId="71" type="noConversion"/>
  </si>
  <si>
    <t>2.5日收电汇34721.10元</t>
    <phoneticPr fontId="71" type="noConversion"/>
  </si>
  <si>
    <t>收电汇3500元</t>
    <phoneticPr fontId="71" type="noConversion"/>
  </si>
  <si>
    <t>备货</t>
    <phoneticPr fontId="71" type="noConversion"/>
  </si>
  <si>
    <t>0002263</t>
    <phoneticPr fontId="71" type="noConversion"/>
  </si>
  <si>
    <t>0002261</t>
  </si>
  <si>
    <t>0002261</t>
    <phoneticPr fontId="71" type="noConversion"/>
  </si>
  <si>
    <t>180203/04</t>
    <phoneticPr fontId="71" type="noConversion"/>
  </si>
  <si>
    <t>0002251</t>
    <phoneticPr fontId="71" type="noConversion"/>
  </si>
  <si>
    <t>0002252</t>
  </si>
  <si>
    <t>0002252</t>
    <phoneticPr fontId="71" type="noConversion"/>
  </si>
  <si>
    <t>180204/05</t>
    <phoneticPr fontId="71" type="noConversion"/>
  </si>
  <si>
    <t>0002253</t>
    <phoneticPr fontId="71" type="noConversion"/>
  </si>
  <si>
    <t>0002256</t>
  </si>
  <si>
    <t>0002254</t>
    <phoneticPr fontId="71" type="noConversion"/>
  </si>
  <si>
    <t>0002255</t>
    <phoneticPr fontId="71" type="noConversion"/>
  </si>
  <si>
    <t>0002256</t>
    <phoneticPr fontId="71" type="noConversion"/>
  </si>
  <si>
    <t>0002257</t>
  </si>
  <si>
    <t>0002257</t>
    <phoneticPr fontId="71" type="noConversion"/>
  </si>
  <si>
    <t>0002258</t>
  </si>
  <si>
    <t>0002258</t>
    <phoneticPr fontId="71" type="noConversion"/>
  </si>
  <si>
    <t>0002259</t>
    <phoneticPr fontId="71" type="noConversion"/>
  </si>
  <si>
    <t>0000143</t>
  </si>
  <si>
    <t>0000143</t>
    <phoneticPr fontId="71" type="noConversion"/>
  </si>
  <si>
    <t>0000144</t>
  </si>
  <si>
    <t>0000144</t>
    <phoneticPr fontId="71" type="noConversion"/>
  </si>
  <si>
    <t>0002760</t>
    <phoneticPr fontId="71" type="noConversion"/>
  </si>
  <si>
    <t>180201/02/03</t>
    <phoneticPr fontId="71" type="noConversion"/>
  </si>
  <si>
    <t>0002763</t>
    <phoneticPr fontId="71" type="noConversion"/>
  </si>
  <si>
    <t>180201/03/04</t>
    <phoneticPr fontId="71" type="noConversion"/>
  </si>
  <si>
    <t>0002264</t>
  </si>
  <si>
    <t>0002264</t>
    <phoneticPr fontId="71" type="noConversion"/>
  </si>
  <si>
    <t>0002260</t>
    <phoneticPr fontId="71" type="noConversion"/>
  </si>
  <si>
    <t>3301-180205002</t>
  </si>
  <si>
    <t>9276360</t>
    <phoneticPr fontId="71" type="noConversion"/>
  </si>
  <si>
    <t>PO11801290009</t>
  </si>
  <si>
    <t>PO11802020003</t>
  </si>
  <si>
    <t>KPW-5893KUV</t>
  </si>
  <si>
    <t>2.1日收电子银承200万
2.5日收电子银承143420元</t>
    <phoneticPr fontId="71" type="noConversion"/>
  </si>
  <si>
    <t>1.2日收电子银承50万，2.5日收承兑40万</t>
    <phoneticPr fontId="71" type="noConversion"/>
  </si>
  <si>
    <t>HA2018Y02109</t>
    <phoneticPr fontId="71" type="noConversion"/>
  </si>
  <si>
    <t>HA2018Y02108</t>
  </si>
  <si>
    <t>HA2018Y02108</t>
    <phoneticPr fontId="71" type="noConversion"/>
  </si>
  <si>
    <t>KPW-5893C</t>
    <phoneticPr fontId="71" type="noConversion"/>
  </si>
  <si>
    <t>04264759</t>
    <phoneticPr fontId="71" type="noConversion"/>
  </si>
  <si>
    <t>04264760</t>
    <phoneticPr fontId="71" type="noConversion"/>
  </si>
  <si>
    <t>04264761</t>
    <phoneticPr fontId="71" type="noConversion"/>
  </si>
  <si>
    <t>04264762</t>
    <phoneticPr fontId="71" type="noConversion"/>
  </si>
  <si>
    <t>04264764</t>
    <phoneticPr fontId="71" type="noConversion"/>
  </si>
  <si>
    <t>04264765</t>
    <phoneticPr fontId="71" type="noConversion"/>
  </si>
  <si>
    <t>04264766</t>
    <phoneticPr fontId="71" type="noConversion"/>
  </si>
  <si>
    <t>04264767</t>
    <phoneticPr fontId="71" type="noConversion"/>
  </si>
  <si>
    <t>04264768</t>
    <phoneticPr fontId="71" type="noConversion"/>
  </si>
  <si>
    <t>04264769</t>
    <phoneticPr fontId="71" type="noConversion"/>
  </si>
  <si>
    <t>04264770</t>
    <phoneticPr fontId="71" type="noConversion"/>
  </si>
  <si>
    <t>04264771</t>
    <phoneticPr fontId="71" type="noConversion"/>
  </si>
  <si>
    <t>04264772</t>
    <phoneticPr fontId="71" type="noConversion"/>
  </si>
  <si>
    <t>04264773</t>
    <phoneticPr fontId="71" type="noConversion"/>
  </si>
  <si>
    <t>04264774</t>
    <phoneticPr fontId="71" type="noConversion"/>
  </si>
  <si>
    <t>04264775</t>
    <phoneticPr fontId="71" type="noConversion"/>
  </si>
  <si>
    <t>04264776</t>
    <phoneticPr fontId="71" type="noConversion"/>
  </si>
  <si>
    <t>04264777</t>
    <phoneticPr fontId="71" type="noConversion"/>
  </si>
  <si>
    <t>04264778</t>
    <phoneticPr fontId="71" type="noConversion"/>
  </si>
  <si>
    <t>04264779</t>
    <phoneticPr fontId="71" type="noConversion"/>
  </si>
  <si>
    <t>KPD2018-P0149</t>
    <phoneticPr fontId="71" type="noConversion"/>
  </si>
  <si>
    <t>PO11802050007</t>
    <phoneticPr fontId="71" type="noConversion"/>
  </si>
  <si>
    <t>KPD2018-P0150</t>
    <phoneticPr fontId="71" type="noConversion"/>
  </si>
  <si>
    <t>KPD2018-P0151</t>
    <phoneticPr fontId="71" type="noConversion"/>
  </si>
  <si>
    <t>04264780</t>
    <phoneticPr fontId="71" type="noConversion"/>
  </si>
  <si>
    <t>04264791</t>
    <phoneticPr fontId="71" type="noConversion"/>
  </si>
  <si>
    <t>04264782</t>
    <phoneticPr fontId="71" type="noConversion"/>
  </si>
  <si>
    <t>04264783</t>
    <phoneticPr fontId="71" type="noConversion"/>
  </si>
  <si>
    <t>04264784</t>
    <phoneticPr fontId="71" type="noConversion"/>
  </si>
  <si>
    <t>04264785</t>
    <phoneticPr fontId="71" type="noConversion"/>
  </si>
  <si>
    <t>04264786</t>
    <phoneticPr fontId="71" type="noConversion"/>
  </si>
  <si>
    <t>04264787</t>
    <phoneticPr fontId="71" type="noConversion"/>
  </si>
  <si>
    <t>04264788</t>
    <phoneticPr fontId="71" type="noConversion"/>
  </si>
  <si>
    <t>04264789</t>
    <phoneticPr fontId="71" type="noConversion"/>
  </si>
  <si>
    <t>04264790</t>
    <phoneticPr fontId="71" type="noConversion"/>
  </si>
  <si>
    <t>04264792</t>
    <phoneticPr fontId="71" type="noConversion"/>
  </si>
  <si>
    <t>04264793</t>
    <phoneticPr fontId="71" type="noConversion"/>
  </si>
  <si>
    <t>04264794</t>
    <phoneticPr fontId="71" type="noConversion"/>
  </si>
  <si>
    <t>04264798</t>
    <phoneticPr fontId="71" type="noConversion"/>
  </si>
  <si>
    <t>04264797</t>
    <phoneticPr fontId="71" type="noConversion"/>
  </si>
  <si>
    <t>04264796</t>
    <phoneticPr fontId="71" type="noConversion"/>
  </si>
  <si>
    <t>04264800</t>
    <phoneticPr fontId="71" type="noConversion"/>
  </si>
  <si>
    <t>04264801</t>
    <phoneticPr fontId="71" type="noConversion"/>
  </si>
  <si>
    <t>04264802</t>
    <phoneticPr fontId="71" type="noConversion"/>
  </si>
  <si>
    <t>04264803</t>
    <phoneticPr fontId="71" type="noConversion"/>
  </si>
  <si>
    <t>04264804</t>
    <phoneticPr fontId="71" type="noConversion"/>
  </si>
  <si>
    <t>04264805</t>
    <phoneticPr fontId="71" type="noConversion"/>
  </si>
  <si>
    <t>04264799</t>
    <phoneticPr fontId="71" type="noConversion"/>
  </si>
  <si>
    <t>KPD2018-P0147</t>
    <phoneticPr fontId="71" type="noConversion"/>
  </si>
  <si>
    <t>样品</t>
    <phoneticPr fontId="71" type="noConversion"/>
  </si>
  <si>
    <t>KPH0802-N</t>
    <phoneticPr fontId="71" type="noConversion"/>
  </si>
  <si>
    <t>华中</t>
    <phoneticPr fontId="71" type="noConversion"/>
  </si>
  <si>
    <t>备货</t>
    <phoneticPr fontId="71" type="noConversion"/>
  </si>
  <si>
    <t>富通</t>
    <phoneticPr fontId="71" type="noConversion"/>
  </si>
  <si>
    <t>富通杭州</t>
    <phoneticPr fontId="71" type="noConversion"/>
  </si>
  <si>
    <t>CDKJ-FSO-18020006-01</t>
    <phoneticPr fontId="71" type="noConversion"/>
  </si>
  <si>
    <t>无卤料</t>
    <phoneticPr fontId="71" type="noConversion"/>
  </si>
  <si>
    <t>KPW-5893</t>
    <phoneticPr fontId="71" type="noConversion"/>
  </si>
  <si>
    <t>10号生产完成</t>
    <phoneticPr fontId="71" type="noConversion"/>
  </si>
  <si>
    <t>华东</t>
    <phoneticPr fontId="71" type="noConversion"/>
  </si>
  <si>
    <t>华中</t>
    <phoneticPr fontId="71" type="noConversion"/>
  </si>
  <si>
    <t>华北</t>
    <phoneticPr fontId="71" type="noConversion"/>
  </si>
  <si>
    <t>TGGL-KPD2018AD0201</t>
    <phoneticPr fontId="71" type="noConversion"/>
  </si>
  <si>
    <t>HA2018Y01161-120吨</t>
    <phoneticPr fontId="71" type="noConversion"/>
  </si>
  <si>
    <t>样品</t>
    <phoneticPr fontId="71" type="noConversion"/>
  </si>
  <si>
    <t>KPW-5898</t>
    <phoneticPr fontId="71" type="noConversion"/>
  </si>
  <si>
    <t>灰</t>
    <phoneticPr fontId="71" type="noConversion"/>
  </si>
  <si>
    <t>样品，2.6日补入资料</t>
    <phoneticPr fontId="71" type="noConversion"/>
  </si>
  <si>
    <t>长飞</t>
    <phoneticPr fontId="71" type="noConversion"/>
  </si>
  <si>
    <t>3000037360-200吨</t>
    <phoneticPr fontId="71" type="noConversion"/>
  </si>
  <si>
    <t>烽火</t>
    <phoneticPr fontId="71" type="noConversion"/>
  </si>
  <si>
    <t>0001962</t>
    <phoneticPr fontId="71" type="noConversion"/>
  </si>
  <si>
    <t>西厂</t>
  </si>
  <si>
    <t>西厂</t>
    <phoneticPr fontId="71" type="noConversion"/>
  </si>
  <si>
    <t>长飞中利</t>
    <phoneticPr fontId="71" type="noConversion"/>
  </si>
  <si>
    <t>YOFCJS180206KP</t>
    <phoneticPr fontId="71" type="noConversion"/>
  </si>
  <si>
    <t>POP180201</t>
  </si>
  <si>
    <t>POP180201</t>
    <phoneticPr fontId="71" type="noConversion"/>
  </si>
  <si>
    <t>KPD2018-T0202</t>
    <phoneticPr fontId="71" type="noConversion"/>
  </si>
  <si>
    <t>上海长飞</t>
    <phoneticPr fontId="71" type="noConversion"/>
  </si>
  <si>
    <t>上海分部</t>
    <phoneticPr fontId="71" type="noConversion"/>
  </si>
  <si>
    <t>KPW-5895TKUV-1</t>
    <phoneticPr fontId="71" type="noConversion"/>
  </si>
  <si>
    <t>水绿</t>
    <phoneticPr fontId="71" type="noConversion"/>
  </si>
  <si>
    <t>KPD2018-T0203</t>
    <phoneticPr fontId="71" type="noConversion"/>
  </si>
  <si>
    <t>KPD2018-T0204</t>
    <phoneticPr fontId="71" type="noConversion"/>
  </si>
  <si>
    <t>HA2018Y02113-60吨</t>
    <phoneticPr fontId="71" type="noConversion"/>
  </si>
  <si>
    <t>KPW-5890L</t>
    <phoneticPr fontId="71" type="noConversion"/>
  </si>
  <si>
    <t>0000146</t>
  </si>
  <si>
    <t>0000146</t>
    <phoneticPr fontId="71" type="noConversion"/>
  </si>
  <si>
    <t>1802（05.06</t>
    <phoneticPr fontId="71" type="noConversion"/>
  </si>
  <si>
    <t>0000243</t>
    <phoneticPr fontId="71" type="noConversion"/>
  </si>
  <si>
    <t>0000145</t>
  </si>
  <si>
    <t>0000145</t>
    <phoneticPr fontId="71" type="noConversion"/>
  </si>
  <si>
    <t>0002265</t>
    <phoneticPr fontId="71" type="noConversion"/>
  </si>
  <si>
    <t>0002266</t>
    <phoneticPr fontId="71" type="noConversion"/>
  </si>
  <si>
    <t>180205/06</t>
    <phoneticPr fontId="71" type="noConversion"/>
  </si>
  <si>
    <t>0002267</t>
  </si>
  <si>
    <t>0002267</t>
    <phoneticPr fontId="71" type="noConversion"/>
  </si>
  <si>
    <t>0002268</t>
  </si>
  <si>
    <t>0002268</t>
    <phoneticPr fontId="71" type="noConversion"/>
  </si>
  <si>
    <t>180204/05/06</t>
    <phoneticPr fontId="71" type="noConversion"/>
  </si>
  <si>
    <t>0002269</t>
  </si>
  <si>
    <t>0002269</t>
    <phoneticPr fontId="71" type="noConversion"/>
  </si>
  <si>
    <t>180203/04</t>
    <phoneticPr fontId="71" type="noConversion"/>
  </si>
  <si>
    <t>0002270</t>
    <phoneticPr fontId="71" type="noConversion"/>
  </si>
  <si>
    <t>0002272</t>
    <phoneticPr fontId="71" type="noConversion"/>
  </si>
  <si>
    <t>180204/05</t>
    <phoneticPr fontId="71" type="noConversion"/>
  </si>
  <si>
    <t>0002271</t>
  </si>
  <si>
    <t>0002271</t>
    <phoneticPr fontId="71" type="noConversion"/>
  </si>
  <si>
    <t>0002273</t>
  </si>
  <si>
    <t>0002273</t>
    <phoneticPr fontId="71" type="noConversion"/>
  </si>
  <si>
    <t>0002275</t>
  </si>
  <si>
    <t>0002275</t>
    <phoneticPr fontId="71" type="noConversion"/>
  </si>
  <si>
    <t>0003051</t>
    <phoneticPr fontId="71" type="noConversion"/>
  </si>
  <si>
    <t>补1.22漏记的一包样品数量</t>
    <phoneticPr fontId="71" type="noConversion"/>
  </si>
  <si>
    <t>3000037360-200吨</t>
  </si>
  <si>
    <t>特种PE</t>
    <phoneticPr fontId="71" type="noConversion"/>
  </si>
  <si>
    <t>KPL0803-S</t>
    <phoneticPr fontId="71" type="noConversion"/>
  </si>
  <si>
    <t>本</t>
    <phoneticPr fontId="71" type="noConversion"/>
  </si>
  <si>
    <t>1.12日收电子银承270万整，有10万是投标保证金
1.3收电子银承415440.66元
1.29日收银承673350.50元 
2.6日收承兑2235560.71元</t>
    <phoneticPr fontId="71" type="noConversion"/>
  </si>
  <si>
    <t>2.6日收承兑2235560.71元</t>
    <phoneticPr fontId="71" type="noConversion"/>
  </si>
  <si>
    <t>1.10日收30万银承
2.6日收承兑173230.00元</t>
    <phoneticPr fontId="71" type="noConversion"/>
  </si>
  <si>
    <t>2.6日收承兑173230.00元</t>
    <phoneticPr fontId="71" type="noConversion"/>
  </si>
  <si>
    <t>AA-15-0208-KPD</t>
    <phoneticPr fontId="71" type="noConversion"/>
  </si>
  <si>
    <t>深圳市特发信息股份有限公司东莞分公司-电力缆</t>
    <phoneticPr fontId="71" type="noConversion"/>
  </si>
  <si>
    <t>KPM0801-II(Z)</t>
    <phoneticPr fontId="71" type="noConversion"/>
  </si>
  <si>
    <t>04264806</t>
    <phoneticPr fontId="71" type="noConversion"/>
  </si>
  <si>
    <t>04264807</t>
    <phoneticPr fontId="71" type="noConversion"/>
  </si>
  <si>
    <t>04264808</t>
    <phoneticPr fontId="71" type="noConversion"/>
  </si>
  <si>
    <t>04264809</t>
    <phoneticPr fontId="71" type="noConversion"/>
  </si>
  <si>
    <t>04264810</t>
    <phoneticPr fontId="71" type="noConversion"/>
  </si>
  <si>
    <t>04264811</t>
    <phoneticPr fontId="71" type="noConversion"/>
  </si>
  <si>
    <t>KPD2018-P0083</t>
    <phoneticPr fontId="71" type="noConversion"/>
  </si>
  <si>
    <t>KPD2018-P0155</t>
    <phoneticPr fontId="71" type="noConversion"/>
  </si>
  <si>
    <t>KPD2018-P0154</t>
    <phoneticPr fontId="71" type="noConversion"/>
  </si>
  <si>
    <t>KPD2018-P0153</t>
    <phoneticPr fontId="71" type="noConversion"/>
  </si>
  <si>
    <t>KPD2018-P0152</t>
    <phoneticPr fontId="71" type="noConversion"/>
  </si>
  <si>
    <t>KPD2018-P0143</t>
    <phoneticPr fontId="71" type="noConversion"/>
  </si>
  <si>
    <t>KPD2018-P0146</t>
    <phoneticPr fontId="71" type="noConversion"/>
  </si>
  <si>
    <t>2.6日收电子商承2733125.00元</t>
    <phoneticPr fontId="71" type="noConversion"/>
  </si>
  <si>
    <t>3301-180206006</t>
    <phoneticPr fontId="71" type="noConversion"/>
  </si>
  <si>
    <t>备货</t>
    <phoneticPr fontId="71" type="noConversion"/>
  </si>
  <si>
    <t>上海长飞</t>
    <phoneticPr fontId="71" type="noConversion"/>
  </si>
  <si>
    <t>PO11802070003</t>
    <phoneticPr fontId="71" type="noConversion"/>
  </si>
  <si>
    <t>KPW-5892</t>
    <phoneticPr fontId="71" type="noConversion"/>
  </si>
  <si>
    <t>AB-13-0030-KPD-40吨</t>
    <phoneticPr fontId="71" type="noConversion"/>
  </si>
  <si>
    <t>201801318-5吨</t>
    <phoneticPr fontId="71" type="noConversion"/>
  </si>
  <si>
    <t>顺丰快递</t>
    <phoneticPr fontId="71" type="noConversion"/>
  </si>
  <si>
    <t>0003052</t>
  </si>
  <si>
    <t>0003052</t>
    <phoneticPr fontId="71" type="noConversion"/>
  </si>
  <si>
    <t>180206/07</t>
    <phoneticPr fontId="71" type="noConversion"/>
  </si>
  <si>
    <t>0003053</t>
  </si>
  <si>
    <t>0003053</t>
    <phoneticPr fontId="71" type="noConversion"/>
  </si>
  <si>
    <t>180205/06</t>
    <phoneticPr fontId="71" type="noConversion"/>
  </si>
  <si>
    <t>0003054</t>
  </si>
  <si>
    <t>0003054</t>
    <phoneticPr fontId="71" type="noConversion"/>
  </si>
  <si>
    <t>0003055</t>
    <phoneticPr fontId="71" type="noConversion"/>
  </si>
  <si>
    <t>0003056</t>
  </si>
  <si>
    <t>0003056</t>
    <phoneticPr fontId="71" type="noConversion"/>
  </si>
  <si>
    <t>0003057</t>
    <phoneticPr fontId="71" type="noConversion"/>
  </si>
  <si>
    <t>180204/05</t>
    <phoneticPr fontId="71" type="noConversion"/>
  </si>
  <si>
    <t>0003058</t>
    <phoneticPr fontId="71" type="noConversion"/>
  </si>
  <si>
    <t>HA2018Y02109</t>
  </si>
  <si>
    <t>HA2018Y01161-120吨</t>
  </si>
  <si>
    <t>顺丰快递</t>
  </si>
  <si>
    <t>20180206009-4吨</t>
    <phoneticPr fontId="71" type="noConversion"/>
  </si>
  <si>
    <t>PT629U</t>
    <phoneticPr fontId="71" type="noConversion"/>
  </si>
  <si>
    <t>20180206009-10吨</t>
    <phoneticPr fontId="71" type="noConversion"/>
  </si>
  <si>
    <t>备货</t>
    <phoneticPr fontId="71" type="noConversion"/>
  </si>
  <si>
    <t>KPH0802-N</t>
    <phoneticPr fontId="71" type="noConversion"/>
  </si>
  <si>
    <t>20180206009-22.5吨</t>
    <phoneticPr fontId="71" type="noConversion"/>
  </si>
  <si>
    <t>0001985</t>
    <phoneticPr fontId="71" type="noConversion"/>
  </si>
  <si>
    <t>KPD2018-P0157</t>
    <phoneticPr fontId="71" type="noConversion"/>
  </si>
  <si>
    <t>PO11802070002</t>
    <phoneticPr fontId="71" type="noConversion"/>
  </si>
  <si>
    <t>KPD2018-T0197</t>
    <phoneticPr fontId="71" type="noConversion"/>
  </si>
  <si>
    <t>KPD2018-T0198</t>
    <phoneticPr fontId="71" type="noConversion"/>
  </si>
  <si>
    <t>KPD2018-T0199</t>
    <phoneticPr fontId="71" type="noConversion"/>
  </si>
  <si>
    <t>GYD-20180203001</t>
    <phoneticPr fontId="71" type="noConversion"/>
  </si>
  <si>
    <t>KPD2018-T0191</t>
    <phoneticPr fontId="71" type="noConversion"/>
  </si>
  <si>
    <t>0000147</t>
  </si>
  <si>
    <t>0000147</t>
    <phoneticPr fontId="71" type="noConversion"/>
  </si>
  <si>
    <t>其他</t>
    <phoneticPr fontId="71" type="noConversion"/>
  </si>
  <si>
    <t>备货</t>
    <phoneticPr fontId="71" type="noConversion"/>
  </si>
  <si>
    <t>2.8日收纸质银行承兑50万</t>
    <phoneticPr fontId="71" type="noConversion"/>
  </si>
  <si>
    <t>3301-180208002</t>
    <phoneticPr fontId="71" type="noConversion"/>
  </si>
  <si>
    <t>AB-13-0045-KPD</t>
    <phoneticPr fontId="71" type="noConversion"/>
  </si>
  <si>
    <t>KPH0802-OR</t>
    <phoneticPr fontId="71" type="noConversion"/>
  </si>
  <si>
    <t>桔</t>
    <phoneticPr fontId="71" type="noConversion"/>
  </si>
  <si>
    <t>RAL2008</t>
    <phoneticPr fontId="71" type="noConversion"/>
  </si>
  <si>
    <t>AB-13-0045-KPD-61.5吨</t>
    <phoneticPr fontId="71" type="noConversion"/>
  </si>
  <si>
    <t>金黄</t>
    <phoneticPr fontId="71" type="noConversion"/>
  </si>
  <si>
    <t>RAL1004</t>
    <phoneticPr fontId="71" type="noConversion"/>
  </si>
  <si>
    <t>RAL5004</t>
    <phoneticPr fontId="71" type="noConversion"/>
  </si>
  <si>
    <t>蓝黑</t>
    <phoneticPr fontId="71" type="noConversion"/>
  </si>
  <si>
    <t>0003059</t>
  </si>
  <si>
    <t>0003059</t>
    <phoneticPr fontId="71" type="noConversion"/>
  </si>
  <si>
    <t>180207/08</t>
    <phoneticPr fontId="71" type="noConversion"/>
  </si>
  <si>
    <t>0003060</t>
  </si>
  <si>
    <t>0003060</t>
    <phoneticPr fontId="71" type="noConversion"/>
  </si>
  <si>
    <t>180201/06</t>
    <phoneticPr fontId="71" type="noConversion"/>
  </si>
  <si>
    <t>0003061</t>
    <phoneticPr fontId="71" type="noConversion"/>
  </si>
  <si>
    <t>0003062</t>
  </si>
  <si>
    <t>0003062</t>
    <phoneticPr fontId="71" type="noConversion"/>
  </si>
  <si>
    <t>180206/07</t>
    <phoneticPr fontId="71" type="noConversion"/>
  </si>
  <si>
    <t>0003063</t>
  </si>
  <si>
    <t>0003063</t>
    <phoneticPr fontId="71" type="noConversion"/>
  </si>
  <si>
    <t>180205/06</t>
    <phoneticPr fontId="71" type="noConversion"/>
  </si>
  <si>
    <t>0003064</t>
  </si>
  <si>
    <t>0003064</t>
    <phoneticPr fontId="71" type="noConversion"/>
  </si>
  <si>
    <t>0003065</t>
    <phoneticPr fontId="71" type="noConversion"/>
  </si>
  <si>
    <t>0003066</t>
    <phoneticPr fontId="71" type="noConversion"/>
  </si>
  <si>
    <t>0003067</t>
    <phoneticPr fontId="71" type="noConversion"/>
  </si>
  <si>
    <t>0003068</t>
    <phoneticPr fontId="71" type="noConversion"/>
  </si>
  <si>
    <t>0003069</t>
    <phoneticPr fontId="71" type="noConversion"/>
  </si>
  <si>
    <t>0003071</t>
    <phoneticPr fontId="71" type="noConversion"/>
  </si>
  <si>
    <t>180201/02</t>
    <phoneticPr fontId="71" type="noConversion"/>
  </si>
  <si>
    <t>0003070</t>
    <phoneticPr fontId="71" type="noConversion"/>
  </si>
  <si>
    <t>0000244</t>
    <phoneticPr fontId="71" type="noConversion"/>
  </si>
  <si>
    <t>1802（04.05.06）</t>
    <phoneticPr fontId="71" type="noConversion"/>
  </si>
  <si>
    <t>20180116001-10吨</t>
  </si>
  <si>
    <t>20180123003-45吨</t>
  </si>
  <si>
    <t>20180123003-13吨</t>
  </si>
  <si>
    <t>KPH0802-BB</t>
    <phoneticPr fontId="71" type="noConversion"/>
  </si>
  <si>
    <t>KPH0802-GY</t>
    <phoneticPr fontId="71" type="noConversion"/>
  </si>
  <si>
    <t>750/25</t>
    <phoneticPr fontId="71" type="noConversion"/>
  </si>
  <si>
    <t>润飞</t>
    <phoneticPr fontId="71" type="noConversion"/>
  </si>
  <si>
    <t>特发</t>
    <phoneticPr fontId="71" type="noConversion"/>
  </si>
  <si>
    <t>重庆特发</t>
    <phoneticPr fontId="71" type="noConversion"/>
  </si>
  <si>
    <t>SDG2018CG0208-038</t>
    <phoneticPr fontId="71" type="noConversion"/>
  </si>
  <si>
    <t>KPD2018-T0210</t>
    <phoneticPr fontId="71" type="noConversion"/>
  </si>
  <si>
    <t>KPD2018-P0160</t>
    <phoneticPr fontId="71" type="noConversion"/>
  </si>
  <si>
    <t>西南</t>
    <phoneticPr fontId="71" type="noConversion"/>
  </si>
  <si>
    <t>华南</t>
    <phoneticPr fontId="71" type="noConversion"/>
  </si>
  <si>
    <t>KPD2018-P0158</t>
    <phoneticPr fontId="71" type="noConversion"/>
  </si>
  <si>
    <t>KPD2018-P0159</t>
    <phoneticPr fontId="71" type="noConversion"/>
  </si>
  <si>
    <t>25x26
10x1</t>
    <phoneticPr fontId="71" type="noConversion"/>
  </si>
  <si>
    <t>04264812</t>
    <phoneticPr fontId="71" type="noConversion"/>
  </si>
  <si>
    <t>04264813</t>
    <phoneticPr fontId="71" type="noConversion"/>
  </si>
  <si>
    <t>04264814</t>
    <phoneticPr fontId="71" type="noConversion"/>
  </si>
  <si>
    <t>0000816</t>
    <phoneticPr fontId="71" type="noConversion"/>
  </si>
  <si>
    <t>04264815</t>
    <phoneticPr fontId="71" type="noConversion"/>
  </si>
  <si>
    <t>04264816</t>
    <phoneticPr fontId="71" type="noConversion"/>
  </si>
  <si>
    <t>04264817</t>
    <phoneticPr fontId="71" type="noConversion"/>
  </si>
  <si>
    <t>KPD2018-T0207</t>
    <phoneticPr fontId="71" type="noConversion"/>
  </si>
  <si>
    <t>KPD2018-T0208</t>
    <phoneticPr fontId="71" type="noConversion"/>
  </si>
  <si>
    <t>KPD2018-T0206</t>
    <phoneticPr fontId="71" type="noConversion"/>
  </si>
  <si>
    <t>KPD2018-T0209</t>
    <phoneticPr fontId="71" type="noConversion"/>
  </si>
  <si>
    <t>广东亨通</t>
    <phoneticPr fontId="71" type="noConversion"/>
  </si>
  <si>
    <t>深圳长飞</t>
    <phoneticPr fontId="71" type="noConversion"/>
  </si>
  <si>
    <t>南京华信</t>
    <phoneticPr fontId="71" type="noConversion"/>
  </si>
  <si>
    <r>
      <t>4</t>
    </r>
    <r>
      <rPr>
        <sz val="11"/>
        <color theme="1"/>
        <rFont val="宋体"/>
        <family val="3"/>
        <charset val="134"/>
        <scheme val="minor"/>
      </rPr>
      <t>5天付款</t>
    </r>
    <phoneticPr fontId="71" type="noConversion"/>
  </si>
  <si>
    <t>南京华信</t>
    <phoneticPr fontId="71" type="noConversion"/>
  </si>
  <si>
    <t>0003072</t>
  </si>
  <si>
    <t>0003072</t>
    <phoneticPr fontId="71" type="noConversion"/>
  </si>
  <si>
    <t>0003073</t>
  </si>
  <si>
    <t>0003073</t>
    <phoneticPr fontId="71" type="noConversion"/>
  </si>
  <si>
    <t>0003074</t>
  </si>
  <si>
    <t>0003074</t>
    <phoneticPr fontId="71" type="noConversion"/>
  </si>
  <si>
    <t>0003075</t>
    <phoneticPr fontId="71" type="noConversion"/>
  </si>
  <si>
    <t>0002276</t>
    <phoneticPr fontId="71" type="noConversion"/>
  </si>
  <si>
    <t>0002277</t>
    <phoneticPr fontId="71" type="noConversion"/>
  </si>
  <si>
    <t>特发</t>
    <phoneticPr fontId="71" type="noConversion"/>
  </si>
  <si>
    <t>润飞</t>
    <phoneticPr fontId="71" type="noConversion"/>
  </si>
  <si>
    <t>2018CG0209-171</t>
    <phoneticPr fontId="71" type="noConversion"/>
  </si>
  <si>
    <t>HA2018Y02119</t>
    <phoneticPr fontId="71" type="noConversion"/>
  </si>
  <si>
    <t>抗电痕料</t>
    <phoneticPr fontId="71" type="noConversion"/>
  </si>
  <si>
    <t>KPD-0806</t>
    <phoneticPr fontId="71" type="noConversion"/>
  </si>
  <si>
    <t>KPM0801-S</t>
    <phoneticPr fontId="71" type="noConversion"/>
  </si>
  <si>
    <t>本</t>
    <phoneticPr fontId="71" type="noConversion"/>
  </si>
  <si>
    <t>0002278</t>
    <phoneticPr fontId="71" type="noConversion"/>
  </si>
  <si>
    <t>180208/09</t>
    <phoneticPr fontId="71" type="noConversion"/>
  </si>
  <si>
    <t>180207/08</t>
    <phoneticPr fontId="71" type="noConversion"/>
  </si>
  <si>
    <t>AB-15-0068-KPD</t>
    <phoneticPr fontId="71" type="noConversion"/>
  </si>
  <si>
    <t>订单1.9发2吨</t>
    <phoneticPr fontId="71" type="noConversion"/>
  </si>
  <si>
    <t>样品</t>
    <phoneticPr fontId="71" type="noConversion"/>
  </si>
  <si>
    <t>备货</t>
    <phoneticPr fontId="71" type="noConversion"/>
  </si>
  <si>
    <t>3301-180209005</t>
    <phoneticPr fontId="71" type="noConversion"/>
  </si>
  <si>
    <t>PO11802090002</t>
    <phoneticPr fontId="71" type="noConversion"/>
  </si>
  <si>
    <t>发混合料</t>
    <phoneticPr fontId="71" type="noConversion"/>
  </si>
  <si>
    <t>0002279</t>
  </si>
  <si>
    <t>0002279</t>
    <phoneticPr fontId="71" type="noConversion"/>
  </si>
  <si>
    <t>180209/10</t>
    <phoneticPr fontId="71" type="noConversion"/>
  </si>
  <si>
    <t>0002280</t>
  </si>
  <si>
    <t>0002280</t>
    <phoneticPr fontId="71" type="noConversion"/>
  </si>
  <si>
    <t>180208/09</t>
    <phoneticPr fontId="71" type="noConversion"/>
  </si>
  <si>
    <t>0002281</t>
  </si>
  <si>
    <t>0002281</t>
    <phoneticPr fontId="71" type="noConversion"/>
  </si>
  <si>
    <t>0002282</t>
    <phoneticPr fontId="71" type="noConversion"/>
  </si>
  <si>
    <t>0002283</t>
  </si>
  <si>
    <t>0002283</t>
    <phoneticPr fontId="71" type="noConversion"/>
  </si>
  <si>
    <t>AB-15-0068-KPD</t>
  </si>
  <si>
    <t>0002284</t>
    <phoneticPr fontId="71" type="noConversion"/>
  </si>
  <si>
    <t>0002285</t>
    <phoneticPr fontId="71" type="noConversion"/>
  </si>
  <si>
    <t>0002286</t>
    <phoneticPr fontId="71" type="noConversion"/>
  </si>
  <si>
    <t>0002287</t>
    <phoneticPr fontId="71" type="noConversion"/>
  </si>
  <si>
    <t>0002288</t>
    <phoneticPr fontId="71" type="noConversion"/>
  </si>
  <si>
    <t>KPW-5890</t>
    <phoneticPr fontId="71" type="noConversion"/>
  </si>
  <si>
    <t>3301-180211001</t>
    <phoneticPr fontId="71" type="noConversion"/>
  </si>
  <si>
    <t>KPH0802</t>
    <phoneticPr fontId="71" type="noConversion"/>
  </si>
  <si>
    <t>3301-180209001</t>
    <phoneticPr fontId="71" type="noConversion"/>
  </si>
  <si>
    <t>2.11收纸质银承133740.00元</t>
    <phoneticPr fontId="71" type="noConversion"/>
  </si>
  <si>
    <t>0002285</t>
  </si>
  <si>
    <t>0002286</t>
  </si>
  <si>
    <t>0002284</t>
  </si>
  <si>
    <t>0002287</t>
  </si>
  <si>
    <t>0002288</t>
  </si>
  <si>
    <t>HA2018Y02113-60吨</t>
  </si>
  <si>
    <t>0002291</t>
  </si>
  <si>
    <t>0002291</t>
    <phoneticPr fontId="71" type="noConversion"/>
  </si>
  <si>
    <t>0002290</t>
  </si>
  <si>
    <t>0002290</t>
    <phoneticPr fontId="71" type="noConversion"/>
  </si>
  <si>
    <t>0002292</t>
  </si>
  <si>
    <t>0002292</t>
    <phoneticPr fontId="71" type="noConversion"/>
  </si>
  <si>
    <t>0002289</t>
    <phoneticPr fontId="71" type="noConversion"/>
  </si>
  <si>
    <t>180210/11</t>
    <phoneticPr fontId="71" type="noConversion"/>
  </si>
  <si>
    <t>180209/10</t>
    <phoneticPr fontId="71" type="noConversion"/>
  </si>
  <si>
    <t xml:space="preserve"> RAL5015</t>
    <phoneticPr fontId="71" type="noConversion"/>
  </si>
  <si>
    <t>3301-180211006</t>
    <phoneticPr fontId="71" type="noConversion"/>
  </si>
  <si>
    <t>KPW-5890L</t>
    <phoneticPr fontId="71" type="noConversion"/>
  </si>
  <si>
    <t>Y-20180210-002</t>
    <phoneticPr fontId="71" type="noConversion"/>
  </si>
  <si>
    <t>KPW-5890</t>
    <phoneticPr fontId="71" type="noConversion"/>
  </si>
  <si>
    <t>KPH0802-BU</t>
    <phoneticPr fontId="71" type="noConversion"/>
  </si>
  <si>
    <t>蓝</t>
    <phoneticPr fontId="71" type="noConversion"/>
  </si>
  <si>
    <t>KPW-5125F</t>
    <phoneticPr fontId="71" type="noConversion"/>
  </si>
  <si>
    <t>藏龙岛</t>
    <phoneticPr fontId="71" type="noConversion"/>
  </si>
  <si>
    <t>KPW-5895</t>
    <phoneticPr fontId="71" type="noConversion"/>
  </si>
  <si>
    <t>红</t>
    <phoneticPr fontId="71" type="noConversion"/>
  </si>
  <si>
    <t>Y-20180208-001</t>
    <phoneticPr fontId="71" type="noConversion"/>
  </si>
  <si>
    <t>AB-13-0045-KPD</t>
    <phoneticPr fontId="71" type="noConversion"/>
  </si>
  <si>
    <t>货送中外运仓库</t>
    <phoneticPr fontId="71" type="noConversion"/>
  </si>
  <si>
    <t>3301-180212001</t>
    <phoneticPr fontId="71" type="noConversion"/>
  </si>
  <si>
    <t>3301-180212003</t>
    <phoneticPr fontId="71" type="noConversion"/>
  </si>
  <si>
    <t>KPW-5890</t>
    <phoneticPr fontId="71" type="noConversion"/>
  </si>
  <si>
    <t>1000x2</t>
    <phoneticPr fontId="71" type="noConversion"/>
  </si>
  <si>
    <t>1000x1，750x1</t>
    <phoneticPr fontId="71" type="noConversion"/>
  </si>
  <si>
    <t>湖北楚天</t>
    <phoneticPr fontId="71" type="noConversion"/>
  </si>
  <si>
    <t>此单开始是烽火送楚天，2.12日对账烽火让跟楚天单独结算，重新做合同，发票开到楚天</t>
    <phoneticPr fontId="71" type="noConversion"/>
  </si>
  <si>
    <t>0002293</t>
  </si>
  <si>
    <t>0002293</t>
    <phoneticPr fontId="71" type="noConversion"/>
  </si>
  <si>
    <t>0002294</t>
  </si>
  <si>
    <t>0002294</t>
    <phoneticPr fontId="71" type="noConversion"/>
  </si>
  <si>
    <t>180211/12</t>
    <phoneticPr fontId="71" type="noConversion"/>
  </si>
  <si>
    <t>0002295</t>
    <phoneticPr fontId="71" type="noConversion"/>
  </si>
  <si>
    <t>0002296</t>
  </si>
  <si>
    <t>0002296</t>
    <phoneticPr fontId="71" type="noConversion"/>
  </si>
  <si>
    <t>180202/06</t>
    <phoneticPr fontId="71" type="noConversion"/>
  </si>
  <si>
    <t>3000037329-100吨</t>
  </si>
  <si>
    <t>KPH0802</t>
    <phoneticPr fontId="71" type="noConversion"/>
  </si>
  <si>
    <t>备货</t>
    <phoneticPr fontId="71" type="noConversion"/>
  </si>
  <si>
    <t>出口南非，特殊标签</t>
    <phoneticPr fontId="71" type="noConversion"/>
  </si>
  <si>
    <t>老厂</t>
    <phoneticPr fontId="71" type="noConversion"/>
  </si>
  <si>
    <t>HA2018Y02126</t>
  </si>
  <si>
    <t>HA2018Y02126</t>
    <phoneticPr fontId="71" type="noConversion"/>
  </si>
  <si>
    <t>备货</t>
    <phoneticPr fontId="71" type="noConversion"/>
  </si>
  <si>
    <t>听通知</t>
    <phoneticPr fontId="71" type="noConversion"/>
  </si>
  <si>
    <t>0002299</t>
  </si>
  <si>
    <t>0002299</t>
    <phoneticPr fontId="71" type="noConversion"/>
  </si>
  <si>
    <t>0002300</t>
  </si>
  <si>
    <t>0002300</t>
    <phoneticPr fontId="71" type="noConversion"/>
  </si>
  <si>
    <t>180212/13</t>
    <phoneticPr fontId="71" type="noConversion"/>
  </si>
  <si>
    <t>0002301</t>
  </si>
  <si>
    <t>0002301</t>
    <phoneticPr fontId="71" type="noConversion"/>
  </si>
  <si>
    <t>0002302</t>
  </si>
  <si>
    <t>0002302</t>
    <phoneticPr fontId="71" type="noConversion"/>
  </si>
  <si>
    <t>AB-15-0068-KPD-120吨</t>
  </si>
  <si>
    <t>10号生产完成</t>
  </si>
  <si>
    <t>CDKJ-FSO-18020006-01</t>
  </si>
  <si>
    <t>201801311-150吨</t>
  </si>
  <si>
    <t>YOFCJS180206KP</t>
  </si>
  <si>
    <t>0002303</t>
  </si>
  <si>
    <t>0002303</t>
    <phoneticPr fontId="71" type="noConversion"/>
  </si>
  <si>
    <t>180211/12</t>
    <phoneticPr fontId="71" type="noConversion"/>
  </si>
  <si>
    <t>0002304</t>
  </si>
  <si>
    <t>0002304</t>
    <phoneticPr fontId="71" type="noConversion"/>
  </si>
  <si>
    <t>0002305</t>
  </si>
  <si>
    <t>0002305</t>
    <phoneticPr fontId="71" type="noConversion"/>
  </si>
  <si>
    <t>180210/11</t>
    <phoneticPr fontId="71" type="noConversion"/>
  </si>
  <si>
    <t>0002306</t>
    <phoneticPr fontId="71" type="noConversion"/>
  </si>
  <si>
    <t>0002307</t>
    <phoneticPr fontId="71" type="noConversion"/>
  </si>
  <si>
    <t>180212/13</t>
    <phoneticPr fontId="71" type="noConversion"/>
  </si>
  <si>
    <t>0002308</t>
    <phoneticPr fontId="71" type="noConversion"/>
  </si>
  <si>
    <t>TGGL-KPD2018AD0201</t>
  </si>
  <si>
    <t>PO11802050007</t>
  </si>
  <si>
    <t>0002309</t>
  </si>
  <si>
    <t>0002309</t>
    <phoneticPr fontId="71" type="noConversion"/>
  </si>
  <si>
    <t>0002310</t>
  </si>
  <si>
    <t>0002310</t>
    <phoneticPr fontId="71" type="noConversion"/>
  </si>
  <si>
    <t>0002311</t>
  </si>
  <si>
    <t>0002311</t>
    <phoneticPr fontId="71" type="noConversion"/>
  </si>
  <si>
    <t>0002312</t>
    <phoneticPr fontId="71" type="noConversion"/>
  </si>
  <si>
    <t>0002313</t>
    <phoneticPr fontId="71" type="noConversion"/>
  </si>
  <si>
    <t>0002314</t>
  </si>
  <si>
    <t>0002314</t>
    <phoneticPr fontId="71" type="noConversion"/>
  </si>
  <si>
    <t>0002315</t>
    <phoneticPr fontId="71" type="noConversion"/>
  </si>
  <si>
    <t>0002316</t>
  </si>
  <si>
    <t>0002316</t>
    <phoneticPr fontId="71" type="noConversion"/>
  </si>
  <si>
    <t>0002317</t>
    <phoneticPr fontId="71" type="noConversion"/>
  </si>
  <si>
    <t>0002318</t>
    <phoneticPr fontId="71" type="noConversion"/>
  </si>
  <si>
    <t>0002319</t>
    <phoneticPr fontId="71" type="noConversion"/>
  </si>
  <si>
    <t>0002320</t>
    <phoneticPr fontId="71" type="noConversion"/>
  </si>
  <si>
    <t>180213/14</t>
    <phoneticPr fontId="71" type="noConversion"/>
  </si>
  <si>
    <t>PO11802070003</t>
  </si>
  <si>
    <t>3301-180211006</t>
  </si>
  <si>
    <t>3301-180212003</t>
  </si>
  <si>
    <t>HA2018Y02119</t>
  </si>
  <si>
    <t>0002321</t>
  </si>
  <si>
    <t>0002321</t>
    <phoneticPr fontId="71" type="noConversion"/>
  </si>
  <si>
    <t>0002322</t>
  </si>
  <si>
    <t>0002322</t>
    <phoneticPr fontId="71" type="noConversion"/>
  </si>
  <si>
    <t>2.2李少仁微信告知</t>
  </si>
  <si>
    <t>CGD180046</t>
  </si>
  <si>
    <t>20180116001-16.5吨</t>
  </si>
  <si>
    <t>20180116001-6吨</t>
  </si>
  <si>
    <t>GYD-20180116002</t>
  </si>
  <si>
    <t>AB-13-0030-KPD-40吨</t>
  </si>
  <si>
    <t>2.1日帅工电话停他通知到货</t>
  </si>
  <si>
    <t>201802036(201801231作废)</t>
  </si>
  <si>
    <t>Y-20171227-005</t>
  </si>
  <si>
    <t>货退上海未办手续</t>
  </si>
  <si>
    <t>补退货</t>
  </si>
  <si>
    <t>AB-13-0023-KPD</t>
  </si>
  <si>
    <t>RQ-WZ-CG-20180201</t>
  </si>
  <si>
    <t>样品，2.6日补入资料</t>
  </si>
  <si>
    <t>2018CG0209-171</t>
  </si>
  <si>
    <t>订单1.9发2吨</t>
  </si>
  <si>
    <t>SDG2018CG0208-038</t>
  </si>
  <si>
    <t>PO11802090002</t>
  </si>
  <si>
    <t>3301-180209005</t>
  </si>
  <si>
    <t>3301-180211001</t>
  </si>
  <si>
    <t>3301-180209001</t>
  </si>
  <si>
    <t>Y-20180208-001</t>
  </si>
  <si>
    <t>Y-20180210-002</t>
  </si>
  <si>
    <t>3301-180212001</t>
  </si>
  <si>
    <t>出口南非，特殊标签</t>
  </si>
  <si>
    <t>KPD2018-P0133</t>
  </si>
  <si>
    <t>KPD2018-P0129</t>
  </si>
  <si>
    <t>KPD2018-P0128</t>
  </si>
  <si>
    <t>KPD2018-T0167</t>
  </si>
  <si>
    <t>KPD2018-T0168</t>
  </si>
  <si>
    <t>3301-180130005</t>
  </si>
  <si>
    <t>KPD2018-T0169</t>
  </si>
  <si>
    <t>KPD2018-P0131</t>
  </si>
  <si>
    <t>POORD020438</t>
  </si>
  <si>
    <t>KPD2018-T0165</t>
  </si>
  <si>
    <t>GD20180129A-1B</t>
  </si>
  <si>
    <t>GD20180130B-2</t>
  </si>
  <si>
    <t>KPD2018-T0170</t>
  </si>
  <si>
    <t>KPD2018-P0130</t>
  </si>
  <si>
    <t>W-20180130-103</t>
  </si>
  <si>
    <t>KPD2018-P0132</t>
  </si>
  <si>
    <t>KPD2018-T0171</t>
  </si>
  <si>
    <t>KPD2018-T0172</t>
  </si>
  <si>
    <t xml:space="preserve"> RAL5015</t>
  </si>
  <si>
    <t>KPD2018-P0135</t>
  </si>
  <si>
    <t>KPD2018-P0136</t>
  </si>
  <si>
    <t>KPD2018-P0137</t>
  </si>
  <si>
    <t>W-20180130-103-7.5吨</t>
  </si>
  <si>
    <t>KPD2018-T0175</t>
  </si>
  <si>
    <t>KPD2018-T0174</t>
  </si>
  <si>
    <t>KPD2018-T0173</t>
  </si>
  <si>
    <t>KPD2018-P0138</t>
  </si>
  <si>
    <t>PO20180131002</t>
  </si>
  <si>
    <t>KPL0803-II</t>
  </si>
  <si>
    <t>款到发货</t>
  </si>
  <si>
    <t>KPD2018-P0134</t>
  </si>
  <si>
    <t>YOFCJS180131Q</t>
  </si>
  <si>
    <t>KPD2018-T0180</t>
  </si>
  <si>
    <t>201801318-5吨</t>
  </si>
  <si>
    <t>KPD2018-T0181</t>
  </si>
  <si>
    <t>RAL1026</t>
  </si>
  <si>
    <t>KPD2018-T0176</t>
  </si>
  <si>
    <t>Y-20180130-005</t>
  </si>
  <si>
    <t>KPD2018-T0177</t>
  </si>
  <si>
    <t>出口印尼，货送上海</t>
  </si>
  <si>
    <t>KPD2018-T0178</t>
  </si>
  <si>
    <t>KPD2018-T0179</t>
  </si>
  <si>
    <t>CGD180107</t>
  </si>
  <si>
    <t>RAL7035</t>
  </si>
  <si>
    <t>KPD2018-P0140</t>
  </si>
  <si>
    <t>KPD2018-P0122</t>
  </si>
  <si>
    <t>KPD2018-P0123</t>
  </si>
  <si>
    <t>KPD2017-1312</t>
  </si>
  <si>
    <t>KPD2017-1313</t>
  </si>
  <si>
    <t>KPD2017-1324</t>
  </si>
  <si>
    <t>KPD2017-1303</t>
  </si>
  <si>
    <t>KPD2017-1322</t>
  </si>
  <si>
    <t>KPD2017-1220</t>
  </si>
  <si>
    <t>KPD2017-1058</t>
  </si>
  <si>
    <t>KPD2017-1298</t>
  </si>
  <si>
    <t>KPD2017-1163</t>
  </si>
  <si>
    <t>KPD2017-1214</t>
  </si>
  <si>
    <t>KPD2017-1243</t>
  </si>
  <si>
    <t>KPD2017-1231</t>
  </si>
  <si>
    <t>KPD2017-1278</t>
  </si>
  <si>
    <t>KPD2017-1288</t>
  </si>
  <si>
    <t>KPD2017-1266</t>
  </si>
  <si>
    <t>KPD2017-1315</t>
  </si>
  <si>
    <t>KPD2018-P0126</t>
  </si>
  <si>
    <t>KPD2018-P0125</t>
  </si>
  <si>
    <t>KPD2018-P0124</t>
  </si>
  <si>
    <t>KPD2018-P0139</t>
  </si>
  <si>
    <t>KPD2018-T0184</t>
  </si>
  <si>
    <t>KPD2018-P0141</t>
  </si>
  <si>
    <t>KPD2018-T0182</t>
  </si>
  <si>
    <t>W-20180201-101</t>
  </si>
  <si>
    <t>123C</t>
  </si>
  <si>
    <t>K3000025936</t>
  </si>
  <si>
    <t>KPD2018-T0185</t>
  </si>
  <si>
    <t>KPD2018-T0186</t>
  </si>
  <si>
    <t>KPD2018-T0187</t>
  </si>
  <si>
    <t>KPD2018-T0190</t>
  </si>
  <si>
    <t>KPD2018-T0188</t>
  </si>
  <si>
    <t>KPD2018-P0127</t>
  </si>
  <si>
    <t>KPD2018-P0143</t>
  </si>
  <si>
    <t>POORD020476</t>
  </si>
  <si>
    <t>KPD2018-T0195</t>
  </si>
  <si>
    <t>GYD-20180203001</t>
  </si>
  <si>
    <t>KPD2018-P0144</t>
  </si>
  <si>
    <t>KPD2018-T0193</t>
  </si>
  <si>
    <t>KPD2018-T0192</t>
  </si>
  <si>
    <t>KPD2018-T0194</t>
  </si>
  <si>
    <t>KPD2018-T0200</t>
  </si>
  <si>
    <t>KPD2018-T0201</t>
  </si>
  <si>
    <t>2.4日丁微信告知可以用小于100min</t>
  </si>
  <si>
    <t>KPD2018-P0149</t>
  </si>
  <si>
    <t>KPD2018-P0150</t>
  </si>
  <si>
    <t>KPD2018-P0151</t>
  </si>
  <si>
    <t>KPD2018-P0147</t>
  </si>
  <si>
    <t>KPD2018-T0202</t>
  </si>
  <si>
    <t>KPD2018-T0204</t>
  </si>
  <si>
    <t>KPD2018-T0203</t>
  </si>
  <si>
    <t>PT629U</t>
  </si>
  <si>
    <t>KPD2018-P0146</t>
  </si>
  <si>
    <t>TGGL-KPD2018AD0111</t>
  </si>
  <si>
    <t>KPD2018-P0152</t>
  </si>
  <si>
    <t>KPD2018-P0153</t>
  </si>
  <si>
    <t>KPD2018-P0154</t>
  </si>
  <si>
    <t>KPD2018-P0155</t>
  </si>
  <si>
    <t>KPD2018-P0157</t>
  </si>
  <si>
    <t>PO11802070002</t>
  </si>
  <si>
    <t>KPD2018-T0191</t>
  </si>
  <si>
    <t>KPD2018-T0197</t>
  </si>
  <si>
    <t>SDG2018KC0201-044</t>
  </si>
  <si>
    <t>KPD2018-T0198</t>
  </si>
  <si>
    <t>KPD2018-T0199</t>
  </si>
  <si>
    <t>KPD2018T-0205</t>
  </si>
  <si>
    <t>3301-180206006</t>
  </si>
  <si>
    <t>KPD2018-T0206</t>
  </si>
  <si>
    <t>KPD2018-T0208</t>
  </si>
  <si>
    <t>KPD2018-T0207</t>
  </si>
  <si>
    <t>KPD2018-T0209</t>
  </si>
  <si>
    <t>20180206009-4吨</t>
  </si>
  <si>
    <t>20180206009-10吨</t>
  </si>
  <si>
    <t>20180206009-22.5吨</t>
  </si>
  <si>
    <t>KPD2018-P0158</t>
  </si>
  <si>
    <t>KPD2018-P0159</t>
  </si>
  <si>
    <t>3301-180208002</t>
  </si>
  <si>
    <t>KPD2018-T0210</t>
  </si>
  <si>
    <t>金黄</t>
  </si>
  <si>
    <t>RAL1004</t>
  </si>
  <si>
    <t>KPH0802-BB</t>
  </si>
  <si>
    <t>蓝黑</t>
  </si>
  <si>
    <t>RAL5004</t>
  </si>
  <si>
    <t>AB-13-0045-KPD-61.5吨</t>
  </si>
  <si>
    <t>KPD2018-P0160</t>
  </si>
  <si>
    <t>171117/180113</t>
    <phoneticPr fontId="71" type="noConversion"/>
  </si>
  <si>
    <t>备货</t>
    <phoneticPr fontId="71" type="noConversion"/>
  </si>
  <si>
    <t>长飞</t>
    <phoneticPr fontId="71" type="noConversion"/>
  </si>
  <si>
    <t>武汉长飞</t>
    <phoneticPr fontId="71" type="noConversion"/>
  </si>
  <si>
    <t>AB-15-0068-KPD</t>
    <phoneticPr fontId="71" type="noConversion"/>
  </si>
  <si>
    <t>3301-180222001</t>
  </si>
  <si>
    <t>3301-180222001</t>
    <phoneticPr fontId="71" type="noConversion"/>
  </si>
  <si>
    <t>PO11802220006</t>
  </si>
  <si>
    <t>PO11802220006</t>
    <phoneticPr fontId="71" type="noConversion"/>
  </si>
  <si>
    <t>KPW-5893</t>
    <phoneticPr fontId="71" type="noConversion"/>
  </si>
  <si>
    <t>KPW-5893S(Y)</t>
  </si>
  <si>
    <t>KPW-5893S(Y)</t>
    <phoneticPr fontId="71" type="noConversion"/>
  </si>
  <si>
    <t>黄</t>
    <phoneticPr fontId="71" type="noConversion"/>
  </si>
  <si>
    <t>PO11802220007</t>
  </si>
  <si>
    <t>PO11802220007</t>
    <phoneticPr fontId="71" type="noConversion"/>
  </si>
  <si>
    <t>AB-15-0088-KPD</t>
    <phoneticPr fontId="71" type="noConversion"/>
  </si>
  <si>
    <t>武汉长飞</t>
    <phoneticPr fontId="71" type="noConversion"/>
  </si>
  <si>
    <t>长飞</t>
    <phoneticPr fontId="71" type="noConversion"/>
  </si>
  <si>
    <t>KPW-5890</t>
    <phoneticPr fontId="71" type="noConversion"/>
  </si>
  <si>
    <t>白</t>
    <phoneticPr fontId="71" type="noConversion"/>
  </si>
  <si>
    <t>华中</t>
    <phoneticPr fontId="71" type="noConversion"/>
  </si>
  <si>
    <t>2018/2/29</t>
    <phoneticPr fontId="71" type="noConversion"/>
  </si>
  <si>
    <t>武汉同至</t>
    <phoneticPr fontId="71" type="noConversion"/>
  </si>
  <si>
    <t>其他</t>
    <phoneticPr fontId="71" type="noConversion"/>
  </si>
  <si>
    <t>KPW-5125F</t>
    <phoneticPr fontId="71" type="noConversion"/>
  </si>
  <si>
    <t>备货</t>
    <phoneticPr fontId="71" type="noConversion"/>
  </si>
  <si>
    <t>0002323</t>
  </si>
  <si>
    <t>0002323</t>
    <phoneticPr fontId="71" type="noConversion"/>
  </si>
  <si>
    <t>0002324</t>
    <phoneticPr fontId="71" type="noConversion"/>
  </si>
  <si>
    <t>180209/10</t>
    <phoneticPr fontId="71" type="noConversion"/>
  </si>
  <si>
    <t>AB-15-0088-KPD</t>
  </si>
  <si>
    <t>武汉烽火</t>
    <phoneticPr fontId="71" type="noConversion"/>
  </si>
  <si>
    <t>3000037471-6吨</t>
  </si>
  <si>
    <t>3000037471-6吨</t>
    <phoneticPr fontId="71" type="noConversion"/>
  </si>
  <si>
    <t>本部</t>
    <phoneticPr fontId="71" type="noConversion"/>
  </si>
  <si>
    <t>1.10日永鼎投诉5890L赔偿1万元，冲抵1.05吨料暂未处理</t>
  </si>
  <si>
    <t>1.10日永鼎投诉5890L赔偿1万元，冲抵1.05吨料暂未处理</t>
    <phoneticPr fontId="71" type="noConversion"/>
  </si>
  <si>
    <t>1.10日永鼎投诉5890L赔偿1万元，冲抵1.05吨料暂未处理，见抱怨单</t>
    <phoneticPr fontId="71" type="noConversion"/>
  </si>
  <si>
    <t>2.23日李广告知发货 欠单</t>
  </si>
  <si>
    <t>2.23日李广告知发货 欠单</t>
    <phoneticPr fontId="71" type="noConversion"/>
  </si>
  <si>
    <t>一个吊耳系红绳子区分</t>
  </si>
  <si>
    <t>一个吊耳系红绳子区分</t>
    <phoneticPr fontId="71" type="noConversion"/>
  </si>
  <si>
    <t>本</t>
    <phoneticPr fontId="71" type="noConversion"/>
  </si>
  <si>
    <t>2.23日丁邮件通知取消订单</t>
  </si>
  <si>
    <t>2.23日丁邮件通知取消订单</t>
    <phoneticPr fontId="71" type="noConversion"/>
  </si>
  <si>
    <t>0002325</t>
    <phoneticPr fontId="71" type="noConversion"/>
  </si>
  <si>
    <t>180213/14</t>
    <phoneticPr fontId="71" type="noConversion"/>
  </si>
  <si>
    <t>180126/27</t>
    <phoneticPr fontId="71" type="noConversion"/>
  </si>
  <si>
    <t>180130/31</t>
    <phoneticPr fontId="71" type="noConversion"/>
  </si>
  <si>
    <t>180211/12/23</t>
    <phoneticPr fontId="71" type="noConversion"/>
  </si>
  <si>
    <t>此车白包白吊发货</t>
    <phoneticPr fontId="71" type="noConversion"/>
  </si>
  <si>
    <t>0002326</t>
    <phoneticPr fontId="71" type="noConversion"/>
  </si>
  <si>
    <t>0002327</t>
    <phoneticPr fontId="71" type="noConversion"/>
  </si>
  <si>
    <t>0002329</t>
    <phoneticPr fontId="71" type="noConversion"/>
  </si>
  <si>
    <t>0002330</t>
    <phoneticPr fontId="71" type="noConversion"/>
  </si>
  <si>
    <t>0002331</t>
    <phoneticPr fontId="71" type="noConversion"/>
  </si>
  <si>
    <t>0002332</t>
    <phoneticPr fontId="71" type="noConversion"/>
  </si>
  <si>
    <t>2.24日收电汇975元整</t>
    <phoneticPr fontId="71" type="noConversion"/>
  </si>
  <si>
    <t>3000037604-110吨</t>
    <phoneticPr fontId="71" type="noConversion"/>
  </si>
  <si>
    <t>BK-SFT-18020001</t>
    <phoneticPr fontId="71" type="noConversion"/>
  </si>
  <si>
    <t>KPD2018-P0145</t>
    <phoneticPr fontId="71" type="noConversion"/>
  </si>
  <si>
    <t>KPD2018-P0161</t>
    <phoneticPr fontId="71" type="noConversion"/>
  </si>
  <si>
    <t>KPD2018-P0165</t>
    <phoneticPr fontId="71" type="noConversion"/>
  </si>
  <si>
    <t>KPD2018-P0163</t>
    <phoneticPr fontId="71" type="noConversion"/>
  </si>
  <si>
    <t>KPD2018-P0164</t>
    <phoneticPr fontId="71" type="noConversion"/>
  </si>
  <si>
    <t>KPD2018-P0162</t>
    <phoneticPr fontId="71" type="noConversion"/>
  </si>
  <si>
    <t>KPD2018-P0166</t>
    <phoneticPr fontId="71" type="noConversion"/>
  </si>
  <si>
    <t>KPD2018-P0167</t>
    <phoneticPr fontId="71" type="noConversion"/>
  </si>
  <si>
    <t>KPD2018-P0168</t>
    <phoneticPr fontId="71" type="noConversion"/>
  </si>
  <si>
    <t>KPD2018-P0169</t>
    <phoneticPr fontId="71" type="noConversion"/>
  </si>
  <si>
    <t>KPD2018-P0170</t>
    <phoneticPr fontId="71" type="noConversion"/>
  </si>
  <si>
    <t>KPD2018-P0148</t>
    <phoneticPr fontId="71" type="noConversion"/>
  </si>
  <si>
    <t>KPD2018-P0156</t>
    <phoneticPr fontId="71" type="noConversion"/>
  </si>
  <si>
    <t>华东</t>
    <phoneticPr fontId="71" type="noConversion"/>
  </si>
  <si>
    <t>华北</t>
    <phoneticPr fontId="71" type="noConversion"/>
  </si>
  <si>
    <t>PO11802240007</t>
    <phoneticPr fontId="71" type="noConversion"/>
  </si>
  <si>
    <t>0002333</t>
    <phoneticPr fontId="71" type="noConversion"/>
  </si>
  <si>
    <t>0002334</t>
  </si>
  <si>
    <t>0002334</t>
    <phoneticPr fontId="71" type="noConversion"/>
  </si>
  <si>
    <t>0002335</t>
  </si>
  <si>
    <t>0002335</t>
    <phoneticPr fontId="71" type="noConversion"/>
  </si>
  <si>
    <t>0002336</t>
    <phoneticPr fontId="71" type="noConversion"/>
  </si>
  <si>
    <t>180213/23</t>
    <phoneticPr fontId="71" type="noConversion"/>
  </si>
  <si>
    <t>此车白包白吊发货</t>
  </si>
  <si>
    <t>PO11802240007</t>
  </si>
  <si>
    <t>3000037604-110吨</t>
  </si>
  <si>
    <t>KPD2018-P0145</t>
  </si>
  <si>
    <t>KPD2018-P0148</t>
  </si>
  <si>
    <t>KPD2018-P0156</t>
  </si>
  <si>
    <t>KPD2018-P0161</t>
  </si>
  <si>
    <t>KPD2018-P0165</t>
  </si>
  <si>
    <t>KPD2018-P0163</t>
  </si>
  <si>
    <t>KPD2018-P0162</t>
  </si>
  <si>
    <t>KPD2018-P0164</t>
  </si>
  <si>
    <t>KPD2018-P0166</t>
  </si>
  <si>
    <t>KPD2018-P0167</t>
  </si>
  <si>
    <t>KPD2018-P0168</t>
  </si>
  <si>
    <t>BK-SFT-18020001</t>
  </si>
  <si>
    <t>KPD2018-P0169</t>
  </si>
  <si>
    <t>KPD2018-P0170</t>
  </si>
  <si>
    <t>0002326</t>
  </si>
  <si>
    <t>0002329</t>
  </si>
  <si>
    <t>0002325</t>
  </si>
  <si>
    <t>04264823</t>
    <phoneticPr fontId="71" type="noConversion"/>
  </si>
  <si>
    <t>04264825</t>
    <phoneticPr fontId="71" type="noConversion"/>
  </si>
  <si>
    <t>04264824</t>
    <phoneticPr fontId="71" type="noConversion"/>
  </si>
  <si>
    <t>04264826</t>
    <phoneticPr fontId="71" type="noConversion"/>
  </si>
  <si>
    <t>04264827</t>
    <phoneticPr fontId="71" type="noConversion"/>
  </si>
  <si>
    <t>04264833</t>
    <phoneticPr fontId="71" type="noConversion"/>
  </si>
  <si>
    <t>04264828</t>
    <phoneticPr fontId="71" type="noConversion"/>
  </si>
  <si>
    <t>04264829</t>
    <phoneticPr fontId="71" type="noConversion"/>
  </si>
  <si>
    <t>04264834</t>
    <phoneticPr fontId="71" type="noConversion"/>
  </si>
  <si>
    <t>04264835</t>
    <phoneticPr fontId="71" type="noConversion"/>
  </si>
  <si>
    <t>04264830</t>
    <phoneticPr fontId="71" type="noConversion"/>
  </si>
  <si>
    <t>04264831</t>
    <phoneticPr fontId="71" type="noConversion"/>
  </si>
  <si>
    <t>04264832</t>
    <phoneticPr fontId="71" type="noConversion"/>
  </si>
  <si>
    <t>04264818</t>
    <phoneticPr fontId="71" type="noConversion"/>
  </si>
  <si>
    <t>04264819</t>
    <phoneticPr fontId="71" type="noConversion"/>
  </si>
  <si>
    <t>04264820</t>
    <phoneticPr fontId="71" type="noConversion"/>
  </si>
  <si>
    <t>04264821</t>
    <phoneticPr fontId="71" type="noConversion"/>
  </si>
  <si>
    <t>04264836</t>
    <phoneticPr fontId="71" type="noConversion"/>
  </si>
  <si>
    <t>04264837</t>
    <phoneticPr fontId="71" type="noConversion"/>
  </si>
  <si>
    <t>04265739</t>
    <phoneticPr fontId="71" type="noConversion"/>
  </si>
  <si>
    <t>04265740</t>
    <phoneticPr fontId="71" type="noConversion"/>
  </si>
  <si>
    <t>04265741</t>
    <phoneticPr fontId="71" type="noConversion"/>
  </si>
  <si>
    <t>04265742</t>
    <phoneticPr fontId="71" type="noConversion"/>
  </si>
  <si>
    <t>04265743</t>
    <phoneticPr fontId="71" type="noConversion"/>
  </si>
  <si>
    <t>04265744</t>
    <phoneticPr fontId="71" type="noConversion"/>
  </si>
  <si>
    <t>04265745</t>
    <phoneticPr fontId="71" type="noConversion"/>
  </si>
  <si>
    <t>04265746</t>
    <phoneticPr fontId="71" type="noConversion"/>
  </si>
  <si>
    <t>04265747</t>
    <phoneticPr fontId="71" type="noConversion"/>
  </si>
  <si>
    <t>04265748</t>
    <phoneticPr fontId="71" type="noConversion"/>
  </si>
  <si>
    <t>04265749</t>
    <phoneticPr fontId="71" type="noConversion"/>
  </si>
  <si>
    <t>04265750</t>
    <phoneticPr fontId="71" type="noConversion"/>
  </si>
  <si>
    <t>04265751</t>
    <phoneticPr fontId="71" type="noConversion"/>
  </si>
  <si>
    <t>1802（02.06）</t>
    <phoneticPr fontId="71" type="noConversion"/>
  </si>
  <si>
    <t>1802（23.24）</t>
    <phoneticPr fontId="71" type="noConversion"/>
  </si>
  <si>
    <t>武汉宇通光缆有限公司</t>
    <phoneticPr fontId="71" type="noConversion"/>
  </si>
  <si>
    <t>KPD2018-P0172</t>
  </si>
  <si>
    <t>KPD2018-P0172</t>
    <phoneticPr fontId="71" type="noConversion"/>
  </si>
  <si>
    <t>KPD2018-P0171</t>
  </si>
  <si>
    <t>KPD2018-P0171</t>
    <phoneticPr fontId="71" type="noConversion"/>
  </si>
  <si>
    <t>KPD2018-P0173</t>
  </si>
  <si>
    <t>KPD2018-P0173</t>
    <phoneticPr fontId="71" type="noConversion"/>
  </si>
  <si>
    <t>备货</t>
    <phoneticPr fontId="71" type="noConversion"/>
  </si>
  <si>
    <t>听通知</t>
    <phoneticPr fontId="71" type="noConversion"/>
  </si>
  <si>
    <t>每周90吨发货</t>
  </si>
  <si>
    <t>每周90吨发货</t>
    <phoneticPr fontId="71" type="noConversion"/>
  </si>
  <si>
    <t>3月份发完</t>
    <phoneticPr fontId="71" type="noConversion"/>
  </si>
  <si>
    <t>江苏通光光缆</t>
    <phoneticPr fontId="71" type="noConversion"/>
  </si>
  <si>
    <t>TGGL-KPD2018AD0205</t>
  </si>
  <si>
    <t>TGGL-KPD2018AD0205</t>
    <phoneticPr fontId="71" type="noConversion"/>
  </si>
  <si>
    <t>MDPE</t>
    <phoneticPr fontId="71" type="noConversion"/>
  </si>
  <si>
    <t>KPM0801-II</t>
    <phoneticPr fontId="71" type="noConversion"/>
  </si>
  <si>
    <t>华东</t>
    <phoneticPr fontId="71" type="noConversion"/>
  </si>
  <si>
    <t>武汉宇通</t>
    <phoneticPr fontId="71" type="noConversion"/>
  </si>
  <si>
    <t>本部</t>
    <phoneticPr fontId="71" type="noConversion"/>
  </si>
  <si>
    <t>KPW-5893D</t>
    <phoneticPr fontId="71" type="noConversion"/>
  </si>
  <si>
    <t>黑</t>
    <phoneticPr fontId="71" type="noConversion"/>
  </si>
  <si>
    <t>其他</t>
    <phoneticPr fontId="71" type="noConversion"/>
  </si>
  <si>
    <t>180213/23</t>
    <phoneticPr fontId="71" type="noConversion"/>
  </si>
  <si>
    <t>KPH0802</t>
    <phoneticPr fontId="71" type="noConversion"/>
  </si>
  <si>
    <t>HA2018Y02129</t>
  </si>
  <si>
    <t>HA2018Y02129</t>
    <phoneticPr fontId="71" type="noConversion"/>
  </si>
  <si>
    <t>KPD-0806</t>
    <phoneticPr fontId="71" type="noConversion"/>
  </si>
  <si>
    <t>华北</t>
    <phoneticPr fontId="71" type="noConversion"/>
  </si>
  <si>
    <t>0001975</t>
    <phoneticPr fontId="71" type="noConversion"/>
  </si>
  <si>
    <t>2018.2.25日发货计划(年初十）</t>
    <phoneticPr fontId="71" type="noConversion"/>
  </si>
  <si>
    <t>KPD2018-T0205</t>
    <phoneticPr fontId="71" type="noConversion"/>
  </si>
  <si>
    <t>KPD2018-T0205</t>
    <phoneticPr fontId="7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</si>
</sst>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76" formatCode="0_ "/>
    <numFmt numFmtId="177" formatCode="yyyy/m/d;@"/>
    <numFmt numFmtId="178" formatCode="0.00_ "/>
    <numFmt numFmtId="179" formatCode="yyyy\/m\/d\ h:mm:ss"/>
    <numFmt numFmtId="180" formatCode="yyyy&quot;年&quot;m&quot;月&quot;;@"/>
    <numFmt numFmtId="181" formatCode="#,##0.00_);[Red]\(#,##0.00\)"/>
    <numFmt numFmtId="182" formatCode="0.00_);[Red]\(0.00\)"/>
    <numFmt numFmtId="183" formatCode="yyyy\-mm"/>
  </numFmts>
  <fonts count="75" x14ac:knownFonts="1">
    <font>
      <sz val="11"/>
      <color theme="1"/>
      <name val="宋体"/>
      <charset val="134"/>
      <scheme val="minor"/>
    </font>
    <font>
      <sz val="16"/>
      <color indexed="8"/>
      <name val="等线"/>
      <family val="3"/>
      <charset val="134"/>
    </font>
    <font>
      <b/>
      <sz val="11"/>
      <color indexed="8"/>
      <name val="等线"/>
      <family val="3"/>
      <charset val="134"/>
    </font>
    <font>
      <b/>
      <sz val="12"/>
      <color rgb="FF000000"/>
      <name val="等线"/>
      <family val="3"/>
      <charset val="134"/>
    </font>
    <font>
      <sz val="11"/>
      <color rgb="FF0000FF"/>
      <name val="等线"/>
      <family val="3"/>
      <charset val="134"/>
    </font>
    <font>
      <b/>
      <sz val="14"/>
      <color theme="1"/>
      <name val="宋体"/>
      <family val="3"/>
      <charset val="134"/>
      <scheme val="minor"/>
    </font>
    <font>
      <b/>
      <sz val="12"/>
      <color rgb="FF0000FF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0"/>
      <color rgb="FF0000FF"/>
      <name val="微软雅黑"/>
      <family val="2"/>
      <charset val="134"/>
    </font>
    <font>
      <b/>
      <sz val="12"/>
      <color indexed="12"/>
      <name val="微软雅黑"/>
      <family val="2"/>
      <charset val="134"/>
    </font>
    <font>
      <b/>
      <sz val="14"/>
      <color indexed="8"/>
      <name val="等线"/>
      <family val="3"/>
      <charset val="134"/>
    </font>
    <font>
      <b/>
      <sz val="16"/>
      <color indexed="8"/>
      <name val="等线"/>
      <family val="3"/>
      <charset val="134"/>
    </font>
    <font>
      <sz val="12"/>
      <color rgb="FF00000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rgb="FF000000"/>
      <name val="宋体"/>
      <family val="3"/>
      <charset val="134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0"/>
      <color indexed="12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11"/>
      <color rgb="FF000000"/>
      <name val="等线"/>
      <family val="3"/>
      <charset val="134"/>
    </font>
    <font>
      <sz val="11"/>
      <color rgb="FFFF0000"/>
      <name val="等线"/>
      <family val="3"/>
      <charset val="134"/>
    </font>
    <font>
      <b/>
      <sz val="11"/>
      <color rgb="FF000000"/>
      <name val="等线"/>
      <family val="3"/>
      <charset val="134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  <font>
      <b/>
      <sz val="10"/>
      <name val="宋体"/>
      <family val="3"/>
      <charset val="134"/>
    </font>
    <font>
      <b/>
      <sz val="10"/>
      <color indexed="12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12"/>
      <name val="等线"/>
      <family val="3"/>
      <charset val="134"/>
    </font>
    <font>
      <b/>
      <sz val="9"/>
      <color indexed="10"/>
      <name val="宋体"/>
      <family val="3"/>
      <charset val="134"/>
    </font>
    <font>
      <sz val="10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11"/>
      <color indexed="10"/>
      <name val="宋体"/>
      <family val="3"/>
      <charset val="134"/>
    </font>
    <font>
      <sz val="9"/>
      <color indexed="10"/>
      <name val="宋体"/>
      <family val="3"/>
      <charset val="134"/>
    </font>
    <font>
      <sz val="10"/>
      <color rgb="FF0000FF"/>
      <name val="宋体"/>
      <family val="3"/>
      <charset val="134"/>
    </font>
    <font>
      <b/>
      <sz val="10"/>
      <color indexed="10"/>
      <name val="宋体"/>
      <family val="3"/>
      <charset val="134"/>
    </font>
    <font>
      <sz val="10"/>
      <color rgb="FFFF0000"/>
      <name val="宋体"/>
      <family val="3"/>
      <charset val="134"/>
    </font>
    <font>
      <b/>
      <sz val="10"/>
      <color rgb="FFFF0000"/>
      <name val="宋体"/>
      <family val="3"/>
      <charset val="134"/>
    </font>
    <font>
      <sz val="10"/>
      <color theme="1"/>
      <name val="宋体"/>
      <family val="3"/>
      <charset val="134"/>
    </font>
    <font>
      <sz val="20"/>
      <color rgb="FF000000"/>
      <name val="宋体"/>
      <family val="3"/>
      <charset val="134"/>
      <scheme val="minor"/>
    </font>
    <font>
      <sz val="14"/>
      <color rgb="FF000000"/>
      <name val="宋体"/>
      <family val="3"/>
      <charset val="134"/>
      <scheme val="minor"/>
    </font>
    <font>
      <b/>
      <sz val="12"/>
      <color theme="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10"/>
      <color rgb="FFFF000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u/>
      <sz val="12"/>
      <color indexed="12"/>
      <name val="宋体"/>
      <family val="3"/>
      <charset val="134"/>
    </font>
    <font>
      <sz val="20"/>
      <name val="华文隶书"/>
      <family val="3"/>
      <charset val="134"/>
    </font>
    <font>
      <sz val="16"/>
      <name val="华文琥珀"/>
      <family val="3"/>
      <charset val="134"/>
    </font>
    <font>
      <sz val="16"/>
      <name val="宋体"/>
      <family val="3"/>
      <charset val="134"/>
    </font>
    <font>
      <b/>
      <sz val="14"/>
      <name val="宋体"/>
      <family val="3"/>
      <charset val="134"/>
    </font>
    <font>
      <sz val="12"/>
      <name val="Arial"/>
      <family val="2"/>
    </font>
    <font>
      <u/>
      <sz val="12"/>
      <color rgb="FF800080"/>
      <name val="宋体"/>
      <family val="3"/>
      <charset val="134"/>
    </font>
    <font>
      <sz val="11"/>
      <color indexed="8"/>
      <name val="等线"/>
      <family val="3"/>
      <charset val="134"/>
    </font>
    <font>
      <sz val="11"/>
      <color rgb="FF9C0006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2"/>
      <color rgb="FF000000"/>
      <name val="等线"/>
      <family val="3"/>
      <charset val="134"/>
    </font>
    <font>
      <vertAlign val="superscript"/>
      <sz val="12"/>
      <color rgb="FF000000"/>
      <name val="等线"/>
      <family val="3"/>
      <charset val="134"/>
    </font>
    <font>
      <sz val="10"/>
      <color rgb="FFFF0000"/>
      <name val="微软雅黑"/>
      <family val="2"/>
      <charset val="134"/>
    </font>
    <font>
      <sz val="11"/>
      <color theme="1"/>
      <name val="宋体"/>
      <family val="3"/>
      <charset val="134"/>
    </font>
    <font>
      <sz val="10"/>
      <color indexed="8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0"/>
      <color rgb="FF0000FF"/>
      <name val="宋体"/>
      <family val="3"/>
      <charset val="134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CCFF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theme="4" tint="0.39982299264503923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2">
    <xf numFmtId="0" fontId="0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60" fillId="0" borderId="0">
      <alignment vertical="center"/>
    </xf>
    <xf numFmtId="0" fontId="19" fillId="0" borderId="0">
      <alignment vertical="center"/>
    </xf>
    <xf numFmtId="0" fontId="61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0" borderId="0">
      <alignment vertical="center"/>
    </xf>
    <xf numFmtId="0" fontId="19" fillId="0" borderId="0">
      <alignment vertical="center"/>
    </xf>
    <xf numFmtId="0" fontId="60" fillId="0" borderId="0">
      <alignment vertical="center"/>
    </xf>
    <xf numFmtId="0" fontId="62" fillId="0" borderId="0">
      <alignment vertical="center"/>
    </xf>
    <xf numFmtId="0" fontId="33" fillId="0" borderId="0">
      <alignment vertical="center"/>
    </xf>
    <xf numFmtId="0" fontId="61" fillId="19" borderId="0" applyNumberFormat="0" applyBorder="0" applyAlignment="0" applyProtection="0">
      <alignment vertical="center"/>
    </xf>
    <xf numFmtId="0" fontId="61" fillId="19" borderId="0" applyNumberFormat="0" applyBorder="0" applyAlignment="0" applyProtection="0">
      <alignment vertical="center"/>
    </xf>
    <xf numFmtId="0" fontId="28" fillId="0" borderId="0"/>
    <xf numFmtId="0" fontId="28" fillId="0" borderId="0"/>
    <xf numFmtId="0" fontId="19" fillId="0" borderId="0">
      <alignment vertical="center"/>
    </xf>
    <xf numFmtId="0" fontId="60" fillId="0" borderId="0">
      <alignment vertical="center"/>
    </xf>
    <xf numFmtId="0" fontId="62" fillId="0" borderId="0">
      <alignment vertical="center"/>
    </xf>
    <xf numFmtId="0" fontId="28" fillId="0" borderId="0"/>
    <xf numFmtId="0" fontId="33" fillId="0" borderId="0">
      <alignment vertical="center"/>
    </xf>
    <xf numFmtId="0" fontId="28" fillId="0" borderId="0"/>
    <xf numFmtId="0" fontId="33" fillId="0" borderId="0">
      <alignment vertical="center"/>
    </xf>
    <xf numFmtId="0" fontId="15" fillId="0" borderId="0"/>
    <xf numFmtId="0" fontId="33" fillId="0" borderId="0">
      <alignment vertical="center"/>
    </xf>
    <xf numFmtId="0" fontId="28" fillId="0" borderId="0">
      <alignment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</cellStyleXfs>
  <cellXfs count="488">
    <xf numFmtId="0" fontId="0" fillId="0" borderId="0" xfId="0">
      <alignment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178" fontId="3" fillId="3" borderId="2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Font="1" applyBorder="1" applyAlignment="1">
      <alignment horizontal="left" vertical="center" wrapText="1"/>
    </xf>
    <xf numFmtId="0" fontId="0" fillId="4" borderId="2" xfId="0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left" vertical="center"/>
    </xf>
    <xf numFmtId="0" fontId="0" fillId="5" borderId="2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0" fontId="0" fillId="0" borderId="2" xfId="0" applyFont="1" applyBorder="1" applyAlignment="1"/>
    <xf numFmtId="0" fontId="2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0" xfId="0" applyAlignment="1"/>
    <xf numFmtId="0" fontId="6" fillId="0" borderId="2" xfId="20" applyFont="1" applyFill="1" applyBorder="1" applyAlignment="1">
      <alignment horizontal="center" vertical="center" wrapText="1"/>
    </xf>
    <xf numFmtId="49" fontId="7" fillId="2" borderId="2" xfId="15" applyNumberFormat="1" applyFont="1" applyFill="1" applyBorder="1" applyAlignment="1">
      <alignment horizontal="center" vertical="center" wrapText="1"/>
    </xf>
    <xf numFmtId="0" fontId="8" fillId="0" borderId="2" xfId="2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0" fontId="6" fillId="0" borderId="2" xfId="2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/>
    <xf numFmtId="0" fontId="12" fillId="2" borderId="2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left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5" fillId="6" borderId="7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left" vertical="center" wrapText="1"/>
    </xf>
    <xf numFmtId="0" fontId="15" fillId="6" borderId="7" xfId="0" applyFont="1" applyFill="1" applyBorder="1" applyAlignment="1">
      <alignment horizontal="left" vertical="center" wrapText="1"/>
    </xf>
    <xf numFmtId="0" fontId="15" fillId="6" borderId="8" xfId="0" applyFont="1" applyFill="1" applyBorder="1" applyAlignment="1">
      <alignment horizontal="center" vertical="center" wrapText="1"/>
    </xf>
    <xf numFmtId="0" fontId="16" fillId="6" borderId="8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6" fillId="6" borderId="7" xfId="0" applyFont="1" applyFill="1" applyBorder="1" applyAlignment="1">
      <alignment horizontal="center" vertical="center" wrapText="1"/>
    </xf>
    <xf numFmtId="178" fontId="3" fillId="3" borderId="2" xfId="0" applyNumberFormat="1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2" xfId="2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8" fillId="0" borderId="2" xfId="20" applyFont="1" applyFill="1" applyBorder="1" applyAlignment="1">
      <alignment vertical="center"/>
    </xf>
    <xf numFmtId="0" fontId="18" fillId="4" borderId="2" xfId="0" applyFont="1" applyFill="1" applyBorder="1" applyAlignment="1">
      <alignment horizontal="center" vertical="center"/>
    </xf>
    <xf numFmtId="0" fontId="18" fillId="4" borderId="2" xfId="0" applyFont="1" applyFill="1" applyBorder="1" applyAlignment="1">
      <alignment vertical="center"/>
    </xf>
    <xf numFmtId="0" fontId="18" fillId="4" borderId="2" xfId="19" applyFont="1" applyFill="1" applyBorder="1" applyAlignment="1">
      <alignment horizontal="center" vertical="center"/>
    </xf>
    <xf numFmtId="0" fontId="18" fillId="4" borderId="2" xfId="0" applyFont="1" applyFill="1" applyBorder="1" applyAlignment="1"/>
    <xf numFmtId="49" fontId="18" fillId="4" borderId="2" xfId="0" applyNumberFormat="1" applyFont="1" applyFill="1" applyBorder="1" applyAlignment="1">
      <alignment vertical="center"/>
    </xf>
    <xf numFmtId="0" fontId="18" fillId="4" borderId="2" xfId="0" applyFont="1" applyFill="1" applyBorder="1" applyAlignment="1">
      <alignment horizontal="center"/>
    </xf>
    <xf numFmtId="0" fontId="18" fillId="0" borderId="2" xfId="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vertical="center"/>
    </xf>
    <xf numFmtId="0" fontId="18" fillId="0" borderId="2" xfId="19" applyFont="1" applyFill="1" applyBorder="1" applyAlignment="1">
      <alignment horizontal="center" vertical="center"/>
    </xf>
    <xf numFmtId="0" fontId="18" fillId="0" borderId="2" xfId="0" applyFont="1" applyFill="1" applyBorder="1" applyAlignment="1"/>
    <xf numFmtId="0" fontId="18" fillId="0" borderId="2" xfId="0" applyFont="1" applyFill="1" applyBorder="1" applyAlignment="1">
      <alignment horizontal="center"/>
    </xf>
    <xf numFmtId="176" fontId="18" fillId="0" borderId="2" xfId="0" applyNumberFormat="1" applyFont="1" applyFill="1" applyBorder="1" applyAlignment="1">
      <alignment horizontal="left"/>
    </xf>
    <xf numFmtId="176" fontId="18" fillId="4" borderId="2" xfId="0" applyNumberFormat="1" applyFont="1" applyFill="1" applyBorder="1" applyAlignment="1">
      <alignment horizontal="left"/>
    </xf>
    <xf numFmtId="176" fontId="18" fillId="4" borderId="2" xfId="0" applyNumberFormat="1" applyFont="1" applyFill="1" applyBorder="1" applyAlignment="1">
      <alignment vertical="center"/>
    </xf>
    <xf numFmtId="49" fontId="17" fillId="0" borderId="2" xfId="15" applyNumberFormat="1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/>
    </xf>
    <xf numFmtId="179" fontId="18" fillId="2" borderId="2" xfId="0" applyNumberFormat="1" applyFont="1" applyFill="1" applyBorder="1" applyAlignment="1"/>
    <xf numFmtId="0" fontId="18" fillId="2" borderId="2" xfId="0" applyFont="1" applyFill="1" applyBorder="1" applyAlignment="1"/>
    <xf numFmtId="0" fontId="19" fillId="0" borderId="0" xfId="0" applyFont="1" applyFill="1" applyAlignment="1">
      <alignment vertical="center"/>
    </xf>
    <xf numFmtId="179" fontId="18" fillId="0" borderId="2" xfId="0" applyNumberFormat="1" applyFont="1" applyFill="1" applyBorder="1" applyAlignment="1"/>
    <xf numFmtId="0" fontId="20" fillId="0" borderId="2" xfId="0" applyFont="1" applyFill="1" applyBorder="1" applyAlignment="1">
      <alignment vertical="center"/>
    </xf>
    <xf numFmtId="0" fontId="18" fillId="2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 vertical="center" wrapText="1"/>
    </xf>
    <xf numFmtId="178" fontId="3" fillId="3" borderId="7" xfId="0" applyNumberFormat="1" applyFont="1" applyFill="1" applyBorder="1" applyAlignment="1">
      <alignment horizontal="center" vertical="center" wrapText="1"/>
    </xf>
    <xf numFmtId="178" fontId="3" fillId="3" borderId="8" xfId="0" applyNumberFormat="1" applyFont="1" applyFill="1" applyBorder="1" applyAlignment="1">
      <alignment horizontal="center" vertical="center" wrapText="1"/>
    </xf>
    <xf numFmtId="178" fontId="3" fillId="3" borderId="9" xfId="0" applyNumberFormat="1" applyFont="1" applyFill="1" applyBorder="1" applyAlignment="1">
      <alignment horizontal="center" vertical="center" wrapText="1"/>
    </xf>
    <xf numFmtId="178" fontId="3" fillId="3" borderId="10" xfId="0" applyNumberFormat="1" applyFont="1" applyFill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178" fontId="21" fillId="4" borderId="7" xfId="0" applyNumberFormat="1" applyFont="1" applyFill="1" applyBorder="1" applyAlignment="1">
      <alignment horizontal="left" vertical="center" wrapText="1"/>
    </xf>
    <xf numFmtId="178" fontId="21" fillId="4" borderId="7" xfId="0" applyNumberFormat="1" applyFont="1" applyFill="1" applyBorder="1" applyAlignment="1">
      <alignment horizontal="center" vertical="center" wrapText="1"/>
    </xf>
    <xf numFmtId="178" fontId="21" fillId="4" borderId="11" xfId="0" applyNumberFormat="1" applyFont="1" applyFill="1" applyBorder="1" applyAlignment="1">
      <alignment horizontal="left" vertical="center" wrapText="1"/>
    </xf>
    <xf numFmtId="178" fontId="21" fillId="4" borderId="11" xfId="0" applyNumberFormat="1" applyFont="1" applyFill="1" applyBorder="1" applyAlignment="1">
      <alignment horizontal="center" vertical="center" wrapText="1"/>
    </xf>
    <xf numFmtId="178" fontId="21" fillId="4" borderId="12" xfId="0" applyNumberFormat="1" applyFont="1" applyFill="1" applyBorder="1" applyAlignment="1">
      <alignment horizontal="center" vertical="center" wrapText="1"/>
    </xf>
    <xf numFmtId="178" fontId="21" fillId="4" borderId="4" xfId="0" applyNumberFormat="1" applyFont="1" applyFill="1" applyBorder="1" applyAlignment="1">
      <alignment horizontal="center" vertical="center" wrapText="1"/>
    </xf>
    <xf numFmtId="178" fontId="21" fillId="4" borderId="8" xfId="0" applyNumberFormat="1" applyFont="1" applyFill="1" applyBorder="1" applyAlignment="1">
      <alignment horizontal="center" vertical="center" wrapText="1"/>
    </xf>
    <xf numFmtId="178" fontId="21" fillId="4" borderId="2" xfId="0" applyNumberFormat="1" applyFont="1" applyFill="1" applyBorder="1" applyAlignment="1">
      <alignment horizontal="center" vertical="center" wrapText="1"/>
    </xf>
    <xf numFmtId="178" fontId="22" fillId="2" borderId="7" xfId="0" applyNumberFormat="1" applyFont="1" applyFill="1" applyBorder="1" applyAlignment="1">
      <alignment horizontal="left" vertical="center" wrapText="1"/>
    </xf>
    <xf numFmtId="178" fontId="22" fillId="2" borderId="7" xfId="0" applyNumberFormat="1" applyFont="1" applyFill="1" applyBorder="1" applyAlignment="1">
      <alignment horizontal="center" vertical="center" wrapText="1"/>
    </xf>
    <xf numFmtId="178" fontId="21" fillId="2" borderId="7" xfId="0" applyNumberFormat="1" applyFont="1" applyFill="1" applyBorder="1" applyAlignment="1">
      <alignment horizontal="center" vertical="center" wrapText="1"/>
    </xf>
    <xf numFmtId="178" fontId="21" fillId="2" borderId="8" xfId="0" applyNumberFormat="1" applyFont="1" applyFill="1" applyBorder="1" applyAlignment="1">
      <alignment horizontal="center" vertical="center" wrapText="1"/>
    </xf>
    <xf numFmtId="178" fontId="23" fillId="2" borderId="2" xfId="0" applyNumberFormat="1" applyFont="1" applyFill="1" applyBorder="1" applyAlignment="1">
      <alignment horizontal="center" vertical="center" wrapText="1"/>
    </xf>
    <xf numFmtId="0" fontId="22" fillId="0" borderId="7" xfId="0" applyFont="1" applyBorder="1" applyAlignment="1"/>
    <xf numFmtId="178" fontId="22" fillId="4" borderId="7" xfId="0" applyNumberFormat="1" applyFont="1" applyFill="1" applyBorder="1" applyAlignment="1">
      <alignment horizontal="center" vertical="center" wrapText="1"/>
    </xf>
    <xf numFmtId="178" fontId="22" fillId="4" borderId="7" xfId="0" applyNumberFormat="1" applyFont="1" applyFill="1" applyBorder="1" applyAlignment="1">
      <alignment horizontal="left" vertical="center" wrapText="1"/>
    </xf>
    <xf numFmtId="0" fontId="0" fillId="0" borderId="7" xfId="0" applyBorder="1" applyAlignment="1"/>
    <xf numFmtId="0" fontId="0" fillId="0" borderId="8" xfId="0" applyBorder="1" applyAlignment="1"/>
    <xf numFmtId="0" fontId="0" fillId="0" borderId="7" xfId="0" applyFont="1" applyBorder="1" applyAlignment="1">
      <alignment horizontal="center"/>
    </xf>
    <xf numFmtId="178" fontId="21" fillId="0" borderId="7" xfId="0" applyNumberFormat="1" applyFont="1" applyBorder="1" applyAlignment="1">
      <alignment horizontal="center" vertical="center" wrapText="1"/>
    </xf>
    <xf numFmtId="178" fontId="21" fillId="2" borderId="7" xfId="0" applyNumberFormat="1" applyFont="1" applyFill="1" applyBorder="1" applyAlignment="1">
      <alignment horizontal="left" vertical="center" wrapText="1"/>
    </xf>
    <xf numFmtId="178" fontId="23" fillId="4" borderId="2" xfId="0" applyNumberFormat="1" applyFont="1" applyFill="1" applyBorder="1" applyAlignment="1">
      <alignment horizontal="center" vertical="center" wrapText="1"/>
    </xf>
    <xf numFmtId="178" fontId="24" fillId="4" borderId="7" xfId="0" applyNumberFormat="1" applyFont="1" applyFill="1" applyBorder="1" applyAlignment="1">
      <alignment horizontal="left" vertical="center" wrapText="1"/>
    </xf>
    <xf numFmtId="178" fontId="24" fillId="4" borderId="7" xfId="0" applyNumberFormat="1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left"/>
    </xf>
    <xf numFmtId="178" fontId="21" fillId="4" borderId="2" xfId="0" applyNumberFormat="1" applyFont="1" applyFill="1" applyBorder="1" applyAlignment="1">
      <alignment horizontal="left" vertical="center" wrapText="1"/>
    </xf>
    <xf numFmtId="178" fontId="21" fillId="4" borderId="13" xfId="0" applyNumberFormat="1" applyFont="1" applyFill="1" applyBorder="1" applyAlignment="1">
      <alignment horizontal="center" vertical="center" wrapText="1"/>
    </xf>
    <xf numFmtId="178" fontId="21" fillId="4" borderId="6" xfId="0" applyNumberFormat="1" applyFont="1" applyFill="1" applyBorder="1" applyAlignment="1">
      <alignment horizontal="left" vertical="center" wrapText="1"/>
    </xf>
    <xf numFmtId="178" fontId="21" fillId="4" borderId="6" xfId="0" applyNumberFormat="1" applyFont="1" applyFill="1" applyBorder="1" applyAlignment="1">
      <alignment horizontal="center" vertical="center" wrapText="1"/>
    </xf>
    <xf numFmtId="178" fontId="21" fillId="4" borderId="14" xfId="0" applyNumberFormat="1" applyFont="1" applyFill="1" applyBorder="1" applyAlignment="1">
      <alignment horizontal="center" vertical="center" wrapText="1"/>
    </xf>
    <xf numFmtId="178" fontId="21" fillId="4" borderId="3" xfId="0" applyNumberFormat="1" applyFont="1" applyFill="1" applyBorder="1" applyAlignment="1">
      <alignment horizontal="left" vertical="center" wrapText="1"/>
    </xf>
    <xf numFmtId="178" fontId="21" fillId="4" borderId="3" xfId="0" applyNumberFormat="1" applyFont="1" applyFill="1" applyBorder="1" applyAlignment="1">
      <alignment horizontal="center" vertical="center" wrapText="1"/>
    </xf>
    <xf numFmtId="178" fontId="21" fillId="4" borderId="15" xfId="0" applyNumberFormat="1" applyFont="1" applyFill="1" applyBorder="1" applyAlignment="1">
      <alignment horizontal="center" vertical="center" wrapText="1"/>
    </xf>
    <xf numFmtId="178" fontId="21" fillId="0" borderId="2" xfId="0" applyNumberFormat="1" applyFont="1" applyBorder="1" applyAlignment="1">
      <alignment horizontal="left" vertical="center" wrapText="1"/>
    </xf>
    <xf numFmtId="178" fontId="21" fillId="0" borderId="2" xfId="0" applyNumberFormat="1" applyFont="1" applyBorder="1" applyAlignment="1">
      <alignment horizontal="center" vertical="center" wrapText="1"/>
    </xf>
    <xf numFmtId="178" fontId="21" fillId="0" borderId="13" xfId="0" applyNumberFormat="1" applyFont="1" applyBorder="1" applyAlignment="1">
      <alignment horizontal="center" vertical="center" wrapText="1"/>
    </xf>
    <xf numFmtId="178" fontId="22" fillId="4" borderId="2" xfId="0" applyNumberFormat="1" applyFont="1" applyFill="1" applyBorder="1" applyAlignment="1">
      <alignment horizontal="left" vertical="center" wrapText="1"/>
    </xf>
    <xf numFmtId="178" fontId="22" fillId="4" borderId="2" xfId="0" applyNumberFormat="1" applyFont="1" applyFill="1" applyBorder="1" applyAlignment="1">
      <alignment horizontal="center" vertical="center" wrapText="1"/>
    </xf>
    <xf numFmtId="0" fontId="22" fillId="0" borderId="2" xfId="0" applyFont="1" applyBorder="1" applyAlignment="1">
      <alignment wrapText="1"/>
    </xf>
    <xf numFmtId="0" fontId="22" fillId="0" borderId="2" xfId="0" applyFont="1" applyBorder="1" applyAlignment="1"/>
    <xf numFmtId="0" fontId="22" fillId="0" borderId="13" xfId="0" applyFont="1" applyBorder="1" applyAlignment="1"/>
    <xf numFmtId="178" fontId="22" fillId="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/>
    <xf numFmtId="178" fontId="25" fillId="4" borderId="2" xfId="0" applyNumberFormat="1" applyFont="1" applyFill="1" applyBorder="1" applyAlignment="1">
      <alignment horizontal="left" vertical="center" wrapText="1"/>
    </xf>
    <xf numFmtId="178" fontId="25" fillId="4" borderId="2" xfId="0" applyNumberFormat="1" applyFont="1" applyFill="1" applyBorder="1" applyAlignment="1">
      <alignment horizontal="center" vertical="center" wrapText="1"/>
    </xf>
    <xf numFmtId="178" fontId="25" fillId="4" borderId="13" xfId="0" applyNumberFormat="1" applyFont="1" applyFill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0" fillId="0" borderId="16" xfId="0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26" fillId="7" borderId="15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7" fillId="7" borderId="17" xfId="0" applyFont="1" applyFill="1" applyBorder="1" applyAlignment="1">
      <alignment horizontal="center" vertical="center"/>
    </xf>
    <xf numFmtId="0" fontId="26" fillId="7" borderId="17" xfId="0" applyFont="1" applyFill="1" applyBorder="1" applyAlignment="1">
      <alignment horizontal="center" vertical="center" wrapText="1"/>
    </xf>
    <xf numFmtId="0" fontId="26" fillId="7" borderId="17" xfId="0" applyFont="1" applyFill="1" applyBorder="1" applyAlignment="1">
      <alignment horizontal="center" vertical="center"/>
    </xf>
    <xf numFmtId="0" fontId="28" fillId="4" borderId="1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left" vertical="center"/>
    </xf>
    <xf numFmtId="0" fontId="27" fillId="4" borderId="2" xfId="0" applyFont="1" applyFill="1" applyBorder="1" applyAlignment="1">
      <alignment horizontal="left" vertical="center"/>
    </xf>
    <xf numFmtId="0" fontId="30" fillId="4" borderId="16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left" vertical="center"/>
    </xf>
    <xf numFmtId="0" fontId="31" fillId="4" borderId="16" xfId="0" applyFont="1" applyFill="1" applyBorder="1" applyAlignment="1">
      <alignment horizontal="left" vertical="center"/>
    </xf>
    <xf numFmtId="0" fontId="27" fillId="4" borderId="16" xfId="0" applyFont="1" applyFill="1" applyBorder="1" applyAlignment="1">
      <alignment horizontal="left" vertical="center"/>
    </xf>
    <xf numFmtId="0" fontId="30" fillId="4" borderId="2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left" vertical="center"/>
    </xf>
    <xf numFmtId="0" fontId="29" fillId="4" borderId="2" xfId="0" applyFont="1" applyFill="1" applyBorder="1" applyAlignment="1">
      <alignment horizontal="center" vertical="center"/>
    </xf>
    <xf numFmtId="0" fontId="0" fillId="4" borderId="17" xfId="0" applyFill="1" applyBorder="1" applyAlignment="1"/>
    <xf numFmtId="0" fontId="31" fillId="4" borderId="2" xfId="0" applyFont="1" applyFill="1" applyBorder="1" applyAlignment="1">
      <alignment horizontal="left" vertical="center" wrapText="1"/>
    </xf>
    <xf numFmtId="0" fontId="31" fillId="4" borderId="2" xfId="0" applyFont="1" applyFill="1" applyBorder="1" applyAlignment="1">
      <alignment horizontal="center" vertical="center"/>
    </xf>
    <xf numFmtId="0" fontId="27" fillId="4" borderId="17" xfId="0" applyFont="1" applyFill="1" applyBorder="1" applyAlignment="1">
      <alignment horizontal="left" vertical="center"/>
    </xf>
    <xf numFmtId="0" fontId="30" fillId="4" borderId="17" xfId="0" applyFont="1" applyFill="1" applyBorder="1" applyAlignment="1">
      <alignment horizontal="center" vertical="center"/>
    </xf>
    <xf numFmtId="0" fontId="31" fillId="4" borderId="17" xfId="0" applyFont="1" applyFill="1" applyBorder="1" applyAlignment="1">
      <alignment horizontal="left" vertical="center"/>
    </xf>
    <xf numFmtId="0" fontId="27" fillId="4" borderId="16" xfId="0" applyFont="1" applyFill="1" applyBorder="1" applyAlignment="1">
      <alignment horizontal="left" vertical="center" wrapText="1"/>
    </xf>
    <xf numFmtId="0" fontId="32" fillId="4" borderId="16" xfId="0" applyFont="1" applyFill="1" applyBorder="1" applyAlignment="1">
      <alignment horizontal="left" vertical="center"/>
    </xf>
    <xf numFmtId="0" fontId="29" fillId="4" borderId="2" xfId="0" applyFont="1" applyFill="1" applyBorder="1" applyAlignment="1">
      <alignment vertical="center"/>
    </xf>
    <xf numFmtId="0" fontId="31" fillId="4" borderId="3" xfId="0" applyFont="1" applyFill="1" applyBorder="1" applyAlignment="1">
      <alignment horizontal="left" vertical="center"/>
    </xf>
    <xf numFmtId="0" fontId="30" fillId="4" borderId="3" xfId="0" applyFont="1" applyFill="1" applyBorder="1" applyAlignment="1">
      <alignment horizontal="center" vertical="center"/>
    </xf>
    <xf numFmtId="0" fontId="0" fillId="4" borderId="2" xfId="0" applyFill="1" applyBorder="1" applyAlignment="1"/>
    <xf numFmtId="0" fontId="33" fillId="0" borderId="2" xfId="0" applyFont="1" applyBorder="1" applyAlignment="1"/>
    <xf numFmtId="0" fontId="34" fillId="0" borderId="2" xfId="0" applyFont="1" applyBorder="1" applyAlignment="1"/>
    <xf numFmtId="0" fontId="0" fillId="0" borderId="16" xfId="0" applyBorder="1" applyAlignment="1"/>
    <xf numFmtId="0" fontId="31" fillId="4" borderId="4" xfId="0" applyFont="1" applyFill="1" applyBorder="1" applyAlignment="1">
      <alignment horizontal="left" vertical="center"/>
    </xf>
    <xf numFmtId="0" fontId="31" fillId="4" borderId="4" xfId="0" applyFont="1" applyFill="1" applyBorder="1" applyAlignment="1">
      <alignment horizontal="center" vertical="center"/>
    </xf>
    <xf numFmtId="0" fontId="29" fillId="4" borderId="4" xfId="0" applyFont="1" applyFill="1" applyBorder="1" applyAlignment="1">
      <alignment horizontal="left" vertical="center"/>
    </xf>
    <xf numFmtId="0" fontId="27" fillId="4" borderId="18" xfId="0" applyFont="1" applyFill="1" applyBorder="1" applyAlignment="1">
      <alignment horizontal="left" vertical="center"/>
    </xf>
    <xf numFmtId="0" fontId="30" fillId="4" borderId="18" xfId="0" applyFont="1" applyFill="1" applyBorder="1" applyAlignment="1">
      <alignment horizontal="center" vertical="center"/>
    </xf>
    <xf numFmtId="0" fontId="31" fillId="4" borderId="18" xfId="0" applyFont="1" applyFill="1" applyBorder="1" applyAlignment="1">
      <alignment horizontal="left" vertical="center"/>
    </xf>
    <xf numFmtId="0" fontId="29" fillId="4" borderId="4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left" vertical="center"/>
    </xf>
    <xf numFmtId="0" fontId="30" fillId="4" borderId="4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left" vertical="center"/>
    </xf>
    <xf numFmtId="0" fontId="35" fillId="4" borderId="2" xfId="0" applyFont="1" applyFill="1" applyBorder="1" applyAlignment="1">
      <alignment horizontal="left" vertical="center"/>
    </xf>
    <xf numFmtId="0" fontId="36" fillId="4" borderId="2" xfId="0" applyFont="1" applyFill="1" applyBorder="1" applyAlignment="1">
      <alignment vertical="center"/>
    </xf>
    <xf numFmtId="0" fontId="37" fillId="4" borderId="2" xfId="0" applyFont="1" applyFill="1" applyBorder="1" applyAlignment="1">
      <alignment vertical="center"/>
    </xf>
    <xf numFmtId="0" fontId="36" fillId="4" borderId="2" xfId="0" applyFont="1" applyFill="1" applyBorder="1" applyAlignment="1">
      <alignment horizontal="left" vertical="center"/>
    </xf>
    <xf numFmtId="0" fontId="38" fillId="4" borderId="2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left" vertical="center"/>
    </xf>
    <xf numFmtId="0" fontId="38" fillId="4" borderId="3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left" vertical="center"/>
    </xf>
    <xf numFmtId="0" fontId="39" fillId="4" borderId="3" xfId="0" applyFont="1" applyFill="1" applyBorder="1" applyAlignment="1">
      <alignment vertical="center"/>
    </xf>
    <xf numFmtId="0" fontId="28" fillId="4" borderId="2" xfId="0" applyFont="1" applyFill="1" applyBorder="1" applyAlignment="1">
      <alignment vertical="center"/>
    </xf>
    <xf numFmtId="0" fontId="40" fillId="4" borderId="2" xfId="0" applyFont="1" applyFill="1" applyBorder="1" applyAlignment="1">
      <alignment horizontal="left" vertical="center"/>
    </xf>
    <xf numFmtId="0" fontId="40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6" fillId="4" borderId="2" xfId="0" applyFont="1" applyFill="1" applyBorder="1" applyAlignment="1">
      <alignment horizontal="center" vertical="center"/>
    </xf>
    <xf numFmtId="0" fontId="31" fillId="4" borderId="13" xfId="0" applyFont="1" applyFill="1" applyBorder="1" applyAlignment="1">
      <alignment horizontal="left" vertical="center"/>
    </xf>
    <xf numFmtId="0" fontId="31" fillId="4" borderId="15" xfId="0" applyFont="1" applyFill="1" applyBorder="1" applyAlignment="1">
      <alignment horizontal="left" vertical="center"/>
    </xf>
    <xf numFmtId="0" fontId="27" fillId="4" borderId="3" xfId="0" applyFont="1" applyFill="1" applyBorder="1" applyAlignment="1">
      <alignment vertical="center"/>
    </xf>
    <xf numFmtId="0" fontId="39" fillId="4" borderId="13" xfId="0" applyFont="1" applyFill="1" applyBorder="1" applyAlignment="1">
      <alignment horizontal="left" vertical="center"/>
    </xf>
    <xf numFmtId="0" fontId="30" fillId="4" borderId="13" xfId="0" applyFont="1" applyFill="1" applyBorder="1" applyAlignment="1">
      <alignment horizontal="center" vertical="center"/>
    </xf>
    <xf numFmtId="0" fontId="41" fillId="4" borderId="2" xfId="0" applyFont="1" applyFill="1" applyBorder="1" applyAlignment="1">
      <alignment horizontal="left" vertical="center"/>
    </xf>
    <xf numFmtId="0" fontId="38" fillId="4" borderId="1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left" vertical="center"/>
    </xf>
    <xf numFmtId="0" fontId="42" fillId="4" borderId="2" xfId="0" applyFont="1" applyFill="1" applyBorder="1" applyAlignment="1">
      <alignment vertical="center"/>
    </xf>
    <xf numFmtId="0" fontId="43" fillId="4" borderId="2" xfId="0" applyFont="1" applyFill="1" applyBorder="1" applyAlignment="1">
      <alignment horizontal="left" vertical="center"/>
    </xf>
    <xf numFmtId="0" fontId="27" fillId="4" borderId="3" xfId="0" applyFont="1" applyFill="1" applyBorder="1" applyAlignment="1">
      <alignment horizontal="left" vertical="center" wrapText="1"/>
    </xf>
    <xf numFmtId="0" fontId="30" fillId="4" borderId="15" xfId="0" applyFont="1" applyFill="1" applyBorder="1" applyAlignment="1">
      <alignment horizontal="center" vertical="center"/>
    </xf>
    <xf numFmtId="0" fontId="32" fillId="4" borderId="2" xfId="0" applyFont="1" applyFill="1" applyBorder="1" applyAlignment="1">
      <alignment horizontal="left" vertical="center"/>
    </xf>
    <xf numFmtId="0" fontId="26" fillId="4" borderId="2" xfId="0" applyFont="1" applyFill="1" applyBorder="1" applyAlignment="1">
      <alignment vertical="center"/>
    </xf>
    <xf numFmtId="0" fontId="27" fillId="4" borderId="2" xfId="0" applyFont="1" applyFill="1" applyBorder="1" applyAlignment="1">
      <alignment horizontal="left" vertical="center" wrapText="1"/>
    </xf>
    <xf numFmtId="0" fontId="29" fillId="4" borderId="2" xfId="0" applyFont="1" applyFill="1" applyBorder="1" applyAlignment="1">
      <alignment horizontal="justify" vertical="center"/>
    </xf>
    <xf numFmtId="0" fontId="44" fillId="4" borderId="2" xfId="0" applyFont="1" applyFill="1" applyBorder="1" applyAlignment="1">
      <alignment horizontal="left" vertical="center"/>
    </xf>
    <xf numFmtId="0" fontId="42" fillId="4" borderId="2" xfId="0" applyFont="1" applyFill="1" applyBorder="1" applyAlignment="1">
      <alignment horizontal="center" vertical="center"/>
    </xf>
    <xf numFmtId="0" fontId="29" fillId="8" borderId="2" xfId="0" applyFont="1" applyFill="1" applyBorder="1" applyAlignment="1">
      <alignment horizontal="left" vertical="center"/>
    </xf>
    <xf numFmtId="0" fontId="29" fillId="8" borderId="2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left" vertical="center" wrapText="1"/>
    </xf>
    <xf numFmtId="0" fontId="45" fillId="0" borderId="7" xfId="0" applyFont="1" applyBorder="1" applyAlignment="1">
      <alignment wrapText="1"/>
    </xf>
    <xf numFmtId="0" fontId="46" fillId="0" borderId="6" xfId="0" applyFont="1" applyBorder="1" applyAlignment="1">
      <alignment wrapText="1"/>
    </xf>
    <xf numFmtId="0" fontId="46" fillId="0" borderId="19" xfId="0" applyFont="1" applyBorder="1" applyAlignment="1">
      <alignment wrapText="1"/>
    </xf>
    <xf numFmtId="0" fontId="46" fillId="0" borderId="11" xfId="0" applyFont="1" applyBorder="1" applyAlignment="1">
      <alignment wrapText="1"/>
    </xf>
    <xf numFmtId="0" fontId="47" fillId="0" borderId="20" xfId="0" applyFont="1" applyBorder="1" applyAlignment="1">
      <alignment horizontal="left" vertical="center"/>
    </xf>
    <xf numFmtId="0" fontId="0" fillId="0" borderId="0" xfId="0" applyAlignment="1">
      <alignment horizontal="left" vertical="center" indent="1"/>
    </xf>
    <xf numFmtId="43" fontId="0" fillId="0" borderId="2" xfId="1" applyFont="1" applyBorder="1" applyAlignment="1"/>
    <xf numFmtId="0" fontId="28" fillId="0" borderId="2" xfId="0" applyFont="1" applyBorder="1" applyAlignment="1"/>
    <xf numFmtId="0" fontId="28" fillId="0" borderId="2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8" fillId="0" borderId="2" xfId="0" applyFont="1" applyBorder="1">
      <alignment vertical="center"/>
    </xf>
    <xf numFmtId="0" fontId="28" fillId="0" borderId="2" xfId="0" applyFont="1" applyFill="1" applyBorder="1">
      <alignment vertical="center"/>
    </xf>
    <xf numFmtId="0" fontId="0" fillId="0" borderId="2" xfId="0" applyFill="1" applyBorder="1" applyAlignment="1">
      <alignment horizontal="left"/>
    </xf>
    <xf numFmtId="0" fontId="0" fillId="0" borderId="18" xfId="0" applyFont="1" applyFill="1" applyBorder="1" applyAlignment="1">
      <alignment horizontal="left"/>
    </xf>
    <xf numFmtId="0" fontId="0" fillId="0" borderId="4" xfId="0" applyBorder="1" applyAlignment="1">
      <alignment horizontal="left"/>
    </xf>
    <xf numFmtId="0" fontId="28" fillId="0" borderId="4" xfId="0" applyFont="1" applyBorder="1">
      <alignment vertical="center"/>
    </xf>
    <xf numFmtId="0" fontId="0" fillId="0" borderId="21" xfId="0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2" borderId="2" xfId="0" applyFill="1" applyBorder="1" applyAlignment="1">
      <alignment horizontal="left"/>
    </xf>
    <xf numFmtId="0" fontId="28" fillId="2" borderId="2" xfId="0" applyFont="1" applyFill="1" applyBorder="1">
      <alignment vertical="center"/>
    </xf>
    <xf numFmtId="0" fontId="19" fillId="2" borderId="18" xfId="0" applyFont="1" applyFill="1" applyBorder="1" applyAlignment="1">
      <alignment horizontal="left"/>
    </xf>
    <xf numFmtId="0" fontId="28" fillId="2" borderId="0" xfId="0" applyFont="1" applyFill="1" applyBorder="1">
      <alignment vertical="center"/>
    </xf>
    <xf numFmtId="0" fontId="19" fillId="0" borderId="21" xfId="0" applyFont="1" applyBorder="1" applyAlignment="1"/>
    <xf numFmtId="0" fontId="0" fillId="0" borderId="22" xfId="0" applyFont="1" applyFill="1" applyBorder="1" applyAlignment="1"/>
    <xf numFmtId="0" fontId="48" fillId="0" borderId="0" xfId="0" applyFont="1" applyFill="1" applyProtection="1">
      <alignment vertical="center"/>
      <protection locked="0"/>
    </xf>
    <xf numFmtId="0" fontId="48" fillId="4" borderId="0" xfId="0" applyFont="1" applyFill="1" applyProtection="1">
      <alignment vertical="center"/>
      <protection locked="0"/>
    </xf>
    <xf numFmtId="0" fontId="49" fillId="0" borderId="0" xfId="0" applyFont="1" applyProtection="1">
      <alignment vertical="center"/>
      <protection locked="0"/>
    </xf>
    <xf numFmtId="180" fontId="48" fillId="0" borderId="0" xfId="0" applyNumberFormat="1" applyFont="1" applyAlignment="1" applyProtection="1">
      <alignment horizontal="center" vertical="center"/>
      <protection hidden="1"/>
    </xf>
    <xf numFmtId="14" fontId="48" fillId="0" borderId="0" xfId="0" applyNumberFormat="1" applyFont="1" applyAlignment="1" applyProtection="1">
      <alignment vertical="center"/>
      <protection hidden="1"/>
    </xf>
    <xf numFmtId="0" fontId="48" fillId="0" borderId="0" xfId="0" applyFont="1" applyProtection="1">
      <alignment vertical="center"/>
      <protection locked="0"/>
    </xf>
    <xf numFmtId="0" fontId="48" fillId="0" borderId="0" xfId="0" applyFont="1" applyAlignment="1" applyProtection="1">
      <alignment vertical="center"/>
      <protection hidden="1"/>
    </xf>
    <xf numFmtId="0" fontId="48" fillId="0" borderId="0" xfId="0" applyFont="1" applyProtection="1">
      <alignment vertical="center"/>
      <protection hidden="1"/>
    </xf>
    <xf numFmtId="0" fontId="48" fillId="0" borderId="0" xfId="0" applyFont="1" applyAlignment="1" applyProtection="1">
      <alignment horizontal="center" vertical="center"/>
      <protection hidden="1"/>
    </xf>
    <xf numFmtId="0" fontId="48" fillId="4" borderId="0" xfId="0" applyFont="1" applyFill="1" applyProtection="1">
      <alignment vertical="center"/>
      <protection hidden="1"/>
    </xf>
    <xf numFmtId="0" fontId="48" fillId="0" borderId="0" xfId="0" applyFont="1" applyAlignment="1" applyProtection="1">
      <alignment horizontal="left" vertical="center"/>
      <protection hidden="1"/>
    </xf>
    <xf numFmtId="0" fontId="48" fillId="4" borderId="0" xfId="0" applyNumberFormat="1" applyFont="1" applyFill="1" applyProtection="1">
      <alignment vertical="center"/>
      <protection hidden="1"/>
    </xf>
    <xf numFmtId="0" fontId="48" fillId="9" borderId="0" xfId="0" applyFont="1" applyFill="1" applyAlignment="1" applyProtection="1">
      <alignment vertical="center"/>
      <protection hidden="1"/>
    </xf>
    <xf numFmtId="181" fontId="48" fillId="4" borderId="0" xfId="0" applyNumberFormat="1" applyFont="1" applyFill="1" applyAlignment="1" applyProtection="1">
      <alignment horizontal="right" vertical="center"/>
      <protection hidden="1"/>
    </xf>
    <xf numFmtId="4" fontId="48" fillId="4" borderId="0" xfId="0" applyNumberFormat="1" applyFont="1" applyFill="1" applyAlignment="1" applyProtection="1">
      <alignment horizontal="right" vertical="center"/>
      <protection hidden="1"/>
    </xf>
    <xf numFmtId="0" fontId="48" fillId="4" borderId="0" xfId="0" applyFont="1" applyFill="1" applyAlignment="1" applyProtection="1">
      <alignment horizontal="left" vertical="center"/>
      <protection hidden="1"/>
    </xf>
    <xf numFmtId="182" fontId="48" fillId="4" borderId="0" xfId="0" applyNumberFormat="1" applyFont="1" applyFill="1" applyAlignment="1" applyProtection="1">
      <alignment horizontal="right" vertical="center"/>
      <protection hidden="1"/>
    </xf>
    <xf numFmtId="0" fontId="48" fillId="4" borderId="0" xfId="0" applyNumberFormat="1" applyFont="1" applyFill="1" applyAlignment="1" applyProtection="1">
      <alignment horizontal="left" vertical="center"/>
      <protection hidden="1"/>
    </xf>
    <xf numFmtId="14" fontId="48" fillId="4" borderId="0" xfId="0" applyNumberFormat="1" applyFont="1" applyFill="1" applyAlignment="1" applyProtection="1">
      <alignment horizontal="left" vertical="center"/>
      <protection locked="0"/>
    </xf>
    <xf numFmtId="14" fontId="48" fillId="0" borderId="0" xfId="0" applyNumberFormat="1" applyFont="1" applyProtection="1">
      <alignment vertical="center"/>
      <protection hidden="1"/>
    </xf>
    <xf numFmtId="180" fontId="50" fillId="4" borderId="2" xfId="0" applyNumberFormat="1" applyFont="1" applyFill="1" applyBorder="1" applyAlignment="1" applyProtection="1">
      <alignment horizontal="center" vertical="center"/>
      <protection hidden="1"/>
    </xf>
    <xf numFmtId="14" fontId="50" fillId="4" borderId="2" xfId="0" applyNumberFormat="1" applyFont="1" applyFill="1" applyBorder="1" applyAlignment="1" applyProtection="1">
      <alignment vertical="center"/>
      <protection hidden="1"/>
    </xf>
    <xf numFmtId="0" fontId="50" fillId="4" borderId="2" xfId="0" applyFont="1" applyFill="1" applyBorder="1" applyProtection="1">
      <alignment vertical="center"/>
      <protection locked="0"/>
    </xf>
    <xf numFmtId="0" fontId="50" fillId="4" borderId="2" xfId="0" applyFont="1" applyFill="1" applyBorder="1" applyAlignment="1" applyProtection="1">
      <alignment vertical="center" wrapText="1"/>
      <protection hidden="1"/>
    </xf>
    <xf numFmtId="0" fontId="50" fillId="4" borderId="2" xfId="0" applyFont="1" applyFill="1" applyBorder="1" applyAlignment="1" applyProtection="1">
      <alignment horizontal="center" vertical="center" wrapText="1"/>
      <protection hidden="1"/>
    </xf>
    <xf numFmtId="0" fontId="50" fillId="4" borderId="2" xfId="0" applyFont="1" applyFill="1" applyBorder="1" applyProtection="1">
      <alignment vertical="center"/>
      <protection hidden="1"/>
    </xf>
    <xf numFmtId="180" fontId="48" fillId="10" borderId="2" xfId="0" applyNumberFormat="1" applyFont="1" applyFill="1" applyBorder="1" applyAlignment="1" applyProtection="1">
      <alignment horizontal="center" vertical="center"/>
      <protection hidden="1"/>
    </xf>
    <xf numFmtId="14" fontId="48" fillId="10" borderId="2" xfId="0" applyNumberFormat="1" applyFont="1" applyFill="1" applyBorder="1" applyAlignment="1" applyProtection="1">
      <alignment vertical="center"/>
      <protection hidden="1"/>
    </xf>
    <xf numFmtId="0" fontId="48" fillId="10" borderId="2" xfId="0" applyFont="1" applyFill="1" applyBorder="1" applyProtection="1">
      <alignment vertical="center"/>
      <protection locked="0"/>
    </xf>
    <xf numFmtId="0" fontId="48" fillId="10" borderId="2" xfId="0" applyFont="1" applyFill="1" applyBorder="1" applyAlignment="1" applyProtection="1">
      <alignment horizontal="left" vertical="center"/>
      <protection hidden="1"/>
    </xf>
    <xf numFmtId="0" fontId="48" fillId="10" borderId="2" xfId="0" applyFont="1" applyFill="1" applyBorder="1" applyAlignment="1" applyProtection="1">
      <alignment horizontal="center" vertical="center"/>
      <protection hidden="1"/>
    </xf>
    <xf numFmtId="0" fontId="29" fillId="10" borderId="2" xfId="0" applyFont="1" applyFill="1" applyBorder="1" applyAlignment="1" applyProtection="1">
      <alignment horizontal="left" vertical="center"/>
      <protection hidden="1"/>
    </xf>
    <xf numFmtId="178" fontId="29" fillId="10" borderId="2" xfId="0" applyNumberFormat="1" applyFont="1" applyFill="1" applyBorder="1" applyAlignment="1" applyProtection="1">
      <alignment horizontal="left" vertical="center" wrapText="1"/>
      <protection hidden="1"/>
    </xf>
    <xf numFmtId="0" fontId="50" fillId="4" borderId="2" xfId="0" applyFont="1" applyFill="1" applyBorder="1" applyAlignment="1" applyProtection="1">
      <alignment horizontal="left" vertical="center"/>
      <protection hidden="1"/>
    </xf>
    <xf numFmtId="0" fontId="51" fillId="4" borderId="2" xfId="0" applyFont="1" applyFill="1" applyBorder="1" applyAlignment="1" applyProtection="1">
      <alignment horizontal="center" vertical="center"/>
      <protection hidden="1"/>
    </xf>
    <xf numFmtId="0" fontId="50" fillId="4" borderId="2" xfId="0" applyFont="1" applyFill="1" applyBorder="1" applyAlignment="1" applyProtection="1">
      <alignment vertical="center"/>
      <protection hidden="1"/>
    </xf>
    <xf numFmtId="0" fontId="50" fillId="4" borderId="2" xfId="0" applyFont="1" applyFill="1" applyBorder="1" applyAlignment="1" applyProtection="1">
      <alignment horizontal="center" vertical="center"/>
      <protection hidden="1"/>
    </xf>
    <xf numFmtId="0" fontId="29" fillId="10" borderId="2" xfId="0" applyFont="1" applyFill="1" applyBorder="1" applyAlignment="1" applyProtection="1">
      <alignment horizontal="left" vertical="center" wrapText="1"/>
      <protection hidden="1"/>
    </xf>
    <xf numFmtId="0" fontId="29" fillId="10" borderId="4" xfId="0" applyFont="1" applyFill="1" applyBorder="1" applyAlignment="1" applyProtection="1">
      <alignment horizontal="left" vertical="center"/>
      <protection hidden="1"/>
    </xf>
    <xf numFmtId="0" fontId="50" fillId="2" borderId="2" xfId="0" applyNumberFormat="1" applyFont="1" applyFill="1" applyBorder="1" applyAlignment="1" applyProtection="1">
      <alignment horizontal="center" vertical="center" wrapText="1"/>
      <protection hidden="1"/>
    </xf>
    <xf numFmtId="0" fontId="50" fillId="9" borderId="2" xfId="0" applyFont="1" applyFill="1" applyBorder="1" applyAlignment="1" applyProtection="1">
      <alignment horizontal="center" vertical="center" wrapText="1"/>
      <protection hidden="1"/>
    </xf>
    <xf numFmtId="181" fontId="50" fillId="4" borderId="2" xfId="0" applyNumberFormat="1" applyFont="1" applyFill="1" applyBorder="1" applyProtection="1">
      <alignment vertical="center"/>
      <protection hidden="1"/>
    </xf>
    <xf numFmtId="4" fontId="50" fillId="4" borderId="2" xfId="0" applyNumberFormat="1" applyFont="1" applyFill="1" applyBorder="1" applyAlignment="1" applyProtection="1">
      <alignment horizontal="center" vertical="center"/>
      <protection hidden="1"/>
    </xf>
    <xf numFmtId="0" fontId="29" fillId="10" borderId="2" xfId="0" applyFont="1" applyFill="1" applyBorder="1" applyAlignment="1" applyProtection="1">
      <alignment horizontal="center" vertical="center"/>
      <protection hidden="1"/>
    </xf>
    <xf numFmtId="0" fontId="29" fillId="9" borderId="2" xfId="0" applyFont="1" applyFill="1" applyBorder="1" applyAlignment="1" applyProtection="1">
      <alignment vertical="center"/>
      <protection hidden="1"/>
    </xf>
    <xf numFmtId="181" fontId="48" fillId="10" borderId="2" xfId="0" applyNumberFormat="1" applyFont="1" applyFill="1" applyBorder="1" applyProtection="1">
      <alignment vertical="center"/>
      <protection hidden="1"/>
    </xf>
    <xf numFmtId="4" fontId="48" fillId="10" borderId="2" xfId="0" applyNumberFormat="1" applyFont="1" applyFill="1" applyBorder="1" applyProtection="1">
      <alignment vertical="center"/>
      <protection hidden="1"/>
    </xf>
    <xf numFmtId="182" fontId="50" fillId="4" borderId="2" xfId="0" applyNumberFormat="1" applyFont="1" applyFill="1" applyBorder="1" applyAlignment="1" applyProtection="1">
      <alignment horizontal="center" vertical="center"/>
      <protection hidden="1"/>
    </xf>
    <xf numFmtId="0" fontId="50" fillId="4" borderId="2" xfId="0" applyNumberFormat="1" applyFont="1" applyFill="1" applyBorder="1" applyAlignment="1" applyProtection="1">
      <alignment horizontal="center" vertical="center"/>
      <protection hidden="1"/>
    </xf>
    <xf numFmtId="14" fontId="50" fillId="4" borderId="2" xfId="0" applyNumberFormat="1" applyFont="1" applyFill="1" applyBorder="1" applyAlignment="1" applyProtection="1">
      <alignment horizontal="left" vertical="center"/>
      <protection locked="0"/>
    </xf>
    <xf numFmtId="14" fontId="50" fillId="4" borderId="2" xfId="0" applyNumberFormat="1" applyFont="1" applyFill="1" applyBorder="1" applyProtection="1">
      <alignment vertical="center"/>
      <protection hidden="1"/>
    </xf>
    <xf numFmtId="49" fontId="44" fillId="10" borderId="2" xfId="0" applyNumberFormat="1" applyFont="1" applyFill="1" applyBorder="1" applyAlignment="1" applyProtection="1">
      <alignment horizontal="left" vertical="center"/>
      <protection hidden="1"/>
    </xf>
    <xf numFmtId="182" fontId="48" fillId="10" borderId="2" xfId="0" applyNumberFormat="1" applyFont="1" applyFill="1" applyBorder="1" applyAlignment="1" applyProtection="1">
      <alignment horizontal="right" vertical="center"/>
      <protection hidden="1"/>
    </xf>
    <xf numFmtId="0" fontId="48" fillId="10" borderId="2" xfId="0" applyNumberFormat="1" applyFont="1" applyFill="1" applyBorder="1" applyAlignment="1" applyProtection="1">
      <alignment horizontal="left" vertical="center"/>
      <protection hidden="1"/>
    </xf>
    <xf numFmtId="49" fontId="29" fillId="10" borderId="2" xfId="0" applyNumberFormat="1" applyFont="1" applyFill="1" applyBorder="1" applyAlignment="1" applyProtection="1">
      <alignment horizontal="center" vertical="center"/>
      <protection hidden="1"/>
    </xf>
    <xf numFmtId="177" fontId="29" fillId="10" borderId="2" xfId="0" applyNumberFormat="1" applyFont="1" applyFill="1" applyBorder="1" applyAlignment="1" applyProtection="1">
      <alignment horizontal="left" vertical="center"/>
      <protection locked="0"/>
    </xf>
    <xf numFmtId="14" fontId="48" fillId="10" borderId="2" xfId="0" applyNumberFormat="1" applyFont="1" applyFill="1" applyBorder="1" applyProtection="1">
      <alignment vertical="center"/>
      <protection hidden="1"/>
    </xf>
    <xf numFmtId="0" fontId="48" fillId="10" borderId="2" xfId="0" applyFont="1" applyFill="1" applyBorder="1" applyProtection="1">
      <alignment vertical="center"/>
      <protection hidden="1"/>
    </xf>
    <xf numFmtId="0" fontId="48" fillId="10" borderId="2" xfId="0" applyFont="1" applyFill="1" applyBorder="1" applyAlignment="1" applyProtection="1">
      <alignment vertical="center" wrapText="1"/>
      <protection locked="0"/>
    </xf>
    <xf numFmtId="180" fontId="48" fillId="4" borderId="2" xfId="0" applyNumberFormat="1" applyFont="1" applyFill="1" applyBorder="1" applyAlignment="1" applyProtection="1">
      <alignment horizontal="center" vertical="center"/>
      <protection hidden="1"/>
    </xf>
    <xf numFmtId="14" fontId="48" fillId="0" borderId="2" xfId="0" applyNumberFormat="1" applyFont="1" applyFill="1" applyBorder="1" applyAlignment="1" applyProtection="1">
      <alignment vertical="center"/>
      <protection hidden="1"/>
    </xf>
    <xf numFmtId="0" fontId="48" fillId="0" borderId="2" xfId="0" applyFont="1" applyFill="1" applyBorder="1" applyProtection="1">
      <alignment vertical="center"/>
      <protection locked="0"/>
    </xf>
    <xf numFmtId="0" fontId="48" fillId="0" borderId="2" xfId="0" applyFont="1" applyFill="1" applyBorder="1" applyAlignment="1" applyProtection="1">
      <alignment vertical="center"/>
      <protection hidden="1"/>
    </xf>
    <xf numFmtId="0" fontId="48" fillId="0" borderId="2" xfId="0" applyFont="1" applyFill="1" applyBorder="1" applyAlignment="1" applyProtection="1">
      <alignment horizontal="center" vertical="center"/>
      <protection hidden="1"/>
    </xf>
    <xf numFmtId="0" fontId="29" fillId="0" borderId="2" xfId="0" applyFont="1" applyFill="1" applyBorder="1" applyAlignment="1" applyProtection="1">
      <alignment horizontal="left" vertical="center"/>
      <protection hidden="1"/>
    </xf>
    <xf numFmtId="178" fontId="29" fillId="0" borderId="2" xfId="0" applyNumberFormat="1" applyFont="1" applyFill="1" applyBorder="1" applyAlignment="1" applyProtection="1">
      <alignment horizontal="left" vertical="center" wrapText="1"/>
      <protection hidden="1"/>
    </xf>
    <xf numFmtId="0" fontId="29" fillId="0" borderId="2" xfId="0" applyFont="1" applyFill="1" applyBorder="1" applyAlignment="1" applyProtection="1">
      <alignment horizontal="left" vertical="center" wrapText="1"/>
      <protection hidden="1"/>
    </xf>
    <xf numFmtId="0" fontId="29" fillId="0" borderId="2" xfId="0" applyNumberFormat="1" applyFont="1" applyFill="1" applyBorder="1" applyAlignment="1" applyProtection="1">
      <alignment horizontal="center" vertical="center"/>
      <protection hidden="1"/>
    </xf>
    <xf numFmtId="181" fontId="48" fillId="0" borderId="2" xfId="0" applyNumberFormat="1" applyFont="1" applyFill="1" applyBorder="1" applyProtection="1">
      <alignment vertical="center"/>
      <protection hidden="1"/>
    </xf>
    <xf numFmtId="4" fontId="48" fillId="0" borderId="2" xfId="0" applyNumberFormat="1" applyFont="1" applyFill="1" applyBorder="1" applyProtection="1">
      <alignment vertical="center"/>
      <protection hidden="1"/>
    </xf>
    <xf numFmtId="0" fontId="44" fillId="9" borderId="2" xfId="0" applyFont="1" applyFill="1" applyBorder="1" applyAlignment="1" applyProtection="1">
      <alignment vertical="center"/>
      <protection hidden="1"/>
    </xf>
    <xf numFmtId="49" fontId="44" fillId="0" borderId="2" xfId="0" applyNumberFormat="1" applyFont="1" applyFill="1" applyBorder="1" applyAlignment="1" applyProtection="1">
      <alignment horizontal="left" vertical="center"/>
      <protection hidden="1"/>
    </xf>
    <xf numFmtId="182" fontId="48" fillId="0" borderId="2" xfId="0" applyNumberFormat="1" applyFont="1" applyFill="1" applyBorder="1" applyAlignment="1" applyProtection="1">
      <alignment horizontal="right" vertical="center"/>
      <protection hidden="1"/>
    </xf>
    <xf numFmtId="0" fontId="48" fillId="0" borderId="2" xfId="0" applyNumberFormat="1" applyFont="1" applyFill="1" applyBorder="1" applyAlignment="1" applyProtection="1">
      <alignment horizontal="left" vertical="center"/>
      <protection hidden="1"/>
    </xf>
    <xf numFmtId="49" fontId="29" fillId="0" borderId="2" xfId="0" applyNumberFormat="1" applyFont="1" applyFill="1" applyBorder="1" applyAlignment="1" applyProtection="1">
      <alignment horizontal="center" vertical="center"/>
      <protection hidden="1"/>
    </xf>
    <xf numFmtId="14" fontId="29" fillId="0" borderId="2" xfId="0" applyNumberFormat="1" applyFont="1" applyFill="1" applyBorder="1" applyAlignment="1" applyProtection="1">
      <alignment horizontal="left" vertical="center"/>
      <protection locked="0"/>
    </xf>
    <xf numFmtId="14" fontId="48" fillId="0" borderId="2" xfId="0" applyNumberFormat="1" applyFont="1" applyFill="1" applyBorder="1" applyProtection="1">
      <alignment vertical="center"/>
      <protection hidden="1"/>
    </xf>
    <xf numFmtId="0" fontId="48" fillId="0" borderId="2" xfId="0" applyFont="1" applyFill="1" applyBorder="1" applyProtection="1">
      <alignment vertical="center"/>
      <protection hidden="1"/>
    </xf>
    <xf numFmtId="177" fontId="29" fillId="0" borderId="2" xfId="0" applyNumberFormat="1" applyFont="1" applyFill="1" applyBorder="1" applyAlignment="1" applyProtection="1">
      <alignment horizontal="left" vertical="center"/>
      <protection locked="0"/>
    </xf>
    <xf numFmtId="0" fontId="48" fillId="0" borderId="2" xfId="0" applyFont="1" applyBorder="1" applyProtection="1">
      <alignment vertical="center"/>
      <protection locked="0"/>
    </xf>
    <xf numFmtId="58" fontId="48" fillId="0" borderId="2" xfId="0" applyNumberFormat="1" applyFont="1" applyFill="1" applyBorder="1" applyProtection="1">
      <alignment vertical="center"/>
      <protection locked="0"/>
    </xf>
    <xf numFmtId="0" fontId="29" fillId="0" borderId="2" xfId="18" applyFont="1" applyFill="1" applyBorder="1" applyAlignment="1" applyProtection="1">
      <alignment horizontal="left" vertical="center"/>
      <protection hidden="1"/>
    </xf>
    <xf numFmtId="0" fontId="29" fillId="0" borderId="2" xfId="18" applyFont="1" applyFill="1" applyBorder="1" applyAlignment="1" applyProtection="1">
      <alignment horizontal="left" vertical="center" wrapText="1"/>
      <protection hidden="1"/>
    </xf>
    <xf numFmtId="0" fontId="44" fillId="0" borderId="2" xfId="18" applyFont="1" applyFill="1" applyBorder="1" applyAlignment="1" applyProtection="1">
      <alignment horizontal="center" vertical="center" wrapText="1"/>
      <protection hidden="1"/>
    </xf>
    <xf numFmtId="4" fontId="29" fillId="0" borderId="2" xfId="0" applyNumberFormat="1" applyFont="1" applyFill="1" applyBorder="1" applyAlignment="1" applyProtection="1">
      <alignment horizontal="center" vertical="center"/>
      <protection hidden="1"/>
    </xf>
    <xf numFmtId="0" fontId="29" fillId="0" borderId="2" xfId="18" applyFont="1" applyFill="1" applyBorder="1" applyAlignment="1" applyProtection="1">
      <alignment horizontal="center" vertical="center"/>
      <protection hidden="1"/>
    </xf>
    <xf numFmtId="14" fontId="29" fillId="0" borderId="2" xfId="0" applyNumberFormat="1" applyFont="1" applyFill="1" applyBorder="1" applyAlignment="1" applyProtection="1">
      <alignment horizontal="left" vertical="center" wrapText="1"/>
      <protection locked="0"/>
    </xf>
    <xf numFmtId="49" fontId="29" fillId="0" borderId="16" xfId="0" applyNumberFormat="1" applyFont="1" applyFill="1" applyBorder="1" applyAlignment="1" applyProtection="1">
      <alignment horizontal="center" vertical="center"/>
      <protection hidden="1"/>
    </xf>
    <xf numFmtId="182" fontId="44" fillId="0" borderId="2" xfId="0" applyNumberFormat="1" applyFont="1" applyFill="1" applyBorder="1" applyAlignment="1" applyProtection="1">
      <alignment horizontal="right" vertical="center"/>
      <protection hidden="1"/>
    </xf>
    <xf numFmtId="0" fontId="48" fillId="0" borderId="0" xfId="0" applyFont="1" applyBorder="1" applyProtection="1">
      <alignment vertical="center"/>
      <protection locked="0"/>
    </xf>
    <xf numFmtId="14" fontId="48" fillId="0" borderId="13" xfId="0" applyNumberFormat="1" applyFont="1" applyFill="1" applyBorder="1" applyAlignment="1" applyProtection="1">
      <alignment vertical="center"/>
      <protection hidden="1"/>
    </xf>
    <xf numFmtId="0" fontId="48" fillId="0" borderId="24" xfId="0" applyFont="1" applyFill="1" applyBorder="1" applyProtection="1">
      <alignment vertical="center"/>
      <protection locked="0"/>
    </xf>
    <xf numFmtId="0" fontId="48" fillId="0" borderId="24" xfId="0" applyFont="1" applyFill="1" applyBorder="1" applyAlignment="1" applyProtection="1">
      <alignment vertical="center"/>
      <protection hidden="1"/>
    </xf>
    <xf numFmtId="1" fontId="29" fillId="0" borderId="2" xfId="0" applyNumberFormat="1" applyFont="1" applyFill="1" applyBorder="1" applyAlignment="1" applyProtection="1">
      <alignment horizontal="left" vertical="center" wrapText="1"/>
      <protection hidden="1"/>
    </xf>
    <xf numFmtId="0" fontId="29" fillId="0" borderId="4" xfId="0" applyFont="1" applyFill="1" applyBorder="1" applyAlignment="1" applyProtection="1">
      <alignment horizontal="left" vertical="center"/>
      <protection hidden="1"/>
    </xf>
    <xf numFmtId="178" fontId="29" fillId="0" borderId="4" xfId="0" applyNumberFormat="1" applyFont="1" applyFill="1" applyBorder="1" applyAlignment="1" applyProtection="1">
      <alignment horizontal="left" vertical="center" wrapText="1"/>
      <protection hidden="1"/>
    </xf>
    <xf numFmtId="178" fontId="29" fillId="0" borderId="2" xfId="0" applyNumberFormat="1" applyFont="1" applyFill="1" applyBorder="1" applyAlignment="1" applyProtection="1">
      <alignment horizontal="left" vertical="center"/>
      <protection hidden="1"/>
    </xf>
    <xf numFmtId="49" fontId="29" fillId="0" borderId="2" xfId="0" applyNumberFormat="1" applyFont="1" applyFill="1" applyBorder="1" applyAlignment="1" applyProtection="1">
      <alignment horizontal="left" vertical="center"/>
      <protection hidden="1"/>
    </xf>
    <xf numFmtId="49" fontId="29" fillId="0" borderId="2" xfId="0" applyNumberFormat="1" applyFont="1" applyFill="1" applyBorder="1" applyAlignment="1" applyProtection="1">
      <alignment horizontal="center" vertical="center" wrapText="1"/>
      <protection hidden="1"/>
    </xf>
    <xf numFmtId="178" fontId="40" fillId="0" borderId="2" xfId="0" applyNumberFormat="1" applyFont="1" applyFill="1" applyBorder="1" applyAlignment="1" applyProtection="1">
      <alignment horizontal="left" vertical="center" wrapText="1"/>
      <protection hidden="1"/>
    </xf>
    <xf numFmtId="0" fontId="29" fillId="0" borderId="0" xfId="0" applyFont="1" applyFill="1" applyBorder="1" applyAlignment="1" applyProtection="1">
      <alignment horizontal="left" vertical="center" wrapText="1"/>
      <protection hidden="1"/>
    </xf>
    <xf numFmtId="14" fontId="29" fillId="0" borderId="2" xfId="0" applyNumberFormat="1" applyFont="1" applyFill="1" applyBorder="1" applyAlignment="1" applyProtection="1">
      <alignment horizontal="center" vertical="center"/>
      <protection hidden="1"/>
    </xf>
    <xf numFmtId="0" fontId="29" fillId="9" borderId="4" xfId="0" applyFont="1" applyFill="1" applyBorder="1" applyAlignment="1" applyProtection="1">
      <alignment vertical="center"/>
      <protection hidden="1"/>
    </xf>
    <xf numFmtId="0" fontId="52" fillId="0" borderId="2" xfId="0" applyFont="1" applyBorder="1" applyProtection="1">
      <alignment vertical="center"/>
      <protection locked="0"/>
    </xf>
    <xf numFmtId="0" fontId="48" fillId="0" borderId="13" xfId="0" applyFont="1" applyBorder="1" applyProtection="1">
      <alignment vertical="center"/>
      <protection locked="0"/>
    </xf>
    <xf numFmtId="0" fontId="29" fillId="0" borderId="25" xfId="0" applyFont="1" applyFill="1" applyBorder="1" applyAlignment="1" applyProtection="1">
      <alignment horizontal="left" vertical="center"/>
      <protection hidden="1"/>
    </xf>
    <xf numFmtId="14" fontId="48" fillId="0" borderId="24" xfId="0" applyNumberFormat="1" applyFont="1" applyFill="1" applyBorder="1" applyProtection="1">
      <alignment vertical="center"/>
      <protection hidden="1"/>
    </xf>
    <xf numFmtId="0" fontId="48" fillId="0" borderId="2" xfId="0" applyFont="1" applyFill="1" applyBorder="1" applyAlignment="1" applyProtection="1">
      <alignment horizontal="left" vertical="center"/>
      <protection hidden="1"/>
    </xf>
    <xf numFmtId="4" fontId="48" fillId="0" borderId="2" xfId="0" applyNumberFormat="1" applyFont="1" applyFill="1" applyBorder="1" applyAlignment="1" applyProtection="1">
      <alignment horizontal="right" vertical="center"/>
      <protection hidden="1"/>
    </xf>
    <xf numFmtId="4" fontId="29" fillId="0" borderId="2" xfId="0" applyNumberFormat="1" applyFont="1" applyFill="1" applyBorder="1" applyAlignment="1" applyProtection="1">
      <alignment horizontal="right" vertical="center"/>
      <protection hidden="1"/>
    </xf>
    <xf numFmtId="0" fontId="29" fillId="0" borderId="2" xfId="0" applyNumberFormat="1" applyFont="1" applyFill="1" applyBorder="1" applyAlignment="1" applyProtection="1">
      <alignment horizontal="center" vertical="center" wrapText="1"/>
      <protection hidden="1"/>
    </xf>
    <xf numFmtId="49" fontId="44" fillId="0" borderId="2" xfId="0" applyNumberFormat="1" applyFont="1" applyFill="1" applyBorder="1" applyAlignment="1" applyProtection="1">
      <alignment horizontal="left" vertical="center" wrapText="1"/>
      <protection hidden="1"/>
    </xf>
    <xf numFmtId="0" fontId="29" fillId="0" borderId="2" xfId="18" applyNumberFormat="1" applyFont="1" applyFill="1" applyBorder="1" applyAlignment="1" applyProtection="1">
      <alignment horizontal="left" vertical="center"/>
      <protection hidden="1"/>
    </xf>
    <xf numFmtId="0" fontId="48" fillId="0" borderId="2" xfId="0" applyFont="1" applyFill="1" applyBorder="1" applyAlignment="1" applyProtection="1">
      <alignment horizontal="left" vertical="center"/>
      <protection locked="0"/>
    </xf>
    <xf numFmtId="0" fontId="29" fillId="0" borderId="2" xfId="0" applyFont="1" applyFill="1" applyBorder="1" applyAlignment="1" applyProtection="1">
      <alignment horizontal="center" vertical="center"/>
      <protection hidden="1"/>
    </xf>
    <xf numFmtId="0" fontId="29" fillId="0" borderId="2" xfId="0" applyFont="1" applyFill="1" applyBorder="1" applyAlignment="1" applyProtection="1">
      <alignment vertical="center"/>
      <protection hidden="1"/>
    </xf>
    <xf numFmtId="0" fontId="29" fillId="0" borderId="2" xfId="0" applyFont="1" applyFill="1" applyBorder="1" applyAlignment="1" applyProtection="1">
      <alignment vertical="center" wrapText="1"/>
      <protection hidden="1"/>
    </xf>
    <xf numFmtId="0" fontId="26" fillId="0" borderId="2" xfId="0" applyFont="1" applyFill="1" applyBorder="1" applyAlignment="1" applyProtection="1">
      <alignment horizontal="left" vertical="center"/>
      <protection hidden="1"/>
    </xf>
    <xf numFmtId="0" fontId="48" fillId="9" borderId="2" xfId="0" applyFont="1" applyFill="1" applyBorder="1" applyAlignment="1" applyProtection="1">
      <alignment vertical="center"/>
      <protection hidden="1"/>
    </xf>
    <xf numFmtId="0" fontId="48" fillId="11" borderId="0" xfId="0" applyFont="1" applyFill="1" applyBorder="1" applyProtection="1">
      <alignment vertical="center"/>
      <protection locked="0"/>
    </xf>
    <xf numFmtId="58" fontId="48" fillId="11" borderId="0" xfId="0" applyNumberFormat="1" applyFont="1" applyFill="1" applyBorder="1" applyProtection="1">
      <alignment vertical="center"/>
      <protection locked="0"/>
    </xf>
    <xf numFmtId="14" fontId="49" fillId="0" borderId="2" xfId="0" applyNumberFormat="1" applyFont="1" applyFill="1" applyBorder="1" applyAlignment="1" applyProtection="1">
      <alignment vertical="center"/>
      <protection hidden="1"/>
    </xf>
    <xf numFmtId="0" fontId="49" fillId="0" borderId="2" xfId="0" applyFont="1" applyFill="1" applyBorder="1" applyProtection="1">
      <alignment vertical="center"/>
      <protection locked="0"/>
    </xf>
    <xf numFmtId="0" fontId="49" fillId="0" borderId="2" xfId="0" applyFont="1" applyFill="1" applyBorder="1" applyAlignment="1" applyProtection="1">
      <alignment vertical="center"/>
      <protection hidden="1"/>
    </xf>
    <xf numFmtId="0" fontId="49" fillId="0" borderId="2" xfId="0" applyFont="1" applyFill="1" applyBorder="1" applyAlignment="1" applyProtection="1">
      <alignment horizontal="center" vertical="center"/>
      <protection hidden="1"/>
    </xf>
    <xf numFmtId="183" fontId="29" fillId="0" borderId="2" xfId="0" applyNumberFormat="1" applyFont="1" applyFill="1" applyBorder="1" applyAlignment="1" applyProtection="1">
      <alignment horizontal="left" vertical="center" wrapText="1"/>
      <protection hidden="1"/>
    </xf>
    <xf numFmtId="49" fontId="29" fillId="0" borderId="2" xfId="0" applyNumberFormat="1" applyFont="1" applyFill="1" applyBorder="1" applyAlignment="1" applyProtection="1">
      <alignment horizontal="left" vertical="center" wrapText="1"/>
      <protection hidden="1"/>
    </xf>
    <xf numFmtId="181" fontId="49" fillId="0" borderId="2" xfId="0" applyNumberFormat="1" applyFont="1" applyFill="1" applyBorder="1" applyProtection="1">
      <alignment vertical="center"/>
      <protection hidden="1"/>
    </xf>
    <xf numFmtId="4" fontId="49" fillId="0" borderId="2" xfId="0" applyNumberFormat="1" applyFont="1" applyFill="1" applyBorder="1" applyProtection="1">
      <alignment vertical="center"/>
      <protection hidden="1"/>
    </xf>
    <xf numFmtId="49" fontId="14" fillId="0" borderId="2" xfId="0" applyNumberFormat="1" applyFont="1" applyFill="1" applyBorder="1" applyAlignment="1" applyProtection="1">
      <alignment horizontal="left" vertical="center"/>
      <protection hidden="1"/>
    </xf>
    <xf numFmtId="182" fontId="49" fillId="0" borderId="2" xfId="0" applyNumberFormat="1" applyFont="1" applyFill="1" applyBorder="1" applyAlignment="1" applyProtection="1">
      <alignment horizontal="right" vertical="center"/>
      <protection hidden="1"/>
    </xf>
    <xf numFmtId="0" fontId="49" fillId="0" borderId="2" xfId="0" applyNumberFormat="1" applyFont="1" applyFill="1" applyBorder="1" applyAlignment="1" applyProtection="1">
      <alignment horizontal="left" vertical="center"/>
      <protection hidden="1"/>
    </xf>
    <xf numFmtId="14" fontId="49" fillId="0" borderId="2" xfId="0" applyNumberFormat="1" applyFont="1" applyFill="1" applyBorder="1" applyProtection="1">
      <alignment vertical="center"/>
      <protection hidden="1"/>
    </xf>
    <xf numFmtId="0" fontId="49" fillId="0" borderId="2" xfId="0" applyFont="1" applyFill="1" applyBorder="1" applyProtection="1">
      <alignment vertical="center"/>
      <protection hidden="1"/>
    </xf>
    <xf numFmtId="0" fontId="49" fillId="0" borderId="2" xfId="0" applyFont="1" applyBorder="1" applyProtection="1">
      <alignment vertical="center"/>
      <protection locked="0"/>
    </xf>
    <xf numFmtId="0" fontId="29" fillId="0" borderId="0" xfId="0" applyFont="1" applyFill="1" applyBorder="1" applyAlignment="1" applyProtection="1">
      <alignment horizontal="left" vertical="center"/>
      <protection hidden="1"/>
    </xf>
    <xf numFmtId="49" fontId="14" fillId="0" borderId="2" xfId="0" applyNumberFormat="1" applyFont="1" applyFill="1" applyBorder="1" applyAlignment="1" applyProtection="1">
      <alignment horizontal="left" vertical="center" wrapText="1"/>
      <protection hidden="1"/>
    </xf>
    <xf numFmtId="0" fontId="48" fillId="0" borderId="2" xfId="0" applyFont="1" applyBorder="1" applyAlignment="1" applyProtection="1">
      <alignment vertical="center" wrapText="1"/>
      <protection locked="0"/>
    </xf>
    <xf numFmtId="14" fontId="48" fillId="4" borderId="2" xfId="0" applyNumberFormat="1" applyFont="1" applyFill="1" applyBorder="1" applyAlignment="1" applyProtection="1">
      <alignment vertical="center"/>
      <protection hidden="1"/>
    </xf>
    <xf numFmtId="0" fontId="48" fillId="4" borderId="2" xfId="0" applyFont="1" applyFill="1" applyBorder="1" applyProtection="1">
      <alignment vertical="center"/>
      <protection locked="0"/>
    </xf>
    <xf numFmtId="0" fontId="48" fillId="4" borderId="2" xfId="0" applyFont="1" applyFill="1" applyBorder="1" applyAlignment="1" applyProtection="1">
      <alignment vertical="center"/>
      <protection hidden="1"/>
    </xf>
    <xf numFmtId="0" fontId="48" fillId="4" borderId="2" xfId="0" applyFont="1" applyFill="1" applyBorder="1" applyAlignment="1" applyProtection="1">
      <alignment horizontal="center" vertical="center"/>
      <protection hidden="1"/>
    </xf>
    <xf numFmtId="0" fontId="29" fillId="4" borderId="2" xfId="0" applyFont="1" applyFill="1" applyBorder="1" applyAlignment="1" applyProtection="1">
      <alignment horizontal="left" vertical="center"/>
      <protection hidden="1"/>
    </xf>
    <xf numFmtId="178" fontId="29" fillId="4" borderId="2" xfId="0" applyNumberFormat="1" applyFont="1" applyFill="1" applyBorder="1" applyAlignment="1" applyProtection="1">
      <alignment horizontal="left" vertical="center" wrapText="1"/>
      <protection hidden="1"/>
    </xf>
    <xf numFmtId="0" fontId="29" fillId="4" borderId="2" xfId="0" applyFont="1" applyFill="1" applyBorder="1" applyAlignment="1" applyProtection="1">
      <alignment horizontal="left" vertical="center" wrapText="1"/>
      <protection hidden="1"/>
    </xf>
    <xf numFmtId="0" fontId="29" fillId="4" borderId="2" xfId="0" applyNumberFormat="1" applyFont="1" applyFill="1" applyBorder="1" applyAlignment="1" applyProtection="1">
      <alignment horizontal="center" vertical="center"/>
      <protection hidden="1"/>
    </xf>
    <xf numFmtId="181" fontId="48" fillId="4" borderId="2" xfId="0" applyNumberFormat="1" applyFont="1" applyFill="1" applyBorder="1" applyProtection="1">
      <alignment vertical="center"/>
      <protection hidden="1"/>
    </xf>
    <xf numFmtId="4" fontId="48" fillId="4" borderId="2" xfId="0" applyNumberFormat="1" applyFont="1" applyFill="1" applyBorder="1" applyProtection="1">
      <alignment vertical="center"/>
      <protection hidden="1"/>
    </xf>
    <xf numFmtId="49" fontId="44" fillId="4" borderId="2" xfId="0" applyNumberFormat="1" applyFont="1" applyFill="1" applyBorder="1" applyAlignment="1" applyProtection="1">
      <alignment horizontal="left" vertical="center"/>
      <protection hidden="1"/>
    </xf>
    <xf numFmtId="182" fontId="48" fillId="4" borderId="2" xfId="0" applyNumberFormat="1" applyFont="1" applyFill="1" applyBorder="1" applyAlignment="1" applyProtection="1">
      <alignment horizontal="right" vertical="center"/>
      <protection hidden="1"/>
    </xf>
    <xf numFmtId="0" fontId="48" fillId="4" borderId="2" xfId="0" applyNumberFormat="1" applyFont="1" applyFill="1" applyBorder="1" applyAlignment="1" applyProtection="1">
      <alignment horizontal="left" vertical="center"/>
      <protection hidden="1"/>
    </xf>
    <xf numFmtId="49" fontId="29" fillId="4" borderId="2" xfId="0" applyNumberFormat="1" applyFont="1" applyFill="1" applyBorder="1" applyAlignment="1" applyProtection="1">
      <alignment horizontal="center" vertical="center"/>
      <protection hidden="1"/>
    </xf>
    <xf numFmtId="14" fontId="29" fillId="4" borderId="2" xfId="0" applyNumberFormat="1" applyFont="1" applyFill="1" applyBorder="1" applyAlignment="1" applyProtection="1">
      <alignment horizontal="left" vertical="center"/>
      <protection locked="0"/>
    </xf>
    <xf numFmtId="14" fontId="48" fillId="4" borderId="2" xfId="0" applyNumberFormat="1" applyFont="1" applyFill="1" applyBorder="1" applyProtection="1">
      <alignment vertical="center"/>
      <protection hidden="1"/>
    </xf>
    <xf numFmtId="0" fontId="48" fillId="4" borderId="2" xfId="0" applyFont="1" applyFill="1" applyBorder="1" applyProtection="1">
      <alignment vertical="center"/>
      <protection hidden="1"/>
    </xf>
    <xf numFmtId="14" fontId="48" fillId="4" borderId="13" xfId="0" applyNumberFormat="1" applyFont="1" applyFill="1" applyBorder="1" applyAlignment="1" applyProtection="1">
      <alignment vertical="center"/>
      <protection hidden="1"/>
    </xf>
    <xf numFmtId="0" fontId="48" fillId="4" borderId="24" xfId="0" applyFont="1" applyFill="1" applyBorder="1" applyProtection="1">
      <alignment vertical="center"/>
      <protection locked="0"/>
    </xf>
    <xf numFmtId="0" fontId="48" fillId="4" borderId="24" xfId="0" applyFont="1" applyFill="1" applyBorder="1" applyAlignment="1" applyProtection="1">
      <alignment vertical="center"/>
      <protection hidden="1"/>
    </xf>
    <xf numFmtId="0" fontId="29" fillId="4" borderId="25" xfId="0" applyFont="1" applyFill="1" applyBorder="1" applyAlignment="1" applyProtection="1">
      <alignment horizontal="left" vertical="center"/>
      <protection hidden="1"/>
    </xf>
    <xf numFmtId="0" fontId="29" fillId="4" borderId="4" xfId="0" applyFont="1" applyFill="1" applyBorder="1" applyAlignment="1" applyProtection="1">
      <alignment horizontal="left" vertical="center"/>
      <protection hidden="1"/>
    </xf>
    <xf numFmtId="0" fontId="29" fillId="4" borderId="15" xfId="0" applyFont="1" applyFill="1" applyBorder="1" applyAlignment="1" applyProtection="1">
      <alignment horizontal="left" vertical="center" wrapText="1"/>
      <protection hidden="1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21" fontId="0" fillId="0" borderId="0" xfId="0" applyNumberFormat="1">
      <alignment vertical="center"/>
    </xf>
    <xf numFmtId="0" fontId="0" fillId="13" borderId="26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28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30" xfId="0" applyFill="1" applyBorder="1" applyAlignment="1">
      <alignment horizontal="center" vertical="center"/>
    </xf>
    <xf numFmtId="0" fontId="58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3" fillId="0" borderId="2" xfId="2" applyFill="1" applyBorder="1" applyAlignment="1" applyProtection="1">
      <alignment horizontal="center" vertical="center"/>
    </xf>
    <xf numFmtId="0" fontId="0" fillId="13" borderId="32" xfId="0" applyFill="1" applyBorder="1" applyAlignment="1">
      <alignment horizontal="center" vertical="center"/>
    </xf>
    <xf numFmtId="0" fontId="53" fillId="0" borderId="33" xfId="2" applyFill="1" applyBorder="1" applyAlignment="1" applyProtection="1">
      <alignment horizontal="center" vertical="center"/>
    </xf>
    <xf numFmtId="0" fontId="0" fillId="13" borderId="34" xfId="0" applyFill="1" applyBorder="1" applyAlignment="1">
      <alignment horizontal="center" vertical="center"/>
    </xf>
    <xf numFmtId="49" fontId="29" fillId="0" borderId="2" xfId="0" quotePrefix="1" applyNumberFormat="1" applyFont="1" applyFill="1" applyBorder="1" applyAlignment="1" applyProtection="1">
      <alignment horizontal="center" vertical="center"/>
      <protection hidden="1"/>
    </xf>
    <xf numFmtId="178" fontId="22" fillId="4" borderId="2" xfId="0" quotePrefix="1" applyNumberFormat="1" applyFont="1" applyFill="1" applyBorder="1" applyAlignment="1">
      <alignment horizontal="center" vertical="center" wrapText="1"/>
    </xf>
    <xf numFmtId="0" fontId="18" fillId="4" borderId="2" xfId="0" quotePrefix="1" applyFont="1" applyFill="1" applyBorder="1" applyAlignment="1">
      <alignment vertical="center"/>
    </xf>
    <xf numFmtId="0" fontId="0" fillId="0" borderId="0" xfId="0" pivotButton="1">
      <alignment vertical="center"/>
    </xf>
    <xf numFmtId="0" fontId="0" fillId="0" borderId="0" xfId="0" pivotButton="1" applyAlignment="1">
      <alignment horizontal="left" vertical="center"/>
    </xf>
    <xf numFmtId="0" fontId="53" fillId="0" borderId="0" xfId="2" applyAlignment="1" applyProtection="1">
      <alignment vertical="center"/>
    </xf>
    <xf numFmtId="0" fontId="53" fillId="0" borderId="0" xfId="2" applyAlignment="1" applyProtection="1">
      <alignment horizontal="left" vertical="center"/>
    </xf>
    <xf numFmtId="0" fontId="0" fillId="2" borderId="0" xfId="0" applyFill="1">
      <alignment vertical="center"/>
    </xf>
    <xf numFmtId="0" fontId="13" fillId="2" borderId="0" xfId="0" applyFont="1" applyFill="1">
      <alignment vertical="center"/>
    </xf>
    <xf numFmtId="49" fontId="44" fillId="2" borderId="2" xfId="0" applyNumberFormat="1" applyFont="1" applyFill="1" applyBorder="1" applyAlignment="1" applyProtection="1">
      <alignment horizontal="left" vertical="center"/>
      <protection hidden="1"/>
    </xf>
    <xf numFmtId="182" fontId="48" fillId="2" borderId="2" xfId="0" applyNumberFormat="1" applyFont="1" applyFill="1" applyBorder="1" applyAlignment="1" applyProtection="1">
      <alignment horizontal="right" vertical="center"/>
      <protection hidden="1"/>
    </xf>
    <xf numFmtId="4" fontId="50" fillId="9" borderId="2" xfId="0" applyNumberFormat="1" applyFont="1" applyFill="1" applyBorder="1" applyAlignment="1" applyProtection="1">
      <alignment horizontal="center" vertical="center"/>
      <protection hidden="1"/>
    </xf>
    <xf numFmtId="0" fontId="44" fillId="0" borderId="2" xfId="0" applyFont="1" applyFill="1" applyBorder="1" applyAlignment="1" applyProtection="1">
      <alignment horizontal="left" vertical="center"/>
      <protection hidden="1"/>
    </xf>
    <xf numFmtId="178" fontId="44" fillId="0" borderId="2" xfId="0" applyNumberFormat="1" applyFont="1" applyFill="1" applyBorder="1" applyAlignment="1" applyProtection="1">
      <alignment horizontal="left" vertical="center" wrapText="1"/>
      <protection hidden="1"/>
    </xf>
    <xf numFmtId="0" fontId="44" fillId="0" borderId="2" xfId="0" applyFont="1" applyFill="1" applyBorder="1" applyAlignment="1" applyProtection="1">
      <alignment horizontal="left" vertical="center" wrapText="1"/>
      <protection hidden="1"/>
    </xf>
    <xf numFmtId="0" fontId="44" fillId="0" borderId="2" xfId="0" applyNumberFormat="1" applyFont="1" applyFill="1" applyBorder="1" applyAlignment="1" applyProtection="1">
      <alignment horizontal="center" vertical="center"/>
      <protection hidden="1"/>
    </xf>
    <xf numFmtId="49" fontId="44" fillId="0" borderId="2" xfId="0" applyNumberFormat="1" applyFont="1" applyFill="1" applyBorder="1" applyAlignment="1" applyProtection="1">
      <alignment horizontal="center" vertical="center"/>
      <protection hidden="1"/>
    </xf>
    <xf numFmtId="14" fontId="44" fillId="0" borderId="2" xfId="0" applyNumberFormat="1" applyFont="1" applyFill="1" applyBorder="1" applyAlignment="1" applyProtection="1">
      <alignment horizontal="left" vertical="center"/>
      <protection locked="0"/>
    </xf>
    <xf numFmtId="0" fontId="0" fillId="0" borderId="0" xfId="0" pivotButton="1" applyAlignment="1">
      <alignment horizontal="right" vertical="center"/>
    </xf>
    <xf numFmtId="0" fontId="74" fillId="9" borderId="2" xfId="0" applyFont="1" applyFill="1" applyBorder="1" applyAlignment="1" applyProtection="1">
      <alignment vertical="center"/>
      <protection hidden="1"/>
    </xf>
    <xf numFmtId="0" fontId="0" fillId="0" borderId="0" xfId="0" applyAlignment="1">
      <alignment horizontal="right" vertical="center"/>
    </xf>
    <xf numFmtId="0" fontId="0" fillId="22" borderId="21" xfId="0" applyFill="1" applyBorder="1" applyAlignment="1"/>
    <xf numFmtId="0" fontId="0" fillId="22" borderId="22" xfId="0" applyFill="1" applyBorder="1" applyAlignment="1"/>
    <xf numFmtId="0" fontId="0" fillId="22" borderId="23" xfId="0" applyFill="1" applyBorder="1" applyAlignment="1"/>
    <xf numFmtId="0" fontId="19" fillId="22" borderId="22" xfId="0" applyFont="1" applyFill="1" applyBorder="1" applyAlignment="1"/>
    <xf numFmtId="0" fontId="29" fillId="2" borderId="2" xfId="0" applyFont="1" applyFill="1" applyBorder="1" applyAlignment="1" applyProtection="1">
      <alignment horizontal="left" vertical="center" wrapText="1"/>
      <protection hidden="1"/>
    </xf>
    <xf numFmtId="0" fontId="60" fillId="0" borderId="2" xfId="3" applyBorder="1">
      <alignment vertical="center"/>
    </xf>
    <xf numFmtId="0" fontId="19" fillId="0" borderId="22" xfId="0" applyFont="1" applyFill="1" applyBorder="1" applyAlignment="1"/>
    <xf numFmtId="0" fontId="19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1"/>
    </xf>
    <xf numFmtId="0" fontId="0" fillId="0" borderId="0" xfId="0" applyNumberFormat="1" applyAlignment="1">
      <alignment horizontal="right" vertical="center"/>
    </xf>
    <xf numFmtId="14" fontId="50" fillId="21" borderId="2" xfId="0" applyNumberFormat="1" applyFont="1" applyFill="1" applyBorder="1" applyAlignment="1" applyProtection="1">
      <alignment horizontal="right" vertical="center"/>
      <protection hidden="1"/>
    </xf>
    <xf numFmtId="14" fontId="48" fillId="21" borderId="2" xfId="0" applyNumberFormat="1" applyFont="1" applyFill="1" applyBorder="1" applyAlignment="1" applyProtection="1">
      <alignment horizontal="right" vertical="center"/>
      <protection hidden="1"/>
    </xf>
    <xf numFmtId="14" fontId="29" fillId="21" borderId="2" xfId="0" applyNumberFormat="1" applyFont="1" applyFill="1" applyBorder="1" applyAlignment="1" applyProtection="1">
      <alignment horizontal="right" vertical="center"/>
      <protection hidden="1"/>
    </xf>
    <xf numFmtId="14" fontId="48" fillId="21" borderId="0" xfId="0" applyNumberFormat="1" applyFont="1" applyFill="1" applyBorder="1" applyAlignment="1" applyProtection="1">
      <alignment horizontal="right" vertical="center"/>
      <protection hidden="1"/>
    </xf>
    <xf numFmtId="14" fontId="29" fillId="21" borderId="2" xfId="0" applyNumberFormat="1" applyFont="1" applyFill="1" applyBorder="1" applyAlignment="1" applyProtection="1">
      <alignment horizontal="right" vertical="center" wrapText="1"/>
      <protection hidden="1"/>
    </xf>
    <xf numFmtId="14" fontId="44" fillId="21" borderId="2" xfId="0" applyNumberFormat="1" applyFont="1" applyFill="1" applyBorder="1" applyAlignment="1" applyProtection="1">
      <alignment horizontal="right" vertical="center"/>
      <protection hidden="1"/>
    </xf>
    <xf numFmtId="14" fontId="49" fillId="21" borderId="2" xfId="0" applyNumberFormat="1" applyFont="1" applyFill="1" applyBorder="1" applyAlignment="1" applyProtection="1">
      <alignment horizontal="right" vertical="center"/>
      <protection hidden="1"/>
    </xf>
    <xf numFmtId="14" fontId="48" fillId="2" borderId="2" xfId="0" applyNumberFormat="1" applyFont="1" applyFill="1" applyBorder="1" applyAlignment="1" applyProtection="1">
      <alignment horizontal="right" vertical="center"/>
      <protection hidden="1"/>
    </xf>
    <xf numFmtId="14" fontId="48" fillId="21" borderId="0" xfId="0" applyNumberFormat="1" applyFont="1" applyFill="1" applyAlignment="1" applyProtection="1">
      <alignment horizontal="right" vertical="center"/>
      <protection hidden="1"/>
    </xf>
    <xf numFmtId="0" fontId="54" fillId="14" borderId="2" xfId="0" applyFont="1" applyFill="1" applyBorder="1" applyAlignment="1">
      <alignment horizontal="center" vertical="center"/>
    </xf>
    <xf numFmtId="0" fontId="55" fillId="0" borderId="2" xfId="0" applyFont="1" applyFill="1" applyBorder="1" applyAlignment="1">
      <alignment horizontal="center" vertical="center"/>
    </xf>
    <xf numFmtId="0" fontId="56" fillId="0" borderId="2" xfId="0" applyFont="1" applyFill="1" applyBorder="1" applyAlignment="1">
      <alignment horizontal="center" vertical="center"/>
    </xf>
    <xf numFmtId="0" fontId="57" fillId="15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7" fillId="16" borderId="31" xfId="0" applyFont="1" applyFill="1" applyBorder="1" applyAlignment="1">
      <alignment horizontal="center"/>
    </xf>
    <xf numFmtId="0" fontId="57" fillId="17" borderId="0" xfId="0" applyFont="1" applyFill="1" applyAlignment="1">
      <alignment horizontal="center"/>
    </xf>
    <xf numFmtId="0" fontId="57" fillId="18" borderId="0" xfId="0" applyFont="1" applyFill="1" applyAlignment="1">
      <alignment horizontal="center"/>
    </xf>
    <xf numFmtId="0" fontId="0" fillId="18" borderId="0" xfId="0" applyFill="1" applyAlignment="1">
      <alignment horizontal="center"/>
    </xf>
    <xf numFmtId="0" fontId="59" fillId="0" borderId="15" xfId="2" applyFont="1" applyFill="1" applyBorder="1" applyAlignment="1" applyProtection="1">
      <alignment horizontal="center" vertical="center"/>
    </xf>
    <xf numFmtId="0" fontId="53" fillId="0" borderId="17" xfId="2" applyFill="1" applyBorder="1" applyAlignment="1" applyProtection="1">
      <alignment horizontal="center" vertical="center"/>
    </xf>
    <xf numFmtId="0" fontId="53" fillId="0" borderId="24" xfId="2" applyFill="1" applyBorder="1" applyAlignment="1" applyProtection="1">
      <alignment horizontal="center" vertical="center"/>
    </xf>
    <xf numFmtId="0" fontId="53" fillId="0" borderId="25" xfId="2" applyFill="1" applyBorder="1" applyAlignment="1" applyProtection="1">
      <alignment horizontal="center" vertical="center"/>
    </xf>
    <xf numFmtId="0" fontId="53" fillId="0" borderId="15" xfId="2" applyFill="1" applyBorder="1" applyAlignment="1" applyProtection="1">
      <alignment horizontal="center" vertical="center"/>
    </xf>
    <xf numFmtId="0" fontId="53" fillId="0" borderId="31" xfId="2" applyFill="1" applyBorder="1" applyAlignment="1" applyProtection="1">
      <alignment horizontal="center" vertical="center"/>
    </xf>
    <xf numFmtId="0" fontId="53" fillId="0" borderId="0" xfId="2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</cellXfs>
  <cellStyles count="32">
    <cellStyle name="差 2" xfId="13"/>
    <cellStyle name="差 3" xfId="14"/>
    <cellStyle name="差_滚动计划" xfId="5"/>
    <cellStyle name="常规" xfId="0" builtinId="0"/>
    <cellStyle name="常规 11" xfId="15"/>
    <cellStyle name="常规 11 2" xfId="16"/>
    <cellStyle name="常规 12" xfId="4"/>
    <cellStyle name="常规 12 2" xfId="17"/>
    <cellStyle name="常规 2" xfId="18"/>
    <cellStyle name="常规 2 2" xfId="8"/>
    <cellStyle name="常规 2 3" xfId="10"/>
    <cellStyle name="常规 3" xfId="19"/>
    <cellStyle name="常规 3 2" xfId="6"/>
    <cellStyle name="常规 3 3" xfId="7"/>
    <cellStyle name="常规 3 4" xfId="9"/>
    <cellStyle name="常规 3_滚动计划" xfId="11"/>
    <cellStyle name="常规 4" xfId="12"/>
    <cellStyle name="常规 4 2" xfId="20"/>
    <cellStyle name="常规 4 2 2" xfId="22"/>
    <cellStyle name="常规 4 3" xfId="23"/>
    <cellStyle name="常规 4 4" xfId="21"/>
    <cellStyle name="常规 4 5" xfId="24"/>
    <cellStyle name="常规 4_滚动计划" xfId="25"/>
    <cellStyle name="常规 5" xfId="26"/>
    <cellStyle name="常规 6" xfId="3"/>
    <cellStyle name="超链接" xfId="2" builtinId="8"/>
    <cellStyle name="超链接 2" xfId="27"/>
    <cellStyle name="超链接 3" xfId="28"/>
    <cellStyle name="好_滚动计划" xfId="29"/>
    <cellStyle name="千位分隔" xfId="1" builtinId="3"/>
    <cellStyle name="千位分隔 2" xfId="30"/>
    <cellStyle name="千位分隔 3" xfId="31"/>
  </cellStyles>
  <dxfs count="1052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 readingOrder="0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 readingOrder="0"/>
    </dxf>
  </dxfs>
  <tableStyles count="0" defaultTableStyle="TableStyleMedium2" defaultPivotStyle="PivotStyleLight16"/>
  <colors>
    <mruColors>
      <color rgb="FFFFFF00"/>
      <color rgb="FF0000FF"/>
      <color rgb="FF66FF33"/>
      <color rgb="FFFF99FF"/>
      <color rgb="FFFF6699"/>
      <color rgb="FFCC00CC"/>
      <color rgb="FFFF0066"/>
      <color rgb="FFFF00FF"/>
      <color rgb="FFD9D9D9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0.10.228\&#20844;&#21496;&#32593;&#30424;\Users\wyh\Desktop\&#38144;&#21806;&#21488;&#36134;&#34920;2018.1.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销售信息管控平台"/>
      <sheetName val="日接单记录表"/>
      <sheetName val="日实际发货计划表（汪）"/>
      <sheetName val="日预计发货计划（王）"/>
      <sheetName val="应付款报表"/>
      <sheetName val="开票通知表"/>
      <sheetName val="C3&amp;C4&amp;HT02统计"/>
      <sheetName val="销售台账"/>
      <sheetName val="下拉数据源"/>
      <sheetName val="账期"/>
      <sheetName val="Sheet1"/>
      <sheetName val="牌号表"/>
      <sheetName val="深圳长飞"/>
      <sheetName val="武汉长飞"/>
      <sheetName val="武汉烽火"/>
      <sheetName val="江苏亨通"/>
      <sheetName val="四川长飞"/>
      <sheetName val="汉胜"/>
      <sheetName val="金信诺"/>
      <sheetName val="威利安"/>
      <sheetName val="光网"/>
      <sheetName val="中利集团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yh" refreshedDate="43155.711708333336" createdVersion="4" refreshedVersion="6" minRefreshableVersion="3" recordCount="3929">
  <cacheSource type="worksheet">
    <worksheetSource ref="A1:AI1048576" sheet="销售台账"/>
  </cacheSource>
  <cacheFields count="35">
    <cacheField name="月份" numFmtId="180">
      <sharedItems containsDate="1" containsBlank="1" containsMixedTypes="1" minDate="2018-01-01T00:00:00" maxDate="2018-02-02T00:00:00" count="22">
        <s v=""/>
        <m/>
        <s v="2018年1月"/>
        <s v="2017年7月"/>
        <s v="2017年8月"/>
        <s v="2018年2月"/>
        <s v="备货"/>
        <s v="2018年3月"/>
        <s v="2017年12月"/>
        <s v="2017年11月"/>
        <s v="2017年9月"/>
        <s v="订单取消"/>
        <s v="2016年8月"/>
        <s v="备货 "/>
        <s v="每周90吨发货"/>
        <s v="退货" u="1"/>
        <e v="#REF!" u="1"/>
        <s v="年前到货" u="1"/>
        <d v="2018-02-01T00:00:00" u="1"/>
        <d v="2018-01-01T00:00:00" u="1"/>
        <s v="有库存" u="1"/>
        <s v="1900年1月" u="1"/>
      </sharedItems>
    </cacheField>
    <cacheField name="接单日期" numFmtId="14">
      <sharedItems containsNonDate="0" containsDate="1" containsString="0" containsBlank="1" minDate="2017-07-01T00:00:00" maxDate="2018-02-28T00:00:00" count="60">
        <m/>
        <d v="2018-01-12T00:00:00"/>
        <d v="2018-01-16T00:00:00"/>
        <d v="2018-01-20T00:00:00"/>
        <d v="2018-01-26T00:00:00"/>
        <d v="2018-01-09T00:00:00"/>
        <d v="2017-07-01T00:00:00"/>
        <d v="2018-01-15T00:00:00"/>
        <d v="2017-08-01T00:00:00"/>
        <d v="2017-12-31T00:00:00"/>
        <d v="2018-01-03T00:00:00"/>
        <d v="2018-01-05T00:00:00"/>
        <d v="2018-01-18T00:00:00"/>
        <d v="2018-01-23T00:00:00"/>
        <d v="2018-01-24T00:00:00"/>
        <d v="2018-01-10T00:00:00"/>
        <d v="2018-01-02T00:00:00"/>
        <d v="2018-01-11T00:00:00"/>
        <d v="2017-12-30T00:00:00"/>
        <d v="2017-12-28T00:00:00"/>
        <d v="2018-01-13T00:00:00"/>
        <d v="2018-01-22T00:00:00"/>
        <d v="2017-12-01T00:00:00"/>
        <d v="2018-01-19T00:00:00"/>
        <d v="2018-01-08T00:00:00"/>
        <d v="2018-01-17T00:00:00"/>
        <d v="2017-12-27T00:00:00"/>
        <d v="2018-01-14T00:00:00"/>
        <d v="2018-01-04T00:00:00"/>
        <d v="2018-01-06T00:00:00"/>
        <d v="2018-01-25T00:00:00"/>
        <d v="2017-12-29T00:00:00"/>
        <d v="2017-11-01T00:00:00"/>
        <d v="2017-09-01T00:00:00"/>
        <d v="2017-12-22T00:00:00"/>
        <d v="2018-01-29T00:00:00"/>
        <d v="2018-01-01T00:00:00"/>
        <d v="2018-01-07T00:00:00"/>
        <d v="2018-01-27T00:00:00"/>
        <d v="2018-01-31T00:00:00"/>
        <d v="2018-02-05T00:00:00"/>
        <d v="2018-01-30T00:00:00"/>
        <d v="2018-02-01T00:00:00"/>
        <d v="2018-02-02T00:00:00"/>
        <d v="2018-02-03T00:00:00"/>
        <d v="2018-02-04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22T00:00:00"/>
        <d v="2018-02-13T00:00:00"/>
        <d v="2018-02-21T00:00:00"/>
        <d v="2018-02-23T00:00:00"/>
        <d v="2018-02-24T00:00:00"/>
        <d v="2018-02-25T00:00:00"/>
        <d v="2018-02-27T00:00:00" u="1"/>
      </sharedItems>
    </cacheField>
    <cacheField name="评审单号" numFmtId="0">
      <sharedItems containsBlank="1" count="331">
        <m/>
        <s v="KPD2018-P0048"/>
        <s v="KPD2018-P0067"/>
        <s v="KPD2018-P0095"/>
        <s v="KPD2018-P0117"/>
        <s v="KPD2018-P0016"/>
        <s v="KPD2018-P0006"/>
        <s v="KPD2018-P0019"/>
        <s v="KPD2018-P0082"/>
        <s v="KPD2018-P0133"/>
        <s v="KPD2018-T0137"/>
        <s v="KPD2018-P0039"/>
        <s v="KPD2018-P0038"/>
        <s v="KPD2018-P0001"/>
        <s v="KPD2018-P0007"/>
        <s v="KPD2018-P0023"/>
        <s v="KPD2018-P0044"/>
        <s v="KPD2017-1219"/>
        <s v="KPD2018-P0008"/>
        <s v="KPD2018-P0069"/>
        <s v="KPD2018-P0111"/>
        <s v="KPD2017-1320"/>
        <s v="KPD2018-P0020"/>
        <s v="KPD2018-P0057"/>
        <s v="KPD2018-P0106"/>
        <s v="KPD2018-T0144"/>
        <s v="KPD2017-1129"/>
        <s v="KPD2017-1317"/>
        <s v="KPD2017-1309"/>
        <s v="KPD2018-P0093"/>
        <s v="KPD2018-P0070"/>
        <s v="KPD2017-1265"/>
        <s v="KPD2017-1316"/>
        <s v="KPD2018-P0015"/>
        <s v="KPD2018-P0037"/>
        <s v="KPD2018-P0054"/>
        <s v="KPD2018-P0043"/>
        <s v="KPD2018-T0108"/>
        <s v="KPD2018-T0103"/>
        <s v="KPD2017-1053"/>
        <s v="KPD2017-1314"/>
        <s v="KPD2018-P0060"/>
        <s v="KPD2018-P0074"/>
        <s v="KPD2018-P0089"/>
        <s v="KPD2018-T0098"/>
        <s v="KPD2018-P0108"/>
        <s v="KPD2018-P0061"/>
        <s v="KPD2018-P0033"/>
        <s v="KPD2018-P0115"/>
        <s v="KPD2018-T0140"/>
        <s v="KPD2018-T0127"/>
        <s v="KPD2018-T0123"/>
        <s v="KPD2018-T0125"/>
        <s v="KPD2018-T0131"/>
        <s v="KPD2017-1325"/>
        <s v="KPD2018-P0024"/>
        <s v="KPD2018-P0064"/>
        <s v="KPD2017-1326"/>
        <s v="KPD2018-P0025"/>
        <s v="KPD2018-P0098"/>
        <s v="KPD2018-T0107"/>
        <s v="KPD2018-P0046"/>
        <s v="KPD2018-P0047"/>
        <s v="KPD2018-P0091"/>
        <s v="KPD2018-P0030"/>
        <s v="KPD2018-P0049"/>
        <s v="KPD2018-P0053"/>
        <s v="KPD2018-P0092"/>
        <s v="KPD2018-P0099"/>
        <s v="KPD2018-P0100"/>
        <s v="KPD2018-T0141"/>
        <s v="KPD2018-P0066"/>
        <s v="KPD2017-1312"/>
        <s v="KPD2018-P0022"/>
        <s v="KPD2017-1313"/>
        <s v="KPD2018-P0065"/>
        <s v="KPD2017-1324"/>
        <s v="KPD2018-P0090"/>
        <s v="KPD2018-P0041"/>
        <s v="KPD2018-P0014"/>
        <s v="KPD2018-P0045"/>
        <s v="KPD2018-T0118"/>
        <s v="KPD2018-T0092"/>
        <s v="KPD2018-T0097"/>
        <s v="KPD2018-T0117"/>
        <s v="KPD2018-T0124"/>
        <s v="KPD2018-T0130"/>
        <s v="KPD2018-T0134"/>
        <s v="KPD2018-P0109"/>
        <s v="KPD2018-T0152"/>
        <s v="KPD2018-T0149"/>
        <s v="KPD2018-T0096"/>
        <s v="KPD2018-T0114"/>
        <s v="KPD2018-T0109"/>
        <s v="KPD2018-P0062"/>
        <s v="KPD2018-P0073"/>
        <s v="KPD2018-P0094"/>
        <s v="KPD2018-0028"/>
        <s v="KPD2017-1331"/>
        <s v="KPD2018-P0032"/>
        <s v="KPD2018-P0026"/>
        <s v="KPD2017-1303"/>
        <s v="KPD2017-1322"/>
        <s v="KPD2017-1323"/>
        <s v="KPD2017-1132"/>
        <s v="KPD2018-P0027"/>
        <s v="KPD2018-P0075"/>
        <s v="KPD2018-T0104"/>
        <s v="KPD2018-P0104"/>
        <s v="KPD2018-T0126"/>
        <s v="KPD2018-P0129"/>
        <s v="KPD2017-1287"/>
        <s v="KPD2018-T0094"/>
        <s v="KPD2018-T0132"/>
        <s v="KPD2017-1220"/>
        <s v="KPD2017-1329"/>
        <s v="KPD2018-P0063"/>
        <s v="KPD2018-T0133"/>
        <s v="KPD2018-T0101"/>
        <s v="KPD2018-T0102"/>
        <s v="KPD2018-T0146"/>
        <s v="KPD2018-T0156"/>
        <s v="KPD2018-T0139"/>
        <s v="KPD2018-T0115"/>
        <s v="KPD2018-P0010"/>
        <s v="KPD2017-1058"/>
        <s v="KPD2018-T0099"/>
        <s v="KPD2018-T0100"/>
        <s v="KPD2018-T0119"/>
        <s v="KPD2018-T0120"/>
        <s v="KPD2018-T0121"/>
        <s v="KPD2018-P0127"/>
        <s v="样品"/>
        <s v="KPD2018-T0145"/>
        <s v="KPD2018-T0151"/>
        <s v="KPD2017-1328"/>
        <s v="KPD2018-P0081"/>
        <s v="KPD2017-1298"/>
        <s v="KPD2017-1318"/>
        <s v="KPD2018-P0017"/>
        <s v="KPD2018-P0050"/>
        <s v="KPD2018-P0083"/>
        <s v="KPD2017-1163"/>
        <s v="KPD2017-1214"/>
        <s v="KPD2017-1319"/>
        <s v="KPD2018-P0018"/>
        <s v="KPD2018-P0051"/>
        <s v="KPD2018-T0129"/>
        <s v="KPD2018-T0150"/>
        <s v="KPD1207-1291"/>
        <s v="KPD2018-P0103"/>
        <s v="KPD2018-T0136"/>
        <s v="KPD2018-0138"/>
        <s v="KPD2018-T0142"/>
        <s v="KPD2018-T0105"/>
        <s v="KPD2018-P0035"/>
        <s v="KPD2017-1327"/>
        <s v="KPD2018-P0059"/>
        <s v="KPD2018-P0058"/>
        <s v="KPD2018-P0076"/>
        <s v="KPD2018-P0077"/>
        <s v="KPD2018-P0078"/>
        <s v="KPD2018-T0122"/>
        <s v="KPD2018-T0143"/>
        <s v="KPD2018-P0009"/>
        <s v="KPD2018-T0093"/>
        <s v="KPD2018-P0068"/>
        <s v="KPD2018-P0102"/>
        <s v="KPD2018-T0147"/>
        <s v="KPD2018-P0113"/>
        <s v="KPD2018-T0153"/>
        <s v="KPD2017-1330"/>
        <s v="KPD2018-P0034"/>
        <s v="KPD2018-P0040"/>
        <s v="KPD2018-P0097"/>
        <s v="KPD2018-P0105"/>
        <s v="KPD2018-P0114"/>
        <s v="KPD2018-P0029"/>
        <s v="KPD2018-P0013"/>
        <s v="KPD2017-1243"/>
        <s v="KPD2018-P0116"/>
        <s v="KPD2017-1231"/>
        <s v="KPD2017-1278"/>
        <s v="KPD2017-1288"/>
        <s v="KPD2018-P0052"/>
        <s v="KPD2018-P0072"/>
        <s v="KPD2018-P0088"/>
        <s v="KPD2018-T0110"/>
        <s v="KPD2018-T0111"/>
        <s v="KPD2018-T0113"/>
        <s v="KPD2018-P0004"/>
        <s v="KPD2018-P0011"/>
        <s v="KPD2018-P0055"/>
        <s v="KPD2018-P0085"/>
        <s v="KPD2018-P0096"/>
        <s v="KPD2018-T0173"/>
        <s v="KPD2018-T0095"/>
        <s v="KPD2018-P0107"/>
        <s v="KPD2018-P0005"/>
        <s v="KPD2018-P0012"/>
        <s v="KPD2018-P0042"/>
        <s v="KPD2018-T0128"/>
        <s v="KPD2018-T0112"/>
        <s v="KPD2018-T0135"/>
        <s v="KPD2018-T0148"/>
        <s v="KPD2017-1266"/>
        <s v="KPD2018-P0110"/>
        <s v="KPD2018-P0003"/>
        <s v="KPD2018-P0002"/>
        <s v="KPD2018-P0021"/>
        <s v="KPD2018-P0031"/>
        <s v="KPD2018-P0036"/>
        <s v="KPD2018-P0071"/>
        <s v="KPD2018-P0080"/>
        <s v="KPD2018-P0087"/>
        <s v="KPD2018-P0101"/>
        <s v="KPD2018-P0112"/>
        <s v="KPD2018-P0084"/>
        <s v="KPD2017-1274"/>
        <s v="KPD2017-1275"/>
        <s v="KPD2017-1315"/>
        <s v="KPD2018-P0056"/>
        <s v="KPD2018-P0118"/>
        <s v="KPD2018-P0121"/>
        <s v="KPD2018-P0122"/>
        <s v="KPD2018-P0120"/>
        <s v="KPD2018-P0119"/>
        <s v="KPD2018-P0126"/>
        <s v="KPD2018-P0125"/>
        <s v="KPD2018-T0155"/>
        <s v="KPD2018-T0158"/>
        <s v="KPD2018-P0123"/>
        <s v="KPD2018-P0143"/>
        <s v="KPD2018-P0124"/>
        <s v="KPD2018-T0163"/>
        <s v="KPD2018-P0128"/>
        <s v="KPD2018-T0160"/>
        <s v="KPD2018-T0161"/>
        <s v="KPD2018-P0147"/>
        <s v="KPD2018-T0164"/>
        <s v="KPD2018-T0162"/>
        <s v="KPD2018-T0167"/>
        <s v="KPD2018-T0168"/>
        <s v="KPD2018-T0169"/>
        <s v="KPD2018-P0131"/>
        <s v="KPD2018-T0165"/>
        <s v="KPD2018-T0166"/>
        <s v="KPD2018-T0170"/>
        <s v="KPD2018-P0130"/>
        <s v="KPD2018-P0132"/>
        <s v="KPD2018-T0171"/>
        <s v="KPD2018-T0172"/>
        <s v="KPD2018-P0135"/>
        <s v="KPD2018-P0136"/>
        <s v="KPD2018-P0137"/>
        <s v="KPD2018-T0175"/>
        <s v="KPD2018-T0174"/>
        <s v="KPD2018-P0138"/>
        <s v="KPD2018-P0134"/>
        <s v="KPD2018-T0180"/>
        <s v="KPD2018-P0139"/>
        <s v="KPD2018-T0181"/>
        <s v="KPD2018-T0176"/>
        <s v="KPD2018-T0177"/>
        <s v="KPD2018-T0178"/>
        <s v="KPD2018-T0179"/>
        <s v="KPD2018-P0140"/>
        <s v="KPD2018-T0184"/>
        <s v="KPD2018-T0190"/>
        <s v="KPD2018-P0141"/>
        <s v="KPD2018-T0182"/>
        <s v="KPD2018-T0183"/>
        <s v="KPD2018-T0185"/>
        <s v="KPD2018-T0186"/>
        <s v="KPD2018-T0187"/>
        <s v="KPD2018-T0188"/>
        <s v="KPD2018-T0189"/>
        <s v="KPD2018-T0191"/>
        <s v="KPD2018-P0145"/>
        <s v="KPD2018-T0197"/>
        <s v="KPD2018-T0195"/>
        <s v="KPD2018-P0144"/>
        <s v="KPD2018-T0193"/>
        <s v="KPD2018-T0192"/>
        <s v="KPD2018-T0194"/>
        <s v="KPD2018-T0198"/>
        <s v="KPD2018-P0146"/>
        <s v="KPD2018-T0199"/>
        <s v="KPD2018-T0200"/>
        <s v="KPD2018-T0201"/>
        <s v="KPD2018-P0148"/>
        <s v="KPD2018-T0202"/>
        <s v="KPD2018-P0149"/>
        <s v="KPD2018-P0150"/>
        <s v="KPD2018-P0151"/>
        <s v="KPD2018-T0204"/>
        <s v="KPD2018-P0152"/>
        <s v="KPD2018-P0153"/>
        <s v="KPD2018-P0154"/>
        <s v="KPD2018-P0155"/>
        <s v="KPD2018-T0203"/>
        <s v="KPD2018T-0205"/>
        <s v="KPD2018-P0156"/>
        <s v="KPD2018-T0206"/>
        <s v="KPD2018-T0208"/>
        <s v="KPD2018-T0207"/>
        <s v="KPD2018-T0209"/>
        <s v="KPD2018-P0157"/>
        <s v="KPD2018-P0158"/>
        <s v="KPD2018-P0159"/>
        <s v="KPD2018-T0210"/>
        <s v="KPD2018-P0160"/>
        <s v="KPD2018-P0161"/>
        <s v="KPD2018-P0165"/>
        <s v="KPD2018-P0163"/>
        <s v="KPD2018-P0162"/>
        <s v="KPD2018-P0164"/>
        <s v="KPD2018-P0166"/>
        <s v="KPD2018-P0167"/>
        <s v="KPD2018-P0168"/>
        <s v="KPD2018-P0169"/>
        <s v="KPD2018-P0170"/>
        <s v="KPD2018-P0171"/>
        <s v="KPD2018-P0172"/>
        <s v="KPD2018-P0173"/>
        <s v="KPD2018-P1048" u="1"/>
        <s v="KPD2018-T0196" u="1"/>
        <s v="KPD2018-P0079" u="1"/>
        <s v="KPD208-P0156" u="1"/>
        <s v="KPD2018-T01191" u="1"/>
        <s v="KPD2085-P0139" u="1"/>
      </sharedItems>
    </cacheField>
    <cacheField name="客户_x000a_类别" numFmtId="0">
      <sharedItems containsBlank="1"/>
    </cacheField>
    <cacheField name="客户_x000a_分类" numFmtId="0">
      <sharedItems containsBlank="1"/>
    </cacheField>
    <cacheField name="信用_x000a_等级" numFmtId="0">
      <sharedItems containsBlank="1"/>
    </cacheField>
    <cacheField name="客户简称" numFmtId="0">
      <sharedItems containsBlank="1" count="72">
        <s v="武汉长飞"/>
        <s v="上海长飞"/>
        <s v="四川长飞"/>
        <s v="长飞中利"/>
        <s v="沈阳长飞"/>
        <s v="汕头奥星"/>
        <s v="天津长飞"/>
        <s v="深圳长飞"/>
        <s v="兰州长飞"/>
        <s v="南京华信"/>
        <s v="武汉烽火"/>
        <s v="成都大唐"/>
        <s v="西安烽火"/>
        <s v="富通吉林"/>
        <s v="富通杭州"/>
        <s v="富通深圳"/>
        <s v="富通成都"/>
        <s v="富通天津"/>
        <s v="江苏通光光缆"/>
        <s v="江苏通光信息"/>
        <s v="特发股份"/>
        <s v="特发电力缆"/>
        <s v="山东特发"/>
        <s v="广东亨通"/>
        <s v="江苏亨通"/>
        <s v="江苏中天"/>
        <s v="中电光达"/>
        <s v="安徽电信"/>
        <s v="湖北楚天"/>
        <s v="长飞通用"/>
        <s v="武汉电信"/>
        <s v="武汉宇通"/>
        <s v="江苏俊知"/>
        <s v="通鼎互联"/>
        <s v="江苏永鼎"/>
        <s v="江西联创"/>
        <s v="宁波格亿达"/>
        <s v="宁波盈谷"/>
        <s v="深圳爱迪讯"/>
        <s v="深圳威利安"/>
        <s v="广意通讯"/>
        <s v="广东金桥"/>
        <s v="上海专曜"/>
        <s v="德阳汇川"/>
        <s v="宏安集团"/>
        <s v="赣州金信诺"/>
        <s v="普天线缆"/>
        <s v="浙江南方"/>
        <s v="成都康宁"/>
        <s v="海门通能"/>
        <s v="航天瑞奇"/>
        <s v="黄石昌达"/>
        <s v="湖南金杯"/>
        <s v="昆明广程"/>
        <s v="威海长和"/>
        <s v="武汉长光"/>
        <s v="珠海汉胜"/>
        <s v="特发光网"/>
        <s v="安徽宜德"/>
        <s v="烽火博鑫"/>
        <s v="杭州德福"/>
        <s v="湖北宇洪"/>
        <s v="湖南华菱"/>
        <s v="黄石航天"/>
        <s v="嘉兴翼波"/>
        <s v="盛大电缆"/>
        <s v="长光通信"/>
        <s v="河北中联"/>
        <s v="珠海邗秦"/>
        <s v="重庆特发"/>
        <s v="武汉同至"/>
        <m/>
      </sharedItems>
    </cacheField>
    <cacheField name="客户全称" numFmtId="0">
      <sharedItems containsBlank="1" count="74">
        <s v="长飞光纤光缆股份有限公司"/>
        <s v="长飞光纤光缆（上海）有限公司"/>
        <s v="长飞光纤光缆四川有限公司"/>
        <s v="江苏长飞中利光纤光缆有限公司"/>
        <s v="长飞光纤光缆沈阳有限公司"/>
        <s v="汕头高新区奥星光通信设备有限公司"/>
        <s v="天津长飞鑫茂光缆有限公司"/>
        <s v="深圳长飞智连技术有限公司"/>
        <s v="长飞光纤光缆兰州有限公司"/>
        <s v="南京华信藤仓光通信有限公司"/>
        <s v="烽火通信科技股份有限公司 "/>
        <s v="成都大唐线缆有限公司"/>
        <s v="西安北方光通信有限责任公司"/>
        <s v="天津富通集团有限公司"/>
        <s v="富通集团（成都）科技有限公司"/>
        <s v="深圳市金泰科技有限公司"/>
        <s v="富春金泰科技有限公司"/>
        <s v="江苏通光光缆有限公司"/>
        <s v="江苏通光信息有限公司"/>
        <s v="深圳市特发信息股份有限公司东莞分公司"/>
        <s v="深圳市特发信息股份有限公司东莞分公司-电力缆"/>
        <s v="山东特发光源光通信有限公司"/>
        <s v="广东亨通光电科技有限公司"/>
        <s v="江苏亨通光电股份有限公司"/>
        <s v="江苏中天科技股份有限公司"/>
        <s v="安徽中电光达通信技术有限公司"/>
        <s v="安徽电信器材贸易工业有限责任公司"/>
        <s v="湖北楚天电缆实业有限公司"/>
        <s v="武汉长飞通用电缆有限公司"/>
        <s v="武汉电信光电科技有限公司"/>
        <s v="武汉宇通光缆有限公司"/>
        <s v="江苏俊知光电通信有限公司"/>
        <s v="通鼎互联信息股份有限公司"/>
        <s v="江苏永鼎股份有限公司"/>
        <s v="江西联创电缆科技股份有限公司"/>
        <s v="宁波格亿达光缆科技有限公司"/>
        <s v="宁波盈谷电子科技有限公司"/>
        <s v="深圳市爱迪讯通信科技有限公司"/>
        <s v="深圳市威利安科技有限公司"/>
        <s v="佛山市顺德区广意通讯电缆有限公司"/>
        <s v="广东金桥科技股份有限公司"/>
        <s v="专曜光电技术（上海）有限公司"/>
        <s v="德阳汇川科技有限公司"/>
        <s v="宏安集团有限公司"/>
        <s v="金信诺光纤光缆（赣州）有限公司"/>
        <s v="普天线缆集团有限公司"/>
        <s v="浙江南方通信集团股份有限公司"/>
        <s v="成都康宁光缆有限公司"/>
        <s v="海门通能通讯科技有限公司"/>
        <s v="航天瑞奇电缆有限公司"/>
        <s v="黄石昌达线缆有限公司"/>
        <s v="金杯电工衡阳电缆有限公司"/>
        <s v="昆明广程网络科技有限公司"/>
        <s v="威海市长和光缆有限公司"/>
        <s v="武汉长光科技有限公司"/>
        <s v="珠海汉胜科技股份有限公司"/>
        <s v="深圳市特发信息光网科技股份有限公司东莞分公司"/>
        <s v="安徽宜德电子有限公司"/>
        <s v="湖北烽火博鑫电缆有限公司"/>
        <s v="杭州德福线缆有限公司"/>
        <s v="湖北宇洪光电实业有限公司"/>
        <s v="湖南华菱线缆股份有限公司"/>
        <s v="黄石昌达线缆股份有限公司"/>
        <s v="湖北航天电缆有限公司"/>
        <s v="嘉兴翼波电子有限公司"/>
        <s v="佛山市顺德区盛大电缆有限公司"/>
        <s v="长光通信科技江苏有限公司"/>
        <s v="河北中联光通信光缆有限公司"/>
        <s v="珠海邗秦电缆有限公司"/>
        <s v="重庆特发信息光缆有限公司"/>
        <s v="武汉同至光电技术有限公司"/>
        <s v=""/>
        <m/>
        <s v="`" u="1"/>
      </sharedItems>
    </cacheField>
    <cacheField name="发货地" numFmtId="0">
      <sharedItems containsBlank="1" count="6">
        <m/>
        <s v="本部"/>
        <s v="润飞"/>
        <s v="天津"/>
        <s v="上海分部"/>
        <s v="江苏"/>
      </sharedItems>
    </cacheField>
    <cacheField name="送货地" numFmtId="0">
      <sharedItems containsBlank="1" count="11">
        <m/>
        <s v="西厂"/>
        <s v="通光_x000a_信息"/>
        <s v="老厂"/>
        <s v="新厂"/>
        <s v="深圳"/>
        <s v="上海"/>
        <s v="藏龙岛"/>
        <s v="科技园"/>
        <s v="楚天"/>
        <s v="印尼"/>
      </sharedItems>
    </cacheField>
    <cacheField name="合同号" numFmtId="0">
      <sharedItems containsDate="1" containsBlank="1" containsMixedTypes="1" minDate="1900-01-10T10:06:05" maxDate="1900-01-08T11:19:06" count="426">
        <m/>
        <n v="201801121"/>
        <s v="2018G0263"/>
        <s v="2018G0307"/>
        <s v="2018G0385"/>
        <n v="4500016764"/>
        <n v="4900001411"/>
        <n v="20180109"/>
        <n v="20180115"/>
        <s v="CDKJ-FSO-17120045-01-150吨"/>
        <s v="CDKJ-FSO-18010020-02 150吨"/>
        <s v="CDKJ-FSO-18010007-02"/>
        <s v="CDKJ-FSO-18010051-02"/>
        <s v="CDKJ-FSO-18010002-01"/>
        <s v="CDKJ-FSO-1801003201"/>
        <s v="CDKJ-FSO-17070601"/>
        <s v="CDKJ-FSO-18010068-01"/>
        <s v="TJKJ-JLFT-18010005-01"/>
        <s v="FJT-SFT-18010010-01"/>
        <s v="P1801008"/>
        <s v="P1801010"/>
        <s v="P1801040"/>
        <s v="P1712114-73吨"/>
        <s v="P1801038"/>
        <s v="POORD019615"/>
        <s v="POORD020036"/>
        <s v="POORD020243"/>
        <s v="POORD020374"/>
        <s v="POORD019962"/>
        <s v="POORD020063"/>
        <s v="POORD020193"/>
        <s v="POORD020331"/>
        <s v="POORD020063   "/>
        <s v="POORD019774"/>
        <s v="POORD019807"/>
        <s v="POORD019921"/>
        <s v="POORD020362"/>
        <s v="CGD171125-6吨"/>
        <s v="CGD171289-8.25吨"/>
        <s v="CGD171240"/>
        <n v="180070"/>
        <s v="CGD180046"/>
        <s v="CGD171246-55.5吨"/>
        <s v="CGD171289"/>
        <s v="CGD180009"/>
        <s v="CGD180025"/>
        <n v="180040"/>
        <s v="CGD180030"/>
        <s v="欠单"/>
        <s v="CGD180066"/>
        <s v="CGD171300"/>
        <s v="CGD170420"/>
        <n v="201801178"/>
        <s v="RQ-WZ-CG-20171020 50吨"/>
        <s v="HA2018Y01115"/>
        <s v="HA2017Y12184"/>
        <s v="HA2018Y01118"/>
        <s v="HA2018Y01138"/>
        <s v="HA2018Y01140"/>
        <s v="HA2018Y01133"/>
        <s v="HA2018Y01103"/>
        <s v="HA2018Y01153-180吨"/>
        <n v="201801136"/>
        <n v="201801076"/>
        <n v="201801251"/>
        <s v="2017-12-26-02"/>
        <n v="201801091"/>
        <n v="201712116"/>
        <s v="CG18010073"/>
        <n v="4500088632"/>
        <n v="4500081629"/>
        <n v="4500093517"/>
        <n v="4500093463"/>
        <s v="GD201711226B-4"/>
        <s v="GD20180102A-1B"/>
        <s v="GD20180110B-3"/>
        <s v="GD20180122A-1B"/>
        <s v="GD20180123B-1"/>
        <s v="TGGL-KPD2017AD1207"/>
        <s v="TGGL-KPD2018AD0102"/>
        <s v="TGGL-KPD2018AD0108"/>
        <s v="TG-KPD201712006"/>
        <s v="TG-KPD201712006-50吨"/>
        <s v="TG-KPD201801001-200吨"/>
        <s v="TG-KPD201801004-200吨"/>
        <s v="TG-KPD201801003"/>
        <s v="TG-KPD201801002"/>
        <s v="YD-HBXPD201801"/>
        <s v="PO11801120001"/>
        <s v="PO11801190011"/>
        <s v="PO11801060003"/>
        <s v="PO11801130003"/>
        <s v="PO11801130005"/>
        <s v="PO11801190012"/>
        <s v="PO11801220008"/>
        <s v="PO11801220009"/>
        <s v="PO11801240001"/>
        <s v="2017XHJ0727-2"/>
        <s v="GYL-2018007"/>
        <s v="GYL-A2017251"/>
        <s v="退货"/>
        <n v="4600044431"/>
        <n v="4600044961"/>
        <n v="4600044862"/>
        <n v="4600040927"/>
        <n v="4600033477"/>
        <s v="样品"/>
        <n v="4600044378"/>
        <n v="4600044863"/>
        <n v="4600044835"/>
        <n v="4600045017"/>
        <n v="4600045042"/>
        <n v="4600045099"/>
        <n v="4600045085"/>
        <s v="GYD-2017122601"/>
        <s v="GYD-20180102001"/>
        <s v="GYD-20180106001"/>
        <s v="GYD-20180110001"/>
        <s v="GYD-20180116002"/>
        <n v="201801191"/>
        <n v="201801186"/>
        <s v="TFGY2018CL0115-001"/>
        <s v="TFGY2018CL0117-001"/>
        <s v="TFGY2018CL0120-002"/>
        <n v="180105008"/>
        <n v="171229020"/>
        <s v="KPD2017123"/>
        <n v="171227006"/>
        <n v="171227013"/>
        <s v="3301-180122008"/>
        <n v="180108001"/>
        <s v="180108002-30吨"/>
        <n v="180104001"/>
        <n v="171228003"/>
        <n v="171229005"/>
        <s v="质量退货"/>
        <s v="3301-180129009"/>
        <n v="20171219001"/>
        <n v="20180110002"/>
        <n v="20180111004"/>
        <s v="20180116001-16.5吨"/>
        <s v="20180123003-45吨"/>
        <n v="20171129002"/>
        <s v="20180104005-240吨"/>
        <s v="20180130001-150吨"/>
        <n v="20171110003"/>
        <n v="20180104003"/>
        <s v="20180116001-10吨"/>
        <n v="20180105002"/>
        <s v="20180116001-6吨"/>
        <s v="20180123003-13吨"/>
        <n v="20171222004"/>
        <n v="20180117006"/>
        <s v="退货还料"/>
        <n v="20180125007"/>
        <n v="20171229004"/>
        <n v="20180103003"/>
        <n v="20171225005"/>
        <n v="201801081"/>
        <n v="201712291"/>
        <s v="S-20171229-002"/>
        <s v="W-20180112-108"/>
        <s v="Y-20171227-005"/>
        <s v="Y-20171228-007"/>
        <s v="S-20171229-002    "/>
        <s v="S-20171107-002"/>
        <s v="W-20180109-102"/>
        <s v="Y-20171211-001"/>
        <s v="W-20180106-101"/>
        <s v="Y-20180108-003"/>
        <s v="Y-20180110-003"/>
        <s v="Y-20171031-007"/>
        <s v="S-20171218-001"/>
        <s v="S-20171225-005"/>
        <s v="S-20171228-001"/>
        <s v="S-20171020-003"/>
        <s v="Y-20180115-001"/>
        <s v="Y-20180117-001"/>
        <s v="Y-20180119-001"/>
        <s v="Y-20180118-003"/>
        <s v="W-20180119-102"/>
        <s v="W-20180124-103"/>
        <s v="SZ-201801013"/>
        <s v="Y-20180124-003"/>
        <s v="W-20180125-102"/>
        <s v="SY20180124-3"/>
        <s v="PO180115033"/>
        <n v="201801071"/>
        <n v="201712216"/>
        <n v="201712281"/>
        <n v="201801051"/>
        <n v="201801122"/>
        <n v="201801183"/>
        <n v="201711176"/>
        <n v="201712016"/>
        <n v="201712221"/>
        <n v="201712282"/>
        <s v="201712282 43吨"/>
        <n v="201801192"/>
        <s v="201802036(201801231作废)"/>
        <n v="201801256"/>
        <s v="SDG2018DL0103-002"/>
        <s v="SDG2017DL1220-567"/>
        <s v="SDG2017DL1229-574"/>
        <s v="SDG2018DL0104-004"/>
        <s v="SDG2018DL0105-005"/>
        <s v="SDG2018DL0110-019"/>
        <s v="SDG2018DL0112-025"/>
        <s v="SDG2018DL0115-028"/>
        <s v="SDG2018DL0122-049"/>
        <s v="SDG2018KC0122-028"/>
        <s v="SDG2018KC0122-029"/>
        <s v="SDG2018KC0124-038"/>
        <s v="2018CG0117-072"/>
        <s v="2018CG0109-044"/>
        <s v="2018CG0111-054"/>
        <s v="2018CG0108-031"/>
        <s v="2017CG1227-1362"/>
        <s v="2018CG0112-066"/>
        <s v="SDG20180112-038"/>
        <s v="SDG20180117-043"/>
        <s v="SDG20180117-044"/>
        <s v="SDG20180117-045"/>
        <s v="SDG20180108-017"/>
        <s v="2018CG0104-015"/>
        <s v="2018CG0119-094"/>
        <s v="3301-1801065"/>
        <s v="POP180101"/>
        <s v="POP180108"/>
        <s v="POP180112"/>
        <s v="POP180118"/>
        <n v="201801061"/>
        <d v="2017-01-01T00:00:00"/>
        <s v="2018-02"/>
        <n v="3000037471"/>
        <n v="3000036992"/>
        <s v="K3000025959 "/>
        <n v="3000037195"/>
        <n v="3000036792"/>
        <s v="欠单3000037072"/>
        <s v="3000035656-20吨 0629"/>
        <s v="3000036324-10吨"/>
        <s v="3000037067 0104-100吨"/>
        <s v="3000036252-1206"/>
        <s v="3000037276-240吨"/>
        <s v="2016.8.5唐志军电话通知发货"/>
        <s v="3000036546-20吨"/>
        <s v="3000036252-100吨"/>
        <s v="3000036519-250吨预留"/>
        <s v="3000036519-156吨预留"/>
        <s v="3000037004-40吨"/>
        <n v="3000036874"/>
        <n v="3000037004"/>
        <s v="3000037171-40吨"/>
        <s v="唐志军QQ通知发货"/>
        <s v="3000035469-100吨"/>
        <s v="3000037214-30吨"/>
        <s v="AA-13-0534-KPD"/>
        <s v="AB-13-0030-KPD-40吨"/>
        <s v="AA-15-0181-KPD"/>
        <s v="AA-15-0208-KPD"/>
        <s v="AB-15-0035-KPD"/>
        <s v="AB-13-0035-KPD"/>
        <s v="AB-13-0020-KPD"/>
        <s v="AB-13-0023-KPD"/>
        <s v="AB-13-0001-KPD   "/>
        <s v="AA-15-0160-KPD"/>
        <s v="AA-15-0208-KPD  "/>
        <s v="AA-13-0529-KPD"/>
        <s v="XABFHT-016-04"/>
        <s v="XABFKPDHT-001"/>
        <s v="2017400450-60吨"/>
        <n v="2017400450"/>
        <s v="投诉折料"/>
        <s v="投诉退货"/>
        <n v="2018400018"/>
        <s v="YOFCJS180102Q"/>
        <s v="YOFCJS180105Q"/>
        <s v="YOFCJS180106Q"/>
        <s v="YOFCJS180110Q"/>
        <s v="YOFCJS180115Q"/>
        <s v="YOFCJS180117Q"/>
        <s v="YOFCJS180117Q-1"/>
        <s v="YOFCJS180119Q"/>
        <s v="YOFCJS180122Q"/>
        <s v="YOFCJS180125Q"/>
        <s v="CG20180118-01"/>
        <n v="201801086"/>
        <n v="201712181"/>
        <s v="A61000523"/>
        <s v="A61000803"/>
        <s v="TFGY2018CL0126-001"/>
        <s v="HA2018Y02113-60吨"/>
        <s v="P1801082"/>
        <s v="P1801092"/>
        <s v="2018CG0126-117"/>
        <s v="2018CG0126-116"/>
        <s v="2018CG0126-119"/>
        <s v="YOFCJS180126Q"/>
        <s v="W-20180127-103"/>
        <s v="3301-180129003"/>
        <s v="GYD-20180129001"/>
        <s v="Y-20180123-001"/>
        <s v="HA2018Y01161-120吨"/>
        <s v="AB-15-0052-KPD"/>
        <n v="201801291"/>
        <n v="4500016821"/>
        <s v="3301-180130005"/>
        <s v="POORD020438"/>
        <s v="GD20180129A-1B"/>
        <s v="GD20180130B-2"/>
        <n v="20180131004"/>
        <s v="W-20180130-103"/>
        <s v="2018CG0130-139"/>
        <n v="201801301"/>
        <s v="3000037329-30吨"/>
        <s v="PO11801290009"/>
        <s v="POORD020447"/>
        <s v="W-20180130-103-7.5吨"/>
        <s v="3000037329-100吨"/>
        <s v="4600033477-120吨"/>
        <s v="PO20180131002"/>
        <s v="YOFCJS180131Q"/>
        <n v="201802241"/>
        <n v="201801311"/>
        <s v="201801311-150吨"/>
        <n v="201801317"/>
        <s v="Y-20180130-005"/>
        <s v="CGD180107"/>
        <s v="AB-13-0045-KPD"/>
        <s v="AB-15-0068-KPD"/>
        <s v="AB-15-0068-KPD-100吨"/>
        <s v="AB-15-0068-KPD-120吨"/>
        <s v="W-20180201-101"/>
        <s v="K3000025936"/>
        <s v="PO11802010002"/>
        <n v="201802011"/>
        <n v="4600045238"/>
        <n v="4600045241"/>
        <s v="POORD020476"/>
        <s v="RQ-WZ-CG-20180201"/>
        <s v="SDG2018KC0201-044"/>
        <s v="GYD-20180203001"/>
        <s v="4600045258-28.5吨"/>
        <n v="4600045258"/>
        <n v="20180206009"/>
        <s v="PO11802020003"/>
        <s v="3301-180205002"/>
        <s v="TGGL-KPD2018AD0111"/>
        <n v="2018400051"/>
        <n v="201802036"/>
        <s v="W-20180205-101"/>
        <n v="4600045277"/>
        <s v="HA2018Y02109"/>
        <s v="HA2018Y02108"/>
        <s v="PO11802050007"/>
        <s v="TGGL-KPD2018AD0201"/>
        <n v="201802051"/>
        <s v="CDKJ-FSO-18020006-01"/>
        <s v="样品，2.6日补入资料"/>
        <s v="3000037360-200吨"/>
        <n v="4600045342"/>
        <s v="YOFCJS180206KP"/>
        <s v="POP180201"/>
        <n v="4600045349"/>
        <s v="3301-180206006"/>
        <s v="PO11802070003"/>
        <n v="4900001448"/>
        <s v="201801318-5吨"/>
        <s v="20180206009-4吨"/>
        <s v="20180206009-10吨"/>
        <s v="20180206009-22.5吨"/>
        <s v="PO11802070002"/>
        <n v="180135"/>
        <s v="3301-180208002"/>
        <s v="AB-13-0045-KPD-61.5吨"/>
        <n v="201802081"/>
        <s v="SDG2018CG0208-038"/>
        <s v="2018CG0209-171"/>
        <s v="HA2018Y02119"/>
        <s v="3301-180209005"/>
        <s v="PO11802090002"/>
        <s v="Y-20180208-001"/>
        <s v="3301-180211001"/>
        <s v="3301-180209001"/>
        <s v="3301-180211006"/>
        <s v="Y-20180210-002"/>
        <n v="4600045423"/>
        <s v="3301-180212001"/>
        <s v="3301-180212003"/>
        <n v="20180212"/>
        <s v="HA2018Y02126"/>
        <s v="3301-180222001"/>
        <n v="4600045472"/>
        <s v="PO11802220006"/>
        <s v="PO11802220007"/>
        <s v="AB-15-0088-KPD"/>
        <n v="4600045456"/>
        <n v="201802231"/>
        <s v="3000037471-6吨"/>
        <s v="BK-SFT-18020001"/>
        <s v="2.23日李广告知发货 欠单"/>
        <s v="3000037604-110吨"/>
        <s v="PO11802240007"/>
        <s v="TGGL-KPD2018AD0205"/>
        <n v="201802242"/>
        <s v="HA2018Y02129"/>
        <s v="HA2018Y01182" u="1"/>
        <s v="RAL5015" u="1"/>
        <s v="70吨" u="1"/>
        <s v="HA2018Y01161" u="1"/>
        <s v="W-20180208-001" u="1"/>
        <s v="AB-13-0030-KPD" u="1"/>
        <s v="AA-13-0023-KPD" u="1"/>
        <s v=" " u="1"/>
        <s v="欠订单 PT629U" u="1"/>
        <s v="K3000036936" u="1"/>
        <s v="201801311-60吨" u="1"/>
        <s v="欠单3000037074" u="1"/>
        <s v="CDKJ-FSO-1801051-02" u="1"/>
        <n v="20180123003" u="1"/>
        <s v="欠订单 PT165U" u="1"/>
        <s v="欠订单RAL5015" u="1"/>
        <s v="HA2018Y01162" u="1"/>
        <n v="201801231" u="1"/>
        <n v="201801318" u="1"/>
      </sharedItems>
    </cacheField>
    <cacheField name="产品类别" numFmtId="0">
      <sharedItems containsBlank="1" count="10">
        <m/>
        <s v="LLDPE"/>
        <s v="无卤料"/>
        <s v="MDPE"/>
        <s v="特种PE"/>
        <s v="HDPE"/>
        <s v="其他"/>
        <s v="抗电痕料"/>
        <s v="尼龙料"/>
        <s v="骨架料"/>
      </sharedItems>
    </cacheField>
    <cacheField name="规格型号" numFmtId="0">
      <sharedItems containsBlank="1" count="97">
        <m/>
        <s v="KPL0803"/>
        <s v="KPW-5890"/>
        <s v="KPM0801-II"/>
        <s v="KPH0802S-RD"/>
        <s v="KPH0802"/>
        <s v="KPH0802-I"/>
        <s v="KPW-5893D"/>
        <s v="KPM0801-II(A)"/>
        <s v="KPW-5893"/>
        <s v="KPM0801S-RD"/>
        <s v="KPM0801-S"/>
        <s v="KPM0801S-GN"/>
        <s v="KPW5893S-KUV"/>
        <s v="KPW-5125F"/>
        <s v="蓝色母"/>
        <s v="橘色母"/>
        <s v="KPD-0806"/>
        <s v="KPM0801-II(H)"/>
        <s v="KPW-5893FS"/>
        <s v="KPW-5895"/>
        <s v="KPM0801-I "/>
        <s v="KPZ-2228"/>
        <s v="KPM0801-N"/>
        <s v="KPF-5125H"/>
        <s v="KPU-8785"/>
        <s v="KPW-5125F(B)"/>
        <s v="KPW-5125NY"/>
        <s v="KPW-5125KMJ"/>
        <s v="KPM0801S-WT"/>
        <s v="KPM0801S-BR"/>
        <s v="KPM0801S-PU"/>
        <s v="KPW-5893(Y)"/>
        <s v="KPA-7025"/>
        <s v="KPM0801-I"/>
        <s v="KPW-5890L"/>
        <s v="KPW-5893C"/>
        <s v="KPH0802-I(T)"/>
        <s v="KPM0801-II  "/>
        <s v="KPW-5890   "/>
        <s v="KPW-5891"/>
        <s v="KPW-5890Y"/>
        <s v="KPW-5890H"/>
        <s v="KPW-5890  "/>
        <s v="KPH0802-N"/>
        <s v="KPW-5125FMJ"/>
        <s v="KPW-5890KUV"/>
        <s v="KPW-5890ZL"/>
        <s v="KPW-5893KN"/>
        <s v="KPW-5895TKUV-1"/>
        <s v="KPW-5895TKUV-1 "/>
        <s v="KPW-5895TKUV-1  "/>
        <s v="KPW-5898"/>
        <s v="KPW-5899"/>
        <s v="KPW-5990B"/>
        <s v="KPW-6895KNZ"/>
        <s v="KPZ-2232"/>
        <s v="KPW-8080"/>
        <s v="KPW-5895TKUV"/>
        <s v="KPW-5125S"/>
        <s v="KPW-9090"/>
        <s v="KPZ-2230"/>
        <s v="KPW-5890M"/>
        <s v="KPD-0807"/>
        <s v="KPH0802-OR"/>
        <s v="KPH0802-S"/>
        <s v="KPH0802S-GN"/>
        <s v="KPW-5883"/>
        <s v="KPW-5892"/>
        <s v="KPL0803-T"/>
        <s v="KPW-5896"/>
        <s v="KPW-5891KUV"/>
        <s v="KPH0802-FS"/>
        <s v="KPL0803-S"/>
        <s v="KPW-5893FSFY"/>
        <s v="KPW-5893LY"/>
        <s v="KPG-0808"/>
        <s v="KPW-5895T"/>
        <s v="KPH0802-RD "/>
        <s v="KPH-0868"/>
        <s v="KPW-5890 "/>
        <s v="KPW-5893C-1"/>
        <s v="KPM0801-II(Z)"/>
        <s v="包装袋"/>
        <s v="KPH0802S-OR"/>
        <s v="KPL0803-II"/>
        <s v="KPH0802-BU"/>
        <s v="KPW-5893Y"/>
        <s v="KPW-5893S-GN"/>
        <s v="KPW-5893KUV"/>
        <s v="色母"/>
        <s v="KPH0802-GY"/>
        <s v="KPH0802-BB"/>
        <s v="KPW-5893S(Y)"/>
        <s v="KPM0801-II（A）" u="1"/>
        <s v="KPH0802-GD" u="1"/>
        <s v="KPH0802-I(Z)" u="1"/>
      </sharedItems>
    </cacheField>
    <cacheField name="注意" numFmtId="0">
      <sharedItems containsBlank="1" count="84">
        <m/>
        <s v="退换货"/>
        <s v="HT02"/>
        <s v="客户到烽火自提"/>
        <s v="8.8日裘菲微信发货，发货后李广通知此货需退回"/>
        <s v="样品"/>
        <s v="185C"/>
        <s v="烽火订单专用"/>
        <s v="色号：潘通7488C"/>
        <s v="RAL7036"/>
        <s v="2.2李少仁微信告知"/>
        <s v="货退上海未办手续"/>
        <s v="RAL2004"/>
        <s v="客户规格PUR SR6002"/>
        <s v="发混合料"/>
        <s v="RAL1016"/>
        <s v="质量问题退货"/>
        <s v="氧化诱导期＞100min"/>
        <s v="配进口DPE色条料"/>
        <s v="出口"/>
        <s v="烽火专供"/>
        <s v="原配方料"/>
        <s v="高阻燃，过单根垂直燃烧"/>
        <s v="RAL7038"/>
        <s v="T4版"/>
        <s v="有库存"/>
        <s v="新配方"/>
        <s v="RAL7004"/>
        <s v="699U"/>
        <s v="YELLOW U"/>
        <s v="MUNSELL"/>
        <s v="2227U"/>
        <s v="RAL4003"/>
        <s v="PT165U"/>
        <s v="629U"/>
        <s v="样品1"/>
        <s v="样品2"/>
        <s v="3248C"/>
        <s v="3248C低收缩"/>
        <s v="检测报告不写_x000a_客户单位名称"/>
        <s v="样品 藏龙岛"/>
        <s v="1.23日邮件通知取消订单"/>
        <s v="定制料"/>
        <s v="遮光白"/>
        <s v="氧化诱导期大于2.6"/>
        <s v="常规料"/>
        <s v="碳黑含量大于2.6"/>
        <s v="寄售订单"/>
        <s v="T5"/>
        <s v="货送中外运仓库"/>
        <s v="客诉密度不合格退货"/>
        <s v="2.1日帅工电话停他通知到货"/>
        <s v="RAL2008"/>
        <s v="客诉炭黑不合格退货"/>
        <s v="此车白包白吊发货"/>
        <s v="Z5版自营"/>
        <s v="补退货"/>
        <s v="款到发货"/>
        <s v=" RAL5015"/>
        <s v="顺丰快递"/>
        <s v="RAL1026"/>
        <s v="出口印尼，货送上海"/>
        <s v="RAL7035"/>
        <s v="123C"/>
        <s v="退货"/>
        <s v="2.5日QQ通知"/>
        <s v="色号 3015"/>
        <s v="136C"/>
        <s v="2.4日丁微信告知可以用小于100min"/>
        <s v="2.23日丁邮件通知取消订单"/>
        <s v="10号生产完成"/>
        <s v="PT629U"/>
        <s v="1.10日永鼎投诉5890L赔偿1万元，冲抵1.05吨料暂未处理"/>
        <s v="RAL1004"/>
        <s v="RAL5004"/>
        <s v="订单1.9发2吨"/>
        <s v="一个吊耳系红绳子区分"/>
        <s v="出口南非，特殊标签"/>
        <s v="本部"/>
        <s v="1.10日永鼎投诉5890L赔偿，开票减金额" u="1"/>
        <s v="出口印尼" u="1"/>
        <s v="车间9号交货" u="1"/>
        <s v="配C3料发货" u="1"/>
        <s v="对应烽火HT02" u="1"/>
      </sharedItems>
    </cacheField>
    <cacheField name="颜色" numFmtId="0">
      <sharedItems containsBlank="1" count="23">
        <m/>
        <s v="黑"/>
        <s v="本"/>
        <s v="红"/>
        <s v="绿"/>
        <s v="灰"/>
        <s v="蓝"/>
        <s v="橘"/>
        <s v="白"/>
        <s v="桔"/>
        <s v="棕"/>
        <s v="紫"/>
        <s v="黄"/>
        <s v="象牙白"/>
        <s v="橙"/>
        <s v="米黄"/>
        <s v="水绿"/>
        <s v="华为灰"/>
        <s v="橙 "/>
        <s v="粉"/>
        <s v="华为黄"/>
        <s v="金黄"/>
        <s v="蓝黑"/>
      </sharedItems>
    </cacheField>
    <cacheField name="订单_x000a_数量" numFmtId="0">
      <sharedItems containsString="0" containsBlank="1" containsNumber="1" minValue="-30" maxValue="192" count="144">
        <m/>
        <n v="2"/>
        <n v="1"/>
        <n v="30"/>
        <n v="-30"/>
        <n v="3"/>
        <n v="5"/>
        <n v="0.75"/>
        <n v="20.25"/>
        <n v="10"/>
        <n v="15"/>
        <n v="7.4999999999999997E-2"/>
        <n v="12"/>
        <n v="13"/>
        <n v="9.75"/>
        <n v="-0.04"/>
        <n v="0.45"/>
        <n v="0.7"/>
        <n v="1.8"/>
        <n v="2.2000000000000002"/>
        <n v="8.25"/>
        <n v="14.25"/>
        <n v="1.5"/>
        <n v="17.25"/>
        <n v="0.85"/>
        <n v="5.25"/>
        <n v="15.75"/>
        <n v="2.25"/>
        <n v="21"/>
        <n v="0.5"/>
        <n v="0.4"/>
        <n v="1.2"/>
        <n v="0.15"/>
        <n v="2.5000000000000001E-2"/>
        <n v="1E-3"/>
        <n v="9.5"/>
        <n v="32.25"/>
        <n v="31.5"/>
        <n v="11"/>
        <n v="0.2"/>
        <n v="-0.2"/>
        <n v="0.01"/>
        <n v="6"/>
        <n v="6.5"/>
        <n v="0.55000000000000004"/>
        <n v="0.1"/>
        <n v="0.05"/>
        <n v="10.5"/>
        <n v="24"/>
        <n v="19.5"/>
        <n v="25.5"/>
        <n v="24.75"/>
        <n v="3.5"/>
        <n v="18"/>
        <n v="-15.225"/>
        <n v="-7.3390000000000004"/>
        <n v="9"/>
        <n v="0.9"/>
        <n v="29"/>
        <n v="20"/>
        <n v="7"/>
        <n v="8"/>
        <n v="0.3"/>
        <n v="7.1"/>
        <n v="0.8"/>
        <n v="12.75"/>
        <n v="7.5"/>
        <n v="-6"/>
        <n v="-1.845"/>
        <n v="27.75"/>
        <n v="4.5"/>
        <n v="27"/>
        <n v="23.25"/>
        <n v="13.5"/>
        <n v="1.4999999999999999E-2"/>
        <n v="4"/>
        <n v="23"/>
        <n v="2.0499999999999998"/>
        <n v="2.4500000000000002"/>
        <n v="3.75"/>
        <n v="3.5000000000000003E-2"/>
        <n v="0.32500000000000001"/>
        <n v="0.25"/>
        <n v="6.75"/>
        <n v="-2.5000000000000001E-2"/>
        <n v="0.02"/>
        <n v="16.5"/>
        <n v="33"/>
        <n v="0.6"/>
        <n v="14"/>
        <n v="8.1000000000000003E-2"/>
        <n v="2.5"/>
        <n v="22.5"/>
        <n v="28.5"/>
        <n v="185"/>
        <n v="104"/>
        <n v="16"/>
        <n v="-24"/>
        <n v="26"/>
        <n v="6.8"/>
        <n v="7.35"/>
        <n v="0.625"/>
        <n v="0.125"/>
        <n v="0.35"/>
        <n v="1.0209999999999999"/>
        <n v="0.26500000000000001"/>
        <n v="-0.57999999999999996"/>
        <n v="-16.456"/>
        <n v="-3"/>
        <n v="41.25"/>
        <n v="1.9E-2"/>
        <n v="-0.38100000000000001"/>
        <n v="22"/>
        <n v="18.75"/>
        <n v="130"/>
        <n v="29.25"/>
        <n v="2E-3"/>
        <n v="26.25"/>
        <n v="0.66"/>
        <n v="38"/>
        <n v="5.5"/>
        <n v="12.6"/>
        <n v="1.7"/>
        <n v="21.75"/>
        <n v="35.25"/>
        <n v="12.5" u="1"/>
        <n v="34" u="1"/>
        <n v="30.75" u="1"/>
        <n v="36.75" u="1"/>
        <n v="116" u="1"/>
        <n v="-14.25" u="1"/>
        <n v="1.9" u="1"/>
        <n v="46" u="1"/>
        <n v="111" u="1"/>
        <n v="27.25" u="1"/>
        <n v="44.25" u="1"/>
        <n v="39" u="1"/>
        <n v="8.5" u="1"/>
        <n v="192" u="1"/>
        <n v="45" u="1"/>
        <n v="187" u="1"/>
        <n v="28" u="1"/>
        <n v="-9.75" u="1"/>
        <n v="32" u="1"/>
      </sharedItems>
    </cacheField>
    <cacheField name="发货_x000a_数量" numFmtId="0">
      <sharedItems containsString="0" containsBlank="1" containsNumber="1" minValue="-381" maxValue="36" count="117">
        <m/>
        <n v="2"/>
        <n v="1"/>
        <n v="30"/>
        <n v="-30"/>
        <n v="3"/>
        <n v="5"/>
        <n v="0.75"/>
        <n v="20.25"/>
        <n v="10"/>
        <n v="15"/>
        <n v="31.5"/>
        <n v="7.4999999999999997E-2"/>
        <n v="12"/>
        <n v="13"/>
        <n v="9.75"/>
        <n v="-0.04"/>
        <n v="0.45"/>
        <n v="0.7"/>
        <n v="1.8"/>
        <n v="2.2000000000000002"/>
        <n v="8.25"/>
        <n v="14.25"/>
        <n v="1.5"/>
        <n v="17.25"/>
        <n v="5.25"/>
        <n v="15.75"/>
        <n v="2.25"/>
        <n v="0.5"/>
        <n v="0.4"/>
        <n v="0.15"/>
        <n v="2.5000000000000001E-2"/>
        <n v="1E-3"/>
        <n v="9.5"/>
        <n v="1.2"/>
        <n v="32.25"/>
        <n v="11"/>
        <n v="0.2"/>
        <n v="-0.2"/>
        <n v="0.01"/>
        <n v="6"/>
        <n v="6.5"/>
        <n v="0.55000000000000004"/>
        <n v="0.1"/>
        <n v="0.05"/>
        <n v="10.5"/>
        <n v="24"/>
        <n v="19.5"/>
        <n v="25.5"/>
        <n v="24.75"/>
        <n v="3.5"/>
        <n v="18"/>
        <n v="-15.225"/>
        <n v="-7.3390000000000004"/>
        <n v="9"/>
        <n v="0.9"/>
        <n v="21"/>
        <n v="29"/>
        <n v="20"/>
        <n v="7"/>
        <n v="8"/>
        <n v="0.3"/>
        <n v="7.1"/>
        <n v="0.8"/>
        <n v="28.5"/>
        <n v="7.5"/>
        <n v="-6"/>
        <n v="-1.845"/>
        <n v="27.75"/>
        <n v="4.5"/>
        <n v="27"/>
        <n v="23.25"/>
        <n v="13.5"/>
        <n v="1.4999999999999999E-2"/>
        <n v="4"/>
        <n v="23"/>
        <n v="2.0499999999999998"/>
        <n v="2.4500000000000002"/>
        <n v="3.75"/>
        <n v="3.5000000000000003E-2"/>
        <n v="0.32500000000000001"/>
        <n v="0.25"/>
        <n v="6.75"/>
        <n v="-2.5000000000000001E-2"/>
        <n v="0.02"/>
        <n v="16.5"/>
        <n v="33"/>
        <n v="0.6"/>
        <n v="14"/>
        <n v="8.1000000000000003E-2"/>
        <n v="2.5"/>
        <n v="22.5"/>
        <n v="16"/>
        <n v="-24"/>
        <n v="6.8"/>
        <n v="7.35"/>
        <n v="0.625"/>
        <n v="0.125"/>
        <n v="0.35"/>
        <n v="1.0209999999999999"/>
        <n v="0.26500000000000001"/>
        <n v="-0.57999999999999996"/>
        <n v="-16.456"/>
        <n v="-2.9830000000000001"/>
        <n v="1.9E-2"/>
        <n v="-0.02"/>
        <n v="-0.38100000000000001"/>
        <n v="22"/>
        <n v="18.75"/>
        <n v="29.25"/>
        <n v="2E-3"/>
        <n v="26.25"/>
        <n v="-1.05"/>
        <n v="0.66"/>
        <n v="1.7"/>
        <n v="36" u="1"/>
        <n v="-381" u="1"/>
      </sharedItems>
    </cacheField>
    <cacheField name="含税_x000a_单价" numFmtId="0">
      <sharedItems containsString="0" containsBlank="1" containsNumber="1" minValue="0" maxValue="65000" count="151">
        <m/>
        <n v="10600"/>
        <n v="10800"/>
        <n v="9091"/>
        <n v="9180"/>
        <n v="15600"/>
        <n v="9300"/>
        <n v="10700"/>
        <n v="11000"/>
        <n v="9100"/>
        <n v="9270"/>
        <n v="9510"/>
        <n v="0"/>
        <n v="9350"/>
        <n v="9080"/>
        <n v="9380"/>
        <n v="9800"/>
        <n v="8950"/>
        <n v="14900"/>
        <n v="10100"/>
        <n v="8900"/>
        <n v="9150"/>
        <n v="15100"/>
        <n v="15200"/>
        <n v="12300"/>
        <n v="12000"/>
        <n v="19500"/>
        <n v="65000"/>
        <n v="10900"/>
        <n v="16000"/>
        <n v="9650"/>
        <n v="12500"/>
        <n v="15900"/>
        <n v="9900"/>
        <n v="10000"/>
        <n v="13600"/>
        <n v="30000"/>
        <n v="60000"/>
        <n v="22000"/>
        <n v="26000"/>
        <n v="14200"/>
        <n v="10500"/>
        <n v="18800"/>
        <n v="9000"/>
        <n v="9200"/>
        <n v="49500"/>
        <n v="8800"/>
        <n v="9050"/>
        <n v="9500"/>
        <n v="7280"/>
        <n v="9910"/>
        <n v="8960"/>
        <n v="9560"/>
        <n v="11330"/>
        <n v="15930"/>
        <n v="7200"/>
        <n v="11950"/>
        <n v="15400"/>
        <n v="16800"/>
        <n v="11200"/>
        <n v="8500"/>
        <n v="12200"/>
        <n v="18900"/>
        <n v="11800"/>
        <n v="9030"/>
        <n v="8700"/>
        <n v="9460"/>
        <n v="10340"/>
        <n v="7490"/>
        <n v="11140"/>
        <n v="10750"/>
        <n v="13500"/>
        <n v="8970"/>
        <n v="9280"/>
        <n v="18500"/>
        <n v="12600"/>
        <n v="7500"/>
        <n v="15800"/>
        <n v="19000"/>
        <n v="11500"/>
        <n v="9240"/>
        <n v="18760"/>
        <n v="10440"/>
        <n v="10550"/>
        <n v="11050"/>
        <n v="18200"/>
        <n v="10290"/>
        <n v="10790"/>
        <n v="10140"/>
        <n v="48000"/>
        <n v="13200"/>
        <n v="8910"/>
        <n v="7700"/>
        <n v="9530"/>
        <n v="8930"/>
        <n v="14000"/>
        <n v="8940"/>
        <n v="9230"/>
        <n v="9540"/>
        <n v="11680"/>
        <n v="11380"/>
        <n v="52980"/>
        <n v="15500"/>
        <n v="16200"/>
        <n v="9880"/>
        <n v="59000"/>
        <n v="14800"/>
        <n v="15300"/>
        <n v="8680"/>
        <n v="9010"/>
        <n v="15000"/>
        <n v="16500"/>
        <n v="15850"/>
        <n v="9420"/>
        <n v="20000"/>
        <n v="18850"/>
        <n v="9540.4"/>
        <n v="16600"/>
        <n v="11300"/>
        <n v="8600"/>
        <n v="8890"/>
        <n v="11980"/>
        <n v="12800"/>
        <n v="53090"/>
        <n v="8980"/>
        <n v="9600"/>
        <n v="46000"/>
        <n v="18000"/>
        <n v="9250"/>
        <n v="11490"/>
        <n v="11090"/>
        <n v="8710"/>
        <n v="9000.7999999999993"/>
        <n v="7260"/>
        <n v="45700"/>
        <n v="13900"/>
        <n v="7900"/>
        <n v="16300"/>
        <n v="18600"/>
        <n v="11600"/>
        <n v="11350"/>
        <n v="11030"/>
        <n v="24200"/>
        <n v="13630"/>
        <n v="21000"/>
        <n v="9630"/>
        <n v="10410" u="1"/>
        <n v="9500.4" u="1"/>
        <n v="7210" u="1"/>
        <n v="52690" u="1"/>
        <n v="9260" u="1"/>
      </sharedItems>
    </cacheField>
    <cacheField name="含税总金额" numFmtId="181">
      <sharedItems containsString="0" containsBlank="1" containsNumber="1" minValue="-3531870" maxValue="8551117" count="567">
        <n v="4328794.25"/>
        <n v="551770"/>
        <n v="2424917.5"/>
        <n v="1493063.64"/>
        <n v="4984902.5"/>
        <n v="2621591.66"/>
        <n v="528900"/>
        <n v="3877440"/>
        <n v="3935542.5"/>
        <n v="8173478"/>
        <n v="3496135"/>
        <n v="4141450"/>
        <n v="851760"/>
        <n v="1809875.65"/>
        <n v="1076572.5"/>
        <n v="4071541.48"/>
        <n v="1111155"/>
        <n v="537225"/>
        <n v="605750"/>
        <n v="1603421.43"/>
        <n v="4691120"/>
        <n v="5330881.33"/>
        <n v="568785"/>
        <n v="1769938.92"/>
        <n v="629529.5"/>
        <n v="804634.25"/>
        <n v="1210190"/>
        <n v="89184"/>
        <n v="299565"/>
        <n v="1720180"/>
        <n v="2056700"/>
        <n v="8551117"/>
        <n v="1642800"/>
        <n v="2727772.5"/>
        <n v="855525"/>
        <n v="2116642.5"/>
        <n v="530625"/>
        <n v="317750"/>
        <n v="855887.5"/>
        <n v="533600"/>
        <n v="2439580"/>
        <n v="1474000"/>
        <n v="1593175"/>
        <n v="286950"/>
        <n v="334200"/>
        <n v="44000"/>
        <n v="438581.86"/>
        <n v="217800"/>
        <n v="935440"/>
        <n v="23474.69"/>
        <n v="661120"/>
        <n v="1085360"/>
        <n v="111600"/>
        <n v="486375"/>
        <n v="374525"/>
        <n v="251100"/>
        <n v="272025"/>
        <n v="210750"/>
        <n v="174375"/>
        <n v="267014"/>
        <n v="476100"/>
        <n v="844882.5"/>
        <n v="18157"/>
        <n v="2999390"/>
        <n v="214485.34"/>
        <n v="416546.5"/>
        <n v="60600"/>
        <n v="302593.49"/>
        <n v="31900"/>
        <n v="43075"/>
        <n v="107000"/>
        <n v="392500"/>
        <n v="190055.12"/>
        <n v="280057.64"/>
        <n v="-666.09"/>
        <n v="48300"/>
        <n v="511237"/>
        <n v="861271.5"/>
        <n v="4741016.16"/>
        <n v="2143420"/>
        <n v="15450"/>
        <n v="993727.5"/>
        <n v="1701333.9"/>
        <n v="5360"/>
        <n v="38000"/>
        <n v="9800"/>
        <n v="683150"/>
        <n v="15412.16"/>
        <n v="676800"/>
        <n v="449215"/>
        <n v="385488"/>
        <n v="7012.5"/>
        <n v="46647"/>
        <n v="531000"/>
        <n v="482955"/>
        <n v="114200"/>
        <n v="21200"/>
        <n v="10800"/>
        <n v="272730"/>
        <n v="-272730"/>
        <n v="275400"/>
        <n v="31200"/>
        <n v="27900"/>
        <n v="32100"/>
        <n v="11000"/>
        <n v="55000"/>
        <n v="6825"/>
        <n v="278100"/>
        <n v="187717.5"/>
        <n v="110000"/>
        <n v="139050"/>
        <n v="0"/>
        <n v="280500"/>
        <n v="272400"/>
        <n v="330000"/>
        <n v="132000"/>
        <n v="143000"/>
        <n v="294000"/>
        <n v="198450"/>
        <n v="95550"/>
        <n v="-392"/>
        <n v="268500"/>
        <n v="6705"/>
        <n v="10430"/>
        <n v="26820"/>
        <n v="32780"/>
        <n v="44700"/>
        <n v="29400"/>
        <n v="83325"/>
        <n v="139650"/>
        <n v="15150"/>
        <n v="15900"/>
        <n v="133500"/>
        <n v="126825"/>
        <n v="6862.5"/>
        <n v="157837.5"/>
        <n v="48037.5"/>
        <n v="140175"/>
        <n v="20587.5"/>
        <n v="7550"/>
        <n v="6080"/>
        <n v="1800"/>
        <n v="487.5"/>
        <n v="65"/>
        <n v="103550"/>
        <n v="19200"/>
        <n v="289500"/>
        <n v="311212.5"/>
        <n v="303975"/>
        <n v="195412.5"/>
        <n v="137500"/>
        <n v="3180"/>
        <n v="-3180"/>
        <n v="14850"/>
        <n v="10000"/>
        <n v="60000"/>
        <n v="65000"/>
        <n v="71400"/>
        <n v="6600.0000000000009"/>
        <n v="6000"/>
        <n v="12000"/>
        <n v="22000"/>
        <n v="2600"/>
        <n v="1300"/>
        <n v="66000"/>
        <n v="9940"/>
        <n v="105000"/>
        <n v="18800"/>
        <n v="710"/>
        <n v="355"/>
        <n v="94500"/>
        <n v="27300"/>
        <n v="315000"/>
        <n v="220800"/>
        <n v="179400"/>
        <n v="237150"/>
        <n v="279000"/>
        <n v="230175"/>
        <n v="48825"/>
        <n v="53000"/>
        <n v="38150"/>
        <n v="4950"/>
        <n v="190800"/>
        <n v="105600"/>
        <n v="264000"/>
        <n v="271500"/>
        <n v="7100"/>
        <n v="285000"/>
        <n v="21840"/>
        <n v="148650"/>
        <n v="134400"/>
        <n v="-136416"/>
        <n v="286800"/>
        <n v="143400"/>
        <n v="-70160.840000000011"/>
        <n v="7132.5"/>
        <n v="85590"/>
        <n v="169950"/>
        <n v="339900"/>
        <n v="93472.5"/>
        <n v="220935"/>
        <n v="118965"/>
        <n v="267000"/>
        <n v="14337"/>
        <n v="273000"/>
        <n v="58800"/>
        <n v="91000"/>
        <n v="191100"/>
        <n v="263900"/>
        <n v="182000"/>
        <n v="72000"/>
        <n v="50400"/>
        <n v="57600"/>
        <n v="35850"/>
        <n v="17925"/>
        <n v="184800"/>
        <n v="1560"/>
        <n v="4620"/>
        <n v="8400"/>
        <n v="11200"/>
        <n v="17000"/>
        <n v="1220"/>
        <n v="21600"/>
        <n v="22400"/>
        <n v="18900"/>
        <n v="9150"/>
        <n v="24300"/>
        <n v="15600"/>
        <n v="79520"/>
        <n v="8960"/>
        <n v="23600"/>
        <n v="282240"/>
        <n v="14475"/>
        <n v="257355"/>
        <n v="94815"/>
        <n v="270900"/>
        <n v="261000"/>
        <n v="135450"/>
        <n v="141900"/>
        <n v="92235"/>
        <n v="31020"/>
        <n v="10340"/>
        <n v="54285"/>
        <n v="201630"/>
        <n v="108570"/>
        <n v="14980"/>
        <n v="25065"/>
        <n v="83550"/>
        <n v="22280"/>
        <n v="22470"/>
        <n v="-62040"/>
        <n v="-19077.3"/>
        <n v="7490"/>
        <n v="250582.5"/>
        <n v="48375"/>
        <n v="40500"/>
        <n v="60750"/>
        <n v="212625"/>
        <n v="121500"/>
        <n v="101250"/>
        <n v="81000"/>
        <n v="174915"/>
        <n v="111360"/>
        <n v="250560"/>
        <n v="229680"/>
        <n v="215760"/>
        <n v="167040"/>
        <n v="76560"/>
        <n v="278400"/>
        <n v="180960"/>
        <n v="160080"/>
        <n v="125280"/>
        <n v="55500"/>
        <n v="22200"/>
        <n v="18500"/>
        <n v="9250"/>
        <n v="37000"/>
        <n v="36900"/>
        <n v="49200"/>
        <n v="61500"/>
        <n v="289800"/>
        <n v="1260"/>
        <n v="7500"/>
        <n v="24255"/>
        <n v="15100"/>
        <n v="45300"/>
        <n v="755"/>
        <n v="1510"/>
        <n v="3020"/>
        <n v="30200"/>
        <n v="553"/>
        <n v="18960"/>
        <n v="1580"/>
        <n v="5135"/>
        <n v="7110"/>
        <n v="213000"/>
        <n v="42600"/>
        <n v="46000"/>
        <n v="69300"/>
        <n v="37520"/>
        <n v="18760"/>
        <n v="10440"/>
        <n v="31320"/>
        <n v="20880"/>
        <n v="52750"/>
        <n v="11050"/>
        <n v="54400"/>
        <n v="13600"/>
        <n v="1100"/>
        <n v="36400"/>
        <n v="4750"/>
        <n v="20580"/>
        <n v="16185"/>
        <n v="68445"/>
        <n v="9630"/>
        <n v="2400"/>
        <n v="1320"/>
        <n v="-330"/>
        <n v="20047.5"/>
        <n v="10790"/>
        <n v="118690"/>
        <n v="2720"/>
        <n v="10290"/>
        <n v="21580"/>
        <n v="92400"/>
        <n v="41580"/>
        <n v="136000"/>
        <n v="285900"/>
        <n v="267900"/>
        <n v="400"/>
        <n v="10500"/>
        <n v="166860"/>
        <n v="180765"/>
        <n v="152955"/>
        <n v="250290"/>
        <n v="276900"/>
        <n v="286200"/>
        <n v="300510"/>
        <n v="314820"/>
        <n v="307665"/>
        <n v="81760"/>
        <n v="175200"/>
        <n v="151840"/>
        <n v="68280"/>
        <n v="31788"/>
        <n v="163520"/>
        <n v="31000"/>
        <n v="130500"/>
        <n v="45000"/>
        <n v="78750"/>
        <n v="151875"/>
        <n v="46500"/>
        <n v="69750"/>
        <n v="106875"/>
        <n v="225000"/>
        <n v="15500"/>
        <n v="36450"/>
        <n v="207480"/>
        <n v="112500"/>
        <n v="62000"/>
        <n v="48600"/>
        <n v="67500"/>
        <n v="5900"/>
        <n v="296400"/>
        <n v="111000"/>
        <n v="14800"/>
        <n v="3060"/>
        <n v="1239.3"/>
        <n v="260400"/>
        <n v="54060"/>
        <n v="37500"/>
        <n v="12375"/>
        <n v="47500"/>
        <n v="950"/>
        <n v="11500"/>
        <n v="17250"/>
        <n v="15850"/>
        <n v="282600"/>
        <n v="296730"/>
        <n v="247500"/>
        <n v="70650"/>
        <n v="4000"/>
        <n v="97650"/>
        <n v="20925"/>
        <n v="22050"/>
        <n v="55800"/>
        <n v="113100"/>
        <n v="85500"/>
        <n v="185250"/>
        <n v="228000"/>
        <n v="142500"/>
        <n v="42750"/>
        <n v="228969.59999999998"/>
        <n v="271901.39999999997"/>
        <n v="112050"/>
        <n v="33900"/>
        <n v="47400"/>
        <n v="259200"/>
        <n v="162000"/>
        <n v="129600"/>
        <n v="64800"/>
        <n v="32400"/>
        <n v="226800"/>
        <n v="153900"/>
        <n v="167700"/>
        <n v="38700"/>
        <n v="213360"/>
        <n v="226695"/>
        <n v="8985"/>
        <n v="79000"/>
        <n v="24000"/>
        <n v="64000"/>
        <n v="153600"/>
        <n v="165000"/>
        <n v="176000"/>
        <n v="99000"/>
        <n v="3700"/>
        <n v="47200"/>
        <n v="354000"/>
        <n v="2654.5"/>
        <n v="308000"/>
        <n v="215520"/>
        <n v="230400"/>
        <n v="-230400"/>
        <n v="115200"/>
        <n v="48000"/>
        <n v="32560.000000000004"/>
        <n v="100640"/>
        <n v="108780"/>
        <n v="5400"/>
        <n v="107760"/>
        <n v="222000"/>
        <n v="277500"/>
        <n v="82320"/>
        <n v="123480"/>
        <n v="202800"/>
        <n v="72030"/>
        <n v="154350"/>
        <n v="102900"/>
        <n v="-61740"/>
        <n v="1723.5"/>
        <n v="1436.25"/>
        <n v="116445"/>
        <n v="16000"/>
        <n v="16099.999999999998"/>
        <n v="18581.5"/>
        <n v="261300"/>
        <n v="270024"/>
        <n v="72600"/>
        <n v="108900"/>
        <n v="-4210.7999999999993"/>
        <n v="-119470.56"/>
        <n v="57225"/>
        <n v="270000"/>
        <n v="-270000"/>
        <n v="182800"/>
        <n v="243000"/>
        <n v="105300"/>
        <n v="-29531.7"/>
        <n v="148500"/>
        <n v="2370"/>
        <n v="297000"/>
        <n v="7950"/>
        <n v="212737.5"/>
        <n v="265050"/>
        <n v="292830"/>
        <n v="178200"/>
        <n v="113400"/>
        <n v="93885"/>
        <n v="57500"/>
        <n v="9500"/>
        <n v="69500"/>
        <n v="144000"/>
        <n v="86400"/>
        <n v="28380"/>
        <n v="28950"/>
        <n v="182857.5"/>
        <n v="12200"/>
        <n v="43200"/>
        <n v="7900"/>
        <n v="455"/>
        <n v="246960"/>
        <n v="16300"/>
        <n v="353.4"/>
        <n v="-179"/>
        <n v="100750"/>
        <n v="58222.5"/>
        <n v="6952.5"/>
        <n v="-3531.87"/>
        <n v="12300"/>
        <n v="27720"/>
        <n v="210000"/>
        <n v="326400"/>
        <n v="47670"/>
        <n v="217200"/>
        <n v="377400"/>
        <n v="132600"/>
        <n v="193800"/>
        <n v="163800"/>
        <n v="109200"/>
        <n v="10596"/>
        <n v="271890"/>
        <n v="18000"/>
        <n v="232100"/>
        <n v="170500"/>
        <n v="124000"/>
        <n v="90382.5"/>
        <n v="63700"/>
        <n v="14400"/>
        <n v="450"/>
        <n v="316800"/>
        <n v="9100"/>
        <n v="100800"/>
        <n v="345000"/>
        <n v="52500"/>
        <n v="224062.5"/>
        <n v="31860"/>
        <n v="22700"/>
        <n v="231630"/>
        <n v="82725"/>
        <n v="26887.5"/>
        <n v="41775"/>
        <n v="3250"/>
        <n v="244800"/>
        <n v="83400"/>
        <n v="4840"/>
        <n v="7200"/>
        <n v="398677.5"/>
        <n v="63200"/>
        <n v="6450"/>
        <n v="198000"/>
        <n v="289537.5"/>
        <n v="-9975"/>
        <n v="10513.800000000001"/>
        <n v="8761.5"/>
        <n v="24600"/>
        <n v="2625"/>
        <n v="264900"/>
        <n v="92610"/>
        <n v="209300"/>
        <n v="27200"/>
        <n v="77500"/>
        <n v="66180"/>
        <n v="135000"/>
        <n v="180000"/>
        <n v="155100"/>
        <n v="23850"/>
        <n v="8000"/>
        <n v="11151"/>
        <n v="5575.5"/>
        <n v="975"/>
        <n v="99600"/>
        <m/>
        <n v="108150" u="1"/>
        <n v="72100" u="1"/>
        <n v="-10000" u="1"/>
        <n v="194460" u="1"/>
        <n v="229020" u="1"/>
        <n v="23700" u="1"/>
        <n v="268540" u="1"/>
        <n v="18441.5" u="1"/>
        <n v="185200" u="1"/>
        <n v="228009.59999999998" u="1"/>
        <n v="356400" u="1"/>
        <n v="92600" u="1"/>
        <n v="277800" u="1"/>
        <n v="-3531870" u="1"/>
      </sharedItems>
    </cacheField>
    <cacheField name="已付款金额" numFmtId="0">
      <sharedItems containsString="0" containsBlank="1" containsNumber="1" minValue="65" maxValue="7976354.5"/>
    </cacheField>
    <cacheField name="欠款金额" numFmtId="4">
      <sharedItems containsString="0" containsBlank="1" containsNumber="1" minValue="-964425" maxValue="6472388"/>
    </cacheField>
    <cacheField name="发货日期" numFmtId="14">
      <sharedItems containsDate="1" containsBlank="1" containsMixedTypes="1" minDate="1900-01-30T00:00:00" maxDate="2018-03-22T00:00:00" count="101">
        <m/>
        <d v="2018-01-30T00:00:00"/>
        <d v="2018-01-17T00:00:00"/>
        <d v="2018-01-21T00:00:00"/>
        <d v="2018-01-28T00:00:00"/>
        <d v="2018-01-12T00:00:00"/>
        <d v="2017-07-01T00:00:00"/>
        <d v="2018-01-09T00:00:00"/>
        <d v="2018-01-16T00:00:00"/>
        <d v="2017-08-08T00:00:00"/>
        <d v="2018-01-01T00:00:00"/>
        <d v="2018-01-05T00:00:00"/>
        <d v="2018-01-06T00:00:00"/>
        <d v="2018-01-11T00:00:00"/>
        <d v="2018-01-15T00:00:00"/>
        <d v="2018-01-22T00:00:00"/>
        <d v="2018-01-25T00:00:00"/>
        <d v="2018-02-24T00:00:00"/>
        <d v="2017-07-07T00:00:00"/>
        <d v="2018-02-21T00:00:00"/>
        <d v="2018-02-26T00:00:00"/>
        <d v="2018-02-27T00:00:00"/>
        <d v="2018-02-28T00:00:00"/>
        <d v="2018-01-03T00:00:00"/>
        <d v="2018-01-07T00:00:00"/>
        <d v="2018-01-19T00:00:00"/>
        <d v="2018-01-26T00:00:00"/>
        <d v="2018-01-31T00:00:00"/>
        <s v="备货"/>
        <d v="2018-01-08T00:00:00"/>
        <d v="2018-01-23T00:00:00"/>
        <d v="2018-02-05T00:00:00"/>
        <d v="2018-01-13T00:00:00"/>
        <d v="2018-02-02T00:00:00"/>
        <d v="2018-02-06T00:00:00"/>
        <d v="2018-03-01T00:00:00"/>
        <d v="2017-12-15T00:00:00"/>
        <d v="2017-12-26T00:00:00"/>
        <d v="2017-12-27T00:00:00"/>
        <d v="2018-01-29T00:00:00"/>
        <d v="2018-01-20T00:00:00"/>
        <d v="2017-12-31T00:00:00"/>
        <d v="2018-01-18T00:00:00"/>
        <d v="2018-01-02T00:00:00"/>
        <d v="2017-12-29T00:00:00"/>
        <d v="2018-01-04T00:00:00"/>
        <d v="2018-02-03T00:00:00"/>
        <d v="2018-02-04T00:00:00"/>
        <d v="2018-01-10T00:00:00"/>
        <d v="2017-12-30T00:00:00"/>
        <d v="2018-01-14T00:00:00"/>
        <d v="2017-12-12T00:00:00"/>
        <d v="2017-11-28T00:00:00"/>
        <d v="2018-01-24T00:00:00"/>
        <d v="2018-02-01T00:00:00"/>
        <d v="2018-02-23T00:00:00"/>
        <d v="2017-09-11T00:00:00"/>
        <d v="2017-11-27T00:00:00"/>
        <d v="2018-01-27T00:00:00"/>
        <d v="2017-08-23T00:00:00"/>
        <d v="2017-12-28T00:00:00"/>
        <d v="2018-02-08T00:00:00"/>
        <d v="2017-12-23T00:00:00"/>
        <d v="2017-12-24T00:00:00"/>
        <s v="订单取消"/>
        <d v="2017-12-25T00:00:00"/>
        <d v="2017-12-22T00:00:00"/>
        <d v="2018-03-03T00:00:00"/>
        <d v="2018-03-12T00:00:00"/>
        <d v="2018-03-13T00:00:00"/>
        <d v="2018-03-15T00:00:00"/>
        <d v="2017-12-05T00:00:00"/>
        <d v="2017-12-18T00:00:00"/>
        <d v="2017-12-20T00:00:00"/>
        <d v="2016-08-05T00:00:00"/>
        <d v="2018-02-22T00:00:00"/>
        <d v="2017-12-21T00:00:00"/>
        <d v="2018-02-10T00:00:00"/>
        <d v="2018-02-11T00:00:00"/>
        <d v="2018-03-04T00:00:00"/>
        <d v="2018-02-09T00:00:00"/>
        <s v="备货 "/>
        <d v="2018-03-08T00:00:00"/>
        <d v="2018-03-10T00:00:00"/>
        <d v="2018-03-05T00:00:00"/>
        <d v="2018-02-07T00:00:00"/>
        <d v="2018-02-12T00:00:00"/>
        <d v="2018-03-11T00:00:00"/>
        <d v="2018-02-13T00:00:00"/>
        <d v="2018-03-18T00:00:00"/>
        <d v="2018-02-25T00:00:00"/>
        <d v="2018-03-06T00:00:00"/>
        <d v="2018-03-02T00:00:00"/>
        <d v="2018-03-14T00:00:00"/>
        <d v="2018-03-21T00:00:00"/>
        <s v="每周90吨发货"/>
        <d v="2018-02-14T00:00:00" u="1"/>
        <s v="退货" u="1"/>
        <s v="年前到货" u="1"/>
        <d v="1900-01-30T00:00:00" u="1"/>
        <s v="有库存" u="1"/>
      </sharedItems>
    </cacheField>
    <cacheField name="到货日期" numFmtId="14">
      <sharedItems containsDate="1" containsBlank="1" containsMixedTypes="1" minDate="2016-08-05T00:00:00" maxDate="2018-03-23T00:00:00" count="98">
        <m/>
        <d v="2018-01-31T00:00:00"/>
        <d v="2018-01-18T00:00:00"/>
        <d v="2018-01-22T00:00:00"/>
        <d v="2018-01-30T00:00:00"/>
        <d v="2018-01-28T00:00:00"/>
        <d v="2018-01-15T00:00:00"/>
        <d v="2017-07-04T00:00:00"/>
        <d v="2018-01-10T00:00:00"/>
        <d v="2018-01-17T00:00:00"/>
        <d v="2017-08-09T00:00:00"/>
        <d v="2018-01-02T00:00:00"/>
        <d v="2018-01-06T00:00:00"/>
        <d v="2018-01-08T00:00:00"/>
        <d v="2018-01-12T00:00:00"/>
        <d v="2018-01-13T00:00:00"/>
        <d v="2018-01-16T00:00:00"/>
        <d v="2018-01-23T00:00:00"/>
        <d v="2018-01-26T00:00:00"/>
        <d v="2018-02-25T00:00:00"/>
        <d v="2017-07-08T00:00:00"/>
        <d v="2018-02-22T00:00:00"/>
        <d v="2018-02-27T00:00:00"/>
        <d v="2018-02-28T00:00:00"/>
        <s v="2018/2/29"/>
        <d v="2018-01-25T00:00:00"/>
        <d v="2018-01-04T00:00:00"/>
        <d v="2018-01-09T00:00:00"/>
        <d v="2018-01-20T00:00:00"/>
        <d v="2018-01-24T00:00:00"/>
        <d v="2018-01-27T00:00:00"/>
        <d v="2018-02-02T00:00:00"/>
        <d v="2018-02-06T00:00:00"/>
        <d v="2018-01-03T00:00:00"/>
        <d v="2018-02-04T00:00:00"/>
        <d v="2018-02-07T00:00:00"/>
        <d v="2018-03-03T00:00:00"/>
        <d v="2017-12-19T00:00:00"/>
        <d v="2017-12-29T00:00:00"/>
        <d v="2018-01-11T00:00:00"/>
        <d v="2017-12-31T00:00:00"/>
        <d v="2018-02-05T00:00:00"/>
        <d v="2018-02-01T00:00:00"/>
        <d v="2018-02-08T00:00:00"/>
        <d v="2017-12-13T00:00:00"/>
        <d v="2018-02-03T00:00:00"/>
        <d v="2017-11-30T00:00:00"/>
        <d v="2018-01-05T00:00:00"/>
        <d v="2018-02-24T00:00:00"/>
        <d v="2018-01-29T00:00:00"/>
        <d v="2017-09-13T00:00:00"/>
        <d v="2018-01-19T00:00:00"/>
        <d v="2018-01-14T00:00:00"/>
        <d v="2017-11-28T00:00:00"/>
        <d v="2018-01-21T00:00:00"/>
        <d v="2018-01-07T00:00:00"/>
        <d v="2017-08-24T00:00:00"/>
        <d v="2017-12-30T00:00:00"/>
        <d v="2018-02-09T00:00:00"/>
        <d v="2017-12-24T00:00:00"/>
        <s v="待通知"/>
        <d v="2017-12-12T00:00:00"/>
        <d v="2017-12-28T00:00:00"/>
        <d v="2017-12-27T00:00:00"/>
        <d v="2017-12-25T00:00:00"/>
        <d v="2018-03-05T00:00:00"/>
        <d v="2018-03-14T00:00:00"/>
        <d v="2018-03-15T00:00:00"/>
        <d v="2018-03-17T00:00:00"/>
        <s v="201//2/3"/>
        <d v="2017-12-06T00:00:00"/>
        <d v="2017-12-21T00:00:00"/>
        <d v="2016-08-05T00:00:00"/>
        <d v="2018-02-23T00:00:00"/>
        <d v="2018-02-11T00:00:00"/>
        <d v="2018-02-13T00:00:00"/>
        <d v="2018-02-12T00:00:00"/>
        <d v="2018-02-10T00:00:00"/>
        <d v="2018-02-26T00:00:00"/>
        <d v="2018-03-10T00:00:00"/>
        <d v="2018-03-12T00:00:00"/>
        <d v="2018-03-02T00:00:00"/>
        <d v="2018-03-07T00:00:00"/>
        <d v="2018-03-01T00:00:00"/>
        <d v="2018-03-06T00:00:00"/>
        <d v="2018-03-13T00:00:00"/>
        <d v="2018-02-14T00:00:00"/>
        <s v="听通知"/>
        <d v="2018-03-20T00:00:00"/>
        <d v="2018-03-09T00:00:00"/>
        <d v="2018-03-04T00:00:00"/>
        <d v="2018-03-22T00:00:00"/>
        <s v="3月份发完"/>
        <d v="2018-02-21T00:00:00" u="1"/>
        <s v="有车就发" u="1"/>
        <s v="2/29" u="1"/>
        <s v="款到发货" u="1"/>
        <s v="待唐志军确认库位发货" u="1"/>
      </sharedItems>
    </cacheField>
    <cacheField name="包装_x000a_Kg/包" numFmtId="0">
      <sharedItems containsBlank="1" containsMixedTypes="1" containsNumber="1" containsInteger="1" minValue="1" maxValue="1000" count="31">
        <m/>
        <n v="25"/>
        <n v="750"/>
        <n v="1000"/>
        <n v="900"/>
        <n v="40"/>
        <n v="500"/>
        <n v="1"/>
        <s v="750x12/500x1"/>
        <n v="10"/>
        <s v="750x4/500x1"/>
        <s v="1000x7/25x4"/>
        <n v="800"/>
        <s v="1000x7/500x1"/>
        <s v="1000/845"/>
        <n v="15"/>
        <s v="25x1/10x1"/>
        <s v="750x6/500x1"/>
        <s v="1000/500"/>
        <s v="750x2_x000a_700x1"/>
        <s v="750/25"/>
        <s v="750x9/600x1"/>
        <n v="580"/>
        <s v="750X6/25X20"/>
        <n v="19"/>
        <n v="381"/>
        <n v="20"/>
        <s v="1000x3_x000a_750x1"/>
        <s v="25x26_x000a_10x1"/>
        <s v="1000x2"/>
        <s v="1000x1，750x1"/>
      </sharedItems>
    </cacheField>
    <cacheField name="送货单号" numFmtId="0">
      <sharedItems containsBlank="1" count="711">
        <m/>
        <s v="0002148"/>
        <s v="0002149"/>
        <s v="0000128"/>
        <s v="0000131"/>
        <s v="0000313"/>
        <s v="0000136"/>
        <s v="0000138"/>
        <s v="0001834"/>
        <s v="0014151"/>
        <s v="0001788"/>
        <s v="0001897"/>
        <s v="0014618"/>
        <s v="0001701"/>
        <s v="0001738"/>
        <s v="0001773"/>
        <s v="0001776"/>
        <s v="0001829"/>
        <s v="0001846"/>
        <s v="0001886"/>
        <s v="0002062"/>
        <s v="0002103"/>
        <s v="0002159"/>
        <s v="0002326"/>
        <s v="0001736"/>
        <s v="0001830"/>
        <s v="0014072"/>
        <s v="0002303"/>
        <s v="0002160"/>
        <s v="0000217"/>
        <s v="0000221"/>
        <s v="0001758"/>
        <s v="0000218"/>
        <s v="0000222"/>
        <s v="0001719"/>
        <s v="0001759"/>
        <s v="0001804"/>
        <s v="0001835"/>
        <s v="0001880"/>
        <s v="0002031"/>
        <s v="0002070"/>
        <s v="0002025"/>
        <s v="0002119"/>
        <s v="0002176"/>
        <s v="0001815"/>
        <s v="0001881"/>
        <s v="0002073"/>
        <s v="0002261"/>
        <s v="0001695"/>
        <s v="00001760"/>
        <s v="0001853"/>
        <s v="0001893"/>
        <s v="0002171"/>
        <s v="0002205"/>
        <s v="0002268"/>
        <s v="0002104"/>
        <s v="0002121"/>
        <s v="0001761"/>
        <s v="0001497"/>
        <s v="0001632"/>
        <s v="0001639"/>
        <s v="0002105"/>
        <s v="0002137"/>
        <s v="0002036"/>
        <s v="0001682"/>
        <s v="0002138"/>
        <s v="0001782"/>
        <s v="0001783"/>
        <s v="0002034"/>
        <s v="0001683"/>
        <s v="0002136"/>
        <s v="0001784"/>
        <s v="0002035"/>
        <s v="0002037"/>
        <s v="0001684"/>
        <s v="0002021"/>
        <s v="0002260"/>
        <s v="0001884"/>
        <s v="0001706"/>
        <s v="0001660"/>
        <s v="0001681"/>
        <s v="0001885"/>
        <s v="0002032"/>
        <s v="0002048"/>
        <s v="0002080"/>
        <s v="0002120"/>
        <s v="0002047"/>
        <s v="0001945"/>
        <s v="0001958"/>
        <s v="9276360"/>
        <s v="0002130"/>
        <s v="0002178"/>
        <s v="0002207"/>
        <s v="0002220"/>
        <s v="0003029"/>
        <s v="0002266"/>
        <s v="0001756"/>
        <s v="0002013"/>
        <s v="0001793"/>
        <s v="0001772"/>
        <s v="0002150"/>
        <s v="0002217"/>
        <s v="0001678"/>
        <s v="0001870"/>
        <s v="0001434"/>
        <s v="0002144"/>
        <s v="0001711"/>
        <s v="0001257"/>
        <s v="0002096"/>
        <s v="0001710"/>
        <s v="0001739"/>
        <s v="0001836"/>
        <s v="0002097"/>
        <s v="0002098"/>
        <s v="0001699"/>
        <s v="0001818"/>
        <s v="0002057"/>
        <s v="0001816"/>
        <s v="0001700"/>
        <s v="0001841"/>
        <s v="0001888"/>
        <s v="0002028"/>
        <s v="0002069"/>
        <s v="0002087"/>
        <s v="0002167"/>
        <s v="0002179"/>
        <s v="0002195"/>
        <s v="0002316"/>
        <s v="0001842"/>
        <s v="0001817"/>
        <s v="0002027"/>
        <s v="0001879"/>
        <s v="0002044"/>
        <s v="0001791"/>
        <s v="0001889"/>
        <s v="0002026"/>
        <s v="0002061"/>
        <s v="0002102"/>
        <s v="0002122"/>
        <s v="0002158"/>
        <s v="0002161"/>
        <s v="0002193"/>
        <s v="0002208"/>
        <s v="0002074"/>
        <s v="0001709"/>
        <s v="0001865"/>
        <s v="0002123"/>
        <s v="0001747"/>
        <s v="0015101"/>
        <s v="0002223"/>
        <s v="0001664"/>
        <s v="0005204"/>
        <s v="0001785"/>
        <s v="0001887"/>
        <s v="0002086"/>
        <s v="0002180"/>
        <s v="0002181"/>
        <s v="0001665"/>
        <s v="0002066"/>
        <s v="0001800"/>
        <s v="0001864"/>
        <s v="0001894"/>
        <s v="0001855"/>
        <s v="0001856"/>
        <s v="0001750"/>
        <s v="0001854"/>
        <s v="0001873"/>
        <s v="0002067"/>
        <s v="0001814"/>
        <s v="0001799"/>
        <s v="0001241"/>
        <s v="0001878"/>
        <s v="0001896"/>
        <s v="0002018"/>
        <s v="0002040"/>
        <s v="0002068"/>
        <s v="0002107"/>
        <s v="0002128"/>
        <s v="0002157"/>
        <s v="0001771"/>
        <s v="0001826"/>
        <s v="0001667"/>
        <s v="0002017"/>
        <s v="0001895"/>
        <s v="0001967"/>
        <s v="0002108"/>
        <s v="0002129"/>
        <s v="0002109"/>
        <s v="0002212"/>
        <s v="0001697"/>
        <s v="0001698"/>
        <s v="0001813"/>
        <s v="0001828"/>
        <s v="0002011"/>
        <s v="0002059"/>
        <s v="0014890"/>
        <s v="0002058"/>
        <s v="0000219"/>
        <s v="0000220"/>
        <s v="0000223"/>
        <s v="0000224"/>
        <s v="0001822"/>
        <s v="0001745"/>
        <s v="0001821"/>
        <s v="0001790"/>
        <s v="0002100"/>
        <s v="0001641"/>
        <s v="0001679"/>
        <s v="0001696"/>
        <s v="0001717"/>
        <s v="0001769"/>
        <s v="0001798"/>
        <s v="0002089"/>
        <s v="0002090"/>
        <s v="0001770"/>
        <s v="0001789"/>
        <s v="0001820"/>
        <s v="0001746"/>
        <s v="0001680"/>
        <s v="0001718"/>
        <s v="0001819"/>
        <s v="0002091"/>
        <s v="0002092"/>
        <s v="0005207"/>
        <s v="0002263"/>
        <s v="0001733"/>
        <s v="0001797"/>
        <s v="0001838"/>
        <s v="0001837"/>
        <s v="0001877"/>
        <s v="0002076"/>
        <s v="0002115"/>
        <s v="0002184"/>
        <s v="0001654"/>
        <s v="0001707"/>
        <s v="0001734"/>
        <s v="0001765"/>
        <s v="0001795"/>
        <s v="0001839"/>
        <s v="0001876"/>
        <s v="0002009"/>
        <s v="0002019"/>
        <s v="0002075"/>
        <s v="0002114"/>
        <s v="0002147"/>
        <s v="0002242"/>
        <s v="0003027"/>
        <s v="0003069"/>
        <s v="0001651"/>
        <s v="0002081"/>
        <s v="0001735"/>
        <s v="0001757"/>
        <s v="0001766"/>
        <s v="0001796"/>
        <s v="0001585"/>
        <s v="0001862"/>
        <s v="0002182"/>
        <s v="0002033"/>
        <s v="0001749"/>
        <s v="0001956"/>
        <s v="0001840"/>
        <s v="0001860"/>
        <s v="0002077"/>
        <s v="0001947"/>
        <s v="0002116"/>
        <s v="0002185"/>
        <s v="0001645"/>
        <s v="0002020"/>
        <s v="0001964"/>
        <s v="0001794"/>
        <s v="0001767"/>
        <s v="0001768"/>
        <s v="0001653"/>
        <s v="0001980"/>
        <s v="0001959"/>
        <s v="0001960"/>
        <s v="0001949"/>
        <s v="0001806"/>
        <s v="0002023"/>
        <s v="0001948"/>
        <s v="0001968"/>
        <s v="0001953"/>
        <s v="0001963"/>
        <s v="0001946"/>
        <s v="0001981"/>
        <s v="0001955"/>
        <s v="0001944"/>
        <s v="0001977"/>
        <s v="0001957"/>
        <s v="0001961"/>
        <s v="0001965_x000a_0001966"/>
        <s v="0001708"/>
        <s v="0001922"/>
        <s v="0001594"/>
        <s v="0001643"/>
        <s v="0001976"/>
        <s v="0002072"/>
        <s v="0001792"/>
        <s v="0001843"/>
        <s v="0001677"/>
        <s v="0001824"/>
        <s v="0001755"/>
        <s v="0002010"/>
        <s v="0001720"/>
        <s v="0001729"/>
        <s v="0001754"/>
        <s v="0001694"/>
        <s v="0001845"/>
        <s v="0001722"/>
        <s v="0001823"/>
        <s v="0001867"/>
        <s v="0001866"/>
        <s v="0001668"/>
        <s v="0001600"/>
        <s v="0001646"/>
        <s v="0001676"/>
        <s v="0006603"/>
        <s v="0001675"/>
        <s v="0001883"/>
        <s v="0002049"/>
        <s v="0002083"/>
        <s v="0002099"/>
        <s v="0002173"/>
        <s v="0002124"/>
        <s v="0002135"/>
        <s v="0002174"/>
        <s v="0001702"/>
        <s v="0001671"/>
        <s v="0002751"/>
        <s v="0002755"/>
        <s v="0002760"/>
        <s v="0002763"/>
        <s v="0001890"/>
        <s v="0001811"/>
        <s v="0001612"/>
        <s v="0001690"/>
        <s v="0000120"/>
        <s v="0000121"/>
        <s v="0001728"/>
        <s v="0000123"/>
        <s v="0000124"/>
        <s v="0000125"/>
        <s v="0000126"/>
        <s v="0001833"/>
        <s v="0002039"/>
        <s v="0000140"/>
        <s v="0000142"/>
        <s v="0000104"/>
        <s v="0000119"/>
        <s v="0000122"/>
        <s v="0001810"/>
        <s v="0001781"/>
        <s v="0001875"/>
        <s v="0000127"/>
        <s v="0000129"/>
        <s v="0000130"/>
        <s v="0000134"/>
        <s v="0000135"/>
        <s v="0000137"/>
        <s v="0000141"/>
        <s v="0001613"/>
        <s v="0001691"/>
        <s v="0001716"/>
        <s v="0001832"/>
        <s v="0002038"/>
        <s v="0002233"/>
        <s v="0002231"/>
        <s v="0001808"/>
        <s v="0001713"/>
        <s v="0001714"/>
        <s v="0001809"/>
        <s v="0001882"/>
        <s v="0001581"/>
        <s v="0002007"/>
        <s v="0002065"/>
        <s v="0002140"/>
        <s v="0002008"/>
        <s v="0002155"/>
        <s v="0002141"/>
        <s v="0002154"/>
        <s v="0002143"/>
        <s v="0002142"/>
        <s v="0002054"/>
        <s v="0001848"/>
        <s v="0002005"/>
        <s v="0001847"/>
        <s v="0001712"/>
        <s v="0002006"/>
        <s v="0002016"/>
        <s v="0002101"/>
        <s v="0002056"/>
        <s v="0002153"/>
        <s v="0002234"/>
        <s v="0001849"/>
        <s v="0001850"/>
        <s v="0001762"/>
        <s v="0002055"/>
        <s v="0002064"/>
        <s v="0002106"/>
        <s v="0001753"/>
        <s v="0000237"/>
        <s v="0000238"/>
        <s v="0000239"/>
        <s v="0002043"/>
        <s v="0002042"/>
        <s v="0000240"/>
        <s v="0002190"/>
        <s v="0000241"/>
        <s v="0001950"/>
        <s v="0001689"/>
        <s v="0001898"/>
        <s v="0002163"/>
        <s v="0001803"/>
        <s v="0001647"/>
        <s v="0001692"/>
        <s v="0001786"/>
        <s v="0001827"/>
        <s v="0001673"/>
        <s v="0002071"/>
        <s v="0002088"/>
        <s v="0002079"/>
        <s v="0002118"/>
        <s v="0001595"/>
        <s v="0001801"/>
        <s v="0002003"/>
        <s v="0001723"/>
        <s v="0002254"/>
        <s v="0001752"/>
        <s v="0001802"/>
        <s v="0001868"/>
        <s v="0002085"/>
        <s v="0001663"/>
        <s v="0001670"/>
        <s v="0002111"/>
        <s v="0002132"/>
        <s v="0002125"/>
        <s v="0002259"/>
        <s v="0001361"/>
        <s v="0001528"/>
        <s v="0001559"/>
        <s v="0001874"/>
        <s v="0002012"/>
        <s v="0002053"/>
        <s v="0009522"/>
        <s v="0001899"/>
        <s v="0002255"/>
        <s v="0002198"/>
        <s v="0002321"/>
        <s v="0001787"/>
        <s v="0001693"/>
        <s v="0001780"/>
        <s v="0001649"/>
        <s v="0001674"/>
        <s v="0002022"/>
        <s v="0001569"/>
        <s v="0002110"/>
        <s v="0001669"/>
        <s v="0002078"/>
        <s v="0001687"/>
        <s v="0002201"/>
        <s v="0002279"/>
        <s v="0001748"/>
        <s v="0001851"/>
        <s v="0002052"/>
        <s v="0002113"/>
        <s v="0005208"/>
        <s v="0002139"/>
        <s v="0002209"/>
        <s v="0002249"/>
        <s v="0002271"/>
        <s v="0002286"/>
        <s v="0002285"/>
        <s v="0003062"/>
        <s v="0002001"/>
        <s v="0002164"/>
        <s v="0001774"/>
        <s v="0001900"/>
        <s v="0002015"/>
        <s v="0001661"/>
        <s v="0001731"/>
        <s v="0001751"/>
        <s v="0002280"/>
        <s v="0002284"/>
        <s v="0001775"/>
        <s v="0001805"/>
        <s v="0001807"/>
        <s v="0001857"/>
        <s v="0002004"/>
        <s v="0002014"/>
        <s v="0002041"/>
        <s v="0002063"/>
        <s v="0002060"/>
        <s v="0002050"/>
        <s v="0001852"/>
        <s v="0001844"/>
        <s v="0001662"/>
        <s v="0001688"/>
        <s v="0002082"/>
        <s v="0001779"/>
        <s v="0001743"/>
        <s v="0001744_x000a_0002046"/>
        <s v="0001778"/>
        <s v="0001871"/>
        <s v="0005201"/>
        <s v="0001727"/>
        <s v="0001742"/>
        <s v="0002051"/>
        <s v="0001658"/>
        <s v="0002002"/>
        <s v="0002133"/>
        <s v="0002117"/>
        <s v="0001686"/>
        <s v="0002162"/>
        <s v="0002235"/>
        <s v="0001724"/>
        <s v="0001741"/>
        <s v="0001725"/>
        <s v="0001726"/>
        <s v="0005209"/>
        <s v="0005205"/>
        <s v="0002112"/>
        <s v="0001730"/>
        <s v="0000809"/>
        <s v="0001825"/>
        <s v="0000810"/>
        <s v="0000811"/>
        <s v="0001863"/>
        <s v="0005206"/>
        <s v="0002029"/>
        <s v="0002030"/>
        <s v="0000812"/>
        <s v="0000813"/>
        <s v="0000814"/>
        <s v="0000815"/>
        <s v="0000816"/>
        <s v="0003061"/>
        <s v="0002276"/>
        <s v="0002024"/>
        <s v="0005202"/>
        <s v="0001685"/>
        <s v="0001892"/>
        <s v="0001891"/>
        <s v="0000242"/>
        <s v="0002291"/>
        <s v="0002323"/>
        <s v="0002127"/>
        <s v="0002145"/>
        <s v="0002189"/>
        <s v="0002253"/>
        <s v="0003071"/>
        <s v="0002290"/>
        <s v="0002322"/>
        <s v="0002156"/>
        <s v="0002131"/>
        <s v="0002194"/>
        <s v="0002175"/>
        <s v="0002134"/>
        <s v="0002165"/>
        <s v="0002186"/>
        <s v="0002226"/>
        <s v="0002225"/>
        <s v="0002227"/>
        <s v="0002151"/>
        <s v="0002152"/>
        <s v="0002146"/>
        <s v="0003052"/>
        <s v="0003059"/>
        <s v="0003072"/>
        <s v="0002170"/>
        <s v="0002250"/>
        <s v="0002293"/>
        <s v="0001983"/>
        <s v="0002168"/>
        <s v="0002166"/>
        <s v="0002228"/>
        <s v="0002241"/>
        <s v="0002239"/>
        <s v="0002187"/>
        <s v="0002240"/>
        <s v="0002256"/>
        <s v="0002257"/>
        <s v="0000133"/>
        <s v="9723557"/>
        <s v="0002191"/>
        <s v="0002192"/>
        <s v="0002183"/>
        <s v="0002172"/>
        <s v="0003070"/>
        <s v="0002277"/>
        <s v="0002169"/>
        <s v="0002177"/>
        <s v="0001969"/>
        <s v="0002272"/>
        <s v="0002206"/>
        <s v="0002229"/>
        <s v="0002265"/>
        <s v="0002296"/>
        <s v="0002309"/>
        <s v="0002213"/>
        <s v="0003028"/>
        <s v="0002275"/>
        <s v="0003054"/>
        <s v="0002215"/>
        <s v="0002294"/>
        <s v="0003063"/>
        <s v="0003064"/>
        <s v="0003057"/>
        <s v="0002188"/>
        <s v="0003058"/>
        <s v="0000145"/>
        <s v="0000146"/>
        <s v="0002305"/>
        <s v="0002200"/>
        <s v="0001970"/>
        <s v="0002244"/>
        <s v="0002287"/>
        <s v="0002292"/>
        <s v="0002196"/>
        <s v="0002269"/>
        <s v="0002281"/>
        <s v="0000139"/>
        <s v="0002232"/>
        <s v="0003060"/>
        <s v="0002238"/>
        <s v="0002197"/>
        <s v="0002202"/>
        <s v="0002288"/>
        <s v="0003056"/>
        <s v="0002299"/>
        <s v="0002300"/>
        <s v="0002219"/>
        <s v="0002210"/>
        <s v="0002252"/>
        <s v="0002302"/>
        <s v="0002204"/>
        <s v="0002230"/>
        <s v="0002199"/>
        <s v="0002251"/>
        <s v="0001984"/>
        <s v="9723559"/>
        <s v="0003051"/>
        <s v="0002247"/>
        <s v="0001974"/>
        <s v="0001971"/>
        <s v="0002216"/>
        <s v="0002224"/>
        <s v="0003066"/>
        <s v="0002236"/>
        <s v="0002248"/>
        <s v="0002237"/>
        <s v="0001972"/>
        <s v="0002273"/>
        <s v="0002243"/>
        <s v="0000143"/>
        <s v="0000144"/>
        <s v="0002264"/>
        <s v="0002258"/>
        <s v="0002245"/>
        <s v="0002334"/>
        <s v="0003032"/>
        <s v="0001973"/>
        <s v="0003031"/>
        <s v="0003030"/>
        <s v="0003074"/>
        <s v="0002335"/>
        <s v="0003053"/>
        <s v="0002267"/>
        <s v="0002317"/>
        <s v="0002310"/>
        <s v="0000147"/>
        <s v="0002270"/>
        <s v="0002304"/>
        <s v="0001962"/>
        <s v="0003055"/>
        <s v="0002282"/>
        <s v="0002289"/>
        <s v="0002295"/>
        <s v="0002329"/>
        <s v="0002307"/>
        <s v="0003075"/>
        <s v="0002308"/>
        <s v="0000243"/>
        <s v="0000244"/>
        <s v="0001985"/>
        <s v="0003073"/>
        <s v="0003065"/>
        <s v="0003067"/>
        <s v="0003068"/>
        <s v="0002318"/>
        <s v="0002315"/>
        <s v="0002306"/>
        <s v="0002283"/>
        <s v="0002278"/>
        <s v="0002314"/>
        <s v="0002324"/>
        <s v="0002311"/>
        <s v="0002319"/>
        <s v="0002327"/>
        <s v="0001975"/>
        <s v="0002301"/>
        <s v="0002320"/>
        <s v="0002333"/>
        <s v="0002093"/>
        <s v="0002313"/>
        <s v="0002312"/>
        <s v="0002331"/>
        <s v="0002332"/>
        <s v="0002330"/>
        <s v="0002325"/>
        <s v="0002336"/>
        <s v="0002084" u="1"/>
      </sharedItems>
    </cacheField>
    <cacheField name="运费" numFmtId="182">
      <sharedItems containsString="0" containsBlank="1" containsNumber="1" minValue="0" maxValue="15180" count="331">
        <m/>
        <n v="464"/>
        <n v="231.5"/>
        <n v="0"/>
        <n v="1920"/>
        <n v="1880"/>
        <n v="88"/>
        <n v="640"/>
        <n v="120"/>
        <n v="4800"/>
        <n v="3240"/>
        <n v="1600"/>
        <n v="160"/>
        <n v="2400"/>
        <n v="5400"/>
        <n v="2160"/>
        <n v="2340"/>
        <n v="8100"/>
        <n v="5467.5"/>
        <n v="2632.5"/>
        <n v="121.5"/>
        <n v="405.5"/>
        <n v="807"/>
        <n v="953"/>
        <n v="810"/>
        <n v="840"/>
        <n v="2310"/>
        <n v="3990"/>
        <n v="420"/>
        <n v="4200"/>
        <n v="210"/>
        <n v="4830"/>
        <n v="1470"/>
        <n v="4410"/>
        <n v="630"/>
        <n v="44"/>
        <n v="140"/>
        <n v="112"/>
        <n v="42"/>
        <n v="1196"/>
        <n v="306"/>
        <n v="7650"/>
        <n v="8385"/>
        <n v="8032"/>
        <n v="5163.75"/>
        <n v="2805"/>
        <n v="550"/>
        <n v="500"/>
        <n v="2700"/>
        <n v="1926"/>
        <n v="2625"/>
        <n v="148"/>
        <n v="300"/>
        <n v="432.73"/>
        <n v="43.27"/>
        <n v="100"/>
        <n v="299"/>
        <n v="897"/>
        <n v="412"/>
        <n v="2240"/>
        <n v="460"/>
        <n v="11.200000000000001"/>
        <n v="5.6000000000000005"/>
        <n v="2032.5"/>
        <n v="495"/>
        <n v="4950"/>
        <n v="3960"/>
        <n v="3217.5"/>
        <n v="4207.5"/>
        <n v="4601"/>
        <n v="4083.75"/>
        <n v="866.25"/>
        <n v="825"/>
        <n v="577.5"/>
        <n v="14.9"/>
        <n v="2682"/>
        <n v="1788"/>
        <n v="4470"/>
        <n v="4494"/>
        <n v="380"/>
        <n v="1476"/>
        <n v="5850"/>
        <n v="7219"/>
        <n v="11700"/>
        <n v="3481"/>
        <n v="214"/>
        <n v="1125"/>
        <n v="1875"/>
        <n v="3750"/>
        <n v="1031.25"/>
        <n v="2437.5"/>
        <n v="1312.5"/>
        <n v="112.5"/>
        <n v="3"/>
        <n v="880"/>
        <n v="1250"/>
        <n v="3625"/>
        <n v="2500"/>
        <n v="875"/>
        <n v="1000"/>
        <n v="856"/>
        <n v="187.5"/>
        <n v="1500"/>
        <n v="37.5"/>
        <n v="62.5"/>
        <n v="322.67"/>
        <n v="645.33000000000004"/>
        <n v="32"/>
        <n v="600"/>
        <n v="333.33"/>
        <n v="250"/>
        <n v="750"/>
        <n v="1140"/>
        <n v="128"/>
        <n v="588.5"/>
        <n v="352.5"/>
        <n v="6697.5"/>
        <n v="2467.5"/>
        <n v="7050"/>
        <n v="3525"/>
        <n v="5816.25"/>
        <n v="2291"/>
        <n v="705"/>
        <n v="235"/>
        <n v="1233.75"/>
        <n v="4582.5"/>
        <n v="470"/>
        <n v="528.75"/>
        <n v="1762.5"/>
        <n v="2864"/>
        <n v="881"/>
        <n v="6521.25"/>
        <n v="720"/>
        <n v="480"/>
        <n v="2520"/>
        <n v="1440"/>
        <n v="1200"/>
        <n v="960"/>
        <n v="3120"/>
        <n v="4320"/>
        <n v="3720"/>
        <n v="2880"/>
        <n v="1320"/>
        <n v="2760"/>
        <n v="2.4"/>
        <n v="192"/>
        <n v="525"/>
        <n v="80"/>
        <n v="320"/>
        <n v="2"/>
        <n v="4"/>
        <n v="800"/>
        <n v="6440"/>
        <n v="16"/>
        <n v="328"/>
        <n v="392"/>
        <n v="52"/>
        <n v="72"/>
        <n v="8"/>
        <n v="900"/>
        <n v="1380"/>
        <n v="2287.5"/>
        <n v="690"/>
        <n v="264"/>
        <n v="276"/>
        <n v="1725"/>
        <n v="345"/>
        <n v="1300"/>
        <n v="610"/>
        <n v="76.25"/>
        <n v="176"/>
        <n v="232"/>
        <n v="594"/>
        <n v="487.5"/>
        <n v="993.75"/>
        <n v="138"/>
        <n v="1066.2142857142858"/>
        <n v="19.385714285714286"/>
        <n v="3660"/>
        <n v="1260"/>
        <n v="2800"/>
        <n v="12450"/>
        <n v="8280"/>
        <n v="8970"/>
        <n v="7590"/>
        <n v="12420"/>
        <n v="14490"/>
        <n v="15180"/>
        <n v="14835"/>
        <n v="3220"/>
        <n v="6900"/>
        <n v="5980"/>
        <n v="540"/>
        <n v="4125"/>
        <n v="1650"/>
        <n v="2835"/>
        <n v="5667.5"/>
        <n v="1507.5"/>
        <n v="3847.5"/>
        <n v="1620"/>
        <n v="270"/>
        <n v="607.5"/>
        <n v="5670"/>
        <n v="4050"/>
        <n v="1080"/>
        <n v="2630"/>
        <n v="27"/>
        <n v="2025"/>
        <n v="54"/>
        <n v="21.87"/>
        <n v="675"/>
        <n v="202.5"/>
        <n v="6.75"/>
        <n v="822"/>
        <n v="16.5"/>
        <n v="405"/>
        <n v="7380"/>
        <n v="5535"/>
        <n v="1845"/>
        <n v="1024"/>
        <n v="225.27"/>
        <n v="600.73"/>
        <n v="225.27272727272728"/>
        <n v="600.72727272727275"/>
        <n v="528"/>
        <n v="792"/>
        <n v="1716"/>
        <n v="2112"/>
        <n v="396"/>
        <n v="2868"/>
        <n v="13"/>
        <n v="1056"/>
        <n v="2114"/>
        <n v="1848"/>
        <n v="1254"/>
        <n v="2244"/>
        <n v="67.5"/>
        <n v="440"/>
        <n v="1408"/>
        <n v="22"/>
        <n v="352"/>
        <n v="2640"/>
        <n v="4.4000000000000004"/>
        <n v="1819"/>
        <n v="193.6"/>
        <n v="598.20000000000005"/>
        <n v="646.79999999999995"/>
        <n v="55"/>
        <n v="8.8000000000000007"/>
        <n v="26.4"/>
        <n v="6"/>
        <n v="704"/>
        <n v="1760"/>
        <n v="616"/>
        <n v="11"/>
        <n v="924"/>
        <n v="30.8"/>
        <n v="30"/>
        <n v="5700"/>
        <n v="6000"/>
        <n v="89.85"/>
        <n v="23.32"/>
        <n v="1448"/>
        <n v="462"/>
        <n v="596"/>
        <n v="4023"/>
        <n v="2675"/>
        <n v="5550"/>
        <n v="46.5"/>
        <n v="9300"/>
        <n v="6510"/>
        <n v="7267.5"/>
        <n v="5805"/>
        <n v="1452"/>
        <n v="3795"/>
        <n v="1350"/>
        <n v="135"/>
        <n v="1400"/>
        <n v="4758.75"/>
        <n v="280"/>
        <n v="1120"/>
        <n v="8223.5"/>
        <n v="572"/>
        <n v="5"/>
        <n v="7800"/>
        <n v="5600"/>
        <n v="945"/>
        <n v="3576"/>
        <n v="1552.5"/>
        <n v="2442"/>
        <n v="882.375"/>
        <n v="1289.625"/>
        <n v="2250"/>
        <n v="13110"/>
        <n v="3820"/>
        <n v="968"/>
        <n v="4485"/>
        <n v="2904"/>
        <n v="2311.1999999999998"/>
        <n v="172.5"/>
        <n v="1232"/>
        <n v="2343.75"/>
        <n v="966.66666666666663"/>
        <n v="937.5"/>
        <n v="281"/>
        <n v="333.33333333333331"/>
        <n v="894"/>
        <n v="881.25"/>
        <n v="1584"/>
        <n v="2070"/>
        <n v="125"/>
        <n v="3656.25"/>
        <n v="375"/>
        <n v="191"/>
        <n v="2172"/>
        <n v="3281"/>
        <n v="82.363636363636374"/>
        <n v="68.63636363636364"/>
        <n v="2300"/>
        <n v="10700"/>
        <n v="2875"/>
        <n v="433.5"/>
        <n v="4700"/>
        <n v="132"/>
        <n v="127.5"/>
        <n v="87.5"/>
        <n v="43.75"/>
        <n v="3520" u="1"/>
        <n v="2200" u="1"/>
        <n v="7132.5" u="1"/>
        <n v="666.66666666666663" u="1"/>
      </sharedItems>
    </cacheField>
    <cacheField name="产品批号" numFmtId="0">
      <sharedItems containsBlank="1" containsMixedTypes="1" containsNumber="1" containsInteger="1" minValue="17122" maxValue="180110811"/>
    </cacheField>
    <cacheField name="发票号" numFmtId="0">
      <sharedItems containsBlank="1" count="357">
        <m/>
        <s v="04264195"/>
        <s v="04264196"/>
        <s v="04264109"/>
        <s v="04264110"/>
        <s v="04256289"/>
        <s v="04256288"/>
        <s v="04256265"/>
        <s v="04264093"/>
        <s v="04264161"/>
        <s v="04264162"/>
        <s v="04264160"/>
        <s v="04264159"/>
        <s v="04264068"/>
        <s v="04264158"/>
        <s v="04264157"/>
        <s v="04264096"/>
        <s v="04264097"/>
        <s v="04264098"/>
        <s v="04264808"/>
        <s v="04264099"/>
        <s v="04264806"/>
        <s v="04264807"/>
        <s v="04256313"/>
        <s v="04256310"/>
        <s v="04256311"/>
        <s v="04256314"/>
        <s v="04256312"/>
        <s v="04256307"/>
        <s v="04256308"/>
        <s v="04256309"/>
        <s v="04264758"/>
        <s v="04264135"/>
        <s v="04316588"/>
        <s v="04316589"/>
        <s v="04264136"/>
        <s v="04264139"/>
        <s v="04264140"/>
        <s v="04264154"/>
        <s v="04256266"/>
        <s v="04264151"/>
        <s v="04264152"/>
        <s v="04264153"/>
        <s v="04264155"/>
        <s v="04264156"/>
        <s v="04264812"/>
        <s v="04264813"/>
        <s v="04256306"/>
        <s v="04256305"/>
        <s v="04264760"/>
        <s v="04316590"/>
        <s v="04256319"/>
        <s v="04256291"/>
        <s v="04264762"/>
        <s v="04264149"/>
        <s v="04264150"/>
        <s v="04264069"/>
        <s v="04264070"/>
        <s v="04264071"/>
        <s v="04264765"/>
        <s v="04264764"/>
        <s v="04256317"/>
        <s v="04256318"/>
        <s v="04264767"/>
        <s v="04264072"/>
        <s v="04264075"/>
        <s v="04264768"/>
        <s v="04264769"/>
        <s v="04264074"/>
        <s v="04264073"/>
        <s v="04264082"/>
        <s v="04264079"/>
        <s v="04264119"/>
        <s v="04264077"/>
        <s v="04264080"/>
        <s v="04264081"/>
        <s v="04264120"/>
        <s v="04264737"/>
        <s v="04264739"/>
        <s v="04264770"/>
        <s v="04264121"/>
        <s v="04264076"/>
        <s v="04264078"/>
        <s v="04264738"/>
        <s v="04264132"/>
        <s v="04264771"/>
        <s v="04264134"/>
        <s v="04264133"/>
        <s v="04264175"/>
        <s v="04264184"/>
        <s v="04264183"/>
        <s v="04264170"/>
        <s v="04264179"/>
        <s v="04264172"/>
        <s v="04264171"/>
        <s v="04264173"/>
        <s v="04264174"/>
        <s v="04264176"/>
        <s v="04264178"/>
        <s v="04264177"/>
        <s v="04264182"/>
        <s v="04264181"/>
        <s v="04264185"/>
        <s v="04264180"/>
        <s v="04256268"/>
        <s v="04256269"/>
        <s v="04256270"/>
        <s v="04256271"/>
        <s v="04264111"/>
        <s v="04264112"/>
        <s v="04264113"/>
        <s v="04264092"/>
        <s v="04264122"/>
        <s v="04264773"/>
        <s v="04256264"/>
        <s v="04316567"/>
        <s v="04264774"/>
        <s v="04316562"/>
        <s v="04316563"/>
        <s v="04316565"/>
        <s v="04264775"/>
        <s v="04264776"/>
        <s v="04256261"/>
        <s v="04256262"/>
        <s v="04316568"/>
        <s v="04316564"/>
        <s v="04316566"/>
        <s v="04256263"/>
        <s v="04316577"/>
        <s v="04256260"/>
        <s v="04264062"/>
        <s v="04264144"/>
        <s v="04264783"/>
        <s v="04316571"/>
        <s v="04316576"/>
        <s v="04256258"/>
        <s v="04264065"/>
        <s v="04264143"/>
        <s v="04264780"/>
        <s v="04264784"/>
        <s v="04265747"/>
        <s v="04316572"/>
        <s v="04316578"/>
        <s v="04256255"/>
        <s v="04256256"/>
        <s v="04256259"/>
        <s v="04264141"/>
        <s v="04264063"/>
        <s v="04264782"/>
        <s v="04256254"/>
        <s v="04316574"/>
        <s v="04264064"/>
        <s v="04264061"/>
        <s v="04256257"/>
        <s v="04264066"/>
        <s v="04264146"/>
        <s v="04264145"/>
        <s v="04316569"/>
        <s v="04316570"/>
        <s v="04264067"/>
        <s v="04316575"/>
        <s v="04264142"/>
        <s v="04316573"/>
        <s v="04256273"/>
        <s v="04256272"/>
        <s v="04264057"/>
        <s v="04264056"/>
        <s v="04264060"/>
        <s v="04264124"/>
        <s v="04264126"/>
        <s v="04264055"/>
        <s v="04264059"/>
        <s v="04264125"/>
        <s v="04264058"/>
        <s v="04264128"/>
        <s v="04264127"/>
        <s v="04264123"/>
        <s v="04264051"/>
        <s v="04264052"/>
        <s v="04264053"/>
        <s v="04264054"/>
        <s v="04264129"/>
        <s v="04264130"/>
        <s v="04264792"/>
        <s v="04264786"/>
        <s v="04264787"/>
        <s v="04264794"/>
        <s v="04264788"/>
        <s v="04264094"/>
        <s v="04264811"/>
        <s v="04264138"/>
        <s v="04256251"/>
        <s v="04316593"/>
        <s v="04316601"/>
        <s v="04316600"/>
        <s v="04316596"/>
        <s v="04316602"/>
        <s v="04256250"/>
        <s v="04256252"/>
        <s v="04264100"/>
        <s v="04264800"/>
        <s v="04316598"/>
        <s v="04316599"/>
        <s v="04264102"/>
        <s v="04264103"/>
        <s v="04264801"/>
        <s v="04316594"/>
        <s v="04316595"/>
        <s v="04316597"/>
        <s v="04256253"/>
        <s v="04264101"/>
        <s v="04264803"/>
        <s v="04264804"/>
        <s v="04256281"/>
        <s v="04256279"/>
        <s v="04256280"/>
        <s v="04256282"/>
        <s v="04256283"/>
        <s v="04256284"/>
        <s v="04256278"/>
        <s v="04256285"/>
        <s v="04264730"/>
        <s v="04264731"/>
        <s v="04256286"/>
        <s v="04264736"/>
        <s v="04264732"/>
        <s v="04264735"/>
        <s v="04264734"/>
        <s v="04264733"/>
        <s v="04264200"/>
        <s v="04256276"/>
        <s v="04256287"/>
        <s v="04256275"/>
        <s v="04264091"/>
        <s v="04264197"/>
        <s v="04264198"/>
        <s v="04264199"/>
        <s v="04256277"/>
        <s v="04256274"/>
        <s v="04264728"/>
        <s v="04264814"/>
        <s v="04264104"/>
        <s v="04264107"/>
        <s v="04264106"/>
        <s v="04264105"/>
        <s v="04264108"/>
        <s v="04264798"/>
        <s v="04264740"/>
        <s v="04256320"/>
        <s v="04264118"/>
        <s v="04264090"/>
        <s v="04264796"/>
        <s v="04256304"/>
        <s v="04256295"/>
        <s v="04256293"/>
        <s v="04264823"/>
        <s v="04264825"/>
        <s v="04256294"/>
        <s v="04256303"/>
        <s v="04256300"/>
        <s v="04264828"/>
        <s v="04256302"/>
        <s v="04264834"/>
        <s v="04256297"/>
        <s v="04264835"/>
        <s v="04264824"/>
        <s v="04256301"/>
        <s v="04264829"/>
        <s v="04256299"/>
        <s v="04256298"/>
        <s v="04264830"/>
        <s v="04264831"/>
        <s v="04256296"/>
        <s v="04264832"/>
        <s v="04256315"/>
        <s v="04264755"/>
        <s v="04264746"/>
        <s v="04264756"/>
        <s v="04264750"/>
        <s v="04264745"/>
        <s v="04264744"/>
        <s v="04264749"/>
        <s v="04264741"/>
        <s v="04264747"/>
        <s v="04264748"/>
        <s v="04316592"/>
        <s v="04264752"/>
        <s v="04264743"/>
        <s v="04264742"/>
        <s v="04256316"/>
        <s v="04264753"/>
        <s v="04264751"/>
        <s v="04256267"/>
        <s v="04265749"/>
        <s v="04264147"/>
        <s v="折料"/>
        <s v="04264148"/>
        <s v="04264083"/>
        <s v="04264087"/>
        <s v="退货"/>
        <s v="04264088"/>
        <s v="04264089"/>
        <s v="04264084"/>
        <s v="04264085"/>
        <s v="04264086"/>
        <s v="04264095"/>
        <s v="04264163"/>
        <s v="04264164"/>
        <s v="04264815"/>
        <s v="04265750"/>
        <s v="04264137"/>
        <s v="04264114"/>
        <s v="04264116"/>
        <s v="04264115"/>
        <s v="04264797"/>
        <s v="04264809"/>
        <s v="04264810"/>
        <s v="04264729"/>
        <s v="04264816"/>
        <s v="04264789"/>
        <s v="04264777"/>
        <s v="04264778"/>
        <s v="04264772"/>
        <s v="04264793"/>
        <s v="04264754"/>
        <s v="04264759"/>
        <s v="04264779"/>
        <s v="04264791"/>
        <s v="04264802"/>
        <s v="04264766"/>
        <s v="04264785"/>
        <s v="04264790"/>
        <s v="04264837"/>
        <s v="04264833"/>
        <s v="04264818"/>
        <s v="04264817"/>
        <s v="04264761"/>
        <s v="04264799"/>
        <s v="04264805"/>
        <s v="04264757"/>
        <s v="04264819"/>
        <s v="04264820"/>
        <s v="04265739"/>
        <s v="04265742"/>
        <s v="04265741"/>
        <s v="04265746"/>
        <s v="04265743"/>
        <s v="04264821"/>
        <s v="04264826"/>
        <s v="04264827"/>
        <s v="04265751"/>
        <s v="04265748"/>
        <s v="04264836"/>
        <s v="04265745"/>
        <s v="04265744"/>
        <s v="04265740"/>
        <s v="04264131" u="1"/>
      </sharedItems>
    </cacheField>
    <cacheField name="开票日期" numFmtId="0">
      <sharedItems containsNonDate="0" containsDate="1" containsString="0" containsBlank="1" minDate="2017-05-22T00:00:00" maxDate="2018-02-25T00:00:00"/>
    </cacheField>
    <cacheField name="到期时间" numFmtId="14">
      <sharedItems containsNonDate="0" containsDate="1" containsString="0" containsBlank="1" minDate="1899-12-30T00:00:00" maxDate="2018-05-30T00:00:00" count="36">
        <d v="2018-01-30T00:00:00"/>
        <d v="2018-03-02T00:00:00"/>
        <d v="2017-12-30T00:00:00"/>
        <d v="2018-03-31T00:00:00"/>
        <d v="2018-02-28T00:00:00"/>
        <d v="2018-03-01T00:00:00"/>
        <d v="2018-01-29T00:00:00"/>
        <d v="2018-05-29T00:00:00"/>
        <d v="2017-08-29T00:00:00"/>
        <d v="2017-09-28T00:00:00"/>
        <d v="2017-10-29T00:00:00"/>
        <d v="2017-11-29T00:00:00"/>
        <d v="2017-12-29T00:00:00"/>
        <d v="2017-12-01T00:00:00"/>
        <d v="2017-11-01T00:00:00"/>
        <d v="2018-01-01T00:00:00"/>
        <d v="2018-01-31T00:00:00"/>
        <d v="1900-03-01T00:00:00"/>
        <d v="2018-04-01T00:00:00"/>
        <d v="2018-03-30T00:00:00"/>
        <d v="2018-05-01T00:00:00"/>
        <d v="2018-01-25T00:00:00"/>
        <d v="1900-03-31T00:00:00"/>
        <d v="2018-01-17T00:00:00"/>
        <d v="2018-04-29T00:00:00"/>
        <d v="1899-12-30T00:00:00"/>
        <d v="2018-01-19T00:00:00"/>
        <d v="2018-01-23T00:00:00"/>
        <d v="2018-02-01T00:00:00"/>
        <d v="2018-02-03T00:00:00"/>
        <d v="1900-04-30T00:00:00"/>
        <d v="2018-03-03T00:00:00"/>
        <d v="2018-02-24T00:00:00"/>
        <d v="2018-02-23T00:00:00"/>
        <m/>
        <d v="2018-01-16T00:00:00" u="1"/>
      </sharedItems>
    </cacheField>
    <cacheField name="帐龄" numFmtId="0">
      <sharedItems containsString="0" containsBlank="1" containsNumber="1" containsInteger="1" minValue="0" maxValue="90"/>
    </cacheField>
    <cacheField name="账期" numFmtId="0">
      <sharedItems containsNonDate="0" containsString="0" containsBlank="1"/>
    </cacheField>
    <cacheField name="片区" numFmtId="0">
      <sharedItems containsBlank="1" count="6">
        <s v="华中"/>
        <s v="华东"/>
        <s v="西南"/>
        <s v="华北"/>
        <s v="华南"/>
        <m/>
      </sharedItems>
    </cacheField>
    <cacheField name="业务员" numFmtId="0">
      <sharedItems containsBlank="1"/>
    </cacheField>
    <cacheField name="备注（付款，配方等）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29">
  <r>
    <x v="0"/>
    <x v="0"/>
    <x v="0"/>
    <s v="长飞"/>
    <s v="A"/>
    <s v="A"/>
    <x v="0"/>
    <x v="0"/>
    <x v="0"/>
    <x v="0"/>
    <x v="0"/>
    <x v="0"/>
    <x v="0"/>
    <x v="0"/>
    <x v="0"/>
    <x v="0"/>
    <x v="0"/>
    <x v="0"/>
    <x v="0"/>
    <n v="4202604.25"/>
    <n v="126190"/>
    <x v="0"/>
    <x v="0"/>
    <x v="0"/>
    <x v="0"/>
    <x v="0"/>
    <m/>
    <x v="0"/>
    <d v="2017-12-01T00:00:00"/>
    <x v="0"/>
    <n v="30"/>
    <m/>
    <x v="0"/>
    <s v="杭得利"/>
    <m/>
  </r>
  <r>
    <x v="0"/>
    <x v="0"/>
    <x v="0"/>
    <s v="长飞"/>
    <s v="A"/>
    <s v="B"/>
    <x v="1"/>
    <x v="1"/>
    <x v="0"/>
    <x v="0"/>
    <x v="0"/>
    <x v="0"/>
    <x v="0"/>
    <x v="0"/>
    <x v="0"/>
    <x v="0"/>
    <x v="0"/>
    <x v="0"/>
    <x v="1"/>
    <m/>
    <n v="551770"/>
    <x v="0"/>
    <x v="0"/>
    <x v="0"/>
    <x v="0"/>
    <x v="0"/>
    <m/>
    <x v="0"/>
    <d v="2018-01-01T00:00:00"/>
    <x v="1"/>
    <n v="30"/>
    <m/>
    <x v="1"/>
    <s v="徐绪盛"/>
    <m/>
  </r>
  <r>
    <x v="0"/>
    <x v="0"/>
    <x v="0"/>
    <s v="长飞"/>
    <s v="A"/>
    <s v="B"/>
    <x v="1"/>
    <x v="1"/>
    <x v="0"/>
    <x v="0"/>
    <x v="0"/>
    <x v="0"/>
    <x v="0"/>
    <x v="0"/>
    <x v="0"/>
    <x v="0"/>
    <x v="0"/>
    <x v="0"/>
    <x v="2"/>
    <n v="2365653.46"/>
    <n v="59264.040000000037"/>
    <x v="0"/>
    <x v="0"/>
    <x v="0"/>
    <x v="0"/>
    <x v="0"/>
    <m/>
    <x v="0"/>
    <d v="2017-12-01T00:00:00"/>
    <x v="0"/>
    <n v="30"/>
    <m/>
    <x v="1"/>
    <s v="徐绪盛"/>
    <s v="1.26日收承兑3834780.96元"/>
  </r>
  <r>
    <x v="0"/>
    <x v="0"/>
    <x v="0"/>
    <s v="长飞"/>
    <s v="A"/>
    <s v="B"/>
    <x v="1"/>
    <x v="1"/>
    <x v="0"/>
    <x v="0"/>
    <x v="0"/>
    <x v="0"/>
    <x v="0"/>
    <x v="0"/>
    <x v="0"/>
    <x v="0"/>
    <x v="0"/>
    <x v="0"/>
    <x v="3"/>
    <n v="1493063.64"/>
    <n v="0"/>
    <x v="0"/>
    <x v="0"/>
    <x v="0"/>
    <x v="0"/>
    <x v="0"/>
    <m/>
    <x v="0"/>
    <d v="2017-11-01T00:00:00"/>
    <x v="2"/>
    <n v="30"/>
    <m/>
    <x v="1"/>
    <s v="徐绪盛"/>
    <s v="1.8日收电汇23936.14元_x000a_1.26日收承兑3834780.96元"/>
  </r>
  <r>
    <x v="0"/>
    <x v="0"/>
    <x v="0"/>
    <s v="长飞"/>
    <s v="A"/>
    <s v="B"/>
    <x v="2"/>
    <x v="2"/>
    <x v="0"/>
    <x v="0"/>
    <x v="0"/>
    <x v="0"/>
    <x v="0"/>
    <x v="0"/>
    <x v="0"/>
    <x v="0"/>
    <x v="0"/>
    <x v="0"/>
    <x v="4"/>
    <n v="3207690.84"/>
    <n v="1777211.6600000001"/>
    <x v="0"/>
    <x v="0"/>
    <x v="0"/>
    <x v="0"/>
    <x v="0"/>
    <m/>
    <x v="0"/>
    <d v="2017-12-01T00:00:00"/>
    <x v="0"/>
    <n v="30"/>
    <m/>
    <x v="2"/>
    <s v="张军"/>
    <s v="1.25日收承兑2533375.50元"/>
  </r>
  <r>
    <x v="0"/>
    <x v="0"/>
    <x v="0"/>
    <s v="长飞"/>
    <s v="A"/>
    <s v="B"/>
    <x v="2"/>
    <x v="2"/>
    <x v="0"/>
    <x v="0"/>
    <x v="0"/>
    <x v="0"/>
    <x v="0"/>
    <x v="0"/>
    <x v="0"/>
    <x v="0"/>
    <x v="0"/>
    <x v="0"/>
    <x v="5"/>
    <n v="2621591.66"/>
    <n v="0"/>
    <x v="0"/>
    <x v="0"/>
    <x v="0"/>
    <x v="0"/>
    <x v="0"/>
    <m/>
    <x v="0"/>
    <d v="2017-11-01T00:00:00"/>
    <x v="2"/>
    <n v="30"/>
    <m/>
    <x v="2"/>
    <s v="张军"/>
    <s v="1.25日收承兑3295906.92元"/>
  </r>
  <r>
    <x v="0"/>
    <x v="0"/>
    <x v="0"/>
    <s v="长飞"/>
    <s v="A"/>
    <s v="B"/>
    <x v="3"/>
    <x v="3"/>
    <x v="0"/>
    <x v="0"/>
    <x v="0"/>
    <x v="0"/>
    <x v="0"/>
    <x v="0"/>
    <x v="0"/>
    <x v="0"/>
    <x v="0"/>
    <x v="0"/>
    <x v="6"/>
    <m/>
    <n v="528900"/>
    <x v="0"/>
    <x v="0"/>
    <x v="0"/>
    <x v="0"/>
    <x v="0"/>
    <m/>
    <x v="0"/>
    <d v="2017-12-01T00:00:00"/>
    <x v="3"/>
    <n v="90"/>
    <m/>
    <x v="1"/>
    <s v="徐绪盛"/>
    <m/>
  </r>
  <r>
    <x v="0"/>
    <x v="0"/>
    <x v="0"/>
    <s v="长飞"/>
    <s v="A"/>
    <s v="B"/>
    <x v="3"/>
    <x v="3"/>
    <x v="0"/>
    <x v="0"/>
    <x v="0"/>
    <x v="0"/>
    <x v="0"/>
    <x v="0"/>
    <x v="0"/>
    <x v="0"/>
    <x v="0"/>
    <x v="0"/>
    <x v="7"/>
    <n v="3608640"/>
    <n v="268800"/>
    <x v="0"/>
    <x v="0"/>
    <x v="0"/>
    <x v="0"/>
    <x v="0"/>
    <m/>
    <x v="0"/>
    <d v="2017-11-01T00:00:00"/>
    <x v="4"/>
    <n v="90"/>
    <m/>
    <x v="1"/>
    <s v="徐绪盛"/>
    <s v="1.25日收后承兑3152512.06元_x000a_1.30日收电汇456127.94元"/>
  </r>
  <r>
    <x v="0"/>
    <x v="0"/>
    <x v="0"/>
    <s v="长飞"/>
    <s v="A"/>
    <s v="C"/>
    <x v="4"/>
    <x v="4"/>
    <x v="0"/>
    <x v="0"/>
    <x v="0"/>
    <x v="0"/>
    <x v="0"/>
    <x v="0"/>
    <x v="0"/>
    <x v="0"/>
    <x v="0"/>
    <x v="0"/>
    <x v="8"/>
    <m/>
    <n v="3935542.5"/>
    <x v="0"/>
    <x v="0"/>
    <x v="0"/>
    <x v="0"/>
    <x v="0"/>
    <m/>
    <x v="0"/>
    <d v="2017-12-01T00:00:00"/>
    <x v="3"/>
    <n v="90"/>
    <m/>
    <x v="3"/>
    <s v="石浩宇"/>
    <m/>
  </r>
  <r>
    <x v="0"/>
    <x v="0"/>
    <x v="0"/>
    <s v="长飞"/>
    <s v="A"/>
    <s v="C"/>
    <x v="4"/>
    <x v="4"/>
    <x v="0"/>
    <x v="0"/>
    <x v="0"/>
    <x v="0"/>
    <x v="0"/>
    <x v="0"/>
    <x v="0"/>
    <x v="0"/>
    <x v="0"/>
    <x v="0"/>
    <x v="9"/>
    <n v="1701090"/>
    <n v="6472388"/>
    <x v="0"/>
    <x v="0"/>
    <x v="0"/>
    <x v="0"/>
    <x v="0"/>
    <m/>
    <x v="0"/>
    <d v="2017-11-01T00:00:00"/>
    <x v="4"/>
    <n v="90"/>
    <m/>
    <x v="3"/>
    <s v="石浩宇"/>
    <s v="1.31日收电子银承170万元，电汇1090元"/>
  </r>
  <r>
    <x v="0"/>
    <x v="0"/>
    <x v="0"/>
    <s v="长飞"/>
    <s v="A"/>
    <s v="A"/>
    <x v="5"/>
    <x v="5"/>
    <x v="0"/>
    <x v="0"/>
    <x v="0"/>
    <x v="0"/>
    <x v="0"/>
    <x v="0"/>
    <x v="0"/>
    <x v="0"/>
    <x v="0"/>
    <x v="0"/>
    <x v="10"/>
    <n v="4460560"/>
    <n v="-964425"/>
    <x v="0"/>
    <x v="0"/>
    <x v="0"/>
    <x v="0"/>
    <x v="0"/>
    <m/>
    <x v="0"/>
    <d v="2017-12-01T00:00:00"/>
    <x v="3"/>
    <n v="90"/>
    <m/>
    <x v="4"/>
    <s v="柯童柱"/>
    <s v="1.16日收电汇4460560元"/>
  </r>
  <r>
    <x v="0"/>
    <x v="0"/>
    <x v="0"/>
    <s v="长飞"/>
    <s v="A"/>
    <s v="A"/>
    <x v="5"/>
    <x v="5"/>
    <x v="0"/>
    <x v="0"/>
    <x v="0"/>
    <x v="0"/>
    <x v="0"/>
    <x v="0"/>
    <x v="0"/>
    <x v="0"/>
    <x v="0"/>
    <x v="0"/>
    <x v="11"/>
    <n v="4141450"/>
    <n v="0"/>
    <x v="0"/>
    <x v="0"/>
    <x v="0"/>
    <x v="0"/>
    <x v="0"/>
    <m/>
    <x v="0"/>
    <d v="2017-11-01T00:00:00"/>
    <x v="4"/>
    <n v="90"/>
    <m/>
    <x v="4"/>
    <s v="柯童柱"/>
    <s v="1.11日收电汇4141450元"/>
  </r>
  <r>
    <x v="0"/>
    <x v="0"/>
    <x v="0"/>
    <s v="长飞"/>
    <s v="A"/>
    <s v="C"/>
    <x v="6"/>
    <x v="6"/>
    <x v="0"/>
    <x v="0"/>
    <x v="0"/>
    <x v="0"/>
    <x v="0"/>
    <x v="0"/>
    <x v="0"/>
    <x v="0"/>
    <x v="0"/>
    <x v="0"/>
    <x v="12"/>
    <n v="190124.35"/>
    <n v="661635.65"/>
    <x v="0"/>
    <x v="0"/>
    <x v="0"/>
    <x v="0"/>
    <x v="0"/>
    <m/>
    <x v="0"/>
    <d v="2017-12-01T00:00:00"/>
    <x v="0"/>
    <n v="30"/>
    <m/>
    <x v="3"/>
    <s v="石浩宇"/>
    <s v="1.31日收电汇200万元 "/>
  </r>
  <r>
    <x v="0"/>
    <x v="0"/>
    <x v="0"/>
    <s v="长飞"/>
    <s v="A"/>
    <s v="C"/>
    <x v="6"/>
    <x v="6"/>
    <x v="0"/>
    <x v="0"/>
    <x v="0"/>
    <x v="0"/>
    <x v="0"/>
    <x v="0"/>
    <x v="0"/>
    <x v="0"/>
    <x v="0"/>
    <x v="0"/>
    <x v="13"/>
    <n v="1809875.65"/>
    <n v="0"/>
    <x v="0"/>
    <x v="0"/>
    <x v="0"/>
    <x v="0"/>
    <x v="0"/>
    <m/>
    <x v="0"/>
    <d v="2017-11-01T00:00:00"/>
    <x v="2"/>
    <n v="30"/>
    <m/>
    <x v="3"/>
    <s v="石浩宇"/>
    <s v="1.31日收电汇200万元 "/>
  </r>
  <r>
    <x v="0"/>
    <x v="0"/>
    <x v="0"/>
    <s v="长飞"/>
    <s v="A"/>
    <s v="C"/>
    <x v="7"/>
    <x v="7"/>
    <x v="0"/>
    <x v="0"/>
    <x v="0"/>
    <x v="0"/>
    <x v="0"/>
    <x v="0"/>
    <x v="0"/>
    <x v="0"/>
    <x v="0"/>
    <x v="0"/>
    <x v="14"/>
    <m/>
    <n v="1076572.5"/>
    <x v="0"/>
    <x v="0"/>
    <x v="0"/>
    <x v="0"/>
    <x v="0"/>
    <m/>
    <x v="0"/>
    <d v="2017-12-01T00:00:00"/>
    <x v="3"/>
    <n v="90"/>
    <m/>
    <x v="4"/>
    <s v="柯童柱"/>
    <m/>
  </r>
  <r>
    <x v="0"/>
    <x v="0"/>
    <x v="0"/>
    <s v="长飞"/>
    <s v="A"/>
    <s v="C"/>
    <x v="7"/>
    <x v="7"/>
    <x v="0"/>
    <x v="0"/>
    <x v="0"/>
    <x v="0"/>
    <x v="0"/>
    <x v="0"/>
    <x v="0"/>
    <x v="0"/>
    <x v="0"/>
    <x v="0"/>
    <x v="15"/>
    <n v="2100000"/>
    <n v="1971541.48"/>
    <x v="0"/>
    <x v="0"/>
    <x v="0"/>
    <x v="0"/>
    <x v="0"/>
    <m/>
    <x v="0"/>
    <d v="2017-11-01T00:00:00"/>
    <x v="4"/>
    <n v="90"/>
    <m/>
    <x v="4"/>
    <s v="柯童柱"/>
    <s v="1.2日收电子银承110万_x000a_1.30日收电子银承100万"/>
  </r>
  <r>
    <x v="0"/>
    <x v="0"/>
    <x v="0"/>
    <s v="长飞"/>
    <s v="A"/>
    <s v="A"/>
    <x v="8"/>
    <x v="8"/>
    <x v="0"/>
    <x v="0"/>
    <x v="0"/>
    <x v="0"/>
    <x v="0"/>
    <x v="0"/>
    <x v="0"/>
    <x v="0"/>
    <x v="0"/>
    <x v="0"/>
    <x v="16"/>
    <n v="1111155"/>
    <n v="0"/>
    <x v="0"/>
    <x v="0"/>
    <x v="0"/>
    <x v="0"/>
    <x v="0"/>
    <m/>
    <x v="0"/>
    <d v="2017-12-01T00:00:00"/>
    <x v="3"/>
    <n v="90"/>
    <m/>
    <x v="2"/>
    <s v="张军"/>
    <s v="1.24日收电子商票1111155.00元"/>
  </r>
  <r>
    <x v="0"/>
    <x v="0"/>
    <x v="0"/>
    <s v="烽火"/>
    <s v="A"/>
    <s v="A"/>
    <x v="9"/>
    <x v="9"/>
    <x v="0"/>
    <x v="0"/>
    <x v="0"/>
    <x v="0"/>
    <x v="0"/>
    <x v="0"/>
    <x v="0"/>
    <x v="0"/>
    <x v="0"/>
    <x v="0"/>
    <x v="17"/>
    <m/>
    <n v="537225"/>
    <x v="0"/>
    <x v="0"/>
    <x v="0"/>
    <x v="0"/>
    <x v="0"/>
    <m/>
    <x v="0"/>
    <d v="2018-01-01T00:00:00"/>
    <x v="1"/>
    <n v="30"/>
    <m/>
    <x v="1"/>
    <s v="徐绪盛"/>
    <m/>
  </r>
  <r>
    <x v="0"/>
    <x v="0"/>
    <x v="0"/>
    <s v="烽火"/>
    <s v="A"/>
    <s v="A"/>
    <x v="9"/>
    <x v="9"/>
    <x v="0"/>
    <x v="0"/>
    <x v="0"/>
    <x v="0"/>
    <x v="0"/>
    <x v="0"/>
    <x v="0"/>
    <x v="0"/>
    <x v="0"/>
    <x v="0"/>
    <x v="18"/>
    <m/>
    <n v="605750"/>
    <x v="0"/>
    <x v="0"/>
    <x v="0"/>
    <x v="0"/>
    <x v="0"/>
    <m/>
    <x v="0"/>
    <d v="2017-12-01T00:00:00"/>
    <x v="0"/>
    <n v="30"/>
    <m/>
    <x v="1"/>
    <s v="徐绪盛"/>
    <m/>
  </r>
  <r>
    <x v="0"/>
    <x v="0"/>
    <x v="0"/>
    <s v="烽火"/>
    <s v="A"/>
    <s v="A"/>
    <x v="9"/>
    <x v="9"/>
    <x v="0"/>
    <x v="0"/>
    <x v="0"/>
    <x v="0"/>
    <x v="0"/>
    <x v="0"/>
    <x v="0"/>
    <x v="0"/>
    <x v="0"/>
    <x v="0"/>
    <x v="19"/>
    <n v="1200000"/>
    <n v="403421.42999999993"/>
    <x v="0"/>
    <x v="0"/>
    <x v="0"/>
    <x v="0"/>
    <x v="0"/>
    <m/>
    <x v="0"/>
    <d v="2017-11-01T00:00:00"/>
    <x v="2"/>
    <n v="30"/>
    <m/>
    <x v="1"/>
    <s v="徐绪盛"/>
    <s v="1.30日收款"/>
  </r>
  <r>
    <x v="0"/>
    <x v="0"/>
    <x v="0"/>
    <s v="烽火"/>
    <s v="A"/>
    <s v="B"/>
    <x v="10"/>
    <x v="10"/>
    <x v="0"/>
    <x v="0"/>
    <x v="0"/>
    <x v="0"/>
    <x v="0"/>
    <x v="0"/>
    <x v="0"/>
    <x v="0"/>
    <x v="0"/>
    <x v="0"/>
    <x v="20"/>
    <m/>
    <n v="4691120"/>
    <x v="0"/>
    <x v="0"/>
    <x v="0"/>
    <x v="0"/>
    <x v="0"/>
    <m/>
    <x v="0"/>
    <d v="2017-12-01T00:00:00"/>
    <x v="0"/>
    <n v="30"/>
    <m/>
    <x v="0"/>
    <s v="杭得利"/>
    <m/>
  </r>
  <r>
    <x v="0"/>
    <x v="0"/>
    <x v="0"/>
    <s v="烽火"/>
    <s v="A"/>
    <s v="B"/>
    <x v="10"/>
    <x v="10"/>
    <x v="0"/>
    <x v="0"/>
    <x v="0"/>
    <x v="0"/>
    <x v="0"/>
    <x v="0"/>
    <x v="0"/>
    <x v="0"/>
    <x v="0"/>
    <x v="0"/>
    <x v="21"/>
    <n v="4790000"/>
    <n v="540881.33000000007"/>
    <x v="0"/>
    <x v="0"/>
    <x v="0"/>
    <x v="0"/>
    <x v="0"/>
    <m/>
    <x v="0"/>
    <d v="2017-11-01T00:00:00"/>
    <x v="2"/>
    <n v="30"/>
    <m/>
    <x v="0"/>
    <s v="杭得利"/>
    <m/>
  </r>
  <r>
    <x v="0"/>
    <x v="0"/>
    <x v="0"/>
    <s v="烽火"/>
    <s v="A"/>
    <s v="A"/>
    <x v="11"/>
    <x v="11"/>
    <x v="0"/>
    <x v="0"/>
    <x v="0"/>
    <x v="0"/>
    <x v="0"/>
    <x v="0"/>
    <x v="0"/>
    <x v="0"/>
    <x v="0"/>
    <x v="0"/>
    <x v="22"/>
    <m/>
    <n v="568785"/>
    <x v="0"/>
    <x v="0"/>
    <x v="0"/>
    <x v="0"/>
    <x v="0"/>
    <m/>
    <x v="0"/>
    <d v="2018-01-01T00:00:00"/>
    <x v="1"/>
    <n v="30"/>
    <m/>
    <x v="2"/>
    <s v="张军"/>
    <m/>
  </r>
  <r>
    <x v="0"/>
    <x v="0"/>
    <x v="0"/>
    <s v="烽火"/>
    <s v="A"/>
    <s v="A"/>
    <x v="11"/>
    <x v="11"/>
    <x v="0"/>
    <x v="0"/>
    <x v="0"/>
    <x v="0"/>
    <x v="0"/>
    <x v="0"/>
    <x v="0"/>
    <x v="0"/>
    <x v="0"/>
    <x v="0"/>
    <x v="23"/>
    <n v="1680470.5"/>
    <n v="89468.419999999925"/>
    <x v="0"/>
    <x v="0"/>
    <x v="0"/>
    <x v="0"/>
    <x v="0"/>
    <m/>
    <x v="0"/>
    <d v="2017-12-01T00:00:00"/>
    <x v="0"/>
    <n v="30"/>
    <m/>
    <x v="2"/>
    <s v="张军"/>
    <s v="1.31日收电子银承175万元"/>
  </r>
  <r>
    <x v="0"/>
    <x v="0"/>
    <x v="0"/>
    <s v="烽火"/>
    <s v="A"/>
    <s v="A"/>
    <x v="11"/>
    <x v="11"/>
    <x v="0"/>
    <x v="0"/>
    <x v="0"/>
    <x v="0"/>
    <x v="0"/>
    <x v="0"/>
    <x v="0"/>
    <x v="0"/>
    <x v="0"/>
    <x v="0"/>
    <x v="24"/>
    <n v="629529.5"/>
    <n v="0"/>
    <x v="0"/>
    <x v="0"/>
    <x v="0"/>
    <x v="0"/>
    <x v="0"/>
    <m/>
    <x v="0"/>
    <d v="2017-11-01T00:00:00"/>
    <x v="2"/>
    <n v="30"/>
    <m/>
    <x v="2"/>
    <s v="张军"/>
    <s v="1.10日收56万电子银承_x000a_1.31日收电子银承175万元"/>
  </r>
  <r>
    <x v="0"/>
    <x v="0"/>
    <x v="0"/>
    <s v="烽火"/>
    <s v="A"/>
    <s v="B"/>
    <x v="12"/>
    <x v="12"/>
    <x v="0"/>
    <x v="0"/>
    <x v="0"/>
    <x v="0"/>
    <x v="0"/>
    <x v="0"/>
    <x v="0"/>
    <x v="0"/>
    <x v="0"/>
    <x v="0"/>
    <x v="25"/>
    <m/>
    <n v="804634.25"/>
    <x v="0"/>
    <x v="0"/>
    <x v="0"/>
    <x v="0"/>
    <x v="0"/>
    <m/>
    <x v="0"/>
    <d v="2018-01-01T00:00:00"/>
    <x v="1"/>
    <n v="30"/>
    <m/>
    <x v="2"/>
    <s v="张军"/>
    <s v="含6万元保证金，PE料3万元，无卤料3万元"/>
  </r>
  <r>
    <x v="0"/>
    <x v="0"/>
    <x v="0"/>
    <s v="烽火"/>
    <s v="A"/>
    <s v="B"/>
    <x v="12"/>
    <x v="12"/>
    <x v="0"/>
    <x v="0"/>
    <x v="0"/>
    <x v="0"/>
    <x v="0"/>
    <x v="0"/>
    <x v="0"/>
    <x v="0"/>
    <x v="0"/>
    <x v="0"/>
    <x v="26"/>
    <n v="810816"/>
    <n v="399374"/>
    <x v="0"/>
    <x v="0"/>
    <x v="0"/>
    <x v="0"/>
    <x v="0"/>
    <m/>
    <x v="0"/>
    <d v="2017-12-01T00:00:00"/>
    <x v="0"/>
    <n v="30"/>
    <m/>
    <x v="2"/>
    <s v="张军"/>
    <s v="1.2日收电子银承50万，2.5日收承兑40万"/>
  </r>
  <r>
    <x v="0"/>
    <x v="0"/>
    <x v="0"/>
    <s v="烽火"/>
    <s v="A"/>
    <s v="B"/>
    <x v="12"/>
    <x v="12"/>
    <x v="0"/>
    <x v="0"/>
    <x v="0"/>
    <x v="0"/>
    <x v="0"/>
    <x v="0"/>
    <x v="0"/>
    <x v="0"/>
    <x v="0"/>
    <x v="0"/>
    <x v="27"/>
    <n v="89184"/>
    <n v="0"/>
    <x v="0"/>
    <x v="0"/>
    <x v="0"/>
    <x v="0"/>
    <x v="0"/>
    <m/>
    <x v="0"/>
    <d v="2017-11-01T00:00:00"/>
    <x v="2"/>
    <n v="30"/>
    <m/>
    <x v="2"/>
    <s v="张军"/>
    <s v="1.2日收电子银承50万"/>
  </r>
  <r>
    <x v="0"/>
    <x v="0"/>
    <x v="0"/>
    <s v="富通"/>
    <s v="A"/>
    <s v="C"/>
    <x v="13"/>
    <x v="13"/>
    <x v="0"/>
    <x v="0"/>
    <x v="0"/>
    <x v="0"/>
    <x v="0"/>
    <x v="0"/>
    <x v="0"/>
    <x v="0"/>
    <x v="0"/>
    <x v="0"/>
    <x v="28"/>
    <m/>
    <n v="299565"/>
    <x v="0"/>
    <x v="0"/>
    <x v="0"/>
    <x v="0"/>
    <x v="0"/>
    <m/>
    <x v="0"/>
    <d v="2017-12-01T00:00:00"/>
    <x v="0"/>
    <n v="30"/>
    <m/>
    <x v="3"/>
    <s v="石浩宇"/>
    <m/>
  </r>
  <r>
    <x v="0"/>
    <x v="0"/>
    <x v="0"/>
    <s v="富通"/>
    <s v="A"/>
    <s v="C"/>
    <x v="13"/>
    <x v="13"/>
    <x v="0"/>
    <x v="0"/>
    <x v="0"/>
    <x v="0"/>
    <x v="0"/>
    <x v="0"/>
    <x v="0"/>
    <x v="0"/>
    <x v="0"/>
    <x v="0"/>
    <x v="29"/>
    <n v="1137670"/>
    <n v="582510"/>
    <x v="0"/>
    <x v="0"/>
    <x v="0"/>
    <x v="0"/>
    <x v="0"/>
    <m/>
    <x v="0"/>
    <d v="2017-11-01T00:00:00"/>
    <x v="2"/>
    <n v="30"/>
    <m/>
    <x v="3"/>
    <s v="石浩宇"/>
    <s v="1.30日收电子银承537670元_x000a_2.2日收商票60万"/>
  </r>
  <r>
    <x v="0"/>
    <x v="0"/>
    <x v="0"/>
    <s v="富通"/>
    <s v="A"/>
    <s v="C"/>
    <x v="14"/>
    <x v="14"/>
    <x v="0"/>
    <x v="0"/>
    <x v="0"/>
    <x v="0"/>
    <x v="0"/>
    <x v="0"/>
    <x v="0"/>
    <x v="0"/>
    <x v="0"/>
    <x v="0"/>
    <x v="30"/>
    <m/>
    <n v="2056700"/>
    <x v="0"/>
    <x v="0"/>
    <x v="0"/>
    <x v="0"/>
    <x v="0"/>
    <m/>
    <x v="0"/>
    <d v="2017-12-01T00:00:00"/>
    <x v="0"/>
    <n v="30"/>
    <m/>
    <x v="1"/>
    <s v="徐绪盛"/>
    <m/>
  </r>
  <r>
    <x v="0"/>
    <x v="0"/>
    <x v="0"/>
    <s v="富通"/>
    <s v="A"/>
    <s v="C"/>
    <x v="14"/>
    <x v="14"/>
    <x v="0"/>
    <x v="0"/>
    <x v="0"/>
    <x v="0"/>
    <x v="0"/>
    <x v="0"/>
    <x v="0"/>
    <x v="0"/>
    <x v="0"/>
    <x v="0"/>
    <x v="31"/>
    <n v="7976354.5"/>
    <n v="574762.5"/>
    <x v="0"/>
    <x v="0"/>
    <x v="0"/>
    <x v="0"/>
    <x v="0"/>
    <m/>
    <x v="0"/>
    <d v="2017-11-01T00:00:00"/>
    <x v="2"/>
    <n v="30"/>
    <m/>
    <x v="1"/>
    <s v="徐绪盛"/>
    <s v="1.31日收电子商承7976354.50元"/>
  </r>
  <r>
    <x v="0"/>
    <x v="0"/>
    <x v="0"/>
    <s v="富通"/>
    <s v="A"/>
    <s v="C"/>
    <x v="15"/>
    <x v="15"/>
    <x v="0"/>
    <x v="0"/>
    <x v="0"/>
    <x v="0"/>
    <x v="0"/>
    <x v="0"/>
    <x v="0"/>
    <x v="0"/>
    <x v="0"/>
    <x v="0"/>
    <x v="32"/>
    <n v="988800"/>
    <n v="654000"/>
    <x v="0"/>
    <x v="0"/>
    <x v="0"/>
    <x v="0"/>
    <x v="0"/>
    <m/>
    <x v="0"/>
    <d v="2017-11-01T00:00:00"/>
    <x v="2"/>
    <n v="30"/>
    <m/>
    <x v="4"/>
    <s v="柯童柱"/>
    <m/>
  </r>
  <r>
    <x v="0"/>
    <x v="0"/>
    <x v="0"/>
    <s v="富通"/>
    <s v="A"/>
    <s v="C"/>
    <x v="16"/>
    <x v="16"/>
    <x v="0"/>
    <x v="0"/>
    <x v="0"/>
    <x v="0"/>
    <x v="0"/>
    <x v="0"/>
    <x v="0"/>
    <x v="0"/>
    <x v="0"/>
    <x v="0"/>
    <x v="33"/>
    <n v="2127772.5"/>
    <n v="600000"/>
    <x v="0"/>
    <x v="0"/>
    <x v="0"/>
    <x v="0"/>
    <x v="0"/>
    <m/>
    <x v="0"/>
    <d v="2017-11-01T00:00:00"/>
    <x v="2"/>
    <n v="30"/>
    <m/>
    <x v="2"/>
    <s v="张军"/>
    <s v="1.26日收2127772.50元"/>
  </r>
  <r>
    <x v="0"/>
    <x v="0"/>
    <x v="0"/>
    <s v="富通"/>
    <s v="A"/>
    <s v="B"/>
    <x v="17"/>
    <x v="16"/>
    <x v="0"/>
    <x v="0"/>
    <x v="0"/>
    <x v="0"/>
    <x v="0"/>
    <x v="0"/>
    <x v="0"/>
    <x v="0"/>
    <x v="0"/>
    <x v="0"/>
    <x v="34"/>
    <n v="305475"/>
    <n v="550050"/>
    <x v="0"/>
    <x v="0"/>
    <x v="0"/>
    <x v="0"/>
    <x v="0"/>
    <m/>
    <x v="0"/>
    <d v="2017-12-01T00:00:00"/>
    <x v="0"/>
    <n v="30"/>
    <m/>
    <x v="3"/>
    <s v="石浩宇"/>
    <s v="1.31日商票422117.50元"/>
  </r>
  <r>
    <x v="0"/>
    <x v="0"/>
    <x v="0"/>
    <s v="富通"/>
    <s v="A"/>
    <s v="B"/>
    <x v="17"/>
    <x v="16"/>
    <x v="0"/>
    <x v="0"/>
    <x v="0"/>
    <x v="0"/>
    <x v="0"/>
    <x v="0"/>
    <x v="0"/>
    <x v="0"/>
    <x v="0"/>
    <x v="0"/>
    <x v="35"/>
    <n v="2116642.5"/>
    <n v="0"/>
    <x v="0"/>
    <x v="0"/>
    <x v="0"/>
    <x v="0"/>
    <x v="0"/>
    <m/>
    <x v="0"/>
    <d v="2017-11-01T00:00:00"/>
    <x v="2"/>
    <n v="30"/>
    <m/>
    <x v="3"/>
    <s v="石浩宇"/>
    <s v="1.26日收200万元_x000a_1.31日商票422117.50元"/>
  </r>
  <r>
    <x v="0"/>
    <x v="0"/>
    <x v="0"/>
    <s v="通光"/>
    <s v="C"/>
    <s v="C"/>
    <x v="18"/>
    <x v="17"/>
    <x v="0"/>
    <x v="0"/>
    <x v="0"/>
    <x v="0"/>
    <x v="0"/>
    <x v="0"/>
    <x v="0"/>
    <x v="0"/>
    <x v="0"/>
    <x v="0"/>
    <x v="36"/>
    <n v="203859.88"/>
    <n v="326765.12"/>
    <x v="0"/>
    <x v="0"/>
    <x v="0"/>
    <x v="0"/>
    <x v="0"/>
    <m/>
    <x v="0"/>
    <d v="2017-12-01T00:00:00"/>
    <x v="5"/>
    <n v="60"/>
    <m/>
    <x v="1"/>
    <s v="徐绪盛"/>
    <s v="2.2日收商票471609.88元"/>
  </r>
  <r>
    <x v="0"/>
    <x v="0"/>
    <x v="0"/>
    <s v="通光"/>
    <s v="C"/>
    <s v="C"/>
    <x v="18"/>
    <x v="17"/>
    <x v="0"/>
    <x v="0"/>
    <x v="0"/>
    <x v="0"/>
    <x v="0"/>
    <x v="0"/>
    <x v="0"/>
    <x v="0"/>
    <x v="0"/>
    <x v="0"/>
    <x v="37"/>
    <n v="317750"/>
    <n v="0"/>
    <x v="0"/>
    <x v="0"/>
    <x v="0"/>
    <x v="0"/>
    <x v="0"/>
    <m/>
    <x v="0"/>
    <d v="2017-11-01T00:00:00"/>
    <x v="6"/>
    <n v="60"/>
    <m/>
    <x v="1"/>
    <s v="徐绪盛"/>
    <s v="1.10日收款50000元_x000a_2.2日收商票471609.88元"/>
  </r>
  <r>
    <x v="0"/>
    <x v="0"/>
    <x v="0"/>
    <s v="通光"/>
    <s v="C"/>
    <s v="C"/>
    <x v="19"/>
    <x v="18"/>
    <x v="0"/>
    <x v="0"/>
    <x v="0"/>
    <x v="0"/>
    <x v="0"/>
    <x v="0"/>
    <x v="0"/>
    <x v="0"/>
    <x v="0"/>
    <x v="0"/>
    <x v="38"/>
    <n v="800000"/>
    <n v="55887.5"/>
    <x v="0"/>
    <x v="0"/>
    <x v="0"/>
    <x v="0"/>
    <x v="0"/>
    <m/>
    <x v="0"/>
    <d v="2017-12-01T00:00:00"/>
    <x v="0"/>
    <n v="30"/>
    <m/>
    <x v="1"/>
    <s v="徐绪盛"/>
    <s v="1.23日收电汇30万_x000a_1.29日收银承50万"/>
  </r>
  <r>
    <x v="0"/>
    <x v="0"/>
    <x v="0"/>
    <s v="特发"/>
    <s v="A"/>
    <s v="B"/>
    <x v="20"/>
    <x v="19"/>
    <x v="0"/>
    <x v="0"/>
    <x v="0"/>
    <x v="0"/>
    <x v="0"/>
    <x v="0"/>
    <x v="0"/>
    <x v="0"/>
    <x v="0"/>
    <x v="0"/>
    <x v="39"/>
    <m/>
    <n v="533600"/>
    <x v="0"/>
    <x v="0"/>
    <x v="0"/>
    <x v="0"/>
    <x v="0"/>
    <m/>
    <x v="0"/>
    <d v="2018-01-01T00:00:00"/>
    <x v="1"/>
    <n v="30"/>
    <m/>
    <x v="4"/>
    <s v="柯童柱"/>
    <m/>
  </r>
  <r>
    <x v="0"/>
    <x v="0"/>
    <x v="0"/>
    <s v="特发"/>
    <s v="A"/>
    <s v="B"/>
    <x v="20"/>
    <x v="19"/>
    <x v="0"/>
    <x v="0"/>
    <x v="0"/>
    <x v="0"/>
    <x v="0"/>
    <x v="0"/>
    <x v="0"/>
    <x v="0"/>
    <x v="0"/>
    <x v="0"/>
    <x v="40"/>
    <n v="2439580"/>
    <n v="0"/>
    <x v="0"/>
    <x v="0"/>
    <x v="0"/>
    <x v="0"/>
    <x v="0"/>
    <m/>
    <x v="0"/>
    <d v="2017-12-01T00:00:00"/>
    <x v="0"/>
    <n v="30"/>
    <m/>
    <x v="4"/>
    <s v="柯童柱"/>
    <s v="2.2日收商票2439580元"/>
  </r>
  <r>
    <x v="0"/>
    <x v="0"/>
    <x v="0"/>
    <s v="特发"/>
    <s v="A"/>
    <s v="C"/>
    <x v="21"/>
    <x v="20"/>
    <x v="0"/>
    <x v="0"/>
    <x v="0"/>
    <x v="0"/>
    <x v="0"/>
    <x v="0"/>
    <x v="0"/>
    <x v="0"/>
    <x v="0"/>
    <x v="0"/>
    <x v="41"/>
    <n v="1139950"/>
    <n v="334050"/>
    <x v="0"/>
    <x v="0"/>
    <x v="0"/>
    <x v="0"/>
    <x v="0"/>
    <m/>
    <x v="0"/>
    <d v="2017-12-01T00:00:00"/>
    <x v="0"/>
    <n v="30"/>
    <m/>
    <x v="4"/>
    <s v="柯童柱"/>
    <s v="2.6日收电子商承2733125.00元"/>
  </r>
  <r>
    <x v="0"/>
    <x v="0"/>
    <x v="0"/>
    <s v="特发"/>
    <s v="A"/>
    <s v="C"/>
    <x v="21"/>
    <x v="20"/>
    <x v="0"/>
    <x v="0"/>
    <x v="0"/>
    <x v="0"/>
    <x v="0"/>
    <x v="0"/>
    <x v="0"/>
    <x v="0"/>
    <x v="0"/>
    <x v="0"/>
    <x v="42"/>
    <n v="1593175"/>
    <n v="0"/>
    <x v="0"/>
    <x v="0"/>
    <x v="0"/>
    <x v="0"/>
    <x v="0"/>
    <m/>
    <x v="0"/>
    <d v="2017-11-01T00:00:00"/>
    <x v="2"/>
    <n v="30"/>
    <m/>
    <x v="4"/>
    <s v="柯童柱"/>
    <s v="2.6日收电子商承2733125.00元"/>
  </r>
  <r>
    <x v="0"/>
    <x v="0"/>
    <x v="0"/>
    <s v="特发"/>
    <s v="A"/>
    <s v="A"/>
    <x v="22"/>
    <x v="21"/>
    <x v="0"/>
    <x v="0"/>
    <x v="0"/>
    <x v="0"/>
    <x v="0"/>
    <x v="0"/>
    <x v="0"/>
    <x v="0"/>
    <x v="0"/>
    <x v="0"/>
    <x v="43"/>
    <m/>
    <n v="286950"/>
    <x v="0"/>
    <x v="0"/>
    <x v="0"/>
    <x v="0"/>
    <x v="0"/>
    <m/>
    <x v="0"/>
    <d v="2017-12-01T00:00:00"/>
    <x v="0"/>
    <n v="30"/>
    <m/>
    <x v="3"/>
    <s v="石浩宇"/>
    <m/>
  </r>
  <r>
    <x v="0"/>
    <x v="0"/>
    <x v="0"/>
    <s v="亨通"/>
    <s v="A"/>
    <s v="A"/>
    <x v="23"/>
    <x v="22"/>
    <x v="0"/>
    <x v="0"/>
    <x v="0"/>
    <x v="0"/>
    <x v="0"/>
    <x v="0"/>
    <x v="0"/>
    <x v="0"/>
    <x v="0"/>
    <x v="0"/>
    <x v="44"/>
    <n v="334200"/>
    <n v="0"/>
    <x v="0"/>
    <x v="0"/>
    <x v="0"/>
    <x v="0"/>
    <x v="0"/>
    <m/>
    <x v="0"/>
    <d v="2017-12-01T00:00:00"/>
    <x v="0"/>
    <n v="30"/>
    <m/>
    <x v="4"/>
    <s v="柯童柱"/>
    <s v="1.4收电子银承1383600元，退回1049400元"/>
  </r>
  <r>
    <x v="0"/>
    <x v="0"/>
    <x v="0"/>
    <s v="亨通"/>
    <s v="A"/>
    <s v="A"/>
    <x v="24"/>
    <x v="23"/>
    <x v="0"/>
    <x v="0"/>
    <x v="0"/>
    <x v="0"/>
    <x v="0"/>
    <x v="0"/>
    <x v="0"/>
    <x v="0"/>
    <x v="0"/>
    <x v="0"/>
    <x v="45"/>
    <n v="40100"/>
    <n v="3900"/>
    <x v="0"/>
    <x v="0"/>
    <x v="0"/>
    <x v="0"/>
    <x v="0"/>
    <m/>
    <x v="0"/>
    <d v="2017-12-01T00:00:00"/>
    <x v="0"/>
    <n v="30"/>
    <m/>
    <x v="1"/>
    <s v="徐绪盛"/>
    <s v="1.16日收电汇40100元"/>
  </r>
  <r>
    <x v="0"/>
    <x v="0"/>
    <x v="0"/>
    <s v="其他"/>
    <s v="C"/>
    <s v="B"/>
    <x v="25"/>
    <x v="24"/>
    <x v="0"/>
    <x v="0"/>
    <x v="0"/>
    <x v="0"/>
    <x v="0"/>
    <x v="0"/>
    <x v="0"/>
    <x v="0"/>
    <x v="0"/>
    <x v="0"/>
    <x v="46"/>
    <n v="347011.09"/>
    <n v="91570.76999999996"/>
    <x v="0"/>
    <x v="0"/>
    <x v="0"/>
    <x v="0"/>
    <x v="0"/>
    <m/>
    <x v="0"/>
    <d v="2017-11-01T00:00:00"/>
    <x v="6"/>
    <n v="60"/>
    <m/>
    <x v="1"/>
    <s v="徐绪盛"/>
    <s v="1.26日收承兑333105元，收电汇13906.09元"/>
  </r>
  <r>
    <x v="0"/>
    <x v="0"/>
    <x v="0"/>
    <s v="其他"/>
    <s v="C"/>
    <s v="A"/>
    <x v="26"/>
    <x v="25"/>
    <x v="0"/>
    <x v="0"/>
    <x v="0"/>
    <x v="0"/>
    <x v="0"/>
    <x v="0"/>
    <x v="0"/>
    <x v="0"/>
    <x v="0"/>
    <x v="0"/>
    <x v="47"/>
    <n v="217800"/>
    <n v="0"/>
    <x v="0"/>
    <x v="0"/>
    <x v="0"/>
    <x v="0"/>
    <x v="0"/>
    <m/>
    <x v="0"/>
    <d v="2017-12-01T00:00:00"/>
    <x v="5"/>
    <n v="60"/>
    <m/>
    <x v="1"/>
    <s v="徐绪盛"/>
    <s v="2.1日收电汇217800元"/>
  </r>
  <r>
    <x v="0"/>
    <x v="0"/>
    <x v="0"/>
    <s v="其他"/>
    <s v="C"/>
    <s v="C"/>
    <x v="27"/>
    <x v="26"/>
    <x v="0"/>
    <x v="0"/>
    <x v="0"/>
    <x v="0"/>
    <x v="0"/>
    <x v="0"/>
    <x v="0"/>
    <x v="0"/>
    <x v="0"/>
    <x v="0"/>
    <x v="48"/>
    <n v="835440"/>
    <n v="100000"/>
    <x v="0"/>
    <x v="0"/>
    <x v="0"/>
    <x v="0"/>
    <x v="0"/>
    <m/>
    <x v="0"/>
    <d v="2017-11-01T00:00:00"/>
    <x v="2"/>
    <n v="30"/>
    <m/>
    <x v="1"/>
    <s v="徐绪盛"/>
    <s v="1.18日收电汇835440元"/>
  </r>
  <r>
    <x v="0"/>
    <x v="0"/>
    <x v="0"/>
    <s v="其他"/>
    <s v="B"/>
    <s v="A"/>
    <x v="28"/>
    <x v="27"/>
    <x v="0"/>
    <x v="0"/>
    <x v="0"/>
    <x v="0"/>
    <x v="0"/>
    <x v="0"/>
    <x v="0"/>
    <x v="0"/>
    <x v="0"/>
    <x v="0"/>
    <x v="49"/>
    <m/>
    <n v="23474.69"/>
    <x v="0"/>
    <x v="0"/>
    <x v="0"/>
    <x v="0"/>
    <x v="0"/>
    <m/>
    <x v="0"/>
    <d v="2017-12-01T00:00:00"/>
    <x v="0"/>
    <n v="30"/>
    <m/>
    <x v="0"/>
    <s v="杭得利"/>
    <m/>
  </r>
  <r>
    <x v="0"/>
    <x v="0"/>
    <x v="0"/>
    <s v="其他"/>
    <s v="C"/>
    <s v="C"/>
    <x v="29"/>
    <x v="28"/>
    <x v="0"/>
    <x v="0"/>
    <x v="0"/>
    <x v="0"/>
    <x v="0"/>
    <x v="0"/>
    <x v="0"/>
    <x v="0"/>
    <x v="0"/>
    <x v="0"/>
    <x v="50"/>
    <m/>
    <n v="661120"/>
    <x v="0"/>
    <x v="0"/>
    <x v="0"/>
    <x v="0"/>
    <x v="0"/>
    <m/>
    <x v="0"/>
    <d v="2017-12-01T00:00:00"/>
    <x v="3"/>
    <n v="90"/>
    <m/>
    <x v="0"/>
    <s v="杭得利"/>
    <m/>
  </r>
  <r>
    <x v="0"/>
    <x v="0"/>
    <x v="0"/>
    <s v="其他"/>
    <s v="C"/>
    <s v="C"/>
    <x v="29"/>
    <x v="28"/>
    <x v="0"/>
    <x v="0"/>
    <x v="0"/>
    <x v="0"/>
    <x v="0"/>
    <x v="0"/>
    <x v="0"/>
    <x v="0"/>
    <x v="0"/>
    <x v="0"/>
    <x v="51"/>
    <n v="176040"/>
    <n v="909320"/>
    <x v="0"/>
    <x v="0"/>
    <x v="0"/>
    <x v="0"/>
    <x v="0"/>
    <m/>
    <x v="0"/>
    <d v="2017-11-01T00:00:00"/>
    <x v="4"/>
    <n v="90"/>
    <m/>
    <x v="0"/>
    <s v="杭得利"/>
    <s v="1.26日收电汇176040元"/>
  </r>
  <r>
    <x v="0"/>
    <x v="0"/>
    <x v="0"/>
    <s v="其他"/>
    <s v="B"/>
    <s v="C"/>
    <x v="30"/>
    <x v="29"/>
    <x v="0"/>
    <x v="0"/>
    <x v="0"/>
    <x v="0"/>
    <x v="0"/>
    <x v="0"/>
    <x v="0"/>
    <x v="0"/>
    <x v="0"/>
    <x v="0"/>
    <x v="52"/>
    <m/>
    <n v="111600"/>
    <x v="0"/>
    <x v="0"/>
    <x v="0"/>
    <x v="0"/>
    <x v="0"/>
    <m/>
    <x v="0"/>
    <d v="2018-02-03T00:00:00"/>
    <x v="7"/>
    <n v="90"/>
    <m/>
    <x v="0"/>
    <s v="杭得利"/>
    <m/>
  </r>
  <r>
    <x v="0"/>
    <x v="0"/>
    <x v="0"/>
    <s v="其他"/>
    <s v="B"/>
    <s v="C"/>
    <x v="30"/>
    <x v="29"/>
    <x v="0"/>
    <x v="0"/>
    <x v="0"/>
    <x v="0"/>
    <x v="0"/>
    <x v="0"/>
    <x v="0"/>
    <x v="0"/>
    <x v="0"/>
    <x v="0"/>
    <x v="53"/>
    <m/>
    <n v="486375"/>
    <x v="0"/>
    <x v="0"/>
    <x v="0"/>
    <x v="0"/>
    <x v="0"/>
    <m/>
    <x v="0"/>
    <d v="2017-12-01T00:00:00"/>
    <x v="3"/>
    <n v="90"/>
    <m/>
    <x v="0"/>
    <s v="杭得利"/>
    <m/>
  </r>
  <r>
    <x v="0"/>
    <x v="0"/>
    <x v="0"/>
    <s v="其他"/>
    <s v="B"/>
    <s v="C"/>
    <x v="30"/>
    <x v="29"/>
    <x v="0"/>
    <x v="0"/>
    <x v="0"/>
    <x v="0"/>
    <x v="0"/>
    <x v="0"/>
    <x v="0"/>
    <x v="0"/>
    <x v="0"/>
    <x v="0"/>
    <x v="54"/>
    <m/>
    <n v="374525"/>
    <x v="0"/>
    <x v="0"/>
    <x v="0"/>
    <x v="0"/>
    <x v="0"/>
    <m/>
    <x v="0"/>
    <d v="2017-05-22T00:00:00"/>
    <x v="8"/>
    <n v="90"/>
    <m/>
    <x v="0"/>
    <s v="杭得利"/>
    <m/>
  </r>
  <r>
    <x v="1"/>
    <x v="0"/>
    <x v="0"/>
    <s v="其他"/>
    <s v="B"/>
    <s v="C"/>
    <x v="30"/>
    <x v="29"/>
    <x v="0"/>
    <x v="0"/>
    <x v="0"/>
    <x v="0"/>
    <x v="0"/>
    <x v="0"/>
    <x v="0"/>
    <x v="0"/>
    <x v="0"/>
    <x v="0"/>
    <x v="55"/>
    <m/>
    <n v="251100"/>
    <x v="0"/>
    <x v="0"/>
    <x v="0"/>
    <x v="0"/>
    <x v="0"/>
    <m/>
    <x v="0"/>
    <d v="2017-06-29T00:00:00"/>
    <x v="9"/>
    <n v="90"/>
    <m/>
    <x v="0"/>
    <s v="杭得利"/>
    <m/>
  </r>
  <r>
    <x v="1"/>
    <x v="0"/>
    <x v="0"/>
    <s v="其他"/>
    <s v="B"/>
    <s v="C"/>
    <x v="30"/>
    <x v="29"/>
    <x v="0"/>
    <x v="0"/>
    <x v="0"/>
    <x v="0"/>
    <x v="0"/>
    <x v="0"/>
    <x v="0"/>
    <x v="0"/>
    <x v="0"/>
    <x v="0"/>
    <x v="56"/>
    <m/>
    <n v="272025"/>
    <x v="0"/>
    <x v="0"/>
    <x v="0"/>
    <x v="0"/>
    <x v="0"/>
    <m/>
    <x v="0"/>
    <d v="2017-07-25T00:00:00"/>
    <x v="10"/>
    <n v="90"/>
    <m/>
    <x v="0"/>
    <s v="杭得利"/>
    <m/>
  </r>
  <r>
    <x v="1"/>
    <x v="0"/>
    <x v="0"/>
    <s v="其他"/>
    <s v="B"/>
    <s v="C"/>
    <x v="30"/>
    <x v="29"/>
    <x v="0"/>
    <x v="0"/>
    <x v="0"/>
    <x v="0"/>
    <x v="0"/>
    <x v="0"/>
    <x v="0"/>
    <x v="0"/>
    <x v="0"/>
    <x v="0"/>
    <x v="57"/>
    <m/>
    <n v="210750"/>
    <x v="0"/>
    <x v="0"/>
    <x v="0"/>
    <x v="0"/>
    <x v="0"/>
    <m/>
    <x v="0"/>
    <d v="2017-08-27T00:00:00"/>
    <x v="11"/>
    <n v="90"/>
    <m/>
    <x v="0"/>
    <s v="杭得利"/>
    <m/>
  </r>
  <r>
    <x v="1"/>
    <x v="0"/>
    <x v="0"/>
    <s v="其他"/>
    <s v="B"/>
    <s v="C"/>
    <x v="30"/>
    <x v="29"/>
    <x v="0"/>
    <x v="0"/>
    <x v="0"/>
    <x v="0"/>
    <x v="0"/>
    <x v="0"/>
    <x v="0"/>
    <x v="0"/>
    <x v="0"/>
    <x v="0"/>
    <x v="58"/>
    <m/>
    <n v="174375"/>
    <x v="0"/>
    <x v="0"/>
    <x v="0"/>
    <x v="0"/>
    <x v="0"/>
    <m/>
    <x v="0"/>
    <d v="2017-09-15T00:00:00"/>
    <x v="12"/>
    <n v="90"/>
    <m/>
    <x v="0"/>
    <s v="杭得利"/>
    <m/>
  </r>
  <r>
    <x v="0"/>
    <x v="0"/>
    <x v="0"/>
    <s v="其他"/>
    <s v="C"/>
    <s v="C"/>
    <x v="31"/>
    <x v="30"/>
    <x v="0"/>
    <x v="0"/>
    <x v="0"/>
    <x v="0"/>
    <x v="0"/>
    <x v="0"/>
    <x v="0"/>
    <x v="0"/>
    <x v="0"/>
    <x v="0"/>
    <x v="59"/>
    <m/>
    <n v="267014"/>
    <x v="0"/>
    <x v="0"/>
    <x v="0"/>
    <x v="0"/>
    <x v="0"/>
    <m/>
    <x v="0"/>
    <d v="2017-11-01T00:00:00"/>
    <x v="2"/>
    <n v="30"/>
    <m/>
    <x v="0"/>
    <s v="杭得利"/>
    <m/>
  </r>
  <r>
    <x v="0"/>
    <x v="0"/>
    <x v="0"/>
    <s v="其他"/>
    <s v="B"/>
    <s v="C"/>
    <x v="32"/>
    <x v="31"/>
    <x v="0"/>
    <x v="0"/>
    <x v="0"/>
    <x v="0"/>
    <x v="0"/>
    <x v="0"/>
    <x v="0"/>
    <x v="0"/>
    <x v="0"/>
    <x v="0"/>
    <x v="60"/>
    <n v="376100"/>
    <n v="100000"/>
    <x v="0"/>
    <x v="0"/>
    <x v="0"/>
    <x v="0"/>
    <x v="0"/>
    <m/>
    <x v="0"/>
    <d v="2017-12-01T00:00:00"/>
    <x v="0"/>
    <n v="30"/>
    <m/>
    <x v="1"/>
    <s v="徐绪盛"/>
    <s v="1.28日收银承376100元"/>
  </r>
  <r>
    <x v="0"/>
    <x v="0"/>
    <x v="0"/>
    <s v="其他"/>
    <s v="B"/>
    <s v="A"/>
    <x v="33"/>
    <x v="32"/>
    <x v="0"/>
    <x v="0"/>
    <x v="0"/>
    <x v="0"/>
    <x v="0"/>
    <x v="0"/>
    <x v="0"/>
    <x v="0"/>
    <x v="0"/>
    <x v="0"/>
    <x v="61"/>
    <m/>
    <n v="844882.5"/>
    <x v="0"/>
    <x v="0"/>
    <x v="0"/>
    <x v="0"/>
    <x v="0"/>
    <m/>
    <x v="0"/>
    <d v="2017-12-01T00:00:00"/>
    <x v="0"/>
    <n v="30"/>
    <m/>
    <x v="1"/>
    <s v="徐绪盛"/>
    <m/>
  </r>
  <r>
    <x v="0"/>
    <x v="0"/>
    <x v="0"/>
    <s v="其他"/>
    <s v="B"/>
    <s v="A"/>
    <x v="33"/>
    <x v="32"/>
    <x v="0"/>
    <x v="0"/>
    <x v="0"/>
    <x v="0"/>
    <x v="0"/>
    <x v="0"/>
    <x v="0"/>
    <x v="0"/>
    <x v="0"/>
    <x v="0"/>
    <x v="62"/>
    <m/>
    <n v="18157"/>
    <x v="0"/>
    <x v="0"/>
    <x v="0"/>
    <x v="0"/>
    <x v="0"/>
    <m/>
    <x v="0"/>
    <d v="2017-11-01T00:00:00"/>
    <x v="2"/>
    <n v="30"/>
    <m/>
    <x v="1"/>
    <s v="徐绪盛"/>
    <m/>
  </r>
  <r>
    <x v="0"/>
    <x v="0"/>
    <x v="0"/>
    <s v="其他"/>
    <s v="A"/>
    <s v="B"/>
    <x v="34"/>
    <x v="33"/>
    <x v="0"/>
    <x v="0"/>
    <x v="0"/>
    <x v="0"/>
    <x v="0"/>
    <x v="0"/>
    <x v="0"/>
    <x v="0"/>
    <x v="0"/>
    <x v="0"/>
    <x v="63"/>
    <n v="2368979.66"/>
    <n v="630410.33999999985"/>
    <x v="0"/>
    <x v="0"/>
    <x v="0"/>
    <x v="0"/>
    <x v="0"/>
    <m/>
    <x v="0"/>
    <d v="2017-12-01T00:00:00"/>
    <x v="13"/>
    <n v="0"/>
    <m/>
    <x v="1"/>
    <s v="徐绪盛"/>
    <s v="1.31日收电汇2583465元 "/>
  </r>
  <r>
    <x v="0"/>
    <x v="0"/>
    <x v="0"/>
    <s v="其他"/>
    <s v="A"/>
    <s v="B"/>
    <x v="34"/>
    <x v="33"/>
    <x v="0"/>
    <x v="0"/>
    <x v="0"/>
    <x v="0"/>
    <x v="0"/>
    <x v="0"/>
    <x v="0"/>
    <x v="0"/>
    <x v="0"/>
    <x v="0"/>
    <x v="64"/>
    <n v="214485.34"/>
    <n v="0"/>
    <x v="0"/>
    <x v="0"/>
    <x v="0"/>
    <x v="0"/>
    <x v="0"/>
    <m/>
    <x v="0"/>
    <d v="2017-11-01T00:00:00"/>
    <x v="14"/>
    <n v="0"/>
    <m/>
    <x v="1"/>
    <s v="徐绪盛"/>
    <s v="1.31日收电汇2583465元 "/>
  </r>
  <r>
    <x v="0"/>
    <x v="0"/>
    <x v="0"/>
    <s v="其他"/>
    <s v="C"/>
    <s v="B"/>
    <x v="35"/>
    <x v="34"/>
    <x v="0"/>
    <x v="0"/>
    <x v="0"/>
    <x v="0"/>
    <x v="0"/>
    <x v="0"/>
    <x v="0"/>
    <x v="0"/>
    <x v="0"/>
    <x v="0"/>
    <x v="65"/>
    <n v="100000"/>
    <n v="316546.5"/>
    <x v="0"/>
    <x v="0"/>
    <x v="0"/>
    <x v="0"/>
    <x v="0"/>
    <m/>
    <x v="0"/>
    <d v="2017-11-01T00:00:00"/>
    <x v="2"/>
    <n v="30"/>
    <m/>
    <x v="4"/>
    <s v="柯童柱"/>
    <s v="1.12日收商票10万元整"/>
  </r>
  <r>
    <x v="0"/>
    <x v="0"/>
    <x v="0"/>
    <s v="其他"/>
    <s v="B"/>
    <s v="A"/>
    <x v="36"/>
    <x v="35"/>
    <x v="0"/>
    <x v="0"/>
    <x v="0"/>
    <x v="0"/>
    <x v="0"/>
    <x v="0"/>
    <x v="0"/>
    <x v="0"/>
    <x v="0"/>
    <x v="0"/>
    <x v="66"/>
    <n v="60600"/>
    <n v="0"/>
    <x v="0"/>
    <x v="0"/>
    <x v="0"/>
    <x v="0"/>
    <x v="0"/>
    <m/>
    <x v="0"/>
    <d v="2017-12-01T00:00:00"/>
    <x v="0"/>
    <n v="30"/>
    <m/>
    <x v="3"/>
    <s v="石浩宇"/>
    <s v="2.6日收承兑173230.00元"/>
  </r>
  <r>
    <x v="0"/>
    <x v="0"/>
    <x v="0"/>
    <s v="其他"/>
    <s v="B"/>
    <s v="A"/>
    <x v="36"/>
    <x v="35"/>
    <x v="0"/>
    <x v="0"/>
    <x v="0"/>
    <x v="0"/>
    <x v="0"/>
    <x v="0"/>
    <x v="0"/>
    <x v="0"/>
    <x v="0"/>
    <x v="0"/>
    <x v="67"/>
    <n v="302593.49"/>
    <n v="0"/>
    <x v="0"/>
    <x v="0"/>
    <x v="0"/>
    <x v="0"/>
    <x v="0"/>
    <m/>
    <x v="0"/>
    <d v="2017-11-01T00:00:00"/>
    <x v="2"/>
    <n v="30"/>
    <m/>
    <x v="3"/>
    <s v="石浩宇"/>
    <s v="1.10日收30万银承_x000a_2.6日收承兑173230.00元"/>
  </r>
  <r>
    <x v="0"/>
    <x v="0"/>
    <x v="0"/>
    <s v="其他"/>
    <s v="C"/>
    <s v="B"/>
    <x v="37"/>
    <x v="36"/>
    <x v="0"/>
    <x v="0"/>
    <x v="0"/>
    <x v="0"/>
    <x v="0"/>
    <x v="0"/>
    <x v="0"/>
    <x v="0"/>
    <x v="0"/>
    <x v="0"/>
    <x v="68"/>
    <m/>
    <n v="31900"/>
    <x v="0"/>
    <x v="0"/>
    <x v="0"/>
    <x v="0"/>
    <x v="0"/>
    <m/>
    <x v="0"/>
    <d v="2017-12-01T00:00:00"/>
    <x v="0"/>
    <n v="30"/>
    <m/>
    <x v="3"/>
    <s v="石浩宇"/>
    <m/>
  </r>
  <r>
    <x v="0"/>
    <x v="0"/>
    <x v="0"/>
    <s v="其他"/>
    <s v="C"/>
    <s v="B"/>
    <x v="37"/>
    <x v="36"/>
    <x v="0"/>
    <x v="0"/>
    <x v="0"/>
    <x v="0"/>
    <x v="0"/>
    <x v="0"/>
    <x v="0"/>
    <x v="0"/>
    <x v="0"/>
    <x v="0"/>
    <x v="69"/>
    <n v="39000"/>
    <n v="4075"/>
    <x v="0"/>
    <x v="0"/>
    <x v="0"/>
    <x v="0"/>
    <x v="0"/>
    <m/>
    <x v="0"/>
    <d v="2017-11-01T00:00:00"/>
    <x v="2"/>
    <n v="30"/>
    <m/>
    <x v="3"/>
    <s v="石浩宇"/>
    <s v="2.2日收银承39000元"/>
  </r>
  <r>
    <x v="0"/>
    <x v="0"/>
    <x v="0"/>
    <s v="其他"/>
    <s v="C"/>
    <s v="C"/>
    <x v="38"/>
    <x v="37"/>
    <x v="0"/>
    <x v="0"/>
    <x v="0"/>
    <x v="0"/>
    <x v="0"/>
    <x v="0"/>
    <x v="0"/>
    <x v="0"/>
    <x v="0"/>
    <x v="0"/>
    <x v="70"/>
    <m/>
    <n v="107000"/>
    <x v="0"/>
    <x v="0"/>
    <x v="0"/>
    <x v="0"/>
    <x v="0"/>
    <m/>
    <x v="0"/>
    <d v="2017-12-01T00:00:00"/>
    <x v="5"/>
    <n v="60"/>
    <m/>
    <x v="4"/>
    <s v="柯童柱"/>
    <m/>
  </r>
  <r>
    <x v="0"/>
    <x v="0"/>
    <x v="0"/>
    <s v="其他"/>
    <s v="C"/>
    <s v="C"/>
    <x v="38"/>
    <x v="37"/>
    <x v="0"/>
    <x v="0"/>
    <x v="0"/>
    <x v="0"/>
    <x v="0"/>
    <x v="0"/>
    <x v="0"/>
    <x v="0"/>
    <x v="0"/>
    <x v="0"/>
    <x v="71"/>
    <n v="171500"/>
    <n v="221000"/>
    <x v="0"/>
    <x v="0"/>
    <x v="0"/>
    <x v="0"/>
    <x v="0"/>
    <m/>
    <x v="0"/>
    <d v="2017-11-01T00:00:00"/>
    <x v="6"/>
    <n v="60"/>
    <m/>
    <x v="4"/>
    <s v="柯童柱"/>
    <s v="1.8日收电汇87500元_x000a_1.31日收电子银承5万元，电汇34000元"/>
  </r>
  <r>
    <x v="0"/>
    <x v="0"/>
    <x v="0"/>
    <s v="其他"/>
    <s v="C"/>
    <s v="C"/>
    <x v="39"/>
    <x v="38"/>
    <x v="0"/>
    <x v="0"/>
    <x v="0"/>
    <x v="0"/>
    <x v="0"/>
    <x v="0"/>
    <x v="0"/>
    <x v="0"/>
    <x v="0"/>
    <x v="0"/>
    <x v="72"/>
    <m/>
    <n v="190055.12"/>
    <x v="0"/>
    <x v="0"/>
    <x v="0"/>
    <x v="0"/>
    <x v="0"/>
    <m/>
    <x v="0"/>
    <d v="2017-11-01T00:00:00"/>
    <x v="2"/>
    <n v="30"/>
    <m/>
    <x v="4"/>
    <s v="柯童柱"/>
    <m/>
  </r>
  <r>
    <x v="0"/>
    <x v="0"/>
    <x v="0"/>
    <s v="其他"/>
    <s v="B"/>
    <s v="A"/>
    <x v="40"/>
    <x v="39"/>
    <x v="0"/>
    <x v="0"/>
    <x v="0"/>
    <x v="0"/>
    <x v="0"/>
    <x v="0"/>
    <x v="0"/>
    <x v="0"/>
    <x v="0"/>
    <x v="0"/>
    <x v="73"/>
    <n v="1203237.5"/>
    <n v="-923179.86"/>
    <x v="0"/>
    <x v="0"/>
    <x v="0"/>
    <x v="0"/>
    <x v="0"/>
    <m/>
    <x v="0"/>
    <d v="2017-12-01T00:00:00"/>
    <x v="0"/>
    <n v="30"/>
    <m/>
    <x v="4"/>
    <s v="柯童柱"/>
    <m/>
  </r>
  <r>
    <x v="0"/>
    <x v="0"/>
    <x v="0"/>
    <s v="其他"/>
    <s v="C"/>
    <s v="A"/>
    <x v="41"/>
    <x v="40"/>
    <x v="0"/>
    <x v="0"/>
    <x v="0"/>
    <x v="0"/>
    <x v="0"/>
    <x v="0"/>
    <x v="0"/>
    <x v="0"/>
    <x v="0"/>
    <x v="0"/>
    <x v="74"/>
    <m/>
    <n v="-666.09"/>
    <x v="0"/>
    <x v="0"/>
    <x v="0"/>
    <x v="0"/>
    <x v="0"/>
    <m/>
    <x v="0"/>
    <d v="2017-11-01T00:00:00"/>
    <x v="14"/>
    <n v="0"/>
    <m/>
    <x v="4"/>
    <s v="柯童柱"/>
    <m/>
  </r>
  <r>
    <x v="0"/>
    <x v="0"/>
    <x v="0"/>
    <s v="其他"/>
    <s v="C"/>
    <s v="C"/>
    <x v="42"/>
    <x v="41"/>
    <x v="0"/>
    <x v="0"/>
    <x v="0"/>
    <x v="0"/>
    <x v="0"/>
    <x v="0"/>
    <x v="0"/>
    <x v="0"/>
    <x v="0"/>
    <x v="0"/>
    <x v="75"/>
    <n v="48300"/>
    <n v="0"/>
    <x v="0"/>
    <x v="0"/>
    <x v="0"/>
    <x v="0"/>
    <x v="0"/>
    <m/>
    <x v="0"/>
    <d v="2017-12-01T00:00:00"/>
    <x v="0"/>
    <n v="30"/>
    <m/>
    <x v="1"/>
    <s v="徐绪盛"/>
    <s v="2.2日收电汇48300元"/>
  </r>
  <r>
    <x v="0"/>
    <x v="0"/>
    <x v="0"/>
    <s v="其他"/>
    <s v="C"/>
    <s v="C"/>
    <x v="43"/>
    <x v="42"/>
    <x v="0"/>
    <x v="0"/>
    <x v="0"/>
    <x v="0"/>
    <x v="0"/>
    <x v="0"/>
    <x v="0"/>
    <x v="0"/>
    <x v="0"/>
    <x v="0"/>
    <x v="76"/>
    <n v="300000"/>
    <n v="211237"/>
    <x v="0"/>
    <x v="0"/>
    <x v="0"/>
    <x v="0"/>
    <x v="0"/>
    <m/>
    <x v="0"/>
    <d v="2017-11-01T00:00:00"/>
    <x v="14"/>
    <n v="0"/>
    <m/>
    <x v="2"/>
    <s v="张军"/>
    <s v="1.15日收电汇30万"/>
  </r>
  <r>
    <x v="0"/>
    <x v="0"/>
    <x v="0"/>
    <s v="其他"/>
    <s v="A"/>
    <s v="C"/>
    <x v="44"/>
    <x v="43"/>
    <x v="0"/>
    <x v="0"/>
    <x v="0"/>
    <x v="0"/>
    <x v="0"/>
    <x v="0"/>
    <x v="0"/>
    <x v="0"/>
    <x v="0"/>
    <x v="0"/>
    <x v="77"/>
    <n v="1283335.71"/>
    <n v="-422064.20999999996"/>
    <x v="0"/>
    <x v="0"/>
    <x v="0"/>
    <x v="0"/>
    <x v="0"/>
    <m/>
    <x v="0"/>
    <d v="2018-01-01T00:00:00"/>
    <x v="1"/>
    <n v="30"/>
    <m/>
    <x v="3"/>
    <s v="石浩宇"/>
    <s v="2.6日收承兑2235560.71元"/>
  </r>
  <r>
    <x v="0"/>
    <x v="0"/>
    <x v="0"/>
    <s v="其他"/>
    <s v="A"/>
    <s v="C"/>
    <x v="44"/>
    <x v="43"/>
    <x v="0"/>
    <x v="0"/>
    <x v="0"/>
    <x v="0"/>
    <x v="0"/>
    <x v="0"/>
    <x v="0"/>
    <x v="0"/>
    <x v="0"/>
    <x v="0"/>
    <x v="78"/>
    <n v="4741016.16"/>
    <n v="0"/>
    <x v="0"/>
    <x v="0"/>
    <x v="0"/>
    <x v="0"/>
    <x v="0"/>
    <m/>
    <x v="0"/>
    <d v="2017-12-01T00:00:00"/>
    <x v="0"/>
    <n v="30"/>
    <m/>
    <x v="3"/>
    <s v="石浩宇"/>
    <s v="1.12日收电子银承270万整，有10万是投标保证金_x000a_1.3收电子银承415440.66元_x000a_1.29日收银承673350.50元 _x000a_2.6日收承兑2235560.71元"/>
  </r>
  <r>
    <x v="0"/>
    <x v="0"/>
    <x v="0"/>
    <s v="其他"/>
    <s v="A"/>
    <s v="B"/>
    <x v="45"/>
    <x v="44"/>
    <x v="0"/>
    <x v="0"/>
    <x v="0"/>
    <x v="0"/>
    <x v="0"/>
    <x v="0"/>
    <x v="0"/>
    <x v="0"/>
    <x v="0"/>
    <x v="0"/>
    <x v="79"/>
    <n v="2143420"/>
    <n v="0"/>
    <x v="0"/>
    <x v="0"/>
    <x v="0"/>
    <x v="0"/>
    <x v="0"/>
    <m/>
    <x v="0"/>
    <d v="2017-12-01T00:00:00"/>
    <x v="0"/>
    <n v="30"/>
    <m/>
    <x v="4"/>
    <s v="柯童柱"/>
    <s v="2.1日收电子银承200万_x000a_2.5日收电子银承143420元"/>
  </r>
  <r>
    <x v="0"/>
    <x v="0"/>
    <x v="0"/>
    <s v="其他"/>
    <s v="C"/>
    <s v="C"/>
    <x v="46"/>
    <x v="45"/>
    <x v="0"/>
    <x v="0"/>
    <x v="0"/>
    <x v="0"/>
    <x v="0"/>
    <x v="0"/>
    <x v="0"/>
    <x v="0"/>
    <x v="0"/>
    <x v="0"/>
    <x v="80"/>
    <m/>
    <n v="15450"/>
    <x v="0"/>
    <x v="0"/>
    <x v="0"/>
    <x v="0"/>
    <x v="0"/>
    <m/>
    <x v="0"/>
    <d v="2017-12-01T00:00:00"/>
    <x v="0"/>
    <n v="30"/>
    <m/>
    <x v="4"/>
    <s v="柯童柱"/>
    <m/>
  </r>
  <r>
    <x v="0"/>
    <x v="0"/>
    <x v="0"/>
    <s v="其他"/>
    <s v="C"/>
    <s v="C"/>
    <x v="46"/>
    <x v="45"/>
    <x v="0"/>
    <x v="0"/>
    <x v="0"/>
    <x v="0"/>
    <x v="0"/>
    <x v="0"/>
    <x v="0"/>
    <x v="0"/>
    <x v="0"/>
    <x v="0"/>
    <x v="81"/>
    <n v="608090"/>
    <n v="385637.5"/>
    <x v="0"/>
    <x v="0"/>
    <x v="0"/>
    <x v="0"/>
    <x v="0"/>
    <m/>
    <x v="0"/>
    <d v="2017-11-01T00:00:00"/>
    <x v="2"/>
    <n v="30"/>
    <m/>
    <x v="4"/>
    <s v="柯童柱"/>
    <s v="1.17日收电汇148090元_x000a_1.2日收电子银承46万"/>
  </r>
  <r>
    <x v="0"/>
    <x v="0"/>
    <x v="0"/>
    <s v="其他"/>
    <s v="C"/>
    <s v="C"/>
    <x v="47"/>
    <x v="46"/>
    <x v="0"/>
    <x v="0"/>
    <x v="0"/>
    <x v="0"/>
    <x v="0"/>
    <x v="0"/>
    <x v="0"/>
    <x v="0"/>
    <x v="0"/>
    <x v="0"/>
    <x v="82"/>
    <n v="34721.1"/>
    <n v="1666612.7999999998"/>
    <x v="0"/>
    <x v="0"/>
    <x v="0"/>
    <x v="0"/>
    <x v="0"/>
    <m/>
    <x v="0"/>
    <d v="2017-11-01T00:00:00"/>
    <x v="14"/>
    <n v="0"/>
    <m/>
    <x v="1"/>
    <s v="徐绪盛"/>
    <s v="2.5日收电汇34721.10元"/>
  </r>
  <r>
    <x v="0"/>
    <x v="0"/>
    <x v="0"/>
    <s v="其他"/>
    <s v="C"/>
    <s v="A"/>
    <x v="48"/>
    <x v="47"/>
    <x v="0"/>
    <x v="0"/>
    <x v="0"/>
    <x v="0"/>
    <x v="0"/>
    <x v="0"/>
    <x v="0"/>
    <x v="0"/>
    <x v="0"/>
    <x v="0"/>
    <x v="83"/>
    <n v="3500"/>
    <n v="1860"/>
    <x v="0"/>
    <x v="0"/>
    <x v="0"/>
    <x v="0"/>
    <x v="0"/>
    <m/>
    <x v="0"/>
    <d v="2018-01-01T00:00:00"/>
    <x v="15"/>
    <n v="0"/>
    <m/>
    <x v="2"/>
    <s v="张军"/>
    <s v="收电汇3500元"/>
  </r>
  <r>
    <x v="0"/>
    <x v="0"/>
    <x v="0"/>
    <s v="其他"/>
    <s v="C"/>
    <s v="C"/>
    <x v="49"/>
    <x v="48"/>
    <x v="0"/>
    <x v="0"/>
    <x v="0"/>
    <x v="0"/>
    <x v="0"/>
    <x v="0"/>
    <x v="0"/>
    <x v="0"/>
    <x v="0"/>
    <x v="0"/>
    <x v="84"/>
    <m/>
    <n v="38000"/>
    <x v="0"/>
    <x v="0"/>
    <x v="0"/>
    <x v="0"/>
    <x v="0"/>
    <m/>
    <x v="0"/>
    <d v="2017-12-01T00:00:00"/>
    <x v="5"/>
    <n v="60"/>
    <m/>
    <x v="1"/>
    <s v="徐绪盛"/>
    <m/>
  </r>
  <r>
    <x v="0"/>
    <x v="0"/>
    <x v="0"/>
    <s v="其他"/>
    <s v="C"/>
    <s v="C"/>
    <x v="50"/>
    <x v="49"/>
    <x v="0"/>
    <x v="0"/>
    <x v="0"/>
    <x v="0"/>
    <x v="0"/>
    <x v="0"/>
    <x v="0"/>
    <x v="0"/>
    <x v="0"/>
    <x v="0"/>
    <x v="85"/>
    <m/>
    <n v="9800"/>
    <x v="0"/>
    <x v="0"/>
    <x v="0"/>
    <x v="0"/>
    <x v="0"/>
    <m/>
    <x v="0"/>
    <d v="2017-12-01T00:00:00"/>
    <x v="5"/>
    <n v="60"/>
    <m/>
    <x v="0"/>
    <s v="杭得利"/>
    <m/>
  </r>
  <r>
    <x v="0"/>
    <x v="0"/>
    <x v="0"/>
    <s v="其他"/>
    <s v="C"/>
    <s v="C"/>
    <x v="50"/>
    <x v="49"/>
    <x v="0"/>
    <x v="0"/>
    <x v="0"/>
    <x v="0"/>
    <x v="0"/>
    <x v="0"/>
    <x v="0"/>
    <x v="0"/>
    <x v="0"/>
    <x v="0"/>
    <x v="86"/>
    <n v="600000"/>
    <n v="83150"/>
    <x v="0"/>
    <x v="0"/>
    <x v="0"/>
    <x v="0"/>
    <x v="0"/>
    <m/>
    <x v="0"/>
    <d v="2017-11-01T00:00:00"/>
    <x v="6"/>
    <n v="60"/>
    <m/>
    <x v="0"/>
    <s v="杭得利"/>
    <s v="1.31日收商票60万"/>
  </r>
  <r>
    <x v="0"/>
    <x v="0"/>
    <x v="0"/>
    <s v="其他"/>
    <s v="B"/>
    <s v="B"/>
    <x v="51"/>
    <x v="50"/>
    <x v="0"/>
    <x v="0"/>
    <x v="0"/>
    <x v="0"/>
    <x v="0"/>
    <x v="0"/>
    <x v="0"/>
    <x v="0"/>
    <x v="0"/>
    <x v="0"/>
    <x v="87"/>
    <m/>
    <n v="15412.16"/>
    <x v="0"/>
    <x v="0"/>
    <x v="0"/>
    <x v="0"/>
    <x v="0"/>
    <m/>
    <x v="0"/>
    <d v="2017-11-01T00:00:00"/>
    <x v="2"/>
    <n v="30"/>
    <m/>
    <x v="0"/>
    <s v="杭得利"/>
    <m/>
  </r>
  <r>
    <x v="0"/>
    <x v="0"/>
    <x v="0"/>
    <s v="其他"/>
    <s v="C"/>
    <s v="C"/>
    <x v="52"/>
    <x v="51"/>
    <x v="0"/>
    <x v="0"/>
    <x v="0"/>
    <x v="0"/>
    <x v="0"/>
    <x v="0"/>
    <x v="0"/>
    <x v="0"/>
    <x v="0"/>
    <x v="0"/>
    <x v="88"/>
    <n v="785"/>
    <n v="676015"/>
    <x v="0"/>
    <x v="0"/>
    <x v="0"/>
    <x v="0"/>
    <x v="0"/>
    <m/>
    <x v="0"/>
    <d v="2017-12-01T00:00:00"/>
    <x v="5"/>
    <n v="60"/>
    <m/>
    <x v="0"/>
    <s v="杭得利"/>
    <s v="2.2日收银承45万元"/>
  </r>
  <r>
    <x v="0"/>
    <x v="0"/>
    <x v="0"/>
    <s v="其他"/>
    <s v="C"/>
    <s v="C"/>
    <x v="52"/>
    <x v="51"/>
    <x v="0"/>
    <x v="0"/>
    <x v="0"/>
    <x v="0"/>
    <x v="0"/>
    <x v="0"/>
    <x v="0"/>
    <x v="0"/>
    <x v="0"/>
    <x v="0"/>
    <x v="89"/>
    <n v="449215"/>
    <n v="0"/>
    <x v="0"/>
    <x v="0"/>
    <x v="0"/>
    <x v="0"/>
    <x v="0"/>
    <m/>
    <x v="0"/>
    <d v="2017-11-01T00:00:00"/>
    <x v="6"/>
    <n v="60"/>
    <m/>
    <x v="0"/>
    <s v="杭得利"/>
    <s v="2.2日收银承45万元"/>
  </r>
  <r>
    <x v="0"/>
    <x v="0"/>
    <x v="0"/>
    <s v="其他"/>
    <s v="C"/>
    <s v="C"/>
    <x v="53"/>
    <x v="52"/>
    <x v="0"/>
    <x v="0"/>
    <x v="0"/>
    <x v="0"/>
    <x v="0"/>
    <x v="0"/>
    <x v="0"/>
    <x v="0"/>
    <x v="0"/>
    <x v="0"/>
    <x v="90"/>
    <n v="385488"/>
    <n v="0"/>
    <x v="0"/>
    <x v="0"/>
    <x v="0"/>
    <x v="0"/>
    <x v="0"/>
    <m/>
    <x v="0"/>
    <d v="2017-12-01T00:00:00"/>
    <x v="0"/>
    <n v="30"/>
    <m/>
    <x v="4"/>
    <s v="柯童柱"/>
    <s v="1.4收电子银承385488元（开到广程2275803元发票款已全部付清）"/>
  </r>
  <r>
    <x v="0"/>
    <x v="0"/>
    <x v="0"/>
    <s v="其他"/>
    <s v="C"/>
    <s v="C"/>
    <x v="54"/>
    <x v="53"/>
    <x v="0"/>
    <x v="0"/>
    <x v="0"/>
    <x v="0"/>
    <x v="0"/>
    <x v="0"/>
    <x v="0"/>
    <x v="0"/>
    <x v="0"/>
    <x v="0"/>
    <x v="91"/>
    <m/>
    <n v="7012.5"/>
    <x v="0"/>
    <x v="0"/>
    <x v="0"/>
    <x v="0"/>
    <x v="0"/>
    <m/>
    <x v="0"/>
    <d v="2017-12-01T00:00:00"/>
    <x v="13"/>
    <n v="0"/>
    <m/>
    <x v="3"/>
    <s v="石浩宇"/>
    <m/>
  </r>
  <r>
    <x v="0"/>
    <x v="0"/>
    <x v="0"/>
    <s v="其他"/>
    <s v="C"/>
    <s v="C"/>
    <x v="55"/>
    <x v="54"/>
    <x v="0"/>
    <x v="0"/>
    <x v="0"/>
    <x v="0"/>
    <x v="0"/>
    <x v="0"/>
    <x v="0"/>
    <x v="0"/>
    <x v="0"/>
    <x v="0"/>
    <x v="92"/>
    <m/>
    <n v="46647"/>
    <x v="0"/>
    <x v="0"/>
    <x v="0"/>
    <x v="0"/>
    <x v="0"/>
    <m/>
    <x v="0"/>
    <d v="2017-12-01T00:00:00"/>
    <x v="13"/>
    <n v="0"/>
    <m/>
    <x v="0"/>
    <s v="杭得利"/>
    <m/>
  </r>
  <r>
    <x v="0"/>
    <x v="0"/>
    <x v="0"/>
    <s v="其他"/>
    <s v="B"/>
    <s v="C"/>
    <x v="56"/>
    <x v="55"/>
    <x v="0"/>
    <x v="0"/>
    <x v="0"/>
    <x v="0"/>
    <x v="0"/>
    <x v="0"/>
    <x v="0"/>
    <x v="0"/>
    <x v="0"/>
    <x v="0"/>
    <x v="93"/>
    <m/>
    <n v="531000"/>
    <x v="0"/>
    <x v="0"/>
    <x v="0"/>
    <x v="0"/>
    <x v="0"/>
    <m/>
    <x v="0"/>
    <d v="2017-12-01T00:00:00"/>
    <x v="5"/>
    <n v="60"/>
    <m/>
    <x v="4"/>
    <s v="柯童柱"/>
    <m/>
  </r>
  <r>
    <x v="0"/>
    <x v="0"/>
    <x v="0"/>
    <s v="其他"/>
    <s v="B"/>
    <s v="C"/>
    <x v="56"/>
    <x v="55"/>
    <x v="0"/>
    <x v="0"/>
    <x v="0"/>
    <x v="0"/>
    <x v="0"/>
    <x v="0"/>
    <x v="0"/>
    <x v="0"/>
    <x v="0"/>
    <x v="0"/>
    <x v="94"/>
    <n v="400000"/>
    <n v="82955"/>
    <x v="0"/>
    <x v="0"/>
    <x v="0"/>
    <x v="0"/>
    <x v="0"/>
    <m/>
    <x v="0"/>
    <d v="2017-11-01T00:00:00"/>
    <x v="6"/>
    <n v="60"/>
    <m/>
    <x v="4"/>
    <s v="柯童柱"/>
    <s v="1.25日收40万承兑"/>
  </r>
  <r>
    <x v="0"/>
    <x v="0"/>
    <x v="0"/>
    <s v="其他"/>
    <s v="C"/>
    <s v="A"/>
    <x v="57"/>
    <x v="56"/>
    <x v="0"/>
    <x v="0"/>
    <x v="0"/>
    <x v="0"/>
    <x v="0"/>
    <x v="0"/>
    <x v="0"/>
    <x v="0"/>
    <x v="0"/>
    <x v="0"/>
    <x v="95"/>
    <m/>
    <n v="114200"/>
    <x v="0"/>
    <x v="0"/>
    <x v="0"/>
    <x v="0"/>
    <x v="0"/>
    <m/>
    <x v="0"/>
    <d v="2017-11-01T00:00:00"/>
    <x v="2"/>
    <n v="30"/>
    <m/>
    <x v="4"/>
    <s v="柯童柱"/>
    <m/>
  </r>
  <r>
    <x v="2"/>
    <x v="1"/>
    <x v="1"/>
    <s v="其他"/>
    <s v="C"/>
    <s v="A"/>
    <x v="58"/>
    <x v="57"/>
    <x v="1"/>
    <x v="0"/>
    <x v="1"/>
    <x v="1"/>
    <x v="1"/>
    <x v="0"/>
    <x v="1"/>
    <x v="1"/>
    <x v="1"/>
    <x v="1"/>
    <x v="96"/>
    <n v="21200"/>
    <n v="0"/>
    <x v="1"/>
    <x v="1"/>
    <x v="1"/>
    <x v="1"/>
    <x v="1"/>
    <n v="20180113"/>
    <x v="1"/>
    <d v="2018-01-31T00:00:00"/>
    <x v="16"/>
    <n v="0"/>
    <m/>
    <x v="1"/>
    <s v="徐绪盛"/>
    <s v="1.25日收电汇32000元"/>
  </r>
  <r>
    <x v="2"/>
    <x v="1"/>
    <x v="0"/>
    <s v="其他"/>
    <s v="C"/>
    <s v="A"/>
    <x v="58"/>
    <x v="57"/>
    <x v="1"/>
    <x v="0"/>
    <x v="1"/>
    <x v="2"/>
    <x v="2"/>
    <x v="0"/>
    <x v="2"/>
    <x v="2"/>
    <x v="2"/>
    <x v="2"/>
    <x v="97"/>
    <n v="10800"/>
    <n v="0"/>
    <x v="1"/>
    <x v="1"/>
    <x v="1"/>
    <x v="2"/>
    <x v="2"/>
    <n v="180120"/>
    <x v="2"/>
    <d v="2018-01-31T00:00:00"/>
    <x v="16"/>
    <n v="0"/>
    <m/>
    <x v="1"/>
    <s v="徐绪盛"/>
    <s v="1.25日收电汇32000元"/>
  </r>
  <r>
    <x v="2"/>
    <x v="2"/>
    <x v="2"/>
    <s v="烽火"/>
    <s v="A"/>
    <s v="A"/>
    <x v="11"/>
    <x v="11"/>
    <x v="2"/>
    <x v="0"/>
    <x v="2"/>
    <x v="3"/>
    <x v="3"/>
    <x v="0"/>
    <x v="1"/>
    <x v="3"/>
    <x v="3"/>
    <x v="3"/>
    <x v="98"/>
    <m/>
    <n v="272730"/>
    <x v="2"/>
    <x v="2"/>
    <x v="2"/>
    <x v="3"/>
    <x v="3"/>
    <m/>
    <x v="3"/>
    <d v="2018-01-23T00:00:00"/>
    <x v="1"/>
    <n v="30"/>
    <m/>
    <x v="2"/>
    <s v="张军"/>
    <m/>
  </r>
  <r>
    <x v="2"/>
    <x v="3"/>
    <x v="3"/>
    <s v="烽火"/>
    <s v="A"/>
    <s v="A"/>
    <x v="11"/>
    <x v="11"/>
    <x v="2"/>
    <x v="0"/>
    <x v="3"/>
    <x v="3"/>
    <x v="3"/>
    <x v="0"/>
    <x v="1"/>
    <x v="3"/>
    <x v="3"/>
    <x v="3"/>
    <x v="98"/>
    <m/>
    <n v="272730"/>
    <x v="3"/>
    <x v="3"/>
    <x v="2"/>
    <x v="4"/>
    <x v="3"/>
    <m/>
    <x v="4"/>
    <d v="2018-01-23T00:00:00"/>
    <x v="1"/>
    <n v="30"/>
    <m/>
    <x v="2"/>
    <s v="张军"/>
    <m/>
  </r>
  <r>
    <x v="2"/>
    <x v="0"/>
    <x v="0"/>
    <s v="烽火"/>
    <s v="A"/>
    <s v="A"/>
    <x v="11"/>
    <x v="11"/>
    <x v="2"/>
    <x v="0"/>
    <x v="0"/>
    <x v="3"/>
    <x v="3"/>
    <x v="0"/>
    <x v="1"/>
    <x v="4"/>
    <x v="4"/>
    <x v="3"/>
    <x v="99"/>
    <m/>
    <n v="-272730"/>
    <x v="1"/>
    <x v="4"/>
    <x v="2"/>
    <x v="5"/>
    <x v="3"/>
    <m/>
    <x v="0"/>
    <m/>
    <x v="17"/>
    <n v="30"/>
    <m/>
    <x v="2"/>
    <s v="张军"/>
    <m/>
  </r>
  <r>
    <x v="2"/>
    <x v="0"/>
    <x v="0"/>
    <s v="烽火"/>
    <s v="A"/>
    <s v="A"/>
    <x v="11"/>
    <x v="11"/>
    <x v="2"/>
    <x v="0"/>
    <x v="0"/>
    <x v="3"/>
    <x v="3"/>
    <x v="1"/>
    <x v="1"/>
    <x v="3"/>
    <x v="3"/>
    <x v="3"/>
    <x v="98"/>
    <m/>
    <n v="272730"/>
    <x v="4"/>
    <x v="5"/>
    <x v="2"/>
    <x v="6"/>
    <x v="3"/>
    <m/>
    <x v="0"/>
    <m/>
    <x v="17"/>
    <n v="30"/>
    <m/>
    <x v="2"/>
    <s v="张军"/>
    <m/>
  </r>
  <r>
    <x v="2"/>
    <x v="4"/>
    <x v="4"/>
    <s v="烽火"/>
    <s v="A"/>
    <s v="A"/>
    <x v="11"/>
    <x v="11"/>
    <x v="2"/>
    <x v="0"/>
    <x v="4"/>
    <x v="3"/>
    <x v="3"/>
    <x v="2"/>
    <x v="1"/>
    <x v="3"/>
    <x v="3"/>
    <x v="4"/>
    <x v="100"/>
    <m/>
    <n v="275400"/>
    <x v="1"/>
    <x v="1"/>
    <x v="2"/>
    <x v="7"/>
    <x v="3"/>
    <m/>
    <x v="0"/>
    <m/>
    <x v="17"/>
    <n v="30"/>
    <m/>
    <x v="2"/>
    <s v="张军"/>
    <m/>
  </r>
  <r>
    <x v="2"/>
    <x v="5"/>
    <x v="0"/>
    <s v="其他"/>
    <s v="C"/>
    <s v="A"/>
    <x v="48"/>
    <x v="47"/>
    <x v="1"/>
    <x v="0"/>
    <x v="5"/>
    <x v="4"/>
    <x v="4"/>
    <x v="0"/>
    <x v="3"/>
    <x v="1"/>
    <x v="1"/>
    <x v="5"/>
    <x v="101"/>
    <m/>
    <n v="31200"/>
    <x v="5"/>
    <x v="6"/>
    <x v="1"/>
    <x v="8"/>
    <x v="4"/>
    <n v="180110"/>
    <x v="5"/>
    <d v="2018-01-16T00:00:00"/>
    <x v="18"/>
    <n v="60"/>
    <m/>
    <x v="2"/>
    <s v="张军"/>
    <m/>
  </r>
  <r>
    <x v="3"/>
    <x v="6"/>
    <x v="0"/>
    <s v="其他"/>
    <s v="C"/>
    <s v="A"/>
    <x v="48"/>
    <x v="47"/>
    <x v="1"/>
    <x v="0"/>
    <x v="6"/>
    <x v="5"/>
    <x v="5"/>
    <x v="0"/>
    <x v="1"/>
    <x v="5"/>
    <x v="5"/>
    <x v="6"/>
    <x v="102"/>
    <m/>
    <n v="27900"/>
    <x v="6"/>
    <x v="7"/>
    <x v="2"/>
    <x v="9"/>
    <x v="5"/>
    <n v="170701"/>
    <x v="6"/>
    <d v="2018-01-16T00:00:00"/>
    <x v="18"/>
    <n v="60"/>
    <m/>
    <x v="2"/>
    <s v="张军"/>
    <m/>
  </r>
  <r>
    <x v="3"/>
    <x v="6"/>
    <x v="0"/>
    <s v="其他"/>
    <s v="C"/>
    <s v="A"/>
    <x v="48"/>
    <x v="47"/>
    <x v="1"/>
    <x v="0"/>
    <x v="6"/>
    <x v="5"/>
    <x v="6"/>
    <x v="0"/>
    <x v="1"/>
    <x v="5"/>
    <x v="5"/>
    <x v="7"/>
    <x v="103"/>
    <m/>
    <n v="32100"/>
    <x v="6"/>
    <x v="7"/>
    <x v="2"/>
    <x v="9"/>
    <x v="5"/>
    <n v="170701"/>
    <x v="6"/>
    <d v="2018-01-16T00:00:00"/>
    <x v="18"/>
    <n v="60"/>
    <m/>
    <x v="2"/>
    <s v="张军"/>
    <m/>
  </r>
  <r>
    <x v="2"/>
    <x v="5"/>
    <x v="0"/>
    <s v="其他"/>
    <s v="C"/>
    <s v="A"/>
    <x v="59"/>
    <x v="58"/>
    <x v="1"/>
    <x v="0"/>
    <x v="7"/>
    <x v="2"/>
    <x v="7"/>
    <x v="3"/>
    <x v="1"/>
    <x v="2"/>
    <x v="2"/>
    <x v="8"/>
    <x v="104"/>
    <m/>
    <n v="11000"/>
    <x v="7"/>
    <x v="8"/>
    <x v="3"/>
    <x v="10"/>
    <x v="6"/>
    <n v="171230"/>
    <x v="7"/>
    <d v="2018-01-13T00:00:00"/>
    <x v="1"/>
    <n v="30"/>
    <m/>
    <x v="0"/>
    <s v="杭得利"/>
    <m/>
  </r>
  <r>
    <x v="2"/>
    <x v="7"/>
    <x v="0"/>
    <s v="其他"/>
    <s v="C"/>
    <s v="A"/>
    <x v="59"/>
    <x v="58"/>
    <x v="1"/>
    <x v="0"/>
    <x v="8"/>
    <x v="2"/>
    <x v="7"/>
    <x v="0"/>
    <x v="1"/>
    <x v="6"/>
    <x v="6"/>
    <x v="8"/>
    <x v="105"/>
    <m/>
    <n v="55000"/>
    <x v="8"/>
    <x v="9"/>
    <x v="3"/>
    <x v="11"/>
    <x v="7"/>
    <n v="180111"/>
    <x v="8"/>
    <d v="2018-01-19T00:00:00"/>
    <x v="1"/>
    <n v="30"/>
    <m/>
    <x v="0"/>
    <s v="杭得利"/>
    <m/>
  </r>
  <r>
    <x v="4"/>
    <x v="8"/>
    <x v="0"/>
    <s v="富通"/>
    <s v="A"/>
    <s v="C"/>
    <x v="14"/>
    <x v="14"/>
    <x v="1"/>
    <x v="0"/>
    <x v="0"/>
    <x v="5"/>
    <x v="5"/>
    <x v="4"/>
    <x v="1"/>
    <x v="7"/>
    <x v="7"/>
    <x v="9"/>
    <x v="106"/>
    <m/>
    <n v="6825"/>
    <x v="9"/>
    <x v="10"/>
    <x v="2"/>
    <x v="12"/>
    <x v="8"/>
    <n v="170721"/>
    <x v="0"/>
    <m/>
    <x v="17"/>
    <n v="30"/>
    <m/>
    <x v="1"/>
    <s v="徐绪盛"/>
    <m/>
  </r>
  <r>
    <x v="2"/>
    <x v="9"/>
    <x v="5"/>
    <s v="富通"/>
    <s v="A"/>
    <s v="C"/>
    <x v="14"/>
    <x v="14"/>
    <x v="1"/>
    <x v="0"/>
    <x v="9"/>
    <x v="3"/>
    <x v="8"/>
    <x v="0"/>
    <x v="1"/>
    <x v="3"/>
    <x v="3"/>
    <x v="10"/>
    <x v="107"/>
    <m/>
    <n v="278100"/>
    <x v="10"/>
    <x v="11"/>
    <x v="2"/>
    <x v="13"/>
    <x v="9"/>
    <s v="171230/31"/>
    <x v="9"/>
    <d v="2018-01-29T00:00:00"/>
    <x v="1"/>
    <n v="30"/>
    <m/>
    <x v="1"/>
    <s v="徐绪盛"/>
    <m/>
  </r>
  <r>
    <x v="2"/>
    <x v="10"/>
    <x v="6"/>
    <s v="富通"/>
    <s v="A"/>
    <s v="C"/>
    <x v="14"/>
    <x v="14"/>
    <x v="1"/>
    <x v="0"/>
    <x v="10"/>
    <x v="3"/>
    <x v="8"/>
    <x v="0"/>
    <x v="1"/>
    <x v="8"/>
    <x v="8"/>
    <x v="10"/>
    <x v="108"/>
    <m/>
    <n v="187717.5"/>
    <x v="11"/>
    <x v="12"/>
    <x v="2"/>
    <x v="14"/>
    <x v="10"/>
    <n v="180102"/>
    <x v="9"/>
    <d v="2018-01-29T00:00:00"/>
    <x v="1"/>
    <n v="30"/>
    <m/>
    <x v="1"/>
    <s v="徐绪盛"/>
    <m/>
  </r>
  <r>
    <x v="2"/>
    <x v="11"/>
    <x v="5"/>
    <s v="富通"/>
    <s v="A"/>
    <s v="C"/>
    <x v="14"/>
    <x v="14"/>
    <x v="1"/>
    <x v="0"/>
    <x v="10"/>
    <x v="3"/>
    <x v="8"/>
    <x v="0"/>
    <x v="1"/>
    <x v="3"/>
    <x v="3"/>
    <x v="10"/>
    <x v="107"/>
    <m/>
    <n v="278100"/>
    <x v="12"/>
    <x v="13"/>
    <x v="2"/>
    <x v="15"/>
    <x v="9"/>
    <s v="180103/04"/>
    <x v="9"/>
    <d v="2018-01-29T00:00:00"/>
    <x v="1"/>
    <n v="30"/>
    <m/>
    <x v="1"/>
    <s v="徐绪盛"/>
    <m/>
  </r>
  <r>
    <x v="2"/>
    <x v="11"/>
    <x v="5"/>
    <s v="富通"/>
    <s v="A"/>
    <s v="C"/>
    <x v="14"/>
    <x v="14"/>
    <x v="1"/>
    <x v="0"/>
    <x v="10"/>
    <x v="3"/>
    <x v="8"/>
    <x v="0"/>
    <x v="1"/>
    <x v="3"/>
    <x v="3"/>
    <x v="10"/>
    <x v="107"/>
    <m/>
    <n v="278100"/>
    <x v="7"/>
    <x v="8"/>
    <x v="2"/>
    <x v="16"/>
    <x v="9"/>
    <s v="180105/06"/>
    <x v="9"/>
    <d v="2018-01-29T00:00:00"/>
    <x v="1"/>
    <n v="30"/>
    <m/>
    <x v="1"/>
    <s v="徐绪盛"/>
    <m/>
  </r>
  <r>
    <x v="2"/>
    <x v="11"/>
    <x v="5"/>
    <s v="富通"/>
    <s v="A"/>
    <s v="C"/>
    <x v="14"/>
    <x v="14"/>
    <x v="1"/>
    <x v="0"/>
    <x v="10"/>
    <x v="3"/>
    <x v="8"/>
    <x v="0"/>
    <x v="1"/>
    <x v="8"/>
    <x v="8"/>
    <x v="10"/>
    <x v="108"/>
    <m/>
    <n v="187717.5"/>
    <x v="13"/>
    <x v="14"/>
    <x v="2"/>
    <x v="17"/>
    <x v="10"/>
    <n v="180107"/>
    <x v="10"/>
    <d v="2018-01-29T00:00:00"/>
    <x v="1"/>
    <n v="30"/>
    <m/>
    <x v="1"/>
    <s v="徐绪盛"/>
    <m/>
  </r>
  <r>
    <x v="2"/>
    <x v="11"/>
    <x v="5"/>
    <s v="富通"/>
    <s v="A"/>
    <s v="C"/>
    <x v="14"/>
    <x v="14"/>
    <x v="1"/>
    <x v="0"/>
    <x v="10"/>
    <x v="3"/>
    <x v="8"/>
    <x v="0"/>
    <x v="1"/>
    <x v="3"/>
    <x v="3"/>
    <x v="10"/>
    <x v="107"/>
    <m/>
    <n v="278100"/>
    <x v="5"/>
    <x v="15"/>
    <x v="2"/>
    <x v="18"/>
    <x v="9"/>
    <s v="180108/09"/>
    <x v="10"/>
    <d v="2018-01-29T00:00:00"/>
    <x v="1"/>
    <n v="30"/>
    <m/>
    <x v="1"/>
    <s v="徐绪盛"/>
    <m/>
  </r>
  <r>
    <x v="2"/>
    <x v="11"/>
    <x v="7"/>
    <s v="富通"/>
    <s v="A"/>
    <s v="C"/>
    <x v="14"/>
    <x v="14"/>
    <x v="1"/>
    <x v="0"/>
    <x v="11"/>
    <x v="3"/>
    <x v="8"/>
    <x v="0"/>
    <x v="1"/>
    <x v="3"/>
    <x v="3"/>
    <x v="10"/>
    <x v="107"/>
    <m/>
    <n v="278100"/>
    <x v="14"/>
    <x v="16"/>
    <x v="2"/>
    <x v="19"/>
    <x v="9"/>
    <s v="180110/14"/>
    <x v="10"/>
    <d v="2018-01-29T00:00:00"/>
    <x v="1"/>
    <n v="30"/>
    <m/>
    <x v="1"/>
    <s v="徐绪盛"/>
    <m/>
  </r>
  <r>
    <x v="2"/>
    <x v="12"/>
    <x v="8"/>
    <s v="富通"/>
    <s v="A"/>
    <s v="C"/>
    <x v="14"/>
    <x v="14"/>
    <x v="1"/>
    <x v="0"/>
    <x v="12"/>
    <x v="3"/>
    <x v="8"/>
    <x v="0"/>
    <x v="1"/>
    <x v="3"/>
    <x v="3"/>
    <x v="10"/>
    <x v="107"/>
    <m/>
    <n v="278100"/>
    <x v="15"/>
    <x v="17"/>
    <x v="2"/>
    <x v="20"/>
    <x v="9"/>
    <s v="180115/16"/>
    <x v="10"/>
    <d v="2018-01-29T00:00:00"/>
    <x v="1"/>
    <n v="30"/>
    <m/>
    <x v="1"/>
    <s v="徐绪盛"/>
    <m/>
  </r>
  <r>
    <x v="2"/>
    <x v="12"/>
    <x v="8"/>
    <s v="富通"/>
    <s v="A"/>
    <s v="C"/>
    <x v="14"/>
    <x v="14"/>
    <x v="1"/>
    <x v="0"/>
    <x v="12"/>
    <x v="3"/>
    <x v="8"/>
    <x v="0"/>
    <x v="1"/>
    <x v="3"/>
    <x v="3"/>
    <x v="10"/>
    <x v="107"/>
    <m/>
    <n v="278100"/>
    <x v="16"/>
    <x v="18"/>
    <x v="2"/>
    <x v="21"/>
    <x v="9"/>
    <s v="180122/23"/>
    <x v="0"/>
    <m/>
    <x v="17"/>
    <n v="30"/>
    <m/>
    <x v="1"/>
    <s v="徐绪盛"/>
    <m/>
  </r>
  <r>
    <x v="2"/>
    <x v="12"/>
    <x v="8"/>
    <s v="富通"/>
    <s v="A"/>
    <s v="C"/>
    <x v="14"/>
    <x v="14"/>
    <x v="1"/>
    <x v="0"/>
    <x v="12"/>
    <x v="3"/>
    <x v="8"/>
    <x v="0"/>
    <x v="1"/>
    <x v="8"/>
    <x v="8"/>
    <x v="10"/>
    <x v="108"/>
    <m/>
    <n v="187717.5"/>
    <x v="1"/>
    <x v="1"/>
    <x v="2"/>
    <x v="22"/>
    <x v="10"/>
    <s v="180126/27"/>
    <x v="0"/>
    <m/>
    <x v="17"/>
    <n v="30"/>
    <m/>
    <x v="1"/>
    <s v="徐绪盛"/>
    <m/>
  </r>
  <r>
    <x v="5"/>
    <x v="12"/>
    <x v="8"/>
    <s v="富通"/>
    <s v="A"/>
    <s v="C"/>
    <x v="14"/>
    <x v="14"/>
    <x v="1"/>
    <x v="0"/>
    <x v="12"/>
    <x v="3"/>
    <x v="8"/>
    <x v="0"/>
    <x v="1"/>
    <x v="3"/>
    <x v="3"/>
    <x v="10"/>
    <x v="107"/>
    <m/>
    <n v="278100"/>
    <x v="17"/>
    <x v="19"/>
    <x v="2"/>
    <x v="23"/>
    <x v="9"/>
    <s v="1802（23.24）"/>
    <x v="0"/>
    <m/>
    <x v="17"/>
    <n v="30"/>
    <m/>
    <x v="1"/>
    <s v="徐绪盛"/>
    <m/>
  </r>
  <r>
    <x v="2"/>
    <x v="10"/>
    <x v="0"/>
    <s v="富通"/>
    <s v="A"/>
    <s v="C"/>
    <x v="14"/>
    <x v="14"/>
    <x v="1"/>
    <x v="0"/>
    <x v="13"/>
    <x v="2"/>
    <x v="9"/>
    <x v="0"/>
    <x v="1"/>
    <x v="9"/>
    <x v="9"/>
    <x v="8"/>
    <x v="109"/>
    <m/>
    <n v="110000"/>
    <x v="11"/>
    <x v="12"/>
    <x v="3"/>
    <x v="24"/>
    <x v="11"/>
    <n v="180104"/>
    <x v="11"/>
    <d v="2018-01-29T00:00:00"/>
    <x v="1"/>
    <n v="30"/>
    <m/>
    <x v="1"/>
    <s v="徐绪盛"/>
    <m/>
  </r>
  <r>
    <x v="2"/>
    <x v="5"/>
    <x v="0"/>
    <s v="富通"/>
    <s v="A"/>
    <s v="C"/>
    <x v="14"/>
    <x v="14"/>
    <x v="1"/>
    <x v="0"/>
    <x v="14"/>
    <x v="2"/>
    <x v="9"/>
    <x v="0"/>
    <x v="1"/>
    <x v="9"/>
    <x v="9"/>
    <x v="8"/>
    <x v="109"/>
    <m/>
    <n v="110000"/>
    <x v="13"/>
    <x v="14"/>
    <x v="3"/>
    <x v="25"/>
    <x v="11"/>
    <n v="180110"/>
    <x v="11"/>
    <d v="2018-01-29T00:00:00"/>
    <x v="1"/>
    <n v="30"/>
    <m/>
    <x v="1"/>
    <s v="徐绪盛"/>
    <m/>
  </r>
  <r>
    <x v="3"/>
    <x v="6"/>
    <x v="0"/>
    <s v="富通"/>
    <s v="A"/>
    <s v="C"/>
    <x v="14"/>
    <x v="14"/>
    <x v="1"/>
    <x v="0"/>
    <x v="15"/>
    <x v="2"/>
    <x v="9"/>
    <x v="0"/>
    <x v="1"/>
    <x v="2"/>
    <x v="2"/>
    <x v="8"/>
    <x v="104"/>
    <m/>
    <n v="11000"/>
    <x v="18"/>
    <x v="20"/>
    <x v="3"/>
    <x v="26"/>
    <x v="12"/>
    <n v="170614"/>
    <x v="12"/>
    <d v="2018-01-29T00:00:00"/>
    <x v="1"/>
    <n v="30"/>
    <m/>
    <x v="1"/>
    <s v="徐绪盛"/>
    <m/>
  </r>
  <r>
    <x v="5"/>
    <x v="13"/>
    <x v="9"/>
    <s v="富通"/>
    <s v="A"/>
    <s v="C"/>
    <x v="14"/>
    <x v="14"/>
    <x v="1"/>
    <x v="0"/>
    <x v="16"/>
    <x v="3"/>
    <x v="8"/>
    <x v="0"/>
    <x v="1"/>
    <x v="10"/>
    <x v="10"/>
    <x v="10"/>
    <x v="110"/>
    <m/>
    <n v="139050"/>
    <x v="19"/>
    <x v="21"/>
    <x v="2"/>
    <x v="27"/>
    <x v="13"/>
    <s v="180211/12"/>
    <x v="0"/>
    <m/>
    <x v="17"/>
    <n v="30"/>
    <m/>
    <x v="1"/>
    <s v="徐绪盛"/>
    <m/>
  </r>
  <r>
    <x v="5"/>
    <x v="13"/>
    <x v="9"/>
    <s v="富通"/>
    <s v="A"/>
    <s v="C"/>
    <x v="14"/>
    <x v="14"/>
    <x v="1"/>
    <x v="0"/>
    <x v="16"/>
    <x v="3"/>
    <x v="8"/>
    <x v="0"/>
    <x v="1"/>
    <x v="8"/>
    <x v="0"/>
    <x v="10"/>
    <x v="111"/>
    <m/>
    <n v="0"/>
    <x v="20"/>
    <x v="22"/>
    <x v="2"/>
    <x v="0"/>
    <x v="0"/>
    <m/>
    <x v="0"/>
    <m/>
    <x v="17"/>
    <n v="30"/>
    <m/>
    <x v="1"/>
    <s v="徐绪盛"/>
    <m/>
  </r>
  <r>
    <x v="5"/>
    <x v="13"/>
    <x v="9"/>
    <s v="富通"/>
    <s v="A"/>
    <s v="C"/>
    <x v="14"/>
    <x v="14"/>
    <x v="1"/>
    <x v="0"/>
    <x v="16"/>
    <x v="3"/>
    <x v="8"/>
    <x v="0"/>
    <x v="1"/>
    <x v="3"/>
    <x v="0"/>
    <x v="10"/>
    <x v="111"/>
    <m/>
    <n v="0"/>
    <x v="21"/>
    <x v="23"/>
    <x v="2"/>
    <x v="0"/>
    <x v="0"/>
    <m/>
    <x v="0"/>
    <m/>
    <x v="17"/>
    <n v="30"/>
    <m/>
    <x v="1"/>
    <s v="徐绪盛"/>
    <m/>
  </r>
  <r>
    <x v="5"/>
    <x v="13"/>
    <x v="9"/>
    <s v="富通"/>
    <s v="A"/>
    <s v="C"/>
    <x v="14"/>
    <x v="14"/>
    <x v="1"/>
    <x v="0"/>
    <x v="16"/>
    <x v="3"/>
    <x v="8"/>
    <x v="0"/>
    <x v="1"/>
    <x v="3"/>
    <x v="0"/>
    <x v="10"/>
    <x v="111"/>
    <m/>
    <n v="0"/>
    <x v="22"/>
    <x v="24"/>
    <x v="2"/>
    <x v="0"/>
    <x v="0"/>
    <m/>
    <x v="0"/>
    <m/>
    <x v="17"/>
    <n v="30"/>
    <m/>
    <x v="1"/>
    <s v="徐绪盛"/>
    <m/>
  </r>
  <r>
    <x v="2"/>
    <x v="14"/>
    <x v="10"/>
    <s v="富通"/>
    <s v="A"/>
    <s v="C"/>
    <x v="14"/>
    <x v="14"/>
    <x v="1"/>
    <x v="0"/>
    <x v="16"/>
    <x v="2"/>
    <x v="9"/>
    <x v="0"/>
    <x v="1"/>
    <x v="9"/>
    <x v="9"/>
    <x v="8"/>
    <x v="109"/>
    <m/>
    <n v="110000"/>
    <x v="1"/>
    <x v="1"/>
    <x v="3"/>
    <x v="28"/>
    <x v="11"/>
    <n v="180126"/>
    <x v="0"/>
    <m/>
    <x v="17"/>
    <n v="30"/>
    <m/>
    <x v="1"/>
    <s v="徐绪盛"/>
    <m/>
  </r>
  <r>
    <x v="2"/>
    <x v="15"/>
    <x v="11"/>
    <s v="富通"/>
    <s v="A"/>
    <s v="C"/>
    <x v="13"/>
    <x v="13"/>
    <x v="3"/>
    <x v="0"/>
    <x v="17"/>
    <x v="3"/>
    <x v="8"/>
    <x v="0"/>
    <x v="1"/>
    <x v="3"/>
    <x v="11"/>
    <x v="11"/>
    <x v="28"/>
    <m/>
    <n v="299565"/>
    <x v="14"/>
    <x v="9"/>
    <x v="4"/>
    <x v="29"/>
    <x v="3"/>
    <s v="1801（08.09"/>
    <x v="13"/>
    <d v="2018-01-19T00:00:00"/>
    <x v="1"/>
    <n v="30"/>
    <m/>
    <x v="3"/>
    <s v="石浩宇"/>
    <m/>
  </r>
  <r>
    <x v="2"/>
    <x v="15"/>
    <x v="11"/>
    <s v="富通"/>
    <s v="A"/>
    <s v="C"/>
    <x v="13"/>
    <x v="13"/>
    <x v="3"/>
    <x v="0"/>
    <x v="17"/>
    <x v="3"/>
    <x v="8"/>
    <x v="0"/>
    <x v="1"/>
    <x v="3"/>
    <x v="11"/>
    <x v="11"/>
    <x v="28"/>
    <m/>
    <n v="299565"/>
    <x v="3"/>
    <x v="17"/>
    <x v="4"/>
    <x v="30"/>
    <x v="3"/>
    <s v="1801（19.20）"/>
    <x v="14"/>
    <d v="2018-01-29T00:00:00"/>
    <x v="1"/>
    <n v="30"/>
    <m/>
    <x v="3"/>
    <s v="石浩宇"/>
    <m/>
  </r>
  <r>
    <x v="2"/>
    <x v="11"/>
    <x v="0"/>
    <s v="富通"/>
    <s v="A"/>
    <s v="B"/>
    <x v="17"/>
    <x v="16"/>
    <x v="1"/>
    <x v="0"/>
    <x v="0"/>
    <x v="2"/>
    <x v="9"/>
    <x v="5"/>
    <x v="1"/>
    <x v="11"/>
    <x v="12"/>
    <x v="12"/>
    <x v="111"/>
    <m/>
    <n v="0"/>
    <x v="12"/>
    <x v="13"/>
    <x v="1"/>
    <x v="31"/>
    <x v="3"/>
    <n v="180103"/>
    <x v="0"/>
    <m/>
    <x v="17"/>
    <n v="30"/>
    <m/>
    <x v="3"/>
    <s v="石浩宇"/>
    <s v="快递发货"/>
  </r>
  <r>
    <x v="2"/>
    <x v="15"/>
    <x v="12"/>
    <s v="富通"/>
    <s v="A"/>
    <s v="B"/>
    <x v="17"/>
    <x v="16"/>
    <x v="3"/>
    <x v="0"/>
    <x v="18"/>
    <x v="3"/>
    <x v="8"/>
    <x v="0"/>
    <x v="1"/>
    <x v="3"/>
    <x v="3"/>
    <x v="13"/>
    <x v="112"/>
    <m/>
    <n v="280500"/>
    <x v="2"/>
    <x v="2"/>
    <x v="2"/>
    <x v="32"/>
    <x v="3"/>
    <s v="1801（10.11）"/>
    <x v="15"/>
    <d v="2018-01-29T00:00:00"/>
    <x v="1"/>
    <n v="30"/>
    <m/>
    <x v="3"/>
    <s v="石浩宇"/>
    <m/>
  </r>
  <r>
    <x v="2"/>
    <x v="15"/>
    <x v="12"/>
    <s v="富通"/>
    <s v="A"/>
    <s v="B"/>
    <x v="17"/>
    <x v="16"/>
    <x v="3"/>
    <x v="0"/>
    <x v="18"/>
    <x v="3"/>
    <x v="8"/>
    <x v="0"/>
    <x v="1"/>
    <x v="3"/>
    <x v="3"/>
    <x v="13"/>
    <x v="112"/>
    <m/>
    <n v="280500"/>
    <x v="16"/>
    <x v="25"/>
    <x v="2"/>
    <x v="33"/>
    <x v="3"/>
    <s v="180110/23/24）"/>
    <x v="15"/>
    <d v="2018-01-29T00:00:00"/>
    <x v="1"/>
    <n v="30"/>
    <m/>
    <x v="3"/>
    <s v="石浩宇"/>
    <m/>
  </r>
  <r>
    <x v="2"/>
    <x v="16"/>
    <x v="13"/>
    <s v="其他"/>
    <s v="A"/>
    <s v="B"/>
    <x v="45"/>
    <x v="44"/>
    <x v="1"/>
    <x v="0"/>
    <x v="19"/>
    <x v="3"/>
    <x v="3"/>
    <x v="0"/>
    <x v="1"/>
    <x v="3"/>
    <x v="3"/>
    <x v="14"/>
    <x v="113"/>
    <m/>
    <n v="272400"/>
    <x v="23"/>
    <x v="26"/>
    <x v="2"/>
    <x v="34"/>
    <x v="14"/>
    <n v="180101"/>
    <x v="16"/>
    <d v="2018-01-23T00:00:00"/>
    <x v="1"/>
    <n v="30"/>
    <m/>
    <x v="4"/>
    <s v="柯童柱"/>
    <m/>
  </r>
  <r>
    <x v="2"/>
    <x v="10"/>
    <x v="14"/>
    <s v="其他"/>
    <s v="A"/>
    <s v="B"/>
    <x v="45"/>
    <x v="44"/>
    <x v="1"/>
    <x v="0"/>
    <x v="19"/>
    <x v="3"/>
    <x v="3"/>
    <x v="0"/>
    <x v="1"/>
    <x v="3"/>
    <x v="3"/>
    <x v="14"/>
    <x v="113"/>
    <m/>
    <n v="272400"/>
    <x v="12"/>
    <x v="13"/>
    <x v="2"/>
    <x v="35"/>
    <x v="14"/>
    <n v="180104"/>
    <x v="16"/>
    <d v="2018-01-23T00:00:00"/>
    <x v="1"/>
    <n v="30"/>
    <m/>
    <x v="4"/>
    <s v="柯童柱"/>
    <m/>
  </r>
  <r>
    <x v="2"/>
    <x v="11"/>
    <x v="15"/>
    <s v="其他"/>
    <s v="A"/>
    <s v="B"/>
    <x v="45"/>
    <x v="44"/>
    <x v="1"/>
    <x v="0"/>
    <x v="20"/>
    <x v="3"/>
    <x v="3"/>
    <x v="0"/>
    <x v="1"/>
    <x v="3"/>
    <x v="3"/>
    <x v="14"/>
    <x v="113"/>
    <m/>
    <n v="272400"/>
    <x v="24"/>
    <x v="27"/>
    <x v="2"/>
    <x v="36"/>
    <x v="14"/>
    <n v="180106"/>
    <x v="17"/>
    <d v="2018-01-23T00:00:00"/>
    <x v="1"/>
    <n v="30"/>
    <m/>
    <x v="4"/>
    <s v="柯童柱"/>
    <m/>
  </r>
  <r>
    <x v="2"/>
    <x v="11"/>
    <x v="15"/>
    <s v="其他"/>
    <s v="A"/>
    <s v="B"/>
    <x v="45"/>
    <x v="44"/>
    <x v="1"/>
    <x v="0"/>
    <x v="20"/>
    <x v="3"/>
    <x v="3"/>
    <x v="0"/>
    <x v="1"/>
    <x v="3"/>
    <x v="3"/>
    <x v="14"/>
    <x v="113"/>
    <m/>
    <n v="272400"/>
    <x v="5"/>
    <x v="15"/>
    <x v="2"/>
    <x v="37"/>
    <x v="14"/>
    <n v="180110"/>
    <x v="17"/>
    <d v="2018-01-23T00:00:00"/>
    <x v="1"/>
    <n v="30"/>
    <m/>
    <x v="4"/>
    <s v="柯童柱"/>
    <m/>
  </r>
  <r>
    <x v="2"/>
    <x v="17"/>
    <x v="16"/>
    <s v="其他"/>
    <s v="A"/>
    <s v="B"/>
    <x v="45"/>
    <x v="44"/>
    <x v="1"/>
    <x v="0"/>
    <x v="21"/>
    <x v="3"/>
    <x v="3"/>
    <x v="0"/>
    <x v="1"/>
    <x v="3"/>
    <x v="3"/>
    <x v="14"/>
    <x v="113"/>
    <m/>
    <n v="272400"/>
    <x v="14"/>
    <x v="16"/>
    <x v="2"/>
    <x v="38"/>
    <x v="14"/>
    <n v="180114"/>
    <x v="18"/>
    <d v="2018-01-23T00:00:00"/>
    <x v="1"/>
    <n v="30"/>
    <m/>
    <x v="4"/>
    <s v="柯童柱"/>
    <m/>
  </r>
  <r>
    <x v="2"/>
    <x v="17"/>
    <x v="16"/>
    <s v="其他"/>
    <s v="A"/>
    <s v="B"/>
    <x v="45"/>
    <x v="44"/>
    <x v="1"/>
    <x v="0"/>
    <x v="21"/>
    <x v="3"/>
    <x v="3"/>
    <x v="0"/>
    <x v="1"/>
    <x v="3"/>
    <x v="3"/>
    <x v="14"/>
    <x v="113"/>
    <m/>
    <n v="272400"/>
    <x v="25"/>
    <x v="28"/>
    <x v="2"/>
    <x v="39"/>
    <x v="14"/>
    <s v="180116/17"/>
    <x v="18"/>
    <d v="2018-01-23T00:00:00"/>
    <x v="1"/>
    <n v="30"/>
    <m/>
    <x v="4"/>
    <s v="柯童柱"/>
    <m/>
  </r>
  <r>
    <x v="2"/>
    <x v="17"/>
    <x v="16"/>
    <s v="其他"/>
    <s v="A"/>
    <s v="B"/>
    <x v="45"/>
    <x v="44"/>
    <x v="1"/>
    <x v="0"/>
    <x v="21"/>
    <x v="3"/>
    <x v="3"/>
    <x v="0"/>
    <x v="1"/>
    <x v="3"/>
    <x v="3"/>
    <x v="14"/>
    <x v="113"/>
    <m/>
    <n v="272400"/>
    <x v="15"/>
    <x v="29"/>
    <x v="2"/>
    <x v="40"/>
    <x v="14"/>
    <s v="180120/21"/>
    <x v="19"/>
    <d v="2018-02-06T00:00:00"/>
    <x v="19"/>
    <n v="30"/>
    <m/>
    <x v="4"/>
    <s v="柯童柱"/>
    <m/>
  </r>
  <r>
    <x v="2"/>
    <x v="18"/>
    <x v="0"/>
    <s v="其他"/>
    <s v="A"/>
    <s v="B"/>
    <x v="45"/>
    <x v="44"/>
    <x v="1"/>
    <x v="0"/>
    <x v="22"/>
    <x v="2"/>
    <x v="7"/>
    <x v="0"/>
    <x v="1"/>
    <x v="3"/>
    <x v="3"/>
    <x v="8"/>
    <x v="114"/>
    <m/>
    <n v="330000"/>
    <x v="25"/>
    <x v="28"/>
    <x v="3"/>
    <x v="41"/>
    <x v="14"/>
    <s v="180105/11"/>
    <x v="20"/>
    <d v="2018-01-23T00:00:00"/>
    <x v="1"/>
    <n v="30"/>
    <m/>
    <x v="4"/>
    <s v="柯童柱"/>
    <m/>
  </r>
  <r>
    <x v="2"/>
    <x v="18"/>
    <x v="0"/>
    <s v="其他"/>
    <s v="A"/>
    <s v="B"/>
    <x v="45"/>
    <x v="44"/>
    <x v="1"/>
    <x v="0"/>
    <x v="22"/>
    <x v="2"/>
    <x v="7"/>
    <x v="0"/>
    <x v="1"/>
    <x v="3"/>
    <x v="3"/>
    <x v="8"/>
    <x v="114"/>
    <m/>
    <n v="330000"/>
    <x v="26"/>
    <x v="30"/>
    <x v="3"/>
    <x v="42"/>
    <x v="14"/>
    <s v="180105/23"/>
    <x v="21"/>
    <d v="2018-02-06T00:00:00"/>
    <x v="19"/>
    <n v="30"/>
    <m/>
    <x v="4"/>
    <s v="柯童柱"/>
    <m/>
  </r>
  <r>
    <x v="2"/>
    <x v="1"/>
    <x v="0"/>
    <s v="其他"/>
    <s v="A"/>
    <s v="B"/>
    <x v="45"/>
    <x v="44"/>
    <x v="1"/>
    <x v="0"/>
    <x v="23"/>
    <x v="2"/>
    <x v="7"/>
    <x v="0"/>
    <x v="1"/>
    <x v="12"/>
    <x v="13"/>
    <x v="8"/>
    <x v="115"/>
    <m/>
    <n v="132000"/>
    <x v="27"/>
    <x v="31"/>
    <x v="3"/>
    <x v="43"/>
    <x v="15"/>
    <n v="180128"/>
    <x v="22"/>
    <d v="2018-02-06T00:00:00"/>
    <x v="19"/>
    <n v="30"/>
    <m/>
    <x v="4"/>
    <s v="柯童柱"/>
    <m/>
  </r>
  <r>
    <x v="2"/>
    <x v="18"/>
    <x v="0"/>
    <s v="其他"/>
    <s v="A"/>
    <s v="B"/>
    <x v="45"/>
    <x v="44"/>
    <x v="1"/>
    <x v="0"/>
    <x v="22"/>
    <x v="2"/>
    <x v="7"/>
    <x v="0"/>
    <x v="1"/>
    <x v="13"/>
    <x v="14"/>
    <x v="8"/>
    <x v="116"/>
    <m/>
    <n v="143000"/>
    <x v="27"/>
    <x v="31"/>
    <x v="3"/>
    <x v="43"/>
    <x v="16"/>
    <n v="180128"/>
    <x v="21"/>
    <d v="2018-02-06T00:00:00"/>
    <x v="19"/>
    <n v="30"/>
    <m/>
    <x v="4"/>
    <s v="柯童柱"/>
    <m/>
  </r>
  <r>
    <x v="6"/>
    <x v="9"/>
    <x v="17"/>
    <s v="亨通"/>
    <s v="A"/>
    <s v="A"/>
    <x v="23"/>
    <x v="22"/>
    <x v="1"/>
    <x v="0"/>
    <x v="24"/>
    <x v="5"/>
    <x v="5"/>
    <x v="0"/>
    <x v="1"/>
    <x v="3"/>
    <x v="0"/>
    <x v="15"/>
    <x v="111"/>
    <m/>
    <n v="0"/>
    <x v="28"/>
    <x v="0"/>
    <x v="2"/>
    <x v="0"/>
    <x v="0"/>
    <m/>
    <x v="0"/>
    <m/>
    <x v="17"/>
    <n v="30"/>
    <m/>
    <x v="4"/>
    <s v="柯童柱"/>
    <s v="2017年下单未送货"/>
  </r>
  <r>
    <x v="2"/>
    <x v="10"/>
    <x v="18"/>
    <s v="亨通"/>
    <s v="A"/>
    <s v="A"/>
    <x v="23"/>
    <x v="22"/>
    <x v="1"/>
    <x v="0"/>
    <x v="25"/>
    <x v="5"/>
    <x v="5"/>
    <x v="0"/>
    <x v="1"/>
    <x v="3"/>
    <x v="3"/>
    <x v="16"/>
    <x v="117"/>
    <m/>
    <n v="294000"/>
    <x v="29"/>
    <x v="8"/>
    <x v="2"/>
    <x v="44"/>
    <x v="17"/>
    <s v="171230/31&amp;180101"/>
    <x v="23"/>
    <d v="2018-01-17T00:00:00"/>
    <x v="1"/>
    <n v="30"/>
    <m/>
    <x v="4"/>
    <s v="柯童柱"/>
    <m/>
  </r>
  <r>
    <x v="2"/>
    <x v="10"/>
    <x v="18"/>
    <s v="亨通"/>
    <s v="A"/>
    <s v="A"/>
    <x v="23"/>
    <x v="22"/>
    <x v="1"/>
    <x v="0"/>
    <x v="25"/>
    <x v="5"/>
    <x v="5"/>
    <x v="0"/>
    <x v="1"/>
    <x v="3"/>
    <x v="3"/>
    <x v="16"/>
    <x v="117"/>
    <m/>
    <n v="294000"/>
    <x v="14"/>
    <x v="9"/>
    <x v="2"/>
    <x v="45"/>
    <x v="17"/>
    <s v="180112/03"/>
    <x v="0"/>
    <m/>
    <x v="17"/>
    <n v="30"/>
    <m/>
    <x v="4"/>
    <s v="柯童柱"/>
    <m/>
  </r>
  <r>
    <x v="2"/>
    <x v="2"/>
    <x v="19"/>
    <s v="亨通"/>
    <s v="A"/>
    <s v="A"/>
    <x v="23"/>
    <x v="22"/>
    <x v="1"/>
    <x v="0"/>
    <x v="26"/>
    <x v="5"/>
    <x v="5"/>
    <x v="0"/>
    <x v="1"/>
    <x v="3"/>
    <x v="3"/>
    <x v="16"/>
    <x v="117"/>
    <m/>
    <n v="294000"/>
    <x v="30"/>
    <x v="29"/>
    <x v="2"/>
    <x v="46"/>
    <x v="17"/>
    <s v="180121/22"/>
    <x v="0"/>
    <m/>
    <x v="17"/>
    <n v="30"/>
    <m/>
    <x v="4"/>
    <s v="柯童柱"/>
    <m/>
  </r>
  <r>
    <x v="5"/>
    <x v="2"/>
    <x v="19"/>
    <s v="亨通"/>
    <s v="A"/>
    <s v="A"/>
    <x v="23"/>
    <x v="22"/>
    <x v="1"/>
    <x v="0"/>
    <x v="26"/>
    <x v="5"/>
    <x v="5"/>
    <x v="0"/>
    <x v="1"/>
    <x v="8"/>
    <x v="8"/>
    <x v="16"/>
    <x v="118"/>
    <m/>
    <n v="198450"/>
    <x v="31"/>
    <x v="32"/>
    <x v="2"/>
    <x v="47"/>
    <x v="18"/>
    <s v="180203/04"/>
    <x v="0"/>
    <m/>
    <x v="17"/>
    <n v="30"/>
    <m/>
    <x v="4"/>
    <s v="柯童柱"/>
    <m/>
  </r>
  <r>
    <x v="5"/>
    <x v="14"/>
    <x v="20"/>
    <s v="亨通"/>
    <s v="A"/>
    <s v="A"/>
    <x v="23"/>
    <x v="22"/>
    <x v="1"/>
    <x v="0"/>
    <x v="27"/>
    <x v="5"/>
    <x v="5"/>
    <x v="0"/>
    <x v="1"/>
    <x v="14"/>
    <x v="15"/>
    <x v="16"/>
    <x v="119"/>
    <m/>
    <n v="95550"/>
    <x v="31"/>
    <x v="32"/>
    <x v="2"/>
    <x v="47"/>
    <x v="19"/>
    <s v="180203/04"/>
    <x v="0"/>
    <m/>
    <x v="17"/>
    <n v="30"/>
    <m/>
    <x v="4"/>
    <s v="柯童柱"/>
    <m/>
  </r>
  <r>
    <x v="2"/>
    <x v="14"/>
    <x v="19"/>
    <s v="亨通"/>
    <s v="A"/>
    <s v="A"/>
    <x v="23"/>
    <x v="22"/>
    <x v="1"/>
    <x v="0"/>
    <x v="26"/>
    <x v="5"/>
    <x v="5"/>
    <x v="0"/>
    <x v="1"/>
    <x v="15"/>
    <x v="16"/>
    <x v="16"/>
    <x v="120"/>
    <m/>
    <n v="-392"/>
    <x v="16"/>
    <x v="25"/>
    <x v="5"/>
    <x v="46"/>
    <x v="3"/>
    <s v="180121/22"/>
    <x v="0"/>
    <m/>
    <x v="17"/>
    <n v="30"/>
    <m/>
    <x v="4"/>
    <s v="柯童柱"/>
    <m/>
  </r>
  <r>
    <x v="2"/>
    <x v="19"/>
    <x v="21"/>
    <s v="亨通"/>
    <s v="A"/>
    <s v="A"/>
    <x v="23"/>
    <x v="22"/>
    <x v="1"/>
    <x v="0"/>
    <x v="28"/>
    <x v="3"/>
    <x v="3"/>
    <x v="0"/>
    <x v="1"/>
    <x v="3"/>
    <x v="3"/>
    <x v="17"/>
    <x v="121"/>
    <m/>
    <n v="268500"/>
    <x v="10"/>
    <x v="33"/>
    <x v="2"/>
    <x v="48"/>
    <x v="17"/>
    <s v="171231/180101"/>
    <x v="24"/>
    <d v="2018-01-17T00:00:00"/>
    <x v="1"/>
    <n v="30"/>
    <m/>
    <x v="4"/>
    <s v="柯童柱"/>
    <m/>
  </r>
  <r>
    <x v="2"/>
    <x v="11"/>
    <x v="22"/>
    <s v="亨通"/>
    <s v="A"/>
    <s v="A"/>
    <x v="23"/>
    <x v="22"/>
    <x v="1"/>
    <x v="0"/>
    <x v="29"/>
    <x v="3"/>
    <x v="3"/>
    <x v="0"/>
    <x v="1"/>
    <x v="3"/>
    <x v="3"/>
    <x v="17"/>
    <x v="121"/>
    <m/>
    <n v="268500"/>
    <x v="12"/>
    <x v="13"/>
    <x v="2"/>
    <x v="49"/>
    <x v="17"/>
    <s v="1801/03/04/05）"/>
    <x v="25"/>
    <d v="2018-01-17T00:00:00"/>
    <x v="1"/>
    <n v="30"/>
    <m/>
    <x v="4"/>
    <s v="柯童柱"/>
    <m/>
  </r>
  <r>
    <x v="2"/>
    <x v="20"/>
    <x v="23"/>
    <s v="亨通"/>
    <s v="A"/>
    <s v="A"/>
    <x v="23"/>
    <x v="22"/>
    <x v="1"/>
    <x v="0"/>
    <x v="30"/>
    <x v="3"/>
    <x v="3"/>
    <x v="0"/>
    <x v="1"/>
    <x v="3"/>
    <x v="3"/>
    <x v="17"/>
    <x v="121"/>
    <m/>
    <n v="268500"/>
    <x v="32"/>
    <x v="6"/>
    <x v="2"/>
    <x v="50"/>
    <x v="17"/>
    <s v="180112/13"/>
    <x v="26"/>
    <d v="2018-01-17T00:00:00"/>
    <x v="1"/>
    <n v="30"/>
    <m/>
    <x v="4"/>
    <s v="柯童柱"/>
    <m/>
  </r>
  <r>
    <x v="2"/>
    <x v="20"/>
    <x v="23"/>
    <s v="亨通"/>
    <s v="A"/>
    <s v="A"/>
    <x v="23"/>
    <x v="22"/>
    <x v="1"/>
    <x v="0"/>
    <x v="30"/>
    <x v="3"/>
    <x v="3"/>
    <x v="0"/>
    <x v="1"/>
    <x v="3"/>
    <x v="3"/>
    <x v="17"/>
    <x v="121"/>
    <m/>
    <n v="268500"/>
    <x v="8"/>
    <x v="2"/>
    <x v="2"/>
    <x v="51"/>
    <x v="17"/>
    <s v="180115/16"/>
    <x v="0"/>
    <m/>
    <x v="17"/>
    <n v="30"/>
    <m/>
    <x v="4"/>
    <s v="柯童柱"/>
    <m/>
  </r>
  <r>
    <x v="2"/>
    <x v="2"/>
    <x v="19"/>
    <s v="亨通"/>
    <s v="A"/>
    <s v="A"/>
    <x v="23"/>
    <x v="22"/>
    <x v="1"/>
    <x v="0"/>
    <x v="26"/>
    <x v="3"/>
    <x v="3"/>
    <x v="0"/>
    <x v="1"/>
    <x v="3"/>
    <x v="3"/>
    <x v="17"/>
    <x v="121"/>
    <m/>
    <n v="268500"/>
    <x v="27"/>
    <x v="31"/>
    <x v="2"/>
    <x v="52"/>
    <x v="17"/>
    <s v="180129/30/31"/>
    <x v="0"/>
    <m/>
    <x v="17"/>
    <n v="30"/>
    <m/>
    <x v="4"/>
    <s v="柯童柱"/>
    <m/>
  </r>
  <r>
    <x v="5"/>
    <x v="2"/>
    <x v="19"/>
    <s v="亨通"/>
    <s v="A"/>
    <s v="A"/>
    <x v="23"/>
    <x v="22"/>
    <x v="1"/>
    <x v="0"/>
    <x v="26"/>
    <x v="3"/>
    <x v="3"/>
    <x v="0"/>
    <x v="1"/>
    <x v="3"/>
    <x v="3"/>
    <x v="17"/>
    <x v="121"/>
    <m/>
    <n v="268500"/>
    <x v="33"/>
    <x v="34"/>
    <x v="2"/>
    <x v="53"/>
    <x v="17"/>
    <s v="180201/02"/>
    <x v="0"/>
    <m/>
    <x v="17"/>
    <n v="30"/>
    <m/>
    <x v="4"/>
    <s v="柯童柱"/>
    <m/>
  </r>
  <r>
    <x v="6"/>
    <x v="2"/>
    <x v="19"/>
    <s v="亨通"/>
    <s v="A"/>
    <s v="A"/>
    <x v="23"/>
    <x v="22"/>
    <x v="1"/>
    <x v="0"/>
    <x v="26"/>
    <x v="3"/>
    <x v="3"/>
    <x v="0"/>
    <x v="1"/>
    <x v="14"/>
    <x v="0"/>
    <x v="17"/>
    <x v="111"/>
    <m/>
    <n v="0"/>
    <x v="28"/>
    <x v="0"/>
    <x v="2"/>
    <x v="0"/>
    <x v="0"/>
    <m/>
    <x v="0"/>
    <m/>
    <x v="17"/>
    <n v="30"/>
    <m/>
    <x v="4"/>
    <s v="柯童柱"/>
    <m/>
  </r>
  <r>
    <x v="5"/>
    <x v="2"/>
    <x v="19"/>
    <s v="亨通"/>
    <s v="A"/>
    <s v="A"/>
    <x v="23"/>
    <x v="22"/>
    <x v="1"/>
    <x v="0"/>
    <x v="26"/>
    <x v="3"/>
    <x v="3"/>
    <x v="0"/>
    <x v="1"/>
    <x v="3"/>
    <x v="3"/>
    <x v="17"/>
    <x v="121"/>
    <m/>
    <n v="268500"/>
    <x v="34"/>
    <x v="35"/>
    <x v="2"/>
    <x v="54"/>
    <x v="17"/>
    <s v="180204/05/06"/>
    <x v="0"/>
    <m/>
    <x v="17"/>
    <n v="30"/>
    <m/>
    <x v="4"/>
    <s v="柯童柱"/>
    <m/>
  </r>
  <r>
    <x v="7"/>
    <x v="2"/>
    <x v="19"/>
    <s v="亨通"/>
    <s v="A"/>
    <s v="A"/>
    <x v="23"/>
    <x v="22"/>
    <x v="1"/>
    <x v="0"/>
    <x v="26"/>
    <x v="3"/>
    <x v="3"/>
    <x v="0"/>
    <x v="1"/>
    <x v="3"/>
    <x v="0"/>
    <x v="17"/>
    <x v="111"/>
    <m/>
    <n v="0"/>
    <x v="35"/>
    <x v="36"/>
    <x v="2"/>
    <x v="0"/>
    <x v="0"/>
    <m/>
    <x v="0"/>
    <m/>
    <x v="17"/>
    <n v="30"/>
    <m/>
    <x v="4"/>
    <s v="柯童柱"/>
    <m/>
  </r>
  <r>
    <x v="2"/>
    <x v="21"/>
    <x v="24"/>
    <s v="亨通"/>
    <s v="A"/>
    <s v="A"/>
    <x v="23"/>
    <x v="22"/>
    <x v="1"/>
    <x v="0"/>
    <x v="31"/>
    <x v="3"/>
    <x v="3"/>
    <x v="0"/>
    <x v="1"/>
    <x v="3"/>
    <x v="3"/>
    <x v="17"/>
    <x v="121"/>
    <m/>
    <n v="268500"/>
    <x v="16"/>
    <x v="30"/>
    <x v="2"/>
    <x v="55"/>
    <x v="17"/>
    <s v="180121/22"/>
    <x v="0"/>
    <m/>
    <x v="17"/>
    <n v="30"/>
    <m/>
    <x v="4"/>
    <s v="柯童柱"/>
    <m/>
  </r>
  <r>
    <x v="2"/>
    <x v="21"/>
    <x v="24"/>
    <s v="亨通"/>
    <s v="A"/>
    <s v="A"/>
    <x v="23"/>
    <x v="22"/>
    <x v="1"/>
    <x v="0"/>
    <x v="31"/>
    <x v="3"/>
    <x v="3"/>
    <x v="0"/>
    <x v="1"/>
    <x v="3"/>
    <x v="3"/>
    <x v="17"/>
    <x v="121"/>
    <m/>
    <n v="268500"/>
    <x v="26"/>
    <x v="5"/>
    <x v="2"/>
    <x v="56"/>
    <x v="17"/>
    <s v="180125/26"/>
    <x v="0"/>
    <m/>
    <x v="17"/>
    <n v="30"/>
    <m/>
    <x v="4"/>
    <s v="柯童柱"/>
    <m/>
  </r>
  <r>
    <x v="2"/>
    <x v="11"/>
    <x v="0"/>
    <s v="亨通"/>
    <s v="A"/>
    <s v="A"/>
    <x v="23"/>
    <x v="22"/>
    <x v="1"/>
    <x v="0"/>
    <x v="32"/>
    <x v="4"/>
    <x v="10"/>
    <x v="6"/>
    <x v="3"/>
    <x v="16"/>
    <x v="17"/>
    <x v="18"/>
    <x v="122"/>
    <m/>
    <n v="6705"/>
    <x v="12"/>
    <x v="13"/>
    <x v="1"/>
    <x v="57"/>
    <x v="20"/>
    <n v="171220"/>
    <x v="27"/>
    <d v="2018-01-17T00:00:00"/>
    <x v="1"/>
    <n v="30"/>
    <m/>
    <x v="4"/>
    <s v="柯童柱"/>
    <m/>
  </r>
  <r>
    <x v="8"/>
    <x v="22"/>
    <x v="0"/>
    <s v="亨通"/>
    <s v="A"/>
    <s v="A"/>
    <x v="23"/>
    <x v="22"/>
    <x v="1"/>
    <x v="0"/>
    <x v="33"/>
    <x v="4"/>
    <x v="10"/>
    <x v="0"/>
    <x v="3"/>
    <x v="17"/>
    <x v="18"/>
    <x v="18"/>
    <x v="123"/>
    <m/>
    <n v="10430"/>
    <x v="36"/>
    <x v="37"/>
    <x v="1"/>
    <x v="58"/>
    <x v="21"/>
    <n v="170806"/>
    <x v="28"/>
    <d v="2018-01-17T00:00:00"/>
    <x v="20"/>
    <n v="90"/>
    <m/>
    <x v="4"/>
    <s v="柯童柱"/>
    <m/>
  </r>
  <r>
    <x v="8"/>
    <x v="22"/>
    <x v="0"/>
    <s v="亨通"/>
    <s v="A"/>
    <s v="A"/>
    <x v="23"/>
    <x v="22"/>
    <x v="1"/>
    <x v="0"/>
    <x v="34"/>
    <x v="4"/>
    <x v="10"/>
    <x v="0"/>
    <x v="3"/>
    <x v="18"/>
    <x v="19"/>
    <x v="18"/>
    <x v="124"/>
    <m/>
    <n v="26820"/>
    <x v="37"/>
    <x v="38"/>
    <x v="1"/>
    <x v="59"/>
    <x v="22"/>
    <s v="17(0808.1220)***"/>
    <x v="29"/>
    <d v="2018-01-17T00:00:00"/>
    <x v="20"/>
    <n v="90"/>
    <m/>
    <x v="4"/>
    <s v="柯童柱"/>
    <m/>
  </r>
  <r>
    <x v="8"/>
    <x v="22"/>
    <x v="0"/>
    <s v="亨通"/>
    <s v="A"/>
    <s v="A"/>
    <x v="23"/>
    <x v="22"/>
    <x v="1"/>
    <x v="0"/>
    <x v="35"/>
    <x v="4"/>
    <x v="10"/>
    <x v="0"/>
    <x v="3"/>
    <x v="19"/>
    <x v="20"/>
    <x v="18"/>
    <x v="125"/>
    <m/>
    <n v="32780"/>
    <x v="38"/>
    <x v="38"/>
    <x v="1"/>
    <x v="60"/>
    <x v="23"/>
    <n v="171220"/>
    <x v="30"/>
    <d v="2018-01-17T00:00:00"/>
    <x v="20"/>
    <n v="90"/>
    <m/>
    <x v="4"/>
    <s v="柯童柱"/>
    <m/>
  </r>
  <r>
    <x v="2"/>
    <x v="14"/>
    <x v="25"/>
    <s v="亨通"/>
    <s v="A"/>
    <s v="A"/>
    <x v="23"/>
    <x v="22"/>
    <x v="1"/>
    <x v="0"/>
    <x v="36"/>
    <x v="4"/>
    <x v="10"/>
    <x v="0"/>
    <x v="3"/>
    <x v="5"/>
    <x v="5"/>
    <x v="18"/>
    <x v="126"/>
    <m/>
    <n v="44700"/>
    <x v="16"/>
    <x v="30"/>
    <x v="1"/>
    <x v="61"/>
    <x v="24"/>
    <n v="180120"/>
    <x v="0"/>
    <m/>
    <x v="17"/>
    <n v="30"/>
    <m/>
    <x v="4"/>
    <s v="柯童柱"/>
    <m/>
  </r>
  <r>
    <x v="2"/>
    <x v="9"/>
    <x v="26"/>
    <s v="其他"/>
    <s v="B"/>
    <s v="A"/>
    <x v="40"/>
    <x v="39"/>
    <x v="1"/>
    <x v="0"/>
    <x v="37"/>
    <x v="5"/>
    <x v="5"/>
    <x v="0"/>
    <x v="1"/>
    <x v="5"/>
    <x v="5"/>
    <x v="16"/>
    <x v="127"/>
    <m/>
    <n v="29400"/>
    <x v="39"/>
    <x v="1"/>
    <x v="2"/>
    <x v="62"/>
    <x v="25"/>
    <n v="180127"/>
    <x v="31"/>
    <d v="2018-02-02T00:00:00"/>
    <x v="19"/>
    <n v="30"/>
    <m/>
    <x v="4"/>
    <s v="柯童柱"/>
    <m/>
  </r>
  <r>
    <x v="2"/>
    <x v="9"/>
    <x v="27"/>
    <s v="其他"/>
    <s v="B"/>
    <s v="A"/>
    <x v="40"/>
    <x v="39"/>
    <x v="1"/>
    <x v="0"/>
    <x v="38"/>
    <x v="5"/>
    <x v="5"/>
    <x v="0"/>
    <x v="1"/>
    <x v="20"/>
    <x v="21"/>
    <x v="19"/>
    <x v="128"/>
    <m/>
    <n v="83325"/>
    <x v="40"/>
    <x v="3"/>
    <x v="2"/>
    <x v="63"/>
    <x v="26"/>
    <n v="180118"/>
    <x v="32"/>
    <d v="2018-01-25T00:00:00"/>
    <x v="1"/>
    <n v="30"/>
    <m/>
    <x v="4"/>
    <s v="柯童柱"/>
    <m/>
  </r>
  <r>
    <x v="8"/>
    <x v="22"/>
    <x v="26"/>
    <s v="其他"/>
    <s v="B"/>
    <s v="A"/>
    <x v="40"/>
    <x v="39"/>
    <x v="1"/>
    <x v="0"/>
    <x v="37"/>
    <x v="5"/>
    <x v="5"/>
    <x v="0"/>
    <x v="1"/>
    <x v="5"/>
    <x v="5"/>
    <x v="16"/>
    <x v="127"/>
    <m/>
    <n v="29400"/>
    <x v="41"/>
    <x v="11"/>
    <x v="2"/>
    <x v="64"/>
    <x v="25"/>
    <s v="1712(06.24)"/>
    <x v="33"/>
    <d v="2018-01-10T00:00:00"/>
    <x v="1"/>
    <n v="30"/>
    <m/>
    <x v="4"/>
    <s v="柯童柱"/>
    <m/>
  </r>
  <r>
    <x v="8"/>
    <x v="22"/>
    <x v="28"/>
    <s v="其他"/>
    <s v="B"/>
    <s v="A"/>
    <x v="40"/>
    <x v="39"/>
    <x v="1"/>
    <x v="0"/>
    <x v="39"/>
    <x v="5"/>
    <x v="5"/>
    <x v="0"/>
    <x v="1"/>
    <x v="21"/>
    <x v="22"/>
    <x v="16"/>
    <x v="129"/>
    <m/>
    <n v="139650"/>
    <x v="41"/>
    <x v="11"/>
    <x v="2"/>
    <x v="64"/>
    <x v="27"/>
    <s v="1712(06.24)"/>
    <x v="33"/>
    <d v="2018-01-10T00:00:00"/>
    <x v="1"/>
    <n v="30"/>
    <m/>
    <x v="4"/>
    <s v="柯童柱"/>
    <m/>
  </r>
  <r>
    <x v="2"/>
    <x v="23"/>
    <x v="29"/>
    <s v="其他"/>
    <s v="B"/>
    <s v="A"/>
    <x v="40"/>
    <x v="39"/>
    <x v="1"/>
    <x v="0"/>
    <x v="40"/>
    <x v="5"/>
    <x v="5"/>
    <x v="0"/>
    <x v="1"/>
    <x v="22"/>
    <x v="23"/>
    <x v="19"/>
    <x v="130"/>
    <m/>
    <n v="15150"/>
    <x v="39"/>
    <x v="1"/>
    <x v="2"/>
    <x v="62"/>
    <x v="28"/>
    <n v="180127"/>
    <x v="31"/>
    <d v="2018-02-02T00:00:00"/>
    <x v="19"/>
    <n v="30"/>
    <m/>
    <x v="4"/>
    <s v="柯童柱"/>
    <m/>
  </r>
  <r>
    <x v="2"/>
    <x v="2"/>
    <x v="30"/>
    <s v="其他"/>
    <s v="B"/>
    <s v="A"/>
    <x v="40"/>
    <x v="39"/>
    <x v="1"/>
    <x v="0"/>
    <x v="41"/>
    <x v="1"/>
    <x v="1"/>
    <x v="0"/>
    <x v="1"/>
    <x v="22"/>
    <x v="23"/>
    <x v="1"/>
    <x v="131"/>
    <m/>
    <n v="15900"/>
    <x v="39"/>
    <x v="1"/>
    <x v="2"/>
    <x v="65"/>
    <x v="28"/>
    <n v="180128"/>
    <x v="31"/>
    <d v="2018-02-02T00:00:00"/>
    <x v="19"/>
    <n v="30"/>
    <m/>
    <x v="4"/>
    <s v="柯童柱"/>
    <m/>
  </r>
  <r>
    <x v="2"/>
    <x v="9"/>
    <x v="31"/>
    <s v="其他"/>
    <s v="B"/>
    <s v="A"/>
    <x v="40"/>
    <x v="39"/>
    <x v="1"/>
    <x v="0"/>
    <x v="42"/>
    <x v="3"/>
    <x v="3"/>
    <x v="0"/>
    <x v="1"/>
    <x v="10"/>
    <x v="10"/>
    <x v="20"/>
    <x v="132"/>
    <m/>
    <n v="133500"/>
    <x v="7"/>
    <x v="39"/>
    <x v="2"/>
    <x v="66"/>
    <x v="29"/>
    <n v="180108"/>
    <x v="33"/>
    <d v="2018-01-10T00:00:00"/>
    <x v="1"/>
    <n v="30"/>
    <m/>
    <x v="4"/>
    <s v="柯童柱"/>
    <m/>
  </r>
  <r>
    <x v="2"/>
    <x v="9"/>
    <x v="28"/>
    <s v="其他"/>
    <s v="B"/>
    <s v="A"/>
    <x v="40"/>
    <x v="39"/>
    <x v="1"/>
    <x v="0"/>
    <x v="39"/>
    <x v="3"/>
    <x v="3"/>
    <x v="0"/>
    <x v="1"/>
    <x v="21"/>
    <x v="22"/>
    <x v="20"/>
    <x v="133"/>
    <m/>
    <n v="126825"/>
    <x v="7"/>
    <x v="39"/>
    <x v="2"/>
    <x v="66"/>
    <x v="27"/>
    <n v="180108"/>
    <x v="33"/>
    <d v="2018-01-10T00:00:00"/>
    <x v="1"/>
    <n v="30"/>
    <m/>
    <x v="4"/>
    <s v="柯童柱"/>
    <m/>
  </r>
  <r>
    <x v="2"/>
    <x v="9"/>
    <x v="32"/>
    <s v="其他"/>
    <s v="B"/>
    <s v="A"/>
    <x v="40"/>
    <x v="39"/>
    <x v="1"/>
    <x v="0"/>
    <x v="43"/>
    <x v="3"/>
    <x v="3"/>
    <x v="0"/>
    <x v="1"/>
    <x v="7"/>
    <x v="7"/>
    <x v="21"/>
    <x v="134"/>
    <m/>
    <n v="6862.5"/>
    <x v="7"/>
    <x v="39"/>
    <x v="2"/>
    <x v="67"/>
    <x v="30"/>
    <n v="180108"/>
    <x v="33"/>
    <d v="2018-01-10T00:00:00"/>
    <x v="1"/>
    <n v="30"/>
    <m/>
    <x v="4"/>
    <s v="柯童柱"/>
    <m/>
  </r>
  <r>
    <x v="2"/>
    <x v="9"/>
    <x v="32"/>
    <s v="其他"/>
    <s v="B"/>
    <s v="A"/>
    <x v="40"/>
    <x v="39"/>
    <x v="1"/>
    <x v="0"/>
    <x v="43"/>
    <x v="3"/>
    <x v="3"/>
    <x v="0"/>
    <x v="1"/>
    <x v="23"/>
    <x v="24"/>
    <x v="21"/>
    <x v="135"/>
    <m/>
    <n v="157837.5"/>
    <x v="40"/>
    <x v="3"/>
    <x v="2"/>
    <x v="68"/>
    <x v="31"/>
    <s v="180115/16"/>
    <x v="32"/>
    <d v="2018-01-25T00:00:00"/>
    <x v="1"/>
    <n v="30"/>
    <m/>
    <x v="4"/>
    <s v="柯童柱"/>
    <m/>
  </r>
  <r>
    <x v="2"/>
    <x v="11"/>
    <x v="33"/>
    <s v="其他"/>
    <s v="B"/>
    <s v="A"/>
    <x v="40"/>
    <x v="39"/>
    <x v="1"/>
    <x v="0"/>
    <x v="44"/>
    <x v="3"/>
    <x v="3"/>
    <x v="0"/>
    <x v="1"/>
    <x v="24"/>
    <x v="7"/>
    <x v="21"/>
    <x v="134"/>
    <m/>
    <n v="6862.5"/>
    <x v="40"/>
    <x v="3"/>
    <x v="2"/>
    <x v="68"/>
    <x v="30"/>
    <s v="180115/16"/>
    <x v="32"/>
    <d v="2018-01-25T00:00:00"/>
    <x v="1"/>
    <n v="30"/>
    <m/>
    <x v="4"/>
    <s v="柯童柱"/>
    <m/>
  </r>
  <r>
    <x v="2"/>
    <x v="15"/>
    <x v="34"/>
    <s v="其他"/>
    <s v="B"/>
    <s v="A"/>
    <x v="40"/>
    <x v="39"/>
    <x v="1"/>
    <x v="0"/>
    <x v="45"/>
    <x v="3"/>
    <x v="3"/>
    <x v="0"/>
    <x v="1"/>
    <x v="7"/>
    <x v="7"/>
    <x v="21"/>
    <x v="134"/>
    <m/>
    <n v="6862.5"/>
    <x v="40"/>
    <x v="3"/>
    <x v="2"/>
    <x v="68"/>
    <x v="30"/>
    <s v="180115/16"/>
    <x v="32"/>
    <d v="2018-01-25T00:00:00"/>
    <x v="1"/>
    <n v="30"/>
    <m/>
    <x v="4"/>
    <s v="柯童柱"/>
    <m/>
  </r>
  <r>
    <x v="2"/>
    <x v="17"/>
    <x v="35"/>
    <s v="其他"/>
    <s v="B"/>
    <s v="A"/>
    <x v="40"/>
    <x v="39"/>
    <x v="1"/>
    <x v="0"/>
    <x v="46"/>
    <x v="3"/>
    <x v="3"/>
    <x v="0"/>
    <x v="1"/>
    <x v="25"/>
    <x v="25"/>
    <x v="21"/>
    <x v="136"/>
    <m/>
    <n v="48037.5"/>
    <x v="40"/>
    <x v="3"/>
    <x v="2"/>
    <x v="68"/>
    <x v="32"/>
    <s v="180115/16"/>
    <x v="32"/>
    <d v="2018-01-25T00:00:00"/>
    <x v="1"/>
    <n v="30"/>
    <m/>
    <x v="4"/>
    <s v="柯童柱"/>
    <m/>
  </r>
  <r>
    <x v="8"/>
    <x v="22"/>
    <x v="31"/>
    <s v="其他"/>
    <s v="B"/>
    <s v="A"/>
    <x v="40"/>
    <x v="39"/>
    <x v="1"/>
    <x v="0"/>
    <x v="42"/>
    <x v="3"/>
    <x v="3"/>
    <x v="0"/>
    <x v="1"/>
    <x v="26"/>
    <x v="26"/>
    <x v="20"/>
    <x v="137"/>
    <m/>
    <n v="140175"/>
    <x v="41"/>
    <x v="11"/>
    <x v="2"/>
    <x v="69"/>
    <x v="33"/>
    <n v="171230"/>
    <x v="33"/>
    <d v="2018-01-10T00:00:00"/>
    <x v="1"/>
    <n v="30"/>
    <m/>
    <x v="4"/>
    <s v="柯童柱"/>
    <m/>
  </r>
  <r>
    <x v="2"/>
    <x v="20"/>
    <x v="35"/>
    <s v="其他"/>
    <s v="B"/>
    <s v="A"/>
    <x v="40"/>
    <x v="39"/>
    <x v="1"/>
    <x v="0"/>
    <x v="46"/>
    <x v="3"/>
    <x v="3"/>
    <x v="0"/>
    <x v="1"/>
    <x v="27"/>
    <x v="27"/>
    <x v="21"/>
    <x v="138"/>
    <m/>
    <n v="20587.5"/>
    <x v="39"/>
    <x v="1"/>
    <x v="2"/>
    <x v="70"/>
    <x v="34"/>
    <s v="180125/26"/>
    <x v="31"/>
    <d v="2018-02-02T00:00:00"/>
    <x v="19"/>
    <n v="30"/>
    <m/>
    <x v="4"/>
    <s v="柯童柱"/>
    <m/>
  </r>
  <r>
    <x v="6"/>
    <x v="17"/>
    <x v="36"/>
    <s v="其他"/>
    <s v="B"/>
    <s v="A"/>
    <x v="40"/>
    <x v="39"/>
    <x v="1"/>
    <x v="0"/>
    <x v="47"/>
    <x v="3"/>
    <x v="3"/>
    <x v="7"/>
    <x v="1"/>
    <x v="28"/>
    <x v="0"/>
    <x v="21"/>
    <x v="111"/>
    <m/>
    <n v="0"/>
    <x v="28"/>
    <x v="0"/>
    <x v="2"/>
    <x v="0"/>
    <x v="0"/>
    <m/>
    <x v="0"/>
    <m/>
    <x v="17"/>
    <n v="30"/>
    <m/>
    <x v="4"/>
    <s v="柯童柱"/>
    <m/>
  </r>
  <r>
    <x v="2"/>
    <x v="24"/>
    <x v="0"/>
    <s v="其他"/>
    <s v="B"/>
    <s v="A"/>
    <x v="40"/>
    <x v="39"/>
    <x v="1"/>
    <x v="0"/>
    <x v="48"/>
    <x v="4"/>
    <x v="11"/>
    <x v="0"/>
    <x v="2"/>
    <x v="29"/>
    <x v="28"/>
    <x v="22"/>
    <x v="139"/>
    <m/>
    <n v="7550"/>
    <x v="7"/>
    <x v="39"/>
    <x v="6"/>
    <x v="71"/>
    <x v="35"/>
    <n v="171129"/>
    <x v="34"/>
    <d v="2018-01-10T00:00:00"/>
    <x v="1"/>
    <n v="30"/>
    <m/>
    <x v="4"/>
    <s v="柯童柱"/>
    <m/>
  </r>
  <r>
    <x v="2"/>
    <x v="20"/>
    <x v="0"/>
    <s v="其他"/>
    <s v="B"/>
    <s v="A"/>
    <x v="40"/>
    <x v="39"/>
    <x v="1"/>
    <x v="0"/>
    <x v="46"/>
    <x v="4"/>
    <x v="11"/>
    <x v="0"/>
    <x v="2"/>
    <x v="29"/>
    <x v="28"/>
    <x v="22"/>
    <x v="139"/>
    <m/>
    <n v="7550"/>
    <x v="40"/>
    <x v="3"/>
    <x v="6"/>
    <x v="72"/>
    <x v="36"/>
    <n v="180106"/>
    <x v="35"/>
    <d v="2018-01-25T00:00:00"/>
    <x v="1"/>
    <n v="30"/>
    <m/>
    <x v="4"/>
    <s v="柯童柱"/>
    <m/>
  </r>
  <r>
    <x v="2"/>
    <x v="12"/>
    <x v="37"/>
    <s v="其他"/>
    <s v="B"/>
    <s v="A"/>
    <x v="40"/>
    <x v="39"/>
    <x v="1"/>
    <x v="0"/>
    <x v="49"/>
    <x v="4"/>
    <x v="12"/>
    <x v="8"/>
    <x v="4"/>
    <x v="30"/>
    <x v="29"/>
    <x v="23"/>
    <x v="140"/>
    <m/>
    <n v="6080"/>
    <x v="40"/>
    <x v="3"/>
    <x v="1"/>
    <x v="73"/>
    <x v="37"/>
    <n v="180119"/>
    <x v="35"/>
    <d v="2018-01-25T00:00:00"/>
    <x v="1"/>
    <n v="30"/>
    <m/>
    <x v="4"/>
    <s v="柯童柱"/>
    <m/>
  </r>
  <r>
    <x v="6"/>
    <x v="9"/>
    <x v="0"/>
    <s v="其他"/>
    <s v="B"/>
    <s v="A"/>
    <x v="40"/>
    <x v="39"/>
    <x v="1"/>
    <x v="0"/>
    <x v="48"/>
    <x v="2"/>
    <x v="2"/>
    <x v="9"/>
    <x v="5"/>
    <x v="31"/>
    <x v="0"/>
    <x v="24"/>
    <x v="111"/>
    <m/>
    <n v="0"/>
    <x v="28"/>
    <x v="0"/>
    <x v="1"/>
    <x v="0"/>
    <x v="0"/>
    <m/>
    <x v="0"/>
    <m/>
    <x v="17"/>
    <n v="30"/>
    <m/>
    <x v="4"/>
    <s v="柯童柱"/>
    <m/>
  </r>
  <r>
    <x v="8"/>
    <x v="22"/>
    <x v="0"/>
    <s v="其他"/>
    <s v="B"/>
    <s v="A"/>
    <x v="40"/>
    <x v="39"/>
    <x v="1"/>
    <x v="0"/>
    <x v="50"/>
    <x v="2"/>
    <x v="7"/>
    <x v="0"/>
    <x v="1"/>
    <x v="32"/>
    <x v="30"/>
    <x v="25"/>
    <x v="141"/>
    <m/>
    <n v="1800"/>
    <x v="41"/>
    <x v="11"/>
    <x v="1"/>
    <x v="74"/>
    <x v="38"/>
    <n v="171212"/>
    <x v="34"/>
    <d v="2018-01-10T00:00:00"/>
    <x v="1"/>
    <n v="30"/>
    <m/>
    <x v="4"/>
    <s v="柯童柱"/>
    <m/>
  </r>
  <r>
    <x v="6"/>
    <x v="9"/>
    <x v="0"/>
    <s v="其他"/>
    <s v="B"/>
    <s v="A"/>
    <x v="40"/>
    <x v="39"/>
    <x v="1"/>
    <x v="0"/>
    <x v="51"/>
    <x v="2"/>
    <x v="13"/>
    <x v="0"/>
    <x v="3"/>
    <x v="29"/>
    <x v="0"/>
    <x v="24"/>
    <x v="111"/>
    <m/>
    <n v="0"/>
    <x v="28"/>
    <x v="0"/>
    <x v="1"/>
    <x v="0"/>
    <x v="0"/>
    <m/>
    <x v="0"/>
    <m/>
    <x v="17"/>
    <n v="30"/>
    <m/>
    <x v="4"/>
    <s v="柯童柱"/>
    <m/>
  </r>
  <r>
    <x v="2"/>
    <x v="25"/>
    <x v="38"/>
    <s v="其他"/>
    <s v="C"/>
    <s v="C"/>
    <x v="60"/>
    <x v="59"/>
    <x v="1"/>
    <x v="0"/>
    <x v="52"/>
    <x v="2"/>
    <x v="14"/>
    <x v="0"/>
    <x v="2"/>
    <x v="33"/>
    <x v="31"/>
    <x v="26"/>
    <x v="142"/>
    <n v="487.5"/>
    <n v="0"/>
    <x v="42"/>
    <x v="28"/>
    <x v="1"/>
    <x v="75"/>
    <x v="3"/>
    <n v="180113"/>
    <x v="36"/>
    <d v="2018-01-25T00:00:00"/>
    <x v="21"/>
    <n v="0"/>
    <m/>
    <x v="1"/>
    <s v="徐绪盛"/>
    <s v="1.17日收电汇617.5元"/>
  </r>
  <r>
    <x v="2"/>
    <x v="25"/>
    <x v="0"/>
    <s v="其他"/>
    <s v="C"/>
    <s v="C"/>
    <x v="60"/>
    <x v="59"/>
    <x v="1"/>
    <x v="0"/>
    <x v="52"/>
    <x v="6"/>
    <x v="15"/>
    <x v="0"/>
    <x v="6"/>
    <x v="34"/>
    <x v="32"/>
    <x v="27"/>
    <x v="143"/>
    <n v="65"/>
    <n v="0"/>
    <x v="42"/>
    <x v="28"/>
    <x v="7"/>
    <x v="75"/>
    <x v="3"/>
    <m/>
    <x v="37"/>
    <d v="2018-01-25T00:00:00"/>
    <x v="21"/>
    <n v="0"/>
    <m/>
    <x v="1"/>
    <s v="徐绪盛"/>
    <m/>
  </r>
  <r>
    <x v="2"/>
    <x v="25"/>
    <x v="0"/>
    <s v="其他"/>
    <s v="C"/>
    <s v="C"/>
    <x v="60"/>
    <x v="59"/>
    <x v="1"/>
    <x v="0"/>
    <x v="52"/>
    <x v="6"/>
    <x v="16"/>
    <x v="0"/>
    <x v="7"/>
    <x v="34"/>
    <x v="32"/>
    <x v="27"/>
    <x v="143"/>
    <n v="65"/>
    <n v="0"/>
    <x v="42"/>
    <x v="28"/>
    <x v="7"/>
    <x v="75"/>
    <x v="3"/>
    <m/>
    <x v="37"/>
    <d v="2018-01-25T00:00:00"/>
    <x v="21"/>
    <n v="0"/>
    <m/>
    <x v="1"/>
    <s v="徐绪盛"/>
    <m/>
  </r>
  <r>
    <x v="5"/>
    <x v="9"/>
    <x v="39"/>
    <s v="其他"/>
    <s v="C"/>
    <s v="C"/>
    <x v="50"/>
    <x v="49"/>
    <x v="1"/>
    <x v="0"/>
    <x v="53"/>
    <x v="1"/>
    <x v="1"/>
    <x v="10"/>
    <x v="1"/>
    <x v="35"/>
    <x v="33"/>
    <x v="28"/>
    <x v="144"/>
    <m/>
    <n v="103550"/>
    <x v="31"/>
    <x v="32"/>
    <x v="8"/>
    <x v="76"/>
    <x v="39"/>
    <n v="180128"/>
    <x v="0"/>
    <m/>
    <x v="22"/>
    <n v="60"/>
    <m/>
    <x v="0"/>
    <s v="杭得利"/>
    <m/>
  </r>
  <r>
    <x v="2"/>
    <x v="1"/>
    <x v="0"/>
    <s v="其他"/>
    <s v="A"/>
    <s v="C"/>
    <x v="44"/>
    <x v="43"/>
    <x v="1"/>
    <x v="0"/>
    <x v="54"/>
    <x v="7"/>
    <x v="17"/>
    <x v="0"/>
    <x v="1"/>
    <x v="31"/>
    <x v="34"/>
    <x v="29"/>
    <x v="145"/>
    <m/>
    <n v="19200"/>
    <x v="14"/>
    <x v="2"/>
    <x v="1"/>
    <x v="77"/>
    <x v="40"/>
    <n v="171221"/>
    <x v="38"/>
    <d v="2018-02-01T00:00:00"/>
    <x v="19"/>
    <n v="30"/>
    <m/>
    <x v="3"/>
    <s v="石浩宇"/>
    <m/>
  </r>
  <r>
    <x v="2"/>
    <x v="26"/>
    <x v="40"/>
    <s v="其他"/>
    <s v="A"/>
    <s v="C"/>
    <x v="44"/>
    <x v="43"/>
    <x v="1"/>
    <x v="0"/>
    <x v="55"/>
    <x v="3"/>
    <x v="18"/>
    <x v="0"/>
    <x v="1"/>
    <x v="3"/>
    <x v="3"/>
    <x v="30"/>
    <x v="146"/>
    <m/>
    <n v="289500"/>
    <x v="43"/>
    <x v="33"/>
    <x v="2"/>
    <x v="78"/>
    <x v="41"/>
    <s v="171231/180101"/>
    <x v="39"/>
    <d v="2018-01-13T00:00:00"/>
    <x v="1"/>
    <n v="30"/>
    <m/>
    <x v="3"/>
    <s v="石浩宇"/>
    <m/>
  </r>
  <r>
    <x v="8"/>
    <x v="22"/>
    <x v="40"/>
    <s v="其他"/>
    <s v="A"/>
    <s v="C"/>
    <x v="44"/>
    <x v="43"/>
    <x v="1"/>
    <x v="0"/>
    <x v="55"/>
    <x v="3"/>
    <x v="18"/>
    <x v="0"/>
    <x v="1"/>
    <x v="3"/>
    <x v="3"/>
    <x v="30"/>
    <x v="146"/>
    <m/>
    <n v="289500"/>
    <x v="44"/>
    <x v="40"/>
    <x v="2"/>
    <x v="79"/>
    <x v="41"/>
    <s v="1712(27.28)"/>
    <x v="39"/>
    <d v="2018-01-13T00:00:00"/>
    <x v="1"/>
    <n v="30"/>
    <m/>
    <x v="3"/>
    <s v="石浩宇"/>
    <m/>
  </r>
  <r>
    <x v="8"/>
    <x v="22"/>
    <x v="40"/>
    <s v="其他"/>
    <s v="A"/>
    <s v="C"/>
    <x v="44"/>
    <x v="43"/>
    <x v="1"/>
    <x v="0"/>
    <x v="55"/>
    <x v="3"/>
    <x v="18"/>
    <x v="0"/>
    <x v="1"/>
    <x v="36"/>
    <x v="35"/>
    <x v="30"/>
    <x v="147"/>
    <m/>
    <n v="311212.5"/>
    <x v="41"/>
    <x v="11"/>
    <x v="2"/>
    <x v="80"/>
    <x v="42"/>
    <s v="1712(29.30)"/>
    <x v="39"/>
    <d v="2018-01-13T00:00:00"/>
    <x v="1"/>
    <n v="30"/>
    <m/>
    <x v="3"/>
    <s v="石浩宇"/>
    <m/>
  </r>
  <r>
    <x v="2"/>
    <x v="27"/>
    <x v="41"/>
    <s v="其他"/>
    <s v="A"/>
    <s v="C"/>
    <x v="44"/>
    <x v="43"/>
    <x v="1"/>
    <x v="0"/>
    <x v="56"/>
    <x v="3"/>
    <x v="18"/>
    <x v="0"/>
    <x v="1"/>
    <x v="3"/>
    <x v="3"/>
    <x v="30"/>
    <x v="146"/>
    <m/>
    <n v="289500"/>
    <x v="14"/>
    <x v="2"/>
    <x v="2"/>
    <x v="81"/>
    <x v="41"/>
    <s v="180102/03"/>
    <x v="40"/>
    <d v="2018-02-01T00:00:00"/>
    <x v="19"/>
    <n v="30"/>
    <m/>
    <x v="3"/>
    <s v="石浩宇"/>
    <m/>
  </r>
  <r>
    <x v="2"/>
    <x v="27"/>
    <x v="41"/>
    <s v="其他"/>
    <s v="A"/>
    <s v="C"/>
    <x v="44"/>
    <x v="43"/>
    <x v="1"/>
    <x v="0"/>
    <x v="56"/>
    <x v="3"/>
    <x v="18"/>
    <x v="0"/>
    <x v="1"/>
    <x v="37"/>
    <x v="11"/>
    <x v="30"/>
    <x v="148"/>
    <m/>
    <n v="303975"/>
    <x v="25"/>
    <x v="3"/>
    <x v="2"/>
    <x v="82"/>
    <x v="43"/>
    <s v="180104/05"/>
    <x v="40"/>
    <d v="2018-02-01T00:00:00"/>
    <x v="19"/>
    <n v="30"/>
    <m/>
    <x v="3"/>
    <s v="石浩宇"/>
    <m/>
  </r>
  <r>
    <x v="2"/>
    <x v="25"/>
    <x v="42"/>
    <s v="其他"/>
    <s v="A"/>
    <s v="C"/>
    <x v="44"/>
    <x v="43"/>
    <x v="1"/>
    <x v="0"/>
    <x v="57"/>
    <x v="3"/>
    <x v="18"/>
    <x v="0"/>
    <x v="1"/>
    <x v="8"/>
    <x v="8"/>
    <x v="30"/>
    <x v="149"/>
    <m/>
    <n v="195412.5"/>
    <x v="3"/>
    <x v="17"/>
    <x v="2"/>
    <x v="83"/>
    <x v="44"/>
    <s v="180119/20"/>
    <x v="41"/>
    <d v="2018-02-01T00:00:00"/>
    <x v="19"/>
    <n v="30"/>
    <m/>
    <x v="3"/>
    <s v="石浩宇"/>
    <m/>
  </r>
  <r>
    <x v="2"/>
    <x v="23"/>
    <x v="43"/>
    <s v="其他"/>
    <s v="A"/>
    <s v="C"/>
    <x v="44"/>
    <x v="43"/>
    <x v="1"/>
    <x v="0"/>
    <x v="58"/>
    <x v="3"/>
    <x v="18"/>
    <x v="0"/>
    <x v="1"/>
    <x v="3"/>
    <x v="3"/>
    <x v="30"/>
    <x v="146"/>
    <m/>
    <n v="289500"/>
    <x v="30"/>
    <x v="25"/>
    <x v="2"/>
    <x v="84"/>
    <x v="41"/>
    <s v="180121/23"/>
    <x v="42"/>
    <d v="2018-02-01T00:00:00"/>
    <x v="19"/>
    <n v="30"/>
    <m/>
    <x v="3"/>
    <s v="石浩宇"/>
    <m/>
  </r>
  <r>
    <x v="2"/>
    <x v="23"/>
    <x v="43"/>
    <s v="其他"/>
    <s v="A"/>
    <s v="C"/>
    <x v="44"/>
    <x v="43"/>
    <x v="1"/>
    <x v="0"/>
    <x v="58"/>
    <x v="3"/>
    <x v="18"/>
    <x v="0"/>
    <x v="1"/>
    <x v="3"/>
    <x v="3"/>
    <x v="30"/>
    <x v="146"/>
    <m/>
    <n v="289500"/>
    <x v="26"/>
    <x v="5"/>
    <x v="2"/>
    <x v="85"/>
    <x v="41"/>
    <s v="180124/25"/>
    <x v="42"/>
    <d v="2018-02-01T00:00:00"/>
    <x v="19"/>
    <n v="30"/>
    <m/>
    <x v="3"/>
    <s v="石浩宇"/>
    <m/>
  </r>
  <r>
    <x v="2"/>
    <x v="25"/>
    <x v="44"/>
    <s v="其他"/>
    <s v="A"/>
    <s v="C"/>
    <x v="44"/>
    <x v="43"/>
    <x v="1"/>
    <x v="0"/>
    <x v="59"/>
    <x v="2"/>
    <x v="19"/>
    <x v="0"/>
    <x v="1"/>
    <x v="38"/>
    <x v="36"/>
    <x v="31"/>
    <x v="150"/>
    <m/>
    <n v="137500"/>
    <x v="3"/>
    <x v="17"/>
    <x v="3"/>
    <x v="86"/>
    <x v="45"/>
    <n v="180120"/>
    <x v="43"/>
    <d v="2018-02-01T00:00:00"/>
    <x v="19"/>
    <n v="30"/>
    <m/>
    <x v="3"/>
    <s v="石浩宇"/>
    <m/>
  </r>
  <r>
    <x v="2"/>
    <x v="10"/>
    <x v="0"/>
    <s v="其他"/>
    <s v="A"/>
    <s v="C"/>
    <x v="44"/>
    <x v="43"/>
    <x v="4"/>
    <x v="0"/>
    <x v="60"/>
    <x v="2"/>
    <x v="20"/>
    <x v="0"/>
    <x v="3"/>
    <x v="39"/>
    <x v="37"/>
    <x v="32"/>
    <x v="151"/>
    <m/>
    <n v="3180"/>
    <x v="45"/>
    <x v="12"/>
    <x v="1"/>
    <x v="87"/>
    <x v="46"/>
    <m/>
    <x v="0"/>
    <m/>
    <x v="17"/>
    <n v="30"/>
    <m/>
    <x v="3"/>
    <s v="石浩宇"/>
    <s v="投诉颜色不合格需退货"/>
  </r>
  <r>
    <x v="2"/>
    <x v="10"/>
    <x v="0"/>
    <s v="其他"/>
    <s v="A"/>
    <s v="C"/>
    <x v="44"/>
    <x v="43"/>
    <x v="4"/>
    <x v="0"/>
    <x v="60"/>
    <x v="2"/>
    <x v="20"/>
    <x v="0"/>
    <x v="3"/>
    <x v="39"/>
    <x v="37"/>
    <x v="32"/>
    <x v="151"/>
    <m/>
    <n v="3180"/>
    <x v="25"/>
    <x v="3"/>
    <x v="1"/>
    <x v="88"/>
    <x v="3"/>
    <m/>
    <x v="44"/>
    <d v="2018-02-01T00:00:00"/>
    <x v="19"/>
    <n v="30"/>
    <m/>
    <x v="3"/>
    <s v="石浩宇"/>
    <s v="重新发货"/>
  </r>
  <r>
    <x v="5"/>
    <x v="10"/>
    <x v="0"/>
    <s v="其他"/>
    <s v="A"/>
    <s v="C"/>
    <x v="44"/>
    <x v="43"/>
    <x v="4"/>
    <x v="0"/>
    <x v="60"/>
    <x v="2"/>
    <x v="20"/>
    <x v="11"/>
    <x v="3"/>
    <x v="40"/>
    <x v="38"/>
    <x v="32"/>
    <x v="152"/>
    <m/>
    <n v="-3180"/>
    <x v="31"/>
    <x v="41"/>
    <x v="1"/>
    <x v="89"/>
    <x v="3"/>
    <m/>
    <x v="0"/>
    <m/>
    <x v="17"/>
    <n v="30"/>
    <m/>
    <x v="3"/>
    <s v="石浩宇"/>
    <s v="待退回"/>
  </r>
  <r>
    <x v="2"/>
    <x v="13"/>
    <x v="45"/>
    <s v="其他"/>
    <s v="A"/>
    <s v="C"/>
    <x v="44"/>
    <x v="43"/>
    <x v="1"/>
    <x v="0"/>
    <x v="61"/>
    <x v="3"/>
    <x v="18"/>
    <x v="0"/>
    <x v="1"/>
    <x v="3"/>
    <x v="3"/>
    <x v="30"/>
    <x v="146"/>
    <m/>
    <n v="289500"/>
    <x v="4"/>
    <x v="4"/>
    <x v="2"/>
    <x v="90"/>
    <x v="41"/>
    <s v="180127/28"/>
    <x v="45"/>
    <d v="2018-02-08T00:00:00"/>
    <x v="19"/>
    <n v="30"/>
    <m/>
    <x v="3"/>
    <s v="石浩宇"/>
    <m/>
  </r>
  <r>
    <x v="2"/>
    <x v="13"/>
    <x v="45"/>
    <s v="其他"/>
    <s v="A"/>
    <s v="C"/>
    <x v="44"/>
    <x v="43"/>
    <x v="1"/>
    <x v="0"/>
    <x v="61"/>
    <x v="3"/>
    <x v="18"/>
    <x v="0"/>
    <x v="1"/>
    <x v="3"/>
    <x v="3"/>
    <x v="30"/>
    <x v="146"/>
    <m/>
    <n v="289500"/>
    <x v="27"/>
    <x v="31"/>
    <x v="2"/>
    <x v="91"/>
    <x v="41"/>
    <s v="180129/30"/>
    <x v="45"/>
    <d v="2018-02-08T00:00:00"/>
    <x v="19"/>
    <n v="30"/>
    <m/>
    <x v="3"/>
    <s v="石浩宇"/>
    <m/>
  </r>
  <r>
    <x v="5"/>
    <x v="13"/>
    <x v="45"/>
    <s v="其他"/>
    <s v="A"/>
    <s v="C"/>
    <x v="44"/>
    <x v="43"/>
    <x v="1"/>
    <x v="0"/>
    <x v="61"/>
    <x v="3"/>
    <x v="18"/>
    <x v="0"/>
    <x v="1"/>
    <x v="3"/>
    <x v="3"/>
    <x v="30"/>
    <x v="146"/>
    <m/>
    <n v="289500"/>
    <x v="33"/>
    <x v="34"/>
    <x v="2"/>
    <x v="92"/>
    <x v="41"/>
    <s v="180131/180201"/>
    <x v="45"/>
    <d v="2018-02-08T00:00:00"/>
    <x v="19"/>
    <n v="30"/>
    <m/>
    <x v="3"/>
    <s v="石浩宇"/>
    <m/>
  </r>
  <r>
    <x v="5"/>
    <x v="13"/>
    <x v="45"/>
    <s v="其他"/>
    <s v="A"/>
    <s v="C"/>
    <x v="44"/>
    <x v="43"/>
    <x v="1"/>
    <x v="0"/>
    <x v="61"/>
    <x v="3"/>
    <x v="18"/>
    <x v="0"/>
    <x v="1"/>
    <x v="3"/>
    <x v="3"/>
    <x v="30"/>
    <x v="146"/>
    <m/>
    <n v="289500"/>
    <x v="46"/>
    <x v="32"/>
    <x v="2"/>
    <x v="93"/>
    <x v="41"/>
    <s v="180202/03"/>
    <x v="45"/>
    <d v="2018-02-08T00:00:00"/>
    <x v="19"/>
    <n v="30"/>
    <m/>
    <x v="3"/>
    <s v="石浩宇"/>
    <m/>
  </r>
  <r>
    <x v="5"/>
    <x v="13"/>
    <x v="45"/>
    <s v="其他"/>
    <s v="A"/>
    <s v="C"/>
    <x v="44"/>
    <x v="43"/>
    <x v="1"/>
    <x v="0"/>
    <x v="61"/>
    <x v="3"/>
    <x v="18"/>
    <x v="0"/>
    <x v="1"/>
    <x v="3"/>
    <x v="3"/>
    <x v="30"/>
    <x v="146"/>
    <m/>
    <n v="289500"/>
    <x v="47"/>
    <x v="41"/>
    <x v="2"/>
    <x v="94"/>
    <x v="41"/>
    <s v="18023/4"/>
    <x v="46"/>
    <d v="2018-02-08T00:00:00"/>
    <x v="19"/>
    <n v="30"/>
    <m/>
    <x v="3"/>
    <s v="石浩宇"/>
    <m/>
  </r>
  <r>
    <x v="5"/>
    <x v="13"/>
    <x v="45"/>
    <s v="其他"/>
    <s v="A"/>
    <s v="C"/>
    <x v="44"/>
    <x v="43"/>
    <x v="1"/>
    <x v="1"/>
    <x v="61"/>
    <x v="3"/>
    <x v="18"/>
    <x v="0"/>
    <x v="1"/>
    <x v="3"/>
    <x v="3"/>
    <x v="30"/>
    <x v="146"/>
    <m/>
    <n v="289500"/>
    <x v="34"/>
    <x v="35"/>
    <x v="2"/>
    <x v="95"/>
    <x v="41"/>
    <s v="180205/06"/>
    <x v="46"/>
    <d v="2018-02-08T00:00:00"/>
    <x v="19"/>
    <n v="30"/>
    <m/>
    <x v="3"/>
    <s v="石浩宇"/>
    <m/>
  </r>
  <r>
    <x v="2"/>
    <x v="28"/>
    <x v="0"/>
    <s v="其他"/>
    <s v="B"/>
    <s v="A"/>
    <x v="28"/>
    <x v="27"/>
    <x v="1"/>
    <x v="0"/>
    <x v="0"/>
    <x v="2"/>
    <x v="7"/>
    <x v="5"/>
    <x v="8"/>
    <x v="41"/>
    <x v="39"/>
    <x v="12"/>
    <x v="111"/>
    <m/>
    <n v="0"/>
    <x v="11"/>
    <x v="13"/>
    <x v="9"/>
    <x v="96"/>
    <x v="3"/>
    <n v="171215"/>
    <x v="0"/>
    <m/>
    <x v="17"/>
    <n v="30"/>
    <m/>
    <x v="0"/>
    <s v="杭得利"/>
    <m/>
  </r>
  <r>
    <x v="2"/>
    <x v="7"/>
    <x v="46"/>
    <s v="其他"/>
    <s v="C"/>
    <s v="A"/>
    <x v="61"/>
    <x v="60"/>
    <x v="1"/>
    <x v="0"/>
    <x v="62"/>
    <x v="3"/>
    <x v="21"/>
    <x v="0"/>
    <x v="1"/>
    <x v="22"/>
    <x v="23"/>
    <x v="33"/>
    <x v="153"/>
    <n v="14850"/>
    <n v="0"/>
    <x v="2"/>
    <x v="9"/>
    <x v="2"/>
    <x v="97"/>
    <x v="3"/>
    <n v="180115"/>
    <x v="47"/>
    <d v="2018-01-17T00:00:00"/>
    <x v="23"/>
    <n v="0"/>
    <m/>
    <x v="0"/>
    <s v="杭得利"/>
    <s v="1.17日收电汇14850元"/>
  </r>
  <r>
    <x v="2"/>
    <x v="24"/>
    <x v="47"/>
    <s v="其他"/>
    <s v="C"/>
    <s v="C"/>
    <x v="62"/>
    <x v="61"/>
    <x v="1"/>
    <x v="0"/>
    <x v="63"/>
    <x v="5"/>
    <x v="5"/>
    <x v="0"/>
    <x v="1"/>
    <x v="2"/>
    <x v="2"/>
    <x v="34"/>
    <x v="154"/>
    <m/>
    <n v="10000"/>
    <x v="48"/>
    <x v="6"/>
    <x v="1"/>
    <x v="98"/>
    <x v="47"/>
    <n v="180107"/>
    <x v="48"/>
    <d v="2018-01-17T00:00:00"/>
    <x v="18"/>
    <n v="60"/>
    <m/>
    <x v="0"/>
    <s v="杭得利"/>
    <m/>
  </r>
  <r>
    <x v="2"/>
    <x v="29"/>
    <x v="0"/>
    <s v="其他"/>
    <s v="C"/>
    <s v="C"/>
    <x v="62"/>
    <x v="61"/>
    <x v="1"/>
    <x v="0"/>
    <x v="0"/>
    <x v="2"/>
    <x v="22"/>
    <x v="5"/>
    <x v="1"/>
    <x v="34"/>
    <x v="32"/>
    <x v="12"/>
    <x v="111"/>
    <m/>
    <n v="0"/>
    <x v="12"/>
    <x v="13"/>
    <x v="7"/>
    <x v="99"/>
    <x v="3"/>
    <m/>
    <x v="0"/>
    <m/>
    <x v="22"/>
    <n v="60"/>
    <m/>
    <x v="0"/>
    <s v="杭得利"/>
    <m/>
  </r>
  <r>
    <x v="2"/>
    <x v="30"/>
    <x v="48"/>
    <s v="其他"/>
    <s v="C"/>
    <s v="C"/>
    <x v="62"/>
    <x v="61"/>
    <x v="1"/>
    <x v="0"/>
    <x v="64"/>
    <x v="5"/>
    <x v="5"/>
    <x v="0"/>
    <x v="1"/>
    <x v="42"/>
    <x v="40"/>
    <x v="34"/>
    <x v="155"/>
    <m/>
    <n v="60000"/>
    <x v="1"/>
    <x v="42"/>
    <x v="1"/>
    <x v="100"/>
    <x v="48"/>
    <n v="20180126"/>
    <x v="49"/>
    <d v="2018-02-03T00:00:00"/>
    <x v="24"/>
    <n v="60"/>
    <m/>
    <x v="0"/>
    <s v="杭得利"/>
    <m/>
  </r>
  <r>
    <x v="5"/>
    <x v="30"/>
    <x v="48"/>
    <s v="其他"/>
    <s v="C"/>
    <s v="C"/>
    <x v="62"/>
    <x v="61"/>
    <x v="1"/>
    <x v="0"/>
    <x v="64"/>
    <x v="5"/>
    <x v="5"/>
    <x v="0"/>
    <x v="1"/>
    <x v="43"/>
    <x v="41"/>
    <x v="34"/>
    <x v="156"/>
    <m/>
    <n v="65000"/>
    <x v="33"/>
    <x v="43"/>
    <x v="1"/>
    <x v="101"/>
    <x v="49"/>
    <n v="20180201"/>
    <x v="49"/>
    <d v="2018-02-03T00:00:00"/>
    <x v="24"/>
    <n v="60"/>
    <m/>
    <x v="0"/>
    <s v="杭得利"/>
    <m/>
  </r>
  <r>
    <x v="8"/>
    <x v="22"/>
    <x v="0"/>
    <s v="其他"/>
    <s v="C"/>
    <s v="C"/>
    <x v="52"/>
    <x v="51"/>
    <x v="1"/>
    <x v="0"/>
    <x v="65"/>
    <x v="4"/>
    <x v="23"/>
    <x v="0"/>
    <x v="1"/>
    <x v="25"/>
    <x v="25"/>
    <x v="35"/>
    <x v="157"/>
    <m/>
    <n v="71400"/>
    <x v="49"/>
    <x v="11"/>
    <x v="2"/>
    <x v="102"/>
    <x v="50"/>
    <n v="171229"/>
    <x v="50"/>
    <d v="2018-01-10T00:00:00"/>
    <x v="18"/>
    <n v="60"/>
    <m/>
    <x v="0"/>
    <s v="杭得利"/>
    <m/>
  </r>
  <r>
    <x v="2"/>
    <x v="5"/>
    <x v="0"/>
    <s v="其他"/>
    <s v="B"/>
    <s v="B"/>
    <x v="51"/>
    <x v="62"/>
    <x v="1"/>
    <x v="0"/>
    <x v="66"/>
    <x v="2"/>
    <x v="9"/>
    <x v="12"/>
    <x v="9"/>
    <x v="44"/>
    <x v="42"/>
    <x v="25"/>
    <x v="158"/>
    <m/>
    <n v="6600.0000000000009"/>
    <x v="50"/>
    <x v="6"/>
    <x v="1"/>
    <x v="103"/>
    <x v="51"/>
    <n v="180111"/>
    <x v="51"/>
    <d v="2018-01-18T00:00:00"/>
    <x v="1"/>
    <n v="30"/>
    <m/>
    <x v="0"/>
    <s v="杭得利"/>
    <m/>
  </r>
  <r>
    <x v="8"/>
    <x v="22"/>
    <x v="0"/>
    <s v="其他"/>
    <s v="C"/>
    <s v="C"/>
    <x v="63"/>
    <x v="63"/>
    <x v="1"/>
    <x v="0"/>
    <x v="67"/>
    <x v="2"/>
    <x v="24"/>
    <x v="0"/>
    <x v="1"/>
    <x v="39"/>
    <x v="37"/>
    <x v="36"/>
    <x v="159"/>
    <m/>
    <n v="6000"/>
    <x v="51"/>
    <x v="44"/>
    <x v="1"/>
    <x v="104"/>
    <x v="52"/>
    <n v="170315"/>
    <x v="0"/>
    <m/>
    <x v="17"/>
    <n v="30"/>
    <m/>
    <x v="0"/>
    <s v="杭得利"/>
    <m/>
  </r>
  <r>
    <x v="2"/>
    <x v="14"/>
    <x v="49"/>
    <s v="其他"/>
    <s v="C"/>
    <s v="C"/>
    <x v="64"/>
    <x v="64"/>
    <x v="1"/>
    <x v="0"/>
    <x v="68"/>
    <x v="6"/>
    <x v="25"/>
    <x v="13"/>
    <x v="8"/>
    <x v="39"/>
    <x v="37"/>
    <x v="37"/>
    <x v="160"/>
    <m/>
    <n v="12000"/>
    <x v="27"/>
    <x v="45"/>
    <x v="1"/>
    <x v="105"/>
    <x v="3"/>
    <n v="180131"/>
    <x v="0"/>
    <m/>
    <x v="25"/>
    <n v="0"/>
    <m/>
    <x v="0"/>
    <s v="杭得利"/>
    <m/>
  </r>
  <r>
    <x v="2"/>
    <x v="31"/>
    <x v="0"/>
    <s v="亨通"/>
    <s v="A"/>
    <s v="A"/>
    <x v="24"/>
    <x v="23"/>
    <x v="1"/>
    <x v="0"/>
    <x v="69"/>
    <x v="2"/>
    <x v="26"/>
    <x v="0"/>
    <x v="2"/>
    <x v="2"/>
    <x v="2"/>
    <x v="38"/>
    <x v="161"/>
    <m/>
    <n v="22000"/>
    <x v="10"/>
    <x v="33"/>
    <x v="1"/>
    <x v="106"/>
    <x v="53"/>
    <n v="171121"/>
    <x v="52"/>
    <d v="2018-01-16T00:00:00"/>
    <x v="1"/>
    <n v="30"/>
    <m/>
    <x v="1"/>
    <s v="徐绪盛"/>
    <m/>
  </r>
  <r>
    <x v="2"/>
    <x v="31"/>
    <x v="0"/>
    <s v="亨通"/>
    <s v="A"/>
    <s v="A"/>
    <x v="24"/>
    <x v="23"/>
    <x v="1"/>
    <x v="0"/>
    <x v="69"/>
    <x v="2"/>
    <x v="27"/>
    <x v="0"/>
    <x v="2"/>
    <x v="45"/>
    <x v="43"/>
    <x v="39"/>
    <x v="162"/>
    <m/>
    <n v="2600"/>
    <x v="10"/>
    <x v="33"/>
    <x v="1"/>
    <x v="106"/>
    <x v="54"/>
    <n v="171213"/>
    <x v="52"/>
    <d v="2018-01-16T00:00:00"/>
    <x v="1"/>
    <n v="30"/>
    <m/>
    <x v="1"/>
    <s v="徐绪盛"/>
    <m/>
  </r>
  <r>
    <x v="9"/>
    <x v="32"/>
    <x v="0"/>
    <s v="亨通"/>
    <s v="A"/>
    <s v="A"/>
    <x v="24"/>
    <x v="23"/>
    <x v="1"/>
    <x v="0"/>
    <x v="70"/>
    <x v="2"/>
    <x v="28"/>
    <x v="0"/>
    <x v="2"/>
    <x v="46"/>
    <x v="44"/>
    <x v="39"/>
    <x v="163"/>
    <m/>
    <n v="1300"/>
    <x v="52"/>
    <x v="46"/>
    <x v="1"/>
    <x v="107"/>
    <x v="55"/>
    <m/>
    <x v="53"/>
    <d v="2018-02-03T00:00:00"/>
    <x v="19"/>
    <n v="30"/>
    <m/>
    <x v="1"/>
    <s v="徐绪盛"/>
    <m/>
  </r>
  <r>
    <x v="2"/>
    <x v="21"/>
    <x v="50"/>
    <s v="亨通"/>
    <s v="A"/>
    <s v="A"/>
    <x v="24"/>
    <x v="23"/>
    <x v="1"/>
    <x v="0"/>
    <x v="71"/>
    <x v="2"/>
    <x v="26"/>
    <x v="0"/>
    <x v="2"/>
    <x v="2"/>
    <x v="2"/>
    <x v="38"/>
    <x v="161"/>
    <m/>
    <n v="22000"/>
    <x v="53"/>
    <x v="18"/>
    <x v="1"/>
    <x v="108"/>
    <x v="56"/>
    <n v="180123"/>
    <x v="54"/>
    <d v="2018-01-29T00:00:00"/>
    <x v="1"/>
    <n v="30"/>
    <m/>
    <x v="1"/>
    <s v="徐绪盛"/>
    <m/>
  </r>
  <r>
    <x v="2"/>
    <x v="21"/>
    <x v="50"/>
    <s v="亨通"/>
    <s v="A"/>
    <s v="A"/>
    <x v="24"/>
    <x v="23"/>
    <x v="1"/>
    <x v="0"/>
    <x v="72"/>
    <x v="2"/>
    <x v="26"/>
    <x v="0"/>
    <x v="2"/>
    <x v="5"/>
    <x v="5"/>
    <x v="38"/>
    <x v="164"/>
    <m/>
    <n v="66000"/>
    <x v="53"/>
    <x v="18"/>
    <x v="1"/>
    <x v="108"/>
    <x v="57"/>
    <n v="180123"/>
    <x v="55"/>
    <d v="2018-01-29T00:00:00"/>
    <x v="1"/>
    <n v="30"/>
    <m/>
    <x v="1"/>
    <s v="徐绪盛"/>
    <m/>
  </r>
  <r>
    <x v="2"/>
    <x v="9"/>
    <x v="0"/>
    <s v="其他"/>
    <s v="B"/>
    <s v="C"/>
    <x v="32"/>
    <x v="31"/>
    <x v="1"/>
    <x v="0"/>
    <x v="73"/>
    <x v="4"/>
    <x v="29"/>
    <x v="0"/>
    <x v="8"/>
    <x v="17"/>
    <x v="18"/>
    <x v="40"/>
    <x v="165"/>
    <n v="9940"/>
    <n v="0"/>
    <x v="10"/>
    <x v="33"/>
    <x v="1"/>
    <x v="109"/>
    <x v="58"/>
    <n v="171227"/>
    <x v="56"/>
    <d v="2018-01-19T00:00:00"/>
    <x v="1"/>
    <n v="30"/>
    <m/>
    <x v="1"/>
    <s v="徐绪盛"/>
    <s v="2.11收纸质银承133740.00元"/>
  </r>
  <r>
    <x v="2"/>
    <x v="16"/>
    <x v="0"/>
    <s v="其他"/>
    <s v="B"/>
    <s v="C"/>
    <x v="32"/>
    <x v="31"/>
    <x v="1"/>
    <x v="0"/>
    <x v="74"/>
    <x v="2"/>
    <x v="9"/>
    <x v="0"/>
    <x v="1"/>
    <x v="9"/>
    <x v="9"/>
    <x v="41"/>
    <x v="166"/>
    <n v="105000"/>
    <n v="0"/>
    <x v="45"/>
    <x v="47"/>
    <x v="3"/>
    <x v="110"/>
    <x v="59"/>
    <s v="17128/22"/>
    <x v="57"/>
    <d v="2018-01-19T00:00:00"/>
    <x v="1"/>
    <n v="30"/>
    <m/>
    <x v="1"/>
    <s v="徐绪盛"/>
    <s v="2.11收纸质银承133740.00元"/>
  </r>
  <r>
    <x v="2"/>
    <x v="15"/>
    <x v="0"/>
    <s v="其他"/>
    <s v="B"/>
    <s v="C"/>
    <x v="32"/>
    <x v="31"/>
    <x v="1"/>
    <x v="0"/>
    <x v="75"/>
    <x v="2"/>
    <x v="14"/>
    <x v="0"/>
    <x v="2"/>
    <x v="2"/>
    <x v="2"/>
    <x v="42"/>
    <x v="167"/>
    <n v="18800"/>
    <n v="0"/>
    <x v="5"/>
    <x v="15"/>
    <x v="1"/>
    <x v="111"/>
    <x v="60"/>
    <n v="180106"/>
    <x v="58"/>
    <d v="2018-01-19T00:00:00"/>
    <x v="1"/>
    <n v="30"/>
    <m/>
    <x v="1"/>
    <s v="徐绪盛"/>
    <s v="2.11收纸质银承133740.00元"/>
  </r>
  <r>
    <x v="2"/>
    <x v="21"/>
    <x v="51"/>
    <s v="其他"/>
    <s v="B"/>
    <s v="C"/>
    <x v="32"/>
    <x v="31"/>
    <x v="1"/>
    <x v="0"/>
    <x v="76"/>
    <x v="2"/>
    <x v="9"/>
    <x v="0"/>
    <x v="1"/>
    <x v="9"/>
    <x v="9"/>
    <x v="41"/>
    <x v="166"/>
    <m/>
    <n v="105000"/>
    <x v="53"/>
    <x v="30"/>
    <x v="3"/>
    <x v="112"/>
    <x v="59"/>
    <s v="180103/23"/>
    <x v="59"/>
    <d v="2018-02-03T00:00:00"/>
    <x v="19"/>
    <n v="30"/>
    <m/>
    <x v="1"/>
    <s v="徐绪盛"/>
    <m/>
  </r>
  <r>
    <x v="2"/>
    <x v="21"/>
    <x v="52"/>
    <s v="其他"/>
    <s v="B"/>
    <s v="C"/>
    <x v="32"/>
    <x v="31"/>
    <x v="1"/>
    <x v="0"/>
    <x v="77"/>
    <x v="4"/>
    <x v="30"/>
    <x v="14"/>
    <x v="10"/>
    <x v="46"/>
    <x v="44"/>
    <x v="40"/>
    <x v="168"/>
    <m/>
    <n v="710"/>
    <x v="53"/>
    <x v="30"/>
    <x v="1"/>
    <x v="113"/>
    <x v="61"/>
    <n v="180123"/>
    <x v="60"/>
    <d v="2018-02-03T00:00:00"/>
    <x v="19"/>
    <n v="30"/>
    <m/>
    <x v="1"/>
    <s v="徐绪盛"/>
    <m/>
  </r>
  <r>
    <x v="2"/>
    <x v="13"/>
    <x v="53"/>
    <s v="其他"/>
    <s v="B"/>
    <s v="C"/>
    <x v="32"/>
    <x v="31"/>
    <x v="1"/>
    <x v="0"/>
    <x v="77"/>
    <x v="4"/>
    <x v="12"/>
    <x v="14"/>
    <x v="4"/>
    <x v="46"/>
    <x v="44"/>
    <x v="40"/>
    <x v="168"/>
    <m/>
    <n v="710"/>
    <x v="53"/>
    <x v="30"/>
    <x v="1"/>
    <x v="113"/>
    <x v="61"/>
    <n v="180123"/>
    <x v="60"/>
    <d v="2018-02-03T00:00:00"/>
    <x v="19"/>
    <n v="30"/>
    <m/>
    <x v="1"/>
    <s v="徐绪盛"/>
    <m/>
  </r>
  <r>
    <x v="2"/>
    <x v="13"/>
    <x v="53"/>
    <s v="其他"/>
    <s v="B"/>
    <s v="C"/>
    <x v="32"/>
    <x v="31"/>
    <x v="1"/>
    <x v="0"/>
    <x v="77"/>
    <x v="4"/>
    <x v="31"/>
    <x v="14"/>
    <x v="11"/>
    <x v="33"/>
    <x v="31"/>
    <x v="40"/>
    <x v="169"/>
    <m/>
    <n v="355"/>
    <x v="53"/>
    <x v="30"/>
    <x v="1"/>
    <x v="113"/>
    <x v="62"/>
    <n v="180123"/>
    <x v="60"/>
    <d v="2018-02-03T00:00:00"/>
    <x v="19"/>
    <n v="30"/>
    <m/>
    <x v="1"/>
    <s v="徐绪盛"/>
    <m/>
  </r>
  <r>
    <x v="2"/>
    <x v="9"/>
    <x v="54"/>
    <s v="通光"/>
    <s v="C"/>
    <s v="C"/>
    <x v="18"/>
    <x v="17"/>
    <x v="1"/>
    <x v="0"/>
    <x v="78"/>
    <x v="3"/>
    <x v="3"/>
    <x v="0"/>
    <x v="1"/>
    <x v="47"/>
    <x v="45"/>
    <x v="43"/>
    <x v="170"/>
    <m/>
    <n v="94500"/>
    <x v="10"/>
    <x v="11"/>
    <x v="2"/>
    <x v="114"/>
    <x v="63"/>
    <n v="171231"/>
    <x v="61"/>
    <d v="2018-01-18T00:00:00"/>
    <x v="18"/>
    <n v="60"/>
    <m/>
    <x v="1"/>
    <s v="徐绪盛"/>
    <m/>
  </r>
  <r>
    <x v="2"/>
    <x v="11"/>
    <x v="55"/>
    <s v="通光"/>
    <s v="C"/>
    <s v="C"/>
    <x v="18"/>
    <x v="17"/>
    <x v="1"/>
    <x v="2"/>
    <x v="79"/>
    <x v="3"/>
    <x v="3"/>
    <x v="0"/>
    <x v="1"/>
    <x v="5"/>
    <x v="5"/>
    <x v="9"/>
    <x v="171"/>
    <m/>
    <n v="27300"/>
    <x v="29"/>
    <x v="27"/>
    <x v="2"/>
    <x v="115"/>
    <x v="64"/>
    <n v="180106"/>
    <x v="62"/>
    <d v="2018-01-18T00:00:00"/>
    <x v="18"/>
    <n v="60"/>
    <m/>
    <x v="1"/>
    <s v="徐绪盛"/>
    <s v="货送江苏通光信息"/>
  </r>
  <r>
    <x v="2"/>
    <x v="7"/>
    <x v="56"/>
    <s v="其他"/>
    <s v="C"/>
    <s v="C"/>
    <x v="18"/>
    <x v="17"/>
    <x v="1"/>
    <x v="0"/>
    <x v="80"/>
    <x v="5"/>
    <x v="5"/>
    <x v="0"/>
    <x v="1"/>
    <x v="3"/>
    <x v="3"/>
    <x v="41"/>
    <x v="172"/>
    <m/>
    <n v="315000"/>
    <x v="3"/>
    <x v="3"/>
    <x v="2"/>
    <x v="116"/>
    <x v="65"/>
    <s v="180116/17"/>
    <x v="63"/>
    <d v="2018-02-03T00:00:00"/>
    <x v="24"/>
    <n v="60"/>
    <m/>
    <x v="1"/>
    <s v="徐绪盛"/>
    <m/>
  </r>
  <r>
    <x v="2"/>
    <x v="31"/>
    <x v="57"/>
    <s v="通光"/>
    <s v="C"/>
    <s v="C"/>
    <x v="19"/>
    <x v="18"/>
    <x v="1"/>
    <x v="0"/>
    <x v="81"/>
    <x v="3"/>
    <x v="8"/>
    <x v="0"/>
    <x v="1"/>
    <x v="48"/>
    <x v="46"/>
    <x v="44"/>
    <x v="173"/>
    <m/>
    <n v="220800"/>
    <x v="29"/>
    <x v="39"/>
    <x v="2"/>
    <x v="117"/>
    <x v="66"/>
    <s v="180107/08"/>
    <x v="64"/>
    <d v="2018-01-19T00:00:00"/>
    <x v="1"/>
    <n v="30"/>
    <m/>
    <x v="1"/>
    <s v="徐绪盛"/>
    <m/>
  </r>
  <r>
    <x v="2"/>
    <x v="9"/>
    <x v="57"/>
    <s v="通光"/>
    <s v="C"/>
    <s v="C"/>
    <x v="19"/>
    <x v="18"/>
    <x v="1"/>
    <x v="0"/>
    <x v="82"/>
    <x v="3"/>
    <x v="8"/>
    <x v="0"/>
    <x v="1"/>
    <x v="49"/>
    <x v="47"/>
    <x v="44"/>
    <x v="174"/>
    <m/>
    <n v="179400"/>
    <x v="10"/>
    <x v="11"/>
    <x v="2"/>
    <x v="118"/>
    <x v="67"/>
    <s v="171229/30"/>
    <x v="64"/>
    <d v="2018-01-19T00:00:00"/>
    <x v="1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50"/>
    <x v="48"/>
    <x v="6"/>
    <x v="175"/>
    <m/>
    <n v="237150"/>
    <x v="5"/>
    <x v="15"/>
    <x v="2"/>
    <x v="119"/>
    <x v="68"/>
    <s v="180110/12"/>
    <x v="65"/>
    <d v="2018-01-19T00:00:00"/>
    <x v="1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3"/>
    <x v="3"/>
    <x v="6"/>
    <x v="176"/>
    <m/>
    <n v="279000"/>
    <x v="8"/>
    <x v="9"/>
    <x v="2"/>
    <x v="120"/>
    <x v="65"/>
    <s v="180112/13"/>
    <x v="65"/>
    <d v="2018-01-19T00:00:00"/>
    <x v="1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3"/>
    <x v="3"/>
    <x v="6"/>
    <x v="176"/>
    <m/>
    <n v="279000"/>
    <x v="25"/>
    <x v="28"/>
    <x v="2"/>
    <x v="121"/>
    <x v="65"/>
    <s v="180117/18"/>
    <x v="65"/>
    <d v="2018-01-19T00:00:00"/>
    <x v="1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3"/>
    <x v="3"/>
    <x v="6"/>
    <x v="176"/>
    <m/>
    <n v="279000"/>
    <x v="15"/>
    <x v="29"/>
    <x v="2"/>
    <x v="122"/>
    <x v="65"/>
    <s v="180119/20"/>
    <x v="66"/>
    <d v="2018-02-03T00:00:00"/>
    <x v="19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3"/>
    <x v="3"/>
    <x v="6"/>
    <x v="176"/>
    <m/>
    <n v="279000"/>
    <x v="53"/>
    <x v="25"/>
    <x v="2"/>
    <x v="123"/>
    <x v="65"/>
    <s v="180121/23"/>
    <x v="66"/>
    <d v="2018-02-03T00:00:00"/>
    <x v="19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3"/>
    <x v="3"/>
    <x v="6"/>
    <x v="176"/>
    <m/>
    <n v="279000"/>
    <x v="1"/>
    <x v="1"/>
    <x v="2"/>
    <x v="124"/>
    <x v="69"/>
    <s v="180124/25"/>
    <x v="66"/>
    <d v="2018-02-03T00:00:00"/>
    <x v="19"/>
    <n v="30"/>
    <m/>
    <x v="1"/>
    <s v="徐绪盛"/>
    <m/>
  </r>
  <r>
    <x v="2"/>
    <x v="11"/>
    <x v="58"/>
    <s v="通光"/>
    <s v="C"/>
    <s v="C"/>
    <x v="19"/>
    <x v="18"/>
    <x v="1"/>
    <x v="0"/>
    <x v="83"/>
    <x v="3"/>
    <x v="8"/>
    <x v="0"/>
    <x v="1"/>
    <x v="51"/>
    <x v="49"/>
    <x v="6"/>
    <x v="177"/>
    <m/>
    <n v="230175"/>
    <x v="27"/>
    <x v="42"/>
    <x v="2"/>
    <x v="125"/>
    <x v="70"/>
    <s v="180128/29"/>
    <x v="66"/>
    <d v="2018-02-03T00:00:00"/>
    <x v="19"/>
    <n v="30"/>
    <m/>
    <x v="1"/>
    <s v="徐绪盛"/>
    <m/>
  </r>
  <r>
    <x v="2"/>
    <x v="21"/>
    <x v="59"/>
    <s v="通光"/>
    <s v="C"/>
    <s v="C"/>
    <x v="19"/>
    <x v="18"/>
    <x v="1"/>
    <x v="0"/>
    <x v="84"/>
    <x v="3"/>
    <x v="8"/>
    <x v="0"/>
    <x v="1"/>
    <x v="25"/>
    <x v="25"/>
    <x v="6"/>
    <x v="178"/>
    <m/>
    <n v="48825"/>
    <x v="27"/>
    <x v="42"/>
    <x v="2"/>
    <x v="125"/>
    <x v="71"/>
    <s v="180128/29"/>
    <x v="67"/>
    <d v="2018-02-03T00:00:00"/>
    <x v="19"/>
    <n v="30"/>
    <m/>
    <x v="1"/>
    <s v="徐绪盛"/>
    <m/>
  </r>
  <r>
    <x v="5"/>
    <x v="21"/>
    <x v="59"/>
    <s v="通光"/>
    <s v="C"/>
    <s v="C"/>
    <x v="19"/>
    <x v="18"/>
    <x v="1"/>
    <x v="0"/>
    <x v="84"/>
    <x v="3"/>
    <x v="8"/>
    <x v="0"/>
    <x v="1"/>
    <x v="3"/>
    <x v="3"/>
    <x v="6"/>
    <x v="176"/>
    <m/>
    <n v="279000"/>
    <x v="54"/>
    <x v="31"/>
    <x v="2"/>
    <x v="126"/>
    <x v="65"/>
    <s v="180127/30"/>
    <x v="67"/>
    <d v="2018-02-03T00:00:00"/>
    <x v="19"/>
    <n v="30"/>
    <m/>
    <x v="1"/>
    <s v="徐绪盛"/>
    <m/>
  </r>
  <r>
    <x v="5"/>
    <x v="21"/>
    <x v="59"/>
    <s v="通光"/>
    <s v="C"/>
    <s v="C"/>
    <x v="19"/>
    <x v="18"/>
    <x v="1"/>
    <x v="0"/>
    <x v="84"/>
    <x v="3"/>
    <x v="8"/>
    <x v="0"/>
    <x v="1"/>
    <x v="3"/>
    <x v="3"/>
    <x v="6"/>
    <x v="176"/>
    <m/>
    <n v="279000"/>
    <x v="55"/>
    <x v="48"/>
    <x v="2"/>
    <x v="127"/>
    <x v="65"/>
    <s v="180209/10"/>
    <x v="0"/>
    <m/>
    <x v="17"/>
    <n v="30"/>
    <m/>
    <x v="1"/>
    <s v="徐绪盛"/>
    <m/>
  </r>
  <r>
    <x v="5"/>
    <x v="21"/>
    <x v="59"/>
    <s v="通光"/>
    <s v="C"/>
    <s v="C"/>
    <x v="19"/>
    <x v="18"/>
    <x v="1"/>
    <x v="0"/>
    <x v="84"/>
    <x v="3"/>
    <x v="8"/>
    <x v="0"/>
    <x v="1"/>
    <x v="3"/>
    <x v="0"/>
    <x v="6"/>
    <x v="111"/>
    <m/>
    <n v="0"/>
    <x v="20"/>
    <x v="22"/>
    <x v="2"/>
    <x v="0"/>
    <x v="0"/>
    <m/>
    <x v="0"/>
    <m/>
    <x v="17"/>
    <n v="30"/>
    <m/>
    <x v="1"/>
    <s v="徐绪盛"/>
    <m/>
  </r>
  <r>
    <x v="5"/>
    <x v="21"/>
    <x v="59"/>
    <s v="通光"/>
    <s v="C"/>
    <s v="C"/>
    <x v="19"/>
    <x v="18"/>
    <x v="1"/>
    <x v="0"/>
    <x v="84"/>
    <x v="3"/>
    <x v="8"/>
    <x v="0"/>
    <x v="1"/>
    <x v="3"/>
    <x v="0"/>
    <x v="6"/>
    <x v="111"/>
    <m/>
    <n v="0"/>
    <x v="21"/>
    <x v="23"/>
    <x v="2"/>
    <x v="0"/>
    <x v="0"/>
    <m/>
    <x v="0"/>
    <m/>
    <x v="17"/>
    <n v="30"/>
    <m/>
    <x v="1"/>
    <s v="徐绪盛"/>
    <m/>
  </r>
  <r>
    <x v="5"/>
    <x v="21"/>
    <x v="59"/>
    <s v="通光"/>
    <s v="C"/>
    <s v="C"/>
    <x v="19"/>
    <x v="18"/>
    <x v="1"/>
    <x v="0"/>
    <x v="84"/>
    <x v="3"/>
    <x v="8"/>
    <x v="0"/>
    <x v="1"/>
    <x v="3"/>
    <x v="0"/>
    <x v="6"/>
    <x v="111"/>
    <m/>
    <n v="0"/>
    <x v="22"/>
    <x v="24"/>
    <x v="2"/>
    <x v="0"/>
    <x v="0"/>
    <m/>
    <x v="0"/>
    <m/>
    <x v="17"/>
    <n v="30"/>
    <m/>
    <x v="1"/>
    <s v="徐绪盛"/>
    <m/>
  </r>
  <r>
    <x v="6"/>
    <x v="21"/>
    <x v="59"/>
    <s v="通光"/>
    <s v="C"/>
    <s v="C"/>
    <x v="19"/>
    <x v="18"/>
    <x v="1"/>
    <x v="0"/>
    <x v="84"/>
    <x v="3"/>
    <x v="8"/>
    <x v="0"/>
    <x v="1"/>
    <x v="3"/>
    <x v="0"/>
    <x v="6"/>
    <x v="111"/>
    <m/>
    <n v="0"/>
    <x v="28"/>
    <x v="0"/>
    <x v="2"/>
    <x v="0"/>
    <x v="0"/>
    <m/>
    <x v="0"/>
    <m/>
    <x v="17"/>
    <n v="30"/>
    <m/>
    <x v="1"/>
    <s v="徐绪盛"/>
    <m/>
  </r>
  <r>
    <x v="6"/>
    <x v="21"/>
    <x v="59"/>
    <s v="通光"/>
    <s v="C"/>
    <s v="C"/>
    <x v="19"/>
    <x v="18"/>
    <x v="1"/>
    <x v="0"/>
    <x v="84"/>
    <x v="3"/>
    <x v="8"/>
    <x v="0"/>
    <x v="1"/>
    <x v="10"/>
    <x v="0"/>
    <x v="6"/>
    <x v="111"/>
    <m/>
    <n v="0"/>
    <x v="28"/>
    <x v="0"/>
    <x v="2"/>
    <x v="0"/>
    <x v="0"/>
    <m/>
    <x v="0"/>
    <m/>
    <x v="17"/>
    <n v="30"/>
    <m/>
    <x v="1"/>
    <s v="徐绪盛"/>
    <m/>
  </r>
  <r>
    <x v="2"/>
    <x v="5"/>
    <x v="0"/>
    <s v="通光"/>
    <s v="C"/>
    <s v="C"/>
    <x v="19"/>
    <x v="18"/>
    <x v="1"/>
    <x v="0"/>
    <x v="85"/>
    <x v="2"/>
    <x v="9"/>
    <x v="0"/>
    <x v="1"/>
    <x v="6"/>
    <x v="6"/>
    <x v="1"/>
    <x v="179"/>
    <m/>
    <n v="53000"/>
    <x v="5"/>
    <x v="15"/>
    <x v="3"/>
    <x v="128"/>
    <x v="72"/>
    <s v="171222/180103"/>
    <x v="68"/>
    <d v="2018-01-19T00:00:00"/>
    <x v="1"/>
    <n v="30"/>
    <m/>
    <x v="1"/>
    <s v="徐绪盛"/>
    <m/>
  </r>
  <r>
    <x v="2"/>
    <x v="29"/>
    <x v="0"/>
    <s v="通光"/>
    <s v="C"/>
    <s v="C"/>
    <x v="19"/>
    <x v="18"/>
    <x v="1"/>
    <x v="0"/>
    <x v="86"/>
    <x v="2"/>
    <x v="32"/>
    <x v="15"/>
    <x v="12"/>
    <x v="52"/>
    <x v="50"/>
    <x v="28"/>
    <x v="180"/>
    <m/>
    <n v="38150"/>
    <x v="29"/>
    <x v="27"/>
    <x v="10"/>
    <x v="129"/>
    <x v="73"/>
    <n v="180106"/>
    <x v="69"/>
    <d v="2018-01-19T00:00:00"/>
    <x v="1"/>
    <n v="30"/>
    <m/>
    <x v="1"/>
    <s v="徐绪盛"/>
    <m/>
  </r>
  <r>
    <x v="2"/>
    <x v="12"/>
    <x v="60"/>
    <s v="其他"/>
    <s v="A"/>
    <s v="B"/>
    <x v="34"/>
    <x v="33"/>
    <x v="1"/>
    <x v="0"/>
    <x v="87"/>
    <x v="8"/>
    <x v="33"/>
    <x v="0"/>
    <x v="1"/>
    <x v="45"/>
    <x v="43"/>
    <x v="45"/>
    <x v="181"/>
    <m/>
    <n v="4950"/>
    <x v="25"/>
    <x v="28"/>
    <x v="1"/>
    <x v="130"/>
    <x v="74"/>
    <n v="171003"/>
    <x v="70"/>
    <d v="2018-01-19T00:00:00"/>
    <x v="26"/>
    <n v="0"/>
    <m/>
    <x v="1"/>
    <s v="徐绪盛"/>
    <m/>
  </r>
  <r>
    <x v="2"/>
    <x v="1"/>
    <x v="61"/>
    <s v="其他"/>
    <s v="A"/>
    <s v="B"/>
    <x v="34"/>
    <x v="33"/>
    <x v="1"/>
    <x v="0"/>
    <x v="88"/>
    <x v="3"/>
    <x v="34"/>
    <x v="0"/>
    <x v="1"/>
    <x v="53"/>
    <x v="51"/>
    <x v="1"/>
    <x v="182"/>
    <m/>
    <n v="190800"/>
    <x v="14"/>
    <x v="16"/>
    <x v="2"/>
    <x v="131"/>
    <x v="75"/>
    <s v="180113/14"/>
    <x v="71"/>
    <d v="2018-01-19T00:00:00"/>
    <x v="1"/>
    <n v="30"/>
    <m/>
    <x v="1"/>
    <s v="徐绪盛"/>
    <m/>
  </r>
  <r>
    <x v="2"/>
    <x v="1"/>
    <x v="62"/>
    <s v="其他"/>
    <s v="A"/>
    <s v="B"/>
    <x v="34"/>
    <x v="33"/>
    <x v="1"/>
    <x v="0"/>
    <x v="88"/>
    <x v="3"/>
    <x v="3"/>
    <x v="0"/>
    <x v="1"/>
    <x v="12"/>
    <x v="13"/>
    <x v="46"/>
    <x v="183"/>
    <m/>
    <n v="105600"/>
    <x v="14"/>
    <x v="16"/>
    <x v="2"/>
    <x v="131"/>
    <x v="76"/>
    <s v="180114/15"/>
    <x v="71"/>
    <d v="2018-01-19T00:00:00"/>
    <x v="1"/>
    <n v="30"/>
    <m/>
    <x v="1"/>
    <s v="徐绪盛"/>
    <m/>
  </r>
  <r>
    <x v="2"/>
    <x v="23"/>
    <x v="63"/>
    <s v="其他"/>
    <s v="A"/>
    <s v="B"/>
    <x v="34"/>
    <x v="33"/>
    <x v="1"/>
    <x v="0"/>
    <x v="89"/>
    <x v="3"/>
    <x v="3"/>
    <x v="0"/>
    <x v="1"/>
    <x v="3"/>
    <x v="3"/>
    <x v="46"/>
    <x v="184"/>
    <m/>
    <n v="264000"/>
    <x v="40"/>
    <x v="3"/>
    <x v="2"/>
    <x v="132"/>
    <x v="77"/>
    <s v="180117/18"/>
    <x v="72"/>
    <d v="2018-01-23T00:00:00"/>
    <x v="27"/>
    <n v="0"/>
    <m/>
    <x v="1"/>
    <s v="徐绪盛"/>
    <m/>
  </r>
  <r>
    <x v="2"/>
    <x v="29"/>
    <x v="64"/>
    <s v="其他"/>
    <s v="A"/>
    <s v="B"/>
    <x v="34"/>
    <x v="33"/>
    <x v="1"/>
    <x v="0"/>
    <x v="90"/>
    <x v="3"/>
    <x v="8"/>
    <x v="0"/>
    <x v="1"/>
    <x v="3"/>
    <x v="3"/>
    <x v="47"/>
    <x v="185"/>
    <m/>
    <n v="271500"/>
    <x v="48"/>
    <x v="39"/>
    <x v="2"/>
    <x v="133"/>
    <x v="77"/>
    <s v="180109/10"/>
    <x v="73"/>
    <d v="2018-01-19T00:00:00"/>
    <x v="1"/>
    <n v="30"/>
    <m/>
    <x v="1"/>
    <s v="徐绪盛"/>
    <m/>
  </r>
  <r>
    <x v="2"/>
    <x v="1"/>
    <x v="65"/>
    <s v="其他"/>
    <s v="A"/>
    <s v="B"/>
    <x v="34"/>
    <x v="33"/>
    <x v="1"/>
    <x v="0"/>
    <x v="91"/>
    <x v="3"/>
    <x v="8"/>
    <x v="0"/>
    <x v="1"/>
    <x v="3"/>
    <x v="3"/>
    <x v="47"/>
    <x v="185"/>
    <m/>
    <n v="271500"/>
    <x v="8"/>
    <x v="9"/>
    <x v="2"/>
    <x v="134"/>
    <x v="77"/>
    <s v="180114/15"/>
    <x v="74"/>
    <d v="2018-01-19T00:00:00"/>
    <x v="1"/>
    <n v="30"/>
    <m/>
    <x v="1"/>
    <s v="徐绪盛"/>
    <m/>
  </r>
  <r>
    <x v="2"/>
    <x v="20"/>
    <x v="66"/>
    <s v="其他"/>
    <s v="A"/>
    <s v="B"/>
    <x v="34"/>
    <x v="33"/>
    <x v="1"/>
    <x v="0"/>
    <x v="92"/>
    <x v="3"/>
    <x v="8"/>
    <x v="0"/>
    <x v="1"/>
    <x v="3"/>
    <x v="3"/>
    <x v="47"/>
    <x v="185"/>
    <m/>
    <n v="271500"/>
    <x v="25"/>
    <x v="28"/>
    <x v="2"/>
    <x v="135"/>
    <x v="77"/>
    <n v="180118"/>
    <x v="75"/>
    <d v="2018-01-19T00:00:00"/>
    <x v="1"/>
    <n v="30"/>
    <m/>
    <x v="1"/>
    <s v="徐绪盛"/>
    <m/>
  </r>
  <r>
    <x v="2"/>
    <x v="23"/>
    <x v="67"/>
    <s v="其他"/>
    <s v="A"/>
    <s v="B"/>
    <x v="34"/>
    <x v="33"/>
    <x v="1"/>
    <x v="0"/>
    <x v="93"/>
    <x v="3"/>
    <x v="8"/>
    <x v="0"/>
    <x v="1"/>
    <x v="3"/>
    <x v="3"/>
    <x v="47"/>
    <x v="185"/>
    <m/>
    <n v="271500"/>
    <x v="15"/>
    <x v="17"/>
    <x v="2"/>
    <x v="136"/>
    <x v="77"/>
    <s v="180119/22"/>
    <x v="76"/>
    <d v="2018-01-23T00:00:00"/>
    <x v="27"/>
    <n v="0"/>
    <m/>
    <x v="1"/>
    <s v="徐绪盛"/>
    <m/>
  </r>
  <r>
    <x v="2"/>
    <x v="23"/>
    <x v="67"/>
    <s v="其他"/>
    <s v="A"/>
    <s v="B"/>
    <x v="34"/>
    <x v="33"/>
    <x v="1"/>
    <x v="0"/>
    <x v="93"/>
    <x v="3"/>
    <x v="8"/>
    <x v="0"/>
    <x v="1"/>
    <x v="3"/>
    <x v="3"/>
    <x v="47"/>
    <x v="185"/>
    <m/>
    <n v="271500"/>
    <x v="16"/>
    <x v="18"/>
    <x v="2"/>
    <x v="137"/>
    <x v="77"/>
    <s v="180124/25"/>
    <x v="77"/>
    <d v="2018-02-01T00:00:00"/>
    <x v="28"/>
    <n v="0"/>
    <m/>
    <x v="1"/>
    <s v="徐绪盛"/>
    <m/>
  </r>
  <r>
    <x v="2"/>
    <x v="23"/>
    <x v="67"/>
    <s v="其他"/>
    <s v="A"/>
    <s v="B"/>
    <x v="34"/>
    <x v="33"/>
    <x v="1"/>
    <x v="0"/>
    <x v="93"/>
    <x v="3"/>
    <x v="8"/>
    <x v="0"/>
    <x v="1"/>
    <x v="3"/>
    <x v="3"/>
    <x v="47"/>
    <x v="185"/>
    <m/>
    <n v="271500"/>
    <x v="39"/>
    <x v="4"/>
    <x v="2"/>
    <x v="138"/>
    <x v="77"/>
    <s v="180125/26"/>
    <x v="77"/>
    <d v="2018-02-01T00:00:00"/>
    <x v="28"/>
    <n v="0"/>
    <m/>
    <x v="1"/>
    <s v="徐绪盛"/>
    <m/>
  </r>
  <r>
    <x v="2"/>
    <x v="21"/>
    <x v="68"/>
    <s v="其他"/>
    <s v="A"/>
    <s v="B"/>
    <x v="34"/>
    <x v="33"/>
    <x v="1"/>
    <x v="0"/>
    <x v="94"/>
    <x v="3"/>
    <x v="8"/>
    <x v="0"/>
    <x v="1"/>
    <x v="3"/>
    <x v="3"/>
    <x v="47"/>
    <x v="185"/>
    <m/>
    <n v="271500"/>
    <x v="1"/>
    <x v="1"/>
    <x v="2"/>
    <x v="139"/>
    <x v="78"/>
    <s v="180129/30"/>
    <x v="78"/>
    <d v="2018-02-01T00:00:00"/>
    <x v="28"/>
    <n v="0"/>
    <m/>
    <x v="1"/>
    <s v="徐绪盛"/>
    <m/>
  </r>
  <r>
    <x v="2"/>
    <x v="21"/>
    <x v="68"/>
    <s v="其他"/>
    <s v="A"/>
    <s v="B"/>
    <x v="34"/>
    <x v="33"/>
    <x v="1"/>
    <x v="0"/>
    <x v="94"/>
    <x v="3"/>
    <x v="8"/>
    <x v="0"/>
    <x v="1"/>
    <x v="3"/>
    <x v="3"/>
    <x v="47"/>
    <x v="185"/>
    <m/>
    <n v="271500"/>
    <x v="1"/>
    <x v="42"/>
    <x v="2"/>
    <x v="140"/>
    <x v="77"/>
    <n v="180130"/>
    <x v="78"/>
    <d v="2018-02-01T00:00:00"/>
    <x v="28"/>
    <n v="0"/>
    <m/>
    <x v="1"/>
    <s v="徐绪盛"/>
    <m/>
  </r>
  <r>
    <x v="5"/>
    <x v="21"/>
    <x v="68"/>
    <s v="其他"/>
    <s v="A"/>
    <s v="B"/>
    <x v="34"/>
    <x v="33"/>
    <x v="1"/>
    <x v="0"/>
    <x v="94"/>
    <x v="3"/>
    <x v="8"/>
    <x v="0"/>
    <x v="1"/>
    <x v="3"/>
    <x v="3"/>
    <x v="47"/>
    <x v="185"/>
    <m/>
    <n v="271500"/>
    <x v="54"/>
    <x v="31"/>
    <x v="2"/>
    <x v="141"/>
    <x v="77"/>
    <s v="180131/180201"/>
    <x v="79"/>
    <d v="2018-02-03T00:00:00"/>
    <x v="29"/>
    <n v="0"/>
    <m/>
    <x v="1"/>
    <s v="徐绪盛"/>
    <m/>
  </r>
  <r>
    <x v="5"/>
    <x v="21"/>
    <x v="68"/>
    <s v="其他"/>
    <s v="A"/>
    <s v="B"/>
    <x v="34"/>
    <x v="33"/>
    <x v="1"/>
    <x v="0"/>
    <x v="94"/>
    <x v="3"/>
    <x v="8"/>
    <x v="0"/>
    <x v="1"/>
    <x v="3"/>
    <x v="3"/>
    <x v="47"/>
    <x v="185"/>
    <m/>
    <n v="271500"/>
    <x v="33"/>
    <x v="45"/>
    <x v="2"/>
    <x v="142"/>
    <x v="77"/>
    <s v="180201/02"/>
    <x v="79"/>
    <d v="2018-02-03T00:00:00"/>
    <x v="29"/>
    <n v="0"/>
    <m/>
    <x v="1"/>
    <s v="徐绪盛"/>
    <m/>
  </r>
  <r>
    <x v="2"/>
    <x v="21"/>
    <x v="69"/>
    <s v="其他"/>
    <s v="A"/>
    <s v="B"/>
    <x v="34"/>
    <x v="33"/>
    <x v="1"/>
    <x v="0"/>
    <x v="95"/>
    <x v="3"/>
    <x v="8"/>
    <x v="0"/>
    <x v="1"/>
    <x v="3"/>
    <x v="3"/>
    <x v="47"/>
    <x v="185"/>
    <m/>
    <n v="271500"/>
    <x v="30"/>
    <x v="29"/>
    <x v="2"/>
    <x v="143"/>
    <x v="77"/>
    <s v="180122/23"/>
    <x v="80"/>
    <d v="2018-01-23T00:00:00"/>
    <x v="27"/>
    <n v="0"/>
    <m/>
    <x v="1"/>
    <s v="徐绪盛"/>
    <m/>
  </r>
  <r>
    <x v="2"/>
    <x v="19"/>
    <x v="0"/>
    <s v="其他"/>
    <s v="A"/>
    <s v="B"/>
    <x v="34"/>
    <x v="33"/>
    <x v="1"/>
    <x v="0"/>
    <x v="87"/>
    <x v="4"/>
    <x v="10"/>
    <x v="0"/>
    <x v="3"/>
    <x v="29"/>
    <x v="28"/>
    <x v="40"/>
    <x v="186"/>
    <m/>
    <n v="7100"/>
    <x v="10"/>
    <x v="33"/>
    <x v="1"/>
    <x v="144"/>
    <x v="79"/>
    <n v="171220"/>
    <x v="81"/>
    <d v="2018-01-19T00:00:00"/>
    <x v="1"/>
    <n v="30"/>
    <m/>
    <x v="1"/>
    <s v="徐绪盛"/>
    <m/>
  </r>
  <r>
    <x v="2"/>
    <x v="20"/>
    <x v="0"/>
    <s v="其他"/>
    <s v="A"/>
    <s v="B"/>
    <x v="34"/>
    <x v="33"/>
    <x v="1"/>
    <x v="0"/>
    <x v="91"/>
    <x v="2"/>
    <x v="35"/>
    <x v="0"/>
    <x v="1"/>
    <x v="3"/>
    <x v="3"/>
    <x v="48"/>
    <x v="187"/>
    <m/>
    <n v="285000"/>
    <x v="50"/>
    <x v="6"/>
    <x v="3"/>
    <x v="145"/>
    <x v="77"/>
    <n v="171225"/>
    <x v="82"/>
    <d v="2018-01-19T00:00:00"/>
    <x v="1"/>
    <n v="30"/>
    <m/>
    <x v="1"/>
    <s v="徐绪盛"/>
    <m/>
  </r>
  <r>
    <x v="2"/>
    <x v="14"/>
    <x v="70"/>
    <s v="其他"/>
    <s v="A"/>
    <s v="B"/>
    <x v="34"/>
    <x v="33"/>
    <x v="1"/>
    <x v="0"/>
    <x v="96"/>
    <x v="2"/>
    <x v="35"/>
    <x v="0"/>
    <x v="1"/>
    <x v="3"/>
    <x v="3"/>
    <x v="48"/>
    <x v="187"/>
    <m/>
    <n v="285000"/>
    <x v="39"/>
    <x v="49"/>
    <x v="3"/>
    <x v="146"/>
    <x v="77"/>
    <s v="171225/180124"/>
    <x v="83"/>
    <d v="2018-02-01T00:00:00"/>
    <x v="28"/>
    <n v="0"/>
    <m/>
    <x v="1"/>
    <s v="徐绪盛"/>
    <m/>
  </r>
  <r>
    <x v="2"/>
    <x v="28"/>
    <x v="0"/>
    <s v="其他"/>
    <s v="C"/>
    <s v="B"/>
    <x v="25"/>
    <x v="24"/>
    <x v="1"/>
    <x v="0"/>
    <x v="0"/>
    <x v="2"/>
    <x v="20"/>
    <x v="5"/>
    <x v="1"/>
    <x v="46"/>
    <x v="44"/>
    <x v="12"/>
    <x v="111"/>
    <m/>
    <n v="0"/>
    <x v="45"/>
    <x v="12"/>
    <x v="1"/>
    <x v="147"/>
    <x v="3"/>
    <n v="180104"/>
    <x v="0"/>
    <m/>
    <x v="22"/>
    <n v="60"/>
    <m/>
    <x v="1"/>
    <s v="徐绪盛"/>
    <m/>
  </r>
  <r>
    <x v="10"/>
    <x v="33"/>
    <x v="0"/>
    <s v="其他"/>
    <s v="C"/>
    <s v="B"/>
    <x v="25"/>
    <x v="24"/>
    <x v="1"/>
    <x v="0"/>
    <x v="97"/>
    <x v="2"/>
    <x v="36"/>
    <x v="0"/>
    <x v="1"/>
    <x v="5"/>
    <x v="5"/>
    <x v="49"/>
    <x v="188"/>
    <m/>
    <n v="21840"/>
    <x v="56"/>
    <x v="50"/>
    <x v="1"/>
    <x v="148"/>
    <x v="80"/>
    <n v="170909"/>
    <x v="84"/>
    <d v="2018-01-25T00:00:00"/>
    <x v="18"/>
    <n v="60"/>
    <m/>
    <x v="1"/>
    <s v="徐绪盛"/>
    <m/>
  </r>
  <r>
    <x v="5"/>
    <x v="7"/>
    <x v="71"/>
    <s v="长飞"/>
    <s v="A"/>
    <s v="A"/>
    <x v="8"/>
    <x v="8"/>
    <x v="1"/>
    <x v="0"/>
    <x v="98"/>
    <x v="5"/>
    <x v="5"/>
    <x v="0"/>
    <x v="1"/>
    <x v="10"/>
    <x v="10"/>
    <x v="50"/>
    <x v="189"/>
    <m/>
    <n v="148650"/>
    <x v="46"/>
    <x v="41"/>
    <x v="2"/>
    <x v="149"/>
    <x v="81"/>
    <n v="180202"/>
    <x v="85"/>
    <d v="2018-02-03T00:00:00"/>
    <x v="7"/>
    <n v="90"/>
    <m/>
    <x v="2"/>
    <s v="张军"/>
    <m/>
  </r>
  <r>
    <x v="8"/>
    <x v="22"/>
    <x v="72"/>
    <s v="长飞"/>
    <s v="A"/>
    <s v="A"/>
    <x v="8"/>
    <x v="8"/>
    <x v="1"/>
    <x v="0"/>
    <x v="99"/>
    <x v="3"/>
    <x v="3"/>
    <x v="0"/>
    <x v="1"/>
    <x v="10"/>
    <x v="10"/>
    <x v="51"/>
    <x v="190"/>
    <m/>
    <n v="134400"/>
    <x v="44"/>
    <x v="33"/>
    <x v="2"/>
    <x v="150"/>
    <x v="81"/>
    <n v="171229"/>
    <x v="0"/>
    <m/>
    <x v="30"/>
    <n v="90"/>
    <m/>
    <x v="2"/>
    <s v="张军"/>
    <m/>
  </r>
  <r>
    <x v="2"/>
    <x v="34"/>
    <x v="0"/>
    <s v="长飞"/>
    <s v="A"/>
    <s v="A"/>
    <x v="8"/>
    <x v="8"/>
    <x v="1"/>
    <x v="0"/>
    <x v="100"/>
    <x v="3"/>
    <x v="3"/>
    <x v="16"/>
    <x v="1"/>
    <x v="54"/>
    <x v="52"/>
    <x v="51"/>
    <x v="191"/>
    <m/>
    <n v="-136416"/>
    <x v="25"/>
    <x v="51"/>
    <x v="2"/>
    <x v="151"/>
    <x v="82"/>
    <m/>
    <x v="0"/>
    <m/>
    <x v="30"/>
    <n v="90"/>
    <m/>
    <x v="2"/>
    <s v="张军"/>
    <s v="客交货清单数量为：14.475（-0.75）"/>
  </r>
  <r>
    <x v="2"/>
    <x v="11"/>
    <x v="73"/>
    <s v="长飞"/>
    <s v="A"/>
    <s v="A"/>
    <x v="8"/>
    <x v="8"/>
    <x v="1"/>
    <x v="0"/>
    <x v="98"/>
    <x v="3"/>
    <x v="8"/>
    <x v="0"/>
    <x v="1"/>
    <x v="3"/>
    <x v="3"/>
    <x v="52"/>
    <x v="192"/>
    <m/>
    <n v="286800"/>
    <x v="13"/>
    <x v="6"/>
    <x v="2"/>
    <x v="152"/>
    <x v="83"/>
    <n v="180110"/>
    <x v="86"/>
    <d v="2018-01-25T00:00:00"/>
    <x v="20"/>
    <n v="90"/>
    <m/>
    <x v="2"/>
    <s v="张军"/>
    <m/>
  </r>
  <r>
    <x v="8"/>
    <x v="22"/>
    <x v="74"/>
    <s v="长飞"/>
    <s v="A"/>
    <s v="A"/>
    <x v="8"/>
    <x v="8"/>
    <x v="1"/>
    <x v="0"/>
    <x v="99"/>
    <x v="3"/>
    <x v="8"/>
    <x v="0"/>
    <x v="1"/>
    <x v="10"/>
    <x v="10"/>
    <x v="52"/>
    <x v="193"/>
    <m/>
    <n v="143400"/>
    <x v="44"/>
    <x v="33"/>
    <x v="2"/>
    <x v="150"/>
    <x v="81"/>
    <s v="171227/28"/>
    <x v="87"/>
    <d v="2018-01-25T00:00:00"/>
    <x v="20"/>
    <n v="90"/>
    <m/>
    <x v="2"/>
    <s v="张军"/>
    <m/>
  </r>
  <r>
    <x v="2"/>
    <x v="7"/>
    <x v="75"/>
    <s v="长飞"/>
    <s v="A"/>
    <s v="A"/>
    <x v="8"/>
    <x v="8"/>
    <x v="1"/>
    <x v="0"/>
    <x v="98"/>
    <x v="3"/>
    <x v="8"/>
    <x v="0"/>
    <x v="1"/>
    <x v="3"/>
    <x v="3"/>
    <x v="52"/>
    <x v="192"/>
    <m/>
    <n v="286800"/>
    <x v="8"/>
    <x v="51"/>
    <x v="2"/>
    <x v="153"/>
    <x v="83"/>
    <s v="180113/14"/>
    <x v="86"/>
    <d v="2018-01-25T00:00:00"/>
    <x v="20"/>
    <n v="90"/>
    <m/>
    <x v="2"/>
    <s v="张军"/>
    <m/>
  </r>
  <r>
    <x v="2"/>
    <x v="7"/>
    <x v="75"/>
    <s v="长飞"/>
    <s v="A"/>
    <s v="A"/>
    <x v="8"/>
    <x v="8"/>
    <x v="1"/>
    <x v="0"/>
    <x v="98"/>
    <x v="3"/>
    <x v="8"/>
    <x v="0"/>
    <x v="1"/>
    <x v="3"/>
    <x v="3"/>
    <x v="52"/>
    <x v="192"/>
    <m/>
    <n v="286800"/>
    <x v="53"/>
    <x v="30"/>
    <x v="2"/>
    <x v="154"/>
    <x v="83"/>
    <s v="180123/24"/>
    <x v="86"/>
    <d v="2018-01-25T00:00:00"/>
    <x v="20"/>
    <n v="90"/>
    <m/>
    <x v="2"/>
    <s v="张军"/>
    <m/>
  </r>
  <r>
    <x v="2"/>
    <x v="7"/>
    <x v="75"/>
    <s v="长飞"/>
    <s v="A"/>
    <s v="A"/>
    <x v="8"/>
    <x v="8"/>
    <x v="1"/>
    <x v="0"/>
    <x v="98"/>
    <x v="3"/>
    <x v="8"/>
    <x v="0"/>
    <x v="1"/>
    <x v="3"/>
    <x v="3"/>
    <x v="52"/>
    <x v="192"/>
    <m/>
    <n v="286800"/>
    <x v="27"/>
    <x v="45"/>
    <x v="2"/>
    <x v="155"/>
    <x v="83"/>
    <s v="180126/27"/>
    <x v="85"/>
    <d v="2018-02-03T00:00:00"/>
    <x v="7"/>
    <n v="90"/>
    <m/>
    <x v="2"/>
    <s v="张军"/>
    <m/>
  </r>
  <r>
    <x v="2"/>
    <x v="7"/>
    <x v="75"/>
    <s v="长飞"/>
    <s v="A"/>
    <s v="A"/>
    <x v="8"/>
    <x v="8"/>
    <x v="1"/>
    <x v="0"/>
    <x v="98"/>
    <x v="3"/>
    <x v="8"/>
    <x v="0"/>
    <x v="1"/>
    <x v="3"/>
    <x v="3"/>
    <x v="52"/>
    <x v="192"/>
    <m/>
    <n v="286800"/>
    <x v="27"/>
    <x v="45"/>
    <x v="2"/>
    <x v="156"/>
    <x v="83"/>
    <s v="180127/28"/>
    <x v="85"/>
    <d v="2018-02-03T00:00:00"/>
    <x v="7"/>
    <n v="90"/>
    <m/>
    <x v="2"/>
    <s v="张军"/>
    <m/>
  </r>
  <r>
    <x v="5"/>
    <x v="7"/>
    <x v="75"/>
    <s v="长飞"/>
    <s v="A"/>
    <s v="A"/>
    <x v="8"/>
    <x v="8"/>
    <x v="1"/>
    <x v="0"/>
    <x v="98"/>
    <x v="3"/>
    <x v="8"/>
    <x v="0"/>
    <x v="1"/>
    <x v="10"/>
    <x v="10"/>
    <x v="52"/>
    <x v="193"/>
    <m/>
    <n v="143400"/>
    <x v="46"/>
    <x v="41"/>
    <x v="2"/>
    <x v="149"/>
    <x v="81"/>
    <n v="180202"/>
    <x v="85"/>
    <d v="2018-02-03T00:00:00"/>
    <x v="7"/>
    <n v="90"/>
    <m/>
    <x v="2"/>
    <s v="张军"/>
    <m/>
  </r>
  <r>
    <x v="2"/>
    <x v="34"/>
    <x v="0"/>
    <s v="长飞"/>
    <s v="A"/>
    <s v="A"/>
    <x v="8"/>
    <x v="8"/>
    <x v="1"/>
    <x v="0"/>
    <x v="100"/>
    <x v="3"/>
    <x v="8"/>
    <x v="16"/>
    <x v="1"/>
    <x v="55"/>
    <x v="53"/>
    <x v="52"/>
    <x v="194"/>
    <m/>
    <n v="-70160.840000000011"/>
    <x v="25"/>
    <x v="51"/>
    <x v="2"/>
    <x v="151"/>
    <x v="84"/>
    <m/>
    <x v="87"/>
    <d v="2018-01-25T00:00:00"/>
    <x v="20"/>
    <n v="90"/>
    <m/>
    <x v="2"/>
    <s v="张军"/>
    <s v="客交货清单数量为：8.373（+1.034）"/>
  </r>
  <r>
    <x v="8"/>
    <x v="22"/>
    <x v="76"/>
    <s v="烽火"/>
    <s v="A"/>
    <s v="A"/>
    <x v="9"/>
    <x v="9"/>
    <x v="1"/>
    <x v="0"/>
    <x v="101"/>
    <x v="5"/>
    <x v="5"/>
    <x v="0"/>
    <x v="1"/>
    <x v="7"/>
    <x v="7"/>
    <x v="11"/>
    <x v="195"/>
    <m/>
    <n v="7132.5"/>
    <x v="44"/>
    <x v="40"/>
    <x v="2"/>
    <x v="157"/>
    <x v="85"/>
    <n v="171217"/>
    <x v="88"/>
    <d v="2018-01-30T00:00:00"/>
    <x v="1"/>
    <n v="30"/>
    <m/>
    <x v="1"/>
    <s v="徐绪盛"/>
    <m/>
  </r>
  <r>
    <x v="2"/>
    <x v="23"/>
    <x v="77"/>
    <s v="烽火"/>
    <s v="A"/>
    <s v="A"/>
    <x v="9"/>
    <x v="9"/>
    <x v="1"/>
    <x v="3"/>
    <x v="102"/>
    <x v="5"/>
    <x v="5"/>
    <x v="0"/>
    <x v="1"/>
    <x v="56"/>
    <x v="54"/>
    <x v="11"/>
    <x v="196"/>
    <m/>
    <n v="85590"/>
    <x v="15"/>
    <x v="17"/>
    <x v="2"/>
    <x v="158"/>
    <x v="86"/>
    <n v="180121"/>
    <x v="89"/>
    <d v="2018-01-30T00:00:00"/>
    <x v="1"/>
    <n v="30"/>
    <m/>
    <x v="1"/>
    <s v="徐绪盛"/>
    <m/>
  </r>
  <r>
    <x v="2"/>
    <x v="15"/>
    <x v="78"/>
    <s v="烽火"/>
    <s v="A"/>
    <s v="A"/>
    <x v="9"/>
    <x v="9"/>
    <x v="1"/>
    <x v="3"/>
    <x v="103"/>
    <x v="5"/>
    <x v="37"/>
    <x v="17"/>
    <x v="1"/>
    <x v="10"/>
    <x v="10"/>
    <x v="53"/>
    <x v="197"/>
    <m/>
    <n v="169950"/>
    <x v="13"/>
    <x v="14"/>
    <x v="2"/>
    <x v="159"/>
    <x v="87"/>
    <s v="180110/11"/>
    <x v="90"/>
    <d v="2018-01-30T00:00:00"/>
    <x v="1"/>
    <n v="30"/>
    <m/>
    <x v="1"/>
    <s v="徐绪盛"/>
    <m/>
  </r>
  <r>
    <x v="2"/>
    <x v="17"/>
    <x v="78"/>
    <s v="烽火"/>
    <s v="A"/>
    <s v="A"/>
    <x v="9"/>
    <x v="9"/>
    <x v="1"/>
    <x v="3"/>
    <x v="103"/>
    <x v="5"/>
    <x v="37"/>
    <x v="17"/>
    <x v="1"/>
    <x v="3"/>
    <x v="3"/>
    <x v="53"/>
    <x v="198"/>
    <m/>
    <n v="339900"/>
    <x v="50"/>
    <x v="6"/>
    <x v="2"/>
    <x v="160"/>
    <x v="88"/>
    <s v="180113/14"/>
    <x v="90"/>
    <d v="2018-01-30T00:00:00"/>
    <x v="1"/>
    <n v="30"/>
    <m/>
    <x v="1"/>
    <s v="徐绪盛"/>
    <m/>
  </r>
  <r>
    <x v="2"/>
    <x v="17"/>
    <x v="78"/>
    <s v="烽火"/>
    <s v="A"/>
    <s v="A"/>
    <x v="9"/>
    <x v="9"/>
    <x v="1"/>
    <x v="3"/>
    <x v="103"/>
    <x v="5"/>
    <x v="37"/>
    <x v="17"/>
    <x v="1"/>
    <x v="20"/>
    <x v="21"/>
    <x v="53"/>
    <x v="199"/>
    <m/>
    <n v="93472.5"/>
    <x v="8"/>
    <x v="9"/>
    <x v="2"/>
    <x v="161"/>
    <x v="89"/>
    <n v="180114"/>
    <x v="90"/>
    <d v="2018-01-30T00:00:00"/>
    <x v="1"/>
    <n v="30"/>
    <m/>
    <x v="1"/>
    <s v="徐绪盛"/>
    <m/>
  </r>
  <r>
    <x v="2"/>
    <x v="17"/>
    <x v="78"/>
    <s v="烽火"/>
    <s v="A"/>
    <s v="A"/>
    <x v="9"/>
    <x v="9"/>
    <x v="1"/>
    <x v="3"/>
    <x v="103"/>
    <x v="5"/>
    <x v="37"/>
    <x v="17"/>
    <x v="1"/>
    <x v="49"/>
    <x v="47"/>
    <x v="53"/>
    <x v="200"/>
    <m/>
    <n v="220935"/>
    <x v="32"/>
    <x v="52"/>
    <x v="2"/>
    <x v="162"/>
    <x v="90"/>
    <s v="180111/12"/>
    <x v="90"/>
    <d v="2018-01-30T00:00:00"/>
    <x v="1"/>
    <n v="30"/>
    <m/>
    <x v="1"/>
    <s v="徐绪盛"/>
    <m/>
  </r>
  <r>
    <x v="2"/>
    <x v="17"/>
    <x v="78"/>
    <s v="烽火"/>
    <s v="A"/>
    <s v="A"/>
    <x v="9"/>
    <x v="9"/>
    <x v="1"/>
    <x v="4"/>
    <x v="103"/>
    <x v="5"/>
    <x v="37"/>
    <x v="17"/>
    <x v="1"/>
    <x v="47"/>
    <x v="45"/>
    <x v="53"/>
    <x v="201"/>
    <m/>
    <n v="118965"/>
    <x v="32"/>
    <x v="52"/>
    <x v="2"/>
    <x v="163"/>
    <x v="91"/>
    <n v="180112"/>
    <x v="90"/>
    <d v="2018-01-30T00:00:00"/>
    <x v="1"/>
    <n v="30"/>
    <m/>
    <x v="1"/>
    <s v="徐绪盛"/>
    <m/>
  </r>
  <r>
    <x v="2"/>
    <x v="28"/>
    <x v="79"/>
    <s v="烽火"/>
    <s v="A"/>
    <s v="A"/>
    <x v="9"/>
    <x v="9"/>
    <x v="1"/>
    <x v="3"/>
    <x v="104"/>
    <x v="3"/>
    <x v="38"/>
    <x v="2"/>
    <x v="1"/>
    <x v="3"/>
    <x v="3"/>
    <x v="20"/>
    <x v="202"/>
    <m/>
    <n v="267000"/>
    <x v="45"/>
    <x v="47"/>
    <x v="2"/>
    <x v="164"/>
    <x v="88"/>
    <n v="180103"/>
    <x v="91"/>
    <d v="2018-01-30T00:00:00"/>
    <x v="1"/>
    <n v="30"/>
    <m/>
    <x v="1"/>
    <s v="徐绪盛"/>
    <m/>
  </r>
  <r>
    <x v="2"/>
    <x v="17"/>
    <x v="80"/>
    <s v="烽火"/>
    <s v="A"/>
    <s v="A"/>
    <x v="9"/>
    <x v="9"/>
    <x v="1"/>
    <x v="3"/>
    <x v="104"/>
    <x v="3"/>
    <x v="3"/>
    <x v="2"/>
    <x v="1"/>
    <x v="3"/>
    <x v="3"/>
    <x v="20"/>
    <x v="202"/>
    <m/>
    <n v="267000"/>
    <x v="32"/>
    <x v="52"/>
    <x v="2"/>
    <x v="165"/>
    <x v="88"/>
    <n v="180112"/>
    <x v="91"/>
    <d v="2018-01-30T00:00:00"/>
    <x v="1"/>
    <n v="30"/>
    <m/>
    <x v="1"/>
    <s v="徐绪盛"/>
    <m/>
  </r>
  <r>
    <x v="2"/>
    <x v="17"/>
    <x v="80"/>
    <s v="烽火"/>
    <s v="A"/>
    <s v="A"/>
    <x v="9"/>
    <x v="9"/>
    <x v="1"/>
    <x v="3"/>
    <x v="104"/>
    <x v="3"/>
    <x v="3"/>
    <x v="2"/>
    <x v="1"/>
    <x v="3"/>
    <x v="3"/>
    <x v="20"/>
    <x v="202"/>
    <m/>
    <n v="267000"/>
    <x v="50"/>
    <x v="6"/>
    <x v="2"/>
    <x v="166"/>
    <x v="88"/>
    <n v="180113"/>
    <x v="91"/>
    <d v="2018-01-30T00:00:00"/>
    <x v="1"/>
    <n v="30"/>
    <m/>
    <x v="1"/>
    <s v="徐绪盛"/>
    <m/>
  </r>
  <r>
    <x v="6"/>
    <x v="17"/>
    <x v="80"/>
    <s v="烽火"/>
    <s v="A"/>
    <s v="A"/>
    <x v="9"/>
    <x v="9"/>
    <x v="1"/>
    <x v="3"/>
    <x v="104"/>
    <x v="3"/>
    <x v="3"/>
    <x v="2"/>
    <x v="1"/>
    <x v="3"/>
    <x v="0"/>
    <x v="20"/>
    <x v="111"/>
    <m/>
    <n v="0"/>
    <x v="28"/>
    <x v="0"/>
    <x v="2"/>
    <x v="0"/>
    <x v="0"/>
    <m/>
    <x v="0"/>
    <m/>
    <x v="17"/>
    <n v="30"/>
    <m/>
    <x v="1"/>
    <s v="徐绪盛"/>
    <m/>
  </r>
  <r>
    <x v="2"/>
    <x v="23"/>
    <x v="81"/>
    <s v="烽火"/>
    <s v="A"/>
    <s v="A"/>
    <x v="9"/>
    <x v="9"/>
    <x v="1"/>
    <x v="4"/>
    <x v="102"/>
    <x v="4"/>
    <x v="11"/>
    <x v="18"/>
    <x v="2"/>
    <x v="57"/>
    <x v="55"/>
    <x v="54"/>
    <x v="203"/>
    <m/>
    <n v="14337"/>
    <x v="15"/>
    <x v="17"/>
    <x v="1"/>
    <x v="167"/>
    <x v="92"/>
    <n v="180109"/>
    <x v="92"/>
    <d v="2018-01-30T00:00:00"/>
    <x v="1"/>
    <n v="30"/>
    <m/>
    <x v="1"/>
    <s v="徐绪盛"/>
    <m/>
  </r>
  <r>
    <x v="2"/>
    <x v="29"/>
    <x v="0"/>
    <s v="其他"/>
    <s v="C"/>
    <s v="A"/>
    <x v="9"/>
    <x v="9"/>
    <x v="1"/>
    <x v="4"/>
    <x v="105"/>
    <x v="2"/>
    <x v="2"/>
    <x v="19"/>
    <x v="1"/>
    <x v="3"/>
    <x v="3"/>
    <x v="9"/>
    <x v="204"/>
    <m/>
    <n v="273000"/>
    <x v="29"/>
    <x v="27"/>
    <x v="3"/>
    <x v="168"/>
    <x v="88"/>
    <s v="171222/180107"/>
    <x v="93"/>
    <d v="2018-01-30T00:00:00"/>
    <x v="1"/>
    <n v="30"/>
    <m/>
    <x v="1"/>
    <s v="徐绪盛"/>
    <m/>
  </r>
  <r>
    <x v="2"/>
    <x v="15"/>
    <x v="0"/>
    <s v="烽火"/>
    <s v="A"/>
    <s v="A"/>
    <x v="9"/>
    <x v="9"/>
    <x v="1"/>
    <x v="3"/>
    <x v="106"/>
    <x v="2"/>
    <x v="2"/>
    <x v="5"/>
    <x v="1"/>
    <x v="33"/>
    <x v="31"/>
    <x v="12"/>
    <x v="111"/>
    <m/>
    <n v="0"/>
    <x v="13"/>
    <x v="14"/>
    <x v="1"/>
    <x v="169"/>
    <x v="93"/>
    <n v="171221"/>
    <x v="0"/>
    <m/>
    <x v="17"/>
    <n v="30"/>
    <m/>
    <x v="1"/>
    <s v="徐绪盛"/>
    <m/>
  </r>
  <r>
    <x v="9"/>
    <x v="32"/>
    <x v="0"/>
    <s v="烽火"/>
    <s v="A"/>
    <s v="A"/>
    <x v="9"/>
    <x v="9"/>
    <x v="1"/>
    <x v="0"/>
    <x v="105"/>
    <x v="2"/>
    <x v="2"/>
    <x v="0"/>
    <x v="8"/>
    <x v="42"/>
    <x v="40"/>
    <x v="16"/>
    <x v="205"/>
    <m/>
    <n v="58800"/>
    <x v="57"/>
    <x v="53"/>
    <x v="3"/>
    <x v="170"/>
    <x v="94"/>
    <n v="171123"/>
    <x v="94"/>
    <d v="2018-01-30T00:00:00"/>
    <x v="1"/>
    <n v="30"/>
    <m/>
    <x v="1"/>
    <s v="徐绪盛"/>
    <m/>
  </r>
  <r>
    <x v="2"/>
    <x v="20"/>
    <x v="0"/>
    <s v="烽火"/>
    <s v="A"/>
    <s v="A"/>
    <x v="9"/>
    <x v="9"/>
    <x v="1"/>
    <x v="4"/>
    <x v="105"/>
    <x v="2"/>
    <x v="2"/>
    <x v="19"/>
    <x v="1"/>
    <x v="3"/>
    <x v="3"/>
    <x v="9"/>
    <x v="204"/>
    <m/>
    <n v="273000"/>
    <x v="14"/>
    <x v="16"/>
    <x v="3"/>
    <x v="171"/>
    <x v="88"/>
    <n v="180113"/>
    <x v="93"/>
    <d v="2018-01-30T00:00:00"/>
    <x v="1"/>
    <n v="30"/>
    <m/>
    <x v="1"/>
    <s v="徐绪盛"/>
    <m/>
  </r>
  <r>
    <x v="2"/>
    <x v="7"/>
    <x v="0"/>
    <s v="烽火"/>
    <s v="A"/>
    <s v="A"/>
    <x v="9"/>
    <x v="9"/>
    <x v="1"/>
    <x v="4"/>
    <x v="105"/>
    <x v="2"/>
    <x v="2"/>
    <x v="19"/>
    <x v="1"/>
    <x v="9"/>
    <x v="9"/>
    <x v="9"/>
    <x v="206"/>
    <m/>
    <n v="91000"/>
    <x v="8"/>
    <x v="9"/>
    <x v="3"/>
    <x v="172"/>
    <x v="95"/>
    <n v="180113"/>
    <x v="93"/>
    <d v="2018-01-30T00:00:00"/>
    <x v="1"/>
    <n v="30"/>
    <m/>
    <x v="1"/>
    <s v="徐绪盛"/>
    <m/>
  </r>
  <r>
    <x v="2"/>
    <x v="2"/>
    <x v="82"/>
    <s v="烽火"/>
    <s v="A"/>
    <s v="A"/>
    <x v="9"/>
    <x v="9"/>
    <x v="1"/>
    <x v="4"/>
    <x v="105"/>
    <x v="2"/>
    <x v="2"/>
    <x v="19"/>
    <x v="1"/>
    <x v="3"/>
    <x v="3"/>
    <x v="9"/>
    <x v="204"/>
    <m/>
    <n v="273000"/>
    <x v="42"/>
    <x v="51"/>
    <x v="3"/>
    <x v="173"/>
    <x v="88"/>
    <n v="180116"/>
    <x v="93"/>
    <d v="2018-01-30T00:00:00"/>
    <x v="1"/>
    <n v="30"/>
    <m/>
    <x v="1"/>
    <s v="徐绪盛"/>
    <m/>
  </r>
  <r>
    <x v="2"/>
    <x v="25"/>
    <x v="83"/>
    <s v="烽火"/>
    <s v="A"/>
    <s v="A"/>
    <x v="9"/>
    <x v="9"/>
    <x v="1"/>
    <x v="4"/>
    <x v="105"/>
    <x v="2"/>
    <x v="2"/>
    <x v="19"/>
    <x v="1"/>
    <x v="3"/>
    <x v="3"/>
    <x v="9"/>
    <x v="204"/>
    <m/>
    <n v="273000"/>
    <x v="40"/>
    <x v="54"/>
    <x v="3"/>
    <x v="174"/>
    <x v="88"/>
    <s v="180116/19"/>
    <x v="95"/>
    <d v="2018-01-30T00:00:00"/>
    <x v="1"/>
    <n v="30"/>
    <m/>
    <x v="1"/>
    <s v="徐绪盛"/>
    <m/>
  </r>
  <r>
    <x v="2"/>
    <x v="23"/>
    <x v="84"/>
    <s v="烽火"/>
    <s v="A"/>
    <s v="A"/>
    <x v="9"/>
    <x v="9"/>
    <x v="1"/>
    <x v="4"/>
    <x v="105"/>
    <x v="2"/>
    <x v="2"/>
    <x v="19"/>
    <x v="1"/>
    <x v="28"/>
    <x v="56"/>
    <x v="9"/>
    <x v="207"/>
    <m/>
    <n v="191100"/>
    <x v="15"/>
    <x v="17"/>
    <x v="3"/>
    <x v="175"/>
    <x v="50"/>
    <n v="180121"/>
    <x v="95"/>
    <d v="2018-01-30T00:00:00"/>
    <x v="1"/>
    <n v="30"/>
    <m/>
    <x v="1"/>
    <s v="徐绪盛"/>
    <m/>
  </r>
  <r>
    <x v="2"/>
    <x v="23"/>
    <x v="84"/>
    <s v="烽火"/>
    <s v="A"/>
    <s v="A"/>
    <x v="9"/>
    <x v="9"/>
    <x v="1"/>
    <x v="4"/>
    <x v="105"/>
    <x v="2"/>
    <x v="2"/>
    <x v="19"/>
    <x v="1"/>
    <x v="58"/>
    <x v="57"/>
    <x v="9"/>
    <x v="208"/>
    <m/>
    <n v="263900"/>
    <x v="16"/>
    <x v="18"/>
    <x v="3"/>
    <x v="176"/>
    <x v="96"/>
    <s v="180121/23"/>
    <x v="95"/>
    <d v="2018-01-30T00:00:00"/>
    <x v="1"/>
    <n v="30"/>
    <m/>
    <x v="1"/>
    <s v="徐绪盛"/>
    <m/>
  </r>
  <r>
    <x v="2"/>
    <x v="21"/>
    <x v="85"/>
    <s v="烽火"/>
    <s v="A"/>
    <s v="A"/>
    <x v="9"/>
    <x v="9"/>
    <x v="1"/>
    <x v="4"/>
    <x v="105"/>
    <x v="2"/>
    <x v="2"/>
    <x v="19"/>
    <x v="1"/>
    <x v="3"/>
    <x v="56"/>
    <x v="9"/>
    <x v="207"/>
    <m/>
    <n v="191100"/>
    <x v="58"/>
    <x v="5"/>
    <x v="3"/>
    <x v="177"/>
    <x v="50"/>
    <n v="180123"/>
    <x v="0"/>
    <m/>
    <x v="17"/>
    <n v="30"/>
    <m/>
    <x v="1"/>
    <s v="徐绪盛"/>
    <m/>
  </r>
  <r>
    <x v="2"/>
    <x v="21"/>
    <x v="85"/>
    <s v="烽火"/>
    <s v="A"/>
    <s v="A"/>
    <x v="9"/>
    <x v="9"/>
    <x v="1"/>
    <x v="4"/>
    <x v="105"/>
    <x v="2"/>
    <x v="2"/>
    <x v="19"/>
    <x v="1"/>
    <x v="3"/>
    <x v="3"/>
    <x v="9"/>
    <x v="204"/>
    <m/>
    <n v="273000"/>
    <x v="1"/>
    <x v="1"/>
    <x v="3"/>
    <x v="178"/>
    <x v="88"/>
    <s v="180123/26"/>
    <x v="0"/>
    <m/>
    <x v="17"/>
    <n v="30"/>
    <m/>
    <x v="1"/>
    <s v="徐绪盛"/>
    <m/>
  </r>
  <r>
    <x v="2"/>
    <x v="11"/>
    <x v="0"/>
    <s v="烽火"/>
    <s v="A"/>
    <s v="A"/>
    <x v="9"/>
    <x v="9"/>
    <x v="1"/>
    <x v="4"/>
    <x v="105"/>
    <x v="2"/>
    <x v="39"/>
    <x v="19"/>
    <x v="1"/>
    <x v="59"/>
    <x v="58"/>
    <x v="9"/>
    <x v="209"/>
    <m/>
    <n v="182000"/>
    <x v="12"/>
    <x v="55"/>
    <x v="3"/>
    <x v="179"/>
    <x v="97"/>
    <n v="17122"/>
    <x v="93"/>
    <d v="2018-01-30T00:00:00"/>
    <x v="1"/>
    <n v="30"/>
    <m/>
    <x v="1"/>
    <s v="徐绪盛"/>
    <m/>
  </r>
  <r>
    <x v="2"/>
    <x v="29"/>
    <x v="0"/>
    <s v="其他"/>
    <s v="C"/>
    <s v="A"/>
    <x v="9"/>
    <x v="9"/>
    <x v="1"/>
    <x v="4"/>
    <x v="105"/>
    <x v="2"/>
    <x v="40"/>
    <x v="0"/>
    <x v="1"/>
    <x v="9"/>
    <x v="9"/>
    <x v="55"/>
    <x v="210"/>
    <m/>
    <n v="72000"/>
    <x v="12"/>
    <x v="55"/>
    <x v="3"/>
    <x v="179"/>
    <x v="95"/>
    <n v="171225"/>
    <x v="96"/>
    <d v="2018-01-30T00:00:00"/>
    <x v="1"/>
    <n v="30"/>
    <m/>
    <x v="1"/>
    <s v="徐绪盛"/>
    <m/>
  </r>
  <r>
    <x v="2"/>
    <x v="15"/>
    <x v="0"/>
    <s v="烽火"/>
    <s v="A"/>
    <s v="A"/>
    <x v="9"/>
    <x v="9"/>
    <x v="1"/>
    <x v="4"/>
    <x v="105"/>
    <x v="2"/>
    <x v="40"/>
    <x v="0"/>
    <x v="8"/>
    <x v="60"/>
    <x v="59"/>
    <x v="55"/>
    <x v="211"/>
    <m/>
    <n v="50400"/>
    <x v="13"/>
    <x v="14"/>
    <x v="3"/>
    <x v="180"/>
    <x v="98"/>
    <n v="171207"/>
    <x v="96"/>
    <d v="2018-01-30T00:00:00"/>
    <x v="1"/>
    <n v="30"/>
    <m/>
    <x v="1"/>
    <s v="徐绪盛"/>
    <m/>
  </r>
  <r>
    <x v="2"/>
    <x v="15"/>
    <x v="0"/>
    <s v="烽火"/>
    <s v="A"/>
    <s v="A"/>
    <x v="9"/>
    <x v="9"/>
    <x v="1"/>
    <x v="4"/>
    <x v="105"/>
    <x v="2"/>
    <x v="40"/>
    <x v="0"/>
    <x v="8"/>
    <x v="61"/>
    <x v="60"/>
    <x v="55"/>
    <x v="212"/>
    <m/>
    <n v="57600"/>
    <x v="13"/>
    <x v="14"/>
    <x v="3"/>
    <x v="180"/>
    <x v="99"/>
    <n v="171207"/>
    <x v="0"/>
    <m/>
    <x v="17"/>
    <n v="30"/>
    <m/>
    <x v="1"/>
    <s v="徐绪盛"/>
    <m/>
  </r>
  <r>
    <x v="8"/>
    <x v="22"/>
    <x v="0"/>
    <s v="烽火"/>
    <s v="A"/>
    <s v="A"/>
    <x v="9"/>
    <x v="9"/>
    <x v="1"/>
    <x v="3"/>
    <x v="107"/>
    <x v="2"/>
    <x v="9"/>
    <x v="0"/>
    <x v="1"/>
    <x v="5"/>
    <x v="5"/>
    <x v="56"/>
    <x v="213"/>
    <m/>
    <n v="35850"/>
    <x v="44"/>
    <x v="40"/>
    <x v="2"/>
    <x v="181"/>
    <x v="100"/>
    <n v="171226"/>
    <x v="97"/>
    <d v="2018-01-30T00:00:00"/>
    <x v="1"/>
    <n v="30"/>
    <m/>
    <x v="1"/>
    <s v="徐绪盛"/>
    <m/>
  </r>
  <r>
    <x v="2"/>
    <x v="2"/>
    <x v="0"/>
    <s v="烽火"/>
    <s v="A"/>
    <s v="A"/>
    <x v="9"/>
    <x v="9"/>
    <x v="1"/>
    <x v="3"/>
    <x v="108"/>
    <x v="2"/>
    <x v="9"/>
    <x v="20"/>
    <x v="1"/>
    <x v="22"/>
    <x v="23"/>
    <x v="56"/>
    <x v="214"/>
    <m/>
    <n v="17925"/>
    <x v="42"/>
    <x v="51"/>
    <x v="2"/>
    <x v="182"/>
    <x v="101"/>
    <n v="171226"/>
    <x v="98"/>
    <d v="2018-01-30T00:00:00"/>
    <x v="1"/>
    <n v="30"/>
    <m/>
    <x v="1"/>
    <s v="徐绪盛"/>
    <m/>
  </r>
  <r>
    <x v="2"/>
    <x v="20"/>
    <x v="0"/>
    <s v="烽火"/>
    <s v="A"/>
    <s v="A"/>
    <x v="9"/>
    <x v="9"/>
    <x v="1"/>
    <x v="4"/>
    <x v="109"/>
    <x v="2"/>
    <x v="20"/>
    <x v="0"/>
    <x v="13"/>
    <x v="12"/>
    <x v="13"/>
    <x v="57"/>
    <x v="215"/>
    <m/>
    <n v="184800"/>
    <x v="8"/>
    <x v="9"/>
    <x v="3"/>
    <x v="183"/>
    <x v="102"/>
    <n v="180113"/>
    <x v="99"/>
    <d v="2018-01-30T00:00:00"/>
    <x v="1"/>
    <n v="30"/>
    <m/>
    <x v="1"/>
    <s v="徐绪盛"/>
    <m/>
  </r>
  <r>
    <x v="2"/>
    <x v="13"/>
    <x v="86"/>
    <s v="烽火"/>
    <s v="A"/>
    <s v="A"/>
    <x v="9"/>
    <x v="9"/>
    <x v="4"/>
    <x v="4"/>
    <x v="110"/>
    <x v="2"/>
    <x v="20"/>
    <x v="0"/>
    <x v="3"/>
    <x v="45"/>
    <x v="43"/>
    <x v="5"/>
    <x v="216"/>
    <m/>
    <n v="1560"/>
    <x v="16"/>
    <x v="41"/>
    <x v="1"/>
    <x v="184"/>
    <x v="3"/>
    <m/>
    <x v="100"/>
    <d v="2018-01-30T00:00:00"/>
    <x v="1"/>
    <n v="30"/>
    <m/>
    <x v="1"/>
    <s v="徐绪盛"/>
    <m/>
  </r>
  <r>
    <x v="2"/>
    <x v="14"/>
    <x v="87"/>
    <s v="烽火"/>
    <s v="A"/>
    <s v="A"/>
    <x v="9"/>
    <x v="9"/>
    <x v="1"/>
    <x v="3"/>
    <x v="111"/>
    <x v="2"/>
    <x v="9"/>
    <x v="0"/>
    <x v="1"/>
    <x v="22"/>
    <x v="23"/>
    <x v="56"/>
    <x v="214"/>
    <m/>
    <n v="17925"/>
    <x v="16"/>
    <x v="18"/>
    <x v="2"/>
    <x v="185"/>
    <x v="101"/>
    <n v="171201"/>
    <x v="101"/>
    <d v="2018-01-30T00:00:00"/>
    <x v="1"/>
    <n v="30"/>
    <m/>
    <x v="1"/>
    <s v="徐绪盛"/>
    <m/>
  </r>
  <r>
    <x v="2"/>
    <x v="14"/>
    <x v="88"/>
    <s v="烽火"/>
    <s v="A"/>
    <s v="A"/>
    <x v="9"/>
    <x v="9"/>
    <x v="1"/>
    <x v="4"/>
    <x v="111"/>
    <x v="5"/>
    <x v="5"/>
    <x v="0"/>
    <x v="1"/>
    <x v="56"/>
    <x v="54"/>
    <x v="11"/>
    <x v="196"/>
    <m/>
    <n v="85590"/>
    <x v="58"/>
    <x v="5"/>
    <x v="2"/>
    <x v="186"/>
    <x v="86"/>
    <n v="180125"/>
    <x v="102"/>
    <d v="2018-01-30T00:00:00"/>
    <x v="1"/>
    <n v="30"/>
    <m/>
    <x v="1"/>
    <s v="徐绪盛"/>
    <m/>
  </r>
  <r>
    <x v="2"/>
    <x v="4"/>
    <x v="89"/>
    <s v="烽火"/>
    <s v="A"/>
    <s v="A"/>
    <x v="9"/>
    <x v="9"/>
    <x v="1"/>
    <x v="4"/>
    <x v="112"/>
    <x v="2"/>
    <x v="20"/>
    <x v="21"/>
    <x v="13"/>
    <x v="62"/>
    <x v="61"/>
    <x v="57"/>
    <x v="217"/>
    <m/>
    <n v="4620"/>
    <x v="16"/>
    <x v="18"/>
    <x v="1"/>
    <x v="187"/>
    <x v="103"/>
    <n v="180124"/>
    <x v="103"/>
    <d v="2018-01-30T00:00:00"/>
    <x v="1"/>
    <n v="30"/>
    <m/>
    <x v="1"/>
    <s v="徐绪盛"/>
    <s v="李工发刘昌鹏18951709448"/>
  </r>
  <r>
    <x v="5"/>
    <x v="30"/>
    <x v="90"/>
    <s v="烽火"/>
    <s v="A"/>
    <s v="A"/>
    <x v="9"/>
    <x v="9"/>
    <x v="1"/>
    <x v="4"/>
    <x v="113"/>
    <x v="2"/>
    <x v="20"/>
    <x v="22"/>
    <x v="13"/>
    <x v="29"/>
    <x v="28"/>
    <x v="58"/>
    <x v="218"/>
    <m/>
    <n v="8400"/>
    <x v="33"/>
    <x v="45"/>
    <x v="1"/>
    <x v="188"/>
    <x v="104"/>
    <n v="180126"/>
    <x v="0"/>
    <m/>
    <x v="17"/>
    <n v="30"/>
    <m/>
    <x v="1"/>
    <s v="徐绪盛"/>
    <s v="李工发刘昌鹏18951709448"/>
  </r>
  <r>
    <x v="2"/>
    <x v="9"/>
    <x v="0"/>
    <s v="其他"/>
    <s v="B"/>
    <s v="A"/>
    <x v="36"/>
    <x v="35"/>
    <x v="1"/>
    <x v="0"/>
    <x v="114"/>
    <x v="2"/>
    <x v="2"/>
    <x v="0"/>
    <x v="14"/>
    <x v="2"/>
    <x v="2"/>
    <x v="59"/>
    <x v="219"/>
    <n v="11200"/>
    <n v="0"/>
    <x v="10"/>
    <x v="33"/>
    <x v="1"/>
    <x v="189"/>
    <x v="105"/>
    <n v="171207"/>
    <x v="104"/>
    <d v="2018-01-13T00:00:00"/>
    <x v="1"/>
    <n v="30"/>
    <m/>
    <x v="3"/>
    <s v="石浩宇"/>
    <s v="2.6日收承兑173230.00元"/>
  </r>
  <r>
    <x v="2"/>
    <x v="9"/>
    <x v="0"/>
    <s v="其他"/>
    <s v="B"/>
    <s v="A"/>
    <x v="36"/>
    <x v="35"/>
    <x v="1"/>
    <x v="0"/>
    <x v="114"/>
    <x v="2"/>
    <x v="40"/>
    <x v="0"/>
    <x v="15"/>
    <x v="1"/>
    <x v="1"/>
    <x v="60"/>
    <x v="220"/>
    <n v="17000"/>
    <n v="0"/>
    <x v="10"/>
    <x v="33"/>
    <x v="1"/>
    <x v="189"/>
    <x v="106"/>
    <s v="1712（14,29）***"/>
    <x v="104"/>
    <d v="2018-01-13T00:00:00"/>
    <x v="1"/>
    <n v="30"/>
    <m/>
    <x v="3"/>
    <s v="石浩宇"/>
    <s v="2.6日收承兑173230.00元"/>
  </r>
  <r>
    <x v="2"/>
    <x v="9"/>
    <x v="0"/>
    <s v="其他"/>
    <s v="B"/>
    <s v="A"/>
    <x v="36"/>
    <x v="35"/>
    <x v="1"/>
    <x v="0"/>
    <x v="115"/>
    <x v="2"/>
    <x v="41"/>
    <x v="0"/>
    <x v="8"/>
    <x v="45"/>
    <x v="43"/>
    <x v="61"/>
    <x v="221"/>
    <n v="1220"/>
    <n v="0"/>
    <x v="10"/>
    <x v="33"/>
    <x v="1"/>
    <x v="190"/>
    <x v="107"/>
    <s v="171219***"/>
    <x v="105"/>
    <d v="2018-01-13T00:00:00"/>
    <x v="1"/>
    <n v="30"/>
    <m/>
    <x v="3"/>
    <s v="石浩宇"/>
    <s v="2.6日收承兑173230.00元"/>
  </r>
  <r>
    <x v="2"/>
    <x v="29"/>
    <x v="0"/>
    <s v="其他"/>
    <s v="B"/>
    <s v="A"/>
    <x v="36"/>
    <x v="35"/>
    <x v="1"/>
    <x v="0"/>
    <x v="116"/>
    <x v="2"/>
    <x v="2"/>
    <x v="0"/>
    <x v="1"/>
    <x v="1"/>
    <x v="1"/>
    <x v="2"/>
    <x v="222"/>
    <n v="21600"/>
    <n v="0"/>
    <x v="29"/>
    <x v="8"/>
    <x v="1"/>
    <x v="191"/>
    <x v="108"/>
    <s v="171120/180107"/>
    <x v="106"/>
    <d v="2018-01-13T00:00:00"/>
    <x v="1"/>
    <n v="30"/>
    <m/>
    <x v="3"/>
    <s v="石浩宇"/>
    <s v="2.6日收承兑173230.00元"/>
  </r>
  <r>
    <x v="2"/>
    <x v="29"/>
    <x v="0"/>
    <s v="其他"/>
    <s v="B"/>
    <s v="A"/>
    <x v="36"/>
    <x v="35"/>
    <x v="1"/>
    <x v="0"/>
    <x v="116"/>
    <x v="2"/>
    <x v="2"/>
    <x v="0"/>
    <x v="12"/>
    <x v="1"/>
    <x v="1"/>
    <x v="59"/>
    <x v="223"/>
    <n v="22400"/>
    <n v="0"/>
    <x v="29"/>
    <x v="8"/>
    <x v="1"/>
    <x v="191"/>
    <x v="108"/>
    <n v="171121"/>
    <x v="106"/>
    <d v="2018-01-13T00:00:00"/>
    <x v="1"/>
    <n v="30"/>
    <m/>
    <x v="3"/>
    <s v="石浩宇"/>
    <s v="2.6日收承兑173230.00元"/>
  </r>
  <r>
    <x v="2"/>
    <x v="15"/>
    <x v="0"/>
    <s v="其他"/>
    <s v="B"/>
    <s v="A"/>
    <x v="36"/>
    <x v="35"/>
    <x v="1"/>
    <x v="0"/>
    <x v="117"/>
    <x v="2"/>
    <x v="2"/>
    <x v="0"/>
    <x v="14"/>
    <x v="2"/>
    <x v="2"/>
    <x v="59"/>
    <x v="219"/>
    <n v="11200"/>
    <n v="0"/>
    <x v="13"/>
    <x v="6"/>
    <x v="1"/>
    <x v="192"/>
    <x v="109"/>
    <n v="180107"/>
    <x v="107"/>
    <d v="2018-01-13T00:00:00"/>
    <x v="1"/>
    <n v="30"/>
    <m/>
    <x v="3"/>
    <s v="石浩宇"/>
    <s v="2.6日收承兑173230.00元"/>
  </r>
  <r>
    <x v="2"/>
    <x v="15"/>
    <x v="0"/>
    <s v="其他"/>
    <s v="B"/>
    <s v="A"/>
    <x v="36"/>
    <x v="35"/>
    <x v="1"/>
    <x v="0"/>
    <x v="117"/>
    <x v="2"/>
    <x v="2"/>
    <x v="0"/>
    <x v="16"/>
    <x v="2"/>
    <x v="2"/>
    <x v="59"/>
    <x v="219"/>
    <n v="11200"/>
    <n v="0"/>
    <x v="13"/>
    <x v="6"/>
    <x v="1"/>
    <x v="192"/>
    <x v="109"/>
    <n v="171222"/>
    <x v="107"/>
    <d v="2018-01-13T00:00:00"/>
    <x v="1"/>
    <n v="30"/>
    <m/>
    <x v="3"/>
    <s v="石浩宇"/>
    <s v="2.6日收承兑173230.00元"/>
  </r>
  <r>
    <x v="2"/>
    <x v="15"/>
    <x v="0"/>
    <s v="其他"/>
    <s v="B"/>
    <s v="A"/>
    <x v="36"/>
    <x v="35"/>
    <x v="1"/>
    <x v="0"/>
    <x v="117"/>
    <x v="2"/>
    <x v="14"/>
    <x v="0"/>
    <x v="2"/>
    <x v="2"/>
    <x v="2"/>
    <x v="62"/>
    <x v="224"/>
    <n v="14216.51"/>
    <n v="4683.49"/>
    <x v="13"/>
    <x v="6"/>
    <x v="1"/>
    <x v="192"/>
    <x v="109"/>
    <n v="180106"/>
    <x v="107"/>
    <d v="2018-01-13T00:00:00"/>
    <x v="1"/>
    <n v="30"/>
    <m/>
    <x v="3"/>
    <s v="石浩宇"/>
    <s v="2.6日收承兑173230.00元"/>
  </r>
  <r>
    <x v="2"/>
    <x v="2"/>
    <x v="91"/>
    <s v="其他"/>
    <s v="B"/>
    <s v="A"/>
    <x v="36"/>
    <x v="35"/>
    <x v="1"/>
    <x v="0"/>
    <x v="118"/>
    <x v="2"/>
    <x v="41"/>
    <x v="0"/>
    <x v="8"/>
    <x v="7"/>
    <x v="7"/>
    <x v="61"/>
    <x v="225"/>
    <m/>
    <n v="9150"/>
    <x v="2"/>
    <x v="28"/>
    <x v="1"/>
    <x v="193"/>
    <x v="110"/>
    <m/>
    <x v="108"/>
    <d v="2018-01-23T00:00:00"/>
    <x v="1"/>
    <n v="30"/>
    <m/>
    <x v="3"/>
    <s v="石浩宇"/>
    <m/>
  </r>
  <r>
    <x v="2"/>
    <x v="2"/>
    <x v="91"/>
    <s v="其他"/>
    <s v="B"/>
    <s v="A"/>
    <x v="36"/>
    <x v="35"/>
    <x v="1"/>
    <x v="0"/>
    <x v="118"/>
    <x v="2"/>
    <x v="2"/>
    <x v="0"/>
    <x v="1"/>
    <x v="27"/>
    <x v="27"/>
    <x v="2"/>
    <x v="226"/>
    <m/>
    <n v="24300"/>
    <x v="2"/>
    <x v="28"/>
    <x v="1"/>
    <x v="193"/>
    <x v="111"/>
    <m/>
    <x v="108"/>
    <d v="2018-01-23T00:00:00"/>
    <x v="1"/>
    <n v="30"/>
    <m/>
    <x v="3"/>
    <s v="石浩宇"/>
    <m/>
  </r>
  <r>
    <x v="2"/>
    <x v="23"/>
    <x v="92"/>
    <s v="其他"/>
    <s v="C"/>
    <s v="B"/>
    <x v="37"/>
    <x v="36"/>
    <x v="1"/>
    <x v="0"/>
    <x v="119"/>
    <x v="4"/>
    <x v="17"/>
    <x v="0"/>
    <x v="1"/>
    <x v="2"/>
    <x v="2"/>
    <x v="5"/>
    <x v="227"/>
    <m/>
    <n v="15600"/>
    <x v="3"/>
    <x v="17"/>
    <x v="1"/>
    <x v="194"/>
    <x v="47"/>
    <s v="171216/17"/>
    <x v="109"/>
    <d v="2018-01-23T00:00:00"/>
    <x v="1"/>
    <n v="30"/>
    <m/>
    <x v="3"/>
    <s v="石浩宇"/>
    <m/>
  </r>
  <r>
    <x v="4"/>
    <x v="8"/>
    <x v="0"/>
    <s v="其他"/>
    <s v="C"/>
    <s v="C"/>
    <x v="46"/>
    <x v="45"/>
    <x v="1"/>
    <x v="0"/>
    <x v="0"/>
    <x v="2"/>
    <x v="7"/>
    <x v="0"/>
    <x v="1"/>
    <x v="63"/>
    <x v="62"/>
    <x v="59"/>
    <x v="228"/>
    <m/>
    <n v="79520"/>
    <x v="59"/>
    <x v="56"/>
    <x v="11"/>
    <x v="195"/>
    <x v="112"/>
    <n v="170821"/>
    <x v="0"/>
    <m/>
    <x v="17"/>
    <n v="30"/>
    <m/>
    <x v="4"/>
    <s v="柯童柱"/>
    <m/>
  </r>
  <r>
    <x v="4"/>
    <x v="8"/>
    <x v="0"/>
    <s v="其他"/>
    <s v="C"/>
    <s v="C"/>
    <x v="46"/>
    <x v="45"/>
    <x v="1"/>
    <x v="0"/>
    <x v="0"/>
    <x v="2"/>
    <x v="7"/>
    <x v="0"/>
    <x v="8"/>
    <x v="64"/>
    <x v="63"/>
    <x v="59"/>
    <x v="229"/>
    <m/>
    <n v="8960"/>
    <x v="59"/>
    <x v="56"/>
    <x v="12"/>
    <x v="195"/>
    <x v="113"/>
    <n v="170820"/>
    <x v="0"/>
    <m/>
    <x v="17"/>
    <n v="30"/>
    <m/>
    <x v="4"/>
    <s v="柯童柱"/>
    <m/>
  </r>
  <r>
    <x v="2"/>
    <x v="12"/>
    <x v="93"/>
    <s v="其他"/>
    <s v="C"/>
    <s v="C"/>
    <x v="46"/>
    <x v="45"/>
    <x v="1"/>
    <x v="0"/>
    <x v="120"/>
    <x v="2"/>
    <x v="42"/>
    <x v="23"/>
    <x v="5"/>
    <x v="1"/>
    <x v="1"/>
    <x v="63"/>
    <x v="230"/>
    <m/>
    <n v="23600"/>
    <x v="3"/>
    <x v="17"/>
    <x v="1"/>
    <x v="196"/>
    <x v="114"/>
    <n v="180119"/>
    <x v="110"/>
    <d v="2018-01-23T00:00:00"/>
    <x v="1"/>
    <n v="30"/>
    <m/>
    <x v="4"/>
    <s v="柯童柱"/>
    <m/>
  </r>
  <r>
    <x v="2"/>
    <x v="7"/>
    <x v="94"/>
    <s v="特发"/>
    <s v="A"/>
    <s v="A"/>
    <x v="22"/>
    <x v="21"/>
    <x v="3"/>
    <x v="0"/>
    <x v="121"/>
    <x v="3"/>
    <x v="8"/>
    <x v="24"/>
    <x v="1"/>
    <x v="3"/>
    <x v="11"/>
    <x v="51"/>
    <x v="231"/>
    <m/>
    <n v="282240"/>
    <x v="2"/>
    <x v="2"/>
    <x v="4"/>
    <x v="197"/>
    <x v="3"/>
    <s v="1801（16.17）"/>
    <x v="111"/>
    <d v="2018-01-19T00:00:00"/>
    <x v="1"/>
    <n v="30"/>
    <m/>
    <x v="3"/>
    <s v="石浩宇"/>
    <m/>
  </r>
  <r>
    <x v="2"/>
    <x v="25"/>
    <x v="95"/>
    <s v="特发"/>
    <s v="A"/>
    <s v="A"/>
    <x v="22"/>
    <x v="21"/>
    <x v="3"/>
    <x v="0"/>
    <x v="122"/>
    <x v="3"/>
    <x v="8"/>
    <x v="24"/>
    <x v="1"/>
    <x v="37"/>
    <x v="11"/>
    <x v="51"/>
    <x v="231"/>
    <m/>
    <n v="282240"/>
    <x v="3"/>
    <x v="3"/>
    <x v="4"/>
    <x v="198"/>
    <x v="3"/>
    <s v="1801（17.18）"/>
    <x v="112"/>
    <d v="2018-01-23T00:00:00"/>
    <x v="1"/>
    <n v="30"/>
    <m/>
    <x v="3"/>
    <s v="石浩宇"/>
    <m/>
  </r>
  <r>
    <x v="2"/>
    <x v="3"/>
    <x v="96"/>
    <s v="特发"/>
    <s v="A"/>
    <s v="A"/>
    <x v="22"/>
    <x v="21"/>
    <x v="3"/>
    <x v="0"/>
    <x v="123"/>
    <x v="3"/>
    <x v="8"/>
    <x v="24"/>
    <x v="1"/>
    <x v="37"/>
    <x v="11"/>
    <x v="51"/>
    <x v="231"/>
    <m/>
    <n v="282240"/>
    <x v="4"/>
    <x v="4"/>
    <x v="4"/>
    <x v="199"/>
    <x v="3"/>
    <s v="180125/26"/>
    <x v="113"/>
    <d v="2018-02-03T00:00:00"/>
    <x v="19"/>
    <n v="30"/>
    <m/>
    <x v="3"/>
    <s v="石浩宇"/>
    <m/>
  </r>
  <r>
    <x v="2"/>
    <x v="3"/>
    <x v="96"/>
    <s v="特发"/>
    <s v="A"/>
    <s v="A"/>
    <x v="22"/>
    <x v="21"/>
    <x v="3"/>
    <x v="0"/>
    <x v="123"/>
    <x v="3"/>
    <x v="8"/>
    <x v="24"/>
    <x v="1"/>
    <x v="3"/>
    <x v="11"/>
    <x v="51"/>
    <x v="231"/>
    <m/>
    <n v="282240"/>
    <x v="1"/>
    <x v="31"/>
    <x v="4"/>
    <x v="200"/>
    <x v="3"/>
    <s v="1801（24.26.27"/>
    <x v="113"/>
    <d v="2018-02-03T00:00:00"/>
    <x v="19"/>
    <n v="30"/>
    <m/>
    <x v="3"/>
    <s v="石浩宇"/>
    <m/>
  </r>
  <r>
    <x v="2"/>
    <x v="11"/>
    <x v="97"/>
    <s v="长飞"/>
    <s v="A"/>
    <s v="A"/>
    <x v="5"/>
    <x v="5"/>
    <x v="1"/>
    <x v="0"/>
    <x v="124"/>
    <x v="5"/>
    <x v="5"/>
    <x v="0"/>
    <x v="1"/>
    <x v="22"/>
    <x v="23"/>
    <x v="30"/>
    <x v="232"/>
    <n v="674480"/>
    <n v="-660005"/>
    <x v="29"/>
    <x v="8"/>
    <x v="2"/>
    <x v="201"/>
    <x v="115"/>
    <n v="171208"/>
    <x v="114"/>
    <d v="2018-01-13T00:00:00"/>
    <x v="20"/>
    <n v="90"/>
    <m/>
    <x v="4"/>
    <s v="柯童柱"/>
    <m/>
  </r>
  <r>
    <x v="2"/>
    <x v="9"/>
    <x v="98"/>
    <s v="长飞"/>
    <s v="A"/>
    <s v="A"/>
    <x v="5"/>
    <x v="5"/>
    <x v="1"/>
    <x v="0"/>
    <x v="125"/>
    <x v="3"/>
    <x v="3"/>
    <x v="0"/>
    <x v="1"/>
    <x v="3"/>
    <x v="64"/>
    <x v="64"/>
    <x v="233"/>
    <m/>
    <n v="257355"/>
    <x v="45"/>
    <x v="12"/>
    <x v="2"/>
    <x v="202"/>
    <x v="116"/>
    <s v="18012/3"/>
    <x v="115"/>
    <d v="2018-01-06T00:00:00"/>
    <x v="20"/>
    <n v="90"/>
    <m/>
    <x v="4"/>
    <s v="柯童柱"/>
    <m/>
  </r>
  <r>
    <x v="2"/>
    <x v="24"/>
    <x v="99"/>
    <s v="长飞"/>
    <s v="A"/>
    <s v="A"/>
    <x v="5"/>
    <x v="5"/>
    <x v="1"/>
    <x v="0"/>
    <x v="124"/>
    <x v="3"/>
    <x v="3"/>
    <x v="0"/>
    <x v="1"/>
    <x v="47"/>
    <x v="45"/>
    <x v="64"/>
    <x v="234"/>
    <m/>
    <n v="94815"/>
    <x v="29"/>
    <x v="8"/>
    <x v="2"/>
    <x v="203"/>
    <x v="117"/>
    <n v="180104"/>
    <x v="114"/>
    <d v="2018-01-13T00:00:00"/>
    <x v="20"/>
    <n v="90"/>
    <m/>
    <x v="4"/>
    <s v="柯童柱"/>
    <m/>
  </r>
  <r>
    <x v="2"/>
    <x v="11"/>
    <x v="100"/>
    <s v="长飞"/>
    <s v="A"/>
    <s v="A"/>
    <x v="5"/>
    <x v="5"/>
    <x v="1"/>
    <x v="0"/>
    <x v="124"/>
    <x v="3"/>
    <x v="3"/>
    <x v="0"/>
    <x v="1"/>
    <x v="47"/>
    <x v="45"/>
    <x v="64"/>
    <x v="234"/>
    <m/>
    <n v="94815"/>
    <x v="48"/>
    <x v="14"/>
    <x v="2"/>
    <x v="204"/>
    <x v="117"/>
    <n v="180105"/>
    <x v="114"/>
    <d v="2018-01-13T00:00:00"/>
    <x v="20"/>
    <n v="90"/>
    <m/>
    <x v="4"/>
    <s v="柯童柱"/>
    <m/>
  </r>
  <r>
    <x v="2"/>
    <x v="24"/>
    <x v="100"/>
    <s v="长飞"/>
    <s v="A"/>
    <s v="A"/>
    <x v="5"/>
    <x v="5"/>
    <x v="1"/>
    <x v="0"/>
    <x v="124"/>
    <x v="3"/>
    <x v="3"/>
    <x v="0"/>
    <x v="1"/>
    <x v="3"/>
    <x v="3"/>
    <x v="64"/>
    <x v="235"/>
    <m/>
    <n v="270900"/>
    <x v="53"/>
    <x v="30"/>
    <x v="2"/>
    <x v="205"/>
    <x v="118"/>
    <s v="180119/21/23"/>
    <x v="116"/>
    <d v="2018-02-03T00:00:00"/>
    <x v="7"/>
    <n v="90"/>
    <m/>
    <x v="4"/>
    <s v="柯童柱"/>
    <m/>
  </r>
  <r>
    <x v="5"/>
    <x v="11"/>
    <x v="100"/>
    <s v="长飞"/>
    <s v="A"/>
    <s v="A"/>
    <x v="5"/>
    <x v="5"/>
    <x v="1"/>
    <x v="0"/>
    <x v="0"/>
    <x v="3"/>
    <x v="3"/>
    <x v="0"/>
    <x v="1"/>
    <x v="65"/>
    <x v="0"/>
    <x v="64"/>
    <x v="111"/>
    <m/>
    <n v="0"/>
    <x v="20"/>
    <x v="23"/>
    <x v="2"/>
    <x v="0"/>
    <x v="0"/>
    <m/>
    <x v="0"/>
    <m/>
    <x v="30"/>
    <n v="90"/>
    <m/>
    <x v="4"/>
    <s v="柯童柱"/>
    <m/>
  </r>
  <r>
    <x v="8"/>
    <x v="22"/>
    <x v="101"/>
    <s v="长飞"/>
    <s v="A"/>
    <s v="A"/>
    <x v="5"/>
    <x v="5"/>
    <x v="1"/>
    <x v="0"/>
    <x v="126"/>
    <x v="3"/>
    <x v="3"/>
    <x v="0"/>
    <x v="1"/>
    <x v="3"/>
    <x v="3"/>
    <x v="65"/>
    <x v="236"/>
    <m/>
    <n v="261000"/>
    <x v="60"/>
    <x v="57"/>
    <x v="2"/>
    <x v="206"/>
    <x v="118"/>
    <s v="171227/28"/>
    <x v="117"/>
    <d v="2018-01-06T00:00:00"/>
    <x v="20"/>
    <n v="90"/>
    <m/>
    <x v="4"/>
    <s v="柯童柱"/>
    <m/>
  </r>
  <r>
    <x v="8"/>
    <x v="22"/>
    <x v="102"/>
    <s v="长飞"/>
    <s v="A"/>
    <s v="A"/>
    <x v="5"/>
    <x v="5"/>
    <x v="1"/>
    <x v="0"/>
    <x v="127"/>
    <x v="3"/>
    <x v="3"/>
    <x v="0"/>
    <x v="1"/>
    <x v="10"/>
    <x v="10"/>
    <x v="64"/>
    <x v="237"/>
    <m/>
    <n v="135450"/>
    <x v="41"/>
    <x v="11"/>
    <x v="2"/>
    <x v="207"/>
    <x v="119"/>
    <n v="171230"/>
    <x v="118"/>
    <d v="2018-01-06T00:00:00"/>
    <x v="20"/>
    <n v="90"/>
    <m/>
    <x v="4"/>
    <s v="柯童柱"/>
    <m/>
  </r>
  <r>
    <x v="2"/>
    <x v="9"/>
    <x v="103"/>
    <s v="长飞"/>
    <s v="A"/>
    <s v="A"/>
    <x v="5"/>
    <x v="5"/>
    <x v="1"/>
    <x v="0"/>
    <x v="128"/>
    <x v="3"/>
    <x v="8"/>
    <x v="0"/>
    <x v="1"/>
    <x v="3"/>
    <x v="3"/>
    <x v="6"/>
    <x v="176"/>
    <m/>
    <n v="279000"/>
    <x v="10"/>
    <x v="33"/>
    <x v="2"/>
    <x v="208"/>
    <x v="118"/>
    <s v="171228/31"/>
    <x v="119"/>
    <d v="2018-01-06T00:00:00"/>
    <x v="20"/>
    <n v="90"/>
    <m/>
    <x v="4"/>
    <s v="柯童柱"/>
    <m/>
  </r>
  <r>
    <x v="2"/>
    <x v="19"/>
    <x v="103"/>
    <s v="长飞"/>
    <s v="A"/>
    <s v="A"/>
    <x v="5"/>
    <x v="5"/>
    <x v="1"/>
    <x v="0"/>
    <x v="128"/>
    <x v="3"/>
    <x v="8"/>
    <x v="0"/>
    <x v="1"/>
    <x v="3"/>
    <x v="3"/>
    <x v="6"/>
    <x v="176"/>
    <m/>
    <n v="279000"/>
    <x v="23"/>
    <x v="12"/>
    <x v="2"/>
    <x v="209"/>
    <x v="118"/>
    <s v="18011/2"/>
    <x v="119"/>
    <d v="2018-01-06T00:00:00"/>
    <x v="20"/>
    <n v="90"/>
    <m/>
    <x v="4"/>
    <s v="柯童柱"/>
    <m/>
  </r>
  <r>
    <x v="2"/>
    <x v="9"/>
    <x v="104"/>
    <s v="长飞"/>
    <s v="A"/>
    <s v="A"/>
    <x v="5"/>
    <x v="5"/>
    <x v="1"/>
    <x v="0"/>
    <x v="125"/>
    <x v="3"/>
    <x v="8"/>
    <x v="0"/>
    <x v="1"/>
    <x v="3"/>
    <x v="49"/>
    <x v="6"/>
    <x v="177"/>
    <m/>
    <n v="230175"/>
    <x v="12"/>
    <x v="13"/>
    <x v="2"/>
    <x v="210"/>
    <x v="120"/>
    <n v="180104"/>
    <x v="115"/>
    <d v="2018-01-06T00:00:00"/>
    <x v="20"/>
    <n v="90"/>
    <m/>
    <x v="4"/>
    <s v="柯童柱"/>
    <m/>
  </r>
  <r>
    <x v="2"/>
    <x v="11"/>
    <x v="105"/>
    <s v="长飞"/>
    <s v="A"/>
    <s v="A"/>
    <x v="5"/>
    <x v="5"/>
    <x v="1"/>
    <x v="0"/>
    <x v="124"/>
    <x v="3"/>
    <x v="8"/>
    <x v="0"/>
    <x v="1"/>
    <x v="3"/>
    <x v="3"/>
    <x v="6"/>
    <x v="176"/>
    <m/>
    <n v="279000"/>
    <x v="13"/>
    <x v="14"/>
    <x v="2"/>
    <x v="211"/>
    <x v="118"/>
    <n v="180111"/>
    <x v="114"/>
    <d v="2018-01-13T00:00:00"/>
    <x v="20"/>
    <n v="90"/>
    <m/>
    <x v="4"/>
    <s v="柯童柱"/>
    <m/>
  </r>
  <r>
    <x v="8"/>
    <x v="22"/>
    <x v="102"/>
    <s v="长飞"/>
    <s v="A"/>
    <s v="A"/>
    <x v="5"/>
    <x v="5"/>
    <x v="1"/>
    <x v="0"/>
    <x v="127"/>
    <x v="3"/>
    <x v="18"/>
    <x v="0"/>
    <x v="1"/>
    <x v="10"/>
    <x v="10"/>
    <x v="66"/>
    <x v="238"/>
    <m/>
    <n v="141900"/>
    <x v="41"/>
    <x v="11"/>
    <x v="2"/>
    <x v="207"/>
    <x v="119"/>
    <s v="171227/28"/>
    <x v="118"/>
    <d v="2018-01-06T00:00:00"/>
    <x v="20"/>
    <n v="90"/>
    <m/>
    <x v="4"/>
    <s v="柯童柱"/>
    <m/>
  </r>
  <r>
    <x v="2"/>
    <x v="25"/>
    <x v="106"/>
    <s v="长飞"/>
    <s v="A"/>
    <s v="A"/>
    <x v="5"/>
    <x v="5"/>
    <x v="1"/>
    <x v="0"/>
    <x v="129"/>
    <x v="3"/>
    <x v="18"/>
    <x v="25"/>
    <x v="1"/>
    <x v="14"/>
    <x v="15"/>
    <x v="66"/>
    <x v="239"/>
    <m/>
    <n v="92235"/>
    <x v="53"/>
    <x v="25"/>
    <x v="2"/>
    <x v="212"/>
    <x v="121"/>
    <n v="180123"/>
    <x v="120"/>
    <d v="2018-02-03T00:00:00"/>
    <x v="7"/>
    <n v="90"/>
    <m/>
    <x v="4"/>
    <s v="柯童柱"/>
    <m/>
  </r>
  <r>
    <x v="2"/>
    <x v="25"/>
    <x v="107"/>
    <s v="长飞"/>
    <s v="A"/>
    <s v="A"/>
    <x v="5"/>
    <x v="5"/>
    <x v="1"/>
    <x v="0"/>
    <x v="129"/>
    <x v="2"/>
    <x v="2"/>
    <x v="25"/>
    <x v="1"/>
    <x v="5"/>
    <x v="5"/>
    <x v="67"/>
    <x v="240"/>
    <m/>
    <n v="31020"/>
    <x v="53"/>
    <x v="25"/>
    <x v="2"/>
    <x v="213"/>
    <x v="122"/>
    <n v="180105"/>
    <x v="121"/>
    <d v="2018-02-03T00:00:00"/>
    <x v="7"/>
    <n v="90"/>
    <m/>
    <x v="4"/>
    <s v="柯童柱"/>
    <m/>
  </r>
  <r>
    <x v="2"/>
    <x v="25"/>
    <x v="107"/>
    <s v="长飞"/>
    <s v="A"/>
    <s v="A"/>
    <x v="5"/>
    <x v="5"/>
    <x v="1"/>
    <x v="0"/>
    <x v="129"/>
    <x v="2"/>
    <x v="2"/>
    <x v="25"/>
    <x v="8"/>
    <x v="2"/>
    <x v="2"/>
    <x v="67"/>
    <x v="241"/>
    <m/>
    <n v="10340"/>
    <x v="53"/>
    <x v="25"/>
    <x v="3"/>
    <x v="213"/>
    <x v="123"/>
    <n v="171228"/>
    <x v="121"/>
    <d v="2018-02-03T00:00:00"/>
    <x v="7"/>
    <n v="90"/>
    <m/>
    <x v="4"/>
    <s v="柯童柱"/>
    <m/>
  </r>
  <r>
    <x v="2"/>
    <x v="29"/>
    <x v="0"/>
    <s v="长飞"/>
    <s v="A"/>
    <s v="A"/>
    <x v="5"/>
    <x v="5"/>
    <x v="1"/>
    <x v="0"/>
    <x v="130"/>
    <x v="2"/>
    <x v="43"/>
    <x v="26"/>
    <x v="1"/>
    <x v="25"/>
    <x v="25"/>
    <x v="67"/>
    <x v="242"/>
    <m/>
    <n v="54285"/>
    <x v="12"/>
    <x v="13"/>
    <x v="2"/>
    <x v="214"/>
    <x v="124"/>
    <n v="180105"/>
    <x v="122"/>
    <d v="2018-01-13T00:00:00"/>
    <x v="20"/>
    <n v="90"/>
    <m/>
    <x v="4"/>
    <s v="柯童柱"/>
    <m/>
  </r>
  <r>
    <x v="2"/>
    <x v="24"/>
    <x v="0"/>
    <s v="长飞"/>
    <s v="A"/>
    <s v="A"/>
    <x v="5"/>
    <x v="5"/>
    <x v="1"/>
    <x v="0"/>
    <x v="131"/>
    <x v="2"/>
    <x v="43"/>
    <x v="26"/>
    <x v="1"/>
    <x v="49"/>
    <x v="47"/>
    <x v="67"/>
    <x v="243"/>
    <m/>
    <n v="201630"/>
    <x v="48"/>
    <x v="14"/>
    <x v="2"/>
    <x v="215"/>
    <x v="125"/>
    <n v="180105"/>
    <x v="123"/>
    <d v="2018-01-13T00:00:00"/>
    <x v="20"/>
    <n v="90"/>
    <m/>
    <x v="4"/>
    <s v="柯童柱"/>
    <m/>
  </r>
  <r>
    <x v="2"/>
    <x v="24"/>
    <x v="0"/>
    <s v="长飞"/>
    <s v="A"/>
    <s v="A"/>
    <x v="5"/>
    <x v="5"/>
    <x v="1"/>
    <x v="0"/>
    <x v="131"/>
    <x v="2"/>
    <x v="43"/>
    <x v="26"/>
    <x v="1"/>
    <x v="47"/>
    <x v="45"/>
    <x v="67"/>
    <x v="244"/>
    <m/>
    <n v="108570"/>
    <x v="29"/>
    <x v="8"/>
    <x v="2"/>
    <x v="216"/>
    <x v="117"/>
    <n v="180105"/>
    <x v="123"/>
    <d v="2018-01-13T00:00:00"/>
    <x v="20"/>
    <n v="90"/>
    <m/>
    <x v="4"/>
    <s v="柯童柱"/>
    <m/>
  </r>
  <r>
    <x v="2"/>
    <x v="28"/>
    <x v="0"/>
    <s v="长飞"/>
    <s v="A"/>
    <s v="A"/>
    <x v="5"/>
    <x v="5"/>
    <x v="1"/>
    <x v="0"/>
    <x v="132"/>
    <x v="2"/>
    <x v="40"/>
    <x v="0"/>
    <x v="1"/>
    <x v="1"/>
    <x v="1"/>
    <x v="68"/>
    <x v="245"/>
    <m/>
    <n v="14980"/>
    <x v="45"/>
    <x v="12"/>
    <x v="3"/>
    <x v="217"/>
    <x v="126"/>
    <n v="171225"/>
    <x v="124"/>
    <d v="2018-01-06T00:00:00"/>
    <x v="20"/>
    <n v="90"/>
    <m/>
    <x v="4"/>
    <s v="柯童柱"/>
    <m/>
  </r>
  <r>
    <x v="8"/>
    <x v="22"/>
    <x v="0"/>
    <s v="长飞"/>
    <s v="A"/>
    <s v="A"/>
    <x v="5"/>
    <x v="5"/>
    <x v="1"/>
    <x v="0"/>
    <x v="133"/>
    <x v="2"/>
    <x v="40"/>
    <x v="0"/>
    <x v="1"/>
    <x v="1"/>
    <x v="1"/>
    <x v="68"/>
    <x v="245"/>
    <m/>
    <n v="14980"/>
    <x v="41"/>
    <x v="11"/>
    <x v="3"/>
    <x v="218"/>
    <x v="126"/>
    <n v="171225"/>
    <x v="125"/>
    <d v="2018-01-06T00:00:00"/>
    <x v="20"/>
    <n v="90"/>
    <m/>
    <x v="4"/>
    <s v="柯童柱"/>
    <m/>
  </r>
  <r>
    <x v="2"/>
    <x v="9"/>
    <x v="0"/>
    <s v="长飞"/>
    <s v="A"/>
    <s v="A"/>
    <x v="5"/>
    <x v="5"/>
    <x v="1"/>
    <x v="0"/>
    <x v="134"/>
    <x v="2"/>
    <x v="9"/>
    <x v="0"/>
    <x v="1"/>
    <x v="27"/>
    <x v="27"/>
    <x v="69"/>
    <x v="246"/>
    <m/>
    <n v="25065"/>
    <x v="23"/>
    <x v="12"/>
    <x v="2"/>
    <x v="219"/>
    <x v="127"/>
    <n v="180103"/>
    <x v="126"/>
    <d v="2018-01-06T00:00:00"/>
    <x v="20"/>
    <n v="90"/>
    <m/>
    <x v="4"/>
    <s v="柯童柱"/>
    <m/>
  </r>
  <r>
    <x v="2"/>
    <x v="11"/>
    <x v="0"/>
    <s v="长飞"/>
    <s v="A"/>
    <s v="A"/>
    <x v="5"/>
    <x v="5"/>
    <x v="1"/>
    <x v="0"/>
    <x v="124"/>
    <x v="2"/>
    <x v="9"/>
    <x v="0"/>
    <x v="1"/>
    <x v="66"/>
    <x v="65"/>
    <x v="69"/>
    <x v="247"/>
    <m/>
    <n v="83550"/>
    <x v="29"/>
    <x v="14"/>
    <x v="13"/>
    <x v="220"/>
    <x v="128"/>
    <n v="171230"/>
    <x v="127"/>
    <d v="2018-01-13T00:00:00"/>
    <x v="20"/>
    <n v="90"/>
    <m/>
    <x v="4"/>
    <s v="柯童柱"/>
    <m/>
  </r>
  <r>
    <x v="2"/>
    <x v="25"/>
    <x v="107"/>
    <s v="长飞"/>
    <s v="A"/>
    <s v="A"/>
    <x v="5"/>
    <x v="5"/>
    <x v="1"/>
    <x v="0"/>
    <x v="129"/>
    <x v="2"/>
    <x v="9"/>
    <x v="25"/>
    <x v="1"/>
    <x v="1"/>
    <x v="1"/>
    <x v="69"/>
    <x v="248"/>
    <m/>
    <n v="22280"/>
    <x v="53"/>
    <x v="25"/>
    <x v="3"/>
    <x v="221"/>
    <x v="126"/>
    <n v="180123"/>
    <x v="121"/>
    <d v="2018-02-03T00:00:00"/>
    <x v="7"/>
    <n v="90"/>
    <m/>
    <x v="4"/>
    <s v="柯童柱"/>
    <m/>
  </r>
  <r>
    <x v="2"/>
    <x v="21"/>
    <x v="108"/>
    <s v="长飞"/>
    <s v="A"/>
    <s v="A"/>
    <x v="5"/>
    <x v="5"/>
    <x v="1"/>
    <x v="0"/>
    <x v="129"/>
    <x v="3"/>
    <x v="3"/>
    <x v="0"/>
    <x v="1"/>
    <x v="47"/>
    <x v="45"/>
    <x v="64"/>
    <x v="234"/>
    <m/>
    <n v="94815"/>
    <x v="53"/>
    <x v="25"/>
    <x v="2"/>
    <x v="222"/>
    <x v="117"/>
    <n v="171221"/>
    <x v="120"/>
    <d v="2018-02-03T00:00:00"/>
    <x v="7"/>
    <n v="90"/>
    <m/>
    <x v="4"/>
    <s v="柯童柱"/>
    <m/>
  </r>
  <r>
    <x v="2"/>
    <x v="21"/>
    <x v="109"/>
    <s v="长飞"/>
    <s v="A"/>
    <s v="A"/>
    <x v="5"/>
    <x v="5"/>
    <x v="1"/>
    <x v="0"/>
    <x v="129"/>
    <x v="2"/>
    <x v="40"/>
    <x v="0"/>
    <x v="1"/>
    <x v="5"/>
    <x v="5"/>
    <x v="68"/>
    <x v="249"/>
    <m/>
    <n v="22470"/>
    <x v="53"/>
    <x v="25"/>
    <x v="3"/>
    <x v="221"/>
    <x v="122"/>
    <n v="180120"/>
    <x v="121"/>
    <d v="2018-02-03T00:00:00"/>
    <x v="7"/>
    <n v="90"/>
    <m/>
    <x v="4"/>
    <s v="柯童柱"/>
    <m/>
  </r>
  <r>
    <x v="2"/>
    <x v="21"/>
    <x v="0"/>
    <s v="长飞"/>
    <s v="A"/>
    <s v="A"/>
    <x v="5"/>
    <x v="5"/>
    <x v="1"/>
    <x v="0"/>
    <x v="135"/>
    <x v="2"/>
    <x v="2"/>
    <x v="0"/>
    <x v="1"/>
    <x v="67"/>
    <x v="66"/>
    <x v="67"/>
    <x v="250"/>
    <m/>
    <n v="-62040"/>
    <x v="15"/>
    <x v="3"/>
    <x v="2"/>
    <x v="223"/>
    <x v="129"/>
    <m/>
    <x v="0"/>
    <m/>
    <x v="30"/>
    <n v="90"/>
    <m/>
    <x v="4"/>
    <s v="柯童柱"/>
    <m/>
  </r>
  <r>
    <x v="2"/>
    <x v="21"/>
    <x v="0"/>
    <s v="长飞"/>
    <s v="A"/>
    <s v="A"/>
    <x v="5"/>
    <x v="5"/>
    <x v="1"/>
    <x v="0"/>
    <x v="135"/>
    <x v="2"/>
    <x v="2"/>
    <x v="0"/>
    <x v="8"/>
    <x v="68"/>
    <x v="67"/>
    <x v="67"/>
    <x v="251"/>
    <m/>
    <n v="-19077.3"/>
    <x v="15"/>
    <x v="3"/>
    <x v="14"/>
    <x v="223"/>
    <x v="130"/>
    <m/>
    <x v="0"/>
    <m/>
    <x v="30"/>
    <n v="90"/>
    <m/>
    <x v="4"/>
    <s v="柯童柱"/>
    <m/>
  </r>
  <r>
    <x v="2"/>
    <x v="21"/>
    <x v="109"/>
    <s v="长飞"/>
    <s v="A"/>
    <s v="A"/>
    <x v="5"/>
    <x v="5"/>
    <x v="1"/>
    <x v="0"/>
    <x v="129"/>
    <x v="2"/>
    <x v="40"/>
    <x v="0"/>
    <x v="8"/>
    <x v="2"/>
    <x v="2"/>
    <x v="68"/>
    <x v="252"/>
    <m/>
    <n v="7490"/>
    <x v="53"/>
    <x v="25"/>
    <x v="3"/>
    <x v="221"/>
    <x v="123"/>
    <n v="180115"/>
    <x v="121"/>
    <d v="2018-02-03T00:00:00"/>
    <x v="7"/>
    <n v="90"/>
    <m/>
    <x v="4"/>
    <s v="柯童柱"/>
    <m/>
  </r>
  <r>
    <x v="5"/>
    <x v="35"/>
    <x v="110"/>
    <s v="长飞"/>
    <s v="A"/>
    <s v="A"/>
    <x v="5"/>
    <x v="5"/>
    <x v="1"/>
    <x v="0"/>
    <x v="136"/>
    <x v="3"/>
    <x v="3"/>
    <x v="0"/>
    <x v="1"/>
    <x v="69"/>
    <x v="68"/>
    <x v="64"/>
    <x v="253"/>
    <m/>
    <n v="250582.5"/>
    <x v="31"/>
    <x v="43"/>
    <x v="2"/>
    <x v="224"/>
    <x v="131"/>
    <s v="180203/04"/>
    <x v="0"/>
    <m/>
    <x v="30"/>
    <n v="90"/>
    <m/>
    <x v="4"/>
    <s v="柯童柱"/>
    <m/>
  </r>
  <r>
    <x v="2"/>
    <x v="9"/>
    <x v="111"/>
    <s v="长飞"/>
    <s v="A"/>
    <s v="B"/>
    <x v="1"/>
    <x v="1"/>
    <x v="1"/>
    <x v="0"/>
    <x v="137"/>
    <x v="5"/>
    <x v="6"/>
    <x v="0"/>
    <x v="1"/>
    <x v="70"/>
    <x v="69"/>
    <x v="70"/>
    <x v="254"/>
    <m/>
    <n v="48375"/>
    <x v="45"/>
    <x v="47"/>
    <x v="2"/>
    <x v="225"/>
    <x v="132"/>
    <s v="180104-191"/>
    <x v="128"/>
    <d v="2018-01-06T00:00:00"/>
    <x v="1"/>
    <n v="30"/>
    <m/>
    <x v="1"/>
    <s v="徐绪盛"/>
    <m/>
  </r>
  <r>
    <x v="2"/>
    <x v="15"/>
    <x v="0"/>
    <s v="长飞"/>
    <s v="A"/>
    <s v="B"/>
    <x v="1"/>
    <x v="1"/>
    <x v="1"/>
    <x v="0"/>
    <x v="138"/>
    <x v="4"/>
    <x v="44"/>
    <x v="0"/>
    <x v="1"/>
    <x v="5"/>
    <x v="5"/>
    <x v="71"/>
    <x v="255"/>
    <m/>
    <n v="40500"/>
    <x v="13"/>
    <x v="14"/>
    <x v="2"/>
    <x v="226"/>
    <x v="133"/>
    <n v="171021"/>
    <x v="129"/>
    <d v="2018-01-13T00:00:00"/>
    <x v="1"/>
    <n v="30"/>
    <m/>
    <x v="1"/>
    <s v="徐绪盛"/>
    <m/>
  </r>
  <r>
    <x v="2"/>
    <x v="15"/>
    <x v="0"/>
    <s v="长飞"/>
    <s v="A"/>
    <s v="B"/>
    <x v="1"/>
    <x v="1"/>
    <x v="1"/>
    <x v="0"/>
    <x v="138"/>
    <x v="4"/>
    <x v="44"/>
    <x v="0"/>
    <x v="1"/>
    <x v="70"/>
    <x v="69"/>
    <x v="71"/>
    <x v="256"/>
    <m/>
    <n v="60750"/>
    <x v="5"/>
    <x v="15"/>
    <x v="2"/>
    <x v="227"/>
    <x v="132"/>
    <n v="180110"/>
    <x v="129"/>
    <d v="2018-01-13T00:00:00"/>
    <x v="1"/>
    <n v="30"/>
    <m/>
    <x v="1"/>
    <s v="徐绪盛"/>
    <m/>
  </r>
  <r>
    <x v="2"/>
    <x v="17"/>
    <x v="0"/>
    <s v="长飞"/>
    <s v="A"/>
    <s v="B"/>
    <x v="1"/>
    <x v="1"/>
    <x v="1"/>
    <x v="0"/>
    <x v="139"/>
    <x v="4"/>
    <x v="44"/>
    <x v="0"/>
    <x v="1"/>
    <x v="70"/>
    <x v="69"/>
    <x v="71"/>
    <x v="256"/>
    <m/>
    <n v="60750"/>
    <x v="5"/>
    <x v="15"/>
    <x v="2"/>
    <x v="228"/>
    <x v="132"/>
    <n v="180110"/>
    <x v="130"/>
    <d v="2018-01-19T00:00:00"/>
    <x v="1"/>
    <n v="30"/>
    <m/>
    <x v="1"/>
    <s v="徐绪盛"/>
    <m/>
  </r>
  <r>
    <x v="2"/>
    <x v="17"/>
    <x v="0"/>
    <s v="长飞"/>
    <s v="A"/>
    <s v="B"/>
    <x v="1"/>
    <x v="1"/>
    <x v="1"/>
    <x v="0"/>
    <x v="139"/>
    <x v="4"/>
    <x v="44"/>
    <x v="0"/>
    <x v="1"/>
    <x v="26"/>
    <x v="26"/>
    <x v="71"/>
    <x v="257"/>
    <m/>
    <n v="212625"/>
    <x v="14"/>
    <x v="16"/>
    <x v="2"/>
    <x v="229"/>
    <x v="134"/>
    <n v="180110"/>
    <x v="130"/>
    <d v="2018-01-19T00:00:00"/>
    <x v="1"/>
    <n v="30"/>
    <m/>
    <x v="1"/>
    <s v="徐绪盛"/>
    <m/>
  </r>
  <r>
    <x v="2"/>
    <x v="7"/>
    <x v="112"/>
    <s v="长飞"/>
    <s v="A"/>
    <s v="B"/>
    <x v="1"/>
    <x v="1"/>
    <x v="1"/>
    <x v="0"/>
    <x v="140"/>
    <x v="4"/>
    <x v="44"/>
    <x v="0"/>
    <x v="1"/>
    <x v="56"/>
    <x v="54"/>
    <x v="71"/>
    <x v="258"/>
    <m/>
    <n v="121500"/>
    <x v="30"/>
    <x v="29"/>
    <x v="2"/>
    <x v="230"/>
    <x v="135"/>
    <n v="180118"/>
    <x v="131"/>
    <d v="2018-02-01T00:00:00"/>
    <x v="19"/>
    <n v="30"/>
    <m/>
    <x v="1"/>
    <s v="徐绪盛"/>
    <m/>
  </r>
  <r>
    <x v="2"/>
    <x v="7"/>
    <x v="0"/>
    <s v="长飞"/>
    <s v="A"/>
    <s v="B"/>
    <x v="1"/>
    <x v="1"/>
    <x v="1"/>
    <x v="0"/>
    <x v="140"/>
    <x v="4"/>
    <x v="44"/>
    <x v="0"/>
    <x v="1"/>
    <x v="66"/>
    <x v="65"/>
    <x v="71"/>
    <x v="259"/>
    <m/>
    <n v="101250"/>
    <x v="16"/>
    <x v="18"/>
    <x v="2"/>
    <x v="231"/>
    <x v="136"/>
    <n v="180118"/>
    <x v="131"/>
    <d v="2018-02-01T00:00:00"/>
    <x v="19"/>
    <n v="30"/>
    <m/>
    <x v="1"/>
    <s v="徐绪盛"/>
    <m/>
  </r>
  <r>
    <x v="2"/>
    <x v="13"/>
    <x v="113"/>
    <s v="长飞"/>
    <s v="A"/>
    <s v="B"/>
    <x v="1"/>
    <x v="1"/>
    <x v="1"/>
    <x v="0"/>
    <x v="141"/>
    <x v="4"/>
    <x v="44"/>
    <x v="0"/>
    <x v="1"/>
    <x v="42"/>
    <x v="40"/>
    <x v="71"/>
    <x v="260"/>
    <m/>
    <n v="81000"/>
    <x v="27"/>
    <x v="42"/>
    <x v="2"/>
    <x v="232"/>
    <x v="137"/>
    <n v="180125"/>
    <x v="132"/>
    <d v="2018-02-03T00:00:00"/>
    <x v="19"/>
    <n v="30"/>
    <m/>
    <x v="1"/>
    <s v="徐绪盛"/>
    <m/>
  </r>
  <r>
    <x v="8"/>
    <x v="22"/>
    <x v="114"/>
    <s v="长飞"/>
    <s v="A"/>
    <s v="B"/>
    <x v="1"/>
    <x v="1"/>
    <x v="1"/>
    <x v="0"/>
    <x v="142"/>
    <x v="3"/>
    <x v="8"/>
    <x v="0"/>
    <x v="1"/>
    <x v="49"/>
    <x v="47"/>
    <x v="72"/>
    <x v="261"/>
    <m/>
    <n v="174915"/>
    <x v="60"/>
    <x v="38"/>
    <x v="2"/>
    <x v="233"/>
    <x v="138"/>
    <s v="171226/27"/>
    <x v="133"/>
    <d v="2018-01-06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12"/>
    <x v="13"/>
    <x v="73"/>
    <x v="262"/>
    <m/>
    <n v="111360"/>
    <x v="43"/>
    <x v="33"/>
    <x v="2"/>
    <x v="234"/>
    <x v="4"/>
    <m/>
    <x v="134"/>
    <d v="2018-01-06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71"/>
    <x v="70"/>
    <x v="73"/>
    <x v="263"/>
    <m/>
    <n v="250560"/>
    <x v="45"/>
    <x v="47"/>
    <x v="2"/>
    <x v="235"/>
    <x v="139"/>
    <s v="18013/4"/>
    <x v="134"/>
    <d v="2018-01-06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3"/>
    <x v="49"/>
    <x v="73"/>
    <x v="264"/>
    <m/>
    <n v="229680"/>
    <x v="12"/>
    <x v="55"/>
    <x v="2"/>
    <x v="236"/>
    <x v="66"/>
    <s v="180104/05）"/>
    <x v="135"/>
    <d v="2018-01-13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72"/>
    <x v="71"/>
    <x v="73"/>
    <x v="265"/>
    <m/>
    <n v="215760"/>
    <x v="13"/>
    <x v="14"/>
    <x v="2"/>
    <x v="237"/>
    <x v="140"/>
    <n v="180110811"/>
    <x v="135"/>
    <d v="2018-01-13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53"/>
    <x v="51"/>
    <x v="73"/>
    <x v="266"/>
    <m/>
    <n v="167040"/>
    <x v="5"/>
    <x v="15"/>
    <x v="2"/>
    <x v="238"/>
    <x v="141"/>
    <n v="180112"/>
    <x v="135"/>
    <d v="2018-01-13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20"/>
    <x v="21"/>
    <x v="73"/>
    <x v="267"/>
    <m/>
    <n v="76560"/>
    <x v="14"/>
    <x v="16"/>
    <x v="2"/>
    <x v="239"/>
    <x v="142"/>
    <n v="180113"/>
    <x v="136"/>
    <d v="2018-01-19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3"/>
    <x v="3"/>
    <x v="73"/>
    <x v="268"/>
    <m/>
    <n v="278400"/>
    <x v="2"/>
    <x v="2"/>
    <x v="2"/>
    <x v="240"/>
    <x v="9"/>
    <s v="180114/16"/>
    <x v="136"/>
    <d v="2018-01-19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3"/>
    <x v="3"/>
    <x v="73"/>
    <x v="268"/>
    <m/>
    <n v="278400"/>
    <x v="42"/>
    <x v="51"/>
    <x v="2"/>
    <x v="241"/>
    <x v="9"/>
    <s v="180117/18"/>
    <x v="136"/>
    <d v="2018-01-19T00:00:00"/>
    <x v="1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53"/>
    <x v="51"/>
    <x v="73"/>
    <x v="266"/>
    <m/>
    <n v="167040"/>
    <x v="30"/>
    <x v="29"/>
    <x v="2"/>
    <x v="242"/>
    <x v="141"/>
    <s v="180122/23"/>
    <x v="137"/>
    <d v="2018-02-01T00:00:00"/>
    <x v="19"/>
    <n v="30"/>
    <m/>
    <x v="1"/>
    <s v="徐绪盛"/>
    <m/>
  </r>
  <r>
    <x v="2"/>
    <x v="28"/>
    <x v="115"/>
    <s v="长飞"/>
    <s v="A"/>
    <s v="B"/>
    <x v="1"/>
    <x v="1"/>
    <x v="1"/>
    <x v="0"/>
    <x v="143"/>
    <x v="3"/>
    <x v="8"/>
    <x v="0"/>
    <x v="1"/>
    <x v="49"/>
    <x v="47"/>
    <x v="73"/>
    <x v="269"/>
    <m/>
    <n v="180960"/>
    <x v="16"/>
    <x v="18"/>
    <x v="2"/>
    <x v="243"/>
    <x v="138"/>
    <n v="180125"/>
    <x v="137"/>
    <d v="2018-02-01T00:00:00"/>
    <x v="19"/>
    <n v="30"/>
    <m/>
    <x v="1"/>
    <s v="徐绪盛"/>
    <m/>
  </r>
  <r>
    <x v="2"/>
    <x v="7"/>
    <x v="115"/>
    <s v="长飞"/>
    <s v="A"/>
    <s v="B"/>
    <x v="1"/>
    <x v="1"/>
    <x v="1"/>
    <x v="0"/>
    <x v="143"/>
    <x v="3"/>
    <x v="8"/>
    <x v="0"/>
    <x v="1"/>
    <x v="3"/>
    <x v="3"/>
    <x v="73"/>
    <x v="268"/>
    <m/>
    <n v="278400"/>
    <x v="39"/>
    <x v="4"/>
    <x v="2"/>
    <x v="244"/>
    <x v="9"/>
    <s v="180128/29"/>
    <x v="138"/>
    <d v="2018-02-03T00:00:00"/>
    <x v="19"/>
    <n v="30"/>
    <m/>
    <x v="1"/>
    <s v="徐绪盛"/>
    <m/>
  </r>
  <r>
    <x v="5"/>
    <x v="7"/>
    <x v="116"/>
    <s v="长飞"/>
    <s v="A"/>
    <s v="B"/>
    <x v="1"/>
    <x v="1"/>
    <x v="1"/>
    <x v="0"/>
    <x v="144"/>
    <x v="3"/>
    <x v="8"/>
    <x v="0"/>
    <x v="1"/>
    <x v="23"/>
    <x v="24"/>
    <x v="73"/>
    <x v="270"/>
    <m/>
    <n v="160080"/>
    <x v="46"/>
    <x v="34"/>
    <x v="2"/>
    <x v="245"/>
    <x v="143"/>
    <s v="180202/03"/>
    <x v="139"/>
    <d v="2018-02-03T00:00:00"/>
    <x v="19"/>
    <n v="30"/>
    <m/>
    <x v="1"/>
    <s v="徐绪盛"/>
    <m/>
  </r>
  <r>
    <x v="5"/>
    <x v="7"/>
    <x v="116"/>
    <s v="长飞"/>
    <s v="A"/>
    <s v="B"/>
    <x v="1"/>
    <x v="1"/>
    <x v="1"/>
    <x v="0"/>
    <x v="144"/>
    <x v="3"/>
    <x v="8"/>
    <x v="0"/>
    <x v="1"/>
    <x v="3"/>
    <x v="3"/>
    <x v="73"/>
    <x v="268"/>
    <m/>
    <n v="278400"/>
    <x v="47"/>
    <x v="41"/>
    <x v="2"/>
    <x v="246"/>
    <x v="9"/>
    <s v="1802（03，04）"/>
    <x v="140"/>
    <d v="2018-02-24T00:00:00"/>
    <x v="19"/>
    <n v="30"/>
    <m/>
    <x v="1"/>
    <s v="徐绪盛"/>
    <m/>
  </r>
  <r>
    <x v="5"/>
    <x v="7"/>
    <x v="116"/>
    <s v="长飞"/>
    <s v="A"/>
    <s v="B"/>
    <x v="1"/>
    <x v="1"/>
    <x v="1"/>
    <x v="0"/>
    <x v="144"/>
    <x v="3"/>
    <x v="8"/>
    <x v="0"/>
    <x v="1"/>
    <x v="73"/>
    <x v="72"/>
    <x v="73"/>
    <x v="271"/>
    <m/>
    <n v="125280"/>
    <x v="61"/>
    <x v="58"/>
    <x v="2"/>
    <x v="247"/>
    <x v="15"/>
    <n v="180207"/>
    <x v="140"/>
    <d v="2018-02-24T00:00:00"/>
    <x v="19"/>
    <n v="30"/>
    <m/>
    <x v="1"/>
    <s v="徐绪盛"/>
    <m/>
  </r>
  <r>
    <x v="6"/>
    <x v="7"/>
    <x v="116"/>
    <s v="长飞"/>
    <s v="A"/>
    <s v="B"/>
    <x v="1"/>
    <x v="1"/>
    <x v="1"/>
    <x v="0"/>
    <x v="144"/>
    <x v="3"/>
    <x v="8"/>
    <x v="0"/>
    <x v="1"/>
    <x v="3"/>
    <x v="0"/>
    <x v="73"/>
    <x v="111"/>
    <m/>
    <n v="0"/>
    <x v="28"/>
    <x v="19"/>
    <x v="2"/>
    <x v="0"/>
    <x v="0"/>
    <m/>
    <x v="0"/>
    <m/>
    <x v="17"/>
    <n v="30"/>
    <m/>
    <x v="1"/>
    <s v="徐绪盛"/>
    <m/>
  </r>
  <r>
    <x v="8"/>
    <x v="22"/>
    <x v="0"/>
    <s v="长飞"/>
    <s v="A"/>
    <s v="B"/>
    <x v="1"/>
    <x v="1"/>
    <x v="1"/>
    <x v="0"/>
    <x v="145"/>
    <x v="2"/>
    <x v="14"/>
    <x v="0"/>
    <x v="2"/>
    <x v="5"/>
    <x v="5"/>
    <x v="74"/>
    <x v="272"/>
    <m/>
    <n v="55500"/>
    <x v="60"/>
    <x v="38"/>
    <x v="1"/>
    <x v="248"/>
    <x v="133"/>
    <n v="171223"/>
    <x v="141"/>
    <d v="2018-01-06T00:00:00"/>
    <x v="1"/>
    <n v="30"/>
    <m/>
    <x v="1"/>
    <s v="徐绪盛"/>
    <m/>
  </r>
  <r>
    <x v="2"/>
    <x v="13"/>
    <x v="0"/>
    <s v="长飞"/>
    <s v="A"/>
    <s v="B"/>
    <x v="1"/>
    <x v="1"/>
    <x v="1"/>
    <x v="0"/>
    <x v="106"/>
    <x v="2"/>
    <x v="14"/>
    <x v="5"/>
    <x v="2"/>
    <x v="74"/>
    <x v="73"/>
    <x v="12"/>
    <x v="111"/>
    <m/>
    <n v="0"/>
    <x v="30"/>
    <x v="29"/>
    <x v="15"/>
    <x v="249"/>
    <x v="144"/>
    <m/>
    <x v="0"/>
    <m/>
    <x v="17"/>
    <n v="30"/>
    <m/>
    <x v="1"/>
    <s v="徐绪盛"/>
    <m/>
  </r>
  <r>
    <x v="2"/>
    <x v="18"/>
    <x v="0"/>
    <s v="长飞"/>
    <s v="A"/>
    <s v="B"/>
    <x v="1"/>
    <x v="1"/>
    <x v="1"/>
    <x v="0"/>
    <x v="146"/>
    <x v="2"/>
    <x v="26"/>
    <x v="0"/>
    <x v="2"/>
    <x v="31"/>
    <x v="34"/>
    <x v="74"/>
    <x v="273"/>
    <m/>
    <n v="22200"/>
    <x v="45"/>
    <x v="47"/>
    <x v="1"/>
    <x v="250"/>
    <x v="145"/>
    <n v="180102"/>
    <x v="142"/>
    <d v="2018-01-06T00:00:00"/>
    <x v="1"/>
    <n v="30"/>
    <m/>
    <x v="1"/>
    <s v="徐绪盛"/>
    <m/>
  </r>
  <r>
    <x v="2"/>
    <x v="28"/>
    <x v="0"/>
    <s v="长飞"/>
    <s v="A"/>
    <s v="B"/>
    <x v="1"/>
    <x v="1"/>
    <x v="1"/>
    <x v="5"/>
    <x v="146"/>
    <x v="2"/>
    <x v="26"/>
    <x v="0"/>
    <x v="2"/>
    <x v="2"/>
    <x v="2"/>
    <x v="74"/>
    <x v="274"/>
    <m/>
    <n v="18500"/>
    <x v="11"/>
    <x v="55"/>
    <x v="1"/>
    <x v="251"/>
    <x v="146"/>
    <n v="180102"/>
    <x v="143"/>
    <d v="2018-01-13T00:00:00"/>
    <x v="1"/>
    <n v="30"/>
    <m/>
    <x v="1"/>
    <s v="徐绪盛"/>
    <m/>
  </r>
  <r>
    <x v="2"/>
    <x v="28"/>
    <x v="0"/>
    <s v="长飞"/>
    <s v="A"/>
    <s v="B"/>
    <x v="1"/>
    <x v="1"/>
    <x v="1"/>
    <x v="0"/>
    <x v="146"/>
    <x v="2"/>
    <x v="26"/>
    <x v="0"/>
    <x v="2"/>
    <x v="2"/>
    <x v="2"/>
    <x v="74"/>
    <x v="274"/>
    <m/>
    <n v="18500"/>
    <x v="12"/>
    <x v="55"/>
    <x v="1"/>
    <x v="252"/>
    <x v="12"/>
    <n v="180102"/>
    <x v="144"/>
    <d v="2018-01-13T00:00:00"/>
    <x v="1"/>
    <n v="30"/>
    <m/>
    <x v="1"/>
    <s v="徐绪盛"/>
    <m/>
  </r>
  <r>
    <x v="2"/>
    <x v="5"/>
    <x v="0"/>
    <s v="长飞"/>
    <s v="A"/>
    <s v="B"/>
    <x v="1"/>
    <x v="1"/>
    <x v="1"/>
    <x v="0"/>
    <x v="138"/>
    <x v="2"/>
    <x v="26"/>
    <x v="0"/>
    <x v="2"/>
    <x v="5"/>
    <x v="5"/>
    <x v="74"/>
    <x v="272"/>
    <m/>
    <n v="55500"/>
    <x v="13"/>
    <x v="14"/>
    <x v="1"/>
    <x v="253"/>
    <x v="133"/>
    <n v="180102809"/>
    <x v="145"/>
    <d v="2018-01-13T00:00:00"/>
    <x v="1"/>
    <n v="30"/>
    <m/>
    <x v="1"/>
    <s v="徐绪盛"/>
    <m/>
  </r>
  <r>
    <x v="8"/>
    <x v="22"/>
    <x v="0"/>
    <s v="长飞"/>
    <s v="A"/>
    <s v="B"/>
    <x v="1"/>
    <x v="1"/>
    <x v="1"/>
    <x v="0"/>
    <x v="147"/>
    <x v="2"/>
    <x v="26"/>
    <x v="0"/>
    <x v="2"/>
    <x v="29"/>
    <x v="28"/>
    <x v="74"/>
    <x v="275"/>
    <m/>
    <n v="9250"/>
    <x v="62"/>
    <x v="59"/>
    <x v="1"/>
    <x v="254"/>
    <x v="147"/>
    <n v="171220"/>
    <x v="146"/>
    <d v="2018-02-01T00:00:00"/>
    <x v="19"/>
    <n v="30"/>
    <m/>
    <x v="1"/>
    <s v="徐绪盛"/>
    <m/>
  </r>
  <r>
    <x v="2"/>
    <x v="20"/>
    <x v="0"/>
    <s v="长飞"/>
    <s v="A"/>
    <s v="B"/>
    <x v="1"/>
    <x v="1"/>
    <x v="1"/>
    <x v="0"/>
    <x v="147"/>
    <x v="2"/>
    <x v="26"/>
    <x v="0"/>
    <x v="2"/>
    <x v="1"/>
    <x v="1"/>
    <x v="74"/>
    <x v="276"/>
    <m/>
    <n v="37000"/>
    <x v="14"/>
    <x v="16"/>
    <x v="1"/>
    <x v="255"/>
    <x v="148"/>
    <n v="180109"/>
    <x v="147"/>
    <d v="2018-01-19T00:00:00"/>
    <x v="1"/>
    <n v="30"/>
    <m/>
    <x v="1"/>
    <s v="徐绪盛"/>
    <m/>
  </r>
  <r>
    <x v="2"/>
    <x v="7"/>
    <x v="112"/>
    <s v="长飞"/>
    <s v="A"/>
    <s v="B"/>
    <x v="1"/>
    <x v="1"/>
    <x v="1"/>
    <x v="0"/>
    <x v="147"/>
    <x v="2"/>
    <x v="26"/>
    <x v="0"/>
    <x v="2"/>
    <x v="2"/>
    <x v="2"/>
    <x v="74"/>
    <x v="274"/>
    <m/>
    <n v="18500"/>
    <x v="27"/>
    <x v="42"/>
    <x v="1"/>
    <x v="256"/>
    <x v="12"/>
    <n v="180120"/>
    <x v="148"/>
    <d v="2018-02-03T00:00:00"/>
    <x v="19"/>
    <n v="30"/>
    <m/>
    <x v="1"/>
    <s v="徐绪盛"/>
    <m/>
  </r>
  <r>
    <x v="2"/>
    <x v="23"/>
    <x v="0"/>
    <s v="长飞"/>
    <s v="A"/>
    <s v="B"/>
    <x v="1"/>
    <x v="1"/>
    <x v="1"/>
    <x v="0"/>
    <x v="106"/>
    <x v="2"/>
    <x v="45"/>
    <x v="5"/>
    <x v="2"/>
    <x v="41"/>
    <x v="39"/>
    <x v="12"/>
    <x v="111"/>
    <m/>
    <n v="0"/>
    <x v="25"/>
    <x v="28"/>
    <x v="9"/>
    <x v="257"/>
    <x v="3"/>
    <m/>
    <x v="0"/>
    <m/>
    <x v="17"/>
    <n v="30"/>
    <m/>
    <x v="1"/>
    <s v="徐绪盛"/>
    <m/>
  </r>
  <r>
    <x v="2"/>
    <x v="13"/>
    <x v="0"/>
    <s v="长飞"/>
    <s v="A"/>
    <s v="B"/>
    <x v="1"/>
    <x v="1"/>
    <x v="1"/>
    <x v="0"/>
    <x v="106"/>
    <x v="2"/>
    <x v="45"/>
    <x v="5"/>
    <x v="2"/>
    <x v="74"/>
    <x v="73"/>
    <x v="12"/>
    <x v="111"/>
    <m/>
    <n v="0"/>
    <x v="30"/>
    <x v="29"/>
    <x v="15"/>
    <x v="249"/>
    <x v="144"/>
    <m/>
    <x v="0"/>
    <m/>
    <x v="17"/>
    <n v="30"/>
    <m/>
    <x v="1"/>
    <s v="徐绪盛"/>
    <m/>
  </r>
  <r>
    <x v="2"/>
    <x v="28"/>
    <x v="0"/>
    <s v="长飞"/>
    <s v="A"/>
    <s v="B"/>
    <x v="1"/>
    <x v="1"/>
    <x v="1"/>
    <x v="0"/>
    <x v="106"/>
    <x v="2"/>
    <x v="27"/>
    <x v="5"/>
    <x v="1"/>
    <x v="74"/>
    <x v="73"/>
    <x v="12"/>
    <x v="111"/>
    <m/>
    <n v="0"/>
    <x v="45"/>
    <x v="47"/>
    <x v="15"/>
    <x v="258"/>
    <x v="149"/>
    <n v="171229"/>
    <x v="0"/>
    <m/>
    <x v="17"/>
    <n v="30"/>
    <m/>
    <x v="1"/>
    <s v="徐绪盛"/>
    <m/>
  </r>
  <r>
    <x v="2"/>
    <x v="13"/>
    <x v="0"/>
    <s v="长飞"/>
    <s v="A"/>
    <s v="B"/>
    <x v="1"/>
    <x v="1"/>
    <x v="1"/>
    <x v="0"/>
    <x v="106"/>
    <x v="2"/>
    <x v="27"/>
    <x v="5"/>
    <x v="2"/>
    <x v="33"/>
    <x v="31"/>
    <x v="12"/>
    <x v="111"/>
    <m/>
    <n v="0"/>
    <x v="30"/>
    <x v="29"/>
    <x v="1"/>
    <x v="249"/>
    <x v="150"/>
    <m/>
    <x v="0"/>
    <m/>
    <x v="17"/>
    <n v="30"/>
    <m/>
    <x v="1"/>
    <s v="徐绪盛"/>
    <m/>
  </r>
  <r>
    <x v="2"/>
    <x v="24"/>
    <x v="0"/>
    <s v="长飞"/>
    <s v="A"/>
    <s v="B"/>
    <x v="1"/>
    <x v="1"/>
    <x v="4"/>
    <x v="0"/>
    <x v="148"/>
    <x v="2"/>
    <x v="2"/>
    <x v="0"/>
    <x v="1"/>
    <x v="5"/>
    <x v="5"/>
    <x v="24"/>
    <x v="277"/>
    <m/>
    <n v="36900"/>
    <x v="29"/>
    <x v="13"/>
    <x v="1"/>
    <x v="259"/>
    <x v="3"/>
    <m/>
    <x v="149"/>
    <d v="2018-01-13T00:00:00"/>
    <x v="1"/>
    <n v="30"/>
    <m/>
    <x v="1"/>
    <s v="徐绪盛"/>
    <m/>
  </r>
  <r>
    <x v="2"/>
    <x v="17"/>
    <x v="0"/>
    <s v="长飞"/>
    <s v="A"/>
    <s v="B"/>
    <x v="1"/>
    <x v="1"/>
    <x v="1"/>
    <x v="0"/>
    <x v="139"/>
    <x v="2"/>
    <x v="2"/>
    <x v="0"/>
    <x v="1"/>
    <x v="5"/>
    <x v="5"/>
    <x v="24"/>
    <x v="277"/>
    <m/>
    <n v="36900"/>
    <x v="5"/>
    <x v="15"/>
    <x v="1"/>
    <x v="260"/>
    <x v="133"/>
    <n v="180111"/>
    <x v="130"/>
    <d v="2018-01-19T00:00:00"/>
    <x v="1"/>
    <n v="30"/>
    <m/>
    <x v="1"/>
    <s v="徐绪盛"/>
    <m/>
  </r>
  <r>
    <x v="2"/>
    <x v="17"/>
    <x v="0"/>
    <s v="长飞"/>
    <s v="A"/>
    <s v="B"/>
    <x v="1"/>
    <x v="1"/>
    <x v="1"/>
    <x v="0"/>
    <x v="139"/>
    <x v="2"/>
    <x v="2"/>
    <x v="0"/>
    <x v="1"/>
    <x v="75"/>
    <x v="74"/>
    <x v="24"/>
    <x v="278"/>
    <m/>
    <n v="49200"/>
    <x v="14"/>
    <x v="16"/>
    <x v="1"/>
    <x v="261"/>
    <x v="7"/>
    <n v="180111"/>
    <x v="130"/>
    <d v="2018-01-19T00:00:00"/>
    <x v="1"/>
    <n v="30"/>
    <m/>
    <x v="1"/>
    <s v="徐绪盛"/>
    <m/>
  </r>
  <r>
    <x v="2"/>
    <x v="7"/>
    <x v="112"/>
    <s v="长飞"/>
    <s v="A"/>
    <s v="B"/>
    <x v="1"/>
    <x v="1"/>
    <x v="1"/>
    <x v="0"/>
    <x v="149"/>
    <x v="2"/>
    <x v="2"/>
    <x v="0"/>
    <x v="1"/>
    <x v="5"/>
    <x v="5"/>
    <x v="24"/>
    <x v="277"/>
    <m/>
    <n v="36900"/>
    <x v="30"/>
    <x v="29"/>
    <x v="1"/>
    <x v="262"/>
    <x v="133"/>
    <s v="171129/18012"/>
    <x v="131"/>
    <d v="2018-02-01T00:00:00"/>
    <x v="19"/>
    <n v="30"/>
    <m/>
    <x v="1"/>
    <s v="徐绪盛"/>
    <m/>
  </r>
  <r>
    <x v="2"/>
    <x v="7"/>
    <x v="0"/>
    <s v="长飞"/>
    <s v="A"/>
    <s v="B"/>
    <x v="1"/>
    <x v="1"/>
    <x v="4"/>
    <x v="0"/>
    <x v="106"/>
    <x v="2"/>
    <x v="2"/>
    <x v="5"/>
    <x v="17"/>
    <x v="33"/>
    <x v="31"/>
    <x v="12"/>
    <x v="111"/>
    <m/>
    <n v="0"/>
    <x v="14"/>
    <x v="6"/>
    <x v="1"/>
    <x v="263"/>
    <x v="3"/>
    <m/>
    <x v="0"/>
    <m/>
    <x v="17"/>
    <n v="30"/>
    <m/>
    <x v="1"/>
    <s v="徐绪盛"/>
    <m/>
  </r>
  <r>
    <x v="2"/>
    <x v="7"/>
    <x v="0"/>
    <s v="长飞"/>
    <s v="A"/>
    <s v="B"/>
    <x v="1"/>
    <x v="1"/>
    <x v="1"/>
    <x v="0"/>
    <x v="149"/>
    <x v="2"/>
    <x v="2"/>
    <x v="0"/>
    <x v="1"/>
    <x v="5"/>
    <x v="5"/>
    <x v="24"/>
    <x v="277"/>
    <m/>
    <n v="0"/>
    <x v="16"/>
    <x v="18"/>
    <x v="1"/>
    <x v="264"/>
    <x v="133"/>
    <n v="180120"/>
    <x v="131"/>
    <d v="2018-02-01T00:00:00"/>
    <x v="19"/>
    <n v="30"/>
    <m/>
    <x v="1"/>
    <s v="徐绪盛"/>
    <m/>
  </r>
  <r>
    <x v="2"/>
    <x v="13"/>
    <x v="117"/>
    <s v="长飞"/>
    <s v="A"/>
    <s v="B"/>
    <x v="1"/>
    <x v="1"/>
    <x v="1"/>
    <x v="0"/>
    <x v="150"/>
    <x v="2"/>
    <x v="2"/>
    <x v="0"/>
    <x v="1"/>
    <x v="6"/>
    <x v="6"/>
    <x v="24"/>
    <x v="279"/>
    <m/>
    <n v="61500"/>
    <x v="27"/>
    <x v="42"/>
    <x v="1"/>
    <x v="265"/>
    <x v="151"/>
    <s v="180120/30"/>
    <x v="132"/>
    <d v="2018-02-03T00:00:00"/>
    <x v="19"/>
    <n v="30"/>
    <m/>
    <x v="1"/>
    <s v="徐绪盛"/>
    <m/>
  </r>
  <r>
    <x v="8"/>
    <x v="22"/>
    <x v="0"/>
    <s v="长飞"/>
    <s v="A"/>
    <s v="B"/>
    <x v="1"/>
    <x v="1"/>
    <x v="1"/>
    <x v="5"/>
    <x v="151"/>
    <x v="2"/>
    <x v="46"/>
    <x v="0"/>
    <x v="5"/>
    <x v="76"/>
    <x v="75"/>
    <x v="75"/>
    <x v="280"/>
    <m/>
    <n v="289800"/>
    <x v="60"/>
    <x v="38"/>
    <x v="3"/>
    <x v="266"/>
    <x v="152"/>
    <n v="171222"/>
    <x v="150"/>
    <d v="2018-01-06T00:00:00"/>
    <x v="1"/>
    <n v="30"/>
    <m/>
    <x v="1"/>
    <s v="徐绪盛"/>
    <m/>
  </r>
  <r>
    <x v="2"/>
    <x v="25"/>
    <x v="118"/>
    <s v="长飞"/>
    <s v="A"/>
    <s v="B"/>
    <x v="1"/>
    <x v="1"/>
    <x v="1"/>
    <x v="0"/>
    <x v="152"/>
    <x v="2"/>
    <x v="46"/>
    <x v="27"/>
    <x v="5"/>
    <x v="45"/>
    <x v="43"/>
    <x v="75"/>
    <x v="281"/>
    <m/>
    <n v="1260"/>
    <x v="42"/>
    <x v="51"/>
    <x v="1"/>
    <x v="267"/>
    <x v="153"/>
    <n v="180116"/>
    <x v="151"/>
    <d v="2018-01-19T00:00:00"/>
    <x v="1"/>
    <n v="30"/>
    <m/>
    <x v="1"/>
    <s v="徐绪盛"/>
    <m/>
  </r>
  <r>
    <x v="2"/>
    <x v="13"/>
    <x v="0"/>
    <s v="长飞"/>
    <s v="A"/>
    <s v="B"/>
    <x v="1"/>
    <x v="1"/>
    <x v="4"/>
    <x v="0"/>
    <x v="106"/>
    <x v="2"/>
    <x v="47"/>
    <x v="0"/>
    <x v="18"/>
    <x v="46"/>
    <x v="44"/>
    <x v="12"/>
    <x v="111"/>
    <m/>
    <n v="0"/>
    <x v="30"/>
    <x v="17"/>
    <x v="1"/>
    <x v="268"/>
    <x v="3"/>
    <m/>
    <x v="0"/>
    <m/>
    <x v="17"/>
    <n v="30"/>
    <m/>
    <x v="1"/>
    <s v="徐绪盛"/>
    <m/>
  </r>
  <r>
    <x v="2"/>
    <x v="28"/>
    <x v="0"/>
    <s v="长飞"/>
    <s v="A"/>
    <s v="B"/>
    <x v="1"/>
    <x v="1"/>
    <x v="1"/>
    <x v="0"/>
    <x v="146"/>
    <x v="2"/>
    <x v="40"/>
    <x v="0"/>
    <x v="8"/>
    <x v="2"/>
    <x v="2"/>
    <x v="76"/>
    <x v="282"/>
    <m/>
    <n v="7500"/>
    <x v="13"/>
    <x v="14"/>
    <x v="1"/>
    <x v="269"/>
    <x v="12"/>
    <n v="180110"/>
    <x v="152"/>
    <d v="2018-01-19T00:00:00"/>
    <x v="1"/>
    <n v="30"/>
    <m/>
    <x v="1"/>
    <s v="徐绪盛"/>
    <m/>
  </r>
  <r>
    <x v="2"/>
    <x v="28"/>
    <x v="0"/>
    <s v="长飞"/>
    <s v="A"/>
    <s v="B"/>
    <x v="1"/>
    <x v="1"/>
    <x v="1"/>
    <x v="0"/>
    <x v="153"/>
    <x v="2"/>
    <x v="9"/>
    <x v="0"/>
    <x v="1"/>
    <x v="77"/>
    <x v="76"/>
    <x v="12"/>
    <x v="111"/>
    <m/>
    <n v="0"/>
    <x v="12"/>
    <x v="55"/>
    <x v="2"/>
    <x v="270"/>
    <x v="154"/>
    <n v="171216"/>
    <x v="0"/>
    <m/>
    <x v="17"/>
    <n v="30"/>
    <m/>
    <x v="1"/>
    <s v="徐绪盛"/>
    <s v="2017.7.6日退货6吨还料，2018.1.6日6吨全部还清"/>
  </r>
  <r>
    <x v="2"/>
    <x v="28"/>
    <x v="0"/>
    <s v="长飞"/>
    <s v="A"/>
    <s v="B"/>
    <x v="1"/>
    <x v="1"/>
    <x v="1"/>
    <x v="0"/>
    <x v="148"/>
    <x v="2"/>
    <x v="9"/>
    <x v="0"/>
    <x v="1"/>
    <x v="78"/>
    <x v="77"/>
    <x v="33"/>
    <x v="283"/>
    <m/>
    <n v="24255"/>
    <x v="12"/>
    <x v="55"/>
    <x v="2"/>
    <x v="271"/>
    <x v="155"/>
    <n v="171216"/>
    <x v="153"/>
    <d v="2018-01-13T00:00:00"/>
    <x v="1"/>
    <n v="30"/>
    <m/>
    <x v="1"/>
    <s v="徐绪盛"/>
    <m/>
  </r>
  <r>
    <x v="8"/>
    <x v="22"/>
    <x v="0"/>
    <s v="长飞"/>
    <s v="A"/>
    <s v="B"/>
    <x v="1"/>
    <x v="1"/>
    <x v="1"/>
    <x v="0"/>
    <x v="153"/>
    <x v="2"/>
    <x v="9"/>
    <x v="0"/>
    <x v="1"/>
    <x v="39"/>
    <x v="37"/>
    <x v="12"/>
    <x v="111"/>
    <m/>
    <n v="0"/>
    <x v="62"/>
    <x v="59"/>
    <x v="1"/>
    <x v="254"/>
    <x v="107"/>
    <n v="171216"/>
    <x v="0"/>
    <m/>
    <x v="17"/>
    <n v="30"/>
    <m/>
    <x v="1"/>
    <s v="徐绪盛"/>
    <s v="2017.7.6日退货6吨还料，2018.1.6日6吨全部还清_x000a_"/>
  </r>
  <r>
    <x v="8"/>
    <x v="22"/>
    <x v="0"/>
    <s v="长飞"/>
    <s v="A"/>
    <s v="B"/>
    <x v="1"/>
    <x v="1"/>
    <x v="1"/>
    <x v="0"/>
    <x v="153"/>
    <x v="2"/>
    <x v="9"/>
    <x v="0"/>
    <x v="1"/>
    <x v="79"/>
    <x v="78"/>
    <x v="12"/>
    <x v="111"/>
    <m/>
    <n v="0"/>
    <x v="60"/>
    <x v="38"/>
    <x v="2"/>
    <x v="272"/>
    <x v="108"/>
    <m/>
    <x v="0"/>
    <m/>
    <x v="17"/>
    <n v="30"/>
    <m/>
    <x v="1"/>
    <s v="徐绪盛"/>
    <s v="2017.7.6日退货6吨还料，2018.1.6日6吨全部还清_x000a_"/>
  </r>
  <r>
    <x v="2"/>
    <x v="36"/>
    <x v="0"/>
    <s v="长飞"/>
    <s v="A"/>
    <s v="B"/>
    <x v="1"/>
    <x v="1"/>
    <x v="4"/>
    <x v="0"/>
    <x v="106"/>
    <x v="2"/>
    <x v="48"/>
    <x v="5"/>
    <x v="5"/>
    <x v="33"/>
    <x v="31"/>
    <x v="12"/>
    <x v="111"/>
    <m/>
    <n v="0"/>
    <x v="8"/>
    <x v="16"/>
    <x v="1"/>
    <x v="273"/>
    <x v="3"/>
    <m/>
    <x v="0"/>
    <m/>
    <x v="17"/>
    <n v="30"/>
    <m/>
    <x v="1"/>
    <s v="徐绪盛"/>
    <m/>
  </r>
  <r>
    <x v="2"/>
    <x v="12"/>
    <x v="0"/>
    <s v="长飞"/>
    <s v="A"/>
    <s v="B"/>
    <x v="1"/>
    <x v="1"/>
    <x v="4"/>
    <x v="0"/>
    <x v="106"/>
    <x v="2"/>
    <x v="48"/>
    <x v="5"/>
    <x v="5"/>
    <x v="33"/>
    <x v="31"/>
    <x v="12"/>
    <x v="111"/>
    <m/>
    <n v="0"/>
    <x v="42"/>
    <x v="2"/>
    <x v="1"/>
    <x v="274"/>
    <x v="3"/>
    <m/>
    <x v="0"/>
    <m/>
    <x v="17"/>
    <n v="30"/>
    <m/>
    <x v="1"/>
    <s v="徐绪盛"/>
    <m/>
  </r>
  <r>
    <x v="2"/>
    <x v="3"/>
    <x v="0"/>
    <s v="长飞"/>
    <s v="A"/>
    <s v="B"/>
    <x v="1"/>
    <x v="1"/>
    <x v="4"/>
    <x v="0"/>
    <x v="106"/>
    <x v="2"/>
    <x v="48"/>
    <x v="5"/>
    <x v="5"/>
    <x v="33"/>
    <x v="31"/>
    <x v="12"/>
    <x v="111"/>
    <m/>
    <n v="0"/>
    <x v="40"/>
    <x v="28"/>
    <x v="1"/>
    <x v="275"/>
    <x v="3"/>
    <m/>
    <x v="0"/>
    <m/>
    <x v="17"/>
    <n v="30"/>
    <m/>
    <x v="1"/>
    <s v="徐绪盛"/>
    <m/>
  </r>
  <r>
    <x v="2"/>
    <x v="24"/>
    <x v="0"/>
    <s v="长飞"/>
    <s v="A"/>
    <s v="B"/>
    <x v="1"/>
    <x v="1"/>
    <x v="4"/>
    <x v="0"/>
    <x v="148"/>
    <x v="2"/>
    <x v="49"/>
    <x v="28"/>
    <x v="19"/>
    <x v="29"/>
    <x v="28"/>
    <x v="22"/>
    <x v="139"/>
    <m/>
    <n v="7550"/>
    <x v="7"/>
    <x v="27"/>
    <x v="1"/>
    <x v="276"/>
    <x v="3"/>
    <m/>
    <x v="149"/>
    <d v="2018-01-13T00:00:00"/>
    <x v="1"/>
    <n v="30"/>
    <m/>
    <x v="1"/>
    <s v="徐绪盛"/>
    <m/>
  </r>
  <r>
    <x v="2"/>
    <x v="37"/>
    <x v="0"/>
    <s v="长飞"/>
    <s v="A"/>
    <s v="B"/>
    <x v="1"/>
    <x v="1"/>
    <x v="1"/>
    <x v="5"/>
    <x v="106"/>
    <x v="2"/>
    <x v="49"/>
    <x v="5"/>
    <x v="2"/>
    <x v="33"/>
    <x v="31"/>
    <x v="12"/>
    <x v="111"/>
    <m/>
    <n v="0"/>
    <x v="24"/>
    <x v="13"/>
    <x v="1"/>
    <x v="277"/>
    <x v="3"/>
    <n v="171214"/>
    <x v="0"/>
    <m/>
    <x v="17"/>
    <n v="30"/>
    <m/>
    <x v="1"/>
    <s v="徐绪盛"/>
    <m/>
  </r>
  <r>
    <x v="2"/>
    <x v="25"/>
    <x v="119"/>
    <s v="长飞"/>
    <s v="A"/>
    <s v="B"/>
    <x v="1"/>
    <x v="1"/>
    <x v="1"/>
    <x v="5"/>
    <x v="152"/>
    <x v="2"/>
    <x v="49"/>
    <x v="0"/>
    <x v="2"/>
    <x v="2"/>
    <x v="2"/>
    <x v="22"/>
    <x v="284"/>
    <m/>
    <n v="15100"/>
    <x v="25"/>
    <x v="3"/>
    <x v="1"/>
    <x v="278"/>
    <x v="146"/>
    <n v="180118"/>
    <x v="154"/>
    <d v="2018-01-19T00:00:00"/>
    <x v="1"/>
    <n v="30"/>
    <m/>
    <x v="1"/>
    <s v="徐绪盛"/>
    <m/>
  </r>
  <r>
    <x v="2"/>
    <x v="11"/>
    <x v="0"/>
    <s v="长飞"/>
    <s v="A"/>
    <s v="B"/>
    <x v="1"/>
    <x v="1"/>
    <x v="4"/>
    <x v="0"/>
    <x v="148"/>
    <x v="2"/>
    <x v="49"/>
    <x v="0"/>
    <x v="1"/>
    <x v="2"/>
    <x v="2"/>
    <x v="22"/>
    <x v="284"/>
    <m/>
    <n v="15100"/>
    <x v="29"/>
    <x v="13"/>
    <x v="1"/>
    <x v="279"/>
    <x v="3"/>
    <m/>
    <x v="149"/>
    <d v="2018-01-13T00:00:00"/>
    <x v="1"/>
    <n v="30"/>
    <m/>
    <x v="1"/>
    <s v="徐绪盛"/>
    <m/>
  </r>
  <r>
    <x v="2"/>
    <x v="30"/>
    <x v="120"/>
    <s v="长飞"/>
    <s v="A"/>
    <s v="B"/>
    <x v="1"/>
    <x v="1"/>
    <x v="4"/>
    <x v="0"/>
    <x v="154"/>
    <x v="2"/>
    <x v="49"/>
    <x v="0"/>
    <x v="1"/>
    <x v="2"/>
    <x v="2"/>
    <x v="22"/>
    <x v="284"/>
    <m/>
    <n v="15100"/>
    <x v="16"/>
    <x v="25"/>
    <x v="1"/>
    <x v="280"/>
    <x v="3"/>
    <m/>
    <x v="155"/>
    <d v="2018-02-01T00:00:00"/>
    <x v="19"/>
    <n v="30"/>
    <m/>
    <x v="1"/>
    <s v="徐绪盛"/>
    <m/>
  </r>
  <r>
    <x v="8"/>
    <x v="22"/>
    <x v="0"/>
    <s v="长飞"/>
    <s v="A"/>
    <s v="B"/>
    <x v="1"/>
    <x v="1"/>
    <x v="4"/>
    <x v="0"/>
    <x v="154"/>
    <x v="2"/>
    <x v="49"/>
    <x v="0"/>
    <x v="12"/>
    <x v="5"/>
    <x v="5"/>
    <x v="22"/>
    <x v="285"/>
    <m/>
    <n v="45300"/>
    <x v="44"/>
    <x v="38"/>
    <x v="1"/>
    <x v="281"/>
    <x v="3"/>
    <m/>
    <x v="156"/>
    <d v="2018-02-01T00:00:00"/>
    <x v="19"/>
    <n v="30"/>
    <m/>
    <x v="1"/>
    <s v="徐绪盛"/>
    <m/>
  </r>
  <r>
    <x v="6"/>
    <x v="4"/>
    <x v="121"/>
    <s v="长飞"/>
    <s v="A"/>
    <s v="B"/>
    <x v="1"/>
    <x v="1"/>
    <x v="4"/>
    <x v="0"/>
    <x v="154"/>
    <x v="2"/>
    <x v="49"/>
    <x v="29"/>
    <x v="12"/>
    <x v="6"/>
    <x v="0"/>
    <x v="22"/>
    <x v="111"/>
    <m/>
    <n v="0"/>
    <x v="28"/>
    <x v="60"/>
    <x v="1"/>
    <x v="0"/>
    <x v="0"/>
    <m/>
    <x v="0"/>
    <m/>
    <x v="17"/>
    <n v="30"/>
    <m/>
    <x v="1"/>
    <s v="徐绪盛"/>
    <m/>
  </r>
  <r>
    <x v="2"/>
    <x v="30"/>
    <x v="122"/>
    <s v="长飞"/>
    <s v="A"/>
    <s v="B"/>
    <x v="1"/>
    <x v="1"/>
    <x v="4"/>
    <x v="0"/>
    <x v="154"/>
    <x v="2"/>
    <x v="49"/>
    <x v="30"/>
    <x v="12"/>
    <x v="46"/>
    <x v="44"/>
    <x v="22"/>
    <x v="286"/>
    <m/>
    <n v="755"/>
    <x v="16"/>
    <x v="25"/>
    <x v="1"/>
    <x v="280"/>
    <x v="3"/>
    <m/>
    <x v="155"/>
    <d v="2018-02-01T00:00:00"/>
    <x v="19"/>
    <n v="30"/>
    <m/>
    <x v="1"/>
    <s v="徐绪盛"/>
    <m/>
  </r>
  <r>
    <x v="2"/>
    <x v="23"/>
    <x v="123"/>
    <s v="长飞"/>
    <s v="A"/>
    <s v="B"/>
    <x v="1"/>
    <x v="1"/>
    <x v="4"/>
    <x v="0"/>
    <x v="154"/>
    <x v="2"/>
    <x v="49"/>
    <x v="31"/>
    <x v="4"/>
    <x v="45"/>
    <x v="43"/>
    <x v="22"/>
    <x v="287"/>
    <m/>
    <n v="1510"/>
    <x v="15"/>
    <x v="3"/>
    <x v="1"/>
    <x v="282"/>
    <x v="3"/>
    <m/>
    <x v="156"/>
    <d v="2018-02-01T00:00:00"/>
    <x v="19"/>
    <n v="30"/>
    <m/>
    <x v="1"/>
    <s v="徐绪盛"/>
    <m/>
  </r>
  <r>
    <x v="2"/>
    <x v="30"/>
    <x v="122"/>
    <s v="长飞"/>
    <s v="A"/>
    <s v="B"/>
    <x v="1"/>
    <x v="1"/>
    <x v="4"/>
    <x v="0"/>
    <x v="154"/>
    <x v="2"/>
    <x v="49"/>
    <x v="30"/>
    <x v="16"/>
    <x v="46"/>
    <x v="44"/>
    <x v="22"/>
    <x v="286"/>
    <m/>
    <n v="755"/>
    <x v="16"/>
    <x v="25"/>
    <x v="1"/>
    <x v="280"/>
    <x v="3"/>
    <m/>
    <x v="155"/>
    <d v="2018-02-01T00:00:00"/>
    <x v="19"/>
    <n v="30"/>
    <m/>
    <x v="1"/>
    <s v="徐绪盛"/>
    <m/>
  </r>
  <r>
    <x v="8"/>
    <x v="22"/>
    <x v="0"/>
    <s v="长飞"/>
    <s v="A"/>
    <s v="B"/>
    <x v="1"/>
    <x v="1"/>
    <x v="4"/>
    <x v="0"/>
    <x v="155"/>
    <x v="2"/>
    <x v="49"/>
    <x v="32"/>
    <x v="11"/>
    <x v="39"/>
    <x v="37"/>
    <x v="22"/>
    <x v="288"/>
    <m/>
    <n v="3020"/>
    <x v="44"/>
    <x v="38"/>
    <x v="1"/>
    <x v="281"/>
    <x v="3"/>
    <m/>
    <x v="157"/>
    <d v="2018-01-06T00:00:00"/>
    <x v="1"/>
    <n v="30"/>
    <m/>
    <x v="1"/>
    <s v="徐绪盛"/>
    <m/>
  </r>
  <r>
    <x v="6"/>
    <x v="10"/>
    <x v="0"/>
    <s v="长飞"/>
    <s v="A"/>
    <s v="B"/>
    <x v="1"/>
    <x v="1"/>
    <x v="4"/>
    <x v="0"/>
    <x v="156"/>
    <x v="2"/>
    <x v="50"/>
    <x v="29"/>
    <x v="12"/>
    <x v="2"/>
    <x v="0"/>
    <x v="22"/>
    <x v="111"/>
    <m/>
    <n v="0"/>
    <x v="28"/>
    <x v="0"/>
    <x v="1"/>
    <x v="0"/>
    <x v="0"/>
    <m/>
    <x v="0"/>
    <m/>
    <x v="17"/>
    <n v="30"/>
    <m/>
    <x v="1"/>
    <s v="徐绪盛"/>
    <m/>
  </r>
  <r>
    <x v="2"/>
    <x v="10"/>
    <x v="0"/>
    <s v="长飞"/>
    <s v="A"/>
    <s v="B"/>
    <x v="1"/>
    <x v="1"/>
    <x v="4"/>
    <x v="0"/>
    <x v="156"/>
    <x v="2"/>
    <x v="50"/>
    <x v="29"/>
    <x v="12"/>
    <x v="5"/>
    <x v="5"/>
    <x v="22"/>
    <x v="285"/>
    <m/>
    <n v="45300"/>
    <x v="11"/>
    <x v="47"/>
    <x v="1"/>
    <x v="283"/>
    <x v="3"/>
    <m/>
    <x v="158"/>
    <d v="2018-01-06T00:00:00"/>
    <x v="1"/>
    <n v="30"/>
    <m/>
    <x v="1"/>
    <s v="徐绪盛"/>
    <m/>
  </r>
  <r>
    <x v="2"/>
    <x v="11"/>
    <x v="0"/>
    <s v="长飞"/>
    <s v="A"/>
    <s v="B"/>
    <x v="1"/>
    <x v="1"/>
    <x v="4"/>
    <x v="0"/>
    <x v="148"/>
    <x v="2"/>
    <x v="50"/>
    <x v="29"/>
    <x v="12"/>
    <x v="1"/>
    <x v="1"/>
    <x v="22"/>
    <x v="289"/>
    <m/>
    <n v="30200"/>
    <x v="29"/>
    <x v="13"/>
    <x v="1"/>
    <x v="279"/>
    <x v="3"/>
    <m/>
    <x v="149"/>
    <d v="2018-01-13T00:00:00"/>
    <x v="1"/>
    <n v="30"/>
    <m/>
    <x v="1"/>
    <s v="徐绪盛"/>
    <m/>
  </r>
  <r>
    <x v="2"/>
    <x v="11"/>
    <x v="0"/>
    <s v="长飞"/>
    <s v="A"/>
    <s v="B"/>
    <x v="1"/>
    <x v="1"/>
    <x v="4"/>
    <x v="0"/>
    <x v="148"/>
    <x v="2"/>
    <x v="50"/>
    <x v="29"/>
    <x v="12"/>
    <x v="5"/>
    <x v="5"/>
    <x v="22"/>
    <x v="285"/>
    <m/>
    <n v="45300"/>
    <x v="2"/>
    <x v="9"/>
    <x v="1"/>
    <x v="284"/>
    <x v="3"/>
    <m/>
    <x v="159"/>
    <d v="2018-01-19T00:00:00"/>
    <x v="1"/>
    <n v="30"/>
    <m/>
    <x v="1"/>
    <s v="徐绪盛"/>
    <m/>
  </r>
  <r>
    <x v="2"/>
    <x v="10"/>
    <x v="0"/>
    <s v="长飞"/>
    <s v="A"/>
    <s v="B"/>
    <x v="1"/>
    <x v="1"/>
    <x v="4"/>
    <x v="0"/>
    <x v="156"/>
    <x v="2"/>
    <x v="51"/>
    <x v="33"/>
    <x v="9"/>
    <x v="2"/>
    <x v="2"/>
    <x v="22"/>
    <x v="284"/>
    <m/>
    <n v="15100"/>
    <x v="11"/>
    <x v="47"/>
    <x v="1"/>
    <x v="285"/>
    <x v="3"/>
    <m/>
    <x v="158"/>
    <d v="2018-01-06T00:00:00"/>
    <x v="1"/>
    <n v="30"/>
    <m/>
    <x v="1"/>
    <s v="徐绪盛"/>
    <m/>
  </r>
  <r>
    <x v="2"/>
    <x v="16"/>
    <x v="0"/>
    <s v="长飞"/>
    <s v="A"/>
    <s v="B"/>
    <x v="1"/>
    <x v="1"/>
    <x v="4"/>
    <x v="0"/>
    <x v="156"/>
    <x v="2"/>
    <x v="51"/>
    <x v="33"/>
    <x v="9"/>
    <x v="2"/>
    <x v="2"/>
    <x v="22"/>
    <x v="284"/>
    <m/>
    <n v="15100"/>
    <x v="43"/>
    <x v="11"/>
    <x v="1"/>
    <x v="286"/>
    <x v="0"/>
    <m/>
    <x v="158"/>
    <d v="2018-01-06T00:00:00"/>
    <x v="1"/>
    <n v="30"/>
    <m/>
    <x v="1"/>
    <s v="徐绪盛"/>
    <m/>
  </r>
  <r>
    <x v="2"/>
    <x v="16"/>
    <x v="0"/>
    <s v="长飞"/>
    <s v="A"/>
    <s v="B"/>
    <x v="1"/>
    <x v="1"/>
    <x v="4"/>
    <x v="0"/>
    <x v="155"/>
    <x v="2"/>
    <x v="51"/>
    <x v="34"/>
    <x v="16"/>
    <x v="2"/>
    <x v="2"/>
    <x v="22"/>
    <x v="284"/>
    <m/>
    <n v="15100"/>
    <x v="43"/>
    <x v="11"/>
    <x v="1"/>
    <x v="286"/>
    <x v="3"/>
    <m/>
    <x v="157"/>
    <d v="2018-01-06T00:00:00"/>
    <x v="1"/>
    <n v="30"/>
    <m/>
    <x v="1"/>
    <s v="徐绪盛"/>
    <m/>
  </r>
  <r>
    <x v="2"/>
    <x v="11"/>
    <x v="0"/>
    <s v="长飞"/>
    <s v="A"/>
    <s v="B"/>
    <x v="1"/>
    <x v="1"/>
    <x v="4"/>
    <x v="0"/>
    <x v="148"/>
    <x v="2"/>
    <x v="51"/>
    <x v="34"/>
    <x v="16"/>
    <x v="2"/>
    <x v="2"/>
    <x v="22"/>
    <x v="284"/>
    <m/>
    <n v="15100"/>
    <x v="11"/>
    <x v="47"/>
    <x v="1"/>
    <x v="285"/>
    <x v="3"/>
    <m/>
    <x v="149"/>
    <d v="2018-01-13T00:00:00"/>
    <x v="1"/>
    <n v="30"/>
    <m/>
    <x v="1"/>
    <s v="徐绪盛"/>
    <m/>
  </r>
  <r>
    <x v="2"/>
    <x v="29"/>
    <x v="0"/>
    <s v="长飞"/>
    <s v="A"/>
    <s v="B"/>
    <x v="1"/>
    <x v="1"/>
    <x v="4"/>
    <x v="6"/>
    <x v="48"/>
    <x v="2"/>
    <x v="52"/>
    <x v="0"/>
    <x v="1"/>
    <x v="80"/>
    <x v="79"/>
    <x v="77"/>
    <x v="290"/>
    <m/>
    <n v="553"/>
    <x v="12"/>
    <x v="12"/>
    <x v="16"/>
    <x v="263"/>
    <x v="3"/>
    <m/>
    <x v="0"/>
    <m/>
    <x v="17"/>
    <n v="30"/>
    <m/>
    <x v="1"/>
    <s v="徐绪盛"/>
    <m/>
  </r>
  <r>
    <x v="2"/>
    <x v="1"/>
    <x v="0"/>
    <s v="长飞"/>
    <s v="A"/>
    <s v="B"/>
    <x v="1"/>
    <x v="1"/>
    <x v="4"/>
    <x v="0"/>
    <x v="106"/>
    <x v="2"/>
    <x v="52"/>
    <x v="35"/>
    <x v="1"/>
    <x v="33"/>
    <x v="31"/>
    <x v="12"/>
    <x v="111"/>
    <m/>
    <n v="0"/>
    <x v="5"/>
    <x v="14"/>
    <x v="1"/>
    <x v="287"/>
    <x v="3"/>
    <m/>
    <x v="0"/>
    <m/>
    <x v="17"/>
    <n v="30"/>
    <m/>
    <x v="1"/>
    <s v="徐绪盛"/>
    <m/>
  </r>
  <r>
    <x v="2"/>
    <x v="1"/>
    <x v="0"/>
    <s v="长飞"/>
    <s v="A"/>
    <s v="B"/>
    <x v="1"/>
    <x v="1"/>
    <x v="4"/>
    <x v="0"/>
    <x v="106"/>
    <x v="2"/>
    <x v="52"/>
    <x v="36"/>
    <x v="1"/>
    <x v="33"/>
    <x v="31"/>
    <x v="12"/>
    <x v="111"/>
    <m/>
    <n v="0"/>
    <x v="5"/>
    <x v="14"/>
    <x v="1"/>
    <x v="287"/>
    <x v="3"/>
    <m/>
    <x v="0"/>
    <m/>
    <x v="17"/>
    <n v="30"/>
    <m/>
    <x v="1"/>
    <s v="徐绪盛"/>
    <m/>
  </r>
  <r>
    <x v="2"/>
    <x v="12"/>
    <x v="0"/>
    <s v="长飞"/>
    <s v="A"/>
    <s v="B"/>
    <x v="1"/>
    <x v="1"/>
    <x v="4"/>
    <x v="0"/>
    <x v="106"/>
    <x v="2"/>
    <x v="52"/>
    <x v="5"/>
    <x v="5"/>
    <x v="46"/>
    <x v="44"/>
    <x v="12"/>
    <x v="111"/>
    <m/>
    <n v="0"/>
    <x v="42"/>
    <x v="2"/>
    <x v="1"/>
    <x v="288"/>
    <x v="3"/>
    <m/>
    <x v="0"/>
    <m/>
    <x v="17"/>
    <n v="30"/>
    <m/>
    <x v="1"/>
    <s v="徐绪盛"/>
    <m/>
  </r>
  <r>
    <x v="2"/>
    <x v="21"/>
    <x v="0"/>
    <s v="长飞"/>
    <s v="A"/>
    <s v="B"/>
    <x v="1"/>
    <x v="1"/>
    <x v="4"/>
    <x v="0"/>
    <x v="106"/>
    <x v="2"/>
    <x v="52"/>
    <x v="5"/>
    <x v="5"/>
    <x v="33"/>
    <x v="31"/>
    <x v="12"/>
    <x v="111"/>
    <m/>
    <n v="0"/>
    <x v="3"/>
    <x v="3"/>
    <x v="1"/>
    <x v="289"/>
    <x v="3"/>
    <m/>
    <x v="0"/>
    <m/>
    <x v="17"/>
    <n v="30"/>
    <m/>
    <x v="1"/>
    <s v="徐绪盛"/>
    <m/>
  </r>
  <r>
    <x v="2"/>
    <x v="14"/>
    <x v="0"/>
    <s v="长飞"/>
    <s v="A"/>
    <s v="B"/>
    <x v="1"/>
    <x v="1"/>
    <x v="4"/>
    <x v="0"/>
    <x v="106"/>
    <x v="2"/>
    <x v="52"/>
    <x v="0"/>
    <x v="5"/>
    <x v="46"/>
    <x v="44"/>
    <x v="12"/>
    <x v="111"/>
    <m/>
    <n v="0"/>
    <x v="53"/>
    <x v="29"/>
    <x v="1"/>
    <x v="290"/>
    <x v="3"/>
    <m/>
    <x v="0"/>
    <m/>
    <x v="17"/>
    <n v="30"/>
    <m/>
    <x v="1"/>
    <s v="徐绪盛"/>
    <m/>
  </r>
  <r>
    <x v="2"/>
    <x v="31"/>
    <x v="0"/>
    <s v="长飞"/>
    <s v="A"/>
    <s v="B"/>
    <x v="1"/>
    <x v="1"/>
    <x v="1"/>
    <x v="0"/>
    <x v="155"/>
    <x v="2"/>
    <x v="53"/>
    <x v="0"/>
    <x v="1"/>
    <x v="31"/>
    <x v="34"/>
    <x v="77"/>
    <x v="291"/>
    <m/>
    <n v="18960"/>
    <x v="43"/>
    <x v="33"/>
    <x v="1"/>
    <x v="291"/>
    <x v="145"/>
    <m/>
    <x v="160"/>
    <d v="2018-01-06T00:00:00"/>
    <x v="1"/>
    <n v="30"/>
    <m/>
    <x v="1"/>
    <s v="徐绪盛"/>
    <m/>
  </r>
  <r>
    <x v="8"/>
    <x v="22"/>
    <x v="0"/>
    <s v="长飞"/>
    <s v="A"/>
    <s v="B"/>
    <x v="1"/>
    <x v="1"/>
    <x v="4"/>
    <x v="0"/>
    <x v="154"/>
    <x v="2"/>
    <x v="53"/>
    <x v="0"/>
    <x v="1"/>
    <x v="45"/>
    <x v="43"/>
    <x v="77"/>
    <x v="292"/>
    <m/>
    <n v="1580"/>
    <x v="51"/>
    <x v="61"/>
    <x v="1"/>
    <x v="292"/>
    <x v="3"/>
    <m/>
    <x v="156"/>
    <d v="2018-02-01T00:00:00"/>
    <x v="19"/>
    <n v="30"/>
    <m/>
    <x v="1"/>
    <s v="徐绪盛"/>
    <m/>
  </r>
  <r>
    <x v="8"/>
    <x v="22"/>
    <x v="0"/>
    <s v="长飞"/>
    <s v="A"/>
    <s v="B"/>
    <x v="1"/>
    <x v="1"/>
    <x v="1"/>
    <x v="0"/>
    <x v="154"/>
    <x v="2"/>
    <x v="53"/>
    <x v="0"/>
    <x v="1"/>
    <x v="81"/>
    <x v="80"/>
    <x v="77"/>
    <x v="293"/>
    <m/>
    <n v="5135"/>
    <x v="62"/>
    <x v="59"/>
    <x v="1"/>
    <x v="293"/>
    <x v="156"/>
    <m/>
    <x v="161"/>
    <d v="2018-02-01T00:00:00"/>
    <x v="19"/>
    <n v="30"/>
    <m/>
    <x v="1"/>
    <s v="徐绪盛"/>
    <m/>
  </r>
  <r>
    <x v="8"/>
    <x v="22"/>
    <x v="0"/>
    <s v="长飞"/>
    <s v="A"/>
    <s v="B"/>
    <x v="1"/>
    <x v="1"/>
    <x v="1"/>
    <x v="0"/>
    <x v="157"/>
    <x v="2"/>
    <x v="53"/>
    <x v="0"/>
    <x v="1"/>
    <x v="16"/>
    <x v="17"/>
    <x v="77"/>
    <x v="294"/>
    <m/>
    <n v="7110"/>
    <x v="60"/>
    <x v="38"/>
    <x v="1"/>
    <x v="294"/>
    <x v="157"/>
    <n v="171228"/>
    <x v="162"/>
    <d v="2018-01-06T00:00:00"/>
    <x v="1"/>
    <n v="30"/>
    <m/>
    <x v="1"/>
    <s v="徐绪盛"/>
    <m/>
  </r>
  <r>
    <x v="6"/>
    <x v="7"/>
    <x v="0"/>
    <s v="长飞"/>
    <s v="A"/>
    <s v="B"/>
    <x v="1"/>
    <x v="1"/>
    <x v="0"/>
    <x v="0"/>
    <x v="48"/>
    <x v="2"/>
    <x v="53"/>
    <x v="0"/>
    <x v="1"/>
    <x v="29"/>
    <x v="0"/>
    <x v="77"/>
    <x v="111"/>
    <m/>
    <n v="0"/>
    <x v="28"/>
    <x v="0"/>
    <x v="1"/>
    <x v="0"/>
    <x v="0"/>
    <m/>
    <x v="0"/>
    <m/>
    <x v="17"/>
    <n v="30"/>
    <m/>
    <x v="1"/>
    <s v="徐绪盛"/>
    <m/>
  </r>
  <r>
    <x v="2"/>
    <x v="31"/>
    <x v="0"/>
    <s v="长飞"/>
    <s v="A"/>
    <s v="B"/>
    <x v="1"/>
    <x v="1"/>
    <x v="1"/>
    <x v="0"/>
    <x v="155"/>
    <x v="2"/>
    <x v="54"/>
    <x v="0"/>
    <x v="1"/>
    <x v="10"/>
    <x v="10"/>
    <x v="40"/>
    <x v="295"/>
    <m/>
    <n v="213000"/>
    <x v="43"/>
    <x v="33"/>
    <x v="1"/>
    <x v="291"/>
    <x v="13"/>
    <m/>
    <x v="160"/>
    <d v="2018-01-06T00:00:00"/>
    <x v="1"/>
    <n v="30"/>
    <m/>
    <x v="1"/>
    <s v="徐绪盛"/>
    <m/>
  </r>
  <r>
    <x v="8"/>
    <x v="22"/>
    <x v="0"/>
    <s v="长飞"/>
    <s v="A"/>
    <s v="B"/>
    <x v="1"/>
    <x v="1"/>
    <x v="1"/>
    <x v="0"/>
    <x v="157"/>
    <x v="2"/>
    <x v="54"/>
    <x v="0"/>
    <x v="1"/>
    <x v="5"/>
    <x v="5"/>
    <x v="40"/>
    <x v="296"/>
    <m/>
    <n v="42600"/>
    <x v="44"/>
    <x v="57"/>
    <x v="1"/>
    <x v="294"/>
    <x v="133"/>
    <n v="171227"/>
    <x v="162"/>
    <d v="2018-01-06T00:00:00"/>
    <x v="1"/>
    <n v="30"/>
    <m/>
    <x v="1"/>
    <s v="徐绪盛"/>
    <m/>
  </r>
  <r>
    <x v="6"/>
    <x v="7"/>
    <x v="0"/>
    <s v="长飞"/>
    <s v="A"/>
    <s v="B"/>
    <x v="1"/>
    <x v="1"/>
    <x v="0"/>
    <x v="0"/>
    <x v="48"/>
    <x v="2"/>
    <x v="54"/>
    <x v="0"/>
    <x v="1"/>
    <x v="6"/>
    <x v="0"/>
    <x v="40"/>
    <x v="111"/>
    <m/>
    <n v="0"/>
    <x v="28"/>
    <x v="0"/>
    <x v="1"/>
    <x v="0"/>
    <x v="0"/>
    <m/>
    <x v="0"/>
    <m/>
    <x v="17"/>
    <n v="30"/>
    <m/>
    <x v="1"/>
    <s v="徐绪盛"/>
    <m/>
  </r>
  <r>
    <x v="2"/>
    <x v="15"/>
    <x v="0"/>
    <s v="长飞"/>
    <s v="A"/>
    <s v="B"/>
    <x v="1"/>
    <x v="1"/>
    <x v="4"/>
    <x v="0"/>
    <x v="106"/>
    <x v="2"/>
    <x v="55"/>
    <x v="5"/>
    <x v="16"/>
    <x v="33"/>
    <x v="31"/>
    <x v="12"/>
    <x v="111"/>
    <m/>
    <n v="0"/>
    <x v="48"/>
    <x v="8"/>
    <x v="1"/>
    <x v="295"/>
    <x v="3"/>
    <m/>
    <x v="0"/>
    <m/>
    <x v="17"/>
    <n v="30"/>
    <m/>
    <x v="1"/>
    <s v="徐绪盛"/>
    <m/>
  </r>
  <r>
    <x v="2"/>
    <x v="21"/>
    <x v="0"/>
    <s v="长飞"/>
    <s v="A"/>
    <s v="B"/>
    <x v="1"/>
    <x v="1"/>
    <x v="1"/>
    <x v="0"/>
    <x v="106"/>
    <x v="2"/>
    <x v="56"/>
    <x v="5"/>
    <x v="1"/>
    <x v="46"/>
    <x v="44"/>
    <x v="12"/>
    <x v="111"/>
    <m/>
    <n v="0"/>
    <x v="15"/>
    <x v="29"/>
    <x v="1"/>
    <x v="296"/>
    <x v="158"/>
    <m/>
    <x v="0"/>
    <m/>
    <x v="17"/>
    <n v="30"/>
    <m/>
    <x v="1"/>
    <s v="徐绪盛"/>
    <m/>
  </r>
  <r>
    <x v="2"/>
    <x v="24"/>
    <x v="0"/>
    <s v="其他"/>
    <s v="C"/>
    <s v="C"/>
    <x v="38"/>
    <x v="37"/>
    <x v="1"/>
    <x v="0"/>
    <x v="158"/>
    <x v="2"/>
    <x v="14"/>
    <x v="0"/>
    <x v="2"/>
    <x v="1"/>
    <x v="1"/>
    <x v="78"/>
    <x v="84"/>
    <m/>
    <n v="38000"/>
    <x v="48"/>
    <x v="6"/>
    <x v="1"/>
    <x v="297"/>
    <x v="159"/>
    <n v="180109"/>
    <x v="163"/>
    <d v="2018-01-13T00:00:00"/>
    <x v="18"/>
    <n v="60"/>
    <m/>
    <x v="4"/>
    <s v="柯童柱"/>
    <m/>
  </r>
  <r>
    <x v="2"/>
    <x v="17"/>
    <x v="0"/>
    <s v="其他"/>
    <s v="C"/>
    <s v="C"/>
    <x v="38"/>
    <x v="37"/>
    <x v="1"/>
    <x v="0"/>
    <x v="158"/>
    <x v="2"/>
    <x v="2"/>
    <x v="0"/>
    <x v="8"/>
    <x v="75"/>
    <x v="74"/>
    <x v="79"/>
    <x v="297"/>
    <m/>
    <n v="46000"/>
    <x v="5"/>
    <x v="16"/>
    <x v="1"/>
    <x v="298"/>
    <x v="160"/>
    <s v="171230/180111"/>
    <x v="163"/>
    <d v="2018-01-13T00:00:00"/>
    <x v="20"/>
    <n v="90"/>
    <m/>
    <x v="4"/>
    <s v="柯童柱"/>
    <m/>
  </r>
  <r>
    <x v="8"/>
    <x v="22"/>
    <x v="0"/>
    <s v="其他"/>
    <s v="C"/>
    <s v="C"/>
    <x v="38"/>
    <x v="37"/>
    <x v="1"/>
    <x v="0"/>
    <x v="159"/>
    <x v="2"/>
    <x v="2"/>
    <x v="0"/>
    <x v="8"/>
    <x v="75"/>
    <x v="74"/>
    <x v="79"/>
    <x v="297"/>
    <m/>
    <n v="46000"/>
    <x v="49"/>
    <x v="11"/>
    <x v="1"/>
    <x v="299"/>
    <x v="160"/>
    <m/>
    <x v="164"/>
    <d v="2018-01-13T00:00:00"/>
    <x v="18"/>
    <n v="60"/>
    <m/>
    <x v="4"/>
    <s v="柯童柱"/>
    <m/>
  </r>
  <r>
    <x v="2"/>
    <x v="10"/>
    <x v="124"/>
    <s v="长飞"/>
    <s v="A"/>
    <s v="C"/>
    <x v="7"/>
    <x v="7"/>
    <x v="1"/>
    <x v="0"/>
    <x v="160"/>
    <x v="3"/>
    <x v="3"/>
    <x v="0"/>
    <x v="1"/>
    <x v="66"/>
    <x v="65"/>
    <x v="80"/>
    <x v="298"/>
    <m/>
    <n v="69300"/>
    <x v="29"/>
    <x v="14"/>
    <x v="2"/>
    <x v="300"/>
    <x v="161"/>
    <s v="180101/07"/>
    <x v="165"/>
    <d v="2018-01-19T00:00:00"/>
    <x v="20"/>
    <n v="90"/>
    <m/>
    <x v="4"/>
    <s v="柯童柱"/>
    <m/>
  </r>
  <r>
    <x v="2"/>
    <x v="10"/>
    <x v="0"/>
    <s v="长飞"/>
    <s v="A"/>
    <s v="C"/>
    <x v="7"/>
    <x v="7"/>
    <x v="1"/>
    <x v="0"/>
    <x v="160"/>
    <x v="2"/>
    <x v="14"/>
    <x v="0"/>
    <x v="8"/>
    <x v="1"/>
    <x v="1"/>
    <x v="81"/>
    <x v="299"/>
    <m/>
    <n v="37520"/>
    <x v="11"/>
    <x v="13"/>
    <x v="1"/>
    <x v="301"/>
    <x v="162"/>
    <n v="180105"/>
    <x v="166"/>
    <d v="2018-01-19T00:00:00"/>
    <x v="20"/>
    <n v="90"/>
    <m/>
    <x v="4"/>
    <s v="柯童柱"/>
    <m/>
  </r>
  <r>
    <x v="2"/>
    <x v="1"/>
    <x v="0"/>
    <s v="长飞"/>
    <s v="A"/>
    <s v="C"/>
    <x v="7"/>
    <x v="7"/>
    <x v="1"/>
    <x v="0"/>
    <x v="161"/>
    <x v="2"/>
    <x v="14"/>
    <x v="0"/>
    <x v="8"/>
    <x v="2"/>
    <x v="2"/>
    <x v="81"/>
    <x v="300"/>
    <m/>
    <n v="18760"/>
    <x v="2"/>
    <x v="51"/>
    <x v="1"/>
    <x v="302"/>
    <x v="146"/>
    <n v="180105"/>
    <x v="167"/>
    <d v="2018-01-19T00:00:00"/>
    <x v="20"/>
    <n v="90"/>
    <m/>
    <x v="4"/>
    <s v="柯童柱"/>
    <m/>
  </r>
  <r>
    <x v="2"/>
    <x v="19"/>
    <x v="0"/>
    <s v="长飞"/>
    <s v="A"/>
    <s v="C"/>
    <x v="7"/>
    <x v="7"/>
    <x v="1"/>
    <x v="7"/>
    <x v="162"/>
    <x v="2"/>
    <x v="2"/>
    <x v="0"/>
    <x v="16"/>
    <x v="2"/>
    <x v="2"/>
    <x v="82"/>
    <x v="301"/>
    <m/>
    <n v="10440"/>
    <x v="23"/>
    <x v="26"/>
    <x v="1"/>
    <x v="303"/>
    <x v="6"/>
    <n v="180102"/>
    <x v="168"/>
    <d v="2018-01-23T00:00:00"/>
    <x v="20"/>
    <n v="90"/>
    <m/>
    <x v="4"/>
    <s v="柯童柱"/>
    <m/>
  </r>
  <r>
    <x v="2"/>
    <x v="19"/>
    <x v="0"/>
    <s v="长飞"/>
    <s v="A"/>
    <s v="C"/>
    <x v="7"/>
    <x v="7"/>
    <x v="1"/>
    <x v="7"/>
    <x v="162"/>
    <x v="2"/>
    <x v="2"/>
    <x v="0"/>
    <x v="8"/>
    <x v="5"/>
    <x v="5"/>
    <x v="82"/>
    <x v="302"/>
    <m/>
    <n v="31320"/>
    <x v="23"/>
    <x v="26"/>
    <x v="1"/>
    <x v="303"/>
    <x v="163"/>
    <n v="180102"/>
    <x v="168"/>
    <d v="2018-01-23T00:00:00"/>
    <x v="20"/>
    <n v="90"/>
    <m/>
    <x v="4"/>
    <s v="柯童柱"/>
    <m/>
  </r>
  <r>
    <x v="2"/>
    <x v="9"/>
    <x v="0"/>
    <s v="长飞"/>
    <s v="A"/>
    <s v="C"/>
    <x v="7"/>
    <x v="7"/>
    <x v="1"/>
    <x v="7"/>
    <x v="163"/>
    <x v="2"/>
    <x v="2"/>
    <x v="0"/>
    <x v="16"/>
    <x v="1"/>
    <x v="1"/>
    <x v="82"/>
    <x v="303"/>
    <m/>
    <n v="20880"/>
    <x v="23"/>
    <x v="26"/>
    <x v="1"/>
    <x v="304"/>
    <x v="164"/>
    <n v="180102"/>
    <x v="169"/>
    <d v="2018-01-23T00:00:00"/>
    <x v="20"/>
    <n v="90"/>
    <m/>
    <x v="4"/>
    <s v="柯童柱"/>
    <m/>
  </r>
  <r>
    <x v="2"/>
    <x v="10"/>
    <x v="0"/>
    <s v="长飞"/>
    <s v="A"/>
    <s v="C"/>
    <x v="7"/>
    <x v="7"/>
    <x v="1"/>
    <x v="0"/>
    <x v="160"/>
    <x v="2"/>
    <x v="2"/>
    <x v="0"/>
    <x v="8"/>
    <x v="6"/>
    <x v="6"/>
    <x v="83"/>
    <x v="304"/>
    <m/>
    <n v="52750"/>
    <x v="11"/>
    <x v="13"/>
    <x v="17"/>
    <x v="305"/>
    <x v="165"/>
    <n v="180104"/>
    <x v="166"/>
    <d v="2018-01-19T00:00:00"/>
    <x v="20"/>
    <n v="90"/>
    <m/>
    <x v="4"/>
    <s v="柯童柱"/>
    <m/>
  </r>
  <r>
    <x v="2"/>
    <x v="10"/>
    <x v="0"/>
    <s v="长飞"/>
    <s v="A"/>
    <s v="C"/>
    <x v="7"/>
    <x v="7"/>
    <x v="1"/>
    <x v="0"/>
    <x v="164"/>
    <x v="2"/>
    <x v="2"/>
    <x v="37"/>
    <x v="16"/>
    <x v="2"/>
    <x v="2"/>
    <x v="84"/>
    <x v="305"/>
    <m/>
    <n v="11050"/>
    <x v="11"/>
    <x v="13"/>
    <x v="1"/>
    <x v="305"/>
    <x v="166"/>
    <n v="171229"/>
    <x v="166"/>
    <d v="2018-01-19T00:00:00"/>
    <x v="20"/>
    <n v="90"/>
    <m/>
    <x v="4"/>
    <s v="柯童柱"/>
    <m/>
  </r>
  <r>
    <x v="2"/>
    <x v="10"/>
    <x v="0"/>
    <s v="长飞"/>
    <s v="A"/>
    <s v="C"/>
    <x v="7"/>
    <x v="7"/>
    <x v="1"/>
    <x v="0"/>
    <x v="164"/>
    <x v="2"/>
    <x v="43"/>
    <x v="38"/>
    <x v="16"/>
    <x v="2"/>
    <x v="2"/>
    <x v="84"/>
    <x v="305"/>
    <m/>
    <n v="11050"/>
    <x v="11"/>
    <x v="13"/>
    <x v="1"/>
    <x v="305"/>
    <x v="166"/>
    <n v="171225"/>
    <x v="166"/>
    <d v="2018-01-19T00:00:00"/>
    <x v="20"/>
    <n v="90"/>
    <m/>
    <x v="4"/>
    <s v="柯童柱"/>
    <m/>
  </r>
  <r>
    <x v="2"/>
    <x v="9"/>
    <x v="0"/>
    <s v="长飞"/>
    <s v="A"/>
    <s v="C"/>
    <x v="7"/>
    <x v="7"/>
    <x v="1"/>
    <x v="0"/>
    <x v="165"/>
    <x v="2"/>
    <x v="41"/>
    <x v="0"/>
    <x v="8"/>
    <x v="75"/>
    <x v="74"/>
    <x v="35"/>
    <x v="306"/>
    <m/>
    <n v="54400"/>
    <x v="10"/>
    <x v="26"/>
    <x v="1"/>
    <x v="306"/>
    <x v="167"/>
    <n v="171219"/>
    <x v="170"/>
    <d v="2018-01-19T00:00:00"/>
    <x v="20"/>
    <n v="90"/>
    <m/>
    <x v="4"/>
    <s v="柯童柱"/>
    <s v="货送深圳"/>
  </r>
  <r>
    <x v="2"/>
    <x v="5"/>
    <x v="0"/>
    <s v="长飞"/>
    <s v="A"/>
    <s v="C"/>
    <x v="7"/>
    <x v="7"/>
    <x v="1"/>
    <x v="0"/>
    <x v="166"/>
    <x v="2"/>
    <x v="41"/>
    <x v="0"/>
    <x v="8"/>
    <x v="2"/>
    <x v="2"/>
    <x v="35"/>
    <x v="307"/>
    <m/>
    <n v="13600"/>
    <x v="5"/>
    <x v="16"/>
    <x v="1"/>
    <x v="307"/>
    <x v="146"/>
    <n v="171220"/>
    <x v="171"/>
    <d v="2018-01-19T00:00:00"/>
    <x v="20"/>
    <n v="90"/>
    <m/>
    <x v="4"/>
    <s v="柯童柱"/>
    <s v="货送深圳"/>
  </r>
  <r>
    <x v="2"/>
    <x v="16"/>
    <x v="0"/>
    <s v="长飞"/>
    <s v="A"/>
    <s v="C"/>
    <x v="7"/>
    <x v="7"/>
    <x v="1"/>
    <x v="7"/>
    <x v="167"/>
    <x v="2"/>
    <x v="57"/>
    <x v="0"/>
    <x v="1"/>
    <x v="46"/>
    <x v="44"/>
    <x v="38"/>
    <x v="308"/>
    <m/>
    <n v="1100"/>
    <x v="23"/>
    <x v="33"/>
    <x v="1"/>
    <x v="308"/>
    <x v="3"/>
    <n v="180103"/>
    <x v="172"/>
    <d v="2018-01-23T00:00:00"/>
    <x v="20"/>
    <n v="90"/>
    <m/>
    <x v="4"/>
    <s v="柯童柱"/>
    <m/>
  </r>
  <r>
    <x v="2"/>
    <x v="29"/>
    <x v="0"/>
    <s v="长飞"/>
    <s v="A"/>
    <s v="C"/>
    <x v="7"/>
    <x v="7"/>
    <x v="1"/>
    <x v="0"/>
    <x v="168"/>
    <x v="2"/>
    <x v="58"/>
    <x v="0"/>
    <x v="8"/>
    <x v="1"/>
    <x v="1"/>
    <x v="85"/>
    <x v="309"/>
    <m/>
    <n v="36400"/>
    <x v="29"/>
    <x v="14"/>
    <x v="1"/>
    <x v="309"/>
    <x v="168"/>
    <s v="180101/07"/>
    <x v="173"/>
    <d v="2018-01-19T00:00:00"/>
    <x v="20"/>
    <n v="90"/>
    <m/>
    <x v="4"/>
    <s v="柯童柱"/>
    <m/>
  </r>
  <r>
    <x v="2"/>
    <x v="29"/>
    <x v="0"/>
    <s v="长飞"/>
    <s v="A"/>
    <s v="C"/>
    <x v="7"/>
    <x v="7"/>
    <x v="1"/>
    <x v="0"/>
    <x v="168"/>
    <x v="2"/>
    <x v="59"/>
    <x v="0"/>
    <x v="8"/>
    <x v="82"/>
    <x v="81"/>
    <x v="78"/>
    <x v="310"/>
    <m/>
    <n v="4750"/>
    <x v="29"/>
    <x v="14"/>
    <x v="1"/>
    <x v="309"/>
    <x v="169"/>
    <n v="180107"/>
    <x v="173"/>
    <d v="2018-01-19T00:00:00"/>
    <x v="20"/>
    <n v="90"/>
    <m/>
    <x v="4"/>
    <s v="柯童柱"/>
    <m/>
  </r>
  <r>
    <x v="2"/>
    <x v="17"/>
    <x v="0"/>
    <s v="长飞"/>
    <s v="A"/>
    <s v="C"/>
    <x v="7"/>
    <x v="7"/>
    <x v="1"/>
    <x v="8"/>
    <x v="169"/>
    <x v="2"/>
    <x v="2"/>
    <x v="39"/>
    <x v="8"/>
    <x v="1"/>
    <x v="1"/>
    <x v="86"/>
    <x v="311"/>
    <m/>
    <n v="20580"/>
    <x v="50"/>
    <x v="6"/>
    <x v="3"/>
    <x v="310"/>
    <x v="170"/>
    <n v="180112"/>
    <x v="174"/>
    <d v="2018-01-23T00:00:00"/>
    <x v="20"/>
    <n v="90"/>
    <m/>
    <x v="4"/>
    <s v="柯童柱"/>
    <m/>
  </r>
  <r>
    <x v="2"/>
    <x v="1"/>
    <x v="0"/>
    <s v="长飞"/>
    <s v="A"/>
    <s v="C"/>
    <x v="7"/>
    <x v="7"/>
    <x v="1"/>
    <x v="7"/>
    <x v="170"/>
    <x v="2"/>
    <x v="2"/>
    <x v="0"/>
    <x v="20"/>
    <x v="22"/>
    <x v="23"/>
    <x v="87"/>
    <x v="312"/>
    <m/>
    <n v="16185"/>
    <x v="50"/>
    <x v="6"/>
    <x v="1"/>
    <x v="311"/>
    <x v="171"/>
    <n v="180112"/>
    <x v="175"/>
    <d v="2018-01-23T00:00:00"/>
    <x v="20"/>
    <n v="90"/>
    <m/>
    <x v="4"/>
    <s v="柯童柱"/>
    <m/>
  </r>
  <r>
    <x v="8"/>
    <x v="22"/>
    <x v="0"/>
    <s v="长飞"/>
    <s v="A"/>
    <s v="C"/>
    <x v="7"/>
    <x v="7"/>
    <x v="1"/>
    <x v="7"/>
    <x v="171"/>
    <x v="2"/>
    <x v="2"/>
    <x v="0"/>
    <x v="1"/>
    <x v="83"/>
    <x v="82"/>
    <x v="88"/>
    <x v="313"/>
    <m/>
    <n v="68445"/>
    <x v="44"/>
    <x v="57"/>
    <x v="2"/>
    <x v="312"/>
    <x v="172"/>
    <n v="171217"/>
    <x v="176"/>
    <d v="2018-01-23T00:00:00"/>
    <x v="1"/>
    <n v="30"/>
    <m/>
    <x v="4"/>
    <s v="柯童柱"/>
    <m/>
  </r>
  <r>
    <x v="8"/>
    <x v="22"/>
    <x v="0"/>
    <s v="长飞"/>
    <s v="A"/>
    <s v="C"/>
    <x v="7"/>
    <x v="7"/>
    <x v="1"/>
    <x v="0"/>
    <x v="172"/>
    <x v="2"/>
    <x v="2"/>
    <x v="0"/>
    <x v="16"/>
    <x v="57"/>
    <x v="55"/>
    <x v="7"/>
    <x v="314"/>
    <m/>
    <n v="9630"/>
    <x v="63"/>
    <x v="62"/>
    <x v="1"/>
    <x v="313"/>
    <x v="173"/>
    <n v="171220"/>
    <x v="177"/>
    <d v="2018-01-19T00:00:00"/>
    <x v="1"/>
    <n v="30"/>
    <m/>
    <x v="4"/>
    <s v="柯童柱"/>
    <m/>
  </r>
  <r>
    <x v="8"/>
    <x v="22"/>
    <x v="0"/>
    <s v="长飞"/>
    <s v="A"/>
    <s v="C"/>
    <x v="7"/>
    <x v="7"/>
    <x v="1"/>
    <x v="0"/>
    <x v="173"/>
    <x v="2"/>
    <x v="60"/>
    <x v="0"/>
    <x v="8"/>
    <x v="46"/>
    <x v="44"/>
    <x v="89"/>
    <x v="315"/>
    <m/>
    <n v="2400"/>
    <x v="44"/>
    <x v="40"/>
    <x v="1"/>
    <x v="314"/>
    <x v="3"/>
    <n v="171229"/>
    <x v="178"/>
    <d v="2018-01-19T00:00:00"/>
    <x v="26"/>
    <m/>
    <m/>
    <x v="4"/>
    <s v="柯童柱"/>
    <m/>
  </r>
  <r>
    <x v="8"/>
    <x v="22"/>
    <x v="0"/>
    <s v="长飞"/>
    <s v="A"/>
    <s v="C"/>
    <x v="7"/>
    <x v="7"/>
    <x v="1"/>
    <x v="0"/>
    <x v="174"/>
    <x v="2"/>
    <x v="46"/>
    <x v="0"/>
    <x v="8"/>
    <x v="45"/>
    <x v="43"/>
    <x v="90"/>
    <x v="316"/>
    <m/>
    <n v="1320"/>
    <x v="49"/>
    <x v="11"/>
    <x v="1"/>
    <x v="315"/>
    <x v="103"/>
    <n v="171224"/>
    <x v="179"/>
    <d v="2018-01-19T00:00:00"/>
    <x v="1"/>
    <n v="30"/>
    <m/>
    <x v="4"/>
    <s v="柯童柱"/>
    <m/>
  </r>
  <r>
    <x v="8"/>
    <x v="22"/>
    <x v="0"/>
    <s v="长飞"/>
    <s v="A"/>
    <s v="C"/>
    <x v="7"/>
    <x v="7"/>
    <x v="1"/>
    <x v="0"/>
    <x v="100"/>
    <x v="2"/>
    <x v="46"/>
    <x v="0"/>
    <x v="8"/>
    <x v="84"/>
    <x v="83"/>
    <x v="90"/>
    <x v="317"/>
    <m/>
    <n v="-330"/>
    <x v="41"/>
    <x v="40"/>
    <x v="1"/>
    <x v="316"/>
    <x v="0"/>
    <m/>
    <x v="179"/>
    <d v="2018-01-19T00:00:00"/>
    <x v="1"/>
    <n v="30"/>
    <m/>
    <x v="4"/>
    <s v="柯童柱"/>
    <m/>
  </r>
  <r>
    <x v="8"/>
    <x v="22"/>
    <x v="125"/>
    <s v="长飞"/>
    <s v="A"/>
    <s v="C"/>
    <x v="7"/>
    <x v="7"/>
    <x v="1"/>
    <x v="0"/>
    <x v="175"/>
    <x v="3"/>
    <x v="3"/>
    <x v="0"/>
    <x v="1"/>
    <x v="27"/>
    <x v="27"/>
    <x v="91"/>
    <x v="318"/>
    <m/>
    <n v="20047.5"/>
    <x v="49"/>
    <x v="11"/>
    <x v="2"/>
    <x v="317"/>
    <x v="174"/>
    <n v="171229"/>
    <x v="180"/>
    <d v="2018-01-19T00:00:00"/>
    <x v="1"/>
    <n v="30"/>
    <m/>
    <x v="4"/>
    <s v="柯童柱"/>
    <m/>
  </r>
  <r>
    <x v="2"/>
    <x v="7"/>
    <x v="0"/>
    <s v="长飞"/>
    <s v="A"/>
    <s v="C"/>
    <x v="7"/>
    <x v="7"/>
    <x v="1"/>
    <x v="0"/>
    <x v="0"/>
    <x v="2"/>
    <x v="2"/>
    <x v="40"/>
    <x v="4"/>
    <x v="33"/>
    <x v="31"/>
    <x v="12"/>
    <x v="111"/>
    <m/>
    <n v="0"/>
    <x v="14"/>
    <x v="2"/>
    <x v="1"/>
    <x v="318"/>
    <x v="3"/>
    <n v="171229"/>
    <x v="0"/>
    <m/>
    <x v="30"/>
    <n v="90"/>
    <m/>
    <x v="4"/>
    <s v="柯童柱"/>
    <m/>
  </r>
  <r>
    <x v="2"/>
    <x v="25"/>
    <x v="126"/>
    <s v="长飞"/>
    <s v="A"/>
    <s v="C"/>
    <x v="7"/>
    <x v="7"/>
    <x v="1"/>
    <x v="7"/>
    <x v="176"/>
    <x v="2"/>
    <x v="57"/>
    <x v="0"/>
    <x v="1"/>
    <x v="2"/>
    <x v="2"/>
    <x v="38"/>
    <x v="161"/>
    <m/>
    <n v="22000"/>
    <x v="3"/>
    <x v="3"/>
    <x v="1"/>
    <x v="319"/>
    <x v="175"/>
    <n v="180120"/>
    <x v="181"/>
    <d v="2018-01-23T00:00:00"/>
    <x v="20"/>
    <n v="90"/>
    <m/>
    <x v="4"/>
    <s v="柯童柱"/>
    <m/>
  </r>
  <r>
    <x v="2"/>
    <x v="25"/>
    <x v="127"/>
    <s v="长飞"/>
    <s v="A"/>
    <s v="C"/>
    <x v="7"/>
    <x v="7"/>
    <x v="1"/>
    <x v="7"/>
    <x v="177"/>
    <x v="2"/>
    <x v="2"/>
    <x v="0"/>
    <x v="16"/>
    <x v="2"/>
    <x v="2"/>
    <x v="87"/>
    <x v="319"/>
    <m/>
    <n v="10790"/>
    <x v="3"/>
    <x v="3"/>
    <x v="1"/>
    <x v="319"/>
    <x v="175"/>
    <n v="180119"/>
    <x v="182"/>
    <d v="2018-01-23T00:00:00"/>
    <x v="20"/>
    <n v="90"/>
    <m/>
    <x v="4"/>
    <s v="柯童柱"/>
    <m/>
  </r>
  <r>
    <x v="11"/>
    <x v="23"/>
    <x v="128"/>
    <s v="长飞"/>
    <s v="A"/>
    <s v="C"/>
    <x v="7"/>
    <x v="7"/>
    <x v="1"/>
    <x v="7"/>
    <x v="178"/>
    <x v="2"/>
    <x v="61"/>
    <x v="41"/>
    <x v="1"/>
    <x v="82"/>
    <x v="0"/>
    <x v="42"/>
    <x v="111"/>
    <m/>
    <n v="0"/>
    <x v="64"/>
    <x v="0"/>
    <x v="1"/>
    <x v="0"/>
    <x v="0"/>
    <m/>
    <x v="0"/>
    <m/>
    <x v="30"/>
    <n v="90"/>
    <m/>
    <x v="4"/>
    <s v="柯童柱"/>
    <m/>
  </r>
  <r>
    <x v="2"/>
    <x v="23"/>
    <x v="129"/>
    <s v="长飞"/>
    <s v="A"/>
    <s v="C"/>
    <x v="7"/>
    <x v="7"/>
    <x v="1"/>
    <x v="7"/>
    <x v="179"/>
    <x v="2"/>
    <x v="2"/>
    <x v="42"/>
    <x v="8"/>
    <x v="38"/>
    <x v="36"/>
    <x v="87"/>
    <x v="320"/>
    <m/>
    <n v="118690"/>
    <x v="30"/>
    <x v="25"/>
    <x v="3"/>
    <x v="320"/>
    <x v="176"/>
    <n v="180120"/>
    <x v="183"/>
    <d v="2018-02-03T00:00:00"/>
    <x v="7"/>
    <n v="90"/>
    <m/>
    <x v="4"/>
    <s v="柯童柱"/>
    <m/>
  </r>
  <r>
    <x v="2"/>
    <x v="23"/>
    <x v="129"/>
    <s v="长飞"/>
    <s v="A"/>
    <s v="C"/>
    <x v="7"/>
    <x v="7"/>
    <x v="1"/>
    <x v="7"/>
    <x v="179"/>
    <x v="2"/>
    <x v="41"/>
    <x v="43"/>
    <x v="8"/>
    <x v="39"/>
    <x v="37"/>
    <x v="35"/>
    <x v="321"/>
    <m/>
    <n v="2720"/>
    <x v="30"/>
    <x v="25"/>
    <x v="1"/>
    <x v="320"/>
    <x v="177"/>
    <n v="180121"/>
    <x v="183"/>
    <d v="2018-02-03T00:00:00"/>
    <x v="7"/>
    <n v="90"/>
    <m/>
    <x v="4"/>
    <s v="柯童柱"/>
    <m/>
  </r>
  <r>
    <x v="2"/>
    <x v="23"/>
    <x v="129"/>
    <s v="长飞"/>
    <s v="A"/>
    <s v="C"/>
    <x v="7"/>
    <x v="7"/>
    <x v="1"/>
    <x v="7"/>
    <x v="179"/>
    <x v="2"/>
    <x v="2"/>
    <x v="0"/>
    <x v="1"/>
    <x v="2"/>
    <x v="2"/>
    <x v="86"/>
    <x v="322"/>
    <m/>
    <n v="10290"/>
    <x v="30"/>
    <x v="25"/>
    <x v="1"/>
    <x v="320"/>
    <x v="6"/>
    <n v="171220"/>
    <x v="183"/>
    <d v="2018-02-03T00:00:00"/>
    <x v="7"/>
    <n v="90"/>
    <m/>
    <x v="4"/>
    <s v="柯童柱"/>
    <m/>
  </r>
  <r>
    <x v="2"/>
    <x v="23"/>
    <x v="129"/>
    <s v="长飞"/>
    <s v="A"/>
    <s v="C"/>
    <x v="7"/>
    <x v="7"/>
    <x v="1"/>
    <x v="7"/>
    <x v="179"/>
    <x v="2"/>
    <x v="2"/>
    <x v="0"/>
    <x v="16"/>
    <x v="1"/>
    <x v="1"/>
    <x v="87"/>
    <x v="323"/>
    <m/>
    <n v="21580"/>
    <x v="30"/>
    <x v="25"/>
    <x v="1"/>
    <x v="320"/>
    <x v="170"/>
    <n v="180120"/>
    <x v="183"/>
    <d v="2018-02-03T00:00:00"/>
    <x v="7"/>
    <n v="90"/>
    <m/>
    <x v="4"/>
    <s v="柯童柱"/>
    <m/>
  </r>
  <r>
    <x v="2"/>
    <x v="23"/>
    <x v="130"/>
    <s v="长飞"/>
    <s v="A"/>
    <s v="C"/>
    <x v="7"/>
    <x v="7"/>
    <x v="1"/>
    <x v="0"/>
    <x v="180"/>
    <x v="2"/>
    <x v="40"/>
    <x v="0"/>
    <x v="1"/>
    <x v="12"/>
    <x v="13"/>
    <x v="92"/>
    <x v="324"/>
    <m/>
    <n v="92400"/>
    <x v="53"/>
    <x v="5"/>
    <x v="3"/>
    <x v="321"/>
    <x v="178"/>
    <s v="180104/22"/>
    <x v="184"/>
    <d v="2018-02-03T00:00:00"/>
    <x v="7"/>
    <n v="90"/>
    <m/>
    <x v="4"/>
    <s v="柯童柱"/>
    <m/>
  </r>
  <r>
    <x v="2"/>
    <x v="38"/>
    <x v="131"/>
    <s v="长飞"/>
    <s v="A"/>
    <s v="C"/>
    <x v="7"/>
    <x v="7"/>
    <x v="1"/>
    <x v="0"/>
    <x v="181"/>
    <x v="3"/>
    <x v="3"/>
    <x v="0"/>
    <x v="1"/>
    <x v="70"/>
    <x v="69"/>
    <x v="80"/>
    <x v="325"/>
    <m/>
    <n v="41580"/>
    <x v="27"/>
    <x v="31"/>
    <x v="2"/>
    <x v="322"/>
    <x v="179"/>
    <n v="180131"/>
    <x v="185"/>
    <d v="2018-02-03T00:00:00"/>
    <x v="7"/>
    <n v="90"/>
    <m/>
    <x v="4"/>
    <s v="柯童柱"/>
    <m/>
  </r>
  <r>
    <x v="2"/>
    <x v="30"/>
    <x v="132"/>
    <s v="长飞"/>
    <s v="A"/>
    <s v="C"/>
    <x v="7"/>
    <x v="7"/>
    <x v="1"/>
    <x v="0"/>
    <x v="182"/>
    <x v="2"/>
    <x v="2"/>
    <x v="5"/>
    <x v="1"/>
    <x v="85"/>
    <x v="84"/>
    <x v="12"/>
    <x v="111"/>
    <m/>
    <n v="0"/>
    <x v="26"/>
    <x v="5"/>
    <x v="1"/>
    <x v="323"/>
    <x v="3"/>
    <n v="180126"/>
    <x v="0"/>
    <m/>
    <x v="30"/>
    <n v="90"/>
    <m/>
    <x v="4"/>
    <s v="柯童柱"/>
    <m/>
  </r>
  <r>
    <x v="2"/>
    <x v="30"/>
    <x v="133"/>
    <s v="长飞"/>
    <s v="A"/>
    <s v="C"/>
    <x v="7"/>
    <x v="7"/>
    <x v="1"/>
    <x v="7"/>
    <x v="183"/>
    <x v="2"/>
    <x v="2"/>
    <x v="0"/>
    <x v="1"/>
    <x v="2"/>
    <x v="2"/>
    <x v="86"/>
    <x v="322"/>
    <m/>
    <n v="10290"/>
    <x v="4"/>
    <x v="49"/>
    <x v="3"/>
    <x v="324"/>
    <x v="6"/>
    <n v="180127"/>
    <x v="186"/>
    <d v="2018-02-03T00:00:00"/>
    <x v="7"/>
    <n v="90"/>
    <m/>
    <x v="4"/>
    <s v="柯童柱"/>
    <m/>
  </r>
  <r>
    <x v="2"/>
    <x v="30"/>
    <x v="134"/>
    <s v="长飞"/>
    <s v="A"/>
    <s v="C"/>
    <x v="7"/>
    <x v="7"/>
    <x v="1"/>
    <x v="0"/>
    <x v="184"/>
    <x v="2"/>
    <x v="41"/>
    <x v="0"/>
    <x v="8"/>
    <x v="9"/>
    <x v="9"/>
    <x v="35"/>
    <x v="326"/>
    <m/>
    <n v="136000"/>
    <x v="27"/>
    <x v="31"/>
    <x v="1"/>
    <x v="325"/>
    <x v="180"/>
    <s v="180121/26"/>
    <x v="187"/>
    <d v="2018-02-03T00:00:00"/>
    <x v="7"/>
    <n v="90"/>
    <m/>
    <x v="4"/>
    <s v="柯童柱"/>
    <m/>
  </r>
  <r>
    <x v="2"/>
    <x v="9"/>
    <x v="135"/>
    <s v="长飞"/>
    <s v="A"/>
    <s v="C"/>
    <x v="4"/>
    <x v="4"/>
    <x v="1"/>
    <x v="0"/>
    <x v="185"/>
    <x v="3"/>
    <x v="8"/>
    <x v="0"/>
    <x v="1"/>
    <x v="3"/>
    <x v="3"/>
    <x v="93"/>
    <x v="327"/>
    <m/>
    <n v="285900"/>
    <x v="10"/>
    <x v="33"/>
    <x v="2"/>
    <x v="326"/>
    <x v="181"/>
    <s v="171231/180101"/>
    <x v="188"/>
    <d v="2018-01-23T00:00:00"/>
    <x v="20"/>
    <n v="90"/>
    <m/>
    <x v="3"/>
    <s v="石浩宇"/>
    <m/>
  </r>
  <r>
    <x v="8"/>
    <x v="22"/>
    <x v="135"/>
    <s v="长飞"/>
    <s v="A"/>
    <s v="C"/>
    <x v="4"/>
    <x v="4"/>
    <x v="1"/>
    <x v="0"/>
    <x v="185"/>
    <x v="3"/>
    <x v="8"/>
    <x v="0"/>
    <x v="1"/>
    <x v="3"/>
    <x v="3"/>
    <x v="94"/>
    <x v="328"/>
    <m/>
    <n v="267900"/>
    <x v="49"/>
    <x v="11"/>
    <x v="2"/>
    <x v="327"/>
    <x v="181"/>
    <s v="171229/30"/>
    <x v="188"/>
    <d v="2018-01-23T00:00:00"/>
    <x v="20"/>
    <n v="90"/>
    <m/>
    <x v="3"/>
    <s v="石浩宇"/>
    <m/>
  </r>
  <r>
    <x v="2"/>
    <x v="12"/>
    <x v="136"/>
    <s v="长飞"/>
    <s v="A"/>
    <s v="C"/>
    <x v="4"/>
    <x v="4"/>
    <x v="3"/>
    <x v="0"/>
    <x v="0"/>
    <x v="3"/>
    <x v="8"/>
    <x v="0"/>
    <x v="1"/>
    <x v="3"/>
    <x v="3"/>
    <x v="93"/>
    <x v="327"/>
    <m/>
    <n v="285900"/>
    <x v="1"/>
    <x v="42"/>
    <x v="2"/>
    <x v="328"/>
    <x v="3"/>
    <s v="1801（25.26"/>
    <x v="189"/>
    <d v="2018-02-06T00:00:00"/>
    <x v="7"/>
    <n v="90"/>
    <m/>
    <x v="3"/>
    <s v="石浩宇"/>
    <m/>
  </r>
  <r>
    <x v="2"/>
    <x v="12"/>
    <x v="136"/>
    <s v="长飞"/>
    <s v="A"/>
    <s v="C"/>
    <x v="4"/>
    <x v="4"/>
    <x v="3"/>
    <x v="0"/>
    <x v="0"/>
    <x v="3"/>
    <x v="8"/>
    <x v="0"/>
    <x v="1"/>
    <x v="3"/>
    <x v="3"/>
    <x v="93"/>
    <x v="327"/>
    <m/>
    <n v="285900"/>
    <x v="27"/>
    <x v="31"/>
    <x v="2"/>
    <x v="329"/>
    <x v="3"/>
    <s v="180128/29"/>
    <x v="189"/>
    <d v="2018-02-06T00:00:00"/>
    <x v="7"/>
    <n v="90"/>
    <m/>
    <x v="3"/>
    <s v="石浩宇"/>
    <m/>
  </r>
  <r>
    <x v="5"/>
    <x v="12"/>
    <x v="136"/>
    <s v="长飞"/>
    <s v="A"/>
    <s v="C"/>
    <x v="4"/>
    <x v="4"/>
    <x v="3"/>
    <x v="0"/>
    <x v="0"/>
    <x v="3"/>
    <x v="8"/>
    <x v="0"/>
    <x v="1"/>
    <x v="3"/>
    <x v="3"/>
    <x v="93"/>
    <x v="327"/>
    <m/>
    <n v="285900"/>
    <x v="31"/>
    <x v="35"/>
    <x v="2"/>
    <x v="330"/>
    <x v="3"/>
    <s v="180201/02/03"/>
    <x v="189"/>
    <d v="2018-02-06T00:00:00"/>
    <x v="7"/>
    <n v="90"/>
    <m/>
    <x v="3"/>
    <s v="石浩宇"/>
    <m/>
  </r>
  <r>
    <x v="5"/>
    <x v="12"/>
    <x v="136"/>
    <s v="长飞"/>
    <s v="A"/>
    <s v="C"/>
    <x v="4"/>
    <x v="4"/>
    <x v="3"/>
    <x v="0"/>
    <x v="0"/>
    <x v="3"/>
    <x v="8"/>
    <x v="0"/>
    <x v="1"/>
    <x v="3"/>
    <x v="3"/>
    <x v="93"/>
    <x v="327"/>
    <m/>
    <n v="285900"/>
    <x v="31"/>
    <x v="35"/>
    <x v="2"/>
    <x v="331"/>
    <x v="3"/>
    <s v="180201/03/04"/>
    <x v="189"/>
    <d v="2018-02-06T00:00:00"/>
    <x v="7"/>
    <n v="90"/>
    <m/>
    <x v="3"/>
    <s v="石浩宇"/>
    <m/>
  </r>
  <r>
    <x v="2"/>
    <x v="7"/>
    <x v="0"/>
    <s v="其他"/>
    <s v="C"/>
    <s v="C"/>
    <x v="65"/>
    <x v="65"/>
    <x v="1"/>
    <x v="0"/>
    <x v="186"/>
    <x v="2"/>
    <x v="20"/>
    <x v="0"/>
    <x v="1"/>
    <x v="33"/>
    <x v="31"/>
    <x v="29"/>
    <x v="329"/>
    <n v="400"/>
    <n v="400"/>
    <x v="8"/>
    <x v="51"/>
    <x v="1"/>
    <x v="332"/>
    <x v="3"/>
    <n v="180115"/>
    <x v="190"/>
    <d v="2018-01-25T00:00:00"/>
    <x v="21"/>
    <n v="0"/>
    <m/>
    <x v="4"/>
    <s v="柯童柱"/>
    <s v="1.15日收电汇400元"/>
  </r>
  <r>
    <x v="2"/>
    <x v="37"/>
    <x v="0"/>
    <s v="长飞"/>
    <s v="A"/>
    <s v="B"/>
    <x v="2"/>
    <x v="2"/>
    <x v="1"/>
    <x v="0"/>
    <x v="187"/>
    <x v="4"/>
    <x v="44"/>
    <x v="0"/>
    <x v="1"/>
    <x v="7"/>
    <x v="7"/>
    <x v="95"/>
    <x v="330"/>
    <m/>
    <n v="10500"/>
    <x v="29"/>
    <x v="39"/>
    <x v="2"/>
    <x v="333"/>
    <x v="166"/>
    <n v="171229"/>
    <x v="191"/>
    <d v="2018-01-13T00:00:00"/>
    <x v="1"/>
    <n v="30"/>
    <m/>
    <x v="2"/>
    <s v="张军"/>
    <m/>
  </r>
  <r>
    <x v="8"/>
    <x v="22"/>
    <x v="137"/>
    <s v="长飞"/>
    <s v="A"/>
    <s v="B"/>
    <x v="2"/>
    <x v="2"/>
    <x v="1"/>
    <x v="0"/>
    <x v="188"/>
    <x v="3"/>
    <x v="3"/>
    <x v="0"/>
    <x v="1"/>
    <x v="5"/>
    <x v="5"/>
    <x v="96"/>
    <x v="124"/>
    <m/>
    <n v="26820"/>
    <x v="65"/>
    <x v="62"/>
    <x v="2"/>
    <x v="334"/>
    <x v="160"/>
    <m/>
    <x v="192"/>
    <d v="2018-01-13T00:00:00"/>
    <x v="1"/>
    <n v="30"/>
    <m/>
    <x v="2"/>
    <s v="张军"/>
    <m/>
  </r>
  <r>
    <x v="8"/>
    <x v="22"/>
    <x v="138"/>
    <s v="长飞"/>
    <s v="A"/>
    <s v="B"/>
    <x v="2"/>
    <x v="2"/>
    <x v="1"/>
    <x v="0"/>
    <x v="189"/>
    <x v="3"/>
    <x v="3"/>
    <x v="0"/>
    <x v="1"/>
    <x v="53"/>
    <x v="51"/>
    <x v="10"/>
    <x v="331"/>
    <m/>
    <n v="166860"/>
    <x v="41"/>
    <x v="26"/>
    <x v="2"/>
    <x v="335"/>
    <x v="182"/>
    <m/>
    <x v="193"/>
    <d v="2018-01-13T00:00:00"/>
    <x v="1"/>
    <n v="30"/>
    <m/>
    <x v="2"/>
    <s v="张军"/>
    <m/>
  </r>
  <r>
    <x v="2"/>
    <x v="19"/>
    <x v="138"/>
    <s v="长飞"/>
    <s v="A"/>
    <s v="B"/>
    <x v="2"/>
    <x v="2"/>
    <x v="2"/>
    <x v="0"/>
    <x v="189"/>
    <x v="3"/>
    <x v="3"/>
    <x v="0"/>
    <x v="1"/>
    <x v="3"/>
    <x v="3"/>
    <x v="10"/>
    <x v="107"/>
    <m/>
    <n v="278100"/>
    <x v="43"/>
    <x v="11"/>
    <x v="2"/>
    <x v="336"/>
    <x v="3"/>
    <s v="171231/180101"/>
    <x v="0"/>
    <m/>
    <x v="17"/>
    <n v="30"/>
    <m/>
    <x v="2"/>
    <s v="张军"/>
    <m/>
  </r>
  <r>
    <x v="2"/>
    <x v="19"/>
    <x v="138"/>
    <s v="长飞"/>
    <s v="A"/>
    <s v="B"/>
    <x v="2"/>
    <x v="2"/>
    <x v="2"/>
    <x v="0"/>
    <x v="189"/>
    <x v="3"/>
    <x v="3"/>
    <x v="0"/>
    <x v="1"/>
    <x v="3"/>
    <x v="3"/>
    <x v="10"/>
    <x v="107"/>
    <m/>
    <n v="278100"/>
    <x v="23"/>
    <x v="33"/>
    <x v="2"/>
    <x v="337"/>
    <x v="3"/>
    <s v="171231/180101"/>
    <x v="194"/>
    <d v="2018-01-13T00:00:00"/>
    <x v="1"/>
    <n v="30"/>
    <m/>
    <x v="2"/>
    <s v="张军"/>
    <m/>
  </r>
  <r>
    <x v="2"/>
    <x v="19"/>
    <x v="138"/>
    <s v="长飞"/>
    <s v="A"/>
    <s v="B"/>
    <x v="2"/>
    <x v="2"/>
    <x v="1"/>
    <x v="0"/>
    <x v="189"/>
    <x v="3"/>
    <x v="3"/>
    <x v="0"/>
    <x v="1"/>
    <x v="49"/>
    <x v="47"/>
    <x v="10"/>
    <x v="332"/>
    <m/>
    <n v="180765"/>
    <x v="23"/>
    <x v="12"/>
    <x v="2"/>
    <x v="338"/>
    <x v="183"/>
    <s v="18011/2"/>
    <x v="195"/>
    <d v="2018-01-13T00:00:00"/>
    <x v="1"/>
    <n v="30"/>
    <m/>
    <x v="2"/>
    <s v="张军"/>
    <m/>
  </r>
  <r>
    <x v="2"/>
    <x v="19"/>
    <x v="138"/>
    <s v="长飞"/>
    <s v="A"/>
    <s v="B"/>
    <x v="2"/>
    <x v="2"/>
    <x v="2"/>
    <x v="0"/>
    <x v="189"/>
    <x v="3"/>
    <x v="3"/>
    <x v="0"/>
    <x v="1"/>
    <x v="3"/>
    <x v="3"/>
    <x v="10"/>
    <x v="107"/>
    <m/>
    <n v="278100"/>
    <x v="12"/>
    <x v="55"/>
    <x v="2"/>
    <x v="339"/>
    <x v="3"/>
    <n v="180104"/>
    <x v="196"/>
    <d v="2018-01-13T00:00:00"/>
    <x v="1"/>
    <n v="30"/>
    <m/>
    <x v="2"/>
    <s v="张军"/>
    <m/>
  </r>
  <r>
    <x v="2"/>
    <x v="11"/>
    <x v="139"/>
    <s v="长飞"/>
    <s v="A"/>
    <s v="B"/>
    <x v="2"/>
    <x v="2"/>
    <x v="2"/>
    <x v="0"/>
    <x v="190"/>
    <x v="3"/>
    <x v="3"/>
    <x v="0"/>
    <x v="1"/>
    <x v="3"/>
    <x v="3"/>
    <x v="10"/>
    <x v="107"/>
    <m/>
    <n v="278100"/>
    <x v="7"/>
    <x v="27"/>
    <x v="2"/>
    <x v="340"/>
    <x v="3"/>
    <n v="180108"/>
    <x v="197"/>
    <d v="2018-01-13T00:00:00"/>
    <x v="1"/>
    <n v="30"/>
    <m/>
    <x v="2"/>
    <s v="张军"/>
    <m/>
  </r>
  <r>
    <x v="2"/>
    <x v="11"/>
    <x v="139"/>
    <s v="长飞"/>
    <s v="A"/>
    <s v="B"/>
    <x v="2"/>
    <x v="2"/>
    <x v="2"/>
    <x v="0"/>
    <x v="190"/>
    <x v="3"/>
    <x v="3"/>
    <x v="0"/>
    <x v="1"/>
    <x v="3"/>
    <x v="3"/>
    <x v="10"/>
    <x v="107"/>
    <m/>
    <n v="278100"/>
    <x v="48"/>
    <x v="8"/>
    <x v="2"/>
    <x v="341"/>
    <x v="3"/>
    <s v="180106/07"/>
    <x v="197"/>
    <d v="2018-01-13T00:00:00"/>
    <x v="1"/>
    <n v="30"/>
    <m/>
    <x v="2"/>
    <s v="张军"/>
    <m/>
  </r>
  <r>
    <x v="2"/>
    <x v="19"/>
    <x v="138"/>
    <s v="长飞"/>
    <s v="A"/>
    <s v="B"/>
    <x v="2"/>
    <x v="2"/>
    <x v="2"/>
    <x v="0"/>
    <x v="189"/>
    <x v="3"/>
    <x v="3"/>
    <x v="0"/>
    <x v="1"/>
    <x v="3"/>
    <x v="3"/>
    <x v="10"/>
    <x v="107"/>
    <m/>
    <n v="278100"/>
    <x v="5"/>
    <x v="15"/>
    <x v="2"/>
    <x v="342"/>
    <x v="3"/>
    <n v="180109"/>
    <x v="196"/>
    <d v="2018-01-13T00:00:00"/>
    <x v="1"/>
    <n v="30"/>
    <m/>
    <x v="2"/>
    <s v="张军"/>
    <m/>
  </r>
  <r>
    <x v="2"/>
    <x v="11"/>
    <x v="139"/>
    <s v="长飞"/>
    <s v="A"/>
    <s v="B"/>
    <x v="2"/>
    <x v="2"/>
    <x v="1"/>
    <x v="0"/>
    <x v="190"/>
    <x v="3"/>
    <x v="3"/>
    <x v="0"/>
    <x v="1"/>
    <x v="86"/>
    <x v="85"/>
    <x v="10"/>
    <x v="333"/>
    <m/>
    <n v="152955"/>
    <x v="5"/>
    <x v="6"/>
    <x v="2"/>
    <x v="343"/>
    <x v="184"/>
    <n v="180110"/>
    <x v="198"/>
    <d v="2018-01-13T00:00:00"/>
    <x v="1"/>
    <n v="30"/>
    <m/>
    <x v="2"/>
    <s v="张军"/>
    <m/>
  </r>
  <r>
    <x v="2"/>
    <x v="1"/>
    <x v="140"/>
    <s v="长飞"/>
    <s v="A"/>
    <s v="B"/>
    <x v="2"/>
    <x v="2"/>
    <x v="1"/>
    <x v="0"/>
    <x v="191"/>
    <x v="3"/>
    <x v="3"/>
    <x v="0"/>
    <x v="1"/>
    <x v="71"/>
    <x v="70"/>
    <x v="10"/>
    <x v="334"/>
    <m/>
    <n v="250290"/>
    <x v="40"/>
    <x v="17"/>
    <x v="2"/>
    <x v="344"/>
    <x v="185"/>
    <s v="180118/19"/>
    <x v="199"/>
    <d v="2018-01-23T00:00:00"/>
    <x v="1"/>
    <n v="30"/>
    <m/>
    <x v="2"/>
    <s v="张军"/>
    <m/>
  </r>
  <r>
    <x v="5"/>
    <x v="1"/>
    <x v="140"/>
    <s v="长飞"/>
    <s v="A"/>
    <s v="B"/>
    <x v="2"/>
    <x v="2"/>
    <x v="2"/>
    <x v="0"/>
    <x v="191"/>
    <x v="3"/>
    <x v="3"/>
    <x v="0"/>
    <x v="1"/>
    <x v="3"/>
    <x v="3"/>
    <x v="10"/>
    <x v="107"/>
    <m/>
    <n v="278100"/>
    <x v="54"/>
    <x v="42"/>
    <x v="2"/>
    <x v="345"/>
    <x v="3"/>
    <m/>
    <x v="200"/>
    <d v="2018-02-03T00:00:00"/>
    <x v="19"/>
    <n v="30"/>
    <m/>
    <x v="2"/>
    <s v="张军"/>
    <m/>
  </r>
  <r>
    <x v="5"/>
    <x v="12"/>
    <x v="141"/>
    <s v="长飞"/>
    <s v="A"/>
    <s v="B"/>
    <x v="2"/>
    <x v="2"/>
    <x v="2"/>
    <x v="0"/>
    <x v="192"/>
    <x v="3"/>
    <x v="3"/>
    <x v="0"/>
    <x v="1"/>
    <x v="3"/>
    <x v="3"/>
    <x v="10"/>
    <x v="107"/>
    <m/>
    <n v="278100"/>
    <x v="46"/>
    <x v="34"/>
    <x v="2"/>
    <x v="346"/>
    <x v="3"/>
    <m/>
    <x v="0"/>
    <m/>
    <x v="17"/>
    <n v="30"/>
    <m/>
    <x v="2"/>
    <s v="张军"/>
    <m/>
  </r>
  <r>
    <x v="8"/>
    <x v="22"/>
    <x v="142"/>
    <s v="长飞"/>
    <s v="A"/>
    <s v="B"/>
    <x v="2"/>
    <x v="2"/>
    <x v="2"/>
    <x v="0"/>
    <x v="193"/>
    <x v="3"/>
    <x v="8"/>
    <x v="0"/>
    <x v="1"/>
    <x v="3"/>
    <x v="3"/>
    <x v="97"/>
    <x v="335"/>
    <m/>
    <n v="276900"/>
    <x v="38"/>
    <x v="63"/>
    <x v="2"/>
    <x v="347"/>
    <x v="3"/>
    <s v="171225/26"/>
    <x v="201"/>
    <d v="2018-01-13T00:00:00"/>
    <x v="1"/>
    <n v="30"/>
    <m/>
    <x v="2"/>
    <s v="张军"/>
    <m/>
  </r>
  <r>
    <x v="8"/>
    <x v="22"/>
    <x v="143"/>
    <s v="长飞"/>
    <s v="A"/>
    <s v="B"/>
    <x v="2"/>
    <x v="2"/>
    <x v="2"/>
    <x v="0"/>
    <x v="194"/>
    <x v="3"/>
    <x v="8"/>
    <x v="0"/>
    <x v="1"/>
    <x v="3"/>
    <x v="3"/>
    <x v="97"/>
    <x v="335"/>
    <m/>
    <n v="276900"/>
    <x v="49"/>
    <x v="57"/>
    <x v="2"/>
    <x v="348"/>
    <x v="3"/>
    <m/>
    <x v="202"/>
    <d v="2018-01-13T00:00:00"/>
    <x v="1"/>
    <n v="30"/>
    <m/>
    <x v="2"/>
    <s v="张军"/>
    <m/>
  </r>
  <r>
    <x v="2"/>
    <x v="19"/>
    <x v="144"/>
    <s v="长飞"/>
    <s v="A"/>
    <s v="B"/>
    <x v="2"/>
    <x v="2"/>
    <x v="2"/>
    <x v="0"/>
    <x v="189"/>
    <x v="3"/>
    <x v="8"/>
    <x v="0"/>
    <x v="1"/>
    <x v="3"/>
    <x v="3"/>
    <x v="98"/>
    <x v="336"/>
    <m/>
    <n v="286200"/>
    <x v="12"/>
    <x v="55"/>
    <x v="2"/>
    <x v="349"/>
    <x v="3"/>
    <n v="180102"/>
    <x v="196"/>
    <d v="2018-01-13T00:00:00"/>
    <x v="1"/>
    <n v="30"/>
    <m/>
    <x v="2"/>
    <s v="张军"/>
    <m/>
  </r>
  <r>
    <x v="2"/>
    <x v="11"/>
    <x v="145"/>
    <s v="长飞"/>
    <s v="A"/>
    <s v="B"/>
    <x v="2"/>
    <x v="2"/>
    <x v="1"/>
    <x v="0"/>
    <x v="190"/>
    <x v="3"/>
    <x v="8"/>
    <x v="0"/>
    <x v="1"/>
    <x v="37"/>
    <x v="11"/>
    <x v="98"/>
    <x v="337"/>
    <m/>
    <n v="300510"/>
    <x v="29"/>
    <x v="39"/>
    <x v="2"/>
    <x v="350"/>
    <x v="186"/>
    <s v="180106/07"/>
    <x v="198"/>
    <d v="2018-01-13T00:00:00"/>
    <x v="1"/>
    <n v="30"/>
    <m/>
    <x v="2"/>
    <s v="张军"/>
    <m/>
  </r>
  <r>
    <x v="2"/>
    <x v="11"/>
    <x v="145"/>
    <s v="长飞"/>
    <s v="A"/>
    <s v="B"/>
    <x v="2"/>
    <x v="2"/>
    <x v="1"/>
    <x v="0"/>
    <x v="190"/>
    <x v="3"/>
    <x v="8"/>
    <x v="0"/>
    <x v="1"/>
    <x v="87"/>
    <x v="86"/>
    <x v="98"/>
    <x v="338"/>
    <m/>
    <n v="314820"/>
    <x v="7"/>
    <x v="14"/>
    <x v="2"/>
    <x v="351"/>
    <x v="187"/>
    <s v="180108/09"/>
    <x v="198"/>
    <d v="2018-01-13T00:00:00"/>
    <x v="1"/>
    <n v="30"/>
    <m/>
    <x v="2"/>
    <s v="张军"/>
    <m/>
  </r>
  <r>
    <x v="2"/>
    <x v="1"/>
    <x v="146"/>
    <s v="长飞"/>
    <s v="A"/>
    <s v="B"/>
    <x v="2"/>
    <x v="2"/>
    <x v="1"/>
    <x v="0"/>
    <x v="191"/>
    <x v="3"/>
    <x v="8"/>
    <x v="0"/>
    <x v="1"/>
    <x v="3"/>
    <x v="35"/>
    <x v="98"/>
    <x v="339"/>
    <m/>
    <n v="307665"/>
    <x v="14"/>
    <x v="2"/>
    <x v="2"/>
    <x v="352"/>
    <x v="188"/>
    <s v="180112/13"/>
    <x v="199"/>
    <d v="2018-01-23T00:00:00"/>
    <x v="1"/>
    <n v="30"/>
    <m/>
    <x v="2"/>
    <s v="张军"/>
    <m/>
  </r>
  <r>
    <x v="2"/>
    <x v="1"/>
    <x v="146"/>
    <s v="长飞"/>
    <s v="A"/>
    <s v="B"/>
    <x v="2"/>
    <x v="2"/>
    <x v="2"/>
    <x v="0"/>
    <x v="191"/>
    <x v="3"/>
    <x v="8"/>
    <x v="0"/>
    <x v="1"/>
    <x v="3"/>
    <x v="3"/>
    <x v="98"/>
    <x v="336"/>
    <m/>
    <n v="286200"/>
    <x v="14"/>
    <x v="6"/>
    <x v="2"/>
    <x v="353"/>
    <x v="3"/>
    <s v="180110/11"/>
    <x v="203"/>
    <d v="2018-01-23T00:00:00"/>
    <x v="1"/>
    <n v="30"/>
    <m/>
    <x v="2"/>
    <s v="张军"/>
    <m/>
  </r>
  <r>
    <x v="2"/>
    <x v="1"/>
    <x v="146"/>
    <s v="长飞"/>
    <s v="A"/>
    <s v="B"/>
    <x v="2"/>
    <x v="2"/>
    <x v="2"/>
    <x v="0"/>
    <x v="191"/>
    <x v="3"/>
    <x v="8"/>
    <x v="0"/>
    <x v="1"/>
    <x v="3"/>
    <x v="3"/>
    <x v="98"/>
    <x v="336"/>
    <m/>
    <n v="286200"/>
    <x v="25"/>
    <x v="28"/>
    <x v="2"/>
    <x v="354"/>
    <x v="3"/>
    <n v="180115"/>
    <x v="203"/>
    <d v="2018-01-23T00:00:00"/>
    <x v="1"/>
    <n v="30"/>
    <m/>
    <x v="2"/>
    <s v="张军"/>
    <m/>
  </r>
  <r>
    <x v="2"/>
    <x v="12"/>
    <x v="141"/>
    <s v="长飞"/>
    <s v="A"/>
    <s v="B"/>
    <x v="2"/>
    <x v="2"/>
    <x v="2"/>
    <x v="0"/>
    <x v="192"/>
    <x v="3"/>
    <x v="8"/>
    <x v="0"/>
    <x v="1"/>
    <x v="3"/>
    <x v="3"/>
    <x v="98"/>
    <x v="336"/>
    <m/>
    <n v="286200"/>
    <x v="40"/>
    <x v="54"/>
    <x v="2"/>
    <x v="355"/>
    <x v="3"/>
    <n v="180118"/>
    <x v="204"/>
    <d v="2018-01-23T00:00:00"/>
    <x v="1"/>
    <n v="30"/>
    <m/>
    <x v="2"/>
    <s v="张军"/>
    <m/>
  </r>
  <r>
    <x v="2"/>
    <x v="12"/>
    <x v="141"/>
    <s v="长飞"/>
    <s v="A"/>
    <s v="B"/>
    <x v="2"/>
    <x v="2"/>
    <x v="2"/>
    <x v="0"/>
    <x v="192"/>
    <x v="3"/>
    <x v="8"/>
    <x v="0"/>
    <x v="1"/>
    <x v="3"/>
    <x v="3"/>
    <x v="98"/>
    <x v="336"/>
    <m/>
    <n v="286200"/>
    <x v="53"/>
    <x v="25"/>
    <x v="2"/>
    <x v="356"/>
    <x v="3"/>
    <n v="180119"/>
    <x v="205"/>
    <d v="2018-02-03T00:00:00"/>
    <x v="19"/>
    <n v="30"/>
    <m/>
    <x v="2"/>
    <s v="张军"/>
    <m/>
  </r>
  <r>
    <x v="2"/>
    <x v="12"/>
    <x v="141"/>
    <s v="长飞"/>
    <s v="A"/>
    <s v="B"/>
    <x v="2"/>
    <x v="2"/>
    <x v="2"/>
    <x v="0"/>
    <x v="192"/>
    <x v="3"/>
    <x v="8"/>
    <x v="0"/>
    <x v="1"/>
    <x v="3"/>
    <x v="3"/>
    <x v="98"/>
    <x v="336"/>
    <m/>
    <n v="286200"/>
    <x v="58"/>
    <x v="5"/>
    <x v="2"/>
    <x v="357"/>
    <x v="3"/>
    <m/>
    <x v="205"/>
    <d v="2018-02-03T00:00:00"/>
    <x v="19"/>
    <n v="30"/>
    <m/>
    <x v="2"/>
    <s v="张军"/>
    <m/>
  </r>
  <r>
    <x v="2"/>
    <x v="12"/>
    <x v="141"/>
    <s v="长飞"/>
    <s v="A"/>
    <s v="B"/>
    <x v="2"/>
    <x v="2"/>
    <x v="2"/>
    <x v="0"/>
    <x v="192"/>
    <x v="3"/>
    <x v="8"/>
    <x v="0"/>
    <x v="1"/>
    <x v="3"/>
    <x v="3"/>
    <x v="98"/>
    <x v="336"/>
    <m/>
    <n v="286200"/>
    <x v="39"/>
    <x v="4"/>
    <x v="2"/>
    <x v="358"/>
    <x v="3"/>
    <n v="180123"/>
    <x v="205"/>
    <d v="2018-02-03T00:00:00"/>
    <x v="19"/>
    <n v="30"/>
    <m/>
    <x v="2"/>
    <s v="张军"/>
    <m/>
  </r>
  <r>
    <x v="5"/>
    <x v="12"/>
    <x v="141"/>
    <s v="长飞"/>
    <s v="A"/>
    <s v="B"/>
    <x v="2"/>
    <x v="2"/>
    <x v="2"/>
    <x v="0"/>
    <x v="192"/>
    <x v="3"/>
    <x v="8"/>
    <x v="0"/>
    <x v="1"/>
    <x v="3"/>
    <x v="3"/>
    <x v="98"/>
    <x v="336"/>
    <m/>
    <n v="286200"/>
    <x v="46"/>
    <x v="45"/>
    <x v="2"/>
    <x v="359"/>
    <x v="3"/>
    <n v="180129"/>
    <x v="0"/>
    <m/>
    <x v="17"/>
    <n v="30"/>
    <m/>
    <x v="2"/>
    <s v="张军"/>
    <m/>
  </r>
  <r>
    <x v="8"/>
    <x v="22"/>
    <x v="0"/>
    <s v="长飞"/>
    <s v="A"/>
    <s v="B"/>
    <x v="2"/>
    <x v="2"/>
    <x v="1"/>
    <x v="0"/>
    <x v="195"/>
    <x v="2"/>
    <x v="9"/>
    <x v="44"/>
    <x v="1"/>
    <x v="60"/>
    <x v="59"/>
    <x v="99"/>
    <x v="340"/>
    <m/>
    <n v="81760"/>
    <x v="65"/>
    <x v="62"/>
    <x v="3"/>
    <x v="360"/>
    <x v="189"/>
    <n v="171224"/>
    <x v="206"/>
    <d v="2018-01-13T00:00:00"/>
    <x v="1"/>
    <n v="30"/>
    <m/>
    <x v="2"/>
    <s v="张军"/>
    <m/>
  </r>
  <r>
    <x v="8"/>
    <x v="22"/>
    <x v="0"/>
    <s v="长飞"/>
    <s v="A"/>
    <s v="B"/>
    <x v="2"/>
    <x v="2"/>
    <x v="1"/>
    <x v="0"/>
    <x v="196"/>
    <x v="2"/>
    <x v="9"/>
    <x v="44"/>
    <x v="1"/>
    <x v="10"/>
    <x v="10"/>
    <x v="99"/>
    <x v="341"/>
    <m/>
    <n v="175200"/>
    <x v="41"/>
    <x v="26"/>
    <x v="3"/>
    <x v="361"/>
    <x v="190"/>
    <m/>
    <x v="207"/>
    <d v="2018-01-13T00:00:00"/>
    <x v="1"/>
    <n v="30"/>
    <m/>
    <x v="2"/>
    <s v="张军"/>
    <m/>
  </r>
  <r>
    <x v="2"/>
    <x v="19"/>
    <x v="0"/>
    <s v="长飞"/>
    <s v="A"/>
    <s v="B"/>
    <x v="2"/>
    <x v="2"/>
    <x v="1"/>
    <x v="0"/>
    <x v="197"/>
    <x v="2"/>
    <x v="9"/>
    <x v="44"/>
    <x v="1"/>
    <x v="13"/>
    <x v="14"/>
    <x v="99"/>
    <x v="342"/>
    <m/>
    <n v="151840"/>
    <x v="23"/>
    <x v="12"/>
    <x v="3"/>
    <x v="362"/>
    <x v="191"/>
    <n v="171231"/>
    <x v="208"/>
    <d v="2018-01-13T00:00:00"/>
    <x v="1"/>
    <n v="30"/>
    <m/>
    <x v="2"/>
    <s v="张军"/>
    <m/>
  </r>
  <r>
    <x v="2"/>
    <x v="19"/>
    <x v="0"/>
    <s v="长飞"/>
    <s v="A"/>
    <s v="B"/>
    <x v="2"/>
    <x v="2"/>
    <x v="1"/>
    <x v="0"/>
    <x v="197"/>
    <x v="2"/>
    <x v="9"/>
    <x v="44"/>
    <x v="1"/>
    <x v="10"/>
    <x v="10"/>
    <x v="99"/>
    <x v="341"/>
    <m/>
    <n v="175200"/>
    <x v="5"/>
    <x v="6"/>
    <x v="3"/>
    <x v="363"/>
    <x v="190"/>
    <n v="171229"/>
    <x v="209"/>
    <d v="2018-01-13T00:00:00"/>
    <x v="1"/>
    <n v="30"/>
    <m/>
    <x v="2"/>
    <s v="张军"/>
    <m/>
  </r>
  <r>
    <x v="2"/>
    <x v="23"/>
    <x v="123"/>
    <s v="长飞"/>
    <s v="A"/>
    <s v="B"/>
    <x v="2"/>
    <x v="2"/>
    <x v="1"/>
    <x v="0"/>
    <x v="198"/>
    <x v="2"/>
    <x v="9"/>
    <x v="45"/>
    <x v="1"/>
    <x v="42"/>
    <x v="40"/>
    <x v="100"/>
    <x v="343"/>
    <m/>
    <n v="68280"/>
    <x v="40"/>
    <x v="17"/>
    <x v="2"/>
    <x v="364"/>
    <x v="143"/>
    <n v="180110"/>
    <x v="210"/>
    <d v="2018-01-23T00:00:00"/>
    <x v="1"/>
    <n v="30"/>
    <m/>
    <x v="2"/>
    <s v="张军"/>
    <m/>
  </r>
  <r>
    <x v="5"/>
    <x v="13"/>
    <x v="147"/>
    <s v="长飞"/>
    <s v="A"/>
    <s v="B"/>
    <x v="2"/>
    <x v="2"/>
    <x v="1"/>
    <x v="0"/>
    <x v="199"/>
    <x v="8"/>
    <x v="33"/>
    <x v="0"/>
    <x v="1"/>
    <x v="88"/>
    <x v="87"/>
    <x v="101"/>
    <x v="344"/>
    <m/>
    <n v="31788"/>
    <x v="46"/>
    <x v="32"/>
    <x v="1"/>
    <x v="365"/>
    <x v="164"/>
    <n v="180103"/>
    <x v="211"/>
    <d v="2018-02-03T00:00:00"/>
    <x v="19"/>
    <n v="30"/>
    <m/>
    <x v="2"/>
    <s v="张军"/>
    <m/>
  </r>
  <r>
    <x v="5"/>
    <x v="30"/>
    <x v="148"/>
    <s v="长飞"/>
    <s v="A"/>
    <s v="B"/>
    <x v="2"/>
    <x v="2"/>
    <x v="1"/>
    <x v="0"/>
    <x v="200"/>
    <x v="2"/>
    <x v="9"/>
    <x v="46"/>
    <x v="1"/>
    <x v="89"/>
    <x v="88"/>
    <x v="99"/>
    <x v="345"/>
    <m/>
    <n v="163520"/>
    <x v="46"/>
    <x v="32"/>
    <x v="3"/>
    <x v="366"/>
    <x v="152"/>
    <s v="171229/180201"/>
    <x v="212"/>
    <d v="2018-02-03T00:00:00"/>
    <x v="19"/>
    <n v="30"/>
    <m/>
    <x v="2"/>
    <s v="张军"/>
    <m/>
  </r>
  <r>
    <x v="2"/>
    <x v="10"/>
    <x v="0"/>
    <s v="特发"/>
    <s v="A"/>
    <s v="C"/>
    <x v="21"/>
    <x v="20"/>
    <x v="1"/>
    <x v="0"/>
    <x v="201"/>
    <x v="7"/>
    <x v="17"/>
    <x v="0"/>
    <x v="1"/>
    <x v="1"/>
    <x v="1"/>
    <x v="102"/>
    <x v="346"/>
    <m/>
    <n v="31000"/>
    <x v="29"/>
    <x v="27"/>
    <x v="1"/>
    <x v="367"/>
    <x v="192"/>
    <n v="171221"/>
    <x v="213"/>
    <d v="2018-01-15T00:00:00"/>
    <x v="1"/>
    <n v="30"/>
    <m/>
    <x v="4"/>
    <s v="柯童柱"/>
    <m/>
  </r>
  <r>
    <x v="2"/>
    <x v="9"/>
    <x v="149"/>
    <s v="特发"/>
    <s v="A"/>
    <s v="C"/>
    <x v="21"/>
    <x v="20"/>
    <x v="1"/>
    <x v="0"/>
    <x v="202"/>
    <x v="3"/>
    <x v="3"/>
    <x v="0"/>
    <x v="1"/>
    <x v="10"/>
    <x v="10"/>
    <x v="65"/>
    <x v="347"/>
    <m/>
    <n v="130500"/>
    <x v="43"/>
    <x v="33"/>
    <x v="2"/>
    <x v="368"/>
    <x v="193"/>
    <m/>
    <x v="214"/>
    <d v="2018-01-15T00:00:00"/>
    <x v="1"/>
    <n v="30"/>
    <m/>
    <x v="4"/>
    <s v="柯童柱"/>
    <m/>
  </r>
  <r>
    <x v="2"/>
    <x v="18"/>
    <x v="0"/>
    <s v="特发"/>
    <s v="A"/>
    <s v="C"/>
    <x v="21"/>
    <x v="20"/>
    <x v="1"/>
    <x v="0"/>
    <x v="203"/>
    <x v="2"/>
    <x v="62"/>
    <x v="0"/>
    <x v="1"/>
    <x v="42"/>
    <x v="40"/>
    <x v="76"/>
    <x v="348"/>
    <m/>
    <n v="45000"/>
    <x v="43"/>
    <x v="33"/>
    <x v="2"/>
    <x v="369"/>
    <x v="194"/>
    <m/>
    <x v="215"/>
    <d v="2018-01-15T00:00:00"/>
    <x v="1"/>
    <n v="30"/>
    <m/>
    <x v="4"/>
    <s v="柯童柱"/>
    <m/>
  </r>
  <r>
    <x v="2"/>
    <x v="28"/>
    <x v="0"/>
    <s v="特发"/>
    <s v="A"/>
    <s v="C"/>
    <x v="21"/>
    <x v="20"/>
    <x v="1"/>
    <x v="0"/>
    <x v="204"/>
    <x v="2"/>
    <x v="62"/>
    <x v="0"/>
    <x v="1"/>
    <x v="47"/>
    <x v="45"/>
    <x v="76"/>
    <x v="349"/>
    <m/>
    <n v="78750"/>
    <x v="29"/>
    <x v="27"/>
    <x v="2"/>
    <x v="370"/>
    <x v="195"/>
    <n v="180104"/>
    <x v="216"/>
    <d v="2018-01-15T00:00:00"/>
    <x v="1"/>
    <n v="30"/>
    <m/>
    <x v="4"/>
    <s v="柯童柱"/>
    <m/>
  </r>
  <r>
    <x v="2"/>
    <x v="11"/>
    <x v="0"/>
    <s v="特发"/>
    <s v="A"/>
    <s v="C"/>
    <x v="21"/>
    <x v="20"/>
    <x v="1"/>
    <x v="0"/>
    <x v="205"/>
    <x v="2"/>
    <x v="62"/>
    <x v="0"/>
    <x v="1"/>
    <x v="8"/>
    <x v="8"/>
    <x v="76"/>
    <x v="350"/>
    <m/>
    <n v="151875"/>
    <x v="29"/>
    <x v="27"/>
    <x v="2"/>
    <x v="370"/>
    <x v="196"/>
    <n v="180104"/>
    <x v="217"/>
    <d v="2018-01-15T00:00:00"/>
    <x v="1"/>
    <n v="30"/>
    <m/>
    <x v="4"/>
    <s v="柯童柱"/>
    <m/>
  </r>
  <r>
    <x v="2"/>
    <x v="15"/>
    <x v="0"/>
    <s v="特发"/>
    <s v="A"/>
    <s v="C"/>
    <x v="21"/>
    <x v="20"/>
    <x v="1"/>
    <x v="0"/>
    <x v="206"/>
    <x v="7"/>
    <x v="17"/>
    <x v="0"/>
    <x v="1"/>
    <x v="5"/>
    <x v="5"/>
    <x v="102"/>
    <x v="351"/>
    <m/>
    <n v="46500"/>
    <x v="14"/>
    <x v="9"/>
    <x v="1"/>
    <x v="371"/>
    <x v="137"/>
    <n v="171221"/>
    <x v="218"/>
    <d v="2018-01-15T00:00:00"/>
    <x v="1"/>
    <n v="30"/>
    <m/>
    <x v="4"/>
    <s v="柯童柱"/>
    <m/>
  </r>
  <r>
    <x v="8"/>
    <x v="22"/>
    <x v="0"/>
    <s v="特发"/>
    <s v="A"/>
    <s v="C"/>
    <x v="21"/>
    <x v="20"/>
    <x v="1"/>
    <x v="0"/>
    <x v="202"/>
    <x v="4"/>
    <x v="17"/>
    <x v="0"/>
    <x v="1"/>
    <x v="70"/>
    <x v="69"/>
    <x v="102"/>
    <x v="352"/>
    <m/>
    <n v="69750"/>
    <x v="66"/>
    <x v="64"/>
    <x v="1"/>
    <x v="372"/>
    <x v="197"/>
    <n v="171203"/>
    <x v="219"/>
    <d v="2018-01-15T00:00:00"/>
    <x v="1"/>
    <n v="30"/>
    <m/>
    <x v="4"/>
    <s v="柯童柱"/>
    <m/>
  </r>
  <r>
    <x v="2"/>
    <x v="1"/>
    <x v="0"/>
    <s v="特发"/>
    <s v="A"/>
    <s v="C"/>
    <x v="21"/>
    <x v="20"/>
    <x v="1"/>
    <x v="0"/>
    <x v="207"/>
    <x v="2"/>
    <x v="62"/>
    <x v="0"/>
    <x v="1"/>
    <x v="21"/>
    <x v="22"/>
    <x v="76"/>
    <x v="353"/>
    <m/>
    <n v="106875"/>
    <x v="8"/>
    <x v="2"/>
    <x v="2"/>
    <x v="373"/>
    <x v="198"/>
    <n v="180104"/>
    <x v="220"/>
    <d v="2018-01-16T00:00:00"/>
    <x v="1"/>
    <n v="30"/>
    <m/>
    <x v="4"/>
    <s v="柯童柱"/>
    <m/>
  </r>
  <r>
    <x v="2"/>
    <x v="1"/>
    <x v="0"/>
    <s v="特发"/>
    <s v="A"/>
    <s v="C"/>
    <x v="21"/>
    <x v="20"/>
    <x v="1"/>
    <x v="0"/>
    <x v="207"/>
    <x v="2"/>
    <x v="62"/>
    <x v="0"/>
    <x v="1"/>
    <x v="3"/>
    <x v="3"/>
    <x v="76"/>
    <x v="354"/>
    <m/>
    <n v="225000"/>
    <x v="15"/>
    <x v="17"/>
    <x v="2"/>
    <x v="374"/>
    <x v="17"/>
    <s v="180107/17"/>
    <x v="221"/>
    <d v="2018-02-01T00:00:00"/>
    <x v="19"/>
    <n v="30"/>
    <m/>
    <x v="4"/>
    <s v="柯童柱"/>
    <m/>
  </r>
  <r>
    <x v="2"/>
    <x v="1"/>
    <x v="0"/>
    <s v="特发"/>
    <s v="A"/>
    <s v="C"/>
    <x v="21"/>
    <x v="20"/>
    <x v="1"/>
    <x v="0"/>
    <x v="207"/>
    <x v="2"/>
    <x v="62"/>
    <x v="0"/>
    <x v="1"/>
    <x v="42"/>
    <x v="40"/>
    <x v="76"/>
    <x v="348"/>
    <m/>
    <n v="45000"/>
    <x v="39"/>
    <x v="4"/>
    <x v="2"/>
    <x v="375"/>
    <x v="199"/>
    <s v="180103/17"/>
    <x v="222"/>
    <d v="2018-02-01T00:00:00"/>
    <x v="19"/>
    <n v="30"/>
    <m/>
    <x v="4"/>
    <s v="柯童柱"/>
    <m/>
  </r>
  <r>
    <x v="2"/>
    <x v="7"/>
    <x v="0"/>
    <s v="特发"/>
    <s v="A"/>
    <s v="C"/>
    <x v="21"/>
    <x v="20"/>
    <x v="1"/>
    <x v="0"/>
    <x v="208"/>
    <x v="7"/>
    <x v="17"/>
    <x v="0"/>
    <x v="1"/>
    <x v="2"/>
    <x v="2"/>
    <x v="102"/>
    <x v="355"/>
    <m/>
    <n v="15500"/>
    <x v="8"/>
    <x v="2"/>
    <x v="1"/>
    <x v="376"/>
    <x v="200"/>
    <n v="180101"/>
    <x v="223"/>
    <d v="2018-01-16T00:00:00"/>
    <x v="1"/>
    <n v="30"/>
    <m/>
    <x v="4"/>
    <s v="柯童柱"/>
    <m/>
  </r>
  <r>
    <x v="2"/>
    <x v="7"/>
    <x v="0"/>
    <s v="特发"/>
    <s v="A"/>
    <s v="C"/>
    <x v="21"/>
    <x v="20"/>
    <x v="1"/>
    <x v="0"/>
    <x v="208"/>
    <x v="7"/>
    <x v="63"/>
    <x v="0"/>
    <x v="1"/>
    <x v="27"/>
    <x v="27"/>
    <x v="103"/>
    <x v="356"/>
    <m/>
    <n v="36450"/>
    <x v="8"/>
    <x v="2"/>
    <x v="2"/>
    <x v="376"/>
    <x v="201"/>
    <n v="171221"/>
    <x v="223"/>
    <d v="2018-01-16T00:00:00"/>
    <x v="1"/>
    <n v="30"/>
    <m/>
    <x v="4"/>
    <s v="柯童柱"/>
    <m/>
  </r>
  <r>
    <x v="2"/>
    <x v="21"/>
    <x v="150"/>
    <s v="特发"/>
    <s v="A"/>
    <s v="C"/>
    <x v="21"/>
    <x v="20"/>
    <x v="1"/>
    <x v="0"/>
    <x v="209"/>
    <x v="5"/>
    <x v="5"/>
    <x v="0"/>
    <x v="1"/>
    <x v="28"/>
    <x v="56"/>
    <x v="104"/>
    <x v="357"/>
    <m/>
    <n v="207480"/>
    <x v="1"/>
    <x v="42"/>
    <x v="2"/>
    <x v="377"/>
    <x v="202"/>
    <s v="180128/29"/>
    <x v="224"/>
    <d v="2018-02-01T00:00:00"/>
    <x v="19"/>
    <n v="30"/>
    <m/>
    <x v="4"/>
    <s v="柯童柱"/>
    <m/>
  </r>
  <r>
    <x v="6"/>
    <x v="21"/>
    <x v="150"/>
    <s v="特发"/>
    <s v="A"/>
    <s v="C"/>
    <x v="21"/>
    <x v="20"/>
    <x v="1"/>
    <x v="0"/>
    <x v="209"/>
    <x v="5"/>
    <x v="5"/>
    <x v="0"/>
    <x v="1"/>
    <x v="23"/>
    <x v="0"/>
    <x v="104"/>
    <x v="111"/>
    <m/>
    <n v="0"/>
    <x v="28"/>
    <x v="65"/>
    <x v="2"/>
    <x v="0"/>
    <x v="0"/>
    <m/>
    <x v="0"/>
    <m/>
    <x v="17"/>
    <n v="30"/>
    <m/>
    <x v="4"/>
    <s v="柯童柱"/>
    <m/>
  </r>
  <r>
    <x v="2"/>
    <x v="14"/>
    <x v="151"/>
    <s v="特发"/>
    <s v="A"/>
    <s v="C"/>
    <x v="21"/>
    <x v="20"/>
    <x v="1"/>
    <x v="0"/>
    <x v="210"/>
    <x v="2"/>
    <x v="62"/>
    <x v="47"/>
    <x v="1"/>
    <x v="10"/>
    <x v="10"/>
    <x v="76"/>
    <x v="358"/>
    <m/>
    <n v="112500"/>
    <x v="39"/>
    <x v="4"/>
    <x v="2"/>
    <x v="378"/>
    <x v="203"/>
    <s v="180103/17"/>
    <x v="225"/>
    <d v="2018-02-01T00:00:00"/>
    <x v="19"/>
    <n v="30"/>
    <m/>
    <x v="4"/>
    <s v="柯童柱"/>
    <m/>
  </r>
  <r>
    <x v="2"/>
    <x v="14"/>
    <x v="151"/>
    <s v="特发"/>
    <s v="A"/>
    <s v="C"/>
    <x v="21"/>
    <x v="20"/>
    <x v="1"/>
    <x v="0"/>
    <x v="210"/>
    <x v="7"/>
    <x v="17"/>
    <x v="47"/>
    <x v="1"/>
    <x v="75"/>
    <x v="74"/>
    <x v="102"/>
    <x v="359"/>
    <m/>
    <n v="62000"/>
    <x v="1"/>
    <x v="42"/>
    <x v="1"/>
    <x v="379"/>
    <x v="204"/>
    <n v="180117"/>
    <x v="226"/>
    <d v="2018-02-01T00:00:00"/>
    <x v="19"/>
    <n v="30"/>
    <m/>
    <x v="4"/>
    <s v="柯童柱"/>
    <m/>
  </r>
  <r>
    <x v="2"/>
    <x v="14"/>
    <x v="151"/>
    <s v="特发"/>
    <s v="A"/>
    <s v="C"/>
    <x v="21"/>
    <x v="20"/>
    <x v="1"/>
    <x v="0"/>
    <x v="210"/>
    <x v="7"/>
    <x v="63"/>
    <x v="47"/>
    <x v="1"/>
    <x v="5"/>
    <x v="5"/>
    <x v="103"/>
    <x v="360"/>
    <m/>
    <n v="48600"/>
    <x v="39"/>
    <x v="1"/>
    <x v="2"/>
    <x v="380"/>
    <x v="24"/>
    <s v="180103/17"/>
    <x v="227"/>
    <d v="2018-02-01T00:00:00"/>
    <x v="19"/>
    <n v="30"/>
    <m/>
    <x v="4"/>
    <s v="柯童柱"/>
    <m/>
  </r>
  <r>
    <x v="7"/>
    <x v="14"/>
    <x v="152"/>
    <s v="特发"/>
    <s v="A"/>
    <s v="C"/>
    <x v="21"/>
    <x v="20"/>
    <x v="1"/>
    <x v="0"/>
    <x v="211"/>
    <x v="7"/>
    <x v="17"/>
    <x v="47"/>
    <x v="1"/>
    <x v="42"/>
    <x v="0"/>
    <x v="102"/>
    <x v="111"/>
    <m/>
    <n v="0"/>
    <x v="67"/>
    <x v="65"/>
    <x v="1"/>
    <x v="0"/>
    <x v="0"/>
    <m/>
    <x v="0"/>
    <m/>
    <x v="17"/>
    <n v="30"/>
    <m/>
    <x v="4"/>
    <s v="柯童柱"/>
    <m/>
  </r>
  <r>
    <x v="7"/>
    <x v="14"/>
    <x v="152"/>
    <s v="特发"/>
    <s v="A"/>
    <s v="C"/>
    <x v="21"/>
    <x v="20"/>
    <x v="1"/>
    <x v="0"/>
    <x v="211"/>
    <x v="7"/>
    <x v="63"/>
    <x v="47"/>
    <x v="1"/>
    <x v="70"/>
    <x v="0"/>
    <x v="103"/>
    <x v="111"/>
    <m/>
    <n v="0"/>
    <x v="67"/>
    <x v="65"/>
    <x v="2"/>
    <x v="0"/>
    <x v="0"/>
    <m/>
    <x v="0"/>
    <m/>
    <x v="17"/>
    <n v="30"/>
    <m/>
    <x v="4"/>
    <s v="柯童柱"/>
    <m/>
  </r>
  <r>
    <x v="2"/>
    <x v="14"/>
    <x v="153"/>
    <s v="特发"/>
    <s v="A"/>
    <s v="C"/>
    <x v="21"/>
    <x v="20"/>
    <x v="1"/>
    <x v="0"/>
    <x v="212"/>
    <x v="2"/>
    <x v="62"/>
    <x v="47"/>
    <x v="1"/>
    <x v="56"/>
    <x v="54"/>
    <x v="76"/>
    <x v="361"/>
    <m/>
    <n v="67500"/>
    <x v="39"/>
    <x v="4"/>
    <x v="2"/>
    <x v="381"/>
    <x v="205"/>
    <s v="180103/17"/>
    <x v="228"/>
    <d v="2018-02-01T00:00:00"/>
    <x v="19"/>
    <n v="30"/>
    <m/>
    <x v="4"/>
    <s v="柯童柱"/>
    <m/>
  </r>
  <r>
    <x v="2"/>
    <x v="25"/>
    <x v="154"/>
    <s v="特发"/>
    <s v="A"/>
    <s v="B"/>
    <x v="20"/>
    <x v="19"/>
    <x v="1"/>
    <x v="0"/>
    <x v="213"/>
    <x v="8"/>
    <x v="33"/>
    <x v="0"/>
    <x v="1"/>
    <x v="45"/>
    <x v="43"/>
    <x v="105"/>
    <x v="362"/>
    <m/>
    <n v="5900"/>
    <x v="3"/>
    <x v="17"/>
    <x v="1"/>
    <x v="382"/>
    <x v="206"/>
    <n v="171003"/>
    <x v="229"/>
    <d v="2018-02-01T00:00:00"/>
    <x v="19"/>
    <n v="30"/>
    <m/>
    <x v="4"/>
    <s v="柯童柱"/>
    <m/>
  </r>
  <r>
    <x v="2"/>
    <x v="5"/>
    <x v="155"/>
    <s v="特发"/>
    <s v="A"/>
    <s v="B"/>
    <x v="20"/>
    <x v="19"/>
    <x v="1"/>
    <x v="0"/>
    <x v="214"/>
    <x v="5"/>
    <x v="5"/>
    <x v="0"/>
    <x v="1"/>
    <x v="3"/>
    <x v="3"/>
    <x v="104"/>
    <x v="363"/>
    <m/>
    <n v="296400"/>
    <x v="5"/>
    <x v="6"/>
    <x v="2"/>
    <x v="383"/>
    <x v="17"/>
    <s v="171227/28"/>
    <x v="230"/>
    <d v="2018-01-15T00:00:00"/>
    <x v="1"/>
    <n v="30"/>
    <m/>
    <x v="4"/>
    <s v="柯童柱"/>
    <m/>
  </r>
  <r>
    <x v="2"/>
    <x v="5"/>
    <x v="0"/>
    <s v="特发"/>
    <s v="A"/>
    <s v="B"/>
    <x v="20"/>
    <x v="19"/>
    <x v="1"/>
    <x v="0"/>
    <x v="215"/>
    <x v="4"/>
    <x v="64"/>
    <x v="0"/>
    <x v="14"/>
    <x v="66"/>
    <x v="65"/>
    <x v="106"/>
    <x v="364"/>
    <m/>
    <n v="111000"/>
    <x v="8"/>
    <x v="2"/>
    <x v="6"/>
    <x v="384"/>
    <x v="207"/>
    <n v="180113"/>
    <x v="231"/>
    <d v="2018-01-16T00:00:00"/>
    <x v="1"/>
    <n v="30"/>
    <m/>
    <x v="4"/>
    <s v="柯童柱"/>
    <m/>
  </r>
  <r>
    <x v="2"/>
    <x v="25"/>
    <x v="154"/>
    <s v="特发"/>
    <s v="A"/>
    <s v="B"/>
    <x v="20"/>
    <x v="19"/>
    <x v="1"/>
    <x v="0"/>
    <x v="213"/>
    <x v="4"/>
    <x v="64"/>
    <x v="0"/>
    <x v="14"/>
    <x v="2"/>
    <x v="2"/>
    <x v="106"/>
    <x v="365"/>
    <m/>
    <n v="14800"/>
    <x v="3"/>
    <x v="17"/>
    <x v="6"/>
    <x v="382"/>
    <x v="200"/>
    <n v="180113"/>
    <x v="229"/>
    <d v="2018-02-01T00:00:00"/>
    <x v="19"/>
    <n v="30"/>
    <m/>
    <x v="4"/>
    <s v="柯童柱"/>
    <m/>
  </r>
  <r>
    <x v="2"/>
    <x v="5"/>
    <x v="0"/>
    <s v="特发"/>
    <s v="A"/>
    <s v="B"/>
    <x v="20"/>
    <x v="19"/>
    <x v="1"/>
    <x v="0"/>
    <x v="216"/>
    <x v="4"/>
    <x v="65"/>
    <x v="0"/>
    <x v="2"/>
    <x v="39"/>
    <x v="37"/>
    <x v="107"/>
    <x v="366"/>
    <m/>
    <n v="3060"/>
    <x v="5"/>
    <x v="6"/>
    <x v="1"/>
    <x v="385"/>
    <x v="208"/>
    <n v="180110"/>
    <x v="232"/>
    <d v="2018-01-15T00:00:00"/>
    <x v="1"/>
    <n v="30"/>
    <m/>
    <x v="4"/>
    <s v="柯童柱"/>
    <m/>
  </r>
  <r>
    <x v="2"/>
    <x v="1"/>
    <x v="0"/>
    <s v="特发"/>
    <s v="A"/>
    <s v="B"/>
    <x v="20"/>
    <x v="19"/>
    <x v="1"/>
    <x v="0"/>
    <x v="215"/>
    <x v="4"/>
    <x v="66"/>
    <x v="14"/>
    <x v="4"/>
    <x v="90"/>
    <x v="89"/>
    <x v="107"/>
    <x v="367"/>
    <m/>
    <n v="1239.3"/>
    <x v="8"/>
    <x v="2"/>
    <x v="1"/>
    <x v="384"/>
    <x v="209"/>
    <n v="180113"/>
    <x v="231"/>
    <d v="2018-01-16T00:00:00"/>
    <x v="1"/>
    <n v="30"/>
    <m/>
    <x v="4"/>
    <s v="柯童柱"/>
    <m/>
  </r>
  <r>
    <x v="2"/>
    <x v="31"/>
    <x v="156"/>
    <s v="特发"/>
    <s v="A"/>
    <s v="B"/>
    <x v="20"/>
    <x v="19"/>
    <x v="1"/>
    <x v="0"/>
    <x v="217"/>
    <x v="3"/>
    <x v="3"/>
    <x v="0"/>
    <x v="1"/>
    <x v="3"/>
    <x v="3"/>
    <x v="108"/>
    <x v="368"/>
    <m/>
    <n v="260400"/>
    <x v="43"/>
    <x v="26"/>
    <x v="2"/>
    <x v="386"/>
    <x v="17"/>
    <m/>
    <x v="233"/>
    <d v="2018-01-19T00:00:00"/>
    <x v="1"/>
    <n v="30"/>
    <m/>
    <x v="4"/>
    <s v="柯童柱"/>
    <m/>
  </r>
  <r>
    <x v="2"/>
    <x v="20"/>
    <x v="157"/>
    <s v="特发"/>
    <s v="A"/>
    <s v="B"/>
    <x v="20"/>
    <x v="19"/>
    <x v="1"/>
    <x v="0"/>
    <x v="218"/>
    <x v="3"/>
    <x v="3"/>
    <x v="48"/>
    <x v="1"/>
    <x v="42"/>
    <x v="40"/>
    <x v="109"/>
    <x v="369"/>
    <m/>
    <n v="54060"/>
    <x v="8"/>
    <x v="2"/>
    <x v="2"/>
    <x v="387"/>
    <x v="199"/>
    <n v="180114"/>
    <x v="234"/>
    <d v="2018-02-01T00:00:00"/>
    <x v="19"/>
    <n v="30"/>
    <m/>
    <x v="4"/>
    <s v="柯童柱"/>
    <m/>
  </r>
  <r>
    <x v="2"/>
    <x v="20"/>
    <x v="158"/>
    <s v="特发"/>
    <s v="A"/>
    <s v="B"/>
    <x v="20"/>
    <x v="19"/>
    <x v="1"/>
    <x v="0"/>
    <x v="219"/>
    <x v="3"/>
    <x v="8"/>
    <x v="24"/>
    <x v="1"/>
    <x v="3"/>
    <x v="3"/>
    <x v="14"/>
    <x v="113"/>
    <m/>
    <n v="272400"/>
    <x v="42"/>
    <x v="28"/>
    <x v="2"/>
    <x v="388"/>
    <x v="17"/>
    <s v="180117/18"/>
    <x v="235"/>
    <d v="2018-02-01T00:00:00"/>
    <x v="19"/>
    <n v="30"/>
    <m/>
    <x v="4"/>
    <s v="柯童柱"/>
    <m/>
  </r>
  <r>
    <x v="2"/>
    <x v="20"/>
    <x v="158"/>
    <s v="特发"/>
    <s v="A"/>
    <s v="B"/>
    <x v="20"/>
    <x v="19"/>
    <x v="1"/>
    <x v="0"/>
    <x v="219"/>
    <x v="3"/>
    <x v="8"/>
    <x v="24"/>
    <x v="1"/>
    <x v="3"/>
    <x v="3"/>
    <x v="14"/>
    <x v="113"/>
    <m/>
    <n v="272400"/>
    <x v="16"/>
    <x v="30"/>
    <x v="2"/>
    <x v="389"/>
    <x v="17"/>
    <s v="180122/23"/>
    <x v="235"/>
    <d v="2018-02-01T00:00:00"/>
    <x v="19"/>
    <n v="30"/>
    <m/>
    <x v="4"/>
    <s v="柯童柱"/>
    <m/>
  </r>
  <r>
    <x v="2"/>
    <x v="25"/>
    <x v="159"/>
    <s v="特发"/>
    <s v="A"/>
    <s v="B"/>
    <x v="20"/>
    <x v="19"/>
    <x v="1"/>
    <x v="0"/>
    <x v="220"/>
    <x v="3"/>
    <x v="8"/>
    <x v="24"/>
    <x v="1"/>
    <x v="3"/>
    <x v="3"/>
    <x v="14"/>
    <x v="113"/>
    <m/>
    <n v="272400"/>
    <x v="3"/>
    <x v="17"/>
    <x v="2"/>
    <x v="390"/>
    <x v="17"/>
    <s v="180119/20"/>
    <x v="236"/>
    <d v="2018-02-01T00:00:00"/>
    <x v="19"/>
    <n v="30"/>
    <m/>
    <x v="4"/>
    <s v="柯童柱"/>
    <m/>
  </r>
  <r>
    <x v="2"/>
    <x v="25"/>
    <x v="160"/>
    <s v="特发"/>
    <s v="A"/>
    <s v="B"/>
    <x v="20"/>
    <x v="19"/>
    <x v="1"/>
    <x v="0"/>
    <x v="221"/>
    <x v="3"/>
    <x v="8"/>
    <x v="24"/>
    <x v="1"/>
    <x v="3"/>
    <x v="3"/>
    <x v="14"/>
    <x v="113"/>
    <m/>
    <n v="272400"/>
    <x v="1"/>
    <x v="42"/>
    <x v="2"/>
    <x v="391"/>
    <x v="17"/>
    <n v="180126"/>
    <x v="0"/>
    <m/>
    <x v="17"/>
    <n v="30"/>
    <m/>
    <x v="4"/>
    <s v="柯童柱"/>
    <m/>
  </r>
  <r>
    <x v="5"/>
    <x v="25"/>
    <x v="160"/>
    <s v="特发"/>
    <s v="A"/>
    <s v="B"/>
    <x v="20"/>
    <x v="19"/>
    <x v="1"/>
    <x v="0"/>
    <x v="221"/>
    <x v="3"/>
    <x v="8"/>
    <x v="24"/>
    <x v="1"/>
    <x v="3"/>
    <x v="3"/>
    <x v="14"/>
    <x v="113"/>
    <m/>
    <n v="272400"/>
    <x v="46"/>
    <x v="41"/>
    <x v="2"/>
    <x v="392"/>
    <x v="17"/>
    <s v="180128/29"/>
    <x v="0"/>
    <m/>
    <x v="17"/>
    <n v="30"/>
    <m/>
    <x v="4"/>
    <s v="柯童柱"/>
    <m/>
  </r>
  <r>
    <x v="7"/>
    <x v="25"/>
    <x v="160"/>
    <s v="特发"/>
    <s v="A"/>
    <s v="B"/>
    <x v="20"/>
    <x v="19"/>
    <x v="1"/>
    <x v="0"/>
    <x v="221"/>
    <x v="3"/>
    <x v="8"/>
    <x v="24"/>
    <x v="1"/>
    <x v="3"/>
    <x v="0"/>
    <x v="14"/>
    <x v="111"/>
    <m/>
    <n v="0"/>
    <x v="68"/>
    <x v="66"/>
    <x v="2"/>
    <x v="0"/>
    <x v="0"/>
    <m/>
    <x v="0"/>
    <m/>
    <x v="17"/>
    <n v="30"/>
    <m/>
    <x v="4"/>
    <s v="柯童柱"/>
    <m/>
  </r>
  <r>
    <x v="7"/>
    <x v="25"/>
    <x v="161"/>
    <s v="特发"/>
    <s v="A"/>
    <s v="B"/>
    <x v="20"/>
    <x v="19"/>
    <x v="1"/>
    <x v="0"/>
    <x v="222"/>
    <x v="3"/>
    <x v="8"/>
    <x v="24"/>
    <x v="1"/>
    <x v="3"/>
    <x v="0"/>
    <x v="14"/>
    <x v="111"/>
    <m/>
    <n v="0"/>
    <x v="69"/>
    <x v="67"/>
    <x v="2"/>
    <x v="0"/>
    <x v="0"/>
    <m/>
    <x v="0"/>
    <m/>
    <x v="17"/>
    <n v="30"/>
    <m/>
    <x v="4"/>
    <s v="柯童柱"/>
    <m/>
  </r>
  <r>
    <x v="7"/>
    <x v="25"/>
    <x v="161"/>
    <s v="特发"/>
    <s v="A"/>
    <s v="B"/>
    <x v="20"/>
    <x v="19"/>
    <x v="1"/>
    <x v="0"/>
    <x v="222"/>
    <x v="3"/>
    <x v="8"/>
    <x v="24"/>
    <x v="1"/>
    <x v="3"/>
    <x v="0"/>
    <x v="14"/>
    <x v="111"/>
    <m/>
    <n v="0"/>
    <x v="70"/>
    <x v="68"/>
    <x v="2"/>
    <x v="0"/>
    <x v="0"/>
    <m/>
    <x v="0"/>
    <m/>
    <x v="17"/>
    <n v="30"/>
    <m/>
    <x v="4"/>
    <s v="柯童柱"/>
    <m/>
  </r>
  <r>
    <x v="5"/>
    <x v="25"/>
    <x v="161"/>
    <s v="特发"/>
    <s v="A"/>
    <s v="B"/>
    <x v="20"/>
    <x v="19"/>
    <x v="1"/>
    <x v="0"/>
    <x v="222"/>
    <x v="3"/>
    <x v="8"/>
    <x v="24"/>
    <x v="1"/>
    <x v="3"/>
    <x v="0"/>
    <x v="14"/>
    <x v="111"/>
    <m/>
    <n v="0"/>
    <x v="20"/>
    <x v="23"/>
    <x v="2"/>
    <x v="0"/>
    <x v="0"/>
    <m/>
    <x v="0"/>
    <m/>
    <x v="17"/>
    <n v="30"/>
    <m/>
    <x v="4"/>
    <s v="柯童柱"/>
    <m/>
  </r>
  <r>
    <x v="2"/>
    <x v="5"/>
    <x v="0"/>
    <s v="特发"/>
    <s v="A"/>
    <s v="B"/>
    <x v="20"/>
    <x v="19"/>
    <x v="1"/>
    <x v="0"/>
    <x v="216"/>
    <x v="4"/>
    <x v="11"/>
    <x v="0"/>
    <x v="2"/>
    <x v="91"/>
    <x v="90"/>
    <x v="110"/>
    <x v="370"/>
    <m/>
    <n v="37500"/>
    <x v="5"/>
    <x v="6"/>
    <x v="6"/>
    <x v="385"/>
    <x v="210"/>
    <n v="171129"/>
    <x v="232"/>
    <d v="2018-01-15T00:00:00"/>
    <x v="1"/>
    <n v="30"/>
    <m/>
    <x v="4"/>
    <s v="柯童柱"/>
    <m/>
  </r>
  <r>
    <x v="2"/>
    <x v="15"/>
    <x v="0"/>
    <s v="特发"/>
    <s v="A"/>
    <s v="B"/>
    <x v="20"/>
    <x v="19"/>
    <x v="1"/>
    <x v="0"/>
    <x v="223"/>
    <x v="2"/>
    <x v="67"/>
    <x v="0"/>
    <x v="1"/>
    <x v="7"/>
    <x v="7"/>
    <x v="111"/>
    <x v="371"/>
    <m/>
    <n v="12375"/>
    <x v="5"/>
    <x v="6"/>
    <x v="1"/>
    <x v="393"/>
    <x v="211"/>
    <n v="180111"/>
    <x v="237"/>
    <d v="2018-01-15T00:00:00"/>
    <x v="1"/>
    <n v="30"/>
    <m/>
    <x v="4"/>
    <s v="柯童柱"/>
    <m/>
  </r>
  <r>
    <x v="2"/>
    <x v="15"/>
    <x v="0"/>
    <s v="特发"/>
    <s v="A"/>
    <s v="B"/>
    <x v="20"/>
    <x v="19"/>
    <x v="1"/>
    <x v="0"/>
    <x v="223"/>
    <x v="2"/>
    <x v="67"/>
    <x v="5"/>
    <x v="1"/>
    <x v="46"/>
    <x v="44"/>
    <x v="12"/>
    <x v="111"/>
    <m/>
    <n v="0"/>
    <x v="5"/>
    <x v="6"/>
    <x v="1"/>
    <x v="394"/>
    <x v="212"/>
    <n v="180111"/>
    <x v="0"/>
    <m/>
    <x v="17"/>
    <n v="30"/>
    <m/>
    <x v="4"/>
    <s v="柯童柱"/>
    <m/>
  </r>
  <r>
    <x v="2"/>
    <x v="28"/>
    <x v="0"/>
    <s v="特发"/>
    <s v="A"/>
    <s v="B"/>
    <x v="20"/>
    <x v="19"/>
    <x v="1"/>
    <x v="0"/>
    <x v="224"/>
    <x v="2"/>
    <x v="68"/>
    <x v="0"/>
    <x v="1"/>
    <x v="91"/>
    <x v="90"/>
    <x v="78"/>
    <x v="372"/>
    <m/>
    <n v="47500"/>
    <x v="12"/>
    <x v="13"/>
    <x v="1"/>
    <x v="395"/>
    <x v="213"/>
    <n v="180104"/>
    <x v="238"/>
    <d v="2018-01-15T00:00:00"/>
    <x v="1"/>
    <n v="30"/>
    <m/>
    <x v="4"/>
    <s v="柯童柱"/>
    <m/>
  </r>
  <r>
    <x v="2"/>
    <x v="28"/>
    <x v="0"/>
    <s v="特发"/>
    <s v="A"/>
    <s v="B"/>
    <x v="20"/>
    <x v="19"/>
    <x v="1"/>
    <x v="0"/>
    <x v="224"/>
    <x v="2"/>
    <x v="68"/>
    <x v="0"/>
    <x v="2"/>
    <x v="46"/>
    <x v="44"/>
    <x v="78"/>
    <x v="373"/>
    <m/>
    <n v="950"/>
    <x v="12"/>
    <x v="13"/>
    <x v="1"/>
    <x v="395"/>
    <x v="214"/>
    <n v="180105"/>
    <x v="238"/>
    <d v="2018-01-15T00:00:00"/>
    <x v="1"/>
    <n v="30"/>
    <m/>
    <x v="4"/>
    <s v="柯童柱"/>
    <m/>
  </r>
  <r>
    <x v="2"/>
    <x v="25"/>
    <x v="154"/>
    <s v="特发"/>
    <s v="A"/>
    <s v="B"/>
    <x v="20"/>
    <x v="19"/>
    <x v="1"/>
    <x v="0"/>
    <x v="213"/>
    <x v="2"/>
    <x v="9"/>
    <x v="0"/>
    <x v="1"/>
    <x v="2"/>
    <x v="2"/>
    <x v="79"/>
    <x v="374"/>
    <m/>
    <n v="11500"/>
    <x v="3"/>
    <x v="17"/>
    <x v="3"/>
    <x v="396"/>
    <x v="200"/>
    <n v="180103"/>
    <x v="229"/>
    <d v="2018-02-01T00:00:00"/>
    <x v="19"/>
    <n v="30"/>
    <m/>
    <x v="4"/>
    <s v="柯童柱"/>
    <m/>
  </r>
  <r>
    <x v="2"/>
    <x v="23"/>
    <x v="162"/>
    <s v="特发"/>
    <s v="A"/>
    <s v="B"/>
    <x v="20"/>
    <x v="19"/>
    <x v="1"/>
    <x v="0"/>
    <x v="225"/>
    <x v="2"/>
    <x v="9"/>
    <x v="0"/>
    <x v="1"/>
    <x v="22"/>
    <x v="23"/>
    <x v="79"/>
    <x v="375"/>
    <m/>
    <n v="17250"/>
    <x v="15"/>
    <x v="17"/>
    <x v="18"/>
    <x v="397"/>
    <x v="215"/>
    <n v="180103"/>
    <x v="239"/>
    <d v="2018-02-01T00:00:00"/>
    <x v="19"/>
    <n v="30"/>
    <m/>
    <x v="4"/>
    <s v="柯童柱"/>
    <m/>
  </r>
  <r>
    <x v="2"/>
    <x v="14"/>
    <x v="163"/>
    <s v="特发"/>
    <s v="A"/>
    <s v="A"/>
    <x v="57"/>
    <x v="56"/>
    <x v="1"/>
    <x v="0"/>
    <x v="226"/>
    <x v="4"/>
    <x v="69"/>
    <x v="0"/>
    <x v="2"/>
    <x v="2"/>
    <x v="2"/>
    <x v="112"/>
    <x v="376"/>
    <m/>
    <n v="15850"/>
    <x v="16"/>
    <x v="49"/>
    <x v="6"/>
    <x v="398"/>
    <x v="28"/>
    <n v="180110"/>
    <x v="240"/>
    <d v="2018-02-08T00:00:00"/>
    <x v="19"/>
    <n v="30"/>
    <m/>
    <x v="4"/>
    <s v="柯童柱"/>
    <m/>
  </r>
  <r>
    <x v="2"/>
    <x v="10"/>
    <x v="164"/>
    <s v="长飞"/>
    <s v="A"/>
    <s v="C"/>
    <x v="6"/>
    <x v="6"/>
    <x v="1"/>
    <x v="0"/>
    <x v="227"/>
    <x v="3"/>
    <x v="8"/>
    <x v="0"/>
    <x v="1"/>
    <x v="3"/>
    <x v="3"/>
    <x v="113"/>
    <x v="377"/>
    <m/>
    <n v="282600"/>
    <x v="11"/>
    <x v="13"/>
    <x v="2"/>
    <x v="399"/>
    <x v="216"/>
    <s v="180103/04"/>
    <x v="241"/>
    <d v="2018-01-23T00:00:00"/>
    <x v="1"/>
    <n v="30"/>
    <m/>
    <x v="3"/>
    <s v="石浩宇"/>
    <m/>
  </r>
  <r>
    <x v="2"/>
    <x v="10"/>
    <x v="164"/>
    <s v="长飞"/>
    <s v="A"/>
    <s v="C"/>
    <x v="6"/>
    <x v="6"/>
    <x v="3"/>
    <x v="0"/>
    <x v="227"/>
    <x v="3"/>
    <x v="8"/>
    <x v="0"/>
    <x v="1"/>
    <x v="37"/>
    <x v="11"/>
    <x v="113"/>
    <x v="378"/>
    <m/>
    <n v="296730"/>
    <x v="5"/>
    <x v="15"/>
    <x v="4"/>
    <x v="400"/>
    <x v="3"/>
    <s v="180108/09/12"/>
    <x v="242"/>
    <d v="2018-01-23T00:00:00"/>
    <x v="1"/>
    <n v="30"/>
    <m/>
    <x v="3"/>
    <s v="石浩宇"/>
    <m/>
  </r>
  <r>
    <x v="2"/>
    <x v="10"/>
    <x v="164"/>
    <s v="长飞"/>
    <s v="A"/>
    <s v="C"/>
    <x v="6"/>
    <x v="6"/>
    <x v="3"/>
    <x v="0"/>
    <x v="227"/>
    <x v="3"/>
    <x v="8"/>
    <x v="0"/>
    <x v="1"/>
    <x v="37"/>
    <x v="11"/>
    <x v="113"/>
    <x v="378"/>
    <m/>
    <n v="296730"/>
    <x v="14"/>
    <x v="6"/>
    <x v="4"/>
    <x v="401"/>
    <x v="3"/>
    <s v="1801（08.14.15"/>
    <x v="242"/>
    <d v="2018-01-23T00:00:00"/>
    <x v="1"/>
    <n v="30"/>
    <m/>
    <x v="3"/>
    <s v="石浩宇"/>
    <m/>
  </r>
  <r>
    <x v="2"/>
    <x v="10"/>
    <x v="164"/>
    <s v="长飞"/>
    <s v="A"/>
    <s v="C"/>
    <x v="6"/>
    <x v="6"/>
    <x v="3"/>
    <x v="0"/>
    <x v="227"/>
    <x v="3"/>
    <x v="8"/>
    <x v="0"/>
    <x v="1"/>
    <x v="37"/>
    <x v="11"/>
    <x v="113"/>
    <x v="378"/>
    <m/>
    <n v="296730"/>
    <x v="25"/>
    <x v="51"/>
    <x v="4"/>
    <x v="402"/>
    <x v="3"/>
    <s v="1801（12.13.14）"/>
    <x v="242"/>
    <d v="2018-01-23T00:00:00"/>
    <x v="1"/>
    <n v="30"/>
    <m/>
    <x v="3"/>
    <s v="石浩宇"/>
    <m/>
  </r>
  <r>
    <x v="2"/>
    <x v="2"/>
    <x v="165"/>
    <s v="长飞"/>
    <s v="A"/>
    <s v="C"/>
    <x v="6"/>
    <x v="6"/>
    <x v="1"/>
    <x v="0"/>
    <x v="228"/>
    <x v="2"/>
    <x v="2"/>
    <x v="0"/>
    <x v="1"/>
    <x v="92"/>
    <x v="91"/>
    <x v="8"/>
    <x v="379"/>
    <m/>
    <n v="247500"/>
    <x v="40"/>
    <x v="54"/>
    <x v="2"/>
    <x v="403"/>
    <x v="217"/>
    <n v="180117"/>
    <x v="243"/>
    <d v="2018-01-23T00:00:00"/>
    <x v="1"/>
    <n v="30"/>
    <m/>
    <x v="3"/>
    <s v="石浩宇"/>
    <m/>
  </r>
  <r>
    <x v="2"/>
    <x v="2"/>
    <x v="166"/>
    <s v="长飞"/>
    <s v="A"/>
    <s v="C"/>
    <x v="6"/>
    <x v="6"/>
    <x v="1"/>
    <x v="0"/>
    <x v="228"/>
    <x v="3"/>
    <x v="8"/>
    <x v="0"/>
    <x v="1"/>
    <x v="66"/>
    <x v="65"/>
    <x v="113"/>
    <x v="380"/>
    <m/>
    <n v="70650"/>
    <x v="40"/>
    <x v="54"/>
    <x v="2"/>
    <x v="404"/>
    <x v="218"/>
    <n v="180119"/>
    <x v="244"/>
    <d v="2018-01-23T00:00:00"/>
    <x v="1"/>
    <n v="30"/>
    <m/>
    <x v="3"/>
    <s v="石浩宇"/>
    <m/>
  </r>
  <r>
    <x v="2"/>
    <x v="21"/>
    <x v="167"/>
    <s v="长飞"/>
    <s v="A"/>
    <s v="C"/>
    <x v="6"/>
    <x v="6"/>
    <x v="3"/>
    <x v="0"/>
    <x v="229"/>
    <x v="3"/>
    <x v="8"/>
    <x v="0"/>
    <x v="1"/>
    <x v="37"/>
    <x v="11"/>
    <x v="113"/>
    <x v="378"/>
    <m/>
    <n v="296730"/>
    <x v="53"/>
    <x v="29"/>
    <x v="4"/>
    <x v="405"/>
    <x v="3"/>
    <s v="1801（21.22.23"/>
    <x v="245"/>
    <d v="2018-01-23T00:00:00"/>
    <x v="1"/>
    <n v="30"/>
    <m/>
    <x v="3"/>
    <s v="石浩宇"/>
    <m/>
  </r>
  <r>
    <x v="5"/>
    <x v="30"/>
    <x v="168"/>
    <s v="长飞"/>
    <s v="A"/>
    <s v="C"/>
    <x v="6"/>
    <x v="6"/>
    <x v="1"/>
    <x v="0"/>
    <x v="230"/>
    <x v="2"/>
    <x v="2"/>
    <x v="0"/>
    <x v="1"/>
    <x v="3"/>
    <x v="3"/>
    <x v="8"/>
    <x v="114"/>
    <m/>
    <n v="330000"/>
    <x v="54"/>
    <x v="69"/>
    <x v="2"/>
    <x v="406"/>
    <x v="216"/>
    <s v="180117/28"/>
    <x v="246"/>
    <d v="2018-02-03T00:00:00"/>
    <x v="19"/>
    <n v="30"/>
    <m/>
    <x v="3"/>
    <s v="石浩宇"/>
    <m/>
  </r>
  <r>
    <x v="2"/>
    <x v="30"/>
    <x v="169"/>
    <s v="长飞"/>
    <s v="A"/>
    <s v="C"/>
    <x v="6"/>
    <x v="6"/>
    <x v="3"/>
    <x v="0"/>
    <x v="230"/>
    <x v="3"/>
    <x v="8"/>
    <x v="0"/>
    <x v="1"/>
    <x v="37"/>
    <x v="11"/>
    <x v="113"/>
    <x v="378"/>
    <m/>
    <n v="296730"/>
    <x v="4"/>
    <x v="5"/>
    <x v="4"/>
    <x v="407"/>
    <x v="3"/>
    <s v="1801（20.21.22"/>
    <x v="247"/>
    <d v="2018-02-01T00:00:00"/>
    <x v="19"/>
    <n v="30"/>
    <m/>
    <x v="3"/>
    <s v="石浩宇"/>
    <m/>
  </r>
  <r>
    <x v="2"/>
    <x v="29"/>
    <x v="0"/>
    <s v="其他"/>
    <s v="B"/>
    <s v="A"/>
    <x v="33"/>
    <x v="32"/>
    <x v="4"/>
    <x v="0"/>
    <x v="231"/>
    <x v="2"/>
    <x v="70"/>
    <x v="0"/>
    <x v="7"/>
    <x v="39"/>
    <x v="37"/>
    <x v="114"/>
    <x v="381"/>
    <m/>
    <n v="4000"/>
    <x v="7"/>
    <x v="8"/>
    <x v="1"/>
    <x v="408"/>
    <x v="3"/>
    <m/>
    <x v="248"/>
    <d v="2018-01-18T00:00:00"/>
    <x v="1"/>
    <n v="30"/>
    <m/>
    <x v="1"/>
    <s v="徐绪盛"/>
    <m/>
  </r>
  <r>
    <x v="8"/>
    <x v="22"/>
    <x v="0"/>
    <s v="其他"/>
    <s v="B"/>
    <s v="C"/>
    <x v="30"/>
    <x v="29"/>
    <x v="1"/>
    <x v="0"/>
    <x v="232"/>
    <x v="2"/>
    <x v="40"/>
    <x v="0"/>
    <x v="1"/>
    <x v="47"/>
    <x v="45"/>
    <x v="6"/>
    <x v="382"/>
    <m/>
    <n v="97650"/>
    <x v="41"/>
    <x v="11"/>
    <x v="2"/>
    <x v="409"/>
    <x v="219"/>
    <m/>
    <x v="249"/>
    <d v="2018-01-23T00:00:00"/>
    <x v="20"/>
    <n v="90"/>
    <m/>
    <x v="0"/>
    <s v="杭得利"/>
    <m/>
  </r>
  <r>
    <x v="2"/>
    <x v="7"/>
    <x v="0"/>
    <s v="其他"/>
    <s v="B"/>
    <s v="C"/>
    <x v="30"/>
    <x v="29"/>
    <x v="1"/>
    <x v="0"/>
    <x v="233"/>
    <x v="2"/>
    <x v="40"/>
    <x v="0"/>
    <x v="1"/>
    <x v="27"/>
    <x v="27"/>
    <x v="6"/>
    <x v="383"/>
    <m/>
    <n v="20925"/>
    <x v="8"/>
    <x v="9"/>
    <x v="2"/>
    <x v="410"/>
    <x v="220"/>
    <n v="171229"/>
    <x v="250"/>
    <d v="2018-01-19T00:00:00"/>
    <x v="20"/>
    <n v="90"/>
    <m/>
    <x v="0"/>
    <s v="杭得利"/>
    <m/>
  </r>
  <r>
    <x v="2"/>
    <x v="7"/>
    <x v="0"/>
    <s v="其他"/>
    <s v="B"/>
    <s v="C"/>
    <x v="30"/>
    <x v="29"/>
    <x v="1"/>
    <x v="0"/>
    <x v="233"/>
    <x v="2"/>
    <x v="71"/>
    <x v="0"/>
    <x v="8"/>
    <x v="42"/>
    <x v="40"/>
    <x v="16"/>
    <x v="205"/>
    <m/>
    <n v="58800"/>
    <x v="8"/>
    <x v="9"/>
    <x v="2"/>
    <x v="410"/>
    <x v="221"/>
    <n v="180115"/>
    <x v="250"/>
    <d v="2018-01-19T00:00:00"/>
    <x v="20"/>
    <n v="90"/>
    <m/>
    <x v="0"/>
    <s v="杭得利"/>
    <m/>
  </r>
  <r>
    <x v="2"/>
    <x v="4"/>
    <x v="170"/>
    <s v="其他"/>
    <s v="B"/>
    <s v="C"/>
    <x v="30"/>
    <x v="29"/>
    <x v="1"/>
    <x v="0"/>
    <x v="233"/>
    <x v="2"/>
    <x v="71"/>
    <x v="0"/>
    <x v="8"/>
    <x v="27"/>
    <x v="27"/>
    <x v="16"/>
    <x v="384"/>
    <m/>
    <n v="22050"/>
    <x v="1"/>
    <x v="1"/>
    <x v="2"/>
    <x v="411"/>
    <x v="222"/>
    <n v="180127"/>
    <x v="251"/>
    <d v="2018-02-03T00:00:00"/>
    <x v="7"/>
    <n v="90"/>
    <m/>
    <x v="0"/>
    <s v="杭得利"/>
    <m/>
  </r>
  <r>
    <x v="2"/>
    <x v="4"/>
    <x v="170"/>
    <s v="其他"/>
    <s v="B"/>
    <s v="C"/>
    <x v="30"/>
    <x v="29"/>
    <x v="1"/>
    <x v="0"/>
    <x v="233"/>
    <x v="2"/>
    <x v="40"/>
    <x v="0"/>
    <x v="8"/>
    <x v="42"/>
    <x v="40"/>
    <x v="6"/>
    <x v="385"/>
    <m/>
    <n v="55800"/>
    <x v="1"/>
    <x v="1"/>
    <x v="2"/>
    <x v="411"/>
    <x v="223"/>
    <n v="180108"/>
    <x v="251"/>
    <d v="2018-02-03T00:00:00"/>
    <x v="7"/>
    <n v="90"/>
    <m/>
    <x v="0"/>
    <s v="杭得利"/>
    <m/>
  </r>
  <r>
    <x v="2"/>
    <x v="11"/>
    <x v="0"/>
    <s v="烽火"/>
    <s v="A"/>
    <s v="B"/>
    <x v="10"/>
    <x v="10"/>
    <x v="1"/>
    <x v="0"/>
    <x v="234"/>
    <x v="7"/>
    <x v="63"/>
    <x v="0"/>
    <x v="1"/>
    <x v="42"/>
    <x v="40"/>
    <x v="115"/>
    <x v="386"/>
    <m/>
    <n v="113100"/>
    <x v="24"/>
    <x v="13"/>
    <x v="2"/>
    <x v="412"/>
    <x v="224"/>
    <n v="180101"/>
    <x v="252"/>
    <d v="2018-01-17T00:00:00"/>
    <x v="1"/>
    <n v="30"/>
    <m/>
    <x v="0"/>
    <s v="杭得利"/>
    <m/>
  </r>
  <r>
    <x v="8"/>
    <x v="22"/>
    <x v="0"/>
    <s v="烽火"/>
    <s v="A"/>
    <s v="B"/>
    <x v="10"/>
    <x v="10"/>
    <x v="1"/>
    <x v="0"/>
    <x v="235"/>
    <x v="7"/>
    <x v="63"/>
    <x v="0"/>
    <x v="1"/>
    <x v="42"/>
    <x v="40"/>
    <x v="115"/>
    <x v="386"/>
    <m/>
    <n v="113100"/>
    <x v="60"/>
    <x v="62"/>
    <x v="2"/>
    <x v="413"/>
    <x v="224"/>
    <n v="171223"/>
    <x v="253"/>
    <d v="2018-01-17T00:00:00"/>
    <x v="1"/>
    <n v="30"/>
    <m/>
    <x v="0"/>
    <s v="杭得利"/>
    <m/>
  </r>
  <r>
    <x v="2"/>
    <x v="9"/>
    <x v="171"/>
    <s v="烽火"/>
    <s v="A"/>
    <s v="B"/>
    <x v="10"/>
    <x v="10"/>
    <x v="1"/>
    <x v="0"/>
    <x v="236"/>
    <x v="5"/>
    <x v="5"/>
    <x v="0"/>
    <x v="1"/>
    <x v="56"/>
    <x v="54"/>
    <x v="48"/>
    <x v="387"/>
    <m/>
    <n v="85500"/>
    <x v="10"/>
    <x v="11"/>
    <x v="2"/>
    <x v="414"/>
    <x v="225"/>
    <n v="172301"/>
    <x v="254"/>
    <d v="2018-01-17T00:00:00"/>
    <x v="1"/>
    <n v="30"/>
    <m/>
    <x v="0"/>
    <s v="杭得利"/>
    <m/>
  </r>
  <r>
    <x v="2"/>
    <x v="24"/>
    <x v="172"/>
    <s v="烽火"/>
    <s v="A"/>
    <s v="B"/>
    <x v="10"/>
    <x v="10"/>
    <x v="1"/>
    <x v="0"/>
    <x v="236"/>
    <x v="5"/>
    <x v="5"/>
    <x v="0"/>
    <x v="1"/>
    <x v="48"/>
    <x v="47"/>
    <x v="48"/>
    <x v="388"/>
    <m/>
    <n v="185250"/>
    <x v="7"/>
    <x v="27"/>
    <x v="2"/>
    <x v="415"/>
    <x v="226"/>
    <s v="180106/07"/>
    <x v="254"/>
    <d v="2018-01-17T00:00:00"/>
    <x v="1"/>
    <n v="30"/>
    <m/>
    <x v="0"/>
    <s v="杭得利"/>
    <m/>
  </r>
  <r>
    <x v="2"/>
    <x v="15"/>
    <x v="173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13"/>
    <x v="14"/>
    <x v="2"/>
    <x v="416"/>
    <x v="227"/>
    <s v="180108/10"/>
    <x v="255"/>
    <d v="2018-02-24T00:00:00"/>
    <x v="19"/>
    <n v="30"/>
    <m/>
    <x v="0"/>
    <s v="杭得利"/>
    <m/>
  </r>
  <r>
    <x v="8"/>
    <x v="22"/>
    <x v="171"/>
    <s v="烽火"/>
    <s v="A"/>
    <s v="B"/>
    <x v="10"/>
    <x v="10"/>
    <x v="1"/>
    <x v="0"/>
    <x v="236"/>
    <x v="5"/>
    <x v="5"/>
    <x v="0"/>
    <x v="1"/>
    <x v="10"/>
    <x v="10"/>
    <x v="48"/>
    <x v="390"/>
    <m/>
    <n v="142500"/>
    <x v="49"/>
    <x v="40"/>
    <x v="2"/>
    <x v="417"/>
    <x v="142"/>
    <n v="171229"/>
    <x v="254"/>
    <d v="2018-01-17T00:00:00"/>
    <x v="1"/>
    <n v="30"/>
    <m/>
    <x v="0"/>
    <s v="杭得利"/>
    <m/>
  </r>
  <r>
    <x v="2"/>
    <x v="24"/>
    <x v="172"/>
    <s v="烽火"/>
    <s v="A"/>
    <s v="B"/>
    <x v="10"/>
    <x v="10"/>
    <x v="1"/>
    <x v="0"/>
    <x v="236"/>
    <x v="5"/>
    <x v="5"/>
    <x v="0"/>
    <x v="1"/>
    <x v="48"/>
    <x v="69"/>
    <x v="48"/>
    <x v="391"/>
    <m/>
    <n v="42750"/>
    <x v="7"/>
    <x v="27"/>
    <x v="2"/>
    <x v="415"/>
    <x v="228"/>
    <s v="180106/07"/>
    <x v="255"/>
    <d v="2018-02-24T00:00:00"/>
    <x v="19"/>
    <n v="30"/>
    <m/>
    <x v="0"/>
    <s v="杭得利"/>
    <m/>
  </r>
  <r>
    <x v="2"/>
    <x v="21"/>
    <x v="174"/>
    <s v="烽火"/>
    <s v="A"/>
    <s v="B"/>
    <x v="10"/>
    <x v="10"/>
    <x v="1"/>
    <x v="9"/>
    <x v="237"/>
    <x v="5"/>
    <x v="5"/>
    <x v="0"/>
    <x v="1"/>
    <x v="48"/>
    <x v="46"/>
    <x v="116"/>
    <x v="392"/>
    <m/>
    <n v="228969.59999999998"/>
    <x v="15"/>
    <x v="17"/>
    <x v="2"/>
    <x v="418"/>
    <x v="227"/>
    <n v="18010820"/>
    <x v="256"/>
    <d v="2018-02-24T00:00:00"/>
    <x v="19"/>
    <n v="30"/>
    <m/>
    <x v="0"/>
    <s v="杭得利"/>
    <m/>
  </r>
  <r>
    <x v="2"/>
    <x v="21"/>
    <x v="174"/>
    <s v="烽火"/>
    <s v="A"/>
    <s v="B"/>
    <x v="10"/>
    <x v="10"/>
    <x v="1"/>
    <x v="9"/>
    <x v="237"/>
    <x v="5"/>
    <x v="5"/>
    <x v="0"/>
    <x v="1"/>
    <x v="93"/>
    <x v="64"/>
    <x v="116"/>
    <x v="393"/>
    <m/>
    <n v="271901.39999999997"/>
    <x v="53"/>
    <x v="25"/>
    <x v="2"/>
    <x v="419"/>
    <x v="229"/>
    <n v="180123"/>
    <x v="256"/>
    <d v="2018-02-24T00:00:00"/>
    <x v="19"/>
    <n v="30"/>
    <m/>
    <x v="0"/>
    <s v="杭得利"/>
    <m/>
  </r>
  <r>
    <x v="2"/>
    <x v="21"/>
    <x v="175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30"/>
    <x v="29"/>
    <x v="2"/>
    <x v="420"/>
    <x v="227"/>
    <s v="180121/22"/>
    <x v="255"/>
    <d v="2018-02-24T00:00:00"/>
    <x v="19"/>
    <n v="30"/>
    <m/>
    <x v="0"/>
    <s v="杭得利"/>
    <m/>
  </r>
  <r>
    <x v="2"/>
    <x v="30"/>
    <x v="176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16"/>
    <x v="18"/>
    <x v="2"/>
    <x v="421"/>
    <x v="227"/>
    <s v="180124/25"/>
    <x v="255"/>
    <d v="2018-02-24T00:00:00"/>
    <x v="19"/>
    <n v="30"/>
    <m/>
    <x v="0"/>
    <s v="杭得利"/>
    <m/>
  </r>
  <r>
    <x v="8"/>
    <x v="22"/>
    <x v="0"/>
    <s v="烽火"/>
    <s v="A"/>
    <s v="B"/>
    <x v="10"/>
    <x v="10"/>
    <x v="1"/>
    <x v="0"/>
    <x v="238"/>
    <x v="4"/>
    <x v="72"/>
    <x v="0"/>
    <x v="1"/>
    <x v="83"/>
    <x v="82"/>
    <x v="117"/>
    <x v="394"/>
    <m/>
    <n v="112050"/>
    <x v="62"/>
    <x v="59"/>
    <x v="2"/>
    <x v="422"/>
    <x v="172"/>
    <n v="171214"/>
    <x v="257"/>
    <d v="2018-01-17T00:00:00"/>
    <x v="1"/>
    <n v="30"/>
    <m/>
    <x v="0"/>
    <s v="杭得利"/>
    <m/>
  </r>
  <r>
    <x v="2"/>
    <x v="11"/>
    <x v="177"/>
    <s v="烽火"/>
    <s v="A"/>
    <s v="B"/>
    <x v="10"/>
    <x v="10"/>
    <x v="1"/>
    <x v="0"/>
    <x v="239"/>
    <x v="5"/>
    <x v="37"/>
    <x v="17"/>
    <x v="1"/>
    <x v="5"/>
    <x v="5"/>
    <x v="118"/>
    <x v="395"/>
    <m/>
    <n v="33900"/>
    <x v="24"/>
    <x v="13"/>
    <x v="2"/>
    <x v="423"/>
    <x v="163"/>
    <n v="180106"/>
    <x v="258"/>
    <d v="2018-01-17T00:00:00"/>
    <x v="31"/>
    <n v="31"/>
    <m/>
    <x v="0"/>
    <s v="杭得利"/>
    <m/>
  </r>
  <r>
    <x v="2"/>
    <x v="7"/>
    <x v="0"/>
    <s v="烽火"/>
    <s v="A"/>
    <s v="B"/>
    <x v="10"/>
    <x v="10"/>
    <x v="1"/>
    <x v="0"/>
    <x v="0"/>
    <x v="4"/>
    <x v="44"/>
    <x v="5"/>
    <x v="1"/>
    <x v="32"/>
    <x v="30"/>
    <x v="12"/>
    <x v="111"/>
    <m/>
    <n v="0"/>
    <x v="8"/>
    <x v="9"/>
    <x v="1"/>
    <x v="424"/>
    <x v="230"/>
    <n v="171229"/>
    <x v="0"/>
    <m/>
    <x v="17"/>
    <n v="30"/>
    <m/>
    <x v="0"/>
    <s v="杭得利"/>
    <m/>
  </r>
  <r>
    <x v="2"/>
    <x v="9"/>
    <x v="0"/>
    <s v="烽火"/>
    <s v="A"/>
    <s v="B"/>
    <x v="10"/>
    <x v="10"/>
    <x v="1"/>
    <x v="0"/>
    <x v="240"/>
    <x v="4"/>
    <x v="73"/>
    <x v="0"/>
    <x v="2"/>
    <x v="5"/>
    <x v="5"/>
    <x v="77"/>
    <x v="396"/>
    <m/>
    <n v="47400"/>
    <x v="23"/>
    <x v="26"/>
    <x v="6"/>
    <x v="425"/>
    <x v="163"/>
    <n v="171129"/>
    <x v="259"/>
    <d v="2018-01-17T00:00:00"/>
    <x v="1"/>
    <n v="30"/>
    <m/>
    <x v="0"/>
    <s v="杭得利"/>
    <m/>
  </r>
  <r>
    <x v="5"/>
    <x v="9"/>
    <x v="0"/>
    <s v="烽火"/>
    <s v="A"/>
    <s v="B"/>
    <x v="10"/>
    <x v="10"/>
    <x v="1"/>
    <x v="0"/>
    <x v="241"/>
    <x v="4"/>
    <x v="73"/>
    <x v="0"/>
    <x v="2"/>
    <x v="5"/>
    <x v="5"/>
    <x v="77"/>
    <x v="396"/>
    <m/>
    <n v="47400"/>
    <x v="31"/>
    <x v="32"/>
    <x v="6"/>
    <x v="426"/>
    <x v="163"/>
    <n v="180106"/>
    <x v="260"/>
    <d v="2018-02-24T00:00:00"/>
    <x v="19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48"/>
    <x v="46"/>
    <x v="2"/>
    <x v="397"/>
    <m/>
    <n v="259200"/>
    <x v="11"/>
    <x v="12"/>
    <x v="2"/>
    <x v="427"/>
    <x v="227"/>
    <s v="171225&amp;180104"/>
    <x v="261"/>
    <d v="2018-01-17T00:00:00"/>
    <x v="1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10"/>
    <x v="10"/>
    <x v="2"/>
    <x v="398"/>
    <m/>
    <n v="162000"/>
    <x v="24"/>
    <x v="13"/>
    <x v="2"/>
    <x v="428"/>
    <x v="142"/>
    <s v="180105/06"/>
    <x v="261"/>
    <d v="2018-01-17T00:00:00"/>
    <x v="1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12"/>
    <x v="13"/>
    <x v="2"/>
    <x v="399"/>
    <m/>
    <n v="129600"/>
    <x v="50"/>
    <x v="6"/>
    <x v="2"/>
    <x v="429"/>
    <x v="231"/>
    <n v="180105"/>
    <x v="261"/>
    <d v="2018-01-17T00:00:00"/>
    <x v="1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42"/>
    <x v="40"/>
    <x v="2"/>
    <x v="400"/>
    <m/>
    <n v="64800"/>
    <x v="30"/>
    <x v="29"/>
    <x v="2"/>
    <x v="430"/>
    <x v="224"/>
    <n v="180119"/>
    <x v="262"/>
    <d v="2018-02-24T00:00:00"/>
    <x v="19"/>
    <n v="30"/>
    <m/>
    <x v="0"/>
    <s v="杭得利"/>
    <m/>
  </r>
  <r>
    <x v="8"/>
    <x v="22"/>
    <x v="179"/>
    <s v="烽火"/>
    <s v="A"/>
    <s v="B"/>
    <x v="10"/>
    <x v="10"/>
    <x v="1"/>
    <x v="0"/>
    <x v="243"/>
    <x v="3"/>
    <x v="34"/>
    <x v="0"/>
    <x v="1"/>
    <x v="10"/>
    <x v="10"/>
    <x v="2"/>
    <x v="398"/>
    <m/>
    <n v="162000"/>
    <x v="44"/>
    <x v="38"/>
    <x v="2"/>
    <x v="431"/>
    <x v="142"/>
    <s v="1712(26.27)"/>
    <x v="263"/>
    <d v="2018-01-17T00:00:00"/>
    <x v="1"/>
    <n v="30"/>
    <m/>
    <x v="0"/>
    <s v="杭得利"/>
    <m/>
  </r>
  <r>
    <x v="8"/>
    <x v="22"/>
    <x v="179"/>
    <s v="烽火"/>
    <s v="A"/>
    <s v="B"/>
    <x v="10"/>
    <x v="10"/>
    <x v="1"/>
    <x v="0"/>
    <x v="243"/>
    <x v="3"/>
    <x v="34"/>
    <x v="0"/>
    <x v="1"/>
    <x v="10"/>
    <x v="10"/>
    <x v="2"/>
    <x v="398"/>
    <m/>
    <n v="162000"/>
    <x v="44"/>
    <x v="38"/>
    <x v="2"/>
    <x v="432"/>
    <x v="142"/>
    <s v="1712(25.26)"/>
    <x v="263"/>
    <d v="2018-01-17T00:00:00"/>
    <x v="1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10"/>
    <x v="10"/>
    <x v="2"/>
    <x v="398"/>
    <m/>
    <n v="162000"/>
    <x v="16"/>
    <x v="18"/>
    <x v="2"/>
    <x v="433"/>
    <x v="142"/>
    <s v="180119/20"/>
    <x v="262"/>
    <d v="2018-02-24T00:00:00"/>
    <x v="19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5"/>
    <x v="5"/>
    <x v="2"/>
    <x v="401"/>
    <m/>
    <n v="32400"/>
    <x v="4"/>
    <x v="49"/>
    <x v="2"/>
    <x v="434"/>
    <x v="163"/>
    <s v="180126/27"/>
    <x v="262"/>
    <d v="2018-02-24T00:00:00"/>
    <x v="19"/>
    <n v="30"/>
    <m/>
    <x v="0"/>
    <s v="杭得利"/>
    <m/>
  </r>
  <r>
    <x v="2"/>
    <x v="28"/>
    <x v="178"/>
    <s v="烽火"/>
    <s v="A"/>
    <s v="B"/>
    <x v="10"/>
    <x v="10"/>
    <x v="1"/>
    <x v="0"/>
    <x v="242"/>
    <x v="3"/>
    <x v="34"/>
    <x v="0"/>
    <x v="1"/>
    <x v="48"/>
    <x v="46"/>
    <x v="2"/>
    <x v="397"/>
    <m/>
    <n v="259200"/>
    <x v="26"/>
    <x v="30"/>
    <x v="2"/>
    <x v="435"/>
    <x v="232"/>
    <s v="180119/25"/>
    <x v="262"/>
    <d v="2018-02-24T00:00:00"/>
    <x v="19"/>
    <n v="30"/>
    <m/>
    <x v="0"/>
    <s v="杭得利"/>
    <m/>
  </r>
  <r>
    <x v="2"/>
    <x v="4"/>
    <x v="180"/>
    <s v="烽火"/>
    <s v="A"/>
    <s v="B"/>
    <x v="10"/>
    <x v="10"/>
    <x v="1"/>
    <x v="0"/>
    <x v="244"/>
    <x v="3"/>
    <x v="34"/>
    <x v="0"/>
    <x v="1"/>
    <x v="28"/>
    <x v="56"/>
    <x v="2"/>
    <x v="402"/>
    <m/>
    <n v="226800"/>
    <x v="4"/>
    <x v="49"/>
    <x v="2"/>
    <x v="434"/>
    <x v="233"/>
    <s v="180126/27"/>
    <x v="264"/>
    <d v="2018-02-24T00:00:00"/>
    <x v="19"/>
    <n v="30"/>
    <m/>
    <x v="0"/>
    <s v="杭得利"/>
    <m/>
  </r>
  <r>
    <x v="5"/>
    <x v="4"/>
    <x v="180"/>
    <s v="烽火"/>
    <s v="A"/>
    <s v="B"/>
    <x v="10"/>
    <x v="10"/>
    <x v="1"/>
    <x v="0"/>
    <x v="244"/>
    <x v="3"/>
    <x v="34"/>
    <x v="0"/>
    <x v="1"/>
    <x v="21"/>
    <x v="22"/>
    <x v="2"/>
    <x v="403"/>
    <m/>
    <n v="153900"/>
    <x v="31"/>
    <x v="32"/>
    <x v="2"/>
    <x v="436"/>
    <x v="234"/>
    <n v="180129"/>
    <x v="264"/>
    <d v="2018-02-24T00:00:00"/>
    <x v="19"/>
    <n v="30"/>
    <m/>
    <x v="0"/>
    <s v="杭得利"/>
    <m/>
  </r>
  <r>
    <x v="8"/>
    <x v="22"/>
    <x v="181"/>
    <s v="烽火"/>
    <s v="A"/>
    <s v="B"/>
    <x v="10"/>
    <x v="10"/>
    <x v="1"/>
    <x v="0"/>
    <x v="236"/>
    <x v="3"/>
    <x v="3"/>
    <x v="2"/>
    <x v="1"/>
    <x v="49"/>
    <x v="47"/>
    <x v="119"/>
    <x v="404"/>
    <m/>
    <n v="167700"/>
    <x v="71"/>
    <x v="70"/>
    <x v="2"/>
    <x v="437"/>
    <x v="226"/>
    <s v="1712（04.05）"/>
    <x v="254"/>
    <d v="2018-01-17T00:00:00"/>
    <x v="1"/>
    <n v="30"/>
    <m/>
    <x v="0"/>
    <s v="杭得利"/>
    <m/>
  </r>
  <r>
    <x v="8"/>
    <x v="22"/>
    <x v="182"/>
    <s v="烽火"/>
    <s v="A"/>
    <s v="B"/>
    <x v="10"/>
    <x v="10"/>
    <x v="1"/>
    <x v="0"/>
    <x v="236"/>
    <x v="3"/>
    <x v="3"/>
    <x v="2"/>
    <x v="1"/>
    <x v="70"/>
    <x v="69"/>
    <x v="119"/>
    <x v="405"/>
    <m/>
    <n v="38700"/>
    <x v="72"/>
    <x v="37"/>
    <x v="2"/>
    <x v="438"/>
    <x v="228"/>
    <s v="1712（17.18）"/>
    <x v="254"/>
    <d v="2018-01-17T00:00:00"/>
    <x v="1"/>
    <n v="30"/>
    <m/>
    <x v="0"/>
    <s v="杭得利"/>
    <m/>
  </r>
  <r>
    <x v="8"/>
    <x v="22"/>
    <x v="183"/>
    <s v="烽火"/>
    <s v="A"/>
    <s v="B"/>
    <x v="10"/>
    <x v="10"/>
    <x v="1"/>
    <x v="0"/>
    <x v="236"/>
    <x v="3"/>
    <x v="3"/>
    <x v="2"/>
    <x v="1"/>
    <x v="48"/>
    <x v="46"/>
    <x v="120"/>
    <x v="406"/>
    <m/>
    <n v="213360"/>
    <x v="73"/>
    <x v="71"/>
    <x v="2"/>
    <x v="439"/>
    <x v="227"/>
    <n v="171220"/>
    <x v="254"/>
    <d v="2018-01-17T00:00:00"/>
    <x v="1"/>
    <n v="30"/>
    <m/>
    <x v="0"/>
    <s v="杭得利"/>
    <m/>
  </r>
  <r>
    <x v="2"/>
    <x v="1"/>
    <x v="184"/>
    <s v="烽火"/>
    <s v="A"/>
    <s v="B"/>
    <x v="10"/>
    <x v="10"/>
    <x v="1"/>
    <x v="0"/>
    <x v="236"/>
    <x v="3"/>
    <x v="3"/>
    <x v="2"/>
    <x v="1"/>
    <x v="48"/>
    <x v="46"/>
    <x v="120"/>
    <x v="406"/>
    <m/>
    <n v="213360"/>
    <x v="50"/>
    <x v="6"/>
    <x v="2"/>
    <x v="440"/>
    <x v="227"/>
    <s v="180112/14"/>
    <x v="265"/>
    <d v="2018-02-24T00:00:00"/>
    <x v="19"/>
    <n v="30"/>
    <m/>
    <x v="0"/>
    <s v="杭得利"/>
    <m/>
  </r>
  <r>
    <x v="8"/>
    <x v="22"/>
    <x v="182"/>
    <s v="烽火"/>
    <s v="A"/>
    <s v="B"/>
    <x v="10"/>
    <x v="10"/>
    <x v="1"/>
    <x v="0"/>
    <x v="236"/>
    <x v="3"/>
    <x v="3"/>
    <x v="2"/>
    <x v="1"/>
    <x v="50"/>
    <x v="48"/>
    <x v="120"/>
    <x v="407"/>
    <m/>
    <n v="226695"/>
    <x v="72"/>
    <x v="37"/>
    <x v="2"/>
    <x v="438"/>
    <x v="235"/>
    <s v="1712（17.18）"/>
    <x v="254"/>
    <d v="2018-01-17T00:00:00"/>
    <x v="1"/>
    <n v="30"/>
    <m/>
    <x v="0"/>
    <s v="杭得利"/>
    <m/>
  </r>
  <r>
    <x v="2"/>
    <x v="25"/>
    <x v="185"/>
    <s v="烽火"/>
    <s v="A"/>
    <s v="B"/>
    <x v="10"/>
    <x v="10"/>
    <x v="1"/>
    <x v="0"/>
    <x v="236"/>
    <x v="3"/>
    <x v="3"/>
    <x v="2"/>
    <x v="1"/>
    <x v="48"/>
    <x v="46"/>
    <x v="120"/>
    <x v="406"/>
    <m/>
    <n v="213360"/>
    <x v="2"/>
    <x v="2"/>
    <x v="2"/>
    <x v="441"/>
    <x v="227"/>
    <n v="180115"/>
    <x v="265"/>
    <d v="2018-02-24T00:00:00"/>
    <x v="19"/>
    <n v="30"/>
    <m/>
    <x v="0"/>
    <s v="杭得利"/>
    <m/>
  </r>
  <r>
    <x v="2"/>
    <x v="23"/>
    <x v="186"/>
    <s v="烽火"/>
    <s v="A"/>
    <s v="B"/>
    <x v="10"/>
    <x v="10"/>
    <x v="1"/>
    <x v="0"/>
    <x v="236"/>
    <x v="3"/>
    <x v="3"/>
    <x v="2"/>
    <x v="1"/>
    <x v="48"/>
    <x v="46"/>
    <x v="120"/>
    <x v="406"/>
    <m/>
    <n v="213360"/>
    <x v="3"/>
    <x v="3"/>
    <x v="2"/>
    <x v="442"/>
    <x v="227"/>
    <n v="180120"/>
    <x v="265"/>
    <d v="2018-02-24T00:00:00"/>
    <x v="19"/>
    <n v="30"/>
    <m/>
    <x v="0"/>
    <s v="杭得利"/>
    <m/>
  </r>
  <r>
    <x v="12"/>
    <x v="8"/>
    <x v="0"/>
    <s v="烽火"/>
    <s v="A"/>
    <s v="B"/>
    <x v="10"/>
    <x v="10"/>
    <x v="1"/>
    <x v="0"/>
    <x v="245"/>
    <x v="4"/>
    <x v="23"/>
    <x v="0"/>
    <x v="1"/>
    <x v="7"/>
    <x v="7"/>
    <x v="121"/>
    <x v="408"/>
    <m/>
    <n v="8985"/>
    <x v="74"/>
    <x v="72"/>
    <x v="2"/>
    <x v="443"/>
    <x v="236"/>
    <n v="160704"/>
    <x v="0"/>
    <m/>
    <x v="17"/>
    <n v="30"/>
    <m/>
    <x v="0"/>
    <s v="杭得利"/>
    <m/>
  </r>
  <r>
    <x v="2"/>
    <x v="9"/>
    <x v="0"/>
    <s v="烽火"/>
    <s v="A"/>
    <s v="B"/>
    <x v="10"/>
    <x v="10"/>
    <x v="1"/>
    <x v="0"/>
    <x v="246"/>
    <x v="4"/>
    <x v="11"/>
    <x v="0"/>
    <x v="2"/>
    <x v="5"/>
    <x v="5"/>
    <x v="77"/>
    <x v="396"/>
    <m/>
    <n v="47400"/>
    <x v="23"/>
    <x v="26"/>
    <x v="6"/>
    <x v="425"/>
    <x v="163"/>
    <n v="171118"/>
    <x v="266"/>
    <d v="2018-01-17T00:00:00"/>
    <x v="1"/>
    <n v="30"/>
    <m/>
    <x v="0"/>
    <s v="杭得利"/>
    <m/>
  </r>
  <r>
    <x v="2"/>
    <x v="9"/>
    <x v="0"/>
    <s v="烽火"/>
    <s v="A"/>
    <s v="B"/>
    <x v="10"/>
    <x v="10"/>
    <x v="1"/>
    <x v="0"/>
    <x v="246"/>
    <x v="4"/>
    <x v="11"/>
    <x v="0"/>
    <x v="2"/>
    <x v="6"/>
    <x v="6"/>
    <x v="77"/>
    <x v="409"/>
    <m/>
    <n v="79000"/>
    <x v="8"/>
    <x v="9"/>
    <x v="6"/>
    <x v="444"/>
    <x v="237"/>
    <n v="180106"/>
    <x v="266"/>
    <d v="2018-01-17T00:00:00"/>
    <x v="1"/>
    <n v="30"/>
    <m/>
    <x v="0"/>
    <s v="杭得利"/>
    <m/>
  </r>
  <r>
    <x v="5"/>
    <x v="9"/>
    <x v="0"/>
    <s v="烽火"/>
    <s v="A"/>
    <s v="B"/>
    <x v="10"/>
    <x v="10"/>
    <x v="1"/>
    <x v="0"/>
    <x v="246"/>
    <x v="4"/>
    <x v="11"/>
    <x v="0"/>
    <x v="2"/>
    <x v="6"/>
    <x v="6"/>
    <x v="77"/>
    <x v="409"/>
    <m/>
    <n v="79000"/>
    <x v="31"/>
    <x v="32"/>
    <x v="6"/>
    <x v="445"/>
    <x v="237"/>
    <n v="180109"/>
    <x v="267"/>
    <d v="2018-02-24T00:00:00"/>
    <x v="19"/>
    <n v="30"/>
    <m/>
    <x v="0"/>
    <s v="杭得利"/>
    <m/>
  </r>
  <r>
    <x v="6"/>
    <x v="9"/>
    <x v="0"/>
    <s v="烽火"/>
    <s v="A"/>
    <s v="B"/>
    <x v="10"/>
    <x v="10"/>
    <x v="1"/>
    <x v="0"/>
    <x v="247"/>
    <x v="2"/>
    <x v="42"/>
    <x v="0"/>
    <x v="1"/>
    <x v="12"/>
    <x v="0"/>
    <x v="25"/>
    <x v="111"/>
    <m/>
    <n v="0"/>
    <x v="28"/>
    <x v="0"/>
    <x v="3"/>
    <x v="0"/>
    <x v="0"/>
    <m/>
    <x v="0"/>
    <m/>
    <x v="17"/>
    <n v="30"/>
    <m/>
    <x v="0"/>
    <s v="杭得利"/>
    <m/>
  </r>
  <r>
    <x v="5"/>
    <x v="9"/>
    <x v="0"/>
    <s v="烽火"/>
    <s v="A"/>
    <s v="B"/>
    <x v="10"/>
    <x v="10"/>
    <x v="1"/>
    <x v="0"/>
    <x v="248"/>
    <x v="2"/>
    <x v="42"/>
    <x v="0"/>
    <x v="1"/>
    <x v="6"/>
    <x v="6"/>
    <x v="25"/>
    <x v="155"/>
    <m/>
    <n v="60000"/>
    <x v="54"/>
    <x v="31"/>
    <x v="3"/>
    <x v="446"/>
    <x v="237"/>
    <n v="171214"/>
    <x v="0"/>
    <m/>
    <x v="17"/>
    <n v="30"/>
    <m/>
    <x v="0"/>
    <s v="杭得利"/>
    <m/>
  </r>
  <r>
    <x v="5"/>
    <x v="9"/>
    <x v="0"/>
    <s v="烽火"/>
    <s v="A"/>
    <s v="B"/>
    <x v="10"/>
    <x v="10"/>
    <x v="1"/>
    <x v="0"/>
    <x v="248"/>
    <x v="2"/>
    <x v="42"/>
    <x v="0"/>
    <x v="1"/>
    <x v="1"/>
    <x v="1"/>
    <x v="25"/>
    <x v="410"/>
    <m/>
    <n v="24000"/>
    <x v="75"/>
    <x v="73"/>
    <x v="3"/>
    <x v="447"/>
    <x v="170"/>
    <n v="171119"/>
    <x v="0"/>
    <m/>
    <x v="17"/>
    <n v="30"/>
    <m/>
    <x v="0"/>
    <s v="杭得利"/>
    <m/>
  </r>
  <r>
    <x v="6"/>
    <x v="9"/>
    <x v="0"/>
    <s v="烽火"/>
    <s v="A"/>
    <s v="B"/>
    <x v="10"/>
    <x v="10"/>
    <x v="1"/>
    <x v="0"/>
    <x v="248"/>
    <x v="2"/>
    <x v="42"/>
    <x v="0"/>
    <x v="1"/>
    <x v="94"/>
    <x v="0"/>
    <x v="25"/>
    <x v="111"/>
    <m/>
    <n v="0"/>
    <x v="28"/>
    <x v="0"/>
    <x v="3"/>
    <x v="0"/>
    <x v="0"/>
    <m/>
    <x v="0"/>
    <m/>
    <x v="17"/>
    <n v="30"/>
    <m/>
    <x v="0"/>
    <s v="杭得利"/>
    <m/>
  </r>
  <r>
    <x v="2"/>
    <x v="9"/>
    <x v="0"/>
    <s v="烽火"/>
    <s v="A"/>
    <s v="B"/>
    <x v="10"/>
    <x v="10"/>
    <x v="1"/>
    <x v="0"/>
    <x v="249"/>
    <x v="2"/>
    <x v="42"/>
    <x v="0"/>
    <x v="5"/>
    <x v="6"/>
    <x v="6"/>
    <x v="122"/>
    <x v="411"/>
    <m/>
    <n v="64000"/>
    <x v="7"/>
    <x v="8"/>
    <x v="3"/>
    <x v="448"/>
    <x v="237"/>
    <s v="171105/17"/>
    <x v="0"/>
    <m/>
    <x v="17"/>
    <n v="30"/>
    <m/>
    <x v="0"/>
    <s v="杭得利"/>
    <m/>
  </r>
  <r>
    <x v="5"/>
    <x v="9"/>
    <x v="0"/>
    <s v="烽火"/>
    <s v="A"/>
    <s v="B"/>
    <x v="10"/>
    <x v="10"/>
    <x v="1"/>
    <x v="0"/>
    <x v="249"/>
    <x v="2"/>
    <x v="42"/>
    <x v="0"/>
    <x v="5"/>
    <x v="6"/>
    <x v="6"/>
    <x v="122"/>
    <x v="411"/>
    <m/>
    <n v="64000"/>
    <x v="54"/>
    <x v="31"/>
    <x v="3"/>
    <x v="446"/>
    <x v="237"/>
    <n v="180113"/>
    <x v="0"/>
    <m/>
    <x v="17"/>
    <n v="30"/>
    <m/>
    <x v="0"/>
    <s v="杭得利"/>
    <m/>
  </r>
  <r>
    <x v="5"/>
    <x v="9"/>
    <x v="0"/>
    <s v="烽火"/>
    <s v="A"/>
    <s v="B"/>
    <x v="10"/>
    <x v="10"/>
    <x v="1"/>
    <x v="0"/>
    <x v="249"/>
    <x v="2"/>
    <x v="42"/>
    <x v="0"/>
    <x v="5"/>
    <x v="12"/>
    <x v="13"/>
    <x v="122"/>
    <x v="412"/>
    <m/>
    <n v="153600"/>
    <x v="75"/>
    <x v="73"/>
    <x v="3"/>
    <x v="447"/>
    <x v="231"/>
    <s v="171117/180113"/>
    <x v="0"/>
    <m/>
    <x v="17"/>
    <n v="30"/>
    <m/>
    <x v="0"/>
    <s v="杭得利"/>
    <m/>
  </r>
  <r>
    <x v="6"/>
    <x v="9"/>
    <x v="0"/>
    <s v="烽火"/>
    <s v="A"/>
    <s v="B"/>
    <x v="10"/>
    <x v="10"/>
    <x v="1"/>
    <x v="0"/>
    <x v="249"/>
    <x v="2"/>
    <x v="42"/>
    <x v="0"/>
    <x v="5"/>
    <x v="95"/>
    <x v="0"/>
    <x v="122"/>
    <x v="111"/>
    <m/>
    <n v="0"/>
    <x v="28"/>
    <x v="0"/>
    <x v="3"/>
    <x v="0"/>
    <x v="0"/>
    <m/>
    <x v="0"/>
    <m/>
    <x v="17"/>
    <n v="30"/>
    <m/>
    <x v="0"/>
    <s v="杭得利"/>
    <m/>
  </r>
  <r>
    <x v="2"/>
    <x v="18"/>
    <x v="0"/>
    <s v="烽火"/>
    <s v="A"/>
    <s v="B"/>
    <x v="10"/>
    <x v="10"/>
    <x v="1"/>
    <x v="0"/>
    <x v="250"/>
    <x v="2"/>
    <x v="7"/>
    <x v="0"/>
    <x v="1"/>
    <x v="10"/>
    <x v="10"/>
    <x v="8"/>
    <x v="413"/>
    <m/>
    <n v="165000"/>
    <x v="10"/>
    <x v="11"/>
    <x v="3"/>
    <x v="449"/>
    <x v="142"/>
    <s v="171223/30"/>
    <x v="268"/>
    <d v="2018-01-17T00:00:00"/>
    <x v="1"/>
    <n v="30"/>
    <m/>
    <x v="0"/>
    <s v="杭得利"/>
    <m/>
  </r>
  <r>
    <x v="2"/>
    <x v="18"/>
    <x v="0"/>
    <s v="烽火"/>
    <s v="A"/>
    <s v="B"/>
    <x v="10"/>
    <x v="10"/>
    <x v="1"/>
    <x v="0"/>
    <x v="250"/>
    <x v="2"/>
    <x v="7"/>
    <x v="0"/>
    <x v="1"/>
    <x v="96"/>
    <x v="92"/>
    <x v="8"/>
    <x v="414"/>
    <m/>
    <n v="176000"/>
    <x v="7"/>
    <x v="8"/>
    <x v="3"/>
    <x v="450"/>
    <x v="238"/>
    <s v="171230/180105"/>
    <x v="268"/>
    <d v="2018-01-17T00:00:00"/>
    <x v="1"/>
    <n v="30"/>
    <m/>
    <x v="0"/>
    <s v="杭得利"/>
    <m/>
  </r>
  <r>
    <x v="8"/>
    <x v="22"/>
    <x v="0"/>
    <s v="烽火"/>
    <s v="A"/>
    <s v="B"/>
    <x v="10"/>
    <x v="10"/>
    <x v="1"/>
    <x v="0"/>
    <x v="251"/>
    <x v="2"/>
    <x v="7"/>
    <x v="0"/>
    <x v="1"/>
    <x v="42"/>
    <x v="40"/>
    <x v="2"/>
    <x v="400"/>
    <m/>
    <n v="64800"/>
    <x v="60"/>
    <x v="62"/>
    <x v="3"/>
    <x v="451"/>
    <x v="224"/>
    <n v="171223"/>
    <x v="269"/>
    <d v="2018-01-17T00:00:00"/>
    <x v="1"/>
    <n v="30"/>
    <m/>
    <x v="0"/>
    <s v="杭得利"/>
    <m/>
  </r>
  <r>
    <x v="8"/>
    <x v="22"/>
    <x v="0"/>
    <s v="烽火"/>
    <s v="A"/>
    <s v="B"/>
    <x v="10"/>
    <x v="10"/>
    <x v="1"/>
    <x v="0"/>
    <x v="251"/>
    <x v="2"/>
    <x v="7"/>
    <x v="0"/>
    <x v="1"/>
    <x v="5"/>
    <x v="5"/>
    <x v="2"/>
    <x v="401"/>
    <m/>
    <n v="32400"/>
    <x v="49"/>
    <x v="40"/>
    <x v="3"/>
    <x v="452"/>
    <x v="163"/>
    <n v="171223"/>
    <x v="269"/>
    <d v="2018-01-17T00:00:00"/>
    <x v="1"/>
    <n v="30"/>
    <m/>
    <x v="0"/>
    <s v="杭得利"/>
    <m/>
  </r>
  <r>
    <x v="8"/>
    <x v="22"/>
    <x v="0"/>
    <s v="烽火"/>
    <s v="A"/>
    <s v="B"/>
    <x v="10"/>
    <x v="10"/>
    <x v="1"/>
    <x v="0"/>
    <x v="252"/>
    <x v="2"/>
    <x v="7"/>
    <x v="0"/>
    <x v="1"/>
    <x v="56"/>
    <x v="54"/>
    <x v="8"/>
    <x v="415"/>
    <m/>
    <n v="99000"/>
    <x v="49"/>
    <x v="40"/>
    <x v="3"/>
    <x v="452"/>
    <x v="225"/>
    <n v="171223"/>
    <x v="268"/>
    <d v="2018-01-17T00:00:00"/>
    <x v="1"/>
    <n v="30"/>
    <m/>
    <x v="0"/>
    <s v="杭得利"/>
    <m/>
  </r>
  <r>
    <x v="2"/>
    <x v="12"/>
    <x v="187"/>
    <s v="烽火"/>
    <s v="A"/>
    <s v="B"/>
    <x v="10"/>
    <x v="10"/>
    <x v="1"/>
    <x v="0"/>
    <x v="253"/>
    <x v="2"/>
    <x v="7"/>
    <x v="0"/>
    <x v="1"/>
    <x v="48"/>
    <x v="46"/>
    <x v="8"/>
    <x v="184"/>
    <m/>
    <n v="264000"/>
    <x v="42"/>
    <x v="51"/>
    <x v="3"/>
    <x v="453"/>
    <x v="227"/>
    <n v="180111"/>
    <x v="270"/>
    <d v="2018-02-24T00:00:00"/>
    <x v="19"/>
    <n v="30"/>
    <m/>
    <x v="0"/>
    <s v="杭得利"/>
    <m/>
  </r>
  <r>
    <x v="6"/>
    <x v="12"/>
    <x v="187"/>
    <s v="烽火"/>
    <s v="A"/>
    <s v="B"/>
    <x v="10"/>
    <x v="10"/>
    <x v="1"/>
    <x v="0"/>
    <x v="253"/>
    <x v="2"/>
    <x v="7"/>
    <x v="0"/>
    <x v="1"/>
    <x v="96"/>
    <x v="0"/>
    <x v="8"/>
    <x v="111"/>
    <m/>
    <n v="0"/>
    <x v="28"/>
    <x v="0"/>
    <x v="3"/>
    <x v="0"/>
    <x v="0"/>
    <m/>
    <x v="0"/>
    <m/>
    <x v="17"/>
    <n v="30"/>
    <m/>
    <x v="0"/>
    <s v="杭得利"/>
    <m/>
  </r>
  <r>
    <x v="8"/>
    <x v="22"/>
    <x v="0"/>
    <s v="烽火"/>
    <s v="A"/>
    <s v="B"/>
    <x v="10"/>
    <x v="10"/>
    <x v="1"/>
    <x v="0"/>
    <x v="254"/>
    <x v="2"/>
    <x v="74"/>
    <x v="0"/>
    <x v="1"/>
    <x v="82"/>
    <x v="81"/>
    <x v="106"/>
    <x v="416"/>
    <m/>
    <n v="3700"/>
    <x v="76"/>
    <x v="71"/>
    <x v="1"/>
    <x v="454"/>
    <x v="239"/>
    <n v="171219"/>
    <x v="0"/>
    <m/>
    <x v="17"/>
    <n v="30"/>
    <m/>
    <x v="0"/>
    <s v="杭得利"/>
    <m/>
  </r>
  <r>
    <x v="2"/>
    <x v="9"/>
    <x v="0"/>
    <s v="烽火"/>
    <s v="A"/>
    <s v="B"/>
    <x v="10"/>
    <x v="10"/>
    <x v="1"/>
    <x v="0"/>
    <x v="255"/>
    <x v="2"/>
    <x v="75"/>
    <x v="0"/>
    <x v="1"/>
    <x v="75"/>
    <x v="74"/>
    <x v="63"/>
    <x v="417"/>
    <m/>
    <n v="47200"/>
    <x v="16"/>
    <x v="18"/>
    <x v="3"/>
    <x v="455"/>
    <x v="240"/>
    <n v="180124"/>
    <x v="271"/>
    <d v="2018-02-24T00:00:00"/>
    <x v="19"/>
    <n v="30"/>
    <m/>
    <x v="0"/>
    <s v="杭得利"/>
    <m/>
  </r>
  <r>
    <x v="8"/>
    <x v="22"/>
    <x v="0"/>
    <s v="烽火"/>
    <s v="A"/>
    <s v="B"/>
    <x v="10"/>
    <x v="10"/>
    <x v="1"/>
    <x v="0"/>
    <x v="255"/>
    <x v="2"/>
    <x v="75"/>
    <x v="0"/>
    <x v="1"/>
    <x v="75"/>
    <x v="74"/>
    <x v="63"/>
    <x v="417"/>
    <m/>
    <n v="47200"/>
    <x v="44"/>
    <x v="40"/>
    <x v="3"/>
    <x v="456"/>
    <x v="240"/>
    <n v="171225"/>
    <x v="272"/>
    <d v="2018-01-17T00:00:00"/>
    <x v="1"/>
    <n v="30"/>
    <m/>
    <x v="0"/>
    <s v="杭得利"/>
    <m/>
  </r>
  <r>
    <x v="2"/>
    <x v="23"/>
    <x v="188"/>
    <s v="烽火"/>
    <s v="A"/>
    <s v="B"/>
    <x v="10"/>
    <x v="10"/>
    <x v="1"/>
    <x v="0"/>
    <x v="256"/>
    <x v="2"/>
    <x v="75"/>
    <x v="49"/>
    <x v="1"/>
    <x v="3"/>
    <x v="3"/>
    <x v="63"/>
    <x v="418"/>
    <m/>
    <n v="354000"/>
    <x v="30"/>
    <x v="29"/>
    <x v="3"/>
    <x v="457"/>
    <x v="241"/>
    <s v="171225/180121"/>
    <x v="273"/>
    <d v="2018-02-24T00:00:00"/>
    <x v="19"/>
    <n v="30"/>
    <m/>
    <x v="0"/>
    <s v="杭得利"/>
    <m/>
  </r>
  <r>
    <x v="6"/>
    <x v="9"/>
    <x v="0"/>
    <s v="烽火"/>
    <s v="A"/>
    <s v="B"/>
    <x v="10"/>
    <x v="10"/>
    <x v="1"/>
    <x v="0"/>
    <x v="255"/>
    <x v="2"/>
    <x v="75"/>
    <x v="0"/>
    <x v="1"/>
    <x v="89"/>
    <x v="0"/>
    <x v="63"/>
    <x v="111"/>
    <m/>
    <n v="0"/>
    <x v="28"/>
    <x v="0"/>
    <x v="3"/>
    <x v="0"/>
    <x v="0"/>
    <m/>
    <x v="0"/>
    <m/>
    <x v="17"/>
    <n v="30"/>
    <m/>
    <x v="0"/>
    <s v="杭得利"/>
    <m/>
  </r>
  <r>
    <x v="8"/>
    <x v="22"/>
    <x v="0"/>
    <s v="长飞"/>
    <s v="A"/>
    <s v="A"/>
    <x v="0"/>
    <x v="0"/>
    <x v="1"/>
    <x v="0"/>
    <x v="257"/>
    <x v="8"/>
    <x v="33"/>
    <x v="0"/>
    <x v="1"/>
    <x v="46"/>
    <x v="44"/>
    <x v="123"/>
    <x v="419"/>
    <m/>
    <n v="2654.5"/>
    <x v="41"/>
    <x v="11"/>
    <x v="1"/>
    <x v="458"/>
    <x v="242"/>
    <m/>
    <x v="274"/>
    <d v="2018-01-18T00:00:00"/>
    <x v="1"/>
    <n v="30"/>
    <m/>
    <x v="0"/>
    <s v="杭得利"/>
    <m/>
  </r>
  <r>
    <x v="5"/>
    <x v="23"/>
    <x v="189"/>
    <s v="长飞"/>
    <s v="A"/>
    <s v="A"/>
    <x v="0"/>
    <x v="0"/>
    <x v="1"/>
    <x v="0"/>
    <x v="258"/>
    <x v="9"/>
    <x v="76"/>
    <x v="0"/>
    <x v="2"/>
    <x v="89"/>
    <x v="88"/>
    <x v="38"/>
    <x v="420"/>
    <m/>
    <n v="308000"/>
    <x v="54"/>
    <x v="31"/>
    <x v="1"/>
    <x v="459"/>
    <x v="243"/>
    <n v="180124"/>
    <x v="275"/>
    <d v="2018-02-02T00:00:00"/>
    <x v="19"/>
    <n v="30"/>
    <m/>
    <x v="0"/>
    <s v="杭得利"/>
    <m/>
  </r>
  <r>
    <x v="5"/>
    <x v="10"/>
    <x v="190"/>
    <s v="长飞"/>
    <s v="A"/>
    <s v="A"/>
    <x v="0"/>
    <x v="0"/>
    <x v="1"/>
    <x v="0"/>
    <x v="259"/>
    <x v="3"/>
    <x v="3"/>
    <x v="0"/>
    <x v="1"/>
    <x v="48"/>
    <x v="46"/>
    <x v="124"/>
    <x v="421"/>
    <m/>
    <n v="215520"/>
    <x v="77"/>
    <x v="74"/>
    <x v="2"/>
    <x v="460"/>
    <x v="227"/>
    <s v="180209/10"/>
    <x v="0"/>
    <m/>
    <x v="17"/>
    <n v="30"/>
    <m/>
    <x v="0"/>
    <s v="杭得利"/>
    <m/>
  </r>
  <r>
    <x v="2"/>
    <x v="28"/>
    <x v="191"/>
    <s v="长飞"/>
    <s v="A"/>
    <s v="A"/>
    <x v="0"/>
    <x v="0"/>
    <x v="1"/>
    <x v="0"/>
    <x v="260"/>
    <x v="5"/>
    <x v="5"/>
    <x v="0"/>
    <x v="1"/>
    <x v="48"/>
    <x v="46"/>
    <x v="125"/>
    <x v="422"/>
    <m/>
    <n v="230400"/>
    <x v="45"/>
    <x v="47"/>
    <x v="2"/>
    <x v="461"/>
    <x v="227"/>
    <s v="171216/24"/>
    <x v="276"/>
    <d v="2018-02-02T00:00:00"/>
    <x v="19"/>
    <n v="30"/>
    <m/>
    <x v="0"/>
    <s v="杭得利"/>
    <m/>
  </r>
  <r>
    <x v="2"/>
    <x v="28"/>
    <x v="191"/>
    <s v="长飞"/>
    <s v="A"/>
    <s v="A"/>
    <x v="0"/>
    <x v="0"/>
    <x v="1"/>
    <x v="0"/>
    <x v="260"/>
    <x v="5"/>
    <x v="5"/>
    <x v="0"/>
    <x v="1"/>
    <x v="48"/>
    <x v="46"/>
    <x v="125"/>
    <x v="422"/>
    <m/>
    <n v="230400"/>
    <x v="5"/>
    <x v="15"/>
    <x v="2"/>
    <x v="462"/>
    <x v="227"/>
    <s v="180107/08/09"/>
    <x v="276"/>
    <d v="2018-02-02T00:00:00"/>
    <x v="19"/>
    <n v="30"/>
    <m/>
    <x v="0"/>
    <s v="杭得利"/>
    <m/>
  </r>
  <r>
    <x v="2"/>
    <x v="28"/>
    <x v="191"/>
    <s v="长飞"/>
    <s v="A"/>
    <s v="A"/>
    <x v="0"/>
    <x v="0"/>
    <x v="1"/>
    <x v="0"/>
    <x v="260"/>
    <x v="5"/>
    <x v="5"/>
    <x v="0"/>
    <x v="1"/>
    <x v="48"/>
    <x v="46"/>
    <x v="125"/>
    <x v="422"/>
    <m/>
    <n v="230400"/>
    <x v="3"/>
    <x v="3"/>
    <x v="2"/>
    <x v="463"/>
    <x v="227"/>
    <s v="180116/20"/>
    <x v="276"/>
    <d v="2018-02-02T00:00:00"/>
    <x v="19"/>
    <n v="30"/>
    <m/>
    <x v="0"/>
    <s v="杭得利"/>
    <m/>
  </r>
  <r>
    <x v="2"/>
    <x v="20"/>
    <x v="192"/>
    <s v="长飞"/>
    <s v="A"/>
    <s v="A"/>
    <x v="0"/>
    <x v="0"/>
    <x v="1"/>
    <x v="0"/>
    <x v="260"/>
    <x v="5"/>
    <x v="5"/>
    <x v="0"/>
    <x v="1"/>
    <x v="48"/>
    <x v="46"/>
    <x v="125"/>
    <x v="422"/>
    <m/>
    <n v="230400"/>
    <x v="16"/>
    <x v="18"/>
    <x v="2"/>
    <x v="464"/>
    <x v="227"/>
    <s v="180123/24"/>
    <x v="276"/>
    <d v="2018-02-02T00:00:00"/>
    <x v="19"/>
    <n v="30"/>
    <m/>
    <x v="0"/>
    <s v="杭得利"/>
    <m/>
  </r>
  <r>
    <x v="2"/>
    <x v="23"/>
    <x v="0"/>
    <s v="长飞"/>
    <s v="A"/>
    <s v="A"/>
    <x v="0"/>
    <x v="0"/>
    <x v="1"/>
    <x v="0"/>
    <x v="260"/>
    <x v="5"/>
    <x v="5"/>
    <x v="50"/>
    <x v="1"/>
    <x v="97"/>
    <x v="93"/>
    <x v="125"/>
    <x v="423"/>
    <m/>
    <n v="-230400"/>
    <x v="30"/>
    <x v="17"/>
    <x v="2"/>
    <x v="465"/>
    <x v="227"/>
    <m/>
    <x v="276"/>
    <d v="2018-02-02T00:00:00"/>
    <x v="19"/>
    <n v="30"/>
    <m/>
    <x v="0"/>
    <s v="杭得利"/>
    <m/>
  </r>
  <r>
    <x v="2"/>
    <x v="23"/>
    <x v="193"/>
    <s v="长飞"/>
    <s v="A"/>
    <s v="A"/>
    <x v="0"/>
    <x v="0"/>
    <x v="1"/>
    <x v="0"/>
    <x v="260"/>
    <x v="5"/>
    <x v="5"/>
    <x v="0"/>
    <x v="1"/>
    <x v="48"/>
    <x v="46"/>
    <x v="125"/>
    <x v="422"/>
    <m/>
    <n v="230400"/>
    <x v="39"/>
    <x v="4"/>
    <x v="2"/>
    <x v="466"/>
    <x v="227"/>
    <n v="180128"/>
    <x v="276"/>
    <d v="2018-02-02T00:00:00"/>
    <x v="19"/>
    <n v="30"/>
    <m/>
    <x v="0"/>
    <s v="杭得利"/>
    <m/>
  </r>
  <r>
    <x v="5"/>
    <x v="21"/>
    <x v="194"/>
    <s v="长飞"/>
    <s v="A"/>
    <s v="A"/>
    <x v="0"/>
    <x v="0"/>
    <x v="1"/>
    <x v="0"/>
    <x v="261"/>
    <x v="5"/>
    <x v="5"/>
    <x v="0"/>
    <x v="1"/>
    <x v="12"/>
    <x v="13"/>
    <x v="125"/>
    <x v="424"/>
    <m/>
    <n v="115200"/>
    <x v="46"/>
    <x v="34"/>
    <x v="2"/>
    <x v="467"/>
    <x v="231"/>
    <n v="180201"/>
    <x v="277"/>
    <d v="2018-02-02T00:00:00"/>
    <x v="19"/>
    <n v="30"/>
    <m/>
    <x v="0"/>
    <s v="杭得利"/>
    <m/>
  </r>
  <r>
    <x v="5"/>
    <x v="21"/>
    <x v="194"/>
    <s v="长飞"/>
    <s v="A"/>
    <s v="A"/>
    <x v="0"/>
    <x v="0"/>
    <x v="1"/>
    <x v="0"/>
    <x v="261"/>
    <x v="5"/>
    <x v="5"/>
    <x v="0"/>
    <x v="1"/>
    <x v="12"/>
    <x v="13"/>
    <x v="125"/>
    <x v="424"/>
    <m/>
    <n v="115200"/>
    <x v="47"/>
    <x v="41"/>
    <x v="2"/>
    <x v="468"/>
    <x v="231"/>
    <s v="1802（02，03）"/>
    <x v="0"/>
    <m/>
    <x v="17"/>
    <n v="30"/>
    <m/>
    <x v="0"/>
    <s v="杭得利"/>
    <m/>
  </r>
  <r>
    <x v="5"/>
    <x v="21"/>
    <x v="194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34"/>
    <x v="35"/>
    <x v="2"/>
    <x v="469"/>
    <x v="227"/>
    <s v="180204/05"/>
    <x v="0"/>
    <m/>
    <x v="17"/>
    <n v="30"/>
    <m/>
    <x v="0"/>
    <s v="杭得利"/>
    <m/>
  </r>
  <r>
    <x v="0"/>
    <x v="10"/>
    <x v="190"/>
    <s v="长飞"/>
    <s v="A"/>
    <s v="A"/>
    <x v="0"/>
    <x v="0"/>
    <x v="1"/>
    <x v="0"/>
    <x v="259"/>
    <x v="3"/>
    <x v="3"/>
    <x v="0"/>
    <x v="1"/>
    <x v="48"/>
    <x v="0"/>
    <x v="124"/>
    <x v="111"/>
    <m/>
    <n v="0"/>
    <x v="0"/>
    <x v="0"/>
    <x v="2"/>
    <x v="0"/>
    <x v="0"/>
    <m/>
    <x v="0"/>
    <m/>
    <x v="17"/>
    <n v="30"/>
    <m/>
    <x v="0"/>
    <s v="杭得利"/>
    <m/>
  </r>
  <r>
    <x v="6"/>
    <x v="23"/>
    <x v="189"/>
    <s v="长飞"/>
    <s v="A"/>
    <s v="A"/>
    <x v="0"/>
    <x v="0"/>
    <x v="1"/>
    <x v="0"/>
    <x v="258"/>
    <x v="9"/>
    <x v="76"/>
    <x v="51"/>
    <x v="2"/>
    <x v="98"/>
    <x v="0"/>
    <x v="38"/>
    <x v="111"/>
    <m/>
    <n v="0"/>
    <x v="28"/>
    <x v="75"/>
    <x v="1"/>
    <x v="0"/>
    <x v="0"/>
    <m/>
    <x v="0"/>
    <m/>
    <x v="17"/>
    <n v="30"/>
    <m/>
    <x v="0"/>
    <s v="杭得利"/>
    <m/>
  </r>
  <r>
    <x v="5"/>
    <x v="39"/>
    <x v="195"/>
    <s v="长飞"/>
    <s v="A"/>
    <s v="A"/>
    <x v="0"/>
    <x v="0"/>
    <x v="1"/>
    <x v="0"/>
    <x v="262"/>
    <x v="2"/>
    <x v="77"/>
    <x v="0"/>
    <x v="1"/>
    <x v="5"/>
    <x v="5"/>
    <x v="29"/>
    <x v="425"/>
    <m/>
    <n v="48000"/>
    <x v="78"/>
    <x v="76"/>
    <x v="1"/>
    <x v="470"/>
    <x v="163"/>
    <n v="180210"/>
    <x v="0"/>
    <m/>
    <x v="17"/>
    <n v="30"/>
    <m/>
    <x v="0"/>
    <s v="杭得利"/>
    <m/>
  </r>
  <r>
    <x v="7"/>
    <x v="39"/>
    <x v="195"/>
    <s v="长飞"/>
    <s v="A"/>
    <s v="A"/>
    <x v="0"/>
    <x v="0"/>
    <x v="1"/>
    <x v="0"/>
    <x v="262"/>
    <x v="2"/>
    <x v="60"/>
    <x v="0"/>
    <x v="1"/>
    <x v="42"/>
    <x v="0"/>
    <x v="126"/>
    <x v="111"/>
    <m/>
    <n v="0"/>
    <x v="79"/>
    <x v="65"/>
    <x v="1"/>
    <x v="0"/>
    <x v="0"/>
    <m/>
    <x v="0"/>
    <m/>
    <x v="17"/>
    <n v="30"/>
    <m/>
    <x v="0"/>
    <s v="杭得利"/>
    <m/>
  </r>
  <r>
    <x v="5"/>
    <x v="39"/>
    <x v="195"/>
    <s v="长飞"/>
    <s v="A"/>
    <s v="A"/>
    <x v="0"/>
    <x v="0"/>
    <x v="1"/>
    <x v="0"/>
    <x v="262"/>
    <x v="4"/>
    <x v="64"/>
    <x v="0"/>
    <x v="9"/>
    <x v="19"/>
    <x v="20"/>
    <x v="106"/>
    <x v="426"/>
    <m/>
    <n v="32560.000000000004"/>
    <x v="78"/>
    <x v="76"/>
    <x v="19"/>
    <x v="471"/>
    <x v="244"/>
    <n v="180203"/>
    <x v="0"/>
    <m/>
    <x v="17"/>
    <n v="30"/>
    <m/>
    <x v="0"/>
    <s v="杭得利"/>
    <m/>
  </r>
  <r>
    <x v="5"/>
    <x v="21"/>
    <x v="194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61"/>
    <x v="58"/>
    <x v="2"/>
    <x v="472"/>
    <x v="227"/>
    <s v="180206/07"/>
    <x v="0"/>
    <m/>
    <x v="17"/>
    <n v="30"/>
    <m/>
    <x v="0"/>
    <s v="杭得利"/>
    <m/>
  </r>
  <r>
    <x v="2"/>
    <x v="17"/>
    <x v="0"/>
    <s v="长飞"/>
    <s v="A"/>
    <s v="A"/>
    <x v="0"/>
    <x v="0"/>
    <x v="1"/>
    <x v="0"/>
    <x v="263"/>
    <x v="4"/>
    <x v="64"/>
    <x v="52"/>
    <x v="9"/>
    <x v="99"/>
    <x v="94"/>
    <x v="106"/>
    <x v="427"/>
    <m/>
    <n v="100640"/>
    <x v="8"/>
    <x v="9"/>
    <x v="20"/>
    <x v="473"/>
    <x v="245"/>
    <n v="180115"/>
    <x v="278"/>
    <d v="2018-02-02T00:00:00"/>
    <x v="19"/>
    <n v="30"/>
    <m/>
    <x v="0"/>
    <s v="杭得利"/>
    <m/>
  </r>
  <r>
    <x v="2"/>
    <x v="2"/>
    <x v="0"/>
    <s v="长飞"/>
    <s v="A"/>
    <s v="A"/>
    <x v="0"/>
    <x v="0"/>
    <x v="1"/>
    <x v="0"/>
    <x v="264"/>
    <x v="4"/>
    <x v="64"/>
    <x v="0"/>
    <x v="9"/>
    <x v="100"/>
    <x v="95"/>
    <x v="106"/>
    <x v="428"/>
    <m/>
    <n v="108780"/>
    <x v="1"/>
    <x v="1"/>
    <x v="21"/>
    <x v="474"/>
    <x v="246"/>
    <n v="180115"/>
    <x v="279"/>
    <d v="2018-02-01T00:00:00"/>
    <x v="19"/>
    <n v="30"/>
    <m/>
    <x v="0"/>
    <s v="杭得利"/>
    <m/>
  </r>
  <r>
    <x v="2"/>
    <x v="10"/>
    <x v="0"/>
    <s v="长飞"/>
    <s v="A"/>
    <s v="A"/>
    <x v="0"/>
    <x v="0"/>
    <x v="1"/>
    <x v="0"/>
    <x v="265"/>
    <x v="4"/>
    <x v="78"/>
    <x v="6"/>
    <x v="3"/>
    <x v="101"/>
    <x v="96"/>
    <x v="106"/>
    <x v="275"/>
    <m/>
    <n v="9250"/>
    <x v="24"/>
    <x v="13"/>
    <x v="1"/>
    <x v="475"/>
    <x v="247"/>
    <n v="180105"/>
    <x v="280"/>
    <d v="2018-02-01T00:00:00"/>
    <x v="19"/>
    <n v="30"/>
    <m/>
    <x v="0"/>
    <s v="杭得利"/>
    <m/>
  </r>
  <r>
    <x v="2"/>
    <x v="17"/>
    <x v="0"/>
    <s v="长飞"/>
    <s v="A"/>
    <s v="A"/>
    <x v="0"/>
    <x v="0"/>
    <x v="1"/>
    <x v="0"/>
    <x v="260"/>
    <x v="4"/>
    <x v="65"/>
    <x v="0"/>
    <x v="2"/>
    <x v="1"/>
    <x v="1"/>
    <x v="102"/>
    <x v="346"/>
    <m/>
    <n v="31000"/>
    <x v="8"/>
    <x v="9"/>
    <x v="6"/>
    <x v="476"/>
    <x v="170"/>
    <n v="180109"/>
    <x v="281"/>
    <d v="2018-02-02T00:00:00"/>
    <x v="19"/>
    <n v="30"/>
    <m/>
    <x v="0"/>
    <s v="杭得利"/>
    <m/>
  </r>
  <r>
    <x v="2"/>
    <x v="2"/>
    <x v="196"/>
    <s v="长飞"/>
    <s v="A"/>
    <s v="A"/>
    <x v="0"/>
    <x v="0"/>
    <x v="1"/>
    <x v="0"/>
    <x v="260"/>
    <x v="4"/>
    <x v="65"/>
    <x v="0"/>
    <x v="2"/>
    <x v="2"/>
    <x v="2"/>
    <x v="102"/>
    <x v="355"/>
    <m/>
    <n v="15500"/>
    <x v="42"/>
    <x v="51"/>
    <x v="6"/>
    <x v="477"/>
    <x v="6"/>
    <n v="180109"/>
    <x v="281"/>
    <d v="2018-02-02T00:00:00"/>
    <x v="19"/>
    <n v="30"/>
    <m/>
    <x v="0"/>
    <s v="杭得利"/>
    <m/>
  </r>
  <r>
    <x v="2"/>
    <x v="17"/>
    <x v="0"/>
    <s v="长飞"/>
    <s v="A"/>
    <s v="A"/>
    <x v="0"/>
    <x v="0"/>
    <x v="1"/>
    <x v="0"/>
    <x v="263"/>
    <x v="4"/>
    <x v="79"/>
    <x v="0"/>
    <x v="2"/>
    <x v="45"/>
    <x v="43"/>
    <x v="127"/>
    <x v="141"/>
    <m/>
    <n v="1800"/>
    <x v="8"/>
    <x v="9"/>
    <x v="1"/>
    <x v="473"/>
    <x v="248"/>
    <n v="180111"/>
    <x v="278"/>
    <d v="2018-02-02T00:00:00"/>
    <x v="19"/>
    <n v="30"/>
    <m/>
    <x v="0"/>
    <s v="杭得利"/>
    <m/>
  </r>
  <r>
    <x v="8"/>
    <x v="22"/>
    <x v="0"/>
    <s v="长飞"/>
    <s v="A"/>
    <s v="A"/>
    <x v="0"/>
    <x v="0"/>
    <x v="1"/>
    <x v="0"/>
    <x v="257"/>
    <x v="4"/>
    <x v="79"/>
    <x v="0"/>
    <x v="2"/>
    <x v="62"/>
    <x v="61"/>
    <x v="127"/>
    <x v="429"/>
    <m/>
    <n v="5400"/>
    <x v="44"/>
    <x v="38"/>
    <x v="1"/>
    <x v="478"/>
    <x v="249"/>
    <n v="171228"/>
    <x v="274"/>
    <d v="2018-01-18T00:00:00"/>
    <x v="1"/>
    <n v="30"/>
    <m/>
    <x v="0"/>
    <s v="杭得利"/>
    <m/>
  </r>
  <r>
    <x v="2"/>
    <x v="10"/>
    <x v="190"/>
    <s v="长飞"/>
    <s v="A"/>
    <s v="A"/>
    <x v="0"/>
    <x v="0"/>
    <x v="1"/>
    <x v="0"/>
    <x v="259"/>
    <x v="3"/>
    <x v="3"/>
    <x v="0"/>
    <x v="1"/>
    <x v="12"/>
    <x v="13"/>
    <x v="124"/>
    <x v="430"/>
    <m/>
    <n v="107760"/>
    <x v="23"/>
    <x v="26"/>
    <x v="2"/>
    <x v="479"/>
    <x v="231"/>
    <n v="180103"/>
    <x v="282"/>
    <d v="2018-02-01T00:00:00"/>
    <x v="19"/>
    <n v="30"/>
    <m/>
    <x v="0"/>
    <s v="杭得利"/>
    <m/>
  </r>
  <r>
    <x v="2"/>
    <x v="10"/>
    <x v="190"/>
    <s v="长飞"/>
    <s v="A"/>
    <s v="A"/>
    <x v="0"/>
    <x v="0"/>
    <x v="1"/>
    <x v="0"/>
    <x v="259"/>
    <x v="3"/>
    <x v="3"/>
    <x v="0"/>
    <x v="1"/>
    <x v="12"/>
    <x v="13"/>
    <x v="124"/>
    <x v="430"/>
    <m/>
    <n v="107760"/>
    <x v="11"/>
    <x v="47"/>
    <x v="2"/>
    <x v="480"/>
    <x v="231"/>
    <n v="180104"/>
    <x v="282"/>
    <d v="2018-02-01T00:00:00"/>
    <x v="19"/>
    <n v="30"/>
    <m/>
    <x v="0"/>
    <s v="杭得利"/>
    <m/>
  </r>
  <r>
    <x v="5"/>
    <x v="21"/>
    <x v="194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77"/>
    <x v="74"/>
    <x v="2"/>
    <x v="481"/>
    <x v="227"/>
    <s v="180208/09"/>
    <x v="0"/>
    <m/>
    <x v="17"/>
    <n v="30"/>
    <m/>
    <x v="0"/>
    <s v="杭得利"/>
    <m/>
  </r>
  <r>
    <x v="5"/>
    <x v="13"/>
    <x v="197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78"/>
    <x v="76"/>
    <x v="2"/>
    <x v="482"/>
    <x v="227"/>
    <s v="180210/11"/>
    <x v="0"/>
    <m/>
    <x v="17"/>
    <n v="30"/>
    <m/>
    <x v="0"/>
    <s v="杭得利"/>
    <m/>
  </r>
  <r>
    <x v="2"/>
    <x v="10"/>
    <x v="198"/>
    <s v="长飞"/>
    <s v="A"/>
    <s v="A"/>
    <x v="0"/>
    <x v="0"/>
    <x v="1"/>
    <x v="0"/>
    <x v="259"/>
    <x v="3"/>
    <x v="8"/>
    <x v="0"/>
    <x v="1"/>
    <x v="12"/>
    <x v="13"/>
    <x v="128"/>
    <x v="364"/>
    <m/>
    <n v="111000"/>
    <x v="23"/>
    <x v="26"/>
    <x v="2"/>
    <x v="479"/>
    <x v="231"/>
    <n v="180101"/>
    <x v="282"/>
    <d v="2018-02-01T00:00:00"/>
    <x v="19"/>
    <n v="30"/>
    <m/>
    <x v="0"/>
    <s v="杭得利"/>
    <m/>
  </r>
  <r>
    <x v="2"/>
    <x v="10"/>
    <x v="198"/>
    <s v="长飞"/>
    <s v="A"/>
    <s v="A"/>
    <x v="0"/>
    <x v="0"/>
    <x v="1"/>
    <x v="0"/>
    <x v="259"/>
    <x v="3"/>
    <x v="8"/>
    <x v="0"/>
    <x v="1"/>
    <x v="12"/>
    <x v="13"/>
    <x v="128"/>
    <x v="364"/>
    <m/>
    <n v="111000"/>
    <x v="11"/>
    <x v="47"/>
    <x v="2"/>
    <x v="480"/>
    <x v="231"/>
    <n v="180104"/>
    <x v="282"/>
    <d v="2018-02-01T00:00:00"/>
    <x v="19"/>
    <n v="30"/>
    <m/>
    <x v="0"/>
    <s v="杭得利"/>
    <m/>
  </r>
  <r>
    <x v="2"/>
    <x v="10"/>
    <x v="198"/>
    <s v="长飞"/>
    <s v="A"/>
    <s v="A"/>
    <x v="0"/>
    <x v="0"/>
    <x v="1"/>
    <x v="0"/>
    <x v="259"/>
    <x v="3"/>
    <x v="8"/>
    <x v="0"/>
    <x v="1"/>
    <x v="48"/>
    <x v="46"/>
    <x v="128"/>
    <x v="431"/>
    <m/>
    <n v="222000"/>
    <x v="24"/>
    <x v="13"/>
    <x v="2"/>
    <x v="483"/>
    <x v="227"/>
    <n v="180106"/>
    <x v="282"/>
    <d v="2018-02-01T00:00:00"/>
    <x v="19"/>
    <n v="30"/>
    <m/>
    <x v="0"/>
    <s v="杭得利"/>
    <m/>
  </r>
  <r>
    <x v="2"/>
    <x v="10"/>
    <x v="198"/>
    <s v="长飞"/>
    <s v="A"/>
    <s v="A"/>
    <x v="0"/>
    <x v="0"/>
    <x v="1"/>
    <x v="0"/>
    <x v="259"/>
    <x v="3"/>
    <x v="8"/>
    <x v="0"/>
    <x v="1"/>
    <x v="48"/>
    <x v="46"/>
    <x v="128"/>
    <x v="431"/>
    <m/>
    <n v="222000"/>
    <x v="24"/>
    <x v="13"/>
    <x v="2"/>
    <x v="484"/>
    <x v="227"/>
    <n v="180107"/>
    <x v="282"/>
    <d v="2018-02-01T00:00:00"/>
    <x v="19"/>
    <n v="30"/>
    <m/>
    <x v="0"/>
    <s v="杭得利"/>
    <m/>
  </r>
  <r>
    <x v="2"/>
    <x v="10"/>
    <x v="199"/>
    <s v="长飞"/>
    <s v="A"/>
    <s v="A"/>
    <x v="0"/>
    <x v="0"/>
    <x v="1"/>
    <x v="0"/>
    <x v="260"/>
    <x v="3"/>
    <x v="8"/>
    <x v="0"/>
    <x v="1"/>
    <x v="48"/>
    <x v="46"/>
    <x v="128"/>
    <x v="431"/>
    <m/>
    <n v="222000"/>
    <x v="29"/>
    <x v="27"/>
    <x v="2"/>
    <x v="485"/>
    <x v="227"/>
    <n v="180108"/>
    <x v="283"/>
    <d v="2018-02-02T00:00:00"/>
    <x v="19"/>
    <n v="30"/>
    <m/>
    <x v="0"/>
    <s v="杭得利"/>
    <m/>
  </r>
  <r>
    <x v="2"/>
    <x v="17"/>
    <x v="200"/>
    <s v="长飞"/>
    <s v="A"/>
    <s v="A"/>
    <x v="0"/>
    <x v="0"/>
    <x v="1"/>
    <x v="0"/>
    <x v="260"/>
    <x v="3"/>
    <x v="8"/>
    <x v="0"/>
    <x v="1"/>
    <x v="48"/>
    <x v="46"/>
    <x v="128"/>
    <x v="431"/>
    <m/>
    <n v="222000"/>
    <x v="32"/>
    <x v="52"/>
    <x v="2"/>
    <x v="486"/>
    <x v="227"/>
    <s v="180112/13"/>
    <x v="283"/>
    <d v="2018-02-02T00:00:00"/>
    <x v="19"/>
    <n v="30"/>
    <m/>
    <x v="0"/>
    <s v="杭得利"/>
    <m/>
  </r>
  <r>
    <x v="2"/>
    <x v="17"/>
    <x v="200"/>
    <s v="长飞"/>
    <s v="A"/>
    <s v="A"/>
    <x v="0"/>
    <x v="0"/>
    <x v="1"/>
    <x v="0"/>
    <x v="260"/>
    <x v="3"/>
    <x v="8"/>
    <x v="0"/>
    <x v="1"/>
    <x v="48"/>
    <x v="46"/>
    <x v="128"/>
    <x v="431"/>
    <m/>
    <n v="222000"/>
    <x v="8"/>
    <x v="9"/>
    <x v="2"/>
    <x v="487"/>
    <x v="227"/>
    <s v="180113/14"/>
    <x v="283"/>
    <d v="2018-02-02T00:00:00"/>
    <x v="19"/>
    <n v="30"/>
    <m/>
    <x v="0"/>
    <s v="杭得利"/>
    <m/>
  </r>
  <r>
    <x v="2"/>
    <x v="20"/>
    <x v="192"/>
    <s v="长飞"/>
    <s v="A"/>
    <s v="A"/>
    <x v="0"/>
    <x v="0"/>
    <x v="1"/>
    <x v="0"/>
    <x v="260"/>
    <x v="3"/>
    <x v="8"/>
    <x v="0"/>
    <x v="1"/>
    <x v="48"/>
    <x v="46"/>
    <x v="128"/>
    <x v="431"/>
    <m/>
    <n v="222000"/>
    <x v="42"/>
    <x v="51"/>
    <x v="2"/>
    <x v="488"/>
    <x v="227"/>
    <s v="180117/18"/>
    <x v="283"/>
    <d v="2018-02-02T00:00:00"/>
    <x v="19"/>
    <n v="30"/>
    <m/>
    <x v="0"/>
    <s v="杭得利"/>
    <m/>
  </r>
  <r>
    <x v="2"/>
    <x v="23"/>
    <x v="193"/>
    <s v="长飞"/>
    <s v="A"/>
    <s v="A"/>
    <x v="0"/>
    <x v="0"/>
    <x v="1"/>
    <x v="0"/>
    <x v="260"/>
    <x v="3"/>
    <x v="8"/>
    <x v="0"/>
    <x v="1"/>
    <x v="48"/>
    <x v="46"/>
    <x v="128"/>
    <x v="431"/>
    <m/>
    <n v="222000"/>
    <x v="40"/>
    <x v="54"/>
    <x v="2"/>
    <x v="489"/>
    <x v="227"/>
    <m/>
    <x v="284"/>
    <d v="2018-02-02T00:00:00"/>
    <x v="19"/>
    <n v="30"/>
    <m/>
    <x v="0"/>
    <s v="杭得利"/>
    <m/>
  </r>
  <r>
    <x v="2"/>
    <x v="23"/>
    <x v="193"/>
    <s v="长飞"/>
    <s v="A"/>
    <s v="A"/>
    <x v="0"/>
    <x v="0"/>
    <x v="1"/>
    <x v="0"/>
    <x v="260"/>
    <x v="3"/>
    <x v="8"/>
    <x v="0"/>
    <x v="1"/>
    <x v="48"/>
    <x v="46"/>
    <x v="128"/>
    <x v="431"/>
    <m/>
    <n v="222000"/>
    <x v="15"/>
    <x v="17"/>
    <x v="2"/>
    <x v="490"/>
    <x v="227"/>
    <n v="180122"/>
    <x v="284"/>
    <d v="2018-02-02T00:00:00"/>
    <x v="19"/>
    <n v="30"/>
    <m/>
    <x v="0"/>
    <s v="杭得利"/>
    <m/>
  </r>
  <r>
    <x v="2"/>
    <x v="23"/>
    <x v="193"/>
    <s v="长飞"/>
    <s v="A"/>
    <s v="A"/>
    <x v="0"/>
    <x v="0"/>
    <x v="1"/>
    <x v="0"/>
    <x v="260"/>
    <x v="3"/>
    <x v="8"/>
    <x v="0"/>
    <x v="1"/>
    <x v="3"/>
    <x v="3"/>
    <x v="128"/>
    <x v="432"/>
    <m/>
    <n v="277500"/>
    <x v="3"/>
    <x v="25"/>
    <x v="2"/>
    <x v="491"/>
    <x v="241"/>
    <n v="180121"/>
    <x v="284"/>
    <d v="2018-02-02T00:00:00"/>
    <x v="19"/>
    <n v="30"/>
    <m/>
    <x v="0"/>
    <s v="杭得利"/>
    <m/>
  </r>
  <r>
    <x v="2"/>
    <x v="23"/>
    <x v="193"/>
    <s v="长飞"/>
    <s v="A"/>
    <s v="A"/>
    <x v="0"/>
    <x v="0"/>
    <x v="1"/>
    <x v="0"/>
    <x v="260"/>
    <x v="3"/>
    <x v="8"/>
    <x v="0"/>
    <x v="1"/>
    <x v="12"/>
    <x v="13"/>
    <x v="128"/>
    <x v="364"/>
    <m/>
    <n v="111000"/>
    <x v="3"/>
    <x v="3"/>
    <x v="2"/>
    <x v="492"/>
    <x v="231"/>
    <n v="180120"/>
    <x v="283"/>
    <d v="2018-02-02T00:00:00"/>
    <x v="19"/>
    <n v="30"/>
    <m/>
    <x v="0"/>
    <s v="杭得利"/>
    <m/>
  </r>
  <r>
    <x v="2"/>
    <x v="15"/>
    <x v="0"/>
    <s v="长飞"/>
    <s v="A"/>
    <s v="A"/>
    <x v="0"/>
    <x v="0"/>
    <x v="1"/>
    <x v="0"/>
    <x v="0"/>
    <x v="4"/>
    <x v="23"/>
    <x v="5"/>
    <x v="1"/>
    <x v="11"/>
    <x v="12"/>
    <x v="12"/>
    <x v="111"/>
    <m/>
    <n v="0"/>
    <x v="5"/>
    <x v="15"/>
    <x v="1"/>
    <x v="493"/>
    <x v="250"/>
    <n v="180111"/>
    <x v="0"/>
    <m/>
    <x v="17"/>
    <n v="30"/>
    <m/>
    <x v="0"/>
    <s v="杭得利"/>
    <m/>
  </r>
  <r>
    <x v="2"/>
    <x v="28"/>
    <x v="0"/>
    <s v="长飞"/>
    <s v="A"/>
    <s v="A"/>
    <x v="0"/>
    <x v="0"/>
    <x v="1"/>
    <x v="7"/>
    <x v="106"/>
    <x v="2"/>
    <x v="2"/>
    <x v="0"/>
    <x v="16"/>
    <x v="33"/>
    <x v="31"/>
    <x v="12"/>
    <x v="111"/>
    <m/>
    <n v="0"/>
    <x v="5"/>
    <x v="15"/>
    <x v="1"/>
    <x v="494"/>
    <x v="3"/>
    <n v="180103"/>
    <x v="0"/>
    <m/>
    <x v="17"/>
    <n v="30"/>
    <m/>
    <x v="0"/>
    <s v="杭得利"/>
    <m/>
  </r>
  <r>
    <x v="8"/>
    <x v="22"/>
    <x v="0"/>
    <s v="长飞"/>
    <s v="A"/>
    <s v="A"/>
    <x v="0"/>
    <x v="0"/>
    <x v="1"/>
    <x v="0"/>
    <x v="259"/>
    <x v="2"/>
    <x v="2"/>
    <x v="0"/>
    <x v="8"/>
    <x v="61"/>
    <x v="60"/>
    <x v="86"/>
    <x v="433"/>
    <m/>
    <n v="82320"/>
    <x v="44"/>
    <x v="38"/>
    <x v="3"/>
    <x v="495"/>
    <x v="251"/>
    <n v="171228"/>
    <x v="285"/>
    <d v="2018-01-13T00:00:00"/>
    <x v="1"/>
    <n v="30"/>
    <m/>
    <x v="0"/>
    <s v="杭得利"/>
    <m/>
  </r>
  <r>
    <x v="8"/>
    <x v="22"/>
    <x v="0"/>
    <s v="长飞"/>
    <s v="A"/>
    <s v="A"/>
    <x v="0"/>
    <x v="0"/>
    <x v="1"/>
    <x v="0"/>
    <x v="259"/>
    <x v="2"/>
    <x v="2"/>
    <x v="0"/>
    <x v="8"/>
    <x v="12"/>
    <x v="13"/>
    <x v="86"/>
    <x v="434"/>
    <m/>
    <n v="123480"/>
    <x v="41"/>
    <x v="11"/>
    <x v="3"/>
    <x v="496"/>
    <x v="231"/>
    <m/>
    <x v="285"/>
    <d v="2018-01-13T00:00:00"/>
    <x v="1"/>
    <n v="30"/>
    <m/>
    <x v="0"/>
    <s v="杭得利"/>
    <m/>
  </r>
  <r>
    <x v="2"/>
    <x v="13"/>
    <x v="201"/>
    <s v="长飞"/>
    <s v="A"/>
    <s v="A"/>
    <x v="0"/>
    <x v="0"/>
    <x v="1"/>
    <x v="10"/>
    <x v="261"/>
    <x v="2"/>
    <x v="2"/>
    <x v="0"/>
    <x v="1"/>
    <x v="61"/>
    <x v="60"/>
    <x v="86"/>
    <x v="433"/>
    <m/>
    <n v="82320"/>
    <x v="30"/>
    <x v="29"/>
    <x v="3"/>
    <x v="497"/>
    <x v="251"/>
    <n v="171216"/>
    <x v="286"/>
    <d v="2018-02-02T00:00:00"/>
    <x v="19"/>
    <n v="30"/>
    <m/>
    <x v="0"/>
    <s v="杭得利"/>
    <m/>
  </r>
  <r>
    <x v="2"/>
    <x v="18"/>
    <x v="0"/>
    <s v="长飞"/>
    <s v="A"/>
    <s v="A"/>
    <x v="0"/>
    <x v="0"/>
    <x v="1"/>
    <x v="10"/>
    <x v="266"/>
    <x v="2"/>
    <x v="80"/>
    <x v="0"/>
    <x v="1"/>
    <x v="59"/>
    <x v="58"/>
    <x v="88"/>
    <x v="435"/>
    <m/>
    <n v="202800"/>
    <x v="7"/>
    <x v="8"/>
    <x v="3"/>
    <x v="498"/>
    <x v="252"/>
    <n v="171216"/>
    <x v="287"/>
    <d v="2018-02-01T00:00:00"/>
    <x v="19"/>
    <n v="30"/>
    <m/>
    <x v="0"/>
    <s v="杭得利"/>
    <m/>
  </r>
  <r>
    <x v="2"/>
    <x v="18"/>
    <x v="0"/>
    <s v="长飞"/>
    <s v="A"/>
    <s v="A"/>
    <x v="0"/>
    <x v="0"/>
    <x v="1"/>
    <x v="0"/>
    <x v="259"/>
    <x v="2"/>
    <x v="80"/>
    <x v="26"/>
    <x v="8"/>
    <x v="60"/>
    <x v="59"/>
    <x v="86"/>
    <x v="436"/>
    <m/>
    <n v="72030"/>
    <x v="45"/>
    <x v="47"/>
    <x v="3"/>
    <x v="499"/>
    <x v="253"/>
    <n v="171228"/>
    <x v="288"/>
    <d v="2018-02-01T00:00:00"/>
    <x v="19"/>
    <n v="30"/>
    <m/>
    <x v="0"/>
    <s v="杭得利"/>
    <m/>
  </r>
  <r>
    <x v="2"/>
    <x v="18"/>
    <x v="0"/>
    <s v="长飞"/>
    <s v="A"/>
    <s v="A"/>
    <x v="0"/>
    <x v="0"/>
    <x v="1"/>
    <x v="0"/>
    <x v="259"/>
    <x v="2"/>
    <x v="80"/>
    <x v="26"/>
    <x v="8"/>
    <x v="61"/>
    <x v="60"/>
    <x v="86"/>
    <x v="433"/>
    <m/>
    <n v="82320"/>
    <x v="45"/>
    <x v="47"/>
    <x v="3"/>
    <x v="500"/>
    <x v="251"/>
    <n v="171228"/>
    <x v="288"/>
    <d v="2018-02-01T00:00:00"/>
    <x v="19"/>
    <n v="30"/>
    <m/>
    <x v="0"/>
    <s v="杭得利"/>
    <s v="科技园实际入库6吨，余下的2吨深圳长飞藏龙岛私下借走补开送货清单0002046替代原8吨退回6吨后2吨入库"/>
  </r>
  <r>
    <x v="2"/>
    <x v="18"/>
    <x v="0"/>
    <s v="长飞"/>
    <s v="A"/>
    <s v="A"/>
    <x v="0"/>
    <x v="0"/>
    <x v="1"/>
    <x v="0"/>
    <x v="259"/>
    <x v="2"/>
    <x v="80"/>
    <x v="26"/>
    <x v="8"/>
    <x v="10"/>
    <x v="10"/>
    <x v="86"/>
    <x v="437"/>
    <m/>
    <n v="154350"/>
    <x v="7"/>
    <x v="8"/>
    <x v="3"/>
    <x v="501"/>
    <x v="142"/>
    <n v="171228"/>
    <x v="288"/>
    <d v="2018-02-01T00:00:00"/>
    <x v="19"/>
    <n v="30"/>
    <m/>
    <x v="0"/>
    <s v="杭得利"/>
    <m/>
  </r>
  <r>
    <x v="2"/>
    <x v="18"/>
    <x v="0"/>
    <s v="长飞"/>
    <s v="A"/>
    <s v="A"/>
    <x v="0"/>
    <x v="0"/>
    <x v="1"/>
    <x v="0"/>
    <x v="259"/>
    <x v="2"/>
    <x v="80"/>
    <x v="26"/>
    <x v="8"/>
    <x v="9"/>
    <x v="9"/>
    <x v="86"/>
    <x v="438"/>
    <m/>
    <n v="102900"/>
    <x v="50"/>
    <x v="6"/>
    <x v="3"/>
    <x v="502"/>
    <x v="94"/>
    <n v="171228"/>
    <x v="288"/>
    <d v="2018-02-01T00:00:00"/>
    <x v="19"/>
    <n v="30"/>
    <m/>
    <x v="0"/>
    <s v="杭得利"/>
    <m/>
  </r>
  <r>
    <x v="2"/>
    <x v="18"/>
    <x v="0"/>
    <s v="长飞"/>
    <s v="A"/>
    <s v="A"/>
    <x v="0"/>
    <x v="0"/>
    <x v="1"/>
    <x v="0"/>
    <x v="259"/>
    <x v="2"/>
    <x v="80"/>
    <x v="26"/>
    <x v="8"/>
    <x v="67"/>
    <x v="66"/>
    <x v="86"/>
    <x v="439"/>
    <m/>
    <n v="-61740"/>
    <x v="29"/>
    <x v="13"/>
    <x v="3"/>
    <x v="503"/>
    <x v="224"/>
    <m/>
    <x v="288"/>
    <d v="2018-02-01T00:00:00"/>
    <x v="19"/>
    <n v="30"/>
    <m/>
    <x v="0"/>
    <s v="杭得利"/>
    <m/>
  </r>
  <r>
    <x v="2"/>
    <x v="16"/>
    <x v="0"/>
    <s v="长飞"/>
    <s v="A"/>
    <s v="A"/>
    <x v="0"/>
    <x v="0"/>
    <x v="1"/>
    <x v="0"/>
    <x v="259"/>
    <x v="2"/>
    <x v="9"/>
    <x v="0"/>
    <x v="5"/>
    <x v="32"/>
    <x v="30"/>
    <x v="129"/>
    <x v="440"/>
    <m/>
    <n v="1723.5"/>
    <x v="23"/>
    <x v="33"/>
    <x v="1"/>
    <x v="504"/>
    <x v="3"/>
    <n v="171203"/>
    <x v="288"/>
    <d v="2018-02-01T00:00:00"/>
    <x v="19"/>
    <n v="30"/>
    <m/>
    <x v="0"/>
    <s v="杭得利"/>
    <m/>
  </r>
  <r>
    <x v="2"/>
    <x v="28"/>
    <x v="0"/>
    <s v="长飞"/>
    <s v="A"/>
    <s v="A"/>
    <x v="0"/>
    <x v="0"/>
    <x v="1"/>
    <x v="0"/>
    <x v="267"/>
    <x v="4"/>
    <x v="9"/>
    <x v="12"/>
    <x v="9"/>
    <x v="102"/>
    <x v="97"/>
    <x v="129"/>
    <x v="441"/>
    <m/>
    <n v="1436.25"/>
    <x v="45"/>
    <x v="47"/>
    <x v="1"/>
    <x v="505"/>
    <x v="254"/>
    <n v="171222"/>
    <x v="281"/>
    <d v="2018-02-02T00:00:00"/>
    <x v="19"/>
    <n v="30"/>
    <m/>
    <x v="0"/>
    <s v="杭得利"/>
    <m/>
  </r>
  <r>
    <x v="2"/>
    <x v="23"/>
    <x v="202"/>
    <s v="长飞"/>
    <s v="A"/>
    <s v="A"/>
    <x v="0"/>
    <x v="0"/>
    <x v="1"/>
    <x v="0"/>
    <x v="260"/>
    <x v="2"/>
    <x v="9"/>
    <x v="0"/>
    <x v="1"/>
    <x v="47"/>
    <x v="45"/>
    <x v="130"/>
    <x v="442"/>
    <m/>
    <n v="116445"/>
    <x v="3"/>
    <x v="3"/>
    <x v="2"/>
    <x v="506"/>
    <x v="255"/>
    <s v="171201/26"/>
    <x v="281"/>
    <d v="2018-02-02T00:00:00"/>
    <x v="19"/>
    <n v="30"/>
    <m/>
    <x v="0"/>
    <s v="杭得利"/>
    <m/>
  </r>
  <r>
    <x v="8"/>
    <x v="22"/>
    <x v="0"/>
    <s v="长飞"/>
    <s v="A"/>
    <s v="A"/>
    <x v="0"/>
    <x v="0"/>
    <x v="1"/>
    <x v="0"/>
    <x v="268"/>
    <x v="2"/>
    <x v="77"/>
    <x v="0"/>
    <x v="8"/>
    <x v="82"/>
    <x v="81"/>
    <x v="29"/>
    <x v="381"/>
    <m/>
    <n v="4000"/>
    <x v="44"/>
    <x v="38"/>
    <x v="1"/>
    <x v="507"/>
    <x v="239"/>
    <n v="171218"/>
    <x v="289"/>
    <d v="2018-01-18T00:00:00"/>
    <x v="1"/>
    <n v="30"/>
    <m/>
    <x v="0"/>
    <s v="杭得利"/>
    <m/>
  </r>
  <r>
    <x v="2"/>
    <x v="7"/>
    <x v="0"/>
    <s v="长飞"/>
    <s v="A"/>
    <s v="A"/>
    <x v="0"/>
    <x v="0"/>
    <x v="1"/>
    <x v="0"/>
    <x v="264"/>
    <x v="2"/>
    <x v="77"/>
    <x v="0"/>
    <x v="8"/>
    <x v="2"/>
    <x v="2"/>
    <x v="29"/>
    <x v="443"/>
    <m/>
    <n v="16000"/>
    <x v="8"/>
    <x v="9"/>
    <x v="1"/>
    <x v="508"/>
    <x v="6"/>
    <n v="180115"/>
    <x v="279"/>
    <d v="2018-02-01T00:00:00"/>
    <x v="19"/>
    <n v="30"/>
    <m/>
    <x v="0"/>
    <s v="杭得利"/>
    <m/>
  </r>
  <r>
    <x v="8"/>
    <x v="22"/>
    <x v="0"/>
    <s v="长飞"/>
    <s v="A"/>
    <s v="A"/>
    <x v="0"/>
    <x v="0"/>
    <x v="1"/>
    <x v="0"/>
    <x v="268"/>
    <x v="2"/>
    <x v="60"/>
    <x v="0"/>
    <x v="1"/>
    <x v="103"/>
    <x v="98"/>
    <x v="126"/>
    <x v="444"/>
    <m/>
    <n v="16099.999999999998"/>
    <x v="44"/>
    <x v="38"/>
    <x v="1"/>
    <x v="507"/>
    <x v="256"/>
    <n v="171205"/>
    <x v="289"/>
    <d v="2018-01-18T00:00:00"/>
    <x v="1"/>
    <n v="30"/>
    <m/>
    <x v="0"/>
    <s v="杭得利"/>
    <m/>
  </r>
  <r>
    <x v="2"/>
    <x v="14"/>
    <x v="203"/>
    <s v="长飞"/>
    <s v="A"/>
    <s v="A"/>
    <x v="0"/>
    <x v="0"/>
    <x v="1"/>
    <x v="0"/>
    <x v="261"/>
    <x v="2"/>
    <x v="2"/>
    <x v="0"/>
    <x v="8"/>
    <x v="9"/>
    <x v="9"/>
    <x v="86"/>
    <x v="438"/>
    <m/>
    <n v="102900"/>
    <x v="4"/>
    <x v="49"/>
    <x v="3"/>
    <x v="509"/>
    <x v="94"/>
    <s v="171228/180124"/>
    <x v="290"/>
    <d v="2018-02-02T00:00:00"/>
    <x v="19"/>
    <n v="30"/>
    <m/>
    <x v="0"/>
    <s v="杭得利"/>
    <m/>
  </r>
  <r>
    <x v="2"/>
    <x v="30"/>
    <x v="204"/>
    <s v="长飞"/>
    <s v="A"/>
    <s v="A"/>
    <x v="0"/>
    <x v="0"/>
    <x v="1"/>
    <x v="0"/>
    <x v="262"/>
    <x v="8"/>
    <x v="33"/>
    <x v="0"/>
    <x v="1"/>
    <x v="103"/>
    <x v="98"/>
    <x v="123"/>
    <x v="445"/>
    <m/>
    <n v="18581.5"/>
    <x v="16"/>
    <x v="18"/>
    <x v="1"/>
    <x v="510"/>
    <x v="257"/>
    <n v="180102"/>
    <x v="291"/>
    <d v="2018-02-02T00:00:00"/>
    <x v="19"/>
    <n v="30"/>
    <m/>
    <x v="0"/>
    <s v="杭得利"/>
    <m/>
  </r>
  <r>
    <x v="8"/>
    <x v="22"/>
    <x v="205"/>
    <s v="烽火"/>
    <s v="A"/>
    <s v="B"/>
    <x v="12"/>
    <x v="12"/>
    <x v="1"/>
    <x v="0"/>
    <x v="269"/>
    <x v="3"/>
    <x v="3"/>
    <x v="0"/>
    <x v="1"/>
    <x v="3"/>
    <x v="3"/>
    <x v="131"/>
    <x v="446"/>
    <m/>
    <n v="261300"/>
    <x v="41"/>
    <x v="11"/>
    <x v="2"/>
    <x v="511"/>
    <x v="258"/>
    <m/>
    <x v="292"/>
    <d v="2018-01-13T00:00:00"/>
    <x v="1"/>
    <n v="30"/>
    <m/>
    <x v="2"/>
    <s v="张军"/>
    <m/>
  </r>
  <r>
    <x v="2"/>
    <x v="23"/>
    <x v="43"/>
    <s v="烽火"/>
    <s v="A"/>
    <s v="B"/>
    <x v="12"/>
    <x v="12"/>
    <x v="1"/>
    <x v="0"/>
    <x v="270"/>
    <x v="3"/>
    <x v="3"/>
    <x v="2"/>
    <x v="1"/>
    <x v="3"/>
    <x v="3"/>
    <x v="132"/>
    <x v="447"/>
    <m/>
    <n v="270024"/>
    <x v="1"/>
    <x v="42"/>
    <x v="2"/>
    <x v="512"/>
    <x v="259"/>
    <n v="180129"/>
    <x v="293"/>
    <d v="2018-02-24T00:00:00"/>
    <x v="19"/>
    <n v="30"/>
    <m/>
    <x v="2"/>
    <s v="张军"/>
    <m/>
  </r>
  <r>
    <x v="5"/>
    <x v="23"/>
    <x v="43"/>
    <s v="烽火"/>
    <s v="A"/>
    <s v="B"/>
    <x v="12"/>
    <x v="12"/>
    <x v="1"/>
    <x v="0"/>
    <x v="270"/>
    <x v="3"/>
    <x v="3"/>
    <x v="2"/>
    <x v="1"/>
    <x v="3"/>
    <x v="3"/>
    <x v="132"/>
    <x v="447"/>
    <m/>
    <n v="270024"/>
    <x v="46"/>
    <x v="41"/>
    <x v="2"/>
    <x v="513"/>
    <x v="259"/>
    <n v="180202"/>
    <x v="293"/>
    <d v="2018-02-24T00:00:00"/>
    <x v="19"/>
    <n v="30"/>
    <m/>
    <x v="2"/>
    <s v="张军"/>
    <m/>
  </r>
  <r>
    <x v="2"/>
    <x v="9"/>
    <x v="0"/>
    <s v="其他"/>
    <s v="C"/>
    <s v="C"/>
    <x v="29"/>
    <x v="28"/>
    <x v="1"/>
    <x v="0"/>
    <x v="271"/>
    <x v="2"/>
    <x v="81"/>
    <x v="0"/>
    <x v="1"/>
    <x v="9"/>
    <x v="9"/>
    <x v="133"/>
    <x v="448"/>
    <m/>
    <n v="72600"/>
    <x v="23"/>
    <x v="26"/>
    <x v="3"/>
    <x v="514"/>
    <x v="94"/>
    <n v="171215"/>
    <x v="294"/>
    <d v="2018-01-29T00:00:00"/>
    <x v="20"/>
    <n v="90"/>
    <m/>
    <x v="0"/>
    <s v="杭得利"/>
    <m/>
  </r>
  <r>
    <x v="2"/>
    <x v="9"/>
    <x v="0"/>
    <s v="其他"/>
    <s v="C"/>
    <s v="C"/>
    <x v="29"/>
    <x v="28"/>
    <x v="1"/>
    <x v="0"/>
    <x v="271"/>
    <x v="2"/>
    <x v="81"/>
    <x v="0"/>
    <x v="1"/>
    <x v="10"/>
    <x v="10"/>
    <x v="133"/>
    <x v="449"/>
    <m/>
    <n v="108900"/>
    <x v="45"/>
    <x v="47"/>
    <x v="3"/>
    <x v="515"/>
    <x v="142"/>
    <s v="171215/180103"/>
    <x v="294"/>
    <d v="2018-01-29T00:00:00"/>
    <x v="20"/>
    <n v="90"/>
    <m/>
    <x v="0"/>
    <s v="杭得利"/>
    <m/>
  </r>
  <r>
    <x v="6"/>
    <x v="9"/>
    <x v="0"/>
    <s v="其他"/>
    <s v="C"/>
    <s v="C"/>
    <x v="29"/>
    <x v="28"/>
    <x v="1"/>
    <x v="0"/>
    <x v="271"/>
    <x v="2"/>
    <x v="81"/>
    <x v="0"/>
    <x v="1"/>
    <x v="38"/>
    <x v="0"/>
    <x v="133"/>
    <x v="111"/>
    <m/>
    <n v="0"/>
    <x v="28"/>
    <x v="0"/>
    <x v="3"/>
    <x v="0"/>
    <x v="0"/>
    <m/>
    <x v="0"/>
    <m/>
    <x v="30"/>
    <n v="90"/>
    <m/>
    <x v="0"/>
    <s v="杭得利"/>
    <m/>
  </r>
  <r>
    <x v="2"/>
    <x v="9"/>
    <x v="0"/>
    <s v="其他"/>
    <s v="C"/>
    <s v="C"/>
    <x v="29"/>
    <x v="28"/>
    <x v="1"/>
    <x v="0"/>
    <x v="272"/>
    <x v="2"/>
    <x v="81"/>
    <x v="0"/>
    <x v="1"/>
    <x v="104"/>
    <x v="99"/>
    <x v="12"/>
    <x v="111"/>
    <m/>
    <n v="0"/>
    <x v="23"/>
    <x v="26"/>
    <x v="3"/>
    <x v="516"/>
    <x v="260"/>
    <n v="171215"/>
    <x v="0"/>
    <m/>
    <x v="30"/>
    <n v="90"/>
    <m/>
    <x v="0"/>
    <s v="杭得利"/>
    <m/>
  </r>
  <r>
    <x v="2"/>
    <x v="9"/>
    <x v="0"/>
    <s v="其他"/>
    <s v="C"/>
    <s v="C"/>
    <x v="29"/>
    <x v="28"/>
    <x v="1"/>
    <x v="0"/>
    <x v="273"/>
    <x v="2"/>
    <x v="81"/>
    <x v="0"/>
    <x v="1"/>
    <x v="105"/>
    <x v="100"/>
    <x v="12"/>
    <x v="111"/>
    <m/>
    <n v="0"/>
    <x v="23"/>
    <x v="26"/>
    <x v="1"/>
    <x v="517"/>
    <x v="261"/>
    <n v="171215"/>
    <x v="295"/>
    <m/>
    <x v="30"/>
    <n v="90"/>
    <m/>
    <x v="0"/>
    <s v="杭得利"/>
    <s v="12.8日投诉损失1923.1元按7260元/吨折料0.265吨"/>
  </r>
  <r>
    <x v="2"/>
    <x v="9"/>
    <x v="0"/>
    <s v="其他"/>
    <s v="C"/>
    <s v="C"/>
    <x v="29"/>
    <x v="28"/>
    <x v="1"/>
    <x v="0"/>
    <x v="274"/>
    <x v="2"/>
    <x v="81"/>
    <x v="0"/>
    <x v="1"/>
    <x v="106"/>
    <x v="101"/>
    <x v="133"/>
    <x v="450"/>
    <m/>
    <n v="-4210.7999999999993"/>
    <x v="29"/>
    <x v="13"/>
    <x v="22"/>
    <x v="518"/>
    <x v="3"/>
    <m/>
    <x v="294"/>
    <d v="2018-01-29T00:00:00"/>
    <x v="20"/>
    <n v="90"/>
    <m/>
    <x v="0"/>
    <s v="杭得利"/>
    <s v="退货"/>
  </r>
  <r>
    <x v="2"/>
    <x v="21"/>
    <x v="0"/>
    <s v="其他"/>
    <s v="C"/>
    <s v="C"/>
    <x v="29"/>
    <x v="28"/>
    <x v="1"/>
    <x v="0"/>
    <x v="135"/>
    <x v="2"/>
    <x v="81"/>
    <x v="0"/>
    <x v="1"/>
    <x v="107"/>
    <x v="102"/>
    <x v="133"/>
    <x v="451"/>
    <m/>
    <n v="-119470.56"/>
    <x v="15"/>
    <x v="3"/>
    <x v="3"/>
    <x v="519"/>
    <x v="262"/>
    <m/>
    <x v="294"/>
    <d v="2018-01-29T00:00:00"/>
    <x v="20"/>
    <n v="90"/>
    <m/>
    <x v="0"/>
    <s v="杭得利"/>
    <m/>
  </r>
  <r>
    <x v="2"/>
    <x v="14"/>
    <x v="206"/>
    <s v="其他"/>
    <s v="C"/>
    <s v="C"/>
    <x v="29"/>
    <x v="28"/>
    <x v="1"/>
    <x v="0"/>
    <x v="275"/>
    <x v="3"/>
    <x v="34"/>
    <x v="0"/>
    <x v="1"/>
    <x v="25"/>
    <x v="25"/>
    <x v="28"/>
    <x v="452"/>
    <m/>
    <n v="57225"/>
    <x v="16"/>
    <x v="18"/>
    <x v="2"/>
    <x v="520"/>
    <x v="263"/>
    <n v="180115"/>
    <x v="296"/>
    <d v="2018-01-29T00:00:00"/>
    <x v="20"/>
    <n v="90"/>
    <m/>
    <x v="0"/>
    <s v="杭得利"/>
    <m/>
  </r>
  <r>
    <x v="2"/>
    <x v="16"/>
    <x v="207"/>
    <s v="长飞"/>
    <s v="A"/>
    <s v="B"/>
    <x v="3"/>
    <x v="3"/>
    <x v="1"/>
    <x v="0"/>
    <x v="276"/>
    <x v="3"/>
    <x v="8"/>
    <x v="0"/>
    <x v="1"/>
    <x v="3"/>
    <x v="3"/>
    <x v="10"/>
    <x v="107"/>
    <m/>
    <n v="278100"/>
    <x v="23"/>
    <x v="26"/>
    <x v="2"/>
    <x v="521"/>
    <x v="77"/>
    <m/>
    <x v="297"/>
    <d v="2018-01-19T00:00:00"/>
    <x v="20"/>
    <n v="90"/>
    <m/>
    <x v="1"/>
    <s v="徐绪盛"/>
    <m/>
  </r>
  <r>
    <x v="2"/>
    <x v="10"/>
    <x v="208"/>
    <s v="长飞"/>
    <s v="A"/>
    <s v="B"/>
    <x v="3"/>
    <x v="3"/>
    <x v="5"/>
    <x v="0"/>
    <x v="276"/>
    <x v="3"/>
    <x v="8"/>
    <x v="0"/>
    <x v="1"/>
    <x v="3"/>
    <x v="3"/>
    <x v="10"/>
    <x v="107"/>
    <m/>
    <n v="278100"/>
    <x v="45"/>
    <x v="47"/>
    <x v="2"/>
    <x v="522"/>
    <x v="3"/>
    <s v="171225/26"/>
    <x v="298"/>
    <d v="2018-01-19T00:00:00"/>
    <x v="20"/>
    <n v="90"/>
    <m/>
    <x v="1"/>
    <s v="徐绪盛"/>
    <m/>
  </r>
  <r>
    <x v="2"/>
    <x v="11"/>
    <x v="209"/>
    <s v="长飞"/>
    <s v="A"/>
    <s v="B"/>
    <x v="3"/>
    <x v="3"/>
    <x v="1"/>
    <x v="0"/>
    <x v="277"/>
    <x v="3"/>
    <x v="3"/>
    <x v="0"/>
    <x v="1"/>
    <x v="3"/>
    <x v="3"/>
    <x v="43"/>
    <x v="453"/>
    <m/>
    <n v="270000"/>
    <x v="7"/>
    <x v="8"/>
    <x v="2"/>
    <x v="523"/>
    <x v="77"/>
    <s v="180107/08"/>
    <x v="299"/>
    <m/>
    <x v="30"/>
    <n v="90"/>
    <m/>
    <x v="1"/>
    <s v="徐绪盛"/>
    <m/>
  </r>
  <r>
    <x v="2"/>
    <x v="37"/>
    <x v="210"/>
    <s v="长飞"/>
    <s v="A"/>
    <s v="B"/>
    <x v="3"/>
    <x v="3"/>
    <x v="5"/>
    <x v="0"/>
    <x v="278"/>
    <x v="3"/>
    <x v="8"/>
    <x v="0"/>
    <x v="1"/>
    <x v="3"/>
    <x v="3"/>
    <x v="10"/>
    <x v="107"/>
    <m/>
    <n v="278100"/>
    <x v="13"/>
    <x v="14"/>
    <x v="2"/>
    <x v="524"/>
    <x v="3"/>
    <s v="180107/08/09"/>
    <x v="300"/>
    <d v="2018-01-19T00:00:00"/>
    <x v="20"/>
    <n v="90"/>
    <m/>
    <x v="1"/>
    <s v="徐绪盛"/>
    <m/>
  </r>
  <r>
    <x v="2"/>
    <x v="15"/>
    <x v="211"/>
    <s v="长飞"/>
    <s v="A"/>
    <s v="B"/>
    <x v="3"/>
    <x v="3"/>
    <x v="5"/>
    <x v="0"/>
    <x v="279"/>
    <x v="3"/>
    <x v="8"/>
    <x v="0"/>
    <x v="1"/>
    <x v="3"/>
    <x v="3"/>
    <x v="10"/>
    <x v="107"/>
    <m/>
    <n v="278100"/>
    <x v="14"/>
    <x v="16"/>
    <x v="2"/>
    <x v="525"/>
    <x v="3"/>
    <s v="180110/11/12"/>
    <x v="301"/>
    <d v="2018-01-19T00:00:00"/>
    <x v="20"/>
    <n v="90"/>
    <m/>
    <x v="1"/>
    <s v="徐绪盛"/>
    <m/>
  </r>
  <r>
    <x v="2"/>
    <x v="20"/>
    <x v="192"/>
    <s v="长飞"/>
    <s v="A"/>
    <s v="B"/>
    <x v="3"/>
    <x v="3"/>
    <x v="1"/>
    <x v="0"/>
    <x v="277"/>
    <x v="3"/>
    <x v="3"/>
    <x v="0"/>
    <x v="1"/>
    <x v="3"/>
    <x v="3"/>
    <x v="43"/>
    <x v="453"/>
    <m/>
    <n v="270000"/>
    <x v="32"/>
    <x v="52"/>
    <x v="2"/>
    <x v="526"/>
    <x v="77"/>
    <s v="180109/10"/>
    <x v="302"/>
    <d v="2018-01-19T00:00:00"/>
    <x v="20"/>
    <n v="90"/>
    <m/>
    <x v="1"/>
    <s v="徐绪盛"/>
    <m/>
  </r>
  <r>
    <x v="2"/>
    <x v="20"/>
    <x v="192"/>
    <s v="长飞"/>
    <s v="A"/>
    <s v="B"/>
    <x v="3"/>
    <x v="3"/>
    <x v="1"/>
    <x v="0"/>
    <x v="277"/>
    <x v="3"/>
    <x v="3"/>
    <x v="53"/>
    <x v="1"/>
    <x v="4"/>
    <x v="4"/>
    <x v="43"/>
    <x v="454"/>
    <m/>
    <n v="-270000"/>
    <x v="15"/>
    <x v="3"/>
    <x v="2"/>
    <x v="527"/>
    <x v="259"/>
    <m/>
    <x v="299"/>
    <m/>
    <x v="30"/>
    <n v="90"/>
    <m/>
    <x v="1"/>
    <s v="徐绪盛"/>
    <m/>
  </r>
  <r>
    <x v="2"/>
    <x v="7"/>
    <x v="0"/>
    <s v="长飞"/>
    <s v="A"/>
    <s v="B"/>
    <x v="3"/>
    <x v="3"/>
    <x v="1"/>
    <x v="0"/>
    <x v="280"/>
    <x v="2"/>
    <x v="60"/>
    <x v="0"/>
    <x v="1"/>
    <x v="75"/>
    <x v="74"/>
    <x v="134"/>
    <x v="455"/>
    <m/>
    <n v="182800"/>
    <x v="25"/>
    <x v="28"/>
    <x v="3"/>
    <x v="528"/>
    <x v="264"/>
    <n v="180116"/>
    <x v="303"/>
    <d v="2018-01-19T00:00:00"/>
    <x v="20"/>
    <n v="90"/>
    <m/>
    <x v="1"/>
    <s v="徐绪盛"/>
    <m/>
  </r>
  <r>
    <x v="2"/>
    <x v="25"/>
    <x v="212"/>
    <s v="长飞"/>
    <s v="A"/>
    <s v="B"/>
    <x v="3"/>
    <x v="3"/>
    <x v="1"/>
    <x v="0"/>
    <x v="281"/>
    <x v="3"/>
    <x v="3"/>
    <x v="0"/>
    <x v="1"/>
    <x v="3"/>
    <x v="70"/>
    <x v="43"/>
    <x v="456"/>
    <m/>
    <n v="243000"/>
    <x v="25"/>
    <x v="28"/>
    <x v="2"/>
    <x v="529"/>
    <x v="265"/>
    <s v="180118/19"/>
    <x v="304"/>
    <d v="2018-01-19T00:00:00"/>
    <x v="20"/>
    <n v="90"/>
    <m/>
    <x v="1"/>
    <s v="徐绪盛"/>
    <m/>
  </r>
  <r>
    <x v="2"/>
    <x v="12"/>
    <x v="213"/>
    <s v="长飞"/>
    <s v="A"/>
    <s v="B"/>
    <x v="3"/>
    <x v="3"/>
    <x v="5"/>
    <x v="0"/>
    <x v="282"/>
    <x v="3"/>
    <x v="8"/>
    <x v="0"/>
    <x v="1"/>
    <x v="3"/>
    <x v="3"/>
    <x v="10"/>
    <x v="107"/>
    <m/>
    <n v="278100"/>
    <x v="3"/>
    <x v="3"/>
    <x v="2"/>
    <x v="530"/>
    <x v="3"/>
    <s v="180119/20/21"/>
    <x v="305"/>
    <d v="2018-01-23T00:00:00"/>
    <x v="20"/>
    <n v="90"/>
    <m/>
    <x v="1"/>
    <s v="徐绪盛"/>
    <m/>
  </r>
  <r>
    <x v="2"/>
    <x v="23"/>
    <x v="214"/>
    <s v="长飞"/>
    <s v="A"/>
    <s v="B"/>
    <x v="3"/>
    <x v="3"/>
    <x v="5"/>
    <x v="0"/>
    <x v="283"/>
    <x v="3"/>
    <x v="8"/>
    <x v="0"/>
    <x v="1"/>
    <x v="3"/>
    <x v="3"/>
    <x v="10"/>
    <x v="107"/>
    <m/>
    <n v="278100"/>
    <x v="16"/>
    <x v="18"/>
    <x v="2"/>
    <x v="531"/>
    <x v="3"/>
    <s v="180121/22/23"/>
    <x v="306"/>
    <d v="2018-01-30T00:00:00"/>
    <x v="20"/>
    <n v="90"/>
    <m/>
    <x v="1"/>
    <s v="徐绪盛"/>
    <m/>
  </r>
  <r>
    <x v="2"/>
    <x v="21"/>
    <x v="215"/>
    <s v="长飞"/>
    <s v="A"/>
    <s v="B"/>
    <x v="3"/>
    <x v="3"/>
    <x v="5"/>
    <x v="0"/>
    <x v="284"/>
    <x v="3"/>
    <x v="8"/>
    <x v="0"/>
    <x v="1"/>
    <x v="3"/>
    <x v="3"/>
    <x v="10"/>
    <x v="107"/>
    <m/>
    <n v="278100"/>
    <x v="26"/>
    <x v="30"/>
    <x v="2"/>
    <x v="532"/>
    <x v="3"/>
    <s v="180123/24"/>
    <x v="307"/>
    <d v="2018-01-30T00:00:00"/>
    <x v="20"/>
    <n v="90"/>
    <m/>
    <x v="1"/>
    <s v="徐绪盛"/>
    <m/>
  </r>
  <r>
    <x v="2"/>
    <x v="30"/>
    <x v="216"/>
    <s v="长飞"/>
    <s v="A"/>
    <s v="B"/>
    <x v="3"/>
    <x v="3"/>
    <x v="5"/>
    <x v="0"/>
    <x v="285"/>
    <x v="3"/>
    <x v="8"/>
    <x v="0"/>
    <x v="1"/>
    <x v="3"/>
    <x v="3"/>
    <x v="10"/>
    <x v="107"/>
    <m/>
    <n v="278100"/>
    <x v="1"/>
    <x v="1"/>
    <x v="2"/>
    <x v="533"/>
    <x v="3"/>
    <s v="180126/27"/>
    <x v="308"/>
    <d v="2018-02-08T00:00:00"/>
    <x v="7"/>
    <n v="90"/>
    <m/>
    <x v="1"/>
    <s v="徐绪盛"/>
    <m/>
  </r>
  <r>
    <x v="5"/>
    <x v="30"/>
    <x v="216"/>
    <s v="长飞"/>
    <s v="A"/>
    <s v="B"/>
    <x v="3"/>
    <x v="3"/>
    <x v="5"/>
    <x v="0"/>
    <x v="285"/>
    <x v="3"/>
    <x v="8"/>
    <x v="0"/>
    <x v="1"/>
    <x v="3"/>
    <x v="3"/>
    <x v="10"/>
    <x v="107"/>
    <m/>
    <n v="278100"/>
    <x v="47"/>
    <x v="41"/>
    <x v="2"/>
    <x v="534"/>
    <x v="3"/>
    <s v="180130/31"/>
    <x v="308"/>
    <d v="2018-02-08T00:00:00"/>
    <x v="7"/>
    <n v="90"/>
    <m/>
    <x v="1"/>
    <s v="徐绪盛"/>
    <m/>
  </r>
  <r>
    <x v="5"/>
    <x v="30"/>
    <x v="216"/>
    <s v="长飞"/>
    <s v="A"/>
    <s v="B"/>
    <x v="3"/>
    <x v="3"/>
    <x v="1"/>
    <x v="0"/>
    <x v="285"/>
    <x v="3"/>
    <x v="8"/>
    <x v="0"/>
    <x v="1"/>
    <x v="3"/>
    <x v="3"/>
    <x v="10"/>
    <x v="107"/>
    <m/>
    <n v="278100"/>
    <x v="61"/>
    <x v="58"/>
    <x v="2"/>
    <x v="535"/>
    <x v="77"/>
    <n v="180207"/>
    <x v="309"/>
    <d v="2018-02-24T00:00:00"/>
    <x v="7"/>
    <n v="90"/>
    <m/>
    <x v="1"/>
    <s v="徐绪盛"/>
    <m/>
  </r>
  <r>
    <x v="5"/>
    <x v="30"/>
    <x v="216"/>
    <s v="长飞"/>
    <s v="A"/>
    <s v="B"/>
    <x v="3"/>
    <x v="3"/>
    <x v="1"/>
    <x v="0"/>
    <x v="285"/>
    <x v="3"/>
    <x v="8"/>
    <x v="0"/>
    <x v="1"/>
    <x v="3"/>
    <x v="3"/>
    <x v="10"/>
    <x v="107"/>
    <m/>
    <n v="278100"/>
    <x v="80"/>
    <x v="77"/>
    <x v="2"/>
    <x v="536"/>
    <x v="77"/>
    <s v="180208/09"/>
    <x v="309"/>
    <d v="2018-02-24T00:00:00"/>
    <x v="7"/>
    <n v="90"/>
    <m/>
    <x v="1"/>
    <s v="徐绪盛"/>
    <m/>
  </r>
  <r>
    <x v="2"/>
    <x v="12"/>
    <x v="217"/>
    <s v="其他"/>
    <s v="C"/>
    <s v="A"/>
    <x v="66"/>
    <x v="66"/>
    <x v="1"/>
    <x v="0"/>
    <x v="286"/>
    <x v="5"/>
    <x v="6"/>
    <x v="0"/>
    <x v="1"/>
    <x v="14"/>
    <x v="15"/>
    <x v="2"/>
    <x v="457"/>
    <n v="105300"/>
    <n v="0"/>
    <x v="25"/>
    <x v="28"/>
    <x v="2"/>
    <x v="537"/>
    <x v="266"/>
    <n v="180118"/>
    <x v="310"/>
    <d v="2018-01-25T00:00:00"/>
    <x v="21"/>
    <n v="0"/>
    <m/>
    <x v="0"/>
    <s v="杭得利"/>
    <s v="1.19日收电汇105300"/>
  </r>
  <r>
    <x v="6"/>
    <x v="24"/>
    <x v="218"/>
    <s v="其他"/>
    <s v="C"/>
    <s v="A"/>
    <x v="26"/>
    <x v="25"/>
    <x v="1"/>
    <x v="0"/>
    <x v="287"/>
    <x v="3"/>
    <x v="34"/>
    <x v="0"/>
    <x v="1"/>
    <x v="49"/>
    <x v="0"/>
    <x v="2"/>
    <x v="111"/>
    <m/>
    <n v="0"/>
    <x v="28"/>
    <x v="0"/>
    <x v="2"/>
    <x v="0"/>
    <x v="0"/>
    <m/>
    <x v="0"/>
    <m/>
    <x v="22"/>
    <n v="60"/>
    <m/>
    <x v="1"/>
    <s v="徐绪盛"/>
    <m/>
  </r>
  <r>
    <x v="6"/>
    <x v="9"/>
    <x v="219"/>
    <s v="其他"/>
    <s v="C"/>
    <s v="A"/>
    <x v="26"/>
    <x v="25"/>
    <x v="1"/>
    <x v="0"/>
    <x v="288"/>
    <x v="3"/>
    <x v="34"/>
    <x v="0"/>
    <x v="1"/>
    <x v="42"/>
    <x v="0"/>
    <x v="2"/>
    <x v="111"/>
    <m/>
    <n v="0"/>
    <x v="28"/>
    <x v="0"/>
    <x v="2"/>
    <x v="0"/>
    <x v="0"/>
    <m/>
    <x v="0"/>
    <m/>
    <x v="22"/>
    <n v="60"/>
    <m/>
    <x v="1"/>
    <s v="徐绪盛"/>
    <m/>
  </r>
  <r>
    <x v="2"/>
    <x v="37"/>
    <x v="0"/>
    <s v="其他"/>
    <s v="B"/>
    <s v="C"/>
    <x v="56"/>
    <x v="55"/>
    <x v="1"/>
    <x v="0"/>
    <x v="100"/>
    <x v="5"/>
    <x v="5"/>
    <x v="0"/>
    <x v="1"/>
    <x v="108"/>
    <x v="103"/>
    <x v="33"/>
    <x v="458"/>
    <m/>
    <n v="-29531.7"/>
    <x v="8"/>
    <x v="16"/>
    <x v="2"/>
    <x v="538"/>
    <x v="3"/>
    <m/>
    <x v="311"/>
    <d v="2018-01-23T00:00:00"/>
    <x v="18"/>
    <n v="60"/>
    <m/>
    <x v="4"/>
    <s v="柯童柱"/>
    <s v="林远物流破包退货，损失170KG由林远负责，此破包共计扣林远费6419元"/>
  </r>
  <r>
    <x v="8"/>
    <x v="22"/>
    <x v="220"/>
    <s v="其他"/>
    <s v="B"/>
    <s v="C"/>
    <x v="56"/>
    <x v="55"/>
    <x v="1"/>
    <x v="0"/>
    <x v="289"/>
    <x v="5"/>
    <x v="5"/>
    <x v="0"/>
    <x v="1"/>
    <x v="10"/>
    <x v="10"/>
    <x v="33"/>
    <x v="459"/>
    <m/>
    <n v="148500"/>
    <x v="41"/>
    <x v="33"/>
    <x v="2"/>
    <x v="539"/>
    <x v="267"/>
    <m/>
    <x v="311"/>
    <d v="2018-01-23T00:00:00"/>
    <x v="18"/>
    <n v="60"/>
    <m/>
    <x v="4"/>
    <s v="柯童柱"/>
    <m/>
  </r>
  <r>
    <x v="2"/>
    <x v="20"/>
    <x v="0"/>
    <s v="其他"/>
    <s v="B"/>
    <s v="C"/>
    <x v="56"/>
    <x v="55"/>
    <x v="1"/>
    <x v="0"/>
    <x v="290"/>
    <x v="4"/>
    <x v="64"/>
    <x v="0"/>
    <x v="14"/>
    <x v="32"/>
    <x v="30"/>
    <x v="77"/>
    <x v="460"/>
    <m/>
    <n v="2370"/>
    <x v="8"/>
    <x v="51"/>
    <x v="1"/>
    <x v="540"/>
    <x v="268"/>
    <n v="171222"/>
    <x v="312"/>
    <d v="2018-01-23T00:00:00"/>
    <x v="18"/>
    <n v="60"/>
    <m/>
    <x v="4"/>
    <s v="柯童柱"/>
    <m/>
  </r>
  <r>
    <x v="2"/>
    <x v="20"/>
    <x v="221"/>
    <s v="其他"/>
    <s v="B"/>
    <s v="C"/>
    <x v="56"/>
    <x v="55"/>
    <x v="1"/>
    <x v="0"/>
    <x v="290"/>
    <x v="5"/>
    <x v="5"/>
    <x v="0"/>
    <x v="1"/>
    <x v="3"/>
    <x v="3"/>
    <x v="33"/>
    <x v="461"/>
    <m/>
    <n v="297000"/>
    <x v="8"/>
    <x v="51"/>
    <x v="2"/>
    <x v="541"/>
    <x v="269"/>
    <s v="180114/15"/>
    <x v="313"/>
    <d v="2018-01-23T00:00:00"/>
    <x v="18"/>
    <n v="60"/>
    <m/>
    <x v="4"/>
    <s v="柯童柱"/>
    <m/>
  </r>
  <r>
    <x v="5"/>
    <x v="4"/>
    <x v="222"/>
    <s v="长飞"/>
    <s v="A"/>
    <s v="C"/>
    <x v="6"/>
    <x v="6"/>
    <x v="3"/>
    <x v="0"/>
    <x v="230"/>
    <x v="3"/>
    <x v="8"/>
    <x v="0"/>
    <x v="1"/>
    <x v="37"/>
    <x v="11"/>
    <x v="113"/>
    <x v="378"/>
    <m/>
    <n v="296730"/>
    <x v="54"/>
    <x v="42"/>
    <x v="4"/>
    <x v="542"/>
    <x v="3"/>
    <s v="180111/12/20"/>
    <x v="314"/>
    <d v="2018-02-03T00:00:00"/>
    <x v="19"/>
    <n v="30"/>
    <m/>
    <x v="3"/>
    <s v="石浩宇"/>
    <m/>
  </r>
  <r>
    <x v="6"/>
    <x v="4"/>
    <x v="223"/>
    <s v="特发"/>
    <s v="A"/>
    <s v="A"/>
    <x v="22"/>
    <x v="21"/>
    <x v="3"/>
    <x v="0"/>
    <x v="291"/>
    <x v="3"/>
    <x v="8"/>
    <x v="24"/>
    <x v="1"/>
    <x v="3"/>
    <x v="0"/>
    <x v="51"/>
    <x v="111"/>
    <m/>
    <n v="0"/>
    <x v="28"/>
    <x v="0"/>
    <x v="4"/>
    <x v="0"/>
    <x v="0"/>
    <m/>
    <x v="0"/>
    <m/>
    <x v="17"/>
    <n v="30"/>
    <m/>
    <x v="3"/>
    <s v="石浩宇"/>
    <m/>
  </r>
  <r>
    <x v="6"/>
    <x v="4"/>
    <x v="223"/>
    <s v="特发"/>
    <s v="A"/>
    <s v="A"/>
    <x v="22"/>
    <x v="21"/>
    <x v="3"/>
    <x v="0"/>
    <x v="291"/>
    <x v="3"/>
    <x v="8"/>
    <x v="24"/>
    <x v="1"/>
    <x v="3"/>
    <x v="0"/>
    <x v="51"/>
    <x v="111"/>
    <m/>
    <n v="0"/>
    <x v="28"/>
    <x v="0"/>
    <x v="4"/>
    <x v="0"/>
    <x v="0"/>
    <m/>
    <x v="0"/>
    <m/>
    <x v="17"/>
    <n v="30"/>
    <m/>
    <x v="3"/>
    <s v="石浩宇"/>
    <m/>
  </r>
  <r>
    <x v="6"/>
    <x v="4"/>
    <x v="223"/>
    <s v="特发"/>
    <s v="A"/>
    <s v="A"/>
    <x v="22"/>
    <x v="21"/>
    <x v="3"/>
    <x v="0"/>
    <x v="291"/>
    <x v="3"/>
    <x v="8"/>
    <x v="24"/>
    <x v="1"/>
    <x v="3"/>
    <x v="0"/>
    <x v="51"/>
    <x v="111"/>
    <m/>
    <n v="0"/>
    <x v="28"/>
    <x v="0"/>
    <x v="4"/>
    <x v="0"/>
    <x v="0"/>
    <m/>
    <x v="0"/>
    <m/>
    <x v="17"/>
    <n v="30"/>
    <m/>
    <x v="3"/>
    <s v="石浩宇"/>
    <m/>
  </r>
  <r>
    <x v="6"/>
    <x v="23"/>
    <x v="29"/>
    <s v="其他"/>
    <s v="B"/>
    <s v="A"/>
    <x v="40"/>
    <x v="39"/>
    <x v="1"/>
    <x v="0"/>
    <x v="40"/>
    <x v="5"/>
    <x v="5"/>
    <x v="0"/>
    <x v="1"/>
    <x v="42"/>
    <x v="0"/>
    <x v="19"/>
    <x v="111"/>
    <m/>
    <n v="0"/>
    <x v="28"/>
    <x v="0"/>
    <x v="2"/>
    <x v="0"/>
    <x v="0"/>
    <m/>
    <x v="0"/>
    <m/>
    <x v="17"/>
    <n v="30"/>
    <m/>
    <x v="4"/>
    <s v="柯童柱"/>
    <m/>
  </r>
  <r>
    <x v="2"/>
    <x v="4"/>
    <x v="224"/>
    <s v="其他"/>
    <s v="B"/>
    <s v="A"/>
    <x v="40"/>
    <x v="39"/>
    <x v="1"/>
    <x v="0"/>
    <x v="0"/>
    <x v="1"/>
    <x v="1"/>
    <x v="0"/>
    <x v="1"/>
    <x v="7"/>
    <x v="7"/>
    <x v="1"/>
    <x v="462"/>
    <m/>
    <n v="7950"/>
    <x v="39"/>
    <x v="1"/>
    <x v="2"/>
    <x v="65"/>
    <x v="30"/>
    <n v="180128"/>
    <x v="31"/>
    <d v="2018-02-02T00:00:00"/>
    <x v="19"/>
    <n v="30"/>
    <m/>
    <x v="4"/>
    <s v="柯童柱"/>
    <m/>
  </r>
  <r>
    <x v="2"/>
    <x v="17"/>
    <x v="36"/>
    <s v="其他"/>
    <s v="B"/>
    <s v="A"/>
    <x v="40"/>
    <x v="39"/>
    <x v="1"/>
    <x v="0"/>
    <x v="47"/>
    <x v="3"/>
    <x v="3"/>
    <x v="7"/>
    <x v="1"/>
    <x v="72"/>
    <x v="71"/>
    <x v="21"/>
    <x v="463"/>
    <m/>
    <n v="212737.5"/>
    <x v="39"/>
    <x v="1"/>
    <x v="2"/>
    <x v="70"/>
    <x v="270"/>
    <s v="180125/26"/>
    <x v="31"/>
    <d v="2018-02-02T00:00:00"/>
    <x v="19"/>
    <n v="30"/>
    <m/>
    <x v="4"/>
    <s v="柯童柱"/>
    <m/>
  </r>
  <r>
    <x v="5"/>
    <x v="4"/>
    <x v="225"/>
    <s v="其他"/>
    <s v="A"/>
    <s v="C"/>
    <x v="44"/>
    <x v="43"/>
    <x v="1"/>
    <x v="0"/>
    <x v="292"/>
    <x v="3"/>
    <x v="8"/>
    <x v="0"/>
    <x v="1"/>
    <x v="3"/>
    <x v="3"/>
    <x v="6"/>
    <x v="176"/>
    <m/>
    <n v="279000"/>
    <x v="78"/>
    <x v="75"/>
    <x v="2"/>
    <x v="543"/>
    <x v="41"/>
    <s v="180209/10"/>
    <x v="0"/>
    <m/>
    <x v="17"/>
    <n v="30"/>
    <m/>
    <x v="3"/>
    <s v="石浩宇"/>
    <m/>
  </r>
  <r>
    <x v="5"/>
    <x v="4"/>
    <x v="225"/>
    <s v="其他"/>
    <s v="A"/>
    <s v="C"/>
    <x v="44"/>
    <x v="43"/>
    <x v="1"/>
    <x v="0"/>
    <x v="292"/>
    <x v="3"/>
    <x v="8"/>
    <x v="54"/>
    <x v="1"/>
    <x v="3"/>
    <x v="64"/>
    <x v="6"/>
    <x v="464"/>
    <m/>
    <n v="265050"/>
    <x v="55"/>
    <x v="78"/>
    <x v="2"/>
    <x v="544"/>
    <x v="271"/>
    <s v="180211/12/23"/>
    <x v="0"/>
    <m/>
    <x v="17"/>
    <n v="30"/>
    <m/>
    <x v="3"/>
    <s v="石浩宇"/>
    <m/>
  </r>
  <r>
    <x v="2"/>
    <x v="4"/>
    <x v="226"/>
    <s v="其他"/>
    <s v="A"/>
    <s v="B"/>
    <x v="45"/>
    <x v="44"/>
    <x v="1"/>
    <x v="0"/>
    <x v="293"/>
    <x v="3"/>
    <x v="3"/>
    <x v="0"/>
    <x v="1"/>
    <x v="3"/>
    <x v="3"/>
    <x v="14"/>
    <x v="113"/>
    <m/>
    <n v="272400"/>
    <x v="58"/>
    <x v="49"/>
    <x v="2"/>
    <x v="545"/>
    <x v="14"/>
    <n v="180125"/>
    <x v="315"/>
    <d v="2018-02-06T00:00:00"/>
    <x v="19"/>
    <n v="30"/>
    <m/>
    <x v="4"/>
    <s v="柯童柱"/>
    <m/>
  </r>
  <r>
    <x v="2"/>
    <x v="4"/>
    <x v="226"/>
    <s v="其他"/>
    <s v="A"/>
    <s v="B"/>
    <x v="45"/>
    <x v="44"/>
    <x v="1"/>
    <x v="0"/>
    <x v="293"/>
    <x v="3"/>
    <x v="3"/>
    <x v="0"/>
    <x v="1"/>
    <x v="3"/>
    <x v="35"/>
    <x v="14"/>
    <x v="465"/>
    <m/>
    <n v="292830"/>
    <x v="39"/>
    <x v="31"/>
    <x v="2"/>
    <x v="546"/>
    <x v="272"/>
    <n v="180128"/>
    <x v="315"/>
    <d v="2018-02-06T00:00:00"/>
    <x v="19"/>
    <n v="30"/>
    <m/>
    <x v="4"/>
    <s v="柯童柱"/>
    <m/>
  </r>
  <r>
    <x v="5"/>
    <x v="4"/>
    <x v="226"/>
    <s v="其他"/>
    <s v="A"/>
    <s v="B"/>
    <x v="45"/>
    <x v="44"/>
    <x v="1"/>
    <x v="0"/>
    <x v="293"/>
    <x v="3"/>
    <x v="3"/>
    <x v="0"/>
    <x v="1"/>
    <x v="3"/>
    <x v="3"/>
    <x v="14"/>
    <x v="113"/>
    <m/>
    <n v="272400"/>
    <x v="54"/>
    <x v="31"/>
    <x v="2"/>
    <x v="547"/>
    <x v="14"/>
    <n v="180131"/>
    <x v="315"/>
    <d v="2018-02-06T00:00:00"/>
    <x v="19"/>
    <n v="30"/>
    <m/>
    <x v="4"/>
    <s v="柯童柱"/>
    <m/>
  </r>
  <r>
    <x v="5"/>
    <x v="4"/>
    <x v="226"/>
    <s v="其他"/>
    <s v="A"/>
    <s v="B"/>
    <x v="45"/>
    <x v="44"/>
    <x v="1"/>
    <x v="0"/>
    <x v="294"/>
    <x v="3"/>
    <x v="3"/>
    <x v="0"/>
    <x v="1"/>
    <x v="3"/>
    <x v="3"/>
    <x v="14"/>
    <x v="113"/>
    <m/>
    <n v="272400"/>
    <x v="31"/>
    <x v="32"/>
    <x v="2"/>
    <x v="548"/>
    <x v="14"/>
    <n v="180204"/>
    <x v="316"/>
    <d v="2018-02-06T00:00:00"/>
    <x v="19"/>
    <n v="30"/>
    <m/>
    <x v="4"/>
    <s v="柯童柱"/>
    <m/>
  </r>
  <r>
    <x v="5"/>
    <x v="4"/>
    <x v="180"/>
    <s v="烽火"/>
    <s v="A"/>
    <s v="B"/>
    <x v="10"/>
    <x v="10"/>
    <x v="1"/>
    <x v="0"/>
    <x v="244"/>
    <x v="3"/>
    <x v="34"/>
    <x v="0"/>
    <x v="1"/>
    <x v="48"/>
    <x v="46"/>
    <x v="2"/>
    <x v="397"/>
    <m/>
    <n v="259200"/>
    <x v="61"/>
    <x v="77"/>
    <x v="2"/>
    <x v="549"/>
    <x v="227"/>
    <s v="180201/02"/>
    <x v="264"/>
    <d v="2018-02-24T00:00:00"/>
    <x v="19"/>
    <n v="30"/>
    <m/>
    <x v="0"/>
    <s v="杭得利"/>
    <m/>
  </r>
  <r>
    <x v="5"/>
    <x v="4"/>
    <x v="180"/>
    <s v="烽火"/>
    <s v="A"/>
    <s v="B"/>
    <x v="10"/>
    <x v="10"/>
    <x v="1"/>
    <x v="0"/>
    <x v="244"/>
    <x v="3"/>
    <x v="34"/>
    <x v="0"/>
    <x v="1"/>
    <x v="87"/>
    <x v="85"/>
    <x v="2"/>
    <x v="466"/>
    <m/>
    <n v="178200"/>
    <x v="78"/>
    <x v="76"/>
    <x v="2"/>
    <x v="550"/>
    <x v="273"/>
    <s v="180209/10"/>
    <x v="264"/>
    <d v="2018-02-24T00:00:00"/>
    <x v="19"/>
    <n v="30"/>
    <m/>
    <x v="0"/>
    <s v="杭得利"/>
    <m/>
  </r>
  <r>
    <x v="5"/>
    <x v="4"/>
    <x v="180"/>
    <s v="烽火"/>
    <s v="A"/>
    <s v="B"/>
    <x v="10"/>
    <x v="10"/>
    <x v="1"/>
    <x v="0"/>
    <x v="244"/>
    <x v="3"/>
    <x v="34"/>
    <x v="0"/>
    <x v="1"/>
    <x v="87"/>
    <x v="85"/>
    <x v="2"/>
    <x v="466"/>
    <m/>
    <n v="178200"/>
    <x v="78"/>
    <x v="76"/>
    <x v="2"/>
    <x v="550"/>
    <x v="273"/>
    <s v="180209/10"/>
    <x v="0"/>
    <m/>
    <x v="17"/>
    <n v="30"/>
    <m/>
    <x v="0"/>
    <s v="杭得利"/>
    <m/>
  </r>
  <r>
    <x v="5"/>
    <x v="4"/>
    <x v="180"/>
    <s v="烽火"/>
    <s v="A"/>
    <s v="B"/>
    <x v="10"/>
    <x v="10"/>
    <x v="1"/>
    <x v="0"/>
    <x v="244"/>
    <x v="3"/>
    <x v="34"/>
    <x v="0"/>
    <x v="1"/>
    <x v="47"/>
    <x v="45"/>
    <x v="2"/>
    <x v="467"/>
    <m/>
    <n v="113400"/>
    <x v="75"/>
    <x v="73"/>
    <x v="2"/>
    <x v="551"/>
    <x v="255"/>
    <n v="180211"/>
    <x v="0"/>
    <m/>
    <x v="17"/>
    <n v="30"/>
    <m/>
    <x v="0"/>
    <s v="杭得利"/>
    <m/>
  </r>
  <r>
    <x v="13"/>
    <x v="4"/>
    <x v="180"/>
    <s v="烽火"/>
    <s v="A"/>
    <s v="B"/>
    <x v="10"/>
    <x v="10"/>
    <x v="1"/>
    <x v="0"/>
    <x v="244"/>
    <x v="3"/>
    <x v="34"/>
    <x v="0"/>
    <x v="1"/>
    <x v="48"/>
    <x v="0"/>
    <x v="2"/>
    <x v="111"/>
    <m/>
    <n v="0"/>
    <x v="81"/>
    <x v="0"/>
    <x v="2"/>
    <x v="0"/>
    <x v="0"/>
    <m/>
    <x v="0"/>
    <m/>
    <x v="17"/>
    <n v="30"/>
    <m/>
    <x v="0"/>
    <s v="杭得利"/>
    <m/>
  </r>
  <r>
    <x v="13"/>
    <x v="4"/>
    <x v="180"/>
    <s v="烽火"/>
    <s v="A"/>
    <s v="B"/>
    <x v="10"/>
    <x v="10"/>
    <x v="1"/>
    <x v="0"/>
    <x v="244"/>
    <x v="3"/>
    <x v="34"/>
    <x v="0"/>
    <x v="1"/>
    <x v="48"/>
    <x v="0"/>
    <x v="2"/>
    <x v="111"/>
    <m/>
    <n v="0"/>
    <x v="81"/>
    <x v="0"/>
    <x v="2"/>
    <x v="0"/>
    <x v="0"/>
    <m/>
    <x v="0"/>
    <m/>
    <x v="17"/>
    <n v="30"/>
    <m/>
    <x v="0"/>
    <s v="杭得利"/>
    <m/>
  </r>
  <r>
    <x v="13"/>
    <x v="4"/>
    <x v="180"/>
    <s v="烽火"/>
    <s v="A"/>
    <s v="B"/>
    <x v="10"/>
    <x v="10"/>
    <x v="1"/>
    <x v="0"/>
    <x v="244"/>
    <x v="3"/>
    <x v="34"/>
    <x v="0"/>
    <x v="1"/>
    <x v="48"/>
    <x v="0"/>
    <x v="2"/>
    <x v="111"/>
    <m/>
    <n v="0"/>
    <x v="81"/>
    <x v="0"/>
    <x v="2"/>
    <x v="0"/>
    <x v="0"/>
    <m/>
    <x v="0"/>
    <m/>
    <x v="17"/>
    <n v="30"/>
    <m/>
    <x v="0"/>
    <s v="杭得利"/>
    <m/>
  </r>
  <r>
    <x v="13"/>
    <x v="4"/>
    <x v="180"/>
    <s v="烽火"/>
    <s v="A"/>
    <s v="B"/>
    <x v="10"/>
    <x v="10"/>
    <x v="1"/>
    <x v="0"/>
    <x v="244"/>
    <x v="3"/>
    <x v="34"/>
    <x v="0"/>
    <x v="1"/>
    <x v="48"/>
    <x v="0"/>
    <x v="2"/>
    <x v="111"/>
    <m/>
    <n v="0"/>
    <x v="81"/>
    <x v="0"/>
    <x v="2"/>
    <x v="0"/>
    <x v="0"/>
    <m/>
    <x v="0"/>
    <m/>
    <x v="17"/>
    <n v="30"/>
    <m/>
    <x v="0"/>
    <s v="杭得利"/>
    <m/>
  </r>
  <r>
    <x v="13"/>
    <x v="4"/>
    <x v="180"/>
    <s v="烽火"/>
    <s v="A"/>
    <s v="B"/>
    <x v="10"/>
    <x v="10"/>
    <x v="1"/>
    <x v="0"/>
    <x v="244"/>
    <x v="3"/>
    <x v="34"/>
    <x v="0"/>
    <x v="1"/>
    <x v="109"/>
    <x v="0"/>
    <x v="2"/>
    <x v="111"/>
    <m/>
    <n v="0"/>
    <x v="81"/>
    <x v="0"/>
    <x v="2"/>
    <x v="0"/>
    <x v="0"/>
    <m/>
    <x v="0"/>
    <m/>
    <x v="17"/>
    <n v="30"/>
    <m/>
    <x v="0"/>
    <s v="杭得利"/>
    <m/>
  </r>
  <r>
    <x v="7"/>
    <x v="4"/>
    <x v="227"/>
    <s v="特发"/>
    <s v="A"/>
    <s v="B"/>
    <x v="20"/>
    <x v="19"/>
    <x v="1"/>
    <x v="0"/>
    <x v="295"/>
    <x v="3"/>
    <x v="8"/>
    <x v="24"/>
    <x v="1"/>
    <x v="3"/>
    <x v="0"/>
    <x v="14"/>
    <x v="111"/>
    <m/>
    <n v="0"/>
    <x v="82"/>
    <x v="79"/>
    <x v="2"/>
    <x v="0"/>
    <x v="0"/>
    <m/>
    <x v="0"/>
    <m/>
    <x v="17"/>
    <n v="30"/>
    <m/>
    <x v="4"/>
    <s v="柯童柱"/>
    <m/>
  </r>
  <r>
    <x v="7"/>
    <x v="4"/>
    <x v="227"/>
    <s v="特发"/>
    <s v="A"/>
    <s v="B"/>
    <x v="20"/>
    <x v="19"/>
    <x v="1"/>
    <x v="0"/>
    <x v="295"/>
    <x v="3"/>
    <x v="8"/>
    <x v="24"/>
    <x v="1"/>
    <x v="3"/>
    <x v="0"/>
    <x v="14"/>
    <x v="111"/>
    <m/>
    <n v="0"/>
    <x v="83"/>
    <x v="80"/>
    <x v="2"/>
    <x v="0"/>
    <x v="0"/>
    <m/>
    <x v="0"/>
    <m/>
    <x v="17"/>
    <n v="30"/>
    <m/>
    <x v="4"/>
    <s v="柯童柱"/>
    <m/>
  </r>
  <r>
    <x v="5"/>
    <x v="4"/>
    <x v="228"/>
    <s v="特发"/>
    <s v="A"/>
    <s v="B"/>
    <x v="20"/>
    <x v="19"/>
    <x v="1"/>
    <x v="0"/>
    <x v="296"/>
    <x v="3"/>
    <x v="8"/>
    <x v="24"/>
    <x v="1"/>
    <x v="3"/>
    <x v="0"/>
    <x v="14"/>
    <x v="111"/>
    <m/>
    <n v="0"/>
    <x v="22"/>
    <x v="81"/>
    <x v="2"/>
    <x v="0"/>
    <x v="0"/>
    <m/>
    <x v="0"/>
    <m/>
    <x v="17"/>
    <n v="30"/>
    <m/>
    <x v="4"/>
    <s v="柯童柱"/>
    <m/>
  </r>
  <r>
    <x v="7"/>
    <x v="4"/>
    <x v="228"/>
    <s v="特发"/>
    <s v="A"/>
    <s v="B"/>
    <x v="20"/>
    <x v="19"/>
    <x v="1"/>
    <x v="0"/>
    <x v="296"/>
    <x v="3"/>
    <x v="8"/>
    <x v="24"/>
    <x v="1"/>
    <x v="3"/>
    <x v="0"/>
    <x v="14"/>
    <x v="111"/>
    <m/>
    <n v="0"/>
    <x v="67"/>
    <x v="65"/>
    <x v="2"/>
    <x v="0"/>
    <x v="0"/>
    <m/>
    <x v="0"/>
    <m/>
    <x v="17"/>
    <n v="30"/>
    <m/>
    <x v="4"/>
    <s v="柯童柱"/>
    <m/>
  </r>
  <r>
    <x v="7"/>
    <x v="4"/>
    <x v="228"/>
    <s v="特发"/>
    <s v="A"/>
    <s v="B"/>
    <x v="20"/>
    <x v="19"/>
    <x v="1"/>
    <x v="0"/>
    <x v="296"/>
    <x v="3"/>
    <x v="8"/>
    <x v="24"/>
    <x v="1"/>
    <x v="3"/>
    <x v="0"/>
    <x v="14"/>
    <x v="111"/>
    <m/>
    <n v="0"/>
    <x v="84"/>
    <x v="82"/>
    <x v="2"/>
    <x v="0"/>
    <x v="0"/>
    <m/>
    <x v="0"/>
    <m/>
    <x v="17"/>
    <n v="30"/>
    <m/>
    <x v="4"/>
    <s v="柯童柱"/>
    <m/>
  </r>
  <r>
    <x v="5"/>
    <x v="4"/>
    <x v="229"/>
    <s v="长飞"/>
    <s v="A"/>
    <s v="B"/>
    <x v="2"/>
    <x v="2"/>
    <x v="1"/>
    <x v="0"/>
    <x v="200"/>
    <x v="2"/>
    <x v="9"/>
    <x v="45"/>
    <x v="1"/>
    <x v="20"/>
    <x v="21"/>
    <x v="100"/>
    <x v="468"/>
    <m/>
    <n v="93885"/>
    <x v="46"/>
    <x v="32"/>
    <x v="2"/>
    <x v="366"/>
    <x v="274"/>
    <s v="180126/180201"/>
    <x v="212"/>
    <d v="2018-02-03T00:00:00"/>
    <x v="19"/>
    <n v="30"/>
    <m/>
    <x v="2"/>
    <s v="张军"/>
    <m/>
  </r>
  <r>
    <x v="2"/>
    <x v="4"/>
    <x v="230"/>
    <s v="特发"/>
    <s v="A"/>
    <s v="B"/>
    <x v="20"/>
    <x v="19"/>
    <x v="1"/>
    <x v="0"/>
    <x v="297"/>
    <x v="2"/>
    <x v="9"/>
    <x v="0"/>
    <x v="1"/>
    <x v="6"/>
    <x v="6"/>
    <x v="79"/>
    <x v="469"/>
    <m/>
    <n v="57500"/>
    <x v="1"/>
    <x v="31"/>
    <x v="3"/>
    <x v="552"/>
    <x v="275"/>
    <n v="180128"/>
    <x v="317"/>
    <d v="2018-02-01T00:00:00"/>
    <x v="19"/>
    <n v="30"/>
    <m/>
    <x v="4"/>
    <s v="柯童柱"/>
    <m/>
  </r>
  <r>
    <x v="2"/>
    <x v="4"/>
    <x v="230"/>
    <s v="特发"/>
    <s v="A"/>
    <s v="B"/>
    <x v="20"/>
    <x v="19"/>
    <x v="1"/>
    <x v="0"/>
    <x v="297"/>
    <x v="2"/>
    <x v="68"/>
    <x v="0"/>
    <x v="1"/>
    <x v="29"/>
    <x v="28"/>
    <x v="78"/>
    <x v="470"/>
    <m/>
    <n v="9500"/>
    <x v="1"/>
    <x v="31"/>
    <x v="6"/>
    <x v="552"/>
    <x v="276"/>
    <n v="180105"/>
    <x v="317"/>
    <d v="2018-02-01T00:00:00"/>
    <x v="19"/>
    <n v="30"/>
    <m/>
    <x v="4"/>
    <s v="柯童柱"/>
    <m/>
  </r>
  <r>
    <x v="2"/>
    <x v="4"/>
    <x v="231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4"/>
    <x v="49"/>
    <x v="2"/>
    <x v="553"/>
    <x v="227"/>
    <s v="180126/27"/>
    <x v="255"/>
    <d v="2018-02-24T00:00:00"/>
    <x v="19"/>
    <n v="30"/>
    <m/>
    <x v="0"/>
    <s v="杭得利"/>
    <m/>
  </r>
  <r>
    <x v="6"/>
    <x v="38"/>
    <x v="232"/>
    <s v="其他"/>
    <s v="A"/>
    <s v="B"/>
    <x v="45"/>
    <x v="44"/>
    <x v="1"/>
    <x v="0"/>
    <x v="294"/>
    <x v="3"/>
    <x v="3"/>
    <x v="0"/>
    <x v="1"/>
    <x v="3"/>
    <x v="0"/>
    <x v="14"/>
    <x v="111"/>
    <m/>
    <n v="0"/>
    <x v="28"/>
    <x v="0"/>
    <x v="2"/>
    <x v="0"/>
    <x v="0"/>
    <m/>
    <x v="0"/>
    <m/>
    <x v="17"/>
    <n v="30"/>
    <m/>
    <x v="4"/>
    <s v="柯童柱"/>
    <m/>
  </r>
  <r>
    <x v="6"/>
    <x v="38"/>
    <x v="232"/>
    <s v="其他"/>
    <s v="A"/>
    <s v="B"/>
    <x v="45"/>
    <x v="44"/>
    <x v="1"/>
    <x v="0"/>
    <x v="294"/>
    <x v="3"/>
    <x v="3"/>
    <x v="0"/>
    <x v="1"/>
    <x v="51"/>
    <x v="0"/>
    <x v="14"/>
    <x v="111"/>
    <m/>
    <n v="0"/>
    <x v="28"/>
    <x v="0"/>
    <x v="2"/>
    <x v="0"/>
    <x v="0"/>
    <m/>
    <x v="0"/>
    <m/>
    <x v="17"/>
    <n v="30"/>
    <m/>
    <x v="4"/>
    <s v="柯童柱"/>
    <m/>
  </r>
  <r>
    <x v="5"/>
    <x v="38"/>
    <x v="233"/>
    <s v="长飞"/>
    <s v="A"/>
    <s v="B"/>
    <x v="3"/>
    <x v="3"/>
    <x v="1"/>
    <x v="0"/>
    <x v="298"/>
    <x v="3"/>
    <x v="82"/>
    <x v="55"/>
    <x v="1"/>
    <x v="3"/>
    <x v="3"/>
    <x v="9"/>
    <x v="204"/>
    <m/>
    <n v="273000"/>
    <x v="54"/>
    <x v="31"/>
    <x v="2"/>
    <x v="554"/>
    <x v="77"/>
    <n v="180127"/>
    <x v="318"/>
    <d v="2018-02-08T00:00:00"/>
    <x v="7"/>
    <n v="90"/>
    <m/>
    <x v="1"/>
    <s v="徐绪盛"/>
    <m/>
  </r>
  <r>
    <x v="2"/>
    <x v="38"/>
    <x v="234"/>
    <s v="长飞"/>
    <s v="A"/>
    <s v="C"/>
    <x v="7"/>
    <x v="7"/>
    <x v="1"/>
    <x v="0"/>
    <x v="299"/>
    <x v="4"/>
    <x v="44"/>
    <x v="0"/>
    <x v="1"/>
    <x v="6"/>
    <x v="6"/>
    <x v="135"/>
    <x v="471"/>
    <m/>
    <n v="69500"/>
    <x v="27"/>
    <x v="31"/>
    <x v="23"/>
    <x v="555"/>
    <x v="277"/>
    <n v="180115"/>
    <x v="319"/>
    <d v="2018-02-03T00:00:00"/>
    <x v="7"/>
    <n v="90"/>
    <m/>
    <x v="4"/>
    <s v="柯童柱"/>
    <m/>
  </r>
  <r>
    <x v="2"/>
    <x v="28"/>
    <x v="0"/>
    <s v="长飞"/>
    <s v="A"/>
    <s v="A"/>
    <x v="0"/>
    <x v="0"/>
    <x v="1"/>
    <x v="0"/>
    <x v="260"/>
    <x v="5"/>
    <x v="5"/>
    <x v="56"/>
    <x v="1"/>
    <x v="10"/>
    <x v="10"/>
    <x v="125"/>
    <x v="472"/>
    <m/>
    <n v="144000"/>
    <x v="4"/>
    <x v="49"/>
    <x v="2"/>
    <x v="556"/>
    <x v="142"/>
    <s v="180125/27"/>
    <x v="276"/>
    <d v="2018-02-02T00:00:00"/>
    <x v="19"/>
    <n v="30"/>
    <m/>
    <x v="0"/>
    <s v="杭得利"/>
    <m/>
  </r>
  <r>
    <x v="2"/>
    <x v="28"/>
    <x v="0"/>
    <s v="长飞"/>
    <s v="A"/>
    <s v="A"/>
    <x v="0"/>
    <x v="0"/>
    <x v="1"/>
    <x v="0"/>
    <x v="260"/>
    <x v="5"/>
    <x v="5"/>
    <x v="56"/>
    <x v="1"/>
    <x v="56"/>
    <x v="54"/>
    <x v="125"/>
    <x v="473"/>
    <m/>
    <n v="86400"/>
    <x v="1"/>
    <x v="1"/>
    <x v="2"/>
    <x v="557"/>
    <x v="225"/>
    <n v="180129"/>
    <x v="276"/>
    <d v="2018-02-02T00:00:00"/>
    <x v="19"/>
    <n v="30"/>
    <m/>
    <x v="0"/>
    <s v="杭得利"/>
    <m/>
  </r>
  <r>
    <x v="2"/>
    <x v="7"/>
    <x v="116"/>
    <s v="长飞"/>
    <s v="A"/>
    <s v="B"/>
    <x v="1"/>
    <x v="1"/>
    <x v="1"/>
    <x v="0"/>
    <x v="144"/>
    <x v="3"/>
    <x v="8"/>
    <x v="0"/>
    <x v="1"/>
    <x v="23"/>
    <x v="24"/>
    <x v="73"/>
    <x v="270"/>
    <m/>
    <n v="160080"/>
    <x v="27"/>
    <x v="42"/>
    <x v="2"/>
    <x v="558"/>
    <x v="143"/>
    <n v="180131"/>
    <x v="139"/>
    <d v="2018-02-03T00:00:00"/>
    <x v="19"/>
    <n v="30"/>
    <m/>
    <x v="1"/>
    <s v="徐绪盛"/>
    <m/>
  </r>
  <r>
    <x v="5"/>
    <x v="35"/>
    <x v="235"/>
    <s v="长飞"/>
    <s v="A"/>
    <s v="A"/>
    <x v="5"/>
    <x v="5"/>
    <x v="1"/>
    <x v="0"/>
    <x v="300"/>
    <x v="3"/>
    <x v="18"/>
    <x v="0"/>
    <x v="1"/>
    <x v="5"/>
    <x v="5"/>
    <x v="66"/>
    <x v="474"/>
    <m/>
    <n v="28380"/>
    <x v="46"/>
    <x v="41"/>
    <x v="2"/>
    <x v="559"/>
    <x v="122"/>
    <n v="180131"/>
    <x v="320"/>
    <d v="2018-02-03T00:00:00"/>
    <x v="7"/>
    <n v="90"/>
    <m/>
    <x v="4"/>
    <s v="柯童柱"/>
    <m/>
  </r>
  <r>
    <x v="5"/>
    <x v="35"/>
    <x v="235"/>
    <s v="长飞"/>
    <s v="A"/>
    <s v="A"/>
    <x v="5"/>
    <x v="5"/>
    <x v="1"/>
    <x v="0"/>
    <x v="300"/>
    <x v="5"/>
    <x v="5"/>
    <x v="0"/>
    <x v="1"/>
    <x v="5"/>
    <x v="5"/>
    <x v="30"/>
    <x v="475"/>
    <m/>
    <n v="28950"/>
    <x v="46"/>
    <x v="41"/>
    <x v="2"/>
    <x v="560"/>
    <x v="122"/>
    <n v="180202"/>
    <x v="320"/>
    <d v="2018-02-03T00:00:00"/>
    <x v="7"/>
    <n v="90"/>
    <m/>
    <x v="4"/>
    <s v="柯童柱"/>
    <m/>
  </r>
  <r>
    <x v="5"/>
    <x v="35"/>
    <x v="235"/>
    <s v="长飞"/>
    <s v="A"/>
    <s v="A"/>
    <x v="5"/>
    <x v="5"/>
    <x v="1"/>
    <x v="0"/>
    <x v="300"/>
    <x v="3"/>
    <x v="3"/>
    <x v="0"/>
    <x v="1"/>
    <x v="8"/>
    <x v="8"/>
    <x v="64"/>
    <x v="476"/>
    <m/>
    <n v="182857.5"/>
    <x v="46"/>
    <x v="41"/>
    <x v="2"/>
    <x v="560"/>
    <x v="278"/>
    <s v="180202/03"/>
    <x v="320"/>
    <d v="2018-02-03T00:00:00"/>
    <x v="7"/>
    <n v="90"/>
    <m/>
    <x v="4"/>
    <s v="柯童柱"/>
    <m/>
  </r>
  <r>
    <x v="5"/>
    <x v="35"/>
    <x v="236"/>
    <s v="长飞"/>
    <s v="A"/>
    <s v="A"/>
    <x v="5"/>
    <x v="5"/>
    <x v="1"/>
    <x v="0"/>
    <x v="300"/>
    <x v="2"/>
    <x v="40"/>
    <x v="0"/>
    <x v="1"/>
    <x v="5"/>
    <x v="5"/>
    <x v="68"/>
    <x v="249"/>
    <m/>
    <n v="22470"/>
    <x v="46"/>
    <x v="41"/>
    <x v="3"/>
    <x v="561"/>
    <x v="24"/>
    <n v="180128"/>
    <x v="321"/>
    <d v="2018-02-03T00:00:00"/>
    <x v="7"/>
    <n v="90"/>
    <m/>
    <x v="4"/>
    <s v="柯童柱"/>
    <m/>
  </r>
  <r>
    <x v="2"/>
    <x v="35"/>
    <x v="237"/>
    <s v="其他"/>
    <s v="B"/>
    <s v="A"/>
    <x v="36"/>
    <x v="35"/>
    <x v="1"/>
    <x v="0"/>
    <x v="301"/>
    <x v="2"/>
    <x v="41"/>
    <x v="0"/>
    <x v="8"/>
    <x v="2"/>
    <x v="2"/>
    <x v="61"/>
    <x v="477"/>
    <m/>
    <n v="12200"/>
    <x v="1"/>
    <x v="31"/>
    <x v="1"/>
    <x v="562"/>
    <x v="279"/>
    <n v="180126"/>
    <x v="322"/>
    <d v="2018-02-03T00:00:00"/>
    <x v="19"/>
    <n v="30"/>
    <m/>
    <x v="3"/>
    <s v="石浩宇"/>
    <m/>
  </r>
  <r>
    <x v="2"/>
    <x v="35"/>
    <x v="237"/>
    <s v="其他"/>
    <s v="B"/>
    <s v="A"/>
    <x v="36"/>
    <x v="35"/>
    <x v="1"/>
    <x v="0"/>
    <x v="301"/>
    <x v="2"/>
    <x v="2"/>
    <x v="0"/>
    <x v="1"/>
    <x v="75"/>
    <x v="74"/>
    <x v="2"/>
    <x v="478"/>
    <m/>
    <n v="43200"/>
    <x v="1"/>
    <x v="31"/>
    <x v="1"/>
    <x v="563"/>
    <x v="280"/>
    <n v="180129"/>
    <x v="322"/>
    <d v="2018-02-03T00:00:00"/>
    <x v="19"/>
    <n v="30"/>
    <m/>
    <x v="3"/>
    <s v="石浩宇"/>
    <m/>
  </r>
  <r>
    <x v="2"/>
    <x v="35"/>
    <x v="237"/>
    <s v="其他"/>
    <s v="B"/>
    <s v="A"/>
    <x v="36"/>
    <x v="35"/>
    <x v="1"/>
    <x v="0"/>
    <x v="301"/>
    <x v="2"/>
    <x v="14"/>
    <x v="0"/>
    <x v="8"/>
    <x v="2"/>
    <x v="2"/>
    <x v="62"/>
    <x v="224"/>
    <m/>
    <n v="18900"/>
    <x v="1"/>
    <x v="31"/>
    <x v="1"/>
    <x v="562"/>
    <x v="279"/>
    <n v="171213"/>
    <x v="322"/>
    <d v="2018-02-03T00:00:00"/>
    <x v="19"/>
    <n v="30"/>
    <m/>
    <x v="3"/>
    <s v="石浩宇"/>
    <m/>
  </r>
  <r>
    <x v="2"/>
    <x v="35"/>
    <x v="237"/>
    <s v="其他"/>
    <s v="B"/>
    <s v="A"/>
    <x v="36"/>
    <x v="35"/>
    <x v="1"/>
    <x v="0"/>
    <x v="301"/>
    <x v="2"/>
    <x v="40"/>
    <x v="0"/>
    <x v="1"/>
    <x v="2"/>
    <x v="2"/>
    <x v="136"/>
    <x v="479"/>
    <m/>
    <n v="7900"/>
    <x v="1"/>
    <x v="31"/>
    <x v="1"/>
    <x v="563"/>
    <x v="279"/>
    <n v="180130"/>
    <x v="322"/>
    <d v="2018-02-03T00:00:00"/>
    <x v="19"/>
    <n v="30"/>
    <m/>
    <x v="3"/>
    <s v="石浩宇"/>
    <m/>
  </r>
  <r>
    <x v="2"/>
    <x v="35"/>
    <x v="0"/>
    <s v="长飞"/>
    <s v="A"/>
    <s v="C"/>
    <x v="7"/>
    <x v="7"/>
    <x v="1"/>
    <x v="7"/>
    <x v="302"/>
    <x v="2"/>
    <x v="58"/>
    <x v="0"/>
    <x v="8"/>
    <x v="33"/>
    <x v="31"/>
    <x v="85"/>
    <x v="480"/>
    <m/>
    <n v="455"/>
    <x v="39"/>
    <x v="4"/>
    <x v="1"/>
    <x v="564"/>
    <x v="3"/>
    <n v="180106"/>
    <x v="323"/>
    <d v="2018-02-03T00:00:00"/>
    <x v="7"/>
    <n v="90"/>
    <m/>
    <x v="4"/>
    <s v="柯童柱"/>
    <m/>
  </r>
  <r>
    <x v="2"/>
    <x v="35"/>
    <x v="0"/>
    <s v="烽火"/>
    <s v="A"/>
    <s v="B"/>
    <x v="10"/>
    <x v="10"/>
    <x v="1"/>
    <x v="0"/>
    <x v="106"/>
    <x v="6"/>
    <x v="83"/>
    <x v="5"/>
    <x v="0"/>
    <x v="42"/>
    <x v="0"/>
    <x v="12"/>
    <x v="111"/>
    <m/>
    <n v="0"/>
    <x v="39"/>
    <x v="4"/>
    <x v="0"/>
    <x v="0"/>
    <x v="0"/>
    <m/>
    <x v="0"/>
    <m/>
    <x v="17"/>
    <n v="30"/>
    <m/>
    <x v="0"/>
    <s v="杭得利"/>
    <m/>
  </r>
  <r>
    <x v="5"/>
    <x v="40"/>
    <x v="238"/>
    <s v="其他"/>
    <s v="A"/>
    <s v="C"/>
    <x v="44"/>
    <x v="43"/>
    <x v="1"/>
    <x v="0"/>
    <x v="303"/>
    <x v="3"/>
    <x v="18"/>
    <x v="0"/>
    <x v="1"/>
    <x v="3"/>
    <x v="3"/>
    <x v="30"/>
    <x v="146"/>
    <m/>
    <n v="289500"/>
    <x v="85"/>
    <x v="43"/>
    <x v="2"/>
    <x v="565"/>
    <x v="41"/>
    <s v="180206/07"/>
    <x v="0"/>
    <m/>
    <x v="17"/>
    <n v="30"/>
    <m/>
    <x v="3"/>
    <s v="石浩宇"/>
    <m/>
  </r>
  <r>
    <x v="5"/>
    <x v="40"/>
    <x v="238"/>
    <s v="其他"/>
    <s v="A"/>
    <s v="C"/>
    <x v="44"/>
    <x v="43"/>
    <x v="1"/>
    <x v="0"/>
    <x v="303"/>
    <x v="3"/>
    <x v="18"/>
    <x v="0"/>
    <x v="1"/>
    <x v="36"/>
    <x v="35"/>
    <x v="30"/>
    <x v="147"/>
    <m/>
    <n v="311212.5"/>
    <x v="61"/>
    <x v="58"/>
    <x v="2"/>
    <x v="566"/>
    <x v="281"/>
    <s v="180207/08"/>
    <x v="0"/>
    <m/>
    <x v="17"/>
    <n v="30"/>
    <m/>
    <x v="3"/>
    <s v="石浩宇"/>
    <m/>
  </r>
  <r>
    <x v="5"/>
    <x v="40"/>
    <x v="238"/>
    <s v="其他"/>
    <s v="A"/>
    <s v="C"/>
    <x v="44"/>
    <x v="43"/>
    <x v="1"/>
    <x v="0"/>
    <x v="303"/>
    <x v="3"/>
    <x v="18"/>
    <x v="0"/>
    <x v="1"/>
    <x v="3"/>
    <x v="3"/>
    <x v="30"/>
    <x v="146"/>
    <m/>
    <n v="289500"/>
    <x v="80"/>
    <x v="77"/>
    <x v="2"/>
    <x v="567"/>
    <x v="41"/>
    <s v="180208/09"/>
    <x v="0"/>
    <m/>
    <x v="17"/>
    <n v="30"/>
    <m/>
    <x v="3"/>
    <s v="石浩宇"/>
    <m/>
  </r>
  <r>
    <x v="6"/>
    <x v="40"/>
    <x v="238"/>
    <s v="其他"/>
    <s v="A"/>
    <s v="C"/>
    <x v="44"/>
    <x v="43"/>
    <x v="1"/>
    <x v="0"/>
    <x v="303"/>
    <x v="3"/>
    <x v="18"/>
    <x v="0"/>
    <x v="1"/>
    <x v="3"/>
    <x v="0"/>
    <x v="30"/>
    <x v="111"/>
    <m/>
    <n v="0"/>
    <x v="28"/>
    <x v="0"/>
    <x v="2"/>
    <x v="0"/>
    <x v="0"/>
    <m/>
    <x v="0"/>
    <m/>
    <x v="17"/>
    <n v="30"/>
    <m/>
    <x v="3"/>
    <s v="石浩宇"/>
    <m/>
  </r>
  <r>
    <x v="2"/>
    <x v="35"/>
    <x v="239"/>
    <s v="长飞"/>
    <s v="A"/>
    <s v="A"/>
    <x v="0"/>
    <x v="0"/>
    <x v="1"/>
    <x v="0"/>
    <x v="304"/>
    <x v="2"/>
    <x v="2"/>
    <x v="0"/>
    <x v="8"/>
    <x v="10"/>
    <x v="10"/>
    <x v="86"/>
    <x v="437"/>
    <m/>
    <n v="154350"/>
    <x v="27"/>
    <x v="42"/>
    <x v="3"/>
    <x v="568"/>
    <x v="142"/>
    <s v="180124/28"/>
    <x v="324"/>
    <d v="2018-02-02T00:00:00"/>
    <x v="19"/>
    <n v="30"/>
    <m/>
    <x v="0"/>
    <s v="杭得利"/>
    <m/>
  </r>
  <r>
    <x v="5"/>
    <x v="35"/>
    <x v="239"/>
    <s v="长飞"/>
    <s v="A"/>
    <s v="A"/>
    <x v="0"/>
    <x v="0"/>
    <x v="1"/>
    <x v="0"/>
    <x v="304"/>
    <x v="2"/>
    <x v="2"/>
    <x v="0"/>
    <x v="8"/>
    <x v="48"/>
    <x v="46"/>
    <x v="86"/>
    <x v="481"/>
    <m/>
    <n v="246960"/>
    <x v="47"/>
    <x v="41"/>
    <x v="3"/>
    <x v="569"/>
    <x v="227"/>
    <s v="1801（24，28）"/>
    <x v="0"/>
    <m/>
    <x v="17"/>
    <n v="30"/>
    <m/>
    <x v="0"/>
    <s v="杭得利"/>
    <m/>
  </r>
  <r>
    <x v="5"/>
    <x v="13"/>
    <x v="197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86"/>
    <x v="75"/>
    <x v="2"/>
    <x v="570"/>
    <x v="227"/>
    <n v="180211"/>
    <x v="0"/>
    <m/>
    <x v="17"/>
    <n v="30"/>
    <m/>
    <x v="0"/>
    <s v="杭得利"/>
    <m/>
  </r>
  <r>
    <x v="2"/>
    <x v="35"/>
    <x v="239"/>
    <s v="长飞"/>
    <s v="A"/>
    <s v="A"/>
    <x v="0"/>
    <x v="0"/>
    <x v="1"/>
    <x v="0"/>
    <x v="304"/>
    <x v="2"/>
    <x v="9"/>
    <x v="0"/>
    <x v="1"/>
    <x v="47"/>
    <x v="45"/>
    <x v="130"/>
    <x v="442"/>
    <m/>
    <n v="116445"/>
    <x v="27"/>
    <x v="42"/>
    <x v="2"/>
    <x v="568"/>
    <x v="255"/>
    <s v="171215/180110"/>
    <x v="324"/>
    <d v="2018-02-02T00:00:00"/>
    <x v="19"/>
    <n v="30"/>
    <m/>
    <x v="0"/>
    <s v="杭得利"/>
    <m/>
  </r>
  <r>
    <x v="2"/>
    <x v="35"/>
    <x v="0"/>
    <s v="长飞"/>
    <s v="A"/>
    <s v="B"/>
    <x v="1"/>
    <x v="1"/>
    <x v="4"/>
    <x v="0"/>
    <x v="106"/>
    <x v="2"/>
    <x v="45"/>
    <x v="0"/>
    <x v="2"/>
    <x v="33"/>
    <x v="31"/>
    <x v="12"/>
    <x v="111"/>
    <m/>
    <n v="0"/>
    <x v="39"/>
    <x v="49"/>
    <x v="1"/>
    <x v="571"/>
    <x v="3"/>
    <m/>
    <x v="0"/>
    <m/>
    <x v="17"/>
    <n v="30"/>
    <m/>
    <x v="1"/>
    <s v="徐绪盛"/>
    <m/>
  </r>
  <r>
    <x v="2"/>
    <x v="35"/>
    <x v="0"/>
    <s v="长飞"/>
    <s v="A"/>
    <s v="B"/>
    <x v="1"/>
    <x v="1"/>
    <x v="4"/>
    <x v="0"/>
    <x v="106"/>
    <x v="2"/>
    <x v="55"/>
    <x v="0"/>
    <x v="16"/>
    <x v="33"/>
    <x v="31"/>
    <x v="12"/>
    <x v="111"/>
    <m/>
    <n v="0"/>
    <x v="39"/>
    <x v="49"/>
    <x v="1"/>
    <x v="571"/>
    <x v="3"/>
    <m/>
    <x v="0"/>
    <m/>
    <x v="17"/>
    <n v="30"/>
    <m/>
    <x v="1"/>
    <s v="徐绪盛"/>
    <m/>
  </r>
  <r>
    <x v="2"/>
    <x v="35"/>
    <x v="240"/>
    <s v="其他"/>
    <s v="C"/>
    <s v="C"/>
    <x v="43"/>
    <x v="42"/>
    <x v="1"/>
    <x v="0"/>
    <x v="305"/>
    <x v="4"/>
    <x v="17"/>
    <x v="0"/>
    <x v="1"/>
    <x v="2"/>
    <x v="2"/>
    <x v="137"/>
    <x v="482"/>
    <n v="16300"/>
    <n v="0"/>
    <x v="1"/>
    <x v="43"/>
    <x v="1"/>
    <x v="572"/>
    <x v="0"/>
    <n v="180117"/>
    <x v="325"/>
    <d v="2018-02-03T00:00:00"/>
    <x v="29"/>
    <n v="0"/>
    <m/>
    <x v="2"/>
    <s v="张军"/>
    <s v="1.30日收电汇16300元"/>
  </r>
  <r>
    <x v="2"/>
    <x v="41"/>
    <x v="241"/>
    <s v="其他"/>
    <s v="C"/>
    <s v="A"/>
    <x v="48"/>
    <x v="47"/>
    <x v="1"/>
    <x v="0"/>
    <x v="306"/>
    <x v="4"/>
    <x v="84"/>
    <x v="0"/>
    <x v="9"/>
    <x v="110"/>
    <x v="104"/>
    <x v="138"/>
    <x v="483"/>
    <m/>
    <n v="353.4"/>
    <x v="1"/>
    <x v="31"/>
    <x v="24"/>
    <x v="573"/>
    <x v="3"/>
    <n v="171209"/>
    <x v="0"/>
    <m/>
    <x v="22"/>
    <n v="60"/>
    <m/>
    <x v="2"/>
    <s v="张军"/>
    <m/>
  </r>
  <r>
    <x v="5"/>
    <x v="41"/>
    <x v="242"/>
    <s v="长飞"/>
    <s v="A"/>
    <s v="A"/>
    <x v="5"/>
    <x v="5"/>
    <x v="1"/>
    <x v="0"/>
    <x v="307"/>
    <x v="2"/>
    <x v="40"/>
    <x v="0"/>
    <x v="8"/>
    <x v="2"/>
    <x v="2"/>
    <x v="68"/>
    <x v="252"/>
    <m/>
    <n v="7490"/>
    <x v="46"/>
    <x v="41"/>
    <x v="3"/>
    <x v="574"/>
    <x v="123"/>
    <n v="180111"/>
    <x v="326"/>
    <d v="2018-02-03T00:00:00"/>
    <x v="7"/>
    <n v="90"/>
    <m/>
    <x v="4"/>
    <s v="柯童柱"/>
    <m/>
  </r>
  <r>
    <x v="5"/>
    <x v="12"/>
    <x v="8"/>
    <s v="富通"/>
    <s v="A"/>
    <s v="C"/>
    <x v="14"/>
    <x v="14"/>
    <x v="1"/>
    <x v="0"/>
    <x v="12"/>
    <x v="3"/>
    <x v="8"/>
    <x v="0"/>
    <x v="1"/>
    <x v="14"/>
    <x v="0"/>
    <x v="10"/>
    <x v="111"/>
    <m/>
    <n v="0"/>
    <x v="20"/>
    <x v="22"/>
    <x v="2"/>
    <x v="0"/>
    <x v="0"/>
    <m/>
    <x v="0"/>
    <m/>
    <x v="17"/>
    <n v="30"/>
    <m/>
    <x v="1"/>
    <s v="徐绪盛"/>
    <m/>
  </r>
  <r>
    <x v="2"/>
    <x v="21"/>
    <x v="24"/>
    <s v="亨通"/>
    <s v="A"/>
    <s v="A"/>
    <x v="23"/>
    <x v="22"/>
    <x v="1"/>
    <x v="0"/>
    <x v="31"/>
    <x v="3"/>
    <x v="3"/>
    <x v="0"/>
    <x v="1"/>
    <x v="3"/>
    <x v="105"/>
    <x v="17"/>
    <x v="484"/>
    <m/>
    <n v="-179"/>
    <x v="1"/>
    <x v="4"/>
    <x v="2"/>
    <x v="56"/>
    <x v="3"/>
    <s v="180125/26"/>
    <x v="0"/>
    <m/>
    <x v="17"/>
    <n v="30"/>
    <m/>
    <x v="4"/>
    <s v="柯童柱"/>
    <m/>
  </r>
  <r>
    <x v="5"/>
    <x v="13"/>
    <x v="0"/>
    <s v="长飞"/>
    <s v="A"/>
    <s v="B"/>
    <x v="1"/>
    <x v="1"/>
    <x v="1"/>
    <x v="0"/>
    <x v="141"/>
    <x v="4"/>
    <x v="44"/>
    <x v="0"/>
    <x v="1"/>
    <x v="56"/>
    <x v="54"/>
    <x v="71"/>
    <x v="258"/>
    <m/>
    <n v="121500"/>
    <x v="46"/>
    <x v="34"/>
    <x v="2"/>
    <x v="575"/>
    <x v="135"/>
    <n v="180125"/>
    <x v="132"/>
    <d v="2018-02-03T00:00:00"/>
    <x v="19"/>
    <n v="30"/>
    <m/>
    <x v="1"/>
    <s v="徐绪盛"/>
    <m/>
  </r>
  <r>
    <x v="5"/>
    <x v="7"/>
    <x v="0"/>
    <s v="长飞"/>
    <s v="A"/>
    <s v="B"/>
    <x v="1"/>
    <x v="1"/>
    <x v="1"/>
    <x v="0"/>
    <x v="147"/>
    <x v="2"/>
    <x v="26"/>
    <x v="0"/>
    <x v="2"/>
    <x v="2"/>
    <x v="2"/>
    <x v="74"/>
    <x v="274"/>
    <m/>
    <n v="18500"/>
    <x v="46"/>
    <x v="34"/>
    <x v="1"/>
    <x v="576"/>
    <x v="12"/>
    <n v="180120"/>
    <x v="148"/>
    <d v="2018-02-03T00:00:00"/>
    <x v="19"/>
    <n v="30"/>
    <m/>
    <x v="1"/>
    <s v="徐绪盛"/>
    <m/>
  </r>
  <r>
    <x v="2"/>
    <x v="7"/>
    <x v="0"/>
    <s v="长飞"/>
    <s v="A"/>
    <s v="B"/>
    <x v="1"/>
    <x v="1"/>
    <x v="1"/>
    <x v="5"/>
    <x v="147"/>
    <x v="2"/>
    <x v="26"/>
    <x v="0"/>
    <x v="2"/>
    <x v="2"/>
    <x v="2"/>
    <x v="74"/>
    <x v="274"/>
    <m/>
    <n v="18500"/>
    <x v="27"/>
    <x v="31"/>
    <x v="1"/>
    <x v="577"/>
    <x v="146"/>
    <n v="180102"/>
    <x v="327"/>
    <d v="2018-02-03T00:00:00"/>
    <x v="19"/>
    <n v="30"/>
    <m/>
    <x v="1"/>
    <s v="徐绪盛"/>
    <m/>
  </r>
  <r>
    <x v="5"/>
    <x v="7"/>
    <x v="0"/>
    <s v="长飞"/>
    <s v="A"/>
    <s v="B"/>
    <x v="1"/>
    <x v="1"/>
    <x v="1"/>
    <x v="0"/>
    <x v="150"/>
    <x v="2"/>
    <x v="2"/>
    <x v="0"/>
    <x v="1"/>
    <x v="5"/>
    <x v="5"/>
    <x v="24"/>
    <x v="277"/>
    <m/>
    <n v="36900"/>
    <x v="46"/>
    <x v="34"/>
    <x v="1"/>
    <x v="578"/>
    <x v="133"/>
    <n v="180130"/>
    <x v="132"/>
    <d v="2018-02-03T00:00:00"/>
    <x v="19"/>
    <n v="30"/>
    <m/>
    <x v="1"/>
    <s v="徐绪盛"/>
    <m/>
  </r>
  <r>
    <x v="5"/>
    <x v="41"/>
    <x v="243"/>
    <s v="长飞"/>
    <s v="A"/>
    <s v="A"/>
    <x v="0"/>
    <x v="0"/>
    <x v="1"/>
    <x v="0"/>
    <x v="304"/>
    <x v="4"/>
    <x v="65"/>
    <x v="0"/>
    <x v="2"/>
    <x v="2"/>
    <x v="2"/>
    <x v="102"/>
    <x v="355"/>
    <m/>
    <n v="15500"/>
    <x v="31"/>
    <x v="32"/>
    <x v="6"/>
    <x v="579"/>
    <x v="6"/>
    <n v="180121"/>
    <x v="0"/>
    <m/>
    <x v="17"/>
    <n v="30"/>
    <m/>
    <x v="0"/>
    <s v="杭得利"/>
    <m/>
  </r>
  <r>
    <x v="5"/>
    <x v="41"/>
    <x v="243"/>
    <s v="长飞"/>
    <s v="A"/>
    <s v="A"/>
    <x v="0"/>
    <x v="0"/>
    <x v="1"/>
    <x v="0"/>
    <x v="304"/>
    <x v="4"/>
    <x v="11"/>
    <x v="0"/>
    <x v="2"/>
    <x v="43"/>
    <x v="41"/>
    <x v="102"/>
    <x v="485"/>
    <m/>
    <n v="100750"/>
    <x v="31"/>
    <x v="32"/>
    <x v="6"/>
    <x v="579"/>
    <x v="282"/>
    <n v="180106"/>
    <x v="0"/>
    <m/>
    <x v="17"/>
    <n v="30"/>
    <m/>
    <x v="0"/>
    <s v="杭得利"/>
    <m/>
  </r>
  <r>
    <x v="5"/>
    <x v="41"/>
    <x v="243"/>
    <s v="长飞"/>
    <s v="A"/>
    <s v="A"/>
    <x v="0"/>
    <x v="0"/>
    <x v="1"/>
    <x v="0"/>
    <x v="304"/>
    <x v="2"/>
    <x v="9"/>
    <x v="0"/>
    <x v="1"/>
    <x v="25"/>
    <x v="25"/>
    <x v="130"/>
    <x v="486"/>
    <m/>
    <n v="58222.5"/>
    <x v="31"/>
    <x v="32"/>
    <x v="2"/>
    <x v="580"/>
    <x v="263"/>
    <n v="180204"/>
    <x v="0"/>
    <m/>
    <x v="17"/>
    <n v="30"/>
    <m/>
    <x v="0"/>
    <s v="杭得利"/>
    <m/>
  </r>
  <r>
    <x v="5"/>
    <x v="41"/>
    <x v="244"/>
    <s v="亨通"/>
    <s v="A"/>
    <s v="A"/>
    <x v="23"/>
    <x v="22"/>
    <x v="1"/>
    <x v="0"/>
    <x v="308"/>
    <x v="5"/>
    <x v="5"/>
    <x v="0"/>
    <x v="1"/>
    <x v="3"/>
    <x v="0"/>
    <x v="16"/>
    <x v="111"/>
    <m/>
    <n v="0"/>
    <x v="21"/>
    <x v="83"/>
    <x v="2"/>
    <x v="0"/>
    <x v="0"/>
    <m/>
    <x v="0"/>
    <m/>
    <x v="17"/>
    <n v="30"/>
    <m/>
    <x v="4"/>
    <s v="柯童柱"/>
    <m/>
  </r>
  <r>
    <x v="7"/>
    <x v="41"/>
    <x v="244"/>
    <s v="亨通"/>
    <s v="A"/>
    <s v="A"/>
    <x v="23"/>
    <x v="22"/>
    <x v="1"/>
    <x v="0"/>
    <x v="308"/>
    <x v="5"/>
    <x v="5"/>
    <x v="0"/>
    <x v="1"/>
    <x v="3"/>
    <x v="0"/>
    <x v="16"/>
    <x v="111"/>
    <m/>
    <n v="0"/>
    <x v="79"/>
    <x v="84"/>
    <x v="2"/>
    <x v="0"/>
    <x v="0"/>
    <m/>
    <x v="0"/>
    <m/>
    <x v="17"/>
    <n v="30"/>
    <m/>
    <x v="4"/>
    <s v="柯童柱"/>
    <m/>
  </r>
  <r>
    <x v="7"/>
    <x v="41"/>
    <x v="244"/>
    <s v="亨通"/>
    <s v="A"/>
    <s v="A"/>
    <x v="23"/>
    <x v="22"/>
    <x v="1"/>
    <x v="0"/>
    <x v="308"/>
    <x v="5"/>
    <x v="5"/>
    <x v="0"/>
    <x v="1"/>
    <x v="3"/>
    <x v="0"/>
    <x v="16"/>
    <x v="111"/>
    <m/>
    <n v="0"/>
    <x v="87"/>
    <x v="85"/>
    <x v="2"/>
    <x v="0"/>
    <x v="0"/>
    <m/>
    <x v="0"/>
    <m/>
    <x v="17"/>
    <n v="30"/>
    <m/>
    <x v="4"/>
    <s v="柯童柱"/>
    <m/>
  </r>
  <r>
    <x v="2"/>
    <x v="41"/>
    <x v="0"/>
    <s v="长飞"/>
    <s v="A"/>
    <s v="B"/>
    <x v="2"/>
    <x v="2"/>
    <x v="2"/>
    <x v="0"/>
    <x v="0"/>
    <x v="3"/>
    <x v="3"/>
    <x v="0"/>
    <x v="1"/>
    <x v="7"/>
    <x v="7"/>
    <x v="10"/>
    <x v="487"/>
    <m/>
    <n v="6952.5"/>
    <x v="27"/>
    <x v="1"/>
    <x v="2"/>
    <x v="581"/>
    <x v="3"/>
    <m/>
    <x v="328"/>
    <d v="2018-02-03T00:00:00"/>
    <x v="19"/>
    <n v="30"/>
    <m/>
    <x v="2"/>
    <s v="张军"/>
    <m/>
  </r>
  <r>
    <x v="2"/>
    <x v="41"/>
    <x v="0"/>
    <s v="长飞"/>
    <s v="A"/>
    <s v="B"/>
    <x v="2"/>
    <x v="2"/>
    <x v="2"/>
    <x v="0"/>
    <x v="0"/>
    <x v="3"/>
    <x v="3"/>
    <x v="0"/>
    <x v="1"/>
    <x v="111"/>
    <x v="106"/>
    <x v="10"/>
    <x v="488"/>
    <m/>
    <n v="-3531.87"/>
    <x v="27"/>
    <x v="1"/>
    <x v="25"/>
    <x v="582"/>
    <x v="3"/>
    <m/>
    <x v="328"/>
    <d v="2018-02-03T00:00:00"/>
    <x v="19"/>
    <n v="30"/>
    <m/>
    <x v="2"/>
    <s v="张军"/>
    <m/>
  </r>
  <r>
    <x v="5"/>
    <x v="41"/>
    <x v="245"/>
    <s v="其他"/>
    <s v="B"/>
    <s v="C"/>
    <x v="32"/>
    <x v="31"/>
    <x v="1"/>
    <x v="0"/>
    <x v="309"/>
    <x v="2"/>
    <x v="9"/>
    <x v="0"/>
    <x v="1"/>
    <x v="9"/>
    <x v="9"/>
    <x v="41"/>
    <x v="166"/>
    <m/>
    <n v="105000"/>
    <x v="54"/>
    <x v="45"/>
    <x v="3"/>
    <x v="583"/>
    <x v="59"/>
    <n v="180130"/>
    <x v="59"/>
    <d v="2018-02-03T00:00:00"/>
    <x v="19"/>
    <n v="30"/>
    <m/>
    <x v="1"/>
    <s v="徐绪盛"/>
    <m/>
  </r>
  <r>
    <x v="5"/>
    <x v="41"/>
    <x v="246"/>
    <s v="其他"/>
    <s v="B"/>
    <s v="C"/>
    <x v="32"/>
    <x v="31"/>
    <x v="1"/>
    <x v="0"/>
    <x v="310"/>
    <x v="4"/>
    <x v="12"/>
    <x v="0"/>
    <x v="4"/>
    <x v="33"/>
    <x v="31"/>
    <x v="40"/>
    <x v="169"/>
    <m/>
    <n v="355"/>
    <x v="54"/>
    <x v="45"/>
    <x v="1"/>
    <x v="584"/>
    <x v="283"/>
    <n v="180131"/>
    <x v="329"/>
    <d v="2018-02-03T00:00:00"/>
    <x v="19"/>
    <n v="30"/>
    <m/>
    <x v="1"/>
    <s v="徐绪盛"/>
    <m/>
  </r>
  <r>
    <x v="2"/>
    <x v="41"/>
    <x v="247"/>
    <s v="长飞"/>
    <s v="A"/>
    <s v="B"/>
    <x v="1"/>
    <x v="1"/>
    <x v="1"/>
    <x v="0"/>
    <x v="311"/>
    <x v="2"/>
    <x v="2"/>
    <x v="0"/>
    <x v="2"/>
    <x v="2"/>
    <x v="2"/>
    <x v="24"/>
    <x v="489"/>
    <m/>
    <n v="12300"/>
    <x v="27"/>
    <x v="42"/>
    <x v="1"/>
    <x v="585"/>
    <x v="12"/>
    <n v="180130"/>
    <x v="330"/>
    <d v="2018-02-03T00:00:00"/>
    <x v="19"/>
    <n v="30"/>
    <m/>
    <x v="1"/>
    <s v="徐绪盛"/>
    <m/>
  </r>
  <r>
    <x v="2"/>
    <x v="41"/>
    <x v="248"/>
    <s v="长飞"/>
    <s v="A"/>
    <s v="C"/>
    <x v="7"/>
    <x v="7"/>
    <x v="1"/>
    <x v="0"/>
    <x v="312"/>
    <x v="3"/>
    <x v="3"/>
    <x v="0"/>
    <x v="1"/>
    <x v="5"/>
    <x v="5"/>
    <x v="80"/>
    <x v="490"/>
    <m/>
    <n v="27720"/>
    <x v="27"/>
    <x v="31"/>
    <x v="2"/>
    <x v="322"/>
    <x v="25"/>
    <n v="180131"/>
    <x v="331"/>
    <d v="2018-02-03T00:00:00"/>
    <x v="7"/>
    <n v="90"/>
    <m/>
    <x v="4"/>
    <s v="柯童柱"/>
    <m/>
  </r>
  <r>
    <x v="6"/>
    <x v="30"/>
    <x v="0"/>
    <s v="长飞"/>
    <s v="A"/>
    <s v="C"/>
    <x v="7"/>
    <x v="7"/>
    <x v="1"/>
    <x v="0"/>
    <x v="184"/>
    <x v="2"/>
    <x v="41"/>
    <x v="0"/>
    <x v="8"/>
    <x v="6"/>
    <x v="0"/>
    <x v="35"/>
    <x v="111"/>
    <m/>
    <n v="0"/>
    <x v="28"/>
    <x v="0"/>
    <x v="1"/>
    <x v="0"/>
    <x v="0"/>
    <m/>
    <x v="0"/>
    <m/>
    <x v="30"/>
    <n v="90"/>
    <m/>
    <x v="4"/>
    <s v="柯童柱"/>
    <m/>
  </r>
  <r>
    <x v="5"/>
    <x v="41"/>
    <x v="249"/>
    <s v="特发"/>
    <s v="A"/>
    <s v="B"/>
    <x v="20"/>
    <x v="19"/>
    <x v="1"/>
    <x v="0"/>
    <x v="313"/>
    <x v="5"/>
    <x v="5"/>
    <x v="0"/>
    <x v="1"/>
    <x v="3"/>
    <x v="0"/>
    <x v="104"/>
    <x v="111"/>
    <m/>
    <n v="0"/>
    <x v="21"/>
    <x v="83"/>
    <x v="2"/>
    <x v="0"/>
    <x v="0"/>
    <m/>
    <x v="0"/>
    <m/>
    <x v="17"/>
    <n v="30"/>
    <m/>
    <x v="4"/>
    <s v="柯童柱"/>
    <m/>
  </r>
  <r>
    <x v="2"/>
    <x v="41"/>
    <x v="250"/>
    <s v="特发"/>
    <s v="A"/>
    <s v="B"/>
    <x v="20"/>
    <x v="19"/>
    <x v="1"/>
    <x v="0"/>
    <x v="313"/>
    <x v="4"/>
    <x v="11"/>
    <x v="0"/>
    <x v="2"/>
    <x v="5"/>
    <x v="5"/>
    <x v="110"/>
    <x v="348"/>
    <m/>
    <n v="45000"/>
    <x v="27"/>
    <x v="31"/>
    <x v="6"/>
    <x v="586"/>
    <x v="137"/>
    <n v="180106"/>
    <x v="0"/>
    <m/>
    <x v="17"/>
    <n v="30"/>
    <m/>
    <x v="4"/>
    <s v="柯童柱"/>
    <m/>
  </r>
  <r>
    <x v="5"/>
    <x v="41"/>
    <x v="251"/>
    <s v="其他"/>
    <s v="C"/>
    <s v="C"/>
    <x v="67"/>
    <x v="67"/>
    <x v="1"/>
    <x v="0"/>
    <x v="314"/>
    <x v="2"/>
    <x v="2"/>
    <x v="0"/>
    <x v="1"/>
    <x v="3"/>
    <x v="3"/>
    <x v="41"/>
    <x v="172"/>
    <n v="315000"/>
    <n v="0"/>
    <x v="61"/>
    <x v="77"/>
    <x v="3"/>
    <x v="587"/>
    <x v="284"/>
    <s v="180206/07"/>
    <x v="332"/>
    <d v="2018-02-24T00:00:00"/>
    <x v="32"/>
    <n v="0"/>
    <m/>
    <x v="3"/>
    <s v="石浩宇"/>
    <s v="2.2日收电汇77500元"/>
  </r>
  <r>
    <x v="5"/>
    <x v="41"/>
    <x v="251"/>
    <s v="其他"/>
    <s v="C"/>
    <s v="C"/>
    <x v="67"/>
    <x v="67"/>
    <x v="1"/>
    <x v="0"/>
    <x v="314"/>
    <x v="2"/>
    <x v="2"/>
    <x v="0"/>
    <x v="1"/>
    <x v="59"/>
    <x v="58"/>
    <x v="41"/>
    <x v="491"/>
    <n v="210000"/>
    <n v="0"/>
    <x v="80"/>
    <x v="76"/>
    <x v="3"/>
    <x v="588"/>
    <x v="285"/>
    <n v="180207"/>
    <x v="332"/>
    <d v="2018-02-24T00:00:00"/>
    <x v="32"/>
    <n v="0"/>
    <m/>
    <x v="3"/>
    <s v="石浩宇"/>
    <s v="2.8日收纸质银行承兑50万"/>
  </r>
  <r>
    <x v="2"/>
    <x v="39"/>
    <x v="0"/>
    <s v="烽火"/>
    <s v="A"/>
    <s v="B"/>
    <x v="10"/>
    <x v="10"/>
    <x v="1"/>
    <x v="0"/>
    <x v="315"/>
    <x v="4"/>
    <x v="44"/>
    <x v="0"/>
    <x v="1"/>
    <x v="48"/>
    <x v="46"/>
    <x v="35"/>
    <x v="492"/>
    <m/>
    <n v="326400"/>
    <x v="27"/>
    <x v="1"/>
    <x v="2"/>
    <x v="589"/>
    <x v="227"/>
    <n v="180125"/>
    <x v="333"/>
    <d v="2018-02-24T00:00:00"/>
    <x v="19"/>
    <n v="30"/>
    <m/>
    <x v="0"/>
    <s v="杭得利"/>
    <m/>
  </r>
  <r>
    <x v="2"/>
    <x v="4"/>
    <x v="232"/>
    <s v="其他"/>
    <s v="A"/>
    <s v="B"/>
    <x v="45"/>
    <x v="44"/>
    <x v="1"/>
    <x v="0"/>
    <x v="293"/>
    <x v="3"/>
    <x v="3"/>
    <x v="0"/>
    <x v="1"/>
    <x v="25"/>
    <x v="25"/>
    <x v="14"/>
    <x v="493"/>
    <m/>
    <n v="47670"/>
    <x v="27"/>
    <x v="42"/>
    <x v="2"/>
    <x v="590"/>
    <x v="286"/>
    <n v="180130"/>
    <x v="315"/>
    <d v="2018-02-06T00:00:00"/>
    <x v="19"/>
    <n v="30"/>
    <m/>
    <x v="4"/>
    <s v="柯童柱"/>
    <m/>
  </r>
  <r>
    <x v="2"/>
    <x v="41"/>
    <x v="0"/>
    <s v="长飞"/>
    <s v="A"/>
    <s v="B"/>
    <x v="1"/>
    <x v="1"/>
    <x v="4"/>
    <x v="0"/>
    <x v="106"/>
    <x v="2"/>
    <x v="52"/>
    <x v="5"/>
    <x v="5"/>
    <x v="102"/>
    <x v="97"/>
    <x v="12"/>
    <x v="111"/>
    <m/>
    <n v="0"/>
    <x v="1"/>
    <x v="4"/>
    <x v="1"/>
    <x v="591"/>
    <x v="0"/>
    <m/>
    <x v="0"/>
    <m/>
    <x v="17"/>
    <n v="30"/>
    <m/>
    <x v="1"/>
    <s v="徐绪盛"/>
    <m/>
  </r>
  <r>
    <x v="2"/>
    <x v="41"/>
    <x v="0"/>
    <s v="长飞"/>
    <s v="A"/>
    <s v="B"/>
    <x v="1"/>
    <x v="1"/>
    <x v="4"/>
    <x v="0"/>
    <x v="106"/>
    <x v="2"/>
    <x v="14"/>
    <x v="5"/>
    <x v="5"/>
    <x v="74"/>
    <x v="73"/>
    <x v="12"/>
    <x v="111"/>
    <m/>
    <n v="0"/>
    <x v="1"/>
    <x v="4"/>
    <x v="1"/>
    <x v="591"/>
    <x v="0"/>
    <m/>
    <x v="0"/>
    <m/>
    <x v="17"/>
    <n v="30"/>
    <m/>
    <x v="1"/>
    <s v="徐绪盛"/>
    <m/>
  </r>
  <r>
    <x v="6"/>
    <x v="15"/>
    <x v="0"/>
    <s v="烽火"/>
    <s v="A"/>
    <s v="A"/>
    <x v="9"/>
    <x v="9"/>
    <x v="1"/>
    <x v="4"/>
    <x v="105"/>
    <x v="2"/>
    <x v="40"/>
    <x v="0"/>
    <x v="8"/>
    <x v="61"/>
    <x v="0"/>
    <x v="55"/>
    <x v="111"/>
    <m/>
    <n v="0"/>
    <x v="28"/>
    <x v="0"/>
    <x v="3"/>
    <x v="0"/>
    <x v="0"/>
    <m/>
    <x v="0"/>
    <m/>
    <x v="17"/>
    <n v="30"/>
    <m/>
    <x v="1"/>
    <s v="徐绪盛"/>
    <m/>
  </r>
  <r>
    <x v="5"/>
    <x v="39"/>
    <x v="252"/>
    <s v="其他"/>
    <s v="A"/>
    <s v="B"/>
    <x v="34"/>
    <x v="33"/>
    <x v="1"/>
    <x v="0"/>
    <x v="316"/>
    <x v="3"/>
    <x v="8"/>
    <x v="0"/>
    <x v="1"/>
    <x v="48"/>
    <x v="46"/>
    <x v="47"/>
    <x v="494"/>
    <m/>
    <n v="217200"/>
    <x v="34"/>
    <x v="32"/>
    <x v="2"/>
    <x v="592"/>
    <x v="287"/>
    <s v="180204/05"/>
    <x v="334"/>
    <d v="2018-02-23T00:00:00"/>
    <x v="33"/>
    <n v="0"/>
    <m/>
    <x v="1"/>
    <s v="徐绪盛"/>
    <m/>
  </r>
  <r>
    <x v="5"/>
    <x v="39"/>
    <x v="253"/>
    <s v="亨通"/>
    <s v="A"/>
    <s v="A"/>
    <x v="23"/>
    <x v="22"/>
    <x v="1"/>
    <x v="0"/>
    <x v="317"/>
    <x v="5"/>
    <x v="5"/>
    <x v="0"/>
    <x v="1"/>
    <x v="3"/>
    <x v="3"/>
    <x v="16"/>
    <x v="117"/>
    <m/>
    <n v="294000"/>
    <x v="33"/>
    <x v="45"/>
    <x v="2"/>
    <x v="593"/>
    <x v="17"/>
    <s v="180130/180201/02"/>
    <x v="0"/>
    <m/>
    <x v="17"/>
    <n v="30"/>
    <m/>
    <x v="4"/>
    <s v="柯童柱"/>
    <m/>
  </r>
  <r>
    <x v="5"/>
    <x v="39"/>
    <x v="254"/>
    <s v="长飞"/>
    <s v="A"/>
    <s v="C"/>
    <x v="7"/>
    <x v="7"/>
    <x v="1"/>
    <x v="0"/>
    <x v="318"/>
    <x v="3"/>
    <x v="3"/>
    <x v="0"/>
    <x v="1"/>
    <x v="70"/>
    <x v="69"/>
    <x v="80"/>
    <x v="325"/>
    <m/>
    <n v="41580"/>
    <x v="46"/>
    <x v="35"/>
    <x v="2"/>
    <x v="594"/>
    <x v="288"/>
    <n v="180202"/>
    <x v="331"/>
    <d v="2018-02-03T00:00:00"/>
    <x v="7"/>
    <n v="90"/>
    <m/>
    <x v="4"/>
    <s v="柯童柱"/>
    <m/>
  </r>
  <r>
    <x v="5"/>
    <x v="39"/>
    <x v="255"/>
    <s v="烽火"/>
    <s v="A"/>
    <s v="B"/>
    <x v="10"/>
    <x v="10"/>
    <x v="1"/>
    <x v="0"/>
    <x v="319"/>
    <x v="4"/>
    <x v="44"/>
    <x v="0"/>
    <x v="1"/>
    <x v="48"/>
    <x v="68"/>
    <x v="35"/>
    <x v="495"/>
    <m/>
    <n v="377400"/>
    <x v="34"/>
    <x v="32"/>
    <x v="2"/>
    <x v="595"/>
    <x v="289"/>
    <n v="180202"/>
    <x v="333"/>
    <d v="2018-02-24T00:00:00"/>
    <x v="19"/>
    <n v="30"/>
    <m/>
    <x v="0"/>
    <s v="杭得利"/>
    <m/>
  </r>
  <r>
    <x v="5"/>
    <x v="39"/>
    <x v="255"/>
    <s v="烽火"/>
    <s v="A"/>
    <s v="B"/>
    <x v="10"/>
    <x v="10"/>
    <x v="1"/>
    <x v="0"/>
    <x v="319"/>
    <x v="4"/>
    <x v="44"/>
    <x v="49"/>
    <x v="1"/>
    <x v="48"/>
    <x v="15"/>
    <x v="35"/>
    <x v="496"/>
    <m/>
    <n v="132600"/>
    <x v="86"/>
    <x v="75"/>
    <x v="2"/>
    <x v="596"/>
    <x v="290"/>
    <s v="180202/06"/>
    <x v="333"/>
    <d v="2018-02-24T00:00:00"/>
    <x v="19"/>
    <n v="30"/>
    <m/>
    <x v="0"/>
    <s v="杭得利"/>
    <m/>
  </r>
  <r>
    <x v="5"/>
    <x v="39"/>
    <x v="255"/>
    <s v="烽火"/>
    <s v="A"/>
    <s v="B"/>
    <x v="10"/>
    <x v="10"/>
    <x v="1"/>
    <x v="0"/>
    <x v="319"/>
    <x v="4"/>
    <x v="44"/>
    <x v="49"/>
    <x v="1"/>
    <x v="48"/>
    <x v="22"/>
    <x v="35"/>
    <x v="497"/>
    <m/>
    <n v="193800"/>
    <x v="86"/>
    <x v="75"/>
    <x v="2"/>
    <x v="596"/>
    <x v="291"/>
    <s v="180202/06"/>
    <x v="0"/>
    <m/>
    <x v="17"/>
    <n v="30"/>
    <m/>
    <x v="0"/>
    <s v="杭得利"/>
    <m/>
  </r>
  <r>
    <x v="5"/>
    <x v="39"/>
    <x v="255"/>
    <s v="烽火"/>
    <s v="A"/>
    <s v="B"/>
    <x v="10"/>
    <x v="10"/>
    <x v="1"/>
    <x v="0"/>
    <x v="319"/>
    <x v="4"/>
    <x v="44"/>
    <x v="49"/>
    <x v="1"/>
    <x v="48"/>
    <x v="46"/>
    <x v="35"/>
    <x v="492"/>
    <m/>
    <n v="326400"/>
    <x v="75"/>
    <x v="73"/>
    <x v="2"/>
    <x v="597"/>
    <x v="227"/>
    <n v="180206"/>
    <x v="0"/>
    <m/>
    <x v="17"/>
    <n v="30"/>
    <m/>
    <x v="0"/>
    <s v="杭得利"/>
    <m/>
  </r>
  <r>
    <x v="5"/>
    <x v="39"/>
    <x v="256"/>
    <s v="烽火"/>
    <s v="A"/>
    <s v="A"/>
    <x v="9"/>
    <x v="9"/>
    <x v="1"/>
    <x v="4"/>
    <x v="320"/>
    <x v="2"/>
    <x v="2"/>
    <x v="0"/>
    <x v="1"/>
    <x v="59"/>
    <x v="58"/>
    <x v="9"/>
    <x v="209"/>
    <m/>
    <n v="182000"/>
    <x v="33"/>
    <x v="45"/>
    <x v="3"/>
    <x v="598"/>
    <x v="97"/>
    <s v="180126/180201"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320"/>
    <x v="2"/>
    <x v="2"/>
    <x v="0"/>
    <x v="1"/>
    <x v="53"/>
    <x v="51"/>
    <x v="9"/>
    <x v="498"/>
    <m/>
    <n v="163800"/>
    <x v="47"/>
    <x v="41"/>
    <x v="3"/>
    <x v="599"/>
    <x v="292"/>
    <n v="180201"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320"/>
    <x v="2"/>
    <x v="2"/>
    <x v="0"/>
    <x v="1"/>
    <x v="12"/>
    <x v="13"/>
    <x v="9"/>
    <x v="499"/>
    <m/>
    <n v="109200"/>
    <x v="34"/>
    <x v="35"/>
    <x v="3"/>
    <x v="600"/>
    <x v="102"/>
    <n v="180201"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320"/>
    <x v="2"/>
    <x v="2"/>
    <x v="0"/>
    <x v="1"/>
    <x v="3"/>
    <x v="3"/>
    <x v="9"/>
    <x v="204"/>
    <m/>
    <n v="273000"/>
    <x v="85"/>
    <x v="43"/>
    <x v="3"/>
    <x v="601"/>
    <x v="88"/>
    <n v="180201"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105"/>
    <x v="2"/>
    <x v="40"/>
    <x v="0"/>
    <x v="8"/>
    <x v="9"/>
    <x v="9"/>
    <x v="55"/>
    <x v="210"/>
    <m/>
    <n v="72000"/>
    <x v="33"/>
    <x v="45"/>
    <x v="3"/>
    <x v="602"/>
    <x v="95"/>
    <n v="171227"/>
    <x v="0"/>
    <m/>
    <x v="17"/>
    <n v="30"/>
    <m/>
    <x v="1"/>
    <s v="徐绪盛"/>
    <m/>
  </r>
  <r>
    <x v="5"/>
    <x v="13"/>
    <x v="197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86"/>
    <x v="75"/>
    <x v="2"/>
    <x v="603"/>
    <x v="227"/>
    <n v="180212"/>
    <x v="0"/>
    <m/>
    <x v="17"/>
    <n v="30"/>
    <m/>
    <x v="0"/>
    <s v="杭得利"/>
    <m/>
  </r>
  <r>
    <x v="5"/>
    <x v="13"/>
    <x v="197"/>
    <s v="长飞"/>
    <s v="A"/>
    <s v="A"/>
    <x v="0"/>
    <x v="0"/>
    <x v="1"/>
    <x v="0"/>
    <x v="261"/>
    <x v="5"/>
    <x v="5"/>
    <x v="0"/>
    <x v="1"/>
    <x v="48"/>
    <x v="46"/>
    <x v="125"/>
    <x v="422"/>
    <m/>
    <n v="230400"/>
    <x v="61"/>
    <x v="43"/>
    <x v="2"/>
    <x v="604"/>
    <x v="227"/>
    <s v="180205/06"/>
    <x v="0"/>
    <m/>
    <x v="17"/>
    <n v="30"/>
    <m/>
    <x v="0"/>
    <s v="杭得利"/>
    <m/>
  </r>
  <r>
    <x v="5"/>
    <x v="35"/>
    <x v="239"/>
    <s v="长飞"/>
    <s v="A"/>
    <s v="A"/>
    <x v="0"/>
    <x v="0"/>
    <x v="1"/>
    <x v="0"/>
    <x v="304"/>
    <x v="2"/>
    <x v="2"/>
    <x v="0"/>
    <x v="8"/>
    <x v="60"/>
    <x v="59"/>
    <x v="86"/>
    <x v="436"/>
    <m/>
    <n v="72030"/>
    <x v="61"/>
    <x v="43"/>
    <x v="3"/>
    <x v="605"/>
    <x v="253"/>
    <n v="180204"/>
    <x v="0"/>
    <m/>
    <x v="17"/>
    <n v="30"/>
    <m/>
    <x v="0"/>
    <s v="杭得利"/>
    <m/>
  </r>
  <r>
    <x v="6"/>
    <x v="39"/>
    <x v="257"/>
    <s v="其他"/>
    <s v="C"/>
    <s v="A"/>
    <x v="68"/>
    <x v="68"/>
    <x v="1"/>
    <x v="0"/>
    <x v="321"/>
    <x v="1"/>
    <x v="85"/>
    <x v="57"/>
    <x v="1"/>
    <x v="61"/>
    <x v="0"/>
    <x v="34"/>
    <x v="111"/>
    <m/>
    <n v="0"/>
    <x v="28"/>
    <x v="0"/>
    <x v="1"/>
    <x v="0"/>
    <x v="0"/>
    <m/>
    <x v="0"/>
    <m/>
    <x v="25"/>
    <n v="0"/>
    <m/>
    <x v="4"/>
    <s v="柯童柱"/>
    <m/>
  </r>
  <r>
    <x v="5"/>
    <x v="39"/>
    <x v="258"/>
    <s v="长飞"/>
    <s v="A"/>
    <s v="B"/>
    <x v="3"/>
    <x v="3"/>
    <x v="1"/>
    <x v="0"/>
    <x v="322"/>
    <x v="3"/>
    <x v="8"/>
    <x v="0"/>
    <x v="1"/>
    <x v="3"/>
    <x v="3"/>
    <x v="10"/>
    <x v="107"/>
    <m/>
    <n v="278100"/>
    <x v="85"/>
    <x v="43"/>
    <x v="2"/>
    <x v="606"/>
    <x v="77"/>
    <s v="180204/05"/>
    <x v="335"/>
    <d v="2018-02-08T00:00:00"/>
    <x v="7"/>
    <n v="90"/>
    <m/>
    <x v="1"/>
    <s v="徐绪盛"/>
    <m/>
  </r>
  <r>
    <x v="6"/>
    <x v="39"/>
    <x v="258"/>
    <s v="长飞"/>
    <s v="A"/>
    <s v="B"/>
    <x v="3"/>
    <x v="3"/>
    <x v="1"/>
    <x v="0"/>
    <x v="322"/>
    <x v="3"/>
    <x v="8"/>
    <x v="0"/>
    <x v="1"/>
    <x v="3"/>
    <x v="0"/>
    <x v="10"/>
    <x v="111"/>
    <m/>
    <n v="0"/>
    <x v="28"/>
    <x v="0"/>
    <x v="2"/>
    <x v="0"/>
    <x v="0"/>
    <m/>
    <x v="0"/>
    <m/>
    <x v="30"/>
    <n v="90"/>
    <m/>
    <x v="1"/>
    <s v="徐绪盛"/>
    <m/>
  </r>
  <r>
    <x v="6"/>
    <x v="39"/>
    <x v="258"/>
    <s v="长飞"/>
    <s v="A"/>
    <s v="B"/>
    <x v="3"/>
    <x v="3"/>
    <x v="1"/>
    <x v="0"/>
    <x v="322"/>
    <x v="3"/>
    <x v="8"/>
    <x v="0"/>
    <x v="1"/>
    <x v="3"/>
    <x v="0"/>
    <x v="10"/>
    <x v="111"/>
    <m/>
    <n v="0"/>
    <x v="28"/>
    <x v="0"/>
    <x v="2"/>
    <x v="0"/>
    <x v="0"/>
    <m/>
    <x v="0"/>
    <m/>
    <x v="30"/>
    <n v="90"/>
    <m/>
    <x v="1"/>
    <s v="徐绪盛"/>
    <m/>
  </r>
  <r>
    <x v="2"/>
    <x v="39"/>
    <x v="0"/>
    <s v="长飞"/>
    <s v="A"/>
    <s v="B"/>
    <x v="1"/>
    <x v="1"/>
    <x v="1"/>
    <x v="0"/>
    <x v="0"/>
    <x v="2"/>
    <x v="61"/>
    <x v="5"/>
    <x v="1"/>
    <x v="46"/>
    <x v="44"/>
    <x v="12"/>
    <x v="111"/>
    <m/>
    <n v="0"/>
    <x v="27"/>
    <x v="31"/>
    <x v="1"/>
    <x v="607"/>
    <x v="158"/>
    <n v="180131"/>
    <x v="0"/>
    <m/>
    <x v="17"/>
    <n v="30"/>
    <m/>
    <x v="1"/>
    <s v="徐绪盛"/>
    <m/>
  </r>
  <r>
    <x v="6"/>
    <x v="39"/>
    <x v="251"/>
    <s v="烽火"/>
    <s v="A"/>
    <s v="B"/>
    <x v="10"/>
    <x v="10"/>
    <x v="1"/>
    <x v="0"/>
    <x v="234"/>
    <x v="4"/>
    <x v="86"/>
    <x v="58"/>
    <x v="6"/>
    <x v="2"/>
    <x v="0"/>
    <x v="103"/>
    <x v="111"/>
    <m/>
    <n v="0"/>
    <x v="28"/>
    <x v="0"/>
    <x v="1"/>
    <x v="0"/>
    <x v="0"/>
    <m/>
    <x v="0"/>
    <m/>
    <x v="17"/>
    <n v="30"/>
    <m/>
    <x v="0"/>
    <s v="杭得利"/>
    <m/>
  </r>
  <r>
    <x v="5"/>
    <x v="39"/>
    <x v="259"/>
    <s v="长飞"/>
    <s v="A"/>
    <s v="B"/>
    <x v="2"/>
    <x v="2"/>
    <x v="1"/>
    <x v="0"/>
    <x v="323"/>
    <x v="8"/>
    <x v="33"/>
    <x v="59"/>
    <x v="1"/>
    <x v="39"/>
    <x v="37"/>
    <x v="101"/>
    <x v="500"/>
    <m/>
    <n v="10596"/>
    <x v="85"/>
    <x v="76"/>
    <x v="1"/>
    <x v="608"/>
    <x v="99"/>
    <n v="180206"/>
    <x v="0"/>
    <m/>
    <x v="17"/>
    <n v="30"/>
    <m/>
    <x v="2"/>
    <s v="张军"/>
    <m/>
  </r>
  <r>
    <x v="5"/>
    <x v="39"/>
    <x v="260"/>
    <s v="长飞"/>
    <s v="A"/>
    <s v="B"/>
    <x v="2"/>
    <x v="2"/>
    <x v="2"/>
    <x v="0"/>
    <x v="324"/>
    <x v="3"/>
    <x v="3"/>
    <x v="0"/>
    <x v="1"/>
    <x v="3"/>
    <x v="3"/>
    <x v="10"/>
    <x v="107"/>
    <m/>
    <n v="278100"/>
    <x v="34"/>
    <x v="35"/>
    <x v="2"/>
    <x v="609"/>
    <x v="3"/>
    <n v="180205"/>
    <x v="0"/>
    <m/>
    <x v="17"/>
    <n v="30"/>
    <m/>
    <x v="2"/>
    <s v="张军"/>
    <m/>
  </r>
  <r>
    <x v="6"/>
    <x v="39"/>
    <x v="260"/>
    <s v="长飞"/>
    <s v="A"/>
    <s v="B"/>
    <x v="2"/>
    <x v="2"/>
    <x v="2"/>
    <x v="0"/>
    <x v="324"/>
    <x v="3"/>
    <x v="3"/>
    <x v="0"/>
    <x v="1"/>
    <x v="3"/>
    <x v="0"/>
    <x v="10"/>
    <x v="111"/>
    <m/>
    <n v="0"/>
    <x v="28"/>
    <x v="0"/>
    <x v="2"/>
    <x v="0"/>
    <x v="0"/>
    <m/>
    <x v="0"/>
    <m/>
    <x v="17"/>
    <n v="30"/>
    <m/>
    <x v="2"/>
    <s v="张军"/>
    <m/>
  </r>
  <r>
    <x v="5"/>
    <x v="39"/>
    <x v="141"/>
    <s v="长飞"/>
    <s v="A"/>
    <s v="B"/>
    <x v="2"/>
    <x v="2"/>
    <x v="2"/>
    <x v="0"/>
    <x v="192"/>
    <x v="3"/>
    <x v="8"/>
    <x v="0"/>
    <x v="1"/>
    <x v="3"/>
    <x v="3"/>
    <x v="98"/>
    <x v="336"/>
    <m/>
    <n v="286200"/>
    <x v="34"/>
    <x v="35"/>
    <x v="2"/>
    <x v="610"/>
    <x v="3"/>
    <n v="180126"/>
    <x v="0"/>
    <m/>
    <x v="17"/>
    <n v="30"/>
    <m/>
    <x v="2"/>
    <s v="张军"/>
    <m/>
  </r>
  <r>
    <x v="5"/>
    <x v="39"/>
    <x v="260"/>
    <s v="长飞"/>
    <s v="A"/>
    <s v="B"/>
    <x v="2"/>
    <x v="2"/>
    <x v="1"/>
    <x v="0"/>
    <x v="325"/>
    <x v="3"/>
    <x v="8"/>
    <x v="0"/>
    <x v="1"/>
    <x v="3"/>
    <x v="64"/>
    <x v="98"/>
    <x v="501"/>
    <m/>
    <n v="271890"/>
    <x v="19"/>
    <x v="73"/>
    <x v="2"/>
    <x v="611"/>
    <x v="293"/>
    <s v="180210/11"/>
    <x v="0"/>
    <m/>
    <x v="17"/>
    <n v="30"/>
    <m/>
    <x v="2"/>
    <s v="张军"/>
    <m/>
  </r>
  <r>
    <x v="5"/>
    <x v="39"/>
    <x v="261"/>
    <s v="其他"/>
    <s v="B"/>
    <s v="B"/>
    <x v="51"/>
    <x v="62"/>
    <x v="1"/>
    <x v="0"/>
    <x v="326"/>
    <x v="2"/>
    <x v="87"/>
    <x v="60"/>
    <x v="12"/>
    <x v="22"/>
    <x v="23"/>
    <x v="25"/>
    <x v="502"/>
    <m/>
    <n v="18000"/>
    <x v="54"/>
    <x v="31"/>
    <x v="2"/>
    <x v="612"/>
    <x v="171"/>
    <n v="180106"/>
    <x v="336"/>
    <d v="2018-02-03T00:00:00"/>
    <x v="19"/>
    <n v="30"/>
    <m/>
    <x v="0"/>
    <s v="杭得利"/>
    <m/>
  </r>
  <r>
    <x v="2"/>
    <x v="39"/>
    <x v="0"/>
    <s v="长飞"/>
    <s v="A"/>
    <s v="B"/>
    <x v="1"/>
    <x v="1"/>
    <x v="4"/>
    <x v="0"/>
    <x v="106"/>
    <x v="2"/>
    <x v="52"/>
    <x v="5"/>
    <x v="5"/>
    <x v="46"/>
    <x v="44"/>
    <x v="12"/>
    <x v="111"/>
    <m/>
    <n v="0"/>
    <x v="27"/>
    <x v="1"/>
    <x v="1"/>
    <x v="613"/>
    <x v="0"/>
    <m/>
    <x v="0"/>
    <m/>
    <x v="17"/>
    <n v="30"/>
    <m/>
    <x v="1"/>
    <s v="徐绪盛"/>
    <m/>
  </r>
  <r>
    <x v="5"/>
    <x v="39"/>
    <x v="262"/>
    <s v="长飞"/>
    <s v="A"/>
    <s v="C"/>
    <x v="7"/>
    <x v="7"/>
    <x v="1"/>
    <x v="7"/>
    <x v="327"/>
    <x v="2"/>
    <x v="61"/>
    <x v="0"/>
    <x v="1"/>
    <x v="39"/>
    <x v="0"/>
    <x v="42"/>
    <x v="111"/>
    <m/>
    <n v="0"/>
    <x v="20"/>
    <x v="65"/>
    <x v="1"/>
    <x v="0"/>
    <x v="0"/>
    <m/>
    <x v="0"/>
    <m/>
    <x v="30"/>
    <n v="90"/>
    <m/>
    <x v="4"/>
    <s v="柯童柱"/>
    <m/>
  </r>
  <r>
    <x v="5"/>
    <x v="39"/>
    <x v="263"/>
    <s v="长飞"/>
    <s v="A"/>
    <s v="A"/>
    <x v="0"/>
    <x v="0"/>
    <x v="1"/>
    <x v="6"/>
    <x v="304"/>
    <x v="2"/>
    <x v="2"/>
    <x v="61"/>
    <x v="1"/>
    <x v="112"/>
    <x v="107"/>
    <x v="83"/>
    <x v="503"/>
    <m/>
    <n v="232100"/>
    <x v="46"/>
    <x v="41"/>
    <x v="3"/>
    <x v="614"/>
    <x v="294"/>
    <n v="180201"/>
    <x v="0"/>
    <m/>
    <x v="17"/>
    <n v="30"/>
    <m/>
    <x v="0"/>
    <s v="杭得利"/>
    <s v="2.2日肖经理回复延用老包装1000公斤/包"/>
  </r>
  <r>
    <x v="5"/>
    <x v="39"/>
    <x v="264"/>
    <s v="长飞"/>
    <s v="A"/>
    <s v="A"/>
    <x v="0"/>
    <x v="0"/>
    <x v="1"/>
    <x v="0"/>
    <x v="304"/>
    <x v="4"/>
    <x v="11"/>
    <x v="0"/>
    <x v="2"/>
    <x v="38"/>
    <x v="36"/>
    <x v="102"/>
    <x v="504"/>
    <m/>
    <n v="170500"/>
    <x v="78"/>
    <x v="76"/>
    <x v="6"/>
    <x v="615"/>
    <x v="295"/>
    <n v="180206"/>
    <x v="0"/>
    <m/>
    <x v="17"/>
    <n v="30"/>
    <m/>
    <x v="0"/>
    <s v="杭得利"/>
    <m/>
  </r>
  <r>
    <x v="5"/>
    <x v="39"/>
    <x v="264"/>
    <s v="长飞"/>
    <s v="A"/>
    <s v="A"/>
    <x v="0"/>
    <x v="0"/>
    <x v="1"/>
    <x v="0"/>
    <x v="304"/>
    <x v="4"/>
    <x v="11"/>
    <x v="0"/>
    <x v="2"/>
    <x v="61"/>
    <x v="60"/>
    <x v="102"/>
    <x v="505"/>
    <m/>
    <n v="124000"/>
    <x v="78"/>
    <x v="76"/>
    <x v="6"/>
    <x v="616"/>
    <x v="251"/>
    <n v="180206"/>
    <x v="0"/>
    <m/>
    <x v="17"/>
    <n v="30"/>
    <m/>
    <x v="0"/>
    <s v="杭得利"/>
    <m/>
  </r>
  <r>
    <x v="6"/>
    <x v="39"/>
    <x v="265"/>
    <s v="其他"/>
    <s v="B"/>
    <s v="A"/>
    <x v="40"/>
    <x v="39"/>
    <x v="1"/>
    <x v="0"/>
    <x v="328"/>
    <x v="2"/>
    <x v="2"/>
    <x v="62"/>
    <x v="5"/>
    <x v="7"/>
    <x v="0"/>
    <x v="24"/>
    <x v="111"/>
    <m/>
    <n v="0"/>
    <x v="28"/>
    <x v="22"/>
    <x v="2"/>
    <x v="0"/>
    <x v="0"/>
    <m/>
    <x v="0"/>
    <m/>
    <x v="17"/>
    <n v="30"/>
    <m/>
    <x v="4"/>
    <s v="柯童柱"/>
    <m/>
  </r>
  <r>
    <x v="5"/>
    <x v="39"/>
    <x v="266"/>
    <s v="烽火"/>
    <s v="A"/>
    <s v="B"/>
    <x v="10"/>
    <x v="10"/>
    <x v="1"/>
    <x v="0"/>
    <x v="236"/>
    <x v="5"/>
    <x v="5"/>
    <x v="0"/>
    <x v="1"/>
    <x v="48"/>
    <x v="47"/>
    <x v="48"/>
    <x v="388"/>
    <m/>
    <n v="185250"/>
    <x v="54"/>
    <x v="31"/>
    <x v="2"/>
    <x v="617"/>
    <x v="226"/>
    <s v="180130/31"/>
    <x v="255"/>
    <d v="2018-02-24T00:00:00"/>
    <x v="19"/>
    <n v="30"/>
    <m/>
    <x v="0"/>
    <s v="杭得利"/>
    <m/>
  </r>
  <r>
    <x v="5"/>
    <x v="39"/>
    <x v="266"/>
    <s v="烽火"/>
    <s v="A"/>
    <s v="B"/>
    <x v="10"/>
    <x v="10"/>
    <x v="1"/>
    <x v="0"/>
    <x v="236"/>
    <x v="5"/>
    <x v="5"/>
    <x v="0"/>
    <x v="1"/>
    <x v="48"/>
    <x v="69"/>
    <x v="48"/>
    <x v="391"/>
    <m/>
    <n v="42750"/>
    <x v="54"/>
    <x v="31"/>
    <x v="2"/>
    <x v="617"/>
    <x v="228"/>
    <s v="180130/31"/>
    <x v="0"/>
    <m/>
    <x v="17"/>
    <n v="30"/>
    <m/>
    <x v="0"/>
    <s v="杭得利"/>
    <m/>
  </r>
  <r>
    <x v="5"/>
    <x v="39"/>
    <x v="266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34"/>
    <x v="35"/>
    <x v="2"/>
    <x v="618"/>
    <x v="227"/>
    <s v="180203/04"/>
    <x v="0"/>
    <m/>
    <x v="17"/>
    <n v="30"/>
    <m/>
    <x v="0"/>
    <s v="杭得利"/>
    <m/>
  </r>
  <r>
    <x v="5"/>
    <x v="39"/>
    <x v="266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77"/>
    <x v="74"/>
    <x v="2"/>
    <x v="619"/>
    <x v="227"/>
    <n v="180209"/>
    <x v="0"/>
    <m/>
    <x v="17"/>
    <n v="30"/>
    <m/>
    <x v="0"/>
    <s v="杭得利"/>
    <m/>
  </r>
  <r>
    <x v="5"/>
    <x v="39"/>
    <x v="260"/>
    <s v="长飞"/>
    <s v="A"/>
    <s v="B"/>
    <x v="2"/>
    <x v="2"/>
    <x v="2"/>
    <x v="0"/>
    <x v="325"/>
    <x v="3"/>
    <x v="8"/>
    <x v="0"/>
    <x v="1"/>
    <x v="3"/>
    <x v="3"/>
    <x v="98"/>
    <x v="336"/>
    <m/>
    <n v="286200"/>
    <x v="54"/>
    <x v="42"/>
    <x v="2"/>
    <x v="620"/>
    <x v="3"/>
    <m/>
    <x v="337"/>
    <d v="2018-02-03T00:00:00"/>
    <x v="19"/>
    <n v="30"/>
    <m/>
    <x v="2"/>
    <s v="张军"/>
    <m/>
  </r>
  <r>
    <x v="5"/>
    <x v="11"/>
    <x v="139"/>
    <s v="长飞"/>
    <s v="A"/>
    <s v="B"/>
    <x v="2"/>
    <x v="2"/>
    <x v="1"/>
    <x v="0"/>
    <x v="190"/>
    <x v="3"/>
    <x v="3"/>
    <x v="0"/>
    <x v="1"/>
    <x v="14"/>
    <x v="15"/>
    <x v="10"/>
    <x v="506"/>
    <m/>
    <n v="90382.5"/>
    <x v="46"/>
    <x v="41"/>
    <x v="2"/>
    <x v="621"/>
    <x v="296"/>
    <n v="180202"/>
    <x v="338"/>
    <d v="2018-02-03T00:00:00"/>
    <x v="19"/>
    <n v="30"/>
    <m/>
    <x v="2"/>
    <s v="张军"/>
    <m/>
  </r>
  <r>
    <x v="5"/>
    <x v="39"/>
    <x v="256"/>
    <s v="烽火"/>
    <s v="A"/>
    <s v="A"/>
    <x v="9"/>
    <x v="9"/>
    <x v="1"/>
    <x v="4"/>
    <x v="320"/>
    <x v="2"/>
    <x v="2"/>
    <x v="0"/>
    <x v="1"/>
    <x v="3"/>
    <x v="3"/>
    <x v="9"/>
    <x v="204"/>
    <m/>
    <n v="273000"/>
    <x v="61"/>
    <x v="58"/>
    <x v="3"/>
    <x v="622"/>
    <x v="88"/>
    <s v="180201/06"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320"/>
    <x v="2"/>
    <x v="2"/>
    <x v="0"/>
    <x v="1"/>
    <x v="60"/>
    <x v="59"/>
    <x v="9"/>
    <x v="507"/>
    <m/>
    <n v="63700"/>
    <x v="46"/>
    <x v="34"/>
    <x v="3"/>
    <x v="623"/>
    <x v="98"/>
    <s v="180126/180201"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105"/>
    <x v="2"/>
    <x v="40"/>
    <x v="0"/>
    <x v="8"/>
    <x v="1"/>
    <x v="1"/>
    <x v="55"/>
    <x v="508"/>
    <m/>
    <n v="14400"/>
    <x v="47"/>
    <x v="41"/>
    <x v="3"/>
    <x v="599"/>
    <x v="110"/>
    <n v="171221"/>
    <x v="0"/>
    <m/>
    <x v="17"/>
    <n v="30"/>
    <m/>
    <x v="1"/>
    <s v="徐绪盛"/>
    <m/>
  </r>
  <r>
    <x v="5"/>
    <x v="39"/>
    <x v="0"/>
    <s v="长飞"/>
    <s v="A"/>
    <s v="B"/>
    <x v="1"/>
    <x v="1"/>
    <x v="1"/>
    <x v="5"/>
    <x v="106"/>
    <x v="2"/>
    <x v="2"/>
    <x v="5"/>
    <x v="1"/>
    <x v="46"/>
    <x v="44"/>
    <x v="12"/>
    <x v="111"/>
    <m/>
    <n v="0"/>
    <x v="54"/>
    <x v="45"/>
    <x v="1"/>
    <x v="624"/>
    <x v="3"/>
    <n v="180125"/>
    <x v="0"/>
    <m/>
    <x v="17"/>
    <n v="30"/>
    <m/>
    <x v="1"/>
    <s v="徐绪盛"/>
    <s v="李工发高向东13501696989"/>
  </r>
  <r>
    <x v="5"/>
    <x v="42"/>
    <x v="267"/>
    <s v="长飞"/>
    <s v="A"/>
    <s v="A"/>
    <x v="0"/>
    <x v="0"/>
    <x v="1"/>
    <x v="0"/>
    <x v="329"/>
    <x v="2"/>
    <x v="58"/>
    <x v="0"/>
    <x v="1"/>
    <x v="33"/>
    <x v="31"/>
    <x v="127"/>
    <x v="509"/>
    <m/>
    <n v="450"/>
    <x v="54"/>
    <x v="31"/>
    <x v="1"/>
    <x v="625"/>
    <x v="3"/>
    <n v="171219"/>
    <x v="0"/>
    <m/>
    <x v="17"/>
    <n v="30"/>
    <m/>
    <x v="0"/>
    <s v="杭得利"/>
    <m/>
  </r>
  <r>
    <x v="5"/>
    <x v="42"/>
    <x v="268"/>
    <s v="长飞"/>
    <s v="A"/>
    <s v="A"/>
    <x v="0"/>
    <x v="0"/>
    <x v="1"/>
    <x v="0"/>
    <x v="330"/>
    <x v="4"/>
    <x v="65"/>
    <x v="0"/>
    <x v="2"/>
    <x v="75"/>
    <x v="74"/>
    <x v="102"/>
    <x v="359"/>
    <m/>
    <n v="62000"/>
    <x v="78"/>
    <x v="76"/>
    <x v="6"/>
    <x v="626"/>
    <x v="240"/>
    <n v="180121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1"/>
    <x v="3"/>
    <x v="8"/>
    <x v="0"/>
    <x v="1"/>
    <x v="48"/>
    <x v="46"/>
    <x v="128"/>
    <x v="431"/>
    <m/>
    <n v="222000"/>
    <x v="85"/>
    <x v="43"/>
    <x v="2"/>
    <x v="627"/>
    <x v="227"/>
    <s v="180206/07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2"/>
    <x v="5"/>
    <x v="5"/>
    <x v="0"/>
    <x v="1"/>
    <x v="87"/>
    <x v="86"/>
    <x v="125"/>
    <x v="510"/>
    <m/>
    <n v="316800"/>
    <x v="88"/>
    <x v="86"/>
    <x v="2"/>
    <x v="628"/>
    <x v="297"/>
    <n v="180212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2"/>
    <x v="5"/>
    <x v="5"/>
    <x v="0"/>
    <x v="1"/>
    <x v="87"/>
    <x v="86"/>
    <x v="125"/>
    <x v="510"/>
    <m/>
    <n v="316800"/>
    <x v="88"/>
    <x v="86"/>
    <x v="2"/>
    <x v="629"/>
    <x v="297"/>
    <s v="180212/13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1"/>
    <x v="3"/>
    <x v="8"/>
    <x v="0"/>
    <x v="1"/>
    <x v="48"/>
    <x v="46"/>
    <x v="128"/>
    <x v="431"/>
    <m/>
    <n v="222000"/>
    <x v="33"/>
    <x v="45"/>
    <x v="2"/>
    <x v="630"/>
    <x v="298"/>
    <s v="180201/02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1"/>
    <x v="3"/>
    <x v="8"/>
    <x v="0"/>
    <x v="1"/>
    <x v="12"/>
    <x v="13"/>
    <x v="128"/>
    <x v="364"/>
    <m/>
    <n v="111000"/>
    <x v="46"/>
    <x v="34"/>
    <x v="2"/>
    <x v="631"/>
    <x v="231"/>
    <n v="180202"/>
    <x v="339"/>
    <d v="2018-02-02T00:00:00"/>
    <x v="19"/>
    <n v="30"/>
    <m/>
    <x v="0"/>
    <s v="杭得利"/>
    <m/>
  </r>
  <r>
    <x v="5"/>
    <x v="42"/>
    <x v="269"/>
    <s v="长飞"/>
    <s v="A"/>
    <s v="A"/>
    <x v="0"/>
    <x v="0"/>
    <x v="1"/>
    <x v="0"/>
    <x v="331"/>
    <x v="3"/>
    <x v="8"/>
    <x v="0"/>
    <x v="1"/>
    <x v="12"/>
    <x v="13"/>
    <x v="128"/>
    <x v="364"/>
    <m/>
    <n v="111000"/>
    <x v="47"/>
    <x v="41"/>
    <x v="2"/>
    <x v="468"/>
    <x v="231"/>
    <n v="180204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1"/>
    <x v="3"/>
    <x v="8"/>
    <x v="0"/>
    <x v="1"/>
    <x v="48"/>
    <x v="46"/>
    <x v="128"/>
    <x v="431"/>
    <m/>
    <n v="222000"/>
    <x v="31"/>
    <x v="32"/>
    <x v="2"/>
    <x v="632"/>
    <x v="227"/>
    <s v="180204/05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332"/>
    <x v="5"/>
    <x v="5"/>
    <x v="0"/>
    <x v="1"/>
    <x v="48"/>
    <x v="46"/>
    <x v="125"/>
    <x v="422"/>
    <m/>
    <n v="230400"/>
    <x v="88"/>
    <x v="86"/>
    <x v="2"/>
    <x v="633"/>
    <x v="227"/>
    <n v="180213"/>
    <x v="0"/>
    <m/>
    <x v="17"/>
    <n v="30"/>
    <m/>
    <x v="0"/>
    <s v="杭得利"/>
    <m/>
  </r>
  <r>
    <x v="5"/>
    <x v="42"/>
    <x v="269"/>
    <s v="长飞"/>
    <s v="A"/>
    <s v="A"/>
    <x v="0"/>
    <x v="0"/>
    <x v="1"/>
    <x v="0"/>
    <x v="0"/>
    <x v="2"/>
    <x v="26"/>
    <x v="5"/>
    <x v="2"/>
    <x v="46"/>
    <x v="44"/>
    <x v="12"/>
    <x v="111"/>
    <m/>
    <n v="0"/>
    <x v="54"/>
    <x v="31"/>
    <x v="1"/>
    <x v="634"/>
    <x v="3"/>
    <n v="180109"/>
    <x v="0"/>
    <m/>
    <x v="17"/>
    <n v="30"/>
    <m/>
    <x v="0"/>
    <s v="杭得利"/>
    <m/>
  </r>
  <r>
    <x v="5"/>
    <x v="42"/>
    <x v="270"/>
    <s v="长飞"/>
    <s v="A"/>
    <s v="C"/>
    <x v="7"/>
    <x v="7"/>
    <x v="1"/>
    <x v="0"/>
    <x v="333"/>
    <x v="2"/>
    <x v="77"/>
    <x v="63"/>
    <x v="12"/>
    <x v="29"/>
    <x v="28"/>
    <x v="85"/>
    <x v="511"/>
    <m/>
    <n v="9100"/>
    <x v="46"/>
    <x v="35"/>
    <x v="1"/>
    <x v="635"/>
    <x v="299"/>
    <n v="180107"/>
    <x v="327"/>
    <d v="2018-02-03T00:00:00"/>
    <x v="7"/>
    <n v="90"/>
    <m/>
    <x v="4"/>
    <s v="柯童柱"/>
    <m/>
  </r>
  <r>
    <x v="5"/>
    <x v="42"/>
    <x v="270"/>
    <s v="长飞"/>
    <s v="A"/>
    <s v="C"/>
    <x v="7"/>
    <x v="7"/>
    <x v="1"/>
    <x v="0"/>
    <x v="333"/>
    <x v="2"/>
    <x v="2"/>
    <x v="63"/>
    <x v="12"/>
    <x v="2"/>
    <x v="2"/>
    <x v="84"/>
    <x v="305"/>
    <m/>
    <n v="11050"/>
    <x v="46"/>
    <x v="35"/>
    <x v="1"/>
    <x v="635"/>
    <x v="166"/>
    <n v="180202"/>
    <x v="327"/>
    <d v="2018-02-03T00:00:00"/>
    <x v="7"/>
    <n v="90"/>
    <m/>
    <x v="4"/>
    <s v="柯童柱"/>
    <m/>
  </r>
  <r>
    <x v="5"/>
    <x v="42"/>
    <x v="271"/>
    <s v="烽火"/>
    <s v="A"/>
    <s v="B"/>
    <x v="10"/>
    <x v="10"/>
    <x v="1"/>
    <x v="0"/>
    <x v="334"/>
    <x v="2"/>
    <x v="40"/>
    <x v="0"/>
    <x v="1"/>
    <x v="89"/>
    <x v="88"/>
    <x v="55"/>
    <x v="512"/>
    <m/>
    <n v="100800"/>
    <x v="54"/>
    <x v="31"/>
    <x v="3"/>
    <x v="636"/>
    <x v="300"/>
    <s v="171215/25"/>
    <x v="0"/>
    <m/>
    <x v="17"/>
    <n v="30"/>
    <m/>
    <x v="0"/>
    <s v="杭得利"/>
    <m/>
  </r>
  <r>
    <x v="5"/>
    <x v="42"/>
    <x v="272"/>
    <s v="其他"/>
    <s v="A"/>
    <s v="B"/>
    <x v="34"/>
    <x v="33"/>
    <x v="1"/>
    <x v="0"/>
    <x v="335"/>
    <x v="2"/>
    <x v="9"/>
    <x v="0"/>
    <x v="1"/>
    <x v="3"/>
    <x v="3"/>
    <x v="79"/>
    <x v="513"/>
    <m/>
    <n v="345000"/>
    <x v="31"/>
    <x v="32"/>
    <x v="2"/>
    <x v="637"/>
    <x v="77"/>
    <n v="180203"/>
    <x v="340"/>
    <d v="2018-02-23T00:00:00"/>
    <x v="33"/>
    <n v="0"/>
    <m/>
    <x v="1"/>
    <s v="徐绪盛"/>
    <m/>
  </r>
  <r>
    <x v="5"/>
    <x v="42"/>
    <x v="272"/>
    <s v="其他"/>
    <s v="A"/>
    <s v="B"/>
    <x v="34"/>
    <x v="33"/>
    <x v="4"/>
    <x v="0"/>
    <x v="335"/>
    <x v="2"/>
    <x v="88"/>
    <x v="0"/>
    <x v="4"/>
    <x v="57"/>
    <x v="55"/>
    <x v="139"/>
    <x v="301"/>
    <m/>
    <n v="10440"/>
    <x v="47"/>
    <x v="32"/>
    <x v="1"/>
    <x v="638"/>
    <x v="3"/>
    <m/>
    <x v="341"/>
    <d v="2018-02-23T00:00:00"/>
    <x v="33"/>
    <n v="0"/>
    <m/>
    <x v="1"/>
    <s v="徐绪盛"/>
    <m/>
  </r>
  <r>
    <x v="5"/>
    <x v="42"/>
    <x v="273"/>
    <s v="其他"/>
    <s v="C"/>
    <s v="C"/>
    <x v="67"/>
    <x v="67"/>
    <x v="1"/>
    <x v="0"/>
    <x v="336"/>
    <x v="2"/>
    <x v="2"/>
    <x v="0"/>
    <x v="1"/>
    <x v="6"/>
    <x v="6"/>
    <x v="41"/>
    <x v="514"/>
    <n v="52500"/>
    <n v="0"/>
    <x v="80"/>
    <x v="76"/>
    <x v="3"/>
    <x v="588"/>
    <x v="277"/>
    <n v="180207"/>
    <x v="342"/>
    <d v="2018-02-24T00:00:00"/>
    <x v="32"/>
    <n v="0"/>
    <m/>
    <x v="3"/>
    <s v="石浩宇"/>
    <s v="2.8日收纸质银行承兑50万"/>
  </r>
  <r>
    <x v="5"/>
    <x v="42"/>
    <x v="0"/>
    <s v="烽火"/>
    <s v="A"/>
    <s v="A"/>
    <x v="11"/>
    <x v="11"/>
    <x v="2"/>
    <x v="0"/>
    <x v="0"/>
    <x v="3"/>
    <x v="3"/>
    <x v="64"/>
    <x v="1"/>
    <x v="4"/>
    <x v="4"/>
    <x v="3"/>
    <x v="99"/>
    <m/>
    <n v="-272730"/>
    <x v="54"/>
    <x v="42"/>
    <x v="2"/>
    <x v="639"/>
    <x v="3"/>
    <m/>
    <x v="0"/>
    <m/>
    <x v="17"/>
    <n v="30"/>
    <m/>
    <x v="2"/>
    <s v="张军"/>
    <m/>
  </r>
  <r>
    <x v="5"/>
    <x v="42"/>
    <x v="274"/>
    <s v="烽火"/>
    <s v="A"/>
    <s v="A"/>
    <x v="9"/>
    <x v="9"/>
    <x v="1"/>
    <x v="3"/>
    <x v="337"/>
    <x v="2"/>
    <x v="9"/>
    <x v="0"/>
    <x v="1"/>
    <x v="113"/>
    <x v="108"/>
    <x v="56"/>
    <x v="515"/>
    <m/>
    <n v="224062.5"/>
    <x v="34"/>
    <x v="35"/>
    <x v="2"/>
    <x v="640"/>
    <x v="301"/>
    <n v="180204"/>
    <x v="0"/>
    <m/>
    <x v="17"/>
    <n v="30"/>
    <m/>
    <x v="1"/>
    <s v="徐绪盛"/>
    <m/>
  </r>
  <r>
    <x v="6"/>
    <x v="42"/>
    <x v="269"/>
    <s v="长飞"/>
    <s v="A"/>
    <s v="A"/>
    <x v="0"/>
    <x v="0"/>
    <x v="1"/>
    <x v="0"/>
    <x v="332"/>
    <x v="5"/>
    <x v="5"/>
    <x v="0"/>
    <x v="1"/>
    <x v="42"/>
    <x v="0"/>
    <x v="125"/>
    <x v="111"/>
    <m/>
    <n v="0"/>
    <x v="28"/>
    <x v="87"/>
    <x v="2"/>
    <x v="0"/>
    <x v="0"/>
    <m/>
    <x v="0"/>
    <m/>
    <x v="17"/>
    <n v="30"/>
    <m/>
    <x v="0"/>
    <s v="杭得利"/>
    <m/>
  </r>
  <r>
    <x v="5"/>
    <x v="42"/>
    <x v="275"/>
    <s v="烽火"/>
    <s v="A"/>
    <s v="A"/>
    <x v="9"/>
    <x v="9"/>
    <x v="1"/>
    <x v="4"/>
    <x v="338"/>
    <x v="4"/>
    <x v="11"/>
    <x v="18"/>
    <x v="2"/>
    <x v="1"/>
    <x v="1"/>
    <x v="54"/>
    <x v="516"/>
    <m/>
    <n v="31860"/>
    <x v="47"/>
    <x v="41"/>
    <x v="6"/>
    <x v="641"/>
    <x v="110"/>
    <n v="180109"/>
    <x v="0"/>
    <m/>
    <x v="17"/>
    <n v="30"/>
    <m/>
    <x v="1"/>
    <s v="徐绪盛"/>
    <m/>
  </r>
  <r>
    <x v="5"/>
    <x v="42"/>
    <x v="276"/>
    <s v="长飞"/>
    <s v="A"/>
    <s v="B"/>
    <x v="1"/>
    <x v="1"/>
    <x v="4"/>
    <x v="0"/>
    <x v="311"/>
    <x v="2"/>
    <x v="49"/>
    <x v="0"/>
    <x v="1"/>
    <x v="2"/>
    <x v="2"/>
    <x v="22"/>
    <x v="284"/>
    <m/>
    <n v="15100"/>
    <x v="46"/>
    <x v="34"/>
    <x v="1"/>
    <x v="642"/>
    <x v="3"/>
    <m/>
    <x v="343"/>
    <d v="2018-02-24T00:00:00"/>
    <x v="19"/>
    <n v="30"/>
    <m/>
    <x v="1"/>
    <s v="徐绪盛"/>
    <m/>
  </r>
  <r>
    <x v="7"/>
    <x v="43"/>
    <x v="232"/>
    <s v="亨通"/>
    <s v="A"/>
    <s v="A"/>
    <x v="23"/>
    <x v="22"/>
    <x v="1"/>
    <x v="0"/>
    <x v="339"/>
    <x v="5"/>
    <x v="5"/>
    <x v="0"/>
    <x v="1"/>
    <x v="3"/>
    <x v="0"/>
    <x v="16"/>
    <x v="111"/>
    <m/>
    <n v="0"/>
    <x v="89"/>
    <x v="88"/>
    <x v="2"/>
    <x v="0"/>
    <x v="0"/>
    <m/>
    <x v="0"/>
    <m/>
    <x v="17"/>
    <n v="30"/>
    <m/>
    <x v="4"/>
    <s v="柯童柱"/>
    <m/>
  </r>
  <r>
    <x v="7"/>
    <x v="43"/>
    <x v="277"/>
    <s v="亨通"/>
    <s v="A"/>
    <s v="A"/>
    <x v="23"/>
    <x v="22"/>
    <x v="1"/>
    <x v="0"/>
    <x v="339"/>
    <x v="4"/>
    <x v="10"/>
    <x v="0"/>
    <x v="3"/>
    <x v="2"/>
    <x v="0"/>
    <x v="18"/>
    <x v="111"/>
    <m/>
    <n v="0"/>
    <x v="79"/>
    <x v="65"/>
    <x v="1"/>
    <x v="0"/>
    <x v="0"/>
    <m/>
    <x v="0"/>
    <m/>
    <x v="17"/>
    <n v="30"/>
    <m/>
    <x v="4"/>
    <s v="柯童柱"/>
    <m/>
  </r>
  <r>
    <x v="5"/>
    <x v="42"/>
    <x v="0"/>
    <s v="长飞"/>
    <s v="A"/>
    <s v="B"/>
    <x v="1"/>
    <x v="1"/>
    <x v="4"/>
    <x v="0"/>
    <x v="0"/>
    <x v="2"/>
    <x v="2"/>
    <x v="5"/>
    <x v="14"/>
    <x v="85"/>
    <x v="84"/>
    <x v="12"/>
    <x v="111"/>
    <m/>
    <n v="0"/>
    <x v="54"/>
    <x v="42"/>
    <x v="26"/>
    <x v="643"/>
    <x v="3"/>
    <m/>
    <x v="0"/>
    <m/>
    <x v="17"/>
    <n v="30"/>
    <m/>
    <x v="1"/>
    <s v="徐绪盛"/>
    <m/>
  </r>
  <r>
    <x v="6"/>
    <x v="43"/>
    <x v="278"/>
    <s v="其他"/>
    <s v="C"/>
    <s v="C"/>
    <x v="50"/>
    <x v="49"/>
    <x v="1"/>
    <x v="0"/>
    <x v="340"/>
    <x v="1"/>
    <x v="1"/>
    <x v="0"/>
    <x v="1"/>
    <x v="114"/>
    <x v="0"/>
    <x v="59"/>
    <x v="111"/>
    <m/>
    <n v="0"/>
    <x v="28"/>
    <x v="83"/>
    <x v="2"/>
    <x v="0"/>
    <x v="0"/>
    <m/>
    <x v="0"/>
    <m/>
    <x v="22"/>
    <n v="60"/>
    <m/>
    <x v="0"/>
    <s v="杭得利"/>
    <m/>
  </r>
  <r>
    <x v="7"/>
    <x v="43"/>
    <x v="279"/>
    <s v="特发"/>
    <s v="A"/>
    <s v="C"/>
    <x v="21"/>
    <x v="20"/>
    <x v="1"/>
    <x v="0"/>
    <x v="341"/>
    <x v="2"/>
    <x v="62"/>
    <x v="47"/>
    <x v="1"/>
    <x v="3"/>
    <x v="0"/>
    <x v="76"/>
    <x v="111"/>
    <m/>
    <n v="0"/>
    <x v="67"/>
    <x v="65"/>
    <x v="2"/>
    <x v="0"/>
    <x v="0"/>
    <m/>
    <x v="0"/>
    <m/>
    <x v="17"/>
    <n v="30"/>
    <m/>
    <x v="4"/>
    <s v="柯童柱"/>
    <m/>
  </r>
  <r>
    <x v="5"/>
    <x v="43"/>
    <x v="132"/>
    <s v="特发"/>
    <s v="A"/>
    <s v="A"/>
    <x v="57"/>
    <x v="56"/>
    <x v="1"/>
    <x v="0"/>
    <x v="106"/>
    <x v="2"/>
    <x v="46"/>
    <x v="0"/>
    <x v="5"/>
    <x v="33"/>
    <x v="31"/>
    <x v="12"/>
    <x v="111"/>
    <m/>
    <n v="0"/>
    <x v="33"/>
    <x v="34"/>
    <x v="1"/>
    <x v="644"/>
    <x v="3"/>
    <n v="171116"/>
    <x v="0"/>
    <m/>
    <x v="17"/>
    <n v="30"/>
    <m/>
    <x v="4"/>
    <s v="柯童柱"/>
    <m/>
  </r>
  <r>
    <x v="5"/>
    <x v="43"/>
    <x v="280"/>
    <s v="其他"/>
    <s v="B"/>
    <s v="A"/>
    <x v="36"/>
    <x v="35"/>
    <x v="1"/>
    <x v="0"/>
    <x v="342"/>
    <x v="2"/>
    <x v="2"/>
    <x v="0"/>
    <x v="6"/>
    <x v="1"/>
    <x v="1"/>
    <x v="140"/>
    <x v="517"/>
    <m/>
    <n v="22700"/>
    <x v="46"/>
    <x v="41"/>
    <x v="1"/>
    <x v="645"/>
    <x v="302"/>
    <n v="180203"/>
    <x v="344"/>
    <d v="2018-02-24T00:00:00"/>
    <x v="19"/>
    <n v="30"/>
    <m/>
    <x v="3"/>
    <s v="石浩宇"/>
    <m/>
  </r>
  <r>
    <x v="5"/>
    <x v="13"/>
    <x v="0"/>
    <s v="长飞"/>
    <s v="A"/>
    <s v="B"/>
    <x v="1"/>
    <x v="1"/>
    <x v="1"/>
    <x v="0"/>
    <x v="141"/>
    <x v="4"/>
    <x v="44"/>
    <x v="0"/>
    <x v="1"/>
    <x v="12"/>
    <x v="13"/>
    <x v="71"/>
    <x v="398"/>
    <m/>
    <n v="162000"/>
    <x v="61"/>
    <x v="58"/>
    <x v="2"/>
    <x v="646"/>
    <x v="4"/>
    <n v="180206"/>
    <x v="345"/>
    <d v="2018-02-24T00:00:00"/>
    <x v="19"/>
    <n v="30"/>
    <m/>
    <x v="1"/>
    <s v="徐绪盛"/>
    <m/>
  </r>
  <r>
    <x v="6"/>
    <x v="7"/>
    <x v="0"/>
    <s v="长飞"/>
    <s v="A"/>
    <s v="B"/>
    <x v="1"/>
    <x v="1"/>
    <x v="1"/>
    <x v="0"/>
    <x v="150"/>
    <x v="2"/>
    <x v="2"/>
    <x v="0"/>
    <x v="1"/>
    <x v="6"/>
    <x v="0"/>
    <x v="24"/>
    <x v="111"/>
    <m/>
    <n v="0"/>
    <x v="28"/>
    <x v="0"/>
    <x v="1"/>
    <x v="0"/>
    <x v="0"/>
    <m/>
    <x v="0"/>
    <m/>
    <x v="17"/>
    <n v="30"/>
    <m/>
    <x v="1"/>
    <s v="徐绪盛"/>
    <m/>
  </r>
  <r>
    <x v="5"/>
    <x v="43"/>
    <x v="281"/>
    <s v="烽火"/>
    <s v="A"/>
    <s v="A"/>
    <x v="9"/>
    <x v="9"/>
    <x v="1"/>
    <x v="3"/>
    <x v="343"/>
    <x v="5"/>
    <x v="37"/>
    <x v="0"/>
    <x v="1"/>
    <x v="28"/>
    <x v="56"/>
    <x v="141"/>
    <x v="518"/>
    <m/>
    <n v="231630"/>
    <x v="46"/>
    <x v="34"/>
    <x v="2"/>
    <x v="647"/>
    <x v="50"/>
    <s v="180202/03"/>
    <x v="0"/>
    <m/>
    <x v="17"/>
    <n v="30"/>
    <m/>
    <x v="1"/>
    <s v="徐绪盛"/>
    <m/>
  </r>
  <r>
    <x v="5"/>
    <x v="43"/>
    <x v="281"/>
    <s v="烽火"/>
    <s v="A"/>
    <s v="A"/>
    <x v="9"/>
    <x v="9"/>
    <x v="1"/>
    <x v="3"/>
    <x v="343"/>
    <x v="5"/>
    <x v="37"/>
    <x v="0"/>
    <x v="1"/>
    <x v="66"/>
    <x v="65"/>
    <x v="141"/>
    <x v="519"/>
    <m/>
    <n v="82725"/>
    <x v="47"/>
    <x v="41"/>
    <x v="2"/>
    <x v="648"/>
    <x v="303"/>
    <n v="180203"/>
    <x v="0"/>
    <m/>
    <x v="17"/>
    <n v="30"/>
    <m/>
    <x v="1"/>
    <s v="徐绪盛"/>
    <m/>
  </r>
  <r>
    <x v="5"/>
    <x v="43"/>
    <x v="282"/>
    <s v="烽火"/>
    <s v="A"/>
    <s v="A"/>
    <x v="9"/>
    <x v="9"/>
    <x v="1"/>
    <x v="3"/>
    <x v="344"/>
    <x v="2"/>
    <x v="9"/>
    <x v="0"/>
    <x v="1"/>
    <x v="27"/>
    <x v="27"/>
    <x v="56"/>
    <x v="520"/>
    <m/>
    <n v="26887.5"/>
    <x v="46"/>
    <x v="34"/>
    <x v="2"/>
    <x v="649"/>
    <x v="304"/>
    <n v="171215"/>
    <x v="0"/>
    <m/>
    <x v="17"/>
    <n v="30"/>
    <m/>
    <x v="1"/>
    <s v="徐绪盛"/>
    <m/>
  </r>
  <r>
    <x v="5"/>
    <x v="43"/>
    <x v="280"/>
    <s v="其他"/>
    <s v="B"/>
    <s v="A"/>
    <x v="36"/>
    <x v="35"/>
    <x v="1"/>
    <x v="0"/>
    <x v="342"/>
    <x v="2"/>
    <x v="2"/>
    <x v="0"/>
    <x v="1"/>
    <x v="2"/>
    <x v="2"/>
    <x v="2"/>
    <x v="97"/>
    <m/>
    <n v="10800"/>
    <x v="46"/>
    <x v="41"/>
    <x v="1"/>
    <x v="645"/>
    <x v="305"/>
    <n v="180202"/>
    <x v="344"/>
    <d v="2018-02-24T00:00:00"/>
    <x v="19"/>
    <n v="30"/>
    <m/>
    <x v="3"/>
    <s v="石浩宇"/>
    <m/>
  </r>
  <r>
    <x v="5"/>
    <x v="43"/>
    <x v="283"/>
    <s v="长飞"/>
    <s v="A"/>
    <s v="B"/>
    <x v="1"/>
    <x v="1"/>
    <x v="4"/>
    <x v="0"/>
    <x v="345"/>
    <x v="2"/>
    <x v="49"/>
    <x v="0"/>
    <x v="16"/>
    <x v="2"/>
    <x v="2"/>
    <x v="0"/>
    <x v="111"/>
    <m/>
    <n v="0"/>
    <x v="46"/>
    <x v="45"/>
    <x v="1"/>
    <x v="650"/>
    <x v="3"/>
    <m/>
    <x v="346"/>
    <d v="2018-02-24T00:00:00"/>
    <x v="19"/>
    <n v="30"/>
    <m/>
    <x v="1"/>
    <s v="徐绪盛"/>
    <m/>
  </r>
  <r>
    <x v="5"/>
    <x v="43"/>
    <x v="284"/>
    <s v="其他"/>
    <s v="A"/>
    <s v="B"/>
    <x v="34"/>
    <x v="33"/>
    <x v="1"/>
    <x v="0"/>
    <x v="346"/>
    <x v="2"/>
    <x v="89"/>
    <x v="0"/>
    <x v="12"/>
    <x v="42"/>
    <x v="40"/>
    <x v="25"/>
    <x v="210"/>
    <m/>
    <n v="72000"/>
    <x v="34"/>
    <x v="32"/>
    <x v="2"/>
    <x v="651"/>
    <x v="306"/>
    <n v="180203"/>
    <x v="0"/>
    <m/>
    <x v="25"/>
    <n v="0"/>
    <m/>
    <x v="1"/>
    <s v="徐绪盛"/>
    <m/>
  </r>
  <r>
    <x v="5"/>
    <x v="7"/>
    <x v="116"/>
    <s v="长飞"/>
    <s v="A"/>
    <s v="B"/>
    <x v="1"/>
    <x v="1"/>
    <x v="1"/>
    <x v="0"/>
    <x v="144"/>
    <x v="3"/>
    <x v="8"/>
    <x v="0"/>
    <x v="1"/>
    <x v="20"/>
    <x v="21"/>
    <x v="73"/>
    <x v="267"/>
    <m/>
    <n v="76560"/>
    <x v="46"/>
    <x v="41"/>
    <x v="2"/>
    <x v="652"/>
    <x v="142"/>
    <n v="180203"/>
    <x v="140"/>
    <d v="2018-02-24T00:00:00"/>
    <x v="19"/>
    <n v="30"/>
    <m/>
    <x v="1"/>
    <s v="徐绪盛"/>
    <m/>
  </r>
  <r>
    <x v="6"/>
    <x v="42"/>
    <x v="269"/>
    <s v="长飞"/>
    <s v="A"/>
    <s v="A"/>
    <x v="0"/>
    <x v="0"/>
    <x v="1"/>
    <x v="0"/>
    <x v="332"/>
    <x v="5"/>
    <x v="5"/>
    <x v="0"/>
    <x v="1"/>
    <x v="48"/>
    <x v="0"/>
    <x v="125"/>
    <x v="111"/>
    <m/>
    <n v="0"/>
    <x v="28"/>
    <x v="0"/>
    <x v="2"/>
    <x v="0"/>
    <x v="0"/>
    <m/>
    <x v="0"/>
    <m/>
    <x v="17"/>
    <n v="30"/>
    <m/>
    <x v="0"/>
    <s v="杭得利"/>
    <m/>
  </r>
  <r>
    <x v="5"/>
    <x v="39"/>
    <x v="260"/>
    <s v="长飞"/>
    <s v="A"/>
    <s v="B"/>
    <x v="2"/>
    <x v="2"/>
    <x v="2"/>
    <x v="0"/>
    <x v="324"/>
    <x v="3"/>
    <x v="3"/>
    <x v="0"/>
    <x v="1"/>
    <x v="3"/>
    <x v="3"/>
    <x v="10"/>
    <x v="107"/>
    <m/>
    <n v="278100"/>
    <x v="31"/>
    <x v="32"/>
    <x v="2"/>
    <x v="653"/>
    <x v="3"/>
    <n v="180203"/>
    <x v="0"/>
    <m/>
    <x v="17"/>
    <n v="30"/>
    <m/>
    <x v="2"/>
    <s v="张军"/>
    <m/>
  </r>
  <r>
    <x v="5"/>
    <x v="39"/>
    <x v="260"/>
    <s v="长飞"/>
    <s v="A"/>
    <s v="B"/>
    <x v="2"/>
    <x v="2"/>
    <x v="2"/>
    <x v="0"/>
    <x v="324"/>
    <x v="3"/>
    <x v="3"/>
    <x v="0"/>
    <x v="1"/>
    <x v="3"/>
    <x v="3"/>
    <x v="10"/>
    <x v="107"/>
    <m/>
    <n v="278100"/>
    <x v="31"/>
    <x v="32"/>
    <x v="2"/>
    <x v="654"/>
    <x v="3"/>
    <n v="180204"/>
    <x v="0"/>
    <m/>
    <x v="17"/>
    <n v="30"/>
    <m/>
    <x v="2"/>
    <s v="张军"/>
    <m/>
  </r>
  <r>
    <x v="5"/>
    <x v="44"/>
    <x v="285"/>
    <s v="长飞"/>
    <s v="A"/>
    <s v="A"/>
    <x v="5"/>
    <x v="5"/>
    <x v="1"/>
    <x v="0"/>
    <x v="347"/>
    <x v="2"/>
    <x v="9"/>
    <x v="0"/>
    <x v="1"/>
    <x v="79"/>
    <x v="78"/>
    <x v="69"/>
    <x v="521"/>
    <m/>
    <n v="41775"/>
    <x v="31"/>
    <x v="43"/>
    <x v="27"/>
    <x v="655"/>
    <x v="307"/>
    <n v="180128"/>
    <x v="0"/>
    <m/>
    <x v="30"/>
    <n v="90"/>
    <m/>
    <x v="4"/>
    <s v="柯童柱"/>
    <m/>
  </r>
  <r>
    <x v="6"/>
    <x v="44"/>
    <x v="286"/>
    <s v="其他"/>
    <s v="C"/>
    <s v="C"/>
    <x v="18"/>
    <x v="17"/>
    <x v="1"/>
    <x v="2"/>
    <x v="348"/>
    <x v="3"/>
    <x v="3"/>
    <x v="0"/>
    <x v="1"/>
    <x v="12"/>
    <x v="0"/>
    <x v="9"/>
    <x v="111"/>
    <m/>
    <n v="0"/>
    <x v="28"/>
    <x v="0"/>
    <x v="2"/>
    <x v="0"/>
    <x v="0"/>
    <m/>
    <x v="0"/>
    <m/>
    <x v="22"/>
    <n v="60"/>
    <m/>
    <x v="1"/>
    <s v="徐绪盛"/>
    <m/>
  </r>
  <r>
    <x v="5"/>
    <x v="44"/>
    <x v="0"/>
    <s v="其他"/>
    <s v="C"/>
    <s v="C"/>
    <x v="29"/>
    <x v="28"/>
    <x v="1"/>
    <x v="0"/>
    <x v="349"/>
    <x v="2"/>
    <x v="9"/>
    <x v="65"/>
    <x v="1"/>
    <x v="6"/>
    <x v="6"/>
    <x v="8"/>
    <x v="105"/>
    <m/>
    <n v="55000"/>
    <x v="31"/>
    <x v="32"/>
    <x v="3"/>
    <x v="656"/>
    <x v="237"/>
    <n v="180204"/>
    <x v="0"/>
    <m/>
    <x v="30"/>
    <n v="90"/>
    <m/>
    <x v="0"/>
    <s v="杭得利"/>
    <m/>
  </r>
  <r>
    <x v="5"/>
    <x v="44"/>
    <x v="287"/>
    <s v="长飞"/>
    <s v="A"/>
    <s v="B"/>
    <x v="2"/>
    <x v="2"/>
    <x v="1"/>
    <x v="0"/>
    <x v="350"/>
    <x v="6"/>
    <x v="90"/>
    <x v="66"/>
    <x v="6"/>
    <x v="46"/>
    <x v="44"/>
    <x v="27"/>
    <x v="522"/>
    <m/>
    <n v="3250"/>
    <x v="47"/>
    <x v="43"/>
    <x v="1"/>
    <x v="657"/>
    <x v="0"/>
    <m/>
    <x v="0"/>
    <m/>
    <x v="17"/>
    <n v="30"/>
    <m/>
    <x v="2"/>
    <s v="张军"/>
    <m/>
  </r>
  <r>
    <x v="5"/>
    <x v="39"/>
    <x v="255"/>
    <s v="烽火"/>
    <s v="A"/>
    <s v="B"/>
    <x v="10"/>
    <x v="10"/>
    <x v="1"/>
    <x v="0"/>
    <x v="319"/>
    <x v="4"/>
    <x v="44"/>
    <x v="49"/>
    <x v="1"/>
    <x v="53"/>
    <x v="51"/>
    <x v="35"/>
    <x v="523"/>
    <m/>
    <n v="244800"/>
    <x v="17"/>
    <x v="19"/>
    <x v="2"/>
    <x v="658"/>
    <x v="308"/>
    <s v="1802（02.06）"/>
    <x v="0"/>
    <m/>
    <x v="17"/>
    <n v="30"/>
    <m/>
    <x v="0"/>
    <s v="杭得利"/>
    <m/>
  </r>
  <r>
    <x v="5"/>
    <x v="45"/>
    <x v="288"/>
    <s v="长飞"/>
    <s v="A"/>
    <s v="C"/>
    <x v="7"/>
    <x v="7"/>
    <x v="1"/>
    <x v="0"/>
    <x v="351"/>
    <x v="4"/>
    <x v="44"/>
    <x v="0"/>
    <x v="1"/>
    <x v="42"/>
    <x v="40"/>
    <x v="135"/>
    <x v="524"/>
    <m/>
    <n v="83400"/>
    <x v="47"/>
    <x v="43"/>
    <x v="2"/>
    <x v="659"/>
    <x v="309"/>
    <n v="180202"/>
    <x v="0"/>
    <m/>
    <x v="30"/>
    <n v="90"/>
    <m/>
    <x v="4"/>
    <s v="柯童柱"/>
    <m/>
  </r>
  <r>
    <x v="5"/>
    <x v="45"/>
    <x v="288"/>
    <s v="长飞"/>
    <s v="A"/>
    <s v="C"/>
    <x v="7"/>
    <x v="7"/>
    <x v="4"/>
    <x v="0"/>
    <x v="351"/>
    <x v="2"/>
    <x v="58"/>
    <x v="67"/>
    <x v="12"/>
    <x v="39"/>
    <x v="37"/>
    <x v="142"/>
    <x v="525"/>
    <m/>
    <n v="4840"/>
    <x v="47"/>
    <x v="43"/>
    <x v="1"/>
    <x v="660"/>
    <x v="3"/>
    <m/>
    <x v="0"/>
    <m/>
    <x v="30"/>
    <n v="90"/>
    <m/>
    <x v="4"/>
    <s v="柯童柱"/>
    <m/>
  </r>
  <r>
    <x v="5"/>
    <x v="39"/>
    <x v="256"/>
    <s v="烽火"/>
    <s v="A"/>
    <s v="A"/>
    <x v="9"/>
    <x v="9"/>
    <x v="1"/>
    <x v="4"/>
    <x v="105"/>
    <x v="2"/>
    <x v="40"/>
    <x v="0"/>
    <x v="8"/>
    <x v="2"/>
    <x v="2"/>
    <x v="55"/>
    <x v="526"/>
    <m/>
    <n v="7200"/>
    <x v="47"/>
    <x v="41"/>
    <x v="3"/>
    <x v="661"/>
    <x v="310"/>
    <n v="180111"/>
    <x v="0"/>
    <m/>
    <x v="17"/>
    <n v="30"/>
    <m/>
    <x v="1"/>
    <s v="徐绪盛"/>
    <m/>
  </r>
  <r>
    <x v="5"/>
    <x v="45"/>
    <x v="289"/>
    <s v="烽火"/>
    <s v="A"/>
    <s v="A"/>
    <x v="9"/>
    <x v="9"/>
    <x v="1"/>
    <x v="4"/>
    <x v="352"/>
    <x v="4"/>
    <x v="44"/>
    <x v="68"/>
    <x v="1"/>
    <x v="115"/>
    <x v="109"/>
    <x v="143"/>
    <x v="527"/>
    <m/>
    <n v="398677.5"/>
    <x v="47"/>
    <x v="41"/>
    <x v="2"/>
    <x v="662"/>
    <x v="311"/>
    <s v="180125/180202"/>
    <x v="0"/>
    <m/>
    <x v="17"/>
    <n v="30"/>
    <m/>
    <x v="1"/>
    <s v="徐绪盛"/>
    <m/>
  </r>
  <r>
    <x v="0"/>
    <x v="45"/>
    <x v="289"/>
    <s v="烽火"/>
    <s v="A"/>
    <s v="A"/>
    <x v="9"/>
    <x v="9"/>
    <x v="1"/>
    <x v="4"/>
    <x v="352"/>
    <x v="4"/>
    <x v="44"/>
    <x v="69"/>
    <x v="1"/>
    <x v="49"/>
    <x v="0"/>
    <x v="143"/>
    <x v="111"/>
    <m/>
    <n v="0"/>
    <x v="0"/>
    <x v="0"/>
    <x v="2"/>
    <x v="0"/>
    <x v="0"/>
    <m/>
    <x v="0"/>
    <m/>
    <x v="17"/>
    <n v="30"/>
    <m/>
    <x v="1"/>
    <s v="徐绪盛"/>
    <m/>
  </r>
  <r>
    <x v="5"/>
    <x v="39"/>
    <x v="256"/>
    <s v="烽火"/>
    <s v="A"/>
    <s v="A"/>
    <x v="9"/>
    <x v="9"/>
    <x v="1"/>
    <x v="4"/>
    <x v="105"/>
    <x v="2"/>
    <x v="40"/>
    <x v="0"/>
    <x v="8"/>
    <x v="5"/>
    <x v="5"/>
    <x v="55"/>
    <x v="222"/>
    <m/>
    <n v="21600"/>
    <x v="80"/>
    <x v="77"/>
    <x v="3"/>
    <x v="663"/>
    <x v="312"/>
    <n v="180111"/>
    <x v="0"/>
    <m/>
    <x v="17"/>
    <n v="30"/>
    <m/>
    <x v="1"/>
    <s v="徐绪盛"/>
    <m/>
  </r>
  <r>
    <x v="6"/>
    <x v="9"/>
    <x v="0"/>
    <s v="烽火"/>
    <s v="A"/>
    <s v="B"/>
    <x v="10"/>
    <x v="10"/>
    <x v="1"/>
    <x v="0"/>
    <x v="246"/>
    <x v="4"/>
    <x v="11"/>
    <x v="0"/>
    <x v="2"/>
    <x v="5"/>
    <x v="0"/>
    <x v="77"/>
    <x v="111"/>
    <m/>
    <n v="0"/>
    <x v="28"/>
    <x v="0"/>
    <x v="6"/>
    <x v="0"/>
    <x v="0"/>
    <m/>
    <x v="0"/>
    <m/>
    <x v="17"/>
    <n v="30"/>
    <m/>
    <x v="0"/>
    <s v="杭得利"/>
    <m/>
  </r>
  <r>
    <x v="5"/>
    <x v="9"/>
    <x v="0"/>
    <s v="烽火"/>
    <s v="A"/>
    <s v="B"/>
    <x v="10"/>
    <x v="10"/>
    <x v="1"/>
    <x v="0"/>
    <x v="241"/>
    <x v="4"/>
    <x v="73"/>
    <x v="0"/>
    <x v="2"/>
    <x v="75"/>
    <x v="74"/>
    <x v="77"/>
    <x v="528"/>
    <m/>
    <n v="63200"/>
    <x v="17"/>
    <x v="19"/>
    <x v="6"/>
    <x v="664"/>
    <x v="240"/>
    <n v="180206"/>
    <x v="0"/>
    <m/>
    <x v="17"/>
    <n v="30"/>
    <m/>
    <x v="0"/>
    <s v="杭得利"/>
    <m/>
  </r>
  <r>
    <x v="5"/>
    <x v="40"/>
    <x v="290"/>
    <s v="其他"/>
    <s v="A"/>
    <s v="C"/>
    <x v="44"/>
    <x v="43"/>
    <x v="1"/>
    <x v="1"/>
    <x v="353"/>
    <x v="3"/>
    <x v="8"/>
    <x v="0"/>
    <x v="1"/>
    <x v="3"/>
    <x v="3"/>
    <x v="6"/>
    <x v="176"/>
    <m/>
    <n v="279000"/>
    <x v="85"/>
    <x v="58"/>
    <x v="2"/>
    <x v="665"/>
    <x v="41"/>
    <s v="180205/06"/>
    <x v="0"/>
    <m/>
    <x v="17"/>
    <n v="30"/>
    <m/>
    <x v="3"/>
    <s v="石浩宇"/>
    <m/>
  </r>
  <r>
    <x v="5"/>
    <x v="40"/>
    <x v="291"/>
    <s v="其他"/>
    <s v="A"/>
    <s v="C"/>
    <x v="44"/>
    <x v="43"/>
    <x v="1"/>
    <x v="1"/>
    <x v="354"/>
    <x v="2"/>
    <x v="36"/>
    <x v="0"/>
    <x v="1"/>
    <x v="7"/>
    <x v="7"/>
    <x v="119"/>
    <x v="529"/>
    <m/>
    <n v="6450"/>
    <x v="34"/>
    <x v="35"/>
    <x v="2"/>
    <x v="666"/>
    <x v="313"/>
    <n v="180128"/>
    <x v="0"/>
    <m/>
    <x v="17"/>
    <n v="30"/>
    <m/>
    <x v="3"/>
    <s v="石浩宇"/>
    <m/>
  </r>
  <r>
    <x v="5"/>
    <x v="40"/>
    <x v="292"/>
    <s v="其他"/>
    <s v="A"/>
    <s v="B"/>
    <x v="34"/>
    <x v="33"/>
    <x v="1"/>
    <x v="0"/>
    <x v="355"/>
    <x v="3"/>
    <x v="8"/>
    <x v="0"/>
    <x v="1"/>
    <x v="3"/>
    <x v="3"/>
    <x v="47"/>
    <x v="185"/>
    <m/>
    <n v="271500"/>
    <x v="55"/>
    <x v="48"/>
    <x v="2"/>
    <x v="667"/>
    <x v="77"/>
    <s v="180209/10"/>
    <x v="347"/>
    <d v="2018-02-23T00:00:00"/>
    <x v="33"/>
    <n v="0"/>
    <m/>
    <x v="1"/>
    <s v="徐绪盛"/>
    <m/>
  </r>
  <r>
    <x v="5"/>
    <x v="40"/>
    <x v="293"/>
    <s v="其他"/>
    <s v="C"/>
    <s v="C"/>
    <x v="18"/>
    <x v="17"/>
    <x v="1"/>
    <x v="0"/>
    <x v="356"/>
    <x v="5"/>
    <x v="5"/>
    <x v="0"/>
    <x v="1"/>
    <x v="3"/>
    <x v="3"/>
    <x v="41"/>
    <x v="172"/>
    <m/>
    <n v="315000"/>
    <x v="75"/>
    <x v="48"/>
    <x v="2"/>
    <x v="668"/>
    <x v="65"/>
    <s v="180213/14"/>
    <x v="0"/>
    <m/>
    <x v="22"/>
    <n v="60"/>
    <m/>
    <x v="1"/>
    <s v="徐绪盛"/>
    <m/>
  </r>
  <r>
    <x v="5"/>
    <x v="40"/>
    <x v="294"/>
    <s v="长飞"/>
    <s v="A"/>
    <s v="B"/>
    <x v="2"/>
    <x v="2"/>
    <x v="2"/>
    <x v="0"/>
    <x v="357"/>
    <x v="3"/>
    <x v="8"/>
    <x v="0"/>
    <x v="1"/>
    <x v="3"/>
    <x v="3"/>
    <x v="98"/>
    <x v="336"/>
    <m/>
    <n v="286200"/>
    <x v="61"/>
    <x v="58"/>
    <x v="2"/>
    <x v="669"/>
    <x v="3"/>
    <n v="180207"/>
    <x v="0"/>
    <m/>
    <x v="17"/>
    <n v="30"/>
    <m/>
    <x v="2"/>
    <s v="张军"/>
    <m/>
  </r>
  <r>
    <x v="5"/>
    <x v="46"/>
    <x v="0"/>
    <s v="烽火"/>
    <s v="A"/>
    <s v="B"/>
    <x v="10"/>
    <x v="10"/>
    <x v="1"/>
    <x v="0"/>
    <x v="106"/>
    <x v="4"/>
    <x v="44"/>
    <x v="0"/>
    <x v="1"/>
    <x v="116"/>
    <x v="110"/>
    <x v="12"/>
    <x v="111"/>
    <m/>
    <n v="0"/>
    <x v="34"/>
    <x v="32"/>
    <x v="1"/>
    <x v="670"/>
    <x v="3"/>
    <n v="180202"/>
    <x v="0"/>
    <m/>
    <x v="17"/>
    <n v="30"/>
    <m/>
    <x v="0"/>
    <s v="杭得利"/>
    <m/>
  </r>
  <r>
    <x v="5"/>
    <x v="46"/>
    <x v="295"/>
    <s v="富通"/>
    <s v="A"/>
    <s v="C"/>
    <x v="14"/>
    <x v="14"/>
    <x v="1"/>
    <x v="0"/>
    <x v="358"/>
    <x v="2"/>
    <x v="9"/>
    <x v="70"/>
    <x v="1"/>
    <x v="10"/>
    <x v="10"/>
    <x v="8"/>
    <x v="413"/>
    <m/>
    <n v="165000"/>
    <x v="19"/>
    <x v="21"/>
    <x v="3"/>
    <x v="671"/>
    <x v="13"/>
    <n v="180208"/>
    <x v="0"/>
    <m/>
    <x v="17"/>
    <n v="30"/>
    <m/>
    <x v="1"/>
    <s v="徐绪盛"/>
    <m/>
  </r>
  <r>
    <x v="5"/>
    <x v="46"/>
    <x v="0"/>
    <s v="长飞"/>
    <s v="A"/>
    <s v="B"/>
    <x v="1"/>
    <x v="1"/>
    <x v="4"/>
    <x v="0"/>
    <x v="359"/>
    <x v="2"/>
    <x v="52"/>
    <x v="5"/>
    <x v="5"/>
    <x v="33"/>
    <x v="31"/>
    <x v="12"/>
    <x v="111"/>
    <m/>
    <n v="0"/>
    <x v="34"/>
    <x v="32"/>
    <x v="1"/>
    <x v="672"/>
    <x v="3"/>
    <m/>
    <x v="0"/>
    <m/>
    <x v="17"/>
    <n v="30"/>
    <m/>
    <x v="1"/>
    <s v="徐绪盛"/>
    <m/>
  </r>
  <r>
    <x v="5"/>
    <x v="46"/>
    <x v="296"/>
    <s v="烽火"/>
    <s v="A"/>
    <s v="B"/>
    <x v="10"/>
    <x v="10"/>
    <x v="1"/>
    <x v="0"/>
    <x v="360"/>
    <x v="5"/>
    <x v="37"/>
    <x v="0"/>
    <x v="1"/>
    <x v="48"/>
    <x v="46"/>
    <x v="8"/>
    <x v="184"/>
    <m/>
    <n v="264000"/>
    <x v="85"/>
    <x v="43"/>
    <x v="2"/>
    <x v="673"/>
    <x v="227"/>
    <s v="180206/07"/>
    <x v="348"/>
    <d v="2018-02-24T00:00:00"/>
    <x v="19"/>
    <n v="30"/>
    <m/>
    <x v="0"/>
    <s v="杭得利"/>
    <m/>
  </r>
  <r>
    <x v="5"/>
    <x v="46"/>
    <x v="296"/>
    <s v="烽火"/>
    <s v="A"/>
    <s v="B"/>
    <x v="10"/>
    <x v="10"/>
    <x v="1"/>
    <x v="0"/>
    <x v="360"/>
    <x v="5"/>
    <x v="37"/>
    <x v="0"/>
    <x v="1"/>
    <x v="48"/>
    <x v="46"/>
    <x v="8"/>
    <x v="184"/>
    <m/>
    <n v="264000"/>
    <x v="77"/>
    <x v="74"/>
    <x v="2"/>
    <x v="674"/>
    <x v="227"/>
    <s v="180208/09"/>
    <x v="348"/>
    <d v="2018-02-24T00:00:00"/>
    <x v="19"/>
    <n v="30"/>
    <m/>
    <x v="0"/>
    <s v="杭得利"/>
    <m/>
  </r>
  <r>
    <x v="5"/>
    <x v="46"/>
    <x v="296"/>
    <s v="烽火"/>
    <s v="A"/>
    <s v="B"/>
    <x v="10"/>
    <x v="10"/>
    <x v="1"/>
    <x v="0"/>
    <x v="360"/>
    <x v="5"/>
    <x v="37"/>
    <x v="0"/>
    <x v="1"/>
    <x v="48"/>
    <x v="46"/>
    <x v="8"/>
    <x v="184"/>
    <m/>
    <n v="264000"/>
    <x v="78"/>
    <x v="76"/>
    <x v="2"/>
    <x v="675"/>
    <x v="227"/>
    <n v="180210"/>
    <x v="348"/>
    <d v="2018-02-24T00:00:00"/>
    <x v="19"/>
    <n v="30"/>
    <m/>
    <x v="0"/>
    <s v="杭得利"/>
    <m/>
  </r>
  <r>
    <x v="5"/>
    <x v="46"/>
    <x v="296"/>
    <s v="烽火"/>
    <s v="A"/>
    <s v="B"/>
    <x v="10"/>
    <x v="10"/>
    <x v="1"/>
    <x v="0"/>
    <x v="360"/>
    <x v="5"/>
    <x v="37"/>
    <x v="49"/>
    <x v="1"/>
    <x v="48"/>
    <x v="46"/>
    <x v="8"/>
    <x v="184"/>
    <m/>
    <n v="264000"/>
    <x v="86"/>
    <x v="75"/>
    <x v="2"/>
    <x v="676"/>
    <x v="314"/>
    <s v="180211/12"/>
    <x v="348"/>
    <d v="2018-02-24T00:00:00"/>
    <x v="19"/>
    <n v="30"/>
    <m/>
    <x v="0"/>
    <s v="杭得利"/>
    <m/>
  </r>
  <r>
    <x v="5"/>
    <x v="46"/>
    <x v="296"/>
    <s v="烽火"/>
    <s v="A"/>
    <s v="B"/>
    <x v="10"/>
    <x v="10"/>
    <x v="1"/>
    <x v="0"/>
    <x v="360"/>
    <x v="5"/>
    <x v="37"/>
    <x v="49"/>
    <x v="1"/>
    <x v="53"/>
    <x v="51"/>
    <x v="8"/>
    <x v="530"/>
    <m/>
    <n v="198000"/>
    <x v="17"/>
    <x v="19"/>
    <x v="2"/>
    <x v="677"/>
    <x v="308"/>
    <s v="180213/23"/>
    <x v="0"/>
    <m/>
    <x v="17"/>
    <n v="30"/>
    <m/>
    <x v="0"/>
    <s v="杭得利"/>
    <m/>
  </r>
  <r>
    <x v="5"/>
    <x v="46"/>
    <x v="296"/>
    <s v="烽火"/>
    <s v="A"/>
    <s v="B"/>
    <x v="10"/>
    <x v="10"/>
    <x v="1"/>
    <x v="0"/>
    <x v="360"/>
    <x v="5"/>
    <x v="37"/>
    <x v="0"/>
    <x v="1"/>
    <x v="48"/>
    <x v="46"/>
    <x v="8"/>
    <x v="184"/>
    <m/>
    <n v="264000"/>
    <x v="19"/>
    <x v="21"/>
    <x v="2"/>
    <x v="678"/>
    <x v="227"/>
    <s v="180212/13"/>
    <x v="349"/>
    <d v="2018-02-24T00:00:00"/>
    <x v="19"/>
    <n v="30"/>
    <m/>
    <x v="0"/>
    <s v="杭得利"/>
    <m/>
  </r>
  <r>
    <x v="6"/>
    <x v="46"/>
    <x v="296"/>
    <s v="烽火"/>
    <s v="A"/>
    <s v="B"/>
    <x v="10"/>
    <x v="10"/>
    <x v="1"/>
    <x v="0"/>
    <x v="360"/>
    <x v="5"/>
    <x v="37"/>
    <x v="0"/>
    <x v="1"/>
    <x v="48"/>
    <x v="0"/>
    <x v="8"/>
    <x v="111"/>
    <m/>
    <n v="0"/>
    <x v="28"/>
    <x v="0"/>
    <x v="2"/>
    <x v="0"/>
    <x v="0"/>
    <m/>
    <x v="0"/>
    <m/>
    <x v="17"/>
    <n v="30"/>
    <m/>
    <x v="0"/>
    <s v="杭得利"/>
    <m/>
  </r>
  <r>
    <x v="5"/>
    <x v="46"/>
    <x v="297"/>
    <s v="烽火"/>
    <s v="A"/>
    <s v="A"/>
    <x v="9"/>
    <x v="9"/>
    <x v="1"/>
    <x v="4"/>
    <x v="361"/>
    <x v="5"/>
    <x v="37"/>
    <x v="0"/>
    <x v="1"/>
    <x v="117"/>
    <x v="111"/>
    <x v="141"/>
    <x v="531"/>
    <m/>
    <n v="289537.5"/>
    <x v="80"/>
    <x v="77"/>
    <x v="2"/>
    <x v="679"/>
    <x v="315"/>
    <s v="180207/08"/>
    <x v="0"/>
    <m/>
    <x v="17"/>
    <n v="30"/>
    <m/>
    <x v="1"/>
    <s v="徐绪盛"/>
    <m/>
  </r>
  <r>
    <x v="5"/>
    <x v="46"/>
    <x v="298"/>
    <s v="长飞"/>
    <s v="A"/>
    <s v="B"/>
    <x v="3"/>
    <x v="3"/>
    <x v="1"/>
    <x v="0"/>
    <x v="362"/>
    <x v="3"/>
    <x v="82"/>
    <x v="55"/>
    <x v="1"/>
    <x v="3"/>
    <x v="3"/>
    <x v="9"/>
    <x v="204"/>
    <m/>
    <n v="273000"/>
    <x v="19"/>
    <x v="21"/>
    <x v="2"/>
    <x v="680"/>
    <x v="77"/>
    <n v="180213"/>
    <x v="350"/>
    <d v="2018-02-24T00:00:00"/>
    <x v="7"/>
    <n v="90"/>
    <m/>
    <x v="1"/>
    <s v="徐绪盛"/>
    <m/>
  </r>
  <r>
    <x v="6"/>
    <x v="46"/>
    <x v="298"/>
    <s v="长飞"/>
    <s v="A"/>
    <s v="B"/>
    <x v="3"/>
    <x v="3"/>
    <x v="1"/>
    <x v="0"/>
    <x v="362"/>
    <x v="3"/>
    <x v="82"/>
    <x v="55"/>
    <x v="1"/>
    <x v="3"/>
    <x v="0"/>
    <x v="9"/>
    <x v="111"/>
    <m/>
    <n v="0"/>
    <x v="28"/>
    <x v="0"/>
    <x v="2"/>
    <x v="0"/>
    <x v="0"/>
    <m/>
    <x v="0"/>
    <m/>
    <x v="30"/>
    <n v="90"/>
    <m/>
    <x v="1"/>
    <s v="徐绪盛"/>
    <m/>
  </r>
  <r>
    <x v="5"/>
    <x v="46"/>
    <x v="299"/>
    <s v="长飞"/>
    <s v="A"/>
    <s v="C"/>
    <x v="6"/>
    <x v="6"/>
    <x v="3"/>
    <x v="0"/>
    <x v="363"/>
    <x v="3"/>
    <x v="8"/>
    <x v="0"/>
    <x v="1"/>
    <x v="37"/>
    <x v="11"/>
    <x v="113"/>
    <x v="378"/>
    <m/>
    <n v="296730"/>
    <x v="34"/>
    <x v="32"/>
    <x v="4"/>
    <x v="681"/>
    <x v="3"/>
    <s v="1802（05.06"/>
    <x v="351"/>
    <d v="2018-02-24T00:00:00"/>
    <x v="19"/>
    <n v="30"/>
    <m/>
    <x v="3"/>
    <s v="石浩宇"/>
    <m/>
  </r>
  <r>
    <x v="5"/>
    <x v="46"/>
    <x v="299"/>
    <s v="长飞"/>
    <s v="A"/>
    <s v="C"/>
    <x v="6"/>
    <x v="6"/>
    <x v="3"/>
    <x v="0"/>
    <x v="363"/>
    <x v="3"/>
    <x v="8"/>
    <x v="0"/>
    <x v="1"/>
    <x v="37"/>
    <x v="11"/>
    <x v="113"/>
    <x v="378"/>
    <m/>
    <n v="296730"/>
    <x v="61"/>
    <x v="43"/>
    <x v="4"/>
    <x v="682"/>
    <x v="3"/>
    <s v="1802（04.05.06）"/>
    <x v="351"/>
    <d v="2018-02-24T00:00:00"/>
    <x v="19"/>
    <n v="30"/>
    <m/>
    <x v="3"/>
    <s v="石浩宇"/>
    <m/>
  </r>
  <r>
    <x v="5"/>
    <x v="46"/>
    <x v="300"/>
    <s v="长飞"/>
    <s v="A"/>
    <s v="B"/>
    <x v="1"/>
    <x v="1"/>
    <x v="4"/>
    <x v="0"/>
    <x v="345"/>
    <x v="2"/>
    <x v="49"/>
    <x v="71"/>
    <x v="16"/>
    <x v="2"/>
    <x v="2"/>
    <x v="22"/>
    <x v="284"/>
    <m/>
    <n v="15100"/>
    <x v="85"/>
    <x v="35"/>
    <x v="1"/>
    <x v="683"/>
    <x v="3"/>
    <m/>
    <x v="346"/>
    <d v="2018-02-24T00:00:00"/>
    <x v="19"/>
    <n v="30"/>
    <m/>
    <x v="1"/>
    <s v="徐绪盛"/>
    <m/>
  </r>
  <r>
    <x v="5"/>
    <x v="10"/>
    <x v="0"/>
    <s v="长飞"/>
    <s v="A"/>
    <s v="B"/>
    <x v="1"/>
    <x v="1"/>
    <x v="4"/>
    <x v="0"/>
    <x v="345"/>
    <x v="2"/>
    <x v="51"/>
    <x v="33"/>
    <x v="9"/>
    <x v="2"/>
    <x v="2"/>
    <x v="22"/>
    <x v="284"/>
    <m/>
    <n v="15100"/>
    <x v="85"/>
    <x v="35"/>
    <x v="1"/>
    <x v="683"/>
    <x v="3"/>
    <m/>
    <x v="346"/>
    <d v="2018-02-24T00:00:00"/>
    <x v="19"/>
    <n v="30"/>
    <m/>
    <x v="1"/>
    <s v="徐绪盛"/>
    <m/>
  </r>
  <r>
    <x v="0"/>
    <x v="46"/>
    <x v="0"/>
    <s v="其他"/>
    <s v="A"/>
    <s v="B"/>
    <x v="34"/>
    <x v="33"/>
    <x v="1"/>
    <x v="0"/>
    <x v="0"/>
    <x v="2"/>
    <x v="35"/>
    <x v="72"/>
    <x v="0"/>
    <x v="0"/>
    <x v="112"/>
    <x v="48"/>
    <x v="532"/>
    <m/>
    <n v="-9975"/>
    <x v="0"/>
    <x v="0"/>
    <x v="0"/>
    <x v="0"/>
    <x v="0"/>
    <m/>
    <x v="352"/>
    <d v="2018-02-24T00:00:00"/>
    <x v="32"/>
    <n v="0"/>
    <m/>
    <x v="1"/>
    <s v="徐绪盛"/>
    <s v="1.10日永鼎投诉5890L赔偿1万元，冲抵1.05吨料暂未处理，见抱怨单"/>
  </r>
  <r>
    <x v="5"/>
    <x v="46"/>
    <x v="301"/>
    <s v="烽火"/>
    <s v="A"/>
    <s v="A"/>
    <x v="9"/>
    <x v="9"/>
    <x v="1"/>
    <x v="4"/>
    <x v="364"/>
    <x v="4"/>
    <x v="73"/>
    <x v="0"/>
    <x v="2"/>
    <x v="118"/>
    <x v="113"/>
    <x v="54"/>
    <x v="533"/>
    <m/>
    <n v="10513.800000000001"/>
    <x v="80"/>
    <x v="77"/>
    <x v="28"/>
    <x v="684"/>
    <x v="316"/>
    <n v="180206"/>
    <x v="0"/>
    <m/>
    <x v="17"/>
    <n v="30"/>
    <m/>
    <x v="1"/>
    <s v="徐绪盛"/>
    <m/>
  </r>
  <r>
    <x v="5"/>
    <x v="46"/>
    <x v="301"/>
    <s v="烽火"/>
    <s v="A"/>
    <s v="A"/>
    <x v="9"/>
    <x v="9"/>
    <x v="1"/>
    <x v="4"/>
    <x v="364"/>
    <x v="4"/>
    <x v="73"/>
    <x v="0"/>
    <x v="2"/>
    <x v="44"/>
    <x v="42"/>
    <x v="54"/>
    <x v="534"/>
    <m/>
    <n v="8761.5"/>
    <x v="80"/>
    <x v="77"/>
    <x v="1"/>
    <x v="684"/>
    <x v="317"/>
    <n v="180206"/>
    <x v="0"/>
    <m/>
    <x v="17"/>
    <n v="30"/>
    <m/>
    <x v="1"/>
    <s v="徐绪盛"/>
    <m/>
  </r>
  <r>
    <x v="5"/>
    <x v="7"/>
    <x v="0"/>
    <s v="长飞"/>
    <s v="A"/>
    <s v="B"/>
    <x v="1"/>
    <x v="1"/>
    <x v="1"/>
    <x v="0"/>
    <x v="147"/>
    <x v="2"/>
    <x v="26"/>
    <x v="0"/>
    <x v="2"/>
    <x v="1"/>
    <x v="1"/>
    <x v="74"/>
    <x v="276"/>
    <m/>
    <n v="37000"/>
    <x v="61"/>
    <x v="58"/>
    <x v="1"/>
    <x v="685"/>
    <x v="148"/>
    <n v="180109"/>
    <x v="353"/>
    <d v="2018-02-24T00:00:00"/>
    <x v="19"/>
    <n v="30"/>
    <m/>
    <x v="1"/>
    <s v="徐绪盛"/>
    <m/>
  </r>
  <r>
    <x v="5"/>
    <x v="7"/>
    <x v="0"/>
    <s v="长飞"/>
    <s v="A"/>
    <s v="B"/>
    <x v="1"/>
    <x v="1"/>
    <x v="1"/>
    <x v="0"/>
    <x v="150"/>
    <x v="2"/>
    <x v="2"/>
    <x v="0"/>
    <x v="1"/>
    <x v="1"/>
    <x v="1"/>
    <x v="24"/>
    <x v="535"/>
    <m/>
    <n v="24600"/>
    <x v="61"/>
    <x v="58"/>
    <x v="1"/>
    <x v="686"/>
    <x v="148"/>
    <n v="180130"/>
    <x v="345"/>
    <d v="2018-02-24T00:00:00"/>
    <x v="19"/>
    <n v="30"/>
    <m/>
    <x v="1"/>
    <s v="徐绪盛"/>
    <m/>
  </r>
  <r>
    <x v="6"/>
    <x v="13"/>
    <x v="0"/>
    <s v="长飞"/>
    <s v="A"/>
    <s v="B"/>
    <x v="1"/>
    <x v="1"/>
    <x v="1"/>
    <x v="0"/>
    <x v="141"/>
    <x v="4"/>
    <x v="44"/>
    <x v="0"/>
    <x v="1"/>
    <x v="53"/>
    <x v="0"/>
    <x v="71"/>
    <x v="111"/>
    <m/>
    <n v="0"/>
    <x v="28"/>
    <x v="0"/>
    <x v="2"/>
    <x v="0"/>
    <x v="0"/>
    <m/>
    <x v="0"/>
    <m/>
    <x v="17"/>
    <n v="30"/>
    <m/>
    <x v="1"/>
    <s v="徐绪盛"/>
    <m/>
  </r>
  <r>
    <x v="6"/>
    <x v="46"/>
    <x v="296"/>
    <s v="烽火"/>
    <s v="A"/>
    <s v="B"/>
    <x v="10"/>
    <x v="10"/>
    <x v="1"/>
    <x v="0"/>
    <x v="360"/>
    <x v="5"/>
    <x v="37"/>
    <x v="0"/>
    <x v="1"/>
    <x v="119"/>
    <x v="0"/>
    <x v="8"/>
    <x v="111"/>
    <m/>
    <n v="0"/>
    <x v="28"/>
    <x v="0"/>
    <x v="2"/>
    <x v="0"/>
    <x v="0"/>
    <m/>
    <x v="0"/>
    <m/>
    <x v="17"/>
    <n v="30"/>
    <m/>
    <x v="0"/>
    <s v="杭得利"/>
    <m/>
  </r>
  <r>
    <x v="6"/>
    <x v="47"/>
    <x v="302"/>
    <s v="长飞"/>
    <s v="A"/>
    <s v="A"/>
    <x v="5"/>
    <x v="5"/>
    <x v="1"/>
    <x v="0"/>
    <x v="365"/>
    <x v="3"/>
    <x v="3"/>
    <x v="0"/>
    <x v="1"/>
    <x v="3"/>
    <x v="0"/>
    <x v="64"/>
    <x v="111"/>
    <m/>
    <n v="0"/>
    <x v="28"/>
    <x v="0"/>
    <x v="2"/>
    <x v="0"/>
    <x v="0"/>
    <m/>
    <x v="0"/>
    <m/>
    <x v="30"/>
    <n v="90"/>
    <m/>
    <x v="4"/>
    <s v="柯童柱"/>
    <m/>
  </r>
  <r>
    <x v="5"/>
    <x v="47"/>
    <x v="303"/>
    <s v="长飞"/>
    <s v="A"/>
    <s v="B"/>
    <x v="1"/>
    <x v="1"/>
    <x v="1"/>
    <x v="0"/>
    <x v="345"/>
    <x v="2"/>
    <x v="40"/>
    <x v="0"/>
    <x v="8"/>
    <x v="2"/>
    <x v="2"/>
    <x v="76"/>
    <x v="282"/>
    <m/>
    <n v="7500"/>
    <x v="61"/>
    <x v="58"/>
    <x v="1"/>
    <x v="687"/>
    <x v="12"/>
    <n v="180207"/>
    <x v="354"/>
    <d v="2018-02-24T00:00:00"/>
    <x v="19"/>
    <n v="30"/>
    <m/>
    <x v="1"/>
    <s v="徐绪盛"/>
    <m/>
  </r>
  <r>
    <x v="5"/>
    <x v="47"/>
    <x v="304"/>
    <s v="其他"/>
    <s v="A"/>
    <s v="B"/>
    <x v="34"/>
    <x v="33"/>
    <x v="1"/>
    <x v="0"/>
    <x v="366"/>
    <x v="2"/>
    <x v="35"/>
    <x v="0"/>
    <x v="1"/>
    <x v="3"/>
    <x v="3"/>
    <x v="48"/>
    <x v="187"/>
    <m/>
    <n v="285000"/>
    <x v="55"/>
    <x v="48"/>
    <x v="3"/>
    <x v="688"/>
    <x v="77"/>
    <n v="180209"/>
    <x v="352"/>
    <d v="2018-02-24T00:00:00"/>
    <x v="32"/>
    <n v="0"/>
    <m/>
    <x v="1"/>
    <s v="徐绪盛"/>
    <m/>
  </r>
  <r>
    <x v="5"/>
    <x v="47"/>
    <x v="305"/>
    <s v="其他"/>
    <s v="C"/>
    <s v="A"/>
    <x v="48"/>
    <x v="47"/>
    <x v="1"/>
    <x v="0"/>
    <x v="367"/>
    <x v="2"/>
    <x v="68"/>
    <x v="0"/>
    <x v="1"/>
    <x v="102"/>
    <x v="97"/>
    <x v="144"/>
    <x v="536"/>
    <m/>
    <n v="2625"/>
    <x v="55"/>
    <x v="78"/>
    <x v="1"/>
    <x v="689"/>
    <x v="3"/>
    <n v="180223"/>
    <x v="0"/>
    <m/>
    <x v="25"/>
    <n v="0"/>
    <m/>
    <x v="2"/>
    <s v="张军"/>
    <m/>
  </r>
  <r>
    <x v="5"/>
    <x v="39"/>
    <x v="259"/>
    <s v="长飞"/>
    <s v="A"/>
    <s v="B"/>
    <x v="2"/>
    <x v="2"/>
    <x v="1"/>
    <x v="0"/>
    <x v="368"/>
    <x v="8"/>
    <x v="33"/>
    <x v="0"/>
    <x v="1"/>
    <x v="6"/>
    <x v="6"/>
    <x v="101"/>
    <x v="537"/>
    <m/>
    <n v="264900"/>
    <x v="19"/>
    <x v="73"/>
    <x v="1"/>
    <x v="690"/>
    <x v="318"/>
    <n v="180206"/>
    <x v="0"/>
    <m/>
    <x v="17"/>
    <n v="30"/>
    <m/>
    <x v="2"/>
    <s v="张军"/>
    <m/>
  </r>
  <r>
    <x v="5"/>
    <x v="35"/>
    <x v="239"/>
    <s v="长飞"/>
    <s v="A"/>
    <s v="A"/>
    <x v="0"/>
    <x v="0"/>
    <x v="1"/>
    <x v="0"/>
    <x v="304"/>
    <x v="2"/>
    <x v="2"/>
    <x v="0"/>
    <x v="8"/>
    <x v="56"/>
    <x v="54"/>
    <x v="86"/>
    <x v="538"/>
    <m/>
    <n v="92610"/>
    <x v="77"/>
    <x v="74"/>
    <x v="3"/>
    <x v="691"/>
    <x v="225"/>
    <n v="180204"/>
    <x v="0"/>
    <m/>
    <x v="17"/>
    <n v="30"/>
    <m/>
    <x v="0"/>
    <s v="杭得利"/>
    <m/>
  </r>
  <r>
    <x v="6"/>
    <x v="47"/>
    <x v="306"/>
    <s v="长飞"/>
    <s v="A"/>
    <s v="B"/>
    <x v="1"/>
    <x v="1"/>
    <x v="1"/>
    <x v="0"/>
    <x v="369"/>
    <x v="2"/>
    <x v="2"/>
    <x v="0"/>
    <x v="1"/>
    <x v="75"/>
    <x v="0"/>
    <x v="24"/>
    <x v="111"/>
    <m/>
    <n v="0"/>
    <x v="28"/>
    <x v="0"/>
    <x v="1"/>
    <x v="0"/>
    <x v="0"/>
    <m/>
    <x v="0"/>
    <m/>
    <x v="17"/>
    <n v="30"/>
    <m/>
    <x v="1"/>
    <s v="徐绪盛"/>
    <m/>
  </r>
  <r>
    <x v="6"/>
    <x v="47"/>
    <x v="306"/>
    <s v="长飞"/>
    <s v="A"/>
    <s v="B"/>
    <x v="1"/>
    <x v="1"/>
    <x v="1"/>
    <x v="0"/>
    <x v="370"/>
    <x v="2"/>
    <x v="26"/>
    <x v="0"/>
    <x v="2"/>
    <x v="9"/>
    <x v="0"/>
    <x v="74"/>
    <x v="111"/>
    <m/>
    <n v="0"/>
    <x v="28"/>
    <x v="0"/>
    <x v="1"/>
    <x v="0"/>
    <x v="0"/>
    <m/>
    <x v="0"/>
    <m/>
    <x v="17"/>
    <n v="30"/>
    <m/>
    <x v="1"/>
    <s v="徐绪盛"/>
    <m/>
  </r>
  <r>
    <x v="6"/>
    <x v="47"/>
    <x v="306"/>
    <s v="长飞"/>
    <s v="A"/>
    <s v="B"/>
    <x v="1"/>
    <x v="1"/>
    <x v="1"/>
    <x v="0"/>
    <x v="371"/>
    <x v="4"/>
    <x v="44"/>
    <x v="0"/>
    <x v="1"/>
    <x v="92"/>
    <x v="0"/>
    <x v="71"/>
    <x v="111"/>
    <m/>
    <n v="0"/>
    <x v="28"/>
    <x v="0"/>
    <x v="0"/>
    <x v="0"/>
    <x v="0"/>
    <m/>
    <x v="0"/>
    <m/>
    <x v="17"/>
    <n v="30"/>
    <m/>
    <x v="1"/>
    <s v="徐绪盛"/>
    <m/>
  </r>
  <r>
    <x v="5"/>
    <x v="47"/>
    <x v="307"/>
    <s v="其他"/>
    <s v="A"/>
    <s v="B"/>
    <x v="34"/>
    <x v="33"/>
    <x v="1"/>
    <x v="0"/>
    <x v="372"/>
    <x v="3"/>
    <x v="8"/>
    <x v="0"/>
    <x v="1"/>
    <x v="72"/>
    <x v="0"/>
    <x v="47"/>
    <x v="111"/>
    <m/>
    <n v="0"/>
    <x v="90"/>
    <x v="78"/>
    <x v="2"/>
    <x v="0"/>
    <x v="0"/>
    <m/>
    <x v="0"/>
    <m/>
    <x v="25"/>
    <n v="0"/>
    <m/>
    <x v="1"/>
    <s v="徐绪盛"/>
    <m/>
  </r>
  <r>
    <x v="5"/>
    <x v="47"/>
    <x v="307"/>
    <s v="其他"/>
    <s v="A"/>
    <s v="B"/>
    <x v="34"/>
    <x v="33"/>
    <x v="1"/>
    <x v="0"/>
    <x v="372"/>
    <x v="3"/>
    <x v="8"/>
    <x v="0"/>
    <x v="1"/>
    <x v="3"/>
    <x v="0"/>
    <x v="47"/>
    <x v="111"/>
    <m/>
    <n v="0"/>
    <x v="22"/>
    <x v="24"/>
    <x v="2"/>
    <x v="0"/>
    <x v="0"/>
    <m/>
    <x v="0"/>
    <m/>
    <x v="25"/>
    <n v="0"/>
    <m/>
    <x v="1"/>
    <s v="徐绪盛"/>
    <m/>
  </r>
  <r>
    <x v="6"/>
    <x v="48"/>
    <x v="308"/>
    <s v="其他"/>
    <s v="B"/>
    <s v="A"/>
    <x v="40"/>
    <x v="39"/>
    <x v="1"/>
    <x v="0"/>
    <x v="373"/>
    <x v="3"/>
    <x v="3"/>
    <x v="0"/>
    <x v="1"/>
    <x v="120"/>
    <x v="0"/>
    <x v="21"/>
    <x v="111"/>
    <m/>
    <n v="0"/>
    <x v="28"/>
    <x v="0"/>
    <x v="2"/>
    <x v="0"/>
    <x v="0"/>
    <m/>
    <x v="0"/>
    <m/>
    <x v="17"/>
    <n v="30"/>
    <m/>
    <x v="4"/>
    <s v="柯童柱"/>
    <m/>
  </r>
  <r>
    <x v="5"/>
    <x v="47"/>
    <x v="309"/>
    <s v="长飞"/>
    <s v="A"/>
    <s v="A"/>
    <x v="5"/>
    <x v="5"/>
    <x v="1"/>
    <x v="0"/>
    <x v="374"/>
    <x v="3"/>
    <x v="3"/>
    <x v="0"/>
    <x v="1"/>
    <x v="117"/>
    <x v="0"/>
    <x v="64"/>
    <x v="111"/>
    <m/>
    <n v="0"/>
    <x v="22"/>
    <x v="81"/>
    <x v="2"/>
    <x v="0"/>
    <x v="0"/>
    <m/>
    <x v="0"/>
    <m/>
    <x v="30"/>
    <n v="90"/>
    <m/>
    <x v="4"/>
    <s v="柯童柱"/>
    <m/>
  </r>
  <r>
    <x v="5"/>
    <x v="47"/>
    <x v="309"/>
    <s v="长飞"/>
    <s v="A"/>
    <s v="A"/>
    <x v="5"/>
    <x v="5"/>
    <x v="1"/>
    <x v="0"/>
    <x v="374"/>
    <x v="3"/>
    <x v="8"/>
    <x v="0"/>
    <x v="1"/>
    <x v="3"/>
    <x v="3"/>
    <x v="6"/>
    <x v="176"/>
    <m/>
    <n v="279000"/>
    <x v="80"/>
    <x v="77"/>
    <x v="2"/>
    <x v="692"/>
    <x v="319"/>
    <s v="180208/09"/>
    <x v="0"/>
    <m/>
    <x v="30"/>
    <n v="90"/>
    <m/>
    <x v="4"/>
    <s v="柯童柱"/>
    <m/>
  </r>
  <r>
    <x v="5"/>
    <x v="48"/>
    <x v="310"/>
    <s v="长飞"/>
    <s v="A"/>
    <s v="A"/>
    <x v="0"/>
    <x v="0"/>
    <x v="1"/>
    <x v="0"/>
    <x v="329"/>
    <x v="4"/>
    <x v="64"/>
    <x v="52"/>
    <x v="9"/>
    <x v="14"/>
    <x v="0"/>
    <x v="106"/>
    <x v="111"/>
    <m/>
    <n v="0"/>
    <x v="20"/>
    <x v="23"/>
    <x v="2"/>
    <x v="0"/>
    <x v="0"/>
    <m/>
    <x v="0"/>
    <m/>
    <x v="17"/>
    <n v="30"/>
    <m/>
    <x v="0"/>
    <s v="杭得利"/>
    <m/>
  </r>
  <r>
    <x v="7"/>
    <x v="48"/>
    <x v="310"/>
    <s v="长飞"/>
    <s v="A"/>
    <s v="A"/>
    <x v="0"/>
    <x v="0"/>
    <x v="1"/>
    <x v="0"/>
    <x v="375"/>
    <x v="4"/>
    <x v="64"/>
    <x v="52"/>
    <x v="9"/>
    <x v="69"/>
    <x v="0"/>
    <x v="106"/>
    <x v="111"/>
    <m/>
    <n v="0"/>
    <x v="35"/>
    <x v="81"/>
    <x v="2"/>
    <x v="0"/>
    <x v="0"/>
    <m/>
    <x v="0"/>
    <m/>
    <x v="17"/>
    <n v="30"/>
    <m/>
    <x v="0"/>
    <s v="杭得利"/>
    <m/>
  </r>
  <r>
    <x v="7"/>
    <x v="48"/>
    <x v="310"/>
    <s v="长飞"/>
    <s v="A"/>
    <s v="A"/>
    <x v="0"/>
    <x v="0"/>
    <x v="1"/>
    <x v="0"/>
    <x v="375"/>
    <x v="4"/>
    <x v="64"/>
    <x v="52"/>
    <x v="9"/>
    <x v="47"/>
    <x v="0"/>
    <x v="106"/>
    <x v="111"/>
    <m/>
    <n v="0"/>
    <x v="91"/>
    <x v="82"/>
    <x v="2"/>
    <x v="0"/>
    <x v="0"/>
    <m/>
    <x v="0"/>
    <m/>
    <x v="17"/>
    <n v="30"/>
    <m/>
    <x v="0"/>
    <s v="杭得利"/>
    <m/>
  </r>
  <r>
    <x v="7"/>
    <x v="48"/>
    <x v="310"/>
    <s v="长飞"/>
    <s v="A"/>
    <s v="A"/>
    <x v="0"/>
    <x v="0"/>
    <x v="1"/>
    <x v="0"/>
    <x v="375"/>
    <x v="4"/>
    <x v="64"/>
    <x v="52"/>
    <x v="9"/>
    <x v="73"/>
    <x v="0"/>
    <x v="106"/>
    <x v="111"/>
    <m/>
    <n v="0"/>
    <x v="82"/>
    <x v="89"/>
    <x v="2"/>
    <x v="0"/>
    <x v="0"/>
    <m/>
    <x v="0"/>
    <m/>
    <x v="17"/>
    <n v="30"/>
    <m/>
    <x v="0"/>
    <s v="杭得利"/>
    <m/>
  </r>
  <r>
    <x v="7"/>
    <x v="48"/>
    <x v="310"/>
    <s v="长飞"/>
    <s v="A"/>
    <s v="A"/>
    <x v="0"/>
    <x v="0"/>
    <x v="1"/>
    <x v="0"/>
    <x v="329"/>
    <x v="4"/>
    <x v="91"/>
    <x v="73"/>
    <x v="21"/>
    <x v="2"/>
    <x v="0"/>
    <x v="106"/>
    <x v="111"/>
    <m/>
    <n v="0"/>
    <x v="82"/>
    <x v="89"/>
    <x v="1"/>
    <x v="0"/>
    <x v="0"/>
    <m/>
    <x v="0"/>
    <m/>
    <x v="17"/>
    <n v="30"/>
    <m/>
    <x v="0"/>
    <s v="杭得利"/>
    <m/>
  </r>
  <r>
    <x v="7"/>
    <x v="48"/>
    <x v="310"/>
    <s v="长飞"/>
    <s v="A"/>
    <s v="A"/>
    <x v="0"/>
    <x v="0"/>
    <x v="1"/>
    <x v="0"/>
    <x v="329"/>
    <x v="4"/>
    <x v="92"/>
    <x v="74"/>
    <x v="22"/>
    <x v="121"/>
    <x v="0"/>
    <x v="106"/>
    <x v="111"/>
    <m/>
    <n v="0"/>
    <x v="82"/>
    <x v="89"/>
    <x v="20"/>
    <x v="0"/>
    <x v="0"/>
    <m/>
    <x v="0"/>
    <m/>
    <x v="17"/>
    <n v="30"/>
    <m/>
    <x v="0"/>
    <s v="杭得利"/>
    <m/>
  </r>
  <r>
    <x v="0"/>
    <x v="48"/>
    <x v="311"/>
    <s v="长飞"/>
    <s v="A"/>
    <s v="B"/>
    <x v="2"/>
    <x v="2"/>
    <x v="2"/>
    <x v="0"/>
    <x v="376"/>
    <x v="3"/>
    <x v="3"/>
    <x v="0"/>
    <x v="1"/>
    <x v="3"/>
    <x v="0"/>
    <x v="10"/>
    <x v="111"/>
    <m/>
    <n v="0"/>
    <x v="0"/>
    <x v="21"/>
    <x v="2"/>
    <x v="0"/>
    <x v="0"/>
    <m/>
    <x v="0"/>
    <m/>
    <x v="17"/>
    <n v="30"/>
    <m/>
    <x v="2"/>
    <s v="张军"/>
    <m/>
  </r>
  <r>
    <x v="7"/>
    <x v="49"/>
    <x v="312"/>
    <s v="特发"/>
    <s v="A"/>
    <s v="A"/>
    <x v="69"/>
    <x v="69"/>
    <x v="2"/>
    <x v="0"/>
    <x v="377"/>
    <x v="3"/>
    <x v="8"/>
    <x v="0"/>
    <x v="1"/>
    <x v="3"/>
    <x v="0"/>
    <x v="124"/>
    <x v="111"/>
    <m/>
    <n v="0"/>
    <x v="92"/>
    <x v="90"/>
    <x v="2"/>
    <x v="0"/>
    <x v="0"/>
    <m/>
    <x v="0"/>
    <m/>
    <x v="17"/>
    <n v="30"/>
    <m/>
    <x v="2"/>
    <s v="张军"/>
    <m/>
  </r>
  <r>
    <x v="6"/>
    <x v="49"/>
    <x v="312"/>
    <s v="特发"/>
    <s v="A"/>
    <s v="A"/>
    <x v="69"/>
    <x v="69"/>
    <x v="2"/>
    <x v="0"/>
    <x v="377"/>
    <x v="3"/>
    <x v="8"/>
    <x v="0"/>
    <x v="1"/>
    <x v="3"/>
    <x v="0"/>
    <x v="124"/>
    <x v="111"/>
    <m/>
    <n v="0"/>
    <x v="28"/>
    <x v="0"/>
    <x v="2"/>
    <x v="0"/>
    <x v="0"/>
    <m/>
    <x v="0"/>
    <m/>
    <x v="17"/>
    <n v="30"/>
    <m/>
    <x v="2"/>
    <s v="张军"/>
    <m/>
  </r>
  <r>
    <x v="5"/>
    <x v="49"/>
    <x v="0"/>
    <s v="烽火"/>
    <s v="A"/>
    <s v="A"/>
    <x v="9"/>
    <x v="9"/>
    <x v="1"/>
    <x v="4"/>
    <x v="320"/>
    <x v="2"/>
    <x v="2"/>
    <x v="0"/>
    <x v="1"/>
    <x v="76"/>
    <x v="75"/>
    <x v="9"/>
    <x v="539"/>
    <m/>
    <n v="209300"/>
    <x v="55"/>
    <x v="19"/>
    <x v="3"/>
    <x v="693"/>
    <x v="320"/>
    <n v="180210"/>
    <x v="0"/>
    <m/>
    <x v="17"/>
    <n v="30"/>
    <m/>
    <x v="1"/>
    <s v="徐绪盛"/>
    <m/>
  </r>
  <r>
    <x v="5"/>
    <x v="49"/>
    <x v="0"/>
    <s v="烽火"/>
    <s v="A"/>
    <s v="A"/>
    <x v="9"/>
    <x v="9"/>
    <x v="1"/>
    <x v="4"/>
    <x v="320"/>
    <x v="2"/>
    <x v="2"/>
    <x v="0"/>
    <x v="1"/>
    <x v="3"/>
    <x v="0"/>
    <x v="9"/>
    <x v="111"/>
    <m/>
    <n v="0"/>
    <x v="20"/>
    <x v="22"/>
    <x v="3"/>
    <x v="0"/>
    <x v="0"/>
    <m/>
    <x v="0"/>
    <m/>
    <x v="17"/>
    <n v="30"/>
    <m/>
    <x v="1"/>
    <s v="徐绪盛"/>
    <m/>
  </r>
  <r>
    <x v="7"/>
    <x v="49"/>
    <x v="0"/>
    <s v="烽火"/>
    <s v="A"/>
    <s v="A"/>
    <x v="9"/>
    <x v="9"/>
    <x v="1"/>
    <x v="4"/>
    <x v="320"/>
    <x v="2"/>
    <x v="2"/>
    <x v="0"/>
    <x v="1"/>
    <x v="3"/>
    <x v="0"/>
    <x v="9"/>
    <x v="111"/>
    <m/>
    <n v="0"/>
    <x v="35"/>
    <x v="83"/>
    <x v="3"/>
    <x v="0"/>
    <x v="0"/>
    <m/>
    <x v="0"/>
    <m/>
    <x v="17"/>
    <n v="30"/>
    <m/>
    <x v="1"/>
    <s v="徐绪盛"/>
    <m/>
  </r>
  <r>
    <x v="7"/>
    <x v="49"/>
    <x v="0"/>
    <s v="烽火"/>
    <s v="A"/>
    <s v="A"/>
    <x v="9"/>
    <x v="9"/>
    <x v="1"/>
    <x v="4"/>
    <x v="320"/>
    <x v="2"/>
    <x v="2"/>
    <x v="0"/>
    <x v="1"/>
    <x v="3"/>
    <x v="0"/>
    <x v="9"/>
    <x v="111"/>
    <m/>
    <n v="0"/>
    <x v="67"/>
    <x v="36"/>
    <x v="3"/>
    <x v="0"/>
    <x v="0"/>
    <m/>
    <x v="0"/>
    <m/>
    <x v="17"/>
    <n v="30"/>
    <m/>
    <x v="1"/>
    <s v="徐绪盛"/>
    <m/>
  </r>
  <r>
    <x v="7"/>
    <x v="49"/>
    <x v="0"/>
    <s v="特发"/>
    <s v="A"/>
    <s v="B"/>
    <x v="20"/>
    <x v="19"/>
    <x v="1"/>
    <x v="0"/>
    <x v="378"/>
    <x v="4"/>
    <x v="11"/>
    <x v="0"/>
    <x v="2"/>
    <x v="1"/>
    <x v="0"/>
    <x v="110"/>
    <x v="111"/>
    <m/>
    <n v="0"/>
    <x v="67"/>
    <x v="65"/>
    <x v="1"/>
    <x v="0"/>
    <x v="0"/>
    <m/>
    <x v="0"/>
    <m/>
    <x v="17"/>
    <n v="30"/>
    <m/>
    <x v="4"/>
    <s v="柯童柱"/>
    <m/>
  </r>
  <r>
    <x v="5"/>
    <x v="49"/>
    <x v="0"/>
    <s v="其他"/>
    <s v="A"/>
    <s v="C"/>
    <x v="44"/>
    <x v="43"/>
    <x v="1"/>
    <x v="0"/>
    <x v="379"/>
    <x v="7"/>
    <x v="17"/>
    <x v="0"/>
    <x v="1"/>
    <x v="122"/>
    <x v="114"/>
    <x v="29"/>
    <x v="540"/>
    <m/>
    <n v="27200"/>
    <x v="55"/>
    <x v="78"/>
    <x v="1"/>
    <x v="694"/>
    <x v="321"/>
    <n v="180117"/>
    <x v="0"/>
    <m/>
    <x v="17"/>
    <n v="30"/>
    <m/>
    <x v="3"/>
    <s v="石浩宇"/>
    <m/>
  </r>
  <r>
    <x v="5"/>
    <x v="49"/>
    <x v="0"/>
    <s v="长飞"/>
    <s v="A"/>
    <s v="A"/>
    <x v="0"/>
    <x v="0"/>
    <x v="1"/>
    <x v="0"/>
    <x v="330"/>
    <x v="4"/>
    <x v="11"/>
    <x v="75"/>
    <x v="2"/>
    <x v="1"/>
    <x v="0"/>
    <x v="102"/>
    <x v="111"/>
    <m/>
    <n v="0"/>
    <x v="20"/>
    <x v="23"/>
    <x v="6"/>
    <x v="0"/>
    <x v="0"/>
    <m/>
    <x v="0"/>
    <m/>
    <x v="17"/>
    <n v="30"/>
    <m/>
    <x v="0"/>
    <s v="杭得利"/>
    <m/>
  </r>
  <r>
    <x v="7"/>
    <x v="49"/>
    <x v="0"/>
    <s v="长飞"/>
    <s v="A"/>
    <s v="A"/>
    <x v="0"/>
    <x v="0"/>
    <x v="1"/>
    <x v="0"/>
    <x v="330"/>
    <x v="4"/>
    <x v="11"/>
    <x v="0"/>
    <x v="2"/>
    <x v="2"/>
    <x v="0"/>
    <x v="102"/>
    <x v="111"/>
    <m/>
    <n v="0"/>
    <x v="91"/>
    <x v="82"/>
    <x v="6"/>
    <x v="0"/>
    <x v="0"/>
    <m/>
    <x v="0"/>
    <m/>
    <x v="17"/>
    <n v="30"/>
    <m/>
    <x v="0"/>
    <s v="杭得利"/>
    <m/>
  </r>
  <r>
    <x v="5"/>
    <x v="50"/>
    <x v="0"/>
    <s v="长飞"/>
    <s v="A"/>
    <s v="A"/>
    <x v="0"/>
    <x v="0"/>
    <x v="1"/>
    <x v="0"/>
    <x v="330"/>
    <x v="4"/>
    <x v="11"/>
    <x v="0"/>
    <x v="2"/>
    <x v="6"/>
    <x v="6"/>
    <x v="102"/>
    <x v="541"/>
    <m/>
    <n v="77500"/>
    <x v="78"/>
    <x v="76"/>
    <x v="6"/>
    <x v="626"/>
    <x v="237"/>
    <n v="180206"/>
    <x v="0"/>
    <m/>
    <x v="17"/>
    <n v="30"/>
    <m/>
    <x v="0"/>
    <s v="杭得利"/>
    <m/>
  </r>
  <r>
    <x v="5"/>
    <x v="50"/>
    <x v="0"/>
    <s v="长飞"/>
    <s v="A"/>
    <s v="A"/>
    <x v="5"/>
    <x v="5"/>
    <x v="1"/>
    <x v="0"/>
    <x v="380"/>
    <x v="2"/>
    <x v="9"/>
    <x v="0"/>
    <x v="1"/>
    <x v="27"/>
    <x v="0"/>
    <x v="69"/>
    <x v="111"/>
    <m/>
    <n v="0"/>
    <x v="22"/>
    <x v="81"/>
    <x v="29"/>
    <x v="0"/>
    <x v="0"/>
    <m/>
    <x v="0"/>
    <m/>
    <x v="30"/>
    <n v="90"/>
    <m/>
    <x v="4"/>
    <s v="柯童柱"/>
    <m/>
  </r>
  <r>
    <x v="5"/>
    <x v="50"/>
    <x v="0"/>
    <s v="其他"/>
    <s v="A"/>
    <s v="B"/>
    <x v="34"/>
    <x v="33"/>
    <x v="1"/>
    <x v="0"/>
    <x v="381"/>
    <x v="4"/>
    <x v="10"/>
    <x v="14"/>
    <x v="3"/>
    <x v="29"/>
    <x v="0"/>
    <x v="110"/>
    <x v="111"/>
    <m/>
    <n v="0"/>
    <x v="22"/>
    <x v="24"/>
    <x v="1"/>
    <x v="0"/>
    <x v="0"/>
    <m/>
    <x v="0"/>
    <m/>
    <x v="25"/>
    <n v="0"/>
    <m/>
    <x v="1"/>
    <s v="徐绪盛"/>
    <m/>
  </r>
  <r>
    <x v="5"/>
    <x v="51"/>
    <x v="0"/>
    <s v="长飞"/>
    <s v="A"/>
    <s v="C"/>
    <x v="7"/>
    <x v="7"/>
    <x v="1"/>
    <x v="7"/>
    <x v="382"/>
    <x v="2"/>
    <x v="2"/>
    <x v="0"/>
    <x v="16"/>
    <x v="1"/>
    <x v="0"/>
    <x v="87"/>
    <x v="111"/>
    <m/>
    <n v="0"/>
    <x v="20"/>
    <x v="65"/>
    <x v="1"/>
    <x v="0"/>
    <x v="0"/>
    <m/>
    <x v="0"/>
    <m/>
    <x v="30"/>
    <n v="90"/>
    <m/>
    <x v="4"/>
    <s v="柯童柱"/>
    <m/>
  </r>
  <r>
    <x v="5"/>
    <x v="51"/>
    <x v="313"/>
    <s v="烽火"/>
    <s v="A"/>
    <s v="A"/>
    <x v="9"/>
    <x v="9"/>
    <x v="1"/>
    <x v="3"/>
    <x v="0"/>
    <x v="5"/>
    <x v="37"/>
    <x v="0"/>
    <x v="1"/>
    <x v="42"/>
    <x v="40"/>
    <x v="141"/>
    <x v="542"/>
    <m/>
    <n v="66180"/>
    <x v="55"/>
    <x v="19"/>
    <x v="2"/>
    <x v="695"/>
    <x v="111"/>
    <n v="180212"/>
    <x v="0"/>
    <m/>
    <x v="17"/>
    <n v="30"/>
    <m/>
    <x v="1"/>
    <s v="徐绪盛"/>
    <m/>
  </r>
  <r>
    <x v="7"/>
    <x v="51"/>
    <x v="314"/>
    <s v="长飞"/>
    <s v="A"/>
    <s v="A"/>
    <x v="5"/>
    <x v="5"/>
    <x v="1"/>
    <x v="0"/>
    <x v="383"/>
    <x v="5"/>
    <x v="5"/>
    <x v="0"/>
    <x v="1"/>
    <x v="3"/>
    <x v="0"/>
    <x v="30"/>
    <x v="111"/>
    <m/>
    <n v="0"/>
    <x v="35"/>
    <x v="36"/>
    <x v="2"/>
    <x v="0"/>
    <x v="0"/>
    <m/>
    <x v="0"/>
    <m/>
    <x v="30"/>
    <n v="90"/>
    <m/>
    <x v="4"/>
    <s v="柯童柱"/>
    <m/>
  </r>
  <r>
    <x v="5"/>
    <x v="51"/>
    <x v="315"/>
    <s v="长飞"/>
    <s v="A"/>
    <s v="A"/>
    <x v="5"/>
    <x v="5"/>
    <x v="1"/>
    <x v="0"/>
    <x v="384"/>
    <x v="3"/>
    <x v="8"/>
    <x v="0"/>
    <x v="1"/>
    <x v="3"/>
    <x v="0"/>
    <x v="6"/>
    <x v="111"/>
    <m/>
    <n v="0"/>
    <x v="90"/>
    <x v="22"/>
    <x v="2"/>
    <x v="0"/>
    <x v="0"/>
    <m/>
    <x v="0"/>
    <m/>
    <x v="30"/>
    <n v="90"/>
    <m/>
    <x v="4"/>
    <s v="柯童柱"/>
    <m/>
  </r>
  <r>
    <x v="7"/>
    <x v="39"/>
    <x v="264"/>
    <s v="长飞"/>
    <s v="A"/>
    <s v="A"/>
    <x v="0"/>
    <x v="0"/>
    <x v="1"/>
    <x v="0"/>
    <x v="304"/>
    <x v="4"/>
    <x v="11"/>
    <x v="0"/>
    <x v="2"/>
    <x v="5"/>
    <x v="0"/>
    <x v="102"/>
    <x v="111"/>
    <m/>
    <n v="0"/>
    <x v="79"/>
    <x v="65"/>
    <x v="6"/>
    <x v="0"/>
    <x v="0"/>
    <m/>
    <x v="0"/>
    <m/>
    <x v="17"/>
    <n v="30"/>
    <m/>
    <x v="0"/>
    <s v="杭得利"/>
    <m/>
  </r>
  <r>
    <x v="5"/>
    <x v="51"/>
    <x v="0"/>
    <s v="长飞"/>
    <s v="A"/>
    <s v="A"/>
    <x v="5"/>
    <x v="5"/>
    <x v="1"/>
    <x v="0"/>
    <x v="385"/>
    <x v="2"/>
    <x v="35"/>
    <x v="0"/>
    <x v="1"/>
    <x v="10"/>
    <x v="10"/>
    <x v="43"/>
    <x v="543"/>
    <m/>
    <n v="135000"/>
    <x v="55"/>
    <x v="19"/>
    <x v="3"/>
    <x v="696"/>
    <x v="119"/>
    <n v="180212"/>
    <x v="0"/>
    <m/>
    <x v="30"/>
    <n v="90"/>
    <m/>
    <x v="4"/>
    <s v="柯童柱"/>
    <m/>
  </r>
  <r>
    <x v="5"/>
    <x v="51"/>
    <x v="0"/>
    <s v="长飞"/>
    <s v="A"/>
    <s v="A"/>
    <x v="5"/>
    <x v="5"/>
    <x v="1"/>
    <x v="0"/>
    <x v="385"/>
    <x v="2"/>
    <x v="35"/>
    <x v="0"/>
    <x v="1"/>
    <x v="59"/>
    <x v="58"/>
    <x v="43"/>
    <x v="544"/>
    <m/>
    <n v="180000"/>
    <x v="17"/>
    <x v="78"/>
    <x v="3"/>
    <x v="697"/>
    <x v="322"/>
    <s v="180213/23"/>
    <x v="0"/>
    <m/>
    <x v="30"/>
    <n v="90"/>
    <m/>
    <x v="4"/>
    <s v="柯童柱"/>
    <m/>
  </r>
  <r>
    <x v="5"/>
    <x v="51"/>
    <x v="0"/>
    <s v="长飞"/>
    <s v="A"/>
    <s v="C"/>
    <x v="7"/>
    <x v="7"/>
    <x v="1"/>
    <x v="7"/>
    <x v="386"/>
    <x v="2"/>
    <x v="41"/>
    <x v="43"/>
    <x v="8"/>
    <x v="1"/>
    <x v="0"/>
    <x v="35"/>
    <x v="111"/>
    <m/>
    <n v="0"/>
    <x v="20"/>
    <x v="65"/>
    <x v="1"/>
    <x v="0"/>
    <x v="0"/>
    <m/>
    <x v="0"/>
    <m/>
    <x v="30"/>
    <n v="90"/>
    <m/>
    <x v="4"/>
    <s v="柯童柱"/>
    <m/>
  </r>
  <r>
    <x v="5"/>
    <x v="51"/>
    <x v="0"/>
    <s v="长飞"/>
    <s v="A"/>
    <s v="C"/>
    <x v="7"/>
    <x v="7"/>
    <x v="1"/>
    <x v="7"/>
    <x v="386"/>
    <x v="4"/>
    <x v="86"/>
    <x v="0"/>
    <x v="6"/>
    <x v="39"/>
    <x v="0"/>
    <x v="23"/>
    <x v="111"/>
    <m/>
    <n v="0"/>
    <x v="20"/>
    <x v="65"/>
    <x v="1"/>
    <x v="0"/>
    <x v="0"/>
    <m/>
    <x v="0"/>
    <m/>
    <x v="30"/>
    <n v="90"/>
    <m/>
    <x v="4"/>
    <s v="柯童柱"/>
    <m/>
  </r>
  <r>
    <x v="5"/>
    <x v="51"/>
    <x v="0"/>
    <s v="长飞"/>
    <s v="A"/>
    <s v="C"/>
    <x v="7"/>
    <x v="7"/>
    <x v="1"/>
    <x v="7"/>
    <x v="386"/>
    <x v="2"/>
    <x v="2"/>
    <x v="0"/>
    <x v="1"/>
    <x v="61"/>
    <x v="0"/>
    <x v="86"/>
    <x v="111"/>
    <m/>
    <n v="0"/>
    <x v="20"/>
    <x v="65"/>
    <x v="1"/>
    <x v="0"/>
    <x v="0"/>
    <m/>
    <x v="0"/>
    <m/>
    <x v="30"/>
    <n v="90"/>
    <m/>
    <x v="4"/>
    <s v="柯童柱"/>
    <m/>
  </r>
  <r>
    <x v="5"/>
    <x v="51"/>
    <x v="0"/>
    <s v="长飞"/>
    <s v="A"/>
    <s v="C"/>
    <x v="7"/>
    <x v="7"/>
    <x v="1"/>
    <x v="7"/>
    <x v="386"/>
    <x v="2"/>
    <x v="14"/>
    <x v="0"/>
    <x v="8"/>
    <x v="2"/>
    <x v="0"/>
    <x v="138"/>
    <x v="111"/>
    <m/>
    <n v="0"/>
    <x v="20"/>
    <x v="65"/>
    <x v="1"/>
    <x v="0"/>
    <x v="0"/>
    <m/>
    <x v="0"/>
    <m/>
    <x v="30"/>
    <n v="90"/>
    <m/>
    <x v="4"/>
    <s v="柯童柱"/>
    <m/>
  </r>
  <r>
    <x v="5"/>
    <x v="51"/>
    <x v="0"/>
    <s v="烽火"/>
    <s v="A"/>
    <s v="A"/>
    <x v="9"/>
    <x v="9"/>
    <x v="4"/>
    <x v="0"/>
    <x v="387"/>
    <x v="2"/>
    <x v="20"/>
    <x v="0"/>
    <x v="3"/>
    <x v="45"/>
    <x v="43"/>
    <x v="5"/>
    <x v="216"/>
    <m/>
    <n v="1560"/>
    <x v="75"/>
    <x v="48"/>
    <x v="1"/>
    <x v="698"/>
    <x v="3"/>
    <m/>
    <x v="0"/>
    <m/>
    <x v="17"/>
    <n v="30"/>
    <m/>
    <x v="1"/>
    <s v="徐绪盛"/>
    <m/>
  </r>
  <r>
    <x v="7"/>
    <x v="51"/>
    <x v="0"/>
    <s v="长飞"/>
    <s v="A"/>
    <s v="A"/>
    <x v="0"/>
    <x v="0"/>
    <x v="1"/>
    <x v="0"/>
    <x v="329"/>
    <x v="8"/>
    <x v="33"/>
    <x v="0"/>
    <x v="1"/>
    <x v="11"/>
    <x v="0"/>
    <x v="123"/>
    <x v="111"/>
    <m/>
    <n v="0"/>
    <x v="35"/>
    <x v="81"/>
    <x v="1"/>
    <x v="0"/>
    <x v="0"/>
    <m/>
    <x v="0"/>
    <m/>
    <x v="17"/>
    <n v="30"/>
    <m/>
    <x v="0"/>
    <s v="杭得利"/>
    <m/>
  </r>
  <r>
    <x v="5"/>
    <x v="51"/>
    <x v="316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88"/>
    <x v="86"/>
    <x v="2"/>
    <x v="699"/>
    <x v="227"/>
    <s v="180212/13"/>
    <x v="0"/>
    <m/>
    <x v="17"/>
    <n v="30"/>
    <m/>
    <x v="0"/>
    <s v="杭得利"/>
    <m/>
  </r>
  <r>
    <x v="5"/>
    <x v="52"/>
    <x v="0"/>
    <s v="长飞"/>
    <s v="A"/>
    <s v="A"/>
    <x v="5"/>
    <x v="5"/>
    <x v="1"/>
    <x v="0"/>
    <x v="388"/>
    <x v="2"/>
    <x v="9"/>
    <x v="0"/>
    <x v="1"/>
    <x v="22"/>
    <x v="0"/>
    <x v="69"/>
    <x v="111"/>
    <m/>
    <n v="0"/>
    <x v="22"/>
    <x v="81"/>
    <x v="30"/>
    <x v="0"/>
    <x v="0"/>
    <m/>
    <x v="0"/>
    <m/>
    <x v="30"/>
    <n v="90"/>
    <m/>
    <x v="4"/>
    <s v="柯童柱"/>
    <m/>
  </r>
  <r>
    <x v="5"/>
    <x v="47"/>
    <x v="309"/>
    <s v="长飞"/>
    <s v="A"/>
    <s v="A"/>
    <x v="5"/>
    <x v="5"/>
    <x v="1"/>
    <x v="0"/>
    <x v="374"/>
    <x v="3"/>
    <x v="3"/>
    <x v="0"/>
    <x v="1"/>
    <x v="27"/>
    <x v="0"/>
    <x v="64"/>
    <x v="111"/>
    <m/>
    <n v="0"/>
    <x v="20"/>
    <x v="23"/>
    <x v="2"/>
    <x v="0"/>
    <x v="0"/>
    <m/>
    <x v="0"/>
    <m/>
    <x v="30"/>
    <n v="90"/>
    <m/>
    <x v="4"/>
    <s v="柯童柱"/>
    <m/>
  </r>
  <r>
    <x v="5"/>
    <x v="51"/>
    <x v="0"/>
    <s v="长飞"/>
    <s v="A"/>
    <s v="A"/>
    <x v="5"/>
    <x v="5"/>
    <x v="1"/>
    <x v="0"/>
    <x v="385"/>
    <x v="2"/>
    <x v="35"/>
    <x v="0"/>
    <x v="1"/>
    <x v="10"/>
    <x v="0"/>
    <x v="43"/>
    <x v="111"/>
    <m/>
    <n v="0"/>
    <x v="20"/>
    <x v="23"/>
    <x v="3"/>
    <x v="0"/>
    <x v="0"/>
    <m/>
    <x v="0"/>
    <m/>
    <x v="30"/>
    <n v="90"/>
    <m/>
    <x v="4"/>
    <s v="柯童柱"/>
    <m/>
  </r>
  <r>
    <x v="5"/>
    <x v="52"/>
    <x v="0"/>
    <s v="长飞"/>
    <s v="A"/>
    <s v="A"/>
    <x v="5"/>
    <x v="5"/>
    <x v="1"/>
    <x v="0"/>
    <x v="389"/>
    <x v="2"/>
    <x v="2"/>
    <x v="76"/>
    <x v="1"/>
    <x v="10"/>
    <x v="10"/>
    <x v="67"/>
    <x v="545"/>
    <m/>
    <n v="155100"/>
    <x v="55"/>
    <x v="19"/>
    <x v="2"/>
    <x v="700"/>
    <x v="119"/>
    <n v="180117"/>
    <x v="0"/>
    <m/>
    <x v="30"/>
    <n v="90"/>
    <m/>
    <x v="4"/>
    <s v="柯童柱"/>
    <m/>
  </r>
  <r>
    <x v="5"/>
    <x v="52"/>
    <x v="0"/>
    <s v="长飞"/>
    <s v="A"/>
    <s v="A"/>
    <x v="5"/>
    <x v="5"/>
    <x v="1"/>
    <x v="0"/>
    <x v="389"/>
    <x v="2"/>
    <x v="2"/>
    <x v="0"/>
    <x v="1"/>
    <x v="9"/>
    <x v="45"/>
    <x v="67"/>
    <x v="244"/>
    <m/>
    <n v="108570"/>
    <x v="17"/>
    <x v="78"/>
    <x v="2"/>
    <x v="701"/>
    <x v="117"/>
    <n v="180223"/>
    <x v="0"/>
    <m/>
    <x v="30"/>
    <n v="90"/>
    <m/>
    <x v="4"/>
    <s v="柯童柱"/>
    <m/>
  </r>
  <r>
    <x v="2"/>
    <x v="0"/>
    <x v="0"/>
    <s v="其他"/>
    <s v="B"/>
    <s v="A"/>
    <x v="28"/>
    <x v="27"/>
    <x v="1"/>
    <x v="0"/>
    <x v="390"/>
    <x v="4"/>
    <x v="73"/>
    <x v="0"/>
    <x v="2"/>
    <x v="22"/>
    <x v="23"/>
    <x v="32"/>
    <x v="546"/>
    <m/>
    <n v="23850"/>
    <x v="53"/>
    <x v="25"/>
    <x v="6"/>
    <x v="702"/>
    <x v="323"/>
    <n v="180106"/>
    <x v="355"/>
    <d v="2018-02-24T00:00:00"/>
    <x v="19"/>
    <n v="30"/>
    <m/>
    <x v="0"/>
    <s v="杭得利"/>
    <s v="此单开始是烽火送楚天，2.12日对账烽火让跟楚天单独结算，重新做合同，发票开到楚天"/>
  </r>
  <r>
    <x v="6"/>
    <x v="52"/>
    <x v="317"/>
    <s v="长飞"/>
    <s v="A"/>
    <s v="A"/>
    <x v="0"/>
    <x v="0"/>
    <x v="1"/>
    <x v="0"/>
    <x v="330"/>
    <x v="5"/>
    <x v="5"/>
    <x v="77"/>
    <x v="1"/>
    <x v="9"/>
    <x v="0"/>
    <x v="0"/>
    <x v="111"/>
    <m/>
    <n v="0"/>
    <x v="28"/>
    <x v="0"/>
    <x v="3"/>
    <x v="0"/>
    <x v="0"/>
    <m/>
    <x v="0"/>
    <m/>
    <x v="17"/>
    <n v="30"/>
    <m/>
    <x v="0"/>
    <s v="杭得利"/>
    <m/>
  </r>
  <r>
    <x v="5"/>
    <x v="53"/>
    <x v="0"/>
    <s v="其他"/>
    <s v="A"/>
    <s v="C"/>
    <x v="44"/>
    <x v="43"/>
    <x v="1"/>
    <x v="0"/>
    <x v="391"/>
    <x v="7"/>
    <x v="17"/>
    <x v="0"/>
    <x v="1"/>
    <x v="29"/>
    <x v="28"/>
    <x v="29"/>
    <x v="547"/>
    <m/>
    <n v="8000"/>
    <x v="55"/>
    <x v="78"/>
    <x v="1"/>
    <x v="694"/>
    <x v="324"/>
    <n v="180117"/>
    <x v="0"/>
    <m/>
    <x v="17"/>
    <n v="30"/>
    <m/>
    <x v="3"/>
    <s v="石浩宇"/>
    <m/>
  </r>
  <r>
    <x v="7"/>
    <x v="54"/>
    <x v="0"/>
    <s v="长飞"/>
    <s v="A"/>
    <s v="A"/>
    <x v="5"/>
    <x v="5"/>
    <x v="1"/>
    <x v="0"/>
    <x v="392"/>
    <x v="2"/>
    <x v="2"/>
    <x v="0"/>
    <x v="1"/>
    <x v="123"/>
    <x v="0"/>
    <x v="67"/>
    <x v="111"/>
    <m/>
    <n v="0"/>
    <x v="82"/>
    <x v="79"/>
    <x v="2"/>
    <x v="0"/>
    <x v="0"/>
    <m/>
    <x v="0"/>
    <m/>
    <x v="30"/>
    <n v="90"/>
    <m/>
    <x v="4"/>
    <s v="柯童柱"/>
    <m/>
  </r>
  <r>
    <x v="5"/>
    <x v="46"/>
    <x v="0"/>
    <s v="烽火"/>
    <s v="A"/>
    <s v="A"/>
    <x v="9"/>
    <x v="9"/>
    <x v="1"/>
    <x v="4"/>
    <x v="393"/>
    <x v="4"/>
    <x v="73"/>
    <x v="0"/>
    <x v="2"/>
    <x v="17"/>
    <x v="18"/>
    <x v="54"/>
    <x v="548"/>
    <m/>
    <n v="11151"/>
    <x v="55"/>
    <x v="19"/>
    <x v="1"/>
    <x v="703"/>
    <x v="325"/>
    <n v="180206"/>
    <x v="0"/>
    <m/>
    <x v="17"/>
    <n v="30"/>
    <m/>
    <x v="1"/>
    <s v="徐绪盛"/>
    <m/>
  </r>
  <r>
    <x v="5"/>
    <x v="46"/>
    <x v="0"/>
    <s v="烽火"/>
    <s v="A"/>
    <s v="A"/>
    <x v="9"/>
    <x v="9"/>
    <x v="1"/>
    <x v="3"/>
    <x v="393"/>
    <x v="4"/>
    <x v="73"/>
    <x v="0"/>
    <x v="2"/>
    <x v="103"/>
    <x v="98"/>
    <x v="54"/>
    <x v="549"/>
    <m/>
    <n v="5575.5"/>
    <x v="55"/>
    <x v="19"/>
    <x v="1"/>
    <x v="704"/>
    <x v="326"/>
    <n v="180206"/>
    <x v="0"/>
    <m/>
    <x v="17"/>
    <n v="30"/>
    <m/>
    <x v="1"/>
    <s v="徐绪盛"/>
    <m/>
  </r>
  <r>
    <x v="6"/>
    <x v="49"/>
    <x v="0"/>
    <s v="烽火"/>
    <s v="A"/>
    <s v="A"/>
    <x v="9"/>
    <x v="9"/>
    <x v="1"/>
    <x v="4"/>
    <x v="320"/>
    <x v="2"/>
    <x v="2"/>
    <x v="0"/>
    <x v="1"/>
    <x v="60"/>
    <x v="0"/>
    <x v="9"/>
    <x v="111"/>
    <m/>
    <n v="0"/>
    <x v="28"/>
    <x v="0"/>
    <x v="3"/>
    <x v="0"/>
    <x v="0"/>
    <m/>
    <x v="0"/>
    <m/>
    <x v="17"/>
    <n v="30"/>
    <m/>
    <x v="1"/>
    <s v="徐绪盛"/>
    <m/>
  </r>
  <r>
    <x v="6"/>
    <x v="55"/>
    <x v="318"/>
    <s v="长飞"/>
    <s v="A"/>
    <s v="A"/>
    <x v="0"/>
    <x v="0"/>
    <x v="1"/>
    <x v="0"/>
    <x v="330"/>
    <x v="5"/>
    <x v="5"/>
    <x v="0"/>
    <x v="1"/>
    <x v="48"/>
    <x v="0"/>
    <x v="125"/>
    <x v="111"/>
    <m/>
    <n v="0"/>
    <x v="28"/>
    <x v="0"/>
    <x v="2"/>
    <x v="0"/>
    <x v="0"/>
    <m/>
    <x v="0"/>
    <m/>
    <x v="17"/>
    <n v="30"/>
    <m/>
    <x v="0"/>
    <s v="杭得利"/>
    <m/>
  </r>
  <r>
    <x v="6"/>
    <x v="55"/>
    <x v="318"/>
    <s v="长飞"/>
    <s v="A"/>
    <s v="A"/>
    <x v="0"/>
    <x v="0"/>
    <x v="1"/>
    <x v="0"/>
    <x v="330"/>
    <x v="5"/>
    <x v="5"/>
    <x v="0"/>
    <x v="1"/>
    <x v="48"/>
    <x v="0"/>
    <x v="125"/>
    <x v="111"/>
    <m/>
    <n v="0"/>
    <x v="28"/>
    <x v="0"/>
    <x v="2"/>
    <x v="0"/>
    <x v="0"/>
    <m/>
    <x v="0"/>
    <m/>
    <x v="17"/>
    <n v="30"/>
    <m/>
    <x v="0"/>
    <s v="杭得利"/>
    <m/>
  </r>
  <r>
    <x v="5"/>
    <x v="56"/>
    <x v="0"/>
    <s v="其他"/>
    <s v="A"/>
    <s v="B"/>
    <x v="34"/>
    <x v="33"/>
    <x v="1"/>
    <x v="0"/>
    <x v="394"/>
    <x v="2"/>
    <x v="9"/>
    <x v="0"/>
    <x v="1"/>
    <x v="66"/>
    <x v="0"/>
    <x v="79"/>
    <x v="111"/>
    <m/>
    <n v="0"/>
    <x v="90"/>
    <x v="78"/>
    <x v="2"/>
    <x v="0"/>
    <x v="0"/>
    <m/>
    <x v="0"/>
    <m/>
    <x v="25"/>
    <n v="0"/>
    <m/>
    <x v="1"/>
    <s v="徐绪盛"/>
    <m/>
  </r>
  <r>
    <x v="5"/>
    <x v="56"/>
    <x v="0"/>
    <s v="其他"/>
    <s v="A"/>
    <s v="B"/>
    <x v="34"/>
    <x v="33"/>
    <x v="1"/>
    <x v="0"/>
    <x v="394"/>
    <x v="2"/>
    <x v="93"/>
    <x v="0"/>
    <x v="12"/>
    <x v="32"/>
    <x v="0"/>
    <x v="139"/>
    <x v="111"/>
    <m/>
    <n v="0"/>
    <x v="90"/>
    <x v="78"/>
    <x v="1"/>
    <x v="0"/>
    <x v="0"/>
    <m/>
    <x v="0"/>
    <m/>
    <x v="25"/>
    <n v="0"/>
    <m/>
    <x v="1"/>
    <s v="徐绪盛"/>
    <m/>
  </r>
  <r>
    <x v="5"/>
    <x v="56"/>
    <x v="0"/>
    <s v="其他"/>
    <s v="A"/>
    <s v="B"/>
    <x v="34"/>
    <x v="33"/>
    <x v="1"/>
    <x v="0"/>
    <x v="395"/>
    <x v="2"/>
    <x v="93"/>
    <x v="0"/>
    <x v="12"/>
    <x v="39"/>
    <x v="0"/>
    <x v="139"/>
    <x v="111"/>
    <m/>
    <n v="0"/>
    <x v="90"/>
    <x v="78"/>
    <x v="1"/>
    <x v="0"/>
    <x v="0"/>
    <m/>
    <x v="0"/>
    <m/>
    <x v="25"/>
    <n v="0"/>
    <m/>
    <x v="1"/>
    <s v="徐绪盛"/>
    <m/>
  </r>
  <r>
    <x v="7"/>
    <x v="56"/>
    <x v="0"/>
    <s v="长飞"/>
    <s v="A"/>
    <s v="A"/>
    <x v="0"/>
    <x v="0"/>
    <x v="1"/>
    <x v="0"/>
    <x v="396"/>
    <x v="2"/>
    <x v="2"/>
    <x v="0"/>
    <x v="1"/>
    <x v="9"/>
    <x v="0"/>
    <x v="86"/>
    <x v="111"/>
    <m/>
    <n v="0"/>
    <x v="93"/>
    <x v="67"/>
    <x v="3"/>
    <x v="0"/>
    <x v="0"/>
    <m/>
    <x v="0"/>
    <m/>
    <x v="17"/>
    <n v="30"/>
    <m/>
    <x v="0"/>
    <s v="杭得利"/>
    <m/>
  </r>
  <r>
    <x v="7"/>
    <x v="56"/>
    <x v="0"/>
    <s v="长飞"/>
    <s v="A"/>
    <s v="A"/>
    <x v="0"/>
    <x v="0"/>
    <x v="1"/>
    <x v="0"/>
    <x v="396"/>
    <x v="2"/>
    <x v="2"/>
    <x v="0"/>
    <x v="8"/>
    <x v="59"/>
    <x v="0"/>
    <x v="86"/>
    <x v="111"/>
    <m/>
    <n v="0"/>
    <x v="94"/>
    <x v="91"/>
    <x v="3"/>
    <x v="0"/>
    <x v="0"/>
    <m/>
    <x v="0"/>
    <m/>
    <x v="17"/>
    <n v="30"/>
    <m/>
    <x v="0"/>
    <s v="杭得利"/>
    <m/>
  </r>
  <r>
    <x v="5"/>
    <x v="56"/>
    <x v="0"/>
    <s v="烽火"/>
    <s v="A"/>
    <s v="A"/>
    <x v="9"/>
    <x v="9"/>
    <x v="1"/>
    <x v="3"/>
    <x v="397"/>
    <x v="2"/>
    <x v="9"/>
    <x v="0"/>
    <x v="1"/>
    <x v="22"/>
    <x v="23"/>
    <x v="56"/>
    <x v="214"/>
    <m/>
    <n v="17925"/>
    <x v="17"/>
    <x v="19"/>
    <x v="2"/>
    <x v="705"/>
    <x v="101"/>
    <n v="180205"/>
    <x v="0"/>
    <m/>
    <x v="17"/>
    <n v="30"/>
    <m/>
    <x v="1"/>
    <s v="徐绪盛"/>
    <m/>
  </r>
  <r>
    <x v="7"/>
    <x v="13"/>
    <x v="9"/>
    <s v="富通"/>
    <s v="A"/>
    <s v="C"/>
    <x v="14"/>
    <x v="14"/>
    <x v="1"/>
    <x v="0"/>
    <x v="16"/>
    <x v="3"/>
    <x v="8"/>
    <x v="0"/>
    <x v="1"/>
    <x v="51"/>
    <x v="0"/>
    <x v="10"/>
    <x v="111"/>
    <m/>
    <n v="0"/>
    <x v="35"/>
    <x v="81"/>
    <x v="2"/>
    <x v="0"/>
    <x v="0"/>
    <m/>
    <x v="0"/>
    <m/>
    <x v="17"/>
    <n v="30"/>
    <m/>
    <x v="1"/>
    <s v="徐绪盛"/>
    <m/>
  </r>
  <r>
    <x v="5"/>
    <x v="56"/>
    <x v="0"/>
    <s v="其他"/>
    <s v="C"/>
    <s v="A"/>
    <x v="70"/>
    <x v="70"/>
    <x v="1"/>
    <x v="0"/>
    <x v="398"/>
    <x v="2"/>
    <x v="14"/>
    <x v="57"/>
    <x v="2"/>
    <x v="46"/>
    <x v="44"/>
    <x v="26"/>
    <x v="550"/>
    <n v="975"/>
    <n v="0"/>
    <x v="17"/>
    <x v="19"/>
    <x v="1"/>
    <x v="706"/>
    <x v="150"/>
    <n v="180106"/>
    <x v="0"/>
    <m/>
    <x v="25"/>
    <n v="0"/>
    <m/>
    <x v="0"/>
    <s v="杭得利"/>
    <s v="2.24日收电汇975元整"/>
  </r>
  <r>
    <x v="5"/>
    <x v="56"/>
    <x v="0"/>
    <s v="烽火"/>
    <s v="A"/>
    <s v="B"/>
    <x v="10"/>
    <x v="10"/>
    <x v="1"/>
    <x v="0"/>
    <x v="399"/>
    <x v="7"/>
    <x v="63"/>
    <x v="78"/>
    <x v="1"/>
    <x v="42"/>
    <x v="40"/>
    <x v="115"/>
    <x v="386"/>
    <m/>
    <n v="113100"/>
    <x v="17"/>
    <x v="19"/>
    <x v="2"/>
    <x v="707"/>
    <x v="224"/>
    <n v="180101"/>
    <x v="0"/>
    <m/>
    <x v="17"/>
    <n v="30"/>
    <m/>
    <x v="0"/>
    <s v="杭得利"/>
    <m/>
  </r>
  <r>
    <x v="5"/>
    <x v="56"/>
    <x v="319"/>
    <s v="富通"/>
    <s v="A"/>
    <s v="B"/>
    <x v="17"/>
    <x v="16"/>
    <x v="1"/>
    <x v="0"/>
    <x v="400"/>
    <x v="3"/>
    <x v="8"/>
    <x v="0"/>
    <x v="1"/>
    <x v="93"/>
    <x v="0"/>
    <x v="13"/>
    <x v="111"/>
    <m/>
    <n v="0"/>
    <x v="90"/>
    <x v="22"/>
    <x v="2"/>
    <x v="0"/>
    <x v="0"/>
    <m/>
    <x v="0"/>
    <m/>
    <x v="17"/>
    <n v="30"/>
    <m/>
    <x v="3"/>
    <s v="石浩宇"/>
    <m/>
  </r>
  <r>
    <x v="5"/>
    <x v="56"/>
    <x v="0"/>
    <s v="富通"/>
    <s v="A"/>
    <s v="B"/>
    <x v="17"/>
    <x v="16"/>
    <x v="1"/>
    <x v="0"/>
    <x v="401"/>
    <x v="2"/>
    <x v="9"/>
    <x v="0"/>
    <x v="1"/>
    <x v="1"/>
    <x v="0"/>
    <x v="8"/>
    <x v="111"/>
    <m/>
    <n v="0"/>
    <x v="90"/>
    <x v="22"/>
    <x v="3"/>
    <x v="0"/>
    <x v="0"/>
    <m/>
    <x v="0"/>
    <m/>
    <x v="17"/>
    <n v="30"/>
    <m/>
    <x v="3"/>
    <s v="石浩宇"/>
    <m/>
  </r>
  <r>
    <x v="5"/>
    <x v="56"/>
    <x v="320"/>
    <s v="烽火"/>
    <s v="A"/>
    <s v="B"/>
    <x v="10"/>
    <x v="10"/>
    <x v="1"/>
    <x v="0"/>
    <x v="236"/>
    <x v="5"/>
    <x v="5"/>
    <x v="0"/>
    <x v="1"/>
    <x v="48"/>
    <x v="46"/>
    <x v="48"/>
    <x v="389"/>
    <m/>
    <n v="228000"/>
    <x v="55"/>
    <x v="48"/>
    <x v="2"/>
    <x v="708"/>
    <x v="227"/>
    <s v="180213/14"/>
    <x v="0"/>
    <m/>
    <x v="17"/>
    <n v="30"/>
    <m/>
    <x v="0"/>
    <s v="杭得利"/>
    <m/>
  </r>
  <r>
    <x v="5"/>
    <x v="57"/>
    <x v="0"/>
    <s v="长飞"/>
    <s v="A"/>
    <s v="B"/>
    <x v="2"/>
    <x v="2"/>
    <x v="1"/>
    <x v="0"/>
    <x v="323"/>
    <x v="2"/>
    <x v="9"/>
    <x v="45"/>
    <x v="1"/>
    <x v="42"/>
    <x v="0"/>
    <x v="100"/>
    <x v="111"/>
    <m/>
    <n v="0"/>
    <x v="90"/>
    <x v="23"/>
    <x v="2"/>
    <x v="0"/>
    <x v="0"/>
    <m/>
    <x v="0"/>
    <m/>
    <x v="17"/>
    <n v="30"/>
    <m/>
    <x v="2"/>
    <s v="张军"/>
    <m/>
  </r>
  <r>
    <x v="5"/>
    <x v="57"/>
    <x v="321"/>
    <s v="长飞"/>
    <s v="A"/>
    <s v="B"/>
    <x v="2"/>
    <x v="2"/>
    <x v="1"/>
    <x v="0"/>
    <x v="376"/>
    <x v="3"/>
    <x v="8"/>
    <x v="0"/>
    <x v="1"/>
    <x v="71"/>
    <x v="0"/>
    <x v="98"/>
    <x v="111"/>
    <m/>
    <n v="0"/>
    <x v="90"/>
    <x v="23"/>
    <x v="2"/>
    <x v="0"/>
    <x v="0"/>
    <m/>
    <x v="0"/>
    <m/>
    <x v="17"/>
    <n v="30"/>
    <m/>
    <x v="2"/>
    <s v="张军"/>
    <m/>
  </r>
  <r>
    <x v="6"/>
    <x v="9"/>
    <x v="0"/>
    <s v="烽火"/>
    <s v="A"/>
    <s v="B"/>
    <x v="10"/>
    <x v="10"/>
    <x v="1"/>
    <x v="0"/>
    <x v="241"/>
    <x v="4"/>
    <x v="73"/>
    <x v="0"/>
    <x v="2"/>
    <x v="22"/>
    <x v="0"/>
    <x v="77"/>
    <x v="111"/>
    <m/>
    <n v="0"/>
    <x v="28"/>
    <x v="0"/>
    <x v="6"/>
    <x v="0"/>
    <x v="0"/>
    <m/>
    <x v="0"/>
    <m/>
    <x v="17"/>
    <n v="30"/>
    <m/>
    <x v="0"/>
    <s v="杭得利"/>
    <m/>
  </r>
  <r>
    <x v="1"/>
    <x v="57"/>
    <x v="0"/>
    <s v="烽火"/>
    <s v="A"/>
    <s v="B"/>
    <x v="10"/>
    <x v="10"/>
    <x v="1"/>
    <x v="0"/>
    <x v="402"/>
    <x v="4"/>
    <x v="72"/>
    <x v="0"/>
    <x v="1"/>
    <x v="42"/>
    <x v="40"/>
    <x v="117"/>
    <x v="551"/>
    <m/>
    <n v="99600"/>
    <x v="17"/>
    <x v="19"/>
    <x v="2"/>
    <x v="709"/>
    <x v="224"/>
    <n v="171214"/>
    <x v="0"/>
    <m/>
    <x v="17"/>
    <n v="30"/>
    <m/>
    <x v="0"/>
    <s v="杭得利"/>
    <m/>
  </r>
  <r>
    <x v="6"/>
    <x v="39"/>
    <x v="255"/>
    <s v="烽火"/>
    <s v="A"/>
    <s v="B"/>
    <x v="10"/>
    <x v="10"/>
    <x v="1"/>
    <x v="0"/>
    <x v="319"/>
    <x v="4"/>
    <x v="44"/>
    <x v="0"/>
    <x v="1"/>
    <x v="96"/>
    <x v="0"/>
    <x v="35"/>
    <x v="111"/>
    <m/>
    <n v="0"/>
    <x v="28"/>
    <x v="0"/>
    <x v="2"/>
    <x v="0"/>
    <x v="0"/>
    <m/>
    <x v="0"/>
    <m/>
    <x v="17"/>
    <n v="30"/>
    <m/>
    <x v="0"/>
    <s v="杭得利"/>
    <m/>
  </r>
  <r>
    <x v="1"/>
    <x v="57"/>
    <x v="0"/>
    <s v="烽火"/>
    <s v="A"/>
    <s v="B"/>
    <x v="10"/>
    <x v="10"/>
    <x v="1"/>
    <x v="0"/>
    <x v="402"/>
    <x v="4"/>
    <x v="72"/>
    <x v="0"/>
    <x v="1"/>
    <x v="95"/>
    <x v="0"/>
    <x v="117"/>
    <x v="111"/>
    <m/>
    <n v="0"/>
    <x v="28"/>
    <x v="0"/>
    <x v="2"/>
    <x v="0"/>
    <x v="0"/>
    <m/>
    <x v="0"/>
    <m/>
    <x v="17"/>
    <n v="30"/>
    <m/>
    <x v="0"/>
    <s v="杭得利"/>
    <m/>
  </r>
  <r>
    <x v="5"/>
    <x v="57"/>
    <x v="322"/>
    <s v="长飞"/>
    <s v="A"/>
    <s v="C"/>
    <x v="6"/>
    <x v="6"/>
    <x v="3"/>
    <x v="0"/>
    <x v="0"/>
    <x v="3"/>
    <x v="8"/>
    <x v="0"/>
    <x v="1"/>
    <x v="37"/>
    <x v="0"/>
    <x v="113"/>
    <x v="111"/>
    <m/>
    <n v="0"/>
    <x v="90"/>
    <x v="19"/>
    <x v="4"/>
    <x v="0"/>
    <x v="0"/>
    <m/>
    <x v="0"/>
    <m/>
    <x v="17"/>
    <n v="30"/>
    <m/>
    <x v="3"/>
    <s v="石浩宇"/>
    <m/>
  </r>
  <r>
    <x v="5"/>
    <x v="57"/>
    <x v="322"/>
    <s v="长飞"/>
    <s v="A"/>
    <s v="C"/>
    <x v="6"/>
    <x v="6"/>
    <x v="3"/>
    <x v="0"/>
    <x v="0"/>
    <x v="3"/>
    <x v="8"/>
    <x v="0"/>
    <x v="1"/>
    <x v="37"/>
    <x v="0"/>
    <x v="113"/>
    <x v="111"/>
    <m/>
    <n v="0"/>
    <x v="22"/>
    <x v="23"/>
    <x v="4"/>
    <x v="0"/>
    <x v="0"/>
    <m/>
    <x v="0"/>
    <m/>
    <x v="17"/>
    <n v="30"/>
    <m/>
    <x v="3"/>
    <s v="石浩宇"/>
    <m/>
  </r>
  <r>
    <x v="7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79"/>
    <x v="65"/>
    <x v="2"/>
    <x v="0"/>
    <x v="0"/>
    <m/>
    <x v="0"/>
    <m/>
    <x v="25"/>
    <n v="0"/>
    <m/>
    <x v="1"/>
    <s v="徐绪盛"/>
    <m/>
  </r>
  <r>
    <x v="7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1"/>
    <x v="82"/>
    <x v="2"/>
    <x v="0"/>
    <x v="0"/>
    <m/>
    <x v="0"/>
    <m/>
    <x v="25"/>
    <n v="0"/>
    <m/>
    <x v="1"/>
    <s v="徐绪盛"/>
    <m/>
  </r>
  <r>
    <x v="7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82"/>
    <x v="89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14"/>
    <x v="57"/>
    <x v="323"/>
    <s v="其他"/>
    <s v="A"/>
    <s v="B"/>
    <x v="34"/>
    <x v="33"/>
    <x v="1"/>
    <x v="0"/>
    <x v="403"/>
    <x v="3"/>
    <x v="8"/>
    <x v="0"/>
    <x v="1"/>
    <x v="3"/>
    <x v="0"/>
    <x v="47"/>
    <x v="111"/>
    <m/>
    <n v="0"/>
    <x v="95"/>
    <x v="92"/>
    <x v="2"/>
    <x v="0"/>
    <x v="0"/>
    <m/>
    <x v="0"/>
    <m/>
    <x v="25"/>
    <n v="0"/>
    <m/>
    <x v="1"/>
    <s v="徐绪盛"/>
    <m/>
  </r>
  <r>
    <x v="5"/>
    <x v="57"/>
    <x v="324"/>
    <s v="其他"/>
    <s v="C"/>
    <s v="C"/>
    <x v="18"/>
    <x v="17"/>
    <x v="1"/>
    <x v="0"/>
    <x v="404"/>
    <x v="3"/>
    <x v="3"/>
    <x v="0"/>
    <x v="1"/>
    <x v="3"/>
    <x v="0"/>
    <x v="9"/>
    <x v="111"/>
    <m/>
    <n v="0"/>
    <x v="20"/>
    <x v="22"/>
    <x v="2"/>
    <x v="0"/>
    <x v="0"/>
    <m/>
    <x v="0"/>
    <m/>
    <x v="22"/>
    <n v="60"/>
    <m/>
    <x v="1"/>
    <s v="徐绪盛"/>
    <m/>
  </r>
  <r>
    <x v="6"/>
    <x v="57"/>
    <x v="324"/>
    <s v="其他"/>
    <s v="C"/>
    <s v="C"/>
    <x v="18"/>
    <x v="17"/>
    <x v="1"/>
    <x v="0"/>
    <x v="404"/>
    <x v="3"/>
    <x v="3"/>
    <x v="0"/>
    <x v="1"/>
    <x v="3"/>
    <x v="0"/>
    <x v="9"/>
    <x v="111"/>
    <m/>
    <n v="0"/>
    <x v="28"/>
    <x v="87"/>
    <x v="2"/>
    <x v="0"/>
    <x v="0"/>
    <m/>
    <x v="0"/>
    <m/>
    <x v="22"/>
    <n v="60"/>
    <m/>
    <x v="1"/>
    <s v="徐绪盛"/>
    <m/>
  </r>
  <r>
    <x v="6"/>
    <x v="57"/>
    <x v="324"/>
    <s v="其他"/>
    <s v="C"/>
    <s v="C"/>
    <x v="18"/>
    <x v="17"/>
    <x v="1"/>
    <x v="0"/>
    <x v="404"/>
    <x v="3"/>
    <x v="3"/>
    <x v="0"/>
    <x v="1"/>
    <x v="3"/>
    <x v="0"/>
    <x v="9"/>
    <x v="111"/>
    <m/>
    <n v="0"/>
    <x v="28"/>
    <x v="87"/>
    <x v="2"/>
    <x v="0"/>
    <x v="0"/>
    <m/>
    <x v="0"/>
    <m/>
    <x v="22"/>
    <n v="60"/>
    <m/>
    <x v="1"/>
    <s v="徐绪盛"/>
    <m/>
  </r>
  <r>
    <x v="5"/>
    <x v="57"/>
    <x v="0"/>
    <s v="其他"/>
    <s v="C"/>
    <s v="C"/>
    <x v="31"/>
    <x v="30"/>
    <x v="1"/>
    <x v="0"/>
    <x v="405"/>
    <x v="2"/>
    <x v="7"/>
    <x v="0"/>
    <x v="1"/>
    <x v="59"/>
    <x v="0"/>
    <x v="41"/>
    <x v="111"/>
    <m/>
    <n v="0"/>
    <x v="21"/>
    <x v="23"/>
    <x v="3"/>
    <x v="0"/>
    <x v="0"/>
    <m/>
    <x v="0"/>
    <m/>
    <x v="17"/>
    <n v="30"/>
    <m/>
    <x v="0"/>
    <s v="杭得利"/>
    <m/>
  </r>
  <r>
    <x v="7"/>
    <x v="58"/>
    <x v="0"/>
    <s v="其他"/>
    <s v="B"/>
    <s v="A"/>
    <x v="28"/>
    <x v="27"/>
    <x v="1"/>
    <x v="0"/>
    <x v="0"/>
    <x v="4"/>
    <x v="73"/>
    <x v="0"/>
    <x v="2"/>
    <x v="1"/>
    <x v="0"/>
    <x v="32"/>
    <x v="111"/>
    <m/>
    <n v="0"/>
    <x v="35"/>
    <x v="0"/>
    <x v="6"/>
    <x v="0"/>
    <x v="0"/>
    <m/>
    <x v="0"/>
    <m/>
    <x v="17"/>
    <n v="30"/>
    <m/>
    <x v="0"/>
    <s v="杭得利"/>
    <m/>
  </r>
  <r>
    <x v="7"/>
    <x v="58"/>
    <x v="0"/>
    <s v="其他"/>
    <s v="B"/>
    <s v="A"/>
    <x v="28"/>
    <x v="27"/>
    <x v="1"/>
    <x v="0"/>
    <x v="0"/>
    <x v="5"/>
    <x v="5"/>
    <x v="0"/>
    <x v="1"/>
    <x v="124"/>
    <x v="0"/>
    <x v="145"/>
    <x v="111"/>
    <m/>
    <n v="0"/>
    <x v="35"/>
    <x v="0"/>
    <x v="2"/>
    <x v="0"/>
    <x v="0"/>
    <m/>
    <x v="0"/>
    <m/>
    <x v="17"/>
    <n v="30"/>
    <m/>
    <x v="0"/>
    <s v="杭得利"/>
    <m/>
  </r>
  <r>
    <x v="5"/>
    <x v="57"/>
    <x v="0"/>
    <s v="其他"/>
    <s v="A"/>
    <s v="C"/>
    <x v="44"/>
    <x v="43"/>
    <x v="1"/>
    <x v="0"/>
    <x v="406"/>
    <x v="4"/>
    <x v="17"/>
    <x v="0"/>
    <x v="1"/>
    <x v="64"/>
    <x v="0"/>
    <x v="29"/>
    <x v="111"/>
    <m/>
    <n v="0"/>
    <x v="22"/>
    <x v="81"/>
    <x v="1"/>
    <x v="0"/>
    <x v="0"/>
    <m/>
    <x v="0"/>
    <m/>
    <x v="17"/>
    <n v="30"/>
    <m/>
    <x v="3"/>
    <s v="石浩宇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0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25"/>
    <n v="0"/>
    <m/>
    <x v="5"/>
    <s v=""/>
    <m/>
  </r>
  <r>
    <x v="1"/>
    <x v="0"/>
    <x v="0"/>
    <m/>
    <s v="C"/>
    <s v="C"/>
    <x v="71"/>
    <x v="71"/>
    <x v="0"/>
    <x v="0"/>
    <x v="0"/>
    <x v="0"/>
    <x v="0"/>
    <x v="0"/>
    <x v="0"/>
    <x v="0"/>
    <x v="0"/>
    <x v="0"/>
    <x v="111"/>
    <m/>
    <n v="0"/>
    <x v="0"/>
    <x v="0"/>
    <x v="0"/>
    <x v="0"/>
    <x v="0"/>
    <m/>
    <x v="0"/>
    <m/>
    <x v="34"/>
    <m/>
    <m/>
    <x v="5"/>
    <m/>
    <m/>
  </r>
  <r>
    <x v="1"/>
    <x v="0"/>
    <x v="0"/>
    <m/>
    <m/>
    <m/>
    <x v="71"/>
    <x v="72"/>
    <x v="0"/>
    <x v="0"/>
    <x v="0"/>
    <x v="0"/>
    <x v="0"/>
    <x v="0"/>
    <x v="0"/>
    <x v="0"/>
    <x v="0"/>
    <x v="0"/>
    <x v="552"/>
    <m/>
    <m/>
    <x v="0"/>
    <x v="0"/>
    <x v="0"/>
    <x v="0"/>
    <x v="0"/>
    <m/>
    <x v="0"/>
    <m/>
    <x v="34"/>
    <m/>
    <m/>
    <x v="5"/>
    <m/>
    <m/>
  </r>
  <r>
    <x v="1"/>
    <x v="0"/>
    <x v="0"/>
    <m/>
    <m/>
    <m/>
    <x v="71"/>
    <x v="72"/>
    <x v="0"/>
    <x v="0"/>
    <x v="0"/>
    <x v="0"/>
    <x v="0"/>
    <x v="0"/>
    <x v="0"/>
    <x v="0"/>
    <x v="0"/>
    <x v="0"/>
    <x v="552"/>
    <m/>
    <m/>
    <x v="0"/>
    <x v="0"/>
    <x v="0"/>
    <x v="0"/>
    <x v="0"/>
    <m/>
    <x v="0"/>
    <m/>
    <x v="34"/>
    <m/>
    <m/>
    <x v="5"/>
    <m/>
    <m/>
  </r>
  <r>
    <x v="6"/>
    <x v="7"/>
    <x v="0"/>
    <s v="长飞"/>
    <s v="A"/>
    <s v="B"/>
    <x v="1"/>
    <x v="1"/>
    <x v="1"/>
    <x v="0"/>
    <x v="147"/>
    <x v="2"/>
    <x v="26"/>
    <x v="0"/>
    <x v="2"/>
    <x v="91"/>
    <x v="0"/>
    <x v="74"/>
    <x v="111"/>
    <m/>
    <n v="0"/>
    <x v="28"/>
    <x v="0"/>
    <x v="1"/>
    <x v="0"/>
    <x v="0"/>
    <m/>
    <x v="0"/>
    <m/>
    <x v="17"/>
    <n v="30"/>
    <m/>
    <x v="1"/>
    <s v="徐绪盛"/>
    <m/>
  </r>
  <r>
    <x v="6"/>
    <x v="39"/>
    <x v="256"/>
    <s v="烽火"/>
    <s v="A"/>
    <s v="A"/>
    <x v="9"/>
    <x v="9"/>
    <x v="1"/>
    <x v="4"/>
    <x v="320"/>
    <x v="2"/>
    <x v="2"/>
    <x v="0"/>
    <x v="1"/>
    <x v="5"/>
    <x v="0"/>
    <x v="9"/>
    <x v="111"/>
    <m/>
    <n v="0"/>
    <x v="28"/>
    <x v="0"/>
    <x v="3"/>
    <x v="0"/>
    <x v="0"/>
    <m/>
    <x v="0"/>
    <m/>
    <x v="17"/>
    <n v="30"/>
    <m/>
    <x v="1"/>
    <s v="徐绪盛"/>
    <m/>
  </r>
  <r>
    <x v="1"/>
    <x v="0"/>
    <x v="0"/>
    <m/>
    <m/>
    <m/>
    <x v="71"/>
    <x v="72"/>
    <x v="0"/>
    <x v="0"/>
    <x v="0"/>
    <x v="0"/>
    <x v="0"/>
    <x v="0"/>
    <x v="0"/>
    <x v="0"/>
    <x v="0"/>
    <x v="0"/>
    <x v="552"/>
    <m/>
    <m/>
    <x v="0"/>
    <x v="0"/>
    <x v="0"/>
    <x v="0"/>
    <x v="0"/>
    <m/>
    <x v="0"/>
    <m/>
    <x v="34"/>
    <m/>
    <m/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M1009" firstHeaderRow="2" firstDataRow="2" firstDataCol="12"/>
  <pivotFields count="3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0">
        <item x="6"/>
        <item x="8"/>
        <item x="33"/>
        <item x="32"/>
        <item x="22"/>
        <item x="34"/>
        <item x="26"/>
        <item x="19"/>
        <item x="31"/>
        <item x="18"/>
        <item x="9"/>
        <item x="36"/>
        <item x="16"/>
        <item x="10"/>
        <item x="28"/>
        <item x="11"/>
        <item x="29"/>
        <item x="37"/>
        <item x="24"/>
        <item x="5"/>
        <item x="15"/>
        <item x="17"/>
        <item x="1"/>
        <item x="20"/>
        <item x="27"/>
        <item x="7"/>
        <item x="2"/>
        <item x="25"/>
        <item x="12"/>
        <item x="23"/>
        <item x="3"/>
        <item x="21"/>
        <item x="13"/>
        <item x="14"/>
        <item x="30"/>
        <item x="4"/>
        <item x="38"/>
        <item x="35"/>
        <item x="0"/>
        <item x="41"/>
        <item x="39"/>
        <item x="42"/>
        <item x="43"/>
        <item x="44"/>
        <item x="45"/>
        <item x="40"/>
        <item x="46"/>
        <item x="47"/>
        <item m="1" x="59"/>
        <item x="48"/>
        <item x="49"/>
        <item x="50"/>
        <item x="51"/>
        <item x="52"/>
        <item x="54"/>
        <item x="55"/>
        <item x="53"/>
        <item x="56"/>
        <item x="5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1">
        <item x="149"/>
        <item x="39"/>
        <item x="26"/>
        <item x="104"/>
        <item x="17"/>
        <item x="31"/>
        <item x="218"/>
        <item x="219"/>
        <item x="111"/>
        <item x="28"/>
        <item x="40"/>
        <item x="32"/>
        <item x="27"/>
        <item x="138"/>
        <item x="144"/>
        <item x="21"/>
        <item x="103"/>
        <item x="54"/>
        <item x="57"/>
        <item x="156"/>
        <item x="135"/>
        <item x="115"/>
        <item x="171"/>
        <item x="98"/>
        <item x="97"/>
        <item x="152"/>
        <item x="13"/>
        <item x="208"/>
        <item x="207"/>
        <item x="190"/>
        <item x="198"/>
        <item x="6"/>
        <item x="14"/>
        <item x="18"/>
        <item x="164"/>
        <item x="124"/>
        <item x="191"/>
        <item x="199"/>
        <item x="178"/>
        <item x="79"/>
        <item x="33"/>
        <item x="5"/>
        <item x="139"/>
        <item x="145"/>
        <item x="7"/>
        <item x="22"/>
        <item x="209"/>
        <item x="73"/>
        <item x="15"/>
        <item x="55"/>
        <item x="58"/>
        <item x="100"/>
        <item x="105"/>
        <item x="177"/>
        <item x="64"/>
        <item x="210"/>
        <item x="99"/>
        <item x="47"/>
        <item x="172"/>
        <item x="155"/>
        <item x="211"/>
        <item x="34"/>
        <item x="12"/>
        <item x="11"/>
        <item x="173"/>
        <item x="78"/>
        <item x="200"/>
        <item x="36"/>
        <item x="16"/>
        <item x="80"/>
        <item x="61"/>
        <item x="62"/>
        <item x="1"/>
        <item x="65"/>
        <item x="140"/>
        <item x="146"/>
        <item x="184"/>
        <item x="66"/>
        <item x="35"/>
        <item x="192"/>
        <item x="221"/>
        <item x="23"/>
        <item x="158"/>
        <item x="157"/>
        <item x="41"/>
        <item x="46"/>
        <item x="94"/>
        <item x="116"/>
        <item x="56"/>
        <item x="75"/>
        <item x="71"/>
        <item x="2"/>
        <item x="166"/>
        <item x="19"/>
        <item x="30"/>
        <item x="212"/>
        <item x="185"/>
        <item x="95"/>
        <item x="42"/>
        <item x="106"/>
        <item x="159"/>
        <item x="160"/>
        <item x="161"/>
        <item m="1" x="327"/>
        <item x="213"/>
        <item x="136"/>
        <item x="8"/>
        <item x="141"/>
        <item x="217"/>
        <item x="193"/>
        <item x="214"/>
        <item x="186"/>
        <item x="43"/>
        <item x="77"/>
        <item x="63"/>
        <item x="67"/>
        <item x="29"/>
        <item x="96"/>
        <item x="3"/>
        <item x="194"/>
        <item x="174"/>
        <item x="59"/>
        <item x="68"/>
        <item x="69"/>
        <item x="215"/>
        <item x="167"/>
        <item x="150"/>
        <item x="108"/>
        <item x="175"/>
        <item x="24"/>
        <item x="197"/>
        <item x="45"/>
        <item x="88"/>
        <item x="206"/>
        <item x="20"/>
        <item x="216"/>
        <item x="169"/>
        <item x="176"/>
        <item x="48"/>
        <item x="180"/>
        <item x="4"/>
        <item x="222"/>
        <item x="226"/>
        <item x="225"/>
        <item x="223"/>
        <item x="82"/>
        <item x="165"/>
        <item x="112"/>
        <item x="196"/>
        <item x="91"/>
        <item x="83"/>
        <item x="44"/>
        <item x="126"/>
        <item x="127"/>
        <item x="118"/>
        <item x="119"/>
        <item x="38"/>
        <item x="107"/>
        <item x="154"/>
        <item x="60"/>
        <item x="37"/>
        <item x="93"/>
        <item x="187"/>
        <item x="188"/>
        <item x="202"/>
        <item x="189"/>
        <item x="92"/>
        <item x="123"/>
        <item x="84"/>
        <item x="81"/>
        <item x="128"/>
        <item x="129"/>
        <item x="130"/>
        <item x="162"/>
        <item x="51"/>
        <item x="85"/>
        <item x="52"/>
        <item x="109"/>
        <item x="50"/>
        <item x="201"/>
        <item x="147"/>
        <item x="86"/>
        <item x="53"/>
        <item x="113"/>
        <item x="117"/>
        <item x="87"/>
        <item x="203"/>
        <item x="151"/>
        <item x="10"/>
        <item x="122"/>
        <item x="49"/>
        <item x="70"/>
        <item x="153"/>
        <item x="163"/>
        <item x="25"/>
        <item x="133"/>
        <item x="120"/>
        <item x="168"/>
        <item x="204"/>
        <item x="90"/>
        <item x="148"/>
        <item x="134"/>
        <item x="89"/>
        <item x="170"/>
        <item x="229"/>
        <item x="121"/>
        <item x="230"/>
        <item x="236"/>
        <item x="237"/>
        <item x="240"/>
        <item x="234"/>
        <item x="239"/>
        <item x="132"/>
        <item x="0"/>
        <item x="9"/>
        <item x="110"/>
        <item x="235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195"/>
        <item x="257"/>
        <item x="258"/>
        <item x="259"/>
        <item x="261"/>
        <item x="262"/>
        <item x="263"/>
        <item x="264"/>
        <item x="265"/>
        <item x="266"/>
        <item x="224"/>
        <item x="231"/>
        <item x="72"/>
        <item x="74"/>
        <item x="76"/>
        <item x="101"/>
        <item x="102"/>
        <item x="114"/>
        <item x="125"/>
        <item x="137"/>
        <item x="142"/>
        <item x="143"/>
        <item x="179"/>
        <item x="181"/>
        <item x="182"/>
        <item x="183"/>
        <item x="205"/>
        <item x="220"/>
        <item x="227"/>
        <item x="228"/>
        <item x="233"/>
        <item x="260"/>
        <item m="1" x="330"/>
        <item x="267"/>
        <item x="269"/>
        <item x="270"/>
        <item x="271"/>
        <item x="272"/>
        <item x="273"/>
        <item x="274"/>
        <item x="268"/>
        <item x="275"/>
        <item x="276"/>
        <item x="131"/>
        <item x="232"/>
        <item m="1" x="329"/>
        <item m="1" x="326"/>
        <item x="280"/>
        <item x="281"/>
        <item x="282"/>
        <item x="283"/>
        <item x="284"/>
        <item x="288"/>
        <item x="289"/>
        <item m="1" x="325"/>
        <item x="292"/>
        <item x="293"/>
        <item x="294"/>
        <item x="238"/>
        <item x="291"/>
        <item x="295"/>
        <item x="300"/>
        <item x="286"/>
        <item x="296"/>
        <item x="297"/>
        <item x="298"/>
        <item x="299"/>
        <item x="307"/>
        <item x="277"/>
        <item x="279"/>
        <item x="285"/>
        <item x="287"/>
        <item x="301"/>
        <item m="1" x="328"/>
        <item x="303"/>
        <item x="304"/>
        <item x="305"/>
        <item x="306"/>
        <item x="308"/>
        <item x="309"/>
        <item x="310"/>
        <item x="311"/>
        <item x="278"/>
        <item x="290"/>
        <item x="302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56"/>
        <item x="71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5"/>
        <item x="2"/>
        <item x="4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6">
        <item x="46"/>
        <item x="40"/>
        <item x="7"/>
        <item x="8"/>
        <item x="127"/>
        <item x="128"/>
        <item x="133"/>
        <item x="134"/>
        <item x="125"/>
        <item x="132"/>
        <item x="124"/>
        <item x="130"/>
        <item x="193"/>
        <item x="194"/>
        <item x="67"/>
        <item x="288"/>
        <item x="188"/>
        <item x="195"/>
        <item x="189"/>
        <item x="196"/>
        <item x="159"/>
        <item x="190"/>
        <item x="231"/>
        <item x="187"/>
        <item x="63"/>
        <item x="158"/>
        <item x="287"/>
        <item x="66"/>
        <item x="1"/>
        <item x="191"/>
        <item x="62"/>
        <item x="52"/>
        <item x="192"/>
        <item x="120"/>
        <item x="119"/>
        <item x="198"/>
        <item m="1" x="424"/>
        <item x="64"/>
        <item x="200"/>
        <item x="305"/>
        <item x="272"/>
        <item x="275"/>
        <item x="238"/>
        <item x="251"/>
        <item x="235"/>
        <item x="252"/>
        <item x="237"/>
        <item x="5"/>
        <item x="70"/>
        <item x="69"/>
        <item x="72"/>
        <item x="71"/>
        <item x="105"/>
        <item x="104"/>
        <item x="107"/>
        <item x="101"/>
        <item x="109"/>
        <item x="103"/>
        <item x="108"/>
        <item x="102"/>
        <item x="110"/>
        <item x="111"/>
        <item x="113"/>
        <item x="112"/>
        <item x="6"/>
        <item x="145"/>
        <item x="142"/>
        <item x="137"/>
        <item x="151"/>
        <item x="157"/>
        <item x="155"/>
        <item x="156"/>
        <item x="146"/>
        <item x="148"/>
        <item x="138"/>
        <item x="139"/>
        <item x="152"/>
        <item m="1" x="420"/>
        <item x="154"/>
        <item x="131"/>
        <item x="245"/>
        <item x="65"/>
        <item x="197"/>
        <item x="271"/>
        <item x="217"/>
        <item x="97"/>
        <item x="143"/>
        <item x="147"/>
        <item x="140"/>
        <item x="149"/>
        <item x="233"/>
        <item x="224"/>
        <item x="216"/>
        <item x="214"/>
        <item x="215"/>
        <item x="218"/>
        <item x="213"/>
        <item x="225"/>
        <item x="296"/>
        <item x="295"/>
        <item x="297"/>
        <item x="2"/>
        <item x="3"/>
        <item x="255"/>
        <item x="240"/>
        <item x="247"/>
        <item x="243"/>
        <item x="241"/>
        <item x="249"/>
        <item x="248"/>
        <item x="246"/>
        <item x="250"/>
        <item x="242"/>
        <item x="253"/>
        <item x="256"/>
        <item x="244"/>
        <item x="226"/>
        <item x="129"/>
        <item x="300"/>
        <item x="136"/>
        <item x="289"/>
        <item x="290"/>
        <item m="1" x="413"/>
        <item x="268"/>
        <item x="257"/>
        <item x="266"/>
        <item x="259"/>
        <item x="260"/>
        <item x="267"/>
        <item x="265"/>
        <item x="263"/>
        <item m="1" x="412"/>
        <item x="262"/>
        <item x="261"/>
        <item x="304"/>
        <item x="15"/>
        <item x="9"/>
        <item x="13"/>
        <item x="11"/>
        <item x="10"/>
        <item x="14"/>
        <item x="16"/>
        <item m="1" x="419"/>
        <item x="68"/>
        <item x="286"/>
        <item x="51"/>
        <item x="37"/>
        <item x="39"/>
        <item x="42"/>
        <item x="43"/>
        <item x="38"/>
        <item x="50"/>
        <item x="44"/>
        <item x="45"/>
        <item x="47"/>
        <item x="41"/>
        <item x="49"/>
        <item x="18"/>
        <item x="73"/>
        <item x="74"/>
        <item x="75"/>
        <item x="76"/>
        <item x="77"/>
        <item x="114"/>
        <item x="115"/>
        <item x="116"/>
        <item x="117"/>
        <item x="118"/>
        <item x="301"/>
        <item x="98"/>
        <item x="99"/>
        <item x="55"/>
        <item x="60"/>
        <item x="54"/>
        <item x="56"/>
        <item x="59"/>
        <item x="57"/>
        <item x="58"/>
        <item x="61"/>
        <item m="1" x="410"/>
        <item m="1" x="423"/>
        <item x="236"/>
        <item x="126"/>
        <item x="22"/>
        <item x="19"/>
        <item x="20"/>
        <item x="23"/>
        <item x="21"/>
        <item x="293"/>
        <item x="294"/>
        <item x="90"/>
        <item x="88"/>
        <item x="91"/>
        <item x="92"/>
        <item x="89"/>
        <item x="93"/>
        <item x="94"/>
        <item x="95"/>
        <item x="96"/>
        <item x="186"/>
        <item x="24"/>
        <item x="33"/>
        <item x="34"/>
        <item x="35"/>
        <item x="28"/>
        <item x="25"/>
        <item x="29"/>
        <item x="32"/>
        <item x="30"/>
        <item x="26"/>
        <item x="31"/>
        <item x="36"/>
        <item x="27"/>
        <item x="227"/>
        <item x="228"/>
        <item x="229"/>
        <item x="230"/>
        <item x="53"/>
        <item x="175"/>
        <item x="165"/>
        <item x="172"/>
        <item x="173"/>
        <item x="174"/>
        <item x="160"/>
        <item x="164"/>
        <item x="202"/>
        <item x="203"/>
        <item x="223"/>
        <item x="219"/>
        <item x="220"/>
        <item x="221"/>
        <item x="222"/>
        <item x="201"/>
        <item x="204"/>
        <item x="205"/>
        <item x="206"/>
        <item x="207"/>
        <item x="208"/>
        <item x="209"/>
        <item x="210"/>
        <item x="211"/>
        <item x="212"/>
        <item x="185"/>
        <item x="182"/>
        <item x="121"/>
        <item x="122"/>
        <item x="123"/>
        <item x="291"/>
        <item x="78"/>
        <item x="79"/>
        <item x="80"/>
        <item x="81"/>
        <item x="82"/>
        <item x="83"/>
        <item x="86"/>
        <item x="85"/>
        <item x="84"/>
        <item x="17"/>
        <item x="168"/>
        <item x="166"/>
        <item x="161"/>
        <item x="180"/>
        <item x="181"/>
        <item x="184"/>
        <item x="299"/>
        <item x="269"/>
        <item x="270"/>
        <item x="171"/>
        <item x="167"/>
        <item x="162"/>
        <item x="163"/>
        <item x="169"/>
        <item x="170"/>
        <item x="176"/>
        <item x="177"/>
        <item x="179"/>
        <item x="178"/>
        <item x="302"/>
        <item x="183"/>
        <item x="87"/>
        <item x="276"/>
        <item x="277"/>
        <item x="278"/>
        <item x="279"/>
        <item x="280"/>
        <item x="281"/>
        <item x="282"/>
        <item x="283"/>
        <item x="284"/>
        <item x="285"/>
        <item x="298"/>
        <item x="48"/>
        <item x="239"/>
        <item m="1" x="418"/>
        <item x="254"/>
        <item x="274"/>
        <item x="273"/>
        <item x="100"/>
        <item x="153"/>
        <item x="106"/>
        <item x="135"/>
        <item x="232"/>
        <item x="0"/>
        <item x="4"/>
        <item x="12"/>
        <item x="306"/>
        <item x="141"/>
        <item x="150"/>
        <item x="144"/>
        <item x="308"/>
        <item x="309"/>
        <item x="310"/>
        <item x="312"/>
        <item x="313"/>
        <item x="314"/>
        <item x="307"/>
        <item x="316"/>
        <item x="317"/>
        <item x="315"/>
        <item x="318"/>
        <item m="1" x="409"/>
        <item x="320"/>
        <item x="321"/>
        <item x="322"/>
        <item m="1" x="408"/>
        <item m="1" x="425"/>
        <item m="1" x="417"/>
        <item x="325"/>
        <item x="326"/>
        <item x="319"/>
        <item m="1" x="422"/>
        <item x="327"/>
        <item x="328"/>
        <item x="324"/>
        <item x="264"/>
        <item x="334"/>
        <item x="329"/>
        <item x="332"/>
        <item x="331"/>
        <item x="333"/>
        <item m="1" x="416"/>
        <item x="335"/>
        <item x="336"/>
        <item x="311"/>
        <item x="337"/>
        <item x="330"/>
        <item x="338"/>
        <item x="339"/>
        <item x="340"/>
        <item x="341"/>
        <item x="343"/>
        <item x="344"/>
        <item x="346"/>
        <item x="199"/>
        <item x="348"/>
        <item x="350"/>
        <item x="351"/>
        <item x="347"/>
        <item x="349"/>
        <item m="1" x="407"/>
        <item x="353"/>
        <item x="354"/>
        <item x="355"/>
        <item x="357"/>
        <item x="358"/>
        <item x="292"/>
        <item x="303"/>
        <item x="352"/>
        <item x="356"/>
        <item x="359"/>
        <item x="360"/>
        <item x="361"/>
        <item x="362"/>
        <item x="363"/>
        <item m="1" x="415"/>
        <item m="1" x="421"/>
        <item x="364"/>
        <item x="258"/>
        <item x="365"/>
        <item x="366"/>
        <item x="367"/>
        <item x="368"/>
        <item x="345"/>
        <item x="369"/>
        <item x="370"/>
        <item x="371"/>
        <item x="372"/>
        <item x="342"/>
        <item x="373"/>
        <item x="374"/>
        <item x="375"/>
        <item x="377"/>
        <item x="376"/>
        <item x="378"/>
        <item x="379"/>
        <item x="380"/>
        <item x="381"/>
        <item m="1" x="411"/>
        <item x="383"/>
        <item x="384"/>
        <item x="234"/>
        <item x="382"/>
        <item x="385"/>
        <item x="386"/>
        <item x="387"/>
        <item x="388"/>
        <item x="389"/>
        <item x="390"/>
        <item m="1" x="414"/>
        <item x="391"/>
        <item x="392"/>
        <item x="393"/>
        <item x="394"/>
        <item x="395"/>
        <item x="396"/>
        <item x="397"/>
        <item x="399"/>
        <item x="398"/>
        <item x="401"/>
        <item x="323"/>
        <item x="400"/>
        <item x="402"/>
        <item x="403"/>
        <item x="404"/>
        <item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1"/>
        <item x="3"/>
        <item x="9"/>
        <item x="7"/>
        <item x="8"/>
        <item x="6"/>
        <item x="4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33"/>
        <item x="17"/>
        <item x="63"/>
        <item x="24"/>
        <item x="76"/>
        <item x="5"/>
        <item x="72"/>
        <item x="6"/>
        <item x="37"/>
        <item x="44"/>
        <item x="64"/>
        <item x="78"/>
        <item x="65"/>
        <item x="66"/>
        <item x="4"/>
        <item x="79"/>
        <item x="1"/>
        <item x="73"/>
        <item x="69"/>
        <item x="34"/>
        <item x="21"/>
        <item x="3"/>
        <item x="38"/>
        <item x="8"/>
        <item x="18"/>
        <item x="82"/>
        <item x="23"/>
        <item x="11"/>
        <item x="30"/>
        <item x="12"/>
        <item x="31"/>
        <item x="10"/>
        <item x="29"/>
        <item x="25"/>
        <item x="14"/>
        <item x="26"/>
        <item x="45"/>
        <item x="28"/>
        <item x="27"/>
        <item x="59"/>
        <item x="67"/>
        <item x="2"/>
        <item x="80"/>
        <item x="43"/>
        <item x="39"/>
        <item x="42"/>
        <item x="46"/>
        <item x="35"/>
        <item x="62"/>
        <item x="41"/>
        <item x="47"/>
        <item x="40"/>
        <item x="71"/>
        <item x="68"/>
        <item x="9"/>
        <item x="32"/>
        <item x="36"/>
        <item x="81"/>
        <item x="7"/>
        <item x="19"/>
        <item x="74"/>
        <item x="48"/>
        <item x="75"/>
        <item x="13"/>
        <item x="20"/>
        <item x="77"/>
        <item x="58"/>
        <item x="49"/>
        <item x="50"/>
        <item x="51"/>
        <item x="70"/>
        <item x="52"/>
        <item x="53"/>
        <item x="54"/>
        <item x="55"/>
        <item x="57"/>
        <item x="60"/>
        <item x="22"/>
        <item x="61"/>
        <item x="56"/>
        <item x="83"/>
        <item x="16"/>
        <item x="15"/>
        <item x="0"/>
        <item x="84"/>
        <item x="85"/>
        <item x="86"/>
        <item x="87"/>
        <item x="88"/>
        <item x="89"/>
        <item m="1" x="94"/>
        <item x="90"/>
        <item m="1" x="96"/>
        <item m="1" x="95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">
        <item x="41"/>
        <item x="6"/>
        <item x="31"/>
        <item x="37"/>
        <item x="38"/>
        <item x="34"/>
        <item x="28"/>
        <item x="4"/>
        <item x="2"/>
        <item x="30"/>
        <item x="33"/>
        <item x="15"/>
        <item x="12"/>
        <item x="52"/>
        <item x="32"/>
        <item x="27"/>
        <item x="9"/>
        <item x="23"/>
        <item x="24"/>
        <item x="48"/>
        <item x="29"/>
        <item x="55"/>
        <item x="45"/>
        <item x="19"/>
        <item x="42"/>
        <item x="14"/>
        <item x="7"/>
        <item x="20"/>
        <item x="22"/>
        <item x="49"/>
        <item x="47"/>
        <item x="39"/>
        <item x="3"/>
        <item x="13"/>
        <item x="50"/>
        <item x="53"/>
        <item x="18"/>
        <item x="8"/>
        <item x="46"/>
        <item x="1"/>
        <item x="26"/>
        <item x="17"/>
        <item x="44"/>
        <item x="5"/>
        <item x="40"/>
        <item x="35"/>
        <item x="36"/>
        <item x="25"/>
        <item x="21"/>
        <item x="43"/>
        <item x="16"/>
        <item n=" " x="0"/>
        <item x="57"/>
        <item x="60"/>
        <item m="1" x="80"/>
        <item x="62"/>
        <item x="56"/>
        <item x="63"/>
        <item x="64"/>
        <item x="51"/>
        <item x="61"/>
        <item m="1" x="81"/>
        <item x="10"/>
        <item x="11"/>
        <item x="66"/>
        <item x="67"/>
        <item x="68"/>
        <item x="65"/>
        <item m="1" x="83"/>
        <item x="70"/>
        <item m="1" x="79"/>
        <item x="59"/>
        <item x="71"/>
        <item x="73"/>
        <item x="74"/>
        <item x="75"/>
        <item x="58"/>
        <item m="1" x="82"/>
        <item x="77"/>
        <item x="78"/>
        <item x="69"/>
        <item x="72"/>
        <item x="76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8"/>
        <item x="2"/>
        <item x="14"/>
        <item x="18"/>
        <item x="19"/>
        <item x="1"/>
        <item x="3"/>
        <item x="20"/>
        <item x="17"/>
        <item x="12"/>
        <item x="5"/>
        <item x="9"/>
        <item x="7"/>
        <item x="6"/>
        <item x="4"/>
        <item x="15"/>
        <item x="16"/>
        <item x="13"/>
        <item x="11"/>
        <item x="10"/>
        <item x="0"/>
        <item x="2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>
      <items count="145">
        <item x="4"/>
        <item x="97"/>
        <item x="107"/>
        <item m="1" x="130"/>
        <item m="1" x="142"/>
        <item x="67"/>
        <item x="108"/>
        <item x="68"/>
        <item x="106"/>
        <item x="40"/>
        <item x="15"/>
        <item x="84"/>
        <item x="34"/>
        <item x="41"/>
        <item x="74"/>
        <item x="85"/>
        <item x="33"/>
        <item x="80"/>
        <item x="46"/>
        <item x="11"/>
        <item x="90"/>
        <item x="45"/>
        <item x="102"/>
        <item x="32"/>
        <item x="39"/>
        <item x="82"/>
        <item x="105"/>
        <item x="62"/>
        <item x="81"/>
        <item x="103"/>
        <item x="30"/>
        <item x="16"/>
        <item x="29"/>
        <item x="44"/>
        <item x="88"/>
        <item x="101"/>
        <item x="17"/>
        <item x="7"/>
        <item x="64"/>
        <item x="24"/>
        <item x="57"/>
        <item x="2"/>
        <item x="104"/>
        <item x="31"/>
        <item x="22"/>
        <item x="18"/>
        <item x="1"/>
        <item x="77"/>
        <item x="19"/>
        <item x="27"/>
        <item x="78"/>
        <item x="91"/>
        <item x="5"/>
        <item x="52"/>
        <item x="79"/>
        <item x="75"/>
        <item x="70"/>
        <item x="6"/>
        <item x="25"/>
        <item x="42"/>
        <item x="43"/>
        <item x="83"/>
        <item x="99"/>
        <item x="60"/>
        <item x="63"/>
        <item x="100"/>
        <item x="66"/>
        <item x="61"/>
        <item x="20"/>
        <item m="1" x="137"/>
        <item x="56"/>
        <item x="35"/>
        <item x="14"/>
        <item x="9"/>
        <item x="47"/>
        <item x="38"/>
        <item x="12"/>
        <item m="1" x="125"/>
        <item x="13"/>
        <item x="89"/>
        <item x="21"/>
        <item x="10"/>
        <item x="26"/>
        <item x="96"/>
        <item x="86"/>
        <item x="23"/>
        <item x="53"/>
        <item x="49"/>
        <item x="59"/>
        <item x="8"/>
        <item x="28"/>
        <item x="92"/>
        <item x="76"/>
        <item x="72"/>
        <item x="48"/>
        <item x="51"/>
        <item x="50"/>
        <item x="71"/>
        <item m="1" x="134"/>
        <item x="93"/>
        <item x="58"/>
        <item x="3"/>
        <item x="37"/>
        <item x="36"/>
        <item x="87"/>
        <item m="1" x="139"/>
        <item m="1" x="129"/>
        <item m="1" x="138"/>
        <item x="0"/>
        <item x="110"/>
        <item m="1" x="136"/>
        <item x="111"/>
        <item x="120"/>
        <item m="1" x="132"/>
        <item x="98"/>
        <item m="1" x="133"/>
        <item m="1" x="140"/>
        <item x="113"/>
        <item x="114"/>
        <item x="112"/>
        <item x="117"/>
        <item m="1" x="126"/>
        <item x="115"/>
        <item m="1" x="128"/>
        <item x="69"/>
        <item x="116"/>
        <item m="1" x="143"/>
        <item x="118"/>
        <item x="73"/>
        <item m="1" x="141"/>
        <item x="121"/>
        <item x="54"/>
        <item x="55"/>
        <item x="122"/>
        <item m="1" x="131"/>
        <item m="1" x="127"/>
        <item x="65"/>
        <item x="94"/>
        <item x="95"/>
        <item m="1" x="135"/>
        <item x="109"/>
        <item x="119"/>
        <item x="123"/>
        <item x="12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28"/>
        <item x="81"/>
        <item x="64"/>
        <item m="1" x="97"/>
        <item m="1" x="100"/>
        <item x="74"/>
        <item x="6"/>
        <item x="18"/>
        <item x="9"/>
        <item x="59"/>
        <item x="56"/>
        <item x="57"/>
        <item x="52"/>
        <item x="71"/>
        <item x="51"/>
        <item x="36"/>
        <item x="72"/>
        <item x="73"/>
        <item x="76"/>
        <item x="66"/>
        <item x="62"/>
        <item x="63"/>
        <item x="65"/>
        <item x="37"/>
        <item x="38"/>
        <item x="60"/>
        <item x="44"/>
        <item x="49"/>
        <item x="41"/>
        <item x="10"/>
        <item x="43"/>
        <item x="23"/>
        <item x="45"/>
        <item x="11"/>
        <item x="12"/>
        <item x="24"/>
        <item x="29"/>
        <item x="7"/>
        <item x="48"/>
        <item x="13"/>
        <item x="5"/>
        <item x="32"/>
        <item x="50"/>
        <item x="14"/>
        <item x="8"/>
        <item x="2"/>
        <item x="42"/>
        <item x="25"/>
        <item x="40"/>
        <item x="3"/>
        <item x="15"/>
        <item x="30"/>
        <item x="53"/>
        <item x="16"/>
        <item x="26"/>
        <item x="58"/>
        <item x="4"/>
        <item x="39"/>
        <item x="1"/>
        <item x="27"/>
        <item x="54"/>
        <item x="33"/>
        <item x="46"/>
        <item x="47"/>
        <item x="31"/>
        <item x="34"/>
        <item x="61"/>
        <item x="80"/>
        <item x="86"/>
        <item x="19"/>
        <item x="75"/>
        <item x="55"/>
        <item x="17"/>
        <item x="20"/>
        <item x="22"/>
        <item x="67"/>
        <item x="84"/>
        <item x="82"/>
        <item x="83"/>
        <item x="0"/>
        <item x="21"/>
        <item x="79"/>
        <item x="87"/>
        <item x="85"/>
        <item x="78"/>
        <item x="89"/>
        <item m="1" x="98"/>
        <item x="77"/>
        <item x="90"/>
        <item x="88"/>
        <item x="68"/>
        <item x="69"/>
        <item x="70"/>
        <item m="1" x="99"/>
        <item x="91"/>
        <item x="35"/>
        <item x="92"/>
        <item m="1" x="96"/>
        <item x="93"/>
        <item x="94"/>
        <item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1"/>
        <item x="4"/>
        <item x="0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2">
    <field x="2"/>
    <field x="1"/>
    <field x="6"/>
    <field x="8"/>
    <field x="10"/>
    <field x="11"/>
    <field x="12"/>
    <field x="14"/>
    <field x="13"/>
    <field x="21"/>
    <field x="32"/>
    <field x="15"/>
  </rowFields>
  <rowItems count="1005">
    <i>
      <x/>
      <x v="10"/>
      <x v="49"/>
      <x/>
      <x v="225"/>
      <x v="2"/>
      <x v="21"/>
      <x v="5"/>
      <x v="51"/>
      <x v="30"/>
      <x v="2"/>
      <x v="81"/>
    </i>
    <i>
      <x v="1"/>
      <x v="10"/>
      <x v="17"/>
      <x/>
      <x v="217"/>
      <x v="1"/>
      <x v="16"/>
      <x v="5"/>
      <x v="62"/>
      <x v="64"/>
      <x v="3"/>
      <x v="71"/>
    </i>
    <i>
      <x v="2"/>
      <x v="4"/>
      <x v="14"/>
      <x/>
      <x v="146"/>
      <x/>
      <x v="5"/>
      <x v="5"/>
      <x v="51"/>
      <x v="28"/>
      <x v="2"/>
      <x v="52"/>
    </i>
    <i r="1">
      <x v="10"/>
      <x v="14"/>
      <x/>
      <x v="146"/>
      <x/>
      <x v="5"/>
      <x v="5"/>
      <x v="51"/>
      <x v="57"/>
      <x v="2"/>
      <x v="52"/>
    </i>
    <i>
      <x v="3"/>
      <x v="10"/>
      <x v="40"/>
      <x/>
      <x v="8"/>
      <x v="2"/>
      <x v="23"/>
      <x v="5"/>
      <x v="51"/>
      <x v="34"/>
      <x v="2"/>
      <x v="101"/>
    </i>
    <i>
      <x v="4"/>
      <x v="10"/>
      <x v="12"/>
      <x/>
      <x v="200"/>
      <x/>
      <x v="5"/>
      <x v="5"/>
      <x v="51"/>
      <x/>
      <x v="2"/>
      <x v="101"/>
    </i>
    <i>
      <x v="5"/>
      <x v="4"/>
      <x v="14"/>
      <x/>
      <x v="148"/>
      <x v="2"/>
      <x v="21"/>
      <x v="5"/>
      <x v="51"/>
      <x v="28"/>
      <x v="2"/>
      <x v="82"/>
    </i>
    <i r="1">
      <x v="10"/>
      <x v="14"/>
      <x/>
      <x v="148"/>
      <x v="2"/>
      <x v="21"/>
      <x v="5"/>
      <x v="51"/>
      <x v="37"/>
      <x v="2"/>
      <x v="81"/>
    </i>
    <i>
      <x v="6"/>
      <x v="18"/>
      <x v="65"/>
      <x/>
      <x v="26"/>
      <x v="2"/>
      <x v="19"/>
      <x v="5"/>
      <x v="51"/>
      <x/>
      <x v="1"/>
      <x v="87"/>
    </i>
    <i>
      <x v="7"/>
      <x v="10"/>
      <x v="65"/>
      <x/>
      <x v="15"/>
      <x v="2"/>
      <x v="19"/>
      <x v="5"/>
      <x v="51"/>
      <x/>
      <x v="1"/>
      <x v="59"/>
    </i>
    <i>
      <x v="8"/>
      <x v="10"/>
      <x v="41"/>
      <x/>
      <x v="67"/>
      <x/>
      <x v="7"/>
      <x v="5"/>
      <x v="51"/>
      <x v="32"/>
      <x v="1"/>
      <x v="56"/>
    </i>
    <i>
      <x v="9"/>
      <x v="4"/>
      <x v="14"/>
      <x/>
      <x v="147"/>
      <x/>
      <x v="5"/>
      <x v="5"/>
      <x v="51"/>
      <x v="28"/>
      <x v="2"/>
      <x v="80"/>
    </i>
    <i r="1">
      <x v="10"/>
      <x v="14"/>
      <x/>
      <x v="147"/>
      <x v="2"/>
      <x v="21"/>
      <x v="5"/>
      <x v="51"/>
      <x v="37"/>
      <x v="2"/>
      <x v="80"/>
    </i>
    <i>
      <x v="10"/>
      <x v="4"/>
      <x v="18"/>
      <x/>
      <x v="171"/>
      <x v="2"/>
      <x v="24"/>
      <x v="5"/>
      <x v="51"/>
      <x v="26"/>
      <x/>
      <x v="101"/>
    </i>
    <i r="9">
      <x v="28"/>
      <x/>
      <x v="103"/>
    </i>
    <i r="1">
      <x v="6"/>
      <x v="18"/>
      <x/>
      <x v="171"/>
      <x v="2"/>
      <x v="24"/>
      <x v="5"/>
      <x v="51"/>
      <x v="30"/>
      <x/>
      <x v="101"/>
    </i>
    <i>
      <x v="11"/>
      <x v="10"/>
      <x v="14"/>
      <x/>
      <x v="149"/>
      <x v="2"/>
      <x v="21"/>
      <x v="5"/>
      <x v="51"/>
      <x v="37"/>
      <x v="2"/>
      <x v="37"/>
    </i>
    <i r="9">
      <x v="48"/>
      <x v="2"/>
      <x v="85"/>
    </i>
    <i>
      <x v="12"/>
      <x v="10"/>
      <x v="14"/>
      <x/>
      <x v="150"/>
      <x/>
      <x v="5"/>
      <x v="5"/>
      <x v="51"/>
      <x v="48"/>
      <x v="2"/>
      <x v="68"/>
    </i>
    <i>
      <x v="13"/>
      <x v="4"/>
      <x v="48"/>
      <x/>
      <x v="18"/>
      <x v="2"/>
      <x v="21"/>
      <x v="5"/>
      <x v="51"/>
      <x v="28"/>
      <x v="4"/>
      <x v="86"/>
    </i>
    <i r="1">
      <x v="7"/>
      <x v="48"/>
      <x/>
      <x v="18"/>
      <x v="2"/>
      <x v="21"/>
      <x v="5"/>
      <x v="51"/>
      <x v="31"/>
      <x v="4"/>
      <x v="87"/>
    </i>
    <i r="3">
      <x v="2"/>
      <x v="18"/>
      <x v="2"/>
      <x v="21"/>
      <x v="5"/>
      <x v="51"/>
      <x v="30"/>
      <x v="4"/>
      <x v="101"/>
    </i>
    <i r="9">
      <x v="31"/>
      <x v="4"/>
      <x v="101"/>
    </i>
    <i r="9">
      <x v="34"/>
      <x v="4"/>
      <x v="101"/>
    </i>
    <i r="9">
      <x v="40"/>
      <x v="4"/>
      <x v="101"/>
    </i>
    <i>
      <x v="14"/>
      <x v="7"/>
      <x v="48"/>
      <x v="2"/>
      <x v="18"/>
      <x v="2"/>
      <x v="23"/>
      <x v="5"/>
      <x v="51"/>
      <x v="34"/>
      <x v="4"/>
      <x v="101"/>
    </i>
    <i>
      <x v="15"/>
      <x v="7"/>
      <x v="12"/>
      <x/>
      <x v="204"/>
      <x v="2"/>
      <x v="21"/>
      <x v="5"/>
      <x v="51"/>
      <x v="29"/>
      <x v="2"/>
      <x v="101"/>
    </i>
    <i>
      <x v="16"/>
      <x v="7"/>
      <x v="40"/>
      <x/>
      <x v="5"/>
      <x v="2"/>
      <x v="23"/>
      <x v="5"/>
      <x v="51"/>
      <x v="31"/>
      <x v="2"/>
      <x v="101"/>
    </i>
    <i r="1">
      <x v="10"/>
      <x v="40"/>
      <x/>
      <x v="5"/>
      <x v="2"/>
      <x v="23"/>
      <x v="5"/>
      <x v="51"/>
      <x v="29"/>
      <x v="2"/>
      <x v="101"/>
    </i>
    <i>
      <x v="17"/>
      <x v="10"/>
      <x v="28"/>
      <x/>
      <x v="248"/>
      <x v="2"/>
      <x v="21"/>
      <x v="5"/>
      <x v="51"/>
      <x v="29"/>
      <x v="1"/>
      <x v="74"/>
    </i>
    <i>
      <x v="18"/>
      <x v="8"/>
      <x v="29"/>
      <x/>
      <x v="251"/>
      <x v="2"/>
      <x v="23"/>
      <x v="5"/>
      <x v="51"/>
      <x v="36"/>
      <x v="1"/>
      <x v="94"/>
    </i>
    <i r="1">
      <x v="10"/>
      <x v="29"/>
      <x/>
      <x v="252"/>
      <x v="2"/>
      <x v="23"/>
      <x v="5"/>
      <x v="51"/>
      <x v="29"/>
      <x v="1"/>
      <x v="87"/>
    </i>
    <i>
      <x v="19"/>
      <x v="8"/>
      <x v="50"/>
      <x/>
      <x v="84"/>
      <x v="2"/>
      <x v="21"/>
      <x v="5"/>
      <x v="51"/>
      <x v="30"/>
      <x v="2"/>
      <x v="101"/>
    </i>
    <i>
      <x v="20"/>
      <x v="4"/>
      <x v="46"/>
      <x/>
      <x v="242"/>
      <x v="2"/>
      <x v="23"/>
      <x v="5"/>
      <x v="51"/>
      <x v="27"/>
      <x/>
      <x v="101"/>
    </i>
    <i r="1">
      <x v="10"/>
      <x v="46"/>
      <x/>
      <x v="242"/>
      <x v="2"/>
      <x v="23"/>
      <x v="5"/>
      <x v="51"/>
      <x v="29"/>
      <x/>
      <x v="101"/>
    </i>
    <i>
      <x v="21"/>
      <x v="14"/>
      <x v="41"/>
      <x/>
      <x v="86"/>
      <x v="2"/>
      <x v="23"/>
      <x v="5"/>
      <x v="51"/>
      <x v="30"/>
      <x v="1"/>
      <x v="76"/>
    </i>
    <i r="9">
      <x v="32"/>
      <x v="1"/>
      <x v="97"/>
    </i>
    <i r="9">
      <x v="34"/>
      <x v="1"/>
      <x v="101"/>
    </i>
    <i r="9">
      <x v="39"/>
      <x v="1"/>
      <x v="93"/>
    </i>
    <i r="9">
      <x v="40"/>
      <x v="1"/>
      <x v="86"/>
    </i>
    <i r="9">
      <x v="43"/>
      <x v="1"/>
      <x v="68"/>
    </i>
    <i r="9">
      <x v="45"/>
      <x v="1"/>
      <x v="101"/>
    </i>
    <i r="9">
      <x v="46"/>
      <x v="1"/>
      <x v="101"/>
    </i>
    <i r="9">
      <x v="51"/>
      <x v="1"/>
      <x v="86"/>
    </i>
    <i r="9">
      <x v="53"/>
      <x v="1"/>
      <x v="87"/>
    </i>
    <i r="1">
      <x v="25"/>
      <x v="41"/>
      <x/>
      <x v="86"/>
      <x v="2"/>
      <x v="23"/>
      <x v="5"/>
      <x v="51"/>
      <x v="57"/>
      <x v="1"/>
      <x v="101"/>
    </i>
    <i>
      <x v="22"/>
      <x v="4"/>
      <x v="56"/>
      <x/>
      <x v="181"/>
      <x/>
      <x v="5"/>
      <x v="5"/>
      <x v="51"/>
      <x v="27"/>
      <x v="3"/>
      <x v="81"/>
    </i>
    <i r="1">
      <x v="10"/>
      <x v="56"/>
      <x/>
      <x v="181"/>
      <x/>
      <x v="5"/>
      <x v="5"/>
      <x v="51"/>
      <x v="29"/>
      <x v="3"/>
      <x v="70"/>
    </i>
    <i>
      <x v="23"/>
      <x v="10"/>
      <x v="40"/>
      <x/>
      <x v="8"/>
      <x v="2"/>
      <x v="21"/>
      <x v="5"/>
      <x v="51"/>
      <x v="32"/>
      <x v="2"/>
      <x v="101"/>
    </i>
    <i>
      <x v="24"/>
      <x v="15"/>
      <x v="40"/>
      <x/>
      <x v="10"/>
      <x/>
      <x v="5"/>
      <x v="5"/>
      <x v="51"/>
      <x v="36"/>
      <x v="2"/>
      <x v="44"/>
    </i>
    <i>
      <x v="25"/>
      <x v="33"/>
      <x v="49"/>
      <x/>
      <x v="240"/>
      <x v="4"/>
      <x v="1"/>
      <x v="5"/>
      <x v="30"/>
      <x v="75"/>
      <x v="2"/>
      <x v="59"/>
    </i>
    <i r="6">
      <x v="2"/>
      <x v="5"/>
      <x v="30"/>
      <x v="75"/>
      <x v="2"/>
      <x v="56"/>
    </i>
    <i>
      <x v="26"/>
      <x v="12"/>
      <x v="11"/>
      <x/>
      <x v="184"/>
      <x v="2"/>
      <x v="21"/>
      <x v="5"/>
      <x v="51"/>
      <x v="31"/>
      <x v="2"/>
      <x v="101"/>
    </i>
    <i>
      <x v="27"/>
      <x v="13"/>
      <x v="62"/>
      <x v="1"/>
      <x v="280"/>
      <x v="2"/>
      <x v="23"/>
      <x v="5"/>
      <x v="51"/>
      <x v="32"/>
      <x v="1"/>
      <x v="101"/>
    </i>
    <i>
      <x v="28"/>
      <x v="12"/>
      <x v="62"/>
      <x/>
      <x v="280"/>
      <x v="2"/>
      <x v="23"/>
      <x v="5"/>
      <x v="51"/>
      <x v="31"/>
      <x v="1"/>
      <x v="101"/>
    </i>
    <i>
      <x v="29"/>
      <x v="13"/>
      <x v="58"/>
      <x/>
      <x v="126"/>
      <x v="2"/>
      <x v="21"/>
      <x v="5"/>
      <x v="51"/>
      <x v="31"/>
      <x v="3"/>
      <x v="76"/>
    </i>
    <i r="9">
      <x v="33"/>
      <x v="3"/>
      <x v="76"/>
    </i>
    <i r="9">
      <x v="79"/>
      <x v="3"/>
      <x v="94"/>
    </i>
    <i r="9">
      <x v="87"/>
      <x v="3"/>
      <x v="94"/>
    </i>
    <i>
      <x v="30"/>
      <x v="13"/>
      <x v="58"/>
      <x/>
      <x v="126"/>
      <x v="2"/>
      <x v="23"/>
      <x v="5"/>
      <x v="51"/>
      <x v="31"/>
      <x v="3"/>
      <x v="76"/>
    </i>
    <i r="9">
      <x v="33"/>
      <x v="3"/>
      <x v="76"/>
    </i>
    <i r="9">
      <x v="35"/>
      <x v="3"/>
      <x v="94"/>
    </i>
    <i>
      <x v="31"/>
      <x v="13"/>
      <x v="7"/>
      <x/>
      <x v="139"/>
      <x v="2"/>
      <x v="23"/>
      <x v="5"/>
      <x v="51"/>
      <x v="33"/>
      <x v="1"/>
      <x v="89"/>
    </i>
    <i>
      <x v="32"/>
      <x v="13"/>
      <x v="11"/>
      <x/>
      <x v="184"/>
      <x v="2"/>
      <x v="21"/>
      <x v="5"/>
      <x v="51"/>
      <x v="34"/>
      <x v="2"/>
      <x v="101"/>
    </i>
    <i>
      <x v="33"/>
      <x v="13"/>
      <x v="12"/>
      <x/>
      <x v="205"/>
      <x/>
      <x v="5"/>
      <x v="5"/>
      <x v="51"/>
      <x v="36"/>
      <x v="2"/>
      <x v="101"/>
    </i>
    <i r="9">
      <x v="43"/>
      <x v="2"/>
      <x v="101"/>
    </i>
    <i>
      <x v="34"/>
      <x v="13"/>
      <x v="52"/>
      <x/>
      <x v="213"/>
      <x v="2"/>
      <x v="23"/>
      <x v="5"/>
      <x v="51"/>
      <x v="33"/>
      <x/>
      <x v="101"/>
    </i>
    <i r="3">
      <x v="4"/>
      <x v="213"/>
      <x v="2"/>
      <x v="23"/>
      <x v="5"/>
      <x v="51"/>
      <x v="40"/>
      <x/>
      <x v="102"/>
    </i>
    <i r="9">
      <x v="43"/>
      <x/>
      <x v="102"/>
    </i>
    <i r="9">
      <x v="47"/>
      <x/>
      <x v="102"/>
    </i>
    <i>
      <x v="35"/>
      <x v="13"/>
      <x v="45"/>
      <x/>
      <x v="223"/>
      <x v="2"/>
      <x v="21"/>
      <x v="5"/>
      <x v="51"/>
      <x v="36"/>
      <x v="2"/>
      <x v="66"/>
    </i>
    <i>
      <x v="36"/>
      <x v="14"/>
      <x v="58"/>
      <x/>
      <x v="127"/>
      <x/>
      <x v="5"/>
      <x v="5"/>
      <x v="51"/>
      <x v="32"/>
      <x v="3"/>
      <x v="94"/>
    </i>
    <i r="9">
      <x v="40"/>
      <x v="3"/>
      <x v="94"/>
    </i>
    <i r="9">
      <x v="49"/>
      <x v="3"/>
      <x v="94"/>
    </i>
    <i>
      <x v="37"/>
      <x v="13"/>
      <x v="58"/>
      <x/>
      <x v="127"/>
      <x v="2"/>
      <x v="23"/>
      <x v="5"/>
      <x v="51"/>
      <x v="36"/>
      <x v="3"/>
      <x v="94"/>
    </i>
    <i>
      <x v="38"/>
      <x v="14"/>
      <x v="56"/>
      <x/>
      <x v="112"/>
      <x v="2"/>
      <x v="19"/>
      <x v="5"/>
      <x v="51"/>
      <x v="33"/>
      <x v="3"/>
      <x v="94"/>
    </i>
    <i r="9">
      <x v="35"/>
      <x v="3"/>
      <x v="81"/>
    </i>
    <i r="9">
      <x v="42"/>
      <x v="3"/>
      <x v="76"/>
    </i>
    <i r="9">
      <x v="51"/>
      <x v="3"/>
      <x v="59"/>
    </i>
    <i r="9">
      <x v="53"/>
      <x v="3"/>
      <x v="81"/>
    </i>
    <i r="9">
      <x v="54"/>
      <x v="3"/>
      <x v="94"/>
    </i>
    <i r="9">
      <x v="56"/>
      <x v="3"/>
      <x v="52"/>
    </i>
    <i>
      <x v="39"/>
      <x v="14"/>
      <x v="35"/>
      <x/>
      <x v="53"/>
      <x v="2"/>
      <x v="22"/>
      <x v="5"/>
      <x v="8"/>
      <x v="32"/>
      <x v="1"/>
      <x v="101"/>
    </i>
    <i>
      <x v="40"/>
      <x v="15"/>
      <x v="14"/>
      <x/>
      <x v="152"/>
      <x v="2"/>
      <x v="21"/>
      <x v="5"/>
      <x v="51"/>
      <x v="48"/>
      <x v="2"/>
      <x v="39"/>
    </i>
    <i>
      <x v="41"/>
      <x v="10"/>
      <x v="7"/>
      <x/>
      <x v="136"/>
      <x v="2"/>
      <x v="23"/>
      <x v="5"/>
      <x v="51"/>
      <x v="29"/>
      <x v="1"/>
      <x v="101"/>
    </i>
    <i r="1">
      <x v="15"/>
      <x v="7"/>
      <x/>
      <x v="139"/>
      <x v="2"/>
      <x v="23"/>
      <x v="5"/>
      <x v="51"/>
      <x v="34"/>
      <x v="1"/>
      <x v="101"/>
    </i>
    <i r="9">
      <x v="37"/>
      <x v="1"/>
      <x v="101"/>
    </i>
    <i r="9">
      <x v="39"/>
      <x v="1"/>
      <x v="89"/>
    </i>
    <i r="9">
      <x v="40"/>
      <x v="1"/>
      <x v="101"/>
    </i>
    <i>
      <x v="42"/>
      <x v="15"/>
      <x v="48"/>
      <x/>
      <x v="21"/>
      <x v="2"/>
      <x v="21"/>
      <x v="5"/>
      <x v="51"/>
      <x v="40"/>
      <x v="4"/>
      <x v="84"/>
    </i>
    <i r="9">
      <x v="62"/>
      <x v="4"/>
      <x v="72"/>
    </i>
    <i r="3">
      <x v="2"/>
      <x v="21"/>
      <x v="2"/>
      <x v="21"/>
      <x v="5"/>
      <x v="51"/>
      <x v="37"/>
      <x v="4"/>
      <x v="101"/>
    </i>
    <i r="9">
      <x v="38"/>
      <x v="4"/>
      <x v="101"/>
    </i>
    <i>
      <x v="43"/>
      <x v="15"/>
      <x v="48"/>
      <x/>
      <x v="21"/>
      <x v="2"/>
      <x v="23"/>
      <x v="5"/>
      <x v="51"/>
      <x v="36"/>
      <x v="4"/>
      <x v="102"/>
    </i>
    <i r="9">
      <x v="37"/>
      <x v="4"/>
      <x v="104"/>
    </i>
    <i>
      <x v="44"/>
      <x v="15"/>
      <x v="7"/>
      <x/>
      <x v="138"/>
      <x v="2"/>
      <x v="23"/>
      <x v="5"/>
      <x v="51"/>
      <x v="43"/>
      <x v="1"/>
      <x v="101"/>
    </i>
    <i>
      <x v="45"/>
      <x v="15"/>
      <x v="12"/>
      <x/>
      <x v="206"/>
      <x v="2"/>
      <x v="21"/>
      <x v="5"/>
      <x v="51"/>
      <x v="34"/>
      <x v="2"/>
      <x v="101"/>
    </i>
    <i>
      <x v="46"/>
      <x v="15"/>
      <x v="62"/>
      <x/>
      <x v="281"/>
      <x v="2"/>
      <x v="21"/>
      <x v="5"/>
      <x v="51"/>
      <x v="37"/>
      <x v="1"/>
      <x v="101"/>
    </i>
    <i>
      <x v="47"/>
      <x v="15"/>
      <x v="34"/>
      <x/>
      <x v="169"/>
      <x v="2"/>
      <x v="23"/>
      <x v="5"/>
      <x v="51"/>
      <x v="39"/>
      <x v="4"/>
      <x v="101"/>
    </i>
    <i>
      <x v="48"/>
      <x v="15"/>
      <x v="11"/>
      <x/>
      <x v="185"/>
      <x v="2"/>
      <x v="21"/>
      <x v="5"/>
      <x v="51"/>
      <x v="35"/>
      <x v="2"/>
      <x v="101"/>
    </i>
    <i r="9">
      <x v="40"/>
      <x v="2"/>
      <x v="101"/>
    </i>
    <i>
      <x v="49"/>
      <x v="15"/>
      <x v="28"/>
      <x/>
      <x v="249"/>
      <x v="2"/>
      <x v="21"/>
      <x v="5"/>
      <x v="51"/>
      <x v="36"/>
      <x v="1"/>
      <x v="52"/>
    </i>
    <i>
      <x v="50"/>
      <x v="15"/>
      <x v="29"/>
      <x/>
      <x v="253"/>
      <x v="2"/>
      <x v="23"/>
      <x v="5"/>
      <x v="51"/>
      <x v="40"/>
      <x v="1"/>
      <x v="96"/>
    </i>
    <i r="9">
      <x v="44"/>
      <x v="1"/>
      <x v="101"/>
    </i>
    <i r="9">
      <x v="47"/>
      <x v="1"/>
      <x v="101"/>
    </i>
    <i r="9">
      <x v="50"/>
      <x v="1"/>
      <x v="101"/>
    </i>
    <i r="9">
      <x v="52"/>
      <x v="1"/>
      <x v="101"/>
    </i>
    <i r="9">
      <x v="58"/>
      <x v="1"/>
      <x v="101"/>
    </i>
    <i r="9">
      <x v="59"/>
      <x v="1"/>
      <x v="95"/>
    </i>
    <i>
      <x v="51"/>
      <x v="15"/>
      <x v="40"/>
      <x/>
      <x v="10"/>
      <x v="2"/>
      <x v="21"/>
      <x v="5"/>
      <x v="51"/>
      <x v="38"/>
      <x v="2"/>
      <x v="74"/>
    </i>
    <i r="4">
      <x v="302"/>
      <x v="2"/>
      <x v="21"/>
      <x v="5"/>
      <x v="51"/>
      <x v="73"/>
      <x v="2"/>
      <x v="136"/>
    </i>
    <i r="1">
      <x v="18"/>
      <x v="40"/>
      <x/>
      <x v="10"/>
      <x v="2"/>
      <x v="21"/>
      <x v="5"/>
      <x v="51"/>
      <x v="52"/>
      <x v="2"/>
      <x v="101"/>
    </i>
    <i>
      <x v="52"/>
      <x v="15"/>
      <x v="40"/>
      <x/>
      <x v="10"/>
      <x v="2"/>
      <x v="23"/>
      <x v="5"/>
      <x v="51"/>
      <x v="39"/>
      <x v="2"/>
      <x v="101"/>
    </i>
    <i>
      <x v="53"/>
      <x v="15"/>
      <x v="56"/>
      <x/>
      <x v="292"/>
      <x/>
      <x v="8"/>
      <x v="5"/>
      <x v="41"/>
      <x v="35"/>
      <x v="3"/>
      <x v="52"/>
    </i>
    <i>
      <x v="54"/>
      <x v="16"/>
      <x v="30"/>
      <x/>
      <x v="190"/>
      <x v="2"/>
      <x v="23"/>
      <x v="5"/>
      <x v="51"/>
      <x v="38"/>
      <x v="1"/>
      <x v="101"/>
    </i>
    <i>
      <x v="55"/>
      <x v="17"/>
      <x v="62"/>
      <x v="1"/>
      <x v="282"/>
      <x v="2"/>
      <x v="23"/>
      <x v="5"/>
      <x v="51"/>
      <x v="39"/>
      <x v="1"/>
      <x v="101"/>
    </i>
    <i>
      <x v="56"/>
      <x v="18"/>
      <x v="40"/>
      <x/>
      <x v="10"/>
      <x v="2"/>
      <x v="21"/>
      <x v="5"/>
      <x v="51"/>
      <x v="36"/>
      <x v="2"/>
      <x v="74"/>
    </i>
    <i>
      <x v="57"/>
      <x v="18"/>
      <x v="21"/>
      <x/>
      <x v="24"/>
      <x/>
      <x v="5"/>
      <x v="5"/>
      <x v="51"/>
      <x v="38"/>
      <x v="3"/>
      <x v="41"/>
    </i>
    <i>
      <x v="58"/>
      <x v="18"/>
      <x v="56"/>
      <x/>
      <x v="181"/>
      <x/>
      <x v="5"/>
      <x v="5"/>
      <x v="51"/>
      <x v="37"/>
      <x v="3"/>
      <x v="94"/>
    </i>
    <i>
      <x v="59"/>
      <x v="19"/>
      <x v="50"/>
      <x/>
      <x v="93"/>
      <x/>
      <x v="5"/>
      <x v="5"/>
      <x v="51"/>
      <x v="40"/>
      <x v="2"/>
      <x v="101"/>
    </i>
    <i>
      <x v="60"/>
      <x v="20"/>
      <x v="62"/>
      <x v="1"/>
      <x v="283"/>
      <x v="2"/>
      <x v="23"/>
      <x v="5"/>
      <x v="51"/>
      <x v="43"/>
      <x v="1"/>
      <x v="101"/>
    </i>
    <i>
      <x v="61"/>
      <x v="20"/>
      <x v="14"/>
      <x/>
      <x v="153"/>
      <x v="2"/>
      <x v="21"/>
      <x v="5"/>
      <x v="51"/>
      <x v="48"/>
      <x v="2"/>
      <x v="37"/>
    </i>
    <i>
      <x v="62"/>
      <x v="20"/>
      <x v="10"/>
      <x v="4"/>
      <x v="157"/>
      <x v="2"/>
      <x v="23"/>
      <x v="5"/>
      <x v="51"/>
      <x v="45"/>
      <x/>
      <x v="101"/>
    </i>
    <i r="9">
      <x v="53"/>
      <x/>
      <x v="101"/>
    </i>
    <i>
      <x v="63"/>
      <x v="20"/>
      <x v="8"/>
      <x v="4"/>
      <x v="257"/>
      <x v="2"/>
      <x v="23"/>
      <x v="5"/>
      <x v="51"/>
      <x v="43"/>
      <x/>
      <x v="101"/>
    </i>
    <i r="9">
      <x v="49"/>
      <x/>
      <x v="101"/>
    </i>
    <i>
      <x v="64"/>
      <x v="20"/>
      <x v="56"/>
      <x/>
      <x v="181"/>
      <x/>
      <x v="5"/>
      <x v="5"/>
      <x v="51"/>
      <x v="39"/>
      <x v="3"/>
      <x v="94"/>
    </i>
    <i>
      <x v="65"/>
      <x v="20"/>
      <x v="35"/>
      <x/>
      <x v="57"/>
      <x/>
      <x v="8"/>
      <x v="5"/>
      <x v="41"/>
      <x v="39"/>
      <x v="1"/>
      <x v="81"/>
    </i>
    <i r="1">
      <x v="21"/>
      <x v="35"/>
      <x/>
      <x v="57"/>
      <x/>
      <x v="8"/>
      <x v="5"/>
      <x v="41"/>
      <x v="41"/>
      <x v="1"/>
      <x v="74"/>
    </i>
    <i r="11">
      <x v="87"/>
    </i>
    <i r="9">
      <x v="42"/>
      <x v="1"/>
      <x v="101"/>
    </i>
    <i r="9">
      <x v="44"/>
      <x v="1"/>
      <x v="68"/>
    </i>
    <i>
      <x v="66"/>
      <x v="21"/>
      <x v="58"/>
      <x/>
      <x v="127"/>
      <x v="2"/>
      <x v="23"/>
      <x v="5"/>
      <x v="51"/>
      <x v="41"/>
      <x v="3"/>
      <x v="94"/>
    </i>
    <i r="9">
      <x v="44"/>
      <x v="3"/>
      <x v="94"/>
    </i>
    <i>
      <x v="67"/>
      <x v="21"/>
      <x v="14"/>
      <x/>
      <x v="154"/>
      <x v="2"/>
      <x v="21"/>
      <x v="5"/>
      <x v="26"/>
      <x/>
      <x v="2"/>
      <x v="90"/>
    </i>
    <i r="9">
      <x v="57"/>
      <x v="2"/>
      <x v="93"/>
    </i>
    <i>
      <x v="68"/>
      <x v="21"/>
      <x v="11"/>
      <x/>
      <x v="187"/>
      <x v="2"/>
      <x v="21"/>
      <x v="5"/>
      <x v="51"/>
      <x v="43"/>
      <x v="2"/>
      <x v="101"/>
    </i>
    <i r="9">
      <x v="47"/>
      <x v="2"/>
      <x v="101"/>
    </i>
    <i r="9">
      <x v="50"/>
      <x v="2"/>
      <x v="101"/>
    </i>
    <i>
      <x v="69"/>
      <x v="21"/>
      <x v="35"/>
      <x/>
      <x v="53"/>
      <x v="2"/>
      <x v="21"/>
      <x v="5"/>
      <x v="8"/>
      <x/>
      <x v="1"/>
      <x v="101"/>
    </i>
    <i r="9">
      <x v="41"/>
      <x v="1"/>
      <x v="101"/>
    </i>
    <i r="9">
      <x v="42"/>
      <x v="1"/>
      <x v="101"/>
    </i>
    <i>
      <x v="70"/>
      <x v="22"/>
      <x v="30"/>
      <x/>
      <x v="191"/>
      <x v="2"/>
      <x v="19"/>
      <x v="5"/>
      <x v="51"/>
      <x v="43"/>
      <x v="1"/>
      <x v="86"/>
    </i>
    <i>
      <x v="71"/>
      <x v="22"/>
      <x v="30"/>
      <x/>
      <x v="191"/>
      <x v="2"/>
      <x v="21"/>
      <x v="5"/>
      <x v="51"/>
      <x v="43"/>
      <x v="1"/>
      <x v="76"/>
    </i>
    <i>
      <x v="72"/>
      <x v="22"/>
      <x v="1"/>
      <x/>
      <x v="28"/>
      <x v="1"/>
      <x v="16"/>
      <x v="5"/>
      <x v="51"/>
      <x v="58"/>
      <x v="1"/>
      <x v="46"/>
    </i>
    <i>
      <x v="73"/>
      <x v="22"/>
      <x v="30"/>
      <x/>
      <x v="192"/>
      <x v="2"/>
      <x v="23"/>
      <x v="5"/>
      <x v="51"/>
      <x v="44"/>
      <x v="1"/>
      <x v="101"/>
    </i>
    <i>
      <x v="74"/>
      <x v="22"/>
      <x v="48"/>
      <x/>
      <x v="29"/>
      <x v="2"/>
      <x v="21"/>
      <x v="5"/>
      <x v="51"/>
      <x v="48"/>
      <x v="4"/>
      <x v="97"/>
    </i>
    <i r="3">
      <x v="2"/>
      <x v="29"/>
      <x v="2"/>
      <x v="21"/>
      <x v="5"/>
      <x v="51"/>
      <x v="60"/>
      <x v="4"/>
      <x v="101"/>
    </i>
    <i>
      <x v="75"/>
      <x v="22"/>
      <x v="48"/>
      <x/>
      <x v="29"/>
      <x v="2"/>
      <x v="23"/>
      <x v="5"/>
      <x v="51"/>
      <x v="43"/>
      <x v="4"/>
      <x v="101"/>
    </i>
    <i r="3">
      <x v="2"/>
      <x v="29"/>
      <x v="2"/>
      <x v="23"/>
      <x v="5"/>
      <x v="51"/>
      <x v="43"/>
      <x v="4"/>
      <x v="101"/>
    </i>
    <i r="9">
      <x v="47"/>
      <x v="4"/>
      <x v="101"/>
    </i>
    <i>
      <x v="76"/>
      <x v="22"/>
      <x v="56"/>
      <x/>
      <x v="181"/>
      <x v="2"/>
      <x v="21"/>
      <x v="5"/>
      <x v="8"/>
      <x v="42"/>
      <x v="3"/>
      <x v="94"/>
    </i>
    <i>
      <x v="77"/>
      <x v="23"/>
      <x v="30"/>
      <x/>
      <x v="193"/>
      <x v="2"/>
      <x v="23"/>
      <x v="5"/>
      <x v="51"/>
      <x v="47"/>
      <x v="1"/>
      <x v="101"/>
    </i>
    <i>
      <x v="78"/>
      <x v="21"/>
      <x v="14"/>
      <x/>
      <x/>
      <x v="2"/>
      <x v="21"/>
      <x v="5"/>
      <x v="51"/>
      <x v="48"/>
      <x v="2"/>
      <x v="58"/>
    </i>
    <i r="1">
      <x v="23"/>
      <x v="14"/>
      <x/>
      <x/>
      <x v="2"/>
      <x v="21"/>
      <x v="5"/>
      <x v="51"/>
      <x v="57"/>
      <x v="2"/>
      <x v="49"/>
    </i>
    <i>
      <x v="79"/>
      <x v="23"/>
      <x v="58"/>
      <x/>
      <x v="127"/>
      <x/>
      <x v="5"/>
      <x v="5"/>
      <x v="51"/>
      <x v="53"/>
      <x v="3"/>
      <x v="94"/>
    </i>
    <i r="5">
      <x v="2"/>
      <x v="23"/>
      <x v="5"/>
      <x v="51"/>
      <x v="46"/>
      <x v="3"/>
      <x v="94"/>
    </i>
    <i r="2">
      <x v="62"/>
      <x/>
      <x v="281"/>
      <x v="2"/>
      <x v="21"/>
      <x v="5"/>
      <x v="35"/>
      <x v="50"/>
      <x v="1"/>
      <x/>
    </i>
    <i r="8">
      <x v="51"/>
      <x v="41"/>
      <x v="1"/>
      <x v="101"/>
    </i>
    <i>
      <x v="80"/>
      <x v="23"/>
      <x v="66"/>
      <x/>
      <x v="121"/>
      <x/>
      <x v="5"/>
      <x v="5"/>
      <x v="51"/>
      <x v="44"/>
      <x v="2"/>
      <x v="101"/>
    </i>
    <i>
      <x v="81"/>
      <x v="23"/>
      <x v="12"/>
      <x/>
      <x v="208"/>
      <x v="2"/>
      <x v="21"/>
      <x v="5"/>
      <x v="51"/>
      <x v="41"/>
      <x v="2"/>
      <x v="101"/>
    </i>
    <i r="9">
      <x v="44"/>
      <x v="2"/>
      <x v="101"/>
    </i>
    <i>
      <x v="82"/>
      <x v="23"/>
      <x v="50"/>
      <x/>
      <x v="228"/>
      <x v="2"/>
      <x v="23"/>
      <x v="5"/>
      <x v="18"/>
      <x v="46"/>
      <x v="2"/>
      <x v="101"/>
    </i>
    <i r="9">
      <x v="53"/>
      <x v="2"/>
      <x v="101"/>
    </i>
    <i>
      <x v="83"/>
      <x v="23"/>
      <x v="50"/>
      <x/>
      <x v="95"/>
      <x v="2"/>
      <x v="21"/>
      <x v="5"/>
      <x v="19"/>
      <x v="44"/>
      <x v="2"/>
      <x v="59"/>
    </i>
    <i>
      <x v="84"/>
      <x v="24"/>
      <x v="18"/>
      <x/>
      <x v="174"/>
      <x v="2"/>
      <x v="24"/>
      <x v="5"/>
      <x v="51"/>
      <x v="43"/>
      <x/>
      <x v="101"/>
    </i>
    <i r="9">
      <x v="47"/>
      <x/>
      <x v="102"/>
    </i>
    <i>
      <x v="85"/>
      <x v="25"/>
      <x v="20"/>
      <x/>
      <x v="30"/>
      <x v="2"/>
      <x v="20"/>
      <x v="5"/>
      <x v="51"/>
      <x v="45"/>
      <x v="3"/>
      <x v="44"/>
    </i>
    <i>
      <x v="86"/>
      <x v="25"/>
      <x v="39"/>
      <x v="4"/>
      <x v="244"/>
      <x v="2"/>
      <x v="23"/>
      <x v="5"/>
      <x v="18"/>
      <x v="45"/>
      <x/>
      <x v="101"/>
    </i>
    <i>
      <x v="87"/>
      <x v="25"/>
      <x v="41"/>
      <x/>
      <x v="308"/>
      <x v="2"/>
      <x v="23"/>
      <x v="5"/>
      <x v="51"/>
      <x/>
      <x v="1"/>
      <x v="101"/>
    </i>
    <i r="9">
      <x v="59"/>
      <x v="1"/>
      <x v="85"/>
    </i>
    <i r="9">
      <x v="62"/>
      <x v="1"/>
      <x v="68"/>
    </i>
    <i r="11">
      <x v="85"/>
    </i>
    <i r="9">
      <x v="63"/>
      <x v="1"/>
      <x v="101"/>
    </i>
    <i r="9">
      <x v="66"/>
      <x v="1"/>
      <x v="128"/>
    </i>
    <i>
      <x v="88"/>
      <x v="25"/>
      <x v="28"/>
      <x/>
      <x v="250"/>
      <x/>
      <x v="5"/>
      <x v="5"/>
      <x v="51"/>
      <x v="49"/>
      <x v="1"/>
      <x v="101"/>
    </i>
    <i>
      <x v="89"/>
      <x v="25"/>
      <x v="34"/>
      <x/>
      <x v="169"/>
      <x v="2"/>
      <x v="23"/>
      <x v="5"/>
      <x v="51"/>
      <x v="44"/>
      <x v="4"/>
      <x v="101"/>
    </i>
    <i r="9">
      <x v="52"/>
      <x v="4"/>
      <x v="101"/>
    </i>
    <i r="9">
      <x v="59"/>
      <x v="4"/>
      <x v="101"/>
    </i>
    <i r="9">
      <x v="62"/>
      <x v="4"/>
      <x v="81"/>
    </i>
    <i>
      <x v="90"/>
      <x v="25"/>
      <x v="34"/>
      <x/>
      <x v="169"/>
      <x/>
      <x v="5"/>
      <x v="5"/>
      <x v="51"/>
      <x v="62"/>
      <x v="4"/>
      <x v="81"/>
    </i>
    <i>
      <x v="91"/>
      <x v="26"/>
      <x v="2"/>
      <x v="2"/>
      <x v="101"/>
      <x v="2"/>
      <x v="21"/>
      <x v="5"/>
      <x v="51"/>
      <x v="45"/>
      <x v="4"/>
      <x v="101"/>
    </i>
    <i>
      <x v="92"/>
      <x v="26"/>
      <x v="52"/>
      <x/>
      <x v="214"/>
      <x v="2"/>
      <x v="23"/>
      <x v="5"/>
      <x v="51"/>
      <x v="48"/>
      <x/>
      <x v="66"/>
    </i>
    <i>
      <x v="93"/>
      <x v="26"/>
      <x v="12"/>
      <x/>
      <x v="209"/>
      <x/>
      <x v="5"/>
      <x v="5"/>
      <x v="51"/>
      <x v="51"/>
      <x v="2"/>
      <x v="101"/>
    </i>
    <i r="9">
      <x v="64"/>
      <x v="2"/>
      <x v="89"/>
    </i>
    <i r="5">
      <x v="2"/>
      <x v="21"/>
      <x v="5"/>
      <x v="51"/>
      <x/>
      <x v="2"/>
      <x v="72"/>
    </i>
    <i r="9">
      <x v="59"/>
      <x v="2"/>
      <x v="101"/>
    </i>
    <i r="9">
      <x v="61"/>
      <x v="2"/>
      <x v="101"/>
    </i>
    <i r="9">
      <x v="65"/>
      <x v="2"/>
      <x v="101"/>
    </i>
    <i r="9">
      <x v="95"/>
      <x v="2"/>
      <x v="101"/>
    </i>
    <i r="1">
      <x v="33"/>
      <x v="12"/>
      <x/>
      <x v="209"/>
      <x/>
      <x v="5"/>
      <x v="5"/>
      <x v="51"/>
      <x v="53"/>
      <x v="2"/>
      <x v="10"/>
    </i>
    <i>
      <x v="94"/>
      <x v="26"/>
      <x v="14"/>
      <x/>
      <x v="155"/>
      <x v="1"/>
      <x v="16"/>
      <x v="5"/>
      <x v="51"/>
      <x v="57"/>
      <x v="2"/>
      <x v="44"/>
    </i>
    <i>
      <x v="95"/>
      <x v="27"/>
      <x v="62"/>
      <x/>
      <x v="285"/>
      <x v="2"/>
      <x v="21"/>
      <x v="5"/>
      <x v="51"/>
      <x v="47"/>
      <x v="1"/>
      <x v="101"/>
    </i>
    <i>
      <x v="96"/>
      <x v="27"/>
      <x v="56"/>
      <x/>
      <x v="181"/>
      <x v="2"/>
      <x v="21"/>
      <x v="5"/>
      <x v="8"/>
      <x v="45"/>
      <x v="3"/>
      <x v="94"/>
    </i>
    <i>
      <x v="97"/>
      <x v="27"/>
      <x v="39"/>
      <x v="4"/>
      <x v="245"/>
      <x v="2"/>
      <x v="23"/>
      <x v="5"/>
      <x v="18"/>
      <x v="49"/>
      <x/>
      <x v="102"/>
    </i>
    <i>
      <x v="98"/>
      <x v="27"/>
      <x v="18"/>
      <x/>
      <x v="176"/>
      <x v="2"/>
      <x v="24"/>
      <x v="5"/>
      <x v="51"/>
      <x v="49"/>
      <x/>
      <x v="89"/>
    </i>
    <i>
      <x v="99"/>
      <x v="27"/>
      <x v="40"/>
      <x/>
      <x v="117"/>
      <x v="2"/>
      <x v="24"/>
      <x v="5"/>
      <x v="47"/>
      <x v="52"/>
      <x v="2"/>
      <x v="72"/>
    </i>
    <i>
      <x v="100"/>
      <x v="27"/>
      <x v="50"/>
      <x/>
      <x v="229"/>
      <x v="2"/>
      <x v="23"/>
      <x v="5"/>
      <x v="18"/>
      <x v="49"/>
      <x v="2"/>
      <x v="101"/>
    </i>
    <i>
      <x v="101"/>
      <x v="27"/>
      <x v="50"/>
      <x/>
      <x v="230"/>
      <x v="2"/>
      <x v="23"/>
      <x v="5"/>
      <x v="18"/>
      <x v="58"/>
      <x v="2"/>
      <x v="101"/>
    </i>
    <i r="9">
      <x v="62"/>
      <x v="2"/>
      <x v="101"/>
    </i>
    <i r="9">
      <x v="90"/>
      <x v="2"/>
      <x v="101"/>
    </i>
    <i>
      <x v="102"/>
      <x v="27"/>
      <x v="50"/>
      <x/>
      <x v="231"/>
      <x v="2"/>
      <x v="23"/>
      <x v="5"/>
      <x v="18"/>
      <x v="73"/>
      <x v="2"/>
      <x v="101"/>
    </i>
    <i r="9">
      <x v="91"/>
      <x v="2"/>
      <x v="101"/>
    </i>
    <i r="9">
      <x v="92"/>
      <x v="2"/>
      <x v="101"/>
    </i>
    <i>
      <x v="104"/>
      <x v="28"/>
      <x v="62"/>
      <x v="1"/>
      <x v="286"/>
      <x v="2"/>
      <x v="23"/>
      <x v="5"/>
      <x v="51"/>
      <x v="49"/>
      <x v="1"/>
      <x v="101"/>
    </i>
    <i>
      <x v="105"/>
      <x v="28"/>
      <x v="46"/>
      <x v="4"/>
      <x v="302"/>
      <x v="2"/>
      <x v="23"/>
      <x v="5"/>
      <x v="51"/>
      <x v="58"/>
      <x/>
      <x v="101"/>
    </i>
    <i r="9">
      <x v="59"/>
      <x/>
      <x v="101"/>
    </i>
    <i r="9">
      <x v="64"/>
      <x/>
      <x v="101"/>
    </i>
    <i>
      <x v="106"/>
      <x v="28"/>
      <x v="7"/>
      <x/>
      <x v="304"/>
      <x v="2"/>
      <x v="23"/>
      <x v="5"/>
      <x v="51"/>
      <x v="50"/>
      <x v="1"/>
      <x v="101"/>
    </i>
    <i r="9">
      <x v="53"/>
      <x v="1"/>
      <x v="101"/>
    </i>
    <i r="9">
      <x v="58"/>
      <x v="1"/>
      <x v="89"/>
    </i>
    <i r="9">
      <x v="72"/>
      <x v="1"/>
      <x v="101"/>
    </i>
    <i r="9">
      <x v="73"/>
      <x v="1"/>
      <x v="72"/>
    </i>
    <i>
      <x v="107"/>
      <x v="28"/>
      <x v="48"/>
      <x v="2"/>
      <x v="32"/>
      <x v="2"/>
      <x v="21"/>
      <x v="5"/>
      <x v="51"/>
      <x v="62"/>
      <x v="4"/>
      <x v="101"/>
    </i>
    <i r="6">
      <x v="23"/>
      <x v="5"/>
      <x v="51"/>
      <x v="48"/>
      <x v="4"/>
      <x v="101"/>
    </i>
    <i r="9">
      <x v="52"/>
      <x v="4"/>
      <x v="101"/>
    </i>
    <i r="9">
      <x v="55"/>
      <x v="4"/>
      <x v="101"/>
    </i>
    <i r="9">
      <x v="57"/>
      <x v="4"/>
      <x v="101"/>
    </i>
    <i r="9">
      <x v="62"/>
      <x v="4"/>
      <x v="101"/>
    </i>
    <i r="1">
      <x v="40"/>
      <x v="48"/>
      <x v="2"/>
      <x v="32"/>
      <x v="2"/>
      <x v="23"/>
      <x v="5"/>
      <x v="51"/>
      <x v="65"/>
      <x v="4"/>
      <x v="101"/>
    </i>
    <i>
      <x v="108"/>
      <x v="28"/>
      <x v="63"/>
      <x/>
      <x v="144"/>
      <x/>
      <x v="7"/>
      <x v="5"/>
      <x v="51"/>
      <x v="47"/>
      <x v="3"/>
      <x v="72"/>
    </i>
    <i>
      <x v="109"/>
      <x v="29"/>
      <x v="58"/>
      <x/>
      <x v="127"/>
      <x/>
      <x v="5"/>
      <x v="5"/>
      <x v="51"/>
      <x v="57"/>
      <x v="3"/>
      <x v="94"/>
    </i>
    <i r="5">
      <x v="2"/>
      <x v="23"/>
      <x v="5"/>
      <x v="51"/>
      <x v="48"/>
      <x v="3"/>
      <x v="94"/>
    </i>
    <i r="9">
      <x v="49"/>
      <x v="3"/>
      <x v="76"/>
    </i>
    <i r="11">
      <x v="101"/>
    </i>
    <i r="9">
      <x v="50"/>
      <x v="3"/>
      <x v="94"/>
    </i>
    <i>
      <x v="110"/>
      <x v="29"/>
      <x v="62"/>
      <x v="1"/>
      <x v="287"/>
      <x v="2"/>
      <x v="23"/>
      <x v="5"/>
      <x v="51"/>
      <x v="53"/>
      <x v="1"/>
      <x v="101"/>
    </i>
    <i>
      <x v="111"/>
      <x v="29"/>
      <x v="56"/>
      <x/>
      <x v="181"/>
      <x v="2"/>
      <x v="21"/>
      <x v="5"/>
      <x v="8"/>
      <x v="49"/>
      <x v="3"/>
      <x v="94"/>
    </i>
    <i>
      <x v="112"/>
      <x v="29"/>
      <x v="18"/>
      <x/>
      <x v="177"/>
      <x v="2"/>
      <x v="24"/>
      <x v="5"/>
      <x v="51"/>
      <x v="51"/>
      <x/>
      <x v="101"/>
    </i>
    <i r="9">
      <x v="54"/>
      <x/>
      <x v="101"/>
    </i>
    <i r="2">
      <x v="60"/>
      <x/>
      <x v="266"/>
      <x v="2"/>
      <x v="21"/>
      <x v="5"/>
      <x v="8"/>
      <x v="58"/>
      <x v="4"/>
      <x v="101"/>
    </i>
    <i r="9">
      <x v="62"/>
      <x v="4"/>
      <x v="101"/>
    </i>
    <i>
      <x v="113"/>
      <x v="29"/>
      <x v="35"/>
      <x/>
      <x v="59"/>
      <x/>
      <x v="5"/>
      <x v="5"/>
      <x v="51"/>
      <x v="50"/>
      <x v="1"/>
      <x v="70"/>
    </i>
    <i>
      <x v="114"/>
      <x v="29"/>
      <x v="30"/>
      <x/>
      <x v="194"/>
      <x v="2"/>
      <x v="21"/>
      <x v="5"/>
      <x v="51"/>
      <x v="48"/>
      <x v="1"/>
      <x v="101"/>
    </i>
    <i>
      <x v="115"/>
      <x v="29"/>
      <x v="30"/>
      <x/>
      <x v="195"/>
      <x v="2"/>
      <x v="23"/>
      <x v="5"/>
      <x v="51"/>
      <x v="50"/>
      <x v="1"/>
      <x v="101"/>
    </i>
    <i r="9">
      <x v="53"/>
      <x v="1"/>
      <x v="101"/>
    </i>
    <i r="9">
      <x v="57"/>
      <x v="1"/>
      <x v="101"/>
    </i>
    <i>
      <x v="116"/>
      <x v="29"/>
      <x v="14"/>
      <x/>
      <x v="1"/>
      <x/>
      <x v="5"/>
      <x v="5"/>
      <x v="51"/>
      <x/>
      <x v="2"/>
      <x v="59"/>
    </i>
    <i r="9">
      <x v="57"/>
      <x v="2"/>
      <x v="44"/>
    </i>
    <i>
      <x v="117"/>
      <x v="30"/>
      <x v="39"/>
      <x v="4"/>
      <x v="246"/>
      <x v="2"/>
      <x v="23"/>
      <x v="5"/>
      <x v="18"/>
      <x v="56"/>
      <x/>
      <x v="102"/>
    </i>
    <i r="9">
      <x v="58"/>
      <x/>
      <x v="101"/>
    </i>
    <i>
      <x v="118"/>
      <x v="30"/>
      <x v="2"/>
      <x v="2"/>
      <x v="102"/>
      <x v="2"/>
      <x v="21"/>
      <x v="5"/>
      <x v="51"/>
      <x v="49"/>
      <x v="4"/>
      <x v="101"/>
    </i>
    <i>
      <x v="119"/>
      <x v="31"/>
      <x v="58"/>
      <x/>
      <x v="133"/>
      <x/>
      <x v="5"/>
      <x v="5"/>
      <x v="51"/>
      <x v="62"/>
      <x v="3"/>
      <x v="76"/>
    </i>
    <i r="9">
      <x v="63"/>
      <x v="3"/>
      <x v="76"/>
    </i>
    <i r="9">
      <x v="65"/>
      <x v="3"/>
      <x v="94"/>
    </i>
    <i r="9">
      <x v="66"/>
      <x v="3"/>
      <x v="94"/>
    </i>
    <i r="9">
      <x v="87"/>
      <x v="3"/>
      <x v="94"/>
    </i>
    <i>
      <x v="120"/>
      <x v="31"/>
      <x v="56"/>
      <x/>
      <x v="46"/>
      <x/>
      <x v="5"/>
      <x v="5"/>
      <x v="51"/>
      <x v="50"/>
      <x v="3"/>
      <x v="94"/>
    </i>
    <i r="9">
      <x v="52"/>
      <x v="3"/>
      <x v="99"/>
    </i>
    <i>
      <x v="121"/>
      <x v="31"/>
      <x v="29"/>
      <x/>
      <x v="256"/>
      <x v="2"/>
      <x v="23"/>
      <x v="5"/>
      <x v="51"/>
      <x/>
      <x v="1"/>
      <x v="81"/>
    </i>
    <i r="11">
      <x v="101"/>
    </i>
    <i r="9">
      <x v="59"/>
      <x v="1"/>
      <x v="58"/>
    </i>
    <i r="9">
      <x v="60"/>
      <x v="1"/>
      <x v="101"/>
    </i>
    <i r="9">
      <x v="71"/>
      <x v="1"/>
      <x v="101"/>
    </i>
    <i r="9">
      <x v="73"/>
      <x v="1"/>
      <x v="101"/>
    </i>
    <i r="9">
      <x v="74"/>
      <x v="1"/>
      <x v="101"/>
    </i>
    <i r="9">
      <x v="80"/>
      <x v="1"/>
      <x v="101"/>
    </i>
    <i>
      <x v="122"/>
      <x v="31"/>
      <x v="30"/>
      <x/>
      <x v="196"/>
      <x v="2"/>
      <x v="23"/>
      <x v="5"/>
      <x v="51"/>
      <x v="58"/>
      <x v="1"/>
      <x v="101"/>
    </i>
    <i r="9">
      <x v="60"/>
      <x v="1"/>
      <x v="101"/>
    </i>
    <i r="9">
      <x v="61"/>
      <x v="1"/>
      <x v="101"/>
    </i>
    <i>
      <x v="123"/>
      <x v="31"/>
      <x v="30"/>
      <x/>
      <x v="197"/>
      <x v="2"/>
      <x v="23"/>
      <x v="5"/>
      <x v="51"/>
      <x v="51"/>
      <x v="1"/>
      <x v="101"/>
    </i>
    <i>
      <x v="124"/>
      <x v="31"/>
      <x v="62"/>
      <x v="1"/>
      <x v="288"/>
      <x v="2"/>
      <x v="23"/>
      <x v="5"/>
      <x v="51"/>
      <x v="54"/>
      <x v="1"/>
      <x v="101"/>
    </i>
    <i>
      <x v="125"/>
      <x v="31"/>
      <x v="52"/>
      <x v="4"/>
      <x v="215"/>
      <x v="2"/>
      <x v="23"/>
      <x v="5"/>
      <x v="51"/>
      <x v="52"/>
      <x/>
      <x v="102"/>
    </i>
    <i>
      <x v="126"/>
      <x v="31"/>
      <x v="49"/>
      <x/>
      <x v="238"/>
      <x/>
      <x v="5"/>
      <x v="5"/>
      <x v="51"/>
      <x/>
      <x v="2"/>
      <x v="85"/>
    </i>
    <i r="9">
      <x v="58"/>
      <x v="2"/>
      <x v="90"/>
    </i>
    <i>
      <x v="127"/>
      <x v="31"/>
      <x v="40"/>
      <x/>
      <x v="117"/>
      <x v="2"/>
      <x v="21"/>
      <x v="5"/>
      <x v="51"/>
      <x v="52"/>
      <x v="2"/>
      <x v="74"/>
    </i>
    <i>
      <x v="128"/>
      <x v="31"/>
      <x v="56"/>
      <x/>
      <x v="181"/>
      <x/>
      <x v="5"/>
      <x v="5"/>
      <x v="51"/>
      <x v="51"/>
      <x v="3"/>
      <x v="94"/>
    </i>
    <i>
      <x v="129"/>
      <x v="31"/>
      <x v="12"/>
      <x/>
      <x v="210"/>
      <x v="2"/>
      <x v="21"/>
      <x v="5"/>
      <x v="51"/>
      <x v="53"/>
      <x v="2"/>
      <x v="101"/>
    </i>
    <i r="9">
      <x v="54"/>
      <x v="2"/>
      <x v="101"/>
    </i>
    <i r="9">
      <x v="58"/>
      <x v="2"/>
      <x v="101"/>
    </i>
    <i>
      <x v="130"/>
      <x v="32"/>
      <x v="58"/>
      <x/>
      <x v="133"/>
      <x/>
      <x v="5"/>
      <x v="5"/>
      <x v="51"/>
      <x v="66"/>
      <x v="3"/>
      <x v="94"/>
    </i>
    <i r="9">
      <x v="68"/>
      <x v="3"/>
      <x v="94"/>
    </i>
    <i r="9">
      <x v="84"/>
      <x v="3"/>
      <x v="94"/>
    </i>
    <i>
      <x v="131"/>
      <x v="32"/>
      <x v="18"/>
      <x/>
      <x v="178"/>
      <x v="2"/>
      <x v="24"/>
      <x v="5"/>
      <x v="51"/>
      <x v="56"/>
      <x/>
      <x v="101"/>
    </i>
    <i r="9">
      <x v="59"/>
      <x/>
      <x v="101"/>
    </i>
    <i r="9">
      <x v="61"/>
      <x/>
      <x v="101"/>
    </i>
    <i r="9">
      <x v="62"/>
      <x/>
      <x v="101"/>
    </i>
    <i r="9">
      <x v="63"/>
      <x/>
      <x v="101"/>
    </i>
    <i r="9">
      <x v="65"/>
      <x/>
      <x v="101"/>
    </i>
    <i>
      <x v="132"/>
      <x v="33"/>
      <x v="35"/>
      <x/>
      <x v="61"/>
      <x/>
      <x v="5"/>
      <x v="5"/>
      <x v="51"/>
      <x v="55"/>
      <x v="1"/>
      <x v="70"/>
    </i>
    <i>
      <x v="133"/>
      <x v="33"/>
      <x v="61"/>
      <x/>
      <x v="41"/>
      <x v="2"/>
      <x v="19"/>
      <x v="5"/>
      <x v="51"/>
      <x v="53"/>
      <x v="3"/>
      <x v="58"/>
    </i>
    <i>
      <x v="134"/>
      <x v="33"/>
      <x v="12"/>
      <x/>
      <x v="212"/>
      <x/>
      <x v="5"/>
      <x v="5"/>
      <x v="51"/>
      <x v="64"/>
      <x v="2"/>
      <x v="72"/>
    </i>
    <i>
      <x v="135"/>
      <x v="34"/>
      <x v="62"/>
      <x/>
      <x v="289"/>
      <x v="2"/>
      <x v="23"/>
      <x v="5"/>
      <x v="51"/>
      <x v="66"/>
      <x v="1"/>
      <x v="101"/>
    </i>
    <i r="9">
      <x v="67"/>
      <x v="1"/>
      <x v="101"/>
    </i>
    <i r="3">
      <x v="1"/>
      <x v="289"/>
      <x v="2"/>
      <x v="23"/>
      <x v="5"/>
      <x v="51"/>
      <x v="58"/>
      <x v="1"/>
      <x v="101"/>
    </i>
    <i r="9">
      <x v="63"/>
      <x v="1"/>
      <x v="101"/>
    </i>
    <i>
      <x v="136"/>
      <x v="34"/>
      <x v="52"/>
      <x v="4"/>
      <x v="216"/>
      <x v="2"/>
      <x v="23"/>
      <x v="5"/>
      <x v="51"/>
      <x v="56"/>
      <x/>
      <x v="102"/>
    </i>
    <i>
      <x v="137"/>
      <x v="34"/>
      <x v="56"/>
      <x/>
      <x v="181"/>
      <x/>
      <x v="5"/>
      <x v="5"/>
      <x v="51"/>
      <x v="53"/>
      <x v="3"/>
      <x v="94"/>
    </i>
    <i>
      <x v="138"/>
      <x v="34"/>
      <x v="21"/>
      <x/>
      <x v="37"/>
      <x/>
      <x v="5"/>
      <x v="5"/>
      <x v="51"/>
      <x v="58"/>
      <x v="3"/>
      <x v="59"/>
    </i>
    <i r="9">
      <x v="61"/>
      <x v="3"/>
      <x v="60"/>
    </i>
    <i>
      <x v="139"/>
      <x v="35"/>
      <x v="56"/>
      <x/>
      <x v="115"/>
      <x v="2"/>
      <x v="19"/>
      <x v="5"/>
      <x v="51"/>
      <x v="1"/>
      <x v="3"/>
      <x v="94"/>
    </i>
    <i r="11">
      <x v="140"/>
    </i>
    <i r="9">
      <x v="56"/>
      <x v="3"/>
      <x v="90"/>
    </i>
    <i r="9">
      <x v="64"/>
      <x v="3"/>
      <x v="80"/>
    </i>
    <i r="9">
      <x v="66"/>
      <x v="3"/>
      <x v="94"/>
    </i>
    <i r="9">
      <x v="70"/>
      <x v="3"/>
      <x v="74"/>
    </i>
    <i r="9">
      <x v="84"/>
      <x v="3"/>
      <x v="104"/>
    </i>
    <i>
      <x v="140"/>
      <x v="35"/>
      <x v="2"/>
      <x v="2"/>
      <x v="303"/>
      <x v="2"/>
      <x v="21"/>
      <x v="5"/>
      <x v="8"/>
      <x v="58"/>
      <x v="4"/>
      <x v="101"/>
    </i>
    <i>
      <x v="141"/>
      <x v="35"/>
      <x v="52"/>
      <x v="4"/>
      <x v="216"/>
      <x v="2"/>
      <x v="23"/>
      <x v="5"/>
      <x v="51"/>
      <x v="60"/>
      <x/>
      <x v="102"/>
    </i>
    <i>
      <x v="142"/>
      <x v="35"/>
      <x v="11"/>
      <x/>
      <x v="188"/>
      <x v="2"/>
      <x v="21"/>
      <x v="5"/>
      <x v="51"/>
      <x v="55"/>
      <x v="2"/>
      <x v="101"/>
    </i>
    <i r="9">
      <x v="57"/>
      <x v="2"/>
      <x v="101"/>
    </i>
    <i r="9">
      <x v="60"/>
      <x v="2"/>
      <x v="101"/>
    </i>
    <i r="4">
      <x v="189"/>
      <x v="2"/>
      <x v="21"/>
      <x v="5"/>
      <x v="51"/>
      <x v="64"/>
      <x v="2"/>
      <x v="101"/>
    </i>
    <i>
      <x v="143"/>
      <x v="35"/>
      <x v="18"/>
      <x/>
      <x v="365"/>
      <x v="2"/>
      <x v="23"/>
      <x v="5"/>
      <x v="51"/>
      <x v="84"/>
      <x/>
      <x v="101"/>
    </i>
    <i r="8">
      <x v="83"/>
      <x v="71"/>
      <x/>
      <x v="101"/>
    </i>
    <i>
      <x v="144"/>
      <x v="35"/>
      <x v="39"/>
      <x v="4"/>
      <x v="247"/>
      <x v="2"/>
      <x v="23"/>
      <x v="5"/>
      <x v="18"/>
      <x/>
      <x/>
      <x v="101"/>
    </i>
    <i>
      <x v="145"/>
      <x v="26"/>
      <x v="35"/>
      <x/>
      <x v="52"/>
      <x v="8"/>
      <x v="41"/>
      <x v="5"/>
      <x v="23"/>
      <x v="46"/>
      <x v="1"/>
      <x v="101"/>
    </i>
    <i>
      <x v="146"/>
      <x v="26"/>
      <x v="52"/>
      <x/>
      <x v="214"/>
      <x v="8"/>
      <x v="41"/>
      <x v="5"/>
      <x v="51"/>
      <x v="48"/>
      <x/>
      <x v="91"/>
    </i>
    <i>
      <x v="147"/>
      <x v="25"/>
      <x v="41"/>
      <x/>
      <x v="87"/>
      <x v="8"/>
      <x v="35"/>
      <x v="1"/>
      <x v="51"/>
      <x v="59"/>
      <x v="1"/>
      <x v="41"/>
    </i>
    <i r="4">
      <x v="88"/>
      <x v="7"/>
      <x v="9"/>
      <x v="5"/>
      <x v="51"/>
      <x v="51"/>
      <x v="1"/>
      <x v="70"/>
    </i>
    <i r="4">
      <x v="89"/>
      <x v="8"/>
      <x v="41"/>
      <x v="5"/>
      <x v="51"/>
      <x v="51"/>
      <x v="1"/>
      <x v="52"/>
    </i>
    <i>
      <x v="148"/>
      <x v="26"/>
      <x v="58"/>
      <x/>
      <x v="127"/>
      <x v="7"/>
      <x v="12"/>
      <x v="1"/>
      <x v="51"/>
      <x v="46"/>
      <x v="3"/>
      <x v="41"/>
    </i>
    <i>
      <x v="149"/>
      <x v="26"/>
      <x v="36"/>
      <x/>
      <x v="167"/>
      <x v="8"/>
      <x v="41"/>
      <x v="5"/>
      <x v="51"/>
      <x v="45"/>
      <x/>
      <x v="49"/>
    </i>
    <i r="6">
      <x v="49"/>
      <x/>
      <x v="51"/>
      <x v="45"/>
      <x/>
      <x v="37"/>
    </i>
    <i>
      <x v="150"/>
      <x v="27"/>
      <x v="35"/>
      <x/>
      <x v="52"/>
      <x v="8"/>
      <x v="41"/>
      <x v="5"/>
      <x v="23"/>
      <x v="48"/>
      <x v="1"/>
      <x v="101"/>
    </i>
    <i>
      <x v="151"/>
      <x v="27"/>
      <x v="18"/>
      <x/>
      <x v="175"/>
      <x v="8"/>
      <x v="59"/>
      <x v="5"/>
      <x v="51"/>
      <x v="49"/>
      <x/>
      <x v="75"/>
    </i>
    <i>
      <x v="152"/>
      <x v="27"/>
      <x v="45"/>
      <x/>
      <x v="273"/>
      <x v="8"/>
      <x v="75"/>
      <x v="5"/>
      <x v="51"/>
      <x v="49"/>
      <x v="2"/>
      <x v="41"/>
    </i>
    <i>
      <x v="153"/>
      <x v="27"/>
      <x v="45"/>
      <x/>
      <x v="274"/>
      <x v="8"/>
      <x v="41"/>
      <x v="16"/>
      <x v="51"/>
      <x v="49"/>
      <x v="2"/>
      <x v="41"/>
    </i>
    <i>
      <x v="154"/>
      <x v="27"/>
      <x v="41"/>
      <x/>
      <x v="76"/>
      <x v="8"/>
      <x v="46"/>
      <x v="10"/>
      <x v="15"/>
      <x v="46"/>
      <x v="1"/>
      <x v="21"/>
    </i>
    <i>
      <x v="155"/>
      <x v="27"/>
      <x v="41"/>
      <x/>
      <x v="76"/>
      <x v="8"/>
      <x v="67"/>
      <x v="1"/>
      <x v="51"/>
      <x v="47"/>
      <x v="1"/>
      <x v="41"/>
    </i>
    <i>
      <x v="156"/>
      <x v="27"/>
      <x v="16"/>
      <x/>
      <x v="31"/>
      <x v="8"/>
      <x v="34"/>
      <x v="1"/>
      <x v="51"/>
      <x v="46"/>
      <x v="1"/>
      <x v="16"/>
    </i>
    <i>
      <x v="157"/>
      <x v="27"/>
      <x v="40"/>
      <x/>
      <x v="117"/>
      <x v="8"/>
      <x v="41"/>
      <x/>
      <x v="47"/>
      <x v="52"/>
      <x v="2"/>
      <x v="41"/>
    </i>
    <i r="7">
      <x v="5"/>
      <x v="47"/>
      <x v="52"/>
      <x v="2"/>
      <x v="52"/>
    </i>
    <i r="6">
      <x v="54"/>
      <x v="5"/>
      <x v="47"/>
      <x v="52"/>
      <x v="2"/>
      <x v="46"/>
    </i>
    <i>
      <x v="158"/>
      <x v="27"/>
      <x v="50"/>
      <x/>
      <x v="96"/>
      <x v="5"/>
      <x/>
      <x v="5"/>
      <x v="51"/>
      <x v="49"/>
      <x v="2"/>
      <x v="21"/>
    </i>
    <i r="5">
      <x v="7"/>
      <x v="10"/>
      <x v="2"/>
      <x v="51"/>
      <x v="49"/>
      <x v="2"/>
      <x v="41"/>
    </i>
    <i r="5">
      <x v="8"/>
      <x v="54"/>
      <x v="5"/>
      <x v="51"/>
      <x v="49"/>
      <x v="2"/>
      <x v="41"/>
    </i>
    <i>
      <x v="159"/>
      <x v="28"/>
      <x v="30"/>
      <x/>
      <x v="279"/>
      <x v="5"/>
      <x/>
      <x v="5"/>
      <x v="51"/>
      <x v="47"/>
      <x v="1"/>
      <x v="21"/>
    </i>
    <i>
      <x v="160"/>
      <x v="28"/>
      <x v="14"/>
      <x/>
      <x v="156"/>
      <x v="7"/>
      <x v="29"/>
      <x v="14"/>
      <x v="37"/>
      <x v="48"/>
      <x v="2"/>
      <x v="30"/>
    </i>
    <i>
      <x v="161"/>
      <x v="28"/>
      <x v="38"/>
      <x/>
      <x v="33"/>
      <x v="8"/>
      <x v="45"/>
      <x v="10"/>
      <x v="17"/>
      <x v="49"/>
      <x v="2"/>
      <x v="46"/>
    </i>
    <i>
      <x v="162"/>
      <x v="28"/>
      <x v="56"/>
      <x/>
      <x v="113"/>
      <x v="8"/>
      <x v="58"/>
      <x v="5"/>
      <x v="51"/>
      <x/>
      <x v="3"/>
      <x v="83"/>
    </i>
    <i r="9">
      <x v="46"/>
      <x v="3"/>
      <x v="94"/>
    </i>
    <i>
      <x v="163"/>
      <x v="29"/>
      <x v="56"/>
      <x/>
      <x v="114"/>
      <x v="8"/>
      <x v="62"/>
      <x v="5"/>
      <x v="29"/>
      <x v="51"/>
      <x v="3"/>
      <x v="101"/>
    </i>
    <i>
      <x v="164"/>
      <x v="29"/>
      <x v="58"/>
      <x/>
      <x v="127"/>
      <x v="8"/>
      <x v="54"/>
      <x v="5"/>
      <x v="51"/>
      <x v="49"/>
      <x v="3"/>
      <x v="74"/>
    </i>
    <i>
      <x v="165"/>
      <x v="29"/>
      <x v="58"/>
      <x/>
      <x v="377"/>
      <x v="3"/>
      <x v="4"/>
      <x v="1"/>
      <x v="51"/>
      <x v="60"/>
      <x v="3"/>
      <x v="79"/>
    </i>
    <i r="8">
      <x v="59"/>
      <x/>
      <x v="3"/>
      <x v="114"/>
    </i>
    <i>
      <x v="166"/>
      <x v="29"/>
      <x v="37"/>
      <x/>
      <x v="34"/>
      <x v="7"/>
      <x v="1"/>
      <x v="5"/>
      <x v="51"/>
      <x v="49"/>
      <x/>
      <x v="41"/>
    </i>
    <i>
      <x v="167"/>
      <x v="29"/>
      <x v="41"/>
      <x v="3"/>
      <x v="78"/>
      <x v="8"/>
      <x v="67"/>
      <x v="14"/>
      <x v="2"/>
      <x v="50"/>
      <x v="1"/>
      <x v="21"/>
    </i>
    <i r="2">
      <x v="48"/>
      <x/>
      <x v="35"/>
      <x v="8"/>
      <x v="54"/>
      <x v="5"/>
      <x v="22"/>
      <x v="48"/>
      <x v="4"/>
      <x v="59"/>
    </i>
    <i>
      <x v="168"/>
      <x v="29"/>
      <x v="35"/>
      <x/>
      <x v="52"/>
      <x v="8"/>
      <x v="41"/>
      <x v="5"/>
      <x v="23"/>
      <x v="50"/>
      <x v="1"/>
      <x v="90"/>
    </i>
    <i r="9">
      <x v="53"/>
      <x v="1"/>
      <x v="100"/>
    </i>
    <i>
      <x v="169"/>
      <x v="29"/>
      <x v="35"/>
      <x/>
      <x v="59"/>
      <x v="7"/>
      <x v="27"/>
      <x v="1"/>
      <x v="36"/>
      <x v="50"/>
      <x v="1"/>
      <x v="40"/>
    </i>
    <i>
      <x v="170"/>
      <x v="29"/>
      <x v="45"/>
      <x/>
      <x v="276"/>
      <x v="8"/>
      <x v="78"/>
      <x v="5"/>
      <x/>
      <x v="2"/>
      <x v="2"/>
      <x v="25"/>
    </i>
    <i>
      <x v="171"/>
      <x v="29"/>
      <x v="45"/>
      <x/>
      <x v="275"/>
      <x v="8"/>
      <x v="41"/>
      <x/>
      <x v="24"/>
      <x v="51"/>
      <x v="2"/>
      <x v="75"/>
    </i>
    <i r="7">
      <x v="5"/>
      <x v="51"/>
      <x v="51"/>
      <x v="2"/>
      <x v="41"/>
    </i>
    <i r="7">
      <x v="16"/>
      <x v="51"/>
      <x v="51"/>
      <x v="2"/>
      <x v="46"/>
    </i>
    <i r="6">
      <x v="49"/>
      <x/>
      <x v="49"/>
      <x v="51"/>
      <x v="2"/>
      <x v="24"/>
    </i>
    <i>
      <x v="172"/>
      <x v="29"/>
      <x v="45"/>
      <x/>
      <x v="261"/>
      <x v="8"/>
      <x v="51"/>
      <x v="5"/>
      <x v="51"/>
      <x v="52"/>
      <x v="2"/>
      <x v="76"/>
    </i>
    <i>
      <x v="173"/>
      <x v="29"/>
      <x v="50"/>
      <x/>
      <x v="97"/>
      <x v="8"/>
      <x v="54"/>
      <x v="5"/>
      <x v="51"/>
      <x v="50"/>
      <x v="2"/>
      <x v="44"/>
    </i>
    <i>
      <x v="174"/>
      <x v="31"/>
      <x v="27"/>
      <x/>
      <x v="161"/>
      <x v="8"/>
      <x v="54"/>
      <x v="5"/>
      <x v="51"/>
      <x v="52"/>
      <x v="1"/>
      <x v="73"/>
    </i>
    <i>
      <x v="175"/>
      <x v="31"/>
      <x v="35"/>
      <x/>
      <x v="52"/>
      <x v="8"/>
      <x v="41"/>
      <x v="5"/>
      <x v="23"/>
      <x v="55"/>
      <x v="1"/>
      <x v="101"/>
    </i>
    <i r="9">
      <x v="58"/>
      <x v="1"/>
      <x v="101"/>
    </i>
    <i>
      <x v="176"/>
      <x v="31"/>
      <x v="27"/>
      <x/>
      <x v="162"/>
      <x v="7"/>
      <x v="28"/>
      <x v="19"/>
      <x v="25"/>
      <x v="52"/>
      <x v="1"/>
      <x v="18"/>
    </i>
    <i>
      <x v="177"/>
      <x v="31"/>
      <x v="40"/>
      <x/>
      <x v="117"/>
      <x v="8"/>
      <x v="51"/>
      <x/>
      <x v="51"/>
      <x v="52"/>
      <x v="2"/>
      <x v="41"/>
    </i>
    <i r="7">
      <x v="5"/>
      <x v="51"/>
      <x v="52"/>
      <x v="2"/>
      <x v="52"/>
    </i>
    <i>
      <x v="178"/>
      <x v="31"/>
      <x v="26"/>
      <x/>
      <x v="50"/>
      <x v="8"/>
      <x v="35"/>
      <x v="1"/>
      <x v="51"/>
      <x v="52"/>
      <x v="1"/>
      <x v="52"/>
    </i>
    <i r="4">
      <x v="51"/>
      <x v="8"/>
      <x v="35"/>
      <x v="1"/>
      <x v="51"/>
      <x v="52"/>
      <x v="1"/>
      <x v="41"/>
    </i>
    <i>
      <x v="179"/>
      <x v="32"/>
      <x v="58"/>
      <x/>
      <x v="133"/>
      <x v="8"/>
      <x v="41"/>
      <x v="5"/>
      <x v="51"/>
      <x v="51"/>
      <x v="3"/>
      <x v="67"/>
    </i>
    <i>
      <x v="180"/>
      <x v="32"/>
      <x v="48"/>
      <x/>
      <x v="353"/>
      <x v="5"/>
      <x/>
      <x v="5"/>
      <x v="51"/>
      <x v="62"/>
      <x v="4"/>
      <x v="34"/>
    </i>
    <i>
      <x v="181"/>
      <x v="32"/>
      <x v="35"/>
      <x v="3"/>
      <x v="60"/>
      <x v="8"/>
      <x v="64"/>
      <x v="6"/>
      <x v="51"/>
      <x v="53"/>
      <x v="1"/>
      <x v="21"/>
    </i>
    <i>
      <x v="182"/>
      <x v="32"/>
      <x v="27"/>
      <x/>
      <x v="162"/>
      <x v="7"/>
      <x v="29"/>
      <x v="14"/>
      <x v="25"/>
      <x v="52"/>
      <x v="1"/>
      <x v="18"/>
    </i>
    <i r="6">
      <x v="30"/>
      <x v="18"/>
      <x v="25"/>
      <x v="52"/>
      <x v="1"/>
      <x v="16"/>
    </i>
    <i>
      <x v="183"/>
      <x v="32"/>
      <x v="41"/>
      <x/>
      <x v="306"/>
      <x v="7"/>
      <x v="9"/>
      <x v="5"/>
      <x v="51"/>
      <x v="59"/>
      <x v="1"/>
      <x v="59"/>
    </i>
    <i>
      <x v="184"/>
      <x v="32"/>
      <x v="41"/>
      <x/>
      <x v="307"/>
      <x v="8"/>
      <x v="41"/>
      <x v="5"/>
      <x v="51"/>
      <x v="59"/>
      <x v="1"/>
      <x v="57"/>
    </i>
    <i>
      <x v="185"/>
      <x v="33"/>
      <x v="35"/>
      <x/>
      <x v="61"/>
      <x v="8"/>
      <x v="54"/>
      <x v="5"/>
      <x v="51"/>
      <x v="53"/>
      <x v="1"/>
      <x v="44"/>
    </i>
    <i>
      <x v="186"/>
      <x v="33"/>
      <x v="58"/>
      <x/>
      <x v="133"/>
      <x v="8"/>
      <x v="41"/>
      <x/>
      <x v="51"/>
      <x v="56"/>
      <x v="3"/>
      <x v="73"/>
    </i>
    <i>
      <x v="187"/>
      <x v="33"/>
      <x v="49"/>
      <x/>
      <x v="239"/>
      <x v="4"/>
      <x v="1"/>
      <x v="5"/>
      <x v="30"/>
      <x v="58"/>
      <x v="2"/>
      <x v="55"/>
    </i>
    <i r="6">
      <x v="2"/>
      <x v="5"/>
      <x v="30"/>
      <x v="57"/>
      <x v="2"/>
      <x v="52"/>
    </i>
    <i r="5">
      <x v="8"/>
      <x v="48"/>
      <x v="5"/>
      <x v="30"/>
      <x v="57"/>
      <x v="2"/>
      <x v="81"/>
    </i>
    <i>
      <x v="188"/>
      <x v="33"/>
      <x v="7"/>
      <x/>
      <x v="141"/>
      <x v="8"/>
      <x v="54"/>
      <x v="5"/>
      <x v="51"/>
      <x v="58"/>
      <x v="1"/>
      <x v="73"/>
    </i>
    <i>
      <x v="189"/>
      <x v="34"/>
      <x v="41"/>
      <x v="3"/>
      <x v="78"/>
      <x v="8"/>
      <x v="67"/>
      <x v="9"/>
      <x v="9"/>
      <x v="53"/>
      <x v="1"/>
      <x v="18"/>
    </i>
    <i r="7">
      <x v="16"/>
      <x v="9"/>
      <x v="53"/>
      <x v="1"/>
      <x v="18"/>
    </i>
    <i>
      <x v="190"/>
      <x v="33"/>
      <x v="25"/>
      <x/>
      <x v="143"/>
      <x v="6"/>
      <x v="33"/>
      <x/>
      <x v="33"/>
      <x v="59"/>
      <x v="3"/>
      <x v="24"/>
    </i>
    <i>
      <x v="191"/>
      <x v="33"/>
      <x v="30"/>
      <x/>
      <x v="198"/>
      <x v="8"/>
      <x v="47"/>
      <x v="5"/>
      <x v="51"/>
      <x v="57"/>
      <x v="1"/>
      <x v="101"/>
    </i>
    <i>
      <x v="192"/>
      <x v="33"/>
      <x v="49"/>
      <x/>
      <x v="241"/>
      <x v="8"/>
      <x v="48"/>
      <x v="5"/>
      <x v="30"/>
      <x v="57"/>
      <x v="2"/>
      <x v="70"/>
    </i>
    <i>
      <x v="193"/>
      <x v="33"/>
      <x v="51"/>
      <x/>
      <x v="116"/>
      <x v="7"/>
      <x v="18"/>
      <x v="1"/>
      <x v="51"/>
      <x v="53"/>
      <x v="2"/>
      <x v="41"/>
    </i>
    <i>
      <x v="194"/>
      <x v="33"/>
      <x v="12"/>
      <x/>
      <x v="211"/>
      <x v="7"/>
      <x v="31"/>
      <x v="6"/>
      <x v="51"/>
      <x v="53"/>
      <x v="2"/>
      <x v="52"/>
    </i>
    <i>
      <x v="195"/>
      <x v="34"/>
      <x v="45"/>
      <x/>
      <x v="278"/>
      <x v="8"/>
      <x v="41"/>
      <x v="5"/>
      <x v="51"/>
      <x v="56"/>
      <x v="2"/>
      <x v="41"/>
    </i>
    <i>
      <x v="196"/>
      <x v="34"/>
      <x v="41"/>
      <x v="3"/>
      <x v="78"/>
      <x v="8"/>
      <x v="67"/>
      <x v="5"/>
      <x v="51"/>
      <x v="53"/>
      <x v="1"/>
      <x v="41"/>
    </i>
    <i>
      <x v="197"/>
      <x v="34"/>
      <x v="52"/>
      <x/>
      <x v="216"/>
      <x v="8"/>
      <x v="41"/>
      <x v="5"/>
      <x v="51"/>
      <x v="60"/>
      <x/>
      <x v="101"/>
    </i>
    <i>
      <x v="198"/>
      <x v="34"/>
      <x v="58"/>
      <x/>
      <x v="132"/>
      <x v="5"/>
      <x/>
      <x v="5"/>
      <x v="51"/>
      <x v="53"/>
      <x v="3"/>
      <x v="29"/>
    </i>
    <i>
      <x v="199"/>
      <x v="34"/>
      <x v="35"/>
      <x/>
      <x v="62"/>
      <x v="8"/>
      <x v="64"/>
      <x v="17"/>
      <x v="28"/>
      <x v="61"/>
      <x v="1"/>
      <x v="32"/>
    </i>
    <i>
      <x v="200"/>
      <x v="34"/>
      <x v="48"/>
      <x/>
      <x v="38"/>
      <x v="8"/>
      <x v="54"/>
      <x v="5"/>
      <x v="38"/>
      <x v="62"/>
      <x v="4"/>
      <x v="79"/>
    </i>
    <i>
      <x v="201"/>
      <x v="34"/>
      <x v="45"/>
      <x/>
      <x v="263"/>
      <x v="8"/>
      <x v="49"/>
      <x/>
      <x v="51"/>
      <x v="59"/>
      <x v="2"/>
      <x v="73"/>
    </i>
    <i>
      <x v="202"/>
      <x v="35"/>
      <x v="35"/>
      <x/>
      <x v="63"/>
      <x v="8"/>
      <x v="64"/>
      <x v="17"/>
      <x v="48"/>
      <x v="53"/>
      <x v="1"/>
      <x v="27"/>
    </i>
    <i>
      <x v="203"/>
      <x v="35"/>
      <x v="55"/>
      <x/>
      <x v="90"/>
      <x v="8"/>
      <x v="51"/>
      <x/>
      <x v="51"/>
      <x v="58"/>
      <x v="3"/>
      <x v="59"/>
    </i>
    <i r="6">
      <x v="52"/>
      <x/>
      <x v="51"/>
      <x v="58"/>
      <x v="3"/>
      <x v="49"/>
    </i>
    <i>
      <x v="204"/>
      <x v="35"/>
      <x v="48"/>
      <x/>
      <x v="38"/>
      <x v="8"/>
      <x v="54"/>
      <x v="5"/>
      <x v="22"/>
      <x v="62"/>
      <x v="4"/>
      <x v="68"/>
    </i>
    <i>
      <x v="205"/>
      <x v="35"/>
      <x v="41"/>
      <x v="3"/>
      <x v="78"/>
      <x v="8"/>
      <x v="67"/>
      <x v="9"/>
      <x v="20"/>
      <x/>
      <x v="1"/>
      <x v="57"/>
    </i>
    <i>
      <x v="206"/>
      <x v="35"/>
      <x v="50"/>
      <x/>
      <x v="100"/>
      <x v="8"/>
      <x v="53"/>
      <x v="5"/>
      <x v="51"/>
      <x v="58"/>
      <x v="2"/>
      <x v="32"/>
    </i>
    <i r="6">
      <x v="54"/>
      <x v="5"/>
      <x v="51"/>
      <x v="58"/>
      <x v="2"/>
      <x v="57"/>
    </i>
    <i>
      <x v="207"/>
      <x v="37"/>
      <x v="40"/>
      <x/>
      <x v="118"/>
      <x v="8"/>
      <x v="51"/>
      <x v="5"/>
      <x v="51"/>
      <x v="62"/>
      <x v="2"/>
      <x v="52"/>
    </i>
    <i>
      <x v="208"/>
      <x v="37"/>
      <x v="36"/>
      <x/>
      <x v="168"/>
      <x v="8"/>
      <x v="34"/>
      <x/>
      <x v="51"/>
      <x v="58"/>
      <x/>
      <x v="41"/>
    </i>
    <i r="6">
      <x v="41"/>
      <x v="5"/>
      <x v="51"/>
      <x v="58"/>
      <x/>
      <x v="55"/>
    </i>
    <i r="6">
      <x v="49"/>
      <x/>
      <x v="51"/>
      <x v="58"/>
      <x/>
      <x v="41"/>
    </i>
    <i r="6">
      <x v="51"/>
      <x v="5"/>
      <x v="51"/>
      <x v="58"/>
      <x/>
      <x v="41"/>
    </i>
    <i>
      <x v="209"/>
      <x v="37"/>
      <x v="4"/>
      <x/>
      <x v="39"/>
      <x v="7"/>
      <x v="1"/>
      <x v="5"/>
      <x v="51"/>
      <x v="58"/>
      <x v="4"/>
      <x v="41"/>
    </i>
    <i>
      <x v="210"/>
      <x v="36"/>
      <x v="45"/>
      <x/>
      <x v="264"/>
      <x v="7"/>
      <x v="9"/>
      <x v="5"/>
      <x v="51"/>
      <x v="59"/>
      <x v="2"/>
      <x v="57"/>
    </i>
    <i>
      <x v="211"/>
      <x v="37"/>
      <x v="58"/>
      <x/>
      <x v="134"/>
      <x v="8"/>
      <x v="41"/>
      <x/>
      <x v="51"/>
      <x v="59"/>
      <x v="3"/>
      <x v="81"/>
    </i>
    <i r="9">
      <x v="63"/>
      <x v="3"/>
      <x v="94"/>
    </i>
    <i r="9">
      <x v="66"/>
      <x v="3"/>
      <x v="63"/>
    </i>
    <i r="9">
      <x v="87"/>
      <x v="3"/>
      <x v="70"/>
    </i>
    <i r="6">
      <x v="54"/>
      <x v="5"/>
      <x v="51"/>
      <x v="59"/>
      <x v="3"/>
      <x v="74"/>
    </i>
    <i>
      <x v="212"/>
      <x v="34"/>
      <x v="45"/>
      <x/>
      <x v="243"/>
      <x v="8"/>
      <x v="41"/>
      <x v="5"/>
      <x v="43"/>
      <x v="54"/>
      <x v="2"/>
      <x v="15"/>
    </i>
    <i r="1">
      <x v="42"/>
      <x v="51"/>
      <x/>
      <x v="299"/>
      <x v="8"/>
      <x v="46"/>
      <x v="10"/>
      <x v="51"/>
      <x v="61"/>
      <x v="2"/>
      <x v="16"/>
    </i>
    <i>
      <x v="213"/>
      <x/>
      <x v="3"/>
      <x/>
      <x v="64"/>
      <x/>
      <x v="5"/>
      <x v="5"/>
      <x v="51"/>
      <x v="6"/>
      <x v="4"/>
      <x v="52"/>
    </i>
    <i r="6">
      <x v="7"/>
      <x v="5"/>
      <x v="51"/>
      <x v="6"/>
      <x v="4"/>
      <x v="52"/>
    </i>
    <i r="2">
      <x v="7"/>
      <x/>
      <x v="135"/>
      <x v="8"/>
      <x v="54"/>
      <x v="5"/>
      <x v="51"/>
      <x v="7"/>
      <x v="1"/>
      <x v="41"/>
    </i>
    <i r="1">
      <x v="1"/>
      <x v="7"/>
      <x/>
      <x v="302"/>
      <x/>
      <x v="5"/>
      <x v="5"/>
      <x v="7"/>
      <x v="8"/>
      <x v="1"/>
      <x v="37"/>
    </i>
    <i r="2">
      <x v="38"/>
      <x/>
      <x v="302"/>
      <x v="8"/>
      <x v="58"/>
      <x/>
      <x v="51"/>
      <x v="9"/>
      <x v="2"/>
      <x v="38"/>
    </i>
    <i r="7">
      <x v="5"/>
      <x v="51"/>
      <x v="9"/>
      <x v="2"/>
      <x v="64"/>
    </i>
    <i r="2">
      <x v="56"/>
      <x/>
      <x v="80"/>
      <x v="7"/>
      <x v="26"/>
      <x v="5"/>
      <x v="51"/>
      <x v="5"/>
      <x v="3"/>
      <x v="37"/>
    </i>
    <i r="1">
      <x v="2"/>
      <x v="31"/>
      <x/>
      <x v="85"/>
      <x v="8"/>
      <x v="56"/>
      <x v="5"/>
      <x v="51"/>
      <x v="10"/>
      <x v="1"/>
      <x v="52"/>
    </i>
    <i r="1">
      <x v="3"/>
      <x v="26"/>
      <x/>
      <x v="48"/>
      <x v="8"/>
      <x v="37"/>
      <x v="1"/>
      <x v="51"/>
      <x v="12"/>
      <x v="1"/>
      <x v="18"/>
    </i>
    <i r="2">
      <x v="35"/>
      <x/>
      <x v="52"/>
      <x v="8"/>
      <x v="41"/>
      <x/>
      <x v="51"/>
      <x v="11"/>
      <x v="1"/>
      <x v="59"/>
    </i>
    <i r="1">
      <x v="4"/>
      <x v="12"/>
      <x/>
      <x v="201"/>
      <x v="7"/>
      <x v="31"/>
      <x v="6"/>
      <x v="51"/>
      <x v="15"/>
      <x v="2"/>
      <x v="36"/>
    </i>
    <i r="4">
      <x v="202"/>
      <x v="7"/>
      <x v="31"/>
      <x v="6"/>
      <x v="51"/>
      <x v="23"/>
      <x v="2"/>
      <x v="45"/>
    </i>
    <i r="4">
      <x v="203"/>
      <x v="7"/>
      <x v="31"/>
      <x v="6"/>
      <x v="51"/>
      <x v="24"/>
      <x v="2"/>
      <x v="48"/>
    </i>
    <i r="2">
      <x v="14"/>
      <x/>
      <x v="151"/>
      <x v="8"/>
      <x v="58"/>
      <x v="5"/>
      <x v="51"/>
      <x v="28"/>
      <x v="2"/>
      <x v="23"/>
    </i>
    <i r="2">
      <x v="22"/>
      <x/>
      <x v="81"/>
      <x v="7"/>
      <x v="26"/>
      <x v="5"/>
      <x v="51"/>
      <x v="27"/>
      <x v="3"/>
      <x v="58"/>
    </i>
    <i r="2">
      <x v="24"/>
      <x/>
      <x v="14"/>
      <x v="8"/>
      <x v="3"/>
      <x v="5"/>
      <x v="51"/>
      <x v="14"/>
      <x v="3"/>
      <x v="24"/>
    </i>
    <i r="2">
      <x v="35"/>
      <x/>
      <x v="54"/>
      <x v="8"/>
      <x v="54"/>
      <x v="5"/>
      <x v="51"/>
      <x v="26"/>
      <x v="1"/>
      <x v="52"/>
    </i>
    <i r="2">
      <x v="40"/>
      <x/>
      <x v="6"/>
      <x v="8"/>
      <x v="51"/>
      <x v="5"/>
      <x v="51"/>
      <x v="28"/>
      <x v="2"/>
      <x v="46"/>
    </i>
    <i r="2">
      <x v="41"/>
      <x/>
      <x v="65"/>
      <x v="8"/>
      <x v="34"/>
      <x v="1"/>
      <x v="51"/>
      <x v="25"/>
      <x v="1"/>
      <x v="52"/>
    </i>
    <i r="4">
      <x v="68"/>
      <x v="8"/>
      <x v="46"/>
      <x v="10"/>
      <x v="51"/>
      <x v="25"/>
      <x v="1"/>
      <x v="92"/>
    </i>
    <i r="4">
      <x v="69"/>
      <x v="8"/>
      <x v="72"/>
      <x v="5"/>
      <x v="51"/>
      <x v="25"/>
      <x v="1"/>
      <x v="31"/>
    </i>
    <i r="6">
      <x v="73"/>
      <x v="5"/>
      <x v="51"/>
      <x v="26"/>
      <x v="1"/>
      <x v="52"/>
    </i>
    <i r="4">
      <x v="78"/>
      <x v="8"/>
      <x v="72"/>
      <x v="5"/>
      <x v="51"/>
      <x v="20"/>
      <x v="1"/>
      <x v="28"/>
    </i>
    <i r="4">
      <x v="87"/>
      <x v="8"/>
      <x v="35"/>
      <x v="1"/>
      <x v="51"/>
      <x v="20"/>
      <x v="1"/>
      <x v="32"/>
    </i>
    <i r="4">
      <x v="298"/>
      <x v="8"/>
      <x v="54"/>
      <x v="5"/>
      <x v="51"/>
      <x v="20"/>
      <x v="1"/>
      <x v="24"/>
    </i>
    <i r="9">
      <x v="25"/>
      <x v="1"/>
      <x v="54"/>
    </i>
    <i r="3">
      <x v="3"/>
      <x v="70"/>
      <x v="8"/>
      <x v="67"/>
      <x v="18"/>
      <x v="14"/>
      <x v="26"/>
      <x v="1"/>
      <x v="24"/>
    </i>
    <i r="4">
      <x v="78"/>
      <x v="8"/>
      <x v="67"/>
      <x v="9"/>
      <x v="51"/>
      <x v="26"/>
      <x v="1"/>
      <x v="52"/>
    </i>
    <i r="6">
      <x v="72"/>
      <x v="5"/>
      <x v="51"/>
      <x v="14"/>
      <x v="1"/>
      <x v="21"/>
    </i>
    <i r="2">
      <x v="43"/>
      <x/>
      <x v="20"/>
      <x v="8"/>
      <x v="41"/>
      <x/>
      <x v="51"/>
      <x v="27"/>
      <x v="2"/>
      <x v="55"/>
    </i>
    <i r="2">
      <x v="45"/>
      <x/>
      <x v="220"/>
      <x v="8"/>
      <x v="41"/>
      <x v="16"/>
      <x v="51"/>
      <x v="21"/>
      <x v="2"/>
      <x v="40"/>
    </i>
    <i r="4">
      <x v="221"/>
      <x v="8"/>
      <x v="76"/>
      <x/>
      <x v="51"/>
      <x v="26"/>
      <x v="2"/>
      <x v="18"/>
    </i>
    <i r="4">
      <x v="222"/>
      <x v="8"/>
      <x v="46"/>
      <x/>
      <x v="51"/>
      <x v="27"/>
      <x v="2"/>
      <x v="21"/>
    </i>
    <i r="4">
      <x v="267"/>
      <x v="8"/>
      <x v="41"/>
      <x v="5"/>
      <x v="51"/>
      <x v="26"/>
      <x v="2"/>
      <x v="61"/>
    </i>
    <i r="4">
      <x v="297"/>
      <x v="8"/>
      <x v="46"/>
      <x/>
      <x v="51"/>
      <x v="28"/>
      <x v="2"/>
      <x v="11"/>
    </i>
    <i r="2">
      <x v="48"/>
      <x/>
      <x v="17"/>
      <x v="8"/>
      <x v="54"/>
      <x v="5"/>
      <x v="42"/>
      <x v="22"/>
      <x v="4"/>
      <x v="63"/>
    </i>
    <i r="4">
      <x v="19"/>
      <x v="8"/>
      <x v="54"/>
      <x v="5"/>
      <x v="42"/>
      <x v="28"/>
      <x v="4"/>
      <x v="81"/>
    </i>
    <i r="2">
      <x v="49"/>
      <x/>
      <x v="225"/>
      <x v="7"/>
      <x v="1"/>
      <x v="5"/>
      <x v="51"/>
      <x v="19"/>
      <x v="2"/>
      <x v="56"/>
    </i>
    <i r="2">
      <x v="55"/>
      <x/>
      <x v="301"/>
      <x v="8"/>
      <x v="51"/>
      <x v="5"/>
      <x v="51"/>
      <x v="28"/>
      <x v="3"/>
      <x v="74"/>
    </i>
    <i r="2">
      <x v="56"/>
      <x/>
      <x v="42"/>
      <x v="7"/>
      <x v="6"/>
      <x v="5"/>
      <x v="51"/>
      <x v="20"/>
      <x v="3"/>
      <x v="61"/>
    </i>
    <i r="4">
      <x v="43"/>
      <x v="8"/>
      <x v="58"/>
      <x v="5"/>
      <x v="51"/>
      <x v="25"/>
      <x v="3"/>
      <x v="59"/>
    </i>
    <i r="9">
      <x v="27"/>
      <x v="3"/>
      <x v="52"/>
    </i>
    <i r="4">
      <x v="44"/>
      <x v="4"/>
      <x v="2"/>
      <x v="5"/>
      <x v="51"/>
      <x v="25"/>
      <x v="3"/>
      <x v="59"/>
    </i>
    <i r="4">
      <x v="45"/>
      <x v="8"/>
      <x v="58"/>
      <x v="5"/>
      <x v="51"/>
      <x v="27"/>
      <x v="3"/>
      <x v="70"/>
    </i>
    <i r="4">
      <x v="103"/>
      <x v="8"/>
      <x v="62"/>
      <x v="5"/>
      <x v="51"/>
      <x v="26"/>
      <x v="3"/>
      <x v="55"/>
    </i>
    <i r="4">
      <x v="294"/>
      <x v="8"/>
      <x v="60"/>
      <x v="5"/>
      <x v="51"/>
      <x v="18"/>
      <x v="3"/>
      <x v="25"/>
    </i>
    <i r="2">
      <x v="58"/>
      <x/>
      <x v="123"/>
      <x v="8"/>
      <x v="65"/>
      <x/>
      <x v="51"/>
      <x v="26"/>
      <x v="3"/>
      <x v="25"/>
    </i>
    <i r="6">
      <x v="76"/>
      <x v="5"/>
      <x v="51"/>
      <x v="26"/>
      <x v="3"/>
      <x v="29"/>
    </i>
    <i r="4">
      <x v="124"/>
      <x v="5"/>
      <x/>
      <x v="5"/>
      <x v="51"/>
      <x v="28"/>
      <x v="3"/>
      <x v="18"/>
    </i>
    <i r="5">
      <x v="7"/>
      <x v="15"/>
      <x v="1"/>
      <x v="51"/>
      <x v="26"/>
      <x v="3"/>
      <x v="27"/>
    </i>
    <i r="4">
      <x v="126"/>
      <x v="8"/>
      <x v="41"/>
      <x/>
      <x v="51"/>
      <x v="26"/>
      <x v="3"/>
      <x v="67"/>
    </i>
    <i r="9">
      <x v="28"/>
      <x v="3"/>
      <x v="76"/>
    </i>
    <i r="1">
      <x v="5"/>
      <x v="34"/>
      <x/>
      <x v="297"/>
      <x v="2"/>
      <x v="21"/>
      <x v="5"/>
      <x v="50"/>
      <x v="47"/>
      <x v="4"/>
      <x v="131"/>
    </i>
    <i r="6">
      <x v="23"/>
      <x v="5"/>
      <x v="50"/>
      <x v="47"/>
      <x v="4"/>
      <x v="132"/>
    </i>
    <i r="1">
      <x v="7"/>
      <x v="30"/>
      <x/>
      <x v="279"/>
      <x v="7"/>
      <x v="31"/>
      <x v="6"/>
      <x v="51"/>
      <x v="29"/>
      <x v="1"/>
      <x v="32"/>
    </i>
    <i r="2">
      <x v="45"/>
      <x/>
      <x v="269"/>
      <x v="8"/>
      <x v="41"/>
      <x/>
      <x v="51"/>
      <x v="31"/>
      <x v="2"/>
      <x v="52"/>
    </i>
    <i r="7">
      <x v="16"/>
      <x v="51"/>
      <x v="31"/>
      <x v="2"/>
      <x v="41"/>
    </i>
    <i r="2">
      <x v="48"/>
      <x/>
      <x v="82"/>
      <x v="8"/>
      <x v="54"/>
      <x v="5"/>
      <x v="42"/>
      <x v="31"/>
      <x v="4"/>
      <x v="78"/>
    </i>
    <i r="9">
      <x v="40"/>
      <x v="4"/>
      <x v="81"/>
    </i>
    <i r="1">
      <x v="8"/>
      <x v="26"/>
      <x/>
      <x v="49"/>
      <x v="8"/>
      <x v="35"/>
      <x v="1"/>
      <x v="51"/>
      <x v="29"/>
      <x v="1"/>
      <x v="41"/>
    </i>
    <i r="6">
      <x v="38"/>
      <x v="1"/>
      <x v="51"/>
      <x v="29"/>
      <x v="1"/>
      <x v="21"/>
    </i>
    <i r="2">
      <x v="41"/>
      <x/>
      <x v="70"/>
      <x v="8"/>
      <x v="72"/>
      <x v="5"/>
      <x v="51"/>
      <x v="30"/>
      <x v="1"/>
      <x v="43"/>
    </i>
    <i r="6">
      <x v="73"/>
      <x v="5"/>
      <x v="51"/>
      <x v="30"/>
      <x v="1"/>
      <x v="81"/>
    </i>
    <i r="1">
      <x v="9"/>
      <x v="11"/>
      <x/>
      <x v="183"/>
      <x v="8"/>
      <x v="58"/>
      <x v="5"/>
      <x v="51"/>
      <x v="47"/>
      <x v="2"/>
      <x v="101"/>
    </i>
    <i r="9">
      <x v="54"/>
      <x v="2"/>
      <x v="101"/>
    </i>
    <i r="9">
      <x v="59"/>
      <x v="2"/>
      <x v="78"/>
    </i>
    <i r="2">
      <x v="41"/>
      <x/>
      <x v="72"/>
      <x v="8"/>
      <x v="35"/>
      <x v="1"/>
      <x v="51"/>
      <x v="32"/>
      <x v="1"/>
      <x v="43"/>
    </i>
    <i r="2">
      <x v="49"/>
      <x/>
      <x v="226"/>
      <x v="8"/>
      <x v="48"/>
      <x v="5"/>
      <x v="51"/>
      <x v="30"/>
      <x v="2"/>
      <x v="59"/>
    </i>
    <i r="2">
      <x v="56"/>
      <x/>
      <x v="111"/>
      <x v="8"/>
      <x v="58"/>
      <x v="5"/>
      <x v="51"/>
      <x v="29"/>
      <x v="3"/>
      <x v="81"/>
    </i>
    <i r="9">
      <x v="37"/>
      <x v="3"/>
      <x v="83"/>
    </i>
    <i r="2">
      <x v="58"/>
      <x/>
      <x v="125"/>
      <x v="8"/>
      <x v="42"/>
      <x v="5"/>
      <x v="51"/>
      <x v="37"/>
      <x v="3"/>
      <x v="88"/>
    </i>
    <i r="4">
      <x v="126"/>
      <x v="8"/>
      <x v="42"/>
      <x/>
      <x v="40"/>
      <x v="32"/>
      <x v="3"/>
      <x v="63"/>
    </i>
    <i r="11">
      <x v="67"/>
    </i>
    <i r="9">
      <x v="36"/>
      <x v="3"/>
      <x v="5"/>
    </i>
    <i r="9">
      <x v="37"/>
      <x v="3"/>
      <x v="81"/>
    </i>
    <i r="9">
      <x v="42"/>
      <x v="3"/>
      <x v="73"/>
    </i>
    <i r="1">
      <x v="10"/>
      <x v="14"/>
      <x/>
      <x v="145"/>
      <x v="8"/>
      <x v="63"/>
      <x v="6"/>
      <x v="51"/>
      <x/>
      <x v="2"/>
      <x v="32"/>
    </i>
    <i r="4">
      <x v="291"/>
      <x v="8"/>
      <x v="41"/>
      <x v="10"/>
      <x v="16"/>
      <x/>
      <x v="2"/>
      <x v="43"/>
    </i>
    <i r="2">
      <x v="27"/>
      <x/>
      <x v="158"/>
      <x v="7"/>
      <x v="32"/>
      <x/>
      <x v="51"/>
      <x v="29"/>
      <x v="1"/>
      <x v="36"/>
    </i>
    <i r="2">
      <x v="36"/>
      <x/>
      <x v="163"/>
      <x v="8"/>
      <x v="41"/>
      <x v="2"/>
      <x v="51"/>
      <x v="29"/>
      <x/>
      <x v="41"/>
    </i>
    <i r="6">
      <x v="51"/>
      <x v="15"/>
      <x v="51"/>
      <x v="29"/>
      <x/>
      <x v="46"/>
    </i>
    <i r="4">
      <x v="164"/>
      <x v="8"/>
      <x v="49"/>
      <x/>
      <x v="51"/>
      <x v="29"/>
      <x/>
      <x v="21"/>
    </i>
    <i r="2">
      <x v="40"/>
      <x/>
      <x v="7"/>
      <x v="8"/>
      <x v="54"/>
      <x v="5"/>
      <x v="51"/>
      <x v="31"/>
      <x v="2"/>
      <x v="49"/>
    </i>
    <i r="2">
      <x v="45"/>
      <x/>
      <x v="219"/>
      <x v="8"/>
      <x v="49"/>
      <x/>
      <x v="51"/>
      <x v="29"/>
      <x v="2"/>
      <x v="55"/>
    </i>
    <i r="4">
      <x v="270"/>
      <x v="8"/>
      <x v="41"/>
      <x v="16"/>
      <x v="51"/>
      <x v="31"/>
      <x v="2"/>
      <x v="46"/>
    </i>
    <i r="2">
      <x v="56"/>
      <x/>
      <x v="103"/>
      <x v="8"/>
      <x v="62"/>
      <x v="5"/>
      <x v="51"/>
      <x/>
      <x v="3"/>
      <x v="79"/>
    </i>
    <i r="9">
      <x v="53"/>
      <x v="3"/>
      <x v="55"/>
    </i>
    <i r="4">
      <x v="104"/>
      <x v="7"/>
      <x v="17"/>
      <x v="1"/>
      <x v="51"/>
      <x v="31"/>
      <x v="3"/>
      <x v="52"/>
    </i>
    <i r="4">
      <x v="105"/>
      <x v="8"/>
      <x v="45"/>
      <x v="5"/>
      <x v="51"/>
      <x/>
      <x v="3"/>
      <x v="76"/>
    </i>
    <i r="4">
      <x v="107"/>
      <x v="7"/>
      <x v="17"/>
      <x v="1"/>
      <x v="51"/>
      <x/>
      <x v="3"/>
      <x v="44"/>
    </i>
    <i r="9">
      <x v="64"/>
      <x v="3"/>
      <x v="52"/>
    </i>
    <i r="9">
      <x v="72"/>
      <x v="3"/>
      <x v="55"/>
    </i>
    <i r="4">
      <x v="108"/>
      <x v="8"/>
      <x v="45"/>
      <x v="10"/>
      <x v="51"/>
      <x/>
      <x v="3"/>
      <x v="138"/>
    </i>
    <i r="9">
      <x v="37"/>
      <x v="3"/>
      <x v="57"/>
    </i>
    <i r="9">
      <x v="60"/>
      <x v="3"/>
      <x v="57"/>
    </i>
    <i r="9">
      <x v="70"/>
      <x v="3"/>
      <x v="76"/>
    </i>
    <i r="4">
      <x v="109"/>
      <x v="8"/>
      <x v="45"/>
      <x v="5"/>
      <x v="51"/>
      <x/>
      <x v="3"/>
      <x v="137"/>
    </i>
    <i r="9">
      <x v="60"/>
      <x v="3"/>
      <x v="57"/>
    </i>
    <i r="9">
      <x v="70"/>
      <x v="3"/>
      <x v="46"/>
    </i>
    <i r="4">
      <x v="110"/>
      <x v="7"/>
      <x v="27"/>
      <x v="1"/>
      <x v="51"/>
      <x/>
      <x v="3"/>
      <x v="52"/>
    </i>
    <i r="9">
      <x v="31"/>
      <x v="3"/>
      <x v="52"/>
    </i>
    <i r="9">
      <x v="44"/>
      <x v="3"/>
      <x v="57"/>
    </i>
    <i r="9">
      <x v="64"/>
      <x v="3"/>
      <x v="57"/>
    </i>
    <i r="2">
      <x v="61"/>
      <x/>
      <x v="40"/>
      <x v="8"/>
      <x v="57"/>
      <x v="5"/>
      <x v="51"/>
      <x v="31"/>
      <x v="3"/>
      <x v="42"/>
    </i>
    <i r="4">
      <x v="83"/>
      <x v="8"/>
      <x v="57"/>
      <x v="5"/>
      <x v="51"/>
      <x/>
      <x v="3"/>
      <x v="75"/>
    </i>
    <i r="9">
      <x v="31"/>
      <x v="3"/>
      <x v="73"/>
    </i>
    <i r="9">
      <x v="32"/>
      <x v="3"/>
      <x v="81"/>
    </i>
    <i r="4">
      <x v="295"/>
      <x v="8"/>
      <x v="57"/>
      <x v="5"/>
      <x v="51"/>
      <x v="36"/>
      <x v="3"/>
      <x v="8"/>
    </i>
    <i r="4">
      <x v="296"/>
      <x v="8"/>
      <x v="57"/>
      <x v="5"/>
      <x v="51"/>
      <x v="31"/>
      <x v="3"/>
      <x v="26"/>
    </i>
    <i r="1">
      <x v="11"/>
      <x v="41"/>
      <x v="3"/>
      <x v="299"/>
      <x v="8"/>
      <x v="61"/>
      <x v="10"/>
      <x v="43"/>
      <x v="44"/>
      <x v="1"/>
      <x v="16"/>
    </i>
    <i r="1">
      <x v="12"/>
      <x v="27"/>
      <x/>
      <x v="159"/>
      <x v="8"/>
      <x v="54"/>
      <x v="5"/>
      <x v="51"/>
      <x v="32"/>
      <x v="1"/>
      <x v="73"/>
    </i>
    <i r="2">
      <x v="41"/>
      <x v="3"/>
      <x v="70"/>
      <x v="8"/>
      <x v="69"/>
      <x v="16"/>
      <x v="5"/>
      <x v="30"/>
      <x v="1"/>
      <x v="41"/>
    </i>
    <i r="4">
      <x v="71"/>
      <x v="8"/>
      <x v="69"/>
      <x v="11"/>
      <x v="10"/>
      <x v="30"/>
      <x v="1"/>
      <x v="41"/>
    </i>
    <i r="2">
      <x v="45"/>
      <x/>
      <x v="268"/>
      <x v="8"/>
      <x v="75"/>
      <x v="5"/>
      <x v="51"/>
      <x v="31"/>
      <x v="2"/>
      <x v="18"/>
    </i>
    <i r="2">
      <x v="58"/>
      <x/>
      <x v="126"/>
      <x v="8"/>
      <x v="54"/>
      <x v="10"/>
      <x v="51"/>
      <x v="31"/>
      <x v="3"/>
      <x v="23"/>
    </i>
    <i r="1">
      <x v="13"/>
      <x v="7"/>
      <x/>
      <x v="137"/>
      <x v="8"/>
      <x v="54"/>
      <x v="5"/>
      <x v="51"/>
      <x v="33"/>
      <x v="1"/>
      <x v="73"/>
    </i>
    <i r="2">
      <x v="18"/>
      <x v="3"/>
      <x v="172"/>
      <x v="8"/>
      <x v="64"/>
      <x v="6"/>
      <x v="51"/>
      <x v="32"/>
      <x/>
      <x v="24"/>
    </i>
    <i r="9">
      <x v="47"/>
      <x/>
      <x v="24"/>
    </i>
    <i r="8">
      <x v="63"/>
      <x v="64"/>
      <x/>
      <x v="9"/>
    </i>
    <i r="2">
      <x v="41"/>
      <x v="3"/>
      <x v="71"/>
      <x v="8"/>
      <x v="68"/>
      <x v="9"/>
      <x v="20"/>
      <x/>
      <x v="1"/>
      <x v="41"/>
    </i>
    <i r="9">
      <x v="33"/>
      <x v="1"/>
      <x v="52"/>
    </i>
    <i r="6">
      <x v="69"/>
      <x v="11"/>
      <x v="10"/>
      <x v="33"/>
      <x v="1"/>
      <x v="41"/>
    </i>
    <i r="4">
      <x v="382"/>
      <x v="8"/>
      <x v="69"/>
      <x v="11"/>
      <x v="10"/>
      <x v="83"/>
      <x v="1"/>
      <x v="41"/>
    </i>
    <i r="2">
      <x v="45"/>
      <x/>
      <x v="223"/>
      <x v="8"/>
      <x v="34"/>
      <x/>
      <x v="51"/>
      <x v="33"/>
      <x v="2"/>
      <x v="46"/>
    </i>
    <i r="6">
      <x v="41"/>
      <x/>
      <x v="51"/>
      <x v="33"/>
      <x v="2"/>
      <x v="57"/>
    </i>
    <i r="4">
      <x v="224"/>
      <x v="8"/>
      <x v="41"/>
      <x v="16"/>
      <x v="3"/>
      <x v="33"/>
      <x v="2"/>
      <x v="41"/>
    </i>
    <i r="6">
      <x v="43"/>
      <x v="16"/>
      <x v="4"/>
      <x v="33"/>
      <x v="2"/>
      <x v="41"/>
    </i>
    <i r="2">
      <x v="49"/>
      <x/>
      <x v="232"/>
      <x v="4"/>
      <x v="1"/>
      <x v="5"/>
      <x v="51"/>
      <x v="36"/>
      <x v="2"/>
      <x v="46"/>
    </i>
    <i r="2">
      <x v="58"/>
      <x/>
      <x v="129"/>
      <x v="7"/>
      <x v="11"/>
      <x v="6"/>
      <x v="1"/>
      <x v="35"/>
      <x v="3"/>
      <x v="35"/>
    </i>
    <i r="1">
      <x v="14"/>
      <x v="19"/>
      <x/>
      <x v="302"/>
      <x v="8"/>
      <x v="58"/>
      <x/>
      <x v="43"/>
      <x v="33"/>
      <x v="3"/>
      <x v="13"/>
    </i>
    <i r="2">
      <x v="31"/>
      <x/>
      <x v="302"/>
      <x v="8"/>
      <x v="64"/>
      <x v="5"/>
      <x v="43"/>
      <x v="32"/>
      <x v="1"/>
      <x v="18"/>
    </i>
    <i r="2">
      <x v="40"/>
      <x/>
      <x v="9"/>
      <x v="8"/>
      <x v="51"/>
      <x v="5"/>
      <x v="51"/>
      <x v="32"/>
      <x v="2"/>
      <x v="46"/>
    </i>
    <i r="2">
      <x v="41"/>
      <x/>
      <x v="72"/>
      <x v="8"/>
      <x v="35"/>
      <x v="1"/>
      <x v="51"/>
      <x v="33"/>
      <x v="1"/>
      <x v="41"/>
    </i>
    <i r="9">
      <x v="34"/>
      <x v="1"/>
      <x v="41"/>
    </i>
    <i r="6">
      <x v="51"/>
      <x/>
      <x v="51"/>
      <x v="39"/>
      <x v="1"/>
      <x v="41"/>
    </i>
    <i r="4">
      <x v="73"/>
      <x v="8"/>
      <x v="54"/>
      <x v="5"/>
      <x v="51"/>
      <x v="34"/>
      <x v="1"/>
      <x v="50"/>
    </i>
    <i r="4">
      <x v="298"/>
      <x v="8"/>
      <x v="54"/>
      <x v="5"/>
      <x v="51"/>
      <x v="34"/>
      <x v="1"/>
      <x v="47"/>
    </i>
    <i r="4">
      <x v="299"/>
      <x v="8"/>
      <x v="38"/>
      <x v="5"/>
      <x v="43"/>
      <x v="32"/>
      <x v="1"/>
      <x v="14"/>
    </i>
    <i r="2">
      <x v="49"/>
      <x/>
      <x v="233"/>
      <x v="8"/>
      <x v="48"/>
      <x v="5"/>
      <x v="51"/>
      <x v="36"/>
      <x v="2"/>
      <x v="74"/>
    </i>
    <i r="2">
      <x v="50"/>
      <x/>
      <x v="91"/>
      <x v="8"/>
      <x v="53"/>
      <x v="1"/>
      <x v="51"/>
      <x v="34"/>
      <x v="2"/>
      <x v="18"/>
    </i>
    <i r="7">
      <x v="5"/>
      <x v="51"/>
      <x v="34"/>
      <x v="2"/>
      <x v="51"/>
    </i>
    <i r="2">
      <x v="58"/>
      <x/>
      <x v="127"/>
      <x/>
      <x v="5"/>
      <x v="5"/>
      <x v="56"/>
      <x v="56"/>
      <x v="3"/>
      <x v="81"/>
    </i>
    <i r="9">
      <x v="58"/>
      <x v="3"/>
      <x v="70"/>
    </i>
    <i r="4">
      <x v="128"/>
      <x v="7"/>
      <x v="54"/>
      <x v="11"/>
      <x v="12"/>
      <x v="32"/>
      <x v="3"/>
      <x v="22"/>
    </i>
    <i r="4">
      <x v="299"/>
      <x v="8"/>
      <x v="41"/>
      <x v="16"/>
      <x v="51"/>
      <x v="40"/>
      <x v="3"/>
      <x v="16"/>
    </i>
    <i r="1">
      <x v="15"/>
      <x v="10"/>
      <x/>
      <x v="302"/>
      <x v="8"/>
      <x v="54"/>
      <x v="5"/>
      <x v="43"/>
      <x v="34"/>
      <x/>
      <x v="19"/>
    </i>
    <i r="2">
      <x v="12"/>
      <x/>
      <x v="207"/>
      <x v="7"/>
      <x v="31"/>
      <x v="6"/>
      <x v="1"/>
      <x v="34"/>
      <x v="2"/>
      <x v="31"/>
    </i>
    <i r="2">
      <x v="35"/>
      <x/>
      <x v="52"/>
      <x v="8"/>
      <x v="44"/>
      <x v="5"/>
      <x v="23"/>
      <x v="34"/>
      <x v="1"/>
      <x v="88"/>
    </i>
    <i r="2">
      <x v="40"/>
      <x/>
      <x v="10"/>
      <x v="8"/>
      <x v="54"/>
      <x v="5"/>
      <x v="51"/>
      <x v="36"/>
      <x v="2"/>
      <x v="66"/>
    </i>
    <i r="2">
      <x v="41"/>
      <x v="3"/>
      <x v="73"/>
      <x v="8"/>
      <x v="67"/>
      <x v="5"/>
      <x v="51"/>
      <x v="36"/>
      <x v="1"/>
      <x v="41"/>
    </i>
    <i r="6">
      <x v="68"/>
      <x v="9"/>
      <x v="20"/>
      <x v="36"/>
      <x v="1"/>
      <x v="46"/>
    </i>
    <i r="9">
      <x v="45"/>
      <x v="1"/>
      <x v="52"/>
    </i>
    <i r="6">
      <x v="69"/>
      <x v="16"/>
      <x v="5"/>
      <x v="33"/>
      <x v="1"/>
      <x v="41"/>
    </i>
    <i r="2">
      <x v="49"/>
      <x/>
      <x v="234"/>
      <x v="8"/>
      <x v="48"/>
      <x v="5"/>
      <x v="51"/>
      <x v="36"/>
      <x v="2"/>
      <x v="89"/>
    </i>
    <i r="2">
      <x v="56"/>
      <x/>
      <x v="400"/>
      <x v="4"/>
      <x v="2"/>
      <x v="5"/>
      <x v="51"/>
      <x v="35"/>
      <x v="3"/>
      <x v="59"/>
    </i>
    <i r="1">
      <x v="16"/>
      <x v="21"/>
      <x/>
      <x v="302"/>
      <x v="8"/>
      <x v="77"/>
      <x v="5"/>
      <x v="43"/>
      <x v="34"/>
      <x v="3"/>
      <x v="12"/>
    </i>
    <i r="2">
      <x v="29"/>
      <x/>
      <x v="254"/>
      <x v="8"/>
      <x v="55"/>
      <x v="9"/>
      <x v="11"/>
      <x v="36"/>
      <x v="1"/>
      <x v="53"/>
    </i>
    <i r="2">
      <x v="35"/>
      <x/>
      <x v="52"/>
      <x v="8"/>
      <x v="41"/>
      <x v="5"/>
      <x v="23"/>
      <x v="36"/>
      <x v="1"/>
      <x v="101"/>
    </i>
    <i r="6">
      <x v="51"/>
      <x v="5"/>
      <x v="51"/>
      <x v="34"/>
      <x v="1"/>
      <x v="73"/>
    </i>
    <i r="2">
      <x v="36"/>
      <x/>
      <x v="165"/>
      <x v="8"/>
      <x v="41"/>
      <x v="5"/>
      <x v="51"/>
      <x v="36"/>
      <x/>
      <x v="46"/>
    </i>
    <i r="7">
      <x v="9"/>
      <x v="51"/>
      <x v="36"/>
      <x/>
      <x v="46"/>
    </i>
    <i r="2">
      <x v="40"/>
      <x/>
      <x v="11"/>
      <x v="8"/>
      <x v="43"/>
      <x v="5"/>
      <x v="40"/>
      <x v="34"/>
      <x v="2"/>
      <x v="58"/>
    </i>
    <i r="2">
      <x v="41"/>
      <x v="3"/>
      <x v="291"/>
      <x v="8"/>
      <x v="71"/>
      <x v="5"/>
      <x v="51"/>
      <x v="34"/>
      <x v="1"/>
      <x v="17"/>
    </i>
    <i r="2">
      <x v="45"/>
      <x/>
      <x v="258"/>
      <x v="8"/>
      <x v="39"/>
      <x/>
      <x v="51"/>
      <x v="36"/>
      <x v="2"/>
      <x v="25"/>
    </i>
    <i r="6">
      <x v="66"/>
      <x/>
      <x v="51"/>
      <x v="36"/>
      <x v="2"/>
      <x v="46"/>
    </i>
    <i r="2">
      <x v="53"/>
      <x v="3"/>
      <x v="22"/>
      <x v="8"/>
      <x v="70"/>
      <x v="12"/>
      <x v="51"/>
      <x v="37"/>
      <x v="1"/>
      <x v="24"/>
    </i>
    <i r="1">
      <x v="17"/>
      <x v="41"/>
      <x/>
      <x v="299"/>
      <x v="8"/>
      <x v="67"/>
      <x v="1"/>
      <x v="43"/>
      <x v="35"/>
      <x v="1"/>
      <x v="16"/>
    </i>
    <i r="2">
      <x v="48"/>
      <x/>
      <x v="23"/>
      <x v="7"/>
      <x v="9"/>
      <x v="5"/>
      <x v="51"/>
      <x v="36"/>
      <x v="4"/>
      <x v="37"/>
    </i>
    <i r="2">
      <x v="66"/>
      <x/>
      <x v="297"/>
      <x/>
      <x v="5"/>
      <x v="5"/>
      <x v="51"/>
      <x v="44"/>
      <x v="2"/>
      <x v="6"/>
    </i>
    <i r="1">
      <x v="18"/>
      <x v="14"/>
      <x/>
      <x v="291"/>
      <x v="7"/>
      <x v="27"/>
      <x v="1"/>
      <x v="51"/>
      <x v="37"/>
      <x v="2"/>
      <x v="32"/>
    </i>
    <i r="2">
      <x v="40"/>
      <x/>
      <x v="79"/>
      <x v="8"/>
      <x v="43"/>
      <x v="5"/>
      <x v="40"/>
      <x v="36"/>
      <x v="2"/>
      <x v="74"/>
    </i>
    <i r="9">
      <x v="38"/>
      <x v="2"/>
      <x v="87"/>
    </i>
    <i r="2">
      <x v="41"/>
      <x v="3"/>
      <x v="73"/>
      <x v="8"/>
      <x v="41"/>
      <x v="5"/>
      <x v="51"/>
      <x v="36"/>
      <x v="1"/>
      <x v="52"/>
    </i>
    <i r="6">
      <x v="67"/>
      <x v="4"/>
      <x v="6"/>
      <x v="37"/>
      <x v="1"/>
      <x v="32"/>
    </i>
    <i r="2">
      <x v="43"/>
      <x/>
      <x v="25"/>
      <x v="8"/>
      <x v="34"/>
      <x v="1"/>
      <x v="51"/>
      <x v="38"/>
      <x v="2"/>
      <x v="46"/>
    </i>
    <i r="1">
      <x v="19"/>
      <x v="3"/>
      <x/>
      <x v="47"/>
      <x v="7"/>
      <x v="14"/>
      <x v="6"/>
      <x v="51"/>
      <x v="40"/>
      <x v="4"/>
      <x v="46"/>
    </i>
    <i r="2">
      <x v="5"/>
      <x/>
      <x v="2"/>
      <x v="8"/>
      <x v="58"/>
      <x v="5"/>
      <x v="32"/>
      <x v="37"/>
      <x v="3"/>
      <x v="41"/>
    </i>
    <i r="2">
      <x v="7"/>
      <x/>
      <x v="140"/>
      <x v="8"/>
      <x v="54"/>
      <x v="5"/>
      <x v="51"/>
      <x v="39"/>
      <x v="1"/>
      <x v="73"/>
    </i>
    <i r="2">
      <x v="23"/>
      <x/>
      <x v="27"/>
      <x v="8"/>
      <x v="54"/>
      <x v="11"/>
      <x v="12"/>
      <x v="42"/>
      <x v="3"/>
      <x v="33"/>
    </i>
    <i r="2">
      <x v="29"/>
      <x/>
      <x v="255"/>
      <x v="8"/>
      <x v="54"/>
      <x v="5"/>
      <x v="51"/>
      <x v="40"/>
      <x v="1"/>
      <x v="57"/>
    </i>
    <i r="2">
      <x v="41"/>
      <x/>
      <x v="74"/>
      <x v="8"/>
      <x v="35"/>
      <x v="1"/>
      <x v="51"/>
      <x v="39"/>
      <x v="1"/>
      <x v="52"/>
    </i>
    <i r="2">
      <x v="45"/>
      <x/>
      <x v="259"/>
      <x v="8"/>
      <x v="49"/>
      <x/>
      <x v="51"/>
      <x v="40"/>
      <x v="2"/>
      <x v="41"/>
    </i>
    <i r="2">
      <x v="50"/>
      <x/>
      <x v="92"/>
      <x v="7"/>
      <x v="12"/>
      <x v="1"/>
      <x v="51"/>
      <x v="40"/>
      <x v="2"/>
      <x v="24"/>
    </i>
    <i r="6">
      <x v="27"/>
      <x v="1"/>
      <x v="51"/>
      <x v="40"/>
      <x v="2"/>
      <x v="51"/>
    </i>
    <i r="4">
      <x v="94"/>
      <x v="7"/>
      <x v="10"/>
      <x v="2"/>
      <x v="51"/>
      <x v="44"/>
      <x v="2"/>
      <x v="66"/>
    </i>
    <i r="1">
      <x v="20"/>
      <x v="27"/>
      <x/>
      <x v="160"/>
      <x v="8"/>
      <x v="34"/>
      <x v="1"/>
      <x v="51"/>
      <x v="40"/>
      <x v="1"/>
      <x v="41"/>
    </i>
    <i r="2">
      <x v="35"/>
      <x/>
      <x v="52"/>
      <x v="8"/>
      <x v="51"/>
      <x/>
      <x v="51"/>
      <x/>
      <x v="1"/>
      <x v="67"/>
    </i>
    <i r="9">
      <x v="39"/>
      <x v="1"/>
      <x v="63"/>
    </i>
    <i r="11">
      <x v="67"/>
    </i>
    <i r="4">
      <x v="299"/>
      <x v="8"/>
      <x v="41"/>
      <x v="5"/>
      <x v="43"/>
      <x v="39"/>
      <x v="1"/>
      <x v="16"/>
    </i>
    <i r="2">
      <x v="36"/>
      <x/>
      <x v="166"/>
      <x v="8"/>
      <x v="34"/>
      <x v="1"/>
      <x v="51"/>
      <x v="39"/>
      <x/>
      <x v="41"/>
    </i>
    <i r="6">
      <x v="41"/>
      <x v="2"/>
      <x v="51"/>
      <x v="39"/>
      <x/>
      <x v="41"/>
    </i>
    <i r="7">
      <x v="16"/>
      <x v="51"/>
      <x v="39"/>
      <x/>
      <x v="41"/>
    </i>
    <i r="2">
      <x v="41"/>
      <x/>
      <x v="74"/>
      <x v="7"/>
      <x v="9"/>
      <x v="5"/>
      <x v="51"/>
      <x v="39"/>
      <x v="1"/>
      <x v="52"/>
    </i>
    <i r="9">
      <x v="40"/>
      <x v="1"/>
      <x v="56"/>
    </i>
    <i r="3">
      <x v="3"/>
      <x v="299"/>
      <x v="8"/>
      <x v="74"/>
      <x v="16"/>
      <x v="43"/>
      <x v="38"/>
      <x v="1"/>
      <x v="16"/>
    </i>
    <i r="2">
      <x v="49"/>
      <x/>
      <x v="235"/>
      <x v="4"/>
      <x v="1"/>
      <x v="5"/>
      <x v="51"/>
      <x v="43"/>
      <x v="2"/>
      <x v="52"/>
    </i>
    <i r="2">
      <x v="50"/>
      <x/>
      <x v="227"/>
      <x v="8"/>
      <x v="40"/>
      <x v="5"/>
      <x v="43"/>
      <x v="40"/>
      <x v="2"/>
      <x v="18"/>
    </i>
    <i r="8">
      <x v="51"/>
      <x v="40"/>
      <x v="2"/>
      <x v="37"/>
    </i>
    <i r="2">
      <x v="58"/>
      <x/>
      <x v="302"/>
      <x v="7"/>
      <x v="26"/>
      <x v="5"/>
      <x v="43"/>
      <x v="40"/>
      <x v="3"/>
      <x v="19"/>
    </i>
    <i r="1">
      <x v="21"/>
      <x v="41"/>
      <x/>
      <x v="75"/>
      <x v="7"/>
      <x v="9"/>
      <x v="5"/>
      <x v="51"/>
      <x v="40"/>
      <x v="1"/>
      <x v="56"/>
    </i>
    <i r="9">
      <x v="43"/>
      <x v="1"/>
      <x v="82"/>
    </i>
    <i r="5">
      <x v="8"/>
      <x v="41"/>
      <x v="5"/>
      <x v="51"/>
      <x v="40"/>
      <x v="1"/>
      <x v="52"/>
    </i>
    <i r="9">
      <x v="43"/>
      <x v="1"/>
      <x v="55"/>
    </i>
    <i r="2">
      <x v="43"/>
      <x/>
      <x v="25"/>
      <x v="8"/>
      <x v="41"/>
      <x/>
      <x v="51"/>
      <x v="40"/>
      <x v="2"/>
      <x v="55"/>
    </i>
    <i r="2">
      <x v="45"/>
      <x/>
      <x v="271"/>
      <x v="8"/>
      <x v="41"/>
      <x/>
      <x v="31"/>
      <x v="42"/>
      <x v="2"/>
      <x v="46"/>
    </i>
    <i r="2">
      <x v="58"/>
      <x/>
      <x v="127"/>
      <x v="7"/>
      <x v="12"/>
      <x v="1"/>
      <x v="51"/>
      <x v="44"/>
      <x v="3"/>
      <x v="46"/>
    </i>
    <i r="4">
      <x v="130"/>
      <x v="7"/>
      <x v="10"/>
      <x v="11"/>
      <x v="13"/>
      <x v="44"/>
      <x v="3"/>
      <x v="62"/>
    </i>
    <i r="6">
      <x v="15"/>
      <x v="1"/>
      <x v="51"/>
      <x v="44"/>
      <x v="3"/>
      <x v="21"/>
    </i>
    <i r="1">
      <x v="22"/>
      <x v="1"/>
      <x/>
      <x v="28"/>
      <x v="8"/>
      <x v="41"/>
      <x v="1"/>
      <x v="51"/>
      <x v="58"/>
      <x v="1"/>
      <x v="41"/>
    </i>
    <i r="2">
      <x v="11"/>
      <x/>
      <x v="186"/>
      <x v="8"/>
      <x v="58"/>
      <x v="5"/>
      <x v="51"/>
      <x v="59"/>
      <x v="2"/>
      <x v="76"/>
    </i>
    <i r="2">
      <x v="18"/>
      <x/>
      <x v="173"/>
      <x v="4"/>
      <x v="1"/>
      <x v="5"/>
      <x v="51"/>
      <x v="43"/>
      <x/>
      <x v="43"/>
    </i>
    <i r="2">
      <x v="41"/>
      <x v="3"/>
      <x v="299"/>
      <x v="8"/>
      <x v="71"/>
      <x v="5"/>
      <x v="45"/>
      <x v="40"/>
      <x v="1"/>
      <x v="16"/>
    </i>
    <i r="8">
      <x v="46"/>
      <x v="40"/>
      <x v="1"/>
      <x v="16"/>
    </i>
    <i r="2">
      <x v="45"/>
      <x/>
      <x v="260"/>
      <x v="8"/>
      <x v="34"/>
      <x/>
      <x v="51"/>
      <x v="45"/>
      <x v="2"/>
      <x v="41"/>
    </i>
    <i r="4">
      <x v="272"/>
      <x v="8"/>
      <x v="41"/>
      <x v="7"/>
      <x v="51"/>
      <x v="42"/>
      <x v="2"/>
      <x v="44"/>
    </i>
    <i r="2">
      <x v="49"/>
      <x/>
      <x v="236"/>
      <x v="8"/>
      <x v="48"/>
      <x v="5"/>
      <x v="51"/>
      <x v="44"/>
      <x v="2"/>
      <x v="80"/>
    </i>
    <i r="9">
      <x v="50"/>
      <x v="2"/>
      <x v="101"/>
    </i>
    <i r="9">
      <x v="57"/>
      <x v="2"/>
      <x v="59"/>
    </i>
    <i r="2">
      <x v="50"/>
      <x/>
      <x v="94"/>
      <x v="7"/>
      <x v="13"/>
      <x v="14"/>
      <x v="25"/>
      <x v="44"/>
      <x v="2"/>
      <x v="20"/>
    </i>
    <i r="1">
      <x v="23"/>
      <x v="14"/>
      <x/>
      <x/>
      <x v="7"/>
      <x v="27"/>
      <x v="1"/>
      <x v="51"/>
      <x v="48"/>
      <x v="2"/>
      <x v="32"/>
    </i>
    <i r="2">
      <x v="30"/>
      <x/>
      <x v="192"/>
      <x v="8"/>
      <x v="47"/>
      <x v="5"/>
      <x v="51"/>
      <x v="42"/>
      <x v="1"/>
      <x v="101"/>
    </i>
    <i r="2">
      <x v="35"/>
      <x/>
      <x v="52"/>
      <x v="8"/>
      <x v="41"/>
      <x v="5"/>
      <x v="23"/>
      <x v="43"/>
      <x v="1"/>
      <x v="101"/>
    </i>
    <i r="4">
      <x v="56"/>
      <x v="8"/>
      <x v="64"/>
      <x v="17"/>
      <x v="51"/>
      <x v="44"/>
      <x v="1"/>
      <x v="76"/>
    </i>
    <i r="2">
      <x v="41"/>
      <x/>
      <x v="87"/>
      <x v="8"/>
      <x v="35"/>
      <x v="1"/>
      <x v="51"/>
      <x v="43"/>
      <x v="1"/>
      <x v="46"/>
    </i>
    <i r="2">
      <x v="66"/>
      <x/>
      <x v="121"/>
      <x v="7"/>
      <x v="10"/>
      <x v="2"/>
      <x v="51"/>
      <x v="44"/>
      <x v="2"/>
      <x v="23"/>
    </i>
    <i r="1">
      <x v="25"/>
      <x v="5"/>
      <x/>
      <x v="3"/>
      <x v="8"/>
      <x v="58"/>
      <x v="5"/>
      <x v="51"/>
      <x v="44"/>
      <x v="3"/>
      <x v="57"/>
    </i>
    <i r="2">
      <x v="35"/>
      <x/>
      <x v="52"/>
      <x v="8"/>
      <x v="41"/>
      <x v="5"/>
      <x v="23"/>
      <x v="44"/>
      <x v="1"/>
      <x v="73"/>
    </i>
    <i r="2">
      <x v="41"/>
      <x/>
      <x v="87"/>
      <x v="8"/>
      <x v="35"/>
      <x v="1"/>
      <x v="51"/>
      <x/>
      <x v="1"/>
      <x v="51"/>
    </i>
    <i r="9">
      <x v="59"/>
      <x v="1"/>
      <x v="41"/>
    </i>
    <i r="9">
      <x v="62"/>
      <x v="1"/>
      <x v="41"/>
    </i>
    <i r="9">
      <x v="66"/>
      <x v="1"/>
      <x v="46"/>
    </i>
    <i r="4">
      <x v="88"/>
      <x v="7"/>
      <x v="9"/>
      <x v="5"/>
      <x v="51"/>
      <x v="53"/>
      <x v="1"/>
      <x v="66"/>
    </i>
    <i r="4">
      <x v="89"/>
      <x v="8"/>
      <x v="41"/>
      <x v="5"/>
      <x v="51"/>
      <x v="53"/>
      <x v="1"/>
      <x v="52"/>
    </i>
    <i r="4">
      <x v="307"/>
      <x v="8"/>
      <x v="41"/>
      <x v="5"/>
      <x v="51"/>
      <x/>
      <x v="1"/>
      <x v="57"/>
    </i>
    <i r="9">
      <x v="62"/>
      <x v="1"/>
      <x v="52"/>
    </i>
    <i r="9">
      <x v="66"/>
      <x v="1"/>
      <x v="46"/>
    </i>
    <i r="3">
      <x v="3"/>
      <x v="299"/>
      <x v="8"/>
      <x v="41"/>
      <x v="8"/>
      <x v="43"/>
      <x v="43"/>
      <x v="1"/>
      <x v="16"/>
    </i>
    <i r="3">
      <x v="5"/>
      <x v="291"/>
      <x v="8"/>
      <x v="72"/>
      <x v="5"/>
      <x v="51"/>
      <x/>
      <x v="1"/>
      <x v="32"/>
    </i>
    <i r="6">
      <x v="73"/>
      <x v="5"/>
      <x v="51"/>
      <x/>
      <x v="1"/>
      <x v="57"/>
    </i>
    <i r="2">
      <x v="45"/>
      <x/>
      <x v="302"/>
      <x v="8"/>
      <x v="41"/>
      <x v="14"/>
      <x v="44"/>
      <x v="43"/>
      <x v="2"/>
      <x v="16"/>
    </i>
    <i r="2">
      <x v="47"/>
      <x/>
      <x v="199"/>
      <x v="8"/>
      <x v="64"/>
      <x v="5"/>
      <x v="51"/>
      <x v="44"/>
      <x v="2"/>
      <x v="16"/>
    </i>
    <i r="2">
      <x v="49"/>
      <x/>
      <x v="237"/>
      <x v="4"/>
      <x v="1"/>
      <x v="5"/>
      <x v="51"/>
      <x v="44"/>
      <x v="2"/>
      <x v="41"/>
    </i>
    <i r="6">
      <x v="2"/>
      <x v="5"/>
      <x v="51"/>
      <x v="44"/>
      <x v="2"/>
      <x v="49"/>
    </i>
    <i r="2">
      <x v="55"/>
      <x/>
      <x v="90"/>
      <x v="8"/>
      <x v="51"/>
      <x v="5"/>
      <x v="51"/>
      <x v="44"/>
      <x v="3"/>
      <x v="49"/>
    </i>
    <i r="6">
      <x v="52"/>
      <x/>
      <x v="51"/>
      <x v="44"/>
      <x v="3"/>
      <x v="59"/>
    </i>
    <i r="2">
      <x v="56"/>
      <x/>
      <x v="302"/>
      <x v="7"/>
      <x v="9"/>
      <x v="5"/>
      <x v="43"/>
      <x v="44"/>
      <x v="3"/>
      <x v="23"/>
    </i>
    <i r="2">
      <x v="58"/>
      <x/>
      <x v="334"/>
      <x v="8"/>
      <x v="65"/>
      <x/>
      <x v="51"/>
      <x v="44"/>
      <x v="3"/>
      <x v="41"/>
    </i>
    <i r="2">
      <x v="62"/>
      <x/>
      <x v="284"/>
      <x v="8"/>
      <x v="76"/>
      <x v="5"/>
      <x v="51"/>
      <x v="47"/>
      <x v="1"/>
      <x v="55"/>
    </i>
    <i r="1">
      <x v="26"/>
      <x v="35"/>
      <x/>
      <x v="58"/>
      <x v="8"/>
      <x v="54"/>
      <x v="5"/>
      <x v="27"/>
      <x v="46"/>
      <x v="1"/>
      <x v="44"/>
    </i>
    <i r="2">
      <x v="58"/>
      <x/>
      <x v="334"/>
      <x v="7"/>
      <x v="10"/>
      <x v="11"/>
      <x v="51"/>
      <x v="58"/>
      <x v="3"/>
      <x v="65"/>
    </i>
    <i r="1">
      <x v="27"/>
      <x v="16"/>
      <x/>
      <x v="31"/>
      <x v="6"/>
      <x v="81"/>
      <x v="12"/>
      <x v="51"/>
      <x v="46"/>
      <x v="1"/>
      <x v="12"/>
    </i>
    <i r="6">
      <x v="82"/>
      <x v="13"/>
      <x v="51"/>
      <x v="46"/>
      <x v="1"/>
      <x v="12"/>
    </i>
    <i r="1">
      <x v="28"/>
      <x v="41"/>
      <x v="3"/>
      <x v="299"/>
      <x v="8"/>
      <x v="61"/>
      <x v="10"/>
      <x v="43"/>
      <x v="46"/>
      <x v="1"/>
      <x v="16"/>
    </i>
    <i r="6">
      <x v="71"/>
      <x v="10"/>
      <x v="43"/>
      <x v="46"/>
      <x v="1"/>
      <x v="18"/>
    </i>
    <i r="1">
      <x v="29"/>
      <x v="41"/>
      <x/>
      <x v="299"/>
      <x v="8"/>
      <x v="36"/>
      <x v="1"/>
      <x v="43"/>
      <x v="47"/>
      <x v="1"/>
      <x v="13"/>
    </i>
    <i r="2">
      <x v="58"/>
      <x/>
      <x v="127"/>
      <x/>
      <x v="5"/>
      <x v="5"/>
      <x v="34"/>
      <x v="51"/>
      <x v="3"/>
      <x v="1"/>
    </i>
    <i r="1">
      <x v="30"/>
      <x v="41"/>
      <x v="3"/>
      <x v="299"/>
      <x v="8"/>
      <x v="61"/>
      <x v="10"/>
      <x v="43"/>
      <x v="48"/>
      <x v="1"/>
      <x v="16"/>
    </i>
    <i r="1">
      <x v="31"/>
      <x v="40"/>
      <x/>
      <x v="300"/>
      <x v="8"/>
      <x v="41"/>
      <x/>
      <x v="51"/>
      <x v="50"/>
      <x v="2"/>
      <x v="7"/>
    </i>
    <i r="7">
      <x v="5"/>
      <x v="51"/>
      <x v="50"/>
      <x v="2"/>
      <x v="5"/>
    </i>
    <i r="2">
      <x v="41"/>
      <x/>
      <x v="299"/>
      <x v="8"/>
      <x v="79"/>
      <x v="5"/>
      <x v="43"/>
      <x v="50"/>
      <x v="1"/>
      <x v="18"/>
    </i>
    <i r="3">
      <x v="3"/>
      <x v="299"/>
      <x v="8"/>
      <x v="71"/>
      <x v="10"/>
      <x v="43"/>
      <x v="49"/>
      <x v="1"/>
      <x v="16"/>
    </i>
    <i r="2">
      <x v="61"/>
      <x/>
      <x v="300"/>
      <x v="8"/>
      <x v="57"/>
      <x v="5"/>
      <x v="51"/>
      <x v="50"/>
      <x v="3"/>
      <x v="2"/>
    </i>
    <i r="1">
      <x v="32"/>
      <x v="41"/>
      <x/>
      <x v="299"/>
      <x v="8"/>
      <x v="34"/>
      <x v="1"/>
      <x v="43"/>
      <x v="51"/>
      <x v="1"/>
      <x v="14"/>
    </i>
    <i r="6">
      <x v="36"/>
      <x v="1"/>
      <x v="43"/>
      <x v="51"/>
      <x v="1"/>
      <x v="14"/>
    </i>
    <i r="6">
      <x v="38"/>
      <x v="1"/>
      <x v="43"/>
      <x v="51"/>
      <x v="1"/>
      <x v="16"/>
    </i>
    <i r="4">
      <x v="306"/>
      <x v="7"/>
      <x v="9"/>
      <x v="5"/>
      <x v="51"/>
      <x/>
      <x v="1"/>
      <x v="86"/>
    </i>
    <i r="9">
      <x v="62"/>
      <x v="1"/>
      <x v="70"/>
    </i>
    <i r="9">
      <x v="66"/>
      <x v="1"/>
      <x v="76"/>
    </i>
    <i r="3">
      <x v="3"/>
      <x v="299"/>
      <x v="8"/>
      <x v="50"/>
      <x v="3"/>
      <x v="51"/>
      <x v="51"/>
      <x v="1"/>
      <x v="18"/>
    </i>
    <i r="1">
      <x v="33"/>
      <x v="41"/>
      <x v="3"/>
      <x v="299"/>
      <x v="8"/>
      <x v="71"/>
      <x v="10"/>
      <x v="51"/>
      <x v="52"/>
      <x v="1"/>
      <x v="18"/>
    </i>
    <i r="1">
      <x v="34"/>
      <x v="45"/>
      <x/>
      <x v="263"/>
      <x v="8"/>
      <x v="49"/>
      <x/>
      <x v="51"/>
      <x/>
      <x v="2"/>
      <x v="57"/>
    </i>
    <i r="1">
      <x v="37"/>
      <x v="41"/>
      <x v="3"/>
      <x v="299"/>
      <x v="8"/>
      <x v="36"/>
      <x v="1"/>
      <x v="51"/>
      <x v="57"/>
      <x v="1"/>
      <x v="16"/>
    </i>
    <i r="6">
      <x v="74"/>
      <x v="16"/>
      <x v="51"/>
      <x v="57"/>
      <x v="1"/>
      <x v="16"/>
    </i>
    <i r="2">
      <x v="45"/>
      <x/>
      <x v="277"/>
      <x v="8"/>
      <x v="66"/>
      <x/>
      <x v="51"/>
      <x v="57"/>
      <x v="2"/>
      <x v="16"/>
    </i>
    <i r="2">
      <x v="56"/>
      <x/>
      <x v="299"/>
      <x v="6"/>
      <x v="80"/>
      <x v="20"/>
      <x v="43"/>
      <x v="57"/>
      <x v="3"/>
      <x v="59"/>
    </i>
    <i r="1">
      <x v="38"/>
      <x/>
      <x v="5"/>
      <x v="302"/>
      <x v="9"/>
      <x v="83"/>
      <x v="20"/>
      <x v="51"/>
      <x v="79"/>
      <x v="1"/>
      <x v="108"/>
    </i>
    <i r="2">
      <x v="2"/>
      <x v="2"/>
      <x v="302"/>
      <x v="2"/>
      <x v="21"/>
      <x v="5"/>
      <x v="39"/>
      <x v="56"/>
      <x v="4"/>
      <x v="101"/>
    </i>
    <i r="8">
      <x v="51"/>
      <x v="58"/>
      <x v="4"/>
      <x/>
    </i>
    <i r="3">
      <x v="5"/>
      <x v="302"/>
      <x v="9"/>
      <x v="83"/>
      <x v="20"/>
      <x v="51"/>
      <x v="79"/>
      <x v="4"/>
      <x v="108"/>
    </i>
    <i r="2">
      <x v="3"/>
      <x v="5"/>
      <x v="302"/>
      <x v="9"/>
      <x v="83"/>
      <x v="20"/>
      <x v="51"/>
      <x v="79"/>
      <x v="4"/>
      <x v="108"/>
    </i>
    <i r="2">
      <x v="4"/>
      <x v="5"/>
      <x v="302"/>
      <x v="9"/>
      <x v="83"/>
      <x v="20"/>
      <x v="51"/>
      <x v="79"/>
      <x v="4"/>
      <x v="108"/>
    </i>
    <i r="2">
      <x v="6"/>
      <x v="5"/>
      <x v="302"/>
      <x v="9"/>
      <x v="83"/>
      <x v="20"/>
      <x v="51"/>
      <x v="79"/>
      <x v="4"/>
      <x v="108"/>
    </i>
    <i r="2">
      <x v="7"/>
      <x v="5"/>
      <x v="302"/>
      <x v="9"/>
      <x v="83"/>
      <x v="20"/>
      <x v="51"/>
      <x v="79"/>
      <x v="1"/>
      <x v="108"/>
    </i>
    <i r="2">
      <x v="8"/>
      <x v="5"/>
      <x v="302"/>
      <x v="9"/>
      <x v="83"/>
      <x v="20"/>
      <x v="51"/>
      <x v="79"/>
      <x/>
      <x v="108"/>
    </i>
    <i r="2">
      <x v="9"/>
      <x v="5"/>
      <x v="302"/>
      <x v="9"/>
      <x v="83"/>
      <x v="20"/>
      <x v="51"/>
      <x v="79"/>
      <x v="2"/>
      <x v="108"/>
    </i>
    <i r="2">
      <x v="10"/>
      <x v="5"/>
      <x v="302"/>
      <x v="9"/>
      <x v="83"/>
      <x v="20"/>
      <x v="51"/>
      <x v="79"/>
      <x/>
      <x v="108"/>
    </i>
    <i r="2">
      <x v="11"/>
      <x v="5"/>
      <x v="302"/>
      <x v="9"/>
      <x v="83"/>
      <x v="20"/>
      <x v="51"/>
      <x v="79"/>
      <x v="2"/>
      <x v="108"/>
    </i>
    <i r="2">
      <x v="12"/>
      <x v="5"/>
      <x v="302"/>
      <x v="9"/>
      <x v="83"/>
      <x v="20"/>
      <x v="51"/>
      <x v="79"/>
      <x v="2"/>
      <x v="108"/>
    </i>
    <i r="2">
      <x v="13"/>
      <x v="5"/>
      <x v="302"/>
      <x v="9"/>
      <x v="83"/>
      <x v="20"/>
      <x v="51"/>
      <x v="79"/>
      <x v="2"/>
      <x v="108"/>
    </i>
    <i r="2">
      <x v="14"/>
      <x v="5"/>
      <x v="302"/>
      <x v="9"/>
      <x v="83"/>
      <x v="20"/>
      <x v="51"/>
      <x v="79"/>
      <x v="2"/>
      <x v="108"/>
    </i>
    <i r="2">
      <x v="15"/>
      <x v="5"/>
      <x v="302"/>
      <x v="9"/>
      <x v="83"/>
      <x v="20"/>
      <x v="51"/>
      <x v="79"/>
      <x v="1"/>
      <x v="108"/>
    </i>
    <i r="2">
      <x v="17"/>
      <x v="5"/>
      <x v="302"/>
      <x v="9"/>
      <x v="83"/>
      <x v="20"/>
      <x v="51"/>
      <x v="79"/>
      <x v="3"/>
      <x v="108"/>
    </i>
    <i r="2">
      <x v="18"/>
      <x v="5"/>
      <x v="302"/>
      <x v="9"/>
      <x v="83"/>
      <x v="20"/>
      <x v="51"/>
      <x v="79"/>
      <x/>
      <x v="108"/>
    </i>
    <i r="2">
      <x v="19"/>
      <x/>
      <x v="407"/>
      <x v="7"/>
      <x v="17"/>
      <x v="1"/>
      <x v="51"/>
      <x v="52"/>
      <x v="3"/>
      <x v="44"/>
    </i>
    <i r="3">
      <x v="5"/>
      <x v="302"/>
      <x v="9"/>
      <x v="83"/>
      <x v="20"/>
      <x v="51"/>
      <x v="79"/>
      <x v="3"/>
      <x v="108"/>
    </i>
    <i r="2">
      <x v="22"/>
      <x v="5"/>
      <x v="302"/>
      <x v="9"/>
      <x v="83"/>
      <x v="20"/>
      <x v="51"/>
      <x v="79"/>
      <x v="3"/>
      <x v="108"/>
    </i>
    <i r="2">
      <x v="23"/>
      <x v="5"/>
      <x v="302"/>
      <x v="9"/>
      <x v="83"/>
      <x v="20"/>
      <x v="51"/>
      <x v="79"/>
      <x v="3"/>
      <x v="108"/>
    </i>
    <i r="2">
      <x v="26"/>
      <x v="5"/>
      <x v="302"/>
      <x v="9"/>
      <x v="83"/>
      <x v="20"/>
      <x v="51"/>
      <x v="79"/>
      <x v="1"/>
      <x v="108"/>
    </i>
    <i r="2">
      <x v="27"/>
      <x v="5"/>
      <x v="302"/>
      <x v="9"/>
      <x v="83"/>
      <x v="20"/>
      <x v="51"/>
      <x v="79"/>
      <x v="1"/>
      <x v="108"/>
    </i>
    <i r="2">
      <x v="28"/>
      <x v="5"/>
      <x v="302"/>
      <x v="9"/>
      <x v="83"/>
      <x v="20"/>
      <x v="51"/>
      <x v="79"/>
      <x v="1"/>
      <x v="108"/>
    </i>
    <i r="2">
      <x v="29"/>
      <x v="5"/>
      <x v="302"/>
      <x v="9"/>
      <x v="83"/>
      <x v="20"/>
      <x v="51"/>
      <x v="79"/>
      <x v="1"/>
      <x v="108"/>
    </i>
    <i r="2">
      <x v="30"/>
      <x v="5"/>
      <x v="302"/>
      <x v="9"/>
      <x v="83"/>
      <x v="20"/>
      <x v="51"/>
      <x v="79"/>
      <x v="1"/>
      <x v="108"/>
    </i>
    <i r="2">
      <x v="31"/>
      <x v="5"/>
      <x v="302"/>
      <x v="9"/>
      <x v="83"/>
      <x v="20"/>
      <x v="51"/>
      <x v="79"/>
      <x v="1"/>
      <x v="108"/>
    </i>
    <i r="2">
      <x v="32"/>
      <x v="5"/>
      <x v="302"/>
      <x v="9"/>
      <x v="83"/>
      <x v="20"/>
      <x v="51"/>
      <x v="79"/>
      <x v="2"/>
      <x v="108"/>
    </i>
    <i r="2">
      <x v="33"/>
      <x v="5"/>
      <x v="302"/>
      <x v="9"/>
      <x v="83"/>
      <x v="20"/>
      <x v="51"/>
      <x v="79"/>
      <x v="2"/>
      <x v="108"/>
    </i>
    <i r="2">
      <x v="34"/>
      <x v="5"/>
      <x v="302"/>
      <x v="9"/>
      <x v="83"/>
      <x v="20"/>
      <x v="51"/>
      <x v="79"/>
      <x v="4"/>
      <x v="108"/>
    </i>
    <i r="2">
      <x v="35"/>
      <x v="5"/>
      <x v="302"/>
      <x v="9"/>
      <x v="83"/>
      <x v="20"/>
      <x v="51"/>
      <x v="79"/>
      <x v="1"/>
      <x v="108"/>
    </i>
    <i r="2">
      <x v="36"/>
      <x v="5"/>
      <x v="302"/>
      <x v="9"/>
      <x v="83"/>
      <x v="20"/>
      <x v="51"/>
      <x v="79"/>
      <x/>
      <x v="108"/>
    </i>
    <i r="2">
      <x v="37"/>
      <x v="5"/>
      <x v="302"/>
      <x v="9"/>
      <x v="83"/>
      <x v="20"/>
      <x v="51"/>
      <x v="79"/>
      <x/>
      <x v="108"/>
    </i>
    <i r="2">
      <x v="38"/>
      <x v="5"/>
      <x v="302"/>
      <x v="9"/>
      <x v="83"/>
      <x v="20"/>
      <x v="51"/>
      <x v="79"/>
      <x v="2"/>
      <x v="108"/>
    </i>
    <i r="2">
      <x v="39"/>
      <x v="5"/>
      <x v="302"/>
      <x v="9"/>
      <x v="83"/>
      <x v="20"/>
      <x v="51"/>
      <x v="79"/>
      <x/>
      <x v="108"/>
    </i>
    <i r="2">
      <x v="40"/>
      <x v="5"/>
      <x v="302"/>
      <x v="9"/>
      <x v="83"/>
      <x v="20"/>
      <x v="51"/>
      <x v="79"/>
      <x v="2"/>
      <x v="108"/>
    </i>
    <i r="2">
      <x v="41"/>
      <x v="5"/>
      <x v="302"/>
      <x v="9"/>
      <x v="83"/>
      <x v="20"/>
      <x v="51"/>
      <x v="79"/>
      <x v="1"/>
      <x v="108"/>
    </i>
    <i r="2">
      <x v="42"/>
      <x v="5"/>
      <x v="302"/>
      <x v="9"/>
      <x v="83"/>
      <x v="20"/>
      <x v="51"/>
      <x v="79"/>
      <x v="1"/>
      <x v="108"/>
    </i>
    <i r="2">
      <x v="43"/>
      <x v="5"/>
      <x v="302"/>
      <x v="9"/>
      <x v="83"/>
      <x v="20"/>
      <x v="51"/>
      <x v="79"/>
      <x v="2"/>
      <x v="108"/>
    </i>
    <i r="2">
      <x v="44"/>
      <x v="5"/>
      <x v="302"/>
      <x v="9"/>
      <x v="83"/>
      <x v="20"/>
      <x v="51"/>
      <x v="79"/>
      <x v="2"/>
      <x v="108"/>
    </i>
    <i r="2">
      <x v="45"/>
      <x v="5"/>
      <x v="302"/>
      <x v="9"/>
      <x v="83"/>
      <x v="20"/>
      <x v="51"/>
      <x v="79"/>
      <x v="2"/>
      <x v="108"/>
    </i>
    <i r="2">
      <x v="46"/>
      <x v="5"/>
      <x v="302"/>
      <x v="9"/>
      <x v="83"/>
      <x v="20"/>
      <x v="51"/>
      <x v="79"/>
      <x/>
      <x v="108"/>
    </i>
    <i r="2">
      <x v="48"/>
      <x v="5"/>
      <x v="302"/>
      <x v="9"/>
      <x v="83"/>
      <x v="20"/>
      <x v="51"/>
      <x v="79"/>
      <x v="4"/>
      <x v="108"/>
    </i>
    <i r="2">
      <x v="49"/>
      <x v="5"/>
      <x v="302"/>
      <x v="9"/>
      <x v="83"/>
      <x v="20"/>
      <x v="51"/>
      <x v="79"/>
      <x v="2"/>
      <x v="108"/>
    </i>
    <i r="2">
      <x v="50"/>
      <x v="5"/>
      <x v="302"/>
      <x v="9"/>
      <x v="83"/>
      <x v="20"/>
      <x v="51"/>
      <x v="79"/>
      <x v="2"/>
      <x v="108"/>
    </i>
    <i r="2">
      <x v="51"/>
      <x v="5"/>
      <x v="302"/>
      <x v="9"/>
      <x v="83"/>
      <x v="20"/>
      <x v="51"/>
      <x v="79"/>
      <x v="2"/>
      <x v="108"/>
    </i>
    <i r="2">
      <x v="52"/>
      <x v="5"/>
      <x v="302"/>
      <x v="9"/>
      <x v="83"/>
      <x v="20"/>
      <x v="51"/>
      <x v="79"/>
      <x/>
      <x v="108"/>
    </i>
    <i r="2">
      <x v="53"/>
      <x v="5"/>
      <x v="302"/>
      <x v="9"/>
      <x v="83"/>
      <x v="20"/>
      <x v="51"/>
      <x v="79"/>
      <x v="1"/>
      <x v="108"/>
    </i>
    <i r="2">
      <x v="54"/>
      <x v="5"/>
      <x v="302"/>
      <x v="9"/>
      <x v="83"/>
      <x v="20"/>
      <x v="51"/>
      <x v="79"/>
      <x/>
      <x v="108"/>
    </i>
    <i r="2">
      <x v="55"/>
      <x v="5"/>
      <x v="302"/>
      <x v="9"/>
      <x v="83"/>
      <x v="20"/>
      <x v="51"/>
      <x v="79"/>
      <x v="3"/>
      <x v="108"/>
    </i>
    <i r="2">
      <x v="56"/>
      <x v="5"/>
      <x v="302"/>
      <x v="9"/>
      <x v="83"/>
      <x v="20"/>
      <x v="51"/>
      <x v="79"/>
      <x v="3"/>
      <x v="108"/>
    </i>
    <i r="2">
      <x v="57"/>
      <x v="5"/>
      <x v="302"/>
      <x v="9"/>
      <x v="83"/>
      <x v="20"/>
      <x v="51"/>
      <x v="79"/>
      <x v="3"/>
      <x v="108"/>
    </i>
    <i r="2">
      <x v="58"/>
      <x v="5"/>
      <x v="302"/>
      <x v="9"/>
      <x v="83"/>
      <x v="20"/>
      <x v="51"/>
      <x v="79"/>
      <x v="3"/>
      <x v="108"/>
    </i>
    <i r="2">
      <x v="59"/>
      <x v="5"/>
      <x v="302"/>
      <x v="9"/>
      <x v="83"/>
      <x v="20"/>
      <x v="51"/>
      <x v="79"/>
      <x v="3"/>
      <x v="108"/>
    </i>
    <i r="2">
      <x v="60"/>
      <x v="5"/>
      <x v="302"/>
      <x v="9"/>
      <x v="83"/>
      <x v="20"/>
      <x v="51"/>
      <x v="79"/>
      <x v="4"/>
      <x v="108"/>
    </i>
    <i r="2">
      <x v="61"/>
      <x v="5"/>
      <x v="302"/>
      <x v="9"/>
      <x v="83"/>
      <x v="20"/>
      <x v="51"/>
      <x v="79"/>
      <x v="3"/>
      <x v="108"/>
    </i>
    <i r="2">
      <x v="62"/>
      <x v="5"/>
      <x v="302"/>
      <x v="9"/>
      <x v="83"/>
      <x v="20"/>
      <x v="51"/>
      <x v="79"/>
      <x v="1"/>
      <x v="108"/>
    </i>
    <i r="2">
      <x v="64"/>
      <x v="5"/>
      <x v="302"/>
      <x v="9"/>
      <x v="83"/>
      <x v="20"/>
      <x v="51"/>
      <x v="79"/>
      <x v="1"/>
      <x v="108"/>
    </i>
    <i r="2">
      <x v="65"/>
      <x v="5"/>
      <x v="302"/>
      <x v="9"/>
      <x v="83"/>
      <x v="20"/>
      <x v="51"/>
      <x v="79"/>
      <x v="1"/>
      <x v="108"/>
    </i>
    <i r="2">
      <x v="66"/>
      <x v="5"/>
      <x v="302"/>
      <x v="9"/>
      <x v="83"/>
      <x v="20"/>
      <x v="51"/>
      <x v="79"/>
      <x v="2"/>
      <x v="108"/>
    </i>
    <i r="2">
      <x v="67"/>
      <x v="5"/>
      <x v="302"/>
      <x v="9"/>
      <x v="83"/>
      <x v="20"/>
      <x v="51"/>
      <x v="79"/>
      <x v="5"/>
      <x v="108"/>
    </i>
    <i r="1">
      <x v="39"/>
      <x v="41"/>
      <x v="3"/>
      <x v="299"/>
      <x v="8"/>
      <x v="34"/>
      <x v="10"/>
      <x v="43"/>
      <x v="58"/>
      <x v="1"/>
      <x v="14"/>
    </i>
    <i r="6">
      <x v="71"/>
      <x v="10"/>
      <x v="43"/>
      <x v="58"/>
      <x v="1"/>
      <x v="22"/>
    </i>
    <i r="2">
      <x v="48"/>
      <x v="2"/>
      <x v="302"/>
      <x v="2"/>
      <x v="21"/>
      <x v="5"/>
      <x v="51"/>
      <x v="59"/>
      <x v="4"/>
      <x v="37"/>
    </i>
    <i r="11">
      <x v="111"/>
    </i>
    <i r="1">
      <x v="40"/>
      <x v="41"/>
      <x/>
      <x v="299"/>
      <x v="8"/>
      <x v="41"/>
      <x v="5"/>
      <x v="43"/>
      <x v="60"/>
      <x v="1"/>
      <x v="18"/>
    </i>
    <i r="4">
      <x v="302"/>
      <x v="8"/>
      <x v="78"/>
      <x v="5"/>
      <x v="43"/>
      <x v="59"/>
      <x v="1"/>
      <x v="18"/>
    </i>
    <i r="3">
      <x v="3"/>
      <x v="299"/>
      <x v="8"/>
      <x v="71"/>
      <x v="10"/>
      <x v="43"/>
      <x v="59"/>
      <x v="1"/>
      <x v="18"/>
    </i>
    <i r="2">
      <x v="56"/>
      <x/>
      <x v="318"/>
      <x v="7"/>
      <x v="9"/>
      <x v="5"/>
      <x v="51"/>
      <x v="59"/>
      <x v="3"/>
      <x v="94"/>
    </i>
    <i r="1">
      <x v="41"/>
      <x v="2"/>
      <x v="2"/>
      <x v="302"/>
      <x v="2"/>
      <x v="21"/>
      <x v="5"/>
      <x v="58"/>
      <x v="60"/>
      <x v="4"/>
      <x/>
    </i>
    <i r="2">
      <x v="41"/>
      <x v="3"/>
      <x v="302"/>
      <x v="8"/>
      <x v="41"/>
      <x v="2"/>
      <x v="43"/>
      <x v="60"/>
      <x v="1"/>
      <x v="15"/>
    </i>
    <i r="1">
      <x v="43"/>
      <x v="61"/>
      <x/>
      <x v="358"/>
      <x v="8"/>
      <x v="54"/>
      <x v="5"/>
      <x v="67"/>
      <x v="64"/>
      <x v="3"/>
      <x v="57"/>
    </i>
    <i r="1">
      <x v="46"/>
      <x v="30"/>
      <x/>
      <x v="302"/>
      <x v="8"/>
      <x v="47"/>
      <x v="20"/>
      <x v="81"/>
      <x v="79"/>
      <x v="1"/>
      <x v="108"/>
    </i>
    <i r="2">
      <x v="35"/>
      <x/>
      <x v="411"/>
      <x v="7"/>
      <x v="17"/>
      <x v="1"/>
      <x v="51"/>
      <x v="71"/>
      <x v="1"/>
      <x v="29"/>
    </i>
    <i r="11">
      <x v="36"/>
    </i>
    <i r="2">
      <x v="41"/>
      <x v="3"/>
      <x v="369"/>
      <x v="8"/>
      <x v="71"/>
      <x v="10"/>
      <x v="43"/>
      <x v="65"/>
      <x v="1"/>
      <x v="16"/>
    </i>
    <i r="2">
      <x v="56"/>
      <x/>
      <x v="299"/>
      <x v="7"/>
      <x v="9"/>
      <x v="5"/>
      <x v="51"/>
      <x v="65"/>
      <x v="3"/>
      <x v="125"/>
    </i>
    <i r="1">
      <x v="50"/>
      <x v="18"/>
      <x/>
      <x v="394"/>
      <x v="4"/>
      <x v="1"/>
      <x v="5"/>
      <x v="51"/>
      <x v="71"/>
      <x/>
      <x v="133"/>
    </i>
    <i r="2">
      <x v="35"/>
      <x/>
      <x v="321"/>
      <x v="8"/>
      <x v="41"/>
      <x v="5"/>
      <x v="51"/>
      <x/>
      <x v="1"/>
      <x v="63"/>
    </i>
    <i r="9">
      <x v="71"/>
      <x v="1"/>
      <x v="92"/>
    </i>
    <i r="9">
      <x v="73"/>
      <x v="1"/>
      <x v="101"/>
    </i>
    <i r="9">
      <x v="75"/>
      <x v="1"/>
      <x v="101"/>
    </i>
    <i r="9">
      <x v="95"/>
      <x v="1"/>
      <x v="101"/>
    </i>
    <i r="2">
      <x v="50"/>
      <x/>
      <x v="393"/>
      <x v="7"/>
      <x v="27"/>
      <x v="1"/>
      <x v="51"/>
      <x v="75"/>
      <x v="2"/>
      <x v="46"/>
    </i>
    <i r="2">
      <x v="58"/>
      <x/>
      <x v="345"/>
      <x v="7"/>
      <x v="27"/>
      <x v="1"/>
      <x v="51"/>
      <x v="94"/>
      <x v="3"/>
      <x v="41"/>
    </i>
    <i r="8">
      <x v="75"/>
      <x v="73"/>
      <x v="3"/>
      <x v="46"/>
    </i>
    <i r="1">
      <x v="51"/>
      <x v="30"/>
      <x/>
      <x v="396"/>
      <x v="7"/>
      <x v="31"/>
      <x v="6"/>
      <x v="25"/>
      <x v="74"/>
      <x v="1"/>
      <x v="32"/>
    </i>
    <i r="2">
      <x v="40"/>
      <x/>
      <x v="395"/>
      <x v="8"/>
      <x v="54"/>
      <x v="5"/>
      <x v="51"/>
      <x v="74"/>
      <x v="2"/>
      <x v="49"/>
    </i>
    <i r="2">
      <x v="58"/>
      <x/>
      <x v="345"/>
      <x v="7"/>
      <x v="27"/>
      <x v="1"/>
      <x v="51"/>
      <x v="84"/>
      <x v="3"/>
      <x v="57"/>
    </i>
    <i r="1">
      <x v="52"/>
      <x v="35"/>
      <x v="3"/>
      <x v="404"/>
      <x v="8"/>
      <x v="64"/>
      <x v="6"/>
      <x v="51"/>
      <x v="70"/>
      <x v="1"/>
      <x v="21"/>
    </i>
    <i r="2">
      <x v="40"/>
      <x/>
      <x v="402"/>
      <x v="8"/>
      <x v="47"/>
      <x v="5"/>
      <x v="51"/>
      <x v="71"/>
      <x v="2"/>
      <x v="81"/>
    </i>
    <i r="9">
      <x v="72"/>
      <x v="2"/>
      <x v="88"/>
    </i>
    <i r="9">
      <x v="73"/>
      <x v="2"/>
      <x v="81"/>
    </i>
    <i r="2">
      <x v="45"/>
      <x/>
      <x v="401"/>
      <x v="8"/>
      <x v="41"/>
      <x v="16"/>
      <x v="51"/>
      <x v="73"/>
      <x v="2"/>
      <x v="46"/>
    </i>
    <i r="4">
      <x v="403"/>
      <x v="7"/>
      <x v="86"/>
      <x v="13"/>
      <x v="51"/>
      <x v="73"/>
      <x v="2"/>
      <x v="24"/>
    </i>
    <i r="5">
      <x v="8"/>
      <x v="34"/>
      <x/>
      <x v="51"/>
      <x v="73"/>
      <x v="2"/>
      <x v="41"/>
    </i>
    <i r="6">
      <x v="41"/>
      <x v="5"/>
      <x v="51"/>
      <x v="73"/>
      <x v="2"/>
      <x v="67"/>
    </i>
    <i r="6">
      <x v="49"/>
      <x/>
      <x v="49"/>
      <x v="73"/>
      <x v="2"/>
      <x v="46"/>
    </i>
    <i r="2">
      <x v="58"/>
      <x/>
      <x v="336"/>
      <x v="5"/>
      <x/>
      <x v="5"/>
      <x v="51"/>
      <x v="95"/>
      <x v="3"/>
      <x v="19"/>
    </i>
    <i r="1">
      <x v="53"/>
      <x v="40"/>
      <x/>
      <x v="405"/>
      <x v="8"/>
      <x v="54"/>
      <x v="5"/>
      <x v="51"/>
      <x v="74"/>
      <x v="2"/>
      <x v="44"/>
    </i>
    <i r="4">
      <x v="406"/>
      <x v="8"/>
      <x v="41"/>
      <x v="5"/>
      <x v="51"/>
      <x v="72"/>
      <x v="2"/>
      <x v="73"/>
    </i>
    <i r="8">
      <x v="82"/>
      <x v="71"/>
      <x v="2"/>
      <x v="81"/>
    </i>
    <i r="1">
      <x v="54"/>
      <x v="40"/>
      <x/>
      <x v="410"/>
      <x v="8"/>
      <x v="41"/>
      <x v="5"/>
      <x v="51"/>
      <x v="77"/>
      <x v="2"/>
      <x v="142"/>
    </i>
    <i r="1">
      <x v="56"/>
      <x v="18"/>
      <x/>
      <x v="409"/>
      <x v="4"/>
      <x v="1"/>
      <x v="5"/>
      <x v="51"/>
      <x v="71"/>
      <x/>
      <x v="32"/>
    </i>
    <i r="1">
      <x v="57"/>
      <x v="10"/>
      <x/>
      <x v="418"/>
      <x v="8"/>
      <x v="54"/>
      <x v="5"/>
      <x v="51"/>
      <x v="88"/>
      <x/>
      <x v="46"/>
    </i>
    <i r="2">
      <x v="30"/>
      <x/>
      <x v="412"/>
      <x v="8"/>
      <x v="54"/>
      <x v="5"/>
      <x v="51"/>
      <x v="88"/>
      <x v="1"/>
      <x v="66"/>
    </i>
    <i r="6">
      <x v="96"/>
      <x v="9"/>
      <x v="51"/>
      <x v="88"/>
      <x v="1"/>
      <x v="23"/>
    </i>
    <i r="4">
      <x v="413"/>
      <x v="8"/>
      <x v="96"/>
      <x v="9"/>
      <x v="51"/>
      <x v="88"/>
      <x v="1"/>
      <x v="24"/>
    </i>
    <i r="2">
      <x v="35"/>
      <x/>
      <x v="415"/>
      <x v="8"/>
      <x v="54"/>
      <x v="5"/>
      <x v="51"/>
      <x v="72"/>
      <x v="1"/>
      <x v="44"/>
    </i>
    <i r="2">
      <x v="56"/>
      <x/>
      <x v="416"/>
      <x v="4"/>
      <x v="2"/>
      <x v="5"/>
      <x v="79"/>
      <x v="72"/>
      <x v="3"/>
      <x v="59"/>
    </i>
    <i r="2">
      <x v="58"/>
      <x/>
      <x v="414"/>
      <x v="8"/>
      <x v="41"/>
      <x/>
      <x v="51"/>
      <x v="99"/>
      <x v="3"/>
      <x v="88"/>
    </i>
    <i r="7">
      <x v="5"/>
      <x v="51"/>
      <x v="98"/>
      <x v="3"/>
      <x v="73"/>
    </i>
    <i r="2">
      <x v="71"/>
      <x/>
      <x v="417"/>
      <x v="8"/>
      <x v="34"/>
      <x v="1"/>
      <x v="52"/>
      <x v="72"/>
      <x v="3"/>
      <x v="18"/>
    </i>
    <i r="1">
      <x v="58"/>
      <x v="18"/>
      <x/>
      <x v="425"/>
      <x v="7"/>
      <x v="1"/>
      <x v="5"/>
      <x v="51"/>
      <x v="74"/>
      <x/>
      <x v="38"/>
    </i>
    <i r="2">
      <x v="48"/>
      <x/>
      <x v="419"/>
      <x v="8"/>
      <x v="54"/>
      <x v="5"/>
      <x v="22"/>
      <x v="88"/>
      <x v="4"/>
      <x v="59"/>
    </i>
    <i r="2">
      <x v="56"/>
      <x/>
      <x v="421"/>
      <x v="7"/>
      <x v="6"/>
      <x v="5"/>
      <x v="51"/>
      <x/>
      <x v="3"/>
      <x v="138"/>
    </i>
    <i r="9">
      <x v="72"/>
      <x v="3"/>
      <x v="59"/>
    </i>
    <i r="2">
      <x v="57"/>
      <x/>
      <x v="424"/>
      <x v="8"/>
      <x v="58"/>
      <x v="5"/>
      <x v="51"/>
      <x v="80"/>
      <x v="3"/>
      <x v="88"/>
    </i>
    <i r="1">
      <x v="59"/>
      <x v="19"/>
      <x/>
      <x v="302"/>
      <x/>
      <x v="5"/>
      <x v="5"/>
      <x v="51"/>
      <x v="95"/>
      <x v="3"/>
      <x v="143"/>
    </i>
    <i r="5">
      <x v="7"/>
      <x v="17"/>
      <x v="1"/>
      <x v="51"/>
      <x v="95"/>
      <x v="3"/>
      <x v="46"/>
    </i>
    <i>
      <x v="214"/>
      <x v="32"/>
      <x v="7"/>
      <x/>
      <x v="141"/>
      <x v="2"/>
      <x v="23"/>
      <x v="5"/>
      <x v="51"/>
      <x v="69"/>
      <x v="1"/>
      <x v="81"/>
    </i>
    <i r="9">
      <x v="73"/>
      <x v="1"/>
      <x v="89"/>
    </i>
    <i r="9">
      <x v="74"/>
      <x v="1"/>
      <x v="101"/>
    </i>
    <i r="9">
      <x v="80"/>
      <x v="1"/>
      <x v="101"/>
    </i>
    <i r="9">
      <x v="95"/>
      <x v="1"/>
      <x v="95"/>
    </i>
    <i>
      <x v="215"/>
      <x v="37"/>
      <x v="40"/>
      <x/>
      <x v="119"/>
      <x v="2"/>
      <x v="21"/>
      <x v="5"/>
      <x v="51"/>
      <x v="64"/>
      <x v="2"/>
      <x v="124"/>
    </i>
    <i>
      <x v="216"/>
      <x v="37"/>
      <x v="40"/>
      <x/>
      <x v="118"/>
      <x/>
      <x v="5"/>
      <x v="5"/>
      <x v="51"/>
      <x v="62"/>
      <x v="2"/>
      <x v="52"/>
    </i>
    <i r="5">
      <x v="2"/>
      <x v="21"/>
      <x v="5"/>
      <x v="51"/>
      <x v="62"/>
      <x v="2"/>
      <x v="89"/>
    </i>
    <i r="6">
      <x v="24"/>
      <x v="5"/>
      <x v="51"/>
      <x v="62"/>
      <x v="2"/>
      <x v="52"/>
    </i>
    <i>
      <x v="217"/>
      <x v="39"/>
      <x v="3"/>
      <x/>
      <x v="305"/>
      <x v="7"/>
      <x v="84"/>
      <x v="11"/>
      <x v="51"/>
      <x v="58"/>
      <x v="4"/>
      <x v="109"/>
    </i>
    <i>
      <x v="218"/>
      <x v="39"/>
      <x v="40"/>
      <x/>
      <x v="315"/>
      <x v="8"/>
      <x v="51"/>
      <x/>
      <x v="51"/>
      <x v="62"/>
      <x v="2"/>
      <x v="41"/>
    </i>
    <i>
      <x v="219"/>
      <x v="39"/>
      <x v="58"/>
      <x/>
      <x v="134"/>
      <x v="7"/>
      <x v="12"/>
      <x v="1"/>
      <x v="51"/>
      <x v="64"/>
      <x v="3"/>
      <x v="41"/>
    </i>
    <i r="6">
      <x v="27"/>
      <x v="1"/>
      <x v="51"/>
      <x v="64"/>
      <x v="3"/>
      <x v="60"/>
    </i>
    <i r="5">
      <x v="8"/>
      <x v="54"/>
      <x v="5"/>
      <x v="51"/>
      <x v="64"/>
      <x v="3"/>
      <x v="58"/>
    </i>
    <i>
      <x v="220"/>
      <x v="39"/>
      <x v="12"/>
      <x/>
      <x v="309"/>
      <x/>
      <x v="5"/>
      <x v="5"/>
      <x v="51"/>
      <x v="80"/>
      <x v="2"/>
      <x v="101"/>
    </i>
    <i r="9">
      <x v="81"/>
      <x v="2"/>
      <x v="101"/>
    </i>
    <i r="9">
      <x v="82"/>
      <x v="2"/>
      <x v="101"/>
    </i>
    <i>
      <x v="221"/>
      <x v="39"/>
      <x v="27"/>
      <x/>
      <x v="310"/>
      <x v="8"/>
      <x v="54"/>
      <x v="5"/>
      <x v="51"/>
      <x v="60"/>
      <x v="1"/>
      <x v="73"/>
    </i>
    <i>
      <x v="222"/>
      <x v="39"/>
      <x v="27"/>
      <x/>
      <x v="311"/>
      <x v="7"/>
      <x v="29"/>
      <x v="14"/>
      <x v="51"/>
      <x v="60"/>
      <x v="1"/>
      <x v="16"/>
    </i>
    <i>
      <x v="223"/>
      <x v="39"/>
      <x v="41"/>
      <x/>
      <x v="343"/>
      <x v="8"/>
      <x v="41"/>
      <x v="1"/>
      <x v="51"/>
      <x v="59"/>
      <x v="1"/>
      <x v="41"/>
    </i>
    <i>
      <x v="224"/>
      <x v="39"/>
      <x v="45"/>
      <x/>
      <x v="312"/>
      <x v="2"/>
      <x v="21"/>
      <x v="5"/>
      <x v="51"/>
      <x v="59"/>
      <x v="2"/>
      <x v="52"/>
    </i>
    <i>
      <x v="225"/>
      <x v="39"/>
      <x v="50"/>
      <x/>
      <x v="313"/>
      <x/>
      <x v="5"/>
      <x v="5"/>
      <x v="51"/>
      <x v="80"/>
      <x v="2"/>
      <x v="101"/>
    </i>
    <i>
      <x v="226"/>
      <x v="39"/>
      <x v="50"/>
      <x/>
      <x v="313"/>
      <x v="7"/>
      <x v="27"/>
      <x v="1"/>
      <x v="51"/>
      <x v="59"/>
      <x v="2"/>
      <x v="52"/>
    </i>
    <i>
      <x v="227"/>
      <x v="39"/>
      <x v="68"/>
      <x/>
      <x v="314"/>
      <x v="8"/>
      <x v="41"/>
      <x v="5"/>
      <x v="51"/>
      <x v="66"/>
      <x/>
      <x v="101"/>
    </i>
    <i r="9">
      <x v="67"/>
      <x/>
      <x v="88"/>
    </i>
    <i r="1">
      <x v="40"/>
      <x v="56"/>
      <x/>
      <x v="400"/>
      <x v="7"/>
      <x v="86"/>
      <x v="13"/>
      <x v="76"/>
      <x/>
      <x v="3"/>
      <x v="41"/>
    </i>
    <i>
      <x v="228"/>
      <x v="40"/>
      <x v="30"/>
      <x/>
      <x v="316"/>
      <x v="2"/>
      <x v="23"/>
      <x v="5"/>
      <x v="51"/>
      <x v="65"/>
      <x v="1"/>
      <x v="94"/>
    </i>
    <i>
      <x v="229"/>
      <x v="40"/>
      <x v="12"/>
      <x/>
      <x v="317"/>
      <x/>
      <x v="5"/>
      <x v="5"/>
      <x v="51"/>
      <x v="61"/>
      <x v="2"/>
      <x v="101"/>
    </i>
    <i>
      <x v="230"/>
      <x v="40"/>
      <x v="45"/>
      <x/>
      <x v="319"/>
      <x v="2"/>
      <x v="21"/>
      <x v="5"/>
      <x v="51"/>
      <x v="62"/>
      <x v="2"/>
      <x v="56"/>
    </i>
    <i>
      <x v="231"/>
      <x v="40"/>
      <x v="56"/>
      <x/>
      <x v="329"/>
      <x v="7"/>
      <x v="9"/>
      <x v="5"/>
      <x v="29"/>
      <x v="68"/>
      <x v="3"/>
      <x v="94"/>
    </i>
    <i r="9">
      <x v="70"/>
      <x v="3"/>
      <x v="94"/>
    </i>
    <i r="9">
      <x v="72"/>
      <x v="3"/>
      <x v="86"/>
    </i>
    <i r="8">
      <x v="51"/>
      <x/>
      <x v="3"/>
      <x v="83"/>
    </i>
    <i r="9">
      <x v="65"/>
      <x v="3"/>
      <x v="94"/>
    </i>
    <i>
      <x v="232"/>
      <x v="40"/>
      <x v="35"/>
      <x/>
      <x v="52"/>
      <x v="8"/>
      <x v="51"/>
      <x/>
      <x v="51"/>
      <x v="61"/>
      <x v="1"/>
      <x v="73"/>
    </i>
    <i r="9">
      <x v="63"/>
      <x v="1"/>
      <x v="41"/>
    </i>
    <i r="11">
      <x v="46"/>
    </i>
    <i r="9">
      <x v="67"/>
      <x v="1"/>
      <x v="52"/>
    </i>
    <i r="4">
      <x v="321"/>
      <x v="8"/>
      <x v="41"/>
      <x v="5"/>
      <x v="51"/>
      <x/>
      <x v="1"/>
      <x v="52"/>
    </i>
    <i r="9">
      <x v="61"/>
      <x v="1"/>
      <x v="88"/>
    </i>
    <i r="9">
      <x v="62"/>
      <x v="1"/>
      <x v="63"/>
    </i>
    <i r="9">
      <x v="63"/>
      <x v="1"/>
      <x v="86"/>
    </i>
    <i r="9">
      <x v="65"/>
      <x v="1"/>
      <x v="76"/>
    </i>
    <i r="9">
      <x v="66"/>
      <x v="1"/>
      <x v="101"/>
    </i>
    <i r="9">
      <x v="83"/>
      <x v="1"/>
      <x v="101"/>
    </i>
    <i>
      <x v="233"/>
      <x v="40"/>
      <x v="58"/>
      <x/>
      <x v="132"/>
      <x v="7"/>
      <x v="10"/>
      <x v="11"/>
      <x v="51"/>
      <x v="84"/>
      <x v="3"/>
      <x v="48"/>
    </i>
    <i r="5">
      <x v="8"/>
      <x v="65"/>
      <x v="5"/>
      <x v="51"/>
      <x v="84"/>
      <x v="3"/>
      <x v="52"/>
    </i>
    <i r="6">
      <x v="76"/>
      <x v="5"/>
      <x v="51"/>
      <x v="81"/>
      <x v="3"/>
      <x v="59"/>
    </i>
    <i>
      <x v="234"/>
      <x v="40"/>
      <x v="69"/>
      <x/>
      <x v="322"/>
      <x v="1"/>
      <x v="85"/>
      <x v="5"/>
      <x v="52"/>
      <x/>
      <x v="2"/>
      <x v="67"/>
    </i>
    <i>
      <x v="235"/>
      <x v="40"/>
      <x v="62"/>
      <x/>
      <x v="323"/>
      <x v="2"/>
      <x v="23"/>
      <x v="5"/>
      <x v="51"/>
      <x/>
      <x v="1"/>
      <x v="101"/>
    </i>
    <i r="9">
      <x v="83"/>
      <x v="1"/>
      <x v="101"/>
    </i>
    <i>
      <x v="236"/>
      <x v="40"/>
      <x v="48"/>
      <x/>
      <x v="381"/>
      <x v="5"/>
      <x/>
      <x v="5"/>
      <x v="51"/>
      <x v="69"/>
      <x v="4"/>
      <x v="57"/>
    </i>
    <i r="4">
      <x v="419"/>
      <x v="5"/>
      <x/>
      <x v="5"/>
      <x v="71"/>
      <x v="83"/>
      <x v="4"/>
      <x v="24"/>
    </i>
    <i>
      <x v="237"/>
      <x v="40"/>
      <x v="23"/>
      <x/>
      <x v="328"/>
      <x v="8"/>
      <x v="87"/>
      <x v="9"/>
      <x v="53"/>
      <x v="60"/>
      <x v="3"/>
      <x v="44"/>
    </i>
    <i>
      <x v="238"/>
      <x v="40"/>
      <x v="45"/>
      <x/>
      <x v="331"/>
      <x v="8"/>
      <x v="78"/>
      <x v="5"/>
      <x v="51"/>
      <x v="73"/>
      <x v="2"/>
      <x v="24"/>
    </i>
    <i>
      <x v="239"/>
      <x v="40"/>
      <x v="58"/>
      <x/>
      <x v="134"/>
      <x v="8"/>
      <x v="41"/>
      <x v="5"/>
      <x v="60"/>
      <x v="62"/>
      <x v="3"/>
      <x v="119"/>
    </i>
    <i>
      <x v="240"/>
      <x v="40"/>
      <x v="58"/>
      <x/>
      <x v="134"/>
      <x v="7"/>
      <x v="27"/>
      <x v="1"/>
      <x v="51"/>
      <x v="81"/>
      <x v="3"/>
      <x v="52"/>
    </i>
    <i r="9">
      <x v="84"/>
      <x v="3"/>
      <x v="67"/>
    </i>
    <i r="11">
      <x v="75"/>
    </i>
    <i>
      <x v="241"/>
      <x v="40"/>
      <x v="14"/>
      <x/>
      <x v="332"/>
      <x v="8"/>
      <x v="41"/>
      <x v="10"/>
      <x v="55"/>
      <x/>
      <x v="2"/>
      <x v="37"/>
    </i>
    <i>
      <x v="242"/>
      <x v="40"/>
      <x v="56"/>
      <x/>
      <x v="181"/>
      <x/>
      <x v="5"/>
      <x v="5"/>
      <x v="51"/>
      <x v="60"/>
      <x v="3"/>
      <x v="94"/>
    </i>
    <i r="9">
      <x v="65"/>
      <x v="3"/>
      <x v="94"/>
    </i>
    <i r="9">
      <x v="87"/>
      <x v="3"/>
      <x v="94"/>
    </i>
    <i>
      <x v="243"/>
      <x v="35"/>
      <x v="14"/>
      <x/>
      <x v="302"/>
      <x v="1"/>
      <x v="16"/>
      <x v="5"/>
      <x v="51"/>
      <x v="57"/>
      <x v="2"/>
      <x v="37"/>
    </i>
    <i>
      <x v="244"/>
      <x v="35"/>
      <x v="56"/>
      <x/>
      <x v="181"/>
      <x/>
      <x v="5"/>
      <x v="5"/>
      <x v="51"/>
      <x v="56"/>
      <x v="3"/>
      <x v="94"/>
    </i>
    <i>
      <x v="245"/>
      <x v="4"/>
      <x v="34"/>
      <x/>
      <x v="170"/>
      <x v="2"/>
      <x v="21"/>
      <x v="5"/>
      <x v="51"/>
      <x v="26"/>
      <x v="4"/>
      <x v="81"/>
    </i>
    <i>
      <x v="246"/>
      <x v="4"/>
      <x v="34"/>
      <x/>
      <x v="170"/>
      <x v="2"/>
      <x v="23"/>
      <x v="5"/>
      <x v="51"/>
      <x v="26"/>
      <x v="4"/>
      <x v="81"/>
    </i>
    <i>
      <x v="247"/>
      <x v="4"/>
      <x v="35"/>
      <x/>
      <x v="55"/>
      <x/>
      <x v="5"/>
      <x v="5"/>
      <x v="51"/>
      <x v="26"/>
      <x v="1"/>
      <x v="37"/>
    </i>
    <i>
      <x v="248"/>
      <x v="4"/>
      <x v="40"/>
      <x/>
      <x v="182"/>
      <x v="2"/>
      <x v="21"/>
      <x v="5"/>
      <x v="51"/>
      <x v="25"/>
      <x v="2"/>
      <x v="101"/>
    </i>
    <i>
      <x v="249"/>
      <x v="4"/>
      <x v="40"/>
      <x/>
      <x v="4"/>
      <x v="2"/>
      <x v="21"/>
      <x v="5"/>
      <x v="51"/>
      <x v="28"/>
      <x v="2"/>
      <x v="81"/>
    </i>
    <i r="6">
      <x v="24"/>
      <x v="5"/>
      <x v="51"/>
      <x v="28"/>
      <x v="2"/>
      <x v="81"/>
    </i>
    <i>
      <x v="250"/>
      <x v="4"/>
      <x v="41"/>
      <x/>
      <x v="66"/>
      <x v="2"/>
      <x v="23"/>
      <x v="5"/>
      <x v="51"/>
      <x v="25"/>
      <x v="1"/>
      <x v="87"/>
    </i>
    <i>
      <x v="251"/>
      <x v="4"/>
      <x v="45"/>
      <x/>
      <x v="218"/>
      <x v="2"/>
      <x v="21"/>
      <x v="5"/>
      <x v="51"/>
      <x v="27"/>
      <x v="2"/>
      <x v="49"/>
    </i>
    <i>
      <x v="252"/>
      <x v="4"/>
      <x v="48"/>
      <x/>
      <x v="16"/>
      <x v="2"/>
      <x v="21"/>
      <x v="5"/>
      <x v="51"/>
      <x v="22"/>
      <x v="4"/>
      <x v="52"/>
    </i>
    <i>
      <x v="253"/>
      <x v="4"/>
      <x v="48"/>
      <x v="2"/>
      <x v="12"/>
      <x v="2"/>
      <x v="23"/>
      <x v="5"/>
      <x v="51"/>
      <x v="24"/>
      <x v="4"/>
      <x v="101"/>
    </i>
    <i>
      <x v="254"/>
      <x v="4"/>
      <x v="48"/>
      <x v="2"/>
      <x v="13"/>
      <x v="2"/>
      <x v="23"/>
      <x v="5"/>
      <x v="51"/>
      <x v="27"/>
      <x v="4"/>
      <x v="101"/>
    </i>
    <i>
      <x v="255"/>
      <x v="4"/>
      <x v="56"/>
      <x/>
      <x v="106"/>
      <x v="2"/>
      <x v="19"/>
      <x v="5"/>
      <x v="51"/>
      <x v="26"/>
      <x v="3"/>
      <x v="81"/>
    </i>
    <i>
      <x v="256"/>
      <x v="4"/>
      <x v="56"/>
      <x/>
      <x v="181"/>
      <x v="2"/>
      <x v="21"/>
      <x v="5"/>
      <x v="8"/>
      <x v="13"/>
      <x v="3"/>
      <x v="87"/>
    </i>
    <i>
      <x v="257"/>
      <x v="4"/>
      <x v="56"/>
      <x/>
      <x v="181"/>
      <x v="2"/>
      <x v="21"/>
      <x v="5"/>
      <x v="8"/>
      <x v="16"/>
      <x v="3"/>
      <x v="56"/>
    </i>
    <i r="11">
      <x v="96"/>
    </i>
    <i>
      <x v="258"/>
      <x v="4"/>
      <x v="56"/>
      <x/>
      <x v="181"/>
      <x v="2"/>
      <x v="21"/>
      <x v="5"/>
      <x v="8"/>
      <x v="17"/>
      <x v="3"/>
      <x v="94"/>
    </i>
    <i>
      <x v="259"/>
      <x v="4"/>
      <x v="60"/>
      <x/>
      <x v="265"/>
      <x v="2"/>
      <x v="21"/>
      <x v="5"/>
      <x v="51"/>
      <x v="28"/>
      <x v="4"/>
      <x v="101"/>
    </i>
    <i>
      <x v="260"/>
      <x v="4"/>
      <x v="66"/>
      <x/>
      <x v="120"/>
      <x/>
      <x v="5"/>
      <x v="5"/>
      <x v="51"/>
      <x v="28"/>
      <x v="2"/>
      <x v="81"/>
    </i>
    <i>
      <x v="261"/>
      <x v="35"/>
      <x v="50"/>
      <x/>
      <x v="99"/>
      <x v="2"/>
      <x v="23"/>
      <x v="5"/>
      <x v="18"/>
      <x v="77"/>
      <x v="2"/>
      <x v="101"/>
    </i>
    <i r="9">
      <x v="78"/>
      <x v="2"/>
      <x v="101"/>
    </i>
    <i>
      <x v="262"/>
      <x v="35"/>
      <x v="50"/>
      <x/>
      <x v="98"/>
      <x v="2"/>
      <x v="23"/>
      <x v="5"/>
      <x v="18"/>
      <x v="74"/>
      <x v="2"/>
      <x v="101"/>
    </i>
    <i r="9">
      <x v="75"/>
      <x v="2"/>
      <x v="101"/>
    </i>
    <i r="9">
      <x v="76"/>
      <x v="2"/>
      <x v="101"/>
    </i>
    <i>
      <x v="263"/>
      <x v="36"/>
      <x v="62"/>
      <x/>
      <x v="290"/>
      <x v="2"/>
      <x v="25"/>
      <x v="5"/>
      <x v="21"/>
      <x v="60"/>
      <x v="1"/>
      <x v="101"/>
    </i>
    <i>
      <x v="264"/>
      <x v="40"/>
      <x v="48"/>
      <x/>
      <x v="327"/>
      <x v="2"/>
      <x v="23"/>
      <x v="5"/>
      <x v="51"/>
      <x v="69"/>
      <x v="4"/>
      <x v="101"/>
    </i>
    <i r="3">
      <x v="2"/>
      <x v="327"/>
      <x v="2"/>
      <x v="23"/>
      <x v="5"/>
      <x v="51"/>
      <x v="60"/>
      <x v="4"/>
      <x v="101"/>
    </i>
    <i r="4">
      <x v="333"/>
      <x v="2"/>
      <x v="21"/>
      <x v="5"/>
      <x v="51"/>
      <x/>
      <x v="4"/>
      <x v="101"/>
    </i>
    <i r="9">
      <x v="64"/>
      <x v="4"/>
      <x v="101"/>
    </i>
    <i r="9">
      <x v="65"/>
      <x v="4"/>
      <x v="101"/>
    </i>
    <i>
      <x v="266"/>
      <x v="41"/>
      <x v="58"/>
      <x/>
      <x v="336"/>
      <x v="8"/>
      <x v="66"/>
      <x v="5"/>
      <x v="51"/>
      <x v="60"/>
      <x v="3"/>
      <x v="16"/>
    </i>
    <i>
      <x v="267"/>
      <x v="41"/>
      <x v="58"/>
      <x/>
      <x v="302"/>
      <x v="8"/>
      <x v="35"/>
      <x v="1"/>
      <x v="43"/>
      <x v="60"/>
      <x v="3"/>
      <x v="18"/>
    </i>
    <i r="4">
      <x v="337"/>
      <x/>
      <x v="5"/>
      <x v="5"/>
      <x v="51"/>
      <x/>
      <x v="3"/>
      <x v="59"/>
    </i>
    <i r="11">
      <x v="94"/>
    </i>
    <i r="9">
      <x v="89"/>
      <x v="3"/>
      <x v="94"/>
    </i>
    <i r="11">
      <x v="104"/>
    </i>
    <i r="4">
      <x v="338"/>
      <x v="2"/>
      <x v="23"/>
      <x v="5"/>
      <x v="51"/>
      <x v="61"/>
      <x v="3"/>
      <x v="94"/>
    </i>
    <i r="9">
      <x v="62"/>
      <x v="3"/>
      <x v="76"/>
    </i>
    <i r="9">
      <x v="63"/>
      <x v="3"/>
      <x v="76"/>
    </i>
    <i r="9">
      <x v="64"/>
      <x v="3"/>
      <x v="94"/>
    </i>
    <i r="9">
      <x v="83"/>
      <x v="3"/>
      <x v="94"/>
    </i>
    <i>
      <x v="268"/>
      <x v="41"/>
      <x v="45"/>
      <x/>
      <x v="339"/>
      <x v="8"/>
      <x v="41"/>
      <x v="9"/>
      <x v="57"/>
      <x v="62"/>
      <x v="2"/>
      <x v="41"/>
    </i>
    <i r="6">
      <x v="65"/>
      <x v="9"/>
      <x v="57"/>
      <x v="62"/>
      <x v="2"/>
      <x v="32"/>
    </i>
    <i>
      <x v="269"/>
      <x v="41"/>
      <x v="56"/>
      <x/>
      <x v="335"/>
      <x v="8"/>
      <x v="51"/>
      <x v="5"/>
      <x v="51"/>
      <x v="60"/>
      <x v="3"/>
      <x v="79"/>
    </i>
    <i>
      <x v="270"/>
      <x v="41"/>
      <x v="30"/>
      <x/>
      <x v="341"/>
      <x v="8"/>
      <x v="54"/>
      <x v="5"/>
      <x v="51"/>
      <x v="64"/>
      <x v="1"/>
      <x v="101"/>
    </i>
    <i r="3">
      <x v="3"/>
      <x v="341"/>
      <x v="8"/>
      <x v="88"/>
      <x v="14"/>
      <x v="51"/>
      <x v="63"/>
      <x v="1"/>
      <x v="40"/>
    </i>
    <i>
      <x v="271"/>
      <x v="41"/>
      <x v="68"/>
      <x/>
      <x v="342"/>
      <x v="8"/>
      <x v="41"/>
      <x v="5"/>
      <x v="51"/>
      <x v="67"/>
      <x/>
      <x v="57"/>
    </i>
    <i>
      <x v="272"/>
      <x v="41"/>
      <x v="35"/>
      <x/>
      <x v="344"/>
      <x v="8"/>
      <x v="54"/>
      <x v="5"/>
      <x v="51"/>
      <x v="65"/>
      <x v="1"/>
      <x v="117"/>
    </i>
    <i>
      <x v="273"/>
      <x v="41"/>
      <x v="58"/>
      <x/>
      <x v="345"/>
      <x v="7"/>
      <x v="12"/>
      <x v="1"/>
      <x v="51"/>
      <x v="84"/>
      <x v="3"/>
      <x v="55"/>
    </i>
    <i>
      <x v="274"/>
      <x v="41"/>
      <x v="35"/>
      <x/>
      <x v="346"/>
      <x v="7"/>
      <x v="27"/>
      <x v="1"/>
      <x v="36"/>
      <x v="63"/>
      <x v="1"/>
      <x v="46"/>
    </i>
    <i>
      <x v="275"/>
      <x v="41"/>
      <x v="41"/>
      <x v="3"/>
      <x v="343"/>
      <x v="8"/>
      <x v="67"/>
      <x v="5"/>
      <x v="51"/>
      <x v="62"/>
      <x v="1"/>
      <x v="41"/>
    </i>
    <i>
      <x v="276"/>
      <x v="36"/>
      <x v="45"/>
      <x/>
      <x v="262"/>
      <x v="2"/>
      <x v="21"/>
      <x v="5"/>
      <x v="51"/>
      <x v="59"/>
      <x v="2"/>
      <x v="56"/>
    </i>
    <i>
      <x v="277"/>
      <x v="35"/>
      <x v="11"/>
      <x/>
      <x v="188"/>
      <x v="2"/>
      <x v="21"/>
      <x v="5"/>
      <x v="51"/>
      <x v="59"/>
      <x v="2"/>
      <x v="58"/>
    </i>
    <i r="1">
      <x v="36"/>
      <x v="11"/>
      <x/>
      <x v="189"/>
      <x v="2"/>
      <x v="21"/>
      <x v="5"/>
      <x v="51"/>
      <x/>
      <x v="2"/>
      <x v="95"/>
    </i>
    <i r="11">
      <x v="101"/>
    </i>
    <i r="1">
      <x v="42"/>
      <x v="12"/>
      <x/>
      <x v="347"/>
      <x/>
      <x v="5"/>
      <x v="5"/>
      <x v="51"/>
      <x v="85"/>
      <x v="2"/>
      <x v="101"/>
    </i>
    <i>
      <x v="280"/>
      <x v="42"/>
      <x v="36"/>
      <x/>
      <x v="387"/>
      <x v="8"/>
      <x v="41"/>
      <x v="5"/>
      <x v="51"/>
      <x v="62"/>
      <x/>
      <x v="41"/>
    </i>
    <i r="7">
      <x v="13"/>
      <x v="51"/>
      <x v="62"/>
      <x/>
      <x v="46"/>
    </i>
    <i>
      <x v="281"/>
      <x v="42"/>
      <x v="35"/>
      <x/>
      <x v="350"/>
      <x/>
      <x v="8"/>
      <x v="5"/>
      <x v="51"/>
      <x v="62"/>
      <x v="1"/>
      <x v="90"/>
    </i>
    <i r="9">
      <x v="63"/>
      <x v="1"/>
      <x v="66"/>
    </i>
    <i>
      <x v="282"/>
      <x v="42"/>
      <x v="35"/>
      <x/>
      <x v="351"/>
      <x v="8"/>
      <x v="54"/>
      <x v="5"/>
      <x v="51"/>
      <x v="62"/>
      <x v="1"/>
      <x v="49"/>
    </i>
    <i>
      <x v="283"/>
      <x v="42"/>
      <x v="41"/>
      <x v="3"/>
      <x v="382"/>
      <x v="8"/>
      <x v="67"/>
      <x v="16"/>
      <x v="51"/>
      <x v="62"/>
      <x v="1"/>
      <x v="41"/>
    </i>
    <i>
      <x v="284"/>
      <x v="42"/>
      <x v="30"/>
      <x/>
      <x v="352"/>
      <x v="8"/>
      <x v="89"/>
      <x v="9"/>
      <x v="51"/>
      <x v="65"/>
      <x v="1"/>
      <x v="59"/>
    </i>
    <i>
      <x v="285"/>
      <x v="44"/>
      <x v="45"/>
      <x/>
      <x v="356"/>
      <x v="7"/>
      <x v="9"/>
      <x v="5"/>
      <x v="51"/>
      <x v="63"/>
      <x v="2"/>
      <x v="59"/>
    </i>
    <i r="3">
      <x v="3"/>
      <x v="356"/>
      <x v="8"/>
      <x v="66"/>
      <x v="9"/>
      <x v="65"/>
      <x v="63"/>
      <x v="2"/>
      <x v="24"/>
    </i>
    <i>
      <x v="286"/>
      <x v="44"/>
      <x v="35"/>
      <x/>
      <x v="367"/>
      <x v="7"/>
      <x v="9"/>
      <x v="5"/>
      <x v="66"/>
      <x v="63"/>
      <x v="1"/>
      <x v="122"/>
    </i>
    <i r="8">
      <x v="80"/>
      <x v="79"/>
      <x v="1"/>
      <x v="87"/>
    </i>
    <i>
      <x v="288"/>
      <x v="45"/>
      <x v="30"/>
      <x/>
      <x v="362"/>
      <x v="2"/>
      <x v="23"/>
      <x v="5"/>
      <x v="51"/>
      <x v="71"/>
      <x v="1"/>
      <x v="101"/>
    </i>
    <i>
      <x v="289"/>
      <x v="45"/>
      <x v="28"/>
      <x/>
      <x v="368"/>
      <x/>
      <x v="5"/>
      <x v="5"/>
      <x v="51"/>
      <x v="70"/>
      <x v="1"/>
      <x v="101"/>
    </i>
    <i>
      <x v="290"/>
      <x v="45"/>
      <x v="48"/>
      <x v="2"/>
      <x v="363"/>
      <x v="2"/>
      <x v="23"/>
      <x v="5"/>
      <x v="51"/>
      <x v="66"/>
      <x v="4"/>
      <x v="101"/>
    </i>
    <i>
      <x v="291"/>
      <x v="45"/>
      <x v="18"/>
      <x/>
      <x v="366"/>
      <x v="2"/>
      <x v="24"/>
      <x v="5"/>
      <x v="51"/>
      <x/>
      <x/>
      <x v="101"/>
    </i>
    <i r="9">
      <x v="66"/>
      <x/>
      <x v="103"/>
    </i>
    <i r="9">
      <x v="67"/>
      <x/>
      <x v="101"/>
    </i>
    <i r="9">
      <x v="83"/>
      <x/>
      <x v="101"/>
    </i>
    <i>
      <x v="292"/>
      <x v="45"/>
      <x v="18"/>
      <x/>
      <x v="361"/>
      <x v="8"/>
      <x v="56"/>
      <x v="5"/>
      <x v="51"/>
      <x v="65"/>
      <x/>
      <x v="37"/>
    </i>
    <i>
      <x v="293"/>
      <x v="46"/>
      <x v="7"/>
      <x/>
      <x v="364"/>
      <x v="8"/>
      <x v="54"/>
      <x v="5"/>
      <x v="69"/>
      <x v="69"/>
      <x v="1"/>
      <x v="81"/>
    </i>
    <i>
      <x v="294"/>
      <x v="46"/>
      <x v="41"/>
      <x v="3"/>
      <x v="382"/>
      <x v="8"/>
      <x v="67"/>
      <x v="16"/>
      <x v="72"/>
      <x v="83"/>
      <x v="1"/>
      <x v="41"/>
    </i>
    <i>
      <x v="295"/>
      <x v="43"/>
      <x v="28"/>
      <x/>
      <x v="354"/>
      <x v="2"/>
      <x v="21"/>
      <x v="5"/>
      <x v="51"/>
      <x/>
      <x v="1"/>
      <x v="76"/>
    </i>
    <i>
      <x v="296"/>
      <x v="46"/>
      <x v="56"/>
      <x/>
      <x v="370"/>
      <x/>
      <x v="8"/>
      <x v="5"/>
      <x v="29"/>
      <x v="68"/>
      <x v="3"/>
      <x v="94"/>
    </i>
    <i r="9">
      <x v="72"/>
      <x v="3"/>
      <x v="86"/>
    </i>
    <i r="8">
      <x v="51"/>
      <x/>
      <x v="3"/>
      <x v="94"/>
    </i>
    <i r="11">
      <x v="141"/>
    </i>
    <i r="9">
      <x v="69"/>
      <x v="3"/>
      <x v="94"/>
    </i>
    <i r="9">
      <x v="83"/>
      <x v="3"/>
      <x v="94"/>
    </i>
    <i r="9">
      <x v="84"/>
      <x v="3"/>
      <x v="94"/>
    </i>
    <i r="9">
      <x v="87"/>
      <x v="3"/>
      <x v="94"/>
    </i>
    <i>
      <x v="297"/>
      <x v="46"/>
      <x v="35"/>
      <x/>
      <x v="371"/>
      <x/>
      <x v="8"/>
      <x v="5"/>
      <x v="51"/>
      <x v="67"/>
      <x v="1"/>
      <x v="120"/>
    </i>
    <i>
      <x v="298"/>
      <x v="46"/>
      <x v="62"/>
      <x/>
      <x v="372"/>
      <x v="2"/>
      <x v="25"/>
      <x v="5"/>
      <x v="21"/>
      <x/>
      <x v="1"/>
      <x v="101"/>
    </i>
    <i r="9">
      <x v="69"/>
      <x v="1"/>
      <x v="101"/>
    </i>
    <i>
      <x v="299"/>
      <x v="46"/>
      <x v="52"/>
      <x v="4"/>
      <x v="373"/>
      <x v="2"/>
      <x v="23"/>
      <x v="5"/>
      <x v="51"/>
      <x v="65"/>
      <x/>
      <x v="102"/>
    </i>
    <i r="9">
      <x v="66"/>
      <x/>
      <x v="102"/>
    </i>
    <i>
      <x v="300"/>
      <x v="47"/>
      <x v="30"/>
      <x/>
      <x v="386"/>
      <x v="2"/>
      <x v="23"/>
      <x v="5"/>
      <x v="51"/>
      <x v="74"/>
      <x v="1"/>
      <x v="101"/>
    </i>
    <i r="9">
      <x v="88"/>
      <x v="1"/>
      <x v="93"/>
    </i>
    <i>
      <x v="301"/>
      <x v="42"/>
      <x v="12"/>
      <x/>
      <x v="347"/>
      <x v="7"/>
      <x v="31"/>
      <x v="6"/>
      <x v="51"/>
      <x v="81"/>
      <x v="2"/>
      <x v="41"/>
    </i>
    <i>
      <x v="302"/>
      <x v="42"/>
      <x v="49"/>
      <x/>
      <x v="349"/>
      <x v="8"/>
      <x v="48"/>
      <x v="5"/>
      <x v="30"/>
      <x v="75"/>
      <x v="2"/>
      <x v="101"/>
    </i>
    <i>
      <x v="303"/>
      <x v="43"/>
      <x v="40"/>
      <x/>
      <x v="357"/>
      <x v="8"/>
      <x v="54"/>
      <x v="5"/>
      <x v="51"/>
      <x v="64"/>
      <x v="2"/>
      <x v="54"/>
    </i>
    <i>
      <x v="304"/>
      <x v="43"/>
      <x v="48"/>
      <x/>
      <x v="355"/>
      <x v="6"/>
      <x v="91"/>
      <x v="13"/>
      <x v="64"/>
      <x v="63"/>
      <x v="4"/>
      <x v="18"/>
    </i>
    <i>
      <x v="305"/>
      <x v="46"/>
      <x v="35"/>
      <x/>
      <x v="376"/>
      <x v="7"/>
      <x v="17"/>
      <x v="1"/>
      <x v="51"/>
      <x v="67"/>
      <x v="1"/>
      <x v="33"/>
    </i>
    <i r="11">
      <x v="127"/>
    </i>
    <i>
      <x v="307"/>
      <x v="47"/>
      <x v="41"/>
      <x/>
      <x v="382"/>
      <x v="8"/>
      <x v="51"/>
      <x/>
      <x v="51"/>
      <x v="66"/>
      <x v="1"/>
      <x v="41"/>
    </i>
    <i>
      <x v="308"/>
      <x v="47"/>
      <x v="30"/>
      <x/>
      <x v="379"/>
      <x v="8"/>
      <x v="47"/>
      <x v="5"/>
      <x v="51"/>
      <x v="71"/>
      <x v="1"/>
      <x v="101"/>
    </i>
    <i>
      <x v="309"/>
      <x v="47"/>
      <x v="3"/>
      <x/>
      <x v="380"/>
      <x v="8"/>
      <x v="53"/>
      <x v="5"/>
      <x v="51"/>
      <x v="71"/>
      <x v="4"/>
      <x v="22"/>
    </i>
    <i>
      <x v="310"/>
      <x v="47"/>
      <x v="41"/>
      <x/>
      <x v="383"/>
      <x v="8"/>
      <x v="41"/>
      <x v="5"/>
      <x v="51"/>
      <x/>
      <x v="1"/>
      <x v="55"/>
    </i>
    <i r="4">
      <x v="384"/>
      <x v="8"/>
      <x v="35"/>
      <x v="1"/>
      <x v="51"/>
      <x/>
      <x v="1"/>
      <x v="73"/>
    </i>
    <i r="4">
      <x v="385"/>
      <x v="7"/>
      <x v="9"/>
      <x v="5"/>
      <x v="51"/>
      <x/>
      <x v="1"/>
      <x v="91"/>
    </i>
    <i>
      <x v="311"/>
      <x v="49"/>
      <x v="14"/>
      <x/>
      <x v="388"/>
      <x v="2"/>
      <x v="21"/>
      <x v="5"/>
      <x v="51"/>
      <x/>
      <x v="2"/>
      <x v="112"/>
    </i>
    <i>
      <x v="312"/>
      <x v="47"/>
      <x v="40"/>
      <x/>
      <x v="389"/>
      <x v="2"/>
      <x v="21"/>
      <x v="5"/>
      <x v="51"/>
      <x v="73"/>
      <x v="2"/>
      <x v="49"/>
    </i>
    <i r="9">
      <x v="74"/>
      <x v="2"/>
      <x v="120"/>
    </i>
    <i r="6">
      <x v="23"/>
      <x v="5"/>
      <x v="51"/>
      <x v="67"/>
      <x v="2"/>
      <x v="101"/>
    </i>
    <i>
      <x v="313"/>
      <x v="49"/>
      <x v="58"/>
      <x/>
      <x v="336"/>
      <x v="7"/>
      <x v="10"/>
      <x v="11"/>
      <x v="13"/>
      <x v="73"/>
      <x v="3"/>
      <x v="72"/>
    </i>
    <i r="6">
      <x v="94"/>
      <x v="21"/>
      <x v="73"/>
      <x v="77"/>
      <x v="3"/>
      <x v="41"/>
    </i>
    <i r="6">
      <x v="95"/>
      <x v="22"/>
      <x v="74"/>
      <x v="77"/>
      <x v="3"/>
      <x v="130"/>
    </i>
    <i r="4">
      <x v="390"/>
      <x v="7"/>
      <x v="10"/>
      <x v="11"/>
      <x v="13"/>
      <x v="77"/>
      <x v="3"/>
      <x v="128"/>
    </i>
    <i r="9">
      <x v="94"/>
      <x v="3"/>
      <x v="74"/>
    </i>
    <i r="9">
      <x v="95"/>
      <x v="3"/>
      <x v="124"/>
    </i>
    <i>
      <x v="314"/>
      <x v="49"/>
      <x v="48"/>
      <x v="2"/>
      <x v="392"/>
      <x v="2"/>
      <x v="21"/>
      <x v="5"/>
      <x v="51"/>
      <x v="79"/>
      <x v="4"/>
      <x v="101"/>
    </i>
    <i>
      <x v="315"/>
      <x v="42"/>
      <x v="17"/>
      <x/>
      <x v="348"/>
      <x v="1"/>
      <x v="16"/>
      <x v="5"/>
      <x v="51"/>
      <x/>
      <x v="3"/>
      <x v="118"/>
    </i>
    <i>
      <x v="316"/>
      <x v="45"/>
      <x v="18"/>
      <x/>
      <x v="360"/>
      <x v="2"/>
      <x v="23"/>
      <x v="5"/>
      <x v="51"/>
      <x v="83"/>
      <x/>
      <x v="101"/>
    </i>
    <i>
      <x v="317"/>
      <x v="47"/>
      <x v="40"/>
      <x/>
      <x v="378"/>
      <x v="2"/>
      <x v="21"/>
      <x v="5"/>
      <x v="51"/>
      <x/>
      <x v="2"/>
      <x v="101"/>
    </i>
    <i>
      <x v="318"/>
      <x v="50"/>
      <x v="70"/>
      <x v="2"/>
      <x v="391"/>
      <x v="2"/>
      <x v="23"/>
      <x v="5"/>
      <x v="51"/>
      <x/>
      <x v="4"/>
      <x v="101"/>
    </i>
    <i r="9">
      <x v="96"/>
      <x v="4"/>
      <x v="101"/>
    </i>
    <i>
      <x v="319"/>
      <x v="52"/>
      <x v="35"/>
      <x/>
      <x v="302"/>
      <x/>
      <x v="8"/>
      <x v="5"/>
      <x v="51"/>
      <x v="71"/>
      <x v="1"/>
      <x v="59"/>
    </i>
    <i>
      <x v="320"/>
      <x v="52"/>
      <x v="40"/>
      <x/>
      <x v="398"/>
      <x/>
      <x v="5"/>
      <x v="5"/>
      <x v="51"/>
      <x v="95"/>
      <x v="2"/>
      <x v="101"/>
    </i>
    <i>
      <x v="321"/>
      <x v="52"/>
      <x v="40"/>
      <x/>
      <x v="399"/>
      <x v="2"/>
      <x v="23"/>
      <x v="5"/>
      <x v="51"/>
      <x v="88"/>
      <x v="2"/>
      <x v="101"/>
    </i>
    <i>
      <x v="322"/>
      <x v="52"/>
      <x v="56"/>
      <x/>
      <x v="181"/>
      <x/>
      <x v="5"/>
      <x v="5"/>
      <x v="51"/>
      <x v="89"/>
      <x v="3"/>
      <x v="94"/>
    </i>
    <i>
      <x v="323"/>
      <x v="53"/>
      <x v="58"/>
      <x/>
      <x v="345"/>
      <x/>
      <x v="5"/>
      <x v="5"/>
      <x v="78"/>
      <x/>
      <x v="3"/>
      <x v="73"/>
    </i>
    <i>
      <x v="324"/>
      <x v="55"/>
      <x v="58"/>
      <x/>
      <x v="345"/>
      <x/>
      <x v="5"/>
      <x v="5"/>
      <x v="51"/>
      <x/>
      <x v="3"/>
      <x v="94"/>
    </i>
    <i>
      <x v="325"/>
      <x v="57"/>
      <x v="10"/>
      <x/>
      <x v="420"/>
      <x v="2"/>
      <x v="23"/>
      <x v="5"/>
      <x v="51"/>
      <x v="88"/>
      <x/>
      <x v="99"/>
    </i>
    <i>
      <x v="326"/>
      <x v="57"/>
      <x v="56"/>
      <x/>
      <x v="181"/>
      <x/>
      <x v="5"/>
      <x v="5"/>
      <x v="51"/>
      <x v="71"/>
      <x v="3"/>
      <x v="94"/>
    </i>
    <i>
      <x v="327"/>
      <x v="58"/>
      <x v="48"/>
      <x/>
      <x v="392"/>
      <x v="2"/>
      <x v="23"/>
      <x v="5"/>
      <x v="51"/>
      <x v="88"/>
      <x v="4"/>
      <x v="97"/>
    </i>
    <i>
      <x v="328"/>
      <x v="58"/>
      <x v="52"/>
      <x v="4"/>
      <x v="302"/>
      <x v="2"/>
      <x v="23"/>
      <x v="5"/>
      <x v="51"/>
      <x v="74"/>
      <x/>
      <x v="102"/>
    </i>
    <i r="9">
      <x v="88"/>
      <x/>
      <x v="102"/>
    </i>
    <i>
      <x v="329"/>
      <x v="58"/>
      <x v="30"/>
      <x/>
      <x v="422"/>
      <x v="2"/>
      <x v="23"/>
      <x v="5"/>
      <x v="51"/>
      <x v="77"/>
      <x v="1"/>
      <x v="101"/>
    </i>
    <i r="9">
      <x v="81"/>
      <x v="1"/>
      <x v="101"/>
    </i>
    <i r="9">
      <x v="94"/>
      <x v="1"/>
      <x v="101"/>
    </i>
    <i r="9">
      <x v="100"/>
      <x v="1"/>
      <x v="101"/>
    </i>
    <i>
      <x v="330"/>
      <x v="58"/>
      <x v="28"/>
      <x/>
      <x v="423"/>
      <x v="2"/>
      <x v="21"/>
      <x v="5"/>
      <x v="51"/>
      <x/>
      <x v="1"/>
      <x v="101"/>
    </i>
    <i r="9">
      <x v="73"/>
      <x v="1"/>
      <x v="101"/>
    </i>
    <i t="grand">
      <x/>
    </i>
  </rowItems>
  <colItems count="1">
    <i/>
  </colItems>
  <dataFields count="1">
    <dataField name="求和项:订单" fld="15" baseField="2" baseItem="0"/>
  </dataFields>
  <formats count="1">
    <format dxfId="105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3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S15" firstHeaderRow="1" firstDataRow="2" firstDataCol="17"/>
  <pivotFields count="3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56"/>
        <item x="71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4">
        <item x="71"/>
        <item x="26"/>
        <item x="57"/>
        <item x="25"/>
        <item x="11"/>
        <item x="47"/>
        <item x="42"/>
        <item x="10"/>
        <item x="39"/>
        <item x="65"/>
        <item x="16"/>
        <item x="14"/>
        <item x="22"/>
        <item x="40"/>
        <item x="48"/>
        <item x="59"/>
        <item x="49"/>
        <item x="43"/>
        <item x="27"/>
        <item x="58"/>
        <item x="63"/>
        <item x="60"/>
        <item x="61"/>
        <item x="62"/>
        <item x="50"/>
        <item x="64"/>
        <item x="23"/>
        <item x="31"/>
        <item x="17"/>
        <item x="18"/>
        <item x="33"/>
        <item x="3"/>
        <item x="24"/>
        <item x="34"/>
        <item x="51"/>
        <item x="44"/>
        <item x="52"/>
        <item x="9"/>
        <item x="35"/>
        <item x="36"/>
        <item x="45"/>
        <item x="21"/>
        <item x="5"/>
        <item x="37"/>
        <item x="15"/>
        <item x="19"/>
        <item x="20"/>
        <item x="56"/>
        <item x="38"/>
        <item x="7"/>
        <item x="13"/>
        <item x="6"/>
        <item x="32"/>
        <item x="53"/>
        <item x="29"/>
        <item x="30"/>
        <item x="28"/>
        <item x="54"/>
        <item x="12"/>
        <item x="1"/>
        <item x="0"/>
        <item x="8"/>
        <item x="4"/>
        <item x="2"/>
        <item x="66"/>
        <item x="46"/>
        <item x="55"/>
        <item x="41"/>
        <item x="72"/>
        <item x="67"/>
        <item x="68"/>
        <item x="69"/>
        <item m="1" x="73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5"/>
        <item x="2"/>
        <item x="4"/>
        <item x="3"/>
        <item n=" " sd="0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7"/>
        <item x="9"/>
        <item x="8"/>
        <item x="3"/>
        <item x="6"/>
        <item x="5"/>
        <item x="2"/>
        <item x="4"/>
        <item x="10"/>
        <item n=" 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6">
        <item x="46"/>
        <item x="40"/>
        <item x="7"/>
        <item x="8"/>
        <item x="127"/>
        <item x="128"/>
        <item x="133"/>
        <item x="134"/>
        <item x="125"/>
        <item x="132"/>
        <item x="124"/>
        <item x="130"/>
        <item x="193"/>
        <item x="194"/>
        <item x="67"/>
        <item x="288"/>
        <item x="188"/>
        <item x="195"/>
        <item x="189"/>
        <item x="196"/>
        <item x="159"/>
        <item x="190"/>
        <item x="231"/>
        <item x="187"/>
        <item x="63"/>
        <item x="158"/>
        <item x="287"/>
        <item x="66"/>
        <item x="1"/>
        <item x="191"/>
        <item x="62"/>
        <item x="52"/>
        <item x="192"/>
        <item x="120"/>
        <item x="119"/>
        <item x="198"/>
        <item m="1" x="424"/>
        <item x="64"/>
        <item x="200"/>
        <item x="305"/>
        <item x="272"/>
        <item x="275"/>
        <item x="238"/>
        <item x="251"/>
        <item x="235"/>
        <item x="252"/>
        <item x="237"/>
        <item x="5"/>
        <item x="70"/>
        <item x="69"/>
        <item x="72"/>
        <item x="71"/>
        <item x="105"/>
        <item x="104"/>
        <item x="107"/>
        <item x="101"/>
        <item x="109"/>
        <item x="103"/>
        <item x="108"/>
        <item x="102"/>
        <item x="110"/>
        <item x="111"/>
        <item x="113"/>
        <item x="112"/>
        <item x="6"/>
        <item x="145"/>
        <item x="142"/>
        <item x="137"/>
        <item x="151"/>
        <item x="157"/>
        <item x="155"/>
        <item x="156"/>
        <item x="146"/>
        <item x="148"/>
        <item x="138"/>
        <item x="139"/>
        <item x="152"/>
        <item m="1" x="420"/>
        <item x="154"/>
        <item x="131"/>
        <item x="245"/>
        <item x="65"/>
        <item x="197"/>
        <item x="271"/>
        <item x="217"/>
        <item x="97"/>
        <item x="143"/>
        <item x="147"/>
        <item x="140"/>
        <item x="149"/>
        <item x="233"/>
        <item x="224"/>
        <item x="216"/>
        <item x="214"/>
        <item x="215"/>
        <item x="218"/>
        <item x="213"/>
        <item x="225"/>
        <item x="296"/>
        <item x="295"/>
        <item x="297"/>
        <item x="2"/>
        <item x="3"/>
        <item x="255"/>
        <item x="240"/>
        <item x="247"/>
        <item x="243"/>
        <item x="241"/>
        <item x="249"/>
        <item x="248"/>
        <item x="246"/>
        <item x="250"/>
        <item x="242"/>
        <item x="253"/>
        <item x="256"/>
        <item x="244"/>
        <item x="226"/>
        <item x="129"/>
        <item x="300"/>
        <item x="136"/>
        <item x="289"/>
        <item x="290"/>
        <item m="1" x="413"/>
        <item x="268"/>
        <item x="257"/>
        <item x="266"/>
        <item x="259"/>
        <item x="260"/>
        <item x="267"/>
        <item x="265"/>
        <item x="263"/>
        <item m="1" x="412"/>
        <item x="262"/>
        <item x="261"/>
        <item x="304"/>
        <item x="15"/>
        <item x="9"/>
        <item x="13"/>
        <item x="11"/>
        <item x="10"/>
        <item x="14"/>
        <item x="16"/>
        <item m="1" x="419"/>
        <item x="68"/>
        <item x="286"/>
        <item x="51"/>
        <item x="37"/>
        <item x="39"/>
        <item x="42"/>
        <item x="43"/>
        <item x="38"/>
        <item x="50"/>
        <item x="44"/>
        <item x="45"/>
        <item x="47"/>
        <item x="41"/>
        <item x="49"/>
        <item x="18"/>
        <item x="73"/>
        <item x="74"/>
        <item x="75"/>
        <item x="76"/>
        <item x="77"/>
        <item x="114"/>
        <item x="115"/>
        <item x="116"/>
        <item x="117"/>
        <item x="118"/>
        <item x="301"/>
        <item x="98"/>
        <item x="99"/>
        <item x="55"/>
        <item x="60"/>
        <item x="54"/>
        <item x="56"/>
        <item x="59"/>
        <item x="57"/>
        <item x="58"/>
        <item x="61"/>
        <item m="1" x="410"/>
        <item m="1" x="423"/>
        <item x="236"/>
        <item x="126"/>
        <item x="22"/>
        <item x="19"/>
        <item x="20"/>
        <item x="23"/>
        <item x="21"/>
        <item x="293"/>
        <item x="294"/>
        <item x="90"/>
        <item x="88"/>
        <item x="91"/>
        <item x="92"/>
        <item x="89"/>
        <item x="93"/>
        <item x="94"/>
        <item x="95"/>
        <item x="96"/>
        <item x="186"/>
        <item x="24"/>
        <item x="33"/>
        <item x="34"/>
        <item x="35"/>
        <item x="28"/>
        <item x="25"/>
        <item x="29"/>
        <item x="32"/>
        <item x="30"/>
        <item x="26"/>
        <item x="31"/>
        <item x="36"/>
        <item x="27"/>
        <item x="227"/>
        <item x="228"/>
        <item x="229"/>
        <item x="230"/>
        <item x="53"/>
        <item x="175"/>
        <item x="165"/>
        <item x="172"/>
        <item x="173"/>
        <item x="174"/>
        <item x="160"/>
        <item x="164"/>
        <item x="202"/>
        <item x="203"/>
        <item x="223"/>
        <item x="219"/>
        <item x="220"/>
        <item x="221"/>
        <item x="222"/>
        <item x="201"/>
        <item x="204"/>
        <item x="205"/>
        <item x="206"/>
        <item x="207"/>
        <item x="208"/>
        <item x="209"/>
        <item x="210"/>
        <item x="211"/>
        <item x="212"/>
        <item x="185"/>
        <item x="182"/>
        <item x="121"/>
        <item x="122"/>
        <item x="123"/>
        <item x="291"/>
        <item x="78"/>
        <item x="79"/>
        <item x="80"/>
        <item x="81"/>
        <item x="82"/>
        <item x="83"/>
        <item x="86"/>
        <item x="85"/>
        <item x="84"/>
        <item x="17"/>
        <item x="168"/>
        <item x="166"/>
        <item x="161"/>
        <item x="180"/>
        <item x="181"/>
        <item x="184"/>
        <item x="299"/>
        <item x="269"/>
        <item x="270"/>
        <item x="171"/>
        <item x="167"/>
        <item x="162"/>
        <item x="163"/>
        <item x="169"/>
        <item x="170"/>
        <item x="176"/>
        <item x="177"/>
        <item x="179"/>
        <item x="178"/>
        <item x="302"/>
        <item x="183"/>
        <item x="87"/>
        <item x="276"/>
        <item x="277"/>
        <item x="278"/>
        <item x="279"/>
        <item x="280"/>
        <item x="281"/>
        <item x="282"/>
        <item x="283"/>
        <item x="284"/>
        <item x="285"/>
        <item x="298"/>
        <item x="48"/>
        <item x="239"/>
        <item m="1" x="418"/>
        <item x="254"/>
        <item x="274"/>
        <item x="273"/>
        <item x="100"/>
        <item x="153"/>
        <item x="106"/>
        <item x="135"/>
        <item x="232"/>
        <item n=" " x="0"/>
        <item x="4"/>
        <item x="12"/>
        <item x="306"/>
        <item x="141"/>
        <item x="150"/>
        <item x="144"/>
        <item x="308"/>
        <item x="309"/>
        <item x="310"/>
        <item x="312"/>
        <item x="313"/>
        <item x="314"/>
        <item x="307"/>
        <item x="316"/>
        <item x="317"/>
        <item x="315"/>
        <item x="318"/>
        <item m="1" x="409"/>
        <item x="320"/>
        <item x="321"/>
        <item x="322"/>
        <item m="1" x="408"/>
        <item m="1" x="425"/>
        <item m="1" x="417"/>
        <item x="325"/>
        <item x="326"/>
        <item x="319"/>
        <item m="1" x="422"/>
        <item x="327"/>
        <item x="328"/>
        <item x="324"/>
        <item x="264"/>
        <item x="334"/>
        <item x="329"/>
        <item x="332"/>
        <item x="331"/>
        <item x="333"/>
        <item m="1" x="416"/>
        <item x="335"/>
        <item x="336"/>
        <item x="311"/>
        <item x="337"/>
        <item x="330"/>
        <item x="338"/>
        <item x="339"/>
        <item x="340"/>
        <item x="341"/>
        <item x="343"/>
        <item x="344"/>
        <item x="346"/>
        <item x="199"/>
        <item x="348"/>
        <item x="350"/>
        <item x="351"/>
        <item x="347"/>
        <item x="349"/>
        <item m="1" x="407"/>
        <item x="353"/>
        <item x="354"/>
        <item x="355"/>
        <item x="357"/>
        <item x="358"/>
        <item x="292"/>
        <item x="303"/>
        <item x="352"/>
        <item x="356"/>
        <item x="359"/>
        <item x="360"/>
        <item x="361"/>
        <item x="362"/>
        <item x="363"/>
        <item m="1" x="415"/>
        <item m="1" x="421"/>
        <item x="364"/>
        <item x="258"/>
        <item x="365"/>
        <item x="366"/>
        <item x="367"/>
        <item x="368"/>
        <item x="345"/>
        <item x="369"/>
        <item x="370"/>
        <item x="371"/>
        <item x="372"/>
        <item x="342"/>
        <item x="373"/>
        <item x="374"/>
        <item x="375"/>
        <item x="377"/>
        <item x="376"/>
        <item x="378"/>
        <item x="379"/>
        <item x="380"/>
        <item x="381"/>
        <item m="1" x="411"/>
        <item x="383"/>
        <item x="384"/>
        <item x="234"/>
        <item x="382"/>
        <item x="385"/>
        <item x="386"/>
        <item x="387"/>
        <item x="388"/>
        <item x="389"/>
        <item x="390"/>
        <item n=" 2" m="1" x="414"/>
        <item x="391"/>
        <item x="392"/>
        <item x="393"/>
        <item x="394"/>
        <item x="395"/>
        <item x="396"/>
        <item x="397"/>
        <item x="399"/>
        <item x="398"/>
        <item x="401"/>
        <item x="323"/>
        <item x="400"/>
        <item x="402"/>
        <item x="403"/>
        <item x="404"/>
        <item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1"/>
        <item x="3"/>
        <item x="9"/>
        <item x="7"/>
        <item x="8"/>
        <item x="6"/>
        <item x="4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33"/>
        <item x="17"/>
        <item x="63"/>
        <item x="24"/>
        <item x="76"/>
        <item x="5"/>
        <item x="72"/>
        <item x="6"/>
        <item x="37"/>
        <item x="44"/>
        <item x="64"/>
        <item x="78"/>
        <item x="65"/>
        <item x="66"/>
        <item x="4"/>
        <item x="79"/>
        <item x="1"/>
        <item x="73"/>
        <item x="69"/>
        <item x="34"/>
        <item x="21"/>
        <item x="3"/>
        <item x="38"/>
        <item x="8"/>
        <item x="18"/>
        <item x="82"/>
        <item x="23"/>
        <item x="11"/>
        <item x="30"/>
        <item x="12"/>
        <item x="31"/>
        <item x="10"/>
        <item x="29"/>
        <item x="25"/>
        <item x="14"/>
        <item x="26"/>
        <item x="45"/>
        <item x="28"/>
        <item x="27"/>
        <item x="59"/>
        <item x="67"/>
        <item x="2"/>
        <item x="80"/>
        <item x="43"/>
        <item x="39"/>
        <item x="42"/>
        <item x="46"/>
        <item x="35"/>
        <item x="62"/>
        <item x="41"/>
        <item x="47"/>
        <item x="40"/>
        <item x="71"/>
        <item x="68"/>
        <item x="9"/>
        <item x="32"/>
        <item x="36"/>
        <item x="81"/>
        <item x="7"/>
        <item x="19"/>
        <item x="74"/>
        <item x="48"/>
        <item x="75"/>
        <item x="13"/>
        <item x="20"/>
        <item x="77"/>
        <item x="58"/>
        <item x="49"/>
        <item x="50"/>
        <item x="51"/>
        <item x="70"/>
        <item x="52"/>
        <item x="53"/>
        <item x="54"/>
        <item x="55"/>
        <item x="57"/>
        <item x="60"/>
        <item x="22"/>
        <item x="61"/>
        <item x="56"/>
        <item x="83"/>
        <item x="16"/>
        <item x="15"/>
        <item x="0"/>
        <item x="84"/>
        <item x="85"/>
        <item x="86"/>
        <item x="87"/>
        <item x="88"/>
        <item x="89"/>
        <item m="1" x="94"/>
        <item x="90"/>
        <item m="1" x="96"/>
        <item m="1" x="95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">
        <item x="41"/>
        <item x="6"/>
        <item x="31"/>
        <item x="37"/>
        <item x="38"/>
        <item x="34"/>
        <item x="28"/>
        <item x="4"/>
        <item x="2"/>
        <item x="30"/>
        <item x="33"/>
        <item x="15"/>
        <item x="12"/>
        <item x="52"/>
        <item x="32"/>
        <item x="27"/>
        <item x="9"/>
        <item x="23"/>
        <item x="24"/>
        <item x="48"/>
        <item x="29"/>
        <item x="55"/>
        <item x="45"/>
        <item x="19"/>
        <item x="42"/>
        <item x="14"/>
        <item x="7"/>
        <item x="20"/>
        <item x="22"/>
        <item x="49"/>
        <item x="47"/>
        <item x="39"/>
        <item x="3"/>
        <item x="13"/>
        <item x="50"/>
        <item x="53"/>
        <item x="18"/>
        <item x="8"/>
        <item x="46"/>
        <item x="1"/>
        <item x="26"/>
        <item x="17"/>
        <item x="44"/>
        <item x="5"/>
        <item x="40"/>
        <item x="35"/>
        <item x="36"/>
        <item x="25"/>
        <item x="21"/>
        <item x="43"/>
        <item x="16"/>
        <item n=" " x="0"/>
        <item x="57"/>
        <item x="60"/>
        <item m="1" x="80"/>
        <item x="62"/>
        <item x="56"/>
        <item x="63"/>
        <item x="64"/>
        <item x="51"/>
        <item x="61"/>
        <item m="1" x="81"/>
        <item x="10"/>
        <item x="11"/>
        <item x="66"/>
        <item x="67"/>
        <item x="68"/>
        <item x="65"/>
        <item m="1" x="83"/>
        <item x="70"/>
        <item m="1" x="79"/>
        <item x="59"/>
        <item x="71"/>
        <item x="73"/>
        <item x="74"/>
        <item x="75"/>
        <item x="58"/>
        <item m="1" x="82"/>
        <item x="77"/>
        <item x="78"/>
        <item x="69"/>
        <item x="72"/>
        <item x="76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8"/>
        <item x="2"/>
        <item x="14"/>
        <item x="18"/>
        <item x="19"/>
        <item x="1"/>
        <item x="3"/>
        <item x="20"/>
        <item x="17"/>
        <item x="12"/>
        <item x="5"/>
        <item x="9"/>
        <item x="7"/>
        <item x="6"/>
        <item x="4"/>
        <item x="15"/>
        <item x="16"/>
        <item x="13"/>
        <item x="11"/>
        <item x="10"/>
        <item x="0"/>
        <item x="2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44">
        <item x="4"/>
        <item x="97"/>
        <item x="107"/>
        <item m="1" x="130"/>
        <item m="1" x="142"/>
        <item x="67"/>
        <item x="108"/>
        <item x="68"/>
        <item x="106"/>
        <item x="40"/>
        <item x="15"/>
        <item x="84"/>
        <item x="34"/>
        <item x="41"/>
        <item x="74"/>
        <item x="85"/>
        <item x="33"/>
        <item x="80"/>
        <item x="46"/>
        <item x="11"/>
        <item x="90"/>
        <item x="45"/>
        <item x="102"/>
        <item x="32"/>
        <item x="39"/>
        <item x="82"/>
        <item x="105"/>
        <item x="62"/>
        <item x="81"/>
        <item x="103"/>
        <item x="30"/>
        <item x="16"/>
        <item x="29"/>
        <item x="44"/>
        <item x="88"/>
        <item x="101"/>
        <item x="17"/>
        <item x="7"/>
        <item x="64"/>
        <item x="24"/>
        <item x="57"/>
        <item x="2"/>
        <item x="104"/>
        <item x="31"/>
        <item x="22"/>
        <item x="18"/>
        <item x="1"/>
        <item x="77"/>
        <item x="19"/>
        <item x="27"/>
        <item x="78"/>
        <item x="91"/>
        <item x="5"/>
        <item x="52"/>
        <item x="79"/>
        <item x="75"/>
        <item x="70"/>
        <item x="6"/>
        <item x="25"/>
        <item x="42"/>
        <item x="43"/>
        <item x="83"/>
        <item x="99"/>
        <item x="60"/>
        <item x="63"/>
        <item x="100"/>
        <item x="66"/>
        <item x="61"/>
        <item x="20"/>
        <item m="1" x="137"/>
        <item x="56"/>
        <item x="35"/>
        <item x="14"/>
        <item x="9"/>
        <item x="47"/>
        <item x="38"/>
        <item x="12"/>
        <item m="1" x="125"/>
        <item x="13"/>
        <item x="89"/>
        <item x="21"/>
        <item x="10"/>
        <item x="26"/>
        <item x="96"/>
        <item x="86"/>
        <item x="23"/>
        <item x="53"/>
        <item x="49"/>
        <item x="59"/>
        <item x="8"/>
        <item x="28"/>
        <item x="92"/>
        <item x="76"/>
        <item x="72"/>
        <item x="51"/>
        <item x="50"/>
        <item x="71"/>
        <item m="1" x="134"/>
        <item x="58"/>
        <item x="3"/>
        <item x="48"/>
        <item x="93"/>
        <item x="37"/>
        <item x="36"/>
        <item x="87"/>
        <item m="1" x="139"/>
        <item m="1" x="129"/>
        <item m="1" x="138"/>
        <item x="0"/>
        <item x="110"/>
        <item m="1" x="136"/>
        <item x="111"/>
        <item x="120"/>
        <item m="1" x="132"/>
        <item x="98"/>
        <item m="1" x="133"/>
        <item m="1" x="140"/>
        <item x="113"/>
        <item x="114"/>
        <item x="112"/>
        <item x="117"/>
        <item m="1" x="126"/>
        <item x="115"/>
        <item m="1" x="128"/>
        <item x="69"/>
        <item x="116"/>
        <item m="1" x="143"/>
        <item x="118"/>
        <item x="73"/>
        <item m="1" x="141"/>
        <item x="121"/>
        <item x="54"/>
        <item x="55"/>
        <item x="122"/>
        <item m="1" x="131"/>
        <item m="1" x="127"/>
        <item x="65"/>
        <item x="94"/>
        <item x="95"/>
        <item m="1" x="135"/>
        <item x="109"/>
        <item x="119"/>
        <item x="123"/>
        <item x="1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17">
        <item x="4"/>
        <item x="93"/>
        <item x="102"/>
        <item x="52"/>
        <item x="53"/>
        <item x="66"/>
        <item x="103"/>
        <item x="67"/>
        <item x="101"/>
        <item x="16"/>
        <item x="83"/>
        <item x="32"/>
        <item x="39"/>
        <item x="73"/>
        <item x="84"/>
        <item x="31"/>
        <item x="79"/>
        <item x="44"/>
        <item x="12"/>
        <item x="89"/>
        <item x="43"/>
        <item x="97"/>
        <item x="30"/>
        <item x="37"/>
        <item x="81"/>
        <item x="100"/>
        <item x="61"/>
        <item x="80"/>
        <item x="98"/>
        <item x="29"/>
        <item x="17"/>
        <item x="28"/>
        <item x="42"/>
        <item x="96"/>
        <item x="18"/>
        <item x="7"/>
        <item x="63"/>
        <item x="55"/>
        <item x="2"/>
        <item x="99"/>
        <item x="34"/>
        <item x="23"/>
        <item x="19"/>
        <item x="1"/>
        <item x="76"/>
        <item x="20"/>
        <item x="27"/>
        <item x="77"/>
        <item x="90"/>
        <item x="5"/>
        <item x="50"/>
        <item x="78"/>
        <item x="74"/>
        <item x="69"/>
        <item x="6"/>
        <item x="25"/>
        <item x="40"/>
        <item x="82"/>
        <item x="94"/>
        <item x="59"/>
        <item x="62"/>
        <item x="65"/>
        <item x="60"/>
        <item x="21"/>
        <item x="54"/>
        <item x="15"/>
        <item x="9"/>
        <item x="45"/>
        <item x="36"/>
        <item x="13"/>
        <item x="14"/>
        <item x="22"/>
        <item x="10"/>
        <item x="26"/>
        <item x="92"/>
        <item x="85"/>
        <item x="24"/>
        <item x="51"/>
        <item x="47"/>
        <item x="58"/>
        <item x="8"/>
        <item x="56"/>
        <item x="91"/>
        <item x="75"/>
        <item x="71"/>
        <item x="46"/>
        <item x="49"/>
        <item x="48"/>
        <item x="70"/>
        <item x="64"/>
        <item x="57"/>
        <item x="11"/>
        <item x="35"/>
        <item n=" " x="0"/>
        <item x="86"/>
        <item x="3"/>
        <item x="95"/>
        <item x="104"/>
        <item x="105"/>
        <item m="1" x="116"/>
        <item x="106"/>
        <item x="41"/>
        <item x="88"/>
        <item x="87"/>
        <item x="107"/>
        <item x="109"/>
        <item x="33"/>
        <item x="68"/>
        <item x="38"/>
        <item x="108"/>
        <item x="110"/>
        <item x="72"/>
        <item m="1" x="115"/>
        <item x="111"/>
        <item x="113"/>
        <item x="114"/>
        <item x="1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28"/>
        <item h="1" x="81"/>
        <item h="1" x="64"/>
        <item h="1" m="1" x="97"/>
        <item h="1" m="1" x="100"/>
        <item h="1" x="74"/>
        <item h="1" x="6"/>
        <item h="1" x="18"/>
        <item h="1" x="9"/>
        <item h="1" x="59"/>
        <item h="1" x="56"/>
        <item h="1" x="57"/>
        <item h="1" x="52"/>
        <item h="1" x="71"/>
        <item h="1" x="51"/>
        <item h="1" x="36"/>
        <item h="1" x="72"/>
        <item h="1" x="73"/>
        <item h="1" x="76"/>
        <item h="1" x="66"/>
        <item h="1" x="62"/>
        <item h="1" x="63"/>
        <item h="1" x="65"/>
        <item h="1" x="37"/>
        <item h="1" x="38"/>
        <item h="1" x="60"/>
        <item h="1" x="44"/>
        <item h="1" x="49"/>
        <item h="1" x="41"/>
        <item h="1" x="10"/>
        <item h="1" x="43"/>
        <item h="1" x="23"/>
        <item h="1" x="45"/>
        <item h="1" x="11"/>
        <item h="1" x="12"/>
        <item h="1" x="24"/>
        <item h="1" x="29"/>
        <item h="1" x="7"/>
        <item h="1" x="48"/>
        <item h="1" x="13"/>
        <item h="1" x="5"/>
        <item h="1" x="32"/>
        <item h="1" x="50"/>
        <item h="1" x="14"/>
        <item h="1" x="8"/>
        <item h="1" x="2"/>
        <item h="1" x="42"/>
        <item h="1" x="25"/>
        <item h="1" x="40"/>
        <item h="1" x="3"/>
        <item h="1" x="15"/>
        <item h="1" x="30"/>
        <item h="1" x="53"/>
        <item h="1" x="16"/>
        <item h="1" x="26"/>
        <item h="1" x="58"/>
        <item h="1" x="4"/>
        <item h="1" x="39"/>
        <item h="1" x="1"/>
        <item h="1" x="27"/>
        <item h="1" x="54"/>
        <item h="1" x="33"/>
        <item h="1" x="46"/>
        <item h="1" x="47"/>
        <item h="1" x="31"/>
        <item h="1" x="34"/>
        <item h="1" x="61"/>
        <item h="1" x="80"/>
        <item h="1" x="86"/>
        <item h="1" x="19"/>
        <item h="1" x="75"/>
        <item h="1" x="55"/>
        <item h="1" x="17"/>
        <item h="1" x="20"/>
        <item h="1" x="22"/>
        <item h="1" x="67"/>
        <item h="1" x="84"/>
        <item h="1" x="82"/>
        <item h="1" x="83"/>
        <item h="1" x="0"/>
        <item h="1" x="21"/>
        <item h="1" x="79"/>
        <item h="1" x="87"/>
        <item h="1" x="85"/>
        <item h="1" x="78"/>
        <item h="1" x="89"/>
        <item h="1" m="1" x="98"/>
        <item h="1" x="77"/>
        <item x="90"/>
        <item h="1" x="88"/>
        <item h="1" x="68"/>
        <item h="1" x="69"/>
        <item h="1" x="70"/>
        <item h="1" m="1" x="99"/>
        <item h="1" x="91"/>
        <item h="1" x="35"/>
        <item h="1" x="92"/>
        <item h="1" m="1" x="96"/>
        <item h="1" x="93"/>
        <item h="1" x="94"/>
        <item h="1"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8">
        <item x="69"/>
        <item x="60"/>
        <item m="1" x="96"/>
        <item x="87"/>
        <item x="72"/>
        <item x="7"/>
        <item x="20"/>
        <item x="10"/>
        <item x="56"/>
        <item x="50"/>
        <item x="53"/>
        <item x="46"/>
        <item x="70"/>
        <item x="61"/>
        <item x="44"/>
        <item x="37"/>
        <item x="71"/>
        <item x="59"/>
        <item x="64"/>
        <item x="63"/>
        <item x="62"/>
        <item x="38"/>
        <item x="57"/>
        <item x="40"/>
        <item x="11"/>
        <item x="33"/>
        <item x="26"/>
        <item x="47"/>
        <item x="12"/>
        <item x="55"/>
        <item x="13"/>
        <item x="27"/>
        <item x="8"/>
        <item x="39"/>
        <item x="14"/>
        <item x="15"/>
        <item x="52"/>
        <item x="6"/>
        <item x="16"/>
        <item x="9"/>
        <item x="2"/>
        <item x="51"/>
        <item x="28"/>
        <item x="54"/>
        <item x="3"/>
        <item x="17"/>
        <item x="29"/>
        <item x="25"/>
        <item x="18"/>
        <item x="30"/>
        <item x="5"/>
        <item x="49"/>
        <item x="4"/>
        <item x="1"/>
        <item x="42"/>
        <item x="31"/>
        <item x="45"/>
        <item x="34"/>
        <item x="41"/>
        <item x="32"/>
        <item x="35"/>
        <item x="43"/>
        <item x="58"/>
        <item x="77"/>
        <item x="74"/>
        <item x="75"/>
        <item x="48"/>
        <item x="19"/>
        <item x="78"/>
        <item x="23"/>
        <item x="81"/>
        <item x="65"/>
        <item x="82"/>
        <item x="79"/>
        <item x="80"/>
        <item x="0"/>
        <item x="83"/>
        <item x="84"/>
        <item x="85"/>
        <item x="76"/>
        <item x="73"/>
        <item x="22"/>
        <item x="88"/>
        <item m="1" x="95"/>
        <item x="21"/>
        <item m="1" x="94"/>
        <item m="1" x="97"/>
        <item x="86"/>
        <item x="66"/>
        <item x="67"/>
        <item x="68"/>
        <item x="89"/>
        <item m="1" x="93"/>
        <item x="90"/>
        <item x="36"/>
        <item x="24"/>
        <item x="91"/>
        <item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7"/>
        <item x="9"/>
        <item x="15"/>
        <item x="1"/>
        <item x="5"/>
        <item x="6"/>
        <item x="22"/>
        <item x="2"/>
        <item x="12"/>
        <item x="4"/>
        <item x="3"/>
        <item x="18"/>
        <item x="14"/>
        <item x="11"/>
        <item x="13"/>
        <item x="16"/>
        <item x="20"/>
        <item x="10"/>
        <item x="17"/>
        <item x="21"/>
        <item n=" " x="0"/>
        <item x="24"/>
        <item x="25"/>
        <item x="23"/>
        <item x="19"/>
        <item x="26"/>
        <item x="8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11">
        <item x="347"/>
        <item x="348"/>
        <item x="336"/>
        <item x="337"/>
        <item x="349"/>
        <item x="339"/>
        <item x="340"/>
        <item x="341"/>
        <item x="342"/>
        <item x="353"/>
        <item x="3"/>
        <item x="354"/>
        <item x="355"/>
        <item x="4"/>
        <item x="356"/>
        <item x="357"/>
        <item x="6"/>
        <item x="358"/>
        <item x="49"/>
        <item x="29"/>
        <item x="32"/>
        <item x="197"/>
        <item x="198"/>
        <item x="30"/>
        <item x="33"/>
        <item x="199"/>
        <item x="400"/>
        <item x="401"/>
        <item x="402"/>
        <item x="405"/>
        <item x="407"/>
        <item x="522"/>
        <item x="524"/>
        <item x="525"/>
        <item x="530"/>
        <item x="531"/>
        <item x="532"/>
        <item x="170"/>
        <item x="107"/>
        <item x="437"/>
        <item x="104"/>
        <item x="58"/>
        <item x="438"/>
        <item x="439"/>
        <item x="454"/>
        <item x="372"/>
        <item x="254"/>
        <item x="293"/>
        <item x="422"/>
        <item x="313"/>
        <item x="334"/>
        <item x="360"/>
        <item x="59"/>
        <item x="60"/>
        <item x="206"/>
        <item x="294"/>
        <item x="266"/>
        <item x="314"/>
        <item x="413"/>
        <item x="451"/>
        <item x="248"/>
        <item x="272"/>
        <item x="233"/>
        <item x="507"/>
        <item x="79"/>
        <item x="478"/>
        <item x="495"/>
        <item x="431"/>
        <item x="150"/>
        <item x="157"/>
        <item x="181"/>
        <item x="312"/>
        <item x="456"/>
        <item x="432"/>
        <item x="327"/>
        <item x="417"/>
        <item x="452"/>
        <item x="317"/>
        <item x="315"/>
        <item x="299"/>
        <item x="102"/>
        <item x="207"/>
        <item x="218"/>
        <item x="80"/>
        <item x="64"/>
        <item x="69"/>
        <item x="74"/>
        <item x="539"/>
        <item x="511"/>
        <item x="458"/>
        <item x="496"/>
        <item x="409"/>
        <item x="335"/>
        <item x="361"/>
        <item x="414"/>
        <item x="449"/>
        <item x="306"/>
        <item x="48"/>
        <item x="208"/>
        <item x="189"/>
        <item x="190"/>
        <item x="114"/>
        <item x="118"/>
        <item x="13"/>
        <item x="326"/>
        <item x="78"/>
        <item x="234"/>
        <item x="291"/>
        <item x="144"/>
        <item x="109"/>
        <item x="106"/>
        <item x="386"/>
        <item x="368"/>
        <item x="369"/>
        <item x="362"/>
        <item x="209"/>
        <item x="219"/>
        <item x="34"/>
        <item x="303"/>
        <item x="308"/>
        <item x="425"/>
        <item x="514"/>
        <item x="516"/>
        <item x="517"/>
        <item x="504"/>
        <item x="338"/>
        <item x="304"/>
        <item x="521"/>
        <item x="479"/>
        <item x="225"/>
        <item x="235"/>
        <item x="250"/>
        <item x="24"/>
        <item x="14"/>
        <item x="110"/>
        <item x="515"/>
        <item x="505"/>
        <item x="499"/>
        <item x="500"/>
        <item x="202"/>
        <item x="217"/>
        <item x="147"/>
        <item x="461"/>
        <item x="258"/>
        <item x="164"/>
        <item x="480"/>
        <item x="427"/>
        <item x="399"/>
        <item x="305"/>
        <item x="301"/>
        <item x="96"/>
        <item x="251"/>
        <item x="31"/>
        <item x="35"/>
        <item x="57"/>
        <item x="395"/>
        <item x="236"/>
        <item x="252"/>
        <item x="270"/>
        <item x="271"/>
        <item x="210"/>
        <item x="214"/>
        <item x="179"/>
        <item x="99"/>
        <item x="15"/>
        <item x="475"/>
        <item x="483"/>
        <item x="16"/>
        <item x="501"/>
        <item x="498"/>
        <item x="450"/>
        <item x="351"/>
        <item x="66"/>
        <item x="67"/>
        <item x="71"/>
        <item x="152"/>
        <item x="415"/>
        <item x="448"/>
        <item x="10"/>
        <item x="215"/>
        <item x="204"/>
        <item x="133"/>
        <item x="297"/>
        <item x="98"/>
        <item x="269"/>
        <item x="237"/>
        <item x="253"/>
        <item x="226"/>
        <item x="211"/>
        <item x="169"/>
        <item x="159"/>
        <item x="423"/>
        <item x="428"/>
        <item x="412"/>
        <item x="36"/>
        <item x="484"/>
        <item x="277"/>
        <item x="485"/>
        <item x="367"/>
        <item x="370"/>
        <item x="350"/>
        <item x="333"/>
        <item x="191"/>
        <item x="168"/>
        <item x="44"/>
        <item x="117"/>
        <item x="129"/>
        <item x="115"/>
        <item x="220"/>
        <item x="216"/>
        <item x="203"/>
        <item x="201"/>
        <item x="309"/>
        <item x="300"/>
        <item x="523"/>
        <item x="180"/>
        <item x="416"/>
        <item x="192"/>
        <item x="17"/>
        <item x="25"/>
        <item x="363"/>
        <item x="343"/>
        <item x="8"/>
        <item x="37"/>
        <item x="111"/>
        <item x="228"/>
        <item x="227"/>
        <item x="238"/>
        <item x="260"/>
        <item x="119"/>
        <item x="128"/>
        <item x="298"/>
        <item x="494"/>
        <item x="307"/>
        <item x="18"/>
        <item x="385"/>
        <item x="383"/>
        <item x="393"/>
        <item x="394"/>
        <item x="462"/>
        <item x="493"/>
        <item x="50"/>
        <item x="165"/>
        <item x="162"/>
        <item x="163"/>
        <item x="486"/>
        <item x="261"/>
        <item x="255"/>
        <item x="526"/>
        <item x="160"/>
        <item x="145"/>
        <item x="311"/>
        <item x="310"/>
        <item x="429"/>
        <item x="103"/>
        <item x="502"/>
        <item x="166"/>
        <item x="440"/>
        <item x="352"/>
        <item x="239"/>
        <item x="229"/>
        <item x="171"/>
        <item x="131"/>
        <item x="38"/>
        <item x="45"/>
        <item x="371"/>
        <item x="318"/>
        <item x="77"/>
        <item x="81"/>
        <item x="19"/>
        <item x="153"/>
        <item x="120"/>
        <item x="134"/>
        <item x="332"/>
        <item x="541"/>
        <item x="540"/>
        <item x="51"/>
        <item x="161"/>
        <item x="183"/>
        <item x="172"/>
        <item x="11"/>
        <item x="410"/>
        <item x="444"/>
        <item x="476"/>
        <item x="292"/>
        <item x="286"/>
        <item x="87"/>
        <item x="283"/>
        <item x="263"/>
        <item x="279"/>
        <item x="276"/>
        <item x="408"/>
        <item x="281"/>
        <item x="285"/>
        <item x="259"/>
        <item x="288"/>
        <item x="88"/>
        <item x="274"/>
        <item x="275"/>
        <item x="289"/>
        <item x="282"/>
        <item x="268"/>
        <item x="290"/>
        <item x="184"/>
        <item x="280"/>
        <item x="295"/>
        <item x="287"/>
        <item x="273"/>
        <item x="284"/>
        <item x="571"/>
        <item x="473"/>
        <item x="508"/>
        <item x="424"/>
        <item x="487"/>
        <item x="384"/>
        <item x="387"/>
        <item x="373"/>
        <item x="376"/>
        <item x="240"/>
        <item x="302"/>
        <item x="193"/>
        <item x="441"/>
        <item x="97"/>
        <item x="488"/>
        <item x="477"/>
        <item x="388"/>
        <item x="182"/>
        <item x="173"/>
        <item x="241"/>
        <item x="267"/>
        <item x="75"/>
        <item x="453"/>
        <item x="278"/>
        <item x="537"/>
        <item x="41"/>
        <item x="135"/>
        <item x="130"/>
        <item x="121"/>
        <item x="528"/>
        <item x="529"/>
        <item x="39"/>
        <item x="82"/>
        <item x="257"/>
        <item x="68"/>
        <item x="72"/>
        <item x="63"/>
        <item x="73"/>
        <item x="364"/>
        <item x="344"/>
        <item x="174"/>
        <item x="489"/>
        <item x="404"/>
        <item x="403"/>
        <item x="132"/>
        <item x="86"/>
        <item x="83"/>
        <item x="319"/>
        <item x="492"/>
        <item x="506"/>
        <item x="463"/>
        <item x="442"/>
        <item x="382"/>
        <item x="396"/>
        <item x="390"/>
        <item x="116"/>
        <item x="196"/>
        <item x="194"/>
        <item x="491"/>
        <item x="136"/>
        <item x="20"/>
        <item x="490"/>
        <item x="397"/>
        <item x="374"/>
        <item x="158"/>
        <item x="167"/>
        <item x="175"/>
        <item x="122"/>
        <item x="40"/>
        <item x="418"/>
        <item x="296"/>
        <item x="46"/>
        <item x="143"/>
        <item x="242"/>
        <item x="230"/>
        <item x="262"/>
        <item x="457"/>
        <item x="420"/>
        <item x="84"/>
        <item x="249"/>
        <item x="497"/>
        <item x="320"/>
        <item m="1" x="710"/>
        <item x="430"/>
        <item x="154"/>
        <item x="123"/>
        <item x="419"/>
        <item x="212"/>
        <item x="213"/>
        <item x="221"/>
        <item x="222"/>
        <item x="702"/>
        <item x="108"/>
        <item x="112"/>
        <item x="113"/>
        <item x="321"/>
        <item x="205"/>
        <item x="389"/>
        <item x="137"/>
        <item x="21"/>
        <item x="55"/>
        <item x="61"/>
        <item x="398"/>
        <item x="176"/>
        <item x="185"/>
        <item x="187"/>
        <item x="455"/>
        <item x="433"/>
        <item x="520"/>
        <item x="464"/>
        <item x="243"/>
        <item x="231"/>
        <item x="264"/>
        <item x="510"/>
        <item x="421"/>
        <item x="42"/>
        <item x="85"/>
        <item x="56"/>
        <item x="138"/>
        <item x="146"/>
        <item x="323"/>
        <item x="435"/>
        <item x="545"/>
        <item x="177"/>
        <item x="186"/>
        <item x="90"/>
        <item x="553"/>
        <item x="434"/>
        <item x="509"/>
        <item x="556"/>
        <item x="324"/>
        <item x="70"/>
        <item x="62"/>
        <item x="65"/>
        <item x="466"/>
        <item x="375"/>
        <item x="378"/>
        <item x="381"/>
        <item x="380"/>
        <item x="546"/>
        <item x="564"/>
        <item x="244"/>
        <item x="1"/>
        <item x="2"/>
        <item x="100"/>
        <item x="562"/>
        <item x="563"/>
        <item x="391"/>
        <item x="379"/>
        <item x="377"/>
        <item x="552"/>
        <item x="178"/>
        <item x="139"/>
        <item x="22"/>
        <item x="28"/>
        <item x="140"/>
        <item x="512"/>
        <item x="411"/>
        <item x="474"/>
        <item x="557"/>
        <item x="573"/>
        <item x="503"/>
        <item x="538"/>
        <item x="151"/>
        <item x="519"/>
        <item x="527"/>
        <item x="223"/>
        <item x="465"/>
        <item x="518"/>
        <item x="316"/>
        <item x="443"/>
        <item x="26"/>
        <item x="9"/>
        <item x="12"/>
        <item x="195"/>
        <item x="148"/>
        <item n=" " x="0"/>
        <item x="5"/>
        <item x="200"/>
        <item x="328"/>
        <item x="581"/>
        <item x="582"/>
        <item x="7"/>
        <item x="124"/>
        <item x="533"/>
        <item x="572"/>
        <item x="591"/>
        <item x="43"/>
        <item x="52"/>
        <item x="91"/>
        <item x="105"/>
        <item x="125"/>
        <item x="155"/>
        <item x="156"/>
        <item x="232"/>
        <item x="256"/>
        <item x="265"/>
        <item x="322"/>
        <item x="325"/>
        <item x="329"/>
        <item x="555"/>
        <item x="558"/>
        <item x="568"/>
        <item x="577"/>
        <item x="585"/>
        <item x="586"/>
        <item x="589"/>
        <item x="590"/>
        <item x="607"/>
        <item x="613"/>
        <item x="643"/>
        <item x="53"/>
        <item x="92"/>
        <item x="101"/>
        <item x="126"/>
        <item x="141"/>
        <item x="142"/>
        <item x="188"/>
        <item x="345"/>
        <item x="406"/>
        <item x="446"/>
        <item x="459"/>
        <item x="467"/>
        <item x="542"/>
        <item x="547"/>
        <item x="554"/>
        <item x="583"/>
        <item x="584"/>
        <item x="593"/>
        <item x="598"/>
        <item x="602"/>
        <item x="612"/>
        <item x="617"/>
        <item x="620"/>
        <item x="624"/>
        <item x="625"/>
        <item x="631"/>
        <item x="634"/>
        <item x="636"/>
        <item x="639"/>
        <item x="644"/>
        <item x="630"/>
        <item x="93"/>
        <item x="149"/>
        <item x="245"/>
        <item x="365"/>
        <item x="366"/>
        <item x="392"/>
        <item x="513"/>
        <item x="559"/>
        <item x="560"/>
        <item x="561"/>
        <item x="574"/>
        <item x="575"/>
        <item x="576"/>
        <item x="578"/>
        <item x="594"/>
        <item x="621"/>
        <item x="623"/>
        <item x="635"/>
        <item x="645"/>
        <item x="647"/>
        <item x="649"/>
        <item x="346"/>
        <item x="359"/>
        <item x="614"/>
        <item x="650"/>
        <item x="652"/>
        <item x="638"/>
        <item x="94"/>
        <item x="246"/>
        <item x="468"/>
        <item x="569"/>
        <item x="599"/>
        <item x="641"/>
        <item x="648"/>
        <item x="657"/>
        <item x="659"/>
        <item x="661"/>
        <item x="662"/>
        <item x="660"/>
        <item x="642"/>
        <item x="47"/>
        <item x="76"/>
        <item x="224"/>
        <item x="330"/>
        <item x="331"/>
        <item x="426"/>
        <item x="436"/>
        <item x="445"/>
        <item x="548"/>
        <item x="579"/>
        <item x="580"/>
        <item x="632"/>
        <item x="637"/>
        <item x="653"/>
        <item x="654"/>
        <item x="655"/>
        <item x="656"/>
        <item x="89"/>
        <item x="672"/>
        <item x="610"/>
        <item x="681"/>
        <item x="54"/>
        <item x="95"/>
        <item x="469"/>
        <item x="592"/>
        <item x="595"/>
        <item x="600"/>
        <item x="609"/>
        <item x="618"/>
        <item x="640"/>
        <item x="651"/>
        <item x="666"/>
        <item x="670"/>
        <item x="565"/>
        <item x="601"/>
        <item x="606"/>
        <item x="608"/>
        <item x="627"/>
        <item x="665"/>
        <item x="673"/>
        <item x="683"/>
        <item x="669"/>
        <item x="247"/>
        <item x="472"/>
        <item x="535"/>
        <item x="549"/>
        <item x="566"/>
        <item x="587"/>
        <item x="604"/>
        <item x="605"/>
        <item x="622"/>
        <item x="646"/>
        <item x="682"/>
        <item x="685"/>
        <item x="686"/>
        <item x="687"/>
        <item x="534"/>
        <item x="536"/>
        <item x="567"/>
        <item x="588"/>
        <item x="663"/>
        <item x="679"/>
        <item x="684"/>
        <item x="692"/>
        <item x="460"/>
        <item x="481"/>
        <item x="619"/>
        <item x="674"/>
        <item x="691"/>
        <item x="470"/>
        <item x="471"/>
        <item x="482"/>
        <item x="615"/>
        <item x="626"/>
        <item x="543"/>
        <item x="550"/>
        <item x="616"/>
        <item x="675"/>
        <item x="570"/>
        <item x="596"/>
        <item x="603"/>
        <item x="676"/>
        <item x="628"/>
        <item x="629"/>
        <item x="633"/>
        <item x="699"/>
        <item x="27"/>
        <item x="611"/>
        <item x="671"/>
        <item x="678"/>
        <item x="680"/>
        <item x="690"/>
        <item x="127"/>
        <item x="597"/>
        <item x="667"/>
        <item x="668"/>
        <item x="688"/>
        <item x="689"/>
        <item x="693"/>
        <item x="695"/>
        <item x="696"/>
        <item x="700"/>
        <item x="703"/>
        <item x="704"/>
        <item x="447"/>
        <item x="551"/>
        <item x="544"/>
        <item x="694"/>
        <item x="23"/>
        <item x="658"/>
        <item x="664"/>
        <item x="677"/>
        <item x="697"/>
        <item x="701"/>
        <item x="705"/>
        <item x="706"/>
        <item x="707"/>
        <item x="708"/>
        <item x="709"/>
        <item x="6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1">
        <item x="3"/>
        <item x="149"/>
        <item x="144"/>
        <item x="93"/>
        <item x="150"/>
        <item x="242"/>
        <item x="62"/>
        <item x="250"/>
        <item x="212"/>
        <item x="158"/>
        <item x="248"/>
        <item x="254"/>
        <item x="61"/>
        <item x="230"/>
        <item x="74"/>
        <item x="153"/>
        <item x="214"/>
        <item x="177"/>
        <item x="209"/>
        <item x="239"/>
        <item x="261"/>
        <item x="249"/>
        <item x="206"/>
        <item x="257"/>
        <item x="256"/>
        <item x="107"/>
        <item x="103"/>
        <item x="38"/>
        <item x="54"/>
        <item x="35"/>
        <item x="268"/>
        <item x="156"/>
        <item x="208"/>
        <item x="247"/>
        <item x="236"/>
        <item x="157"/>
        <item x="169"/>
        <item x="147"/>
        <item x="6"/>
        <item x="260"/>
        <item x="55"/>
        <item x="37"/>
        <item x="92"/>
        <item x="8"/>
        <item x="20"/>
        <item x="113"/>
        <item x="323"/>
        <item x="276"/>
        <item x="175"/>
        <item x="36"/>
        <item x="51"/>
        <item x="12"/>
        <item x="170"/>
        <item x="101"/>
        <item x="145"/>
        <item x="211"/>
        <item x="30"/>
        <item x="220"/>
        <item x="222"/>
        <item x="2"/>
        <item x="171"/>
        <item x="123"/>
        <item x="110"/>
        <item x="163"/>
        <item x="200"/>
        <item x="164"/>
        <item x="279"/>
        <item x="56"/>
        <item x="52"/>
        <item x="40"/>
        <item x="148"/>
        <item x="105"/>
        <item x="154"/>
        <item x="109"/>
        <item x="166"/>
        <item x="240"/>
        <item x="115"/>
        <item x="79"/>
        <item x="155"/>
        <item x="228"/>
        <item x="215"/>
        <item x="21"/>
        <item x="58"/>
        <item x="28"/>
        <item x="53"/>
        <item x="237"/>
        <item x="60"/>
        <item x="263"/>
        <item x="1"/>
        <item x="126"/>
        <item x="133"/>
        <item x="173"/>
        <item x="64"/>
        <item x="47"/>
        <item x="146"/>
        <item x="224"/>
        <item x="127"/>
        <item x="192"/>
        <item x="46"/>
        <item x="73"/>
        <item x="114"/>
        <item x="172"/>
        <item x="264"/>
        <item x="245"/>
        <item x="108"/>
        <item x="223"/>
        <item x="221"/>
        <item x="201"/>
        <item x="168"/>
        <item x="253"/>
        <item x="34"/>
        <item x="7"/>
        <item x="106"/>
        <item x="246"/>
        <item x="210"/>
        <item x="162"/>
        <item x="251"/>
        <item x="122"/>
        <item x="132"/>
        <item x="111"/>
        <item x="225"/>
        <item x="22"/>
        <item x="24"/>
        <item x="213"/>
        <item x="72"/>
        <item x="25"/>
        <item x="100"/>
        <item x="94"/>
        <item x="130"/>
        <item x="57"/>
        <item x="159"/>
        <item x="255"/>
        <item x="23"/>
        <item x="137"/>
        <item x="174"/>
        <item x="219"/>
        <item x="89"/>
        <item x="231"/>
        <item x="176"/>
        <item x="204"/>
        <item x="280"/>
        <item x="86"/>
        <item x="112"/>
        <item x="136"/>
        <item x="124"/>
        <item x="95"/>
        <item x="167"/>
        <item x="91"/>
        <item x="142"/>
        <item x="275"/>
        <item x="160"/>
        <item x="238"/>
        <item x="135"/>
        <item x="262"/>
        <item x="32"/>
        <item x="80"/>
        <item x="102"/>
        <item x="197"/>
        <item x="11"/>
        <item x="199"/>
        <item x="194"/>
        <item x="226"/>
        <item x="165"/>
        <item x="252"/>
        <item x="128"/>
        <item x="76"/>
        <item x="218"/>
        <item x="233"/>
        <item x="87"/>
        <item x="5"/>
        <item x="4"/>
        <item x="207"/>
        <item x="63"/>
        <item x="227"/>
        <item x="232"/>
        <item m="1" x="328"/>
        <item x="59"/>
        <item x="161"/>
        <item x="121"/>
        <item x="26"/>
        <item x="13"/>
        <item x="90"/>
        <item x="117"/>
        <item x="97"/>
        <item x="134"/>
        <item x="50"/>
        <item x="205"/>
        <item x="241"/>
        <item x="266"/>
        <item x="75"/>
        <item x="48"/>
        <item x="143"/>
        <item x="45"/>
        <item x="195"/>
        <item x="129"/>
        <item x="229"/>
        <item x="141"/>
        <item x="138"/>
        <item x="67"/>
        <item x="189"/>
        <item x="10"/>
        <item x="84"/>
        <item x="119"/>
        <item x="96"/>
        <item x="178"/>
        <item x="140"/>
        <item x="88"/>
        <item x="198"/>
        <item x="66"/>
        <item x="27"/>
        <item x="265"/>
        <item x="203"/>
        <item x="193"/>
        <item x="29"/>
        <item x="68"/>
        <item x="139"/>
        <item x="33"/>
        <item x="77"/>
        <item x="78"/>
        <item x="125"/>
        <item x="9"/>
        <item x="31"/>
        <item x="65"/>
        <item x="44"/>
        <item x="14"/>
        <item x="217"/>
        <item x="267"/>
        <item x="196"/>
        <item x="202"/>
        <item x="258"/>
        <item x="272"/>
        <item x="120"/>
        <item x="81"/>
        <item x="191"/>
        <item x="259"/>
        <item x="152"/>
        <item x="270"/>
        <item x="116"/>
        <item x="190"/>
        <item x="118"/>
        <item m="1" x="329"/>
        <item x="82"/>
        <item x="216"/>
        <item x="184"/>
        <item x="41"/>
        <item x="43"/>
        <item x="17"/>
        <item x="182"/>
        <item x="42"/>
        <item x="183"/>
        <item x="269"/>
        <item x="83"/>
        <item x="185"/>
        <item x="181"/>
        <item x="186"/>
        <item x="188"/>
        <item x="187"/>
        <item n=" " x="0"/>
        <item x="69"/>
        <item x="98"/>
        <item x="99"/>
        <item x="15"/>
        <item x="16"/>
        <item x="70"/>
        <item x="71"/>
        <item x="151"/>
        <item x="179"/>
        <item x="180"/>
        <item x="277"/>
        <item x="286"/>
        <item x="49"/>
        <item x="85"/>
        <item x="104"/>
        <item x="235"/>
        <item x="243"/>
        <item x="283"/>
        <item x="300"/>
        <item x="298"/>
        <item x="274"/>
        <item x="278"/>
        <item x="288"/>
        <item x="296"/>
        <item x="299"/>
        <item m="1" x="330"/>
        <item x="304"/>
        <item x="305"/>
        <item m="1" x="327"/>
        <item x="292"/>
        <item x="303"/>
        <item x="309"/>
        <item x="310"/>
        <item x="311"/>
        <item x="18"/>
        <item x="19"/>
        <item x="39"/>
        <item x="131"/>
        <item x="234"/>
        <item x="282"/>
        <item x="307"/>
        <item x="287"/>
        <item x="289"/>
        <item x="301"/>
        <item x="306"/>
        <item x="313"/>
        <item x="294"/>
        <item x="302"/>
        <item x="281"/>
        <item x="284"/>
        <item x="285"/>
        <item x="312"/>
        <item x="315"/>
        <item x="316"/>
        <item x="317"/>
        <item x="319"/>
        <item x="244"/>
        <item x="295"/>
        <item x="297"/>
        <item x="314"/>
        <item x="293"/>
        <item x="318"/>
        <item x="325"/>
        <item x="326"/>
        <item x="320"/>
        <item x="271"/>
        <item x="321"/>
        <item x="324"/>
        <item x="308"/>
        <item x="322"/>
        <item x="273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1"/>
        <item x="4"/>
        <item x="0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7">
    <field x="6"/>
    <field x="7"/>
    <field x="13"/>
    <field x="8"/>
    <field x="9"/>
    <field x="32"/>
    <field x="10"/>
    <field x="11"/>
    <field x="12"/>
    <field x="14"/>
    <field x="15"/>
    <field x="16"/>
    <field x="21"/>
    <field x="22"/>
    <field x="23"/>
    <field x="24"/>
    <field x="25"/>
  </rowFields>
  <rowItems count="11">
    <i>
      <x v="10"/>
      <x v="10"/>
      <x v="51"/>
      <x/>
      <x v="9"/>
      <x/>
      <x v="418"/>
      <x v="8"/>
      <x v="54"/>
      <x v="5"/>
      <x v="46"/>
      <x v="93"/>
      <x v="88"/>
      <x v="81"/>
      <x v="10"/>
      <x v="485"/>
      <x v="257"/>
    </i>
    <i r="6">
      <x v="420"/>
      <x v="2"/>
      <x v="23"/>
      <x v="5"/>
      <x v="101"/>
      <x v="93"/>
      <x v="88"/>
      <x v="81"/>
      <x v="7"/>
      <x v="485"/>
      <x v="257"/>
    </i>
    <i>
      <x v="30"/>
      <x v="30"/>
      <x v="51"/>
      <x/>
      <x v="9"/>
      <x v="1"/>
      <x v="386"/>
      <x v="2"/>
      <x v="23"/>
      <x v="5"/>
      <x v="93"/>
      <x v="93"/>
      <x v="88"/>
      <x v="68"/>
      <x v="7"/>
      <x v="485"/>
      <x v="257"/>
    </i>
    <i r="6">
      <x v="412"/>
      <x v="8"/>
      <x v="54"/>
      <x v="5"/>
      <x v="66"/>
      <x v="93"/>
      <x v="88"/>
      <x v="68"/>
      <x v="7"/>
      <x v="485"/>
      <x v="257"/>
    </i>
    <i r="8">
      <x v="96"/>
      <x v="9"/>
      <x v="23"/>
      <x v="93"/>
      <x v="88"/>
      <x v="68"/>
      <x v="3"/>
      <x v="485"/>
      <x v="257"/>
    </i>
    <i r="6">
      <x v="413"/>
      <x v="8"/>
      <x v="96"/>
      <x v="9"/>
      <x v="24"/>
      <x v="93"/>
      <x v="88"/>
      <x v="68"/>
      <x v="3"/>
      <x v="485"/>
      <x v="257"/>
    </i>
    <i>
      <x v="40"/>
      <x v="42"/>
      <x v="51"/>
      <x/>
      <x v="9"/>
      <x v="2"/>
      <x v="399"/>
      <x v="2"/>
      <x v="23"/>
      <x v="5"/>
      <x v="99"/>
      <x v="93"/>
      <x v="88"/>
      <x v="81"/>
      <x v="7"/>
      <x v="485"/>
      <x v="257"/>
    </i>
    <i>
      <x v="48"/>
      <x v="63"/>
      <x v="22"/>
      <x/>
      <x v="9"/>
      <x v="4"/>
      <x v="419"/>
      <x v="8"/>
      <x v="54"/>
      <x v="5"/>
      <x v="59"/>
      <x v="93"/>
      <x v="88"/>
      <x v="69"/>
      <x v="7"/>
      <x v="485"/>
      <x v="257"/>
    </i>
    <i r="2">
      <x v="51"/>
      <x/>
      <x v="9"/>
      <x v="4"/>
      <x v="392"/>
      <x v="2"/>
      <x v="23"/>
      <x v="5"/>
      <x v="96"/>
      <x v="93"/>
      <x v="88"/>
      <x v="69"/>
      <x v="7"/>
      <x v="485"/>
      <x v="257"/>
    </i>
    <i>
      <x v="52"/>
      <x v="51"/>
      <x v="51"/>
      <x v="4"/>
      <x v="9"/>
      <x/>
      <x v="302"/>
      <x v="2"/>
      <x v="23"/>
      <x v="5"/>
      <x v="102"/>
      <x v="93"/>
      <x v="88"/>
      <x v="67"/>
      <x v="9"/>
      <x v="485"/>
      <x v="257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发货" fld="16" baseField="22" baseItem="53"/>
    <dataField name="求和项:订单" fld="15" baseField="15" baseItem="101"/>
  </dataFields>
  <formats count="147">
    <format dxfId="1050">
      <pivotArea outline="0" collapsedLevelsAreSubtotals="1" fieldPosition="0"/>
    </format>
    <format dxfId="1049">
      <pivotArea type="all" dataOnly="0" outline="0" fieldPosition="0"/>
    </format>
    <format dxfId="1048">
      <pivotArea outline="0" collapsedLevelsAreSubtotals="1" fieldPosition="0"/>
    </format>
    <format dxfId="1047">
      <pivotArea type="origin" dataOnly="0" labelOnly="1" outline="0" fieldPosition="0"/>
    </format>
    <format dxfId="1046">
      <pivotArea type="topRight" dataOnly="0" labelOnly="1" outline="0" fieldPosition="0"/>
    </format>
    <format dxfId="1045">
      <pivotArea field="6" type="button" dataOnly="0" labelOnly="1" outline="0" axis="axisRow" fieldPosition="0"/>
    </format>
    <format dxfId="1044">
      <pivotArea field="7" type="button" dataOnly="0" labelOnly="1" outline="0" axis="axisRow" fieldPosition="1"/>
    </format>
    <format dxfId="1043">
      <pivotArea field="13" type="button" dataOnly="0" labelOnly="1" outline="0" axis="axisRow" fieldPosition="2"/>
    </format>
    <format dxfId="1042">
      <pivotArea field="8" type="button" dataOnly="0" labelOnly="1" outline="0" axis="axisRow" fieldPosition="3"/>
    </format>
    <format dxfId="1041">
      <pivotArea field="9" type="button" dataOnly="0" labelOnly="1" outline="0" axis="axisRow" fieldPosition="4"/>
    </format>
    <format dxfId="1040">
      <pivotArea field="32" type="button" dataOnly="0" labelOnly="1" outline="0" axis="axisRow" fieldPosition="5"/>
    </format>
    <format dxfId="1039">
      <pivotArea field="10" type="button" dataOnly="0" labelOnly="1" outline="0" axis="axisRow" fieldPosition="6"/>
    </format>
    <format dxfId="1038">
      <pivotArea field="11" type="button" dataOnly="0" labelOnly="1" outline="0" axis="axisRow" fieldPosition="7"/>
    </format>
    <format dxfId="1037">
      <pivotArea field="12" type="button" dataOnly="0" labelOnly="1" outline="0" axis="axisRow" fieldPosition="8"/>
    </format>
    <format dxfId="1036">
      <pivotArea field="14" type="button" dataOnly="0" labelOnly="1" outline="0" axis="axisRow" fieldPosition="9"/>
    </format>
    <format dxfId="1035">
      <pivotArea field="16" type="button" dataOnly="0" labelOnly="1" outline="0" axis="axisRow" fieldPosition="11"/>
    </format>
    <format dxfId="1034">
      <pivotArea field="21" type="button" dataOnly="0" labelOnly="1" outline="0" axis="axisRow" fieldPosition="12"/>
    </format>
    <format dxfId="1033">
      <pivotArea field="22" type="button" dataOnly="0" labelOnly="1" outline="0" axis="axisRow" fieldPosition="13"/>
    </format>
    <format dxfId="1032">
      <pivotArea field="23" type="button" dataOnly="0" labelOnly="1" outline="0" axis="axisRow" fieldPosition="14"/>
    </format>
    <format dxfId="1031">
      <pivotArea field="15" type="button" dataOnly="0" labelOnly="1" outline="0" axis="axisRow" fieldPosition="10"/>
    </format>
    <format dxfId="1030">
      <pivotArea dataOnly="0" labelOnly="1" outline="0" fieldPosition="0">
        <references count="1">
          <reference field="6" count="9">
            <x v="11"/>
            <x v="14"/>
            <x v="30"/>
            <x v="41"/>
            <x v="45"/>
            <x v="48"/>
            <x v="49"/>
            <x v="56"/>
            <x v="58"/>
          </reference>
        </references>
      </pivotArea>
    </format>
    <format dxfId="1029">
      <pivotArea dataOnly="0" labelOnly="1" grandRow="1" outline="0" fieldPosition="0"/>
    </format>
    <format dxfId="1028">
      <pivotArea dataOnly="0" labelOnly="1" outline="0" fieldPosition="0">
        <references count="2">
          <reference field="6" count="1" selected="0">
            <x v="11"/>
          </reference>
          <reference field="7" count="1">
            <x v="35"/>
          </reference>
        </references>
      </pivotArea>
    </format>
    <format dxfId="1027">
      <pivotArea dataOnly="0" labelOnly="1" outline="0" fieldPosition="0">
        <references count="2">
          <reference field="6" count="1" selected="0">
            <x v="14"/>
          </reference>
          <reference field="7" count="1">
            <x v="8"/>
          </reference>
        </references>
      </pivotArea>
    </format>
    <format dxfId="1026">
      <pivotArea dataOnly="0" labelOnly="1" outline="0" fieldPosition="0">
        <references count="2">
          <reference field="6" count="1" selected="0">
            <x v="30"/>
          </reference>
          <reference field="7" count="1">
            <x v="30"/>
          </reference>
        </references>
      </pivotArea>
    </format>
    <format dxfId="1025">
      <pivotArea dataOnly="0" labelOnly="1" outline="0" fieldPosition="0">
        <references count="2">
          <reference field="6" count="1" selected="0">
            <x v="41"/>
          </reference>
          <reference field="7" count="1">
            <x v="59"/>
          </reference>
        </references>
      </pivotArea>
    </format>
    <format dxfId="1024">
      <pivotArea dataOnly="0" labelOnly="1" outline="0" fieldPosition="0">
        <references count="2">
          <reference field="6" count="1" selected="0">
            <x v="45"/>
          </reference>
          <reference field="7" count="1">
            <x v="49"/>
          </reference>
        </references>
      </pivotArea>
    </format>
    <format dxfId="1023">
      <pivotArea dataOnly="0" labelOnly="1" outline="0" fieldPosition="0">
        <references count="2">
          <reference field="6" count="1" selected="0">
            <x v="48"/>
          </reference>
          <reference field="7" count="1">
            <x v="63"/>
          </reference>
        </references>
      </pivotArea>
    </format>
    <format dxfId="1022">
      <pivotArea dataOnly="0" labelOnly="1" outline="0" fieldPosition="0">
        <references count="2">
          <reference field="6" count="1" selected="0">
            <x v="49"/>
          </reference>
          <reference field="7" count="1">
            <x v="46"/>
          </reference>
        </references>
      </pivotArea>
    </format>
    <format dxfId="1021">
      <pivotArea dataOnly="0" labelOnly="1" outline="0" fieldPosition="0">
        <references count="2">
          <reference field="6" count="1" selected="0">
            <x v="56"/>
          </reference>
          <reference field="7" count="1">
            <x v="7"/>
          </reference>
        </references>
      </pivotArea>
    </format>
    <format dxfId="1020">
      <pivotArea dataOnly="0" labelOnly="1" outline="0" fieldPosition="0">
        <references count="2">
          <reference field="6" count="1" selected="0">
            <x v="58"/>
          </reference>
          <reference field="7" count="1">
            <x v="60"/>
          </reference>
        </references>
      </pivotArea>
    </format>
    <format dxfId="1019">
      <pivotArea dataOnly="0" labelOnly="1" outline="0" fieldPosition="0">
        <references count="3">
          <reference field="6" count="1" selected="0">
            <x v="11"/>
          </reference>
          <reference field="7" count="1" selected="0">
            <x v="35"/>
          </reference>
          <reference field="13" count="1">
            <x v="51"/>
          </reference>
        </references>
      </pivotArea>
    </format>
    <format dxfId="1018">
      <pivotArea dataOnly="0" labelOnly="1" outline="0" fieldPosition="0">
        <references count="3">
          <reference field="6" count="1" selected="0">
            <x v="14"/>
          </reference>
          <reference field="7" count="1" selected="0">
            <x v="8"/>
          </reference>
          <reference field="13" count="2">
            <x v="26"/>
            <x v="51"/>
          </reference>
        </references>
      </pivotArea>
    </format>
    <format dxfId="1017">
      <pivotArea dataOnly="0" labelOnly="1" outline="0" fieldPosition="0">
        <references count="3">
          <reference field="6" count="1" selected="0">
            <x v="49"/>
          </reference>
          <reference field="7" count="1" selected="0">
            <x v="46"/>
          </reference>
          <reference field="13" count="2">
            <x v="30"/>
            <x v="51"/>
          </reference>
        </references>
      </pivotArea>
    </format>
    <format dxfId="1016">
      <pivotArea dataOnly="0" labelOnly="1" outline="0" fieldPosition="0">
        <references count="3">
          <reference field="6" count="1" selected="0">
            <x v="56"/>
          </reference>
          <reference field="7" count="1" selected="0">
            <x v="7"/>
          </reference>
          <reference field="13" count="1">
            <x v="43"/>
          </reference>
        </references>
      </pivotArea>
    </format>
    <format dxfId="1015">
      <pivotArea dataOnly="0" labelOnly="1" outline="0" fieldPosition="0">
        <references count="3">
          <reference field="6" count="1" selected="0">
            <x v="58"/>
          </reference>
          <reference field="7" count="1" selected="0">
            <x v="60"/>
          </reference>
          <reference field="13" count="1">
            <x v="51"/>
          </reference>
        </references>
      </pivotArea>
    </format>
    <format dxfId="1014">
      <pivotArea dataOnly="0" labelOnly="1" outline="0" fieldPosition="0">
        <references count="4">
          <reference field="6" count="1" selected="0">
            <x v="11"/>
          </reference>
          <reference field="7" count="1" selected="0">
            <x v="35"/>
          </reference>
          <reference field="8" count="1">
            <x v="0"/>
          </reference>
          <reference field="13" count="1" selected="0">
            <x v="51"/>
          </reference>
        </references>
      </pivotArea>
    </format>
    <format dxfId="1013">
      <pivotArea dataOnly="0" labelOnly="1" outline="0" fieldPosition="0">
        <references count="4">
          <reference field="6" count="1" selected="0">
            <x v="41"/>
          </reference>
          <reference field="7" count="1" selected="0">
            <x v="59"/>
          </reference>
          <reference field="8" count="1">
            <x v="3"/>
          </reference>
          <reference field="13" count="1" selected="0">
            <x v="51"/>
          </reference>
        </references>
      </pivotArea>
    </format>
    <format dxfId="1012">
      <pivotArea dataOnly="0" labelOnly="1" outline="0" fieldPosition="0">
        <references count="4">
          <reference field="6" count="1" selected="0">
            <x v="45"/>
          </reference>
          <reference field="7" count="1" selected="0">
            <x v="49"/>
          </reference>
          <reference field="8" count="1">
            <x v="0"/>
          </reference>
          <reference field="13" count="1" selected="0">
            <x v="51"/>
          </reference>
        </references>
      </pivotArea>
    </format>
    <format dxfId="1011">
      <pivotArea dataOnly="0" labelOnly="1" outline="0" fieldPosition="0">
        <references count="4">
          <reference field="6" count="1" selected="0">
            <x v="48"/>
          </reference>
          <reference field="7" count="1" selected="0">
            <x v="63"/>
          </reference>
          <reference field="8" count="1">
            <x v="2"/>
          </reference>
          <reference field="13" count="1" selected="0">
            <x v="51"/>
          </reference>
        </references>
      </pivotArea>
    </format>
    <format dxfId="1010">
      <pivotArea dataOnly="0" labelOnly="1" outline="0" fieldPosition="0">
        <references count="4">
          <reference field="6" count="1" selected="0">
            <x v="49"/>
          </reference>
          <reference field="7" count="1" selected="0">
            <x v="46"/>
          </reference>
          <reference field="8" count="1">
            <x v="0"/>
          </reference>
          <reference field="13" count="1" selected="0">
            <x v="30"/>
          </reference>
        </references>
      </pivotArea>
    </format>
    <format dxfId="1009">
      <pivotArea dataOnly="0" labelOnly="1" outline="0" fieldPosition="0">
        <references count="5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>
            <x v="9"/>
          </reference>
          <reference field="13" count="1" selected="0">
            <x v="51"/>
          </reference>
        </references>
      </pivotArea>
    </format>
    <format dxfId="1008">
      <pivotArea dataOnly="0" labelOnly="1" outline="0" fieldPosition="0">
        <references count="5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>
            <x v="0"/>
          </reference>
          <reference field="13" count="1" selected="0">
            <x v="51"/>
          </reference>
        </references>
      </pivotArea>
    </format>
    <format dxfId="1007">
      <pivotArea dataOnly="0" labelOnly="1" outline="0" fieldPosition="0">
        <references count="5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>
            <x v="9"/>
          </reference>
          <reference field="13" count="1" selected="0">
            <x v="51"/>
          </reference>
        </references>
      </pivotArea>
    </format>
    <format dxfId="1006">
      <pivotArea dataOnly="0" labelOnly="1" outline="0" fieldPosition="0">
        <references count="6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3" count="1" selected="0">
            <x v="51"/>
          </reference>
          <reference field="32" count="1">
            <x v="2"/>
          </reference>
        </references>
      </pivotArea>
    </format>
    <format dxfId="1005">
      <pivotArea dataOnly="0" labelOnly="1" outline="0" fieldPosition="0">
        <references count="6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3" count="1" selected="0">
            <x v="51"/>
          </reference>
          <reference field="32" count="1">
            <x v="1"/>
          </reference>
        </references>
      </pivotArea>
    </format>
    <format dxfId="1004">
      <pivotArea dataOnly="0" labelOnly="1" outline="0" fieldPosition="0">
        <references count="6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 selected="0">
            <x v="0"/>
          </reference>
          <reference field="13" count="1" selected="0">
            <x v="51"/>
          </reference>
          <reference field="32" count="1">
            <x v="2"/>
          </reference>
        </references>
      </pivotArea>
    </format>
    <format dxfId="1003">
      <pivotArea dataOnly="0" labelOnly="1" outline="0" fieldPosition="0">
        <references count="6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3" count="1" selected="0">
            <x v="51"/>
          </reference>
          <reference field="32" count="1">
            <x v="4"/>
          </reference>
        </references>
      </pivotArea>
    </format>
    <format dxfId="1002">
      <pivotArea dataOnly="0" labelOnly="1" outline="0" fieldPosition="0">
        <references count="6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3" count="1" selected="0">
            <x v="30"/>
          </reference>
          <reference field="32" count="1">
            <x v="2"/>
          </reference>
        </references>
      </pivotArea>
    </format>
    <format dxfId="1001">
      <pivotArea dataOnly="0" labelOnly="1" outline="0" fieldPosition="0">
        <references count="6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3" count="1" selected="0">
            <x v="43"/>
          </reference>
          <reference field="32" count="1">
            <x v="3"/>
          </reference>
        </references>
      </pivotArea>
    </format>
    <format dxfId="1000">
      <pivotArea dataOnly="0" labelOnly="1" outline="0" fieldPosition="0">
        <references count="7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>
            <x v="188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99">
      <pivotArea dataOnly="0" labelOnly="1" outline="0" fieldPosition="0">
        <references count="7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>
            <x v="154"/>
          </reference>
          <reference field="13" count="1" selected="0">
            <x v="26"/>
          </reference>
          <reference field="32" count="1" selected="0">
            <x v="2"/>
          </reference>
        </references>
      </pivotArea>
    </format>
    <format dxfId="998">
      <pivotArea dataOnly="0" labelOnly="1" outline="0" fieldPosition="0">
        <references count="7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5">
            <x v="0"/>
            <x v="1"/>
            <x v="146"/>
            <x v="155"/>
            <x v="302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97">
      <pivotArea dataOnly="0" labelOnly="1" outline="0" fieldPosition="0">
        <references count="7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2">
            <x v="195"/>
            <x v="198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96">
      <pivotArea dataOnly="0" labelOnly="1" outline="0" fieldPosition="0">
        <references count="7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0"/>
          </reference>
          <reference field="9" count="1" selected="0">
            <x v="9"/>
          </reference>
          <reference field="10" count="1">
            <x v="86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95">
      <pivotArea dataOnly="0" labelOnly="1" outline="0" fieldPosition="0">
        <references count="7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>
            <x v="299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94">
      <pivotArea dataOnly="0" labelOnly="1" outline="0" fieldPosition="0">
        <references count="7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 selected="0">
            <x v="0"/>
          </reference>
          <reference field="10" count="1">
            <x v="277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93">
      <pivotArea dataOnly="0" labelOnly="1" outline="0" fieldPosition="0">
        <references count="7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>
            <x v="32"/>
          </reference>
          <reference field="13" count="1" selected="0">
            <x v="51"/>
          </reference>
          <reference field="32" count="1" selected="0">
            <x v="4"/>
          </reference>
        </references>
      </pivotArea>
    </format>
    <format dxfId="992">
      <pivotArea dataOnly="0" labelOnly="1" outline="0" fieldPosition="0">
        <references count="7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2">
            <x v="239"/>
            <x v="241"/>
          </reference>
          <reference field="13" count="1" selected="0">
            <x v="30"/>
          </reference>
          <reference field="32" count="1" selected="0">
            <x v="2"/>
          </reference>
        </references>
      </pivotArea>
    </format>
    <format dxfId="991">
      <pivotArea dataOnly="0" labelOnly="1" outline="0" fieldPosition="0">
        <references count="7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>
            <x v="236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90">
      <pivotArea dataOnly="0" labelOnly="1" outline="0" fieldPosition="0">
        <references count="7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>
            <x v="299"/>
          </reference>
          <reference field="13" count="1" selected="0">
            <x v="43"/>
          </reference>
          <reference field="32" count="1" selected="0">
            <x v="3"/>
          </reference>
        </references>
      </pivotArea>
    </format>
    <format dxfId="989">
      <pivotArea dataOnly="0" labelOnly="1" outline="0" fieldPosition="0">
        <references count="7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>
            <x v="127"/>
          </reference>
          <reference field="13" count="1" selected="0">
            <x v="51"/>
          </reference>
          <reference field="32" count="1" selected="0">
            <x v="3"/>
          </reference>
        </references>
      </pivotArea>
    </format>
    <format dxfId="988">
      <pivotArea dataOnly="0" labelOnly="1" outline="0" fieldPosition="0">
        <references count="8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>
            <x v="2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87">
      <pivotArea dataOnly="0" labelOnly="1" outline="0" fieldPosition="0">
        <references count="8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"/>
          </reference>
          <reference field="11" count="1">
            <x v="0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86">
      <pivotArea dataOnly="0" labelOnly="1" outline="0" fieldPosition="0">
        <references count="8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5"/>
          </reference>
          <reference field="11" count="1">
            <x v="1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85">
      <pivotArea dataOnly="0" labelOnly="1" outline="0" fieldPosition="0">
        <references count="8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5"/>
          </reference>
          <reference field="11" count="1">
            <x v="2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84">
      <pivotArea dataOnly="0" labelOnly="1" outline="0" fieldPosition="0">
        <references count="8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8"/>
          </reference>
          <reference field="11" count="1">
            <x v="8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83">
      <pivotArea dataOnly="0" labelOnly="1" outline="0" fieldPosition="0">
        <references count="8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86"/>
          </reference>
          <reference field="11" count="1">
            <x v="2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82">
      <pivotArea dataOnly="0" labelOnly="1" outline="0" fieldPosition="0">
        <references count="8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>
            <x v="8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81">
      <pivotArea dataOnly="0" labelOnly="1" outline="0" fieldPosition="0">
        <references count="8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 selected="0">
            <x v="32"/>
          </reference>
          <reference field="11" count="1">
            <x v="2"/>
          </reference>
          <reference field="13" count="1" selected="0">
            <x v="51"/>
          </reference>
          <reference field="32" count="1" selected="0">
            <x v="4"/>
          </reference>
        </references>
      </pivotArea>
    </format>
    <format dxfId="980">
      <pivotArea dataOnly="0" labelOnly="1" outline="0" fieldPosition="0">
        <references count="8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2">
            <x v="4"/>
            <x v="8"/>
          </reference>
          <reference field="13" count="1" selected="0">
            <x v="30"/>
          </reference>
          <reference field="32" count="1" selected="0">
            <x v="2"/>
          </reference>
        </references>
      </pivotArea>
    </format>
    <format dxfId="979">
      <pivotArea dataOnly="0" labelOnly="1" outline="0" fieldPosition="0">
        <references count="8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99"/>
          </reference>
          <reference field="11" count="1">
            <x v="6"/>
          </reference>
          <reference field="13" count="1" selected="0">
            <x v="43"/>
          </reference>
          <reference field="32" count="1" selected="0">
            <x v="3"/>
          </reference>
        </references>
      </pivotArea>
    </format>
    <format dxfId="978">
      <pivotArea dataOnly="0" labelOnly="1" outline="0" fieldPosition="0">
        <references count="8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27"/>
          </reference>
          <reference field="11" count="1">
            <x v="0"/>
          </reference>
          <reference field="13" count="1" selected="0">
            <x v="51"/>
          </reference>
          <reference field="32" count="1" selected="0">
            <x v="3"/>
          </reference>
        </references>
      </pivotArea>
    </format>
    <format dxfId="977">
      <pivotArea dataOnly="0" labelOnly="1" outline="0" fieldPosition="0">
        <references count="9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>
            <x v="21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76">
      <pivotArea dataOnly="0" labelOnly="1" outline="0" fieldPosition="0">
        <references count="9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"/>
          </reference>
          <reference field="11" count="1" selected="0">
            <x v="0"/>
          </reference>
          <reference field="12" count="1">
            <x v="5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75">
      <pivotArea dataOnly="0" labelOnly="1" outline="0" fieldPosition="0">
        <references count="9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5"/>
          </reference>
          <reference field="11" count="1" selected="0">
            <x v="1"/>
          </reference>
          <reference field="12" count="1">
            <x v="16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74">
      <pivotArea dataOnly="0" labelOnly="1" outline="0" fieldPosition="0">
        <references count="9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5"/>
          </reference>
          <reference field="11" count="1" selected="0">
            <x v="2"/>
          </reference>
          <reference field="12" count="1">
            <x v="23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73">
      <pivotArea dataOnly="0" labelOnly="1" outline="0" fieldPosition="0">
        <references count="9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8"/>
          </reference>
          <reference field="11" count="1" selected="0">
            <x v="8"/>
          </reference>
          <reference field="12" count="1">
            <x v="47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72">
      <pivotArea dataOnly="0" labelOnly="1" outline="0" fieldPosition="0">
        <references count="9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86"/>
          </reference>
          <reference field="11" count="1" selected="0">
            <x v="2"/>
          </reference>
          <reference field="12" count="1">
            <x v="23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71">
      <pivotArea dataOnly="0" labelOnly="1" outline="0" fieldPosition="0">
        <references count="9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2">
            <x v="36"/>
            <x v="74"/>
          </reference>
          <reference field="13" count="1" selected="0">
            <x v="51"/>
          </reference>
          <reference field="32" count="1" selected="0">
            <x v="1"/>
          </reference>
        </references>
      </pivotArea>
    </format>
    <format dxfId="970">
      <pivotArea dataOnly="0" labelOnly="1" outline="0" fieldPosition="0">
        <references count="9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 selected="0">
            <x v="0"/>
          </reference>
          <reference field="10" count="1" selected="0">
            <x v="277"/>
          </reference>
          <reference field="11" count="1" selected="0">
            <x v="8"/>
          </reference>
          <reference field="12" count="1">
            <x v="66"/>
          </reference>
          <reference field="13" count="1" selected="0">
            <x v="51"/>
          </reference>
          <reference field="32" count="1" selected="0">
            <x v="2"/>
          </reference>
        </references>
      </pivotArea>
    </format>
    <format dxfId="969">
      <pivotArea dataOnly="0" labelOnly="1" outline="0" fieldPosition="0">
        <references count="9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 selected="0">
            <x v="32"/>
          </reference>
          <reference field="11" count="1" selected="0">
            <x v="2"/>
          </reference>
          <reference field="12" count="1">
            <x v="23"/>
          </reference>
          <reference field="13" count="1" selected="0">
            <x v="51"/>
          </reference>
          <reference field="32" count="1" selected="0">
            <x v="4"/>
          </reference>
        </references>
      </pivotArea>
    </format>
    <format dxfId="968">
      <pivotArea dataOnly="0" labelOnly="1" outline="0" fieldPosition="0">
        <references count="9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4"/>
          </reference>
          <reference field="12" count="1">
            <x v="2"/>
          </reference>
          <reference field="13" count="1" selected="0">
            <x v="30"/>
          </reference>
          <reference field="32" count="1" selected="0">
            <x v="2"/>
          </reference>
        </references>
      </pivotArea>
    </format>
    <format dxfId="967">
      <pivotArea dataOnly="0" labelOnly="1" outline="0" fieldPosition="0">
        <references count="9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8"/>
          </reference>
          <reference field="12" count="1">
            <x v="48"/>
          </reference>
          <reference field="13" count="1" selected="0">
            <x v="30"/>
          </reference>
          <reference field="32" count="1" selected="0">
            <x v="2"/>
          </reference>
        </references>
      </pivotArea>
    </format>
    <format dxfId="966">
      <pivotArea dataOnly="0" labelOnly="1" outline="0" fieldPosition="0">
        <references count="9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6"/>
          </reference>
          <reference field="12" count="1">
            <x v="80"/>
          </reference>
          <reference field="13" count="1" selected="0">
            <x v="43"/>
          </reference>
          <reference field="32" count="1" selected="0">
            <x v="3"/>
          </reference>
        </references>
      </pivotArea>
    </format>
    <format dxfId="965">
      <pivotArea dataOnly="0" labelOnly="1" outline="0" fieldPosition="0">
        <references count="9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27"/>
          </reference>
          <reference field="11" count="1" selected="0">
            <x v="0"/>
          </reference>
          <reference field="12" count="1">
            <x v="5"/>
          </reference>
          <reference field="13" count="1" selected="0">
            <x v="51"/>
          </reference>
          <reference field="32" count="1" selected="0">
            <x v="3"/>
          </reference>
        </references>
      </pivotArea>
    </format>
    <format dxfId="964">
      <pivotArea dataOnly="0" labelOnly="1" outline="0" fieldPosition="0">
        <references count="10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>
            <x v="5"/>
          </reference>
          <reference field="32" count="1" selected="0">
            <x v="2"/>
          </reference>
        </references>
      </pivotArea>
    </format>
    <format dxfId="963">
      <pivotArea dataOnly="0" labelOnly="1" outline="0" fieldPosition="0">
        <references count="10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36"/>
          </reference>
          <reference field="13" count="1" selected="0">
            <x v="51"/>
          </reference>
          <reference field="14" count="1">
            <x v="1"/>
          </reference>
          <reference field="32" count="1" selected="0">
            <x v="1"/>
          </reference>
        </references>
      </pivotArea>
    </format>
    <format dxfId="962">
      <pivotArea dataOnly="0" labelOnly="1" outline="0" fieldPosition="0">
        <references count="10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74"/>
          </reference>
          <reference field="13" count="1" selected="0">
            <x v="51"/>
          </reference>
          <reference field="14" count="1">
            <x v="16"/>
          </reference>
          <reference field="32" count="1" selected="0">
            <x v="1"/>
          </reference>
        </references>
      </pivotArea>
    </format>
    <format dxfId="961">
      <pivotArea dataOnly="0" labelOnly="1" outline="0" fieldPosition="0">
        <references count="10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 selected="0">
            <x v="0"/>
          </reference>
          <reference field="10" count="1" selected="0">
            <x v="277"/>
          </reference>
          <reference field="11" count="1" selected="0">
            <x v="8"/>
          </reference>
          <reference field="12" count="1" selected="0">
            <x v="66"/>
          </reference>
          <reference field="13" count="1" selected="0">
            <x v="51"/>
          </reference>
          <reference field="14" count="1">
            <x v="0"/>
          </reference>
          <reference field="32" count="1" selected="0">
            <x v="2"/>
          </reference>
        </references>
      </pivotArea>
    </format>
    <format dxfId="960">
      <pivotArea dataOnly="0" labelOnly="1" outline="0" fieldPosition="0">
        <references count="10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 selected="0">
            <x v="32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>
            <x v="5"/>
          </reference>
          <reference field="32" count="1" selected="0">
            <x v="4"/>
          </reference>
        </references>
      </pivotArea>
    </format>
    <format dxfId="959">
      <pivotArea dataOnly="0" labelOnly="1" outline="0" fieldPosition="0">
        <references count="10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6"/>
          </reference>
          <reference field="12" count="1" selected="0">
            <x v="80"/>
          </reference>
          <reference field="13" count="1" selected="0">
            <x v="43"/>
          </reference>
          <reference field="14" count="1">
            <x v="20"/>
          </reference>
          <reference field="32" count="1" selected="0">
            <x v="3"/>
          </reference>
        </references>
      </pivotArea>
    </format>
    <format dxfId="958">
      <pivotArea dataOnly="0" labelOnly="1" outline="0" fieldPosition="0">
        <references count="10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27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>
            <x v="5"/>
          </reference>
          <reference field="32" count="1" selected="0">
            <x v="3"/>
          </reference>
        </references>
      </pivotArea>
    </format>
    <format dxfId="957">
      <pivotArea dataOnly="0" labelOnly="1" outline="0" fieldPosition="0">
        <references count="11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92"/>
          </reference>
          <reference field="32" count="1" selected="0">
            <x v="2"/>
          </reference>
        </references>
      </pivotArea>
    </format>
    <format dxfId="956">
      <pivotArea dataOnly="0" labelOnly="1" outline="0" fieldPosition="0">
        <references count="11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4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26"/>
          </reference>
          <reference field="14" count="1" selected="0">
            <x v="5"/>
          </reference>
          <reference field="16" count="1">
            <x v="84"/>
          </reference>
          <reference field="32" count="1" selected="0">
            <x v="2"/>
          </reference>
        </references>
      </pivotArea>
    </format>
    <format dxfId="955">
      <pivotArea dataOnly="0" labelOnly="1" outline="0" fieldPosition="0">
        <references count="11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0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46"/>
          </reference>
          <reference field="32" count="1" selected="0">
            <x v="2"/>
          </reference>
        </references>
      </pivotArea>
    </format>
    <format dxfId="954">
      <pivotArea dataOnly="0" labelOnly="1" outline="0" fieldPosition="0">
        <references count="11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41"/>
          </reference>
          <reference field="32" count="1" selected="0">
            <x v="2"/>
          </reference>
        </references>
      </pivotArea>
    </format>
    <format dxfId="953">
      <pivotArea dataOnly="0" labelOnly="1" outline="0" fieldPosition="0">
        <references count="11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46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49"/>
          </reference>
          <reference field="32" count="1" selected="0">
            <x v="2"/>
          </reference>
        </references>
      </pivotArea>
    </format>
    <format dxfId="952">
      <pivotArea dataOnly="0" labelOnly="1" outline="0" fieldPosition="0">
        <references count="11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5"/>
          </reference>
          <reference field="11" count="1" selected="0">
            <x v="1"/>
          </reference>
          <reference field="12" count="1" selected="0">
            <x v="16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41"/>
          </reference>
          <reference field="32" count="1" selected="0">
            <x v="2"/>
          </reference>
        </references>
      </pivotArea>
    </format>
    <format dxfId="951">
      <pivotArea dataOnly="0" labelOnly="1" outline="0" fieldPosition="0">
        <references count="11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302"/>
          </reference>
          <reference field="11" count="1" selected="0">
            <x v="1"/>
          </reference>
          <reference field="12" count="1" selected="0">
            <x v="16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35"/>
          </reference>
          <reference field="32" count="1" selected="0">
            <x v="2"/>
          </reference>
        </references>
      </pivotArea>
    </format>
    <format dxfId="950">
      <pivotArea dataOnly="0" labelOnly="1" outline="0" fieldPosition="0">
        <references count="11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5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95"/>
          </reference>
          <reference field="32" count="1" selected="0">
            <x v="1"/>
          </reference>
        </references>
      </pivotArea>
    </format>
    <format dxfId="949">
      <pivotArea dataOnly="0" labelOnly="1" outline="0" fieldPosition="0">
        <references count="11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36"/>
          </reference>
          <reference field="13" count="1" selected="0">
            <x v="51"/>
          </reference>
          <reference field="14" count="1" selected="0">
            <x v="1"/>
          </reference>
          <reference field="16" count="1">
            <x v="15"/>
          </reference>
          <reference field="32" count="1" selected="0">
            <x v="1"/>
          </reference>
        </references>
      </pivotArea>
    </format>
    <format dxfId="948">
      <pivotArea dataOnly="0" labelOnly="1" outline="0" fieldPosition="0">
        <references count="11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 selected="0">
            <x v="32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95"/>
          </reference>
          <reference field="32" count="1" selected="0">
            <x v="4"/>
          </reference>
        </references>
      </pivotArea>
    </format>
    <format dxfId="947">
      <pivotArea dataOnly="0" labelOnly="1" outline="0" fieldPosition="0">
        <references count="11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4"/>
          </reference>
          <reference field="12" count="1" selected="0">
            <x v="2"/>
          </reference>
          <reference field="13" count="1" selected="0">
            <x v="30"/>
          </reference>
          <reference field="14" count="1" selected="0">
            <x v="5"/>
          </reference>
          <reference field="16" count="1">
            <x v="49"/>
          </reference>
          <reference field="32" count="1" selected="0">
            <x v="2"/>
          </reference>
        </references>
      </pivotArea>
    </format>
    <format dxfId="946">
      <pivotArea dataOnly="0" labelOnly="1" outline="0" fieldPosition="0">
        <references count="11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30"/>
          </reference>
          <reference field="14" count="1" selected="0">
            <x v="5"/>
          </reference>
          <reference field="16" count="1">
            <x v="72"/>
          </reference>
          <reference field="32" count="1" selected="0">
            <x v="2"/>
          </reference>
        </references>
      </pivotArea>
    </format>
    <format dxfId="945">
      <pivotArea dataOnly="0" labelOnly="1" outline="0" fieldPosition="0">
        <references count="11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41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30"/>
          </reference>
          <reference field="14" count="1" selected="0">
            <x v="5"/>
          </reference>
          <reference field="16" count="1">
            <x v="64"/>
          </reference>
          <reference field="32" count="1" selected="0">
            <x v="2"/>
          </reference>
        </references>
      </pivotArea>
    </format>
    <format dxfId="944">
      <pivotArea dataOnly="0" labelOnly="1" outline="0" fieldPosition="0">
        <references count="11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6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56"/>
          </reference>
          <reference field="32" count="1" selected="0">
            <x v="2"/>
          </reference>
        </references>
      </pivotArea>
    </format>
    <format dxfId="943">
      <pivotArea dataOnly="0" labelOnly="1" outline="0" fieldPosition="0">
        <references count="11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6"/>
          </reference>
          <reference field="12" count="1" selected="0">
            <x v="80"/>
          </reference>
          <reference field="13" count="1" selected="0">
            <x v="43"/>
          </reference>
          <reference field="14" count="1" selected="0">
            <x v="20"/>
          </reference>
          <reference field="16" count="1">
            <x v="93"/>
          </reference>
          <reference field="32" count="1" selected="0">
            <x v="3"/>
          </reference>
        </references>
      </pivotArea>
    </format>
    <format dxfId="942">
      <pivotArea dataOnly="0" labelOnly="1" outline="0" fieldPosition="0">
        <references count="11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27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6" count="1">
            <x v="85"/>
          </reference>
          <reference field="32" count="1" selected="0">
            <x v="3"/>
          </reference>
        </references>
      </pivotArea>
    </format>
    <format dxfId="941">
      <pivotArea dataOnly="0" labelOnly="1" outline="0" fieldPosition="0">
        <references count="12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2"/>
          </reference>
          <reference field="21" count="0"/>
          <reference field="32" count="1" selected="0">
            <x v="2"/>
          </reference>
        </references>
      </pivotArea>
    </format>
    <format dxfId="940">
      <pivotArea dataOnly="0" labelOnly="1" outline="0" fieldPosition="0">
        <references count="13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2"/>
          </reference>
          <reference field="21" count="0" selected="0"/>
          <reference field="22" count="1">
            <x v="55"/>
          </reference>
          <reference field="32" count="1" selected="0">
            <x v="2"/>
          </reference>
        </references>
      </pivotArea>
    </format>
    <format dxfId="939">
      <pivotArea dataOnly="0" labelOnly="1" outline="0" fieldPosition="0">
        <references count="13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4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26"/>
          </reference>
          <reference field="14" count="1" selected="0">
            <x v="5"/>
          </reference>
          <reference field="16" count="1" selected="0">
            <x v="84"/>
          </reference>
          <reference field="21" count="0" selected="0"/>
          <reference field="22" count="1">
            <x v="53"/>
          </reference>
          <reference field="32" count="1" selected="0">
            <x v="2"/>
          </reference>
        </references>
      </pivotArea>
    </format>
    <format dxfId="938">
      <pivotArea dataOnly="0" labelOnly="1" outline="0" fieldPosition="0">
        <references count="13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5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5"/>
          </reference>
          <reference field="21" count="0" selected="0"/>
          <reference field="22" count="1">
            <x v="52"/>
          </reference>
          <reference field="32" count="1" selected="0">
            <x v="1"/>
          </reference>
        </references>
      </pivotArea>
    </format>
    <format dxfId="937">
      <pivotArea dataOnly="0" labelOnly="1" outline="0" fieldPosition="0">
        <references count="13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8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5"/>
          </reference>
          <reference field="21" count="0" selected="0"/>
          <reference field="22" count="1">
            <x v="51"/>
          </reference>
          <reference field="32" count="1" selected="0">
            <x v="1"/>
          </reference>
        </references>
      </pivotArea>
    </format>
    <format dxfId="936">
      <pivotArea dataOnly="0" labelOnly="1" outline="0" fieldPosition="0">
        <references count="13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86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5"/>
          </reference>
          <reference field="21" count="0" selected="0"/>
          <reference field="22" count="1">
            <x v="52"/>
          </reference>
          <reference field="32" count="1" selected="0">
            <x v="1"/>
          </reference>
        </references>
      </pivotArea>
    </format>
    <format dxfId="935">
      <pivotArea dataOnly="0" labelOnly="1" outline="0" fieldPosition="0">
        <references count="13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36"/>
          </reference>
          <reference field="13" count="1" selected="0">
            <x v="51"/>
          </reference>
          <reference field="14" count="1" selected="0">
            <x v="1"/>
          </reference>
          <reference field="16" count="1" selected="0">
            <x v="15"/>
          </reference>
          <reference field="21" count="0" selected="0"/>
          <reference field="22" count="1">
            <x v="51"/>
          </reference>
          <reference field="32" count="1" selected="0">
            <x v="1"/>
          </reference>
        </references>
      </pivotArea>
    </format>
    <format dxfId="934">
      <pivotArea dataOnly="0" labelOnly="1" outline="0" fieldPosition="0">
        <references count="13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 selected="0">
            <x v="0"/>
          </reference>
          <reference field="10" count="1" selected="0">
            <x v="277"/>
          </reference>
          <reference field="11" count="1" selected="0">
            <x v="8"/>
          </reference>
          <reference field="12" count="1" selected="0">
            <x v="66"/>
          </reference>
          <reference field="13" count="1" selected="0">
            <x v="51"/>
          </reference>
          <reference field="14" count="1" selected="0">
            <x v="0"/>
          </reference>
          <reference field="16" count="1" selected="0">
            <x v="15"/>
          </reference>
          <reference field="21" count="0" selected="0"/>
          <reference field="22" count="1">
            <x v="52"/>
          </reference>
          <reference field="32" count="1" selected="0">
            <x v="2"/>
          </reference>
        </references>
      </pivotArea>
    </format>
    <format dxfId="933">
      <pivotArea dataOnly="0" labelOnly="1" outline="0" fieldPosition="0">
        <references count="13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4"/>
          </reference>
          <reference field="12" count="1" selected="0">
            <x v="2"/>
          </reference>
          <reference field="13" count="1" selected="0">
            <x v="30"/>
          </reference>
          <reference field="14" count="1" selected="0">
            <x v="5"/>
          </reference>
          <reference field="16" count="1" selected="0">
            <x v="49"/>
          </reference>
          <reference field="21" count="0" selected="0"/>
          <reference field="22" count="1">
            <x v="53"/>
          </reference>
          <reference field="32" count="1" selected="0">
            <x v="2"/>
          </reference>
        </references>
      </pivotArea>
    </format>
    <format dxfId="932">
      <pivotArea dataOnly="0" labelOnly="1" outline="0" fieldPosition="0">
        <references count="13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30"/>
          </reference>
          <reference field="14" count="1" selected="0">
            <x v="5"/>
          </reference>
          <reference field="16" count="1" selected="0">
            <x v="72"/>
          </reference>
          <reference field="21" count="0" selected="0"/>
          <reference field="22" count="1">
            <x v="52"/>
          </reference>
          <reference field="32" count="1" selected="0">
            <x v="2"/>
          </reference>
        </references>
      </pivotArea>
    </format>
    <format dxfId="931">
      <pivotArea dataOnly="0" labelOnly="1" outline="0" fieldPosition="0">
        <references count="14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2"/>
          </reference>
          <reference field="21" count="0" selected="0"/>
          <reference field="22" count="1" selected="0">
            <x v="55"/>
          </reference>
          <reference field="23" count="1">
            <x v="7"/>
          </reference>
          <reference field="32" count="1" selected="0">
            <x v="2"/>
          </reference>
        </references>
      </pivotArea>
    </format>
    <format dxfId="930">
      <pivotArea dataOnly="0" labelOnly="1" outline="0" fieldPosition="0">
        <references count="14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8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5"/>
          </reference>
          <reference field="21" count="0" selected="0"/>
          <reference field="22" count="1" selected="0">
            <x v="51"/>
          </reference>
          <reference field="23" count="1">
            <x v="10"/>
          </reference>
          <reference field="32" count="1" selected="0">
            <x v="1"/>
          </reference>
        </references>
      </pivotArea>
    </format>
    <format dxfId="929">
      <pivotArea dataOnly="0" labelOnly="1" outline="0" fieldPosition="0">
        <references count="14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86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5"/>
          </reference>
          <reference field="21" count="0" selected="0"/>
          <reference field="22" count="1" selected="0">
            <x v="52"/>
          </reference>
          <reference field="23" count="1">
            <x v="7"/>
          </reference>
          <reference field="32" count="1" selected="0">
            <x v="1"/>
          </reference>
        </references>
      </pivotArea>
    </format>
    <format dxfId="928">
      <pivotArea dataOnly="0" labelOnly="1" outline="0" fieldPosition="0">
        <references count="14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36"/>
          </reference>
          <reference field="13" count="1" selected="0">
            <x v="51"/>
          </reference>
          <reference field="14" count="1" selected="0">
            <x v="1"/>
          </reference>
          <reference field="16" count="1" selected="0">
            <x v="15"/>
          </reference>
          <reference field="21" count="0" selected="0"/>
          <reference field="22" count="1" selected="0">
            <x v="51"/>
          </reference>
          <reference field="23" count="1">
            <x v="3"/>
          </reference>
          <reference field="32" count="1" selected="0">
            <x v="1"/>
          </reference>
        </references>
      </pivotArea>
    </format>
    <format dxfId="927">
      <pivotArea dataOnly="0" labelOnly="1" outline="0" fieldPosition="0">
        <references count="14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 selected="0">
            <x v="32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95"/>
          </reference>
          <reference field="21" count="0" selected="0"/>
          <reference field="22" count="1" selected="0">
            <x v="52"/>
          </reference>
          <reference field="23" count="1">
            <x v="7"/>
          </reference>
          <reference field="32" count="1" selected="0">
            <x v="4"/>
          </reference>
        </references>
      </pivotArea>
    </format>
    <format dxfId="926">
      <pivotArea dataOnly="0" labelOnly="1" outline="0" fieldPosition="0">
        <references count="14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6"/>
          </reference>
          <reference field="12" count="1" selected="0">
            <x v="80"/>
          </reference>
          <reference field="13" count="1" selected="0">
            <x v="43"/>
          </reference>
          <reference field="14" count="1" selected="0">
            <x v="20"/>
          </reference>
          <reference field="16" count="1" selected="0">
            <x v="93"/>
          </reference>
          <reference field="21" count="0" selected="0"/>
          <reference field="22" count="1" selected="0">
            <x v="52"/>
          </reference>
          <reference field="23" count="1">
            <x v="20"/>
          </reference>
          <reference field="32" count="1" selected="0">
            <x v="3"/>
          </reference>
        </references>
      </pivotArea>
    </format>
    <format dxfId="925">
      <pivotArea dataOnly="0" labelOnly="1" outline="0" fieldPosition="0">
        <references count="14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27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6" count="1" selected="0">
            <x v="85"/>
          </reference>
          <reference field="21" count="0" selected="0"/>
          <reference field="22" count="1" selected="0">
            <x v="52"/>
          </reference>
          <reference field="23" count="1">
            <x v="7"/>
          </reference>
          <reference field="32" count="1" selected="0">
            <x v="3"/>
          </reference>
        </references>
      </pivotArea>
    </format>
    <format dxfId="924">
      <pivotArea dataOnly="0" labelOnly="1" outline="0" fieldPosition="0">
        <references count="15">
          <reference field="6" count="1" selected="0">
            <x v="11"/>
          </reference>
          <reference field="7" count="1" selected="0">
            <x v="35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88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99"/>
          </reference>
          <reference field="16" count="1" selected="0">
            <x v="92"/>
          </reference>
          <reference field="21" count="0" selected="0"/>
          <reference field="22" count="1" selected="0">
            <x v="55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23">
      <pivotArea dataOnly="0" labelOnly="1" outline="0" fieldPosition="0">
        <references count="15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4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26"/>
          </reference>
          <reference field="14" count="1" selected="0">
            <x v="5"/>
          </reference>
          <reference field="15" count="1">
            <x v="93"/>
          </reference>
          <reference field="16" count="1" selected="0">
            <x v="84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22">
      <pivotArea dataOnly="0" labelOnly="1" outline="0" fieldPosition="0">
        <references count="15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0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49"/>
          </reference>
          <reference field="16" count="1" selected="0">
            <x v="46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21">
      <pivotArea dataOnly="0" labelOnly="1" outline="0" fieldPosition="0">
        <references count="15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44"/>
          </reference>
          <reference field="16" count="1" selected="0">
            <x v="41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20">
      <pivotArea dataOnly="0" labelOnly="1" outline="0" fieldPosition="0">
        <references count="15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46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52"/>
          </reference>
          <reference field="16" count="1" selected="0">
            <x v="49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19">
      <pivotArea dataOnly="0" labelOnly="1" outline="0" fieldPosition="0">
        <references count="15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55"/>
          </reference>
          <reference field="11" count="1" selected="0">
            <x v="1"/>
          </reference>
          <reference field="12" count="1" selected="0">
            <x v="16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44"/>
          </reference>
          <reference field="16" count="1" selected="0">
            <x v="41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18">
      <pivotArea dataOnly="0" labelOnly="1" outline="0" fieldPosition="0">
        <references count="15">
          <reference field="6" count="1" selected="0">
            <x v="14"/>
          </reference>
          <reference field="7" count="1" selected="0">
            <x v="8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302"/>
          </reference>
          <reference field="11" count="1" selected="0">
            <x v="1"/>
          </reference>
          <reference field="12" count="1" selected="0">
            <x v="16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37"/>
          </reference>
          <reference field="16" count="1" selected="0">
            <x v="35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17">
      <pivotArea dataOnly="0" labelOnly="1" outline="0" fieldPosition="0">
        <references count="15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5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99"/>
          </reference>
          <reference field="16" count="1" selected="0">
            <x v="95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1"/>
          </reference>
        </references>
      </pivotArea>
    </format>
    <format dxfId="916">
      <pivotArea dataOnly="0" labelOnly="1" outline="0" fieldPosition="0">
        <references count="15">
          <reference field="6" count="1" selected="0">
            <x v="30"/>
          </reference>
          <reference field="7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98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99"/>
          </reference>
          <reference field="16" count="1" selected="0">
            <x v="95"/>
          </reference>
          <reference field="21" count="0" selected="0"/>
          <reference field="22" count="1" selected="0">
            <x v="51"/>
          </reference>
          <reference field="23" count="1" selected="0">
            <x v="10"/>
          </reference>
          <reference field="32" count="1" selected="0">
            <x v="1"/>
          </reference>
        </references>
      </pivotArea>
    </format>
    <format dxfId="915">
      <pivotArea dataOnly="0" labelOnly="1" outline="0" fieldPosition="0">
        <references count="15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86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99"/>
          </reference>
          <reference field="16" count="1" selected="0">
            <x v="95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1"/>
          </reference>
        </references>
      </pivotArea>
    </format>
    <format dxfId="914">
      <pivotArea dataOnly="0" labelOnly="1" outline="0" fieldPosition="0">
        <references count="15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36"/>
          </reference>
          <reference field="13" count="1" selected="0">
            <x v="51"/>
          </reference>
          <reference field="14" count="1" selected="0">
            <x v="1"/>
          </reference>
          <reference field="15" count="1">
            <x v="16"/>
          </reference>
          <reference field="16" count="1" selected="0">
            <x v="15"/>
          </reference>
          <reference field="21" count="0" selected="0"/>
          <reference field="22" count="1" selected="0">
            <x v="51"/>
          </reference>
          <reference field="23" count="1" selected="0">
            <x v="3"/>
          </reference>
          <reference field="32" count="1" selected="0">
            <x v="1"/>
          </reference>
        </references>
      </pivotArea>
    </format>
    <format dxfId="913">
      <pivotArea dataOnly="0" labelOnly="1" outline="0" fieldPosition="0">
        <references count="15">
          <reference field="6" count="1" selected="0">
            <x v="41"/>
          </reference>
          <reference field="7" count="1" selected="0">
            <x v="59"/>
          </reference>
          <reference field="8" count="1" selected="0">
            <x v="3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8"/>
          </reference>
          <reference field="12" count="1" selected="0">
            <x v="74"/>
          </reference>
          <reference field="13" count="1" selected="0">
            <x v="51"/>
          </reference>
          <reference field="14" count="1" selected="0">
            <x v="16"/>
          </reference>
          <reference field="15" count="1">
            <x v="16"/>
          </reference>
          <reference field="16" count="1" selected="0">
            <x v="15"/>
          </reference>
          <reference field="21" count="0" selected="0"/>
          <reference field="22" count="1" selected="0">
            <x v="51"/>
          </reference>
          <reference field="23" count="1" selected="0">
            <x v="3"/>
          </reference>
          <reference field="32" count="1" selected="0">
            <x v="1"/>
          </reference>
        </references>
      </pivotArea>
    </format>
    <format dxfId="912">
      <pivotArea dataOnly="0" labelOnly="1" outline="0" fieldPosition="0">
        <references count="15">
          <reference field="6" count="1" selected="0">
            <x v="45"/>
          </reference>
          <reference field="7" count="1" selected="0">
            <x v="49"/>
          </reference>
          <reference field="8" count="1" selected="0">
            <x v="0"/>
          </reference>
          <reference field="9" count="1" selected="0">
            <x v="0"/>
          </reference>
          <reference field="10" count="1" selected="0">
            <x v="277"/>
          </reference>
          <reference field="11" count="1" selected="0">
            <x v="8"/>
          </reference>
          <reference field="12" count="1" selected="0">
            <x v="66"/>
          </reference>
          <reference field="13" count="1" selected="0">
            <x v="51"/>
          </reference>
          <reference field="14" count="1" selected="0">
            <x v="0"/>
          </reference>
          <reference field="15" count="1">
            <x v="16"/>
          </reference>
          <reference field="16" count="1" selected="0">
            <x v="15"/>
          </reference>
          <reference field="21" count="0" selected="0"/>
          <reference field="22" count="1" selected="0">
            <x v="52"/>
          </reference>
          <reference field="23" count="1" selected="0">
            <x v="3"/>
          </reference>
          <reference field="32" count="1" selected="0">
            <x v="2"/>
          </reference>
        </references>
      </pivotArea>
    </format>
    <format dxfId="911">
      <pivotArea dataOnly="0" labelOnly="1" outline="0" fieldPosition="0">
        <references count="15">
          <reference field="6" count="1" selected="0">
            <x v="48"/>
          </reference>
          <reference field="7" count="1" selected="0">
            <x v="63"/>
          </reference>
          <reference field="8" count="1" selected="0">
            <x v="2"/>
          </reference>
          <reference field="9" count="1" selected="0">
            <x v="9"/>
          </reference>
          <reference field="10" count="1" selected="0">
            <x v="32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99"/>
          </reference>
          <reference field="16" count="1" selected="0">
            <x v="95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4"/>
          </reference>
        </references>
      </pivotArea>
    </format>
    <format dxfId="910">
      <pivotArea dataOnly="0" labelOnly="1" outline="0" fieldPosition="0">
        <references count="15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4"/>
          </reference>
          <reference field="12" count="1" selected="0">
            <x v="2"/>
          </reference>
          <reference field="13" count="1" selected="0">
            <x v="30"/>
          </reference>
          <reference field="14" count="1" selected="0">
            <x v="5"/>
          </reference>
          <reference field="15" count="1">
            <x v="52"/>
          </reference>
          <reference field="16" count="1" selected="0">
            <x v="49"/>
          </reference>
          <reference field="21" count="0" selected="0"/>
          <reference field="22" count="1" selected="0">
            <x v="53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09">
      <pivotArea dataOnly="0" labelOnly="1" outline="0" fieldPosition="0">
        <references count="15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9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30"/>
          </reference>
          <reference field="14" count="1" selected="0">
            <x v="5"/>
          </reference>
          <reference field="15" count="1">
            <x v="81"/>
          </reference>
          <reference field="16" count="1" selected="0">
            <x v="72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08">
      <pivotArea dataOnly="0" labelOnly="1" outline="0" fieldPosition="0">
        <references count="15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41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30"/>
          </reference>
          <reference field="14" count="1" selected="0">
            <x v="5"/>
          </reference>
          <reference field="15" count="1">
            <x v="70"/>
          </reference>
          <reference field="16" count="1" selected="0">
            <x v="64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07">
      <pivotArea dataOnly="0" labelOnly="1" outline="0" fieldPosition="0">
        <references count="15">
          <reference field="6" count="1" selected="0">
            <x v="49"/>
          </reference>
          <reference field="7" count="1" selected="0">
            <x v="46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36"/>
          </reference>
          <reference field="11" count="1" selected="0">
            <x v="8"/>
          </reference>
          <reference field="12" count="1" selected="0">
            <x v="48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59"/>
          </reference>
          <reference field="16" count="1" selected="0">
            <x v="56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2"/>
          </reference>
        </references>
      </pivotArea>
    </format>
    <format dxfId="906">
      <pivotArea dataOnly="0" labelOnly="1" outline="0" fieldPosition="0">
        <references count="15">
          <reference field="6" count="1" selected="0">
            <x v="56"/>
          </reference>
          <reference field="7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299"/>
          </reference>
          <reference field="11" count="1" selected="0">
            <x v="6"/>
          </reference>
          <reference field="12" count="1" selected="0">
            <x v="80"/>
          </reference>
          <reference field="13" count="1" selected="0">
            <x v="43"/>
          </reference>
          <reference field="14" count="1" selected="0">
            <x v="20"/>
          </reference>
          <reference field="15" count="1">
            <x v="59"/>
          </reference>
          <reference field="16" count="1" selected="0">
            <x v="93"/>
          </reference>
          <reference field="21" count="0" selected="0"/>
          <reference field="22" count="1" selected="0">
            <x v="52"/>
          </reference>
          <reference field="23" count="1" selected="0">
            <x v="20"/>
          </reference>
          <reference field="32" count="1" selected="0">
            <x v="3"/>
          </reference>
        </references>
      </pivotArea>
    </format>
    <format dxfId="905">
      <pivotArea dataOnly="0" labelOnly="1" outline="0" fieldPosition="0">
        <references count="15">
          <reference field="6" count="1" selected="0">
            <x v="58"/>
          </reference>
          <reference field="7" count="1" selected="0">
            <x v="60"/>
          </reference>
          <reference field="8" count="1" selected="0">
            <x v="0"/>
          </reference>
          <reference field="9" count="1" selected="0">
            <x v="9"/>
          </reference>
          <reference field="10" count="1" selected="0">
            <x v="127"/>
          </reference>
          <reference field="11" count="1" selected="0">
            <x v="0"/>
          </reference>
          <reference field="12" count="1" selected="0">
            <x v="5"/>
          </reference>
          <reference field="13" count="1" selected="0">
            <x v="51"/>
          </reference>
          <reference field="14" count="1" selected="0">
            <x v="5"/>
          </reference>
          <reference field="15" count="1">
            <x v="100"/>
          </reference>
          <reference field="16" count="1" selected="0">
            <x v="85"/>
          </reference>
          <reference field="21" count="0" selected="0"/>
          <reference field="22" count="1" selected="0">
            <x v="52"/>
          </reference>
          <reference field="23" count="1" selected="0">
            <x v="7"/>
          </reference>
          <reference field="32" count="1" selected="0">
            <x v="3"/>
          </reference>
        </references>
      </pivotArea>
    </format>
    <format dxfId="904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4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L15" firstHeaderRow="2" firstDataRow="2" firstDataCol="11"/>
  <pivotFields count="3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56"/>
        <item x="71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5"/>
        <item x="2"/>
        <item x="4"/>
        <item x="3"/>
        <item n=" 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7"/>
        <item x="9"/>
        <item x="8"/>
        <item x="3"/>
        <item x="6"/>
        <item x="5"/>
        <item x="2"/>
        <item x="4"/>
        <item x="10"/>
        <item n=" 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1"/>
        <item x="3"/>
        <item x="9"/>
        <item x="7"/>
        <item x="8"/>
        <item x="6"/>
        <item x="4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33"/>
        <item x="17"/>
        <item x="63"/>
        <item x="24"/>
        <item x="76"/>
        <item x="5"/>
        <item x="72"/>
        <item x="6"/>
        <item x="37"/>
        <item x="44"/>
        <item x="64"/>
        <item x="78"/>
        <item x="65"/>
        <item x="66"/>
        <item x="4"/>
        <item x="79"/>
        <item x="1"/>
        <item x="73"/>
        <item x="69"/>
        <item x="34"/>
        <item x="21"/>
        <item x="3"/>
        <item x="38"/>
        <item x="8"/>
        <item x="18"/>
        <item x="82"/>
        <item x="23"/>
        <item x="11"/>
        <item x="30"/>
        <item x="12"/>
        <item x="31"/>
        <item x="10"/>
        <item x="29"/>
        <item x="25"/>
        <item x="14"/>
        <item x="26"/>
        <item x="45"/>
        <item x="28"/>
        <item x="27"/>
        <item x="59"/>
        <item x="67"/>
        <item x="2"/>
        <item x="80"/>
        <item x="43"/>
        <item x="39"/>
        <item x="42"/>
        <item x="46"/>
        <item x="35"/>
        <item x="62"/>
        <item x="41"/>
        <item x="47"/>
        <item x="40"/>
        <item x="71"/>
        <item x="68"/>
        <item x="9"/>
        <item x="32"/>
        <item x="36"/>
        <item x="81"/>
        <item x="7"/>
        <item x="19"/>
        <item x="74"/>
        <item x="48"/>
        <item x="75"/>
        <item x="13"/>
        <item x="20"/>
        <item x="77"/>
        <item x="58"/>
        <item x="49"/>
        <item x="50"/>
        <item x="51"/>
        <item x="70"/>
        <item x="52"/>
        <item x="53"/>
        <item x="54"/>
        <item x="55"/>
        <item x="57"/>
        <item x="60"/>
        <item x="22"/>
        <item x="61"/>
        <item x="56"/>
        <item x="83"/>
        <item x="16"/>
        <item x="15"/>
        <item x="0"/>
        <item x="84"/>
        <item x="85"/>
        <item x="86"/>
        <item x="87"/>
        <item x="88"/>
        <item x="89"/>
        <item m="1" x="94"/>
        <item x="90"/>
        <item m="1" x="96"/>
        <item m="1" x="95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">
        <item x="41"/>
        <item x="6"/>
        <item x="31"/>
        <item x="37"/>
        <item x="38"/>
        <item x="34"/>
        <item x="28"/>
        <item x="4"/>
        <item x="2"/>
        <item x="30"/>
        <item x="33"/>
        <item x="15"/>
        <item x="12"/>
        <item x="52"/>
        <item x="32"/>
        <item x="27"/>
        <item x="9"/>
        <item x="23"/>
        <item x="24"/>
        <item x="48"/>
        <item x="29"/>
        <item x="55"/>
        <item x="45"/>
        <item x="19"/>
        <item x="42"/>
        <item x="14"/>
        <item x="7"/>
        <item x="20"/>
        <item x="22"/>
        <item x="49"/>
        <item x="47"/>
        <item x="39"/>
        <item x="3"/>
        <item x="13"/>
        <item x="50"/>
        <item x="53"/>
        <item x="18"/>
        <item x="8"/>
        <item x="46"/>
        <item x="1"/>
        <item x="26"/>
        <item x="17"/>
        <item x="44"/>
        <item x="5"/>
        <item x="40"/>
        <item x="35"/>
        <item x="36"/>
        <item x="25"/>
        <item x="21"/>
        <item x="43"/>
        <item x="16"/>
        <item n=" " x="0"/>
        <item x="57"/>
        <item x="60"/>
        <item m="1" x="80"/>
        <item x="62"/>
        <item x="56"/>
        <item x="63"/>
        <item x="64"/>
        <item x="51"/>
        <item x="61"/>
        <item m="1" x="81"/>
        <item x="10"/>
        <item x="11"/>
        <item x="66"/>
        <item x="67"/>
        <item x="68"/>
        <item x="65"/>
        <item m="1" x="83"/>
        <item x="70"/>
        <item m="1" x="79"/>
        <item x="59"/>
        <item x="71"/>
        <item x="73"/>
        <item x="74"/>
        <item x="75"/>
        <item x="58"/>
        <item m="1" x="82"/>
        <item x="77"/>
        <item x="78"/>
        <item x="69"/>
        <item x="72"/>
        <item x="76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8"/>
        <item x="2"/>
        <item x="14"/>
        <item x="18"/>
        <item x="19"/>
        <item x="1"/>
        <item x="3"/>
        <item x="20"/>
        <item x="17"/>
        <item x="12"/>
        <item x="5"/>
        <item x="9"/>
        <item x="7"/>
        <item x="6"/>
        <item x="4"/>
        <item x="15"/>
        <item x="16"/>
        <item x="13"/>
        <item x="11"/>
        <item x="10"/>
        <item x="0"/>
        <item x="2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44">
        <item x="4"/>
        <item x="97"/>
        <item x="107"/>
        <item m="1" x="130"/>
        <item m="1" x="142"/>
        <item x="67"/>
        <item x="108"/>
        <item x="68"/>
        <item x="106"/>
        <item x="40"/>
        <item x="15"/>
        <item x="84"/>
        <item x="34"/>
        <item x="41"/>
        <item x="74"/>
        <item x="85"/>
        <item x="33"/>
        <item x="80"/>
        <item x="46"/>
        <item x="11"/>
        <item x="90"/>
        <item x="45"/>
        <item x="102"/>
        <item x="32"/>
        <item x="39"/>
        <item x="82"/>
        <item x="105"/>
        <item x="62"/>
        <item x="81"/>
        <item x="103"/>
        <item x="30"/>
        <item x="16"/>
        <item x="29"/>
        <item x="44"/>
        <item x="88"/>
        <item x="101"/>
        <item x="17"/>
        <item x="7"/>
        <item x="64"/>
        <item x="24"/>
        <item x="57"/>
        <item x="2"/>
        <item x="104"/>
        <item x="31"/>
        <item x="22"/>
        <item x="18"/>
        <item x="1"/>
        <item x="77"/>
        <item x="19"/>
        <item x="27"/>
        <item x="78"/>
        <item x="91"/>
        <item x="5"/>
        <item x="52"/>
        <item x="79"/>
        <item x="75"/>
        <item x="70"/>
        <item x="6"/>
        <item x="25"/>
        <item x="42"/>
        <item x="43"/>
        <item x="83"/>
        <item x="99"/>
        <item x="60"/>
        <item x="63"/>
        <item x="100"/>
        <item x="66"/>
        <item x="61"/>
        <item x="20"/>
        <item m="1" x="137"/>
        <item x="56"/>
        <item x="35"/>
        <item x="14"/>
        <item x="9"/>
        <item x="47"/>
        <item x="38"/>
        <item x="12"/>
        <item m="1" x="125"/>
        <item x="13"/>
        <item x="89"/>
        <item x="21"/>
        <item x="10"/>
        <item x="26"/>
        <item x="96"/>
        <item x="86"/>
        <item x="23"/>
        <item x="53"/>
        <item x="49"/>
        <item x="59"/>
        <item x="8"/>
        <item x="28"/>
        <item x="92"/>
        <item x="76"/>
        <item x="72"/>
        <item x="48"/>
        <item x="51"/>
        <item x="50"/>
        <item x="71"/>
        <item m="1" x="134"/>
        <item x="93"/>
        <item x="58"/>
        <item x="3"/>
        <item x="37"/>
        <item x="36"/>
        <item x="87"/>
        <item m="1" x="139"/>
        <item m="1" x="129"/>
        <item m="1" x="138"/>
        <item x="0"/>
        <item x="110"/>
        <item m="1" x="136"/>
        <item x="111"/>
        <item x="120"/>
        <item m="1" x="132"/>
        <item x="98"/>
        <item m="1" x="133"/>
        <item m="1" x="140"/>
        <item x="113"/>
        <item x="114"/>
        <item x="112"/>
        <item x="117"/>
        <item m="1" x="126"/>
        <item x="115"/>
        <item m="1" x="128"/>
        <item x="69"/>
        <item x="116"/>
        <item m="1" x="143"/>
        <item x="118"/>
        <item x="73"/>
        <item m="1" x="141"/>
        <item x="121"/>
        <item x="54"/>
        <item x="55"/>
        <item x="122"/>
        <item m="1" x="131"/>
        <item m="1" x="127"/>
        <item x="65"/>
        <item x="94"/>
        <item x="95"/>
        <item m="1" x="135"/>
        <item x="109"/>
        <item x="119"/>
        <item x="123"/>
        <item x="1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28"/>
        <item h="1" x="81"/>
        <item h="1" x="64"/>
        <item h="1" m="1" x="97"/>
        <item h="1" m="1" x="100"/>
        <item h="1" x="74"/>
        <item h="1" x="6"/>
        <item h="1" x="18"/>
        <item h="1" x="9"/>
        <item h="1" x="59"/>
        <item h="1" x="56"/>
        <item h="1" x="57"/>
        <item h="1" x="52"/>
        <item h="1" x="71"/>
        <item h="1" x="51"/>
        <item h="1" x="36"/>
        <item h="1" x="72"/>
        <item h="1" x="73"/>
        <item h="1" x="76"/>
        <item h="1" x="66"/>
        <item h="1" x="62"/>
        <item h="1" x="63"/>
        <item h="1" x="65"/>
        <item h="1" x="37"/>
        <item h="1" x="38"/>
        <item h="1" x="60"/>
        <item h="1" x="44"/>
        <item h="1" x="49"/>
        <item h="1" x="41"/>
        <item h="1" x="10"/>
        <item h="1" x="43"/>
        <item h="1" x="23"/>
        <item h="1" x="45"/>
        <item h="1" x="11"/>
        <item h="1" x="12"/>
        <item h="1" x="24"/>
        <item h="1" x="29"/>
        <item h="1" x="7"/>
        <item h="1" x="48"/>
        <item h="1" x="13"/>
        <item h="1" x="5"/>
        <item h="1" x="32"/>
        <item h="1" x="50"/>
        <item h="1" x="14"/>
        <item h="1" x="8"/>
        <item h="1" x="2"/>
        <item h="1" x="42"/>
        <item h="1" x="25"/>
        <item h="1" x="40"/>
        <item h="1" x="3"/>
        <item h="1" x="15"/>
        <item h="1" x="30"/>
        <item h="1" x="53"/>
        <item h="1" x="16"/>
        <item h="1" x="26"/>
        <item h="1" x="58"/>
        <item h="1" x="4"/>
        <item h="1" x="39"/>
        <item h="1" x="1"/>
        <item h="1" x="27"/>
        <item h="1" x="54"/>
        <item h="1" x="33"/>
        <item h="1" x="46"/>
        <item h="1" x="47"/>
        <item h="1" x="31"/>
        <item h="1" x="34"/>
        <item h="1" x="61"/>
        <item h="1" x="80"/>
        <item h="1" x="86"/>
        <item h="1" x="19"/>
        <item h="1" x="75"/>
        <item h="1" x="55"/>
        <item h="1" x="17"/>
        <item h="1" x="20"/>
        <item h="1" x="22"/>
        <item h="1" x="67"/>
        <item h="1" x="84"/>
        <item h="1" x="82"/>
        <item h="1" x="83"/>
        <item h="1" x="0"/>
        <item h="1" x="21"/>
        <item h="1" x="79"/>
        <item h="1" x="87"/>
        <item h="1" x="85"/>
        <item h="1" x="78"/>
        <item h="1" x="89"/>
        <item h="1" m="1" x="98"/>
        <item h="1" x="77"/>
        <item x="90"/>
        <item h="1" x="88"/>
        <item h="1" x="68"/>
        <item h="1" x="69"/>
        <item h="1" x="70"/>
        <item h="1" m="1" x="99"/>
        <item h="1" x="91"/>
        <item h="1" x="35"/>
        <item h="1" x="92"/>
        <item h="1" m="1" x="96"/>
        <item h="1" x="93"/>
        <item h="1" x="94"/>
        <item h="1"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8">
        <item m="1" x="95"/>
        <item x="69"/>
        <item m="1" x="97"/>
        <item x="60"/>
        <item m="1" x="96"/>
        <item x="87"/>
        <item m="1" x="94"/>
        <item x="72"/>
        <item x="7"/>
        <item x="20"/>
        <item x="10"/>
        <item x="56"/>
        <item x="50"/>
        <item x="53"/>
        <item x="46"/>
        <item x="70"/>
        <item x="61"/>
        <item x="44"/>
        <item x="37"/>
        <item x="71"/>
        <item x="59"/>
        <item x="64"/>
        <item x="63"/>
        <item x="62"/>
        <item x="38"/>
        <item x="57"/>
        <item x="40"/>
        <item x="11"/>
        <item x="33"/>
        <item x="26"/>
        <item x="47"/>
        <item x="12"/>
        <item x="55"/>
        <item x="13"/>
        <item x="27"/>
        <item x="8"/>
        <item x="39"/>
        <item x="14"/>
        <item x="15"/>
        <item x="52"/>
        <item x="6"/>
        <item x="16"/>
        <item x="9"/>
        <item x="2"/>
        <item x="51"/>
        <item x="28"/>
        <item x="54"/>
        <item x="3"/>
        <item x="17"/>
        <item x="29"/>
        <item x="25"/>
        <item x="18"/>
        <item x="30"/>
        <item x="5"/>
        <item x="49"/>
        <item x="4"/>
        <item x="1"/>
        <item x="42"/>
        <item x="31"/>
        <item x="45"/>
        <item x="34"/>
        <item x="41"/>
        <item x="32"/>
        <item x="35"/>
        <item x="43"/>
        <item x="58"/>
        <item x="77"/>
        <item x="74"/>
        <item x="76"/>
        <item x="75"/>
        <item x="21"/>
        <item x="73"/>
        <item x="48"/>
        <item x="19"/>
        <item x="78"/>
        <item x="22"/>
        <item x="23"/>
        <item x="83"/>
        <item x="81"/>
        <item x="65"/>
        <item x="84"/>
        <item x="82"/>
        <item x="79"/>
        <item x="80"/>
        <item x="85"/>
        <item x="88"/>
        <item x="0"/>
        <item x="86"/>
        <item x="66"/>
        <item x="67"/>
        <item x="68"/>
        <item x="89"/>
        <item m="1" x="93"/>
        <item x="90"/>
        <item x="36"/>
        <item x="24"/>
        <item x="91"/>
        <item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2">
        <item x="7"/>
        <item x="9"/>
        <item x="15"/>
        <item x="1"/>
        <item x="5"/>
        <item x="6"/>
        <item x="22"/>
        <item x="2"/>
        <item x="12"/>
        <item x="4"/>
        <item x="3"/>
        <item x="18"/>
        <item x="14"/>
        <item x="11"/>
        <item x="13"/>
        <item x="16"/>
        <item x="20"/>
        <item x="10"/>
        <item x="17"/>
        <item x="21"/>
        <item x="0"/>
        <item x="24"/>
        <item x="25"/>
        <item x="23"/>
        <item x="19"/>
        <item x="26"/>
        <item x="8"/>
        <item x="27"/>
        <item x="28"/>
        <item x="29"/>
        <item x="3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6"/>
    <field x="8"/>
    <field x="9"/>
    <field x="11"/>
    <field x="12"/>
    <field x="14"/>
    <field x="15"/>
    <field x="13"/>
    <field x="21"/>
    <field x="22"/>
    <field x="23"/>
  </rowFields>
  <rowItems count="11">
    <i>
      <x v="10"/>
      <x/>
      <x v="9"/>
      <x v="2"/>
      <x v="23"/>
      <x v="5"/>
      <x v="99"/>
      <x v="51"/>
      <x v="88"/>
      <x v="75"/>
      <x v="7"/>
    </i>
    <i r="3">
      <x v="8"/>
      <x v="54"/>
      <x v="5"/>
      <x v="46"/>
      <x v="51"/>
      <x v="88"/>
      <x v="75"/>
      <x v="10"/>
    </i>
    <i>
      <x v="30"/>
      <x/>
      <x v="9"/>
      <x v="2"/>
      <x v="23"/>
      <x v="5"/>
      <x v="93"/>
      <x v="51"/>
      <x v="88"/>
      <x v="74"/>
      <x v="7"/>
    </i>
    <i r="3">
      <x v="8"/>
      <x v="54"/>
      <x v="5"/>
      <x v="66"/>
      <x v="51"/>
      <x v="88"/>
      <x v="74"/>
      <x v="7"/>
    </i>
    <i r="4">
      <x v="96"/>
      <x v="9"/>
      <x v="23"/>
      <x v="51"/>
      <x v="88"/>
      <x v="74"/>
      <x v="3"/>
    </i>
    <i r="6">
      <x v="24"/>
      <x v="51"/>
      <x v="88"/>
      <x v="74"/>
      <x v="3"/>
    </i>
    <i>
      <x v="40"/>
      <x/>
      <x v="9"/>
      <x v="2"/>
      <x v="23"/>
      <x v="5"/>
      <x v="101"/>
      <x v="51"/>
      <x v="88"/>
      <x v="75"/>
      <x v="7"/>
    </i>
    <i>
      <x v="48"/>
      <x/>
      <x v="9"/>
      <x v="2"/>
      <x v="23"/>
      <x v="5"/>
      <x v="97"/>
      <x v="51"/>
      <x v="88"/>
      <x v="76"/>
      <x v="7"/>
    </i>
    <i r="3">
      <x v="8"/>
      <x v="54"/>
      <x v="5"/>
      <x v="59"/>
      <x v="22"/>
      <x v="88"/>
      <x v="76"/>
      <x v="7"/>
    </i>
    <i>
      <x v="52"/>
      <x v="4"/>
      <x v="9"/>
      <x v="2"/>
      <x v="23"/>
      <x v="5"/>
      <x v="102"/>
      <x v="51"/>
      <x v="88"/>
      <x v="73"/>
      <x v="9"/>
    </i>
    <i t="grand">
      <x/>
    </i>
  </rowItems>
  <colItems count="1">
    <i/>
  </colItems>
  <dataFields count="1">
    <dataField name="求和项:订单" fld="15" baseField="29" baseItem="0"/>
  </dataFields>
  <formats count="237">
    <format dxfId="903">
      <pivotArea type="origin" dataOnly="0" labelOnly="1" outline="0" fieldPosition="0"/>
    </format>
    <format dxfId="902">
      <pivotArea dataOnly="0" labelOnly="1" outline="0" fieldPosition="0">
        <references count="10">
          <reference field="6" count="1" selected="0">
            <x v="1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68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65"/>
          </reference>
        </references>
      </pivotArea>
    </format>
    <format dxfId="901">
      <pivotArea dataOnly="0" labelOnly="1" outline="0" fieldPosition="0">
        <references count="10">
          <reference field="6" count="1" selected="0">
            <x v="1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4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64"/>
          </reference>
        </references>
      </pivotArea>
    </format>
    <format dxfId="900">
      <pivotArea dataOnly="0" labelOnly="1" outline="0" fieldPosition="0">
        <references count="10">
          <reference field="6" count="1" selected="0">
            <x v="41"/>
          </reference>
          <reference field="8" count="1" selected="0">
            <x v="3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67"/>
          </reference>
          <reference field="13" count="1" selected="0">
            <x v="51"/>
          </reference>
          <reference field="14" count="1" selected="0">
            <x v="11"/>
          </reference>
          <reference field="15" count="1" selected="0">
            <x v="41"/>
          </reference>
          <reference field="21" count="0" selected="0"/>
          <reference field="22" count="1">
            <x v="63"/>
          </reference>
        </references>
      </pivotArea>
    </format>
    <format dxfId="899">
      <pivotArea dataOnly="0" labelOnly="1" outline="0" fieldPosition="0">
        <references count="10">
          <reference field="6" count="1" selected="0">
            <x v="56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0"/>
          </reference>
          <reference field="12" count="1" selected="0">
            <x v="8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94"/>
          </reference>
          <reference field="21" count="0" selected="0"/>
          <reference field="22" count="1">
            <x v="64"/>
          </reference>
        </references>
      </pivotArea>
    </format>
    <format dxfId="898">
      <pivotArea outline="0" fieldPosition="0">
        <references count="11">
          <reference field="6" count="3" selected="0">
            <x v="7"/>
            <x v="48"/>
            <x v="62"/>
          </reference>
          <reference field="8" count="2" selected="0">
            <x v="0"/>
            <x v="2"/>
          </reference>
          <reference field="9" count="1" selected="0">
            <x v="9"/>
          </reference>
          <reference field="11" count="3" selected="0">
            <x v="2"/>
            <x v="5"/>
            <x v="8"/>
          </reference>
          <reference field="12" count="5" selected="0">
            <x v="0"/>
            <x v="21"/>
            <x v="23"/>
            <x v="25"/>
            <x v="54"/>
          </reference>
          <reference field="13" count="3" selected="0">
            <x v="21"/>
            <x v="51"/>
            <x v="69"/>
          </reference>
          <reference field="14" count="1" selected="0">
            <x v="5"/>
          </reference>
          <reference field="15" count="3" selected="0">
            <x v="57"/>
            <x v="81"/>
            <x v="101"/>
          </reference>
          <reference field="21" count="0" selected="0"/>
          <reference field="22" count="3" selected="0">
            <x v="70"/>
            <x v="71"/>
            <x v="92"/>
          </reference>
          <reference field="23" count="3" selected="0">
            <x v="3"/>
            <x v="7"/>
            <x v="10"/>
          </reference>
        </references>
      </pivotArea>
    </format>
    <format dxfId="897">
      <pivotArea dataOnly="0" labelOnly="1" outline="0" fieldPosition="0">
        <references count="1">
          <reference field="6" count="3">
            <x v="7"/>
            <x v="48"/>
            <x v="62"/>
          </reference>
        </references>
      </pivotArea>
    </format>
    <format dxfId="896">
      <pivotArea dataOnly="0" labelOnly="1" outline="0" fieldPosition="0">
        <references count="2">
          <reference field="6" count="1" selected="0">
            <x v="7"/>
          </reference>
          <reference field="8" count="1">
            <x v="0"/>
          </reference>
        </references>
      </pivotArea>
    </format>
    <format dxfId="895">
      <pivotArea dataOnly="0" labelOnly="1" outline="0" fieldPosition="0">
        <references count="2">
          <reference field="6" count="1" selected="0">
            <x v="48"/>
          </reference>
          <reference field="8" count="1">
            <x v="2"/>
          </reference>
        </references>
      </pivotArea>
    </format>
    <format dxfId="894">
      <pivotArea dataOnly="0" labelOnly="1" outline="0" fieldPosition="0">
        <references count="2">
          <reference field="6" count="1" selected="0">
            <x v="62"/>
          </reference>
          <reference field="8" count="1">
            <x v="0"/>
          </reference>
        </references>
      </pivotArea>
    </format>
    <format dxfId="893">
      <pivotArea dataOnly="0" labelOnly="1" outline="0" fieldPosition="0">
        <references count="3">
          <reference field="6" count="1" selected="0">
            <x v="7"/>
          </reference>
          <reference field="8" count="1" selected="0">
            <x v="0"/>
          </reference>
          <reference field="9" count="1">
            <x v="9"/>
          </reference>
        </references>
      </pivotArea>
    </format>
    <format dxfId="892">
      <pivotArea dataOnly="0" labelOnly="1" outline="0" fieldPosition="0">
        <references count="4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8"/>
          </reference>
        </references>
      </pivotArea>
    </format>
    <format dxfId="891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5"/>
          </reference>
        </references>
      </pivotArea>
    </format>
    <format dxfId="890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>
            <x v="2"/>
          </reference>
        </references>
      </pivotArea>
    </format>
    <format dxfId="889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888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54"/>
          </reference>
        </references>
      </pivotArea>
    </format>
    <format dxfId="887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886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>
            <x v="0"/>
          </reference>
        </references>
      </pivotArea>
    </format>
    <format dxfId="885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1"/>
          </reference>
        </references>
      </pivotArea>
    </format>
    <format dxfId="884">
      <pivotArea dataOnly="0" labelOnly="1" outline="0" fieldPosition="0">
        <references count="5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5"/>
          </reference>
        </references>
      </pivotArea>
    </format>
    <format dxfId="883">
      <pivotArea dataOnly="0" labelOnly="1" outline="0" fieldPosition="0">
        <references count="6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>
            <x v="5"/>
          </reference>
        </references>
      </pivotArea>
    </format>
    <format dxfId="882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81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4" count="1" selected="0">
            <x v="5"/>
          </reference>
          <reference field="15" count="1">
            <x v="81"/>
          </reference>
        </references>
      </pivotArea>
    </format>
    <format dxfId="880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79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4" count="1" selected="0">
            <x v="5"/>
          </reference>
          <reference field="15" count="1">
            <x v="57"/>
          </reference>
        </references>
      </pivotArea>
    </format>
    <format dxfId="878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77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76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>
            <x v="69"/>
          </reference>
          <reference field="14" count="1" selected="0">
            <x v="5"/>
          </reference>
          <reference field="15" count="1" selected="0">
            <x v="81"/>
          </reference>
        </references>
      </pivotArea>
    </format>
    <format dxfId="875">
      <pivotArea dataOnly="0" labelOnly="1" outline="0" fieldPosition="0">
        <references count="8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74">
      <pivotArea dataOnly="0" labelOnly="1" outline="0" fieldPosition="0">
        <references count="8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>
            <x v="2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73">
      <pivotArea dataOnly="0" labelOnly="1" outline="0" fieldPosition="0">
        <references count="9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/>
        </references>
      </pivotArea>
    </format>
    <format dxfId="872">
      <pivotArea dataOnly="0" labelOnly="1" outline="0" fieldPosition="0">
        <references count="10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871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1"/>
          </reference>
        </references>
      </pivotArea>
    </format>
    <format dxfId="870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92"/>
          </reference>
        </references>
      </pivotArea>
    </format>
    <format dxfId="869">
      <pivotArea dataOnly="0" labelOnly="1" outline="0" fieldPosition="0">
        <references count="10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868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867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 selected="0">
            <x v="69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0"/>
          </reference>
          <reference field="23" count="1">
            <x v="10"/>
          </reference>
        </references>
      </pivotArea>
    </format>
    <format dxfId="866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1"/>
          </reference>
          <reference field="23" count="1">
            <x v="7"/>
          </reference>
        </references>
      </pivotArea>
    </format>
    <format dxfId="865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57"/>
          </reference>
          <reference field="21" count="0" selected="0"/>
          <reference field="22" count="1" selected="0">
            <x v="71"/>
          </reference>
          <reference field="23" count="1">
            <x v="3"/>
          </reference>
        </references>
      </pivotArea>
    </format>
    <format dxfId="864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92"/>
          </reference>
          <reference field="23" count="1">
            <x v="7"/>
          </reference>
        </references>
      </pivotArea>
    </format>
    <format dxfId="863">
      <pivotArea dataOnly="0" labelOnly="1" outline="0" fieldPosition="0">
        <references count="11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862">
      <pivotArea outline="0" fieldPosition="0">
        <references count="11">
          <reference field="6" count="3" selected="0">
            <x v="7"/>
            <x v="48"/>
            <x v="62"/>
          </reference>
          <reference field="8" count="2" selected="0">
            <x v="0"/>
            <x v="2"/>
          </reference>
          <reference field="9" count="1" selected="0">
            <x v="9"/>
          </reference>
          <reference field="11" count="3" selected="0">
            <x v="2"/>
            <x v="5"/>
            <x v="8"/>
          </reference>
          <reference field="12" count="5" selected="0">
            <x v="0"/>
            <x v="21"/>
            <x v="23"/>
            <x v="25"/>
            <x v="54"/>
          </reference>
          <reference field="13" count="3" selected="0">
            <x v="21"/>
            <x v="51"/>
            <x v="69"/>
          </reference>
          <reference field="14" count="1" selected="0">
            <x v="5"/>
          </reference>
          <reference field="15" count="3" selected="0">
            <x v="57"/>
            <x v="81"/>
            <x v="101"/>
          </reference>
          <reference field="21" count="0" selected="0"/>
          <reference field="22" count="3" selected="0">
            <x v="70"/>
            <x v="71"/>
            <x v="92"/>
          </reference>
          <reference field="23" count="3" selected="0">
            <x v="3"/>
            <x v="7"/>
            <x v="10"/>
          </reference>
        </references>
      </pivotArea>
    </format>
    <format dxfId="861">
      <pivotArea dataOnly="0" labelOnly="1" outline="0" fieldPosition="0">
        <references count="1">
          <reference field="6" count="3">
            <x v="7"/>
            <x v="48"/>
            <x v="62"/>
          </reference>
        </references>
      </pivotArea>
    </format>
    <format dxfId="860">
      <pivotArea dataOnly="0" labelOnly="1" outline="0" fieldPosition="0">
        <references count="2">
          <reference field="6" count="1" selected="0">
            <x v="7"/>
          </reference>
          <reference field="8" count="1">
            <x v="0"/>
          </reference>
        </references>
      </pivotArea>
    </format>
    <format dxfId="859">
      <pivotArea dataOnly="0" labelOnly="1" outline="0" fieldPosition="0">
        <references count="2">
          <reference field="6" count="1" selected="0">
            <x v="48"/>
          </reference>
          <reference field="8" count="1">
            <x v="2"/>
          </reference>
        </references>
      </pivotArea>
    </format>
    <format dxfId="858">
      <pivotArea dataOnly="0" labelOnly="1" outline="0" fieldPosition="0">
        <references count="2">
          <reference field="6" count="1" selected="0">
            <x v="62"/>
          </reference>
          <reference field="8" count="1">
            <x v="0"/>
          </reference>
        </references>
      </pivotArea>
    </format>
    <format dxfId="857">
      <pivotArea dataOnly="0" labelOnly="1" outline="0" fieldPosition="0">
        <references count="3">
          <reference field="6" count="1" selected="0">
            <x v="7"/>
          </reference>
          <reference field="8" count="1" selected="0">
            <x v="0"/>
          </reference>
          <reference field="9" count="1">
            <x v="9"/>
          </reference>
        </references>
      </pivotArea>
    </format>
    <format dxfId="856">
      <pivotArea dataOnly="0" labelOnly="1" outline="0" fieldPosition="0">
        <references count="4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8"/>
          </reference>
        </references>
      </pivotArea>
    </format>
    <format dxfId="855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5"/>
          </reference>
        </references>
      </pivotArea>
    </format>
    <format dxfId="854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>
            <x v="2"/>
          </reference>
        </references>
      </pivotArea>
    </format>
    <format dxfId="853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852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54"/>
          </reference>
        </references>
      </pivotArea>
    </format>
    <format dxfId="851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850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>
            <x v="0"/>
          </reference>
        </references>
      </pivotArea>
    </format>
    <format dxfId="849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1"/>
          </reference>
        </references>
      </pivotArea>
    </format>
    <format dxfId="848">
      <pivotArea dataOnly="0" labelOnly="1" outline="0" fieldPosition="0">
        <references count="5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5"/>
          </reference>
        </references>
      </pivotArea>
    </format>
    <format dxfId="847">
      <pivotArea dataOnly="0" labelOnly="1" outline="0" fieldPosition="0">
        <references count="6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>
            <x v="5"/>
          </reference>
        </references>
      </pivotArea>
    </format>
    <format dxfId="846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45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4" count="1" selected="0">
            <x v="5"/>
          </reference>
          <reference field="15" count="1">
            <x v="81"/>
          </reference>
        </references>
      </pivotArea>
    </format>
    <format dxfId="844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43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4" count="1" selected="0">
            <x v="5"/>
          </reference>
          <reference field="15" count="1">
            <x v="57"/>
          </reference>
        </references>
      </pivotArea>
    </format>
    <format dxfId="842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41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40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>
            <x v="69"/>
          </reference>
          <reference field="14" count="1" selected="0">
            <x v="5"/>
          </reference>
          <reference field="15" count="1" selected="0">
            <x v="81"/>
          </reference>
        </references>
      </pivotArea>
    </format>
    <format dxfId="839">
      <pivotArea dataOnly="0" labelOnly="1" outline="0" fieldPosition="0">
        <references count="8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38">
      <pivotArea dataOnly="0" labelOnly="1" outline="0" fieldPosition="0">
        <references count="8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>
            <x v="2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37">
      <pivotArea dataOnly="0" labelOnly="1" outline="0" fieldPosition="0">
        <references count="9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/>
        </references>
      </pivotArea>
    </format>
    <format dxfId="836">
      <pivotArea dataOnly="0" labelOnly="1" outline="0" fieldPosition="0">
        <references count="10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835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1"/>
          </reference>
        </references>
      </pivotArea>
    </format>
    <format dxfId="834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92"/>
          </reference>
        </references>
      </pivotArea>
    </format>
    <format dxfId="833">
      <pivotArea dataOnly="0" labelOnly="1" outline="0" fieldPosition="0">
        <references count="10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832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831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 selected="0">
            <x v="69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0"/>
          </reference>
          <reference field="23" count="1">
            <x v="10"/>
          </reference>
        </references>
      </pivotArea>
    </format>
    <format dxfId="830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1"/>
          </reference>
          <reference field="23" count="1">
            <x v="7"/>
          </reference>
        </references>
      </pivotArea>
    </format>
    <format dxfId="829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57"/>
          </reference>
          <reference field="21" count="0" selected="0"/>
          <reference field="22" count="1" selected="0">
            <x v="71"/>
          </reference>
          <reference field="23" count="1">
            <x v="3"/>
          </reference>
        </references>
      </pivotArea>
    </format>
    <format dxfId="828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92"/>
          </reference>
          <reference field="23" count="1">
            <x v="7"/>
          </reference>
        </references>
      </pivotArea>
    </format>
    <format dxfId="827">
      <pivotArea dataOnly="0" labelOnly="1" outline="0" fieldPosition="0">
        <references count="11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826">
      <pivotArea outline="0" fieldPosition="0">
        <references count="11">
          <reference field="6" count="3" selected="0">
            <x v="7"/>
            <x v="48"/>
            <x v="62"/>
          </reference>
          <reference field="8" count="2" selected="0">
            <x v="0"/>
            <x v="2"/>
          </reference>
          <reference field="9" count="1" selected="0">
            <x v="9"/>
          </reference>
          <reference field="11" count="3" selected="0">
            <x v="2"/>
            <x v="5"/>
            <x v="8"/>
          </reference>
          <reference field="12" count="5" selected="0">
            <x v="0"/>
            <x v="21"/>
            <x v="23"/>
            <x v="25"/>
            <x v="54"/>
          </reference>
          <reference field="13" count="3" selected="0">
            <x v="21"/>
            <x v="51"/>
            <x v="69"/>
          </reference>
          <reference field="14" count="1" selected="0">
            <x v="5"/>
          </reference>
          <reference field="15" count="3" selected="0">
            <x v="57"/>
            <x v="81"/>
            <x v="101"/>
          </reference>
          <reference field="21" count="0" selected="0"/>
          <reference field="22" count="3" selected="0">
            <x v="70"/>
            <x v="71"/>
            <x v="92"/>
          </reference>
          <reference field="23" count="3" selected="0">
            <x v="3"/>
            <x v="7"/>
            <x v="10"/>
          </reference>
        </references>
      </pivotArea>
    </format>
    <format dxfId="825">
      <pivotArea dataOnly="0" labelOnly="1" outline="0" fieldPosition="0">
        <references count="1">
          <reference field="6" count="3">
            <x v="7"/>
            <x v="48"/>
            <x v="62"/>
          </reference>
        </references>
      </pivotArea>
    </format>
    <format dxfId="824">
      <pivotArea dataOnly="0" labelOnly="1" outline="0" fieldPosition="0">
        <references count="2">
          <reference field="6" count="1" selected="0">
            <x v="7"/>
          </reference>
          <reference field="8" count="1">
            <x v="0"/>
          </reference>
        </references>
      </pivotArea>
    </format>
    <format dxfId="823">
      <pivotArea dataOnly="0" labelOnly="1" outline="0" fieldPosition="0">
        <references count="2">
          <reference field="6" count="1" selected="0">
            <x v="48"/>
          </reference>
          <reference field="8" count="1">
            <x v="2"/>
          </reference>
        </references>
      </pivotArea>
    </format>
    <format dxfId="822">
      <pivotArea dataOnly="0" labelOnly="1" outline="0" fieldPosition="0">
        <references count="2">
          <reference field="6" count="1" selected="0">
            <x v="62"/>
          </reference>
          <reference field="8" count="1">
            <x v="0"/>
          </reference>
        </references>
      </pivotArea>
    </format>
    <format dxfId="821">
      <pivotArea dataOnly="0" labelOnly="1" outline="0" fieldPosition="0">
        <references count="3">
          <reference field="6" count="1" selected="0">
            <x v="7"/>
          </reference>
          <reference field="8" count="1" selected="0">
            <x v="0"/>
          </reference>
          <reference field="9" count="1">
            <x v="9"/>
          </reference>
        </references>
      </pivotArea>
    </format>
    <format dxfId="820">
      <pivotArea dataOnly="0" labelOnly="1" outline="0" fieldPosition="0">
        <references count="4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8"/>
          </reference>
        </references>
      </pivotArea>
    </format>
    <format dxfId="819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5"/>
          </reference>
        </references>
      </pivotArea>
    </format>
    <format dxfId="818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>
            <x v="2"/>
          </reference>
        </references>
      </pivotArea>
    </format>
    <format dxfId="817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816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54"/>
          </reference>
        </references>
      </pivotArea>
    </format>
    <format dxfId="815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814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>
            <x v="0"/>
          </reference>
        </references>
      </pivotArea>
    </format>
    <format dxfId="813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1"/>
          </reference>
        </references>
      </pivotArea>
    </format>
    <format dxfId="812">
      <pivotArea dataOnly="0" labelOnly="1" outline="0" fieldPosition="0">
        <references count="5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5"/>
          </reference>
        </references>
      </pivotArea>
    </format>
    <format dxfId="811">
      <pivotArea dataOnly="0" labelOnly="1" outline="0" fieldPosition="0">
        <references count="6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>
            <x v="5"/>
          </reference>
        </references>
      </pivotArea>
    </format>
    <format dxfId="810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09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4" count="1" selected="0">
            <x v="5"/>
          </reference>
          <reference field="15" count="1">
            <x v="81"/>
          </reference>
        </references>
      </pivotArea>
    </format>
    <format dxfId="808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07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4" count="1" selected="0">
            <x v="5"/>
          </reference>
          <reference field="15" count="1">
            <x v="57"/>
          </reference>
        </references>
      </pivotArea>
    </format>
    <format dxfId="806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805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04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>
            <x v="69"/>
          </reference>
          <reference field="14" count="1" selected="0">
            <x v="5"/>
          </reference>
          <reference field="15" count="1" selected="0">
            <x v="81"/>
          </reference>
        </references>
      </pivotArea>
    </format>
    <format dxfId="803">
      <pivotArea dataOnly="0" labelOnly="1" outline="0" fieldPosition="0">
        <references count="8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02">
      <pivotArea dataOnly="0" labelOnly="1" outline="0" fieldPosition="0">
        <references count="8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>
            <x v="2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801">
      <pivotArea dataOnly="0" labelOnly="1" outline="0" fieldPosition="0">
        <references count="9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/>
        </references>
      </pivotArea>
    </format>
    <format dxfId="800">
      <pivotArea dataOnly="0" labelOnly="1" outline="0" fieldPosition="0">
        <references count="10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799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1"/>
          </reference>
        </references>
      </pivotArea>
    </format>
    <format dxfId="798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92"/>
          </reference>
        </references>
      </pivotArea>
    </format>
    <format dxfId="797">
      <pivotArea dataOnly="0" labelOnly="1" outline="0" fieldPosition="0">
        <references count="10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796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795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 selected="0">
            <x v="69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0"/>
          </reference>
          <reference field="23" count="1">
            <x v="10"/>
          </reference>
        </references>
      </pivotArea>
    </format>
    <format dxfId="794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1"/>
          </reference>
          <reference field="23" count="1">
            <x v="7"/>
          </reference>
        </references>
      </pivotArea>
    </format>
    <format dxfId="793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57"/>
          </reference>
          <reference field="21" count="0" selected="0"/>
          <reference field="22" count="1" selected="0">
            <x v="71"/>
          </reference>
          <reference field="23" count="1">
            <x v="3"/>
          </reference>
        </references>
      </pivotArea>
    </format>
    <format dxfId="792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92"/>
          </reference>
          <reference field="23" count="1">
            <x v="7"/>
          </reference>
        </references>
      </pivotArea>
    </format>
    <format dxfId="791">
      <pivotArea dataOnly="0" labelOnly="1" outline="0" fieldPosition="0">
        <references count="11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790">
      <pivotArea outline="0" fieldPosition="0">
        <references count="11">
          <reference field="6" count="4" selected="0">
            <x v="3"/>
            <x v="29"/>
            <x v="30"/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2" selected="0">
            <x v="2"/>
            <x v="8"/>
          </reference>
          <reference field="12" count="4" selected="0">
            <x v="23"/>
            <x v="41"/>
            <x v="47"/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3" selected="0">
            <x v="22"/>
            <x v="81"/>
            <x v="101"/>
          </reference>
          <reference field="21" count="0" selected="0"/>
          <reference field="22" count="3" selected="0">
            <x v="72"/>
            <x v="73"/>
            <x v="74"/>
          </reference>
          <reference field="23" count="3" selected="0">
            <x v="3"/>
            <x v="7"/>
            <x v="10"/>
          </reference>
        </references>
      </pivotArea>
    </format>
    <format dxfId="789">
      <pivotArea dataOnly="0" labelOnly="1" outline="0" fieldPosition="0">
        <references count="1">
          <reference field="6" count="4">
            <x v="3"/>
            <x v="29"/>
            <x v="30"/>
            <x v="40"/>
          </reference>
        </references>
      </pivotArea>
    </format>
    <format dxfId="788">
      <pivotArea dataOnly="0" labelOnly="1" outline="0" fieldPosition="0">
        <references count="2">
          <reference field="6" count="1" selected="0">
            <x v="3"/>
          </reference>
          <reference field="8" count="1">
            <x v="0"/>
          </reference>
        </references>
      </pivotArea>
    </format>
    <format dxfId="787">
      <pivotArea dataOnly="0" labelOnly="1" outline="0" fieldPosition="0">
        <references count="3">
          <reference field="6" count="1" selected="0">
            <x v="3"/>
          </reference>
          <reference field="8" count="1" selected="0">
            <x v="0"/>
          </reference>
          <reference field="9" count="1">
            <x v="9"/>
          </reference>
        </references>
      </pivotArea>
    </format>
    <format dxfId="786">
      <pivotArea dataOnly="0" labelOnly="1" outline="0" fieldPosition="0">
        <references count="4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>
            <x v="8"/>
          </reference>
        </references>
      </pivotArea>
    </format>
    <format dxfId="785">
      <pivotArea dataOnly="0" labelOnly="1" outline="0" fieldPosition="0">
        <references count="4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>
            <x v="2"/>
          </reference>
        </references>
      </pivotArea>
    </format>
    <format dxfId="784">
      <pivotArea dataOnly="0" labelOnly="1" outline="0" fieldPosition="0">
        <references count="4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>
            <x v="8"/>
          </reference>
        </references>
      </pivotArea>
    </format>
    <format dxfId="783">
      <pivotArea dataOnly="0" labelOnly="1" outline="0" fieldPosition="0">
        <references count="5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53"/>
          </reference>
        </references>
      </pivotArea>
    </format>
    <format dxfId="782">
      <pivotArea dataOnly="0" labelOnly="1" outline="0" fieldPosition="0">
        <references count="5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781">
      <pivotArea dataOnly="0" labelOnly="1" outline="0" fieldPosition="0">
        <references count="5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47"/>
          </reference>
        </references>
      </pivotArea>
    </format>
    <format dxfId="780">
      <pivotArea dataOnly="0" labelOnly="1" outline="0" fieldPosition="0">
        <references count="5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2">
            <x v="41"/>
            <x v="47"/>
          </reference>
        </references>
      </pivotArea>
    </format>
    <format dxfId="779">
      <pivotArea dataOnly="0" labelOnly="1" outline="0" fieldPosition="0">
        <references count="6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4" count="1">
            <x v="5"/>
          </reference>
        </references>
      </pivotArea>
    </format>
    <format dxfId="778">
      <pivotArea dataOnly="0" labelOnly="1" outline="0" fieldPosition="0">
        <references count="7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4" count="1" selected="0">
            <x v="5"/>
          </reference>
          <reference field="15" count="1">
            <x v="22"/>
          </reference>
        </references>
      </pivotArea>
    </format>
    <format dxfId="777">
      <pivotArea dataOnly="0" labelOnly="1" outline="0" fieldPosition="0">
        <references count="7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76">
      <pivotArea dataOnly="0" labelOnly="1" outline="0" fieldPosition="0">
        <references count="7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4" count="1" selected="0">
            <x v="5"/>
          </reference>
          <reference field="15" count="1">
            <x v="81"/>
          </reference>
        </references>
      </pivotArea>
    </format>
    <format dxfId="775">
      <pivotArea dataOnly="0" labelOnly="1" outline="0" fieldPosition="0">
        <references count="8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22"/>
          </reference>
        </references>
      </pivotArea>
    </format>
    <format dxfId="774">
      <pivotArea dataOnly="0" labelOnly="1" outline="0" fieldPosition="0">
        <references count="9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/>
        </references>
      </pivotArea>
    </format>
    <format dxfId="773">
      <pivotArea dataOnly="0" labelOnly="1" outline="0" fieldPosition="0">
        <references count="10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 selected="0"/>
          <reference field="22" count="1">
            <x v="74"/>
          </reference>
        </references>
      </pivotArea>
    </format>
    <format dxfId="772">
      <pivotArea dataOnly="0" labelOnly="1" outline="0" fieldPosition="0">
        <references count="10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2"/>
          </reference>
        </references>
      </pivotArea>
    </format>
    <format dxfId="771">
      <pivotArea dataOnly="0" labelOnly="1" outline="0" fieldPosition="0">
        <references count="10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>
            <x v="73"/>
          </reference>
        </references>
      </pivotArea>
    </format>
    <format dxfId="770">
      <pivotArea dataOnly="0" labelOnly="1" outline="0" fieldPosition="0">
        <references count="11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 selected="0"/>
          <reference field="22" count="1" selected="0">
            <x v="74"/>
          </reference>
          <reference field="23" count="1">
            <x v="3"/>
          </reference>
        </references>
      </pivotArea>
    </format>
    <format dxfId="769">
      <pivotArea dataOnly="0" labelOnly="1" outline="0" fieldPosition="0">
        <references count="11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7"/>
          </reference>
        </references>
      </pivotArea>
    </format>
    <format dxfId="768">
      <pivotArea dataOnly="0" labelOnly="1" outline="0" fieldPosition="0">
        <references count="11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7"/>
          </reference>
        </references>
      </pivotArea>
    </format>
    <format dxfId="767">
      <pivotArea dataOnly="0" labelOnly="1" outline="0" fieldPosition="0">
        <references count="11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10"/>
          </reference>
        </references>
      </pivotArea>
    </format>
    <format dxfId="766">
      <pivotArea dataOnly="0" labelOnly="1" outline="0" fieldPosition="0">
        <references count="11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3"/>
          </reference>
          <reference field="23" count="1">
            <x v="10"/>
          </reference>
        </references>
      </pivotArea>
    </format>
    <format dxfId="765">
      <pivotArea dataOnly="0" labelOnly="1" outline="0" fieldPosition="0">
        <references count="11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3"/>
          </reference>
          <reference field="23" count="1">
            <x v="10"/>
          </reference>
        </references>
      </pivotArea>
    </format>
    <format dxfId="764">
      <pivotArea outline="0" fieldPosition="0">
        <references count="11">
          <reference field="6" count="3" selected="0">
            <x v="7"/>
            <x v="48"/>
            <x v="62"/>
          </reference>
          <reference field="8" count="2" selected="0">
            <x v="0"/>
            <x v="2"/>
          </reference>
          <reference field="9" count="1" selected="0">
            <x v="9"/>
          </reference>
          <reference field="11" count="3" selected="0">
            <x v="2"/>
            <x v="5"/>
            <x v="8"/>
          </reference>
          <reference field="12" count="5" selected="0">
            <x v="0"/>
            <x v="21"/>
            <x v="23"/>
            <x v="25"/>
            <x v="54"/>
          </reference>
          <reference field="13" count="3" selected="0">
            <x v="21"/>
            <x v="51"/>
            <x v="69"/>
          </reference>
          <reference field="14" count="1" selected="0">
            <x v="5"/>
          </reference>
          <reference field="15" count="3" selected="0">
            <x v="57"/>
            <x v="81"/>
            <x v="101"/>
          </reference>
          <reference field="21" count="0" selected="0"/>
          <reference field="22" count="3" selected="0">
            <x v="70"/>
            <x v="71"/>
            <x v="92"/>
          </reference>
          <reference field="23" count="3" selected="0">
            <x v="3"/>
            <x v="7"/>
            <x v="10"/>
          </reference>
        </references>
      </pivotArea>
    </format>
    <format dxfId="763">
      <pivotArea dataOnly="0" labelOnly="1" outline="0" fieldPosition="0">
        <references count="1">
          <reference field="6" count="3">
            <x v="7"/>
            <x v="48"/>
            <x v="62"/>
          </reference>
        </references>
      </pivotArea>
    </format>
    <format dxfId="762">
      <pivotArea dataOnly="0" labelOnly="1" outline="0" fieldPosition="0">
        <references count="2">
          <reference field="6" count="1" selected="0">
            <x v="7"/>
          </reference>
          <reference field="8" count="1">
            <x v="0"/>
          </reference>
        </references>
      </pivotArea>
    </format>
    <format dxfId="761">
      <pivotArea dataOnly="0" labelOnly="1" outline="0" fieldPosition="0">
        <references count="2">
          <reference field="6" count="1" selected="0">
            <x v="48"/>
          </reference>
          <reference field="8" count="1">
            <x v="2"/>
          </reference>
        </references>
      </pivotArea>
    </format>
    <format dxfId="760">
      <pivotArea dataOnly="0" labelOnly="1" outline="0" fieldPosition="0">
        <references count="2">
          <reference field="6" count="1" selected="0">
            <x v="62"/>
          </reference>
          <reference field="8" count="1">
            <x v="0"/>
          </reference>
        </references>
      </pivotArea>
    </format>
    <format dxfId="759">
      <pivotArea dataOnly="0" labelOnly="1" outline="0" fieldPosition="0">
        <references count="3">
          <reference field="6" count="1" selected="0">
            <x v="7"/>
          </reference>
          <reference field="8" count="1" selected="0">
            <x v="0"/>
          </reference>
          <reference field="9" count="1">
            <x v="9"/>
          </reference>
        </references>
      </pivotArea>
    </format>
    <format dxfId="758">
      <pivotArea dataOnly="0" labelOnly="1" outline="0" fieldPosition="0">
        <references count="4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8"/>
          </reference>
        </references>
      </pivotArea>
    </format>
    <format dxfId="757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5"/>
          </reference>
        </references>
      </pivotArea>
    </format>
    <format dxfId="756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>
            <x v="2"/>
          </reference>
        </references>
      </pivotArea>
    </format>
    <format dxfId="755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754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54"/>
          </reference>
        </references>
      </pivotArea>
    </format>
    <format dxfId="753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752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>
            <x v="0"/>
          </reference>
        </references>
      </pivotArea>
    </format>
    <format dxfId="751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1"/>
          </reference>
        </references>
      </pivotArea>
    </format>
    <format dxfId="750">
      <pivotArea dataOnly="0" labelOnly="1" outline="0" fieldPosition="0">
        <references count="5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5"/>
          </reference>
        </references>
      </pivotArea>
    </format>
    <format dxfId="749">
      <pivotArea dataOnly="0" labelOnly="1" outline="0" fieldPosition="0">
        <references count="6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>
            <x v="5"/>
          </reference>
        </references>
      </pivotArea>
    </format>
    <format dxfId="748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47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4" count="1" selected="0">
            <x v="5"/>
          </reference>
          <reference field="15" count="1">
            <x v="81"/>
          </reference>
        </references>
      </pivotArea>
    </format>
    <format dxfId="746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45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4" count="1" selected="0">
            <x v="5"/>
          </reference>
          <reference field="15" count="1">
            <x v="57"/>
          </reference>
        </references>
      </pivotArea>
    </format>
    <format dxfId="744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43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742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>
            <x v="69"/>
          </reference>
          <reference field="14" count="1" selected="0">
            <x v="5"/>
          </reference>
          <reference field="15" count="1" selected="0">
            <x v="81"/>
          </reference>
        </references>
      </pivotArea>
    </format>
    <format dxfId="741">
      <pivotArea dataOnly="0" labelOnly="1" outline="0" fieldPosition="0">
        <references count="8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740">
      <pivotArea dataOnly="0" labelOnly="1" outline="0" fieldPosition="0">
        <references count="8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>
            <x v="2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739">
      <pivotArea dataOnly="0" labelOnly="1" outline="0" fieldPosition="0">
        <references count="9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/>
        </references>
      </pivotArea>
    </format>
    <format dxfId="738">
      <pivotArea dataOnly="0" labelOnly="1" outline="0" fieldPosition="0">
        <references count="10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737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1"/>
          </reference>
        </references>
      </pivotArea>
    </format>
    <format dxfId="736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92"/>
          </reference>
        </references>
      </pivotArea>
    </format>
    <format dxfId="735">
      <pivotArea dataOnly="0" labelOnly="1" outline="0" fieldPosition="0">
        <references count="10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734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733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 selected="0">
            <x v="69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0"/>
          </reference>
          <reference field="23" count="1">
            <x v="10"/>
          </reference>
        </references>
      </pivotArea>
    </format>
    <format dxfId="732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1"/>
          </reference>
          <reference field="23" count="1">
            <x v="7"/>
          </reference>
        </references>
      </pivotArea>
    </format>
    <format dxfId="731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57"/>
          </reference>
          <reference field="21" count="0" selected="0"/>
          <reference field="22" count="1" selected="0">
            <x v="71"/>
          </reference>
          <reference field="23" count="1">
            <x v="3"/>
          </reference>
        </references>
      </pivotArea>
    </format>
    <format dxfId="730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92"/>
          </reference>
          <reference field="23" count="1">
            <x v="7"/>
          </reference>
        </references>
      </pivotArea>
    </format>
    <format dxfId="729">
      <pivotArea dataOnly="0" labelOnly="1" outline="0" fieldPosition="0">
        <references count="11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728">
      <pivotArea outline="0" fieldPosition="0">
        <references count="11">
          <reference field="6" count="3" selected="0">
            <x v="7"/>
            <x v="48"/>
            <x v="62"/>
          </reference>
          <reference field="8" count="2" selected="0">
            <x v="0"/>
            <x v="2"/>
          </reference>
          <reference field="9" count="1" selected="0">
            <x v="9"/>
          </reference>
          <reference field="11" count="3" selected="0">
            <x v="2"/>
            <x v="5"/>
            <x v="8"/>
          </reference>
          <reference field="12" count="5" selected="0">
            <x v="0"/>
            <x v="21"/>
            <x v="23"/>
            <x v="25"/>
            <x v="54"/>
          </reference>
          <reference field="13" count="3" selected="0">
            <x v="21"/>
            <x v="51"/>
            <x v="69"/>
          </reference>
          <reference field="14" count="1" selected="0">
            <x v="5"/>
          </reference>
          <reference field="15" count="3" selected="0">
            <x v="57"/>
            <x v="81"/>
            <x v="101"/>
          </reference>
          <reference field="21" count="0" selected="0"/>
          <reference field="22" count="3" selected="0">
            <x v="70"/>
            <x v="71"/>
            <x v="92"/>
          </reference>
          <reference field="23" count="3" selected="0">
            <x v="3"/>
            <x v="7"/>
            <x v="10"/>
          </reference>
        </references>
      </pivotArea>
    </format>
    <format dxfId="727">
      <pivotArea dataOnly="0" labelOnly="1" outline="0" fieldPosition="0">
        <references count="1">
          <reference field="6" count="3">
            <x v="7"/>
            <x v="48"/>
            <x v="62"/>
          </reference>
        </references>
      </pivotArea>
    </format>
    <format dxfId="726">
      <pivotArea dataOnly="0" labelOnly="1" outline="0" fieldPosition="0">
        <references count="2">
          <reference field="6" count="1" selected="0">
            <x v="7"/>
          </reference>
          <reference field="8" count="1">
            <x v="0"/>
          </reference>
        </references>
      </pivotArea>
    </format>
    <format dxfId="725">
      <pivotArea dataOnly="0" labelOnly="1" outline="0" fieldPosition="0">
        <references count="2">
          <reference field="6" count="1" selected="0">
            <x v="48"/>
          </reference>
          <reference field="8" count="1">
            <x v="2"/>
          </reference>
        </references>
      </pivotArea>
    </format>
    <format dxfId="724">
      <pivotArea dataOnly="0" labelOnly="1" outline="0" fieldPosition="0">
        <references count="2">
          <reference field="6" count="1" selected="0">
            <x v="62"/>
          </reference>
          <reference field="8" count="1">
            <x v="0"/>
          </reference>
        </references>
      </pivotArea>
    </format>
    <format dxfId="723">
      <pivotArea dataOnly="0" labelOnly="1" outline="0" fieldPosition="0">
        <references count="3">
          <reference field="6" count="1" selected="0">
            <x v="7"/>
          </reference>
          <reference field="8" count="1" selected="0">
            <x v="0"/>
          </reference>
          <reference field="9" count="1">
            <x v="9"/>
          </reference>
        </references>
      </pivotArea>
    </format>
    <format dxfId="722">
      <pivotArea dataOnly="0" labelOnly="1" outline="0" fieldPosition="0">
        <references count="4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8"/>
          </reference>
        </references>
      </pivotArea>
    </format>
    <format dxfId="721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2">
            <x v="2"/>
            <x v="5"/>
          </reference>
        </references>
      </pivotArea>
    </format>
    <format dxfId="720">
      <pivotArea dataOnly="0" labelOnly="1" outline="0" fieldPosition="0">
        <references count="4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>
            <x v="2"/>
          </reference>
        </references>
      </pivotArea>
    </format>
    <format dxfId="719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718">
      <pivotArea dataOnly="0" labelOnly="1" outline="0" fieldPosition="0">
        <references count="5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>
            <x v="54"/>
          </reference>
        </references>
      </pivotArea>
    </format>
    <format dxfId="717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3"/>
          </reference>
        </references>
      </pivotArea>
    </format>
    <format dxfId="716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>
            <x v="0"/>
          </reference>
        </references>
      </pivotArea>
    </format>
    <format dxfId="715">
      <pivotArea dataOnly="0" labelOnly="1" outline="0" fieldPosition="0">
        <references count="5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1"/>
          </reference>
        </references>
      </pivotArea>
    </format>
    <format dxfId="714">
      <pivotArea dataOnly="0" labelOnly="1" outline="0" fieldPosition="0">
        <references count="5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>
            <x v="25"/>
          </reference>
        </references>
      </pivotArea>
    </format>
    <format dxfId="713">
      <pivotArea dataOnly="0" labelOnly="1" outline="0" fieldPosition="0">
        <references count="6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>
            <x v="5"/>
          </reference>
        </references>
      </pivotArea>
    </format>
    <format dxfId="712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11">
      <pivotArea dataOnly="0" labelOnly="1" outline="0" fieldPosition="0">
        <references count="7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4" count="1" selected="0">
            <x v="5"/>
          </reference>
          <reference field="15" count="1">
            <x v="81"/>
          </reference>
        </references>
      </pivotArea>
    </format>
    <format dxfId="710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09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4" count="1" selected="0">
            <x v="5"/>
          </reference>
          <reference field="15" count="1">
            <x v="57"/>
          </reference>
        </references>
      </pivotArea>
    </format>
    <format dxfId="708">
      <pivotArea dataOnly="0" labelOnly="1" outline="0" fieldPosition="0">
        <references count="7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4" count="1" selected="0">
            <x v="5"/>
          </reference>
          <reference field="15" count="1">
            <x v="101"/>
          </reference>
        </references>
      </pivotArea>
    </format>
    <format dxfId="707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706">
      <pivotArea dataOnly="0" labelOnly="1" outline="0" fieldPosition="0">
        <references count="8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>
            <x v="69"/>
          </reference>
          <reference field="14" count="1" selected="0">
            <x v="5"/>
          </reference>
          <reference field="15" count="1" selected="0">
            <x v="81"/>
          </reference>
        </references>
      </pivotArea>
    </format>
    <format dxfId="705">
      <pivotArea dataOnly="0" labelOnly="1" outline="0" fieldPosition="0">
        <references count="8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>
            <x v="5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704">
      <pivotArea dataOnly="0" labelOnly="1" outline="0" fieldPosition="0">
        <references count="8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>
            <x v="21"/>
          </reference>
          <reference field="14" count="1" selected="0">
            <x v="5"/>
          </reference>
          <reference field="15" count="1" selected="0">
            <x v="101"/>
          </reference>
        </references>
      </pivotArea>
    </format>
    <format dxfId="703">
      <pivotArea dataOnly="0" labelOnly="1" outline="0" fieldPosition="0">
        <references count="9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/>
        </references>
      </pivotArea>
    </format>
    <format dxfId="702">
      <pivotArea dataOnly="0" labelOnly="1" outline="0" fieldPosition="0">
        <references count="10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701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1"/>
          </reference>
        </references>
      </pivotArea>
    </format>
    <format dxfId="700">
      <pivotArea dataOnly="0" labelOnly="1" outline="0" fieldPosition="0">
        <references count="10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92"/>
          </reference>
        </references>
      </pivotArea>
    </format>
    <format dxfId="699">
      <pivotArea dataOnly="0" labelOnly="1" outline="0" fieldPosition="0">
        <references count="10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0"/>
          </reference>
        </references>
      </pivotArea>
    </format>
    <format dxfId="698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697">
      <pivotArea dataOnly="0" labelOnly="1" outline="0" fieldPosition="0">
        <references count="11">
          <reference field="6" count="1" selected="0">
            <x v="7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4"/>
          </reference>
          <reference field="13" count="1" selected="0">
            <x v="69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0"/>
          </reference>
          <reference field="23" count="1">
            <x v="10"/>
          </reference>
        </references>
      </pivotArea>
    </format>
    <format dxfId="696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1"/>
          </reference>
          <reference field="23" count="1">
            <x v="7"/>
          </reference>
        </references>
      </pivotArea>
    </format>
    <format dxfId="695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5"/>
          </reference>
          <reference field="12" count="1" selected="0">
            <x v="0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57"/>
          </reference>
          <reference field="21" count="0" selected="0"/>
          <reference field="22" count="1" selected="0">
            <x v="71"/>
          </reference>
          <reference field="23" count="1">
            <x v="3"/>
          </reference>
        </references>
      </pivotArea>
    </format>
    <format dxfId="694">
      <pivotArea dataOnly="0" labelOnly="1" outline="0" fieldPosition="0">
        <references count="11">
          <reference field="6" count="1" selected="0">
            <x v="48"/>
          </reference>
          <reference field="8" count="1" selected="0">
            <x v="2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92"/>
          </reference>
          <reference field="23" count="1">
            <x v="7"/>
          </reference>
        </references>
      </pivotArea>
    </format>
    <format dxfId="693">
      <pivotArea dataOnly="0" labelOnly="1" outline="0" fieldPosition="0">
        <references count="11">
          <reference field="6" count="1" selected="0">
            <x v="62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5"/>
          </reference>
          <reference field="13" count="1" selected="0">
            <x v="2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0"/>
          </reference>
          <reference field="23" count="1">
            <x v="7"/>
          </reference>
        </references>
      </pivotArea>
    </format>
    <format dxfId="692">
      <pivotArea dataOnly="0" labelOnly="1" outline="0" fieldPosition="0">
        <references count="9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/>
        </references>
      </pivotArea>
    </format>
    <format dxfId="691">
      <pivotArea dataOnly="0" labelOnly="1" outline="0" fieldPosition="0">
        <references count="9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/>
        </references>
      </pivotArea>
    </format>
    <format dxfId="690">
      <pivotArea dataOnly="0" labelOnly="1" outline="0" fieldPosition="0">
        <references count="10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 selected="0"/>
          <reference field="22" count="1">
            <x v="74"/>
          </reference>
        </references>
      </pivotArea>
    </format>
    <format dxfId="689">
      <pivotArea dataOnly="0" labelOnly="1" outline="0" fieldPosition="0">
        <references count="10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2"/>
          </reference>
        </references>
      </pivotArea>
    </format>
    <format dxfId="688">
      <pivotArea dataOnly="0" labelOnly="1" outline="0" fieldPosition="0">
        <references count="10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>
            <x v="73"/>
          </reference>
        </references>
      </pivotArea>
    </format>
    <format dxfId="687">
      <pivotArea dataOnly="0" labelOnly="1" outline="0" fieldPosition="0">
        <references count="11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 selected="0"/>
          <reference field="22" count="1" selected="0">
            <x v="74"/>
          </reference>
          <reference field="23" count="1">
            <x v="3"/>
          </reference>
        </references>
      </pivotArea>
    </format>
    <format dxfId="686">
      <pivotArea dataOnly="0" labelOnly="1" outline="0" fieldPosition="0">
        <references count="11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7"/>
          </reference>
        </references>
      </pivotArea>
    </format>
    <format dxfId="685">
      <pivotArea dataOnly="0" labelOnly="1" outline="0" fieldPosition="0">
        <references count="11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7"/>
          </reference>
        </references>
      </pivotArea>
    </format>
    <format dxfId="684">
      <pivotArea dataOnly="0" labelOnly="1" outline="0" fieldPosition="0">
        <references count="11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10"/>
          </reference>
        </references>
      </pivotArea>
    </format>
    <format dxfId="683">
      <pivotArea dataOnly="0" labelOnly="1" outline="0" fieldPosition="0">
        <references count="11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3"/>
          </reference>
          <reference field="23" count="1">
            <x v="10"/>
          </reference>
        </references>
      </pivotArea>
    </format>
    <format dxfId="682">
      <pivotArea dataOnly="0" labelOnly="1" outline="0" fieldPosition="0">
        <references count="11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3"/>
          </reference>
          <reference field="23" count="1">
            <x v="10"/>
          </reference>
        </references>
      </pivotArea>
    </format>
    <format dxfId="681">
      <pivotArea dataOnly="0" labelOnly="1" outline="0" fieldPosition="0">
        <references count="10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 selected="0"/>
          <reference field="22" count="1">
            <x v="74"/>
          </reference>
        </references>
      </pivotArea>
    </format>
    <format dxfId="680">
      <pivotArea dataOnly="0" labelOnly="1" outline="0" fieldPosition="0">
        <references count="10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>
            <x v="72"/>
          </reference>
        </references>
      </pivotArea>
    </format>
    <format dxfId="679">
      <pivotArea dataOnly="0" labelOnly="1" outline="0" fieldPosition="0">
        <references count="10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>
            <x v="73"/>
          </reference>
        </references>
      </pivotArea>
    </format>
    <format dxfId="678">
      <pivotArea dataOnly="0" labelOnly="1" outline="0" fieldPosition="0">
        <references count="11">
          <reference field="6" count="1" selected="0">
            <x v="3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5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22"/>
          </reference>
          <reference field="21" count="0" selected="0"/>
          <reference field="22" count="1" selected="0">
            <x v="74"/>
          </reference>
          <reference field="23" count="1">
            <x v="3"/>
          </reference>
        </references>
      </pivotArea>
    </format>
    <format dxfId="677">
      <pivotArea dataOnly="0" labelOnly="1" outline="0" fieldPosition="0">
        <references count="11">
          <reference field="6" count="1" selected="0">
            <x v="29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7"/>
          </reference>
        </references>
      </pivotArea>
    </format>
    <format dxfId="676">
      <pivotArea dataOnly="0" labelOnly="1" outline="0" fieldPosition="0">
        <references count="11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2"/>
          </reference>
          <reference field="12" count="1" selected="0">
            <x v="23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7"/>
          </reference>
        </references>
      </pivotArea>
    </format>
    <format dxfId="675">
      <pivotArea dataOnly="0" labelOnly="1" outline="0" fieldPosition="0">
        <references count="11">
          <reference field="6" count="1" selected="0">
            <x v="3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101"/>
          </reference>
          <reference field="21" count="0" selected="0"/>
          <reference field="22" count="1" selected="0">
            <x v="72"/>
          </reference>
          <reference field="23" count="1">
            <x v="10"/>
          </reference>
        </references>
      </pivotArea>
    </format>
    <format dxfId="674">
      <pivotArea dataOnly="0" labelOnly="1" outline="0" fieldPosition="0">
        <references count="11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1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3"/>
          </reference>
          <reference field="23" count="1">
            <x v="10"/>
          </reference>
        </references>
      </pivotArea>
    </format>
    <format dxfId="673">
      <pivotArea dataOnly="0" labelOnly="1" outline="0" fieldPosition="0">
        <references count="11">
          <reference field="6" count="1" selected="0">
            <x v="40"/>
          </reference>
          <reference field="8" count="1" selected="0">
            <x v="0"/>
          </reference>
          <reference field="9" count="1" selected="0">
            <x v="9"/>
          </reference>
          <reference field="11" count="1" selected="0">
            <x v="8"/>
          </reference>
          <reference field="12" count="1" selected="0">
            <x v="47"/>
          </reference>
          <reference field="13" count="1" selected="0">
            <x v="51"/>
          </reference>
          <reference field="14" count="1" selected="0">
            <x v="5"/>
          </reference>
          <reference field="15" count="1" selected="0">
            <x v="81"/>
          </reference>
          <reference field="21" count="0" selected="0"/>
          <reference field="22" count="1" selected="0">
            <x v="73"/>
          </reference>
          <reference field="23" count="1">
            <x v="10"/>
          </reference>
        </references>
      </pivotArea>
    </format>
    <format dxfId="672">
      <pivotArea outline="0" collapsedLevelsAreSubtotals="1" fieldPosition="0"/>
    </format>
    <format dxfId="671">
      <pivotArea type="topRight" dataOnly="0" labelOnly="1" outline="0" fieldPosition="0"/>
    </format>
    <format dxfId="670">
      <pivotArea type="topRight" dataOnly="0" labelOnly="1" outline="0" fieldPosition="0"/>
    </format>
    <format dxfId="669">
      <pivotArea outline="0" collapsedLevelsAreSubtotals="1" fieldPosition="0"/>
    </format>
    <format dxfId="668">
      <pivotArea type="topRight" dataOnly="0" labelOnly="1" outline="0" fieldPosition="0"/>
    </format>
    <format dxfId="667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数据透视表6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AI76" firstHeaderRow="1" firstDataRow="2" firstDataCol="2"/>
  <pivotFields count="3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56"/>
        <item x="71"/>
        <item x="67"/>
        <item x="68"/>
        <item x="69"/>
        <item x="7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ascending">
      <items count="37">
        <item x="25"/>
        <item x="17"/>
        <item x="22"/>
        <item x="30"/>
        <item x="8"/>
        <item x="9"/>
        <item x="10"/>
        <item x="14"/>
        <item x="11"/>
        <item x="13"/>
        <item x="12"/>
        <item x="2"/>
        <item x="15"/>
        <item m="1" x="35"/>
        <item x="23"/>
        <item x="26"/>
        <item x="27"/>
        <item x="21"/>
        <item x="6"/>
        <item x="0"/>
        <item x="16"/>
        <item x="28"/>
        <item x="29"/>
        <item h="1" x="33"/>
        <item h="1" x="32"/>
        <item x="4"/>
        <item x="5"/>
        <item x="1"/>
        <item x="31"/>
        <item x="19"/>
        <item x="3"/>
        <item x="18"/>
        <item x="24"/>
        <item x="20"/>
        <item x="7"/>
        <item h="1" x="34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6">
        <item x="3"/>
        <item x="1"/>
        <item x="4"/>
        <item x="0"/>
        <item x="2"/>
        <item x="5"/>
      </items>
    </pivotField>
    <pivotField compact="0" outline="0" showAll="0"/>
    <pivotField compact="0" outline="0" showAll="0"/>
  </pivotFields>
  <rowFields count="2">
    <field x="6"/>
    <field x="32"/>
  </rowFields>
  <rowItems count="72">
    <i>
      <x/>
      <x v="1"/>
    </i>
    <i>
      <x v="1"/>
      <x v="1"/>
    </i>
    <i>
      <x v="2"/>
      <x v="4"/>
    </i>
    <i>
      <x v="3"/>
      <x v="4"/>
    </i>
    <i>
      <x v="4"/>
      <x v="4"/>
    </i>
    <i>
      <x v="5"/>
      <x v="3"/>
    </i>
    <i>
      <x v="6"/>
      <x v="4"/>
    </i>
    <i>
      <x v="7"/>
      <x v="1"/>
    </i>
    <i>
      <x v="8"/>
      <x/>
    </i>
    <i>
      <x v="9"/>
      <x v="2"/>
    </i>
    <i>
      <x v="10"/>
      <x/>
    </i>
    <i>
      <x v="11"/>
      <x v="2"/>
    </i>
    <i>
      <x v="12"/>
      <x v="2"/>
    </i>
    <i>
      <x v="13"/>
      <x v="2"/>
    </i>
    <i>
      <x v="14"/>
      <x v="2"/>
    </i>
    <i>
      <x v="15"/>
      <x v="1"/>
    </i>
    <i>
      <x v="16"/>
      <x v="1"/>
    </i>
    <i>
      <x v="17"/>
      <x v="3"/>
    </i>
    <i>
      <x v="18"/>
      <x/>
    </i>
    <i>
      <x v="19"/>
      <x v="3"/>
    </i>
    <i>
      <x v="20"/>
      <x v="3"/>
    </i>
    <i>
      <x v="21"/>
      <x v="3"/>
    </i>
    <i>
      <x v="22"/>
      <x v="3"/>
    </i>
    <i>
      <x v="23"/>
      <x v="3"/>
    </i>
    <i>
      <x v="24"/>
      <x v="3"/>
    </i>
    <i>
      <x v="25"/>
      <x v="3"/>
    </i>
    <i>
      <x v="26"/>
      <x v="1"/>
    </i>
    <i>
      <x v="27"/>
      <x v="1"/>
    </i>
    <i>
      <x v="28"/>
      <x v="1"/>
    </i>
    <i>
      <x v="29"/>
      <x v="1"/>
    </i>
    <i>
      <x v="30"/>
      <x v="1"/>
    </i>
    <i>
      <x v="31"/>
      <x v="1"/>
    </i>
    <i>
      <x v="32"/>
      <x v="2"/>
    </i>
    <i>
      <x v="33"/>
      <x v="2"/>
    </i>
    <i>
      <x v="34"/>
      <x v="4"/>
    </i>
    <i>
      <x v="35"/>
      <x v="1"/>
    </i>
    <i>
      <x v="36"/>
      <x/>
    </i>
    <i>
      <x v="37"/>
      <x/>
    </i>
    <i>
      <x v="38"/>
      <x v="2"/>
    </i>
    <i>
      <x v="39"/>
      <x/>
    </i>
    <i>
      <x v="40"/>
      <x v="2"/>
    </i>
    <i>
      <x v="41"/>
      <x v="1"/>
    </i>
    <i>
      <x v="42"/>
      <x v="1"/>
    </i>
    <i>
      <x v="43"/>
      <x v="2"/>
    </i>
    <i>
      <x v="44"/>
      <x v="2"/>
    </i>
    <i>
      <x v="45"/>
      <x v="2"/>
    </i>
    <i>
      <x v="46"/>
      <x/>
    </i>
    <i>
      <x v="47"/>
      <x v="2"/>
    </i>
    <i>
      <x v="48"/>
      <x v="4"/>
    </i>
    <i>
      <x v="49"/>
      <x v="2"/>
    </i>
    <i>
      <x v="50"/>
      <x v="2"/>
    </i>
    <i>
      <x v="51"/>
      <x v="2"/>
    </i>
    <i>
      <x v="52"/>
      <x/>
    </i>
    <i>
      <x v="53"/>
      <x v="1"/>
    </i>
    <i>
      <x v="54"/>
      <x/>
    </i>
    <i>
      <x v="55"/>
      <x v="3"/>
    </i>
    <i>
      <x v="56"/>
      <x v="3"/>
    </i>
    <i>
      <x v="57"/>
      <x v="3"/>
    </i>
    <i>
      <x v="58"/>
      <x v="3"/>
    </i>
    <i>
      <x v="59"/>
      <x v="3"/>
    </i>
    <i>
      <x v="60"/>
      <x v="4"/>
    </i>
    <i>
      <x v="61"/>
      <x v="3"/>
    </i>
    <i>
      <x v="62"/>
      <x v="1"/>
    </i>
    <i>
      <x v="63"/>
      <x v="3"/>
    </i>
    <i>
      <x v="64"/>
      <x v="1"/>
    </i>
    <i>
      <x v="65"/>
      <x v="1"/>
    </i>
    <i>
      <x v="66"/>
      <x v="2"/>
    </i>
    <i>
      <x v="67"/>
      <x v="5"/>
    </i>
    <i>
      <x v="69"/>
      <x v="2"/>
    </i>
    <i>
      <x v="70"/>
      <x v="4"/>
    </i>
    <i>
      <x v="71"/>
      <x v="3"/>
    </i>
    <i t="grand">
      <x/>
    </i>
  </rowItems>
  <colFields count="1">
    <field x="29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colItems>
  <dataFields count="1">
    <dataField name="求和项:欠款金额" fld="20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数据透视表7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Q147" firstHeaderRow="2" firstDataRow="2" firstDataCol="16"/>
  <pivotFields count="35">
    <pivotField axis="axisRow" compact="0" outline="0" showAll="0" defaultSubtotal="0">
      <items count="22">
        <item x="0"/>
        <item x="12"/>
        <item x="9"/>
        <item x="8"/>
        <item x="3"/>
        <item x="4"/>
        <item x="10"/>
        <item x="2"/>
        <item x="5"/>
        <item x="7"/>
        <item x="6"/>
        <item x="13"/>
        <item x="11"/>
        <item m="1" x="15"/>
        <item m="1" x="20"/>
        <item m="1" x="19"/>
        <item x="1"/>
        <item m="1" x="18"/>
        <item m="1" x="17"/>
        <item m="1" x="21"/>
        <item m="1" x="16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56"/>
        <item x="71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4">
        <item x="71"/>
        <item x="26"/>
        <item x="57"/>
        <item x="25"/>
        <item x="11"/>
        <item x="47"/>
        <item x="42"/>
        <item x="10"/>
        <item x="39"/>
        <item x="65"/>
        <item x="16"/>
        <item x="14"/>
        <item x="22"/>
        <item x="40"/>
        <item x="48"/>
        <item x="59"/>
        <item x="49"/>
        <item x="43"/>
        <item x="27"/>
        <item x="58"/>
        <item x="63"/>
        <item x="60"/>
        <item x="61"/>
        <item x="62"/>
        <item x="50"/>
        <item x="64"/>
        <item x="23"/>
        <item x="31"/>
        <item x="17"/>
        <item x="18"/>
        <item x="33"/>
        <item x="3"/>
        <item x="24"/>
        <item x="34"/>
        <item x="51"/>
        <item x="44"/>
        <item x="52"/>
        <item x="9"/>
        <item x="35"/>
        <item x="36"/>
        <item x="45"/>
        <item x="21"/>
        <item x="5"/>
        <item x="37"/>
        <item x="15"/>
        <item x="19"/>
        <item x="20"/>
        <item x="56"/>
        <item x="38"/>
        <item x="7"/>
        <item x="13"/>
        <item x="6"/>
        <item x="32"/>
        <item x="53"/>
        <item x="29"/>
        <item x="30"/>
        <item x="28"/>
        <item x="54"/>
        <item x="12"/>
        <item x="1"/>
        <item x="0"/>
        <item x="8"/>
        <item x="4"/>
        <item x="2"/>
        <item x="66"/>
        <item x="46"/>
        <item x="55"/>
        <item x="41"/>
        <item x="72"/>
        <item x="67"/>
        <item x="68"/>
        <item x="69"/>
        <item m="1" x="73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5"/>
        <item x="2"/>
        <item x="4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7"/>
        <item x="9"/>
        <item x="8"/>
        <item x="3"/>
        <item x="6"/>
        <item x="5"/>
        <item x="2"/>
        <item x="4"/>
        <item x="10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6">
        <item x="46"/>
        <item x="40"/>
        <item x="7"/>
        <item x="8"/>
        <item x="127"/>
        <item x="128"/>
        <item x="133"/>
        <item x="134"/>
        <item x="125"/>
        <item x="132"/>
        <item x="124"/>
        <item x="130"/>
        <item x="193"/>
        <item x="194"/>
        <item x="67"/>
        <item x="288"/>
        <item x="188"/>
        <item x="195"/>
        <item x="189"/>
        <item x="196"/>
        <item x="159"/>
        <item x="190"/>
        <item x="231"/>
        <item x="187"/>
        <item x="63"/>
        <item x="158"/>
        <item x="287"/>
        <item x="66"/>
        <item x="1"/>
        <item x="191"/>
        <item x="62"/>
        <item x="52"/>
        <item x="192"/>
        <item x="120"/>
        <item x="119"/>
        <item x="198"/>
        <item m="1" x="424"/>
        <item x="64"/>
        <item x="200"/>
        <item x="305"/>
        <item x="272"/>
        <item x="275"/>
        <item x="238"/>
        <item x="251"/>
        <item x="235"/>
        <item x="252"/>
        <item x="237"/>
        <item x="5"/>
        <item x="70"/>
        <item x="69"/>
        <item x="72"/>
        <item x="71"/>
        <item x="105"/>
        <item x="104"/>
        <item x="107"/>
        <item x="101"/>
        <item x="109"/>
        <item x="103"/>
        <item x="108"/>
        <item x="102"/>
        <item x="110"/>
        <item x="111"/>
        <item x="113"/>
        <item x="112"/>
        <item x="6"/>
        <item x="145"/>
        <item x="142"/>
        <item x="137"/>
        <item x="151"/>
        <item x="157"/>
        <item x="155"/>
        <item x="156"/>
        <item x="146"/>
        <item x="148"/>
        <item x="138"/>
        <item x="139"/>
        <item x="152"/>
        <item m="1" x="420"/>
        <item x="154"/>
        <item x="131"/>
        <item x="245"/>
        <item x="65"/>
        <item x="197"/>
        <item x="271"/>
        <item x="217"/>
        <item x="97"/>
        <item x="143"/>
        <item x="147"/>
        <item x="140"/>
        <item x="149"/>
        <item x="233"/>
        <item x="224"/>
        <item x="216"/>
        <item x="214"/>
        <item x="215"/>
        <item x="218"/>
        <item x="213"/>
        <item x="225"/>
        <item x="296"/>
        <item x="295"/>
        <item x="297"/>
        <item x="2"/>
        <item x="3"/>
        <item x="255"/>
        <item x="240"/>
        <item x="247"/>
        <item x="243"/>
        <item x="241"/>
        <item x="249"/>
        <item x="248"/>
        <item x="246"/>
        <item x="250"/>
        <item x="242"/>
        <item x="253"/>
        <item x="256"/>
        <item x="244"/>
        <item x="226"/>
        <item x="129"/>
        <item x="300"/>
        <item x="136"/>
        <item x="289"/>
        <item x="290"/>
        <item m="1" x="413"/>
        <item x="268"/>
        <item x="257"/>
        <item x="266"/>
        <item x="259"/>
        <item x="260"/>
        <item x="267"/>
        <item x="265"/>
        <item x="263"/>
        <item m="1" x="412"/>
        <item x="262"/>
        <item x="261"/>
        <item x="304"/>
        <item x="15"/>
        <item x="9"/>
        <item x="13"/>
        <item x="11"/>
        <item x="10"/>
        <item x="14"/>
        <item x="16"/>
        <item m="1" x="419"/>
        <item x="68"/>
        <item x="286"/>
        <item x="51"/>
        <item x="37"/>
        <item x="39"/>
        <item x="42"/>
        <item x="43"/>
        <item x="38"/>
        <item x="50"/>
        <item x="44"/>
        <item x="45"/>
        <item x="47"/>
        <item x="41"/>
        <item x="49"/>
        <item x="18"/>
        <item x="73"/>
        <item x="74"/>
        <item x="75"/>
        <item x="76"/>
        <item x="77"/>
        <item x="114"/>
        <item x="115"/>
        <item x="116"/>
        <item x="117"/>
        <item x="118"/>
        <item x="301"/>
        <item x="98"/>
        <item x="99"/>
        <item x="55"/>
        <item x="60"/>
        <item x="54"/>
        <item x="56"/>
        <item x="59"/>
        <item x="57"/>
        <item x="58"/>
        <item x="61"/>
        <item m="1" x="410"/>
        <item m="1" x="423"/>
        <item x="236"/>
        <item x="126"/>
        <item x="22"/>
        <item x="19"/>
        <item x="20"/>
        <item x="23"/>
        <item x="21"/>
        <item x="293"/>
        <item x="294"/>
        <item x="90"/>
        <item x="88"/>
        <item x="91"/>
        <item x="92"/>
        <item x="89"/>
        <item x="93"/>
        <item x="94"/>
        <item x="95"/>
        <item x="96"/>
        <item x="186"/>
        <item x="24"/>
        <item x="33"/>
        <item x="34"/>
        <item x="35"/>
        <item x="28"/>
        <item x="25"/>
        <item x="29"/>
        <item x="32"/>
        <item x="30"/>
        <item x="26"/>
        <item x="31"/>
        <item x="36"/>
        <item x="27"/>
        <item x="227"/>
        <item x="228"/>
        <item x="229"/>
        <item x="230"/>
        <item x="53"/>
        <item x="175"/>
        <item x="165"/>
        <item x="172"/>
        <item x="173"/>
        <item x="174"/>
        <item x="160"/>
        <item x="164"/>
        <item x="202"/>
        <item x="203"/>
        <item x="223"/>
        <item x="219"/>
        <item x="220"/>
        <item x="221"/>
        <item x="222"/>
        <item x="201"/>
        <item x="204"/>
        <item x="205"/>
        <item x="206"/>
        <item x="207"/>
        <item x="208"/>
        <item x="209"/>
        <item x="210"/>
        <item x="211"/>
        <item x="212"/>
        <item x="185"/>
        <item x="182"/>
        <item x="121"/>
        <item x="122"/>
        <item x="123"/>
        <item x="291"/>
        <item x="78"/>
        <item x="79"/>
        <item x="80"/>
        <item x="81"/>
        <item x="82"/>
        <item x="83"/>
        <item x="86"/>
        <item x="85"/>
        <item x="84"/>
        <item x="17"/>
        <item x="168"/>
        <item x="166"/>
        <item x="161"/>
        <item x="180"/>
        <item x="181"/>
        <item x="184"/>
        <item x="299"/>
        <item x="269"/>
        <item x="270"/>
        <item x="171"/>
        <item x="167"/>
        <item x="162"/>
        <item x="163"/>
        <item x="169"/>
        <item x="170"/>
        <item x="176"/>
        <item x="177"/>
        <item x="179"/>
        <item x="178"/>
        <item x="302"/>
        <item x="183"/>
        <item x="87"/>
        <item x="276"/>
        <item x="277"/>
        <item x="278"/>
        <item x="279"/>
        <item x="280"/>
        <item x="281"/>
        <item x="282"/>
        <item x="283"/>
        <item x="284"/>
        <item x="285"/>
        <item x="298"/>
        <item x="48"/>
        <item x="239"/>
        <item m="1" x="418"/>
        <item x="254"/>
        <item x="274"/>
        <item h="1" x="273"/>
        <item x="100"/>
        <item h="1" x="153"/>
        <item h="1" x="106"/>
        <item x="135"/>
        <item x="232"/>
        <item x="0"/>
        <item x="4"/>
        <item x="12"/>
        <item x="306"/>
        <item x="141"/>
        <item x="150"/>
        <item x="144"/>
        <item x="308"/>
        <item x="309"/>
        <item x="310"/>
        <item x="312"/>
        <item x="313"/>
        <item x="314"/>
        <item x="307"/>
        <item x="316"/>
        <item x="317"/>
        <item x="315"/>
        <item x="318"/>
        <item m="1" x="409"/>
        <item x="320"/>
        <item x="321"/>
        <item x="322"/>
        <item m="1" x="408"/>
        <item m="1" x="425"/>
        <item m="1" x="417"/>
        <item x="325"/>
        <item x="326"/>
        <item x="319"/>
        <item m="1" x="422"/>
        <item x="327"/>
        <item x="328"/>
        <item x="324"/>
        <item x="264"/>
        <item x="334"/>
        <item x="329"/>
        <item x="332"/>
        <item x="331"/>
        <item x="333"/>
        <item m="1" x="416"/>
        <item x="335"/>
        <item x="336"/>
        <item x="311"/>
        <item x="337"/>
        <item x="330"/>
        <item x="338"/>
        <item x="339"/>
        <item x="340"/>
        <item x="341"/>
        <item x="343"/>
        <item x="344"/>
        <item x="346"/>
        <item x="199"/>
        <item x="348"/>
        <item x="350"/>
        <item x="351"/>
        <item x="347"/>
        <item x="349"/>
        <item m="1" x="407"/>
        <item x="353"/>
        <item x="354"/>
        <item x="355"/>
        <item x="357"/>
        <item x="358"/>
        <item x="292"/>
        <item x="303"/>
        <item x="352"/>
        <item x="356"/>
        <item h="1" x="359"/>
        <item x="360"/>
        <item x="361"/>
        <item x="362"/>
        <item x="363"/>
        <item m="1" x="415"/>
        <item m="1" x="421"/>
        <item x="364"/>
        <item h="1" x="258"/>
        <item h="1" x="365"/>
        <item h="1" x="366"/>
        <item h="1" x="367"/>
        <item h="1" x="368"/>
        <item h="1" x="345"/>
        <item h="1" x="369"/>
        <item h="1" x="370"/>
        <item h="1" x="371"/>
        <item h="1" x="372"/>
        <item h="1" x="342"/>
        <item h="1" x="373"/>
        <item h="1" x="374"/>
        <item h="1" x="375"/>
        <item h="1" x="377"/>
        <item h="1" x="376"/>
        <item h="1" x="378"/>
        <item h="1" x="379"/>
        <item h="1" x="380"/>
        <item h="1" x="381"/>
        <item h="1" m="1" x="411"/>
        <item h="1" x="383"/>
        <item h="1" x="384"/>
        <item h="1" x="234"/>
        <item h="1" x="382"/>
        <item h="1" x="385"/>
        <item h="1" x="386"/>
        <item h="1" x="387"/>
        <item h="1" x="388"/>
        <item h="1" x="389"/>
        <item h="1" x="390"/>
        <item h="1" m="1" x="414"/>
        <item h="1" x="391"/>
        <item h="1" x="392"/>
        <item h="1" x="393"/>
        <item h="1" x="394"/>
        <item h="1" x="395"/>
        <item h="1" x="396"/>
        <item h="1" x="397"/>
        <item h="1" x="399"/>
        <item h="1" x="398"/>
        <item h="1" x="401"/>
        <item h="1" x="323"/>
        <item h="1" x="400"/>
        <item h="1" x="402"/>
        <item h="1" x="403"/>
        <item h="1" x="404"/>
        <item h="1" x="405"/>
        <item h="1"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1"/>
        <item x="3"/>
        <item x="9"/>
        <item x="7"/>
        <item x="8"/>
        <item x="6"/>
        <item x="4"/>
        <item x="2"/>
        <item n=" "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33"/>
        <item x="17"/>
        <item x="63"/>
        <item x="24"/>
        <item x="76"/>
        <item x="5"/>
        <item x="72"/>
        <item x="6"/>
        <item x="37"/>
        <item x="44"/>
        <item x="64"/>
        <item x="78"/>
        <item x="65"/>
        <item x="66"/>
        <item x="4"/>
        <item x="79"/>
        <item x="1"/>
        <item x="73"/>
        <item x="69"/>
        <item x="34"/>
        <item x="21"/>
        <item x="3"/>
        <item x="38"/>
        <item x="8"/>
        <item x="18"/>
        <item x="82"/>
        <item x="23"/>
        <item x="11"/>
        <item x="30"/>
        <item x="12"/>
        <item x="31"/>
        <item x="10"/>
        <item x="29"/>
        <item x="25"/>
        <item x="14"/>
        <item x="26"/>
        <item x="45"/>
        <item x="28"/>
        <item x="27"/>
        <item x="59"/>
        <item x="67"/>
        <item x="2"/>
        <item x="80"/>
        <item x="43"/>
        <item x="39"/>
        <item x="42"/>
        <item x="46"/>
        <item x="35"/>
        <item x="62"/>
        <item x="41"/>
        <item x="47"/>
        <item x="40"/>
        <item x="71"/>
        <item x="68"/>
        <item x="9"/>
        <item x="32"/>
        <item x="36"/>
        <item x="81"/>
        <item x="7"/>
        <item x="19"/>
        <item x="74"/>
        <item x="48"/>
        <item x="75"/>
        <item x="13"/>
        <item x="20"/>
        <item x="77"/>
        <item x="58"/>
        <item x="49"/>
        <item x="50"/>
        <item x="51"/>
        <item x="70"/>
        <item x="52"/>
        <item x="53"/>
        <item x="54"/>
        <item x="55"/>
        <item x="57"/>
        <item x="60"/>
        <item x="22"/>
        <item x="61"/>
        <item x="56"/>
        <item x="83"/>
        <item x="16"/>
        <item x="15"/>
        <item n=" " x="0"/>
        <item x="84"/>
        <item x="85"/>
        <item x="86"/>
        <item x="87"/>
        <item x="88"/>
        <item x="89"/>
        <item m="1" x="94"/>
        <item x="90"/>
        <item m="1" x="96"/>
        <item m="1" x="95"/>
        <item x="91"/>
        <item x="92"/>
        <item x="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4">
        <item x="41"/>
        <item x="6"/>
        <item x="31"/>
        <item x="37"/>
        <item x="38"/>
        <item x="34"/>
        <item x="28"/>
        <item x="4"/>
        <item x="2"/>
        <item x="30"/>
        <item x="33"/>
        <item x="15"/>
        <item x="12"/>
        <item x="52"/>
        <item x="32"/>
        <item x="27"/>
        <item x="9"/>
        <item x="23"/>
        <item x="24"/>
        <item x="48"/>
        <item x="29"/>
        <item x="55"/>
        <item x="45"/>
        <item x="19"/>
        <item x="42"/>
        <item x="14"/>
        <item x="7"/>
        <item x="20"/>
        <item x="22"/>
        <item x="49"/>
        <item x="47"/>
        <item x="39"/>
        <item x="3"/>
        <item x="13"/>
        <item x="50"/>
        <item x="53"/>
        <item x="18"/>
        <item x="8"/>
        <item x="46"/>
        <item x="1"/>
        <item x="26"/>
        <item x="17"/>
        <item x="44"/>
        <item x="5"/>
        <item x="40"/>
        <item x="35"/>
        <item x="36"/>
        <item x="25"/>
        <item x="21"/>
        <item x="43"/>
        <item x="16"/>
        <item n=" " x="0"/>
        <item x="57"/>
        <item x="60"/>
        <item m="1" x="80"/>
        <item x="62"/>
        <item x="56"/>
        <item x="63"/>
        <item x="64"/>
        <item x="51"/>
        <item x="61"/>
        <item m="1" x="81"/>
        <item x="10"/>
        <item x="11"/>
        <item x="66"/>
        <item x="67"/>
        <item x="68"/>
        <item x="65"/>
        <item m="1" x="83"/>
        <item x="70"/>
        <item m="1" x="79"/>
        <item x="59"/>
        <item x="71"/>
        <item x="73"/>
        <item x="74"/>
        <item x="75"/>
        <item x="58"/>
        <item m="1" x="82"/>
        <item x="77"/>
        <item x="78"/>
        <item x="69"/>
        <item x="72"/>
        <item x="76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8"/>
        <item x="2"/>
        <item x="14"/>
        <item x="18"/>
        <item x="19"/>
        <item x="1"/>
        <item x="3"/>
        <item x="20"/>
        <item x="17"/>
        <item x="12"/>
        <item x="5"/>
        <item x="9"/>
        <item x="7"/>
        <item x="6"/>
        <item x="4"/>
        <item x="15"/>
        <item x="16"/>
        <item x="13"/>
        <item x="11"/>
        <item x="10"/>
        <item x="0"/>
        <item x="21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17">
        <item x="4"/>
        <item x="93"/>
        <item x="102"/>
        <item x="52"/>
        <item x="53"/>
        <item x="66"/>
        <item x="103"/>
        <item x="67"/>
        <item x="101"/>
        <item x="16"/>
        <item x="83"/>
        <item x="32"/>
        <item x="39"/>
        <item x="73"/>
        <item x="84"/>
        <item x="31"/>
        <item x="79"/>
        <item x="44"/>
        <item x="12"/>
        <item x="89"/>
        <item x="43"/>
        <item x="97"/>
        <item x="30"/>
        <item x="37"/>
        <item x="81"/>
        <item x="100"/>
        <item x="61"/>
        <item x="80"/>
        <item x="98"/>
        <item x="29"/>
        <item x="17"/>
        <item x="28"/>
        <item x="42"/>
        <item x="96"/>
        <item x="18"/>
        <item x="7"/>
        <item x="63"/>
        <item x="55"/>
        <item x="2"/>
        <item x="99"/>
        <item x="34"/>
        <item x="23"/>
        <item x="19"/>
        <item x="1"/>
        <item x="76"/>
        <item x="20"/>
        <item x="27"/>
        <item x="77"/>
        <item x="90"/>
        <item x="5"/>
        <item x="50"/>
        <item x="78"/>
        <item x="74"/>
        <item x="69"/>
        <item x="6"/>
        <item x="25"/>
        <item x="40"/>
        <item x="82"/>
        <item x="94"/>
        <item x="59"/>
        <item x="62"/>
        <item x="65"/>
        <item x="60"/>
        <item x="21"/>
        <item x="54"/>
        <item x="15"/>
        <item x="9"/>
        <item x="45"/>
        <item x="36"/>
        <item x="13"/>
        <item x="14"/>
        <item x="22"/>
        <item x="10"/>
        <item x="26"/>
        <item x="92"/>
        <item x="85"/>
        <item x="24"/>
        <item x="51"/>
        <item x="47"/>
        <item x="58"/>
        <item x="8"/>
        <item x="56"/>
        <item x="91"/>
        <item x="75"/>
        <item x="71"/>
        <item x="46"/>
        <item x="49"/>
        <item x="48"/>
        <item x="70"/>
        <item x="64"/>
        <item x="57"/>
        <item x="3"/>
        <item x="11"/>
        <item x="35"/>
        <item x="86"/>
        <item n=" " h="1" x="0"/>
        <item h="1" x="95"/>
        <item h="1" x="104"/>
        <item h="1" x="105"/>
        <item h="1" m="1" x="116"/>
        <item h="1" x="106"/>
        <item h="1" x="41"/>
        <item h="1" x="88"/>
        <item h="1" x="87"/>
        <item h="1" x="107"/>
        <item h="1" x="109"/>
        <item h="1" x="33"/>
        <item h="1" x="68"/>
        <item h="1" x="38"/>
        <item h="1" x="108"/>
        <item h="1" x="110"/>
        <item h="1" x="72"/>
        <item h="1" m="1" x="115"/>
        <item h="1" x="111"/>
        <item h="1" x="113"/>
        <item h="1" x="114"/>
        <item h="1" x="1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1">
        <item x="12"/>
        <item m="1" x="148"/>
        <item x="133"/>
        <item x="49"/>
        <item x="68"/>
        <item x="76"/>
        <item x="92"/>
        <item x="136"/>
        <item x="60"/>
        <item x="119"/>
        <item x="108"/>
        <item x="65"/>
        <item x="131"/>
        <item x="46"/>
        <item x="120"/>
        <item x="20"/>
        <item x="91"/>
        <item x="94"/>
        <item x="96"/>
        <item x="17"/>
        <item x="51"/>
        <item x="72"/>
        <item x="124"/>
        <item x="43"/>
        <item x="132"/>
        <item x="109"/>
        <item x="64"/>
        <item x="47"/>
        <item x="14"/>
        <item x="3"/>
        <item x="9"/>
        <item x="21"/>
        <item x="4"/>
        <item x="44"/>
        <item x="97"/>
        <item x="80"/>
        <item x="128"/>
        <item m="1" x="150"/>
        <item x="10"/>
        <item x="73"/>
        <item x="6"/>
        <item x="13"/>
        <item x="15"/>
        <item x="113"/>
        <item x="66"/>
        <item x="48"/>
        <item m="1" x="147"/>
        <item x="11"/>
        <item x="93"/>
        <item x="98"/>
        <item x="116"/>
        <item x="52"/>
        <item x="125"/>
        <item x="30"/>
        <item x="16"/>
        <item x="104"/>
        <item x="33"/>
        <item x="50"/>
        <item x="34"/>
        <item x="19"/>
        <item x="88"/>
        <item x="86"/>
        <item x="67"/>
        <item x="82"/>
        <item x="41"/>
        <item x="83"/>
        <item x="1"/>
        <item x="7"/>
        <item x="70"/>
        <item x="87"/>
        <item x="2"/>
        <item x="28"/>
        <item x="8"/>
        <item x="84"/>
        <item x="130"/>
        <item x="69"/>
        <item x="59"/>
        <item x="118"/>
        <item x="53"/>
        <item x="100"/>
        <item x="129"/>
        <item x="79"/>
        <item x="99"/>
        <item x="63"/>
        <item x="56"/>
        <item x="121"/>
        <item x="25"/>
        <item x="61"/>
        <item x="24"/>
        <item x="31"/>
        <item x="75"/>
        <item x="122"/>
        <item x="90"/>
        <item x="71"/>
        <item x="35"/>
        <item x="135"/>
        <item x="95"/>
        <item x="40"/>
        <item x="106"/>
        <item x="18"/>
        <item x="110"/>
        <item x="22"/>
        <item x="23"/>
        <item x="107"/>
        <item x="57"/>
        <item x="102"/>
        <item x="5"/>
        <item x="77"/>
        <item x="112"/>
        <item x="32"/>
        <item x="54"/>
        <item x="29"/>
        <item x="103"/>
        <item x="137"/>
        <item x="111"/>
        <item x="117"/>
        <item x="58"/>
        <item x="127"/>
        <item x="85"/>
        <item x="74"/>
        <item x="81"/>
        <item x="42"/>
        <item x="115"/>
        <item x="62"/>
        <item x="78"/>
        <item x="26"/>
        <item x="114"/>
        <item x="38"/>
        <item x="39"/>
        <item x="36"/>
        <item x="134"/>
        <item x="126"/>
        <item x="89"/>
        <item x="45"/>
        <item m="1" x="149"/>
        <item x="101"/>
        <item x="123"/>
        <item x="105"/>
        <item x="37"/>
        <item x="27"/>
        <item x="0"/>
        <item x="138"/>
        <item x="55"/>
        <item x="139"/>
        <item m="1" x="146"/>
        <item x="141"/>
        <item x="142"/>
        <item x="143"/>
        <item x="144"/>
        <item x="140"/>
        <item x="1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7">
        <item x="454"/>
        <item x="423"/>
        <item x="191"/>
        <item x="451"/>
        <item x="194"/>
        <item x="250"/>
        <item x="439"/>
        <item x="458"/>
        <item x="251"/>
        <item x="450"/>
        <item x="74"/>
        <item x="120"/>
        <item x="317"/>
        <item x="111"/>
        <item x="143"/>
        <item x="169"/>
        <item x="329"/>
        <item x="480"/>
        <item x="142"/>
        <item x="290"/>
        <item x="168"/>
        <item x="286"/>
        <item x="373"/>
        <item x="308"/>
        <item x="221"/>
        <item x="367"/>
        <item x="281"/>
        <item x="163"/>
        <item x="316"/>
        <item x="441"/>
        <item x="287"/>
        <item x="216"/>
        <item x="292"/>
        <item x="440"/>
        <item x="141"/>
        <item x="460"/>
        <item x="315"/>
        <item x="162"/>
        <item x="419"/>
        <item x="321"/>
        <item x="288"/>
        <item x="366"/>
        <item x="151"/>
        <item x="416"/>
        <item x="381"/>
        <item x="217"/>
        <item x="310"/>
        <item x="181"/>
        <item x="293"/>
        <item x="83"/>
        <item x="429"/>
        <item x="362"/>
        <item x="159"/>
        <item x="140"/>
        <item x="158"/>
        <item x="122"/>
        <item x="106"/>
        <item x="134"/>
        <item x="91"/>
        <item x="186"/>
        <item x="294"/>
        <item x="195"/>
        <item x="252"/>
        <item x="282"/>
        <item x="139"/>
        <item x="462"/>
        <item x="229"/>
        <item x="408"/>
        <item x="225"/>
        <item x="275"/>
        <item x="314"/>
        <item x="85"/>
        <item x="165"/>
        <item x="154"/>
        <item x="322"/>
        <item x="241"/>
        <item x="123"/>
        <item x="301"/>
        <item x="330"/>
        <item x="319"/>
        <item x="104"/>
        <item x="305"/>
        <item x="219"/>
        <item x="374"/>
        <item x="371"/>
        <item x="307"/>
        <item x="203"/>
        <item x="232"/>
        <item x="365"/>
        <item x="153"/>
        <item x="245"/>
        <item x="284"/>
        <item x="130"/>
        <item x="87"/>
        <item x="80"/>
        <item x="355"/>
        <item x="227"/>
        <item x="376"/>
        <item x="131"/>
        <item x="443"/>
        <item x="444"/>
        <item x="312"/>
        <item x="220"/>
        <item x="375"/>
        <item x="214"/>
        <item x="62"/>
        <item m="1" x="560"/>
        <item x="274"/>
        <item x="300"/>
        <item x="167"/>
        <item x="224"/>
        <item x="291"/>
        <item x="145"/>
        <item x="318"/>
        <item x="311"/>
        <item x="138"/>
        <item x="303"/>
        <item x="383"/>
        <item x="323"/>
        <item x="222"/>
        <item x="188"/>
        <item x="161"/>
        <item x="273"/>
        <item x="248"/>
        <item x="223"/>
        <item x="249"/>
        <item x="49"/>
        <item x="230"/>
        <item m="1" x="558"/>
        <item x="283"/>
        <item x="226"/>
        <item x="246"/>
        <item x="124"/>
        <item x="171"/>
        <item x="102"/>
        <item x="127"/>
        <item x="289"/>
        <item x="346"/>
        <item x="240"/>
        <item x="101"/>
        <item x="302"/>
        <item x="68"/>
        <item x="103"/>
        <item x="401"/>
        <item x="125"/>
        <item x="395"/>
        <item x="213"/>
        <item x="309"/>
        <item x="356"/>
        <item x="277"/>
        <item x="276"/>
        <item x="370"/>
        <item x="299"/>
        <item x="84"/>
        <item x="180"/>
        <item x="405"/>
        <item x="255"/>
        <item x="296"/>
        <item x="391"/>
        <item x="69"/>
        <item x="45"/>
        <item x="126"/>
        <item x="348"/>
        <item x="285"/>
        <item x="297"/>
        <item x="351"/>
        <item x="92"/>
        <item x="417"/>
        <item x="396"/>
        <item x="372"/>
        <item x="136"/>
        <item x="75"/>
        <item x="254"/>
        <item x="360"/>
        <item x="278"/>
        <item x="304"/>
        <item x="179"/>
        <item x="369"/>
        <item x="242"/>
        <item x="306"/>
        <item x="105"/>
        <item x="272"/>
        <item x="452"/>
        <item x="212"/>
        <item x="205"/>
        <item x="66"/>
        <item x="256"/>
        <item x="411"/>
        <item x="400"/>
        <item x="164"/>
        <item x="361"/>
        <item x="343"/>
        <item x="313"/>
        <item x="298"/>
        <item x="352"/>
        <item x="380"/>
        <item x="157"/>
        <item x="436"/>
        <item m="1" x="554"/>
        <item x="448"/>
        <item x="267"/>
        <item x="349"/>
        <item x="409"/>
        <item x="228"/>
        <item x="340"/>
        <item x="433"/>
        <item x="128"/>
        <item x="247"/>
        <item x="387"/>
        <item x="196"/>
        <item x="27"/>
        <item x="239"/>
        <item x="324"/>
        <item m="1" x="564"/>
        <item x="199"/>
        <item x="170"/>
        <item x="234"/>
        <item x="382"/>
        <item x="415"/>
        <item x="427"/>
        <item x="259"/>
        <item x="438"/>
        <item x="166"/>
        <item x="457"/>
        <item x="183"/>
        <item x="353"/>
        <item x="70"/>
        <item x="430"/>
        <item m="1" x="553"/>
        <item x="244"/>
        <item x="449"/>
        <item x="109"/>
        <item x="364"/>
        <item x="262"/>
        <item x="52"/>
        <item x="394"/>
        <item x="358"/>
        <item x="386"/>
        <item x="95"/>
        <item x="442"/>
        <item x="320"/>
        <item x="201"/>
        <item x="258"/>
        <item x="434"/>
        <item x="133"/>
        <item x="399"/>
        <item x="347"/>
        <item x="132"/>
        <item x="190"/>
        <item x="237"/>
        <item x="150"/>
        <item x="129"/>
        <item x="137"/>
        <item x="238"/>
        <item x="390"/>
        <item x="193"/>
        <item x="472"/>
        <item x="459"/>
        <item x="342"/>
        <item x="350"/>
        <item x="333"/>
        <item x="437"/>
        <item x="135"/>
        <item x="398"/>
        <item x="413"/>
        <item x="331"/>
        <item x="266"/>
        <item x="404"/>
        <item x="197"/>
        <item x="58"/>
        <item x="261"/>
        <item x="341"/>
        <item x="414"/>
        <item x="174"/>
        <item x="332"/>
        <item x="269"/>
        <item x="455"/>
        <item x="215"/>
        <item m="1" x="561"/>
        <item x="388"/>
        <item x="108"/>
        <item x="72"/>
        <item x="182"/>
        <item m="1" x="556"/>
        <item x="149"/>
        <item x="243"/>
        <item x="435"/>
        <item x="57"/>
        <item x="257"/>
        <item x="463"/>
        <item x="295"/>
        <item x="406"/>
        <item x="64"/>
        <item x="265"/>
        <item x="47"/>
        <item x="173"/>
        <item x="200"/>
        <item x="431"/>
        <item x="354"/>
        <item x="407"/>
        <item x="402"/>
        <item x="389"/>
        <item m="1" x="562"/>
        <item x="392"/>
        <item x="264"/>
        <item x="177"/>
        <item x="422"/>
        <item x="175"/>
        <item x="456"/>
        <item x="379"/>
        <item x="334"/>
        <item x="263"/>
        <item x="55"/>
        <item x="233"/>
        <item x="397"/>
        <item x="368"/>
        <item x="236"/>
        <item x="446"/>
        <item x="184"/>
        <item x="202"/>
        <item x="59"/>
        <item x="328"/>
        <item x="121"/>
        <item m="1" x="559"/>
        <item x="453"/>
        <item x="235"/>
        <item x="185"/>
        <item x="393"/>
        <item x="56"/>
        <item x="113"/>
        <item x="98"/>
        <item x="335"/>
        <item x="432"/>
        <item m="1" x="565"/>
        <item x="107"/>
        <item x="268"/>
        <item x="176"/>
        <item x="73"/>
        <item x="112"/>
        <item x="231"/>
        <item x="377"/>
        <item x="187"/>
        <item x="327"/>
        <item x="336"/>
        <item x="192"/>
        <item x="43"/>
        <item x="146"/>
        <item x="280"/>
        <item x="465"/>
        <item x="117"/>
        <item x="363"/>
        <item x="378"/>
        <item x="461"/>
        <item x="28"/>
        <item x="337"/>
        <item x="67"/>
        <item x="148"/>
        <item x="339"/>
        <item x="147"/>
        <item x="338"/>
        <item x="172"/>
        <item x="37"/>
        <item x="114"/>
        <item x="44"/>
        <item x="198"/>
        <item x="418"/>
        <item x="54"/>
        <item x="90"/>
        <item x="71"/>
        <item x="65"/>
        <item x="46"/>
        <item x="89"/>
        <item x="60"/>
        <item x="94"/>
        <item x="53"/>
        <item x="76"/>
        <item x="6"/>
        <item x="36"/>
        <item x="93"/>
        <item x="39"/>
        <item x="17"/>
        <item x="1"/>
        <item x="22"/>
        <item x="18"/>
        <item x="24"/>
        <item x="50"/>
        <item x="88"/>
        <item x="86"/>
        <item x="25"/>
        <item x="61"/>
        <item x="12"/>
        <item x="34"/>
        <item x="38"/>
        <item x="77"/>
        <item x="48"/>
        <item x="81"/>
        <item x="14"/>
        <item x="51"/>
        <item x="16"/>
        <item x="26"/>
        <item x="41"/>
        <item x="3"/>
        <item x="42"/>
        <item x="19"/>
        <item x="32"/>
        <item x="82"/>
        <item x="29"/>
        <item x="23"/>
        <item x="13"/>
        <item x="30"/>
        <item x="35"/>
        <item x="79"/>
        <item x="2"/>
        <item x="40"/>
        <item x="5"/>
        <item x="33"/>
        <item x="63"/>
        <item x="10"/>
        <item x="7"/>
        <item x="8"/>
        <item x="15"/>
        <item x="11"/>
        <item x="0"/>
        <item x="20"/>
        <item x="78"/>
        <item x="4"/>
        <item x="21"/>
        <item x="9"/>
        <item x="31"/>
        <item x="552"/>
        <item x="96"/>
        <item x="97"/>
        <item x="155"/>
        <item x="357"/>
        <item x="359"/>
        <item x="384"/>
        <item x="385"/>
        <item x="428"/>
        <item x="447"/>
        <item x="469"/>
        <item x="470"/>
        <item x="473"/>
        <item x="477"/>
        <item x="478"/>
        <item x="479"/>
        <item x="483"/>
        <item x="484"/>
        <item x="99"/>
        <item x="487"/>
        <item m="1" x="566"/>
        <item x="100"/>
        <item x="482"/>
        <item x="488"/>
        <item x="204"/>
        <item x="206"/>
        <item x="207"/>
        <item x="208"/>
        <item x="209"/>
        <item x="210"/>
        <item x="211"/>
        <item x="115"/>
        <item x="116"/>
        <item x="160"/>
        <item x="178"/>
        <item x="260"/>
        <item x="279"/>
        <item x="325"/>
        <item x="326"/>
        <item x="471"/>
        <item x="270"/>
        <item x="489"/>
        <item x="490"/>
        <item x="492"/>
        <item x="493"/>
        <item x="445"/>
        <item x="156"/>
        <item x="218"/>
        <item x="420"/>
        <item x="424"/>
        <item x="502"/>
        <item x="512"/>
        <item x="189"/>
        <item x="344"/>
        <item x="345"/>
        <item x="468"/>
        <item x="474"/>
        <item x="475"/>
        <item x="476"/>
        <item x="506"/>
        <item x="507"/>
        <item x="511"/>
        <item x="518"/>
        <item x="520"/>
        <item m="1" x="557"/>
        <item x="481"/>
        <item x="498"/>
        <item x="508"/>
        <item x="516"/>
        <item x="519"/>
        <item x="522"/>
        <item x="524"/>
        <item x="526"/>
        <item x="525"/>
        <item x="503"/>
        <item x="527"/>
        <item x="118"/>
        <item x="119"/>
        <item x="144"/>
        <item x="253"/>
        <item x="403"/>
        <item x="485"/>
        <item x="486"/>
        <item x="513"/>
        <item x="521"/>
        <item x="152"/>
        <item m="1" x="555"/>
        <item x="494"/>
        <item x="495"/>
        <item x="499"/>
        <item x="515"/>
        <item x="529"/>
        <item x="500"/>
        <item x="517"/>
        <item x="271"/>
        <item x="535"/>
        <item x="491"/>
        <item x="514"/>
        <item x="531"/>
        <item x="533"/>
        <item x="534"/>
        <item x="421"/>
        <item x="538"/>
        <item x="425"/>
        <item x="426"/>
        <item x="504"/>
        <item x="541"/>
        <item m="1" x="563"/>
        <item x="505"/>
        <item x="509"/>
        <item x="546"/>
        <item x="510"/>
        <item x="110"/>
        <item x="501"/>
        <item x="537"/>
        <item x="536"/>
        <item x="542"/>
        <item x="543"/>
        <item x="545"/>
        <item x="548"/>
        <item x="549"/>
        <item x="539"/>
        <item x="410"/>
        <item x="412"/>
        <item x="467"/>
        <item x="464"/>
        <item x="540"/>
        <item x="547"/>
        <item x="523"/>
        <item x="528"/>
        <item x="530"/>
        <item x="544"/>
        <item x="550"/>
        <item x="551"/>
        <item x="466"/>
        <item x="496"/>
        <item x="497"/>
        <item x="5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28"/>
        <item x="81"/>
        <item x="64"/>
        <item m="1" x="97"/>
        <item m="1" x="100"/>
        <item x="74"/>
        <item x="6"/>
        <item x="18"/>
        <item x="9"/>
        <item x="59"/>
        <item x="56"/>
        <item x="57"/>
        <item x="52"/>
        <item x="71"/>
        <item x="51"/>
        <item x="36"/>
        <item x="72"/>
        <item x="73"/>
        <item x="76"/>
        <item x="66"/>
        <item x="62"/>
        <item x="63"/>
        <item x="65"/>
        <item x="37"/>
        <item x="38"/>
        <item x="60"/>
        <item x="44"/>
        <item x="49"/>
        <item x="41"/>
        <item x="10"/>
        <item x="43"/>
        <item x="23"/>
        <item x="45"/>
        <item x="11"/>
        <item x="12"/>
        <item x="24"/>
        <item x="29"/>
        <item x="7"/>
        <item x="48"/>
        <item x="13"/>
        <item x="5"/>
        <item x="32"/>
        <item x="50"/>
        <item x="14"/>
        <item x="8"/>
        <item x="2"/>
        <item x="42"/>
        <item x="25"/>
        <item x="40"/>
        <item x="3"/>
        <item x="15"/>
        <item x="30"/>
        <item x="53"/>
        <item x="16"/>
        <item x="26"/>
        <item x="58"/>
        <item x="4"/>
        <item x="39"/>
        <item x="1"/>
        <item x="27"/>
        <item x="54"/>
        <item x="33"/>
        <item x="46"/>
        <item x="47"/>
        <item x="31"/>
        <item x="34"/>
        <item x="61"/>
        <item x="80"/>
        <item x="86"/>
        <item x="19"/>
        <item x="75"/>
        <item x="55"/>
        <item x="17"/>
        <item x="20"/>
        <item x="22"/>
        <item x="67"/>
        <item x="84"/>
        <item x="82"/>
        <item x="83"/>
        <item n=" " x="0"/>
        <item x="21"/>
        <item x="79"/>
        <item x="87"/>
        <item x="85"/>
        <item x="78"/>
        <item x="89"/>
        <item m="1" x="98"/>
        <item x="77"/>
        <item x="90"/>
        <item x="88"/>
        <item x="68"/>
        <item x="69"/>
        <item x="70"/>
        <item m="1" x="99"/>
        <item x="91"/>
        <item x="35"/>
        <item x="92"/>
        <item m="1" x="96"/>
        <item x="93"/>
        <item x="94"/>
        <item x="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11">
        <item x="347"/>
        <item x="348"/>
        <item x="336"/>
        <item x="337"/>
        <item x="349"/>
        <item x="339"/>
        <item x="340"/>
        <item x="341"/>
        <item x="342"/>
        <item x="353"/>
        <item x="3"/>
        <item x="354"/>
        <item x="355"/>
        <item x="4"/>
        <item x="356"/>
        <item x="357"/>
        <item x="6"/>
        <item x="358"/>
        <item x="49"/>
        <item x="29"/>
        <item x="32"/>
        <item x="197"/>
        <item x="198"/>
        <item x="30"/>
        <item x="33"/>
        <item x="199"/>
        <item x="400"/>
        <item x="401"/>
        <item x="402"/>
        <item x="405"/>
        <item x="407"/>
        <item x="522"/>
        <item x="524"/>
        <item x="525"/>
        <item x="530"/>
        <item x="531"/>
        <item x="532"/>
        <item x="170"/>
        <item x="107"/>
        <item x="437"/>
        <item x="104"/>
        <item x="58"/>
        <item x="438"/>
        <item x="439"/>
        <item x="454"/>
        <item x="372"/>
        <item x="254"/>
        <item x="293"/>
        <item x="422"/>
        <item x="313"/>
        <item x="334"/>
        <item x="360"/>
        <item x="59"/>
        <item x="60"/>
        <item x="206"/>
        <item x="294"/>
        <item x="266"/>
        <item x="314"/>
        <item x="413"/>
        <item x="451"/>
        <item x="248"/>
        <item x="272"/>
        <item x="233"/>
        <item x="507"/>
        <item x="79"/>
        <item x="478"/>
        <item x="495"/>
        <item x="431"/>
        <item x="150"/>
        <item x="157"/>
        <item x="181"/>
        <item x="312"/>
        <item x="456"/>
        <item x="432"/>
        <item x="327"/>
        <item x="417"/>
        <item x="452"/>
        <item x="317"/>
        <item x="315"/>
        <item x="299"/>
        <item x="102"/>
        <item x="207"/>
        <item x="218"/>
        <item x="80"/>
        <item x="64"/>
        <item x="69"/>
        <item x="74"/>
        <item x="539"/>
        <item x="511"/>
        <item x="458"/>
        <item x="496"/>
        <item x="409"/>
        <item x="335"/>
        <item x="361"/>
        <item x="414"/>
        <item x="449"/>
        <item x="306"/>
        <item x="48"/>
        <item x="208"/>
        <item x="189"/>
        <item x="190"/>
        <item x="114"/>
        <item x="118"/>
        <item x="13"/>
        <item x="326"/>
        <item x="78"/>
        <item x="234"/>
        <item x="291"/>
        <item x="144"/>
        <item x="109"/>
        <item x="106"/>
        <item x="386"/>
        <item x="368"/>
        <item x="369"/>
        <item x="362"/>
        <item x="209"/>
        <item x="219"/>
        <item x="34"/>
        <item x="303"/>
        <item x="308"/>
        <item x="425"/>
        <item x="514"/>
        <item x="516"/>
        <item x="517"/>
        <item x="504"/>
        <item x="338"/>
        <item x="304"/>
        <item x="521"/>
        <item x="479"/>
        <item x="225"/>
        <item x="235"/>
        <item x="250"/>
        <item x="24"/>
        <item x="14"/>
        <item x="110"/>
        <item x="515"/>
        <item x="505"/>
        <item x="499"/>
        <item x="500"/>
        <item x="202"/>
        <item x="217"/>
        <item x="147"/>
        <item x="461"/>
        <item x="258"/>
        <item x="164"/>
        <item x="480"/>
        <item x="427"/>
        <item x="399"/>
        <item x="305"/>
        <item x="301"/>
        <item x="96"/>
        <item x="251"/>
        <item x="31"/>
        <item x="35"/>
        <item x="57"/>
        <item x="395"/>
        <item x="236"/>
        <item x="252"/>
        <item x="270"/>
        <item x="271"/>
        <item x="210"/>
        <item x="214"/>
        <item x="179"/>
        <item x="99"/>
        <item x="15"/>
        <item x="475"/>
        <item x="483"/>
        <item x="16"/>
        <item x="501"/>
        <item x="498"/>
        <item x="450"/>
        <item x="351"/>
        <item x="66"/>
        <item x="67"/>
        <item x="71"/>
        <item x="152"/>
        <item x="415"/>
        <item x="448"/>
        <item x="10"/>
        <item x="215"/>
        <item x="204"/>
        <item x="133"/>
        <item x="297"/>
        <item x="98"/>
        <item x="269"/>
        <item x="237"/>
        <item x="253"/>
        <item x="226"/>
        <item x="211"/>
        <item x="169"/>
        <item x="159"/>
        <item x="423"/>
        <item x="428"/>
        <item x="412"/>
        <item x="36"/>
        <item x="484"/>
        <item x="277"/>
        <item x="485"/>
        <item x="367"/>
        <item x="370"/>
        <item x="350"/>
        <item x="333"/>
        <item x="191"/>
        <item x="168"/>
        <item x="44"/>
        <item x="117"/>
        <item x="129"/>
        <item x="115"/>
        <item x="220"/>
        <item x="216"/>
        <item x="203"/>
        <item x="201"/>
        <item x="309"/>
        <item x="300"/>
        <item x="523"/>
        <item x="180"/>
        <item x="416"/>
        <item x="192"/>
        <item x="17"/>
        <item x="25"/>
        <item x="363"/>
        <item x="343"/>
        <item x="8"/>
        <item x="37"/>
        <item x="111"/>
        <item x="228"/>
        <item x="227"/>
        <item x="238"/>
        <item x="260"/>
        <item x="119"/>
        <item x="128"/>
        <item x="298"/>
        <item x="494"/>
        <item x="307"/>
        <item x="18"/>
        <item x="385"/>
        <item x="383"/>
        <item x="393"/>
        <item x="394"/>
        <item x="462"/>
        <item x="493"/>
        <item x="50"/>
        <item x="165"/>
        <item x="162"/>
        <item x="163"/>
        <item x="486"/>
        <item x="261"/>
        <item x="255"/>
        <item x="526"/>
        <item x="160"/>
        <item x="145"/>
        <item x="311"/>
        <item x="310"/>
        <item x="429"/>
        <item x="103"/>
        <item x="502"/>
        <item x="166"/>
        <item x="440"/>
        <item x="352"/>
        <item x="239"/>
        <item x="229"/>
        <item x="171"/>
        <item x="131"/>
        <item x="38"/>
        <item x="45"/>
        <item x="371"/>
        <item x="318"/>
        <item x="77"/>
        <item x="81"/>
        <item x="19"/>
        <item x="153"/>
        <item x="120"/>
        <item x="134"/>
        <item x="332"/>
        <item x="541"/>
        <item x="540"/>
        <item x="51"/>
        <item x="161"/>
        <item x="183"/>
        <item x="172"/>
        <item x="11"/>
        <item x="410"/>
        <item x="444"/>
        <item x="476"/>
        <item x="292"/>
        <item x="286"/>
        <item x="87"/>
        <item x="283"/>
        <item x="263"/>
        <item x="279"/>
        <item x="276"/>
        <item x="408"/>
        <item x="281"/>
        <item x="285"/>
        <item x="259"/>
        <item x="288"/>
        <item x="88"/>
        <item x="274"/>
        <item x="275"/>
        <item x="289"/>
        <item x="282"/>
        <item x="268"/>
        <item x="290"/>
        <item x="184"/>
        <item x="280"/>
        <item x="295"/>
        <item x="287"/>
        <item x="273"/>
        <item x="284"/>
        <item x="571"/>
        <item x="473"/>
        <item x="508"/>
        <item x="424"/>
        <item x="487"/>
        <item x="384"/>
        <item x="387"/>
        <item x="373"/>
        <item x="376"/>
        <item x="240"/>
        <item x="302"/>
        <item x="193"/>
        <item x="441"/>
        <item x="97"/>
        <item x="488"/>
        <item x="477"/>
        <item x="388"/>
        <item x="182"/>
        <item x="173"/>
        <item x="241"/>
        <item x="267"/>
        <item x="75"/>
        <item x="453"/>
        <item x="278"/>
        <item x="537"/>
        <item x="41"/>
        <item x="135"/>
        <item x="130"/>
        <item x="121"/>
        <item x="528"/>
        <item x="529"/>
        <item x="39"/>
        <item x="82"/>
        <item x="257"/>
        <item x="68"/>
        <item x="72"/>
        <item x="63"/>
        <item x="73"/>
        <item x="364"/>
        <item x="344"/>
        <item x="174"/>
        <item x="489"/>
        <item x="404"/>
        <item x="403"/>
        <item x="132"/>
        <item x="86"/>
        <item x="83"/>
        <item x="319"/>
        <item x="492"/>
        <item x="506"/>
        <item x="463"/>
        <item x="442"/>
        <item x="382"/>
        <item x="396"/>
        <item x="390"/>
        <item x="116"/>
        <item x="196"/>
        <item x="194"/>
        <item x="491"/>
        <item x="136"/>
        <item x="20"/>
        <item x="490"/>
        <item x="397"/>
        <item x="374"/>
        <item x="158"/>
        <item x="167"/>
        <item x="175"/>
        <item x="122"/>
        <item x="40"/>
        <item x="418"/>
        <item x="296"/>
        <item x="46"/>
        <item x="143"/>
        <item x="242"/>
        <item x="230"/>
        <item x="262"/>
        <item x="457"/>
        <item x="420"/>
        <item x="84"/>
        <item x="249"/>
        <item x="497"/>
        <item x="320"/>
        <item m="1" x="710"/>
        <item x="430"/>
        <item x="154"/>
        <item x="123"/>
        <item x="419"/>
        <item x="212"/>
        <item x="213"/>
        <item x="221"/>
        <item x="222"/>
        <item x="702"/>
        <item x="108"/>
        <item x="112"/>
        <item x="113"/>
        <item x="321"/>
        <item x="205"/>
        <item x="389"/>
        <item x="137"/>
        <item x="21"/>
        <item x="55"/>
        <item x="61"/>
        <item x="398"/>
        <item x="176"/>
        <item x="185"/>
        <item x="187"/>
        <item x="455"/>
        <item x="433"/>
        <item x="520"/>
        <item x="464"/>
        <item x="243"/>
        <item x="231"/>
        <item x="264"/>
        <item x="510"/>
        <item x="421"/>
        <item x="42"/>
        <item x="85"/>
        <item x="56"/>
        <item x="138"/>
        <item x="146"/>
        <item x="323"/>
        <item x="435"/>
        <item x="545"/>
        <item x="177"/>
        <item x="186"/>
        <item x="90"/>
        <item x="553"/>
        <item x="434"/>
        <item x="509"/>
        <item x="556"/>
        <item x="324"/>
        <item x="70"/>
        <item x="62"/>
        <item x="65"/>
        <item x="466"/>
        <item x="375"/>
        <item x="378"/>
        <item x="381"/>
        <item x="380"/>
        <item x="546"/>
        <item x="564"/>
        <item x="244"/>
        <item x="503"/>
        <item x="538"/>
        <item x="151"/>
        <item x="519"/>
        <item x="527"/>
        <item x="223"/>
        <item x="465"/>
        <item x="518"/>
        <item x="316"/>
        <item x="443"/>
        <item x="26"/>
        <item x="9"/>
        <item x="12"/>
        <item x="195"/>
        <item x="148"/>
        <item n=" " x="0"/>
        <item x="1"/>
        <item x="2"/>
        <item x="22"/>
        <item x="28"/>
        <item x="100"/>
        <item x="139"/>
        <item x="140"/>
        <item x="178"/>
        <item x="377"/>
        <item x="379"/>
        <item x="391"/>
        <item x="411"/>
        <item x="474"/>
        <item x="512"/>
        <item x="552"/>
        <item x="557"/>
        <item x="562"/>
        <item x="563"/>
        <item x="573"/>
        <item x="5"/>
        <item x="200"/>
        <item x="328"/>
        <item x="581"/>
        <item x="582"/>
        <item x="7"/>
        <item x="124"/>
        <item x="533"/>
        <item x="572"/>
        <item x="591"/>
        <item x="43"/>
        <item x="52"/>
        <item x="91"/>
        <item x="105"/>
        <item x="125"/>
        <item x="155"/>
        <item x="156"/>
        <item x="232"/>
        <item x="256"/>
        <item x="265"/>
        <item x="322"/>
        <item x="325"/>
        <item x="329"/>
        <item x="555"/>
        <item x="558"/>
        <item x="568"/>
        <item x="577"/>
        <item x="585"/>
        <item x="586"/>
        <item x="589"/>
        <item x="590"/>
        <item x="607"/>
        <item x="613"/>
        <item x="643"/>
        <item x="53"/>
        <item x="92"/>
        <item x="101"/>
        <item x="126"/>
        <item x="141"/>
        <item x="142"/>
        <item x="188"/>
        <item x="345"/>
        <item x="406"/>
        <item x="446"/>
        <item x="459"/>
        <item x="467"/>
        <item x="542"/>
        <item x="547"/>
        <item x="554"/>
        <item x="583"/>
        <item x="584"/>
        <item x="593"/>
        <item x="598"/>
        <item x="602"/>
        <item x="612"/>
        <item x="617"/>
        <item x="620"/>
        <item x="624"/>
        <item x="625"/>
        <item x="631"/>
        <item x="634"/>
        <item x="636"/>
        <item x="639"/>
        <item x="644"/>
        <item x="630"/>
        <item x="93"/>
        <item x="149"/>
        <item x="245"/>
        <item x="365"/>
        <item x="366"/>
        <item x="392"/>
        <item x="513"/>
        <item x="559"/>
        <item x="560"/>
        <item x="561"/>
        <item x="574"/>
        <item x="575"/>
        <item x="576"/>
        <item x="578"/>
        <item x="594"/>
        <item x="621"/>
        <item x="623"/>
        <item x="635"/>
        <item x="645"/>
        <item x="647"/>
        <item x="649"/>
        <item x="346"/>
        <item x="359"/>
        <item x="614"/>
        <item x="650"/>
        <item x="652"/>
        <item x="638"/>
        <item x="94"/>
        <item x="246"/>
        <item x="468"/>
        <item x="569"/>
        <item x="599"/>
        <item x="641"/>
        <item x="648"/>
        <item x="657"/>
        <item x="659"/>
        <item x="661"/>
        <item x="662"/>
        <item x="660"/>
        <item x="642"/>
        <item x="47"/>
        <item x="76"/>
        <item x="224"/>
        <item x="330"/>
        <item x="331"/>
        <item x="426"/>
        <item x="436"/>
        <item x="445"/>
        <item x="548"/>
        <item x="579"/>
        <item x="580"/>
        <item x="632"/>
        <item x="637"/>
        <item x="653"/>
        <item x="654"/>
        <item x="655"/>
        <item x="656"/>
        <item x="89"/>
        <item x="672"/>
        <item x="610"/>
        <item x="681"/>
        <item x="54"/>
        <item x="95"/>
        <item x="469"/>
        <item x="592"/>
        <item x="595"/>
        <item x="600"/>
        <item x="609"/>
        <item x="618"/>
        <item x="640"/>
        <item x="651"/>
        <item x="666"/>
        <item x="670"/>
        <item x="565"/>
        <item x="601"/>
        <item x="606"/>
        <item x="608"/>
        <item x="627"/>
        <item x="665"/>
        <item x="673"/>
        <item x="683"/>
        <item x="669"/>
        <item x="247"/>
        <item x="472"/>
        <item x="535"/>
        <item x="549"/>
        <item x="566"/>
        <item x="587"/>
        <item x="604"/>
        <item x="605"/>
        <item x="622"/>
        <item x="646"/>
        <item x="682"/>
        <item x="685"/>
        <item x="686"/>
        <item x="687"/>
        <item x="534"/>
        <item x="536"/>
        <item x="567"/>
        <item x="588"/>
        <item x="663"/>
        <item x="679"/>
        <item x="684"/>
        <item x="692"/>
        <item x="460"/>
        <item x="481"/>
        <item x="619"/>
        <item x="674"/>
        <item x="691"/>
        <item x="470"/>
        <item x="471"/>
        <item x="482"/>
        <item x="615"/>
        <item x="626"/>
        <item x="543"/>
        <item x="550"/>
        <item x="616"/>
        <item x="675"/>
        <item x="570"/>
        <item x="596"/>
        <item x="603"/>
        <item x="676"/>
        <item x="628"/>
        <item x="629"/>
        <item x="633"/>
        <item x="699"/>
        <item x="27"/>
        <item x="611"/>
        <item x="671"/>
        <item x="678"/>
        <item x="680"/>
        <item x="690"/>
        <item x="127"/>
        <item x="597"/>
        <item x="667"/>
        <item x="668"/>
        <item x="688"/>
        <item x="689"/>
        <item x="693"/>
        <item x="695"/>
        <item x="696"/>
        <item x="700"/>
        <item x="703"/>
        <item x="704"/>
        <item x="447"/>
        <item x="551"/>
        <item x="544"/>
        <item x="694"/>
        <item x="23"/>
        <item x="658"/>
        <item x="664"/>
        <item x="677"/>
        <item x="697"/>
        <item x="701"/>
        <item x="705"/>
        <item x="706"/>
        <item x="707"/>
        <item x="708"/>
        <item x="709"/>
        <item x="6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58">
        <item h="1" x="197"/>
        <item h="1" x="191"/>
        <item h="1" x="198"/>
        <item h="1" x="209"/>
        <item h="1" x="149"/>
        <item h="1" x="143"/>
        <item h="1" x="144"/>
        <item h="1" x="153"/>
        <item h="1" x="135"/>
        <item h="1" x="145"/>
        <item h="1" x="129"/>
        <item h="1" x="122"/>
        <item h="1" x="123"/>
        <item h="1" x="127"/>
        <item h="1" x="114"/>
        <item h="1" x="7"/>
        <item h="1" x="39"/>
        <item h="1" x="292"/>
        <item h="1" x="104"/>
        <item h="1" x="105"/>
        <item h="1" x="106"/>
        <item h="1" x="107"/>
        <item h="1" x="164"/>
        <item h="1" x="163"/>
        <item h="1" x="238"/>
        <item h="1" x="232"/>
        <item h="1" x="230"/>
        <item h="1" x="237"/>
        <item h="1" x="219"/>
        <item h="1" x="214"/>
        <item h="1" x="215"/>
        <item h="1" x="213"/>
        <item h="1" x="216"/>
        <item h="1" x="217"/>
        <item h="1" x="218"/>
        <item h="1" x="220"/>
        <item h="1" x="223"/>
        <item h="1" x="231"/>
        <item h="1" x="6"/>
        <item h="1" x="5"/>
        <item h="1" x="52"/>
        <item h="1" x="254"/>
        <item h="1" x="257"/>
        <item h="1" x="253"/>
        <item h="1" x="272"/>
        <item h="1" x="263"/>
        <item h="1" x="269"/>
        <item h="1" x="268"/>
        <item h="1" x="259"/>
        <item h="1" x="266"/>
        <item h="1" x="261"/>
        <item h="1" x="258"/>
        <item h="1" x="252"/>
        <item h="1" x="48"/>
        <item h="1" x="47"/>
        <item h="1" x="28"/>
        <item h="1" x="29"/>
        <item h="1" x="30"/>
        <item h="1" x="24"/>
        <item h="1" x="25"/>
        <item h="1" x="27"/>
        <item h="1" x="23"/>
        <item h="1" x="26"/>
        <item h="1" x="274"/>
        <item h="1" x="289"/>
        <item h="1" x="61"/>
        <item h="1" x="62"/>
        <item h="1" x="51"/>
        <item h="1" x="248"/>
        <item h="1" x="177"/>
        <item h="1" x="178"/>
        <item h="1" x="179"/>
        <item h="1" x="180"/>
        <item h="1" x="170"/>
        <item h="1" x="166"/>
        <item h="1" x="165"/>
        <item h="1" x="173"/>
        <item h="1" x="171"/>
        <item h="1" x="167"/>
        <item h="1" x="152"/>
        <item h="1" x="130"/>
        <item h="1" x="147"/>
        <item h="1" x="151"/>
        <item h="1" x="136"/>
        <item h="1" x="154"/>
        <item h="1" x="159"/>
        <item h="1" x="13"/>
        <item h="1" x="56"/>
        <item h="1" x="57"/>
        <item h="1" x="58"/>
        <item h="1" x="64"/>
        <item h="1" x="69"/>
        <item h="1" x="68"/>
        <item h="1" x="65"/>
        <item h="1" x="81"/>
        <item h="1" x="73"/>
        <item h="1" x="82"/>
        <item h="1" x="71"/>
        <item h="1" x="74"/>
        <item h="1" x="75"/>
        <item h="1" x="70"/>
        <item h="1" x="297"/>
        <item h="1" x="302"/>
        <item h="1" x="303"/>
        <item h="1" x="304"/>
        <item h="1" x="298"/>
        <item h="1" x="300"/>
        <item h="1" x="301"/>
        <item h="1" x="250"/>
        <item h="1" x="233"/>
        <item h="1" x="111"/>
        <item h="1" x="8"/>
        <item h="1" x="188"/>
        <item h="1" x="305"/>
        <item h="1" x="16"/>
        <item h="1" x="17"/>
        <item h="1" x="18"/>
        <item h="1" x="20"/>
        <item h="1" x="199"/>
        <item h="1" x="210"/>
        <item h="1" x="203"/>
        <item h="1" x="204"/>
        <item h="1" x="241"/>
        <item h="1" x="244"/>
        <item h="1" x="243"/>
        <item h="1" x="242"/>
        <item h="1" x="245"/>
        <item h="1" x="3"/>
        <item h="1" x="4"/>
        <item h="1" x="108"/>
        <item h="1" x="109"/>
        <item h="1" x="110"/>
        <item h="1" x="311"/>
        <item h="1" x="313"/>
        <item h="1" x="312"/>
        <item h="1" x="249"/>
        <item h="1" x="72"/>
        <item h="1" x="76"/>
        <item h="1" x="80"/>
        <item h="1" x="112"/>
        <item h="1" x="176"/>
        <item h="1" x="168"/>
        <item h="1" x="172"/>
        <item h="1" x="169"/>
        <item h="1" x="175"/>
        <item h="1" x="174"/>
        <item h="1" x="181"/>
        <item h="1" x="182"/>
        <item h="1" m="1" x="356"/>
        <item h="1" x="84"/>
        <item h="1" x="87"/>
        <item h="1" x="86"/>
        <item h="1" x="32"/>
        <item h="1" x="35"/>
        <item h="1" x="310"/>
        <item h="1" x="190"/>
        <item h="1" x="36"/>
        <item h="1" x="37"/>
        <item h="1" x="146"/>
        <item h="1" x="161"/>
        <item h="1" x="137"/>
        <item h="1" x="131"/>
        <item h="1" x="156"/>
        <item h="1" x="155"/>
        <item h="1" x="117"/>
        <item h="1" x="118"/>
        <item h="1" x="125"/>
        <item h="1" x="119"/>
        <item h="1" x="126"/>
        <item h="1" x="115"/>
        <item h="1" x="124"/>
        <item h="1" x="157"/>
        <item h="1" x="158"/>
        <item h="1" x="133"/>
        <item h="1" x="141"/>
        <item h="1" x="162"/>
        <item h="1" x="150"/>
        <item h="1" x="160"/>
        <item h="1" x="134"/>
        <item h="1" x="128"/>
        <item h="1" x="142"/>
        <item h="1" x="33"/>
        <item h="1" x="34"/>
        <item h="1" x="50"/>
        <item h="1" x="285"/>
        <item h="1" x="192"/>
        <item h="1" x="206"/>
        <item h="1" x="207"/>
        <item h="1" x="195"/>
        <item h="1" x="208"/>
        <item h="1" x="201"/>
        <item h="1" x="202"/>
        <item h="1" x="194"/>
        <item h="1" x="193"/>
        <item h="1" x="196"/>
        <item h="1" x="295"/>
        <item n=" " x="0"/>
        <item h="1" x="9"/>
        <item h="1" x="10"/>
        <item h="1" x="11"/>
        <item h="1" x="12"/>
        <item h="1" x="14"/>
        <item h="1" x="15"/>
        <item h="1" x="38"/>
        <item h="1" x="40"/>
        <item h="1" x="41"/>
        <item h="1" x="42"/>
        <item h="1" x="43"/>
        <item h="1" x="44"/>
        <item h="1" x="54"/>
        <item h="1" x="55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294"/>
        <item h="1" x="296"/>
        <item h="1" x="299"/>
        <item h="1" x="306"/>
        <item h="1" x="307"/>
        <item h="1" x="1"/>
        <item h="1" x="2"/>
        <item h="1" x="77"/>
        <item h="1" x="78"/>
        <item h="1" x="83"/>
        <item h="1" x="221"/>
        <item h="1" x="222"/>
        <item h="1" x="224"/>
        <item h="1" x="225"/>
        <item h="1" x="226"/>
        <item h="1" x="227"/>
        <item h="1" x="228"/>
        <item h="1" x="229"/>
        <item h="1" x="234"/>
        <item h="1" x="235"/>
        <item h="1" x="236"/>
        <item h="1" x="239"/>
        <item h="1" x="247"/>
        <item h="1" x="279"/>
        <item h="1" x="280"/>
        <item h="1" x="282"/>
        <item h="1" x="287"/>
        <item h="1" x="288"/>
        <item h="1" x="317"/>
        <item h="1" x="31"/>
        <item h="1" x="275"/>
        <item h="1" x="276"/>
        <item h="1" x="277"/>
        <item h="1" x="278"/>
        <item h="1" x="281"/>
        <item h="1" x="283"/>
        <item h="1" x="284"/>
        <item h="1" x="286"/>
        <item h="1" x="290"/>
        <item h="1" x="291"/>
        <item h="1" x="324"/>
        <item h="1" x="339"/>
        <item h="1" x="49"/>
        <item h="1" x="53"/>
        <item h="1" x="59"/>
        <item h="1" x="60"/>
        <item h="1" x="63"/>
        <item h="1" x="66"/>
        <item h="1" x="67"/>
        <item h="1" x="79"/>
        <item h="1" x="85"/>
        <item h="1" x="113"/>
        <item h="1" x="116"/>
        <item h="1" x="120"/>
        <item h="1" x="121"/>
        <item h="1" x="132"/>
        <item h="1" x="138"/>
        <item h="1" x="139"/>
        <item h="1" x="148"/>
        <item h="1" x="183"/>
        <item h="1" x="184"/>
        <item h="1" x="185"/>
        <item h="1" x="186"/>
        <item h="1" x="187"/>
        <item h="1" x="200"/>
        <item h="1" x="205"/>
        <item h="1" x="211"/>
        <item h="1" x="212"/>
        <item h="1" x="246"/>
        <item h="1" x="251"/>
        <item h="1" x="314"/>
        <item h="1" x="319"/>
        <item h="1" x="320"/>
        <item h="1" x="321"/>
        <item h="1" x="322"/>
        <item h="1" x="323"/>
        <item h="1" x="325"/>
        <item h="1" x="326"/>
        <item h="1" x="327"/>
        <item h="1" x="328"/>
        <item h="1" x="329"/>
        <item h="1" x="330"/>
        <item h="1" x="331"/>
        <item h="1" x="336"/>
        <item h="1" x="337"/>
        <item h="1" x="338"/>
        <item h="1" x="19"/>
        <item h="1" x="21"/>
        <item h="1" x="22"/>
        <item h="1" x="189"/>
        <item h="1" x="315"/>
        <item h="1" x="316"/>
        <item h="1" x="45"/>
        <item h="1" x="46"/>
        <item h="1" x="240"/>
        <item h="1" x="308"/>
        <item h="1" x="318"/>
        <item h="1" x="335"/>
        <item h="1" x="140"/>
        <item h="1" x="255"/>
        <item h="1" x="256"/>
        <item h="1" x="260"/>
        <item h="1" x="262"/>
        <item h="1" x="264"/>
        <item h="1" x="265"/>
        <item h="1" x="267"/>
        <item h="1" x="270"/>
        <item h="1" x="271"/>
        <item h="1" x="273"/>
        <item h="1" x="293"/>
        <item h="1" x="309"/>
        <item h="1" x="332"/>
        <item h="1" x="333"/>
        <item h="1" x="334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6">
    <field x="0"/>
    <field x="6"/>
    <field x="7"/>
    <field x="10"/>
    <field x="11"/>
    <field x="12"/>
    <field x="9"/>
    <field x="8"/>
    <field x="14"/>
    <field x="16"/>
    <field x="17"/>
    <field x="18"/>
    <field x="24"/>
    <field x="21"/>
    <field x="13"/>
    <field x="27"/>
  </rowFields>
  <rowItems count="143">
    <i>
      <x v="1"/>
      <x v="56"/>
      <x v="7"/>
      <x v="80"/>
      <x v="7"/>
      <x v="26"/>
      <x v="9"/>
      <x/>
      <x v="5"/>
      <x v="35"/>
      <x v="85"/>
      <x v="67"/>
      <x v="460"/>
      <x v="5"/>
      <x v="51"/>
      <x v="196"/>
    </i>
    <i>
      <x v="3"/>
      <x v="24"/>
      <x v="20"/>
      <x v="14"/>
      <x v="8"/>
      <x v="3"/>
      <x v="9"/>
      <x/>
      <x v="5"/>
      <x v="23"/>
      <x v="129"/>
      <x v="52"/>
      <x v="40"/>
      <x v="14"/>
      <x v="51"/>
      <x v="196"/>
    </i>
    <i r="1">
      <x v="34"/>
      <x v="61"/>
      <x v="170"/>
      <x v="2"/>
      <x v="21"/>
      <x v="9"/>
      <x/>
      <x v="5"/>
      <x v="72"/>
      <x v="20"/>
      <x v="248"/>
      <x v="68"/>
      <x v="26"/>
      <x v="51"/>
      <x v="196"/>
    </i>
    <i r="1">
      <x v="56"/>
      <x v="7"/>
      <x v="294"/>
      <x v="8"/>
      <x v="60"/>
      <x v="9"/>
      <x/>
      <x v="5"/>
      <x v="24"/>
      <x v="98"/>
      <x v="43"/>
      <x v="44"/>
      <x v="18"/>
      <x v="51"/>
      <x v="196"/>
    </i>
    <i>
      <x v="5"/>
      <x v="7"/>
      <x v="11"/>
      <x v="302"/>
      <x/>
      <x v="5"/>
      <x v="9"/>
      <x/>
      <x v="5"/>
      <x v="35"/>
      <x v="30"/>
      <x v="56"/>
      <x v="463"/>
      <x v="8"/>
      <x v="7"/>
      <x v="196"/>
    </i>
    <i r="1">
      <x v="38"/>
      <x v="40"/>
      <x v="302"/>
      <x v="8"/>
      <x v="58"/>
      <x v="9"/>
      <x/>
      <x/>
      <x v="36"/>
      <x v="76"/>
      <x v="66"/>
      <x v="464"/>
      <x v="9"/>
      <x v="51"/>
      <x v="196"/>
    </i>
    <i r="8">
      <x v="5"/>
      <x v="60"/>
      <x v="76"/>
      <x v="203"/>
      <x v="464"/>
      <x v="9"/>
      <x v="51"/>
      <x v="196"/>
    </i>
    <i>
      <x v="7"/>
      <x v="2"/>
      <x v="4"/>
      <x v="302"/>
      <x v="2"/>
      <x v="21"/>
      <x v="9"/>
      <x v="2"/>
      <x v="5"/>
      <x/>
      <x v="29"/>
      <x v="447"/>
      <x v="486"/>
      <x v="58"/>
      <x v="51"/>
      <x v="196"/>
    </i>
    <i r="9">
      <x v="91"/>
      <x v="29"/>
      <x v="330"/>
      <x v="16"/>
      <x v="56"/>
      <x v="39"/>
      <x v="196"/>
    </i>
    <i r="3">
      <x v="303"/>
      <x v="2"/>
      <x v="21"/>
      <x v="9"/>
      <x v="2"/>
      <x v="5"/>
      <x v="91"/>
      <x v="32"/>
      <x v="450"/>
      <x v="491"/>
      <x v="58"/>
      <x v="8"/>
      <x v="196"/>
    </i>
    <i r="1">
      <x v="7"/>
      <x v="11"/>
      <x v="141"/>
      <x v="8"/>
      <x v="54"/>
      <x v="9"/>
      <x/>
      <x v="5"/>
      <x v="66"/>
      <x v="72"/>
      <x v="231"/>
      <x v="470"/>
      <x v="58"/>
      <x v="51"/>
      <x v="196"/>
    </i>
    <i r="3">
      <x v="304"/>
      <x v="2"/>
      <x v="23"/>
      <x v="9"/>
      <x/>
      <x v="5"/>
      <x v="80"/>
      <x v="38"/>
      <x v="280"/>
      <x v="469"/>
      <x v="58"/>
      <x v="51"/>
      <x v="196"/>
    </i>
    <i r="9">
      <x v="91"/>
      <x v="38"/>
      <x v="334"/>
      <x v="408"/>
      <x v="53"/>
      <x v="51"/>
      <x v="196"/>
    </i>
    <i r="1">
      <x v="10"/>
      <x v="10"/>
      <x v="302"/>
      <x v="8"/>
      <x v="54"/>
      <x v="9"/>
      <x/>
      <x v="5"/>
      <x v="18"/>
      <x/>
      <x v="13"/>
      <x v="152"/>
      <x v="34"/>
      <x v="43"/>
      <x v="196"/>
    </i>
    <i r="1">
      <x v="12"/>
      <x v="12"/>
      <x v="205"/>
      <x/>
      <x v="5"/>
      <x v="9"/>
      <x/>
      <x v="5"/>
      <x v="91"/>
      <x v="54"/>
      <x v="349"/>
      <x v="264"/>
      <x v="43"/>
      <x v="51"/>
      <x v="196"/>
    </i>
    <i r="3">
      <x v="208"/>
      <x v="2"/>
      <x v="21"/>
      <x v="9"/>
      <x/>
      <x v="5"/>
      <x v="91"/>
      <x v="19"/>
      <x v="322"/>
      <x v="276"/>
      <x v="44"/>
      <x v="51"/>
      <x v="196"/>
    </i>
    <i r="3">
      <x v="209"/>
      <x/>
      <x v="5"/>
      <x v="9"/>
      <x/>
      <x v="5"/>
      <x v="9"/>
      <x v="54"/>
      <x v="11"/>
      <x v="380"/>
      <x v="53"/>
      <x v="51"/>
      <x v="196"/>
    </i>
    <i r="9">
      <x v="91"/>
      <x v="54"/>
      <x v="349"/>
      <x v="380"/>
      <x v="51"/>
      <x v="51"/>
      <x v="196"/>
    </i>
    <i r="4">
      <x v="2"/>
      <x v="21"/>
      <x v="9"/>
      <x/>
      <x v="5"/>
      <x v="91"/>
      <x v="19"/>
      <x v="322"/>
      <x v="497"/>
      <x v="59"/>
      <x v="51"/>
      <x v="196"/>
    </i>
    <i r="3">
      <x v="210"/>
      <x v="2"/>
      <x v="21"/>
      <x v="9"/>
      <x/>
      <x v="5"/>
      <x v="91"/>
      <x v="19"/>
      <x v="322"/>
      <x v="409"/>
      <x v="53"/>
      <x v="51"/>
      <x v="196"/>
    </i>
    <i r="12">
      <x v="426"/>
      <x v="54"/>
      <x v="51"/>
      <x v="196"/>
    </i>
    <i r="3">
      <x v="211"/>
      <x v="7"/>
      <x v="31"/>
      <x v="9"/>
      <x/>
      <x v="6"/>
      <x v="49"/>
      <x v="99"/>
      <x v="161"/>
      <x v="410"/>
      <x v="53"/>
      <x v="51"/>
      <x v="196"/>
    </i>
    <i r="1">
      <x v="18"/>
      <x v="17"/>
      <x v="172"/>
      <x v="8"/>
      <x v="64"/>
      <x v="9"/>
      <x v="3"/>
      <x v="6"/>
      <x v="23"/>
      <x v="109"/>
      <x v="42"/>
      <x v="286"/>
      <x v="32"/>
      <x v="51"/>
      <x v="196"/>
    </i>
    <i r="1">
      <x v="19"/>
      <x v="18"/>
      <x v="302"/>
      <x v="8"/>
      <x v="58"/>
      <x v="9"/>
      <x/>
      <x/>
      <x v="12"/>
      <x/>
      <x v="13"/>
      <x v="150"/>
      <x v="33"/>
      <x v="43"/>
      <x v="196"/>
    </i>
    <i r="1">
      <x v="21"/>
      <x v="22"/>
      <x v="302"/>
      <x v="8"/>
      <x v="77"/>
      <x v="9"/>
      <x/>
      <x v="5"/>
      <x v="11"/>
      <x/>
      <x v="13"/>
      <x v="163"/>
      <x v="34"/>
      <x v="43"/>
      <x v="196"/>
    </i>
    <i r="1">
      <x v="25"/>
      <x v="25"/>
      <x v="143"/>
      <x v="6"/>
      <x v="33"/>
      <x v="9"/>
      <x/>
      <x/>
      <x v="23"/>
      <x v="138"/>
      <x v="462"/>
      <x v="499"/>
      <x v="59"/>
      <x v="33"/>
      <x v="196"/>
    </i>
    <i r="1">
      <x v="31"/>
      <x v="32"/>
      <x v="302"/>
      <x v="8"/>
      <x v="64"/>
      <x v="9"/>
      <x/>
      <x v="5"/>
      <x v="17"/>
      <x/>
      <x v="13"/>
      <x v="141"/>
      <x v="32"/>
      <x v="43"/>
      <x v="196"/>
    </i>
    <i r="1">
      <x v="34"/>
      <x v="61"/>
      <x v="297"/>
      <x v="2"/>
      <x v="21"/>
      <x v="9"/>
      <x/>
      <x v="5"/>
      <x v="3"/>
      <x v="20"/>
      <x v="2"/>
      <x v="453"/>
      <x v="47"/>
      <x v="50"/>
      <x v="196"/>
    </i>
    <i r="1">
      <x v="35"/>
      <x v="37"/>
      <x v="52"/>
      <x v="8"/>
      <x v="41"/>
      <x v="7"/>
      <x/>
      <x v="5"/>
      <x v="81"/>
      <x v="30"/>
      <x v="455"/>
      <x v="432"/>
      <x v="55"/>
      <x v="23"/>
      <x v="196"/>
    </i>
    <i r="9">
      <x v="91"/>
      <x v="30"/>
      <x v="453"/>
      <x v="474"/>
      <x v="58"/>
      <x v="23"/>
      <x v="196"/>
    </i>
    <i r="5">
      <x v="51"/>
      <x v="7"/>
      <x/>
      <x/>
      <x v="62"/>
      <x v="142"/>
      <x v="183"/>
      <x v="215"/>
      <x v="39"/>
      <x v="51"/>
      <x v="196"/>
    </i>
    <i r="1">
      <x v="40"/>
      <x v="42"/>
      <x v="300"/>
      <x v="8"/>
      <x v="41"/>
      <x v="9"/>
      <x/>
      <x/>
      <x v="7"/>
      <x v="62"/>
      <x v="8"/>
      <x v="456"/>
      <x v="50"/>
      <x v="51"/>
      <x v="196"/>
    </i>
    <i r="8">
      <x v="5"/>
      <x v="5"/>
      <x v="62"/>
      <x v="5"/>
      <x v="456"/>
      <x v="50"/>
      <x v="51"/>
      <x v="196"/>
    </i>
    <i r="1">
      <x v="41"/>
      <x v="59"/>
      <x v="291"/>
      <x v="8"/>
      <x v="71"/>
      <x v="4"/>
      <x v="3"/>
      <x v="5"/>
      <x v="16"/>
      <x v="107"/>
      <x v="19"/>
      <x v="288"/>
      <x v="34"/>
      <x v="51"/>
      <x v="196"/>
    </i>
    <i r="3">
      <x v="302"/>
      <x v="8"/>
      <x v="78"/>
      <x v="9"/>
      <x/>
      <x v="5"/>
      <x v="17"/>
      <x/>
      <x v="13"/>
      <x v="517"/>
      <x v="59"/>
      <x v="43"/>
      <x v="196"/>
    </i>
    <i r="1">
      <x v="45"/>
      <x v="49"/>
      <x v="243"/>
      <x v="8"/>
      <x v="41"/>
      <x v="9"/>
      <x/>
      <x v="5"/>
      <x v="14"/>
      <x/>
      <x v="13"/>
      <x v="429"/>
      <x v="54"/>
      <x v="43"/>
      <x v="196"/>
    </i>
    <i r="3">
      <x v="302"/>
      <x v="8"/>
      <x v="41"/>
      <x v="9"/>
      <x/>
      <x v="14"/>
      <x v="15"/>
      <x/>
      <x v="13"/>
      <x v="266"/>
      <x v="43"/>
      <x v="44"/>
      <x v="196"/>
    </i>
    <i r="1">
      <x v="48"/>
      <x v="63"/>
      <x v="18"/>
      <x v="2"/>
      <x v="21"/>
      <x v="9"/>
      <x v="2"/>
      <x v="5"/>
      <x v="91"/>
      <x v="38"/>
      <x v="334"/>
      <x v="2"/>
      <x v="30"/>
      <x v="51"/>
      <x v="196"/>
    </i>
    <i r="1">
      <x v="50"/>
      <x v="45"/>
      <x v="227"/>
      <x v="8"/>
      <x v="40"/>
      <x v="9"/>
      <x/>
      <x v="5"/>
      <x v="17"/>
      <x/>
      <x v="13"/>
      <x v="238"/>
      <x v="40"/>
      <x v="43"/>
      <x v="196"/>
    </i>
    <i r="3">
      <x v="230"/>
      <x v="2"/>
      <x v="23"/>
      <x v="9"/>
      <x/>
      <x v="5"/>
      <x v="91"/>
      <x v="28"/>
      <x v="329"/>
      <x v="477"/>
      <x v="58"/>
      <x v="18"/>
      <x v="196"/>
    </i>
    <i r="3">
      <x v="313"/>
      <x v="7"/>
      <x v="27"/>
      <x v="9"/>
      <x/>
      <x v="1"/>
      <x v="49"/>
      <x v="100"/>
      <x v="162"/>
      <x v="514"/>
      <x v="59"/>
      <x v="51"/>
      <x v="196"/>
    </i>
    <i r="1">
      <x v="56"/>
      <x v="7"/>
      <x v="108"/>
      <x v="8"/>
      <x v="45"/>
      <x v="9"/>
      <x/>
      <x v="10"/>
      <x v="54"/>
      <x v="91"/>
      <x v="187"/>
      <x v="177"/>
      <x v="37"/>
      <x v="51"/>
      <x v="196"/>
    </i>
    <i r="3">
      <x v="302"/>
      <x v="7"/>
      <x v="9"/>
      <x v="9"/>
      <x/>
      <x v="5"/>
      <x v="22"/>
      <x/>
      <x v="13"/>
      <x v="312"/>
      <x v="44"/>
      <x v="43"/>
      <x v="196"/>
    </i>
    <i r="1">
      <x v="58"/>
      <x v="60"/>
      <x v="302"/>
      <x v="7"/>
      <x v="26"/>
      <x v="9"/>
      <x/>
      <x v="5"/>
      <x v="18"/>
      <x/>
      <x v="13"/>
      <x v="240"/>
      <x v="40"/>
      <x v="43"/>
      <x v="196"/>
    </i>
    <i r="1">
      <x v="61"/>
      <x v="56"/>
      <x v="40"/>
      <x v="8"/>
      <x v="57"/>
      <x v="9"/>
      <x/>
      <x v="5"/>
      <x v="39"/>
      <x/>
      <x v="13"/>
      <x v="122"/>
      <x v="31"/>
      <x v="51"/>
      <x v="196"/>
    </i>
    <i>
      <x v="8"/>
      <x v="2"/>
      <x v="4"/>
      <x v="302"/>
      <x v="2"/>
      <x v="21"/>
      <x v="9"/>
      <x v="2"/>
      <x v="5"/>
      <x/>
      <x v="29"/>
      <x v="447"/>
      <x v="548"/>
      <x v="60"/>
      <x v="58"/>
      <x v="196"/>
    </i>
    <i r="1">
      <x v="7"/>
      <x v="11"/>
      <x v="141"/>
      <x v="2"/>
      <x v="23"/>
      <x v="9"/>
      <x/>
      <x v="5"/>
      <x v="72"/>
      <x v="38"/>
      <x v="541"/>
      <x v="677"/>
      <x v="69"/>
      <x v="51"/>
      <x v="196"/>
    </i>
    <i r="3">
      <x v="304"/>
      <x v="2"/>
      <x v="23"/>
      <x v="9"/>
      <x/>
      <x v="5"/>
      <x v="91"/>
      <x v="38"/>
      <x v="334"/>
      <x v="699"/>
      <x v="72"/>
      <x v="51"/>
      <x v="196"/>
    </i>
    <i r="3">
      <x v="364"/>
      <x v="8"/>
      <x v="54"/>
      <x v="9"/>
      <x/>
      <x v="5"/>
      <x v="72"/>
      <x v="72"/>
      <x v="264"/>
      <x v="679"/>
      <x v="69"/>
      <x v="69"/>
      <x v="196"/>
    </i>
    <i r="1">
      <x v="12"/>
      <x v="12"/>
      <x v="209"/>
      <x/>
      <x v="5"/>
      <x v="9"/>
      <x/>
      <x v="5"/>
      <x v="80"/>
      <x v="54"/>
      <x v="505"/>
      <x v="591"/>
      <x v="64"/>
      <x v="51"/>
      <x v="196"/>
    </i>
    <i r="4">
      <x v="2"/>
      <x v="21"/>
      <x v="9"/>
      <x/>
      <x v="5"/>
      <x v="91"/>
      <x v="19"/>
      <x v="322"/>
      <x v="520"/>
      <x v="61"/>
      <x v="51"/>
      <x v="196"/>
    </i>
    <i r="12">
      <x v="612"/>
      <x v="65"/>
      <x v="51"/>
      <x v="196"/>
    </i>
    <i r="3">
      <x v="212"/>
      <x/>
      <x v="5"/>
      <x v="9"/>
      <x/>
      <x v="5"/>
      <x v="65"/>
      <x v="54"/>
      <x v="506"/>
      <x v="591"/>
      <x v="64"/>
      <x v="51"/>
      <x v="196"/>
    </i>
    <i r="3">
      <x v="317"/>
      <x/>
      <x v="5"/>
      <x v="9"/>
      <x/>
      <x v="5"/>
      <x v="91"/>
      <x v="54"/>
      <x v="349"/>
      <x v="537"/>
      <x v="61"/>
      <x v="51"/>
      <x v="196"/>
    </i>
    <i r="1">
      <x v="18"/>
      <x v="17"/>
      <x v="360"/>
      <x v="2"/>
      <x v="23"/>
      <x v="10"/>
      <x/>
      <x v="5"/>
      <x v="91"/>
      <x v="40"/>
      <x v="336"/>
      <x v="629"/>
      <x v="83"/>
      <x v="51"/>
      <x v="196"/>
    </i>
    <i r="3">
      <x v="361"/>
      <x v="8"/>
      <x v="56"/>
      <x v="10"/>
      <x/>
      <x v="5"/>
      <x v="35"/>
      <x v="9"/>
      <x v="520"/>
      <x v="622"/>
      <x v="65"/>
      <x v="51"/>
      <x v="196"/>
    </i>
    <i r="3">
      <x v="365"/>
      <x v="2"/>
      <x v="23"/>
      <x v="9"/>
      <x/>
      <x v="5"/>
      <x v="89"/>
      <x v="40"/>
      <x v="554"/>
      <x v="697"/>
      <x v="71"/>
      <x v="83"/>
      <x v="196"/>
    </i>
    <i r="9">
      <x v="91"/>
      <x v="40"/>
      <x v="336"/>
      <x v="665"/>
      <x v="84"/>
      <x v="51"/>
      <x v="196"/>
    </i>
    <i r="3">
      <x v="366"/>
      <x v="2"/>
      <x v="24"/>
      <x v="9"/>
      <x/>
      <x v="5"/>
      <x v="91"/>
      <x v="53"/>
      <x v="346"/>
      <x v="624"/>
      <x v="83"/>
      <x v="51"/>
      <x v="196"/>
    </i>
    <i r="12">
      <x v="649"/>
      <x v="67"/>
      <x v="51"/>
      <x v="196"/>
    </i>
    <i r="9">
      <x v="93"/>
      <x v="53"/>
      <x v="358"/>
      <x v="637"/>
      <x v="66"/>
      <x v="51"/>
      <x v="196"/>
    </i>
    <i r="1">
      <x v="28"/>
      <x v="28"/>
      <x v="368"/>
      <x/>
      <x v="5"/>
      <x v="9"/>
      <x/>
      <x v="5"/>
      <x v="91"/>
      <x v="64"/>
      <x v="360"/>
      <x v="686"/>
      <x v="70"/>
      <x v="51"/>
      <x v="196"/>
    </i>
    <i r="1">
      <x v="29"/>
      <x v="29"/>
      <x v="256"/>
      <x v="2"/>
      <x v="23"/>
      <x v="9"/>
      <x/>
      <x v="5"/>
      <x v="91"/>
      <x v="40"/>
      <x v="336"/>
      <x v="683"/>
      <x v="71"/>
      <x v="51"/>
      <x v="196"/>
    </i>
    <i r="1">
      <x v="30"/>
      <x v="30"/>
      <x v="352"/>
      <x v="8"/>
      <x v="89"/>
      <x v="9"/>
      <x/>
      <x v="9"/>
      <x v="56"/>
      <x v="86"/>
      <x v="458"/>
      <x v="621"/>
      <x v="65"/>
      <x v="51"/>
      <x v="196"/>
    </i>
    <i r="1">
      <x v="35"/>
      <x v="37"/>
      <x v="52"/>
      <x v="8"/>
      <x v="51"/>
      <x v="7"/>
      <x/>
      <x/>
      <x v="38"/>
      <x v="142"/>
      <x v="501"/>
      <x v="587"/>
      <x v="63"/>
      <x v="51"/>
      <x v="196"/>
    </i>
    <i r="9">
      <x v="43"/>
      <x v="142"/>
      <x v="496"/>
      <x v="582"/>
      <x v="63"/>
      <x v="51"/>
      <x v="196"/>
    </i>
    <i r="9">
      <x v="49"/>
      <x v="142"/>
      <x v="119"/>
      <x v="651"/>
      <x v="67"/>
      <x v="51"/>
      <x v="196"/>
    </i>
    <i r="9">
      <x v="66"/>
      <x v="142"/>
      <x v="458"/>
      <x v="539"/>
      <x v="61"/>
      <x v="51"/>
      <x v="196"/>
    </i>
    <i r="3">
      <x v="62"/>
      <x v="8"/>
      <x v="64"/>
      <x v="7"/>
      <x/>
      <x v="17"/>
      <x v="31"/>
      <x v="116"/>
      <x v="476"/>
      <x v="526"/>
      <x v="61"/>
      <x v="28"/>
      <x v="196"/>
    </i>
    <i r="3">
      <x v="302"/>
      <x/>
      <x v="8"/>
      <x v="3"/>
      <x/>
      <x v="5"/>
      <x v="56"/>
      <x v="145"/>
      <x v="545"/>
      <x v="690"/>
      <x v="71"/>
      <x v="51"/>
      <x v="196"/>
    </i>
    <i r="3">
      <x v="321"/>
      <x v="8"/>
      <x v="41"/>
      <x v="7"/>
      <x/>
      <x v="5"/>
      <x v="59"/>
      <x v="30"/>
      <x v="489"/>
      <x v="567"/>
      <x v="62"/>
      <x v="51"/>
      <x v="196"/>
    </i>
    <i r="9">
      <x v="69"/>
      <x v="30"/>
      <x v="518"/>
      <x v="617"/>
      <x v="65"/>
      <x v="51"/>
      <x v="196"/>
    </i>
    <i r="9">
      <x v="77"/>
      <x v="30"/>
      <x v="495"/>
      <x v="582"/>
      <x v="63"/>
      <x v="51"/>
      <x v="196"/>
    </i>
    <i r="9">
      <x v="79"/>
      <x v="30"/>
      <x v="457"/>
      <x v="538"/>
      <x v="61"/>
      <x v="51"/>
      <x v="196"/>
    </i>
    <i r="9">
      <x v="83"/>
      <x v="30"/>
      <x v="550"/>
      <x v="689"/>
      <x v="71"/>
      <x v="51"/>
      <x v="196"/>
    </i>
    <i r="9">
      <x v="91"/>
      <x v="30"/>
      <x v="453"/>
      <x v="625"/>
      <x v="83"/>
      <x v="51"/>
      <x v="196"/>
    </i>
    <i r="12">
      <x v="641"/>
      <x v="66"/>
      <x v="51"/>
      <x v="196"/>
    </i>
    <i r="3">
      <x v="346"/>
      <x v="7"/>
      <x v="27"/>
      <x v="7"/>
      <x/>
      <x v="1"/>
      <x v="43"/>
      <x v="110"/>
      <x v="497"/>
      <x v="583"/>
      <x v="63"/>
      <x v="36"/>
      <x v="196"/>
    </i>
    <i r="3">
      <x v="350"/>
      <x/>
      <x v="8"/>
      <x v="3"/>
      <x/>
      <x v="5"/>
      <x v="61"/>
      <x v="145"/>
      <x v="498"/>
      <x v="584"/>
      <x v="63"/>
      <x v="51"/>
      <x v="196"/>
    </i>
    <i r="9">
      <x v="81"/>
      <x v="145"/>
      <x v="491"/>
      <x v="570"/>
      <x v="62"/>
      <x v="51"/>
      <x v="196"/>
    </i>
    <i r="3">
      <x v="351"/>
      <x v="8"/>
      <x v="54"/>
      <x v="3"/>
      <x/>
      <x v="5"/>
      <x v="46"/>
      <x v="84"/>
      <x v="492"/>
      <x v="571"/>
      <x v="62"/>
      <x v="51"/>
      <x v="196"/>
    </i>
    <i r="3">
      <x v="376"/>
      <x v="7"/>
      <x v="17"/>
      <x v="7"/>
      <x/>
      <x v="1"/>
      <x v="32"/>
      <x v="110"/>
      <x v="529"/>
      <x v="653"/>
      <x v="67"/>
      <x v="51"/>
      <x v="196"/>
    </i>
    <i r="1">
      <x v="40"/>
      <x v="42"/>
      <x v="357"/>
      <x v="8"/>
      <x v="54"/>
      <x v="9"/>
      <x/>
      <x v="5"/>
      <x v="51"/>
      <x v="75"/>
      <x v="513"/>
      <x v="606"/>
      <x v="64"/>
      <x v="51"/>
      <x v="196"/>
    </i>
    <i r="1">
      <x v="41"/>
      <x v="59"/>
      <x v="302"/>
      <x v="8"/>
      <x v="41"/>
      <x v="9"/>
      <x v="3"/>
      <x v="2"/>
      <x v="14"/>
      <x/>
      <x v="13"/>
      <x v="519"/>
      <x v="60"/>
      <x v="43"/>
      <x v="196"/>
    </i>
    <i r="1">
      <x v="45"/>
      <x v="49"/>
      <x v="356"/>
      <x v="7"/>
      <x v="9"/>
      <x v="9"/>
      <x/>
      <x v="5"/>
      <x v="56"/>
      <x v="95"/>
      <x v="500"/>
      <x v="586"/>
      <x v="63"/>
      <x v="51"/>
      <x v="196"/>
    </i>
    <i r="4">
      <x v="8"/>
      <x v="66"/>
      <x v="9"/>
      <x v="3"/>
      <x v="9"/>
      <x v="23"/>
      <x v="146"/>
      <x v="502"/>
      <x v="589"/>
      <x v="63"/>
      <x v="65"/>
      <x v="196"/>
    </i>
    <i r="1">
      <x v="48"/>
      <x v="63"/>
      <x v="32"/>
      <x v="2"/>
      <x v="21"/>
      <x v="9"/>
      <x v="2"/>
      <x v="5"/>
      <x v="91"/>
      <x v="38"/>
      <x v="334"/>
      <x v="572"/>
      <x v="62"/>
      <x v="51"/>
      <x v="196"/>
    </i>
    <i r="5">
      <x v="23"/>
      <x v="9"/>
      <x v="2"/>
      <x v="5"/>
      <x v="91"/>
      <x v="49"/>
      <x v="343"/>
      <x v="573"/>
      <x v="62"/>
      <x v="51"/>
      <x v="196"/>
    </i>
    <i r="12">
      <x v="610"/>
      <x v="65"/>
      <x v="51"/>
      <x v="196"/>
    </i>
    <i r="3">
      <x v="327"/>
      <x v="2"/>
      <x v="23"/>
      <x v="9"/>
      <x/>
      <x v="5"/>
      <x v="89"/>
      <x v="49"/>
      <x v="542"/>
      <x v="678"/>
      <x v="69"/>
      <x v="51"/>
      <x v="196"/>
    </i>
    <i r="3">
      <x v="333"/>
      <x v="2"/>
      <x v="21"/>
      <x v="9"/>
      <x v="2"/>
      <x v="5"/>
      <x v="91"/>
      <x v="38"/>
      <x v="334"/>
      <x v="604"/>
      <x v="64"/>
      <x v="51"/>
      <x v="196"/>
    </i>
    <i r="12">
      <x v="605"/>
      <x v="64"/>
      <x v="51"/>
      <x v="196"/>
    </i>
    <i r="12">
      <x v="618"/>
      <x v="65"/>
      <x v="51"/>
      <x v="196"/>
    </i>
    <i r="3">
      <x v="355"/>
      <x v="6"/>
      <x v="91"/>
      <x v="9"/>
      <x/>
      <x v="13"/>
      <x v="17"/>
      <x v="139"/>
      <x v="499"/>
      <x v="585"/>
      <x v="63"/>
      <x v="64"/>
      <x v="196"/>
    </i>
    <i r="3">
      <x v="363"/>
      <x v="2"/>
      <x v="23"/>
      <x v="9"/>
      <x v="2"/>
      <x v="5"/>
      <x v="91"/>
      <x v="49"/>
      <x v="343"/>
      <x v="632"/>
      <x v="66"/>
      <x v="51"/>
      <x v="196"/>
    </i>
    <i r="1">
      <x v="50"/>
      <x v="45"/>
      <x v="230"/>
      <x v="2"/>
      <x v="23"/>
      <x v="9"/>
      <x/>
      <x v="5"/>
      <x v="91"/>
      <x v="28"/>
      <x v="329"/>
      <x v="556"/>
      <x v="62"/>
      <x v="18"/>
      <x v="196"/>
    </i>
    <i r="1">
      <x v="56"/>
      <x v="7"/>
      <x v="107"/>
      <x v="7"/>
      <x v="17"/>
      <x v="9"/>
      <x/>
      <x v="1"/>
      <x v="52"/>
      <x v="107"/>
      <x v="558"/>
      <x v="701"/>
      <x v="72"/>
      <x v="51"/>
      <x v="196"/>
    </i>
    <i r="3">
      <x v="108"/>
      <x v="8"/>
      <x v="45"/>
      <x v="9"/>
      <x/>
      <x v="10"/>
      <x v="54"/>
      <x v="91"/>
      <x v="187"/>
      <x v="529"/>
      <x v="60"/>
      <x v="51"/>
      <x v="196"/>
    </i>
    <i r="9">
      <x v="69"/>
      <x v="91"/>
      <x v="552"/>
      <x v="695"/>
      <x v="70"/>
      <x v="51"/>
      <x v="196"/>
    </i>
    <i r="3">
      <x v="109"/>
      <x v="8"/>
      <x v="45"/>
      <x v="9"/>
      <x/>
      <x v="5"/>
      <x v="43"/>
      <x v="86"/>
      <x v="551"/>
      <x v="695"/>
      <x v="70"/>
      <x v="51"/>
      <x v="196"/>
    </i>
    <i r="9">
      <x v="54"/>
      <x v="86"/>
      <x v="432"/>
      <x v="529"/>
      <x v="60"/>
      <x v="51"/>
      <x v="196"/>
    </i>
    <i r="3">
      <x v="115"/>
      <x v="2"/>
      <x v="19"/>
      <x v="9"/>
      <x/>
      <x v="5"/>
      <x v="67"/>
      <x v="70"/>
      <x v="553"/>
      <x v="696"/>
      <x v="70"/>
      <x v="51"/>
      <x v="196"/>
    </i>
    <i r="9">
      <x v="75"/>
      <x v="70"/>
      <x v="563"/>
      <x v="666"/>
      <x v="84"/>
      <x v="51"/>
      <x v="196"/>
    </i>
    <i r="3">
      <x v="181"/>
      <x/>
      <x v="5"/>
      <x v="9"/>
      <x/>
      <x v="5"/>
      <x v="53"/>
      <x v="45"/>
      <x v="158"/>
      <x v="541"/>
      <x v="60"/>
      <x v="51"/>
      <x v="196"/>
    </i>
    <i r="9">
      <x v="85"/>
      <x v="45"/>
      <x v="301"/>
      <x v="619"/>
      <x v="65"/>
      <x v="51"/>
      <x v="196"/>
    </i>
    <i r="12">
      <x v="657"/>
      <x v="87"/>
      <x v="51"/>
      <x v="196"/>
    </i>
    <i r="12">
      <x v="676"/>
      <x v="89"/>
      <x v="51"/>
      <x v="196"/>
    </i>
    <i r="12">
      <x v="708"/>
      <x v="71"/>
      <x v="51"/>
      <x v="196"/>
    </i>
    <i r="3">
      <x v="329"/>
      <x v="7"/>
      <x v="9"/>
      <x v="9"/>
      <x/>
      <x v="5"/>
      <x v="71"/>
      <x v="94"/>
      <x v="565"/>
      <x v="670"/>
      <x v="68"/>
      <x v="29"/>
      <x v="196"/>
    </i>
    <i r="9">
      <x v="77"/>
      <x v="94"/>
      <x v="557"/>
      <x v="700"/>
      <x v="72"/>
      <x v="29"/>
      <x v="196"/>
    </i>
    <i r="9">
      <x v="85"/>
      <x v="94"/>
      <x v="472"/>
      <x v="684"/>
      <x v="70"/>
      <x v="29"/>
      <x v="196"/>
    </i>
    <i r="3">
      <x v="370"/>
      <x/>
      <x v="8"/>
      <x v="9"/>
      <x/>
      <x v="5"/>
      <x v="77"/>
      <x v="72"/>
      <x v="559"/>
      <x v="702"/>
      <x v="72"/>
      <x v="29"/>
      <x v="196"/>
    </i>
    <i r="1">
      <x v="58"/>
      <x v="60"/>
      <x v="126"/>
      <x v="2"/>
      <x v="21"/>
      <x v="9"/>
      <x/>
      <x v="5"/>
      <x v="85"/>
      <x v="22"/>
      <x v="530"/>
      <x v="655"/>
      <x v="87"/>
      <x v="51"/>
      <x v="196"/>
    </i>
    <i r="3">
      <x v="132"/>
      <x v="7"/>
      <x v="10"/>
      <x v="9"/>
      <x/>
      <x v="11"/>
      <x v="45"/>
      <x v="98"/>
      <x v="533"/>
      <x v="661"/>
      <x v="84"/>
      <x v="51"/>
      <x v="196"/>
    </i>
    <i r="4">
      <x v="8"/>
      <x v="65"/>
      <x v="9"/>
      <x/>
      <x v="5"/>
      <x v="49"/>
      <x v="111"/>
      <x v="532"/>
      <x v="660"/>
      <x v="84"/>
      <x v="51"/>
      <x v="196"/>
    </i>
    <i r="3">
      <x v="133"/>
      <x/>
      <x v="5"/>
      <x v="9"/>
      <x/>
      <x v="5"/>
      <x v="69"/>
      <x v="52"/>
      <x v="478"/>
      <x v="580"/>
      <x v="63"/>
      <x v="51"/>
      <x v="196"/>
    </i>
    <i r="9">
      <x v="85"/>
      <x v="52"/>
      <x v="306"/>
      <x v="614"/>
      <x v="65"/>
      <x v="51"/>
      <x v="196"/>
    </i>
    <i r="12">
      <x v="634"/>
      <x v="66"/>
      <x v="51"/>
      <x v="196"/>
    </i>
    <i r="12">
      <x v="639"/>
      <x v="66"/>
      <x v="51"/>
      <x v="196"/>
    </i>
    <i r="12">
      <x v="656"/>
      <x v="87"/>
      <x v="51"/>
      <x v="196"/>
    </i>
    <i r="12">
      <x v="662"/>
      <x v="84"/>
      <x v="51"/>
      <x v="196"/>
    </i>
    <i r="12">
      <x v="669"/>
      <x v="68"/>
      <x v="51"/>
      <x v="196"/>
    </i>
    <i r="12">
      <x v="671"/>
      <x v="68"/>
      <x v="51"/>
      <x v="196"/>
    </i>
    <i r="3">
      <x v="134"/>
      <x v="7"/>
      <x v="12"/>
      <x v="9"/>
      <x/>
      <x v="1"/>
      <x v="38"/>
      <x v="105"/>
      <x v="95"/>
      <x v="600"/>
      <x v="64"/>
      <x v="51"/>
      <x v="196"/>
    </i>
    <i r="5">
      <x v="27"/>
      <x v="9"/>
      <x/>
      <x v="1"/>
      <x v="62"/>
      <x v="105"/>
      <x v="537"/>
      <x v="667"/>
      <x v="84"/>
      <x v="51"/>
      <x v="196"/>
    </i>
    <i r="9">
      <x v="68"/>
      <x v="105"/>
      <x v="534"/>
      <x v="663"/>
      <x v="84"/>
      <x v="51"/>
      <x v="196"/>
    </i>
    <i r="4">
      <x v="8"/>
      <x v="41"/>
      <x v="9"/>
      <x/>
      <x/>
      <x v="59"/>
      <x v="61"/>
      <x v="197"/>
      <x v="640"/>
      <x v="66"/>
      <x v="51"/>
      <x v="196"/>
    </i>
    <i r="9">
      <x v="64"/>
      <x v="61"/>
      <x v="531"/>
      <x v="659"/>
      <x v="87"/>
      <x v="51"/>
      <x v="196"/>
    </i>
    <i r="9">
      <x v="85"/>
      <x v="61"/>
      <x v="494"/>
      <x v="581"/>
      <x v="63"/>
      <x v="51"/>
      <x v="196"/>
    </i>
    <i r="5">
      <x v="54"/>
      <x v="9"/>
      <x/>
      <x v="5"/>
      <x v="55"/>
      <x v="74"/>
      <x v="511"/>
      <x v="601"/>
      <x v="64"/>
      <x v="51"/>
      <x v="196"/>
    </i>
    <i r="3">
      <x v="302"/>
      <x v="8"/>
      <x v="35"/>
      <x v="9"/>
      <x/>
      <x v="1"/>
      <x v="17"/>
      <x/>
      <x v="13"/>
      <x v="546"/>
      <x v="60"/>
      <x v="43"/>
      <x v="196"/>
    </i>
    <i r="3">
      <x v="336"/>
      <x v="8"/>
      <x v="66"/>
      <x v="9"/>
      <x/>
      <x v="5"/>
      <x v="15"/>
      <x v="117"/>
      <x v="538"/>
      <x v="544"/>
      <x v="60"/>
      <x v="51"/>
      <x v="196"/>
    </i>
    <i r="3">
      <x v="337"/>
      <x/>
      <x v="5"/>
      <x v="9"/>
      <x/>
      <x v="5"/>
      <x v="85"/>
      <x v="52"/>
      <x v="306"/>
      <x v="675"/>
      <x v="89"/>
      <x v="51"/>
      <x v="196"/>
    </i>
    <i r="9">
      <x v="94"/>
      <x v="52"/>
      <x v="540"/>
      <x v="673"/>
      <x v="89"/>
      <x v="51"/>
      <x v="196"/>
    </i>
    <i r="12">
      <x v="674"/>
      <x v="89"/>
      <x v="51"/>
      <x v="196"/>
    </i>
    <i r="3">
      <x v="338"/>
      <x v="2"/>
      <x v="23"/>
      <x v="9"/>
      <x/>
      <x v="5"/>
      <x v="69"/>
      <x v="36"/>
      <x v="232"/>
      <x v="580"/>
      <x v="63"/>
      <x v="51"/>
      <x v="196"/>
    </i>
    <i r="9">
      <x v="85"/>
      <x v="36"/>
      <x v="297"/>
      <x v="550"/>
      <x v="61"/>
      <x v="51"/>
      <x v="196"/>
    </i>
    <i r="12">
      <x v="602"/>
      <x v="64"/>
      <x v="51"/>
      <x v="196"/>
    </i>
    <i r="12">
      <x v="628"/>
      <x v="83"/>
      <x v="51"/>
      <x v="196"/>
    </i>
    <i r="3">
      <x v="345"/>
      <x v="7"/>
      <x v="12"/>
      <x v="9"/>
      <x/>
      <x v="1"/>
      <x v="52"/>
      <x v="105"/>
      <x v="434"/>
      <x v="664"/>
      <x v="84"/>
      <x v="51"/>
      <x v="196"/>
    </i>
    <i r="5">
      <x v="27"/>
      <x v="9"/>
      <x/>
      <x v="1"/>
      <x v="54"/>
      <x v="105"/>
      <x v="535"/>
      <x v="664"/>
      <x v="84"/>
      <x v="51"/>
      <x v="196"/>
    </i>
    <i r="1">
      <x v="61"/>
      <x v="56"/>
      <x v="358"/>
      <x v="8"/>
      <x v="54"/>
      <x v="9"/>
      <x/>
      <x v="5"/>
      <x v="54"/>
      <x v="72"/>
      <x v="180"/>
      <x v="607"/>
      <x v="64"/>
      <x v="67"/>
      <x v="196"/>
    </i>
    <i t="grand">
      <x/>
    </i>
  </rowItems>
  <colItems count="1">
    <i/>
  </colItems>
  <dataFields count="1">
    <dataField name="求和项:发货" fld="16" baseField="27" baseItem="196"/>
  </dataFields>
  <formats count="1">
    <format dxfId="66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数据透视表1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N288" firstHeaderRow="1" firstDataRow="2" firstDataCol="4"/>
  <pivotFields count="35">
    <pivotField axis="axisRow" compact="0" outline="0" showAll="0" defaultSubtotal="0">
      <items count="22">
        <item h="1" x="0"/>
        <item h="1" x="12"/>
        <item h="1" x="9"/>
        <item h="1" x="8"/>
        <item h="1" x="3"/>
        <item h="1" x="4"/>
        <item h="1" x="10"/>
        <item x="2"/>
        <item x="5"/>
        <item h="1" x="7"/>
        <item h="1" x="6"/>
        <item h="1" x="13"/>
        <item h="1" x="11"/>
        <item h="1" m="1" x="15"/>
        <item h="1" m="1" x="20"/>
        <item h="1" m="1" x="19"/>
        <item h="1" x="1"/>
        <item h="1" m="1" x="18"/>
        <item h="1" m="1" x="17"/>
        <item h="1" m="1" x="21"/>
        <item h="1" m="1" x="16"/>
        <item h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67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68"/>
        <item x="56"/>
        <item x="71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0">
        <item x="5"/>
        <item x="1"/>
        <item x="3"/>
        <item x="9"/>
        <item x="7"/>
        <item x="8"/>
        <item x="6"/>
        <item x="4"/>
        <item x="2"/>
        <item n=" 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8">
        <item x="33"/>
        <item x="17"/>
        <item x="63"/>
        <item x="24"/>
        <item x="76"/>
        <item x="5"/>
        <item x="86"/>
        <item x="72"/>
        <item x="6"/>
        <item x="37"/>
        <item x="44"/>
        <item x="64"/>
        <item x="78"/>
        <item x="65"/>
        <item x="66"/>
        <item x="84"/>
        <item x="4"/>
        <item x="79"/>
        <item x="1"/>
        <item x="85"/>
        <item x="73"/>
        <item x="69"/>
        <item x="34"/>
        <item x="21"/>
        <item x="3"/>
        <item x="38"/>
        <item x="8"/>
        <item x="18"/>
        <item x="82"/>
        <item x="23"/>
        <item x="11"/>
        <item x="30"/>
        <item x="12"/>
        <item x="31"/>
        <item x="10"/>
        <item x="29"/>
        <item x="25"/>
        <item x="14"/>
        <item x="26"/>
        <item x="45"/>
        <item x="28"/>
        <item x="27"/>
        <item x="59"/>
        <item x="67"/>
        <item x="2"/>
        <item x="80"/>
        <item x="43"/>
        <item x="39"/>
        <item x="42"/>
        <item x="46"/>
        <item x="35"/>
        <item x="62"/>
        <item x="41"/>
        <item x="47"/>
        <item x="40"/>
        <item x="71"/>
        <item x="68"/>
        <item x="9"/>
        <item x="32"/>
        <item x="36"/>
        <item x="81"/>
        <item x="7"/>
        <item x="19"/>
        <item x="74"/>
        <item x="48"/>
        <item x="75"/>
        <item x="13"/>
        <item x="87"/>
        <item x="20"/>
        <item x="77"/>
        <item x="58"/>
        <item x="49"/>
        <item x="50"/>
        <item x="51"/>
        <item x="70"/>
        <item x="52"/>
        <item x="53"/>
        <item x="54"/>
        <item x="55"/>
        <item x="57"/>
        <item x="60"/>
        <item x="22"/>
        <item x="61"/>
        <item x="56"/>
        <item x="83"/>
        <item x="16"/>
        <item x="15"/>
        <item x="0"/>
        <item x="88"/>
        <item x="89"/>
        <item m="1" x="94"/>
        <item x="90"/>
        <item m="1" x="96"/>
        <item m="1" x="95"/>
        <item x="91"/>
        <item x="92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1"/>
        <item x="4"/>
        <item x="0"/>
        <item x="2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32"/>
    <field x="6"/>
    <field x="12"/>
  </rowFields>
  <rowItems count="284">
    <i>
      <x v="7"/>
      <x/>
      <x v="8"/>
      <x v="26"/>
    </i>
    <i r="2">
      <x v="10"/>
      <x v="26"/>
    </i>
    <i r="3">
      <x v="57"/>
    </i>
    <i r="2">
      <x v="19"/>
      <x v="1"/>
    </i>
    <i r="3">
      <x v="27"/>
    </i>
    <i r="3">
      <x v="62"/>
    </i>
    <i r="3">
      <x v="68"/>
    </i>
    <i r="2">
      <x v="37"/>
      <x v="37"/>
    </i>
    <i r="3">
      <x v="44"/>
    </i>
    <i r="3">
      <x v="52"/>
    </i>
    <i r="3">
      <x v="54"/>
    </i>
    <i r="2">
      <x v="38"/>
      <x v="1"/>
    </i>
    <i r="2">
      <x v="40"/>
      <x v="26"/>
    </i>
    <i r="2">
      <x v="47"/>
      <x v="26"/>
    </i>
    <i r="2">
      <x v="53"/>
      <x v="26"/>
    </i>
    <i r="3">
      <x v="44"/>
    </i>
    <i r="1">
      <x v="1"/>
      <x v="1"/>
      <x v="18"/>
    </i>
    <i r="3">
      <x v="44"/>
    </i>
    <i r="2">
      <x v="7"/>
      <x v="26"/>
    </i>
    <i r="3">
      <x v="57"/>
    </i>
    <i r="2">
      <x v="16"/>
      <x v="37"/>
    </i>
    <i r="3">
      <x v="85"/>
    </i>
    <i r="3">
      <x v="86"/>
    </i>
    <i r="2">
      <x v="27"/>
      <x v="38"/>
    </i>
    <i r="3">
      <x v="41"/>
    </i>
    <i r="2">
      <x v="28"/>
      <x v="31"/>
    </i>
    <i r="3">
      <x v="32"/>
    </i>
    <i r="3">
      <x v="33"/>
    </i>
    <i r="3">
      <x v="35"/>
    </i>
    <i r="3">
      <x v="37"/>
    </i>
    <i r="3">
      <x v="57"/>
    </i>
    <i r="2">
      <x v="29"/>
      <x v="5"/>
    </i>
    <i r="3">
      <x v="24"/>
    </i>
    <i r="2">
      <x v="30"/>
      <x v="26"/>
    </i>
    <i r="3">
      <x v="57"/>
    </i>
    <i r="3">
      <x v="58"/>
    </i>
    <i r="2">
      <x v="31"/>
      <x/>
    </i>
    <i r="3">
      <x v="22"/>
    </i>
    <i r="3">
      <x v="24"/>
    </i>
    <i r="3">
      <x v="26"/>
    </i>
    <i r="3">
      <x v="34"/>
    </i>
    <i r="3">
      <x v="50"/>
    </i>
    <i r="2">
      <x v="32"/>
      <x v="68"/>
    </i>
    <i r="2">
      <x v="36"/>
      <x v="5"/>
    </i>
    <i r="3">
      <x v="9"/>
    </i>
    <i r="3">
      <x v="24"/>
    </i>
    <i r="3">
      <x v="25"/>
    </i>
    <i r="3">
      <x v="30"/>
    </i>
    <i r="3">
      <x v="44"/>
    </i>
    <i r="3">
      <x v="47"/>
    </i>
    <i r="3">
      <x v="54"/>
    </i>
    <i r="3">
      <x v="57"/>
    </i>
    <i r="3">
      <x v="68"/>
    </i>
    <i r="2">
      <x v="42"/>
      <x v="8"/>
    </i>
    <i r="3">
      <x v="10"/>
    </i>
    <i r="3">
      <x v="26"/>
    </i>
    <i r="3">
      <x v="37"/>
    </i>
    <i r="3">
      <x v="38"/>
    </i>
    <i r="3">
      <x v="39"/>
    </i>
    <i r="3">
      <x v="41"/>
    </i>
    <i r="3">
      <x v="44"/>
    </i>
    <i r="3">
      <x v="49"/>
    </i>
    <i r="3">
      <x v="53"/>
    </i>
    <i r="3">
      <x v="54"/>
    </i>
    <i r="3">
      <x v="57"/>
    </i>
    <i r="3">
      <x v="64"/>
    </i>
    <i r="3">
      <x v="71"/>
    </i>
    <i r="3">
      <x v="72"/>
    </i>
    <i r="3">
      <x v="73"/>
    </i>
    <i r="3">
      <x v="75"/>
    </i>
    <i r="3">
      <x v="76"/>
    </i>
    <i r="3">
      <x v="77"/>
    </i>
    <i r="3">
      <x v="78"/>
    </i>
    <i r="3">
      <x v="82"/>
    </i>
    <i r="3">
      <x v="83"/>
    </i>
    <i r="2">
      <x v="54"/>
      <x v="74"/>
    </i>
    <i r="2">
      <x v="63"/>
      <x v="24"/>
    </i>
    <i r="3">
      <x v="26"/>
    </i>
    <i r="3">
      <x v="80"/>
    </i>
    <i r="1">
      <x v="2"/>
      <x v="11"/>
      <x v="24"/>
    </i>
    <i r="3">
      <x v="61"/>
    </i>
    <i r="2">
      <x v="12"/>
      <x v="5"/>
    </i>
    <i r="3">
      <x v="24"/>
    </i>
    <i r="3">
      <x v="34"/>
    </i>
    <i r="2">
      <x v="14"/>
      <x v="5"/>
    </i>
    <i r="3">
      <x v="18"/>
    </i>
    <i r="3">
      <x v="24"/>
    </i>
    <i r="3">
      <x v="30"/>
    </i>
    <i r="3">
      <x v="32"/>
    </i>
    <i r="2">
      <x v="39"/>
      <x v="48"/>
    </i>
    <i r="2">
      <x v="41"/>
      <x v="5"/>
    </i>
    <i r="3">
      <x v="24"/>
    </i>
    <i r="3">
      <x v="26"/>
    </i>
    <i r="3">
      <x v="27"/>
    </i>
    <i r="3">
      <x v="44"/>
    </i>
    <i r="3">
      <x v="46"/>
    </i>
    <i r="3">
      <x v="54"/>
    </i>
    <i r="3">
      <x v="57"/>
    </i>
    <i r="2">
      <x v="44"/>
      <x v="37"/>
    </i>
    <i r="3">
      <x v="44"/>
    </i>
    <i r="2">
      <x v="46"/>
      <x v="10"/>
    </i>
    <i r="3">
      <x v="24"/>
    </i>
    <i r="3">
      <x v="37"/>
    </i>
    <i r="3">
      <x v="42"/>
    </i>
    <i r="3">
      <x v="44"/>
    </i>
    <i r="3">
      <x v="46"/>
    </i>
    <i r="3">
      <x v="52"/>
    </i>
    <i r="3">
      <x v="54"/>
    </i>
    <i r="3">
      <x v="70"/>
    </i>
    <i r="3">
      <x v="79"/>
    </i>
    <i r="2">
      <x v="48"/>
      <x v="68"/>
    </i>
    <i r="2">
      <x v="50"/>
      <x v="1"/>
    </i>
    <i r="3">
      <x v="2"/>
    </i>
    <i r="3">
      <x v="5"/>
    </i>
    <i r="3">
      <x v="24"/>
    </i>
    <i r="3">
      <x v="51"/>
    </i>
    <i r="2">
      <x v="51"/>
      <x/>
    </i>
    <i r="3">
      <x v="5"/>
    </i>
    <i r="3">
      <x v="11"/>
    </i>
    <i r="3">
      <x v="13"/>
    </i>
    <i r="3">
      <x v="14"/>
    </i>
    <i r="3">
      <x v="24"/>
    </i>
    <i r="3">
      <x v="26"/>
    </i>
    <i r="3">
      <x v="30"/>
    </i>
    <i r="3">
      <x v="43"/>
    </i>
    <i r="3">
      <x v="56"/>
    </i>
    <i r="3">
      <x v="57"/>
    </i>
    <i r="2">
      <x v="52"/>
      <x v="21"/>
    </i>
    <i r="2">
      <x v="68"/>
      <x v="5"/>
    </i>
    <i r="3">
      <x v="11"/>
    </i>
    <i r="1">
      <x v="3"/>
      <x v="5"/>
      <x v="61"/>
    </i>
    <i r="2">
      <x v="20"/>
      <x v="20"/>
    </i>
    <i r="3">
      <x v="61"/>
    </i>
    <i r="2">
      <x v="21"/>
      <x v="23"/>
    </i>
    <i r="2">
      <x v="22"/>
      <x v="5"/>
    </i>
    <i r="3">
      <x v="81"/>
    </i>
    <i r="2">
      <x v="24"/>
      <x v="57"/>
    </i>
    <i r="2">
      <x v="26"/>
      <x v="36"/>
    </i>
    <i r="2">
      <x v="56"/>
      <x v="54"/>
    </i>
    <i r="3">
      <x v="55"/>
    </i>
    <i r="2">
      <x v="57"/>
      <x v="2"/>
    </i>
    <i r="3">
      <x v="5"/>
    </i>
    <i r="3">
      <x v="9"/>
    </i>
    <i r="3">
      <x v="10"/>
    </i>
    <i r="3">
      <x v="20"/>
    </i>
    <i r="3">
      <x v="22"/>
    </i>
    <i r="3">
      <x v="24"/>
    </i>
    <i r="3">
      <x v="30"/>
    </i>
    <i r="3">
      <x v="48"/>
    </i>
    <i r="3">
      <x v="61"/>
    </i>
    <i r="3">
      <x v="65"/>
    </i>
    <i r="3">
      <x v="84"/>
    </i>
    <i r="2">
      <x v="59"/>
      <x/>
    </i>
    <i r="3">
      <x v="5"/>
    </i>
    <i r="3">
      <x v="11"/>
    </i>
    <i r="3">
      <x v="12"/>
    </i>
    <i r="3">
      <x v="13"/>
    </i>
    <i r="3">
      <x v="17"/>
    </i>
    <i r="3">
      <x v="24"/>
    </i>
    <i r="3">
      <x v="26"/>
    </i>
    <i r="3">
      <x v="29"/>
    </i>
    <i r="3">
      <x v="44"/>
    </i>
    <i r="3">
      <x v="45"/>
    </i>
    <i r="3">
      <x v="57"/>
    </i>
    <i r="3">
      <x v="69"/>
    </i>
    <i r="2">
      <x v="62"/>
      <x v="22"/>
    </i>
    <i r="3">
      <x v="60"/>
    </i>
    <i r="2">
      <x v="64"/>
      <x v="8"/>
    </i>
    <i r="1">
      <x v="4"/>
      <x v="2"/>
      <x v="24"/>
    </i>
    <i r="2">
      <x v="3"/>
      <x v="15"/>
    </i>
    <i r="3">
      <x v="16"/>
    </i>
    <i r="2">
      <x v="4"/>
      <x v="1"/>
    </i>
    <i r="2">
      <x v="35"/>
      <x v="24"/>
    </i>
    <i r="3">
      <x v="26"/>
    </i>
    <i r="2">
      <x v="49"/>
      <x v="10"/>
    </i>
    <i r="3">
      <x v="24"/>
    </i>
    <i r="3">
      <x v="26"/>
    </i>
    <i r="3">
      <x v="57"/>
    </i>
    <i r="2">
      <x v="61"/>
      <x v="24"/>
    </i>
    <i>
      <x v="8"/>
      <x/>
      <x v="10"/>
      <x v="26"/>
    </i>
    <i r="3">
      <x v="57"/>
    </i>
    <i r="2">
      <x v="18"/>
      <x v="44"/>
    </i>
    <i r="2">
      <x v="19"/>
      <x v="1"/>
    </i>
    <i r="3">
      <x v="26"/>
    </i>
    <i r="3">
      <x v="27"/>
    </i>
    <i r="3">
      <x v="59"/>
    </i>
    <i r="3">
      <x v="68"/>
    </i>
    <i r="2">
      <x v="37"/>
      <x v="44"/>
    </i>
    <i r="2">
      <x v="47"/>
      <x v="26"/>
    </i>
    <i r="2">
      <x v="53"/>
      <x v="26"/>
    </i>
    <i r="3">
      <x v="44"/>
    </i>
    <i r="1">
      <x v="1"/>
      <x v="7"/>
      <x v="26"/>
    </i>
    <i r="3">
      <x v="57"/>
    </i>
    <i r="2">
      <x v="28"/>
      <x v="32"/>
    </i>
    <i r="3">
      <x v="57"/>
    </i>
    <i r="2">
      <x v="29"/>
      <x v="5"/>
    </i>
    <i r="3">
      <x v="24"/>
    </i>
    <i r="2">
      <x v="30"/>
      <x v="26"/>
    </i>
    <i r="2">
      <x v="31"/>
      <x v="26"/>
    </i>
    <i r="3">
      <x v="34"/>
    </i>
    <i r="3">
      <x v="50"/>
    </i>
    <i r="3">
      <x v="57"/>
    </i>
    <i r="3">
      <x v="88"/>
    </i>
    <i r="3">
      <x v="89"/>
    </i>
    <i r="3">
      <x v="96"/>
    </i>
    <i r="2">
      <x v="36"/>
      <x v="9"/>
    </i>
    <i r="3">
      <x v="10"/>
    </i>
    <i r="3">
      <x v="20"/>
    </i>
    <i r="3">
      <x v="30"/>
    </i>
    <i r="3">
      <x v="44"/>
    </i>
    <i r="3">
      <x v="54"/>
    </i>
    <i r="3">
      <x v="57"/>
    </i>
    <i r="3">
      <x v="68"/>
    </i>
    <i r="2">
      <x v="42"/>
      <x v="10"/>
    </i>
    <i r="3">
      <x v="26"/>
    </i>
    <i r="3">
      <x v="38"/>
    </i>
    <i r="3">
      <x v="44"/>
    </i>
    <i r="3">
      <x v="54"/>
    </i>
    <i r="3">
      <x v="71"/>
    </i>
    <i r="3">
      <x v="73"/>
    </i>
    <i r="3">
      <x v="75"/>
    </i>
    <i r="2">
      <x v="63"/>
      <x v="26"/>
    </i>
    <i r="3">
      <x v="28"/>
    </i>
    <i r="1">
      <x v="2"/>
      <x v="11"/>
      <x v="24"/>
    </i>
    <i r="2">
      <x v="12"/>
      <x v="5"/>
    </i>
    <i r="3">
      <x v="24"/>
    </i>
    <i r="2">
      <x v="41"/>
      <x v="5"/>
    </i>
    <i r="3">
      <x v="24"/>
    </i>
    <i r="3">
      <x v="26"/>
    </i>
    <i r="3">
      <x v="27"/>
    </i>
    <i r="3">
      <x v="44"/>
    </i>
    <i r="3">
      <x v="50"/>
    </i>
    <i r="3">
      <x v="54"/>
    </i>
    <i r="3">
      <x v="57"/>
    </i>
    <i r="2">
      <x v="46"/>
      <x v="6"/>
    </i>
    <i r="3">
      <x v="10"/>
    </i>
    <i r="3">
      <x v="24"/>
    </i>
    <i r="3">
      <x v="37"/>
    </i>
    <i r="3">
      <x v="44"/>
    </i>
    <i r="3">
      <x v="52"/>
    </i>
    <i r="3">
      <x v="69"/>
    </i>
    <i r="3">
      <x v="70"/>
    </i>
    <i r="3">
      <x v="82"/>
    </i>
    <i r="2">
      <x v="51"/>
      <x v="5"/>
    </i>
    <i r="3">
      <x v="26"/>
    </i>
    <i r="2">
      <x v="52"/>
      <x v="49"/>
    </i>
    <i r="1">
      <x v="3"/>
      <x v="17"/>
      <x v="18"/>
    </i>
    <i r="2">
      <x v="22"/>
      <x v="5"/>
    </i>
    <i r="2">
      <x v="24"/>
      <x v="67"/>
    </i>
    <i r="2">
      <x v="57"/>
      <x v="2"/>
    </i>
    <i r="3">
      <x v="5"/>
    </i>
    <i r="3">
      <x v="9"/>
    </i>
    <i r="3">
      <x v="10"/>
    </i>
    <i r="3">
      <x v="20"/>
    </i>
    <i r="3">
      <x v="22"/>
    </i>
    <i r="3">
      <x v="30"/>
    </i>
    <i r="3">
      <x v="48"/>
    </i>
    <i r="3">
      <x v="54"/>
    </i>
    <i r="2">
      <x v="58"/>
      <x v="61"/>
    </i>
    <i r="2">
      <x v="59"/>
      <x v="4"/>
    </i>
    <i r="3">
      <x v="5"/>
    </i>
    <i r="3">
      <x v="11"/>
    </i>
    <i r="3">
      <x v="13"/>
    </i>
    <i r="3">
      <x v="24"/>
    </i>
    <i r="3">
      <x v="26"/>
    </i>
    <i r="3">
      <x v="30"/>
    </i>
    <i r="3">
      <x v="38"/>
    </i>
    <i r="3">
      <x v="44"/>
    </i>
    <i r="3">
      <x v="57"/>
    </i>
    <i r="3">
      <x v="69"/>
    </i>
    <i r="3">
      <x v="70"/>
    </i>
    <i r="2">
      <x v="62"/>
      <x v="57"/>
    </i>
    <i r="2">
      <x v="71"/>
      <x v="37"/>
    </i>
    <i r="1">
      <x v="4"/>
      <x v="2"/>
      <x v="24"/>
    </i>
    <i r="2">
      <x v="3"/>
      <x v="56"/>
    </i>
    <i r="2">
      <x v="35"/>
      <x v="5"/>
    </i>
    <i r="3">
      <x v="26"/>
    </i>
    <i r="2">
      <x v="49"/>
      <x/>
    </i>
    <i r="3">
      <x v="24"/>
    </i>
    <i r="3">
      <x v="26"/>
    </i>
    <i r="3">
      <x v="57"/>
    </i>
    <i r="3">
      <x v="91"/>
    </i>
    <i r="2">
      <x v="61"/>
      <x v="24"/>
    </i>
    <i t="grand">
      <x/>
    </i>
  </rowItems>
  <colFields count="1">
    <field x="1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求和项:发货" fld="16" baseField="0" baseItem="0"/>
  </dataFields>
  <formats count="12">
    <format dxfId="665">
      <pivotArea type="all" dataOnly="0" outline="0" fieldPosition="0"/>
    </format>
    <format dxfId="664">
      <pivotArea outline="0" collapsedLevelsAreSubtotals="1" fieldPosition="0"/>
    </format>
    <format dxfId="663">
      <pivotArea type="origin" dataOnly="0" labelOnly="1" outline="0" fieldPosition="0"/>
    </format>
    <format dxfId="662">
      <pivotArea field="11" type="button" dataOnly="0" labelOnly="1" outline="0" axis="axisCol" fieldPosition="0"/>
    </format>
    <format dxfId="661">
      <pivotArea type="topRight" dataOnly="0" labelOnly="1" outline="0" fieldPosition="0"/>
    </format>
    <format dxfId="660">
      <pivotArea field="0" type="button" dataOnly="0" labelOnly="1" outline="0" axis="axisRow" fieldPosition="0"/>
    </format>
    <format dxfId="659">
      <pivotArea field="6" type="button" dataOnly="0" labelOnly="1" outline="0" axis="axisRow" fieldPosition="2"/>
    </format>
    <format dxfId="658">
      <pivotArea dataOnly="0" labelOnly="1" outline="0" fieldPosition="0">
        <references count="1">
          <reference field="0" count="0"/>
        </references>
      </pivotArea>
    </format>
    <format dxfId="657">
      <pivotArea dataOnly="0" labelOnly="1" grandRow="1" outline="0" fieldPosition="0"/>
    </format>
    <format dxfId="656">
      <pivotArea dataOnly="0" labelOnly="1" outline="0" fieldPosition="0">
        <references count="2">
          <reference field="0" count="0" selected="0"/>
          <reference field="6" count="50">
            <x v="1"/>
            <x v="2"/>
            <x v="3"/>
            <x v="4"/>
            <x v="5"/>
            <x v="7"/>
            <x v="8"/>
            <x v="10"/>
            <x v="11"/>
            <x v="12"/>
            <x v="14"/>
            <x v="16"/>
            <x v="19"/>
            <x v="20"/>
            <x v="21"/>
            <x v="22"/>
            <x v="24"/>
            <x v="26"/>
            <x v="27"/>
            <x v="28"/>
            <x v="29"/>
            <x v="30"/>
            <x v="31"/>
            <x v="32"/>
            <x v="35"/>
            <x v="36"/>
            <x v="37"/>
            <x v="38"/>
            <x v="39"/>
            <x v="40"/>
            <x v="41"/>
            <x v="42"/>
            <x v="44"/>
            <x v="46"/>
            <x v="47"/>
            <x v="48"/>
            <x v="49"/>
            <x v="50"/>
            <x v="51"/>
            <x v="52"/>
            <x v="53"/>
            <x v="54"/>
            <x v="56"/>
            <x v="57"/>
            <x v="59"/>
            <x v="61"/>
            <x v="62"/>
            <x v="63"/>
            <x v="64"/>
            <x v="68"/>
          </reference>
        </references>
      </pivotArea>
    </format>
    <format dxfId="655">
      <pivotArea dataOnly="0" labelOnly="1" outline="0" fieldPosition="0">
        <references count="1">
          <reference field="11" count="9">
            <x v="0"/>
            <x v="1"/>
            <x v="2"/>
            <x v="4"/>
            <x v="5"/>
            <x v="6"/>
            <x v="7"/>
            <x v="8"/>
            <x v="9"/>
          </reference>
        </references>
      </pivotArea>
    </format>
    <format dxfId="65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数据透视表3" cacheId="99" applyNumberFormats="0" applyBorderFormats="0" applyFontFormats="0" applyPatternFormats="0" applyAlignmentFormats="0" applyWidthHeightFormats="1" dataCaption="值" updatedVersion="6" minRefreshableVersion="3" showDrill="0" useAutoFormatting="1" itemPrintTitles="1" createdVersion="4" indent="0" compact="0" compactData="0" gridDropZones="1" multipleFieldFilters="0">
  <location ref="A3:L55" firstHeaderRow="1" firstDataRow="2" firstDataCol="3"/>
  <pivotFields count="35">
    <pivotField axis="axisRow" compact="0" outline="0" showAll="0" defaultSubtotal="0">
      <items count="22">
        <item h="1" x="0"/>
        <item h="1" x="12"/>
        <item h="1" x="9"/>
        <item h="1" x="8"/>
        <item h="1" x="3"/>
        <item h="1" x="4"/>
        <item h="1" x="10"/>
        <item x="2"/>
        <item h="1" x="5"/>
        <item h="1" x="7"/>
        <item h="1" x="6"/>
        <item h="1" x="13"/>
        <item h="1" x="11"/>
        <item h="1" m="1" x="15"/>
        <item h="1" m="1" x="20"/>
        <item h="1" m="1" x="19"/>
        <item h="1" x="1"/>
        <item h="1" m="1" x="18"/>
        <item h="1" m="1" x="17"/>
        <item h="1" m="1" x="21"/>
        <item h="1" m="1" x="16"/>
        <item h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2">
        <item x="27"/>
        <item x="58"/>
        <item x="11"/>
        <item x="48"/>
        <item x="43"/>
        <item x="59"/>
        <item x="16"/>
        <item x="14"/>
        <item x="13"/>
        <item x="15"/>
        <item x="17"/>
        <item x="45"/>
        <item x="23"/>
        <item x="41"/>
        <item x="40"/>
        <item x="49"/>
        <item x="60"/>
        <item x="50"/>
        <item x="67"/>
        <item x="44"/>
        <item x="28"/>
        <item x="61"/>
        <item x="62"/>
        <item x="52"/>
        <item x="51"/>
        <item x="63"/>
        <item x="64"/>
        <item x="24"/>
        <item x="32"/>
        <item x="18"/>
        <item x="19"/>
        <item x="34"/>
        <item x="25"/>
        <item x="35"/>
        <item x="53"/>
        <item x="8"/>
        <item x="9"/>
        <item x="36"/>
        <item x="37"/>
        <item x="46"/>
        <item x="22"/>
        <item x="5"/>
        <item x="1"/>
        <item x="42"/>
        <item x="38"/>
        <item x="39"/>
        <item x="7"/>
        <item x="4"/>
        <item x="65"/>
        <item x="2"/>
        <item x="21"/>
        <item x="20"/>
        <item x="57"/>
        <item x="6"/>
        <item x="33"/>
        <item x="54"/>
        <item x="30"/>
        <item x="10"/>
        <item x="31"/>
        <item x="0"/>
        <item x="55"/>
        <item x="12"/>
        <item x="29"/>
        <item x="3"/>
        <item x="66"/>
        <item x="47"/>
        <item x="26"/>
        <item x="68"/>
        <item x="56"/>
        <item x="71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1">
        <item x="3"/>
        <item x="5"/>
        <item x="1"/>
        <item x="2"/>
        <item x="4"/>
        <item x="9"/>
        <item x="7"/>
        <item x="8"/>
        <item x="0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3"/>
        <item x="1"/>
        <item x="4"/>
        <item x="0"/>
        <item x="2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32"/>
  </rowFields>
  <rowItems count="51">
    <i>
      <x v="7"/>
      <x v="1"/>
      <x v="1"/>
    </i>
    <i r="1">
      <x v="2"/>
      <x v="4"/>
    </i>
    <i r="1">
      <x v="3"/>
      <x v="4"/>
    </i>
    <i r="1">
      <x v="4"/>
      <x v="4"/>
    </i>
    <i r="1">
      <x v="5"/>
      <x v="3"/>
    </i>
    <i r="1">
      <x v="7"/>
      <x v="1"/>
    </i>
    <i r="1">
      <x v="8"/>
      <x/>
    </i>
    <i r="1">
      <x v="10"/>
      <x/>
    </i>
    <i r="1">
      <x v="11"/>
      <x v="2"/>
    </i>
    <i r="1">
      <x v="12"/>
      <x v="2"/>
    </i>
    <i r="1">
      <x v="14"/>
      <x v="2"/>
    </i>
    <i r="1">
      <x v="16"/>
      <x v="1"/>
    </i>
    <i r="1">
      <x v="19"/>
      <x/>
    </i>
    <i r="1">
      <x v="20"/>
      <x v="3"/>
    </i>
    <i r="1">
      <x v="21"/>
      <x v="3"/>
    </i>
    <i r="1">
      <x v="22"/>
      <x v="3"/>
    </i>
    <i r="1">
      <x v="24"/>
      <x v="3"/>
    </i>
    <i r="1">
      <x v="26"/>
      <x v="3"/>
    </i>
    <i r="1">
      <x v="27"/>
      <x v="1"/>
    </i>
    <i r="1">
      <x v="28"/>
      <x v="1"/>
    </i>
    <i r="1">
      <x v="29"/>
      <x v="1"/>
    </i>
    <i r="1">
      <x v="30"/>
      <x v="1"/>
    </i>
    <i r="1">
      <x v="31"/>
      <x v="1"/>
    </i>
    <i r="1">
      <x v="32"/>
      <x v="1"/>
    </i>
    <i r="1">
      <x v="35"/>
      <x v="4"/>
    </i>
    <i r="1">
      <x v="36"/>
      <x v="1"/>
    </i>
    <i r="1">
      <x v="37"/>
      <x/>
    </i>
    <i r="1">
      <x v="38"/>
      <x/>
    </i>
    <i r="1">
      <x v="39"/>
      <x v="2"/>
    </i>
    <i r="1">
      <x v="40"/>
      <x/>
    </i>
    <i r="1">
      <x v="41"/>
      <x v="2"/>
    </i>
    <i r="1">
      <x v="42"/>
      <x v="1"/>
    </i>
    <i r="1">
      <x v="44"/>
      <x v="2"/>
    </i>
    <i r="1">
      <x v="46"/>
      <x v="2"/>
    </i>
    <i r="1">
      <x v="47"/>
      <x/>
    </i>
    <i r="1">
      <x v="48"/>
      <x v="2"/>
    </i>
    <i r="1">
      <x v="49"/>
      <x v="4"/>
    </i>
    <i r="1">
      <x v="50"/>
      <x v="2"/>
    </i>
    <i r="1">
      <x v="51"/>
      <x v="2"/>
    </i>
    <i r="1">
      <x v="52"/>
      <x v="2"/>
    </i>
    <i r="1">
      <x v="53"/>
      <x/>
    </i>
    <i r="1">
      <x v="54"/>
      <x v="1"/>
    </i>
    <i r="1">
      <x v="56"/>
      <x v="3"/>
    </i>
    <i r="1">
      <x v="57"/>
      <x v="3"/>
    </i>
    <i r="1">
      <x v="59"/>
      <x v="3"/>
    </i>
    <i r="1">
      <x v="61"/>
      <x v="4"/>
    </i>
    <i r="1">
      <x v="62"/>
      <x v="3"/>
    </i>
    <i r="1">
      <x v="63"/>
      <x v="1"/>
    </i>
    <i r="1">
      <x v="64"/>
      <x v="3"/>
    </i>
    <i r="1">
      <x v="68"/>
      <x v="2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6"/>
    </i>
    <i>
      <x v="7"/>
    </i>
    <i>
      <x v="9"/>
    </i>
    <i t="grand">
      <x/>
    </i>
  </colItems>
  <dataFields count="1">
    <dataField name="求和项:发货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0"/>
  <sheetViews>
    <sheetView workbookViewId="0">
      <selection activeCell="C18" sqref="C18:D19"/>
    </sheetView>
  </sheetViews>
  <sheetFormatPr defaultColWidth="10" defaultRowHeight="14.4" x14ac:dyDescent="0.25"/>
  <cols>
    <col min="1" max="1" width="8.33203125" style="60" customWidth="1"/>
    <col min="2" max="2" width="4.44140625" style="60" customWidth="1"/>
    <col min="3" max="3" width="44.109375" style="60" customWidth="1"/>
    <col min="4" max="4" width="57.6640625" style="60" customWidth="1"/>
    <col min="5" max="5" width="4.6640625" style="60" customWidth="1"/>
    <col min="6" max="16384" width="10" style="60"/>
  </cols>
  <sheetData>
    <row r="2" spans="2:15" x14ac:dyDescent="0.25">
      <c r="B2" s="408"/>
      <c r="C2" s="409"/>
      <c r="D2" s="409"/>
      <c r="E2" s="410"/>
    </row>
    <row r="3" spans="2:15" ht="25.8" x14ac:dyDescent="0.25">
      <c r="B3" s="411"/>
      <c r="C3" s="459" t="s">
        <v>0</v>
      </c>
      <c r="D3" s="459"/>
      <c r="E3" s="412"/>
    </row>
    <row r="4" spans="2:15" ht="20.399999999999999" x14ac:dyDescent="0.25">
      <c r="B4" s="411"/>
      <c r="C4" s="460" t="s">
        <v>1</v>
      </c>
      <c r="D4" s="461"/>
      <c r="E4" s="412"/>
    </row>
    <row r="5" spans="2:15" ht="17.399999999999999" x14ac:dyDescent="0.25">
      <c r="B5" s="411"/>
      <c r="C5" s="462" t="s">
        <v>2</v>
      </c>
      <c r="D5" s="462"/>
      <c r="E5" s="412"/>
      <c r="G5" s="413"/>
      <c r="H5" s="414"/>
      <c r="I5" s="414"/>
      <c r="J5" s="414"/>
      <c r="K5" s="414"/>
      <c r="L5" s="414"/>
      <c r="M5" s="414"/>
      <c r="N5" s="414"/>
      <c r="O5" s="414"/>
    </row>
    <row r="6" spans="2:15" ht="15.6" customHeight="1" x14ac:dyDescent="0.25">
      <c r="B6" s="411"/>
      <c r="C6" s="470" t="s">
        <v>3</v>
      </c>
      <c r="D6" s="471"/>
      <c r="E6" s="412"/>
      <c r="G6" s="414"/>
      <c r="H6" s="414"/>
      <c r="I6" s="414"/>
      <c r="J6" s="414"/>
      <c r="K6" s="414"/>
      <c r="L6" s="414"/>
      <c r="M6" s="414"/>
      <c r="N6" s="414"/>
      <c r="O6" s="414"/>
    </row>
    <row r="7" spans="2:15" ht="15.6" customHeight="1" x14ac:dyDescent="0.25">
      <c r="B7" s="411"/>
      <c r="C7" s="472"/>
      <c r="D7" s="473"/>
      <c r="E7" s="412"/>
      <c r="G7" s="414"/>
      <c r="H7" s="414"/>
      <c r="I7" s="414"/>
      <c r="J7" s="414"/>
      <c r="K7" s="414"/>
      <c r="L7" s="414"/>
      <c r="M7" s="414"/>
      <c r="N7" s="414"/>
      <c r="O7" s="414"/>
    </row>
    <row r="8" spans="2:15" ht="17.399999999999999" x14ac:dyDescent="0.25">
      <c r="B8" s="411"/>
      <c r="C8" s="463" t="s">
        <v>4</v>
      </c>
      <c r="D8" s="463"/>
      <c r="E8" s="412"/>
      <c r="G8" s="414"/>
      <c r="H8" s="414"/>
      <c r="I8" s="414"/>
      <c r="J8" s="414"/>
      <c r="K8" s="414"/>
      <c r="L8" s="414"/>
      <c r="M8" s="414"/>
      <c r="N8" s="414"/>
      <c r="O8" s="414"/>
    </row>
    <row r="9" spans="2:15" ht="15.6" customHeight="1" x14ac:dyDescent="0.25">
      <c r="B9" s="411"/>
      <c r="C9" s="474" t="s">
        <v>5</v>
      </c>
      <c r="D9" s="471"/>
      <c r="E9" s="412"/>
      <c r="G9" s="414"/>
      <c r="H9" s="414"/>
      <c r="I9" s="414"/>
      <c r="J9" s="414"/>
      <c r="K9" s="414"/>
      <c r="L9" s="414"/>
      <c r="M9" s="414"/>
      <c r="N9" s="414"/>
      <c r="O9" s="414"/>
    </row>
    <row r="10" spans="2:15" ht="15.6" customHeight="1" x14ac:dyDescent="0.25">
      <c r="B10" s="411"/>
      <c r="C10" s="472"/>
      <c r="D10" s="473"/>
      <c r="E10" s="412"/>
      <c r="G10" s="414"/>
      <c r="H10" s="414"/>
      <c r="I10" s="414"/>
      <c r="J10" s="414"/>
      <c r="K10" s="414"/>
      <c r="L10" s="414"/>
      <c r="M10" s="414"/>
      <c r="N10" s="414"/>
      <c r="O10" s="414"/>
    </row>
    <row r="11" spans="2:15" ht="17.399999999999999" x14ac:dyDescent="0.25">
      <c r="B11" s="411"/>
      <c r="C11" s="464" t="s">
        <v>6</v>
      </c>
      <c r="D11" s="465"/>
      <c r="E11" s="412"/>
      <c r="G11" s="414"/>
      <c r="H11" s="414"/>
      <c r="I11" s="414"/>
      <c r="J11" s="414"/>
      <c r="K11" s="414"/>
      <c r="L11" s="414"/>
      <c r="M11" s="414"/>
      <c r="N11" s="414"/>
      <c r="O11" s="414"/>
    </row>
    <row r="12" spans="2:15" ht="15.6" customHeight="1" x14ac:dyDescent="0.25">
      <c r="B12" s="411"/>
      <c r="C12" s="474" t="s">
        <v>2620</v>
      </c>
      <c r="D12" s="474" t="s">
        <v>2621</v>
      </c>
      <c r="E12" s="412"/>
      <c r="G12" s="414"/>
      <c r="H12" s="414"/>
      <c r="I12" s="414"/>
      <c r="J12" s="414"/>
      <c r="K12" s="414"/>
      <c r="L12" s="414"/>
      <c r="M12" s="414"/>
      <c r="N12" s="414"/>
      <c r="O12" s="414"/>
    </row>
    <row r="13" spans="2:15" ht="15.6" customHeight="1" x14ac:dyDescent="0.25">
      <c r="B13" s="411"/>
      <c r="C13" s="472"/>
      <c r="D13" s="472"/>
      <c r="E13" s="412"/>
      <c r="G13" s="414"/>
      <c r="H13" s="414"/>
      <c r="I13" s="414"/>
      <c r="J13" s="414"/>
      <c r="K13" s="414"/>
      <c r="L13" s="414"/>
      <c r="M13" s="414"/>
      <c r="N13" s="414"/>
      <c r="O13" s="414"/>
    </row>
    <row r="14" spans="2:15" ht="17.399999999999999" x14ac:dyDescent="0.25">
      <c r="B14" s="411"/>
      <c r="C14" s="466" t="s">
        <v>7</v>
      </c>
      <c r="D14" s="466"/>
      <c r="E14" s="412"/>
      <c r="G14" s="414"/>
      <c r="H14" s="414"/>
      <c r="I14" s="414"/>
      <c r="J14" s="414"/>
      <c r="K14" s="414"/>
      <c r="L14" s="414"/>
      <c r="M14" s="414"/>
      <c r="N14" s="414"/>
      <c r="O14" s="414"/>
    </row>
    <row r="15" spans="2:15" ht="15.6" customHeight="1" x14ac:dyDescent="0.25">
      <c r="B15" s="411"/>
      <c r="C15" s="475" t="s">
        <v>8</v>
      </c>
      <c r="D15" s="475"/>
      <c r="E15" s="412"/>
      <c r="G15" s="414"/>
      <c r="H15" s="414"/>
      <c r="I15" s="414"/>
      <c r="J15" s="414"/>
      <c r="K15" s="414"/>
      <c r="L15" s="414"/>
      <c r="M15" s="414"/>
      <c r="N15" s="414"/>
      <c r="O15" s="414"/>
    </row>
    <row r="16" spans="2:15" ht="15.6" customHeight="1" x14ac:dyDescent="0.25">
      <c r="B16" s="411"/>
      <c r="C16" s="476"/>
      <c r="D16" s="476"/>
      <c r="E16" s="412"/>
      <c r="G16" s="414"/>
      <c r="H16" s="414"/>
      <c r="I16" s="414"/>
      <c r="J16" s="414"/>
      <c r="K16" s="414"/>
      <c r="L16" s="414"/>
      <c r="M16" s="414"/>
      <c r="N16" s="414"/>
      <c r="O16" s="414"/>
    </row>
    <row r="17" spans="2:15" ht="17.399999999999999" x14ac:dyDescent="0.25">
      <c r="B17" s="411"/>
      <c r="C17" s="467" t="s">
        <v>9</v>
      </c>
      <c r="D17" s="467"/>
      <c r="E17" s="412"/>
      <c r="G17" s="414"/>
      <c r="H17" s="414"/>
      <c r="I17" s="414"/>
      <c r="J17" s="414"/>
      <c r="K17" s="414"/>
      <c r="L17" s="414"/>
      <c r="M17" s="414"/>
      <c r="N17" s="414"/>
      <c r="O17" s="414"/>
    </row>
    <row r="18" spans="2:15" ht="15.6" customHeight="1" x14ac:dyDescent="0.25">
      <c r="B18" s="411"/>
      <c r="C18" s="474" t="s">
        <v>10</v>
      </c>
      <c r="D18" s="471"/>
      <c r="E18" s="412"/>
      <c r="G18" s="414"/>
      <c r="H18" s="414"/>
      <c r="I18" s="414"/>
      <c r="J18" s="414"/>
      <c r="K18" s="414"/>
      <c r="L18" s="414"/>
      <c r="M18" s="414"/>
      <c r="N18" s="414"/>
      <c r="O18" s="414"/>
    </row>
    <row r="19" spans="2:15" ht="15.6" customHeight="1" x14ac:dyDescent="0.25">
      <c r="B19" s="411"/>
      <c r="C19" s="472"/>
      <c r="D19" s="473"/>
      <c r="E19" s="412"/>
      <c r="G19" s="414"/>
      <c r="H19" s="414"/>
      <c r="I19" s="414"/>
      <c r="J19" s="414"/>
      <c r="K19" s="414"/>
      <c r="L19" s="414"/>
      <c r="M19" s="414"/>
      <c r="N19" s="414"/>
      <c r="O19" s="414"/>
    </row>
    <row r="20" spans="2:15" ht="17.399999999999999" x14ac:dyDescent="0.25">
      <c r="B20" s="411"/>
      <c r="C20" s="468" t="s">
        <v>11</v>
      </c>
      <c r="D20" s="469"/>
      <c r="E20" s="412"/>
      <c r="G20" s="414"/>
      <c r="H20" s="414"/>
      <c r="I20" s="414"/>
      <c r="J20" s="414"/>
      <c r="K20" s="414"/>
      <c r="L20" s="414"/>
      <c r="M20" s="414"/>
      <c r="N20" s="414"/>
      <c r="O20" s="414"/>
    </row>
    <row r="21" spans="2:15" ht="15.6" x14ac:dyDescent="0.25">
      <c r="B21" s="411"/>
      <c r="C21" s="415" t="s">
        <v>12</v>
      </c>
      <c r="D21" s="415" t="s">
        <v>13</v>
      </c>
      <c r="E21" s="412"/>
      <c r="G21" s="414"/>
      <c r="H21" s="414"/>
      <c r="I21" s="414"/>
      <c r="J21" s="414"/>
      <c r="K21" s="414"/>
      <c r="L21" s="414"/>
      <c r="M21" s="414"/>
      <c r="N21" s="414"/>
      <c r="O21" s="414"/>
    </row>
    <row r="22" spans="2:15" ht="15.6" x14ac:dyDescent="0.25">
      <c r="B22" s="416"/>
      <c r="C22" s="417" t="s">
        <v>14</v>
      </c>
      <c r="D22" s="417" t="s">
        <v>15</v>
      </c>
      <c r="E22" s="418"/>
      <c r="G22" s="414"/>
      <c r="H22" s="414"/>
      <c r="I22" s="414"/>
      <c r="J22" s="414"/>
      <c r="K22" s="414"/>
      <c r="L22" s="414"/>
      <c r="M22" s="414"/>
      <c r="N22" s="414"/>
      <c r="O22" s="414"/>
    </row>
    <row r="23" spans="2:15" x14ac:dyDescent="0.25">
      <c r="H23" s="414"/>
      <c r="I23" s="414"/>
      <c r="J23" s="414"/>
      <c r="K23" s="414"/>
      <c r="L23" s="414"/>
      <c r="M23" s="414"/>
      <c r="N23" s="414"/>
      <c r="O23" s="414"/>
    </row>
    <row r="24" spans="2:15" x14ac:dyDescent="0.25">
      <c r="H24" s="414"/>
      <c r="I24" s="414"/>
      <c r="J24" s="414"/>
      <c r="K24" s="414"/>
      <c r="L24" s="414"/>
      <c r="M24" s="414"/>
      <c r="N24" s="414"/>
      <c r="O24" s="414"/>
    </row>
    <row r="25" spans="2:15" x14ac:dyDescent="0.25">
      <c r="C25" s="414"/>
      <c r="D25" s="414"/>
      <c r="G25" s="414"/>
      <c r="H25" s="414"/>
      <c r="I25" s="414"/>
      <c r="J25" s="414"/>
      <c r="K25" s="414"/>
      <c r="L25" s="414"/>
      <c r="M25" s="414"/>
      <c r="N25" s="414"/>
      <c r="O25" s="414"/>
    </row>
    <row r="26" spans="2:15" x14ac:dyDescent="0.25">
      <c r="C26" s="414"/>
      <c r="D26" s="414"/>
      <c r="G26" s="414"/>
      <c r="H26" s="414"/>
      <c r="I26" s="414"/>
      <c r="J26" s="414"/>
      <c r="K26" s="414"/>
      <c r="L26" s="414"/>
      <c r="M26" s="414"/>
      <c r="N26" s="414"/>
      <c r="O26" s="414"/>
    </row>
    <row r="27" spans="2:15" x14ac:dyDescent="0.25">
      <c r="C27" s="414"/>
      <c r="D27" s="414"/>
      <c r="G27" s="414"/>
      <c r="H27" s="414"/>
      <c r="I27" s="414"/>
      <c r="J27" s="414"/>
      <c r="K27" s="414"/>
      <c r="L27" s="414"/>
      <c r="M27" s="414"/>
      <c r="N27" s="414"/>
      <c r="O27" s="414"/>
    </row>
    <row r="28" spans="2:15" x14ac:dyDescent="0.25">
      <c r="C28" s="414"/>
      <c r="D28" s="414"/>
    </row>
    <row r="29" spans="2:15" x14ac:dyDescent="0.25">
      <c r="C29" s="414"/>
      <c r="D29" s="414"/>
    </row>
    <row r="30" spans="2:15" x14ac:dyDescent="0.25">
      <c r="C30" s="414"/>
      <c r="D30" s="414"/>
    </row>
  </sheetData>
  <mergeCells count="14">
    <mergeCell ref="C14:D14"/>
    <mergeCell ref="C17:D17"/>
    <mergeCell ref="C20:D20"/>
    <mergeCell ref="C6:D7"/>
    <mergeCell ref="C9:D10"/>
    <mergeCell ref="C15:D16"/>
    <mergeCell ref="C18:D19"/>
    <mergeCell ref="C12:C13"/>
    <mergeCell ref="D12:D13"/>
    <mergeCell ref="C3:D3"/>
    <mergeCell ref="C4:D4"/>
    <mergeCell ref="C5:D5"/>
    <mergeCell ref="C8:D8"/>
    <mergeCell ref="C11:D11"/>
  </mergeCells>
  <phoneticPr fontId="71" type="noConversion"/>
  <hyperlinks>
    <hyperlink ref="C6" location="销售台账!A1" display="2018年销售总台账"/>
    <hyperlink ref="C12" location="日发货计划报表!A1" display="2018年日发货计划报表"/>
    <hyperlink ref="C9" location="日接单记录表!A1" display="2018年日接单记录表"/>
    <hyperlink ref="C15" location="应付款报表!A1" display="2018年各客户应付款报表"/>
    <hyperlink ref="C18" location="'开票通知表（潘昀）'!A1" display="2018年月度开票通知表"/>
    <hyperlink ref="D22" location="销售信息管控平台!A1" display="其他"/>
    <hyperlink ref="C22" location="账期!A1" display="客户账期清单"/>
    <hyperlink ref="C21" location="'C3&amp;C4&amp;HT02统计'!A1" display="中密度发货情况统计"/>
    <hyperlink ref="D21" location="下拉数据源!A1" display="销售基础数据源-客户简称/产品类型/客户类别/付款方式"/>
    <hyperlink ref="C9:D10" location="日接单记录表!A1" display="2018年日接单记录表"/>
    <hyperlink ref="D12" location="日发货计划报表!A1" display="2018年日发货计划报表"/>
    <hyperlink ref="C12:C13" location="'日预计发货计划表（王）'!A1" display="王艳红日预计发货计划"/>
    <hyperlink ref="D12:D13" location="'日实际发货表（汪）'!A1" display="汪志慧日实际发货计划"/>
    <hyperlink ref="C18:D19" location="开票通知表!A1" display="2018年月度开票通知表"/>
  </hyperlinks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9"/>
  <sheetViews>
    <sheetView workbookViewId="0">
      <selection activeCell="B21" sqref="B21"/>
    </sheetView>
  </sheetViews>
  <sheetFormatPr defaultColWidth="8.88671875" defaultRowHeight="14.4" x14ac:dyDescent="0.25"/>
  <cols>
    <col min="1" max="1" width="22.44140625" style="226" bestFit="1" customWidth="1"/>
    <col min="2" max="2" width="12.88671875" style="226" bestFit="1" customWidth="1"/>
    <col min="3" max="4" width="8.88671875" style="226"/>
    <col min="5" max="5" width="29.21875" style="226" bestFit="1" customWidth="1"/>
    <col min="6" max="6" width="8.88671875" style="226"/>
    <col min="7" max="7" width="23.77734375" style="226" bestFit="1" customWidth="1"/>
    <col min="8" max="8" width="8.88671875" style="226"/>
    <col min="9" max="9" width="8" style="226" bestFit="1" customWidth="1"/>
    <col min="10" max="10" width="18.77734375" style="226" bestFit="1" customWidth="1"/>
    <col min="11" max="11" width="8.88671875" style="226"/>
    <col min="12" max="12" width="11.6640625" style="226" bestFit="1" customWidth="1"/>
    <col min="13" max="13" width="10.77734375" style="226" bestFit="1" customWidth="1"/>
    <col min="14" max="16384" width="8.88671875" style="226"/>
  </cols>
  <sheetData>
    <row r="1" spans="1:13" ht="15.6" x14ac:dyDescent="0.25">
      <c r="A1" s="424" t="s">
        <v>16</v>
      </c>
    </row>
    <row r="3" spans="1:13" x14ac:dyDescent="0.25">
      <c r="A3" s="423" t="s">
        <v>17</v>
      </c>
    </row>
    <row r="4" spans="1:13" x14ac:dyDescent="0.25">
      <c r="A4" s="423" t="s">
        <v>18</v>
      </c>
      <c r="B4" s="423" t="s">
        <v>19</v>
      </c>
      <c r="C4" s="423" t="s">
        <v>20</v>
      </c>
      <c r="D4" s="423" t="s">
        <v>21</v>
      </c>
      <c r="E4" s="423" t="s">
        <v>22</v>
      </c>
      <c r="F4" s="423" t="s">
        <v>23</v>
      </c>
      <c r="G4" s="423" t="s">
        <v>24</v>
      </c>
      <c r="H4" s="423" t="s">
        <v>25</v>
      </c>
      <c r="I4" s="423" t="s">
        <v>26</v>
      </c>
      <c r="J4" s="423" t="s">
        <v>27</v>
      </c>
      <c r="K4" s="423" t="s">
        <v>29</v>
      </c>
      <c r="L4" s="423" t="s">
        <v>56</v>
      </c>
      <c r="M4" s="226" t="s">
        <v>30</v>
      </c>
    </row>
    <row r="5" spans="1:13" x14ac:dyDescent="0.25">
      <c r="A5" s="226" t="s">
        <v>1319</v>
      </c>
      <c r="B5" s="405">
        <v>43100</v>
      </c>
      <c r="C5" s="226" t="s">
        <v>418</v>
      </c>
      <c r="D5" s="226" t="s">
        <v>33</v>
      </c>
      <c r="E5" s="226" t="s">
        <v>420</v>
      </c>
      <c r="F5" s="226" t="s">
        <v>35</v>
      </c>
      <c r="G5" s="226" t="s">
        <v>36</v>
      </c>
      <c r="H5" s="226" t="s">
        <v>37</v>
      </c>
      <c r="I5" s="226" t="s">
        <v>31</v>
      </c>
      <c r="J5" s="405">
        <v>43102</v>
      </c>
      <c r="K5" s="226" t="s">
        <v>38</v>
      </c>
      <c r="L5" s="226">
        <v>15</v>
      </c>
      <c r="M5" s="406">
        <v>15</v>
      </c>
    </row>
    <row r="6" spans="1:13" x14ac:dyDescent="0.25">
      <c r="A6" s="226" t="s">
        <v>801</v>
      </c>
      <c r="B6" s="405">
        <v>43100</v>
      </c>
      <c r="C6" s="226" t="s">
        <v>169</v>
      </c>
      <c r="D6" s="226" t="s">
        <v>33</v>
      </c>
      <c r="E6" s="226" t="s">
        <v>171</v>
      </c>
      <c r="F6" s="226" t="s">
        <v>61</v>
      </c>
      <c r="G6" s="226" t="s">
        <v>62</v>
      </c>
      <c r="H6" s="226" t="s">
        <v>37</v>
      </c>
      <c r="I6" s="226" t="s">
        <v>3724</v>
      </c>
      <c r="J6" s="405">
        <v>43136</v>
      </c>
      <c r="K6" s="226" t="s">
        <v>86</v>
      </c>
      <c r="L6" s="226">
        <v>9.5</v>
      </c>
      <c r="M6" s="406">
        <v>9.5</v>
      </c>
    </row>
    <row r="7" spans="1:13" x14ac:dyDescent="0.25">
      <c r="A7" s="226" t="s">
        <v>764</v>
      </c>
      <c r="B7" s="405">
        <v>43070</v>
      </c>
      <c r="C7" s="226" t="s">
        <v>138</v>
      </c>
      <c r="D7" s="226" t="s">
        <v>33</v>
      </c>
      <c r="E7" s="226" t="s">
        <v>152</v>
      </c>
      <c r="F7" s="226" t="s">
        <v>78</v>
      </c>
      <c r="G7" s="226" t="s">
        <v>79</v>
      </c>
      <c r="H7" s="226" t="s">
        <v>37</v>
      </c>
      <c r="I7" s="226" t="s">
        <v>31</v>
      </c>
      <c r="J7" s="405">
        <v>43100</v>
      </c>
      <c r="K7" s="226" t="s">
        <v>38</v>
      </c>
      <c r="L7" s="226">
        <v>3</v>
      </c>
      <c r="M7" s="406">
        <v>3</v>
      </c>
    </row>
    <row r="8" spans="1:13" x14ac:dyDescent="0.25">
      <c r="A8" s="226" t="s">
        <v>764</v>
      </c>
      <c r="B8" s="405">
        <v>43100</v>
      </c>
      <c r="C8" s="226" t="s">
        <v>138</v>
      </c>
      <c r="D8" s="226" t="s">
        <v>33</v>
      </c>
      <c r="E8" s="226" t="s">
        <v>152</v>
      </c>
      <c r="F8" s="226" t="s">
        <v>78</v>
      </c>
      <c r="G8" s="226" t="s">
        <v>79</v>
      </c>
      <c r="H8" s="226" t="s">
        <v>37</v>
      </c>
      <c r="I8" s="226" t="s">
        <v>31</v>
      </c>
      <c r="J8" s="405">
        <v>43129</v>
      </c>
      <c r="K8" s="226" t="s">
        <v>38</v>
      </c>
      <c r="L8" s="226">
        <v>3</v>
      </c>
      <c r="M8" s="406">
        <v>3</v>
      </c>
    </row>
    <row r="9" spans="1:13" x14ac:dyDescent="0.25">
      <c r="A9" s="226" t="s">
        <v>1035</v>
      </c>
      <c r="B9" s="405">
        <v>43100</v>
      </c>
      <c r="C9" s="226" t="s">
        <v>316</v>
      </c>
      <c r="D9" s="226" t="s">
        <v>33</v>
      </c>
      <c r="E9" s="226">
        <v>171229020</v>
      </c>
      <c r="F9" s="226" t="s">
        <v>35</v>
      </c>
      <c r="G9" s="226" t="s">
        <v>94</v>
      </c>
      <c r="H9" s="226" t="s">
        <v>37</v>
      </c>
      <c r="I9" s="226" t="s">
        <v>31</v>
      </c>
      <c r="J9" s="405">
        <v>43106</v>
      </c>
      <c r="K9" s="226" t="s">
        <v>38</v>
      </c>
      <c r="L9" s="226">
        <v>30</v>
      </c>
      <c r="M9" s="406">
        <v>30</v>
      </c>
    </row>
    <row r="10" spans="1:13" x14ac:dyDescent="0.25">
      <c r="A10" s="226" t="s">
        <v>721</v>
      </c>
      <c r="B10" s="405">
        <v>43100</v>
      </c>
      <c r="C10" s="226" t="s">
        <v>120</v>
      </c>
      <c r="D10" s="226" t="s">
        <v>33</v>
      </c>
      <c r="E10" s="226" t="s">
        <v>125</v>
      </c>
      <c r="F10" s="226" t="s">
        <v>78</v>
      </c>
      <c r="G10" s="226" t="s">
        <v>79</v>
      </c>
      <c r="H10" s="226" t="s">
        <v>37</v>
      </c>
      <c r="I10" s="226" t="s">
        <v>31</v>
      </c>
      <c r="J10" s="226" t="s">
        <v>44</v>
      </c>
      <c r="K10" s="226" t="s">
        <v>38</v>
      </c>
      <c r="L10" s="226">
        <v>30</v>
      </c>
      <c r="M10" s="406">
        <v>30</v>
      </c>
    </row>
    <row r="11" spans="1:13" x14ac:dyDescent="0.25">
      <c r="A11" s="226" t="s">
        <v>777</v>
      </c>
      <c r="B11" s="405">
        <v>43070</v>
      </c>
      <c r="C11" s="226" t="s">
        <v>138</v>
      </c>
      <c r="D11" s="226" t="s">
        <v>33</v>
      </c>
      <c r="E11" s="226" t="s">
        <v>154</v>
      </c>
      <c r="F11" s="226" t="s">
        <v>35</v>
      </c>
      <c r="G11" s="226" t="s">
        <v>36</v>
      </c>
      <c r="H11" s="226" t="s">
        <v>37</v>
      </c>
      <c r="I11" s="226" t="s">
        <v>31</v>
      </c>
      <c r="J11" s="405">
        <v>43100</v>
      </c>
      <c r="K11" s="226" t="s">
        <v>38</v>
      </c>
      <c r="L11" s="226">
        <v>15.75</v>
      </c>
      <c r="M11" s="406">
        <v>15.75</v>
      </c>
    </row>
    <row r="12" spans="1:13" x14ac:dyDescent="0.25">
      <c r="A12" s="226" t="s">
        <v>777</v>
      </c>
      <c r="B12" s="405">
        <v>43100</v>
      </c>
      <c r="C12" s="226" t="s">
        <v>138</v>
      </c>
      <c r="D12" s="226" t="s">
        <v>33</v>
      </c>
      <c r="E12" s="226" t="s">
        <v>154</v>
      </c>
      <c r="F12" s="226" t="s">
        <v>35</v>
      </c>
      <c r="G12" s="226" t="s">
        <v>36</v>
      </c>
      <c r="H12" s="226" t="s">
        <v>37</v>
      </c>
      <c r="I12" s="226" t="s">
        <v>31</v>
      </c>
      <c r="J12" s="405">
        <v>43109</v>
      </c>
      <c r="K12" s="226" t="s">
        <v>38</v>
      </c>
      <c r="L12" s="226">
        <v>15</v>
      </c>
      <c r="M12" s="406">
        <v>15</v>
      </c>
    </row>
    <row r="13" spans="1:13" x14ac:dyDescent="0.25">
      <c r="A13" s="226" t="s">
        <v>1607</v>
      </c>
      <c r="B13" s="405">
        <v>43108</v>
      </c>
      <c r="C13" s="226" t="s">
        <v>561</v>
      </c>
      <c r="D13" s="226" t="s">
        <v>33</v>
      </c>
      <c r="E13" s="226">
        <v>201801086</v>
      </c>
      <c r="F13" s="226" t="s">
        <v>35</v>
      </c>
      <c r="G13" s="226" t="s">
        <v>250</v>
      </c>
      <c r="H13" s="226" t="s">
        <v>37</v>
      </c>
      <c r="I13" s="226" t="s">
        <v>31</v>
      </c>
      <c r="J13" s="226" t="s">
        <v>44</v>
      </c>
      <c r="K13" s="226" t="s">
        <v>50</v>
      </c>
      <c r="L13" s="226">
        <v>19.5</v>
      </c>
      <c r="M13" s="406">
        <v>19.5</v>
      </c>
    </row>
    <row r="14" spans="1:13" x14ac:dyDescent="0.25">
      <c r="A14" s="226" t="s">
        <v>1608</v>
      </c>
      <c r="B14" s="405">
        <v>43100</v>
      </c>
      <c r="C14" s="226" t="s">
        <v>561</v>
      </c>
      <c r="D14" s="226" t="s">
        <v>33</v>
      </c>
      <c r="E14" s="226">
        <v>201712181</v>
      </c>
      <c r="F14" s="226" t="s">
        <v>35</v>
      </c>
      <c r="G14" s="226" t="s">
        <v>250</v>
      </c>
      <c r="H14" s="226" t="s">
        <v>37</v>
      </c>
      <c r="I14" s="226" t="s">
        <v>31</v>
      </c>
      <c r="J14" s="226" t="s">
        <v>44</v>
      </c>
      <c r="K14" s="226" t="s">
        <v>50</v>
      </c>
      <c r="L14" s="226">
        <v>6</v>
      </c>
      <c r="M14" s="406">
        <v>6</v>
      </c>
    </row>
    <row r="15" spans="1:13" x14ac:dyDescent="0.25">
      <c r="A15" s="226" t="s">
        <v>1063</v>
      </c>
      <c r="B15" s="405">
        <v>43100</v>
      </c>
      <c r="C15" s="226" t="s">
        <v>327</v>
      </c>
      <c r="D15" s="226" t="s">
        <v>33</v>
      </c>
      <c r="E15" s="226">
        <v>20171219001</v>
      </c>
      <c r="F15" s="226" t="s">
        <v>78</v>
      </c>
      <c r="G15" s="226" t="s">
        <v>80</v>
      </c>
      <c r="H15" s="226" t="s">
        <v>37</v>
      </c>
      <c r="I15" s="226" t="s">
        <v>31</v>
      </c>
      <c r="J15" s="405">
        <v>43104</v>
      </c>
      <c r="K15" s="226" t="s">
        <v>50</v>
      </c>
      <c r="L15" s="226">
        <v>4.5</v>
      </c>
      <c r="M15" s="406">
        <v>4.5</v>
      </c>
    </row>
    <row r="16" spans="1:13" x14ac:dyDescent="0.25">
      <c r="A16" s="226" t="s">
        <v>779</v>
      </c>
      <c r="B16" s="405">
        <v>43070</v>
      </c>
      <c r="C16" s="226" t="s">
        <v>138</v>
      </c>
      <c r="D16" s="226" t="s">
        <v>33</v>
      </c>
      <c r="E16" s="226" t="s">
        <v>153</v>
      </c>
      <c r="F16" s="226" t="s">
        <v>78</v>
      </c>
      <c r="G16" s="226" t="s">
        <v>79</v>
      </c>
      <c r="H16" s="226" t="s">
        <v>37</v>
      </c>
      <c r="I16" s="226" t="s">
        <v>31</v>
      </c>
      <c r="J16" s="405">
        <v>43100</v>
      </c>
      <c r="K16" s="226" t="s">
        <v>38</v>
      </c>
      <c r="L16" s="226">
        <v>14.25</v>
      </c>
      <c r="M16" s="406">
        <v>14.25</v>
      </c>
    </row>
    <row r="17" spans="1:13" x14ac:dyDescent="0.25">
      <c r="A17" s="226" t="s">
        <v>779</v>
      </c>
      <c r="B17" s="405">
        <v>43100</v>
      </c>
      <c r="C17" s="226" t="s">
        <v>138</v>
      </c>
      <c r="D17" s="226" t="s">
        <v>33</v>
      </c>
      <c r="E17" s="226" t="s">
        <v>153</v>
      </c>
      <c r="F17" s="226" t="s">
        <v>35</v>
      </c>
      <c r="G17" s="226" t="s">
        <v>36</v>
      </c>
      <c r="H17" s="226" t="s">
        <v>37</v>
      </c>
      <c r="I17" s="226" t="s">
        <v>31</v>
      </c>
      <c r="J17" s="405">
        <v>43109</v>
      </c>
      <c r="K17" s="226" t="s">
        <v>38</v>
      </c>
      <c r="L17" s="226">
        <v>14.25</v>
      </c>
      <c r="M17" s="406">
        <v>14.25</v>
      </c>
    </row>
    <row r="18" spans="1:13" x14ac:dyDescent="0.25">
      <c r="A18" s="226" t="s">
        <v>803</v>
      </c>
      <c r="B18" s="405">
        <v>43070</v>
      </c>
      <c r="C18" s="226" t="s">
        <v>172</v>
      </c>
      <c r="D18" s="226" t="s">
        <v>33</v>
      </c>
      <c r="E18" s="226" t="s">
        <v>174</v>
      </c>
      <c r="F18" s="226" t="s">
        <v>35</v>
      </c>
      <c r="G18" s="226" t="s">
        <v>175</v>
      </c>
      <c r="H18" s="226" t="s">
        <v>37</v>
      </c>
      <c r="I18" s="226" t="s">
        <v>31</v>
      </c>
      <c r="J18" s="405">
        <v>43098</v>
      </c>
      <c r="K18" s="226" t="s">
        <v>106</v>
      </c>
      <c r="L18" s="226">
        <v>30</v>
      </c>
      <c r="M18" s="406">
        <v>30</v>
      </c>
    </row>
    <row r="19" spans="1:13" x14ac:dyDescent="0.25">
      <c r="A19" s="226" t="s">
        <v>803</v>
      </c>
      <c r="B19" s="405">
        <v>43070</v>
      </c>
      <c r="C19" s="226" t="s">
        <v>172</v>
      </c>
      <c r="D19" s="226" t="s">
        <v>33</v>
      </c>
      <c r="E19" s="226" t="s">
        <v>174</v>
      </c>
      <c r="F19" s="226" t="s">
        <v>35</v>
      </c>
      <c r="G19" s="226" t="s">
        <v>175</v>
      </c>
      <c r="H19" s="226" t="s">
        <v>37</v>
      </c>
      <c r="I19" s="226" t="s">
        <v>31</v>
      </c>
      <c r="J19" s="405">
        <v>43100</v>
      </c>
      <c r="K19" s="226" t="s">
        <v>106</v>
      </c>
      <c r="L19" s="226">
        <v>32.25</v>
      </c>
      <c r="M19" s="406">
        <v>32.25</v>
      </c>
    </row>
    <row r="20" spans="1:13" x14ac:dyDescent="0.25">
      <c r="A20" s="226" t="s">
        <v>803</v>
      </c>
      <c r="B20" s="405">
        <v>43096</v>
      </c>
      <c r="C20" s="226" t="s">
        <v>172</v>
      </c>
      <c r="D20" s="226" t="s">
        <v>33</v>
      </c>
      <c r="E20" s="226" t="s">
        <v>174</v>
      </c>
      <c r="F20" s="226" t="s">
        <v>35</v>
      </c>
      <c r="G20" s="226" t="s">
        <v>175</v>
      </c>
      <c r="H20" s="226" t="s">
        <v>37</v>
      </c>
      <c r="I20" s="226" t="s">
        <v>31</v>
      </c>
      <c r="J20" s="405">
        <v>43102</v>
      </c>
      <c r="K20" s="226" t="s">
        <v>106</v>
      </c>
      <c r="L20" s="226">
        <v>30</v>
      </c>
      <c r="M20" s="406">
        <v>30</v>
      </c>
    </row>
    <row r="21" spans="1:13" x14ac:dyDescent="0.25">
      <c r="A21" s="226" t="s">
        <v>780</v>
      </c>
      <c r="B21" s="405">
        <v>43100</v>
      </c>
      <c r="C21" s="226" t="s">
        <v>138</v>
      </c>
      <c r="D21" s="226" t="s">
        <v>33</v>
      </c>
      <c r="E21" s="226" t="s">
        <v>155</v>
      </c>
      <c r="F21" s="226" t="s">
        <v>35</v>
      </c>
      <c r="G21" s="226" t="s">
        <v>36</v>
      </c>
      <c r="H21" s="226" t="s">
        <v>37</v>
      </c>
      <c r="I21" s="226" t="s">
        <v>31</v>
      </c>
      <c r="J21" s="405">
        <v>43109</v>
      </c>
      <c r="K21" s="226" t="s">
        <v>38</v>
      </c>
      <c r="L21" s="226">
        <v>0.75</v>
      </c>
      <c r="M21" s="406">
        <v>0.75</v>
      </c>
    </row>
    <row r="22" spans="1:13" x14ac:dyDescent="0.25">
      <c r="A22" s="226" t="s">
        <v>780</v>
      </c>
      <c r="B22" s="405">
        <v>43100</v>
      </c>
      <c r="C22" s="226" t="s">
        <v>138</v>
      </c>
      <c r="D22" s="226" t="s">
        <v>33</v>
      </c>
      <c r="E22" s="226" t="s">
        <v>155</v>
      </c>
      <c r="F22" s="226" t="s">
        <v>35</v>
      </c>
      <c r="G22" s="226" t="s">
        <v>36</v>
      </c>
      <c r="H22" s="226" t="s">
        <v>37</v>
      </c>
      <c r="I22" s="226" t="s">
        <v>31</v>
      </c>
      <c r="J22" s="405">
        <v>43120</v>
      </c>
      <c r="K22" s="226" t="s">
        <v>38</v>
      </c>
      <c r="L22" s="226">
        <v>17.25</v>
      </c>
      <c r="M22" s="406">
        <v>17.25</v>
      </c>
    </row>
    <row r="23" spans="1:13" x14ac:dyDescent="0.25">
      <c r="A23" s="226" t="s">
        <v>766</v>
      </c>
      <c r="B23" s="405">
        <v>43100</v>
      </c>
      <c r="C23" s="226" t="s">
        <v>138</v>
      </c>
      <c r="D23" s="226" t="s">
        <v>33</v>
      </c>
      <c r="E23" s="226" t="s">
        <v>156</v>
      </c>
      <c r="F23" s="226" t="s">
        <v>78</v>
      </c>
      <c r="G23" s="226" t="s">
        <v>79</v>
      </c>
      <c r="H23" s="226" t="s">
        <v>37</v>
      </c>
      <c r="I23" s="226" t="s">
        <v>31</v>
      </c>
      <c r="J23" s="405">
        <v>43120</v>
      </c>
      <c r="K23" s="226" t="s">
        <v>38</v>
      </c>
      <c r="L23" s="226">
        <v>8.25</v>
      </c>
      <c r="M23" s="406">
        <v>8.25</v>
      </c>
    </row>
    <row r="24" spans="1:13" x14ac:dyDescent="0.25">
      <c r="A24" s="226" t="s">
        <v>1263</v>
      </c>
      <c r="B24" s="405">
        <v>43070</v>
      </c>
      <c r="C24" s="226" t="s">
        <v>412</v>
      </c>
      <c r="D24" s="226" t="s">
        <v>33</v>
      </c>
      <c r="E24" s="226">
        <v>201712281</v>
      </c>
      <c r="F24" s="226" t="s">
        <v>35</v>
      </c>
      <c r="G24" s="226" t="s">
        <v>36</v>
      </c>
      <c r="H24" s="226" t="s">
        <v>37</v>
      </c>
      <c r="I24" s="226" t="s">
        <v>31</v>
      </c>
      <c r="J24" s="405">
        <v>43100</v>
      </c>
      <c r="K24" s="226" t="s">
        <v>70</v>
      </c>
      <c r="L24" s="226">
        <v>18</v>
      </c>
      <c r="M24" s="406">
        <v>18</v>
      </c>
    </row>
    <row r="25" spans="1:13" x14ac:dyDescent="0.25">
      <c r="A25" s="226" t="s">
        <v>1263</v>
      </c>
      <c r="B25" s="405">
        <v>43097</v>
      </c>
      <c r="C25" s="226" t="s">
        <v>412</v>
      </c>
      <c r="D25" s="226" t="s">
        <v>33</v>
      </c>
      <c r="E25" s="226">
        <v>201712281</v>
      </c>
      <c r="F25" s="226" t="s">
        <v>35</v>
      </c>
      <c r="G25" s="226" t="s">
        <v>36</v>
      </c>
      <c r="H25" s="226" t="s">
        <v>37</v>
      </c>
      <c r="I25" s="226" t="s">
        <v>31</v>
      </c>
      <c r="J25" s="405">
        <v>43103</v>
      </c>
      <c r="K25" s="226" t="s">
        <v>70</v>
      </c>
      <c r="L25" s="226">
        <v>19.5</v>
      </c>
      <c r="M25" s="406">
        <v>19.5</v>
      </c>
    </row>
    <row r="26" spans="1:13" x14ac:dyDescent="0.25">
      <c r="A26" s="226" t="s">
        <v>1263</v>
      </c>
      <c r="B26" s="405">
        <v>43097</v>
      </c>
      <c r="C26" s="226" t="s">
        <v>412</v>
      </c>
      <c r="D26" s="226" t="s">
        <v>69</v>
      </c>
      <c r="E26" s="226">
        <v>201712281</v>
      </c>
      <c r="F26" s="226" t="s">
        <v>35</v>
      </c>
      <c r="G26" s="226" t="s">
        <v>36</v>
      </c>
      <c r="H26" s="226" t="s">
        <v>37</v>
      </c>
      <c r="I26" s="226" t="s">
        <v>31</v>
      </c>
      <c r="J26" s="405">
        <v>43102</v>
      </c>
      <c r="K26" s="226" t="s">
        <v>70</v>
      </c>
      <c r="L26" s="226">
        <v>30</v>
      </c>
      <c r="M26" s="406">
        <v>30</v>
      </c>
    </row>
    <row r="27" spans="1:13" x14ac:dyDescent="0.25">
      <c r="A27" s="226" t="s">
        <v>1263</v>
      </c>
      <c r="B27" s="405">
        <v>43097</v>
      </c>
      <c r="C27" s="226" t="s">
        <v>412</v>
      </c>
      <c r="D27" s="226" t="s">
        <v>69</v>
      </c>
      <c r="E27" s="226">
        <v>201712281</v>
      </c>
      <c r="F27" s="226" t="s">
        <v>35</v>
      </c>
      <c r="G27" s="226" t="s">
        <v>36</v>
      </c>
      <c r="H27" s="226" t="s">
        <v>37</v>
      </c>
      <c r="I27" s="226" t="s">
        <v>31</v>
      </c>
      <c r="J27" s="405">
        <v>43103</v>
      </c>
      <c r="K27" s="226" t="s">
        <v>70</v>
      </c>
      <c r="L27" s="226">
        <v>30</v>
      </c>
      <c r="M27" s="406">
        <v>30</v>
      </c>
    </row>
    <row r="28" spans="1:13" x14ac:dyDescent="0.25">
      <c r="A28" s="226" t="s">
        <v>1263</v>
      </c>
      <c r="B28" s="405">
        <v>43097</v>
      </c>
      <c r="C28" s="226" t="s">
        <v>412</v>
      </c>
      <c r="D28" s="226" t="s">
        <v>69</v>
      </c>
      <c r="E28" s="226">
        <v>201712281</v>
      </c>
      <c r="F28" s="226" t="s">
        <v>35</v>
      </c>
      <c r="G28" s="226" t="s">
        <v>36</v>
      </c>
      <c r="H28" s="226" t="s">
        <v>37</v>
      </c>
      <c r="I28" s="226" t="s">
        <v>31</v>
      </c>
      <c r="J28" s="405">
        <v>43106</v>
      </c>
      <c r="K28" s="226" t="s">
        <v>70</v>
      </c>
      <c r="L28" s="226">
        <v>30</v>
      </c>
      <c r="M28" s="406">
        <v>30</v>
      </c>
    </row>
    <row r="29" spans="1:13" x14ac:dyDescent="0.25">
      <c r="A29" s="226" t="s">
        <v>1263</v>
      </c>
      <c r="B29" s="405">
        <v>43097</v>
      </c>
      <c r="C29" s="226" t="s">
        <v>412</v>
      </c>
      <c r="D29" s="226" t="s">
        <v>69</v>
      </c>
      <c r="E29" s="226">
        <v>201712281</v>
      </c>
      <c r="F29" s="226" t="s">
        <v>35</v>
      </c>
      <c r="G29" s="226" t="s">
        <v>36</v>
      </c>
      <c r="H29" s="226" t="s">
        <v>37</v>
      </c>
      <c r="I29" s="226" t="s">
        <v>31</v>
      </c>
      <c r="J29" s="405">
        <v>43112</v>
      </c>
      <c r="K29" s="226" t="s">
        <v>70</v>
      </c>
      <c r="L29" s="226">
        <v>30</v>
      </c>
      <c r="M29" s="406">
        <v>30</v>
      </c>
    </row>
    <row r="30" spans="1:13" x14ac:dyDescent="0.25">
      <c r="A30" s="226" t="s">
        <v>1289</v>
      </c>
      <c r="B30" s="405">
        <v>43097</v>
      </c>
      <c r="C30" s="226" t="s">
        <v>412</v>
      </c>
      <c r="D30" s="226" t="s">
        <v>69</v>
      </c>
      <c r="E30" s="226">
        <v>201712281</v>
      </c>
      <c r="F30" s="226" t="s">
        <v>35</v>
      </c>
      <c r="G30" s="226" t="s">
        <v>94</v>
      </c>
      <c r="H30" s="226" t="s">
        <v>37</v>
      </c>
      <c r="I30" s="226" t="s">
        <v>31</v>
      </c>
      <c r="J30" s="405">
        <v>43106</v>
      </c>
      <c r="K30" s="226" t="s">
        <v>70</v>
      </c>
      <c r="L30" s="226">
        <v>30</v>
      </c>
      <c r="M30" s="406">
        <v>30</v>
      </c>
    </row>
    <row r="31" spans="1:13" x14ac:dyDescent="0.25">
      <c r="A31" s="226" t="s">
        <v>735</v>
      </c>
      <c r="B31" s="405">
        <v>43097</v>
      </c>
      <c r="C31" s="226" t="s">
        <v>120</v>
      </c>
      <c r="D31" s="226" t="s">
        <v>33</v>
      </c>
      <c r="E31" s="226" t="s">
        <v>129</v>
      </c>
      <c r="F31" s="226" t="s">
        <v>35</v>
      </c>
      <c r="G31" s="226" t="s">
        <v>36</v>
      </c>
      <c r="H31" s="226" t="s">
        <v>37</v>
      </c>
      <c r="I31" s="226" t="s">
        <v>31</v>
      </c>
      <c r="J31" s="405">
        <v>43101</v>
      </c>
      <c r="K31" s="226" t="s">
        <v>38</v>
      </c>
      <c r="L31" s="226">
        <v>30</v>
      </c>
      <c r="M31" s="406">
        <v>30</v>
      </c>
    </row>
    <row r="32" spans="1:13" x14ac:dyDescent="0.25">
      <c r="A32" s="226" t="s">
        <v>1029</v>
      </c>
      <c r="B32" s="405">
        <v>43097</v>
      </c>
      <c r="C32" s="226" t="s">
        <v>316</v>
      </c>
      <c r="D32" s="226" t="s">
        <v>33</v>
      </c>
      <c r="E32" s="226">
        <v>171227013</v>
      </c>
      <c r="F32" s="226" t="s">
        <v>35</v>
      </c>
      <c r="G32" s="226" t="s">
        <v>94</v>
      </c>
      <c r="H32" s="226" t="s">
        <v>37</v>
      </c>
      <c r="I32" s="226" t="s">
        <v>31</v>
      </c>
      <c r="J32" s="405">
        <v>43103</v>
      </c>
      <c r="K32" s="226" t="s">
        <v>38</v>
      </c>
      <c r="L32" s="226">
        <v>30</v>
      </c>
      <c r="M32" s="406">
        <v>30</v>
      </c>
    </row>
    <row r="33" spans="1:13" x14ac:dyDescent="0.25">
      <c r="A33" s="226" t="s">
        <v>1029</v>
      </c>
      <c r="B33" s="405">
        <v>43100</v>
      </c>
      <c r="C33" s="226" t="s">
        <v>316</v>
      </c>
      <c r="D33" s="226" t="s">
        <v>33</v>
      </c>
      <c r="E33" s="226">
        <v>171227013</v>
      </c>
      <c r="F33" s="226" t="s">
        <v>35</v>
      </c>
      <c r="G33" s="226" t="s">
        <v>94</v>
      </c>
      <c r="H33" s="226" t="s">
        <v>37</v>
      </c>
      <c r="I33" s="226" t="s">
        <v>31</v>
      </c>
      <c r="J33" s="405">
        <v>43101</v>
      </c>
      <c r="K33" s="226" t="s">
        <v>38</v>
      </c>
      <c r="L33" s="226">
        <v>30</v>
      </c>
      <c r="M33" s="406">
        <v>30</v>
      </c>
    </row>
    <row r="34" spans="1:13" x14ac:dyDescent="0.25">
      <c r="A34" s="226" t="s">
        <v>867</v>
      </c>
      <c r="B34" s="405">
        <v>43100</v>
      </c>
      <c r="C34" s="226" t="s">
        <v>228</v>
      </c>
      <c r="D34" s="226" t="s">
        <v>33</v>
      </c>
      <c r="E34" s="226" t="s">
        <v>232</v>
      </c>
      <c r="F34" s="226" t="s">
        <v>35</v>
      </c>
      <c r="G34" s="226" t="s">
        <v>36</v>
      </c>
      <c r="H34" s="226" t="s">
        <v>37</v>
      </c>
      <c r="I34" s="226" t="s">
        <v>31</v>
      </c>
      <c r="J34" s="405">
        <v>43101</v>
      </c>
      <c r="K34" s="226" t="s">
        <v>50</v>
      </c>
      <c r="L34" s="226">
        <v>10.5</v>
      </c>
      <c r="M34" s="406">
        <v>10.5</v>
      </c>
    </row>
    <row r="35" spans="1:13" x14ac:dyDescent="0.25">
      <c r="A35" s="226" t="s">
        <v>876</v>
      </c>
      <c r="B35" s="405">
        <v>43098</v>
      </c>
      <c r="C35" s="226" t="s">
        <v>234</v>
      </c>
      <c r="D35" s="226" t="s">
        <v>33</v>
      </c>
      <c r="E35" s="226" t="s">
        <v>241</v>
      </c>
      <c r="F35" s="226" t="s">
        <v>35</v>
      </c>
      <c r="G35" s="226" t="s">
        <v>94</v>
      </c>
      <c r="H35" s="226" t="s">
        <v>37</v>
      </c>
      <c r="I35" s="226" t="s">
        <v>31</v>
      </c>
      <c r="J35" s="405">
        <v>43108</v>
      </c>
      <c r="K35" s="226" t="s">
        <v>50</v>
      </c>
      <c r="L35" s="226">
        <v>24</v>
      </c>
      <c r="M35" s="406">
        <v>24</v>
      </c>
    </row>
    <row r="36" spans="1:13" x14ac:dyDescent="0.25">
      <c r="A36" s="226" t="s">
        <v>876</v>
      </c>
      <c r="B36" s="405">
        <v>43100</v>
      </c>
      <c r="C36" s="226" t="s">
        <v>234</v>
      </c>
      <c r="D36" s="226" t="s">
        <v>33</v>
      </c>
      <c r="E36" s="226" t="s">
        <v>242</v>
      </c>
      <c r="F36" s="226" t="s">
        <v>35</v>
      </c>
      <c r="G36" s="226" t="s">
        <v>94</v>
      </c>
      <c r="H36" s="226" t="s">
        <v>37</v>
      </c>
      <c r="I36" s="226" t="s">
        <v>31</v>
      </c>
      <c r="J36" s="405">
        <v>43101</v>
      </c>
      <c r="K36" s="226" t="s">
        <v>50</v>
      </c>
      <c r="L36" s="226">
        <v>19.5</v>
      </c>
      <c r="M36" s="406">
        <v>19.5</v>
      </c>
    </row>
    <row r="37" spans="1:13" x14ac:dyDescent="0.25">
      <c r="A37" s="226" t="s">
        <v>1355</v>
      </c>
      <c r="B37" s="405">
        <v>43098</v>
      </c>
      <c r="C37" s="226" t="s">
        <v>435</v>
      </c>
      <c r="D37" s="226" t="s">
        <v>33</v>
      </c>
      <c r="E37" s="226" t="s">
        <v>449</v>
      </c>
      <c r="F37" s="226" t="s">
        <v>35</v>
      </c>
      <c r="G37" s="226" t="s">
        <v>36</v>
      </c>
      <c r="H37" s="226" t="s">
        <v>37</v>
      </c>
      <c r="I37" s="226" t="s">
        <v>31</v>
      </c>
      <c r="J37" s="405">
        <v>43102</v>
      </c>
      <c r="K37" s="226" t="s">
        <v>38</v>
      </c>
      <c r="L37" s="226">
        <v>30</v>
      </c>
      <c r="M37" s="406">
        <v>30</v>
      </c>
    </row>
    <row r="38" spans="1:13" x14ac:dyDescent="0.25">
      <c r="A38" s="226" t="s">
        <v>1249</v>
      </c>
      <c r="B38" s="405">
        <v>43070</v>
      </c>
      <c r="C38" s="226" t="s">
        <v>406</v>
      </c>
      <c r="D38" s="226" t="s">
        <v>33</v>
      </c>
      <c r="E38" s="226" t="s">
        <v>408</v>
      </c>
      <c r="F38" s="226" t="s">
        <v>35</v>
      </c>
      <c r="G38" s="226" t="s">
        <v>94</v>
      </c>
      <c r="H38" s="226" t="s">
        <v>37</v>
      </c>
      <c r="I38" s="226" t="s">
        <v>31</v>
      </c>
      <c r="J38" s="405">
        <v>43099</v>
      </c>
      <c r="K38" s="226" t="s">
        <v>106</v>
      </c>
      <c r="L38" s="226">
        <v>30</v>
      </c>
      <c r="M38" s="406">
        <v>30</v>
      </c>
    </row>
    <row r="39" spans="1:13" x14ac:dyDescent="0.25">
      <c r="A39" s="226" t="s">
        <v>1249</v>
      </c>
      <c r="B39" s="405">
        <v>43100</v>
      </c>
      <c r="C39" s="226" t="s">
        <v>406</v>
      </c>
      <c r="D39" s="226" t="s">
        <v>33</v>
      </c>
      <c r="E39" s="226" t="s">
        <v>408</v>
      </c>
      <c r="F39" s="226" t="s">
        <v>35</v>
      </c>
      <c r="G39" s="226" t="s">
        <v>94</v>
      </c>
      <c r="H39" s="226" t="s">
        <v>37</v>
      </c>
      <c r="I39" s="226" t="s">
        <v>31</v>
      </c>
      <c r="J39" s="405">
        <v>43101</v>
      </c>
      <c r="K39" s="226" t="s">
        <v>106</v>
      </c>
      <c r="L39" s="226">
        <v>30</v>
      </c>
      <c r="M39" s="406">
        <v>30</v>
      </c>
    </row>
    <row r="40" spans="1:13" x14ac:dyDescent="0.25">
      <c r="A40" s="226" t="s">
        <v>1085</v>
      </c>
      <c r="B40" s="405">
        <v>43104</v>
      </c>
      <c r="C40" s="226" t="s">
        <v>327</v>
      </c>
      <c r="D40" s="226" t="s">
        <v>33</v>
      </c>
      <c r="E40" s="226" t="s">
        <v>355</v>
      </c>
      <c r="F40" s="226" t="s">
        <v>35</v>
      </c>
      <c r="G40" s="226" t="s">
        <v>94</v>
      </c>
      <c r="H40" s="226" t="s">
        <v>37</v>
      </c>
      <c r="I40" s="226" t="s">
        <v>31</v>
      </c>
      <c r="J40" s="405">
        <v>43102</v>
      </c>
      <c r="K40" s="226" t="s">
        <v>50</v>
      </c>
      <c r="L40" s="226">
        <v>12</v>
      </c>
      <c r="M40" s="406">
        <v>12</v>
      </c>
    </row>
    <row r="41" spans="1:13" x14ac:dyDescent="0.25">
      <c r="A41" s="226" t="s">
        <v>1085</v>
      </c>
      <c r="B41" s="405">
        <v>43104</v>
      </c>
      <c r="C41" s="226" t="s">
        <v>327</v>
      </c>
      <c r="D41" s="226" t="s">
        <v>33</v>
      </c>
      <c r="E41" s="226" t="s">
        <v>355</v>
      </c>
      <c r="F41" s="226" t="s">
        <v>35</v>
      </c>
      <c r="G41" s="226" t="s">
        <v>94</v>
      </c>
      <c r="H41" s="226" t="s">
        <v>37</v>
      </c>
      <c r="I41" s="226" t="s">
        <v>31</v>
      </c>
      <c r="J41" s="405">
        <v>43104</v>
      </c>
      <c r="K41" s="226" t="s">
        <v>50</v>
      </c>
      <c r="L41" s="226">
        <v>27</v>
      </c>
      <c r="M41" s="406">
        <v>27</v>
      </c>
    </row>
    <row r="42" spans="1:13" x14ac:dyDescent="0.25">
      <c r="A42" s="226" t="s">
        <v>1085</v>
      </c>
      <c r="B42" s="405">
        <v>43104</v>
      </c>
      <c r="C42" s="226" t="s">
        <v>327</v>
      </c>
      <c r="D42" s="226" t="s">
        <v>33</v>
      </c>
      <c r="E42" s="226" t="s">
        <v>355</v>
      </c>
      <c r="F42" s="226" t="s">
        <v>35</v>
      </c>
      <c r="G42" s="226" t="s">
        <v>94</v>
      </c>
      <c r="H42" s="226" t="s">
        <v>37</v>
      </c>
      <c r="I42" s="226" t="s">
        <v>31</v>
      </c>
      <c r="J42" s="405">
        <v>43106</v>
      </c>
      <c r="K42" s="226" t="s">
        <v>50</v>
      </c>
      <c r="L42" s="226">
        <v>30</v>
      </c>
      <c r="M42" s="406">
        <v>30</v>
      </c>
    </row>
    <row r="43" spans="1:13" x14ac:dyDescent="0.25">
      <c r="A43" s="226" t="s">
        <v>1085</v>
      </c>
      <c r="B43" s="405">
        <v>43104</v>
      </c>
      <c r="C43" s="226" t="s">
        <v>327</v>
      </c>
      <c r="D43" s="226" t="s">
        <v>33</v>
      </c>
      <c r="E43" s="226" t="s">
        <v>355</v>
      </c>
      <c r="F43" s="226" t="s">
        <v>35</v>
      </c>
      <c r="G43" s="226" t="s">
        <v>94</v>
      </c>
      <c r="H43" s="226" t="s">
        <v>37</v>
      </c>
      <c r="I43" s="226" t="s">
        <v>31</v>
      </c>
      <c r="J43" s="405">
        <v>43111</v>
      </c>
      <c r="K43" s="226" t="s">
        <v>50</v>
      </c>
      <c r="L43" s="226">
        <v>23.25</v>
      </c>
      <c r="M43" s="406">
        <v>23.25</v>
      </c>
    </row>
    <row r="44" spans="1:13" x14ac:dyDescent="0.25">
      <c r="A44" s="226" t="s">
        <v>1085</v>
      </c>
      <c r="B44" s="405">
        <v>43104</v>
      </c>
      <c r="C44" s="226" t="s">
        <v>327</v>
      </c>
      <c r="D44" s="226" t="s">
        <v>33</v>
      </c>
      <c r="E44" s="226" t="s">
        <v>355</v>
      </c>
      <c r="F44" s="226" t="s">
        <v>35</v>
      </c>
      <c r="G44" s="226" t="s">
        <v>94</v>
      </c>
      <c r="H44" s="226" t="s">
        <v>37</v>
      </c>
      <c r="I44" s="226" t="s">
        <v>31</v>
      </c>
      <c r="J44" s="405">
        <v>43112</v>
      </c>
      <c r="K44" s="226" t="s">
        <v>50</v>
      </c>
      <c r="L44" s="226">
        <v>18</v>
      </c>
      <c r="M44" s="406">
        <v>18</v>
      </c>
    </row>
    <row r="45" spans="1:13" x14ac:dyDescent="0.25">
      <c r="A45" s="226" t="s">
        <v>1085</v>
      </c>
      <c r="B45" s="405">
        <v>43104</v>
      </c>
      <c r="C45" s="226" t="s">
        <v>327</v>
      </c>
      <c r="D45" s="226" t="s">
        <v>33</v>
      </c>
      <c r="E45" s="226" t="s">
        <v>355</v>
      </c>
      <c r="F45" s="226" t="s">
        <v>35</v>
      </c>
      <c r="G45" s="226" t="s">
        <v>94</v>
      </c>
      <c r="H45" s="226" t="s">
        <v>37</v>
      </c>
      <c r="I45" s="226" t="s">
        <v>31</v>
      </c>
      <c r="J45" s="405">
        <v>43115</v>
      </c>
      <c r="K45" s="226" t="s">
        <v>50</v>
      </c>
      <c r="L45" s="226">
        <v>8.25</v>
      </c>
      <c r="M45" s="406">
        <v>8.25</v>
      </c>
    </row>
    <row r="46" spans="1:13" x14ac:dyDescent="0.25">
      <c r="A46" s="226" t="s">
        <v>1085</v>
      </c>
      <c r="B46" s="405">
        <v>43104</v>
      </c>
      <c r="C46" s="226" t="s">
        <v>327</v>
      </c>
      <c r="D46" s="226" t="s">
        <v>33</v>
      </c>
      <c r="E46" s="226" t="s">
        <v>355</v>
      </c>
      <c r="F46" s="226" t="s">
        <v>35</v>
      </c>
      <c r="G46" s="226" t="s">
        <v>94</v>
      </c>
      <c r="H46" s="226" t="s">
        <v>37</v>
      </c>
      <c r="I46" s="226" t="s">
        <v>31</v>
      </c>
      <c r="J46" s="405">
        <v>43117</v>
      </c>
      <c r="K46" s="226" t="s">
        <v>50</v>
      </c>
      <c r="L46" s="226">
        <v>30</v>
      </c>
      <c r="M46" s="406">
        <v>30</v>
      </c>
    </row>
    <row r="47" spans="1:13" x14ac:dyDescent="0.25">
      <c r="A47" s="226" t="s">
        <v>1085</v>
      </c>
      <c r="B47" s="405">
        <v>43104</v>
      </c>
      <c r="C47" s="226" t="s">
        <v>327</v>
      </c>
      <c r="D47" s="226" t="s">
        <v>33</v>
      </c>
      <c r="E47" s="226" t="s">
        <v>355</v>
      </c>
      <c r="F47" s="226" t="s">
        <v>35</v>
      </c>
      <c r="G47" s="226" t="s">
        <v>94</v>
      </c>
      <c r="H47" s="226" t="s">
        <v>37</v>
      </c>
      <c r="I47" s="226" t="s">
        <v>31</v>
      </c>
      <c r="J47" s="405">
        <v>43118</v>
      </c>
      <c r="K47" s="226" t="s">
        <v>50</v>
      </c>
      <c r="L47" s="226">
        <v>30</v>
      </c>
      <c r="M47" s="406">
        <v>30</v>
      </c>
    </row>
    <row r="48" spans="1:13" x14ac:dyDescent="0.25">
      <c r="A48" s="226" t="s">
        <v>1085</v>
      </c>
      <c r="B48" s="405">
        <v>43104</v>
      </c>
      <c r="C48" s="226" t="s">
        <v>327</v>
      </c>
      <c r="D48" s="226" t="s">
        <v>33</v>
      </c>
      <c r="E48" s="226" t="s">
        <v>355</v>
      </c>
      <c r="F48" s="226" t="s">
        <v>35</v>
      </c>
      <c r="G48" s="226" t="s">
        <v>94</v>
      </c>
      <c r="H48" s="226" t="s">
        <v>37</v>
      </c>
      <c r="I48" s="226" t="s">
        <v>31</v>
      </c>
      <c r="J48" s="405">
        <v>43123</v>
      </c>
      <c r="K48" s="226" t="s">
        <v>50</v>
      </c>
      <c r="L48" s="226">
        <v>18</v>
      </c>
      <c r="M48" s="406">
        <v>18</v>
      </c>
    </row>
    <row r="49" spans="1:13" x14ac:dyDescent="0.25">
      <c r="A49" s="226" t="s">
        <v>1085</v>
      </c>
      <c r="B49" s="405">
        <v>43104</v>
      </c>
      <c r="C49" s="226" t="s">
        <v>327</v>
      </c>
      <c r="D49" s="226" t="s">
        <v>33</v>
      </c>
      <c r="E49" s="226" t="s">
        <v>355</v>
      </c>
      <c r="F49" s="226" t="s">
        <v>35</v>
      </c>
      <c r="G49" s="226" t="s">
        <v>94</v>
      </c>
      <c r="H49" s="226" t="s">
        <v>37</v>
      </c>
      <c r="I49" s="226" t="s">
        <v>31</v>
      </c>
      <c r="J49" s="405">
        <v>43125</v>
      </c>
      <c r="K49" s="226" t="s">
        <v>50</v>
      </c>
      <c r="L49" s="226">
        <v>19.5</v>
      </c>
      <c r="M49" s="406">
        <v>19.5</v>
      </c>
    </row>
    <row r="50" spans="1:13" x14ac:dyDescent="0.25">
      <c r="A50" s="226" t="s">
        <v>1085</v>
      </c>
      <c r="B50" s="405">
        <v>43115</v>
      </c>
      <c r="C50" s="226" t="s">
        <v>327</v>
      </c>
      <c r="D50" s="226" t="s">
        <v>33</v>
      </c>
      <c r="E50" s="226" t="s">
        <v>355</v>
      </c>
      <c r="F50" s="226" t="s">
        <v>35</v>
      </c>
      <c r="G50" s="226" t="s">
        <v>94</v>
      </c>
      <c r="H50" s="226" t="s">
        <v>37</v>
      </c>
      <c r="I50" s="226" t="s">
        <v>31</v>
      </c>
      <c r="J50" s="405">
        <v>43129</v>
      </c>
      <c r="K50" s="226" t="s">
        <v>50</v>
      </c>
      <c r="L50" s="226">
        <v>30</v>
      </c>
      <c r="M50" s="406">
        <v>30</v>
      </c>
    </row>
    <row r="51" spans="1:13" x14ac:dyDescent="0.25">
      <c r="A51" s="226" t="s">
        <v>1413</v>
      </c>
      <c r="B51" s="405">
        <v>43070</v>
      </c>
      <c r="C51" s="226" t="s">
        <v>480</v>
      </c>
      <c r="D51" s="226" t="s">
        <v>33</v>
      </c>
      <c r="E51" s="226" t="s">
        <v>482</v>
      </c>
      <c r="F51" s="226" t="s">
        <v>78</v>
      </c>
      <c r="G51" s="226" t="s">
        <v>79</v>
      </c>
      <c r="H51" s="226" t="s">
        <v>37</v>
      </c>
      <c r="I51" s="226" t="s">
        <v>31</v>
      </c>
      <c r="J51" s="405">
        <v>43099</v>
      </c>
      <c r="K51" s="226" t="s">
        <v>86</v>
      </c>
      <c r="L51" s="226">
        <v>15</v>
      </c>
      <c r="M51" s="406">
        <v>15</v>
      </c>
    </row>
    <row r="52" spans="1:13" x14ac:dyDescent="0.25">
      <c r="A52" s="226" t="s">
        <v>1413</v>
      </c>
      <c r="B52" s="405">
        <v>43100</v>
      </c>
      <c r="C52" s="226" t="s">
        <v>480</v>
      </c>
      <c r="D52" s="226" t="s">
        <v>33</v>
      </c>
      <c r="E52" s="226" t="s">
        <v>482</v>
      </c>
      <c r="F52" s="226" t="s">
        <v>78</v>
      </c>
      <c r="G52" s="226" t="s">
        <v>79</v>
      </c>
      <c r="H52" s="226" t="s">
        <v>37</v>
      </c>
      <c r="I52" s="226" t="s">
        <v>31</v>
      </c>
      <c r="J52" s="405">
        <v>43101</v>
      </c>
      <c r="K52" s="226" t="s">
        <v>86</v>
      </c>
      <c r="L52" s="226">
        <v>9</v>
      </c>
      <c r="M52" s="406">
        <v>9</v>
      </c>
    </row>
    <row r="53" spans="1:13" x14ac:dyDescent="0.25">
      <c r="A53" s="226" t="s">
        <v>1013</v>
      </c>
      <c r="B53" s="405">
        <v>43100</v>
      </c>
      <c r="C53" s="226" t="s">
        <v>316</v>
      </c>
      <c r="D53" s="226" t="s">
        <v>33</v>
      </c>
      <c r="E53" s="226">
        <v>171229020</v>
      </c>
      <c r="F53" s="226" t="s">
        <v>35</v>
      </c>
      <c r="G53" s="226" t="s">
        <v>36</v>
      </c>
      <c r="H53" s="226" t="s">
        <v>37</v>
      </c>
      <c r="I53" s="226" t="s">
        <v>31</v>
      </c>
      <c r="J53" s="405">
        <v>43104</v>
      </c>
      <c r="K53" s="226" t="s">
        <v>38</v>
      </c>
      <c r="L53" s="226">
        <v>30</v>
      </c>
      <c r="M53" s="406">
        <v>30</v>
      </c>
    </row>
    <row r="54" spans="1:13" x14ac:dyDescent="0.25">
      <c r="A54" s="226" t="s">
        <v>1010</v>
      </c>
      <c r="B54" s="405">
        <v>43105</v>
      </c>
      <c r="C54" s="226" t="s">
        <v>316</v>
      </c>
      <c r="D54" s="226" t="s">
        <v>33</v>
      </c>
      <c r="E54" s="226">
        <v>180105008</v>
      </c>
      <c r="F54" s="226" t="s">
        <v>78</v>
      </c>
      <c r="G54" s="226" t="s">
        <v>79</v>
      </c>
      <c r="H54" s="226" t="s">
        <v>37</v>
      </c>
      <c r="I54" s="226" t="s">
        <v>31</v>
      </c>
      <c r="J54" s="405">
        <v>43108</v>
      </c>
      <c r="K54" s="226" t="s">
        <v>38</v>
      </c>
      <c r="L54" s="226">
        <v>1.5</v>
      </c>
      <c r="M54" s="406">
        <v>1.5</v>
      </c>
    </row>
    <row r="55" spans="1:13" x14ac:dyDescent="0.25">
      <c r="A55" s="226" t="s">
        <v>1343</v>
      </c>
      <c r="B55" s="405">
        <v>43124</v>
      </c>
      <c r="C55" s="226" t="s">
        <v>418</v>
      </c>
      <c r="D55" s="226" t="s">
        <v>33</v>
      </c>
      <c r="E55" s="226" t="s">
        <v>433</v>
      </c>
      <c r="F55" s="226" t="s">
        <v>177</v>
      </c>
      <c r="G55" s="226" t="s">
        <v>178</v>
      </c>
      <c r="H55" s="226" t="s">
        <v>37</v>
      </c>
      <c r="I55" s="226" t="s">
        <v>431</v>
      </c>
      <c r="J55" s="405">
        <v>43162</v>
      </c>
      <c r="K55" s="226" t="s">
        <v>38</v>
      </c>
      <c r="L55" s="226">
        <v>6</v>
      </c>
      <c r="M55" s="406">
        <v>6</v>
      </c>
    </row>
    <row r="56" spans="1:13" x14ac:dyDescent="0.25">
      <c r="A56" s="226" t="s">
        <v>1343</v>
      </c>
      <c r="B56" s="405">
        <v>43124</v>
      </c>
      <c r="C56" s="226" t="s">
        <v>418</v>
      </c>
      <c r="D56" s="226" t="s">
        <v>33</v>
      </c>
      <c r="E56" s="226" t="s">
        <v>433</v>
      </c>
      <c r="F56" s="226" t="s">
        <v>177</v>
      </c>
      <c r="G56" s="226" t="s">
        <v>429</v>
      </c>
      <c r="H56" s="226" t="s">
        <v>37</v>
      </c>
      <c r="I56" s="226" t="s">
        <v>431</v>
      </c>
      <c r="J56" s="405">
        <v>43162</v>
      </c>
      <c r="K56" s="226" t="s">
        <v>38</v>
      </c>
      <c r="L56" s="226">
        <v>4.5</v>
      </c>
      <c r="M56" s="406">
        <v>4.5</v>
      </c>
    </row>
    <row r="57" spans="1:13" x14ac:dyDescent="0.25">
      <c r="A57" s="226" t="s">
        <v>700</v>
      </c>
      <c r="B57" s="405">
        <v>43102</v>
      </c>
      <c r="C57" s="226" t="s">
        <v>42</v>
      </c>
      <c r="D57" s="226" t="s">
        <v>33</v>
      </c>
      <c r="E57" s="226" t="s">
        <v>115</v>
      </c>
      <c r="F57" s="226" t="s">
        <v>35</v>
      </c>
      <c r="G57" s="226" t="s">
        <v>36</v>
      </c>
      <c r="H57" s="226" t="s">
        <v>37</v>
      </c>
      <c r="I57" s="226" t="s">
        <v>31</v>
      </c>
      <c r="J57" s="405">
        <v>43103</v>
      </c>
      <c r="K57" s="226" t="s">
        <v>38</v>
      </c>
      <c r="L57" s="226">
        <v>30</v>
      </c>
      <c r="M57" s="406">
        <v>30</v>
      </c>
    </row>
    <row r="58" spans="1:13" x14ac:dyDescent="0.25">
      <c r="A58" s="226" t="s">
        <v>1573</v>
      </c>
      <c r="B58" s="405">
        <v>43103</v>
      </c>
      <c r="C58" s="226" t="s">
        <v>46</v>
      </c>
      <c r="D58" s="226" t="s">
        <v>549</v>
      </c>
      <c r="E58" s="226" t="s">
        <v>546</v>
      </c>
      <c r="F58" s="226" t="s">
        <v>35</v>
      </c>
      <c r="G58" s="226" t="s">
        <v>94</v>
      </c>
      <c r="H58" s="226" t="s">
        <v>37</v>
      </c>
      <c r="I58" s="226" t="s">
        <v>31</v>
      </c>
      <c r="J58" s="405">
        <v>43104</v>
      </c>
      <c r="K58" s="226" t="s">
        <v>50</v>
      </c>
      <c r="L58" s="226">
        <v>30</v>
      </c>
      <c r="M58" s="406">
        <v>30</v>
      </c>
    </row>
    <row r="59" spans="1:13" x14ac:dyDescent="0.25">
      <c r="A59" s="226" t="s">
        <v>1570</v>
      </c>
      <c r="B59" s="405">
        <v>43102</v>
      </c>
      <c r="C59" s="226" t="s">
        <v>46</v>
      </c>
      <c r="D59" s="226" t="s">
        <v>33</v>
      </c>
      <c r="E59" s="226" t="s">
        <v>546</v>
      </c>
      <c r="F59" s="226" t="s">
        <v>35</v>
      </c>
      <c r="G59" s="226" t="s">
        <v>94</v>
      </c>
      <c r="H59" s="226" t="s">
        <v>37</v>
      </c>
      <c r="I59" s="226" t="s">
        <v>31</v>
      </c>
      <c r="J59" s="405">
        <v>43103</v>
      </c>
      <c r="K59" s="226" t="s">
        <v>50</v>
      </c>
      <c r="L59" s="226">
        <v>30</v>
      </c>
      <c r="M59" s="406">
        <v>30</v>
      </c>
    </row>
    <row r="60" spans="1:13" x14ac:dyDescent="0.25">
      <c r="A60" s="226" t="s">
        <v>1514</v>
      </c>
      <c r="B60" s="405">
        <v>43103</v>
      </c>
      <c r="C60" s="226" t="s">
        <v>508</v>
      </c>
      <c r="D60" s="226" t="s">
        <v>33</v>
      </c>
      <c r="E60" s="226" t="s">
        <v>518</v>
      </c>
      <c r="F60" s="226" t="s">
        <v>35</v>
      </c>
      <c r="G60" s="226" t="s">
        <v>36</v>
      </c>
      <c r="H60" s="226" t="s">
        <v>37</v>
      </c>
      <c r="I60" s="226" t="s">
        <v>31</v>
      </c>
      <c r="J60" s="405">
        <v>43103</v>
      </c>
      <c r="K60" s="226" t="s">
        <v>86</v>
      </c>
      <c r="L60" s="226">
        <v>12</v>
      </c>
      <c r="M60" s="406">
        <v>12</v>
      </c>
    </row>
    <row r="61" spans="1:13" x14ac:dyDescent="0.25">
      <c r="A61" s="226" t="s">
        <v>1514</v>
      </c>
      <c r="B61" s="405">
        <v>43103</v>
      </c>
      <c r="C61" s="226" t="s">
        <v>508</v>
      </c>
      <c r="D61" s="226" t="s">
        <v>33</v>
      </c>
      <c r="E61" s="226" t="s">
        <v>518</v>
      </c>
      <c r="F61" s="226" t="s">
        <v>35</v>
      </c>
      <c r="G61" s="226" t="s">
        <v>36</v>
      </c>
      <c r="H61" s="226" t="s">
        <v>37</v>
      </c>
      <c r="I61" s="226" t="s">
        <v>31</v>
      </c>
      <c r="J61" s="405">
        <v>43105</v>
      </c>
      <c r="K61" s="226" t="s">
        <v>86</v>
      </c>
      <c r="L61" s="226">
        <v>12</v>
      </c>
      <c r="M61" s="406">
        <v>12</v>
      </c>
    </row>
    <row r="62" spans="1:13" x14ac:dyDescent="0.25">
      <c r="A62" s="226" t="s">
        <v>1514</v>
      </c>
      <c r="B62" s="405">
        <v>43103</v>
      </c>
      <c r="C62" s="226" t="s">
        <v>508</v>
      </c>
      <c r="D62" s="226" t="s">
        <v>33</v>
      </c>
      <c r="E62" s="226" t="s">
        <v>518</v>
      </c>
      <c r="F62" s="226" t="s">
        <v>35</v>
      </c>
      <c r="G62" s="226" t="s">
        <v>36</v>
      </c>
      <c r="H62" s="226" t="s">
        <v>37</v>
      </c>
      <c r="I62" s="226" t="s">
        <v>31</v>
      </c>
      <c r="J62" s="226" t="s">
        <v>45</v>
      </c>
      <c r="K62" s="226" t="s">
        <v>86</v>
      </c>
      <c r="L62" s="226">
        <v>24</v>
      </c>
      <c r="M62" s="406">
        <v>24</v>
      </c>
    </row>
    <row r="63" spans="1:13" x14ac:dyDescent="0.25">
      <c r="A63" s="226" t="s">
        <v>1514</v>
      </c>
      <c r="B63" s="405">
        <v>43103</v>
      </c>
      <c r="C63" s="226" t="s">
        <v>508</v>
      </c>
      <c r="D63" s="226" t="s">
        <v>33</v>
      </c>
      <c r="E63" s="226" t="s">
        <v>518</v>
      </c>
      <c r="F63" s="226" t="s">
        <v>35</v>
      </c>
      <c r="G63" s="226" t="s">
        <v>36</v>
      </c>
      <c r="H63" s="226" t="s">
        <v>37</v>
      </c>
      <c r="I63" s="226" t="s">
        <v>31</v>
      </c>
      <c r="J63" s="405">
        <v>43141</v>
      </c>
      <c r="K63" s="226" t="s">
        <v>86</v>
      </c>
      <c r="L63" s="226">
        <v>24</v>
      </c>
      <c r="M63" s="406">
        <v>24</v>
      </c>
    </row>
    <row r="64" spans="1:13" x14ac:dyDescent="0.25">
      <c r="A64" s="226" t="s">
        <v>1517</v>
      </c>
      <c r="B64" s="405">
        <v>43103</v>
      </c>
      <c r="C64" s="226" t="s">
        <v>508</v>
      </c>
      <c r="D64" s="226" t="s">
        <v>33</v>
      </c>
      <c r="E64" s="226" t="s">
        <v>518</v>
      </c>
      <c r="F64" s="226" t="s">
        <v>35</v>
      </c>
      <c r="G64" s="226" t="s">
        <v>94</v>
      </c>
      <c r="H64" s="226" t="s">
        <v>37</v>
      </c>
      <c r="I64" s="226" t="s">
        <v>31</v>
      </c>
      <c r="J64" s="405">
        <v>43103</v>
      </c>
      <c r="K64" s="226" t="s">
        <v>86</v>
      </c>
      <c r="L64" s="226">
        <v>12</v>
      </c>
      <c r="M64" s="406">
        <v>12</v>
      </c>
    </row>
    <row r="65" spans="1:13" x14ac:dyDescent="0.25">
      <c r="A65" s="226" t="s">
        <v>1517</v>
      </c>
      <c r="B65" s="405">
        <v>43103</v>
      </c>
      <c r="C65" s="226" t="s">
        <v>508</v>
      </c>
      <c r="D65" s="226" t="s">
        <v>33</v>
      </c>
      <c r="E65" s="226" t="s">
        <v>518</v>
      </c>
      <c r="F65" s="226" t="s">
        <v>35</v>
      </c>
      <c r="G65" s="226" t="s">
        <v>94</v>
      </c>
      <c r="H65" s="226" t="s">
        <v>37</v>
      </c>
      <c r="I65" s="226" t="s">
        <v>31</v>
      </c>
      <c r="J65" s="405">
        <v>43105</v>
      </c>
      <c r="K65" s="226" t="s">
        <v>86</v>
      </c>
      <c r="L65" s="226">
        <v>12</v>
      </c>
      <c r="M65" s="406">
        <v>12</v>
      </c>
    </row>
    <row r="66" spans="1:13" x14ac:dyDescent="0.25">
      <c r="A66" s="226" t="s">
        <v>1517</v>
      </c>
      <c r="B66" s="405">
        <v>43103</v>
      </c>
      <c r="C66" s="226" t="s">
        <v>508</v>
      </c>
      <c r="D66" s="226" t="s">
        <v>33</v>
      </c>
      <c r="E66" s="226" t="s">
        <v>518</v>
      </c>
      <c r="F66" s="226" t="s">
        <v>35</v>
      </c>
      <c r="G66" s="226" t="s">
        <v>94</v>
      </c>
      <c r="H66" s="226" t="s">
        <v>37</v>
      </c>
      <c r="I66" s="226" t="s">
        <v>31</v>
      </c>
      <c r="J66" s="405">
        <v>43107</v>
      </c>
      <c r="K66" s="226" t="s">
        <v>86</v>
      </c>
      <c r="L66" s="226">
        <v>24</v>
      </c>
      <c r="M66" s="406">
        <v>48</v>
      </c>
    </row>
    <row r="67" spans="1:13" x14ac:dyDescent="0.25">
      <c r="A67" s="226" t="s">
        <v>666</v>
      </c>
      <c r="B67" s="405">
        <v>43103</v>
      </c>
      <c r="C67" s="226" t="s">
        <v>90</v>
      </c>
      <c r="D67" s="226" t="s">
        <v>33</v>
      </c>
      <c r="E67" s="226" t="s">
        <v>100</v>
      </c>
      <c r="F67" s="226" t="s">
        <v>35</v>
      </c>
      <c r="G67" s="226" t="s">
        <v>94</v>
      </c>
      <c r="H67" s="226" t="s">
        <v>37</v>
      </c>
      <c r="I67" s="226" t="s">
        <v>31</v>
      </c>
      <c r="J67" s="405">
        <v>43105</v>
      </c>
      <c r="K67" s="226" t="s">
        <v>50</v>
      </c>
      <c r="L67" s="226">
        <v>20.25</v>
      </c>
      <c r="M67" s="406">
        <v>20.25</v>
      </c>
    </row>
    <row r="68" spans="1:13" x14ac:dyDescent="0.25">
      <c r="A68" s="226" t="s">
        <v>703</v>
      </c>
      <c r="B68" s="405">
        <v>43103</v>
      </c>
      <c r="C68" s="226" t="s">
        <v>42</v>
      </c>
      <c r="D68" s="226" t="s">
        <v>33</v>
      </c>
      <c r="E68" s="226" t="s">
        <v>115</v>
      </c>
      <c r="F68" s="226" t="s">
        <v>35</v>
      </c>
      <c r="G68" s="226" t="s">
        <v>36</v>
      </c>
      <c r="H68" s="226" t="s">
        <v>37</v>
      </c>
      <c r="I68" s="226" t="s">
        <v>31</v>
      </c>
      <c r="J68" s="405">
        <v>43106</v>
      </c>
      <c r="K68" s="226" t="s">
        <v>38</v>
      </c>
      <c r="L68" s="226">
        <v>30</v>
      </c>
      <c r="M68" s="406">
        <v>30</v>
      </c>
    </row>
    <row r="69" spans="1:13" x14ac:dyDescent="0.25">
      <c r="A69" s="226" t="s">
        <v>723</v>
      </c>
      <c r="B69" s="405">
        <v>43103</v>
      </c>
      <c r="C69" s="226" t="s">
        <v>120</v>
      </c>
      <c r="D69" s="226" t="s">
        <v>33</v>
      </c>
      <c r="E69" s="226" t="s">
        <v>130</v>
      </c>
      <c r="F69" s="226" t="s">
        <v>78</v>
      </c>
      <c r="G69" s="226" t="s">
        <v>79</v>
      </c>
      <c r="H69" s="226" t="s">
        <v>37</v>
      </c>
      <c r="I69" s="226" t="s">
        <v>31</v>
      </c>
      <c r="J69" s="405">
        <v>43108</v>
      </c>
      <c r="K69" s="226" t="s">
        <v>38</v>
      </c>
      <c r="L69" s="226">
        <v>30</v>
      </c>
      <c r="M69" s="406">
        <v>30</v>
      </c>
    </row>
    <row r="70" spans="1:13" x14ac:dyDescent="0.25">
      <c r="A70" s="226" t="s">
        <v>723</v>
      </c>
      <c r="B70" s="405">
        <v>43103</v>
      </c>
      <c r="C70" s="226" t="s">
        <v>120</v>
      </c>
      <c r="D70" s="226" t="s">
        <v>33</v>
      </c>
      <c r="E70" s="226" t="s">
        <v>130</v>
      </c>
      <c r="F70" s="226" t="s">
        <v>78</v>
      </c>
      <c r="G70" s="226" t="s">
        <v>79</v>
      </c>
      <c r="H70" s="226" t="s">
        <v>37</v>
      </c>
      <c r="I70" s="226" t="s">
        <v>31</v>
      </c>
      <c r="J70" s="405">
        <v>43115</v>
      </c>
      <c r="K70" s="226" t="s">
        <v>38</v>
      </c>
      <c r="L70" s="226">
        <v>30</v>
      </c>
      <c r="M70" s="406">
        <v>30</v>
      </c>
    </row>
    <row r="71" spans="1:13" x14ac:dyDescent="0.25">
      <c r="A71" s="226" t="s">
        <v>1377</v>
      </c>
      <c r="B71" s="405">
        <v>43103</v>
      </c>
      <c r="C71" s="226" t="s">
        <v>464</v>
      </c>
      <c r="D71" s="226" t="s">
        <v>33</v>
      </c>
      <c r="E71" s="226" t="s">
        <v>466</v>
      </c>
      <c r="F71" s="226" t="s">
        <v>35</v>
      </c>
      <c r="G71" s="226" t="s">
        <v>94</v>
      </c>
      <c r="H71" s="226" t="s">
        <v>37</v>
      </c>
      <c r="I71" s="226" t="s">
        <v>31</v>
      </c>
      <c r="J71" s="405">
        <v>43105</v>
      </c>
      <c r="K71" s="226" t="s">
        <v>106</v>
      </c>
      <c r="L71" s="226">
        <v>30</v>
      </c>
      <c r="M71" s="406">
        <v>30</v>
      </c>
    </row>
    <row r="72" spans="1:13" x14ac:dyDescent="0.25">
      <c r="A72" s="226" t="s">
        <v>1377</v>
      </c>
      <c r="B72" s="405">
        <v>43103</v>
      </c>
      <c r="C72" s="226" t="s">
        <v>464</v>
      </c>
      <c r="D72" s="226" t="s">
        <v>105</v>
      </c>
      <c r="E72" s="226" t="s">
        <v>466</v>
      </c>
      <c r="F72" s="226" t="s">
        <v>35</v>
      </c>
      <c r="G72" s="226" t="s">
        <v>94</v>
      </c>
      <c r="H72" s="226" t="s">
        <v>37</v>
      </c>
      <c r="I72" s="226" t="s">
        <v>31</v>
      </c>
      <c r="J72" s="405">
        <v>43112</v>
      </c>
      <c r="K72" s="226" t="s">
        <v>106</v>
      </c>
      <c r="L72" s="226">
        <v>31.5</v>
      </c>
      <c r="M72" s="406">
        <v>31.5</v>
      </c>
    </row>
    <row r="73" spans="1:13" x14ac:dyDescent="0.25">
      <c r="A73" s="226" t="s">
        <v>1377</v>
      </c>
      <c r="B73" s="405">
        <v>43103</v>
      </c>
      <c r="C73" s="226" t="s">
        <v>464</v>
      </c>
      <c r="D73" s="226" t="s">
        <v>105</v>
      </c>
      <c r="E73" s="226" t="s">
        <v>466</v>
      </c>
      <c r="F73" s="226" t="s">
        <v>35</v>
      </c>
      <c r="G73" s="226" t="s">
        <v>94</v>
      </c>
      <c r="H73" s="226" t="s">
        <v>37</v>
      </c>
      <c r="I73" s="226" t="s">
        <v>31</v>
      </c>
      <c r="J73" s="405">
        <v>43115</v>
      </c>
      <c r="K73" s="226" t="s">
        <v>106</v>
      </c>
      <c r="L73" s="226">
        <v>31.5</v>
      </c>
      <c r="M73" s="406">
        <v>31.5</v>
      </c>
    </row>
    <row r="74" spans="1:13" x14ac:dyDescent="0.25">
      <c r="A74" s="226" t="s">
        <v>1377</v>
      </c>
      <c r="B74" s="405">
        <v>43103</v>
      </c>
      <c r="C74" s="226" t="s">
        <v>464</v>
      </c>
      <c r="D74" s="226" t="s">
        <v>105</v>
      </c>
      <c r="E74" s="226" t="s">
        <v>466</v>
      </c>
      <c r="F74" s="226" t="s">
        <v>35</v>
      </c>
      <c r="G74" s="226" t="s">
        <v>94</v>
      </c>
      <c r="H74" s="226" t="s">
        <v>37</v>
      </c>
      <c r="I74" s="226" t="s">
        <v>31</v>
      </c>
      <c r="J74" s="405">
        <v>43119</v>
      </c>
      <c r="K74" s="226" t="s">
        <v>106</v>
      </c>
      <c r="L74" s="226">
        <v>31.5</v>
      </c>
      <c r="M74" s="406">
        <v>31.5</v>
      </c>
    </row>
    <row r="75" spans="1:13" x14ac:dyDescent="0.25">
      <c r="A75" s="226" t="s">
        <v>1193</v>
      </c>
      <c r="B75" s="405">
        <v>43103</v>
      </c>
      <c r="C75" s="226" t="s">
        <v>32</v>
      </c>
      <c r="D75" s="226" t="s">
        <v>33</v>
      </c>
      <c r="E75" s="226" t="s">
        <v>393</v>
      </c>
      <c r="F75" s="226" t="s">
        <v>35</v>
      </c>
      <c r="G75" s="226" t="s">
        <v>36</v>
      </c>
      <c r="H75" s="226" t="s">
        <v>37</v>
      </c>
      <c r="I75" s="226" t="s">
        <v>31</v>
      </c>
      <c r="J75" s="405">
        <v>43108</v>
      </c>
      <c r="K75" s="226" t="s">
        <v>38</v>
      </c>
      <c r="L75" s="226">
        <v>7.5</v>
      </c>
      <c r="M75" s="406">
        <v>7.5</v>
      </c>
    </row>
    <row r="76" spans="1:13" x14ac:dyDescent="0.25">
      <c r="A76" s="226" t="s">
        <v>1493</v>
      </c>
      <c r="B76" s="405">
        <v>43104</v>
      </c>
      <c r="C76" s="226" t="s">
        <v>508</v>
      </c>
      <c r="D76" s="226" t="s">
        <v>33</v>
      </c>
      <c r="E76" s="226" t="s">
        <v>517</v>
      </c>
      <c r="F76" s="226" t="s">
        <v>78</v>
      </c>
      <c r="G76" s="226" t="s">
        <v>79</v>
      </c>
      <c r="H76" s="226" t="s">
        <v>37</v>
      </c>
      <c r="I76" s="226" t="s">
        <v>31</v>
      </c>
      <c r="J76" s="405">
        <v>43104</v>
      </c>
      <c r="K76" s="226" t="s">
        <v>86</v>
      </c>
      <c r="L76" s="226">
        <v>24</v>
      </c>
      <c r="M76" s="406">
        <v>24</v>
      </c>
    </row>
    <row r="77" spans="1:13" x14ac:dyDescent="0.25">
      <c r="A77" s="226" t="s">
        <v>1493</v>
      </c>
      <c r="B77" s="405">
        <v>43104</v>
      </c>
      <c r="C77" s="226" t="s">
        <v>508</v>
      </c>
      <c r="D77" s="226" t="s">
        <v>33</v>
      </c>
      <c r="E77" s="226" t="s">
        <v>517</v>
      </c>
      <c r="F77" s="226" t="s">
        <v>78</v>
      </c>
      <c r="G77" s="226" t="s">
        <v>79</v>
      </c>
      <c r="H77" s="226" t="s">
        <v>37</v>
      </c>
      <c r="I77" s="226" t="s">
        <v>31</v>
      </c>
      <c r="J77" s="405">
        <v>43112</v>
      </c>
      <c r="K77" s="226" t="s">
        <v>86</v>
      </c>
      <c r="L77" s="226">
        <v>24</v>
      </c>
      <c r="M77" s="406">
        <v>24</v>
      </c>
    </row>
    <row r="78" spans="1:13" x14ac:dyDescent="0.25">
      <c r="A78" s="226" t="s">
        <v>1493</v>
      </c>
      <c r="B78" s="405">
        <v>43104</v>
      </c>
      <c r="C78" s="226" t="s">
        <v>508</v>
      </c>
      <c r="D78" s="226" t="s">
        <v>33</v>
      </c>
      <c r="E78" s="226" t="s">
        <v>517</v>
      </c>
      <c r="F78" s="226" t="s">
        <v>78</v>
      </c>
      <c r="G78" s="226" t="s">
        <v>79</v>
      </c>
      <c r="H78" s="226" t="s">
        <v>37</v>
      </c>
      <c r="I78" s="226" t="s">
        <v>31</v>
      </c>
      <c r="J78" s="405">
        <v>43121</v>
      </c>
      <c r="K78" s="226" t="s">
        <v>86</v>
      </c>
      <c r="L78" s="226">
        <v>24</v>
      </c>
      <c r="M78" s="406">
        <v>24</v>
      </c>
    </row>
    <row r="79" spans="1:13" x14ac:dyDescent="0.25">
      <c r="A79" s="226" t="s">
        <v>1520</v>
      </c>
      <c r="B79" s="405">
        <v>43103</v>
      </c>
      <c r="C79" s="226" t="s">
        <v>508</v>
      </c>
      <c r="D79" s="226" t="s">
        <v>33</v>
      </c>
      <c r="E79" s="226" t="s">
        <v>517</v>
      </c>
      <c r="F79" s="226" t="s">
        <v>35</v>
      </c>
      <c r="G79" s="226" t="s">
        <v>94</v>
      </c>
      <c r="H79" s="226" t="s">
        <v>37</v>
      </c>
      <c r="I79" s="226" t="s">
        <v>31</v>
      </c>
      <c r="J79" s="405">
        <v>43108</v>
      </c>
      <c r="K79" s="226" t="s">
        <v>86</v>
      </c>
      <c r="L79" s="226">
        <v>24</v>
      </c>
      <c r="M79" s="406">
        <v>24</v>
      </c>
    </row>
    <row r="80" spans="1:13" x14ac:dyDescent="0.25">
      <c r="A80" s="226" t="s">
        <v>1438</v>
      </c>
      <c r="B80" s="405">
        <v>43104</v>
      </c>
      <c r="C80" s="226" t="s">
        <v>480</v>
      </c>
      <c r="D80" s="226" t="s">
        <v>33</v>
      </c>
      <c r="E80" s="226" t="s">
        <v>499</v>
      </c>
      <c r="F80" s="226" t="s">
        <v>35</v>
      </c>
      <c r="G80" s="226" t="s">
        <v>250</v>
      </c>
      <c r="H80" s="226" t="s">
        <v>37</v>
      </c>
      <c r="I80" s="226" t="s">
        <v>31</v>
      </c>
      <c r="J80" s="405">
        <v>43105</v>
      </c>
      <c r="K80" s="226" t="s">
        <v>86</v>
      </c>
      <c r="L80" s="226">
        <v>24</v>
      </c>
      <c r="M80" s="406">
        <v>24</v>
      </c>
    </row>
    <row r="81" spans="1:13" x14ac:dyDescent="0.25">
      <c r="A81" s="226" t="s">
        <v>1438</v>
      </c>
      <c r="B81" s="405">
        <v>43104</v>
      </c>
      <c r="C81" s="226" t="s">
        <v>480</v>
      </c>
      <c r="D81" s="226" t="s">
        <v>33</v>
      </c>
      <c r="E81" s="226" t="s">
        <v>499</v>
      </c>
      <c r="F81" s="226" t="s">
        <v>35</v>
      </c>
      <c r="G81" s="226" t="s">
        <v>250</v>
      </c>
      <c r="H81" s="226" t="s">
        <v>37</v>
      </c>
      <c r="I81" s="226" t="s">
        <v>31</v>
      </c>
      <c r="J81" s="405">
        <v>43107</v>
      </c>
      <c r="K81" s="226" t="s">
        <v>86</v>
      </c>
      <c r="L81" s="226">
        <v>15</v>
      </c>
      <c r="M81" s="406">
        <v>15</v>
      </c>
    </row>
    <row r="82" spans="1:13" x14ac:dyDescent="0.25">
      <c r="A82" s="226" t="s">
        <v>1438</v>
      </c>
      <c r="B82" s="405">
        <v>43104</v>
      </c>
      <c r="C82" s="226" t="s">
        <v>480</v>
      </c>
      <c r="D82" s="226" t="s">
        <v>33</v>
      </c>
      <c r="E82" s="226" t="s">
        <v>499</v>
      </c>
      <c r="F82" s="226" t="s">
        <v>35</v>
      </c>
      <c r="G82" s="226" t="s">
        <v>250</v>
      </c>
      <c r="H82" s="226" t="s">
        <v>37</v>
      </c>
      <c r="I82" s="226" t="s">
        <v>31</v>
      </c>
      <c r="J82" s="405">
        <v>43114</v>
      </c>
      <c r="K82" s="226" t="s">
        <v>86</v>
      </c>
      <c r="L82" s="226">
        <v>12</v>
      </c>
      <c r="M82" s="406">
        <v>12</v>
      </c>
    </row>
    <row r="83" spans="1:13" x14ac:dyDescent="0.25">
      <c r="A83" s="226" t="s">
        <v>1438</v>
      </c>
      <c r="B83" s="405">
        <v>43104</v>
      </c>
      <c r="C83" s="226" t="s">
        <v>480</v>
      </c>
      <c r="D83" s="226" t="s">
        <v>33</v>
      </c>
      <c r="E83" s="226" t="s">
        <v>499</v>
      </c>
      <c r="F83" s="226" t="s">
        <v>35</v>
      </c>
      <c r="G83" s="226" t="s">
        <v>250</v>
      </c>
      <c r="H83" s="226" t="s">
        <v>37</v>
      </c>
      <c r="I83" s="226" t="s">
        <v>31</v>
      </c>
      <c r="J83" s="405">
        <v>43123</v>
      </c>
      <c r="K83" s="226" t="s">
        <v>86</v>
      </c>
      <c r="L83" s="226">
        <v>6</v>
      </c>
      <c r="M83" s="406">
        <v>6</v>
      </c>
    </row>
    <row r="84" spans="1:13" x14ac:dyDescent="0.25">
      <c r="A84" s="226" t="s">
        <v>1438</v>
      </c>
      <c r="B84" s="405">
        <v>43104</v>
      </c>
      <c r="C84" s="226" t="s">
        <v>480</v>
      </c>
      <c r="D84" s="226" t="s">
        <v>33</v>
      </c>
      <c r="E84" s="226" t="s">
        <v>499</v>
      </c>
      <c r="F84" s="226" t="s">
        <v>35</v>
      </c>
      <c r="G84" s="226" t="s">
        <v>250</v>
      </c>
      <c r="H84" s="226" t="s">
        <v>37</v>
      </c>
      <c r="I84" s="226" t="s">
        <v>31</v>
      </c>
      <c r="J84" s="405">
        <v>43125</v>
      </c>
      <c r="K84" s="226" t="s">
        <v>86</v>
      </c>
      <c r="L84" s="226">
        <v>15</v>
      </c>
      <c r="M84" s="406">
        <v>15</v>
      </c>
    </row>
    <row r="85" spans="1:13" x14ac:dyDescent="0.25">
      <c r="A85" s="226" t="s">
        <v>1438</v>
      </c>
      <c r="B85" s="405">
        <v>43104</v>
      </c>
      <c r="C85" s="226" t="s">
        <v>480</v>
      </c>
      <c r="D85" s="226" t="s">
        <v>33</v>
      </c>
      <c r="E85" s="226" t="s">
        <v>499</v>
      </c>
      <c r="F85" s="226" t="s">
        <v>35</v>
      </c>
      <c r="G85" s="226" t="s">
        <v>250</v>
      </c>
      <c r="H85" s="226" t="s">
        <v>37</v>
      </c>
      <c r="I85" s="226" t="s">
        <v>31</v>
      </c>
      <c r="J85" s="405">
        <v>43126</v>
      </c>
      <c r="K85" s="226" t="s">
        <v>86</v>
      </c>
      <c r="L85" s="226">
        <v>24</v>
      </c>
      <c r="M85" s="406">
        <v>24</v>
      </c>
    </row>
    <row r="86" spans="1:13" x14ac:dyDescent="0.25">
      <c r="A86" s="226" t="s">
        <v>1438</v>
      </c>
      <c r="B86" s="405">
        <v>43104</v>
      </c>
      <c r="C86" s="226" t="s">
        <v>480</v>
      </c>
      <c r="D86" s="226" t="s">
        <v>33</v>
      </c>
      <c r="E86" s="226" t="s">
        <v>499</v>
      </c>
      <c r="F86" s="226" t="s">
        <v>35</v>
      </c>
      <c r="G86" s="226" t="s">
        <v>250</v>
      </c>
      <c r="H86" s="226" t="s">
        <v>37</v>
      </c>
      <c r="I86" s="226" t="s">
        <v>31</v>
      </c>
      <c r="J86" s="405">
        <v>43128</v>
      </c>
      <c r="K86" s="226" t="s">
        <v>86</v>
      </c>
      <c r="L86" s="226">
        <v>3</v>
      </c>
      <c r="M86" s="406">
        <v>3</v>
      </c>
    </row>
    <row r="87" spans="1:13" x14ac:dyDescent="0.25">
      <c r="A87" s="226" t="s">
        <v>958</v>
      </c>
      <c r="B87" s="405">
        <v>43104</v>
      </c>
      <c r="C87" s="226" t="s">
        <v>275</v>
      </c>
      <c r="D87" s="226" t="s">
        <v>33</v>
      </c>
      <c r="E87" s="226">
        <v>4600040927</v>
      </c>
      <c r="F87" s="226" t="s">
        <v>35</v>
      </c>
      <c r="G87" s="226" t="s">
        <v>278</v>
      </c>
      <c r="H87" s="226" t="s">
        <v>37</v>
      </c>
      <c r="I87" s="226" t="s">
        <v>68</v>
      </c>
      <c r="J87" s="405">
        <v>43104</v>
      </c>
      <c r="K87" s="226" t="s">
        <v>50</v>
      </c>
      <c r="L87" s="226">
        <v>30</v>
      </c>
      <c r="M87" s="406">
        <v>30</v>
      </c>
    </row>
    <row r="88" spans="1:13" x14ac:dyDescent="0.25">
      <c r="A88" s="226" t="s">
        <v>783</v>
      </c>
      <c r="B88" s="405">
        <v>43105</v>
      </c>
      <c r="C88" s="226" t="s">
        <v>138</v>
      </c>
      <c r="D88" s="226" t="s">
        <v>33</v>
      </c>
      <c r="E88" s="226" t="s">
        <v>158</v>
      </c>
      <c r="F88" s="226" t="s">
        <v>35</v>
      </c>
      <c r="G88" s="226" t="s">
        <v>36</v>
      </c>
      <c r="H88" s="226" t="s">
        <v>37</v>
      </c>
      <c r="I88" s="226" t="s">
        <v>31</v>
      </c>
      <c r="J88" s="405">
        <v>43120</v>
      </c>
      <c r="K88" s="226" t="s">
        <v>38</v>
      </c>
      <c r="L88" s="226">
        <v>0.85</v>
      </c>
      <c r="M88" s="406">
        <v>0.85</v>
      </c>
    </row>
    <row r="89" spans="1:13" x14ac:dyDescent="0.25">
      <c r="A89" s="226" t="s">
        <v>663</v>
      </c>
      <c r="B89" s="405">
        <v>43100</v>
      </c>
      <c r="C89" s="226" t="s">
        <v>90</v>
      </c>
      <c r="D89" s="226" t="s">
        <v>33</v>
      </c>
      <c r="E89" s="226" t="s">
        <v>97</v>
      </c>
      <c r="F89" s="226" t="s">
        <v>35</v>
      </c>
      <c r="G89" s="226" t="s">
        <v>94</v>
      </c>
      <c r="H89" s="226" t="s">
        <v>37</v>
      </c>
      <c r="I89" s="226" t="s">
        <v>31</v>
      </c>
      <c r="J89" s="405">
        <v>43101</v>
      </c>
      <c r="K89" s="226" t="s">
        <v>50</v>
      </c>
      <c r="L89" s="226">
        <v>30</v>
      </c>
      <c r="M89" s="406">
        <v>30</v>
      </c>
    </row>
    <row r="90" spans="1:13" x14ac:dyDescent="0.25">
      <c r="A90" s="226" t="s">
        <v>663</v>
      </c>
      <c r="B90" s="405">
        <v>43105</v>
      </c>
      <c r="C90" s="226" t="s">
        <v>90</v>
      </c>
      <c r="D90" s="226" t="s">
        <v>33</v>
      </c>
      <c r="E90" s="226" t="s">
        <v>100</v>
      </c>
      <c r="F90" s="226" t="s">
        <v>35</v>
      </c>
      <c r="G90" s="226" t="s">
        <v>94</v>
      </c>
      <c r="H90" s="226" t="s">
        <v>37</v>
      </c>
      <c r="I90" s="226" t="s">
        <v>31</v>
      </c>
      <c r="J90" s="405">
        <v>43106</v>
      </c>
      <c r="K90" s="226" t="s">
        <v>50</v>
      </c>
      <c r="L90" s="226">
        <v>30</v>
      </c>
      <c r="M90" s="406">
        <v>30</v>
      </c>
    </row>
    <row r="91" spans="1:13" x14ac:dyDescent="0.25">
      <c r="A91" s="226" t="s">
        <v>663</v>
      </c>
      <c r="B91" s="405">
        <v>43105</v>
      </c>
      <c r="C91" s="226" t="s">
        <v>90</v>
      </c>
      <c r="D91" s="226" t="s">
        <v>33</v>
      </c>
      <c r="E91" s="226" t="s">
        <v>100</v>
      </c>
      <c r="F91" s="226" t="s">
        <v>35</v>
      </c>
      <c r="G91" s="226" t="s">
        <v>94</v>
      </c>
      <c r="H91" s="226" t="s">
        <v>37</v>
      </c>
      <c r="I91" s="226" t="s">
        <v>31</v>
      </c>
      <c r="J91" s="405">
        <v>43109</v>
      </c>
      <c r="K91" s="226" t="s">
        <v>50</v>
      </c>
      <c r="L91" s="226">
        <v>30</v>
      </c>
      <c r="M91" s="406">
        <v>30</v>
      </c>
    </row>
    <row r="92" spans="1:13" x14ac:dyDescent="0.25">
      <c r="A92" s="226" t="s">
        <v>663</v>
      </c>
      <c r="B92" s="405">
        <v>43105</v>
      </c>
      <c r="C92" s="226" t="s">
        <v>90</v>
      </c>
      <c r="D92" s="226" t="s">
        <v>33</v>
      </c>
      <c r="E92" s="226" t="s">
        <v>100</v>
      </c>
      <c r="F92" s="226" t="s">
        <v>35</v>
      </c>
      <c r="G92" s="226" t="s">
        <v>94</v>
      </c>
      <c r="H92" s="226" t="s">
        <v>37</v>
      </c>
      <c r="I92" s="226" t="s">
        <v>31</v>
      </c>
      <c r="J92" s="405">
        <v>43111</v>
      </c>
      <c r="K92" s="226" t="s">
        <v>50</v>
      </c>
      <c r="L92" s="226">
        <v>20.25</v>
      </c>
      <c r="M92" s="406">
        <v>20.25</v>
      </c>
    </row>
    <row r="93" spans="1:13" x14ac:dyDescent="0.25">
      <c r="A93" s="226" t="s">
        <v>663</v>
      </c>
      <c r="B93" s="405">
        <v>43105</v>
      </c>
      <c r="C93" s="226" t="s">
        <v>90</v>
      </c>
      <c r="D93" s="226" t="s">
        <v>33</v>
      </c>
      <c r="E93" s="226" t="s">
        <v>100</v>
      </c>
      <c r="F93" s="226" t="s">
        <v>35</v>
      </c>
      <c r="G93" s="226" t="s">
        <v>94</v>
      </c>
      <c r="H93" s="226" t="s">
        <v>37</v>
      </c>
      <c r="I93" s="226" t="s">
        <v>31</v>
      </c>
      <c r="J93" s="405">
        <v>43112</v>
      </c>
      <c r="K93" s="226" t="s">
        <v>50</v>
      </c>
      <c r="L93" s="226">
        <v>30</v>
      </c>
      <c r="M93" s="406">
        <v>30</v>
      </c>
    </row>
    <row r="94" spans="1:13" x14ac:dyDescent="0.25">
      <c r="A94" s="226" t="s">
        <v>1271</v>
      </c>
      <c r="B94" s="405">
        <v>43105</v>
      </c>
      <c r="C94" s="226" t="s">
        <v>412</v>
      </c>
      <c r="D94" s="226" t="s">
        <v>33</v>
      </c>
      <c r="E94" s="226">
        <v>201801051</v>
      </c>
      <c r="F94" s="226" t="s">
        <v>35</v>
      </c>
      <c r="G94" s="226" t="s">
        <v>36</v>
      </c>
      <c r="H94" s="226" t="s">
        <v>37</v>
      </c>
      <c r="I94" s="226" t="s">
        <v>31</v>
      </c>
      <c r="J94" s="405">
        <v>43112</v>
      </c>
      <c r="K94" s="226" t="s">
        <v>70</v>
      </c>
      <c r="L94" s="226">
        <v>16.5</v>
      </c>
      <c r="M94" s="406">
        <v>16.5</v>
      </c>
    </row>
    <row r="95" spans="1:13" x14ac:dyDescent="0.25">
      <c r="A95" s="226" t="s">
        <v>1271</v>
      </c>
      <c r="B95" s="405">
        <v>43105</v>
      </c>
      <c r="C95" s="226" t="s">
        <v>412</v>
      </c>
      <c r="D95" s="226" t="s">
        <v>33</v>
      </c>
      <c r="E95" s="226">
        <v>201801051</v>
      </c>
      <c r="F95" s="226" t="s">
        <v>35</v>
      </c>
      <c r="G95" s="226" t="s">
        <v>36</v>
      </c>
      <c r="H95" s="226" t="s">
        <v>37</v>
      </c>
      <c r="I95" s="226" t="s">
        <v>31</v>
      </c>
      <c r="J95" s="405">
        <v>43134</v>
      </c>
      <c r="K95" s="226" t="s">
        <v>70</v>
      </c>
      <c r="L95" s="226">
        <v>9.75</v>
      </c>
      <c r="M95" s="406">
        <v>9.75</v>
      </c>
    </row>
    <row r="96" spans="1:13" x14ac:dyDescent="0.25">
      <c r="A96" s="226" t="s">
        <v>1271</v>
      </c>
      <c r="B96" s="405">
        <v>43105</v>
      </c>
      <c r="C96" s="226" t="s">
        <v>412</v>
      </c>
      <c r="D96" s="226" t="s">
        <v>69</v>
      </c>
      <c r="E96" s="226">
        <v>201801051</v>
      </c>
      <c r="F96" s="226" t="s">
        <v>35</v>
      </c>
      <c r="G96" s="226" t="s">
        <v>36</v>
      </c>
      <c r="H96" s="226" t="s">
        <v>37</v>
      </c>
      <c r="I96" s="226" t="s">
        <v>31</v>
      </c>
      <c r="J96" s="405">
        <v>43109</v>
      </c>
      <c r="K96" s="226" t="s">
        <v>70</v>
      </c>
      <c r="L96" s="226">
        <v>30</v>
      </c>
      <c r="M96" s="406">
        <v>30</v>
      </c>
    </row>
    <row r="97" spans="1:13" x14ac:dyDescent="0.25">
      <c r="A97" s="226" t="s">
        <v>1271</v>
      </c>
      <c r="B97" s="405">
        <v>43105</v>
      </c>
      <c r="C97" s="226" t="s">
        <v>412</v>
      </c>
      <c r="D97" s="226" t="s">
        <v>69</v>
      </c>
      <c r="E97" s="226">
        <v>201801051</v>
      </c>
      <c r="F97" s="226" t="s">
        <v>35</v>
      </c>
      <c r="G97" s="226" t="s">
        <v>36</v>
      </c>
      <c r="H97" s="226" t="s">
        <v>37</v>
      </c>
      <c r="I97" s="226" t="s">
        <v>31</v>
      </c>
      <c r="J97" s="405">
        <v>43110</v>
      </c>
      <c r="K97" s="226" t="s">
        <v>70</v>
      </c>
      <c r="L97" s="226">
        <v>30</v>
      </c>
      <c r="M97" s="406">
        <v>30</v>
      </c>
    </row>
    <row r="98" spans="1:13" x14ac:dyDescent="0.25">
      <c r="A98" s="226" t="s">
        <v>1291</v>
      </c>
      <c r="B98" s="405">
        <v>43105</v>
      </c>
      <c r="C98" s="226" t="s">
        <v>412</v>
      </c>
      <c r="D98" s="226" t="s">
        <v>33</v>
      </c>
      <c r="E98" s="226">
        <v>201801051</v>
      </c>
      <c r="F98" s="226" t="s">
        <v>35</v>
      </c>
      <c r="G98" s="226" t="s">
        <v>94</v>
      </c>
      <c r="H98" s="226" t="s">
        <v>37</v>
      </c>
      <c r="I98" s="226" t="s">
        <v>31</v>
      </c>
      <c r="J98" s="405">
        <v>43108</v>
      </c>
      <c r="K98" s="226" t="s">
        <v>70</v>
      </c>
      <c r="L98" s="226">
        <v>31.5</v>
      </c>
      <c r="M98" s="406">
        <v>31.5</v>
      </c>
    </row>
    <row r="99" spans="1:13" x14ac:dyDescent="0.25">
      <c r="A99" s="226" t="s">
        <v>1291</v>
      </c>
      <c r="B99" s="405">
        <v>43105</v>
      </c>
      <c r="C99" s="226" t="s">
        <v>412</v>
      </c>
      <c r="D99" s="226" t="s">
        <v>33</v>
      </c>
      <c r="E99" s="226">
        <v>201801051</v>
      </c>
      <c r="F99" s="226" t="s">
        <v>35</v>
      </c>
      <c r="G99" s="226" t="s">
        <v>94</v>
      </c>
      <c r="H99" s="226" t="s">
        <v>37</v>
      </c>
      <c r="I99" s="226" t="s">
        <v>31</v>
      </c>
      <c r="J99" s="405">
        <v>43109</v>
      </c>
      <c r="K99" s="226" t="s">
        <v>70</v>
      </c>
      <c r="L99" s="226">
        <v>33</v>
      </c>
      <c r="M99" s="406">
        <v>33</v>
      </c>
    </row>
    <row r="100" spans="1:13" x14ac:dyDescent="0.25">
      <c r="A100" s="226" t="s">
        <v>675</v>
      </c>
      <c r="B100" s="405">
        <v>43105</v>
      </c>
      <c r="C100" s="226" t="s">
        <v>90</v>
      </c>
      <c r="D100" s="226" t="s">
        <v>33</v>
      </c>
      <c r="E100" s="226" t="s">
        <v>99</v>
      </c>
      <c r="F100" s="226" t="s">
        <v>35</v>
      </c>
      <c r="G100" s="226" t="s">
        <v>94</v>
      </c>
      <c r="H100" s="226" t="s">
        <v>37</v>
      </c>
      <c r="I100" s="226" t="s">
        <v>31</v>
      </c>
      <c r="J100" s="405">
        <v>43115</v>
      </c>
      <c r="K100" s="226" t="s">
        <v>50</v>
      </c>
      <c r="L100" s="226">
        <v>30</v>
      </c>
      <c r="M100" s="406">
        <v>30</v>
      </c>
    </row>
    <row r="101" spans="1:13" x14ac:dyDescent="0.25">
      <c r="A101" s="226" t="s">
        <v>739</v>
      </c>
      <c r="B101" s="405">
        <v>43105</v>
      </c>
      <c r="C101" s="226" t="s">
        <v>120</v>
      </c>
      <c r="D101" s="226" t="s">
        <v>33</v>
      </c>
      <c r="E101" s="226" t="s">
        <v>131</v>
      </c>
      <c r="F101" s="226" t="s">
        <v>35</v>
      </c>
      <c r="G101" s="226" t="s">
        <v>36</v>
      </c>
      <c r="H101" s="226" t="s">
        <v>37</v>
      </c>
      <c r="I101" s="226" t="s">
        <v>31</v>
      </c>
      <c r="J101" s="405">
        <v>43106</v>
      </c>
      <c r="K101" s="226" t="s">
        <v>38</v>
      </c>
      <c r="L101" s="226">
        <v>30</v>
      </c>
      <c r="M101" s="406">
        <v>30</v>
      </c>
    </row>
    <row r="102" spans="1:13" x14ac:dyDescent="0.25">
      <c r="A102" s="226" t="s">
        <v>1576</v>
      </c>
      <c r="B102" s="405">
        <v>43105</v>
      </c>
      <c r="C102" s="226" t="s">
        <v>46</v>
      </c>
      <c r="D102" s="226" t="s">
        <v>33</v>
      </c>
      <c r="E102" s="226" t="s">
        <v>545</v>
      </c>
      <c r="F102" s="226" t="s">
        <v>35</v>
      </c>
      <c r="G102" s="226" t="s">
        <v>36</v>
      </c>
      <c r="H102" s="226" t="s">
        <v>37</v>
      </c>
      <c r="I102" s="226" t="s">
        <v>31</v>
      </c>
      <c r="J102" s="405">
        <v>43109</v>
      </c>
      <c r="K102" s="226" t="s">
        <v>50</v>
      </c>
      <c r="L102" s="226">
        <v>30</v>
      </c>
      <c r="M102" s="406">
        <v>30</v>
      </c>
    </row>
    <row r="103" spans="1:13" x14ac:dyDescent="0.25">
      <c r="A103" s="226" t="s">
        <v>943</v>
      </c>
      <c r="B103" s="405">
        <v>43105</v>
      </c>
      <c r="C103" s="226" t="s">
        <v>270</v>
      </c>
      <c r="D103" s="226" t="s">
        <v>33</v>
      </c>
      <c r="E103" s="226" t="s">
        <v>273</v>
      </c>
      <c r="F103" s="226" t="s">
        <v>35</v>
      </c>
      <c r="G103" s="226" t="s">
        <v>94</v>
      </c>
      <c r="H103" s="226" t="s">
        <v>37</v>
      </c>
      <c r="I103" s="226" t="s">
        <v>31</v>
      </c>
      <c r="J103" s="405">
        <v>43111</v>
      </c>
      <c r="K103" s="226" t="s">
        <v>70</v>
      </c>
      <c r="L103" s="226">
        <v>30</v>
      </c>
      <c r="M103" s="406">
        <v>30</v>
      </c>
    </row>
    <row r="104" spans="1:13" x14ac:dyDescent="0.25">
      <c r="A104" s="226" t="s">
        <v>705</v>
      </c>
      <c r="B104" s="405">
        <v>43105</v>
      </c>
      <c r="C104" s="226" t="s">
        <v>42</v>
      </c>
      <c r="D104" s="226" t="s">
        <v>33</v>
      </c>
      <c r="E104" s="226" t="s">
        <v>116</v>
      </c>
      <c r="F104" s="226" t="s">
        <v>35</v>
      </c>
      <c r="G104" s="226" t="s">
        <v>36</v>
      </c>
      <c r="H104" s="226" t="s">
        <v>37</v>
      </c>
      <c r="I104" s="226" t="s">
        <v>31</v>
      </c>
      <c r="J104" s="405">
        <v>43107</v>
      </c>
      <c r="K104" s="226" t="s">
        <v>38</v>
      </c>
      <c r="L104" s="226">
        <v>30</v>
      </c>
      <c r="M104" s="406">
        <v>30</v>
      </c>
    </row>
    <row r="105" spans="1:13" x14ac:dyDescent="0.25">
      <c r="A105" s="226" t="s">
        <v>705</v>
      </c>
      <c r="B105" s="405">
        <v>43105</v>
      </c>
      <c r="C105" s="226" t="s">
        <v>42</v>
      </c>
      <c r="D105" s="226" t="s">
        <v>33</v>
      </c>
      <c r="E105" s="226" t="s">
        <v>116</v>
      </c>
      <c r="F105" s="226" t="s">
        <v>35</v>
      </c>
      <c r="G105" s="226" t="s">
        <v>36</v>
      </c>
      <c r="H105" s="226" t="s">
        <v>37</v>
      </c>
      <c r="I105" s="226" t="s">
        <v>31</v>
      </c>
      <c r="J105" s="405">
        <v>43112</v>
      </c>
      <c r="K105" s="226" t="s">
        <v>38</v>
      </c>
      <c r="L105" s="226">
        <v>30</v>
      </c>
      <c r="M105" s="406">
        <v>30</v>
      </c>
    </row>
    <row r="106" spans="1:13" x14ac:dyDescent="0.25">
      <c r="A106" s="226" t="s">
        <v>870</v>
      </c>
      <c r="B106" s="405">
        <v>43105</v>
      </c>
      <c r="C106" s="226" t="s">
        <v>228</v>
      </c>
      <c r="D106" s="226" t="s">
        <v>33</v>
      </c>
      <c r="E106" s="226" t="s">
        <v>231</v>
      </c>
      <c r="F106" s="226" t="s">
        <v>35</v>
      </c>
      <c r="G106" s="226" t="s">
        <v>36</v>
      </c>
      <c r="H106" s="226" t="s">
        <v>37</v>
      </c>
      <c r="I106" s="226" t="s">
        <v>31</v>
      </c>
      <c r="J106" s="405">
        <v>43108</v>
      </c>
      <c r="K106" s="226" t="s">
        <v>50</v>
      </c>
      <c r="L106" s="226">
        <v>3</v>
      </c>
      <c r="M106" s="406">
        <v>3</v>
      </c>
    </row>
    <row r="107" spans="1:13" x14ac:dyDescent="0.25">
      <c r="A107" s="226" t="s">
        <v>882</v>
      </c>
      <c r="B107" s="405">
        <v>43105</v>
      </c>
      <c r="C107" s="226" t="s">
        <v>234</v>
      </c>
      <c r="D107" s="226" t="s">
        <v>33</v>
      </c>
      <c r="E107" s="226" t="s">
        <v>243</v>
      </c>
      <c r="F107" s="226" t="s">
        <v>35</v>
      </c>
      <c r="G107" s="226" t="s">
        <v>94</v>
      </c>
      <c r="H107" s="226" t="s">
        <v>37</v>
      </c>
      <c r="I107" s="226" t="s">
        <v>31</v>
      </c>
      <c r="J107" s="405">
        <v>43112</v>
      </c>
      <c r="K107" s="226" t="s">
        <v>50</v>
      </c>
      <c r="L107" s="226">
        <v>25.5</v>
      </c>
      <c r="M107" s="406">
        <v>25.5</v>
      </c>
    </row>
    <row r="108" spans="1:13" x14ac:dyDescent="0.25">
      <c r="A108" s="226" t="s">
        <v>882</v>
      </c>
      <c r="B108" s="405">
        <v>43105</v>
      </c>
      <c r="C108" s="226" t="s">
        <v>234</v>
      </c>
      <c r="D108" s="226" t="s">
        <v>33</v>
      </c>
      <c r="E108" s="226" t="s">
        <v>243</v>
      </c>
      <c r="F108" s="226" t="s">
        <v>35</v>
      </c>
      <c r="G108" s="226" t="s">
        <v>94</v>
      </c>
      <c r="H108" s="226" t="s">
        <v>37</v>
      </c>
      <c r="I108" s="226" t="s">
        <v>31</v>
      </c>
      <c r="J108" s="405">
        <v>43116</v>
      </c>
      <c r="K108" s="226" t="s">
        <v>50</v>
      </c>
      <c r="L108" s="226">
        <v>30</v>
      </c>
      <c r="M108" s="406">
        <v>30</v>
      </c>
    </row>
    <row r="109" spans="1:13" x14ac:dyDescent="0.25">
      <c r="A109" s="226" t="s">
        <v>882</v>
      </c>
      <c r="B109" s="405">
        <v>43105</v>
      </c>
      <c r="C109" s="226" t="s">
        <v>234</v>
      </c>
      <c r="D109" s="226" t="s">
        <v>33</v>
      </c>
      <c r="E109" s="226" t="s">
        <v>243</v>
      </c>
      <c r="F109" s="226" t="s">
        <v>35</v>
      </c>
      <c r="G109" s="226" t="s">
        <v>94</v>
      </c>
      <c r="H109" s="226" t="s">
        <v>37</v>
      </c>
      <c r="I109" s="226" t="s">
        <v>31</v>
      </c>
      <c r="J109" s="405">
        <v>43119</v>
      </c>
      <c r="K109" s="226" t="s">
        <v>50</v>
      </c>
      <c r="L109" s="226">
        <v>30</v>
      </c>
      <c r="M109" s="406">
        <v>30</v>
      </c>
    </row>
    <row r="110" spans="1:13" x14ac:dyDescent="0.25">
      <c r="A110" s="226" t="s">
        <v>882</v>
      </c>
      <c r="B110" s="405">
        <v>43105</v>
      </c>
      <c r="C110" s="226" t="s">
        <v>234</v>
      </c>
      <c r="D110" s="226" t="s">
        <v>33</v>
      </c>
      <c r="E110" s="226" t="s">
        <v>243</v>
      </c>
      <c r="F110" s="226" t="s">
        <v>35</v>
      </c>
      <c r="G110" s="226" t="s">
        <v>94</v>
      </c>
      <c r="H110" s="226" t="s">
        <v>37</v>
      </c>
      <c r="I110" s="226" t="s">
        <v>31</v>
      </c>
      <c r="J110" s="405">
        <v>43122</v>
      </c>
      <c r="K110" s="226" t="s">
        <v>50</v>
      </c>
      <c r="L110" s="226">
        <v>30</v>
      </c>
      <c r="M110" s="406">
        <v>30</v>
      </c>
    </row>
    <row r="111" spans="1:13" x14ac:dyDescent="0.25">
      <c r="A111" s="226" t="s">
        <v>882</v>
      </c>
      <c r="B111" s="405">
        <v>43105</v>
      </c>
      <c r="C111" s="226" t="s">
        <v>234</v>
      </c>
      <c r="D111" s="226" t="s">
        <v>33</v>
      </c>
      <c r="E111" s="226" t="s">
        <v>243</v>
      </c>
      <c r="F111" s="226" t="s">
        <v>35</v>
      </c>
      <c r="G111" s="226" t="s">
        <v>94</v>
      </c>
      <c r="H111" s="226" t="s">
        <v>37</v>
      </c>
      <c r="I111" s="226" t="s">
        <v>31</v>
      </c>
      <c r="J111" s="405">
        <v>43124</v>
      </c>
      <c r="K111" s="226" t="s">
        <v>50</v>
      </c>
      <c r="L111" s="226">
        <v>30</v>
      </c>
      <c r="M111" s="406">
        <v>30</v>
      </c>
    </row>
    <row r="112" spans="1:13" x14ac:dyDescent="0.25">
      <c r="A112" s="226" t="s">
        <v>882</v>
      </c>
      <c r="B112" s="405">
        <v>43105</v>
      </c>
      <c r="C112" s="226" t="s">
        <v>234</v>
      </c>
      <c r="D112" s="226" t="s">
        <v>33</v>
      </c>
      <c r="E112" s="226" t="s">
        <v>243</v>
      </c>
      <c r="F112" s="226" t="s">
        <v>35</v>
      </c>
      <c r="G112" s="226" t="s">
        <v>94</v>
      </c>
      <c r="H112" s="226" t="s">
        <v>37</v>
      </c>
      <c r="I112" s="226" t="s">
        <v>31</v>
      </c>
      <c r="J112" s="405">
        <v>43130</v>
      </c>
      <c r="K112" s="226" t="s">
        <v>50</v>
      </c>
      <c r="L112" s="226">
        <v>30</v>
      </c>
      <c r="M112" s="406">
        <v>30</v>
      </c>
    </row>
    <row r="113" spans="1:13" x14ac:dyDescent="0.25">
      <c r="A113" s="226" t="s">
        <v>882</v>
      </c>
      <c r="B113" s="405">
        <v>43105</v>
      </c>
      <c r="C113" s="226" t="s">
        <v>234</v>
      </c>
      <c r="D113" s="226" t="s">
        <v>33</v>
      </c>
      <c r="E113" s="226" t="s">
        <v>243</v>
      </c>
      <c r="F113" s="226" t="s">
        <v>35</v>
      </c>
      <c r="G113" s="226" t="s">
        <v>94</v>
      </c>
      <c r="H113" s="226" t="s">
        <v>37</v>
      </c>
      <c r="I113" s="226" t="s">
        <v>31</v>
      </c>
      <c r="J113" s="405">
        <v>43131</v>
      </c>
      <c r="K113" s="226" t="s">
        <v>50</v>
      </c>
      <c r="L113" s="226">
        <v>24.75</v>
      </c>
      <c r="M113" s="406">
        <v>24.75</v>
      </c>
    </row>
    <row r="114" spans="1:13" x14ac:dyDescent="0.25">
      <c r="A114" s="226" t="s">
        <v>1021</v>
      </c>
      <c r="B114" s="405">
        <v>43105</v>
      </c>
      <c r="C114" s="226" t="s">
        <v>316</v>
      </c>
      <c r="D114" s="226" t="s">
        <v>33</v>
      </c>
      <c r="E114" s="226">
        <v>180105008</v>
      </c>
      <c r="F114" s="226" t="s">
        <v>35</v>
      </c>
      <c r="G114" s="226" t="s">
        <v>36</v>
      </c>
      <c r="H114" s="226" t="s">
        <v>37</v>
      </c>
      <c r="I114" s="226" t="s">
        <v>31</v>
      </c>
      <c r="J114" s="405">
        <v>43110</v>
      </c>
      <c r="K114" s="226" t="s">
        <v>38</v>
      </c>
      <c r="L114" s="226">
        <v>10.5</v>
      </c>
      <c r="M114" s="406">
        <v>10.5</v>
      </c>
    </row>
    <row r="115" spans="1:13" x14ac:dyDescent="0.25">
      <c r="A115" s="226" t="s">
        <v>1021</v>
      </c>
      <c r="B115" s="405">
        <v>43105</v>
      </c>
      <c r="C115" s="226" t="s">
        <v>316</v>
      </c>
      <c r="D115" s="226" t="s">
        <v>33</v>
      </c>
      <c r="E115" s="226" t="s">
        <v>45</v>
      </c>
      <c r="F115" s="226" t="s">
        <v>35</v>
      </c>
      <c r="G115" s="226" t="s">
        <v>36</v>
      </c>
      <c r="H115" s="226" t="s">
        <v>37</v>
      </c>
      <c r="I115" s="226" t="s">
        <v>31</v>
      </c>
      <c r="J115" s="405">
        <v>43157</v>
      </c>
      <c r="K115" s="226" t="s">
        <v>38</v>
      </c>
      <c r="L115" s="226">
        <v>12.75</v>
      </c>
      <c r="M115" s="406">
        <v>12.75</v>
      </c>
    </row>
    <row r="116" spans="1:13" x14ac:dyDescent="0.25">
      <c r="A116" s="226" t="s">
        <v>1021</v>
      </c>
      <c r="B116" s="405">
        <v>43108</v>
      </c>
      <c r="C116" s="226" t="s">
        <v>316</v>
      </c>
      <c r="D116" s="226" t="s">
        <v>33</v>
      </c>
      <c r="E116" s="226">
        <v>180105008</v>
      </c>
      <c r="F116" s="226" t="s">
        <v>35</v>
      </c>
      <c r="G116" s="226" t="s">
        <v>36</v>
      </c>
      <c r="H116" s="226" t="s">
        <v>37</v>
      </c>
      <c r="I116" s="226" t="s">
        <v>31</v>
      </c>
      <c r="J116" s="405">
        <v>43124</v>
      </c>
      <c r="K116" s="226" t="s">
        <v>38</v>
      </c>
      <c r="L116" s="226">
        <v>30</v>
      </c>
      <c r="M116" s="406">
        <v>30</v>
      </c>
    </row>
    <row r="117" spans="1:13" x14ac:dyDescent="0.25">
      <c r="A117" s="226" t="s">
        <v>1037</v>
      </c>
      <c r="B117" s="405">
        <v>43105</v>
      </c>
      <c r="C117" s="226" t="s">
        <v>316</v>
      </c>
      <c r="D117" s="226" t="s">
        <v>33</v>
      </c>
      <c r="E117" s="226">
        <v>180105008</v>
      </c>
      <c r="F117" s="226" t="s">
        <v>35</v>
      </c>
      <c r="G117" s="226" t="s">
        <v>94</v>
      </c>
      <c r="H117" s="226" t="s">
        <v>37</v>
      </c>
      <c r="I117" s="226" t="s">
        <v>31</v>
      </c>
      <c r="J117" s="405">
        <v>43111</v>
      </c>
      <c r="K117" s="226" t="s">
        <v>38</v>
      </c>
      <c r="L117" s="226">
        <v>30</v>
      </c>
      <c r="M117" s="406">
        <v>30</v>
      </c>
    </row>
    <row r="118" spans="1:13" x14ac:dyDescent="0.25">
      <c r="A118" s="226" t="s">
        <v>1431</v>
      </c>
      <c r="B118" s="405">
        <v>43105</v>
      </c>
      <c r="C118" s="226" t="s">
        <v>480</v>
      </c>
      <c r="D118" s="226" t="s">
        <v>33</v>
      </c>
      <c r="E118" s="226" t="s">
        <v>486</v>
      </c>
      <c r="F118" s="226" t="s">
        <v>78</v>
      </c>
      <c r="G118" s="226" t="s">
        <v>285</v>
      </c>
      <c r="H118" s="226" t="s">
        <v>37</v>
      </c>
      <c r="I118" s="226" t="s">
        <v>284</v>
      </c>
      <c r="J118" s="405">
        <v>43107</v>
      </c>
      <c r="K118" s="226" t="s">
        <v>86</v>
      </c>
      <c r="L118" s="226">
        <v>3</v>
      </c>
      <c r="M118" s="406">
        <v>3</v>
      </c>
    </row>
    <row r="119" spans="1:13" x14ac:dyDescent="0.25">
      <c r="A119" s="226" t="s">
        <v>909</v>
      </c>
      <c r="B119" s="405">
        <v>43106</v>
      </c>
      <c r="C119" s="226" t="s">
        <v>246</v>
      </c>
      <c r="D119" s="226" t="s">
        <v>33</v>
      </c>
      <c r="E119" s="226" t="s">
        <v>248</v>
      </c>
      <c r="F119" s="226" t="s">
        <v>35</v>
      </c>
      <c r="G119" s="226" t="s">
        <v>94</v>
      </c>
      <c r="H119" s="226" t="s">
        <v>37</v>
      </c>
      <c r="I119" s="226" t="s">
        <v>31</v>
      </c>
      <c r="J119" s="405">
        <v>43110</v>
      </c>
      <c r="K119" s="226" t="s">
        <v>50</v>
      </c>
      <c r="L119" s="226">
        <v>30</v>
      </c>
      <c r="M119" s="406">
        <v>30</v>
      </c>
    </row>
    <row r="120" spans="1:13" x14ac:dyDescent="0.25">
      <c r="A120" s="226" t="s">
        <v>1578</v>
      </c>
      <c r="B120" s="405">
        <v>43107</v>
      </c>
      <c r="C120" s="226" t="s">
        <v>46</v>
      </c>
      <c r="D120" s="226" t="s">
        <v>549</v>
      </c>
      <c r="E120" s="226" t="s">
        <v>550</v>
      </c>
      <c r="F120" s="226" t="s">
        <v>35</v>
      </c>
      <c r="G120" s="226" t="s">
        <v>94</v>
      </c>
      <c r="H120" s="226" t="s">
        <v>37</v>
      </c>
      <c r="I120" s="226" t="s">
        <v>31</v>
      </c>
      <c r="J120" s="405">
        <v>43111</v>
      </c>
      <c r="K120" s="226" t="s">
        <v>50</v>
      </c>
      <c r="L120" s="226">
        <v>30</v>
      </c>
      <c r="M120" s="406">
        <v>30</v>
      </c>
    </row>
    <row r="121" spans="1:13" x14ac:dyDescent="0.25">
      <c r="A121" s="226" t="s">
        <v>1019</v>
      </c>
      <c r="B121" s="405">
        <v>43108</v>
      </c>
      <c r="C121" s="226" t="s">
        <v>316</v>
      </c>
      <c r="D121" s="226" t="s">
        <v>33</v>
      </c>
      <c r="E121" s="226">
        <v>180105008</v>
      </c>
      <c r="F121" s="226" t="s">
        <v>35</v>
      </c>
      <c r="G121" s="226" t="s">
        <v>36</v>
      </c>
      <c r="H121" s="226" t="s">
        <v>37</v>
      </c>
      <c r="I121" s="226" t="s">
        <v>31</v>
      </c>
      <c r="J121" s="405">
        <v>43108</v>
      </c>
      <c r="K121" s="226" t="s">
        <v>38</v>
      </c>
      <c r="L121" s="226">
        <v>10.5</v>
      </c>
      <c r="M121" s="406">
        <v>10.5</v>
      </c>
    </row>
    <row r="122" spans="1:13" x14ac:dyDescent="0.25">
      <c r="A122" s="226" t="s">
        <v>838</v>
      </c>
      <c r="B122" s="405">
        <v>43108</v>
      </c>
      <c r="C122" s="226" t="s">
        <v>195</v>
      </c>
      <c r="D122" s="226" t="s">
        <v>33</v>
      </c>
      <c r="E122" s="226">
        <v>201801076</v>
      </c>
      <c r="F122" s="226" t="s">
        <v>78</v>
      </c>
      <c r="G122" s="226" t="s">
        <v>79</v>
      </c>
      <c r="H122" s="226" t="s">
        <v>37</v>
      </c>
      <c r="I122" s="226" t="s">
        <v>31</v>
      </c>
      <c r="J122" s="405">
        <v>43110</v>
      </c>
      <c r="K122" s="226" t="s">
        <v>86</v>
      </c>
      <c r="L122" s="226">
        <v>1</v>
      </c>
      <c r="M122" s="406">
        <v>1</v>
      </c>
    </row>
    <row r="123" spans="1:13" x14ac:dyDescent="0.25">
      <c r="A123" s="226" t="s">
        <v>1416</v>
      </c>
      <c r="B123" s="405">
        <v>43108</v>
      </c>
      <c r="C123" s="226" t="s">
        <v>480</v>
      </c>
      <c r="D123" s="226" t="s">
        <v>33</v>
      </c>
      <c r="E123" s="226" t="s">
        <v>482</v>
      </c>
      <c r="F123" s="226" t="s">
        <v>78</v>
      </c>
      <c r="G123" s="226" t="s">
        <v>79</v>
      </c>
      <c r="H123" s="226" t="s">
        <v>37</v>
      </c>
      <c r="I123" s="226" t="s">
        <v>31</v>
      </c>
      <c r="J123" s="405">
        <v>43109</v>
      </c>
      <c r="K123" s="226" t="s">
        <v>86</v>
      </c>
      <c r="L123" s="226">
        <v>24</v>
      </c>
      <c r="M123" s="406">
        <v>48</v>
      </c>
    </row>
    <row r="124" spans="1:13" x14ac:dyDescent="0.25">
      <c r="A124" s="226" t="s">
        <v>1348</v>
      </c>
      <c r="B124" s="405">
        <v>43109</v>
      </c>
      <c r="C124" s="226" t="s">
        <v>435</v>
      </c>
      <c r="D124" s="226" t="s">
        <v>33</v>
      </c>
      <c r="E124" s="226" t="s">
        <v>454</v>
      </c>
      <c r="F124" s="226" t="s">
        <v>78</v>
      </c>
      <c r="G124" s="226" t="s">
        <v>79</v>
      </c>
      <c r="H124" s="226" t="s">
        <v>37</v>
      </c>
      <c r="I124" s="226" t="s">
        <v>31</v>
      </c>
      <c r="J124" s="405">
        <v>43112</v>
      </c>
      <c r="K124" s="226" t="s">
        <v>38</v>
      </c>
      <c r="L124" s="226">
        <v>30</v>
      </c>
      <c r="M124" s="406">
        <v>30</v>
      </c>
    </row>
    <row r="125" spans="1:13" x14ac:dyDescent="0.25">
      <c r="A125" s="226" t="s">
        <v>1581</v>
      </c>
      <c r="B125" s="405">
        <v>43110</v>
      </c>
      <c r="C125" s="226" t="s">
        <v>46</v>
      </c>
      <c r="D125" s="226" t="s">
        <v>549</v>
      </c>
      <c r="E125" s="226" t="s">
        <v>551</v>
      </c>
      <c r="F125" s="226" t="s">
        <v>35</v>
      </c>
      <c r="G125" s="226" t="s">
        <v>94</v>
      </c>
      <c r="H125" s="226" t="s">
        <v>37</v>
      </c>
      <c r="I125" s="226" t="s">
        <v>31</v>
      </c>
      <c r="J125" s="405">
        <v>43115</v>
      </c>
      <c r="K125" s="226" t="s">
        <v>50</v>
      </c>
      <c r="L125" s="226">
        <v>30</v>
      </c>
      <c r="M125" s="406">
        <v>30</v>
      </c>
    </row>
    <row r="126" spans="1:13" x14ac:dyDescent="0.25">
      <c r="A126" s="226" t="s">
        <v>784</v>
      </c>
      <c r="B126" s="405">
        <v>43110</v>
      </c>
      <c r="C126" s="226" t="s">
        <v>138</v>
      </c>
      <c r="D126" s="226" t="s">
        <v>33</v>
      </c>
      <c r="E126" s="226" t="s">
        <v>159</v>
      </c>
      <c r="F126" s="226" t="s">
        <v>35</v>
      </c>
      <c r="G126" s="226" t="s">
        <v>36</v>
      </c>
      <c r="H126" s="226" t="s">
        <v>37</v>
      </c>
      <c r="I126" s="226" t="s">
        <v>31</v>
      </c>
      <c r="J126" s="405">
        <v>43120</v>
      </c>
      <c r="K126" s="226" t="s">
        <v>38</v>
      </c>
      <c r="L126" s="226">
        <v>0.75</v>
      </c>
      <c r="M126" s="406">
        <v>0.75</v>
      </c>
    </row>
    <row r="127" spans="1:13" x14ac:dyDescent="0.25">
      <c r="A127" s="226" t="s">
        <v>695</v>
      </c>
      <c r="B127" s="405">
        <v>43110</v>
      </c>
      <c r="C127" s="226" t="s">
        <v>110</v>
      </c>
      <c r="D127" s="226" t="s">
        <v>105</v>
      </c>
      <c r="E127" s="226" t="s">
        <v>112</v>
      </c>
      <c r="F127" s="226" t="s">
        <v>35</v>
      </c>
      <c r="G127" s="226" t="s">
        <v>94</v>
      </c>
      <c r="H127" s="226" t="s">
        <v>37</v>
      </c>
      <c r="I127" s="226" t="s">
        <v>31</v>
      </c>
      <c r="J127" s="405">
        <v>43117</v>
      </c>
      <c r="K127" s="226" t="s">
        <v>106</v>
      </c>
      <c r="L127" s="226">
        <v>30</v>
      </c>
      <c r="M127" s="406">
        <v>30</v>
      </c>
    </row>
    <row r="128" spans="1:13" x14ac:dyDescent="0.25">
      <c r="A128" s="226" t="s">
        <v>695</v>
      </c>
      <c r="B128" s="405">
        <v>43110</v>
      </c>
      <c r="C128" s="226" t="s">
        <v>110</v>
      </c>
      <c r="D128" s="226" t="s">
        <v>105</v>
      </c>
      <c r="E128" s="226" t="s">
        <v>112</v>
      </c>
      <c r="F128" s="226" t="s">
        <v>35</v>
      </c>
      <c r="G128" s="226" t="s">
        <v>94</v>
      </c>
      <c r="H128" s="226" t="s">
        <v>37</v>
      </c>
      <c r="I128" s="226" t="s">
        <v>31</v>
      </c>
      <c r="J128" s="405">
        <v>43125</v>
      </c>
      <c r="K128" s="226" t="s">
        <v>106</v>
      </c>
      <c r="L128" s="226">
        <v>30</v>
      </c>
      <c r="M128" s="406">
        <v>30</v>
      </c>
    </row>
    <row r="129" spans="1:13" x14ac:dyDescent="0.25">
      <c r="A129" s="226" t="s">
        <v>687</v>
      </c>
      <c r="B129" s="405">
        <v>43110</v>
      </c>
      <c r="C129" s="226" t="s">
        <v>103</v>
      </c>
      <c r="D129" s="226" t="s">
        <v>105</v>
      </c>
      <c r="E129" s="226" t="s">
        <v>107</v>
      </c>
      <c r="F129" s="226" t="s">
        <v>35</v>
      </c>
      <c r="G129" s="226" t="s">
        <v>94</v>
      </c>
      <c r="H129" s="226" t="s">
        <v>37</v>
      </c>
      <c r="I129" s="226" t="s">
        <v>31</v>
      </c>
      <c r="J129" s="405">
        <v>43115</v>
      </c>
      <c r="K129" s="226" t="s">
        <v>106</v>
      </c>
      <c r="L129" s="226">
        <v>30</v>
      </c>
      <c r="M129" s="406">
        <v>30</v>
      </c>
    </row>
    <row r="130" spans="1:13" x14ac:dyDescent="0.25">
      <c r="A130" s="226" t="s">
        <v>687</v>
      </c>
      <c r="B130" s="405">
        <v>43110</v>
      </c>
      <c r="C130" s="226" t="s">
        <v>103</v>
      </c>
      <c r="D130" s="226" t="s">
        <v>105</v>
      </c>
      <c r="E130" s="226" t="s">
        <v>107</v>
      </c>
      <c r="F130" s="226" t="s">
        <v>35</v>
      </c>
      <c r="G130" s="226" t="s">
        <v>94</v>
      </c>
      <c r="H130" s="226" t="s">
        <v>37</v>
      </c>
      <c r="I130" s="226" t="s">
        <v>31</v>
      </c>
      <c r="J130" s="405">
        <v>43121</v>
      </c>
      <c r="K130" s="226" t="s">
        <v>106</v>
      </c>
      <c r="L130" s="226">
        <v>30</v>
      </c>
      <c r="M130" s="406">
        <v>30</v>
      </c>
    </row>
    <row r="131" spans="1:13" x14ac:dyDescent="0.25">
      <c r="A131" s="226" t="s">
        <v>1418</v>
      </c>
      <c r="B131" s="405">
        <v>43110</v>
      </c>
      <c r="C131" s="226" t="s">
        <v>480</v>
      </c>
      <c r="D131" s="226" t="s">
        <v>33</v>
      </c>
      <c r="E131" s="226" t="s">
        <v>482</v>
      </c>
      <c r="F131" s="226" t="s">
        <v>78</v>
      </c>
      <c r="G131" s="226" t="s">
        <v>79</v>
      </c>
      <c r="H131" s="226" t="s">
        <v>37</v>
      </c>
      <c r="I131" s="226" t="s">
        <v>31</v>
      </c>
      <c r="J131" s="405">
        <v>43111</v>
      </c>
      <c r="K131" s="226" t="s">
        <v>86</v>
      </c>
      <c r="L131" s="226">
        <v>24</v>
      </c>
      <c r="M131" s="406">
        <v>24</v>
      </c>
    </row>
    <row r="132" spans="1:13" x14ac:dyDescent="0.25">
      <c r="A132" s="226" t="s">
        <v>955</v>
      </c>
      <c r="B132" s="405">
        <v>43110</v>
      </c>
      <c r="C132" s="226" t="s">
        <v>275</v>
      </c>
      <c r="D132" s="226" t="s">
        <v>33</v>
      </c>
      <c r="E132" s="226">
        <v>4600044862</v>
      </c>
      <c r="F132" s="226" t="s">
        <v>78</v>
      </c>
      <c r="G132" s="226" t="s">
        <v>285</v>
      </c>
      <c r="H132" s="226" t="s">
        <v>37</v>
      </c>
      <c r="I132" s="226" t="s">
        <v>284</v>
      </c>
      <c r="J132" s="405">
        <v>43111</v>
      </c>
      <c r="K132" s="226" t="s">
        <v>50</v>
      </c>
      <c r="L132" s="226">
        <v>15</v>
      </c>
      <c r="M132" s="406">
        <v>15</v>
      </c>
    </row>
    <row r="133" spans="1:13" x14ac:dyDescent="0.25">
      <c r="A133" s="226" t="s">
        <v>955</v>
      </c>
      <c r="B133" s="405">
        <v>43111</v>
      </c>
      <c r="C133" s="226" t="s">
        <v>275</v>
      </c>
      <c r="D133" s="226" t="s">
        <v>33</v>
      </c>
      <c r="E133" s="226">
        <v>4600044862</v>
      </c>
      <c r="F133" s="226" t="s">
        <v>78</v>
      </c>
      <c r="G133" s="226" t="s">
        <v>285</v>
      </c>
      <c r="H133" s="226" t="s">
        <v>37</v>
      </c>
      <c r="I133" s="226" t="s">
        <v>284</v>
      </c>
      <c r="J133" s="405">
        <v>43113</v>
      </c>
      <c r="K133" s="226" t="s">
        <v>50</v>
      </c>
      <c r="L133" s="226">
        <v>10.5</v>
      </c>
      <c r="M133" s="406">
        <v>10.5</v>
      </c>
    </row>
    <row r="134" spans="1:13" x14ac:dyDescent="0.25">
      <c r="A134" s="226" t="s">
        <v>955</v>
      </c>
      <c r="B134" s="405">
        <v>43111</v>
      </c>
      <c r="C134" s="226" t="s">
        <v>275</v>
      </c>
      <c r="D134" s="226" t="s">
        <v>33</v>
      </c>
      <c r="E134" s="226">
        <v>4600044862</v>
      </c>
      <c r="F134" s="226" t="s">
        <v>78</v>
      </c>
      <c r="G134" s="226" t="s">
        <v>285</v>
      </c>
      <c r="H134" s="226" t="s">
        <v>37</v>
      </c>
      <c r="I134" s="226" t="s">
        <v>284</v>
      </c>
      <c r="J134" s="405">
        <v>43113</v>
      </c>
      <c r="K134" s="226" t="s">
        <v>50</v>
      </c>
      <c r="L134" s="226">
        <v>19.5</v>
      </c>
      <c r="M134" s="406">
        <v>19.5</v>
      </c>
    </row>
    <row r="135" spans="1:13" x14ac:dyDescent="0.25">
      <c r="A135" s="226" t="s">
        <v>955</v>
      </c>
      <c r="B135" s="405">
        <v>43111</v>
      </c>
      <c r="C135" s="226" t="s">
        <v>275</v>
      </c>
      <c r="D135" s="226" t="s">
        <v>33</v>
      </c>
      <c r="E135" s="226">
        <v>4600044862</v>
      </c>
      <c r="F135" s="226" t="s">
        <v>78</v>
      </c>
      <c r="G135" s="226" t="s">
        <v>285</v>
      </c>
      <c r="H135" s="226" t="s">
        <v>37</v>
      </c>
      <c r="I135" s="226" t="s">
        <v>284</v>
      </c>
      <c r="J135" s="405">
        <v>43114</v>
      </c>
      <c r="K135" s="226" t="s">
        <v>50</v>
      </c>
      <c r="L135" s="226">
        <v>30</v>
      </c>
      <c r="M135" s="406">
        <v>30</v>
      </c>
    </row>
    <row r="136" spans="1:13" x14ac:dyDescent="0.25">
      <c r="A136" s="226" t="s">
        <v>955</v>
      </c>
      <c r="B136" s="405">
        <v>43111</v>
      </c>
      <c r="C136" s="226" t="s">
        <v>275</v>
      </c>
      <c r="D136" s="226" t="s">
        <v>33</v>
      </c>
      <c r="E136" s="226">
        <v>4600044862</v>
      </c>
      <c r="F136" s="226" t="s">
        <v>78</v>
      </c>
      <c r="G136" s="226" t="s">
        <v>285</v>
      </c>
      <c r="H136" s="226" t="s">
        <v>37</v>
      </c>
      <c r="I136" s="226" t="s">
        <v>284</v>
      </c>
      <c r="J136" s="405">
        <v>43116</v>
      </c>
      <c r="K136" s="226" t="s">
        <v>50</v>
      </c>
      <c r="L136" s="226">
        <v>8.25</v>
      </c>
      <c r="M136" s="406">
        <v>8.25</v>
      </c>
    </row>
    <row r="137" spans="1:13" x14ac:dyDescent="0.25">
      <c r="A137" s="226" t="s">
        <v>1522</v>
      </c>
      <c r="B137" s="405">
        <v>43111</v>
      </c>
      <c r="C137" s="226" t="s">
        <v>508</v>
      </c>
      <c r="D137" s="226" t="s">
        <v>33</v>
      </c>
      <c r="E137" s="226" t="s">
        <v>517</v>
      </c>
      <c r="F137" s="226" t="s">
        <v>35</v>
      </c>
      <c r="G137" s="226" t="s">
        <v>94</v>
      </c>
      <c r="H137" s="226" t="s">
        <v>37</v>
      </c>
      <c r="I137" s="226" t="s">
        <v>31</v>
      </c>
      <c r="J137" s="405">
        <v>43113</v>
      </c>
      <c r="K137" s="226" t="s">
        <v>86</v>
      </c>
      <c r="L137" s="226">
        <v>24</v>
      </c>
      <c r="M137" s="406">
        <v>24</v>
      </c>
    </row>
    <row r="138" spans="1:13" x14ac:dyDescent="0.25">
      <c r="A138" s="226" t="s">
        <v>1522</v>
      </c>
      <c r="B138" s="405">
        <v>43111</v>
      </c>
      <c r="C138" s="226" t="s">
        <v>508</v>
      </c>
      <c r="D138" s="226" t="s">
        <v>33</v>
      </c>
      <c r="E138" s="226" t="s">
        <v>517</v>
      </c>
      <c r="F138" s="226" t="s">
        <v>35</v>
      </c>
      <c r="G138" s="226" t="s">
        <v>94</v>
      </c>
      <c r="H138" s="226" t="s">
        <v>37</v>
      </c>
      <c r="I138" s="226" t="s">
        <v>31</v>
      </c>
      <c r="J138" s="405">
        <v>43116</v>
      </c>
      <c r="K138" s="226" t="s">
        <v>86</v>
      </c>
      <c r="L138" s="226">
        <v>24</v>
      </c>
      <c r="M138" s="406">
        <v>24</v>
      </c>
    </row>
    <row r="139" spans="1:13" x14ac:dyDescent="0.25">
      <c r="A139" s="226" t="s">
        <v>785</v>
      </c>
      <c r="B139" s="405">
        <v>43111</v>
      </c>
      <c r="C139" s="226" t="s">
        <v>138</v>
      </c>
      <c r="D139" s="226" t="s">
        <v>33</v>
      </c>
      <c r="E139" s="226" t="s">
        <v>144</v>
      </c>
      <c r="F139" s="226" t="s">
        <v>35</v>
      </c>
      <c r="G139" s="226" t="s">
        <v>36</v>
      </c>
      <c r="H139" s="226" t="s">
        <v>37</v>
      </c>
      <c r="I139" s="226" t="s">
        <v>143</v>
      </c>
      <c r="J139" s="226" t="s">
        <v>44</v>
      </c>
      <c r="K139" s="226" t="s">
        <v>38</v>
      </c>
      <c r="L139" s="226">
        <v>21</v>
      </c>
      <c r="M139" s="406">
        <v>21</v>
      </c>
    </row>
    <row r="140" spans="1:13" x14ac:dyDescent="0.25">
      <c r="A140" s="226" t="s">
        <v>785</v>
      </c>
      <c r="B140" s="405">
        <v>43111</v>
      </c>
      <c r="C140" s="226" t="s">
        <v>138</v>
      </c>
      <c r="D140" s="226" t="s">
        <v>33</v>
      </c>
      <c r="E140" s="226" t="s">
        <v>144</v>
      </c>
      <c r="F140" s="226" t="s">
        <v>35</v>
      </c>
      <c r="G140" s="226" t="s">
        <v>36</v>
      </c>
      <c r="H140" s="226" t="s">
        <v>37</v>
      </c>
      <c r="I140" s="226" t="s">
        <v>143</v>
      </c>
      <c r="J140" s="405">
        <v>43129</v>
      </c>
      <c r="K140" s="226" t="s">
        <v>38</v>
      </c>
      <c r="L140" s="226">
        <v>23.25</v>
      </c>
      <c r="M140" s="406">
        <v>23.25</v>
      </c>
    </row>
    <row r="141" spans="1:13" x14ac:dyDescent="0.25">
      <c r="A141" s="226" t="s">
        <v>709</v>
      </c>
      <c r="B141" s="405">
        <v>43111</v>
      </c>
      <c r="C141" s="226" t="s">
        <v>42</v>
      </c>
      <c r="D141" s="226" t="s">
        <v>33</v>
      </c>
      <c r="E141" s="226" t="s">
        <v>118</v>
      </c>
      <c r="F141" s="226" t="s">
        <v>35</v>
      </c>
      <c r="G141" s="226" t="s">
        <v>36</v>
      </c>
      <c r="H141" s="226" t="s">
        <v>37</v>
      </c>
      <c r="I141" s="226" t="s">
        <v>31</v>
      </c>
      <c r="J141" s="405">
        <v>43115</v>
      </c>
      <c r="K141" s="226" t="s">
        <v>38</v>
      </c>
      <c r="L141" s="226">
        <v>30</v>
      </c>
      <c r="M141" s="406">
        <v>30</v>
      </c>
    </row>
    <row r="142" spans="1:13" x14ac:dyDescent="0.25">
      <c r="A142" s="226" t="s">
        <v>709</v>
      </c>
      <c r="B142" s="405">
        <v>43111</v>
      </c>
      <c r="C142" s="226" t="s">
        <v>42</v>
      </c>
      <c r="D142" s="226" t="s">
        <v>33</v>
      </c>
      <c r="E142" s="226" t="s">
        <v>118</v>
      </c>
      <c r="F142" s="226" t="s">
        <v>35</v>
      </c>
      <c r="G142" s="226" t="s">
        <v>36</v>
      </c>
      <c r="H142" s="226" t="s">
        <v>37</v>
      </c>
      <c r="I142" s="226" t="s">
        <v>31</v>
      </c>
      <c r="J142" s="405">
        <v>43119</v>
      </c>
      <c r="K142" s="226" t="s">
        <v>38</v>
      </c>
      <c r="L142" s="226">
        <v>30</v>
      </c>
      <c r="M142" s="406">
        <v>30</v>
      </c>
    </row>
    <row r="143" spans="1:13" x14ac:dyDescent="0.25">
      <c r="A143" s="226" t="s">
        <v>709</v>
      </c>
      <c r="B143" s="405">
        <v>43111</v>
      </c>
      <c r="C143" s="226" t="s">
        <v>42</v>
      </c>
      <c r="D143" s="226" t="s">
        <v>33</v>
      </c>
      <c r="E143" s="226" t="s">
        <v>118</v>
      </c>
      <c r="F143" s="226" t="s">
        <v>35</v>
      </c>
      <c r="G143" s="226" t="s">
        <v>36</v>
      </c>
      <c r="H143" s="226" t="s">
        <v>37</v>
      </c>
      <c r="I143" s="226" t="s">
        <v>31</v>
      </c>
      <c r="J143" s="405">
        <v>43122</v>
      </c>
      <c r="K143" s="226" t="s">
        <v>38</v>
      </c>
      <c r="L143" s="226">
        <v>30</v>
      </c>
      <c r="M143" s="406">
        <v>30</v>
      </c>
    </row>
    <row r="144" spans="1:13" x14ac:dyDescent="0.25">
      <c r="A144" s="226" t="s">
        <v>959</v>
      </c>
      <c r="B144" s="405">
        <v>43111</v>
      </c>
      <c r="C144" s="226" t="s">
        <v>275</v>
      </c>
      <c r="D144" s="226" t="s">
        <v>33</v>
      </c>
      <c r="E144" s="226">
        <v>4600040927</v>
      </c>
      <c r="F144" s="226" t="s">
        <v>35</v>
      </c>
      <c r="G144" s="226" t="s">
        <v>36</v>
      </c>
      <c r="H144" s="226" t="s">
        <v>37</v>
      </c>
      <c r="I144" s="226" t="s">
        <v>68</v>
      </c>
      <c r="J144" s="226" t="s">
        <v>44</v>
      </c>
      <c r="K144" s="226" t="s">
        <v>50</v>
      </c>
      <c r="L144" s="226">
        <v>30</v>
      </c>
      <c r="M144" s="406">
        <v>30</v>
      </c>
    </row>
    <row r="145" spans="1:13" x14ac:dyDescent="0.25">
      <c r="A145" s="226" t="s">
        <v>959</v>
      </c>
      <c r="B145" s="405">
        <v>43111</v>
      </c>
      <c r="C145" s="226" t="s">
        <v>275</v>
      </c>
      <c r="D145" s="226" t="s">
        <v>33</v>
      </c>
      <c r="E145" s="226">
        <v>4600040927</v>
      </c>
      <c r="F145" s="226" t="s">
        <v>35</v>
      </c>
      <c r="G145" s="226" t="s">
        <v>36</v>
      </c>
      <c r="H145" s="226" t="s">
        <v>37</v>
      </c>
      <c r="I145" s="226" t="s">
        <v>68</v>
      </c>
      <c r="J145" s="405">
        <v>43113</v>
      </c>
      <c r="K145" s="226" t="s">
        <v>50</v>
      </c>
      <c r="L145" s="226">
        <v>30</v>
      </c>
      <c r="M145" s="406">
        <v>30</v>
      </c>
    </row>
    <row r="146" spans="1:13" x14ac:dyDescent="0.25">
      <c r="A146" s="226" t="s">
        <v>959</v>
      </c>
      <c r="B146" s="405">
        <v>43111</v>
      </c>
      <c r="C146" s="226" t="s">
        <v>275</v>
      </c>
      <c r="D146" s="226" t="s">
        <v>33</v>
      </c>
      <c r="E146" s="226">
        <v>4600040927</v>
      </c>
      <c r="F146" s="226" t="s">
        <v>35</v>
      </c>
      <c r="G146" s="226" t="s">
        <v>36</v>
      </c>
      <c r="H146" s="226" t="s">
        <v>37</v>
      </c>
      <c r="I146" s="226" t="s">
        <v>68</v>
      </c>
      <c r="J146" s="405">
        <v>43114</v>
      </c>
      <c r="K146" s="226" t="s">
        <v>50</v>
      </c>
      <c r="L146" s="226">
        <v>30</v>
      </c>
      <c r="M146" s="406">
        <v>30</v>
      </c>
    </row>
    <row r="147" spans="1:13" x14ac:dyDescent="0.25">
      <c r="A147" s="226" t="s">
        <v>900</v>
      </c>
      <c r="B147" s="405">
        <v>43112</v>
      </c>
      <c r="C147" s="226" t="s">
        <v>246</v>
      </c>
      <c r="D147" s="226" t="s">
        <v>33</v>
      </c>
      <c r="E147" s="226" t="s">
        <v>249</v>
      </c>
      <c r="F147" s="226" t="s">
        <v>35</v>
      </c>
      <c r="G147" s="226" t="s">
        <v>250</v>
      </c>
      <c r="H147" s="226" t="s">
        <v>37</v>
      </c>
      <c r="I147" s="226" t="s">
        <v>31</v>
      </c>
      <c r="J147" s="405">
        <v>43115</v>
      </c>
      <c r="K147" s="226" t="s">
        <v>50</v>
      </c>
      <c r="L147" s="226">
        <v>18</v>
      </c>
      <c r="M147" s="406">
        <v>18</v>
      </c>
    </row>
    <row r="148" spans="1:13" x14ac:dyDescent="0.25">
      <c r="A148" s="226" t="s">
        <v>904</v>
      </c>
      <c r="B148" s="405">
        <v>43112</v>
      </c>
      <c r="C148" s="226" t="s">
        <v>246</v>
      </c>
      <c r="D148" s="226" t="s">
        <v>33</v>
      </c>
      <c r="E148" s="226" t="s">
        <v>249</v>
      </c>
      <c r="F148" s="226" t="s">
        <v>35</v>
      </c>
      <c r="G148" s="226" t="s">
        <v>36</v>
      </c>
      <c r="H148" s="226" t="s">
        <v>37</v>
      </c>
      <c r="I148" s="226" t="s">
        <v>31</v>
      </c>
      <c r="J148" s="405">
        <v>43115</v>
      </c>
      <c r="K148" s="226" t="s">
        <v>50</v>
      </c>
      <c r="L148" s="226">
        <v>12</v>
      </c>
      <c r="M148" s="406">
        <v>12</v>
      </c>
    </row>
    <row r="149" spans="1:13" x14ac:dyDescent="0.25">
      <c r="A149" s="226" t="s">
        <v>643</v>
      </c>
      <c r="B149" s="405">
        <v>43112</v>
      </c>
      <c r="C149" s="226" t="s">
        <v>59</v>
      </c>
      <c r="D149" s="226" t="s">
        <v>33</v>
      </c>
      <c r="E149" s="226">
        <v>201801121</v>
      </c>
      <c r="F149" s="226" t="s">
        <v>61</v>
      </c>
      <c r="G149" s="226" t="s">
        <v>62</v>
      </c>
      <c r="H149" s="226" t="s">
        <v>37</v>
      </c>
      <c r="I149" s="226" t="s">
        <v>31</v>
      </c>
      <c r="J149" s="405">
        <v>43130</v>
      </c>
      <c r="K149" s="226" t="s">
        <v>50</v>
      </c>
      <c r="L149" s="226">
        <v>2</v>
      </c>
      <c r="M149" s="406">
        <v>2</v>
      </c>
    </row>
    <row r="150" spans="1:13" x14ac:dyDescent="0.25">
      <c r="A150" s="226" t="s">
        <v>913</v>
      </c>
      <c r="B150" s="405">
        <v>43112</v>
      </c>
      <c r="C150" s="226" t="s">
        <v>246</v>
      </c>
      <c r="D150" s="226" t="s">
        <v>33</v>
      </c>
      <c r="E150" s="226" t="s">
        <v>251</v>
      </c>
      <c r="F150" s="226" t="s">
        <v>35</v>
      </c>
      <c r="G150" s="226" t="s">
        <v>94</v>
      </c>
      <c r="H150" s="226" t="s">
        <v>37</v>
      </c>
      <c r="I150" s="226" t="s">
        <v>31</v>
      </c>
      <c r="J150" s="405">
        <v>43116</v>
      </c>
      <c r="K150" s="226" t="s">
        <v>50</v>
      </c>
      <c r="L150" s="226">
        <v>30</v>
      </c>
      <c r="M150" s="406">
        <v>30</v>
      </c>
    </row>
    <row r="151" spans="1:13" x14ac:dyDescent="0.25">
      <c r="A151" s="226" t="s">
        <v>1279</v>
      </c>
      <c r="B151" s="405">
        <v>43112</v>
      </c>
      <c r="C151" s="226" t="s">
        <v>412</v>
      </c>
      <c r="D151" s="226" t="s">
        <v>33</v>
      </c>
      <c r="E151" s="226">
        <v>201801122</v>
      </c>
      <c r="F151" s="226" t="s">
        <v>35</v>
      </c>
      <c r="G151" s="226" t="s">
        <v>36</v>
      </c>
      <c r="H151" s="226" t="s">
        <v>37</v>
      </c>
      <c r="I151" s="226" t="s">
        <v>31</v>
      </c>
      <c r="J151" s="405">
        <v>43120</v>
      </c>
      <c r="K151" s="226" t="s">
        <v>70</v>
      </c>
      <c r="L151" s="226">
        <v>27</v>
      </c>
      <c r="M151" s="406">
        <v>27</v>
      </c>
    </row>
    <row r="152" spans="1:13" x14ac:dyDescent="0.25">
      <c r="A152" s="226" t="s">
        <v>1279</v>
      </c>
      <c r="B152" s="405">
        <v>43112</v>
      </c>
      <c r="C152" s="226" t="s">
        <v>412</v>
      </c>
      <c r="D152" s="226" t="s">
        <v>69</v>
      </c>
      <c r="E152" s="226">
        <v>201801122</v>
      </c>
      <c r="F152" s="226" t="s">
        <v>35</v>
      </c>
      <c r="G152" s="226" t="s">
        <v>36</v>
      </c>
      <c r="H152" s="226" t="s">
        <v>37</v>
      </c>
      <c r="I152" s="226" t="s">
        <v>31</v>
      </c>
      <c r="J152" s="405">
        <v>43132</v>
      </c>
      <c r="K152" s="226" t="s">
        <v>70</v>
      </c>
      <c r="L152" s="226">
        <v>30</v>
      </c>
      <c r="M152" s="406">
        <v>30</v>
      </c>
    </row>
    <row r="153" spans="1:13" x14ac:dyDescent="0.25">
      <c r="A153" s="226" t="s">
        <v>1294</v>
      </c>
      <c r="B153" s="405">
        <v>43112</v>
      </c>
      <c r="C153" s="226" t="s">
        <v>412</v>
      </c>
      <c r="D153" s="226" t="s">
        <v>33</v>
      </c>
      <c r="E153" s="226">
        <v>201801122</v>
      </c>
      <c r="F153" s="226" t="s">
        <v>35</v>
      </c>
      <c r="G153" s="226" t="s">
        <v>94</v>
      </c>
      <c r="H153" s="226" t="s">
        <v>37</v>
      </c>
      <c r="I153" s="226" t="s">
        <v>31</v>
      </c>
      <c r="J153" s="405">
        <v>43115</v>
      </c>
      <c r="K153" s="226" t="s">
        <v>70</v>
      </c>
      <c r="L153" s="226">
        <v>30</v>
      </c>
      <c r="M153" s="406">
        <v>30</v>
      </c>
    </row>
    <row r="154" spans="1:13" x14ac:dyDescent="0.25">
      <c r="A154" s="226" t="s">
        <v>1294</v>
      </c>
      <c r="B154" s="405">
        <v>43112</v>
      </c>
      <c r="C154" s="226" t="s">
        <v>412</v>
      </c>
      <c r="D154" s="226" t="s">
        <v>69</v>
      </c>
      <c r="E154" s="226">
        <v>201801122</v>
      </c>
      <c r="F154" s="226" t="s">
        <v>35</v>
      </c>
      <c r="G154" s="226" t="s">
        <v>94</v>
      </c>
      <c r="H154" s="226" t="s">
        <v>37</v>
      </c>
      <c r="I154" s="226" t="s">
        <v>31</v>
      </c>
      <c r="J154" s="405">
        <v>43115</v>
      </c>
      <c r="K154" s="226" t="s">
        <v>70</v>
      </c>
      <c r="L154" s="226">
        <v>30</v>
      </c>
      <c r="M154" s="406">
        <v>30</v>
      </c>
    </row>
    <row r="155" spans="1:13" x14ac:dyDescent="0.25">
      <c r="A155" s="226" t="s">
        <v>1294</v>
      </c>
      <c r="B155" s="405">
        <v>43112</v>
      </c>
      <c r="C155" s="226" t="s">
        <v>412</v>
      </c>
      <c r="D155" s="226" t="s">
        <v>69</v>
      </c>
      <c r="E155" s="226">
        <v>201801122</v>
      </c>
      <c r="F155" s="226" t="s">
        <v>35</v>
      </c>
      <c r="G155" s="226" t="s">
        <v>94</v>
      </c>
      <c r="H155" s="226" t="s">
        <v>37</v>
      </c>
      <c r="I155" s="226" t="s">
        <v>31</v>
      </c>
      <c r="J155" s="405">
        <v>43119</v>
      </c>
      <c r="K155" s="226" t="s">
        <v>70</v>
      </c>
      <c r="L155" s="226">
        <v>30</v>
      </c>
      <c r="M155" s="406">
        <v>30</v>
      </c>
    </row>
    <row r="156" spans="1:13" x14ac:dyDescent="0.25">
      <c r="A156" s="226" t="s">
        <v>1461</v>
      </c>
      <c r="B156" s="405">
        <v>43112</v>
      </c>
      <c r="C156" s="226" t="s">
        <v>480</v>
      </c>
      <c r="D156" s="226" t="s">
        <v>33</v>
      </c>
      <c r="E156" s="226" t="s">
        <v>482</v>
      </c>
      <c r="F156" s="226" t="s">
        <v>35</v>
      </c>
      <c r="G156" s="226" t="s">
        <v>36</v>
      </c>
      <c r="H156" s="226" t="s">
        <v>37</v>
      </c>
      <c r="I156" s="226" t="s">
        <v>68</v>
      </c>
      <c r="J156" s="405">
        <v>43114</v>
      </c>
      <c r="K156" s="226" t="s">
        <v>86</v>
      </c>
      <c r="L156" s="226">
        <v>24</v>
      </c>
      <c r="M156" s="406">
        <v>24</v>
      </c>
    </row>
    <row r="157" spans="1:13" x14ac:dyDescent="0.25">
      <c r="A157" s="226" t="s">
        <v>916</v>
      </c>
      <c r="B157" s="405">
        <v>43113</v>
      </c>
      <c r="C157" s="226" t="s">
        <v>246</v>
      </c>
      <c r="D157" s="226" t="s">
        <v>33</v>
      </c>
      <c r="E157" s="226" t="s">
        <v>253</v>
      </c>
      <c r="F157" s="226" t="s">
        <v>35</v>
      </c>
      <c r="G157" s="226" t="s">
        <v>94</v>
      </c>
      <c r="H157" s="226" t="s">
        <v>37</v>
      </c>
      <c r="I157" s="226" t="s">
        <v>31</v>
      </c>
      <c r="J157" s="405">
        <v>43119</v>
      </c>
      <c r="K157" s="226" t="s">
        <v>50</v>
      </c>
      <c r="L157" s="226">
        <v>30</v>
      </c>
      <c r="M157" s="406">
        <v>30</v>
      </c>
    </row>
    <row r="158" spans="1:13" x14ac:dyDescent="0.25">
      <c r="A158" s="226" t="s">
        <v>787</v>
      </c>
      <c r="B158" s="405">
        <v>43111</v>
      </c>
      <c r="C158" s="226" t="s">
        <v>138</v>
      </c>
      <c r="D158" s="226" t="s">
        <v>33</v>
      </c>
      <c r="E158" s="226">
        <v>180040</v>
      </c>
      <c r="F158" s="226" t="s">
        <v>35</v>
      </c>
      <c r="G158" s="226" t="s">
        <v>36</v>
      </c>
      <c r="H158" s="226" t="s">
        <v>37</v>
      </c>
      <c r="I158" s="226" t="s">
        <v>31</v>
      </c>
      <c r="J158" s="405">
        <v>43120</v>
      </c>
      <c r="K158" s="226" t="s">
        <v>38</v>
      </c>
      <c r="L158" s="226">
        <v>5.25</v>
      </c>
      <c r="M158" s="406">
        <v>5.25</v>
      </c>
    </row>
    <row r="159" spans="1:13" x14ac:dyDescent="0.25">
      <c r="A159" s="226" t="s">
        <v>787</v>
      </c>
      <c r="B159" s="405">
        <v>43113</v>
      </c>
      <c r="C159" s="226" t="s">
        <v>138</v>
      </c>
      <c r="D159" s="226" t="s">
        <v>33</v>
      </c>
      <c r="E159" s="226">
        <v>180040</v>
      </c>
      <c r="F159" s="226" t="s">
        <v>35</v>
      </c>
      <c r="G159" s="226" t="s">
        <v>36</v>
      </c>
      <c r="H159" s="226" t="s">
        <v>37</v>
      </c>
      <c r="I159" s="226" t="s">
        <v>31</v>
      </c>
      <c r="J159" s="405">
        <v>43129</v>
      </c>
      <c r="K159" s="226" t="s">
        <v>38</v>
      </c>
      <c r="L159" s="226">
        <v>2.25</v>
      </c>
      <c r="M159" s="406">
        <v>2.25</v>
      </c>
    </row>
    <row r="160" spans="1:13" x14ac:dyDescent="0.25">
      <c r="A160" s="226" t="s">
        <v>1500</v>
      </c>
      <c r="B160" s="405">
        <v>43113</v>
      </c>
      <c r="C160" s="226" t="s">
        <v>508</v>
      </c>
      <c r="D160" s="226" t="s">
        <v>33</v>
      </c>
      <c r="E160" s="226" t="s">
        <v>517</v>
      </c>
      <c r="F160" s="226" t="s">
        <v>78</v>
      </c>
      <c r="G160" s="226" t="s">
        <v>79</v>
      </c>
      <c r="H160" s="226" t="s">
        <v>37</v>
      </c>
      <c r="I160" s="226" t="s">
        <v>31</v>
      </c>
      <c r="J160" s="405">
        <v>43125</v>
      </c>
      <c r="K160" s="226" t="s">
        <v>86</v>
      </c>
      <c r="L160" s="226">
        <v>24</v>
      </c>
      <c r="M160" s="406">
        <v>24</v>
      </c>
    </row>
    <row r="161" spans="1:13" x14ac:dyDescent="0.25">
      <c r="A161" s="226" t="s">
        <v>1500</v>
      </c>
      <c r="B161" s="405">
        <v>43113</v>
      </c>
      <c r="C161" s="226" t="s">
        <v>508</v>
      </c>
      <c r="D161" s="226" t="s">
        <v>33</v>
      </c>
      <c r="E161" s="226" t="s">
        <v>517</v>
      </c>
      <c r="F161" s="226" t="s">
        <v>35</v>
      </c>
      <c r="G161" s="226" t="s">
        <v>94</v>
      </c>
      <c r="H161" s="226" t="s">
        <v>37</v>
      </c>
      <c r="I161" s="226" t="s">
        <v>31</v>
      </c>
      <c r="J161" s="405">
        <v>43118</v>
      </c>
      <c r="K161" s="226" t="s">
        <v>86</v>
      </c>
      <c r="L161" s="226">
        <v>24</v>
      </c>
      <c r="M161" s="406">
        <v>24</v>
      </c>
    </row>
    <row r="162" spans="1:13" x14ac:dyDescent="0.25">
      <c r="A162" s="226" t="s">
        <v>1500</v>
      </c>
      <c r="B162" s="405">
        <v>43113</v>
      </c>
      <c r="C162" s="226" t="s">
        <v>46</v>
      </c>
      <c r="D162" s="226" t="s">
        <v>33</v>
      </c>
      <c r="E162" s="226" t="s">
        <v>545</v>
      </c>
      <c r="F162" s="226" t="s">
        <v>35</v>
      </c>
      <c r="G162" s="226" t="s">
        <v>36</v>
      </c>
      <c r="H162" s="226" t="s">
        <v>37</v>
      </c>
      <c r="I162" s="226" t="s">
        <v>544</v>
      </c>
      <c r="J162" s="405">
        <v>43122</v>
      </c>
      <c r="K162" s="226" t="s">
        <v>50</v>
      </c>
      <c r="L162" s="226">
        <v>-30</v>
      </c>
      <c r="M162" s="406">
        <v>-30</v>
      </c>
    </row>
    <row r="163" spans="1:13" x14ac:dyDescent="0.25">
      <c r="A163" s="226" t="s">
        <v>1500</v>
      </c>
      <c r="B163" s="405">
        <v>43113</v>
      </c>
      <c r="C163" s="226" t="s">
        <v>46</v>
      </c>
      <c r="D163" s="226" t="s">
        <v>33</v>
      </c>
      <c r="E163" s="226" t="s">
        <v>545</v>
      </c>
      <c r="F163" s="226" t="s">
        <v>35</v>
      </c>
      <c r="G163" s="226" t="s">
        <v>36</v>
      </c>
      <c r="H163" s="226" t="s">
        <v>37</v>
      </c>
      <c r="I163" s="226" t="s">
        <v>31</v>
      </c>
      <c r="J163" s="405">
        <v>43113</v>
      </c>
      <c r="K163" s="226" t="s">
        <v>50</v>
      </c>
      <c r="L163" s="226">
        <v>30</v>
      </c>
      <c r="M163" s="406">
        <v>30</v>
      </c>
    </row>
    <row r="164" spans="1:13" x14ac:dyDescent="0.25">
      <c r="A164" s="226" t="s">
        <v>1615</v>
      </c>
      <c r="B164" s="405">
        <v>43113</v>
      </c>
      <c r="C164" s="226" t="s">
        <v>563</v>
      </c>
      <c r="D164" s="226" t="s">
        <v>33</v>
      </c>
      <c r="E164" s="226" t="s">
        <v>566</v>
      </c>
      <c r="F164" s="226" t="s">
        <v>78</v>
      </c>
      <c r="G164" s="226" t="s">
        <v>79</v>
      </c>
      <c r="H164" s="226" t="s">
        <v>37</v>
      </c>
      <c r="I164" s="226" t="s">
        <v>31</v>
      </c>
      <c r="J164" s="405">
        <v>43116</v>
      </c>
      <c r="K164" s="226" t="s">
        <v>38</v>
      </c>
      <c r="L164" s="226">
        <v>30</v>
      </c>
      <c r="M164" s="406">
        <v>30</v>
      </c>
    </row>
    <row r="165" spans="1:13" x14ac:dyDescent="0.25">
      <c r="A165" s="226" t="s">
        <v>743</v>
      </c>
      <c r="B165" s="405">
        <v>43113</v>
      </c>
      <c r="C165" s="226" t="s">
        <v>120</v>
      </c>
      <c r="D165" s="226" t="s">
        <v>33</v>
      </c>
      <c r="E165" s="226" t="s">
        <v>132</v>
      </c>
      <c r="F165" s="226" t="s">
        <v>35</v>
      </c>
      <c r="G165" s="226" t="s">
        <v>36</v>
      </c>
      <c r="H165" s="226" t="s">
        <v>37</v>
      </c>
      <c r="I165" s="226" t="s">
        <v>31</v>
      </c>
      <c r="J165" s="405">
        <v>43113</v>
      </c>
      <c r="K165" s="226" t="s">
        <v>38</v>
      </c>
      <c r="L165" s="226">
        <v>30</v>
      </c>
      <c r="M165" s="406">
        <v>30</v>
      </c>
    </row>
    <row r="166" spans="1:13" x14ac:dyDescent="0.25">
      <c r="A166" s="226" t="s">
        <v>743</v>
      </c>
      <c r="B166" s="405">
        <v>43113</v>
      </c>
      <c r="C166" s="226" t="s">
        <v>120</v>
      </c>
      <c r="D166" s="226" t="s">
        <v>33</v>
      </c>
      <c r="E166" s="226" t="s">
        <v>132</v>
      </c>
      <c r="F166" s="226" t="s">
        <v>35</v>
      </c>
      <c r="G166" s="226" t="s">
        <v>36</v>
      </c>
      <c r="H166" s="226" t="s">
        <v>37</v>
      </c>
      <c r="I166" s="226" t="s">
        <v>31</v>
      </c>
      <c r="J166" s="405">
        <v>43116</v>
      </c>
      <c r="K166" s="226" t="s">
        <v>38</v>
      </c>
      <c r="L166" s="226">
        <v>30</v>
      </c>
      <c r="M166" s="406">
        <v>30</v>
      </c>
    </row>
    <row r="167" spans="1:13" x14ac:dyDescent="0.25">
      <c r="A167" s="226" t="s">
        <v>1360</v>
      </c>
      <c r="B167" s="405">
        <v>43113</v>
      </c>
      <c r="C167" s="226" t="s">
        <v>435</v>
      </c>
      <c r="D167" s="226" t="s">
        <v>33</v>
      </c>
      <c r="E167" s="226" t="s">
        <v>437</v>
      </c>
      <c r="F167" s="226" t="s">
        <v>35</v>
      </c>
      <c r="G167" s="226" t="s">
        <v>94</v>
      </c>
      <c r="H167" s="226" t="s">
        <v>37</v>
      </c>
      <c r="I167" s="226" t="s">
        <v>311</v>
      </c>
      <c r="J167" s="405">
        <v>43118</v>
      </c>
      <c r="K167" s="226" t="s">
        <v>38</v>
      </c>
      <c r="L167" s="226">
        <v>30</v>
      </c>
      <c r="M167" s="406">
        <v>30</v>
      </c>
    </row>
    <row r="168" spans="1:13" x14ac:dyDescent="0.25">
      <c r="A168" s="226" t="s">
        <v>1360</v>
      </c>
      <c r="B168" s="405">
        <v>43113</v>
      </c>
      <c r="C168" s="226" t="s">
        <v>435</v>
      </c>
      <c r="D168" s="226" t="s">
        <v>33</v>
      </c>
      <c r="E168" s="226" t="s">
        <v>437</v>
      </c>
      <c r="F168" s="226" t="s">
        <v>35</v>
      </c>
      <c r="G168" s="226" t="s">
        <v>94</v>
      </c>
      <c r="H168" s="226" t="s">
        <v>37</v>
      </c>
      <c r="I168" s="226" t="s">
        <v>311</v>
      </c>
      <c r="J168" s="405">
        <v>43125</v>
      </c>
      <c r="K168" s="226" t="s">
        <v>38</v>
      </c>
      <c r="L168" s="226">
        <v>30</v>
      </c>
      <c r="M168" s="406">
        <v>30</v>
      </c>
    </row>
    <row r="169" spans="1:13" x14ac:dyDescent="0.25">
      <c r="A169" s="226" t="s">
        <v>1358</v>
      </c>
      <c r="B169" s="405">
        <v>43113</v>
      </c>
      <c r="C169" s="226" t="s">
        <v>435</v>
      </c>
      <c r="D169" s="226" t="s">
        <v>33</v>
      </c>
      <c r="E169" s="226" t="s">
        <v>444</v>
      </c>
      <c r="F169" s="226" t="s">
        <v>35</v>
      </c>
      <c r="G169" s="226" t="s">
        <v>36</v>
      </c>
      <c r="H169" s="226" t="s">
        <v>37</v>
      </c>
      <c r="I169" s="226" t="s">
        <v>443</v>
      </c>
      <c r="J169" s="405">
        <v>43116</v>
      </c>
      <c r="K169" s="226" t="s">
        <v>38</v>
      </c>
      <c r="L169" s="226">
        <v>6</v>
      </c>
      <c r="M169" s="406">
        <v>6</v>
      </c>
    </row>
    <row r="170" spans="1:13" x14ac:dyDescent="0.25">
      <c r="A170" s="226" t="s">
        <v>810</v>
      </c>
      <c r="B170" s="405">
        <v>43114</v>
      </c>
      <c r="C170" s="226" t="s">
        <v>172</v>
      </c>
      <c r="D170" s="226" t="s">
        <v>33</v>
      </c>
      <c r="E170" s="226" t="s">
        <v>179</v>
      </c>
      <c r="F170" s="226" t="s">
        <v>35</v>
      </c>
      <c r="G170" s="226" t="s">
        <v>175</v>
      </c>
      <c r="H170" s="226" t="s">
        <v>37</v>
      </c>
      <c r="I170" s="226" t="s">
        <v>31</v>
      </c>
      <c r="J170" s="405">
        <v>43115</v>
      </c>
      <c r="K170" s="226" t="s">
        <v>106</v>
      </c>
      <c r="L170" s="226">
        <v>30</v>
      </c>
      <c r="M170" s="406">
        <v>30</v>
      </c>
    </row>
    <row r="171" spans="1:13" x14ac:dyDescent="0.25">
      <c r="A171" s="226" t="s">
        <v>810</v>
      </c>
      <c r="B171" s="405">
        <v>43114</v>
      </c>
      <c r="C171" s="226" t="s">
        <v>172</v>
      </c>
      <c r="D171" s="226" t="s">
        <v>33</v>
      </c>
      <c r="E171" s="226" t="s">
        <v>179</v>
      </c>
      <c r="F171" s="226" t="s">
        <v>35</v>
      </c>
      <c r="G171" s="226" t="s">
        <v>175</v>
      </c>
      <c r="H171" s="226" t="s">
        <v>37</v>
      </c>
      <c r="I171" s="226" t="s">
        <v>31</v>
      </c>
      <c r="J171" s="405">
        <v>43119</v>
      </c>
      <c r="K171" s="226" t="s">
        <v>106</v>
      </c>
      <c r="L171" s="226">
        <v>31.5</v>
      </c>
      <c r="M171" s="406">
        <v>31.5</v>
      </c>
    </row>
    <row r="172" spans="1:13" x14ac:dyDescent="0.25">
      <c r="A172" s="226" t="s">
        <v>834</v>
      </c>
      <c r="B172" s="405">
        <v>43115</v>
      </c>
      <c r="C172" s="226" t="s">
        <v>192</v>
      </c>
      <c r="D172" s="226" t="s">
        <v>33</v>
      </c>
      <c r="E172" s="226">
        <v>201801136</v>
      </c>
      <c r="F172" s="226" t="s">
        <v>35</v>
      </c>
      <c r="G172" s="226" t="s">
        <v>194</v>
      </c>
      <c r="H172" s="226" t="s">
        <v>37</v>
      </c>
      <c r="I172" s="226" t="s">
        <v>31</v>
      </c>
      <c r="J172" s="405">
        <v>43117</v>
      </c>
      <c r="K172" s="226" t="s">
        <v>86</v>
      </c>
      <c r="L172" s="226">
        <v>1.5</v>
      </c>
      <c r="M172" s="406">
        <v>1.5</v>
      </c>
    </row>
    <row r="173" spans="1:13" x14ac:dyDescent="0.25">
      <c r="A173" s="226" t="s">
        <v>1000</v>
      </c>
      <c r="B173" s="405">
        <v>43115</v>
      </c>
      <c r="C173" s="226" t="s">
        <v>309</v>
      </c>
      <c r="D173" s="226" t="s">
        <v>105</v>
      </c>
      <c r="E173" s="226" t="s">
        <v>312</v>
      </c>
      <c r="F173" s="226" t="s">
        <v>35</v>
      </c>
      <c r="G173" s="226" t="s">
        <v>94</v>
      </c>
      <c r="H173" s="226" t="s">
        <v>37</v>
      </c>
      <c r="I173" s="226" t="s">
        <v>311</v>
      </c>
      <c r="J173" s="405">
        <v>43117</v>
      </c>
      <c r="K173" s="226" t="s">
        <v>106</v>
      </c>
      <c r="L173" s="226">
        <v>30</v>
      </c>
      <c r="M173" s="406">
        <v>30</v>
      </c>
    </row>
    <row r="174" spans="1:13" x14ac:dyDescent="0.25">
      <c r="A174" s="226" t="s">
        <v>1105</v>
      </c>
      <c r="B174" s="405">
        <v>43115</v>
      </c>
      <c r="C174" s="226" t="s">
        <v>327</v>
      </c>
      <c r="D174" s="226" t="s">
        <v>33</v>
      </c>
      <c r="E174" s="226" t="s">
        <v>2756</v>
      </c>
      <c r="F174" s="226" t="s">
        <v>35</v>
      </c>
      <c r="G174" s="226" t="s">
        <v>94</v>
      </c>
      <c r="H174" s="226" t="s">
        <v>37</v>
      </c>
      <c r="I174" s="226" t="s">
        <v>31</v>
      </c>
      <c r="J174" s="226" t="s">
        <v>44</v>
      </c>
      <c r="K174" s="226" t="s">
        <v>50</v>
      </c>
      <c r="L174" s="226">
        <v>30</v>
      </c>
      <c r="M174" s="406">
        <v>30</v>
      </c>
    </row>
    <row r="175" spans="1:13" x14ac:dyDescent="0.25">
      <c r="A175" s="226" t="s">
        <v>1105</v>
      </c>
      <c r="B175" s="405">
        <v>43115</v>
      </c>
      <c r="C175" s="226" t="s">
        <v>327</v>
      </c>
      <c r="D175" s="226" t="s">
        <v>33</v>
      </c>
      <c r="E175" s="226" t="s">
        <v>2756</v>
      </c>
      <c r="F175" s="226" t="s">
        <v>35</v>
      </c>
      <c r="G175" s="226" t="s">
        <v>94</v>
      </c>
      <c r="H175" s="226" t="s">
        <v>37</v>
      </c>
      <c r="I175" s="226" t="s">
        <v>31</v>
      </c>
      <c r="J175" s="405">
        <v>43131</v>
      </c>
      <c r="K175" s="226" t="s">
        <v>50</v>
      </c>
      <c r="L175" s="226">
        <v>17.25</v>
      </c>
      <c r="M175" s="406">
        <v>17.25</v>
      </c>
    </row>
    <row r="176" spans="1:13" x14ac:dyDescent="0.25">
      <c r="A176" s="226" t="s">
        <v>1105</v>
      </c>
      <c r="B176" s="405">
        <v>43115</v>
      </c>
      <c r="C176" s="226" t="s">
        <v>327</v>
      </c>
      <c r="D176" s="226" t="s">
        <v>33</v>
      </c>
      <c r="E176" s="226" t="s">
        <v>2756</v>
      </c>
      <c r="F176" s="226" t="s">
        <v>35</v>
      </c>
      <c r="G176" s="226" t="s">
        <v>94</v>
      </c>
      <c r="H176" s="226" t="s">
        <v>37</v>
      </c>
      <c r="I176" s="226" t="s">
        <v>31</v>
      </c>
      <c r="J176" s="405">
        <v>43134</v>
      </c>
      <c r="K176" s="226" t="s">
        <v>50</v>
      </c>
      <c r="L176" s="226">
        <v>8.25</v>
      </c>
      <c r="M176" s="406">
        <v>8.25</v>
      </c>
    </row>
    <row r="177" spans="1:13" x14ac:dyDescent="0.25">
      <c r="A177" s="226" t="s">
        <v>1105</v>
      </c>
      <c r="B177" s="405">
        <v>43115</v>
      </c>
      <c r="C177" s="226" t="s">
        <v>327</v>
      </c>
      <c r="D177" s="226" t="s">
        <v>33</v>
      </c>
      <c r="E177" s="226" t="s">
        <v>2756</v>
      </c>
      <c r="F177" s="226" t="s">
        <v>35</v>
      </c>
      <c r="G177" s="226" t="s">
        <v>94</v>
      </c>
      <c r="H177" s="226" t="s">
        <v>37</v>
      </c>
      <c r="I177" s="226" t="s">
        <v>31</v>
      </c>
      <c r="J177" s="405">
        <v>43134</v>
      </c>
      <c r="K177" s="226" t="s">
        <v>50</v>
      </c>
      <c r="L177" s="226">
        <v>17.25</v>
      </c>
      <c r="M177" s="406">
        <v>17.25</v>
      </c>
    </row>
    <row r="178" spans="1:13" x14ac:dyDescent="0.25">
      <c r="A178" s="226" t="s">
        <v>1105</v>
      </c>
      <c r="B178" s="405">
        <v>43115</v>
      </c>
      <c r="C178" s="226" t="s">
        <v>327</v>
      </c>
      <c r="D178" s="226" t="s">
        <v>33</v>
      </c>
      <c r="E178" s="226" t="s">
        <v>2756</v>
      </c>
      <c r="F178" s="226" t="s">
        <v>35</v>
      </c>
      <c r="G178" s="226" t="s">
        <v>94</v>
      </c>
      <c r="H178" s="226" t="s">
        <v>37</v>
      </c>
      <c r="I178" s="226" t="s">
        <v>31</v>
      </c>
      <c r="J178" s="405">
        <v>43135</v>
      </c>
      <c r="K178" s="226" t="s">
        <v>50</v>
      </c>
      <c r="L178" s="226">
        <v>30</v>
      </c>
      <c r="M178" s="406">
        <v>30</v>
      </c>
    </row>
    <row r="179" spans="1:13" x14ac:dyDescent="0.25">
      <c r="A179" s="226" t="s">
        <v>1105</v>
      </c>
      <c r="B179" s="405">
        <v>43115</v>
      </c>
      <c r="C179" s="226" t="s">
        <v>327</v>
      </c>
      <c r="D179" s="226" t="s">
        <v>33</v>
      </c>
      <c r="E179" s="226" t="s">
        <v>2756</v>
      </c>
      <c r="F179" s="226" t="s">
        <v>35</v>
      </c>
      <c r="G179" s="226" t="s">
        <v>94</v>
      </c>
      <c r="H179" s="226" t="s">
        <v>37</v>
      </c>
      <c r="I179" s="226" t="s">
        <v>31</v>
      </c>
      <c r="J179" s="405">
        <v>43139</v>
      </c>
      <c r="K179" s="226" t="s">
        <v>50</v>
      </c>
      <c r="L179" s="226">
        <v>13.5</v>
      </c>
      <c r="M179" s="406">
        <v>13.5</v>
      </c>
    </row>
    <row r="180" spans="1:13" x14ac:dyDescent="0.25">
      <c r="A180" s="226" t="s">
        <v>874</v>
      </c>
      <c r="B180" s="405">
        <v>43115</v>
      </c>
      <c r="C180" s="226" t="s">
        <v>228</v>
      </c>
      <c r="D180" s="226" t="s">
        <v>33</v>
      </c>
      <c r="E180" s="226" t="s">
        <v>233</v>
      </c>
      <c r="F180" s="226" t="s">
        <v>78</v>
      </c>
      <c r="G180" s="226" t="s">
        <v>79</v>
      </c>
      <c r="H180" s="226" t="s">
        <v>37</v>
      </c>
      <c r="I180" s="226" t="s">
        <v>31</v>
      </c>
      <c r="J180" s="405">
        <v>43121</v>
      </c>
      <c r="K180" s="226" t="s">
        <v>50</v>
      </c>
      <c r="L180" s="226">
        <v>30</v>
      </c>
      <c r="M180" s="406">
        <v>30</v>
      </c>
    </row>
    <row r="181" spans="1:13" x14ac:dyDescent="0.25">
      <c r="A181" s="226" t="s">
        <v>948</v>
      </c>
      <c r="B181" s="405">
        <v>43115</v>
      </c>
      <c r="C181" s="226" t="s">
        <v>270</v>
      </c>
      <c r="D181" s="226" t="s">
        <v>33</v>
      </c>
      <c r="E181" s="226" t="s">
        <v>273</v>
      </c>
      <c r="F181" s="226" t="s">
        <v>35</v>
      </c>
      <c r="G181" s="226" t="s">
        <v>94</v>
      </c>
      <c r="H181" s="226" t="s">
        <v>37</v>
      </c>
      <c r="I181" s="226" t="s">
        <v>31</v>
      </c>
      <c r="J181" s="405">
        <v>43116</v>
      </c>
      <c r="K181" s="226" t="s">
        <v>70</v>
      </c>
      <c r="L181" s="226">
        <v>30</v>
      </c>
      <c r="M181" s="406">
        <v>30</v>
      </c>
    </row>
    <row r="182" spans="1:13" x14ac:dyDescent="0.25">
      <c r="A182" s="226" t="s">
        <v>948</v>
      </c>
      <c r="B182" s="405">
        <v>43115</v>
      </c>
      <c r="C182" s="226" t="s">
        <v>270</v>
      </c>
      <c r="D182" s="226" t="s">
        <v>33</v>
      </c>
      <c r="E182" s="226" t="s">
        <v>273</v>
      </c>
      <c r="F182" s="226" t="s">
        <v>35</v>
      </c>
      <c r="G182" s="226" t="s">
        <v>94</v>
      </c>
      <c r="H182" s="226" t="s">
        <v>37</v>
      </c>
      <c r="I182" s="226" t="s">
        <v>31</v>
      </c>
      <c r="J182" s="405">
        <v>43124</v>
      </c>
      <c r="K182" s="226" t="s">
        <v>70</v>
      </c>
      <c r="L182" s="226">
        <v>30</v>
      </c>
      <c r="M182" s="406">
        <v>30</v>
      </c>
    </row>
    <row r="183" spans="1:13" x14ac:dyDescent="0.25">
      <c r="A183" s="226" t="s">
        <v>948</v>
      </c>
      <c r="B183" s="405">
        <v>43115</v>
      </c>
      <c r="C183" s="226" t="s">
        <v>270</v>
      </c>
      <c r="D183" s="226" t="s">
        <v>33</v>
      </c>
      <c r="E183" s="226" t="s">
        <v>273</v>
      </c>
      <c r="F183" s="226" t="s">
        <v>35</v>
      </c>
      <c r="G183" s="226" t="s">
        <v>94</v>
      </c>
      <c r="H183" s="226" t="s">
        <v>37</v>
      </c>
      <c r="I183" s="226" t="s">
        <v>31</v>
      </c>
      <c r="J183" s="405">
        <v>43131</v>
      </c>
      <c r="K183" s="226" t="s">
        <v>70</v>
      </c>
      <c r="L183" s="226">
        <v>30</v>
      </c>
      <c r="M183" s="406">
        <v>60</v>
      </c>
    </row>
    <row r="184" spans="1:13" x14ac:dyDescent="0.25">
      <c r="A184" s="226" t="s">
        <v>948</v>
      </c>
      <c r="B184" s="405">
        <v>43115</v>
      </c>
      <c r="C184" s="226" t="s">
        <v>270</v>
      </c>
      <c r="D184" s="226" t="s">
        <v>33</v>
      </c>
      <c r="E184" s="226" t="s">
        <v>273</v>
      </c>
      <c r="F184" s="226" t="s">
        <v>35</v>
      </c>
      <c r="G184" s="226" t="s">
        <v>94</v>
      </c>
      <c r="H184" s="226" t="s">
        <v>37</v>
      </c>
      <c r="I184" s="226" t="s">
        <v>31</v>
      </c>
      <c r="J184" s="405">
        <v>43134</v>
      </c>
      <c r="K184" s="226" t="s">
        <v>70</v>
      </c>
      <c r="L184" s="226">
        <v>15</v>
      </c>
      <c r="M184" s="406">
        <v>15</v>
      </c>
    </row>
    <row r="185" spans="1:13" x14ac:dyDescent="0.25">
      <c r="A185" s="226" t="s">
        <v>939</v>
      </c>
      <c r="B185" s="405">
        <v>43115</v>
      </c>
      <c r="C185" s="226" t="s">
        <v>270</v>
      </c>
      <c r="D185" s="226" t="s">
        <v>33</v>
      </c>
      <c r="E185" s="226" t="s">
        <v>273</v>
      </c>
      <c r="F185" s="226" t="s">
        <v>78</v>
      </c>
      <c r="G185" s="226" t="s">
        <v>79</v>
      </c>
      <c r="H185" s="226" t="s">
        <v>37</v>
      </c>
      <c r="I185" s="226" t="s">
        <v>31</v>
      </c>
      <c r="J185" s="405">
        <v>43134</v>
      </c>
      <c r="K185" s="226" t="s">
        <v>70</v>
      </c>
      <c r="L185" s="226">
        <v>15</v>
      </c>
      <c r="M185" s="406">
        <v>15</v>
      </c>
    </row>
    <row r="186" spans="1:13" x14ac:dyDescent="0.25">
      <c r="A186" s="226" t="s">
        <v>645</v>
      </c>
      <c r="B186" s="405">
        <v>43116</v>
      </c>
      <c r="C186" s="226" t="s">
        <v>66</v>
      </c>
      <c r="D186" s="226" t="s">
        <v>69</v>
      </c>
      <c r="E186" s="226" t="s">
        <v>71</v>
      </c>
      <c r="F186" s="226" t="s">
        <v>35</v>
      </c>
      <c r="G186" s="226" t="s">
        <v>36</v>
      </c>
      <c r="H186" s="226" t="s">
        <v>37</v>
      </c>
      <c r="I186" s="226" t="s">
        <v>31</v>
      </c>
      <c r="J186" s="405">
        <v>43117</v>
      </c>
      <c r="K186" s="226" t="s">
        <v>70</v>
      </c>
      <c r="L186" s="226">
        <v>30</v>
      </c>
      <c r="M186" s="406">
        <v>30</v>
      </c>
    </row>
    <row r="187" spans="1:13" x14ac:dyDescent="0.25">
      <c r="A187" s="226" t="s">
        <v>1390</v>
      </c>
      <c r="B187" s="405">
        <v>43116</v>
      </c>
      <c r="C187" s="226" t="s">
        <v>464</v>
      </c>
      <c r="D187" s="226" t="s">
        <v>33</v>
      </c>
      <c r="E187" s="226" t="s">
        <v>467</v>
      </c>
      <c r="F187" s="226" t="s">
        <v>35</v>
      </c>
      <c r="G187" s="226" t="s">
        <v>94</v>
      </c>
      <c r="H187" s="226" t="s">
        <v>37</v>
      </c>
      <c r="I187" s="226" t="s">
        <v>31</v>
      </c>
      <c r="J187" s="405">
        <v>43120</v>
      </c>
      <c r="K187" s="226" t="s">
        <v>106</v>
      </c>
      <c r="L187" s="226">
        <v>7.5</v>
      </c>
      <c r="M187" s="406">
        <v>7.5</v>
      </c>
    </row>
    <row r="188" spans="1:13" x14ac:dyDescent="0.25">
      <c r="A188" s="226" t="s">
        <v>729</v>
      </c>
      <c r="B188" s="405">
        <v>43116</v>
      </c>
      <c r="C188" s="226" t="s">
        <v>120</v>
      </c>
      <c r="D188" s="226" t="s">
        <v>33</v>
      </c>
      <c r="E188" s="226" t="s">
        <v>2625</v>
      </c>
      <c r="F188" s="226" t="s">
        <v>78</v>
      </c>
      <c r="G188" s="226" t="s">
        <v>79</v>
      </c>
      <c r="H188" s="226" t="s">
        <v>37</v>
      </c>
      <c r="I188" s="226" t="s">
        <v>31</v>
      </c>
      <c r="J188" s="405">
        <v>43123</v>
      </c>
      <c r="K188" s="226" t="s">
        <v>38</v>
      </c>
      <c r="L188" s="226">
        <v>30</v>
      </c>
      <c r="M188" s="406">
        <v>30</v>
      </c>
    </row>
    <row r="189" spans="1:13" x14ac:dyDescent="0.25">
      <c r="A189" s="226" t="s">
        <v>729</v>
      </c>
      <c r="B189" s="405">
        <v>43116</v>
      </c>
      <c r="C189" s="226" t="s">
        <v>120</v>
      </c>
      <c r="D189" s="226" t="s">
        <v>33</v>
      </c>
      <c r="E189" s="226" t="s">
        <v>2625</v>
      </c>
      <c r="F189" s="226" t="s">
        <v>78</v>
      </c>
      <c r="G189" s="226" t="s">
        <v>79</v>
      </c>
      <c r="H189" s="226" t="s">
        <v>37</v>
      </c>
      <c r="I189" s="226" t="s">
        <v>31</v>
      </c>
      <c r="J189" s="405">
        <v>43136</v>
      </c>
      <c r="K189" s="226" t="s">
        <v>38</v>
      </c>
      <c r="L189" s="226">
        <v>20.25</v>
      </c>
      <c r="M189" s="406">
        <v>20.25</v>
      </c>
    </row>
    <row r="190" spans="1:13" x14ac:dyDescent="0.25">
      <c r="A190" s="226" t="s">
        <v>729</v>
      </c>
      <c r="B190" s="405">
        <v>43116</v>
      </c>
      <c r="C190" s="226" t="s">
        <v>120</v>
      </c>
      <c r="D190" s="226" t="s">
        <v>33</v>
      </c>
      <c r="E190" s="226" t="s">
        <v>2625</v>
      </c>
      <c r="F190" s="226" t="s">
        <v>35</v>
      </c>
      <c r="G190" s="226" t="s">
        <v>36</v>
      </c>
      <c r="H190" s="226" t="s">
        <v>37</v>
      </c>
      <c r="I190" s="226" t="s">
        <v>31</v>
      </c>
      <c r="J190" s="226" t="s">
        <v>44</v>
      </c>
      <c r="K190" s="226" t="s">
        <v>38</v>
      </c>
      <c r="L190" s="226">
        <v>9.75</v>
      </c>
      <c r="M190" s="406">
        <v>9.75</v>
      </c>
    </row>
    <row r="191" spans="1:13" x14ac:dyDescent="0.25">
      <c r="A191" s="226" t="s">
        <v>729</v>
      </c>
      <c r="B191" s="405">
        <v>43116</v>
      </c>
      <c r="C191" s="226" t="s">
        <v>120</v>
      </c>
      <c r="D191" s="226" t="s">
        <v>33</v>
      </c>
      <c r="E191" s="226" t="s">
        <v>2625</v>
      </c>
      <c r="F191" s="226" t="s">
        <v>35</v>
      </c>
      <c r="G191" s="226" t="s">
        <v>36</v>
      </c>
      <c r="H191" s="226" t="s">
        <v>37</v>
      </c>
      <c r="I191" s="226" t="s">
        <v>31</v>
      </c>
      <c r="J191" s="405">
        <v>43131</v>
      </c>
      <c r="K191" s="226" t="s">
        <v>38</v>
      </c>
      <c r="L191" s="226">
        <v>30</v>
      </c>
      <c r="M191" s="406">
        <v>30</v>
      </c>
    </row>
    <row r="192" spans="1:13" x14ac:dyDescent="0.25">
      <c r="A192" s="226" t="s">
        <v>729</v>
      </c>
      <c r="B192" s="405">
        <v>43116</v>
      </c>
      <c r="C192" s="226" t="s">
        <v>120</v>
      </c>
      <c r="D192" s="226" t="s">
        <v>33</v>
      </c>
      <c r="E192" s="226" t="s">
        <v>2625</v>
      </c>
      <c r="F192" s="226" t="s">
        <v>35</v>
      </c>
      <c r="G192" s="226" t="s">
        <v>36</v>
      </c>
      <c r="H192" s="226" t="s">
        <v>37</v>
      </c>
      <c r="I192" s="226" t="s">
        <v>31</v>
      </c>
      <c r="J192" s="405">
        <v>43133</v>
      </c>
      <c r="K192" s="226" t="s">
        <v>38</v>
      </c>
      <c r="L192" s="226">
        <v>30</v>
      </c>
      <c r="M192" s="406">
        <v>30</v>
      </c>
    </row>
    <row r="193" spans="1:13" x14ac:dyDescent="0.25">
      <c r="A193" s="226" t="s">
        <v>729</v>
      </c>
      <c r="B193" s="405">
        <v>43116</v>
      </c>
      <c r="C193" s="226" t="s">
        <v>120</v>
      </c>
      <c r="D193" s="226" t="s">
        <v>33</v>
      </c>
      <c r="E193" s="226" t="s">
        <v>2625</v>
      </c>
      <c r="F193" s="226" t="s">
        <v>35</v>
      </c>
      <c r="G193" s="226" t="s">
        <v>36</v>
      </c>
      <c r="H193" s="226" t="s">
        <v>37</v>
      </c>
      <c r="I193" s="226" t="s">
        <v>31</v>
      </c>
      <c r="J193" s="405">
        <v>43137</v>
      </c>
      <c r="K193" s="226" t="s">
        <v>38</v>
      </c>
      <c r="L193" s="226">
        <v>30</v>
      </c>
      <c r="M193" s="406">
        <v>30</v>
      </c>
    </row>
    <row r="194" spans="1:13" x14ac:dyDescent="0.25">
      <c r="A194" s="226" t="s">
        <v>729</v>
      </c>
      <c r="B194" s="405">
        <v>43116</v>
      </c>
      <c r="C194" s="226" t="s">
        <v>120</v>
      </c>
      <c r="D194" s="226" t="s">
        <v>33</v>
      </c>
      <c r="E194" s="226" t="s">
        <v>2625</v>
      </c>
      <c r="F194" s="226" t="s">
        <v>35</v>
      </c>
      <c r="G194" s="226" t="s">
        <v>36</v>
      </c>
      <c r="H194" s="226" t="s">
        <v>37</v>
      </c>
      <c r="I194" s="226" t="s">
        <v>31</v>
      </c>
      <c r="J194" s="405">
        <v>43160</v>
      </c>
      <c r="K194" s="226" t="s">
        <v>38</v>
      </c>
      <c r="L194" s="226">
        <v>30</v>
      </c>
      <c r="M194" s="406">
        <v>30</v>
      </c>
    </row>
    <row r="195" spans="1:13" x14ac:dyDescent="0.25">
      <c r="A195" s="226" t="s">
        <v>729</v>
      </c>
      <c r="B195" s="405">
        <v>43124</v>
      </c>
      <c r="C195" s="226" t="s">
        <v>120</v>
      </c>
      <c r="D195" s="226" t="s">
        <v>33</v>
      </c>
      <c r="E195" s="226" t="s">
        <v>2625</v>
      </c>
      <c r="F195" s="226" t="s">
        <v>78</v>
      </c>
      <c r="G195" s="226" t="s">
        <v>79</v>
      </c>
      <c r="H195" s="226" t="s">
        <v>37</v>
      </c>
      <c r="I195" s="226" t="s">
        <v>31</v>
      </c>
      <c r="J195" s="405">
        <v>43125</v>
      </c>
      <c r="K195" s="226" t="s">
        <v>38</v>
      </c>
      <c r="L195" s="226">
        <v>-0.04</v>
      </c>
      <c r="M195" s="406">
        <v>-0.04</v>
      </c>
    </row>
    <row r="196" spans="1:13" x14ac:dyDescent="0.25">
      <c r="A196" s="226" t="s">
        <v>773</v>
      </c>
      <c r="B196" s="405">
        <v>43116</v>
      </c>
      <c r="C196" s="226" t="s">
        <v>138</v>
      </c>
      <c r="D196" s="226" t="s">
        <v>33</v>
      </c>
      <c r="E196" s="226" t="s">
        <v>3725</v>
      </c>
      <c r="F196" s="226" t="s">
        <v>61</v>
      </c>
      <c r="G196" s="226" t="s">
        <v>62</v>
      </c>
      <c r="H196" s="226" t="s">
        <v>37</v>
      </c>
      <c r="I196" s="226" t="s">
        <v>31</v>
      </c>
      <c r="J196" s="405">
        <v>43129</v>
      </c>
      <c r="K196" s="226" t="s">
        <v>38</v>
      </c>
      <c r="L196" s="226">
        <v>1.5</v>
      </c>
      <c r="M196" s="406">
        <v>1.5</v>
      </c>
    </row>
    <row r="197" spans="1:13" x14ac:dyDescent="0.25">
      <c r="A197" s="226" t="s">
        <v>1590</v>
      </c>
      <c r="B197" s="405">
        <v>43117</v>
      </c>
      <c r="C197" s="226" t="s">
        <v>46</v>
      </c>
      <c r="D197" s="226" t="s">
        <v>33</v>
      </c>
      <c r="E197" s="226" t="s">
        <v>548</v>
      </c>
      <c r="F197" s="226" t="s">
        <v>35</v>
      </c>
      <c r="G197" s="226" t="s">
        <v>36</v>
      </c>
      <c r="H197" s="226" t="s">
        <v>37</v>
      </c>
      <c r="I197" s="226" t="s">
        <v>31</v>
      </c>
      <c r="J197" s="405">
        <v>43119</v>
      </c>
      <c r="K197" s="226" t="s">
        <v>50</v>
      </c>
      <c r="L197" s="226">
        <v>30</v>
      </c>
      <c r="M197" s="406">
        <v>30</v>
      </c>
    </row>
    <row r="198" spans="1:13" x14ac:dyDescent="0.25">
      <c r="A198" s="226" t="s">
        <v>1464</v>
      </c>
      <c r="B198" s="405">
        <v>43117</v>
      </c>
      <c r="C198" s="226" t="s">
        <v>480</v>
      </c>
      <c r="D198" s="226" t="s">
        <v>33</v>
      </c>
      <c r="E198" s="226" t="s">
        <v>482</v>
      </c>
      <c r="F198" s="226" t="s">
        <v>35</v>
      </c>
      <c r="G198" s="226" t="s">
        <v>36</v>
      </c>
      <c r="H198" s="226" t="s">
        <v>37</v>
      </c>
      <c r="I198" s="226" t="s">
        <v>68</v>
      </c>
      <c r="J198" s="405">
        <v>43117</v>
      </c>
      <c r="K198" s="226" t="s">
        <v>86</v>
      </c>
      <c r="L198" s="226">
        <v>24</v>
      </c>
      <c r="M198" s="406">
        <v>24</v>
      </c>
    </row>
    <row r="199" spans="1:13" x14ac:dyDescent="0.25">
      <c r="A199" s="226" t="s">
        <v>1004</v>
      </c>
      <c r="B199" s="405">
        <v>43117</v>
      </c>
      <c r="C199" s="226" t="s">
        <v>309</v>
      </c>
      <c r="D199" s="226" t="s">
        <v>105</v>
      </c>
      <c r="E199" s="226" t="s">
        <v>313</v>
      </c>
      <c r="F199" s="226" t="s">
        <v>35</v>
      </c>
      <c r="G199" s="226" t="s">
        <v>94</v>
      </c>
      <c r="H199" s="226" t="s">
        <v>37</v>
      </c>
      <c r="I199" s="226" t="s">
        <v>311</v>
      </c>
      <c r="J199" s="405">
        <v>43121</v>
      </c>
      <c r="K199" s="226" t="s">
        <v>106</v>
      </c>
      <c r="L199" s="226">
        <v>31.5</v>
      </c>
      <c r="M199" s="406">
        <v>31.5</v>
      </c>
    </row>
    <row r="200" spans="1:13" x14ac:dyDescent="0.25">
      <c r="A200" s="226" t="s">
        <v>815</v>
      </c>
      <c r="B200" s="405">
        <v>43117</v>
      </c>
      <c r="C200" s="226" t="s">
        <v>172</v>
      </c>
      <c r="D200" s="226" t="s">
        <v>33</v>
      </c>
      <c r="E200" s="226" t="s">
        <v>182</v>
      </c>
      <c r="F200" s="226" t="s">
        <v>35</v>
      </c>
      <c r="G200" s="226" t="s">
        <v>175</v>
      </c>
      <c r="H200" s="226" t="s">
        <v>37</v>
      </c>
      <c r="I200" s="226" t="s">
        <v>31</v>
      </c>
      <c r="J200" s="405">
        <v>43121</v>
      </c>
      <c r="K200" s="226" t="s">
        <v>106</v>
      </c>
      <c r="L200" s="226">
        <v>20.25</v>
      </c>
      <c r="M200" s="406">
        <v>20.25</v>
      </c>
    </row>
    <row r="201" spans="1:13" x14ac:dyDescent="0.25">
      <c r="A201" s="226" t="s">
        <v>1039</v>
      </c>
      <c r="B201" s="405">
        <v>43117</v>
      </c>
      <c r="C201" s="226" t="s">
        <v>316</v>
      </c>
      <c r="D201" s="226" t="s">
        <v>33</v>
      </c>
      <c r="E201" s="226" t="s">
        <v>321</v>
      </c>
      <c r="F201" s="226" t="s">
        <v>35</v>
      </c>
      <c r="G201" s="226" t="s">
        <v>175</v>
      </c>
      <c r="H201" s="226" t="s">
        <v>37</v>
      </c>
      <c r="I201" s="226" t="s">
        <v>93</v>
      </c>
      <c r="J201" s="405">
        <v>43124</v>
      </c>
      <c r="K201" s="226" t="s">
        <v>38</v>
      </c>
      <c r="L201" s="226">
        <v>9.75</v>
      </c>
      <c r="M201" s="406">
        <v>9.75</v>
      </c>
    </row>
    <row r="202" spans="1:13" x14ac:dyDescent="0.25">
      <c r="A202" s="226" t="s">
        <v>1363</v>
      </c>
      <c r="B202" s="405">
        <v>43117</v>
      </c>
      <c r="C202" s="226" t="s">
        <v>435</v>
      </c>
      <c r="D202" s="226" t="s">
        <v>33</v>
      </c>
      <c r="E202" s="226" t="s">
        <v>438</v>
      </c>
      <c r="F202" s="226" t="s">
        <v>35</v>
      </c>
      <c r="G202" s="226" t="s">
        <v>94</v>
      </c>
      <c r="H202" s="226" t="s">
        <v>37</v>
      </c>
      <c r="I202" s="226" t="s">
        <v>311</v>
      </c>
      <c r="J202" s="405">
        <v>43121</v>
      </c>
      <c r="K202" s="226" t="s">
        <v>38</v>
      </c>
      <c r="L202" s="226">
        <v>30</v>
      </c>
      <c r="M202" s="406">
        <v>30</v>
      </c>
    </row>
    <row r="203" spans="1:13" x14ac:dyDescent="0.25">
      <c r="A203" s="226" t="s">
        <v>1365</v>
      </c>
      <c r="B203" s="405">
        <v>43117</v>
      </c>
      <c r="C203" s="226" t="s">
        <v>435</v>
      </c>
      <c r="D203" s="226" t="s">
        <v>33</v>
      </c>
      <c r="E203" s="226" t="s">
        <v>439</v>
      </c>
      <c r="F203" s="226" t="s">
        <v>35</v>
      </c>
      <c r="G203" s="226" t="s">
        <v>94</v>
      </c>
      <c r="H203" s="226" t="s">
        <v>37</v>
      </c>
      <c r="I203" s="226" t="s">
        <v>311</v>
      </c>
      <c r="J203" s="405">
        <v>43130</v>
      </c>
      <c r="K203" s="226" t="s">
        <v>38</v>
      </c>
      <c r="L203" s="226">
        <v>30</v>
      </c>
      <c r="M203" s="406">
        <v>30</v>
      </c>
    </row>
    <row r="204" spans="1:13" x14ac:dyDescent="0.25">
      <c r="A204" s="226" t="s">
        <v>1365</v>
      </c>
      <c r="B204" s="405">
        <v>43117</v>
      </c>
      <c r="C204" s="226" t="s">
        <v>435</v>
      </c>
      <c r="D204" s="226" t="s">
        <v>33</v>
      </c>
      <c r="E204" s="226" t="s">
        <v>439</v>
      </c>
      <c r="F204" s="226" t="s">
        <v>35</v>
      </c>
      <c r="G204" s="226" t="s">
        <v>94</v>
      </c>
      <c r="H204" s="226" t="s">
        <v>37</v>
      </c>
      <c r="I204" s="226" t="s">
        <v>311</v>
      </c>
      <c r="J204" s="405">
        <v>43134</v>
      </c>
      <c r="K204" s="226" t="s">
        <v>38</v>
      </c>
      <c r="L204" s="226">
        <v>30</v>
      </c>
      <c r="M204" s="406">
        <v>30</v>
      </c>
    </row>
    <row r="205" spans="1:13" x14ac:dyDescent="0.25">
      <c r="A205" s="226" t="s">
        <v>1365</v>
      </c>
      <c r="B205" s="405">
        <v>43117</v>
      </c>
      <c r="C205" s="226" t="s">
        <v>435</v>
      </c>
      <c r="D205" s="226" t="s">
        <v>33</v>
      </c>
      <c r="E205" s="226" t="s">
        <v>439</v>
      </c>
      <c r="F205" s="226" t="s">
        <v>35</v>
      </c>
      <c r="G205" s="226" t="s">
        <v>94</v>
      </c>
      <c r="H205" s="226" t="s">
        <v>37</v>
      </c>
      <c r="I205" s="226" t="s">
        <v>311</v>
      </c>
      <c r="J205" s="405">
        <v>43171</v>
      </c>
      <c r="K205" s="226" t="s">
        <v>38</v>
      </c>
      <c r="L205" s="226">
        <v>30</v>
      </c>
      <c r="M205" s="406">
        <v>30</v>
      </c>
    </row>
    <row r="206" spans="1:13" x14ac:dyDescent="0.25">
      <c r="A206" s="226" t="s">
        <v>1366</v>
      </c>
      <c r="B206" s="405">
        <v>43117</v>
      </c>
      <c r="C206" s="226" t="s">
        <v>435</v>
      </c>
      <c r="D206" s="226" t="s">
        <v>33</v>
      </c>
      <c r="E206" s="226" t="s">
        <v>440</v>
      </c>
      <c r="F206" s="226" t="s">
        <v>35</v>
      </c>
      <c r="G206" s="226" t="s">
        <v>94</v>
      </c>
      <c r="H206" s="226" t="s">
        <v>37</v>
      </c>
      <c r="I206" s="226" t="s">
        <v>311</v>
      </c>
      <c r="J206" s="405">
        <v>43157</v>
      </c>
      <c r="K206" s="226" t="s">
        <v>38</v>
      </c>
      <c r="L206" s="226">
        <v>30</v>
      </c>
      <c r="M206" s="406">
        <v>30</v>
      </c>
    </row>
    <row r="207" spans="1:13" x14ac:dyDescent="0.25">
      <c r="A207" s="226" t="s">
        <v>1366</v>
      </c>
      <c r="B207" s="405">
        <v>43117</v>
      </c>
      <c r="C207" s="226" t="s">
        <v>435</v>
      </c>
      <c r="D207" s="226" t="s">
        <v>33</v>
      </c>
      <c r="E207" s="226" t="s">
        <v>440</v>
      </c>
      <c r="F207" s="226" t="s">
        <v>35</v>
      </c>
      <c r="G207" s="226" t="s">
        <v>94</v>
      </c>
      <c r="H207" s="226" t="s">
        <v>37</v>
      </c>
      <c r="I207" s="226" t="s">
        <v>311</v>
      </c>
      <c r="J207" s="405">
        <v>43172</v>
      </c>
      <c r="K207" s="226" t="s">
        <v>38</v>
      </c>
      <c r="L207" s="226">
        <v>30</v>
      </c>
      <c r="M207" s="406">
        <v>30</v>
      </c>
    </row>
    <row r="208" spans="1:13" x14ac:dyDescent="0.25">
      <c r="A208" s="226" t="s">
        <v>1366</v>
      </c>
      <c r="B208" s="405">
        <v>43117</v>
      </c>
      <c r="C208" s="226" t="s">
        <v>435</v>
      </c>
      <c r="D208" s="226" t="s">
        <v>33</v>
      </c>
      <c r="E208" s="226" t="s">
        <v>440</v>
      </c>
      <c r="F208" s="226" t="s">
        <v>35</v>
      </c>
      <c r="G208" s="226" t="s">
        <v>94</v>
      </c>
      <c r="H208" s="226" t="s">
        <v>37</v>
      </c>
      <c r="I208" s="226" t="s">
        <v>311</v>
      </c>
      <c r="J208" s="405">
        <v>43174</v>
      </c>
      <c r="K208" s="226" t="s">
        <v>38</v>
      </c>
      <c r="L208" s="226">
        <v>30</v>
      </c>
      <c r="M208" s="406">
        <v>30</v>
      </c>
    </row>
    <row r="209" spans="1:13" x14ac:dyDescent="0.25">
      <c r="A209" s="226" t="s">
        <v>1593</v>
      </c>
      <c r="B209" s="405">
        <v>43118</v>
      </c>
      <c r="C209" s="226" t="s">
        <v>46</v>
      </c>
      <c r="D209" s="226" t="s">
        <v>549</v>
      </c>
      <c r="E209" s="226" t="s">
        <v>552</v>
      </c>
      <c r="F209" s="226" t="s">
        <v>35</v>
      </c>
      <c r="G209" s="226" t="s">
        <v>94</v>
      </c>
      <c r="H209" s="226" t="s">
        <v>37</v>
      </c>
      <c r="I209" s="226" t="s">
        <v>31</v>
      </c>
      <c r="J209" s="405">
        <v>43121</v>
      </c>
      <c r="K209" s="226" t="s">
        <v>50</v>
      </c>
      <c r="L209" s="226">
        <v>30</v>
      </c>
      <c r="M209" s="406">
        <v>30</v>
      </c>
    </row>
    <row r="210" spans="1:13" x14ac:dyDescent="0.25">
      <c r="A210" s="226" t="s">
        <v>1253</v>
      </c>
      <c r="B210" s="405">
        <v>43118</v>
      </c>
      <c r="C210" s="226" t="s">
        <v>406</v>
      </c>
      <c r="D210" s="226" t="s">
        <v>105</v>
      </c>
      <c r="E210" s="226" t="s">
        <v>45</v>
      </c>
      <c r="F210" s="226" t="s">
        <v>35</v>
      </c>
      <c r="G210" s="226" t="s">
        <v>94</v>
      </c>
      <c r="H210" s="226" t="s">
        <v>37</v>
      </c>
      <c r="I210" s="226" t="s">
        <v>31</v>
      </c>
      <c r="J210" s="405">
        <v>43130</v>
      </c>
      <c r="K210" s="226" t="s">
        <v>106</v>
      </c>
      <c r="L210" s="226">
        <v>30</v>
      </c>
      <c r="M210" s="406">
        <v>30</v>
      </c>
    </row>
    <row r="211" spans="1:13" x14ac:dyDescent="0.25">
      <c r="A211" s="226" t="s">
        <v>1253</v>
      </c>
      <c r="B211" s="405">
        <v>43118</v>
      </c>
      <c r="C211" s="226" t="s">
        <v>406</v>
      </c>
      <c r="D211" s="226" t="s">
        <v>105</v>
      </c>
      <c r="E211" s="226" t="s">
        <v>45</v>
      </c>
      <c r="F211" s="226" t="s">
        <v>35</v>
      </c>
      <c r="G211" s="226" t="s">
        <v>94</v>
      </c>
      <c r="H211" s="226" t="s">
        <v>37</v>
      </c>
      <c r="I211" s="226" t="s">
        <v>31</v>
      </c>
      <c r="J211" s="405">
        <v>43131</v>
      </c>
      <c r="K211" s="226" t="s">
        <v>106</v>
      </c>
      <c r="L211" s="226">
        <v>30</v>
      </c>
      <c r="M211" s="406">
        <v>30</v>
      </c>
    </row>
    <row r="212" spans="1:13" x14ac:dyDescent="0.25">
      <c r="A212" s="226" t="s">
        <v>1253</v>
      </c>
      <c r="B212" s="405">
        <v>43118</v>
      </c>
      <c r="C212" s="226" t="s">
        <v>406</v>
      </c>
      <c r="D212" s="226" t="s">
        <v>105</v>
      </c>
      <c r="E212" s="226" t="s">
        <v>45</v>
      </c>
      <c r="F212" s="226" t="s">
        <v>35</v>
      </c>
      <c r="G212" s="226" t="s">
        <v>94</v>
      </c>
      <c r="H212" s="226" t="s">
        <v>37</v>
      </c>
      <c r="I212" s="226" t="s">
        <v>31</v>
      </c>
      <c r="J212" s="405">
        <v>43136</v>
      </c>
      <c r="K212" s="226" t="s">
        <v>106</v>
      </c>
      <c r="L212" s="226">
        <v>30</v>
      </c>
      <c r="M212" s="406">
        <v>60</v>
      </c>
    </row>
    <row r="213" spans="1:13" x14ac:dyDescent="0.25">
      <c r="A213" s="226" t="s">
        <v>678</v>
      </c>
      <c r="B213" s="405">
        <v>43118</v>
      </c>
      <c r="C213" s="226" t="s">
        <v>90</v>
      </c>
      <c r="D213" s="226" t="s">
        <v>33</v>
      </c>
      <c r="E213" s="226" t="s">
        <v>2636</v>
      </c>
      <c r="F213" s="226" t="s">
        <v>35</v>
      </c>
      <c r="G213" s="226" t="s">
        <v>94</v>
      </c>
      <c r="H213" s="226" t="s">
        <v>37</v>
      </c>
      <c r="I213" s="226" t="s">
        <v>31</v>
      </c>
      <c r="J213" s="405">
        <v>43122</v>
      </c>
      <c r="K213" s="226" t="s">
        <v>50</v>
      </c>
      <c r="L213" s="226">
        <v>30</v>
      </c>
      <c r="M213" s="406">
        <v>30</v>
      </c>
    </row>
    <row r="214" spans="1:13" x14ac:dyDescent="0.25">
      <c r="A214" s="226" t="s">
        <v>678</v>
      </c>
      <c r="B214" s="405">
        <v>43118</v>
      </c>
      <c r="C214" s="226" t="s">
        <v>90</v>
      </c>
      <c r="D214" s="226" t="s">
        <v>33</v>
      </c>
      <c r="E214" s="226" t="s">
        <v>2636</v>
      </c>
      <c r="F214" s="226" t="s">
        <v>35</v>
      </c>
      <c r="G214" s="226" t="s">
        <v>94</v>
      </c>
      <c r="H214" s="226" t="s">
        <v>37</v>
      </c>
      <c r="I214" s="226" t="s">
        <v>31</v>
      </c>
      <c r="J214" s="405">
        <v>43125</v>
      </c>
      <c r="K214" s="226" t="s">
        <v>50</v>
      </c>
      <c r="L214" s="226">
        <v>30</v>
      </c>
      <c r="M214" s="406">
        <v>30</v>
      </c>
    </row>
    <row r="215" spans="1:13" x14ac:dyDescent="0.25">
      <c r="A215" s="226" t="s">
        <v>678</v>
      </c>
      <c r="B215" s="405">
        <v>43118</v>
      </c>
      <c r="C215" s="226" t="s">
        <v>90</v>
      </c>
      <c r="D215" s="226" t="s">
        <v>33</v>
      </c>
      <c r="E215" s="226" t="s">
        <v>2636</v>
      </c>
      <c r="F215" s="226" t="s">
        <v>35</v>
      </c>
      <c r="G215" s="226" t="s">
        <v>94</v>
      </c>
      <c r="H215" s="226" t="s">
        <v>37</v>
      </c>
      <c r="I215" s="226" t="s">
        <v>31</v>
      </c>
      <c r="J215" s="405">
        <v>43130</v>
      </c>
      <c r="K215" s="226" t="s">
        <v>50</v>
      </c>
      <c r="L215" s="226">
        <v>20.25</v>
      </c>
      <c r="M215" s="406">
        <v>20.25</v>
      </c>
    </row>
    <row r="216" spans="1:13" x14ac:dyDescent="0.25">
      <c r="A216" s="226" t="s">
        <v>678</v>
      </c>
      <c r="B216" s="405">
        <v>43118</v>
      </c>
      <c r="C216" s="226" t="s">
        <v>90</v>
      </c>
      <c r="D216" s="226" t="s">
        <v>33</v>
      </c>
      <c r="E216" s="226" t="s">
        <v>2636</v>
      </c>
      <c r="F216" s="226" t="s">
        <v>35</v>
      </c>
      <c r="G216" s="226" t="s">
        <v>94</v>
      </c>
      <c r="H216" s="226" t="s">
        <v>37</v>
      </c>
      <c r="I216" s="226" t="s">
        <v>31</v>
      </c>
      <c r="J216" s="405">
        <v>43155</v>
      </c>
      <c r="K216" s="226" t="s">
        <v>50</v>
      </c>
      <c r="L216" s="226">
        <v>30</v>
      </c>
      <c r="M216" s="406">
        <v>30</v>
      </c>
    </row>
    <row r="217" spans="1:13" x14ac:dyDescent="0.25">
      <c r="A217" s="226" t="s">
        <v>678</v>
      </c>
      <c r="B217" s="405">
        <v>43118</v>
      </c>
      <c r="C217" s="226" t="s">
        <v>90</v>
      </c>
      <c r="D217" s="226" t="s">
        <v>33</v>
      </c>
      <c r="E217" s="226" t="s">
        <v>2636</v>
      </c>
      <c r="F217" s="226" t="s">
        <v>35</v>
      </c>
      <c r="G217" s="226" t="s">
        <v>94</v>
      </c>
      <c r="H217" s="226" t="s">
        <v>37</v>
      </c>
      <c r="I217" s="226" t="s">
        <v>31</v>
      </c>
      <c r="J217" s="405">
        <v>43157</v>
      </c>
      <c r="K217" s="226" t="s">
        <v>50</v>
      </c>
      <c r="L217" s="226">
        <v>9.75</v>
      </c>
      <c r="M217" s="406">
        <v>9.75</v>
      </c>
    </row>
    <row r="218" spans="1:13" x14ac:dyDescent="0.25">
      <c r="A218" s="226" t="s">
        <v>1283</v>
      </c>
      <c r="B218" s="405">
        <v>43118</v>
      </c>
      <c r="C218" s="226" t="s">
        <v>412</v>
      </c>
      <c r="D218" s="226" t="s">
        <v>69</v>
      </c>
      <c r="E218" s="226">
        <v>201801183</v>
      </c>
      <c r="F218" s="226" t="s">
        <v>35</v>
      </c>
      <c r="G218" s="226" t="s">
        <v>36</v>
      </c>
      <c r="H218" s="226" t="s">
        <v>37</v>
      </c>
      <c r="I218" s="226" t="s">
        <v>31</v>
      </c>
      <c r="J218" s="405">
        <v>43134</v>
      </c>
      <c r="K218" s="226" t="s">
        <v>70</v>
      </c>
      <c r="L218" s="226">
        <v>30</v>
      </c>
      <c r="M218" s="406">
        <v>30</v>
      </c>
    </row>
    <row r="219" spans="1:13" x14ac:dyDescent="0.25">
      <c r="A219" s="226" t="s">
        <v>1283</v>
      </c>
      <c r="B219" s="405">
        <v>43118</v>
      </c>
      <c r="C219" s="226" t="s">
        <v>412</v>
      </c>
      <c r="D219" s="226" t="s">
        <v>69</v>
      </c>
      <c r="E219" s="226">
        <v>201801183</v>
      </c>
      <c r="F219" s="226" t="s">
        <v>35</v>
      </c>
      <c r="G219" s="226" t="s">
        <v>94</v>
      </c>
      <c r="H219" s="226" t="s">
        <v>37</v>
      </c>
      <c r="I219" s="226" t="s">
        <v>31</v>
      </c>
      <c r="J219" s="405">
        <v>43120</v>
      </c>
      <c r="K219" s="226" t="s">
        <v>70</v>
      </c>
      <c r="L219" s="226">
        <v>30</v>
      </c>
      <c r="M219" s="406">
        <v>30</v>
      </c>
    </row>
    <row r="220" spans="1:13" x14ac:dyDescent="0.25">
      <c r="A220" s="226" t="s">
        <v>1283</v>
      </c>
      <c r="B220" s="405">
        <v>43118</v>
      </c>
      <c r="C220" s="226" t="s">
        <v>412</v>
      </c>
      <c r="D220" s="226" t="s">
        <v>69</v>
      </c>
      <c r="E220" s="226">
        <v>201801183</v>
      </c>
      <c r="F220" s="226" t="s">
        <v>35</v>
      </c>
      <c r="G220" s="226" t="s">
        <v>94</v>
      </c>
      <c r="H220" s="226" t="s">
        <v>37</v>
      </c>
      <c r="I220" s="226" t="s">
        <v>31</v>
      </c>
      <c r="J220" s="405">
        <v>43124</v>
      </c>
      <c r="K220" s="226" t="s">
        <v>70</v>
      </c>
      <c r="L220" s="226">
        <v>30</v>
      </c>
      <c r="M220" s="406">
        <v>30</v>
      </c>
    </row>
    <row r="221" spans="1:13" x14ac:dyDescent="0.25">
      <c r="A221" s="226" t="s">
        <v>1283</v>
      </c>
      <c r="B221" s="405">
        <v>43118</v>
      </c>
      <c r="C221" s="226" t="s">
        <v>412</v>
      </c>
      <c r="D221" s="226" t="s">
        <v>69</v>
      </c>
      <c r="E221" s="226">
        <v>201801183</v>
      </c>
      <c r="F221" s="226" t="s">
        <v>35</v>
      </c>
      <c r="G221" s="226" t="s">
        <v>94</v>
      </c>
      <c r="H221" s="226" t="s">
        <v>37</v>
      </c>
      <c r="I221" s="226" t="s">
        <v>31</v>
      </c>
      <c r="J221" s="405">
        <v>43127</v>
      </c>
      <c r="K221" s="226" t="s">
        <v>70</v>
      </c>
      <c r="L221" s="226">
        <v>30</v>
      </c>
      <c r="M221" s="406">
        <v>30</v>
      </c>
    </row>
    <row r="222" spans="1:13" x14ac:dyDescent="0.25">
      <c r="A222" s="226" t="s">
        <v>1283</v>
      </c>
      <c r="B222" s="405">
        <v>43118</v>
      </c>
      <c r="C222" s="226" t="s">
        <v>412</v>
      </c>
      <c r="D222" s="226" t="s">
        <v>69</v>
      </c>
      <c r="E222" s="226">
        <v>201801183</v>
      </c>
      <c r="F222" s="226" t="s">
        <v>35</v>
      </c>
      <c r="G222" s="226" t="s">
        <v>94</v>
      </c>
      <c r="H222" s="226" t="s">
        <v>37</v>
      </c>
      <c r="I222" s="226" t="s">
        <v>31</v>
      </c>
      <c r="J222" s="405">
        <v>43129</v>
      </c>
      <c r="K222" s="226" t="s">
        <v>70</v>
      </c>
      <c r="L222" s="226">
        <v>30</v>
      </c>
      <c r="M222" s="406">
        <v>30</v>
      </c>
    </row>
    <row r="223" spans="1:13" x14ac:dyDescent="0.25">
      <c r="A223" s="226" t="s">
        <v>1283</v>
      </c>
      <c r="B223" s="405">
        <v>43118</v>
      </c>
      <c r="C223" s="226" t="s">
        <v>412</v>
      </c>
      <c r="D223" s="226" t="s">
        <v>69</v>
      </c>
      <c r="E223" s="226">
        <v>201801183</v>
      </c>
      <c r="F223" s="226" t="s">
        <v>35</v>
      </c>
      <c r="G223" s="226" t="s">
        <v>94</v>
      </c>
      <c r="H223" s="226" t="s">
        <v>37</v>
      </c>
      <c r="I223" s="226" t="s">
        <v>31</v>
      </c>
      <c r="J223" s="405">
        <v>43134</v>
      </c>
      <c r="K223" s="226" t="s">
        <v>70</v>
      </c>
      <c r="L223" s="226">
        <v>30</v>
      </c>
      <c r="M223" s="406">
        <v>30</v>
      </c>
    </row>
    <row r="224" spans="1:13" x14ac:dyDescent="0.25">
      <c r="A224" s="226" t="s">
        <v>1283</v>
      </c>
      <c r="B224" s="405">
        <v>43131</v>
      </c>
      <c r="C224" s="226" t="s">
        <v>412</v>
      </c>
      <c r="D224" s="226" t="s">
        <v>69</v>
      </c>
      <c r="E224" s="226">
        <v>201801183</v>
      </c>
      <c r="F224" s="226" t="s">
        <v>35</v>
      </c>
      <c r="G224" s="226" t="s">
        <v>94</v>
      </c>
      <c r="H224" s="226" t="s">
        <v>37</v>
      </c>
      <c r="I224" s="226" t="s">
        <v>31</v>
      </c>
      <c r="J224" s="405">
        <v>43137</v>
      </c>
      <c r="K224" s="226" t="s">
        <v>70</v>
      </c>
      <c r="L224" s="226">
        <v>30</v>
      </c>
      <c r="M224" s="406">
        <v>30</v>
      </c>
    </row>
    <row r="225" spans="1:13" x14ac:dyDescent="0.25">
      <c r="A225" s="226" t="s">
        <v>1603</v>
      </c>
      <c r="B225" s="405">
        <v>43118</v>
      </c>
      <c r="C225" s="226" t="s">
        <v>556</v>
      </c>
      <c r="D225" s="226" t="s">
        <v>33</v>
      </c>
      <c r="E225" s="226" t="s">
        <v>558</v>
      </c>
      <c r="F225" s="226" t="s">
        <v>78</v>
      </c>
      <c r="G225" s="226" t="s">
        <v>80</v>
      </c>
      <c r="H225" s="226" t="s">
        <v>37</v>
      </c>
      <c r="I225" s="226" t="s">
        <v>31</v>
      </c>
      <c r="J225" s="405">
        <v>43119</v>
      </c>
      <c r="K225" s="226" t="s">
        <v>86</v>
      </c>
      <c r="L225" s="226">
        <v>9.75</v>
      </c>
      <c r="M225" s="406">
        <v>9.75</v>
      </c>
    </row>
    <row r="226" spans="1:13" x14ac:dyDescent="0.25">
      <c r="A226" s="226" t="s">
        <v>1503</v>
      </c>
      <c r="B226" s="405">
        <v>43119</v>
      </c>
      <c r="C226" s="226" t="s">
        <v>508</v>
      </c>
      <c r="D226" s="226" t="s">
        <v>33</v>
      </c>
      <c r="E226" s="226" t="s">
        <v>517</v>
      </c>
      <c r="F226" s="226" t="s">
        <v>78</v>
      </c>
      <c r="G226" s="226" t="s">
        <v>79</v>
      </c>
      <c r="H226" s="226" t="s">
        <v>37</v>
      </c>
      <c r="I226" s="226" t="s">
        <v>31</v>
      </c>
      <c r="J226" s="405">
        <v>43129</v>
      </c>
      <c r="K226" s="226" t="s">
        <v>86</v>
      </c>
      <c r="L226" s="226">
        <v>24</v>
      </c>
      <c r="M226" s="406">
        <v>24</v>
      </c>
    </row>
    <row r="227" spans="1:13" x14ac:dyDescent="0.25">
      <c r="A227" s="226" t="s">
        <v>1503</v>
      </c>
      <c r="B227" s="405">
        <v>43119</v>
      </c>
      <c r="C227" s="226" t="s">
        <v>508</v>
      </c>
      <c r="D227" s="226" t="s">
        <v>33</v>
      </c>
      <c r="E227" s="226" t="s">
        <v>517</v>
      </c>
      <c r="F227" s="226" t="s">
        <v>35</v>
      </c>
      <c r="G227" s="226" t="s">
        <v>94</v>
      </c>
      <c r="H227" s="226" t="s">
        <v>37</v>
      </c>
      <c r="I227" s="226" t="s">
        <v>31</v>
      </c>
      <c r="J227" s="405">
        <v>43120</v>
      </c>
      <c r="K227" s="226" t="s">
        <v>86</v>
      </c>
      <c r="L227" s="226">
        <v>24</v>
      </c>
      <c r="M227" s="406">
        <v>24</v>
      </c>
    </row>
    <row r="228" spans="1:13" x14ac:dyDescent="0.25">
      <c r="A228" s="226" t="s">
        <v>1503</v>
      </c>
      <c r="B228" s="405">
        <v>43119</v>
      </c>
      <c r="C228" s="226" t="s">
        <v>508</v>
      </c>
      <c r="D228" s="226" t="s">
        <v>33</v>
      </c>
      <c r="E228" s="226" t="s">
        <v>517</v>
      </c>
      <c r="F228" s="226" t="s">
        <v>35</v>
      </c>
      <c r="G228" s="226" t="s">
        <v>94</v>
      </c>
      <c r="H228" s="226" t="s">
        <v>37</v>
      </c>
      <c r="I228" s="226" t="s">
        <v>31</v>
      </c>
      <c r="J228" s="405">
        <v>43121</v>
      </c>
      <c r="K228" s="226" t="s">
        <v>86</v>
      </c>
      <c r="L228" s="226">
        <v>12</v>
      </c>
      <c r="M228" s="406">
        <v>12</v>
      </c>
    </row>
    <row r="229" spans="1:13" x14ac:dyDescent="0.25">
      <c r="A229" s="226" t="s">
        <v>1503</v>
      </c>
      <c r="B229" s="405">
        <v>43119</v>
      </c>
      <c r="C229" s="226" t="s">
        <v>508</v>
      </c>
      <c r="D229" s="226" t="s">
        <v>33</v>
      </c>
      <c r="E229" s="226" t="s">
        <v>517</v>
      </c>
      <c r="F229" s="226" t="s">
        <v>35</v>
      </c>
      <c r="G229" s="226" t="s">
        <v>94</v>
      </c>
      <c r="H229" s="226" t="s">
        <v>37</v>
      </c>
      <c r="I229" s="226" t="s">
        <v>31</v>
      </c>
      <c r="J229" s="405">
        <v>43121</v>
      </c>
      <c r="K229" s="226" t="s">
        <v>86</v>
      </c>
      <c r="L229" s="226">
        <v>30</v>
      </c>
      <c r="M229" s="406">
        <v>30</v>
      </c>
    </row>
    <row r="230" spans="1:13" x14ac:dyDescent="0.25">
      <c r="A230" s="226" t="s">
        <v>1503</v>
      </c>
      <c r="B230" s="405">
        <v>43119</v>
      </c>
      <c r="C230" s="226" t="s">
        <v>508</v>
      </c>
      <c r="D230" s="226" t="s">
        <v>33</v>
      </c>
      <c r="E230" s="226" t="s">
        <v>517</v>
      </c>
      <c r="F230" s="226" t="s">
        <v>35</v>
      </c>
      <c r="G230" s="226" t="s">
        <v>94</v>
      </c>
      <c r="H230" s="226" t="s">
        <v>37</v>
      </c>
      <c r="I230" s="226" t="s">
        <v>31</v>
      </c>
      <c r="J230" s="405">
        <v>43122</v>
      </c>
      <c r="K230" s="226" t="s">
        <v>86</v>
      </c>
      <c r="L230" s="226">
        <v>24</v>
      </c>
      <c r="M230" s="406">
        <v>24</v>
      </c>
    </row>
    <row r="231" spans="1:13" x14ac:dyDescent="0.25">
      <c r="A231" s="226" t="s">
        <v>1597</v>
      </c>
      <c r="B231" s="405">
        <v>43119</v>
      </c>
      <c r="C231" s="226" t="s">
        <v>46</v>
      </c>
      <c r="D231" s="226" t="s">
        <v>549</v>
      </c>
      <c r="E231" s="226" t="s">
        <v>553</v>
      </c>
      <c r="F231" s="226" t="s">
        <v>35</v>
      </c>
      <c r="G231" s="226" t="s">
        <v>94</v>
      </c>
      <c r="H231" s="226" t="s">
        <v>37</v>
      </c>
      <c r="I231" s="226" t="s">
        <v>31</v>
      </c>
      <c r="J231" s="405">
        <v>43125</v>
      </c>
      <c r="K231" s="226" t="s">
        <v>50</v>
      </c>
      <c r="L231" s="226">
        <v>30</v>
      </c>
      <c r="M231" s="406">
        <v>30</v>
      </c>
    </row>
    <row r="232" spans="1:13" x14ac:dyDescent="0.25">
      <c r="A232" s="226" t="s">
        <v>1466</v>
      </c>
      <c r="B232" s="405">
        <v>43119</v>
      </c>
      <c r="C232" s="226" t="s">
        <v>480</v>
      </c>
      <c r="D232" s="226" t="s">
        <v>33</v>
      </c>
      <c r="E232" s="226" t="s">
        <v>482</v>
      </c>
      <c r="F232" s="226" t="s">
        <v>35</v>
      </c>
      <c r="G232" s="226" t="s">
        <v>36</v>
      </c>
      <c r="H232" s="226" t="s">
        <v>37</v>
      </c>
      <c r="I232" s="226" t="s">
        <v>68</v>
      </c>
      <c r="J232" s="405">
        <v>43121</v>
      </c>
      <c r="K232" s="226" t="s">
        <v>86</v>
      </c>
      <c r="L232" s="226">
        <v>24</v>
      </c>
      <c r="M232" s="406">
        <v>24</v>
      </c>
    </row>
    <row r="233" spans="1:13" x14ac:dyDescent="0.25">
      <c r="A233" s="226" t="s">
        <v>818</v>
      </c>
      <c r="B233" s="405">
        <v>43119</v>
      </c>
      <c r="C233" s="226" t="s">
        <v>172</v>
      </c>
      <c r="D233" s="226" t="s">
        <v>33</v>
      </c>
      <c r="E233" s="226" t="s">
        <v>183</v>
      </c>
      <c r="F233" s="226" t="s">
        <v>35</v>
      </c>
      <c r="G233" s="226" t="s">
        <v>175</v>
      </c>
      <c r="H233" s="226" t="s">
        <v>37</v>
      </c>
      <c r="I233" s="226" t="s">
        <v>31</v>
      </c>
      <c r="J233" s="405">
        <v>43123</v>
      </c>
      <c r="K233" s="226" t="s">
        <v>106</v>
      </c>
      <c r="L233" s="226">
        <v>30</v>
      </c>
      <c r="M233" s="406">
        <v>30</v>
      </c>
    </row>
    <row r="234" spans="1:13" x14ac:dyDescent="0.25">
      <c r="A234" s="226" t="s">
        <v>818</v>
      </c>
      <c r="B234" s="405">
        <v>43119</v>
      </c>
      <c r="C234" s="226" t="s">
        <v>172</v>
      </c>
      <c r="D234" s="226" t="s">
        <v>33</v>
      </c>
      <c r="E234" s="226" t="s">
        <v>183</v>
      </c>
      <c r="F234" s="226" t="s">
        <v>35</v>
      </c>
      <c r="G234" s="226" t="s">
        <v>175</v>
      </c>
      <c r="H234" s="226" t="s">
        <v>37</v>
      </c>
      <c r="I234" s="226" t="s">
        <v>31</v>
      </c>
      <c r="J234" s="405">
        <v>43126</v>
      </c>
      <c r="K234" s="226" t="s">
        <v>106</v>
      </c>
      <c r="L234" s="226">
        <v>30</v>
      </c>
      <c r="M234" s="406">
        <v>30</v>
      </c>
    </row>
    <row r="235" spans="1:13" x14ac:dyDescent="0.25">
      <c r="A235" s="226" t="s">
        <v>818</v>
      </c>
      <c r="B235" s="405">
        <v>43119</v>
      </c>
      <c r="C235" s="226" t="s">
        <v>533</v>
      </c>
      <c r="D235" s="226" t="s">
        <v>33</v>
      </c>
      <c r="E235" s="226" t="s">
        <v>535</v>
      </c>
      <c r="F235" s="226" t="s">
        <v>35</v>
      </c>
      <c r="G235" s="226" t="s">
        <v>36</v>
      </c>
      <c r="H235" s="226" t="s">
        <v>37</v>
      </c>
      <c r="I235" s="226" t="s">
        <v>68</v>
      </c>
      <c r="J235" s="405">
        <v>43130</v>
      </c>
      <c r="K235" s="226" t="s">
        <v>70</v>
      </c>
      <c r="L235" s="226">
        <v>30</v>
      </c>
      <c r="M235" s="406">
        <v>30</v>
      </c>
    </row>
    <row r="236" spans="1:13" x14ac:dyDescent="0.25">
      <c r="A236" s="226" t="s">
        <v>818</v>
      </c>
      <c r="B236" s="405">
        <v>43119</v>
      </c>
      <c r="C236" s="226" t="s">
        <v>533</v>
      </c>
      <c r="D236" s="226" t="s">
        <v>33</v>
      </c>
      <c r="E236" s="226" t="s">
        <v>535</v>
      </c>
      <c r="F236" s="226" t="s">
        <v>35</v>
      </c>
      <c r="G236" s="226" t="s">
        <v>36</v>
      </c>
      <c r="H236" s="226" t="s">
        <v>37</v>
      </c>
      <c r="I236" s="226" t="s">
        <v>68</v>
      </c>
      <c r="J236" s="405">
        <v>43134</v>
      </c>
      <c r="K236" s="226" t="s">
        <v>70</v>
      </c>
      <c r="L236" s="226">
        <v>30</v>
      </c>
      <c r="M236" s="406">
        <v>30</v>
      </c>
    </row>
    <row r="237" spans="1:13" x14ac:dyDescent="0.25">
      <c r="A237" s="226" t="s">
        <v>954</v>
      </c>
      <c r="B237" s="405">
        <v>43119</v>
      </c>
      <c r="C237" s="226" t="s">
        <v>275</v>
      </c>
      <c r="D237" s="226" t="s">
        <v>33</v>
      </c>
      <c r="E237" s="226">
        <v>4600044961</v>
      </c>
      <c r="F237" s="226" t="s">
        <v>78</v>
      </c>
      <c r="G237" s="226" t="s">
        <v>79</v>
      </c>
      <c r="H237" s="226" t="s">
        <v>37</v>
      </c>
      <c r="I237" s="226" t="s">
        <v>31</v>
      </c>
      <c r="J237" s="405">
        <v>43122</v>
      </c>
      <c r="K237" s="226" t="s">
        <v>50</v>
      </c>
      <c r="L237" s="226">
        <v>9</v>
      </c>
      <c r="M237" s="406">
        <v>9</v>
      </c>
    </row>
    <row r="238" spans="1:13" x14ac:dyDescent="0.25">
      <c r="A238" s="226" t="s">
        <v>906</v>
      </c>
      <c r="B238" s="405">
        <v>43119</v>
      </c>
      <c r="C238" s="226" t="s">
        <v>246</v>
      </c>
      <c r="D238" s="226" t="s">
        <v>33</v>
      </c>
      <c r="E238" s="226" t="s">
        <v>254</v>
      </c>
      <c r="F238" s="226" t="s">
        <v>35</v>
      </c>
      <c r="G238" s="226" t="s">
        <v>36</v>
      </c>
      <c r="H238" s="226" t="s">
        <v>37</v>
      </c>
      <c r="I238" s="226" t="s">
        <v>31</v>
      </c>
      <c r="J238" s="405">
        <v>43120</v>
      </c>
      <c r="K238" s="226" t="s">
        <v>50</v>
      </c>
      <c r="L238" s="226">
        <v>30</v>
      </c>
      <c r="M238" s="406">
        <v>30</v>
      </c>
    </row>
    <row r="239" spans="1:13" x14ac:dyDescent="0.25">
      <c r="A239" s="226" t="s">
        <v>919</v>
      </c>
      <c r="B239" s="405">
        <v>43119</v>
      </c>
      <c r="C239" s="226" t="s">
        <v>246</v>
      </c>
      <c r="D239" s="226" t="s">
        <v>33</v>
      </c>
      <c r="E239" s="226" t="s">
        <v>255</v>
      </c>
      <c r="F239" s="226" t="s">
        <v>35</v>
      </c>
      <c r="G239" s="226" t="s">
        <v>94</v>
      </c>
      <c r="H239" s="226" t="s">
        <v>37</v>
      </c>
      <c r="I239" s="226" t="s">
        <v>31</v>
      </c>
      <c r="J239" s="405">
        <v>43122</v>
      </c>
      <c r="K239" s="226" t="s">
        <v>50</v>
      </c>
      <c r="L239" s="226">
        <v>30</v>
      </c>
      <c r="M239" s="406">
        <v>30</v>
      </c>
    </row>
    <row r="240" spans="1:13" x14ac:dyDescent="0.25">
      <c r="A240" s="226" t="s">
        <v>919</v>
      </c>
      <c r="B240" s="405">
        <v>43119</v>
      </c>
      <c r="C240" s="226" t="s">
        <v>246</v>
      </c>
      <c r="D240" s="226" t="s">
        <v>33</v>
      </c>
      <c r="E240" s="226" t="s">
        <v>255</v>
      </c>
      <c r="F240" s="226" t="s">
        <v>35</v>
      </c>
      <c r="G240" s="226" t="s">
        <v>94</v>
      </c>
      <c r="H240" s="226" t="s">
        <v>37</v>
      </c>
      <c r="I240" s="226" t="s">
        <v>31</v>
      </c>
      <c r="J240" s="405">
        <v>43125</v>
      </c>
      <c r="K240" s="226" t="s">
        <v>50</v>
      </c>
      <c r="L240" s="226">
        <v>30</v>
      </c>
      <c r="M240" s="406">
        <v>30</v>
      </c>
    </row>
    <row r="241" spans="1:13" x14ac:dyDescent="0.25">
      <c r="A241" s="226" t="s">
        <v>919</v>
      </c>
      <c r="B241" s="405">
        <v>43119</v>
      </c>
      <c r="C241" s="226" t="s">
        <v>246</v>
      </c>
      <c r="D241" s="226" t="s">
        <v>33</v>
      </c>
      <c r="E241" s="226" t="s">
        <v>255</v>
      </c>
      <c r="F241" s="226" t="s">
        <v>35</v>
      </c>
      <c r="G241" s="226" t="s">
        <v>94</v>
      </c>
      <c r="H241" s="226" t="s">
        <v>37</v>
      </c>
      <c r="I241" s="226" t="s">
        <v>31</v>
      </c>
      <c r="J241" s="405">
        <v>43129</v>
      </c>
      <c r="K241" s="226" t="s">
        <v>50</v>
      </c>
      <c r="L241" s="226">
        <v>30</v>
      </c>
      <c r="M241" s="406">
        <v>30</v>
      </c>
    </row>
    <row r="242" spans="1:13" x14ac:dyDescent="0.25">
      <c r="A242" s="226" t="s">
        <v>772</v>
      </c>
      <c r="B242" s="405">
        <v>43119</v>
      </c>
      <c r="C242" s="226" t="s">
        <v>138</v>
      </c>
      <c r="D242" s="226" t="s">
        <v>33</v>
      </c>
      <c r="E242" s="226">
        <v>180070</v>
      </c>
      <c r="F242" s="226" t="s">
        <v>78</v>
      </c>
      <c r="G242" s="226" t="s">
        <v>79</v>
      </c>
      <c r="H242" s="226" t="s">
        <v>37</v>
      </c>
      <c r="I242" s="226" t="s">
        <v>31</v>
      </c>
      <c r="J242" s="226" t="s">
        <v>44</v>
      </c>
      <c r="K242" s="226" t="s">
        <v>38</v>
      </c>
      <c r="L242" s="226">
        <v>6</v>
      </c>
      <c r="M242" s="406">
        <v>6</v>
      </c>
    </row>
    <row r="243" spans="1:13" x14ac:dyDescent="0.25">
      <c r="A243" s="226" t="s">
        <v>772</v>
      </c>
      <c r="B243" s="405">
        <v>43119</v>
      </c>
      <c r="C243" s="226" t="s">
        <v>138</v>
      </c>
      <c r="D243" s="226" t="s">
        <v>33</v>
      </c>
      <c r="E243" s="226">
        <v>180070</v>
      </c>
      <c r="F243" s="226" t="s">
        <v>78</v>
      </c>
      <c r="G243" s="226" t="s">
        <v>79</v>
      </c>
      <c r="H243" s="226" t="s">
        <v>37</v>
      </c>
      <c r="I243" s="226" t="s">
        <v>31</v>
      </c>
      <c r="J243" s="405">
        <v>43129</v>
      </c>
      <c r="K243" s="226" t="s">
        <v>38</v>
      </c>
      <c r="L243" s="226">
        <v>1.5</v>
      </c>
      <c r="M243" s="406">
        <v>1.5</v>
      </c>
    </row>
    <row r="244" spans="1:13" x14ac:dyDescent="0.25">
      <c r="A244" s="226" t="s">
        <v>1008</v>
      </c>
      <c r="B244" s="405">
        <v>43120</v>
      </c>
      <c r="C244" s="226" t="s">
        <v>309</v>
      </c>
      <c r="D244" s="226" t="s">
        <v>105</v>
      </c>
      <c r="E244" s="226" t="s">
        <v>314</v>
      </c>
      <c r="F244" s="226" t="s">
        <v>35</v>
      </c>
      <c r="G244" s="226" t="s">
        <v>94</v>
      </c>
      <c r="H244" s="226" t="s">
        <v>37</v>
      </c>
      <c r="I244" s="226" t="s">
        <v>311</v>
      </c>
      <c r="J244" s="405">
        <v>43128</v>
      </c>
      <c r="K244" s="226" t="s">
        <v>106</v>
      </c>
      <c r="L244" s="226">
        <v>31.5</v>
      </c>
      <c r="M244" s="406">
        <v>31.5</v>
      </c>
    </row>
    <row r="245" spans="1:13" x14ac:dyDescent="0.25">
      <c r="A245" s="226" t="s">
        <v>1008</v>
      </c>
      <c r="B245" s="405">
        <v>43120</v>
      </c>
      <c r="C245" s="226" t="s">
        <v>309</v>
      </c>
      <c r="D245" s="226" t="s">
        <v>105</v>
      </c>
      <c r="E245" s="226" t="s">
        <v>314</v>
      </c>
      <c r="F245" s="226" t="s">
        <v>35</v>
      </c>
      <c r="G245" s="226" t="s">
        <v>94</v>
      </c>
      <c r="H245" s="226" t="s">
        <v>37</v>
      </c>
      <c r="I245" s="226" t="s">
        <v>311</v>
      </c>
      <c r="J245" s="405">
        <v>43130</v>
      </c>
      <c r="K245" s="226" t="s">
        <v>106</v>
      </c>
      <c r="L245" s="226">
        <v>30</v>
      </c>
      <c r="M245" s="406">
        <v>30</v>
      </c>
    </row>
    <row r="246" spans="1:13" x14ac:dyDescent="0.25">
      <c r="A246" s="226" t="s">
        <v>649</v>
      </c>
      <c r="B246" s="405">
        <v>43120</v>
      </c>
      <c r="C246" s="226" t="s">
        <v>66</v>
      </c>
      <c r="D246" s="226" t="s">
        <v>69</v>
      </c>
      <c r="E246" s="226" t="s">
        <v>72</v>
      </c>
      <c r="F246" s="226" t="s">
        <v>35</v>
      </c>
      <c r="G246" s="226" t="s">
        <v>36</v>
      </c>
      <c r="H246" s="226" t="s">
        <v>37</v>
      </c>
      <c r="I246" s="226" t="s">
        <v>31</v>
      </c>
      <c r="J246" s="405">
        <v>43121</v>
      </c>
      <c r="K246" s="226" t="s">
        <v>70</v>
      </c>
      <c r="L246" s="226">
        <v>30</v>
      </c>
      <c r="M246" s="406">
        <v>30</v>
      </c>
    </row>
    <row r="247" spans="1:13" x14ac:dyDescent="0.25">
      <c r="A247" s="226" t="s">
        <v>1505</v>
      </c>
      <c r="B247" s="405">
        <v>43122</v>
      </c>
      <c r="C247" s="226" t="s">
        <v>508</v>
      </c>
      <c r="D247" s="226" t="s">
        <v>33</v>
      </c>
      <c r="E247" s="226" t="s">
        <v>522</v>
      </c>
      <c r="F247" s="226" t="s">
        <v>78</v>
      </c>
      <c r="G247" s="226" t="s">
        <v>79</v>
      </c>
      <c r="H247" s="226" t="s">
        <v>37</v>
      </c>
      <c r="I247" s="226" t="s">
        <v>31</v>
      </c>
      <c r="J247" s="405">
        <v>43134</v>
      </c>
      <c r="K247" s="226" t="s">
        <v>86</v>
      </c>
      <c r="L247" s="226">
        <v>12</v>
      </c>
      <c r="M247" s="406">
        <v>12</v>
      </c>
    </row>
    <row r="248" spans="1:13" x14ac:dyDescent="0.25">
      <c r="A248" s="226" t="s">
        <v>1505</v>
      </c>
      <c r="B248" s="405">
        <v>43122</v>
      </c>
      <c r="C248" s="226" t="s">
        <v>508</v>
      </c>
      <c r="D248" s="226" t="s">
        <v>33</v>
      </c>
      <c r="E248" s="226" t="s">
        <v>522</v>
      </c>
      <c r="F248" s="226" t="s">
        <v>78</v>
      </c>
      <c r="G248" s="226" t="s">
        <v>79</v>
      </c>
      <c r="H248" s="226" t="s">
        <v>37</v>
      </c>
      <c r="I248" s="226" t="s">
        <v>31</v>
      </c>
      <c r="J248" s="405">
        <v>43135</v>
      </c>
      <c r="K248" s="226" t="s">
        <v>86</v>
      </c>
      <c r="L248" s="226">
        <v>12</v>
      </c>
      <c r="M248" s="406">
        <v>12</v>
      </c>
    </row>
    <row r="249" spans="1:13" x14ac:dyDescent="0.25">
      <c r="A249" s="226" t="s">
        <v>1505</v>
      </c>
      <c r="B249" s="405">
        <v>43122</v>
      </c>
      <c r="C249" s="226" t="s">
        <v>508</v>
      </c>
      <c r="D249" s="226" t="s">
        <v>33</v>
      </c>
      <c r="E249" s="226" t="s">
        <v>522</v>
      </c>
      <c r="F249" s="226" t="s">
        <v>78</v>
      </c>
      <c r="G249" s="226" t="s">
        <v>79</v>
      </c>
      <c r="H249" s="226" t="s">
        <v>37</v>
      </c>
      <c r="I249" s="226" t="s">
        <v>31</v>
      </c>
      <c r="J249" s="405">
        <v>43137</v>
      </c>
      <c r="K249" s="226" t="s">
        <v>86</v>
      </c>
      <c r="L249" s="226">
        <v>24</v>
      </c>
      <c r="M249" s="406">
        <v>24</v>
      </c>
    </row>
    <row r="250" spans="1:13" x14ac:dyDescent="0.25">
      <c r="A250" s="226" t="s">
        <v>1505</v>
      </c>
      <c r="B250" s="405">
        <v>43122</v>
      </c>
      <c r="C250" s="226" t="s">
        <v>508</v>
      </c>
      <c r="D250" s="226" t="s">
        <v>33</v>
      </c>
      <c r="E250" s="226" t="s">
        <v>522</v>
      </c>
      <c r="F250" s="226" t="s">
        <v>78</v>
      </c>
      <c r="G250" s="226" t="s">
        <v>79</v>
      </c>
      <c r="H250" s="226" t="s">
        <v>37</v>
      </c>
      <c r="I250" s="226" t="s">
        <v>31</v>
      </c>
      <c r="J250" s="405">
        <v>43139</v>
      </c>
      <c r="K250" s="226" t="s">
        <v>86</v>
      </c>
      <c r="L250" s="226">
        <v>24</v>
      </c>
      <c r="M250" s="406">
        <v>24</v>
      </c>
    </row>
    <row r="251" spans="1:13" x14ac:dyDescent="0.25">
      <c r="A251" s="226" t="s">
        <v>1505</v>
      </c>
      <c r="B251" s="405">
        <v>43122</v>
      </c>
      <c r="C251" s="226" t="s">
        <v>508</v>
      </c>
      <c r="D251" s="226" t="s">
        <v>33</v>
      </c>
      <c r="E251" s="226" t="s">
        <v>522</v>
      </c>
      <c r="F251" s="226" t="s">
        <v>78</v>
      </c>
      <c r="G251" s="226" t="s">
        <v>79</v>
      </c>
      <c r="H251" s="226" t="s">
        <v>37</v>
      </c>
      <c r="I251" s="226" t="s">
        <v>31</v>
      </c>
      <c r="J251" s="405">
        <v>43141</v>
      </c>
      <c r="K251" s="226" t="s">
        <v>86</v>
      </c>
      <c r="L251" s="226">
        <v>24</v>
      </c>
      <c r="M251" s="406">
        <v>24</v>
      </c>
    </row>
    <row r="252" spans="1:13" x14ac:dyDescent="0.25">
      <c r="A252" s="226" t="s">
        <v>1422</v>
      </c>
      <c r="B252" s="405">
        <v>43122</v>
      </c>
      <c r="C252" s="226" t="s">
        <v>480</v>
      </c>
      <c r="D252" s="226" t="s">
        <v>33</v>
      </c>
      <c r="E252" s="226">
        <v>3000037195</v>
      </c>
      <c r="F252" s="226" t="s">
        <v>78</v>
      </c>
      <c r="G252" s="226" t="s">
        <v>79</v>
      </c>
      <c r="H252" s="226" t="s">
        <v>37</v>
      </c>
      <c r="I252" s="226" t="s">
        <v>31</v>
      </c>
      <c r="J252" s="405">
        <v>43122</v>
      </c>
      <c r="K252" s="226" t="s">
        <v>86</v>
      </c>
      <c r="L252" s="226">
        <v>24</v>
      </c>
      <c r="M252" s="406">
        <v>24</v>
      </c>
    </row>
    <row r="253" spans="1:13" x14ac:dyDescent="0.25">
      <c r="A253" s="226" t="s">
        <v>1422</v>
      </c>
      <c r="B253" s="405">
        <v>43122</v>
      </c>
      <c r="C253" s="226" t="s">
        <v>480</v>
      </c>
      <c r="D253" s="226" t="s">
        <v>33</v>
      </c>
      <c r="E253" s="226">
        <v>3000037195</v>
      </c>
      <c r="F253" s="226" t="s">
        <v>78</v>
      </c>
      <c r="G253" s="226" t="s">
        <v>79</v>
      </c>
      <c r="H253" s="226" t="s">
        <v>37</v>
      </c>
      <c r="I253" s="226" t="s">
        <v>31</v>
      </c>
      <c r="J253" s="405">
        <v>43124</v>
      </c>
      <c r="K253" s="226" t="s">
        <v>86</v>
      </c>
      <c r="L253" s="226">
        <v>28.5</v>
      </c>
      <c r="M253" s="406">
        <v>28.5</v>
      </c>
    </row>
    <row r="254" spans="1:13" x14ac:dyDescent="0.25">
      <c r="A254" s="226" t="s">
        <v>891</v>
      </c>
      <c r="B254" s="405">
        <v>43122</v>
      </c>
      <c r="C254" s="226" t="s">
        <v>234</v>
      </c>
      <c r="D254" s="226" t="s">
        <v>33</v>
      </c>
      <c r="E254" s="226" t="s">
        <v>245</v>
      </c>
      <c r="F254" s="226" t="s">
        <v>35</v>
      </c>
      <c r="G254" s="226" t="s">
        <v>94</v>
      </c>
      <c r="H254" s="226" t="s">
        <v>37</v>
      </c>
      <c r="I254" s="226" t="s">
        <v>31</v>
      </c>
      <c r="J254" s="226" t="s">
        <v>44</v>
      </c>
      <c r="K254" s="226" t="s">
        <v>50</v>
      </c>
      <c r="L254" s="226">
        <v>15</v>
      </c>
      <c r="M254" s="406">
        <v>15</v>
      </c>
    </row>
    <row r="255" spans="1:13" x14ac:dyDescent="0.25">
      <c r="A255" s="226" t="s">
        <v>891</v>
      </c>
      <c r="B255" s="405">
        <v>43122</v>
      </c>
      <c r="C255" s="226" t="s">
        <v>234</v>
      </c>
      <c r="D255" s="226" t="s">
        <v>33</v>
      </c>
      <c r="E255" s="226" t="s">
        <v>245</v>
      </c>
      <c r="F255" s="226" t="s">
        <v>35</v>
      </c>
      <c r="G255" s="226" t="s">
        <v>94</v>
      </c>
      <c r="H255" s="226" t="s">
        <v>37</v>
      </c>
      <c r="I255" s="226" t="s">
        <v>31</v>
      </c>
      <c r="J255" s="226" t="s">
        <v>44</v>
      </c>
      <c r="K255" s="226" t="s">
        <v>50</v>
      </c>
      <c r="L255" s="226">
        <v>30</v>
      </c>
      <c r="M255" s="406">
        <v>30</v>
      </c>
    </row>
    <row r="256" spans="1:13" x14ac:dyDescent="0.25">
      <c r="A256" s="226" t="s">
        <v>891</v>
      </c>
      <c r="B256" s="405">
        <v>43122</v>
      </c>
      <c r="C256" s="226" t="s">
        <v>234</v>
      </c>
      <c r="D256" s="226" t="s">
        <v>33</v>
      </c>
      <c r="E256" s="226" t="s">
        <v>245</v>
      </c>
      <c r="F256" s="226" t="s">
        <v>35</v>
      </c>
      <c r="G256" s="226" t="s">
        <v>94</v>
      </c>
      <c r="H256" s="226" t="s">
        <v>37</v>
      </c>
      <c r="I256" s="226" t="s">
        <v>31</v>
      </c>
      <c r="J256" s="405">
        <v>43131</v>
      </c>
      <c r="K256" s="226" t="s">
        <v>50</v>
      </c>
      <c r="L256" s="226">
        <v>5.25</v>
      </c>
      <c r="M256" s="406">
        <v>5.25</v>
      </c>
    </row>
    <row r="257" spans="1:13" x14ac:dyDescent="0.25">
      <c r="A257" s="226" t="s">
        <v>891</v>
      </c>
      <c r="B257" s="405">
        <v>43122</v>
      </c>
      <c r="C257" s="226" t="s">
        <v>234</v>
      </c>
      <c r="D257" s="226" t="s">
        <v>33</v>
      </c>
      <c r="E257" s="226" t="s">
        <v>245</v>
      </c>
      <c r="F257" s="226" t="s">
        <v>35</v>
      </c>
      <c r="G257" s="226" t="s">
        <v>94</v>
      </c>
      <c r="H257" s="226" t="s">
        <v>37</v>
      </c>
      <c r="I257" s="226" t="s">
        <v>31</v>
      </c>
      <c r="J257" s="405">
        <v>43132</v>
      </c>
      <c r="K257" s="226" t="s">
        <v>50</v>
      </c>
      <c r="L257" s="226">
        <v>30</v>
      </c>
      <c r="M257" s="406">
        <v>30</v>
      </c>
    </row>
    <row r="258" spans="1:13" x14ac:dyDescent="0.25">
      <c r="A258" s="226" t="s">
        <v>891</v>
      </c>
      <c r="B258" s="405">
        <v>43122</v>
      </c>
      <c r="C258" s="226" t="s">
        <v>234</v>
      </c>
      <c r="D258" s="226" t="s">
        <v>33</v>
      </c>
      <c r="E258" s="226" t="s">
        <v>245</v>
      </c>
      <c r="F258" s="226" t="s">
        <v>35</v>
      </c>
      <c r="G258" s="226" t="s">
        <v>94</v>
      </c>
      <c r="H258" s="226" t="s">
        <v>37</v>
      </c>
      <c r="I258" s="226" t="s">
        <v>31</v>
      </c>
      <c r="J258" s="405">
        <v>43154</v>
      </c>
      <c r="K258" s="226" t="s">
        <v>50</v>
      </c>
      <c r="L258" s="226">
        <v>30</v>
      </c>
      <c r="M258" s="406">
        <v>30</v>
      </c>
    </row>
    <row r="259" spans="1:13" x14ac:dyDescent="0.25">
      <c r="A259" s="226" t="s">
        <v>891</v>
      </c>
      <c r="B259" s="405">
        <v>43122</v>
      </c>
      <c r="C259" s="226" t="s">
        <v>234</v>
      </c>
      <c r="D259" s="226" t="s">
        <v>33</v>
      </c>
      <c r="E259" s="226" t="s">
        <v>245</v>
      </c>
      <c r="F259" s="226" t="s">
        <v>35</v>
      </c>
      <c r="G259" s="226" t="s">
        <v>94</v>
      </c>
      <c r="H259" s="226" t="s">
        <v>37</v>
      </c>
      <c r="I259" s="226" t="s">
        <v>31</v>
      </c>
      <c r="J259" s="405">
        <v>43157</v>
      </c>
      <c r="K259" s="226" t="s">
        <v>50</v>
      </c>
      <c r="L259" s="226">
        <v>30</v>
      </c>
      <c r="M259" s="406">
        <v>30</v>
      </c>
    </row>
    <row r="260" spans="1:13" x14ac:dyDescent="0.25">
      <c r="A260" s="226" t="s">
        <v>891</v>
      </c>
      <c r="B260" s="405">
        <v>43122</v>
      </c>
      <c r="C260" s="226" t="s">
        <v>234</v>
      </c>
      <c r="D260" s="226" t="s">
        <v>33</v>
      </c>
      <c r="E260" s="226" t="s">
        <v>245</v>
      </c>
      <c r="F260" s="226" t="s">
        <v>35</v>
      </c>
      <c r="G260" s="226" t="s">
        <v>94</v>
      </c>
      <c r="H260" s="226" t="s">
        <v>37</v>
      </c>
      <c r="I260" s="226" t="s">
        <v>31</v>
      </c>
      <c r="J260" s="405">
        <v>43159</v>
      </c>
      <c r="K260" s="226" t="s">
        <v>50</v>
      </c>
      <c r="L260" s="226">
        <v>30</v>
      </c>
      <c r="M260" s="406">
        <v>30</v>
      </c>
    </row>
    <row r="261" spans="1:13" x14ac:dyDescent="0.25">
      <c r="A261" s="226" t="s">
        <v>891</v>
      </c>
      <c r="B261" s="405">
        <v>43122</v>
      </c>
      <c r="C261" s="226" t="s">
        <v>234</v>
      </c>
      <c r="D261" s="226" t="s">
        <v>33</v>
      </c>
      <c r="E261" s="226" t="s">
        <v>245</v>
      </c>
      <c r="F261" s="226" t="s">
        <v>35</v>
      </c>
      <c r="G261" s="226" t="s">
        <v>94</v>
      </c>
      <c r="H261" s="226" t="s">
        <v>37</v>
      </c>
      <c r="I261" s="226" t="s">
        <v>31</v>
      </c>
      <c r="J261" s="405">
        <v>43158</v>
      </c>
      <c r="K261" s="226" t="s">
        <v>50</v>
      </c>
      <c r="L261" s="226">
        <v>30</v>
      </c>
      <c r="M261" s="406">
        <v>30</v>
      </c>
    </row>
    <row r="262" spans="1:13" x14ac:dyDescent="0.25">
      <c r="A262" s="226" t="s">
        <v>925</v>
      </c>
      <c r="B262" s="405">
        <v>43122</v>
      </c>
      <c r="C262" s="226" t="s">
        <v>246</v>
      </c>
      <c r="D262" s="226" t="s">
        <v>33</v>
      </c>
      <c r="E262" s="226" t="s">
        <v>256</v>
      </c>
      <c r="F262" s="226" t="s">
        <v>35</v>
      </c>
      <c r="G262" s="226" t="s">
        <v>94</v>
      </c>
      <c r="H262" s="226" t="s">
        <v>37</v>
      </c>
      <c r="I262" s="226" t="s">
        <v>31</v>
      </c>
      <c r="J262" s="405">
        <v>43130</v>
      </c>
      <c r="K262" s="226" t="s">
        <v>50</v>
      </c>
      <c r="L262" s="226">
        <v>30</v>
      </c>
      <c r="M262" s="406">
        <v>60</v>
      </c>
    </row>
    <row r="263" spans="1:13" x14ac:dyDescent="0.25">
      <c r="A263" s="226" t="s">
        <v>925</v>
      </c>
      <c r="B263" s="405">
        <v>43122</v>
      </c>
      <c r="C263" s="226" t="s">
        <v>246</v>
      </c>
      <c r="D263" s="226" t="s">
        <v>33</v>
      </c>
      <c r="E263" s="226" t="s">
        <v>256</v>
      </c>
      <c r="F263" s="226" t="s">
        <v>35</v>
      </c>
      <c r="G263" s="226" t="s">
        <v>94</v>
      </c>
      <c r="H263" s="226" t="s">
        <v>37</v>
      </c>
      <c r="I263" s="226" t="s">
        <v>31</v>
      </c>
      <c r="J263" s="405">
        <v>43132</v>
      </c>
      <c r="K263" s="226" t="s">
        <v>50</v>
      </c>
      <c r="L263" s="226">
        <v>30</v>
      </c>
      <c r="M263" s="406">
        <v>30</v>
      </c>
    </row>
    <row r="264" spans="1:13" x14ac:dyDescent="0.25">
      <c r="A264" s="226" t="s">
        <v>925</v>
      </c>
      <c r="B264" s="405">
        <v>43122</v>
      </c>
      <c r="C264" s="226" t="s">
        <v>246</v>
      </c>
      <c r="D264" s="226" t="s">
        <v>33</v>
      </c>
      <c r="E264" s="226" t="s">
        <v>256</v>
      </c>
      <c r="F264" s="226" t="s">
        <v>35</v>
      </c>
      <c r="G264" s="226" t="s">
        <v>94</v>
      </c>
      <c r="H264" s="226" t="s">
        <v>37</v>
      </c>
      <c r="I264" s="226" t="s">
        <v>31</v>
      </c>
      <c r="J264" s="405">
        <v>43133</v>
      </c>
      <c r="K264" s="226" t="s">
        <v>50</v>
      </c>
      <c r="L264" s="226">
        <v>30</v>
      </c>
      <c r="M264" s="406">
        <v>30</v>
      </c>
    </row>
    <row r="265" spans="1:13" x14ac:dyDescent="0.25">
      <c r="A265" s="226" t="s">
        <v>926</v>
      </c>
      <c r="B265" s="405">
        <v>43122</v>
      </c>
      <c r="C265" s="226" t="s">
        <v>246</v>
      </c>
      <c r="D265" s="226" t="s">
        <v>33</v>
      </c>
      <c r="E265" s="226" t="s">
        <v>257</v>
      </c>
      <c r="F265" s="226" t="s">
        <v>35</v>
      </c>
      <c r="G265" s="226" t="s">
        <v>94</v>
      </c>
      <c r="H265" s="226" t="s">
        <v>37</v>
      </c>
      <c r="I265" s="226" t="s">
        <v>31</v>
      </c>
      <c r="J265" s="405">
        <v>43123</v>
      </c>
      <c r="K265" s="226" t="s">
        <v>50</v>
      </c>
      <c r="L265" s="226">
        <v>30</v>
      </c>
      <c r="M265" s="406">
        <v>30</v>
      </c>
    </row>
    <row r="266" spans="1:13" x14ac:dyDescent="0.25">
      <c r="A266" s="226" t="s">
        <v>1600</v>
      </c>
      <c r="B266" s="405">
        <v>43122</v>
      </c>
      <c r="C266" s="226" t="s">
        <v>46</v>
      </c>
      <c r="D266" s="226" t="s">
        <v>549</v>
      </c>
      <c r="E266" s="226" t="s">
        <v>554</v>
      </c>
      <c r="F266" s="226" t="s">
        <v>35</v>
      </c>
      <c r="G266" s="226" t="s">
        <v>94</v>
      </c>
      <c r="H266" s="226" t="s">
        <v>37</v>
      </c>
      <c r="I266" s="226" t="s">
        <v>31</v>
      </c>
      <c r="J266" s="405">
        <v>43126</v>
      </c>
      <c r="K266" s="226" t="s">
        <v>50</v>
      </c>
      <c r="L266" s="226">
        <v>30</v>
      </c>
      <c r="M266" s="406">
        <v>30</v>
      </c>
    </row>
    <row r="267" spans="1:13" x14ac:dyDescent="0.25">
      <c r="A267" s="226" t="s">
        <v>1393</v>
      </c>
      <c r="B267" s="405">
        <v>43122</v>
      </c>
      <c r="C267" s="226" t="s">
        <v>464</v>
      </c>
      <c r="D267" s="226" t="s">
        <v>105</v>
      </c>
      <c r="E267" s="226" t="s">
        <v>470</v>
      </c>
      <c r="F267" s="226" t="s">
        <v>35</v>
      </c>
      <c r="G267" s="226" t="s">
        <v>94</v>
      </c>
      <c r="H267" s="226" t="s">
        <v>37</v>
      </c>
      <c r="I267" s="226" t="s">
        <v>31</v>
      </c>
      <c r="J267" s="405">
        <v>43124</v>
      </c>
      <c r="K267" s="226" t="s">
        <v>106</v>
      </c>
      <c r="L267" s="226">
        <v>31.5</v>
      </c>
      <c r="M267" s="406">
        <v>31.5</v>
      </c>
    </row>
    <row r="268" spans="1:13" x14ac:dyDescent="0.25">
      <c r="A268" s="226" t="s">
        <v>1339</v>
      </c>
      <c r="B268" s="405">
        <v>43122</v>
      </c>
      <c r="C268" s="226" t="s">
        <v>418</v>
      </c>
      <c r="D268" s="226" t="s">
        <v>33</v>
      </c>
      <c r="E268" s="226" t="s">
        <v>430</v>
      </c>
      <c r="F268" s="226" t="s">
        <v>78</v>
      </c>
      <c r="G268" s="226" t="s">
        <v>79</v>
      </c>
      <c r="H268" s="226" t="s">
        <v>37</v>
      </c>
      <c r="I268" s="226" t="s">
        <v>31</v>
      </c>
      <c r="J268" s="226" t="s">
        <v>44</v>
      </c>
      <c r="K268" s="226" t="s">
        <v>38</v>
      </c>
      <c r="L268" s="226">
        <v>17.25</v>
      </c>
      <c r="M268" s="406">
        <v>17.25</v>
      </c>
    </row>
    <row r="269" spans="1:13" x14ac:dyDescent="0.25">
      <c r="A269" s="226" t="s">
        <v>1339</v>
      </c>
      <c r="B269" s="405">
        <v>43122</v>
      </c>
      <c r="C269" s="226" t="s">
        <v>418</v>
      </c>
      <c r="D269" s="226" t="s">
        <v>33</v>
      </c>
      <c r="E269" s="226" t="s">
        <v>430</v>
      </c>
      <c r="F269" s="226" t="s">
        <v>78</v>
      </c>
      <c r="G269" s="226" t="s">
        <v>79</v>
      </c>
      <c r="H269" s="226" t="s">
        <v>37</v>
      </c>
      <c r="I269" s="226" t="s">
        <v>31</v>
      </c>
      <c r="J269" s="405">
        <v>43130</v>
      </c>
      <c r="K269" s="226" t="s">
        <v>38</v>
      </c>
      <c r="L269" s="226">
        <v>21</v>
      </c>
      <c r="M269" s="406">
        <v>21</v>
      </c>
    </row>
    <row r="270" spans="1:13" x14ac:dyDescent="0.25">
      <c r="A270" s="226" t="s">
        <v>1058</v>
      </c>
      <c r="B270" s="405">
        <v>43122</v>
      </c>
      <c r="C270" s="226" t="s">
        <v>316</v>
      </c>
      <c r="D270" s="226" t="s">
        <v>33</v>
      </c>
      <c r="E270" s="226" t="s">
        <v>321</v>
      </c>
      <c r="F270" s="226" t="s">
        <v>35</v>
      </c>
      <c r="G270" s="226" t="s">
        <v>36</v>
      </c>
      <c r="H270" s="226" t="s">
        <v>37</v>
      </c>
      <c r="I270" s="226" t="s">
        <v>31</v>
      </c>
      <c r="J270" s="405">
        <v>43124</v>
      </c>
      <c r="K270" s="226" t="s">
        <v>38</v>
      </c>
      <c r="L270" s="226">
        <v>10.5</v>
      </c>
      <c r="M270" s="406">
        <v>10.5</v>
      </c>
    </row>
    <row r="271" spans="1:13" x14ac:dyDescent="0.25">
      <c r="A271" s="226" t="s">
        <v>1425</v>
      </c>
      <c r="B271" s="405">
        <v>43122</v>
      </c>
      <c r="C271" s="226" t="s">
        <v>480</v>
      </c>
      <c r="D271" s="226" t="s">
        <v>33</v>
      </c>
      <c r="E271" s="226" t="s">
        <v>482</v>
      </c>
      <c r="F271" s="226" t="s">
        <v>78</v>
      </c>
      <c r="G271" s="226" t="s">
        <v>79</v>
      </c>
      <c r="H271" s="226" t="s">
        <v>37</v>
      </c>
      <c r="I271" s="226" t="s">
        <v>31</v>
      </c>
      <c r="J271" s="405">
        <v>43123</v>
      </c>
      <c r="K271" s="226" t="s">
        <v>86</v>
      </c>
      <c r="L271" s="226">
        <v>24</v>
      </c>
      <c r="M271" s="406">
        <v>24</v>
      </c>
    </row>
    <row r="272" spans="1:13" x14ac:dyDescent="0.25">
      <c r="A272" s="226" t="s">
        <v>749</v>
      </c>
      <c r="B272" s="405">
        <v>43122</v>
      </c>
      <c r="C272" s="226" t="s">
        <v>120</v>
      </c>
      <c r="D272" s="226" t="s">
        <v>33</v>
      </c>
      <c r="E272" s="226" t="s">
        <v>133</v>
      </c>
      <c r="F272" s="226" t="s">
        <v>35</v>
      </c>
      <c r="G272" s="226" t="s">
        <v>36</v>
      </c>
      <c r="H272" s="226" t="s">
        <v>37</v>
      </c>
      <c r="I272" s="226" t="s">
        <v>31</v>
      </c>
      <c r="J272" s="405">
        <v>43125</v>
      </c>
      <c r="K272" s="226" t="s">
        <v>38</v>
      </c>
      <c r="L272" s="226">
        <v>30</v>
      </c>
      <c r="M272" s="406">
        <v>30</v>
      </c>
    </row>
    <row r="273" spans="1:13" x14ac:dyDescent="0.25">
      <c r="A273" s="226" t="s">
        <v>749</v>
      </c>
      <c r="B273" s="405">
        <v>43122</v>
      </c>
      <c r="C273" s="226" t="s">
        <v>120</v>
      </c>
      <c r="D273" s="226" t="s">
        <v>33</v>
      </c>
      <c r="E273" s="226" t="s">
        <v>133</v>
      </c>
      <c r="F273" s="226" t="s">
        <v>35</v>
      </c>
      <c r="G273" s="226" t="s">
        <v>36</v>
      </c>
      <c r="H273" s="226" t="s">
        <v>37</v>
      </c>
      <c r="I273" s="226" t="s">
        <v>31</v>
      </c>
      <c r="J273" s="405">
        <v>43126</v>
      </c>
      <c r="K273" s="226" t="s">
        <v>38</v>
      </c>
      <c r="L273" s="226">
        <v>30</v>
      </c>
      <c r="M273" s="406">
        <v>30</v>
      </c>
    </row>
    <row r="274" spans="1:13" x14ac:dyDescent="0.25">
      <c r="A274" s="226" t="s">
        <v>749</v>
      </c>
      <c r="B274" s="405">
        <v>43122</v>
      </c>
      <c r="C274" s="226" t="s">
        <v>120</v>
      </c>
      <c r="D274" s="226" t="s">
        <v>33</v>
      </c>
      <c r="E274" s="226" t="s">
        <v>133</v>
      </c>
      <c r="F274" s="226" t="s">
        <v>35</v>
      </c>
      <c r="G274" s="226" t="s">
        <v>36</v>
      </c>
      <c r="H274" s="226" t="s">
        <v>37</v>
      </c>
      <c r="I274" s="226" t="s">
        <v>31</v>
      </c>
      <c r="J274" s="405">
        <v>43130</v>
      </c>
      <c r="K274" s="226" t="s">
        <v>38</v>
      </c>
      <c r="L274" s="226">
        <v>30</v>
      </c>
      <c r="M274" s="406">
        <v>30</v>
      </c>
    </row>
    <row r="275" spans="1:13" x14ac:dyDescent="0.25">
      <c r="A275" s="226" t="s">
        <v>1506</v>
      </c>
      <c r="B275" s="405">
        <v>43123</v>
      </c>
      <c r="C275" s="226" t="s">
        <v>508</v>
      </c>
      <c r="D275" s="226" t="s">
        <v>33</v>
      </c>
      <c r="E275" s="226" t="s">
        <v>522</v>
      </c>
      <c r="F275" s="226" t="s">
        <v>78</v>
      </c>
      <c r="G275" s="226" t="s">
        <v>79</v>
      </c>
      <c r="H275" s="226" t="s">
        <v>37</v>
      </c>
      <c r="I275" s="226" t="s">
        <v>31</v>
      </c>
      <c r="J275" s="405">
        <v>43139</v>
      </c>
      <c r="K275" s="226" t="s">
        <v>86</v>
      </c>
      <c r="L275" s="226">
        <v>24</v>
      </c>
      <c r="M275" s="406">
        <v>24</v>
      </c>
    </row>
    <row r="276" spans="1:13" x14ac:dyDescent="0.25">
      <c r="A276" s="226" t="s">
        <v>1506</v>
      </c>
      <c r="B276" s="405">
        <v>43123</v>
      </c>
      <c r="C276" s="226" t="s">
        <v>508</v>
      </c>
      <c r="D276" s="226" t="s">
        <v>33</v>
      </c>
      <c r="E276" s="226" t="s">
        <v>522</v>
      </c>
      <c r="F276" s="226" t="s">
        <v>78</v>
      </c>
      <c r="G276" s="226" t="s">
        <v>79</v>
      </c>
      <c r="H276" s="226" t="s">
        <v>37</v>
      </c>
      <c r="I276" s="226" t="s">
        <v>31</v>
      </c>
      <c r="J276" s="405">
        <v>43143</v>
      </c>
      <c r="K276" s="226" t="s">
        <v>86</v>
      </c>
      <c r="L276" s="226">
        <v>24</v>
      </c>
      <c r="M276" s="406">
        <v>48</v>
      </c>
    </row>
    <row r="277" spans="1:13" x14ac:dyDescent="0.25">
      <c r="A277" s="226" t="s">
        <v>1506</v>
      </c>
      <c r="B277" s="405">
        <v>43123</v>
      </c>
      <c r="C277" s="226" t="s">
        <v>508</v>
      </c>
      <c r="D277" s="226" t="s">
        <v>33</v>
      </c>
      <c r="E277" s="226" t="s">
        <v>522</v>
      </c>
      <c r="F277" s="226" t="s">
        <v>78</v>
      </c>
      <c r="G277" s="226" t="s">
        <v>79</v>
      </c>
      <c r="H277" s="226" t="s">
        <v>37</v>
      </c>
      <c r="I277" s="226" t="s">
        <v>31</v>
      </c>
      <c r="J277" s="405">
        <v>43142</v>
      </c>
      <c r="K277" s="226" t="s">
        <v>86</v>
      </c>
      <c r="L277" s="226">
        <v>24</v>
      </c>
      <c r="M277" s="406">
        <v>24</v>
      </c>
    </row>
    <row r="278" spans="1:13" x14ac:dyDescent="0.25">
      <c r="A278" s="226" t="s">
        <v>830</v>
      </c>
      <c r="B278" s="405">
        <v>43123</v>
      </c>
      <c r="C278" s="226" t="s">
        <v>172</v>
      </c>
      <c r="D278" s="226" t="s">
        <v>33</v>
      </c>
      <c r="E278" s="226" t="s">
        <v>184</v>
      </c>
      <c r="F278" s="226" t="s">
        <v>35</v>
      </c>
      <c r="G278" s="226" t="s">
        <v>175</v>
      </c>
      <c r="H278" s="226" t="s">
        <v>37</v>
      </c>
      <c r="I278" s="226" t="s">
        <v>31</v>
      </c>
      <c r="J278" s="405">
        <v>43128</v>
      </c>
      <c r="K278" s="226" t="s">
        <v>106</v>
      </c>
      <c r="L278" s="226">
        <v>30</v>
      </c>
      <c r="M278" s="406">
        <v>30</v>
      </c>
    </row>
    <row r="279" spans="1:13" x14ac:dyDescent="0.25">
      <c r="A279" s="226" t="s">
        <v>830</v>
      </c>
      <c r="B279" s="405">
        <v>43123</v>
      </c>
      <c r="C279" s="226" t="s">
        <v>172</v>
      </c>
      <c r="D279" s="226" t="s">
        <v>33</v>
      </c>
      <c r="E279" s="226" t="s">
        <v>184</v>
      </c>
      <c r="F279" s="226" t="s">
        <v>35</v>
      </c>
      <c r="G279" s="226" t="s">
        <v>175</v>
      </c>
      <c r="H279" s="226" t="s">
        <v>37</v>
      </c>
      <c r="I279" s="226" t="s">
        <v>31</v>
      </c>
      <c r="J279" s="405">
        <v>43131</v>
      </c>
      <c r="K279" s="226" t="s">
        <v>106</v>
      </c>
      <c r="L279" s="226">
        <v>30</v>
      </c>
      <c r="M279" s="406">
        <v>30</v>
      </c>
    </row>
    <row r="280" spans="1:13" x14ac:dyDescent="0.25">
      <c r="A280" s="226" t="s">
        <v>830</v>
      </c>
      <c r="B280" s="405">
        <v>43123</v>
      </c>
      <c r="C280" s="226" t="s">
        <v>172</v>
      </c>
      <c r="D280" s="226" t="s">
        <v>33</v>
      </c>
      <c r="E280" s="226" t="s">
        <v>184</v>
      </c>
      <c r="F280" s="226" t="s">
        <v>35</v>
      </c>
      <c r="G280" s="226" t="s">
        <v>175</v>
      </c>
      <c r="H280" s="226" t="s">
        <v>37</v>
      </c>
      <c r="I280" s="226" t="s">
        <v>31</v>
      </c>
      <c r="J280" s="405">
        <v>43133</v>
      </c>
      <c r="K280" s="226" t="s">
        <v>106</v>
      </c>
      <c r="L280" s="226">
        <v>30</v>
      </c>
      <c r="M280" s="406">
        <v>30</v>
      </c>
    </row>
    <row r="281" spans="1:13" x14ac:dyDescent="0.25">
      <c r="A281" s="226" t="s">
        <v>830</v>
      </c>
      <c r="B281" s="405">
        <v>43123</v>
      </c>
      <c r="C281" s="226" t="s">
        <v>172</v>
      </c>
      <c r="D281" s="226" t="s">
        <v>33</v>
      </c>
      <c r="E281" s="226" t="s">
        <v>184</v>
      </c>
      <c r="F281" s="226" t="s">
        <v>35</v>
      </c>
      <c r="G281" s="226" t="s">
        <v>175</v>
      </c>
      <c r="H281" s="226" t="s">
        <v>37</v>
      </c>
      <c r="I281" s="226" t="s">
        <v>31</v>
      </c>
      <c r="J281" s="405">
        <v>43134</v>
      </c>
      <c r="K281" s="226" t="s">
        <v>106</v>
      </c>
      <c r="L281" s="226">
        <v>30</v>
      </c>
      <c r="M281" s="406">
        <v>30</v>
      </c>
    </row>
    <row r="282" spans="1:13" x14ac:dyDescent="0.25">
      <c r="A282" s="226" t="s">
        <v>830</v>
      </c>
      <c r="B282" s="405">
        <v>43123</v>
      </c>
      <c r="C282" s="226" t="s">
        <v>172</v>
      </c>
      <c r="D282" s="226" t="s">
        <v>33</v>
      </c>
      <c r="E282" s="226" t="s">
        <v>184</v>
      </c>
      <c r="F282" s="226" t="s">
        <v>35</v>
      </c>
      <c r="G282" s="226" t="s">
        <v>175</v>
      </c>
      <c r="H282" s="226" t="s">
        <v>37</v>
      </c>
      <c r="I282" s="226" t="s">
        <v>31</v>
      </c>
      <c r="J282" s="405">
        <v>43135</v>
      </c>
      <c r="K282" s="226" t="s">
        <v>106</v>
      </c>
      <c r="L282" s="226">
        <v>30</v>
      </c>
      <c r="M282" s="406">
        <v>30</v>
      </c>
    </row>
    <row r="283" spans="1:13" x14ac:dyDescent="0.25">
      <c r="A283" s="226" t="s">
        <v>830</v>
      </c>
      <c r="B283" s="405">
        <v>43123</v>
      </c>
      <c r="C283" s="226" t="s">
        <v>172</v>
      </c>
      <c r="D283" s="226" t="s">
        <v>33</v>
      </c>
      <c r="E283" s="226" t="s">
        <v>184</v>
      </c>
      <c r="F283" s="226" t="s">
        <v>35</v>
      </c>
      <c r="G283" s="226" t="s">
        <v>175</v>
      </c>
      <c r="H283" s="226" t="s">
        <v>37</v>
      </c>
      <c r="I283" s="226" t="s">
        <v>31</v>
      </c>
      <c r="J283" s="405">
        <v>43137</v>
      </c>
      <c r="K283" s="226" t="s">
        <v>106</v>
      </c>
      <c r="L283" s="226">
        <v>30</v>
      </c>
      <c r="M283" s="406">
        <v>30</v>
      </c>
    </row>
    <row r="284" spans="1:13" x14ac:dyDescent="0.25">
      <c r="A284" s="226" t="s">
        <v>972</v>
      </c>
      <c r="B284" s="405">
        <v>43124</v>
      </c>
      <c r="C284" s="226" t="s">
        <v>275</v>
      </c>
      <c r="D284" s="226" t="s">
        <v>33</v>
      </c>
      <c r="E284" s="226">
        <v>4600045042</v>
      </c>
      <c r="F284" s="226" t="s">
        <v>78</v>
      </c>
      <c r="G284" s="226" t="s">
        <v>79</v>
      </c>
      <c r="H284" s="226" t="s">
        <v>37</v>
      </c>
      <c r="I284" s="226" t="s">
        <v>31</v>
      </c>
      <c r="J284" s="405">
        <v>43127</v>
      </c>
      <c r="K284" s="226" t="s">
        <v>50</v>
      </c>
      <c r="L284" s="226">
        <v>9</v>
      </c>
      <c r="M284" s="406">
        <v>9</v>
      </c>
    </row>
    <row r="285" spans="1:13" x14ac:dyDescent="0.25">
      <c r="A285" s="226" t="s">
        <v>1568</v>
      </c>
      <c r="B285" s="405">
        <v>43124</v>
      </c>
      <c r="C285" s="226" t="s">
        <v>537</v>
      </c>
      <c r="D285" s="226" t="s">
        <v>33</v>
      </c>
      <c r="E285" s="226">
        <v>2018400018</v>
      </c>
      <c r="F285" s="226" t="s">
        <v>35</v>
      </c>
      <c r="G285" s="226" t="s">
        <v>250</v>
      </c>
      <c r="H285" s="226" t="s">
        <v>37</v>
      </c>
      <c r="I285" s="226" t="s">
        <v>31</v>
      </c>
      <c r="J285" s="405">
        <v>43125</v>
      </c>
      <c r="K285" s="226" t="s">
        <v>86</v>
      </c>
      <c r="L285" s="226">
        <v>5.25</v>
      </c>
      <c r="M285" s="406">
        <v>5.25</v>
      </c>
    </row>
    <row r="286" spans="1:13" x14ac:dyDescent="0.25">
      <c r="A286" s="226" t="s">
        <v>734</v>
      </c>
      <c r="B286" s="405">
        <v>43124</v>
      </c>
      <c r="C286" s="226" t="s">
        <v>120</v>
      </c>
      <c r="D286" s="226" t="s">
        <v>33</v>
      </c>
      <c r="E286" s="226" t="s">
        <v>135</v>
      </c>
      <c r="F286" s="226" t="s">
        <v>78</v>
      </c>
      <c r="G286" s="226" t="s">
        <v>79</v>
      </c>
      <c r="H286" s="226" t="s">
        <v>37</v>
      </c>
      <c r="I286" s="226" t="s">
        <v>31</v>
      </c>
      <c r="J286" s="405">
        <v>43136</v>
      </c>
      <c r="K286" s="226" t="s">
        <v>38</v>
      </c>
      <c r="L286" s="226">
        <v>9.75</v>
      </c>
      <c r="M286" s="406">
        <v>9.75</v>
      </c>
    </row>
    <row r="287" spans="1:13" x14ac:dyDescent="0.25">
      <c r="A287" s="226" t="s">
        <v>1602</v>
      </c>
      <c r="B287" s="405">
        <v>43125</v>
      </c>
      <c r="C287" s="226" t="s">
        <v>46</v>
      </c>
      <c r="D287" s="226" t="s">
        <v>33</v>
      </c>
      <c r="E287" s="226" t="s">
        <v>555</v>
      </c>
      <c r="F287" s="226" t="s">
        <v>35</v>
      </c>
      <c r="G287" s="226" t="s">
        <v>94</v>
      </c>
      <c r="H287" s="226" t="s">
        <v>37</v>
      </c>
      <c r="I287" s="226" t="s">
        <v>31</v>
      </c>
      <c r="J287" s="405">
        <v>43139</v>
      </c>
      <c r="K287" s="226" t="s">
        <v>50</v>
      </c>
      <c r="L287" s="226">
        <v>30</v>
      </c>
      <c r="M287" s="406">
        <v>30</v>
      </c>
    </row>
    <row r="288" spans="1:13" x14ac:dyDescent="0.25">
      <c r="A288" s="226" t="s">
        <v>1602</v>
      </c>
      <c r="B288" s="405">
        <v>43125</v>
      </c>
      <c r="C288" s="226" t="s">
        <v>46</v>
      </c>
      <c r="D288" s="226" t="s">
        <v>33</v>
      </c>
      <c r="E288" s="226" t="s">
        <v>555</v>
      </c>
      <c r="F288" s="226" t="s">
        <v>35</v>
      </c>
      <c r="G288" s="226" t="s">
        <v>94</v>
      </c>
      <c r="H288" s="226" t="s">
        <v>37</v>
      </c>
      <c r="I288" s="226" t="s">
        <v>31</v>
      </c>
      <c r="J288" s="405">
        <v>43140</v>
      </c>
      <c r="K288" s="226" t="s">
        <v>50</v>
      </c>
      <c r="L288" s="226">
        <v>30</v>
      </c>
      <c r="M288" s="406">
        <v>30</v>
      </c>
    </row>
    <row r="289" spans="1:13" x14ac:dyDescent="0.25">
      <c r="A289" s="226" t="s">
        <v>1602</v>
      </c>
      <c r="B289" s="405">
        <v>43125</v>
      </c>
      <c r="C289" s="226" t="s">
        <v>46</v>
      </c>
      <c r="D289" s="226" t="s">
        <v>549</v>
      </c>
      <c r="E289" s="226" t="s">
        <v>555</v>
      </c>
      <c r="F289" s="226" t="s">
        <v>35</v>
      </c>
      <c r="G289" s="226" t="s">
        <v>94</v>
      </c>
      <c r="H289" s="226" t="s">
        <v>37</v>
      </c>
      <c r="I289" s="226" t="s">
        <v>31</v>
      </c>
      <c r="J289" s="405">
        <v>43130</v>
      </c>
      <c r="K289" s="226" t="s">
        <v>50</v>
      </c>
      <c r="L289" s="226">
        <v>30</v>
      </c>
      <c r="M289" s="406">
        <v>30</v>
      </c>
    </row>
    <row r="290" spans="1:13" x14ac:dyDescent="0.25">
      <c r="A290" s="226" t="s">
        <v>1602</v>
      </c>
      <c r="B290" s="405">
        <v>43125</v>
      </c>
      <c r="C290" s="226" t="s">
        <v>46</v>
      </c>
      <c r="D290" s="226" t="s">
        <v>549</v>
      </c>
      <c r="E290" s="226" t="s">
        <v>555</v>
      </c>
      <c r="F290" s="226" t="s">
        <v>35</v>
      </c>
      <c r="G290" s="226" t="s">
        <v>94</v>
      </c>
      <c r="H290" s="226" t="s">
        <v>37</v>
      </c>
      <c r="I290" s="226" t="s">
        <v>31</v>
      </c>
      <c r="J290" s="405">
        <v>43135</v>
      </c>
      <c r="K290" s="226" t="s">
        <v>50</v>
      </c>
      <c r="L290" s="226">
        <v>30</v>
      </c>
      <c r="M290" s="406">
        <v>30</v>
      </c>
    </row>
    <row r="291" spans="1:13" x14ac:dyDescent="0.25">
      <c r="A291" s="226" t="s">
        <v>1398</v>
      </c>
      <c r="B291" s="405">
        <v>43125</v>
      </c>
      <c r="C291" s="226" t="s">
        <v>464</v>
      </c>
      <c r="D291" s="226" t="s">
        <v>105</v>
      </c>
      <c r="E291" s="226" t="s">
        <v>468</v>
      </c>
      <c r="F291" s="226" t="s">
        <v>35</v>
      </c>
      <c r="G291" s="226" t="s">
        <v>94</v>
      </c>
      <c r="H291" s="226" t="s">
        <v>37</v>
      </c>
      <c r="I291" s="226" t="s">
        <v>31</v>
      </c>
      <c r="J291" s="405">
        <v>43128</v>
      </c>
      <c r="K291" s="226" t="s">
        <v>106</v>
      </c>
      <c r="L291" s="226">
        <v>31.5</v>
      </c>
      <c r="M291" s="406">
        <v>31.5</v>
      </c>
    </row>
    <row r="292" spans="1:13" x14ac:dyDescent="0.25">
      <c r="A292" s="226" t="s">
        <v>1427</v>
      </c>
      <c r="B292" s="405">
        <v>43125</v>
      </c>
      <c r="C292" s="226" t="s">
        <v>480</v>
      </c>
      <c r="D292" s="226" t="s">
        <v>33</v>
      </c>
      <c r="E292" s="226" t="s">
        <v>482</v>
      </c>
      <c r="F292" s="226" t="s">
        <v>78</v>
      </c>
      <c r="G292" s="226" t="s">
        <v>79</v>
      </c>
      <c r="H292" s="226" t="s">
        <v>37</v>
      </c>
      <c r="I292" s="226" t="s">
        <v>31</v>
      </c>
      <c r="J292" s="405">
        <v>43125</v>
      </c>
      <c r="K292" s="226" t="s">
        <v>86</v>
      </c>
      <c r="L292" s="226">
        <v>24</v>
      </c>
      <c r="M292" s="406">
        <v>24</v>
      </c>
    </row>
    <row r="293" spans="1:13" x14ac:dyDescent="0.25">
      <c r="A293" s="226" t="s">
        <v>842</v>
      </c>
      <c r="B293" s="405">
        <v>43125</v>
      </c>
      <c r="C293" s="226" t="s">
        <v>195</v>
      </c>
      <c r="D293" s="226" t="s">
        <v>33</v>
      </c>
      <c r="E293" s="226">
        <v>201801251</v>
      </c>
      <c r="F293" s="226" t="s">
        <v>78</v>
      </c>
      <c r="G293" s="226" t="s">
        <v>79</v>
      </c>
      <c r="H293" s="226" t="s">
        <v>37</v>
      </c>
      <c r="I293" s="226" t="s">
        <v>31</v>
      </c>
      <c r="J293" s="405">
        <v>43130</v>
      </c>
      <c r="K293" s="226" t="s">
        <v>86</v>
      </c>
      <c r="L293" s="226">
        <v>6</v>
      </c>
      <c r="M293" s="406">
        <v>6</v>
      </c>
    </row>
    <row r="294" spans="1:13" x14ac:dyDescent="0.25">
      <c r="A294" s="226" t="s">
        <v>842</v>
      </c>
      <c r="B294" s="405">
        <v>43125</v>
      </c>
      <c r="C294" s="226" t="s">
        <v>195</v>
      </c>
      <c r="D294" s="226" t="s">
        <v>33</v>
      </c>
      <c r="E294" s="226">
        <v>201801251</v>
      </c>
      <c r="F294" s="226" t="s">
        <v>78</v>
      </c>
      <c r="G294" s="226" t="s">
        <v>79</v>
      </c>
      <c r="H294" s="226" t="s">
        <v>37</v>
      </c>
      <c r="I294" s="226" t="s">
        <v>31</v>
      </c>
      <c r="J294" s="405">
        <v>43133</v>
      </c>
      <c r="K294" s="226" t="s">
        <v>86</v>
      </c>
      <c r="L294" s="226">
        <v>6.5</v>
      </c>
      <c r="M294" s="406">
        <v>6.5</v>
      </c>
    </row>
    <row r="295" spans="1:13" x14ac:dyDescent="0.25">
      <c r="A295" s="226" t="s">
        <v>1455</v>
      </c>
      <c r="B295" s="405">
        <v>43126</v>
      </c>
      <c r="C295" s="226" t="s">
        <v>480</v>
      </c>
      <c r="D295" s="226" t="s">
        <v>33</v>
      </c>
      <c r="E295" s="226" t="s">
        <v>503</v>
      </c>
      <c r="F295" s="226" t="s">
        <v>35</v>
      </c>
      <c r="G295" s="226" t="s">
        <v>250</v>
      </c>
      <c r="H295" s="226" t="s">
        <v>37</v>
      </c>
      <c r="I295" s="226" t="s">
        <v>31</v>
      </c>
      <c r="J295" s="226" t="s">
        <v>504</v>
      </c>
      <c r="K295" s="226" t="s">
        <v>86</v>
      </c>
      <c r="L295" s="226">
        <v>24</v>
      </c>
      <c r="M295" s="406">
        <v>96</v>
      </c>
    </row>
    <row r="296" spans="1:13" x14ac:dyDescent="0.25">
      <c r="A296" s="226" t="s">
        <v>1455</v>
      </c>
      <c r="B296" s="405">
        <v>43126</v>
      </c>
      <c r="C296" s="226" t="s">
        <v>480</v>
      </c>
      <c r="D296" s="226" t="s">
        <v>33</v>
      </c>
      <c r="E296" s="226" t="s">
        <v>503</v>
      </c>
      <c r="F296" s="226" t="s">
        <v>35</v>
      </c>
      <c r="G296" s="226" t="s">
        <v>250</v>
      </c>
      <c r="H296" s="226" t="s">
        <v>37</v>
      </c>
      <c r="I296" s="226" t="s">
        <v>31</v>
      </c>
      <c r="J296" s="226" t="s">
        <v>504</v>
      </c>
      <c r="K296" s="226" t="s">
        <v>86</v>
      </c>
      <c r="L296" s="226">
        <v>41.25</v>
      </c>
      <c r="M296" s="406">
        <v>41.25</v>
      </c>
    </row>
    <row r="297" spans="1:13" x14ac:dyDescent="0.25">
      <c r="A297" s="226" t="s">
        <v>1455</v>
      </c>
      <c r="B297" s="405">
        <v>43126</v>
      </c>
      <c r="C297" s="226" t="s">
        <v>480</v>
      </c>
      <c r="D297" s="226" t="s">
        <v>33</v>
      </c>
      <c r="E297" s="226" t="s">
        <v>503</v>
      </c>
      <c r="F297" s="226" t="s">
        <v>35</v>
      </c>
      <c r="G297" s="226" t="s">
        <v>250</v>
      </c>
      <c r="H297" s="226" t="s">
        <v>37</v>
      </c>
      <c r="I297" s="226" t="s">
        <v>31</v>
      </c>
      <c r="J297" s="405">
        <v>43128</v>
      </c>
      <c r="K297" s="226" t="s">
        <v>86</v>
      </c>
      <c r="L297" s="226">
        <v>21</v>
      </c>
      <c r="M297" s="406">
        <v>21</v>
      </c>
    </row>
    <row r="298" spans="1:13" x14ac:dyDescent="0.25">
      <c r="A298" s="226" t="s">
        <v>1455</v>
      </c>
      <c r="B298" s="405">
        <v>43126</v>
      </c>
      <c r="C298" s="226" t="s">
        <v>480</v>
      </c>
      <c r="D298" s="226" t="s">
        <v>33</v>
      </c>
      <c r="E298" s="226" t="s">
        <v>503</v>
      </c>
      <c r="F298" s="226" t="s">
        <v>35</v>
      </c>
      <c r="G298" s="226" t="s">
        <v>250</v>
      </c>
      <c r="H298" s="226" t="s">
        <v>37</v>
      </c>
      <c r="I298" s="226" t="s">
        <v>31</v>
      </c>
      <c r="J298" s="405">
        <v>43136</v>
      </c>
      <c r="K298" s="226" t="s">
        <v>86</v>
      </c>
      <c r="L298" s="226">
        <v>14.25</v>
      </c>
      <c r="M298" s="406">
        <v>14.25</v>
      </c>
    </row>
    <row r="299" spans="1:13" x14ac:dyDescent="0.25">
      <c r="A299" s="226" t="s">
        <v>1455</v>
      </c>
      <c r="B299" s="405">
        <v>43126</v>
      </c>
      <c r="C299" s="226" t="s">
        <v>480</v>
      </c>
      <c r="D299" s="226" t="s">
        <v>33</v>
      </c>
      <c r="E299" s="226" t="s">
        <v>503</v>
      </c>
      <c r="F299" s="226" t="s">
        <v>35</v>
      </c>
      <c r="G299" s="226" t="s">
        <v>250</v>
      </c>
      <c r="H299" s="226" t="s">
        <v>37</v>
      </c>
      <c r="I299" s="226" t="s">
        <v>31</v>
      </c>
      <c r="J299" s="405">
        <v>43139</v>
      </c>
      <c r="K299" s="226" t="s">
        <v>86</v>
      </c>
      <c r="L299" s="226">
        <v>24</v>
      </c>
      <c r="M299" s="406">
        <v>24</v>
      </c>
    </row>
    <row r="300" spans="1:13" x14ac:dyDescent="0.25">
      <c r="A300" s="226" t="s">
        <v>1455</v>
      </c>
      <c r="B300" s="405">
        <v>43126</v>
      </c>
      <c r="C300" s="226" t="s">
        <v>480</v>
      </c>
      <c r="D300" s="226" t="s">
        <v>33</v>
      </c>
      <c r="E300" s="226" t="s">
        <v>503</v>
      </c>
      <c r="F300" s="226" t="s">
        <v>35</v>
      </c>
      <c r="G300" s="226" t="s">
        <v>250</v>
      </c>
      <c r="H300" s="226" t="s">
        <v>37</v>
      </c>
      <c r="I300" s="226" t="s">
        <v>31</v>
      </c>
      <c r="J300" s="405">
        <v>43153</v>
      </c>
      <c r="K300" s="226" t="s">
        <v>86</v>
      </c>
      <c r="L300" s="226">
        <v>10.5</v>
      </c>
      <c r="M300" s="406">
        <v>10.5</v>
      </c>
    </row>
    <row r="301" spans="1:13" x14ac:dyDescent="0.25">
      <c r="A301" s="226" t="s">
        <v>1455</v>
      </c>
      <c r="B301" s="405">
        <v>43126</v>
      </c>
      <c r="C301" s="226" t="s">
        <v>480</v>
      </c>
      <c r="D301" s="226" t="s">
        <v>33</v>
      </c>
      <c r="E301" s="226" t="s">
        <v>503</v>
      </c>
      <c r="F301" s="226" t="s">
        <v>35</v>
      </c>
      <c r="G301" s="226" t="s">
        <v>250</v>
      </c>
      <c r="H301" s="226" t="s">
        <v>37</v>
      </c>
      <c r="I301" s="226" t="s">
        <v>31</v>
      </c>
      <c r="J301" s="405">
        <v>43142</v>
      </c>
      <c r="K301" s="226" t="s">
        <v>86</v>
      </c>
      <c r="L301" s="226">
        <v>33</v>
      </c>
      <c r="M301" s="406">
        <v>66</v>
      </c>
    </row>
    <row r="302" spans="1:13" x14ac:dyDescent="0.25">
      <c r="A302" s="226" t="s">
        <v>653</v>
      </c>
      <c r="B302" s="405">
        <v>43126</v>
      </c>
      <c r="C302" s="226" t="s">
        <v>66</v>
      </c>
      <c r="D302" s="226" t="s">
        <v>69</v>
      </c>
      <c r="E302" s="226" t="s">
        <v>2664</v>
      </c>
      <c r="F302" s="226" t="s">
        <v>35</v>
      </c>
      <c r="G302" s="226" t="s">
        <v>36</v>
      </c>
      <c r="H302" s="226" t="s">
        <v>37</v>
      </c>
      <c r="I302" s="226" t="s">
        <v>68</v>
      </c>
      <c r="J302" s="405">
        <v>43130</v>
      </c>
      <c r="K302" s="226" t="s">
        <v>70</v>
      </c>
      <c r="L302" s="226">
        <v>30</v>
      </c>
      <c r="M302" s="406">
        <v>30</v>
      </c>
    </row>
    <row r="303" spans="1:13" x14ac:dyDescent="0.25">
      <c r="A303" s="226" t="s">
        <v>1618</v>
      </c>
      <c r="B303" s="405">
        <v>43126</v>
      </c>
      <c r="C303" s="226" t="s">
        <v>464</v>
      </c>
      <c r="D303" s="226" t="s">
        <v>105</v>
      </c>
      <c r="E303" s="226" t="s">
        <v>468</v>
      </c>
      <c r="F303" s="226" t="s">
        <v>35</v>
      </c>
      <c r="G303" s="226" t="s">
        <v>94</v>
      </c>
      <c r="H303" s="226" t="s">
        <v>37</v>
      </c>
      <c r="I303" s="226" t="s">
        <v>31</v>
      </c>
      <c r="J303" s="405">
        <v>43132</v>
      </c>
      <c r="K303" s="226" t="s">
        <v>106</v>
      </c>
      <c r="L303" s="226">
        <v>31.5</v>
      </c>
      <c r="M303" s="406">
        <v>31.5</v>
      </c>
    </row>
    <row r="304" spans="1:13" x14ac:dyDescent="0.25">
      <c r="A304" s="226" t="s">
        <v>1621</v>
      </c>
      <c r="B304" s="405">
        <v>43126</v>
      </c>
      <c r="C304" s="226" t="s">
        <v>42</v>
      </c>
      <c r="D304" s="226" t="s">
        <v>33</v>
      </c>
      <c r="E304" s="226" t="s">
        <v>119</v>
      </c>
      <c r="F304" s="226" t="s">
        <v>35</v>
      </c>
      <c r="G304" s="226" t="s">
        <v>36</v>
      </c>
      <c r="H304" s="226" t="s">
        <v>37</v>
      </c>
      <c r="I304" s="226" t="s">
        <v>31</v>
      </c>
      <c r="J304" s="405">
        <v>43127</v>
      </c>
      <c r="K304" s="226" t="s">
        <v>38</v>
      </c>
      <c r="L304" s="226">
        <v>30</v>
      </c>
      <c r="M304" s="406">
        <v>30</v>
      </c>
    </row>
    <row r="305" spans="1:13" x14ac:dyDescent="0.25">
      <c r="A305" s="226" t="s">
        <v>1621</v>
      </c>
      <c r="B305" s="405">
        <v>43126</v>
      </c>
      <c r="C305" s="226" t="s">
        <v>42</v>
      </c>
      <c r="D305" s="226" t="s">
        <v>33</v>
      </c>
      <c r="E305" s="226" t="s">
        <v>119</v>
      </c>
      <c r="F305" s="226" t="s">
        <v>35</v>
      </c>
      <c r="G305" s="226" t="s">
        <v>36</v>
      </c>
      <c r="H305" s="226" t="s">
        <v>37</v>
      </c>
      <c r="I305" s="226" t="s">
        <v>31</v>
      </c>
      <c r="J305" s="405">
        <v>43129</v>
      </c>
      <c r="K305" s="226" t="s">
        <v>38</v>
      </c>
      <c r="L305" s="226">
        <v>30</v>
      </c>
      <c r="M305" s="406">
        <v>30</v>
      </c>
    </row>
    <row r="306" spans="1:13" x14ac:dyDescent="0.25">
      <c r="A306" s="226" t="s">
        <v>1621</v>
      </c>
      <c r="B306" s="405">
        <v>43126</v>
      </c>
      <c r="C306" s="226" t="s">
        <v>42</v>
      </c>
      <c r="D306" s="226" t="s">
        <v>33</v>
      </c>
      <c r="E306" s="226" t="s">
        <v>119</v>
      </c>
      <c r="F306" s="226" t="s">
        <v>35</v>
      </c>
      <c r="G306" s="226" t="s">
        <v>36</v>
      </c>
      <c r="H306" s="226" t="s">
        <v>37</v>
      </c>
      <c r="I306" s="226" t="s">
        <v>31</v>
      </c>
      <c r="J306" s="405">
        <v>43132</v>
      </c>
      <c r="K306" s="226" t="s">
        <v>38</v>
      </c>
      <c r="L306" s="226">
        <v>30</v>
      </c>
      <c r="M306" s="406">
        <v>30</v>
      </c>
    </row>
    <row r="307" spans="1:13" x14ac:dyDescent="0.25">
      <c r="A307" s="226" t="s">
        <v>1621</v>
      </c>
      <c r="B307" s="405">
        <v>43126</v>
      </c>
      <c r="C307" s="226" t="s">
        <v>42</v>
      </c>
      <c r="D307" s="226" t="s">
        <v>33</v>
      </c>
      <c r="E307" s="226" t="s">
        <v>43</v>
      </c>
      <c r="F307" s="226" t="s">
        <v>35</v>
      </c>
      <c r="G307" s="226" t="s">
        <v>36</v>
      </c>
      <c r="H307" s="226" t="s">
        <v>37</v>
      </c>
      <c r="I307" s="226" t="s">
        <v>31</v>
      </c>
      <c r="J307" s="405">
        <v>43136</v>
      </c>
      <c r="K307" s="226" t="s">
        <v>38</v>
      </c>
      <c r="L307" s="226">
        <v>30</v>
      </c>
      <c r="M307" s="406">
        <v>30</v>
      </c>
    </row>
    <row r="308" spans="1:13" x14ac:dyDescent="0.25">
      <c r="A308" s="226" t="s">
        <v>1620</v>
      </c>
      <c r="B308" s="405">
        <v>43126</v>
      </c>
      <c r="C308" s="226" t="s">
        <v>172</v>
      </c>
      <c r="D308" s="226" t="s">
        <v>33</v>
      </c>
      <c r="E308" s="226" t="s">
        <v>3621</v>
      </c>
      <c r="F308" s="226" t="s">
        <v>35</v>
      </c>
      <c r="G308" s="226" t="s">
        <v>94</v>
      </c>
      <c r="H308" s="226" t="s">
        <v>37</v>
      </c>
      <c r="I308" s="226" t="s">
        <v>31</v>
      </c>
      <c r="J308" s="405">
        <v>43142</v>
      </c>
      <c r="K308" s="226" t="s">
        <v>106</v>
      </c>
      <c r="L308" s="226">
        <v>30</v>
      </c>
      <c r="M308" s="406">
        <v>30</v>
      </c>
    </row>
    <row r="309" spans="1:13" x14ac:dyDescent="0.25">
      <c r="A309" s="226" t="s">
        <v>1620</v>
      </c>
      <c r="B309" s="405">
        <v>43126</v>
      </c>
      <c r="C309" s="226" t="s">
        <v>172</v>
      </c>
      <c r="D309" s="226" t="s">
        <v>33</v>
      </c>
      <c r="E309" s="226" t="s">
        <v>3621</v>
      </c>
      <c r="F309" s="226" t="s">
        <v>35</v>
      </c>
      <c r="G309" s="226" t="s">
        <v>94</v>
      </c>
      <c r="H309" s="226" t="s">
        <v>37</v>
      </c>
      <c r="I309" s="226" t="s">
        <v>3963</v>
      </c>
      <c r="J309" s="405">
        <v>43154</v>
      </c>
      <c r="K309" s="226" t="s">
        <v>106</v>
      </c>
      <c r="L309" s="226">
        <v>30</v>
      </c>
      <c r="M309" s="406">
        <v>30</v>
      </c>
    </row>
    <row r="310" spans="1:13" x14ac:dyDescent="0.25">
      <c r="A310" s="226" t="s">
        <v>1619</v>
      </c>
      <c r="B310" s="405">
        <v>43126</v>
      </c>
      <c r="C310" s="226" t="s">
        <v>309</v>
      </c>
      <c r="D310" s="226" t="s">
        <v>105</v>
      </c>
      <c r="E310" s="226" t="s">
        <v>315</v>
      </c>
      <c r="F310" s="226" t="s">
        <v>35</v>
      </c>
      <c r="G310" s="226" t="s">
        <v>94</v>
      </c>
      <c r="H310" s="226" t="s">
        <v>37</v>
      </c>
      <c r="I310" s="226" t="s">
        <v>311</v>
      </c>
      <c r="J310" s="226" t="s">
        <v>44</v>
      </c>
      <c r="K310" s="226" t="s">
        <v>106</v>
      </c>
      <c r="L310" s="226">
        <v>30</v>
      </c>
      <c r="M310" s="406">
        <v>90</v>
      </c>
    </row>
    <row r="311" spans="1:13" x14ac:dyDescent="0.25">
      <c r="A311" s="226" t="s">
        <v>964</v>
      </c>
      <c r="B311" s="405">
        <v>43116</v>
      </c>
      <c r="C311" s="226" t="s">
        <v>275</v>
      </c>
      <c r="D311" s="226" t="s">
        <v>33</v>
      </c>
      <c r="E311" s="226">
        <v>4600033477</v>
      </c>
      <c r="F311" s="226" t="s">
        <v>63</v>
      </c>
      <c r="G311" s="226" t="s">
        <v>64</v>
      </c>
      <c r="H311" s="226" t="s">
        <v>37</v>
      </c>
      <c r="I311" s="226" t="s">
        <v>279</v>
      </c>
      <c r="J311" s="405">
        <v>43118</v>
      </c>
      <c r="K311" s="226" t="s">
        <v>50</v>
      </c>
      <c r="L311" s="226">
        <v>30</v>
      </c>
      <c r="M311" s="406">
        <v>30</v>
      </c>
    </row>
    <row r="312" spans="1:13" x14ac:dyDescent="0.25">
      <c r="A312" s="226" t="s">
        <v>1387</v>
      </c>
      <c r="B312" s="405">
        <v>43116</v>
      </c>
      <c r="C312" s="226" t="s">
        <v>464</v>
      </c>
      <c r="D312" s="226" t="s">
        <v>33</v>
      </c>
      <c r="E312" s="226" t="s">
        <v>467</v>
      </c>
      <c r="F312" s="226" t="s">
        <v>63</v>
      </c>
      <c r="G312" s="226" t="s">
        <v>64</v>
      </c>
      <c r="H312" s="226" t="s">
        <v>37</v>
      </c>
      <c r="I312" s="226" t="s">
        <v>31</v>
      </c>
      <c r="J312" s="405">
        <v>43120</v>
      </c>
      <c r="K312" s="226" t="s">
        <v>106</v>
      </c>
      <c r="L312" s="226">
        <v>22.5</v>
      </c>
      <c r="M312" s="406">
        <v>22.5</v>
      </c>
    </row>
    <row r="313" spans="1:13" x14ac:dyDescent="0.25">
      <c r="A313" s="226" t="s">
        <v>1074</v>
      </c>
      <c r="B313" s="405">
        <v>43115</v>
      </c>
      <c r="C313" s="226" t="s">
        <v>327</v>
      </c>
      <c r="D313" s="226" t="s">
        <v>33</v>
      </c>
      <c r="E313" s="226" t="s">
        <v>3534</v>
      </c>
      <c r="F313" s="226" t="s">
        <v>63</v>
      </c>
      <c r="G313" s="226" t="s">
        <v>213</v>
      </c>
      <c r="H313" s="226" t="s">
        <v>65</v>
      </c>
      <c r="I313" s="226" t="s">
        <v>31</v>
      </c>
      <c r="J313" s="405">
        <v>43131</v>
      </c>
      <c r="K313" s="226" t="s">
        <v>50</v>
      </c>
      <c r="L313" s="226">
        <v>1</v>
      </c>
      <c r="M313" s="406">
        <v>1</v>
      </c>
    </row>
    <row r="314" spans="1:13" x14ac:dyDescent="0.25">
      <c r="A314" s="226" t="s">
        <v>1074</v>
      </c>
      <c r="B314" s="405">
        <v>43115</v>
      </c>
      <c r="C314" s="226" t="s">
        <v>327</v>
      </c>
      <c r="D314" s="226" t="s">
        <v>33</v>
      </c>
      <c r="E314" s="226" t="s">
        <v>3726</v>
      </c>
      <c r="F314" s="226" t="s">
        <v>40</v>
      </c>
      <c r="G314" s="226" t="s">
        <v>41</v>
      </c>
      <c r="H314" s="226" t="s">
        <v>37</v>
      </c>
      <c r="I314" s="226" t="s">
        <v>31</v>
      </c>
      <c r="J314" s="405">
        <v>43123</v>
      </c>
      <c r="K314" s="226" t="s">
        <v>50</v>
      </c>
      <c r="L314" s="226">
        <v>9</v>
      </c>
      <c r="M314" s="406">
        <v>9</v>
      </c>
    </row>
    <row r="315" spans="1:13" x14ac:dyDescent="0.25">
      <c r="A315" s="226" t="s">
        <v>1074</v>
      </c>
      <c r="B315" s="405">
        <v>43115</v>
      </c>
      <c r="C315" s="226" t="s">
        <v>327</v>
      </c>
      <c r="D315" s="226" t="s">
        <v>33</v>
      </c>
      <c r="E315" s="226" t="s">
        <v>3727</v>
      </c>
      <c r="F315" s="226" t="s">
        <v>63</v>
      </c>
      <c r="G315" s="226" t="s">
        <v>64</v>
      </c>
      <c r="H315" s="226" t="s">
        <v>37</v>
      </c>
      <c r="I315" s="226" t="s">
        <v>31</v>
      </c>
      <c r="J315" s="405">
        <v>43123</v>
      </c>
      <c r="K315" s="226" t="s">
        <v>50</v>
      </c>
      <c r="L315" s="226">
        <v>3</v>
      </c>
      <c r="M315" s="406">
        <v>3</v>
      </c>
    </row>
    <row r="316" spans="1:13" x14ac:dyDescent="0.25">
      <c r="A316" s="226" t="s">
        <v>1510</v>
      </c>
      <c r="B316" s="405">
        <v>43116</v>
      </c>
      <c r="C316" s="226" t="s">
        <v>508</v>
      </c>
      <c r="D316" s="226" t="s">
        <v>33</v>
      </c>
      <c r="E316" s="226" t="s">
        <v>517</v>
      </c>
      <c r="F316" s="226" t="s">
        <v>40</v>
      </c>
      <c r="G316" s="226" t="s">
        <v>453</v>
      </c>
      <c r="H316" s="226" t="s">
        <v>65</v>
      </c>
      <c r="I316" s="226" t="s">
        <v>31</v>
      </c>
      <c r="J316" s="405">
        <v>43118</v>
      </c>
      <c r="K316" s="226" t="s">
        <v>86</v>
      </c>
      <c r="L316" s="226">
        <v>1</v>
      </c>
      <c r="M316" s="406">
        <v>1</v>
      </c>
    </row>
    <row r="317" spans="1:13" x14ac:dyDescent="0.25">
      <c r="A317" s="226" t="s">
        <v>987</v>
      </c>
      <c r="B317" s="405">
        <v>43116</v>
      </c>
      <c r="C317" s="226" t="s">
        <v>291</v>
      </c>
      <c r="D317" s="226" t="s">
        <v>33</v>
      </c>
      <c r="E317" s="226" t="s">
        <v>3728</v>
      </c>
      <c r="F317" s="226" t="s">
        <v>63</v>
      </c>
      <c r="G317" s="226" t="s">
        <v>64</v>
      </c>
      <c r="H317" s="226" t="s">
        <v>37</v>
      </c>
      <c r="I317" s="226" t="s">
        <v>31</v>
      </c>
      <c r="J317" s="405">
        <v>43117</v>
      </c>
      <c r="K317" s="226" t="s">
        <v>106</v>
      </c>
      <c r="L317" s="226">
        <v>2.25</v>
      </c>
      <c r="M317" s="406">
        <v>2.25</v>
      </c>
    </row>
    <row r="318" spans="1:13" x14ac:dyDescent="0.25">
      <c r="A318" s="226" t="s">
        <v>987</v>
      </c>
      <c r="B318" s="405">
        <v>43116</v>
      </c>
      <c r="C318" s="226" t="s">
        <v>291</v>
      </c>
      <c r="D318" s="226" t="s">
        <v>33</v>
      </c>
      <c r="E318" s="226" t="s">
        <v>3728</v>
      </c>
      <c r="F318" s="226" t="s">
        <v>63</v>
      </c>
      <c r="G318" s="226" t="s">
        <v>297</v>
      </c>
      <c r="H318" s="226" t="s">
        <v>191</v>
      </c>
      <c r="I318" s="226" t="s">
        <v>31</v>
      </c>
      <c r="J318" s="405">
        <v>43117</v>
      </c>
      <c r="K318" s="226" t="s">
        <v>106</v>
      </c>
      <c r="L318" s="226">
        <v>0.75</v>
      </c>
      <c r="M318" s="406">
        <v>0.75</v>
      </c>
    </row>
    <row r="319" spans="1:13" x14ac:dyDescent="0.25">
      <c r="A319" s="226" t="s">
        <v>965</v>
      </c>
      <c r="B319" s="405">
        <v>43117</v>
      </c>
      <c r="C319" s="226" t="s">
        <v>275</v>
      </c>
      <c r="D319" s="226" t="s">
        <v>33</v>
      </c>
      <c r="E319" s="226">
        <v>4600033477</v>
      </c>
      <c r="F319" s="226" t="s">
        <v>63</v>
      </c>
      <c r="G319" s="226" t="s">
        <v>64</v>
      </c>
      <c r="H319" s="226" t="s">
        <v>37</v>
      </c>
      <c r="I319" s="226" t="s">
        <v>279</v>
      </c>
      <c r="J319" s="405">
        <v>43120</v>
      </c>
      <c r="K319" s="226" t="s">
        <v>50</v>
      </c>
      <c r="L319" s="226">
        <v>30</v>
      </c>
      <c r="M319" s="406">
        <v>30</v>
      </c>
    </row>
    <row r="320" spans="1:13" x14ac:dyDescent="0.25">
      <c r="A320" s="226" t="s">
        <v>823</v>
      </c>
      <c r="B320" s="405">
        <v>43117</v>
      </c>
      <c r="C320" s="226" t="s">
        <v>172</v>
      </c>
      <c r="D320" s="226" t="s">
        <v>33</v>
      </c>
      <c r="E320" s="226" t="s">
        <v>180</v>
      </c>
      <c r="F320" s="226" t="s">
        <v>63</v>
      </c>
      <c r="G320" s="226" t="s">
        <v>181</v>
      </c>
      <c r="H320" s="226" t="s">
        <v>37</v>
      </c>
      <c r="I320" s="226" t="s">
        <v>31</v>
      </c>
      <c r="J320" s="405">
        <v>43121</v>
      </c>
      <c r="K320" s="226" t="s">
        <v>106</v>
      </c>
      <c r="L320" s="226">
        <v>11</v>
      </c>
      <c r="M320" s="406">
        <v>11</v>
      </c>
    </row>
    <row r="321" spans="1:13" x14ac:dyDescent="0.25">
      <c r="A321" s="226" t="s">
        <v>1234</v>
      </c>
      <c r="B321" s="405">
        <v>43117</v>
      </c>
      <c r="C321" s="226" t="s">
        <v>32</v>
      </c>
      <c r="D321" s="226" t="s">
        <v>33</v>
      </c>
      <c r="E321" s="226" t="s">
        <v>384</v>
      </c>
      <c r="F321" s="226" t="s">
        <v>63</v>
      </c>
      <c r="G321" s="226" t="s">
        <v>380</v>
      </c>
      <c r="H321" s="226" t="s">
        <v>37</v>
      </c>
      <c r="I321" s="226" t="s">
        <v>31</v>
      </c>
      <c r="J321" s="405">
        <v>43121</v>
      </c>
      <c r="K321" s="226" t="s">
        <v>38</v>
      </c>
      <c r="L321" s="226">
        <v>1</v>
      </c>
      <c r="M321" s="406">
        <v>1</v>
      </c>
    </row>
    <row r="322" spans="1:13" x14ac:dyDescent="0.25">
      <c r="A322" s="226" t="s">
        <v>1237</v>
      </c>
      <c r="B322" s="405">
        <v>43117</v>
      </c>
      <c r="C322" s="226" t="s">
        <v>32</v>
      </c>
      <c r="D322" s="226" t="s">
        <v>33</v>
      </c>
      <c r="E322" s="226" t="s">
        <v>385</v>
      </c>
      <c r="F322" s="226" t="s">
        <v>63</v>
      </c>
      <c r="G322" s="226" t="s">
        <v>64</v>
      </c>
      <c r="H322" s="226" t="s">
        <v>300</v>
      </c>
      <c r="I322" s="226" t="s">
        <v>31</v>
      </c>
      <c r="J322" s="405">
        <v>43121</v>
      </c>
      <c r="K322" s="226" t="s">
        <v>38</v>
      </c>
      <c r="L322" s="226">
        <v>1</v>
      </c>
      <c r="M322" s="406">
        <v>1</v>
      </c>
    </row>
    <row r="323" spans="1:13" x14ac:dyDescent="0.25">
      <c r="A323" s="226" t="s">
        <v>1136</v>
      </c>
      <c r="B323" s="405">
        <v>43117</v>
      </c>
      <c r="C323" s="226" t="s">
        <v>327</v>
      </c>
      <c r="D323" s="226" t="s">
        <v>33</v>
      </c>
      <c r="E323" s="226">
        <v>20180117006</v>
      </c>
      <c r="F323" s="226" t="s">
        <v>63</v>
      </c>
      <c r="G323" s="226" t="s">
        <v>339</v>
      </c>
      <c r="H323" s="226" t="s">
        <v>142</v>
      </c>
      <c r="I323" s="226" t="s">
        <v>338</v>
      </c>
      <c r="J323" s="405">
        <v>43118</v>
      </c>
      <c r="K323" s="226" t="s">
        <v>50</v>
      </c>
      <c r="L323" s="226">
        <v>0.1</v>
      </c>
      <c r="M323" s="406">
        <v>0.1</v>
      </c>
    </row>
    <row r="324" spans="1:13" x14ac:dyDescent="0.25">
      <c r="A324" s="226" t="s">
        <v>1154</v>
      </c>
      <c r="B324" s="405">
        <v>43117</v>
      </c>
      <c r="C324" s="226" t="s">
        <v>327</v>
      </c>
      <c r="D324" s="226" t="s">
        <v>33</v>
      </c>
      <c r="E324" s="226">
        <v>20180117006</v>
      </c>
      <c r="F324" s="226" t="s">
        <v>63</v>
      </c>
      <c r="G324" s="226" t="s">
        <v>330</v>
      </c>
      <c r="H324" s="226" t="s">
        <v>65</v>
      </c>
      <c r="I324" s="226" t="s">
        <v>31</v>
      </c>
      <c r="J324" s="405">
        <v>43119</v>
      </c>
      <c r="K324" s="226" t="s">
        <v>50</v>
      </c>
      <c r="L324" s="226">
        <v>1</v>
      </c>
      <c r="M324" s="406">
        <v>1</v>
      </c>
    </row>
    <row r="325" spans="1:13" x14ac:dyDescent="0.25">
      <c r="A325" s="226" t="s">
        <v>796</v>
      </c>
      <c r="B325" s="405">
        <v>43117</v>
      </c>
      <c r="C325" s="226" t="s">
        <v>162</v>
      </c>
      <c r="D325" s="226" t="s">
        <v>33</v>
      </c>
      <c r="E325" s="226">
        <v>201801178</v>
      </c>
      <c r="F325" s="226" t="s">
        <v>63</v>
      </c>
      <c r="G325" s="226" t="s">
        <v>168</v>
      </c>
      <c r="H325" s="226" t="s">
        <v>65</v>
      </c>
      <c r="I325" s="226" t="s">
        <v>31</v>
      </c>
      <c r="J325" s="405">
        <v>43118</v>
      </c>
      <c r="K325" s="226" t="s">
        <v>50</v>
      </c>
      <c r="L325" s="226">
        <v>2.5000000000000001E-2</v>
      </c>
      <c r="M325" s="406">
        <v>2.5000000000000001E-2</v>
      </c>
    </row>
    <row r="326" spans="1:13" x14ac:dyDescent="0.25">
      <c r="A326" s="226" t="s">
        <v>1041</v>
      </c>
      <c r="B326" s="405">
        <v>43117</v>
      </c>
      <c r="C326" s="226" t="s">
        <v>316</v>
      </c>
      <c r="D326" s="226" t="s">
        <v>33</v>
      </c>
      <c r="E326" s="226" t="s">
        <v>321</v>
      </c>
      <c r="F326" s="226" t="s">
        <v>63</v>
      </c>
      <c r="G326" s="226" t="s">
        <v>64</v>
      </c>
      <c r="H326" s="226" t="s">
        <v>191</v>
      </c>
      <c r="I326" s="226" t="s">
        <v>93</v>
      </c>
      <c r="J326" s="405">
        <v>43124</v>
      </c>
      <c r="K326" s="226" t="s">
        <v>38</v>
      </c>
      <c r="L326" s="226">
        <v>1</v>
      </c>
      <c r="M326" s="406">
        <v>1</v>
      </c>
    </row>
    <row r="327" spans="1:13" x14ac:dyDescent="0.25">
      <c r="A327" s="226" t="s">
        <v>1041</v>
      </c>
      <c r="B327" s="405">
        <v>43117</v>
      </c>
      <c r="C327" s="226" t="s">
        <v>316</v>
      </c>
      <c r="D327" s="226" t="s">
        <v>33</v>
      </c>
      <c r="E327" s="226" t="s">
        <v>321</v>
      </c>
      <c r="F327" s="226" t="s">
        <v>63</v>
      </c>
      <c r="G327" s="226" t="s">
        <v>64</v>
      </c>
      <c r="H327" s="226" t="s">
        <v>37</v>
      </c>
      <c r="I327" s="226" t="s">
        <v>93</v>
      </c>
      <c r="J327" s="405">
        <v>43124</v>
      </c>
      <c r="K327" s="226" t="s">
        <v>38</v>
      </c>
      <c r="L327" s="226">
        <v>3</v>
      </c>
      <c r="M327" s="406">
        <v>3</v>
      </c>
    </row>
    <row r="328" spans="1:13" x14ac:dyDescent="0.25">
      <c r="A328" s="226" t="s">
        <v>1041</v>
      </c>
      <c r="B328" s="405">
        <v>43117</v>
      </c>
      <c r="C328" s="226" t="s">
        <v>316</v>
      </c>
      <c r="D328" s="226" t="s">
        <v>33</v>
      </c>
      <c r="E328" s="226" t="s">
        <v>321</v>
      </c>
      <c r="F328" s="226" t="s">
        <v>63</v>
      </c>
      <c r="G328" s="226" t="s">
        <v>96</v>
      </c>
      <c r="H328" s="226" t="s">
        <v>37</v>
      </c>
      <c r="I328" s="226" t="s">
        <v>93</v>
      </c>
      <c r="J328" s="405">
        <v>43124</v>
      </c>
      <c r="K328" s="226" t="s">
        <v>38</v>
      </c>
      <c r="L328" s="226">
        <v>2</v>
      </c>
      <c r="M328" s="406">
        <v>2</v>
      </c>
    </row>
    <row r="329" spans="1:13" x14ac:dyDescent="0.25">
      <c r="A329" s="226" t="s">
        <v>1346</v>
      </c>
      <c r="B329" s="405">
        <v>43117</v>
      </c>
      <c r="C329" s="226" t="s">
        <v>435</v>
      </c>
      <c r="D329" s="226" t="s">
        <v>33</v>
      </c>
      <c r="E329" s="226" t="s">
        <v>456</v>
      </c>
      <c r="F329" s="226" t="s">
        <v>260</v>
      </c>
      <c r="G329" s="226" t="s">
        <v>261</v>
      </c>
      <c r="H329" s="226" t="s">
        <v>37</v>
      </c>
      <c r="I329" s="226" t="s">
        <v>31</v>
      </c>
      <c r="J329" s="405">
        <v>43121</v>
      </c>
      <c r="K329" s="226" t="s">
        <v>38</v>
      </c>
      <c r="L329" s="226">
        <v>0.1</v>
      </c>
      <c r="M329" s="406">
        <v>0.1</v>
      </c>
    </row>
    <row r="330" spans="1:13" x14ac:dyDescent="0.25">
      <c r="A330" s="226" t="s">
        <v>1346</v>
      </c>
      <c r="B330" s="405">
        <v>43117</v>
      </c>
      <c r="C330" s="226" t="s">
        <v>435</v>
      </c>
      <c r="D330" s="226" t="s">
        <v>33</v>
      </c>
      <c r="E330" s="226" t="s">
        <v>456</v>
      </c>
      <c r="F330" s="226" t="s">
        <v>40</v>
      </c>
      <c r="G330" s="226" t="s">
        <v>455</v>
      </c>
      <c r="H330" s="226" t="s">
        <v>294</v>
      </c>
      <c r="I330" s="226" t="s">
        <v>31</v>
      </c>
      <c r="J330" s="405">
        <v>43121</v>
      </c>
      <c r="K330" s="226" t="s">
        <v>38</v>
      </c>
      <c r="L330" s="226">
        <v>1</v>
      </c>
      <c r="M330" s="406">
        <v>1</v>
      </c>
    </row>
    <row r="331" spans="1:13" x14ac:dyDescent="0.25">
      <c r="A331" s="226" t="s">
        <v>1346</v>
      </c>
      <c r="B331" s="405">
        <v>43117</v>
      </c>
      <c r="C331" s="226" t="s">
        <v>435</v>
      </c>
      <c r="D331" s="226" t="s">
        <v>33</v>
      </c>
      <c r="E331" s="226" t="s">
        <v>456</v>
      </c>
      <c r="F331" s="226" t="s">
        <v>63</v>
      </c>
      <c r="G331" s="226" t="s">
        <v>96</v>
      </c>
      <c r="H331" s="226" t="s">
        <v>37</v>
      </c>
      <c r="I331" s="226" t="s">
        <v>31</v>
      </c>
      <c r="J331" s="405">
        <v>43121</v>
      </c>
      <c r="K331" s="226" t="s">
        <v>38</v>
      </c>
      <c r="L331" s="226">
        <v>1</v>
      </c>
      <c r="M331" s="406">
        <v>1</v>
      </c>
    </row>
    <row r="332" spans="1:13" x14ac:dyDescent="0.25">
      <c r="A332" s="226" t="s">
        <v>897</v>
      </c>
      <c r="B332" s="405">
        <v>43118</v>
      </c>
      <c r="C332" s="226" t="s">
        <v>246</v>
      </c>
      <c r="D332" s="226" t="s">
        <v>33</v>
      </c>
      <c r="E332" s="226" t="s">
        <v>259</v>
      </c>
      <c r="F332" s="226" t="s">
        <v>260</v>
      </c>
      <c r="G332" s="226" t="s">
        <v>261</v>
      </c>
      <c r="H332" s="226" t="s">
        <v>37</v>
      </c>
      <c r="I332" s="226" t="s">
        <v>31</v>
      </c>
      <c r="J332" s="405">
        <v>43119</v>
      </c>
      <c r="K332" s="226" t="s">
        <v>50</v>
      </c>
      <c r="L332" s="226">
        <v>0.1</v>
      </c>
      <c r="M332" s="406">
        <v>0.1</v>
      </c>
    </row>
    <row r="333" spans="1:13" x14ac:dyDescent="0.25">
      <c r="A333" s="226" t="s">
        <v>793</v>
      </c>
      <c r="B333" s="405">
        <v>43118</v>
      </c>
      <c r="C333" s="226" t="s">
        <v>138</v>
      </c>
      <c r="D333" s="226" t="s">
        <v>33</v>
      </c>
      <c r="E333" s="226" t="s">
        <v>146</v>
      </c>
      <c r="F333" s="226" t="s">
        <v>40</v>
      </c>
      <c r="G333" s="226" t="s">
        <v>147</v>
      </c>
      <c r="H333" s="226" t="s">
        <v>148</v>
      </c>
      <c r="I333" s="226" t="s">
        <v>145</v>
      </c>
      <c r="J333" s="405">
        <v>43120</v>
      </c>
      <c r="K333" s="226" t="s">
        <v>38</v>
      </c>
      <c r="L333" s="226">
        <v>0.4</v>
      </c>
      <c r="M333" s="406">
        <v>0.4</v>
      </c>
    </row>
    <row r="334" spans="1:13" x14ac:dyDescent="0.25">
      <c r="A334" s="226" t="s">
        <v>997</v>
      </c>
      <c r="B334" s="405">
        <v>43118</v>
      </c>
      <c r="C334" s="226" t="s">
        <v>304</v>
      </c>
      <c r="D334" s="226" t="s">
        <v>33</v>
      </c>
      <c r="E334" s="226">
        <v>201801186</v>
      </c>
      <c r="F334" s="226" t="s">
        <v>63</v>
      </c>
      <c r="G334" s="226" t="s">
        <v>307</v>
      </c>
      <c r="H334" s="226" t="s">
        <v>142</v>
      </c>
      <c r="I334" s="226" t="s">
        <v>306</v>
      </c>
      <c r="J334" s="405">
        <v>43121</v>
      </c>
      <c r="K334" s="226" t="s">
        <v>38</v>
      </c>
      <c r="L334" s="226">
        <v>2</v>
      </c>
      <c r="M334" s="406">
        <v>2</v>
      </c>
    </row>
    <row r="335" spans="1:13" x14ac:dyDescent="0.25">
      <c r="A335" s="226" t="s">
        <v>1481</v>
      </c>
      <c r="B335" s="405">
        <v>43118</v>
      </c>
      <c r="C335" s="226" t="s">
        <v>480</v>
      </c>
      <c r="D335" s="226" t="s">
        <v>33</v>
      </c>
      <c r="E335" s="226" t="s">
        <v>500</v>
      </c>
      <c r="F335" s="226" t="s">
        <v>63</v>
      </c>
      <c r="G335" s="226" t="s">
        <v>87</v>
      </c>
      <c r="H335" s="226" t="s">
        <v>37</v>
      </c>
      <c r="I335" s="226" t="s">
        <v>31</v>
      </c>
      <c r="J335" s="226" t="s">
        <v>44</v>
      </c>
      <c r="K335" s="226" t="s">
        <v>86</v>
      </c>
      <c r="L335" s="226">
        <v>16</v>
      </c>
      <c r="M335" s="406">
        <v>16</v>
      </c>
    </row>
    <row r="336" spans="1:13" x14ac:dyDescent="0.25">
      <c r="A336" s="226" t="s">
        <v>1481</v>
      </c>
      <c r="B336" s="405">
        <v>43118</v>
      </c>
      <c r="C336" s="226" t="s">
        <v>480</v>
      </c>
      <c r="D336" s="226" t="s">
        <v>33</v>
      </c>
      <c r="E336" s="226" t="s">
        <v>500</v>
      </c>
      <c r="F336" s="226" t="s">
        <v>63</v>
      </c>
      <c r="G336" s="226" t="s">
        <v>87</v>
      </c>
      <c r="H336" s="226" t="s">
        <v>37</v>
      </c>
      <c r="I336" s="226" t="s">
        <v>31</v>
      </c>
      <c r="J336" s="405">
        <v>43118</v>
      </c>
      <c r="K336" s="226" t="s">
        <v>86</v>
      </c>
      <c r="L336" s="226">
        <v>24</v>
      </c>
      <c r="M336" s="406">
        <v>24</v>
      </c>
    </row>
    <row r="337" spans="1:13" x14ac:dyDescent="0.25">
      <c r="A337" s="226" t="s">
        <v>1487</v>
      </c>
      <c r="B337" s="405">
        <v>43119</v>
      </c>
      <c r="C337" s="226" t="s">
        <v>480</v>
      </c>
      <c r="D337" s="226" t="s">
        <v>33</v>
      </c>
      <c r="E337" s="226" t="s">
        <v>484</v>
      </c>
      <c r="F337" s="226" t="s">
        <v>63</v>
      </c>
      <c r="G337" s="226" t="s">
        <v>485</v>
      </c>
      <c r="H337" s="226" t="s">
        <v>37</v>
      </c>
      <c r="I337" s="226" t="s">
        <v>483</v>
      </c>
      <c r="J337" s="405">
        <v>43123</v>
      </c>
      <c r="K337" s="226" t="s">
        <v>86</v>
      </c>
      <c r="L337" s="226">
        <v>30</v>
      </c>
      <c r="M337" s="406">
        <v>30</v>
      </c>
    </row>
    <row r="338" spans="1:13" x14ac:dyDescent="0.25">
      <c r="A338" s="226" t="s">
        <v>1546</v>
      </c>
      <c r="B338" s="405">
        <v>43119</v>
      </c>
      <c r="C338" s="226" t="s">
        <v>508</v>
      </c>
      <c r="D338" s="226" t="s">
        <v>33</v>
      </c>
      <c r="E338" s="226" t="s">
        <v>517</v>
      </c>
      <c r="F338" s="226" t="s">
        <v>63</v>
      </c>
      <c r="G338" s="226" t="s">
        <v>96</v>
      </c>
      <c r="H338" s="226" t="s">
        <v>37</v>
      </c>
      <c r="I338" s="226" t="s">
        <v>31</v>
      </c>
      <c r="J338" s="405">
        <v>43121</v>
      </c>
      <c r="K338" s="226" t="s">
        <v>86</v>
      </c>
      <c r="L338" s="226">
        <v>10.5</v>
      </c>
      <c r="M338" s="406">
        <v>10.5</v>
      </c>
    </row>
    <row r="339" spans="1:13" x14ac:dyDescent="0.25">
      <c r="A339" s="226" t="s">
        <v>1492</v>
      </c>
      <c r="B339" s="405">
        <v>43119</v>
      </c>
      <c r="C339" s="226" t="s">
        <v>508</v>
      </c>
      <c r="D339" s="226" t="s">
        <v>33</v>
      </c>
      <c r="E339" s="226" t="s">
        <v>3729</v>
      </c>
      <c r="F339" s="226" t="s">
        <v>528</v>
      </c>
      <c r="G339" s="226" t="s">
        <v>529</v>
      </c>
      <c r="H339" s="226" t="s">
        <v>65</v>
      </c>
      <c r="I339" s="226" t="s">
        <v>31</v>
      </c>
      <c r="J339" s="405">
        <v>43132</v>
      </c>
      <c r="K339" s="226" t="s">
        <v>86</v>
      </c>
      <c r="L339" s="226">
        <v>14</v>
      </c>
      <c r="M339" s="406">
        <v>14</v>
      </c>
    </row>
    <row r="340" spans="1:13" x14ac:dyDescent="0.25">
      <c r="A340" s="226" t="s">
        <v>1492</v>
      </c>
      <c r="B340" s="405">
        <v>43119</v>
      </c>
      <c r="C340" s="226" t="s">
        <v>508</v>
      </c>
      <c r="D340" s="226" t="s">
        <v>33</v>
      </c>
      <c r="E340" s="226" t="s">
        <v>3729</v>
      </c>
      <c r="F340" s="226" t="s">
        <v>528</v>
      </c>
      <c r="G340" s="226" t="s">
        <v>529</v>
      </c>
      <c r="H340" s="226" t="s">
        <v>65</v>
      </c>
      <c r="I340" s="226" t="s">
        <v>3730</v>
      </c>
      <c r="J340" s="226" t="s">
        <v>44</v>
      </c>
      <c r="K340" s="226" t="s">
        <v>86</v>
      </c>
      <c r="L340" s="226">
        <v>26</v>
      </c>
      <c r="M340" s="406">
        <v>26</v>
      </c>
    </row>
    <row r="341" spans="1:13" x14ac:dyDescent="0.25">
      <c r="A341" s="226" t="s">
        <v>992</v>
      </c>
      <c r="B341" s="405">
        <v>43119</v>
      </c>
      <c r="C341" s="226" t="s">
        <v>302</v>
      </c>
      <c r="D341" s="226" t="s">
        <v>33</v>
      </c>
      <c r="E341" s="226">
        <v>201801191</v>
      </c>
      <c r="F341" s="226" t="s">
        <v>40</v>
      </c>
      <c r="G341" s="226" t="s">
        <v>178</v>
      </c>
      <c r="H341" s="226" t="s">
        <v>37</v>
      </c>
      <c r="I341" s="226" t="s">
        <v>31</v>
      </c>
      <c r="J341" s="405">
        <v>43121</v>
      </c>
      <c r="K341" s="226" t="s">
        <v>106</v>
      </c>
      <c r="L341" s="226">
        <v>1</v>
      </c>
      <c r="M341" s="406">
        <v>1</v>
      </c>
    </row>
    <row r="342" spans="1:13" x14ac:dyDescent="0.25">
      <c r="A342" s="226" t="s">
        <v>1165</v>
      </c>
      <c r="B342" s="405">
        <v>43119</v>
      </c>
      <c r="C342" s="226" t="s">
        <v>327</v>
      </c>
      <c r="D342" s="226" t="s">
        <v>185</v>
      </c>
      <c r="E342" s="226">
        <v>20180125007</v>
      </c>
      <c r="F342" s="226" t="s">
        <v>63</v>
      </c>
      <c r="G342" s="226" t="s">
        <v>330</v>
      </c>
      <c r="H342" s="226" t="s">
        <v>148</v>
      </c>
      <c r="I342" s="226" t="s">
        <v>329</v>
      </c>
      <c r="J342" s="405">
        <v>43122</v>
      </c>
      <c r="K342" s="226" t="s">
        <v>50</v>
      </c>
      <c r="L342" s="226">
        <v>0.1</v>
      </c>
      <c r="M342" s="406">
        <v>0.1</v>
      </c>
    </row>
    <row r="343" spans="1:13" x14ac:dyDescent="0.25">
      <c r="A343" s="226" t="s">
        <v>1165</v>
      </c>
      <c r="B343" s="405">
        <v>43119</v>
      </c>
      <c r="C343" s="226" t="s">
        <v>412</v>
      </c>
      <c r="D343" s="226" t="s">
        <v>33</v>
      </c>
      <c r="E343" s="226">
        <v>201801192</v>
      </c>
      <c r="F343" s="226" t="s">
        <v>63</v>
      </c>
      <c r="G343" s="226" t="s">
        <v>96</v>
      </c>
      <c r="H343" s="226" t="s">
        <v>37</v>
      </c>
      <c r="I343" s="226" t="s">
        <v>414</v>
      </c>
      <c r="J343" s="405">
        <v>43120</v>
      </c>
      <c r="K343" s="226" t="s">
        <v>70</v>
      </c>
      <c r="L343" s="226">
        <v>6</v>
      </c>
      <c r="M343" s="406">
        <v>6</v>
      </c>
    </row>
    <row r="344" spans="1:13" x14ac:dyDescent="0.25">
      <c r="A344" s="226" t="s">
        <v>967</v>
      </c>
      <c r="B344" s="405">
        <v>43119</v>
      </c>
      <c r="C344" s="226" t="s">
        <v>275</v>
      </c>
      <c r="D344" s="226" t="s">
        <v>33</v>
      </c>
      <c r="E344" s="226">
        <v>4600033477</v>
      </c>
      <c r="F344" s="226" t="s">
        <v>63</v>
      </c>
      <c r="G344" s="226" t="s">
        <v>64</v>
      </c>
      <c r="H344" s="226" t="s">
        <v>37</v>
      </c>
      <c r="I344" s="226" t="s">
        <v>279</v>
      </c>
      <c r="J344" s="405">
        <v>43122</v>
      </c>
      <c r="K344" s="226" t="s">
        <v>50</v>
      </c>
      <c r="L344" s="226">
        <v>21</v>
      </c>
      <c r="M344" s="406">
        <v>21</v>
      </c>
    </row>
    <row r="345" spans="1:13" x14ac:dyDescent="0.25">
      <c r="A345" s="226" t="s">
        <v>967</v>
      </c>
      <c r="B345" s="405">
        <v>43119</v>
      </c>
      <c r="C345" s="226" t="s">
        <v>275</v>
      </c>
      <c r="D345" s="226" t="s">
        <v>33</v>
      </c>
      <c r="E345" s="226">
        <v>4600033477</v>
      </c>
      <c r="F345" s="226" t="s">
        <v>63</v>
      </c>
      <c r="G345" s="226" t="s">
        <v>64</v>
      </c>
      <c r="H345" s="226" t="s">
        <v>37</v>
      </c>
      <c r="I345" s="226" t="s">
        <v>279</v>
      </c>
      <c r="J345" s="405">
        <v>43125</v>
      </c>
      <c r="K345" s="226" t="s">
        <v>50</v>
      </c>
      <c r="L345" s="226">
        <v>29</v>
      </c>
      <c r="M345" s="406">
        <v>29</v>
      </c>
    </row>
    <row r="346" spans="1:13" x14ac:dyDescent="0.25">
      <c r="A346" s="226" t="s">
        <v>960</v>
      </c>
      <c r="B346" s="405">
        <v>43119</v>
      </c>
      <c r="C346" s="226" t="s">
        <v>275</v>
      </c>
      <c r="D346" s="226" t="s">
        <v>33</v>
      </c>
      <c r="E346" s="226">
        <v>4600044961</v>
      </c>
      <c r="F346" s="226" t="s">
        <v>40</v>
      </c>
      <c r="G346" s="226" t="s">
        <v>149</v>
      </c>
      <c r="H346" s="226" t="s">
        <v>65</v>
      </c>
      <c r="I346" s="226" t="s">
        <v>283</v>
      </c>
      <c r="J346" s="405">
        <v>43122</v>
      </c>
      <c r="K346" s="226" t="s">
        <v>50</v>
      </c>
      <c r="L346" s="226">
        <v>0.9</v>
      </c>
      <c r="M346" s="406">
        <v>0.9</v>
      </c>
    </row>
    <row r="347" spans="1:13" x14ac:dyDescent="0.25">
      <c r="A347" s="226" t="s">
        <v>1239</v>
      </c>
      <c r="B347" s="405">
        <v>43119</v>
      </c>
      <c r="C347" s="226" t="s">
        <v>32</v>
      </c>
      <c r="D347" s="226" t="s">
        <v>33</v>
      </c>
      <c r="E347" s="226" t="s">
        <v>402</v>
      </c>
      <c r="F347" s="226" t="s">
        <v>63</v>
      </c>
      <c r="G347" s="226" t="s">
        <v>403</v>
      </c>
      <c r="H347" s="226" t="s">
        <v>37</v>
      </c>
      <c r="I347" s="226" t="s">
        <v>401</v>
      </c>
      <c r="J347" s="226" t="s">
        <v>404</v>
      </c>
      <c r="K347" s="226" t="s">
        <v>38</v>
      </c>
      <c r="L347" s="226">
        <v>0.25</v>
      </c>
      <c r="M347" s="406">
        <v>0.25</v>
      </c>
    </row>
    <row r="348" spans="1:13" x14ac:dyDescent="0.25">
      <c r="A348" s="226" t="s">
        <v>1240</v>
      </c>
      <c r="B348" s="405">
        <v>43119</v>
      </c>
      <c r="C348" s="226" t="s">
        <v>32</v>
      </c>
      <c r="D348" s="226" t="s">
        <v>33</v>
      </c>
      <c r="E348" s="226" t="s">
        <v>377</v>
      </c>
      <c r="F348" s="226" t="s">
        <v>63</v>
      </c>
      <c r="G348" s="226" t="s">
        <v>64</v>
      </c>
      <c r="H348" s="226" t="s">
        <v>191</v>
      </c>
      <c r="I348" s="226" t="s">
        <v>405</v>
      </c>
      <c r="J348" s="405">
        <v>43123</v>
      </c>
      <c r="K348" s="226" t="s">
        <v>38</v>
      </c>
      <c r="L348" s="226">
        <v>11</v>
      </c>
      <c r="M348" s="406">
        <v>11</v>
      </c>
    </row>
    <row r="349" spans="1:13" x14ac:dyDescent="0.25">
      <c r="A349" s="226" t="s">
        <v>1240</v>
      </c>
      <c r="B349" s="405">
        <v>43119</v>
      </c>
      <c r="C349" s="226" t="s">
        <v>32</v>
      </c>
      <c r="D349" s="226" t="s">
        <v>33</v>
      </c>
      <c r="E349" s="226" t="s">
        <v>377</v>
      </c>
      <c r="F349" s="226" t="s">
        <v>63</v>
      </c>
      <c r="G349" s="226" t="s">
        <v>64</v>
      </c>
      <c r="H349" s="226" t="s">
        <v>37</v>
      </c>
      <c r="I349" s="226" t="s">
        <v>31</v>
      </c>
      <c r="J349" s="405">
        <v>43123</v>
      </c>
      <c r="K349" s="226" t="s">
        <v>38</v>
      </c>
      <c r="L349" s="226">
        <v>1</v>
      </c>
      <c r="M349" s="406">
        <v>1</v>
      </c>
    </row>
    <row r="350" spans="1:13" x14ac:dyDescent="0.25">
      <c r="A350" s="226" t="s">
        <v>1240</v>
      </c>
      <c r="B350" s="405">
        <v>43119</v>
      </c>
      <c r="C350" s="226" t="s">
        <v>32</v>
      </c>
      <c r="D350" s="226" t="s">
        <v>33</v>
      </c>
      <c r="E350" s="226" t="s">
        <v>377</v>
      </c>
      <c r="F350" s="226" t="s">
        <v>63</v>
      </c>
      <c r="G350" s="226" t="s">
        <v>64</v>
      </c>
      <c r="H350" s="226" t="s">
        <v>300</v>
      </c>
      <c r="I350" s="226" t="s">
        <v>31</v>
      </c>
      <c r="J350" s="405">
        <v>43123</v>
      </c>
      <c r="K350" s="226" t="s">
        <v>38</v>
      </c>
      <c r="L350" s="226">
        <v>2</v>
      </c>
      <c r="M350" s="406">
        <v>2</v>
      </c>
    </row>
    <row r="351" spans="1:13" x14ac:dyDescent="0.25">
      <c r="A351" s="226" t="s">
        <v>1240</v>
      </c>
      <c r="B351" s="405">
        <v>43119</v>
      </c>
      <c r="C351" s="226" t="s">
        <v>32</v>
      </c>
      <c r="D351" s="226" t="s">
        <v>33</v>
      </c>
      <c r="E351" s="226" t="s">
        <v>377</v>
      </c>
      <c r="F351" s="226" t="s">
        <v>63</v>
      </c>
      <c r="G351" s="226" t="s">
        <v>297</v>
      </c>
      <c r="H351" s="226" t="s">
        <v>191</v>
      </c>
      <c r="I351" s="226" t="s">
        <v>375</v>
      </c>
      <c r="J351" s="405">
        <v>43123</v>
      </c>
      <c r="K351" s="226" t="s">
        <v>38</v>
      </c>
      <c r="L351" s="226">
        <v>0.2</v>
      </c>
      <c r="M351" s="406">
        <v>0.2</v>
      </c>
    </row>
    <row r="352" spans="1:13" x14ac:dyDescent="0.25">
      <c r="A352" s="226" t="s">
        <v>1242</v>
      </c>
      <c r="B352" s="405">
        <v>43119</v>
      </c>
      <c r="C352" s="226" t="s">
        <v>32</v>
      </c>
      <c r="D352" s="226" t="s">
        <v>33</v>
      </c>
      <c r="E352" s="226" t="s">
        <v>399</v>
      </c>
      <c r="F352" s="226" t="s">
        <v>63</v>
      </c>
      <c r="G352" s="226" t="s">
        <v>286</v>
      </c>
      <c r="H352" s="226" t="s">
        <v>37</v>
      </c>
      <c r="I352" s="226" t="s">
        <v>31</v>
      </c>
      <c r="J352" s="405">
        <v>43124</v>
      </c>
      <c r="K352" s="226" t="s">
        <v>38</v>
      </c>
      <c r="L352" s="226">
        <v>12</v>
      </c>
      <c r="M352" s="406">
        <v>12</v>
      </c>
    </row>
    <row r="353" spans="1:13" x14ac:dyDescent="0.25">
      <c r="A353" s="226" t="s">
        <v>1373</v>
      </c>
      <c r="B353" s="405">
        <v>43119</v>
      </c>
      <c r="C353" s="226" t="s">
        <v>435</v>
      </c>
      <c r="D353" s="226" t="s">
        <v>33</v>
      </c>
      <c r="E353" s="226" t="s">
        <v>457</v>
      </c>
      <c r="F353" s="226" t="s">
        <v>63</v>
      </c>
      <c r="G353" s="226" t="s">
        <v>96</v>
      </c>
      <c r="H353" s="226" t="s">
        <v>37</v>
      </c>
      <c r="I353" s="226" t="s">
        <v>31</v>
      </c>
      <c r="J353" s="405">
        <v>43122</v>
      </c>
      <c r="K353" s="226" t="s">
        <v>38</v>
      </c>
      <c r="L353" s="226">
        <v>1.5</v>
      </c>
      <c r="M353" s="406">
        <v>1.5</v>
      </c>
    </row>
    <row r="354" spans="1:13" x14ac:dyDescent="0.25">
      <c r="A354" s="226" t="s">
        <v>861</v>
      </c>
      <c r="B354" s="405">
        <v>43122</v>
      </c>
      <c r="C354" s="226" t="s">
        <v>215</v>
      </c>
      <c r="D354" s="226" t="s">
        <v>33</v>
      </c>
      <c r="E354" s="226" t="s">
        <v>227</v>
      </c>
      <c r="F354" s="226" t="s">
        <v>63</v>
      </c>
      <c r="G354" s="226" t="s">
        <v>96</v>
      </c>
      <c r="H354" s="226" t="s">
        <v>37</v>
      </c>
      <c r="I354" s="226" t="s">
        <v>31</v>
      </c>
      <c r="J354" s="405">
        <v>43124</v>
      </c>
      <c r="K354" s="226" t="s">
        <v>50</v>
      </c>
      <c r="L354" s="226">
        <v>10</v>
      </c>
      <c r="M354" s="406">
        <v>10</v>
      </c>
    </row>
    <row r="355" spans="1:13" x14ac:dyDescent="0.25">
      <c r="A355" s="226" t="s">
        <v>968</v>
      </c>
      <c r="B355" s="405">
        <v>43122</v>
      </c>
      <c r="C355" s="226" t="s">
        <v>275</v>
      </c>
      <c r="D355" s="226" t="s">
        <v>33</v>
      </c>
      <c r="E355" s="226">
        <v>4600033477</v>
      </c>
      <c r="F355" s="226" t="s">
        <v>63</v>
      </c>
      <c r="G355" s="226" t="s">
        <v>64</v>
      </c>
      <c r="H355" s="226" t="s">
        <v>37</v>
      </c>
      <c r="I355" s="226" t="s">
        <v>279</v>
      </c>
      <c r="J355" s="405">
        <v>43127</v>
      </c>
      <c r="K355" s="226" t="s">
        <v>50</v>
      </c>
      <c r="L355" s="226">
        <v>30</v>
      </c>
      <c r="M355" s="406">
        <v>30</v>
      </c>
    </row>
    <row r="356" spans="1:13" x14ac:dyDescent="0.25">
      <c r="A356" s="226" t="s">
        <v>968</v>
      </c>
      <c r="B356" s="405">
        <v>43122</v>
      </c>
      <c r="C356" s="226" t="s">
        <v>275</v>
      </c>
      <c r="D356" s="226" t="s">
        <v>33</v>
      </c>
      <c r="E356" s="226">
        <v>4600033477</v>
      </c>
      <c r="F356" s="226" t="s">
        <v>63</v>
      </c>
      <c r="G356" s="226" t="s">
        <v>64</v>
      </c>
      <c r="H356" s="226" t="s">
        <v>37</v>
      </c>
      <c r="I356" s="226" t="s">
        <v>279</v>
      </c>
      <c r="J356" s="405">
        <v>43130</v>
      </c>
      <c r="K356" s="226" t="s">
        <v>50</v>
      </c>
      <c r="L356" s="226">
        <v>30</v>
      </c>
      <c r="M356" s="406">
        <v>30</v>
      </c>
    </row>
    <row r="357" spans="1:13" x14ac:dyDescent="0.25">
      <c r="A357" s="226" t="s">
        <v>864</v>
      </c>
      <c r="B357" s="405">
        <v>43122</v>
      </c>
      <c r="C357" s="226" t="s">
        <v>215</v>
      </c>
      <c r="D357" s="226" t="s">
        <v>33</v>
      </c>
      <c r="E357" s="226" t="s">
        <v>218</v>
      </c>
      <c r="F357" s="226" t="s">
        <v>40</v>
      </c>
      <c r="G357" s="226" t="s">
        <v>219</v>
      </c>
      <c r="H357" s="226" t="s">
        <v>220</v>
      </c>
      <c r="I357" s="226" t="s">
        <v>217</v>
      </c>
      <c r="J357" s="405">
        <v>43124</v>
      </c>
      <c r="K357" s="226" t="s">
        <v>50</v>
      </c>
      <c r="L357" s="226">
        <v>0.05</v>
      </c>
      <c r="M357" s="406">
        <v>0.05</v>
      </c>
    </row>
    <row r="358" spans="1:13" x14ac:dyDescent="0.25">
      <c r="A358" s="226" t="s">
        <v>1060</v>
      </c>
      <c r="B358" s="405">
        <v>43122</v>
      </c>
      <c r="C358" s="226" t="s">
        <v>316</v>
      </c>
      <c r="D358" s="226" t="s">
        <v>33</v>
      </c>
      <c r="E358" s="226" t="s">
        <v>321</v>
      </c>
      <c r="F358" s="226" t="s">
        <v>63</v>
      </c>
      <c r="G358" s="226" t="s">
        <v>286</v>
      </c>
      <c r="H358" s="226" t="s">
        <v>191</v>
      </c>
      <c r="I358" s="226" t="s">
        <v>31</v>
      </c>
      <c r="J358" s="405">
        <v>43124</v>
      </c>
      <c r="K358" s="226" t="s">
        <v>38</v>
      </c>
      <c r="L358" s="226">
        <v>1</v>
      </c>
      <c r="M358" s="406">
        <v>1</v>
      </c>
    </row>
    <row r="359" spans="1:13" x14ac:dyDescent="0.25">
      <c r="A359" s="226" t="s">
        <v>1060</v>
      </c>
      <c r="B359" s="405">
        <v>43122</v>
      </c>
      <c r="C359" s="226" t="s">
        <v>316</v>
      </c>
      <c r="D359" s="226" t="s">
        <v>33</v>
      </c>
      <c r="E359" s="226" t="s">
        <v>321</v>
      </c>
      <c r="F359" s="226" t="s">
        <v>63</v>
      </c>
      <c r="G359" s="226" t="s">
        <v>286</v>
      </c>
      <c r="H359" s="226" t="s">
        <v>37</v>
      </c>
      <c r="I359" s="226" t="s">
        <v>31</v>
      </c>
      <c r="J359" s="405">
        <v>43124</v>
      </c>
      <c r="K359" s="226" t="s">
        <v>38</v>
      </c>
      <c r="L359" s="226">
        <v>3</v>
      </c>
      <c r="M359" s="406">
        <v>3</v>
      </c>
    </row>
    <row r="360" spans="1:13" x14ac:dyDescent="0.25">
      <c r="A360" s="226" t="s">
        <v>852</v>
      </c>
      <c r="B360" s="405">
        <v>43122</v>
      </c>
      <c r="C360" s="226" t="s">
        <v>210</v>
      </c>
      <c r="D360" s="226" t="s">
        <v>33</v>
      </c>
      <c r="E360" s="226">
        <v>4500093463</v>
      </c>
      <c r="F360" s="226" t="s">
        <v>63</v>
      </c>
      <c r="G360" s="226" t="s">
        <v>213</v>
      </c>
      <c r="H360" s="226" t="s">
        <v>65</v>
      </c>
      <c r="I360" s="226" t="s">
        <v>31</v>
      </c>
      <c r="J360" s="405">
        <v>43124</v>
      </c>
      <c r="K360" s="226" t="s">
        <v>50</v>
      </c>
      <c r="L360" s="226">
        <v>3</v>
      </c>
      <c r="M360" s="406">
        <v>3</v>
      </c>
    </row>
    <row r="361" spans="1:13" x14ac:dyDescent="0.25">
      <c r="A361" s="226" t="s">
        <v>852</v>
      </c>
      <c r="B361" s="405">
        <v>43122</v>
      </c>
      <c r="C361" s="226" t="s">
        <v>210</v>
      </c>
      <c r="D361" s="226" t="s">
        <v>33</v>
      </c>
      <c r="E361" s="226">
        <v>4500093517</v>
      </c>
      <c r="F361" s="226" t="s">
        <v>63</v>
      </c>
      <c r="G361" s="226" t="s">
        <v>213</v>
      </c>
      <c r="H361" s="226" t="s">
        <v>65</v>
      </c>
      <c r="I361" s="226" t="s">
        <v>31</v>
      </c>
      <c r="J361" s="405">
        <v>43124</v>
      </c>
      <c r="K361" s="226" t="s">
        <v>50</v>
      </c>
      <c r="L361" s="226">
        <v>1</v>
      </c>
      <c r="M361" s="406">
        <v>1</v>
      </c>
    </row>
    <row r="362" spans="1:13" x14ac:dyDescent="0.25">
      <c r="A362" s="226" t="s">
        <v>1535</v>
      </c>
      <c r="B362" s="405">
        <v>43123</v>
      </c>
      <c r="C362" s="226" t="s">
        <v>508</v>
      </c>
      <c r="D362" s="226" t="s">
        <v>33</v>
      </c>
      <c r="E362" s="226" t="s">
        <v>522</v>
      </c>
      <c r="F362" s="226" t="s">
        <v>63</v>
      </c>
      <c r="G362" s="226" t="s">
        <v>64</v>
      </c>
      <c r="H362" s="226" t="s">
        <v>37</v>
      </c>
      <c r="I362" s="226" t="s">
        <v>31</v>
      </c>
      <c r="J362" s="405">
        <v>43123</v>
      </c>
      <c r="K362" s="226" t="s">
        <v>86</v>
      </c>
      <c r="L362" s="226">
        <v>8</v>
      </c>
      <c r="M362" s="406">
        <v>8</v>
      </c>
    </row>
    <row r="363" spans="1:13" x14ac:dyDescent="0.25">
      <c r="A363" s="226" t="s">
        <v>1315</v>
      </c>
      <c r="B363" s="405">
        <v>43123</v>
      </c>
      <c r="C363" s="226" t="s">
        <v>412</v>
      </c>
      <c r="D363" s="226" t="s">
        <v>33</v>
      </c>
      <c r="E363" s="226" t="s">
        <v>3731</v>
      </c>
      <c r="F363" s="226" t="s">
        <v>260</v>
      </c>
      <c r="G363" s="226" t="s">
        <v>261</v>
      </c>
      <c r="H363" s="226" t="s">
        <v>37</v>
      </c>
      <c r="I363" s="226" t="s">
        <v>31</v>
      </c>
      <c r="J363" s="405">
        <v>43134</v>
      </c>
      <c r="K363" s="226" t="s">
        <v>70</v>
      </c>
      <c r="L363" s="226">
        <v>0.6</v>
      </c>
      <c r="M363" s="406">
        <v>0.6</v>
      </c>
    </row>
    <row r="364" spans="1:13" x14ac:dyDescent="0.25">
      <c r="A364" s="226" t="s">
        <v>970</v>
      </c>
      <c r="B364" s="405">
        <v>43123</v>
      </c>
      <c r="C364" s="226" t="s">
        <v>275</v>
      </c>
      <c r="D364" s="226" t="s">
        <v>185</v>
      </c>
      <c r="E364" s="226">
        <v>4600045017</v>
      </c>
      <c r="F364" s="226" t="s">
        <v>63</v>
      </c>
      <c r="G364" s="226" t="s">
        <v>187</v>
      </c>
      <c r="H364" s="226" t="s">
        <v>77</v>
      </c>
      <c r="I364" s="226" t="s">
        <v>31</v>
      </c>
      <c r="J364" s="405">
        <v>43125</v>
      </c>
      <c r="K364" s="226" t="s">
        <v>50</v>
      </c>
      <c r="L364" s="226">
        <v>0.1</v>
      </c>
      <c r="M364" s="406">
        <v>0.1</v>
      </c>
    </row>
    <row r="365" spans="1:13" x14ac:dyDescent="0.25">
      <c r="A365" s="226" t="s">
        <v>866</v>
      </c>
      <c r="B365" s="405">
        <v>43123</v>
      </c>
      <c r="C365" s="226" t="s">
        <v>215</v>
      </c>
      <c r="D365" s="226" t="s">
        <v>33</v>
      </c>
      <c r="E365" s="226" t="s">
        <v>218</v>
      </c>
      <c r="F365" s="226" t="s">
        <v>40</v>
      </c>
      <c r="G365" s="226" t="s">
        <v>147</v>
      </c>
      <c r="H365" s="226" t="s">
        <v>148</v>
      </c>
      <c r="I365" s="226" t="s">
        <v>217</v>
      </c>
      <c r="J365" s="405">
        <v>43124</v>
      </c>
      <c r="K365" s="226" t="s">
        <v>50</v>
      </c>
      <c r="L365" s="226">
        <v>0.05</v>
      </c>
      <c r="M365" s="406">
        <v>0.05</v>
      </c>
    </row>
    <row r="366" spans="1:13" x14ac:dyDescent="0.25">
      <c r="A366" s="226" t="s">
        <v>866</v>
      </c>
      <c r="B366" s="405">
        <v>43123</v>
      </c>
      <c r="C366" s="226" t="s">
        <v>215</v>
      </c>
      <c r="D366" s="226" t="s">
        <v>33</v>
      </c>
      <c r="E366" s="226" t="s">
        <v>218</v>
      </c>
      <c r="F366" s="226" t="s">
        <v>40</v>
      </c>
      <c r="G366" s="226" t="s">
        <v>221</v>
      </c>
      <c r="H366" s="226" t="s">
        <v>222</v>
      </c>
      <c r="I366" s="226" t="s">
        <v>217</v>
      </c>
      <c r="J366" s="405">
        <v>43124</v>
      </c>
      <c r="K366" s="226" t="s">
        <v>50</v>
      </c>
      <c r="L366" s="226">
        <v>2.5000000000000001E-2</v>
      </c>
      <c r="M366" s="406">
        <v>2.5000000000000001E-2</v>
      </c>
    </row>
    <row r="367" spans="1:13" x14ac:dyDescent="0.25">
      <c r="A367" s="226" t="s">
        <v>1081</v>
      </c>
      <c r="B367" s="405">
        <v>43123</v>
      </c>
      <c r="C367" s="226" t="s">
        <v>327</v>
      </c>
      <c r="D367" s="226" t="s">
        <v>33</v>
      </c>
      <c r="E367" s="226" t="s">
        <v>3535</v>
      </c>
      <c r="F367" s="226" t="s">
        <v>40</v>
      </c>
      <c r="G367" s="226" t="s">
        <v>41</v>
      </c>
      <c r="H367" s="226" t="s">
        <v>37</v>
      </c>
      <c r="I367" s="226" t="s">
        <v>31</v>
      </c>
      <c r="J367" s="405">
        <v>43131</v>
      </c>
      <c r="K367" s="226" t="s">
        <v>50</v>
      </c>
      <c r="L367" s="226">
        <v>6</v>
      </c>
      <c r="M367" s="406">
        <v>6</v>
      </c>
    </row>
    <row r="368" spans="1:13" x14ac:dyDescent="0.25">
      <c r="A368" s="226" t="s">
        <v>1133</v>
      </c>
      <c r="B368" s="405">
        <v>43123</v>
      </c>
      <c r="C368" s="226" t="s">
        <v>327</v>
      </c>
      <c r="D368" s="226" t="s">
        <v>33</v>
      </c>
      <c r="E368" s="226" t="s">
        <v>3536</v>
      </c>
      <c r="F368" s="226" t="s">
        <v>63</v>
      </c>
      <c r="G368" s="226" t="s">
        <v>64</v>
      </c>
      <c r="H368" s="226" t="s">
        <v>37</v>
      </c>
      <c r="I368" s="226" t="s">
        <v>31</v>
      </c>
      <c r="J368" s="405">
        <v>43131</v>
      </c>
      <c r="K368" s="226" t="s">
        <v>50</v>
      </c>
      <c r="L368" s="226">
        <v>5</v>
      </c>
      <c r="M368" s="406">
        <v>5</v>
      </c>
    </row>
    <row r="369" spans="1:13" x14ac:dyDescent="0.25">
      <c r="A369" s="226" t="s">
        <v>971</v>
      </c>
      <c r="B369" s="405">
        <v>43124</v>
      </c>
      <c r="C369" s="226" t="s">
        <v>275</v>
      </c>
      <c r="D369" s="226" t="s">
        <v>33</v>
      </c>
      <c r="E369" s="226">
        <v>4600045042</v>
      </c>
      <c r="F369" s="226" t="s">
        <v>63</v>
      </c>
      <c r="G369" s="226" t="s">
        <v>96</v>
      </c>
      <c r="H369" s="226" t="s">
        <v>37</v>
      </c>
      <c r="I369" s="226" t="s">
        <v>31</v>
      </c>
      <c r="J369" s="405">
        <v>43125</v>
      </c>
      <c r="K369" s="226" t="s">
        <v>50</v>
      </c>
      <c r="L369" s="226">
        <v>1.5</v>
      </c>
      <c r="M369" s="406">
        <v>1.5</v>
      </c>
    </row>
    <row r="370" spans="1:13" x14ac:dyDescent="0.25">
      <c r="A370" s="226" t="s">
        <v>1552</v>
      </c>
      <c r="B370" s="405">
        <v>43124</v>
      </c>
      <c r="C370" s="226" t="s">
        <v>508</v>
      </c>
      <c r="D370" s="226" t="s">
        <v>33</v>
      </c>
      <c r="E370" s="226" t="s">
        <v>522</v>
      </c>
      <c r="F370" s="226" t="s">
        <v>63</v>
      </c>
      <c r="G370" s="226" t="s">
        <v>64</v>
      </c>
      <c r="H370" s="226" t="s">
        <v>191</v>
      </c>
      <c r="I370" s="226" t="s">
        <v>31</v>
      </c>
      <c r="J370" s="405">
        <v>43128</v>
      </c>
      <c r="K370" s="226" t="s">
        <v>86</v>
      </c>
      <c r="L370" s="226">
        <v>10</v>
      </c>
      <c r="M370" s="406">
        <v>10</v>
      </c>
    </row>
    <row r="371" spans="1:13" x14ac:dyDescent="0.25">
      <c r="A371" s="226" t="s">
        <v>1340</v>
      </c>
      <c r="B371" s="405">
        <v>43124</v>
      </c>
      <c r="C371" s="226" t="s">
        <v>418</v>
      </c>
      <c r="D371" s="226" t="s">
        <v>33</v>
      </c>
      <c r="E371" s="226" t="s">
        <v>432</v>
      </c>
      <c r="F371" s="226" t="s">
        <v>177</v>
      </c>
      <c r="G371" s="226" t="s">
        <v>178</v>
      </c>
      <c r="H371" s="226" t="s">
        <v>37</v>
      </c>
      <c r="I371" s="226" t="s">
        <v>431</v>
      </c>
      <c r="J371" s="405">
        <v>43130</v>
      </c>
      <c r="K371" s="226" t="s">
        <v>38</v>
      </c>
      <c r="L371" s="226">
        <v>4</v>
      </c>
      <c r="M371" s="406">
        <v>4</v>
      </c>
    </row>
    <row r="372" spans="1:13" x14ac:dyDescent="0.25">
      <c r="A372" s="226" t="s">
        <v>1340</v>
      </c>
      <c r="B372" s="405">
        <v>43124</v>
      </c>
      <c r="C372" s="226" t="s">
        <v>418</v>
      </c>
      <c r="D372" s="226" t="s">
        <v>33</v>
      </c>
      <c r="E372" s="226" t="s">
        <v>432</v>
      </c>
      <c r="F372" s="226" t="s">
        <v>177</v>
      </c>
      <c r="G372" s="226" t="s">
        <v>429</v>
      </c>
      <c r="H372" s="226" t="s">
        <v>37</v>
      </c>
      <c r="I372" s="226" t="s">
        <v>431</v>
      </c>
      <c r="J372" s="405">
        <v>43129</v>
      </c>
      <c r="K372" s="226" t="s">
        <v>38</v>
      </c>
      <c r="L372" s="226">
        <v>3</v>
      </c>
      <c r="M372" s="406">
        <v>3</v>
      </c>
    </row>
    <row r="373" spans="1:13" x14ac:dyDescent="0.25">
      <c r="A373" s="226" t="s">
        <v>1340</v>
      </c>
      <c r="B373" s="405">
        <v>43124</v>
      </c>
      <c r="C373" s="226" t="s">
        <v>418</v>
      </c>
      <c r="D373" s="226" t="s">
        <v>33</v>
      </c>
      <c r="E373" s="226" t="s">
        <v>432</v>
      </c>
      <c r="F373" s="226" t="s">
        <v>63</v>
      </c>
      <c r="G373" s="226" t="s">
        <v>422</v>
      </c>
      <c r="H373" s="226" t="s">
        <v>37</v>
      </c>
      <c r="I373" s="226" t="s">
        <v>431</v>
      </c>
      <c r="J373" s="405">
        <v>43129</v>
      </c>
      <c r="K373" s="226" t="s">
        <v>38</v>
      </c>
      <c r="L373" s="226">
        <v>15</v>
      </c>
      <c r="M373" s="406">
        <v>15</v>
      </c>
    </row>
    <row r="374" spans="1:13" x14ac:dyDescent="0.25">
      <c r="A374" s="226" t="s">
        <v>686</v>
      </c>
      <c r="B374" s="405">
        <v>43124</v>
      </c>
      <c r="C374" s="226" t="s">
        <v>90</v>
      </c>
      <c r="D374" s="226" t="s">
        <v>33</v>
      </c>
      <c r="E374" s="226" t="s">
        <v>102</v>
      </c>
      <c r="F374" s="226" t="s">
        <v>63</v>
      </c>
      <c r="G374" s="226" t="s">
        <v>96</v>
      </c>
      <c r="H374" s="226" t="s">
        <v>37</v>
      </c>
      <c r="I374" s="226" t="s">
        <v>31</v>
      </c>
      <c r="J374" s="405">
        <v>43130</v>
      </c>
      <c r="K374" s="226" t="s">
        <v>50</v>
      </c>
      <c r="L374" s="226">
        <v>10</v>
      </c>
      <c r="M374" s="406">
        <v>10</v>
      </c>
    </row>
    <row r="375" spans="1:13" x14ac:dyDescent="0.25">
      <c r="A375" s="226" t="s">
        <v>1164</v>
      </c>
      <c r="B375" s="405">
        <v>43125</v>
      </c>
      <c r="C375" s="226" t="s">
        <v>327</v>
      </c>
      <c r="D375" s="226" t="s">
        <v>185</v>
      </c>
      <c r="E375" s="226">
        <v>20180125007</v>
      </c>
      <c r="F375" s="226" t="s">
        <v>63</v>
      </c>
      <c r="G375" s="226" t="s">
        <v>330</v>
      </c>
      <c r="H375" s="226" t="s">
        <v>239</v>
      </c>
      <c r="I375" s="226" t="s">
        <v>359</v>
      </c>
      <c r="J375" s="405">
        <v>43125</v>
      </c>
      <c r="K375" s="226" t="s">
        <v>50</v>
      </c>
      <c r="L375" s="226">
        <v>0.05</v>
      </c>
      <c r="M375" s="406">
        <v>0.05</v>
      </c>
    </row>
    <row r="376" spans="1:13" x14ac:dyDescent="0.25">
      <c r="A376" s="226" t="s">
        <v>1164</v>
      </c>
      <c r="B376" s="405">
        <v>43125</v>
      </c>
      <c r="C376" s="226" t="s">
        <v>327</v>
      </c>
      <c r="D376" s="226" t="s">
        <v>185</v>
      </c>
      <c r="E376" s="226">
        <v>20180125007</v>
      </c>
      <c r="F376" s="226" t="s">
        <v>63</v>
      </c>
      <c r="G376" s="226" t="s">
        <v>330</v>
      </c>
      <c r="H376" s="226" t="s">
        <v>300</v>
      </c>
      <c r="I376" s="226" t="s">
        <v>359</v>
      </c>
      <c r="J376" s="405">
        <v>43125</v>
      </c>
      <c r="K376" s="226" t="s">
        <v>50</v>
      </c>
      <c r="L376" s="226">
        <v>0.05</v>
      </c>
      <c r="M376" s="406">
        <v>0.05</v>
      </c>
    </row>
    <row r="377" spans="1:13" x14ac:dyDescent="0.25">
      <c r="A377" s="226" t="s">
        <v>848</v>
      </c>
      <c r="B377" s="405">
        <v>43124</v>
      </c>
      <c r="C377" s="226" t="s">
        <v>567</v>
      </c>
      <c r="D377" s="226" t="s">
        <v>33</v>
      </c>
      <c r="E377" s="226" t="s">
        <v>570</v>
      </c>
      <c r="F377" s="226" t="s">
        <v>15</v>
      </c>
      <c r="G377" s="226" t="s">
        <v>571</v>
      </c>
      <c r="H377" s="226" t="s">
        <v>191</v>
      </c>
      <c r="I377" s="226" t="s">
        <v>569</v>
      </c>
      <c r="J377" s="405">
        <v>43131</v>
      </c>
      <c r="K377" s="226" t="s">
        <v>86</v>
      </c>
      <c r="L377" s="226">
        <v>0.2</v>
      </c>
      <c r="M377" s="406">
        <v>0.2</v>
      </c>
    </row>
    <row r="378" spans="1:13" x14ac:dyDescent="0.25">
      <c r="A378" s="226" t="s">
        <v>933</v>
      </c>
      <c r="B378" s="405">
        <v>43124</v>
      </c>
      <c r="C378" s="226" t="s">
        <v>246</v>
      </c>
      <c r="D378" s="226" t="s">
        <v>33</v>
      </c>
      <c r="E378" s="226" t="s">
        <v>258</v>
      </c>
      <c r="F378" s="226" t="s">
        <v>63</v>
      </c>
      <c r="G378" s="226" t="s">
        <v>252</v>
      </c>
      <c r="H378" s="226" t="s">
        <v>37</v>
      </c>
      <c r="I378" s="226" t="s">
        <v>31</v>
      </c>
      <c r="J378" s="405">
        <v>43129</v>
      </c>
      <c r="K378" s="226" t="s">
        <v>50</v>
      </c>
      <c r="L378" s="226">
        <v>30</v>
      </c>
      <c r="M378" s="406">
        <v>30</v>
      </c>
    </row>
    <row r="379" spans="1:13" x14ac:dyDescent="0.25">
      <c r="A379" s="226" t="s">
        <v>1344</v>
      </c>
      <c r="B379" s="405">
        <v>43124</v>
      </c>
      <c r="C379" s="226" t="s">
        <v>418</v>
      </c>
      <c r="D379" s="226" t="s">
        <v>33</v>
      </c>
      <c r="E379" s="226" t="s">
        <v>434</v>
      </c>
      <c r="F379" s="226" t="s">
        <v>63</v>
      </c>
      <c r="G379" s="226" t="s">
        <v>422</v>
      </c>
      <c r="H379" s="226" t="s">
        <v>37</v>
      </c>
      <c r="I379" s="226" t="s">
        <v>431</v>
      </c>
      <c r="J379" s="405">
        <v>43129</v>
      </c>
      <c r="K379" s="226" t="s">
        <v>38</v>
      </c>
      <c r="L379" s="226">
        <v>9</v>
      </c>
      <c r="M379" s="406">
        <v>9</v>
      </c>
    </row>
    <row r="380" spans="1:13" x14ac:dyDescent="0.25">
      <c r="A380" s="226" t="s">
        <v>1375</v>
      </c>
      <c r="B380" s="405">
        <v>43124</v>
      </c>
      <c r="C380" s="226" t="s">
        <v>460</v>
      </c>
      <c r="D380" s="226" t="s">
        <v>33</v>
      </c>
      <c r="E380" s="226" t="s">
        <v>462</v>
      </c>
      <c r="F380" s="226" t="s">
        <v>40</v>
      </c>
      <c r="G380" s="226" t="s">
        <v>463</v>
      </c>
      <c r="H380" s="226" t="s">
        <v>65</v>
      </c>
      <c r="I380" s="226" t="s">
        <v>31</v>
      </c>
      <c r="J380" s="405">
        <v>43125</v>
      </c>
      <c r="K380" s="226" t="s">
        <v>38</v>
      </c>
      <c r="L380" s="226">
        <v>1</v>
      </c>
      <c r="M380" s="406">
        <v>1</v>
      </c>
    </row>
    <row r="381" spans="1:13" x14ac:dyDescent="0.25">
      <c r="A381" s="226" t="s">
        <v>762</v>
      </c>
      <c r="B381" s="405">
        <v>43124</v>
      </c>
      <c r="C381" s="226" t="s">
        <v>120</v>
      </c>
      <c r="D381" s="226" t="s">
        <v>33</v>
      </c>
      <c r="E381" s="226" t="s">
        <v>134</v>
      </c>
      <c r="F381" s="226" t="s">
        <v>40</v>
      </c>
      <c r="G381" s="226" t="s">
        <v>124</v>
      </c>
      <c r="H381" s="226" t="s">
        <v>77</v>
      </c>
      <c r="I381" s="226" t="s">
        <v>31</v>
      </c>
      <c r="J381" s="405">
        <v>43125</v>
      </c>
      <c r="K381" s="226" t="s">
        <v>38</v>
      </c>
      <c r="L381" s="226">
        <v>3</v>
      </c>
      <c r="M381" s="406">
        <v>3</v>
      </c>
    </row>
    <row r="382" spans="1:13" x14ac:dyDescent="0.25">
      <c r="A382" s="226" t="s">
        <v>1246</v>
      </c>
      <c r="B382" s="405">
        <v>43125</v>
      </c>
      <c r="C382" s="226" t="s">
        <v>32</v>
      </c>
      <c r="D382" s="226" t="s">
        <v>33</v>
      </c>
      <c r="E382" s="226" t="s">
        <v>386</v>
      </c>
      <c r="F382" s="226" t="s">
        <v>63</v>
      </c>
      <c r="G382" s="226" t="s">
        <v>64</v>
      </c>
      <c r="H382" s="226" t="s">
        <v>37</v>
      </c>
      <c r="I382" s="226" t="s">
        <v>31</v>
      </c>
      <c r="J382" s="405">
        <v>43128</v>
      </c>
      <c r="K382" s="226" t="s">
        <v>38</v>
      </c>
      <c r="L382" s="226">
        <v>1</v>
      </c>
      <c r="M382" s="406">
        <v>1</v>
      </c>
    </row>
    <row r="383" spans="1:13" x14ac:dyDescent="0.25">
      <c r="A383" s="226" t="s">
        <v>1158</v>
      </c>
      <c r="B383" s="405">
        <v>43125</v>
      </c>
      <c r="C383" s="226" t="s">
        <v>327</v>
      </c>
      <c r="D383" s="226" t="s">
        <v>185</v>
      </c>
      <c r="E383" s="226">
        <v>20180125007</v>
      </c>
      <c r="F383" s="226" t="s">
        <v>63</v>
      </c>
      <c r="G383" s="226" t="s">
        <v>330</v>
      </c>
      <c r="H383" s="226" t="s">
        <v>37</v>
      </c>
      <c r="I383" s="226" t="s">
        <v>31</v>
      </c>
      <c r="J383" s="405">
        <v>43125</v>
      </c>
      <c r="K383" s="226" t="s">
        <v>50</v>
      </c>
      <c r="L383" s="226">
        <v>1</v>
      </c>
      <c r="M383" s="406">
        <v>1</v>
      </c>
    </row>
    <row r="384" spans="1:13" x14ac:dyDescent="0.25">
      <c r="A384" s="226" t="s">
        <v>1397</v>
      </c>
      <c r="B384" s="405">
        <v>43125</v>
      </c>
      <c r="C384" s="226" t="s">
        <v>464</v>
      </c>
      <c r="D384" s="226" t="s">
        <v>33</v>
      </c>
      <c r="E384" s="226" t="s">
        <v>468</v>
      </c>
      <c r="F384" s="226" t="s">
        <v>63</v>
      </c>
      <c r="G384" s="226" t="s">
        <v>64</v>
      </c>
      <c r="H384" s="226" t="s">
        <v>37</v>
      </c>
      <c r="I384" s="226" t="s">
        <v>31</v>
      </c>
      <c r="J384" s="405">
        <v>43132</v>
      </c>
      <c r="K384" s="226" t="s">
        <v>106</v>
      </c>
      <c r="L384" s="226">
        <v>30</v>
      </c>
      <c r="M384" s="406">
        <v>30</v>
      </c>
    </row>
    <row r="385" spans="1:13" x14ac:dyDescent="0.25">
      <c r="A385" s="226" t="s">
        <v>1555</v>
      </c>
      <c r="B385" s="405">
        <v>43125</v>
      </c>
      <c r="C385" s="226" t="s">
        <v>508</v>
      </c>
      <c r="D385" s="226" t="s">
        <v>33</v>
      </c>
      <c r="E385" s="226" t="s">
        <v>530</v>
      </c>
      <c r="F385" s="226" t="s">
        <v>260</v>
      </c>
      <c r="G385" s="226" t="s">
        <v>261</v>
      </c>
      <c r="H385" s="226" t="s">
        <v>37</v>
      </c>
      <c r="I385" s="226" t="s">
        <v>31</v>
      </c>
      <c r="J385" s="405">
        <v>43125</v>
      </c>
      <c r="K385" s="226" t="s">
        <v>86</v>
      </c>
      <c r="L385" s="226">
        <v>0.35</v>
      </c>
      <c r="M385" s="406">
        <v>0.35</v>
      </c>
    </row>
    <row r="386" spans="1:13" x14ac:dyDescent="0.25">
      <c r="A386" s="226" t="s">
        <v>975</v>
      </c>
      <c r="B386" s="405">
        <v>43125</v>
      </c>
      <c r="C386" s="226" t="s">
        <v>275</v>
      </c>
      <c r="D386" s="226" t="s">
        <v>33</v>
      </c>
      <c r="E386" s="226">
        <v>4600045085</v>
      </c>
      <c r="F386" s="226" t="s">
        <v>63</v>
      </c>
      <c r="G386" s="226" t="s">
        <v>187</v>
      </c>
      <c r="H386" s="226" t="s">
        <v>287</v>
      </c>
      <c r="I386" s="226" t="s">
        <v>288</v>
      </c>
      <c r="J386" s="405">
        <v>43133</v>
      </c>
      <c r="K386" s="226" t="s">
        <v>50</v>
      </c>
      <c r="L386" s="226">
        <v>0.5</v>
      </c>
      <c r="M386" s="406">
        <v>0.5</v>
      </c>
    </row>
    <row r="387" spans="1:13" x14ac:dyDescent="0.25">
      <c r="A387" s="226" t="s">
        <v>1316</v>
      </c>
      <c r="B387" s="405">
        <v>43125</v>
      </c>
      <c r="C387" s="226" t="s">
        <v>412</v>
      </c>
      <c r="D387" s="226" t="s">
        <v>33</v>
      </c>
      <c r="E387" s="226">
        <v>201801256</v>
      </c>
      <c r="F387" s="226" t="s">
        <v>63</v>
      </c>
      <c r="G387" s="226" t="s">
        <v>96</v>
      </c>
      <c r="H387" s="226" t="s">
        <v>37</v>
      </c>
      <c r="I387" s="226" t="s">
        <v>417</v>
      </c>
      <c r="J387" s="405">
        <v>43134</v>
      </c>
      <c r="K387" s="226" t="s">
        <v>70</v>
      </c>
      <c r="L387" s="226">
        <v>14</v>
      </c>
      <c r="M387" s="406">
        <v>14</v>
      </c>
    </row>
    <row r="388" spans="1:13" x14ac:dyDescent="0.25">
      <c r="A388" s="226" t="s">
        <v>1248</v>
      </c>
      <c r="B388" s="405">
        <v>43125</v>
      </c>
      <c r="C388" s="226" t="s">
        <v>32</v>
      </c>
      <c r="D388" s="226" t="s">
        <v>33</v>
      </c>
      <c r="E388" s="226" t="s">
        <v>400</v>
      </c>
      <c r="F388" s="226" t="s">
        <v>63</v>
      </c>
      <c r="G388" s="226" t="s">
        <v>297</v>
      </c>
      <c r="H388" s="226" t="s">
        <v>191</v>
      </c>
      <c r="I388" s="226" t="s">
        <v>31</v>
      </c>
      <c r="J388" s="405">
        <v>43131</v>
      </c>
      <c r="K388" s="226" t="s">
        <v>38</v>
      </c>
      <c r="L388" s="226">
        <v>10</v>
      </c>
      <c r="M388" s="406">
        <v>10</v>
      </c>
    </row>
    <row r="389" spans="1:13" x14ac:dyDescent="0.25">
      <c r="A389" s="226" t="s">
        <v>973</v>
      </c>
      <c r="B389" s="405">
        <v>43126</v>
      </c>
      <c r="C389" s="226" t="s">
        <v>275</v>
      </c>
      <c r="D389" s="226" t="s">
        <v>33</v>
      </c>
      <c r="E389" s="226">
        <v>4600045099</v>
      </c>
      <c r="F389" s="226" t="s">
        <v>63</v>
      </c>
      <c r="G389" s="226" t="s">
        <v>187</v>
      </c>
      <c r="H389" s="226" t="s">
        <v>287</v>
      </c>
      <c r="I389" s="226" t="s">
        <v>290</v>
      </c>
      <c r="J389" s="405">
        <v>43125</v>
      </c>
      <c r="K389" s="226" t="s">
        <v>50</v>
      </c>
      <c r="L389" s="226">
        <v>0.3</v>
      </c>
      <c r="M389" s="406">
        <v>0.3</v>
      </c>
    </row>
    <row r="390" spans="1:13" x14ac:dyDescent="0.25">
      <c r="A390" s="226" t="s">
        <v>1408</v>
      </c>
      <c r="B390" s="405">
        <v>43126</v>
      </c>
      <c r="C390" s="226" t="s">
        <v>476</v>
      </c>
      <c r="D390" s="226" t="s">
        <v>33</v>
      </c>
      <c r="E390" s="226" t="s">
        <v>478</v>
      </c>
      <c r="F390" s="226" t="s">
        <v>63</v>
      </c>
      <c r="G390" s="226" t="s">
        <v>286</v>
      </c>
      <c r="H390" s="226" t="s">
        <v>191</v>
      </c>
      <c r="I390" s="226" t="s">
        <v>31</v>
      </c>
      <c r="J390" s="405">
        <v>43130</v>
      </c>
      <c r="K390" s="226" t="s">
        <v>86</v>
      </c>
      <c r="L390" s="226">
        <v>6</v>
      </c>
      <c r="M390" s="406">
        <v>6</v>
      </c>
    </row>
    <row r="391" spans="1:13" x14ac:dyDescent="0.25">
      <c r="A391" s="226" t="s">
        <v>1408</v>
      </c>
      <c r="B391" s="405">
        <v>43126</v>
      </c>
      <c r="C391" s="226" t="s">
        <v>476</v>
      </c>
      <c r="D391" s="226" t="s">
        <v>33</v>
      </c>
      <c r="E391" s="226" t="s">
        <v>478</v>
      </c>
      <c r="F391" s="226" t="s">
        <v>63</v>
      </c>
      <c r="G391" s="226" t="s">
        <v>479</v>
      </c>
      <c r="H391" s="226" t="s">
        <v>191</v>
      </c>
      <c r="I391" s="226" t="s">
        <v>31</v>
      </c>
      <c r="J391" s="405">
        <v>43130</v>
      </c>
      <c r="K391" s="226" t="s">
        <v>86</v>
      </c>
      <c r="L391" s="226">
        <v>2.25</v>
      </c>
      <c r="M391" s="406">
        <v>2.25</v>
      </c>
    </row>
    <row r="392" spans="1:13" x14ac:dyDescent="0.25">
      <c r="A392" s="226" t="s">
        <v>1624</v>
      </c>
      <c r="B392" s="405">
        <v>43126</v>
      </c>
      <c r="C392" s="226" t="s">
        <v>412</v>
      </c>
      <c r="D392" s="226" t="s">
        <v>33</v>
      </c>
      <c r="E392" s="226">
        <v>201801256</v>
      </c>
      <c r="F392" s="226" t="s">
        <v>63</v>
      </c>
      <c r="G392" s="226" t="s">
        <v>96</v>
      </c>
      <c r="H392" s="226" t="s">
        <v>37</v>
      </c>
      <c r="I392" s="226" t="s">
        <v>414</v>
      </c>
      <c r="J392" s="405">
        <v>43134</v>
      </c>
      <c r="K392" s="226" t="s">
        <v>70</v>
      </c>
      <c r="L392" s="226">
        <v>8.25</v>
      </c>
      <c r="M392" s="406">
        <v>8.25</v>
      </c>
    </row>
    <row r="393" spans="1:13" x14ac:dyDescent="0.25">
      <c r="A393" s="226" t="s">
        <v>1163</v>
      </c>
      <c r="B393" s="405">
        <v>43126</v>
      </c>
      <c r="C393" s="226" t="s">
        <v>327</v>
      </c>
      <c r="D393" s="226" t="s">
        <v>185</v>
      </c>
      <c r="E393" s="226">
        <v>20180125007</v>
      </c>
      <c r="F393" s="226" t="s">
        <v>63</v>
      </c>
      <c r="G393" s="226" t="s">
        <v>330</v>
      </c>
      <c r="H393" s="226" t="s">
        <v>239</v>
      </c>
      <c r="I393" s="226" t="s">
        <v>340</v>
      </c>
      <c r="J393" s="226" t="s">
        <v>44</v>
      </c>
      <c r="K393" s="226" t="s">
        <v>50</v>
      </c>
      <c r="L393" s="226">
        <v>5</v>
      </c>
      <c r="M393" s="406">
        <v>5</v>
      </c>
    </row>
    <row r="394" spans="1:13" x14ac:dyDescent="0.25">
      <c r="A394" s="226" t="s">
        <v>1625</v>
      </c>
      <c r="B394" s="405">
        <v>43126</v>
      </c>
      <c r="C394" s="226" t="s">
        <v>435</v>
      </c>
      <c r="D394" s="226" t="s">
        <v>33</v>
      </c>
      <c r="E394" s="226" t="s">
        <v>459</v>
      </c>
      <c r="F394" s="226" t="s">
        <v>63</v>
      </c>
      <c r="G394" s="226" t="s">
        <v>451</v>
      </c>
      <c r="H394" s="226" t="s">
        <v>37</v>
      </c>
      <c r="I394" s="226" t="s">
        <v>31</v>
      </c>
      <c r="J394" s="405">
        <v>43130</v>
      </c>
      <c r="K394" s="226" t="s">
        <v>38</v>
      </c>
      <c r="L394" s="226">
        <v>0.5</v>
      </c>
      <c r="M394" s="406">
        <v>0.5</v>
      </c>
    </row>
    <row r="395" spans="1:13" x14ac:dyDescent="0.25">
      <c r="A395" s="226" t="s">
        <v>1625</v>
      </c>
      <c r="B395" s="405">
        <v>43126</v>
      </c>
      <c r="C395" s="226" t="s">
        <v>435</v>
      </c>
      <c r="D395" s="226" t="s">
        <v>33</v>
      </c>
      <c r="E395" s="226" t="s">
        <v>459</v>
      </c>
      <c r="F395" s="226" t="s">
        <v>63</v>
      </c>
      <c r="G395" s="226" t="s">
        <v>96</v>
      </c>
      <c r="H395" s="226" t="s">
        <v>37</v>
      </c>
      <c r="I395" s="226" t="s">
        <v>31</v>
      </c>
      <c r="J395" s="405">
        <v>43130</v>
      </c>
      <c r="K395" s="226" t="s">
        <v>38</v>
      </c>
      <c r="L395" s="226">
        <v>5</v>
      </c>
      <c r="M395" s="406">
        <v>5</v>
      </c>
    </row>
    <row r="396" spans="1:13" x14ac:dyDescent="0.25">
      <c r="A396" s="226" t="s">
        <v>1630</v>
      </c>
      <c r="B396" s="405">
        <v>43129</v>
      </c>
      <c r="C396" s="226" t="s">
        <v>316</v>
      </c>
      <c r="D396" s="226" t="s">
        <v>33</v>
      </c>
      <c r="E396" s="226" t="s">
        <v>326</v>
      </c>
      <c r="F396" s="226" t="s">
        <v>63</v>
      </c>
      <c r="G396" s="226" t="s">
        <v>286</v>
      </c>
      <c r="H396" s="226" t="s">
        <v>37</v>
      </c>
      <c r="I396" s="226" t="s">
        <v>31</v>
      </c>
      <c r="J396" s="405">
        <v>43134</v>
      </c>
      <c r="K396" s="226" t="s">
        <v>38</v>
      </c>
      <c r="L396" s="226">
        <v>3</v>
      </c>
      <c r="M396" s="406">
        <v>3</v>
      </c>
    </row>
    <row r="397" spans="1:13" x14ac:dyDescent="0.25">
      <c r="A397" s="226" t="s">
        <v>1631</v>
      </c>
      <c r="B397" s="405">
        <v>43129</v>
      </c>
      <c r="C397" s="226" t="s">
        <v>291</v>
      </c>
      <c r="D397" s="226" t="s">
        <v>33</v>
      </c>
      <c r="E397" s="226" t="s">
        <v>301</v>
      </c>
      <c r="F397" s="226" t="s">
        <v>63</v>
      </c>
      <c r="G397" s="226" t="s">
        <v>168</v>
      </c>
      <c r="H397" s="226" t="s">
        <v>191</v>
      </c>
      <c r="I397" s="226" t="s">
        <v>31</v>
      </c>
      <c r="J397" s="405">
        <v>43130</v>
      </c>
      <c r="K397" s="226" t="s">
        <v>106</v>
      </c>
      <c r="L397" s="226">
        <v>1</v>
      </c>
      <c r="M397" s="406">
        <v>1</v>
      </c>
    </row>
    <row r="398" spans="1:13" x14ac:dyDescent="0.25">
      <c r="A398" s="226" t="s">
        <v>1631</v>
      </c>
      <c r="B398" s="405">
        <v>43129</v>
      </c>
      <c r="C398" s="226" t="s">
        <v>291</v>
      </c>
      <c r="D398" s="226" t="s">
        <v>33</v>
      </c>
      <c r="E398" s="226" t="s">
        <v>301</v>
      </c>
      <c r="F398" s="226" t="s">
        <v>63</v>
      </c>
      <c r="G398" s="226" t="s">
        <v>64</v>
      </c>
      <c r="H398" s="226" t="s">
        <v>37</v>
      </c>
      <c r="I398" s="226" t="s">
        <v>31</v>
      </c>
      <c r="J398" s="405">
        <v>43130</v>
      </c>
      <c r="K398" s="226" t="s">
        <v>106</v>
      </c>
      <c r="L398" s="226">
        <v>4</v>
      </c>
      <c r="M398" s="406">
        <v>4</v>
      </c>
    </row>
    <row r="399" spans="1:13" x14ac:dyDescent="0.25">
      <c r="A399" s="226" t="s">
        <v>1631</v>
      </c>
      <c r="B399" s="405">
        <v>43129</v>
      </c>
      <c r="C399" s="226" t="s">
        <v>291</v>
      </c>
      <c r="D399" s="226" t="s">
        <v>33</v>
      </c>
      <c r="E399" s="226" t="s">
        <v>301</v>
      </c>
      <c r="F399" s="226" t="s">
        <v>63</v>
      </c>
      <c r="G399" s="226" t="s">
        <v>297</v>
      </c>
      <c r="H399" s="226" t="s">
        <v>191</v>
      </c>
      <c r="I399" s="226" t="s">
        <v>31</v>
      </c>
      <c r="J399" s="405">
        <v>43130</v>
      </c>
      <c r="K399" s="226" t="s">
        <v>106</v>
      </c>
      <c r="L399" s="226">
        <v>1</v>
      </c>
      <c r="M399" s="406">
        <v>1</v>
      </c>
    </row>
    <row r="400" spans="1:13" x14ac:dyDescent="0.25">
      <c r="A400" s="226" t="s">
        <v>1631</v>
      </c>
      <c r="B400" s="405">
        <v>43129</v>
      </c>
      <c r="C400" s="226" t="s">
        <v>291</v>
      </c>
      <c r="D400" s="226" t="s">
        <v>33</v>
      </c>
      <c r="E400" s="226" t="s">
        <v>301</v>
      </c>
      <c r="F400" s="226" t="s">
        <v>63</v>
      </c>
      <c r="G400" s="226" t="s">
        <v>286</v>
      </c>
      <c r="H400" s="226" t="s">
        <v>37</v>
      </c>
      <c r="I400" s="226" t="s">
        <v>31</v>
      </c>
      <c r="J400" s="405">
        <v>43130</v>
      </c>
      <c r="K400" s="226" t="s">
        <v>106</v>
      </c>
      <c r="L400" s="226">
        <v>1</v>
      </c>
      <c r="M400" s="406">
        <v>1</v>
      </c>
    </row>
    <row r="401" spans="1:13" x14ac:dyDescent="0.25">
      <c r="A401" s="226" t="s">
        <v>1639</v>
      </c>
      <c r="B401" s="405">
        <v>43129</v>
      </c>
      <c r="C401" s="226" t="s">
        <v>81</v>
      </c>
      <c r="D401" s="226" t="s">
        <v>33</v>
      </c>
      <c r="E401" s="226">
        <v>201801291</v>
      </c>
      <c r="F401" s="226" t="s">
        <v>40</v>
      </c>
      <c r="G401" s="226" t="s">
        <v>178</v>
      </c>
      <c r="H401" s="226" t="s">
        <v>37</v>
      </c>
      <c r="I401" s="226" t="s">
        <v>31</v>
      </c>
      <c r="J401" s="405">
        <v>43130</v>
      </c>
      <c r="K401" s="226" t="s">
        <v>70</v>
      </c>
      <c r="L401" s="226">
        <v>1</v>
      </c>
      <c r="M401" s="406">
        <v>1</v>
      </c>
    </row>
    <row r="402" spans="1:13" x14ac:dyDescent="0.25">
      <c r="A402" s="226" t="s">
        <v>1627</v>
      </c>
      <c r="B402" s="405">
        <v>43127</v>
      </c>
      <c r="C402" s="226" t="s">
        <v>32</v>
      </c>
      <c r="D402" s="226" t="s">
        <v>33</v>
      </c>
      <c r="E402" s="226" t="s">
        <v>39</v>
      </c>
      <c r="F402" s="226" t="s">
        <v>40</v>
      </c>
      <c r="G402" s="226" t="s">
        <v>41</v>
      </c>
      <c r="H402" s="226" t="s">
        <v>37</v>
      </c>
      <c r="I402" s="226" t="s">
        <v>31</v>
      </c>
      <c r="J402" s="405">
        <v>43131</v>
      </c>
      <c r="K402" s="226" t="s">
        <v>38</v>
      </c>
      <c r="L402" s="226">
        <v>5</v>
      </c>
      <c r="M402" s="406">
        <v>5</v>
      </c>
    </row>
    <row r="403" spans="1:13" x14ac:dyDescent="0.25">
      <c r="A403" s="226" t="s">
        <v>1636</v>
      </c>
      <c r="B403" s="405">
        <v>43129</v>
      </c>
      <c r="C403" s="226" t="s">
        <v>508</v>
      </c>
      <c r="D403" s="226" t="s">
        <v>33</v>
      </c>
      <c r="E403" s="226" t="s">
        <v>1637</v>
      </c>
      <c r="F403" s="226" t="s">
        <v>63</v>
      </c>
      <c r="G403" s="226" t="s">
        <v>64</v>
      </c>
      <c r="H403" s="226" t="s">
        <v>191</v>
      </c>
      <c r="I403" s="226" t="s">
        <v>31</v>
      </c>
      <c r="J403" s="405">
        <v>43131</v>
      </c>
      <c r="K403" s="226" t="s">
        <v>86</v>
      </c>
      <c r="L403" s="226">
        <v>15</v>
      </c>
      <c r="M403" s="406">
        <v>15</v>
      </c>
    </row>
    <row r="404" spans="1:13" x14ac:dyDescent="0.25">
      <c r="A404" s="226" t="s">
        <v>1636</v>
      </c>
      <c r="B404" s="405">
        <v>43129</v>
      </c>
      <c r="C404" s="226" t="s">
        <v>508</v>
      </c>
      <c r="D404" s="226" t="s">
        <v>33</v>
      </c>
      <c r="E404" s="226" t="s">
        <v>1637</v>
      </c>
      <c r="F404" s="226" t="s">
        <v>63</v>
      </c>
      <c r="G404" s="226" t="s">
        <v>64</v>
      </c>
      <c r="H404" s="226" t="s">
        <v>191</v>
      </c>
      <c r="I404" s="226" t="s">
        <v>31</v>
      </c>
      <c r="J404" s="405">
        <v>43135</v>
      </c>
      <c r="K404" s="226" t="s">
        <v>86</v>
      </c>
      <c r="L404" s="226">
        <v>24</v>
      </c>
      <c r="M404" s="406">
        <v>24</v>
      </c>
    </row>
    <row r="405" spans="1:13" x14ac:dyDescent="0.25">
      <c r="A405" s="226" t="s">
        <v>1636</v>
      </c>
      <c r="B405" s="405">
        <v>43129</v>
      </c>
      <c r="C405" s="226" t="s">
        <v>508</v>
      </c>
      <c r="D405" s="226" t="s">
        <v>33</v>
      </c>
      <c r="E405" s="226" t="s">
        <v>1637</v>
      </c>
      <c r="F405" s="226" t="s">
        <v>63</v>
      </c>
      <c r="G405" s="226" t="s">
        <v>64</v>
      </c>
      <c r="H405" s="226" t="s">
        <v>191</v>
      </c>
      <c r="I405" s="226" t="s">
        <v>31</v>
      </c>
      <c r="J405" s="405">
        <v>43139</v>
      </c>
      <c r="K405" s="226" t="s">
        <v>86</v>
      </c>
      <c r="L405" s="226">
        <v>7</v>
      </c>
      <c r="M405" s="406">
        <v>7</v>
      </c>
    </row>
    <row r="406" spans="1:13" x14ac:dyDescent="0.25">
      <c r="A406" s="226" t="s">
        <v>1636</v>
      </c>
      <c r="B406" s="405">
        <v>43129</v>
      </c>
      <c r="C406" s="226" t="s">
        <v>508</v>
      </c>
      <c r="D406" s="226" t="s">
        <v>33</v>
      </c>
      <c r="E406" s="226" t="s">
        <v>1637</v>
      </c>
      <c r="F406" s="226" t="s">
        <v>63</v>
      </c>
      <c r="G406" s="226" t="s">
        <v>64</v>
      </c>
      <c r="H406" s="226" t="s">
        <v>191</v>
      </c>
      <c r="I406" s="226" t="s">
        <v>31</v>
      </c>
      <c r="J406" s="405">
        <v>43141</v>
      </c>
      <c r="K406" s="226" t="s">
        <v>86</v>
      </c>
      <c r="L406" s="226">
        <v>9</v>
      </c>
      <c r="M406" s="406">
        <v>9</v>
      </c>
    </row>
    <row r="407" spans="1:13" x14ac:dyDescent="0.25">
      <c r="A407" s="226" t="s">
        <v>1636</v>
      </c>
      <c r="B407" s="405">
        <v>43129</v>
      </c>
      <c r="C407" s="226" t="s">
        <v>508</v>
      </c>
      <c r="D407" s="226" t="s">
        <v>33</v>
      </c>
      <c r="E407" s="226" t="s">
        <v>1637</v>
      </c>
      <c r="F407" s="226" t="s">
        <v>63</v>
      </c>
      <c r="G407" s="226" t="s">
        <v>96</v>
      </c>
      <c r="H407" s="226" t="s">
        <v>37</v>
      </c>
      <c r="I407" s="226" t="s">
        <v>31</v>
      </c>
      <c r="J407" s="405">
        <v>43131</v>
      </c>
      <c r="K407" s="226" t="s">
        <v>86</v>
      </c>
      <c r="L407" s="226">
        <v>10.5</v>
      </c>
      <c r="M407" s="406">
        <v>10.5</v>
      </c>
    </row>
    <row r="408" spans="1:13" x14ac:dyDescent="0.25">
      <c r="A408" s="226" t="s">
        <v>111</v>
      </c>
      <c r="B408" s="405">
        <v>43125</v>
      </c>
      <c r="C408" s="226" t="s">
        <v>32</v>
      </c>
      <c r="D408" s="226" t="s">
        <v>33</v>
      </c>
      <c r="E408" s="226" t="s">
        <v>373</v>
      </c>
      <c r="F408" s="226" t="s">
        <v>63</v>
      </c>
      <c r="G408" s="226" t="s">
        <v>64</v>
      </c>
      <c r="H408" s="226" t="s">
        <v>37</v>
      </c>
      <c r="I408" s="226" t="s">
        <v>111</v>
      </c>
      <c r="J408" s="405">
        <v>43126</v>
      </c>
      <c r="K408" s="226" t="s">
        <v>38</v>
      </c>
      <c r="L408" s="226">
        <v>0.02</v>
      </c>
      <c r="M408" s="406">
        <v>0.02</v>
      </c>
    </row>
    <row r="409" spans="1:13" x14ac:dyDescent="0.25">
      <c r="A409" s="226" t="s">
        <v>111</v>
      </c>
      <c r="B409" s="405">
        <v>43133</v>
      </c>
      <c r="C409" s="226" t="s">
        <v>460</v>
      </c>
      <c r="D409" s="226" t="s">
        <v>33</v>
      </c>
      <c r="E409" s="226" t="s">
        <v>111</v>
      </c>
      <c r="F409" s="226" t="s">
        <v>63</v>
      </c>
      <c r="G409" s="226" t="s">
        <v>339</v>
      </c>
      <c r="H409" s="226" t="s">
        <v>142</v>
      </c>
      <c r="I409" s="226" t="s">
        <v>31</v>
      </c>
      <c r="J409" s="405">
        <v>43133</v>
      </c>
      <c r="K409" s="226" t="s">
        <v>38</v>
      </c>
      <c r="L409" s="226">
        <v>2.5000000000000001E-2</v>
      </c>
      <c r="M409" s="406">
        <v>2.5000000000000001E-2</v>
      </c>
    </row>
    <row r="410" spans="1:13" x14ac:dyDescent="0.25">
      <c r="A410" s="226" t="s">
        <v>45</v>
      </c>
      <c r="B410" s="405">
        <v>42917</v>
      </c>
      <c r="C410" s="226" t="s">
        <v>74</v>
      </c>
      <c r="D410" s="226" t="s">
        <v>33</v>
      </c>
      <c r="E410" s="226">
        <v>4900001411</v>
      </c>
      <c r="F410" s="226" t="s">
        <v>78</v>
      </c>
      <c r="G410" s="226" t="s">
        <v>79</v>
      </c>
      <c r="H410" s="226" t="s">
        <v>37</v>
      </c>
      <c r="I410" s="226" t="s">
        <v>31</v>
      </c>
      <c r="J410" s="405">
        <v>42917</v>
      </c>
      <c r="K410" s="226" t="s">
        <v>70</v>
      </c>
      <c r="L410" s="226">
        <v>3</v>
      </c>
      <c r="M410" s="406">
        <v>3</v>
      </c>
    </row>
    <row r="411" spans="1:13" x14ac:dyDescent="0.25">
      <c r="A411" s="226" t="s">
        <v>45</v>
      </c>
      <c r="B411" s="405">
        <v>42917</v>
      </c>
      <c r="C411" s="226" t="s">
        <v>74</v>
      </c>
      <c r="D411" s="226" t="s">
        <v>33</v>
      </c>
      <c r="E411" s="226">
        <v>4900001411</v>
      </c>
      <c r="F411" s="226" t="s">
        <v>78</v>
      </c>
      <c r="G411" s="226" t="s">
        <v>80</v>
      </c>
      <c r="H411" s="226" t="s">
        <v>37</v>
      </c>
      <c r="I411" s="226" t="s">
        <v>31</v>
      </c>
      <c r="J411" s="405">
        <v>42917</v>
      </c>
      <c r="K411" s="226" t="s">
        <v>70</v>
      </c>
      <c r="L411" s="226">
        <v>3</v>
      </c>
      <c r="M411" s="406">
        <v>3</v>
      </c>
    </row>
    <row r="412" spans="1:13" x14ac:dyDescent="0.25">
      <c r="A412" s="226" t="s">
        <v>45</v>
      </c>
      <c r="B412" s="405">
        <v>42917</v>
      </c>
      <c r="C412" s="226" t="s">
        <v>90</v>
      </c>
      <c r="D412" s="226" t="s">
        <v>33</v>
      </c>
      <c r="E412" s="226" t="s">
        <v>95</v>
      </c>
      <c r="F412" s="226" t="s">
        <v>63</v>
      </c>
      <c r="G412" s="226" t="s">
        <v>96</v>
      </c>
      <c r="H412" s="226" t="s">
        <v>37</v>
      </c>
      <c r="I412" s="226" t="s">
        <v>31</v>
      </c>
      <c r="J412" s="405">
        <v>42923</v>
      </c>
      <c r="K412" s="226" t="s">
        <v>50</v>
      </c>
      <c r="L412" s="226">
        <v>1</v>
      </c>
      <c r="M412" s="406">
        <v>1</v>
      </c>
    </row>
    <row r="413" spans="1:13" x14ac:dyDescent="0.25">
      <c r="A413" s="226" t="s">
        <v>45</v>
      </c>
      <c r="B413" s="405">
        <v>42948</v>
      </c>
      <c r="C413" s="226" t="s">
        <v>90</v>
      </c>
      <c r="D413" s="226" t="s">
        <v>33</v>
      </c>
      <c r="E413" s="226" t="s">
        <v>45</v>
      </c>
      <c r="F413" s="226" t="s">
        <v>78</v>
      </c>
      <c r="G413" s="226" t="s">
        <v>79</v>
      </c>
      <c r="H413" s="226" t="s">
        <v>37</v>
      </c>
      <c r="I413" s="226" t="s">
        <v>92</v>
      </c>
      <c r="J413" s="405">
        <v>42955</v>
      </c>
      <c r="K413" s="226" t="s">
        <v>50</v>
      </c>
      <c r="L413" s="226">
        <v>0.75</v>
      </c>
      <c r="M413" s="406">
        <v>0.75</v>
      </c>
    </row>
    <row r="414" spans="1:13" x14ac:dyDescent="0.25">
      <c r="A414" s="226" t="s">
        <v>45</v>
      </c>
      <c r="B414" s="405">
        <v>42948</v>
      </c>
      <c r="C414" s="226" t="s">
        <v>304</v>
      </c>
      <c r="D414" s="226" t="s">
        <v>33</v>
      </c>
      <c r="E414" s="226" t="s">
        <v>45</v>
      </c>
      <c r="F414" s="226" t="s">
        <v>63</v>
      </c>
      <c r="G414" s="226" t="s">
        <v>87</v>
      </c>
      <c r="H414" s="226" t="s">
        <v>191</v>
      </c>
      <c r="I414" s="226" t="s">
        <v>31</v>
      </c>
      <c r="J414" s="405">
        <v>42970</v>
      </c>
      <c r="K414" s="226" t="s">
        <v>38</v>
      </c>
      <c r="L414" s="226">
        <v>0.8</v>
      </c>
      <c r="M414" s="406">
        <v>0.8</v>
      </c>
    </row>
    <row r="415" spans="1:13" x14ac:dyDescent="0.25">
      <c r="A415" s="226" t="s">
        <v>45</v>
      </c>
      <c r="B415" s="405">
        <v>42948</v>
      </c>
      <c r="C415" s="226" t="s">
        <v>304</v>
      </c>
      <c r="D415" s="226" t="s">
        <v>33</v>
      </c>
      <c r="E415" s="226" t="s">
        <v>45</v>
      </c>
      <c r="F415" s="226" t="s">
        <v>63</v>
      </c>
      <c r="G415" s="226" t="s">
        <v>87</v>
      </c>
      <c r="H415" s="226" t="s">
        <v>37</v>
      </c>
      <c r="I415" s="226" t="s">
        <v>31</v>
      </c>
      <c r="J415" s="405">
        <v>42970</v>
      </c>
      <c r="K415" s="226" t="s">
        <v>38</v>
      </c>
      <c r="L415" s="226">
        <v>7.1</v>
      </c>
      <c r="M415" s="406">
        <v>7.1</v>
      </c>
    </row>
    <row r="416" spans="1:13" x14ac:dyDescent="0.25">
      <c r="A416" s="226" t="s">
        <v>45</v>
      </c>
      <c r="B416" s="405">
        <v>42948</v>
      </c>
      <c r="C416" s="226" t="s">
        <v>480</v>
      </c>
      <c r="D416" s="226" t="s">
        <v>33</v>
      </c>
      <c r="E416" s="226" t="s">
        <v>505</v>
      </c>
      <c r="F416" s="226" t="s">
        <v>40</v>
      </c>
      <c r="G416" s="226" t="s">
        <v>201</v>
      </c>
      <c r="H416" s="226" t="s">
        <v>37</v>
      </c>
      <c r="I416" s="226" t="s">
        <v>31</v>
      </c>
      <c r="J416" s="405">
        <v>42587</v>
      </c>
      <c r="K416" s="226" t="s">
        <v>86</v>
      </c>
      <c r="L416" s="226">
        <v>0.75</v>
      </c>
      <c r="M416" s="406">
        <v>0.75</v>
      </c>
    </row>
    <row r="417" spans="1:13" x14ac:dyDescent="0.25">
      <c r="A417" s="226" t="s">
        <v>45</v>
      </c>
      <c r="B417" s="405">
        <v>42979</v>
      </c>
      <c r="C417" s="226" t="s">
        <v>262</v>
      </c>
      <c r="D417" s="226" t="s">
        <v>33</v>
      </c>
      <c r="E417" s="226" t="s">
        <v>264</v>
      </c>
      <c r="F417" s="226" t="s">
        <v>63</v>
      </c>
      <c r="G417" s="226" t="s">
        <v>265</v>
      </c>
      <c r="H417" s="226" t="s">
        <v>37</v>
      </c>
      <c r="I417" s="226" t="s">
        <v>31</v>
      </c>
      <c r="J417" s="405">
        <v>42989</v>
      </c>
      <c r="K417" s="226" t="s">
        <v>50</v>
      </c>
      <c r="L417" s="226">
        <v>3</v>
      </c>
      <c r="M417" s="406">
        <v>3</v>
      </c>
    </row>
    <row r="418" spans="1:13" x14ac:dyDescent="0.25">
      <c r="A418" s="226" t="s">
        <v>45</v>
      </c>
      <c r="B418" s="405">
        <v>43040</v>
      </c>
      <c r="C418" s="226" t="s">
        <v>210</v>
      </c>
      <c r="D418" s="226" t="s">
        <v>33</v>
      </c>
      <c r="E418" s="226">
        <v>4500081629</v>
      </c>
      <c r="F418" s="226" t="s">
        <v>63</v>
      </c>
      <c r="G418" s="226" t="s">
        <v>212</v>
      </c>
      <c r="H418" s="226" t="s">
        <v>65</v>
      </c>
      <c r="I418" s="226" t="s">
        <v>31</v>
      </c>
      <c r="J418" s="405">
        <v>43067</v>
      </c>
      <c r="K418" s="226" t="s">
        <v>50</v>
      </c>
      <c r="L418" s="226">
        <v>0.05</v>
      </c>
      <c r="M418" s="406">
        <v>0.05</v>
      </c>
    </row>
    <row r="419" spans="1:13" x14ac:dyDescent="0.25">
      <c r="A419" s="226" t="s">
        <v>45</v>
      </c>
      <c r="B419" s="405">
        <v>43040</v>
      </c>
      <c r="C419" s="226" t="s">
        <v>275</v>
      </c>
      <c r="D419" s="226" t="s">
        <v>33</v>
      </c>
      <c r="E419" s="226">
        <v>4600033477</v>
      </c>
      <c r="F419" s="226" t="s">
        <v>63</v>
      </c>
      <c r="G419" s="226" t="s">
        <v>64</v>
      </c>
      <c r="H419" s="226" t="s">
        <v>191</v>
      </c>
      <c r="I419" s="226" t="s">
        <v>31</v>
      </c>
      <c r="J419" s="405">
        <v>43066</v>
      </c>
      <c r="K419" s="226" t="s">
        <v>50</v>
      </c>
      <c r="L419" s="226">
        <v>6</v>
      </c>
      <c r="M419" s="406">
        <v>6</v>
      </c>
    </row>
    <row r="420" spans="1:13" x14ac:dyDescent="0.25">
      <c r="A420" s="226" t="s">
        <v>45</v>
      </c>
      <c r="B420" s="405">
        <v>43070</v>
      </c>
      <c r="C420" s="226" t="s">
        <v>120</v>
      </c>
      <c r="D420" s="226" t="s">
        <v>33</v>
      </c>
      <c r="E420" s="226" t="s">
        <v>126</v>
      </c>
      <c r="F420" s="226" t="s">
        <v>40</v>
      </c>
      <c r="G420" s="226" t="s">
        <v>124</v>
      </c>
      <c r="H420" s="226" t="s">
        <v>77</v>
      </c>
      <c r="I420" s="226" t="s">
        <v>31</v>
      </c>
      <c r="J420" s="405">
        <v>43084</v>
      </c>
      <c r="K420" s="226" t="s">
        <v>38</v>
      </c>
      <c r="L420" s="226">
        <v>0.7</v>
      </c>
      <c r="M420" s="406">
        <v>0.7</v>
      </c>
    </row>
    <row r="421" spans="1:13" x14ac:dyDescent="0.25">
      <c r="A421" s="226" t="s">
        <v>45</v>
      </c>
      <c r="B421" s="405">
        <v>43070</v>
      </c>
      <c r="C421" s="226" t="s">
        <v>120</v>
      </c>
      <c r="D421" s="226" t="s">
        <v>33</v>
      </c>
      <c r="E421" s="226" t="s">
        <v>127</v>
      </c>
      <c r="F421" s="226" t="s">
        <v>40</v>
      </c>
      <c r="G421" s="226" t="s">
        <v>124</v>
      </c>
      <c r="H421" s="226" t="s">
        <v>77</v>
      </c>
      <c r="I421" s="226" t="s">
        <v>31</v>
      </c>
      <c r="J421" s="405">
        <v>43095</v>
      </c>
      <c r="K421" s="226" t="s">
        <v>38</v>
      </c>
      <c r="L421" s="226">
        <v>1.8</v>
      </c>
      <c r="M421" s="406">
        <v>1.8</v>
      </c>
    </row>
    <row r="422" spans="1:13" x14ac:dyDescent="0.25">
      <c r="A422" s="226" t="s">
        <v>45</v>
      </c>
      <c r="B422" s="405">
        <v>43070</v>
      </c>
      <c r="C422" s="226" t="s">
        <v>120</v>
      </c>
      <c r="D422" s="226" t="s">
        <v>33</v>
      </c>
      <c r="E422" s="226" t="s">
        <v>128</v>
      </c>
      <c r="F422" s="226" t="s">
        <v>40</v>
      </c>
      <c r="G422" s="226" t="s">
        <v>124</v>
      </c>
      <c r="H422" s="226" t="s">
        <v>77</v>
      </c>
      <c r="I422" s="226" t="s">
        <v>31</v>
      </c>
      <c r="J422" s="405">
        <v>43096</v>
      </c>
      <c r="K422" s="226" t="s">
        <v>38</v>
      </c>
      <c r="L422" s="226">
        <v>2.2000000000000002</v>
      </c>
      <c r="M422" s="406">
        <v>2.2000000000000002</v>
      </c>
    </row>
    <row r="423" spans="1:13" x14ac:dyDescent="0.25">
      <c r="A423" s="226" t="s">
        <v>45</v>
      </c>
      <c r="B423" s="405">
        <v>43070</v>
      </c>
      <c r="C423" s="226" t="s">
        <v>138</v>
      </c>
      <c r="D423" s="226" t="s">
        <v>33</v>
      </c>
      <c r="E423" s="226" t="s">
        <v>157</v>
      </c>
      <c r="F423" s="226" t="s">
        <v>63</v>
      </c>
      <c r="G423" s="226" t="s">
        <v>87</v>
      </c>
      <c r="H423" s="226" t="s">
        <v>37</v>
      </c>
      <c r="I423" s="226" t="s">
        <v>31</v>
      </c>
      <c r="J423" s="405">
        <v>43100</v>
      </c>
      <c r="K423" s="226" t="s">
        <v>38</v>
      </c>
      <c r="L423" s="226">
        <v>0.15</v>
      </c>
      <c r="M423" s="406">
        <v>0.15</v>
      </c>
    </row>
    <row r="424" spans="1:13" x14ac:dyDescent="0.25">
      <c r="A424" s="226" t="s">
        <v>45</v>
      </c>
      <c r="B424" s="405">
        <v>43070</v>
      </c>
      <c r="C424" s="226" t="s">
        <v>198</v>
      </c>
      <c r="D424" s="226" t="s">
        <v>33</v>
      </c>
      <c r="E424" s="226" t="s">
        <v>200</v>
      </c>
      <c r="F424" s="226" t="s">
        <v>40</v>
      </c>
      <c r="G424" s="226" t="s">
        <v>201</v>
      </c>
      <c r="H424" s="226" t="s">
        <v>37</v>
      </c>
      <c r="I424" s="226" t="s">
        <v>31</v>
      </c>
      <c r="J424" s="405">
        <v>43099</v>
      </c>
      <c r="K424" s="226" t="s">
        <v>86</v>
      </c>
      <c r="L424" s="226">
        <v>5.25</v>
      </c>
      <c r="M424" s="406">
        <v>5.25</v>
      </c>
    </row>
    <row r="425" spans="1:13" x14ac:dyDescent="0.25">
      <c r="A425" s="226" t="s">
        <v>45</v>
      </c>
      <c r="B425" s="405">
        <v>43070</v>
      </c>
      <c r="C425" s="226" t="s">
        <v>207</v>
      </c>
      <c r="D425" s="226" t="s">
        <v>33</v>
      </c>
      <c r="E425" s="226">
        <v>201712116</v>
      </c>
      <c r="F425" s="226" t="s">
        <v>63</v>
      </c>
      <c r="G425" s="226" t="s">
        <v>209</v>
      </c>
      <c r="H425" s="226" t="s">
        <v>37</v>
      </c>
      <c r="I425" s="226" t="s">
        <v>31</v>
      </c>
      <c r="J425" s="405">
        <v>43081</v>
      </c>
      <c r="K425" s="226" t="s">
        <v>86</v>
      </c>
      <c r="L425" s="226">
        <v>0.2</v>
      </c>
      <c r="M425" s="406">
        <v>0.2</v>
      </c>
    </row>
    <row r="426" spans="1:13" x14ac:dyDescent="0.25">
      <c r="A426" s="226" t="s">
        <v>45</v>
      </c>
      <c r="B426" s="405">
        <v>43070</v>
      </c>
      <c r="C426" s="226" t="s">
        <v>275</v>
      </c>
      <c r="D426" s="226" t="s">
        <v>33</v>
      </c>
      <c r="E426" s="226">
        <v>4600044378</v>
      </c>
      <c r="F426" s="226" t="s">
        <v>63</v>
      </c>
      <c r="G426" s="226" t="s">
        <v>96</v>
      </c>
      <c r="H426" s="226" t="s">
        <v>37</v>
      </c>
      <c r="I426" s="226" t="s">
        <v>31</v>
      </c>
      <c r="J426" s="405">
        <v>43098</v>
      </c>
      <c r="K426" s="226" t="s">
        <v>50</v>
      </c>
      <c r="L426" s="226">
        <v>3</v>
      </c>
      <c r="M426" s="406">
        <v>3</v>
      </c>
    </row>
    <row r="427" spans="1:13" x14ac:dyDescent="0.25">
      <c r="A427" s="226" t="s">
        <v>45</v>
      </c>
      <c r="B427" s="405">
        <v>43070</v>
      </c>
      <c r="C427" s="226" t="s">
        <v>316</v>
      </c>
      <c r="D427" s="226" t="s">
        <v>33</v>
      </c>
      <c r="E427" s="226">
        <v>171228003</v>
      </c>
      <c r="F427" s="226" t="s">
        <v>63</v>
      </c>
      <c r="G427" s="226" t="s">
        <v>286</v>
      </c>
      <c r="H427" s="226" t="s">
        <v>37</v>
      </c>
      <c r="I427" s="226" t="s">
        <v>31</v>
      </c>
      <c r="J427" s="405">
        <v>43100</v>
      </c>
      <c r="K427" s="226" t="s">
        <v>38</v>
      </c>
      <c r="L427" s="226">
        <v>2</v>
      </c>
      <c r="M427" s="406">
        <v>2</v>
      </c>
    </row>
    <row r="428" spans="1:13" x14ac:dyDescent="0.25">
      <c r="A428" s="226" t="s">
        <v>45</v>
      </c>
      <c r="B428" s="405">
        <v>43070</v>
      </c>
      <c r="C428" s="226" t="s">
        <v>327</v>
      </c>
      <c r="D428" s="226" t="s">
        <v>33</v>
      </c>
      <c r="E428" s="226">
        <v>20171110003</v>
      </c>
      <c r="F428" s="226" t="s">
        <v>63</v>
      </c>
      <c r="G428" s="226" t="s">
        <v>168</v>
      </c>
      <c r="H428" s="226" t="s">
        <v>65</v>
      </c>
      <c r="I428" s="226" t="s">
        <v>31</v>
      </c>
      <c r="J428" s="405">
        <v>43097</v>
      </c>
      <c r="K428" s="226" t="s">
        <v>50</v>
      </c>
      <c r="L428" s="226">
        <v>3</v>
      </c>
      <c r="M428" s="406">
        <v>3</v>
      </c>
    </row>
    <row r="429" spans="1:13" x14ac:dyDescent="0.25">
      <c r="A429" s="226" t="s">
        <v>45</v>
      </c>
      <c r="B429" s="405">
        <v>43070</v>
      </c>
      <c r="C429" s="226" t="s">
        <v>327</v>
      </c>
      <c r="D429" s="226" t="s">
        <v>33</v>
      </c>
      <c r="E429" s="226">
        <v>20171222004</v>
      </c>
      <c r="F429" s="226" t="s">
        <v>63</v>
      </c>
      <c r="G429" s="226" t="s">
        <v>339</v>
      </c>
      <c r="H429" s="226" t="s">
        <v>142</v>
      </c>
      <c r="I429" s="226" t="s">
        <v>31</v>
      </c>
      <c r="J429" s="405">
        <v>43097</v>
      </c>
      <c r="K429" s="226" t="s">
        <v>50</v>
      </c>
      <c r="L429" s="226">
        <v>23</v>
      </c>
      <c r="M429" s="406">
        <v>23</v>
      </c>
    </row>
    <row r="430" spans="1:13" x14ac:dyDescent="0.25">
      <c r="A430" s="226" t="s">
        <v>45</v>
      </c>
      <c r="B430" s="405">
        <v>43070</v>
      </c>
      <c r="C430" s="226" t="s">
        <v>327</v>
      </c>
      <c r="D430" s="226" t="s">
        <v>33</v>
      </c>
      <c r="E430" s="226">
        <v>20171225005</v>
      </c>
      <c r="F430" s="226" t="s">
        <v>63</v>
      </c>
      <c r="G430" s="226" t="s">
        <v>353</v>
      </c>
      <c r="H430" s="226" t="s">
        <v>37</v>
      </c>
      <c r="I430" s="226" t="s">
        <v>31</v>
      </c>
      <c r="J430" s="405">
        <v>43097</v>
      </c>
      <c r="K430" s="226" t="s">
        <v>50</v>
      </c>
      <c r="L430" s="226">
        <v>0.45</v>
      </c>
      <c r="M430" s="406">
        <v>0.45</v>
      </c>
    </row>
    <row r="431" spans="1:13" x14ac:dyDescent="0.25">
      <c r="A431" s="226" t="s">
        <v>45</v>
      </c>
      <c r="B431" s="405">
        <v>43070</v>
      </c>
      <c r="C431" s="226" t="s">
        <v>327</v>
      </c>
      <c r="D431" s="226" t="s">
        <v>33</v>
      </c>
      <c r="E431" s="226">
        <v>20171225005</v>
      </c>
      <c r="F431" s="226" t="s">
        <v>63</v>
      </c>
      <c r="G431" s="226" t="s">
        <v>354</v>
      </c>
      <c r="H431" s="226" t="s">
        <v>37</v>
      </c>
      <c r="I431" s="226" t="s">
        <v>31</v>
      </c>
      <c r="J431" s="405">
        <v>43098</v>
      </c>
      <c r="K431" s="226" t="s">
        <v>50</v>
      </c>
      <c r="L431" s="226">
        <v>3</v>
      </c>
      <c r="M431" s="406">
        <v>3</v>
      </c>
    </row>
    <row r="432" spans="1:13" x14ac:dyDescent="0.25">
      <c r="A432" s="226" t="s">
        <v>45</v>
      </c>
      <c r="B432" s="405">
        <v>43070</v>
      </c>
      <c r="C432" s="226" t="s">
        <v>327</v>
      </c>
      <c r="D432" s="226" t="s">
        <v>33</v>
      </c>
      <c r="E432" s="226">
        <v>20180125007</v>
      </c>
      <c r="F432" s="226" t="s">
        <v>63</v>
      </c>
      <c r="G432" s="226" t="s">
        <v>353</v>
      </c>
      <c r="H432" s="226" t="s">
        <v>37</v>
      </c>
      <c r="I432" s="226" t="s">
        <v>31</v>
      </c>
      <c r="J432" s="405">
        <v>43092</v>
      </c>
      <c r="K432" s="226" t="s">
        <v>50</v>
      </c>
      <c r="L432" s="226">
        <v>0.32500000000000001</v>
      </c>
      <c r="M432" s="406">
        <v>0.32500000000000001</v>
      </c>
    </row>
    <row r="433" spans="1:13" x14ac:dyDescent="0.25">
      <c r="A433" s="226" t="s">
        <v>45</v>
      </c>
      <c r="B433" s="405">
        <v>43070</v>
      </c>
      <c r="C433" s="226" t="s">
        <v>327</v>
      </c>
      <c r="D433" s="226" t="s">
        <v>33</v>
      </c>
      <c r="E433" s="226" t="s">
        <v>3534</v>
      </c>
      <c r="F433" s="226" t="s">
        <v>63</v>
      </c>
      <c r="G433" s="226" t="s">
        <v>213</v>
      </c>
      <c r="H433" s="226" t="s">
        <v>65</v>
      </c>
      <c r="I433" s="226" t="s">
        <v>31</v>
      </c>
      <c r="J433" s="405">
        <v>43092</v>
      </c>
      <c r="K433" s="226" t="s">
        <v>50</v>
      </c>
      <c r="L433" s="226">
        <v>0.5</v>
      </c>
      <c r="M433" s="406">
        <v>0.5</v>
      </c>
    </row>
    <row r="434" spans="1:13" x14ac:dyDescent="0.25">
      <c r="A434" s="226" t="s">
        <v>45</v>
      </c>
      <c r="B434" s="405">
        <v>43070</v>
      </c>
      <c r="C434" s="226" t="s">
        <v>327</v>
      </c>
      <c r="D434" s="226" t="s">
        <v>33</v>
      </c>
      <c r="E434" s="226" t="s">
        <v>356</v>
      </c>
      <c r="F434" s="226" t="s">
        <v>63</v>
      </c>
      <c r="G434" s="226" t="s">
        <v>96</v>
      </c>
      <c r="H434" s="226" t="s">
        <v>37</v>
      </c>
      <c r="I434" s="226" t="s">
        <v>31</v>
      </c>
      <c r="J434" s="405">
        <v>43092</v>
      </c>
      <c r="K434" s="226" t="s">
        <v>50</v>
      </c>
      <c r="L434" s="226">
        <v>0.2</v>
      </c>
      <c r="M434" s="406">
        <v>0.2</v>
      </c>
    </row>
    <row r="435" spans="1:13" x14ac:dyDescent="0.25">
      <c r="A435" s="226" t="s">
        <v>45</v>
      </c>
      <c r="B435" s="405">
        <v>43070</v>
      </c>
      <c r="C435" s="226" t="s">
        <v>327</v>
      </c>
      <c r="D435" s="226" t="s">
        <v>33</v>
      </c>
      <c r="E435" s="226" t="s">
        <v>356</v>
      </c>
      <c r="F435" s="226" t="s">
        <v>63</v>
      </c>
      <c r="G435" s="226" t="s">
        <v>96</v>
      </c>
      <c r="H435" s="226" t="s">
        <v>37</v>
      </c>
      <c r="I435" s="226" t="s">
        <v>31</v>
      </c>
      <c r="J435" s="405">
        <v>43097</v>
      </c>
      <c r="K435" s="226" t="s">
        <v>50</v>
      </c>
      <c r="L435" s="226">
        <v>3.75</v>
      </c>
      <c r="M435" s="406">
        <v>3.75</v>
      </c>
    </row>
    <row r="436" spans="1:13" x14ac:dyDescent="0.25">
      <c r="A436" s="226" t="s">
        <v>45</v>
      </c>
      <c r="B436" s="405">
        <v>43070</v>
      </c>
      <c r="C436" s="226" t="s">
        <v>327</v>
      </c>
      <c r="D436" s="226" t="s">
        <v>185</v>
      </c>
      <c r="E436" s="226">
        <v>20171229004</v>
      </c>
      <c r="F436" s="226" t="s">
        <v>63</v>
      </c>
      <c r="G436" s="226" t="s">
        <v>330</v>
      </c>
      <c r="H436" s="226" t="s">
        <v>222</v>
      </c>
      <c r="I436" s="226" t="s">
        <v>337</v>
      </c>
      <c r="J436" s="405">
        <v>43098</v>
      </c>
      <c r="K436" s="226" t="s">
        <v>50</v>
      </c>
      <c r="L436" s="226">
        <v>0.2</v>
      </c>
      <c r="M436" s="406">
        <v>0.2</v>
      </c>
    </row>
    <row r="437" spans="1:13" x14ac:dyDescent="0.25">
      <c r="A437" s="226" t="s">
        <v>45</v>
      </c>
      <c r="B437" s="405">
        <v>43070</v>
      </c>
      <c r="C437" s="226" t="s">
        <v>327</v>
      </c>
      <c r="D437" s="226" t="s">
        <v>185</v>
      </c>
      <c r="E437" s="226">
        <v>20180125007</v>
      </c>
      <c r="F437" s="226" t="s">
        <v>63</v>
      </c>
      <c r="G437" s="226" t="s">
        <v>330</v>
      </c>
      <c r="H437" s="226" t="s">
        <v>239</v>
      </c>
      <c r="I437" s="226" t="s">
        <v>31</v>
      </c>
      <c r="J437" s="405">
        <v>43098</v>
      </c>
      <c r="K437" s="226" t="s">
        <v>50</v>
      </c>
      <c r="L437" s="226">
        <v>3</v>
      </c>
      <c r="M437" s="406">
        <v>3</v>
      </c>
    </row>
    <row r="438" spans="1:13" x14ac:dyDescent="0.25">
      <c r="A438" s="226" t="s">
        <v>45</v>
      </c>
      <c r="B438" s="405">
        <v>43070</v>
      </c>
      <c r="C438" s="226" t="s">
        <v>327</v>
      </c>
      <c r="D438" s="226" t="s">
        <v>185</v>
      </c>
      <c r="E438" s="226">
        <v>20180125007</v>
      </c>
      <c r="F438" s="226" t="s">
        <v>63</v>
      </c>
      <c r="G438" s="226" t="s">
        <v>353</v>
      </c>
      <c r="H438" s="226" t="s">
        <v>37</v>
      </c>
      <c r="I438" s="226" t="s">
        <v>31</v>
      </c>
      <c r="J438" s="405">
        <v>43081</v>
      </c>
      <c r="K438" s="226" t="s">
        <v>50</v>
      </c>
      <c r="L438" s="226">
        <v>0.1</v>
      </c>
      <c r="M438" s="406">
        <v>0.1</v>
      </c>
    </row>
    <row r="439" spans="1:13" x14ac:dyDescent="0.25">
      <c r="A439" s="226" t="s">
        <v>45</v>
      </c>
      <c r="B439" s="405">
        <v>43070</v>
      </c>
      <c r="C439" s="226" t="s">
        <v>362</v>
      </c>
      <c r="D439" s="226" t="s">
        <v>33</v>
      </c>
      <c r="E439" s="226">
        <v>201712291</v>
      </c>
      <c r="F439" s="226" t="s">
        <v>63</v>
      </c>
      <c r="G439" s="226" t="s">
        <v>64</v>
      </c>
      <c r="H439" s="226" t="s">
        <v>191</v>
      </c>
      <c r="I439" s="226" t="s">
        <v>31</v>
      </c>
      <c r="J439" s="405">
        <v>43099</v>
      </c>
      <c r="K439" s="226" t="s">
        <v>38</v>
      </c>
      <c r="L439" s="226">
        <v>4</v>
      </c>
      <c r="M439" s="406">
        <v>4</v>
      </c>
    </row>
    <row r="440" spans="1:13" x14ac:dyDescent="0.25">
      <c r="A440" s="226" t="s">
        <v>45</v>
      </c>
      <c r="B440" s="405">
        <v>43070</v>
      </c>
      <c r="C440" s="226" t="s">
        <v>32</v>
      </c>
      <c r="D440" s="226" t="s">
        <v>33</v>
      </c>
      <c r="E440" s="226" t="s">
        <v>389</v>
      </c>
      <c r="F440" s="226" t="s">
        <v>63</v>
      </c>
      <c r="G440" s="226" t="s">
        <v>64</v>
      </c>
      <c r="H440" s="226" t="s">
        <v>300</v>
      </c>
      <c r="I440" s="226" t="s">
        <v>31</v>
      </c>
      <c r="J440" s="405">
        <v>43093</v>
      </c>
      <c r="K440" s="226" t="s">
        <v>38</v>
      </c>
      <c r="L440" s="226">
        <v>0.9</v>
      </c>
      <c r="M440" s="406">
        <v>0.9</v>
      </c>
    </row>
    <row r="441" spans="1:13" x14ac:dyDescent="0.25">
      <c r="A441" s="226" t="s">
        <v>45</v>
      </c>
      <c r="B441" s="405">
        <v>43070</v>
      </c>
      <c r="C441" s="226" t="s">
        <v>32</v>
      </c>
      <c r="D441" s="226" t="s">
        <v>33</v>
      </c>
      <c r="E441" s="226" t="s">
        <v>390</v>
      </c>
      <c r="F441" s="226" t="s">
        <v>63</v>
      </c>
      <c r="G441" s="226" t="s">
        <v>391</v>
      </c>
      <c r="H441" s="226" t="s">
        <v>191</v>
      </c>
      <c r="I441" s="226" t="s">
        <v>31</v>
      </c>
      <c r="J441" s="405">
        <v>43098</v>
      </c>
      <c r="K441" s="226" t="s">
        <v>38</v>
      </c>
      <c r="L441" s="226">
        <v>0.05</v>
      </c>
      <c r="M441" s="406">
        <v>0.05</v>
      </c>
    </row>
    <row r="442" spans="1:13" x14ac:dyDescent="0.25">
      <c r="A442" s="226" t="s">
        <v>45</v>
      </c>
      <c r="B442" s="405">
        <v>43070</v>
      </c>
      <c r="C442" s="226" t="s">
        <v>32</v>
      </c>
      <c r="D442" s="226" t="s">
        <v>33</v>
      </c>
      <c r="E442" s="226" t="s">
        <v>392</v>
      </c>
      <c r="F442" s="226" t="s">
        <v>63</v>
      </c>
      <c r="G442" s="226" t="s">
        <v>339</v>
      </c>
      <c r="H442" s="226" t="s">
        <v>191</v>
      </c>
      <c r="I442" s="226" t="s">
        <v>31</v>
      </c>
      <c r="J442" s="405">
        <v>43099</v>
      </c>
      <c r="K442" s="226" t="s">
        <v>38</v>
      </c>
      <c r="L442" s="226">
        <v>0.1</v>
      </c>
      <c r="M442" s="406">
        <v>0.1</v>
      </c>
    </row>
    <row r="443" spans="1:13" x14ac:dyDescent="0.25">
      <c r="A443" s="226" t="s">
        <v>45</v>
      </c>
      <c r="B443" s="405">
        <v>43070</v>
      </c>
      <c r="C443" s="226" t="s">
        <v>32</v>
      </c>
      <c r="D443" s="226" t="s">
        <v>33</v>
      </c>
      <c r="E443" s="226" t="s">
        <v>378</v>
      </c>
      <c r="F443" s="226" t="s">
        <v>63</v>
      </c>
      <c r="G443" s="226" t="s">
        <v>64</v>
      </c>
      <c r="H443" s="226" t="s">
        <v>37</v>
      </c>
      <c r="I443" s="226" t="s">
        <v>31</v>
      </c>
      <c r="J443" s="405">
        <v>43098</v>
      </c>
      <c r="K443" s="226" t="s">
        <v>38</v>
      </c>
      <c r="L443" s="226">
        <v>6.75</v>
      </c>
      <c r="M443" s="406">
        <v>6.75</v>
      </c>
    </row>
    <row r="444" spans="1:13" x14ac:dyDescent="0.25">
      <c r="A444" s="226" t="s">
        <v>45</v>
      </c>
      <c r="B444" s="405">
        <v>43070</v>
      </c>
      <c r="C444" s="226" t="s">
        <v>32</v>
      </c>
      <c r="D444" s="226" t="s">
        <v>33</v>
      </c>
      <c r="E444" s="226" t="s">
        <v>188</v>
      </c>
      <c r="F444" s="226" t="s">
        <v>63</v>
      </c>
      <c r="G444" s="226" t="s">
        <v>339</v>
      </c>
      <c r="H444" s="226" t="s">
        <v>191</v>
      </c>
      <c r="I444" s="226" t="s">
        <v>31</v>
      </c>
      <c r="J444" s="405">
        <v>43100</v>
      </c>
      <c r="K444" s="226" t="s">
        <v>38</v>
      </c>
      <c r="L444" s="226">
        <v>-2.5000000000000001E-2</v>
      </c>
      <c r="M444" s="406">
        <v>-2.5000000000000001E-2</v>
      </c>
    </row>
    <row r="445" spans="1:13" x14ac:dyDescent="0.25">
      <c r="A445" s="226" t="s">
        <v>45</v>
      </c>
      <c r="B445" s="405">
        <v>43070</v>
      </c>
      <c r="C445" s="226" t="s">
        <v>412</v>
      </c>
      <c r="D445" s="226" t="s">
        <v>33</v>
      </c>
      <c r="E445" s="226">
        <v>201712221</v>
      </c>
      <c r="F445" s="226" t="s">
        <v>63</v>
      </c>
      <c r="G445" s="226" t="s">
        <v>96</v>
      </c>
      <c r="H445" s="226" t="s">
        <v>37</v>
      </c>
      <c r="I445" s="226" t="s">
        <v>415</v>
      </c>
      <c r="J445" s="405">
        <v>43094</v>
      </c>
      <c r="K445" s="226" t="s">
        <v>70</v>
      </c>
      <c r="L445" s="226">
        <v>7</v>
      </c>
      <c r="M445" s="406">
        <v>7</v>
      </c>
    </row>
    <row r="446" spans="1:13" x14ac:dyDescent="0.25">
      <c r="A446" s="226" t="s">
        <v>45</v>
      </c>
      <c r="B446" s="405">
        <v>43070</v>
      </c>
      <c r="C446" s="226" t="s">
        <v>412</v>
      </c>
      <c r="D446" s="226" t="s">
        <v>33</v>
      </c>
      <c r="E446" s="226">
        <v>201712282</v>
      </c>
      <c r="F446" s="226" t="s">
        <v>63</v>
      </c>
      <c r="G446" s="226" t="s">
        <v>96</v>
      </c>
      <c r="H446" s="226" t="s">
        <v>37</v>
      </c>
      <c r="I446" s="226" t="s">
        <v>415</v>
      </c>
      <c r="J446" s="405">
        <v>43100</v>
      </c>
      <c r="K446" s="226" t="s">
        <v>70</v>
      </c>
      <c r="L446" s="226">
        <v>15</v>
      </c>
      <c r="M446" s="406">
        <v>15</v>
      </c>
    </row>
    <row r="447" spans="1:13" x14ac:dyDescent="0.25">
      <c r="A447" s="226" t="s">
        <v>45</v>
      </c>
      <c r="B447" s="405">
        <v>43070</v>
      </c>
      <c r="C447" s="226" t="s">
        <v>418</v>
      </c>
      <c r="D447" s="226" t="s">
        <v>33</v>
      </c>
      <c r="E447" s="226" t="s">
        <v>420</v>
      </c>
      <c r="F447" s="226" t="s">
        <v>40</v>
      </c>
      <c r="G447" s="226" t="s">
        <v>178</v>
      </c>
      <c r="H447" s="226" t="s">
        <v>37</v>
      </c>
      <c r="I447" s="226" t="s">
        <v>31</v>
      </c>
      <c r="J447" s="405">
        <v>43091</v>
      </c>
      <c r="K447" s="226" t="s">
        <v>38</v>
      </c>
      <c r="L447" s="226">
        <v>4.5</v>
      </c>
      <c r="M447" s="406">
        <v>4.5</v>
      </c>
    </row>
    <row r="448" spans="1:13" x14ac:dyDescent="0.25">
      <c r="A448" s="226" t="s">
        <v>45</v>
      </c>
      <c r="B448" s="405">
        <v>43070</v>
      </c>
      <c r="C448" s="226" t="s">
        <v>476</v>
      </c>
      <c r="D448" s="226" t="s">
        <v>33</v>
      </c>
      <c r="E448" s="405">
        <v>42736</v>
      </c>
      <c r="F448" s="226" t="s">
        <v>63</v>
      </c>
      <c r="G448" s="226" t="s">
        <v>286</v>
      </c>
      <c r="H448" s="226" t="s">
        <v>37</v>
      </c>
      <c r="I448" s="226" t="s">
        <v>31</v>
      </c>
      <c r="J448" s="405">
        <v>43100</v>
      </c>
      <c r="K448" s="226" t="s">
        <v>86</v>
      </c>
      <c r="L448" s="226">
        <v>10.5</v>
      </c>
      <c r="M448" s="406">
        <v>10.5</v>
      </c>
    </row>
    <row r="449" spans="1:13" x14ac:dyDescent="0.25">
      <c r="A449" s="226" t="s">
        <v>45</v>
      </c>
      <c r="B449" s="405">
        <v>43070</v>
      </c>
      <c r="C449" s="226" t="s">
        <v>480</v>
      </c>
      <c r="D449" s="226" t="s">
        <v>33</v>
      </c>
      <c r="E449" s="226">
        <v>3000036792</v>
      </c>
      <c r="F449" s="226" t="s">
        <v>40</v>
      </c>
      <c r="G449" s="226" t="s">
        <v>490</v>
      </c>
      <c r="H449" s="226" t="s">
        <v>37</v>
      </c>
      <c r="I449" s="226" t="s">
        <v>31</v>
      </c>
      <c r="J449" s="405">
        <v>43092</v>
      </c>
      <c r="K449" s="226" t="s">
        <v>86</v>
      </c>
      <c r="L449" s="226">
        <v>6.75</v>
      </c>
      <c r="M449" s="406">
        <v>6.75</v>
      </c>
    </row>
    <row r="450" spans="1:13" x14ac:dyDescent="0.25">
      <c r="A450" s="226" t="s">
        <v>45</v>
      </c>
      <c r="B450" s="405">
        <v>43070</v>
      </c>
      <c r="C450" s="226" t="s">
        <v>480</v>
      </c>
      <c r="D450" s="226" t="s">
        <v>33</v>
      </c>
      <c r="E450" s="226">
        <v>3000036874</v>
      </c>
      <c r="F450" s="226" t="s">
        <v>63</v>
      </c>
      <c r="G450" s="226" t="s">
        <v>87</v>
      </c>
      <c r="H450" s="226" t="s">
        <v>37</v>
      </c>
      <c r="I450" s="226" t="s">
        <v>31</v>
      </c>
      <c r="J450" s="405">
        <v>43097</v>
      </c>
      <c r="K450" s="226" t="s">
        <v>86</v>
      </c>
      <c r="L450" s="226">
        <v>6</v>
      </c>
      <c r="M450" s="406">
        <v>6</v>
      </c>
    </row>
    <row r="451" spans="1:13" x14ac:dyDescent="0.25">
      <c r="A451" s="226" t="s">
        <v>45</v>
      </c>
      <c r="B451" s="405">
        <v>43070</v>
      </c>
      <c r="C451" s="226" t="s">
        <v>480</v>
      </c>
      <c r="D451" s="226" t="s">
        <v>33</v>
      </c>
      <c r="E451" s="226">
        <v>3000036874</v>
      </c>
      <c r="F451" s="226" t="s">
        <v>63</v>
      </c>
      <c r="G451" s="226" t="s">
        <v>87</v>
      </c>
      <c r="H451" s="226" t="s">
        <v>37</v>
      </c>
      <c r="I451" s="226" t="s">
        <v>31</v>
      </c>
      <c r="J451" s="405">
        <v>43099</v>
      </c>
      <c r="K451" s="226" t="s">
        <v>86</v>
      </c>
      <c r="L451" s="226">
        <v>3</v>
      </c>
      <c r="M451" s="406">
        <v>3</v>
      </c>
    </row>
    <row r="452" spans="1:13" x14ac:dyDescent="0.25">
      <c r="A452" s="226" t="s">
        <v>45</v>
      </c>
      <c r="B452" s="405">
        <v>43070</v>
      </c>
      <c r="C452" s="226" t="s">
        <v>480</v>
      </c>
      <c r="D452" s="226" t="s">
        <v>33</v>
      </c>
      <c r="E452" s="226">
        <v>3000036992</v>
      </c>
      <c r="F452" s="226" t="s">
        <v>177</v>
      </c>
      <c r="G452" s="226" t="s">
        <v>429</v>
      </c>
      <c r="H452" s="226" t="s">
        <v>37</v>
      </c>
      <c r="I452" s="226" t="s">
        <v>31</v>
      </c>
      <c r="J452" s="405">
        <v>43097</v>
      </c>
      <c r="K452" s="226" t="s">
        <v>86</v>
      </c>
      <c r="L452" s="226">
        <v>6</v>
      </c>
      <c r="M452" s="406">
        <v>6</v>
      </c>
    </row>
    <row r="453" spans="1:13" x14ac:dyDescent="0.25">
      <c r="A453" s="226" t="s">
        <v>45</v>
      </c>
      <c r="B453" s="405">
        <v>43070</v>
      </c>
      <c r="C453" s="226" t="s">
        <v>480</v>
      </c>
      <c r="D453" s="226" t="s">
        <v>33</v>
      </c>
      <c r="E453" s="226">
        <v>3000037004</v>
      </c>
      <c r="F453" s="226" t="s">
        <v>63</v>
      </c>
      <c r="G453" s="226" t="s">
        <v>87</v>
      </c>
      <c r="H453" s="226" t="s">
        <v>37</v>
      </c>
      <c r="I453" s="226" t="s">
        <v>31</v>
      </c>
      <c r="J453" s="405">
        <v>43099</v>
      </c>
      <c r="K453" s="226" t="s">
        <v>86</v>
      </c>
      <c r="L453" s="226">
        <v>9</v>
      </c>
      <c r="M453" s="406">
        <v>9</v>
      </c>
    </row>
    <row r="454" spans="1:13" x14ac:dyDescent="0.25">
      <c r="A454" s="226" t="s">
        <v>45</v>
      </c>
      <c r="B454" s="405">
        <v>43070</v>
      </c>
      <c r="C454" s="226" t="s">
        <v>480</v>
      </c>
      <c r="D454" s="226" t="s">
        <v>33</v>
      </c>
      <c r="E454" s="226" t="s">
        <v>491</v>
      </c>
      <c r="F454" s="226" t="s">
        <v>63</v>
      </c>
      <c r="G454" s="226" t="s">
        <v>485</v>
      </c>
      <c r="H454" s="226" t="s">
        <v>37</v>
      </c>
      <c r="I454" s="226" t="s">
        <v>31</v>
      </c>
      <c r="J454" s="405">
        <v>43098</v>
      </c>
      <c r="K454" s="226" t="s">
        <v>86</v>
      </c>
      <c r="L454" s="226">
        <v>4</v>
      </c>
      <c r="M454" s="406">
        <v>4</v>
      </c>
    </row>
    <row r="455" spans="1:13" x14ac:dyDescent="0.25">
      <c r="A455" s="226" t="s">
        <v>45</v>
      </c>
      <c r="B455" s="405">
        <v>43070</v>
      </c>
      <c r="C455" s="226" t="s">
        <v>480</v>
      </c>
      <c r="D455" s="226" t="s">
        <v>33</v>
      </c>
      <c r="E455" s="226" t="s">
        <v>501</v>
      </c>
      <c r="F455" s="226" t="s">
        <v>63</v>
      </c>
      <c r="G455" s="226" t="s">
        <v>502</v>
      </c>
      <c r="H455" s="226" t="s">
        <v>37</v>
      </c>
      <c r="I455" s="226" t="s">
        <v>31</v>
      </c>
      <c r="J455" s="405">
        <v>43090</v>
      </c>
      <c r="K455" s="226" t="s">
        <v>86</v>
      </c>
      <c r="L455" s="226">
        <v>0.25</v>
      </c>
      <c r="M455" s="406">
        <v>0.25</v>
      </c>
    </row>
    <row r="456" spans="1:13" x14ac:dyDescent="0.25">
      <c r="A456" s="226" t="s">
        <v>45</v>
      </c>
      <c r="B456" s="405">
        <v>43070</v>
      </c>
      <c r="C456" s="226" t="s">
        <v>508</v>
      </c>
      <c r="D456" s="226" t="s">
        <v>33</v>
      </c>
      <c r="E456" s="226" t="s">
        <v>525</v>
      </c>
      <c r="F456" s="226" t="s">
        <v>63</v>
      </c>
      <c r="G456" s="226" t="s">
        <v>524</v>
      </c>
      <c r="H456" s="226" t="s">
        <v>191</v>
      </c>
      <c r="I456" s="226" t="s">
        <v>31</v>
      </c>
      <c r="J456" s="405">
        <v>43098</v>
      </c>
      <c r="K456" s="226" t="s">
        <v>86</v>
      </c>
      <c r="L456" s="226">
        <v>0.25</v>
      </c>
      <c r="M456" s="406">
        <v>0.25</v>
      </c>
    </row>
    <row r="457" spans="1:13" x14ac:dyDescent="0.25">
      <c r="A457" s="226" t="s">
        <v>45</v>
      </c>
      <c r="B457" s="405">
        <v>43070</v>
      </c>
      <c r="C457" s="226" t="s">
        <v>508</v>
      </c>
      <c r="D457" s="226" t="s">
        <v>33</v>
      </c>
      <c r="E457" s="226" t="s">
        <v>525</v>
      </c>
      <c r="F457" s="226" t="s">
        <v>63</v>
      </c>
      <c r="G457" s="226" t="s">
        <v>391</v>
      </c>
      <c r="H457" s="226" t="s">
        <v>37</v>
      </c>
      <c r="I457" s="226" t="s">
        <v>31</v>
      </c>
      <c r="J457" s="405">
        <v>43098</v>
      </c>
      <c r="K457" s="226" t="s">
        <v>86</v>
      </c>
      <c r="L457" s="226">
        <v>0.35</v>
      </c>
      <c r="M457" s="406">
        <v>0.35</v>
      </c>
    </row>
    <row r="458" spans="1:13" x14ac:dyDescent="0.25">
      <c r="A458" s="226" t="s">
        <v>45</v>
      </c>
      <c r="B458" s="405">
        <v>43070</v>
      </c>
      <c r="C458" s="226" t="s">
        <v>508</v>
      </c>
      <c r="D458" s="226" t="s">
        <v>33</v>
      </c>
      <c r="E458" s="226" t="s">
        <v>526</v>
      </c>
      <c r="F458" s="226" t="s">
        <v>260</v>
      </c>
      <c r="G458" s="226" t="s">
        <v>261</v>
      </c>
      <c r="H458" s="226" t="s">
        <v>37</v>
      </c>
      <c r="I458" s="226" t="s">
        <v>31</v>
      </c>
      <c r="J458" s="405">
        <v>43100</v>
      </c>
      <c r="K458" s="226" t="s">
        <v>86</v>
      </c>
      <c r="L458" s="226">
        <v>0.05</v>
      </c>
      <c r="M458" s="406">
        <v>0.05</v>
      </c>
    </row>
    <row r="459" spans="1:13" x14ac:dyDescent="0.25">
      <c r="A459" s="226" t="s">
        <v>45</v>
      </c>
      <c r="B459" s="405">
        <v>43070</v>
      </c>
      <c r="C459" s="226" t="s">
        <v>508</v>
      </c>
      <c r="D459" s="226" t="s">
        <v>33</v>
      </c>
      <c r="E459" s="226" t="s">
        <v>526</v>
      </c>
      <c r="F459" s="226" t="s">
        <v>40</v>
      </c>
      <c r="G459" s="226" t="s">
        <v>527</v>
      </c>
      <c r="H459" s="226" t="s">
        <v>65</v>
      </c>
      <c r="I459" s="226" t="s">
        <v>31</v>
      </c>
      <c r="J459" s="405">
        <v>43098</v>
      </c>
      <c r="K459" s="226" t="s">
        <v>86</v>
      </c>
      <c r="L459" s="226">
        <v>0.3</v>
      </c>
      <c r="M459" s="406">
        <v>0.3</v>
      </c>
    </row>
    <row r="460" spans="1:13" x14ac:dyDescent="0.25">
      <c r="A460" s="226" t="s">
        <v>45</v>
      </c>
      <c r="B460" s="405">
        <v>43070</v>
      </c>
      <c r="C460" s="226" t="s">
        <v>508</v>
      </c>
      <c r="D460" s="226" t="s">
        <v>33</v>
      </c>
      <c r="E460" s="226" t="s">
        <v>518</v>
      </c>
      <c r="F460" s="226" t="s">
        <v>63</v>
      </c>
      <c r="G460" s="226" t="s">
        <v>64</v>
      </c>
      <c r="H460" s="226" t="s">
        <v>191</v>
      </c>
      <c r="I460" s="226" t="s">
        <v>31</v>
      </c>
      <c r="J460" s="405">
        <v>43098</v>
      </c>
      <c r="K460" s="226" t="s">
        <v>86</v>
      </c>
      <c r="L460" s="226">
        <v>8</v>
      </c>
      <c r="M460" s="406">
        <v>8</v>
      </c>
    </row>
    <row r="461" spans="1:13" x14ac:dyDescent="0.25">
      <c r="A461" s="226" t="s">
        <v>45</v>
      </c>
      <c r="B461" s="405">
        <v>43070</v>
      </c>
      <c r="C461" s="226" t="s">
        <v>508</v>
      </c>
      <c r="D461" s="226" t="s">
        <v>33</v>
      </c>
      <c r="E461" s="226" t="s">
        <v>518</v>
      </c>
      <c r="F461" s="226" t="s">
        <v>63</v>
      </c>
      <c r="G461" s="226" t="s">
        <v>64</v>
      </c>
      <c r="H461" s="226" t="s">
        <v>191</v>
      </c>
      <c r="I461" s="226" t="s">
        <v>31</v>
      </c>
      <c r="J461" s="405">
        <v>43100</v>
      </c>
      <c r="K461" s="226" t="s">
        <v>86</v>
      </c>
      <c r="L461" s="226">
        <v>12</v>
      </c>
      <c r="M461" s="406">
        <v>12</v>
      </c>
    </row>
    <row r="462" spans="1:13" x14ac:dyDescent="0.25">
      <c r="A462" s="226" t="s">
        <v>45</v>
      </c>
      <c r="B462" s="405">
        <v>43091</v>
      </c>
      <c r="C462" s="226" t="s">
        <v>270</v>
      </c>
      <c r="D462" s="226" t="s">
        <v>33</v>
      </c>
      <c r="E462" s="226" t="s">
        <v>188</v>
      </c>
      <c r="F462" s="226" t="s">
        <v>35</v>
      </c>
      <c r="G462" s="226" t="s">
        <v>36</v>
      </c>
      <c r="H462" s="226" t="s">
        <v>37</v>
      </c>
      <c r="I462" s="226" t="s">
        <v>272</v>
      </c>
      <c r="J462" s="405">
        <v>43119</v>
      </c>
      <c r="K462" s="226" t="s">
        <v>70</v>
      </c>
      <c r="L462" s="226">
        <v>-15.225</v>
      </c>
      <c r="M462" s="406">
        <v>-15.225</v>
      </c>
    </row>
    <row r="463" spans="1:13" x14ac:dyDescent="0.25">
      <c r="A463" s="226" t="s">
        <v>45</v>
      </c>
      <c r="B463" s="405">
        <v>43091</v>
      </c>
      <c r="C463" s="226" t="s">
        <v>270</v>
      </c>
      <c r="D463" s="226" t="s">
        <v>33</v>
      </c>
      <c r="E463" s="226" t="s">
        <v>188</v>
      </c>
      <c r="F463" s="226" t="s">
        <v>35</v>
      </c>
      <c r="G463" s="226" t="s">
        <v>94</v>
      </c>
      <c r="H463" s="226" t="s">
        <v>37</v>
      </c>
      <c r="I463" s="226" t="s">
        <v>272</v>
      </c>
      <c r="J463" s="405">
        <v>43119</v>
      </c>
      <c r="K463" s="226" t="s">
        <v>70</v>
      </c>
      <c r="L463" s="226">
        <v>-7.3390000000000004</v>
      </c>
      <c r="M463" s="406">
        <v>-7.3390000000000004</v>
      </c>
    </row>
    <row r="464" spans="1:13" x14ac:dyDescent="0.25">
      <c r="A464" s="226" t="s">
        <v>45</v>
      </c>
      <c r="B464" s="405">
        <v>43097</v>
      </c>
      <c r="C464" s="226" t="s">
        <v>246</v>
      </c>
      <c r="D464" s="226" t="s">
        <v>33</v>
      </c>
      <c r="E464" s="226" t="s">
        <v>259</v>
      </c>
      <c r="F464" s="226" t="s">
        <v>40</v>
      </c>
      <c r="G464" s="226" t="s">
        <v>124</v>
      </c>
      <c r="H464" s="226" t="s">
        <v>77</v>
      </c>
      <c r="I464" s="226" t="s">
        <v>31</v>
      </c>
      <c r="J464" s="405">
        <v>43101</v>
      </c>
      <c r="K464" s="226" t="s">
        <v>50</v>
      </c>
      <c r="L464" s="226">
        <v>0.5</v>
      </c>
      <c r="M464" s="406">
        <v>0.5</v>
      </c>
    </row>
    <row r="465" spans="1:13" x14ac:dyDescent="0.25">
      <c r="A465" s="226" t="s">
        <v>45</v>
      </c>
      <c r="B465" s="405">
        <v>43097</v>
      </c>
      <c r="C465" s="226" t="s">
        <v>32</v>
      </c>
      <c r="D465" s="226" t="s">
        <v>33</v>
      </c>
      <c r="E465" s="226" t="s">
        <v>3732</v>
      </c>
      <c r="F465" s="226" t="s">
        <v>63</v>
      </c>
      <c r="G465" s="226" t="s">
        <v>64</v>
      </c>
      <c r="H465" s="226" t="s">
        <v>191</v>
      </c>
      <c r="I465" s="226" t="s">
        <v>31</v>
      </c>
      <c r="J465" s="405">
        <v>43103</v>
      </c>
      <c r="K465" s="226" t="s">
        <v>38</v>
      </c>
      <c r="L465" s="226">
        <v>3</v>
      </c>
      <c r="M465" s="406">
        <v>3</v>
      </c>
    </row>
    <row r="466" spans="1:13" x14ac:dyDescent="0.25">
      <c r="A466" s="226" t="s">
        <v>45</v>
      </c>
      <c r="B466" s="405">
        <v>43097</v>
      </c>
      <c r="C466" s="226" t="s">
        <v>32</v>
      </c>
      <c r="D466" s="226" t="s">
        <v>33</v>
      </c>
      <c r="E466" s="226" t="s">
        <v>3732</v>
      </c>
      <c r="F466" s="226" t="s">
        <v>63</v>
      </c>
      <c r="G466" s="226" t="s">
        <v>64</v>
      </c>
      <c r="H466" s="226" t="s">
        <v>300</v>
      </c>
      <c r="I466" s="226" t="s">
        <v>31</v>
      </c>
      <c r="J466" s="405">
        <v>43103</v>
      </c>
      <c r="K466" s="226" t="s">
        <v>38</v>
      </c>
      <c r="L466" s="226">
        <v>1</v>
      </c>
      <c r="M466" s="406">
        <v>1</v>
      </c>
    </row>
    <row r="467" spans="1:13" x14ac:dyDescent="0.25">
      <c r="A467" s="226" t="s">
        <v>45</v>
      </c>
      <c r="B467" s="405">
        <v>43097</v>
      </c>
      <c r="C467" s="226" t="s">
        <v>412</v>
      </c>
      <c r="D467" s="226" t="s">
        <v>33</v>
      </c>
      <c r="E467" s="226" t="s">
        <v>416</v>
      </c>
      <c r="F467" s="226" t="s">
        <v>63</v>
      </c>
      <c r="G467" s="226" t="s">
        <v>96</v>
      </c>
      <c r="H467" s="226" t="s">
        <v>37</v>
      </c>
      <c r="I467" s="226" t="s">
        <v>415</v>
      </c>
      <c r="J467" s="405">
        <v>43103</v>
      </c>
      <c r="K467" s="226" t="s">
        <v>70</v>
      </c>
      <c r="L467" s="226">
        <v>13</v>
      </c>
      <c r="M467" s="406">
        <v>13</v>
      </c>
    </row>
    <row r="468" spans="1:13" x14ac:dyDescent="0.25">
      <c r="A468" s="226" t="s">
        <v>45</v>
      </c>
      <c r="B468" s="405">
        <v>43097</v>
      </c>
      <c r="C468" s="226" t="s">
        <v>412</v>
      </c>
      <c r="D468" s="226" t="s">
        <v>33</v>
      </c>
      <c r="E468" s="226" t="s">
        <v>416</v>
      </c>
      <c r="F468" s="226" t="s">
        <v>63</v>
      </c>
      <c r="G468" s="226" t="s">
        <v>96</v>
      </c>
      <c r="H468" s="226" t="s">
        <v>37</v>
      </c>
      <c r="I468" s="226" t="s">
        <v>415</v>
      </c>
      <c r="J468" s="405">
        <v>43112</v>
      </c>
      <c r="K468" s="226" t="s">
        <v>70</v>
      </c>
      <c r="L468" s="226">
        <v>15</v>
      </c>
      <c r="M468" s="406">
        <v>15</v>
      </c>
    </row>
    <row r="469" spans="1:13" x14ac:dyDescent="0.25">
      <c r="A469" s="226" t="s">
        <v>45</v>
      </c>
      <c r="B469" s="405">
        <v>43098</v>
      </c>
      <c r="C469" s="226" t="s">
        <v>210</v>
      </c>
      <c r="D469" s="226" t="s">
        <v>33</v>
      </c>
      <c r="E469" s="226">
        <v>4500088632</v>
      </c>
      <c r="F469" s="226" t="s">
        <v>63</v>
      </c>
      <c r="G469" s="226" t="s">
        <v>213</v>
      </c>
      <c r="H469" s="226" t="s">
        <v>65</v>
      </c>
      <c r="I469" s="226" t="s">
        <v>31</v>
      </c>
      <c r="J469" s="405">
        <v>43101</v>
      </c>
      <c r="K469" s="226" t="s">
        <v>50</v>
      </c>
      <c r="L469" s="226">
        <v>1</v>
      </c>
      <c r="M469" s="406">
        <v>1</v>
      </c>
    </row>
    <row r="470" spans="1:13" x14ac:dyDescent="0.25">
      <c r="A470" s="226" t="s">
        <v>45</v>
      </c>
      <c r="B470" s="405">
        <v>43098</v>
      </c>
      <c r="C470" s="226" t="s">
        <v>210</v>
      </c>
      <c r="D470" s="226" t="s">
        <v>33</v>
      </c>
      <c r="E470" s="226">
        <v>4500088632</v>
      </c>
      <c r="F470" s="226" t="s">
        <v>63</v>
      </c>
      <c r="G470" s="226" t="s">
        <v>214</v>
      </c>
      <c r="H470" s="226" t="s">
        <v>65</v>
      </c>
      <c r="I470" s="226" t="s">
        <v>31</v>
      </c>
      <c r="J470" s="405">
        <v>43101</v>
      </c>
      <c r="K470" s="226" t="s">
        <v>50</v>
      </c>
      <c r="L470" s="226">
        <v>0.1</v>
      </c>
      <c r="M470" s="406">
        <v>0.1</v>
      </c>
    </row>
    <row r="471" spans="1:13" x14ac:dyDescent="0.25">
      <c r="A471" s="226" t="s">
        <v>45</v>
      </c>
      <c r="B471" s="405">
        <v>43098</v>
      </c>
      <c r="C471" s="226" t="s">
        <v>327</v>
      </c>
      <c r="D471" s="226" t="s">
        <v>33</v>
      </c>
      <c r="E471" s="226">
        <v>20171229004</v>
      </c>
      <c r="F471" s="226" t="s">
        <v>63</v>
      </c>
      <c r="G471" s="226" t="s">
        <v>353</v>
      </c>
      <c r="H471" s="226" t="s">
        <v>37</v>
      </c>
      <c r="I471" s="226" t="s">
        <v>31</v>
      </c>
      <c r="J471" s="405">
        <v>43102</v>
      </c>
      <c r="K471" s="226" t="s">
        <v>50</v>
      </c>
      <c r="L471" s="226">
        <v>1.2</v>
      </c>
      <c r="M471" s="406">
        <v>1.2</v>
      </c>
    </row>
    <row r="472" spans="1:13" x14ac:dyDescent="0.25">
      <c r="A472" s="226" t="s">
        <v>45</v>
      </c>
      <c r="B472" s="405">
        <v>43098</v>
      </c>
      <c r="C472" s="226" t="s">
        <v>327</v>
      </c>
      <c r="D472" s="226" t="s">
        <v>33</v>
      </c>
      <c r="E472" s="226">
        <v>20171229004</v>
      </c>
      <c r="F472" s="226" t="s">
        <v>63</v>
      </c>
      <c r="G472" s="226" t="s">
        <v>354</v>
      </c>
      <c r="H472" s="226" t="s">
        <v>37</v>
      </c>
      <c r="I472" s="226" t="s">
        <v>31</v>
      </c>
      <c r="J472" s="405">
        <v>43102</v>
      </c>
      <c r="K472" s="226" t="s">
        <v>50</v>
      </c>
      <c r="L472" s="226">
        <v>15</v>
      </c>
      <c r="M472" s="406">
        <v>15</v>
      </c>
    </row>
    <row r="473" spans="1:13" x14ac:dyDescent="0.25">
      <c r="A473" s="226" t="s">
        <v>45</v>
      </c>
      <c r="B473" s="405">
        <v>43099</v>
      </c>
      <c r="C473" s="226" t="s">
        <v>42</v>
      </c>
      <c r="D473" s="226" t="s">
        <v>33</v>
      </c>
      <c r="E473" s="226" t="s">
        <v>114</v>
      </c>
      <c r="F473" s="226" t="s">
        <v>63</v>
      </c>
      <c r="G473" s="226" t="s">
        <v>87</v>
      </c>
      <c r="H473" s="226" t="s">
        <v>37</v>
      </c>
      <c r="I473" s="226" t="s">
        <v>31</v>
      </c>
      <c r="J473" s="405">
        <v>43119</v>
      </c>
      <c r="K473" s="226" t="s">
        <v>38</v>
      </c>
      <c r="L473" s="226">
        <v>30</v>
      </c>
      <c r="M473" s="406">
        <v>30</v>
      </c>
    </row>
    <row r="474" spans="1:13" x14ac:dyDescent="0.25">
      <c r="A474" s="226" t="s">
        <v>45</v>
      </c>
      <c r="B474" s="405">
        <v>43099</v>
      </c>
      <c r="C474" s="226" t="s">
        <v>42</v>
      </c>
      <c r="D474" s="226" t="s">
        <v>33</v>
      </c>
      <c r="E474" s="226" t="s">
        <v>114</v>
      </c>
      <c r="F474" s="226" t="s">
        <v>63</v>
      </c>
      <c r="G474" s="226" t="s">
        <v>87</v>
      </c>
      <c r="H474" s="226" t="s">
        <v>37</v>
      </c>
      <c r="I474" s="226" t="s">
        <v>31</v>
      </c>
      <c r="J474" s="405">
        <v>43126</v>
      </c>
      <c r="K474" s="226" t="s">
        <v>38</v>
      </c>
      <c r="L474" s="226">
        <v>30</v>
      </c>
      <c r="M474" s="406">
        <v>30</v>
      </c>
    </row>
    <row r="475" spans="1:13" x14ac:dyDescent="0.25">
      <c r="A475" s="226" t="s">
        <v>45</v>
      </c>
      <c r="B475" s="405">
        <v>43099</v>
      </c>
      <c r="C475" s="226" t="s">
        <v>42</v>
      </c>
      <c r="D475" s="226" t="s">
        <v>33</v>
      </c>
      <c r="E475" s="226" t="s">
        <v>114</v>
      </c>
      <c r="F475" s="226" t="s">
        <v>63</v>
      </c>
      <c r="G475" s="226" t="s">
        <v>87</v>
      </c>
      <c r="H475" s="226" t="s">
        <v>37</v>
      </c>
      <c r="I475" s="226" t="s">
        <v>31</v>
      </c>
      <c r="J475" s="405">
        <v>43131</v>
      </c>
      <c r="K475" s="226" t="s">
        <v>38</v>
      </c>
      <c r="L475" s="226">
        <v>13</v>
      </c>
      <c r="M475" s="406">
        <v>13</v>
      </c>
    </row>
    <row r="476" spans="1:13" x14ac:dyDescent="0.25">
      <c r="A476" s="226" t="s">
        <v>45</v>
      </c>
      <c r="B476" s="405">
        <v>43099</v>
      </c>
      <c r="C476" s="226" t="s">
        <v>327</v>
      </c>
      <c r="D476" s="226" t="s">
        <v>33</v>
      </c>
      <c r="E476" s="226">
        <v>20180104003</v>
      </c>
      <c r="F476" s="226" t="s">
        <v>63</v>
      </c>
      <c r="G476" s="226" t="s">
        <v>213</v>
      </c>
      <c r="H476" s="226" t="s">
        <v>65</v>
      </c>
      <c r="I476" s="226" t="s">
        <v>31</v>
      </c>
      <c r="J476" s="405">
        <v>43104</v>
      </c>
      <c r="K476" s="226" t="s">
        <v>50</v>
      </c>
      <c r="L476" s="226">
        <v>1.2</v>
      </c>
      <c r="M476" s="406">
        <v>1.2</v>
      </c>
    </row>
    <row r="477" spans="1:13" x14ac:dyDescent="0.25">
      <c r="A477" s="226" t="s">
        <v>45</v>
      </c>
      <c r="B477" s="405">
        <v>43099</v>
      </c>
      <c r="C477" s="226" t="s">
        <v>418</v>
      </c>
      <c r="D477" s="226" t="s">
        <v>33</v>
      </c>
      <c r="E477" s="226" t="s">
        <v>421</v>
      </c>
      <c r="F477" s="226" t="s">
        <v>63</v>
      </c>
      <c r="G477" s="226" t="s">
        <v>422</v>
      </c>
      <c r="H477" s="226" t="s">
        <v>37</v>
      </c>
      <c r="I477" s="226" t="s">
        <v>31</v>
      </c>
      <c r="J477" s="405">
        <v>43102</v>
      </c>
      <c r="K477" s="226" t="s">
        <v>38</v>
      </c>
      <c r="L477" s="226">
        <v>6</v>
      </c>
      <c r="M477" s="406">
        <v>6</v>
      </c>
    </row>
    <row r="478" spans="1:13" x14ac:dyDescent="0.25">
      <c r="A478" s="226" t="s">
        <v>45</v>
      </c>
      <c r="B478" s="405">
        <v>43099</v>
      </c>
      <c r="C478" s="226" t="s">
        <v>480</v>
      </c>
      <c r="D478" s="226" t="s">
        <v>33</v>
      </c>
      <c r="E478" s="226" t="s">
        <v>498</v>
      </c>
      <c r="F478" s="226" t="s">
        <v>63</v>
      </c>
      <c r="G478" s="226" t="s">
        <v>87</v>
      </c>
      <c r="H478" s="226" t="s">
        <v>37</v>
      </c>
      <c r="I478" s="226" t="s">
        <v>31</v>
      </c>
      <c r="J478" s="405">
        <v>43101</v>
      </c>
      <c r="K478" s="226" t="s">
        <v>86</v>
      </c>
      <c r="L478" s="226">
        <v>15</v>
      </c>
      <c r="M478" s="406">
        <v>15</v>
      </c>
    </row>
    <row r="479" spans="1:13" x14ac:dyDescent="0.25">
      <c r="A479" s="226" t="s">
        <v>45</v>
      </c>
      <c r="B479" s="405">
        <v>43099</v>
      </c>
      <c r="C479" s="226" t="s">
        <v>480</v>
      </c>
      <c r="D479" s="226" t="s">
        <v>33</v>
      </c>
      <c r="E479" s="226" t="s">
        <v>498</v>
      </c>
      <c r="F479" s="226" t="s">
        <v>63</v>
      </c>
      <c r="G479" s="226" t="s">
        <v>87</v>
      </c>
      <c r="H479" s="226" t="s">
        <v>37</v>
      </c>
      <c r="I479" s="226" t="s">
        <v>31</v>
      </c>
      <c r="J479" s="405">
        <v>43109</v>
      </c>
      <c r="K479" s="226" t="s">
        <v>86</v>
      </c>
      <c r="L479" s="226">
        <v>16</v>
      </c>
      <c r="M479" s="406">
        <v>16</v>
      </c>
    </row>
    <row r="480" spans="1:13" x14ac:dyDescent="0.25">
      <c r="A480" s="226" t="s">
        <v>45</v>
      </c>
      <c r="B480" s="405">
        <v>43099</v>
      </c>
      <c r="C480" s="226" t="s">
        <v>508</v>
      </c>
      <c r="D480" s="226" t="s">
        <v>33</v>
      </c>
      <c r="E480" s="226" t="s">
        <v>521</v>
      </c>
      <c r="F480" s="226" t="s">
        <v>63</v>
      </c>
      <c r="G480" s="226" t="s">
        <v>519</v>
      </c>
      <c r="H480" s="226" t="s">
        <v>37</v>
      </c>
      <c r="I480" s="226" t="s">
        <v>31</v>
      </c>
      <c r="J480" s="405">
        <v>43109</v>
      </c>
      <c r="K480" s="226" t="s">
        <v>86</v>
      </c>
      <c r="L480" s="226">
        <v>20</v>
      </c>
      <c r="M480" s="406">
        <v>20</v>
      </c>
    </row>
    <row r="481" spans="1:13" x14ac:dyDescent="0.25">
      <c r="A481" s="226" t="s">
        <v>45</v>
      </c>
      <c r="B481" s="405">
        <v>43099</v>
      </c>
      <c r="C481" s="226" t="s">
        <v>508</v>
      </c>
      <c r="D481" s="226" t="s">
        <v>33</v>
      </c>
      <c r="E481" s="226" t="s">
        <v>518</v>
      </c>
      <c r="F481" s="226" t="s">
        <v>63</v>
      </c>
      <c r="G481" s="226" t="s">
        <v>519</v>
      </c>
      <c r="H481" s="226" t="s">
        <v>191</v>
      </c>
      <c r="I481" s="226" t="s">
        <v>318</v>
      </c>
      <c r="J481" s="405">
        <v>43104</v>
      </c>
      <c r="K481" s="226" t="s">
        <v>86</v>
      </c>
      <c r="L481" s="226">
        <v>7</v>
      </c>
      <c r="M481" s="406">
        <v>7</v>
      </c>
    </row>
    <row r="482" spans="1:13" x14ac:dyDescent="0.25">
      <c r="A482" s="226" t="s">
        <v>45</v>
      </c>
      <c r="B482" s="405">
        <v>43099</v>
      </c>
      <c r="C482" s="226" t="s">
        <v>508</v>
      </c>
      <c r="D482" s="226" t="s">
        <v>33</v>
      </c>
      <c r="E482" s="226" t="s">
        <v>518</v>
      </c>
      <c r="F482" s="226" t="s">
        <v>63</v>
      </c>
      <c r="G482" s="226" t="s">
        <v>519</v>
      </c>
      <c r="H482" s="226" t="s">
        <v>191</v>
      </c>
      <c r="I482" s="226" t="s">
        <v>318</v>
      </c>
      <c r="J482" s="405">
        <v>43104</v>
      </c>
      <c r="K482" s="226" t="s">
        <v>86</v>
      </c>
      <c r="L482" s="226">
        <v>8</v>
      </c>
      <c r="M482" s="406">
        <v>8</v>
      </c>
    </row>
    <row r="483" spans="1:13" x14ac:dyDescent="0.25">
      <c r="A483" s="226" t="s">
        <v>45</v>
      </c>
      <c r="B483" s="405">
        <v>43099</v>
      </c>
      <c r="C483" s="226" t="s">
        <v>508</v>
      </c>
      <c r="D483" s="226" t="s">
        <v>33</v>
      </c>
      <c r="E483" s="226" t="s">
        <v>518</v>
      </c>
      <c r="F483" s="226" t="s">
        <v>63</v>
      </c>
      <c r="G483" s="226" t="s">
        <v>519</v>
      </c>
      <c r="H483" s="226" t="s">
        <v>191</v>
      </c>
      <c r="I483" s="226" t="s">
        <v>318</v>
      </c>
      <c r="J483" s="405">
        <v>43108</v>
      </c>
      <c r="K483" s="226" t="s">
        <v>86</v>
      </c>
      <c r="L483" s="226">
        <v>-6</v>
      </c>
      <c r="M483" s="406">
        <v>-6</v>
      </c>
    </row>
    <row r="484" spans="1:13" x14ac:dyDescent="0.25">
      <c r="A484" s="226" t="s">
        <v>45</v>
      </c>
      <c r="B484" s="405">
        <v>43099</v>
      </c>
      <c r="C484" s="226" t="s">
        <v>508</v>
      </c>
      <c r="D484" s="226" t="s">
        <v>33</v>
      </c>
      <c r="E484" s="226" t="s">
        <v>518</v>
      </c>
      <c r="F484" s="226" t="s">
        <v>63</v>
      </c>
      <c r="G484" s="226" t="s">
        <v>519</v>
      </c>
      <c r="H484" s="226" t="s">
        <v>191</v>
      </c>
      <c r="I484" s="226" t="s">
        <v>318</v>
      </c>
      <c r="J484" s="405">
        <v>43109</v>
      </c>
      <c r="K484" s="226" t="s">
        <v>86</v>
      </c>
      <c r="L484" s="226">
        <v>15</v>
      </c>
      <c r="M484" s="406">
        <v>15</v>
      </c>
    </row>
    <row r="485" spans="1:13" x14ac:dyDescent="0.25">
      <c r="A485" s="226" t="s">
        <v>45</v>
      </c>
      <c r="B485" s="405">
        <v>43099</v>
      </c>
      <c r="C485" s="226" t="s">
        <v>508</v>
      </c>
      <c r="D485" s="226" t="s">
        <v>33</v>
      </c>
      <c r="E485" s="226" t="s">
        <v>518</v>
      </c>
      <c r="F485" s="226" t="s">
        <v>63</v>
      </c>
      <c r="G485" s="226" t="s">
        <v>519</v>
      </c>
      <c r="H485" s="226" t="s">
        <v>191</v>
      </c>
      <c r="I485" s="226" t="s">
        <v>318</v>
      </c>
      <c r="J485" s="405">
        <v>43114</v>
      </c>
      <c r="K485" s="226" t="s">
        <v>86</v>
      </c>
      <c r="L485" s="226">
        <v>10</v>
      </c>
      <c r="M485" s="406">
        <v>10</v>
      </c>
    </row>
    <row r="486" spans="1:13" x14ac:dyDescent="0.25">
      <c r="A486" s="226" t="s">
        <v>45</v>
      </c>
      <c r="B486" s="405">
        <v>43100</v>
      </c>
      <c r="C486" s="226" t="s">
        <v>138</v>
      </c>
      <c r="D486" s="226" t="s">
        <v>33</v>
      </c>
      <c r="E486" s="226" t="s">
        <v>150</v>
      </c>
      <c r="F486" s="226" t="s">
        <v>63</v>
      </c>
      <c r="G486" s="226" t="s">
        <v>151</v>
      </c>
      <c r="H486" s="226" t="s">
        <v>77</v>
      </c>
      <c r="I486" s="226" t="s">
        <v>31</v>
      </c>
      <c r="J486" s="226" t="s">
        <v>44</v>
      </c>
      <c r="K486" s="226" t="s">
        <v>38</v>
      </c>
      <c r="L486" s="226">
        <v>0.5</v>
      </c>
      <c r="M486" s="406">
        <v>0.5</v>
      </c>
    </row>
    <row r="487" spans="1:13" x14ac:dyDescent="0.25">
      <c r="A487" s="226" t="s">
        <v>45</v>
      </c>
      <c r="B487" s="405">
        <v>43100</v>
      </c>
      <c r="C487" s="226" t="s">
        <v>138</v>
      </c>
      <c r="D487" s="226" t="s">
        <v>33</v>
      </c>
      <c r="E487" s="226" t="s">
        <v>141</v>
      </c>
      <c r="F487" s="226" t="s">
        <v>63</v>
      </c>
      <c r="G487" s="226" t="s">
        <v>64</v>
      </c>
      <c r="H487" s="226" t="s">
        <v>142</v>
      </c>
      <c r="I487" s="226" t="s">
        <v>140</v>
      </c>
      <c r="J487" s="226" t="s">
        <v>44</v>
      </c>
      <c r="K487" s="226" t="s">
        <v>38</v>
      </c>
      <c r="L487" s="226">
        <v>1.2</v>
      </c>
      <c r="M487" s="406">
        <v>1.2</v>
      </c>
    </row>
    <row r="488" spans="1:13" x14ac:dyDescent="0.25">
      <c r="A488" s="226" t="s">
        <v>45</v>
      </c>
      <c r="B488" s="405">
        <v>43100</v>
      </c>
      <c r="C488" s="226" t="s">
        <v>215</v>
      </c>
      <c r="D488" s="226" t="s">
        <v>33</v>
      </c>
      <c r="E488" s="226" t="s">
        <v>223</v>
      </c>
      <c r="F488" s="226" t="s">
        <v>40</v>
      </c>
      <c r="G488" s="226" t="s">
        <v>224</v>
      </c>
      <c r="H488" s="226" t="s">
        <v>191</v>
      </c>
      <c r="I488" s="226" t="s">
        <v>31</v>
      </c>
      <c r="J488" s="405">
        <v>43101</v>
      </c>
      <c r="K488" s="226" t="s">
        <v>50</v>
      </c>
      <c r="L488" s="226">
        <v>0.7</v>
      </c>
      <c r="M488" s="406">
        <v>0.7</v>
      </c>
    </row>
    <row r="489" spans="1:13" x14ac:dyDescent="0.25">
      <c r="A489" s="226" t="s">
        <v>45</v>
      </c>
      <c r="B489" s="405">
        <v>43100</v>
      </c>
      <c r="C489" s="226" t="s">
        <v>291</v>
      </c>
      <c r="D489" s="226" t="s">
        <v>33</v>
      </c>
      <c r="E489" s="226" t="s">
        <v>293</v>
      </c>
      <c r="F489" s="226" t="s">
        <v>63</v>
      </c>
      <c r="G489" s="226" t="s">
        <v>64</v>
      </c>
      <c r="H489" s="226" t="s">
        <v>294</v>
      </c>
      <c r="I489" s="226" t="s">
        <v>31</v>
      </c>
      <c r="J489" s="405">
        <v>43101</v>
      </c>
      <c r="K489" s="226" t="s">
        <v>106</v>
      </c>
      <c r="L489" s="226">
        <v>1</v>
      </c>
      <c r="M489" s="406">
        <v>1</v>
      </c>
    </row>
    <row r="490" spans="1:13" x14ac:dyDescent="0.25">
      <c r="A490" s="226" t="s">
        <v>45</v>
      </c>
      <c r="B490" s="405">
        <v>43100</v>
      </c>
      <c r="C490" s="226" t="s">
        <v>291</v>
      </c>
      <c r="D490" s="226" t="s">
        <v>33</v>
      </c>
      <c r="E490" s="226" t="s">
        <v>293</v>
      </c>
      <c r="F490" s="226" t="s">
        <v>63</v>
      </c>
      <c r="G490" s="226" t="s">
        <v>286</v>
      </c>
      <c r="H490" s="226" t="s">
        <v>295</v>
      </c>
      <c r="I490" s="226" t="s">
        <v>31</v>
      </c>
      <c r="J490" s="405">
        <v>43101</v>
      </c>
      <c r="K490" s="226" t="s">
        <v>106</v>
      </c>
      <c r="L490" s="226">
        <v>2</v>
      </c>
      <c r="M490" s="406">
        <v>2</v>
      </c>
    </row>
    <row r="491" spans="1:13" x14ac:dyDescent="0.25">
      <c r="A491" s="226" t="s">
        <v>45</v>
      </c>
      <c r="B491" s="405">
        <v>43100</v>
      </c>
      <c r="C491" s="226" t="s">
        <v>291</v>
      </c>
      <c r="D491" s="226" t="s">
        <v>33</v>
      </c>
      <c r="E491" s="226" t="s">
        <v>296</v>
      </c>
      <c r="F491" s="226" t="s">
        <v>63</v>
      </c>
      <c r="G491" s="226" t="s">
        <v>297</v>
      </c>
      <c r="H491" s="226" t="s">
        <v>191</v>
      </c>
      <c r="I491" s="226" t="s">
        <v>31</v>
      </c>
      <c r="J491" s="405">
        <v>43101</v>
      </c>
      <c r="K491" s="226" t="s">
        <v>106</v>
      </c>
      <c r="L491" s="226">
        <v>0.1</v>
      </c>
      <c r="M491" s="406">
        <v>0.1</v>
      </c>
    </row>
    <row r="492" spans="1:13" x14ac:dyDescent="0.25">
      <c r="A492" s="226" t="s">
        <v>45</v>
      </c>
      <c r="B492" s="405">
        <v>43100</v>
      </c>
      <c r="C492" s="226" t="s">
        <v>316</v>
      </c>
      <c r="D492" s="226" t="s">
        <v>33</v>
      </c>
      <c r="E492" s="226">
        <v>171229005</v>
      </c>
      <c r="F492" s="226" t="s">
        <v>63</v>
      </c>
      <c r="G492" s="226" t="s">
        <v>96</v>
      </c>
      <c r="H492" s="226" t="s">
        <v>37</v>
      </c>
      <c r="I492" s="226" t="s">
        <v>31</v>
      </c>
      <c r="J492" s="405">
        <v>43103</v>
      </c>
      <c r="K492" s="226" t="s">
        <v>38</v>
      </c>
      <c r="L492" s="226">
        <v>2.25</v>
      </c>
      <c r="M492" s="406">
        <v>2.25</v>
      </c>
    </row>
    <row r="493" spans="1:13" x14ac:dyDescent="0.25">
      <c r="A493" s="226" t="s">
        <v>45</v>
      </c>
      <c r="B493" s="405">
        <v>43100</v>
      </c>
      <c r="C493" s="226" t="s">
        <v>32</v>
      </c>
      <c r="D493" s="226" t="s">
        <v>33</v>
      </c>
      <c r="E493" s="226" t="s">
        <v>388</v>
      </c>
      <c r="F493" s="226" t="s">
        <v>63</v>
      </c>
      <c r="G493" s="226" t="s">
        <v>297</v>
      </c>
      <c r="H493" s="226" t="s">
        <v>191</v>
      </c>
      <c r="I493" s="226" t="s">
        <v>31</v>
      </c>
      <c r="J493" s="405">
        <v>43101</v>
      </c>
      <c r="K493" s="226" t="s">
        <v>38</v>
      </c>
      <c r="L493" s="226">
        <v>4</v>
      </c>
      <c r="M493" s="406">
        <v>4</v>
      </c>
    </row>
    <row r="494" spans="1:13" x14ac:dyDescent="0.25">
      <c r="A494" s="226" t="s">
        <v>45</v>
      </c>
      <c r="B494" s="405">
        <v>43100</v>
      </c>
      <c r="C494" s="226" t="s">
        <v>32</v>
      </c>
      <c r="D494" s="226" t="s">
        <v>33</v>
      </c>
      <c r="E494" s="226" t="s">
        <v>381</v>
      </c>
      <c r="F494" s="226" t="s">
        <v>63</v>
      </c>
      <c r="G494" s="226" t="s">
        <v>64</v>
      </c>
      <c r="H494" s="226" t="s">
        <v>300</v>
      </c>
      <c r="I494" s="226" t="s">
        <v>31</v>
      </c>
      <c r="J494" s="405">
        <v>43103</v>
      </c>
      <c r="K494" s="226" t="s">
        <v>38</v>
      </c>
      <c r="L494" s="226">
        <v>2</v>
      </c>
      <c r="M494" s="406">
        <v>2</v>
      </c>
    </row>
    <row r="495" spans="1:13" x14ac:dyDescent="0.25">
      <c r="A495" s="226" t="s">
        <v>45</v>
      </c>
      <c r="B495" s="405">
        <v>43100</v>
      </c>
      <c r="C495" s="226" t="s">
        <v>480</v>
      </c>
      <c r="D495" s="226" t="s">
        <v>33</v>
      </c>
      <c r="E495" s="226" t="s">
        <v>491</v>
      </c>
      <c r="F495" s="226" t="s">
        <v>63</v>
      </c>
      <c r="G495" s="226" t="s">
        <v>485</v>
      </c>
      <c r="H495" s="226" t="s">
        <v>37</v>
      </c>
      <c r="I495" s="226" t="s">
        <v>31</v>
      </c>
      <c r="J495" s="226" t="s">
        <v>44</v>
      </c>
      <c r="K495" s="226" t="s">
        <v>86</v>
      </c>
      <c r="L495" s="226">
        <v>14</v>
      </c>
      <c r="M495" s="406">
        <v>14</v>
      </c>
    </row>
    <row r="496" spans="1:13" x14ac:dyDescent="0.25">
      <c r="A496" s="226" t="s">
        <v>45</v>
      </c>
      <c r="B496" s="405">
        <v>43100</v>
      </c>
      <c r="C496" s="226" t="s">
        <v>480</v>
      </c>
      <c r="D496" s="226" t="s">
        <v>33</v>
      </c>
      <c r="E496" s="226" t="s">
        <v>491</v>
      </c>
      <c r="F496" s="226" t="s">
        <v>63</v>
      </c>
      <c r="G496" s="226" t="s">
        <v>485</v>
      </c>
      <c r="H496" s="226" t="s">
        <v>37</v>
      </c>
      <c r="I496" s="226" t="s">
        <v>31</v>
      </c>
      <c r="J496" s="405">
        <v>43125</v>
      </c>
      <c r="K496" s="226" t="s">
        <v>86</v>
      </c>
      <c r="L496" s="226">
        <v>4</v>
      </c>
      <c r="M496" s="406">
        <v>4</v>
      </c>
    </row>
    <row r="497" spans="1:13" x14ac:dyDescent="0.25">
      <c r="A497" s="226" t="s">
        <v>45</v>
      </c>
      <c r="B497" s="405">
        <v>43100</v>
      </c>
      <c r="C497" s="226" t="s">
        <v>480</v>
      </c>
      <c r="D497" s="226" t="s">
        <v>33</v>
      </c>
      <c r="E497" s="226" t="s">
        <v>492</v>
      </c>
      <c r="F497" s="226" t="s">
        <v>40</v>
      </c>
      <c r="G497" s="226" t="s">
        <v>489</v>
      </c>
      <c r="H497" s="226" t="s">
        <v>65</v>
      </c>
      <c r="I497" s="226" t="s">
        <v>31</v>
      </c>
      <c r="J497" s="405">
        <v>43103</v>
      </c>
      <c r="K497" s="226" t="s">
        <v>86</v>
      </c>
      <c r="L497" s="226">
        <v>3</v>
      </c>
      <c r="M497" s="406">
        <v>3</v>
      </c>
    </row>
    <row r="498" spans="1:13" x14ac:dyDescent="0.25">
      <c r="A498" s="226" t="s">
        <v>45</v>
      </c>
      <c r="B498" s="405">
        <v>43100</v>
      </c>
      <c r="C498" s="226" t="s">
        <v>480</v>
      </c>
      <c r="D498" s="226" t="s">
        <v>33</v>
      </c>
      <c r="E498" s="226" t="s">
        <v>493</v>
      </c>
      <c r="F498" s="226" t="s">
        <v>63</v>
      </c>
      <c r="G498" s="226" t="s">
        <v>307</v>
      </c>
      <c r="H498" s="226" t="s">
        <v>37</v>
      </c>
      <c r="I498" s="226" t="s">
        <v>31</v>
      </c>
      <c r="J498" s="226" t="s">
        <v>44</v>
      </c>
      <c r="K498" s="226" t="s">
        <v>86</v>
      </c>
      <c r="L498" s="226">
        <v>12</v>
      </c>
      <c r="M498" s="406">
        <v>12</v>
      </c>
    </row>
    <row r="499" spans="1:13" x14ac:dyDescent="0.25">
      <c r="A499" s="226" t="s">
        <v>45</v>
      </c>
      <c r="B499" s="405">
        <v>43100</v>
      </c>
      <c r="C499" s="226" t="s">
        <v>480</v>
      </c>
      <c r="D499" s="226" t="s">
        <v>33</v>
      </c>
      <c r="E499" s="226" t="s">
        <v>488</v>
      </c>
      <c r="F499" s="226" t="s">
        <v>40</v>
      </c>
      <c r="G499" s="226" t="s">
        <v>489</v>
      </c>
      <c r="H499" s="226" t="s">
        <v>65</v>
      </c>
      <c r="I499" s="226" t="s">
        <v>31</v>
      </c>
      <c r="J499" s="226" t="s">
        <v>44</v>
      </c>
      <c r="K499" s="226" t="s">
        <v>86</v>
      </c>
      <c r="L499" s="226">
        <v>1.5</v>
      </c>
      <c r="M499" s="406">
        <v>1.5</v>
      </c>
    </row>
    <row r="500" spans="1:13" x14ac:dyDescent="0.25">
      <c r="A500" s="226" t="s">
        <v>45</v>
      </c>
      <c r="B500" s="405">
        <v>43100</v>
      </c>
      <c r="C500" s="226" t="s">
        <v>480</v>
      </c>
      <c r="D500" s="226" t="s">
        <v>33</v>
      </c>
      <c r="E500" s="226" t="s">
        <v>488</v>
      </c>
      <c r="F500" s="226" t="s">
        <v>40</v>
      </c>
      <c r="G500" s="226" t="s">
        <v>489</v>
      </c>
      <c r="H500" s="226" t="s">
        <v>65</v>
      </c>
      <c r="I500" s="226" t="s">
        <v>31</v>
      </c>
      <c r="J500" s="405">
        <v>43136</v>
      </c>
      <c r="K500" s="226" t="s">
        <v>86</v>
      </c>
      <c r="L500" s="226">
        <v>3</v>
      </c>
      <c r="M500" s="406">
        <v>3</v>
      </c>
    </row>
    <row r="501" spans="1:13" x14ac:dyDescent="0.25">
      <c r="A501" s="226" t="s">
        <v>45</v>
      </c>
      <c r="B501" s="405">
        <v>43100</v>
      </c>
      <c r="C501" s="226" t="s">
        <v>480</v>
      </c>
      <c r="D501" s="226" t="s">
        <v>33</v>
      </c>
      <c r="E501" s="226" t="s">
        <v>488</v>
      </c>
      <c r="F501" s="226" t="s">
        <v>40</v>
      </c>
      <c r="G501" s="226" t="s">
        <v>489</v>
      </c>
      <c r="H501" s="226" t="s">
        <v>65</v>
      </c>
      <c r="I501" s="226" t="s">
        <v>31</v>
      </c>
      <c r="J501" s="405">
        <v>43155</v>
      </c>
      <c r="K501" s="226" t="s">
        <v>86</v>
      </c>
      <c r="L501" s="226">
        <v>4</v>
      </c>
      <c r="M501" s="406">
        <v>4</v>
      </c>
    </row>
    <row r="502" spans="1:13" x14ac:dyDescent="0.25">
      <c r="A502" s="226" t="s">
        <v>45</v>
      </c>
      <c r="B502" s="405">
        <v>43100</v>
      </c>
      <c r="C502" s="226" t="s">
        <v>480</v>
      </c>
      <c r="D502" s="226" t="s">
        <v>33</v>
      </c>
      <c r="E502" s="226" t="s">
        <v>495</v>
      </c>
      <c r="F502" s="226" t="s">
        <v>63</v>
      </c>
      <c r="G502" s="226" t="s">
        <v>307</v>
      </c>
      <c r="H502" s="226" t="s">
        <v>142</v>
      </c>
      <c r="I502" s="226" t="s">
        <v>31</v>
      </c>
      <c r="J502" s="226" t="s">
        <v>44</v>
      </c>
      <c r="K502" s="226" t="s">
        <v>86</v>
      </c>
      <c r="L502" s="226">
        <v>104</v>
      </c>
      <c r="M502" s="406">
        <v>104</v>
      </c>
    </row>
    <row r="503" spans="1:13" x14ac:dyDescent="0.25">
      <c r="A503" s="226" t="s">
        <v>45</v>
      </c>
      <c r="B503" s="405">
        <v>43100</v>
      </c>
      <c r="C503" s="226" t="s">
        <v>480</v>
      </c>
      <c r="D503" s="226" t="s">
        <v>33</v>
      </c>
      <c r="E503" s="226" t="s">
        <v>495</v>
      </c>
      <c r="F503" s="226" t="s">
        <v>63</v>
      </c>
      <c r="G503" s="226" t="s">
        <v>307</v>
      </c>
      <c r="H503" s="226" t="s">
        <v>142</v>
      </c>
      <c r="I503" s="226" t="s">
        <v>31</v>
      </c>
      <c r="J503" s="405">
        <v>43109</v>
      </c>
      <c r="K503" s="226" t="s">
        <v>86</v>
      </c>
      <c r="L503" s="226">
        <v>5</v>
      </c>
      <c r="M503" s="406">
        <v>5</v>
      </c>
    </row>
    <row r="504" spans="1:13" x14ac:dyDescent="0.25">
      <c r="A504" s="226" t="s">
        <v>45</v>
      </c>
      <c r="B504" s="405">
        <v>43100</v>
      </c>
      <c r="C504" s="226" t="s">
        <v>480</v>
      </c>
      <c r="D504" s="226" t="s">
        <v>33</v>
      </c>
      <c r="E504" s="226" t="s">
        <v>495</v>
      </c>
      <c r="F504" s="226" t="s">
        <v>63</v>
      </c>
      <c r="G504" s="226" t="s">
        <v>307</v>
      </c>
      <c r="H504" s="226" t="s">
        <v>142</v>
      </c>
      <c r="I504" s="226" t="s">
        <v>31</v>
      </c>
      <c r="J504" s="405">
        <v>43132</v>
      </c>
      <c r="K504" s="226" t="s">
        <v>86</v>
      </c>
      <c r="L504" s="226">
        <v>5</v>
      </c>
      <c r="M504" s="406">
        <v>5</v>
      </c>
    </row>
    <row r="505" spans="1:13" x14ac:dyDescent="0.25">
      <c r="A505" s="226" t="s">
        <v>45</v>
      </c>
      <c r="B505" s="405">
        <v>43100</v>
      </c>
      <c r="C505" s="226" t="s">
        <v>480</v>
      </c>
      <c r="D505" s="226" t="s">
        <v>33</v>
      </c>
      <c r="E505" s="226" t="s">
        <v>495</v>
      </c>
      <c r="F505" s="226" t="s">
        <v>63</v>
      </c>
      <c r="G505" s="226" t="s">
        <v>307</v>
      </c>
      <c r="H505" s="226" t="s">
        <v>142</v>
      </c>
      <c r="I505" s="226" t="s">
        <v>31</v>
      </c>
      <c r="J505" s="405">
        <v>43153</v>
      </c>
      <c r="K505" s="226" t="s">
        <v>86</v>
      </c>
      <c r="L505" s="226">
        <v>12</v>
      </c>
      <c r="M505" s="406">
        <v>12</v>
      </c>
    </row>
    <row r="506" spans="1:13" x14ac:dyDescent="0.25">
      <c r="A506" s="226" t="s">
        <v>45</v>
      </c>
      <c r="B506" s="405">
        <v>43100</v>
      </c>
      <c r="C506" s="226" t="s">
        <v>480</v>
      </c>
      <c r="D506" s="226" t="s">
        <v>33</v>
      </c>
      <c r="E506" s="226" t="s">
        <v>496</v>
      </c>
      <c r="F506" s="226" t="s">
        <v>63</v>
      </c>
      <c r="G506" s="226" t="s">
        <v>307</v>
      </c>
      <c r="H506" s="226" t="s">
        <v>37</v>
      </c>
      <c r="I506" s="226" t="s">
        <v>31</v>
      </c>
      <c r="J506" s="226" t="s">
        <v>44</v>
      </c>
      <c r="K506" s="226" t="s">
        <v>86</v>
      </c>
      <c r="L506" s="226">
        <v>185</v>
      </c>
      <c r="M506" s="406">
        <v>185</v>
      </c>
    </row>
    <row r="507" spans="1:13" x14ac:dyDescent="0.25">
      <c r="A507" s="226" t="s">
        <v>45</v>
      </c>
      <c r="B507" s="405">
        <v>43100</v>
      </c>
      <c r="C507" s="226" t="s">
        <v>480</v>
      </c>
      <c r="D507" s="226" t="s">
        <v>33</v>
      </c>
      <c r="E507" s="226" t="s">
        <v>496</v>
      </c>
      <c r="F507" s="226" t="s">
        <v>63</v>
      </c>
      <c r="G507" s="226" t="s">
        <v>307</v>
      </c>
      <c r="H507" s="226" t="s">
        <v>37</v>
      </c>
      <c r="I507" s="226" t="s">
        <v>31</v>
      </c>
      <c r="J507" s="405">
        <v>43132</v>
      </c>
      <c r="K507" s="226" t="s">
        <v>86</v>
      </c>
      <c r="L507" s="226">
        <v>5</v>
      </c>
      <c r="M507" s="406">
        <v>5</v>
      </c>
    </row>
    <row r="508" spans="1:13" x14ac:dyDescent="0.25">
      <c r="A508" s="226" t="s">
        <v>45</v>
      </c>
      <c r="B508" s="405">
        <v>43100</v>
      </c>
      <c r="C508" s="226" t="s">
        <v>480</v>
      </c>
      <c r="D508" s="226" t="s">
        <v>33</v>
      </c>
      <c r="E508" s="226" t="s">
        <v>496</v>
      </c>
      <c r="F508" s="226" t="s">
        <v>63</v>
      </c>
      <c r="G508" s="226" t="s">
        <v>307</v>
      </c>
      <c r="H508" s="226" t="s">
        <v>37</v>
      </c>
      <c r="I508" s="226" t="s">
        <v>31</v>
      </c>
      <c r="J508" s="405">
        <v>43153</v>
      </c>
      <c r="K508" s="226" t="s">
        <v>86</v>
      </c>
      <c r="L508" s="226">
        <v>2</v>
      </c>
      <c r="M508" s="406">
        <v>2</v>
      </c>
    </row>
    <row r="509" spans="1:13" x14ac:dyDescent="0.25">
      <c r="A509" s="226" t="s">
        <v>45</v>
      </c>
      <c r="B509" s="405">
        <v>43100</v>
      </c>
      <c r="C509" s="226" t="s">
        <v>480</v>
      </c>
      <c r="D509" s="226" t="s">
        <v>33</v>
      </c>
      <c r="E509" s="226" t="s">
        <v>497</v>
      </c>
      <c r="F509" s="226" t="s">
        <v>40</v>
      </c>
      <c r="G509" s="226" t="s">
        <v>149</v>
      </c>
      <c r="H509" s="226" t="s">
        <v>65</v>
      </c>
      <c r="I509" s="226" t="s">
        <v>31</v>
      </c>
      <c r="J509" s="226" t="s">
        <v>44</v>
      </c>
      <c r="K509" s="226" t="s">
        <v>86</v>
      </c>
      <c r="L509" s="226">
        <v>3</v>
      </c>
      <c r="M509" s="406">
        <v>3</v>
      </c>
    </row>
    <row r="510" spans="1:13" x14ac:dyDescent="0.25">
      <c r="A510" s="226" t="s">
        <v>45</v>
      </c>
      <c r="B510" s="405">
        <v>43100</v>
      </c>
      <c r="C510" s="226" t="s">
        <v>480</v>
      </c>
      <c r="D510" s="226" t="s">
        <v>33</v>
      </c>
      <c r="E510" s="226" t="s">
        <v>497</v>
      </c>
      <c r="F510" s="226" t="s">
        <v>40</v>
      </c>
      <c r="G510" s="226" t="s">
        <v>149</v>
      </c>
      <c r="H510" s="226" t="s">
        <v>65</v>
      </c>
      <c r="I510" s="226" t="s">
        <v>31</v>
      </c>
      <c r="J510" s="405">
        <v>43103</v>
      </c>
      <c r="K510" s="226" t="s">
        <v>86</v>
      </c>
      <c r="L510" s="226">
        <v>3</v>
      </c>
      <c r="M510" s="406">
        <v>3</v>
      </c>
    </row>
    <row r="511" spans="1:13" x14ac:dyDescent="0.25">
      <c r="A511" s="226" t="s">
        <v>45</v>
      </c>
      <c r="B511" s="405">
        <v>43100</v>
      </c>
      <c r="C511" s="226" t="s">
        <v>480</v>
      </c>
      <c r="D511" s="226" t="s">
        <v>33</v>
      </c>
      <c r="E511" s="226" t="s">
        <v>497</v>
      </c>
      <c r="F511" s="226" t="s">
        <v>40</v>
      </c>
      <c r="G511" s="226" t="s">
        <v>149</v>
      </c>
      <c r="H511" s="226" t="s">
        <v>65</v>
      </c>
      <c r="I511" s="226" t="s">
        <v>31</v>
      </c>
      <c r="J511" s="405">
        <v>43116</v>
      </c>
      <c r="K511" s="226" t="s">
        <v>86</v>
      </c>
      <c r="L511" s="226">
        <v>5</v>
      </c>
      <c r="M511" s="406">
        <v>5</v>
      </c>
    </row>
    <row r="512" spans="1:13" x14ac:dyDescent="0.25">
      <c r="A512" s="226" t="s">
        <v>45</v>
      </c>
      <c r="B512" s="405">
        <v>43100</v>
      </c>
      <c r="C512" s="226" t="s">
        <v>480</v>
      </c>
      <c r="D512" s="226" t="s">
        <v>33</v>
      </c>
      <c r="E512" s="226" t="s">
        <v>497</v>
      </c>
      <c r="F512" s="226" t="s">
        <v>40</v>
      </c>
      <c r="G512" s="226" t="s">
        <v>149</v>
      </c>
      <c r="H512" s="226" t="s">
        <v>65</v>
      </c>
      <c r="I512" s="226" t="s">
        <v>31</v>
      </c>
      <c r="J512" s="405">
        <v>43136</v>
      </c>
      <c r="K512" s="226" t="s">
        <v>86</v>
      </c>
      <c r="L512" s="226">
        <v>5</v>
      </c>
      <c r="M512" s="406">
        <v>5</v>
      </c>
    </row>
    <row r="513" spans="1:13" x14ac:dyDescent="0.25">
      <c r="A513" s="226" t="s">
        <v>45</v>
      </c>
      <c r="B513" s="405">
        <v>43100</v>
      </c>
      <c r="C513" s="226" t="s">
        <v>537</v>
      </c>
      <c r="D513" s="226" t="s">
        <v>33</v>
      </c>
      <c r="E513" s="226">
        <v>2017400450</v>
      </c>
      <c r="F513" s="226" t="s">
        <v>63</v>
      </c>
      <c r="G513" s="226" t="s">
        <v>539</v>
      </c>
      <c r="H513" s="226" t="s">
        <v>37</v>
      </c>
      <c r="I513" s="226" t="s">
        <v>31</v>
      </c>
      <c r="J513" s="405">
        <v>43103</v>
      </c>
      <c r="K513" s="226" t="s">
        <v>86</v>
      </c>
      <c r="L513" s="226">
        <v>1.0209999999999999</v>
      </c>
      <c r="M513" s="406">
        <v>1.0209999999999999</v>
      </c>
    </row>
    <row r="514" spans="1:13" x14ac:dyDescent="0.25">
      <c r="A514" s="226" t="s">
        <v>45</v>
      </c>
      <c r="B514" s="405">
        <v>43100</v>
      </c>
      <c r="C514" s="226" t="s">
        <v>537</v>
      </c>
      <c r="D514" s="226" t="s">
        <v>33</v>
      </c>
      <c r="E514" s="226" t="s">
        <v>540</v>
      </c>
      <c r="F514" s="226" t="s">
        <v>63</v>
      </c>
      <c r="G514" s="226" t="s">
        <v>539</v>
      </c>
      <c r="H514" s="226" t="s">
        <v>37</v>
      </c>
      <c r="I514" s="226" t="s">
        <v>31</v>
      </c>
      <c r="J514" s="226" t="s">
        <v>44</v>
      </c>
      <c r="K514" s="226" t="s">
        <v>86</v>
      </c>
      <c r="L514" s="226">
        <v>11</v>
      </c>
      <c r="M514" s="406">
        <v>11</v>
      </c>
    </row>
    <row r="515" spans="1:13" x14ac:dyDescent="0.25">
      <c r="A515" s="226" t="s">
        <v>45</v>
      </c>
      <c r="B515" s="405">
        <v>43100</v>
      </c>
      <c r="C515" s="226" t="s">
        <v>537</v>
      </c>
      <c r="D515" s="226" t="s">
        <v>33</v>
      </c>
      <c r="E515" s="226" t="s">
        <v>540</v>
      </c>
      <c r="F515" s="226" t="s">
        <v>63</v>
      </c>
      <c r="G515" s="226" t="s">
        <v>539</v>
      </c>
      <c r="H515" s="226" t="s">
        <v>37</v>
      </c>
      <c r="I515" s="226" t="s">
        <v>31</v>
      </c>
      <c r="J515" s="405">
        <v>43103</v>
      </c>
      <c r="K515" s="226" t="s">
        <v>86</v>
      </c>
      <c r="L515" s="226">
        <v>10</v>
      </c>
      <c r="M515" s="406">
        <v>10</v>
      </c>
    </row>
    <row r="516" spans="1:13" x14ac:dyDescent="0.25">
      <c r="A516" s="226" t="s">
        <v>45</v>
      </c>
      <c r="B516" s="405">
        <v>43100</v>
      </c>
      <c r="C516" s="226" t="s">
        <v>537</v>
      </c>
      <c r="D516" s="226" t="s">
        <v>33</v>
      </c>
      <c r="E516" s="226" t="s">
        <v>540</v>
      </c>
      <c r="F516" s="226" t="s">
        <v>63</v>
      </c>
      <c r="G516" s="226" t="s">
        <v>539</v>
      </c>
      <c r="H516" s="226" t="s">
        <v>37</v>
      </c>
      <c r="I516" s="226" t="s">
        <v>31</v>
      </c>
      <c r="J516" s="405">
        <v>43104</v>
      </c>
      <c r="K516" s="226" t="s">
        <v>86</v>
      </c>
      <c r="L516" s="226">
        <v>15</v>
      </c>
      <c r="M516" s="406">
        <v>15</v>
      </c>
    </row>
    <row r="517" spans="1:13" x14ac:dyDescent="0.25">
      <c r="A517" s="226" t="s">
        <v>45</v>
      </c>
      <c r="B517" s="405">
        <v>43100</v>
      </c>
      <c r="C517" s="226" t="s">
        <v>537</v>
      </c>
      <c r="D517" s="226" t="s">
        <v>33</v>
      </c>
      <c r="E517" s="226" t="s">
        <v>541</v>
      </c>
      <c r="F517" s="226" t="s">
        <v>63</v>
      </c>
      <c r="G517" s="226" t="s">
        <v>539</v>
      </c>
      <c r="H517" s="226" t="s">
        <v>37</v>
      </c>
      <c r="I517" s="226" t="s">
        <v>31</v>
      </c>
      <c r="J517" s="405">
        <v>43108</v>
      </c>
      <c r="K517" s="226" t="s">
        <v>86</v>
      </c>
      <c r="L517" s="226">
        <v>-0.57999999999999996</v>
      </c>
      <c r="M517" s="406">
        <v>-0.57999999999999996</v>
      </c>
    </row>
    <row r="518" spans="1:13" x14ac:dyDescent="0.25">
      <c r="A518" s="226" t="s">
        <v>45</v>
      </c>
      <c r="B518" s="405">
        <v>43100</v>
      </c>
      <c r="C518" s="226" t="s">
        <v>537</v>
      </c>
      <c r="D518" s="226" t="s">
        <v>33</v>
      </c>
      <c r="E518" s="226" t="s">
        <v>542</v>
      </c>
      <c r="F518" s="226" t="s">
        <v>63</v>
      </c>
      <c r="G518" s="226" t="s">
        <v>539</v>
      </c>
      <c r="H518" s="226" t="s">
        <v>37</v>
      </c>
      <c r="I518" s="226" t="s">
        <v>31</v>
      </c>
      <c r="J518" s="405">
        <v>43103</v>
      </c>
      <c r="K518" s="226" t="s">
        <v>86</v>
      </c>
      <c r="L518" s="226">
        <v>0.26500000000000001</v>
      </c>
      <c r="M518" s="406">
        <v>0.26500000000000001</v>
      </c>
    </row>
    <row r="519" spans="1:13" x14ac:dyDescent="0.25">
      <c r="A519" s="226" t="s">
        <v>45</v>
      </c>
      <c r="B519" s="405">
        <v>43101</v>
      </c>
      <c r="C519" s="226" t="s">
        <v>327</v>
      </c>
      <c r="D519" s="226" t="s">
        <v>185</v>
      </c>
      <c r="E519" s="226" t="s">
        <v>111</v>
      </c>
      <c r="F519" s="226" t="s">
        <v>63</v>
      </c>
      <c r="G519" s="226" t="s">
        <v>346</v>
      </c>
      <c r="H519" s="226" t="s">
        <v>142</v>
      </c>
      <c r="I519" s="226" t="s">
        <v>111</v>
      </c>
      <c r="J519" s="405">
        <v>43116</v>
      </c>
      <c r="K519" s="226" t="s">
        <v>50</v>
      </c>
      <c r="L519" s="226">
        <v>2.5000000000000001E-2</v>
      </c>
      <c r="M519" s="406">
        <v>2.5000000000000001E-2</v>
      </c>
    </row>
    <row r="520" spans="1:13" x14ac:dyDescent="0.25">
      <c r="A520" s="226" t="s">
        <v>45</v>
      </c>
      <c r="B520" s="405">
        <v>43102</v>
      </c>
      <c r="C520" s="226" t="s">
        <v>215</v>
      </c>
      <c r="D520" s="226" t="s">
        <v>33</v>
      </c>
      <c r="E520" s="226" t="s">
        <v>225</v>
      </c>
      <c r="F520" s="226" t="s">
        <v>63</v>
      </c>
      <c r="G520" s="226" t="s">
        <v>96</v>
      </c>
      <c r="H520" s="226" t="s">
        <v>37</v>
      </c>
      <c r="I520" s="226" t="s">
        <v>31</v>
      </c>
      <c r="J520" s="405">
        <v>43104</v>
      </c>
      <c r="K520" s="226" t="s">
        <v>50</v>
      </c>
      <c r="L520" s="226">
        <v>10</v>
      </c>
      <c r="M520" s="406">
        <v>10</v>
      </c>
    </row>
    <row r="521" spans="1:13" x14ac:dyDescent="0.25">
      <c r="A521" s="226" t="s">
        <v>45</v>
      </c>
      <c r="B521" s="405">
        <v>43102</v>
      </c>
      <c r="C521" s="226" t="s">
        <v>327</v>
      </c>
      <c r="D521" s="226" t="s">
        <v>185</v>
      </c>
      <c r="E521" s="226">
        <v>20171229004</v>
      </c>
      <c r="F521" s="226" t="s">
        <v>63</v>
      </c>
      <c r="G521" s="226" t="s">
        <v>332</v>
      </c>
      <c r="H521" s="226" t="s">
        <v>300</v>
      </c>
      <c r="I521" s="226" t="s">
        <v>331</v>
      </c>
      <c r="J521" s="405">
        <v>43102</v>
      </c>
      <c r="K521" s="226" t="s">
        <v>50</v>
      </c>
      <c r="L521" s="226">
        <v>1</v>
      </c>
      <c r="M521" s="406">
        <v>1</v>
      </c>
    </row>
    <row r="522" spans="1:13" x14ac:dyDescent="0.25">
      <c r="A522" s="226" t="s">
        <v>45</v>
      </c>
      <c r="B522" s="405">
        <v>43102</v>
      </c>
      <c r="C522" s="226" t="s">
        <v>327</v>
      </c>
      <c r="D522" s="226" t="s">
        <v>185</v>
      </c>
      <c r="E522" s="226">
        <v>20180103003</v>
      </c>
      <c r="F522" s="226" t="s">
        <v>63</v>
      </c>
      <c r="G522" s="226" t="s">
        <v>332</v>
      </c>
      <c r="H522" s="226" t="s">
        <v>205</v>
      </c>
      <c r="I522" s="226" t="s">
        <v>336</v>
      </c>
      <c r="J522" s="405">
        <v>43102</v>
      </c>
      <c r="K522" s="226" t="s">
        <v>50</v>
      </c>
      <c r="L522" s="226">
        <v>1</v>
      </c>
      <c r="M522" s="406">
        <v>1</v>
      </c>
    </row>
    <row r="523" spans="1:13" x14ac:dyDescent="0.25">
      <c r="A523" s="226" t="s">
        <v>45</v>
      </c>
      <c r="B523" s="405">
        <v>43102</v>
      </c>
      <c r="C523" s="226" t="s">
        <v>32</v>
      </c>
      <c r="D523" s="226" t="s">
        <v>33</v>
      </c>
      <c r="E523" s="226" t="s">
        <v>379</v>
      </c>
      <c r="F523" s="226" t="s">
        <v>63</v>
      </c>
      <c r="G523" s="226" t="s">
        <v>380</v>
      </c>
      <c r="H523" s="226" t="s">
        <v>37</v>
      </c>
      <c r="I523" s="226" t="s">
        <v>31</v>
      </c>
      <c r="J523" s="405">
        <v>43103</v>
      </c>
      <c r="K523" s="226" t="s">
        <v>38</v>
      </c>
      <c r="L523" s="226">
        <v>0.05</v>
      </c>
      <c r="M523" s="406">
        <v>0.05</v>
      </c>
    </row>
    <row r="524" spans="1:13" x14ac:dyDescent="0.25">
      <c r="A524" s="226" t="s">
        <v>45</v>
      </c>
      <c r="B524" s="405">
        <v>43102</v>
      </c>
      <c r="C524" s="226" t="s">
        <v>508</v>
      </c>
      <c r="D524" s="226" t="s">
        <v>33</v>
      </c>
      <c r="E524" s="226" t="s">
        <v>518</v>
      </c>
      <c r="F524" s="226" t="s">
        <v>63</v>
      </c>
      <c r="G524" s="226" t="s">
        <v>96</v>
      </c>
      <c r="H524" s="226" t="s">
        <v>142</v>
      </c>
      <c r="I524" s="226" t="s">
        <v>31</v>
      </c>
      <c r="J524" s="405">
        <v>43103</v>
      </c>
      <c r="K524" s="226" t="s">
        <v>86</v>
      </c>
      <c r="L524" s="226">
        <v>0.15</v>
      </c>
      <c r="M524" s="406">
        <v>0.15</v>
      </c>
    </row>
    <row r="525" spans="1:13" x14ac:dyDescent="0.25">
      <c r="A525" s="226" t="s">
        <v>45</v>
      </c>
      <c r="B525" s="405">
        <v>43103</v>
      </c>
      <c r="C525" s="226" t="s">
        <v>90</v>
      </c>
      <c r="D525" s="226" t="s">
        <v>33</v>
      </c>
      <c r="E525" s="226" t="s">
        <v>98</v>
      </c>
      <c r="F525" s="226" t="s">
        <v>63</v>
      </c>
      <c r="G525" s="226" t="s">
        <v>96</v>
      </c>
      <c r="H525" s="226" t="s">
        <v>37</v>
      </c>
      <c r="I525" s="226" t="s">
        <v>31</v>
      </c>
      <c r="J525" s="405">
        <v>43105</v>
      </c>
      <c r="K525" s="226" t="s">
        <v>50</v>
      </c>
      <c r="L525" s="226">
        <v>10</v>
      </c>
      <c r="M525" s="406">
        <v>10</v>
      </c>
    </row>
    <row r="526" spans="1:13" x14ac:dyDescent="0.25">
      <c r="A526" s="226" t="s">
        <v>45</v>
      </c>
      <c r="B526" s="405">
        <v>43103</v>
      </c>
      <c r="C526" s="226" t="s">
        <v>172</v>
      </c>
      <c r="D526" s="226" t="s">
        <v>185</v>
      </c>
      <c r="E526" s="226" t="s">
        <v>186</v>
      </c>
      <c r="F526" s="226" t="s">
        <v>63</v>
      </c>
      <c r="G526" s="226" t="s">
        <v>187</v>
      </c>
      <c r="H526" s="226" t="s">
        <v>77</v>
      </c>
      <c r="I526" s="226" t="s">
        <v>31</v>
      </c>
      <c r="J526" s="405">
        <v>43104</v>
      </c>
      <c r="K526" s="226" t="s">
        <v>106</v>
      </c>
      <c r="L526" s="226">
        <v>0.2</v>
      </c>
      <c r="M526" s="406">
        <v>0.2</v>
      </c>
    </row>
    <row r="527" spans="1:13" x14ac:dyDescent="0.25">
      <c r="A527" s="226" t="s">
        <v>45</v>
      </c>
      <c r="B527" s="405">
        <v>43103</v>
      </c>
      <c r="C527" s="226" t="s">
        <v>172</v>
      </c>
      <c r="D527" s="226" t="s">
        <v>185</v>
      </c>
      <c r="E527" s="226" t="s">
        <v>186</v>
      </c>
      <c r="F527" s="226" t="s">
        <v>63</v>
      </c>
      <c r="G527" s="226" t="s">
        <v>187</v>
      </c>
      <c r="H527" s="226" t="s">
        <v>77</v>
      </c>
      <c r="I527" s="226" t="s">
        <v>31</v>
      </c>
      <c r="J527" s="405">
        <v>43119</v>
      </c>
      <c r="K527" s="226" t="s">
        <v>106</v>
      </c>
      <c r="L527" s="226">
        <v>0.2</v>
      </c>
      <c r="M527" s="406">
        <v>0.2</v>
      </c>
    </row>
    <row r="528" spans="1:13" x14ac:dyDescent="0.25">
      <c r="A528" s="226" t="s">
        <v>45</v>
      </c>
      <c r="B528" s="405">
        <v>43103</v>
      </c>
      <c r="C528" s="226" t="s">
        <v>172</v>
      </c>
      <c r="D528" s="226" t="s">
        <v>185</v>
      </c>
      <c r="E528" s="226" t="s">
        <v>186</v>
      </c>
      <c r="F528" s="226" t="s">
        <v>63</v>
      </c>
      <c r="G528" s="226" t="s">
        <v>187</v>
      </c>
      <c r="H528" s="226" t="s">
        <v>77</v>
      </c>
      <c r="I528" s="226" t="s">
        <v>3733</v>
      </c>
      <c r="J528" s="405">
        <v>43136</v>
      </c>
      <c r="K528" s="226" t="s">
        <v>106</v>
      </c>
      <c r="L528" s="226">
        <v>-0.2</v>
      </c>
      <c r="M528" s="406">
        <v>-0.2</v>
      </c>
    </row>
    <row r="529" spans="1:13" x14ac:dyDescent="0.25">
      <c r="A529" s="226" t="s">
        <v>45</v>
      </c>
      <c r="B529" s="405">
        <v>43103</v>
      </c>
      <c r="C529" s="226" t="s">
        <v>327</v>
      </c>
      <c r="D529" s="226" t="s">
        <v>185</v>
      </c>
      <c r="E529" s="226">
        <v>20180103003</v>
      </c>
      <c r="F529" s="226" t="s">
        <v>63</v>
      </c>
      <c r="G529" s="226" t="s">
        <v>341</v>
      </c>
      <c r="H529" s="226" t="s">
        <v>239</v>
      </c>
      <c r="I529" s="226" t="s">
        <v>340</v>
      </c>
      <c r="J529" s="226" t="s">
        <v>44</v>
      </c>
      <c r="K529" s="226" t="s">
        <v>50</v>
      </c>
      <c r="L529" s="226">
        <v>1</v>
      </c>
      <c r="M529" s="406">
        <v>1</v>
      </c>
    </row>
    <row r="530" spans="1:13" x14ac:dyDescent="0.25">
      <c r="A530" s="226" t="s">
        <v>45</v>
      </c>
      <c r="B530" s="405">
        <v>43103</v>
      </c>
      <c r="C530" s="226" t="s">
        <v>327</v>
      </c>
      <c r="D530" s="226" t="s">
        <v>185</v>
      </c>
      <c r="E530" s="226">
        <v>20180103003</v>
      </c>
      <c r="F530" s="226" t="s">
        <v>63</v>
      </c>
      <c r="G530" s="226" t="s">
        <v>341</v>
      </c>
      <c r="H530" s="226" t="s">
        <v>239</v>
      </c>
      <c r="I530" s="226" t="s">
        <v>340</v>
      </c>
      <c r="J530" s="405">
        <v>43105</v>
      </c>
      <c r="K530" s="226" t="s">
        <v>50</v>
      </c>
      <c r="L530" s="226">
        <v>3</v>
      </c>
      <c r="M530" s="406">
        <v>3</v>
      </c>
    </row>
    <row r="531" spans="1:13" x14ac:dyDescent="0.25">
      <c r="A531" s="226" t="s">
        <v>45</v>
      </c>
      <c r="B531" s="405">
        <v>43103</v>
      </c>
      <c r="C531" s="226" t="s">
        <v>327</v>
      </c>
      <c r="D531" s="226" t="s">
        <v>185</v>
      </c>
      <c r="E531" s="226">
        <v>20180103003</v>
      </c>
      <c r="F531" s="226" t="s">
        <v>63</v>
      </c>
      <c r="G531" s="226" t="s">
        <v>332</v>
      </c>
      <c r="H531" s="226" t="s">
        <v>205</v>
      </c>
      <c r="I531" s="226" t="s">
        <v>336</v>
      </c>
      <c r="J531" s="405">
        <v>43105</v>
      </c>
      <c r="K531" s="226" t="s">
        <v>50</v>
      </c>
      <c r="L531" s="226">
        <v>1</v>
      </c>
      <c r="M531" s="406">
        <v>1</v>
      </c>
    </row>
    <row r="532" spans="1:13" x14ac:dyDescent="0.25">
      <c r="A532" s="226" t="s">
        <v>45</v>
      </c>
      <c r="B532" s="405">
        <v>43103</v>
      </c>
      <c r="C532" s="226" t="s">
        <v>327</v>
      </c>
      <c r="D532" s="226" t="s">
        <v>185</v>
      </c>
      <c r="E532" s="226">
        <v>20180206009</v>
      </c>
      <c r="F532" s="226" t="s">
        <v>63</v>
      </c>
      <c r="G532" s="226" t="s">
        <v>332</v>
      </c>
      <c r="H532" s="226" t="s">
        <v>205</v>
      </c>
      <c r="I532" s="226" t="s">
        <v>336</v>
      </c>
      <c r="J532" s="405">
        <v>43138</v>
      </c>
      <c r="K532" s="226" t="s">
        <v>50</v>
      </c>
      <c r="L532" s="226">
        <v>1</v>
      </c>
      <c r="M532" s="406">
        <v>1</v>
      </c>
    </row>
    <row r="533" spans="1:13" x14ac:dyDescent="0.25">
      <c r="A533" s="226" t="s">
        <v>45</v>
      </c>
      <c r="B533" s="405">
        <v>43103</v>
      </c>
      <c r="C533" s="226" t="s">
        <v>32</v>
      </c>
      <c r="D533" s="226" t="s">
        <v>33</v>
      </c>
      <c r="E533" s="226" t="s">
        <v>393</v>
      </c>
      <c r="F533" s="226" t="s">
        <v>63</v>
      </c>
      <c r="G533" s="226" t="s">
        <v>168</v>
      </c>
      <c r="H533" s="226" t="s">
        <v>191</v>
      </c>
      <c r="I533" s="226" t="s">
        <v>31</v>
      </c>
      <c r="J533" s="405">
        <v>43105</v>
      </c>
      <c r="K533" s="226" t="s">
        <v>38</v>
      </c>
      <c r="L533" s="226">
        <v>2</v>
      </c>
      <c r="M533" s="406">
        <v>2</v>
      </c>
    </row>
    <row r="534" spans="1:13" x14ac:dyDescent="0.25">
      <c r="A534" s="226" t="s">
        <v>45</v>
      </c>
      <c r="B534" s="405">
        <v>43103</v>
      </c>
      <c r="C534" s="226" t="s">
        <v>32</v>
      </c>
      <c r="D534" s="226" t="s">
        <v>33</v>
      </c>
      <c r="E534" s="226" t="s">
        <v>393</v>
      </c>
      <c r="F534" s="226" t="s">
        <v>63</v>
      </c>
      <c r="G534" s="226" t="s">
        <v>64</v>
      </c>
      <c r="H534" s="226" t="s">
        <v>191</v>
      </c>
      <c r="I534" s="226" t="s">
        <v>31</v>
      </c>
      <c r="J534" s="405">
        <v>43105</v>
      </c>
      <c r="K534" s="226" t="s">
        <v>38</v>
      </c>
      <c r="L534" s="226">
        <v>5</v>
      </c>
      <c r="M534" s="406">
        <v>5</v>
      </c>
    </row>
    <row r="535" spans="1:13" x14ac:dyDescent="0.25">
      <c r="A535" s="226" t="s">
        <v>45</v>
      </c>
      <c r="B535" s="405">
        <v>43103</v>
      </c>
      <c r="C535" s="226" t="s">
        <v>32</v>
      </c>
      <c r="D535" s="226" t="s">
        <v>33</v>
      </c>
      <c r="E535" s="226" t="s">
        <v>368</v>
      </c>
      <c r="F535" s="226" t="s">
        <v>63</v>
      </c>
      <c r="G535" s="226" t="s">
        <v>64</v>
      </c>
      <c r="H535" s="226" t="s">
        <v>300</v>
      </c>
      <c r="I535" s="226" t="s">
        <v>367</v>
      </c>
      <c r="J535" s="405">
        <v>43105</v>
      </c>
      <c r="K535" s="226" t="s">
        <v>38</v>
      </c>
      <c r="L535" s="226">
        <v>1</v>
      </c>
      <c r="M535" s="406">
        <v>1</v>
      </c>
    </row>
    <row r="536" spans="1:13" x14ac:dyDescent="0.25">
      <c r="A536" s="226" t="s">
        <v>45</v>
      </c>
      <c r="B536" s="405">
        <v>43103</v>
      </c>
      <c r="C536" s="226" t="s">
        <v>32</v>
      </c>
      <c r="D536" s="226" t="s">
        <v>33</v>
      </c>
      <c r="E536" s="226" t="s">
        <v>368</v>
      </c>
      <c r="F536" s="226" t="s">
        <v>63</v>
      </c>
      <c r="G536" s="226" t="s">
        <v>319</v>
      </c>
      <c r="H536" s="226" t="s">
        <v>300</v>
      </c>
      <c r="I536" s="226" t="s">
        <v>369</v>
      </c>
      <c r="J536" s="405">
        <v>43105</v>
      </c>
      <c r="K536" s="226" t="s">
        <v>38</v>
      </c>
      <c r="L536" s="226">
        <v>1</v>
      </c>
      <c r="M536" s="406">
        <v>1</v>
      </c>
    </row>
    <row r="537" spans="1:13" x14ac:dyDescent="0.25">
      <c r="A537" s="226" t="s">
        <v>45</v>
      </c>
      <c r="B537" s="405">
        <v>43103</v>
      </c>
      <c r="C537" s="226" t="s">
        <v>418</v>
      </c>
      <c r="D537" s="226" t="s">
        <v>33</v>
      </c>
      <c r="E537" s="226" t="s">
        <v>423</v>
      </c>
      <c r="F537" s="226" t="s">
        <v>177</v>
      </c>
      <c r="G537" s="226" t="s">
        <v>178</v>
      </c>
      <c r="H537" s="226" t="s">
        <v>37</v>
      </c>
      <c r="I537" s="226" t="s">
        <v>31</v>
      </c>
      <c r="J537" s="405">
        <v>43108</v>
      </c>
      <c r="K537" s="226" t="s">
        <v>38</v>
      </c>
      <c r="L537" s="226">
        <v>2</v>
      </c>
      <c r="M537" s="406">
        <v>2</v>
      </c>
    </row>
    <row r="538" spans="1:13" x14ac:dyDescent="0.25">
      <c r="A538" s="226" t="s">
        <v>45</v>
      </c>
      <c r="B538" s="405">
        <v>43103</v>
      </c>
      <c r="C538" s="226" t="s">
        <v>508</v>
      </c>
      <c r="D538" s="226" t="s">
        <v>33</v>
      </c>
      <c r="E538" s="226" t="s">
        <v>510</v>
      </c>
      <c r="F538" s="226" t="s">
        <v>40</v>
      </c>
      <c r="G538" s="226" t="s">
        <v>511</v>
      </c>
      <c r="H538" s="226" t="s">
        <v>77</v>
      </c>
      <c r="I538" s="226" t="s">
        <v>122</v>
      </c>
      <c r="J538" s="405">
        <v>43107</v>
      </c>
      <c r="K538" s="226" t="s">
        <v>86</v>
      </c>
      <c r="L538" s="226">
        <v>0.625</v>
      </c>
      <c r="M538" s="406">
        <v>0.625</v>
      </c>
    </row>
    <row r="539" spans="1:13" x14ac:dyDescent="0.25">
      <c r="A539" s="226" t="s">
        <v>45</v>
      </c>
      <c r="B539" s="405">
        <v>43104</v>
      </c>
      <c r="C539" s="226" t="s">
        <v>189</v>
      </c>
      <c r="D539" s="226" t="s">
        <v>33</v>
      </c>
      <c r="E539" s="226" t="s">
        <v>45</v>
      </c>
      <c r="F539" s="226" t="s">
        <v>63</v>
      </c>
      <c r="G539" s="226" t="s">
        <v>87</v>
      </c>
      <c r="H539" s="226" t="s">
        <v>191</v>
      </c>
      <c r="I539" s="226" t="s">
        <v>111</v>
      </c>
      <c r="J539" s="405">
        <v>43105</v>
      </c>
      <c r="K539" s="226" t="s">
        <v>86</v>
      </c>
      <c r="L539" s="226">
        <v>0.01</v>
      </c>
      <c r="M539" s="406">
        <v>0.01</v>
      </c>
    </row>
    <row r="540" spans="1:13" x14ac:dyDescent="0.25">
      <c r="A540" s="226" t="s">
        <v>45</v>
      </c>
      <c r="B540" s="405">
        <v>43104</v>
      </c>
      <c r="C540" s="226" t="s">
        <v>262</v>
      </c>
      <c r="D540" s="226" t="s">
        <v>33</v>
      </c>
      <c r="E540" s="226" t="s">
        <v>45</v>
      </c>
      <c r="F540" s="226" t="s">
        <v>63</v>
      </c>
      <c r="G540" s="226" t="s">
        <v>187</v>
      </c>
      <c r="H540" s="226" t="s">
        <v>37</v>
      </c>
      <c r="I540" s="226" t="s">
        <v>111</v>
      </c>
      <c r="J540" s="405">
        <v>43104</v>
      </c>
      <c r="K540" s="226" t="s">
        <v>50</v>
      </c>
      <c r="L540" s="226">
        <v>0.05</v>
      </c>
      <c r="M540" s="406">
        <v>0.05</v>
      </c>
    </row>
    <row r="541" spans="1:13" x14ac:dyDescent="0.25">
      <c r="A541" s="226" t="s">
        <v>45</v>
      </c>
      <c r="B541" s="405">
        <v>43104</v>
      </c>
      <c r="C541" s="226" t="s">
        <v>316</v>
      </c>
      <c r="D541" s="226" t="s">
        <v>33</v>
      </c>
      <c r="E541" s="226">
        <v>180104001</v>
      </c>
      <c r="F541" s="226" t="s">
        <v>63</v>
      </c>
      <c r="G541" s="226" t="s">
        <v>286</v>
      </c>
      <c r="H541" s="226" t="s">
        <v>37</v>
      </c>
      <c r="I541" s="226" t="s">
        <v>31</v>
      </c>
      <c r="J541" s="405">
        <v>43104</v>
      </c>
      <c r="K541" s="226" t="s">
        <v>38</v>
      </c>
      <c r="L541" s="226">
        <v>2</v>
      </c>
      <c r="M541" s="406">
        <v>2</v>
      </c>
    </row>
    <row r="542" spans="1:13" x14ac:dyDescent="0.25">
      <c r="A542" s="226" t="s">
        <v>45</v>
      </c>
      <c r="B542" s="405">
        <v>43104</v>
      </c>
      <c r="C542" s="226" t="s">
        <v>327</v>
      </c>
      <c r="D542" s="226" t="s">
        <v>33</v>
      </c>
      <c r="E542" s="226">
        <v>20180104003</v>
      </c>
      <c r="F542" s="226" t="s">
        <v>63</v>
      </c>
      <c r="G542" s="226" t="s">
        <v>213</v>
      </c>
      <c r="H542" s="226" t="s">
        <v>65</v>
      </c>
      <c r="I542" s="226" t="s">
        <v>31</v>
      </c>
      <c r="J542" s="405">
        <v>43105</v>
      </c>
      <c r="K542" s="226" t="s">
        <v>50</v>
      </c>
      <c r="L542" s="226">
        <v>1</v>
      </c>
      <c r="M542" s="406">
        <v>1</v>
      </c>
    </row>
    <row r="543" spans="1:13" x14ac:dyDescent="0.25">
      <c r="A543" s="226" t="s">
        <v>45</v>
      </c>
      <c r="B543" s="405">
        <v>43104</v>
      </c>
      <c r="C543" s="226" t="s">
        <v>327</v>
      </c>
      <c r="D543" s="226" t="s">
        <v>33</v>
      </c>
      <c r="E543" s="226">
        <v>20180104003</v>
      </c>
      <c r="F543" s="226" t="s">
        <v>63</v>
      </c>
      <c r="G543" s="226" t="s">
        <v>213</v>
      </c>
      <c r="H543" s="226" t="s">
        <v>65</v>
      </c>
      <c r="I543" s="226" t="s">
        <v>31</v>
      </c>
      <c r="J543" s="405">
        <v>43106</v>
      </c>
      <c r="K543" s="226" t="s">
        <v>50</v>
      </c>
      <c r="L543" s="226">
        <v>1</v>
      </c>
      <c r="M543" s="406">
        <v>1</v>
      </c>
    </row>
    <row r="544" spans="1:13" x14ac:dyDescent="0.25">
      <c r="A544" s="226" t="s">
        <v>45</v>
      </c>
      <c r="B544" s="405">
        <v>43104</v>
      </c>
      <c r="C544" s="226" t="s">
        <v>327</v>
      </c>
      <c r="D544" s="226" t="s">
        <v>33</v>
      </c>
      <c r="E544" s="226">
        <v>20180104003</v>
      </c>
      <c r="F544" s="226" t="s">
        <v>63</v>
      </c>
      <c r="G544" s="226" t="s">
        <v>286</v>
      </c>
      <c r="H544" s="226" t="s">
        <v>191</v>
      </c>
      <c r="I544" s="226" t="s">
        <v>31</v>
      </c>
      <c r="J544" s="405">
        <v>43111</v>
      </c>
      <c r="K544" s="226" t="s">
        <v>50</v>
      </c>
      <c r="L544" s="226">
        <v>1</v>
      </c>
      <c r="M544" s="406">
        <v>1</v>
      </c>
    </row>
    <row r="545" spans="1:13" x14ac:dyDescent="0.25">
      <c r="A545" s="226" t="s">
        <v>45</v>
      </c>
      <c r="B545" s="405">
        <v>43104</v>
      </c>
      <c r="C545" s="226" t="s">
        <v>327</v>
      </c>
      <c r="D545" s="226" t="s">
        <v>33</v>
      </c>
      <c r="E545" s="226">
        <v>20180105002</v>
      </c>
      <c r="F545" s="226" t="s">
        <v>63</v>
      </c>
      <c r="G545" s="226" t="s">
        <v>96</v>
      </c>
      <c r="H545" s="226" t="s">
        <v>37</v>
      </c>
      <c r="I545" s="226" t="s">
        <v>31</v>
      </c>
      <c r="J545" s="405">
        <v>43106</v>
      </c>
      <c r="K545" s="226" t="s">
        <v>50</v>
      </c>
      <c r="L545" s="226">
        <v>2.4500000000000002</v>
      </c>
      <c r="M545" s="406">
        <v>2.4500000000000002</v>
      </c>
    </row>
    <row r="546" spans="1:13" x14ac:dyDescent="0.25">
      <c r="A546" s="226" t="s">
        <v>45</v>
      </c>
      <c r="B546" s="405">
        <v>43104</v>
      </c>
      <c r="C546" s="226" t="s">
        <v>327</v>
      </c>
      <c r="D546" s="226" t="s">
        <v>33</v>
      </c>
      <c r="E546" s="226" t="s">
        <v>356</v>
      </c>
      <c r="F546" s="226" t="s">
        <v>63</v>
      </c>
      <c r="G546" s="226" t="s">
        <v>96</v>
      </c>
      <c r="H546" s="226" t="s">
        <v>37</v>
      </c>
      <c r="I546" s="226" t="s">
        <v>31</v>
      </c>
      <c r="J546" s="405">
        <v>43106</v>
      </c>
      <c r="K546" s="226" t="s">
        <v>50</v>
      </c>
      <c r="L546" s="226">
        <v>2.0499999999999998</v>
      </c>
      <c r="M546" s="406">
        <v>2.0499999999999998</v>
      </c>
    </row>
    <row r="547" spans="1:13" x14ac:dyDescent="0.25">
      <c r="A547" s="226" t="s">
        <v>45</v>
      </c>
      <c r="B547" s="405">
        <v>43104</v>
      </c>
      <c r="C547" s="226" t="s">
        <v>327</v>
      </c>
      <c r="D547" s="226" t="s">
        <v>33</v>
      </c>
      <c r="E547" s="226" t="s">
        <v>111</v>
      </c>
      <c r="F547" s="226" t="s">
        <v>63</v>
      </c>
      <c r="G547" s="226" t="s">
        <v>214</v>
      </c>
      <c r="H547" s="226" t="s">
        <v>37</v>
      </c>
      <c r="I547" s="226" t="s">
        <v>111</v>
      </c>
      <c r="J547" s="405">
        <v>43104</v>
      </c>
      <c r="K547" s="226" t="s">
        <v>50</v>
      </c>
      <c r="L547" s="226">
        <v>1.4999999999999999E-2</v>
      </c>
      <c r="M547" s="406">
        <v>1.4999999999999999E-2</v>
      </c>
    </row>
    <row r="548" spans="1:13" x14ac:dyDescent="0.25">
      <c r="A548" s="226" t="s">
        <v>45</v>
      </c>
      <c r="B548" s="405">
        <v>43104</v>
      </c>
      <c r="C548" s="226" t="s">
        <v>418</v>
      </c>
      <c r="D548" s="226" t="s">
        <v>33</v>
      </c>
      <c r="E548" s="226" t="s">
        <v>424</v>
      </c>
      <c r="F548" s="226" t="s">
        <v>63</v>
      </c>
      <c r="G548" s="226" t="s">
        <v>422</v>
      </c>
      <c r="H548" s="226" t="s">
        <v>37</v>
      </c>
      <c r="I548" s="226" t="s">
        <v>31</v>
      </c>
      <c r="J548" s="405">
        <v>43108</v>
      </c>
      <c r="K548" s="226" t="s">
        <v>38</v>
      </c>
      <c r="L548" s="226">
        <v>10.5</v>
      </c>
      <c r="M548" s="406">
        <v>10.5</v>
      </c>
    </row>
    <row r="549" spans="1:13" x14ac:dyDescent="0.25">
      <c r="A549" s="226" t="s">
        <v>45</v>
      </c>
      <c r="B549" s="405">
        <v>43104</v>
      </c>
      <c r="C549" s="226" t="s">
        <v>435</v>
      </c>
      <c r="D549" s="226" t="s">
        <v>33</v>
      </c>
      <c r="E549" s="226" t="s">
        <v>450</v>
      </c>
      <c r="F549" s="226" t="s">
        <v>63</v>
      </c>
      <c r="G549" s="226" t="s">
        <v>451</v>
      </c>
      <c r="H549" s="226" t="s">
        <v>65</v>
      </c>
      <c r="I549" s="226" t="s">
        <v>31</v>
      </c>
      <c r="J549" s="405">
        <v>43106</v>
      </c>
      <c r="K549" s="226" t="s">
        <v>38</v>
      </c>
      <c r="L549" s="226">
        <v>0.05</v>
      </c>
      <c r="M549" s="406">
        <v>0.05</v>
      </c>
    </row>
    <row r="550" spans="1:13" x14ac:dyDescent="0.25">
      <c r="A550" s="226" t="s">
        <v>45</v>
      </c>
      <c r="B550" s="405">
        <v>43104</v>
      </c>
      <c r="C550" s="226" t="s">
        <v>435</v>
      </c>
      <c r="D550" s="226" t="s">
        <v>33</v>
      </c>
      <c r="E550" s="226" t="s">
        <v>450</v>
      </c>
      <c r="F550" s="226" t="s">
        <v>63</v>
      </c>
      <c r="G550" s="226" t="s">
        <v>451</v>
      </c>
      <c r="H550" s="226" t="s">
        <v>37</v>
      </c>
      <c r="I550" s="226" t="s">
        <v>31</v>
      </c>
      <c r="J550" s="405">
        <v>43106</v>
      </c>
      <c r="K550" s="226" t="s">
        <v>38</v>
      </c>
      <c r="L550" s="226">
        <v>2.5</v>
      </c>
      <c r="M550" s="406">
        <v>2.5</v>
      </c>
    </row>
    <row r="551" spans="1:13" x14ac:dyDescent="0.25">
      <c r="A551" s="226" t="s">
        <v>45</v>
      </c>
      <c r="B551" s="405">
        <v>43104</v>
      </c>
      <c r="C551" s="226" t="s">
        <v>508</v>
      </c>
      <c r="D551" s="226" t="s">
        <v>33</v>
      </c>
      <c r="E551" s="226" t="s">
        <v>517</v>
      </c>
      <c r="F551" s="226" t="s">
        <v>78</v>
      </c>
      <c r="G551" s="226" t="s">
        <v>79</v>
      </c>
      <c r="H551" s="226" t="s">
        <v>37</v>
      </c>
      <c r="I551" s="226" t="s">
        <v>3734</v>
      </c>
      <c r="J551" s="405">
        <v>43128</v>
      </c>
      <c r="K551" s="226" t="s">
        <v>86</v>
      </c>
      <c r="L551" s="226">
        <v>15</v>
      </c>
      <c r="M551" s="406">
        <v>15</v>
      </c>
    </row>
    <row r="552" spans="1:13" x14ac:dyDescent="0.25">
      <c r="A552" s="226" t="s">
        <v>45</v>
      </c>
      <c r="B552" s="405">
        <v>43104</v>
      </c>
      <c r="C552" s="226" t="s">
        <v>508</v>
      </c>
      <c r="D552" s="226" t="s">
        <v>33</v>
      </c>
      <c r="E552" s="226" t="s">
        <v>517</v>
      </c>
      <c r="F552" s="226" t="s">
        <v>78</v>
      </c>
      <c r="G552" s="226" t="s">
        <v>79</v>
      </c>
      <c r="H552" s="226" t="s">
        <v>37</v>
      </c>
      <c r="I552" s="226" t="s">
        <v>3734</v>
      </c>
      <c r="J552" s="405">
        <v>43130</v>
      </c>
      <c r="K552" s="226" t="s">
        <v>86</v>
      </c>
      <c r="L552" s="226">
        <v>9</v>
      </c>
      <c r="M552" s="406">
        <v>9</v>
      </c>
    </row>
    <row r="553" spans="1:13" x14ac:dyDescent="0.25">
      <c r="A553" s="226" t="s">
        <v>45</v>
      </c>
      <c r="B553" s="405">
        <v>43104</v>
      </c>
      <c r="C553" s="226" t="s">
        <v>508</v>
      </c>
      <c r="D553" s="226" t="s">
        <v>33</v>
      </c>
      <c r="E553" s="226" t="s">
        <v>512</v>
      </c>
      <c r="F553" s="226" t="s">
        <v>40</v>
      </c>
      <c r="G553" s="226" t="s">
        <v>96</v>
      </c>
      <c r="H553" s="226" t="s">
        <v>205</v>
      </c>
      <c r="I553" s="226" t="s">
        <v>204</v>
      </c>
      <c r="J553" s="405">
        <v>43104</v>
      </c>
      <c r="K553" s="226" t="s">
        <v>86</v>
      </c>
      <c r="L553" s="226">
        <v>0.125</v>
      </c>
      <c r="M553" s="406">
        <v>0.125</v>
      </c>
    </row>
    <row r="554" spans="1:13" x14ac:dyDescent="0.25">
      <c r="A554" s="226" t="s">
        <v>45</v>
      </c>
      <c r="B554" s="405">
        <v>43104</v>
      </c>
      <c r="C554" s="226" t="s">
        <v>508</v>
      </c>
      <c r="D554" s="226" t="s">
        <v>33</v>
      </c>
      <c r="E554" s="226" t="s">
        <v>111</v>
      </c>
      <c r="F554" s="226" t="s">
        <v>63</v>
      </c>
      <c r="G554" s="226" t="s">
        <v>64</v>
      </c>
      <c r="H554" s="226" t="s">
        <v>300</v>
      </c>
      <c r="I554" s="226" t="s">
        <v>31</v>
      </c>
      <c r="J554" s="405">
        <v>43112</v>
      </c>
      <c r="K554" s="226" t="s">
        <v>86</v>
      </c>
      <c r="L554" s="226">
        <v>2.5000000000000001E-2</v>
      </c>
      <c r="M554" s="406">
        <v>2.5000000000000001E-2</v>
      </c>
    </row>
    <row r="555" spans="1:13" x14ac:dyDescent="0.25">
      <c r="A555" s="226" t="s">
        <v>45</v>
      </c>
      <c r="B555" s="405">
        <v>43105</v>
      </c>
      <c r="C555" s="226" t="s">
        <v>110</v>
      </c>
      <c r="D555" s="226" t="s">
        <v>33</v>
      </c>
      <c r="E555" s="226" t="s">
        <v>45</v>
      </c>
      <c r="F555" s="226" t="s">
        <v>63</v>
      </c>
      <c r="G555" s="226" t="s">
        <v>96</v>
      </c>
      <c r="H555" s="226" t="s">
        <v>37</v>
      </c>
      <c r="I555" s="226" t="s">
        <v>111</v>
      </c>
      <c r="J555" s="405">
        <v>43106</v>
      </c>
      <c r="K555" s="226" t="s">
        <v>106</v>
      </c>
      <c r="L555" s="226">
        <v>7.4999999999999997E-2</v>
      </c>
      <c r="M555" s="406">
        <v>7.4999999999999997E-2</v>
      </c>
    </row>
    <row r="556" spans="1:13" x14ac:dyDescent="0.25">
      <c r="A556" s="226" t="s">
        <v>45</v>
      </c>
      <c r="B556" s="405">
        <v>43105</v>
      </c>
      <c r="C556" s="226" t="s">
        <v>120</v>
      </c>
      <c r="D556" s="226" t="s">
        <v>33</v>
      </c>
      <c r="E556" s="226" t="s">
        <v>123</v>
      </c>
      <c r="F556" s="226" t="s">
        <v>40</v>
      </c>
      <c r="G556" s="226" t="s">
        <v>124</v>
      </c>
      <c r="H556" s="226" t="s">
        <v>77</v>
      </c>
      <c r="I556" s="226" t="s">
        <v>122</v>
      </c>
      <c r="J556" s="405">
        <v>43106</v>
      </c>
      <c r="K556" s="226" t="s">
        <v>38</v>
      </c>
      <c r="L556" s="226">
        <v>0.45</v>
      </c>
      <c r="M556" s="406">
        <v>0.45</v>
      </c>
    </row>
    <row r="557" spans="1:13" x14ac:dyDescent="0.25">
      <c r="A557" s="226" t="s">
        <v>45</v>
      </c>
      <c r="B557" s="405">
        <v>43105</v>
      </c>
      <c r="C557" s="226" t="s">
        <v>275</v>
      </c>
      <c r="D557" s="226" t="s">
        <v>33</v>
      </c>
      <c r="E557" s="226">
        <v>4600033477</v>
      </c>
      <c r="F557" s="226" t="s">
        <v>63</v>
      </c>
      <c r="G557" s="226" t="s">
        <v>281</v>
      </c>
      <c r="H557" s="226" t="s">
        <v>37</v>
      </c>
      <c r="I557" s="226" t="s">
        <v>279</v>
      </c>
      <c r="J557" s="405">
        <v>43106</v>
      </c>
      <c r="K557" s="226" t="s">
        <v>50</v>
      </c>
      <c r="L557" s="226">
        <v>20</v>
      </c>
      <c r="M557" s="406">
        <v>20</v>
      </c>
    </row>
    <row r="558" spans="1:13" x14ac:dyDescent="0.25">
      <c r="A558" s="226" t="s">
        <v>45</v>
      </c>
      <c r="B558" s="405">
        <v>43105</v>
      </c>
      <c r="C558" s="226" t="s">
        <v>316</v>
      </c>
      <c r="D558" s="226" t="s">
        <v>33</v>
      </c>
      <c r="E558" s="226">
        <v>180105008</v>
      </c>
      <c r="F558" s="226" t="s">
        <v>63</v>
      </c>
      <c r="G558" s="226" t="s">
        <v>96</v>
      </c>
      <c r="H558" s="226" t="s">
        <v>37</v>
      </c>
      <c r="I558" s="226" t="s">
        <v>31</v>
      </c>
      <c r="J558" s="405">
        <v>43108</v>
      </c>
      <c r="K558" s="226" t="s">
        <v>38</v>
      </c>
      <c r="L558" s="226">
        <v>7.5</v>
      </c>
      <c r="M558" s="406">
        <v>7.5</v>
      </c>
    </row>
    <row r="559" spans="1:13" x14ac:dyDescent="0.25">
      <c r="A559" s="226" t="s">
        <v>45</v>
      </c>
      <c r="B559" s="405">
        <v>43105</v>
      </c>
      <c r="C559" s="226" t="s">
        <v>327</v>
      </c>
      <c r="D559" s="226" t="s">
        <v>185</v>
      </c>
      <c r="E559" s="226">
        <v>20180105002</v>
      </c>
      <c r="F559" s="226" t="s">
        <v>63</v>
      </c>
      <c r="G559" s="226" t="s">
        <v>330</v>
      </c>
      <c r="H559" s="226" t="s">
        <v>37</v>
      </c>
      <c r="I559" s="226" t="s">
        <v>31</v>
      </c>
      <c r="J559" s="405">
        <v>43108</v>
      </c>
      <c r="K559" s="226" t="s">
        <v>50</v>
      </c>
      <c r="L559" s="226">
        <v>1</v>
      </c>
      <c r="M559" s="406">
        <v>1</v>
      </c>
    </row>
    <row r="560" spans="1:13" x14ac:dyDescent="0.25">
      <c r="A560" s="226" t="s">
        <v>45</v>
      </c>
      <c r="B560" s="405">
        <v>43105</v>
      </c>
      <c r="C560" s="226" t="s">
        <v>327</v>
      </c>
      <c r="D560" s="226" t="s">
        <v>185</v>
      </c>
      <c r="E560" s="226">
        <v>20180105002</v>
      </c>
      <c r="F560" s="226" t="s">
        <v>63</v>
      </c>
      <c r="G560" s="226" t="s">
        <v>341</v>
      </c>
      <c r="H560" s="226" t="s">
        <v>239</v>
      </c>
      <c r="I560" s="226" t="s">
        <v>340</v>
      </c>
      <c r="J560" s="405">
        <v>43108</v>
      </c>
      <c r="K560" s="226" t="s">
        <v>50</v>
      </c>
      <c r="L560" s="226">
        <v>2</v>
      </c>
      <c r="M560" s="406">
        <v>2</v>
      </c>
    </row>
    <row r="561" spans="1:13" x14ac:dyDescent="0.25">
      <c r="A561" s="226" t="s">
        <v>45</v>
      </c>
      <c r="B561" s="405">
        <v>43105</v>
      </c>
      <c r="C561" s="226" t="s">
        <v>327</v>
      </c>
      <c r="D561" s="226" t="s">
        <v>185</v>
      </c>
      <c r="E561" s="226">
        <v>20180105002</v>
      </c>
      <c r="F561" s="226" t="s">
        <v>63</v>
      </c>
      <c r="G561" s="226" t="s">
        <v>341</v>
      </c>
      <c r="H561" s="226" t="s">
        <v>239</v>
      </c>
      <c r="I561" s="226" t="s">
        <v>340</v>
      </c>
      <c r="J561" s="405">
        <v>43117</v>
      </c>
      <c r="K561" s="226" t="s">
        <v>50</v>
      </c>
      <c r="L561" s="226">
        <v>3</v>
      </c>
      <c r="M561" s="406">
        <v>3</v>
      </c>
    </row>
    <row r="562" spans="1:13" x14ac:dyDescent="0.25">
      <c r="A562" s="226" t="s">
        <v>45</v>
      </c>
      <c r="B562" s="405">
        <v>43105</v>
      </c>
      <c r="C562" s="226" t="s">
        <v>327</v>
      </c>
      <c r="D562" s="226" t="s">
        <v>185</v>
      </c>
      <c r="E562" s="226">
        <v>20180105002</v>
      </c>
      <c r="F562" s="226" t="s">
        <v>63</v>
      </c>
      <c r="G562" s="226" t="s">
        <v>332</v>
      </c>
      <c r="H562" s="226" t="s">
        <v>300</v>
      </c>
      <c r="I562" s="226" t="s">
        <v>331</v>
      </c>
      <c r="J562" s="405">
        <v>43105</v>
      </c>
      <c r="K562" s="226" t="s">
        <v>50</v>
      </c>
      <c r="L562" s="226">
        <v>1</v>
      </c>
      <c r="M562" s="406">
        <v>1</v>
      </c>
    </row>
    <row r="563" spans="1:13" x14ac:dyDescent="0.25">
      <c r="A563" s="226" t="s">
        <v>45</v>
      </c>
      <c r="B563" s="405">
        <v>43105</v>
      </c>
      <c r="C563" s="226" t="s">
        <v>418</v>
      </c>
      <c r="D563" s="226" t="s">
        <v>33</v>
      </c>
      <c r="E563" s="226" t="s">
        <v>425</v>
      </c>
      <c r="F563" s="226" t="s">
        <v>63</v>
      </c>
      <c r="G563" s="226" t="s">
        <v>422</v>
      </c>
      <c r="H563" s="226" t="s">
        <v>37</v>
      </c>
      <c r="I563" s="226" t="s">
        <v>31</v>
      </c>
      <c r="J563" s="405">
        <v>43108</v>
      </c>
      <c r="K563" s="226" t="s">
        <v>38</v>
      </c>
      <c r="L563" s="226">
        <v>20.25</v>
      </c>
      <c r="M563" s="406">
        <v>20.25</v>
      </c>
    </row>
    <row r="564" spans="1:13" x14ac:dyDescent="0.25">
      <c r="A564" s="226" t="s">
        <v>45</v>
      </c>
      <c r="B564" s="405">
        <v>43105</v>
      </c>
      <c r="C564" s="226" t="s">
        <v>480</v>
      </c>
      <c r="D564" s="226" t="s">
        <v>33</v>
      </c>
      <c r="E564" s="226">
        <v>3000037471</v>
      </c>
      <c r="F564" s="226" t="s">
        <v>177</v>
      </c>
      <c r="G564" s="226" t="s">
        <v>429</v>
      </c>
      <c r="H564" s="226" t="s">
        <v>37</v>
      </c>
      <c r="I564" s="226" t="s">
        <v>31</v>
      </c>
      <c r="J564" s="405">
        <v>43107</v>
      </c>
      <c r="K564" s="226" t="s">
        <v>86</v>
      </c>
      <c r="L564" s="226">
        <v>6</v>
      </c>
      <c r="M564" s="406">
        <v>6</v>
      </c>
    </row>
    <row r="565" spans="1:13" x14ac:dyDescent="0.25">
      <c r="A565" s="226" t="s">
        <v>45</v>
      </c>
      <c r="B565" s="405">
        <v>43106</v>
      </c>
      <c r="C565" s="226" t="s">
        <v>195</v>
      </c>
      <c r="D565" s="226" t="s">
        <v>33</v>
      </c>
      <c r="E565" s="226" t="s">
        <v>45</v>
      </c>
      <c r="F565" s="226" t="s">
        <v>63</v>
      </c>
      <c r="G565" s="226" t="s">
        <v>197</v>
      </c>
      <c r="H565" s="226" t="s">
        <v>37</v>
      </c>
      <c r="I565" s="226" t="s">
        <v>111</v>
      </c>
      <c r="J565" s="405">
        <v>43106</v>
      </c>
      <c r="K565" s="226" t="s">
        <v>86</v>
      </c>
      <c r="L565" s="226">
        <v>1E-3</v>
      </c>
      <c r="M565" s="406">
        <v>1E-3</v>
      </c>
    </row>
    <row r="566" spans="1:13" x14ac:dyDescent="0.25">
      <c r="A566" s="226" t="s">
        <v>45</v>
      </c>
      <c r="B566" s="405">
        <v>43106</v>
      </c>
      <c r="C566" s="226" t="s">
        <v>234</v>
      </c>
      <c r="D566" s="226" t="s">
        <v>33</v>
      </c>
      <c r="E566" s="226" t="s">
        <v>237</v>
      </c>
      <c r="F566" s="226" t="s">
        <v>63</v>
      </c>
      <c r="G566" s="226" t="s">
        <v>238</v>
      </c>
      <c r="H566" s="226" t="s">
        <v>239</v>
      </c>
      <c r="I566" s="226" t="s">
        <v>236</v>
      </c>
      <c r="J566" s="405">
        <v>43108</v>
      </c>
      <c r="K566" s="226" t="s">
        <v>50</v>
      </c>
      <c r="L566" s="226">
        <v>3.5</v>
      </c>
      <c r="M566" s="406">
        <v>3.5</v>
      </c>
    </row>
    <row r="567" spans="1:13" x14ac:dyDescent="0.25">
      <c r="A567" s="226" t="s">
        <v>45</v>
      </c>
      <c r="B567" s="405">
        <v>43106</v>
      </c>
      <c r="C567" s="226" t="s">
        <v>275</v>
      </c>
      <c r="D567" s="226" t="s">
        <v>33</v>
      </c>
      <c r="E567" s="226">
        <v>4600033477</v>
      </c>
      <c r="F567" s="226" t="s">
        <v>63</v>
      </c>
      <c r="G567" s="226" t="s">
        <v>64</v>
      </c>
      <c r="H567" s="226" t="s">
        <v>37</v>
      </c>
      <c r="I567" s="226" t="s">
        <v>279</v>
      </c>
      <c r="J567" s="405">
        <v>43108</v>
      </c>
      <c r="K567" s="226" t="s">
        <v>50</v>
      </c>
      <c r="L567" s="226">
        <v>30</v>
      </c>
      <c r="M567" s="406">
        <v>30</v>
      </c>
    </row>
    <row r="568" spans="1:13" x14ac:dyDescent="0.25">
      <c r="A568" s="226" t="s">
        <v>45</v>
      </c>
      <c r="B568" s="405">
        <v>43106</v>
      </c>
      <c r="C568" s="226" t="s">
        <v>275</v>
      </c>
      <c r="D568" s="226" t="s">
        <v>33</v>
      </c>
      <c r="E568" s="226">
        <v>4600033477</v>
      </c>
      <c r="F568" s="226" t="s">
        <v>63</v>
      </c>
      <c r="G568" s="226" t="s">
        <v>286</v>
      </c>
      <c r="H568" s="226" t="s">
        <v>37</v>
      </c>
      <c r="I568" s="226" t="s">
        <v>31</v>
      </c>
      <c r="J568" s="405">
        <v>43106</v>
      </c>
      <c r="K568" s="226" t="s">
        <v>50</v>
      </c>
      <c r="L568" s="226">
        <v>10</v>
      </c>
      <c r="M568" s="406">
        <v>10</v>
      </c>
    </row>
    <row r="569" spans="1:13" x14ac:dyDescent="0.25">
      <c r="A569" s="226" t="s">
        <v>45</v>
      </c>
      <c r="B569" s="405">
        <v>43106</v>
      </c>
      <c r="C569" s="226" t="s">
        <v>291</v>
      </c>
      <c r="D569" s="226" t="s">
        <v>33</v>
      </c>
      <c r="E569" s="226" t="s">
        <v>298</v>
      </c>
      <c r="F569" s="226" t="s">
        <v>63</v>
      </c>
      <c r="G569" s="226" t="s">
        <v>64</v>
      </c>
      <c r="H569" s="226" t="s">
        <v>37</v>
      </c>
      <c r="I569" s="226" t="s">
        <v>31</v>
      </c>
      <c r="J569" s="405">
        <v>43108</v>
      </c>
      <c r="K569" s="226" t="s">
        <v>106</v>
      </c>
      <c r="L569" s="226">
        <v>2</v>
      </c>
      <c r="M569" s="406">
        <v>2</v>
      </c>
    </row>
    <row r="570" spans="1:13" x14ac:dyDescent="0.25">
      <c r="A570" s="226" t="s">
        <v>45</v>
      </c>
      <c r="B570" s="405">
        <v>43106</v>
      </c>
      <c r="C570" s="226" t="s">
        <v>291</v>
      </c>
      <c r="D570" s="226" t="s">
        <v>33</v>
      </c>
      <c r="E570" s="226" t="s">
        <v>298</v>
      </c>
      <c r="F570" s="226" t="s">
        <v>63</v>
      </c>
      <c r="G570" s="226" t="s">
        <v>64</v>
      </c>
      <c r="H570" s="226" t="s">
        <v>239</v>
      </c>
      <c r="I570" s="226" t="s">
        <v>31</v>
      </c>
      <c r="J570" s="405">
        <v>43108</v>
      </c>
      <c r="K570" s="226" t="s">
        <v>106</v>
      </c>
      <c r="L570" s="226">
        <v>2</v>
      </c>
      <c r="M570" s="406">
        <v>2</v>
      </c>
    </row>
    <row r="571" spans="1:13" x14ac:dyDescent="0.25">
      <c r="A571" s="226" t="s">
        <v>45</v>
      </c>
      <c r="B571" s="405">
        <v>43106</v>
      </c>
      <c r="C571" s="226" t="s">
        <v>316</v>
      </c>
      <c r="D571" s="226" t="s">
        <v>33</v>
      </c>
      <c r="E571" s="226">
        <v>180108001</v>
      </c>
      <c r="F571" s="226" t="s">
        <v>63</v>
      </c>
      <c r="G571" s="226" t="s">
        <v>319</v>
      </c>
      <c r="H571" s="226" t="s">
        <v>37</v>
      </c>
      <c r="I571" s="226" t="s">
        <v>318</v>
      </c>
      <c r="J571" s="405">
        <v>43106</v>
      </c>
      <c r="K571" s="226" t="s">
        <v>38</v>
      </c>
      <c r="L571" s="226">
        <v>5.25</v>
      </c>
      <c r="M571" s="406">
        <v>5.25</v>
      </c>
    </row>
    <row r="572" spans="1:13" x14ac:dyDescent="0.25">
      <c r="A572" s="226" t="s">
        <v>45</v>
      </c>
      <c r="B572" s="405">
        <v>43106</v>
      </c>
      <c r="C572" s="226" t="s">
        <v>327</v>
      </c>
      <c r="D572" s="226" t="s">
        <v>185</v>
      </c>
      <c r="E572" s="226" t="s">
        <v>141</v>
      </c>
      <c r="F572" s="226" t="s">
        <v>63</v>
      </c>
      <c r="G572" s="226" t="s">
        <v>347</v>
      </c>
      <c r="H572" s="226" t="s">
        <v>37</v>
      </c>
      <c r="I572" s="226" t="s">
        <v>31</v>
      </c>
      <c r="J572" s="405">
        <v>43106</v>
      </c>
      <c r="K572" s="226" t="s">
        <v>50</v>
      </c>
      <c r="L572" s="226">
        <v>3.5000000000000003E-2</v>
      </c>
      <c r="M572" s="406">
        <v>3.5000000000000003E-2</v>
      </c>
    </row>
    <row r="573" spans="1:13" x14ac:dyDescent="0.25">
      <c r="A573" s="226" t="s">
        <v>45</v>
      </c>
      <c r="B573" s="405">
        <v>43106</v>
      </c>
      <c r="C573" s="226" t="s">
        <v>32</v>
      </c>
      <c r="D573" s="226" t="s">
        <v>33</v>
      </c>
      <c r="E573" s="226" t="s">
        <v>395</v>
      </c>
      <c r="F573" s="226" t="s">
        <v>63</v>
      </c>
      <c r="G573" s="226" t="s">
        <v>396</v>
      </c>
      <c r="H573" s="226" t="s">
        <v>191</v>
      </c>
      <c r="I573" s="226" t="s">
        <v>31</v>
      </c>
      <c r="J573" s="405">
        <v>43108</v>
      </c>
      <c r="K573" s="226" t="s">
        <v>38</v>
      </c>
      <c r="L573" s="226">
        <v>0.25</v>
      </c>
      <c r="M573" s="406">
        <v>0.25</v>
      </c>
    </row>
    <row r="574" spans="1:13" x14ac:dyDescent="0.25">
      <c r="A574" s="226" t="s">
        <v>45</v>
      </c>
      <c r="B574" s="405">
        <v>43106</v>
      </c>
      <c r="C574" s="226" t="s">
        <v>32</v>
      </c>
      <c r="D574" s="226" t="s">
        <v>33</v>
      </c>
      <c r="E574" s="226" t="s">
        <v>395</v>
      </c>
      <c r="F574" s="226" t="s">
        <v>63</v>
      </c>
      <c r="G574" s="226" t="s">
        <v>334</v>
      </c>
      <c r="H574" s="226" t="s">
        <v>191</v>
      </c>
      <c r="I574" s="226" t="s">
        <v>31</v>
      </c>
      <c r="J574" s="405">
        <v>43108</v>
      </c>
      <c r="K574" s="226" t="s">
        <v>38</v>
      </c>
      <c r="L574" s="226">
        <v>2</v>
      </c>
      <c r="M574" s="406">
        <v>2</v>
      </c>
    </row>
    <row r="575" spans="1:13" x14ac:dyDescent="0.25">
      <c r="A575" s="226" t="s">
        <v>45</v>
      </c>
      <c r="B575" s="405">
        <v>43106</v>
      </c>
      <c r="C575" s="226" t="s">
        <v>471</v>
      </c>
      <c r="D575" s="226" t="s">
        <v>185</v>
      </c>
      <c r="E575" s="226">
        <v>201801061</v>
      </c>
      <c r="F575" s="226" t="s">
        <v>63</v>
      </c>
      <c r="G575" s="226" t="s">
        <v>473</v>
      </c>
      <c r="H575" s="226" t="s">
        <v>165</v>
      </c>
      <c r="I575" s="226" t="s">
        <v>31</v>
      </c>
      <c r="J575" s="405">
        <v>43109</v>
      </c>
      <c r="K575" s="226" t="s">
        <v>50</v>
      </c>
      <c r="L575" s="226">
        <v>0.2</v>
      </c>
      <c r="M575" s="406">
        <v>0.2</v>
      </c>
    </row>
    <row r="576" spans="1:13" x14ac:dyDescent="0.25">
      <c r="A576" s="226" t="s">
        <v>45</v>
      </c>
      <c r="B576" s="405">
        <v>43107</v>
      </c>
      <c r="C576" s="226" t="s">
        <v>327</v>
      </c>
      <c r="D576" s="226" t="s">
        <v>33</v>
      </c>
      <c r="E576" s="226" t="s">
        <v>111</v>
      </c>
      <c r="F576" s="226" t="s">
        <v>63</v>
      </c>
      <c r="G576" s="226" t="s">
        <v>330</v>
      </c>
      <c r="H576" s="226" t="s">
        <v>65</v>
      </c>
      <c r="I576" s="226" t="s">
        <v>111</v>
      </c>
      <c r="J576" s="405">
        <v>43107</v>
      </c>
      <c r="K576" s="226" t="s">
        <v>50</v>
      </c>
      <c r="L576" s="226">
        <v>2.5000000000000001E-2</v>
      </c>
      <c r="M576" s="406">
        <v>2.5000000000000001E-2</v>
      </c>
    </row>
    <row r="577" spans="1:13" x14ac:dyDescent="0.25">
      <c r="A577" s="226" t="s">
        <v>45</v>
      </c>
      <c r="B577" s="405">
        <v>43107</v>
      </c>
      <c r="C577" s="226" t="s">
        <v>412</v>
      </c>
      <c r="D577" s="226" t="s">
        <v>33</v>
      </c>
      <c r="E577" s="226">
        <v>201801071</v>
      </c>
      <c r="F577" s="226" t="s">
        <v>40</v>
      </c>
      <c r="G577" s="226" t="s">
        <v>41</v>
      </c>
      <c r="H577" s="226" t="s">
        <v>37</v>
      </c>
      <c r="I577" s="226" t="s">
        <v>31</v>
      </c>
      <c r="J577" s="405">
        <v>43108</v>
      </c>
      <c r="K577" s="226" t="s">
        <v>70</v>
      </c>
      <c r="L577" s="226">
        <v>0.75</v>
      </c>
      <c r="M577" s="406">
        <v>0.75</v>
      </c>
    </row>
    <row r="578" spans="1:13" x14ac:dyDescent="0.25">
      <c r="A578" s="226" t="s">
        <v>45</v>
      </c>
      <c r="B578" s="405">
        <v>43107</v>
      </c>
      <c r="C578" s="226" t="s">
        <v>563</v>
      </c>
      <c r="D578" s="226" t="s">
        <v>33</v>
      </c>
      <c r="E578" s="226" t="s">
        <v>188</v>
      </c>
      <c r="F578" s="226" t="s">
        <v>78</v>
      </c>
      <c r="G578" s="226" t="s">
        <v>79</v>
      </c>
      <c r="H578" s="226" t="s">
        <v>37</v>
      </c>
      <c r="I578" s="226" t="s">
        <v>31</v>
      </c>
      <c r="J578" s="405">
        <v>43116</v>
      </c>
      <c r="K578" s="226" t="s">
        <v>38</v>
      </c>
      <c r="L578" s="226">
        <v>-3</v>
      </c>
      <c r="M578" s="406">
        <v>-3</v>
      </c>
    </row>
    <row r="579" spans="1:13" x14ac:dyDescent="0.25">
      <c r="A579" s="226" t="s">
        <v>45</v>
      </c>
      <c r="B579" s="405">
        <v>43108</v>
      </c>
      <c r="C579" s="226" t="s">
        <v>138</v>
      </c>
      <c r="D579" s="226" t="s">
        <v>33</v>
      </c>
      <c r="E579" s="226" t="s">
        <v>141</v>
      </c>
      <c r="F579" s="226" t="s">
        <v>40</v>
      </c>
      <c r="G579" s="226" t="s">
        <v>149</v>
      </c>
      <c r="H579" s="226" t="s">
        <v>65</v>
      </c>
      <c r="I579" s="226" t="s">
        <v>31</v>
      </c>
      <c r="J579" s="405">
        <v>43109</v>
      </c>
      <c r="K579" s="226" t="s">
        <v>38</v>
      </c>
      <c r="L579" s="226">
        <v>0.5</v>
      </c>
      <c r="M579" s="406">
        <v>0.5</v>
      </c>
    </row>
    <row r="580" spans="1:13" x14ac:dyDescent="0.25">
      <c r="A580" s="226" t="s">
        <v>45</v>
      </c>
      <c r="B580" s="405">
        <v>43108</v>
      </c>
      <c r="C580" s="226" t="s">
        <v>316</v>
      </c>
      <c r="D580" s="226" t="s">
        <v>33</v>
      </c>
      <c r="E580" s="226" t="s">
        <v>320</v>
      </c>
      <c r="F580" s="226" t="s">
        <v>63</v>
      </c>
      <c r="G580" s="226" t="s">
        <v>319</v>
      </c>
      <c r="H580" s="226" t="s">
        <v>37</v>
      </c>
      <c r="I580" s="226" t="s">
        <v>318</v>
      </c>
      <c r="J580" s="405">
        <v>43108</v>
      </c>
      <c r="K580" s="226" t="s">
        <v>38</v>
      </c>
      <c r="L580" s="226">
        <v>10.5</v>
      </c>
      <c r="M580" s="406">
        <v>10.5</v>
      </c>
    </row>
    <row r="581" spans="1:13" x14ac:dyDescent="0.25">
      <c r="A581" s="226" t="s">
        <v>45</v>
      </c>
      <c r="B581" s="405">
        <v>43108</v>
      </c>
      <c r="C581" s="226" t="s">
        <v>316</v>
      </c>
      <c r="D581" s="226" t="s">
        <v>33</v>
      </c>
      <c r="E581" s="226" t="s">
        <v>320</v>
      </c>
      <c r="F581" s="226" t="s">
        <v>63</v>
      </c>
      <c r="G581" s="226" t="s">
        <v>319</v>
      </c>
      <c r="H581" s="226" t="s">
        <v>37</v>
      </c>
      <c r="I581" s="226" t="s">
        <v>318</v>
      </c>
      <c r="J581" s="405">
        <v>43110</v>
      </c>
      <c r="K581" s="226" t="s">
        <v>38</v>
      </c>
      <c r="L581" s="226">
        <v>19.5</v>
      </c>
      <c r="M581" s="406">
        <v>19.5</v>
      </c>
    </row>
    <row r="582" spans="1:13" x14ac:dyDescent="0.25">
      <c r="A582" s="226" t="s">
        <v>45</v>
      </c>
      <c r="B582" s="405">
        <v>43108</v>
      </c>
      <c r="C582" s="226" t="s">
        <v>327</v>
      </c>
      <c r="D582" s="226" t="s">
        <v>185</v>
      </c>
      <c r="E582" s="226">
        <v>20180105002</v>
      </c>
      <c r="F582" s="226" t="s">
        <v>63</v>
      </c>
      <c r="G582" s="226" t="s">
        <v>64</v>
      </c>
      <c r="H582" s="226" t="s">
        <v>37</v>
      </c>
      <c r="I582" s="226" t="s">
        <v>31</v>
      </c>
      <c r="J582" s="405">
        <v>43108</v>
      </c>
      <c r="K582" s="226" t="s">
        <v>50</v>
      </c>
      <c r="L582" s="226">
        <v>3</v>
      </c>
      <c r="M582" s="406">
        <v>3</v>
      </c>
    </row>
    <row r="583" spans="1:13" x14ac:dyDescent="0.25">
      <c r="A583" s="226" t="s">
        <v>45</v>
      </c>
      <c r="B583" s="405">
        <v>43108</v>
      </c>
      <c r="C583" s="226" t="s">
        <v>327</v>
      </c>
      <c r="D583" s="226" t="s">
        <v>185</v>
      </c>
      <c r="E583" s="226">
        <v>20180105002</v>
      </c>
      <c r="F583" s="226" t="s">
        <v>63</v>
      </c>
      <c r="G583" s="226" t="s">
        <v>330</v>
      </c>
      <c r="H583" s="226" t="s">
        <v>335</v>
      </c>
      <c r="I583" s="226" t="s">
        <v>333</v>
      </c>
      <c r="J583" s="405">
        <v>43109</v>
      </c>
      <c r="K583" s="226" t="s">
        <v>50</v>
      </c>
      <c r="L583" s="226">
        <v>0.5</v>
      </c>
      <c r="M583" s="406">
        <v>0.5</v>
      </c>
    </row>
    <row r="584" spans="1:13" x14ac:dyDescent="0.25">
      <c r="A584" s="226" t="s">
        <v>45</v>
      </c>
      <c r="B584" s="405">
        <v>43108</v>
      </c>
      <c r="C584" s="226" t="s">
        <v>362</v>
      </c>
      <c r="D584" s="226" t="s">
        <v>33</v>
      </c>
      <c r="E584" s="226">
        <v>201801081</v>
      </c>
      <c r="F584" s="226" t="s">
        <v>63</v>
      </c>
      <c r="G584" s="226" t="s">
        <v>168</v>
      </c>
      <c r="H584" s="226" t="s">
        <v>65</v>
      </c>
      <c r="I584" s="226" t="s">
        <v>31</v>
      </c>
      <c r="J584" s="405">
        <v>43110</v>
      </c>
      <c r="K584" s="226" t="s">
        <v>38</v>
      </c>
      <c r="L584" s="226">
        <v>2</v>
      </c>
      <c r="M584" s="406">
        <v>2</v>
      </c>
    </row>
    <row r="585" spans="1:13" x14ac:dyDescent="0.25">
      <c r="A585" s="226" t="s">
        <v>45</v>
      </c>
      <c r="B585" s="405">
        <v>43109</v>
      </c>
      <c r="C585" s="226" t="s">
        <v>74</v>
      </c>
      <c r="D585" s="226" t="s">
        <v>33</v>
      </c>
      <c r="E585" s="226">
        <v>4500016764</v>
      </c>
      <c r="F585" s="226" t="s">
        <v>40</v>
      </c>
      <c r="G585" s="226" t="s">
        <v>76</v>
      </c>
      <c r="H585" s="226" t="s">
        <v>77</v>
      </c>
      <c r="I585" s="226" t="s">
        <v>31</v>
      </c>
      <c r="J585" s="405">
        <v>43112</v>
      </c>
      <c r="K585" s="226" t="s">
        <v>70</v>
      </c>
      <c r="L585" s="226">
        <v>2</v>
      </c>
      <c r="M585" s="406">
        <v>2</v>
      </c>
    </row>
    <row r="586" spans="1:13" x14ac:dyDescent="0.25">
      <c r="A586" s="226" t="s">
        <v>45</v>
      </c>
      <c r="B586" s="405">
        <v>43109</v>
      </c>
      <c r="C586" s="226" t="s">
        <v>83</v>
      </c>
      <c r="D586" s="226" t="s">
        <v>33</v>
      </c>
      <c r="E586" s="226">
        <v>20180109</v>
      </c>
      <c r="F586" s="226" t="s">
        <v>63</v>
      </c>
      <c r="G586" s="226" t="s">
        <v>87</v>
      </c>
      <c r="H586" s="226" t="s">
        <v>37</v>
      </c>
      <c r="I586" s="226" t="s">
        <v>85</v>
      </c>
      <c r="J586" s="405">
        <v>43109</v>
      </c>
      <c r="K586" s="226" t="s">
        <v>86</v>
      </c>
      <c r="L586" s="226">
        <v>1</v>
      </c>
      <c r="M586" s="406">
        <v>1</v>
      </c>
    </row>
    <row r="587" spans="1:13" x14ac:dyDescent="0.25">
      <c r="A587" s="226" t="s">
        <v>45</v>
      </c>
      <c r="B587" s="405">
        <v>43109</v>
      </c>
      <c r="C587" s="226" t="s">
        <v>90</v>
      </c>
      <c r="D587" s="226" t="s">
        <v>33</v>
      </c>
      <c r="E587" s="226" t="s">
        <v>101</v>
      </c>
      <c r="F587" s="226" t="s">
        <v>63</v>
      </c>
      <c r="G587" s="226" t="s">
        <v>96</v>
      </c>
      <c r="H587" s="226" t="s">
        <v>37</v>
      </c>
      <c r="I587" s="226" t="s">
        <v>31</v>
      </c>
      <c r="J587" s="405">
        <v>43111</v>
      </c>
      <c r="K587" s="226" t="s">
        <v>50</v>
      </c>
      <c r="L587" s="226">
        <v>10</v>
      </c>
      <c r="M587" s="406">
        <v>10</v>
      </c>
    </row>
    <row r="588" spans="1:13" x14ac:dyDescent="0.25">
      <c r="A588" s="226" t="s">
        <v>45</v>
      </c>
      <c r="B588" s="405">
        <v>43109</v>
      </c>
      <c r="C588" s="226" t="s">
        <v>202</v>
      </c>
      <c r="D588" s="226" t="s">
        <v>33</v>
      </c>
      <c r="E588" s="226">
        <v>201801091</v>
      </c>
      <c r="F588" s="226" t="s">
        <v>63</v>
      </c>
      <c r="G588" s="226" t="s">
        <v>96</v>
      </c>
      <c r="H588" s="226" t="s">
        <v>205</v>
      </c>
      <c r="I588" s="226" t="s">
        <v>204</v>
      </c>
      <c r="J588" s="405">
        <v>43114</v>
      </c>
      <c r="K588" s="226" t="s">
        <v>86</v>
      </c>
      <c r="L588" s="226">
        <v>0.55000000000000004</v>
      </c>
      <c r="M588" s="406">
        <v>0.55000000000000004</v>
      </c>
    </row>
    <row r="589" spans="1:13" x14ac:dyDescent="0.25">
      <c r="A589" s="226" t="s">
        <v>45</v>
      </c>
      <c r="B589" s="405">
        <v>43109</v>
      </c>
      <c r="C589" s="226" t="s">
        <v>234</v>
      </c>
      <c r="D589" s="226" t="s">
        <v>33</v>
      </c>
      <c r="E589" s="226" t="s">
        <v>244</v>
      </c>
      <c r="F589" s="226" t="s">
        <v>63</v>
      </c>
      <c r="G589" s="226" t="s">
        <v>96</v>
      </c>
      <c r="H589" s="226" t="s">
        <v>37</v>
      </c>
      <c r="I589" s="226" t="s">
        <v>31</v>
      </c>
      <c r="J589" s="405">
        <v>43112</v>
      </c>
      <c r="K589" s="226" t="s">
        <v>50</v>
      </c>
      <c r="L589" s="226">
        <v>5</v>
      </c>
      <c r="M589" s="406">
        <v>5</v>
      </c>
    </row>
    <row r="590" spans="1:13" x14ac:dyDescent="0.25">
      <c r="A590" s="226" t="s">
        <v>45</v>
      </c>
      <c r="B590" s="405">
        <v>43109</v>
      </c>
      <c r="C590" s="226" t="s">
        <v>327</v>
      </c>
      <c r="D590" s="226" t="s">
        <v>33</v>
      </c>
      <c r="E590" s="226">
        <v>20180110002</v>
      </c>
      <c r="F590" s="226" t="s">
        <v>63</v>
      </c>
      <c r="G590" s="226" t="s">
        <v>213</v>
      </c>
      <c r="H590" s="226" t="s">
        <v>65</v>
      </c>
      <c r="I590" s="226" t="s">
        <v>31</v>
      </c>
      <c r="J590" s="405">
        <v>43111</v>
      </c>
      <c r="K590" s="226" t="s">
        <v>50</v>
      </c>
      <c r="L590" s="226">
        <v>3</v>
      </c>
      <c r="M590" s="406">
        <v>3</v>
      </c>
    </row>
    <row r="591" spans="1:13" x14ac:dyDescent="0.25">
      <c r="A591" s="226" t="s">
        <v>45</v>
      </c>
      <c r="B591" s="405">
        <v>43109</v>
      </c>
      <c r="C591" s="226" t="s">
        <v>32</v>
      </c>
      <c r="D591" s="226" t="s">
        <v>33</v>
      </c>
      <c r="E591" s="226" t="s">
        <v>397</v>
      </c>
      <c r="F591" s="226" t="s">
        <v>63</v>
      </c>
      <c r="G591" s="226" t="s">
        <v>297</v>
      </c>
      <c r="H591" s="226" t="s">
        <v>191</v>
      </c>
      <c r="I591" s="226" t="s">
        <v>31</v>
      </c>
      <c r="J591" s="405">
        <v>43112</v>
      </c>
      <c r="K591" s="226" t="s">
        <v>38</v>
      </c>
      <c r="L591" s="226">
        <v>1</v>
      </c>
      <c r="M591" s="406">
        <v>1</v>
      </c>
    </row>
    <row r="592" spans="1:13" x14ac:dyDescent="0.25">
      <c r="A592" s="226" t="s">
        <v>45</v>
      </c>
      <c r="B592" s="405">
        <v>43109</v>
      </c>
      <c r="C592" s="226" t="s">
        <v>435</v>
      </c>
      <c r="D592" s="226" t="s">
        <v>33</v>
      </c>
      <c r="E592" s="226" t="s">
        <v>452</v>
      </c>
      <c r="F592" s="226" t="s">
        <v>40</v>
      </c>
      <c r="G592" s="226" t="s">
        <v>453</v>
      </c>
      <c r="H592" s="226" t="s">
        <v>65</v>
      </c>
      <c r="I592" s="226" t="s">
        <v>31</v>
      </c>
      <c r="J592" s="405">
        <v>43112</v>
      </c>
      <c r="K592" s="226" t="s">
        <v>38</v>
      </c>
      <c r="L592" s="226">
        <v>0.2</v>
      </c>
      <c r="M592" s="406">
        <v>0.2</v>
      </c>
    </row>
    <row r="593" spans="1:13" x14ac:dyDescent="0.25">
      <c r="A593" s="226" t="s">
        <v>45</v>
      </c>
      <c r="B593" s="405">
        <v>43109</v>
      </c>
      <c r="C593" s="226" t="s">
        <v>435</v>
      </c>
      <c r="D593" s="226" t="s">
        <v>33</v>
      </c>
      <c r="E593" s="226" t="s">
        <v>452</v>
      </c>
      <c r="F593" s="226" t="s">
        <v>40</v>
      </c>
      <c r="G593" s="226" t="s">
        <v>149</v>
      </c>
      <c r="H593" s="226" t="s">
        <v>65</v>
      </c>
      <c r="I593" s="226" t="s">
        <v>31</v>
      </c>
      <c r="J593" s="405">
        <v>43112</v>
      </c>
      <c r="K593" s="226" t="s">
        <v>38</v>
      </c>
      <c r="L593" s="226">
        <v>2.5</v>
      </c>
      <c r="M593" s="406">
        <v>2.5</v>
      </c>
    </row>
    <row r="594" spans="1:13" x14ac:dyDescent="0.25">
      <c r="A594" s="226" t="s">
        <v>45</v>
      </c>
      <c r="B594" s="405">
        <v>43109</v>
      </c>
      <c r="C594" s="226" t="s">
        <v>435</v>
      </c>
      <c r="D594" s="226" t="s">
        <v>33</v>
      </c>
      <c r="E594" s="226" t="s">
        <v>445</v>
      </c>
      <c r="F594" s="226" t="s">
        <v>40</v>
      </c>
      <c r="G594" s="226" t="s">
        <v>455</v>
      </c>
      <c r="H594" s="226" t="s">
        <v>294</v>
      </c>
      <c r="I594" s="226" t="s">
        <v>31</v>
      </c>
      <c r="J594" s="405">
        <v>43116</v>
      </c>
      <c r="K594" s="226" t="s">
        <v>38</v>
      </c>
      <c r="L594" s="226">
        <v>7.5</v>
      </c>
      <c r="M594" s="406">
        <v>7.5</v>
      </c>
    </row>
    <row r="595" spans="1:13" x14ac:dyDescent="0.25">
      <c r="A595" s="226" t="s">
        <v>45</v>
      </c>
      <c r="B595" s="405">
        <v>43110</v>
      </c>
      <c r="C595" s="226" t="s">
        <v>215</v>
      </c>
      <c r="D595" s="226" t="s">
        <v>33</v>
      </c>
      <c r="E595" s="226" t="s">
        <v>226</v>
      </c>
      <c r="F595" s="226" t="s">
        <v>63</v>
      </c>
      <c r="G595" s="226" t="s">
        <v>168</v>
      </c>
      <c r="H595" s="226" t="s">
        <v>65</v>
      </c>
      <c r="I595" s="226" t="s">
        <v>31</v>
      </c>
      <c r="J595" s="405">
        <v>43112</v>
      </c>
      <c r="K595" s="226" t="s">
        <v>50</v>
      </c>
      <c r="L595" s="226">
        <v>1</v>
      </c>
      <c r="M595" s="406">
        <v>1</v>
      </c>
    </row>
    <row r="596" spans="1:13" x14ac:dyDescent="0.25">
      <c r="A596" s="226" t="s">
        <v>45</v>
      </c>
      <c r="B596" s="405">
        <v>43110</v>
      </c>
      <c r="C596" s="226" t="s">
        <v>275</v>
      </c>
      <c r="D596" s="226" t="s">
        <v>33</v>
      </c>
      <c r="E596" s="226">
        <v>4600033477</v>
      </c>
      <c r="F596" s="226" t="s">
        <v>63</v>
      </c>
      <c r="G596" s="226" t="s">
        <v>286</v>
      </c>
      <c r="H596" s="226" t="s">
        <v>191</v>
      </c>
      <c r="I596" s="226" t="s">
        <v>31</v>
      </c>
      <c r="J596" s="226" t="s">
        <v>44</v>
      </c>
      <c r="K596" s="226" t="s">
        <v>50</v>
      </c>
      <c r="L596" s="226">
        <v>8</v>
      </c>
      <c r="M596" s="406">
        <v>8</v>
      </c>
    </row>
    <row r="597" spans="1:13" x14ac:dyDescent="0.25">
      <c r="A597" s="226" t="s">
        <v>45</v>
      </c>
      <c r="B597" s="405">
        <v>43110</v>
      </c>
      <c r="C597" s="226" t="s">
        <v>275</v>
      </c>
      <c r="D597" s="226" t="s">
        <v>33</v>
      </c>
      <c r="E597" s="226">
        <v>4600033477</v>
      </c>
      <c r="F597" s="226" t="s">
        <v>63</v>
      </c>
      <c r="G597" s="226" t="s">
        <v>286</v>
      </c>
      <c r="H597" s="226" t="s">
        <v>191</v>
      </c>
      <c r="I597" s="226" t="s">
        <v>31</v>
      </c>
      <c r="J597" s="405">
        <v>43111</v>
      </c>
      <c r="K597" s="226" t="s">
        <v>50</v>
      </c>
      <c r="L597" s="226">
        <v>7</v>
      </c>
      <c r="M597" s="406">
        <v>7</v>
      </c>
    </row>
    <row r="598" spans="1:13" x14ac:dyDescent="0.25">
      <c r="A598" s="226" t="s">
        <v>45</v>
      </c>
      <c r="B598" s="405">
        <v>43110</v>
      </c>
      <c r="C598" s="226" t="s">
        <v>275</v>
      </c>
      <c r="D598" s="226" t="s">
        <v>33</v>
      </c>
      <c r="E598" s="226">
        <v>4600033477</v>
      </c>
      <c r="F598" s="226" t="s">
        <v>63</v>
      </c>
      <c r="G598" s="226" t="s">
        <v>286</v>
      </c>
      <c r="H598" s="226" t="s">
        <v>191</v>
      </c>
      <c r="I598" s="226" t="s">
        <v>31</v>
      </c>
      <c r="J598" s="405">
        <v>43111</v>
      </c>
      <c r="K598" s="226" t="s">
        <v>50</v>
      </c>
      <c r="L598" s="226">
        <v>8</v>
      </c>
      <c r="M598" s="406">
        <v>8</v>
      </c>
    </row>
    <row r="599" spans="1:13" x14ac:dyDescent="0.25">
      <c r="A599" s="226" t="s">
        <v>45</v>
      </c>
      <c r="B599" s="405">
        <v>43110</v>
      </c>
      <c r="C599" s="226" t="s">
        <v>275</v>
      </c>
      <c r="D599" s="226" t="s">
        <v>33</v>
      </c>
      <c r="E599" s="226" t="s">
        <v>111</v>
      </c>
      <c r="F599" s="226" t="s">
        <v>63</v>
      </c>
      <c r="G599" s="226" t="s">
        <v>64</v>
      </c>
      <c r="H599" s="226" t="s">
        <v>37</v>
      </c>
      <c r="I599" s="226" t="s">
        <v>111</v>
      </c>
      <c r="J599" s="405">
        <v>43111</v>
      </c>
      <c r="K599" s="226" t="s">
        <v>50</v>
      </c>
      <c r="L599" s="226">
        <v>2.5000000000000001E-2</v>
      </c>
      <c r="M599" s="406">
        <v>2.5000000000000001E-2</v>
      </c>
    </row>
    <row r="600" spans="1:13" x14ac:dyDescent="0.25">
      <c r="A600" s="226" t="s">
        <v>45</v>
      </c>
      <c r="B600" s="405">
        <v>43110</v>
      </c>
      <c r="C600" s="226" t="s">
        <v>291</v>
      </c>
      <c r="D600" s="226" t="s">
        <v>33</v>
      </c>
      <c r="E600" s="226" t="s">
        <v>299</v>
      </c>
      <c r="F600" s="226" t="s">
        <v>63</v>
      </c>
      <c r="G600" s="226" t="s">
        <v>168</v>
      </c>
      <c r="H600" s="226" t="s">
        <v>65</v>
      </c>
      <c r="I600" s="226" t="s">
        <v>31</v>
      </c>
      <c r="J600" s="405">
        <v>43111</v>
      </c>
      <c r="K600" s="226" t="s">
        <v>106</v>
      </c>
      <c r="L600" s="226">
        <v>1</v>
      </c>
      <c r="M600" s="406">
        <v>1</v>
      </c>
    </row>
    <row r="601" spans="1:13" x14ac:dyDescent="0.25">
      <c r="A601" s="226" t="s">
        <v>45</v>
      </c>
      <c r="B601" s="405">
        <v>43110</v>
      </c>
      <c r="C601" s="226" t="s">
        <v>291</v>
      </c>
      <c r="D601" s="226" t="s">
        <v>33</v>
      </c>
      <c r="E601" s="226" t="s">
        <v>299</v>
      </c>
      <c r="F601" s="226" t="s">
        <v>63</v>
      </c>
      <c r="G601" s="226" t="s">
        <v>64</v>
      </c>
      <c r="H601" s="226" t="s">
        <v>294</v>
      </c>
      <c r="I601" s="226" t="s">
        <v>31</v>
      </c>
      <c r="J601" s="405">
        <v>43111</v>
      </c>
      <c r="K601" s="226" t="s">
        <v>106</v>
      </c>
      <c r="L601" s="226">
        <v>1</v>
      </c>
      <c r="M601" s="406">
        <v>1</v>
      </c>
    </row>
    <row r="602" spans="1:13" x14ac:dyDescent="0.25">
      <c r="A602" s="226" t="s">
        <v>45</v>
      </c>
      <c r="B602" s="405">
        <v>43110</v>
      </c>
      <c r="C602" s="226" t="s">
        <v>291</v>
      </c>
      <c r="D602" s="226" t="s">
        <v>33</v>
      </c>
      <c r="E602" s="226" t="s">
        <v>299</v>
      </c>
      <c r="F602" s="226" t="s">
        <v>63</v>
      </c>
      <c r="G602" s="226" t="s">
        <v>64</v>
      </c>
      <c r="H602" s="226" t="s">
        <v>300</v>
      </c>
      <c r="I602" s="226" t="s">
        <v>31</v>
      </c>
      <c r="J602" s="405">
        <v>43111</v>
      </c>
      <c r="K602" s="226" t="s">
        <v>106</v>
      </c>
      <c r="L602" s="226">
        <v>1</v>
      </c>
      <c r="M602" s="406">
        <v>1</v>
      </c>
    </row>
    <row r="603" spans="1:13" x14ac:dyDescent="0.25">
      <c r="A603" s="226" t="s">
        <v>45</v>
      </c>
      <c r="B603" s="405">
        <v>43110</v>
      </c>
      <c r="C603" s="226" t="s">
        <v>327</v>
      </c>
      <c r="D603" s="226" t="s">
        <v>33</v>
      </c>
      <c r="E603" s="226">
        <v>20180110002</v>
      </c>
      <c r="F603" s="226" t="s">
        <v>40</v>
      </c>
      <c r="G603" s="226" t="s">
        <v>41</v>
      </c>
      <c r="H603" s="226" t="s">
        <v>37</v>
      </c>
      <c r="I603" s="226" t="s">
        <v>31</v>
      </c>
      <c r="J603" s="405">
        <v>43111</v>
      </c>
      <c r="K603" s="226" t="s">
        <v>50</v>
      </c>
      <c r="L603" s="226">
        <v>3</v>
      </c>
      <c r="M603" s="406">
        <v>3</v>
      </c>
    </row>
    <row r="604" spans="1:13" x14ac:dyDescent="0.25">
      <c r="A604" s="226" t="s">
        <v>45</v>
      </c>
      <c r="B604" s="405">
        <v>43110</v>
      </c>
      <c r="C604" s="226" t="s">
        <v>327</v>
      </c>
      <c r="D604" s="226" t="s">
        <v>33</v>
      </c>
      <c r="E604" s="226">
        <v>20180110002</v>
      </c>
      <c r="F604" s="226" t="s">
        <v>40</v>
      </c>
      <c r="G604" s="226" t="s">
        <v>41</v>
      </c>
      <c r="H604" s="226" t="s">
        <v>37</v>
      </c>
      <c r="I604" s="226" t="s">
        <v>31</v>
      </c>
      <c r="J604" s="405">
        <v>43112</v>
      </c>
      <c r="K604" s="226" t="s">
        <v>50</v>
      </c>
      <c r="L604" s="226">
        <v>4.5</v>
      </c>
      <c r="M604" s="406">
        <v>4.5</v>
      </c>
    </row>
    <row r="605" spans="1:13" x14ac:dyDescent="0.25">
      <c r="A605" s="226" t="s">
        <v>45</v>
      </c>
      <c r="B605" s="405">
        <v>43110</v>
      </c>
      <c r="C605" s="226" t="s">
        <v>327</v>
      </c>
      <c r="D605" s="226" t="s">
        <v>185</v>
      </c>
      <c r="E605" s="226" t="s">
        <v>111</v>
      </c>
      <c r="F605" s="226" t="s">
        <v>63</v>
      </c>
      <c r="G605" s="226" t="s">
        <v>348</v>
      </c>
      <c r="H605" s="226" t="s">
        <v>300</v>
      </c>
      <c r="I605" s="226" t="s">
        <v>111</v>
      </c>
      <c r="J605" s="405">
        <v>43110</v>
      </c>
      <c r="K605" s="226" t="s">
        <v>50</v>
      </c>
      <c r="L605" s="226">
        <v>2.5000000000000001E-2</v>
      </c>
      <c r="M605" s="406">
        <v>2.5000000000000001E-2</v>
      </c>
    </row>
    <row r="606" spans="1:13" x14ac:dyDescent="0.25">
      <c r="A606" s="226" t="s">
        <v>45</v>
      </c>
      <c r="B606" s="405">
        <v>43110</v>
      </c>
      <c r="C606" s="226" t="s">
        <v>418</v>
      </c>
      <c r="D606" s="226" t="s">
        <v>33</v>
      </c>
      <c r="E606" s="226" t="s">
        <v>426</v>
      </c>
      <c r="F606" s="226" t="s">
        <v>177</v>
      </c>
      <c r="G606" s="226" t="s">
        <v>178</v>
      </c>
      <c r="H606" s="226" t="s">
        <v>37</v>
      </c>
      <c r="I606" s="226" t="s">
        <v>31</v>
      </c>
      <c r="J606" s="405">
        <v>43115</v>
      </c>
      <c r="K606" s="226" t="s">
        <v>38</v>
      </c>
      <c r="L606" s="226">
        <v>3</v>
      </c>
      <c r="M606" s="406">
        <v>3</v>
      </c>
    </row>
    <row r="607" spans="1:13" x14ac:dyDescent="0.25">
      <c r="A607" s="226" t="s">
        <v>45</v>
      </c>
      <c r="B607" s="405">
        <v>43110</v>
      </c>
      <c r="C607" s="226" t="s">
        <v>435</v>
      </c>
      <c r="D607" s="226" t="s">
        <v>33</v>
      </c>
      <c r="E607" s="226" t="s">
        <v>447</v>
      </c>
      <c r="F607" s="226" t="s">
        <v>63</v>
      </c>
      <c r="G607" s="226" t="s">
        <v>448</v>
      </c>
      <c r="H607" s="226" t="s">
        <v>37</v>
      </c>
      <c r="I607" s="226" t="s">
        <v>111</v>
      </c>
      <c r="J607" s="405">
        <v>43112</v>
      </c>
      <c r="K607" s="226" t="s">
        <v>38</v>
      </c>
      <c r="L607" s="226">
        <v>0.05</v>
      </c>
      <c r="M607" s="406">
        <v>0.05</v>
      </c>
    </row>
    <row r="608" spans="1:13" x14ac:dyDescent="0.25">
      <c r="A608" s="226" t="s">
        <v>45</v>
      </c>
      <c r="B608" s="405">
        <v>43110</v>
      </c>
      <c r="C608" s="226" t="s">
        <v>435</v>
      </c>
      <c r="D608" s="226" t="s">
        <v>33</v>
      </c>
      <c r="E608" s="226" t="s">
        <v>447</v>
      </c>
      <c r="F608" s="226" t="s">
        <v>63</v>
      </c>
      <c r="G608" s="226" t="s">
        <v>448</v>
      </c>
      <c r="H608" s="226" t="s">
        <v>37</v>
      </c>
      <c r="I608" s="226" t="s">
        <v>31</v>
      </c>
      <c r="J608" s="405">
        <v>43112</v>
      </c>
      <c r="K608" s="226" t="s">
        <v>38</v>
      </c>
      <c r="L608" s="226">
        <v>0.75</v>
      </c>
      <c r="M608" s="406">
        <v>0.75</v>
      </c>
    </row>
    <row r="609" spans="1:13" x14ac:dyDescent="0.25">
      <c r="A609" s="226" t="s">
        <v>45</v>
      </c>
      <c r="B609" s="405">
        <v>43110</v>
      </c>
      <c r="C609" s="226" t="s">
        <v>508</v>
      </c>
      <c r="D609" s="226" t="s">
        <v>33</v>
      </c>
      <c r="E609" s="226" t="s">
        <v>45</v>
      </c>
      <c r="F609" s="226" t="s">
        <v>40</v>
      </c>
      <c r="G609" s="226" t="s">
        <v>201</v>
      </c>
      <c r="H609" s="226" t="s">
        <v>37</v>
      </c>
      <c r="I609" s="226" t="s">
        <v>111</v>
      </c>
      <c r="J609" s="405">
        <v>43112</v>
      </c>
      <c r="K609" s="226" t="s">
        <v>86</v>
      </c>
      <c r="L609" s="226">
        <v>7.4999999999999997E-2</v>
      </c>
      <c r="M609" s="406">
        <v>7.4999999999999997E-2</v>
      </c>
    </row>
    <row r="610" spans="1:13" x14ac:dyDescent="0.25">
      <c r="A610" s="226" t="s">
        <v>45</v>
      </c>
      <c r="B610" s="405">
        <v>43111</v>
      </c>
      <c r="C610" s="226" t="s">
        <v>327</v>
      </c>
      <c r="D610" s="226" t="s">
        <v>33</v>
      </c>
      <c r="E610" s="226">
        <v>20180111004</v>
      </c>
      <c r="F610" s="226" t="s">
        <v>40</v>
      </c>
      <c r="G610" s="226" t="s">
        <v>41</v>
      </c>
      <c r="H610" s="226" t="s">
        <v>37</v>
      </c>
      <c r="I610" s="226" t="s">
        <v>31</v>
      </c>
      <c r="J610" s="405">
        <v>43112</v>
      </c>
      <c r="K610" s="226" t="s">
        <v>50</v>
      </c>
      <c r="L610" s="226">
        <v>4.5</v>
      </c>
      <c r="M610" s="406">
        <v>4.5</v>
      </c>
    </row>
    <row r="611" spans="1:13" x14ac:dyDescent="0.25">
      <c r="A611" s="226" t="s">
        <v>45</v>
      </c>
      <c r="B611" s="405">
        <v>43111</v>
      </c>
      <c r="C611" s="226" t="s">
        <v>327</v>
      </c>
      <c r="D611" s="226" t="s">
        <v>33</v>
      </c>
      <c r="E611" s="226">
        <v>20180111004</v>
      </c>
      <c r="F611" s="226" t="s">
        <v>40</v>
      </c>
      <c r="G611" s="226" t="s">
        <v>41</v>
      </c>
      <c r="H611" s="226" t="s">
        <v>37</v>
      </c>
      <c r="I611" s="226" t="s">
        <v>31</v>
      </c>
      <c r="J611" s="405">
        <v>43115</v>
      </c>
      <c r="K611" s="226" t="s">
        <v>50</v>
      </c>
      <c r="L611" s="226">
        <v>15.75</v>
      </c>
      <c r="M611" s="406">
        <v>15.75</v>
      </c>
    </row>
    <row r="612" spans="1:13" x14ac:dyDescent="0.25">
      <c r="A612" s="226" t="s">
        <v>45</v>
      </c>
      <c r="B612" s="405">
        <v>43111</v>
      </c>
      <c r="C612" s="226" t="s">
        <v>327</v>
      </c>
      <c r="D612" s="226" t="s">
        <v>33</v>
      </c>
      <c r="E612" s="226">
        <v>20180111004</v>
      </c>
      <c r="F612" s="226" t="s">
        <v>63</v>
      </c>
      <c r="G612" s="226" t="s">
        <v>64</v>
      </c>
      <c r="H612" s="226" t="s">
        <v>37</v>
      </c>
      <c r="I612" s="226" t="s">
        <v>31</v>
      </c>
      <c r="J612" s="405">
        <v>43112</v>
      </c>
      <c r="K612" s="226" t="s">
        <v>50</v>
      </c>
      <c r="L612" s="226">
        <v>3</v>
      </c>
      <c r="M612" s="406">
        <v>3</v>
      </c>
    </row>
    <row r="613" spans="1:13" x14ac:dyDescent="0.25">
      <c r="A613" s="226" t="s">
        <v>45</v>
      </c>
      <c r="B613" s="405">
        <v>43111</v>
      </c>
      <c r="C613" s="226" t="s">
        <v>327</v>
      </c>
      <c r="D613" s="226" t="s">
        <v>33</v>
      </c>
      <c r="E613" s="226">
        <v>20180111004</v>
      </c>
      <c r="F613" s="226" t="s">
        <v>63</v>
      </c>
      <c r="G613" s="226" t="s">
        <v>64</v>
      </c>
      <c r="H613" s="226" t="s">
        <v>37</v>
      </c>
      <c r="I613" s="226" t="s">
        <v>31</v>
      </c>
      <c r="J613" s="405">
        <v>43115</v>
      </c>
      <c r="K613" s="226" t="s">
        <v>50</v>
      </c>
      <c r="L613" s="226">
        <v>4</v>
      </c>
      <c r="M613" s="406">
        <v>4</v>
      </c>
    </row>
    <row r="614" spans="1:13" x14ac:dyDescent="0.25">
      <c r="A614" s="226" t="s">
        <v>45</v>
      </c>
      <c r="B614" s="405">
        <v>43111</v>
      </c>
      <c r="C614" s="226" t="s">
        <v>362</v>
      </c>
      <c r="D614" s="226" t="s">
        <v>33</v>
      </c>
      <c r="E614" s="226">
        <v>201801081</v>
      </c>
      <c r="F614" s="226" t="s">
        <v>63</v>
      </c>
      <c r="G614" s="226" t="s">
        <v>64</v>
      </c>
      <c r="H614" s="226" t="s">
        <v>191</v>
      </c>
      <c r="I614" s="226" t="s">
        <v>31</v>
      </c>
      <c r="J614" s="405">
        <v>43112</v>
      </c>
      <c r="K614" s="226" t="s">
        <v>38</v>
      </c>
      <c r="L614" s="226">
        <v>4</v>
      </c>
      <c r="M614" s="406">
        <v>4</v>
      </c>
    </row>
    <row r="615" spans="1:13" x14ac:dyDescent="0.25">
      <c r="A615" s="226" t="s">
        <v>45</v>
      </c>
      <c r="B615" s="405">
        <v>43111</v>
      </c>
      <c r="C615" s="226" t="s">
        <v>32</v>
      </c>
      <c r="D615" s="226" t="s">
        <v>33</v>
      </c>
      <c r="E615" s="226" t="s">
        <v>372</v>
      </c>
      <c r="F615" s="226" t="s">
        <v>63</v>
      </c>
      <c r="G615" s="226" t="s">
        <v>64</v>
      </c>
      <c r="H615" s="226" t="s">
        <v>191</v>
      </c>
      <c r="I615" s="226" t="s">
        <v>370</v>
      </c>
      <c r="J615" s="405">
        <v>43114</v>
      </c>
      <c r="K615" s="226" t="s">
        <v>38</v>
      </c>
      <c r="L615" s="226">
        <v>2</v>
      </c>
      <c r="M615" s="406">
        <v>2</v>
      </c>
    </row>
    <row r="616" spans="1:13" x14ac:dyDescent="0.25">
      <c r="A616" s="226" t="s">
        <v>45</v>
      </c>
      <c r="B616" s="405">
        <v>43111</v>
      </c>
      <c r="C616" s="226" t="s">
        <v>508</v>
      </c>
      <c r="D616" s="226" t="s">
        <v>33</v>
      </c>
      <c r="E616" s="226" t="s">
        <v>517</v>
      </c>
      <c r="F616" s="226" t="s">
        <v>40</v>
      </c>
      <c r="G616" s="226" t="s">
        <v>453</v>
      </c>
      <c r="H616" s="226" t="s">
        <v>65</v>
      </c>
      <c r="I616" s="226" t="s">
        <v>31</v>
      </c>
      <c r="J616" s="405">
        <v>43116</v>
      </c>
      <c r="K616" s="226" t="s">
        <v>86</v>
      </c>
      <c r="L616" s="226">
        <v>2</v>
      </c>
      <c r="M616" s="406">
        <v>2</v>
      </c>
    </row>
    <row r="617" spans="1:13" x14ac:dyDescent="0.25">
      <c r="A617" s="226" t="s">
        <v>45</v>
      </c>
      <c r="B617" s="405">
        <v>43111</v>
      </c>
      <c r="C617" s="226" t="s">
        <v>508</v>
      </c>
      <c r="D617" s="226" t="s">
        <v>33</v>
      </c>
      <c r="E617" s="226" t="s">
        <v>514</v>
      </c>
      <c r="F617" s="226" t="s">
        <v>40</v>
      </c>
      <c r="G617" s="226" t="s">
        <v>455</v>
      </c>
      <c r="H617" s="226" t="s">
        <v>205</v>
      </c>
      <c r="I617" s="226" t="s">
        <v>513</v>
      </c>
      <c r="J617" s="405">
        <v>43116</v>
      </c>
      <c r="K617" s="226" t="s">
        <v>86</v>
      </c>
      <c r="L617" s="226">
        <v>6.8</v>
      </c>
      <c r="M617" s="406">
        <v>6.8</v>
      </c>
    </row>
    <row r="618" spans="1:13" x14ac:dyDescent="0.25">
      <c r="A618" s="226" t="s">
        <v>45</v>
      </c>
      <c r="B618" s="405">
        <v>43111</v>
      </c>
      <c r="C618" s="226" t="s">
        <v>508</v>
      </c>
      <c r="D618" s="226" t="s">
        <v>33</v>
      </c>
      <c r="E618" s="226" t="s">
        <v>514</v>
      </c>
      <c r="F618" s="226" t="s">
        <v>40</v>
      </c>
      <c r="G618" s="226" t="s">
        <v>527</v>
      </c>
      <c r="H618" s="226" t="s">
        <v>65</v>
      </c>
      <c r="I618" s="226" t="s">
        <v>31</v>
      </c>
      <c r="J618" s="405">
        <v>43116</v>
      </c>
      <c r="K618" s="226" t="s">
        <v>86</v>
      </c>
      <c r="L618" s="226">
        <v>0.1</v>
      </c>
      <c r="M618" s="406">
        <v>0.1</v>
      </c>
    </row>
    <row r="619" spans="1:13" x14ac:dyDescent="0.25">
      <c r="A619" s="226" t="s">
        <v>45</v>
      </c>
      <c r="B619" s="405">
        <v>43112</v>
      </c>
      <c r="C619" s="226" t="s">
        <v>59</v>
      </c>
      <c r="D619" s="226" t="s">
        <v>33</v>
      </c>
      <c r="E619" s="226">
        <v>201801121</v>
      </c>
      <c r="F619" s="226" t="s">
        <v>63</v>
      </c>
      <c r="G619" s="226" t="s">
        <v>64</v>
      </c>
      <c r="H619" s="226" t="s">
        <v>65</v>
      </c>
      <c r="I619" s="226" t="s">
        <v>31</v>
      </c>
      <c r="J619" s="405">
        <v>43130</v>
      </c>
      <c r="K619" s="226" t="s">
        <v>50</v>
      </c>
      <c r="L619" s="226">
        <v>1</v>
      </c>
      <c r="M619" s="406">
        <v>1</v>
      </c>
    </row>
    <row r="620" spans="1:13" x14ac:dyDescent="0.25">
      <c r="A620" s="226" t="s">
        <v>45</v>
      </c>
      <c r="B620" s="405">
        <v>43112</v>
      </c>
      <c r="C620" s="226" t="s">
        <v>42</v>
      </c>
      <c r="D620" s="226" t="s">
        <v>33</v>
      </c>
      <c r="E620" s="226" t="s">
        <v>117</v>
      </c>
      <c r="F620" s="226" t="s">
        <v>63</v>
      </c>
      <c r="G620" s="226" t="s">
        <v>87</v>
      </c>
      <c r="H620" s="226" t="s">
        <v>37</v>
      </c>
      <c r="I620" s="226" t="s">
        <v>31</v>
      </c>
      <c r="J620" s="405">
        <v>43131</v>
      </c>
      <c r="K620" s="226" t="s">
        <v>38</v>
      </c>
      <c r="L620" s="226">
        <v>12</v>
      </c>
      <c r="M620" s="406">
        <v>12</v>
      </c>
    </row>
    <row r="621" spans="1:13" x14ac:dyDescent="0.25">
      <c r="A621" s="226" t="s">
        <v>45</v>
      </c>
      <c r="B621" s="405">
        <v>43112</v>
      </c>
      <c r="C621" s="226" t="s">
        <v>172</v>
      </c>
      <c r="D621" s="226" t="s">
        <v>33</v>
      </c>
      <c r="E621" s="226" t="s">
        <v>176</v>
      </c>
      <c r="F621" s="226" t="s">
        <v>177</v>
      </c>
      <c r="G621" s="226" t="s">
        <v>178</v>
      </c>
      <c r="H621" s="226" t="s">
        <v>37</v>
      </c>
      <c r="I621" s="226" t="s">
        <v>31</v>
      </c>
      <c r="J621" s="405">
        <v>43115</v>
      </c>
      <c r="K621" s="226" t="s">
        <v>106</v>
      </c>
      <c r="L621" s="226">
        <v>1.2</v>
      </c>
      <c r="M621" s="406">
        <v>1.2</v>
      </c>
    </row>
    <row r="622" spans="1:13" x14ac:dyDescent="0.25">
      <c r="A622" s="226" t="s">
        <v>45</v>
      </c>
      <c r="B622" s="405">
        <v>43112</v>
      </c>
      <c r="C622" s="226" t="s">
        <v>327</v>
      </c>
      <c r="D622" s="226" t="s">
        <v>185</v>
      </c>
      <c r="E622" s="226" t="s">
        <v>111</v>
      </c>
      <c r="F622" s="226" t="s">
        <v>63</v>
      </c>
      <c r="G622" s="226" t="s">
        <v>347</v>
      </c>
      <c r="H622" s="226" t="s">
        <v>37</v>
      </c>
      <c r="I622" s="226" t="s">
        <v>349</v>
      </c>
      <c r="J622" s="405">
        <v>43112</v>
      </c>
      <c r="K622" s="226" t="s">
        <v>50</v>
      </c>
      <c r="L622" s="226">
        <v>2.5000000000000001E-2</v>
      </c>
      <c r="M622" s="406">
        <v>2.5000000000000001E-2</v>
      </c>
    </row>
    <row r="623" spans="1:13" x14ac:dyDescent="0.25">
      <c r="A623" s="226" t="s">
        <v>45</v>
      </c>
      <c r="B623" s="405">
        <v>43112</v>
      </c>
      <c r="C623" s="226" t="s">
        <v>327</v>
      </c>
      <c r="D623" s="226" t="s">
        <v>185</v>
      </c>
      <c r="E623" s="226" t="s">
        <v>111</v>
      </c>
      <c r="F623" s="226" t="s">
        <v>63</v>
      </c>
      <c r="G623" s="226" t="s">
        <v>347</v>
      </c>
      <c r="H623" s="226" t="s">
        <v>37</v>
      </c>
      <c r="I623" s="226" t="s">
        <v>350</v>
      </c>
      <c r="J623" s="405">
        <v>43112</v>
      </c>
      <c r="K623" s="226" t="s">
        <v>50</v>
      </c>
      <c r="L623" s="226">
        <v>2.5000000000000001E-2</v>
      </c>
      <c r="M623" s="406">
        <v>2.5000000000000001E-2</v>
      </c>
    </row>
    <row r="624" spans="1:13" x14ac:dyDescent="0.25">
      <c r="A624" s="226" t="s">
        <v>45</v>
      </c>
      <c r="B624" s="405">
        <v>43112</v>
      </c>
      <c r="C624" s="226" t="s">
        <v>32</v>
      </c>
      <c r="D624" s="226" t="s">
        <v>33</v>
      </c>
      <c r="E624" s="226" t="s">
        <v>398</v>
      </c>
      <c r="F624" s="226" t="s">
        <v>63</v>
      </c>
      <c r="G624" s="226" t="s">
        <v>168</v>
      </c>
      <c r="H624" s="226" t="s">
        <v>191</v>
      </c>
      <c r="I624" s="226" t="s">
        <v>31</v>
      </c>
      <c r="J624" s="405">
        <v>43117</v>
      </c>
      <c r="K624" s="226" t="s">
        <v>38</v>
      </c>
      <c r="L624" s="226">
        <v>1</v>
      </c>
      <c r="M624" s="406">
        <v>1</v>
      </c>
    </row>
    <row r="625" spans="1:13" x14ac:dyDescent="0.25">
      <c r="A625" s="226" t="s">
        <v>45</v>
      </c>
      <c r="B625" s="405">
        <v>43112</v>
      </c>
      <c r="C625" s="226" t="s">
        <v>32</v>
      </c>
      <c r="D625" s="226" t="s">
        <v>33</v>
      </c>
      <c r="E625" s="226" t="s">
        <v>382</v>
      </c>
      <c r="F625" s="226" t="s">
        <v>63</v>
      </c>
      <c r="G625" s="226" t="s">
        <v>64</v>
      </c>
      <c r="H625" s="226" t="s">
        <v>383</v>
      </c>
      <c r="I625" s="226" t="s">
        <v>31</v>
      </c>
      <c r="J625" s="405">
        <v>43114</v>
      </c>
      <c r="K625" s="226" t="s">
        <v>38</v>
      </c>
      <c r="L625" s="226">
        <v>1.5</v>
      </c>
      <c r="M625" s="406">
        <v>1.5</v>
      </c>
    </row>
    <row r="626" spans="1:13" x14ac:dyDescent="0.25">
      <c r="A626" s="226" t="s">
        <v>45</v>
      </c>
      <c r="B626" s="405">
        <v>43112</v>
      </c>
      <c r="C626" s="226" t="s">
        <v>418</v>
      </c>
      <c r="D626" s="226" t="s">
        <v>33</v>
      </c>
      <c r="E626" s="226" t="s">
        <v>427</v>
      </c>
      <c r="F626" s="226" t="s">
        <v>63</v>
      </c>
      <c r="G626" s="226" t="s">
        <v>422</v>
      </c>
      <c r="H626" s="226" t="s">
        <v>37</v>
      </c>
      <c r="I626" s="226" t="s">
        <v>31</v>
      </c>
      <c r="J626" s="405">
        <v>43116</v>
      </c>
      <c r="K626" s="226" t="s">
        <v>38</v>
      </c>
      <c r="L626" s="226">
        <v>14.25</v>
      </c>
      <c r="M626" s="406">
        <v>14.25</v>
      </c>
    </row>
    <row r="627" spans="1:13" x14ac:dyDescent="0.25">
      <c r="A627" s="226" t="s">
        <v>45</v>
      </c>
      <c r="B627" s="405">
        <v>43112</v>
      </c>
      <c r="C627" s="226" t="s">
        <v>418</v>
      </c>
      <c r="D627" s="226" t="s">
        <v>33</v>
      </c>
      <c r="E627" s="226" t="s">
        <v>427</v>
      </c>
      <c r="F627" s="226" t="s">
        <v>63</v>
      </c>
      <c r="G627" s="226" t="s">
        <v>422</v>
      </c>
      <c r="H627" s="226" t="s">
        <v>37</v>
      </c>
      <c r="I627" s="226" t="s">
        <v>31</v>
      </c>
      <c r="J627" s="405">
        <v>43122</v>
      </c>
      <c r="K627" s="226" t="s">
        <v>38</v>
      </c>
      <c r="L627" s="226">
        <v>30</v>
      </c>
      <c r="M627" s="406">
        <v>30</v>
      </c>
    </row>
    <row r="628" spans="1:13" x14ac:dyDescent="0.25">
      <c r="A628" s="226" t="s">
        <v>45</v>
      </c>
      <c r="B628" s="405">
        <v>43112</v>
      </c>
      <c r="C628" s="226" t="s">
        <v>418</v>
      </c>
      <c r="D628" s="226" t="s">
        <v>33</v>
      </c>
      <c r="E628" s="226" t="s">
        <v>427</v>
      </c>
      <c r="F628" s="226" t="s">
        <v>63</v>
      </c>
      <c r="G628" s="226" t="s">
        <v>422</v>
      </c>
      <c r="H628" s="226" t="s">
        <v>37</v>
      </c>
      <c r="I628" s="226" t="s">
        <v>31</v>
      </c>
      <c r="J628" s="405">
        <v>43129</v>
      </c>
      <c r="K628" s="226" t="s">
        <v>38</v>
      </c>
      <c r="L628" s="226">
        <v>6</v>
      </c>
      <c r="M628" s="406">
        <v>6</v>
      </c>
    </row>
    <row r="629" spans="1:13" x14ac:dyDescent="0.25">
      <c r="A629" s="226" t="s">
        <v>45</v>
      </c>
      <c r="B629" s="405">
        <v>43112</v>
      </c>
      <c r="C629" s="226" t="s">
        <v>435</v>
      </c>
      <c r="D629" s="226" t="s">
        <v>33</v>
      </c>
      <c r="E629" s="226" t="s">
        <v>445</v>
      </c>
      <c r="F629" s="226" t="s">
        <v>40</v>
      </c>
      <c r="G629" s="226" t="s">
        <v>446</v>
      </c>
      <c r="H629" s="226" t="s">
        <v>148</v>
      </c>
      <c r="I629" s="226" t="s">
        <v>217</v>
      </c>
      <c r="J629" s="405">
        <v>43116</v>
      </c>
      <c r="K629" s="226" t="s">
        <v>38</v>
      </c>
      <c r="L629" s="226">
        <v>8.1000000000000003E-2</v>
      </c>
      <c r="M629" s="406">
        <v>8.1000000000000003E-2</v>
      </c>
    </row>
    <row r="630" spans="1:13" x14ac:dyDescent="0.25">
      <c r="A630" s="226" t="s">
        <v>45</v>
      </c>
      <c r="B630" s="405">
        <v>43113</v>
      </c>
      <c r="C630" s="226" t="s">
        <v>138</v>
      </c>
      <c r="D630" s="226" t="s">
        <v>33</v>
      </c>
      <c r="E630" s="226">
        <v>180040</v>
      </c>
      <c r="F630" s="226" t="s">
        <v>40</v>
      </c>
      <c r="G630" s="226" t="s">
        <v>149</v>
      </c>
      <c r="H630" s="226" t="s">
        <v>65</v>
      </c>
      <c r="I630" s="226" t="s">
        <v>31</v>
      </c>
      <c r="J630" s="405">
        <v>43120</v>
      </c>
      <c r="K630" s="226" t="s">
        <v>38</v>
      </c>
      <c r="L630" s="226">
        <v>0.5</v>
      </c>
      <c r="M630" s="406">
        <v>0.5</v>
      </c>
    </row>
    <row r="631" spans="1:13" x14ac:dyDescent="0.25">
      <c r="A631" s="226" t="s">
        <v>45</v>
      </c>
      <c r="B631" s="405">
        <v>43113</v>
      </c>
      <c r="C631" s="226" t="s">
        <v>246</v>
      </c>
      <c r="D631" s="226" t="s">
        <v>33</v>
      </c>
      <c r="E631" s="226" t="s">
        <v>251</v>
      </c>
      <c r="F631" s="226" t="s">
        <v>63</v>
      </c>
      <c r="G631" s="226" t="s">
        <v>252</v>
      </c>
      <c r="H631" s="226" t="s">
        <v>37</v>
      </c>
      <c r="I631" s="226" t="s">
        <v>31</v>
      </c>
      <c r="J631" s="405">
        <v>43114</v>
      </c>
      <c r="K631" s="226" t="s">
        <v>50</v>
      </c>
      <c r="L631" s="226">
        <v>30</v>
      </c>
      <c r="M631" s="406">
        <v>30</v>
      </c>
    </row>
    <row r="632" spans="1:13" x14ac:dyDescent="0.25">
      <c r="A632" s="226" t="s">
        <v>45</v>
      </c>
      <c r="B632" s="405">
        <v>43113</v>
      </c>
      <c r="C632" s="226" t="s">
        <v>275</v>
      </c>
      <c r="D632" s="226" t="s">
        <v>33</v>
      </c>
      <c r="E632" s="226">
        <v>4600033477</v>
      </c>
      <c r="F632" s="226" t="s">
        <v>63</v>
      </c>
      <c r="G632" s="226" t="s">
        <v>64</v>
      </c>
      <c r="H632" s="226" t="s">
        <v>37</v>
      </c>
      <c r="I632" s="226" t="s">
        <v>279</v>
      </c>
      <c r="J632" s="405">
        <v>43115</v>
      </c>
      <c r="K632" s="226" t="s">
        <v>50</v>
      </c>
      <c r="L632" s="226">
        <v>30</v>
      </c>
      <c r="M632" s="406">
        <v>30</v>
      </c>
    </row>
    <row r="633" spans="1:13" x14ac:dyDescent="0.25">
      <c r="A633" s="226" t="s">
        <v>45</v>
      </c>
      <c r="B633" s="405">
        <v>43113</v>
      </c>
      <c r="C633" s="226" t="s">
        <v>275</v>
      </c>
      <c r="D633" s="226" t="s">
        <v>33</v>
      </c>
      <c r="E633" s="226">
        <v>4600044835</v>
      </c>
      <c r="F633" s="226" t="s">
        <v>63</v>
      </c>
      <c r="G633" s="226" t="s">
        <v>187</v>
      </c>
      <c r="H633" s="226" t="s">
        <v>287</v>
      </c>
      <c r="I633" s="226" t="s">
        <v>31</v>
      </c>
      <c r="J633" s="405">
        <v>43116</v>
      </c>
      <c r="K633" s="226" t="s">
        <v>50</v>
      </c>
      <c r="L633" s="226">
        <v>12</v>
      </c>
      <c r="M633" s="406">
        <v>12</v>
      </c>
    </row>
    <row r="634" spans="1:13" x14ac:dyDescent="0.25">
      <c r="A634" s="226" t="s">
        <v>45</v>
      </c>
      <c r="B634" s="405">
        <v>43113</v>
      </c>
      <c r="C634" s="226" t="s">
        <v>327</v>
      </c>
      <c r="D634" s="226" t="s">
        <v>33</v>
      </c>
      <c r="E634" s="226" t="s">
        <v>3534</v>
      </c>
      <c r="F634" s="226" t="s">
        <v>63</v>
      </c>
      <c r="G634" s="226" t="s">
        <v>213</v>
      </c>
      <c r="H634" s="226" t="s">
        <v>65</v>
      </c>
      <c r="I634" s="226" t="s">
        <v>31</v>
      </c>
      <c r="J634" s="405">
        <v>43115</v>
      </c>
      <c r="K634" s="226" t="s">
        <v>50</v>
      </c>
      <c r="L634" s="226">
        <v>2</v>
      </c>
      <c r="M634" s="406">
        <v>2</v>
      </c>
    </row>
    <row r="635" spans="1:13" x14ac:dyDescent="0.25">
      <c r="A635" s="226" t="s">
        <v>45</v>
      </c>
      <c r="B635" s="405">
        <v>43113</v>
      </c>
      <c r="C635" s="226" t="s">
        <v>563</v>
      </c>
      <c r="D635" s="226" t="s">
        <v>33</v>
      </c>
      <c r="E635" s="226" t="s">
        <v>566</v>
      </c>
      <c r="F635" s="226" t="s">
        <v>40</v>
      </c>
      <c r="G635" s="226" t="s">
        <v>455</v>
      </c>
      <c r="H635" s="226" t="s">
        <v>294</v>
      </c>
      <c r="I635" s="226" t="s">
        <v>31</v>
      </c>
      <c r="J635" s="405">
        <v>43116</v>
      </c>
      <c r="K635" s="226" t="s">
        <v>38</v>
      </c>
      <c r="L635" s="226">
        <v>0.15</v>
      </c>
      <c r="M635" s="406">
        <v>0.15</v>
      </c>
    </row>
    <row r="636" spans="1:13" x14ac:dyDescent="0.25">
      <c r="A636" s="226" t="s">
        <v>45</v>
      </c>
      <c r="B636" s="405">
        <v>43115</v>
      </c>
      <c r="C636" s="226" t="s">
        <v>83</v>
      </c>
      <c r="D636" s="226" t="s">
        <v>33</v>
      </c>
      <c r="E636" s="226">
        <v>20180115</v>
      </c>
      <c r="F636" s="226" t="s">
        <v>63</v>
      </c>
      <c r="G636" s="226" t="s">
        <v>87</v>
      </c>
      <c r="H636" s="226" t="s">
        <v>37</v>
      </c>
      <c r="I636" s="226" t="s">
        <v>31</v>
      </c>
      <c r="J636" s="405">
        <v>43116</v>
      </c>
      <c r="K636" s="226" t="s">
        <v>86</v>
      </c>
      <c r="L636" s="226">
        <v>5</v>
      </c>
      <c r="M636" s="406">
        <v>5</v>
      </c>
    </row>
    <row r="637" spans="1:13" x14ac:dyDescent="0.25">
      <c r="A637" s="226" t="s">
        <v>45</v>
      </c>
      <c r="B637" s="405">
        <v>43115</v>
      </c>
      <c r="C637" s="226" t="s">
        <v>275</v>
      </c>
      <c r="D637" s="226" t="s">
        <v>33</v>
      </c>
      <c r="E637" s="226">
        <v>4600033477</v>
      </c>
      <c r="F637" s="226" t="s">
        <v>63</v>
      </c>
      <c r="G637" s="226" t="s">
        <v>64</v>
      </c>
      <c r="H637" s="226" t="s">
        <v>37</v>
      </c>
      <c r="I637" s="226" t="s">
        <v>279</v>
      </c>
      <c r="J637" s="405">
        <v>43116</v>
      </c>
      <c r="K637" s="226" t="s">
        <v>50</v>
      </c>
      <c r="L637" s="226">
        <v>10</v>
      </c>
      <c r="M637" s="406">
        <v>10</v>
      </c>
    </row>
    <row r="638" spans="1:13" x14ac:dyDescent="0.25">
      <c r="A638" s="226" t="s">
        <v>45</v>
      </c>
      <c r="B638" s="405">
        <v>43115</v>
      </c>
      <c r="C638" s="226" t="s">
        <v>327</v>
      </c>
      <c r="D638" s="226" t="s">
        <v>33</v>
      </c>
      <c r="E638" s="226" t="s">
        <v>3534</v>
      </c>
      <c r="F638" s="226" t="s">
        <v>63</v>
      </c>
      <c r="G638" s="226" t="s">
        <v>213</v>
      </c>
      <c r="H638" s="226" t="s">
        <v>65</v>
      </c>
      <c r="I638" s="226" t="s">
        <v>31</v>
      </c>
      <c r="J638" s="226" t="s">
        <v>44</v>
      </c>
      <c r="K638" s="226" t="s">
        <v>50</v>
      </c>
      <c r="L638" s="226">
        <v>2.5</v>
      </c>
      <c r="M638" s="406">
        <v>2.5</v>
      </c>
    </row>
    <row r="639" spans="1:13" x14ac:dyDescent="0.25">
      <c r="A639" s="226" t="s">
        <v>45</v>
      </c>
      <c r="B639" s="405">
        <v>43115</v>
      </c>
      <c r="C639" s="226" t="s">
        <v>327</v>
      </c>
      <c r="D639" s="226" t="s">
        <v>33</v>
      </c>
      <c r="E639" s="226" t="s">
        <v>3534</v>
      </c>
      <c r="F639" s="226" t="s">
        <v>63</v>
      </c>
      <c r="G639" s="226" t="s">
        <v>213</v>
      </c>
      <c r="H639" s="226" t="s">
        <v>65</v>
      </c>
      <c r="I639" s="226" t="s">
        <v>31</v>
      </c>
      <c r="J639" s="405">
        <v>43131</v>
      </c>
      <c r="K639" s="226" t="s">
        <v>50</v>
      </c>
      <c r="L639" s="226">
        <v>1</v>
      </c>
      <c r="M639" s="406">
        <v>1</v>
      </c>
    </row>
    <row r="640" spans="1:13" x14ac:dyDescent="0.25">
      <c r="A640" s="226" t="s">
        <v>45</v>
      </c>
      <c r="B640" s="405">
        <v>43115</v>
      </c>
      <c r="C640" s="226" t="s">
        <v>327</v>
      </c>
      <c r="D640" s="226" t="s">
        <v>33</v>
      </c>
      <c r="E640" s="226" t="s">
        <v>3534</v>
      </c>
      <c r="F640" s="226" t="s">
        <v>63</v>
      </c>
      <c r="G640" s="226" t="s">
        <v>213</v>
      </c>
      <c r="H640" s="226" t="s">
        <v>65</v>
      </c>
      <c r="I640" s="226" t="s">
        <v>31</v>
      </c>
      <c r="J640" s="405">
        <v>43134</v>
      </c>
      <c r="K640" s="226" t="s">
        <v>50</v>
      </c>
      <c r="L640" s="226">
        <v>1</v>
      </c>
      <c r="M640" s="406">
        <v>1</v>
      </c>
    </row>
    <row r="641" spans="1:13" x14ac:dyDescent="0.25">
      <c r="A641" s="226" t="s">
        <v>45</v>
      </c>
      <c r="B641" s="405">
        <v>43115</v>
      </c>
      <c r="C641" s="226" t="s">
        <v>327</v>
      </c>
      <c r="D641" s="226" t="s">
        <v>33</v>
      </c>
      <c r="E641" s="226" t="s">
        <v>3534</v>
      </c>
      <c r="F641" s="226" t="s">
        <v>63</v>
      </c>
      <c r="G641" s="226" t="s">
        <v>213</v>
      </c>
      <c r="H641" s="226" t="s">
        <v>65</v>
      </c>
      <c r="I641" s="226" t="s">
        <v>31</v>
      </c>
      <c r="J641" s="405">
        <v>43139</v>
      </c>
      <c r="K641" s="226" t="s">
        <v>50</v>
      </c>
      <c r="L641" s="226">
        <v>2</v>
      </c>
      <c r="M641" s="406">
        <v>2</v>
      </c>
    </row>
    <row r="642" spans="1:13" x14ac:dyDescent="0.25">
      <c r="A642" s="226" t="s">
        <v>45</v>
      </c>
      <c r="B642" s="405">
        <v>43115</v>
      </c>
      <c r="C642" s="226" t="s">
        <v>327</v>
      </c>
      <c r="D642" s="226" t="s">
        <v>33</v>
      </c>
      <c r="E642" s="226" t="s">
        <v>3726</v>
      </c>
      <c r="F642" s="226" t="s">
        <v>40</v>
      </c>
      <c r="G642" s="226" t="s">
        <v>41</v>
      </c>
      <c r="H642" s="226" t="s">
        <v>37</v>
      </c>
      <c r="I642" s="226" t="s">
        <v>31</v>
      </c>
      <c r="J642" s="405">
        <v>43125</v>
      </c>
      <c r="K642" s="226" t="s">
        <v>50</v>
      </c>
      <c r="L642" s="226">
        <v>7.5</v>
      </c>
      <c r="M642" s="406">
        <v>7.5</v>
      </c>
    </row>
    <row r="643" spans="1:13" x14ac:dyDescent="0.25">
      <c r="A643" s="226" t="s">
        <v>45</v>
      </c>
      <c r="B643" s="405">
        <v>43115</v>
      </c>
      <c r="C643" s="226" t="s">
        <v>327</v>
      </c>
      <c r="D643" s="226" t="s">
        <v>33</v>
      </c>
      <c r="E643" s="226" t="s">
        <v>3727</v>
      </c>
      <c r="F643" s="226" t="s">
        <v>63</v>
      </c>
      <c r="G643" s="226" t="s">
        <v>64</v>
      </c>
      <c r="H643" s="226" t="s">
        <v>37</v>
      </c>
      <c r="I643" s="226" t="s">
        <v>31</v>
      </c>
      <c r="J643" s="405">
        <v>43125</v>
      </c>
      <c r="K643" s="226" t="s">
        <v>50</v>
      </c>
      <c r="L643" s="226">
        <v>3</v>
      </c>
      <c r="M643" s="406">
        <v>3</v>
      </c>
    </row>
    <row r="644" spans="1:13" x14ac:dyDescent="0.25">
      <c r="A644" s="226" t="s">
        <v>45</v>
      </c>
      <c r="B644" s="405">
        <v>43115</v>
      </c>
      <c r="C644" s="226" t="s">
        <v>327</v>
      </c>
      <c r="D644" s="226" t="s">
        <v>33</v>
      </c>
      <c r="E644" s="226" t="s">
        <v>3536</v>
      </c>
      <c r="F644" s="226" t="s">
        <v>63</v>
      </c>
      <c r="G644" s="226" t="s">
        <v>64</v>
      </c>
      <c r="H644" s="226" t="s">
        <v>37</v>
      </c>
      <c r="I644" s="226" t="s">
        <v>31</v>
      </c>
      <c r="J644" s="226" t="s">
        <v>44</v>
      </c>
      <c r="K644" s="226" t="s">
        <v>50</v>
      </c>
      <c r="L644" s="226">
        <v>5</v>
      </c>
      <c r="M644" s="406">
        <v>5</v>
      </c>
    </row>
    <row r="645" spans="1:13" x14ac:dyDescent="0.25">
      <c r="A645" s="226" t="s">
        <v>45</v>
      </c>
      <c r="B645" s="405">
        <v>43115</v>
      </c>
      <c r="C645" s="226" t="s">
        <v>327</v>
      </c>
      <c r="D645" s="226" t="s">
        <v>33</v>
      </c>
      <c r="E645" s="226" t="s">
        <v>3536</v>
      </c>
      <c r="F645" s="226" t="s">
        <v>63</v>
      </c>
      <c r="G645" s="226" t="s">
        <v>64</v>
      </c>
      <c r="H645" s="226" t="s">
        <v>37</v>
      </c>
      <c r="I645" s="226" t="s">
        <v>31</v>
      </c>
      <c r="J645" s="405">
        <v>43134</v>
      </c>
      <c r="K645" s="226" t="s">
        <v>50</v>
      </c>
      <c r="L645" s="226">
        <v>3</v>
      </c>
      <c r="M645" s="406">
        <v>3</v>
      </c>
    </row>
    <row r="646" spans="1:13" x14ac:dyDescent="0.25">
      <c r="A646" s="226" t="s">
        <v>45</v>
      </c>
      <c r="B646" s="405">
        <v>43115</v>
      </c>
      <c r="C646" s="226" t="s">
        <v>327</v>
      </c>
      <c r="D646" s="226" t="s">
        <v>33</v>
      </c>
      <c r="E646" s="226" t="s">
        <v>3536</v>
      </c>
      <c r="F646" s="226" t="s">
        <v>63</v>
      </c>
      <c r="G646" s="226" t="s">
        <v>64</v>
      </c>
      <c r="H646" s="226" t="s">
        <v>37</v>
      </c>
      <c r="I646" s="226" t="s">
        <v>31</v>
      </c>
      <c r="J646" s="405">
        <v>43139</v>
      </c>
      <c r="K646" s="226" t="s">
        <v>50</v>
      </c>
      <c r="L646" s="226">
        <v>2</v>
      </c>
      <c r="M646" s="406">
        <v>2</v>
      </c>
    </row>
    <row r="647" spans="1:13" x14ac:dyDescent="0.25">
      <c r="A647" s="226" t="s">
        <v>45</v>
      </c>
      <c r="B647" s="405">
        <v>43115</v>
      </c>
      <c r="C647" s="226" t="s">
        <v>327</v>
      </c>
      <c r="D647" s="226" t="s">
        <v>185</v>
      </c>
      <c r="E647" s="226" t="s">
        <v>111</v>
      </c>
      <c r="F647" s="226" t="s">
        <v>63</v>
      </c>
      <c r="G647" s="226" t="s">
        <v>64</v>
      </c>
      <c r="H647" s="226" t="s">
        <v>345</v>
      </c>
      <c r="I647" s="226" t="s">
        <v>111</v>
      </c>
      <c r="J647" s="405">
        <v>43115</v>
      </c>
      <c r="K647" s="226" t="s">
        <v>50</v>
      </c>
      <c r="L647" s="226">
        <v>2.5000000000000001E-2</v>
      </c>
      <c r="M647" s="406">
        <v>2.5000000000000001E-2</v>
      </c>
    </row>
    <row r="648" spans="1:13" x14ac:dyDescent="0.25">
      <c r="A648" s="226" t="s">
        <v>45</v>
      </c>
      <c r="B648" s="405">
        <v>43115</v>
      </c>
      <c r="C648" s="226" t="s">
        <v>327</v>
      </c>
      <c r="D648" s="226" t="s">
        <v>45</v>
      </c>
      <c r="E648" s="226" t="s">
        <v>141</v>
      </c>
      <c r="F648" s="226" t="s">
        <v>63</v>
      </c>
      <c r="G648" s="226" t="s">
        <v>353</v>
      </c>
      <c r="H648" s="226" t="s">
        <v>37</v>
      </c>
      <c r="I648" s="226" t="s">
        <v>31</v>
      </c>
      <c r="J648" s="226" t="s">
        <v>44</v>
      </c>
      <c r="K648" s="226" t="s">
        <v>50</v>
      </c>
      <c r="L648" s="226">
        <v>0.5</v>
      </c>
      <c r="M648" s="406">
        <v>0.5</v>
      </c>
    </row>
    <row r="649" spans="1:13" x14ac:dyDescent="0.25">
      <c r="A649" s="226" t="s">
        <v>45</v>
      </c>
      <c r="B649" s="405">
        <v>43115</v>
      </c>
      <c r="C649" s="226" t="s">
        <v>327</v>
      </c>
      <c r="D649" s="226" t="s">
        <v>45</v>
      </c>
      <c r="E649" s="226" t="s">
        <v>141</v>
      </c>
      <c r="F649" s="226" t="s">
        <v>63</v>
      </c>
      <c r="G649" s="226" t="s">
        <v>354</v>
      </c>
      <c r="H649" s="226" t="s">
        <v>37</v>
      </c>
      <c r="I649" s="226" t="s">
        <v>31</v>
      </c>
      <c r="J649" s="226" t="s">
        <v>44</v>
      </c>
      <c r="K649" s="226" t="s">
        <v>50</v>
      </c>
      <c r="L649" s="226">
        <v>5</v>
      </c>
      <c r="M649" s="406">
        <v>5</v>
      </c>
    </row>
    <row r="650" spans="1:13" x14ac:dyDescent="0.25">
      <c r="A650" s="226" t="s">
        <v>45</v>
      </c>
      <c r="B650" s="405">
        <v>43115</v>
      </c>
      <c r="C650" s="226" t="s">
        <v>32</v>
      </c>
      <c r="D650" s="226" t="s">
        <v>33</v>
      </c>
      <c r="E650" s="226" t="s">
        <v>45</v>
      </c>
      <c r="F650" s="226" t="s">
        <v>63</v>
      </c>
      <c r="G650" s="226" t="s">
        <v>64</v>
      </c>
      <c r="H650" s="226" t="s">
        <v>148</v>
      </c>
      <c r="I650" s="226" t="s">
        <v>374</v>
      </c>
      <c r="J650" s="405">
        <v>43115</v>
      </c>
      <c r="K650" s="226" t="s">
        <v>38</v>
      </c>
      <c r="L650" s="226">
        <v>2.5000000000000001E-2</v>
      </c>
      <c r="M650" s="406">
        <v>2.5000000000000001E-2</v>
      </c>
    </row>
    <row r="651" spans="1:13" x14ac:dyDescent="0.25">
      <c r="A651" s="226" t="s">
        <v>45</v>
      </c>
      <c r="B651" s="405">
        <v>43115</v>
      </c>
      <c r="C651" s="226" t="s">
        <v>409</v>
      </c>
      <c r="D651" s="226" t="s">
        <v>33</v>
      </c>
      <c r="E651" s="226" t="s">
        <v>411</v>
      </c>
      <c r="F651" s="226" t="s">
        <v>63</v>
      </c>
      <c r="G651" s="226" t="s">
        <v>187</v>
      </c>
      <c r="H651" s="226" t="s">
        <v>37</v>
      </c>
      <c r="I651" s="226" t="s">
        <v>31</v>
      </c>
      <c r="J651" s="405">
        <v>43116</v>
      </c>
      <c r="K651" s="226" t="s">
        <v>38</v>
      </c>
      <c r="L651" s="226">
        <v>2.5000000000000001E-2</v>
      </c>
      <c r="M651" s="406">
        <v>2.5000000000000001E-2</v>
      </c>
    </row>
    <row r="652" spans="1:13" x14ac:dyDescent="0.25">
      <c r="A652" s="226" t="s">
        <v>45</v>
      </c>
      <c r="B652" s="405">
        <v>43115</v>
      </c>
      <c r="C652" s="226" t="s">
        <v>418</v>
      </c>
      <c r="D652" s="226" t="s">
        <v>33</v>
      </c>
      <c r="E652" s="226" t="s">
        <v>428</v>
      </c>
      <c r="F652" s="226" t="s">
        <v>177</v>
      </c>
      <c r="G652" s="226" t="s">
        <v>178</v>
      </c>
      <c r="H652" s="226" t="s">
        <v>37</v>
      </c>
      <c r="I652" s="226" t="s">
        <v>31</v>
      </c>
      <c r="J652" s="405">
        <v>43116</v>
      </c>
      <c r="K652" s="226" t="s">
        <v>38</v>
      </c>
      <c r="L652" s="226">
        <v>1</v>
      </c>
      <c r="M652" s="406">
        <v>1</v>
      </c>
    </row>
    <row r="653" spans="1:13" x14ac:dyDescent="0.25">
      <c r="A653" s="226" t="s">
        <v>45</v>
      </c>
      <c r="B653" s="405">
        <v>43115</v>
      </c>
      <c r="C653" s="226" t="s">
        <v>418</v>
      </c>
      <c r="D653" s="226" t="s">
        <v>33</v>
      </c>
      <c r="E653" s="226" t="s">
        <v>428</v>
      </c>
      <c r="F653" s="226" t="s">
        <v>177</v>
      </c>
      <c r="G653" s="226" t="s">
        <v>429</v>
      </c>
      <c r="H653" s="226" t="s">
        <v>37</v>
      </c>
      <c r="I653" s="226" t="s">
        <v>31</v>
      </c>
      <c r="J653" s="405">
        <v>43116</v>
      </c>
      <c r="K653" s="226" t="s">
        <v>38</v>
      </c>
      <c r="L653" s="226">
        <v>2.25</v>
      </c>
      <c r="M653" s="406">
        <v>2.25</v>
      </c>
    </row>
    <row r="654" spans="1:13" x14ac:dyDescent="0.25">
      <c r="A654" s="226" t="s">
        <v>45</v>
      </c>
      <c r="B654" s="405">
        <v>43115</v>
      </c>
      <c r="C654" s="226" t="s">
        <v>476</v>
      </c>
      <c r="D654" s="226" t="s">
        <v>33</v>
      </c>
      <c r="E654" s="226" t="s">
        <v>478</v>
      </c>
      <c r="F654" s="226" t="s">
        <v>63</v>
      </c>
      <c r="G654" s="226" t="s">
        <v>286</v>
      </c>
      <c r="H654" s="226" t="s">
        <v>37</v>
      </c>
      <c r="I654" s="226" t="s">
        <v>31</v>
      </c>
      <c r="J654" s="405">
        <v>43116</v>
      </c>
      <c r="K654" s="226" t="s">
        <v>86</v>
      </c>
      <c r="L654" s="226">
        <v>2.25</v>
      </c>
      <c r="M654" s="406">
        <v>2.25</v>
      </c>
    </row>
    <row r="655" spans="1:13" x14ac:dyDescent="0.25">
      <c r="A655" s="226" t="s">
        <v>45</v>
      </c>
      <c r="B655" s="405">
        <v>43115</v>
      </c>
      <c r="C655" s="226" t="s">
        <v>476</v>
      </c>
      <c r="D655" s="226" t="s">
        <v>33</v>
      </c>
      <c r="E655" s="226" t="s">
        <v>478</v>
      </c>
      <c r="F655" s="226" t="s">
        <v>63</v>
      </c>
      <c r="G655" s="226" t="s">
        <v>479</v>
      </c>
      <c r="H655" s="226" t="s">
        <v>191</v>
      </c>
      <c r="I655" s="226" t="s">
        <v>31</v>
      </c>
      <c r="J655" s="405">
        <v>43116</v>
      </c>
      <c r="K655" s="226" t="s">
        <v>86</v>
      </c>
      <c r="L655" s="226">
        <v>6</v>
      </c>
      <c r="M655" s="406">
        <v>6</v>
      </c>
    </row>
    <row r="656" spans="1:13" x14ac:dyDescent="0.25">
      <c r="A656" s="226" t="s">
        <v>45</v>
      </c>
      <c r="B656" s="405">
        <v>43115</v>
      </c>
      <c r="C656" s="226" t="s">
        <v>480</v>
      </c>
      <c r="D656" s="226" t="s">
        <v>33</v>
      </c>
      <c r="E656" s="226" t="s">
        <v>45</v>
      </c>
      <c r="F656" s="226" t="s">
        <v>40</v>
      </c>
      <c r="G656" s="226" t="s">
        <v>41</v>
      </c>
      <c r="H656" s="226" t="s">
        <v>37</v>
      </c>
      <c r="I656" s="226" t="s">
        <v>111</v>
      </c>
      <c r="J656" s="405">
        <v>43116</v>
      </c>
      <c r="K656" s="226" t="s">
        <v>86</v>
      </c>
      <c r="L656" s="226">
        <v>0.15</v>
      </c>
      <c r="M656" s="406">
        <v>0.15</v>
      </c>
    </row>
    <row r="657" spans="1:13" x14ac:dyDescent="0.25">
      <c r="A657" s="226" t="s">
        <v>45</v>
      </c>
      <c r="B657" s="405">
        <v>43115</v>
      </c>
      <c r="C657" s="226" t="s">
        <v>508</v>
      </c>
      <c r="D657" s="226" t="s">
        <v>33</v>
      </c>
      <c r="E657" s="226" t="s">
        <v>3735</v>
      </c>
      <c r="F657" s="226" t="s">
        <v>63</v>
      </c>
      <c r="G657" s="226" t="s">
        <v>524</v>
      </c>
      <c r="H657" s="226" t="s">
        <v>191</v>
      </c>
      <c r="I657" s="226" t="s">
        <v>31</v>
      </c>
      <c r="J657" s="405">
        <v>43116</v>
      </c>
      <c r="K657" s="226" t="s">
        <v>86</v>
      </c>
      <c r="L657" s="226">
        <v>1</v>
      </c>
      <c r="M657" s="406">
        <v>1</v>
      </c>
    </row>
    <row r="658" spans="1:13" x14ac:dyDescent="0.25">
      <c r="A658" s="226" t="s">
        <v>45</v>
      </c>
      <c r="B658" s="405">
        <v>43115</v>
      </c>
      <c r="C658" s="226" t="s">
        <v>46</v>
      </c>
      <c r="D658" s="226" t="s">
        <v>33</v>
      </c>
      <c r="E658" s="226" t="s">
        <v>547</v>
      </c>
      <c r="F658" s="226" t="s">
        <v>63</v>
      </c>
      <c r="G658" s="226" t="s">
        <v>391</v>
      </c>
      <c r="H658" s="226" t="s">
        <v>37</v>
      </c>
      <c r="I658" s="226" t="s">
        <v>31</v>
      </c>
      <c r="J658" s="405">
        <v>43119</v>
      </c>
      <c r="K658" s="226" t="s">
        <v>50</v>
      </c>
      <c r="L658" s="226">
        <v>4</v>
      </c>
      <c r="M658" s="406">
        <v>4</v>
      </c>
    </row>
    <row r="659" spans="1:13" x14ac:dyDescent="0.25">
      <c r="A659" s="226" t="s">
        <v>45</v>
      </c>
      <c r="B659" s="405">
        <v>43116</v>
      </c>
      <c r="C659" s="226" t="s">
        <v>275</v>
      </c>
      <c r="D659" s="226" t="s">
        <v>33</v>
      </c>
      <c r="E659" s="226">
        <v>4600044863</v>
      </c>
      <c r="F659" s="226" t="s">
        <v>63</v>
      </c>
      <c r="G659" s="226" t="s">
        <v>96</v>
      </c>
      <c r="H659" s="226" t="s">
        <v>37</v>
      </c>
      <c r="I659" s="226" t="s">
        <v>282</v>
      </c>
      <c r="J659" s="405">
        <v>43118</v>
      </c>
      <c r="K659" s="226" t="s">
        <v>50</v>
      </c>
      <c r="L659" s="226">
        <v>1.5</v>
      </c>
      <c r="M659" s="406">
        <v>1.5</v>
      </c>
    </row>
    <row r="660" spans="1:13" x14ac:dyDescent="0.25">
      <c r="A660" s="226" t="s">
        <v>45</v>
      </c>
      <c r="B660" s="405">
        <v>43116</v>
      </c>
      <c r="C660" s="226" t="s">
        <v>508</v>
      </c>
      <c r="D660" s="226" t="s">
        <v>33</v>
      </c>
      <c r="E660" s="226" t="s">
        <v>3735</v>
      </c>
      <c r="F660" s="226" t="s">
        <v>40</v>
      </c>
      <c r="G660" s="226" t="s">
        <v>455</v>
      </c>
      <c r="H660" s="226" t="s">
        <v>205</v>
      </c>
      <c r="I660" s="226" t="s">
        <v>31</v>
      </c>
      <c r="J660" s="405">
        <v>43130</v>
      </c>
      <c r="K660" s="226" t="s">
        <v>86</v>
      </c>
      <c r="L660" s="226">
        <v>7.35</v>
      </c>
      <c r="M660" s="406">
        <v>7.35</v>
      </c>
    </row>
    <row r="661" spans="1:13" x14ac:dyDescent="0.25">
      <c r="A661" s="226" t="s">
        <v>45</v>
      </c>
      <c r="B661" s="405">
        <v>43117</v>
      </c>
      <c r="C661" s="226" t="s">
        <v>162</v>
      </c>
      <c r="D661" s="226" t="s">
        <v>33</v>
      </c>
      <c r="E661" s="226">
        <v>201801178</v>
      </c>
      <c r="F661" s="226" t="s">
        <v>15</v>
      </c>
      <c r="G661" s="226" t="s">
        <v>164</v>
      </c>
      <c r="H661" s="226" t="s">
        <v>165</v>
      </c>
      <c r="I661" s="226" t="s">
        <v>31</v>
      </c>
      <c r="J661" s="405">
        <v>43118</v>
      </c>
      <c r="K661" s="226" t="s">
        <v>50</v>
      </c>
      <c r="L661" s="226">
        <v>1E-3</v>
      </c>
      <c r="M661" s="406">
        <v>1E-3</v>
      </c>
    </row>
    <row r="662" spans="1:13" x14ac:dyDescent="0.25">
      <c r="A662" s="226" t="s">
        <v>45</v>
      </c>
      <c r="B662" s="405">
        <v>43117</v>
      </c>
      <c r="C662" s="226" t="s">
        <v>162</v>
      </c>
      <c r="D662" s="226" t="s">
        <v>33</v>
      </c>
      <c r="E662" s="226">
        <v>201801178</v>
      </c>
      <c r="F662" s="226" t="s">
        <v>15</v>
      </c>
      <c r="G662" s="226" t="s">
        <v>166</v>
      </c>
      <c r="H662" s="226" t="s">
        <v>167</v>
      </c>
      <c r="I662" s="226" t="s">
        <v>31</v>
      </c>
      <c r="J662" s="405">
        <v>43118</v>
      </c>
      <c r="K662" s="226" t="s">
        <v>50</v>
      </c>
      <c r="L662" s="226">
        <v>1E-3</v>
      </c>
      <c r="M662" s="406">
        <v>1E-3</v>
      </c>
    </row>
    <row r="663" spans="1:13" x14ac:dyDescent="0.25">
      <c r="A663" s="226" t="s">
        <v>45</v>
      </c>
      <c r="B663" s="405">
        <v>43118</v>
      </c>
      <c r="C663" s="226" t="s">
        <v>327</v>
      </c>
      <c r="D663" s="226" t="s">
        <v>185</v>
      </c>
      <c r="E663" s="226" t="s">
        <v>111</v>
      </c>
      <c r="F663" s="226" t="s">
        <v>63</v>
      </c>
      <c r="G663" s="226" t="s">
        <v>346</v>
      </c>
      <c r="H663" s="226" t="s">
        <v>142</v>
      </c>
      <c r="I663" s="226" t="s">
        <v>111</v>
      </c>
      <c r="J663" s="405">
        <v>43118</v>
      </c>
      <c r="K663" s="226" t="s">
        <v>50</v>
      </c>
      <c r="L663" s="226">
        <v>2.5000000000000001E-2</v>
      </c>
      <c r="M663" s="406">
        <v>2.5000000000000001E-2</v>
      </c>
    </row>
    <row r="664" spans="1:13" x14ac:dyDescent="0.25">
      <c r="A664" s="226" t="s">
        <v>45</v>
      </c>
      <c r="B664" s="405">
        <v>43118</v>
      </c>
      <c r="C664" s="226" t="s">
        <v>327</v>
      </c>
      <c r="D664" s="226" t="s">
        <v>185</v>
      </c>
      <c r="E664" s="226" t="s">
        <v>111</v>
      </c>
      <c r="F664" s="226" t="s">
        <v>63</v>
      </c>
      <c r="G664" s="226" t="s">
        <v>347</v>
      </c>
      <c r="H664" s="226" t="s">
        <v>142</v>
      </c>
      <c r="I664" s="226" t="s">
        <v>111</v>
      </c>
      <c r="J664" s="405">
        <v>43118</v>
      </c>
      <c r="K664" s="226" t="s">
        <v>50</v>
      </c>
      <c r="L664" s="226">
        <v>0.05</v>
      </c>
      <c r="M664" s="406">
        <v>0.05</v>
      </c>
    </row>
    <row r="665" spans="1:13" x14ac:dyDescent="0.25">
      <c r="A665" s="226" t="s">
        <v>45</v>
      </c>
      <c r="B665" s="405">
        <v>43119</v>
      </c>
      <c r="C665" s="226" t="s">
        <v>327</v>
      </c>
      <c r="D665" s="226" t="s">
        <v>33</v>
      </c>
      <c r="E665" s="226" t="s">
        <v>111</v>
      </c>
      <c r="F665" s="226" t="s">
        <v>63</v>
      </c>
      <c r="G665" s="226" t="s">
        <v>343</v>
      </c>
      <c r="H665" s="226" t="s">
        <v>65</v>
      </c>
      <c r="I665" s="226" t="s">
        <v>111</v>
      </c>
      <c r="J665" s="405">
        <v>43119</v>
      </c>
      <c r="K665" s="226" t="s">
        <v>50</v>
      </c>
      <c r="L665" s="226">
        <v>0.01</v>
      </c>
      <c r="M665" s="406">
        <v>0.01</v>
      </c>
    </row>
    <row r="666" spans="1:13" x14ac:dyDescent="0.25">
      <c r="A666" s="226" t="s">
        <v>45</v>
      </c>
      <c r="B666" s="405">
        <v>43119</v>
      </c>
      <c r="C666" s="226" t="s">
        <v>508</v>
      </c>
      <c r="D666" s="226" t="s">
        <v>33</v>
      </c>
      <c r="E666" s="226" t="s">
        <v>517</v>
      </c>
      <c r="F666" s="226" t="s">
        <v>78</v>
      </c>
      <c r="G666" s="226" t="s">
        <v>79</v>
      </c>
      <c r="H666" s="226" t="s">
        <v>37</v>
      </c>
      <c r="I666" s="226" t="s">
        <v>516</v>
      </c>
      <c r="J666" s="405">
        <v>43123</v>
      </c>
      <c r="K666" s="226" t="s">
        <v>86</v>
      </c>
      <c r="L666" s="226">
        <v>-24</v>
      </c>
      <c r="M666" s="406">
        <v>-24</v>
      </c>
    </row>
    <row r="667" spans="1:13" x14ac:dyDescent="0.25">
      <c r="A667" s="226" t="s">
        <v>45</v>
      </c>
      <c r="B667" s="405">
        <v>43120</v>
      </c>
      <c r="C667" s="226" t="s">
        <v>327</v>
      </c>
      <c r="D667" s="226" t="s">
        <v>185</v>
      </c>
      <c r="E667" s="226" t="s">
        <v>111</v>
      </c>
      <c r="F667" s="226" t="s">
        <v>63</v>
      </c>
      <c r="G667" s="226" t="s">
        <v>346</v>
      </c>
      <c r="H667" s="226" t="s">
        <v>142</v>
      </c>
      <c r="I667" s="226" t="s">
        <v>111</v>
      </c>
      <c r="J667" s="405">
        <v>43120</v>
      </c>
      <c r="K667" s="226" t="s">
        <v>50</v>
      </c>
      <c r="L667" s="226">
        <v>2.5000000000000001E-2</v>
      </c>
      <c r="M667" s="406">
        <v>2.5000000000000001E-2</v>
      </c>
    </row>
    <row r="668" spans="1:13" x14ac:dyDescent="0.25">
      <c r="A668" s="226" t="s">
        <v>45</v>
      </c>
      <c r="B668" s="405">
        <v>43122</v>
      </c>
      <c r="C668" s="226" t="s">
        <v>316</v>
      </c>
      <c r="D668" s="226" t="s">
        <v>33</v>
      </c>
      <c r="E668" s="226" t="s">
        <v>324</v>
      </c>
      <c r="F668" s="226" t="s">
        <v>63</v>
      </c>
      <c r="G668" s="226" t="s">
        <v>64</v>
      </c>
      <c r="H668" s="226" t="s">
        <v>191</v>
      </c>
      <c r="I668" s="226" t="s">
        <v>31</v>
      </c>
      <c r="J668" s="405">
        <v>43122</v>
      </c>
      <c r="K668" s="226" t="s">
        <v>38</v>
      </c>
      <c r="L668" s="226">
        <v>-1.845</v>
      </c>
      <c r="M668" s="406">
        <v>-1.845</v>
      </c>
    </row>
    <row r="669" spans="1:13" x14ac:dyDescent="0.25">
      <c r="A669" s="226" t="s">
        <v>45</v>
      </c>
      <c r="B669" s="405">
        <v>43122</v>
      </c>
      <c r="C669" s="226" t="s">
        <v>316</v>
      </c>
      <c r="D669" s="226" t="s">
        <v>33</v>
      </c>
      <c r="E669" s="226" t="s">
        <v>324</v>
      </c>
      <c r="F669" s="226" t="s">
        <v>63</v>
      </c>
      <c r="G669" s="226" t="s">
        <v>64</v>
      </c>
      <c r="H669" s="226" t="s">
        <v>37</v>
      </c>
      <c r="I669" s="226" t="s">
        <v>31</v>
      </c>
      <c r="J669" s="405">
        <v>43122</v>
      </c>
      <c r="K669" s="226" t="s">
        <v>38</v>
      </c>
      <c r="L669" s="226">
        <v>-6</v>
      </c>
      <c r="M669" s="406">
        <v>-6</v>
      </c>
    </row>
    <row r="670" spans="1:13" x14ac:dyDescent="0.25">
      <c r="A670" s="226" t="s">
        <v>45</v>
      </c>
      <c r="B670" s="405">
        <v>43122</v>
      </c>
      <c r="C670" s="226" t="s">
        <v>327</v>
      </c>
      <c r="D670" s="226" t="s">
        <v>33</v>
      </c>
      <c r="E670" s="226" t="s">
        <v>111</v>
      </c>
      <c r="F670" s="226" t="s">
        <v>63</v>
      </c>
      <c r="G670" s="226" t="s">
        <v>344</v>
      </c>
      <c r="H670" s="226" t="s">
        <v>37</v>
      </c>
      <c r="I670" s="226" t="s">
        <v>111</v>
      </c>
      <c r="J670" s="405">
        <v>43122</v>
      </c>
      <c r="K670" s="226" t="s">
        <v>50</v>
      </c>
      <c r="L670" s="226">
        <v>0.05</v>
      </c>
      <c r="M670" s="406">
        <v>0.05</v>
      </c>
    </row>
    <row r="671" spans="1:13" x14ac:dyDescent="0.25">
      <c r="A671" s="226" t="s">
        <v>45</v>
      </c>
      <c r="B671" s="405">
        <v>43122</v>
      </c>
      <c r="C671" s="226" t="s">
        <v>327</v>
      </c>
      <c r="D671" s="226" t="s">
        <v>185</v>
      </c>
      <c r="E671" s="226" t="s">
        <v>111</v>
      </c>
      <c r="F671" s="226" t="s">
        <v>63</v>
      </c>
      <c r="G671" s="226" t="s">
        <v>347</v>
      </c>
      <c r="H671" s="226" t="s">
        <v>142</v>
      </c>
      <c r="I671" s="226" t="s">
        <v>111</v>
      </c>
      <c r="J671" s="405">
        <v>43121</v>
      </c>
      <c r="K671" s="226" t="s">
        <v>50</v>
      </c>
      <c r="L671" s="226">
        <v>2.5000000000000001E-2</v>
      </c>
      <c r="M671" s="406">
        <v>2.5000000000000001E-2</v>
      </c>
    </row>
    <row r="672" spans="1:13" x14ac:dyDescent="0.25">
      <c r="A672" s="226" t="s">
        <v>45</v>
      </c>
      <c r="B672" s="405">
        <v>43122</v>
      </c>
      <c r="C672" s="226" t="s">
        <v>537</v>
      </c>
      <c r="D672" s="226" t="s">
        <v>33</v>
      </c>
      <c r="E672" s="226" t="s">
        <v>324</v>
      </c>
      <c r="F672" s="226" t="s">
        <v>63</v>
      </c>
      <c r="G672" s="226" t="s">
        <v>539</v>
      </c>
      <c r="H672" s="226" t="s">
        <v>37</v>
      </c>
      <c r="I672" s="226" t="s">
        <v>31</v>
      </c>
      <c r="J672" s="405">
        <v>43122</v>
      </c>
      <c r="K672" s="226" t="s">
        <v>86</v>
      </c>
      <c r="L672" s="226">
        <v>-16.456</v>
      </c>
      <c r="M672" s="406">
        <v>-16.456</v>
      </c>
    </row>
    <row r="673" spans="1:13" x14ac:dyDescent="0.25">
      <c r="A673" s="226" t="s">
        <v>45</v>
      </c>
      <c r="B673" s="405">
        <v>43123</v>
      </c>
      <c r="C673" s="226" t="s">
        <v>327</v>
      </c>
      <c r="D673" s="226" t="s">
        <v>33</v>
      </c>
      <c r="E673" s="226" t="s">
        <v>111</v>
      </c>
      <c r="F673" s="226" t="s">
        <v>63</v>
      </c>
      <c r="G673" s="226" t="s">
        <v>168</v>
      </c>
      <c r="H673" s="226" t="s">
        <v>65</v>
      </c>
      <c r="I673" s="226" t="s">
        <v>111</v>
      </c>
      <c r="J673" s="405">
        <v>43123</v>
      </c>
      <c r="K673" s="226" t="s">
        <v>50</v>
      </c>
      <c r="L673" s="226">
        <v>1.4999999999999999E-2</v>
      </c>
      <c r="M673" s="406">
        <v>1.4999999999999999E-2</v>
      </c>
    </row>
    <row r="674" spans="1:13" x14ac:dyDescent="0.25">
      <c r="A674" s="226" t="s">
        <v>45</v>
      </c>
      <c r="B674" s="405">
        <v>43123</v>
      </c>
      <c r="C674" s="226" t="s">
        <v>327</v>
      </c>
      <c r="D674" s="226" t="s">
        <v>33</v>
      </c>
      <c r="E674" s="226" t="s">
        <v>111</v>
      </c>
      <c r="F674" s="226" t="s">
        <v>63</v>
      </c>
      <c r="G674" s="226" t="s">
        <v>343</v>
      </c>
      <c r="H674" s="226" t="s">
        <v>65</v>
      </c>
      <c r="I674" s="226" t="s">
        <v>111</v>
      </c>
      <c r="J674" s="405">
        <v>43123</v>
      </c>
      <c r="K674" s="226" t="s">
        <v>50</v>
      </c>
      <c r="L674" s="226">
        <v>1.4999999999999999E-2</v>
      </c>
      <c r="M674" s="406">
        <v>1.4999999999999999E-2</v>
      </c>
    </row>
    <row r="675" spans="1:13" x14ac:dyDescent="0.25">
      <c r="A675" s="226" t="s">
        <v>45</v>
      </c>
      <c r="B675" s="405">
        <v>43123</v>
      </c>
      <c r="C675" s="226" t="s">
        <v>327</v>
      </c>
      <c r="D675" s="226" t="s">
        <v>33</v>
      </c>
      <c r="E675" s="226" t="s">
        <v>111</v>
      </c>
      <c r="F675" s="226" t="s">
        <v>63</v>
      </c>
      <c r="G675" s="226" t="s">
        <v>214</v>
      </c>
      <c r="H675" s="226" t="s">
        <v>65</v>
      </c>
      <c r="I675" s="226" t="s">
        <v>111</v>
      </c>
      <c r="J675" s="405">
        <v>43123</v>
      </c>
      <c r="K675" s="226" t="s">
        <v>50</v>
      </c>
      <c r="L675" s="226">
        <v>2.5000000000000001E-2</v>
      </c>
      <c r="M675" s="406">
        <v>2.5000000000000001E-2</v>
      </c>
    </row>
    <row r="676" spans="1:13" x14ac:dyDescent="0.25">
      <c r="A676" s="226" t="s">
        <v>45</v>
      </c>
      <c r="B676" s="405">
        <v>43123</v>
      </c>
      <c r="C676" s="226" t="s">
        <v>327</v>
      </c>
      <c r="D676" s="226" t="s">
        <v>33</v>
      </c>
      <c r="E676" s="226" t="s">
        <v>3535</v>
      </c>
      <c r="F676" s="226" t="s">
        <v>40</v>
      </c>
      <c r="G676" s="226" t="s">
        <v>41</v>
      </c>
      <c r="H676" s="226" t="s">
        <v>37</v>
      </c>
      <c r="I676" s="226" t="s">
        <v>31</v>
      </c>
      <c r="J676" s="226" t="s">
        <v>44</v>
      </c>
      <c r="K676" s="226" t="s">
        <v>50</v>
      </c>
      <c r="L676" s="226">
        <v>18</v>
      </c>
      <c r="M676" s="406">
        <v>18</v>
      </c>
    </row>
    <row r="677" spans="1:13" x14ac:dyDescent="0.25">
      <c r="A677" s="226" t="s">
        <v>45</v>
      </c>
      <c r="B677" s="405">
        <v>43123</v>
      </c>
      <c r="C677" s="226" t="s">
        <v>327</v>
      </c>
      <c r="D677" s="226" t="s">
        <v>33</v>
      </c>
      <c r="E677" s="226" t="s">
        <v>3535</v>
      </c>
      <c r="F677" s="226" t="s">
        <v>40</v>
      </c>
      <c r="G677" s="226" t="s">
        <v>41</v>
      </c>
      <c r="H677" s="226" t="s">
        <v>37</v>
      </c>
      <c r="I677" s="226" t="s">
        <v>31</v>
      </c>
      <c r="J677" s="405">
        <v>43134</v>
      </c>
      <c r="K677" s="226" t="s">
        <v>50</v>
      </c>
      <c r="L677" s="226">
        <v>9</v>
      </c>
      <c r="M677" s="406">
        <v>9</v>
      </c>
    </row>
    <row r="678" spans="1:13" x14ac:dyDescent="0.25">
      <c r="A678" s="226" t="s">
        <v>45</v>
      </c>
      <c r="B678" s="405">
        <v>43123</v>
      </c>
      <c r="C678" s="226" t="s">
        <v>327</v>
      </c>
      <c r="D678" s="226" t="s">
        <v>33</v>
      </c>
      <c r="E678" s="226" t="s">
        <v>3535</v>
      </c>
      <c r="F678" s="226" t="s">
        <v>40</v>
      </c>
      <c r="G678" s="226" t="s">
        <v>41</v>
      </c>
      <c r="H678" s="226" t="s">
        <v>37</v>
      </c>
      <c r="I678" s="226" t="s">
        <v>31</v>
      </c>
      <c r="J678" s="405">
        <v>43139</v>
      </c>
      <c r="K678" s="226" t="s">
        <v>50</v>
      </c>
      <c r="L678" s="226">
        <v>12</v>
      </c>
      <c r="M678" s="406">
        <v>12</v>
      </c>
    </row>
    <row r="679" spans="1:13" x14ac:dyDescent="0.25">
      <c r="A679" s="226" t="s">
        <v>45</v>
      </c>
      <c r="B679" s="405">
        <v>43123</v>
      </c>
      <c r="C679" s="226" t="s">
        <v>327</v>
      </c>
      <c r="D679" s="226" t="s">
        <v>185</v>
      </c>
      <c r="E679" s="226" t="s">
        <v>111</v>
      </c>
      <c r="F679" s="226" t="s">
        <v>63</v>
      </c>
      <c r="G679" s="226" t="s">
        <v>357</v>
      </c>
      <c r="H679" s="226" t="s">
        <v>358</v>
      </c>
      <c r="I679" s="226" t="s">
        <v>31</v>
      </c>
      <c r="J679" s="405">
        <v>43123</v>
      </c>
      <c r="K679" s="226" t="s">
        <v>50</v>
      </c>
      <c r="L679" s="226">
        <v>0.05</v>
      </c>
      <c r="M679" s="406">
        <v>0.05</v>
      </c>
    </row>
    <row r="680" spans="1:13" x14ac:dyDescent="0.25">
      <c r="A680" s="226" t="s">
        <v>45</v>
      </c>
      <c r="B680" s="405">
        <v>43124</v>
      </c>
      <c r="C680" s="226" t="s">
        <v>327</v>
      </c>
      <c r="D680" s="226" t="s">
        <v>185</v>
      </c>
      <c r="E680" s="226" t="s">
        <v>111</v>
      </c>
      <c r="F680" s="226" t="s">
        <v>63</v>
      </c>
      <c r="G680" s="226" t="s">
        <v>347</v>
      </c>
      <c r="H680" s="226" t="s">
        <v>142</v>
      </c>
      <c r="I680" s="226" t="s">
        <v>31</v>
      </c>
      <c r="J680" s="405">
        <v>43124</v>
      </c>
      <c r="K680" s="226" t="s">
        <v>50</v>
      </c>
      <c r="L680" s="226">
        <v>0.05</v>
      </c>
      <c r="M680" s="406">
        <v>0.05</v>
      </c>
    </row>
    <row r="681" spans="1:13" x14ac:dyDescent="0.25">
      <c r="A681" s="226" t="s">
        <v>45</v>
      </c>
      <c r="B681" s="405">
        <v>43125</v>
      </c>
      <c r="C681" s="226" t="s">
        <v>32</v>
      </c>
      <c r="D681" s="226" t="s">
        <v>33</v>
      </c>
      <c r="E681" s="226" t="s">
        <v>400</v>
      </c>
      <c r="F681" s="226" t="s">
        <v>63</v>
      </c>
      <c r="G681" s="226" t="s">
        <v>297</v>
      </c>
      <c r="H681" s="226" t="s">
        <v>191</v>
      </c>
      <c r="I681" s="226" t="s">
        <v>31</v>
      </c>
      <c r="J681" s="226" t="s">
        <v>44</v>
      </c>
      <c r="K681" s="226" t="s">
        <v>38</v>
      </c>
      <c r="L681" s="226">
        <v>5</v>
      </c>
      <c r="M681" s="406">
        <v>5</v>
      </c>
    </row>
    <row r="682" spans="1:13" x14ac:dyDescent="0.25">
      <c r="A682" s="226" t="s">
        <v>45</v>
      </c>
      <c r="B682" s="405">
        <v>43129</v>
      </c>
      <c r="C682" s="226" t="s">
        <v>327</v>
      </c>
      <c r="D682" s="226" t="s">
        <v>185</v>
      </c>
      <c r="E682" s="226" t="s">
        <v>111</v>
      </c>
      <c r="F682" s="226" t="s">
        <v>63</v>
      </c>
      <c r="G682" s="226" t="s">
        <v>343</v>
      </c>
      <c r="H682" s="226" t="s">
        <v>65</v>
      </c>
      <c r="I682" s="226" t="s">
        <v>31</v>
      </c>
      <c r="J682" s="405">
        <v>43129</v>
      </c>
      <c r="K682" s="226" t="s">
        <v>50</v>
      </c>
      <c r="L682" s="226">
        <v>2.5000000000000001E-2</v>
      </c>
      <c r="M682" s="406">
        <v>2.5000000000000001E-2</v>
      </c>
    </row>
    <row r="683" spans="1:13" x14ac:dyDescent="0.25">
      <c r="A683" s="226" t="s">
        <v>45</v>
      </c>
      <c r="B683" s="405">
        <v>43129</v>
      </c>
      <c r="C683" s="226" t="s">
        <v>327</v>
      </c>
      <c r="D683" s="226" t="s">
        <v>185</v>
      </c>
      <c r="E683" s="226" t="s">
        <v>111</v>
      </c>
      <c r="F683" s="226" t="s">
        <v>63</v>
      </c>
      <c r="G683" s="226" t="s">
        <v>348</v>
      </c>
      <c r="H683" s="226" t="s">
        <v>300</v>
      </c>
      <c r="I683" s="226" t="s">
        <v>31</v>
      </c>
      <c r="J683" s="405">
        <v>43129</v>
      </c>
      <c r="K683" s="226" t="s">
        <v>50</v>
      </c>
      <c r="L683" s="226">
        <v>2.5000000000000001E-2</v>
      </c>
      <c r="M683" s="406">
        <v>2.5000000000000001E-2</v>
      </c>
    </row>
    <row r="684" spans="1:13" x14ac:dyDescent="0.25">
      <c r="A684" s="226" t="s">
        <v>45</v>
      </c>
      <c r="B684" s="405">
        <v>43129</v>
      </c>
      <c r="C684" s="226" t="s">
        <v>32</v>
      </c>
      <c r="D684" s="226" t="s">
        <v>33</v>
      </c>
      <c r="E684" s="226" t="s">
        <v>1632</v>
      </c>
      <c r="F684" s="226" t="s">
        <v>63</v>
      </c>
      <c r="G684" s="226" t="s">
        <v>334</v>
      </c>
      <c r="H684" s="226" t="s">
        <v>191</v>
      </c>
      <c r="I684" s="226" t="s">
        <v>31</v>
      </c>
      <c r="J684" s="405">
        <v>43129</v>
      </c>
      <c r="K684" s="226" t="s">
        <v>38</v>
      </c>
      <c r="L684" s="226">
        <v>2.5000000000000001E-2</v>
      </c>
      <c r="M684" s="406">
        <v>2.5000000000000001E-2</v>
      </c>
    </row>
    <row r="685" spans="1:13" x14ac:dyDescent="0.25">
      <c r="A685" s="226" t="s">
        <v>45</v>
      </c>
      <c r="B685" s="405">
        <v>43129</v>
      </c>
      <c r="C685" s="226" t="s">
        <v>480</v>
      </c>
      <c r="D685" s="226" t="s">
        <v>33</v>
      </c>
      <c r="E685" s="226" t="s">
        <v>111</v>
      </c>
      <c r="F685" s="226" t="s">
        <v>15</v>
      </c>
      <c r="G685" s="226" t="s">
        <v>1634</v>
      </c>
      <c r="H685" s="226" t="s">
        <v>45</v>
      </c>
      <c r="I685" s="226" t="s">
        <v>111</v>
      </c>
      <c r="J685" s="405">
        <v>43129</v>
      </c>
      <c r="K685" s="226" t="s">
        <v>86</v>
      </c>
      <c r="L685" s="226">
        <v>6</v>
      </c>
      <c r="M685" s="406">
        <v>6</v>
      </c>
    </row>
    <row r="686" spans="1:13" x14ac:dyDescent="0.25">
      <c r="A686" s="226" t="s">
        <v>45</v>
      </c>
      <c r="B686" s="226" t="s">
        <v>45</v>
      </c>
      <c r="C686" s="226" t="s">
        <v>57</v>
      </c>
      <c r="D686" s="226" t="s">
        <v>45</v>
      </c>
      <c r="E686" s="226" t="s">
        <v>45</v>
      </c>
      <c r="F686" s="226" t="s">
        <v>45</v>
      </c>
      <c r="G686" s="226" t="s">
        <v>45</v>
      </c>
      <c r="H686" s="226" t="s">
        <v>45</v>
      </c>
      <c r="I686" s="226" t="s">
        <v>31</v>
      </c>
      <c r="J686" s="226" t="s">
        <v>45</v>
      </c>
      <c r="K686" s="226" t="s">
        <v>50</v>
      </c>
      <c r="L686" s="226" t="s">
        <v>45</v>
      </c>
      <c r="M686" s="406"/>
    </row>
    <row r="687" spans="1:13" x14ac:dyDescent="0.25">
      <c r="A687" s="226" t="s">
        <v>45</v>
      </c>
      <c r="B687" s="226" t="s">
        <v>45</v>
      </c>
      <c r="C687" s="226" t="s">
        <v>66</v>
      </c>
      <c r="D687" s="226" t="s">
        <v>69</v>
      </c>
      <c r="E687" s="226" t="s">
        <v>45</v>
      </c>
      <c r="F687" s="226" t="s">
        <v>35</v>
      </c>
      <c r="G687" s="226" t="s">
        <v>36</v>
      </c>
      <c r="H687" s="226" t="s">
        <v>37</v>
      </c>
      <c r="I687" s="226" t="s">
        <v>73</v>
      </c>
      <c r="J687" s="405">
        <v>43128</v>
      </c>
      <c r="K687" s="226" t="s">
        <v>70</v>
      </c>
      <c r="L687" s="226">
        <v>30</v>
      </c>
      <c r="M687" s="406">
        <v>30</v>
      </c>
    </row>
    <row r="688" spans="1:13" x14ac:dyDescent="0.25">
      <c r="A688" s="226" t="s">
        <v>45</v>
      </c>
      <c r="B688" s="226" t="s">
        <v>45</v>
      </c>
      <c r="C688" s="226" t="s">
        <v>66</v>
      </c>
      <c r="D688" s="226" t="s">
        <v>69</v>
      </c>
      <c r="E688" s="226" t="s">
        <v>45</v>
      </c>
      <c r="F688" s="226" t="s">
        <v>35</v>
      </c>
      <c r="G688" s="226" t="s">
        <v>36</v>
      </c>
      <c r="H688" s="226" t="s">
        <v>37</v>
      </c>
      <c r="I688" s="226" t="s">
        <v>31</v>
      </c>
      <c r="J688" s="405">
        <v>43130</v>
      </c>
      <c r="K688" s="226" t="s">
        <v>70</v>
      </c>
      <c r="L688" s="226">
        <v>-30</v>
      </c>
      <c r="M688" s="406">
        <v>-30</v>
      </c>
    </row>
    <row r="689" spans="1:13" x14ac:dyDescent="0.25">
      <c r="A689" s="226" t="s">
        <v>45</v>
      </c>
      <c r="B689" s="226" t="s">
        <v>45</v>
      </c>
      <c r="C689" s="226" t="s">
        <v>66</v>
      </c>
      <c r="D689" s="226" t="s">
        <v>45</v>
      </c>
      <c r="E689" s="226" t="s">
        <v>45</v>
      </c>
      <c r="F689" s="226" t="s">
        <v>45</v>
      </c>
      <c r="G689" s="226" t="s">
        <v>45</v>
      </c>
      <c r="H689" s="226" t="s">
        <v>45</v>
      </c>
      <c r="I689" s="226" t="s">
        <v>31</v>
      </c>
      <c r="J689" s="226" t="s">
        <v>45</v>
      </c>
      <c r="K689" s="226" t="s">
        <v>70</v>
      </c>
      <c r="L689" s="226" t="s">
        <v>45</v>
      </c>
      <c r="M689" s="406"/>
    </row>
    <row r="690" spans="1:13" x14ac:dyDescent="0.25">
      <c r="A690" s="226" t="s">
        <v>45</v>
      </c>
      <c r="B690" s="226" t="s">
        <v>45</v>
      </c>
      <c r="C690" s="226" t="s">
        <v>74</v>
      </c>
      <c r="D690" s="226" t="s">
        <v>45</v>
      </c>
      <c r="E690" s="226" t="s">
        <v>45</v>
      </c>
      <c r="F690" s="226" t="s">
        <v>45</v>
      </c>
      <c r="G690" s="226" t="s">
        <v>45</v>
      </c>
      <c r="H690" s="226" t="s">
        <v>45</v>
      </c>
      <c r="I690" s="226" t="s">
        <v>31</v>
      </c>
      <c r="J690" s="226" t="s">
        <v>45</v>
      </c>
      <c r="K690" s="226" t="s">
        <v>70</v>
      </c>
      <c r="L690" s="226" t="s">
        <v>45</v>
      </c>
      <c r="M690" s="406"/>
    </row>
    <row r="691" spans="1:13" x14ac:dyDescent="0.25">
      <c r="A691" s="226" t="s">
        <v>45</v>
      </c>
      <c r="B691" s="226" t="s">
        <v>45</v>
      </c>
      <c r="C691" s="226" t="s">
        <v>81</v>
      </c>
      <c r="D691" s="226" t="s">
        <v>45</v>
      </c>
      <c r="E691" s="226" t="s">
        <v>45</v>
      </c>
      <c r="F691" s="226" t="s">
        <v>45</v>
      </c>
      <c r="G691" s="226" t="s">
        <v>45</v>
      </c>
      <c r="H691" s="226" t="s">
        <v>45</v>
      </c>
      <c r="I691" s="226" t="s">
        <v>31</v>
      </c>
      <c r="J691" s="226" t="s">
        <v>45</v>
      </c>
      <c r="K691" s="226" t="s">
        <v>70</v>
      </c>
      <c r="L691" s="226" t="s">
        <v>45</v>
      </c>
      <c r="M691" s="406"/>
    </row>
    <row r="692" spans="1:13" x14ac:dyDescent="0.25">
      <c r="A692" s="226" t="s">
        <v>45</v>
      </c>
      <c r="B692" s="226" t="s">
        <v>45</v>
      </c>
      <c r="C692" s="226" t="s">
        <v>88</v>
      </c>
      <c r="D692" s="226" t="s">
        <v>45</v>
      </c>
      <c r="E692" s="226" t="s">
        <v>45</v>
      </c>
      <c r="F692" s="226" t="s">
        <v>45</v>
      </c>
      <c r="G692" s="226" t="s">
        <v>45</v>
      </c>
      <c r="H692" s="226" t="s">
        <v>45</v>
      </c>
      <c r="I692" s="226" t="s">
        <v>31</v>
      </c>
      <c r="J692" s="226" t="s">
        <v>45</v>
      </c>
      <c r="K692" s="226" t="s">
        <v>70</v>
      </c>
      <c r="L692" s="226" t="s">
        <v>45</v>
      </c>
      <c r="M692" s="406"/>
    </row>
    <row r="693" spans="1:13" x14ac:dyDescent="0.25">
      <c r="A693" s="226" t="s">
        <v>45</v>
      </c>
      <c r="B693" s="226" t="s">
        <v>45</v>
      </c>
      <c r="C693" s="226" t="s">
        <v>90</v>
      </c>
      <c r="D693" s="226" t="s">
        <v>45</v>
      </c>
      <c r="E693" s="226" t="s">
        <v>45</v>
      </c>
      <c r="F693" s="226" t="s">
        <v>45</v>
      </c>
      <c r="G693" s="226" t="s">
        <v>45</v>
      </c>
      <c r="H693" s="226" t="s">
        <v>45</v>
      </c>
      <c r="I693" s="226" t="s">
        <v>31</v>
      </c>
      <c r="J693" s="226" t="s">
        <v>45</v>
      </c>
      <c r="K693" s="226" t="s">
        <v>50</v>
      </c>
      <c r="L693" s="226" t="s">
        <v>45</v>
      </c>
      <c r="M693" s="406"/>
    </row>
    <row r="694" spans="1:13" x14ac:dyDescent="0.25">
      <c r="A694" s="226" t="s">
        <v>45</v>
      </c>
      <c r="B694" s="226" t="s">
        <v>45</v>
      </c>
      <c r="C694" s="226" t="s">
        <v>103</v>
      </c>
      <c r="D694" s="226" t="s">
        <v>45</v>
      </c>
      <c r="E694" s="226" t="s">
        <v>45</v>
      </c>
      <c r="F694" s="226" t="s">
        <v>45</v>
      </c>
      <c r="G694" s="226" t="s">
        <v>45</v>
      </c>
      <c r="H694" s="226" t="s">
        <v>45</v>
      </c>
      <c r="I694" s="226" t="s">
        <v>31</v>
      </c>
      <c r="J694" s="226" t="s">
        <v>45</v>
      </c>
      <c r="K694" s="226" t="s">
        <v>106</v>
      </c>
      <c r="L694" s="226" t="s">
        <v>45</v>
      </c>
      <c r="M694" s="406"/>
    </row>
    <row r="695" spans="1:13" x14ac:dyDescent="0.25">
      <c r="A695" s="226" t="s">
        <v>45</v>
      </c>
      <c r="B695" s="226" t="s">
        <v>45</v>
      </c>
      <c r="C695" s="226" t="s">
        <v>108</v>
      </c>
      <c r="D695" s="226" t="s">
        <v>45</v>
      </c>
      <c r="E695" s="226" t="s">
        <v>45</v>
      </c>
      <c r="F695" s="226" t="s">
        <v>45</v>
      </c>
      <c r="G695" s="226" t="s">
        <v>45</v>
      </c>
      <c r="H695" s="226" t="s">
        <v>45</v>
      </c>
      <c r="I695" s="226" t="s">
        <v>31</v>
      </c>
      <c r="J695" s="226" t="s">
        <v>45</v>
      </c>
      <c r="K695" s="226" t="s">
        <v>38</v>
      </c>
      <c r="L695" s="226" t="s">
        <v>45</v>
      </c>
      <c r="M695" s="406"/>
    </row>
    <row r="696" spans="1:13" x14ac:dyDescent="0.25">
      <c r="A696" s="226" t="s">
        <v>45</v>
      </c>
      <c r="B696" s="226" t="s">
        <v>45</v>
      </c>
      <c r="C696" s="226" t="s">
        <v>110</v>
      </c>
      <c r="D696" s="226" t="s">
        <v>45</v>
      </c>
      <c r="E696" s="226" t="s">
        <v>45</v>
      </c>
      <c r="F696" s="226" t="s">
        <v>45</v>
      </c>
      <c r="G696" s="226" t="s">
        <v>45</v>
      </c>
      <c r="H696" s="226" t="s">
        <v>45</v>
      </c>
      <c r="I696" s="226" t="s">
        <v>31</v>
      </c>
      <c r="J696" s="226" t="s">
        <v>45</v>
      </c>
      <c r="K696" s="226" t="s">
        <v>106</v>
      </c>
      <c r="L696" s="226" t="s">
        <v>45</v>
      </c>
      <c r="M696" s="406"/>
    </row>
    <row r="697" spans="1:13" x14ac:dyDescent="0.25">
      <c r="A697" s="226" t="s">
        <v>45</v>
      </c>
      <c r="B697" s="226" t="s">
        <v>45</v>
      </c>
      <c r="C697" s="226" t="s">
        <v>42</v>
      </c>
      <c r="D697" s="226" t="s">
        <v>45</v>
      </c>
      <c r="E697" s="226" t="s">
        <v>45</v>
      </c>
      <c r="F697" s="226" t="s">
        <v>45</v>
      </c>
      <c r="G697" s="226" t="s">
        <v>45</v>
      </c>
      <c r="H697" s="226" t="s">
        <v>45</v>
      </c>
      <c r="I697" s="226" t="s">
        <v>31</v>
      </c>
      <c r="J697" s="226" t="s">
        <v>45</v>
      </c>
      <c r="K697" s="226" t="s">
        <v>38</v>
      </c>
      <c r="L697" s="226" t="s">
        <v>45</v>
      </c>
      <c r="M697" s="406"/>
    </row>
    <row r="698" spans="1:13" x14ac:dyDescent="0.25">
      <c r="A698" s="226" t="s">
        <v>45</v>
      </c>
      <c r="B698" s="226" t="s">
        <v>45</v>
      </c>
      <c r="C698" s="226" t="s">
        <v>120</v>
      </c>
      <c r="D698" s="226" t="s">
        <v>45</v>
      </c>
      <c r="E698" s="226" t="s">
        <v>45</v>
      </c>
      <c r="F698" s="226" t="s">
        <v>45</v>
      </c>
      <c r="G698" s="226" t="s">
        <v>45</v>
      </c>
      <c r="H698" s="226" t="s">
        <v>45</v>
      </c>
      <c r="I698" s="226" t="s">
        <v>31</v>
      </c>
      <c r="J698" s="226" t="s">
        <v>45</v>
      </c>
      <c r="K698" s="226" t="s">
        <v>38</v>
      </c>
      <c r="L698" s="226" t="s">
        <v>45</v>
      </c>
      <c r="M698" s="406"/>
    </row>
    <row r="699" spans="1:13" x14ac:dyDescent="0.25">
      <c r="A699" s="226" t="s">
        <v>45</v>
      </c>
      <c r="B699" s="226" t="s">
        <v>45</v>
      </c>
      <c r="C699" s="226" t="s">
        <v>136</v>
      </c>
      <c r="D699" s="226" t="s">
        <v>45</v>
      </c>
      <c r="E699" s="226" t="s">
        <v>45</v>
      </c>
      <c r="F699" s="226" t="s">
        <v>45</v>
      </c>
      <c r="G699" s="226" t="s">
        <v>45</v>
      </c>
      <c r="H699" s="226" t="s">
        <v>45</v>
      </c>
      <c r="I699" s="226" t="s">
        <v>31</v>
      </c>
      <c r="J699" s="226" t="s">
        <v>45</v>
      </c>
      <c r="K699" s="226" t="s">
        <v>38</v>
      </c>
      <c r="L699" s="226" t="s">
        <v>45</v>
      </c>
      <c r="M699" s="406"/>
    </row>
    <row r="700" spans="1:13" x14ac:dyDescent="0.25">
      <c r="A700" s="226" t="s">
        <v>45</v>
      </c>
      <c r="B700" s="226" t="s">
        <v>45</v>
      </c>
      <c r="C700" s="226" t="s">
        <v>138</v>
      </c>
      <c r="D700" s="226" t="s">
        <v>45</v>
      </c>
      <c r="E700" s="226" t="s">
        <v>45</v>
      </c>
      <c r="F700" s="226" t="s">
        <v>45</v>
      </c>
      <c r="G700" s="226" t="s">
        <v>45</v>
      </c>
      <c r="H700" s="226" t="s">
        <v>45</v>
      </c>
      <c r="I700" s="226" t="s">
        <v>31</v>
      </c>
      <c r="J700" s="226" t="s">
        <v>45</v>
      </c>
      <c r="K700" s="226" t="s">
        <v>38</v>
      </c>
      <c r="L700" s="226" t="s">
        <v>45</v>
      </c>
      <c r="M700" s="406"/>
    </row>
    <row r="701" spans="1:13" x14ac:dyDescent="0.25">
      <c r="A701" s="226" t="s">
        <v>45</v>
      </c>
      <c r="B701" s="226" t="s">
        <v>45</v>
      </c>
      <c r="C701" s="226" t="s">
        <v>160</v>
      </c>
      <c r="D701" s="226" t="s">
        <v>45</v>
      </c>
      <c r="E701" s="226" t="s">
        <v>45</v>
      </c>
      <c r="F701" s="226" t="s">
        <v>45</v>
      </c>
      <c r="G701" s="226" t="s">
        <v>45</v>
      </c>
      <c r="H701" s="226" t="s">
        <v>45</v>
      </c>
      <c r="I701" s="226" t="s">
        <v>31</v>
      </c>
      <c r="J701" s="226" t="s">
        <v>45</v>
      </c>
      <c r="K701" s="226" t="s">
        <v>50</v>
      </c>
      <c r="L701" s="226" t="s">
        <v>45</v>
      </c>
      <c r="M701" s="406"/>
    </row>
    <row r="702" spans="1:13" x14ac:dyDescent="0.25">
      <c r="A702" s="226" t="s">
        <v>45</v>
      </c>
      <c r="B702" s="226" t="s">
        <v>45</v>
      </c>
      <c r="C702" s="226" t="s">
        <v>169</v>
      </c>
      <c r="D702" s="226" t="s">
        <v>45</v>
      </c>
      <c r="E702" s="226" t="s">
        <v>45</v>
      </c>
      <c r="F702" s="226" t="s">
        <v>45</v>
      </c>
      <c r="G702" s="226" t="s">
        <v>45</v>
      </c>
      <c r="H702" s="226" t="s">
        <v>45</v>
      </c>
      <c r="I702" s="226" t="s">
        <v>31</v>
      </c>
      <c r="J702" s="226" t="s">
        <v>45</v>
      </c>
      <c r="K702" s="226" t="s">
        <v>86</v>
      </c>
      <c r="L702" s="226" t="s">
        <v>45</v>
      </c>
      <c r="M702" s="406"/>
    </row>
    <row r="703" spans="1:13" x14ac:dyDescent="0.25">
      <c r="A703" s="226" t="s">
        <v>45</v>
      </c>
      <c r="B703" s="226" t="s">
        <v>45</v>
      </c>
      <c r="C703" s="226" t="s">
        <v>172</v>
      </c>
      <c r="D703" s="226" t="s">
        <v>45</v>
      </c>
      <c r="E703" s="226" t="s">
        <v>45</v>
      </c>
      <c r="F703" s="226" t="s">
        <v>45</v>
      </c>
      <c r="G703" s="226" t="s">
        <v>45</v>
      </c>
      <c r="H703" s="226" t="s">
        <v>45</v>
      </c>
      <c r="I703" s="226" t="s">
        <v>31</v>
      </c>
      <c r="J703" s="226" t="s">
        <v>45</v>
      </c>
      <c r="K703" s="226" t="s">
        <v>106</v>
      </c>
      <c r="L703" s="226" t="s">
        <v>45</v>
      </c>
      <c r="M703" s="406"/>
    </row>
    <row r="704" spans="1:13" x14ac:dyDescent="0.25">
      <c r="A704" s="226" t="s">
        <v>45</v>
      </c>
      <c r="B704" s="226" t="s">
        <v>45</v>
      </c>
      <c r="C704" s="226" t="s">
        <v>189</v>
      </c>
      <c r="D704" s="226" t="s">
        <v>33</v>
      </c>
      <c r="E704" s="226">
        <v>20180212</v>
      </c>
      <c r="F704" s="226" t="s">
        <v>40</v>
      </c>
      <c r="G704" s="226" t="s">
        <v>489</v>
      </c>
      <c r="H704" s="226" t="s">
        <v>65</v>
      </c>
      <c r="I704" s="226" t="s">
        <v>31</v>
      </c>
      <c r="J704" s="405">
        <v>43124</v>
      </c>
      <c r="K704" s="226" t="s">
        <v>86</v>
      </c>
      <c r="L704" s="226">
        <v>1.5</v>
      </c>
      <c r="M704" s="406">
        <v>1.5</v>
      </c>
    </row>
    <row r="705" spans="1:13" x14ac:dyDescent="0.25">
      <c r="A705" s="226" t="s">
        <v>45</v>
      </c>
      <c r="B705" s="226" t="s">
        <v>45</v>
      </c>
      <c r="C705" s="226" t="s">
        <v>189</v>
      </c>
      <c r="D705" s="226" t="s">
        <v>45</v>
      </c>
      <c r="E705" s="226" t="s">
        <v>45</v>
      </c>
      <c r="F705" s="226" t="s">
        <v>45</v>
      </c>
      <c r="G705" s="226" t="s">
        <v>45</v>
      </c>
      <c r="H705" s="226" t="s">
        <v>45</v>
      </c>
      <c r="I705" s="226" t="s">
        <v>31</v>
      </c>
      <c r="J705" s="226" t="s">
        <v>45</v>
      </c>
      <c r="K705" s="226" t="s">
        <v>86</v>
      </c>
      <c r="L705" s="226" t="s">
        <v>45</v>
      </c>
      <c r="M705" s="406"/>
    </row>
    <row r="706" spans="1:13" x14ac:dyDescent="0.25">
      <c r="A706" s="226" t="s">
        <v>45</v>
      </c>
      <c r="B706" s="226" t="s">
        <v>45</v>
      </c>
      <c r="C706" s="226" t="s">
        <v>198</v>
      </c>
      <c r="D706" s="226" t="s">
        <v>45</v>
      </c>
      <c r="E706" s="226" t="s">
        <v>45</v>
      </c>
      <c r="F706" s="226" t="s">
        <v>45</v>
      </c>
      <c r="G706" s="226" t="s">
        <v>45</v>
      </c>
      <c r="H706" s="226" t="s">
        <v>45</v>
      </c>
      <c r="I706" s="226" t="s">
        <v>31</v>
      </c>
      <c r="J706" s="226" t="s">
        <v>45</v>
      </c>
      <c r="K706" s="226" t="s">
        <v>86</v>
      </c>
      <c r="L706" s="226" t="s">
        <v>45</v>
      </c>
      <c r="M706" s="406"/>
    </row>
    <row r="707" spans="1:13" x14ac:dyDescent="0.25">
      <c r="A707" s="226" t="s">
        <v>45</v>
      </c>
      <c r="B707" s="226" t="s">
        <v>45</v>
      </c>
      <c r="C707" s="226" t="s">
        <v>202</v>
      </c>
      <c r="D707" s="226" t="s">
        <v>45</v>
      </c>
      <c r="E707" s="226" t="s">
        <v>45</v>
      </c>
      <c r="F707" s="226" t="s">
        <v>45</v>
      </c>
      <c r="G707" s="226" t="s">
        <v>45</v>
      </c>
      <c r="H707" s="226" t="s">
        <v>45</v>
      </c>
      <c r="I707" s="226" t="s">
        <v>31</v>
      </c>
      <c r="J707" s="226" t="s">
        <v>45</v>
      </c>
      <c r="K707" s="226" t="s">
        <v>86</v>
      </c>
      <c r="L707" s="226" t="s">
        <v>45</v>
      </c>
      <c r="M707" s="406"/>
    </row>
    <row r="708" spans="1:13" x14ac:dyDescent="0.25">
      <c r="A708" s="226" t="s">
        <v>45</v>
      </c>
      <c r="B708" s="226" t="s">
        <v>45</v>
      </c>
      <c r="C708" s="226" t="s">
        <v>210</v>
      </c>
      <c r="D708" s="226" t="s">
        <v>45</v>
      </c>
      <c r="E708" s="226" t="s">
        <v>45</v>
      </c>
      <c r="F708" s="226" t="s">
        <v>45</v>
      </c>
      <c r="G708" s="226" t="s">
        <v>45</v>
      </c>
      <c r="H708" s="226" t="s">
        <v>45</v>
      </c>
      <c r="I708" s="226" t="s">
        <v>31</v>
      </c>
      <c r="J708" s="226" t="s">
        <v>45</v>
      </c>
      <c r="K708" s="226" t="s">
        <v>50</v>
      </c>
      <c r="L708" s="226" t="s">
        <v>45</v>
      </c>
      <c r="M708" s="406"/>
    </row>
    <row r="709" spans="1:13" x14ac:dyDescent="0.25">
      <c r="A709" s="226" t="s">
        <v>45</v>
      </c>
      <c r="B709" s="226" t="s">
        <v>45</v>
      </c>
      <c r="C709" s="226" t="s">
        <v>215</v>
      </c>
      <c r="D709" s="226" t="s">
        <v>45</v>
      </c>
      <c r="E709" s="226" t="s">
        <v>45</v>
      </c>
      <c r="F709" s="226" t="s">
        <v>45</v>
      </c>
      <c r="G709" s="226" t="s">
        <v>45</v>
      </c>
      <c r="H709" s="226" t="s">
        <v>45</v>
      </c>
      <c r="I709" s="226" t="s">
        <v>31</v>
      </c>
      <c r="J709" s="226" t="s">
        <v>45</v>
      </c>
      <c r="K709" s="226" t="s">
        <v>50</v>
      </c>
      <c r="L709" s="226" t="s">
        <v>45</v>
      </c>
      <c r="M709" s="406"/>
    </row>
    <row r="710" spans="1:13" x14ac:dyDescent="0.25">
      <c r="A710" s="226" t="s">
        <v>45</v>
      </c>
      <c r="B710" s="226" t="s">
        <v>45</v>
      </c>
      <c r="C710" s="226" t="s">
        <v>228</v>
      </c>
      <c r="D710" s="226" t="s">
        <v>45</v>
      </c>
      <c r="E710" s="226" t="s">
        <v>45</v>
      </c>
      <c r="F710" s="226" t="s">
        <v>45</v>
      </c>
      <c r="G710" s="226" t="s">
        <v>45</v>
      </c>
      <c r="H710" s="226" t="s">
        <v>45</v>
      </c>
      <c r="I710" s="226" t="s">
        <v>31</v>
      </c>
      <c r="J710" s="226" t="s">
        <v>45</v>
      </c>
      <c r="K710" s="226" t="s">
        <v>50</v>
      </c>
      <c r="L710" s="226" t="s">
        <v>45</v>
      </c>
      <c r="M710" s="406"/>
    </row>
    <row r="711" spans="1:13" x14ac:dyDescent="0.25">
      <c r="A711" s="226" t="s">
        <v>45</v>
      </c>
      <c r="B711" s="226" t="s">
        <v>45</v>
      </c>
      <c r="C711" s="226" t="s">
        <v>234</v>
      </c>
      <c r="D711" s="226" t="s">
        <v>45</v>
      </c>
      <c r="E711" s="226" t="s">
        <v>45</v>
      </c>
      <c r="F711" s="226" t="s">
        <v>45</v>
      </c>
      <c r="G711" s="226" t="s">
        <v>45</v>
      </c>
      <c r="H711" s="226" t="s">
        <v>45</v>
      </c>
      <c r="I711" s="226" t="s">
        <v>31</v>
      </c>
      <c r="J711" s="226" t="s">
        <v>45</v>
      </c>
      <c r="K711" s="226" t="s">
        <v>50</v>
      </c>
      <c r="L711" s="226" t="s">
        <v>45</v>
      </c>
      <c r="M711" s="406"/>
    </row>
    <row r="712" spans="1:13" x14ac:dyDescent="0.25">
      <c r="A712" s="226" t="s">
        <v>45</v>
      </c>
      <c r="B712" s="226" t="s">
        <v>45</v>
      </c>
      <c r="C712" s="226" t="s">
        <v>246</v>
      </c>
      <c r="D712" s="226" t="s">
        <v>45</v>
      </c>
      <c r="E712" s="226" t="s">
        <v>45</v>
      </c>
      <c r="F712" s="226" t="s">
        <v>45</v>
      </c>
      <c r="G712" s="226" t="s">
        <v>45</v>
      </c>
      <c r="H712" s="226" t="s">
        <v>45</v>
      </c>
      <c r="I712" s="226" t="s">
        <v>31</v>
      </c>
      <c r="J712" s="226" t="s">
        <v>45</v>
      </c>
      <c r="K712" s="226" t="s">
        <v>50</v>
      </c>
      <c r="L712" s="226" t="s">
        <v>45</v>
      </c>
      <c r="M712" s="406"/>
    </row>
    <row r="713" spans="1:13" x14ac:dyDescent="0.25">
      <c r="A713" s="226" t="s">
        <v>45</v>
      </c>
      <c r="B713" s="226" t="s">
        <v>45</v>
      </c>
      <c r="C713" s="226" t="s">
        <v>262</v>
      </c>
      <c r="D713" s="226" t="s">
        <v>45</v>
      </c>
      <c r="E713" s="226" t="s">
        <v>45</v>
      </c>
      <c r="F713" s="226" t="s">
        <v>45</v>
      </c>
      <c r="G713" s="226" t="s">
        <v>45</v>
      </c>
      <c r="H713" s="226" t="s">
        <v>45</v>
      </c>
      <c r="I713" s="226" t="s">
        <v>31</v>
      </c>
      <c r="J713" s="226" t="s">
        <v>45</v>
      </c>
      <c r="K713" s="226" t="s">
        <v>50</v>
      </c>
      <c r="L713" s="226" t="s">
        <v>45</v>
      </c>
      <c r="M713" s="406"/>
    </row>
    <row r="714" spans="1:13" x14ac:dyDescent="0.25">
      <c r="A714" s="226" t="s">
        <v>45</v>
      </c>
      <c r="B714" s="226" t="s">
        <v>45</v>
      </c>
      <c r="C714" s="226" t="s">
        <v>266</v>
      </c>
      <c r="D714" s="226" t="s">
        <v>45</v>
      </c>
      <c r="E714" s="226" t="s">
        <v>45</v>
      </c>
      <c r="F714" s="226" t="s">
        <v>45</v>
      </c>
      <c r="G714" s="226" t="s">
        <v>45</v>
      </c>
      <c r="H714" s="226" t="s">
        <v>45</v>
      </c>
      <c r="I714" s="226" t="s">
        <v>31</v>
      </c>
      <c r="J714" s="226" t="s">
        <v>45</v>
      </c>
      <c r="K714" s="226" t="s">
        <v>38</v>
      </c>
      <c r="L714" s="226" t="s">
        <v>45</v>
      </c>
      <c r="M714" s="406"/>
    </row>
    <row r="715" spans="1:13" x14ac:dyDescent="0.25">
      <c r="A715" s="226" t="s">
        <v>45</v>
      </c>
      <c r="B715" s="226" t="s">
        <v>45</v>
      </c>
      <c r="C715" s="226" t="s">
        <v>268</v>
      </c>
      <c r="D715" s="226" t="s">
        <v>45</v>
      </c>
      <c r="E715" s="226" t="s">
        <v>45</v>
      </c>
      <c r="F715" s="226" t="s">
        <v>45</v>
      </c>
      <c r="G715" s="226" t="s">
        <v>45</v>
      </c>
      <c r="H715" s="226" t="s">
        <v>45</v>
      </c>
      <c r="I715" s="226" t="s">
        <v>31</v>
      </c>
      <c r="J715" s="226" t="s">
        <v>45</v>
      </c>
      <c r="K715" s="226" t="s">
        <v>38</v>
      </c>
      <c r="L715" s="226" t="s">
        <v>45</v>
      </c>
      <c r="M715" s="406"/>
    </row>
    <row r="716" spans="1:13" x14ac:dyDescent="0.25">
      <c r="A716" s="226" t="s">
        <v>45</v>
      </c>
      <c r="B716" s="226" t="s">
        <v>45</v>
      </c>
      <c r="C716" s="226" t="s">
        <v>270</v>
      </c>
      <c r="D716" s="226" t="s">
        <v>45</v>
      </c>
      <c r="E716" s="226" t="s">
        <v>45</v>
      </c>
      <c r="F716" s="226" t="s">
        <v>45</v>
      </c>
      <c r="G716" s="226" t="s">
        <v>45</v>
      </c>
      <c r="H716" s="226" t="s">
        <v>45</v>
      </c>
      <c r="I716" s="226" t="s">
        <v>31</v>
      </c>
      <c r="J716" s="226" t="s">
        <v>45</v>
      </c>
      <c r="K716" s="226" t="s">
        <v>70</v>
      </c>
      <c r="L716" s="226" t="s">
        <v>45</v>
      </c>
      <c r="M716" s="406"/>
    </row>
    <row r="717" spans="1:13" x14ac:dyDescent="0.25">
      <c r="A717" s="226" t="s">
        <v>45</v>
      </c>
      <c r="B717" s="226" t="s">
        <v>45</v>
      </c>
      <c r="C717" s="226" t="s">
        <v>275</v>
      </c>
      <c r="D717" s="226" t="s">
        <v>45</v>
      </c>
      <c r="E717" s="226" t="s">
        <v>45</v>
      </c>
      <c r="F717" s="226" t="s">
        <v>45</v>
      </c>
      <c r="G717" s="226" t="s">
        <v>45</v>
      </c>
      <c r="H717" s="226" t="s">
        <v>45</v>
      </c>
      <c r="I717" s="226" t="s">
        <v>31</v>
      </c>
      <c r="J717" s="226" t="s">
        <v>45</v>
      </c>
      <c r="K717" s="226" t="s">
        <v>50</v>
      </c>
      <c r="L717" s="226" t="s">
        <v>45</v>
      </c>
      <c r="M717" s="406"/>
    </row>
    <row r="718" spans="1:13" x14ac:dyDescent="0.25">
      <c r="A718" s="226" t="s">
        <v>45</v>
      </c>
      <c r="B718" s="226" t="s">
        <v>45</v>
      </c>
      <c r="C718" s="226" t="s">
        <v>291</v>
      </c>
      <c r="D718" s="226" t="s">
        <v>45</v>
      </c>
      <c r="E718" s="226" t="s">
        <v>45</v>
      </c>
      <c r="F718" s="226" t="s">
        <v>45</v>
      </c>
      <c r="G718" s="226" t="s">
        <v>45</v>
      </c>
      <c r="H718" s="226" t="s">
        <v>45</v>
      </c>
      <c r="I718" s="226" t="s">
        <v>31</v>
      </c>
      <c r="J718" s="226" t="s">
        <v>45</v>
      </c>
      <c r="K718" s="226" t="s">
        <v>106</v>
      </c>
      <c r="L718" s="226" t="s">
        <v>45</v>
      </c>
      <c r="M718" s="406"/>
    </row>
    <row r="719" spans="1:13" x14ac:dyDescent="0.25">
      <c r="A719" s="226" t="s">
        <v>45</v>
      </c>
      <c r="B719" s="226" t="s">
        <v>45</v>
      </c>
      <c r="C719" s="226" t="s">
        <v>302</v>
      </c>
      <c r="D719" s="226" t="s">
        <v>45</v>
      </c>
      <c r="E719" s="226" t="s">
        <v>45</v>
      </c>
      <c r="F719" s="226" t="s">
        <v>45</v>
      </c>
      <c r="G719" s="226" t="s">
        <v>45</v>
      </c>
      <c r="H719" s="226" t="s">
        <v>45</v>
      </c>
      <c r="I719" s="226" t="s">
        <v>31</v>
      </c>
      <c r="J719" s="226" t="s">
        <v>45</v>
      </c>
      <c r="K719" s="226" t="s">
        <v>106</v>
      </c>
      <c r="L719" s="226" t="s">
        <v>45</v>
      </c>
      <c r="M719" s="406"/>
    </row>
    <row r="720" spans="1:13" x14ac:dyDescent="0.25">
      <c r="A720" s="226" t="s">
        <v>45</v>
      </c>
      <c r="B720" s="226" t="s">
        <v>45</v>
      </c>
      <c r="C720" s="226" t="s">
        <v>304</v>
      </c>
      <c r="D720" s="226" t="s">
        <v>45</v>
      </c>
      <c r="E720" s="226" t="s">
        <v>45</v>
      </c>
      <c r="F720" s="226" t="s">
        <v>45</v>
      </c>
      <c r="G720" s="226" t="s">
        <v>45</v>
      </c>
      <c r="H720" s="226" t="s">
        <v>45</v>
      </c>
      <c r="I720" s="226" t="s">
        <v>31</v>
      </c>
      <c r="J720" s="226" t="s">
        <v>45</v>
      </c>
      <c r="K720" s="226" t="s">
        <v>38</v>
      </c>
      <c r="L720" s="226" t="s">
        <v>45</v>
      </c>
      <c r="M720" s="406"/>
    </row>
    <row r="721" spans="1:13" x14ac:dyDescent="0.25">
      <c r="A721" s="226" t="s">
        <v>45</v>
      </c>
      <c r="B721" s="226" t="s">
        <v>45</v>
      </c>
      <c r="C721" s="226" t="s">
        <v>309</v>
      </c>
      <c r="D721" s="226" t="s">
        <v>45</v>
      </c>
      <c r="E721" s="226" t="s">
        <v>45</v>
      </c>
      <c r="F721" s="226" t="s">
        <v>45</v>
      </c>
      <c r="G721" s="226" t="s">
        <v>45</v>
      </c>
      <c r="H721" s="226" t="s">
        <v>45</v>
      </c>
      <c r="I721" s="226" t="s">
        <v>31</v>
      </c>
      <c r="J721" s="226" t="s">
        <v>45</v>
      </c>
      <c r="K721" s="226" t="s">
        <v>106</v>
      </c>
      <c r="L721" s="226" t="s">
        <v>45</v>
      </c>
      <c r="M721" s="406"/>
    </row>
    <row r="722" spans="1:13" x14ac:dyDescent="0.25">
      <c r="A722" s="226" t="s">
        <v>45</v>
      </c>
      <c r="B722" s="226" t="s">
        <v>45</v>
      </c>
      <c r="C722" s="226" t="s">
        <v>316</v>
      </c>
      <c r="D722" s="226" t="s">
        <v>45</v>
      </c>
      <c r="E722" s="226" t="s">
        <v>45</v>
      </c>
      <c r="F722" s="226" t="s">
        <v>45</v>
      </c>
      <c r="G722" s="226" t="s">
        <v>45</v>
      </c>
      <c r="H722" s="226" t="s">
        <v>45</v>
      </c>
      <c r="I722" s="226" t="s">
        <v>31</v>
      </c>
      <c r="J722" s="226" t="s">
        <v>45</v>
      </c>
      <c r="K722" s="226" t="s">
        <v>38</v>
      </c>
      <c r="L722" s="226" t="s">
        <v>45</v>
      </c>
      <c r="M722" s="406"/>
    </row>
    <row r="723" spans="1:13" x14ac:dyDescent="0.25">
      <c r="A723" s="226" t="s">
        <v>45</v>
      </c>
      <c r="B723" s="226" t="s">
        <v>45</v>
      </c>
      <c r="C723" s="226" t="s">
        <v>327</v>
      </c>
      <c r="D723" s="226" t="s">
        <v>45</v>
      </c>
      <c r="E723" s="226" t="s">
        <v>45</v>
      </c>
      <c r="F723" s="226" t="s">
        <v>45</v>
      </c>
      <c r="G723" s="226" t="s">
        <v>45</v>
      </c>
      <c r="H723" s="226" t="s">
        <v>45</v>
      </c>
      <c r="I723" s="226" t="s">
        <v>31</v>
      </c>
      <c r="J723" s="226" t="s">
        <v>45</v>
      </c>
      <c r="K723" s="226" t="s">
        <v>50</v>
      </c>
      <c r="L723" s="226" t="s">
        <v>45</v>
      </c>
      <c r="M723" s="406"/>
    </row>
    <row r="724" spans="1:13" x14ac:dyDescent="0.25">
      <c r="A724" s="226" t="s">
        <v>45</v>
      </c>
      <c r="B724" s="226" t="s">
        <v>45</v>
      </c>
      <c r="C724" s="226" t="s">
        <v>360</v>
      </c>
      <c r="D724" s="226" t="s">
        <v>45</v>
      </c>
      <c r="E724" s="226" t="s">
        <v>45</v>
      </c>
      <c r="F724" s="226" t="s">
        <v>45</v>
      </c>
      <c r="G724" s="226" t="s">
        <v>45</v>
      </c>
      <c r="H724" s="226" t="s">
        <v>45</v>
      </c>
      <c r="I724" s="226" t="s">
        <v>31</v>
      </c>
      <c r="J724" s="226" t="s">
        <v>45</v>
      </c>
      <c r="K724" s="226" t="s">
        <v>50</v>
      </c>
      <c r="L724" s="226" t="s">
        <v>45</v>
      </c>
      <c r="M724" s="406"/>
    </row>
    <row r="725" spans="1:13" x14ac:dyDescent="0.25">
      <c r="A725" s="226" t="s">
        <v>45</v>
      </c>
      <c r="B725" s="226" t="s">
        <v>45</v>
      </c>
      <c r="C725" s="226" t="s">
        <v>362</v>
      </c>
      <c r="D725" s="226" t="s">
        <v>45</v>
      </c>
      <c r="E725" s="226" t="s">
        <v>45</v>
      </c>
      <c r="F725" s="226" t="s">
        <v>45</v>
      </c>
      <c r="G725" s="226" t="s">
        <v>45</v>
      </c>
      <c r="H725" s="226" t="s">
        <v>45</v>
      </c>
      <c r="I725" s="226" t="s">
        <v>31</v>
      </c>
      <c r="J725" s="226" t="s">
        <v>45</v>
      </c>
      <c r="K725" s="226" t="s">
        <v>38</v>
      </c>
      <c r="L725" s="226" t="s">
        <v>45</v>
      </c>
      <c r="M725" s="406"/>
    </row>
    <row r="726" spans="1:13" x14ac:dyDescent="0.25">
      <c r="A726" s="226" t="s">
        <v>45</v>
      </c>
      <c r="B726" s="226" t="s">
        <v>45</v>
      </c>
      <c r="C726" s="226" t="s">
        <v>364</v>
      </c>
      <c r="D726" s="226" t="s">
        <v>45</v>
      </c>
      <c r="E726" s="226" t="s">
        <v>45</v>
      </c>
      <c r="F726" s="226" t="s">
        <v>45</v>
      </c>
      <c r="G726" s="226" t="s">
        <v>45</v>
      </c>
      <c r="H726" s="226" t="s">
        <v>45</v>
      </c>
      <c r="I726" s="226" t="s">
        <v>31</v>
      </c>
      <c r="J726" s="226" t="s">
        <v>45</v>
      </c>
      <c r="K726" s="226" t="s">
        <v>38</v>
      </c>
      <c r="L726" s="226" t="s">
        <v>45</v>
      </c>
      <c r="M726" s="406"/>
    </row>
    <row r="727" spans="1:13" x14ac:dyDescent="0.25">
      <c r="A727" s="226" t="s">
        <v>45</v>
      </c>
      <c r="B727" s="226" t="s">
        <v>45</v>
      </c>
      <c r="C727" s="226" t="s">
        <v>32</v>
      </c>
      <c r="D727" s="226" t="s">
        <v>45</v>
      </c>
      <c r="E727" s="226" t="s">
        <v>45</v>
      </c>
      <c r="F727" s="226" t="s">
        <v>45</v>
      </c>
      <c r="G727" s="226" t="s">
        <v>45</v>
      </c>
      <c r="H727" s="226" t="s">
        <v>45</v>
      </c>
      <c r="I727" s="226" t="s">
        <v>31</v>
      </c>
      <c r="J727" s="226" t="s">
        <v>45</v>
      </c>
      <c r="K727" s="226" t="s">
        <v>38</v>
      </c>
      <c r="L727" s="226" t="s">
        <v>45</v>
      </c>
      <c r="M727" s="406"/>
    </row>
    <row r="728" spans="1:13" x14ac:dyDescent="0.25">
      <c r="A728" s="226" t="s">
        <v>45</v>
      </c>
      <c r="B728" s="226" t="s">
        <v>45</v>
      </c>
      <c r="C728" s="226" t="s">
        <v>406</v>
      </c>
      <c r="D728" s="226" t="s">
        <v>45</v>
      </c>
      <c r="E728" s="226" t="s">
        <v>45</v>
      </c>
      <c r="F728" s="226" t="s">
        <v>45</v>
      </c>
      <c r="G728" s="226" t="s">
        <v>45</v>
      </c>
      <c r="H728" s="226" t="s">
        <v>45</v>
      </c>
      <c r="I728" s="226" t="s">
        <v>31</v>
      </c>
      <c r="J728" s="226" t="s">
        <v>45</v>
      </c>
      <c r="K728" s="226" t="s">
        <v>106</v>
      </c>
      <c r="L728" s="226" t="s">
        <v>45</v>
      </c>
      <c r="M728" s="406"/>
    </row>
    <row r="729" spans="1:13" x14ac:dyDescent="0.25">
      <c r="A729" s="226" t="s">
        <v>45</v>
      </c>
      <c r="B729" s="226" t="s">
        <v>45</v>
      </c>
      <c r="C729" s="226" t="s">
        <v>412</v>
      </c>
      <c r="D729" s="226" t="s">
        <v>45</v>
      </c>
      <c r="E729" s="226" t="s">
        <v>45</v>
      </c>
      <c r="F729" s="226" t="s">
        <v>45</v>
      </c>
      <c r="G729" s="226" t="s">
        <v>45</v>
      </c>
      <c r="H729" s="226" t="s">
        <v>45</v>
      </c>
      <c r="I729" s="226" t="s">
        <v>31</v>
      </c>
      <c r="J729" s="226" t="s">
        <v>45</v>
      </c>
      <c r="K729" s="226" t="s">
        <v>70</v>
      </c>
      <c r="L729" s="226" t="s">
        <v>45</v>
      </c>
      <c r="M729" s="406"/>
    </row>
    <row r="730" spans="1:13" x14ac:dyDescent="0.25">
      <c r="A730" s="226" t="s">
        <v>45</v>
      </c>
      <c r="B730" s="226" t="s">
        <v>45</v>
      </c>
      <c r="C730" s="226" t="s">
        <v>418</v>
      </c>
      <c r="D730" s="226" t="s">
        <v>45</v>
      </c>
      <c r="E730" s="226" t="s">
        <v>45</v>
      </c>
      <c r="F730" s="226" t="s">
        <v>45</v>
      </c>
      <c r="G730" s="226" t="s">
        <v>45</v>
      </c>
      <c r="H730" s="226" t="s">
        <v>45</v>
      </c>
      <c r="I730" s="226" t="s">
        <v>31</v>
      </c>
      <c r="J730" s="226" t="s">
        <v>45</v>
      </c>
      <c r="K730" s="226" t="s">
        <v>38</v>
      </c>
      <c r="L730" s="226" t="s">
        <v>45</v>
      </c>
      <c r="M730" s="406"/>
    </row>
    <row r="731" spans="1:13" x14ac:dyDescent="0.25">
      <c r="A731" s="226" t="s">
        <v>45</v>
      </c>
      <c r="B731" s="226" t="s">
        <v>45</v>
      </c>
      <c r="C731" s="226" t="s">
        <v>435</v>
      </c>
      <c r="D731" s="226" t="s">
        <v>45</v>
      </c>
      <c r="E731" s="226" t="s">
        <v>45</v>
      </c>
      <c r="F731" s="226" t="s">
        <v>45</v>
      </c>
      <c r="G731" s="226" t="s">
        <v>45</v>
      </c>
      <c r="H731" s="226" t="s">
        <v>45</v>
      </c>
      <c r="I731" s="226" t="s">
        <v>31</v>
      </c>
      <c r="J731" s="226" t="s">
        <v>45</v>
      </c>
      <c r="K731" s="226" t="s">
        <v>38</v>
      </c>
      <c r="L731" s="226" t="s">
        <v>45</v>
      </c>
      <c r="M731" s="406"/>
    </row>
    <row r="732" spans="1:13" x14ac:dyDescent="0.25">
      <c r="A732" s="226" t="s">
        <v>45</v>
      </c>
      <c r="B732" s="226" t="s">
        <v>45</v>
      </c>
      <c r="C732" s="226" t="s">
        <v>460</v>
      </c>
      <c r="D732" s="226" t="s">
        <v>45</v>
      </c>
      <c r="E732" s="226" t="s">
        <v>45</v>
      </c>
      <c r="F732" s="226" t="s">
        <v>45</v>
      </c>
      <c r="G732" s="226" t="s">
        <v>45</v>
      </c>
      <c r="H732" s="226" t="s">
        <v>45</v>
      </c>
      <c r="I732" s="226" t="s">
        <v>31</v>
      </c>
      <c r="J732" s="226" t="s">
        <v>45</v>
      </c>
      <c r="K732" s="226" t="s">
        <v>38</v>
      </c>
      <c r="L732" s="226" t="s">
        <v>45</v>
      </c>
      <c r="M732" s="406"/>
    </row>
    <row r="733" spans="1:13" x14ac:dyDescent="0.25">
      <c r="A733" s="226" t="s">
        <v>45</v>
      </c>
      <c r="B733" s="226" t="s">
        <v>45</v>
      </c>
      <c r="C733" s="226" t="s">
        <v>464</v>
      </c>
      <c r="D733" s="226" t="s">
        <v>45</v>
      </c>
      <c r="E733" s="226" t="s">
        <v>45</v>
      </c>
      <c r="F733" s="226" t="s">
        <v>45</v>
      </c>
      <c r="G733" s="226" t="s">
        <v>45</v>
      </c>
      <c r="H733" s="226" t="s">
        <v>45</v>
      </c>
      <c r="I733" s="226" t="s">
        <v>31</v>
      </c>
      <c r="J733" s="226" t="s">
        <v>45</v>
      </c>
      <c r="K733" s="226" t="s">
        <v>106</v>
      </c>
      <c r="L733" s="226" t="s">
        <v>45</v>
      </c>
      <c r="M733" s="406"/>
    </row>
    <row r="734" spans="1:13" x14ac:dyDescent="0.25">
      <c r="A734" s="226" t="s">
        <v>45</v>
      </c>
      <c r="B734" s="226" t="s">
        <v>45</v>
      </c>
      <c r="C734" s="226" t="s">
        <v>471</v>
      </c>
      <c r="D734" s="226" t="s">
        <v>45</v>
      </c>
      <c r="E734" s="226" t="s">
        <v>45</v>
      </c>
      <c r="F734" s="226" t="s">
        <v>45</v>
      </c>
      <c r="G734" s="226" t="s">
        <v>45</v>
      </c>
      <c r="H734" s="226" t="s">
        <v>45</v>
      </c>
      <c r="I734" s="226" t="s">
        <v>31</v>
      </c>
      <c r="J734" s="226" t="s">
        <v>45</v>
      </c>
      <c r="K734" s="226" t="s">
        <v>50</v>
      </c>
      <c r="L734" s="226" t="s">
        <v>45</v>
      </c>
      <c r="M734" s="406"/>
    </row>
    <row r="735" spans="1:13" x14ac:dyDescent="0.25">
      <c r="A735" s="226" t="s">
        <v>45</v>
      </c>
      <c r="B735" s="226" t="s">
        <v>45</v>
      </c>
      <c r="C735" s="226" t="s">
        <v>474</v>
      </c>
      <c r="D735" s="226" t="s">
        <v>45</v>
      </c>
      <c r="E735" s="226" t="s">
        <v>45</v>
      </c>
      <c r="F735" s="226" t="s">
        <v>45</v>
      </c>
      <c r="G735" s="226" t="s">
        <v>45</v>
      </c>
      <c r="H735" s="226" t="s">
        <v>45</v>
      </c>
      <c r="I735" s="226" t="s">
        <v>31</v>
      </c>
      <c r="J735" s="226" t="s">
        <v>45</v>
      </c>
      <c r="K735" s="226" t="s">
        <v>106</v>
      </c>
      <c r="L735" s="226" t="s">
        <v>45</v>
      </c>
      <c r="M735" s="406"/>
    </row>
    <row r="736" spans="1:13" x14ac:dyDescent="0.25">
      <c r="A736" s="226" t="s">
        <v>45</v>
      </c>
      <c r="B736" s="226" t="s">
        <v>45</v>
      </c>
      <c r="C736" s="226" t="s">
        <v>476</v>
      </c>
      <c r="D736" s="226" t="s">
        <v>45</v>
      </c>
      <c r="E736" s="226" t="s">
        <v>45</v>
      </c>
      <c r="F736" s="226" t="s">
        <v>45</v>
      </c>
      <c r="G736" s="226" t="s">
        <v>45</v>
      </c>
      <c r="H736" s="226" t="s">
        <v>45</v>
      </c>
      <c r="I736" s="226" t="s">
        <v>31</v>
      </c>
      <c r="J736" s="226" t="s">
        <v>45</v>
      </c>
      <c r="K736" s="226" t="s">
        <v>86</v>
      </c>
      <c r="L736" s="226" t="s">
        <v>45</v>
      </c>
      <c r="M736" s="406"/>
    </row>
    <row r="737" spans="1:13" x14ac:dyDescent="0.25">
      <c r="A737" s="226" t="s">
        <v>45</v>
      </c>
      <c r="B737" s="226" t="s">
        <v>45</v>
      </c>
      <c r="C737" s="226" t="s">
        <v>480</v>
      </c>
      <c r="D737" s="226" t="s">
        <v>45</v>
      </c>
      <c r="E737" s="226" t="s">
        <v>45</v>
      </c>
      <c r="F737" s="226" t="s">
        <v>45</v>
      </c>
      <c r="G737" s="226" t="s">
        <v>45</v>
      </c>
      <c r="H737" s="226" t="s">
        <v>45</v>
      </c>
      <c r="I737" s="226" t="s">
        <v>31</v>
      </c>
      <c r="J737" s="226" t="s">
        <v>45</v>
      </c>
      <c r="K737" s="226" t="s">
        <v>86</v>
      </c>
      <c r="L737" s="226" t="s">
        <v>45</v>
      </c>
      <c r="M737" s="406"/>
    </row>
    <row r="738" spans="1:13" x14ac:dyDescent="0.25">
      <c r="A738" s="226" t="s">
        <v>45</v>
      </c>
      <c r="B738" s="226" t="s">
        <v>45</v>
      </c>
      <c r="C738" s="226" t="s">
        <v>506</v>
      </c>
      <c r="D738" s="226" t="s">
        <v>45</v>
      </c>
      <c r="E738" s="226" t="s">
        <v>45</v>
      </c>
      <c r="F738" s="226" t="s">
        <v>45</v>
      </c>
      <c r="G738" s="226" t="s">
        <v>45</v>
      </c>
      <c r="H738" s="226" t="s">
        <v>45</v>
      </c>
      <c r="I738" s="226" t="s">
        <v>31</v>
      </c>
      <c r="J738" s="226" t="s">
        <v>45</v>
      </c>
      <c r="K738" s="226" t="s">
        <v>86</v>
      </c>
      <c r="L738" s="226" t="s">
        <v>45</v>
      </c>
      <c r="M738" s="406"/>
    </row>
    <row r="739" spans="1:13" x14ac:dyDescent="0.25">
      <c r="A739" s="226" t="s">
        <v>45</v>
      </c>
      <c r="B739" s="226" t="s">
        <v>45</v>
      </c>
      <c r="C739" s="226" t="s">
        <v>508</v>
      </c>
      <c r="D739" s="226" t="s">
        <v>45</v>
      </c>
      <c r="E739" s="226" t="s">
        <v>45</v>
      </c>
      <c r="F739" s="226" t="s">
        <v>45</v>
      </c>
      <c r="G739" s="226" t="s">
        <v>45</v>
      </c>
      <c r="H739" s="226" t="s">
        <v>45</v>
      </c>
      <c r="I739" s="226" t="s">
        <v>31</v>
      </c>
      <c r="J739" s="226" t="s">
        <v>45</v>
      </c>
      <c r="K739" s="226" t="s">
        <v>86</v>
      </c>
      <c r="L739" s="226" t="s">
        <v>45</v>
      </c>
      <c r="M739" s="406"/>
    </row>
    <row r="740" spans="1:13" x14ac:dyDescent="0.25">
      <c r="A740" s="226" t="s">
        <v>45</v>
      </c>
      <c r="B740" s="226" t="s">
        <v>45</v>
      </c>
      <c r="C740" s="226" t="s">
        <v>531</v>
      </c>
      <c r="D740" s="226" t="s">
        <v>45</v>
      </c>
      <c r="E740" s="226" t="s">
        <v>45</v>
      </c>
      <c r="F740" s="226" t="s">
        <v>45</v>
      </c>
      <c r="G740" s="226" t="s">
        <v>45</v>
      </c>
      <c r="H740" s="226" t="s">
        <v>45</v>
      </c>
      <c r="I740" s="226" t="s">
        <v>31</v>
      </c>
      <c r="J740" s="226" t="s">
        <v>45</v>
      </c>
      <c r="K740" s="226" t="s">
        <v>86</v>
      </c>
      <c r="L740" s="226" t="s">
        <v>45</v>
      </c>
      <c r="M740" s="406"/>
    </row>
    <row r="741" spans="1:13" x14ac:dyDescent="0.25">
      <c r="A741" s="226" t="s">
        <v>45</v>
      </c>
      <c r="B741" s="226" t="s">
        <v>45</v>
      </c>
      <c r="C741" s="226" t="s">
        <v>533</v>
      </c>
      <c r="D741" s="226" t="s">
        <v>45</v>
      </c>
      <c r="E741" s="226" t="s">
        <v>45</v>
      </c>
      <c r="F741" s="226" t="s">
        <v>45</v>
      </c>
      <c r="G741" s="226" t="s">
        <v>45</v>
      </c>
      <c r="H741" s="226" t="s">
        <v>45</v>
      </c>
      <c r="I741" s="226" t="s">
        <v>31</v>
      </c>
      <c r="J741" s="226" t="s">
        <v>45</v>
      </c>
      <c r="K741" s="226" t="s">
        <v>70</v>
      </c>
      <c r="L741" s="226" t="s">
        <v>45</v>
      </c>
      <c r="M741" s="406"/>
    </row>
    <row r="742" spans="1:13" x14ac:dyDescent="0.25">
      <c r="A742" s="226" t="s">
        <v>45</v>
      </c>
      <c r="B742" s="226" t="s">
        <v>45</v>
      </c>
      <c r="C742" s="226" t="s">
        <v>537</v>
      </c>
      <c r="D742" s="226" t="s">
        <v>45</v>
      </c>
      <c r="E742" s="226" t="s">
        <v>45</v>
      </c>
      <c r="F742" s="226" t="s">
        <v>45</v>
      </c>
      <c r="G742" s="226" t="s">
        <v>45</v>
      </c>
      <c r="H742" s="226" t="s">
        <v>45</v>
      </c>
      <c r="I742" s="226" t="s">
        <v>31</v>
      </c>
      <c r="J742" s="226" t="s">
        <v>45</v>
      </c>
      <c r="K742" s="226" t="s">
        <v>86</v>
      </c>
      <c r="L742" s="226" t="s">
        <v>45</v>
      </c>
      <c r="M742" s="406"/>
    </row>
    <row r="743" spans="1:13" x14ac:dyDescent="0.25">
      <c r="A743" s="226" t="s">
        <v>45</v>
      </c>
      <c r="B743" s="226" t="s">
        <v>45</v>
      </c>
      <c r="C743" s="226" t="s">
        <v>46</v>
      </c>
      <c r="D743" s="226" t="s">
        <v>45</v>
      </c>
      <c r="E743" s="226" t="s">
        <v>45</v>
      </c>
      <c r="F743" s="226" t="s">
        <v>45</v>
      </c>
      <c r="G743" s="226" t="s">
        <v>45</v>
      </c>
      <c r="H743" s="226" t="s">
        <v>45</v>
      </c>
      <c r="I743" s="226" t="s">
        <v>31</v>
      </c>
      <c r="J743" s="226" t="s">
        <v>45</v>
      </c>
      <c r="K743" s="226" t="s">
        <v>50</v>
      </c>
      <c r="L743" s="226" t="s">
        <v>45</v>
      </c>
      <c r="M743" s="406"/>
    </row>
    <row r="744" spans="1:13" x14ac:dyDescent="0.25">
      <c r="A744" s="226" t="s">
        <v>45</v>
      </c>
      <c r="B744" s="226" t="s">
        <v>45</v>
      </c>
      <c r="C744" s="226" t="s">
        <v>559</v>
      </c>
      <c r="D744" s="226" t="s">
        <v>45</v>
      </c>
      <c r="E744" s="226" t="s">
        <v>45</v>
      </c>
      <c r="F744" s="226" t="s">
        <v>45</v>
      </c>
      <c r="G744" s="226" t="s">
        <v>45</v>
      </c>
      <c r="H744" s="226" t="s">
        <v>45</v>
      </c>
      <c r="I744" s="226" t="s">
        <v>31</v>
      </c>
      <c r="J744" s="226" t="s">
        <v>45</v>
      </c>
      <c r="K744" s="226" t="s">
        <v>50</v>
      </c>
      <c r="L744" s="226" t="s">
        <v>45</v>
      </c>
      <c r="M744" s="406"/>
    </row>
    <row r="745" spans="1:13" x14ac:dyDescent="0.25">
      <c r="A745" s="226" t="s">
        <v>45</v>
      </c>
      <c r="B745" s="226" t="s">
        <v>45</v>
      </c>
      <c r="C745" s="226" t="s">
        <v>561</v>
      </c>
      <c r="D745" s="226" t="s">
        <v>45</v>
      </c>
      <c r="E745" s="226" t="s">
        <v>45</v>
      </c>
      <c r="F745" s="226" t="s">
        <v>45</v>
      </c>
      <c r="G745" s="226" t="s">
        <v>45</v>
      </c>
      <c r="H745" s="226" t="s">
        <v>45</v>
      </c>
      <c r="I745" s="226" t="s">
        <v>31</v>
      </c>
      <c r="J745" s="226" t="s">
        <v>45</v>
      </c>
      <c r="K745" s="226" t="s">
        <v>50</v>
      </c>
      <c r="L745" s="226" t="s">
        <v>45</v>
      </c>
      <c r="M745" s="406"/>
    </row>
    <row r="746" spans="1:13" x14ac:dyDescent="0.25">
      <c r="A746" s="226" t="s">
        <v>45</v>
      </c>
      <c r="B746" s="226" t="s">
        <v>45</v>
      </c>
      <c r="C746" s="226" t="s">
        <v>563</v>
      </c>
      <c r="D746" s="226" t="s">
        <v>45</v>
      </c>
      <c r="E746" s="226" t="s">
        <v>45</v>
      </c>
      <c r="F746" s="226" t="s">
        <v>45</v>
      </c>
      <c r="G746" s="226" t="s">
        <v>45</v>
      </c>
      <c r="H746" s="226" t="s">
        <v>45</v>
      </c>
      <c r="I746" s="226" t="s">
        <v>31</v>
      </c>
      <c r="J746" s="226" t="s">
        <v>45</v>
      </c>
      <c r="K746" s="226" t="s">
        <v>38</v>
      </c>
      <c r="L746" s="226" t="s">
        <v>45</v>
      </c>
      <c r="M746" s="406"/>
    </row>
    <row r="747" spans="1:13" x14ac:dyDescent="0.25">
      <c r="A747" s="226" t="s">
        <v>45</v>
      </c>
      <c r="B747" s="226" t="s">
        <v>45</v>
      </c>
      <c r="C747" s="226" t="s">
        <v>45</v>
      </c>
      <c r="D747" s="226" t="s">
        <v>45</v>
      </c>
      <c r="E747" s="226" t="s">
        <v>45</v>
      </c>
      <c r="F747" s="226" t="s">
        <v>45</v>
      </c>
      <c r="G747" s="226" t="s">
        <v>45</v>
      </c>
      <c r="H747" s="226" t="s">
        <v>45</v>
      </c>
      <c r="I747" s="226" t="s">
        <v>31</v>
      </c>
      <c r="J747" s="226" t="s">
        <v>45</v>
      </c>
      <c r="K747" s="226" t="s">
        <v>45</v>
      </c>
      <c r="L747" s="226" t="s">
        <v>45</v>
      </c>
      <c r="M747" s="406"/>
    </row>
    <row r="748" spans="1:13" x14ac:dyDescent="0.25">
      <c r="A748" s="226" t="s">
        <v>45</v>
      </c>
      <c r="B748" s="405">
        <v>43130</v>
      </c>
      <c r="C748" s="226" t="s">
        <v>327</v>
      </c>
      <c r="D748" s="226" t="s">
        <v>185</v>
      </c>
      <c r="E748" s="226" t="s">
        <v>111</v>
      </c>
      <c r="F748" s="226" t="s">
        <v>63</v>
      </c>
      <c r="G748" s="226" t="s">
        <v>168</v>
      </c>
      <c r="H748" s="226" t="s">
        <v>142</v>
      </c>
      <c r="I748" s="226" t="s">
        <v>111</v>
      </c>
      <c r="J748" s="405">
        <v>43130</v>
      </c>
      <c r="K748" s="226" t="s">
        <v>50</v>
      </c>
      <c r="L748" s="226">
        <v>1.4999999999999999E-2</v>
      </c>
      <c r="M748" s="406">
        <v>1.4999999999999999E-2</v>
      </c>
    </row>
    <row r="749" spans="1:13" x14ac:dyDescent="0.25">
      <c r="A749" s="226" t="s">
        <v>45</v>
      </c>
      <c r="B749" s="405">
        <v>43130</v>
      </c>
      <c r="C749" s="226" t="s">
        <v>327</v>
      </c>
      <c r="D749" s="226" t="s">
        <v>185</v>
      </c>
      <c r="E749" s="226" t="s">
        <v>111</v>
      </c>
      <c r="F749" s="226" t="s">
        <v>63</v>
      </c>
      <c r="G749" s="226" t="s">
        <v>347</v>
      </c>
      <c r="H749" s="226" t="s">
        <v>142</v>
      </c>
      <c r="I749" s="226" t="s">
        <v>111</v>
      </c>
      <c r="J749" s="405">
        <v>43130</v>
      </c>
      <c r="K749" s="226" t="s">
        <v>50</v>
      </c>
      <c r="L749" s="226">
        <v>0.125</v>
      </c>
      <c r="M749" s="406">
        <v>0.125</v>
      </c>
    </row>
    <row r="750" spans="1:13" x14ac:dyDescent="0.25">
      <c r="A750" s="226" t="s">
        <v>45</v>
      </c>
      <c r="B750" s="405">
        <v>43130</v>
      </c>
      <c r="C750" s="226" t="s">
        <v>412</v>
      </c>
      <c r="D750" s="226" t="s">
        <v>69</v>
      </c>
      <c r="E750" s="226" t="s">
        <v>45</v>
      </c>
      <c r="F750" s="226" t="s">
        <v>35</v>
      </c>
      <c r="G750" s="226" t="s">
        <v>36</v>
      </c>
      <c r="H750" s="226" t="s">
        <v>37</v>
      </c>
      <c r="I750" s="226" t="s">
        <v>31</v>
      </c>
      <c r="J750" s="405">
        <v>43131</v>
      </c>
      <c r="K750" s="226" t="s">
        <v>70</v>
      </c>
      <c r="L750" s="226">
        <v>0.75</v>
      </c>
      <c r="M750" s="406">
        <v>0.75</v>
      </c>
    </row>
    <row r="751" spans="1:13" x14ac:dyDescent="0.25">
      <c r="A751" s="226" t="s">
        <v>45</v>
      </c>
      <c r="B751" s="405">
        <v>43130</v>
      </c>
      <c r="C751" s="226" t="s">
        <v>412</v>
      </c>
      <c r="D751" s="226" t="s">
        <v>69</v>
      </c>
      <c r="E751" s="226" t="s">
        <v>45</v>
      </c>
      <c r="F751" s="226" t="s">
        <v>35</v>
      </c>
      <c r="G751" s="226" t="s">
        <v>36</v>
      </c>
      <c r="H751" s="226" t="s">
        <v>37</v>
      </c>
      <c r="I751" s="226" t="s">
        <v>31</v>
      </c>
      <c r="J751" s="405">
        <v>43131</v>
      </c>
      <c r="K751" s="226" t="s">
        <v>70</v>
      </c>
      <c r="L751" s="226">
        <v>-0.38100000000000001</v>
      </c>
      <c r="M751" s="406">
        <v>-0.38100000000000001</v>
      </c>
    </row>
    <row r="752" spans="1:13" x14ac:dyDescent="0.25">
      <c r="A752" s="226" t="s">
        <v>45</v>
      </c>
      <c r="B752" s="405">
        <v>43131</v>
      </c>
      <c r="C752" s="226" t="s">
        <v>327</v>
      </c>
      <c r="D752" s="226" t="s">
        <v>33</v>
      </c>
      <c r="E752" s="226" t="s">
        <v>111</v>
      </c>
      <c r="F752" s="226" t="s">
        <v>63</v>
      </c>
      <c r="G752" s="226" t="s">
        <v>64</v>
      </c>
      <c r="H752" s="226" t="s">
        <v>37</v>
      </c>
      <c r="I752" s="226" t="s">
        <v>111</v>
      </c>
      <c r="J752" s="405">
        <v>43132</v>
      </c>
      <c r="K752" s="226" t="s">
        <v>50</v>
      </c>
      <c r="L752" s="226">
        <v>0.05</v>
      </c>
      <c r="M752" s="406">
        <v>0.05</v>
      </c>
    </row>
    <row r="753" spans="1:13" x14ac:dyDescent="0.25">
      <c r="A753" s="226" t="s">
        <v>45</v>
      </c>
      <c r="B753" s="405">
        <v>43131</v>
      </c>
      <c r="C753" s="226" t="s">
        <v>327</v>
      </c>
      <c r="D753" s="226" t="s">
        <v>33</v>
      </c>
      <c r="E753" s="226" t="s">
        <v>45</v>
      </c>
      <c r="F753" s="226" t="s">
        <v>63</v>
      </c>
      <c r="G753" s="226" t="s">
        <v>403</v>
      </c>
      <c r="H753" s="226" t="s">
        <v>37</v>
      </c>
      <c r="I753" s="226" t="s">
        <v>111</v>
      </c>
      <c r="J753" s="405">
        <v>43131</v>
      </c>
      <c r="K753" s="226" t="s">
        <v>50</v>
      </c>
      <c r="L753" s="226">
        <v>0.05</v>
      </c>
      <c r="M753" s="406">
        <v>0.05</v>
      </c>
    </row>
    <row r="754" spans="1:13" x14ac:dyDescent="0.25">
      <c r="A754" s="226" t="s">
        <v>45</v>
      </c>
      <c r="B754" s="405">
        <v>43131</v>
      </c>
      <c r="C754" s="226" t="s">
        <v>327</v>
      </c>
      <c r="D754" s="226" t="s">
        <v>185</v>
      </c>
      <c r="E754" s="226" t="s">
        <v>111</v>
      </c>
      <c r="F754" s="226" t="s">
        <v>63</v>
      </c>
      <c r="G754" s="226" t="s">
        <v>347</v>
      </c>
      <c r="H754" s="226" t="s">
        <v>142</v>
      </c>
      <c r="I754" s="226" t="s">
        <v>111</v>
      </c>
      <c r="J754" s="405">
        <v>43131</v>
      </c>
      <c r="K754" s="226" t="s">
        <v>50</v>
      </c>
      <c r="L754" s="226">
        <v>0.05</v>
      </c>
      <c r="M754" s="406">
        <v>0.05</v>
      </c>
    </row>
    <row r="755" spans="1:13" x14ac:dyDescent="0.25">
      <c r="A755" s="226" t="s">
        <v>45</v>
      </c>
      <c r="B755" s="405">
        <v>43131</v>
      </c>
      <c r="C755" s="226" t="s">
        <v>480</v>
      </c>
      <c r="D755" s="226" t="s">
        <v>33</v>
      </c>
      <c r="E755" s="226" t="s">
        <v>2884</v>
      </c>
      <c r="F755" s="226" t="s">
        <v>40</v>
      </c>
      <c r="G755" s="226" t="s">
        <v>41</v>
      </c>
      <c r="H755" s="226" t="s">
        <v>37</v>
      </c>
      <c r="I755" s="226" t="s">
        <v>31</v>
      </c>
      <c r="J755" s="405">
        <v>43131</v>
      </c>
      <c r="K755" s="226" t="s">
        <v>86</v>
      </c>
      <c r="L755" s="226">
        <v>24</v>
      </c>
      <c r="M755" s="406">
        <v>24</v>
      </c>
    </row>
    <row r="756" spans="1:13" x14ac:dyDescent="0.25">
      <c r="A756" s="226" t="s">
        <v>45</v>
      </c>
      <c r="B756" s="405">
        <v>43132</v>
      </c>
      <c r="C756" s="226" t="s">
        <v>66</v>
      </c>
      <c r="D756" s="226" t="s">
        <v>69</v>
      </c>
      <c r="E756" s="226" t="s">
        <v>45</v>
      </c>
      <c r="F756" s="226" t="s">
        <v>35</v>
      </c>
      <c r="G756" s="226" t="s">
        <v>36</v>
      </c>
      <c r="H756" s="226" t="s">
        <v>37</v>
      </c>
      <c r="I756" s="226" t="s">
        <v>188</v>
      </c>
      <c r="J756" s="405">
        <v>43132</v>
      </c>
      <c r="K756" s="226" t="s">
        <v>70</v>
      </c>
      <c r="L756" s="226">
        <v>-30</v>
      </c>
      <c r="M756" s="406">
        <v>-30</v>
      </c>
    </row>
    <row r="757" spans="1:13" x14ac:dyDescent="0.25">
      <c r="A757" s="226" t="s">
        <v>45</v>
      </c>
      <c r="B757" s="405">
        <v>43132</v>
      </c>
      <c r="C757" s="226" t="s">
        <v>327</v>
      </c>
      <c r="D757" s="226" t="s">
        <v>185</v>
      </c>
      <c r="E757" s="226" t="s">
        <v>45</v>
      </c>
      <c r="F757" s="226" t="s">
        <v>63</v>
      </c>
      <c r="G757" s="226" t="s">
        <v>64</v>
      </c>
      <c r="H757" s="226" t="s">
        <v>294</v>
      </c>
      <c r="I757" s="226" t="s">
        <v>111</v>
      </c>
      <c r="J757" s="405">
        <v>43132</v>
      </c>
      <c r="K757" s="226" t="s">
        <v>50</v>
      </c>
      <c r="L757" s="226">
        <v>0.02</v>
      </c>
      <c r="M757" s="406">
        <v>0.02</v>
      </c>
    </row>
    <row r="758" spans="1:13" x14ac:dyDescent="0.25">
      <c r="A758" s="226" t="s">
        <v>45</v>
      </c>
      <c r="B758" s="405">
        <v>43134</v>
      </c>
      <c r="C758" s="226" t="s">
        <v>537</v>
      </c>
      <c r="D758" s="226" t="s">
        <v>33</v>
      </c>
      <c r="E758" s="226">
        <v>2018400051</v>
      </c>
      <c r="F758" s="226" t="s">
        <v>63</v>
      </c>
      <c r="G758" s="226" t="s">
        <v>96</v>
      </c>
      <c r="H758" s="226" t="s">
        <v>37</v>
      </c>
      <c r="I758" s="226" t="s">
        <v>3267</v>
      </c>
      <c r="J758" s="405">
        <v>43136</v>
      </c>
      <c r="K758" s="226" t="s">
        <v>86</v>
      </c>
      <c r="L758" s="226">
        <v>5</v>
      </c>
      <c r="M758" s="406">
        <v>5</v>
      </c>
    </row>
    <row r="759" spans="1:13" x14ac:dyDescent="0.25">
      <c r="A759" s="226" t="s">
        <v>45</v>
      </c>
      <c r="B759" s="405">
        <v>43137</v>
      </c>
      <c r="C759" s="226" t="s">
        <v>246</v>
      </c>
      <c r="D759" s="226" t="s">
        <v>33</v>
      </c>
      <c r="E759" s="226" t="s">
        <v>45</v>
      </c>
      <c r="F759" s="226" t="s">
        <v>63</v>
      </c>
      <c r="G759" s="226" t="s">
        <v>252</v>
      </c>
      <c r="H759" s="226" t="s">
        <v>45</v>
      </c>
      <c r="I759" s="226" t="s">
        <v>3915</v>
      </c>
      <c r="J759" s="226" t="s">
        <v>45</v>
      </c>
      <c r="K759" s="226" t="s">
        <v>50</v>
      </c>
      <c r="L759" s="226" t="s">
        <v>45</v>
      </c>
      <c r="M759" s="406"/>
    </row>
    <row r="760" spans="1:13" x14ac:dyDescent="0.25">
      <c r="A760" s="226" t="s">
        <v>45</v>
      </c>
      <c r="B760" s="405">
        <v>43137</v>
      </c>
      <c r="C760" s="226" t="s">
        <v>275</v>
      </c>
      <c r="D760" s="226" t="s">
        <v>33</v>
      </c>
      <c r="E760" s="226">
        <v>4600045472</v>
      </c>
      <c r="F760" s="226" t="s">
        <v>40</v>
      </c>
      <c r="G760" s="226" t="s">
        <v>489</v>
      </c>
      <c r="H760" s="226" t="s">
        <v>65</v>
      </c>
      <c r="I760" s="226" t="s">
        <v>31</v>
      </c>
      <c r="J760" s="405">
        <v>43154</v>
      </c>
      <c r="K760" s="226" t="s">
        <v>50</v>
      </c>
      <c r="L760" s="226">
        <v>0.35</v>
      </c>
      <c r="M760" s="406">
        <v>0.35</v>
      </c>
    </row>
    <row r="761" spans="1:13" x14ac:dyDescent="0.25">
      <c r="A761" s="226" t="s">
        <v>45</v>
      </c>
      <c r="B761" s="405">
        <v>43137</v>
      </c>
      <c r="C761" s="226" t="s">
        <v>275</v>
      </c>
      <c r="D761" s="226" t="s">
        <v>33</v>
      </c>
      <c r="E761" s="226">
        <v>4600045472</v>
      </c>
      <c r="F761" s="226" t="s">
        <v>40</v>
      </c>
      <c r="G761" s="226" t="s">
        <v>489</v>
      </c>
      <c r="H761" s="226" t="s">
        <v>65</v>
      </c>
      <c r="I761" s="226" t="s">
        <v>31</v>
      </c>
      <c r="J761" s="405">
        <v>43154</v>
      </c>
      <c r="K761" s="226" t="s">
        <v>50</v>
      </c>
      <c r="L761" s="226">
        <v>0.7</v>
      </c>
      <c r="M761" s="406">
        <v>0.7</v>
      </c>
    </row>
    <row r="762" spans="1:13" x14ac:dyDescent="0.25">
      <c r="A762" s="226" t="s">
        <v>45</v>
      </c>
      <c r="B762" s="405">
        <v>43137</v>
      </c>
      <c r="C762" s="226" t="s">
        <v>327</v>
      </c>
      <c r="D762" s="226" t="s">
        <v>185</v>
      </c>
      <c r="E762" s="226" t="s">
        <v>3737</v>
      </c>
      <c r="F762" s="226" t="s">
        <v>63</v>
      </c>
      <c r="G762" s="226" t="s">
        <v>347</v>
      </c>
      <c r="H762" s="226" t="s">
        <v>142</v>
      </c>
      <c r="I762" s="226" t="s">
        <v>111</v>
      </c>
      <c r="J762" s="405">
        <v>43137</v>
      </c>
      <c r="K762" s="226" t="s">
        <v>50</v>
      </c>
      <c r="L762" s="226">
        <v>2.5000000000000001E-2</v>
      </c>
      <c r="M762" s="406">
        <v>2.5000000000000001E-2</v>
      </c>
    </row>
    <row r="763" spans="1:13" x14ac:dyDescent="0.25">
      <c r="A763" s="226" t="s">
        <v>45</v>
      </c>
      <c r="B763" s="405">
        <v>43137</v>
      </c>
      <c r="C763" s="226" t="s">
        <v>480</v>
      </c>
      <c r="D763" s="226" t="s">
        <v>33</v>
      </c>
      <c r="E763" s="226" t="s">
        <v>111</v>
      </c>
      <c r="F763" s="226" t="s">
        <v>40</v>
      </c>
      <c r="G763" s="226" t="s">
        <v>41</v>
      </c>
      <c r="H763" s="226" t="s">
        <v>37</v>
      </c>
      <c r="I763" s="226" t="s">
        <v>31</v>
      </c>
      <c r="J763" s="405">
        <v>43137</v>
      </c>
      <c r="K763" s="226" t="s">
        <v>86</v>
      </c>
      <c r="L763" s="226">
        <v>2E-3</v>
      </c>
      <c r="M763" s="406">
        <v>2E-3</v>
      </c>
    </row>
    <row r="764" spans="1:13" x14ac:dyDescent="0.25">
      <c r="A764" s="226" t="s">
        <v>45</v>
      </c>
      <c r="B764" s="405">
        <v>43140</v>
      </c>
      <c r="C764" s="226" t="s">
        <v>172</v>
      </c>
      <c r="D764" s="226" t="s">
        <v>33</v>
      </c>
      <c r="E764" s="226" t="s">
        <v>3719</v>
      </c>
      <c r="F764" s="226" t="s">
        <v>177</v>
      </c>
      <c r="G764" s="226" t="s">
        <v>178</v>
      </c>
      <c r="H764" s="226" t="s">
        <v>37</v>
      </c>
      <c r="I764" s="226" t="s">
        <v>31</v>
      </c>
      <c r="J764" s="405">
        <v>43154</v>
      </c>
      <c r="K764" s="226" t="s">
        <v>106</v>
      </c>
      <c r="L764" s="226">
        <v>1.7</v>
      </c>
      <c r="M764" s="406">
        <v>1.7</v>
      </c>
    </row>
    <row r="765" spans="1:13" x14ac:dyDescent="0.25">
      <c r="A765" s="226" t="s">
        <v>45</v>
      </c>
      <c r="B765" s="405">
        <v>43140</v>
      </c>
      <c r="C765" s="226" t="s">
        <v>275</v>
      </c>
      <c r="D765" s="226" t="s">
        <v>33</v>
      </c>
      <c r="E765" s="226" t="s">
        <v>3130</v>
      </c>
      <c r="F765" s="226" t="s">
        <v>63</v>
      </c>
      <c r="G765" s="226" t="s">
        <v>64</v>
      </c>
      <c r="H765" s="226" t="s">
        <v>37</v>
      </c>
      <c r="I765" s="226" t="s">
        <v>31</v>
      </c>
      <c r="J765" s="226" t="s">
        <v>44</v>
      </c>
      <c r="K765" s="226" t="s">
        <v>50</v>
      </c>
      <c r="L765" s="226">
        <v>7</v>
      </c>
      <c r="M765" s="406">
        <v>7</v>
      </c>
    </row>
    <row r="766" spans="1:13" x14ac:dyDescent="0.25">
      <c r="A766" s="226" t="s">
        <v>45</v>
      </c>
      <c r="B766" s="405">
        <v>43140</v>
      </c>
      <c r="C766" s="226" t="s">
        <v>275</v>
      </c>
      <c r="D766" s="226" t="s">
        <v>33</v>
      </c>
      <c r="E766" s="226" t="s">
        <v>3130</v>
      </c>
      <c r="F766" s="226" t="s">
        <v>63</v>
      </c>
      <c r="G766" s="226" t="s">
        <v>64</v>
      </c>
      <c r="H766" s="226" t="s">
        <v>37</v>
      </c>
      <c r="I766" s="226" t="s">
        <v>31</v>
      </c>
      <c r="J766" s="405">
        <v>43154</v>
      </c>
      <c r="K766" s="226" t="s">
        <v>50</v>
      </c>
      <c r="L766" s="226">
        <v>23</v>
      </c>
      <c r="M766" s="406">
        <v>23</v>
      </c>
    </row>
    <row r="767" spans="1:13" x14ac:dyDescent="0.25">
      <c r="A767" s="226" t="s">
        <v>45</v>
      </c>
      <c r="B767" s="405">
        <v>43140</v>
      </c>
      <c r="C767" s="226" t="s">
        <v>275</v>
      </c>
      <c r="D767" s="226" t="s">
        <v>33</v>
      </c>
      <c r="E767" s="226" t="s">
        <v>3130</v>
      </c>
      <c r="F767" s="226" t="s">
        <v>63</v>
      </c>
      <c r="G767" s="226" t="s">
        <v>64</v>
      </c>
      <c r="H767" s="226" t="s">
        <v>37</v>
      </c>
      <c r="I767" s="226" t="s">
        <v>31</v>
      </c>
      <c r="J767" s="405">
        <v>43157</v>
      </c>
      <c r="K767" s="226" t="s">
        <v>50</v>
      </c>
      <c r="L767" s="226">
        <v>30</v>
      </c>
      <c r="M767" s="406">
        <v>30</v>
      </c>
    </row>
    <row r="768" spans="1:13" x14ac:dyDescent="0.25">
      <c r="A768" s="226" t="s">
        <v>45</v>
      </c>
      <c r="B768" s="405">
        <v>43140</v>
      </c>
      <c r="C768" s="226" t="s">
        <v>275</v>
      </c>
      <c r="D768" s="226" t="s">
        <v>33</v>
      </c>
      <c r="E768" s="226" t="s">
        <v>3130</v>
      </c>
      <c r="F768" s="226" t="s">
        <v>63</v>
      </c>
      <c r="G768" s="226" t="s">
        <v>64</v>
      </c>
      <c r="H768" s="226" t="s">
        <v>37</v>
      </c>
      <c r="I768" s="226" t="s">
        <v>31</v>
      </c>
      <c r="J768" s="405">
        <v>43162</v>
      </c>
      <c r="K768" s="226" t="s">
        <v>50</v>
      </c>
      <c r="L768" s="226">
        <v>30</v>
      </c>
      <c r="M768" s="406">
        <v>30</v>
      </c>
    </row>
    <row r="769" spans="1:13" x14ac:dyDescent="0.25">
      <c r="A769" s="226" t="s">
        <v>45</v>
      </c>
      <c r="B769" s="405">
        <v>43140</v>
      </c>
      <c r="C769" s="226" t="s">
        <v>275</v>
      </c>
      <c r="D769" s="226" t="s">
        <v>33</v>
      </c>
      <c r="E769" s="226" t="s">
        <v>3130</v>
      </c>
      <c r="F769" s="226" t="s">
        <v>63</v>
      </c>
      <c r="G769" s="226" t="s">
        <v>64</v>
      </c>
      <c r="H769" s="226" t="s">
        <v>37</v>
      </c>
      <c r="I769" s="226" t="s">
        <v>31</v>
      </c>
      <c r="J769" s="405">
        <v>43160</v>
      </c>
      <c r="K769" s="226" t="s">
        <v>50</v>
      </c>
      <c r="L769" s="226">
        <v>30</v>
      </c>
      <c r="M769" s="406">
        <v>30</v>
      </c>
    </row>
    <row r="770" spans="1:13" x14ac:dyDescent="0.25">
      <c r="A770" s="226" t="s">
        <v>45</v>
      </c>
      <c r="B770" s="405">
        <v>43140</v>
      </c>
      <c r="C770" s="226" t="s">
        <v>435</v>
      </c>
      <c r="D770" s="226" t="s">
        <v>33</v>
      </c>
      <c r="E770" s="226" t="s">
        <v>3738</v>
      </c>
      <c r="F770" s="226" t="s">
        <v>40</v>
      </c>
      <c r="G770" s="226" t="s">
        <v>149</v>
      </c>
      <c r="H770" s="226" t="s">
        <v>65</v>
      </c>
      <c r="I770" s="226" t="s">
        <v>31</v>
      </c>
      <c r="J770" s="405">
        <v>43162</v>
      </c>
      <c r="K770" s="226" t="s">
        <v>38</v>
      </c>
      <c r="L770" s="226">
        <v>2</v>
      </c>
      <c r="M770" s="406">
        <v>2</v>
      </c>
    </row>
    <row r="771" spans="1:13" x14ac:dyDescent="0.25">
      <c r="A771" s="226" t="s">
        <v>45</v>
      </c>
      <c r="B771" s="405">
        <v>43140</v>
      </c>
      <c r="C771" s="226" t="s">
        <v>508</v>
      </c>
      <c r="D771" s="226" t="s">
        <v>33</v>
      </c>
      <c r="E771" s="226" t="s">
        <v>3605</v>
      </c>
      <c r="F771" s="226" t="s">
        <v>40</v>
      </c>
      <c r="G771" s="226" t="s">
        <v>149</v>
      </c>
      <c r="H771" s="226" t="s">
        <v>65</v>
      </c>
      <c r="I771" s="226" t="s">
        <v>31</v>
      </c>
      <c r="J771" s="405">
        <v>43165</v>
      </c>
      <c r="K771" s="226" t="s">
        <v>86</v>
      </c>
      <c r="L771" s="226">
        <v>1</v>
      </c>
      <c r="M771" s="406">
        <v>1</v>
      </c>
    </row>
    <row r="772" spans="1:13" x14ac:dyDescent="0.25">
      <c r="A772" s="226" t="s">
        <v>45</v>
      </c>
      <c r="B772" s="405">
        <v>43140</v>
      </c>
      <c r="C772" s="226" t="s">
        <v>508</v>
      </c>
      <c r="D772" s="226" t="s">
        <v>33</v>
      </c>
      <c r="E772" s="226" t="s">
        <v>3605</v>
      </c>
      <c r="F772" s="226" t="s">
        <v>40</v>
      </c>
      <c r="G772" s="226" t="s">
        <v>149</v>
      </c>
      <c r="H772" s="226" t="s">
        <v>65</v>
      </c>
      <c r="I772" s="226" t="s">
        <v>3739</v>
      </c>
      <c r="J772" s="405">
        <v>43157</v>
      </c>
      <c r="K772" s="226" t="s">
        <v>86</v>
      </c>
      <c r="L772" s="226">
        <v>2</v>
      </c>
      <c r="M772" s="406">
        <v>2</v>
      </c>
    </row>
    <row r="773" spans="1:13" x14ac:dyDescent="0.25">
      <c r="A773" s="226" t="s">
        <v>45</v>
      </c>
      <c r="B773" s="405">
        <v>43141</v>
      </c>
      <c r="C773" s="226" t="s">
        <v>246</v>
      </c>
      <c r="D773" s="226" t="s">
        <v>33</v>
      </c>
      <c r="E773" s="226" t="s">
        <v>3741</v>
      </c>
      <c r="F773" s="226" t="s">
        <v>40</v>
      </c>
      <c r="G773" s="226" t="s">
        <v>124</v>
      </c>
      <c r="H773" s="226" t="s">
        <v>77</v>
      </c>
      <c r="I773" s="226" t="s">
        <v>217</v>
      </c>
      <c r="J773" s="405">
        <v>43159</v>
      </c>
      <c r="K773" s="226" t="s">
        <v>50</v>
      </c>
      <c r="L773" s="226">
        <v>0.5</v>
      </c>
      <c r="M773" s="406">
        <v>0.5</v>
      </c>
    </row>
    <row r="774" spans="1:13" x14ac:dyDescent="0.25">
      <c r="A774" s="226" t="s">
        <v>45</v>
      </c>
      <c r="B774" s="405">
        <v>43141</v>
      </c>
      <c r="C774" s="226" t="s">
        <v>316</v>
      </c>
      <c r="D774" s="226" t="s">
        <v>33</v>
      </c>
      <c r="E774" s="226" t="s">
        <v>3742</v>
      </c>
      <c r="F774" s="226" t="s">
        <v>63</v>
      </c>
      <c r="G774" s="226" t="s">
        <v>96</v>
      </c>
      <c r="H774" s="226" t="s">
        <v>37</v>
      </c>
      <c r="I774" s="226" t="s">
        <v>31</v>
      </c>
      <c r="J774" s="405">
        <v>43159</v>
      </c>
      <c r="K774" s="226" t="s">
        <v>38</v>
      </c>
      <c r="L774" s="226">
        <v>2.25</v>
      </c>
      <c r="M774" s="406">
        <v>2.25</v>
      </c>
    </row>
    <row r="775" spans="1:13" x14ac:dyDescent="0.25">
      <c r="A775" s="226" t="s">
        <v>45</v>
      </c>
      <c r="B775" s="405">
        <v>43141</v>
      </c>
      <c r="C775" s="226" t="s">
        <v>508</v>
      </c>
      <c r="D775" s="226" t="s">
        <v>33</v>
      </c>
      <c r="E775" s="226" t="s">
        <v>3605</v>
      </c>
      <c r="F775" s="226" t="s">
        <v>40</v>
      </c>
      <c r="G775" s="226" t="s">
        <v>149</v>
      </c>
      <c r="H775" s="226" t="s">
        <v>65</v>
      </c>
      <c r="I775" s="226" t="s">
        <v>31</v>
      </c>
      <c r="J775" s="405">
        <v>43142</v>
      </c>
      <c r="K775" s="226" t="s">
        <v>86</v>
      </c>
      <c r="L775" s="226">
        <v>5</v>
      </c>
      <c r="M775" s="406">
        <v>5</v>
      </c>
    </row>
    <row r="776" spans="1:13" x14ac:dyDescent="0.25">
      <c r="A776" s="226" t="s">
        <v>45</v>
      </c>
      <c r="B776" s="405">
        <v>43142</v>
      </c>
      <c r="C776" s="226" t="s">
        <v>275</v>
      </c>
      <c r="D776" s="226" t="s">
        <v>185</v>
      </c>
      <c r="E776" s="226">
        <v>4600045423</v>
      </c>
      <c r="F776" s="226" t="s">
        <v>63</v>
      </c>
      <c r="G776" s="226" t="s">
        <v>187</v>
      </c>
      <c r="H776" s="226" t="s">
        <v>77</v>
      </c>
      <c r="I776" s="226" t="s">
        <v>31</v>
      </c>
      <c r="J776" s="405">
        <v>43153</v>
      </c>
      <c r="K776" s="226" t="s">
        <v>50</v>
      </c>
      <c r="L776" s="226">
        <v>0.1</v>
      </c>
      <c r="M776" s="406">
        <v>0.1</v>
      </c>
    </row>
    <row r="777" spans="1:13" x14ac:dyDescent="0.25">
      <c r="A777" s="226" t="s">
        <v>45</v>
      </c>
      <c r="B777" s="405">
        <v>43142</v>
      </c>
      <c r="C777" s="226" t="s">
        <v>316</v>
      </c>
      <c r="D777" s="226" t="s">
        <v>33</v>
      </c>
      <c r="E777" s="226" t="s">
        <v>3717</v>
      </c>
      <c r="F777" s="226" t="s">
        <v>63</v>
      </c>
      <c r="G777" s="226" t="s">
        <v>252</v>
      </c>
      <c r="H777" s="226" t="s">
        <v>37</v>
      </c>
      <c r="I777" s="226" t="s">
        <v>31</v>
      </c>
      <c r="J777" s="405">
        <v>43154</v>
      </c>
      <c r="K777" s="226" t="s">
        <v>38</v>
      </c>
      <c r="L777" s="226">
        <v>15</v>
      </c>
      <c r="M777" s="406">
        <v>15</v>
      </c>
    </row>
    <row r="778" spans="1:13" x14ac:dyDescent="0.25">
      <c r="A778" s="226" t="s">
        <v>45</v>
      </c>
      <c r="B778" s="405">
        <v>43142</v>
      </c>
      <c r="C778" s="226" t="s">
        <v>316</v>
      </c>
      <c r="D778" s="226" t="s">
        <v>33</v>
      </c>
      <c r="E778" s="226" t="s">
        <v>3717</v>
      </c>
      <c r="F778" s="226" t="s">
        <v>63</v>
      </c>
      <c r="G778" s="226" t="s">
        <v>252</v>
      </c>
      <c r="H778" s="226" t="s">
        <v>37</v>
      </c>
      <c r="I778" s="226" t="s">
        <v>31</v>
      </c>
      <c r="J778" s="405">
        <v>43155</v>
      </c>
      <c r="K778" s="226" t="s">
        <v>38</v>
      </c>
      <c r="L778" s="226">
        <v>20</v>
      </c>
      <c r="M778" s="406">
        <v>20</v>
      </c>
    </row>
    <row r="779" spans="1:13" x14ac:dyDescent="0.25">
      <c r="A779" s="226" t="s">
        <v>45</v>
      </c>
      <c r="B779" s="405">
        <v>43142</v>
      </c>
      <c r="C779" s="226" t="s">
        <v>316</v>
      </c>
      <c r="D779" s="226" t="s">
        <v>33</v>
      </c>
      <c r="E779" s="226" t="s">
        <v>3717</v>
      </c>
      <c r="F779" s="226" t="s">
        <v>63</v>
      </c>
      <c r="G779" s="226" t="s">
        <v>252</v>
      </c>
      <c r="H779" s="226" t="s">
        <v>37</v>
      </c>
      <c r="I779" s="226" t="s">
        <v>31</v>
      </c>
      <c r="J779" s="405">
        <v>43157</v>
      </c>
      <c r="K779" s="226" t="s">
        <v>38</v>
      </c>
      <c r="L779" s="226">
        <v>15</v>
      </c>
      <c r="M779" s="406">
        <v>15</v>
      </c>
    </row>
    <row r="780" spans="1:13" x14ac:dyDescent="0.25">
      <c r="A780" s="226" t="s">
        <v>45</v>
      </c>
      <c r="B780" s="405">
        <v>43142</v>
      </c>
      <c r="C780" s="226" t="s">
        <v>32</v>
      </c>
      <c r="D780" s="226" t="s">
        <v>33</v>
      </c>
      <c r="E780" s="226" t="s">
        <v>3745</v>
      </c>
      <c r="F780" s="226" t="s">
        <v>63</v>
      </c>
      <c r="G780" s="226" t="s">
        <v>64</v>
      </c>
      <c r="H780" s="226" t="s">
        <v>300</v>
      </c>
      <c r="I780" s="226" t="s">
        <v>31</v>
      </c>
      <c r="J780" s="405">
        <v>43157</v>
      </c>
      <c r="K780" s="226" t="s">
        <v>38</v>
      </c>
      <c r="L780" s="226">
        <v>2</v>
      </c>
      <c r="M780" s="406">
        <v>2</v>
      </c>
    </row>
    <row r="781" spans="1:13" x14ac:dyDescent="0.25">
      <c r="A781" s="226" t="s">
        <v>45</v>
      </c>
      <c r="B781" s="405">
        <v>43142</v>
      </c>
      <c r="C781" s="226" t="s">
        <v>32</v>
      </c>
      <c r="D781" s="226" t="s">
        <v>33</v>
      </c>
      <c r="E781" s="226" t="s">
        <v>3746</v>
      </c>
      <c r="F781" s="226" t="s">
        <v>40</v>
      </c>
      <c r="G781" s="226" t="s">
        <v>1860</v>
      </c>
      <c r="H781" s="226" t="s">
        <v>167</v>
      </c>
      <c r="I781" s="226" t="s">
        <v>31</v>
      </c>
      <c r="J781" s="405">
        <v>43157</v>
      </c>
      <c r="K781" s="226" t="s">
        <v>38</v>
      </c>
      <c r="L781" s="226">
        <v>0.2</v>
      </c>
      <c r="M781" s="406">
        <v>0.2</v>
      </c>
    </row>
    <row r="782" spans="1:13" x14ac:dyDescent="0.25">
      <c r="A782" s="226" t="s">
        <v>45</v>
      </c>
      <c r="B782" s="405">
        <v>43142</v>
      </c>
      <c r="C782" s="226" t="s">
        <v>32</v>
      </c>
      <c r="D782" s="226" t="s">
        <v>33</v>
      </c>
      <c r="E782" s="226" t="s">
        <v>3746</v>
      </c>
      <c r="F782" s="226" t="s">
        <v>63</v>
      </c>
      <c r="G782" s="226" t="s">
        <v>168</v>
      </c>
      <c r="H782" s="226" t="s">
        <v>191</v>
      </c>
      <c r="I782" s="226" t="s">
        <v>31</v>
      </c>
      <c r="J782" s="405">
        <v>43157</v>
      </c>
      <c r="K782" s="226" t="s">
        <v>38</v>
      </c>
      <c r="L782" s="226">
        <v>1</v>
      </c>
      <c r="M782" s="406">
        <v>1</v>
      </c>
    </row>
    <row r="783" spans="1:13" x14ac:dyDescent="0.25">
      <c r="A783" s="226" t="s">
        <v>45</v>
      </c>
      <c r="B783" s="405">
        <v>43142</v>
      </c>
      <c r="C783" s="226" t="s">
        <v>32</v>
      </c>
      <c r="D783" s="226" t="s">
        <v>33</v>
      </c>
      <c r="E783" s="226" t="s">
        <v>3746</v>
      </c>
      <c r="F783" s="226" t="s">
        <v>63</v>
      </c>
      <c r="G783" s="226" t="s">
        <v>64</v>
      </c>
      <c r="H783" s="226" t="s">
        <v>37</v>
      </c>
      <c r="I783" s="226" t="s">
        <v>31</v>
      </c>
      <c r="J783" s="405">
        <v>43157</v>
      </c>
      <c r="K783" s="226" t="s">
        <v>38</v>
      </c>
      <c r="L783" s="226">
        <v>8</v>
      </c>
      <c r="M783" s="406">
        <v>8</v>
      </c>
    </row>
    <row r="784" spans="1:13" x14ac:dyDescent="0.25">
      <c r="A784" s="226" t="s">
        <v>45</v>
      </c>
      <c r="B784" s="405">
        <v>43142</v>
      </c>
      <c r="C784" s="226" t="s">
        <v>32</v>
      </c>
      <c r="D784" s="226" t="s">
        <v>33</v>
      </c>
      <c r="E784" s="226" t="s">
        <v>3746</v>
      </c>
      <c r="F784" s="226" t="s">
        <v>63</v>
      </c>
      <c r="G784" s="226" t="s">
        <v>297</v>
      </c>
      <c r="H784" s="226" t="s">
        <v>191</v>
      </c>
      <c r="I784" s="226" t="s">
        <v>375</v>
      </c>
      <c r="J784" s="405">
        <v>43157</v>
      </c>
      <c r="K784" s="226" t="s">
        <v>38</v>
      </c>
      <c r="L784" s="226">
        <v>2</v>
      </c>
      <c r="M784" s="406">
        <v>2</v>
      </c>
    </row>
    <row r="785" spans="1:13" x14ac:dyDescent="0.25">
      <c r="A785" s="226" t="s">
        <v>45</v>
      </c>
      <c r="B785" s="405">
        <v>43142</v>
      </c>
      <c r="C785" s="226" t="s">
        <v>508</v>
      </c>
      <c r="D785" s="226" t="s">
        <v>33</v>
      </c>
      <c r="E785" s="226" t="s">
        <v>2990</v>
      </c>
      <c r="F785" s="226" t="s">
        <v>260</v>
      </c>
      <c r="G785" s="226" t="s">
        <v>261</v>
      </c>
      <c r="H785" s="226" t="s">
        <v>37</v>
      </c>
      <c r="I785" s="226" t="s">
        <v>31</v>
      </c>
      <c r="J785" s="405">
        <v>43160</v>
      </c>
      <c r="K785" s="226" t="s">
        <v>86</v>
      </c>
      <c r="L785" s="226">
        <v>7.4999999999999997E-2</v>
      </c>
      <c r="M785" s="406">
        <v>7.4999999999999997E-2</v>
      </c>
    </row>
    <row r="786" spans="1:13" x14ac:dyDescent="0.25">
      <c r="A786" s="226" t="s">
        <v>45</v>
      </c>
      <c r="B786" s="405">
        <v>43143</v>
      </c>
      <c r="C786" s="226" t="s">
        <v>316</v>
      </c>
      <c r="D786" s="226" t="s">
        <v>33</v>
      </c>
      <c r="E786" s="226" t="s">
        <v>3747</v>
      </c>
      <c r="F786" s="226" t="s">
        <v>63</v>
      </c>
      <c r="G786" s="226" t="s">
        <v>96</v>
      </c>
      <c r="H786" s="226" t="s">
        <v>37</v>
      </c>
      <c r="I786" s="226" t="s">
        <v>31</v>
      </c>
      <c r="J786" s="405">
        <v>43159</v>
      </c>
      <c r="K786" s="226" t="s">
        <v>38</v>
      </c>
      <c r="L786" s="226">
        <v>1.5</v>
      </c>
      <c r="M786" s="406">
        <v>1.5</v>
      </c>
    </row>
    <row r="787" spans="1:13" x14ac:dyDescent="0.25">
      <c r="A787" s="226" t="s">
        <v>45</v>
      </c>
      <c r="B787" s="405">
        <v>43143</v>
      </c>
      <c r="C787" s="226" t="s">
        <v>316</v>
      </c>
      <c r="D787" s="226" t="s">
        <v>33</v>
      </c>
      <c r="E787" s="226" t="s">
        <v>3718</v>
      </c>
      <c r="F787" s="226" t="s">
        <v>63</v>
      </c>
      <c r="G787" s="226" t="s">
        <v>64</v>
      </c>
      <c r="H787" s="226" t="s">
        <v>37</v>
      </c>
      <c r="I787" s="226" t="s">
        <v>31</v>
      </c>
      <c r="J787" s="405">
        <v>43155</v>
      </c>
      <c r="K787" s="226" t="s">
        <v>38</v>
      </c>
      <c r="L787" s="226">
        <v>10</v>
      </c>
      <c r="M787" s="406">
        <v>10</v>
      </c>
    </row>
    <row r="788" spans="1:13" x14ac:dyDescent="0.25">
      <c r="A788" s="226" t="s">
        <v>45</v>
      </c>
      <c r="B788" s="405">
        <v>43143</v>
      </c>
      <c r="C788" s="226" t="s">
        <v>316</v>
      </c>
      <c r="D788" s="226" t="s">
        <v>33</v>
      </c>
      <c r="E788" s="226" t="s">
        <v>3718</v>
      </c>
      <c r="F788" s="226" t="s">
        <v>63</v>
      </c>
      <c r="G788" s="226" t="s">
        <v>64</v>
      </c>
      <c r="H788" s="226" t="s">
        <v>37</v>
      </c>
      <c r="I788" s="226" t="s">
        <v>3920</v>
      </c>
      <c r="J788" s="405">
        <v>43154</v>
      </c>
      <c r="K788" s="226" t="s">
        <v>38</v>
      </c>
      <c r="L788" s="226">
        <v>15</v>
      </c>
      <c r="M788" s="406">
        <v>15</v>
      </c>
    </row>
    <row r="789" spans="1:13" x14ac:dyDescent="0.25">
      <c r="A789" s="226" t="s">
        <v>45</v>
      </c>
      <c r="B789" s="405">
        <v>43144</v>
      </c>
      <c r="C789" s="226" t="s">
        <v>316</v>
      </c>
      <c r="D789" s="226" t="s">
        <v>33</v>
      </c>
      <c r="E789" s="226" t="s">
        <v>3885</v>
      </c>
      <c r="F789" s="226" t="s">
        <v>63</v>
      </c>
      <c r="G789" s="226" t="s">
        <v>64</v>
      </c>
      <c r="H789" s="226" t="s">
        <v>37</v>
      </c>
      <c r="I789" s="226" t="s">
        <v>31</v>
      </c>
      <c r="J789" s="405">
        <v>43167</v>
      </c>
      <c r="K789" s="226" t="s">
        <v>38</v>
      </c>
      <c r="L789" s="226">
        <v>21.75</v>
      </c>
      <c r="M789" s="406">
        <v>21.75</v>
      </c>
    </row>
    <row r="790" spans="1:13" x14ac:dyDescent="0.25">
      <c r="A790" s="226" t="s">
        <v>45</v>
      </c>
      <c r="B790" s="405">
        <v>43153</v>
      </c>
      <c r="C790" s="226" t="s">
        <v>172</v>
      </c>
      <c r="D790" s="226" t="s">
        <v>33</v>
      </c>
      <c r="E790" s="226" t="s">
        <v>3666</v>
      </c>
      <c r="F790" s="226" t="s">
        <v>177</v>
      </c>
      <c r="G790" s="226" t="s">
        <v>178</v>
      </c>
      <c r="H790" s="226" t="s">
        <v>37</v>
      </c>
      <c r="I790" s="226" t="s">
        <v>31</v>
      </c>
      <c r="J790" s="405">
        <v>43154</v>
      </c>
      <c r="K790" s="226" t="s">
        <v>106</v>
      </c>
      <c r="L790" s="226">
        <v>0.5</v>
      </c>
      <c r="M790" s="406">
        <v>0.5</v>
      </c>
    </row>
    <row r="791" spans="1:13" x14ac:dyDescent="0.25">
      <c r="A791" s="226" t="s">
        <v>45</v>
      </c>
      <c r="B791" s="405">
        <v>43154</v>
      </c>
      <c r="C791" s="226" t="s">
        <v>110</v>
      </c>
      <c r="D791" s="226" t="s">
        <v>33</v>
      </c>
      <c r="E791" s="226" t="s">
        <v>3918</v>
      </c>
      <c r="F791" s="226" t="s">
        <v>63</v>
      </c>
      <c r="G791" s="226" t="s">
        <v>96</v>
      </c>
      <c r="H791" s="226" t="s">
        <v>37</v>
      </c>
      <c r="I791" s="226" t="s">
        <v>31</v>
      </c>
      <c r="J791" s="405">
        <v>43156</v>
      </c>
      <c r="K791" s="226" t="s">
        <v>106</v>
      </c>
      <c r="L791" s="226">
        <v>2</v>
      </c>
      <c r="M791" s="406">
        <v>2</v>
      </c>
    </row>
    <row r="792" spans="1:13" x14ac:dyDescent="0.25">
      <c r="A792" s="226" t="s">
        <v>45</v>
      </c>
      <c r="B792" s="405">
        <v>43154</v>
      </c>
      <c r="C792" s="226" t="s">
        <v>246</v>
      </c>
      <c r="D792" s="226" t="s">
        <v>33</v>
      </c>
      <c r="E792" s="226" t="s">
        <v>3887</v>
      </c>
      <c r="F792" s="226" t="s">
        <v>63</v>
      </c>
      <c r="G792" s="226" t="s">
        <v>96</v>
      </c>
      <c r="H792" s="226" t="s">
        <v>37</v>
      </c>
      <c r="I792" s="226" t="s">
        <v>31</v>
      </c>
      <c r="J792" s="405">
        <v>43156</v>
      </c>
      <c r="K792" s="226" t="s">
        <v>50</v>
      </c>
      <c r="L792" s="226">
        <v>7.5</v>
      </c>
      <c r="M792" s="406">
        <v>7.5</v>
      </c>
    </row>
    <row r="793" spans="1:13" x14ac:dyDescent="0.25">
      <c r="A793" s="226" t="s">
        <v>45</v>
      </c>
      <c r="B793" s="405">
        <v>43154</v>
      </c>
      <c r="C793" s="226" t="s">
        <v>246</v>
      </c>
      <c r="D793" s="226" t="s">
        <v>33</v>
      </c>
      <c r="E793" s="226" t="s">
        <v>3887</v>
      </c>
      <c r="F793" s="226" t="s">
        <v>63</v>
      </c>
      <c r="G793" s="226" t="s">
        <v>3890</v>
      </c>
      <c r="H793" s="226" t="s">
        <v>239</v>
      </c>
      <c r="I793" s="226" t="s">
        <v>31</v>
      </c>
      <c r="J793" s="405">
        <v>43156</v>
      </c>
      <c r="K793" s="226" t="s">
        <v>50</v>
      </c>
      <c r="L793" s="226">
        <v>0.15</v>
      </c>
      <c r="M793" s="406">
        <v>0.15</v>
      </c>
    </row>
    <row r="794" spans="1:13" x14ac:dyDescent="0.25">
      <c r="A794" s="226" t="s">
        <v>45</v>
      </c>
      <c r="B794" s="405">
        <v>43154</v>
      </c>
      <c r="C794" s="226" t="s">
        <v>246</v>
      </c>
      <c r="D794" s="226" t="s">
        <v>33</v>
      </c>
      <c r="E794" s="226" t="s">
        <v>3893</v>
      </c>
      <c r="F794" s="226" t="s">
        <v>63</v>
      </c>
      <c r="G794" s="226" t="s">
        <v>3890</v>
      </c>
      <c r="H794" s="226" t="s">
        <v>239</v>
      </c>
      <c r="I794" s="226" t="s">
        <v>31</v>
      </c>
      <c r="J794" s="405">
        <v>43156</v>
      </c>
      <c r="K794" s="226" t="s">
        <v>50</v>
      </c>
      <c r="L794" s="226">
        <v>0.2</v>
      </c>
      <c r="M794" s="406">
        <v>0.2</v>
      </c>
    </row>
    <row r="795" spans="1:13" x14ac:dyDescent="0.25">
      <c r="A795" s="226" t="s">
        <v>45</v>
      </c>
      <c r="B795" s="405">
        <v>43154</v>
      </c>
      <c r="C795" s="226" t="s">
        <v>275</v>
      </c>
      <c r="D795" s="226" t="s">
        <v>33</v>
      </c>
      <c r="E795" s="226">
        <v>4600045456</v>
      </c>
      <c r="F795" s="226" t="s">
        <v>63</v>
      </c>
      <c r="G795" s="226" t="s">
        <v>96</v>
      </c>
      <c r="H795" s="226" t="s">
        <v>37</v>
      </c>
      <c r="I795" s="226" t="s">
        <v>31</v>
      </c>
      <c r="J795" s="405">
        <v>43155</v>
      </c>
      <c r="K795" s="226" t="s">
        <v>50</v>
      </c>
      <c r="L795" s="226">
        <v>1.5</v>
      </c>
      <c r="M795" s="406">
        <v>1.5</v>
      </c>
    </row>
    <row r="796" spans="1:13" x14ac:dyDescent="0.25">
      <c r="A796" s="226" t="s">
        <v>45</v>
      </c>
      <c r="B796" s="405">
        <v>43154</v>
      </c>
      <c r="C796" s="226" t="s">
        <v>480</v>
      </c>
      <c r="D796" s="226" t="s">
        <v>33</v>
      </c>
      <c r="E796" s="226" t="s">
        <v>3912</v>
      </c>
      <c r="F796" s="226" t="s">
        <v>177</v>
      </c>
      <c r="G796" s="226" t="s">
        <v>429</v>
      </c>
      <c r="H796" s="226" t="s">
        <v>37</v>
      </c>
      <c r="I796" s="226" t="s">
        <v>33</v>
      </c>
      <c r="J796" s="405">
        <v>43155</v>
      </c>
      <c r="K796" s="226" t="s">
        <v>86</v>
      </c>
      <c r="L796" s="226">
        <v>6</v>
      </c>
      <c r="M796" s="406">
        <v>6</v>
      </c>
    </row>
    <row r="797" spans="1:13" x14ac:dyDescent="0.25">
      <c r="A797" s="226" t="s">
        <v>45</v>
      </c>
      <c r="B797" s="405">
        <v>43154</v>
      </c>
      <c r="C797" s="226" t="s">
        <v>508</v>
      </c>
      <c r="D797" s="226" t="s">
        <v>33</v>
      </c>
      <c r="E797" s="226" t="s">
        <v>3910</v>
      </c>
      <c r="F797" s="226" t="s">
        <v>63</v>
      </c>
      <c r="G797" s="226" t="s">
        <v>64</v>
      </c>
      <c r="H797" s="226" t="s">
        <v>191</v>
      </c>
      <c r="I797" s="226" t="s">
        <v>31</v>
      </c>
      <c r="J797" s="405">
        <v>43180</v>
      </c>
      <c r="K797" s="226" t="s">
        <v>86</v>
      </c>
      <c r="L797" s="226">
        <v>20</v>
      </c>
      <c r="M797" s="406">
        <v>20</v>
      </c>
    </row>
    <row r="798" spans="1:13" x14ac:dyDescent="0.25">
      <c r="A798" s="226" t="s">
        <v>45</v>
      </c>
      <c r="B798" s="405">
        <v>43154</v>
      </c>
      <c r="C798" s="226" t="s">
        <v>508</v>
      </c>
      <c r="D798" s="226" t="s">
        <v>33</v>
      </c>
      <c r="E798" s="226" t="s">
        <v>3910</v>
      </c>
      <c r="F798" s="226" t="s">
        <v>63</v>
      </c>
      <c r="G798" s="226" t="s">
        <v>64</v>
      </c>
      <c r="H798" s="226" t="s">
        <v>37</v>
      </c>
      <c r="I798" s="226" t="s">
        <v>31</v>
      </c>
      <c r="J798" s="405">
        <v>43173</v>
      </c>
      <c r="K798" s="226" t="s">
        <v>86</v>
      </c>
      <c r="L798" s="226">
        <v>10</v>
      </c>
      <c r="M798" s="406">
        <v>10</v>
      </c>
    </row>
    <row r="799" spans="1:13" x14ac:dyDescent="0.25">
      <c r="A799" s="226" t="s">
        <v>45</v>
      </c>
      <c r="B799" s="405">
        <v>43154</v>
      </c>
      <c r="C799" s="226" t="s">
        <v>1735</v>
      </c>
      <c r="D799" s="226" t="s">
        <v>33</v>
      </c>
      <c r="E799" s="226">
        <v>201802231</v>
      </c>
      <c r="F799" s="226" t="s">
        <v>63</v>
      </c>
      <c r="G799" s="226" t="s">
        <v>168</v>
      </c>
      <c r="H799" s="226" t="s">
        <v>65</v>
      </c>
      <c r="I799" s="226" t="s">
        <v>3778</v>
      </c>
      <c r="J799" s="405">
        <v>43155</v>
      </c>
      <c r="K799" s="226" t="s">
        <v>86</v>
      </c>
      <c r="L799" s="226">
        <v>0.05</v>
      </c>
      <c r="M799" s="406">
        <v>0.05</v>
      </c>
    </row>
    <row r="800" spans="1:13" x14ac:dyDescent="0.25">
      <c r="A800" s="226" t="s">
        <v>45</v>
      </c>
      <c r="B800" s="405">
        <v>43155</v>
      </c>
      <c r="C800" s="226" t="s">
        <v>172</v>
      </c>
      <c r="D800" s="226" t="s">
        <v>33</v>
      </c>
      <c r="E800" s="226" t="s">
        <v>4042</v>
      </c>
      <c r="F800" s="226" t="s">
        <v>40</v>
      </c>
      <c r="G800" s="226" t="s">
        <v>178</v>
      </c>
      <c r="H800" s="226" t="s">
        <v>37</v>
      </c>
      <c r="I800" s="226" t="s">
        <v>31</v>
      </c>
      <c r="J800" s="405">
        <v>43159</v>
      </c>
      <c r="K800" s="226" t="s">
        <v>106</v>
      </c>
      <c r="L800" s="226">
        <v>0.8</v>
      </c>
      <c r="M800" s="406">
        <v>0.8</v>
      </c>
    </row>
    <row r="801" spans="1:13" x14ac:dyDescent="0.25">
      <c r="A801" s="226" t="s">
        <v>45</v>
      </c>
      <c r="B801" s="405">
        <v>43155</v>
      </c>
      <c r="C801" s="226" t="s">
        <v>412</v>
      </c>
      <c r="D801" s="226" t="s">
        <v>33</v>
      </c>
      <c r="E801" s="226">
        <v>201802241</v>
      </c>
      <c r="F801" s="226" t="s">
        <v>63</v>
      </c>
      <c r="G801" s="226" t="s">
        <v>96</v>
      </c>
      <c r="H801" s="226" t="s">
        <v>37</v>
      </c>
      <c r="I801" s="226" t="s">
        <v>414</v>
      </c>
      <c r="J801" s="405">
        <v>43156</v>
      </c>
      <c r="K801" s="226" t="s">
        <v>70</v>
      </c>
      <c r="L801" s="226">
        <v>6</v>
      </c>
      <c r="M801" s="406">
        <v>6</v>
      </c>
    </row>
    <row r="802" spans="1:13" x14ac:dyDescent="0.25">
      <c r="A802" s="226" t="s">
        <v>45</v>
      </c>
      <c r="B802" s="405">
        <v>43155</v>
      </c>
      <c r="C802" s="226" t="s">
        <v>480</v>
      </c>
      <c r="D802" s="226" t="s">
        <v>33</v>
      </c>
      <c r="E802" s="226" t="s">
        <v>3965</v>
      </c>
      <c r="F802" s="226" t="s">
        <v>40</v>
      </c>
      <c r="G802" s="226" t="s">
        <v>490</v>
      </c>
      <c r="H802" s="226" t="s">
        <v>37</v>
      </c>
      <c r="I802" s="226" t="s">
        <v>31</v>
      </c>
      <c r="J802" s="226" t="s">
        <v>44</v>
      </c>
      <c r="K802" s="226" t="s">
        <v>86</v>
      </c>
      <c r="L802" s="226">
        <v>104</v>
      </c>
      <c r="M802" s="406">
        <v>104</v>
      </c>
    </row>
    <row r="803" spans="1:13" x14ac:dyDescent="0.25">
      <c r="A803" s="226" t="s">
        <v>45</v>
      </c>
      <c r="B803" s="405">
        <v>43155</v>
      </c>
      <c r="C803" s="226" t="s">
        <v>480</v>
      </c>
      <c r="D803" s="226" t="s">
        <v>33</v>
      </c>
      <c r="E803" s="226" t="s">
        <v>3965</v>
      </c>
      <c r="F803" s="226" t="s">
        <v>40</v>
      </c>
      <c r="G803" s="226" t="s">
        <v>490</v>
      </c>
      <c r="H803" s="226" t="s">
        <v>37</v>
      </c>
      <c r="I803" s="226" t="s">
        <v>31</v>
      </c>
      <c r="J803" s="405">
        <v>43155</v>
      </c>
      <c r="K803" s="226" t="s">
        <v>86</v>
      </c>
      <c r="L803" s="226">
        <v>6</v>
      </c>
      <c r="M803" s="406">
        <v>6</v>
      </c>
    </row>
    <row r="804" spans="1:13" x14ac:dyDescent="0.25">
      <c r="A804" s="226" t="s">
        <v>45</v>
      </c>
      <c r="B804" s="405">
        <v>43155</v>
      </c>
      <c r="C804" s="226" t="s">
        <v>506</v>
      </c>
      <c r="D804" s="226" t="s">
        <v>33</v>
      </c>
      <c r="E804" s="226">
        <v>201802242</v>
      </c>
      <c r="F804" s="226" t="s">
        <v>63</v>
      </c>
      <c r="G804" s="226" t="s">
        <v>87</v>
      </c>
      <c r="H804" s="226" t="s">
        <v>37</v>
      </c>
      <c r="I804" s="226" t="s">
        <v>31</v>
      </c>
      <c r="J804" s="405">
        <v>43158</v>
      </c>
      <c r="K804" s="226" t="s">
        <v>86</v>
      </c>
      <c r="L804" s="226">
        <v>20</v>
      </c>
      <c r="M804" s="406">
        <v>20</v>
      </c>
    </row>
    <row r="805" spans="1:13" x14ac:dyDescent="0.25">
      <c r="A805" s="226" t="s">
        <v>45</v>
      </c>
      <c r="B805" s="405">
        <v>43156</v>
      </c>
      <c r="C805" s="226" t="s">
        <v>189</v>
      </c>
      <c r="D805" s="226" t="s">
        <v>33</v>
      </c>
      <c r="E805" s="226" t="s">
        <v>45</v>
      </c>
      <c r="F805" s="226" t="s">
        <v>78</v>
      </c>
      <c r="G805" s="226" t="s">
        <v>79</v>
      </c>
      <c r="H805" s="226" t="s">
        <v>37</v>
      </c>
      <c r="I805" s="226" t="s">
        <v>31</v>
      </c>
      <c r="J805" s="405">
        <v>43160</v>
      </c>
      <c r="K805" s="226" t="s">
        <v>86</v>
      </c>
      <c r="L805" s="226">
        <v>35.25</v>
      </c>
      <c r="M805" s="406">
        <v>35.25</v>
      </c>
    </row>
    <row r="806" spans="1:13" x14ac:dyDescent="0.25">
      <c r="A806" s="226" t="s">
        <v>45</v>
      </c>
      <c r="B806" s="405">
        <v>43156</v>
      </c>
      <c r="C806" s="226" t="s">
        <v>189</v>
      </c>
      <c r="D806" s="226" t="s">
        <v>33</v>
      </c>
      <c r="E806" s="226" t="s">
        <v>45</v>
      </c>
      <c r="F806" s="226" t="s">
        <v>40</v>
      </c>
      <c r="G806" s="226" t="s">
        <v>489</v>
      </c>
      <c r="H806" s="226" t="s">
        <v>65</v>
      </c>
      <c r="I806" s="226" t="s">
        <v>31</v>
      </c>
      <c r="J806" s="405">
        <v>43160</v>
      </c>
      <c r="K806" s="226" t="s">
        <v>86</v>
      </c>
      <c r="L806" s="226">
        <v>2</v>
      </c>
      <c r="M806" s="406">
        <v>2</v>
      </c>
    </row>
    <row r="807" spans="1:13" x14ac:dyDescent="0.25">
      <c r="A807" s="226" t="s">
        <v>3749</v>
      </c>
      <c r="B807" s="405">
        <v>43123</v>
      </c>
      <c r="C807" s="226" t="s">
        <v>90</v>
      </c>
      <c r="D807" s="226" t="s">
        <v>33</v>
      </c>
      <c r="E807" s="226" t="s">
        <v>102</v>
      </c>
      <c r="F807" s="226" t="s">
        <v>35</v>
      </c>
      <c r="G807" s="226" t="s">
        <v>94</v>
      </c>
      <c r="H807" s="226" t="s">
        <v>37</v>
      </c>
      <c r="I807" s="226" t="s">
        <v>31</v>
      </c>
      <c r="J807" s="405">
        <v>43152</v>
      </c>
      <c r="K807" s="226" t="s">
        <v>50</v>
      </c>
      <c r="L807" s="226">
        <v>15</v>
      </c>
      <c r="M807" s="406">
        <v>15</v>
      </c>
    </row>
    <row r="808" spans="1:13" x14ac:dyDescent="0.25">
      <c r="A808" s="226" t="s">
        <v>3749</v>
      </c>
      <c r="B808" s="405">
        <v>43123</v>
      </c>
      <c r="C808" s="226" t="s">
        <v>90</v>
      </c>
      <c r="D808" s="226" t="s">
        <v>33</v>
      </c>
      <c r="E808" s="226" t="s">
        <v>102</v>
      </c>
      <c r="F808" s="226" t="s">
        <v>35</v>
      </c>
      <c r="G808" s="226" t="s">
        <v>94</v>
      </c>
      <c r="H808" s="226" t="s">
        <v>37</v>
      </c>
      <c r="I808" s="226" t="s">
        <v>31</v>
      </c>
      <c r="J808" s="405">
        <v>43157</v>
      </c>
      <c r="K808" s="226" t="s">
        <v>50</v>
      </c>
      <c r="L808" s="226">
        <v>20.25</v>
      </c>
      <c r="M808" s="406">
        <v>20.25</v>
      </c>
    </row>
    <row r="809" spans="1:13" x14ac:dyDescent="0.25">
      <c r="A809" s="226" t="s">
        <v>3749</v>
      </c>
      <c r="B809" s="405">
        <v>43123</v>
      </c>
      <c r="C809" s="226" t="s">
        <v>90</v>
      </c>
      <c r="D809" s="226" t="s">
        <v>33</v>
      </c>
      <c r="E809" s="226" t="s">
        <v>102</v>
      </c>
      <c r="F809" s="226" t="s">
        <v>35</v>
      </c>
      <c r="G809" s="226" t="s">
        <v>94</v>
      </c>
      <c r="H809" s="226" t="s">
        <v>37</v>
      </c>
      <c r="I809" s="226" t="s">
        <v>31</v>
      </c>
      <c r="J809" s="405">
        <v>43159</v>
      </c>
      <c r="K809" s="226" t="s">
        <v>50</v>
      </c>
      <c r="L809" s="226">
        <v>30</v>
      </c>
      <c r="M809" s="406">
        <v>30</v>
      </c>
    </row>
    <row r="810" spans="1:13" x14ac:dyDescent="0.25">
      <c r="A810" s="226" t="s">
        <v>3749</v>
      </c>
      <c r="B810" s="405">
        <v>43123</v>
      </c>
      <c r="C810" s="226" t="s">
        <v>90</v>
      </c>
      <c r="D810" s="226" t="s">
        <v>33</v>
      </c>
      <c r="E810" s="226" t="s">
        <v>102</v>
      </c>
      <c r="F810" s="226" t="s">
        <v>35</v>
      </c>
      <c r="G810" s="226" t="s">
        <v>94</v>
      </c>
      <c r="H810" s="226" t="s">
        <v>37</v>
      </c>
      <c r="I810" s="226" t="s">
        <v>31</v>
      </c>
      <c r="J810" s="405">
        <v>43158</v>
      </c>
      <c r="K810" s="226" t="s">
        <v>50</v>
      </c>
      <c r="L810" s="226">
        <v>30</v>
      </c>
      <c r="M810" s="406">
        <v>30</v>
      </c>
    </row>
    <row r="811" spans="1:13" x14ac:dyDescent="0.25">
      <c r="A811" s="226" t="s">
        <v>3749</v>
      </c>
      <c r="B811" s="405">
        <v>43123</v>
      </c>
      <c r="C811" s="226" t="s">
        <v>90</v>
      </c>
      <c r="D811" s="226" t="s">
        <v>33</v>
      </c>
      <c r="E811" s="226" t="s">
        <v>102</v>
      </c>
      <c r="F811" s="226" t="s">
        <v>35</v>
      </c>
      <c r="G811" s="226" t="s">
        <v>94</v>
      </c>
      <c r="H811" s="226" t="s">
        <v>37</v>
      </c>
      <c r="I811" s="226" t="s">
        <v>31</v>
      </c>
      <c r="J811" s="405">
        <v>43160</v>
      </c>
      <c r="K811" s="226" t="s">
        <v>50</v>
      </c>
      <c r="L811" s="226">
        <v>24.75</v>
      </c>
      <c r="M811" s="406">
        <v>24.75</v>
      </c>
    </row>
    <row r="812" spans="1:13" x14ac:dyDescent="0.25">
      <c r="A812" s="226" t="s">
        <v>3750</v>
      </c>
      <c r="B812" s="405">
        <v>43129</v>
      </c>
      <c r="C812" s="226" t="s">
        <v>316</v>
      </c>
      <c r="D812" s="226" t="s">
        <v>33</v>
      </c>
      <c r="E812" s="226" t="s">
        <v>1062</v>
      </c>
      <c r="F812" s="226" t="s">
        <v>35</v>
      </c>
      <c r="G812" s="226" t="s">
        <v>36</v>
      </c>
      <c r="H812" s="226" t="s">
        <v>37</v>
      </c>
      <c r="I812" s="226" t="s">
        <v>31</v>
      </c>
      <c r="J812" s="405">
        <v>43136</v>
      </c>
      <c r="K812" s="226" t="s">
        <v>38</v>
      </c>
      <c r="L812" s="226">
        <v>27.75</v>
      </c>
      <c r="M812" s="406">
        <v>27.75</v>
      </c>
    </row>
    <row r="813" spans="1:13" x14ac:dyDescent="0.25">
      <c r="A813" s="226" t="s">
        <v>3751</v>
      </c>
      <c r="B813" s="405">
        <v>43129</v>
      </c>
      <c r="C813" s="226" t="s">
        <v>316</v>
      </c>
      <c r="D813" s="226" t="s">
        <v>33</v>
      </c>
      <c r="E813" s="226" t="s">
        <v>326</v>
      </c>
      <c r="F813" s="226" t="s">
        <v>78</v>
      </c>
      <c r="G813" s="226" t="s">
        <v>79</v>
      </c>
      <c r="H813" s="226" t="s">
        <v>37</v>
      </c>
      <c r="I813" s="226" t="s">
        <v>31</v>
      </c>
      <c r="J813" s="405">
        <v>43134</v>
      </c>
      <c r="K813" s="226" t="s">
        <v>38</v>
      </c>
      <c r="L813" s="226">
        <v>3</v>
      </c>
      <c r="M813" s="406">
        <v>3</v>
      </c>
    </row>
    <row r="814" spans="1:13" x14ac:dyDescent="0.25">
      <c r="A814" s="226" t="s">
        <v>3751</v>
      </c>
      <c r="B814" s="405">
        <v>43129</v>
      </c>
      <c r="C814" s="226" t="s">
        <v>316</v>
      </c>
      <c r="D814" s="226" t="s">
        <v>33</v>
      </c>
      <c r="E814" s="226" t="s">
        <v>326</v>
      </c>
      <c r="F814" s="226" t="s">
        <v>35</v>
      </c>
      <c r="G814" s="226" t="s">
        <v>36</v>
      </c>
      <c r="H814" s="226" t="s">
        <v>37</v>
      </c>
      <c r="I814" s="226" t="s">
        <v>31</v>
      </c>
      <c r="J814" s="405">
        <v>43134</v>
      </c>
      <c r="K814" s="226" t="s">
        <v>38</v>
      </c>
      <c r="L814" s="226">
        <v>20.25</v>
      </c>
      <c r="M814" s="406">
        <v>20.25</v>
      </c>
    </row>
    <row r="815" spans="1:13" x14ac:dyDescent="0.25">
      <c r="A815" s="226" t="s">
        <v>3751</v>
      </c>
      <c r="B815" s="405">
        <v>43129</v>
      </c>
      <c r="C815" s="226" t="s">
        <v>316</v>
      </c>
      <c r="D815" s="226" t="s">
        <v>33</v>
      </c>
      <c r="E815" s="226" t="s">
        <v>326</v>
      </c>
      <c r="F815" s="226" t="s">
        <v>35</v>
      </c>
      <c r="G815" s="226" t="s">
        <v>175</v>
      </c>
      <c r="H815" s="226" t="s">
        <v>37</v>
      </c>
      <c r="I815" s="226" t="s">
        <v>31</v>
      </c>
      <c r="J815" s="405">
        <v>43134</v>
      </c>
      <c r="K815" s="226" t="s">
        <v>38</v>
      </c>
      <c r="L815" s="226">
        <v>3</v>
      </c>
      <c r="M815" s="406">
        <v>3</v>
      </c>
    </row>
    <row r="816" spans="1:13" x14ac:dyDescent="0.25">
      <c r="A816" s="226" t="s">
        <v>3752</v>
      </c>
      <c r="B816" s="405">
        <v>43130</v>
      </c>
      <c r="C816" s="226" t="s">
        <v>74</v>
      </c>
      <c r="D816" s="226" t="s">
        <v>33</v>
      </c>
      <c r="E816" s="226">
        <v>4500016821</v>
      </c>
      <c r="F816" s="226" t="s">
        <v>40</v>
      </c>
      <c r="G816" s="226" t="s">
        <v>2927</v>
      </c>
      <c r="H816" s="226" t="s">
        <v>205</v>
      </c>
      <c r="I816" s="226" t="s">
        <v>31</v>
      </c>
      <c r="J816" s="405">
        <v>43130</v>
      </c>
      <c r="K816" s="226" t="s">
        <v>70</v>
      </c>
      <c r="L816" s="226">
        <v>1.9E-2</v>
      </c>
      <c r="M816" s="406">
        <v>1.9E-2</v>
      </c>
    </row>
    <row r="817" spans="1:13" x14ac:dyDescent="0.25">
      <c r="A817" s="226" t="s">
        <v>3753</v>
      </c>
      <c r="B817" s="405">
        <v>43130</v>
      </c>
      <c r="C817" s="226" t="s">
        <v>316</v>
      </c>
      <c r="D817" s="226" t="s">
        <v>33</v>
      </c>
      <c r="E817" s="226" t="s">
        <v>3754</v>
      </c>
      <c r="F817" s="226" t="s">
        <v>63</v>
      </c>
      <c r="G817" s="226" t="s">
        <v>286</v>
      </c>
      <c r="H817" s="226" t="s">
        <v>191</v>
      </c>
      <c r="I817" s="226" t="s">
        <v>31</v>
      </c>
      <c r="J817" s="405">
        <v>43134</v>
      </c>
      <c r="K817" s="226" t="s">
        <v>38</v>
      </c>
      <c r="L817" s="226">
        <v>1</v>
      </c>
      <c r="M817" s="406">
        <v>1</v>
      </c>
    </row>
    <row r="818" spans="1:13" x14ac:dyDescent="0.25">
      <c r="A818" s="226" t="s">
        <v>3755</v>
      </c>
      <c r="B818" s="405">
        <v>43130</v>
      </c>
      <c r="C818" s="226" t="s">
        <v>508</v>
      </c>
      <c r="D818" s="226" t="s">
        <v>33</v>
      </c>
      <c r="E818" s="226" t="s">
        <v>1637</v>
      </c>
      <c r="F818" s="226" t="s">
        <v>40</v>
      </c>
      <c r="G818" s="226" t="s">
        <v>453</v>
      </c>
      <c r="H818" s="226" t="s">
        <v>65</v>
      </c>
      <c r="I818" s="226" t="s">
        <v>31</v>
      </c>
      <c r="J818" s="405">
        <v>43136</v>
      </c>
      <c r="K818" s="226" t="s">
        <v>86</v>
      </c>
      <c r="L818" s="226">
        <v>1</v>
      </c>
      <c r="M818" s="406">
        <v>1</v>
      </c>
    </row>
    <row r="819" spans="1:13" x14ac:dyDescent="0.25">
      <c r="A819" s="226" t="s">
        <v>3755</v>
      </c>
      <c r="B819" s="405">
        <v>43130</v>
      </c>
      <c r="C819" s="226" t="s">
        <v>508</v>
      </c>
      <c r="D819" s="226" t="s">
        <v>33</v>
      </c>
      <c r="E819" s="226" t="s">
        <v>1637</v>
      </c>
      <c r="F819" s="226" t="s">
        <v>40</v>
      </c>
      <c r="G819" s="226" t="s">
        <v>149</v>
      </c>
      <c r="H819" s="226" t="s">
        <v>65</v>
      </c>
      <c r="I819" s="226" t="s">
        <v>31</v>
      </c>
      <c r="J819" s="405">
        <v>43136</v>
      </c>
      <c r="K819" s="226" t="s">
        <v>86</v>
      </c>
      <c r="L819" s="226">
        <v>6.5</v>
      </c>
      <c r="M819" s="406">
        <v>6.5</v>
      </c>
    </row>
    <row r="820" spans="1:13" x14ac:dyDescent="0.25">
      <c r="A820" s="226" t="s">
        <v>3755</v>
      </c>
      <c r="B820" s="405">
        <v>43130</v>
      </c>
      <c r="C820" s="226" t="s">
        <v>508</v>
      </c>
      <c r="D820" s="226" t="s">
        <v>33</v>
      </c>
      <c r="E820" s="226" t="s">
        <v>1637</v>
      </c>
      <c r="F820" s="226" t="s">
        <v>63</v>
      </c>
      <c r="G820" s="226" t="s">
        <v>96</v>
      </c>
      <c r="H820" s="226" t="s">
        <v>37</v>
      </c>
      <c r="I820" s="226" t="s">
        <v>31</v>
      </c>
      <c r="J820" s="405">
        <v>43136</v>
      </c>
      <c r="K820" s="226" t="s">
        <v>86</v>
      </c>
      <c r="L820" s="226">
        <v>5.25</v>
      </c>
      <c r="M820" s="406">
        <v>5.25</v>
      </c>
    </row>
    <row r="821" spans="1:13" x14ac:dyDescent="0.25">
      <c r="A821" s="226" t="s">
        <v>3756</v>
      </c>
      <c r="B821" s="405">
        <v>43130</v>
      </c>
      <c r="C821" s="226" t="s">
        <v>120</v>
      </c>
      <c r="D821" s="226" t="s">
        <v>33</v>
      </c>
      <c r="E821" s="226" t="s">
        <v>3757</v>
      </c>
      <c r="F821" s="226" t="s">
        <v>78</v>
      </c>
      <c r="G821" s="226" t="s">
        <v>79</v>
      </c>
      <c r="H821" s="226" t="s">
        <v>37</v>
      </c>
      <c r="I821" s="226" t="s">
        <v>31</v>
      </c>
      <c r="J821" s="405">
        <v>43158</v>
      </c>
      <c r="K821" s="226" t="s">
        <v>38</v>
      </c>
      <c r="L821" s="226">
        <v>30</v>
      </c>
      <c r="M821" s="406">
        <v>30</v>
      </c>
    </row>
    <row r="822" spans="1:13" x14ac:dyDescent="0.25">
      <c r="A822" s="226" t="s">
        <v>3756</v>
      </c>
      <c r="B822" s="405">
        <v>43130</v>
      </c>
      <c r="C822" s="226" t="s">
        <v>120</v>
      </c>
      <c r="D822" s="226" t="s">
        <v>33</v>
      </c>
      <c r="E822" s="226" t="s">
        <v>3757</v>
      </c>
      <c r="F822" s="226" t="s">
        <v>78</v>
      </c>
      <c r="G822" s="226" t="s">
        <v>79</v>
      </c>
      <c r="H822" s="226" t="s">
        <v>37</v>
      </c>
      <c r="I822" s="226" t="s">
        <v>31</v>
      </c>
      <c r="J822" s="405">
        <v>43163</v>
      </c>
      <c r="K822" s="226" t="s">
        <v>38</v>
      </c>
      <c r="L822" s="226">
        <v>30</v>
      </c>
      <c r="M822" s="406">
        <v>30</v>
      </c>
    </row>
    <row r="823" spans="1:13" x14ac:dyDescent="0.25">
      <c r="A823" s="226" t="s">
        <v>3756</v>
      </c>
      <c r="B823" s="405">
        <v>43130</v>
      </c>
      <c r="C823" s="226" t="s">
        <v>120</v>
      </c>
      <c r="D823" s="226" t="s">
        <v>33</v>
      </c>
      <c r="E823" s="226" t="s">
        <v>3757</v>
      </c>
      <c r="F823" s="226" t="s">
        <v>78</v>
      </c>
      <c r="G823" s="226" t="s">
        <v>79</v>
      </c>
      <c r="H823" s="226" t="s">
        <v>37</v>
      </c>
      <c r="I823" s="226" t="s">
        <v>31</v>
      </c>
      <c r="J823" s="405">
        <v>43170</v>
      </c>
      <c r="K823" s="226" t="s">
        <v>38</v>
      </c>
      <c r="L823" s="226">
        <v>30</v>
      </c>
      <c r="M823" s="406">
        <v>30</v>
      </c>
    </row>
    <row r="824" spans="1:13" x14ac:dyDescent="0.25">
      <c r="A824" s="226" t="s">
        <v>3758</v>
      </c>
      <c r="B824" s="405">
        <v>43130</v>
      </c>
      <c r="C824" s="226" t="s">
        <v>215</v>
      </c>
      <c r="D824" s="226" t="s">
        <v>33</v>
      </c>
      <c r="E824" s="226" t="s">
        <v>3759</v>
      </c>
      <c r="F824" s="226" t="s">
        <v>63</v>
      </c>
      <c r="G824" s="226" t="s">
        <v>96</v>
      </c>
      <c r="H824" s="226" t="s">
        <v>37</v>
      </c>
      <c r="I824" s="226" t="s">
        <v>31</v>
      </c>
      <c r="J824" s="405">
        <v>43132</v>
      </c>
      <c r="K824" s="226" t="s">
        <v>50</v>
      </c>
      <c r="L824" s="226">
        <v>10</v>
      </c>
      <c r="M824" s="406">
        <v>10</v>
      </c>
    </row>
    <row r="825" spans="1:13" x14ac:dyDescent="0.25">
      <c r="A825" s="226" t="s">
        <v>2724</v>
      </c>
      <c r="B825" s="405">
        <v>43130</v>
      </c>
      <c r="C825" s="226" t="s">
        <v>215</v>
      </c>
      <c r="D825" s="226" t="s">
        <v>33</v>
      </c>
      <c r="E825" s="226" t="s">
        <v>3760</v>
      </c>
      <c r="F825" s="226" t="s">
        <v>40</v>
      </c>
      <c r="G825" s="226" t="s">
        <v>147</v>
      </c>
      <c r="H825" s="226" t="s">
        <v>148</v>
      </c>
      <c r="I825" s="226" t="s">
        <v>31</v>
      </c>
      <c r="J825" s="405">
        <v>43132</v>
      </c>
      <c r="K825" s="226" t="s">
        <v>50</v>
      </c>
      <c r="L825" s="226">
        <v>2.5000000000000001E-2</v>
      </c>
      <c r="M825" s="406">
        <v>2.5000000000000001E-2</v>
      </c>
    </row>
    <row r="826" spans="1:13" x14ac:dyDescent="0.25">
      <c r="A826" s="226" t="s">
        <v>3761</v>
      </c>
      <c r="B826" s="405">
        <v>43130</v>
      </c>
      <c r="C826" s="226" t="s">
        <v>327</v>
      </c>
      <c r="D826" s="226" t="s">
        <v>33</v>
      </c>
      <c r="E826" s="226">
        <v>20180131004</v>
      </c>
      <c r="F826" s="226" t="s">
        <v>63</v>
      </c>
      <c r="G826" s="226" t="s">
        <v>64</v>
      </c>
      <c r="H826" s="226" t="s">
        <v>65</v>
      </c>
      <c r="I826" s="226" t="s">
        <v>31</v>
      </c>
      <c r="J826" s="405">
        <v>43131</v>
      </c>
      <c r="K826" s="226" t="s">
        <v>50</v>
      </c>
      <c r="L826" s="226">
        <v>1</v>
      </c>
      <c r="M826" s="406">
        <v>1</v>
      </c>
    </row>
    <row r="827" spans="1:13" x14ac:dyDescent="0.25">
      <c r="A827" s="226" t="s">
        <v>3762</v>
      </c>
      <c r="B827" s="405">
        <v>43130</v>
      </c>
      <c r="C827" s="226" t="s">
        <v>32</v>
      </c>
      <c r="D827" s="226" t="s">
        <v>33</v>
      </c>
      <c r="E827" s="226" t="s">
        <v>3763</v>
      </c>
      <c r="F827" s="226" t="s">
        <v>35</v>
      </c>
      <c r="G827" s="226" t="s">
        <v>36</v>
      </c>
      <c r="H827" s="226" t="s">
        <v>37</v>
      </c>
      <c r="I827" s="226" t="s">
        <v>31</v>
      </c>
      <c r="J827" s="405">
        <v>43131</v>
      </c>
      <c r="K827" s="226" t="s">
        <v>38</v>
      </c>
      <c r="L827" s="226">
        <v>3</v>
      </c>
      <c r="M827" s="406">
        <v>3</v>
      </c>
    </row>
    <row r="828" spans="1:13" x14ac:dyDescent="0.25">
      <c r="A828" s="226" t="s">
        <v>3764</v>
      </c>
      <c r="B828" s="405">
        <v>43130</v>
      </c>
      <c r="C828" s="226" t="s">
        <v>435</v>
      </c>
      <c r="D828" s="226" t="s">
        <v>33</v>
      </c>
      <c r="E828" s="226" t="s">
        <v>2757</v>
      </c>
      <c r="F828" s="226" t="s">
        <v>78</v>
      </c>
      <c r="G828" s="226" t="s">
        <v>79</v>
      </c>
      <c r="H828" s="226" t="s">
        <v>37</v>
      </c>
      <c r="I828" s="226" t="s">
        <v>31</v>
      </c>
      <c r="J828" s="405">
        <v>43158</v>
      </c>
      <c r="K828" s="226" t="s">
        <v>38</v>
      </c>
      <c r="L828" s="226">
        <v>30</v>
      </c>
      <c r="M828" s="406">
        <v>30</v>
      </c>
    </row>
    <row r="829" spans="1:13" x14ac:dyDescent="0.25">
      <c r="A829" s="226" t="s">
        <v>3765</v>
      </c>
      <c r="B829" s="405">
        <v>43130</v>
      </c>
      <c r="C829" s="226" t="s">
        <v>435</v>
      </c>
      <c r="D829" s="226" t="s">
        <v>33</v>
      </c>
      <c r="E829" s="226" t="s">
        <v>2757</v>
      </c>
      <c r="F829" s="226" t="s">
        <v>40</v>
      </c>
      <c r="G829" s="226" t="s">
        <v>149</v>
      </c>
      <c r="H829" s="226" t="s">
        <v>65</v>
      </c>
      <c r="I829" s="226" t="s">
        <v>31</v>
      </c>
      <c r="J829" s="405">
        <v>43131</v>
      </c>
      <c r="K829" s="226" t="s">
        <v>38</v>
      </c>
      <c r="L829" s="226">
        <v>3</v>
      </c>
      <c r="M829" s="406">
        <v>3</v>
      </c>
    </row>
    <row r="830" spans="1:13" x14ac:dyDescent="0.25">
      <c r="A830" s="226" t="s">
        <v>3766</v>
      </c>
      <c r="B830" s="405">
        <v>43130</v>
      </c>
      <c r="C830" s="226" t="s">
        <v>1702</v>
      </c>
      <c r="D830" s="226" t="s">
        <v>33</v>
      </c>
      <c r="E830" s="226">
        <v>201801301</v>
      </c>
      <c r="F830" s="226" t="s">
        <v>63</v>
      </c>
      <c r="G830" s="226" t="s">
        <v>64</v>
      </c>
      <c r="H830" s="226" t="s">
        <v>37</v>
      </c>
      <c r="I830" s="226" t="s">
        <v>31</v>
      </c>
      <c r="J830" s="405">
        <v>43139</v>
      </c>
      <c r="K830" s="226" t="s">
        <v>106</v>
      </c>
      <c r="L830" s="226">
        <v>30</v>
      </c>
      <c r="M830" s="406">
        <v>30</v>
      </c>
    </row>
    <row r="831" spans="1:13" x14ac:dyDescent="0.25">
      <c r="A831" s="226" t="s">
        <v>3766</v>
      </c>
      <c r="B831" s="405">
        <v>43130</v>
      </c>
      <c r="C831" s="226" t="s">
        <v>1702</v>
      </c>
      <c r="D831" s="226" t="s">
        <v>33</v>
      </c>
      <c r="E831" s="226">
        <v>201801301</v>
      </c>
      <c r="F831" s="226" t="s">
        <v>63</v>
      </c>
      <c r="G831" s="226" t="s">
        <v>64</v>
      </c>
      <c r="H831" s="226" t="s">
        <v>37</v>
      </c>
      <c r="I831" s="226" t="s">
        <v>31</v>
      </c>
      <c r="J831" s="405">
        <v>43140</v>
      </c>
      <c r="K831" s="226" t="s">
        <v>106</v>
      </c>
      <c r="L831" s="226">
        <v>20</v>
      </c>
      <c r="M831" s="406">
        <v>20</v>
      </c>
    </row>
    <row r="832" spans="1:13" x14ac:dyDescent="0.25">
      <c r="A832" s="226" t="s">
        <v>3766</v>
      </c>
      <c r="B832" s="405">
        <v>43131</v>
      </c>
      <c r="C832" s="226" t="s">
        <v>480</v>
      </c>
      <c r="D832" s="226" t="s">
        <v>33</v>
      </c>
      <c r="E832" s="226">
        <v>3000037471</v>
      </c>
      <c r="F832" s="226" t="s">
        <v>40</v>
      </c>
      <c r="G832" s="226" t="s">
        <v>1860</v>
      </c>
      <c r="H832" s="226" t="s">
        <v>167</v>
      </c>
      <c r="I832" s="226" t="s">
        <v>3767</v>
      </c>
      <c r="J832" s="226" t="s">
        <v>44</v>
      </c>
      <c r="K832" s="226" t="s">
        <v>86</v>
      </c>
      <c r="L832" s="226">
        <v>1</v>
      </c>
      <c r="M832" s="406">
        <v>1</v>
      </c>
    </row>
    <row r="833" spans="1:13" x14ac:dyDescent="0.25">
      <c r="A833" s="226" t="s">
        <v>3768</v>
      </c>
      <c r="B833" s="405">
        <v>43131</v>
      </c>
      <c r="C833" s="226" t="s">
        <v>246</v>
      </c>
      <c r="D833" s="226" t="s">
        <v>33</v>
      </c>
      <c r="E833" s="226" t="s">
        <v>3306</v>
      </c>
      <c r="F833" s="226" t="s">
        <v>35</v>
      </c>
      <c r="G833" s="226" t="s">
        <v>94</v>
      </c>
      <c r="H833" s="226" t="s">
        <v>37</v>
      </c>
      <c r="I833" s="226" t="s">
        <v>31</v>
      </c>
      <c r="J833" s="405">
        <v>43137</v>
      </c>
      <c r="K833" s="226" t="s">
        <v>50</v>
      </c>
      <c r="L833" s="226">
        <v>24</v>
      </c>
      <c r="M833" s="406">
        <v>24</v>
      </c>
    </row>
    <row r="834" spans="1:13" x14ac:dyDescent="0.25">
      <c r="A834" s="226" t="s">
        <v>3769</v>
      </c>
      <c r="B834" s="405">
        <v>43131</v>
      </c>
      <c r="C834" s="226" t="s">
        <v>120</v>
      </c>
      <c r="D834" s="226" t="s">
        <v>33</v>
      </c>
      <c r="E834" s="226" t="s">
        <v>3129</v>
      </c>
      <c r="F834" s="226" t="s">
        <v>78</v>
      </c>
      <c r="G834" s="226" t="s">
        <v>79</v>
      </c>
      <c r="H834" s="226" t="s">
        <v>37</v>
      </c>
      <c r="I834" s="226" t="s">
        <v>31</v>
      </c>
      <c r="J834" s="405">
        <v>43133</v>
      </c>
      <c r="K834" s="226" t="s">
        <v>38</v>
      </c>
      <c r="L834" s="226">
        <v>30</v>
      </c>
      <c r="M834" s="406">
        <v>30</v>
      </c>
    </row>
    <row r="835" spans="1:13" x14ac:dyDescent="0.25">
      <c r="A835" s="226" t="s">
        <v>3770</v>
      </c>
      <c r="B835" s="405">
        <v>43131</v>
      </c>
      <c r="C835" s="226" t="s">
        <v>32</v>
      </c>
      <c r="D835" s="226" t="s">
        <v>33</v>
      </c>
      <c r="E835" s="226" t="s">
        <v>3771</v>
      </c>
      <c r="F835" s="226" t="s">
        <v>35</v>
      </c>
      <c r="G835" s="226" t="s">
        <v>36</v>
      </c>
      <c r="H835" s="226" t="s">
        <v>37</v>
      </c>
      <c r="I835" s="226" t="s">
        <v>31</v>
      </c>
      <c r="J835" s="405">
        <v>43134</v>
      </c>
      <c r="K835" s="226" t="s">
        <v>38</v>
      </c>
      <c r="L835" s="226">
        <v>4.5</v>
      </c>
      <c r="M835" s="406">
        <v>4.5</v>
      </c>
    </row>
    <row r="836" spans="1:13" x14ac:dyDescent="0.25">
      <c r="A836" s="226" t="s">
        <v>3772</v>
      </c>
      <c r="B836" s="405">
        <v>43131</v>
      </c>
      <c r="C836" s="226" t="s">
        <v>480</v>
      </c>
      <c r="D836" s="226" t="s">
        <v>33</v>
      </c>
      <c r="E836" s="226" t="s">
        <v>3661</v>
      </c>
      <c r="F836" s="226" t="s">
        <v>40</v>
      </c>
      <c r="G836" s="226" t="s">
        <v>41</v>
      </c>
      <c r="H836" s="226" t="s">
        <v>37</v>
      </c>
      <c r="I836" s="226" t="s">
        <v>483</v>
      </c>
      <c r="J836" s="405">
        <v>43143</v>
      </c>
      <c r="K836" s="226" t="s">
        <v>86</v>
      </c>
      <c r="L836" s="226">
        <v>24</v>
      </c>
      <c r="M836" s="406">
        <v>48</v>
      </c>
    </row>
    <row r="837" spans="1:13" x14ac:dyDescent="0.25">
      <c r="A837" s="226" t="s">
        <v>3772</v>
      </c>
      <c r="B837" s="405">
        <v>43131</v>
      </c>
      <c r="C837" s="226" t="s">
        <v>480</v>
      </c>
      <c r="D837" s="226" t="s">
        <v>33</v>
      </c>
      <c r="E837" s="226" t="s">
        <v>3661</v>
      </c>
      <c r="F837" s="226" t="s">
        <v>40</v>
      </c>
      <c r="G837" s="226" t="s">
        <v>41</v>
      </c>
      <c r="H837" s="226" t="s">
        <v>37</v>
      </c>
      <c r="I837" s="226" t="s">
        <v>483</v>
      </c>
      <c r="J837" s="405">
        <v>43153</v>
      </c>
      <c r="K837" s="226" t="s">
        <v>86</v>
      </c>
      <c r="L837" s="226">
        <v>24</v>
      </c>
      <c r="M837" s="406">
        <v>24</v>
      </c>
    </row>
    <row r="838" spans="1:13" x14ac:dyDescent="0.25">
      <c r="A838" s="226" t="s">
        <v>3772</v>
      </c>
      <c r="B838" s="405">
        <v>43131</v>
      </c>
      <c r="C838" s="226" t="s">
        <v>480</v>
      </c>
      <c r="D838" s="226" t="s">
        <v>33</v>
      </c>
      <c r="E838" s="226" t="s">
        <v>3661</v>
      </c>
      <c r="F838" s="226" t="s">
        <v>40</v>
      </c>
      <c r="G838" s="226" t="s">
        <v>41</v>
      </c>
      <c r="H838" s="226" t="s">
        <v>37</v>
      </c>
      <c r="I838" s="226" t="s">
        <v>483</v>
      </c>
      <c r="J838" s="405">
        <v>43155</v>
      </c>
      <c r="K838" s="226" t="s">
        <v>86</v>
      </c>
      <c r="L838" s="226">
        <v>18</v>
      </c>
      <c r="M838" s="406">
        <v>18</v>
      </c>
    </row>
    <row r="839" spans="1:13" x14ac:dyDescent="0.25">
      <c r="A839" s="226" t="s">
        <v>3772</v>
      </c>
      <c r="B839" s="405">
        <v>43131</v>
      </c>
      <c r="C839" s="226" t="s">
        <v>480</v>
      </c>
      <c r="D839" s="226" t="s">
        <v>33</v>
      </c>
      <c r="E839" s="226" t="s">
        <v>3661</v>
      </c>
      <c r="F839" s="226" t="s">
        <v>40</v>
      </c>
      <c r="G839" s="226" t="s">
        <v>41</v>
      </c>
      <c r="H839" s="226" t="s">
        <v>37</v>
      </c>
      <c r="I839" s="226" t="s">
        <v>31</v>
      </c>
      <c r="J839" s="226" t="s">
        <v>44</v>
      </c>
      <c r="K839" s="226" t="s">
        <v>86</v>
      </c>
      <c r="L839" s="226">
        <v>16</v>
      </c>
      <c r="M839" s="406">
        <v>16</v>
      </c>
    </row>
    <row r="840" spans="1:13" x14ac:dyDescent="0.25">
      <c r="A840" s="226" t="s">
        <v>3772</v>
      </c>
      <c r="B840" s="405">
        <v>43131</v>
      </c>
      <c r="C840" s="226" t="s">
        <v>480</v>
      </c>
      <c r="D840" s="226" t="s">
        <v>33</v>
      </c>
      <c r="E840" s="226" t="s">
        <v>3661</v>
      </c>
      <c r="F840" s="226" t="s">
        <v>40</v>
      </c>
      <c r="G840" s="226" t="s">
        <v>41</v>
      </c>
      <c r="H840" s="226" t="s">
        <v>37</v>
      </c>
      <c r="I840" s="226" t="s">
        <v>31</v>
      </c>
      <c r="J840" s="405">
        <v>43137</v>
      </c>
      <c r="K840" s="226" t="s">
        <v>86</v>
      </c>
      <c r="L840" s="226">
        <v>24</v>
      </c>
      <c r="M840" s="406">
        <v>24</v>
      </c>
    </row>
    <row r="841" spans="1:13" x14ac:dyDescent="0.25">
      <c r="A841" s="226" t="s">
        <v>3773</v>
      </c>
      <c r="B841" s="405">
        <v>43131</v>
      </c>
      <c r="C841" s="226" t="s">
        <v>275</v>
      </c>
      <c r="D841" s="226" t="s">
        <v>33</v>
      </c>
      <c r="E841" s="226">
        <v>4600033477</v>
      </c>
      <c r="F841" s="226" t="s">
        <v>63</v>
      </c>
      <c r="G841" s="226" t="s">
        <v>286</v>
      </c>
      <c r="H841" s="226" t="s">
        <v>191</v>
      </c>
      <c r="I841" s="226" t="s">
        <v>31</v>
      </c>
      <c r="J841" s="405">
        <v>43133</v>
      </c>
      <c r="K841" s="226" t="s">
        <v>50</v>
      </c>
      <c r="L841" s="226">
        <v>10</v>
      </c>
      <c r="M841" s="406">
        <v>10</v>
      </c>
    </row>
    <row r="842" spans="1:13" x14ac:dyDescent="0.25">
      <c r="A842" s="226" t="s">
        <v>3773</v>
      </c>
      <c r="B842" s="405">
        <v>43131</v>
      </c>
      <c r="C842" s="226" t="s">
        <v>275</v>
      </c>
      <c r="D842" s="226" t="s">
        <v>33</v>
      </c>
      <c r="E842" s="226">
        <v>4600033477</v>
      </c>
      <c r="F842" s="226" t="s">
        <v>63</v>
      </c>
      <c r="G842" s="226" t="s">
        <v>286</v>
      </c>
      <c r="H842" s="226" t="s">
        <v>191</v>
      </c>
      <c r="I842" s="226" t="s">
        <v>31</v>
      </c>
      <c r="J842" s="405">
        <v>43135</v>
      </c>
      <c r="K842" s="226" t="s">
        <v>50</v>
      </c>
      <c r="L842" s="226">
        <v>1</v>
      </c>
      <c r="M842" s="406">
        <v>1</v>
      </c>
    </row>
    <row r="843" spans="1:13" x14ac:dyDescent="0.25">
      <c r="A843" s="226" t="s">
        <v>3773</v>
      </c>
      <c r="B843" s="405">
        <v>43131</v>
      </c>
      <c r="C843" s="226" t="s">
        <v>275</v>
      </c>
      <c r="D843" s="226" t="s">
        <v>33</v>
      </c>
      <c r="E843" s="226">
        <v>4600033477</v>
      </c>
      <c r="F843" s="226" t="s">
        <v>63</v>
      </c>
      <c r="G843" s="226" t="s">
        <v>286</v>
      </c>
      <c r="H843" s="226" t="s">
        <v>191</v>
      </c>
      <c r="I843" s="226" t="s">
        <v>31</v>
      </c>
      <c r="J843" s="405">
        <v>43135</v>
      </c>
      <c r="K843" s="226" t="s">
        <v>50</v>
      </c>
      <c r="L843" s="226">
        <v>2</v>
      </c>
      <c r="M843" s="406">
        <v>2</v>
      </c>
    </row>
    <row r="844" spans="1:13" x14ac:dyDescent="0.25">
      <c r="A844" s="226" t="s">
        <v>3773</v>
      </c>
      <c r="B844" s="405">
        <v>43131</v>
      </c>
      <c r="C844" s="226" t="s">
        <v>275</v>
      </c>
      <c r="D844" s="226" t="s">
        <v>33</v>
      </c>
      <c r="E844" s="226">
        <v>4600033477</v>
      </c>
      <c r="F844" s="226" t="s">
        <v>63</v>
      </c>
      <c r="G844" s="226" t="s">
        <v>286</v>
      </c>
      <c r="H844" s="226" t="s">
        <v>191</v>
      </c>
      <c r="I844" s="226" t="s">
        <v>31</v>
      </c>
      <c r="J844" s="405">
        <v>43140</v>
      </c>
      <c r="K844" s="226" t="s">
        <v>50</v>
      </c>
      <c r="L844" s="226">
        <v>3</v>
      </c>
      <c r="M844" s="406">
        <v>3</v>
      </c>
    </row>
    <row r="845" spans="1:13" x14ac:dyDescent="0.25">
      <c r="A845" s="226" t="s">
        <v>3773</v>
      </c>
      <c r="B845" s="405">
        <v>43131</v>
      </c>
      <c r="C845" s="226" t="s">
        <v>275</v>
      </c>
      <c r="D845" s="226" t="s">
        <v>33</v>
      </c>
      <c r="E845" s="226" t="s">
        <v>3130</v>
      </c>
      <c r="F845" s="226" t="s">
        <v>63</v>
      </c>
      <c r="G845" s="226" t="s">
        <v>64</v>
      </c>
      <c r="H845" s="226" t="s">
        <v>37</v>
      </c>
      <c r="I845" s="226" t="s">
        <v>31</v>
      </c>
      <c r="J845" s="226" t="s">
        <v>44</v>
      </c>
      <c r="K845" s="226" t="s">
        <v>50</v>
      </c>
      <c r="L845" s="226">
        <v>3</v>
      </c>
      <c r="M845" s="406">
        <v>3</v>
      </c>
    </row>
    <row r="846" spans="1:13" x14ac:dyDescent="0.25">
      <c r="A846" s="226" t="s">
        <v>3773</v>
      </c>
      <c r="B846" s="405">
        <v>43131</v>
      </c>
      <c r="C846" s="226" t="s">
        <v>275</v>
      </c>
      <c r="D846" s="226" t="s">
        <v>33</v>
      </c>
      <c r="E846" s="226" t="s">
        <v>3130</v>
      </c>
      <c r="F846" s="226" t="s">
        <v>63</v>
      </c>
      <c r="G846" s="226" t="s">
        <v>64</v>
      </c>
      <c r="H846" s="226" t="s">
        <v>37</v>
      </c>
      <c r="I846" s="226" t="s">
        <v>31</v>
      </c>
      <c r="J846" s="405">
        <v>43133</v>
      </c>
      <c r="K846" s="226" t="s">
        <v>50</v>
      </c>
      <c r="L846" s="226">
        <v>20</v>
      </c>
      <c r="M846" s="406">
        <v>20</v>
      </c>
    </row>
    <row r="847" spans="1:13" x14ac:dyDescent="0.25">
      <c r="A847" s="226" t="s">
        <v>3773</v>
      </c>
      <c r="B847" s="405">
        <v>43131</v>
      </c>
      <c r="C847" s="226" t="s">
        <v>275</v>
      </c>
      <c r="D847" s="226" t="s">
        <v>33</v>
      </c>
      <c r="E847" s="226" t="s">
        <v>3130</v>
      </c>
      <c r="F847" s="226" t="s">
        <v>63</v>
      </c>
      <c r="G847" s="226" t="s">
        <v>64</v>
      </c>
      <c r="H847" s="226" t="s">
        <v>37</v>
      </c>
      <c r="I847" s="226" t="s">
        <v>31</v>
      </c>
      <c r="J847" s="405">
        <v>43134</v>
      </c>
      <c r="K847" s="226" t="s">
        <v>50</v>
      </c>
      <c r="L847" s="226">
        <v>7</v>
      </c>
      <c r="M847" s="406">
        <v>7</v>
      </c>
    </row>
    <row r="848" spans="1:13" x14ac:dyDescent="0.25">
      <c r="A848" s="226" t="s">
        <v>3773</v>
      </c>
      <c r="B848" s="405">
        <v>43131</v>
      </c>
      <c r="C848" s="226" t="s">
        <v>275</v>
      </c>
      <c r="D848" s="226" t="s">
        <v>33</v>
      </c>
      <c r="E848" s="226" t="s">
        <v>3130</v>
      </c>
      <c r="F848" s="226" t="s">
        <v>63</v>
      </c>
      <c r="G848" s="226" t="s">
        <v>64</v>
      </c>
      <c r="H848" s="226" t="s">
        <v>37</v>
      </c>
      <c r="I848" s="226" t="s">
        <v>31</v>
      </c>
      <c r="J848" s="405">
        <v>43135</v>
      </c>
      <c r="K848" s="226" t="s">
        <v>50</v>
      </c>
      <c r="L848" s="226">
        <v>18</v>
      </c>
      <c r="M848" s="406">
        <v>18</v>
      </c>
    </row>
    <row r="849" spans="1:13" x14ac:dyDescent="0.25">
      <c r="A849" s="226" t="s">
        <v>3773</v>
      </c>
      <c r="B849" s="405">
        <v>43131</v>
      </c>
      <c r="C849" s="226" t="s">
        <v>275</v>
      </c>
      <c r="D849" s="226" t="s">
        <v>33</v>
      </c>
      <c r="E849" s="226" t="s">
        <v>3130</v>
      </c>
      <c r="F849" s="226" t="s">
        <v>63</v>
      </c>
      <c r="G849" s="226" t="s">
        <v>64</v>
      </c>
      <c r="H849" s="226" t="s">
        <v>37</v>
      </c>
      <c r="I849" s="226" t="s">
        <v>31</v>
      </c>
      <c r="J849" s="405">
        <v>43137</v>
      </c>
      <c r="K849" s="226" t="s">
        <v>50</v>
      </c>
      <c r="L849" s="226">
        <v>12</v>
      </c>
      <c r="M849" s="406">
        <v>12</v>
      </c>
    </row>
    <row r="850" spans="1:13" x14ac:dyDescent="0.25">
      <c r="A850" s="226" t="s">
        <v>3773</v>
      </c>
      <c r="B850" s="405">
        <v>43131</v>
      </c>
      <c r="C850" s="226" t="s">
        <v>275</v>
      </c>
      <c r="D850" s="226" t="s">
        <v>33</v>
      </c>
      <c r="E850" s="226" t="s">
        <v>3130</v>
      </c>
      <c r="F850" s="226" t="s">
        <v>63</v>
      </c>
      <c r="G850" s="226" t="s">
        <v>64</v>
      </c>
      <c r="H850" s="226" t="s">
        <v>37</v>
      </c>
      <c r="I850" s="226" t="s">
        <v>31</v>
      </c>
      <c r="J850" s="405">
        <v>43139</v>
      </c>
      <c r="K850" s="226" t="s">
        <v>50</v>
      </c>
      <c r="L850" s="226">
        <v>30</v>
      </c>
      <c r="M850" s="406">
        <v>30</v>
      </c>
    </row>
    <row r="851" spans="1:13" x14ac:dyDescent="0.25">
      <c r="A851" s="226" t="s">
        <v>3773</v>
      </c>
      <c r="B851" s="405">
        <v>43131</v>
      </c>
      <c r="C851" s="226" t="s">
        <v>275</v>
      </c>
      <c r="D851" s="226" t="s">
        <v>33</v>
      </c>
      <c r="E851" s="226" t="s">
        <v>3130</v>
      </c>
      <c r="F851" s="226" t="s">
        <v>63</v>
      </c>
      <c r="G851" s="226" t="s">
        <v>64</v>
      </c>
      <c r="H851" s="226" t="s">
        <v>37</v>
      </c>
      <c r="I851" s="226" t="s">
        <v>31</v>
      </c>
      <c r="J851" s="405">
        <v>43138</v>
      </c>
      <c r="K851" s="226" t="s">
        <v>50</v>
      </c>
      <c r="L851" s="226">
        <v>30</v>
      </c>
      <c r="M851" s="406">
        <v>30</v>
      </c>
    </row>
    <row r="852" spans="1:13" x14ac:dyDescent="0.25">
      <c r="A852" s="226" t="s">
        <v>3774</v>
      </c>
      <c r="B852" s="405">
        <v>43131</v>
      </c>
      <c r="C852" s="226" t="s">
        <v>508</v>
      </c>
      <c r="D852" s="226" t="s">
        <v>33</v>
      </c>
      <c r="E852" s="226" t="s">
        <v>530</v>
      </c>
      <c r="F852" s="226" t="s">
        <v>40</v>
      </c>
      <c r="G852" s="226" t="s">
        <v>455</v>
      </c>
      <c r="H852" s="226" t="s">
        <v>205</v>
      </c>
      <c r="I852" s="226" t="s">
        <v>31</v>
      </c>
      <c r="J852" s="405">
        <v>43142</v>
      </c>
      <c r="K852" s="226" t="s">
        <v>86</v>
      </c>
      <c r="L852" s="226">
        <v>2.2000000000000002</v>
      </c>
      <c r="M852" s="406">
        <v>2.2000000000000002</v>
      </c>
    </row>
    <row r="853" spans="1:13" x14ac:dyDescent="0.25">
      <c r="A853" s="226" t="s">
        <v>3774</v>
      </c>
      <c r="B853" s="405">
        <v>43131</v>
      </c>
      <c r="C853" s="226" t="s">
        <v>508</v>
      </c>
      <c r="D853" s="226" t="s">
        <v>33</v>
      </c>
      <c r="E853" s="226" t="s">
        <v>530</v>
      </c>
      <c r="F853" s="226" t="s">
        <v>63</v>
      </c>
      <c r="G853" s="226" t="s">
        <v>524</v>
      </c>
      <c r="H853" s="226" t="s">
        <v>37</v>
      </c>
      <c r="I853" s="226" t="s">
        <v>31</v>
      </c>
      <c r="J853" s="405">
        <v>43142</v>
      </c>
      <c r="K853" s="226" t="s">
        <v>86</v>
      </c>
      <c r="L853" s="226">
        <v>3</v>
      </c>
      <c r="M853" s="406">
        <v>3</v>
      </c>
    </row>
    <row r="854" spans="1:13" x14ac:dyDescent="0.25">
      <c r="A854" s="226" t="s">
        <v>3774</v>
      </c>
      <c r="B854" s="405">
        <v>43131</v>
      </c>
      <c r="C854" s="226" t="s">
        <v>508</v>
      </c>
      <c r="D854" s="226" t="s">
        <v>33</v>
      </c>
      <c r="E854" s="226" t="s">
        <v>530</v>
      </c>
      <c r="F854" s="226" t="s">
        <v>63</v>
      </c>
      <c r="G854" s="226" t="s">
        <v>391</v>
      </c>
      <c r="H854" s="226" t="s">
        <v>37</v>
      </c>
      <c r="I854" s="226" t="s">
        <v>31</v>
      </c>
      <c r="J854" s="405">
        <v>43163</v>
      </c>
      <c r="K854" s="226" t="s">
        <v>86</v>
      </c>
      <c r="L854" s="226">
        <v>6</v>
      </c>
      <c r="M854" s="406">
        <v>6</v>
      </c>
    </row>
    <row r="855" spans="1:13" x14ac:dyDescent="0.25">
      <c r="A855" s="226" t="s">
        <v>3775</v>
      </c>
      <c r="B855" s="405">
        <v>43131</v>
      </c>
      <c r="C855" s="226" t="s">
        <v>1753</v>
      </c>
      <c r="D855" s="226" t="s">
        <v>33</v>
      </c>
      <c r="E855" s="226" t="s">
        <v>3776</v>
      </c>
      <c r="F855" s="226" t="s">
        <v>61</v>
      </c>
      <c r="G855" s="226" t="s">
        <v>3777</v>
      </c>
      <c r="H855" s="226" t="s">
        <v>37</v>
      </c>
      <c r="I855" s="226" t="s">
        <v>3778</v>
      </c>
      <c r="J855" s="226" t="s">
        <v>44</v>
      </c>
      <c r="K855" s="226" t="s">
        <v>38</v>
      </c>
      <c r="L855" s="226">
        <v>8</v>
      </c>
      <c r="M855" s="406">
        <v>8</v>
      </c>
    </row>
    <row r="856" spans="1:13" x14ac:dyDescent="0.25">
      <c r="A856" s="226" t="s">
        <v>3779</v>
      </c>
      <c r="B856" s="405">
        <v>43131</v>
      </c>
      <c r="C856" s="226" t="s">
        <v>46</v>
      </c>
      <c r="D856" s="226" t="s">
        <v>33</v>
      </c>
      <c r="E856" s="226" t="s">
        <v>3780</v>
      </c>
      <c r="F856" s="226" t="s">
        <v>35</v>
      </c>
      <c r="G856" s="226" t="s">
        <v>94</v>
      </c>
      <c r="H856" s="226" t="s">
        <v>37</v>
      </c>
      <c r="I856" s="226" t="s">
        <v>31</v>
      </c>
      <c r="J856" s="226" t="s">
        <v>44</v>
      </c>
      <c r="K856" s="226" t="s">
        <v>50</v>
      </c>
      <c r="L856" s="226">
        <v>30</v>
      </c>
      <c r="M856" s="406">
        <v>60</v>
      </c>
    </row>
    <row r="857" spans="1:13" x14ac:dyDescent="0.25">
      <c r="A857" s="226" t="s">
        <v>3779</v>
      </c>
      <c r="B857" s="405">
        <v>43131</v>
      </c>
      <c r="C857" s="226" t="s">
        <v>46</v>
      </c>
      <c r="D857" s="226" t="s">
        <v>33</v>
      </c>
      <c r="E857" s="226" t="s">
        <v>3780</v>
      </c>
      <c r="F857" s="226" t="s">
        <v>35</v>
      </c>
      <c r="G857" s="226" t="s">
        <v>94</v>
      </c>
      <c r="H857" s="226" t="s">
        <v>37</v>
      </c>
      <c r="I857" s="226" t="s">
        <v>31</v>
      </c>
      <c r="J857" s="405">
        <v>43138</v>
      </c>
      <c r="K857" s="226" t="s">
        <v>50</v>
      </c>
      <c r="L857" s="226">
        <v>30</v>
      </c>
      <c r="M857" s="406">
        <v>30</v>
      </c>
    </row>
    <row r="858" spans="1:13" x14ac:dyDescent="0.25">
      <c r="A858" s="226" t="s">
        <v>3781</v>
      </c>
      <c r="B858" s="405">
        <v>43131</v>
      </c>
      <c r="C858" s="226" t="s">
        <v>412</v>
      </c>
      <c r="D858" s="226" t="s">
        <v>33</v>
      </c>
      <c r="E858" s="226" t="s">
        <v>3782</v>
      </c>
      <c r="F858" s="226" t="s">
        <v>260</v>
      </c>
      <c r="G858" s="226" t="s">
        <v>261</v>
      </c>
      <c r="H858" s="226" t="s">
        <v>37</v>
      </c>
      <c r="I858" s="226" t="s">
        <v>31</v>
      </c>
      <c r="J858" s="405">
        <v>43152</v>
      </c>
      <c r="K858" s="226" t="s">
        <v>70</v>
      </c>
      <c r="L858" s="226">
        <v>5</v>
      </c>
      <c r="M858" s="406">
        <v>5</v>
      </c>
    </row>
    <row r="859" spans="1:13" x14ac:dyDescent="0.25">
      <c r="A859" s="226" t="s">
        <v>3781</v>
      </c>
      <c r="B859" s="405">
        <v>43131</v>
      </c>
      <c r="C859" s="226" t="s">
        <v>412</v>
      </c>
      <c r="D859" s="226" t="s">
        <v>33</v>
      </c>
      <c r="E859" s="226">
        <v>201802241</v>
      </c>
      <c r="F859" s="226" t="s">
        <v>260</v>
      </c>
      <c r="G859" s="226" t="s">
        <v>261</v>
      </c>
      <c r="H859" s="226" t="s">
        <v>37</v>
      </c>
      <c r="I859" s="226" t="s">
        <v>3479</v>
      </c>
      <c r="J859" s="405">
        <v>43138</v>
      </c>
      <c r="K859" s="226" t="s">
        <v>70</v>
      </c>
      <c r="L859" s="226">
        <v>0.2</v>
      </c>
      <c r="M859" s="406">
        <v>0.2</v>
      </c>
    </row>
    <row r="860" spans="1:13" x14ac:dyDescent="0.25">
      <c r="A860" s="226" t="s">
        <v>3783</v>
      </c>
      <c r="B860" s="405">
        <v>43131</v>
      </c>
      <c r="C860" s="226" t="s">
        <v>202</v>
      </c>
      <c r="D860" s="226" t="s">
        <v>33</v>
      </c>
      <c r="E860" s="226">
        <v>201801317</v>
      </c>
      <c r="F860" s="226" t="s">
        <v>63</v>
      </c>
      <c r="G860" s="226" t="s">
        <v>2156</v>
      </c>
      <c r="H860" s="226" t="s">
        <v>239</v>
      </c>
      <c r="I860" s="226" t="s">
        <v>3784</v>
      </c>
      <c r="J860" s="405">
        <v>43132</v>
      </c>
      <c r="K860" s="226" t="s">
        <v>86</v>
      </c>
      <c r="L860" s="226">
        <v>1.5</v>
      </c>
      <c r="M860" s="406">
        <v>1.5</v>
      </c>
    </row>
    <row r="861" spans="1:13" x14ac:dyDescent="0.25">
      <c r="A861" s="226" t="s">
        <v>3785</v>
      </c>
      <c r="B861" s="405">
        <v>43131</v>
      </c>
      <c r="C861" s="226" t="s">
        <v>32</v>
      </c>
      <c r="D861" s="226" t="s">
        <v>33</v>
      </c>
      <c r="E861" s="226" t="s">
        <v>3786</v>
      </c>
      <c r="F861" s="226" t="s">
        <v>63</v>
      </c>
      <c r="G861" s="226" t="s">
        <v>403</v>
      </c>
      <c r="H861" s="226" t="s">
        <v>37</v>
      </c>
      <c r="I861" s="226" t="s">
        <v>31</v>
      </c>
      <c r="J861" s="405">
        <v>43157</v>
      </c>
      <c r="K861" s="226" t="s">
        <v>38</v>
      </c>
      <c r="L861" s="226">
        <v>0.2</v>
      </c>
      <c r="M861" s="406">
        <v>0.2</v>
      </c>
    </row>
    <row r="862" spans="1:13" x14ac:dyDescent="0.25">
      <c r="A862" s="226" t="s">
        <v>3787</v>
      </c>
      <c r="B862" s="405">
        <v>43131</v>
      </c>
      <c r="C862" s="226" t="s">
        <v>508</v>
      </c>
      <c r="D862" s="226" t="s">
        <v>33</v>
      </c>
      <c r="E862" s="226" t="s">
        <v>1637</v>
      </c>
      <c r="F862" s="226" t="s">
        <v>63</v>
      </c>
      <c r="G862" s="226" t="s">
        <v>64</v>
      </c>
      <c r="H862" s="226" t="s">
        <v>37</v>
      </c>
      <c r="I862" s="226" t="s">
        <v>3788</v>
      </c>
      <c r="J862" s="405">
        <v>43134</v>
      </c>
      <c r="K862" s="226" t="s">
        <v>86</v>
      </c>
      <c r="L862" s="226">
        <v>22</v>
      </c>
      <c r="M862" s="406">
        <v>22</v>
      </c>
    </row>
    <row r="863" spans="1:13" x14ac:dyDescent="0.25">
      <c r="A863" s="226" t="s">
        <v>3789</v>
      </c>
      <c r="B863" s="405">
        <v>43131</v>
      </c>
      <c r="C863" s="226" t="s">
        <v>508</v>
      </c>
      <c r="D863" s="226" t="s">
        <v>33</v>
      </c>
      <c r="E863" s="226" t="s">
        <v>1637</v>
      </c>
      <c r="F863" s="226" t="s">
        <v>40</v>
      </c>
      <c r="G863" s="226" t="s">
        <v>149</v>
      </c>
      <c r="H863" s="226" t="s">
        <v>65</v>
      </c>
      <c r="I863" s="226" t="s">
        <v>31</v>
      </c>
      <c r="J863" s="405">
        <v>43163</v>
      </c>
      <c r="K863" s="226" t="s">
        <v>86</v>
      </c>
      <c r="L863" s="226">
        <v>3</v>
      </c>
      <c r="M863" s="406">
        <v>3</v>
      </c>
    </row>
    <row r="864" spans="1:13" x14ac:dyDescent="0.25">
      <c r="A864" s="226" t="s">
        <v>3789</v>
      </c>
      <c r="B864" s="405">
        <v>43131</v>
      </c>
      <c r="C864" s="226" t="s">
        <v>508</v>
      </c>
      <c r="D864" s="226" t="s">
        <v>33</v>
      </c>
      <c r="E864" s="226" t="s">
        <v>1637</v>
      </c>
      <c r="F864" s="226" t="s">
        <v>40</v>
      </c>
      <c r="G864" s="226" t="s">
        <v>149</v>
      </c>
      <c r="H864" s="226" t="s">
        <v>65</v>
      </c>
      <c r="I864" s="226" t="s">
        <v>31</v>
      </c>
      <c r="J864" s="405">
        <v>43142</v>
      </c>
      <c r="K864" s="226" t="s">
        <v>86</v>
      </c>
      <c r="L864" s="226">
        <v>8</v>
      </c>
      <c r="M864" s="406">
        <v>8</v>
      </c>
    </row>
    <row r="865" spans="1:13" x14ac:dyDescent="0.25">
      <c r="A865" s="226" t="s">
        <v>3789</v>
      </c>
      <c r="B865" s="405">
        <v>43131</v>
      </c>
      <c r="C865" s="226" t="s">
        <v>508</v>
      </c>
      <c r="D865" s="226" t="s">
        <v>33</v>
      </c>
      <c r="E865" s="226" t="s">
        <v>1637</v>
      </c>
      <c r="F865" s="226" t="s">
        <v>40</v>
      </c>
      <c r="G865" s="226" t="s">
        <v>149</v>
      </c>
      <c r="H865" s="226" t="s">
        <v>65</v>
      </c>
      <c r="I865" s="226" t="s">
        <v>31</v>
      </c>
      <c r="J865" s="405">
        <v>43142</v>
      </c>
      <c r="K865" s="226" t="s">
        <v>86</v>
      </c>
      <c r="L865" s="226">
        <v>11</v>
      </c>
      <c r="M865" s="406">
        <v>11</v>
      </c>
    </row>
    <row r="866" spans="1:13" x14ac:dyDescent="0.25">
      <c r="A866" s="226" t="s">
        <v>3790</v>
      </c>
      <c r="B866" s="405">
        <v>43131</v>
      </c>
      <c r="C866" s="226" t="s">
        <v>138</v>
      </c>
      <c r="D866" s="226" t="s">
        <v>33</v>
      </c>
      <c r="E866" s="226" t="s">
        <v>3791</v>
      </c>
      <c r="F866" s="226" t="s">
        <v>63</v>
      </c>
      <c r="G866" s="226" t="s">
        <v>64</v>
      </c>
      <c r="H866" s="226" t="s">
        <v>142</v>
      </c>
      <c r="I866" s="226" t="s">
        <v>3792</v>
      </c>
      <c r="J866" s="226" t="s">
        <v>44</v>
      </c>
      <c r="K866" s="226" t="s">
        <v>38</v>
      </c>
      <c r="L866" s="226">
        <v>0.75</v>
      </c>
      <c r="M866" s="406">
        <v>0.75</v>
      </c>
    </row>
    <row r="867" spans="1:13" x14ac:dyDescent="0.25">
      <c r="A867" s="226" t="s">
        <v>3793</v>
      </c>
      <c r="B867" s="405">
        <v>43131</v>
      </c>
      <c r="C867" s="226" t="s">
        <v>480</v>
      </c>
      <c r="D867" s="226" t="s">
        <v>33</v>
      </c>
      <c r="E867" s="226" t="s">
        <v>482</v>
      </c>
      <c r="F867" s="226" t="s">
        <v>78</v>
      </c>
      <c r="G867" s="226" t="s">
        <v>79</v>
      </c>
      <c r="H867" s="226" t="s">
        <v>37</v>
      </c>
      <c r="I867" s="226" t="s">
        <v>31</v>
      </c>
      <c r="J867" s="405">
        <v>43132</v>
      </c>
      <c r="K867" s="226" t="s">
        <v>86</v>
      </c>
      <c r="L867" s="226">
        <v>24</v>
      </c>
      <c r="M867" s="406">
        <v>48</v>
      </c>
    </row>
    <row r="868" spans="1:13" x14ac:dyDescent="0.25">
      <c r="A868" s="226" t="s">
        <v>3793</v>
      </c>
      <c r="B868" s="405">
        <v>43131</v>
      </c>
      <c r="C868" s="226" t="s">
        <v>480</v>
      </c>
      <c r="D868" s="226" t="s">
        <v>33</v>
      </c>
      <c r="E868" s="226" t="s">
        <v>482</v>
      </c>
      <c r="F868" s="226" t="s">
        <v>78</v>
      </c>
      <c r="G868" s="226" t="s">
        <v>79</v>
      </c>
      <c r="H868" s="226" t="s">
        <v>37</v>
      </c>
      <c r="I868" s="226" t="s">
        <v>31</v>
      </c>
      <c r="J868" s="405">
        <v>43137</v>
      </c>
      <c r="K868" s="226" t="s">
        <v>86</v>
      </c>
      <c r="L868" s="226">
        <v>24</v>
      </c>
      <c r="M868" s="406">
        <v>24</v>
      </c>
    </row>
    <row r="869" spans="1:13" x14ac:dyDescent="0.25">
      <c r="A869" s="226" t="s">
        <v>3793</v>
      </c>
      <c r="B869" s="405">
        <v>43131</v>
      </c>
      <c r="C869" s="226" t="s">
        <v>480</v>
      </c>
      <c r="D869" s="226" t="s">
        <v>33</v>
      </c>
      <c r="E869" s="226" t="s">
        <v>482</v>
      </c>
      <c r="F869" s="226" t="s">
        <v>78</v>
      </c>
      <c r="G869" s="226" t="s">
        <v>79</v>
      </c>
      <c r="H869" s="226" t="s">
        <v>37</v>
      </c>
      <c r="I869" s="226" t="s">
        <v>31</v>
      </c>
      <c r="J869" s="405">
        <v>43141</v>
      </c>
      <c r="K869" s="226" t="s">
        <v>86</v>
      </c>
      <c r="L869" s="226">
        <v>24</v>
      </c>
      <c r="M869" s="406">
        <v>24</v>
      </c>
    </row>
    <row r="870" spans="1:13" x14ac:dyDescent="0.25">
      <c r="A870" s="226" t="s">
        <v>3794</v>
      </c>
      <c r="B870" s="405">
        <v>43126</v>
      </c>
      <c r="C870" s="226" t="s">
        <v>138</v>
      </c>
      <c r="D870" s="226" t="s">
        <v>33</v>
      </c>
      <c r="E870" s="226" t="s">
        <v>45</v>
      </c>
      <c r="F870" s="226" t="s">
        <v>61</v>
      </c>
      <c r="G870" s="226" t="s">
        <v>62</v>
      </c>
      <c r="H870" s="226" t="s">
        <v>37</v>
      </c>
      <c r="I870" s="226" t="s">
        <v>31</v>
      </c>
      <c r="J870" s="405">
        <v>43129</v>
      </c>
      <c r="K870" s="226" t="s">
        <v>38</v>
      </c>
      <c r="L870" s="226">
        <v>0.75</v>
      </c>
      <c r="M870" s="406">
        <v>0.75</v>
      </c>
    </row>
    <row r="871" spans="1:13" x14ac:dyDescent="0.25">
      <c r="A871" s="226" t="s">
        <v>3795</v>
      </c>
      <c r="B871" s="405">
        <v>43126</v>
      </c>
      <c r="C871" s="226" t="s">
        <v>480</v>
      </c>
      <c r="D871" s="226" t="s">
        <v>33</v>
      </c>
      <c r="E871" s="226" t="s">
        <v>482</v>
      </c>
      <c r="F871" s="226" t="s">
        <v>78</v>
      </c>
      <c r="G871" s="226" t="s">
        <v>79</v>
      </c>
      <c r="H871" s="226" t="s">
        <v>37</v>
      </c>
      <c r="I871" s="226" t="s">
        <v>31</v>
      </c>
      <c r="J871" s="405">
        <v>43128</v>
      </c>
      <c r="K871" s="226" t="s">
        <v>86</v>
      </c>
      <c r="L871" s="226">
        <v>24</v>
      </c>
      <c r="M871" s="406">
        <v>24</v>
      </c>
    </row>
    <row r="872" spans="1:13" x14ac:dyDescent="0.25">
      <c r="A872" s="226" t="s">
        <v>3796</v>
      </c>
      <c r="B872" s="405">
        <v>43070</v>
      </c>
      <c r="C872" s="226" t="s">
        <v>270</v>
      </c>
      <c r="D872" s="226" t="s">
        <v>33</v>
      </c>
      <c r="E872" s="226" t="s">
        <v>274</v>
      </c>
      <c r="F872" s="226" t="s">
        <v>35</v>
      </c>
      <c r="G872" s="226" t="s">
        <v>36</v>
      </c>
      <c r="H872" s="226" t="s">
        <v>37</v>
      </c>
      <c r="I872" s="226" t="s">
        <v>31</v>
      </c>
      <c r="J872" s="405">
        <v>43098</v>
      </c>
      <c r="K872" s="226" t="s">
        <v>70</v>
      </c>
      <c r="L872" s="226">
        <v>15</v>
      </c>
      <c r="M872" s="406">
        <v>15</v>
      </c>
    </row>
    <row r="873" spans="1:13" x14ac:dyDescent="0.25">
      <c r="A873" s="226" t="s">
        <v>3797</v>
      </c>
      <c r="B873" s="405">
        <v>43070</v>
      </c>
      <c r="C873" s="226" t="s">
        <v>270</v>
      </c>
      <c r="D873" s="226" t="s">
        <v>33</v>
      </c>
      <c r="E873" s="226" t="s">
        <v>274</v>
      </c>
      <c r="F873" s="226" t="s">
        <v>35</v>
      </c>
      <c r="G873" s="226" t="s">
        <v>94</v>
      </c>
      <c r="H873" s="226" t="s">
        <v>37</v>
      </c>
      <c r="I873" s="226" t="s">
        <v>31</v>
      </c>
      <c r="J873" s="405">
        <v>43098</v>
      </c>
      <c r="K873" s="226" t="s">
        <v>70</v>
      </c>
      <c r="L873" s="226">
        <v>15</v>
      </c>
      <c r="M873" s="406">
        <v>15</v>
      </c>
    </row>
    <row r="874" spans="1:13" x14ac:dyDescent="0.25">
      <c r="A874" s="226" t="s">
        <v>3798</v>
      </c>
      <c r="B874" s="405">
        <v>43070</v>
      </c>
      <c r="C874" s="226" t="s">
        <v>275</v>
      </c>
      <c r="D874" s="226" t="s">
        <v>33</v>
      </c>
      <c r="E874" s="226">
        <v>4600044431</v>
      </c>
      <c r="F874" s="226" t="s">
        <v>78</v>
      </c>
      <c r="G874" s="226" t="s">
        <v>79</v>
      </c>
      <c r="H874" s="226" t="s">
        <v>37</v>
      </c>
      <c r="I874" s="226" t="s">
        <v>31</v>
      </c>
      <c r="J874" s="405">
        <v>43098</v>
      </c>
      <c r="K874" s="226" t="s">
        <v>50</v>
      </c>
      <c r="L874" s="226">
        <v>0.75</v>
      </c>
      <c r="M874" s="406">
        <v>0.75</v>
      </c>
    </row>
    <row r="875" spans="1:13" x14ac:dyDescent="0.25">
      <c r="A875" s="226" t="s">
        <v>3799</v>
      </c>
      <c r="B875" s="405">
        <v>43070</v>
      </c>
      <c r="C875" s="226" t="s">
        <v>316</v>
      </c>
      <c r="D875" s="226" t="s">
        <v>33</v>
      </c>
      <c r="E875" s="226" t="s">
        <v>323</v>
      </c>
      <c r="F875" s="226" t="s">
        <v>35</v>
      </c>
      <c r="G875" s="226" t="s">
        <v>36</v>
      </c>
      <c r="H875" s="226" t="s">
        <v>37</v>
      </c>
      <c r="I875" s="226" t="s">
        <v>31</v>
      </c>
      <c r="J875" s="405">
        <v>43097</v>
      </c>
      <c r="K875" s="226" t="s">
        <v>38</v>
      </c>
      <c r="L875" s="226">
        <v>30</v>
      </c>
      <c r="M875" s="406">
        <v>30</v>
      </c>
    </row>
    <row r="876" spans="1:13" x14ac:dyDescent="0.25">
      <c r="A876" s="226" t="s">
        <v>3800</v>
      </c>
      <c r="B876" s="405">
        <v>43070</v>
      </c>
      <c r="C876" s="226" t="s">
        <v>316</v>
      </c>
      <c r="D876" s="226" t="s">
        <v>33</v>
      </c>
      <c r="E876" s="226">
        <v>171227006</v>
      </c>
      <c r="F876" s="226" t="s">
        <v>35</v>
      </c>
      <c r="G876" s="226" t="s">
        <v>36</v>
      </c>
      <c r="H876" s="226" t="s">
        <v>37</v>
      </c>
      <c r="I876" s="226" t="s">
        <v>31</v>
      </c>
      <c r="J876" s="405">
        <v>43100</v>
      </c>
      <c r="K876" s="226" t="s">
        <v>38</v>
      </c>
      <c r="L876" s="226">
        <v>15</v>
      </c>
      <c r="M876" s="406">
        <v>15</v>
      </c>
    </row>
    <row r="877" spans="1:13" x14ac:dyDescent="0.25">
      <c r="A877" s="226" t="s">
        <v>3800</v>
      </c>
      <c r="B877" s="405">
        <v>43070</v>
      </c>
      <c r="C877" s="226" t="s">
        <v>316</v>
      </c>
      <c r="D877" s="226" t="s">
        <v>33</v>
      </c>
      <c r="E877" s="226">
        <v>171227006</v>
      </c>
      <c r="F877" s="226" t="s">
        <v>35</v>
      </c>
      <c r="G877" s="226" t="s">
        <v>175</v>
      </c>
      <c r="H877" s="226" t="s">
        <v>37</v>
      </c>
      <c r="I877" s="226" t="s">
        <v>31</v>
      </c>
      <c r="J877" s="405">
        <v>43100</v>
      </c>
      <c r="K877" s="226" t="s">
        <v>38</v>
      </c>
      <c r="L877" s="226">
        <v>15</v>
      </c>
      <c r="M877" s="406">
        <v>15</v>
      </c>
    </row>
    <row r="878" spans="1:13" x14ac:dyDescent="0.25">
      <c r="A878" s="226" t="s">
        <v>3801</v>
      </c>
      <c r="B878" s="405">
        <v>43070</v>
      </c>
      <c r="C878" s="226" t="s">
        <v>327</v>
      </c>
      <c r="D878" s="226" t="s">
        <v>33</v>
      </c>
      <c r="E878" s="226">
        <v>20171129002</v>
      </c>
      <c r="F878" s="226" t="s">
        <v>35</v>
      </c>
      <c r="G878" s="226" t="s">
        <v>94</v>
      </c>
      <c r="H878" s="226" t="s">
        <v>37</v>
      </c>
      <c r="I878" s="226" t="s">
        <v>31</v>
      </c>
      <c r="J878" s="405">
        <v>43097</v>
      </c>
      <c r="K878" s="226" t="s">
        <v>50</v>
      </c>
      <c r="L878" s="226">
        <v>19.5</v>
      </c>
      <c r="M878" s="406">
        <v>19.5</v>
      </c>
    </row>
    <row r="879" spans="1:13" x14ac:dyDescent="0.25">
      <c r="A879" s="226" t="s">
        <v>3802</v>
      </c>
      <c r="B879" s="405">
        <v>43070</v>
      </c>
      <c r="C879" s="226" t="s">
        <v>32</v>
      </c>
      <c r="D879" s="226" t="s">
        <v>33</v>
      </c>
      <c r="E879" s="226" t="s">
        <v>387</v>
      </c>
      <c r="F879" s="226" t="s">
        <v>35</v>
      </c>
      <c r="G879" s="226" t="s">
        <v>36</v>
      </c>
      <c r="H879" s="226" t="s">
        <v>37</v>
      </c>
      <c r="I879" s="226" t="s">
        <v>31</v>
      </c>
      <c r="J879" s="405">
        <v>43099</v>
      </c>
      <c r="K879" s="226" t="s">
        <v>38</v>
      </c>
      <c r="L879" s="226">
        <v>2.25</v>
      </c>
      <c r="M879" s="406">
        <v>2.25</v>
      </c>
    </row>
    <row r="880" spans="1:13" x14ac:dyDescent="0.25">
      <c r="A880" s="226" t="s">
        <v>3803</v>
      </c>
      <c r="B880" s="405">
        <v>43070</v>
      </c>
      <c r="C880" s="226" t="s">
        <v>412</v>
      </c>
      <c r="D880" s="226" t="s">
        <v>33</v>
      </c>
      <c r="E880" s="226">
        <v>201712216</v>
      </c>
      <c r="F880" s="226" t="s">
        <v>35</v>
      </c>
      <c r="G880" s="226" t="s">
        <v>36</v>
      </c>
      <c r="H880" s="226" t="s">
        <v>37</v>
      </c>
      <c r="I880" s="226" t="s">
        <v>31</v>
      </c>
      <c r="J880" s="405">
        <v>43094</v>
      </c>
      <c r="K880" s="226" t="s">
        <v>70</v>
      </c>
      <c r="L880" s="226">
        <v>3</v>
      </c>
      <c r="M880" s="406">
        <v>3</v>
      </c>
    </row>
    <row r="881" spans="1:13" x14ac:dyDescent="0.25">
      <c r="A881" s="226" t="s">
        <v>3804</v>
      </c>
      <c r="B881" s="405">
        <v>43070</v>
      </c>
      <c r="C881" s="226" t="s">
        <v>412</v>
      </c>
      <c r="D881" s="226" t="s">
        <v>69</v>
      </c>
      <c r="E881" s="226">
        <v>201711176</v>
      </c>
      <c r="F881" s="226" t="s">
        <v>35</v>
      </c>
      <c r="G881" s="226" t="s">
        <v>94</v>
      </c>
      <c r="H881" s="226" t="s">
        <v>37</v>
      </c>
      <c r="I881" s="226" t="s">
        <v>31</v>
      </c>
      <c r="J881" s="405">
        <v>43096</v>
      </c>
      <c r="K881" s="226" t="s">
        <v>70</v>
      </c>
      <c r="L881" s="226">
        <v>30</v>
      </c>
      <c r="M881" s="406">
        <v>30</v>
      </c>
    </row>
    <row r="882" spans="1:13" x14ac:dyDescent="0.25">
      <c r="A882" s="226" t="s">
        <v>3805</v>
      </c>
      <c r="B882" s="405">
        <v>43070</v>
      </c>
      <c r="C882" s="226" t="s">
        <v>412</v>
      </c>
      <c r="D882" s="226" t="s">
        <v>69</v>
      </c>
      <c r="E882" s="226">
        <v>201712016</v>
      </c>
      <c r="F882" s="226" t="s">
        <v>35</v>
      </c>
      <c r="G882" s="226" t="s">
        <v>94</v>
      </c>
      <c r="H882" s="226" t="s">
        <v>37</v>
      </c>
      <c r="I882" s="226" t="s">
        <v>31</v>
      </c>
      <c r="J882" s="405">
        <v>43099</v>
      </c>
      <c r="K882" s="226" t="s">
        <v>70</v>
      </c>
      <c r="L882" s="226">
        <v>30</v>
      </c>
      <c r="M882" s="406">
        <v>30</v>
      </c>
    </row>
    <row r="883" spans="1:13" x14ac:dyDescent="0.25">
      <c r="A883" s="226" t="s">
        <v>3806</v>
      </c>
      <c r="B883" s="405">
        <v>43070</v>
      </c>
      <c r="C883" s="226" t="s">
        <v>480</v>
      </c>
      <c r="D883" s="226" t="s">
        <v>33</v>
      </c>
      <c r="E883" s="226" t="s">
        <v>494</v>
      </c>
      <c r="F883" s="226" t="s">
        <v>35</v>
      </c>
      <c r="G883" s="226" t="s">
        <v>250</v>
      </c>
      <c r="H883" s="226" t="s">
        <v>37</v>
      </c>
      <c r="I883" s="226" t="s">
        <v>31</v>
      </c>
      <c r="J883" s="405">
        <v>43098</v>
      </c>
      <c r="K883" s="226" t="s">
        <v>86</v>
      </c>
      <c r="L883" s="226">
        <v>15</v>
      </c>
      <c r="M883" s="406">
        <v>30</v>
      </c>
    </row>
    <row r="884" spans="1:13" x14ac:dyDescent="0.25">
      <c r="A884" s="226" t="s">
        <v>3807</v>
      </c>
      <c r="B884" s="405">
        <v>43070</v>
      </c>
      <c r="C884" s="226" t="s">
        <v>480</v>
      </c>
      <c r="D884" s="226" t="s">
        <v>33</v>
      </c>
      <c r="E884" s="226" t="s">
        <v>482</v>
      </c>
      <c r="F884" s="226" t="s">
        <v>35</v>
      </c>
      <c r="G884" s="226" t="s">
        <v>36</v>
      </c>
      <c r="H884" s="226" t="s">
        <v>37</v>
      </c>
      <c r="I884" s="226" t="s">
        <v>68</v>
      </c>
      <c r="J884" s="405">
        <v>43074</v>
      </c>
      <c r="K884" s="226" t="s">
        <v>86</v>
      </c>
      <c r="L884" s="226">
        <v>19.5</v>
      </c>
      <c r="M884" s="406">
        <v>19.5</v>
      </c>
    </row>
    <row r="885" spans="1:13" x14ac:dyDescent="0.25">
      <c r="A885" s="226" t="s">
        <v>3808</v>
      </c>
      <c r="B885" s="405">
        <v>43070</v>
      </c>
      <c r="C885" s="226" t="s">
        <v>480</v>
      </c>
      <c r="D885" s="226" t="s">
        <v>33</v>
      </c>
      <c r="E885" s="226" t="s">
        <v>482</v>
      </c>
      <c r="F885" s="226" t="s">
        <v>35</v>
      </c>
      <c r="G885" s="226" t="s">
        <v>36</v>
      </c>
      <c r="H885" s="226" t="s">
        <v>37</v>
      </c>
      <c r="I885" s="226" t="s">
        <v>68</v>
      </c>
      <c r="J885" s="405">
        <v>43087</v>
      </c>
      <c r="K885" s="226" t="s">
        <v>86</v>
      </c>
      <c r="L885" s="226">
        <v>4.5</v>
      </c>
      <c r="M885" s="406">
        <v>4.5</v>
      </c>
    </row>
    <row r="886" spans="1:13" x14ac:dyDescent="0.25">
      <c r="A886" s="226" t="s">
        <v>3808</v>
      </c>
      <c r="B886" s="405">
        <v>43070</v>
      </c>
      <c r="C886" s="226" t="s">
        <v>480</v>
      </c>
      <c r="D886" s="226" t="s">
        <v>33</v>
      </c>
      <c r="E886" s="226" t="s">
        <v>482</v>
      </c>
      <c r="F886" s="226" t="s">
        <v>35</v>
      </c>
      <c r="G886" s="226" t="s">
        <v>36</v>
      </c>
      <c r="H886" s="226" t="s">
        <v>37</v>
      </c>
      <c r="I886" s="226" t="s">
        <v>68</v>
      </c>
      <c r="J886" s="405">
        <v>43087</v>
      </c>
      <c r="K886" s="226" t="s">
        <v>86</v>
      </c>
      <c r="L886" s="226">
        <v>25.5</v>
      </c>
      <c r="M886" s="406">
        <v>25.5</v>
      </c>
    </row>
    <row r="887" spans="1:13" x14ac:dyDescent="0.25">
      <c r="A887" s="226" t="s">
        <v>3809</v>
      </c>
      <c r="B887" s="405">
        <v>43070</v>
      </c>
      <c r="C887" s="226" t="s">
        <v>480</v>
      </c>
      <c r="D887" s="226" t="s">
        <v>33</v>
      </c>
      <c r="E887" s="226" t="s">
        <v>482</v>
      </c>
      <c r="F887" s="226" t="s">
        <v>35</v>
      </c>
      <c r="G887" s="226" t="s">
        <v>36</v>
      </c>
      <c r="H887" s="226" t="s">
        <v>37</v>
      </c>
      <c r="I887" s="226" t="s">
        <v>68</v>
      </c>
      <c r="J887" s="405">
        <v>43089</v>
      </c>
      <c r="K887" s="226" t="s">
        <v>86</v>
      </c>
      <c r="L887" s="226">
        <v>24</v>
      </c>
      <c r="M887" s="406">
        <v>24</v>
      </c>
    </row>
    <row r="888" spans="1:13" x14ac:dyDescent="0.25">
      <c r="A888" s="226" t="s">
        <v>3810</v>
      </c>
      <c r="B888" s="405">
        <v>43070</v>
      </c>
      <c r="C888" s="226" t="s">
        <v>533</v>
      </c>
      <c r="D888" s="226" t="s">
        <v>33</v>
      </c>
      <c r="E888" s="226" t="s">
        <v>536</v>
      </c>
      <c r="F888" s="226" t="s">
        <v>35</v>
      </c>
      <c r="G888" s="226" t="s">
        <v>36</v>
      </c>
      <c r="H888" s="226" t="s">
        <v>37</v>
      </c>
      <c r="I888" s="226" t="s">
        <v>31</v>
      </c>
      <c r="J888" s="405">
        <v>43100</v>
      </c>
      <c r="K888" s="226" t="s">
        <v>70</v>
      </c>
      <c r="L888" s="226">
        <v>30</v>
      </c>
      <c r="M888" s="406">
        <v>30</v>
      </c>
    </row>
    <row r="889" spans="1:13" x14ac:dyDescent="0.25">
      <c r="A889" s="226" t="s">
        <v>3811</v>
      </c>
      <c r="B889" s="405">
        <v>43070</v>
      </c>
      <c r="C889" s="226" t="s">
        <v>563</v>
      </c>
      <c r="D889" s="226" t="s">
        <v>33</v>
      </c>
      <c r="E889" s="226" t="s">
        <v>565</v>
      </c>
      <c r="F889" s="226" t="s">
        <v>78</v>
      </c>
      <c r="G889" s="226" t="s">
        <v>79</v>
      </c>
      <c r="H889" s="226" t="s">
        <v>37</v>
      </c>
      <c r="I889" s="226" t="s">
        <v>31</v>
      </c>
      <c r="J889" s="405">
        <v>43100</v>
      </c>
      <c r="K889" s="226" t="s">
        <v>38</v>
      </c>
      <c r="L889" s="226">
        <v>15</v>
      </c>
      <c r="M889" s="406">
        <v>15</v>
      </c>
    </row>
    <row r="890" spans="1:13" x14ac:dyDescent="0.25">
      <c r="A890" s="226" t="s">
        <v>3812</v>
      </c>
      <c r="B890" s="405">
        <v>43126</v>
      </c>
      <c r="C890" s="226" t="s">
        <v>435</v>
      </c>
      <c r="D890" s="226" t="s">
        <v>33</v>
      </c>
      <c r="E890" s="226" t="s">
        <v>441</v>
      </c>
      <c r="F890" s="226" t="s">
        <v>35</v>
      </c>
      <c r="G890" s="226" t="s">
        <v>94</v>
      </c>
      <c r="H890" s="226" t="s">
        <v>37</v>
      </c>
      <c r="I890" s="226" t="s">
        <v>311</v>
      </c>
      <c r="J890" s="405">
        <v>43167</v>
      </c>
      <c r="K890" s="226" t="s">
        <v>38</v>
      </c>
      <c r="L890" s="226">
        <v>30</v>
      </c>
      <c r="M890" s="406">
        <v>30</v>
      </c>
    </row>
    <row r="891" spans="1:13" x14ac:dyDescent="0.25">
      <c r="A891" s="226" t="s">
        <v>3812</v>
      </c>
      <c r="B891" s="405">
        <v>43126</v>
      </c>
      <c r="C891" s="226" t="s">
        <v>435</v>
      </c>
      <c r="D891" s="226" t="s">
        <v>33</v>
      </c>
      <c r="E891" s="226" t="s">
        <v>441</v>
      </c>
      <c r="F891" s="226" t="s">
        <v>35</v>
      </c>
      <c r="G891" s="226" t="s">
        <v>94</v>
      </c>
      <c r="H891" s="226" t="s">
        <v>37</v>
      </c>
      <c r="I891" s="226" t="s">
        <v>311</v>
      </c>
      <c r="J891" s="405">
        <v>43169</v>
      </c>
      <c r="K891" s="226" t="s">
        <v>38</v>
      </c>
      <c r="L891" s="226">
        <v>30</v>
      </c>
      <c r="M891" s="406">
        <v>30</v>
      </c>
    </row>
    <row r="892" spans="1:13" x14ac:dyDescent="0.25">
      <c r="A892" s="226" t="s">
        <v>3813</v>
      </c>
      <c r="B892" s="405">
        <v>43126</v>
      </c>
      <c r="C892" s="226" t="s">
        <v>435</v>
      </c>
      <c r="D892" s="226" t="s">
        <v>33</v>
      </c>
      <c r="E892" s="226" t="s">
        <v>442</v>
      </c>
      <c r="F892" s="226" t="s">
        <v>35</v>
      </c>
      <c r="G892" s="226" t="s">
        <v>94</v>
      </c>
      <c r="H892" s="226" t="s">
        <v>37</v>
      </c>
      <c r="I892" s="226" t="s">
        <v>311</v>
      </c>
      <c r="J892" s="405">
        <v>43159</v>
      </c>
      <c r="K892" s="226" t="s">
        <v>38</v>
      </c>
      <c r="L892" s="226">
        <v>30</v>
      </c>
      <c r="M892" s="406">
        <v>30</v>
      </c>
    </row>
    <row r="893" spans="1:13" x14ac:dyDescent="0.25">
      <c r="A893" s="226" t="s">
        <v>3813</v>
      </c>
      <c r="B893" s="405">
        <v>43126</v>
      </c>
      <c r="C893" s="226" t="s">
        <v>435</v>
      </c>
      <c r="D893" s="226" t="s">
        <v>33</v>
      </c>
      <c r="E893" s="226" t="s">
        <v>442</v>
      </c>
      <c r="F893" s="226" t="s">
        <v>35</v>
      </c>
      <c r="G893" s="226" t="s">
        <v>94</v>
      </c>
      <c r="H893" s="226" t="s">
        <v>37</v>
      </c>
      <c r="I893" s="226" t="s">
        <v>311</v>
      </c>
      <c r="J893" s="405">
        <v>43162</v>
      </c>
      <c r="K893" s="226" t="s">
        <v>38</v>
      </c>
      <c r="L893" s="226">
        <v>30</v>
      </c>
      <c r="M893" s="406">
        <v>30</v>
      </c>
    </row>
    <row r="894" spans="1:13" x14ac:dyDescent="0.25">
      <c r="A894" s="226" t="s">
        <v>3813</v>
      </c>
      <c r="B894" s="405">
        <v>43126</v>
      </c>
      <c r="C894" s="226" t="s">
        <v>435</v>
      </c>
      <c r="D894" s="226" t="s">
        <v>33</v>
      </c>
      <c r="E894" s="226" t="s">
        <v>442</v>
      </c>
      <c r="F894" s="226" t="s">
        <v>35</v>
      </c>
      <c r="G894" s="226" t="s">
        <v>94</v>
      </c>
      <c r="H894" s="226" t="s">
        <v>37</v>
      </c>
      <c r="I894" s="226" t="s">
        <v>311</v>
      </c>
      <c r="J894" s="405">
        <v>43164</v>
      </c>
      <c r="K894" s="226" t="s">
        <v>38</v>
      </c>
      <c r="L894" s="226">
        <v>30</v>
      </c>
      <c r="M894" s="406">
        <v>30</v>
      </c>
    </row>
    <row r="895" spans="1:13" x14ac:dyDescent="0.25">
      <c r="A895" s="226" t="s">
        <v>3814</v>
      </c>
      <c r="B895" s="405">
        <v>43127</v>
      </c>
      <c r="C895" s="226" t="s">
        <v>46</v>
      </c>
      <c r="D895" s="226" t="s">
        <v>33</v>
      </c>
      <c r="E895" s="226" t="s">
        <v>47</v>
      </c>
      <c r="F895" s="226" t="s">
        <v>35</v>
      </c>
      <c r="G895" s="226" t="s">
        <v>48</v>
      </c>
      <c r="H895" s="226" t="s">
        <v>37</v>
      </c>
      <c r="I895" s="226" t="s">
        <v>49</v>
      </c>
      <c r="J895" s="405">
        <v>43132</v>
      </c>
      <c r="K895" s="226" t="s">
        <v>50</v>
      </c>
      <c r="L895" s="226">
        <v>30</v>
      </c>
      <c r="M895" s="406">
        <v>30</v>
      </c>
    </row>
    <row r="896" spans="1:13" x14ac:dyDescent="0.25">
      <c r="A896" s="226" t="s">
        <v>3815</v>
      </c>
      <c r="B896" s="405">
        <v>43131</v>
      </c>
      <c r="C896" s="226" t="s">
        <v>412</v>
      </c>
      <c r="D896" s="226" t="s">
        <v>33</v>
      </c>
      <c r="E896" s="226" t="s">
        <v>3682</v>
      </c>
      <c r="F896" s="226" t="s">
        <v>35</v>
      </c>
      <c r="G896" s="226" t="s">
        <v>94</v>
      </c>
      <c r="H896" s="226" t="s">
        <v>37</v>
      </c>
      <c r="I896" s="226" t="s">
        <v>31</v>
      </c>
      <c r="J896" s="405">
        <v>43152</v>
      </c>
      <c r="K896" s="226" t="s">
        <v>70</v>
      </c>
      <c r="L896" s="226">
        <v>30</v>
      </c>
      <c r="M896" s="406">
        <v>30</v>
      </c>
    </row>
    <row r="897" spans="1:13" x14ac:dyDescent="0.25">
      <c r="A897" s="226" t="s">
        <v>3815</v>
      </c>
      <c r="B897" s="405">
        <v>43131</v>
      </c>
      <c r="C897" s="226" t="s">
        <v>412</v>
      </c>
      <c r="D897" s="226" t="s">
        <v>69</v>
      </c>
      <c r="E897" s="226" t="s">
        <v>3682</v>
      </c>
      <c r="F897" s="226" t="s">
        <v>35</v>
      </c>
      <c r="G897" s="226" t="s">
        <v>94</v>
      </c>
      <c r="H897" s="226" t="s">
        <v>37</v>
      </c>
      <c r="I897" s="226" t="s">
        <v>31</v>
      </c>
      <c r="J897" s="405">
        <v>43132</v>
      </c>
      <c r="K897" s="226" t="s">
        <v>70</v>
      </c>
      <c r="L897" s="226">
        <v>30</v>
      </c>
      <c r="M897" s="406">
        <v>30</v>
      </c>
    </row>
    <row r="898" spans="1:13" x14ac:dyDescent="0.25">
      <c r="A898" s="226" t="s">
        <v>3815</v>
      </c>
      <c r="B898" s="405">
        <v>43131</v>
      </c>
      <c r="C898" s="226" t="s">
        <v>412</v>
      </c>
      <c r="D898" s="226" t="s">
        <v>69</v>
      </c>
      <c r="E898" s="226">
        <v>201801311</v>
      </c>
      <c r="F898" s="226" t="s">
        <v>35</v>
      </c>
      <c r="G898" s="226" t="s">
        <v>36</v>
      </c>
      <c r="H898" s="226" t="s">
        <v>37</v>
      </c>
      <c r="I898" s="226" t="s">
        <v>31</v>
      </c>
      <c r="J898" s="226" t="s">
        <v>44</v>
      </c>
      <c r="K898" s="226" t="s">
        <v>70</v>
      </c>
      <c r="L898" s="226">
        <v>30</v>
      </c>
      <c r="M898" s="406">
        <v>30</v>
      </c>
    </row>
    <row r="899" spans="1:13" x14ac:dyDescent="0.25">
      <c r="A899" s="226" t="s">
        <v>3815</v>
      </c>
      <c r="B899" s="405">
        <v>43131</v>
      </c>
      <c r="C899" s="226" t="s">
        <v>412</v>
      </c>
      <c r="D899" s="226" t="s">
        <v>69</v>
      </c>
      <c r="E899" s="226">
        <v>201801311</v>
      </c>
      <c r="F899" s="226" t="s">
        <v>35</v>
      </c>
      <c r="G899" s="226" t="s">
        <v>36</v>
      </c>
      <c r="H899" s="226" t="s">
        <v>37</v>
      </c>
      <c r="I899" s="226" t="s">
        <v>31</v>
      </c>
      <c r="J899" s="405">
        <v>43136</v>
      </c>
      <c r="K899" s="226" t="s">
        <v>70</v>
      </c>
      <c r="L899" s="226">
        <v>30</v>
      </c>
      <c r="M899" s="406">
        <v>60</v>
      </c>
    </row>
    <row r="900" spans="1:13" x14ac:dyDescent="0.25">
      <c r="A900" s="226" t="s">
        <v>3815</v>
      </c>
      <c r="B900" s="405">
        <v>43131</v>
      </c>
      <c r="C900" s="226" t="s">
        <v>412</v>
      </c>
      <c r="D900" s="226" t="s">
        <v>69</v>
      </c>
      <c r="E900" s="226">
        <v>201801311</v>
      </c>
      <c r="F900" s="226" t="s">
        <v>35</v>
      </c>
      <c r="G900" s="226" t="s">
        <v>36</v>
      </c>
      <c r="H900" s="226" t="s">
        <v>37</v>
      </c>
      <c r="I900" s="226" t="s">
        <v>31</v>
      </c>
      <c r="J900" s="405">
        <v>43137</v>
      </c>
      <c r="K900" s="226" t="s">
        <v>70</v>
      </c>
      <c r="L900" s="226">
        <v>30</v>
      </c>
      <c r="M900" s="406">
        <v>30</v>
      </c>
    </row>
    <row r="901" spans="1:13" x14ac:dyDescent="0.25">
      <c r="A901" s="226" t="s">
        <v>3816</v>
      </c>
      <c r="B901" s="405">
        <v>43132</v>
      </c>
      <c r="C901" s="226" t="s">
        <v>508</v>
      </c>
      <c r="D901" s="226" t="s">
        <v>33</v>
      </c>
      <c r="E901" s="226" t="s">
        <v>2990</v>
      </c>
      <c r="F901" s="226" t="s">
        <v>63</v>
      </c>
      <c r="G901" s="226" t="s">
        <v>334</v>
      </c>
      <c r="H901" s="226" t="s">
        <v>37</v>
      </c>
      <c r="I901" s="226" t="s">
        <v>31</v>
      </c>
      <c r="J901" s="405">
        <v>43132</v>
      </c>
      <c r="K901" s="226" t="s">
        <v>86</v>
      </c>
      <c r="L901" s="226">
        <v>2.5000000000000001E-2</v>
      </c>
      <c r="M901" s="406">
        <v>2.5000000000000001E-2</v>
      </c>
    </row>
    <row r="902" spans="1:13" x14ac:dyDescent="0.25">
      <c r="A902" s="226" t="s">
        <v>3817</v>
      </c>
      <c r="B902" s="405">
        <v>43132</v>
      </c>
      <c r="C902" s="226" t="s">
        <v>508</v>
      </c>
      <c r="D902" s="226" t="s">
        <v>33</v>
      </c>
      <c r="E902" s="226" t="s">
        <v>45</v>
      </c>
      <c r="F902" s="226" t="s">
        <v>63</v>
      </c>
      <c r="G902" s="226" t="s">
        <v>213</v>
      </c>
      <c r="H902" s="226" t="s">
        <v>65</v>
      </c>
      <c r="I902" s="226" t="s">
        <v>111</v>
      </c>
      <c r="J902" s="405">
        <v>43132</v>
      </c>
      <c r="K902" s="226" t="s">
        <v>86</v>
      </c>
      <c r="L902" s="226">
        <v>0.05</v>
      </c>
      <c r="M902" s="406">
        <v>0.05</v>
      </c>
    </row>
    <row r="903" spans="1:13" x14ac:dyDescent="0.25">
      <c r="A903" s="226" t="s">
        <v>3817</v>
      </c>
      <c r="B903" s="405">
        <v>43132</v>
      </c>
      <c r="C903" s="226" t="s">
        <v>508</v>
      </c>
      <c r="D903" s="226" t="s">
        <v>33</v>
      </c>
      <c r="E903" s="226" t="s">
        <v>3679</v>
      </c>
      <c r="F903" s="226" t="s">
        <v>78</v>
      </c>
      <c r="G903" s="226" t="s">
        <v>79</v>
      </c>
      <c r="H903" s="226" t="s">
        <v>37</v>
      </c>
      <c r="I903" s="226" t="s">
        <v>31</v>
      </c>
      <c r="J903" s="226" t="s">
        <v>44</v>
      </c>
      <c r="K903" s="226" t="s">
        <v>86</v>
      </c>
      <c r="L903" s="226">
        <v>6</v>
      </c>
      <c r="M903" s="406">
        <v>6</v>
      </c>
    </row>
    <row r="904" spans="1:13" x14ac:dyDescent="0.25">
      <c r="A904" s="226" t="s">
        <v>3817</v>
      </c>
      <c r="B904" s="405">
        <v>43132</v>
      </c>
      <c r="C904" s="226" t="s">
        <v>508</v>
      </c>
      <c r="D904" s="226" t="s">
        <v>33</v>
      </c>
      <c r="E904" s="226" t="s">
        <v>3679</v>
      </c>
      <c r="F904" s="226" t="s">
        <v>78</v>
      </c>
      <c r="G904" s="226" t="s">
        <v>79</v>
      </c>
      <c r="H904" s="226" t="s">
        <v>37</v>
      </c>
      <c r="I904" s="226" t="s">
        <v>31</v>
      </c>
      <c r="J904" s="226" t="s">
        <v>44</v>
      </c>
      <c r="K904" s="226" t="s">
        <v>86</v>
      </c>
      <c r="L904" s="226">
        <v>24</v>
      </c>
      <c r="M904" s="406">
        <v>24</v>
      </c>
    </row>
    <row r="905" spans="1:13" x14ac:dyDescent="0.25">
      <c r="A905" s="226" t="s">
        <v>3817</v>
      </c>
      <c r="B905" s="405">
        <v>43132</v>
      </c>
      <c r="C905" s="226" t="s">
        <v>508</v>
      </c>
      <c r="D905" s="226" t="s">
        <v>33</v>
      </c>
      <c r="E905" s="226" t="s">
        <v>3679</v>
      </c>
      <c r="F905" s="226" t="s">
        <v>78</v>
      </c>
      <c r="G905" s="226" t="s">
        <v>79</v>
      </c>
      <c r="H905" s="226" t="s">
        <v>37</v>
      </c>
      <c r="I905" s="226" t="s">
        <v>31</v>
      </c>
      <c r="J905" s="405">
        <v>43144</v>
      </c>
      <c r="K905" s="226" t="s">
        <v>86</v>
      </c>
      <c r="L905" s="226">
        <v>24</v>
      </c>
      <c r="M905" s="406">
        <v>24</v>
      </c>
    </row>
    <row r="906" spans="1:13" x14ac:dyDescent="0.25">
      <c r="A906" s="226" t="s">
        <v>3817</v>
      </c>
      <c r="B906" s="405">
        <v>43132</v>
      </c>
      <c r="C906" s="226" t="s">
        <v>508</v>
      </c>
      <c r="D906" s="226" t="s">
        <v>33</v>
      </c>
      <c r="E906" s="226" t="s">
        <v>3679</v>
      </c>
      <c r="F906" s="226" t="s">
        <v>78</v>
      </c>
      <c r="G906" s="226" t="s">
        <v>79</v>
      </c>
      <c r="H906" s="226" t="s">
        <v>37</v>
      </c>
      <c r="I906" s="226" t="s">
        <v>31</v>
      </c>
      <c r="J906" s="405">
        <v>43144</v>
      </c>
      <c r="K906" s="226" t="s">
        <v>86</v>
      </c>
      <c r="L906" s="226">
        <v>33</v>
      </c>
      <c r="M906" s="406">
        <v>66</v>
      </c>
    </row>
    <row r="907" spans="1:13" x14ac:dyDescent="0.25">
      <c r="A907" s="226" t="s">
        <v>3817</v>
      </c>
      <c r="B907" s="405">
        <v>43132</v>
      </c>
      <c r="C907" s="226" t="s">
        <v>508</v>
      </c>
      <c r="D907" s="226" t="s">
        <v>33</v>
      </c>
      <c r="E907" s="226" t="s">
        <v>3166</v>
      </c>
      <c r="F907" s="226" t="s">
        <v>35</v>
      </c>
      <c r="G907" s="226" t="s">
        <v>94</v>
      </c>
      <c r="H907" s="226" t="s">
        <v>37</v>
      </c>
      <c r="I907" s="226" t="s">
        <v>31</v>
      </c>
      <c r="J907" s="405">
        <v>43133</v>
      </c>
      <c r="K907" s="226" t="s">
        <v>86</v>
      </c>
      <c r="L907" s="226">
        <v>24</v>
      </c>
      <c r="M907" s="406">
        <v>24</v>
      </c>
    </row>
    <row r="908" spans="1:13" x14ac:dyDescent="0.25">
      <c r="A908" s="226" t="s">
        <v>3817</v>
      </c>
      <c r="B908" s="405">
        <v>43132</v>
      </c>
      <c r="C908" s="226" t="s">
        <v>508</v>
      </c>
      <c r="D908" s="226" t="s">
        <v>33</v>
      </c>
      <c r="E908" s="226" t="s">
        <v>3166</v>
      </c>
      <c r="F908" s="226" t="s">
        <v>35</v>
      </c>
      <c r="G908" s="226" t="s">
        <v>94</v>
      </c>
      <c r="H908" s="226" t="s">
        <v>37</v>
      </c>
      <c r="I908" s="226" t="s">
        <v>31</v>
      </c>
      <c r="J908" s="405">
        <v>43134</v>
      </c>
      <c r="K908" s="226" t="s">
        <v>86</v>
      </c>
      <c r="L908" s="226">
        <v>12</v>
      </c>
      <c r="M908" s="406">
        <v>12</v>
      </c>
    </row>
    <row r="909" spans="1:13" x14ac:dyDescent="0.25">
      <c r="A909" s="226" t="s">
        <v>3817</v>
      </c>
      <c r="B909" s="405">
        <v>43132</v>
      </c>
      <c r="C909" s="226" t="s">
        <v>508</v>
      </c>
      <c r="D909" s="226" t="s">
        <v>33</v>
      </c>
      <c r="E909" s="226" t="s">
        <v>3166</v>
      </c>
      <c r="F909" s="226" t="s">
        <v>35</v>
      </c>
      <c r="G909" s="226" t="s">
        <v>94</v>
      </c>
      <c r="H909" s="226" t="s">
        <v>37</v>
      </c>
      <c r="I909" s="226" t="s">
        <v>31</v>
      </c>
      <c r="J909" s="405">
        <v>43135</v>
      </c>
      <c r="K909" s="226" t="s">
        <v>86</v>
      </c>
      <c r="L909" s="226">
        <v>12</v>
      </c>
      <c r="M909" s="406">
        <v>12</v>
      </c>
    </row>
    <row r="910" spans="1:13" x14ac:dyDescent="0.25">
      <c r="A910" s="226" t="s">
        <v>3817</v>
      </c>
      <c r="B910" s="405">
        <v>43132</v>
      </c>
      <c r="C910" s="226" t="s">
        <v>508</v>
      </c>
      <c r="D910" s="226" t="s">
        <v>33</v>
      </c>
      <c r="E910" s="226" t="s">
        <v>3166</v>
      </c>
      <c r="F910" s="226" t="s">
        <v>35</v>
      </c>
      <c r="G910" s="226" t="s">
        <v>94</v>
      </c>
      <c r="H910" s="226" t="s">
        <v>37</v>
      </c>
      <c r="I910" s="226" t="s">
        <v>31</v>
      </c>
      <c r="J910" s="405">
        <v>43136</v>
      </c>
      <c r="K910" s="226" t="s">
        <v>86</v>
      </c>
      <c r="L910" s="226">
        <v>24</v>
      </c>
      <c r="M910" s="406">
        <v>24</v>
      </c>
    </row>
    <row r="911" spans="1:13" x14ac:dyDescent="0.25">
      <c r="A911" s="226" t="s">
        <v>3817</v>
      </c>
      <c r="B911" s="405">
        <v>43132</v>
      </c>
      <c r="C911" s="226" t="s">
        <v>508</v>
      </c>
      <c r="D911" s="226" t="s">
        <v>33</v>
      </c>
      <c r="E911" s="226" t="s">
        <v>3166</v>
      </c>
      <c r="F911" s="226" t="s">
        <v>35</v>
      </c>
      <c r="G911" s="226" t="s">
        <v>94</v>
      </c>
      <c r="H911" s="226" t="s">
        <v>37</v>
      </c>
      <c r="I911" s="226" t="s">
        <v>31</v>
      </c>
      <c r="J911" s="405">
        <v>43138</v>
      </c>
      <c r="K911" s="226" t="s">
        <v>86</v>
      </c>
      <c r="L911" s="226">
        <v>24</v>
      </c>
      <c r="M911" s="406">
        <v>24</v>
      </c>
    </row>
    <row r="912" spans="1:13" x14ac:dyDescent="0.25">
      <c r="A912" s="226" t="s">
        <v>3818</v>
      </c>
      <c r="B912" s="405">
        <v>43132</v>
      </c>
      <c r="C912" s="226" t="s">
        <v>32</v>
      </c>
      <c r="D912" s="226" t="s">
        <v>33</v>
      </c>
      <c r="E912" s="226" t="s">
        <v>3819</v>
      </c>
      <c r="F912" s="226" t="s">
        <v>63</v>
      </c>
      <c r="G912" s="226" t="s">
        <v>64</v>
      </c>
      <c r="H912" s="226" t="s">
        <v>239</v>
      </c>
      <c r="I912" s="226" t="s">
        <v>3820</v>
      </c>
      <c r="J912" s="405">
        <v>43134</v>
      </c>
      <c r="K912" s="226" t="s">
        <v>38</v>
      </c>
      <c r="L912" s="226">
        <v>1</v>
      </c>
      <c r="M912" s="406">
        <v>1</v>
      </c>
    </row>
    <row r="913" spans="1:13" x14ac:dyDescent="0.25">
      <c r="A913" s="226" t="s">
        <v>3818</v>
      </c>
      <c r="B913" s="405">
        <v>43132</v>
      </c>
      <c r="C913" s="226" t="s">
        <v>32</v>
      </c>
      <c r="D913" s="226" t="s">
        <v>33</v>
      </c>
      <c r="E913" s="226" t="s">
        <v>3819</v>
      </c>
      <c r="F913" s="226" t="s">
        <v>63</v>
      </c>
      <c r="G913" s="226" t="s">
        <v>524</v>
      </c>
      <c r="H913" s="226" t="s">
        <v>239</v>
      </c>
      <c r="I913" s="226" t="s">
        <v>3820</v>
      </c>
      <c r="J913" s="405">
        <v>43134</v>
      </c>
      <c r="K913" s="226" t="s">
        <v>38</v>
      </c>
      <c r="L913" s="226">
        <v>0.5</v>
      </c>
      <c r="M913" s="406">
        <v>0.5</v>
      </c>
    </row>
    <row r="914" spans="1:13" x14ac:dyDescent="0.25">
      <c r="A914" s="226" t="s">
        <v>3039</v>
      </c>
      <c r="B914" s="405">
        <v>43132</v>
      </c>
      <c r="C914" s="226" t="s">
        <v>480</v>
      </c>
      <c r="D914" s="226" t="s">
        <v>33</v>
      </c>
      <c r="E914" s="226" t="s">
        <v>3821</v>
      </c>
      <c r="F914" s="226" t="s">
        <v>63</v>
      </c>
      <c r="G914" s="226" t="s">
        <v>286</v>
      </c>
      <c r="H914" s="226" t="s">
        <v>37</v>
      </c>
      <c r="I914" s="226" t="s">
        <v>31</v>
      </c>
      <c r="J914" s="405">
        <v>43132</v>
      </c>
      <c r="K914" s="226" t="s">
        <v>86</v>
      </c>
      <c r="L914" s="226">
        <v>14</v>
      </c>
      <c r="M914" s="406">
        <v>14</v>
      </c>
    </row>
    <row r="915" spans="1:13" x14ac:dyDescent="0.25">
      <c r="A915" s="226" t="s">
        <v>3822</v>
      </c>
      <c r="B915" s="405">
        <v>43132</v>
      </c>
      <c r="C915" s="226" t="s">
        <v>246</v>
      </c>
      <c r="D915" s="226" t="s">
        <v>33</v>
      </c>
      <c r="E915" s="226" t="s">
        <v>3224</v>
      </c>
      <c r="F915" s="226" t="s">
        <v>63</v>
      </c>
      <c r="G915" s="226" t="s">
        <v>96</v>
      </c>
      <c r="H915" s="226" t="s">
        <v>37</v>
      </c>
      <c r="I915" s="226" t="s">
        <v>31</v>
      </c>
      <c r="J915" s="405">
        <v>43136</v>
      </c>
      <c r="K915" s="226" t="s">
        <v>50</v>
      </c>
      <c r="L915" s="226">
        <v>30</v>
      </c>
      <c r="M915" s="406">
        <v>30</v>
      </c>
    </row>
    <row r="916" spans="1:13" x14ac:dyDescent="0.25">
      <c r="A916" s="226" t="s">
        <v>3822</v>
      </c>
      <c r="B916" s="405">
        <v>43132</v>
      </c>
      <c r="C916" s="226" t="s">
        <v>246</v>
      </c>
      <c r="D916" s="226" t="s">
        <v>185</v>
      </c>
      <c r="E916" s="226" t="s">
        <v>3224</v>
      </c>
      <c r="F916" s="226" t="s">
        <v>63</v>
      </c>
      <c r="G916" s="226" t="s">
        <v>3221</v>
      </c>
      <c r="H916" s="226" t="s">
        <v>148</v>
      </c>
      <c r="I916" s="226" t="s">
        <v>31</v>
      </c>
      <c r="J916" s="405">
        <v>43135</v>
      </c>
      <c r="K916" s="226" t="s">
        <v>50</v>
      </c>
      <c r="L916" s="226">
        <v>0.9</v>
      </c>
      <c r="M916" s="406">
        <v>0.9</v>
      </c>
    </row>
    <row r="917" spans="1:13" x14ac:dyDescent="0.25">
      <c r="A917" s="226" t="s">
        <v>3823</v>
      </c>
      <c r="B917" s="405">
        <v>43132</v>
      </c>
      <c r="C917" s="226" t="s">
        <v>1702</v>
      </c>
      <c r="D917" s="226" t="s">
        <v>33</v>
      </c>
      <c r="E917" s="226">
        <v>201802011</v>
      </c>
      <c r="F917" s="226" t="s">
        <v>63</v>
      </c>
      <c r="G917" s="226" t="s">
        <v>64</v>
      </c>
      <c r="H917" s="226" t="s">
        <v>37</v>
      </c>
      <c r="I917" s="226" t="s">
        <v>31</v>
      </c>
      <c r="J917" s="405">
        <v>43140</v>
      </c>
      <c r="K917" s="226" t="s">
        <v>106</v>
      </c>
      <c r="L917" s="226">
        <v>5</v>
      </c>
      <c r="M917" s="406">
        <v>5</v>
      </c>
    </row>
    <row r="918" spans="1:13" x14ac:dyDescent="0.25">
      <c r="A918" s="226" t="s">
        <v>3824</v>
      </c>
      <c r="B918" s="405">
        <v>43132</v>
      </c>
      <c r="C918" s="226" t="s">
        <v>275</v>
      </c>
      <c r="D918" s="226" t="s">
        <v>33</v>
      </c>
      <c r="E918" s="226">
        <v>4600045238</v>
      </c>
      <c r="F918" s="226" t="s">
        <v>63</v>
      </c>
      <c r="G918" s="226" t="s">
        <v>96</v>
      </c>
      <c r="H918" s="226" t="s">
        <v>37</v>
      </c>
      <c r="I918" s="226" t="s">
        <v>31</v>
      </c>
      <c r="J918" s="405">
        <v>43137</v>
      </c>
      <c r="K918" s="226" t="s">
        <v>50</v>
      </c>
      <c r="L918" s="226">
        <v>18.75</v>
      </c>
      <c r="M918" s="406">
        <v>18.75</v>
      </c>
    </row>
    <row r="919" spans="1:13" x14ac:dyDescent="0.25">
      <c r="A919" s="226" t="s">
        <v>3825</v>
      </c>
      <c r="B919" s="405">
        <v>43132</v>
      </c>
      <c r="C919" s="226" t="s">
        <v>508</v>
      </c>
      <c r="D919" s="226" t="s">
        <v>33</v>
      </c>
      <c r="E919" s="226" t="s">
        <v>3605</v>
      </c>
      <c r="F919" s="226" t="s">
        <v>40</v>
      </c>
      <c r="G919" s="226" t="s">
        <v>453</v>
      </c>
      <c r="H919" s="226" t="s">
        <v>65</v>
      </c>
      <c r="I919" s="226" t="s">
        <v>31</v>
      </c>
      <c r="J919" s="405">
        <v>43142</v>
      </c>
      <c r="K919" s="226" t="s">
        <v>86</v>
      </c>
      <c r="L919" s="226">
        <v>4</v>
      </c>
      <c r="M919" s="406">
        <v>4</v>
      </c>
    </row>
    <row r="920" spans="1:13" x14ac:dyDescent="0.25">
      <c r="A920" s="226" t="s">
        <v>3826</v>
      </c>
      <c r="B920" s="405">
        <v>43132</v>
      </c>
      <c r="C920" s="226" t="s">
        <v>275</v>
      </c>
      <c r="D920" s="226" t="s">
        <v>33</v>
      </c>
      <c r="E920" s="226">
        <v>4600045241</v>
      </c>
      <c r="F920" s="226" t="s">
        <v>40</v>
      </c>
      <c r="G920" s="226" t="s">
        <v>149</v>
      </c>
      <c r="H920" s="226" t="s">
        <v>65</v>
      </c>
      <c r="I920" s="226" t="s">
        <v>283</v>
      </c>
      <c r="J920" s="405">
        <v>43135</v>
      </c>
      <c r="K920" s="226" t="s">
        <v>50</v>
      </c>
      <c r="L920" s="226">
        <v>2</v>
      </c>
      <c r="M920" s="406">
        <v>2</v>
      </c>
    </row>
    <row r="921" spans="1:13" x14ac:dyDescent="0.25">
      <c r="A921" s="226" t="s">
        <v>3045</v>
      </c>
      <c r="B921" s="405">
        <v>43132</v>
      </c>
      <c r="C921" s="226" t="s">
        <v>327</v>
      </c>
      <c r="D921" s="226" t="s">
        <v>185</v>
      </c>
      <c r="E921" s="226">
        <v>20180131004</v>
      </c>
      <c r="F921" s="226" t="s">
        <v>63</v>
      </c>
      <c r="G921" s="226" t="s">
        <v>330</v>
      </c>
      <c r="H921" s="226" t="s">
        <v>37</v>
      </c>
      <c r="I921" s="226" t="s">
        <v>31</v>
      </c>
      <c r="J921" s="405">
        <v>43134</v>
      </c>
      <c r="K921" s="226" t="s">
        <v>50</v>
      </c>
      <c r="L921" s="226">
        <v>1</v>
      </c>
      <c r="M921" s="406">
        <v>1</v>
      </c>
    </row>
    <row r="922" spans="1:13" x14ac:dyDescent="0.25">
      <c r="A922" s="226" t="s">
        <v>3827</v>
      </c>
      <c r="B922" s="405">
        <v>43127</v>
      </c>
      <c r="C922" s="226" t="s">
        <v>32</v>
      </c>
      <c r="D922" s="226" t="s">
        <v>33</v>
      </c>
      <c r="E922" s="226" t="s">
        <v>34</v>
      </c>
      <c r="F922" s="226" t="s">
        <v>35</v>
      </c>
      <c r="G922" s="226" t="s">
        <v>36</v>
      </c>
      <c r="H922" s="226" t="s">
        <v>37</v>
      </c>
      <c r="I922" s="226" t="s">
        <v>31</v>
      </c>
      <c r="J922" s="405">
        <v>43131</v>
      </c>
      <c r="K922" s="226" t="s">
        <v>38</v>
      </c>
      <c r="L922" s="226">
        <v>4.5</v>
      </c>
      <c r="M922" s="406">
        <v>4.5</v>
      </c>
    </row>
    <row r="923" spans="1:13" x14ac:dyDescent="0.25">
      <c r="A923" s="226" t="s">
        <v>3828</v>
      </c>
      <c r="B923" s="405">
        <v>43126</v>
      </c>
      <c r="C923" s="226" t="s">
        <v>42</v>
      </c>
      <c r="D923" s="226" t="s">
        <v>33</v>
      </c>
      <c r="E923" s="226" t="s">
        <v>119</v>
      </c>
      <c r="F923" s="226" t="s">
        <v>35</v>
      </c>
      <c r="G923" s="226" t="s">
        <v>36</v>
      </c>
      <c r="H923" s="226" t="s">
        <v>37</v>
      </c>
      <c r="I923" s="226" t="s">
        <v>31</v>
      </c>
      <c r="J923" s="405">
        <v>43131</v>
      </c>
      <c r="K923" s="226" t="s">
        <v>38</v>
      </c>
      <c r="L923" s="226">
        <v>5.25</v>
      </c>
      <c r="M923" s="406">
        <v>5.25</v>
      </c>
    </row>
    <row r="924" spans="1:13" x14ac:dyDescent="0.25">
      <c r="A924" s="226" t="s">
        <v>3828</v>
      </c>
      <c r="B924" s="405">
        <v>43127</v>
      </c>
      <c r="C924" s="226" t="s">
        <v>42</v>
      </c>
      <c r="D924" s="226" t="s">
        <v>33</v>
      </c>
      <c r="E924" s="226" t="s">
        <v>43</v>
      </c>
      <c r="F924" s="226" t="s">
        <v>35</v>
      </c>
      <c r="G924" s="226" t="s">
        <v>36</v>
      </c>
      <c r="H924" s="226" t="s">
        <v>37</v>
      </c>
      <c r="I924" s="226" t="s">
        <v>31</v>
      </c>
      <c r="J924" s="226" t="s">
        <v>44</v>
      </c>
      <c r="K924" s="226" t="s">
        <v>38</v>
      </c>
      <c r="L924" s="226">
        <v>24.75</v>
      </c>
      <c r="M924" s="406">
        <v>24.75</v>
      </c>
    </row>
    <row r="925" spans="1:13" x14ac:dyDescent="0.25">
      <c r="A925" s="226" t="s">
        <v>3828</v>
      </c>
      <c r="B925" s="405">
        <v>43127</v>
      </c>
      <c r="C925" s="226" t="s">
        <v>42</v>
      </c>
      <c r="D925" s="226" t="s">
        <v>33</v>
      </c>
      <c r="E925" s="226" t="s">
        <v>43</v>
      </c>
      <c r="F925" s="226" t="s">
        <v>35</v>
      </c>
      <c r="G925" s="226" t="s">
        <v>36</v>
      </c>
      <c r="H925" s="226" t="s">
        <v>37</v>
      </c>
      <c r="I925" s="226" t="s">
        <v>31</v>
      </c>
      <c r="J925" s="226" t="s">
        <v>44</v>
      </c>
      <c r="K925" s="226" t="s">
        <v>38</v>
      </c>
      <c r="L925" s="226">
        <v>30</v>
      </c>
      <c r="M925" s="406">
        <v>30</v>
      </c>
    </row>
    <row r="926" spans="1:13" x14ac:dyDescent="0.25">
      <c r="A926" s="226" t="s">
        <v>3828</v>
      </c>
      <c r="B926" s="405">
        <v>43133</v>
      </c>
      <c r="C926" s="226" t="s">
        <v>120</v>
      </c>
      <c r="D926" s="226" t="s">
        <v>33</v>
      </c>
      <c r="E926" s="226" t="s">
        <v>3829</v>
      </c>
      <c r="F926" s="226" t="s">
        <v>78</v>
      </c>
      <c r="G926" s="226" t="s">
        <v>79</v>
      </c>
      <c r="H926" s="226" t="s">
        <v>37</v>
      </c>
      <c r="I926" s="226" t="s">
        <v>31</v>
      </c>
      <c r="J926" s="405">
        <v>43177</v>
      </c>
      <c r="K926" s="226" t="s">
        <v>38</v>
      </c>
      <c r="L926" s="226">
        <v>30</v>
      </c>
      <c r="M926" s="406">
        <v>30</v>
      </c>
    </row>
    <row r="927" spans="1:13" x14ac:dyDescent="0.25">
      <c r="A927" s="226" t="s">
        <v>3830</v>
      </c>
      <c r="B927" s="405">
        <v>43133</v>
      </c>
      <c r="C927" s="226" t="s">
        <v>291</v>
      </c>
      <c r="D927" s="226" t="s">
        <v>33</v>
      </c>
      <c r="E927" s="226" t="s">
        <v>3831</v>
      </c>
      <c r="F927" s="226" t="s">
        <v>63</v>
      </c>
      <c r="G927" s="226" t="s">
        <v>64</v>
      </c>
      <c r="H927" s="226" t="s">
        <v>37</v>
      </c>
      <c r="I927" s="226" t="s">
        <v>31</v>
      </c>
      <c r="J927" s="405">
        <v>43134</v>
      </c>
      <c r="K927" s="226" t="s">
        <v>106</v>
      </c>
      <c r="L927" s="226">
        <v>1</v>
      </c>
      <c r="M927" s="406">
        <v>1</v>
      </c>
    </row>
    <row r="928" spans="1:13" x14ac:dyDescent="0.25">
      <c r="A928" s="226" t="s">
        <v>3830</v>
      </c>
      <c r="B928" s="405">
        <v>43133</v>
      </c>
      <c r="C928" s="226" t="s">
        <v>291</v>
      </c>
      <c r="D928" s="226" t="s">
        <v>33</v>
      </c>
      <c r="E928" s="226" t="s">
        <v>3831</v>
      </c>
      <c r="F928" s="226" t="s">
        <v>63</v>
      </c>
      <c r="G928" s="226" t="s">
        <v>64</v>
      </c>
      <c r="H928" s="226" t="s">
        <v>167</v>
      </c>
      <c r="I928" s="226" t="s">
        <v>31</v>
      </c>
      <c r="J928" s="405">
        <v>43134</v>
      </c>
      <c r="K928" s="226" t="s">
        <v>106</v>
      </c>
      <c r="L928" s="226">
        <v>2</v>
      </c>
      <c r="M928" s="406">
        <v>2</v>
      </c>
    </row>
    <row r="929" spans="1:13" x14ac:dyDescent="0.25">
      <c r="A929" s="226" t="s">
        <v>3832</v>
      </c>
      <c r="B929" s="405">
        <v>43133</v>
      </c>
      <c r="C929" s="226" t="s">
        <v>275</v>
      </c>
      <c r="D929" s="226" t="s">
        <v>33</v>
      </c>
      <c r="E929" s="226" t="s">
        <v>3201</v>
      </c>
      <c r="F929" s="226" t="s">
        <v>78</v>
      </c>
      <c r="G929" s="226" t="s">
        <v>285</v>
      </c>
      <c r="H929" s="226" t="s">
        <v>37</v>
      </c>
      <c r="I929" s="226" t="s">
        <v>31</v>
      </c>
      <c r="J929" s="405">
        <v>43134</v>
      </c>
      <c r="K929" s="226" t="s">
        <v>50</v>
      </c>
      <c r="L929" s="226">
        <v>21</v>
      </c>
      <c r="M929" s="406">
        <v>21</v>
      </c>
    </row>
    <row r="930" spans="1:13" x14ac:dyDescent="0.25">
      <c r="A930" s="226" t="s">
        <v>3832</v>
      </c>
      <c r="B930" s="405">
        <v>43133</v>
      </c>
      <c r="C930" s="226" t="s">
        <v>275</v>
      </c>
      <c r="D930" s="226" t="s">
        <v>33</v>
      </c>
      <c r="E930" s="226" t="s">
        <v>3201</v>
      </c>
      <c r="F930" s="226" t="s">
        <v>78</v>
      </c>
      <c r="G930" s="226" t="s">
        <v>285</v>
      </c>
      <c r="H930" s="226" t="s">
        <v>37</v>
      </c>
      <c r="I930" s="226" t="s">
        <v>31</v>
      </c>
      <c r="J930" s="405">
        <v>43135</v>
      </c>
      <c r="K930" s="226" t="s">
        <v>50</v>
      </c>
      <c r="L930" s="226">
        <v>7.5</v>
      </c>
      <c r="M930" s="406">
        <v>7.5</v>
      </c>
    </row>
    <row r="931" spans="1:13" x14ac:dyDescent="0.25">
      <c r="A931" s="226" t="s">
        <v>3833</v>
      </c>
      <c r="B931" s="405">
        <v>43133</v>
      </c>
      <c r="C931" s="226" t="s">
        <v>275</v>
      </c>
      <c r="D931" s="226" t="s">
        <v>33</v>
      </c>
      <c r="E931" s="226">
        <v>4600045258</v>
      </c>
      <c r="F931" s="226" t="s">
        <v>63</v>
      </c>
      <c r="G931" s="226" t="s">
        <v>96</v>
      </c>
      <c r="H931" s="226" t="s">
        <v>37</v>
      </c>
      <c r="I931" s="226" t="s">
        <v>31</v>
      </c>
      <c r="J931" s="405">
        <v>43134</v>
      </c>
      <c r="K931" s="226" t="s">
        <v>50</v>
      </c>
      <c r="L931" s="226">
        <v>2.25</v>
      </c>
      <c r="M931" s="406">
        <v>2.25</v>
      </c>
    </row>
    <row r="932" spans="1:13" x14ac:dyDescent="0.25">
      <c r="A932" s="226" t="s">
        <v>3834</v>
      </c>
      <c r="B932" s="405">
        <v>43133</v>
      </c>
      <c r="C932" s="226" t="s">
        <v>327</v>
      </c>
      <c r="D932" s="226" t="s">
        <v>185</v>
      </c>
      <c r="E932" s="226">
        <v>20180206009</v>
      </c>
      <c r="F932" s="226" t="s">
        <v>63</v>
      </c>
      <c r="G932" s="226" t="s">
        <v>330</v>
      </c>
      <c r="H932" s="226" t="s">
        <v>300</v>
      </c>
      <c r="I932" s="226" t="s">
        <v>31</v>
      </c>
      <c r="J932" s="405">
        <v>43134</v>
      </c>
      <c r="K932" s="226" t="s">
        <v>50</v>
      </c>
      <c r="L932" s="226">
        <v>1</v>
      </c>
      <c r="M932" s="406">
        <v>1</v>
      </c>
    </row>
    <row r="933" spans="1:13" x14ac:dyDescent="0.25">
      <c r="A933" s="226" t="s">
        <v>3835</v>
      </c>
      <c r="B933" s="405">
        <v>43133</v>
      </c>
      <c r="C933" s="226" t="s">
        <v>246</v>
      </c>
      <c r="D933" s="226" t="s">
        <v>33</v>
      </c>
      <c r="E933" s="226" t="s">
        <v>3307</v>
      </c>
      <c r="F933" s="226" t="s">
        <v>63</v>
      </c>
      <c r="G933" s="226" t="s">
        <v>3308</v>
      </c>
      <c r="H933" s="226" t="s">
        <v>239</v>
      </c>
      <c r="I933" s="226" t="s">
        <v>31</v>
      </c>
      <c r="J933" s="405">
        <v>43137</v>
      </c>
      <c r="K933" s="226" t="s">
        <v>50</v>
      </c>
      <c r="L933" s="226">
        <v>6</v>
      </c>
      <c r="M933" s="406">
        <v>6</v>
      </c>
    </row>
    <row r="934" spans="1:13" x14ac:dyDescent="0.25">
      <c r="A934" s="226" t="s">
        <v>3836</v>
      </c>
      <c r="B934" s="405">
        <v>43135</v>
      </c>
      <c r="C934" s="226" t="s">
        <v>32</v>
      </c>
      <c r="D934" s="226" t="s">
        <v>33</v>
      </c>
      <c r="E934" s="226" t="s">
        <v>3233</v>
      </c>
      <c r="F934" s="226" t="s">
        <v>40</v>
      </c>
      <c r="G934" s="226" t="s">
        <v>41</v>
      </c>
      <c r="H934" s="226" t="s">
        <v>37</v>
      </c>
      <c r="I934" s="226" t="s">
        <v>31</v>
      </c>
      <c r="J934" s="405">
        <v>43135</v>
      </c>
      <c r="K934" s="226" t="s">
        <v>38</v>
      </c>
      <c r="L934" s="226">
        <v>6</v>
      </c>
      <c r="M934" s="406">
        <v>6</v>
      </c>
    </row>
    <row r="935" spans="1:13" x14ac:dyDescent="0.25">
      <c r="A935" s="226" t="s">
        <v>3836</v>
      </c>
      <c r="B935" s="405">
        <v>43135</v>
      </c>
      <c r="C935" s="226" t="s">
        <v>32</v>
      </c>
      <c r="D935" s="226" t="s">
        <v>185</v>
      </c>
      <c r="E935" s="226" t="s">
        <v>3233</v>
      </c>
      <c r="F935" s="226" t="s">
        <v>63</v>
      </c>
      <c r="G935" s="226" t="s">
        <v>334</v>
      </c>
      <c r="H935" s="226" t="s">
        <v>239</v>
      </c>
      <c r="I935" s="226" t="s">
        <v>3230</v>
      </c>
      <c r="J935" s="405">
        <v>43135</v>
      </c>
      <c r="K935" s="226" t="s">
        <v>38</v>
      </c>
      <c r="L935" s="226">
        <v>0.2</v>
      </c>
      <c r="M935" s="406">
        <v>0.2</v>
      </c>
    </row>
    <row r="936" spans="1:13" x14ac:dyDescent="0.25">
      <c r="A936" s="226" t="s">
        <v>3837</v>
      </c>
      <c r="B936" s="405">
        <v>43135</v>
      </c>
      <c r="C936" s="226" t="s">
        <v>275</v>
      </c>
      <c r="D936" s="226" t="s">
        <v>33</v>
      </c>
      <c r="E936" s="226">
        <v>4600045277</v>
      </c>
      <c r="F936" s="226" t="s">
        <v>40</v>
      </c>
      <c r="G936" s="226" t="s">
        <v>41</v>
      </c>
      <c r="H936" s="226" t="s">
        <v>37</v>
      </c>
      <c r="I936" s="226" t="s">
        <v>3838</v>
      </c>
      <c r="J936" s="405">
        <v>43135</v>
      </c>
      <c r="K936" s="226" t="s">
        <v>50</v>
      </c>
      <c r="L936" s="226">
        <v>29.25</v>
      </c>
      <c r="M936" s="406">
        <v>29.25</v>
      </c>
    </row>
    <row r="937" spans="1:13" x14ac:dyDescent="0.25">
      <c r="A937" s="226" t="s">
        <v>3837</v>
      </c>
      <c r="B937" s="405">
        <v>43135</v>
      </c>
      <c r="C937" s="226" t="s">
        <v>275</v>
      </c>
      <c r="D937" s="226" t="s">
        <v>33</v>
      </c>
      <c r="E937" s="226">
        <v>4600045277</v>
      </c>
      <c r="F937" s="226" t="s">
        <v>40</v>
      </c>
      <c r="G937" s="226" t="s">
        <v>41</v>
      </c>
      <c r="H937" s="226" t="s">
        <v>37</v>
      </c>
      <c r="I937" s="226" t="s">
        <v>3923</v>
      </c>
      <c r="J937" s="226" t="s">
        <v>45</v>
      </c>
      <c r="K937" s="226" t="s">
        <v>50</v>
      </c>
      <c r="L937" s="226">
        <v>19.5</v>
      </c>
      <c r="M937" s="406">
        <v>19.5</v>
      </c>
    </row>
    <row r="938" spans="1:13" x14ac:dyDescent="0.25">
      <c r="A938" s="226" t="s">
        <v>3839</v>
      </c>
      <c r="B938" s="405">
        <v>43136</v>
      </c>
      <c r="C938" s="226" t="s">
        <v>246</v>
      </c>
      <c r="D938" s="226" t="s">
        <v>33</v>
      </c>
      <c r="E938" s="226" t="s">
        <v>3697</v>
      </c>
      <c r="F938" s="226" t="s">
        <v>35</v>
      </c>
      <c r="G938" s="226" t="s">
        <v>94</v>
      </c>
      <c r="H938" s="226" t="s">
        <v>37</v>
      </c>
      <c r="I938" s="226" t="s">
        <v>31</v>
      </c>
      <c r="J938" s="405">
        <v>43154</v>
      </c>
      <c r="K938" s="226" t="s">
        <v>50</v>
      </c>
      <c r="L938" s="226">
        <v>30</v>
      </c>
      <c r="M938" s="406">
        <v>30</v>
      </c>
    </row>
    <row r="939" spans="1:13" x14ac:dyDescent="0.25">
      <c r="A939" s="226" t="s">
        <v>3840</v>
      </c>
      <c r="B939" s="405">
        <v>43136</v>
      </c>
      <c r="C939" s="226" t="s">
        <v>228</v>
      </c>
      <c r="D939" s="226" t="s">
        <v>33</v>
      </c>
      <c r="E939" s="226" t="s">
        <v>3696</v>
      </c>
      <c r="F939" s="226" t="s">
        <v>78</v>
      </c>
      <c r="G939" s="226" t="s">
        <v>79</v>
      </c>
      <c r="H939" s="226" t="s">
        <v>37</v>
      </c>
      <c r="I939" s="226" t="s">
        <v>31</v>
      </c>
      <c r="J939" s="405">
        <v>43153</v>
      </c>
      <c r="K939" s="226" t="s">
        <v>50</v>
      </c>
      <c r="L939" s="226">
        <v>30</v>
      </c>
      <c r="M939" s="406">
        <v>30</v>
      </c>
    </row>
    <row r="940" spans="1:13" x14ac:dyDescent="0.25">
      <c r="A940" s="226" t="s">
        <v>3841</v>
      </c>
      <c r="B940" s="405">
        <v>43136</v>
      </c>
      <c r="C940" s="226" t="s">
        <v>412</v>
      </c>
      <c r="D940" s="226" t="s">
        <v>69</v>
      </c>
      <c r="E940" s="226">
        <v>201802051</v>
      </c>
      <c r="F940" s="226" t="s">
        <v>35</v>
      </c>
      <c r="G940" s="226" t="s">
        <v>94</v>
      </c>
      <c r="H940" s="226" t="s">
        <v>37</v>
      </c>
      <c r="I940" s="226" t="s">
        <v>31</v>
      </c>
      <c r="J940" s="405">
        <v>43139</v>
      </c>
      <c r="K940" s="226" t="s">
        <v>70</v>
      </c>
      <c r="L940" s="226">
        <v>30</v>
      </c>
      <c r="M940" s="406">
        <v>30</v>
      </c>
    </row>
    <row r="941" spans="1:13" x14ac:dyDescent="0.25">
      <c r="A941" s="226" t="s">
        <v>3842</v>
      </c>
      <c r="B941" s="405">
        <v>43136</v>
      </c>
      <c r="C941" s="226" t="s">
        <v>172</v>
      </c>
      <c r="D941" s="226" t="s">
        <v>33</v>
      </c>
      <c r="E941" s="226" t="s">
        <v>3478</v>
      </c>
      <c r="F941" s="226" t="s">
        <v>35</v>
      </c>
      <c r="G941" s="226" t="s">
        <v>175</v>
      </c>
      <c r="H941" s="226" t="s">
        <v>37</v>
      </c>
      <c r="I941" s="226" t="s">
        <v>31</v>
      </c>
      <c r="J941" s="226" t="s">
        <v>44</v>
      </c>
      <c r="K941" s="226" t="s">
        <v>106</v>
      </c>
      <c r="L941" s="226">
        <v>30</v>
      </c>
      <c r="M941" s="406">
        <v>30</v>
      </c>
    </row>
    <row r="942" spans="1:13" x14ac:dyDescent="0.25">
      <c r="A942" s="226" t="s">
        <v>3842</v>
      </c>
      <c r="B942" s="405">
        <v>43136</v>
      </c>
      <c r="C942" s="226" t="s">
        <v>172</v>
      </c>
      <c r="D942" s="226" t="s">
        <v>33</v>
      </c>
      <c r="E942" s="226" t="s">
        <v>3478</v>
      </c>
      <c r="F942" s="226" t="s">
        <v>35</v>
      </c>
      <c r="G942" s="226" t="s">
        <v>175</v>
      </c>
      <c r="H942" s="226" t="s">
        <v>37</v>
      </c>
      <c r="I942" s="226" t="s">
        <v>31</v>
      </c>
      <c r="J942" s="405">
        <v>43139</v>
      </c>
      <c r="K942" s="226" t="s">
        <v>106</v>
      </c>
      <c r="L942" s="226">
        <v>32.25</v>
      </c>
      <c r="M942" s="406">
        <v>32.25</v>
      </c>
    </row>
    <row r="943" spans="1:13" x14ac:dyDescent="0.25">
      <c r="A943" s="226" t="s">
        <v>3842</v>
      </c>
      <c r="B943" s="405">
        <v>43136</v>
      </c>
      <c r="C943" s="226" t="s">
        <v>172</v>
      </c>
      <c r="D943" s="226" t="s">
        <v>33</v>
      </c>
      <c r="E943" s="226" t="s">
        <v>3478</v>
      </c>
      <c r="F943" s="226" t="s">
        <v>35</v>
      </c>
      <c r="G943" s="226" t="s">
        <v>175</v>
      </c>
      <c r="H943" s="226" t="s">
        <v>37</v>
      </c>
      <c r="I943" s="226" t="s">
        <v>31</v>
      </c>
      <c r="J943" s="405">
        <v>43140</v>
      </c>
      <c r="K943" s="226" t="s">
        <v>106</v>
      </c>
      <c r="L943" s="226">
        <v>30</v>
      </c>
      <c r="M943" s="406">
        <v>30</v>
      </c>
    </row>
    <row r="944" spans="1:13" x14ac:dyDescent="0.25">
      <c r="A944" s="226" t="s">
        <v>3842</v>
      </c>
      <c r="B944" s="405">
        <v>43136</v>
      </c>
      <c r="C944" s="226" t="s">
        <v>172</v>
      </c>
      <c r="D944" s="226" t="s">
        <v>33</v>
      </c>
      <c r="E944" s="226" t="s">
        <v>3478</v>
      </c>
      <c r="F944" s="226" t="s">
        <v>35</v>
      </c>
      <c r="G944" s="226" t="s">
        <v>175</v>
      </c>
      <c r="H944" s="226" t="s">
        <v>37</v>
      </c>
      <c r="I944" s="226" t="s">
        <v>31</v>
      </c>
      <c r="J944" s="405">
        <v>43138</v>
      </c>
      <c r="K944" s="226" t="s">
        <v>106</v>
      </c>
      <c r="L944" s="226">
        <v>30</v>
      </c>
      <c r="M944" s="406">
        <v>30</v>
      </c>
    </row>
    <row r="945" spans="1:13" x14ac:dyDescent="0.25">
      <c r="A945" s="226" t="s">
        <v>3843</v>
      </c>
      <c r="B945" s="405">
        <v>43136</v>
      </c>
      <c r="C945" s="226" t="s">
        <v>172</v>
      </c>
      <c r="D945" s="226" t="s">
        <v>33</v>
      </c>
      <c r="E945" s="226" t="s">
        <v>3312</v>
      </c>
      <c r="F945" s="226" t="s">
        <v>63</v>
      </c>
      <c r="G945" s="226" t="s">
        <v>265</v>
      </c>
      <c r="H945" s="226" t="s">
        <v>37</v>
      </c>
      <c r="I945" s="226" t="s">
        <v>31</v>
      </c>
      <c r="J945" s="405">
        <v>43137</v>
      </c>
      <c r="K945" s="226" t="s">
        <v>106</v>
      </c>
      <c r="L945" s="226">
        <v>0.75</v>
      </c>
      <c r="M945" s="406">
        <v>0.75</v>
      </c>
    </row>
    <row r="946" spans="1:13" x14ac:dyDescent="0.25">
      <c r="A946" s="226" t="s">
        <v>3844</v>
      </c>
      <c r="B946" s="405">
        <v>43137</v>
      </c>
      <c r="C946" s="226" t="s">
        <v>90</v>
      </c>
      <c r="D946" s="226" t="s">
        <v>33</v>
      </c>
      <c r="E946" s="226" t="s">
        <v>3681</v>
      </c>
      <c r="F946" s="226" t="s">
        <v>63</v>
      </c>
      <c r="G946" s="226" t="s">
        <v>96</v>
      </c>
      <c r="H946" s="226" t="s">
        <v>37</v>
      </c>
      <c r="I946" s="226" t="s">
        <v>3680</v>
      </c>
      <c r="J946" s="405">
        <v>43152</v>
      </c>
      <c r="K946" s="226" t="s">
        <v>50</v>
      </c>
      <c r="L946" s="226">
        <v>15</v>
      </c>
      <c r="M946" s="406">
        <v>15</v>
      </c>
    </row>
    <row r="947" spans="1:13" x14ac:dyDescent="0.25">
      <c r="A947" s="226" t="s">
        <v>3845</v>
      </c>
      <c r="B947" s="405">
        <v>43137</v>
      </c>
      <c r="C947" s="226" t="s">
        <v>327</v>
      </c>
      <c r="D947" s="226" t="s">
        <v>185</v>
      </c>
      <c r="E947" s="226">
        <v>20180206009</v>
      </c>
      <c r="F947" s="226" t="s">
        <v>63</v>
      </c>
      <c r="G947" s="226" t="s">
        <v>330</v>
      </c>
      <c r="H947" s="226" t="s">
        <v>300</v>
      </c>
      <c r="I947" s="226" t="s">
        <v>3846</v>
      </c>
      <c r="J947" s="405">
        <v>43138</v>
      </c>
      <c r="K947" s="226" t="s">
        <v>50</v>
      </c>
      <c r="L947" s="226">
        <v>1</v>
      </c>
      <c r="M947" s="406">
        <v>1</v>
      </c>
    </row>
    <row r="948" spans="1:13" x14ac:dyDescent="0.25">
      <c r="A948" s="226" t="s">
        <v>3847</v>
      </c>
      <c r="B948" s="405">
        <v>43134</v>
      </c>
      <c r="C948" s="226" t="s">
        <v>228</v>
      </c>
      <c r="D948" s="226" t="s">
        <v>33</v>
      </c>
      <c r="E948" s="226" t="s">
        <v>3848</v>
      </c>
      <c r="F948" s="226" t="s">
        <v>35</v>
      </c>
      <c r="G948" s="226" t="s">
        <v>36</v>
      </c>
      <c r="H948" s="226" t="s">
        <v>37</v>
      </c>
      <c r="I948" s="226" t="s">
        <v>31</v>
      </c>
      <c r="J948" s="226" t="s">
        <v>44</v>
      </c>
      <c r="K948" s="226" t="s">
        <v>50</v>
      </c>
      <c r="L948" s="226">
        <v>12</v>
      </c>
      <c r="M948" s="406">
        <v>12</v>
      </c>
    </row>
    <row r="949" spans="1:13" x14ac:dyDescent="0.25">
      <c r="A949" s="226" t="s">
        <v>3849</v>
      </c>
      <c r="B949" s="405">
        <v>43137</v>
      </c>
      <c r="C949" s="226" t="s">
        <v>480</v>
      </c>
      <c r="D949" s="226" t="s">
        <v>33</v>
      </c>
      <c r="E949" s="226" t="s">
        <v>3430</v>
      </c>
      <c r="F949" s="226" t="s">
        <v>78</v>
      </c>
      <c r="G949" s="226" t="s">
        <v>285</v>
      </c>
      <c r="H949" s="226" t="s">
        <v>37</v>
      </c>
      <c r="I949" s="226" t="s">
        <v>483</v>
      </c>
      <c r="J949" s="405">
        <v>43143</v>
      </c>
      <c r="K949" s="226" t="s">
        <v>86</v>
      </c>
      <c r="L949" s="226">
        <v>24</v>
      </c>
      <c r="M949" s="406">
        <v>24</v>
      </c>
    </row>
    <row r="950" spans="1:13" x14ac:dyDescent="0.25">
      <c r="A950" s="226" t="s">
        <v>3849</v>
      </c>
      <c r="B950" s="405">
        <v>43137</v>
      </c>
      <c r="C950" s="226" t="s">
        <v>480</v>
      </c>
      <c r="D950" s="226" t="s">
        <v>33</v>
      </c>
      <c r="E950" s="226" t="s">
        <v>3430</v>
      </c>
      <c r="F950" s="226" t="s">
        <v>78</v>
      </c>
      <c r="G950" s="226" t="s">
        <v>285</v>
      </c>
      <c r="H950" s="226" t="s">
        <v>37</v>
      </c>
      <c r="I950" s="226" t="s">
        <v>483</v>
      </c>
      <c r="J950" s="405">
        <v>43155</v>
      </c>
      <c r="K950" s="226" t="s">
        <v>86</v>
      </c>
      <c r="L950" s="226">
        <v>18</v>
      </c>
      <c r="M950" s="406">
        <v>18</v>
      </c>
    </row>
    <row r="951" spans="1:13" x14ac:dyDescent="0.25">
      <c r="A951" s="226" t="s">
        <v>3849</v>
      </c>
      <c r="B951" s="405">
        <v>43137</v>
      </c>
      <c r="C951" s="226" t="s">
        <v>480</v>
      </c>
      <c r="D951" s="226" t="s">
        <v>33</v>
      </c>
      <c r="E951" s="226" t="s">
        <v>3430</v>
      </c>
      <c r="F951" s="226" t="s">
        <v>78</v>
      </c>
      <c r="G951" s="226" t="s">
        <v>285</v>
      </c>
      <c r="H951" s="226" t="s">
        <v>37</v>
      </c>
      <c r="I951" s="226" t="s">
        <v>31</v>
      </c>
      <c r="J951" s="226" t="s">
        <v>44</v>
      </c>
      <c r="K951" s="226" t="s">
        <v>86</v>
      </c>
      <c r="L951" s="226">
        <v>24</v>
      </c>
      <c r="M951" s="406">
        <v>24</v>
      </c>
    </row>
    <row r="952" spans="1:13" x14ac:dyDescent="0.25">
      <c r="A952" s="226" t="s">
        <v>3849</v>
      </c>
      <c r="B952" s="405">
        <v>43137</v>
      </c>
      <c r="C952" s="226" t="s">
        <v>480</v>
      </c>
      <c r="D952" s="226" t="s">
        <v>33</v>
      </c>
      <c r="E952" s="226" t="s">
        <v>3430</v>
      </c>
      <c r="F952" s="226" t="s">
        <v>78</v>
      </c>
      <c r="G952" s="226" t="s">
        <v>285</v>
      </c>
      <c r="H952" s="226" t="s">
        <v>37</v>
      </c>
      <c r="I952" s="226" t="s">
        <v>31</v>
      </c>
      <c r="J952" s="226" t="s">
        <v>44</v>
      </c>
      <c r="K952" s="226" t="s">
        <v>86</v>
      </c>
      <c r="L952" s="226">
        <v>38</v>
      </c>
      <c r="M952" s="406">
        <v>38</v>
      </c>
    </row>
    <row r="953" spans="1:13" x14ac:dyDescent="0.25">
      <c r="A953" s="226" t="s">
        <v>3849</v>
      </c>
      <c r="B953" s="405">
        <v>43137</v>
      </c>
      <c r="C953" s="226" t="s">
        <v>480</v>
      </c>
      <c r="D953" s="226" t="s">
        <v>33</v>
      </c>
      <c r="E953" s="226" t="s">
        <v>3430</v>
      </c>
      <c r="F953" s="226" t="s">
        <v>78</v>
      </c>
      <c r="G953" s="226" t="s">
        <v>285</v>
      </c>
      <c r="H953" s="226" t="s">
        <v>37</v>
      </c>
      <c r="I953" s="226" t="s">
        <v>31</v>
      </c>
      <c r="J953" s="405">
        <v>43152</v>
      </c>
      <c r="K953" s="226" t="s">
        <v>86</v>
      </c>
      <c r="L953" s="226">
        <v>24</v>
      </c>
      <c r="M953" s="406">
        <v>24</v>
      </c>
    </row>
    <row r="954" spans="1:13" x14ac:dyDescent="0.25">
      <c r="A954" s="226" t="s">
        <v>3849</v>
      </c>
      <c r="B954" s="405">
        <v>43137</v>
      </c>
      <c r="C954" s="226" t="s">
        <v>480</v>
      </c>
      <c r="D954" s="226" t="s">
        <v>33</v>
      </c>
      <c r="E954" s="226" t="s">
        <v>3430</v>
      </c>
      <c r="F954" s="226" t="s">
        <v>78</v>
      </c>
      <c r="G954" s="226" t="s">
        <v>285</v>
      </c>
      <c r="H954" s="226" t="s">
        <v>37</v>
      </c>
      <c r="I954" s="226" t="s">
        <v>31</v>
      </c>
      <c r="J954" s="405">
        <v>43138</v>
      </c>
      <c r="K954" s="226" t="s">
        <v>86</v>
      </c>
      <c r="L954" s="226">
        <v>24</v>
      </c>
      <c r="M954" s="406">
        <v>24</v>
      </c>
    </row>
    <row r="955" spans="1:13" x14ac:dyDescent="0.25">
      <c r="A955" s="226" t="s">
        <v>3849</v>
      </c>
      <c r="B955" s="405">
        <v>43137</v>
      </c>
      <c r="C955" s="226" t="s">
        <v>480</v>
      </c>
      <c r="D955" s="226" t="s">
        <v>33</v>
      </c>
      <c r="E955" s="226" t="s">
        <v>3430</v>
      </c>
      <c r="F955" s="226" t="s">
        <v>78</v>
      </c>
      <c r="G955" s="226" t="s">
        <v>285</v>
      </c>
      <c r="H955" s="226" t="s">
        <v>37</v>
      </c>
      <c r="I955" s="226" t="s">
        <v>31</v>
      </c>
      <c r="J955" s="405">
        <v>43142</v>
      </c>
      <c r="K955" s="226" t="s">
        <v>86</v>
      </c>
      <c r="L955" s="226">
        <v>24</v>
      </c>
      <c r="M955" s="406">
        <v>24</v>
      </c>
    </row>
    <row r="956" spans="1:13" x14ac:dyDescent="0.25">
      <c r="A956" s="226" t="s">
        <v>3849</v>
      </c>
      <c r="B956" s="405">
        <v>43137</v>
      </c>
      <c r="C956" s="226" t="s">
        <v>480</v>
      </c>
      <c r="D956" s="226" t="s">
        <v>33</v>
      </c>
      <c r="E956" s="226" t="s">
        <v>3430</v>
      </c>
      <c r="F956" s="226" t="s">
        <v>78</v>
      </c>
      <c r="G956" s="226" t="s">
        <v>285</v>
      </c>
      <c r="H956" s="226" t="s">
        <v>37</v>
      </c>
      <c r="I956" s="226" t="s">
        <v>31</v>
      </c>
      <c r="J956" s="405">
        <v>43141</v>
      </c>
      <c r="K956" s="226" t="s">
        <v>86</v>
      </c>
      <c r="L956" s="226">
        <v>24</v>
      </c>
      <c r="M956" s="406">
        <v>24</v>
      </c>
    </row>
    <row r="957" spans="1:13" x14ac:dyDescent="0.25">
      <c r="A957" s="226" t="s">
        <v>3850</v>
      </c>
      <c r="B957" s="405">
        <v>43137</v>
      </c>
      <c r="C957" s="226" t="s">
        <v>275</v>
      </c>
      <c r="D957" s="226" t="s">
        <v>33</v>
      </c>
      <c r="E957" s="226">
        <v>4600045342</v>
      </c>
      <c r="F957" s="226" t="s">
        <v>78</v>
      </c>
      <c r="G957" s="226" t="s">
        <v>285</v>
      </c>
      <c r="H957" s="226" t="s">
        <v>37</v>
      </c>
      <c r="I957" s="226" t="s">
        <v>31</v>
      </c>
      <c r="J957" s="405">
        <v>43140</v>
      </c>
      <c r="K957" s="226" t="s">
        <v>50</v>
      </c>
      <c r="L957" s="226">
        <v>26.25</v>
      </c>
      <c r="M957" s="406">
        <v>26.25</v>
      </c>
    </row>
    <row r="958" spans="1:13" x14ac:dyDescent="0.25">
      <c r="A958" s="226" t="s">
        <v>3851</v>
      </c>
      <c r="B958" s="405">
        <v>43137</v>
      </c>
      <c r="C958" s="226" t="s">
        <v>46</v>
      </c>
      <c r="D958" s="226" t="s">
        <v>33</v>
      </c>
      <c r="E958" s="226" t="s">
        <v>3683</v>
      </c>
      <c r="F958" s="226" t="s">
        <v>35</v>
      </c>
      <c r="G958" s="226" t="s">
        <v>48</v>
      </c>
      <c r="H958" s="226" t="s">
        <v>37</v>
      </c>
      <c r="I958" s="226" t="s">
        <v>49</v>
      </c>
      <c r="J958" s="226" t="s">
        <v>44</v>
      </c>
      <c r="K958" s="226" t="s">
        <v>50</v>
      </c>
      <c r="L958" s="226">
        <v>30</v>
      </c>
      <c r="M958" s="406">
        <v>30</v>
      </c>
    </row>
    <row r="959" spans="1:13" x14ac:dyDescent="0.25">
      <c r="A959" s="226" t="s">
        <v>3851</v>
      </c>
      <c r="B959" s="405">
        <v>43137</v>
      </c>
      <c r="C959" s="226" t="s">
        <v>46</v>
      </c>
      <c r="D959" s="226" t="s">
        <v>33</v>
      </c>
      <c r="E959" s="226" t="s">
        <v>3683</v>
      </c>
      <c r="F959" s="226" t="s">
        <v>35</v>
      </c>
      <c r="G959" s="226" t="s">
        <v>48</v>
      </c>
      <c r="H959" s="226" t="s">
        <v>37</v>
      </c>
      <c r="I959" s="226" t="s">
        <v>49</v>
      </c>
      <c r="J959" s="405">
        <v>43152</v>
      </c>
      <c r="K959" s="226" t="s">
        <v>50</v>
      </c>
      <c r="L959" s="226">
        <v>30</v>
      </c>
      <c r="M959" s="406">
        <v>30</v>
      </c>
    </row>
    <row r="960" spans="1:13" x14ac:dyDescent="0.25">
      <c r="A960" s="226" t="s">
        <v>3852</v>
      </c>
      <c r="B960" s="405">
        <v>43137</v>
      </c>
      <c r="C960" s="226" t="s">
        <v>464</v>
      </c>
      <c r="D960" s="226" t="s">
        <v>105</v>
      </c>
      <c r="E960" s="226" t="s">
        <v>3391</v>
      </c>
      <c r="F960" s="226" t="s">
        <v>35</v>
      </c>
      <c r="G960" s="226" t="s">
        <v>94</v>
      </c>
      <c r="H960" s="226" t="s">
        <v>37</v>
      </c>
      <c r="I960" s="226" t="s">
        <v>31</v>
      </c>
      <c r="J960" s="405">
        <v>43137</v>
      </c>
      <c r="K960" s="226" t="s">
        <v>106</v>
      </c>
      <c r="L960" s="226">
        <v>31.5</v>
      </c>
      <c r="M960" s="406">
        <v>31.5</v>
      </c>
    </row>
    <row r="961" spans="1:13" x14ac:dyDescent="0.25">
      <c r="A961" s="226" t="s">
        <v>3852</v>
      </c>
      <c r="B961" s="405">
        <v>43137</v>
      </c>
      <c r="C961" s="226" t="s">
        <v>464</v>
      </c>
      <c r="D961" s="226" t="s">
        <v>105</v>
      </c>
      <c r="E961" s="226" t="s">
        <v>3391</v>
      </c>
      <c r="F961" s="226" t="s">
        <v>35</v>
      </c>
      <c r="G961" s="226" t="s">
        <v>94</v>
      </c>
      <c r="H961" s="226" t="s">
        <v>37</v>
      </c>
      <c r="I961" s="226" t="s">
        <v>31</v>
      </c>
      <c r="J961" s="405">
        <v>43139</v>
      </c>
      <c r="K961" s="226" t="s">
        <v>106</v>
      </c>
      <c r="L961" s="226">
        <v>31.5</v>
      </c>
      <c r="M961" s="406">
        <v>31.5</v>
      </c>
    </row>
    <row r="962" spans="1:13" x14ac:dyDescent="0.25">
      <c r="A962" s="226" t="s">
        <v>3853</v>
      </c>
      <c r="B962" s="405">
        <v>43138</v>
      </c>
      <c r="C962" s="226" t="s">
        <v>246</v>
      </c>
      <c r="D962" s="226" t="s">
        <v>33</v>
      </c>
      <c r="E962" s="226" t="s">
        <v>3854</v>
      </c>
      <c r="F962" s="226" t="s">
        <v>35</v>
      </c>
      <c r="G962" s="226" t="s">
        <v>94</v>
      </c>
      <c r="H962" s="226" t="s">
        <v>37</v>
      </c>
      <c r="I962" s="226" t="s">
        <v>31</v>
      </c>
      <c r="J962" s="405">
        <v>43159</v>
      </c>
      <c r="K962" s="226" t="s">
        <v>50</v>
      </c>
      <c r="L962" s="226">
        <v>30</v>
      </c>
      <c r="M962" s="406">
        <v>30</v>
      </c>
    </row>
    <row r="963" spans="1:13" x14ac:dyDescent="0.25">
      <c r="A963" s="226" t="s">
        <v>3853</v>
      </c>
      <c r="B963" s="405">
        <v>43138</v>
      </c>
      <c r="C963" s="226" t="s">
        <v>246</v>
      </c>
      <c r="D963" s="226" t="s">
        <v>33</v>
      </c>
      <c r="E963" s="226" t="s">
        <v>3854</v>
      </c>
      <c r="F963" s="226" t="s">
        <v>35</v>
      </c>
      <c r="G963" s="226" t="s">
        <v>94</v>
      </c>
      <c r="H963" s="226" t="s">
        <v>37</v>
      </c>
      <c r="I963" s="226" t="s">
        <v>31</v>
      </c>
      <c r="J963" s="405">
        <v>43156</v>
      </c>
      <c r="K963" s="226" t="s">
        <v>50</v>
      </c>
      <c r="L963" s="226">
        <v>23.25</v>
      </c>
      <c r="M963" s="406">
        <v>23.25</v>
      </c>
    </row>
    <row r="964" spans="1:13" x14ac:dyDescent="0.25">
      <c r="A964" s="226" t="s">
        <v>3855</v>
      </c>
      <c r="B964" s="405">
        <v>43133</v>
      </c>
      <c r="C964" s="226" t="s">
        <v>120</v>
      </c>
      <c r="D964" s="226" t="s">
        <v>33</v>
      </c>
      <c r="E964" s="226" t="s">
        <v>3829</v>
      </c>
      <c r="F964" s="226" t="s">
        <v>40</v>
      </c>
      <c r="G964" s="226" t="s">
        <v>124</v>
      </c>
      <c r="H964" s="226" t="s">
        <v>77</v>
      </c>
      <c r="I964" s="226" t="s">
        <v>31</v>
      </c>
      <c r="J964" s="405">
        <v>43163</v>
      </c>
      <c r="K964" s="226" t="s">
        <v>38</v>
      </c>
      <c r="L964" s="226">
        <v>1</v>
      </c>
      <c r="M964" s="406">
        <v>1</v>
      </c>
    </row>
    <row r="965" spans="1:13" x14ac:dyDescent="0.25">
      <c r="A965" s="226" t="s">
        <v>3856</v>
      </c>
      <c r="B965" s="405">
        <v>43133</v>
      </c>
      <c r="C965" s="226" t="s">
        <v>418</v>
      </c>
      <c r="D965" s="226" t="s">
        <v>33</v>
      </c>
      <c r="E965" s="226" t="s">
        <v>3857</v>
      </c>
      <c r="F965" s="226" t="s">
        <v>63</v>
      </c>
      <c r="G965" s="226" t="s">
        <v>422</v>
      </c>
      <c r="H965" s="226" t="s">
        <v>37</v>
      </c>
      <c r="I965" s="226" t="s">
        <v>431</v>
      </c>
      <c r="J965" s="405">
        <v>43162</v>
      </c>
      <c r="K965" s="226" t="s">
        <v>38</v>
      </c>
      <c r="L965" s="226">
        <v>30</v>
      </c>
      <c r="M965" s="406">
        <v>30</v>
      </c>
    </row>
    <row r="966" spans="1:13" x14ac:dyDescent="0.25">
      <c r="A966" s="226" t="s">
        <v>3858</v>
      </c>
      <c r="B966" s="405">
        <v>43134</v>
      </c>
      <c r="C966" s="226" t="s">
        <v>316</v>
      </c>
      <c r="D966" s="226" t="s">
        <v>33</v>
      </c>
      <c r="E966" s="226" t="s">
        <v>3304</v>
      </c>
      <c r="F966" s="226" t="s">
        <v>63</v>
      </c>
      <c r="G966" s="226" t="s">
        <v>96</v>
      </c>
      <c r="H966" s="226" t="s">
        <v>37</v>
      </c>
      <c r="I966" s="226" t="s">
        <v>31</v>
      </c>
      <c r="J966" s="405">
        <v>43136</v>
      </c>
      <c r="K966" s="226" t="s">
        <v>38</v>
      </c>
      <c r="L966" s="226">
        <v>3.75</v>
      </c>
      <c r="M966" s="406">
        <v>3.75</v>
      </c>
    </row>
    <row r="967" spans="1:13" x14ac:dyDescent="0.25">
      <c r="A967" s="226" t="s">
        <v>3859</v>
      </c>
      <c r="B967" s="405">
        <v>43134</v>
      </c>
      <c r="C967" s="226" t="s">
        <v>412</v>
      </c>
      <c r="D967" s="226" t="s">
        <v>33</v>
      </c>
      <c r="E967" s="226">
        <v>201802036</v>
      </c>
      <c r="F967" s="226" t="s">
        <v>15</v>
      </c>
      <c r="G967" s="226" t="s">
        <v>3222</v>
      </c>
      <c r="H967" s="226" t="s">
        <v>167</v>
      </c>
      <c r="I967" s="226" t="s">
        <v>3223</v>
      </c>
      <c r="J967" s="405">
        <v>43135</v>
      </c>
      <c r="K967" s="226" t="s">
        <v>70</v>
      </c>
      <c r="L967" s="226">
        <v>0.05</v>
      </c>
      <c r="M967" s="406">
        <v>0.05</v>
      </c>
    </row>
    <row r="968" spans="1:13" x14ac:dyDescent="0.25">
      <c r="A968" s="226" t="s">
        <v>3860</v>
      </c>
      <c r="B968" s="405">
        <v>43137</v>
      </c>
      <c r="C968" s="226" t="s">
        <v>275</v>
      </c>
      <c r="D968" s="226" t="s">
        <v>33</v>
      </c>
      <c r="E968" s="226">
        <v>4600045349</v>
      </c>
      <c r="F968" s="226" t="s">
        <v>40</v>
      </c>
      <c r="G968" s="226" t="s">
        <v>489</v>
      </c>
      <c r="H968" s="226" t="s">
        <v>65</v>
      </c>
      <c r="I968" s="226" t="s">
        <v>31</v>
      </c>
      <c r="J968" s="405">
        <v>43140</v>
      </c>
      <c r="K968" s="226" t="s">
        <v>50</v>
      </c>
      <c r="L968" s="226">
        <v>0.55000000000000004</v>
      </c>
      <c r="M968" s="406">
        <v>0.55000000000000004</v>
      </c>
    </row>
    <row r="969" spans="1:13" x14ac:dyDescent="0.25">
      <c r="A969" s="226" t="s">
        <v>3860</v>
      </c>
      <c r="B969" s="405">
        <v>43137</v>
      </c>
      <c r="C969" s="226" t="s">
        <v>275</v>
      </c>
      <c r="D969" s="226" t="s">
        <v>33</v>
      </c>
      <c r="E969" s="226">
        <v>4600045349</v>
      </c>
      <c r="F969" s="226" t="s">
        <v>40</v>
      </c>
      <c r="G969" s="226" t="s">
        <v>489</v>
      </c>
      <c r="H969" s="226" t="s">
        <v>65</v>
      </c>
      <c r="I969" s="226" t="s">
        <v>31</v>
      </c>
      <c r="J969" s="405">
        <v>43140</v>
      </c>
      <c r="K969" s="226" t="s">
        <v>50</v>
      </c>
      <c r="L969" s="226">
        <v>0.66</v>
      </c>
      <c r="M969" s="406">
        <v>0.66</v>
      </c>
    </row>
    <row r="970" spans="1:13" x14ac:dyDescent="0.25">
      <c r="A970" s="226" t="s">
        <v>3862</v>
      </c>
      <c r="B970" s="405">
        <v>43138</v>
      </c>
      <c r="C970" s="226" t="s">
        <v>327</v>
      </c>
      <c r="D970" s="226" t="s">
        <v>33</v>
      </c>
      <c r="E970" s="226">
        <v>20180206009</v>
      </c>
      <c r="F970" s="226" t="s">
        <v>63</v>
      </c>
      <c r="G970" s="226" t="s">
        <v>286</v>
      </c>
      <c r="H970" s="226" t="s">
        <v>191</v>
      </c>
      <c r="I970" s="226" t="s">
        <v>31</v>
      </c>
      <c r="J970" s="405">
        <v>43139</v>
      </c>
      <c r="K970" s="226" t="s">
        <v>50</v>
      </c>
      <c r="L970" s="226">
        <v>1</v>
      </c>
      <c r="M970" s="406">
        <v>1</v>
      </c>
    </row>
    <row r="971" spans="1:13" x14ac:dyDescent="0.25">
      <c r="A971" s="226" t="s">
        <v>3863</v>
      </c>
      <c r="B971" s="405">
        <v>43138</v>
      </c>
      <c r="C971" s="226" t="s">
        <v>246</v>
      </c>
      <c r="D971" s="226" t="s">
        <v>33</v>
      </c>
      <c r="E971" s="226" t="s">
        <v>3716</v>
      </c>
      <c r="F971" s="226" t="s">
        <v>63</v>
      </c>
      <c r="G971" s="226" t="s">
        <v>252</v>
      </c>
      <c r="H971" s="226" t="s">
        <v>37</v>
      </c>
      <c r="I971" s="226" t="s">
        <v>31</v>
      </c>
      <c r="J971" s="405">
        <v>43154</v>
      </c>
      <c r="K971" s="226" t="s">
        <v>50</v>
      </c>
      <c r="L971" s="226">
        <v>30</v>
      </c>
      <c r="M971" s="406">
        <v>30</v>
      </c>
    </row>
    <row r="972" spans="1:13" x14ac:dyDescent="0.25">
      <c r="A972" s="226" t="s">
        <v>3864</v>
      </c>
      <c r="B972" s="405">
        <v>43138</v>
      </c>
      <c r="C972" s="226" t="s">
        <v>74</v>
      </c>
      <c r="D972" s="226" t="s">
        <v>33</v>
      </c>
      <c r="E972" s="226">
        <v>4900001448</v>
      </c>
      <c r="F972" s="226" t="s">
        <v>63</v>
      </c>
      <c r="G972" s="226" t="s">
        <v>451</v>
      </c>
      <c r="H972" s="226" t="s">
        <v>37</v>
      </c>
      <c r="I972" s="226" t="s">
        <v>31</v>
      </c>
      <c r="J972" s="405">
        <v>43154</v>
      </c>
      <c r="K972" s="226" t="s">
        <v>70</v>
      </c>
      <c r="L972" s="226">
        <v>0.125</v>
      </c>
      <c r="M972" s="406">
        <v>0.125</v>
      </c>
    </row>
    <row r="973" spans="1:13" x14ac:dyDescent="0.25">
      <c r="A973" s="226" t="s">
        <v>3865</v>
      </c>
      <c r="B973" s="405">
        <v>43138</v>
      </c>
      <c r="C973" s="226" t="s">
        <v>327</v>
      </c>
      <c r="D973" s="226" t="s">
        <v>33</v>
      </c>
      <c r="E973" s="226" t="s">
        <v>3866</v>
      </c>
      <c r="F973" s="226" t="s">
        <v>63</v>
      </c>
      <c r="G973" s="226" t="s">
        <v>64</v>
      </c>
      <c r="H973" s="226" t="s">
        <v>37</v>
      </c>
      <c r="I973" s="226" t="s">
        <v>31</v>
      </c>
      <c r="J973" s="226" t="s">
        <v>44</v>
      </c>
      <c r="K973" s="226" t="s">
        <v>50</v>
      </c>
      <c r="L973" s="226">
        <v>4</v>
      </c>
      <c r="M973" s="406">
        <v>4</v>
      </c>
    </row>
    <row r="974" spans="1:13" x14ac:dyDescent="0.25">
      <c r="A974" s="226" t="s">
        <v>3865</v>
      </c>
      <c r="B974" s="405">
        <v>43138</v>
      </c>
      <c r="C974" s="226" t="s">
        <v>327</v>
      </c>
      <c r="D974" s="226" t="s">
        <v>33</v>
      </c>
      <c r="E974" s="226" t="s">
        <v>3867</v>
      </c>
      <c r="F974" s="226" t="s">
        <v>63</v>
      </c>
      <c r="G974" s="226" t="s">
        <v>213</v>
      </c>
      <c r="H974" s="226" t="s">
        <v>65</v>
      </c>
      <c r="I974" s="226" t="s">
        <v>31</v>
      </c>
      <c r="J974" s="226" t="s">
        <v>44</v>
      </c>
      <c r="K974" s="226" t="s">
        <v>50</v>
      </c>
      <c r="L974" s="226">
        <v>10</v>
      </c>
      <c r="M974" s="406">
        <v>10</v>
      </c>
    </row>
    <row r="975" spans="1:13" x14ac:dyDescent="0.25">
      <c r="A975" s="226" t="s">
        <v>3865</v>
      </c>
      <c r="B975" s="405">
        <v>43138</v>
      </c>
      <c r="C975" s="226" t="s">
        <v>327</v>
      </c>
      <c r="D975" s="226" t="s">
        <v>33</v>
      </c>
      <c r="E975" s="226" t="s">
        <v>3868</v>
      </c>
      <c r="F975" s="226" t="s">
        <v>40</v>
      </c>
      <c r="G975" s="226" t="s">
        <v>41</v>
      </c>
      <c r="H975" s="226" t="s">
        <v>37</v>
      </c>
      <c r="I975" s="226" t="s">
        <v>31</v>
      </c>
      <c r="J975" s="226" t="s">
        <v>44</v>
      </c>
      <c r="K975" s="226" t="s">
        <v>50</v>
      </c>
      <c r="L975" s="226">
        <v>22.5</v>
      </c>
      <c r="M975" s="406">
        <v>22.5</v>
      </c>
    </row>
    <row r="976" spans="1:13" x14ac:dyDescent="0.25">
      <c r="A976" s="226" t="s">
        <v>3869</v>
      </c>
      <c r="B976" s="405">
        <v>43139</v>
      </c>
      <c r="C976" s="226" t="s">
        <v>138</v>
      </c>
      <c r="D976" s="226" t="s">
        <v>33</v>
      </c>
      <c r="E976" s="226">
        <v>180135</v>
      </c>
      <c r="F976" s="226" t="s">
        <v>35</v>
      </c>
      <c r="G976" s="226" t="s">
        <v>36</v>
      </c>
      <c r="H976" s="226" t="s">
        <v>37</v>
      </c>
      <c r="I976" s="226" t="s">
        <v>31</v>
      </c>
      <c r="J976" s="226" t="s">
        <v>44</v>
      </c>
      <c r="K976" s="226" t="s">
        <v>38</v>
      </c>
      <c r="L976" s="226">
        <v>5.5</v>
      </c>
      <c r="M976" s="406">
        <v>5.5</v>
      </c>
    </row>
    <row r="977" spans="1:13" x14ac:dyDescent="0.25">
      <c r="A977" s="226" t="s">
        <v>3870</v>
      </c>
      <c r="B977" s="405">
        <v>43138</v>
      </c>
      <c r="C977" s="226" t="s">
        <v>316</v>
      </c>
      <c r="D977" s="226" t="s">
        <v>33</v>
      </c>
      <c r="E977" s="226" t="s">
        <v>3871</v>
      </c>
      <c r="F977" s="226" t="s">
        <v>35</v>
      </c>
      <c r="G977" s="226" t="s">
        <v>36</v>
      </c>
      <c r="H977" s="226" t="s">
        <v>37</v>
      </c>
      <c r="I977" s="226" t="s">
        <v>31</v>
      </c>
      <c r="J977" s="405">
        <v>43157</v>
      </c>
      <c r="K977" s="226" t="s">
        <v>38</v>
      </c>
      <c r="L977" s="226">
        <v>2.25</v>
      </c>
      <c r="M977" s="406">
        <v>2.25</v>
      </c>
    </row>
    <row r="978" spans="1:13" x14ac:dyDescent="0.25">
      <c r="A978" s="226" t="s">
        <v>3870</v>
      </c>
      <c r="B978" s="405">
        <v>43138</v>
      </c>
      <c r="C978" s="226" t="s">
        <v>316</v>
      </c>
      <c r="D978" s="226" t="s">
        <v>33</v>
      </c>
      <c r="E978" s="226" t="s">
        <v>3871</v>
      </c>
      <c r="F978" s="226" t="s">
        <v>35</v>
      </c>
      <c r="G978" s="226" t="s">
        <v>36</v>
      </c>
      <c r="H978" s="226" t="s">
        <v>37</v>
      </c>
      <c r="I978" s="226" t="s">
        <v>31</v>
      </c>
      <c r="J978" s="405">
        <v>43159</v>
      </c>
      <c r="K978" s="226" t="s">
        <v>38</v>
      </c>
      <c r="L978" s="226">
        <v>26.25</v>
      </c>
      <c r="M978" s="406">
        <v>26.25</v>
      </c>
    </row>
    <row r="979" spans="1:13" x14ac:dyDescent="0.25">
      <c r="A979" s="226" t="s">
        <v>3870</v>
      </c>
      <c r="B979" s="405">
        <v>43138</v>
      </c>
      <c r="C979" s="226" t="s">
        <v>316</v>
      </c>
      <c r="D979" s="226" t="s">
        <v>33</v>
      </c>
      <c r="E979" s="226" t="s">
        <v>3871</v>
      </c>
      <c r="F979" s="226" t="s">
        <v>35</v>
      </c>
      <c r="G979" s="226" t="s">
        <v>94</v>
      </c>
      <c r="H979" s="226" t="s">
        <v>37</v>
      </c>
      <c r="I979" s="226" t="s">
        <v>31</v>
      </c>
      <c r="J979" s="405">
        <v>43140</v>
      </c>
      <c r="K979" s="226" t="s">
        <v>38</v>
      </c>
      <c r="L979" s="226">
        <v>30</v>
      </c>
      <c r="M979" s="406">
        <v>30</v>
      </c>
    </row>
    <row r="980" spans="1:13" x14ac:dyDescent="0.25">
      <c r="A980" s="226" t="s">
        <v>3872</v>
      </c>
      <c r="B980" s="405">
        <v>43139</v>
      </c>
      <c r="C980" s="226" t="s">
        <v>508</v>
      </c>
      <c r="D980" s="226" t="s">
        <v>33</v>
      </c>
      <c r="E980" s="226" t="s">
        <v>2990</v>
      </c>
      <c r="F980" s="226" t="s">
        <v>40</v>
      </c>
      <c r="G980" s="226" t="s">
        <v>455</v>
      </c>
      <c r="H980" s="226" t="s">
        <v>205</v>
      </c>
      <c r="I980" s="226" t="s">
        <v>513</v>
      </c>
      <c r="J980" s="405">
        <v>43157</v>
      </c>
      <c r="K980" s="226" t="s">
        <v>86</v>
      </c>
      <c r="L980" s="226">
        <v>9.75</v>
      </c>
      <c r="M980" s="406">
        <v>9.75</v>
      </c>
    </row>
    <row r="981" spans="1:13" x14ac:dyDescent="0.25">
      <c r="A981" s="226" t="s">
        <v>3872</v>
      </c>
      <c r="B981" s="405">
        <v>43139</v>
      </c>
      <c r="C981" s="226" t="s">
        <v>508</v>
      </c>
      <c r="D981" s="226" t="s">
        <v>33</v>
      </c>
      <c r="E981" s="226" t="s">
        <v>2990</v>
      </c>
      <c r="F981" s="226" t="s">
        <v>40</v>
      </c>
      <c r="G981" s="226" t="s">
        <v>1878</v>
      </c>
      <c r="H981" s="226" t="s">
        <v>3873</v>
      </c>
      <c r="I981" s="226" t="s">
        <v>3874</v>
      </c>
      <c r="J981" s="405">
        <v>43167</v>
      </c>
      <c r="K981" s="226" t="s">
        <v>86</v>
      </c>
      <c r="L981" s="226">
        <v>1</v>
      </c>
      <c r="M981" s="406">
        <v>1</v>
      </c>
    </row>
    <row r="982" spans="1:13" x14ac:dyDescent="0.25">
      <c r="A982" s="226" t="s">
        <v>3872</v>
      </c>
      <c r="B982" s="405">
        <v>43139</v>
      </c>
      <c r="C982" s="226" t="s">
        <v>508</v>
      </c>
      <c r="D982" s="226" t="s">
        <v>33</v>
      </c>
      <c r="E982" s="226" t="s">
        <v>2990</v>
      </c>
      <c r="F982" s="226" t="s">
        <v>40</v>
      </c>
      <c r="G982" s="226" t="s">
        <v>3875</v>
      </c>
      <c r="H982" s="226" t="s">
        <v>3876</v>
      </c>
      <c r="I982" s="226" t="s">
        <v>3877</v>
      </c>
      <c r="J982" s="405">
        <v>43167</v>
      </c>
      <c r="K982" s="226" t="s">
        <v>86</v>
      </c>
      <c r="L982" s="226">
        <v>12.6</v>
      </c>
      <c r="M982" s="406">
        <v>12.6</v>
      </c>
    </row>
    <row r="983" spans="1:13" x14ac:dyDescent="0.25">
      <c r="A983" s="226" t="s">
        <v>3872</v>
      </c>
      <c r="B983" s="405">
        <v>43139</v>
      </c>
      <c r="C983" s="226" t="s">
        <v>508</v>
      </c>
      <c r="D983" s="226" t="s">
        <v>33</v>
      </c>
      <c r="E983" s="226" t="s">
        <v>3878</v>
      </c>
      <c r="F983" s="226" t="s">
        <v>40</v>
      </c>
      <c r="G983" s="226" t="s">
        <v>455</v>
      </c>
      <c r="H983" s="226" t="s">
        <v>205</v>
      </c>
      <c r="I983" s="226" t="s">
        <v>513</v>
      </c>
      <c r="J983" s="405">
        <v>43167</v>
      </c>
      <c r="K983" s="226" t="s">
        <v>86</v>
      </c>
      <c r="L983" s="226">
        <v>13.5</v>
      </c>
      <c r="M983" s="406">
        <v>13.5</v>
      </c>
    </row>
    <row r="984" spans="1:13" x14ac:dyDescent="0.25">
      <c r="A984" s="226" t="s">
        <v>3872</v>
      </c>
      <c r="B984" s="405">
        <v>43139</v>
      </c>
      <c r="C984" s="226" t="s">
        <v>508</v>
      </c>
      <c r="D984" s="226" t="s">
        <v>33</v>
      </c>
      <c r="E984" s="226" t="s">
        <v>3878</v>
      </c>
      <c r="F984" s="226" t="s">
        <v>40</v>
      </c>
      <c r="G984" s="226" t="s">
        <v>455</v>
      </c>
      <c r="H984" s="226" t="s">
        <v>205</v>
      </c>
      <c r="I984" s="226" t="s">
        <v>513</v>
      </c>
      <c r="J984" s="405">
        <v>43165</v>
      </c>
      <c r="K984" s="226" t="s">
        <v>86</v>
      </c>
      <c r="L984" s="226">
        <v>10.5</v>
      </c>
      <c r="M984" s="406">
        <v>10.5</v>
      </c>
    </row>
    <row r="985" spans="1:13" x14ac:dyDescent="0.25">
      <c r="A985" s="226" t="s">
        <v>3872</v>
      </c>
      <c r="B985" s="405">
        <v>43139</v>
      </c>
      <c r="C985" s="226" t="s">
        <v>508</v>
      </c>
      <c r="D985" s="226" t="s">
        <v>33</v>
      </c>
      <c r="E985" s="226" t="s">
        <v>3878</v>
      </c>
      <c r="F985" s="226" t="s">
        <v>40</v>
      </c>
      <c r="G985" s="226" t="s">
        <v>455</v>
      </c>
      <c r="H985" s="226" t="s">
        <v>205</v>
      </c>
      <c r="I985" s="226" t="s">
        <v>513</v>
      </c>
      <c r="J985" s="405">
        <v>43160</v>
      </c>
      <c r="K985" s="226" t="s">
        <v>86</v>
      </c>
      <c r="L985" s="226">
        <v>27.75</v>
      </c>
      <c r="M985" s="406">
        <v>27.75</v>
      </c>
    </row>
    <row r="986" spans="1:13" x14ac:dyDescent="0.25">
      <c r="A986" s="226" t="s">
        <v>3879</v>
      </c>
      <c r="B986" s="405">
        <v>43139</v>
      </c>
      <c r="C986" s="226" t="s">
        <v>412</v>
      </c>
      <c r="D986" s="226" t="s">
        <v>69</v>
      </c>
      <c r="E986" s="226">
        <v>201802081</v>
      </c>
      <c r="F986" s="226" t="s">
        <v>35</v>
      </c>
      <c r="G986" s="226" t="s">
        <v>36</v>
      </c>
      <c r="H986" s="226" t="s">
        <v>37</v>
      </c>
      <c r="I986" s="226" t="s">
        <v>31</v>
      </c>
      <c r="J986" s="226" t="s">
        <v>45</v>
      </c>
      <c r="K986" s="226" t="s">
        <v>70</v>
      </c>
      <c r="L986" s="226">
        <v>30</v>
      </c>
      <c r="M986" s="406">
        <v>30</v>
      </c>
    </row>
    <row r="987" spans="1:13" x14ac:dyDescent="0.25">
      <c r="A987" s="226" t="s">
        <v>3966</v>
      </c>
      <c r="B987" s="405">
        <v>43133</v>
      </c>
      <c r="C987" s="226" t="s">
        <v>169</v>
      </c>
      <c r="D987" s="226" t="s">
        <v>33</v>
      </c>
      <c r="E987" s="226" t="s">
        <v>3736</v>
      </c>
      <c r="F987" s="226" t="s">
        <v>61</v>
      </c>
      <c r="G987" s="226" t="s">
        <v>62</v>
      </c>
      <c r="H987" s="226" t="s">
        <v>37</v>
      </c>
      <c r="I987" s="226" t="s">
        <v>31</v>
      </c>
      <c r="J987" s="226" t="s">
        <v>44</v>
      </c>
      <c r="K987" s="226" t="s">
        <v>86</v>
      </c>
      <c r="L987" s="226">
        <v>130</v>
      </c>
      <c r="M987" s="406">
        <v>130</v>
      </c>
    </row>
    <row r="988" spans="1:13" x14ac:dyDescent="0.25">
      <c r="A988" s="226" t="s">
        <v>3967</v>
      </c>
      <c r="B988" s="405">
        <v>43136</v>
      </c>
      <c r="C988" s="226" t="s">
        <v>172</v>
      </c>
      <c r="D988" s="226" t="s">
        <v>33</v>
      </c>
      <c r="E988" s="226" t="s">
        <v>3477</v>
      </c>
      <c r="F988" s="226" t="s">
        <v>35</v>
      </c>
      <c r="G988" s="226" t="s">
        <v>94</v>
      </c>
      <c r="H988" s="226" t="s">
        <v>37</v>
      </c>
      <c r="I988" s="226" t="s">
        <v>31</v>
      </c>
      <c r="J988" s="405">
        <v>43138</v>
      </c>
      <c r="K988" s="226" t="s">
        <v>106</v>
      </c>
      <c r="L988" s="226">
        <v>30</v>
      </c>
      <c r="M988" s="406">
        <v>30</v>
      </c>
    </row>
    <row r="989" spans="1:13" x14ac:dyDescent="0.25">
      <c r="A989" s="226" t="s">
        <v>3968</v>
      </c>
      <c r="B989" s="405">
        <v>43138</v>
      </c>
      <c r="C989" s="226" t="s">
        <v>316</v>
      </c>
      <c r="D989" s="226" t="s">
        <v>33</v>
      </c>
      <c r="E989" s="226" t="s">
        <v>3861</v>
      </c>
      <c r="F989" s="226" t="s">
        <v>35</v>
      </c>
      <c r="G989" s="226" t="s">
        <v>36</v>
      </c>
      <c r="H989" s="226" t="s">
        <v>37</v>
      </c>
      <c r="I989" s="226" t="s">
        <v>31</v>
      </c>
      <c r="J989" s="226" t="s">
        <v>44</v>
      </c>
      <c r="K989" s="226" t="s">
        <v>38</v>
      </c>
      <c r="L989" s="226">
        <v>30</v>
      </c>
      <c r="M989" s="406">
        <v>30</v>
      </c>
    </row>
    <row r="990" spans="1:13" x14ac:dyDescent="0.25">
      <c r="A990" s="226" t="s">
        <v>3969</v>
      </c>
      <c r="B990" s="405">
        <v>43140</v>
      </c>
      <c r="C990" s="226" t="s">
        <v>1748</v>
      </c>
      <c r="D990" s="226" t="s">
        <v>69</v>
      </c>
      <c r="E990" s="226" t="s">
        <v>3740</v>
      </c>
      <c r="F990" s="226" t="s">
        <v>35</v>
      </c>
      <c r="G990" s="226" t="s">
        <v>94</v>
      </c>
      <c r="H990" s="226" t="s">
        <v>37</v>
      </c>
      <c r="I990" s="226" t="s">
        <v>31</v>
      </c>
      <c r="J990" s="226" t="s">
        <v>44</v>
      </c>
      <c r="K990" s="226" t="s">
        <v>70</v>
      </c>
      <c r="L990" s="226">
        <v>30</v>
      </c>
      <c r="M990" s="406">
        <v>30</v>
      </c>
    </row>
    <row r="991" spans="1:13" x14ac:dyDescent="0.25">
      <c r="A991" s="226" t="s">
        <v>3969</v>
      </c>
      <c r="B991" s="405">
        <v>43140</v>
      </c>
      <c r="C991" s="226" t="s">
        <v>1748</v>
      </c>
      <c r="D991" s="226" t="s">
        <v>69</v>
      </c>
      <c r="E991" s="226" t="s">
        <v>3740</v>
      </c>
      <c r="F991" s="226" t="s">
        <v>35</v>
      </c>
      <c r="G991" s="226" t="s">
        <v>94</v>
      </c>
      <c r="H991" s="226" t="s">
        <v>37</v>
      </c>
      <c r="I991" s="226" t="s">
        <v>31</v>
      </c>
      <c r="J991" s="405">
        <v>43161</v>
      </c>
      <c r="K991" s="226" t="s">
        <v>70</v>
      </c>
      <c r="L991" s="226">
        <v>30</v>
      </c>
      <c r="M991" s="406">
        <v>30</v>
      </c>
    </row>
    <row r="992" spans="1:13" x14ac:dyDescent="0.25">
      <c r="A992" s="226" t="s">
        <v>3970</v>
      </c>
      <c r="B992" s="405">
        <v>43142</v>
      </c>
      <c r="C992" s="226" t="s">
        <v>275</v>
      </c>
      <c r="D992" s="226" t="s">
        <v>33</v>
      </c>
      <c r="E992" s="226" t="s">
        <v>45</v>
      </c>
      <c r="F992" s="226" t="s">
        <v>78</v>
      </c>
      <c r="G992" s="226" t="s">
        <v>285</v>
      </c>
      <c r="H992" s="226" t="s">
        <v>37</v>
      </c>
      <c r="I992" s="226" t="s">
        <v>31</v>
      </c>
      <c r="J992" s="405">
        <v>43154</v>
      </c>
      <c r="K992" s="226" t="s">
        <v>50</v>
      </c>
      <c r="L992" s="226">
        <v>6</v>
      </c>
      <c r="M992" s="406">
        <v>6</v>
      </c>
    </row>
    <row r="993" spans="1:13" x14ac:dyDescent="0.25">
      <c r="A993" s="226" t="s">
        <v>3971</v>
      </c>
      <c r="B993" s="405">
        <v>43142</v>
      </c>
      <c r="C993" s="226" t="s">
        <v>316</v>
      </c>
      <c r="D993" s="226" t="s">
        <v>33</v>
      </c>
      <c r="E993" s="226" t="s">
        <v>3743</v>
      </c>
      <c r="F993" s="226" t="s">
        <v>78</v>
      </c>
      <c r="G993" s="226" t="s">
        <v>79</v>
      </c>
      <c r="H993" s="226" t="s">
        <v>37</v>
      </c>
      <c r="I993" s="226" t="s">
        <v>31</v>
      </c>
      <c r="J993" s="405">
        <v>43160</v>
      </c>
      <c r="K993" s="226" t="s">
        <v>38</v>
      </c>
      <c r="L993" s="226">
        <v>30</v>
      </c>
      <c r="M993" s="406">
        <v>30</v>
      </c>
    </row>
    <row r="994" spans="1:13" x14ac:dyDescent="0.25">
      <c r="A994" s="226" t="s">
        <v>3972</v>
      </c>
      <c r="B994" s="405">
        <v>43142</v>
      </c>
      <c r="C994" s="226" t="s">
        <v>316</v>
      </c>
      <c r="D994" s="226" t="s">
        <v>33</v>
      </c>
      <c r="E994" s="226" t="s">
        <v>3744</v>
      </c>
      <c r="F994" s="226" t="s">
        <v>35</v>
      </c>
      <c r="G994" s="226" t="s">
        <v>94</v>
      </c>
      <c r="H994" s="226" t="s">
        <v>37</v>
      </c>
      <c r="I994" s="226" t="s">
        <v>31</v>
      </c>
      <c r="J994" s="405">
        <v>43156</v>
      </c>
      <c r="K994" s="226" t="s">
        <v>38</v>
      </c>
      <c r="L994" s="226">
        <v>30</v>
      </c>
      <c r="M994" s="406">
        <v>30</v>
      </c>
    </row>
    <row r="995" spans="1:13" x14ac:dyDescent="0.25">
      <c r="A995" s="226" t="s">
        <v>3973</v>
      </c>
      <c r="B995" s="405">
        <v>43142</v>
      </c>
      <c r="C995" s="226" t="s">
        <v>480</v>
      </c>
      <c r="D995" s="226" t="s">
        <v>33</v>
      </c>
      <c r="E995" s="226" t="s">
        <v>482</v>
      </c>
      <c r="F995" s="226" t="s">
        <v>78</v>
      </c>
      <c r="G995" s="226" t="s">
        <v>79</v>
      </c>
      <c r="H995" s="226" t="s">
        <v>37</v>
      </c>
      <c r="I995" s="226" t="s">
        <v>31</v>
      </c>
      <c r="J995" s="405">
        <v>43144</v>
      </c>
      <c r="K995" s="226" t="s">
        <v>86</v>
      </c>
      <c r="L995" s="226">
        <v>24</v>
      </c>
      <c r="M995" s="406">
        <v>24</v>
      </c>
    </row>
    <row r="996" spans="1:13" x14ac:dyDescent="0.25">
      <c r="A996" s="226" t="s">
        <v>3974</v>
      </c>
      <c r="B996" s="405">
        <v>43143</v>
      </c>
      <c r="C996" s="226" t="s">
        <v>508</v>
      </c>
      <c r="D996" s="226" t="s">
        <v>33</v>
      </c>
      <c r="E996" s="226" t="s">
        <v>3605</v>
      </c>
      <c r="F996" s="226" t="s">
        <v>78</v>
      </c>
      <c r="G996" s="226" t="s">
        <v>79</v>
      </c>
      <c r="H996" s="226" t="s">
        <v>37</v>
      </c>
      <c r="I996" s="226" t="s">
        <v>3748</v>
      </c>
      <c r="J996" s="226" t="s">
        <v>44</v>
      </c>
      <c r="K996" s="226" t="s">
        <v>86</v>
      </c>
      <c r="L996" s="226">
        <v>10</v>
      </c>
      <c r="M996" s="406">
        <v>10</v>
      </c>
    </row>
    <row r="997" spans="1:13" x14ac:dyDescent="0.25">
      <c r="A997" s="226" t="s">
        <v>3975</v>
      </c>
      <c r="B997" s="405">
        <v>43152</v>
      </c>
      <c r="C997" s="226" t="s">
        <v>508</v>
      </c>
      <c r="D997" s="226" t="s">
        <v>33</v>
      </c>
      <c r="E997" s="226" t="s">
        <v>3605</v>
      </c>
      <c r="F997" s="226" t="s">
        <v>78</v>
      </c>
      <c r="G997" s="226" t="s">
        <v>79</v>
      </c>
      <c r="H997" s="226" t="s">
        <v>37</v>
      </c>
      <c r="I997" s="226" t="s">
        <v>31</v>
      </c>
      <c r="J997" s="226" t="s">
        <v>44</v>
      </c>
      <c r="K997" s="226" t="s">
        <v>86</v>
      </c>
      <c r="L997" s="226">
        <v>24</v>
      </c>
      <c r="M997" s="406">
        <v>48</v>
      </c>
    </row>
    <row r="998" spans="1:13" x14ac:dyDescent="0.25">
      <c r="A998" s="226" t="s">
        <v>3976</v>
      </c>
      <c r="B998" s="405">
        <v>43154</v>
      </c>
      <c r="C998" s="226" t="s">
        <v>110</v>
      </c>
      <c r="D998" s="226" t="s">
        <v>33</v>
      </c>
      <c r="E998" s="226" t="s">
        <v>3977</v>
      </c>
      <c r="F998" s="226" t="s">
        <v>35</v>
      </c>
      <c r="G998" s="226" t="s">
        <v>94</v>
      </c>
      <c r="H998" s="226" t="s">
        <v>37</v>
      </c>
      <c r="I998" s="226" t="s">
        <v>31</v>
      </c>
      <c r="J998" s="405">
        <v>43156</v>
      </c>
      <c r="K998" s="226" t="s">
        <v>106</v>
      </c>
      <c r="L998" s="226">
        <v>28.5</v>
      </c>
      <c r="M998" s="406">
        <v>28.5</v>
      </c>
    </row>
    <row r="999" spans="1:13" x14ac:dyDescent="0.25">
      <c r="A999" s="226" t="s">
        <v>3978</v>
      </c>
      <c r="B999" s="405">
        <v>43154</v>
      </c>
      <c r="C999" s="226" t="s">
        <v>480</v>
      </c>
      <c r="D999" s="226" t="s">
        <v>33</v>
      </c>
      <c r="E999" s="226" t="s">
        <v>482</v>
      </c>
      <c r="F999" s="226" t="s">
        <v>78</v>
      </c>
      <c r="G999" s="226" t="s">
        <v>79</v>
      </c>
      <c r="H999" s="226" t="s">
        <v>37</v>
      </c>
      <c r="I999" s="226" t="s">
        <v>31</v>
      </c>
      <c r="J999" s="405">
        <v>43154</v>
      </c>
      <c r="K999" s="226" t="s">
        <v>86</v>
      </c>
      <c r="L999" s="226">
        <v>24</v>
      </c>
      <c r="M999" s="406">
        <v>24</v>
      </c>
    </row>
    <row r="1000" spans="1:13" x14ac:dyDescent="0.25">
      <c r="A1000" s="226" t="s">
        <v>3979</v>
      </c>
      <c r="B1000" s="405">
        <v>43155</v>
      </c>
      <c r="C1000" s="226" t="s">
        <v>412</v>
      </c>
      <c r="D1000" s="226" t="s">
        <v>33</v>
      </c>
      <c r="E1000" s="226">
        <v>201802081</v>
      </c>
      <c r="F1000" s="226" t="s">
        <v>35</v>
      </c>
      <c r="G1000" s="226" t="s">
        <v>94</v>
      </c>
      <c r="H1000" s="226" t="s">
        <v>37</v>
      </c>
      <c r="I1000" s="226" t="s">
        <v>31</v>
      </c>
      <c r="J1000" s="405">
        <v>43156</v>
      </c>
      <c r="K1000" s="226" t="s">
        <v>70</v>
      </c>
      <c r="L1000" s="226">
        <v>27</v>
      </c>
      <c r="M1000" s="406">
        <v>27</v>
      </c>
    </row>
    <row r="1001" spans="1:13" x14ac:dyDescent="0.25">
      <c r="A1001" s="226" t="s">
        <v>4020</v>
      </c>
      <c r="B1001" s="405">
        <v>43155</v>
      </c>
      <c r="C1001" s="226" t="s">
        <v>464</v>
      </c>
      <c r="D1001" s="226" t="s">
        <v>105</v>
      </c>
      <c r="E1001" s="226" t="s">
        <v>45</v>
      </c>
      <c r="F1001" s="226" t="s">
        <v>35</v>
      </c>
      <c r="G1001" s="226" t="s">
        <v>94</v>
      </c>
      <c r="H1001" s="226" t="s">
        <v>37</v>
      </c>
      <c r="I1001" s="226" t="s">
        <v>31</v>
      </c>
      <c r="J1001" s="405">
        <v>43159</v>
      </c>
      <c r="K1001" s="226" t="s">
        <v>106</v>
      </c>
      <c r="L1001" s="226">
        <v>31.5</v>
      </c>
      <c r="M1001" s="406">
        <v>31.5</v>
      </c>
    </row>
    <row r="1002" spans="1:13" x14ac:dyDescent="0.25">
      <c r="A1002" s="226" t="s">
        <v>4020</v>
      </c>
      <c r="B1002" s="405">
        <v>43155</v>
      </c>
      <c r="C1002" s="226" t="s">
        <v>464</v>
      </c>
      <c r="D1002" s="226" t="s">
        <v>105</v>
      </c>
      <c r="E1002" s="226" t="s">
        <v>45</v>
      </c>
      <c r="F1002" s="226" t="s">
        <v>35</v>
      </c>
      <c r="G1002" s="226" t="s">
        <v>94</v>
      </c>
      <c r="H1002" s="226" t="s">
        <v>37</v>
      </c>
      <c r="I1002" s="226" t="s">
        <v>31</v>
      </c>
      <c r="J1002" s="405">
        <v>43156</v>
      </c>
      <c r="K1002" s="226" t="s">
        <v>106</v>
      </c>
      <c r="L1002" s="226">
        <v>31.5</v>
      </c>
      <c r="M1002" s="406">
        <v>31.5</v>
      </c>
    </row>
    <row r="1003" spans="1:13" x14ac:dyDescent="0.25">
      <c r="A1003" s="226" t="s">
        <v>4018</v>
      </c>
      <c r="B1003" s="405">
        <v>43155</v>
      </c>
      <c r="C1003" s="226" t="s">
        <v>246</v>
      </c>
      <c r="D1003" s="226" t="s">
        <v>33</v>
      </c>
      <c r="E1003" s="226" t="s">
        <v>3964</v>
      </c>
      <c r="F1003" s="226" t="s">
        <v>35</v>
      </c>
      <c r="G1003" s="226" t="s">
        <v>94</v>
      </c>
      <c r="H1003" s="226" t="s">
        <v>37</v>
      </c>
      <c r="I1003" s="226" t="s">
        <v>31</v>
      </c>
      <c r="J1003" s="405">
        <v>43167</v>
      </c>
      <c r="K1003" s="226" t="s">
        <v>50</v>
      </c>
      <c r="L1003" s="226">
        <v>30</v>
      </c>
      <c r="M1003" s="406">
        <v>30</v>
      </c>
    </row>
    <row r="1004" spans="1:13" x14ac:dyDescent="0.25">
      <c r="A1004" s="226" t="s">
        <v>4018</v>
      </c>
      <c r="B1004" s="405">
        <v>43155</v>
      </c>
      <c r="C1004" s="226" t="s">
        <v>246</v>
      </c>
      <c r="D1004" s="226" t="s">
        <v>33</v>
      </c>
      <c r="E1004" s="226" t="s">
        <v>3964</v>
      </c>
      <c r="F1004" s="226" t="s">
        <v>35</v>
      </c>
      <c r="G1004" s="226" t="s">
        <v>94</v>
      </c>
      <c r="H1004" s="226" t="s">
        <v>37</v>
      </c>
      <c r="I1004" s="226" t="s">
        <v>31</v>
      </c>
      <c r="J1004" s="405">
        <v>43163</v>
      </c>
      <c r="K1004" s="226" t="s">
        <v>50</v>
      </c>
      <c r="L1004" s="226">
        <v>30</v>
      </c>
      <c r="M1004" s="406">
        <v>30</v>
      </c>
    </row>
    <row r="1005" spans="1:13" x14ac:dyDescent="0.25">
      <c r="A1005" s="226" t="s">
        <v>4018</v>
      </c>
      <c r="B1005" s="405">
        <v>43155</v>
      </c>
      <c r="C1005" s="226" t="s">
        <v>246</v>
      </c>
      <c r="D1005" s="226" t="s">
        <v>33</v>
      </c>
      <c r="E1005" s="226" t="s">
        <v>3964</v>
      </c>
      <c r="F1005" s="226" t="s">
        <v>35</v>
      </c>
      <c r="G1005" s="226" t="s">
        <v>94</v>
      </c>
      <c r="H1005" s="226" t="s">
        <v>37</v>
      </c>
      <c r="I1005" s="226" t="s">
        <v>31</v>
      </c>
      <c r="J1005" s="405">
        <v>43165</v>
      </c>
      <c r="K1005" s="226" t="s">
        <v>50</v>
      </c>
      <c r="L1005" s="226">
        <v>30</v>
      </c>
      <c r="M1005" s="406">
        <v>30</v>
      </c>
    </row>
    <row r="1006" spans="1:13" x14ac:dyDescent="0.25">
      <c r="A1006" s="226" t="s">
        <v>4018</v>
      </c>
      <c r="B1006" s="405">
        <v>43155</v>
      </c>
      <c r="C1006" s="226" t="s">
        <v>246</v>
      </c>
      <c r="D1006" s="226" t="s">
        <v>33</v>
      </c>
      <c r="E1006" s="226" t="s">
        <v>3964</v>
      </c>
      <c r="F1006" s="226" t="s">
        <v>35</v>
      </c>
      <c r="G1006" s="226" t="s">
        <v>94</v>
      </c>
      <c r="H1006" s="226" t="s">
        <v>37</v>
      </c>
      <c r="I1006" s="226" t="s">
        <v>31</v>
      </c>
      <c r="J1006" s="226" t="s">
        <v>4026</v>
      </c>
      <c r="K1006" s="226" t="s">
        <v>50</v>
      </c>
      <c r="L1006" s="226">
        <v>30</v>
      </c>
      <c r="M1006" s="406">
        <v>270</v>
      </c>
    </row>
    <row r="1007" spans="1:13" x14ac:dyDescent="0.25">
      <c r="A1007" s="226" t="s">
        <v>4022</v>
      </c>
      <c r="B1007" s="405">
        <v>43155</v>
      </c>
      <c r="C1007" s="226" t="s">
        <v>228</v>
      </c>
      <c r="D1007" s="226" t="s">
        <v>33</v>
      </c>
      <c r="E1007" s="226" t="s">
        <v>4030</v>
      </c>
      <c r="F1007" s="226" t="s">
        <v>35</v>
      </c>
      <c r="G1007" s="226" t="s">
        <v>36</v>
      </c>
      <c r="H1007" s="226" t="s">
        <v>37</v>
      </c>
      <c r="I1007" s="226" t="s">
        <v>31</v>
      </c>
      <c r="J1007" s="226" t="s">
        <v>44</v>
      </c>
      <c r="K1007" s="226" t="s">
        <v>50</v>
      </c>
      <c r="L1007" s="226">
        <v>30</v>
      </c>
      <c r="M1007" s="406">
        <v>60</v>
      </c>
    </row>
    <row r="1008" spans="1:13" x14ac:dyDescent="0.25">
      <c r="A1008" s="226" t="s">
        <v>4022</v>
      </c>
      <c r="B1008" s="405">
        <v>43155</v>
      </c>
      <c r="C1008" s="226" t="s">
        <v>228</v>
      </c>
      <c r="D1008" s="226" t="s">
        <v>33</v>
      </c>
      <c r="E1008" s="226" t="s">
        <v>4030</v>
      </c>
      <c r="F1008" s="226" t="s">
        <v>35</v>
      </c>
      <c r="G1008" s="226" t="s">
        <v>36</v>
      </c>
      <c r="H1008" s="226" t="s">
        <v>37</v>
      </c>
      <c r="I1008" s="226" t="s">
        <v>31</v>
      </c>
      <c r="J1008" s="405">
        <v>43157</v>
      </c>
      <c r="K1008" s="226" t="s">
        <v>50</v>
      </c>
      <c r="L1008" s="226">
        <v>30</v>
      </c>
      <c r="M1008" s="406">
        <v>30</v>
      </c>
    </row>
    <row r="1009" spans="1:13" x14ac:dyDescent="0.25">
      <c r="A1009" s="226" t="s">
        <v>51</v>
      </c>
      <c r="M1009" s="406">
        <v>13979.639999999998</v>
      </c>
    </row>
  </sheetData>
  <phoneticPr fontId="71" type="noConversion"/>
  <hyperlinks>
    <hyperlink ref="A1" location="销售信息管控平台!A1" display="返回首页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79"/>
  <sheetViews>
    <sheetView workbookViewId="0">
      <selection activeCell="E24" sqref="E24"/>
    </sheetView>
  </sheetViews>
  <sheetFormatPr defaultColWidth="9" defaultRowHeight="14.4" x14ac:dyDescent="0.25"/>
  <cols>
    <col min="1" max="1" width="14.33203125" style="226" customWidth="1"/>
    <col min="2" max="2" width="38.44140625" style="226" customWidth="1"/>
    <col min="3" max="3" width="14.33203125" style="226" customWidth="1"/>
    <col min="4" max="4" width="9.33203125" style="226" customWidth="1"/>
    <col min="5" max="5" width="8.21875" style="226" customWidth="1"/>
    <col min="6" max="6" width="4.77734375" style="226" customWidth="1"/>
    <col min="7" max="7" width="24.88671875" style="226" customWidth="1"/>
    <col min="8" max="8" width="12.21875" style="226" bestFit="1" customWidth="1"/>
    <col min="9" max="9" width="13.77734375" style="226" customWidth="1"/>
    <col min="10" max="10" width="10.6640625" style="226" customWidth="1"/>
    <col min="11" max="11" width="10.109375" style="226" customWidth="1"/>
    <col min="12" max="12" width="9.77734375" style="226" customWidth="1"/>
    <col min="13" max="16" width="11.77734375" style="226" bestFit="1" customWidth="1"/>
    <col min="17" max="17" width="7.6640625" style="226" bestFit="1" customWidth="1"/>
    <col min="18" max="19" width="13.109375" style="226" bestFit="1" customWidth="1"/>
    <col min="20" max="16384" width="9" style="226"/>
  </cols>
  <sheetData>
    <row r="1" spans="1:19" ht="15.6" x14ac:dyDescent="0.25">
      <c r="A1" s="425" t="s">
        <v>2617</v>
      </c>
    </row>
    <row r="3" spans="1:19" x14ac:dyDescent="0.25">
      <c r="R3" s="423" t="s">
        <v>2662</v>
      </c>
    </row>
    <row r="4" spans="1:19" x14ac:dyDescent="0.25">
      <c r="A4" s="423" t="s">
        <v>20</v>
      </c>
      <c r="B4" s="423" t="s">
        <v>52</v>
      </c>
      <c r="C4" s="423" t="s">
        <v>26</v>
      </c>
      <c r="D4" s="423" t="s">
        <v>21</v>
      </c>
      <c r="E4" s="423" t="s">
        <v>53</v>
      </c>
      <c r="F4" s="423" t="s">
        <v>29</v>
      </c>
      <c r="G4" s="423" t="s">
        <v>22</v>
      </c>
      <c r="H4" s="423" t="s">
        <v>23</v>
      </c>
      <c r="I4" s="423" t="s">
        <v>24</v>
      </c>
      <c r="J4" s="423" t="s">
        <v>25</v>
      </c>
      <c r="K4" s="423" t="s">
        <v>56</v>
      </c>
      <c r="L4" s="423" t="s">
        <v>54</v>
      </c>
      <c r="M4" s="423" t="s">
        <v>27</v>
      </c>
      <c r="N4" s="423" t="s">
        <v>28</v>
      </c>
      <c r="O4" s="423" t="s">
        <v>55</v>
      </c>
      <c r="P4" s="423" t="s">
        <v>575</v>
      </c>
      <c r="Q4" s="423" t="s">
        <v>610</v>
      </c>
      <c r="R4" s="226" t="s">
        <v>2618</v>
      </c>
      <c r="S4" s="226" t="s">
        <v>17</v>
      </c>
    </row>
    <row r="5" spans="1:19" x14ac:dyDescent="0.25">
      <c r="A5" s="226" t="s">
        <v>110</v>
      </c>
      <c r="B5" s="226" t="s">
        <v>89</v>
      </c>
      <c r="C5" s="226" t="s">
        <v>31</v>
      </c>
      <c r="D5" s="226" t="s">
        <v>33</v>
      </c>
      <c r="E5" s="226" t="s">
        <v>31</v>
      </c>
      <c r="F5" s="226" t="s">
        <v>106</v>
      </c>
      <c r="G5" s="226" t="s">
        <v>3918</v>
      </c>
      <c r="H5" s="226" t="s">
        <v>63</v>
      </c>
      <c r="I5" s="226" t="s">
        <v>96</v>
      </c>
      <c r="J5" s="226" t="s">
        <v>37</v>
      </c>
      <c r="K5" s="226">
        <v>2</v>
      </c>
      <c r="L5" s="226" t="s">
        <v>31</v>
      </c>
      <c r="M5" s="405">
        <v>43156</v>
      </c>
      <c r="N5" s="405">
        <v>43158</v>
      </c>
      <c r="O5" s="226">
        <v>1000</v>
      </c>
      <c r="P5" s="226" t="s">
        <v>31</v>
      </c>
      <c r="Q5" s="226" t="s">
        <v>31</v>
      </c>
      <c r="R5" s="406"/>
      <c r="S5" s="406">
        <v>2</v>
      </c>
    </row>
    <row r="6" spans="1:19" x14ac:dyDescent="0.25">
      <c r="A6" s="226" t="s">
        <v>110</v>
      </c>
      <c r="B6" s="226" t="s">
        <v>89</v>
      </c>
      <c r="C6" s="226" t="s">
        <v>31</v>
      </c>
      <c r="D6" s="226" t="s">
        <v>33</v>
      </c>
      <c r="E6" s="226" t="s">
        <v>31</v>
      </c>
      <c r="F6" s="226" t="s">
        <v>106</v>
      </c>
      <c r="G6" s="226" t="s">
        <v>3977</v>
      </c>
      <c r="H6" s="226" t="s">
        <v>35</v>
      </c>
      <c r="I6" s="226" t="s">
        <v>94</v>
      </c>
      <c r="J6" s="226" t="s">
        <v>37</v>
      </c>
      <c r="K6" s="226">
        <v>28.5</v>
      </c>
      <c r="L6" s="226" t="s">
        <v>31</v>
      </c>
      <c r="M6" s="405">
        <v>43156</v>
      </c>
      <c r="N6" s="405">
        <v>43158</v>
      </c>
      <c r="O6" s="226">
        <v>750</v>
      </c>
      <c r="P6" s="226" t="s">
        <v>31</v>
      </c>
      <c r="Q6" s="226" t="s">
        <v>31</v>
      </c>
      <c r="R6" s="406"/>
      <c r="S6" s="406">
        <v>28.5</v>
      </c>
    </row>
    <row r="7" spans="1:19" ht="17.25" customHeight="1" x14ac:dyDescent="0.25">
      <c r="A7" s="226" t="s">
        <v>246</v>
      </c>
      <c r="B7" s="226" t="s">
        <v>247</v>
      </c>
      <c r="C7" s="226" t="s">
        <v>31</v>
      </c>
      <c r="D7" s="226" t="s">
        <v>33</v>
      </c>
      <c r="E7" s="226" t="s">
        <v>31</v>
      </c>
      <c r="F7" s="226" t="s">
        <v>50</v>
      </c>
      <c r="G7" s="226" t="s">
        <v>3854</v>
      </c>
      <c r="H7" s="226" t="s">
        <v>35</v>
      </c>
      <c r="I7" s="226" t="s">
        <v>94</v>
      </c>
      <c r="J7" s="226" t="s">
        <v>37</v>
      </c>
      <c r="K7" s="226">
        <v>23.25</v>
      </c>
      <c r="L7" s="226" t="s">
        <v>31</v>
      </c>
      <c r="M7" s="405">
        <v>43156</v>
      </c>
      <c r="N7" s="405">
        <v>43157</v>
      </c>
      <c r="O7" s="226">
        <v>750</v>
      </c>
      <c r="P7" s="226" t="s">
        <v>31</v>
      </c>
      <c r="Q7" s="226" t="s">
        <v>31</v>
      </c>
      <c r="R7" s="406"/>
      <c r="S7" s="406">
        <v>23.25</v>
      </c>
    </row>
    <row r="8" spans="1:19" x14ac:dyDescent="0.25">
      <c r="A8" s="226" t="s">
        <v>246</v>
      </c>
      <c r="B8" s="226" t="s">
        <v>247</v>
      </c>
      <c r="C8" s="226" t="s">
        <v>31</v>
      </c>
      <c r="D8" s="226" t="s">
        <v>33</v>
      </c>
      <c r="E8" s="226" t="s">
        <v>31</v>
      </c>
      <c r="F8" s="226" t="s">
        <v>50</v>
      </c>
      <c r="G8" s="226" t="s">
        <v>3887</v>
      </c>
      <c r="H8" s="226" t="s">
        <v>63</v>
      </c>
      <c r="I8" s="226" t="s">
        <v>96</v>
      </c>
      <c r="J8" s="226" t="s">
        <v>37</v>
      </c>
      <c r="K8" s="226">
        <v>7.5</v>
      </c>
      <c r="L8" s="226" t="s">
        <v>31</v>
      </c>
      <c r="M8" s="405">
        <v>43156</v>
      </c>
      <c r="N8" s="405">
        <v>43157</v>
      </c>
      <c r="O8" s="226">
        <v>750</v>
      </c>
      <c r="P8" s="226" t="s">
        <v>31</v>
      </c>
      <c r="Q8" s="226" t="s">
        <v>31</v>
      </c>
      <c r="R8" s="406"/>
      <c r="S8" s="406">
        <v>7.5</v>
      </c>
    </row>
    <row r="9" spans="1:19" x14ac:dyDescent="0.25">
      <c r="A9" s="226" t="s">
        <v>246</v>
      </c>
      <c r="B9" s="226" t="s">
        <v>247</v>
      </c>
      <c r="C9" s="226" t="s">
        <v>31</v>
      </c>
      <c r="D9" s="226" t="s">
        <v>33</v>
      </c>
      <c r="E9" s="226" t="s">
        <v>31</v>
      </c>
      <c r="F9" s="226" t="s">
        <v>50</v>
      </c>
      <c r="G9" s="226" t="s">
        <v>3887</v>
      </c>
      <c r="H9" s="226" t="s">
        <v>63</v>
      </c>
      <c r="I9" s="226" t="s">
        <v>3890</v>
      </c>
      <c r="J9" s="226" t="s">
        <v>239</v>
      </c>
      <c r="K9" s="226">
        <v>0.15</v>
      </c>
      <c r="L9" s="226" t="s">
        <v>31</v>
      </c>
      <c r="M9" s="405">
        <v>43156</v>
      </c>
      <c r="N9" s="405">
        <v>43157</v>
      </c>
      <c r="O9" s="226">
        <v>25</v>
      </c>
      <c r="P9" s="226" t="s">
        <v>31</v>
      </c>
      <c r="Q9" s="226" t="s">
        <v>31</v>
      </c>
      <c r="R9" s="406"/>
      <c r="S9" s="406">
        <v>0.15</v>
      </c>
    </row>
    <row r="10" spans="1:19" x14ac:dyDescent="0.25">
      <c r="A10" s="226" t="s">
        <v>246</v>
      </c>
      <c r="B10" s="226" t="s">
        <v>247</v>
      </c>
      <c r="C10" s="226" t="s">
        <v>31</v>
      </c>
      <c r="D10" s="226" t="s">
        <v>33</v>
      </c>
      <c r="E10" s="226" t="s">
        <v>31</v>
      </c>
      <c r="F10" s="226" t="s">
        <v>50</v>
      </c>
      <c r="G10" s="226" t="s">
        <v>3893</v>
      </c>
      <c r="H10" s="226" t="s">
        <v>63</v>
      </c>
      <c r="I10" s="226" t="s">
        <v>3890</v>
      </c>
      <c r="J10" s="226" t="s">
        <v>239</v>
      </c>
      <c r="K10" s="226">
        <v>0.2</v>
      </c>
      <c r="L10" s="226" t="s">
        <v>31</v>
      </c>
      <c r="M10" s="405">
        <v>43156</v>
      </c>
      <c r="N10" s="405">
        <v>43157</v>
      </c>
      <c r="O10" s="226">
        <v>25</v>
      </c>
      <c r="P10" s="226" t="s">
        <v>31</v>
      </c>
      <c r="Q10" s="226" t="s">
        <v>31</v>
      </c>
      <c r="R10" s="406"/>
      <c r="S10" s="406">
        <v>0.2</v>
      </c>
    </row>
    <row r="11" spans="1:19" x14ac:dyDescent="0.25">
      <c r="A11" s="226" t="s">
        <v>316</v>
      </c>
      <c r="B11" s="226" t="s">
        <v>317</v>
      </c>
      <c r="C11" s="226" t="s">
        <v>31</v>
      </c>
      <c r="D11" s="226" t="s">
        <v>33</v>
      </c>
      <c r="E11" s="226" t="s">
        <v>31</v>
      </c>
      <c r="F11" s="226" t="s">
        <v>38</v>
      </c>
      <c r="G11" s="226" t="s">
        <v>3744</v>
      </c>
      <c r="H11" s="226" t="s">
        <v>35</v>
      </c>
      <c r="I11" s="226" t="s">
        <v>94</v>
      </c>
      <c r="J11" s="226" t="s">
        <v>37</v>
      </c>
      <c r="K11" s="226">
        <v>30</v>
      </c>
      <c r="L11" s="226" t="s">
        <v>31</v>
      </c>
      <c r="M11" s="405">
        <v>43156</v>
      </c>
      <c r="N11" s="405">
        <v>43158</v>
      </c>
      <c r="O11" s="226">
        <v>750</v>
      </c>
      <c r="P11" s="226" t="s">
        <v>31</v>
      </c>
      <c r="Q11" s="226" t="s">
        <v>31</v>
      </c>
      <c r="R11" s="406"/>
      <c r="S11" s="406">
        <v>30</v>
      </c>
    </row>
    <row r="12" spans="1:19" x14ac:dyDescent="0.25">
      <c r="A12" s="226" t="s">
        <v>412</v>
      </c>
      <c r="B12" s="226" t="s">
        <v>413</v>
      </c>
      <c r="C12" s="226" t="s">
        <v>414</v>
      </c>
      <c r="D12" s="226" t="s">
        <v>33</v>
      </c>
      <c r="E12" s="226" t="s">
        <v>31</v>
      </c>
      <c r="F12" s="226" t="s">
        <v>70</v>
      </c>
      <c r="G12" s="226">
        <v>201802241</v>
      </c>
      <c r="H12" s="226" t="s">
        <v>63</v>
      </c>
      <c r="I12" s="226" t="s">
        <v>96</v>
      </c>
      <c r="J12" s="226" t="s">
        <v>37</v>
      </c>
      <c r="K12" s="226">
        <v>6</v>
      </c>
      <c r="L12" s="226" t="s">
        <v>31</v>
      </c>
      <c r="M12" s="405">
        <v>43156</v>
      </c>
      <c r="N12" s="405">
        <v>43159</v>
      </c>
      <c r="O12" s="226">
        <v>750</v>
      </c>
      <c r="P12" s="226" t="s">
        <v>31</v>
      </c>
      <c r="Q12" s="226" t="s">
        <v>31</v>
      </c>
      <c r="R12" s="406"/>
      <c r="S12" s="406">
        <v>6</v>
      </c>
    </row>
    <row r="13" spans="1:19" x14ac:dyDescent="0.25">
      <c r="A13" s="226" t="s">
        <v>412</v>
      </c>
      <c r="B13" s="226" t="s">
        <v>413</v>
      </c>
      <c r="C13" s="226" t="s">
        <v>31</v>
      </c>
      <c r="D13" s="226" t="s">
        <v>33</v>
      </c>
      <c r="E13" s="226" t="s">
        <v>31</v>
      </c>
      <c r="F13" s="226" t="s">
        <v>70</v>
      </c>
      <c r="G13" s="226">
        <v>201802081</v>
      </c>
      <c r="H13" s="226" t="s">
        <v>35</v>
      </c>
      <c r="I13" s="226" t="s">
        <v>94</v>
      </c>
      <c r="J13" s="226" t="s">
        <v>37</v>
      </c>
      <c r="K13" s="226">
        <v>27</v>
      </c>
      <c r="L13" s="226" t="s">
        <v>31</v>
      </c>
      <c r="M13" s="405">
        <v>43156</v>
      </c>
      <c r="N13" s="405">
        <v>43159</v>
      </c>
      <c r="O13" s="226">
        <v>750</v>
      </c>
      <c r="P13" s="226" t="s">
        <v>31</v>
      </c>
      <c r="Q13" s="226" t="s">
        <v>31</v>
      </c>
      <c r="R13" s="406"/>
      <c r="S13" s="406">
        <v>27</v>
      </c>
    </row>
    <row r="14" spans="1:19" x14ac:dyDescent="0.25">
      <c r="A14" s="226" t="s">
        <v>464</v>
      </c>
      <c r="B14" s="226" t="s">
        <v>465</v>
      </c>
      <c r="C14" s="226" t="s">
        <v>31</v>
      </c>
      <c r="D14" s="226" t="s">
        <v>105</v>
      </c>
      <c r="E14" s="226" t="s">
        <v>31</v>
      </c>
      <c r="F14" s="226" t="s">
        <v>106</v>
      </c>
      <c r="G14" s="226" t="s">
        <v>31</v>
      </c>
      <c r="H14" s="226" t="s">
        <v>35</v>
      </c>
      <c r="I14" s="226" t="s">
        <v>94</v>
      </c>
      <c r="J14" s="226" t="s">
        <v>37</v>
      </c>
      <c r="K14" s="226">
        <v>31.5</v>
      </c>
      <c r="L14" s="226" t="s">
        <v>31</v>
      </c>
      <c r="M14" s="405">
        <v>43156</v>
      </c>
      <c r="N14" s="405">
        <v>43156</v>
      </c>
      <c r="O14" s="226">
        <v>900</v>
      </c>
      <c r="P14" s="226" t="s">
        <v>31</v>
      </c>
      <c r="Q14" s="226" t="s">
        <v>31</v>
      </c>
      <c r="R14" s="406"/>
      <c r="S14" s="406">
        <v>31.5</v>
      </c>
    </row>
    <row r="15" spans="1:19" x14ac:dyDescent="0.25">
      <c r="A15" s="226" t="s">
        <v>51</v>
      </c>
      <c r="R15" s="406"/>
      <c r="S15" s="406">
        <v>156.1</v>
      </c>
    </row>
    <row r="16" spans="1:19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</row>
    <row r="17" spans="1:19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</row>
    <row r="18" spans="1:19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</row>
    <row r="20" spans="1:19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</row>
    <row r="21" spans="1:19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</row>
    <row r="22" spans="1:19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</row>
    <row r="23" spans="1:19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</row>
    <row r="24" spans="1:19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</row>
    <row r="25" spans="1:19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</row>
    <row r="26" spans="1:19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</row>
    <row r="27" spans="1:19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</row>
    <row r="28" spans="1:19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</row>
    <row r="29" spans="1:19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19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</row>
    <row r="32" spans="1:19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</row>
    <row r="33" spans="1:19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</row>
    <row r="34" spans="1:19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</row>
    <row r="35" spans="1:19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</row>
    <row r="36" spans="1:19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</row>
    <row r="38" spans="1:19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</row>
    <row r="39" spans="1:19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</row>
    <row r="40" spans="1:19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</row>
    <row r="41" spans="1:19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</row>
    <row r="42" spans="1:19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19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</row>
    <row r="44" spans="1:19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</row>
    <row r="45" spans="1:19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</row>
    <row r="46" spans="1:19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</row>
    <row r="47" spans="1:19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</row>
    <row r="48" spans="1:19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</row>
    <row r="49" spans="1:19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</row>
    <row r="50" spans="1:19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</row>
    <row r="51" spans="1:19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</row>
    <row r="52" spans="1:19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</row>
    <row r="53" spans="1:19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</row>
    <row r="54" spans="1:19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</row>
    <row r="56" spans="1:19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  <row r="57" spans="1:19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</row>
    <row r="58" spans="1:19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</row>
    <row r="59" spans="1:19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</row>
    <row r="60" spans="1:19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</row>
    <row r="61" spans="1:19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</row>
    <row r="62" spans="1:19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</row>
    <row r="63" spans="1:19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</row>
    <row r="64" spans="1:19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</row>
    <row r="65" spans="1:19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</row>
    <row r="66" spans="1:19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19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</row>
    <row r="68" spans="1:19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</row>
    <row r="69" spans="1:19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</row>
    <row r="70" spans="1:19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</row>
    <row r="71" spans="1:19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</row>
    <row r="72" spans="1:19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</row>
    <row r="73" spans="1:19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</row>
    <row r="74" spans="1:19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</row>
    <row r="75" spans="1:19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</row>
    <row r="76" spans="1:19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</row>
    <row r="77" spans="1:19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</row>
    <row r="78" spans="1:19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19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</row>
    <row r="80" spans="1:19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 spans="1:19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</row>
    <row r="82" spans="1:19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</row>
    <row r="83" spans="1:19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</row>
    <row r="84" spans="1:19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</row>
    <row r="85" spans="1:19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</row>
    <row r="86" spans="1:19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</row>
    <row r="87" spans="1:19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</row>
    <row r="88" spans="1:19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</row>
    <row r="89" spans="1:19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19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19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</row>
    <row r="92" spans="1:19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</row>
    <row r="93" spans="1:19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</row>
    <row r="94" spans="1:19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</row>
    <row r="95" spans="1:19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</row>
    <row r="96" spans="1:19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</row>
    <row r="97" spans="1:19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</row>
    <row r="98" spans="1:19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</row>
    <row r="99" spans="1:19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</row>
    <row r="100" spans="1:19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</row>
    <row r="101" spans="1:19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</row>
    <row r="102" spans="1:19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</row>
    <row r="103" spans="1:19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</row>
    <row r="104" spans="1:19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</row>
    <row r="105" spans="1:19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</row>
    <row r="106" spans="1:19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</row>
    <row r="107" spans="1:19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</row>
    <row r="108" spans="1:19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</row>
    <row r="109" spans="1:19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</row>
    <row r="110" spans="1:19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</row>
    <row r="111" spans="1:19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</row>
    <row r="112" spans="1:19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</row>
    <row r="113" spans="1:19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</row>
    <row r="114" spans="1:19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</row>
    <row r="115" spans="1:19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</row>
    <row r="116" spans="1:19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</row>
    <row r="117" spans="1:19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</row>
    <row r="118" spans="1:19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</row>
    <row r="119" spans="1:19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</row>
    <row r="120" spans="1:19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</row>
    <row r="121" spans="1:19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</row>
    <row r="122" spans="1:19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</row>
    <row r="123" spans="1:19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19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</row>
    <row r="125" spans="1:19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</row>
    <row r="126" spans="1:19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</row>
    <row r="127" spans="1:19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</row>
    <row r="128" spans="1:19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1:19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</row>
    <row r="130" spans="1:19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19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19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</row>
    <row r="133" spans="1:19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</row>
    <row r="134" spans="1:19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</row>
    <row r="135" spans="1:19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</row>
    <row r="136" spans="1:19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 spans="1:19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 spans="1:19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 spans="1:19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</row>
    <row r="140" spans="1:19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</row>
    <row r="141" spans="1:19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 spans="1:19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</row>
    <row r="143" spans="1:19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</row>
    <row r="144" spans="1:19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</row>
    <row r="145" spans="1:19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</row>
    <row r="146" spans="1:19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</row>
    <row r="147" spans="1:19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</row>
    <row r="148" spans="1:19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</row>
    <row r="149" spans="1:19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</row>
    <row r="150" spans="1:19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</row>
    <row r="151" spans="1:19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</row>
    <row r="152" spans="1:19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</row>
    <row r="153" spans="1:19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 spans="1:19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</row>
    <row r="155" spans="1:19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</row>
    <row r="156" spans="1:19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</row>
    <row r="157" spans="1:19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</row>
    <row r="158" spans="1:19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</row>
    <row r="159" spans="1:19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</row>
    <row r="160" spans="1:19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 spans="1:19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</row>
    <row r="162" spans="1:19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</row>
    <row r="163" spans="1:19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</row>
    <row r="164" spans="1:19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</row>
    <row r="165" spans="1:19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</row>
    <row r="166" spans="1:19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</row>
    <row r="167" spans="1:19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</row>
    <row r="168" spans="1:19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</row>
    <row r="169" spans="1:19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</row>
    <row r="170" spans="1:19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</row>
    <row r="171" spans="1:19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</row>
    <row r="172" spans="1:19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</row>
    <row r="173" spans="1:19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</row>
    <row r="174" spans="1:19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19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 spans="1:19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</row>
    <row r="177" spans="1:19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</row>
    <row r="178" spans="1:19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</row>
    <row r="179" spans="1:19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</row>
    <row r="180" spans="1:19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</row>
    <row r="181" spans="1:19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</row>
    <row r="182" spans="1:19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</row>
    <row r="183" spans="1:19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</row>
    <row r="184" spans="1:19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</row>
    <row r="185" spans="1:19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</row>
    <row r="186" spans="1:19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</row>
    <row r="187" spans="1:19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 spans="1:19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</row>
    <row r="189" spans="1:19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</row>
    <row r="190" spans="1:19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</row>
    <row r="191" spans="1:19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</row>
    <row r="192" spans="1:19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</row>
    <row r="193" spans="1:19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</row>
    <row r="194" spans="1:19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</row>
    <row r="195" spans="1:19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</row>
    <row r="196" spans="1:19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</row>
    <row r="197" spans="1:19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</row>
    <row r="198" spans="1:19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</row>
    <row r="199" spans="1:19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 spans="1:19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 spans="1:19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 spans="1:19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 spans="1:19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</row>
    <row r="204" spans="1:19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 spans="1:19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</row>
    <row r="207" spans="1:19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</row>
    <row r="208" spans="1:19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 spans="1:19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</row>
    <row r="210" spans="1:19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 spans="1:19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 spans="1:19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</row>
    <row r="213" spans="1:19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 spans="1:19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</row>
    <row r="215" spans="1:19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</row>
    <row r="216" spans="1:19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 spans="1:19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 spans="1:19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 spans="1:19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19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 spans="1:19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 spans="1:19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</row>
    <row r="223" spans="1:19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19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</row>
    <row r="226" spans="1:19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</row>
    <row r="227" spans="1:19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 spans="1:19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 spans="1:19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 spans="1:19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</row>
    <row r="232" spans="1:19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</row>
    <row r="233" spans="1:19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 spans="1:19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</row>
    <row r="235" spans="1:19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 spans="1:19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</row>
    <row r="237" spans="1:19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 spans="1:19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 spans="1:19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</row>
    <row r="240" spans="1:19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</row>
    <row r="241" spans="1:19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</row>
    <row r="242" spans="1:19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</row>
    <row r="243" spans="1:19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 spans="1:19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</row>
    <row r="245" spans="1:19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</row>
    <row r="246" spans="1:19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 spans="1:19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</row>
    <row r="248" spans="1:19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</row>
    <row r="249" spans="1:19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 spans="1:19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 spans="1:19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</row>
    <row r="252" spans="1:19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  <row r="535" spans="1:19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</row>
    <row r="536" spans="1:19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</row>
    <row r="537" spans="1:19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</row>
    <row r="538" spans="1:19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</row>
    <row r="539" spans="1:19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</row>
    <row r="540" spans="1:19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</row>
    <row r="541" spans="1:19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 spans="1:19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</row>
    <row r="543" spans="1:19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</row>
    <row r="544" spans="1:19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</row>
    <row r="545" spans="1:19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</row>
    <row r="546" spans="1:19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</row>
    <row r="547" spans="1:19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</row>
    <row r="548" spans="1:19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</row>
    <row r="549" spans="1:19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 spans="1:19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</row>
    <row r="551" spans="1:19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 spans="1:19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</row>
    <row r="553" spans="1:19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</row>
    <row r="554" spans="1:19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</row>
    <row r="555" spans="1:19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</row>
    <row r="556" spans="1:19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</row>
    <row r="557" spans="1:19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</row>
    <row r="558" spans="1:19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</row>
    <row r="559" spans="1:19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</row>
    <row r="560" spans="1:19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</row>
    <row r="561" spans="1:19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 spans="1:19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</row>
    <row r="563" spans="1:19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</row>
    <row r="564" spans="1:19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</row>
    <row r="565" spans="1:19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</row>
    <row r="566" spans="1:19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</row>
    <row r="567" spans="1:19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</row>
    <row r="568" spans="1:19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</row>
    <row r="569" spans="1:19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</row>
    <row r="570" spans="1:19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</row>
    <row r="571" spans="1:19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</row>
    <row r="572" spans="1:19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</row>
    <row r="573" spans="1:19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</row>
    <row r="574" spans="1:19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</row>
    <row r="575" spans="1:19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</row>
    <row r="576" spans="1:19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</row>
    <row r="577" spans="1:19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</row>
    <row r="578" spans="1:19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</row>
    <row r="579" spans="1:19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 spans="1:19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</row>
    <row r="581" spans="1:19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</row>
    <row r="582" spans="1:19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</row>
    <row r="583" spans="1:19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</row>
    <row r="584" spans="1:19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 spans="1:19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</row>
    <row r="586" spans="1:19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</row>
    <row r="587" spans="1:19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</row>
    <row r="588" spans="1:19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</row>
    <row r="589" spans="1:19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</row>
    <row r="590" spans="1:19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</row>
    <row r="591" spans="1:19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</row>
    <row r="592" spans="1:19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</row>
    <row r="593" spans="1:19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</row>
    <row r="594" spans="1:19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</row>
    <row r="595" spans="1:19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</row>
    <row r="596" spans="1:19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</row>
    <row r="597" spans="1:19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</row>
    <row r="598" spans="1:19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</row>
    <row r="599" spans="1:19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</row>
    <row r="600" spans="1:19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</row>
    <row r="601" spans="1:19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</row>
    <row r="602" spans="1:19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</row>
    <row r="603" spans="1:19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</row>
    <row r="604" spans="1:19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</row>
    <row r="605" spans="1:19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</row>
    <row r="606" spans="1:19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</row>
    <row r="607" spans="1:19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</row>
    <row r="608" spans="1:19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</row>
    <row r="609" spans="1:19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</row>
    <row r="610" spans="1:19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</row>
    <row r="611" spans="1:19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</row>
    <row r="612" spans="1:19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</row>
    <row r="613" spans="1:19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</row>
    <row r="614" spans="1:19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</row>
    <row r="615" spans="1:19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</row>
    <row r="616" spans="1:19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</row>
    <row r="617" spans="1:19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</row>
    <row r="618" spans="1:19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</row>
    <row r="619" spans="1:19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</row>
    <row r="620" spans="1:19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</row>
    <row r="621" spans="1:19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</row>
    <row r="622" spans="1:19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</row>
    <row r="623" spans="1:19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</row>
    <row r="624" spans="1:19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</row>
    <row r="625" spans="1:19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</row>
    <row r="626" spans="1:19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</row>
    <row r="627" spans="1:19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</row>
    <row r="628" spans="1:19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</row>
    <row r="629" spans="1:19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</row>
    <row r="630" spans="1:19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</row>
    <row r="631" spans="1:19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</row>
    <row r="632" spans="1:19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</row>
    <row r="633" spans="1:19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</row>
    <row r="634" spans="1:19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</row>
    <row r="635" spans="1:19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</row>
    <row r="636" spans="1:19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</row>
    <row r="637" spans="1:19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</row>
    <row r="638" spans="1:19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</row>
    <row r="639" spans="1:19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</row>
    <row r="640" spans="1:19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</row>
    <row r="641" spans="1:19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</row>
    <row r="642" spans="1:19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</row>
    <row r="643" spans="1:19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</row>
    <row r="644" spans="1:19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</row>
    <row r="645" spans="1:19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</row>
    <row r="646" spans="1:19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</row>
    <row r="647" spans="1:19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</row>
    <row r="648" spans="1:19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</row>
    <row r="649" spans="1:19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</row>
    <row r="650" spans="1:19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</row>
    <row r="651" spans="1:19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</row>
    <row r="652" spans="1:19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</row>
    <row r="653" spans="1:19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</row>
    <row r="654" spans="1:19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</row>
    <row r="655" spans="1:19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</row>
    <row r="656" spans="1:19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</row>
    <row r="657" spans="1:19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</row>
    <row r="658" spans="1:19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</row>
    <row r="659" spans="1:19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</row>
    <row r="660" spans="1:19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</row>
    <row r="661" spans="1:19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</row>
    <row r="662" spans="1:19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</row>
    <row r="663" spans="1:19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</row>
    <row r="664" spans="1:19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</row>
    <row r="665" spans="1:19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</row>
    <row r="666" spans="1:19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</row>
    <row r="667" spans="1:19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</row>
    <row r="668" spans="1:19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</row>
    <row r="669" spans="1:19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</row>
    <row r="670" spans="1:19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</row>
    <row r="671" spans="1:19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</row>
    <row r="672" spans="1:19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</row>
    <row r="673" spans="1:19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</row>
    <row r="674" spans="1:19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</row>
    <row r="675" spans="1:19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</row>
    <row r="676" spans="1:19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</row>
    <row r="677" spans="1:19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</row>
    <row r="678" spans="1:19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</row>
    <row r="679" spans="1:19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</row>
    <row r="680" spans="1:19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</row>
    <row r="681" spans="1:19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</row>
    <row r="682" spans="1:19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</row>
    <row r="683" spans="1:19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</row>
    <row r="684" spans="1:19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</row>
    <row r="685" spans="1:19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</row>
    <row r="686" spans="1:19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</row>
    <row r="687" spans="1:19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</row>
    <row r="688" spans="1:19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</row>
    <row r="689" spans="1:19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</row>
    <row r="690" spans="1:19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</row>
    <row r="691" spans="1:19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</row>
    <row r="692" spans="1:19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</row>
    <row r="693" spans="1:19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</row>
    <row r="694" spans="1:19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</row>
    <row r="695" spans="1:19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</row>
    <row r="696" spans="1:19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</row>
    <row r="697" spans="1:19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</row>
    <row r="698" spans="1:19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</row>
    <row r="699" spans="1:19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</row>
    <row r="700" spans="1:19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</row>
    <row r="701" spans="1:19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</row>
    <row r="702" spans="1:19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</row>
    <row r="703" spans="1:19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</row>
    <row r="704" spans="1:19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</row>
    <row r="705" spans="1:19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</row>
    <row r="706" spans="1:19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</row>
    <row r="707" spans="1:19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</row>
    <row r="708" spans="1:19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</row>
    <row r="709" spans="1:19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</row>
    <row r="710" spans="1:19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</row>
    <row r="711" spans="1:19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</row>
    <row r="712" spans="1:19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</row>
    <row r="713" spans="1:19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</row>
    <row r="714" spans="1:19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</row>
    <row r="715" spans="1:19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</row>
    <row r="716" spans="1:19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</row>
    <row r="717" spans="1:19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</row>
    <row r="718" spans="1:19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</row>
    <row r="719" spans="1:19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</row>
    <row r="720" spans="1:19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</row>
    <row r="721" spans="1:19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</row>
    <row r="722" spans="1:19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</row>
    <row r="723" spans="1:19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</row>
    <row r="724" spans="1:19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</row>
    <row r="725" spans="1:19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</row>
    <row r="726" spans="1:19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</row>
    <row r="727" spans="1:19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</row>
    <row r="728" spans="1:19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</row>
    <row r="729" spans="1:19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</row>
    <row r="730" spans="1:19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</row>
    <row r="731" spans="1:19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</row>
    <row r="732" spans="1:19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</row>
    <row r="733" spans="1:19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</row>
    <row r="734" spans="1:19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</row>
    <row r="735" spans="1:19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</row>
    <row r="736" spans="1:19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</row>
    <row r="737" spans="1:19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</row>
    <row r="738" spans="1:19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</row>
    <row r="739" spans="1:19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</row>
    <row r="740" spans="1:19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</row>
    <row r="741" spans="1:19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</row>
    <row r="742" spans="1:19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</row>
    <row r="743" spans="1:19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</row>
    <row r="744" spans="1:19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</row>
    <row r="745" spans="1:19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</row>
    <row r="746" spans="1:19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</row>
    <row r="747" spans="1:19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</row>
    <row r="748" spans="1:19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</row>
    <row r="749" spans="1:19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</row>
    <row r="750" spans="1:19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</row>
    <row r="751" spans="1:19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</row>
    <row r="752" spans="1:19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</row>
    <row r="753" spans="1:19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</row>
    <row r="754" spans="1:19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</row>
    <row r="755" spans="1:19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</row>
    <row r="756" spans="1:19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</row>
    <row r="757" spans="1:19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</row>
    <row r="758" spans="1:19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</row>
    <row r="759" spans="1:19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</row>
    <row r="760" spans="1:19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</row>
    <row r="761" spans="1:19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</row>
    <row r="762" spans="1:19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</row>
    <row r="763" spans="1:19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</row>
    <row r="764" spans="1:19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</row>
    <row r="765" spans="1:19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</row>
    <row r="766" spans="1:19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</row>
    <row r="767" spans="1:19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</row>
    <row r="768" spans="1:19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</row>
    <row r="769" spans="1:19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</row>
    <row r="770" spans="1:19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</row>
    <row r="771" spans="1:19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</row>
    <row r="772" spans="1:19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</row>
    <row r="773" spans="1:19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</row>
    <row r="774" spans="1:19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</row>
    <row r="775" spans="1:19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</row>
    <row r="776" spans="1:19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</row>
    <row r="777" spans="1:19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</row>
    <row r="778" spans="1:19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</row>
    <row r="779" spans="1:19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</row>
    <row r="780" spans="1:19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</row>
    <row r="781" spans="1:19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</row>
    <row r="782" spans="1:19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</row>
    <row r="783" spans="1:19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</row>
    <row r="784" spans="1:19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</row>
    <row r="785" spans="1:19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</row>
    <row r="786" spans="1:19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</row>
    <row r="787" spans="1:19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</row>
    <row r="788" spans="1:19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</row>
    <row r="789" spans="1:19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</row>
    <row r="790" spans="1:19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</row>
    <row r="791" spans="1:19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</row>
    <row r="792" spans="1:19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</row>
    <row r="793" spans="1:19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</row>
    <row r="794" spans="1:19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 spans="1:19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</row>
    <row r="796" spans="1:19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</row>
    <row r="797" spans="1:19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</row>
    <row r="798" spans="1:19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</row>
    <row r="799" spans="1:19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</row>
    <row r="800" spans="1:19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</row>
    <row r="801" spans="1:19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</row>
    <row r="802" spans="1:19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</row>
    <row r="803" spans="1:19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</row>
    <row r="804" spans="1:19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</row>
    <row r="805" spans="1:19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</row>
    <row r="806" spans="1:19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</row>
    <row r="807" spans="1:19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</row>
    <row r="808" spans="1:19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</row>
    <row r="809" spans="1:19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</row>
    <row r="810" spans="1:19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</row>
    <row r="811" spans="1:19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</row>
    <row r="812" spans="1:19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</row>
    <row r="813" spans="1:19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</row>
    <row r="814" spans="1:19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</row>
    <row r="815" spans="1:19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</row>
    <row r="816" spans="1:19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</row>
    <row r="817" spans="1:19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</row>
    <row r="818" spans="1:19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</row>
    <row r="819" spans="1:19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</row>
    <row r="820" spans="1:19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</row>
    <row r="821" spans="1:19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</row>
    <row r="822" spans="1:19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</row>
    <row r="823" spans="1:19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</row>
    <row r="824" spans="1:19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</row>
    <row r="825" spans="1:19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</row>
    <row r="826" spans="1:19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</row>
    <row r="827" spans="1:19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</row>
    <row r="828" spans="1:19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</row>
    <row r="829" spans="1:19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</row>
    <row r="830" spans="1:19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</row>
    <row r="831" spans="1:19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</row>
    <row r="832" spans="1:19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</row>
    <row r="833" spans="1:19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</row>
    <row r="834" spans="1:19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</row>
    <row r="835" spans="1:19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</row>
    <row r="836" spans="1:19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</row>
    <row r="837" spans="1:19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</row>
    <row r="838" spans="1:19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</row>
    <row r="839" spans="1:19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</row>
    <row r="840" spans="1:19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</row>
    <row r="841" spans="1:19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</row>
    <row r="842" spans="1:19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</row>
    <row r="843" spans="1:19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</row>
    <row r="844" spans="1:19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</row>
    <row r="845" spans="1:19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</row>
    <row r="846" spans="1:19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</row>
    <row r="847" spans="1:19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</row>
    <row r="848" spans="1:19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</row>
    <row r="849" spans="1:19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</row>
    <row r="850" spans="1:19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</row>
    <row r="851" spans="1:19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</row>
    <row r="852" spans="1:19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</row>
    <row r="853" spans="1:19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</row>
    <row r="854" spans="1:19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</row>
    <row r="855" spans="1:19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 spans="1:19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</row>
    <row r="857" spans="1:19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</row>
    <row r="858" spans="1:19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</row>
    <row r="859" spans="1:19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</row>
    <row r="860" spans="1:19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</row>
    <row r="861" spans="1:19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</row>
    <row r="862" spans="1:19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</row>
    <row r="863" spans="1:19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</row>
    <row r="864" spans="1:19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</row>
    <row r="865" spans="1:19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</row>
    <row r="866" spans="1:19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</row>
    <row r="867" spans="1:19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</row>
    <row r="868" spans="1:19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</row>
    <row r="869" spans="1:19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</row>
    <row r="870" spans="1:19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</row>
    <row r="871" spans="1:19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</row>
    <row r="872" spans="1:19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</row>
    <row r="873" spans="1:19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</row>
    <row r="874" spans="1:19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</row>
    <row r="875" spans="1:19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</row>
    <row r="876" spans="1:19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</row>
    <row r="877" spans="1:19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</row>
    <row r="878" spans="1:19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</row>
    <row r="879" spans="1:19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</row>
    <row r="880" spans="1:19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</row>
    <row r="881" spans="1:19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</row>
    <row r="882" spans="1:19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</row>
    <row r="883" spans="1:19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</row>
    <row r="884" spans="1:19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</row>
    <row r="885" spans="1:19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</row>
    <row r="886" spans="1:19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</row>
    <row r="887" spans="1:19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</row>
    <row r="888" spans="1:19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</row>
    <row r="889" spans="1:19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</row>
    <row r="890" spans="1:19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</row>
    <row r="891" spans="1:19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</row>
    <row r="892" spans="1:19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</row>
    <row r="893" spans="1:19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</row>
    <row r="894" spans="1:19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</row>
    <row r="895" spans="1:19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</row>
    <row r="896" spans="1:19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</row>
    <row r="897" spans="1:19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</row>
    <row r="898" spans="1:19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</row>
    <row r="899" spans="1:19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</row>
    <row r="900" spans="1:19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</row>
    <row r="901" spans="1:19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</row>
    <row r="902" spans="1:19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</row>
    <row r="903" spans="1:19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</row>
    <row r="904" spans="1:19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</row>
    <row r="905" spans="1:19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</row>
    <row r="906" spans="1:19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</row>
    <row r="907" spans="1:19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</row>
    <row r="908" spans="1:19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</row>
    <row r="909" spans="1:19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</row>
    <row r="910" spans="1:19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</row>
    <row r="911" spans="1:19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</row>
    <row r="912" spans="1:19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</row>
    <row r="913" spans="1:19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</row>
    <row r="914" spans="1:19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</row>
    <row r="915" spans="1:19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</row>
    <row r="916" spans="1:19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 spans="1:19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</row>
    <row r="918" spans="1:19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</row>
    <row r="919" spans="1:19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</row>
    <row r="920" spans="1:19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</row>
    <row r="921" spans="1:19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</row>
    <row r="922" spans="1:19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</row>
    <row r="923" spans="1:19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</row>
    <row r="924" spans="1:19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</row>
    <row r="925" spans="1:19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</row>
    <row r="926" spans="1:19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</row>
    <row r="927" spans="1:19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</row>
    <row r="928" spans="1:19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</row>
    <row r="929" spans="1:19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</row>
    <row r="930" spans="1:19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</row>
    <row r="931" spans="1:19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</row>
    <row r="932" spans="1:19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</row>
    <row r="933" spans="1:19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</row>
    <row r="934" spans="1:19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</row>
    <row r="935" spans="1:19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</row>
    <row r="936" spans="1:19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</row>
    <row r="937" spans="1:19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</row>
    <row r="938" spans="1:19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</row>
    <row r="939" spans="1:19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</row>
    <row r="940" spans="1:19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</row>
    <row r="941" spans="1:19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</row>
    <row r="942" spans="1:19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</row>
    <row r="943" spans="1:19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</row>
    <row r="944" spans="1:19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</row>
    <row r="945" spans="1:19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</row>
    <row r="946" spans="1:19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</row>
    <row r="947" spans="1:19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</row>
    <row r="948" spans="1:19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</row>
    <row r="949" spans="1:19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</row>
    <row r="950" spans="1:19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</row>
    <row r="951" spans="1:19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</row>
    <row r="952" spans="1:19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</row>
    <row r="953" spans="1:19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</row>
    <row r="954" spans="1:19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</row>
    <row r="955" spans="1:19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</row>
    <row r="956" spans="1:19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</row>
    <row r="957" spans="1:19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</row>
    <row r="958" spans="1:19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</row>
    <row r="959" spans="1:19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</row>
    <row r="960" spans="1:19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</row>
    <row r="961" spans="1:19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</row>
    <row r="962" spans="1:19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</row>
    <row r="963" spans="1:19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</row>
    <row r="964" spans="1:19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</row>
    <row r="965" spans="1:19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</row>
    <row r="966" spans="1:19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</row>
    <row r="967" spans="1:19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</row>
    <row r="968" spans="1:19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</row>
    <row r="969" spans="1:19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</row>
    <row r="970" spans="1:19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</row>
    <row r="971" spans="1:19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</row>
    <row r="972" spans="1:19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</row>
    <row r="973" spans="1:19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</row>
    <row r="974" spans="1:19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</row>
    <row r="975" spans="1:19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</row>
    <row r="976" spans="1:19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</row>
    <row r="977" spans="1:19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 spans="1:19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</row>
    <row r="979" spans="1:19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</row>
  </sheetData>
  <phoneticPr fontId="71" type="noConversion"/>
  <hyperlinks>
    <hyperlink ref="A1" location="销售信息管控平台!A1" display="返回目录"/>
  </hyperlinks>
  <pageMargins left="0.7" right="0.7" top="0.75" bottom="0.75" header="0.3" footer="0.3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O7" sqref="O7"/>
    </sheetView>
  </sheetViews>
  <sheetFormatPr defaultRowHeight="14.4" x14ac:dyDescent="0.25"/>
  <cols>
    <col min="1" max="1" width="13.21875" customWidth="1"/>
    <col min="2" max="2" width="9.77734375" customWidth="1"/>
    <col min="3" max="3" width="6.77734375" customWidth="1"/>
    <col min="4" max="4" width="12.21875" hidden="1" customWidth="1"/>
    <col min="5" max="5" width="14.33203125" customWidth="1"/>
    <col min="6" max="6" width="5.44140625" customWidth="1"/>
    <col min="7" max="7" width="16.33203125" hidden="1" customWidth="1"/>
    <col min="8" max="8" width="7.77734375" customWidth="1"/>
    <col min="9" max="9" width="10.77734375" style="8" customWidth="1"/>
    <col min="10" max="10" width="12" style="8" bestFit="1" customWidth="1"/>
    <col min="11" max="11" width="7" style="439" customWidth="1"/>
    <col min="12" max="12" width="7.33203125" style="439" bestFit="1" customWidth="1"/>
  </cols>
  <sheetData>
    <row r="1" spans="1:12" ht="15.6" x14ac:dyDescent="0.25">
      <c r="A1" s="424" t="s">
        <v>16</v>
      </c>
    </row>
    <row r="2" spans="1:12" ht="21" customHeight="1" x14ac:dyDescent="0.25">
      <c r="A2" s="427" t="s">
        <v>4047</v>
      </c>
      <c r="B2" s="426"/>
      <c r="C2" s="426"/>
      <c r="D2" s="426"/>
      <c r="E2" s="426"/>
    </row>
    <row r="3" spans="1:12" hidden="1" x14ac:dyDescent="0.25">
      <c r="A3" s="437" t="s">
        <v>17</v>
      </c>
      <c r="B3" s="439"/>
      <c r="C3" s="439"/>
      <c r="D3" s="439"/>
      <c r="E3" s="439"/>
      <c r="F3" s="439"/>
      <c r="G3" s="439"/>
      <c r="H3" s="439"/>
      <c r="I3" s="439"/>
      <c r="J3" s="439"/>
    </row>
    <row r="4" spans="1:12" x14ac:dyDescent="0.25">
      <c r="A4" s="422" t="s">
        <v>20</v>
      </c>
      <c r="B4" s="422" t="s">
        <v>21</v>
      </c>
      <c r="C4" s="422" t="s">
        <v>53</v>
      </c>
      <c r="D4" s="422" t="s">
        <v>23</v>
      </c>
      <c r="E4" s="422" t="s">
        <v>24</v>
      </c>
      <c r="F4" s="422" t="s">
        <v>25</v>
      </c>
      <c r="G4" s="422" t="s">
        <v>56</v>
      </c>
      <c r="H4" s="422" t="s">
        <v>26</v>
      </c>
      <c r="I4" s="422" t="s">
        <v>27</v>
      </c>
      <c r="J4" s="422" t="s">
        <v>28</v>
      </c>
      <c r="K4" s="422" t="s">
        <v>55</v>
      </c>
      <c r="L4" t="s">
        <v>30</v>
      </c>
    </row>
    <row r="5" spans="1:12" x14ac:dyDescent="0.25">
      <c r="A5" t="s">
        <v>110</v>
      </c>
      <c r="B5" t="s">
        <v>33</v>
      </c>
      <c r="C5" t="s">
        <v>31</v>
      </c>
      <c r="D5" t="s">
        <v>35</v>
      </c>
      <c r="E5" t="s">
        <v>94</v>
      </c>
      <c r="F5" t="s">
        <v>37</v>
      </c>
      <c r="G5">
        <v>28.5</v>
      </c>
      <c r="H5" t="s">
        <v>31</v>
      </c>
      <c r="I5" s="403">
        <v>43156</v>
      </c>
      <c r="J5" s="403">
        <v>43158</v>
      </c>
      <c r="K5">
        <v>750</v>
      </c>
      <c r="L5" s="449">
        <v>28.5</v>
      </c>
    </row>
    <row r="6" spans="1:12" x14ac:dyDescent="0.25">
      <c r="A6" t="s">
        <v>110</v>
      </c>
      <c r="B6" t="s">
        <v>33</v>
      </c>
      <c r="C6" t="s">
        <v>31</v>
      </c>
      <c r="D6" t="s">
        <v>63</v>
      </c>
      <c r="E6" t="s">
        <v>96</v>
      </c>
      <c r="F6" t="s">
        <v>37</v>
      </c>
      <c r="G6">
        <v>2</v>
      </c>
      <c r="H6" t="s">
        <v>31</v>
      </c>
      <c r="I6" s="403">
        <v>43156</v>
      </c>
      <c r="J6" s="403">
        <v>43158</v>
      </c>
      <c r="K6">
        <v>1000</v>
      </c>
      <c r="L6" s="449">
        <v>2</v>
      </c>
    </row>
    <row r="7" spans="1:12" ht="15.75" customHeight="1" x14ac:dyDescent="0.25">
      <c r="A7" s="226" t="s">
        <v>246</v>
      </c>
      <c r="B7" t="s">
        <v>33</v>
      </c>
      <c r="C7" t="s">
        <v>31</v>
      </c>
      <c r="D7" t="s">
        <v>35</v>
      </c>
      <c r="E7" t="s">
        <v>94</v>
      </c>
      <c r="F7" t="s">
        <v>37</v>
      </c>
      <c r="G7">
        <v>23.25</v>
      </c>
      <c r="H7" t="s">
        <v>31</v>
      </c>
      <c r="I7" s="403">
        <v>43156</v>
      </c>
      <c r="J7" s="403">
        <v>43157</v>
      </c>
      <c r="K7">
        <v>750</v>
      </c>
      <c r="L7" s="449">
        <v>23.25</v>
      </c>
    </row>
    <row r="8" spans="1:12" x14ac:dyDescent="0.25">
      <c r="A8" s="226" t="s">
        <v>246</v>
      </c>
      <c r="B8" t="s">
        <v>33</v>
      </c>
      <c r="C8" t="s">
        <v>31</v>
      </c>
      <c r="D8" s="226" t="s">
        <v>63</v>
      </c>
      <c r="E8" t="s">
        <v>96</v>
      </c>
      <c r="F8" t="s">
        <v>37</v>
      </c>
      <c r="G8">
        <v>7.5</v>
      </c>
      <c r="H8" t="s">
        <v>31</v>
      </c>
      <c r="I8" s="403">
        <v>43156</v>
      </c>
      <c r="J8" s="403">
        <v>43157</v>
      </c>
      <c r="K8">
        <v>750</v>
      </c>
      <c r="L8" s="449">
        <v>7.5</v>
      </c>
    </row>
    <row r="9" spans="1:12" x14ac:dyDescent="0.25">
      <c r="A9" s="226" t="s">
        <v>246</v>
      </c>
      <c r="B9" t="s">
        <v>33</v>
      </c>
      <c r="C9" t="s">
        <v>31</v>
      </c>
      <c r="D9" s="226" t="s">
        <v>63</v>
      </c>
      <c r="E9" t="s">
        <v>3890</v>
      </c>
      <c r="F9" t="s">
        <v>239</v>
      </c>
      <c r="G9">
        <v>0.15</v>
      </c>
      <c r="H9" t="s">
        <v>31</v>
      </c>
      <c r="I9" s="403">
        <v>43156</v>
      </c>
      <c r="J9" s="403">
        <v>43157</v>
      </c>
      <c r="K9">
        <v>25</v>
      </c>
      <c r="L9" s="449">
        <v>0.15</v>
      </c>
    </row>
    <row r="10" spans="1:12" x14ac:dyDescent="0.25">
      <c r="A10" s="226" t="s">
        <v>246</v>
      </c>
      <c r="B10" t="s">
        <v>33</v>
      </c>
      <c r="C10" t="s">
        <v>31</v>
      </c>
      <c r="D10" s="226" t="s">
        <v>63</v>
      </c>
      <c r="E10" t="s">
        <v>3890</v>
      </c>
      <c r="F10" t="s">
        <v>239</v>
      </c>
      <c r="G10">
        <v>0.2</v>
      </c>
      <c r="H10" t="s">
        <v>31</v>
      </c>
      <c r="I10" s="403">
        <v>43156</v>
      </c>
      <c r="J10" s="403">
        <v>43157</v>
      </c>
      <c r="K10">
        <v>25</v>
      </c>
      <c r="L10" s="449">
        <v>0.2</v>
      </c>
    </row>
    <row r="11" spans="1:12" x14ac:dyDescent="0.25">
      <c r="A11" s="226" t="s">
        <v>316</v>
      </c>
      <c r="B11" t="s">
        <v>33</v>
      </c>
      <c r="C11" t="s">
        <v>31</v>
      </c>
      <c r="D11" t="s">
        <v>35</v>
      </c>
      <c r="E11" t="s">
        <v>94</v>
      </c>
      <c r="F11" t="s">
        <v>37</v>
      </c>
      <c r="G11">
        <v>30</v>
      </c>
      <c r="H11" t="s">
        <v>31</v>
      </c>
      <c r="I11" s="403">
        <v>43156</v>
      </c>
      <c r="J11" s="403">
        <v>43158</v>
      </c>
      <c r="K11">
        <v>750</v>
      </c>
      <c r="L11" s="449">
        <v>30</v>
      </c>
    </row>
    <row r="12" spans="1:12" x14ac:dyDescent="0.25">
      <c r="A12" s="226" t="s">
        <v>412</v>
      </c>
      <c r="B12" t="s">
        <v>33</v>
      </c>
      <c r="C12" t="s">
        <v>31</v>
      </c>
      <c r="D12" s="226" t="s">
        <v>35</v>
      </c>
      <c r="E12" s="226" t="s">
        <v>94</v>
      </c>
      <c r="F12" t="s">
        <v>37</v>
      </c>
      <c r="G12">
        <v>27</v>
      </c>
      <c r="H12" t="s">
        <v>31</v>
      </c>
      <c r="I12" s="403">
        <v>43156</v>
      </c>
      <c r="J12" s="403">
        <v>43159</v>
      </c>
      <c r="K12">
        <v>750</v>
      </c>
      <c r="L12" s="449">
        <v>27</v>
      </c>
    </row>
    <row r="13" spans="1:12" x14ac:dyDescent="0.25">
      <c r="A13" s="226" t="s">
        <v>412</v>
      </c>
      <c r="B13" t="s">
        <v>33</v>
      </c>
      <c r="C13" t="s">
        <v>31</v>
      </c>
      <c r="D13" t="s">
        <v>63</v>
      </c>
      <c r="E13" t="s">
        <v>96</v>
      </c>
      <c r="F13" t="s">
        <v>37</v>
      </c>
      <c r="G13">
        <v>6</v>
      </c>
      <c r="H13" t="s">
        <v>414</v>
      </c>
      <c r="I13" s="403">
        <v>43156</v>
      </c>
      <c r="J13" s="403">
        <v>43159</v>
      </c>
      <c r="K13">
        <v>750</v>
      </c>
      <c r="L13" s="449">
        <v>6</v>
      </c>
    </row>
    <row r="14" spans="1:12" x14ac:dyDescent="0.25">
      <c r="A14" t="s">
        <v>464</v>
      </c>
      <c r="B14" t="s">
        <v>105</v>
      </c>
      <c r="C14" t="s">
        <v>31</v>
      </c>
      <c r="D14" t="s">
        <v>35</v>
      </c>
      <c r="E14" t="s">
        <v>94</v>
      </c>
      <c r="F14" t="s">
        <v>37</v>
      </c>
      <c r="G14">
        <v>31.5</v>
      </c>
      <c r="H14" t="s">
        <v>31</v>
      </c>
      <c r="I14" s="403">
        <v>43156</v>
      </c>
      <c r="J14" s="403">
        <v>43156</v>
      </c>
      <c r="K14">
        <v>900</v>
      </c>
      <c r="L14" s="449">
        <v>31.5</v>
      </c>
    </row>
    <row r="15" spans="1:12" x14ac:dyDescent="0.25">
      <c r="A15" t="s">
        <v>51</v>
      </c>
      <c r="I15"/>
      <c r="J15"/>
      <c r="K15"/>
      <c r="L15" s="449">
        <v>156.1</v>
      </c>
    </row>
    <row r="16" spans="1:12" x14ac:dyDescent="0.25">
      <c r="K16"/>
      <c r="L16"/>
    </row>
    <row r="17" spans="11:12" x14ac:dyDescent="0.25">
      <c r="K17"/>
      <c r="L17"/>
    </row>
    <row r="18" spans="11:12" x14ac:dyDescent="0.25">
      <c r="K18"/>
      <c r="L18"/>
    </row>
  </sheetData>
  <phoneticPr fontId="71" type="noConversion"/>
  <hyperlinks>
    <hyperlink ref="A1" location="销售信息管控平台!A1" display="返回首页"/>
  </hyperlinks>
  <pageMargins left="0.7" right="0.7" top="0.75" bottom="0.75" header="0.3" footer="0.3"/>
  <pageSetup paperSize="9" orientation="portrait" horizontalDpi="0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6"/>
  <sheetViews>
    <sheetView zoomScale="80" zoomScaleNormal="80" workbookViewId="0">
      <pane xSplit="1" ySplit="4" topLeftCell="B17" activePane="bottomRight" state="frozen"/>
      <selection pane="topRight" activeCell="B1" sqref="B1"/>
      <selection pane="bottomLeft" activeCell="A5" sqref="A5"/>
      <selection pane="bottomRight" activeCell="Z76" sqref="Z76:AD76"/>
    </sheetView>
  </sheetViews>
  <sheetFormatPr defaultRowHeight="14.4" x14ac:dyDescent="0.25"/>
  <cols>
    <col min="1" max="1" width="18.109375" bestFit="1" customWidth="1"/>
    <col min="2" max="2" width="8.21875" bestFit="1" customWidth="1"/>
    <col min="3" max="35" width="14.44140625" bestFit="1" customWidth="1"/>
    <col min="36" max="36" width="14.109375" bestFit="1" customWidth="1"/>
  </cols>
  <sheetData>
    <row r="1" spans="1:35" ht="15.6" x14ac:dyDescent="0.25">
      <c r="A1" s="424" t="s">
        <v>16</v>
      </c>
    </row>
    <row r="3" spans="1:35" x14ac:dyDescent="0.25">
      <c r="A3" s="422" t="s">
        <v>2619</v>
      </c>
      <c r="C3" s="422" t="s">
        <v>572</v>
      </c>
    </row>
    <row r="4" spans="1:35" x14ac:dyDescent="0.25">
      <c r="A4" s="422" t="s">
        <v>20</v>
      </c>
      <c r="B4" s="422" t="s">
        <v>29</v>
      </c>
      <c r="C4" s="407">
        <v>0</v>
      </c>
      <c r="D4" s="403">
        <v>61</v>
      </c>
      <c r="E4" s="403">
        <v>91</v>
      </c>
      <c r="F4" s="403">
        <v>121</v>
      </c>
      <c r="G4" s="403">
        <v>42976</v>
      </c>
      <c r="H4" s="403">
        <v>43006</v>
      </c>
      <c r="I4" s="403">
        <v>43037</v>
      </c>
      <c r="J4" s="403">
        <v>43040</v>
      </c>
      <c r="K4" s="403">
        <v>43068</v>
      </c>
      <c r="L4" s="403">
        <v>43070</v>
      </c>
      <c r="M4" s="403">
        <v>43098</v>
      </c>
      <c r="N4" s="403">
        <v>43099</v>
      </c>
      <c r="O4" s="403">
        <v>43101</v>
      </c>
      <c r="P4" s="403">
        <v>43117</v>
      </c>
      <c r="Q4" s="403">
        <v>43119</v>
      </c>
      <c r="R4" s="403">
        <v>43123</v>
      </c>
      <c r="S4" s="403">
        <v>43125</v>
      </c>
      <c r="T4" s="403">
        <v>43129</v>
      </c>
      <c r="U4" s="403">
        <v>43130</v>
      </c>
      <c r="V4" s="403">
        <v>43131</v>
      </c>
      <c r="W4" s="403">
        <v>43132</v>
      </c>
      <c r="X4" s="403">
        <v>43134</v>
      </c>
      <c r="Y4" s="403">
        <v>43159</v>
      </c>
      <c r="Z4" s="403">
        <v>43160</v>
      </c>
      <c r="AA4" s="403">
        <v>43161</v>
      </c>
      <c r="AB4" s="403">
        <v>43162</v>
      </c>
      <c r="AC4" s="403">
        <v>43189</v>
      </c>
      <c r="AD4" s="403">
        <v>43190</v>
      </c>
      <c r="AE4" s="403">
        <v>43191</v>
      </c>
      <c r="AF4" s="403">
        <v>43219</v>
      </c>
      <c r="AG4" s="403">
        <v>43221</v>
      </c>
      <c r="AH4" s="403">
        <v>43249</v>
      </c>
      <c r="AI4" t="s">
        <v>51</v>
      </c>
    </row>
    <row r="5" spans="1:35" x14ac:dyDescent="0.25">
      <c r="A5" t="s">
        <v>57</v>
      </c>
      <c r="B5" t="s">
        <v>50</v>
      </c>
      <c r="C5" s="404"/>
      <c r="D5" s="404"/>
      <c r="E5" s="404"/>
      <c r="F5" s="404"/>
      <c r="G5" s="404"/>
      <c r="H5" s="404"/>
      <c r="I5" s="404"/>
      <c r="J5" s="404"/>
      <c r="K5" s="404"/>
      <c r="L5" s="404"/>
      <c r="M5" s="404"/>
      <c r="N5" s="404">
        <v>100000</v>
      </c>
      <c r="O5" s="404"/>
      <c r="P5" s="404"/>
      <c r="Q5" s="404"/>
      <c r="R5" s="404"/>
      <c r="S5" s="404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>
        <v>100000</v>
      </c>
    </row>
    <row r="6" spans="1:35" x14ac:dyDescent="0.25">
      <c r="A6" t="s">
        <v>59</v>
      </c>
      <c r="B6" t="s">
        <v>50</v>
      </c>
      <c r="C6" s="404"/>
      <c r="D6" s="404"/>
      <c r="E6" s="404"/>
      <c r="F6" s="404"/>
      <c r="G6" s="404"/>
      <c r="H6" s="404"/>
      <c r="I6" s="404"/>
      <c r="J6" s="404"/>
      <c r="K6" s="404"/>
      <c r="L6" s="404"/>
      <c r="M6" s="404"/>
      <c r="N6" s="404"/>
      <c r="O6" s="404"/>
      <c r="P6" s="404"/>
      <c r="Q6" s="404"/>
      <c r="R6" s="404"/>
      <c r="S6" s="404"/>
      <c r="T6" s="404"/>
      <c r="U6" s="404"/>
      <c r="V6" s="404">
        <v>0</v>
      </c>
      <c r="W6" s="404"/>
      <c r="X6" s="404"/>
      <c r="Y6" s="404"/>
      <c r="Z6" s="404"/>
      <c r="AA6" s="404"/>
      <c r="AB6" s="404"/>
      <c r="AC6" s="404"/>
      <c r="AD6" s="404"/>
      <c r="AE6" s="404"/>
      <c r="AF6" s="404"/>
      <c r="AG6" s="404"/>
      <c r="AH6" s="404"/>
      <c r="AI6" s="404">
        <v>0</v>
      </c>
    </row>
    <row r="7" spans="1:35" x14ac:dyDescent="0.25">
      <c r="A7" t="s">
        <v>66</v>
      </c>
      <c r="B7" t="s">
        <v>70</v>
      </c>
      <c r="C7" s="404"/>
      <c r="D7" s="404">
        <v>2670</v>
      </c>
      <c r="E7" s="404"/>
      <c r="F7" s="404"/>
      <c r="G7" s="404"/>
      <c r="H7" s="404"/>
      <c r="I7" s="404"/>
      <c r="J7" s="404"/>
      <c r="K7" s="404"/>
      <c r="L7" s="404"/>
      <c r="M7" s="404"/>
      <c r="N7" s="404">
        <v>0</v>
      </c>
      <c r="O7" s="404"/>
      <c r="P7" s="404"/>
      <c r="Q7" s="404"/>
      <c r="R7" s="404"/>
      <c r="S7" s="404"/>
      <c r="T7" s="404"/>
      <c r="U7" s="404">
        <v>89468.419999999925</v>
      </c>
      <c r="V7" s="404"/>
      <c r="W7" s="404"/>
      <c r="X7" s="404"/>
      <c r="Y7" s="404"/>
      <c r="Z7" s="404"/>
      <c r="AA7" s="404">
        <v>1114245</v>
      </c>
      <c r="AB7" s="404"/>
      <c r="AC7" s="404"/>
      <c r="AD7" s="404"/>
      <c r="AE7" s="404"/>
      <c r="AF7" s="404"/>
      <c r="AG7" s="404"/>
      <c r="AH7" s="404"/>
      <c r="AI7" s="404">
        <v>1206383.42</v>
      </c>
    </row>
    <row r="8" spans="1:35" x14ac:dyDescent="0.25">
      <c r="A8" t="s">
        <v>74</v>
      </c>
      <c r="B8" t="s">
        <v>70</v>
      </c>
      <c r="C8" s="404">
        <v>2625</v>
      </c>
      <c r="D8" s="404"/>
      <c r="E8" s="404">
        <v>353.4</v>
      </c>
      <c r="F8" s="404"/>
      <c r="G8" s="404"/>
      <c r="H8" s="404"/>
      <c r="I8" s="404"/>
      <c r="J8" s="404"/>
      <c r="K8" s="404"/>
      <c r="L8" s="404"/>
      <c r="M8" s="404"/>
      <c r="N8" s="404"/>
      <c r="O8" s="404">
        <v>1860</v>
      </c>
      <c r="P8" s="404"/>
      <c r="Q8" s="404"/>
      <c r="R8" s="404"/>
      <c r="S8" s="404"/>
      <c r="T8" s="404"/>
      <c r="U8" s="404"/>
      <c r="V8" s="404"/>
      <c r="W8" s="404"/>
      <c r="X8" s="404"/>
      <c r="Y8" s="404"/>
      <c r="Z8" s="404"/>
      <c r="AA8" s="404"/>
      <c r="AB8" s="404"/>
      <c r="AC8" s="404"/>
      <c r="AD8" s="404"/>
      <c r="AE8" s="404">
        <v>91200</v>
      </c>
      <c r="AF8" s="404"/>
      <c r="AG8" s="404"/>
      <c r="AH8" s="404"/>
      <c r="AI8" s="404">
        <v>96038.399999999994</v>
      </c>
    </row>
    <row r="9" spans="1:35" x14ac:dyDescent="0.25">
      <c r="A9" t="s">
        <v>81</v>
      </c>
      <c r="B9" t="s">
        <v>70</v>
      </c>
      <c r="C9" s="404"/>
      <c r="D9" s="404"/>
      <c r="E9" s="404"/>
      <c r="F9" s="404"/>
      <c r="G9" s="404"/>
      <c r="H9" s="404"/>
      <c r="I9" s="404"/>
      <c r="J9" s="404">
        <v>211237</v>
      </c>
      <c r="K9" s="404"/>
      <c r="L9" s="404"/>
      <c r="M9" s="404"/>
      <c r="N9" s="404"/>
      <c r="O9" s="404"/>
      <c r="P9" s="404"/>
      <c r="Q9" s="404"/>
      <c r="R9" s="404"/>
      <c r="S9" s="404"/>
      <c r="T9" s="404"/>
      <c r="U9" s="404"/>
      <c r="V9" s="404"/>
      <c r="W9" s="404"/>
      <c r="X9" s="404">
        <v>0</v>
      </c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>
        <v>211237</v>
      </c>
    </row>
    <row r="10" spans="1:35" x14ac:dyDescent="0.25">
      <c r="A10" t="s">
        <v>83</v>
      </c>
      <c r="B10" t="s">
        <v>86</v>
      </c>
      <c r="C10" s="404"/>
      <c r="D10" s="404"/>
      <c r="E10" s="404"/>
      <c r="F10" s="404"/>
      <c r="G10" s="404"/>
      <c r="H10" s="404"/>
      <c r="I10" s="404"/>
      <c r="J10" s="404"/>
      <c r="K10" s="404"/>
      <c r="L10" s="404"/>
      <c r="M10" s="404"/>
      <c r="N10" s="404"/>
      <c r="O10" s="404"/>
      <c r="P10" s="404"/>
      <c r="Q10" s="404"/>
      <c r="R10" s="404"/>
      <c r="S10" s="404"/>
      <c r="T10" s="404"/>
      <c r="U10" s="404"/>
      <c r="V10" s="404"/>
      <c r="W10" s="404"/>
      <c r="X10" s="404"/>
      <c r="Y10" s="404"/>
      <c r="Z10" s="404"/>
      <c r="AA10" s="404">
        <v>66000</v>
      </c>
      <c r="AB10" s="404"/>
      <c r="AC10" s="404"/>
      <c r="AD10" s="404"/>
      <c r="AE10" s="404"/>
      <c r="AF10" s="404"/>
      <c r="AG10" s="404"/>
      <c r="AH10" s="404"/>
      <c r="AI10" s="404">
        <v>66000</v>
      </c>
    </row>
    <row r="11" spans="1:35" x14ac:dyDescent="0.25">
      <c r="A11" t="s">
        <v>88</v>
      </c>
      <c r="B11" t="s">
        <v>70</v>
      </c>
      <c r="C11" s="404"/>
      <c r="D11" s="404"/>
      <c r="E11" s="404"/>
      <c r="F11" s="404"/>
      <c r="G11" s="404"/>
      <c r="H11" s="404"/>
      <c r="I11" s="404"/>
      <c r="J11" s="404"/>
      <c r="K11" s="404"/>
      <c r="L11" s="404"/>
      <c r="M11" s="404"/>
      <c r="N11" s="404">
        <v>600000</v>
      </c>
      <c r="O11" s="404"/>
      <c r="P11" s="404"/>
      <c r="Q11" s="404"/>
      <c r="R11" s="404"/>
      <c r="S11" s="404"/>
      <c r="T11" s="404"/>
      <c r="U11" s="404"/>
      <c r="V11" s="404"/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>
        <v>600000</v>
      </c>
    </row>
    <row r="12" spans="1:35" x14ac:dyDescent="0.25">
      <c r="A12" t="s">
        <v>90</v>
      </c>
      <c r="B12" t="s">
        <v>50</v>
      </c>
      <c r="C12" s="404"/>
      <c r="D12" s="404">
        <v>1164792.5</v>
      </c>
      <c r="E12" s="404"/>
      <c r="F12" s="404"/>
      <c r="G12" s="404"/>
      <c r="H12" s="404"/>
      <c r="I12" s="404"/>
      <c r="J12" s="404"/>
      <c r="K12" s="404"/>
      <c r="L12" s="404"/>
      <c r="M12" s="404"/>
      <c r="N12" s="404">
        <v>574762.5</v>
      </c>
      <c r="O12" s="404"/>
      <c r="P12" s="404"/>
      <c r="Q12" s="404"/>
      <c r="R12" s="404"/>
      <c r="S12" s="404"/>
      <c r="T12" s="404"/>
      <c r="U12" s="404">
        <v>2056700</v>
      </c>
      <c r="V12" s="404"/>
      <c r="W12" s="404"/>
      <c r="X12" s="404"/>
      <c r="Y12" s="404"/>
      <c r="Z12" s="404"/>
      <c r="AA12" s="404">
        <v>2275035</v>
      </c>
      <c r="AB12" s="404"/>
      <c r="AC12" s="404"/>
      <c r="AD12" s="404"/>
      <c r="AE12" s="404"/>
      <c r="AF12" s="404"/>
      <c r="AG12" s="404"/>
      <c r="AH12" s="404"/>
      <c r="AI12" s="404">
        <v>6071290</v>
      </c>
    </row>
    <row r="13" spans="1:35" x14ac:dyDescent="0.25">
      <c r="A13" t="s">
        <v>103</v>
      </c>
      <c r="B13" t="s">
        <v>106</v>
      </c>
      <c r="C13" s="404"/>
      <c r="D13" s="404"/>
      <c r="E13" s="404"/>
      <c r="F13" s="404"/>
      <c r="G13" s="404"/>
      <c r="H13" s="404"/>
      <c r="I13" s="404"/>
      <c r="J13" s="404"/>
      <c r="K13" s="404"/>
      <c r="L13" s="404"/>
      <c r="M13" s="404"/>
      <c r="N13" s="404">
        <v>582510</v>
      </c>
      <c r="O13" s="404"/>
      <c r="P13" s="404"/>
      <c r="Q13" s="404"/>
      <c r="R13" s="404"/>
      <c r="S13" s="404"/>
      <c r="T13" s="404"/>
      <c r="U13" s="404">
        <v>299565</v>
      </c>
      <c r="V13" s="404"/>
      <c r="W13" s="404"/>
      <c r="X13" s="404"/>
      <c r="Y13" s="404"/>
      <c r="Z13" s="404"/>
      <c r="AA13" s="404">
        <v>599130</v>
      </c>
      <c r="AB13" s="404"/>
      <c r="AC13" s="404"/>
      <c r="AD13" s="404"/>
      <c r="AE13" s="404"/>
      <c r="AF13" s="404"/>
      <c r="AG13" s="404"/>
      <c r="AH13" s="404"/>
      <c r="AI13" s="404">
        <v>1481205</v>
      </c>
    </row>
    <row r="14" spans="1:35" x14ac:dyDescent="0.25">
      <c r="A14" t="s">
        <v>108</v>
      </c>
      <c r="B14" t="s">
        <v>38</v>
      </c>
      <c r="C14" s="404"/>
      <c r="D14" s="404"/>
      <c r="E14" s="404"/>
      <c r="F14" s="404"/>
      <c r="G14" s="404"/>
      <c r="H14" s="404"/>
      <c r="I14" s="404"/>
      <c r="J14" s="404"/>
      <c r="K14" s="404"/>
      <c r="L14" s="404"/>
      <c r="M14" s="404"/>
      <c r="N14" s="404">
        <v>654000</v>
      </c>
      <c r="O14" s="404"/>
      <c r="P14" s="404"/>
      <c r="Q14" s="404"/>
      <c r="R14" s="404"/>
      <c r="S14" s="404"/>
      <c r="T14" s="404"/>
      <c r="U14" s="404"/>
      <c r="V14" s="404"/>
      <c r="W14" s="404"/>
      <c r="X14" s="404"/>
      <c r="Y14" s="404"/>
      <c r="Z14" s="404"/>
      <c r="AA14" s="404"/>
      <c r="AB14" s="404"/>
      <c r="AC14" s="404"/>
      <c r="AD14" s="404"/>
      <c r="AE14" s="404"/>
      <c r="AF14" s="404"/>
      <c r="AG14" s="404"/>
      <c r="AH14" s="404"/>
      <c r="AI14" s="404">
        <v>654000</v>
      </c>
    </row>
    <row r="15" spans="1:35" x14ac:dyDescent="0.25">
      <c r="A15" t="s">
        <v>110</v>
      </c>
      <c r="B15" t="s">
        <v>106</v>
      </c>
      <c r="C15" s="404"/>
      <c r="D15" s="404">
        <v>0</v>
      </c>
      <c r="E15" s="404"/>
      <c r="F15" s="404"/>
      <c r="G15" s="404"/>
      <c r="H15" s="404"/>
      <c r="I15" s="404"/>
      <c r="J15" s="404"/>
      <c r="K15" s="404"/>
      <c r="L15" s="404"/>
      <c r="M15" s="404"/>
      <c r="N15" s="404">
        <v>0</v>
      </c>
      <c r="O15" s="404"/>
      <c r="P15" s="404"/>
      <c r="Q15" s="404"/>
      <c r="R15" s="404"/>
      <c r="S15" s="404"/>
      <c r="T15" s="404"/>
      <c r="U15" s="404">
        <v>550050</v>
      </c>
      <c r="V15" s="404"/>
      <c r="W15" s="404"/>
      <c r="X15" s="404"/>
      <c r="Y15" s="404"/>
      <c r="Z15" s="404"/>
      <c r="AA15" s="404">
        <v>561000</v>
      </c>
      <c r="AB15" s="404"/>
      <c r="AC15" s="404"/>
      <c r="AD15" s="404"/>
      <c r="AE15" s="404"/>
      <c r="AF15" s="404"/>
      <c r="AG15" s="404"/>
      <c r="AH15" s="404"/>
      <c r="AI15" s="404">
        <v>1111050</v>
      </c>
    </row>
    <row r="16" spans="1:35" x14ac:dyDescent="0.25">
      <c r="A16" t="s">
        <v>42</v>
      </c>
      <c r="B16" t="s">
        <v>38</v>
      </c>
      <c r="C16" s="404"/>
      <c r="D16" s="404">
        <v>0</v>
      </c>
      <c r="E16" s="404"/>
      <c r="F16" s="404"/>
      <c r="G16" s="404"/>
      <c r="H16" s="404"/>
      <c r="I16" s="404"/>
      <c r="J16" s="404"/>
      <c r="K16" s="404"/>
      <c r="L16" s="404"/>
      <c r="M16" s="404"/>
      <c r="N16" s="404"/>
      <c r="O16" s="404"/>
      <c r="P16" s="404"/>
      <c r="Q16" s="404"/>
      <c r="R16" s="404"/>
      <c r="S16" s="404"/>
      <c r="T16" s="404"/>
      <c r="U16" s="404">
        <v>0</v>
      </c>
      <c r="V16" s="404"/>
      <c r="W16" s="404"/>
      <c r="X16" s="404"/>
      <c r="Y16" s="404"/>
      <c r="Z16" s="404"/>
      <c r="AA16" s="404">
        <v>1964400</v>
      </c>
      <c r="AB16" s="404"/>
      <c r="AC16" s="404">
        <v>2035100</v>
      </c>
      <c r="AD16" s="404"/>
      <c r="AE16" s="404"/>
      <c r="AF16" s="404"/>
      <c r="AG16" s="404"/>
      <c r="AH16" s="404"/>
      <c r="AI16" s="404">
        <v>3999500</v>
      </c>
    </row>
    <row r="17" spans="1:35" x14ac:dyDescent="0.25">
      <c r="A17" t="s">
        <v>120</v>
      </c>
      <c r="B17" t="s">
        <v>38</v>
      </c>
      <c r="C17" s="404"/>
      <c r="D17" s="404">
        <v>2831129</v>
      </c>
      <c r="E17" s="404"/>
      <c r="F17" s="404"/>
      <c r="G17" s="404"/>
      <c r="H17" s="404"/>
      <c r="I17" s="404"/>
      <c r="J17" s="404"/>
      <c r="K17" s="404"/>
      <c r="L17" s="404"/>
      <c r="M17" s="404"/>
      <c r="N17" s="404"/>
      <c r="O17" s="404"/>
      <c r="P17" s="404"/>
      <c r="Q17" s="404"/>
      <c r="R17" s="404"/>
      <c r="S17" s="404"/>
      <c r="T17" s="404"/>
      <c r="U17" s="404">
        <v>0</v>
      </c>
      <c r="V17" s="404"/>
      <c r="W17" s="404"/>
      <c r="X17" s="404"/>
      <c r="Y17" s="404"/>
      <c r="Z17" s="404"/>
      <c r="AA17" s="404">
        <v>1106205</v>
      </c>
      <c r="AB17" s="404"/>
      <c r="AC17" s="404"/>
      <c r="AD17" s="404"/>
      <c r="AE17" s="404"/>
      <c r="AF17" s="404"/>
      <c r="AG17" s="404">
        <v>70030</v>
      </c>
      <c r="AH17" s="404"/>
      <c r="AI17" s="404">
        <v>4007364</v>
      </c>
    </row>
    <row r="18" spans="1:35" x14ac:dyDescent="0.25">
      <c r="A18" t="s">
        <v>136</v>
      </c>
      <c r="B18" t="s">
        <v>38</v>
      </c>
      <c r="C18" s="404"/>
      <c r="D18" s="404"/>
      <c r="E18" s="404"/>
      <c r="F18" s="404"/>
      <c r="G18" s="404"/>
      <c r="H18" s="404"/>
      <c r="I18" s="404"/>
      <c r="J18" s="404">
        <v>-666.09</v>
      </c>
      <c r="K18" s="404"/>
      <c r="L18" s="404"/>
      <c r="M18" s="404"/>
      <c r="N18" s="404"/>
      <c r="O18" s="404"/>
      <c r="P18" s="404"/>
      <c r="Q18" s="404"/>
      <c r="R18" s="404"/>
      <c r="S18" s="404"/>
      <c r="T18" s="404"/>
      <c r="U18" s="404"/>
      <c r="V18" s="404"/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>
        <v>-666.09</v>
      </c>
    </row>
    <row r="19" spans="1:35" x14ac:dyDescent="0.25">
      <c r="A19" t="s">
        <v>138</v>
      </c>
      <c r="B19" t="s">
        <v>38</v>
      </c>
      <c r="C19" s="404"/>
      <c r="D19" s="404">
        <v>0</v>
      </c>
      <c r="E19" s="404"/>
      <c r="F19" s="404"/>
      <c r="G19" s="404"/>
      <c r="H19" s="404"/>
      <c r="I19" s="404"/>
      <c r="J19" s="404"/>
      <c r="K19" s="404"/>
      <c r="L19" s="404"/>
      <c r="M19" s="404"/>
      <c r="N19" s="404"/>
      <c r="O19" s="404"/>
      <c r="P19" s="404"/>
      <c r="Q19" s="404"/>
      <c r="R19" s="404"/>
      <c r="S19" s="404"/>
      <c r="T19" s="404"/>
      <c r="U19" s="404">
        <v>-923179.86</v>
      </c>
      <c r="V19" s="404"/>
      <c r="W19" s="404"/>
      <c r="X19" s="404"/>
      <c r="Y19" s="404"/>
      <c r="Z19" s="404"/>
      <c r="AA19" s="404">
        <v>902317.5</v>
      </c>
      <c r="AB19" s="404"/>
      <c r="AC19" s="404">
        <v>301725</v>
      </c>
      <c r="AD19" s="404"/>
      <c r="AE19" s="404"/>
      <c r="AF19" s="404"/>
      <c r="AG19" s="404"/>
      <c r="AH19" s="404"/>
      <c r="AI19" s="404">
        <v>280862.64</v>
      </c>
    </row>
    <row r="20" spans="1:35" x14ac:dyDescent="0.25">
      <c r="A20" t="s">
        <v>160</v>
      </c>
      <c r="B20" t="s">
        <v>50</v>
      </c>
      <c r="C20" s="404"/>
      <c r="D20" s="404"/>
      <c r="E20" s="404"/>
      <c r="F20" s="404"/>
      <c r="G20" s="404"/>
      <c r="H20" s="404"/>
      <c r="I20" s="404"/>
      <c r="J20" s="404"/>
      <c r="K20" s="404"/>
      <c r="L20" s="404"/>
      <c r="M20" s="404"/>
      <c r="N20" s="404"/>
      <c r="O20" s="404"/>
      <c r="P20" s="404"/>
      <c r="Q20" s="404"/>
      <c r="R20" s="404"/>
      <c r="S20" s="404"/>
      <c r="T20" s="404"/>
      <c r="U20" s="404"/>
      <c r="V20" s="404"/>
      <c r="W20" s="404"/>
      <c r="X20" s="404"/>
      <c r="Y20" s="404"/>
      <c r="Z20" s="404">
        <v>38000</v>
      </c>
      <c r="AA20" s="404"/>
      <c r="AB20" s="404"/>
      <c r="AC20" s="404"/>
      <c r="AD20" s="404"/>
      <c r="AE20" s="404"/>
      <c r="AF20" s="404"/>
      <c r="AG20" s="404"/>
      <c r="AH20" s="404"/>
      <c r="AI20" s="404">
        <v>38000</v>
      </c>
    </row>
    <row r="21" spans="1:35" x14ac:dyDescent="0.25">
      <c r="A21" t="s">
        <v>162</v>
      </c>
      <c r="B21" t="s">
        <v>50</v>
      </c>
      <c r="C21" s="404"/>
      <c r="D21" s="404"/>
      <c r="E21" s="404"/>
      <c r="F21" s="404"/>
      <c r="G21" s="404"/>
      <c r="H21" s="404"/>
      <c r="I21" s="404"/>
      <c r="J21" s="404"/>
      <c r="K21" s="404"/>
      <c r="L21" s="404"/>
      <c r="M21" s="404"/>
      <c r="N21" s="404"/>
      <c r="O21" s="404"/>
      <c r="P21" s="404"/>
      <c r="Q21" s="404"/>
      <c r="R21" s="404"/>
      <c r="S21" s="404">
        <v>0</v>
      </c>
      <c r="T21" s="404"/>
      <c r="U21" s="404"/>
      <c r="V21" s="404"/>
      <c r="W21" s="404"/>
      <c r="X21" s="404"/>
      <c r="Y21" s="404"/>
      <c r="Z21" s="404"/>
      <c r="AA21" s="404"/>
      <c r="AB21" s="404"/>
      <c r="AC21" s="404"/>
      <c r="AD21" s="404"/>
      <c r="AE21" s="404"/>
      <c r="AF21" s="404"/>
      <c r="AG21" s="404"/>
      <c r="AH21" s="404"/>
      <c r="AI21" s="404">
        <v>0</v>
      </c>
    </row>
    <row r="22" spans="1:35" x14ac:dyDescent="0.25">
      <c r="A22" t="s">
        <v>169</v>
      </c>
      <c r="B22" t="s">
        <v>86</v>
      </c>
      <c r="C22" s="404"/>
      <c r="D22" s="404"/>
      <c r="E22" s="404">
        <v>103550</v>
      </c>
      <c r="F22" s="404"/>
      <c r="G22" s="404"/>
      <c r="H22" s="404"/>
      <c r="I22" s="404"/>
      <c r="J22" s="404"/>
      <c r="K22" s="404"/>
      <c r="L22" s="404"/>
      <c r="M22" s="404"/>
      <c r="N22" s="404"/>
      <c r="O22" s="404"/>
      <c r="P22" s="404"/>
      <c r="Q22" s="404"/>
      <c r="R22" s="404"/>
      <c r="S22" s="404"/>
      <c r="T22" s="404">
        <v>83150</v>
      </c>
      <c r="U22" s="404"/>
      <c r="V22" s="404"/>
      <c r="W22" s="404"/>
      <c r="X22" s="404"/>
      <c r="Y22" s="404"/>
      <c r="Z22" s="404">
        <v>9800</v>
      </c>
      <c r="AA22" s="404"/>
      <c r="AB22" s="404"/>
      <c r="AC22" s="404"/>
      <c r="AD22" s="404"/>
      <c r="AE22" s="404"/>
      <c r="AF22" s="404"/>
      <c r="AG22" s="404"/>
      <c r="AH22" s="404"/>
      <c r="AI22" s="404">
        <v>196500</v>
      </c>
    </row>
    <row r="23" spans="1:35" x14ac:dyDescent="0.25">
      <c r="A23" t="s">
        <v>172</v>
      </c>
      <c r="B23" t="s">
        <v>106</v>
      </c>
      <c r="C23" s="404"/>
      <c r="D23" s="404">
        <v>1754912.5</v>
      </c>
      <c r="E23" s="404"/>
      <c r="F23" s="404"/>
      <c r="G23" s="404"/>
      <c r="H23" s="404"/>
      <c r="I23" s="404"/>
      <c r="J23" s="404"/>
      <c r="K23" s="404"/>
      <c r="L23" s="404"/>
      <c r="M23" s="404"/>
      <c r="N23" s="404"/>
      <c r="O23" s="404"/>
      <c r="P23" s="404"/>
      <c r="Q23" s="404"/>
      <c r="R23" s="404"/>
      <c r="S23" s="404"/>
      <c r="T23" s="404"/>
      <c r="U23" s="404">
        <v>0</v>
      </c>
      <c r="V23" s="404"/>
      <c r="W23" s="404"/>
      <c r="X23" s="404"/>
      <c r="Y23" s="404"/>
      <c r="Z23" s="404"/>
      <c r="AA23" s="404">
        <v>468148.29000000004</v>
      </c>
      <c r="AB23" s="404"/>
      <c r="AC23" s="404">
        <v>3264767.5</v>
      </c>
      <c r="AD23" s="404"/>
      <c r="AE23" s="404"/>
      <c r="AF23" s="404"/>
      <c r="AG23" s="404"/>
      <c r="AH23" s="404"/>
      <c r="AI23" s="404">
        <v>5487828.29</v>
      </c>
    </row>
    <row r="24" spans="1:35" x14ac:dyDescent="0.25">
      <c r="A24" t="s">
        <v>189</v>
      </c>
      <c r="B24" t="s">
        <v>86</v>
      </c>
      <c r="C24" s="404"/>
      <c r="D24" s="404">
        <v>0</v>
      </c>
      <c r="E24" s="404"/>
      <c r="F24" s="404"/>
      <c r="G24" s="404"/>
      <c r="H24" s="404"/>
      <c r="I24" s="404"/>
      <c r="J24" s="404"/>
      <c r="K24" s="404"/>
      <c r="L24" s="404"/>
      <c r="M24" s="404"/>
      <c r="N24" s="404"/>
      <c r="O24" s="404"/>
      <c r="P24" s="404"/>
      <c r="Q24" s="404"/>
      <c r="R24" s="404"/>
      <c r="S24" s="404"/>
      <c r="T24" s="404"/>
      <c r="U24" s="404">
        <v>23474.69</v>
      </c>
      <c r="V24" s="404"/>
      <c r="W24" s="404"/>
      <c r="X24" s="404"/>
      <c r="Y24" s="404"/>
      <c r="Z24" s="404"/>
      <c r="AA24" s="404"/>
      <c r="AB24" s="404"/>
      <c r="AC24" s="404">
        <v>23850</v>
      </c>
      <c r="AD24" s="404"/>
      <c r="AE24" s="404"/>
      <c r="AF24" s="404"/>
      <c r="AG24" s="404"/>
      <c r="AH24" s="404"/>
      <c r="AI24" s="404">
        <v>47324.69</v>
      </c>
    </row>
    <row r="25" spans="1:35" x14ac:dyDescent="0.25">
      <c r="A25" t="s">
        <v>192</v>
      </c>
      <c r="B25" t="s">
        <v>86</v>
      </c>
      <c r="C25" s="404"/>
      <c r="D25" s="404"/>
      <c r="E25" s="404"/>
      <c r="F25" s="404"/>
      <c r="G25" s="404"/>
      <c r="H25" s="404"/>
      <c r="I25" s="404"/>
      <c r="J25" s="404"/>
      <c r="K25" s="404"/>
      <c r="L25" s="404"/>
      <c r="M25" s="404"/>
      <c r="N25" s="404"/>
      <c r="O25" s="404"/>
      <c r="P25" s="404">
        <v>0</v>
      </c>
      <c r="Q25" s="404"/>
      <c r="R25" s="404"/>
      <c r="S25" s="404"/>
      <c r="T25" s="404"/>
      <c r="U25" s="404"/>
      <c r="V25" s="404"/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>
        <v>0</v>
      </c>
    </row>
    <row r="26" spans="1:35" x14ac:dyDescent="0.25">
      <c r="A26" t="s">
        <v>195</v>
      </c>
      <c r="B26" t="s">
        <v>86</v>
      </c>
      <c r="C26" s="404"/>
      <c r="D26" s="404"/>
      <c r="E26" s="404">
        <v>0</v>
      </c>
      <c r="F26" s="404"/>
      <c r="G26" s="404"/>
      <c r="H26" s="404"/>
      <c r="I26" s="404"/>
      <c r="J26" s="404"/>
      <c r="K26" s="404"/>
      <c r="L26" s="404"/>
      <c r="M26" s="404"/>
      <c r="N26" s="404"/>
      <c r="O26" s="404"/>
      <c r="P26" s="404"/>
      <c r="Q26" s="404"/>
      <c r="R26" s="404"/>
      <c r="S26" s="404"/>
      <c r="T26" s="404"/>
      <c r="U26" s="404"/>
      <c r="V26" s="404"/>
      <c r="W26" s="404"/>
      <c r="X26" s="404"/>
      <c r="Y26" s="404"/>
      <c r="Z26" s="404"/>
      <c r="AA26" s="404"/>
      <c r="AB26" s="404"/>
      <c r="AC26" s="404"/>
      <c r="AD26" s="404"/>
      <c r="AE26" s="404">
        <v>10000</v>
      </c>
      <c r="AF26" s="404">
        <v>125000</v>
      </c>
      <c r="AG26" s="404"/>
      <c r="AH26" s="404"/>
      <c r="AI26" s="404">
        <v>135000</v>
      </c>
    </row>
    <row r="27" spans="1:35" x14ac:dyDescent="0.25">
      <c r="A27" t="s">
        <v>198</v>
      </c>
      <c r="B27" t="s">
        <v>86</v>
      </c>
      <c r="C27" s="404"/>
      <c r="D27" s="404"/>
      <c r="E27" s="404"/>
      <c r="F27" s="404"/>
      <c r="G27" s="404"/>
      <c r="H27" s="404"/>
      <c r="I27" s="404"/>
      <c r="J27" s="404"/>
      <c r="K27" s="404"/>
      <c r="L27" s="404"/>
      <c r="M27" s="404"/>
      <c r="N27" s="404"/>
      <c r="O27" s="404"/>
      <c r="P27" s="404"/>
      <c r="Q27" s="404"/>
      <c r="R27" s="404"/>
      <c r="S27" s="404"/>
      <c r="T27" s="404">
        <v>0</v>
      </c>
      <c r="U27" s="404"/>
      <c r="V27" s="404"/>
      <c r="W27" s="404"/>
      <c r="X27" s="404"/>
      <c r="Y27" s="404"/>
      <c r="Z27" s="404">
        <v>676015</v>
      </c>
      <c r="AA27" s="404"/>
      <c r="AB27" s="404"/>
      <c r="AC27" s="404"/>
      <c r="AD27" s="404"/>
      <c r="AE27" s="404">
        <v>71400</v>
      </c>
      <c r="AF27" s="404"/>
      <c r="AG27" s="404"/>
      <c r="AH27" s="404"/>
      <c r="AI27" s="404">
        <v>747415</v>
      </c>
    </row>
    <row r="28" spans="1:35" x14ac:dyDescent="0.25">
      <c r="A28" t="s">
        <v>202</v>
      </c>
      <c r="B28" t="s">
        <v>86</v>
      </c>
      <c r="C28" s="404"/>
      <c r="D28" s="404"/>
      <c r="E28" s="404"/>
      <c r="F28" s="404"/>
      <c r="G28" s="404"/>
      <c r="H28" s="404"/>
      <c r="I28" s="404"/>
      <c r="J28" s="404"/>
      <c r="K28" s="404"/>
      <c r="L28" s="404"/>
      <c r="M28" s="404"/>
      <c r="N28" s="404">
        <v>15412.16</v>
      </c>
      <c r="O28" s="404"/>
      <c r="P28" s="404"/>
      <c r="Q28" s="404"/>
      <c r="R28" s="404"/>
      <c r="S28" s="404"/>
      <c r="T28" s="404"/>
      <c r="U28" s="404"/>
      <c r="V28" s="404"/>
      <c r="W28" s="404"/>
      <c r="X28" s="404"/>
      <c r="Y28" s="404"/>
      <c r="Z28" s="404"/>
      <c r="AA28" s="404">
        <v>6600.0000000000009</v>
      </c>
      <c r="AB28" s="404"/>
      <c r="AC28" s="404">
        <v>18000</v>
      </c>
      <c r="AD28" s="404"/>
      <c r="AE28" s="404"/>
      <c r="AF28" s="404"/>
      <c r="AG28" s="404"/>
      <c r="AH28" s="404"/>
      <c r="AI28" s="404">
        <v>40012.160000000003</v>
      </c>
    </row>
    <row r="29" spans="1:35" x14ac:dyDescent="0.25">
      <c r="A29" t="s">
        <v>207</v>
      </c>
      <c r="B29" t="s">
        <v>86</v>
      </c>
      <c r="C29" s="404"/>
      <c r="D29" s="404">
        <v>6000</v>
      </c>
      <c r="E29" s="404"/>
      <c r="F29" s="404"/>
      <c r="G29" s="404"/>
      <c r="H29" s="404"/>
      <c r="I29" s="404"/>
      <c r="J29" s="404"/>
      <c r="K29" s="404"/>
      <c r="L29" s="404"/>
      <c r="M29" s="404"/>
      <c r="N29" s="404"/>
      <c r="O29" s="404"/>
      <c r="P29" s="404"/>
      <c r="Q29" s="404"/>
      <c r="R29" s="404"/>
      <c r="S29" s="404"/>
      <c r="T29" s="404"/>
      <c r="U29" s="404"/>
      <c r="V29" s="404"/>
      <c r="W29" s="404"/>
      <c r="X29" s="404"/>
      <c r="Y29" s="404"/>
      <c r="Z29" s="404"/>
      <c r="AA29" s="404"/>
      <c r="AB29" s="404"/>
      <c r="AC29" s="404"/>
      <c r="AD29" s="404"/>
      <c r="AE29" s="404"/>
      <c r="AF29" s="404"/>
      <c r="AG29" s="404"/>
      <c r="AH29" s="404"/>
      <c r="AI29" s="404">
        <v>6000</v>
      </c>
    </row>
    <row r="30" spans="1:35" x14ac:dyDescent="0.25">
      <c r="A30" t="s">
        <v>567</v>
      </c>
      <c r="B30" t="s">
        <v>86</v>
      </c>
      <c r="C30" s="404">
        <v>12000</v>
      </c>
      <c r="D30" s="404"/>
      <c r="E30" s="404"/>
      <c r="F30" s="404"/>
      <c r="G30" s="404"/>
      <c r="H30" s="404"/>
      <c r="I30" s="404"/>
      <c r="J30" s="404"/>
      <c r="K30" s="404"/>
      <c r="L30" s="404"/>
      <c r="M30" s="404"/>
      <c r="N30" s="404"/>
      <c r="O30" s="404"/>
      <c r="P30" s="404"/>
      <c r="Q30" s="404"/>
      <c r="R30" s="404"/>
      <c r="S30" s="404"/>
      <c r="T30" s="404"/>
      <c r="U30" s="404"/>
      <c r="V30" s="404"/>
      <c r="W30" s="404"/>
      <c r="X30" s="404"/>
      <c r="Y30" s="404"/>
      <c r="Z30" s="404"/>
      <c r="AA30" s="404"/>
      <c r="AB30" s="404"/>
      <c r="AC30" s="404"/>
      <c r="AD30" s="404"/>
      <c r="AE30" s="404"/>
      <c r="AF30" s="404"/>
      <c r="AG30" s="404"/>
      <c r="AH30" s="404"/>
      <c r="AI30" s="404">
        <v>12000</v>
      </c>
    </row>
    <row r="31" spans="1:35" x14ac:dyDescent="0.25">
      <c r="A31" t="s">
        <v>210</v>
      </c>
      <c r="B31" t="s">
        <v>50</v>
      </c>
      <c r="C31" s="404"/>
      <c r="D31" s="404"/>
      <c r="E31" s="404"/>
      <c r="F31" s="404"/>
      <c r="G31" s="404"/>
      <c r="H31" s="404"/>
      <c r="I31" s="404"/>
      <c r="J31" s="404"/>
      <c r="K31" s="404"/>
      <c r="L31" s="404"/>
      <c r="M31" s="404"/>
      <c r="N31" s="404"/>
      <c r="O31" s="404"/>
      <c r="P31" s="404"/>
      <c r="Q31" s="404"/>
      <c r="R31" s="404"/>
      <c r="S31" s="404"/>
      <c r="T31" s="404"/>
      <c r="U31" s="404">
        <v>3900</v>
      </c>
      <c r="V31" s="404"/>
      <c r="W31" s="404"/>
      <c r="X31" s="404"/>
      <c r="Y31" s="404"/>
      <c r="Z31" s="404"/>
      <c r="AA31" s="404">
        <v>112600</v>
      </c>
      <c r="AB31" s="404"/>
      <c r="AC31" s="404">
        <v>1300</v>
      </c>
      <c r="AD31" s="404"/>
      <c r="AE31" s="404"/>
      <c r="AF31" s="404"/>
      <c r="AG31" s="404"/>
      <c r="AH31" s="404"/>
      <c r="AI31" s="404">
        <v>117800</v>
      </c>
    </row>
    <row r="32" spans="1:35" x14ac:dyDescent="0.25">
      <c r="A32" t="s">
        <v>215</v>
      </c>
      <c r="B32" t="s">
        <v>50</v>
      </c>
      <c r="C32" s="404"/>
      <c r="D32" s="404"/>
      <c r="E32" s="404"/>
      <c r="F32" s="404"/>
      <c r="G32" s="404"/>
      <c r="H32" s="404"/>
      <c r="I32" s="404"/>
      <c r="J32" s="404"/>
      <c r="K32" s="404"/>
      <c r="L32" s="404"/>
      <c r="M32" s="404"/>
      <c r="N32" s="404"/>
      <c r="O32" s="404"/>
      <c r="P32" s="404"/>
      <c r="Q32" s="404"/>
      <c r="R32" s="404"/>
      <c r="S32" s="404"/>
      <c r="T32" s="404"/>
      <c r="U32" s="404">
        <v>100000</v>
      </c>
      <c r="V32" s="404"/>
      <c r="W32" s="404"/>
      <c r="X32" s="404"/>
      <c r="Y32" s="404"/>
      <c r="Z32" s="404"/>
      <c r="AA32" s="404">
        <v>0</v>
      </c>
      <c r="AB32" s="404"/>
      <c r="AC32" s="404">
        <v>212130</v>
      </c>
      <c r="AD32" s="404"/>
      <c r="AE32" s="404"/>
      <c r="AF32" s="404"/>
      <c r="AG32" s="404"/>
      <c r="AH32" s="404"/>
      <c r="AI32" s="404">
        <v>312130</v>
      </c>
    </row>
    <row r="33" spans="1:35" x14ac:dyDescent="0.25">
      <c r="A33" t="s">
        <v>228</v>
      </c>
      <c r="B33" t="s">
        <v>50</v>
      </c>
      <c r="C33" s="404"/>
      <c r="D33" s="404"/>
      <c r="E33" s="404">
        <v>315000</v>
      </c>
      <c r="F33" s="404"/>
      <c r="G33" s="404"/>
      <c r="H33" s="404"/>
      <c r="I33" s="404"/>
      <c r="J33" s="404"/>
      <c r="K33" s="404"/>
      <c r="L33" s="404"/>
      <c r="M33" s="404"/>
      <c r="N33" s="404"/>
      <c r="O33" s="404"/>
      <c r="P33" s="404"/>
      <c r="Q33" s="404"/>
      <c r="R33" s="404"/>
      <c r="S33" s="404"/>
      <c r="T33" s="404">
        <v>0</v>
      </c>
      <c r="U33" s="404"/>
      <c r="V33" s="404"/>
      <c r="W33" s="404"/>
      <c r="X33" s="404"/>
      <c r="Y33" s="404"/>
      <c r="Z33" s="404">
        <v>326765.12</v>
      </c>
      <c r="AA33" s="404"/>
      <c r="AB33" s="404"/>
      <c r="AC33" s="404"/>
      <c r="AD33" s="404"/>
      <c r="AE33" s="404">
        <v>121800</v>
      </c>
      <c r="AF33" s="404">
        <v>315000</v>
      </c>
      <c r="AG33" s="404"/>
      <c r="AH33" s="404"/>
      <c r="AI33" s="404">
        <v>1078565.1200000001</v>
      </c>
    </row>
    <row r="34" spans="1:35" x14ac:dyDescent="0.25">
      <c r="A34" t="s">
        <v>234</v>
      </c>
      <c r="B34" t="s">
        <v>50</v>
      </c>
      <c r="C34" s="404"/>
      <c r="D34" s="404">
        <v>279000</v>
      </c>
      <c r="E34" s="404"/>
      <c r="F34" s="404"/>
      <c r="G34" s="404"/>
      <c r="H34" s="404"/>
      <c r="I34" s="404"/>
      <c r="J34" s="404"/>
      <c r="K34" s="404"/>
      <c r="L34" s="404"/>
      <c r="M34" s="404"/>
      <c r="N34" s="404"/>
      <c r="O34" s="404"/>
      <c r="P34" s="404"/>
      <c r="Q34" s="404"/>
      <c r="R34" s="404"/>
      <c r="S34" s="404"/>
      <c r="T34" s="404"/>
      <c r="U34" s="404">
        <v>55887.5</v>
      </c>
      <c r="V34" s="404"/>
      <c r="W34" s="404"/>
      <c r="X34" s="404"/>
      <c r="Y34" s="404"/>
      <c r="Z34" s="404"/>
      <c r="AA34" s="404">
        <v>1286500</v>
      </c>
      <c r="AB34" s="404"/>
      <c r="AC34" s="404">
        <v>1395000</v>
      </c>
      <c r="AD34" s="404"/>
      <c r="AE34" s="404"/>
      <c r="AF34" s="404"/>
      <c r="AG34" s="404"/>
      <c r="AH34" s="404"/>
      <c r="AI34" s="404">
        <v>3016387.5</v>
      </c>
    </row>
    <row r="35" spans="1:35" x14ac:dyDescent="0.25">
      <c r="A35" t="s">
        <v>246</v>
      </c>
      <c r="B35" t="s">
        <v>50</v>
      </c>
      <c r="C35" s="404">
        <v>72000</v>
      </c>
      <c r="D35" s="404"/>
      <c r="E35" s="404"/>
      <c r="F35" s="404"/>
      <c r="G35" s="404"/>
      <c r="H35" s="404"/>
      <c r="I35" s="404"/>
      <c r="J35" s="404">
        <v>0</v>
      </c>
      <c r="K35" s="404"/>
      <c r="L35" s="404">
        <v>630410.33999999985</v>
      </c>
      <c r="M35" s="404"/>
      <c r="N35" s="404"/>
      <c r="O35" s="404"/>
      <c r="P35" s="404"/>
      <c r="Q35" s="404">
        <v>4950</v>
      </c>
      <c r="R35" s="404">
        <v>807000</v>
      </c>
      <c r="S35" s="404"/>
      <c r="T35" s="404"/>
      <c r="U35" s="404"/>
      <c r="V35" s="404"/>
      <c r="W35" s="404">
        <v>1371000</v>
      </c>
      <c r="X35" s="404">
        <v>543000</v>
      </c>
      <c r="Y35" s="404"/>
      <c r="Z35" s="404"/>
      <c r="AA35" s="404">
        <v>1403000</v>
      </c>
      <c r="AB35" s="404"/>
      <c r="AC35" s="404"/>
      <c r="AD35" s="404"/>
      <c r="AE35" s="404"/>
      <c r="AF35" s="404"/>
      <c r="AG35" s="404"/>
      <c r="AH35" s="404"/>
      <c r="AI35" s="404">
        <v>4831360.34</v>
      </c>
    </row>
    <row r="36" spans="1:35" x14ac:dyDescent="0.25">
      <c r="A36" t="s">
        <v>262</v>
      </c>
      <c r="B36" t="s">
        <v>50</v>
      </c>
      <c r="C36" s="404"/>
      <c r="D36" s="404"/>
      <c r="E36" s="404">
        <v>0</v>
      </c>
      <c r="F36" s="404"/>
      <c r="G36" s="404"/>
      <c r="H36" s="404"/>
      <c r="I36" s="404"/>
      <c r="J36" s="404"/>
      <c r="K36" s="404"/>
      <c r="L36" s="404"/>
      <c r="M36" s="404"/>
      <c r="N36" s="404"/>
      <c r="O36" s="404"/>
      <c r="P36" s="404"/>
      <c r="Q36" s="404"/>
      <c r="R36" s="404"/>
      <c r="S36" s="404"/>
      <c r="T36" s="404">
        <v>91570.76999999996</v>
      </c>
      <c r="U36" s="404"/>
      <c r="V36" s="404"/>
      <c r="W36" s="404"/>
      <c r="X36" s="404"/>
      <c r="Y36" s="404"/>
      <c r="Z36" s="404"/>
      <c r="AA36" s="404"/>
      <c r="AB36" s="404"/>
      <c r="AC36" s="404"/>
      <c r="AD36" s="404"/>
      <c r="AE36" s="404">
        <v>21840</v>
      </c>
      <c r="AF36" s="404"/>
      <c r="AG36" s="404"/>
      <c r="AH36" s="404"/>
      <c r="AI36" s="404">
        <v>113410.76999999996</v>
      </c>
    </row>
    <row r="37" spans="1:35" x14ac:dyDescent="0.25">
      <c r="A37" t="s">
        <v>266</v>
      </c>
      <c r="B37" t="s">
        <v>38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>
        <v>316546.5</v>
      </c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4"/>
      <c r="AA37" s="404"/>
      <c r="AB37" s="404"/>
      <c r="AC37" s="404"/>
      <c r="AD37" s="404"/>
      <c r="AE37" s="404"/>
      <c r="AF37" s="404"/>
      <c r="AG37" s="404"/>
      <c r="AH37" s="404"/>
      <c r="AI37" s="404">
        <v>316546.5</v>
      </c>
    </row>
    <row r="38" spans="1:35" x14ac:dyDescent="0.25">
      <c r="A38" t="s">
        <v>268</v>
      </c>
      <c r="B38" t="s">
        <v>38</v>
      </c>
      <c r="C38" s="404"/>
      <c r="D38" s="404"/>
      <c r="E38" s="404"/>
      <c r="F38" s="404"/>
      <c r="G38" s="404"/>
      <c r="H38" s="404"/>
      <c r="I38" s="404"/>
      <c r="J38" s="404"/>
      <c r="K38" s="404"/>
      <c r="L38" s="404"/>
      <c r="M38" s="404"/>
      <c r="N38" s="404"/>
      <c r="O38" s="404"/>
      <c r="P38" s="404"/>
      <c r="Q38" s="404"/>
      <c r="R38" s="404"/>
      <c r="S38" s="404"/>
      <c r="T38" s="404"/>
      <c r="U38" s="404">
        <v>0</v>
      </c>
      <c r="V38" s="404"/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>
        <v>0</v>
      </c>
    </row>
    <row r="39" spans="1:35" x14ac:dyDescent="0.25">
      <c r="A39" t="s">
        <v>270</v>
      </c>
      <c r="B39" t="s">
        <v>70</v>
      </c>
      <c r="C39" s="404"/>
      <c r="D39" s="404"/>
      <c r="E39" s="404"/>
      <c r="F39" s="404">
        <v>-2016</v>
      </c>
      <c r="G39" s="404"/>
      <c r="H39" s="404"/>
      <c r="I39" s="404"/>
      <c r="J39" s="404"/>
      <c r="K39" s="404"/>
      <c r="L39" s="404"/>
      <c r="M39" s="404"/>
      <c r="N39" s="404"/>
      <c r="O39" s="404"/>
      <c r="P39" s="404"/>
      <c r="Q39" s="404"/>
      <c r="R39" s="404"/>
      <c r="S39" s="404"/>
      <c r="T39" s="404"/>
      <c r="U39" s="404"/>
      <c r="V39" s="404"/>
      <c r="W39" s="404"/>
      <c r="X39" s="404"/>
      <c r="Y39" s="404"/>
      <c r="Z39" s="404"/>
      <c r="AA39" s="404"/>
      <c r="AB39" s="404"/>
      <c r="AC39" s="404"/>
      <c r="AD39" s="404">
        <v>0</v>
      </c>
      <c r="AE39" s="404"/>
      <c r="AF39" s="404"/>
      <c r="AG39" s="404">
        <v>933639.16</v>
      </c>
      <c r="AH39" s="404">
        <v>865650</v>
      </c>
      <c r="AI39" s="404">
        <v>1797273.1600000001</v>
      </c>
    </row>
    <row r="40" spans="1:35" x14ac:dyDescent="0.25">
      <c r="A40" t="s">
        <v>275</v>
      </c>
      <c r="B40" t="s">
        <v>50</v>
      </c>
      <c r="C40" s="404"/>
      <c r="D40" s="404">
        <v>3326346.8</v>
      </c>
      <c r="E40" s="404"/>
      <c r="F40" s="404"/>
      <c r="G40" s="404"/>
      <c r="H40" s="404"/>
      <c r="I40" s="404"/>
      <c r="J40" s="404"/>
      <c r="K40" s="404"/>
      <c r="L40" s="404"/>
      <c r="M40" s="404"/>
      <c r="N40" s="404">
        <v>403421.42999999993</v>
      </c>
      <c r="O40" s="404"/>
      <c r="P40" s="404"/>
      <c r="Q40" s="404"/>
      <c r="R40" s="404"/>
      <c r="S40" s="404"/>
      <c r="T40" s="404"/>
      <c r="U40" s="404">
        <v>605750</v>
      </c>
      <c r="V40" s="404"/>
      <c r="W40" s="404"/>
      <c r="X40" s="404"/>
      <c r="Y40" s="404"/>
      <c r="Z40" s="404"/>
      <c r="AA40" s="404">
        <v>4737977</v>
      </c>
      <c r="AB40" s="404"/>
      <c r="AC40" s="404"/>
      <c r="AD40" s="404"/>
      <c r="AE40" s="404"/>
      <c r="AF40" s="404"/>
      <c r="AG40" s="404"/>
      <c r="AH40" s="404"/>
      <c r="AI40" s="404">
        <v>9073495.2300000004</v>
      </c>
    </row>
    <row r="41" spans="1:35" x14ac:dyDescent="0.25">
      <c r="A41" t="s">
        <v>291</v>
      </c>
      <c r="B41" t="s">
        <v>106</v>
      </c>
      <c r="C41" s="404"/>
      <c r="D41" s="404"/>
      <c r="E41" s="404"/>
      <c r="F41" s="404"/>
      <c r="G41" s="404"/>
      <c r="H41" s="404"/>
      <c r="I41" s="404"/>
      <c r="J41" s="404"/>
      <c r="K41" s="404"/>
      <c r="L41" s="404"/>
      <c r="M41" s="404"/>
      <c r="N41" s="404">
        <v>0</v>
      </c>
      <c r="O41" s="404"/>
      <c r="P41" s="404"/>
      <c r="Q41" s="404"/>
      <c r="R41" s="404"/>
      <c r="S41" s="404"/>
      <c r="T41" s="404"/>
      <c r="U41" s="404">
        <v>0</v>
      </c>
      <c r="V41" s="404"/>
      <c r="W41" s="404"/>
      <c r="X41" s="404"/>
      <c r="Y41" s="404"/>
      <c r="Z41" s="404"/>
      <c r="AA41" s="404">
        <v>38133.49</v>
      </c>
      <c r="AB41" s="404"/>
      <c r="AC41" s="404">
        <v>115700</v>
      </c>
      <c r="AD41" s="404"/>
      <c r="AE41" s="404"/>
      <c r="AF41" s="404"/>
      <c r="AG41" s="404"/>
      <c r="AH41" s="404"/>
      <c r="AI41" s="404">
        <v>153833.49</v>
      </c>
    </row>
    <row r="42" spans="1:35" x14ac:dyDescent="0.25">
      <c r="A42" t="s">
        <v>302</v>
      </c>
      <c r="B42" t="s">
        <v>106</v>
      </c>
      <c r="C42" s="404"/>
      <c r="D42" s="404"/>
      <c r="E42" s="404"/>
      <c r="F42" s="404"/>
      <c r="G42" s="404"/>
      <c r="H42" s="404"/>
      <c r="I42" s="404"/>
      <c r="J42" s="404"/>
      <c r="K42" s="404"/>
      <c r="L42" s="404"/>
      <c r="M42" s="404"/>
      <c r="N42" s="404">
        <v>4075</v>
      </c>
      <c r="O42" s="404"/>
      <c r="P42" s="404"/>
      <c r="Q42" s="404"/>
      <c r="R42" s="404"/>
      <c r="S42" s="404"/>
      <c r="T42" s="404"/>
      <c r="U42" s="404">
        <v>31900</v>
      </c>
      <c r="V42" s="404"/>
      <c r="W42" s="404"/>
      <c r="X42" s="404"/>
      <c r="Y42" s="404"/>
      <c r="Z42" s="404"/>
      <c r="AA42" s="404">
        <v>15600</v>
      </c>
      <c r="AB42" s="404"/>
      <c r="AC42" s="404"/>
      <c r="AD42" s="404"/>
      <c r="AE42" s="404"/>
      <c r="AF42" s="404"/>
      <c r="AG42" s="404"/>
      <c r="AH42" s="404"/>
      <c r="AI42" s="404">
        <v>51575</v>
      </c>
    </row>
    <row r="43" spans="1:35" x14ac:dyDescent="0.25">
      <c r="A43" t="s">
        <v>304</v>
      </c>
      <c r="B43" t="s">
        <v>38</v>
      </c>
      <c r="C43" s="404"/>
      <c r="D43" s="404">
        <v>88480</v>
      </c>
      <c r="E43" s="404"/>
      <c r="F43" s="404"/>
      <c r="G43" s="404"/>
      <c r="H43" s="404"/>
      <c r="I43" s="404"/>
      <c r="J43" s="404"/>
      <c r="K43" s="404"/>
      <c r="L43" s="404"/>
      <c r="M43" s="404"/>
      <c r="N43" s="404">
        <v>385637.5</v>
      </c>
      <c r="O43" s="404"/>
      <c r="P43" s="404"/>
      <c r="Q43" s="404"/>
      <c r="R43" s="404"/>
      <c r="S43" s="404"/>
      <c r="T43" s="404"/>
      <c r="U43" s="404">
        <v>15450</v>
      </c>
      <c r="V43" s="404"/>
      <c r="W43" s="404"/>
      <c r="X43" s="404"/>
      <c r="Y43" s="404"/>
      <c r="Z43" s="404"/>
      <c r="AA43" s="404">
        <v>23600</v>
      </c>
      <c r="AB43" s="404"/>
      <c r="AC43" s="404"/>
      <c r="AD43" s="404"/>
      <c r="AE43" s="404"/>
      <c r="AF43" s="404"/>
      <c r="AG43" s="404"/>
      <c r="AH43" s="404"/>
      <c r="AI43" s="404">
        <v>513167.5</v>
      </c>
    </row>
    <row r="44" spans="1:35" x14ac:dyDescent="0.25">
      <c r="A44" t="s">
        <v>309</v>
      </c>
      <c r="B44" t="s">
        <v>106</v>
      </c>
      <c r="C44" s="404"/>
      <c r="D44" s="404">
        <v>0</v>
      </c>
      <c r="E44" s="404"/>
      <c r="F44" s="404"/>
      <c r="G44" s="404"/>
      <c r="H44" s="404"/>
      <c r="I44" s="404"/>
      <c r="J44" s="404"/>
      <c r="K44" s="404"/>
      <c r="L44" s="404"/>
      <c r="M44" s="404"/>
      <c r="N44" s="404"/>
      <c r="O44" s="404"/>
      <c r="P44" s="404"/>
      <c r="Q44" s="404"/>
      <c r="R44" s="404"/>
      <c r="S44" s="404"/>
      <c r="T44" s="404"/>
      <c r="U44" s="404">
        <v>286950</v>
      </c>
      <c r="V44" s="404"/>
      <c r="W44" s="404"/>
      <c r="X44" s="404"/>
      <c r="Y44" s="404"/>
      <c r="Z44" s="404"/>
      <c r="AA44" s="404">
        <v>564480</v>
      </c>
      <c r="AB44" s="404"/>
      <c r="AC44" s="404">
        <v>564480</v>
      </c>
      <c r="AD44" s="404"/>
      <c r="AE44" s="404"/>
      <c r="AF44" s="404"/>
      <c r="AG44" s="404"/>
      <c r="AH44" s="404"/>
      <c r="AI44" s="404">
        <v>1415910</v>
      </c>
    </row>
    <row r="45" spans="1:35" x14ac:dyDescent="0.25">
      <c r="A45" t="s">
        <v>316</v>
      </c>
      <c r="B45" t="s">
        <v>38</v>
      </c>
      <c r="C45" s="404"/>
      <c r="D45" s="404"/>
      <c r="E45" s="404"/>
      <c r="F45" s="404">
        <v>1068910.2</v>
      </c>
      <c r="G45" s="404"/>
      <c r="H45" s="404"/>
      <c r="I45" s="404"/>
      <c r="J45" s="404"/>
      <c r="K45" s="404"/>
      <c r="L45" s="404"/>
      <c r="M45" s="404"/>
      <c r="N45" s="404"/>
      <c r="O45" s="404"/>
      <c r="P45" s="404"/>
      <c r="Q45" s="404"/>
      <c r="R45" s="404"/>
      <c r="S45" s="404"/>
      <c r="T45" s="404"/>
      <c r="U45" s="404"/>
      <c r="V45" s="404"/>
      <c r="W45" s="404"/>
      <c r="X45" s="404"/>
      <c r="Y45" s="404">
        <v>0</v>
      </c>
      <c r="Z45" s="404"/>
      <c r="AA45" s="404"/>
      <c r="AB45" s="404"/>
      <c r="AC45" s="404"/>
      <c r="AD45" s="404">
        <v>-964425</v>
      </c>
      <c r="AE45" s="404"/>
      <c r="AF45" s="404"/>
      <c r="AG45" s="404">
        <v>1895565</v>
      </c>
      <c r="AH45" s="404">
        <v>821697.5</v>
      </c>
      <c r="AI45" s="404">
        <v>2821747.7</v>
      </c>
    </row>
    <row r="46" spans="1:35" x14ac:dyDescent="0.25">
      <c r="A46" t="s">
        <v>327</v>
      </c>
      <c r="B46" t="s">
        <v>50</v>
      </c>
      <c r="C46" s="404"/>
      <c r="D46" s="404">
        <v>553</v>
      </c>
      <c r="E46" s="404"/>
      <c r="F46" s="404"/>
      <c r="G46" s="404"/>
      <c r="H46" s="404"/>
      <c r="I46" s="404"/>
      <c r="J46" s="404"/>
      <c r="K46" s="404"/>
      <c r="L46" s="404"/>
      <c r="M46" s="404"/>
      <c r="N46" s="404">
        <v>0</v>
      </c>
      <c r="O46" s="404"/>
      <c r="P46" s="404"/>
      <c r="Q46" s="404"/>
      <c r="R46" s="404"/>
      <c r="S46" s="404"/>
      <c r="T46" s="404"/>
      <c r="U46" s="404">
        <v>59264.040000000037</v>
      </c>
      <c r="V46" s="404"/>
      <c r="W46" s="404"/>
      <c r="X46" s="404"/>
      <c r="Y46" s="404"/>
      <c r="Z46" s="404"/>
      <c r="AA46" s="404">
        <v>3914100</v>
      </c>
      <c r="AB46" s="404"/>
      <c r="AC46" s="404">
        <v>2410935</v>
      </c>
      <c r="AD46" s="404"/>
      <c r="AE46" s="404"/>
      <c r="AF46" s="404"/>
      <c r="AG46" s="404"/>
      <c r="AH46" s="404"/>
      <c r="AI46" s="404">
        <v>6384852.04</v>
      </c>
    </row>
    <row r="47" spans="1:35" x14ac:dyDescent="0.25">
      <c r="A47" t="s">
        <v>360</v>
      </c>
      <c r="B47" t="s">
        <v>50</v>
      </c>
      <c r="C47" s="404"/>
      <c r="D47" s="404"/>
      <c r="E47" s="404"/>
      <c r="F47" s="404"/>
      <c r="G47" s="404"/>
      <c r="H47" s="404"/>
      <c r="I47" s="404"/>
      <c r="J47" s="404"/>
      <c r="K47" s="404"/>
      <c r="L47" s="404"/>
      <c r="M47" s="404"/>
      <c r="N47" s="404"/>
      <c r="O47" s="404"/>
      <c r="P47" s="404"/>
      <c r="Q47" s="404"/>
      <c r="R47" s="404"/>
      <c r="S47" s="404"/>
      <c r="T47" s="404"/>
      <c r="U47" s="404">
        <v>0</v>
      </c>
      <c r="V47" s="404"/>
      <c r="W47" s="404"/>
      <c r="X47" s="404"/>
      <c r="Y47" s="404"/>
      <c r="Z47" s="404"/>
      <c r="AA47" s="404"/>
      <c r="AB47" s="404"/>
      <c r="AC47" s="404"/>
      <c r="AD47" s="404"/>
      <c r="AE47" s="404"/>
      <c r="AF47" s="404"/>
      <c r="AG47" s="404"/>
      <c r="AH47" s="404"/>
      <c r="AI47" s="404">
        <v>0</v>
      </c>
    </row>
    <row r="48" spans="1:35" x14ac:dyDescent="0.25">
      <c r="A48" t="s">
        <v>362</v>
      </c>
      <c r="B48" t="s">
        <v>38</v>
      </c>
      <c r="C48" s="404"/>
      <c r="D48" s="404"/>
      <c r="E48" s="404"/>
      <c r="F48" s="404"/>
      <c r="G48" s="404"/>
      <c r="H48" s="404"/>
      <c r="I48" s="404"/>
      <c r="J48" s="404"/>
      <c r="K48" s="404"/>
      <c r="L48" s="404"/>
      <c r="M48" s="404"/>
      <c r="N48" s="404"/>
      <c r="O48" s="404"/>
      <c r="P48" s="404"/>
      <c r="Q48" s="404"/>
      <c r="R48" s="404"/>
      <c r="S48" s="404"/>
      <c r="T48" s="404">
        <v>221000</v>
      </c>
      <c r="U48" s="404"/>
      <c r="V48" s="404"/>
      <c r="W48" s="404"/>
      <c r="X48" s="404"/>
      <c r="Y48" s="404"/>
      <c r="Z48" s="404">
        <v>107000</v>
      </c>
      <c r="AA48" s="404"/>
      <c r="AB48" s="404"/>
      <c r="AC48" s="404"/>
      <c r="AD48" s="404"/>
      <c r="AE48" s="404">
        <v>84000</v>
      </c>
      <c r="AF48" s="404"/>
      <c r="AG48" s="404">
        <v>46000</v>
      </c>
      <c r="AH48" s="404"/>
      <c r="AI48" s="404">
        <v>458000</v>
      </c>
    </row>
    <row r="49" spans="1:35" x14ac:dyDescent="0.25">
      <c r="A49" t="s">
        <v>364</v>
      </c>
      <c r="B49" t="s">
        <v>38</v>
      </c>
      <c r="C49" s="404"/>
      <c r="D49" s="404"/>
      <c r="E49" s="404"/>
      <c r="F49" s="404"/>
      <c r="G49" s="404"/>
      <c r="H49" s="404"/>
      <c r="I49" s="404"/>
      <c r="J49" s="404"/>
      <c r="K49" s="404"/>
      <c r="L49" s="404"/>
      <c r="M49" s="404"/>
      <c r="N49" s="404">
        <v>190055.12</v>
      </c>
      <c r="O49" s="404"/>
      <c r="P49" s="404"/>
      <c r="Q49" s="404"/>
      <c r="R49" s="404"/>
      <c r="S49" s="404"/>
      <c r="T49" s="404"/>
      <c r="U49" s="404"/>
      <c r="V49" s="404"/>
      <c r="W49" s="404"/>
      <c r="X49" s="404"/>
      <c r="Y49" s="404"/>
      <c r="Z49" s="404"/>
      <c r="AA49" s="404"/>
      <c r="AB49" s="404"/>
      <c r="AC49" s="404"/>
      <c r="AD49" s="404"/>
      <c r="AE49" s="404"/>
      <c r="AF49" s="404"/>
      <c r="AG49" s="404"/>
      <c r="AH49" s="404"/>
      <c r="AI49" s="404">
        <v>190055.12</v>
      </c>
    </row>
    <row r="50" spans="1:35" x14ac:dyDescent="0.25">
      <c r="A50" t="s">
        <v>32</v>
      </c>
      <c r="B50" t="s">
        <v>38</v>
      </c>
      <c r="C50" s="404"/>
      <c r="D50" s="404"/>
      <c r="E50" s="404"/>
      <c r="F50" s="404">
        <v>88240</v>
      </c>
      <c r="G50" s="404"/>
      <c r="H50" s="404"/>
      <c r="I50" s="404"/>
      <c r="J50" s="404"/>
      <c r="K50" s="404"/>
      <c r="L50" s="404"/>
      <c r="M50" s="404"/>
      <c r="N50" s="404"/>
      <c r="O50" s="404"/>
      <c r="P50" s="404"/>
      <c r="Q50" s="404">
        <v>2400</v>
      </c>
      <c r="R50" s="404"/>
      <c r="S50" s="404"/>
      <c r="T50" s="404"/>
      <c r="U50" s="404"/>
      <c r="V50" s="404"/>
      <c r="W50" s="404"/>
      <c r="X50" s="404"/>
      <c r="Y50" s="404">
        <v>1971541.48</v>
      </c>
      <c r="Z50" s="404"/>
      <c r="AA50" s="404">
        <v>99112.5</v>
      </c>
      <c r="AB50" s="404"/>
      <c r="AC50" s="404"/>
      <c r="AD50" s="404">
        <v>1076572.5</v>
      </c>
      <c r="AE50" s="404"/>
      <c r="AF50" s="404"/>
      <c r="AG50" s="404">
        <v>442875</v>
      </c>
      <c r="AH50" s="404">
        <v>592955</v>
      </c>
      <c r="AI50" s="404">
        <v>4273696.4800000004</v>
      </c>
    </row>
    <row r="51" spans="1:35" x14ac:dyDescent="0.25">
      <c r="A51" t="s">
        <v>406</v>
      </c>
      <c r="B51" t="s">
        <v>106</v>
      </c>
      <c r="C51" s="404"/>
      <c r="D51" s="404"/>
      <c r="E51" s="404"/>
      <c r="F51" s="404"/>
      <c r="G51" s="404"/>
      <c r="H51" s="404"/>
      <c r="I51" s="404"/>
      <c r="J51" s="404"/>
      <c r="K51" s="404"/>
      <c r="L51" s="404"/>
      <c r="M51" s="404"/>
      <c r="N51" s="404"/>
      <c r="O51" s="404"/>
      <c r="P51" s="404"/>
      <c r="Q51" s="404"/>
      <c r="R51" s="404"/>
      <c r="S51" s="404"/>
      <c r="T51" s="404"/>
      <c r="U51" s="404"/>
      <c r="V51" s="404"/>
      <c r="W51" s="404"/>
      <c r="X51" s="404"/>
      <c r="Y51" s="404">
        <v>6472388</v>
      </c>
      <c r="Z51" s="404"/>
      <c r="AA51" s="404"/>
      <c r="AB51" s="404"/>
      <c r="AC51" s="404"/>
      <c r="AD51" s="404">
        <v>3935542.5</v>
      </c>
      <c r="AE51" s="404"/>
      <c r="AF51" s="404"/>
      <c r="AG51" s="404">
        <v>553800</v>
      </c>
      <c r="AH51" s="404">
        <v>1143600</v>
      </c>
      <c r="AI51" s="404">
        <v>12105330.5</v>
      </c>
    </row>
    <row r="52" spans="1:35" x14ac:dyDescent="0.25">
      <c r="A52" t="s">
        <v>409</v>
      </c>
      <c r="B52" t="s">
        <v>38</v>
      </c>
      <c r="C52" s="404"/>
      <c r="D52" s="404"/>
      <c r="E52" s="404"/>
      <c r="F52" s="404"/>
      <c r="G52" s="404"/>
      <c r="H52" s="404"/>
      <c r="I52" s="404"/>
      <c r="J52" s="404"/>
      <c r="K52" s="404"/>
      <c r="L52" s="404"/>
      <c r="M52" s="404"/>
      <c r="N52" s="404"/>
      <c r="O52" s="404"/>
      <c r="P52" s="404"/>
      <c r="Q52" s="404"/>
      <c r="R52" s="404"/>
      <c r="S52" s="404">
        <v>400</v>
      </c>
      <c r="T52" s="404"/>
      <c r="U52" s="404"/>
      <c r="V52" s="404"/>
      <c r="W52" s="404"/>
      <c r="X52" s="404"/>
      <c r="Y52" s="404"/>
      <c r="Z52" s="404"/>
      <c r="AA52" s="404"/>
      <c r="AB52" s="404"/>
      <c r="AC52" s="404"/>
      <c r="AD52" s="404"/>
      <c r="AE52" s="404"/>
      <c r="AF52" s="404"/>
      <c r="AG52" s="404"/>
      <c r="AH52" s="404"/>
      <c r="AI52" s="404">
        <v>400</v>
      </c>
    </row>
    <row r="53" spans="1:35" x14ac:dyDescent="0.25">
      <c r="A53" t="s">
        <v>412</v>
      </c>
      <c r="B53" t="s">
        <v>70</v>
      </c>
      <c r="C53" s="404"/>
      <c r="D53" s="404">
        <v>2799736</v>
      </c>
      <c r="E53" s="404"/>
      <c r="F53" s="404"/>
      <c r="G53" s="404"/>
      <c r="H53" s="404"/>
      <c r="I53" s="404"/>
      <c r="J53" s="404"/>
      <c r="K53" s="404"/>
      <c r="L53" s="404"/>
      <c r="M53" s="404"/>
      <c r="N53" s="404">
        <v>0</v>
      </c>
      <c r="O53" s="404"/>
      <c r="P53" s="404"/>
      <c r="Q53" s="404"/>
      <c r="R53" s="404"/>
      <c r="S53" s="404"/>
      <c r="T53" s="404"/>
      <c r="U53" s="404">
        <v>1777211.6600000001</v>
      </c>
      <c r="V53" s="404"/>
      <c r="W53" s="404"/>
      <c r="X53" s="404"/>
      <c r="Y53" s="404"/>
      <c r="Z53" s="404"/>
      <c r="AA53" s="404">
        <v>5452565</v>
      </c>
      <c r="AB53" s="404"/>
      <c r="AC53" s="404">
        <v>1805896.13</v>
      </c>
      <c r="AD53" s="404"/>
      <c r="AE53" s="404"/>
      <c r="AF53" s="404"/>
      <c r="AG53" s="404"/>
      <c r="AH53" s="404"/>
      <c r="AI53" s="404">
        <v>11835408.789999999</v>
      </c>
    </row>
    <row r="54" spans="1:35" x14ac:dyDescent="0.25">
      <c r="A54" t="s">
        <v>418</v>
      </c>
      <c r="B54" t="s">
        <v>38</v>
      </c>
      <c r="C54" s="404"/>
      <c r="D54" s="404">
        <v>0</v>
      </c>
      <c r="E54" s="404"/>
      <c r="F54" s="404"/>
      <c r="G54" s="404"/>
      <c r="H54" s="404"/>
      <c r="I54" s="404"/>
      <c r="J54" s="404"/>
      <c r="K54" s="404"/>
      <c r="L54" s="404"/>
      <c r="M54" s="404"/>
      <c r="N54" s="404">
        <v>0</v>
      </c>
      <c r="O54" s="404"/>
      <c r="P54" s="404"/>
      <c r="Q54" s="404"/>
      <c r="R54" s="404"/>
      <c r="S54" s="404"/>
      <c r="T54" s="404"/>
      <c r="U54" s="404">
        <v>334050</v>
      </c>
      <c r="V54" s="404"/>
      <c r="W54" s="404"/>
      <c r="X54" s="404"/>
      <c r="Y54" s="404"/>
      <c r="Z54" s="404"/>
      <c r="AA54" s="404">
        <v>712200</v>
      </c>
      <c r="AB54" s="404"/>
      <c r="AC54" s="404">
        <v>768080</v>
      </c>
      <c r="AD54" s="404"/>
      <c r="AE54" s="404"/>
      <c r="AF54" s="404"/>
      <c r="AG54" s="404"/>
      <c r="AH54" s="404"/>
      <c r="AI54" s="404">
        <v>1814330</v>
      </c>
    </row>
    <row r="55" spans="1:35" x14ac:dyDescent="0.25">
      <c r="A55" t="s">
        <v>435</v>
      </c>
      <c r="B55" t="s">
        <v>38</v>
      </c>
      <c r="C55" s="404"/>
      <c r="D55" s="404">
        <v>589800</v>
      </c>
      <c r="E55" s="404"/>
      <c r="F55" s="404"/>
      <c r="G55" s="404"/>
      <c r="H55" s="404"/>
      <c r="I55" s="404"/>
      <c r="J55" s="404"/>
      <c r="K55" s="404"/>
      <c r="L55" s="404"/>
      <c r="M55" s="404"/>
      <c r="N55" s="404"/>
      <c r="O55" s="404"/>
      <c r="P55" s="404"/>
      <c r="Q55" s="404"/>
      <c r="R55" s="404"/>
      <c r="S55" s="404"/>
      <c r="T55" s="404"/>
      <c r="U55" s="404">
        <v>0</v>
      </c>
      <c r="V55" s="404"/>
      <c r="W55" s="404"/>
      <c r="X55" s="404"/>
      <c r="Y55" s="404"/>
      <c r="Z55" s="404"/>
      <c r="AA55" s="404">
        <v>1304024.3</v>
      </c>
      <c r="AB55" s="404"/>
      <c r="AC55" s="404">
        <v>987710</v>
      </c>
      <c r="AD55" s="404"/>
      <c r="AE55" s="404"/>
      <c r="AF55" s="404"/>
      <c r="AG55" s="404"/>
      <c r="AH55" s="404"/>
      <c r="AI55" s="404">
        <v>2881534.3</v>
      </c>
    </row>
    <row r="56" spans="1:35" x14ac:dyDescent="0.25">
      <c r="A56" t="s">
        <v>460</v>
      </c>
      <c r="B56" t="s">
        <v>38</v>
      </c>
      <c r="C56" s="404"/>
      <c r="D56" s="404">
        <v>0</v>
      </c>
      <c r="E56" s="404"/>
      <c r="F56" s="404"/>
      <c r="G56" s="404"/>
      <c r="H56" s="404"/>
      <c r="I56" s="404"/>
      <c r="J56" s="404"/>
      <c r="K56" s="404"/>
      <c r="L56" s="404"/>
      <c r="M56" s="404"/>
      <c r="N56" s="404">
        <v>114200</v>
      </c>
      <c r="O56" s="404"/>
      <c r="P56" s="404"/>
      <c r="Q56" s="404"/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4"/>
      <c r="AC56" s="404">
        <v>15850</v>
      </c>
      <c r="AD56" s="404"/>
      <c r="AE56" s="404"/>
      <c r="AF56" s="404"/>
      <c r="AG56" s="404"/>
      <c r="AH56" s="404"/>
      <c r="AI56" s="404">
        <v>130050</v>
      </c>
    </row>
    <row r="57" spans="1:35" x14ac:dyDescent="0.25">
      <c r="A57" t="s">
        <v>464</v>
      </c>
      <c r="B57" t="s">
        <v>106</v>
      </c>
      <c r="C57" s="404"/>
      <c r="D57" s="404">
        <v>0</v>
      </c>
      <c r="E57" s="404"/>
      <c r="F57" s="404"/>
      <c r="G57" s="404"/>
      <c r="H57" s="404"/>
      <c r="I57" s="404"/>
      <c r="J57" s="404"/>
      <c r="K57" s="404"/>
      <c r="L57" s="404"/>
      <c r="M57" s="404"/>
      <c r="N57" s="404">
        <v>0</v>
      </c>
      <c r="O57" s="404"/>
      <c r="P57" s="404"/>
      <c r="Q57" s="404"/>
      <c r="R57" s="404"/>
      <c r="S57" s="404"/>
      <c r="T57" s="404"/>
      <c r="U57" s="404">
        <v>661635.65</v>
      </c>
      <c r="V57" s="404"/>
      <c r="W57" s="404"/>
      <c r="X57" s="404"/>
      <c r="Y57" s="404"/>
      <c r="Z57" s="404"/>
      <c r="AA57" s="404">
        <v>1787670</v>
      </c>
      <c r="AB57" s="404"/>
      <c r="AC57" s="404">
        <v>1516920</v>
      </c>
      <c r="AD57" s="404"/>
      <c r="AE57" s="404"/>
      <c r="AF57" s="404"/>
      <c r="AG57" s="404"/>
      <c r="AH57" s="404"/>
      <c r="AI57" s="404">
        <v>3966225.65</v>
      </c>
    </row>
    <row r="58" spans="1:35" x14ac:dyDescent="0.25">
      <c r="A58" t="s">
        <v>471</v>
      </c>
      <c r="B58" t="s">
        <v>50</v>
      </c>
      <c r="C58" s="404"/>
      <c r="D58" s="404"/>
      <c r="E58" s="404"/>
      <c r="F58" s="404"/>
      <c r="G58" s="404"/>
      <c r="H58" s="404"/>
      <c r="I58" s="404"/>
      <c r="J58" s="404"/>
      <c r="K58" s="404"/>
      <c r="L58" s="404"/>
      <c r="M58" s="404"/>
      <c r="N58" s="404">
        <v>18157</v>
      </c>
      <c r="O58" s="404"/>
      <c r="P58" s="404"/>
      <c r="Q58" s="404"/>
      <c r="R58" s="404"/>
      <c r="S58" s="404"/>
      <c r="T58" s="404"/>
      <c r="U58" s="404">
        <v>844882.5</v>
      </c>
      <c r="V58" s="404"/>
      <c r="W58" s="404"/>
      <c r="X58" s="404"/>
      <c r="Y58" s="404"/>
      <c r="Z58" s="404"/>
      <c r="AA58" s="404">
        <v>4000</v>
      </c>
      <c r="AB58" s="404"/>
      <c r="AC58" s="404"/>
      <c r="AD58" s="404"/>
      <c r="AE58" s="404"/>
      <c r="AF58" s="404"/>
      <c r="AG58" s="404"/>
      <c r="AH58" s="404"/>
      <c r="AI58" s="404">
        <v>867039.5</v>
      </c>
    </row>
    <row r="59" spans="1:35" x14ac:dyDescent="0.25">
      <c r="A59" t="s">
        <v>474</v>
      </c>
      <c r="B59" t="s">
        <v>106</v>
      </c>
      <c r="C59" s="404"/>
      <c r="D59" s="404"/>
      <c r="E59" s="404"/>
      <c r="F59" s="404"/>
      <c r="G59" s="404"/>
      <c r="H59" s="404"/>
      <c r="I59" s="404"/>
      <c r="J59" s="404"/>
      <c r="K59" s="404"/>
      <c r="L59" s="404">
        <v>7012.5</v>
      </c>
      <c r="M59" s="404"/>
      <c r="N59" s="404"/>
      <c r="O59" s="404"/>
      <c r="P59" s="404"/>
      <c r="Q59" s="404"/>
      <c r="R59" s="404"/>
      <c r="S59" s="404"/>
      <c r="T59" s="404"/>
      <c r="U59" s="404"/>
      <c r="V59" s="404"/>
      <c r="W59" s="404"/>
      <c r="X59" s="404"/>
      <c r="Y59" s="404"/>
      <c r="Z59" s="404"/>
      <c r="AA59" s="404"/>
      <c r="AB59" s="404"/>
      <c r="AC59" s="404"/>
      <c r="AD59" s="404"/>
      <c r="AE59" s="404"/>
      <c r="AF59" s="404"/>
      <c r="AG59" s="404"/>
      <c r="AH59" s="404"/>
      <c r="AI59" s="404">
        <v>7012.5</v>
      </c>
    </row>
    <row r="60" spans="1:35" x14ac:dyDescent="0.25">
      <c r="A60" t="s">
        <v>476</v>
      </c>
      <c r="B60" t="s">
        <v>86</v>
      </c>
      <c r="C60" s="404"/>
      <c r="D60" s="404"/>
      <c r="E60" s="404"/>
      <c r="F60" s="404"/>
      <c r="G60" s="404">
        <v>374525</v>
      </c>
      <c r="H60" s="404">
        <v>251100</v>
      </c>
      <c r="I60" s="404">
        <v>272025</v>
      </c>
      <c r="J60" s="404"/>
      <c r="K60" s="404">
        <v>210750</v>
      </c>
      <c r="L60" s="404"/>
      <c r="M60" s="404">
        <v>174375</v>
      </c>
      <c r="N60" s="404"/>
      <c r="O60" s="404"/>
      <c r="P60" s="404"/>
      <c r="Q60" s="404"/>
      <c r="R60" s="404"/>
      <c r="S60" s="404"/>
      <c r="T60" s="404"/>
      <c r="U60" s="404"/>
      <c r="V60" s="404"/>
      <c r="W60" s="404"/>
      <c r="X60" s="404"/>
      <c r="Y60" s="404"/>
      <c r="Z60" s="404"/>
      <c r="AA60" s="404"/>
      <c r="AB60" s="404"/>
      <c r="AC60" s="404"/>
      <c r="AD60" s="404">
        <v>486375</v>
      </c>
      <c r="AE60" s="404"/>
      <c r="AF60" s="404"/>
      <c r="AG60" s="404">
        <v>177375</v>
      </c>
      <c r="AH60" s="404">
        <v>189450</v>
      </c>
      <c r="AI60" s="404">
        <v>2135975</v>
      </c>
    </row>
    <row r="61" spans="1:35" x14ac:dyDescent="0.25">
      <c r="A61" t="s">
        <v>480</v>
      </c>
      <c r="B61" t="s">
        <v>86</v>
      </c>
      <c r="C61" s="404"/>
      <c r="D61" s="404">
        <v>2964335</v>
      </c>
      <c r="E61" s="404"/>
      <c r="F61" s="404"/>
      <c r="G61" s="404"/>
      <c r="H61" s="404"/>
      <c r="I61" s="404"/>
      <c r="J61" s="404"/>
      <c r="K61" s="404"/>
      <c r="L61" s="404"/>
      <c r="M61" s="404"/>
      <c r="N61" s="404">
        <v>540881.33000000007</v>
      </c>
      <c r="O61" s="404"/>
      <c r="P61" s="404"/>
      <c r="Q61" s="404"/>
      <c r="R61" s="404"/>
      <c r="S61" s="404"/>
      <c r="T61" s="404"/>
      <c r="U61" s="404">
        <v>4691120</v>
      </c>
      <c r="V61" s="404"/>
      <c r="W61" s="404"/>
      <c r="X61" s="404"/>
      <c r="Y61" s="404"/>
      <c r="Z61" s="404"/>
      <c r="AA61" s="404">
        <v>3030955</v>
      </c>
      <c r="AB61" s="404">
        <v>33900</v>
      </c>
      <c r="AC61" s="404">
        <v>6565451</v>
      </c>
      <c r="AD61" s="404"/>
      <c r="AE61" s="404"/>
      <c r="AF61" s="404"/>
      <c r="AG61" s="404"/>
      <c r="AH61" s="404"/>
      <c r="AI61" s="404">
        <v>17826642.329999998</v>
      </c>
    </row>
    <row r="62" spans="1:35" x14ac:dyDescent="0.25">
      <c r="A62" t="s">
        <v>506</v>
      </c>
      <c r="B62" t="s">
        <v>86</v>
      </c>
      <c r="C62" s="404"/>
      <c r="D62" s="404">
        <v>0</v>
      </c>
      <c r="E62" s="404"/>
      <c r="F62" s="404"/>
      <c r="G62" s="404"/>
      <c r="H62" s="404"/>
      <c r="I62" s="404"/>
      <c r="J62" s="404"/>
      <c r="K62" s="404"/>
      <c r="L62" s="404"/>
      <c r="M62" s="404"/>
      <c r="N62" s="404">
        <v>267014</v>
      </c>
      <c r="O62" s="404"/>
      <c r="P62" s="404"/>
      <c r="Q62" s="404"/>
      <c r="R62" s="404"/>
      <c r="S62" s="404"/>
      <c r="T62" s="404"/>
      <c r="U62" s="404"/>
      <c r="V62" s="404"/>
      <c r="W62" s="404"/>
      <c r="X62" s="404"/>
      <c r="Y62" s="404"/>
      <c r="Z62" s="404"/>
      <c r="AA62" s="404"/>
      <c r="AB62" s="404"/>
      <c r="AC62" s="404"/>
      <c r="AD62" s="404"/>
      <c r="AE62" s="404"/>
      <c r="AF62" s="404"/>
      <c r="AG62" s="404"/>
      <c r="AH62" s="404"/>
      <c r="AI62" s="404">
        <v>267014</v>
      </c>
    </row>
    <row r="63" spans="1:35" x14ac:dyDescent="0.25">
      <c r="A63" t="s">
        <v>508</v>
      </c>
      <c r="B63" t="s">
        <v>86</v>
      </c>
      <c r="C63" s="404"/>
      <c r="D63" s="404">
        <v>4917702.5</v>
      </c>
      <c r="E63" s="404"/>
      <c r="F63" s="404"/>
      <c r="G63" s="404"/>
      <c r="H63" s="404"/>
      <c r="I63" s="404"/>
      <c r="J63" s="404"/>
      <c r="K63" s="404"/>
      <c r="L63" s="404"/>
      <c r="M63" s="404"/>
      <c r="N63" s="404"/>
      <c r="O63" s="404"/>
      <c r="P63" s="404"/>
      <c r="Q63" s="404"/>
      <c r="R63" s="404"/>
      <c r="S63" s="404"/>
      <c r="T63" s="404"/>
      <c r="U63" s="404">
        <v>126190</v>
      </c>
      <c r="V63" s="404"/>
      <c r="W63" s="404"/>
      <c r="X63" s="404"/>
      <c r="Y63" s="404"/>
      <c r="Z63" s="404"/>
      <c r="AA63" s="404">
        <v>233954.5</v>
      </c>
      <c r="AB63" s="404"/>
      <c r="AC63" s="404">
        <v>5718051.25</v>
      </c>
      <c r="AD63" s="404"/>
      <c r="AE63" s="404"/>
      <c r="AF63" s="404"/>
      <c r="AG63" s="404"/>
      <c r="AH63" s="404"/>
      <c r="AI63" s="404">
        <v>10995898.25</v>
      </c>
    </row>
    <row r="64" spans="1:35" x14ac:dyDescent="0.25">
      <c r="A64" t="s">
        <v>531</v>
      </c>
      <c r="B64" t="s">
        <v>86</v>
      </c>
      <c r="C64" s="404"/>
      <c r="D64" s="404"/>
      <c r="E64" s="404"/>
      <c r="F64" s="404"/>
      <c r="G64" s="404"/>
      <c r="H64" s="404"/>
      <c r="I64" s="404"/>
      <c r="J64" s="404"/>
      <c r="K64" s="404"/>
      <c r="L64" s="404">
        <v>46647</v>
      </c>
      <c r="M64" s="404"/>
      <c r="N64" s="404"/>
      <c r="O64" s="404"/>
      <c r="P64" s="404"/>
      <c r="Q64" s="404"/>
      <c r="R64" s="404"/>
      <c r="S64" s="404"/>
      <c r="T64" s="404"/>
      <c r="U64" s="404"/>
      <c r="V64" s="404"/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>
        <v>46647</v>
      </c>
    </row>
    <row r="65" spans="1:35" x14ac:dyDescent="0.25">
      <c r="A65" t="s">
        <v>533</v>
      </c>
      <c r="B65" t="s">
        <v>70</v>
      </c>
      <c r="C65" s="404"/>
      <c r="D65" s="404"/>
      <c r="E65" s="404"/>
      <c r="F65" s="404"/>
      <c r="G65" s="404"/>
      <c r="H65" s="404"/>
      <c r="I65" s="404"/>
      <c r="J65" s="404"/>
      <c r="K65" s="404"/>
      <c r="L65" s="404"/>
      <c r="M65" s="404"/>
      <c r="N65" s="404">
        <v>0</v>
      </c>
      <c r="O65" s="404"/>
      <c r="P65" s="404"/>
      <c r="Q65" s="404"/>
      <c r="R65" s="404"/>
      <c r="S65" s="404"/>
      <c r="T65" s="404"/>
      <c r="U65" s="404">
        <v>399374</v>
      </c>
      <c r="V65" s="404"/>
      <c r="W65" s="404"/>
      <c r="X65" s="404"/>
      <c r="Y65" s="404"/>
      <c r="Z65" s="404"/>
      <c r="AA65" s="404">
        <v>1065934.25</v>
      </c>
      <c r="AB65" s="404"/>
      <c r="AC65" s="404">
        <v>540048</v>
      </c>
      <c r="AD65" s="404"/>
      <c r="AE65" s="404"/>
      <c r="AF65" s="404"/>
      <c r="AG65" s="404"/>
      <c r="AH65" s="404"/>
      <c r="AI65" s="404">
        <v>2005356.25</v>
      </c>
    </row>
    <row r="66" spans="1:35" x14ac:dyDescent="0.25">
      <c r="A66" t="s">
        <v>537</v>
      </c>
      <c r="B66" t="s">
        <v>86</v>
      </c>
      <c r="C66" s="404"/>
      <c r="D66" s="404"/>
      <c r="E66" s="404"/>
      <c r="F66" s="404">
        <v>55000</v>
      </c>
      <c r="G66" s="404"/>
      <c r="H66" s="404"/>
      <c r="I66" s="404"/>
      <c r="J66" s="404"/>
      <c r="K66" s="404"/>
      <c r="L66" s="404"/>
      <c r="M66" s="404"/>
      <c r="N66" s="404"/>
      <c r="O66" s="404"/>
      <c r="P66" s="404"/>
      <c r="Q66" s="404"/>
      <c r="R66" s="404"/>
      <c r="S66" s="404"/>
      <c r="T66" s="404"/>
      <c r="U66" s="404"/>
      <c r="V66" s="404"/>
      <c r="W66" s="404"/>
      <c r="X66" s="404"/>
      <c r="Y66" s="404">
        <v>909320</v>
      </c>
      <c r="Z66" s="404"/>
      <c r="AA66" s="404"/>
      <c r="AB66" s="404"/>
      <c r="AC66" s="404"/>
      <c r="AD66" s="404">
        <v>661120</v>
      </c>
      <c r="AE66" s="404"/>
      <c r="AF66" s="404"/>
      <c r="AG66" s="404">
        <v>115043.64000000001</v>
      </c>
      <c r="AH66" s="404"/>
      <c r="AI66" s="404">
        <v>1740483.6400000001</v>
      </c>
    </row>
    <row r="67" spans="1:35" x14ac:dyDescent="0.25">
      <c r="A67" t="s">
        <v>46</v>
      </c>
      <c r="B67" t="s">
        <v>50</v>
      </c>
      <c r="C67" s="404"/>
      <c r="D67" s="404"/>
      <c r="E67" s="404"/>
      <c r="F67" s="404">
        <v>0</v>
      </c>
      <c r="G67" s="404"/>
      <c r="H67" s="404"/>
      <c r="I67" s="404"/>
      <c r="J67" s="404"/>
      <c r="K67" s="404"/>
      <c r="L67" s="404"/>
      <c r="M67" s="404"/>
      <c r="N67" s="404"/>
      <c r="O67" s="404"/>
      <c r="P67" s="404"/>
      <c r="Q67" s="404"/>
      <c r="R67" s="404"/>
      <c r="S67" s="404"/>
      <c r="T67" s="404"/>
      <c r="U67" s="404"/>
      <c r="V67" s="404"/>
      <c r="W67" s="404"/>
      <c r="X67" s="404"/>
      <c r="Y67" s="404">
        <v>268800</v>
      </c>
      <c r="Z67" s="404"/>
      <c r="AA67" s="404"/>
      <c r="AB67" s="404"/>
      <c r="AC67" s="404"/>
      <c r="AD67" s="404">
        <v>528900</v>
      </c>
      <c r="AE67" s="404"/>
      <c r="AF67" s="404"/>
      <c r="AG67" s="404">
        <v>2642500</v>
      </c>
      <c r="AH67" s="404">
        <v>1936500</v>
      </c>
      <c r="AI67" s="404">
        <v>5376700</v>
      </c>
    </row>
    <row r="68" spans="1:35" x14ac:dyDescent="0.25">
      <c r="A68" t="s">
        <v>556</v>
      </c>
      <c r="B68" t="s">
        <v>86</v>
      </c>
      <c r="C68" s="404"/>
      <c r="D68" s="404"/>
      <c r="E68" s="404"/>
      <c r="F68" s="404"/>
      <c r="G68" s="404"/>
      <c r="H68" s="404"/>
      <c r="I68" s="404"/>
      <c r="J68" s="404"/>
      <c r="K68" s="404"/>
      <c r="L68" s="404"/>
      <c r="M68" s="404"/>
      <c r="N68" s="404"/>
      <c r="O68" s="404"/>
      <c r="P68" s="404"/>
      <c r="Q68" s="404"/>
      <c r="R68" s="404"/>
      <c r="S68" s="404">
        <v>0</v>
      </c>
      <c r="T68" s="404"/>
      <c r="U68" s="404"/>
      <c r="V68" s="404"/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>
        <v>0</v>
      </c>
    </row>
    <row r="69" spans="1:35" x14ac:dyDescent="0.25">
      <c r="A69" t="s">
        <v>559</v>
      </c>
      <c r="B69" t="s">
        <v>50</v>
      </c>
      <c r="C69" s="404"/>
      <c r="D69" s="404"/>
      <c r="E69" s="404"/>
      <c r="F69" s="404"/>
      <c r="G69" s="404"/>
      <c r="H69" s="404"/>
      <c r="I69" s="404"/>
      <c r="J69" s="404">
        <v>1666612.7999999998</v>
      </c>
      <c r="K69" s="404"/>
      <c r="L69" s="404"/>
      <c r="M69" s="404"/>
      <c r="N69" s="404"/>
      <c r="O69" s="404"/>
      <c r="P69" s="404"/>
      <c r="Q69" s="404"/>
      <c r="R69" s="404"/>
      <c r="S69" s="404"/>
      <c r="T69" s="404"/>
      <c r="U69" s="404"/>
      <c r="V69" s="404"/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>
        <v>1666612.7999999998</v>
      </c>
    </row>
    <row r="70" spans="1:35" x14ac:dyDescent="0.25">
      <c r="A70" t="s">
        <v>561</v>
      </c>
      <c r="B70" t="s">
        <v>50</v>
      </c>
      <c r="C70" s="404"/>
      <c r="D70" s="404"/>
      <c r="E70" s="404">
        <v>0</v>
      </c>
      <c r="F70" s="404"/>
      <c r="G70" s="404"/>
      <c r="H70" s="404"/>
      <c r="I70" s="404"/>
      <c r="J70" s="404"/>
      <c r="K70" s="404"/>
      <c r="L70" s="404"/>
      <c r="M70" s="404"/>
      <c r="N70" s="404"/>
      <c r="O70" s="404"/>
      <c r="P70" s="404"/>
      <c r="Q70" s="404"/>
      <c r="R70" s="404"/>
      <c r="S70" s="404"/>
      <c r="T70" s="404"/>
      <c r="U70" s="404"/>
      <c r="V70" s="404"/>
      <c r="W70" s="404"/>
      <c r="X70" s="404"/>
      <c r="Y70" s="404"/>
      <c r="Z70" s="404">
        <v>0</v>
      </c>
      <c r="AA70" s="404"/>
      <c r="AB70" s="404"/>
      <c r="AC70" s="404"/>
      <c r="AD70" s="404"/>
      <c r="AE70" s="404"/>
      <c r="AF70" s="404"/>
      <c r="AG70" s="404"/>
      <c r="AH70" s="404"/>
      <c r="AI70" s="404">
        <v>0</v>
      </c>
    </row>
    <row r="71" spans="1:35" x14ac:dyDescent="0.25">
      <c r="A71" t="s">
        <v>563</v>
      </c>
      <c r="B71" t="s">
        <v>38</v>
      </c>
      <c r="C71" s="404"/>
      <c r="D71" s="404"/>
      <c r="E71" s="404"/>
      <c r="F71" s="404"/>
      <c r="G71" s="404"/>
      <c r="H71" s="404"/>
      <c r="I71" s="404"/>
      <c r="J71" s="404"/>
      <c r="K71" s="404"/>
      <c r="L71" s="404"/>
      <c r="M71" s="404"/>
      <c r="N71" s="404"/>
      <c r="O71" s="404"/>
      <c r="P71" s="404"/>
      <c r="Q71" s="404"/>
      <c r="R71" s="404"/>
      <c r="S71" s="404"/>
      <c r="T71" s="404">
        <v>82955</v>
      </c>
      <c r="U71" s="404"/>
      <c r="V71" s="404"/>
      <c r="W71" s="404"/>
      <c r="X71" s="404"/>
      <c r="Y71" s="404"/>
      <c r="Z71" s="404">
        <v>531000</v>
      </c>
      <c r="AA71" s="404"/>
      <c r="AB71" s="404"/>
      <c r="AC71" s="404"/>
      <c r="AD71" s="404"/>
      <c r="AE71" s="404">
        <v>418338.3</v>
      </c>
      <c r="AF71" s="404"/>
      <c r="AG71" s="404"/>
      <c r="AH71" s="404"/>
      <c r="AI71" s="404">
        <v>1032293.3</v>
      </c>
    </row>
    <row r="72" spans="1:35" x14ac:dyDescent="0.25">
      <c r="A72" t="s">
        <v>45</v>
      </c>
      <c r="B72" t="s">
        <v>45</v>
      </c>
      <c r="C72" s="404">
        <v>0</v>
      </c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>
        <v>0</v>
      </c>
    </row>
    <row r="73" spans="1:35" x14ac:dyDescent="0.25">
      <c r="A73" t="s">
        <v>1753</v>
      </c>
      <c r="B73" t="s">
        <v>38</v>
      </c>
      <c r="C73" s="404">
        <v>0</v>
      </c>
      <c r="D73" s="404"/>
      <c r="E73" s="404"/>
      <c r="F73" s="404"/>
      <c r="G73" s="404"/>
      <c r="H73" s="404"/>
      <c r="I73" s="404"/>
      <c r="J73" s="404"/>
      <c r="K73" s="404"/>
      <c r="L73" s="404"/>
      <c r="M73" s="404"/>
      <c r="N73" s="404"/>
      <c r="O73" s="404"/>
      <c r="P73" s="404"/>
      <c r="Q73" s="404"/>
      <c r="R73" s="404"/>
      <c r="S73" s="404"/>
      <c r="T73" s="404"/>
      <c r="U73" s="404"/>
      <c r="V73" s="404"/>
      <c r="W73" s="404"/>
      <c r="X73" s="404"/>
      <c r="Y73" s="404"/>
      <c r="Z73" s="404"/>
      <c r="AA73" s="404"/>
      <c r="AB73" s="404"/>
      <c r="AC73" s="404"/>
      <c r="AD73" s="404"/>
      <c r="AE73" s="404"/>
      <c r="AF73" s="404"/>
      <c r="AG73" s="404"/>
      <c r="AH73" s="404"/>
      <c r="AI73" s="404">
        <v>0</v>
      </c>
    </row>
    <row r="74" spans="1:35" x14ac:dyDescent="0.25">
      <c r="A74" t="s">
        <v>1748</v>
      </c>
      <c r="B74" t="s">
        <v>70</v>
      </c>
      <c r="C74" s="404"/>
      <c r="D74" s="404">
        <v>0</v>
      </c>
      <c r="E74" s="404"/>
      <c r="F74" s="404"/>
      <c r="G74" s="404"/>
      <c r="H74" s="404"/>
      <c r="I74" s="404"/>
      <c r="J74" s="404"/>
      <c r="K74" s="404"/>
      <c r="L74" s="404"/>
      <c r="M74" s="404"/>
      <c r="N74" s="404"/>
      <c r="O74" s="404"/>
      <c r="P74" s="404"/>
      <c r="Q74" s="404"/>
      <c r="R74" s="404"/>
      <c r="S74" s="404"/>
      <c r="T74" s="404"/>
      <c r="U74" s="404"/>
      <c r="V74" s="404"/>
      <c r="W74" s="404"/>
      <c r="X74" s="404"/>
      <c r="Y74" s="404"/>
      <c r="Z74" s="404"/>
      <c r="AA74" s="404"/>
      <c r="AB74" s="404"/>
      <c r="AC74" s="404"/>
      <c r="AD74" s="404"/>
      <c r="AE74" s="404"/>
      <c r="AF74" s="404"/>
      <c r="AG74" s="404"/>
      <c r="AH74" s="404"/>
      <c r="AI74" s="404">
        <v>0</v>
      </c>
    </row>
    <row r="75" spans="1:35" x14ac:dyDescent="0.25">
      <c r="A75" t="s">
        <v>1735</v>
      </c>
      <c r="B75" t="s">
        <v>86</v>
      </c>
      <c r="C75" s="404">
        <v>0</v>
      </c>
      <c r="D75" s="404"/>
      <c r="E75" s="404"/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4"/>
      <c r="AA75" s="404"/>
      <c r="AB75" s="404"/>
      <c r="AC75" s="404"/>
      <c r="AD75" s="404"/>
      <c r="AE75" s="404"/>
      <c r="AF75" s="404"/>
      <c r="AG75" s="404"/>
      <c r="AH75" s="404"/>
      <c r="AI75" s="404">
        <v>0</v>
      </c>
    </row>
    <row r="76" spans="1:35" x14ac:dyDescent="0.25">
      <c r="A76" t="s">
        <v>51</v>
      </c>
      <c r="C76" s="404">
        <v>86625</v>
      </c>
      <c r="D76" s="404">
        <v>20725457.300000001</v>
      </c>
      <c r="E76" s="404">
        <v>418903.4</v>
      </c>
      <c r="F76" s="404">
        <v>1210134.2</v>
      </c>
      <c r="G76" s="404">
        <v>374525</v>
      </c>
      <c r="H76" s="404">
        <v>251100</v>
      </c>
      <c r="I76" s="404">
        <v>272025</v>
      </c>
      <c r="J76" s="404">
        <v>1877183.7099999997</v>
      </c>
      <c r="K76" s="404">
        <v>210750</v>
      </c>
      <c r="L76" s="404">
        <v>684069.83999999985</v>
      </c>
      <c r="M76" s="404">
        <v>174375</v>
      </c>
      <c r="N76" s="404">
        <v>4766672.54</v>
      </c>
      <c r="O76" s="404">
        <v>1860</v>
      </c>
      <c r="P76" s="404">
        <v>0</v>
      </c>
      <c r="Q76" s="404">
        <v>7350</v>
      </c>
      <c r="R76" s="404">
        <v>807000</v>
      </c>
      <c r="S76" s="404">
        <v>400</v>
      </c>
      <c r="T76" s="404">
        <v>478675.76999999996</v>
      </c>
      <c r="U76" s="404">
        <v>12089643.600000001</v>
      </c>
      <c r="V76" s="404">
        <v>0</v>
      </c>
      <c r="W76" s="404">
        <v>1371000</v>
      </c>
      <c r="X76" s="404">
        <v>543000</v>
      </c>
      <c r="Y76" s="404">
        <v>9622049.4800000004</v>
      </c>
      <c r="Z76" s="404">
        <v>1688580.12</v>
      </c>
      <c r="AA76" s="404">
        <v>34849486.829999998</v>
      </c>
      <c r="AB76" s="404">
        <v>33900</v>
      </c>
      <c r="AC76" s="404">
        <v>28260993.879999999</v>
      </c>
      <c r="AD76" s="404">
        <v>5724085</v>
      </c>
      <c r="AE76" s="404">
        <v>818578.3</v>
      </c>
      <c r="AF76" s="404">
        <v>440000</v>
      </c>
      <c r="AG76" s="404">
        <v>6876827.7999999998</v>
      </c>
      <c r="AH76" s="404">
        <v>5549852.5</v>
      </c>
      <c r="AI76" s="404">
        <v>140215104.27000004</v>
      </c>
    </row>
  </sheetData>
  <phoneticPr fontId="71" type="noConversion"/>
  <hyperlinks>
    <hyperlink ref="A1" location="销售信息管控平台!A1" display="返回首页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2"/>
  <sheetViews>
    <sheetView zoomScale="90" zoomScaleNormal="90" workbookViewId="0">
      <selection activeCell="D13" sqref="D13"/>
    </sheetView>
  </sheetViews>
  <sheetFormatPr defaultColWidth="8.88671875" defaultRowHeight="14.4" x14ac:dyDescent="0.25"/>
  <cols>
    <col min="1" max="1" width="14.6640625" style="226" bestFit="1" customWidth="1"/>
    <col min="2" max="2" width="20.44140625" style="226" bestFit="1" customWidth="1"/>
    <col min="3" max="3" width="49" style="226" hidden="1" customWidth="1"/>
    <col min="4" max="4" width="32.33203125" style="226" bestFit="1" customWidth="1"/>
    <col min="5" max="5" width="8.88671875" style="226"/>
    <col min="6" max="6" width="20.21875" style="226" bestFit="1" customWidth="1"/>
    <col min="7" max="11" width="8.88671875" style="226"/>
    <col min="12" max="12" width="14.88671875" style="226" bestFit="1" customWidth="1"/>
    <col min="13" max="13" width="8.88671875" style="226"/>
    <col min="14" max="14" width="14.33203125" style="226" bestFit="1" customWidth="1"/>
    <col min="15" max="15" width="11.77734375" style="226" customWidth="1"/>
    <col min="16" max="16" width="9.6640625" style="226" bestFit="1" customWidth="1"/>
    <col min="17" max="17" width="10.77734375" style="226" bestFit="1" customWidth="1"/>
    <col min="18" max="16384" width="8.88671875" style="226"/>
  </cols>
  <sheetData>
    <row r="1" spans="1:22" ht="15.6" x14ac:dyDescent="0.25">
      <c r="D1" s="425" t="s">
        <v>16</v>
      </c>
    </row>
    <row r="3" spans="1:22" x14ac:dyDescent="0.25">
      <c r="A3" s="423" t="s">
        <v>2618</v>
      </c>
      <c r="R3"/>
      <c r="S3"/>
      <c r="T3"/>
      <c r="U3"/>
      <c r="V3"/>
    </row>
    <row r="4" spans="1:22" x14ac:dyDescent="0.25">
      <c r="A4" s="423" t="s">
        <v>573</v>
      </c>
      <c r="B4" s="423" t="s">
        <v>20</v>
      </c>
      <c r="C4" s="423" t="s">
        <v>52</v>
      </c>
      <c r="D4" s="423" t="s">
        <v>22</v>
      </c>
      <c r="E4" s="423" t="s">
        <v>23</v>
      </c>
      <c r="F4" s="423" t="s">
        <v>24</v>
      </c>
      <c r="G4" s="423" t="s">
        <v>53</v>
      </c>
      <c r="H4" s="423" t="s">
        <v>21</v>
      </c>
      <c r="I4" s="423" t="s">
        <v>25</v>
      </c>
      <c r="J4" s="423" t="s">
        <v>54</v>
      </c>
      <c r="K4" s="423" t="s">
        <v>607</v>
      </c>
      <c r="L4" s="423" t="s">
        <v>574</v>
      </c>
      <c r="M4" s="423" t="s">
        <v>575</v>
      </c>
      <c r="N4" s="423" t="s">
        <v>27</v>
      </c>
      <c r="O4" s="423" t="s">
        <v>26</v>
      </c>
      <c r="P4" s="423" t="s">
        <v>576</v>
      </c>
      <c r="Q4" s="226" t="s">
        <v>30</v>
      </c>
      <c r="R4"/>
      <c r="S4"/>
      <c r="T4"/>
      <c r="U4"/>
      <c r="V4"/>
    </row>
    <row r="5" spans="1:22" x14ac:dyDescent="0.25">
      <c r="A5" s="226" t="s">
        <v>2622</v>
      </c>
      <c r="B5" s="226" t="s">
        <v>480</v>
      </c>
      <c r="C5" s="226" t="s">
        <v>481</v>
      </c>
      <c r="D5" s="226" t="s">
        <v>505</v>
      </c>
      <c r="E5" s="226" t="s">
        <v>40</v>
      </c>
      <c r="F5" s="226" t="s">
        <v>201</v>
      </c>
      <c r="G5" s="226" t="s">
        <v>45</v>
      </c>
      <c r="H5" s="226" t="s">
        <v>33</v>
      </c>
      <c r="I5" s="226" t="s">
        <v>37</v>
      </c>
      <c r="J5" s="226">
        <v>0.75</v>
      </c>
      <c r="K5" s="226">
        <v>11980</v>
      </c>
      <c r="L5" s="226">
        <v>8985</v>
      </c>
      <c r="M5" s="226" t="s">
        <v>1468</v>
      </c>
      <c r="N5" s="405">
        <v>42587</v>
      </c>
      <c r="O5" s="226" t="s">
        <v>31</v>
      </c>
      <c r="P5" s="226" t="s">
        <v>31</v>
      </c>
      <c r="Q5" s="406">
        <v>0.75</v>
      </c>
      <c r="R5"/>
      <c r="S5"/>
      <c r="T5"/>
      <c r="U5"/>
      <c r="V5"/>
    </row>
    <row r="6" spans="1:22" x14ac:dyDescent="0.25">
      <c r="A6" s="226" t="s">
        <v>2623</v>
      </c>
      <c r="B6" s="226" t="s">
        <v>207</v>
      </c>
      <c r="C6" s="226" t="s">
        <v>208</v>
      </c>
      <c r="D6" s="226">
        <v>201712116</v>
      </c>
      <c r="E6" s="226" t="s">
        <v>63</v>
      </c>
      <c r="F6" s="226" t="s">
        <v>209</v>
      </c>
      <c r="G6" s="226" t="s">
        <v>45</v>
      </c>
      <c r="H6" s="226" t="s">
        <v>33</v>
      </c>
      <c r="I6" s="226" t="s">
        <v>37</v>
      </c>
      <c r="J6" s="226">
        <v>0.2</v>
      </c>
      <c r="K6" s="226">
        <v>30000</v>
      </c>
      <c r="L6" s="226">
        <v>6000</v>
      </c>
      <c r="M6" s="226" t="s">
        <v>847</v>
      </c>
      <c r="N6" s="405">
        <v>43081</v>
      </c>
      <c r="O6" s="226" t="s">
        <v>31</v>
      </c>
      <c r="P6" s="226" t="s">
        <v>31</v>
      </c>
      <c r="Q6" s="406">
        <v>0.2</v>
      </c>
      <c r="R6"/>
      <c r="S6"/>
      <c r="T6"/>
      <c r="U6"/>
      <c r="V6"/>
    </row>
    <row r="7" spans="1:22" x14ac:dyDescent="0.25">
      <c r="A7" s="226" t="s">
        <v>2623</v>
      </c>
      <c r="B7" s="226" t="s">
        <v>270</v>
      </c>
      <c r="C7" s="226" t="s">
        <v>271</v>
      </c>
      <c r="D7" s="226" t="s">
        <v>274</v>
      </c>
      <c r="E7" s="226" t="s">
        <v>35</v>
      </c>
      <c r="F7" s="226" t="s">
        <v>36</v>
      </c>
      <c r="G7" s="226" t="s">
        <v>45</v>
      </c>
      <c r="H7" s="226" t="s">
        <v>33</v>
      </c>
      <c r="I7" s="226" t="s">
        <v>37</v>
      </c>
      <c r="J7" s="226">
        <v>15</v>
      </c>
      <c r="K7" s="226">
        <v>8960</v>
      </c>
      <c r="L7" s="226">
        <v>134400</v>
      </c>
      <c r="M7" s="226" t="s">
        <v>940</v>
      </c>
      <c r="N7" s="405">
        <v>43098</v>
      </c>
      <c r="O7" s="226" t="s">
        <v>31</v>
      </c>
      <c r="P7" s="226" t="s">
        <v>31</v>
      </c>
      <c r="Q7" s="406">
        <v>15</v>
      </c>
      <c r="R7"/>
      <c r="S7"/>
      <c r="T7"/>
      <c r="U7"/>
      <c r="V7"/>
    </row>
    <row r="8" spans="1:22" x14ac:dyDescent="0.25">
      <c r="A8" s="226" t="s">
        <v>2623</v>
      </c>
      <c r="B8" s="226" t="s">
        <v>480</v>
      </c>
      <c r="C8" s="226" t="s">
        <v>481</v>
      </c>
      <c r="D8" s="226" t="s">
        <v>501</v>
      </c>
      <c r="E8" s="226" t="s">
        <v>63</v>
      </c>
      <c r="F8" s="226" t="s">
        <v>502</v>
      </c>
      <c r="G8" s="226" t="s">
        <v>45</v>
      </c>
      <c r="H8" s="226" t="s">
        <v>33</v>
      </c>
      <c r="I8" s="226" t="s">
        <v>37</v>
      </c>
      <c r="J8" s="226">
        <v>0.25</v>
      </c>
      <c r="K8" s="226">
        <v>14800</v>
      </c>
      <c r="L8" s="226">
        <v>3700</v>
      </c>
      <c r="M8" s="226" t="s">
        <v>1483</v>
      </c>
      <c r="N8" s="405">
        <v>43090</v>
      </c>
      <c r="O8" s="226" t="s">
        <v>31</v>
      </c>
      <c r="P8" s="226" t="s">
        <v>31</v>
      </c>
      <c r="Q8" s="406">
        <v>0.25</v>
      </c>
      <c r="R8"/>
      <c r="S8"/>
      <c r="T8"/>
      <c r="U8"/>
      <c r="V8"/>
    </row>
    <row r="9" spans="1:22" x14ac:dyDescent="0.25">
      <c r="A9" s="226" t="s">
        <v>2624</v>
      </c>
      <c r="B9" s="226" t="s">
        <v>90</v>
      </c>
      <c r="C9" s="226" t="s">
        <v>91</v>
      </c>
      <c r="D9" s="226" t="s">
        <v>45</v>
      </c>
      <c r="E9" s="226" t="s">
        <v>78</v>
      </c>
      <c r="F9" s="226" t="s">
        <v>79</v>
      </c>
      <c r="G9" s="226" t="s">
        <v>45</v>
      </c>
      <c r="H9" s="226" t="s">
        <v>33</v>
      </c>
      <c r="I9" s="226" t="s">
        <v>37</v>
      </c>
      <c r="J9" s="226">
        <v>0.75</v>
      </c>
      <c r="K9" s="226">
        <v>9100</v>
      </c>
      <c r="L9" s="226">
        <v>6825</v>
      </c>
      <c r="M9" s="226" t="s">
        <v>662</v>
      </c>
      <c r="N9" s="405">
        <v>42955</v>
      </c>
      <c r="O9" s="226" t="s">
        <v>92</v>
      </c>
      <c r="P9" s="226" t="s">
        <v>31</v>
      </c>
      <c r="Q9" s="406">
        <v>0.75</v>
      </c>
      <c r="R9"/>
      <c r="S9"/>
      <c r="T9"/>
      <c r="U9"/>
      <c r="V9"/>
    </row>
    <row r="10" spans="1:22" x14ac:dyDescent="0.25">
      <c r="A10" s="226" t="s">
        <v>2624</v>
      </c>
      <c r="B10" s="226" t="s">
        <v>304</v>
      </c>
      <c r="C10" s="226" t="s">
        <v>305</v>
      </c>
      <c r="D10" s="226" t="s">
        <v>45</v>
      </c>
      <c r="E10" s="226" t="s">
        <v>63</v>
      </c>
      <c r="F10" s="226" t="s">
        <v>87</v>
      </c>
      <c r="G10" s="226" t="s">
        <v>45</v>
      </c>
      <c r="H10" s="226" t="s">
        <v>33</v>
      </c>
      <c r="I10" s="226" t="s">
        <v>191</v>
      </c>
      <c r="J10" s="226">
        <v>0.8</v>
      </c>
      <c r="K10" s="226">
        <v>11200</v>
      </c>
      <c r="L10" s="226">
        <v>8960</v>
      </c>
      <c r="M10" s="226" t="s">
        <v>996</v>
      </c>
      <c r="N10" s="405">
        <v>42970</v>
      </c>
      <c r="O10" s="226" t="s">
        <v>31</v>
      </c>
      <c r="P10" s="226" t="s">
        <v>31</v>
      </c>
      <c r="Q10" s="406">
        <v>0.8</v>
      </c>
      <c r="R10"/>
      <c r="S10"/>
      <c r="T10"/>
      <c r="U10"/>
      <c r="V10"/>
    </row>
    <row r="11" spans="1:22" x14ac:dyDescent="0.25">
      <c r="A11" s="226" t="s">
        <v>2624</v>
      </c>
      <c r="B11" s="226" t="s">
        <v>304</v>
      </c>
      <c r="C11" s="226" t="s">
        <v>305</v>
      </c>
      <c r="D11" s="226" t="s">
        <v>45</v>
      </c>
      <c r="E11" s="226" t="s">
        <v>63</v>
      </c>
      <c r="F11" s="226" t="s">
        <v>87</v>
      </c>
      <c r="G11" s="226" t="s">
        <v>45</v>
      </c>
      <c r="H11" s="226" t="s">
        <v>33</v>
      </c>
      <c r="I11" s="226" t="s">
        <v>37</v>
      </c>
      <c r="J11" s="226">
        <v>7.1</v>
      </c>
      <c r="K11" s="226">
        <v>11200</v>
      </c>
      <c r="L11" s="226">
        <v>79520</v>
      </c>
      <c r="M11" s="226" t="s">
        <v>996</v>
      </c>
      <c r="N11" s="405">
        <v>42970</v>
      </c>
      <c r="O11" s="226" t="s">
        <v>31</v>
      </c>
      <c r="P11" s="226" t="s">
        <v>31</v>
      </c>
      <c r="Q11" s="406">
        <v>7.1</v>
      </c>
      <c r="R11"/>
      <c r="S11"/>
      <c r="T11"/>
      <c r="U11"/>
      <c r="V11"/>
    </row>
    <row r="12" spans="1:22" x14ac:dyDescent="0.25">
      <c r="A12" s="226" t="s">
        <v>577</v>
      </c>
      <c r="B12" s="226" t="s">
        <v>66</v>
      </c>
      <c r="C12" s="226" t="s">
        <v>67</v>
      </c>
      <c r="D12" s="226" t="s">
        <v>45</v>
      </c>
      <c r="E12" s="226" t="s">
        <v>35</v>
      </c>
      <c r="F12" s="226" t="s">
        <v>36</v>
      </c>
      <c r="G12" s="226" t="s">
        <v>45</v>
      </c>
      <c r="H12" s="226" t="s">
        <v>69</v>
      </c>
      <c r="I12" s="226" t="s">
        <v>37</v>
      </c>
      <c r="J12" s="226">
        <v>-30</v>
      </c>
      <c r="K12" s="226">
        <v>9091</v>
      </c>
      <c r="L12" s="226">
        <v>-272730</v>
      </c>
      <c r="M12" s="226" t="s">
        <v>2691</v>
      </c>
      <c r="N12" s="405">
        <v>43130</v>
      </c>
      <c r="O12" s="226" t="s">
        <v>31</v>
      </c>
      <c r="P12" s="226" t="s">
        <v>31</v>
      </c>
      <c r="Q12" s="406">
        <v>-30</v>
      </c>
      <c r="R12"/>
      <c r="S12"/>
      <c r="T12"/>
      <c r="U12"/>
      <c r="V12"/>
    </row>
    <row r="13" spans="1:22" x14ac:dyDescent="0.25">
      <c r="A13" s="226" t="s">
        <v>577</v>
      </c>
      <c r="B13" s="226" t="s">
        <v>66</v>
      </c>
      <c r="C13" s="226" t="s">
        <v>67</v>
      </c>
      <c r="D13" s="226" t="s">
        <v>45</v>
      </c>
      <c r="E13" s="226" t="s">
        <v>35</v>
      </c>
      <c r="F13" s="226" t="s">
        <v>36</v>
      </c>
      <c r="G13" s="226" t="s">
        <v>45</v>
      </c>
      <c r="H13" s="226" t="s">
        <v>69</v>
      </c>
      <c r="I13" s="226" t="s">
        <v>37</v>
      </c>
      <c r="J13" s="226">
        <v>30</v>
      </c>
      <c r="K13" s="226">
        <v>9091</v>
      </c>
      <c r="L13" s="226">
        <v>272730</v>
      </c>
      <c r="M13" s="226" t="s">
        <v>652</v>
      </c>
      <c r="N13" s="405">
        <v>43128</v>
      </c>
      <c r="O13" s="226" t="s">
        <v>73</v>
      </c>
      <c r="P13" s="226" t="s">
        <v>31</v>
      </c>
      <c r="Q13" s="406">
        <v>30</v>
      </c>
      <c r="R13"/>
      <c r="S13"/>
      <c r="T13"/>
      <c r="U13"/>
      <c r="V13"/>
    </row>
    <row r="14" spans="1:22" x14ac:dyDescent="0.25">
      <c r="A14" s="226" t="s">
        <v>577</v>
      </c>
      <c r="B14" s="226" t="s">
        <v>66</v>
      </c>
      <c r="C14" s="226" t="s">
        <v>67</v>
      </c>
      <c r="D14" s="226" t="s">
        <v>2664</v>
      </c>
      <c r="E14" s="226" t="s">
        <v>35</v>
      </c>
      <c r="F14" s="226" t="s">
        <v>36</v>
      </c>
      <c r="G14" s="226" t="s">
        <v>45</v>
      </c>
      <c r="H14" s="226" t="s">
        <v>69</v>
      </c>
      <c r="I14" s="226" t="s">
        <v>37</v>
      </c>
      <c r="J14" s="226">
        <v>30</v>
      </c>
      <c r="K14" s="226">
        <v>9180</v>
      </c>
      <c r="L14" s="226">
        <v>275400</v>
      </c>
      <c r="M14" s="226" t="s">
        <v>2741</v>
      </c>
      <c r="N14" s="405">
        <v>43130</v>
      </c>
      <c r="O14" s="226" t="s">
        <v>68</v>
      </c>
      <c r="P14" s="226" t="s">
        <v>31</v>
      </c>
      <c r="Q14" s="406">
        <v>30</v>
      </c>
      <c r="R14"/>
      <c r="S14"/>
      <c r="T14"/>
      <c r="U14"/>
      <c r="V14"/>
    </row>
    <row r="15" spans="1:22" x14ac:dyDescent="0.25">
      <c r="A15" s="226" t="s">
        <v>577</v>
      </c>
      <c r="B15" s="226" t="s">
        <v>90</v>
      </c>
      <c r="C15" s="226" t="s">
        <v>91</v>
      </c>
      <c r="D15" s="226" t="s">
        <v>102</v>
      </c>
      <c r="E15" s="226" t="s">
        <v>63</v>
      </c>
      <c r="F15" s="226" t="s">
        <v>96</v>
      </c>
      <c r="G15" s="226" t="s">
        <v>45</v>
      </c>
      <c r="H15" s="226" t="s">
        <v>33</v>
      </c>
      <c r="I15" s="226" t="s">
        <v>37</v>
      </c>
      <c r="J15" s="226">
        <v>10</v>
      </c>
      <c r="K15" s="226">
        <v>11000</v>
      </c>
      <c r="L15" s="226">
        <v>110000</v>
      </c>
      <c r="M15" s="226" t="s">
        <v>2654</v>
      </c>
      <c r="N15" s="405">
        <v>43130</v>
      </c>
      <c r="O15" s="226" t="s">
        <v>31</v>
      </c>
      <c r="P15" s="226" t="s">
        <v>31</v>
      </c>
      <c r="Q15" s="406">
        <v>10</v>
      </c>
      <c r="R15"/>
      <c r="S15"/>
      <c r="T15"/>
      <c r="U15"/>
      <c r="V15"/>
    </row>
    <row r="16" spans="1:22" x14ac:dyDescent="0.25">
      <c r="A16" s="226" t="s">
        <v>577</v>
      </c>
      <c r="B16" s="226" t="s">
        <v>90</v>
      </c>
      <c r="C16" s="226" t="s">
        <v>91</v>
      </c>
      <c r="D16" s="226" t="s">
        <v>2636</v>
      </c>
      <c r="E16" s="226" t="s">
        <v>35</v>
      </c>
      <c r="F16" s="226" t="s">
        <v>94</v>
      </c>
      <c r="G16" s="226" t="s">
        <v>45</v>
      </c>
      <c r="H16" s="226" t="s">
        <v>33</v>
      </c>
      <c r="I16" s="226" t="s">
        <v>37</v>
      </c>
      <c r="J16" s="226">
        <v>20.25</v>
      </c>
      <c r="K16" s="226">
        <v>9270</v>
      </c>
      <c r="L16" s="226">
        <v>187717.5</v>
      </c>
      <c r="M16" s="226" t="s">
        <v>2652</v>
      </c>
      <c r="N16" s="405">
        <v>43130</v>
      </c>
      <c r="O16" s="226" t="s">
        <v>31</v>
      </c>
      <c r="P16" s="226" t="s">
        <v>31</v>
      </c>
      <c r="Q16" s="406">
        <v>20.25</v>
      </c>
      <c r="R16"/>
      <c r="S16"/>
      <c r="T16"/>
      <c r="U16"/>
      <c r="V16"/>
    </row>
    <row r="17" spans="1:22" x14ac:dyDescent="0.25">
      <c r="A17" s="226" t="s">
        <v>577</v>
      </c>
      <c r="B17" s="226" t="s">
        <v>90</v>
      </c>
      <c r="C17" s="226" t="s">
        <v>91</v>
      </c>
      <c r="D17" s="226" t="s">
        <v>2636</v>
      </c>
      <c r="E17" s="226" t="s">
        <v>35</v>
      </c>
      <c r="F17" s="226" t="s">
        <v>94</v>
      </c>
      <c r="G17" s="226" t="s">
        <v>45</v>
      </c>
      <c r="H17" s="226" t="s">
        <v>33</v>
      </c>
      <c r="I17" s="226" t="s">
        <v>37</v>
      </c>
      <c r="J17" s="226">
        <v>30</v>
      </c>
      <c r="K17" s="226">
        <v>9270</v>
      </c>
      <c r="L17" s="226">
        <v>278100</v>
      </c>
      <c r="M17" s="226" t="s">
        <v>681</v>
      </c>
      <c r="N17" s="405">
        <v>43125</v>
      </c>
      <c r="O17" s="226" t="s">
        <v>31</v>
      </c>
      <c r="P17" s="226" t="s">
        <v>31</v>
      </c>
      <c r="Q17" s="406">
        <v>30</v>
      </c>
      <c r="R17"/>
      <c r="S17"/>
      <c r="T17"/>
      <c r="U17"/>
      <c r="V17"/>
    </row>
    <row r="18" spans="1:22" x14ac:dyDescent="0.25">
      <c r="A18" s="226" t="s">
        <v>577</v>
      </c>
      <c r="B18" s="226" t="s">
        <v>110</v>
      </c>
      <c r="C18" s="226" t="s">
        <v>89</v>
      </c>
      <c r="D18" s="226" t="s">
        <v>45</v>
      </c>
      <c r="E18" s="226" t="s">
        <v>63</v>
      </c>
      <c r="F18" s="226" t="s">
        <v>96</v>
      </c>
      <c r="G18" s="226" t="s">
        <v>45</v>
      </c>
      <c r="H18" s="226" t="s">
        <v>33</v>
      </c>
      <c r="I18" s="226" t="s">
        <v>37</v>
      </c>
      <c r="J18" s="226">
        <v>7.4999999999999997E-2</v>
      </c>
      <c r="K18" s="226">
        <v>0</v>
      </c>
      <c r="L18" s="226">
        <v>0</v>
      </c>
      <c r="M18" s="226" t="s">
        <v>693</v>
      </c>
      <c r="N18" s="405">
        <v>43106</v>
      </c>
      <c r="O18" s="226" t="s">
        <v>111</v>
      </c>
      <c r="P18" s="226" t="s">
        <v>31</v>
      </c>
      <c r="Q18" s="406">
        <v>7.4999999999999997E-2</v>
      </c>
      <c r="R18"/>
      <c r="S18"/>
      <c r="T18"/>
      <c r="U18"/>
      <c r="V18"/>
    </row>
    <row r="19" spans="1:22" x14ac:dyDescent="0.25">
      <c r="A19" s="226" t="s">
        <v>577</v>
      </c>
      <c r="B19" s="226" t="s">
        <v>120</v>
      </c>
      <c r="C19" s="226" t="s">
        <v>121</v>
      </c>
      <c r="D19" s="226" t="s">
        <v>130</v>
      </c>
      <c r="E19" s="226" t="s">
        <v>78</v>
      </c>
      <c r="F19" s="226" t="s">
        <v>79</v>
      </c>
      <c r="G19" s="226" t="s">
        <v>45</v>
      </c>
      <c r="H19" s="226" t="s">
        <v>33</v>
      </c>
      <c r="I19" s="226" t="s">
        <v>37</v>
      </c>
      <c r="J19" s="226">
        <v>30</v>
      </c>
      <c r="K19" s="226">
        <v>9800</v>
      </c>
      <c r="L19" s="226">
        <v>294000</v>
      </c>
      <c r="M19" s="226" t="s">
        <v>727</v>
      </c>
      <c r="N19" s="405">
        <v>43115</v>
      </c>
      <c r="O19" s="226" t="s">
        <v>31</v>
      </c>
      <c r="P19" s="226" t="s">
        <v>31</v>
      </c>
      <c r="Q19" s="406">
        <v>30</v>
      </c>
      <c r="R19"/>
      <c r="S19"/>
      <c r="T19"/>
      <c r="U19"/>
      <c r="V19"/>
    </row>
    <row r="20" spans="1:22" x14ac:dyDescent="0.25">
      <c r="A20" s="226" t="s">
        <v>577</v>
      </c>
      <c r="B20" s="226" t="s">
        <v>120</v>
      </c>
      <c r="C20" s="226" t="s">
        <v>121</v>
      </c>
      <c r="D20" s="226" t="s">
        <v>132</v>
      </c>
      <c r="E20" s="226" t="s">
        <v>35</v>
      </c>
      <c r="F20" s="226" t="s">
        <v>36</v>
      </c>
      <c r="G20" s="226" t="s">
        <v>45</v>
      </c>
      <c r="H20" s="226" t="s">
        <v>33</v>
      </c>
      <c r="I20" s="226" t="s">
        <v>37</v>
      </c>
      <c r="J20" s="226">
        <v>30</v>
      </c>
      <c r="K20" s="226">
        <v>8950</v>
      </c>
      <c r="L20" s="226">
        <v>268500</v>
      </c>
      <c r="M20" s="226" t="s">
        <v>747</v>
      </c>
      <c r="N20" s="405">
        <v>43116</v>
      </c>
      <c r="O20" s="226" t="s">
        <v>31</v>
      </c>
      <c r="P20" s="226" t="s">
        <v>31</v>
      </c>
      <c r="Q20" s="406">
        <v>30</v>
      </c>
      <c r="R20"/>
      <c r="S20"/>
      <c r="T20"/>
      <c r="U20"/>
      <c r="V20"/>
    </row>
    <row r="21" spans="1:22" x14ac:dyDescent="0.25">
      <c r="A21" s="226" t="s">
        <v>577</v>
      </c>
      <c r="B21" s="226" t="s">
        <v>120</v>
      </c>
      <c r="C21" s="226" t="s">
        <v>121</v>
      </c>
      <c r="D21" s="226" t="s">
        <v>2625</v>
      </c>
      <c r="E21" s="226" t="s">
        <v>78</v>
      </c>
      <c r="F21" s="226" t="s">
        <v>79</v>
      </c>
      <c r="G21" s="226" t="s">
        <v>45</v>
      </c>
      <c r="H21" s="226" t="s">
        <v>33</v>
      </c>
      <c r="I21" s="226" t="s">
        <v>37</v>
      </c>
      <c r="J21" s="226">
        <v>-0.04</v>
      </c>
      <c r="K21" s="226">
        <v>9800</v>
      </c>
      <c r="L21" s="226">
        <v>-392</v>
      </c>
      <c r="M21" s="226" t="s">
        <v>732</v>
      </c>
      <c r="N21" s="405">
        <v>43125</v>
      </c>
      <c r="O21" s="226" t="s">
        <v>31</v>
      </c>
      <c r="P21" s="226" t="s">
        <v>31</v>
      </c>
      <c r="Q21" s="406">
        <v>-0.04</v>
      </c>
      <c r="R21"/>
      <c r="S21"/>
      <c r="T21"/>
      <c r="U21"/>
      <c r="V21"/>
    </row>
    <row r="22" spans="1:22" x14ac:dyDescent="0.25">
      <c r="A22" s="226" t="s">
        <v>577</v>
      </c>
      <c r="B22" s="226" t="s">
        <v>120</v>
      </c>
      <c r="C22" s="226" t="s">
        <v>121</v>
      </c>
      <c r="D22" s="226" t="s">
        <v>2625</v>
      </c>
      <c r="E22" s="226" t="s">
        <v>78</v>
      </c>
      <c r="F22" s="226" t="s">
        <v>79</v>
      </c>
      <c r="G22" s="226" t="s">
        <v>45</v>
      </c>
      <c r="H22" s="226" t="s">
        <v>33</v>
      </c>
      <c r="I22" s="226" t="s">
        <v>37</v>
      </c>
      <c r="J22" s="226">
        <v>30</v>
      </c>
      <c r="K22" s="226">
        <v>9800</v>
      </c>
      <c r="L22" s="226">
        <v>294000</v>
      </c>
      <c r="M22" s="226" t="s">
        <v>732</v>
      </c>
      <c r="N22" s="405">
        <v>43123</v>
      </c>
      <c r="O22" s="226" t="s">
        <v>31</v>
      </c>
      <c r="P22" s="226" t="s">
        <v>31</v>
      </c>
      <c r="Q22" s="406">
        <v>30</v>
      </c>
      <c r="R22"/>
      <c r="S22"/>
      <c r="T22"/>
      <c r="U22"/>
      <c r="V22"/>
    </row>
    <row r="23" spans="1:22" x14ac:dyDescent="0.25">
      <c r="A23" s="226" t="s">
        <v>577</v>
      </c>
      <c r="B23" s="226" t="s">
        <v>120</v>
      </c>
      <c r="C23" s="226" t="s">
        <v>121</v>
      </c>
      <c r="D23" s="226" t="s">
        <v>2625</v>
      </c>
      <c r="E23" s="226" t="s">
        <v>35</v>
      </c>
      <c r="F23" s="226" t="s">
        <v>36</v>
      </c>
      <c r="G23" s="226" t="s">
        <v>45</v>
      </c>
      <c r="H23" s="226" t="s">
        <v>33</v>
      </c>
      <c r="I23" s="226" t="s">
        <v>37</v>
      </c>
      <c r="J23" s="226">
        <v>30</v>
      </c>
      <c r="K23" s="226">
        <v>8950</v>
      </c>
      <c r="L23" s="226">
        <v>268500</v>
      </c>
      <c r="M23" s="226" t="s">
        <v>2853</v>
      </c>
      <c r="N23" s="405">
        <v>43131</v>
      </c>
      <c r="O23" s="226" t="s">
        <v>31</v>
      </c>
      <c r="P23" s="226" t="s">
        <v>31</v>
      </c>
      <c r="Q23" s="406">
        <v>30</v>
      </c>
      <c r="R23"/>
      <c r="S23"/>
      <c r="T23"/>
      <c r="U23"/>
      <c r="V23"/>
    </row>
    <row r="24" spans="1:22" x14ac:dyDescent="0.25">
      <c r="A24" s="226" t="s">
        <v>577</v>
      </c>
      <c r="B24" s="226" t="s">
        <v>120</v>
      </c>
      <c r="C24" s="226" t="s">
        <v>121</v>
      </c>
      <c r="D24" s="226" t="s">
        <v>133</v>
      </c>
      <c r="E24" s="226" t="s">
        <v>35</v>
      </c>
      <c r="F24" s="226" t="s">
        <v>36</v>
      </c>
      <c r="G24" s="226" t="s">
        <v>45</v>
      </c>
      <c r="H24" s="226" t="s">
        <v>33</v>
      </c>
      <c r="I24" s="226" t="s">
        <v>37</v>
      </c>
      <c r="J24" s="226">
        <v>30</v>
      </c>
      <c r="K24" s="226">
        <v>8950</v>
      </c>
      <c r="L24" s="226">
        <v>268500</v>
      </c>
      <c r="M24" s="226" t="s">
        <v>750</v>
      </c>
      <c r="N24" s="405">
        <v>43125</v>
      </c>
      <c r="O24" s="226" t="s">
        <v>31</v>
      </c>
      <c r="P24" s="226" t="s">
        <v>31</v>
      </c>
      <c r="Q24" s="406">
        <v>30</v>
      </c>
      <c r="R24"/>
      <c r="S24"/>
      <c r="T24"/>
      <c r="U24"/>
      <c r="V24"/>
    </row>
    <row r="25" spans="1:22" x14ac:dyDescent="0.25">
      <c r="A25" s="226" t="s">
        <v>577</v>
      </c>
      <c r="B25" s="226" t="s">
        <v>120</v>
      </c>
      <c r="C25" s="226" t="s">
        <v>121</v>
      </c>
      <c r="D25" s="226" t="s">
        <v>133</v>
      </c>
      <c r="E25" s="226" t="s">
        <v>35</v>
      </c>
      <c r="F25" s="226" t="s">
        <v>36</v>
      </c>
      <c r="G25" s="226" t="s">
        <v>45</v>
      </c>
      <c r="H25" s="226" t="s">
        <v>33</v>
      </c>
      <c r="I25" s="226" t="s">
        <v>37</v>
      </c>
      <c r="J25" s="226">
        <v>30</v>
      </c>
      <c r="K25" s="226">
        <v>8950</v>
      </c>
      <c r="L25" s="226">
        <v>268500</v>
      </c>
      <c r="M25" s="226" t="s">
        <v>751</v>
      </c>
      <c r="N25" s="405">
        <v>43126</v>
      </c>
      <c r="O25" s="226" t="s">
        <v>31</v>
      </c>
      <c r="P25" s="226" t="s">
        <v>31</v>
      </c>
      <c r="Q25" s="406">
        <v>30</v>
      </c>
      <c r="R25"/>
      <c r="S25"/>
      <c r="T25"/>
      <c r="U25"/>
      <c r="V25"/>
    </row>
    <row r="26" spans="1:22" x14ac:dyDescent="0.25">
      <c r="A26" s="226" t="s">
        <v>577</v>
      </c>
      <c r="B26" s="226" t="s">
        <v>120</v>
      </c>
      <c r="C26" s="226" t="s">
        <v>121</v>
      </c>
      <c r="D26" s="226" t="s">
        <v>134</v>
      </c>
      <c r="E26" s="226" t="s">
        <v>40</v>
      </c>
      <c r="F26" s="226" t="s">
        <v>124</v>
      </c>
      <c r="G26" s="226" t="s">
        <v>45</v>
      </c>
      <c r="H26" s="226" t="s">
        <v>33</v>
      </c>
      <c r="I26" s="226" t="s">
        <v>77</v>
      </c>
      <c r="J26" s="226">
        <v>3</v>
      </c>
      <c r="K26" s="226">
        <v>14900</v>
      </c>
      <c r="L26" s="226">
        <v>44700</v>
      </c>
      <c r="M26" s="226" t="s">
        <v>763</v>
      </c>
      <c r="N26" s="405">
        <v>43125</v>
      </c>
      <c r="O26" s="226" t="s">
        <v>31</v>
      </c>
      <c r="P26" s="226" t="s">
        <v>31</v>
      </c>
      <c r="Q26" s="406">
        <v>3</v>
      </c>
      <c r="R26"/>
      <c r="S26"/>
      <c r="T26"/>
      <c r="U26"/>
      <c r="V26"/>
    </row>
    <row r="27" spans="1:22" x14ac:dyDescent="0.25">
      <c r="A27" s="226" t="s">
        <v>577</v>
      </c>
      <c r="B27" s="226" t="s">
        <v>172</v>
      </c>
      <c r="C27" s="226" t="s">
        <v>173</v>
      </c>
      <c r="D27" s="226" t="s">
        <v>186</v>
      </c>
      <c r="E27" s="226" t="s">
        <v>63</v>
      </c>
      <c r="F27" s="226" t="s">
        <v>187</v>
      </c>
      <c r="G27" s="226" t="s">
        <v>45</v>
      </c>
      <c r="H27" s="226" t="s">
        <v>185</v>
      </c>
      <c r="I27" s="226" t="s">
        <v>77</v>
      </c>
      <c r="J27" s="226">
        <v>0.2</v>
      </c>
      <c r="K27" s="226">
        <v>15900</v>
      </c>
      <c r="L27" s="226">
        <v>3180</v>
      </c>
      <c r="M27" s="226" t="s">
        <v>825</v>
      </c>
      <c r="N27" s="405">
        <v>43104</v>
      </c>
      <c r="O27" s="226" t="s">
        <v>31</v>
      </c>
      <c r="P27" s="226" t="s">
        <v>31</v>
      </c>
      <c r="Q27" s="406">
        <v>0.2</v>
      </c>
      <c r="R27"/>
      <c r="S27"/>
      <c r="T27"/>
      <c r="U27"/>
      <c r="V27"/>
    </row>
    <row r="28" spans="1:22" x14ac:dyDescent="0.25">
      <c r="A28" s="226" t="s">
        <v>577</v>
      </c>
      <c r="B28" s="226" t="s">
        <v>189</v>
      </c>
      <c r="C28" s="226" t="s">
        <v>190</v>
      </c>
      <c r="D28" s="226" t="s">
        <v>45</v>
      </c>
      <c r="E28" s="226" t="s">
        <v>63</v>
      </c>
      <c r="F28" s="226" t="s">
        <v>87</v>
      </c>
      <c r="G28" s="226" t="s">
        <v>45</v>
      </c>
      <c r="H28" s="226" t="s">
        <v>33</v>
      </c>
      <c r="I28" s="226" t="s">
        <v>191</v>
      </c>
      <c r="J28" s="226">
        <v>0.01</v>
      </c>
      <c r="K28" s="226">
        <v>0</v>
      </c>
      <c r="L28" s="226">
        <v>0</v>
      </c>
      <c r="M28" s="226" t="s">
        <v>833</v>
      </c>
      <c r="N28" s="405">
        <v>43105</v>
      </c>
      <c r="O28" s="226" t="s">
        <v>111</v>
      </c>
      <c r="P28" s="226" t="s">
        <v>31</v>
      </c>
      <c r="Q28" s="406">
        <v>0.01</v>
      </c>
      <c r="R28"/>
      <c r="S28"/>
      <c r="T28"/>
      <c r="U28"/>
      <c r="V28"/>
    </row>
    <row r="29" spans="1:22" x14ac:dyDescent="0.25">
      <c r="A29" s="226" t="s">
        <v>577</v>
      </c>
      <c r="B29" s="226" t="s">
        <v>195</v>
      </c>
      <c r="C29" s="226" t="s">
        <v>196</v>
      </c>
      <c r="D29" s="226" t="s">
        <v>45</v>
      </c>
      <c r="E29" s="226" t="s">
        <v>63</v>
      </c>
      <c r="F29" s="226" t="s">
        <v>197</v>
      </c>
      <c r="G29" s="226" t="s">
        <v>45</v>
      </c>
      <c r="H29" s="226" t="s">
        <v>33</v>
      </c>
      <c r="I29" s="226" t="s">
        <v>37</v>
      </c>
      <c r="J29" s="226">
        <v>1E-3</v>
      </c>
      <c r="K29" s="226">
        <v>0</v>
      </c>
      <c r="L29" s="226">
        <v>0</v>
      </c>
      <c r="M29" s="226" t="s">
        <v>841</v>
      </c>
      <c r="N29" s="405">
        <v>43106</v>
      </c>
      <c r="O29" s="226" t="s">
        <v>111</v>
      </c>
      <c r="P29" s="226" t="s">
        <v>31</v>
      </c>
      <c r="Q29" s="406">
        <v>1E-3</v>
      </c>
      <c r="R29"/>
      <c r="S29"/>
      <c r="T29"/>
      <c r="U29"/>
      <c r="V29"/>
    </row>
    <row r="30" spans="1:22" x14ac:dyDescent="0.25">
      <c r="A30" s="226" t="s">
        <v>577</v>
      </c>
      <c r="B30" s="226" t="s">
        <v>567</v>
      </c>
      <c r="C30" s="226" t="s">
        <v>568</v>
      </c>
      <c r="D30" s="226" t="s">
        <v>570</v>
      </c>
      <c r="E30" s="226" t="s">
        <v>15</v>
      </c>
      <c r="F30" s="226" t="s">
        <v>571</v>
      </c>
      <c r="G30" s="226" t="s">
        <v>45</v>
      </c>
      <c r="H30" s="226" t="s">
        <v>33</v>
      </c>
      <c r="I30" s="226" t="s">
        <v>191</v>
      </c>
      <c r="J30" s="226">
        <v>0.2</v>
      </c>
      <c r="K30" s="226">
        <v>60000</v>
      </c>
      <c r="L30" s="226">
        <v>12000</v>
      </c>
      <c r="M30" s="226" t="s">
        <v>2847</v>
      </c>
      <c r="N30" s="405">
        <v>43131</v>
      </c>
      <c r="O30" s="226" t="s">
        <v>569</v>
      </c>
      <c r="P30" s="226" t="s">
        <v>31</v>
      </c>
      <c r="Q30" s="406">
        <v>0.2</v>
      </c>
      <c r="R30"/>
      <c r="S30"/>
      <c r="T30"/>
      <c r="U30"/>
      <c r="V30"/>
    </row>
    <row r="31" spans="1:22" x14ac:dyDescent="0.25">
      <c r="A31" s="226" t="s">
        <v>577</v>
      </c>
      <c r="B31" s="226" t="s">
        <v>262</v>
      </c>
      <c r="C31" s="226" t="s">
        <v>263</v>
      </c>
      <c r="D31" s="226" t="s">
        <v>45</v>
      </c>
      <c r="E31" s="226" t="s">
        <v>63</v>
      </c>
      <c r="F31" s="226" t="s">
        <v>187</v>
      </c>
      <c r="G31" s="226" t="s">
        <v>45</v>
      </c>
      <c r="H31" s="226" t="s">
        <v>33</v>
      </c>
      <c r="I31" s="226" t="s">
        <v>37</v>
      </c>
      <c r="J31" s="226">
        <v>0.05</v>
      </c>
      <c r="K31" s="226">
        <v>0</v>
      </c>
      <c r="L31" s="226">
        <v>0</v>
      </c>
      <c r="M31" s="226" t="s">
        <v>936</v>
      </c>
      <c r="N31" s="405">
        <v>43104</v>
      </c>
      <c r="O31" s="226" t="s">
        <v>111</v>
      </c>
      <c r="P31" s="226" t="s">
        <v>31</v>
      </c>
      <c r="Q31" s="406">
        <v>0.05</v>
      </c>
      <c r="R31"/>
      <c r="S31"/>
      <c r="T31"/>
      <c r="U31"/>
      <c r="V31"/>
    </row>
    <row r="32" spans="1:22" x14ac:dyDescent="0.25">
      <c r="A32" s="226" t="s">
        <v>577</v>
      </c>
      <c r="B32" s="226" t="s">
        <v>270</v>
      </c>
      <c r="C32" s="226" t="s">
        <v>271</v>
      </c>
      <c r="D32" s="226" t="s">
        <v>188</v>
      </c>
      <c r="E32" s="226" t="s">
        <v>35</v>
      </c>
      <c r="F32" s="226" t="s">
        <v>36</v>
      </c>
      <c r="G32" s="226" t="s">
        <v>45</v>
      </c>
      <c r="H32" s="226" t="s">
        <v>33</v>
      </c>
      <c r="I32" s="226" t="s">
        <v>37</v>
      </c>
      <c r="J32" s="226">
        <v>-15.225</v>
      </c>
      <c r="K32" s="226">
        <v>8960</v>
      </c>
      <c r="L32" s="226">
        <v>-136416</v>
      </c>
      <c r="M32" s="226" t="s">
        <v>941</v>
      </c>
      <c r="N32" s="405">
        <v>43119</v>
      </c>
      <c r="O32" s="226" t="s">
        <v>272</v>
      </c>
      <c r="P32" s="226" t="s">
        <v>31</v>
      </c>
      <c r="Q32" s="406">
        <v>-15.225</v>
      </c>
      <c r="R32"/>
      <c r="S32"/>
      <c r="T32"/>
      <c r="U32"/>
      <c r="V32"/>
    </row>
    <row r="33" spans="1:22" x14ac:dyDescent="0.25">
      <c r="A33" s="226" t="s">
        <v>577</v>
      </c>
      <c r="B33" s="226" t="s">
        <v>275</v>
      </c>
      <c r="C33" s="226" t="s">
        <v>276</v>
      </c>
      <c r="D33" s="226">
        <v>4600033477</v>
      </c>
      <c r="E33" s="226" t="s">
        <v>63</v>
      </c>
      <c r="F33" s="226" t="s">
        <v>64</v>
      </c>
      <c r="G33" s="226" t="s">
        <v>280</v>
      </c>
      <c r="H33" s="226" t="s">
        <v>33</v>
      </c>
      <c r="I33" s="226" t="s">
        <v>37</v>
      </c>
      <c r="J33" s="226">
        <v>21</v>
      </c>
      <c r="K33" s="226">
        <v>9100</v>
      </c>
      <c r="L33" s="226">
        <v>191100</v>
      </c>
      <c r="M33" s="226" t="s">
        <v>588</v>
      </c>
      <c r="N33" s="405">
        <v>43127</v>
      </c>
      <c r="O33" s="226" t="s">
        <v>279</v>
      </c>
      <c r="P33" s="226" t="s">
        <v>31</v>
      </c>
      <c r="Q33" s="406">
        <v>21</v>
      </c>
      <c r="R33"/>
      <c r="S33"/>
      <c r="T33"/>
      <c r="U33"/>
      <c r="V33"/>
    </row>
    <row r="34" spans="1:22" x14ac:dyDescent="0.25">
      <c r="A34" s="226" t="s">
        <v>577</v>
      </c>
      <c r="B34" s="226" t="s">
        <v>275</v>
      </c>
      <c r="C34" s="226" t="s">
        <v>276</v>
      </c>
      <c r="D34" s="226">
        <v>4600033477</v>
      </c>
      <c r="E34" s="226" t="s">
        <v>63</v>
      </c>
      <c r="F34" s="226" t="s">
        <v>64</v>
      </c>
      <c r="G34" s="226" t="s">
        <v>280</v>
      </c>
      <c r="H34" s="226" t="s">
        <v>33</v>
      </c>
      <c r="I34" s="226" t="s">
        <v>37</v>
      </c>
      <c r="J34" s="226">
        <v>30</v>
      </c>
      <c r="K34" s="226">
        <v>9100</v>
      </c>
      <c r="L34" s="226">
        <v>273000</v>
      </c>
      <c r="M34" s="226" t="s">
        <v>2648</v>
      </c>
      <c r="N34" s="405">
        <v>43130</v>
      </c>
      <c r="O34" s="226" t="s">
        <v>279</v>
      </c>
      <c r="P34" s="226" t="s">
        <v>31</v>
      </c>
      <c r="Q34" s="406">
        <v>30</v>
      </c>
      <c r="R34"/>
      <c r="S34"/>
      <c r="T34"/>
      <c r="U34"/>
      <c r="V34"/>
    </row>
    <row r="35" spans="1:22" x14ac:dyDescent="0.25">
      <c r="A35" s="226" t="s">
        <v>577</v>
      </c>
      <c r="B35" s="226" t="s">
        <v>275</v>
      </c>
      <c r="C35" s="226" t="s">
        <v>276</v>
      </c>
      <c r="D35" s="226">
        <v>4600033477</v>
      </c>
      <c r="E35" s="226" t="s">
        <v>63</v>
      </c>
      <c r="F35" s="226" t="s">
        <v>286</v>
      </c>
      <c r="G35" s="226" t="s">
        <v>280</v>
      </c>
      <c r="H35" s="226" t="s">
        <v>33</v>
      </c>
      <c r="I35" s="226" t="s">
        <v>191</v>
      </c>
      <c r="J35" s="226">
        <v>8</v>
      </c>
      <c r="K35" s="226">
        <v>7200</v>
      </c>
      <c r="L35" s="226">
        <v>57600</v>
      </c>
      <c r="M35" s="226" t="s">
        <v>590</v>
      </c>
      <c r="N35" s="405">
        <v>43111</v>
      </c>
      <c r="O35" s="226" t="s">
        <v>31</v>
      </c>
      <c r="P35" s="226" t="s">
        <v>31</v>
      </c>
      <c r="Q35" s="406">
        <v>8</v>
      </c>
      <c r="R35"/>
      <c r="S35"/>
      <c r="T35"/>
      <c r="U35"/>
      <c r="V35"/>
    </row>
    <row r="36" spans="1:22" x14ac:dyDescent="0.25">
      <c r="A36" s="226" t="s">
        <v>577</v>
      </c>
      <c r="B36" s="226" t="s">
        <v>316</v>
      </c>
      <c r="C36" s="226" t="s">
        <v>317</v>
      </c>
      <c r="D36" s="226" t="s">
        <v>324</v>
      </c>
      <c r="E36" s="226" t="s">
        <v>63</v>
      </c>
      <c r="F36" s="226" t="s">
        <v>64</v>
      </c>
      <c r="G36" s="226" t="s">
        <v>45</v>
      </c>
      <c r="H36" s="226" t="s">
        <v>33</v>
      </c>
      <c r="I36" s="226" t="s">
        <v>191</v>
      </c>
      <c r="J36" s="226">
        <v>-1.845</v>
      </c>
      <c r="K36" s="226">
        <v>10340</v>
      </c>
      <c r="L36" s="226">
        <v>-19077.3</v>
      </c>
      <c r="M36" s="226" t="s">
        <v>1061</v>
      </c>
      <c r="N36" s="405">
        <v>43122</v>
      </c>
      <c r="O36" s="226" t="s">
        <v>31</v>
      </c>
      <c r="P36" s="226" t="s">
        <v>31</v>
      </c>
      <c r="Q36" s="406">
        <v>-1.845</v>
      </c>
      <c r="R36"/>
      <c r="S36"/>
      <c r="T36"/>
      <c r="U36"/>
      <c r="V36"/>
    </row>
    <row r="37" spans="1:22" x14ac:dyDescent="0.25">
      <c r="A37" s="226" t="s">
        <v>577</v>
      </c>
      <c r="B37" s="226" t="s">
        <v>316</v>
      </c>
      <c r="C37" s="226" t="s">
        <v>317</v>
      </c>
      <c r="D37" s="226" t="s">
        <v>324</v>
      </c>
      <c r="E37" s="226" t="s">
        <v>63</v>
      </c>
      <c r="F37" s="226" t="s">
        <v>64</v>
      </c>
      <c r="G37" s="226" t="s">
        <v>45</v>
      </c>
      <c r="H37" s="226" t="s">
        <v>33</v>
      </c>
      <c r="I37" s="226" t="s">
        <v>37</v>
      </c>
      <c r="J37" s="226">
        <v>-6</v>
      </c>
      <c r="K37" s="226">
        <v>10340</v>
      </c>
      <c r="L37" s="226">
        <v>-62040</v>
      </c>
      <c r="M37" s="226" t="s">
        <v>1061</v>
      </c>
      <c r="N37" s="405">
        <v>43122</v>
      </c>
      <c r="O37" s="226" t="s">
        <v>31</v>
      </c>
      <c r="P37" s="226" t="s">
        <v>31</v>
      </c>
      <c r="Q37" s="406">
        <v>-6</v>
      </c>
      <c r="R37"/>
      <c r="S37"/>
      <c r="T37"/>
      <c r="U37"/>
      <c r="V37"/>
    </row>
    <row r="38" spans="1:22" x14ac:dyDescent="0.25">
      <c r="A38" s="226" t="s">
        <v>577</v>
      </c>
      <c r="B38" s="226" t="s">
        <v>327</v>
      </c>
      <c r="C38" s="226" t="s">
        <v>328</v>
      </c>
      <c r="D38" s="226" t="s">
        <v>141</v>
      </c>
      <c r="E38" s="226" t="s">
        <v>63</v>
      </c>
      <c r="F38" s="226" t="s">
        <v>347</v>
      </c>
      <c r="G38" s="226" t="s">
        <v>351</v>
      </c>
      <c r="H38" s="226" t="s">
        <v>185</v>
      </c>
      <c r="I38" s="226" t="s">
        <v>37</v>
      </c>
      <c r="J38" s="226">
        <v>3.5000000000000003E-2</v>
      </c>
      <c r="K38" s="226">
        <v>15800</v>
      </c>
      <c r="L38" s="226">
        <v>553</v>
      </c>
      <c r="M38" s="226" t="s">
        <v>1131</v>
      </c>
      <c r="N38" s="405">
        <v>43106</v>
      </c>
      <c r="O38" s="226" t="s">
        <v>31</v>
      </c>
      <c r="P38" s="226" t="s">
        <v>31</v>
      </c>
      <c r="Q38" s="406">
        <v>3.5000000000000003E-2</v>
      </c>
      <c r="R38"/>
      <c r="S38"/>
      <c r="T38"/>
      <c r="U38"/>
      <c r="V38"/>
    </row>
    <row r="39" spans="1:22" x14ac:dyDescent="0.25">
      <c r="A39" s="226" t="s">
        <v>577</v>
      </c>
      <c r="B39" s="226" t="s">
        <v>327</v>
      </c>
      <c r="C39" s="226" t="s">
        <v>328</v>
      </c>
      <c r="D39" s="226" t="s">
        <v>45</v>
      </c>
      <c r="E39" s="226" t="s">
        <v>63</v>
      </c>
      <c r="F39" s="226" t="s">
        <v>403</v>
      </c>
      <c r="G39" s="226" t="s">
        <v>45</v>
      </c>
      <c r="H39" s="226" t="s">
        <v>33</v>
      </c>
      <c r="I39" s="226" t="s">
        <v>37</v>
      </c>
      <c r="J39" s="226">
        <v>0.05</v>
      </c>
      <c r="K39" s="226">
        <v>0</v>
      </c>
      <c r="L39" s="226">
        <v>0</v>
      </c>
      <c r="M39" s="226" t="s">
        <v>2879</v>
      </c>
      <c r="N39" s="405">
        <v>43131</v>
      </c>
      <c r="O39" s="226" t="s">
        <v>111</v>
      </c>
      <c r="P39" s="226" t="s">
        <v>31</v>
      </c>
      <c r="Q39" s="406">
        <v>0.05</v>
      </c>
      <c r="R39"/>
      <c r="S39"/>
      <c r="T39"/>
      <c r="U39"/>
      <c r="V39"/>
    </row>
    <row r="40" spans="1:22" x14ac:dyDescent="0.25">
      <c r="A40" s="226" t="s">
        <v>577</v>
      </c>
      <c r="B40" s="226" t="s">
        <v>32</v>
      </c>
      <c r="C40" s="226" t="s">
        <v>366</v>
      </c>
      <c r="D40" s="226" t="s">
        <v>373</v>
      </c>
      <c r="E40" s="226" t="s">
        <v>63</v>
      </c>
      <c r="F40" s="226" t="s">
        <v>64</v>
      </c>
      <c r="G40" s="226" t="s">
        <v>45</v>
      </c>
      <c r="H40" s="226" t="s">
        <v>33</v>
      </c>
      <c r="I40" s="226" t="s">
        <v>37</v>
      </c>
      <c r="J40" s="226">
        <v>0.02</v>
      </c>
      <c r="K40" s="226">
        <v>0</v>
      </c>
      <c r="L40" s="226">
        <v>0</v>
      </c>
      <c r="M40" s="226" t="s">
        <v>1245</v>
      </c>
      <c r="N40" s="405">
        <v>43126</v>
      </c>
      <c r="O40" s="226" t="s">
        <v>111</v>
      </c>
      <c r="P40" s="226" t="s">
        <v>31</v>
      </c>
      <c r="Q40" s="406">
        <v>0.02</v>
      </c>
      <c r="R40"/>
      <c r="S40"/>
      <c r="T40"/>
      <c r="U40"/>
      <c r="V40"/>
    </row>
    <row r="41" spans="1:22" x14ac:dyDescent="0.25">
      <c r="A41" s="226" t="s">
        <v>577</v>
      </c>
      <c r="B41" s="226" t="s">
        <v>32</v>
      </c>
      <c r="C41" s="226" t="s">
        <v>366</v>
      </c>
      <c r="D41" s="226" t="s">
        <v>45</v>
      </c>
      <c r="E41" s="226" t="s">
        <v>63</v>
      </c>
      <c r="F41" s="226" t="s">
        <v>64</v>
      </c>
      <c r="G41" s="226" t="s">
        <v>45</v>
      </c>
      <c r="H41" s="226" t="s">
        <v>33</v>
      </c>
      <c r="I41" s="226" t="s">
        <v>148</v>
      </c>
      <c r="J41" s="226">
        <v>2.5000000000000001E-2</v>
      </c>
      <c r="K41" s="226">
        <v>0</v>
      </c>
      <c r="L41" s="226">
        <v>0</v>
      </c>
      <c r="M41" s="226" t="s">
        <v>1233</v>
      </c>
      <c r="N41" s="405">
        <v>43115</v>
      </c>
      <c r="O41" s="226" t="s">
        <v>374</v>
      </c>
      <c r="P41" s="226" t="s">
        <v>31</v>
      </c>
      <c r="Q41" s="406">
        <v>2.5000000000000001E-2</v>
      </c>
      <c r="R41"/>
      <c r="S41"/>
      <c r="T41"/>
      <c r="U41"/>
      <c r="V41"/>
    </row>
    <row r="42" spans="1:22" x14ac:dyDescent="0.25">
      <c r="A42" s="226" t="s">
        <v>577</v>
      </c>
      <c r="B42" s="226" t="s">
        <v>412</v>
      </c>
      <c r="C42" s="226" t="s">
        <v>413</v>
      </c>
      <c r="D42" s="226">
        <v>201712281</v>
      </c>
      <c r="E42" s="226" t="s">
        <v>35</v>
      </c>
      <c r="F42" s="226" t="s">
        <v>36</v>
      </c>
      <c r="G42" s="226" t="s">
        <v>45</v>
      </c>
      <c r="H42" s="226" t="s">
        <v>69</v>
      </c>
      <c r="I42" s="226" t="s">
        <v>37</v>
      </c>
      <c r="J42" s="226">
        <v>30</v>
      </c>
      <c r="K42" s="226">
        <v>9270</v>
      </c>
      <c r="L42" s="226">
        <v>278100</v>
      </c>
      <c r="M42" s="226" t="s">
        <v>1264</v>
      </c>
      <c r="N42" s="405">
        <v>43102</v>
      </c>
      <c r="O42" s="226" t="s">
        <v>31</v>
      </c>
      <c r="P42" s="226" t="s">
        <v>31</v>
      </c>
      <c r="Q42" s="406">
        <v>30</v>
      </c>
      <c r="R42"/>
      <c r="S42"/>
      <c r="T42"/>
      <c r="U42"/>
      <c r="V42"/>
    </row>
    <row r="43" spans="1:22" x14ac:dyDescent="0.25">
      <c r="A43" s="226" t="s">
        <v>577</v>
      </c>
      <c r="B43" s="226" t="s">
        <v>435</v>
      </c>
      <c r="C43" s="226" t="s">
        <v>436</v>
      </c>
      <c r="D43" s="226" t="s">
        <v>447</v>
      </c>
      <c r="E43" s="226" t="s">
        <v>63</v>
      </c>
      <c r="F43" s="226" t="s">
        <v>448</v>
      </c>
      <c r="G43" s="226" t="s">
        <v>45</v>
      </c>
      <c r="H43" s="226" t="s">
        <v>33</v>
      </c>
      <c r="I43" s="226" t="s">
        <v>37</v>
      </c>
      <c r="J43" s="226">
        <v>0.05</v>
      </c>
      <c r="K43" s="226">
        <v>0</v>
      </c>
      <c r="L43" s="226">
        <v>0</v>
      </c>
      <c r="M43" s="226" t="s">
        <v>1369</v>
      </c>
      <c r="N43" s="405">
        <v>43112</v>
      </c>
      <c r="O43" s="226" t="s">
        <v>111</v>
      </c>
      <c r="P43" s="226" t="s">
        <v>31</v>
      </c>
      <c r="Q43" s="406">
        <v>0.05</v>
      </c>
      <c r="R43"/>
      <c r="S43"/>
      <c r="T43"/>
      <c r="U43"/>
      <c r="V43"/>
    </row>
    <row r="44" spans="1:22" x14ac:dyDescent="0.25">
      <c r="A44" s="226" t="s">
        <v>577</v>
      </c>
      <c r="B44" s="226" t="s">
        <v>435</v>
      </c>
      <c r="C44" s="226" t="s">
        <v>436</v>
      </c>
      <c r="D44" s="226" t="s">
        <v>439</v>
      </c>
      <c r="E44" s="226" t="s">
        <v>35</v>
      </c>
      <c r="F44" s="226" t="s">
        <v>94</v>
      </c>
      <c r="G44" s="226" t="s">
        <v>45</v>
      </c>
      <c r="H44" s="226" t="s">
        <v>33</v>
      </c>
      <c r="I44" s="226" t="s">
        <v>37</v>
      </c>
      <c r="J44" s="226">
        <v>30</v>
      </c>
      <c r="K44" s="226">
        <v>9080</v>
      </c>
      <c r="L44" s="226">
        <v>272400</v>
      </c>
      <c r="M44" s="226" t="s">
        <v>2643</v>
      </c>
      <c r="N44" s="405">
        <v>43130</v>
      </c>
      <c r="O44" s="226" t="s">
        <v>311</v>
      </c>
      <c r="P44" s="226" t="s">
        <v>31</v>
      </c>
      <c r="Q44" s="406">
        <v>30</v>
      </c>
      <c r="R44"/>
      <c r="S44"/>
      <c r="T44"/>
      <c r="U44"/>
      <c r="V44"/>
    </row>
    <row r="45" spans="1:22" x14ac:dyDescent="0.25">
      <c r="A45" s="226" t="s">
        <v>577</v>
      </c>
      <c r="B45" s="226" t="s">
        <v>435</v>
      </c>
      <c r="C45" s="226" t="s">
        <v>436</v>
      </c>
      <c r="D45" s="226" t="s">
        <v>2757</v>
      </c>
      <c r="E45" s="226" t="s">
        <v>40</v>
      </c>
      <c r="F45" s="226" t="s">
        <v>149</v>
      </c>
      <c r="G45" s="226" t="s">
        <v>45</v>
      </c>
      <c r="H45" s="226" t="s">
        <v>33</v>
      </c>
      <c r="I45" s="226" t="s">
        <v>65</v>
      </c>
      <c r="J45" s="226">
        <v>3</v>
      </c>
      <c r="K45" s="226">
        <v>15000</v>
      </c>
      <c r="L45" s="226">
        <v>45000</v>
      </c>
      <c r="M45" s="226" t="s">
        <v>2856</v>
      </c>
      <c r="N45" s="405">
        <v>43131</v>
      </c>
      <c r="O45" s="226" t="s">
        <v>31</v>
      </c>
      <c r="P45" s="226" t="s">
        <v>31</v>
      </c>
      <c r="Q45" s="406">
        <v>3</v>
      </c>
      <c r="R45"/>
      <c r="S45"/>
      <c r="T45"/>
      <c r="U45"/>
      <c r="V45"/>
    </row>
    <row r="46" spans="1:22" x14ac:dyDescent="0.25">
      <c r="A46" s="226" t="s">
        <v>577</v>
      </c>
      <c r="B46" s="226" t="s">
        <v>480</v>
      </c>
      <c r="C46" s="226" t="s">
        <v>481</v>
      </c>
      <c r="D46" s="226" t="s">
        <v>495</v>
      </c>
      <c r="E46" s="226" t="s">
        <v>63</v>
      </c>
      <c r="F46" s="226" t="s">
        <v>307</v>
      </c>
      <c r="G46" s="226" t="s">
        <v>45</v>
      </c>
      <c r="H46" s="226" t="s">
        <v>33</v>
      </c>
      <c r="I46" s="226" t="s">
        <v>142</v>
      </c>
      <c r="J46" s="226">
        <v>5</v>
      </c>
      <c r="K46" s="226">
        <v>12800</v>
      </c>
      <c r="L46" s="226">
        <v>64000</v>
      </c>
      <c r="M46" s="226" t="s">
        <v>1471</v>
      </c>
      <c r="N46" s="405">
        <v>43109</v>
      </c>
      <c r="O46" s="226" t="s">
        <v>31</v>
      </c>
      <c r="P46" s="226" t="s">
        <v>31</v>
      </c>
      <c r="Q46" s="406">
        <v>5</v>
      </c>
      <c r="R46"/>
      <c r="S46"/>
      <c r="T46"/>
      <c r="U46"/>
      <c r="V46"/>
    </row>
    <row r="47" spans="1:22" x14ac:dyDescent="0.25">
      <c r="A47" s="226" t="s">
        <v>577</v>
      </c>
      <c r="B47" s="226" t="s">
        <v>480</v>
      </c>
      <c r="C47" s="226" t="s">
        <v>481</v>
      </c>
      <c r="D47" s="226" t="s">
        <v>45</v>
      </c>
      <c r="E47" s="226" t="s">
        <v>40</v>
      </c>
      <c r="F47" s="226" t="s">
        <v>41</v>
      </c>
      <c r="G47" s="226" t="s">
        <v>45</v>
      </c>
      <c r="H47" s="226" t="s">
        <v>33</v>
      </c>
      <c r="I47" s="226" t="s">
        <v>37</v>
      </c>
      <c r="J47" s="226">
        <v>0.15</v>
      </c>
      <c r="K47" s="226">
        <v>0</v>
      </c>
      <c r="L47" s="226">
        <v>0</v>
      </c>
      <c r="M47" s="226" t="s">
        <v>1434</v>
      </c>
      <c r="N47" s="405">
        <v>43116</v>
      </c>
      <c r="O47" s="226" t="s">
        <v>111</v>
      </c>
      <c r="P47" s="226" t="s">
        <v>31</v>
      </c>
      <c r="Q47" s="406">
        <v>0.15</v>
      </c>
      <c r="R47"/>
      <c r="S47"/>
      <c r="T47"/>
      <c r="U47"/>
      <c r="V47"/>
    </row>
    <row r="48" spans="1:22" x14ac:dyDescent="0.25">
      <c r="A48" s="226" t="s">
        <v>577</v>
      </c>
      <c r="B48" s="226" t="s">
        <v>508</v>
      </c>
      <c r="C48" s="226" t="s">
        <v>509</v>
      </c>
      <c r="D48" s="226" t="s">
        <v>45</v>
      </c>
      <c r="E48" s="226" t="s">
        <v>40</v>
      </c>
      <c r="F48" s="226" t="s">
        <v>201</v>
      </c>
      <c r="G48" s="226" t="s">
        <v>45</v>
      </c>
      <c r="H48" s="226" t="s">
        <v>33</v>
      </c>
      <c r="I48" s="226" t="s">
        <v>37</v>
      </c>
      <c r="J48" s="226">
        <v>7.4999999999999997E-2</v>
      </c>
      <c r="K48" s="226">
        <v>0</v>
      </c>
      <c r="L48" s="226">
        <v>0</v>
      </c>
      <c r="M48" s="226" t="s">
        <v>1530</v>
      </c>
      <c r="N48" s="405">
        <v>43112</v>
      </c>
      <c r="O48" s="226" t="s">
        <v>111</v>
      </c>
      <c r="P48" s="226" t="s">
        <v>31</v>
      </c>
      <c r="Q48" s="406">
        <v>7.4999999999999997E-2</v>
      </c>
      <c r="R48"/>
      <c r="S48"/>
      <c r="T48"/>
      <c r="U48"/>
      <c r="V48"/>
    </row>
    <row r="49" spans="1:22" x14ac:dyDescent="0.25">
      <c r="A49" s="226" t="s">
        <v>577</v>
      </c>
      <c r="B49" s="226" t="s">
        <v>537</v>
      </c>
      <c r="C49" s="226" t="s">
        <v>538</v>
      </c>
      <c r="D49" s="226">
        <v>2017400450</v>
      </c>
      <c r="E49" s="226" t="s">
        <v>63</v>
      </c>
      <c r="F49" s="226" t="s">
        <v>539</v>
      </c>
      <c r="G49" s="226" t="s">
        <v>45</v>
      </c>
      <c r="H49" s="226" t="s">
        <v>33</v>
      </c>
      <c r="I49" s="226" t="s">
        <v>37</v>
      </c>
      <c r="J49" s="226">
        <v>1.0209999999999999</v>
      </c>
      <c r="K49" s="226">
        <v>0</v>
      </c>
      <c r="L49" s="226">
        <v>0</v>
      </c>
      <c r="M49" s="226" t="s">
        <v>1562</v>
      </c>
      <c r="N49" s="405">
        <v>43103</v>
      </c>
      <c r="O49" s="226" t="s">
        <v>31</v>
      </c>
      <c r="P49" s="226" t="s">
        <v>31</v>
      </c>
      <c r="Q49" s="406">
        <v>1.0209999999999999</v>
      </c>
      <c r="R49"/>
      <c r="S49"/>
      <c r="T49"/>
      <c r="U49"/>
      <c r="V49"/>
    </row>
    <row r="50" spans="1:22" x14ac:dyDescent="0.25">
      <c r="A50" s="226" t="s">
        <v>3030</v>
      </c>
      <c r="B50" s="226" t="s">
        <v>66</v>
      </c>
      <c r="C50" s="226" t="s">
        <v>67</v>
      </c>
      <c r="D50" s="226" t="s">
        <v>45</v>
      </c>
      <c r="E50" s="226" t="s">
        <v>35</v>
      </c>
      <c r="F50" s="226" t="s">
        <v>36</v>
      </c>
      <c r="G50" s="226" t="s">
        <v>45</v>
      </c>
      <c r="H50" s="226" t="s">
        <v>69</v>
      </c>
      <c r="I50" s="226" t="s">
        <v>37</v>
      </c>
      <c r="J50" s="226">
        <v>-30</v>
      </c>
      <c r="K50" s="226">
        <v>9091</v>
      </c>
      <c r="L50" s="226">
        <v>-272730</v>
      </c>
      <c r="M50" s="226" t="s">
        <v>3108</v>
      </c>
      <c r="N50" s="405">
        <v>43132</v>
      </c>
      <c r="O50" s="226" t="s">
        <v>188</v>
      </c>
      <c r="P50" s="226" t="s">
        <v>31</v>
      </c>
      <c r="Q50" s="406">
        <v>-30</v>
      </c>
      <c r="R50"/>
      <c r="S50"/>
      <c r="T50"/>
      <c r="U50"/>
      <c r="V50"/>
    </row>
    <row r="51" spans="1:22" x14ac:dyDescent="0.25">
      <c r="A51" s="226" t="s">
        <v>3030</v>
      </c>
      <c r="B51" s="226" t="s">
        <v>90</v>
      </c>
      <c r="C51" s="226" t="s">
        <v>91</v>
      </c>
      <c r="D51" s="226" t="s">
        <v>102</v>
      </c>
      <c r="E51" s="226" t="s">
        <v>35</v>
      </c>
      <c r="F51" s="226" t="s">
        <v>94</v>
      </c>
      <c r="G51" s="226" t="s">
        <v>45</v>
      </c>
      <c r="H51" s="226" t="s">
        <v>33</v>
      </c>
      <c r="I51" s="226" t="s">
        <v>37</v>
      </c>
      <c r="J51" s="226">
        <v>15</v>
      </c>
      <c r="K51" s="226">
        <v>9270</v>
      </c>
      <c r="L51" s="226">
        <v>139050</v>
      </c>
      <c r="M51" s="226" t="s">
        <v>3684</v>
      </c>
      <c r="N51" s="405">
        <v>43152</v>
      </c>
      <c r="O51" s="226" t="s">
        <v>31</v>
      </c>
      <c r="P51" s="226" t="s">
        <v>31</v>
      </c>
      <c r="Q51" s="406">
        <v>15</v>
      </c>
      <c r="R51"/>
      <c r="S51"/>
      <c r="T51"/>
      <c r="U51"/>
      <c r="V51"/>
    </row>
    <row r="52" spans="1:22" x14ac:dyDescent="0.25">
      <c r="A52" s="226" t="s">
        <v>3030</v>
      </c>
      <c r="B52" s="226" t="s">
        <v>90</v>
      </c>
      <c r="C52" s="226" t="s">
        <v>91</v>
      </c>
      <c r="D52" s="226" t="s">
        <v>2636</v>
      </c>
      <c r="E52" s="226" t="s">
        <v>35</v>
      </c>
      <c r="F52" s="226" t="s">
        <v>94</v>
      </c>
      <c r="G52" s="226" t="s">
        <v>45</v>
      </c>
      <c r="H52" s="226" t="s">
        <v>33</v>
      </c>
      <c r="I52" s="226" t="s">
        <v>37</v>
      </c>
      <c r="J52" s="226">
        <v>30</v>
      </c>
      <c r="K52" s="226">
        <v>9270</v>
      </c>
      <c r="L52" s="226">
        <v>278100</v>
      </c>
      <c r="M52" s="226" t="s">
        <v>3980</v>
      </c>
      <c r="N52" s="405">
        <v>43155</v>
      </c>
      <c r="O52" s="226" t="s">
        <v>31</v>
      </c>
      <c r="P52" s="226" t="s">
        <v>31</v>
      </c>
      <c r="Q52" s="406">
        <v>30</v>
      </c>
      <c r="R52"/>
      <c r="S52"/>
      <c r="T52"/>
      <c r="U52"/>
      <c r="V52"/>
    </row>
    <row r="53" spans="1:22" x14ac:dyDescent="0.25">
      <c r="A53" s="226" t="s">
        <v>3030</v>
      </c>
      <c r="B53" s="226" t="s">
        <v>90</v>
      </c>
      <c r="C53" s="226" t="s">
        <v>91</v>
      </c>
      <c r="D53" s="226" t="s">
        <v>3681</v>
      </c>
      <c r="E53" s="226" t="s">
        <v>63</v>
      </c>
      <c r="F53" s="226" t="s">
        <v>96</v>
      </c>
      <c r="G53" s="226" t="s">
        <v>45</v>
      </c>
      <c r="H53" s="226" t="s">
        <v>33</v>
      </c>
      <c r="I53" s="226" t="s">
        <v>37</v>
      </c>
      <c r="J53" s="226">
        <v>15</v>
      </c>
      <c r="K53" s="226">
        <v>11000</v>
      </c>
      <c r="L53" s="226">
        <v>165000</v>
      </c>
      <c r="M53" s="226" t="s">
        <v>3687</v>
      </c>
      <c r="N53" s="405">
        <v>43152</v>
      </c>
      <c r="O53" s="226" t="s">
        <v>3680</v>
      </c>
      <c r="P53" s="226" t="s">
        <v>31</v>
      </c>
      <c r="Q53" s="406">
        <v>15</v>
      </c>
      <c r="R53"/>
      <c r="S53"/>
      <c r="T53"/>
      <c r="U53"/>
      <c r="V53"/>
    </row>
    <row r="54" spans="1:22" x14ac:dyDescent="0.25">
      <c r="A54" s="226" t="s">
        <v>3030</v>
      </c>
      <c r="B54" s="226" t="s">
        <v>120</v>
      </c>
      <c r="C54" s="226" t="s">
        <v>121</v>
      </c>
      <c r="D54" s="226" t="s">
        <v>2625</v>
      </c>
      <c r="E54" s="226" t="s">
        <v>78</v>
      </c>
      <c r="F54" s="226" t="s">
        <v>79</v>
      </c>
      <c r="G54" s="226" t="s">
        <v>45</v>
      </c>
      <c r="H54" s="226" t="s">
        <v>33</v>
      </c>
      <c r="I54" s="226" t="s">
        <v>37</v>
      </c>
      <c r="J54" s="226">
        <v>20.25</v>
      </c>
      <c r="K54" s="226">
        <v>9800</v>
      </c>
      <c r="L54" s="226">
        <v>198450</v>
      </c>
      <c r="M54" s="226" t="s">
        <v>3276</v>
      </c>
      <c r="N54" s="405">
        <v>43136</v>
      </c>
      <c r="O54" s="226" t="s">
        <v>31</v>
      </c>
      <c r="P54" s="226" t="s">
        <v>31</v>
      </c>
      <c r="Q54" s="406">
        <v>20.25</v>
      </c>
      <c r="R54"/>
      <c r="S54"/>
      <c r="T54"/>
      <c r="U54"/>
      <c r="V54"/>
    </row>
    <row r="55" spans="1:22" x14ac:dyDescent="0.25">
      <c r="A55" s="226" t="s">
        <v>3030</v>
      </c>
      <c r="B55" s="226" t="s">
        <v>120</v>
      </c>
      <c r="C55" s="226" t="s">
        <v>121</v>
      </c>
      <c r="D55" s="226" t="s">
        <v>2625</v>
      </c>
      <c r="E55" s="226" t="s">
        <v>35</v>
      </c>
      <c r="F55" s="226" t="s">
        <v>36</v>
      </c>
      <c r="G55" s="226" t="s">
        <v>45</v>
      </c>
      <c r="H55" s="226" t="s">
        <v>33</v>
      </c>
      <c r="I55" s="226" t="s">
        <v>37</v>
      </c>
      <c r="J55" s="226">
        <v>30</v>
      </c>
      <c r="K55" s="226">
        <v>8950</v>
      </c>
      <c r="L55" s="226">
        <v>268500</v>
      </c>
      <c r="M55" s="226" t="s">
        <v>3110</v>
      </c>
      <c r="N55" s="405">
        <v>43133</v>
      </c>
      <c r="O55" s="226" t="s">
        <v>31</v>
      </c>
      <c r="P55" s="226" t="s">
        <v>31</v>
      </c>
      <c r="Q55" s="406">
        <v>30</v>
      </c>
      <c r="R55"/>
      <c r="S55"/>
      <c r="T55"/>
      <c r="U55"/>
      <c r="V55"/>
    </row>
    <row r="56" spans="1:22" x14ac:dyDescent="0.25">
      <c r="A56" s="226" t="s">
        <v>3030</v>
      </c>
      <c r="B56" s="226" t="s">
        <v>120</v>
      </c>
      <c r="C56" s="226" t="s">
        <v>121</v>
      </c>
      <c r="D56" s="226" t="s">
        <v>2625</v>
      </c>
      <c r="E56" s="226" t="s">
        <v>35</v>
      </c>
      <c r="F56" s="226" t="s">
        <v>36</v>
      </c>
      <c r="G56" s="226" t="s">
        <v>45</v>
      </c>
      <c r="H56" s="226" t="s">
        <v>33</v>
      </c>
      <c r="I56" s="226" t="s">
        <v>37</v>
      </c>
      <c r="J56" s="226">
        <v>30</v>
      </c>
      <c r="K56" s="226">
        <v>8950</v>
      </c>
      <c r="L56" s="226">
        <v>268500</v>
      </c>
      <c r="M56" s="226" t="s">
        <v>3413</v>
      </c>
      <c r="N56" s="405">
        <v>43137</v>
      </c>
      <c r="O56" s="226" t="s">
        <v>31</v>
      </c>
      <c r="P56" s="226" t="s">
        <v>31</v>
      </c>
      <c r="Q56" s="406">
        <v>30</v>
      </c>
      <c r="R56"/>
      <c r="S56"/>
      <c r="T56"/>
      <c r="U56"/>
      <c r="V56"/>
    </row>
    <row r="57" spans="1:22" x14ac:dyDescent="0.25">
      <c r="A57" s="226" t="s">
        <v>3030</v>
      </c>
      <c r="B57" s="226" t="s">
        <v>120</v>
      </c>
      <c r="C57" s="226" t="s">
        <v>121</v>
      </c>
      <c r="D57" s="226" t="s">
        <v>135</v>
      </c>
      <c r="E57" s="226" t="s">
        <v>78</v>
      </c>
      <c r="F57" s="226" t="s">
        <v>79</v>
      </c>
      <c r="G57" s="226" t="s">
        <v>45</v>
      </c>
      <c r="H57" s="226" t="s">
        <v>33</v>
      </c>
      <c r="I57" s="226" t="s">
        <v>37</v>
      </c>
      <c r="J57" s="226">
        <v>9.75</v>
      </c>
      <c r="K57" s="226">
        <v>9800</v>
      </c>
      <c r="L57" s="226">
        <v>95550</v>
      </c>
      <c r="M57" s="226" t="s">
        <v>3276</v>
      </c>
      <c r="N57" s="405">
        <v>43136</v>
      </c>
      <c r="O57" s="226" t="s">
        <v>31</v>
      </c>
      <c r="P57" s="226" t="s">
        <v>31</v>
      </c>
      <c r="Q57" s="406">
        <v>9.75</v>
      </c>
      <c r="R57"/>
      <c r="S57"/>
      <c r="T57"/>
      <c r="U57"/>
      <c r="V57"/>
    </row>
    <row r="58" spans="1:22" x14ac:dyDescent="0.25">
      <c r="A58" s="226" t="s">
        <v>3030</v>
      </c>
      <c r="B58" s="226" t="s">
        <v>120</v>
      </c>
      <c r="C58" s="226" t="s">
        <v>121</v>
      </c>
      <c r="D58" s="226" t="s">
        <v>3129</v>
      </c>
      <c r="E58" s="226" t="s">
        <v>78</v>
      </c>
      <c r="F58" s="226" t="s">
        <v>79</v>
      </c>
      <c r="G58" s="226" t="s">
        <v>45</v>
      </c>
      <c r="H58" s="226" t="s">
        <v>33</v>
      </c>
      <c r="I58" s="226" t="s">
        <v>37</v>
      </c>
      <c r="J58" s="226">
        <v>30</v>
      </c>
      <c r="K58" s="226">
        <v>9800</v>
      </c>
      <c r="L58" s="226">
        <v>294000</v>
      </c>
      <c r="M58" s="226" t="s">
        <v>3113</v>
      </c>
      <c r="N58" s="405">
        <v>43133</v>
      </c>
      <c r="O58" s="226" t="s">
        <v>31</v>
      </c>
      <c r="P58" s="226" t="s">
        <v>31</v>
      </c>
      <c r="Q58" s="406">
        <v>30</v>
      </c>
      <c r="R58"/>
      <c r="S58"/>
      <c r="T58"/>
      <c r="U58"/>
      <c r="V58"/>
    </row>
    <row r="59" spans="1:22" x14ac:dyDescent="0.25">
      <c r="A59" s="226" t="s">
        <v>3030</v>
      </c>
      <c r="B59" s="226" t="s">
        <v>172</v>
      </c>
      <c r="C59" s="226" t="s">
        <v>173</v>
      </c>
      <c r="D59" s="226" t="s">
        <v>3477</v>
      </c>
      <c r="E59" s="226" t="s">
        <v>35</v>
      </c>
      <c r="F59" s="226" t="s">
        <v>94</v>
      </c>
      <c r="G59" s="226" t="s">
        <v>3387</v>
      </c>
      <c r="H59" s="226" t="s">
        <v>33</v>
      </c>
      <c r="I59" s="226" t="s">
        <v>37</v>
      </c>
      <c r="J59" s="226">
        <v>30</v>
      </c>
      <c r="K59" s="226">
        <v>9300</v>
      </c>
      <c r="L59" s="226">
        <v>279000</v>
      </c>
      <c r="M59" s="226" t="s">
        <v>3466</v>
      </c>
      <c r="N59" s="405">
        <v>43138</v>
      </c>
      <c r="O59" s="226" t="s">
        <v>31</v>
      </c>
      <c r="P59" s="226" t="s">
        <v>31</v>
      </c>
      <c r="Q59" s="406">
        <v>30</v>
      </c>
      <c r="R59"/>
      <c r="S59"/>
      <c r="T59"/>
      <c r="U59"/>
      <c r="V59"/>
    </row>
    <row r="60" spans="1:22" x14ac:dyDescent="0.25">
      <c r="A60" s="226" t="s">
        <v>3030</v>
      </c>
      <c r="B60" s="226" t="s">
        <v>172</v>
      </c>
      <c r="C60" s="226" t="s">
        <v>173</v>
      </c>
      <c r="D60" s="226" t="s">
        <v>3312</v>
      </c>
      <c r="E60" s="226" t="s">
        <v>63</v>
      </c>
      <c r="F60" s="226" t="s">
        <v>265</v>
      </c>
      <c r="G60" s="226" t="s">
        <v>3387</v>
      </c>
      <c r="H60" s="226" t="s">
        <v>33</v>
      </c>
      <c r="I60" s="226" t="s">
        <v>37</v>
      </c>
      <c r="J60" s="226">
        <v>0.75</v>
      </c>
      <c r="K60" s="226">
        <v>8600</v>
      </c>
      <c r="L60" s="226">
        <v>6450</v>
      </c>
      <c r="M60" s="226" t="s">
        <v>3411</v>
      </c>
      <c r="N60" s="405">
        <v>43137</v>
      </c>
      <c r="O60" s="226" t="s">
        <v>31</v>
      </c>
      <c r="P60" s="226" t="s">
        <v>31</v>
      </c>
      <c r="Q60" s="406">
        <v>0.75</v>
      </c>
      <c r="R60"/>
      <c r="S60"/>
      <c r="T60"/>
      <c r="U60"/>
      <c r="V60"/>
    </row>
    <row r="61" spans="1:22" x14ac:dyDescent="0.25">
      <c r="A61" s="226" t="s">
        <v>3030</v>
      </c>
      <c r="B61" s="226" t="s">
        <v>172</v>
      </c>
      <c r="C61" s="226" t="s">
        <v>173</v>
      </c>
      <c r="D61" s="226" t="s">
        <v>3621</v>
      </c>
      <c r="E61" s="226" t="s">
        <v>35</v>
      </c>
      <c r="F61" s="226" t="s">
        <v>94</v>
      </c>
      <c r="G61" s="226" t="s">
        <v>45</v>
      </c>
      <c r="H61" s="226" t="s">
        <v>33</v>
      </c>
      <c r="I61" s="226" t="s">
        <v>37</v>
      </c>
      <c r="J61" s="226">
        <v>28.5</v>
      </c>
      <c r="K61" s="226">
        <v>9300</v>
      </c>
      <c r="L61" s="226">
        <v>265050</v>
      </c>
      <c r="M61" s="226" t="s">
        <v>3906</v>
      </c>
      <c r="N61" s="405">
        <v>43154</v>
      </c>
      <c r="O61" s="226" t="s">
        <v>3963</v>
      </c>
      <c r="P61" s="226" t="s">
        <v>31</v>
      </c>
      <c r="Q61" s="406">
        <v>28.5</v>
      </c>
      <c r="R61"/>
      <c r="S61"/>
      <c r="T61"/>
      <c r="U61"/>
      <c r="V61"/>
    </row>
    <row r="62" spans="1:22" x14ac:dyDescent="0.25">
      <c r="A62" s="226" t="s">
        <v>3030</v>
      </c>
      <c r="B62" s="226" t="s">
        <v>172</v>
      </c>
      <c r="C62" s="226" t="s">
        <v>173</v>
      </c>
      <c r="D62" s="226" t="s">
        <v>3621</v>
      </c>
      <c r="E62" s="226" t="s">
        <v>35</v>
      </c>
      <c r="F62" s="226" t="s">
        <v>94</v>
      </c>
      <c r="G62" s="226" t="s">
        <v>45</v>
      </c>
      <c r="H62" s="226" t="s">
        <v>33</v>
      </c>
      <c r="I62" s="226" t="s">
        <v>37</v>
      </c>
      <c r="J62" s="226">
        <v>30</v>
      </c>
      <c r="K62" s="226">
        <v>9300</v>
      </c>
      <c r="L62" s="226">
        <v>279000</v>
      </c>
      <c r="M62" s="226" t="s">
        <v>3622</v>
      </c>
      <c r="N62" s="405">
        <v>43142</v>
      </c>
      <c r="O62" s="226" t="s">
        <v>31</v>
      </c>
      <c r="P62" s="226" t="s">
        <v>31</v>
      </c>
      <c r="Q62" s="406">
        <v>30</v>
      </c>
      <c r="R62"/>
      <c r="S62"/>
      <c r="T62"/>
      <c r="U62"/>
      <c r="V62"/>
    </row>
    <row r="63" spans="1:22" x14ac:dyDescent="0.25">
      <c r="A63" s="226" t="s">
        <v>3030</v>
      </c>
      <c r="B63" s="226" t="s">
        <v>172</v>
      </c>
      <c r="C63" s="226" t="s">
        <v>173</v>
      </c>
      <c r="D63" s="226" t="s">
        <v>3478</v>
      </c>
      <c r="E63" s="226" t="s">
        <v>35</v>
      </c>
      <c r="F63" s="226" t="s">
        <v>175</v>
      </c>
      <c r="G63" s="226" t="s">
        <v>45</v>
      </c>
      <c r="H63" s="226" t="s">
        <v>33</v>
      </c>
      <c r="I63" s="226" t="s">
        <v>37</v>
      </c>
      <c r="J63" s="226">
        <v>30</v>
      </c>
      <c r="K63" s="226">
        <v>9650</v>
      </c>
      <c r="L63" s="226">
        <v>289500</v>
      </c>
      <c r="M63" s="226" t="s">
        <v>3463</v>
      </c>
      <c r="N63" s="405">
        <v>43138</v>
      </c>
      <c r="O63" s="226" t="s">
        <v>31</v>
      </c>
      <c r="P63" s="226" t="s">
        <v>31</v>
      </c>
      <c r="Q63" s="406">
        <v>30</v>
      </c>
      <c r="R63"/>
      <c r="S63"/>
      <c r="T63"/>
      <c r="U63"/>
      <c r="V63"/>
    </row>
    <row r="64" spans="1:22" x14ac:dyDescent="0.25">
      <c r="A64" s="226" t="s">
        <v>3030</v>
      </c>
      <c r="B64" s="226" t="s">
        <v>172</v>
      </c>
      <c r="C64" s="226" t="s">
        <v>173</v>
      </c>
      <c r="D64" s="226" t="s">
        <v>3478</v>
      </c>
      <c r="E64" s="226" t="s">
        <v>35</v>
      </c>
      <c r="F64" s="226" t="s">
        <v>175</v>
      </c>
      <c r="G64" s="226" t="s">
        <v>45</v>
      </c>
      <c r="H64" s="226" t="s">
        <v>33</v>
      </c>
      <c r="I64" s="226" t="s">
        <v>37</v>
      </c>
      <c r="J64" s="226">
        <v>30</v>
      </c>
      <c r="K64" s="226">
        <v>9650</v>
      </c>
      <c r="L64" s="226">
        <v>289500</v>
      </c>
      <c r="M64" s="226" t="s">
        <v>3567</v>
      </c>
      <c r="N64" s="405">
        <v>43140</v>
      </c>
      <c r="O64" s="226" t="s">
        <v>31</v>
      </c>
      <c r="P64" s="226" t="s">
        <v>31</v>
      </c>
      <c r="Q64" s="406">
        <v>30</v>
      </c>
      <c r="R64"/>
      <c r="S64"/>
      <c r="T64"/>
      <c r="U64"/>
      <c r="V64"/>
    </row>
    <row r="65" spans="1:22" x14ac:dyDescent="0.25">
      <c r="A65" s="226" t="s">
        <v>3030</v>
      </c>
      <c r="B65" s="226" t="s">
        <v>172</v>
      </c>
      <c r="C65" s="226" t="s">
        <v>173</v>
      </c>
      <c r="D65" s="226" t="s">
        <v>3478</v>
      </c>
      <c r="E65" s="226" t="s">
        <v>35</v>
      </c>
      <c r="F65" s="226" t="s">
        <v>175</v>
      </c>
      <c r="G65" s="226" t="s">
        <v>45</v>
      </c>
      <c r="H65" s="226" t="s">
        <v>33</v>
      </c>
      <c r="I65" s="226" t="s">
        <v>37</v>
      </c>
      <c r="J65" s="226">
        <v>32.25</v>
      </c>
      <c r="K65" s="226">
        <v>9650</v>
      </c>
      <c r="L65" s="226">
        <v>311212.5</v>
      </c>
      <c r="M65" s="226" t="s">
        <v>3509</v>
      </c>
      <c r="N65" s="405">
        <v>43139</v>
      </c>
      <c r="O65" s="226" t="s">
        <v>31</v>
      </c>
      <c r="P65" s="226" t="s">
        <v>31</v>
      </c>
      <c r="Q65" s="406">
        <v>32.25</v>
      </c>
      <c r="R65"/>
      <c r="S65"/>
      <c r="T65"/>
      <c r="U65"/>
      <c r="V65"/>
    </row>
    <row r="66" spans="1:22" x14ac:dyDescent="0.25">
      <c r="A66" s="226" t="s">
        <v>3030</v>
      </c>
      <c r="B66" s="226" t="s">
        <v>228</v>
      </c>
      <c r="C66" s="226" t="s">
        <v>229</v>
      </c>
      <c r="D66" s="226" t="s">
        <v>3696</v>
      </c>
      <c r="E66" s="226" t="s">
        <v>78</v>
      </c>
      <c r="F66" s="226" t="s">
        <v>79</v>
      </c>
      <c r="G66" s="226" t="s">
        <v>45</v>
      </c>
      <c r="H66" s="226" t="s">
        <v>33</v>
      </c>
      <c r="I66" s="226" t="s">
        <v>37</v>
      </c>
      <c r="J66" s="226">
        <v>30</v>
      </c>
      <c r="K66" s="226">
        <v>10500</v>
      </c>
      <c r="L66" s="226">
        <v>315000</v>
      </c>
      <c r="M66" s="226" t="s">
        <v>3700</v>
      </c>
      <c r="N66" s="405">
        <v>43153</v>
      </c>
      <c r="O66" s="226" t="s">
        <v>31</v>
      </c>
      <c r="P66" s="226" t="s">
        <v>31</v>
      </c>
      <c r="Q66" s="406">
        <v>30</v>
      </c>
      <c r="R66"/>
      <c r="S66"/>
      <c r="T66"/>
      <c r="U66"/>
      <c r="V66"/>
    </row>
    <row r="67" spans="1:22" x14ac:dyDescent="0.25">
      <c r="A67" s="226" t="s">
        <v>3030</v>
      </c>
      <c r="B67" s="226" t="s">
        <v>234</v>
      </c>
      <c r="C67" s="226" t="s">
        <v>235</v>
      </c>
      <c r="D67" s="226" t="s">
        <v>245</v>
      </c>
      <c r="E67" s="226" t="s">
        <v>35</v>
      </c>
      <c r="F67" s="226" t="s">
        <v>94</v>
      </c>
      <c r="G67" s="226" t="s">
        <v>45</v>
      </c>
      <c r="H67" s="226" t="s">
        <v>33</v>
      </c>
      <c r="I67" s="226" t="s">
        <v>37</v>
      </c>
      <c r="J67" s="226">
        <v>30</v>
      </c>
      <c r="K67" s="226">
        <v>9300</v>
      </c>
      <c r="L67" s="226">
        <v>279000</v>
      </c>
      <c r="M67" s="226" t="s">
        <v>3709</v>
      </c>
      <c r="N67" s="405">
        <v>43154</v>
      </c>
      <c r="O67" s="226" t="s">
        <v>31</v>
      </c>
      <c r="P67" s="226" t="s">
        <v>31</v>
      </c>
      <c r="Q67" s="406">
        <v>30</v>
      </c>
      <c r="R67"/>
      <c r="S67"/>
      <c r="T67"/>
      <c r="U67"/>
      <c r="V67"/>
    </row>
    <row r="68" spans="1:22" x14ac:dyDescent="0.25">
      <c r="A68" s="226" t="s">
        <v>3030</v>
      </c>
      <c r="B68" s="226" t="s">
        <v>246</v>
      </c>
      <c r="C68" s="226" t="s">
        <v>247</v>
      </c>
      <c r="D68" s="226" t="s">
        <v>3307</v>
      </c>
      <c r="E68" s="226" t="s">
        <v>63</v>
      </c>
      <c r="F68" s="226" t="s">
        <v>3308</v>
      </c>
      <c r="G68" s="226" t="s">
        <v>45</v>
      </c>
      <c r="H68" s="226" t="s">
        <v>33</v>
      </c>
      <c r="I68" s="226" t="s">
        <v>239</v>
      </c>
      <c r="J68" s="226">
        <v>6</v>
      </c>
      <c r="K68" s="226">
        <v>12000</v>
      </c>
      <c r="L68" s="226">
        <v>72000</v>
      </c>
      <c r="M68" s="226" t="s">
        <v>3424</v>
      </c>
      <c r="N68" s="405">
        <v>43137</v>
      </c>
      <c r="O68" s="226" t="s">
        <v>31</v>
      </c>
      <c r="P68" s="226" t="s">
        <v>31</v>
      </c>
      <c r="Q68" s="406">
        <v>6</v>
      </c>
      <c r="R68"/>
      <c r="S68"/>
      <c r="T68"/>
      <c r="U68"/>
      <c r="V68"/>
    </row>
    <row r="69" spans="1:22" x14ac:dyDescent="0.25">
      <c r="A69" s="226" t="s">
        <v>3030</v>
      </c>
      <c r="B69" s="226" t="s">
        <v>275</v>
      </c>
      <c r="C69" s="226" t="s">
        <v>276</v>
      </c>
      <c r="D69" s="226">
        <v>4600033477</v>
      </c>
      <c r="E69" s="226" t="s">
        <v>63</v>
      </c>
      <c r="F69" s="226" t="s">
        <v>286</v>
      </c>
      <c r="G69" s="226" t="s">
        <v>280</v>
      </c>
      <c r="H69" s="226" t="s">
        <v>33</v>
      </c>
      <c r="I69" s="226" t="s">
        <v>191</v>
      </c>
      <c r="J69" s="226">
        <v>1</v>
      </c>
      <c r="K69" s="226">
        <v>7200</v>
      </c>
      <c r="L69" s="226">
        <v>7200</v>
      </c>
      <c r="M69" s="226" t="s">
        <v>3257</v>
      </c>
      <c r="N69" s="405">
        <v>43135</v>
      </c>
      <c r="O69" s="226" t="s">
        <v>31</v>
      </c>
      <c r="P69" s="226" t="s">
        <v>31</v>
      </c>
      <c r="Q69" s="406">
        <v>1</v>
      </c>
      <c r="R69"/>
      <c r="S69"/>
      <c r="T69"/>
      <c r="U69"/>
      <c r="V69"/>
    </row>
    <row r="70" spans="1:22" x14ac:dyDescent="0.25">
      <c r="A70" s="226" t="s">
        <v>3030</v>
      </c>
      <c r="B70" s="226" t="s">
        <v>275</v>
      </c>
      <c r="C70" s="226" t="s">
        <v>276</v>
      </c>
      <c r="D70" s="226">
        <v>4600033477</v>
      </c>
      <c r="E70" s="226" t="s">
        <v>63</v>
      </c>
      <c r="F70" s="226" t="s">
        <v>286</v>
      </c>
      <c r="G70" s="226" t="s">
        <v>280</v>
      </c>
      <c r="H70" s="226" t="s">
        <v>33</v>
      </c>
      <c r="I70" s="226" t="s">
        <v>191</v>
      </c>
      <c r="J70" s="226">
        <v>2</v>
      </c>
      <c r="K70" s="226">
        <v>7200</v>
      </c>
      <c r="L70" s="226">
        <v>14400</v>
      </c>
      <c r="M70" s="226" t="s">
        <v>3246</v>
      </c>
      <c r="N70" s="405">
        <v>43135</v>
      </c>
      <c r="O70" s="226" t="s">
        <v>31</v>
      </c>
      <c r="P70" s="226" t="s">
        <v>31</v>
      </c>
      <c r="Q70" s="406">
        <v>2</v>
      </c>
      <c r="R70"/>
      <c r="S70"/>
      <c r="T70"/>
      <c r="U70"/>
      <c r="V70"/>
    </row>
    <row r="71" spans="1:22" x14ac:dyDescent="0.25">
      <c r="A71" s="226" t="s">
        <v>3030</v>
      </c>
      <c r="B71" s="226" t="s">
        <v>275</v>
      </c>
      <c r="C71" s="226" t="s">
        <v>276</v>
      </c>
      <c r="D71" s="226">
        <v>4600033477</v>
      </c>
      <c r="E71" s="226" t="s">
        <v>63</v>
      </c>
      <c r="F71" s="226" t="s">
        <v>286</v>
      </c>
      <c r="G71" s="226" t="s">
        <v>280</v>
      </c>
      <c r="H71" s="226" t="s">
        <v>33</v>
      </c>
      <c r="I71" s="226" t="s">
        <v>191</v>
      </c>
      <c r="J71" s="226">
        <v>3</v>
      </c>
      <c r="K71" s="226">
        <v>7200</v>
      </c>
      <c r="L71" s="226">
        <v>21600</v>
      </c>
      <c r="M71" s="226" t="s">
        <v>3571</v>
      </c>
      <c r="N71" s="405">
        <v>43140</v>
      </c>
      <c r="O71" s="226" t="s">
        <v>31</v>
      </c>
      <c r="P71" s="226" t="s">
        <v>31</v>
      </c>
      <c r="Q71" s="406">
        <v>3</v>
      </c>
      <c r="R71"/>
      <c r="S71"/>
      <c r="T71"/>
      <c r="U71"/>
      <c r="V71"/>
    </row>
    <row r="72" spans="1:22" x14ac:dyDescent="0.25">
      <c r="A72" s="226" t="s">
        <v>3030</v>
      </c>
      <c r="B72" s="226" t="s">
        <v>275</v>
      </c>
      <c r="C72" s="226" t="s">
        <v>276</v>
      </c>
      <c r="D72" s="226">
        <v>4600033477</v>
      </c>
      <c r="E72" s="226" t="s">
        <v>63</v>
      </c>
      <c r="F72" s="226" t="s">
        <v>286</v>
      </c>
      <c r="G72" s="226" t="s">
        <v>280</v>
      </c>
      <c r="H72" s="226" t="s">
        <v>33</v>
      </c>
      <c r="I72" s="226" t="s">
        <v>191</v>
      </c>
      <c r="J72" s="226">
        <v>10</v>
      </c>
      <c r="K72" s="226">
        <v>7200</v>
      </c>
      <c r="L72" s="226">
        <v>72000</v>
      </c>
      <c r="M72" s="226" t="s">
        <v>3125</v>
      </c>
      <c r="N72" s="405">
        <v>43133</v>
      </c>
      <c r="O72" s="226" t="s">
        <v>31</v>
      </c>
      <c r="P72" s="226" t="s">
        <v>31</v>
      </c>
      <c r="Q72" s="406">
        <v>10</v>
      </c>
      <c r="R72"/>
      <c r="S72"/>
      <c r="T72"/>
      <c r="U72"/>
      <c r="V72"/>
    </row>
    <row r="73" spans="1:22" x14ac:dyDescent="0.25">
      <c r="A73" s="226" t="s">
        <v>3030</v>
      </c>
      <c r="B73" s="226" t="s">
        <v>275</v>
      </c>
      <c r="C73" s="226" t="s">
        <v>276</v>
      </c>
      <c r="D73" s="226">
        <v>4600045085</v>
      </c>
      <c r="E73" s="226" t="s">
        <v>63</v>
      </c>
      <c r="F73" s="226" t="s">
        <v>187</v>
      </c>
      <c r="G73" s="226" t="s">
        <v>280</v>
      </c>
      <c r="H73" s="226" t="s">
        <v>33</v>
      </c>
      <c r="I73" s="226" t="s">
        <v>287</v>
      </c>
      <c r="J73" s="226">
        <v>0.5</v>
      </c>
      <c r="K73" s="226">
        <v>16800</v>
      </c>
      <c r="L73" s="226">
        <v>8400</v>
      </c>
      <c r="M73" s="226" t="s">
        <v>3120</v>
      </c>
      <c r="N73" s="405">
        <v>43133</v>
      </c>
      <c r="O73" s="226" t="s">
        <v>288</v>
      </c>
      <c r="P73" s="226" t="s">
        <v>31</v>
      </c>
      <c r="Q73" s="406">
        <v>0.5</v>
      </c>
      <c r="R73"/>
      <c r="S73"/>
      <c r="T73"/>
      <c r="U73"/>
      <c r="V73"/>
    </row>
    <row r="74" spans="1:22" x14ac:dyDescent="0.25">
      <c r="A74" s="226" t="s">
        <v>3030</v>
      </c>
      <c r="B74" s="226" t="s">
        <v>275</v>
      </c>
      <c r="C74" s="226" t="s">
        <v>276</v>
      </c>
      <c r="D74" s="226" t="s">
        <v>45</v>
      </c>
      <c r="E74" s="226" t="s">
        <v>78</v>
      </c>
      <c r="F74" s="226" t="s">
        <v>285</v>
      </c>
      <c r="G74" s="226" t="s">
        <v>277</v>
      </c>
      <c r="H74" s="226" t="s">
        <v>33</v>
      </c>
      <c r="I74" s="226" t="s">
        <v>37</v>
      </c>
      <c r="J74" s="226">
        <v>6</v>
      </c>
      <c r="K74" s="226">
        <v>11030</v>
      </c>
      <c r="L74" s="226">
        <v>66180</v>
      </c>
      <c r="M74" s="226" t="s">
        <v>3702</v>
      </c>
      <c r="N74" s="405">
        <v>43154</v>
      </c>
      <c r="O74" s="226" t="s">
        <v>31</v>
      </c>
      <c r="P74" s="226" t="s">
        <v>31</v>
      </c>
      <c r="Q74" s="406">
        <v>6</v>
      </c>
      <c r="R74"/>
      <c r="S74"/>
      <c r="T74"/>
      <c r="U74"/>
      <c r="V74"/>
    </row>
    <row r="75" spans="1:22" x14ac:dyDescent="0.25">
      <c r="A75" s="226" t="s">
        <v>3030</v>
      </c>
      <c r="B75" s="226" t="s">
        <v>275</v>
      </c>
      <c r="C75" s="226" t="s">
        <v>276</v>
      </c>
      <c r="D75" s="226" t="s">
        <v>3130</v>
      </c>
      <c r="E75" s="226" t="s">
        <v>63</v>
      </c>
      <c r="F75" s="226" t="s">
        <v>64</v>
      </c>
      <c r="G75" s="226" t="s">
        <v>280</v>
      </c>
      <c r="H75" s="226" t="s">
        <v>33</v>
      </c>
      <c r="I75" s="226" t="s">
        <v>37</v>
      </c>
      <c r="J75" s="226">
        <v>7</v>
      </c>
      <c r="K75" s="226">
        <v>9100</v>
      </c>
      <c r="L75" s="226">
        <v>63700</v>
      </c>
      <c r="M75" s="226" t="s">
        <v>3195</v>
      </c>
      <c r="N75" s="405">
        <v>43134</v>
      </c>
      <c r="O75" s="226" t="s">
        <v>31</v>
      </c>
      <c r="P75" s="226" t="s">
        <v>31</v>
      </c>
      <c r="Q75" s="406">
        <v>7</v>
      </c>
      <c r="R75"/>
      <c r="S75"/>
      <c r="T75"/>
      <c r="U75"/>
      <c r="V75"/>
    </row>
    <row r="76" spans="1:22" x14ac:dyDescent="0.25">
      <c r="A76" s="226" t="s">
        <v>3030</v>
      </c>
      <c r="B76" s="226" t="s">
        <v>275</v>
      </c>
      <c r="C76" s="226" t="s">
        <v>276</v>
      </c>
      <c r="D76" s="226" t="s">
        <v>3130</v>
      </c>
      <c r="E76" s="226" t="s">
        <v>63</v>
      </c>
      <c r="F76" s="226" t="s">
        <v>64</v>
      </c>
      <c r="G76" s="226" t="s">
        <v>280</v>
      </c>
      <c r="H76" s="226" t="s">
        <v>33</v>
      </c>
      <c r="I76" s="226" t="s">
        <v>37</v>
      </c>
      <c r="J76" s="226">
        <v>12</v>
      </c>
      <c r="K76" s="226">
        <v>9100</v>
      </c>
      <c r="L76" s="226">
        <v>109200</v>
      </c>
      <c r="M76" s="226" t="s">
        <v>3426</v>
      </c>
      <c r="N76" s="405">
        <v>43137</v>
      </c>
      <c r="O76" s="226" t="s">
        <v>31</v>
      </c>
      <c r="P76" s="226" t="s">
        <v>31</v>
      </c>
      <c r="Q76" s="406">
        <v>12</v>
      </c>
      <c r="R76"/>
      <c r="S76"/>
      <c r="T76"/>
      <c r="U76"/>
      <c r="V76"/>
    </row>
    <row r="77" spans="1:22" x14ac:dyDescent="0.25">
      <c r="A77" s="226" t="s">
        <v>3030</v>
      </c>
      <c r="B77" s="226" t="s">
        <v>275</v>
      </c>
      <c r="C77" s="226" t="s">
        <v>276</v>
      </c>
      <c r="D77" s="226" t="s">
        <v>3130</v>
      </c>
      <c r="E77" s="226" t="s">
        <v>63</v>
      </c>
      <c r="F77" s="226" t="s">
        <v>64</v>
      </c>
      <c r="G77" s="226" t="s">
        <v>280</v>
      </c>
      <c r="H77" s="226" t="s">
        <v>33</v>
      </c>
      <c r="I77" s="226" t="s">
        <v>37</v>
      </c>
      <c r="J77" s="226">
        <v>18</v>
      </c>
      <c r="K77" s="226">
        <v>9100</v>
      </c>
      <c r="L77" s="226">
        <v>163800</v>
      </c>
      <c r="M77" s="226" t="s">
        <v>3246</v>
      </c>
      <c r="N77" s="405">
        <v>43135</v>
      </c>
      <c r="O77" s="226" t="s">
        <v>31</v>
      </c>
      <c r="P77" s="226" t="s">
        <v>31</v>
      </c>
      <c r="Q77" s="406">
        <v>18</v>
      </c>
      <c r="R77"/>
      <c r="S77"/>
      <c r="T77"/>
      <c r="U77"/>
      <c r="V77"/>
    </row>
    <row r="78" spans="1:22" x14ac:dyDescent="0.25">
      <c r="A78" s="226" t="s">
        <v>3030</v>
      </c>
      <c r="B78" s="226" t="s">
        <v>275</v>
      </c>
      <c r="C78" s="226" t="s">
        <v>276</v>
      </c>
      <c r="D78" s="226" t="s">
        <v>3130</v>
      </c>
      <c r="E78" s="226" t="s">
        <v>63</v>
      </c>
      <c r="F78" s="226" t="s">
        <v>64</v>
      </c>
      <c r="G78" s="226" t="s">
        <v>280</v>
      </c>
      <c r="H78" s="226" t="s">
        <v>33</v>
      </c>
      <c r="I78" s="226" t="s">
        <v>37</v>
      </c>
      <c r="J78" s="226">
        <v>20</v>
      </c>
      <c r="K78" s="226">
        <v>9100</v>
      </c>
      <c r="L78" s="226">
        <v>182000</v>
      </c>
      <c r="M78" s="226" t="s">
        <v>3122</v>
      </c>
      <c r="N78" s="405">
        <v>43133</v>
      </c>
      <c r="O78" s="226" t="s">
        <v>31</v>
      </c>
      <c r="P78" s="226" t="s">
        <v>31</v>
      </c>
      <c r="Q78" s="406">
        <v>20</v>
      </c>
      <c r="R78"/>
      <c r="S78"/>
      <c r="T78"/>
      <c r="U78"/>
      <c r="V78"/>
    </row>
    <row r="79" spans="1:22" x14ac:dyDescent="0.25">
      <c r="A79" s="226" t="s">
        <v>3030</v>
      </c>
      <c r="B79" s="226" t="s">
        <v>275</v>
      </c>
      <c r="C79" s="226" t="s">
        <v>276</v>
      </c>
      <c r="D79" s="226" t="s">
        <v>3130</v>
      </c>
      <c r="E79" s="226" t="s">
        <v>63</v>
      </c>
      <c r="F79" s="226" t="s">
        <v>64</v>
      </c>
      <c r="G79" s="226" t="s">
        <v>280</v>
      </c>
      <c r="H79" s="226" t="s">
        <v>33</v>
      </c>
      <c r="I79" s="226" t="s">
        <v>37</v>
      </c>
      <c r="J79" s="226">
        <v>23</v>
      </c>
      <c r="K79" s="226">
        <v>9100</v>
      </c>
      <c r="L79" s="226">
        <v>209300</v>
      </c>
      <c r="M79" s="226" t="s">
        <v>3706</v>
      </c>
      <c r="N79" s="405">
        <v>43154</v>
      </c>
      <c r="O79" s="226" t="s">
        <v>31</v>
      </c>
      <c r="P79" s="226" t="s">
        <v>31</v>
      </c>
      <c r="Q79" s="406">
        <v>23</v>
      </c>
      <c r="R79"/>
      <c r="S79"/>
      <c r="T79"/>
      <c r="U79"/>
      <c r="V79"/>
    </row>
    <row r="80" spans="1:22" x14ac:dyDescent="0.25">
      <c r="A80" s="226" t="s">
        <v>3030</v>
      </c>
      <c r="B80" s="226" t="s">
        <v>275</v>
      </c>
      <c r="C80" s="226" t="s">
        <v>276</v>
      </c>
      <c r="D80" s="226" t="s">
        <v>3130</v>
      </c>
      <c r="E80" s="226" t="s">
        <v>63</v>
      </c>
      <c r="F80" s="226" t="s">
        <v>64</v>
      </c>
      <c r="G80" s="226" t="s">
        <v>280</v>
      </c>
      <c r="H80" s="226" t="s">
        <v>33</v>
      </c>
      <c r="I80" s="226" t="s">
        <v>37</v>
      </c>
      <c r="J80" s="226">
        <v>30</v>
      </c>
      <c r="K80" s="226">
        <v>9100</v>
      </c>
      <c r="L80" s="226">
        <v>273000</v>
      </c>
      <c r="M80" s="226" t="s">
        <v>3469</v>
      </c>
      <c r="N80" s="405">
        <v>43138</v>
      </c>
      <c r="O80" s="226" t="s">
        <v>31</v>
      </c>
      <c r="P80" s="226" t="s">
        <v>31</v>
      </c>
      <c r="Q80" s="406">
        <v>30</v>
      </c>
      <c r="R80"/>
      <c r="S80"/>
      <c r="T80"/>
      <c r="U80"/>
      <c r="V80"/>
    </row>
    <row r="81" spans="1:22" x14ac:dyDescent="0.25">
      <c r="A81" s="226" t="s">
        <v>3030</v>
      </c>
      <c r="B81" s="226" t="s">
        <v>275</v>
      </c>
      <c r="C81" s="226" t="s">
        <v>276</v>
      </c>
      <c r="D81" s="226" t="s">
        <v>3130</v>
      </c>
      <c r="E81" s="226" t="s">
        <v>63</v>
      </c>
      <c r="F81" s="226" t="s">
        <v>64</v>
      </c>
      <c r="G81" s="226" t="s">
        <v>280</v>
      </c>
      <c r="H81" s="226" t="s">
        <v>33</v>
      </c>
      <c r="I81" s="226" t="s">
        <v>37</v>
      </c>
      <c r="J81" s="226">
        <v>30</v>
      </c>
      <c r="K81" s="226">
        <v>9100</v>
      </c>
      <c r="L81" s="226">
        <v>273000</v>
      </c>
      <c r="M81" s="226" t="s">
        <v>3512</v>
      </c>
      <c r="N81" s="405">
        <v>43139</v>
      </c>
      <c r="O81" s="226" t="s">
        <v>31</v>
      </c>
      <c r="P81" s="226" t="s">
        <v>31</v>
      </c>
      <c r="Q81" s="406">
        <v>30</v>
      </c>
      <c r="R81"/>
      <c r="S81"/>
      <c r="T81"/>
      <c r="U81"/>
      <c r="V81"/>
    </row>
    <row r="82" spans="1:22" x14ac:dyDescent="0.25">
      <c r="A82" s="226" t="s">
        <v>3030</v>
      </c>
      <c r="B82" s="226" t="s">
        <v>275</v>
      </c>
      <c r="C82" s="226" t="s">
        <v>276</v>
      </c>
      <c r="D82" s="226">
        <v>4600045241</v>
      </c>
      <c r="E82" s="226" t="s">
        <v>40</v>
      </c>
      <c r="F82" s="226" t="s">
        <v>149</v>
      </c>
      <c r="G82" s="226" t="s">
        <v>280</v>
      </c>
      <c r="H82" s="226" t="s">
        <v>33</v>
      </c>
      <c r="I82" s="226" t="s">
        <v>65</v>
      </c>
      <c r="J82" s="226">
        <v>2</v>
      </c>
      <c r="K82" s="226">
        <v>15930</v>
      </c>
      <c r="L82" s="226">
        <v>31860</v>
      </c>
      <c r="M82" s="226" t="s">
        <v>3241</v>
      </c>
      <c r="N82" s="405">
        <v>43135</v>
      </c>
      <c r="O82" s="226" t="s">
        <v>283</v>
      </c>
      <c r="P82" s="226" t="s">
        <v>31</v>
      </c>
      <c r="Q82" s="406">
        <v>2</v>
      </c>
      <c r="R82"/>
      <c r="S82"/>
      <c r="T82"/>
      <c r="U82"/>
      <c r="V82"/>
    </row>
    <row r="83" spans="1:22" x14ac:dyDescent="0.25">
      <c r="A83" s="226" t="s">
        <v>3030</v>
      </c>
      <c r="B83" s="226" t="s">
        <v>275</v>
      </c>
      <c r="C83" s="226" t="s">
        <v>276</v>
      </c>
      <c r="D83" s="226" t="s">
        <v>3201</v>
      </c>
      <c r="E83" s="226" t="s">
        <v>78</v>
      </c>
      <c r="F83" s="226" t="s">
        <v>285</v>
      </c>
      <c r="G83" s="226" t="s">
        <v>277</v>
      </c>
      <c r="H83" s="226" t="s">
        <v>33</v>
      </c>
      <c r="I83" s="226" t="s">
        <v>37</v>
      </c>
      <c r="J83" s="226">
        <v>7.5</v>
      </c>
      <c r="K83" s="226">
        <v>11030</v>
      </c>
      <c r="L83" s="226">
        <v>82725</v>
      </c>
      <c r="M83" s="226" t="s">
        <v>3243</v>
      </c>
      <c r="N83" s="405">
        <v>43135</v>
      </c>
      <c r="O83" s="226" t="s">
        <v>31</v>
      </c>
      <c r="P83" s="226" t="s">
        <v>31</v>
      </c>
      <c r="Q83" s="406">
        <v>7.5</v>
      </c>
      <c r="R83"/>
      <c r="S83"/>
      <c r="T83"/>
      <c r="U83"/>
      <c r="V83"/>
    </row>
    <row r="84" spans="1:22" x14ac:dyDescent="0.25">
      <c r="A84" s="226" t="s">
        <v>3030</v>
      </c>
      <c r="B84" s="226" t="s">
        <v>275</v>
      </c>
      <c r="C84" s="226" t="s">
        <v>276</v>
      </c>
      <c r="D84" s="226" t="s">
        <v>3201</v>
      </c>
      <c r="E84" s="226" t="s">
        <v>78</v>
      </c>
      <c r="F84" s="226" t="s">
        <v>285</v>
      </c>
      <c r="G84" s="226" t="s">
        <v>277</v>
      </c>
      <c r="H84" s="226" t="s">
        <v>33</v>
      </c>
      <c r="I84" s="226" t="s">
        <v>37</v>
      </c>
      <c r="J84" s="226">
        <v>21</v>
      </c>
      <c r="K84" s="226">
        <v>11030</v>
      </c>
      <c r="L84" s="226">
        <v>231630</v>
      </c>
      <c r="M84" s="226" t="s">
        <v>3191</v>
      </c>
      <c r="N84" s="405">
        <v>43134</v>
      </c>
      <c r="O84" s="226" t="s">
        <v>31</v>
      </c>
      <c r="P84" s="226" t="s">
        <v>31</v>
      </c>
      <c r="Q84" s="406">
        <v>21</v>
      </c>
      <c r="R84"/>
      <c r="S84"/>
      <c r="T84"/>
      <c r="U84"/>
      <c r="V84"/>
    </row>
    <row r="85" spans="1:22" x14ac:dyDescent="0.25">
      <c r="A85" s="226" t="s">
        <v>3030</v>
      </c>
      <c r="B85" s="226" t="s">
        <v>275</v>
      </c>
      <c r="C85" s="226" t="s">
        <v>276</v>
      </c>
      <c r="D85" s="226">
        <v>4600045258</v>
      </c>
      <c r="E85" s="226" t="s">
        <v>63</v>
      </c>
      <c r="F85" s="226" t="s">
        <v>96</v>
      </c>
      <c r="G85" s="226" t="s">
        <v>277</v>
      </c>
      <c r="H85" s="226" t="s">
        <v>33</v>
      </c>
      <c r="I85" s="226" t="s">
        <v>37</v>
      </c>
      <c r="J85" s="226">
        <v>2.25</v>
      </c>
      <c r="K85" s="226">
        <v>11950</v>
      </c>
      <c r="L85" s="226">
        <v>26887.5</v>
      </c>
      <c r="M85" s="226" t="s">
        <v>3193</v>
      </c>
      <c r="N85" s="405">
        <v>43134</v>
      </c>
      <c r="O85" s="226" t="s">
        <v>31</v>
      </c>
      <c r="P85" s="226" t="s">
        <v>31</v>
      </c>
      <c r="Q85" s="406">
        <v>2.25</v>
      </c>
      <c r="R85"/>
      <c r="S85"/>
      <c r="T85"/>
      <c r="U85"/>
      <c r="V85"/>
    </row>
    <row r="86" spans="1:22" x14ac:dyDescent="0.25">
      <c r="A86" s="226" t="s">
        <v>3030</v>
      </c>
      <c r="B86" s="226" t="s">
        <v>275</v>
      </c>
      <c r="C86" s="226" t="s">
        <v>276</v>
      </c>
      <c r="D86" s="226">
        <v>4600045349</v>
      </c>
      <c r="E86" s="226" t="s">
        <v>40</v>
      </c>
      <c r="F86" s="226" t="s">
        <v>489</v>
      </c>
      <c r="G86" s="226" t="s">
        <v>280</v>
      </c>
      <c r="H86" s="226" t="s">
        <v>33</v>
      </c>
      <c r="I86" s="226" t="s">
        <v>65</v>
      </c>
      <c r="J86" s="226">
        <v>0.55000000000000004</v>
      </c>
      <c r="K86" s="226">
        <v>15930</v>
      </c>
      <c r="L86" s="226">
        <v>8761.5</v>
      </c>
      <c r="M86" s="226" t="s">
        <v>3569</v>
      </c>
      <c r="N86" s="405">
        <v>43140</v>
      </c>
      <c r="O86" s="226" t="s">
        <v>31</v>
      </c>
      <c r="P86" s="226" t="s">
        <v>31</v>
      </c>
      <c r="Q86" s="406">
        <v>0.55000000000000004</v>
      </c>
      <c r="R86"/>
      <c r="S86"/>
      <c r="T86"/>
      <c r="U86"/>
      <c r="V86"/>
    </row>
    <row r="87" spans="1:22" x14ac:dyDescent="0.25">
      <c r="A87" s="226" t="s">
        <v>3030</v>
      </c>
      <c r="B87" s="226" t="s">
        <v>316</v>
      </c>
      <c r="C87" s="226" t="s">
        <v>317</v>
      </c>
      <c r="D87" s="226" t="s">
        <v>3304</v>
      </c>
      <c r="E87" s="226" t="s">
        <v>63</v>
      </c>
      <c r="F87" s="226" t="s">
        <v>96</v>
      </c>
      <c r="G87" s="226" t="s">
        <v>45</v>
      </c>
      <c r="H87" s="226" t="s">
        <v>33</v>
      </c>
      <c r="I87" s="226" t="s">
        <v>37</v>
      </c>
      <c r="J87" s="226">
        <v>3.75</v>
      </c>
      <c r="K87" s="226">
        <v>11140</v>
      </c>
      <c r="L87" s="226">
        <v>41775</v>
      </c>
      <c r="M87" s="226" t="s">
        <v>3301</v>
      </c>
      <c r="N87" s="405">
        <v>43136</v>
      </c>
      <c r="O87" s="226" t="s">
        <v>31</v>
      </c>
      <c r="P87" s="226" t="s">
        <v>31</v>
      </c>
      <c r="Q87" s="406">
        <v>3.75</v>
      </c>
      <c r="R87"/>
      <c r="S87"/>
      <c r="T87"/>
      <c r="U87"/>
      <c r="V87"/>
    </row>
    <row r="88" spans="1:22" x14ac:dyDescent="0.25">
      <c r="A88" s="226" t="s">
        <v>3030</v>
      </c>
      <c r="B88" s="226" t="s">
        <v>327</v>
      </c>
      <c r="C88" s="226" t="s">
        <v>328</v>
      </c>
      <c r="D88" s="226" t="s">
        <v>45</v>
      </c>
      <c r="E88" s="226" t="s">
        <v>63</v>
      </c>
      <c r="F88" s="226" t="s">
        <v>64</v>
      </c>
      <c r="G88" s="226" t="s">
        <v>45</v>
      </c>
      <c r="H88" s="226" t="s">
        <v>185</v>
      </c>
      <c r="I88" s="226" t="s">
        <v>294</v>
      </c>
      <c r="J88" s="226">
        <v>0.02</v>
      </c>
      <c r="K88" s="226">
        <v>0</v>
      </c>
      <c r="L88" s="226">
        <v>0</v>
      </c>
      <c r="M88" s="226" t="s">
        <v>3063</v>
      </c>
      <c r="N88" s="405">
        <v>43132</v>
      </c>
      <c r="O88" s="226" t="s">
        <v>111</v>
      </c>
      <c r="P88" s="226" t="s">
        <v>31</v>
      </c>
      <c r="Q88" s="406">
        <v>0.02</v>
      </c>
      <c r="R88"/>
      <c r="S88"/>
      <c r="T88"/>
      <c r="U88"/>
      <c r="V88"/>
    </row>
    <row r="89" spans="1:22" x14ac:dyDescent="0.25">
      <c r="A89" s="226" t="s">
        <v>3030</v>
      </c>
      <c r="B89" s="226" t="s">
        <v>32</v>
      </c>
      <c r="C89" s="226" t="s">
        <v>366</v>
      </c>
      <c r="D89" s="226" t="s">
        <v>3233</v>
      </c>
      <c r="E89" s="226" t="s">
        <v>40</v>
      </c>
      <c r="F89" s="226" t="s">
        <v>41</v>
      </c>
      <c r="G89" s="226" t="s">
        <v>45</v>
      </c>
      <c r="H89" s="226" t="s">
        <v>33</v>
      </c>
      <c r="I89" s="226" t="s">
        <v>37</v>
      </c>
      <c r="J89" s="226">
        <v>6</v>
      </c>
      <c r="K89" s="226">
        <v>13900</v>
      </c>
      <c r="L89" s="226">
        <v>83400</v>
      </c>
      <c r="M89" s="226" t="s">
        <v>3250</v>
      </c>
      <c r="N89" s="405">
        <v>43135</v>
      </c>
      <c r="O89" s="226" t="s">
        <v>31</v>
      </c>
      <c r="P89" s="226" t="s">
        <v>31</v>
      </c>
      <c r="Q89" s="406">
        <v>6</v>
      </c>
      <c r="R89"/>
      <c r="S89"/>
      <c r="T89"/>
      <c r="U89"/>
      <c r="V89"/>
    </row>
    <row r="90" spans="1:22" x14ac:dyDescent="0.25">
      <c r="A90" s="226" t="s">
        <v>3030</v>
      </c>
      <c r="B90" s="226" t="s">
        <v>32</v>
      </c>
      <c r="C90" s="226" t="s">
        <v>366</v>
      </c>
      <c r="D90" s="226" t="s">
        <v>3233</v>
      </c>
      <c r="E90" s="226" t="s">
        <v>63</v>
      </c>
      <c r="F90" s="226" t="s">
        <v>334</v>
      </c>
      <c r="G90" s="226" t="s">
        <v>45</v>
      </c>
      <c r="H90" s="226" t="s">
        <v>185</v>
      </c>
      <c r="I90" s="226" t="s">
        <v>239</v>
      </c>
      <c r="J90" s="226">
        <v>0.2</v>
      </c>
      <c r="K90" s="226">
        <v>24200</v>
      </c>
      <c r="L90" s="226">
        <v>4840</v>
      </c>
      <c r="M90" s="226" t="s">
        <v>3263</v>
      </c>
      <c r="N90" s="405">
        <v>43135</v>
      </c>
      <c r="O90" s="226" t="s">
        <v>3230</v>
      </c>
      <c r="P90" s="226" t="s">
        <v>31</v>
      </c>
      <c r="Q90" s="406">
        <v>0.2</v>
      </c>
      <c r="R90"/>
      <c r="S90"/>
      <c r="T90"/>
      <c r="U90"/>
      <c r="V90"/>
    </row>
    <row r="91" spans="1:22" x14ac:dyDescent="0.25">
      <c r="A91" s="226" t="s">
        <v>3030</v>
      </c>
      <c r="B91" s="226" t="s">
        <v>412</v>
      </c>
      <c r="C91" s="226" t="s">
        <v>413</v>
      </c>
      <c r="D91" s="226">
        <v>201801183</v>
      </c>
      <c r="E91" s="226" t="s">
        <v>35</v>
      </c>
      <c r="F91" s="226" t="s">
        <v>36</v>
      </c>
      <c r="G91" s="226" t="s">
        <v>45</v>
      </c>
      <c r="H91" s="226" t="s">
        <v>69</v>
      </c>
      <c r="I91" s="226" t="s">
        <v>37</v>
      </c>
      <c r="J91" s="226">
        <v>30</v>
      </c>
      <c r="K91" s="226">
        <v>9270</v>
      </c>
      <c r="L91" s="226">
        <v>278100</v>
      </c>
      <c r="M91" s="226" t="s">
        <v>3210</v>
      </c>
      <c r="N91" s="405">
        <v>43134</v>
      </c>
      <c r="O91" s="226" t="s">
        <v>31</v>
      </c>
      <c r="P91" s="226" t="s">
        <v>31</v>
      </c>
      <c r="Q91" s="406">
        <v>30</v>
      </c>
      <c r="R91"/>
      <c r="S91"/>
      <c r="T91"/>
      <c r="U91"/>
      <c r="V91"/>
    </row>
    <row r="92" spans="1:22" x14ac:dyDescent="0.25">
      <c r="A92" s="226" t="s">
        <v>3030</v>
      </c>
      <c r="B92" s="226" t="s">
        <v>412</v>
      </c>
      <c r="C92" s="226" t="s">
        <v>413</v>
      </c>
      <c r="D92" s="226">
        <v>201801183</v>
      </c>
      <c r="E92" s="226" t="s">
        <v>35</v>
      </c>
      <c r="F92" s="226" t="s">
        <v>94</v>
      </c>
      <c r="G92" s="226" t="s">
        <v>45</v>
      </c>
      <c r="H92" s="226" t="s">
        <v>69</v>
      </c>
      <c r="I92" s="226" t="s">
        <v>37</v>
      </c>
      <c r="J92" s="226">
        <v>30</v>
      </c>
      <c r="K92" s="226">
        <v>9540</v>
      </c>
      <c r="L92" s="226">
        <v>286200</v>
      </c>
      <c r="M92" s="226" t="s">
        <v>3212</v>
      </c>
      <c r="N92" s="405">
        <v>43134</v>
      </c>
      <c r="O92" s="226" t="s">
        <v>31</v>
      </c>
      <c r="P92" s="226" t="s">
        <v>31</v>
      </c>
      <c r="Q92" s="406">
        <v>30</v>
      </c>
      <c r="R92"/>
      <c r="S92"/>
      <c r="T92"/>
      <c r="U92"/>
      <c r="V92"/>
    </row>
    <row r="93" spans="1:22" x14ac:dyDescent="0.25">
      <c r="A93" s="226" t="s">
        <v>3030</v>
      </c>
      <c r="B93" s="226" t="s">
        <v>412</v>
      </c>
      <c r="C93" s="226" t="s">
        <v>413</v>
      </c>
      <c r="D93" s="226">
        <v>201801183</v>
      </c>
      <c r="E93" s="226" t="s">
        <v>35</v>
      </c>
      <c r="F93" s="226" t="s">
        <v>94</v>
      </c>
      <c r="G93" s="226" t="s">
        <v>45</v>
      </c>
      <c r="H93" s="226" t="s">
        <v>69</v>
      </c>
      <c r="I93" s="226" t="s">
        <v>37</v>
      </c>
      <c r="J93" s="226">
        <v>30</v>
      </c>
      <c r="K93" s="226">
        <v>9540</v>
      </c>
      <c r="L93" s="226">
        <v>286200</v>
      </c>
      <c r="M93" s="226" t="s">
        <v>3402</v>
      </c>
      <c r="N93" s="405">
        <v>43137</v>
      </c>
      <c r="O93" s="226" t="s">
        <v>31</v>
      </c>
      <c r="P93" s="226" t="s">
        <v>31</v>
      </c>
      <c r="Q93" s="406">
        <v>30</v>
      </c>
      <c r="R93"/>
      <c r="S93"/>
      <c r="T93"/>
      <c r="U93"/>
      <c r="V93"/>
    </row>
    <row r="94" spans="1:22" x14ac:dyDescent="0.25">
      <c r="A94" s="226" t="s">
        <v>3030</v>
      </c>
      <c r="B94" s="226" t="s">
        <v>412</v>
      </c>
      <c r="C94" s="226" t="s">
        <v>413</v>
      </c>
      <c r="D94" s="226" t="s">
        <v>3682</v>
      </c>
      <c r="E94" s="226" t="s">
        <v>35</v>
      </c>
      <c r="F94" s="226" t="s">
        <v>94</v>
      </c>
      <c r="G94" s="226" t="s">
        <v>45</v>
      </c>
      <c r="H94" s="226" t="s">
        <v>33</v>
      </c>
      <c r="I94" s="226" t="s">
        <v>37</v>
      </c>
      <c r="J94" s="226">
        <v>28.5</v>
      </c>
      <c r="K94" s="226">
        <v>9540</v>
      </c>
      <c r="L94" s="226">
        <v>271890</v>
      </c>
      <c r="M94" s="226" t="s">
        <v>3689</v>
      </c>
      <c r="N94" s="405">
        <v>43152</v>
      </c>
      <c r="O94" s="226" t="s">
        <v>31</v>
      </c>
      <c r="P94" s="226" t="s">
        <v>31</v>
      </c>
      <c r="Q94" s="406">
        <v>28.5</v>
      </c>
      <c r="R94"/>
      <c r="S94"/>
      <c r="T94"/>
      <c r="U94"/>
      <c r="V94"/>
    </row>
    <row r="95" spans="1:22" x14ac:dyDescent="0.25">
      <c r="A95" s="226" t="s">
        <v>3030</v>
      </c>
      <c r="B95" s="226" t="s">
        <v>412</v>
      </c>
      <c r="C95" s="226" t="s">
        <v>413</v>
      </c>
      <c r="D95" s="226">
        <v>201801311</v>
      </c>
      <c r="E95" s="226" t="s">
        <v>35</v>
      </c>
      <c r="F95" s="226" t="s">
        <v>36</v>
      </c>
      <c r="G95" s="226" t="s">
        <v>45</v>
      </c>
      <c r="H95" s="226" t="s">
        <v>69</v>
      </c>
      <c r="I95" s="226" t="s">
        <v>37</v>
      </c>
      <c r="J95" s="226">
        <v>30</v>
      </c>
      <c r="K95" s="226">
        <v>9270</v>
      </c>
      <c r="L95" s="226">
        <v>278100</v>
      </c>
      <c r="M95" s="226" t="s">
        <v>3293</v>
      </c>
      <c r="N95" s="405">
        <v>43136</v>
      </c>
      <c r="O95" s="226" t="s">
        <v>31</v>
      </c>
      <c r="P95" s="226" t="s">
        <v>31</v>
      </c>
      <c r="Q95" s="406">
        <v>30</v>
      </c>
      <c r="R95"/>
      <c r="S95"/>
      <c r="T95"/>
      <c r="U95"/>
      <c r="V95"/>
    </row>
    <row r="96" spans="1:22" x14ac:dyDescent="0.25">
      <c r="A96" s="226" t="s">
        <v>3030</v>
      </c>
      <c r="B96" s="226" t="s">
        <v>412</v>
      </c>
      <c r="C96" s="226" t="s">
        <v>413</v>
      </c>
      <c r="D96" s="226">
        <v>201801311</v>
      </c>
      <c r="E96" s="226" t="s">
        <v>35</v>
      </c>
      <c r="F96" s="226" t="s">
        <v>36</v>
      </c>
      <c r="G96" s="226" t="s">
        <v>45</v>
      </c>
      <c r="H96" s="226" t="s">
        <v>69</v>
      </c>
      <c r="I96" s="226" t="s">
        <v>37</v>
      </c>
      <c r="J96" s="226">
        <v>30</v>
      </c>
      <c r="K96" s="226">
        <v>9270</v>
      </c>
      <c r="L96" s="226">
        <v>278100</v>
      </c>
      <c r="M96" s="226" t="s">
        <v>3295</v>
      </c>
      <c r="N96" s="405">
        <v>43136</v>
      </c>
      <c r="O96" s="226" t="s">
        <v>31</v>
      </c>
      <c r="P96" s="226" t="s">
        <v>31</v>
      </c>
      <c r="Q96" s="406">
        <v>30</v>
      </c>
      <c r="R96"/>
      <c r="S96"/>
      <c r="T96"/>
      <c r="U96"/>
      <c r="V96"/>
    </row>
    <row r="97" spans="1:22" x14ac:dyDescent="0.25">
      <c r="A97" s="226" t="s">
        <v>3030</v>
      </c>
      <c r="B97" s="226" t="s">
        <v>412</v>
      </c>
      <c r="C97" s="226" t="s">
        <v>413</v>
      </c>
      <c r="D97" s="226">
        <v>201801311</v>
      </c>
      <c r="E97" s="226" t="s">
        <v>35</v>
      </c>
      <c r="F97" s="226" t="s">
        <v>36</v>
      </c>
      <c r="G97" s="226" t="s">
        <v>45</v>
      </c>
      <c r="H97" s="226" t="s">
        <v>69</v>
      </c>
      <c r="I97" s="226" t="s">
        <v>37</v>
      </c>
      <c r="J97" s="226">
        <v>30</v>
      </c>
      <c r="K97" s="226">
        <v>9270</v>
      </c>
      <c r="L97" s="226">
        <v>278100</v>
      </c>
      <c r="M97" s="226" t="s">
        <v>3406</v>
      </c>
      <c r="N97" s="405">
        <v>43137</v>
      </c>
      <c r="O97" s="226" t="s">
        <v>31</v>
      </c>
      <c r="P97" s="226" t="s">
        <v>31</v>
      </c>
      <c r="Q97" s="406">
        <v>30</v>
      </c>
      <c r="R97"/>
      <c r="S97"/>
      <c r="T97"/>
      <c r="U97"/>
      <c r="V97"/>
    </row>
    <row r="98" spans="1:22" x14ac:dyDescent="0.25">
      <c r="A98" s="226" t="s">
        <v>3030</v>
      </c>
      <c r="B98" s="226" t="s">
        <v>412</v>
      </c>
      <c r="C98" s="226" t="s">
        <v>413</v>
      </c>
      <c r="D98" s="226">
        <v>201802036</v>
      </c>
      <c r="E98" s="226" t="s">
        <v>15</v>
      </c>
      <c r="F98" s="226" t="s">
        <v>3222</v>
      </c>
      <c r="G98" s="226" t="s">
        <v>45</v>
      </c>
      <c r="H98" s="226" t="s">
        <v>33</v>
      </c>
      <c r="I98" s="226" t="s">
        <v>167</v>
      </c>
      <c r="J98" s="226">
        <v>0.05</v>
      </c>
      <c r="K98" s="226">
        <v>65000</v>
      </c>
      <c r="L98" s="226">
        <v>3250</v>
      </c>
      <c r="M98" s="226" t="s">
        <v>3248</v>
      </c>
      <c r="N98" s="405">
        <v>43135</v>
      </c>
      <c r="O98" s="226" t="s">
        <v>3223</v>
      </c>
      <c r="P98" s="226" t="s">
        <v>31</v>
      </c>
      <c r="Q98" s="406">
        <v>0.05</v>
      </c>
      <c r="R98"/>
      <c r="S98"/>
      <c r="T98"/>
      <c r="U98"/>
      <c r="V98"/>
    </row>
    <row r="99" spans="1:22" x14ac:dyDescent="0.25">
      <c r="A99" s="226" t="s">
        <v>3030</v>
      </c>
      <c r="B99" s="226" t="s">
        <v>412</v>
      </c>
      <c r="C99" s="226" t="s">
        <v>413</v>
      </c>
      <c r="D99" s="226">
        <v>201802051</v>
      </c>
      <c r="E99" s="226" t="s">
        <v>35</v>
      </c>
      <c r="F99" s="226" t="s">
        <v>94</v>
      </c>
      <c r="G99" s="226" t="s">
        <v>45</v>
      </c>
      <c r="H99" s="226" t="s">
        <v>69</v>
      </c>
      <c r="I99" s="226" t="s">
        <v>37</v>
      </c>
      <c r="J99" s="226">
        <v>30</v>
      </c>
      <c r="K99" s="226">
        <v>9540</v>
      </c>
      <c r="L99" s="226">
        <v>286200</v>
      </c>
      <c r="M99" s="226" t="s">
        <v>3494</v>
      </c>
      <c r="N99" s="405">
        <v>43139</v>
      </c>
      <c r="O99" s="226" t="s">
        <v>31</v>
      </c>
      <c r="P99" s="226" t="s">
        <v>31</v>
      </c>
      <c r="Q99" s="406">
        <v>30</v>
      </c>
      <c r="R99"/>
      <c r="S99"/>
      <c r="T99"/>
      <c r="U99"/>
      <c r="V99"/>
    </row>
    <row r="100" spans="1:22" x14ac:dyDescent="0.25">
      <c r="A100" s="226" t="s">
        <v>3030</v>
      </c>
      <c r="B100" s="226" t="s">
        <v>435</v>
      </c>
      <c r="C100" s="226" t="s">
        <v>436</v>
      </c>
      <c r="D100" s="226" t="s">
        <v>439</v>
      </c>
      <c r="E100" s="226" t="s">
        <v>35</v>
      </c>
      <c r="F100" s="226" t="s">
        <v>94</v>
      </c>
      <c r="G100" s="226" t="s">
        <v>45</v>
      </c>
      <c r="H100" s="226" t="s">
        <v>33</v>
      </c>
      <c r="I100" s="226" t="s">
        <v>37</v>
      </c>
      <c r="J100" s="226">
        <v>30</v>
      </c>
      <c r="K100" s="226">
        <v>9080</v>
      </c>
      <c r="L100" s="226">
        <v>272400</v>
      </c>
      <c r="M100" s="226" t="s">
        <v>3188</v>
      </c>
      <c r="N100" s="405">
        <v>43134</v>
      </c>
      <c r="O100" s="226" t="s">
        <v>311</v>
      </c>
      <c r="P100" s="226" t="s">
        <v>31</v>
      </c>
      <c r="Q100" s="406">
        <v>30</v>
      </c>
      <c r="R100"/>
      <c r="S100"/>
      <c r="T100"/>
      <c r="U100"/>
      <c r="V100"/>
    </row>
    <row r="101" spans="1:22" x14ac:dyDescent="0.25">
      <c r="A101" s="226" t="s">
        <v>3030</v>
      </c>
      <c r="B101" s="226" t="s">
        <v>480</v>
      </c>
      <c r="C101" s="226" t="s">
        <v>481</v>
      </c>
      <c r="D101" s="226" t="s">
        <v>488</v>
      </c>
      <c r="E101" s="226" t="s">
        <v>40</v>
      </c>
      <c r="F101" s="226" t="s">
        <v>489</v>
      </c>
      <c r="G101" s="226" t="s">
        <v>45</v>
      </c>
      <c r="H101" s="226" t="s">
        <v>33</v>
      </c>
      <c r="I101" s="226" t="s">
        <v>65</v>
      </c>
      <c r="J101" s="226">
        <v>4</v>
      </c>
      <c r="K101" s="226">
        <v>15800</v>
      </c>
      <c r="L101" s="226">
        <v>63200</v>
      </c>
      <c r="M101" s="226" t="s">
        <v>3959</v>
      </c>
      <c r="N101" s="405">
        <v>43155</v>
      </c>
      <c r="O101" s="226" t="s">
        <v>31</v>
      </c>
      <c r="P101" s="226" t="s">
        <v>31</v>
      </c>
      <c r="Q101" s="406">
        <v>4</v>
      </c>
      <c r="R101"/>
      <c r="S101"/>
      <c r="T101"/>
      <c r="U101"/>
      <c r="V101"/>
    </row>
    <row r="102" spans="1:22" x14ac:dyDescent="0.25">
      <c r="A102" s="226" t="s">
        <v>3030</v>
      </c>
      <c r="B102" s="226" t="s">
        <v>480</v>
      </c>
      <c r="C102" s="226" t="s">
        <v>481</v>
      </c>
      <c r="D102" s="226" t="s">
        <v>495</v>
      </c>
      <c r="E102" s="226" t="s">
        <v>63</v>
      </c>
      <c r="F102" s="226" t="s">
        <v>307</v>
      </c>
      <c r="G102" s="226" t="s">
        <v>45</v>
      </c>
      <c r="H102" s="226" t="s">
        <v>33</v>
      </c>
      <c r="I102" s="226" t="s">
        <v>142</v>
      </c>
      <c r="J102" s="226">
        <v>5</v>
      </c>
      <c r="K102" s="226">
        <v>12800</v>
      </c>
      <c r="L102" s="226">
        <v>64000</v>
      </c>
      <c r="M102" s="226" t="s">
        <v>3094</v>
      </c>
      <c r="N102" s="405">
        <v>43132</v>
      </c>
      <c r="O102" s="226" t="s">
        <v>31</v>
      </c>
      <c r="P102" s="226" t="s">
        <v>31</v>
      </c>
      <c r="Q102" s="406">
        <v>5</v>
      </c>
      <c r="R102"/>
      <c r="S102"/>
      <c r="T102"/>
      <c r="U102"/>
      <c r="V102"/>
    </row>
    <row r="103" spans="1:22" x14ac:dyDescent="0.25">
      <c r="A103" s="226" t="s">
        <v>3030</v>
      </c>
      <c r="B103" s="226" t="s">
        <v>480</v>
      </c>
      <c r="C103" s="226" t="s">
        <v>481</v>
      </c>
      <c r="D103" s="226" t="s">
        <v>495</v>
      </c>
      <c r="E103" s="226" t="s">
        <v>63</v>
      </c>
      <c r="F103" s="226" t="s">
        <v>307</v>
      </c>
      <c r="G103" s="226" t="s">
        <v>45</v>
      </c>
      <c r="H103" s="226" t="s">
        <v>33</v>
      </c>
      <c r="I103" s="226" t="s">
        <v>142</v>
      </c>
      <c r="J103" s="226">
        <v>12</v>
      </c>
      <c r="K103" s="226">
        <v>12800</v>
      </c>
      <c r="L103" s="226">
        <v>153600</v>
      </c>
      <c r="M103" s="226" t="s">
        <v>3720</v>
      </c>
      <c r="N103" s="405">
        <v>43153</v>
      </c>
      <c r="O103" s="226" t="s">
        <v>31</v>
      </c>
      <c r="P103" s="226" t="s">
        <v>31</v>
      </c>
      <c r="Q103" s="406">
        <v>12</v>
      </c>
      <c r="R103"/>
      <c r="S103"/>
      <c r="T103"/>
      <c r="U103"/>
      <c r="V103"/>
    </row>
    <row r="104" spans="1:22" x14ac:dyDescent="0.25">
      <c r="A104" s="226" t="s">
        <v>3030</v>
      </c>
      <c r="B104" s="226" t="s">
        <v>480</v>
      </c>
      <c r="C104" s="226" t="s">
        <v>481</v>
      </c>
      <c r="D104" s="226" t="s">
        <v>496</v>
      </c>
      <c r="E104" s="226" t="s">
        <v>63</v>
      </c>
      <c r="F104" s="226" t="s">
        <v>307</v>
      </c>
      <c r="G104" s="226" t="s">
        <v>45</v>
      </c>
      <c r="H104" s="226" t="s">
        <v>33</v>
      </c>
      <c r="I104" s="226" t="s">
        <v>37</v>
      </c>
      <c r="J104" s="226">
        <v>2</v>
      </c>
      <c r="K104" s="226">
        <v>12000</v>
      </c>
      <c r="L104" s="226">
        <v>24000</v>
      </c>
      <c r="M104" s="226" t="s">
        <v>3720</v>
      </c>
      <c r="N104" s="405">
        <v>43153</v>
      </c>
      <c r="O104" s="226" t="s">
        <v>31</v>
      </c>
      <c r="P104" s="226" t="s">
        <v>31</v>
      </c>
      <c r="Q104" s="406">
        <v>2</v>
      </c>
      <c r="R104"/>
      <c r="S104"/>
      <c r="T104"/>
      <c r="U104"/>
      <c r="V104"/>
    </row>
    <row r="105" spans="1:22" x14ac:dyDescent="0.25">
      <c r="A105" s="226" t="s">
        <v>3030</v>
      </c>
      <c r="B105" s="226" t="s">
        <v>480</v>
      </c>
      <c r="C105" s="226" t="s">
        <v>481</v>
      </c>
      <c r="D105" s="226" t="s">
        <v>496</v>
      </c>
      <c r="E105" s="226" t="s">
        <v>63</v>
      </c>
      <c r="F105" s="226" t="s">
        <v>307</v>
      </c>
      <c r="G105" s="226" t="s">
        <v>45</v>
      </c>
      <c r="H105" s="226" t="s">
        <v>33</v>
      </c>
      <c r="I105" s="226" t="s">
        <v>37</v>
      </c>
      <c r="J105" s="226">
        <v>5</v>
      </c>
      <c r="K105" s="226">
        <v>12000</v>
      </c>
      <c r="L105" s="226">
        <v>60000</v>
      </c>
      <c r="M105" s="226" t="s">
        <v>3094</v>
      </c>
      <c r="N105" s="405">
        <v>43132</v>
      </c>
      <c r="O105" s="226" t="s">
        <v>31</v>
      </c>
      <c r="P105" s="226" t="s">
        <v>31</v>
      </c>
      <c r="Q105" s="406">
        <v>5</v>
      </c>
      <c r="R105"/>
      <c r="S105"/>
      <c r="T105"/>
      <c r="U105"/>
      <c r="V105"/>
    </row>
    <row r="106" spans="1:22" x14ac:dyDescent="0.25">
      <c r="A106" s="226" t="s">
        <v>3030</v>
      </c>
      <c r="B106" s="226" t="s">
        <v>480</v>
      </c>
      <c r="C106" s="226" t="s">
        <v>481</v>
      </c>
      <c r="D106" s="226" t="s">
        <v>503</v>
      </c>
      <c r="E106" s="226" t="s">
        <v>35</v>
      </c>
      <c r="F106" s="226" t="s">
        <v>250</v>
      </c>
      <c r="G106" s="226" t="s">
        <v>45</v>
      </c>
      <c r="H106" s="226" t="s">
        <v>33</v>
      </c>
      <c r="I106" s="226" t="s">
        <v>37</v>
      </c>
      <c r="J106" s="226">
        <v>10.5</v>
      </c>
      <c r="K106" s="226">
        <v>10800</v>
      </c>
      <c r="L106" s="226">
        <v>113400</v>
      </c>
      <c r="M106" s="226" t="s">
        <v>3722</v>
      </c>
      <c r="N106" s="405">
        <v>43153</v>
      </c>
      <c r="O106" s="226" t="s">
        <v>31</v>
      </c>
      <c r="P106" s="226" t="s">
        <v>31</v>
      </c>
      <c r="Q106" s="406">
        <v>10.5</v>
      </c>
      <c r="R106"/>
      <c r="S106"/>
      <c r="T106"/>
      <c r="U106"/>
      <c r="V106"/>
    </row>
    <row r="107" spans="1:22" x14ac:dyDescent="0.25">
      <c r="A107" s="226" t="s">
        <v>3030</v>
      </c>
      <c r="B107" s="226" t="s">
        <v>480</v>
      </c>
      <c r="C107" s="226" t="s">
        <v>481</v>
      </c>
      <c r="D107" s="226" t="s">
        <v>503</v>
      </c>
      <c r="E107" s="226" t="s">
        <v>35</v>
      </c>
      <c r="F107" s="226" t="s">
        <v>250</v>
      </c>
      <c r="G107" s="226" t="s">
        <v>45</v>
      </c>
      <c r="H107" s="226" t="s">
        <v>33</v>
      </c>
      <c r="I107" s="226" t="s">
        <v>37</v>
      </c>
      <c r="J107" s="226">
        <v>16.5</v>
      </c>
      <c r="K107" s="226">
        <v>10800</v>
      </c>
      <c r="L107" s="226">
        <v>178200</v>
      </c>
      <c r="M107" s="226" t="s">
        <v>3624</v>
      </c>
      <c r="N107" s="405">
        <v>43142</v>
      </c>
      <c r="O107" s="226" t="s">
        <v>31</v>
      </c>
      <c r="P107" s="226" t="s">
        <v>31</v>
      </c>
      <c r="Q107" s="406">
        <v>16.5</v>
      </c>
      <c r="R107"/>
      <c r="S107"/>
      <c r="T107"/>
      <c r="U107"/>
      <c r="V107"/>
    </row>
    <row r="108" spans="1:22" x14ac:dyDescent="0.25">
      <c r="A108" s="226" t="s">
        <v>3030</v>
      </c>
      <c r="B108" s="226" t="s">
        <v>480</v>
      </c>
      <c r="C108" s="226" t="s">
        <v>481</v>
      </c>
      <c r="D108" s="226" t="s">
        <v>482</v>
      </c>
      <c r="E108" s="226" t="s">
        <v>78</v>
      </c>
      <c r="F108" s="226" t="s">
        <v>79</v>
      </c>
      <c r="G108" s="226" t="s">
        <v>45</v>
      </c>
      <c r="H108" s="226" t="s">
        <v>33</v>
      </c>
      <c r="I108" s="226" t="s">
        <v>37</v>
      </c>
      <c r="J108" s="226">
        <v>4.5</v>
      </c>
      <c r="K108" s="226">
        <v>9500</v>
      </c>
      <c r="L108" s="226">
        <v>42750</v>
      </c>
      <c r="M108" s="226" t="s">
        <v>3090</v>
      </c>
      <c r="N108" s="405">
        <v>43132</v>
      </c>
      <c r="O108" s="226" t="s">
        <v>31</v>
      </c>
      <c r="P108" s="226" t="s">
        <v>31</v>
      </c>
      <c r="Q108" s="406">
        <v>4.5</v>
      </c>
      <c r="R108"/>
      <c r="S108"/>
      <c r="T108"/>
      <c r="U108"/>
      <c r="V108"/>
    </row>
    <row r="109" spans="1:22" x14ac:dyDescent="0.25">
      <c r="A109" s="226" t="s">
        <v>3030</v>
      </c>
      <c r="B109" s="226" t="s">
        <v>480</v>
      </c>
      <c r="C109" s="226" t="s">
        <v>481</v>
      </c>
      <c r="D109" s="226" t="s">
        <v>482</v>
      </c>
      <c r="E109" s="226" t="s">
        <v>78</v>
      </c>
      <c r="F109" s="226" t="s">
        <v>79</v>
      </c>
      <c r="G109" s="226" t="s">
        <v>45</v>
      </c>
      <c r="H109" s="226" t="s">
        <v>33</v>
      </c>
      <c r="I109" s="226" t="s">
        <v>37</v>
      </c>
      <c r="J109" s="226">
        <v>24</v>
      </c>
      <c r="K109" s="226">
        <v>9500</v>
      </c>
      <c r="L109" s="226">
        <v>228000</v>
      </c>
      <c r="M109" s="226" t="s">
        <v>3416</v>
      </c>
      <c r="N109" s="405">
        <v>43137</v>
      </c>
      <c r="O109" s="226" t="s">
        <v>31</v>
      </c>
      <c r="P109" s="226" t="s">
        <v>31</v>
      </c>
      <c r="Q109" s="406">
        <v>24</v>
      </c>
      <c r="R109"/>
      <c r="S109"/>
      <c r="T109"/>
      <c r="U109"/>
      <c r="V109"/>
    </row>
    <row r="110" spans="1:22" x14ac:dyDescent="0.25">
      <c r="A110" s="226" t="s">
        <v>3030</v>
      </c>
      <c r="B110" s="226" t="s">
        <v>480</v>
      </c>
      <c r="C110" s="226" t="s">
        <v>481</v>
      </c>
      <c r="D110" s="226" t="s">
        <v>482</v>
      </c>
      <c r="E110" s="226" t="s">
        <v>78</v>
      </c>
      <c r="F110" s="226" t="s">
        <v>79</v>
      </c>
      <c r="G110" s="226" t="s">
        <v>45</v>
      </c>
      <c r="H110" s="226" t="s">
        <v>33</v>
      </c>
      <c r="I110" s="226" t="s">
        <v>37</v>
      </c>
      <c r="J110" s="226">
        <v>24</v>
      </c>
      <c r="K110" s="226">
        <v>9500</v>
      </c>
      <c r="L110" s="226">
        <v>228000</v>
      </c>
      <c r="M110" s="226" t="s">
        <v>3600</v>
      </c>
      <c r="N110" s="405">
        <v>43141</v>
      </c>
      <c r="O110" s="226" t="s">
        <v>31</v>
      </c>
      <c r="P110" s="226" t="s">
        <v>31</v>
      </c>
      <c r="Q110" s="406">
        <v>24</v>
      </c>
      <c r="R110"/>
      <c r="S110"/>
      <c r="T110"/>
      <c r="U110"/>
      <c r="V110"/>
    </row>
    <row r="111" spans="1:22" x14ac:dyDescent="0.25">
      <c r="A111" s="226" t="s">
        <v>3030</v>
      </c>
      <c r="B111" s="226" t="s">
        <v>480</v>
      </c>
      <c r="C111" s="226" t="s">
        <v>481</v>
      </c>
      <c r="D111" s="226" t="s">
        <v>482</v>
      </c>
      <c r="E111" s="226" t="s">
        <v>78</v>
      </c>
      <c r="F111" s="226" t="s">
        <v>79</v>
      </c>
      <c r="G111" s="226" t="s">
        <v>45</v>
      </c>
      <c r="H111" s="226" t="s">
        <v>33</v>
      </c>
      <c r="I111" s="226" t="s">
        <v>37</v>
      </c>
      <c r="J111" s="226">
        <v>24</v>
      </c>
      <c r="K111" s="226">
        <v>9500</v>
      </c>
      <c r="L111" s="226">
        <v>228000</v>
      </c>
      <c r="M111" s="226" t="s">
        <v>3675</v>
      </c>
      <c r="N111" s="405">
        <v>43144</v>
      </c>
      <c r="O111" s="226" t="s">
        <v>31</v>
      </c>
      <c r="P111" s="226" t="s">
        <v>31</v>
      </c>
      <c r="Q111" s="406">
        <v>24</v>
      </c>
      <c r="R111"/>
      <c r="S111"/>
      <c r="T111"/>
      <c r="U111"/>
      <c r="V111"/>
    </row>
    <row r="112" spans="1:22" x14ac:dyDescent="0.25">
      <c r="A112" s="226" t="s">
        <v>3030</v>
      </c>
      <c r="B112" s="226" t="s">
        <v>480</v>
      </c>
      <c r="C112" s="226" t="s">
        <v>481</v>
      </c>
      <c r="D112" s="226" t="s">
        <v>482</v>
      </c>
      <c r="E112" s="226" t="s">
        <v>78</v>
      </c>
      <c r="F112" s="226" t="s">
        <v>79</v>
      </c>
      <c r="G112" s="226" t="s">
        <v>45</v>
      </c>
      <c r="H112" s="226" t="s">
        <v>33</v>
      </c>
      <c r="I112" s="226" t="s">
        <v>37</v>
      </c>
      <c r="J112" s="226">
        <v>24</v>
      </c>
      <c r="K112" s="226">
        <v>9500</v>
      </c>
      <c r="L112" s="226">
        <v>228000</v>
      </c>
      <c r="M112" s="226" t="s">
        <v>3982</v>
      </c>
      <c r="N112" s="405">
        <v>43154</v>
      </c>
      <c r="O112" s="226" t="s">
        <v>31</v>
      </c>
      <c r="P112" s="226" t="s">
        <v>31</v>
      </c>
      <c r="Q112" s="406">
        <v>24</v>
      </c>
      <c r="R112"/>
      <c r="S112"/>
      <c r="T112"/>
      <c r="U112"/>
      <c r="V112"/>
    </row>
    <row r="113" spans="1:22" x14ac:dyDescent="0.25">
      <c r="A113" s="226" t="s">
        <v>3030</v>
      </c>
      <c r="B113" s="226" t="s">
        <v>480</v>
      </c>
      <c r="C113" s="226" t="s">
        <v>481</v>
      </c>
      <c r="D113" s="226" t="s">
        <v>3661</v>
      </c>
      <c r="E113" s="226" t="s">
        <v>40</v>
      </c>
      <c r="F113" s="226" t="s">
        <v>41</v>
      </c>
      <c r="G113" s="226" t="s">
        <v>45</v>
      </c>
      <c r="H113" s="226" t="s">
        <v>33</v>
      </c>
      <c r="I113" s="226" t="s">
        <v>37</v>
      </c>
      <c r="J113" s="226">
        <v>14.25</v>
      </c>
      <c r="K113" s="226">
        <v>13600</v>
      </c>
      <c r="L113" s="226">
        <v>193800</v>
      </c>
      <c r="M113" s="226" t="s">
        <v>3658</v>
      </c>
      <c r="N113" s="405">
        <v>43143</v>
      </c>
      <c r="O113" s="226" t="s">
        <v>483</v>
      </c>
      <c r="P113" s="226" t="s">
        <v>31</v>
      </c>
      <c r="Q113" s="406">
        <v>14.25</v>
      </c>
      <c r="R113"/>
      <c r="S113"/>
      <c r="T113"/>
      <c r="U113"/>
      <c r="V113"/>
    </row>
    <row r="114" spans="1:22" x14ac:dyDescent="0.25">
      <c r="A114" s="226" t="s">
        <v>3030</v>
      </c>
      <c r="B114" s="226" t="s">
        <v>480</v>
      </c>
      <c r="C114" s="226" t="s">
        <v>481</v>
      </c>
      <c r="D114" s="226" t="s">
        <v>3661</v>
      </c>
      <c r="E114" s="226" t="s">
        <v>40</v>
      </c>
      <c r="F114" s="226" t="s">
        <v>41</v>
      </c>
      <c r="G114" s="226" t="s">
        <v>45</v>
      </c>
      <c r="H114" s="226" t="s">
        <v>33</v>
      </c>
      <c r="I114" s="226" t="s">
        <v>37</v>
      </c>
      <c r="J114" s="226">
        <v>18</v>
      </c>
      <c r="K114" s="226">
        <v>13600</v>
      </c>
      <c r="L114" s="226">
        <v>244800</v>
      </c>
      <c r="M114" s="226" t="s">
        <v>3957</v>
      </c>
      <c r="N114" s="405">
        <v>43155</v>
      </c>
      <c r="O114" s="226" t="s">
        <v>483</v>
      </c>
      <c r="P114" s="226" t="s">
        <v>31</v>
      </c>
      <c r="Q114" s="406">
        <v>18</v>
      </c>
      <c r="R114"/>
      <c r="S114"/>
      <c r="T114"/>
      <c r="U114"/>
      <c r="V114"/>
    </row>
    <row r="115" spans="1:22" x14ac:dyDescent="0.25">
      <c r="A115" s="226" t="s">
        <v>3030</v>
      </c>
      <c r="B115" s="226" t="s">
        <v>480</v>
      </c>
      <c r="C115" s="226" t="s">
        <v>481</v>
      </c>
      <c r="D115" s="226" t="s">
        <v>3661</v>
      </c>
      <c r="E115" s="226" t="s">
        <v>40</v>
      </c>
      <c r="F115" s="226" t="s">
        <v>41</v>
      </c>
      <c r="G115" s="226" t="s">
        <v>45</v>
      </c>
      <c r="H115" s="226" t="s">
        <v>33</v>
      </c>
      <c r="I115" s="226" t="s">
        <v>37</v>
      </c>
      <c r="J115" s="226">
        <v>24</v>
      </c>
      <c r="K115" s="226">
        <v>13600</v>
      </c>
      <c r="L115" s="226">
        <v>326400</v>
      </c>
      <c r="M115" s="226" t="s">
        <v>3698</v>
      </c>
      <c r="N115" s="405">
        <v>43153</v>
      </c>
      <c r="O115" s="226" t="s">
        <v>483</v>
      </c>
      <c r="P115" s="226" t="s">
        <v>31</v>
      </c>
      <c r="Q115" s="406">
        <v>24</v>
      </c>
      <c r="R115"/>
      <c r="S115"/>
      <c r="T115"/>
      <c r="U115"/>
      <c r="V115"/>
    </row>
    <row r="116" spans="1:22" x14ac:dyDescent="0.25">
      <c r="A116" s="226" t="s">
        <v>3030</v>
      </c>
      <c r="B116" s="226" t="s">
        <v>480</v>
      </c>
      <c r="C116" s="226" t="s">
        <v>481</v>
      </c>
      <c r="D116" s="226" t="s">
        <v>3430</v>
      </c>
      <c r="E116" s="226" t="s">
        <v>78</v>
      </c>
      <c r="F116" s="226" t="s">
        <v>285</v>
      </c>
      <c r="G116" s="226" t="s">
        <v>45</v>
      </c>
      <c r="H116" s="226" t="s">
        <v>33</v>
      </c>
      <c r="I116" s="226" t="s">
        <v>37</v>
      </c>
      <c r="J116" s="226">
        <v>18</v>
      </c>
      <c r="K116" s="226">
        <v>11000</v>
      </c>
      <c r="L116" s="226">
        <v>198000</v>
      </c>
      <c r="M116" s="226" t="s">
        <v>3981</v>
      </c>
      <c r="N116" s="405">
        <v>43155</v>
      </c>
      <c r="O116" s="226" t="s">
        <v>483</v>
      </c>
      <c r="P116" s="226" t="s">
        <v>31</v>
      </c>
      <c r="Q116" s="406">
        <v>18</v>
      </c>
      <c r="R116"/>
      <c r="S116"/>
      <c r="T116"/>
      <c r="U116"/>
      <c r="V116"/>
    </row>
    <row r="117" spans="1:22" x14ac:dyDescent="0.25">
      <c r="A117" s="226" t="s">
        <v>3030</v>
      </c>
      <c r="B117" s="226" t="s">
        <v>508</v>
      </c>
      <c r="C117" s="226" t="s">
        <v>509</v>
      </c>
      <c r="D117" s="226" t="s">
        <v>518</v>
      </c>
      <c r="E117" s="226" t="s">
        <v>35</v>
      </c>
      <c r="F117" s="226" t="s">
        <v>36</v>
      </c>
      <c r="G117" s="226" t="s">
        <v>45</v>
      </c>
      <c r="H117" s="226" t="s">
        <v>33</v>
      </c>
      <c r="I117" s="226" t="s">
        <v>37</v>
      </c>
      <c r="J117" s="226">
        <v>24</v>
      </c>
      <c r="K117" s="226">
        <v>8980</v>
      </c>
      <c r="L117" s="226">
        <v>215520</v>
      </c>
      <c r="M117" s="226" t="s">
        <v>3594</v>
      </c>
      <c r="N117" s="405">
        <v>43141</v>
      </c>
      <c r="O117" s="226" t="s">
        <v>31</v>
      </c>
      <c r="P117" s="226" t="s">
        <v>31</v>
      </c>
      <c r="Q117" s="406">
        <v>24</v>
      </c>
      <c r="R117"/>
      <c r="S117"/>
      <c r="T117"/>
      <c r="U117"/>
      <c r="V117"/>
    </row>
    <row r="118" spans="1:22" x14ac:dyDescent="0.25">
      <c r="A118" s="226" t="s">
        <v>3030</v>
      </c>
      <c r="B118" s="226" t="s">
        <v>508</v>
      </c>
      <c r="C118" s="226" t="s">
        <v>509</v>
      </c>
      <c r="D118" s="226" t="s">
        <v>530</v>
      </c>
      <c r="E118" s="226" t="s">
        <v>40</v>
      </c>
      <c r="F118" s="226" t="s">
        <v>455</v>
      </c>
      <c r="G118" s="226" t="s">
        <v>45</v>
      </c>
      <c r="H118" s="226" t="s">
        <v>33</v>
      </c>
      <c r="I118" s="226" t="s">
        <v>205</v>
      </c>
      <c r="J118" s="226">
        <v>2.2000000000000002</v>
      </c>
      <c r="K118" s="226">
        <v>14800</v>
      </c>
      <c r="L118" s="226">
        <v>32560.000000000004</v>
      </c>
      <c r="M118" s="226" t="s">
        <v>3616</v>
      </c>
      <c r="N118" s="405">
        <v>43142</v>
      </c>
      <c r="O118" s="226" t="s">
        <v>31</v>
      </c>
      <c r="P118" s="226" t="s">
        <v>31</v>
      </c>
      <c r="Q118" s="406">
        <v>2.2000000000000002</v>
      </c>
      <c r="R118"/>
      <c r="S118"/>
      <c r="T118"/>
      <c r="U118"/>
      <c r="V118"/>
    </row>
    <row r="119" spans="1:22" x14ac:dyDescent="0.25">
      <c r="A119" s="226" t="s">
        <v>3030</v>
      </c>
      <c r="B119" s="226" t="s">
        <v>508</v>
      </c>
      <c r="C119" s="226" t="s">
        <v>509</v>
      </c>
      <c r="D119" s="226" t="s">
        <v>530</v>
      </c>
      <c r="E119" s="226" t="s">
        <v>63</v>
      </c>
      <c r="F119" s="226" t="s">
        <v>524</v>
      </c>
      <c r="G119" s="226" t="s">
        <v>45</v>
      </c>
      <c r="H119" s="226" t="s">
        <v>33</v>
      </c>
      <c r="I119" s="226" t="s">
        <v>37</v>
      </c>
      <c r="J119" s="226">
        <v>3</v>
      </c>
      <c r="K119" s="226">
        <v>16000</v>
      </c>
      <c r="L119" s="226">
        <v>48000</v>
      </c>
      <c r="M119" s="226" t="s">
        <v>3617</v>
      </c>
      <c r="N119" s="405">
        <v>43142</v>
      </c>
      <c r="O119" s="226" t="s">
        <v>31</v>
      </c>
      <c r="P119" s="226" t="s">
        <v>31</v>
      </c>
      <c r="Q119" s="406">
        <v>3</v>
      </c>
      <c r="R119"/>
      <c r="S119"/>
      <c r="T119"/>
      <c r="U119"/>
      <c r="V119"/>
    </row>
    <row r="120" spans="1:22" x14ac:dyDescent="0.25">
      <c r="A120" s="226" t="s">
        <v>3030</v>
      </c>
      <c r="B120" s="226" t="s">
        <v>508</v>
      </c>
      <c r="C120" s="226" t="s">
        <v>509</v>
      </c>
      <c r="D120" s="226" t="s">
        <v>522</v>
      </c>
      <c r="E120" s="226" t="s">
        <v>78</v>
      </c>
      <c r="F120" s="226" t="s">
        <v>79</v>
      </c>
      <c r="G120" s="226" t="s">
        <v>45</v>
      </c>
      <c r="H120" s="226" t="s">
        <v>33</v>
      </c>
      <c r="I120" s="226" t="s">
        <v>37</v>
      </c>
      <c r="J120" s="226">
        <v>12</v>
      </c>
      <c r="K120" s="226">
        <v>9600</v>
      </c>
      <c r="L120" s="226">
        <v>115200</v>
      </c>
      <c r="M120" s="226" t="s">
        <v>3237</v>
      </c>
      <c r="N120" s="405">
        <v>43135</v>
      </c>
      <c r="O120" s="226" t="s">
        <v>31</v>
      </c>
      <c r="P120" s="226" t="s">
        <v>31</v>
      </c>
      <c r="Q120" s="406">
        <v>12</v>
      </c>
      <c r="R120"/>
      <c r="S120"/>
      <c r="T120"/>
      <c r="U120"/>
      <c r="V120"/>
    </row>
    <row r="121" spans="1:22" x14ac:dyDescent="0.25">
      <c r="A121" s="226" t="s">
        <v>3030</v>
      </c>
      <c r="B121" s="226" t="s">
        <v>508</v>
      </c>
      <c r="C121" s="226" t="s">
        <v>509</v>
      </c>
      <c r="D121" s="226" t="s">
        <v>522</v>
      </c>
      <c r="E121" s="226" t="s">
        <v>78</v>
      </c>
      <c r="F121" s="226" t="s">
        <v>79</v>
      </c>
      <c r="G121" s="226" t="s">
        <v>45</v>
      </c>
      <c r="H121" s="226" t="s">
        <v>33</v>
      </c>
      <c r="I121" s="226" t="s">
        <v>37</v>
      </c>
      <c r="J121" s="226">
        <v>24</v>
      </c>
      <c r="K121" s="226">
        <v>9600</v>
      </c>
      <c r="L121" s="226">
        <v>230400</v>
      </c>
      <c r="M121" s="226" t="s">
        <v>3422</v>
      </c>
      <c r="N121" s="405">
        <v>43137</v>
      </c>
      <c r="O121" s="226" t="s">
        <v>31</v>
      </c>
      <c r="P121" s="226" t="s">
        <v>31</v>
      </c>
      <c r="Q121" s="406">
        <v>24</v>
      </c>
      <c r="R121"/>
      <c r="S121"/>
      <c r="T121"/>
      <c r="U121"/>
      <c r="V121"/>
    </row>
    <row r="122" spans="1:22" x14ac:dyDescent="0.25">
      <c r="A122" s="226" t="s">
        <v>3030</v>
      </c>
      <c r="B122" s="226" t="s">
        <v>508</v>
      </c>
      <c r="C122" s="226" t="s">
        <v>509</v>
      </c>
      <c r="D122" s="226" t="s">
        <v>522</v>
      </c>
      <c r="E122" s="226" t="s">
        <v>78</v>
      </c>
      <c r="F122" s="226" t="s">
        <v>79</v>
      </c>
      <c r="G122" s="226" t="s">
        <v>45</v>
      </c>
      <c r="H122" s="226" t="s">
        <v>33</v>
      </c>
      <c r="I122" s="226" t="s">
        <v>37</v>
      </c>
      <c r="J122" s="226">
        <v>24</v>
      </c>
      <c r="K122" s="226">
        <v>9600</v>
      </c>
      <c r="L122" s="226">
        <v>230400</v>
      </c>
      <c r="M122" s="226" t="s">
        <v>3516</v>
      </c>
      <c r="N122" s="405">
        <v>43139</v>
      </c>
      <c r="O122" s="226" t="s">
        <v>31</v>
      </c>
      <c r="P122" s="226" t="s">
        <v>31</v>
      </c>
      <c r="Q122" s="406">
        <v>24</v>
      </c>
      <c r="R122"/>
      <c r="S122"/>
      <c r="T122"/>
      <c r="U122"/>
      <c r="V122"/>
    </row>
    <row r="123" spans="1:22" x14ac:dyDescent="0.25">
      <c r="A123" s="226" t="s">
        <v>3030</v>
      </c>
      <c r="B123" s="226" t="s">
        <v>508</v>
      </c>
      <c r="C123" s="226" t="s">
        <v>509</v>
      </c>
      <c r="D123" s="226" t="s">
        <v>522</v>
      </c>
      <c r="E123" s="226" t="s">
        <v>78</v>
      </c>
      <c r="F123" s="226" t="s">
        <v>79</v>
      </c>
      <c r="G123" s="226" t="s">
        <v>45</v>
      </c>
      <c r="H123" s="226" t="s">
        <v>33</v>
      </c>
      <c r="I123" s="226" t="s">
        <v>37</v>
      </c>
      <c r="J123" s="226">
        <v>24</v>
      </c>
      <c r="K123" s="226">
        <v>9600</v>
      </c>
      <c r="L123" s="226">
        <v>230400</v>
      </c>
      <c r="M123" s="226" t="s">
        <v>3519</v>
      </c>
      <c r="N123" s="405">
        <v>43139</v>
      </c>
      <c r="O123" s="226" t="s">
        <v>31</v>
      </c>
      <c r="P123" s="226" t="s">
        <v>31</v>
      </c>
      <c r="Q123" s="406">
        <v>24</v>
      </c>
      <c r="R123"/>
      <c r="S123"/>
      <c r="T123"/>
      <c r="U123"/>
      <c r="V123"/>
    </row>
    <row r="124" spans="1:22" x14ac:dyDescent="0.25">
      <c r="A124" s="226" t="s">
        <v>3030</v>
      </c>
      <c r="B124" s="226" t="s">
        <v>508</v>
      </c>
      <c r="C124" s="226" t="s">
        <v>509</v>
      </c>
      <c r="D124" s="226" t="s">
        <v>522</v>
      </c>
      <c r="E124" s="226" t="s">
        <v>78</v>
      </c>
      <c r="F124" s="226" t="s">
        <v>79</v>
      </c>
      <c r="G124" s="226" t="s">
        <v>45</v>
      </c>
      <c r="H124" s="226" t="s">
        <v>33</v>
      </c>
      <c r="I124" s="226" t="s">
        <v>37</v>
      </c>
      <c r="J124" s="226">
        <v>24</v>
      </c>
      <c r="K124" s="226">
        <v>9600</v>
      </c>
      <c r="L124" s="226">
        <v>230400</v>
      </c>
      <c r="M124" s="226" t="s">
        <v>3597</v>
      </c>
      <c r="N124" s="405">
        <v>43141</v>
      </c>
      <c r="O124" s="226" t="s">
        <v>31</v>
      </c>
      <c r="P124" s="226" t="s">
        <v>31</v>
      </c>
      <c r="Q124" s="406">
        <v>24</v>
      </c>
      <c r="R124"/>
      <c r="S124"/>
      <c r="T124"/>
      <c r="U124"/>
      <c r="V124"/>
    </row>
    <row r="125" spans="1:22" x14ac:dyDescent="0.25">
      <c r="A125" s="226" t="s">
        <v>3030</v>
      </c>
      <c r="B125" s="226" t="s">
        <v>508</v>
      </c>
      <c r="C125" s="226" t="s">
        <v>509</v>
      </c>
      <c r="D125" s="226" t="s">
        <v>522</v>
      </c>
      <c r="E125" s="226" t="s">
        <v>78</v>
      </c>
      <c r="F125" s="226" t="s">
        <v>79</v>
      </c>
      <c r="G125" s="226" t="s">
        <v>45</v>
      </c>
      <c r="H125" s="226" t="s">
        <v>33</v>
      </c>
      <c r="I125" s="226" t="s">
        <v>37</v>
      </c>
      <c r="J125" s="226">
        <v>24</v>
      </c>
      <c r="K125" s="226">
        <v>9600</v>
      </c>
      <c r="L125" s="226">
        <v>230400</v>
      </c>
      <c r="M125" s="226" t="s">
        <v>3618</v>
      </c>
      <c r="N125" s="405">
        <v>43142</v>
      </c>
      <c r="O125" s="226" t="s">
        <v>31</v>
      </c>
      <c r="P125" s="226" t="s">
        <v>31</v>
      </c>
      <c r="Q125" s="406">
        <v>24</v>
      </c>
      <c r="R125"/>
      <c r="S125"/>
      <c r="T125"/>
      <c r="U125"/>
      <c r="V125"/>
    </row>
    <row r="126" spans="1:22" x14ac:dyDescent="0.25">
      <c r="A126" s="226" t="s">
        <v>3030</v>
      </c>
      <c r="B126" s="226" t="s">
        <v>508</v>
      </c>
      <c r="C126" s="226" t="s">
        <v>509</v>
      </c>
      <c r="D126" s="226" t="s">
        <v>522</v>
      </c>
      <c r="E126" s="226" t="s">
        <v>78</v>
      </c>
      <c r="F126" s="226" t="s">
        <v>79</v>
      </c>
      <c r="G126" s="226" t="s">
        <v>45</v>
      </c>
      <c r="H126" s="226" t="s">
        <v>33</v>
      </c>
      <c r="I126" s="226" t="s">
        <v>37</v>
      </c>
      <c r="J126" s="226">
        <v>24</v>
      </c>
      <c r="K126" s="226">
        <v>9600</v>
      </c>
      <c r="L126" s="226">
        <v>230400</v>
      </c>
      <c r="M126" s="226" t="s">
        <v>3652</v>
      </c>
      <c r="N126" s="405">
        <v>43143</v>
      </c>
      <c r="O126" s="226" t="s">
        <v>31</v>
      </c>
      <c r="P126" s="226" t="s">
        <v>31</v>
      </c>
      <c r="Q126" s="406">
        <v>24</v>
      </c>
      <c r="R126"/>
      <c r="S126"/>
      <c r="T126"/>
      <c r="U126"/>
      <c r="V126"/>
    </row>
    <row r="127" spans="1:22" x14ac:dyDescent="0.25">
      <c r="A127" s="226" t="s">
        <v>3030</v>
      </c>
      <c r="B127" s="226" t="s">
        <v>508</v>
      </c>
      <c r="C127" s="226" t="s">
        <v>509</v>
      </c>
      <c r="D127" s="226" t="s">
        <v>522</v>
      </c>
      <c r="E127" s="226" t="s">
        <v>78</v>
      </c>
      <c r="F127" s="226" t="s">
        <v>79</v>
      </c>
      <c r="G127" s="226" t="s">
        <v>45</v>
      </c>
      <c r="H127" s="226" t="s">
        <v>33</v>
      </c>
      <c r="I127" s="226" t="s">
        <v>37</v>
      </c>
      <c r="J127" s="226">
        <v>24</v>
      </c>
      <c r="K127" s="226">
        <v>9600</v>
      </c>
      <c r="L127" s="226">
        <v>230400</v>
      </c>
      <c r="M127" s="226" t="s">
        <v>3654</v>
      </c>
      <c r="N127" s="405">
        <v>43143</v>
      </c>
      <c r="O127" s="226" t="s">
        <v>31</v>
      </c>
      <c r="P127" s="226" t="s">
        <v>31</v>
      </c>
      <c r="Q127" s="406">
        <v>24</v>
      </c>
      <c r="R127"/>
      <c r="S127"/>
      <c r="T127"/>
      <c r="U127"/>
      <c r="V127"/>
    </row>
    <row r="128" spans="1:22" x14ac:dyDescent="0.25">
      <c r="A128" s="226" t="s">
        <v>3030</v>
      </c>
      <c r="B128" s="226" t="s">
        <v>508</v>
      </c>
      <c r="C128" s="226" t="s">
        <v>509</v>
      </c>
      <c r="D128" s="226" t="s">
        <v>1637</v>
      </c>
      <c r="E128" s="226" t="s">
        <v>40</v>
      </c>
      <c r="F128" s="226" t="s">
        <v>453</v>
      </c>
      <c r="G128" s="226" t="s">
        <v>45</v>
      </c>
      <c r="H128" s="226" t="s">
        <v>33</v>
      </c>
      <c r="I128" s="226" t="s">
        <v>65</v>
      </c>
      <c r="J128" s="226">
        <v>1</v>
      </c>
      <c r="K128" s="226">
        <v>15500</v>
      </c>
      <c r="L128" s="226">
        <v>15500</v>
      </c>
      <c r="M128" s="226" t="s">
        <v>3284</v>
      </c>
      <c r="N128" s="405">
        <v>43136</v>
      </c>
      <c r="O128" s="226" t="s">
        <v>31</v>
      </c>
      <c r="P128" s="226" t="s">
        <v>31</v>
      </c>
      <c r="Q128" s="406">
        <v>1</v>
      </c>
      <c r="R128"/>
      <c r="S128"/>
      <c r="T128"/>
      <c r="U128"/>
      <c r="V128"/>
    </row>
    <row r="129" spans="1:22" x14ac:dyDescent="0.25">
      <c r="A129" s="226" t="s">
        <v>3030</v>
      </c>
      <c r="B129" s="226" t="s">
        <v>508</v>
      </c>
      <c r="C129" s="226" t="s">
        <v>509</v>
      </c>
      <c r="D129" s="226" t="s">
        <v>1637</v>
      </c>
      <c r="E129" s="226" t="s">
        <v>40</v>
      </c>
      <c r="F129" s="226" t="s">
        <v>149</v>
      </c>
      <c r="G129" s="226" t="s">
        <v>45</v>
      </c>
      <c r="H129" s="226" t="s">
        <v>33</v>
      </c>
      <c r="I129" s="226" t="s">
        <v>65</v>
      </c>
      <c r="J129" s="226">
        <v>8</v>
      </c>
      <c r="K129" s="226">
        <v>15500</v>
      </c>
      <c r="L129" s="226">
        <v>124000</v>
      </c>
      <c r="M129" s="226" t="s">
        <v>3626</v>
      </c>
      <c r="N129" s="405">
        <v>43142</v>
      </c>
      <c r="O129" s="226" t="s">
        <v>31</v>
      </c>
      <c r="P129" s="226" t="s">
        <v>31</v>
      </c>
      <c r="Q129" s="406">
        <v>8</v>
      </c>
      <c r="R129"/>
      <c r="S129"/>
      <c r="T129"/>
      <c r="U129"/>
      <c r="V129"/>
    </row>
    <row r="130" spans="1:22" x14ac:dyDescent="0.25">
      <c r="A130" s="226" t="s">
        <v>3030</v>
      </c>
      <c r="B130" s="226" t="s">
        <v>508</v>
      </c>
      <c r="C130" s="226" t="s">
        <v>509</v>
      </c>
      <c r="D130" s="226" t="s">
        <v>1637</v>
      </c>
      <c r="E130" s="226" t="s">
        <v>40</v>
      </c>
      <c r="F130" s="226" t="s">
        <v>149</v>
      </c>
      <c r="G130" s="226" t="s">
        <v>45</v>
      </c>
      <c r="H130" s="226" t="s">
        <v>33</v>
      </c>
      <c r="I130" s="226" t="s">
        <v>65</v>
      </c>
      <c r="J130" s="226">
        <v>11</v>
      </c>
      <c r="K130" s="226">
        <v>15500</v>
      </c>
      <c r="L130" s="226">
        <v>170500</v>
      </c>
      <c r="M130" s="226" t="s">
        <v>3619</v>
      </c>
      <c r="N130" s="405">
        <v>43142</v>
      </c>
      <c r="O130" s="226" t="s">
        <v>31</v>
      </c>
      <c r="P130" s="226" t="s">
        <v>31</v>
      </c>
      <c r="Q130" s="406">
        <v>11</v>
      </c>
      <c r="R130"/>
      <c r="S130"/>
      <c r="T130"/>
      <c r="U130"/>
      <c r="V130"/>
    </row>
    <row r="131" spans="1:22" x14ac:dyDescent="0.25">
      <c r="A131" s="226" t="s">
        <v>3030</v>
      </c>
      <c r="B131" s="226" t="s">
        <v>508</v>
      </c>
      <c r="C131" s="226" t="s">
        <v>509</v>
      </c>
      <c r="D131" s="226" t="s">
        <v>1637</v>
      </c>
      <c r="E131" s="226" t="s">
        <v>63</v>
      </c>
      <c r="F131" s="226" t="s">
        <v>64</v>
      </c>
      <c r="G131" s="226" t="s">
        <v>45</v>
      </c>
      <c r="H131" s="226" t="s">
        <v>33</v>
      </c>
      <c r="I131" s="226" t="s">
        <v>191</v>
      </c>
      <c r="J131" s="226">
        <v>7</v>
      </c>
      <c r="K131" s="226">
        <v>10290</v>
      </c>
      <c r="L131" s="226">
        <v>72030</v>
      </c>
      <c r="M131" s="226" t="s">
        <v>3522</v>
      </c>
      <c r="N131" s="405">
        <v>43139</v>
      </c>
      <c r="O131" s="226" t="s">
        <v>31</v>
      </c>
      <c r="P131" s="226" t="s">
        <v>31</v>
      </c>
      <c r="Q131" s="406">
        <v>7</v>
      </c>
      <c r="R131"/>
      <c r="S131"/>
      <c r="T131"/>
      <c r="U131"/>
      <c r="V131"/>
    </row>
    <row r="132" spans="1:22" x14ac:dyDescent="0.25">
      <c r="A132" s="226" t="s">
        <v>3030</v>
      </c>
      <c r="B132" s="226" t="s">
        <v>508</v>
      </c>
      <c r="C132" s="226" t="s">
        <v>509</v>
      </c>
      <c r="D132" s="226" t="s">
        <v>1637</v>
      </c>
      <c r="E132" s="226" t="s">
        <v>63</v>
      </c>
      <c r="F132" s="226" t="s">
        <v>64</v>
      </c>
      <c r="G132" s="226" t="s">
        <v>45</v>
      </c>
      <c r="H132" s="226" t="s">
        <v>33</v>
      </c>
      <c r="I132" s="226" t="s">
        <v>191</v>
      </c>
      <c r="J132" s="226">
        <v>9</v>
      </c>
      <c r="K132" s="226">
        <v>10290</v>
      </c>
      <c r="L132" s="226">
        <v>92610</v>
      </c>
      <c r="M132" s="226" t="s">
        <v>3603</v>
      </c>
      <c r="N132" s="405">
        <v>43141</v>
      </c>
      <c r="O132" s="226" t="s">
        <v>31</v>
      </c>
      <c r="P132" s="226" t="s">
        <v>31</v>
      </c>
      <c r="Q132" s="406">
        <v>9</v>
      </c>
      <c r="R132"/>
      <c r="S132"/>
      <c r="T132"/>
      <c r="U132"/>
      <c r="V132"/>
    </row>
    <row r="133" spans="1:22" x14ac:dyDescent="0.25">
      <c r="A133" s="226" t="s">
        <v>3030</v>
      </c>
      <c r="B133" s="226" t="s">
        <v>508</v>
      </c>
      <c r="C133" s="226" t="s">
        <v>509</v>
      </c>
      <c r="D133" s="226" t="s">
        <v>1637</v>
      </c>
      <c r="E133" s="226" t="s">
        <v>63</v>
      </c>
      <c r="F133" s="226" t="s">
        <v>64</v>
      </c>
      <c r="G133" s="226" t="s">
        <v>45</v>
      </c>
      <c r="H133" s="226" t="s">
        <v>33</v>
      </c>
      <c r="I133" s="226" t="s">
        <v>191</v>
      </c>
      <c r="J133" s="226">
        <v>24</v>
      </c>
      <c r="K133" s="226">
        <v>10290</v>
      </c>
      <c r="L133" s="226">
        <v>246960</v>
      </c>
      <c r="M133" s="226" t="s">
        <v>3239</v>
      </c>
      <c r="N133" s="405">
        <v>43135</v>
      </c>
      <c r="O133" s="226" t="s">
        <v>31</v>
      </c>
      <c r="P133" s="226" t="s">
        <v>31</v>
      </c>
      <c r="Q133" s="406">
        <v>24</v>
      </c>
      <c r="R133"/>
      <c r="S133"/>
      <c r="T133"/>
      <c r="U133"/>
      <c r="V133"/>
    </row>
    <row r="134" spans="1:22" x14ac:dyDescent="0.25">
      <c r="A134" s="226" t="s">
        <v>3030</v>
      </c>
      <c r="B134" s="226" t="s">
        <v>508</v>
      </c>
      <c r="C134" s="226" t="s">
        <v>509</v>
      </c>
      <c r="D134" s="226" t="s">
        <v>1637</v>
      </c>
      <c r="E134" s="226" t="s">
        <v>63</v>
      </c>
      <c r="F134" s="226" t="s">
        <v>96</v>
      </c>
      <c r="G134" s="226" t="s">
        <v>45</v>
      </c>
      <c r="H134" s="226" t="s">
        <v>33</v>
      </c>
      <c r="I134" s="226" t="s">
        <v>37</v>
      </c>
      <c r="J134" s="226">
        <v>5.25</v>
      </c>
      <c r="K134" s="226">
        <v>11090</v>
      </c>
      <c r="L134" s="226">
        <v>58222.5</v>
      </c>
      <c r="M134" s="226" t="s">
        <v>3288</v>
      </c>
      <c r="N134" s="405">
        <v>43136</v>
      </c>
      <c r="O134" s="226" t="s">
        <v>31</v>
      </c>
      <c r="P134" s="226" t="s">
        <v>31</v>
      </c>
      <c r="Q134" s="406">
        <v>5.25</v>
      </c>
      <c r="R134"/>
      <c r="S134"/>
      <c r="T134"/>
      <c r="U134"/>
      <c r="V134"/>
    </row>
    <row r="135" spans="1:22" x14ac:dyDescent="0.25">
      <c r="A135" s="226" t="s">
        <v>3030</v>
      </c>
      <c r="B135" s="226" t="s">
        <v>508</v>
      </c>
      <c r="C135" s="226" t="s">
        <v>509</v>
      </c>
      <c r="D135" s="226" t="s">
        <v>45</v>
      </c>
      <c r="E135" s="226" t="s">
        <v>63</v>
      </c>
      <c r="F135" s="226" t="s">
        <v>213</v>
      </c>
      <c r="G135" s="226" t="s">
        <v>45</v>
      </c>
      <c r="H135" s="226" t="s">
        <v>33</v>
      </c>
      <c r="I135" s="226" t="s">
        <v>65</v>
      </c>
      <c r="J135" s="226">
        <v>0.05</v>
      </c>
      <c r="K135" s="226">
        <v>0</v>
      </c>
      <c r="L135" s="226">
        <v>0</v>
      </c>
      <c r="M135" s="226" t="s">
        <v>3102</v>
      </c>
      <c r="N135" s="405">
        <v>43132</v>
      </c>
      <c r="O135" s="226" t="s">
        <v>111</v>
      </c>
      <c r="P135" s="226" t="s">
        <v>31</v>
      </c>
      <c r="Q135" s="406">
        <v>0.05</v>
      </c>
      <c r="R135"/>
      <c r="S135"/>
      <c r="T135"/>
      <c r="U135"/>
      <c r="V135"/>
    </row>
    <row r="136" spans="1:22" x14ac:dyDescent="0.25">
      <c r="A136" s="226" t="s">
        <v>3030</v>
      </c>
      <c r="B136" s="226" t="s">
        <v>508</v>
      </c>
      <c r="C136" s="226" t="s">
        <v>509</v>
      </c>
      <c r="D136" s="226" t="s">
        <v>2990</v>
      </c>
      <c r="E136" s="226" t="s">
        <v>63</v>
      </c>
      <c r="F136" s="226" t="s">
        <v>334</v>
      </c>
      <c r="G136" s="226" t="s">
        <v>45</v>
      </c>
      <c r="H136" s="226" t="s">
        <v>33</v>
      </c>
      <c r="I136" s="226" t="s">
        <v>37</v>
      </c>
      <c r="J136" s="226">
        <v>2.5000000000000001E-2</v>
      </c>
      <c r="K136" s="226">
        <v>18000</v>
      </c>
      <c r="L136" s="226">
        <v>450</v>
      </c>
      <c r="M136" s="226" t="s">
        <v>3100</v>
      </c>
      <c r="N136" s="405">
        <v>43132</v>
      </c>
      <c r="O136" s="226" t="s">
        <v>31</v>
      </c>
      <c r="P136" s="226" t="s">
        <v>31</v>
      </c>
      <c r="Q136" s="406">
        <v>2.5000000000000001E-2</v>
      </c>
      <c r="R136"/>
      <c r="S136"/>
      <c r="T136"/>
      <c r="U136"/>
      <c r="V136"/>
    </row>
    <row r="137" spans="1:22" x14ac:dyDescent="0.25">
      <c r="A137" s="226" t="s">
        <v>3030</v>
      </c>
      <c r="B137" s="226" t="s">
        <v>508</v>
      </c>
      <c r="C137" s="226" t="s">
        <v>509</v>
      </c>
      <c r="D137" s="226" t="s">
        <v>3679</v>
      </c>
      <c r="E137" s="226" t="s">
        <v>78</v>
      </c>
      <c r="F137" s="226" t="s">
        <v>79</v>
      </c>
      <c r="G137" s="226" t="s">
        <v>45</v>
      </c>
      <c r="H137" s="226" t="s">
        <v>33</v>
      </c>
      <c r="I137" s="226" t="s">
        <v>37</v>
      </c>
      <c r="J137" s="226">
        <v>24</v>
      </c>
      <c r="K137" s="226">
        <v>9600</v>
      </c>
      <c r="L137" s="226">
        <v>230400</v>
      </c>
      <c r="M137" s="226" t="s">
        <v>3677</v>
      </c>
      <c r="N137" s="405">
        <v>43144</v>
      </c>
      <c r="O137" s="226" t="s">
        <v>31</v>
      </c>
      <c r="P137" s="226" t="s">
        <v>31</v>
      </c>
      <c r="Q137" s="406">
        <v>24</v>
      </c>
      <c r="R137"/>
      <c r="S137"/>
      <c r="T137"/>
      <c r="U137"/>
      <c r="V137"/>
    </row>
    <row r="138" spans="1:22" x14ac:dyDescent="0.25">
      <c r="A138" s="226" t="s">
        <v>3030</v>
      </c>
      <c r="B138" s="226" t="s">
        <v>508</v>
      </c>
      <c r="C138" s="226" t="s">
        <v>509</v>
      </c>
      <c r="D138" s="226" t="s">
        <v>3679</v>
      </c>
      <c r="E138" s="226" t="s">
        <v>78</v>
      </c>
      <c r="F138" s="226" t="s">
        <v>79</v>
      </c>
      <c r="G138" s="226" t="s">
        <v>45</v>
      </c>
      <c r="H138" s="226" t="s">
        <v>33</v>
      </c>
      <c r="I138" s="226" t="s">
        <v>37</v>
      </c>
      <c r="J138" s="226">
        <v>33</v>
      </c>
      <c r="K138" s="226">
        <v>9600</v>
      </c>
      <c r="L138" s="226">
        <v>316800</v>
      </c>
      <c r="M138" s="226" t="s">
        <v>3670</v>
      </c>
      <c r="N138" s="405">
        <v>43144</v>
      </c>
      <c r="O138" s="226" t="s">
        <v>31</v>
      </c>
      <c r="P138" s="226" t="s">
        <v>31</v>
      </c>
      <c r="Q138" s="406">
        <v>33</v>
      </c>
      <c r="R138"/>
      <c r="S138"/>
      <c r="T138"/>
      <c r="U138"/>
      <c r="V138"/>
    </row>
    <row r="139" spans="1:22" x14ac:dyDescent="0.25">
      <c r="A139" s="226" t="s">
        <v>3030</v>
      </c>
      <c r="B139" s="226" t="s">
        <v>508</v>
      </c>
      <c r="C139" s="226" t="s">
        <v>509</v>
      </c>
      <c r="D139" s="226" t="s">
        <v>3679</v>
      </c>
      <c r="E139" s="226" t="s">
        <v>78</v>
      </c>
      <c r="F139" s="226" t="s">
        <v>79</v>
      </c>
      <c r="G139" s="226" t="s">
        <v>45</v>
      </c>
      <c r="H139" s="226" t="s">
        <v>33</v>
      </c>
      <c r="I139" s="226" t="s">
        <v>37</v>
      </c>
      <c r="J139" s="226">
        <v>33</v>
      </c>
      <c r="K139" s="226">
        <v>9600</v>
      </c>
      <c r="L139" s="226">
        <v>316800</v>
      </c>
      <c r="M139" s="226" t="s">
        <v>3672</v>
      </c>
      <c r="N139" s="405">
        <v>43144</v>
      </c>
      <c r="O139" s="226" t="s">
        <v>31</v>
      </c>
      <c r="P139" s="226" t="s">
        <v>31</v>
      </c>
      <c r="Q139" s="406">
        <v>33</v>
      </c>
      <c r="R139"/>
      <c r="S139"/>
      <c r="T139"/>
      <c r="U139"/>
      <c r="V139"/>
    </row>
    <row r="140" spans="1:22" x14ac:dyDescent="0.25">
      <c r="A140" s="226" t="s">
        <v>3030</v>
      </c>
      <c r="B140" s="226" t="s">
        <v>508</v>
      </c>
      <c r="C140" s="226" t="s">
        <v>509</v>
      </c>
      <c r="D140" s="226" t="s">
        <v>3166</v>
      </c>
      <c r="E140" s="226" t="s">
        <v>35</v>
      </c>
      <c r="F140" s="226" t="s">
        <v>94</v>
      </c>
      <c r="G140" s="226" t="s">
        <v>45</v>
      </c>
      <c r="H140" s="226" t="s">
        <v>33</v>
      </c>
      <c r="I140" s="226" t="s">
        <v>37</v>
      </c>
      <c r="J140" s="226">
        <v>12</v>
      </c>
      <c r="K140" s="226">
        <v>9250</v>
      </c>
      <c r="L140" s="226">
        <v>111000</v>
      </c>
      <c r="M140" s="226" t="s">
        <v>3237</v>
      </c>
      <c r="N140" s="405">
        <v>43135</v>
      </c>
      <c r="O140" s="226" t="s">
        <v>31</v>
      </c>
      <c r="P140" s="226" t="s">
        <v>31</v>
      </c>
      <c r="Q140" s="406">
        <v>12</v>
      </c>
      <c r="R140"/>
      <c r="S140"/>
      <c r="T140"/>
      <c r="U140"/>
      <c r="V140"/>
    </row>
    <row r="141" spans="1:22" x14ac:dyDescent="0.25">
      <c r="A141" s="226" t="s">
        <v>3030</v>
      </c>
      <c r="B141" s="226" t="s">
        <v>508</v>
      </c>
      <c r="C141" s="226" t="s">
        <v>509</v>
      </c>
      <c r="D141" s="226" t="s">
        <v>3166</v>
      </c>
      <c r="E141" s="226" t="s">
        <v>35</v>
      </c>
      <c r="F141" s="226" t="s">
        <v>94</v>
      </c>
      <c r="G141" s="226" t="s">
        <v>45</v>
      </c>
      <c r="H141" s="226" t="s">
        <v>33</v>
      </c>
      <c r="I141" s="226" t="s">
        <v>37</v>
      </c>
      <c r="J141" s="226">
        <v>24</v>
      </c>
      <c r="K141" s="226">
        <v>9250</v>
      </c>
      <c r="L141" s="226">
        <v>222000</v>
      </c>
      <c r="M141" s="226" t="s">
        <v>3167</v>
      </c>
      <c r="N141" s="405">
        <v>43133</v>
      </c>
      <c r="O141" s="226" t="s">
        <v>31</v>
      </c>
      <c r="P141" s="226" t="s">
        <v>31</v>
      </c>
      <c r="Q141" s="406">
        <v>24</v>
      </c>
      <c r="R141"/>
      <c r="S141"/>
      <c r="T141"/>
      <c r="U141"/>
      <c r="V141"/>
    </row>
    <row r="142" spans="1:22" x14ac:dyDescent="0.25">
      <c r="A142" s="226" t="s">
        <v>3030</v>
      </c>
      <c r="B142" s="226" t="s">
        <v>508</v>
      </c>
      <c r="C142" s="226" t="s">
        <v>509</v>
      </c>
      <c r="D142" s="226" t="s">
        <v>3166</v>
      </c>
      <c r="E142" s="226" t="s">
        <v>35</v>
      </c>
      <c r="F142" s="226" t="s">
        <v>94</v>
      </c>
      <c r="G142" s="226" t="s">
        <v>45</v>
      </c>
      <c r="H142" s="226" t="s">
        <v>33</v>
      </c>
      <c r="I142" s="226" t="s">
        <v>37</v>
      </c>
      <c r="J142" s="226">
        <v>24</v>
      </c>
      <c r="K142" s="226">
        <v>9250</v>
      </c>
      <c r="L142" s="226">
        <v>222000</v>
      </c>
      <c r="M142" s="226" t="s">
        <v>3280</v>
      </c>
      <c r="N142" s="405">
        <v>43136</v>
      </c>
      <c r="O142" s="226" t="s">
        <v>31</v>
      </c>
      <c r="P142" s="226" t="s">
        <v>31</v>
      </c>
      <c r="Q142" s="406">
        <v>24</v>
      </c>
      <c r="R142"/>
      <c r="S142"/>
      <c r="T142"/>
      <c r="U142"/>
      <c r="V142"/>
    </row>
    <row r="143" spans="1:22" x14ac:dyDescent="0.25">
      <c r="A143" s="226" t="s">
        <v>3030</v>
      </c>
      <c r="B143" s="226" t="s">
        <v>508</v>
      </c>
      <c r="C143" s="226" t="s">
        <v>509</v>
      </c>
      <c r="D143" s="226" t="s">
        <v>3166</v>
      </c>
      <c r="E143" s="226" t="s">
        <v>35</v>
      </c>
      <c r="F143" s="226" t="s">
        <v>94</v>
      </c>
      <c r="G143" s="226" t="s">
        <v>45</v>
      </c>
      <c r="H143" s="226" t="s">
        <v>33</v>
      </c>
      <c r="I143" s="226" t="s">
        <v>37</v>
      </c>
      <c r="J143" s="226">
        <v>24</v>
      </c>
      <c r="K143" s="226">
        <v>9250</v>
      </c>
      <c r="L143" s="226">
        <v>222000</v>
      </c>
      <c r="M143" s="226" t="s">
        <v>3472</v>
      </c>
      <c r="N143" s="405">
        <v>43138</v>
      </c>
      <c r="O143" s="226" t="s">
        <v>31</v>
      </c>
      <c r="P143" s="226" t="s">
        <v>31</v>
      </c>
      <c r="Q143" s="406">
        <v>24</v>
      </c>
      <c r="R143"/>
      <c r="S143"/>
      <c r="T143"/>
      <c r="U143"/>
      <c r="V143"/>
    </row>
    <row r="144" spans="1:22" x14ac:dyDescent="0.25">
      <c r="A144" s="226" t="s">
        <v>3030</v>
      </c>
      <c r="B144" s="226" t="s">
        <v>508</v>
      </c>
      <c r="C144" s="226" t="s">
        <v>509</v>
      </c>
      <c r="D144" s="226" t="s">
        <v>3605</v>
      </c>
      <c r="E144" s="226" t="s">
        <v>40</v>
      </c>
      <c r="F144" s="226" t="s">
        <v>453</v>
      </c>
      <c r="G144" s="226" t="s">
        <v>45</v>
      </c>
      <c r="H144" s="226" t="s">
        <v>33</v>
      </c>
      <c r="I144" s="226" t="s">
        <v>65</v>
      </c>
      <c r="J144" s="226">
        <v>4</v>
      </c>
      <c r="K144" s="226">
        <v>15500</v>
      </c>
      <c r="L144" s="226">
        <v>62000</v>
      </c>
      <c r="M144" s="226" t="s">
        <v>3620</v>
      </c>
      <c r="N144" s="405">
        <v>43142</v>
      </c>
      <c r="O144" s="226" t="s">
        <v>31</v>
      </c>
      <c r="P144" s="226" t="s">
        <v>31</v>
      </c>
      <c r="Q144" s="406">
        <v>4</v>
      </c>
      <c r="R144"/>
      <c r="S144"/>
      <c r="T144"/>
      <c r="U144"/>
      <c r="V144"/>
    </row>
    <row r="145" spans="1:22" x14ac:dyDescent="0.25">
      <c r="A145" s="226" t="s">
        <v>3030</v>
      </c>
      <c r="B145" s="226" t="s">
        <v>508</v>
      </c>
      <c r="C145" s="226" t="s">
        <v>509</v>
      </c>
      <c r="D145" s="226" t="s">
        <v>3605</v>
      </c>
      <c r="E145" s="226" t="s">
        <v>40</v>
      </c>
      <c r="F145" s="226" t="s">
        <v>149</v>
      </c>
      <c r="G145" s="226" t="s">
        <v>45</v>
      </c>
      <c r="H145" s="226" t="s">
        <v>33</v>
      </c>
      <c r="I145" s="226" t="s">
        <v>65</v>
      </c>
      <c r="J145" s="226">
        <v>5</v>
      </c>
      <c r="K145" s="226">
        <v>15500</v>
      </c>
      <c r="L145" s="226">
        <v>77500</v>
      </c>
      <c r="M145" s="226" t="s">
        <v>3620</v>
      </c>
      <c r="N145" s="405">
        <v>43142</v>
      </c>
      <c r="O145" s="226" t="s">
        <v>31</v>
      </c>
      <c r="P145" s="226" t="s">
        <v>31</v>
      </c>
      <c r="Q145" s="406">
        <v>5</v>
      </c>
      <c r="R145"/>
      <c r="S145"/>
      <c r="T145"/>
      <c r="U145"/>
      <c r="V145"/>
    </row>
    <row r="146" spans="1:22" x14ac:dyDescent="0.25">
      <c r="A146" s="226" t="s">
        <v>3030</v>
      </c>
      <c r="B146" s="226" t="s">
        <v>537</v>
      </c>
      <c r="C146" s="226" t="s">
        <v>538</v>
      </c>
      <c r="D146" s="226">
        <v>2018400051</v>
      </c>
      <c r="E146" s="226" t="s">
        <v>63</v>
      </c>
      <c r="F146" s="226" t="s">
        <v>96</v>
      </c>
      <c r="G146" s="226" t="s">
        <v>45</v>
      </c>
      <c r="H146" s="226" t="s">
        <v>33</v>
      </c>
      <c r="I146" s="226" t="s">
        <v>37</v>
      </c>
      <c r="J146" s="226">
        <v>5</v>
      </c>
      <c r="K146" s="226">
        <v>11000</v>
      </c>
      <c r="L146" s="226">
        <v>55000</v>
      </c>
      <c r="M146" s="226" t="s">
        <v>3290</v>
      </c>
      <c r="N146" s="405">
        <v>43136</v>
      </c>
      <c r="O146" s="226" t="s">
        <v>3267</v>
      </c>
      <c r="P146" s="226" t="s">
        <v>31</v>
      </c>
      <c r="Q146" s="406">
        <v>5</v>
      </c>
      <c r="R146"/>
      <c r="S146"/>
      <c r="T146"/>
      <c r="U146"/>
      <c r="V146"/>
    </row>
    <row r="147" spans="1:22" x14ac:dyDescent="0.25">
      <c r="A147" s="226" t="s">
        <v>51</v>
      </c>
      <c r="Q147" s="406">
        <v>1968.0469999999998</v>
      </c>
      <c r="R147"/>
      <c r="S147"/>
      <c r="T147"/>
      <c r="U147"/>
      <c r="V147"/>
    </row>
    <row r="148" spans="1:22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</sheetData>
  <phoneticPr fontId="71" type="noConversion"/>
  <hyperlinks>
    <hyperlink ref="D1" location="开票通知表!A1" display="返回首页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455"/>
  <sheetViews>
    <sheetView topLeftCell="A55" zoomScale="80" zoomScaleNormal="80" workbookViewId="0">
      <selection activeCell="F76" sqref="F76"/>
    </sheetView>
  </sheetViews>
  <sheetFormatPr defaultColWidth="9" defaultRowHeight="14.4" x14ac:dyDescent="0.25"/>
  <cols>
    <col min="1" max="1" width="12.6640625" style="226" customWidth="1"/>
    <col min="2" max="2" width="7.88671875" style="226" customWidth="1"/>
    <col min="3" max="3" width="18" style="226" customWidth="1"/>
    <col min="4" max="4" width="18.33203125" style="226" bestFit="1" customWidth="1"/>
    <col min="5" max="13" width="12.33203125" style="226" bestFit="1" customWidth="1"/>
    <col min="14" max="14" width="10.77734375" style="226" bestFit="1" customWidth="1"/>
    <col min="15" max="16384" width="9" style="226"/>
  </cols>
  <sheetData>
    <row r="3" spans="1:14" x14ac:dyDescent="0.25">
      <c r="A3" s="423" t="s">
        <v>2618</v>
      </c>
      <c r="E3" s="423" t="s">
        <v>23</v>
      </c>
    </row>
    <row r="4" spans="1:14" x14ac:dyDescent="0.25">
      <c r="A4" s="423" t="s">
        <v>573</v>
      </c>
      <c r="B4" s="423" t="s">
        <v>29</v>
      </c>
      <c r="C4" s="423" t="s">
        <v>20</v>
      </c>
      <c r="D4" s="423" t="s">
        <v>24</v>
      </c>
      <c r="E4" s="226" t="s">
        <v>78</v>
      </c>
      <c r="F4" s="226" t="s">
        <v>61</v>
      </c>
      <c r="G4" s="226" t="s">
        <v>35</v>
      </c>
      <c r="H4" s="226" t="s">
        <v>528</v>
      </c>
      <c r="I4" s="226" t="s">
        <v>177</v>
      </c>
      <c r="J4" s="226" t="s">
        <v>260</v>
      </c>
      <c r="K4" s="226" t="s">
        <v>15</v>
      </c>
      <c r="L4" s="226" t="s">
        <v>40</v>
      </c>
      <c r="M4" s="226" t="s">
        <v>63</v>
      </c>
      <c r="N4" s="226" t="s">
        <v>51</v>
      </c>
    </row>
    <row r="5" spans="1:14" x14ac:dyDescent="0.25">
      <c r="A5" s="226" t="s">
        <v>577</v>
      </c>
      <c r="B5" s="226" t="s">
        <v>106</v>
      </c>
      <c r="C5" s="226" t="s">
        <v>103</v>
      </c>
      <c r="D5" s="226" t="s">
        <v>94</v>
      </c>
      <c r="E5" s="406"/>
      <c r="F5" s="406"/>
      <c r="G5" s="406">
        <v>63</v>
      </c>
      <c r="H5" s="406"/>
      <c r="I5" s="406"/>
      <c r="J5" s="406"/>
      <c r="K5" s="406"/>
      <c r="L5" s="406"/>
      <c r="M5" s="406"/>
      <c r="N5" s="406">
        <v>63</v>
      </c>
    </row>
    <row r="6" spans="1:14" x14ac:dyDescent="0.25">
      <c r="A6" s="226" t="s">
        <v>577</v>
      </c>
      <c r="B6" s="226" t="s">
        <v>106</v>
      </c>
      <c r="C6" s="226" t="s">
        <v>110</v>
      </c>
      <c r="D6" s="226" t="s">
        <v>94</v>
      </c>
      <c r="E6" s="406"/>
      <c r="F6" s="406"/>
      <c r="G6" s="406">
        <v>60</v>
      </c>
      <c r="H6" s="406"/>
      <c r="I6" s="406"/>
      <c r="J6" s="406"/>
      <c r="K6" s="406"/>
      <c r="L6" s="406"/>
      <c r="M6" s="406"/>
      <c r="N6" s="406">
        <v>60</v>
      </c>
    </row>
    <row r="7" spans="1:14" x14ac:dyDescent="0.25">
      <c r="A7" s="226" t="s">
        <v>577</v>
      </c>
      <c r="B7" s="226" t="s">
        <v>106</v>
      </c>
      <c r="C7" s="226" t="s">
        <v>110</v>
      </c>
      <c r="D7" s="226" t="s">
        <v>96</v>
      </c>
      <c r="E7" s="406"/>
      <c r="F7" s="406"/>
      <c r="G7" s="406"/>
      <c r="H7" s="406"/>
      <c r="I7" s="406"/>
      <c r="J7" s="406"/>
      <c r="K7" s="406"/>
      <c r="L7" s="406"/>
      <c r="M7" s="406">
        <v>7.4999999999999997E-2</v>
      </c>
      <c r="N7" s="406">
        <v>7.4999999999999997E-2</v>
      </c>
    </row>
    <row r="8" spans="1:14" x14ac:dyDescent="0.25">
      <c r="A8" s="226" t="s">
        <v>577</v>
      </c>
      <c r="B8" s="226" t="s">
        <v>106</v>
      </c>
      <c r="C8" s="226" t="s">
        <v>172</v>
      </c>
      <c r="D8" s="226" t="s">
        <v>178</v>
      </c>
      <c r="E8" s="406"/>
      <c r="F8" s="406"/>
      <c r="G8" s="406"/>
      <c r="H8" s="406"/>
      <c r="I8" s="406">
        <v>1.2</v>
      </c>
      <c r="J8" s="406"/>
      <c r="K8" s="406"/>
      <c r="L8" s="406"/>
      <c r="M8" s="406"/>
      <c r="N8" s="406">
        <v>1.2</v>
      </c>
    </row>
    <row r="9" spans="1:14" x14ac:dyDescent="0.25">
      <c r="A9" s="226" t="s">
        <v>577</v>
      </c>
      <c r="B9" s="226" t="s">
        <v>106</v>
      </c>
      <c r="C9" s="226" t="s">
        <v>172</v>
      </c>
      <c r="D9" s="226" t="s">
        <v>175</v>
      </c>
      <c r="E9" s="406"/>
      <c r="F9" s="406"/>
      <c r="G9" s="406">
        <v>231.75</v>
      </c>
      <c r="H9" s="406"/>
      <c r="I9" s="406"/>
      <c r="J9" s="406"/>
      <c r="K9" s="406"/>
      <c r="L9" s="406"/>
      <c r="M9" s="406"/>
      <c r="N9" s="406">
        <v>231.75</v>
      </c>
    </row>
    <row r="10" spans="1:14" x14ac:dyDescent="0.25">
      <c r="A10" s="226" t="s">
        <v>577</v>
      </c>
      <c r="B10" s="226" t="s">
        <v>106</v>
      </c>
      <c r="C10" s="226" t="s">
        <v>172</v>
      </c>
      <c r="D10" s="226" t="s">
        <v>181</v>
      </c>
      <c r="E10" s="406"/>
      <c r="F10" s="406"/>
      <c r="G10" s="406"/>
      <c r="H10" s="406"/>
      <c r="I10" s="406"/>
      <c r="J10" s="406"/>
      <c r="K10" s="406"/>
      <c r="L10" s="406"/>
      <c r="M10" s="406">
        <v>11</v>
      </c>
      <c r="N10" s="406">
        <v>11</v>
      </c>
    </row>
    <row r="11" spans="1:14" x14ac:dyDescent="0.25">
      <c r="A11" s="226" t="s">
        <v>577</v>
      </c>
      <c r="B11" s="226" t="s">
        <v>106</v>
      </c>
      <c r="C11" s="226" t="s">
        <v>172</v>
      </c>
      <c r="D11" s="226" t="s">
        <v>187</v>
      </c>
      <c r="E11" s="406"/>
      <c r="F11" s="406"/>
      <c r="G11" s="406"/>
      <c r="H11" s="406"/>
      <c r="I11" s="406"/>
      <c r="J11" s="406"/>
      <c r="K11" s="406"/>
      <c r="L11" s="406"/>
      <c r="M11" s="406">
        <v>0.4</v>
      </c>
      <c r="N11" s="406">
        <v>0.4</v>
      </c>
    </row>
    <row r="12" spans="1:14" x14ac:dyDescent="0.25">
      <c r="A12" s="226" t="s">
        <v>577</v>
      </c>
      <c r="B12" s="226" t="s">
        <v>106</v>
      </c>
      <c r="C12" s="226" t="s">
        <v>291</v>
      </c>
      <c r="D12" s="226" t="s">
        <v>168</v>
      </c>
      <c r="E12" s="406"/>
      <c r="F12" s="406"/>
      <c r="G12" s="406"/>
      <c r="H12" s="406"/>
      <c r="I12" s="406"/>
      <c r="J12" s="406"/>
      <c r="K12" s="406"/>
      <c r="L12" s="406"/>
      <c r="M12" s="406">
        <v>2</v>
      </c>
      <c r="N12" s="406">
        <v>2</v>
      </c>
    </row>
    <row r="13" spans="1:14" x14ac:dyDescent="0.25">
      <c r="A13" s="226" t="s">
        <v>577</v>
      </c>
      <c r="B13" s="226" t="s">
        <v>106</v>
      </c>
      <c r="C13" s="226" t="s">
        <v>291</v>
      </c>
      <c r="D13" s="226" t="s">
        <v>64</v>
      </c>
      <c r="E13" s="406"/>
      <c r="F13" s="406"/>
      <c r="G13" s="406"/>
      <c r="H13" s="406"/>
      <c r="I13" s="406"/>
      <c r="J13" s="406"/>
      <c r="K13" s="406"/>
      <c r="L13" s="406"/>
      <c r="M13" s="406">
        <v>13.25</v>
      </c>
      <c r="N13" s="406">
        <v>13.25</v>
      </c>
    </row>
    <row r="14" spans="1:14" x14ac:dyDescent="0.25">
      <c r="A14" s="226" t="s">
        <v>577</v>
      </c>
      <c r="B14" s="226" t="s">
        <v>106</v>
      </c>
      <c r="C14" s="226" t="s">
        <v>291</v>
      </c>
      <c r="D14" s="226" t="s">
        <v>297</v>
      </c>
      <c r="E14" s="406"/>
      <c r="F14" s="406"/>
      <c r="G14" s="406"/>
      <c r="H14" s="406"/>
      <c r="I14" s="406"/>
      <c r="J14" s="406"/>
      <c r="K14" s="406"/>
      <c r="L14" s="406"/>
      <c r="M14" s="406">
        <v>1.85</v>
      </c>
      <c r="N14" s="406">
        <v>1.85</v>
      </c>
    </row>
    <row r="15" spans="1:14" x14ac:dyDescent="0.25">
      <c r="A15" s="226" t="s">
        <v>577</v>
      </c>
      <c r="B15" s="226" t="s">
        <v>106</v>
      </c>
      <c r="C15" s="226" t="s">
        <v>291</v>
      </c>
      <c r="D15" s="226" t="s">
        <v>286</v>
      </c>
      <c r="E15" s="406"/>
      <c r="F15" s="406"/>
      <c r="G15" s="406"/>
      <c r="H15" s="406"/>
      <c r="I15" s="406"/>
      <c r="J15" s="406"/>
      <c r="K15" s="406"/>
      <c r="L15" s="406"/>
      <c r="M15" s="406">
        <v>3</v>
      </c>
      <c r="N15" s="406">
        <v>3</v>
      </c>
    </row>
    <row r="16" spans="1:14" x14ac:dyDescent="0.25">
      <c r="A16" s="226" t="s">
        <v>577</v>
      </c>
      <c r="B16" s="226" t="s">
        <v>106</v>
      </c>
      <c r="C16" s="226" t="s">
        <v>302</v>
      </c>
      <c r="D16" s="226" t="s">
        <v>178</v>
      </c>
      <c r="E16" s="406"/>
      <c r="F16" s="406"/>
      <c r="G16" s="406"/>
      <c r="H16" s="406"/>
      <c r="I16" s="406"/>
      <c r="J16" s="406"/>
      <c r="K16" s="406"/>
      <c r="L16" s="406">
        <v>1</v>
      </c>
      <c r="M16" s="406"/>
      <c r="N16" s="406">
        <v>1</v>
      </c>
    </row>
    <row r="17" spans="1:14" x14ac:dyDescent="0.25">
      <c r="A17" s="226" t="s">
        <v>577</v>
      </c>
      <c r="B17" s="226" t="s">
        <v>106</v>
      </c>
      <c r="C17" s="226" t="s">
        <v>309</v>
      </c>
      <c r="D17" s="226" t="s">
        <v>94</v>
      </c>
      <c r="E17" s="406"/>
      <c r="F17" s="406"/>
      <c r="G17" s="406">
        <v>126</v>
      </c>
      <c r="H17" s="406"/>
      <c r="I17" s="406"/>
      <c r="J17" s="406"/>
      <c r="K17" s="406"/>
      <c r="L17" s="406"/>
      <c r="M17" s="406"/>
      <c r="N17" s="406">
        <v>126</v>
      </c>
    </row>
    <row r="18" spans="1:14" x14ac:dyDescent="0.25">
      <c r="A18" s="226" t="s">
        <v>577</v>
      </c>
      <c r="B18" s="226" t="s">
        <v>106</v>
      </c>
      <c r="C18" s="226" t="s">
        <v>406</v>
      </c>
      <c r="D18" s="226" t="s">
        <v>94</v>
      </c>
      <c r="E18" s="406"/>
      <c r="F18" s="406"/>
      <c r="G18" s="406">
        <v>90</v>
      </c>
      <c r="H18" s="406"/>
      <c r="I18" s="406"/>
      <c r="J18" s="406"/>
      <c r="K18" s="406"/>
      <c r="L18" s="406"/>
      <c r="M18" s="406"/>
      <c r="N18" s="406">
        <v>90</v>
      </c>
    </row>
    <row r="19" spans="1:14" x14ac:dyDescent="0.25">
      <c r="A19" s="226" t="s">
        <v>577</v>
      </c>
      <c r="B19" s="226" t="s">
        <v>106</v>
      </c>
      <c r="C19" s="226" t="s">
        <v>464</v>
      </c>
      <c r="D19" s="226" t="s">
        <v>94</v>
      </c>
      <c r="E19" s="406"/>
      <c r="F19" s="406"/>
      <c r="G19" s="406">
        <v>195</v>
      </c>
      <c r="H19" s="406"/>
      <c r="I19" s="406"/>
      <c r="J19" s="406"/>
      <c r="K19" s="406"/>
      <c r="L19" s="406"/>
      <c r="M19" s="406"/>
      <c r="N19" s="406">
        <v>195</v>
      </c>
    </row>
    <row r="20" spans="1:14" x14ac:dyDescent="0.25">
      <c r="A20" s="226" t="s">
        <v>577</v>
      </c>
      <c r="B20" s="226" t="s">
        <v>106</v>
      </c>
      <c r="C20" s="226" t="s">
        <v>464</v>
      </c>
      <c r="D20" s="226" t="s">
        <v>64</v>
      </c>
      <c r="E20" s="406"/>
      <c r="F20" s="406"/>
      <c r="G20" s="406"/>
      <c r="H20" s="406"/>
      <c r="I20" s="406"/>
      <c r="J20" s="406"/>
      <c r="K20" s="406"/>
      <c r="L20" s="406"/>
      <c r="M20" s="406">
        <v>22.5</v>
      </c>
      <c r="N20" s="406">
        <v>22.5</v>
      </c>
    </row>
    <row r="21" spans="1:14" x14ac:dyDescent="0.25">
      <c r="A21" s="226" t="s">
        <v>577</v>
      </c>
      <c r="B21" s="226" t="s">
        <v>50</v>
      </c>
      <c r="C21" s="226" t="s">
        <v>59</v>
      </c>
      <c r="D21" s="226" t="s">
        <v>62</v>
      </c>
      <c r="E21" s="406"/>
      <c r="F21" s="406">
        <v>2</v>
      </c>
      <c r="G21" s="406"/>
      <c r="H21" s="406"/>
      <c r="I21" s="406"/>
      <c r="J21" s="406"/>
      <c r="K21" s="406"/>
      <c r="L21" s="406"/>
      <c r="M21" s="406"/>
      <c r="N21" s="406">
        <v>2</v>
      </c>
    </row>
    <row r="22" spans="1:14" x14ac:dyDescent="0.25">
      <c r="A22" s="226" t="s">
        <v>577</v>
      </c>
      <c r="B22" s="226" t="s">
        <v>50</v>
      </c>
      <c r="C22" s="226" t="s">
        <v>59</v>
      </c>
      <c r="D22" s="226" t="s">
        <v>64</v>
      </c>
      <c r="E22" s="406"/>
      <c r="F22" s="406"/>
      <c r="G22" s="406"/>
      <c r="H22" s="406"/>
      <c r="I22" s="406"/>
      <c r="J22" s="406"/>
      <c r="K22" s="406"/>
      <c r="L22" s="406"/>
      <c r="M22" s="406">
        <v>1</v>
      </c>
      <c r="N22" s="406">
        <v>1</v>
      </c>
    </row>
    <row r="23" spans="1:14" x14ac:dyDescent="0.25">
      <c r="A23" s="226" t="s">
        <v>577</v>
      </c>
      <c r="B23" s="226" t="s">
        <v>50</v>
      </c>
      <c r="C23" s="226" t="s">
        <v>90</v>
      </c>
      <c r="D23" s="226" t="s">
        <v>94</v>
      </c>
      <c r="E23" s="406"/>
      <c r="F23" s="406"/>
      <c r="G23" s="406">
        <v>270.75</v>
      </c>
      <c r="H23" s="406"/>
      <c r="I23" s="406"/>
      <c r="J23" s="406"/>
      <c r="K23" s="406"/>
      <c r="L23" s="406"/>
      <c r="M23" s="406"/>
      <c r="N23" s="406">
        <v>270.75</v>
      </c>
    </row>
    <row r="24" spans="1:14" x14ac:dyDescent="0.25">
      <c r="A24" s="226" t="s">
        <v>577</v>
      </c>
      <c r="B24" s="226" t="s">
        <v>50</v>
      </c>
      <c r="C24" s="226" t="s">
        <v>90</v>
      </c>
      <c r="D24" s="226" t="s">
        <v>96</v>
      </c>
      <c r="E24" s="406"/>
      <c r="F24" s="406"/>
      <c r="G24" s="406"/>
      <c r="H24" s="406"/>
      <c r="I24" s="406"/>
      <c r="J24" s="406"/>
      <c r="K24" s="406"/>
      <c r="L24" s="406"/>
      <c r="M24" s="406">
        <v>30</v>
      </c>
      <c r="N24" s="406">
        <v>30</v>
      </c>
    </row>
    <row r="25" spans="1:14" x14ac:dyDescent="0.25">
      <c r="A25" s="226" t="s">
        <v>577</v>
      </c>
      <c r="B25" s="226" t="s">
        <v>50</v>
      </c>
      <c r="C25" s="226" t="s">
        <v>162</v>
      </c>
      <c r="D25" s="226" t="s">
        <v>168</v>
      </c>
      <c r="E25" s="406"/>
      <c r="F25" s="406"/>
      <c r="G25" s="406"/>
      <c r="H25" s="406"/>
      <c r="I25" s="406"/>
      <c r="J25" s="406"/>
      <c r="K25" s="406"/>
      <c r="L25" s="406"/>
      <c r="M25" s="406">
        <v>2.5000000000000001E-2</v>
      </c>
      <c r="N25" s="406">
        <v>2.5000000000000001E-2</v>
      </c>
    </row>
    <row r="26" spans="1:14" x14ac:dyDescent="0.25">
      <c r="A26" s="226" t="s">
        <v>577</v>
      </c>
      <c r="B26" s="226" t="s">
        <v>50</v>
      </c>
      <c r="C26" s="226" t="s">
        <v>162</v>
      </c>
      <c r="D26" s="226" t="s">
        <v>164</v>
      </c>
      <c r="E26" s="406"/>
      <c r="F26" s="406"/>
      <c r="G26" s="406"/>
      <c r="H26" s="406"/>
      <c r="I26" s="406"/>
      <c r="J26" s="406"/>
      <c r="K26" s="406">
        <v>1E-3</v>
      </c>
      <c r="L26" s="406"/>
      <c r="M26" s="406"/>
      <c r="N26" s="406">
        <v>1E-3</v>
      </c>
    </row>
    <row r="27" spans="1:14" x14ac:dyDescent="0.25">
      <c r="A27" s="226" t="s">
        <v>577</v>
      </c>
      <c r="B27" s="226" t="s">
        <v>50</v>
      </c>
      <c r="C27" s="226" t="s">
        <v>162</v>
      </c>
      <c r="D27" s="226" t="s">
        <v>166</v>
      </c>
      <c r="E27" s="406"/>
      <c r="F27" s="406"/>
      <c r="G27" s="406"/>
      <c r="H27" s="406"/>
      <c r="I27" s="406"/>
      <c r="J27" s="406"/>
      <c r="K27" s="406">
        <v>1E-3</v>
      </c>
      <c r="L27" s="406"/>
      <c r="M27" s="406"/>
      <c r="N27" s="406">
        <v>1E-3</v>
      </c>
    </row>
    <row r="28" spans="1:14" x14ac:dyDescent="0.25">
      <c r="A28" s="226" t="s">
        <v>577</v>
      </c>
      <c r="B28" s="226" t="s">
        <v>50</v>
      </c>
      <c r="C28" s="226" t="s">
        <v>210</v>
      </c>
      <c r="D28" s="226" t="s">
        <v>213</v>
      </c>
      <c r="E28" s="406"/>
      <c r="F28" s="406"/>
      <c r="G28" s="406"/>
      <c r="H28" s="406"/>
      <c r="I28" s="406"/>
      <c r="J28" s="406"/>
      <c r="K28" s="406"/>
      <c r="L28" s="406"/>
      <c r="M28" s="406">
        <v>5</v>
      </c>
      <c r="N28" s="406">
        <v>5</v>
      </c>
    </row>
    <row r="29" spans="1:14" x14ac:dyDescent="0.25">
      <c r="A29" s="226" t="s">
        <v>577</v>
      </c>
      <c r="B29" s="226" t="s">
        <v>50</v>
      </c>
      <c r="C29" s="226" t="s">
        <v>210</v>
      </c>
      <c r="D29" s="226" t="s">
        <v>214</v>
      </c>
      <c r="E29" s="406"/>
      <c r="F29" s="406"/>
      <c r="G29" s="406"/>
      <c r="H29" s="406"/>
      <c r="I29" s="406"/>
      <c r="J29" s="406"/>
      <c r="K29" s="406"/>
      <c r="L29" s="406"/>
      <c r="M29" s="406">
        <v>0.1</v>
      </c>
      <c r="N29" s="406">
        <v>0.1</v>
      </c>
    </row>
    <row r="30" spans="1:14" x14ac:dyDescent="0.25">
      <c r="A30" s="226" t="s">
        <v>577</v>
      </c>
      <c r="B30" s="226" t="s">
        <v>50</v>
      </c>
      <c r="C30" s="226" t="s">
        <v>215</v>
      </c>
      <c r="D30" s="226" t="s">
        <v>219</v>
      </c>
      <c r="E30" s="406"/>
      <c r="F30" s="406"/>
      <c r="G30" s="406"/>
      <c r="H30" s="406"/>
      <c r="I30" s="406"/>
      <c r="J30" s="406"/>
      <c r="K30" s="406"/>
      <c r="L30" s="406">
        <v>0.05</v>
      </c>
      <c r="M30" s="406"/>
      <c r="N30" s="406">
        <v>0.05</v>
      </c>
    </row>
    <row r="31" spans="1:14" x14ac:dyDescent="0.25">
      <c r="A31" s="226" t="s">
        <v>577</v>
      </c>
      <c r="B31" s="226" t="s">
        <v>50</v>
      </c>
      <c r="C31" s="226" t="s">
        <v>215</v>
      </c>
      <c r="D31" s="226" t="s">
        <v>147</v>
      </c>
      <c r="E31" s="406"/>
      <c r="F31" s="406"/>
      <c r="G31" s="406"/>
      <c r="H31" s="406"/>
      <c r="I31" s="406"/>
      <c r="J31" s="406"/>
      <c r="K31" s="406"/>
      <c r="L31" s="406">
        <v>0.05</v>
      </c>
      <c r="M31" s="406"/>
      <c r="N31" s="406">
        <v>0.05</v>
      </c>
    </row>
    <row r="32" spans="1:14" x14ac:dyDescent="0.25">
      <c r="A32" s="226" t="s">
        <v>577</v>
      </c>
      <c r="B32" s="226" t="s">
        <v>50</v>
      </c>
      <c r="C32" s="226" t="s">
        <v>215</v>
      </c>
      <c r="D32" s="226" t="s">
        <v>221</v>
      </c>
      <c r="E32" s="406"/>
      <c r="F32" s="406"/>
      <c r="G32" s="406"/>
      <c r="H32" s="406"/>
      <c r="I32" s="406"/>
      <c r="J32" s="406"/>
      <c r="K32" s="406"/>
      <c r="L32" s="406">
        <v>2.5000000000000001E-2</v>
      </c>
      <c r="M32" s="406"/>
      <c r="N32" s="406">
        <v>2.5000000000000001E-2</v>
      </c>
    </row>
    <row r="33" spans="1:14" x14ac:dyDescent="0.25">
      <c r="A33" s="226" t="s">
        <v>577</v>
      </c>
      <c r="B33" s="226" t="s">
        <v>50</v>
      </c>
      <c r="C33" s="226" t="s">
        <v>215</v>
      </c>
      <c r="D33" s="226" t="s">
        <v>224</v>
      </c>
      <c r="E33" s="406"/>
      <c r="F33" s="406"/>
      <c r="G33" s="406"/>
      <c r="H33" s="406"/>
      <c r="I33" s="406"/>
      <c r="J33" s="406"/>
      <c r="K33" s="406"/>
      <c r="L33" s="406">
        <v>0.7</v>
      </c>
      <c r="M33" s="406"/>
      <c r="N33" s="406">
        <v>0.7</v>
      </c>
    </row>
    <row r="34" spans="1:14" x14ac:dyDescent="0.25">
      <c r="A34" s="226" t="s">
        <v>577</v>
      </c>
      <c r="B34" s="226" t="s">
        <v>50</v>
      </c>
      <c r="C34" s="226" t="s">
        <v>215</v>
      </c>
      <c r="D34" s="226" t="s">
        <v>168</v>
      </c>
      <c r="E34" s="406"/>
      <c r="F34" s="406"/>
      <c r="G34" s="406"/>
      <c r="H34" s="406"/>
      <c r="I34" s="406"/>
      <c r="J34" s="406"/>
      <c r="K34" s="406"/>
      <c r="L34" s="406"/>
      <c r="M34" s="406">
        <v>1</v>
      </c>
      <c r="N34" s="406">
        <v>1</v>
      </c>
    </row>
    <row r="35" spans="1:14" x14ac:dyDescent="0.25">
      <c r="A35" s="226" t="s">
        <v>577</v>
      </c>
      <c r="B35" s="226" t="s">
        <v>50</v>
      </c>
      <c r="C35" s="226" t="s">
        <v>215</v>
      </c>
      <c r="D35" s="226" t="s">
        <v>96</v>
      </c>
      <c r="E35" s="406"/>
      <c r="F35" s="406"/>
      <c r="G35" s="406"/>
      <c r="H35" s="406"/>
      <c r="I35" s="406"/>
      <c r="J35" s="406"/>
      <c r="K35" s="406"/>
      <c r="L35" s="406"/>
      <c r="M35" s="406">
        <v>20</v>
      </c>
      <c r="N35" s="406">
        <v>20</v>
      </c>
    </row>
    <row r="36" spans="1:14" x14ac:dyDescent="0.25">
      <c r="A36" s="226" t="s">
        <v>577</v>
      </c>
      <c r="B36" s="226" t="s">
        <v>50</v>
      </c>
      <c r="C36" s="226" t="s">
        <v>228</v>
      </c>
      <c r="D36" s="226" t="s">
        <v>79</v>
      </c>
      <c r="E36" s="406">
        <v>30</v>
      </c>
      <c r="F36" s="406"/>
      <c r="G36" s="406"/>
      <c r="H36" s="406"/>
      <c r="I36" s="406"/>
      <c r="J36" s="406"/>
      <c r="K36" s="406"/>
      <c r="L36" s="406"/>
      <c r="M36" s="406"/>
      <c r="N36" s="406">
        <v>30</v>
      </c>
    </row>
    <row r="37" spans="1:14" x14ac:dyDescent="0.25">
      <c r="A37" s="226" t="s">
        <v>577</v>
      </c>
      <c r="B37" s="226" t="s">
        <v>50</v>
      </c>
      <c r="C37" s="226" t="s">
        <v>228</v>
      </c>
      <c r="D37" s="226" t="s">
        <v>36</v>
      </c>
      <c r="E37" s="406"/>
      <c r="F37" s="406"/>
      <c r="G37" s="406">
        <v>13.5</v>
      </c>
      <c r="H37" s="406"/>
      <c r="I37" s="406"/>
      <c r="J37" s="406"/>
      <c r="K37" s="406"/>
      <c r="L37" s="406"/>
      <c r="M37" s="406"/>
      <c r="N37" s="406">
        <v>13.5</v>
      </c>
    </row>
    <row r="38" spans="1:14" x14ac:dyDescent="0.25">
      <c r="A38" s="226" t="s">
        <v>577</v>
      </c>
      <c r="B38" s="226" t="s">
        <v>50</v>
      </c>
      <c r="C38" s="226" t="s">
        <v>234</v>
      </c>
      <c r="D38" s="226" t="s">
        <v>94</v>
      </c>
      <c r="E38" s="406"/>
      <c r="F38" s="406"/>
      <c r="G38" s="406">
        <v>249</v>
      </c>
      <c r="H38" s="406"/>
      <c r="I38" s="406"/>
      <c r="J38" s="406"/>
      <c r="K38" s="406"/>
      <c r="L38" s="406"/>
      <c r="M38" s="406"/>
      <c r="N38" s="406">
        <v>249</v>
      </c>
    </row>
    <row r="39" spans="1:14" x14ac:dyDescent="0.25">
      <c r="A39" s="226" t="s">
        <v>577</v>
      </c>
      <c r="B39" s="226" t="s">
        <v>50</v>
      </c>
      <c r="C39" s="226" t="s">
        <v>234</v>
      </c>
      <c r="D39" s="226" t="s">
        <v>96</v>
      </c>
      <c r="E39" s="406"/>
      <c r="F39" s="406"/>
      <c r="G39" s="406"/>
      <c r="H39" s="406"/>
      <c r="I39" s="406"/>
      <c r="J39" s="406"/>
      <c r="K39" s="406"/>
      <c r="L39" s="406"/>
      <c r="M39" s="406">
        <v>5</v>
      </c>
      <c r="N39" s="406">
        <v>5</v>
      </c>
    </row>
    <row r="40" spans="1:14" x14ac:dyDescent="0.25">
      <c r="A40" s="226" t="s">
        <v>577</v>
      </c>
      <c r="B40" s="226" t="s">
        <v>50</v>
      </c>
      <c r="C40" s="226" t="s">
        <v>234</v>
      </c>
      <c r="D40" s="226" t="s">
        <v>238</v>
      </c>
      <c r="E40" s="406"/>
      <c r="F40" s="406"/>
      <c r="G40" s="406"/>
      <c r="H40" s="406"/>
      <c r="I40" s="406"/>
      <c r="J40" s="406"/>
      <c r="K40" s="406"/>
      <c r="L40" s="406"/>
      <c r="M40" s="406">
        <v>3.5</v>
      </c>
      <c r="N40" s="406">
        <v>3.5</v>
      </c>
    </row>
    <row r="41" spans="1:14" x14ac:dyDescent="0.25">
      <c r="A41" s="226" t="s">
        <v>577</v>
      </c>
      <c r="B41" s="226" t="s">
        <v>50</v>
      </c>
      <c r="C41" s="226" t="s">
        <v>246</v>
      </c>
      <c r="D41" s="226" t="s">
        <v>261</v>
      </c>
      <c r="E41" s="406"/>
      <c r="F41" s="406"/>
      <c r="G41" s="406"/>
      <c r="H41" s="406"/>
      <c r="I41" s="406"/>
      <c r="J41" s="406">
        <v>0.1</v>
      </c>
      <c r="K41" s="406"/>
      <c r="L41" s="406"/>
      <c r="M41" s="406"/>
      <c r="N41" s="406">
        <v>0.1</v>
      </c>
    </row>
    <row r="42" spans="1:14" x14ac:dyDescent="0.25">
      <c r="A42" s="226" t="s">
        <v>577</v>
      </c>
      <c r="B42" s="226" t="s">
        <v>50</v>
      </c>
      <c r="C42" s="226" t="s">
        <v>246</v>
      </c>
      <c r="D42" s="226" t="s">
        <v>250</v>
      </c>
      <c r="E42" s="406"/>
      <c r="F42" s="406"/>
      <c r="G42" s="406">
        <v>18</v>
      </c>
      <c r="H42" s="406"/>
      <c r="I42" s="406"/>
      <c r="J42" s="406"/>
      <c r="K42" s="406"/>
      <c r="L42" s="406"/>
      <c r="M42" s="406"/>
      <c r="N42" s="406">
        <v>18</v>
      </c>
    </row>
    <row r="43" spans="1:14" x14ac:dyDescent="0.25">
      <c r="A43" s="226" t="s">
        <v>577</v>
      </c>
      <c r="B43" s="226" t="s">
        <v>50</v>
      </c>
      <c r="C43" s="226" t="s">
        <v>246</v>
      </c>
      <c r="D43" s="226" t="s">
        <v>36</v>
      </c>
      <c r="E43" s="406"/>
      <c r="F43" s="406"/>
      <c r="G43" s="406">
        <v>42</v>
      </c>
      <c r="H43" s="406"/>
      <c r="I43" s="406"/>
      <c r="J43" s="406"/>
      <c r="K43" s="406"/>
      <c r="L43" s="406"/>
      <c r="M43" s="406"/>
      <c r="N43" s="406">
        <v>42</v>
      </c>
    </row>
    <row r="44" spans="1:14" x14ac:dyDescent="0.25">
      <c r="A44" s="226" t="s">
        <v>577</v>
      </c>
      <c r="B44" s="226" t="s">
        <v>50</v>
      </c>
      <c r="C44" s="226" t="s">
        <v>246</v>
      </c>
      <c r="D44" s="226" t="s">
        <v>94</v>
      </c>
      <c r="E44" s="406"/>
      <c r="F44" s="406"/>
      <c r="G44" s="406">
        <v>270</v>
      </c>
      <c r="H44" s="406"/>
      <c r="I44" s="406"/>
      <c r="J44" s="406"/>
      <c r="K44" s="406"/>
      <c r="L44" s="406"/>
      <c r="M44" s="406"/>
      <c r="N44" s="406">
        <v>270</v>
      </c>
    </row>
    <row r="45" spans="1:14" x14ac:dyDescent="0.25">
      <c r="A45" s="226" t="s">
        <v>577</v>
      </c>
      <c r="B45" s="226" t="s">
        <v>50</v>
      </c>
      <c r="C45" s="226" t="s">
        <v>246</v>
      </c>
      <c r="D45" s="226" t="s">
        <v>124</v>
      </c>
      <c r="E45" s="406"/>
      <c r="F45" s="406"/>
      <c r="G45" s="406"/>
      <c r="H45" s="406"/>
      <c r="I45" s="406"/>
      <c r="J45" s="406"/>
      <c r="K45" s="406"/>
      <c r="L45" s="406">
        <v>0.5</v>
      </c>
      <c r="M45" s="406"/>
      <c r="N45" s="406">
        <v>0.5</v>
      </c>
    </row>
    <row r="46" spans="1:14" x14ac:dyDescent="0.25">
      <c r="A46" s="226" t="s">
        <v>577</v>
      </c>
      <c r="B46" s="226" t="s">
        <v>50</v>
      </c>
      <c r="C46" s="226" t="s">
        <v>246</v>
      </c>
      <c r="D46" s="226" t="s">
        <v>252</v>
      </c>
      <c r="E46" s="406"/>
      <c r="F46" s="406"/>
      <c r="G46" s="406"/>
      <c r="H46" s="406"/>
      <c r="I46" s="406"/>
      <c r="J46" s="406"/>
      <c r="K46" s="406"/>
      <c r="L46" s="406"/>
      <c r="M46" s="406">
        <v>60</v>
      </c>
      <c r="N46" s="406">
        <v>60</v>
      </c>
    </row>
    <row r="47" spans="1:14" x14ac:dyDescent="0.25">
      <c r="A47" s="226" t="s">
        <v>577</v>
      </c>
      <c r="B47" s="226" t="s">
        <v>50</v>
      </c>
      <c r="C47" s="226" t="s">
        <v>262</v>
      </c>
      <c r="D47" s="226" t="s">
        <v>187</v>
      </c>
      <c r="E47" s="406"/>
      <c r="F47" s="406"/>
      <c r="G47" s="406"/>
      <c r="H47" s="406"/>
      <c r="I47" s="406"/>
      <c r="J47" s="406"/>
      <c r="K47" s="406"/>
      <c r="L47" s="406"/>
      <c r="M47" s="406">
        <v>0.05</v>
      </c>
      <c r="N47" s="406">
        <v>0.05</v>
      </c>
    </row>
    <row r="48" spans="1:14" x14ac:dyDescent="0.25">
      <c r="A48" s="226" t="s">
        <v>577</v>
      </c>
      <c r="B48" s="226" t="s">
        <v>50</v>
      </c>
      <c r="C48" s="226" t="s">
        <v>275</v>
      </c>
      <c r="D48" s="226" t="s">
        <v>79</v>
      </c>
      <c r="E48" s="406">
        <v>18</v>
      </c>
      <c r="F48" s="406"/>
      <c r="G48" s="406"/>
      <c r="H48" s="406"/>
      <c r="I48" s="406"/>
      <c r="J48" s="406"/>
      <c r="K48" s="406"/>
      <c r="L48" s="406"/>
      <c r="M48" s="406"/>
      <c r="N48" s="406">
        <v>18</v>
      </c>
    </row>
    <row r="49" spans="1:14" x14ac:dyDescent="0.25">
      <c r="A49" s="226" t="s">
        <v>577</v>
      </c>
      <c r="B49" s="226" t="s">
        <v>50</v>
      </c>
      <c r="C49" s="226" t="s">
        <v>275</v>
      </c>
      <c r="D49" s="226" t="s">
        <v>285</v>
      </c>
      <c r="E49" s="406">
        <v>83.25</v>
      </c>
      <c r="F49" s="406"/>
      <c r="G49" s="406"/>
      <c r="H49" s="406"/>
      <c r="I49" s="406"/>
      <c r="J49" s="406"/>
      <c r="K49" s="406"/>
      <c r="L49" s="406"/>
      <c r="M49" s="406"/>
      <c r="N49" s="406">
        <v>83.25</v>
      </c>
    </row>
    <row r="50" spans="1:14" x14ac:dyDescent="0.25">
      <c r="A50" s="226" t="s">
        <v>577</v>
      </c>
      <c r="B50" s="226" t="s">
        <v>50</v>
      </c>
      <c r="C50" s="226" t="s">
        <v>275</v>
      </c>
      <c r="D50" s="226" t="s">
        <v>36</v>
      </c>
      <c r="E50" s="406"/>
      <c r="F50" s="406"/>
      <c r="G50" s="406">
        <v>60</v>
      </c>
      <c r="H50" s="406"/>
      <c r="I50" s="406"/>
      <c r="J50" s="406"/>
      <c r="K50" s="406"/>
      <c r="L50" s="406"/>
      <c r="M50" s="406"/>
      <c r="N50" s="406">
        <v>60</v>
      </c>
    </row>
    <row r="51" spans="1:14" x14ac:dyDescent="0.25">
      <c r="A51" s="226" t="s">
        <v>577</v>
      </c>
      <c r="B51" s="226" t="s">
        <v>50</v>
      </c>
      <c r="C51" s="226" t="s">
        <v>275</v>
      </c>
      <c r="D51" s="226" t="s">
        <v>278</v>
      </c>
      <c r="E51" s="406"/>
      <c r="F51" s="406"/>
      <c r="G51" s="406">
        <v>30</v>
      </c>
      <c r="H51" s="406"/>
      <c r="I51" s="406"/>
      <c r="J51" s="406"/>
      <c r="K51" s="406"/>
      <c r="L51" s="406"/>
      <c r="M51" s="406"/>
      <c r="N51" s="406">
        <v>30</v>
      </c>
    </row>
    <row r="52" spans="1:14" x14ac:dyDescent="0.25">
      <c r="A52" s="226" t="s">
        <v>577</v>
      </c>
      <c r="B52" s="226" t="s">
        <v>50</v>
      </c>
      <c r="C52" s="226" t="s">
        <v>275</v>
      </c>
      <c r="D52" s="226" t="s">
        <v>149</v>
      </c>
      <c r="E52" s="406"/>
      <c r="F52" s="406"/>
      <c r="G52" s="406"/>
      <c r="H52" s="406"/>
      <c r="I52" s="406"/>
      <c r="J52" s="406"/>
      <c r="K52" s="406"/>
      <c r="L52" s="406">
        <v>0.9</v>
      </c>
      <c r="M52" s="406"/>
      <c r="N52" s="406">
        <v>0.9</v>
      </c>
    </row>
    <row r="53" spans="1:14" x14ac:dyDescent="0.25">
      <c r="A53" s="226" t="s">
        <v>577</v>
      </c>
      <c r="B53" s="226" t="s">
        <v>50</v>
      </c>
      <c r="C53" s="226" t="s">
        <v>275</v>
      </c>
      <c r="D53" s="226" t="s">
        <v>64</v>
      </c>
      <c r="E53" s="406"/>
      <c r="F53" s="406"/>
      <c r="G53" s="406"/>
      <c r="H53" s="406"/>
      <c r="I53" s="406"/>
      <c r="J53" s="406"/>
      <c r="K53" s="406"/>
      <c r="L53" s="406"/>
      <c r="M53" s="406">
        <v>231.02500000000001</v>
      </c>
      <c r="N53" s="406">
        <v>231.02500000000001</v>
      </c>
    </row>
    <row r="54" spans="1:14" x14ac:dyDescent="0.25">
      <c r="A54" s="226" t="s">
        <v>577</v>
      </c>
      <c r="B54" s="226" t="s">
        <v>50</v>
      </c>
      <c r="C54" s="226" t="s">
        <v>275</v>
      </c>
      <c r="D54" s="226" t="s">
        <v>281</v>
      </c>
      <c r="E54" s="406"/>
      <c r="F54" s="406"/>
      <c r="G54" s="406"/>
      <c r="H54" s="406"/>
      <c r="I54" s="406"/>
      <c r="J54" s="406"/>
      <c r="K54" s="406"/>
      <c r="L54" s="406"/>
      <c r="M54" s="406">
        <v>20</v>
      </c>
      <c r="N54" s="406">
        <v>20</v>
      </c>
    </row>
    <row r="55" spans="1:14" x14ac:dyDescent="0.25">
      <c r="A55" s="226" t="s">
        <v>577</v>
      </c>
      <c r="B55" s="226" t="s">
        <v>50</v>
      </c>
      <c r="C55" s="226" t="s">
        <v>275</v>
      </c>
      <c r="D55" s="226" t="s">
        <v>286</v>
      </c>
      <c r="E55" s="406"/>
      <c r="F55" s="406"/>
      <c r="G55" s="406"/>
      <c r="H55" s="406"/>
      <c r="I55" s="406"/>
      <c r="J55" s="406"/>
      <c r="K55" s="406"/>
      <c r="L55" s="406"/>
      <c r="M55" s="406">
        <v>25</v>
      </c>
      <c r="N55" s="406">
        <v>25</v>
      </c>
    </row>
    <row r="56" spans="1:14" x14ac:dyDescent="0.25">
      <c r="A56" s="226" t="s">
        <v>577</v>
      </c>
      <c r="B56" s="226" t="s">
        <v>50</v>
      </c>
      <c r="C56" s="226" t="s">
        <v>275</v>
      </c>
      <c r="D56" s="226" t="s">
        <v>96</v>
      </c>
      <c r="E56" s="406"/>
      <c r="F56" s="406"/>
      <c r="G56" s="406"/>
      <c r="H56" s="406"/>
      <c r="I56" s="406"/>
      <c r="J56" s="406"/>
      <c r="K56" s="406"/>
      <c r="L56" s="406"/>
      <c r="M56" s="406">
        <v>3</v>
      </c>
      <c r="N56" s="406">
        <v>3</v>
      </c>
    </row>
    <row r="57" spans="1:14" x14ac:dyDescent="0.25">
      <c r="A57" s="226" t="s">
        <v>577</v>
      </c>
      <c r="B57" s="226" t="s">
        <v>50</v>
      </c>
      <c r="C57" s="226" t="s">
        <v>275</v>
      </c>
      <c r="D57" s="226" t="s">
        <v>187</v>
      </c>
      <c r="E57" s="406"/>
      <c r="F57" s="406"/>
      <c r="G57" s="406"/>
      <c r="H57" s="406"/>
      <c r="I57" s="406"/>
      <c r="J57" s="406"/>
      <c r="K57" s="406"/>
      <c r="L57" s="406"/>
      <c r="M57" s="406">
        <v>12.4</v>
      </c>
      <c r="N57" s="406">
        <v>12.4</v>
      </c>
    </row>
    <row r="58" spans="1:14" x14ac:dyDescent="0.25">
      <c r="A58" s="226" t="s">
        <v>577</v>
      </c>
      <c r="B58" s="226" t="s">
        <v>50</v>
      </c>
      <c r="C58" s="226" t="s">
        <v>327</v>
      </c>
      <c r="D58" s="226" t="s">
        <v>80</v>
      </c>
      <c r="E58" s="406">
        <v>4.5</v>
      </c>
      <c r="F58" s="406"/>
      <c r="G58" s="406"/>
      <c r="H58" s="406"/>
      <c r="I58" s="406"/>
      <c r="J58" s="406"/>
      <c r="K58" s="406"/>
      <c r="L58" s="406"/>
      <c r="M58" s="406"/>
      <c r="N58" s="406">
        <v>4.5</v>
      </c>
    </row>
    <row r="59" spans="1:14" x14ac:dyDescent="0.25">
      <c r="A59" s="226" t="s">
        <v>577</v>
      </c>
      <c r="B59" s="226" t="s">
        <v>50</v>
      </c>
      <c r="C59" s="226" t="s">
        <v>327</v>
      </c>
      <c r="D59" s="226" t="s">
        <v>41</v>
      </c>
      <c r="E59" s="406"/>
      <c r="F59" s="406"/>
      <c r="G59" s="406"/>
      <c r="H59" s="406"/>
      <c r="I59" s="406"/>
      <c r="J59" s="406"/>
      <c r="K59" s="406"/>
      <c r="L59" s="406">
        <v>50.25</v>
      </c>
      <c r="M59" s="406"/>
      <c r="N59" s="406">
        <v>50.25</v>
      </c>
    </row>
    <row r="60" spans="1:14" x14ac:dyDescent="0.25">
      <c r="A60" s="226" t="s">
        <v>577</v>
      </c>
      <c r="B60" s="226" t="s">
        <v>50</v>
      </c>
      <c r="C60" s="226" t="s">
        <v>327</v>
      </c>
      <c r="D60" s="226" t="s">
        <v>94</v>
      </c>
      <c r="E60" s="406"/>
      <c r="F60" s="406"/>
      <c r="G60" s="406">
        <v>258</v>
      </c>
      <c r="H60" s="406"/>
      <c r="I60" s="406"/>
      <c r="J60" s="406"/>
      <c r="K60" s="406"/>
      <c r="L60" s="406"/>
      <c r="M60" s="406"/>
      <c r="N60" s="406">
        <v>258</v>
      </c>
    </row>
    <row r="61" spans="1:14" x14ac:dyDescent="0.25">
      <c r="A61" s="226" t="s">
        <v>577</v>
      </c>
      <c r="B61" s="226" t="s">
        <v>50</v>
      </c>
      <c r="C61" s="226" t="s">
        <v>327</v>
      </c>
      <c r="D61" s="226" t="s">
        <v>168</v>
      </c>
      <c r="E61" s="406"/>
      <c r="F61" s="406"/>
      <c r="G61" s="406"/>
      <c r="H61" s="406"/>
      <c r="I61" s="406"/>
      <c r="J61" s="406"/>
      <c r="K61" s="406"/>
      <c r="L61" s="406"/>
      <c r="M61" s="406">
        <v>0.03</v>
      </c>
      <c r="N61" s="406">
        <v>0.03</v>
      </c>
    </row>
    <row r="62" spans="1:14" x14ac:dyDescent="0.25">
      <c r="A62" s="226" t="s">
        <v>577</v>
      </c>
      <c r="B62" s="226" t="s">
        <v>50</v>
      </c>
      <c r="C62" s="226" t="s">
        <v>327</v>
      </c>
      <c r="D62" s="226" t="s">
        <v>213</v>
      </c>
      <c r="E62" s="406"/>
      <c r="F62" s="406"/>
      <c r="G62" s="406"/>
      <c r="H62" s="406"/>
      <c r="I62" s="406"/>
      <c r="J62" s="406"/>
      <c r="K62" s="406"/>
      <c r="L62" s="406"/>
      <c r="M62" s="406">
        <v>10.199999999999999</v>
      </c>
      <c r="N62" s="406">
        <v>10.199999999999999</v>
      </c>
    </row>
    <row r="63" spans="1:14" x14ac:dyDescent="0.25">
      <c r="A63" s="226" t="s">
        <v>577</v>
      </c>
      <c r="B63" s="226" t="s">
        <v>50</v>
      </c>
      <c r="C63" s="226" t="s">
        <v>327</v>
      </c>
      <c r="D63" s="226" t="s">
        <v>343</v>
      </c>
      <c r="E63" s="406"/>
      <c r="F63" s="406"/>
      <c r="G63" s="406"/>
      <c r="H63" s="406"/>
      <c r="I63" s="406"/>
      <c r="J63" s="406"/>
      <c r="K63" s="406"/>
      <c r="L63" s="406"/>
      <c r="M63" s="406">
        <v>0.05</v>
      </c>
      <c r="N63" s="406">
        <v>0.05</v>
      </c>
    </row>
    <row r="64" spans="1:14" x14ac:dyDescent="0.25">
      <c r="A64" s="226" t="s">
        <v>577</v>
      </c>
      <c r="B64" s="226" t="s">
        <v>50</v>
      </c>
      <c r="C64" s="226" t="s">
        <v>327</v>
      </c>
      <c r="D64" s="226" t="s">
        <v>214</v>
      </c>
      <c r="E64" s="406"/>
      <c r="F64" s="406"/>
      <c r="G64" s="406"/>
      <c r="H64" s="406"/>
      <c r="I64" s="406"/>
      <c r="J64" s="406"/>
      <c r="K64" s="406"/>
      <c r="L64" s="406"/>
      <c r="M64" s="406">
        <v>0.04</v>
      </c>
      <c r="N64" s="406">
        <v>0.04</v>
      </c>
    </row>
    <row r="65" spans="1:14" x14ac:dyDescent="0.25">
      <c r="A65" s="226" t="s">
        <v>577</v>
      </c>
      <c r="B65" s="226" t="s">
        <v>50</v>
      </c>
      <c r="C65" s="226" t="s">
        <v>327</v>
      </c>
      <c r="D65" s="226" t="s">
        <v>64</v>
      </c>
      <c r="E65" s="406"/>
      <c r="F65" s="406"/>
      <c r="G65" s="406"/>
      <c r="H65" s="406"/>
      <c r="I65" s="406"/>
      <c r="J65" s="406"/>
      <c r="K65" s="406"/>
      <c r="L65" s="406"/>
      <c r="M65" s="406">
        <v>22.024999999999999</v>
      </c>
      <c r="N65" s="406">
        <v>22.024999999999999</v>
      </c>
    </row>
    <row r="66" spans="1:14" x14ac:dyDescent="0.25">
      <c r="A66" s="226" t="s">
        <v>577</v>
      </c>
      <c r="B66" s="226" t="s">
        <v>50</v>
      </c>
      <c r="C66" s="226" t="s">
        <v>327</v>
      </c>
      <c r="D66" s="226" t="s">
        <v>339</v>
      </c>
      <c r="E66" s="406"/>
      <c r="F66" s="406"/>
      <c r="G66" s="406"/>
      <c r="H66" s="406"/>
      <c r="I66" s="406"/>
      <c r="J66" s="406"/>
      <c r="K66" s="406"/>
      <c r="L66" s="406"/>
      <c r="M66" s="406">
        <v>0.1</v>
      </c>
      <c r="N66" s="406">
        <v>0.1</v>
      </c>
    </row>
    <row r="67" spans="1:14" x14ac:dyDescent="0.25">
      <c r="A67" s="226" t="s">
        <v>577</v>
      </c>
      <c r="B67" s="226" t="s">
        <v>50</v>
      </c>
      <c r="C67" s="226" t="s">
        <v>327</v>
      </c>
      <c r="D67" s="226" t="s">
        <v>357</v>
      </c>
      <c r="E67" s="406"/>
      <c r="F67" s="406"/>
      <c r="G67" s="406"/>
      <c r="H67" s="406"/>
      <c r="I67" s="406"/>
      <c r="J67" s="406"/>
      <c r="K67" s="406"/>
      <c r="L67" s="406"/>
      <c r="M67" s="406">
        <v>0.05</v>
      </c>
      <c r="N67" s="406">
        <v>0.05</v>
      </c>
    </row>
    <row r="68" spans="1:14" x14ac:dyDescent="0.25">
      <c r="A68" s="226" t="s">
        <v>577</v>
      </c>
      <c r="B68" s="226" t="s">
        <v>50</v>
      </c>
      <c r="C68" s="226" t="s">
        <v>327</v>
      </c>
      <c r="D68" s="226" t="s">
        <v>286</v>
      </c>
      <c r="E68" s="406"/>
      <c r="F68" s="406"/>
      <c r="G68" s="406"/>
      <c r="H68" s="406"/>
      <c r="I68" s="406"/>
      <c r="J68" s="406"/>
      <c r="K68" s="406"/>
      <c r="L68" s="406"/>
      <c r="M68" s="406">
        <v>1</v>
      </c>
      <c r="N68" s="406">
        <v>1</v>
      </c>
    </row>
    <row r="69" spans="1:14" x14ac:dyDescent="0.25">
      <c r="A69" s="226" t="s">
        <v>577</v>
      </c>
      <c r="B69" s="226" t="s">
        <v>50</v>
      </c>
      <c r="C69" s="226" t="s">
        <v>327</v>
      </c>
      <c r="D69" s="226" t="s">
        <v>96</v>
      </c>
      <c r="E69" s="406"/>
      <c r="F69" s="406"/>
      <c r="G69" s="406"/>
      <c r="H69" s="406"/>
      <c r="I69" s="406"/>
      <c r="J69" s="406"/>
      <c r="K69" s="406"/>
      <c r="L69" s="406"/>
      <c r="M69" s="406">
        <v>4.5</v>
      </c>
      <c r="N69" s="406">
        <v>4.5</v>
      </c>
    </row>
    <row r="70" spans="1:14" x14ac:dyDescent="0.25">
      <c r="A70" s="226" t="s">
        <v>577</v>
      </c>
      <c r="B70" s="226" t="s">
        <v>50</v>
      </c>
      <c r="C70" s="226" t="s">
        <v>327</v>
      </c>
      <c r="D70" s="226" t="s">
        <v>346</v>
      </c>
      <c r="E70" s="406"/>
      <c r="F70" s="406"/>
      <c r="G70" s="406"/>
      <c r="H70" s="406"/>
      <c r="I70" s="406"/>
      <c r="J70" s="406"/>
      <c r="K70" s="406"/>
      <c r="L70" s="406"/>
      <c r="M70" s="406">
        <v>7.5000000000000011E-2</v>
      </c>
      <c r="N70" s="406">
        <v>7.5000000000000011E-2</v>
      </c>
    </row>
    <row r="71" spans="1:14" x14ac:dyDescent="0.25">
      <c r="A71" s="226" t="s">
        <v>577</v>
      </c>
      <c r="B71" s="226" t="s">
        <v>50</v>
      </c>
      <c r="C71" s="226" t="s">
        <v>327</v>
      </c>
      <c r="D71" s="226" t="s">
        <v>330</v>
      </c>
      <c r="E71" s="406"/>
      <c r="F71" s="406"/>
      <c r="G71" s="406"/>
      <c r="H71" s="406"/>
      <c r="I71" s="406"/>
      <c r="J71" s="406"/>
      <c r="K71" s="406"/>
      <c r="L71" s="406"/>
      <c r="M71" s="406">
        <v>3.7249999999999996</v>
      </c>
      <c r="N71" s="406">
        <v>3.7249999999999996</v>
      </c>
    </row>
    <row r="72" spans="1:14" x14ac:dyDescent="0.25">
      <c r="A72" s="226" t="s">
        <v>577</v>
      </c>
      <c r="B72" s="226" t="s">
        <v>50</v>
      </c>
      <c r="C72" s="226" t="s">
        <v>327</v>
      </c>
      <c r="D72" s="226" t="s">
        <v>341</v>
      </c>
      <c r="E72" s="406"/>
      <c r="F72" s="406"/>
      <c r="G72" s="406"/>
      <c r="H72" s="406"/>
      <c r="I72" s="406"/>
      <c r="J72" s="406"/>
      <c r="K72" s="406"/>
      <c r="L72" s="406"/>
      <c r="M72" s="406">
        <v>8</v>
      </c>
      <c r="N72" s="406">
        <v>8</v>
      </c>
    </row>
    <row r="73" spans="1:14" x14ac:dyDescent="0.25">
      <c r="A73" s="226" t="s">
        <v>577</v>
      </c>
      <c r="B73" s="226" t="s">
        <v>50</v>
      </c>
      <c r="C73" s="226" t="s">
        <v>327</v>
      </c>
      <c r="D73" s="226" t="s">
        <v>332</v>
      </c>
      <c r="E73" s="406"/>
      <c r="F73" s="406"/>
      <c r="G73" s="406"/>
      <c r="H73" s="406"/>
      <c r="I73" s="406"/>
      <c r="J73" s="406"/>
      <c r="K73" s="406"/>
      <c r="L73" s="406"/>
      <c r="M73" s="406">
        <v>4</v>
      </c>
      <c r="N73" s="406">
        <v>4</v>
      </c>
    </row>
    <row r="74" spans="1:14" x14ac:dyDescent="0.25">
      <c r="A74" s="226" t="s">
        <v>577</v>
      </c>
      <c r="B74" s="226" t="s">
        <v>50</v>
      </c>
      <c r="C74" s="226" t="s">
        <v>327</v>
      </c>
      <c r="D74" s="226" t="s">
        <v>347</v>
      </c>
      <c r="E74" s="406"/>
      <c r="F74" s="406"/>
      <c r="G74" s="406"/>
      <c r="H74" s="406"/>
      <c r="I74" s="406"/>
      <c r="J74" s="406"/>
      <c r="K74" s="406"/>
      <c r="L74" s="406"/>
      <c r="M74" s="406">
        <v>0.38500000000000001</v>
      </c>
      <c r="N74" s="406">
        <v>0.38500000000000001</v>
      </c>
    </row>
    <row r="75" spans="1:14" x14ac:dyDescent="0.25">
      <c r="A75" s="226" t="s">
        <v>577</v>
      </c>
      <c r="B75" s="226" t="s">
        <v>50</v>
      </c>
      <c r="C75" s="226" t="s">
        <v>327</v>
      </c>
      <c r="D75" s="226" t="s">
        <v>353</v>
      </c>
      <c r="E75" s="406"/>
      <c r="F75" s="406"/>
      <c r="G75" s="406"/>
      <c r="H75" s="406"/>
      <c r="I75" s="406"/>
      <c r="J75" s="406"/>
      <c r="K75" s="406"/>
      <c r="L75" s="406"/>
      <c r="M75" s="406">
        <v>1.2</v>
      </c>
      <c r="N75" s="406">
        <v>1.2</v>
      </c>
    </row>
    <row r="76" spans="1:14" x14ac:dyDescent="0.25">
      <c r="A76" s="226" t="s">
        <v>577</v>
      </c>
      <c r="B76" s="226" t="s">
        <v>50</v>
      </c>
      <c r="C76" s="226" t="s">
        <v>327</v>
      </c>
      <c r="D76" s="226" t="s">
        <v>354</v>
      </c>
      <c r="E76" s="406"/>
      <c r="F76" s="406"/>
      <c r="G76" s="406"/>
      <c r="H76" s="406"/>
      <c r="I76" s="406"/>
      <c r="J76" s="406"/>
      <c r="K76" s="406"/>
      <c r="L76" s="406"/>
      <c r="M76" s="406">
        <v>15</v>
      </c>
      <c r="N76" s="406">
        <v>15</v>
      </c>
    </row>
    <row r="77" spans="1:14" x14ac:dyDescent="0.25">
      <c r="A77" s="226" t="s">
        <v>577</v>
      </c>
      <c r="B77" s="226" t="s">
        <v>50</v>
      </c>
      <c r="C77" s="226" t="s">
        <v>327</v>
      </c>
      <c r="D77" s="226" t="s">
        <v>348</v>
      </c>
      <c r="E77" s="406"/>
      <c r="F77" s="406"/>
      <c r="G77" s="406"/>
      <c r="H77" s="406"/>
      <c r="I77" s="406"/>
      <c r="J77" s="406"/>
      <c r="K77" s="406"/>
      <c r="L77" s="406"/>
      <c r="M77" s="406">
        <v>0.05</v>
      </c>
      <c r="N77" s="406">
        <v>0.05</v>
      </c>
    </row>
    <row r="78" spans="1:14" x14ac:dyDescent="0.25">
      <c r="A78" s="226" t="s">
        <v>577</v>
      </c>
      <c r="B78" s="226" t="s">
        <v>50</v>
      </c>
      <c r="C78" s="226" t="s">
        <v>327</v>
      </c>
      <c r="D78" s="226" t="s">
        <v>403</v>
      </c>
      <c r="E78" s="406"/>
      <c r="F78" s="406"/>
      <c r="G78" s="406"/>
      <c r="H78" s="406"/>
      <c r="I78" s="406"/>
      <c r="J78" s="406"/>
      <c r="K78" s="406"/>
      <c r="L78" s="406"/>
      <c r="M78" s="406">
        <v>0.05</v>
      </c>
      <c r="N78" s="406">
        <v>0.05</v>
      </c>
    </row>
    <row r="79" spans="1:14" x14ac:dyDescent="0.25">
      <c r="A79" s="226" t="s">
        <v>577</v>
      </c>
      <c r="B79" s="226" t="s">
        <v>50</v>
      </c>
      <c r="C79" s="226" t="s">
        <v>327</v>
      </c>
      <c r="D79" s="226" t="s">
        <v>344</v>
      </c>
      <c r="E79" s="406"/>
      <c r="F79" s="406"/>
      <c r="G79" s="406"/>
      <c r="H79" s="406"/>
      <c r="I79" s="406"/>
      <c r="J79" s="406"/>
      <c r="K79" s="406"/>
      <c r="L79" s="406"/>
      <c r="M79" s="406">
        <v>0.05</v>
      </c>
      <c r="N79" s="406">
        <v>0.05</v>
      </c>
    </row>
    <row r="80" spans="1:14" x14ac:dyDescent="0.25">
      <c r="A80" s="226" t="s">
        <v>577</v>
      </c>
      <c r="B80" s="226" t="s">
        <v>50</v>
      </c>
      <c r="C80" s="226" t="s">
        <v>471</v>
      </c>
      <c r="D80" s="226" t="s">
        <v>473</v>
      </c>
      <c r="E80" s="406"/>
      <c r="F80" s="406"/>
      <c r="G80" s="406"/>
      <c r="H80" s="406"/>
      <c r="I80" s="406"/>
      <c r="J80" s="406"/>
      <c r="K80" s="406"/>
      <c r="L80" s="406"/>
      <c r="M80" s="406">
        <v>0.2</v>
      </c>
      <c r="N80" s="406">
        <v>0.2</v>
      </c>
    </row>
    <row r="81" spans="1:14" x14ac:dyDescent="0.25">
      <c r="A81" s="226" t="s">
        <v>577</v>
      </c>
      <c r="B81" s="226" t="s">
        <v>50</v>
      </c>
      <c r="C81" s="226" t="s">
        <v>46</v>
      </c>
      <c r="D81" s="226" t="s">
        <v>36</v>
      </c>
      <c r="E81" s="406"/>
      <c r="F81" s="406"/>
      <c r="G81" s="406">
        <v>57</v>
      </c>
      <c r="H81" s="406"/>
      <c r="I81" s="406"/>
      <c r="J81" s="406"/>
      <c r="K81" s="406"/>
      <c r="L81" s="406"/>
      <c r="M81" s="406"/>
      <c r="N81" s="406">
        <v>57</v>
      </c>
    </row>
    <row r="82" spans="1:14" x14ac:dyDescent="0.25">
      <c r="A82" s="226" t="s">
        <v>577</v>
      </c>
      <c r="B82" s="226" t="s">
        <v>50</v>
      </c>
      <c r="C82" s="226" t="s">
        <v>46</v>
      </c>
      <c r="D82" s="226" t="s">
        <v>94</v>
      </c>
      <c r="E82" s="406"/>
      <c r="F82" s="406"/>
      <c r="G82" s="406">
        <v>240</v>
      </c>
      <c r="H82" s="406"/>
      <c r="I82" s="406"/>
      <c r="J82" s="406"/>
      <c r="K82" s="406"/>
      <c r="L82" s="406"/>
      <c r="M82" s="406"/>
      <c r="N82" s="406">
        <v>240</v>
      </c>
    </row>
    <row r="83" spans="1:14" x14ac:dyDescent="0.25">
      <c r="A83" s="226" t="s">
        <v>577</v>
      </c>
      <c r="B83" s="226" t="s">
        <v>50</v>
      </c>
      <c r="C83" s="226" t="s">
        <v>46</v>
      </c>
      <c r="D83" s="226" t="s">
        <v>391</v>
      </c>
      <c r="E83" s="406"/>
      <c r="F83" s="406"/>
      <c r="G83" s="406"/>
      <c r="H83" s="406"/>
      <c r="I83" s="406"/>
      <c r="J83" s="406"/>
      <c r="K83" s="406"/>
      <c r="L83" s="406"/>
      <c r="M83" s="406">
        <v>4</v>
      </c>
      <c r="N83" s="406">
        <v>4</v>
      </c>
    </row>
    <row r="84" spans="1:14" x14ac:dyDescent="0.25">
      <c r="A84" s="226" t="s">
        <v>577</v>
      </c>
      <c r="B84" s="226" t="s">
        <v>38</v>
      </c>
      <c r="C84" s="226" t="s">
        <v>42</v>
      </c>
      <c r="D84" s="226" t="s">
        <v>36</v>
      </c>
      <c r="E84" s="406"/>
      <c r="F84" s="406"/>
      <c r="G84" s="406">
        <v>277.5</v>
      </c>
      <c r="H84" s="406"/>
      <c r="I84" s="406"/>
      <c r="J84" s="406"/>
      <c r="K84" s="406"/>
      <c r="L84" s="406"/>
      <c r="M84" s="406"/>
      <c r="N84" s="406">
        <v>277.5</v>
      </c>
    </row>
    <row r="85" spans="1:14" x14ac:dyDescent="0.25">
      <c r="A85" s="226" t="s">
        <v>577</v>
      </c>
      <c r="B85" s="226" t="s">
        <v>38</v>
      </c>
      <c r="C85" s="226" t="s">
        <v>42</v>
      </c>
      <c r="D85" s="226" t="s">
        <v>87</v>
      </c>
      <c r="E85" s="406"/>
      <c r="F85" s="406"/>
      <c r="G85" s="406"/>
      <c r="H85" s="406"/>
      <c r="I85" s="406"/>
      <c r="J85" s="406"/>
      <c r="K85" s="406"/>
      <c r="L85" s="406"/>
      <c r="M85" s="406">
        <v>85</v>
      </c>
      <c r="N85" s="406">
        <v>85</v>
      </c>
    </row>
    <row r="86" spans="1:14" x14ac:dyDescent="0.25">
      <c r="A86" s="226" t="s">
        <v>577</v>
      </c>
      <c r="B86" s="226" t="s">
        <v>38</v>
      </c>
      <c r="C86" s="226" t="s">
        <v>120</v>
      </c>
      <c r="D86" s="226" t="s">
        <v>79</v>
      </c>
      <c r="E86" s="406">
        <v>89.96</v>
      </c>
      <c r="F86" s="406"/>
      <c r="G86" s="406"/>
      <c r="H86" s="406"/>
      <c r="I86" s="406"/>
      <c r="J86" s="406"/>
      <c r="K86" s="406"/>
      <c r="L86" s="406"/>
      <c r="M86" s="406"/>
      <c r="N86" s="406">
        <v>89.96</v>
      </c>
    </row>
    <row r="87" spans="1:14" x14ac:dyDescent="0.25">
      <c r="A87" s="226" t="s">
        <v>577</v>
      </c>
      <c r="B87" s="226" t="s">
        <v>38</v>
      </c>
      <c r="C87" s="226" t="s">
        <v>120</v>
      </c>
      <c r="D87" s="226" t="s">
        <v>36</v>
      </c>
      <c r="E87" s="406"/>
      <c r="F87" s="406"/>
      <c r="G87" s="406">
        <v>209.98</v>
      </c>
      <c r="H87" s="406"/>
      <c r="I87" s="406"/>
      <c r="J87" s="406"/>
      <c r="K87" s="406"/>
      <c r="L87" s="406"/>
      <c r="M87" s="406"/>
      <c r="N87" s="406">
        <v>209.98</v>
      </c>
    </row>
    <row r="88" spans="1:14" x14ac:dyDescent="0.25">
      <c r="A88" s="226" t="s">
        <v>577</v>
      </c>
      <c r="B88" s="226" t="s">
        <v>38</v>
      </c>
      <c r="C88" s="226" t="s">
        <v>120</v>
      </c>
      <c r="D88" s="226" t="s">
        <v>124</v>
      </c>
      <c r="E88" s="406"/>
      <c r="F88" s="406"/>
      <c r="G88" s="406"/>
      <c r="H88" s="406"/>
      <c r="I88" s="406"/>
      <c r="J88" s="406"/>
      <c r="K88" s="406"/>
      <c r="L88" s="406">
        <v>3.45</v>
      </c>
      <c r="M88" s="406"/>
      <c r="N88" s="406">
        <v>3.45</v>
      </c>
    </row>
    <row r="89" spans="1:14" x14ac:dyDescent="0.25">
      <c r="A89" s="226" t="s">
        <v>577</v>
      </c>
      <c r="B89" s="226" t="s">
        <v>38</v>
      </c>
      <c r="C89" s="226" t="s">
        <v>138</v>
      </c>
      <c r="D89" s="226" t="s">
        <v>79</v>
      </c>
      <c r="E89" s="406">
        <v>12.75</v>
      </c>
      <c r="F89" s="406"/>
      <c r="G89" s="406"/>
      <c r="H89" s="406"/>
      <c r="I89" s="406"/>
      <c r="J89" s="406"/>
      <c r="K89" s="406"/>
      <c r="L89" s="406"/>
      <c r="M89" s="406"/>
      <c r="N89" s="406">
        <v>12.75</v>
      </c>
    </row>
    <row r="90" spans="1:14" x14ac:dyDescent="0.25">
      <c r="A90" s="226" t="s">
        <v>577</v>
      </c>
      <c r="B90" s="226" t="s">
        <v>38</v>
      </c>
      <c r="C90" s="226" t="s">
        <v>138</v>
      </c>
      <c r="D90" s="226" t="s">
        <v>62</v>
      </c>
      <c r="E90" s="406"/>
      <c r="F90" s="406">
        <v>2.25</v>
      </c>
      <c r="G90" s="406"/>
      <c r="H90" s="406"/>
      <c r="I90" s="406"/>
      <c r="J90" s="406"/>
      <c r="K90" s="406"/>
      <c r="L90" s="406"/>
      <c r="M90" s="406"/>
      <c r="N90" s="406">
        <v>2.25</v>
      </c>
    </row>
    <row r="91" spans="1:14" x14ac:dyDescent="0.25">
      <c r="A91" s="226" t="s">
        <v>577</v>
      </c>
      <c r="B91" s="226" t="s">
        <v>38</v>
      </c>
      <c r="C91" s="226" t="s">
        <v>138</v>
      </c>
      <c r="D91" s="226" t="s">
        <v>36</v>
      </c>
      <c r="E91" s="406"/>
      <c r="F91" s="406"/>
      <c r="G91" s="406">
        <v>79.5</v>
      </c>
      <c r="H91" s="406"/>
      <c r="I91" s="406"/>
      <c r="J91" s="406"/>
      <c r="K91" s="406"/>
      <c r="L91" s="406"/>
      <c r="M91" s="406"/>
      <c r="N91" s="406">
        <v>79.5</v>
      </c>
    </row>
    <row r="92" spans="1:14" x14ac:dyDescent="0.25">
      <c r="A92" s="226" t="s">
        <v>577</v>
      </c>
      <c r="B92" s="226" t="s">
        <v>38</v>
      </c>
      <c r="C92" s="226" t="s">
        <v>138</v>
      </c>
      <c r="D92" s="226" t="s">
        <v>149</v>
      </c>
      <c r="E92" s="406"/>
      <c r="F92" s="406"/>
      <c r="G92" s="406"/>
      <c r="H92" s="406"/>
      <c r="I92" s="406"/>
      <c r="J92" s="406"/>
      <c r="K92" s="406"/>
      <c r="L92" s="406">
        <v>1</v>
      </c>
      <c r="M92" s="406"/>
      <c r="N92" s="406">
        <v>1</v>
      </c>
    </row>
    <row r="93" spans="1:14" x14ac:dyDescent="0.25">
      <c r="A93" s="226" t="s">
        <v>577</v>
      </c>
      <c r="B93" s="226" t="s">
        <v>38</v>
      </c>
      <c r="C93" s="226" t="s">
        <v>138</v>
      </c>
      <c r="D93" s="226" t="s">
        <v>147</v>
      </c>
      <c r="E93" s="406"/>
      <c r="F93" s="406"/>
      <c r="G93" s="406"/>
      <c r="H93" s="406"/>
      <c r="I93" s="406"/>
      <c r="J93" s="406"/>
      <c r="K93" s="406"/>
      <c r="L93" s="406">
        <v>0.4</v>
      </c>
      <c r="M93" s="406"/>
      <c r="N93" s="406">
        <v>0.4</v>
      </c>
    </row>
    <row r="94" spans="1:14" x14ac:dyDescent="0.25">
      <c r="A94" s="226" t="s">
        <v>577</v>
      </c>
      <c r="B94" s="226" t="s">
        <v>38</v>
      </c>
      <c r="C94" s="226" t="s">
        <v>304</v>
      </c>
      <c r="D94" s="226" t="s">
        <v>307</v>
      </c>
      <c r="E94" s="406"/>
      <c r="F94" s="406"/>
      <c r="G94" s="406"/>
      <c r="H94" s="406"/>
      <c r="I94" s="406"/>
      <c r="J94" s="406"/>
      <c r="K94" s="406"/>
      <c r="L94" s="406"/>
      <c r="M94" s="406">
        <v>2</v>
      </c>
      <c r="N94" s="406">
        <v>2</v>
      </c>
    </row>
    <row r="95" spans="1:14" x14ac:dyDescent="0.25">
      <c r="A95" s="226" t="s">
        <v>577</v>
      </c>
      <c r="B95" s="226" t="s">
        <v>38</v>
      </c>
      <c r="C95" s="226" t="s">
        <v>316</v>
      </c>
      <c r="D95" s="226" t="s">
        <v>79</v>
      </c>
      <c r="E95" s="406">
        <v>1.5</v>
      </c>
      <c r="F95" s="406"/>
      <c r="G95" s="406"/>
      <c r="H95" s="406"/>
      <c r="I95" s="406"/>
      <c r="J95" s="406"/>
      <c r="K95" s="406"/>
      <c r="L95" s="406"/>
      <c r="M95" s="406"/>
      <c r="N95" s="406">
        <v>1.5</v>
      </c>
    </row>
    <row r="96" spans="1:14" x14ac:dyDescent="0.25">
      <c r="A96" s="226" t="s">
        <v>577</v>
      </c>
      <c r="B96" s="226" t="s">
        <v>38</v>
      </c>
      <c r="C96" s="226" t="s">
        <v>316</v>
      </c>
      <c r="D96" s="226" t="s">
        <v>36</v>
      </c>
      <c r="E96" s="406"/>
      <c r="F96" s="406"/>
      <c r="G96" s="406">
        <v>90</v>
      </c>
      <c r="H96" s="406"/>
      <c r="I96" s="406"/>
      <c r="J96" s="406"/>
      <c r="K96" s="406"/>
      <c r="L96" s="406"/>
      <c r="M96" s="406"/>
      <c r="N96" s="406">
        <v>90</v>
      </c>
    </row>
    <row r="97" spans="1:14" x14ac:dyDescent="0.25">
      <c r="A97" s="226" t="s">
        <v>577</v>
      </c>
      <c r="B97" s="226" t="s">
        <v>38</v>
      </c>
      <c r="C97" s="226" t="s">
        <v>316</v>
      </c>
      <c r="D97" s="226" t="s">
        <v>94</v>
      </c>
      <c r="E97" s="406"/>
      <c r="F97" s="406"/>
      <c r="G97" s="406">
        <v>114.75</v>
      </c>
      <c r="H97" s="406"/>
      <c r="I97" s="406"/>
      <c r="J97" s="406"/>
      <c r="K97" s="406"/>
      <c r="L97" s="406"/>
      <c r="M97" s="406"/>
      <c r="N97" s="406">
        <v>114.75</v>
      </c>
    </row>
    <row r="98" spans="1:14" x14ac:dyDescent="0.25">
      <c r="A98" s="226" t="s">
        <v>577</v>
      </c>
      <c r="B98" s="226" t="s">
        <v>38</v>
      </c>
      <c r="C98" s="226" t="s">
        <v>316</v>
      </c>
      <c r="D98" s="226" t="s">
        <v>175</v>
      </c>
      <c r="E98" s="406"/>
      <c r="F98" s="406"/>
      <c r="G98" s="406">
        <v>9.75</v>
      </c>
      <c r="H98" s="406"/>
      <c r="I98" s="406"/>
      <c r="J98" s="406"/>
      <c r="K98" s="406"/>
      <c r="L98" s="406"/>
      <c r="M98" s="406"/>
      <c r="N98" s="406">
        <v>9.75</v>
      </c>
    </row>
    <row r="99" spans="1:14" x14ac:dyDescent="0.25">
      <c r="A99" s="226" t="s">
        <v>577</v>
      </c>
      <c r="B99" s="226" t="s">
        <v>38</v>
      </c>
      <c r="C99" s="226" t="s">
        <v>316</v>
      </c>
      <c r="D99" s="226" t="s">
        <v>64</v>
      </c>
      <c r="E99" s="406"/>
      <c r="F99" s="406"/>
      <c r="G99" s="406"/>
      <c r="H99" s="406"/>
      <c r="I99" s="406"/>
      <c r="J99" s="406"/>
      <c r="K99" s="406"/>
      <c r="L99" s="406"/>
      <c r="M99" s="406">
        <v>-3.8449999999999998</v>
      </c>
      <c r="N99" s="406">
        <v>-3.8449999999999998</v>
      </c>
    </row>
    <row r="100" spans="1:14" x14ac:dyDescent="0.25">
      <c r="A100" s="226" t="s">
        <v>577</v>
      </c>
      <c r="B100" s="226" t="s">
        <v>38</v>
      </c>
      <c r="C100" s="226" t="s">
        <v>316</v>
      </c>
      <c r="D100" s="226" t="s">
        <v>319</v>
      </c>
      <c r="E100" s="406"/>
      <c r="F100" s="406"/>
      <c r="G100" s="406"/>
      <c r="H100" s="406"/>
      <c r="I100" s="406"/>
      <c r="J100" s="406"/>
      <c r="K100" s="406"/>
      <c r="L100" s="406"/>
      <c r="M100" s="406">
        <v>35.25</v>
      </c>
      <c r="N100" s="406">
        <v>35.25</v>
      </c>
    </row>
    <row r="101" spans="1:14" x14ac:dyDescent="0.25">
      <c r="A101" s="226" t="s">
        <v>577</v>
      </c>
      <c r="B101" s="226" t="s">
        <v>38</v>
      </c>
      <c r="C101" s="226" t="s">
        <v>316</v>
      </c>
      <c r="D101" s="226" t="s">
        <v>286</v>
      </c>
      <c r="E101" s="406"/>
      <c r="F101" s="406"/>
      <c r="G101" s="406"/>
      <c r="H101" s="406"/>
      <c r="I101" s="406"/>
      <c r="J101" s="406"/>
      <c r="K101" s="406"/>
      <c r="L101" s="406"/>
      <c r="M101" s="406">
        <v>6</v>
      </c>
      <c r="N101" s="406">
        <v>6</v>
      </c>
    </row>
    <row r="102" spans="1:14" x14ac:dyDescent="0.25">
      <c r="A102" s="226" t="s">
        <v>577</v>
      </c>
      <c r="B102" s="226" t="s">
        <v>38</v>
      </c>
      <c r="C102" s="226" t="s">
        <v>316</v>
      </c>
      <c r="D102" s="226" t="s">
        <v>96</v>
      </c>
      <c r="E102" s="406"/>
      <c r="F102" s="406"/>
      <c r="G102" s="406"/>
      <c r="H102" s="406"/>
      <c r="I102" s="406"/>
      <c r="J102" s="406"/>
      <c r="K102" s="406"/>
      <c r="L102" s="406"/>
      <c r="M102" s="406">
        <v>11.75</v>
      </c>
      <c r="N102" s="406">
        <v>11.75</v>
      </c>
    </row>
    <row r="103" spans="1:14" x14ac:dyDescent="0.25">
      <c r="A103" s="226" t="s">
        <v>577</v>
      </c>
      <c r="B103" s="226" t="s">
        <v>38</v>
      </c>
      <c r="C103" s="226" t="s">
        <v>362</v>
      </c>
      <c r="D103" s="226" t="s">
        <v>168</v>
      </c>
      <c r="E103" s="406"/>
      <c r="F103" s="406"/>
      <c r="G103" s="406"/>
      <c r="H103" s="406"/>
      <c r="I103" s="406"/>
      <c r="J103" s="406"/>
      <c r="K103" s="406"/>
      <c r="L103" s="406"/>
      <c r="M103" s="406">
        <v>2</v>
      </c>
      <c r="N103" s="406">
        <v>2</v>
      </c>
    </row>
    <row r="104" spans="1:14" x14ac:dyDescent="0.25">
      <c r="A104" s="226" t="s">
        <v>577</v>
      </c>
      <c r="B104" s="226" t="s">
        <v>38</v>
      </c>
      <c r="C104" s="226" t="s">
        <v>362</v>
      </c>
      <c r="D104" s="226" t="s">
        <v>64</v>
      </c>
      <c r="E104" s="406"/>
      <c r="F104" s="406"/>
      <c r="G104" s="406"/>
      <c r="H104" s="406"/>
      <c r="I104" s="406"/>
      <c r="J104" s="406"/>
      <c r="K104" s="406"/>
      <c r="L104" s="406"/>
      <c r="M104" s="406">
        <v>4</v>
      </c>
      <c r="N104" s="406">
        <v>4</v>
      </c>
    </row>
    <row r="105" spans="1:14" x14ac:dyDescent="0.25">
      <c r="A105" s="226" t="s">
        <v>577</v>
      </c>
      <c r="B105" s="226" t="s">
        <v>38</v>
      </c>
      <c r="C105" s="226" t="s">
        <v>32</v>
      </c>
      <c r="D105" s="226" t="s">
        <v>41</v>
      </c>
      <c r="E105" s="406"/>
      <c r="F105" s="406"/>
      <c r="G105" s="406"/>
      <c r="H105" s="406"/>
      <c r="I105" s="406"/>
      <c r="J105" s="406"/>
      <c r="K105" s="406"/>
      <c r="L105" s="406">
        <v>5</v>
      </c>
      <c r="M105" s="406"/>
      <c r="N105" s="406">
        <v>5</v>
      </c>
    </row>
    <row r="106" spans="1:14" x14ac:dyDescent="0.25">
      <c r="A106" s="226" t="s">
        <v>577</v>
      </c>
      <c r="B106" s="226" t="s">
        <v>38</v>
      </c>
      <c r="C106" s="226" t="s">
        <v>32</v>
      </c>
      <c r="D106" s="226" t="s">
        <v>36</v>
      </c>
      <c r="E106" s="406"/>
      <c r="F106" s="406"/>
      <c r="G106" s="406">
        <v>15</v>
      </c>
      <c r="H106" s="406"/>
      <c r="I106" s="406"/>
      <c r="J106" s="406"/>
      <c r="K106" s="406"/>
      <c r="L106" s="406"/>
      <c r="M106" s="406"/>
      <c r="N106" s="406">
        <v>15</v>
      </c>
    </row>
    <row r="107" spans="1:14" x14ac:dyDescent="0.25">
      <c r="A107" s="226" t="s">
        <v>577</v>
      </c>
      <c r="B107" s="226" t="s">
        <v>38</v>
      </c>
      <c r="C107" s="226" t="s">
        <v>32</v>
      </c>
      <c r="D107" s="226" t="s">
        <v>168</v>
      </c>
      <c r="E107" s="406"/>
      <c r="F107" s="406"/>
      <c r="G107" s="406"/>
      <c r="H107" s="406"/>
      <c r="I107" s="406"/>
      <c r="J107" s="406"/>
      <c r="K107" s="406"/>
      <c r="L107" s="406"/>
      <c r="M107" s="406">
        <v>3</v>
      </c>
      <c r="N107" s="406">
        <v>3</v>
      </c>
    </row>
    <row r="108" spans="1:14" x14ac:dyDescent="0.25">
      <c r="A108" s="226" t="s">
        <v>577</v>
      </c>
      <c r="B108" s="226" t="s">
        <v>38</v>
      </c>
      <c r="C108" s="226" t="s">
        <v>32</v>
      </c>
      <c r="D108" s="226" t="s">
        <v>396</v>
      </c>
      <c r="E108" s="406"/>
      <c r="F108" s="406"/>
      <c r="G108" s="406"/>
      <c r="H108" s="406"/>
      <c r="I108" s="406"/>
      <c r="J108" s="406"/>
      <c r="K108" s="406"/>
      <c r="L108" s="406"/>
      <c r="M108" s="406">
        <v>0.25</v>
      </c>
      <c r="N108" s="406">
        <v>0.25</v>
      </c>
    </row>
    <row r="109" spans="1:14" x14ac:dyDescent="0.25">
      <c r="A109" s="226" t="s">
        <v>577</v>
      </c>
      <c r="B109" s="226" t="s">
        <v>38</v>
      </c>
      <c r="C109" s="226" t="s">
        <v>32</v>
      </c>
      <c r="D109" s="226" t="s">
        <v>64</v>
      </c>
      <c r="E109" s="406"/>
      <c r="F109" s="406"/>
      <c r="G109" s="406"/>
      <c r="H109" s="406"/>
      <c r="I109" s="406"/>
      <c r="J109" s="406"/>
      <c r="K109" s="406"/>
      <c r="L109" s="406"/>
      <c r="M109" s="406">
        <v>31.544999999999998</v>
      </c>
      <c r="N109" s="406">
        <v>31.544999999999998</v>
      </c>
    </row>
    <row r="110" spans="1:14" x14ac:dyDescent="0.25">
      <c r="A110" s="226" t="s">
        <v>577</v>
      </c>
      <c r="B110" s="226" t="s">
        <v>38</v>
      </c>
      <c r="C110" s="226" t="s">
        <v>32</v>
      </c>
      <c r="D110" s="226" t="s">
        <v>319</v>
      </c>
      <c r="E110" s="406"/>
      <c r="F110" s="406"/>
      <c r="G110" s="406"/>
      <c r="H110" s="406"/>
      <c r="I110" s="406"/>
      <c r="J110" s="406"/>
      <c r="K110" s="406"/>
      <c r="L110" s="406"/>
      <c r="M110" s="406">
        <v>1</v>
      </c>
      <c r="N110" s="406">
        <v>1</v>
      </c>
    </row>
    <row r="111" spans="1:14" x14ac:dyDescent="0.25">
      <c r="A111" s="226" t="s">
        <v>577</v>
      </c>
      <c r="B111" s="226" t="s">
        <v>38</v>
      </c>
      <c r="C111" s="226" t="s">
        <v>32</v>
      </c>
      <c r="D111" s="226" t="s">
        <v>297</v>
      </c>
      <c r="E111" s="406"/>
      <c r="F111" s="406"/>
      <c r="G111" s="406"/>
      <c r="H111" s="406"/>
      <c r="I111" s="406"/>
      <c r="J111" s="406"/>
      <c r="K111" s="406"/>
      <c r="L111" s="406"/>
      <c r="M111" s="406">
        <v>15.2</v>
      </c>
      <c r="N111" s="406">
        <v>15.2</v>
      </c>
    </row>
    <row r="112" spans="1:14" x14ac:dyDescent="0.25">
      <c r="A112" s="226" t="s">
        <v>577</v>
      </c>
      <c r="B112" s="226" t="s">
        <v>38</v>
      </c>
      <c r="C112" s="226" t="s">
        <v>32</v>
      </c>
      <c r="D112" s="226" t="s">
        <v>286</v>
      </c>
      <c r="E112" s="406"/>
      <c r="F112" s="406"/>
      <c r="G112" s="406"/>
      <c r="H112" s="406"/>
      <c r="I112" s="406"/>
      <c r="J112" s="406"/>
      <c r="K112" s="406"/>
      <c r="L112" s="406"/>
      <c r="M112" s="406">
        <v>12</v>
      </c>
      <c r="N112" s="406">
        <v>12</v>
      </c>
    </row>
    <row r="113" spans="1:14" x14ac:dyDescent="0.25">
      <c r="A113" s="226" t="s">
        <v>577</v>
      </c>
      <c r="B113" s="226" t="s">
        <v>38</v>
      </c>
      <c r="C113" s="226" t="s">
        <v>32</v>
      </c>
      <c r="D113" s="226" t="s">
        <v>334</v>
      </c>
      <c r="E113" s="406"/>
      <c r="F113" s="406"/>
      <c r="G113" s="406"/>
      <c r="H113" s="406"/>
      <c r="I113" s="406"/>
      <c r="J113" s="406"/>
      <c r="K113" s="406"/>
      <c r="L113" s="406"/>
      <c r="M113" s="406">
        <v>2.0249999999999999</v>
      </c>
      <c r="N113" s="406">
        <v>2.0249999999999999</v>
      </c>
    </row>
    <row r="114" spans="1:14" x14ac:dyDescent="0.25">
      <c r="A114" s="226" t="s">
        <v>577</v>
      </c>
      <c r="B114" s="226" t="s">
        <v>38</v>
      </c>
      <c r="C114" s="226" t="s">
        <v>32</v>
      </c>
      <c r="D114" s="226" t="s">
        <v>380</v>
      </c>
      <c r="E114" s="406"/>
      <c r="F114" s="406"/>
      <c r="G114" s="406"/>
      <c r="H114" s="406"/>
      <c r="I114" s="406"/>
      <c r="J114" s="406"/>
      <c r="K114" s="406"/>
      <c r="L114" s="406"/>
      <c r="M114" s="406">
        <v>1.05</v>
      </c>
      <c r="N114" s="406">
        <v>1.05</v>
      </c>
    </row>
    <row r="115" spans="1:14" x14ac:dyDescent="0.25">
      <c r="A115" s="226" t="s">
        <v>577</v>
      </c>
      <c r="B115" s="226" t="s">
        <v>38</v>
      </c>
      <c r="C115" s="226" t="s">
        <v>409</v>
      </c>
      <c r="D115" s="226" t="s">
        <v>187</v>
      </c>
      <c r="E115" s="406"/>
      <c r="F115" s="406"/>
      <c r="G115" s="406"/>
      <c r="H115" s="406"/>
      <c r="I115" s="406"/>
      <c r="J115" s="406"/>
      <c r="K115" s="406"/>
      <c r="L115" s="406"/>
      <c r="M115" s="406">
        <v>2.5000000000000001E-2</v>
      </c>
      <c r="N115" s="406">
        <v>2.5000000000000001E-2</v>
      </c>
    </row>
    <row r="116" spans="1:14" x14ac:dyDescent="0.25">
      <c r="A116" s="226" t="s">
        <v>577</v>
      </c>
      <c r="B116" s="226" t="s">
        <v>38</v>
      </c>
      <c r="C116" s="226" t="s">
        <v>418</v>
      </c>
      <c r="D116" s="226" t="s">
        <v>178</v>
      </c>
      <c r="E116" s="406"/>
      <c r="F116" s="406"/>
      <c r="G116" s="406"/>
      <c r="H116" s="406"/>
      <c r="I116" s="406">
        <v>10</v>
      </c>
      <c r="J116" s="406"/>
      <c r="K116" s="406"/>
      <c r="L116" s="406"/>
      <c r="M116" s="406"/>
      <c r="N116" s="406">
        <v>10</v>
      </c>
    </row>
    <row r="117" spans="1:14" x14ac:dyDescent="0.25">
      <c r="A117" s="226" t="s">
        <v>577</v>
      </c>
      <c r="B117" s="226" t="s">
        <v>38</v>
      </c>
      <c r="C117" s="226" t="s">
        <v>418</v>
      </c>
      <c r="D117" s="226" t="s">
        <v>429</v>
      </c>
      <c r="E117" s="406"/>
      <c r="F117" s="406"/>
      <c r="G117" s="406"/>
      <c r="H117" s="406"/>
      <c r="I117" s="406">
        <v>5.25</v>
      </c>
      <c r="J117" s="406"/>
      <c r="K117" s="406"/>
      <c r="L117" s="406"/>
      <c r="M117" s="406"/>
      <c r="N117" s="406">
        <v>5.25</v>
      </c>
    </row>
    <row r="118" spans="1:14" x14ac:dyDescent="0.25">
      <c r="A118" s="226" t="s">
        <v>577</v>
      </c>
      <c r="B118" s="226" t="s">
        <v>38</v>
      </c>
      <c r="C118" s="226" t="s">
        <v>418</v>
      </c>
      <c r="D118" s="226" t="s">
        <v>79</v>
      </c>
      <c r="E118" s="406">
        <v>21</v>
      </c>
      <c r="F118" s="406"/>
      <c r="G118" s="406"/>
      <c r="H118" s="406"/>
      <c r="I118" s="406"/>
      <c r="J118" s="406"/>
      <c r="K118" s="406"/>
      <c r="L118" s="406"/>
      <c r="M118" s="406"/>
      <c r="N118" s="406">
        <v>21</v>
      </c>
    </row>
    <row r="119" spans="1:14" x14ac:dyDescent="0.25">
      <c r="A119" s="226" t="s">
        <v>577</v>
      </c>
      <c r="B119" s="226" t="s">
        <v>38</v>
      </c>
      <c r="C119" s="226" t="s">
        <v>418</v>
      </c>
      <c r="D119" s="226" t="s">
        <v>36</v>
      </c>
      <c r="E119" s="406"/>
      <c r="F119" s="406"/>
      <c r="G119" s="406">
        <v>15</v>
      </c>
      <c r="H119" s="406"/>
      <c r="I119" s="406"/>
      <c r="J119" s="406"/>
      <c r="K119" s="406"/>
      <c r="L119" s="406"/>
      <c r="M119" s="406"/>
      <c r="N119" s="406">
        <v>15</v>
      </c>
    </row>
    <row r="120" spans="1:14" x14ac:dyDescent="0.25">
      <c r="A120" s="226" t="s">
        <v>577</v>
      </c>
      <c r="B120" s="226" t="s">
        <v>38</v>
      </c>
      <c r="C120" s="226" t="s">
        <v>418</v>
      </c>
      <c r="D120" s="226" t="s">
        <v>422</v>
      </c>
      <c r="E120" s="406"/>
      <c r="F120" s="406"/>
      <c r="G120" s="406"/>
      <c r="H120" s="406"/>
      <c r="I120" s="406"/>
      <c r="J120" s="406"/>
      <c r="K120" s="406"/>
      <c r="L120" s="406"/>
      <c r="M120" s="406">
        <v>111</v>
      </c>
      <c r="N120" s="406">
        <v>111</v>
      </c>
    </row>
    <row r="121" spans="1:14" x14ac:dyDescent="0.25">
      <c r="A121" s="226" t="s">
        <v>577</v>
      </c>
      <c r="B121" s="226" t="s">
        <v>38</v>
      </c>
      <c r="C121" s="226" t="s">
        <v>435</v>
      </c>
      <c r="D121" s="226" t="s">
        <v>261</v>
      </c>
      <c r="E121" s="406"/>
      <c r="F121" s="406"/>
      <c r="G121" s="406"/>
      <c r="H121" s="406"/>
      <c r="I121" s="406"/>
      <c r="J121" s="406">
        <v>0.1</v>
      </c>
      <c r="K121" s="406"/>
      <c r="L121" s="406"/>
      <c r="M121" s="406"/>
      <c r="N121" s="406">
        <v>0.1</v>
      </c>
    </row>
    <row r="122" spans="1:14" x14ac:dyDescent="0.25">
      <c r="A122" s="226" t="s">
        <v>577</v>
      </c>
      <c r="B122" s="226" t="s">
        <v>38</v>
      </c>
      <c r="C122" s="226" t="s">
        <v>435</v>
      </c>
      <c r="D122" s="226" t="s">
        <v>79</v>
      </c>
      <c r="E122" s="406">
        <v>30</v>
      </c>
      <c r="F122" s="406"/>
      <c r="G122" s="406"/>
      <c r="H122" s="406"/>
      <c r="I122" s="406"/>
      <c r="J122" s="406"/>
      <c r="K122" s="406"/>
      <c r="L122" s="406"/>
      <c r="M122" s="406"/>
      <c r="N122" s="406">
        <v>30</v>
      </c>
    </row>
    <row r="123" spans="1:14" x14ac:dyDescent="0.25">
      <c r="A123" s="226" t="s">
        <v>577</v>
      </c>
      <c r="B123" s="226" t="s">
        <v>38</v>
      </c>
      <c r="C123" s="226" t="s">
        <v>435</v>
      </c>
      <c r="D123" s="226" t="s">
        <v>455</v>
      </c>
      <c r="E123" s="406"/>
      <c r="F123" s="406"/>
      <c r="G123" s="406"/>
      <c r="H123" s="406"/>
      <c r="I123" s="406"/>
      <c r="J123" s="406"/>
      <c r="K123" s="406"/>
      <c r="L123" s="406">
        <v>8.5</v>
      </c>
      <c r="M123" s="406"/>
      <c r="N123" s="406">
        <v>8.5</v>
      </c>
    </row>
    <row r="124" spans="1:14" x14ac:dyDescent="0.25">
      <c r="A124" s="226" t="s">
        <v>577</v>
      </c>
      <c r="B124" s="226" t="s">
        <v>38</v>
      </c>
      <c r="C124" s="226" t="s">
        <v>435</v>
      </c>
      <c r="D124" s="226" t="s">
        <v>453</v>
      </c>
      <c r="E124" s="406"/>
      <c r="F124" s="406"/>
      <c r="G124" s="406"/>
      <c r="H124" s="406"/>
      <c r="I124" s="406"/>
      <c r="J124" s="406"/>
      <c r="K124" s="406"/>
      <c r="L124" s="406">
        <v>0.2</v>
      </c>
      <c r="M124" s="406"/>
      <c r="N124" s="406">
        <v>0.2</v>
      </c>
    </row>
    <row r="125" spans="1:14" x14ac:dyDescent="0.25">
      <c r="A125" s="226" t="s">
        <v>577</v>
      </c>
      <c r="B125" s="226" t="s">
        <v>38</v>
      </c>
      <c r="C125" s="226" t="s">
        <v>435</v>
      </c>
      <c r="D125" s="226" t="s">
        <v>446</v>
      </c>
      <c r="E125" s="406"/>
      <c r="F125" s="406"/>
      <c r="G125" s="406"/>
      <c r="H125" s="406"/>
      <c r="I125" s="406"/>
      <c r="J125" s="406"/>
      <c r="K125" s="406"/>
      <c r="L125" s="406">
        <v>8.1000000000000003E-2</v>
      </c>
      <c r="M125" s="406"/>
      <c r="N125" s="406">
        <v>8.1000000000000003E-2</v>
      </c>
    </row>
    <row r="126" spans="1:14" x14ac:dyDescent="0.25">
      <c r="A126" s="226" t="s">
        <v>577</v>
      </c>
      <c r="B126" s="226" t="s">
        <v>38</v>
      </c>
      <c r="C126" s="226" t="s">
        <v>435</v>
      </c>
      <c r="D126" s="226" t="s">
        <v>36</v>
      </c>
      <c r="E126" s="406"/>
      <c r="F126" s="406"/>
      <c r="G126" s="406">
        <v>36</v>
      </c>
      <c r="H126" s="406"/>
      <c r="I126" s="406"/>
      <c r="J126" s="406"/>
      <c r="K126" s="406"/>
      <c r="L126" s="406"/>
      <c r="M126" s="406"/>
      <c r="N126" s="406">
        <v>36</v>
      </c>
    </row>
    <row r="127" spans="1:14" x14ac:dyDescent="0.25">
      <c r="A127" s="226" t="s">
        <v>577</v>
      </c>
      <c r="B127" s="226" t="s">
        <v>38</v>
      </c>
      <c r="C127" s="226" t="s">
        <v>435</v>
      </c>
      <c r="D127" s="226" t="s">
        <v>94</v>
      </c>
      <c r="E127" s="406"/>
      <c r="F127" s="406"/>
      <c r="G127" s="406">
        <v>120</v>
      </c>
      <c r="H127" s="406"/>
      <c r="I127" s="406"/>
      <c r="J127" s="406"/>
      <c r="K127" s="406"/>
      <c r="L127" s="406"/>
      <c r="M127" s="406"/>
      <c r="N127" s="406">
        <v>120</v>
      </c>
    </row>
    <row r="128" spans="1:14" x14ac:dyDescent="0.25">
      <c r="A128" s="226" t="s">
        <v>577</v>
      </c>
      <c r="B128" s="226" t="s">
        <v>38</v>
      </c>
      <c r="C128" s="226" t="s">
        <v>435</v>
      </c>
      <c r="D128" s="226" t="s">
        <v>149</v>
      </c>
      <c r="E128" s="406"/>
      <c r="F128" s="406"/>
      <c r="G128" s="406"/>
      <c r="H128" s="406"/>
      <c r="I128" s="406"/>
      <c r="J128" s="406"/>
      <c r="K128" s="406"/>
      <c r="L128" s="406">
        <v>5.5</v>
      </c>
      <c r="M128" s="406"/>
      <c r="N128" s="406">
        <v>5.5</v>
      </c>
    </row>
    <row r="129" spans="1:14" x14ac:dyDescent="0.25">
      <c r="A129" s="226" t="s">
        <v>577</v>
      </c>
      <c r="B129" s="226" t="s">
        <v>38</v>
      </c>
      <c r="C129" s="226" t="s">
        <v>435</v>
      </c>
      <c r="D129" s="226" t="s">
        <v>448</v>
      </c>
      <c r="E129" s="406"/>
      <c r="F129" s="406"/>
      <c r="G129" s="406"/>
      <c r="H129" s="406"/>
      <c r="I129" s="406"/>
      <c r="J129" s="406"/>
      <c r="K129" s="406"/>
      <c r="L129" s="406"/>
      <c r="M129" s="406">
        <v>0.8</v>
      </c>
      <c r="N129" s="406">
        <v>0.8</v>
      </c>
    </row>
    <row r="130" spans="1:14" x14ac:dyDescent="0.25">
      <c r="A130" s="226" t="s">
        <v>577</v>
      </c>
      <c r="B130" s="226" t="s">
        <v>38</v>
      </c>
      <c r="C130" s="226" t="s">
        <v>435</v>
      </c>
      <c r="D130" s="226" t="s">
        <v>451</v>
      </c>
      <c r="E130" s="406"/>
      <c r="F130" s="406"/>
      <c r="G130" s="406"/>
      <c r="H130" s="406"/>
      <c r="I130" s="406"/>
      <c r="J130" s="406"/>
      <c r="K130" s="406"/>
      <c r="L130" s="406"/>
      <c r="M130" s="406">
        <v>3.05</v>
      </c>
      <c r="N130" s="406">
        <v>3.05</v>
      </c>
    </row>
    <row r="131" spans="1:14" x14ac:dyDescent="0.25">
      <c r="A131" s="226" t="s">
        <v>577</v>
      </c>
      <c r="B131" s="226" t="s">
        <v>38</v>
      </c>
      <c r="C131" s="226" t="s">
        <v>435</v>
      </c>
      <c r="D131" s="226" t="s">
        <v>96</v>
      </c>
      <c r="E131" s="406"/>
      <c r="F131" s="406"/>
      <c r="G131" s="406"/>
      <c r="H131" s="406"/>
      <c r="I131" s="406"/>
      <c r="J131" s="406"/>
      <c r="K131" s="406"/>
      <c r="L131" s="406"/>
      <c r="M131" s="406">
        <v>7.5</v>
      </c>
      <c r="N131" s="406">
        <v>7.5</v>
      </c>
    </row>
    <row r="132" spans="1:14" x14ac:dyDescent="0.25">
      <c r="A132" s="226" t="s">
        <v>577</v>
      </c>
      <c r="B132" s="226" t="s">
        <v>38</v>
      </c>
      <c r="C132" s="226" t="s">
        <v>460</v>
      </c>
      <c r="D132" s="226" t="s">
        <v>463</v>
      </c>
      <c r="E132" s="406"/>
      <c r="F132" s="406"/>
      <c r="G132" s="406"/>
      <c r="H132" s="406"/>
      <c r="I132" s="406"/>
      <c r="J132" s="406"/>
      <c r="K132" s="406"/>
      <c r="L132" s="406">
        <v>1</v>
      </c>
      <c r="M132" s="406"/>
      <c r="N132" s="406">
        <v>1</v>
      </c>
    </row>
    <row r="133" spans="1:14" x14ac:dyDescent="0.25">
      <c r="A133" s="226" t="s">
        <v>577</v>
      </c>
      <c r="B133" s="226" t="s">
        <v>38</v>
      </c>
      <c r="C133" s="226" t="s">
        <v>563</v>
      </c>
      <c r="D133" s="226" t="s">
        <v>79</v>
      </c>
      <c r="E133" s="406">
        <v>27.016999999999999</v>
      </c>
      <c r="F133" s="406"/>
      <c r="G133" s="406"/>
      <c r="H133" s="406"/>
      <c r="I133" s="406"/>
      <c r="J133" s="406"/>
      <c r="K133" s="406"/>
      <c r="L133" s="406"/>
      <c r="M133" s="406"/>
      <c r="N133" s="406">
        <v>27.016999999999999</v>
      </c>
    </row>
    <row r="134" spans="1:14" x14ac:dyDescent="0.25">
      <c r="A134" s="226" t="s">
        <v>577</v>
      </c>
      <c r="B134" s="226" t="s">
        <v>38</v>
      </c>
      <c r="C134" s="226" t="s">
        <v>563</v>
      </c>
      <c r="D134" s="226" t="s">
        <v>455</v>
      </c>
      <c r="E134" s="406"/>
      <c r="F134" s="406"/>
      <c r="G134" s="406"/>
      <c r="H134" s="406"/>
      <c r="I134" s="406"/>
      <c r="J134" s="406"/>
      <c r="K134" s="406"/>
      <c r="L134" s="406">
        <v>0.15</v>
      </c>
      <c r="M134" s="406"/>
      <c r="N134" s="406">
        <v>0.15</v>
      </c>
    </row>
    <row r="135" spans="1:14" x14ac:dyDescent="0.25">
      <c r="A135" s="226" t="s">
        <v>577</v>
      </c>
      <c r="B135" s="226" t="s">
        <v>86</v>
      </c>
      <c r="C135" s="226" t="s">
        <v>83</v>
      </c>
      <c r="D135" s="226" t="s">
        <v>87</v>
      </c>
      <c r="E135" s="406"/>
      <c r="F135" s="406"/>
      <c r="G135" s="406"/>
      <c r="H135" s="406"/>
      <c r="I135" s="406"/>
      <c r="J135" s="406"/>
      <c r="K135" s="406"/>
      <c r="L135" s="406"/>
      <c r="M135" s="406">
        <v>6</v>
      </c>
      <c r="N135" s="406">
        <v>6</v>
      </c>
    </row>
    <row r="136" spans="1:14" x14ac:dyDescent="0.25">
      <c r="A136" s="226" t="s">
        <v>577</v>
      </c>
      <c r="B136" s="226" t="s">
        <v>86</v>
      </c>
      <c r="C136" s="226" t="s">
        <v>189</v>
      </c>
      <c r="D136" s="226" t="s">
        <v>489</v>
      </c>
      <c r="E136" s="406"/>
      <c r="F136" s="406"/>
      <c r="G136" s="406"/>
      <c r="H136" s="406"/>
      <c r="I136" s="406"/>
      <c r="J136" s="406"/>
      <c r="K136" s="406"/>
      <c r="L136" s="406">
        <v>1.5</v>
      </c>
      <c r="M136" s="406"/>
      <c r="N136" s="406">
        <v>1.5</v>
      </c>
    </row>
    <row r="137" spans="1:14" x14ac:dyDescent="0.25">
      <c r="A137" s="226" t="s">
        <v>577</v>
      </c>
      <c r="B137" s="226" t="s">
        <v>86</v>
      </c>
      <c r="C137" s="226" t="s">
        <v>189</v>
      </c>
      <c r="D137" s="226" t="s">
        <v>87</v>
      </c>
      <c r="E137" s="406"/>
      <c r="F137" s="406"/>
      <c r="G137" s="406"/>
      <c r="H137" s="406"/>
      <c r="I137" s="406"/>
      <c r="J137" s="406"/>
      <c r="K137" s="406"/>
      <c r="L137" s="406"/>
      <c r="M137" s="406">
        <v>0.01</v>
      </c>
      <c r="N137" s="406">
        <v>0.01</v>
      </c>
    </row>
    <row r="138" spans="1:14" x14ac:dyDescent="0.25">
      <c r="A138" s="226" t="s">
        <v>577</v>
      </c>
      <c r="B138" s="226" t="s">
        <v>86</v>
      </c>
      <c r="C138" s="226" t="s">
        <v>192</v>
      </c>
      <c r="D138" s="226" t="s">
        <v>194</v>
      </c>
      <c r="E138" s="406"/>
      <c r="F138" s="406"/>
      <c r="G138" s="406">
        <v>1.5</v>
      </c>
      <c r="H138" s="406"/>
      <c r="I138" s="406"/>
      <c r="J138" s="406"/>
      <c r="K138" s="406"/>
      <c r="L138" s="406"/>
      <c r="M138" s="406"/>
      <c r="N138" s="406">
        <v>1.5</v>
      </c>
    </row>
    <row r="139" spans="1:14" x14ac:dyDescent="0.25">
      <c r="A139" s="226" t="s">
        <v>577</v>
      </c>
      <c r="B139" s="226" t="s">
        <v>86</v>
      </c>
      <c r="C139" s="226" t="s">
        <v>195</v>
      </c>
      <c r="D139" s="226" t="s">
        <v>79</v>
      </c>
      <c r="E139" s="406">
        <v>7</v>
      </c>
      <c r="F139" s="406"/>
      <c r="G139" s="406"/>
      <c r="H139" s="406"/>
      <c r="I139" s="406"/>
      <c r="J139" s="406"/>
      <c r="K139" s="406"/>
      <c r="L139" s="406"/>
      <c r="M139" s="406"/>
      <c r="N139" s="406">
        <v>7</v>
      </c>
    </row>
    <row r="140" spans="1:14" x14ac:dyDescent="0.25">
      <c r="A140" s="226" t="s">
        <v>577</v>
      </c>
      <c r="B140" s="226" t="s">
        <v>86</v>
      </c>
      <c r="C140" s="226" t="s">
        <v>195</v>
      </c>
      <c r="D140" s="226" t="s">
        <v>197</v>
      </c>
      <c r="E140" s="406"/>
      <c r="F140" s="406"/>
      <c r="G140" s="406"/>
      <c r="H140" s="406"/>
      <c r="I140" s="406"/>
      <c r="J140" s="406"/>
      <c r="K140" s="406"/>
      <c r="L140" s="406"/>
      <c r="M140" s="406">
        <v>1E-3</v>
      </c>
      <c r="N140" s="406">
        <v>1E-3</v>
      </c>
    </row>
    <row r="141" spans="1:14" x14ac:dyDescent="0.25">
      <c r="A141" s="226" t="s">
        <v>577</v>
      </c>
      <c r="B141" s="226" t="s">
        <v>86</v>
      </c>
      <c r="C141" s="226" t="s">
        <v>202</v>
      </c>
      <c r="D141" s="226" t="s">
        <v>96</v>
      </c>
      <c r="E141" s="406"/>
      <c r="F141" s="406"/>
      <c r="G141" s="406"/>
      <c r="H141" s="406"/>
      <c r="I141" s="406"/>
      <c r="J141" s="406"/>
      <c r="K141" s="406"/>
      <c r="L141" s="406"/>
      <c r="M141" s="406">
        <v>0.55000000000000004</v>
      </c>
      <c r="N141" s="406">
        <v>0.55000000000000004</v>
      </c>
    </row>
    <row r="142" spans="1:14" x14ac:dyDescent="0.25">
      <c r="A142" s="226" t="s">
        <v>577</v>
      </c>
      <c r="B142" s="226" t="s">
        <v>86</v>
      </c>
      <c r="C142" s="226" t="s">
        <v>567</v>
      </c>
      <c r="D142" s="226" t="s">
        <v>571</v>
      </c>
      <c r="E142" s="406"/>
      <c r="F142" s="406"/>
      <c r="G142" s="406"/>
      <c r="H142" s="406"/>
      <c r="I142" s="406"/>
      <c r="J142" s="406"/>
      <c r="K142" s="406">
        <v>0.2</v>
      </c>
      <c r="L142" s="406"/>
      <c r="M142" s="406"/>
      <c r="N142" s="406">
        <v>0.2</v>
      </c>
    </row>
    <row r="143" spans="1:14" x14ac:dyDescent="0.25">
      <c r="A143" s="226" t="s">
        <v>577</v>
      </c>
      <c r="B143" s="226" t="s">
        <v>86</v>
      </c>
      <c r="C143" s="226" t="s">
        <v>476</v>
      </c>
      <c r="D143" s="226" t="s">
        <v>286</v>
      </c>
      <c r="E143" s="406"/>
      <c r="F143" s="406"/>
      <c r="G143" s="406"/>
      <c r="H143" s="406"/>
      <c r="I143" s="406"/>
      <c r="J143" s="406"/>
      <c r="K143" s="406"/>
      <c r="L143" s="406"/>
      <c r="M143" s="406">
        <v>8.25</v>
      </c>
      <c r="N143" s="406">
        <v>8.25</v>
      </c>
    </row>
    <row r="144" spans="1:14" x14ac:dyDescent="0.25">
      <c r="A144" s="226" t="s">
        <v>577</v>
      </c>
      <c r="B144" s="226" t="s">
        <v>86</v>
      </c>
      <c r="C144" s="226" t="s">
        <v>476</v>
      </c>
      <c r="D144" s="226" t="s">
        <v>479</v>
      </c>
      <c r="E144" s="406"/>
      <c r="F144" s="406"/>
      <c r="G144" s="406"/>
      <c r="H144" s="406"/>
      <c r="I144" s="406"/>
      <c r="J144" s="406"/>
      <c r="K144" s="406"/>
      <c r="L144" s="406"/>
      <c r="M144" s="406">
        <v>8.25</v>
      </c>
      <c r="N144" s="406">
        <v>8.25</v>
      </c>
    </row>
    <row r="145" spans="1:14" x14ac:dyDescent="0.25">
      <c r="A145" s="226" t="s">
        <v>577</v>
      </c>
      <c r="B145" s="226" t="s">
        <v>86</v>
      </c>
      <c r="C145" s="226" t="s">
        <v>480</v>
      </c>
      <c r="D145" s="226" t="s">
        <v>429</v>
      </c>
      <c r="E145" s="406"/>
      <c r="F145" s="406"/>
      <c r="G145" s="406"/>
      <c r="H145" s="406"/>
      <c r="I145" s="406">
        <v>6</v>
      </c>
      <c r="J145" s="406"/>
      <c r="K145" s="406"/>
      <c r="L145" s="406"/>
      <c r="M145" s="406"/>
      <c r="N145" s="406">
        <v>6</v>
      </c>
    </row>
    <row r="146" spans="1:14" x14ac:dyDescent="0.25">
      <c r="A146" s="226" t="s">
        <v>577</v>
      </c>
      <c r="B146" s="226" t="s">
        <v>86</v>
      </c>
      <c r="C146" s="226" t="s">
        <v>480</v>
      </c>
      <c r="D146" s="226" t="s">
        <v>79</v>
      </c>
      <c r="E146" s="406">
        <v>181.5</v>
      </c>
      <c r="F146" s="406"/>
      <c r="G146" s="406"/>
      <c r="H146" s="406"/>
      <c r="I146" s="406"/>
      <c r="J146" s="406"/>
      <c r="K146" s="406"/>
      <c r="L146" s="406"/>
      <c r="M146" s="406"/>
      <c r="N146" s="406">
        <v>181.5</v>
      </c>
    </row>
    <row r="147" spans="1:14" x14ac:dyDescent="0.25">
      <c r="A147" s="226" t="s">
        <v>577</v>
      </c>
      <c r="B147" s="226" t="s">
        <v>86</v>
      </c>
      <c r="C147" s="226" t="s">
        <v>480</v>
      </c>
      <c r="D147" s="226" t="s">
        <v>285</v>
      </c>
      <c r="E147" s="406">
        <v>3</v>
      </c>
      <c r="F147" s="406"/>
      <c r="G147" s="406"/>
      <c r="H147" s="406"/>
      <c r="I147" s="406"/>
      <c r="J147" s="406"/>
      <c r="K147" s="406"/>
      <c r="L147" s="406"/>
      <c r="M147" s="406"/>
      <c r="N147" s="406">
        <v>3</v>
      </c>
    </row>
    <row r="148" spans="1:14" x14ac:dyDescent="0.25">
      <c r="A148" s="226" t="s">
        <v>577</v>
      </c>
      <c r="B148" s="226" t="s">
        <v>86</v>
      </c>
      <c r="C148" s="226" t="s">
        <v>480</v>
      </c>
      <c r="D148" s="226" t="s">
        <v>41</v>
      </c>
      <c r="E148" s="406"/>
      <c r="F148" s="406"/>
      <c r="G148" s="406"/>
      <c r="H148" s="406"/>
      <c r="I148" s="406"/>
      <c r="J148" s="406"/>
      <c r="K148" s="406"/>
      <c r="L148" s="406">
        <v>24.15</v>
      </c>
      <c r="M148" s="406"/>
      <c r="N148" s="406">
        <v>24.15</v>
      </c>
    </row>
    <row r="149" spans="1:14" x14ac:dyDescent="0.25">
      <c r="A149" s="226" t="s">
        <v>577</v>
      </c>
      <c r="B149" s="226" t="s">
        <v>86</v>
      </c>
      <c r="C149" s="226" t="s">
        <v>480</v>
      </c>
      <c r="D149" s="226" t="s">
        <v>489</v>
      </c>
      <c r="E149" s="406"/>
      <c r="F149" s="406"/>
      <c r="G149" s="406"/>
      <c r="H149" s="406"/>
      <c r="I149" s="406"/>
      <c r="J149" s="406"/>
      <c r="K149" s="406"/>
      <c r="L149" s="406">
        <v>3</v>
      </c>
      <c r="M149" s="406"/>
      <c r="N149" s="406">
        <v>3</v>
      </c>
    </row>
    <row r="150" spans="1:14" x14ac:dyDescent="0.25">
      <c r="A150" s="226" t="s">
        <v>577</v>
      </c>
      <c r="B150" s="226" t="s">
        <v>86</v>
      </c>
      <c r="C150" s="226" t="s">
        <v>480</v>
      </c>
      <c r="D150" s="226" t="s">
        <v>250</v>
      </c>
      <c r="E150" s="406"/>
      <c r="F150" s="406"/>
      <c r="G150" s="406">
        <v>120</v>
      </c>
      <c r="H150" s="406"/>
      <c r="I150" s="406"/>
      <c r="J150" s="406"/>
      <c r="K150" s="406"/>
      <c r="L150" s="406"/>
      <c r="M150" s="406"/>
      <c r="N150" s="406">
        <v>120</v>
      </c>
    </row>
    <row r="151" spans="1:14" x14ac:dyDescent="0.25">
      <c r="A151" s="226" t="s">
        <v>577</v>
      </c>
      <c r="B151" s="226" t="s">
        <v>86</v>
      </c>
      <c r="C151" s="226" t="s">
        <v>480</v>
      </c>
      <c r="D151" s="226" t="s">
        <v>36</v>
      </c>
      <c r="E151" s="406"/>
      <c r="F151" s="406"/>
      <c r="G151" s="406">
        <v>72</v>
      </c>
      <c r="H151" s="406"/>
      <c r="I151" s="406"/>
      <c r="J151" s="406"/>
      <c r="K151" s="406"/>
      <c r="L151" s="406"/>
      <c r="M151" s="406"/>
      <c r="N151" s="406">
        <v>72</v>
      </c>
    </row>
    <row r="152" spans="1:14" x14ac:dyDescent="0.25">
      <c r="A152" s="226" t="s">
        <v>577</v>
      </c>
      <c r="B152" s="226" t="s">
        <v>86</v>
      </c>
      <c r="C152" s="226" t="s">
        <v>480</v>
      </c>
      <c r="D152" s="226" t="s">
        <v>149</v>
      </c>
      <c r="E152" s="406"/>
      <c r="F152" s="406"/>
      <c r="G152" s="406"/>
      <c r="H152" s="406"/>
      <c r="I152" s="406"/>
      <c r="J152" s="406"/>
      <c r="K152" s="406"/>
      <c r="L152" s="406">
        <v>8</v>
      </c>
      <c r="M152" s="406"/>
      <c r="N152" s="406">
        <v>8</v>
      </c>
    </row>
    <row r="153" spans="1:14" x14ac:dyDescent="0.25">
      <c r="A153" s="226" t="s">
        <v>577</v>
      </c>
      <c r="B153" s="226" t="s">
        <v>86</v>
      </c>
      <c r="C153" s="226" t="s">
        <v>480</v>
      </c>
      <c r="D153" s="226" t="s">
        <v>307</v>
      </c>
      <c r="E153" s="406"/>
      <c r="F153" s="406"/>
      <c r="G153" s="406"/>
      <c r="H153" s="406"/>
      <c r="I153" s="406"/>
      <c r="J153" s="406"/>
      <c r="K153" s="406"/>
      <c r="L153" s="406"/>
      <c r="M153" s="406">
        <v>5</v>
      </c>
      <c r="N153" s="406">
        <v>5</v>
      </c>
    </row>
    <row r="154" spans="1:14" x14ac:dyDescent="0.25">
      <c r="A154" s="226" t="s">
        <v>577</v>
      </c>
      <c r="B154" s="226" t="s">
        <v>86</v>
      </c>
      <c r="C154" s="226" t="s">
        <v>480</v>
      </c>
      <c r="D154" s="226" t="s">
        <v>87</v>
      </c>
      <c r="E154" s="406"/>
      <c r="F154" s="406"/>
      <c r="G154" s="406"/>
      <c r="H154" s="406"/>
      <c r="I154" s="406"/>
      <c r="J154" s="406"/>
      <c r="K154" s="406"/>
      <c r="L154" s="406"/>
      <c r="M154" s="406">
        <v>55</v>
      </c>
      <c r="N154" s="406">
        <v>55</v>
      </c>
    </row>
    <row r="155" spans="1:14" x14ac:dyDescent="0.25">
      <c r="A155" s="226" t="s">
        <v>577</v>
      </c>
      <c r="B155" s="226" t="s">
        <v>86</v>
      </c>
      <c r="C155" s="226" t="s">
        <v>480</v>
      </c>
      <c r="D155" s="226" t="s">
        <v>485</v>
      </c>
      <c r="E155" s="406"/>
      <c r="F155" s="406"/>
      <c r="G155" s="406"/>
      <c r="H155" s="406"/>
      <c r="I155" s="406"/>
      <c r="J155" s="406"/>
      <c r="K155" s="406"/>
      <c r="L155" s="406"/>
      <c r="M155" s="406">
        <v>34</v>
      </c>
      <c r="N155" s="406">
        <v>34</v>
      </c>
    </row>
    <row r="156" spans="1:14" x14ac:dyDescent="0.25">
      <c r="A156" s="226" t="s">
        <v>577</v>
      </c>
      <c r="B156" s="226" t="s">
        <v>86</v>
      </c>
      <c r="C156" s="226" t="s">
        <v>480</v>
      </c>
      <c r="D156" s="226" t="s">
        <v>1634</v>
      </c>
      <c r="E156" s="406"/>
      <c r="F156" s="406"/>
      <c r="G156" s="406"/>
      <c r="H156" s="406"/>
      <c r="I156" s="406"/>
      <c r="J156" s="406"/>
      <c r="K156" s="406"/>
      <c r="L156" s="406"/>
      <c r="M156" s="406"/>
      <c r="N156" s="406"/>
    </row>
    <row r="157" spans="1:14" x14ac:dyDescent="0.25">
      <c r="A157" s="226" t="s">
        <v>577</v>
      </c>
      <c r="B157" s="226" t="s">
        <v>86</v>
      </c>
      <c r="C157" s="226" t="s">
        <v>508</v>
      </c>
      <c r="D157" s="226" t="s">
        <v>261</v>
      </c>
      <c r="E157" s="406"/>
      <c r="F157" s="406"/>
      <c r="G157" s="406"/>
      <c r="H157" s="406"/>
      <c r="I157" s="406"/>
      <c r="J157" s="406">
        <v>0.35</v>
      </c>
      <c r="K157" s="406"/>
      <c r="L157" s="406"/>
      <c r="M157" s="406"/>
      <c r="N157" s="406">
        <v>0.35</v>
      </c>
    </row>
    <row r="158" spans="1:14" x14ac:dyDescent="0.25">
      <c r="A158" s="226" t="s">
        <v>577</v>
      </c>
      <c r="B158" s="226" t="s">
        <v>86</v>
      </c>
      <c r="C158" s="226" t="s">
        <v>508</v>
      </c>
      <c r="D158" s="226" t="s">
        <v>79</v>
      </c>
      <c r="E158" s="406">
        <v>120</v>
      </c>
      <c r="F158" s="406"/>
      <c r="G158" s="406"/>
      <c r="H158" s="406"/>
      <c r="I158" s="406"/>
      <c r="J158" s="406"/>
      <c r="K158" s="406"/>
      <c r="L158" s="406"/>
      <c r="M158" s="406"/>
      <c r="N158" s="406">
        <v>120</v>
      </c>
    </row>
    <row r="159" spans="1:14" x14ac:dyDescent="0.25">
      <c r="A159" s="226" t="s">
        <v>577</v>
      </c>
      <c r="B159" s="226" t="s">
        <v>86</v>
      </c>
      <c r="C159" s="226" t="s">
        <v>508</v>
      </c>
      <c r="D159" s="226" t="s">
        <v>455</v>
      </c>
      <c r="E159" s="406"/>
      <c r="F159" s="406"/>
      <c r="G159" s="406"/>
      <c r="H159" s="406"/>
      <c r="I159" s="406"/>
      <c r="J159" s="406"/>
      <c r="K159" s="406"/>
      <c r="L159" s="406">
        <v>14.149999999999999</v>
      </c>
      <c r="M159" s="406"/>
      <c r="N159" s="406">
        <v>14.149999999999999</v>
      </c>
    </row>
    <row r="160" spans="1:14" x14ac:dyDescent="0.25">
      <c r="A160" s="226" t="s">
        <v>577</v>
      </c>
      <c r="B160" s="226" t="s">
        <v>86</v>
      </c>
      <c r="C160" s="226" t="s">
        <v>508</v>
      </c>
      <c r="D160" s="226" t="s">
        <v>511</v>
      </c>
      <c r="E160" s="406"/>
      <c r="F160" s="406"/>
      <c r="G160" s="406"/>
      <c r="H160" s="406"/>
      <c r="I160" s="406"/>
      <c r="J160" s="406"/>
      <c r="K160" s="406"/>
      <c r="L160" s="406">
        <v>0.625</v>
      </c>
      <c r="M160" s="406"/>
      <c r="N160" s="406">
        <v>0.625</v>
      </c>
    </row>
    <row r="161" spans="1:14" x14ac:dyDescent="0.25">
      <c r="A161" s="226" t="s">
        <v>577</v>
      </c>
      <c r="B161" s="226" t="s">
        <v>86</v>
      </c>
      <c r="C161" s="226" t="s">
        <v>508</v>
      </c>
      <c r="D161" s="226" t="s">
        <v>453</v>
      </c>
      <c r="E161" s="406"/>
      <c r="F161" s="406"/>
      <c r="G161" s="406"/>
      <c r="H161" s="406"/>
      <c r="I161" s="406"/>
      <c r="J161" s="406"/>
      <c r="K161" s="406"/>
      <c r="L161" s="406">
        <v>3</v>
      </c>
      <c r="M161" s="406"/>
      <c r="N161" s="406">
        <v>3</v>
      </c>
    </row>
    <row r="162" spans="1:14" x14ac:dyDescent="0.25">
      <c r="A162" s="226" t="s">
        <v>577</v>
      </c>
      <c r="B162" s="226" t="s">
        <v>86</v>
      </c>
      <c r="C162" s="226" t="s">
        <v>508</v>
      </c>
      <c r="D162" s="226" t="s">
        <v>527</v>
      </c>
      <c r="E162" s="406"/>
      <c r="F162" s="406"/>
      <c r="G162" s="406"/>
      <c r="H162" s="406"/>
      <c r="I162" s="406"/>
      <c r="J162" s="406"/>
      <c r="K162" s="406"/>
      <c r="L162" s="406">
        <v>0.1</v>
      </c>
      <c r="M162" s="406"/>
      <c r="N162" s="406">
        <v>0.1</v>
      </c>
    </row>
    <row r="163" spans="1:14" x14ac:dyDescent="0.25">
      <c r="A163" s="226" t="s">
        <v>577</v>
      </c>
      <c r="B163" s="226" t="s">
        <v>86</v>
      </c>
      <c r="C163" s="226" t="s">
        <v>508</v>
      </c>
      <c r="D163" s="226" t="s">
        <v>36</v>
      </c>
      <c r="E163" s="406"/>
      <c r="F163" s="406"/>
      <c r="G163" s="406">
        <v>24</v>
      </c>
      <c r="H163" s="406"/>
      <c r="I163" s="406"/>
      <c r="J163" s="406"/>
      <c r="K163" s="406"/>
      <c r="L163" s="406"/>
      <c r="M163" s="406"/>
      <c r="N163" s="406">
        <v>24</v>
      </c>
    </row>
    <row r="164" spans="1:14" x14ac:dyDescent="0.25">
      <c r="A164" s="226" t="s">
        <v>577</v>
      </c>
      <c r="B164" s="226" t="s">
        <v>86</v>
      </c>
      <c r="C164" s="226" t="s">
        <v>508</v>
      </c>
      <c r="D164" s="226" t="s">
        <v>94</v>
      </c>
      <c r="E164" s="406"/>
      <c r="F164" s="406"/>
      <c r="G164" s="406">
        <v>258</v>
      </c>
      <c r="H164" s="406"/>
      <c r="I164" s="406"/>
      <c r="J164" s="406"/>
      <c r="K164" s="406"/>
      <c r="L164" s="406"/>
      <c r="M164" s="406"/>
      <c r="N164" s="406">
        <v>258</v>
      </c>
    </row>
    <row r="165" spans="1:14" x14ac:dyDescent="0.25">
      <c r="A165" s="226" t="s">
        <v>577</v>
      </c>
      <c r="B165" s="226" t="s">
        <v>86</v>
      </c>
      <c r="C165" s="226" t="s">
        <v>508</v>
      </c>
      <c r="D165" s="226" t="s">
        <v>201</v>
      </c>
      <c r="E165" s="406"/>
      <c r="F165" s="406"/>
      <c r="G165" s="406"/>
      <c r="H165" s="406"/>
      <c r="I165" s="406"/>
      <c r="J165" s="406"/>
      <c r="K165" s="406"/>
      <c r="L165" s="406">
        <v>7.4999999999999997E-2</v>
      </c>
      <c r="M165" s="406"/>
      <c r="N165" s="406">
        <v>7.4999999999999997E-2</v>
      </c>
    </row>
    <row r="166" spans="1:14" x14ac:dyDescent="0.25">
      <c r="A166" s="226" t="s">
        <v>577</v>
      </c>
      <c r="B166" s="226" t="s">
        <v>86</v>
      </c>
      <c r="C166" s="226" t="s">
        <v>508</v>
      </c>
      <c r="D166" s="226" t="s">
        <v>64</v>
      </c>
      <c r="E166" s="406"/>
      <c r="F166" s="406"/>
      <c r="G166" s="406"/>
      <c r="H166" s="406"/>
      <c r="I166" s="406"/>
      <c r="J166" s="406"/>
      <c r="K166" s="406"/>
      <c r="L166" s="406"/>
      <c r="M166" s="406">
        <v>33.024999999999999</v>
      </c>
      <c r="N166" s="406">
        <v>33.024999999999999</v>
      </c>
    </row>
    <row r="167" spans="1:14" x14ac:dyDescent="0.25">
      <c r="A167" s="226" t="s">
        <v>577</v>
      </c>
      <c r="B167" s="226" t="s">
        <v>86</v>
      </c>
      <c r="C167" s="226" t="s">
        <v>508</v>
      </c>
      <c r="D167" s="226" t="s">
        <v>519</v>
      </c>
      <c r="E167" s="406"/>
      <c r="F167" s="406"/>
      <c r="G167" s="406"/>
      <c r="H167" s="406"/>
      <c r="I167" s="406"/>
      <c r="J167" s="406"/>
      <c r="K167" s="406"/>
      <c r="L167" s="406"/>
      <c r="M167" s="406">
        <v>54</v>
      </c>
      <c r="N167" s="406">
        <v>54</v>
      </c>
    </row>
    <row r="168" spans="1:14" x14ac:dyDescent="0.25">
      <c r="A168" s="226" t="s">
        <v>577</v>
      </c>
      <c r="B168" s="226" t="s">
        <v>86</v>
      </c>
      <c r="C168" s="226" t="s">
        <v>508</v>
      </c>
      <c r="D168" s="226" t="s">
        <v>96</v>
      </c>
      <c r="E168" s="406"/>
      <c r="F168" s="406"/>
      <c r="G168" s="406"/>
      <c r="H168" s="406"/>
      <c r="I168" s="406"/>
      <c r="J168" s="406"/>
      <c r="K168" s="406"/>
      <c r="L168" s="406">
        <v>0.125</v>
      </c>
      <c r="M168" s="406">
        <v>21.15</v>
      </c>
      <c r="N168" s="406">
        <v>21.274999999999999</v>
      </c>
    </row>
    <row r="169" spans="1:14" x14ac:dyDescent="0.25">
      <c r="A169" s="226" t="s">
        <v>577</v>
      </c>
      <c r="B169" s="226" t="s">
        <v>86</v>
      </c>
      <c r="C169" s="226" t="s">
        <v>508</v>
      </c>
      <c r="D169" s="226" t="s">
        <v>524</v>
      </c>
      <c r="E169" s="406"/>
      <c r="F169" s="406"/>
      <c r="G169" s="406"/>
      <c r="H169" s="406"/>
      <c r="I169" s="406"/>
      <c r="J169" s="406"/>
      <c r="K169" s="406"/>
      <c r="L169" s="406"/>
      <c r="M169" s="406">
        <v>1</v>
      </c>
      <c r="N169" s="406">
        <v>1</v>
      </c>
    </row>
    <row r="170" spans="1:14" x14ac:dyDescent="0.25">
      <c r="A170" s="226" t="s">
        <v>577</v>
      </c>
      <c r="B170" s="226" t="s">
        <v>86</v>
      </c>
      <c r="C170" s="226" t="s">
        <v>537</v>
      </c>
      <c r="D170" s="226" t="s">
        <v>250</v>
      </c>
      <c r="E170" s="406"/>
      <c r="F170" s="406"/>
      <c r="G170" s="406">
        <v>5.25</v>
      </c>
      <c r="H170" s="406"/>
      <c r="I170" s="406"/>
      <c r="J170" s="406"/>
      <c r="K170" s="406"/>
      <c r="L170" s="406"/>
      <c r="M170" s="406"/>
      <c r="N170" s="406">
        <v>5.25</v>
      </c>
    </row>
    <row r="171" spans="1:14" x14ac:dyDescent="0.25">
      <c r="A171" s="226" t="s">
        <v>577</v>
      </c>
      <c r="B171" s="226" t="s">
        <v>86</v>
      </c>
      <c r="C171" s="226" t="s">
        <v>537</v>
      </c>
      <c r="D171" s="226" t="s">
        <v>539</v>
      </c>
      <c r="E171" s="406"/>
      <c r="F171" s="406"/>
      <c r="G171" s="406"/>
      <c r="H171" s="406"/>
      <c r="I171" s="406"/>
      <c r="J171" s="406"/>
      <c r="K171" s="406"/>
      <c r="L171" s="406"/>
      <c r="M171" s="406">
        <v>9.2500000000000036</v>
      </c>
      <c r="N171" s="406">
        <v>9.2500000000000036</v>
      </c>
    </row>
    <row r="172" spans="1:14" x14ac:dyDescent="0.25">
      <c r="A172" s="226" t="s">
        <v>577</v>
      </c>
      <c r="B172" s="226" t="s">
        <v>86</v>
      </c>
      <c r="C172" s="226" t="s">
        <v>556</v>
      </c>
      <c r="D172" s="226" t="s">
        <v>80</v>
      </c>
      <c r="E172" s="406">
        <v>9.75</v>
      </c>
      <c r="F172" s="406"/>
      <c r="G172" s="406"/>
      <c r="H172" s="406"/>
      <c r="I172" s="406"/>
      <c r="J172" s="406"/>
      <c r="K172" s="406"/>
      <c r="L172" s="406"/>
      <c r="M172" s="406"/>
      <c r="N172" s="406">
        <v>9.75</v>
      </c>
    </row>
    <row r="173" spans="1:14" x14ac:dyDescent="0.25">
      <c r="A173" s="226" t="s">
        <v>577</v>
      </c>
      <c r="B173" s="226" t="s">
        <v>70</v>
      </c>
      <c r="C173" s="226" t="s">
        <v>66</v>
      </c>
      <c r="D173" s="226" t="s">
        <v>36</v>
      </c>
      <c r="E173" s="406"/>
      <c r="F173" s="406"/>
      <c r="G173" s="406">
        <v>90</v>
      </c>
      <c r="H173" s="406"/>
      <c r="I173" s="406"/>
      <c r="J173" s="406"/>
      <c r="K173" s="406"/>
      <c r="L173" s="406"/>
      <c r="M173" s="406"/>
      <c r="N173" s="406">
        <v>90</v>
      </c>
    </row>
    <row r="174" spans="1:14" x14ac:dyDescent="0.25">
      <c r="A174" s="226" t="s">
        <v>577</v>
      </c>
      <c r="B174" s="226" t="s">
        <v>70</v>
      </c>
      <c r="C174" s="226" t="s">
        <v>74</v>
      </c>
      <c r="D174" s="226" t="s">
        <v>2927</v>
      </c>
      <c r="E174" s="406"/>
      <c r="F174" s="406"/>
      <c r="G174" s="406"/>
      <c r="H174" s="406"/>
      <c r="I174" s="406"/>
      <c r="J174" s="406"/>
      <c r="K174" s="406"/>
      <c r="L174" s="406">
        <v>1.9E-2</v>
      </c>
      <c r="M174" s="406"/>
      <c r="N174" s="406">
        <v>1.9E-2</v>
      </c>
    </row>
    <row r="175" spans="1:14" x14ac:dyDescent="0.25">
      <c r="A175" s="226" t="s">
        <v>577</v>
      </c>
      <c r="B175" s="226" t="s">
        <v>70</v>
      </c>
      <c r="C175" s="226" t="s">
        <v>74</v>
      </c>
      <c r="D175" s="226" t="s">
        <v>76</v>
      </c>
      <c r="E175" s="406"/>
      <c r="F175" s="406"/>
      <c r="G175" s="406"/>
      <c r="H175" s="406"/>
      <c r="I175" s="406"/>
      <c r="J175" s="406"/>
      <c r="K175" s="406"/>
      <c r="L175" s="406">
        <v>2</v>
      </c>
      <c r="M175" s="406"/>
      <c r="N175" s="406">
        <v>2</v>
      </c>
    </row>
    <row r="176" spans="1:14" x14ac:dyDescent="0.25">
      <c r="A176" s="226" t="s">
        <v>577</v>
      </c>
      <c r="B176" s="226" t="s">
        <v>70</v>
      </c>
      <c r="C176" s="226" t="s">
        <v>81</v>
      </c>
      <c r="D176" s="226" t="s">
        <v>178</v>
      </c>
      <c r="E176" s="406"/>
      <c r="F176" s="406"/>
      <c r="G176" s="406"/>
      <c r="H176" s="406"/>
      <c r="I176" s="406"/>
      <c r="J176" s="406"/>
      <c r="K176" s="406"/>
      <c r="L176" s="406">
        <v>1</v>
      </c>
      <c r="M176" s="406"/>
      <c r="N176" s="406">
        <v>1</v>
      </c>
    </row>
    <row r="177" spans="1:14" x14ac:dyDescent="0.25">
      <c r="A177" s="226" t="s">
        <v>577</v>
      </c>
      <c r="B177" s="226" t="s">
        <v>70</v>
      </c>
      <c r="C177" s="226" t="s">
        <v>270</v>
      </c>
      <c r="D177" s="226" t="s">
        <v>36</v>
      </c>
      <c r="E177" s="406"/>
      <c r="F177" s="406"/>
      <c r="G177" s="406">
        <v>-15.225</v>
      </c>
      <c r="H177" s="406"/>
      <c r="I177" s="406"/>
      <c r="J177" s="406"/>
      <c r="K177" s="406"/>
      <c r="L177" s="406"/>
      <c r="M177" s="406"/>
      <c r="N177" s="406">
        <v>-15.225</v>
      </c>
    </row>
    <row r="178" spans="1:14" x14ac:dyDescent="0.25">
      <c r="A178" s="226" t="s">
        <v>577</v>
      </c>
      <c r="B178" s="226" t="s">
        <v>70</v>
      </c>
      <c r="C178" s="226" t="s">
        <v>270</v>
      </c>
      <c r="D178" s="226" t="s">
        <v>94</v>
      </c>
      <c r="E178" s="406"/>
      <c r="F178" s="406"/>
      <c r="G178" s="406">
        <v>142.661</v>
      </c>
      <c r="H178" s="406"/>
      <c r="I178" s="406"/>
      <c r="J178" s="406"/>
      <c r="K178" s="406"/>
      <c r="L178" s="406"/>
      <c r="M178" s="406"/>
      <c r="N178" s="406">
        <v>142.661</v>
      </c>
    </row>
    <row r="179" spans="1:14" x14ac:dyDescent="0.25">
      <c r="A179" s="226" t="s">
        <v>577</v>
      </c>
      <c r="B179" s="226" t="s">
        <v>70</v>
      </c>
      <c r="C179" s="226" t="s">
        <v>412</v>
      </c>
      <c r="D179" s="226" t="s">
        <v>41</v>
      </c>
      <c r="E179" s="406"/>
      <c r="F179" s="406"/>
      <c r="G179" s="406"/>
      <c r="H179" s="406"/>
      <c r="I179" s="406"/>
      <c r="J179" s="406"/>
      <c r="K179" s="406"/>
      <c r="L179" s="406">
        <v>0.75</v>
      </c>
      <c r="M179" s="406"/>
      <c r="N179" s="406">
        <v>0.75</v>
      </c>
    </row>
    <row r="180" spans="1:14" x14ac:dyDescent="0.25">
      <c r="A180" s="226" t="s">
        <v>577</v>
      </c>
      <c r="B180" s="226" t="s">
        <v>70</v>
      </c>
      <c r="C180" s="226" t="s">
        <v>412</v>
      </c>
      <c r="D180" s="226" t="s">
        <v>36</v>
      </c>
      <c r="E180" s="406"/>
      <c r="F180" s="406"/>
      <c r="G180" s="406">
        <v>243.369</v>
      </c>
      <c r="H180" s="406"/>
      <c r="I180" s="406"/>
      <c r="J180" s="406"/>
      <c r="K180" s="406"/>
      <c r="L180" s="406"/>
      <c r="M180" s="406"/>
      <c r="N180" s="406">
        <v>243.369</v>
      </c>
    </row>
    <row r="181" spans="1:14" x14ac:dyDescent="0.25">
      <c r="A181" s="226" t="s">
        <v>577</v>
      </c>
      <c r="B181" s="226" t="s">
        <v>70</v>
      </c>
      <c r="C181" s="226" t="s">
        <v>412</v>
      </c>
      <c r="D181" s="226" t="s">
        <v>94</v>
      </c>
      <c r="E181" s="406"/>
      <c r="F181" s="406"/>
      <c r="G181" s="406">
        <v>306.75</v>
      </c>
      <c r="H181" s="406"/>
      <c r="I181" s="406"/>
      <c r="J181" s="406"/>
      <c r="K181" s="406"/>
      <c r="L181" s="406"/>
      <c r="M181" s="406"/>
      <c r="N181" s="406">
        <v>306.75</v>
      </c>
    </row>
    <row r="182" spans="1:14" x14ac:dyDescent="0.25">
      <c r="A182" s="226" t="s">
        <v>577</v>
      </c>
      <c r="B182" s="226" t="s">
        <v>70</v>
      </c>
      <c r="C182" s="226" t="s">
        <v>412</v>
      </c>
      <c r="D182" s="226" t="s">
        <v>96</v>
      </c>
      <c r="E182" s="406"/>
      <c r="F182" s="406"/>
      <c r="G182" s="406"/>
      <c r="H182" s="406"/>
      <c r="I182" s="406"/>
      <c r="J182" s="406"/>
      <c r="K182" s="406"/>
      <c r="L182" s="406"/>
      <c r="M182" s="406">
        <v>34</v>
      </c>
      <c r="N182" s="406">
        <v>34</v>
      </c>
    </row>
    <row r="183" spans="1:14" x14ac:dyDescent="0.25">
      <c r="A183" s="226" t="s">
        <v>577</v>
      </c>
      <c r="B183" s="226" t="s">
        <v>70</v>
      </c>
      <c r="C183" s="226" t="s">
        <v>533</v>
      </c>
      <c r="D183" s="226" t="s">
        <v>36</v>
      </c>
      <c r="E183" s="406"/>
      <c r="F183" s="406"/>
      <c r="G183" s="406">
        <v>30</v>
      </c>
      <c r="H183" s="406"/>
      <c r="I183" s="406"/>
      <c r="J183" s="406"/>
      <c r="K183" s="406"/>
      <c r="L183" s="406"/>
      <c r="M183" s="406"/>
      <c r="N183" s="406">
        <v>30</v>
      </c>
    </row>
    <row r="184" spans="1:14" x14ac:dyDescent="0.25">
      <c r="A184" s="226" t="s">
        <v>3030</v>
      </c>
      <c r="B184" s="226" t="s">
        <v>106</v>
      </c>
      <c r="C184" s="226" t="s">
        <v>110</v>
      </c>
      <c r="D184" s="226" t="s">
        <v>94</v>
      </c>
      <c r="E184" s="406"/>
      <c r="F184" s="406"/>
      <c r="G184" s="406"/>
      <c r="H184" s="406"/>
      <c r="I184" s="406"/>
      <c r="J184" s="406"/>
      <c r="K184" s="406"/>
      <c r="L184" s="406"/>
      <c r="M184" s="406"/>
      <c r="N184" s="406"/>
    </row>
    <row r="185" spans="1:14" x14ac:dyDescent="0.25">
      <c r="A185" s="226" t="s">
        <v>3030</v>
      </c>
      <c r="B185" s="226" t="s">
        <v>106</v>
      </c>
      <c r="C185" s="226" t="s">
        <v>110</v>
      </c>
      <c r="D185" s="226" t="s">
        <v>96</v>
      </c>
      <c r="E185" s="406"/>
      <c r="F185" s="406"/>
      <c r="G185" s="406"/>
      <c r="H185" s="406"/>
      <c r="I185" s="406"/>
      <c r="J185" s="406"/>
      <c r="K185" s="406"/>
      <c r="L185" s="406"/>
      <c r="M185" s="406"/>
      <c r="N185" s="406"/>
    </row>
    <row r="186" spans="1:14" x14ac:dyDescent="0.25">
      <c r="A186" s="226" t="s">
        <v>3030</v>
      </c>
      <c r="B186" s="226" t="s">
        <v>106</v>
      </c>
      <c r="C186" s="226" t="s">
        <v>1702</v>
      </c>
      <c r="D186" s="226" t="s">
        <v>64</v>
      </c>
      <c r="E186" s="406"/>
      <c r="F186" s="406"/>
      <c r="G186" s="406"/>
      <c r="H186" s="406"/>
      <c r="I186" s="406"/>
      <c r="J186" s="406"/>
      <c r="K186" s="406"/>
      <c r="L186" s="406"/>
      <c r="M186" s="406">
        <v>55</v>
      </c>
      <c r="N186" s="406">
        <v>55</v>
      </c>
    </row>
    <row r="187" spans="1:14" x14ac:dyDescent="0.25">
      <c r="A187" s="226" t="s">
        <v>3030</v>
      </c>
      <c r="B187" s="226" t="s">
        <v>106</v>
      </c>
      <c r="C187" s="226" t="s">
        <v>172</v>
      </c>
      <c r="D187" s="226" t="s">
        <v>178</v>
      </c>
      <c r="E187" s="406"/>
      <c r="F187" s="406"/>
      <c r="G187" s="406"/>
      <c r="H187" s="406"/>
      <c r="I187" s="406">
        <v>2.2000000000000002</v>
      </c>
      <c r="J187" s="406"/>
      <c r="K187" s="406"/>
      <c r="L187" s="406"/>
      <c r="M187" s="406"/>
      <c r="N187" s="406">
        <v>2.2000000000000002</v>
      </c>
    </row>
    <row r="188" spans="1:14" x14ac:dyDescent="0.25">
      <c r="A188" s="226" t="s">
        <v>3030</v>
      </c>
      <c r="B188" s="226" t="s">
        <v>106</v>
      </c>
      <c r="C188" s="226" t="s">
        <v>172</v>
      </c>
      <c r="D188" s="226" t="s">
        <v>94</v>
      </c>
      <c r="E188" s="406"/>
      <c r="F188" s="406"/>
      <c r="G188" s="406">
        <v>88.5</v>
      </c>
      <c r="H188" s="406"/>
      <c r="I188" s="406"/>
      <c r="J188" s="406"/>
      <c r="K188" s="406"/>
      <c r="L188" s="406"/>
      <c r="M188" s="406"/>
      <c r="N188" s="406">
        <v>88.5</v>
      </c>
    </row>
    <row r="189" spans="1:14" x14ac:dyDescent="0.25">
      <c r="A189" s="226" t="s">
        <v>3030</v>
      </c>
      <c r="B189" s="226" t="s">
        <v>106</v>
      </c>
      <c r="C189" s="226" t="s">
        <v>172</v>
      </c>
      <c r="D189" s="226" t="s">
        <v>175</v>
      </c>
      <c r="E189" s="406"/>
      <c r="F189" s="406"/>
      <c r="G189" s="406">
        <v>212.25</v>
      </c>
      <c r="H189" s="406"/>
      <c r="I189" s="406"/>
      <c r="J189" s="406"/>
      <c r="K189" s="406"/>
      <c r="L189" s="406"/>
      <c r="M189" s="406"/>
      <c r="N189" s="406">
        <v>212.25</v>
      </c>
    </row>
    <row r="190" spans="1:14" x14ac:dyDescent="0.25">
      <c r="A190" s="226" t="s">
        <v>3030</v>
      </c>
      <c r="B190" s="226" t="s">
        <v>106</v>
      </c>
      <c r="C190" s="226" t="s">
        <v>172</v>
      </c>
      <c r="D190" s="226" t="s">
        <v>265</v>
      </c>
      <c r="E190" s="406"/>
      <c r="F190" s="406"/>
      <c r="G190" s="406"/>
      <c r="H190" s="406"/>
      <c r="I190" s="406"/>
      <c r="J190" s="406"/>
      <c r="K190" s="406"/>
      <c r="L190" s="406"/>
      <c r="M190" s="406">
        <v>0.75</v>
      </c>
      <c r="N190" s="406">
        <v>0.75</v>
      </c>
    </row>
    <row r="191" spans="1:14" x14ac:dyDescent="0.25">
      <c r="A191" s="226" t="s">
        <v>3030</v>
      </c>
      <c r="B191" s="226" t="s">
        <v>106</v>
      </c>
      <c r="C191" s="226" t="s">
        <v>172</v>
      </c>
      <c r="D191" s="226" t="s">
        <v>187</v>
      </c>
      <c r="E191" s="406"/>
      <c r="F191" s="406"/>
      <c r="G191" s="406"/>
      <c r="H191" s="406"/>
      <c r="I191" s="406"/>
      <c r="J191" s="406"/>
      <c r="K191" s="406"/>
      <c r="L191" s="406"/>
      <c r="M191" s="406">
        <v>-0.2</v>
      </c>
      <c r="N191" s="406">
        <v>-0.2</v>
      </c>
    </row>
    <row r="192" spans="1:14" x14ac:dyDescent="0.25">
      <c r="A192" s="226" t="s">
        <v>3030</v>
      </c>
      <c r="B192" s="226" t="s">
        <v>106</v>
      </c>
      <c r="C192" s="226" t="s">
        <v>291</v>
      </c>
      <c r="D192" s="226" t="s">
        <v>64</v>
      </c>
      <c r="E192" s="406"/>
      <c r="F192" s="406"/>
      <c r="G192" s="406"/>
      <c r="H192" s="406"/>
      <c r="I192" s="406"/>
      <c r="J192" s="406"/>
      <c r="K192" s="406"/>
      <c r="L192" s="406"/>
      <c r="M192" s="406">
        <v>3</v>
      </c>
      <c r="N192" s="406">
        <v>3</v>
      </c>
    </row>
    <row r="193" spans="1:14" x14ac:dyDescent="0.25">
      <c r="A193" s="226" t="s">
        <v>3030</v>
      </c>
      <c r="B193" s="226" t="s">
        <v>106</v>
      </c>
      <c r="C193" s="226" t="s">
        <v>406</v>
      </c>
      <c r="D193" s="226" t="s">
        <v>94</v>
      </c>
      <c r="E193" s="406"/>
      <c r="F193" s="406"/>
      <c r="G193" s="406">
        <v>60</v>
      </c>
      <c r="H193" s="406"/>
      <c r="I193" s="406"/>
      <c r="J193" s="406"/>
      <c r="K193" s="406"/>
      <c r="L193" s="406"/>
      <c r="M193" s="406"/>
      <c r="N193" s="406">
        <v>60</v>
      </c>
    </row>
    <row r="194" spans="1:14" x14ac:dyDescent="0.25">
      <c r="A194" s="226" t="s">
        <v>3030</v>
      </c>
      <c r="B194" s="226" t="s">
        <v>106</v>
      </c>
      <c r="C194" s="226" t="s">
        <v>464</v>
      </c>
      <c r="D194" s="226" t="s">
        <v>94</v>
      </c>
      <c r="E194" s="406"/>
      <c r="F194" s="406"/>
      <c r="G194" s="406">
        <v>94.5</v>
      </c>
      <c r="H194" s="406"/>
      <c r="I194" s="406"/>
      <c r="J194" s="406"/>
      <c r="K194" s="406"/>
      <c r="L194" s="406"/>
      <c r="M194" s="406"/>
      <c r="N194" s="406">
        <v>94.5</v>
      </c>
    </row>
    <row r="195" spans="1:14" x14ac:dyDescent="0.25">
      <c r="A195" s="226" t="s">
        <v>3030</v>
      </c>
      <c r="B195" s="226" t="s">
        <v>106</v>
      </c>
      <c r="C195" s="226" t="s">
        <v>464</v>
      </c>
      <c r="D195" s="226" t="s">
        <v>64</v>
      </c>
      <c r="E195" s="406"/>
      <c r="F195" s="406"/>
      <c r="G195" s="406"/>
      <c r="H195" s="406"/>
      <c r="I195" s="406"/>
      <c r="J195" s="406"/>
      <c r="K195" s="406"/>
      <c r="L195" s="406"/>
      <c r="M195" s="406">
        <v>30</v>
      </c>
      <c r="N195" s="406">
        <v>30</v>
      </c>
    </row>
    <row r="196" spans="1:14" x14ac:dyDescent="0.25">
      <c r="A196" s="226" t="s">
        <v>3030</v>
      </c>
      <c r="B196" s="226" t="s">
        <v>50</v>
      </c>
      <c r="C196" s="226" t="s">
        <v>90</v>
      </c>
      <c r="D196" s="226" t="s">
        <v>94</v>
      </c>
      <c r="E196" s="406"/>
      <c r="F196" s="406"/>
      <c r="G196" s="406">
        <v>45</v>
      </c>
      <c r="H196" s="406"/>
      <c r="I196" s="406"/>
      <c r="J196" s="406"/>
      <c r="K196" s="406"/>
      <c r="L196" s="406"/>
      <c r="M196" s="406"/>
      <c r="N196" s="406">
        <v>45</v>
      </c>
    </row>
    <row r="197" spans="1:14" x14ac:dyDescent="0.25">
      <c r="A197" s="226" t="s">
        <v>3030</v>
      </c>
      <c r="B197" s="226" t="s">
        <v>50</v>
      </c>
      <c r="C197" s="226" t="s">
        <v>90</v>
      </c>
      <c r="D197" s="226" t="s">
        <v>96</v>
      </c>
      <c r="E197" s="406"/>
      <c r="F197" s="406"/>
      <c r="G197" s="406"/>
      <c r="H197" s="406"/>
      <c r="I197" s="406"/>
      <c r="J197" s="406"/>
      <c r="K197" s="406"/>
      <c r="L197" s="406"/>
      <c r="M197" s="406">
        <v>15</v>
      </c>
      <c r="N197" s="406">
        <v>15</v>
      </c>
    </row>
    <row r="198" spans="1:14" x14ac:dyDescent="0.25">
      <c r="A198" s="226" t="s">
        <v>3030</v>
      </c>
      <c r="B198" s="226" t="s">
        <v>50</v>
      </c>
      <c r="C198" s="226" t="s">
        <v>215</v>
      </c>
      <c r="D198" s="226" t="s">
        <v>147</v>
      </c>
      <c r="E198" s="406"/>
      <c r="F198" s="406"/>
      <c r="G198" s="406"/>
      <c r="H198" s="406"/>
      <c r="I198" s="406"/>
      <c r="J198" s="406"/>
      <c r="K198" s="406"/>
      <c r="L198" s="406">
        <v>2.5000000000000001E-2</v>
      </c>
      <c r="M198" s="406"/>
      <c r="N198" s="406">
        <v>2.5000000000000001E-2</v>
      </c>
    </row>
    <row r="199" spans="1:14" x14ac:dyDescent="0.25">
      <c r="A199" s="226" t="s">
        <v>3030</v>
      </c>
      <c r="B199" s="226" t="s">
        <v>50</v>
      </c>
      <c r="C199" s="226" t="s">
        <v>215</v>
      </c>
      <c r="D199" s="226" t="s">
        <v>96</v>
      </c>
      <c r="E199" s="406"/>
      <c r="F199" s="406"/>
      <c r="G199" s="406"/>
      <c r="H199" s="406"/>
      <c r="I199" s="406"/>
      <c r="J199" s="406"/>
      <c r="K199" s="406"/>
      <c r="L199" s="406"/>
      <c r="M199" s="406">
        <v>10</v>
      </c>
      <c r="N199" s="406">
        <v>10</v>
      </c>
    </row>
    <row r="200" spans="1:14" x14ac:dyDescent="0.25">
      <c r="A200" s="226" t="s">
        <v>3030</v>
      </c>
      <c r="B200" s="226" t="s">
        <v>50</v>
      </c>
      <c r="C200" s="226" t="s">
        <v>228</v>
      </c>
      <c r="D200" s="226" t="s">
        <v>79</v>
      </c>
      <c r="E200" s="406">
        <v>30</v>
      </c>
      <c r="F200" s="406"/>
      <c r="G200" s="406"/>
      <c r="H200" s="406"/>
      <c r="I200" s="406"/>
      <c r="J200" s="406"/>
      <c r="K200" s="406"/>
      <c r="L200" s="406"/>
      <c r="M200" s="406"/>
      <c r="N200" s="406">
        <v>30</v>
      </c>
    </row>
    <row r="201" spans="1:14" x14ac:dyDescent="0.25">
      <c r="A201" s="226" t="s">
        <v>3030</v>
      </c>
      <c r="B201" s="226" t="s">
        <v>50</v>
      </c>
      <c r="C201" s="226" t="s">
        <v>228</v>
      </c>
      <c r="D201" s="226" t="s">
        <v>36</v>
      </c>
      <c r="E201" s="406"/>
      <c r="F201" s="406"/>
      <c r="G201" s="406"/>
      <c r="H201" s="406"/>
      <c r="I201" s="406"/>
      <c r="J201" s="406"/>
      <c r="K201" s="406"/>
      <c r="L201" s="406"/>
      <c r="M201" s="406"/>
      <c r="N201" s="406"/>
    </row>
    <row r="202" spans="1:14" x14ac:dyDescent="0.25">
      <c r="A202" s="226" t="s">
        <v>3030</v>
      </c>
      <c r="B202" s="226" t="s">
        <v>50</v>
      </c>
      <c r="C202" s="226" t="s">
        <v>234</v>
      </c>
      <c r="D202" s="226" t="s">
        <v>94</v>
      </c>
      <c r="E202" s="406"/>
      <c r="F202" s="406"/>
      <c r="G202" s="406">
        <v>60</v>
      </c>
      <c r="H202" s="406"/>
      <c r="I202" s="406"/>
      <c r="J202" s="406"/>
      <c r="K202" s="406"/>
      <c r="L202" s="406"/>
      <c r="M202" s="406"/>
      <c r="N202" s="406">
        <v>60</v>
      </c>
    </row>
    <row r="203" spans="1:14" x14ac:dyDescent="0.25">
      <c r="A203" s="226" t="s">
        <v>3030</v>
      </c>
      <c r="B203" s="226" t="s">
        <v>50</v>
      </c>
      <c r="C203" s="226" t="s">
        <v>246</v>
      </c>
      <c r="D203" s="226" t="s">
        <v>94</v>
      </c>
      <c r="E203" s="406"/>
      <c r="F203" s="406"/>
      <c r="G203" s="406">
        <v>114</v>
      </c>
      <c r="H203" s="406"/>
      <c r="I203" s="406"/>
      <c r="J203" s="406"/>
      <c r="K203" s="406"/>
      <c r="L203" s="406"/>
      <c r="M203" s="406"/>
      <c r="N203" s="406">
        <v>114</v>
      </c>
    </row>
    <row r="204" spans="1:14" x14ac:dyDescent="0.25">
      <c r="A204" s="226" t="s">
        <v>3030</v>
      </c>
      <c r="B204" s="226" t="s">
        <v>50</v>
      </c>
      <c r="C204" s="226" t="s">
        <v>246</v>
      </c>
      <c r="D204" s="226" t="s">
        <v>124</v>
      </c>
      <c r="E204" s="406"/>
      <c r="F204" s="406"/>
      <c r="G204" s="406"/>
      <c r="H204" s="406"/>
      <c r="I204" s="406"/>
      <c r="J204" s="406"/>
      <c r="K204" s="406"/>
      <c r="L204" s="406"/>
      <c r="M204" s="406"/>
      <c r="N204" s="406"/>
    </row>
    <row r="205" spans="1:14" x14ac:dyDescent="0.25">
      <c r="A205" s="226" t="s">
        <v>3030</v>
      </c>
      <c r="B205" s="226" t="s">
        <v>50</v>
      </c>
      <c r="C205" s="226" t="s">
        <v>246</v>
      </c>
      <c r="D205" s="226" t="s">
        <v>252</v>
      </c>
      <c r="E205" s="406"/>
      <c r="F205" s="406"/>
      <c r="G205" s="406"/>
      <c r="H205" s="406"/>
      <c r="I205" s="406"/>
      <c r="J205" s="406"/>
      <c r="K205" s="406"/>
      <c r="L205" s="406"/>
      <c r="M205" s="406">
        <v>30</v>
      </c>
      <c r="N205" s="406">
        <v>30</v>
      </c>
    </row>
    <row r="206" spans="1:14" x14ac:dyDescent="0.25">
      <c r="A206" s="226" t="s">
        <v>3030</v>
      </c>
      <c r="B206" s="226" t="s">
        <v>50</v>
      </c>
      <c r="C206" s="226" t="s">
        <v>246</v>
      </c>
      <c r="D206" s="226" t="s">
        <v>96</v>
      </c>
      <c r="E206" s="406"/>
      <c r="F206" s="406"/>
      <c r="G206" s="406"/>
      <c r="H206" s="406"/>
      <c r="I206" s="406"/>
      <c r="J206" s="406"/>
      <c r="K206" s="406"/>
      <c r="L206" s="406"/>
      <c r="M206" s="406">
        <v>30</v>
      </c>
      <c r="N206" s="406">
        <v>30</v>
      </c>
    </row>
    <row r="207" spans="1:14" x14ac:dyDescent="0.25">
      <c r="A207" s="226" t="s">
        <v>3030</v>
      </c>
      <c r="B207" s="226" t="s">
        <v>50</v>
      </c>
      <c r="C207" s="226" t="s">
        <v>246</v>
      </c>
      <c r="D207" s="226" t="s">
        <v>3221</v>
      </c>
      <c r="E207" s="406"/>
      <c r="F207" s="406"/>
      <c r="G207" s="406"/>
      <c r="H207" s="406"/>
      <c r="I207" s="406"/>
      <c r="J207" s="406"/>
      <c r="K207" s="406"/>
      <c r="L207" s="406"/>
      <c r="M207" s="406">
        <v>0.9</v>
      </c>
      <c r="N207" s="406">
        <v>0.9</v>
      </c>
    </row>
    <row r="208" spans="1:14" x14ac:dyDescent="0.25">
      <c r="A208" s="226" t="s">
        <v>3030</v>
      </c>
      <c r="B208" s="226" t="s">
        <v>50</v>
      </c>
      <c r="C208" s="226" t="s">
        <v>246</v>
      </c>
      <c r="D208" s="226" t="s">
        <v>3308</v>
      </c>
      <c r="E208" s="406"/>
      <c r="F208" s="406"/>
      <c r="G208" s="406"/>
      <c r="H208" s="406"/>
      <c r="I208" s="406"/>
      <c r="J208" s="406"/>
      <c r="K208" s="406"/>
      <c r="L208" s="406"/>
      <c r="M208" s="406">
        <v>6</v>
      </c>
      <c r="N208" s="406">
        <v>6</v>
      </c>
    </row>
    <row r="209" spans="1:14" x14ac:dyDescent="0.25">
      <c r="A209" s="226" t="s">
        <v>3030</v>
      </c>
      <c r="B209" s="226" t="s">
        <v>50</v>
      </c>
      <c r="C209" s="226" t="s">
        <v>246</v>
      </c>
      <c r="D209" s="226" t="s">
        <v>3890</v>
      </c>
      <c r="E209" s="406"/>
      <c r="F209" s="406"/>
      <c r="G209" s="406"/>
      <c r="H209" s="406"/>
      <c r="I209" s="406"/>
      <c r="J209" s="406"/>
      <c r="K209" s="406"/>
      <c r="L209" s="406"/>
      <c r="M209" s="406"/>
      <c r="N209" s="406"/>
    </row>
    <row r="210" spans="1:14" x14ac:dyDescent="0.25">
      <c r="A210" s="226" t="s">
        <v>3030</v>
      </c>
      <c r="B210" s="226" t="s">
        <v>50</v>
      </c>
      <c r="C210" s="226" t="s">
        <v>275</v>
      </c>
      <c r="D210" s="226" t="s">
        <v>285</v>
      </c>
      <c r="E210" s="406">
        <v>60.75</v>
      </c>
      <c r="F210" s="406"/>
      <c r="G210" s="406"/>
      <c r="H210" s="406"/>
      <c r="I210" s="406"/>
      <c r="J210" s="406"/>
      <c r="K210" s="406"/>
      <c r="L210" s="406"/>
      <c r="M210" s="406"/>
      <c r="N210" s="406">
        <v>60.75</v>
      </c>
    </row>
    <row r="211" spans="1:14" x14ac:dyDescent="0.25">
      <c r="A211" s="226" t="s">
        <v>3030</v>
      </c>
      <c r="B211" s="226" t="s">
        <v>50</v>
      </c>
      <c r="C211" s="226" t="s">
        <v>275</v>
      </c>
      <c r="D211" s="226" t="s">
        <v>41</v>
      </c>
      <c r="E211" s="406"/>
      <c r="F211" s="406"/>
      <c r="G211" s="406"/>
      <c r="H211" s="406"/>
      <c r="I211" s="406"/>
      <c r="J211" s="406"/>
      <c r="K211" s="406"/>
      <c r="L211" s="406">
        <v>29.25</v>
      </c>
      <c r="M211" s="406"/>
      <c r="N211" s="406">
        <v>29.25</v>
      </c>
    </row>
    <row r="212" spans="1:14" x14ac:dyDescent="0.25">
      <c r="A212" s="226" t="s">
        <v>3030</v>
      </c>
      <c r="B212" s="226" t="s">
        <v>50</v>
      </c>
      <c r="C212" s="226" t="s">
        <v>275</v>
      </c>
      <c r="D212" s="226" t="s">
        <v>489</v>
      </c>
      <c r="E212" s="406"/>
      <c r="F212" s="406"/>
      <c r="G212" s="406"/>
      <c r="H212" s="406"/>
      <c r="I212" s="406"/>
      <c r="J212" s="406"/>
      <c r="K212" s="406"/>
      <c r="L212" s="406">
        <v>2.2599999999999998</v>
      </c>
      <c r="M212" s="406"/>
      <c r="N212" s="406">
        <v>2.2599999999999998</v>
      </c>
    </row>
    <row r="213" spans="1:14" x14ac:dyDescent="0.25">
      <c r="A213" s="226" t="s">
        <v>3030</v>
      </c>
      <c r="B213" s="226" t="s">
        <v>50</v>
      </c>
      <c r="C213" s="226" t="s">
        <v>275</v>
      </c>
      <c r="D213" s="226" t="s">
        <v>149</v>
      </c>
      <c r="E213" s="406"/>
      <c r="F213" s="406"/>
      <c r="G213" s="406"/>
      <c r="H213" s="406"/>
      <c r="I213" s="406"/>
      <c r="J213" s="406"/>
      <c r="K213" s="406"/>
      <c r="L213" s="406">
        <v>2</v>
      </c>
      <c r="M213" s="406"/>
      <c r="N213" s="406">
        <v>2</v>
      </c>
    </row>
    <row r="214" spans="1:14" x14ac:dyDescent="0.25">
      <c r="A214" s="226" t="s">
        <v>3030</v>
      </c>
      <c r="B214" s="226" t="s">
        <v>50</v>
      </c>
      <c r="C214" s="226" t="s">
        <v>275</v>
      </c>
      <c r="D214" s="226" t="s">
        <v>64</v>
      </c>
      <c r="E214" s="406"/>
      <c r="F214" s="406"/>
      <c r="G214" s="406"/>
      <c r="H214" s="406"/>
      <c r="I214" s="406"/>
      <c r="J214" s="406"/>
      <c r="K214" s="406"/>
      <c r="L214" s="406"/>
      <c r="M214" s="406">
        <v>140</v>
      </c>
      <c r="N214" s="406">
        <v>140</v>
      </c>
    </row>
    <row r="215" spans="1:14" x14ac:dyDescent="0.25">
      <c r="A215" s="226" t="s">
        <v>3030</v>
      </c>
      <c r="B215" s="226" t="s">
        <v>50</v>
      </c>
      <c r="C215" s="226" t="s">
        <v>275</v>
      </c>
      <c r="D215" s="226" t="s">
        <v>286</v>
      </c>
      <c r="E215" s="406"/>
      <c r="F215" s="406"/>
      <c r="G215" s="406"/>
      <c r="H215" s="406"/>
      <c r="I215" s="406"/>
      <c r="J215" s="406"/>
      <c r="K215" s="406"/>
      <c r="L215" s="406"/>
      <c r="M215" s="406">
        <v>16</v>
      </c>
      <c r="N215" s="406">
        <v>16</v>
      </c>
    </row>
    <row r="216" spans="1:14" x14ac:dyDescent="0.25">
      <c r="A216" s="226" t="s">
        <v>3030</v>
      </c>
      <c r="B216" s="226" t="s">
        <v>50</v>
      </c>
      <c r="C216" s="226" t="s">
        <v>275</v>
      </c>
      <c r="D216" s="226" t="s">
        <v>96</v>
      </c>
      <c r="E216" s="406"/>
      <c r="F216" s="406"/>
      <c r="G216" s="406"/>
      <c r="H216" s="406"/>
      <c r="I216" s="406"/>
      <c r="J216" s="406"/>
      <c r="K216" s="406"/>
      <c r="L216" s="406"/>
      <c r="M216" s="406">
        <v>22.5</v>
      </c>
      <c r="N216" s="406">
        <v>22.5</v>
      </c>
    </row>
    <row r="217" spans="1:14" x14ac:dyDescent="0.25">
      <c r="A217" s="226" t="s">
        <v>3030</v>
      </c>
      <c r="B217" s="226" t="s">
        <v>50</v>
      </c>
      <c r="C217" s="226" t="s">
        <v>275</v>
      </c>
      <c r="D217" s="226" t="s">
        <v>187</v>
      </c>
      <c r="E217" s="406"/>
      <c r="F217" s="406"/>
      <c r="G217" s="406"/>
      <c r="H217" s="406"/>
      <c r="I217" s="406"/>
      <c r="J217" s="406"/>
      <c r="K217" s="406"/>
      <c r="L217" s="406"/>
      <c r="M217" s="406">
        <v>0.6</v>
      </c>
      <c r="N217" s="406">
        <v>0.6</v>
      </c>
    </row>
    <row r="218" spans="1:14" x14ac:dyDescent="0.25">
      <c r="A218" s="226" t="s">
        <v>3030</v>
      </c>
      <c r="B218" s="226" t="s">
        <v>50</v>
      </c>
      <c r="C218" s="226" t="s">
        <v>327</v>
      </c>
      <c r="D218" s="226" t="s">
        <v>41</v>
      </c>
      <c r="E218" s="406"/>
      <c r="F218" s="406"/>
      <c r="G218" s="406"/>
      <c r="H218" s="406"/>
      <c r="I218" s="406"/>
      <c r="J218" s="406"/>
      <c r="K218" s="406"/>
      <c r="L218" s="406">
        <v>21</v>
      </c>
      <c r="M218" s="406"/>
      <c r="N218" s="406">
        <v>21</v>
      </c>
    </row>
    <row r="219" spans="1:14" x14ac:dyDescent="0.25">
      <c r="A219" s="226" t="s">
        <v>3030</v>
      </c>
      <c r="B219" s="226" t="s">
        <v>50</v>
      </c>
      <c r="C219" s="226" t="s">
        <v>327</v>
      </c>
      <c r="D219" s="226" t="s">
        <v>94</v>
      </c>
      <c r="E219" s="406"/>
      <c r="F219" s="406"/>
      <c r="G219" s="406">
        <v>69</v>
      </c>
      <c r="H219" s="406"/>
      <c r="I219" s="406"/>
      <c r="J219" s="406"/>
      <c r="K219" s="406"/>
      <c r="L219" s="406"/>
      <c r="M219" s="406"/>
      <c r="N219" s="406">
        <v>69</v>
      </c>
    </row>
    <row r="220" spans="1:14" x14ac:dyDescent="0.25">
      <c r="A220" s="226" t="s">
        <v>3030</v>
      </c>
      <c r="B220" s="226" t="s">
        <v>50</v>
      </c>
      <c r="C220" s="226" t="s">
        <v>327</v>
      </c>
      <c r="D220" s="226" t="s">
        <v>213</v>
      </c>
      <c r="E220" s="406"/>
      <c r="F220" s="406"/>
      <c r="G220" s="406"/>
      <c r="H220" s="406"/>
      <c r="I220" s="406"/>
      <c r="J220" s="406"/>
      <c r="K220" s="406"/>
      <c r="L220" s="406"/>
      <c r="M220" s="406">
        <v>3</v>
      </c>
      <c r="N220" s="406">
        <v>3</v>
      </c>
    </row>
    <row r="221" spans="1:14" x14ac:dyDescent="0.25">
      <c r="A221" s="226" t="s">
        <v>3030</v>
      </c>
      <c r="B221" s="226" t="s">
        <v>50</v>
      </c>
      <c r="C221" s="226" t="s">
        <v>327</v>
      </c>
      <c r="D221" s="226" t="s">
        <v>64</v>
      </c>
      <c r="E221" s="406"/>
      <c r="F221" s="406"/>
      <c r="G221" s="406"/>
      <c r="H221" s="406"/>
      <c r="I221" s="406"/>
      <c r="J221" s="406"/>
      <c r="K221" s="406"/>
      <c r="L221" s="406"/>
      <c r="M221" s="406">
        <v>5.07</v>
      </c>
      <c r="N221" s="406">
        <v>5.07</v>
      </c>
    </row>
    <row r="222" spans="1:14" x14ac:dyDescent="0.25">
      <c r="A222" s="226" t="s">
        <v>3030</v>
      </c>
      <c r="B222" s="226" t="s">
        <v>50</v>
      </c>
      <c r="C222" s="226" t="s">
        <v>327</v>
      </c>
      <c r="D222" s="226" t="s">
        <v>286</v>
      </c>
      <c r="E222" s="406"/>
      <c r="F222" s="406"/>
      <c r="G222" s="406"/>
      <c r="H222" s="406"/>
      <c r="I222" s="406"/>
      <c r="J222" s="406"/>
      <c r="K222" s="406"/>
      <c r="L222" s="406"/>
      <c r="M222" s="406">
        <v>1</v>
      </c>
      <c r="N222" s="406">
        <v>1</v>
      </c>
    </row>
    <row r="223" spans="1:14" x14ac:dyDescent="0.25">
      <c r="A223" s="226" t="s">
        <v>3030</v>
      </c>
      <c r="B223" s="226" t="s">
        <v>50</v>
      </c>
      <c r="C223" s="226" t="s">
        <v>327</v>
      </c>
      <c r="D223" s="226" t="s">
        <v>330</v>
      </c>
      <c r="E223" s="406"/>
      <c r="F223" s="406"/>
      <c r="G223" s="406"/>
      <c r="H223" s="406"/>
      <c r="I223" s="406"/>
      <c r="J223" s="406"/>
      <c r="K223" s="406"/>
      <c r="L223" s="406"/>
      <c r="M223" s="406">
        <v>3</v>
      </c>
      <c r="N223" s="406">
        <v>3</v>
      </c>
    </row>
    <row r="224" spans="1:14" x14ac:dyDescent="0.25">
      <c r="A224" s="226" t="s">
        <v>3030</v>
      </c>
      <c r="B224" s="226" t="s">
        <v>50</v>
      </c>
      <c r="C224" s="226" t="s">
        <v>327</v>
      </c>
      <c r="D224" s="226" t="s">
        <v>332</v>
      </c>
      <c r="E224" s="406"/>
      <c r="F224" s="406"/>
      <c r="G224" s="406"/>
      <c r="H224" s="406"/>
      <c r="I224" s="406"/>
      <c r="J224" s="406"/>
      <c r="K224" s="406"/>
      <c r="L224" s="406"/>
      <c r="M224" s="406">
        <v>1</v>
      </c>
      <c r="N224" s="406">
        <v>1</v>
      </c>
    </row>
    <row r="225" spans="1:14" x14ac:dyDescent="0.25">
      <c r="A225" s="226" t="s">
        <v>3030</v>
      </c>
      <c r="B225" s="226" t="s">
        <v>50</v>
      </c>
      <c r="C225" s="226" t="s">
        <v>327</v>
      </c>
      <c r="D225" s="226" t="s">
        <v>347</v>
      </c>
      <c r="E225" s="406"/>
      <c r="F225" s="406"/>
      <c r="G225" s="406"/>
      <c r="H225" s="406"/>
      <c r="I225" s="406"/>
      <c r="J225" s="406"/>
      <c r="K225" s="406"/>
      <c r="L225" s="406"/>
      <c r="M225" s="406">
        <v>2.5000000000000001E-2</v>
      </c>
      <c r="N225" s="406">
        <v>2.5000000000000001E-2</v>
      </c>
    </row>
    <row r="226" spans="1:14" x14ac:dyDescent="0.25">
      <c r="A226" s="226" t="s">
        <v>3030</v>
      </c>
      <c r="B226" s="226" t="s">
        <v>50</v>
      </c>
      <c r="C226" s="226" t="s">
        <v>46</v>
      </c>
      <c r="D226" s="226" t="s">
        <v>94</v>
      </c>
      <c r="E226" s="406"/>
      <c r="F226" s="406"/>
      <c r="G226" s="406">
        <v>120</v>
      </c>
      <c r="H226" s="406"/>
      <c r="I226" s="406"/>
      <c r="J226" s="406"/>
      <c r="K226" s="406"/>
      <c r="L226" s="406"/>
      <c r="M226" s="406"/>
      <c r="N226" s="406">
        <v>120</v>
      </c>
    </row>
    <row r="227" spans="1:14" x14ac:dyDescent="0.25">
      <c r="A227" s="226" t="s">
        <v>3030</v>
      </c>
      <c r="B227" s="226" t="s">
        <v>50</v>
      </c>
      <c r="C227" s="226" t="s">
        <v>46</v>
      </c>
      <c r="D227" s="226" t="s">
        <v>48</v>
      </c>
      <c r="E227" s="406"/>
      <c r="F227" s="406"/>
      <c r="G227" s="406">
        <v>60</v>
      </c>
      <c r="H227" s="406"/>
      <c r="I227" s="406"/>
      <c r="J227" s="406"/>
      <c r="K227" s="406"/>
      <c r="L227" s="406"/>
      <c r="M227" s="406"/>
      <c r="N227" s="406">
        <v>60</v>
      </c>
    </row>
    <row r="228" spans="1:14" x14ac:dyDescent="0.25">
      <c r="A228" s="226" t="s">
        <v>3030</v>
      </c>
      <c r="B228" s="226" t="s">
        <v>38</v>
      </c>
      <c r="C228" s="226" t="s">
        <v>42</v>
      </c>
      <c r="D228" s="226" t="s">
        <v>36</v>
      </c>
      <c r="E228" s="406"/>
      <c r="F228" s="406"/>
      <c r="G228" s="406">
        <v>60</v>
      </c>
      <c r="H228" s="406"/>
      <c r="I228" s="406"/>
      <c r="J228" s="406"/>
      <c r="K228" s="406"/>
      <c r="L228" s="406"/>
      <c r="M228" s="406"/>
      <c r="N228" s="406">
        <v>60</v>
      </c>
    </row>
    <row r="229" spans="1:14" x14ac:dyDescent="0.25">
      <c r="A229" s="226" t="s">
        <v>3030</v>
      </c>
      <c r="B229" s="226" t="s">
        <v>38</v>
      </c>
      <c r="C229" s="226" t="s">
        <v>120</v>
      </c>
      <c r="D229" s="226" t="s">
        <v>79</v>
      </c>
      <c r="E229" s="406">
        <v>60</v>
      </c>
      <c r="F229" s="406"/>
      <c r="G229" s="406"/>
      <c r="H229" s="406"/>
      <c r="I229" s="406"/>
      <c r="J229" s="406"/>
      <c r="K229" s="406"/>
      <c r="L229" s="406"/>
      <c r="M229" s="406"/>
      <c r="N229" s="406">
        <v>60</v>
      </c>
    </row>
    <row r="230" spans="1:14" x14ac:dyDescent="0.25">
      <c r="A230" s="226" t="s">
        <v>3030</v>
      </c>
      <c r="B230" s="226" t="s">
        <v>38</v>
      </c>
      <c r="C230" s="226" t="s">
        <v>120</v>
      </c>
      <c r="D230" s="226" t="s">
        <v>36</v>
      </c>
      <c r="E230" s="406"/>
      <c r="F230" s="406"/>
      <c r="G230" s="406">
        <v>60</v>
      </c>
      <c r="H230" s="406"/>
      <c r="I230" s="406"/>
      <c r="J230" s="406"/>
      <c r="K230" s="406"/>
      <c r="L230" s="406"/>
      <c r="M230" s="406"/>
      <c r="N230" s="406">
        <v>60</v>
      </c>
    </row>
    <row r="231" spans="1:14" x14ac:dyDescent="0.25">
      <c r="A231" s="226" t="s">
        <v>3030</v>
      </c>
      <c r="B231" s="226" t="s">
        <v>38</v>
      </c>
      <c r="C231" s="226" t="s">
        <v>316</v>
      </c>
      <c r="D231" s="226" t="s">
        <v>79</v>
      </c>
      <c r="E231" s="406">
        <v>3</v>
      </c>
      <c r="F231" s="406"/>
      <c r="G231" s="406"/>
      <c r="H231" s="406"/>
      <c r="I231" s="406"/>
      <c r="J231" s="406"/>
      <c r="K231" s="406"/>
      <c r="L231" s="406"/>
      <c r="M231" s="406"/>
      <c r="N231" s="406">
        <v>3</v>
      </c>
    </row>
    <row r="232" spans="1:14" x14ac:dyDescent="0.25">
      <c r="A232" s="226" t="s">
        <v>3030</v>
      </c>
      <c r="B232" s="226" t="s">
        <v>38</v>
      </c>
      <c r="C232" s="226" t="s">
        <v>316</v>
      </c>
      <c r="D232" s="226" t="s">
        <v>36</v>
      </c>
      <c r="E232" s="406"/>
      <c r="F232" s="406"/>
      <c r="G232" s="406">
        <v>48</v>
      </c>
      <c r="H232" s="406"/>
      <c r="I232" s="406"/>
      <c r="J232" s="406"/>
      <c r="K232" s="406"/>
      <c r="L232" s="406"/>
      <c r="M232" s="406"/>
      <c r="N232" s="406">
        <v>48</v>
      </c>
    </row>
    <row r="233" spans="1:14" x14ac:dyDescent="0.25">
      <c r="A233" s="226" t="s">
        <v>3030</v>
      </c>
      <c r="B233" s="226" t="s">
        <v>38</v>
      </c>
      <c r="C233" s="226" t="s">
        <v>316</v>
      </c>
      <c r="D233" s="226" t="s">
        <v>94</v>
      </c>
      <c r="E233" s="406"/>
      <c r="F233" s="406"/>
      <c r="G233" s="406">
        <v>30</v>
      </c>
      <c r="H233" s="406"/>
      <c r="I233" s="406"/>
      <c r="J233" s="406"/>
      <c r="K233" s="406"/>
      <c r="L233" s="406"/>
      <c r="M233" s="406"/>
      <c r="N233" s="406">
        <v>30</v>
      </c>
    </row>
    <row r="234" spans="1:14" x14ac:dyDescent="0.25">
      <c r="A234" s="226" t="s">
        <v>3030</v>
      </c>
      <c r="B234" s="226" t="s">
        <v>38</v>
      </c>
      <c r="C234" s="226" t="s">
        <v>316</v>
      </c>
      <c r="D234" s="226" t="s">
        <v>175</v>
      </c>
      <c r="E234" s="406"/>
      <c r="F234" s="406"/>
      <c r="G234" s="406">
        <v>3</v>
      </c>
      <c r="H234" s="406"/>
      <c r="I234" s="406"/>
      <c r="J234" s="406"/>
      <c r="K234" s="406"/>
      <c r="L234" s="406"/>
      <c r="M234" s="406"/>
      <c r="N234" s="406">
        <v>3</v>
      </c>
    </row>
    <row r="235" spans="1:14" x14ac:dyDescent="0.25">
      <c r="A235" s="226" t="s">
        <v>3030</v>
      </c>
      <c r="B235" s="226" t="s">
        <v>38</v>
      </c>
      <c r="C235" s="226" t="s">
        <v>316</v>
      </c>
      <c r="D235" s="226" t="s">
        <v>64</v>
      </c>
      <c r="E235" s="406"/>
      <c r="F235" s="406"/>
      <c r="G235" s="406"/>
      <c r="H235" s="406"/>
      <c r="I235" s="406"/>
      <c r="J235" s="406"/>
      <c r="K235" s="406"/>
      <c r="L235" s="406"/>
      <c r="M235" s="406">
        <v>25.5</v>
      </c>
      <c r="N235" s="406">
        <v>25.5</v>
      </c>
    </row>
    <row r="236" spans="1:14" x14ac:dyDescent="0.25">
      <c r="A236" s="226" t="s">
        <v>3030</v>
      </c>
      <c r="B236" s="226" t="s">
        <v>38</v>
      </c>
      <c r="C236" s="226" t="s">
        <v>316</v>
      </c>
      <c r="D236" s="226" t="s">
        <v>252</v>
      </c>
      <c r="E236" s="406"/>
      <c r="F236" s="406"/>
      <c r="G236" s="406"/>
      <c r="H236" s="406"/>
      <c r="I236" s="406"/>
      <c r="J236" s="406"/>
      <c r="K236" s="406"/>
      <c r="L236" s="406"/>
      <c r="M236" s="406">
        <v>35</v>
      </c>
      <c r="N236" s="406">
        <v>35</v>
      </c>
    </row>
    <row r="237" spans="1:14" x14ac:dyDescent="0.25">
      <c r="A237" s="226" t="s">
        <v>3030</v>
      </c>
      <c r="B237" s="226" t="s">
        <v>38</v>
      </c>
      <c r="C237" s="226" t="s">
        <v>316</v>
      </c>
      <c r="D237" s="226" t="s">
        <v>286</v>
      </c>
      <c r="E237" s="406"/>
      <c r="F237" s="406"/>
      <c r="G237" s="406"/>
      <c r="H237" s="406"/>
      <c r="I237" s="406"/>
      <c r="J237" s="406"/>
      <c r="K237" s="406"/>
      <c r="L237" s="406"/>
      <c r="M237" s="406">
        <v>4</v>
      </c>
      <c r="N237" s="406">
        <v>4</v>
      </c>
    </row>
    <row r="238" spans="1:14" x14ac:dyDescent="0.25">
      <c r="A238" s="226" t="s">
        <v>3030</v>
      </c>
      <c r="B238" s="226" t="s">
        <v>38</v>
      </c>
      <c r="C238" s="226" t="s">
        <v>316</v>
      </c>
      <c r="D238" s="226" t="s">
        <v>96</v>
      </c>
      <c r="E238" s="406"/>
      <c r="F238" s="406"/>
      <c r="G238" s="406"/>
      <c r="H238" s="406"/>
      <c r="I238" s="406"/>
      <c r="J238" s="406"/>
      <c r="K238" s="406"/>
      <c r="L238" s="406"/>
      <c r="M238" s="406">
        <v>3.75</v>
      </c>
      <c r="N238" s="406">
        <v>3.75</v>
      </c>
    </row>
    <row r="239" spans="1:14" x14ac:dyDescent="0.25">
      <c r="A239" s="226" t="s">
        <v>3030</v>
      </c>
      <c r="B239" s="226" t="s">
        <v>38</v>
      </c>
      <c r="C239" s="226" t="s">
        <v>32</v>
      </c>
      <c r="D239" s="226" t="s">
        <v>1860</v>
      </c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</row>
    <row r="240" spans="1:14" x14ac:dyDescent="0.25">
      <c r="A240" s="226" t="s">
        <v>3030</v>
      </c>
      <c r="B240" s="226" t="s">
        <v>38</v>
      </c>
      <c r="C240" s="226" t="s">
        <v>32</v>
      </c>
      <c r="D240" s="226" t="s">
        <v>41</v>
      </c>
      <c r="E240" s="406"/>
      <c r="F240" s="406"/>
      <c r="G240" s="406"/>
      <c r="H240" s="406"/>
      <c r="I240" s="406"/>
      <c r="J240" s="406"/>
      <c r="K240" s="406"/>
      <c r="L240" s="406">
        <v>6</v>
      </c>
      <c r="M240" s="406"/>
      <c r="N240" s="406">
        <v>6</v>
      </c>
    </row>
    <row r="241" spans="1:14" x14ac:dyDescent="0.25">
      <c r="A241" s="226" t="s">
        <v>3030</v>
      </c>
      <c r="B241" s="226" t="s">
        <v>38</v>
      </c>
      <c r="C241" s="226" t="s">
        <v>32</v>
      </c>
      <c r="D241" s="226" t="s">
        <v>36</v>
      </c>
      <c r="E241" s="406"/>
      <c r="F241" s="406"/>
      <c r="G241" s="406">
        <v>4.5</v>
      </c>
      <c r="H241" s="406"/>
      <c r="I241" s="406"/>
      <c r="J241" s="406"/>
      <c r="K241" s="406"/>
      <c r="L241" s="406"/>
      <c r="M241" s="406"/>
      <c r="N241" s="406">
        <v>4.5</v>
      </c>
    </row>
    <row r="242" spans="1:14" x14ac:dyDescent="0.25">
      <c r="A242" s="226" t="s">
        <v>3030</v>
      </c>
      <c r="B242" s="226" t="s">
        <v>38</v>
      </c>
      <c r="C242" s="226" t="s">
        <v>32</v>
      </c>
      <c r="D242" s="226" t="s">
        <v>168</v>
      </c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</row>
    <row r="243" spans="1:14" x14ac:dyDescent="0.25">
      <c r="A243" s="226" t="s">
        <v>3030</v>
      </c>
      <c r="B243" s="226" t="s">
        <v>38</v>
      </c>
      <c r="C243" s="226" t="s">
        <v>32</v>
      </c>
      <c r="D243" s="226" t="s">
        <v>64</v>
      </c>
      <c r="E243" s="406"/>
      <c r="F243" s="406"/>
      <c r="G243" s="406"/>
      <c r="H243" s="406"/>
      <c r="I243" s="406"/>
      <c r="J243" s="406"/>
      <c r="K243" s="406"/>
      <c r="L243" s="406"/>
      <c r="M243" s="406">
        <v>1</v>
      </c>
      <c r="N243" s="406">
        <v>1</v>
      </c>
    </row>
    <row r="244" spans="1:14" x14ac:dyDescent="0.25">
      <c r="A244" s="226" t="s">
        <v>3030</v>
      </c>
      <c r="B244" s="226" t="s">
        <v>38</v>
      </c>
      <c r="C244" s="226" t="s">
        <v>32</v>
      </c>
      <c r="D244" s="226" t="s">
        <v>297</v>
      </c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</row>
    <row r="245" spans="1:14" x14ac:dyDescent="0.25">
      <c r="A245" s="226" t="s">
        <v>3030</v>
      </c>
      <c r="B245" s="226" t="s">
        <v>38</v>
      </c>
      <c r="C245" s="226" t="s">
        <v>32</v>
      </c>
      <c r="D245" s="226" t="s">
        <v>524</v>
      </c>
      <c r="E245" s="406"/>
      <c r="F245" s="406"/>
      <c r="G245" s="406"/>
      <c r="H245" s="406"/>
      <c r="I245" s="406"/>
      <c r="J245" s="406"/>
      <c r="K245" s="406"/>
      <c r="L245" s="406"/>
      <c r="M245" s="406">
        <v>0.5</v>
      </c>
      <c r="N245" s="406">
        <v>0.5</v>
      </c>
    </row>
    <row r="246" spans="1:14" x14ac:dyDescent="0.25">
      <c r="A246" s="226" t="s">
        <v>3030</v>
      </c>
      <c r="B246" s="226" t="s">
        <v>38</v>
      </c>
      <c r="C246" s="226" t="s">
        <v>32</v>
      </c>
      <c r="D246" s="226" t="s">
        <v>334</v>
      </c>
      <c r="E246" s="406"/>
      <c r="F246" s="406"/>
      <c r="G246" s="406"/>
      <c r="H246" s="406"/>
      <c r="I246" s="406"/>
      <c r="J246" s="406"/>
      <c r="K246" s="406"/>
      <c r="L246" s="406"/>
      <c r="M246" s="406">
        <v>0.2</v>
      </c>
      <c r="N246" s="406">
        <v>0.2</v>
      </c>
    </row>
    <row r="247" spans="1:14" x14ac:dyDescent="0.25">
      <c r="A247" s="226" t="s">
        <v>3030</v>
      </c>
      <c r="B247" s="226" t="s">
        <v>38</v>
      </c>
      <c r="C247" s="226" t="s">
        <v>32</v>
      </c>
      <c r="D247" s="226" t="s">
        <v>403</v>
      </c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</row>
    <row r="248" spans="1:14" x14ac:dyDescent="0.25">
      <c r="A248" s="226" t="s">
        <v>3030</v>
      </c>
      <c r="B248" s="226" t="s">
        <v>38</v>
      </c>
      <c r="C248" s="226" t="s">
        <v>435</v>
      </c>
      <c r="D248" s="226" t="s">
        <v>79</v>
      </c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</row>
    <row r="249" spans="1:14" x14ac:dyDescent="0.25">
      <c r="A249" s="226" t="s">
        <v>3030</v>
      </c>
      <c r="B249" s="226" t="s">
        <v>38</v>
      </c>
      <c r="C249" s="226" t="s">
        <v>435</v>
      </c>
      <c r="D249" s="226" t="s">
        <v>94</v>
      </c>
      <c r="E249" s="406"/>
      <c r="F249" s="406"/>
      <c r="G249" s="406">
        <v>30</v>
      </c>
      <c r="H249" s="406"/>
      <c r="I249" s="406"/>
      <c r="J249" s="406"/>
      <c r="K249" s="406"/>
      <c r="L249" s="406"/>
      <c r="M249" s="406"/>
      <c r="N249" s="406">
        <v>30</v>
      </c>
    </row>
    <row r="250" spans="1:14" x14ac:dyDescent="0.25">
      <c r="A250" s="226" t="s">
        <v>3030</v>
      </c>
      <c r="B250" s="226" t="s">
        <v>38</v>
      </c>
      <c r="C250" s="226" t="s">
        <v>460</v>
      </c>
      <c r="D250" s="226" t="s">
        <v>339</v>
      </c>
      <c r="E250" s="406"/>
      <c r="F250" s="406"/>
      <c r="G250" s="406"/>
      <c r="H250" s="406"/>
      <c r="I250" s="406"/>
      <c r="J250" s="406"/>
      <c r="K250" s="406"/>
      <c r="L250" s="406"/>
      <c r="M250" s="406">
        <v>2.5000000000000001E-2</v>
      </c>
      <c r="N250" s="406">
        <v>2.5000000000000001E-2</v>
      </c>
    </row>
    <row r="251" spans="1:14" x14ac:dyDescent="0.25">
      <c r="A251" s="226" t="s">
        <v>3030</v>
      </c>
      <c r="B251" s="226" t="s">
        <v>86</v>
      </c>
      <c r="C251" s="226" t="s">
        <v>169</v>
      </c>
      <c r="D251" s="226" t="s">
        <v>62</v>
      </c>
      <c r="E251" s="406"/>
      <c r="F251" s="406">
        <v>9.5</v>
      </c>
      <c r="G251" s="406"/>
      <c r="H251" s="406"/>
      <c r="I251" s="406"/>
      <c r="J251" s="406"/>
      <c r="K251" s="406"/>
      <c r="L251" s="406"/>
      <c r="M251" s="406"/>
      <c r="N251" s="406">
        <v>9.5</v>
      </c>
    </row>
    <row r="252" spans="1:14" x14ac:dyDescent="0.25">
      <c r="A252" s="226" t="s">
        <v>3030</v>
      </c>
      <c r="B252" s="226" t="s">
        <v>86</v>
      </c>
      <c r="C252" s="226" t="s">
        <v>195</v>
      </c>
      <c r="D252" s="226" t="s">
        <v>79</v>
      </c>
      <c r="E252" s="406">
        <v>6.5</v>
      </c>
      <c r="F252" s="406"/>
      <c r="G252" s="406"/>
      <c r="H252" s="406"/>
      <c r="I252" s="406"/>
      <c r="J252" s="406"/>
      <c r="K252" s="406"/>
      <c r="L252" s="406"/>
      <c r="M252" s="406"/>
      <c r="N252" s="406">
        <v>6.5</v>
      </c>
    </row>
    <row r="253" spans="1:14" x14ac:dyDescent="0.25">
      <c r="A253" s="226" t="s">
        <v>3030</v>
      </c>
      <c r="B253" s="226" t="s">
        <v>86</v>
      </c>
      <c r="C253" s="226" t="s">
        <v>202</v>
      </c>
      <c r="D253" s="226" t="s">
        <v>2156</v>
      </c>
      <c r="E253" s="406"/>
      <c r="F253" s="406"/>
      <c r="G253" s="406"/>
      <c r="H253" s="406"/>
      <c r="I253" s="406"/>
      <c r="J253" s="406"/>
      <c r="K253" s="406"/>
      <c r="L253" s="406"/>
      <c r="M253" s="406">
        <v>1.5</v>
      </c>
      <c r="N253" s="406">
        <v>1.5</v>
      </c>
    </row>
    <row r="254" spans="1:14" x14ac:dyDescent="0.25">
      <c r="A254" s="226" t="s">
        <v>3030</v>
      </c>
      <c r="B254" s="226" t="s">
        <v>86</v>
      </c>
      <c r="C254" s="226" t="s">
        <v>480</v>
      </c>
      <c r="D254" s="226" t="s">
        <v>429</v>
      </c>
      <c r="E254" s="406"/>
      <c r="F254" s="406"/>
      <c r="G254" s="406"/>
      <c r="H254" s="406"/>
      <c r="I254" s="406">
        <v>6</v>
      </c>
      <c r="J254" s="406"/>
      <c r="K254" s="406"/>
      <c r="L254" s="406"/>
      <c r="M254" s="406"/>
      <c r="N254" s="406">
        <v>6</v>
      </c>
    </row>
    <row r="255" spans="1:14" x14ac:dyDescent="0.25">
      <c r="A255" s="226" t="s">
        <v>3030</v>
      </c>
      <c r="B255" s="226" t="s">
        <v>86</v>
      </c>
      <c r="C255" s="226" t="s">
        <v>480</v>
      </c>
      <c r="D255" s="226" t="s">
        <v>79</v>
      </c>
      <c r="E255" s="406">
        <v>120</v>
      </c>
      <c r="F255" s="406"/>
      <c r="G255" s="406"/>
      <c r="H255" s="406"/>
      <c r="I255" s="406"/>
      <c r="J255" s="406"/>
      <c r="K255" s="406"/>
      <c r="L255" s="406"/>
      <c r="M255" s="406"/>
      <c r="N255" s="406">
        <v>120</v>
      </c>
    </row>
    <row r="256" spans="1:14" x14ac:dyDescent="0.25">
      <c r="A256" s="226" t="s">
        <v>3030</v>
      </c>
      <c r="B256" s="226" t="s">
        <v>86</v>
      </c>
      <c r="C256" s="226" t="s">
        <v>480</v>
      </c>
      <c r="D256" s="226" t="s">
        <v>285</v>
      </c>
      <c r="E256" s="406">
        <v>138</v>
      </c>
      <c r="F256" s="406"/>
      <c r="G256" s="406"/>
      <c r="H256" s="406"/>
      <c r="I256" s="406"/>
      <c r="J256" s="406"/>
      <c r="K256" s="406"/>
      <c r="L256" s="406"/>
      <c r="M256" s="406"/>
      <c r="N256" s="406">
        <v>138</v>
      </c>
    </row>
    <row r="257" spans="1:14" x14ac:dyDescent="0.25">
      <c r="A257" s="226" t="s">
        <v>3030</v>
      </c>
      <c r="B257" s="226" t="s">
        <v>86</v>
      </c>
      <c r="C257" s="226" t="s">
        <v>480</v>
      </c>
      <c r="D257" s="226" t="s">
        <v>41</v>
      </c>
      <c r="E257" s="406"/>
      <c r="F257" s="406"/>
      <c r="G257" s="406"/>
      <c r="H257" s="406"/>
      <c r="I257" s="406"/>
      <c r="J257" s="406"/>
      <c r="K257" s="406"/>
      <c r="L257" s="406">
        <v>93.751999999999995</v>
      </c>
      <c r="M257" s="406"/>
      <c r="N257" s="406">
        <v>93.751999999999995</v>
      </c>
    </row>
    <row r="258" spans="1:14" x14ac:dyDescent="0.25">
      <c r="A258" s="226" t="s">
        <v>3030</v>
      </c>
      <c r="B258" s="226" t="s">
        <v>86</v>
      </c>
      <c r="C258" s="226" t="s">
        <v>480</v>
      </c>
      <c r="D258" s="226" t="s">
        <v>489</v>
      </c>
      <c r="E258" s="406"/>
      <c r="F258" s="406"/>
      <c r="G258" s="406"/>
      <c r="H258" s="406"/>
      <c r="I258" s="406"/>
      <c r="J258" s="406"/>
      <c r="K258" s="406"/>
      <c r="L258" s="406">
        <v>7</v>
      </c>
      <c r="M258" s="406"/>
      <c r="N258" s="406">
        <v>7</v>
      </c>
    </row>
    <row r="259" spans="1:14" x14ac:dyDescent="0.25">
      <c r="A259" s="226" t="s">
        <v>3030</v>
      </c>
      <c r="B259" s="226" t="s">
        <v>86</v>
      </c>
      <c r="C259" s="226" t="s">
        <v>480</v>
      </c>
      <c r="D259" s="226" t="s">
        <v>250</v>
      </c>
      <c r="E259" s="406"/>
      <c r="F259" s="406"/>
      <c r="G259" s="406">
        <v>81.75</v>
      </c>
      <c r="H259" s="406"/>
      <c r="I259" s="406"/>
      <c r="J259" s="406"/>
      <c r="K259" s="406"/>
      <c r="L259" s="406"/>
      <c r="M259" s="406"/>
      <c r="N259" s="406">
        <v>81.75</v>
      </c>
    </row>
    <row r="260" spans="1:14" x14ac:dyDescent="0.25">
      <c r="A260" s="226" t="s">
        <v>3030</v>
      </c>
      <c r="B260" s="226" t="s">
        <v>86</v>
      </c>
      <c r="C260" s="226" t="s">
        <v>480</v>
      </c>
      <c r="D260" s="226" t="s">
        <v>149</v>
      </c>
      <c r="E260" s="406"/>
      <c r="F260" s="406"/>
      <c r="G260" s="406"/>
      <c r="H260" s="406"/>
      <c r="I260" s="406"/>
      <c r="J260" s="406"/>
      <c r="K260" s="406"/>
      <c r="L260" s="406">
        <v>5</v>
      </c>
      <c r="M260" s="406"/>
      <c r="N260" s="406">
        <v>5</v>
      </c>
    </row>
    <row r="261" spans="1:14" x14ac:dyDescent="0.25">
      <c r="A261" s="226" t="s">
        <v>3030</v>
      </c>
      <c r="B261" s="226" t="s">
        <v>86</v>
      </c>
      <c r="C261" s="226" t="s">
        <v>480</v>
      </c>
      <c r="D261" s="226" t="s">
        <v>307</v>
      </c>
      <c r="E261" s="406"/>
      <c r="F261" s="406"/>
      <c r="G261" s="406"/>
      <c r="H261" s="406"/>
      <c r="I261" s="406"/>
      <c r="J261" s="406"/>
      <c r="K261" s="406"/>
      <c r="L261" s="406"/>
      <c r="M261" s="406">
        <v>24</v>
      </c>
      <c r="N261" s="406">
        <v>24</v>
      </c>
    </row>
    <row r="262" spans="1:14" x14ac:dyDescent="0.25">
      <c r="A262" s="226" t="s">
        <v>3030</v>
      </c>
      <c r="B262" s="226" t="s">
        <v>86</v>
      </c>
      <c r="C262" s="226" t="s">
        <v>480</v>
      </c>
      <c r="D262" s="226" t="s">
        <v>286</v>
      </c>
      <c r="E262" s="406"/>
      <c r="F262" s="406"/>
      <c r="G262" s="406"/>
      <c r="H262" s="406"/>
      <c r="I262" s="406"/>
      <c r="J262" s="406"/>
      <c r="K262" s="406"/>
      <c r="L262" s="406"/>
      <c r="M262" s="406">
        <v>14</v>
      </c>
      <c r="N262" s="406">
        <v>14</v>
      </c>
    </row>
    <row r="263" spans="1:14" x14ac:dyDescent="0.25">
      <c r="A263" s="226" t="s">
        <v>3030</v>
      </c>
      <c r="B263" s="226" t="s">
        <v>86</v>
      </c>
      <c r="C263" s="226" t="s">
        <v>506</v>
      </c>
      <c r="D263" s="226" t="s">
        <v>87</v>
      </c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</row>
    <row r="264" spans="1:14" x14ac:dyDescent="0.25">
      <c r="A264" s="226" t="s">
        <v>3030</v>
      </c>
      <c r="B264" s="226" t="s">
        <v>86</v>
      </c>
      <c r="C264" s="226" t="s">
        <v>508</v>
      </c>
      <c r="D264" s="226" t="s">
        <v>529</v>
      </c>
      <c r="E264" s="406"/>
      <c r="F264" s="406"/>
      <c r="G264" s="406"/>
      <c r="H264" s="406">
        <v>14</v>
      </c>
      <c r="I264" s="406"/>
      <c r="J264" s="406"/>
      <c r="K264" s="406"/>
      <c r="L264" s="406"/>
      <c r="M264" s="406"/>
      <c r="N264" s="406">
        <v>14</v>
      </c>
    </row>
    <row r="265" spans="1:14" x14ac:dyDescent="0.25">
      <c r="A265" s="226" t="s">
        <v>3030</v>
      </c>
      <c r="B265" s="226" t="s">
        <v>86</v>
      </c>
      <c r="C265" s="226" t="s">
        <v>508</v>
      </c>
      <c r="D265" s="226" t="s">
        <v>79</v>
      </c>
      <c r="E265" s="406">
        <v>282</v>
      </c>
      <c r="F265" s="406"/>
      <c r="G265" s="406"/>
      <c r="H265" s="406"/>
      <c r="I265" s="406"/>
      <c r="J265" s="406"/>
      <c r="K265" s="406"/>
      <c r="L265" s="406"/>
      <c r="M265" s="406"/>
      <c r="N265" s="406">
        <v>282</v>
      </c>
    </row>
    <row r="266" spans="1:14" x14ac:dyDescent="0.25">
      <c r="A266" s="226" t="s">
        <v>3030</v>
      </c>
      <c r="B266" s="226" t="s">
        <v>86</v>
      </c>
      <c r="C266" s="226" t="s">
        <v>508</v>
      </c>
      <c r="D266" s="226" t="s">
        <v>455</v>
      </c>
      <c r="E266" s="406"/>
      <c r="F266" s="406"/>
      <c r="G266" s="406"/>
      <c r="H266" s="406"/>
      <c r="I266" s="406"/>
      <c r="J266" s="406"/>
      <c r="K266" s="406"/>
      <c r="L266" s="406">
        <v>2.2000000000000002</v>
      </c>
      <c r="M266" s="406"/>
      <c r="N266" s="406">
        <v>2.2000000000000002</v>
      </c>
    </row>
    <row r="267" spans="1:14" x14ac:dyDescent="0.25">
      <c r="A267" s="226" t="s">
        <v>3030</v>
      </c>
      <c r="B267" s="226" t="s">
        <v>86</v>
      </c>
      <c r="C267" s="226" t="s">
        <v>508</v>
      </c>
      <c r="D267" s="226" t="s">
        <v>453</v>
      </c>
      <c r="E267" s="406"/>
      <c r="F267" s="406"/>
      <c r="G267" s="406"/>
      <c r="H267" s="406"/>
      <c r="I267" s="406"/>
      <c r="J267" s="406"/>
      <c r="K267" s="406"/>
      <c r="L267" s="406">
        <v>5</v>
      </c>
      <c r="M267" s="406"/>
      <c r="N267" s="406">
        <v>5</v>
      </c>
    </row>
    <row r="268" spans="1:14" x14ac:dyDescent="0.25">
      <c r="A268" s="226" t="s">
        <v>3030</v>
      </c>
      <c r="B268" s="226" t="s">
        <v>86</v>
      </c>
      <c r="C268" s="226" t="s">
        <v>508</v>
      </c>
      <c r="D268" s="226" t="s">
        <v>36</v>
      </c>
      <c r="E268" s="406"/>
      <c r="F268" s="406"/>
      <c r="G268" s="406">
        <v>24</v>
      </c>
      <c r="H268" s="406"/>
      <c r="I268" s="406"/>
      <c r="J268" s="406"/>
      <c r="K268" s="406"/>
      <c r="L268" s="406"/>
      <c r="M268" s="406"/>
      <c r="N268" s="406">
        <v>24</v>
      </c>
    </row>
    <row r="269" spans="1:14" x14ac:dyDescent="0.25">
      <c r="A269" s="226" t="s">
        <v>3030</v>
      </c>
      <c r="B269" s="226" t="s">
        <v>86</v>
      </c>
      <c r="C269" s="226" t="s">
        <v>508</v>
      </c>
      <c r="D269" s="226" t="s">
        <v>94</v>
      </c>
      <c r="E269" s="406"/>
      <c r="F269" s="406"/>
      <c r="G269" s="406">
        <v>96</v>
      </c>
      <c r="H269" s="406"/>
      <c r="I269" s="406"/>
      <c r="J269" s="406"/>
      <c r="K269" s="406"/>
      <c r="L269" s="406"/>
      <c r="M269" s="406"/>
      <c r="N269" s="406">
        <v>96</v>
      </c>
    </row>
    <row r="270" spans="1:14" x14ac:dyDescent="0.25">
      <c r="A270" s="226" t="s">
        <v>3030</v>
      </c>
      <c r="B270" s="226" t="s">
        <v>86</v>
      </c>
      <c r="C270" s="226" t="s">
        <v>508</v>
      </c>
      <c r="D270" s="226" t="s">
        <v>149</v>
      </c>
      <c r="E270" s="406"/>
      <c r="F270" s="406"/>
      <c r="G270" s="406"/>
      <c r="H270" s="406"/>
      <c r="I270" s="406"/>
      <c r="J270" s="406"/>
      <c r="K270" s="406"/>
      <c r="L270" s="406">
        <v>30.5</v>
      </c>
      <c r="M270" s="406"/>
      <c r="N270" s="406">
        <v>30.5</v>
      </c>
    </row>
    <row r="271" spans="1:14" x14ac:dyDescent="0.25">
      <c r="A271" s="226" t="s">
        <v>3030</v>
      </c>
      <c r="B271" s="226" t="s">
        <v>86</v>
      </c>
      <c r="C271" s="226" t="s">
        <v>508</v>
      </c>
      <c r="D271" s="226" t="s">
        <v>213</v>
      </c>
      <c r="E271" s="406"/>
      <c r="F271" s="406"/>
      <c r="G271" s="406"/>
      <c r="H271" s="406"/>
      <c r="I271" s="406"/>
      <c r="J271" s="406"/>
      <c r="K271" s="406"/>
      <c r="L271" s="406"/>
      <c r="M271" s="406">
        <v>0.05</v>
      </c>
      <c r="N271" s="406">
        <v>0.05</v>
      </c>
    </row>
    <row r="272" spans="1:14" x14ac:dyDescent="0.25">
      <c r="A272" s="226" t="s">
        <v>3030</v>
      </c>
      <c r="B272" s="226" t="s">
        <v>86</v>
      </c>
      <c r="C272" s="226" t="s">
        <v>508</v>
      </c>
      <c r="D272" s="226" t="s">
        <v>64</v>
      </c>
      <c r="E272" s="406"/>
      <c r="F272" s="406"/>
      <c r="G272" s="406"/>
      <c r="H272" s="406"/>
      <c r="I272" s="406"/>
      <c r="J272" s="406"/>
      <c r="K272" s="406"/>
      <c r="L272" s="406"/>
      <c r="M272" s="406">
        <v>62</v>
      </c>
      <c r="N272" s="406">
        <v>62</v>
      </c>
    </row>
    <row r="273" spans="1:14" x14ac:dyDescent="0.25">
      <c r="A273" s="226" t="s">
        <v>3030</v>
      </c>
      <c r="B273" s="226" t="s">
        <v>86</v>
      </c>
      <c r="C273" s="226" t="s">
        <v>508</v>
      </c>
      <c r="D273" s="226" t="s">
        <v>96</v>
      </c>
      <c r="E273" s="406"/>
      <c r="F273" s="406"/>
      <c r="G273" s="406"/>
      <c r="H273" s="406"/>
      <c r="I273" s="406"/>
      <c r="J273" s="406"/>
      <c r="K273" s="406"/>
      <c r="L273" s="406"/>
      <c r="M273" s="406">
        <v>5.25</v>
      </c>
      <c r="N273" s="406">
        <v>5.25</v>
      </c>
    </row>
    <row r="274" spans="1:14" x14ac:dyDescent="0.25">
      <c r="A274" s="226" t="s">
        <v>3030</v>
      </c>
      <c r="B274" s="226" t="s">
        <v>86</v>
      </c>
      <c r="C274" s="226" t="s">
        <v>508</v>
      </c>
      <c r="D274" s="226" t="s">
        <v>524</v>
      </c>
      <c r="E274" s="406"/>
      <c r="F274" s="406"/>
      <c r="G274" s="406"/>
      <c r="H274" s="406"/>
      <c r="I274" s="406"/>
      <c r="J274" s="406"/>
      <c r="K274" s="406"/>
      <c r="L274" s="406"/>
      <c r="M274" s="406">
        <v>3</v>
      </c>
      <c r="N274" s="406">
        <v>3</v>
      </c>
    </row>
    <row r="275" spans="1:14" x14ac:dyDescent="0.25">
      <c r="A275" s="226" t="s">
        <v>3030</v>
      </c>
      <c r="B275" s="226" t="s">
        <v>86</v>
      </c>
      <c r="C275" s="226" t="s">
        <v>508</v>
      </c>
      <c r="D275" s="226" t="s">
        <v>334</v>
      </c>
      <c r="E275" s="406"/>
      <c r="F275" s="406"/>
      <c r="G275" s="406"/>
      <c r="H275" s="406"/>
      <c r="I275" s="406"/>
      <c r="J275" s="406"/>
      <c r="K275" s="406"/>
      <c r="L275" s="406"/>
      <c r="M275" s="406">
        <v>2.5000000000000001E-2</v>
      </c>
      <c r="N275" s="406">
        <v>2.5000000000000001E-2</v>
      </c>
    </row>
    <row r="276" spans="1:14" x14ac:dyDescent="0.25">
      <c r="A276" s="226" t="s">
        <v>3030</v>
      </c>
      <c r="B276" s="226" t="s">
        <v>86</v>
      </c>
      <c r="C276" s="226" t="s">
        <v>537</v>
      </c>
      <c r="D276" s="226" t="s">
        <v>96</v>
      </c>
      <c r="E276" s="406"/>
      <c r="F276" s="406"/>
      <c r="G276" s="406"/>
      <c r="H276" s="406"/>
      <c r="I276" s="406"/>
      <c r="J276" s="406"/>
      <c r="K276" s="406"/>
      <c r="L276" s="406"/>
      <c r="M276" s="406">
        <v>5</v>
      </c>
      <c r="N276" s="406">
        <v>5</v>
      </c>
    </row>
    <row r="277" spans="1:14" x14ac:dyDescent="0.25">
      <c r="A277" s="226" t="s">
        <v>3030</v>
      </c>
      <c r="B277" s="226" t="s">
        <v>86</v>
      </c>
      <c r="C277" s="226" t="s">
        <v>1735</v>
      </c>
      <c r="D277" s="226" t="s">
        <v>168</v>
      </c>
      <c r="E277" s="406"/>
      <c r="F277" s="406"/>
      <c r="G277" s="406"/>
      <c r="H277" s="406"/>
      <c r="I277" s="406"/>
      <c r="J277" s="406"/>
      <c r="K277" s="406"/>
      <c r="L277" s="406"/>
      <c r="M277" s="406">
        <v>0.05</v>
      </c>
      <c r="N277" s="406">
        <v>0.05</v>
      </c>
    </row>
    <row r="278" spans="1:14" x14ac:dyDescent="0.25">
      <c r="A278" s="226" t="s">
        <v>3030</v>
      </c>
      <c r="B278" s="226" t="s">
        <v>70</v>
      </c>
      <c r="C278" s="226" t="s">
        <v>66</v>
      </c>
      <c r="D278" s="226" t="s">
        <v>36</v>
      </c>
      <c r="E278" s="406"/>
      <c r="F278" s="406"/>
      <c r="G278" s="406">
        <v>-30</v>
      </c>
      <c r="H278" s="406"/>
      <c r="I278" s="406"/>
      <c r="J278" s="406"/>
      <c r="K278" s="406"/>
      <c r="L278" s="406"/>
      <c r="M278" s="406"/>
      <c r="N278" s="406">
        <v>-30</v>
      </c>
    </row>
    <row r="279" spans="1:14" x14ac:dyDescent="0.25">
      <c r="A279" s="226" t="s">
        <v>3030</v>
      </c>
      <c r="B279" s="226" t="s">
        <v>70</v>
      </c>
      <c r="C279" s="226" t="s">
        <v>74</v>
      </c>
      <c r="D279" s="226" t="s">
        <v>451</v>
      </c>
      <c r="E279" s="406"/>
      <c r="F279" s="406"/>
      <c r="G279" s="406"/>
      <c r="H279" s="406"/>
      <c r="I279" s="406"/>
      <c r="J279" s="406"/>
      <c r="K279" s="406"/>
      <c r="L279" s="406"/>
      <c r="M279" s="406">
        <v>0.125</v>
      </c>
      <c r="N279" s="406">
        <v>0.125</v>
      </c>
    </row>
    <row r="280" spans="1:14" x14ac:dyDescent="0.25">
      <c r="A280" s="226" t="s">
        <v>3030</v>
      </c>
      <c r="B280" s="226" t="s">
        <v>70</v>
      </c>
      <c r="C280" s="226" t="s">
        <v>270</v>
      </c>
      <c r="D280" s="226" t="s">
        <v>79</v>
      </c>
      <c r="E280" s="406">
        <v>15</v>
      </c>
      <c r="F280" s="406"/>
      <c r="G280" s="406"/>
      <c r="H280" s="406"/>
      <c r="I280" s="406"/>
      <c r="J280" s="406"/>
      <c r="K280" s="406"/>
      <c r="L280" s="406"/>
      <c r="M280" s="406"/>
      <c r="N280" s="406">
        <v>15</v>
      </c>
    </row>
    <row r="281" spans="1:14" x14ac:dyDescent="0.25">
      <c r="A281" s="226" t="s">
        <v>3030</v>
      </c>
      <c r="B281" s="226" t="s">
        <v>70</v>
      </c>
      <c r="C281" s="226" t="s">
        <v>270</v>
      </c>
      <c r="D281" s="226" t="s">
        <v>94</v>
      </c>
      <c r="E281" s="406"/>
      <c r="F281" s="406"/>
      <c r="G281" s="406">
        <v>15</v>
      </c>
      <c r="H281" s="406"/>
      <c r="I281" s="406"/>
      <c r="J281" s="406"/>
      <c r="K281" s="406"/>
      <c r="L281" s="406"/>
      <c r="M281" s="406"/>
      <c r="N281" s="406">
        <v>15</v>
      </c>
    </row>
    <row r="282" spans="1:14" x14ac:dyDescent="0.25">
      <c r="A282" s="226" t="s">
        <v>3030</v>
      </c>
      <c r="B282" s="226" t="s">
        <v>70</v>
      </c>
      <c r="C282" s="226" t="s">
        <v>412</v>
      </c>
      <c r="D282" s="226" t="s">
        <v>261</v>
      </c>
      <c r="E282" s="406"/>
      <c r="F282" s="406"/>
      <c r="G282" s="406"/>
      <c r="H282" s="406"/>
      <c r="I282" s="406"/>
      <c r="J282" s="406">
        <v>5.8</v>
      </c>
      <c r="K282" s="406"/>
      <c r="L282" s="406"/>
      <c r="M282" s="406"/>
      <c r="N282" s="406">
        <v>5.8</v>
      </c>
    </row>
    <row r="283" spans="1:14" x14ac:dyDescent="0.25">
      <c r="A283" s="226" t="s">
        <v>3030</v>
      </c>
      <c r="B283" s="226" t="s">
        <v>70</v>
      </c>
      <c r="C283" s="226" t="s">
        <v>412</v>
      </c>
      <c r="D283" s="226" t="s">
        <v>36</v>
      </c>
      <c r="E283" s="406"/>
      <c r="F283" s="406"/>
      <c r="G283" s="406">
        <v>159.75</v>
      </c>
      <c r="H283" s="406"/>
      <c r="I283" s="406"/>
      <c r="J283" s="406"/>
      <c r="K283" s="406"/>
      <c r="L283" s="406"/>
      <c r="M283" s="406"/>
      <c r="N283" s="406">
        <v>159.75</v>
      </c>
    </row>
    <row r="284" spans="1:14" x14ac:dyDescent="0.25">
      <c r="A284" s="226" t="s">
        <v>3030</v>
      </c>
      <c r="B284" s="226" t="s">
        <v>70</v>
      </c>
      <c r="C284" s="226" t="s">
        <v>412</v>
      </c>
      <c r="D284" s="226" t="s">
        <v>94</v>
      </c>
      <c r="E284" s="406"/>
      <c r="F284" s="406"/>
      <c r="G284" s="406">
        <v>148.5</v>
      </c>
      <c r="H284" s="406"/>
      <c r="I284" s="406"/>
      <c r="J284" s="406"/>
      <c r="K284" s="406"/>
      <c r="L284" s="406"/>
      <c r="M284" s="406"/>
      <c r="N284" s="406">
        <v>148.5</v>
      </c>
    </row>
    <row r="285" spans="1:14" x14ac:dyDescent="0.25">
      <c r="A285" s="226" t="s">
        <v>3030</v>
      </c>
      <c r="B285" s="226" t="s">
        <v>70</v>
      </c>
      <c r="C285" s="226" t="s">
        <v>412</v>
      </c>
      <c r="D285" s="226" t="s">
        <v>96</v>
      </c>
      <c r="E285" s="406"/>
      <c r="F285" s="406"/>
      <c r="G285" s="406"/>
      <c r="H285" s="406"/>
      <c r="I285" s="406"/>
      <c r="J285" s="406"/>
      <c r="K285" s="406"/>
      <c r="L285" s="406"/>
      <c r="M285" s="406">
        <v>22.25</v>
      </c>
      <c r="N285" s="406">
        <v>22.25</v>
      </c>
    </row>
    <row r="286" spans="1:14" x14ac:dyDescent="0.25">
      <c r="A286" s="226" t="s">
        <v>3030</v>
      </c>
      <c r="B286" s="226" t="s">
        <v>70</v>
      </c>
      <c r="C286" s="226" t="s">
        <v>412</v>
      </c>
      <c r="D286" s="226" t="s">
        <v>3222</v>
      </c>
      <c r="E286" s="406"/>
      <c r="F286" s="406"/>
      <c r="G286" s="406"/>
      <c r="H286" s="406"/>
      <c r="I286" s="406"/>
      <c r="J286" s="406"/>
      <c r="K286" s="406">
        <v>0.05</v>
      </c>
      <c r="L286" s="406"/>
      <c r="M286" s="406"/>
      <c r="N286" s="406">
        <v>0.05</v>
      </c>
    </row>
    <row r="287" spans="1:14" x14ac:dyDescent="0.25">
      <c r="A287" s="226" t="s">
        <v>3030</v>
      </c>
      <c r="B287" s="226" t="s">
        <v>70</v>
      </c>
      <c r="C287" s="226" t="s">
        <v>533</v>
      </c>
      <c r="D287" s="226" t="s">
        <v>36</v>
      </c>
      <c r="E287" s="406"/>
      <c r="F287" s="406"/>
      <c r="G287" s="406">
        <v>30</v>
      </c>
      <c r="H287" s="406"/>
      <c r="I287" s="406"/>
      <c r="J287" s="406"/>
      <c r="K287" s="406"/>
      <c r="L287" s="406"/>
      <c r="M287" s="406"/>
      <c r="N287" s="406">
        <v>30</v>
      </c>
    </row>
    <row r="288" spans="1:14" x14ac:dyDescent="0.25">
      <c r="A288" s="226" t="s">
        <v>51</v>
      </c>
      <c r="E288" s="406">
        <v>1354.4769999999999</v>
      </c>
      <c r="F288" s="406">
        <v>13.75</v>
      </c>
      <c r="G288" s="406">
        <v>6203.5349999999999</v>
      </c>
      <c r="H288" s="406">
        <v>14</v>
      </c>
      <c r="I288" s="406">
        <v>30.65</v>
      </c>
      <c r="J288" s="406">
        <v>6.35</v>
      </c>
      <c r="K288" s="406">
        <v>0.252</v>
      </c>
      <c r="L288" s="406">
        <v>341.23699999999997</v>
      </c>
      <c r="M288" s="406">
        <v>1725.8609999999999</v>
      </c>
      <c r="N288" s="406">
        <v>9690.1119999999974</v>
      </c>
    </row>
    <row r="289" spans="1:1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</row>
  </sheetData>
  <phoneticPr fontId="7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55"/>
  <sheetViews>
    <sheetView topLeftCell="A31" workbookViewId="0">
      <selection activeCell="G46" sqref="G46"/>
    </sheetView>
  </sheetViews>
  <sheetFormatPr defaultRowHeight="14.4" x14ac:dyDescent="0.25"/>
  <cols>
    <col min="1" max="1" width="17.109375" bestFit="1" customWidth="1"/>
    <col min="2" max="2" width="16.109375" bestFit="1" customWidth="1"/>
    <col min="3" max="3" width="7.6640625" bestFit="1" customWidth="1"/>
    <col min="4" max="11" width="11.6640625" bestFit="1" customWidth="1"/>
    <col min="12" max="12" width="10.77734375" bestFit="1" customWidth="1"/>
    <col min="13" max="13" width="11.6640625" bestFit="1" customWidth="1"/>
    <col min="14" max="14" width="10.77734375" bestFit="1" customWidth="1"/>
  </cols>
  <sheetData>
    <row r="3" spans="1:12" x14ac:dyDescent="0.25">
      <c r="A3" s="422" t="s">
        <v>2618</v>
      </c>
      <c r="D3" s="422" t="s">
        <v>23</v>
      </c>
    </row>
    <row r="4" spans="1:12" x14ac:dyDescent="0.25">
      <c r="A4" s="422" t="s">
        <v>573</v>
      </c>
      <c r="B4" s="422" t="s">
        <v>20</v>
      </c>
      <c r="C4" s="422" t="s">
        <v>29</v>
      </c>
      <c r="D4" t="s">
        <v>35</v>
      </c>
      <c r="E4" t="s">
        <v>78</v>
      </c>
      <c r="F4" t="s">
        <v>61</v>
      </c>
      <c r="G4" t="s">
        <v>63</v>
      </c>
      <c r="H4" t="s">
        <v>40</v>
      </c>
      <c r="I4" t="s">
        <v>177</v>
      </c>
      <c r="J4" t="s">
        <v>260</v>
      </c>
      <c r="K4" t="s">
        <v>15</v>
      </c>
      <c r="L4" t="s">
        <v>51</v>
      </c>
    </row>
    <row r="5" spans="1:12" x14ac:dyDescent="0.25">
      <c r="A5" t="s">
        <v>577</v>
      </c>
      <c r="B5" t="s">
        <v>59</v>
      </c>
      <c r="C5" t="s">
        <v>50</v>
      </c>
      <c r="D5" s="404"/>
      <c r="E5" s="404"/>
      <c r="F5" s="404">
        <v>2</v>
      </c>
      <c r="G5" s="404">
        <v>1</v>
      </c>
      <c r="H5" s="404"/>
      <c r="I5" s="404"/>
      <c r="J5" s="404"/>
      <c r="K5" s="404"/>
      <c r="L5" s="404">
        <v>3</v>
      </c>
    </row>
    <row r="6" spans="1:12" x14ac:dyDescent="0.25">
      <c r="A6" t="s">
        <v>577</v>
      </c>
      <c r="B6" t="s">
        <v>66</v>
      </c>
      <c r="C6" t="s">
        <v>70</v>
      </c>
      <c r="D6" s="404">
        <v>90</v>
      </c>
      <c r="E6" s="404"/>
      <c r="F6" s="404"/>
      <c r="G6" s="404"/>
      <c r="H6" s="404"/>
      <c r="I6" s="404"/>
      <c r="J6" s="404"/>
      <c r="K6" s="404"/>
      <c r="L6" s="404">
        <v>90</v>
      </c>
    </row>
    <row r="7" spans="1:12" x14ac:dyDescent="0.25">
      <c r="A7" t="s">
        <v>577</v>
      </c>
      <c r="B7" t="s">
        <v>74</v>
      </c>
      <c r="C7" t="s">
        <v>70</v>
      </c>
      <c r="D7" s="404"/>
      <c r="E7" s="404"/>
      <c r="F7" s="404"/>
      <c r="G7" s="404"/>
      <c r="H7" s="404">
        <v>2.0190000000000001</v>
      </c>
      <c r="I7" s="404"/>
      <c r="J7" s="404"/>
      <c r="K7" s="404"/>
      <c r="L7" s="404">
        <v>2.0190000000000001</v>
      </c>
    </row>
    <row r="8" spans="1:12" x14ac:dyDescent="0.25">
      <c r="A8" t="s">
        <v>577</v>
      </c>
      <c r="B8" t="s">
        <v>81</v>
      </c>
      <c r="C8" t="s">
        <v>70</v>
      </c>
      <c r="D8" s="404"/>
      <c r="E8" s="404"/>
      <c r="F8" s="404"/>
      <c r="G8" s="404"/>
      <c r="H8" s="404">
        <v>1</v>
      </c>
      <c r="I8" s="404"/>
      <c r="J8" s="404"/>
      <c r="K8" s="404"/>
      <c r="L8" s="404">
        <v>1</v>
      </c>
    </row>
    <row r="9" spans="1:12" x14ac:dyDescent="0.25">
      <c r="A9" t="s">
        <v>577</v>
      </c>
      <c r="B9" t="s">
        <v>83</v>
      </c>
      <c r="C9" t="s">
        <v>86</v>
      </c>
      <c r="D9" s="404"/>
      <c r="E9" s="404"/>
      <c r="F9" s="404"/>
      <c r="G9" s="404">
        <v>6</v>
      </c>
      <c r="H9" s="404"/>
      <c r="I9" s="404"/>
      <c r="J9" s="404"/>
      <c r="K9" s="404"/>
      <c r="L9" s="404">
        <v>6</v>
      </c>
    </row>
    <row r="10" spans="1:12" x14ac:dyDescent="0.25">
      <c r="A10" t="s">
        <v>577</v>
      </c>
      <c r="B10" t="s">
        <v>90</v>
      </c>
      <c r="C10" t="s">
        <v>50</v>
      </c>
      <c r="D10" s="404">
        <v>270.75</v>
      </c>
      <c r="E10" s="404"/>
      <c r="F10" s="404"/>
      <c r="G10" s="404">
        <v>30</v>
      </c>
      <c r="H10" s="404"/>
      <c r="I10" s="404"/>
      <c r="J10" s="404"/>
      <c r="K10" s="404"/>
      <c r="L10" s="404">
        <v>300.75</v>
      </c>
    </row>
    <row r="11" spans="1:12" x14ac:dyDescent="0.25">
      <c r="A11" t="s">
        <v>577</v>
      </c>
      <c r="B11" t="s">
        <v>103</v>
      </c>
      <c r="C11" t="s">
        <v>106</v>
      </c>
      <c r="D11" s="404">
        <v>63</v>
      </c>
      <c r="E11" s="404"/>
      <c r="F11" s="404"/>
      <c r="G11" s="404"/>
      <c r="H11" s="404"/>
      <c r="I11" s="404"/>
      <c r="J11" s="404"/>
      <c r="K11" s="404"/>
      <c r="L11" s="404">
        <v>63</v>
      </c>
    </row>
    <row r="12" spans="1:12" x14ac:dyDescent="0.25">
      <c r="A12" t="s">
        <v>577</v>
      </c>
      <c r="B12" t="s">
        <v>110</v>
      </c>
      <c r="C12" t="s">
        <v>106</v>
      </c>
      <c r="D12" s="404">
        <v>60</v>
      </c>
      <c r="E12" s="404"/>
      <c r="F12" s="404"/>
      <c r="G12" s="404">
        <v>7.4999999999999997E-2</v>
      </c>
      <c r="H12" s="404"/>
      <c r="I12" s="404"/>
      <c r="J12" s="404"/>
      <c r="K12" s="404"/>
      <c r="L12" s="404">
        <v>60.075000000000003</v>
      </c>
    </row>
    <row r="13" spans="1:12" x14ac:dyDescent="0.25">
      <c r="A13" t="s">
        <v>577</v>
      </c>
      <c r="B13" t="s">
        <v>42</v>
      </c>
      <c r="C13" t="s">
        <v>38</v>
      </c>
      <c r="D13" s="404">
        <v>277.5</v>
      </c>
      <c r="E13" s="404"/>
      <c r="F13" s="404"/>
      <c r="G13" s="404">
        <v>85</v>
      </c>
      <c r="H13" s="404"/>
      <c r="I13" s="404"/>
      <c r="J13" s="404"/>
      <c r="K13" s="404"/>
      <c r="L13" s="404">
        <v>362.5</v>
      </c>
    </row>
    <row r="14" spans="1:12" x14ac:dyDescent="0.25">
      <c r="A14" t="s">
        <v>577</v>
      </c>
      <c r="B14" t="s">
        <v>120</v>
      </c>
      <c r="C14" t="s">
        <v>38</v>
      </c>
      <c r="D14" s="404">
        <v>209.98000000000002</v>
      </c>
      <c r="E14" s="404">
        <v>89.96</v>
      </c>
      <c r="F14" s="404"/>
      <c r="G14" s="404"/>
      <c r="H14" s="404">
        <v>3.45</v>
      </c>
      <c r="I14" s="404"/>
      <c r="J14" s="404"/>
      <c r="K14" s="404"/>
      <c r="L14" s="404">
        <v>303.39</v>
      </c>
    </row>
    <row r="15" spans="1:12" x14ac:dyDescent="0.25">
      <c r="A15" t="s">
        <v>577</v>
      </c>
      <c r="B15" t="s">
        <v>138</v>
      </c>
      <c r="C15" t="s">
        <v>38</v>
      </c>
      <c r="D15" s="404">
        <v>79.5</v>
      </c>
      <c r="E15" s="404">
        <v>12.75</v>
      </c>
      <c r="F15" s="404">
        <v>2.25</v>
      </c>
      <c r="G15" s="404"/>
      <c r="H15" s="404">
        <v>1.4</v>
      </c>
      <c r="I15" s="404"/>
      <c r="J15" s="404"/>
      <c r="K15" s="404"/>
      <c r="L15" s="404">
        <v>95.9</v>
      </c>
    </row>
    <row r="16" spans="1:12" x14ac:dyDescent="0.25">
      <c r="A16" t="s">
        <v>577</v>
      </c>
      <c r="B16" t="s">
        <v>162</v>
      </c>
      <c r="C16" t="s">
        <v>50</v>
      </c>
      <c r="D16" s="404"/>
      <c r="E16" s="404"/>
      <c r="F16" s="404"/>
      <c r="G16" s="404">
        <v>2.5000000000000001E-2</v>
      </c>
      <c r="H16" s="404"/>
      <c r="I16" s="404"/>
      <c r="J16" s="404"/>
      <c r="K16" s="404">
        <v>2E-3</v>
      </c>
      <c r="L16" s="404">
        <v>2.7000000000000003E-2</v>
      </c>
    </row>
    <row r="17" spans="1:12" x14ac:dyDescent="0.25">
      <c r="A17" t="s">
        <v>577</v>
      </c>
      <c r="B17" t="s">
        <v>172</v>
      </c>
      <c r="C17" t="s">
        <v>106</v>
      </c>
      <c r="D17" s="404">
        <v>231.75</v>
      </c>
      <c r="E17" s="404"/>
      <c r="F17" s="404"/>
      <c r="G17" s="404">
        <v>11.399999999999999</v>
      </c>
      <c r="H17" s="404"/>
      <c r="I17" s="404">
        <v>1.2</v>
      </c>
      <c r="J17" s="404"/>
      <c r="K17" s="404"/>
      <c r="L17" s="404">
        <v>244.35</v>
      </c>
    </row>
    <row r="18" spans="1:12" x14ac:dyDescent="0.25">
      <c r="A18" t="s">
        <v>577</v>
      </c>
      <c r="B18" t="s">
        <v>189</v>
      </c>
      <c r="C18" t="s">
        <v>86</v>
      </c>
      <c r="D18" s="404"/>
      <c r="E18" s="404"/>
      <c r="F18" s="404"/>
      <c r="G18" s="404">
        <v>0.01</v>
      </c>
      <c r="H18" s="404">
        <v>1.5</v>
      </c>
      <c r="I18" s="404"/>
      <c r="J18" s="404"/>
      <c r="K18" s="404"/>
      <c r="L18" s="404">
        <v>1.51</v>
      </c>
    </row>
    <row r="19" spans="1:12" x14ac:dyDescent="0.25">
      <c r="A19" t="s">
        <v>577</v>
      </c>
      <c r="B19" t="s">
        <v>192</v>
      </c>
      <c r="C19" t="s">
        <v>86</v>
      </c>
      <c r="D19" s="404">
        <v>1.5</v>
      </c>
      <c r="E19" s="404"/>
      <c r="F19" s="404"/>
      <c r="G19" s="404"/>
      <c r="H19" s="404"/>
      <c r="I19" s="404"/>
      <c r="J19" s="404"/>
      <c r="K19" s="404"/>
      <c r="L19" s="404">
        <v>1.5</v>
      </c>
    </row>
    <row r="20" spans="1:12" x14ac:dyDescent="0.25">
      <c r="A20" t="s">
        <v>577</v>
      </c>
      <c r="B20" t="s">
        <v>195</v>
      </c>
      <c r="C20" t="s">
        <v>86</v>
      </c>
      <c r="D20" s="404"/>
      <c r="E20" s="404">
        <v>7</v>
      </c>
      <c r="F20" s="404"/>
      <c r="G20" s="404">
        <v>1E-3</v>
      </c>
      <c r="H20" s="404"/>
      <c r="I20" s="404"/>
      <c r="J20" s="404"/>
      <c r="K20" s="404"/>
      <c r="L20" s="404">
        <v>7.0010000000000003</v>
      </c>
    </row>
    <row r="21" spans="1:12" x14ac:dyDescent="0.25">
      <c r="A21" t="s">
        <v>577</v>
      </c>
      <c r="B21" t="s">
        <v>202</v>
      </c>
      <c r="C21" t="s">
        <v>86</v>
      </c>
      <c r="D21" s="404"/>
      <c r="E21" s="404"/>
      <c r="F21" s="404"/>
      <c r="G21" s="404">
        <v>0.55000000000000004</v>
      </c>
      <c r="H21" s="404"/>
      <c r="I21" s="404"/>
      <c r="J21" s="404"/>
      <c r="K21" s="404"/>
      <c r="L21" s="404">
        <v>0.55000000000000004</v>
      </c>
    </row>
    <row r="22" spans="1:12" x14ac:dyDescent="0.25">
      <c r="A22" t="s">
        <v>577</v>
      </c>
      <c r="B22" t="s">
        <v>567</v>
      </c>
      <c r="C22" t="s">
        <v>86</v>
      </c>
      <c r="D22" s="404"/>
      <c r="E22" s="404"/>
      <c r="F22" s="404"/>
      <c r="G22" s="404"/>
      <c r="H22" s="404"/>
      <c r="I22" s="404"/>
      <c r="J22" s="404"/>
      <c r="K22" s="404">
        <v>0.2</v>
      </c>
      <c r="L22" s="404">
        <v>0.2</v>
      </c>
    </row>
    <row r="23" spans="1:12" x14ac:dyDescent="0.25">
      <c r="A23" t="s">
        <v>577</v>
      </c>
      <c r="B23" t="s">
        <v>210</v>
      </c>
      <c r="C23" t="s">
        <v>50</v>
      </c>
      <c r="D23" s="404"/>
      <c r="E23" s="404"/>
      <c r="F23" s="404"/>
      <c r="G23" s="404">
        <v>5.0999999999999996</v>
      </c>
      <c r="H23" s="404"/>
      <c r="I23" s="404"/>
      <c r="J23" s="404"/>
      <c r="K23" s="404"/>
      <c r="L23" s="404">
        <v>5.0999999999999996</v>
      </c>
    </row>
    <row r="24" spans="1:12" x14ac:dyDescent="0.25">
      <c r="A24" t="s">
        <v>577</v>
      </c>
      <c r="B24" t="s">
        <v>215</v>
      </c>
      <c r="C24" t="s">
        <v>50</v>
      </c>
      <c r="D24" s="404"/>
      <c r="E24" s="404"/>
      <c r="F24" s="404"/>
      <c r="G24" s="404">
        <v>21</v>
      </c>
      <c r="H24" s="404">
        <v>0.82500000000000007</v>
      </c>
      <c r="I24" s="404"/>
      <c r="J24" s="404"/>
      <c r="K24" s="404"/>
      <c r="L24" s="404">
        <v>21.824999999999999</v>
      </c>
    </row>
    <row r="25" spans="1:12" x14ac:dyDescent="0.25">
      <c r="A25" t="s">
        <v>577</v>
      </c>
      <c r="B25" t="s">
        <v>228</v>
      </c>
      <c r="C25" t="s">
        <v>50</v>
      </c>
      <c r="D25" s="404">
        <v>13.5</v>
      </c>
      <c r="E25" s="404">
        <v>30</v>
      </c>
      <c r="F25" s="404"/>
      <c r="G25" s="404"/>
      <c r="H25" s="404"/>
      <c r="I25" s="404"/>
      <c r="J25" s="404"/>
      <c r="K25" s="404"/>
      <c r="L25" s="404">
        <v>43.5</v>
      </c>
    </row>
    <row r="26" spans="1:12" x14ac:dyDescent="0.25">
      <c r="A26" t="s">
        <v>577</v>
      </c>
      <c r="B26" t="s">
        <v>234</v>
      </c>
      <c r="C26" t="s">
        <v>50</v>
      </c>
      <c r="D26" s="404">
        <v>249</v>
      </c>
      <c r="E26" s="404"/>
      <c r="F26" s="404"/>
      <c r="G26" s="404">
        <v>8.5</v>
      </c>
      <c r="H26" s="404"/>
      <c r="I26" s="404"/>
      <c r="J26" s="404"/>
      <c r="K26" s="404"/>
      <c r="L26" s="404">
        <v>257.5</v>
      </c>
    </row>
    <row r="27" spans="1:12" x14ac:dyDescent="0.25">
      <c r="A27" t="s">
        <v>577</v>
      </c>
      <c r="B27" t="s">
        <v>246</v>
      </c>
      <c r="C27" t="s">
        <v>50</v>
      </c>
      <c r="D27" s="404">
        <v>330</v>
      </c>
      <c r="E27" s="404"/>
      <c r="F27" s="404"/>
      <c r="G27" s="404">
        <v>60</v>
      </c>
      <c r="H27" s="404">
        <v>0.5</v>
      </c>
      <c r="I27" s="404"/>
      <c r="J27" s="404">
        <v>0.1</v>
      </c>
      <c r="K27" s="404"/>
      <c r="L27" s="404">
        <v>390.6</v>
      </c>
    </row>
    <row r="28" spans="1:12" x14ac:dyDescent="0.25">
      <c r="A28" t="s">
        <v>577</v>
      </c>
      <c r="B28" t="s">
        <v>262</v>
      </c>
      <c r="C28" t="s">
        <v>50</v>
      </c>
      <c r="D28" s="404"/>
      <c r="E28" s="404"/>
      <c r="F28" s="404"/>
      <c r="G28" s="404">
        <v>0.05</v>
      </c>
      <c r="H28" s="404"/>
      <c r="I28" s="404"/>
      <c r="J28" s="404"/>
      <c r="K28" s="404"/>
      <c r="L28" s="404">
        <v>0.05</v>
      </c>
    </row>
    <row r="29" spans="1:12" x14ac:dyDescent="0.25">
      <c r="A29" t="s">
        <v>577</v>
      </c>
      <c r="B29" t="s">
        <v>270</v>
      </c>
      <c r="C29" t="s">
        <v>70</v>
      </c>
      <c r="D29" s="404">
        <v>127.43600000000001</v>
      </c>
      <c r="E29" s="404"/>
      <c r="F29" s="404"/>
      <c r="G29" s="404"/>
      <c r="H29" s="404"/>
      <c r="I29" s="404"/>
      <c r="J29" s="404"/>
      <c r="K29" s="404"/>
      <c r="L29" s="404">
        <v>127.43600000000001</v>
      </c>
    </row>
    <row r="30" spans="1:12" x14ac:dyDescent="0.25">
      <c r="A30" t="s">
        <v>577</v>
      </c>
      <c r="B30" t="s">
        <v>275</v>
      </c>
      <c r="C30" t="s">
        <v>50</v>
      </c>
      <c r="D30" s="404">
        <v>90</v>
      </c>
      <c r="E30" s="404">
        <v>101.25</v>
      </c>
      <c r="F30" s="404"/>
      <c r="G30" s="404">
        <v>291.42500000000001</v>
      </c>
      <c r="H30" s="404">
        <v>0.9</v>
      </c>
      <c r="I30" s="404"/>
      <c r="J30" s="404"/>
      <c r="K30" s="404"/>
      <c r="L30" s="404">
        <v>483.57499999999999</v>
      </c>
    </row>
    <row r="31" spans="1:12" x14ac:dyDescent="0.25">
      <c r="A31" t="s">
        <v>577</v>
      </c>
      <c r="B31" t="s">
        <v>291</v>
      </c>
      <c r="C31" t="s">
        <v>106</v>
      </c>
      <c r="D31" s="404"/>
      <c r="E31" s="404"/>
      <c r="F31" s="404"/>
      <c r="G31" s="404">
        <v>20.100000000000001</v>
      </c>
      <c r="H31" s="404"/>
      <c r="I31" s="404"/>
      <c r="J31" s="404"/>
      <c r="K31" s="404"/>
      <c r="L31" s="404">
        <v>20.100000000000001</v>
      </c>
    </row>
    <row r="32" spans="1:12" x14ac:dyDescent="0.25">
      <c r="A32" t="s">
        <v>577</v>
      </c>
      <c r="B32" t="s">
        <v>302</v>
      </c>
      <c r="C32" t="s">
        <v>106</v>
      </c>
      <c r="D32" s="404"/>
      <c r="E32" s="404"/>
      <c r="F32" s="404"/>
      <c r="G32" s="404"/>
      <c r="H32" s="404">
        <v>1</v>
      </c>
      <c r="I32" s="404"/>
      <c r="J32" s="404"/>
      <c r="K32" s="404"/>
      <c r="L32" s="404">
        <v>1</v>
      </c>
    </row>
    <row r="33" spans="1:12" x14ac:dyDescent="0.25">
      <c r="A33" t="s">
        <v>577</v>
      </c>
      <c r="B33" t="s">
        <v>304</v>
      </c>
      <c r="C33" t="s">
        <v>38</v>
      </c>
      <c r="D33" s="404"/>
      <c r="E33" s="404"/>
      <c r="F33" s="404"/>
      <c r="G33" s="404">
        <v>2</v>
      </c>
      <c r="H33" s="404"/>
      <c r="I33" s="404"/>
      <c r="J33" s="404"/>
      <c r="K33" s="404"/>
      <c r="L33" s="404">
        <v>2</v>
      </c>
    </row>
    <row r="34" spans="1:12" x14ac:dyDescent="0.25">
      <c r="A34" t="s">
        <v>577</v>
      </c>
      <c r="B34" t="s">
        <v>309</v>
      </c>
      <c r="C34" t="s">
        <v>106</v>
      </c>
      <c r="D34" s="404">
        <v>126</v>
      </c>
      <c r="E34" s="404"/>
      <c r="F34" s="404"/>
      <c r="G34" s="404"/>
      <c r="H34" s="404"/>
      <c r="I34" s="404"/>
      <c r="J34" s="404"/>
      <c r="K34" s="404"/>
      <c r="L34" s="404">
        <v>126</v>
      </c>
    </row>
    <row r="35" spans="1:12" x14ac:dyDescent="0.25">
      <c r="A35" t="s">
        <v>577</v>
      </c>
      <c r="B35" t="s">
        <v>316</v>
      </c>
      <c r="C35" t="s">
        <v>38</v>
      </c>
      <c r="D35" s="404">
        <v>214.5</v>
      </c>
      <c r="E35" s="404">
        <v>1.5</v>
      </c>
      <c r="F35" s="404"/>
      <c r="G35" s="404">
        <v>49.155000000000001</v>
      </c>
      <c r="H35" s="404"/>
      <c r="I35" s="404"/>
      <c r="J35" s="404"/>
      <c r="K35" s="404"/>
      <c r="L35" s="404">
        <v>265.15499999999997</v>
      </c>
    </row>
    <row r="36" spans="1:12" x14ac:dyDescent="0.25">
      <c r="A36" t="s">
        <v>577</v>
      </c>
      <c r="B36" t="s">
        <v>327</v>
      </c>
      <c r="C36" t="s">
        <v>50</v>
      </c>
      <c r="D36" s="404">
        <v>258</v>
      </c>
      <c r="E36" s="404">
        <v>4.5</v>
      </c>
      <c r="F36" s="404"/>
      <c r="G36" s="404">
        <v>70.529999999999987</v>
      </c>
      <c r="H36" s="404">
        <v>50.25</v>
      </c>
      <c r="I36" s="404"/>
      <c r="J36" s="404"/>
      <c r="K36" s="404"/>
      <c r="L36" s="404">
        <v>383.28</v>
      </c>
    </row>
    <row r="37" spans="1:12" x14ac:dyDescent="0.25">
      <c r="A37" t="s">
        <v>577</v>
      </c>
      <c r="B37" t="s">
        <v>362</v>
      </c>
      <c r="C37" t="s">
        <v>38</v>
      </c>
      <c r="D37" s="404"/>
      <c r="E37" s="404"/>
      <c r="F37" s="404"/>
      <c r="G37" s="404">
        <v>6</v>
      </c>
      <c r="H37" s="404"/>
      <c r="I37" s="404"/>
      <c r="J37" s="404"/>
      <c r="K37" s="404"/>
      <c r="L37" s="404">
        <v>6</v>
      </c>
    </row>
    <row r="38" spans="1:12" x14ac:dyDescent="0.25">
      <c r="A38" t="s">
        <v>577</v>
      </c>
      <c r="B38" t="s">
        <v>32</v>
      </c>
      <c r="C38" t="s">
        <v>38</v>
      </c>
      <c r="D38" s="404">
        <v>15</v>
      </c>
      <c r="E38" s="404"/>
      <c r="F38" s="404"/>
      <c r="G38" s="404">
        <v>66.069999999999993</v>
      </c>
      <c r="H38" s="404">
        <v>5</v>
      </c>
      <c r="I38" s="404"/>
      <c r="J38" s="404"/>
      <c r="K38" s="404"/>
      <c r="L38" s="404">
        <v>86.07</v>
      </c>
    </row>
    <row r="39" spans="1:12" x14ac:dyDescent="0.25">
      <c r="A39" t="s">
        <v>577</v>
      </c>
      <c r="B39" t="s">
        <v>406</v>
      </c>
      <c r="C39" t="s">
        <v>106</v>
      </c>
      <c r="D39" s="404">
        <v>90</v>
      </c>
      <c r="E39" s="404"/>
      <c r="F39" s="404"/>
      <c r="G39" s="404"/>
      <c r="H39" s="404"/>
      <c r="I39" s="404"/>
      <c r="J39" s="404"/>
      <c r="K39" s="404"/>
      <c r="L39" s="404">
        <v>90</v>
      </c>
    </row>
    <row r="40" spans="1:12" x14ac:dyDescent="0.25">
      <c r="A40" t="s">
        <v>577</v>
      </c>
      <c r="B40" t="s">
        <v>409</v>
      </c>
      <c r="C40" t="s">
        <v>38</v>
      </c>
      <c r="D40" s="404"/>
      <c r="E40" s="404"/>
      <c r="F40" s="404"/>
      <c r="G40" s="404">
        <v>2.5000000000000001E-2</v>
      </c>
      <c r="H40" s="404"/>
      <c r="I40" s="404"/>
      <c r="J40" s="404"/>
      <c r="K40" s="404"/>
      <c r="L40" s="404">
        <v>2.5000000000000001E-2</v>
      </c>
    </row>
    <row r="41" spans="1:12" x14ac:dyDescent="0.25">
      <c r="A41" t="s">
        <v>577</v>
      </c>
      <c r="B41" t="s">
        <v>412</v>
      </c>
      <c r="C41" t="s">
        <v>70</v>
      </c>
      <c r="D41" s="404">
        <v>550.11900000000003</v>
      </c>
      <c r="E41" s="404"/>
      <c r="F41" s="404"/>
      <c r="G41" s="404">
        <v>34</v>
      </c>
      <c r="H41" s="404">
        <v>0.75</v>
      </c>
      <c r="I41" s="404"/>
      <c r="J41" s="404"/>
      <c r="K41" s="404"/>
      <c r="L41" s="404">
        <v>584.86900000000003</v>
      </c>
    </row>
    <row r="42" spans="1:12" x14ac:dyDescent="0.25">
      <c r="A42" t="s">
        <v>577</v>
      </c>
      <c r="B42" t="s">
        <v>418</v>
      </c>
      <c r="C42" t="s">
        <v>38</v>
      </c>
      <c r="D42" s="404">
        <v>15</v>
      </c>
      <c r="E42" s="404">
        <v>21</v>
      </c>
      <c r="F42" s="404"/>
      <c r="G42" s="404">
        <v>111</v>
      </c>
      <c r="H42" s="404"/>
      <c r="I42" s="404">
        <v>15.25</v>
      </c>
      <c r="J42" s="404"/>
      <c r="K42" s="404"/>
      <c r="L42" s="404">
        <v>162.25</v>
      </c>
    </row>
    <row r="43" spans="1:12" x14ac:dyDescent="0.25">
      <c r="A43" t="s">
        <v>577</v>
      </c>
      <c r="B43" t="s">
        <v>435</v>
      </c>
      <c r="C43" t="s">
        <v>38</v>
      </c>
      <c r="D43" s="404">
        <v>156</v>
      </c>
      <c r="E43" s="404">
        <v>30</v>
      </c>
      <c r="F43" s="404"/>
      <c r="G43" s="404">
        <v>11.350000000000001</v>
      </c>
      <c r="H43" s="404">
        <v>14.281000000000001</v>
      </c>
      <c r="I43" s="404"/>
      <c r="J43" s="404">
        <v>0.1</v>
      </c>
      <c r="K43" s="404"/>
      <c r="L43" s="404">
        <v>211.73099999999999</v>
      </c>
    </row>
    <row r="44" spans="1:12" x14ac:dyDescent="0.25">
      <c r="A44" t="s">
        <v>577</v>
      </c>
      <c r="B44" t="s">
        <v>460</v>
      </c>
      <c r="C44" t="s">
        <v>38</v>
      </c>
      <c r="D44" s="404"/>
      <c r="E44" s="404"/>
      <c r="F44" s="404"/>
      <c r="G44" s="404"/>
      <c r="H44" s="404">
        <v>1</v>
      </c>
      <c r="I44" s="404"/>
      <c r="J44" s="404"/>
      <c r="K44" s="404"/>
      <c r="L44" s="404">
        <v>1</v>
      </c>
    </row>
    <row r="45" spans="1:12" x14ac:dyDescent="0.25">
      <c r="A45" t="s">
        <v>577</v>
      </c>
      <c r="B45" t="s">
        <v>464</v>
      </c>
      <c r="C45" t="s">
        <v>106</v>
      </c>
      <c r="D45" s="404">
        <v>195</v>
      </c>
      <c r="E45" s="404"/>
      <c r="F45" s="404"/>
      <c r="G45" s="404">
        <v>22.5</v>
      </c>
      <c r="H45" s="404"/>
      <c r="I45" s="404"/>
      <c r="J45" s="404"/>
      <c r="K45" s="404"/>
      <c r="L45" s="404">
        <v>217.5</v>
      </c>
    </row>
    <row r="46" spans="1:12" x14ac:dyDescent="0.25">
      <c r="A46" t="s">
        <v>577</v>
      </c>
      <c r="B46" t="s">
        <v>471</v>
      </c>
      <c r="C46" t="s">
        <v>50</v>
      </c>
      <c r="D46" s="404"/>
      <c r="E46" s="404"/>
      <c r="F46" s="404"/>
      <c r="G46" s="404">
        <v>0.2</v>
      </c>
      <c r="H46" s="404"/>
      <c r="I46" s="404"/>
      <c r="J46" s="404"/>
      <c r="K46" s="404"/>
      <c r="L46" s="404">
        <v>0.2</v>
      </c>
    </row>
    <row r="47" spans="1:12" x14ac:dyDescent="0.25">
      <c r="A47" t="s">
        <v>577</v>
      </c>
      <c r="B47" t="s">
        <v>476</v>
      </c>
      <c r="C47" t="s">
        <v>86</v>
      </c>
      <c r="D47" s="404"/>
      <c r="E47" s="404"/>
      <c r="F47" s="404"/>
      <c r="G47" s="404">
        <v>16.5</v>
      </c>
      <c r="H47" s="404"/>
      <c r="I47" s="404"/>
      <c r="J47" s="404"/>
      <c r="K47" s="404"/>
      <c r="L47" s="404">
        <v>16.5</v>
      </c>
    </row>
    <row r="48" spans="1:12" x14ac:dyDescent="0.25">
      <c r="A48" t="s">
        <v>577</v>
      </c>
      <c r="B48" t="s">
        <v>480</v>
      </c>
      <c r="C48" t="s">
        <v>86</v>
      </c>
      <c r="D48" s="404">
        <v>192</v>
      </c>
      <c r="E48" s="404">
        <v>184.5</v>
      </c>
      <c r="F48" s="404"/>
      <c r="G48" s="404">
        <v>94</v>
      </c>
      <c r="H48" s="404">
        <v>35.15</v>
      </c>
      <c r="I48" s="404">
        <v>6</v>
      </c>
      <c r="J48" s="404"/>
      <c r="K48" s="404"/>
      <c r="L48" s="404">
        <v>511.65</v>
      </c>
    </row>
    <row r="49" spans="1:12" x14ac:dyDescent="0.25">
      <c r="A49" t="s">
        <v>577</v>
      </c>
      <c r="B49" t="s">
        <v>508</v>
      </c>
      <c r="C49" t="s">
        <v>86</v>
      </c>
      <c r="D49" s="404">
        <v>282</v>
      </c>
      <c r="E49" s="404">
        <v>120</v>
      </c>
      <c r="F49" s="404"/>
      <c r="G49" s="404">
        <v>109.17500000000001</v>
      </c>
      <c r="H49" s="404">
        <v>18.074999999999999</v>
      </c>
      <c r="I49" s="404"/>
      <c r="J49" s="404">
        <v>0.35</v>
      </c>
      <c r="K49" s="404"/>
      <c r="L49" s="404">
        <v>529.6</v>
      </c>
    </row>
    <row r="50" spans="1:12" x14ac:dyDescent="0.25">
      <c r="A50" t="s">
        <v>577</v>
      </c>
      <c r="B50" t="s">
        <v>533</v>
      </c>
      <c r="C50" t="s">
        <v>70</v>
      </c>
      <c r="D50" s="404">
        <v>30</v>
      </c>
      <c r="E50" s="404"/>
      <c r="F50" s="404"/>
      <c r="G50" s="404"/>
      <c r="H50" s="404"/>
      <c r="I50" s="404"/>
      <c r="J50" s="404"/>
      <c r="K50" s="404"/>
      <c r="L50" s="404">
        <v>30</v>
      </c>
    </row>
    <row r="51" spans="1:12" x14ac:dyDescent="0.25">
      <c r="A51" t="s">
        <v>577</v>
      </c>
      <c r="B51" t="s">
        <v>537</v>
      </c>
      <c r="C51" t="s">
        <v>86</v>
      </c>
      <c r="D51" s="404">
        <v>5.25</v>
      </c>
      <c r="E51" s="404"/>
      <c r="F51" s="404"/>
      <c r="G51" s="404">
        <v>9.2500000000000036</v>
      </c>
      <c r="H51" s="404"/>
      <c r="I51" s="404"/>
      <c r="J51" s="404"/>
      <c r="K51" s="404"/>
      <c r="L51" s="404">
        <v>14.500000000000004</v>
      </c>
    </row>
    <row r="52" spans="1:12" x14ac:dyDescent="0.25">
      <c r="A52" t="s">
        <v>577</v>
      </c>
      <c r="B52" t="s">
        <v>46</v>
      </c>
      <c r="C52" t="s">
        <v>50</v>
      </c>
      <c r="D52" s="404">
        <v>297</v>
      </c>
      <c r="E52" s="404"/>
      <c r="F52" s="404"/>
      <c r="G52" s="404">
        <v>4</v>
      </c>
      <c r="H52" s="404"/>
      <c r="I52" s="404"/>
      <c r="J52" s="404"/>
      <c r="K52" s="404"/>
      <c r="L52" s="404">
        <v>301</v>
      </c>
    </row>
    <row r="53" spans="1:12" x14ac:dyDescent="0.25">
      <c r="A53" t="s">
        <v>577</v>
      </c>
      <c r="B53" t="s">
        <v>556</v>
      </c>
      <c r="C53" t="s">
        <v>86</v>
      </c>
      <c r="D53" s="404"/>
      <c r="E53" s="404">
        <v>9.75</v>
      </c>
      <c r="F53" s="404"/>
      <c r="G53" s="404"/>
      <c r="H53" s="404"/>
      <c r="I53" s="404"/>
      <c r="J53" s="404"/>
      <c r="K53" s="404"/>
      <c r="L53" s="404">
        <v>9.75</v>
      </c>
    </row>
    <row r="54" spans="1:12" x14ac:dyDescent="0.25">
      <c r="A54" t="s">
        <v>577</v>
      </c>
      <c r="B54" t="s">
        <v>563</v>
      </c>
      <c r="C54" t="s">
        <v>38</v>
      </c>
      <c r="D54" s="404"/>
      <c r="E54" s="404">
        <v>27.016999999999999</v>
      </c>
      <c r="F54" s="404"/>
      <c r="G54" s="404"/>
      <c r="H54" s="404">
        <v>0.15</v>
      </c>
      <c r="I54" s="404"/>
      <c r="J54" s="404"/>
      <c r="K54" s="404"/>
      <c r="L54" s="404">
        <v>27.166999999999998</v>
      </c>
    </row>
    <row r="55" spans="1:12" x14ac:dyDescent="0.25">
      <c r="A55" t="s">
        <v>51</v>
      </c>
      <c r="D55" s="404">
        <v>4519.7849999999999</v>
      </c>
      <c r="E55" s="404">
        <v>639.22700000000009</v>
      </c>
      <c r="F55" s="404">
        <v>4.25</v>
      </c>
      <c r="G55" s="404">
        <v>1145.991</v>
      </c>
      <c r="H55" s="404">
        <v>137.25</v>
      </c>
      <c r="I55" s="404">
        <v>22.45</v>
      </c>
      <c r="J55" s="404">
        <v>0.55000000000000004</v>
      </c>
      <c r="K55" s="404">
        <v>0.20200000000000001</v>
      </c>
      <c r="L55" s="404">
        <v>6469.7049999999999</v>
      </c>
    </row>
  </sheetData>
  <phoneticPr fontId="7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XFD3929"/>
  <sheetViews>
    <sheetView tabSelected="1" zoomScale="91" zoomScaleNormal="91" workbookViewId="0">
      <pane xSplit="7" ySplit="1" topLeftCell="H923" activePane="bottomRight" state="frozen"/>
      <selection pane="topRight" activeCell="H1" sqref="H1"/>
      <selection pane="bottomLeft" activeCell="A2" sqref="A2"/>
      <selection pane="bottomRight" activeCell="R863" sqref="K863:R863"/>
    </sheetView>
  </sheetViews>
  <sheetFormatPr defaultColWidth="9" defaultRowHeight="18" customHeight="1" x14ac:dyDescent="0.25"/>
  <cols>
    <col min="1" max="1" width="10.33203125" style="245" customWidth="1"/>
    <col min="2" max="2" width="12.77734375" style="246" customWidth="1"/>
    <col min="3" max="3" width="15.109375" style="247" customWidth="1"/>
    <col min="4" max="4" width="5.33203125" style="248" customWidth="1"/>
    <col min="5" max="5" width="4.109375" style="249" customWidth="1"/>
    <col min="6" max="6" width="4.109375" style="250" customWidth="1"/>
    <col min="7" max="7" width="12.44140625" style="249" customWidth="1"/>
    <col min="8" max="8" width="41.88671875" style="249" customWidth="1"/>
    <col min="9" max="9" width="8.109375" style="251" customWidth="1"/>
    <col min="10" max="10" width="10.77734375" style="249" customWidth="1"/>
    <col min="11" max="11" width="24.77734375" style="249" customWidth="1"/>
    <col min="12" max="12" width="7.6640625" style="252" customWidth="1"/>
    <col min="13" max="13" width="14.21875" style="249" customWidth="1"/>
    <col min="14" max="14" width="24.88671875" style="252" customWidth="1"/>
    <col min="15" max="15" width="5.6640625" style="248" customWidth="1"/>
    <col min="16" max="16" width="7.109375" style="252" customWidth="1"/>
    <col min="17" max="17" width="7.33203125" style="253" customWidth="1"/>
    <col min="18" max="18" width="8" style="254" customWidth="1"/>
    <col min="19" max="19" width="13.77734375" style="255" customWidth="1"/>
    <col min="20" max="20" width="14" style="256" customWidth="1"/>
    <col min="21" max="21" width="13.44140625" style="256" customWidth="1"/>
    <col min="22" max="22" width="11.77734375" style="458" bestFit="1" customWidth="1"/>
    <col min="23" max="23" width="9.44140625" style="458" customWidth="1"/>
    <col min="24" max="24" width="6.6640625" style="257" customWidth="1"/>
    <col min="25" max="25" width="8" style="257" customWidth="1"/>
    <col min="26" max="26" width="10.88671875" style="258" customWidth="1"/>
    <col min="27" max="27" width="10" style="259" customWidth="1"/>
    <col min="28" max="28" width="9.44140625" style="251" customWidth="1"/>
    <col min="29" max="29" width="11.33203125" style="260" customWidth="1"/>
    <col min="30" max="30" width="11.33203125" style="261" customWidth="1"/>
    <col min="31" max="33" width="7.6640625" style="249" customWidth="1"/>
    <col min="34" max="34" width="9.44140625" style="249" customWidth="1"/>
    <col min="35" max="35" width="61.77734375" style="247" bestFit="1" customWidth="1"/>
    <col min="36" max="36" width="22" style="247" bestFit="1" customWidth="1"/>
    <col min="37" max="16384" width="9" style="247"/>
  </cols>
  <sheetData>
    <row r="1" spans="1:35" ht="36" customHeight="1" x14ac:dyDescent="0.25">
      <c r="A1" s="262" t="s">
        <v>573</v>
      </c>
      <c r="B1" s="263" t="s">
        <v>19</v>
      </c>
      <c r="C1" s="264" t="s">
        <v>18</v>
      </c>
      <c r="D1" s="265" t="s">
        <v>604</v>
      </c>
      <c r="E1" s="265" t="s">
        <v>605</v>
      </c>
      <c r="F1" s="266" t="s">
        <v>606</v>
      </c>
      <c r="G1" s="267" t="s">
        <v>20</v>
      </c>
      <c r="H1" s="267" t="s">
        <v>52</v>
      </c>
      <c r="I1" s="267" t="s">
        <v>21</v>
      </c>
      <c r="J1" s="267" t="s">
        <v>53</v>
      </c>
      <c r="K1" s="267" t="s">
        <v>22</v>
      </c>
      <c r="L1" s="275" t="s">
        <v>23</v>
      </c>
      <c r="M1" s="267" t="s">
        <v>24</v>
      </c>
      <c r="N1" s="276" t="s">
        <v>26</v>
      </c>
      <c r="O1" s="277" t="s">
        <v>25</v>
      </c>
      <c r="P1" s="278" t="s">
        <v>56</v>
      </c>
      <c r="Q1" s="281" t="s">
        <v>54</v>
      </c>
      <c r="R1" s="282" t="s">
        <v>607</v>
      </c>
      <c r="S1" s="283" t="s">
        <v>574</v>
      </c>
      <c r="T1" s="430" t="s">
        <v>608</v>
      </c>
      <c r="U1" s="284" t="s">
        <v>609</v>
      </c>
      <c r="V1" s="450" t="s">
        <v>27</v>
      </c>
      <c r="W1" s="450" t="s">
        <v>28</v>
      </c>
      <c r="X1" s="266" t="s">
        <v>55</v>
      </c>
      <c r="Y1" s="275" t="s">
        <v>575</v>
      </c>
      <c r="Z1" s="289" t="s">
        <v>610</v>
      </c>
      <c r="AA1" s="290" t="s">
        <v>611</v>
      </c>
      <c r="AB1" s="267" t="s">
        <v>576</v>
      </c>
      <c r="AC1" s="291" t="s">
        <v>612</v>
      </c>
      <c r="AD1" s="292" t="s">
        <v>572</v>
      </c>
      <c r="AE1" s="267" t="s">
        <v>613</v>
      </c>
      <c r="AF1" s="267" t="s">
        <v>614</v>
      </c>
      <c r="AG1" s="267" t="s">
        <v>29</v>
      </c>
      <c r="AH1" s="267" t="s">
        <v>615</v>
      </c>
      <c r="AI1" s="247" t="s">
        <v>616</v>
      </c>
    </row>
    <row r="2" spans="1:35" ht="18" customHeight="1" x14ac:dyDescent="0.25">
      <c r="A2" s="268" t="str">
        <f t="shared" ref="A2:A21" si="0">IF(V2="","",TEXT(V2,"yyyy年m月"))</f>
        <v/>
      </c>
      <c r="B2" s="269"/>
      <c r="C2" s="270"/>
      <c r="D2" s="271" t="s">
        <v>617</v>
      </c>
      <c r="E2" s="272" t="str">
        <f t="shared" ref="E2:E21" si="1">IF(OR(D2="长飞",D2="烽火",D2="特发",D2="富通",D2="亨通",G2="赣州金信诺",G2="江苏永鼎",G2="宏安集团"),"A",IF(OR(G2="广意通讯",G2="湖北楚天",G2="宁波格亿达",G2="通鼎互联",G2="黄石昌达",G2="江苏俊知",G2="珠海汉胜",G2="武汉电信"),"B","C"))</f>
        <v>A</v>
      </c>
      <c r="F2" s="272" t="str">
        <f t="shared" ref="F2:F21" si="2">IF(OR(G2="成都大唐",G2="广东亨通",G2="江苏亨通",G2="兰州长飞",G2="南京华信",G2="汕头奥星",G2="特发光网",G2="武汉长飞",G2="长春烽火",G2="广意通讯",G2="湖北楚天",G2="宁波格亿达",G2="通鼎互联",G2="安徽汉唐",G2="安徽宜德",G2="安徽盈通",G2="成都康宁",G2="成都中飞",G2="东莞光佳",G2="东莞鸿鑫",G2="烽火博鑫",G2="佛山星蓝",G2="广东金桥",G2="广州联兴",G2="贵州乾新",G2="航天电工",G2="合肥兴联",G2="湖北宇洪",G2="江苏奥通",G2="江苏中远",G2="宁波辰飞",G2="宁波汉生",G2="宁波宇欣",G2="山东太平洋",G2="山东特发",G2="山东永通",G2="上海朗闻",G2="上海翼波",G2="四川天邑",G2="四川旭泰",G2="武汉瑞联",G2="武汉同至",G2="西安西古",G2="西安鑫华通",G2="武汉驿路通",G2="长光通信",G2="中电八所",G2="中电光达",G2="中利集团",G2="重庆特发",G2="舟山安格",G2="珠海邗秦"),"A",IF(OR(G2="富通天津",G2="赣州金信诺",G2="江苏永鼎",G2="上海长飞",G2="特发股份",G2="武汉烽火",G2="西安烽火",G2="长飞中利",G2="江苏中天",G2="江西联创",G2="宁波盈谷",G2="黄石昌达",G2="四川长飞"),"B","C"))</f>
        <v>A</v>
      </c>
      <c r="G2" s="273" t="s">
        <v>508</v>
      </c>
      <c r="H2" s="274" t="s">
        <v>509</v>
      </c>
      <c r="I2" s="274"/>
      <c r="J2" s="274"/>
      <c r="K2" s="279"/>
      <c r="L2" s="280"/>
      <c r="M2" s="273"/>
      <c r="N2" s="273"/>
      <c r="O2" s="273"/>
      <c r="P2" s="279"/>
      <c r="Q2" s="285"/>
      <c r="R2" s="286"/>
      <c r="S2" s="287">
        <v>4328794.25</v>
      </c>
      <c r="T2" s="288">
        <v>4202604.25</v>
      </c>
      <c r="U2" s="288">
        <f t="shared" ref="U2:U21" si="3">S2-T2</f>
        <v>126190</v>
      </c>
      <c r="V2" s="451"/>
      <c r="W2" s="452"/>
      <c r="X2" s="279"/>
      <c r="Y2" s="293"/>
      <c r="Z2" s="294"/>
      <c r="AA2" s="295"/>
      <c r="AB2" s="296"/>
      <c r="AC2" s="297">
        <v>43070</v>
      </c>
      <c r="AD2" s="298">
        <f t="shared" ref="AD2:AD21" si="4">IF(AE2&gt;0,(DATE(YEAR(AC2),MONTH(AC2)+1,1)-1)+AE2,AC2)</f>
        <v>43130</v>
      </c>
      <c r="AE2" s="299">
        <f>IF(OR(G2=账期!$A$18,G2=账期!$A$20,G2=账期!$A$22,G2=账期!$A$24,G2=账期!$A$25,G2=账期!$A$27,G2=账期!$A$26,G2=账期!$A$28,G2=账期!$A$30,G2=账期!$A$32,G2=账期!$A$34,G2=账期!$A$35,G2=账期!$A$37,G2=账期!$A$39,G2=账期!$A$40,G2=账期!$A$41,G2=账期!$A$42,G2=账期!$A$43,G2=账期!$A$44,G2=账期!$A$45,G2=账期!$A$46,G2=账期!$A$48,G2=账期!$A$50,G2=账期!$A$51,G2=账期!$A$52,G2=账期!$A$53,G2=账期!$A$54,G2=账期!$A$56,G2=账期!$A$57,G2=账期!$A$58,G2=账期!$A$59,G2=账期!$A$60,G2=账期!$A$61,G2=账期!$A$62,G2=账期!$A$63,G2=账期!$A$64,G2=账期!$A$66,G2=账期!$A$67,G2=账期!$A$68,G2=账期!$A$70,G2=账期!$A$71),30,IF(OR(G2=账期!$A$74,G2=账期!$A$77,G2=账期!$A$76,G2=账期!$A$79,G2=账期!$A$80,G2=账期!$A$81,G2=账期!$A$83,G2=账期!$A$85,G2=账期!$A$87,G2=账期!$A$89,G2=账期!$A$91),60,IF(OR(G2=账期!$A$93,G2=账期!$A$94,G2=账期!$A$95,G2=账期!$A$96,G2=账期!$A$98,G2=账期!$A$99,G2=账期!$A$101,G2=账期!$A$102),90,0)))</f>
        <v>30</v>
      </c>
      <c r="AF2" s="299"/>
      <c r="AG2" s="273" t="s">
        <v>86</v>
      </c>
      <c r="AH2" s="299" t="str">
        <f t="shared" ref="AH2:AH21" si="5">IF(AG2="华东","徐绪盛",IF(AG2="华南","柯童柱",IF(AG2="华中","杭得利",IF(AG2="西南","张军",IF(AG2="华北","石浩宇","")))))</f>
        <v>杭得利</v>
      </c>
      <c r="AI2" s="270"/>
    </row>
    <row r="3" spans="1:35" ht="18" customHeight="1" x14ac:dyDescent="0.25">
      <c r="A3" s="268" t="str">
        <f t="shared" si="0"/>
        <v/>
      </c>
      <c r="B3" s="269"/>
      <c r="C3" s="270"/>
      <c r="D3" s="271" t="s">
        <v>617</v>
      </c>
      <c r="E3" s="272" t="str">
        <f t="shared" si="1"/>
        <v>A</v>
      </c>
      <c r="F3" s="272" t="str">
        <f t="shared" si="2"/>
        <v>B</v>
      </c>
      <c r="G3" s="273" t="s">
        <v>327</v>
      </c>
      <c r="H3" s="274" t="s">
        <v>328</v>
      </c>
      <c r="I3" s="274"/>
      <c r="J3" s="274"/>
      <c r="K3" s="279"/>
      <c r="L3" s="280"/>
      <c r="M3" s="273"/>
      <c r="N3" s="273"/>
      <c r="O3" s="273"/>
      <c r="P3" s="279"/>
      <c r="Q3" s="285"/>
      <c r="R3" s="286"/>
      <c r="S3" s="287">
        <v>551770</v>
      </c>
      <c r="T3" s="288"/>
      <c r="U3" s="288">
        <f t="shared" si="3"/>
        <v>551770</v>
      </c>
      <c r="V3" s="451"/>
      <c r="W3" s="452"/>
      <c r="X3" s="279"/>
      <c r="Y3" s="293"/>
      <c r="Z3" s="294"/>
      <c r="AA3" s="295"/>
      <c r="AB3" s="296"/>
      <c r="AC3" s="297">
        <v>43101</v>
      </c>
      <c r="AD3" s="298">
        <f t="shared" si="4"/>
        <v>43161</v>
      </c>
      <c r="AE3" s="299">
        <f>IF(OR(G3=账期!$A$18,G3=账期!$A$20,G3=账期!$A$22,G3=账期!$A$24,G3=账期!$A$25,G3=账期!$A$27,G3=账期!$A$26,G3=账期!$A$28,G3=账期!$A$30,G3=账期!$A$32,G3=账期!$A$34,G3=账期!$A$35,G3=账期!$A$37,G3=账期!$A$39,G3=账期!$A$40,G3=账期!$A$41,G3=账期!$A$42,G3=账期!$A$43,G3=账期!$A$44,G3=账期!$A$45,G3=账期!$A$46,G3=账期!$A$48,G3=账期!$A$50,G3=账期!$A$51,G3=账期!$A$52,G3=账期!$A$53,G3=账期!$A$54,G3=账期!$A$56,G3=账期!$A$57,G3=账期!$A$58,G3=账期!$A$59,G3=账期!$A$60,G3=账期!$A$61,G3=账期!$A$62,G3=账期!$A$63,G3=账期!$A$64,G3=账期!$A$66,G3=账期!$A$67,G3=账期!$A$68,G3=账期!$A$70,G3=账期!$A$71),30,IF(OR(G3=账期!$A$74,G3=账期!$A$77,G3=账期!$A$76,G3=账期!$A$79,G3=账期!$A$80,G3=账期!$A$81,G3=账期!$A$83,G3=账期!$A$85,G3=账期!$A$87,G3=账期!$A$89,G3=账期!$A$91),60,IF(OR(G3=账期!$A$93,G3=账期!$A$94,G3=账期!$A$95,G3=账期!$A$96,G3=账期!$A$98,G3=账期!$A$99,G3=账期!$A$101,G3=账期!$A$102),90,0)))</f>
        <v>30</v>
      </c>
      <c r="AF3" s="299"/>
      <c r="AG3" s="273" t="s">
        <v>50</v>
      </c>
      <c r="AH3" s="299" t="str">
        <f t="shared" si="5"/>
        <v>徐绪盛</v>
      </c>
      <c r="AI3" s="270"/>
    </row>
    <row r="4" spans="1:35" ht="18" customHeight="1" x14ac:dyDescent="0.25">
      <c r="A4" s="268" t="str">
        <f t="shared" si="0"/>
        <v/>
      </c>
      <c r="B4" s="269"/>
      <c r="C4" s="270"/>
      <c r="D4" s="271" t="s">
        <v>617</v>
      </c>
      <c r="E4" s="272" t="str">
        <f t="shared" si="1"/>
        <v>A</v>
      </c>
      <c r="F4" s="272" t="str">
        <f t="shared" si="2"/>
        <v>B</v>
      </c>
      <c r="G4" s="273" t="s">
        <v>327</v>
      </c>
      <c r="H4" s="274" t="s">
        <v>328</v>
      </c>
      <c r="I4" s="274"/>
      <c r="J4" s="274"/>
      <c r="K4" s="279"/>
      <c r="L4" s="280"/>
      <c r="M4" s="273"/>
      <c r="N4" s="273"/>
      <c r="O4" s="273"/>
      <c r="P4" s="279"/>
      <c r="Q4" s="285"/>
      <c r="R4" s="286"/>
      <c r="S4" s="287">
        <v>2424917.5</v>
      </c>
      <c r="T4" s="288">
        <v>2365653.46</v>
      </c>
      <c r="U4" s="288">
        <f t="shared" si="3"/>
        <v>59264.040000000037</v>
      </c>
      <c r="V4" s="451"/>
      <c r="W4" s="452"/>
      <c r="X4" s="279"/>
      <c r="Y4" s="293"/>
      <c r="Z4" s="294"/>
      <c r="AA4" s="295"/>
      <c r="AB4" s="296"/>
      <c r="AC4" s="297">
        <v>43070</v>
      </c>
      <c r="AD4" s="298">
        <f t="shared" si="4"/>
        <v>43130</v>
      </c>
      <c r="AE4" s="299">
        <f>IF(OR(G4=账期!$A$18,G4=账期!$A$20,G4=账期!$A$22,G4=账期!$A$24,G4=账期!$A$25,G4=账期!$A$27,G4=账期!$A$26,G4=账期!$A$28,G4=账期!$A$30,G4=账期!$A$32,G4=账期!$A$34,G4=账期!$A$35,G4=账期!$A$37,G4=账期!$A$39,G4=账期!$A$40,G4=账期!$A$41,G4=账期!$A$42,G4=账期!$A$43,G4=账期!$A$44,G4=账期!$A$45,G4=账期!$A$46,G4=账期!$A$48,G4=账期!$A$50,G4=账期!$A$51,G4=账期!$A$52,G4=账期!$A$53,G4=账期!$A$54,G4=账期!$A$56,G4=账期!$A$57,G4=账期!$A$58,G4=账期!$A$59,G4=账期!$A$60,G4=账期!$A$61,G4=账期!$A$62,G4=账期!$A$63,G4=账期!$A$64,G4=账期!$A$66,G4=账期!$A$67,G4=账期!$A$68,G4=账期!$A$70,G4=账期!$A$71),30,IF(OR(G4=账期!$A$74,G4=账期!$A$77,G4=账期!$A$76,G4=账期!$A$79,G4=账期!$A$80,G4=账期!$A$81,G4=账期!$A$83,G4=账期!$A$85,G4=账期!$A$87,G4=账期!$A$89,G4=账期!$A$91),60,IF(OR(G4=账期!$A$93,G4=账期!$A$94,G4=账期!$A$95,G4=账期!$A$96,G4=账期!$A$98,G4=账期!$A$99,G4=账期!$A$101,G4=账期!$A$102),90,0)))</f>
        <v>30</v>
      </c>
      <c r="AF4" s="299"/>
      <c r="AG4" s="273" t="s">
        <v>50</v>
      </c>
      <c r="AH4" s="299" t="str">
        <f t="shared" si="5"/>
        <v>徐绪盛</v>
      </c>
      <c r="AI4" s="270" t="s">
        <v>618</v>
      </c>
    </row>
    <row r="5" spans="1:35" ht="24" x14ac:dyDescent="0.25">
      <c r="A5" s="268" t="str">
        <f t="shared" si="0"/>
        <v/>
      </c>
      <c r="B5" s="269"/>
      <c r="C5" s="270"/>
      <c r="D5" s="271" t="s">
        <v>617</v>
      </c>
      <c r="E5" s="272" t="str">
        <f t="shared" si="1"/>
        <v>A</v>
      </c>
      <c r="F5" s="272" t="str">
        <f t="shared" si="2"/>
        <v>B</v>
      </c>
      <c r="G5" s="273" t="s">
        <v>327</v>
      </c>
      <c r="H5" s="274" t="s">
        <v>328</v>
      </c>
      <c r="I5" s="274"/>
      <c r="J5" s="274"/>
      <c r="K5" s="279"/>
      <c r="L5" s="280"/>
      <c r="M5" s="273"/>
      <c r="N5" s="273"/>
      <c r="O5" s="273"/>
      <c r="P5" s="279"/>
      <c r="Q5" s="285"/>
      <c r="R5" s="286"/>
      <c r="S5" s="287">
        <v>1493063.64</v>
      </c>
      <c r="T5" s="288">
        <f>23936.14+1469127.5</f>
        <v>1493063.64</v>
      </c>
      <c r="U5" s="288">
        <f t="shared" si="3"/>
        <v>0</v>
      </c>
      <c r="V5" s="451"/>
      <c r="W5" s="452"/>
      <c r="X5" s="279"/>
      <c r="Y5" s="293"/>
      <c r="Z5" s="294"/>
      <c r="AA5" s="295"/>
      <c r="AB5" s="296"/>
      <c r="AC5" s="297">
        <v>43040</v>
      </c>
      <c r="AD5" s="298">
        <f t="shared" si="4"/>
        <v>43099</v>
      </c>
      <c r="AE5" s="299">
        <f>IF(OR(G5=账期!$A$18,G5=账期!$A$20,G5=账期!$A$22,G5=账期!$A$24,G5=账期!$A$25,G5=账期!$A$27,G5=账期!$A$26,G5=账期!$A$28,G5=账期!$A$30,G5=账期!$A$32,G5=账期!$A$34,G5=账期!$A$35,G5=账期!$A$37,G5=账期!$A$39,G5=账期!$A$40,G5=账期!$A$41,G5=账期!$A$42,G5=账期!$A$43,G5=账期!$A$44,G5=账期!$A$45,G5=账期!$A$46,G5=账期!$A$48,G5=账期!$A$50,G5=账期!$A$51,G5=账期!$A$52,G5=账期!$A$53,G5=账期!$A$54,G5=账期!$A$56,G5=账期!$A$57,G5=账期!$A$58,G5=账期!$A$59,G5=账期!$A$60,G5=账期!$A$61,G5=账期!$A$62,G5=账期!$A$63,G5=账期!$A$64,G5=账期!$A$66,G5=账期!$A$67,G5=账期!$A$68,G5=账期!$A$70,G5=账期!$A$71),30,IF(OR(G5=账期!$A$74,G5=账期!$A$77,G5=账期!$A$76,G5=账期!$A$79,G5=账期!$A$80,G5=账期!$A$81,G5=账期!$A$83,G5=账期!$A$85,G5=账期!$A$87,G5=账期!$A$89,G5=账期!$A$91),60,IF(OR(G5=账期!$A$93,G5=账期!$A$94,G5=账期!$A$95,G5=账期!$A$96,G5=账期!$A$98,G5=账期!$A$99,G5=账期!$A$101,G5=账期!$A$102),90,0)))</f>
        <v>30</v>
      </c>
      <c r="AF5" s="299"/>
      <c r="AG5" s="273" t="s">
        <v>50</v>
      </c>
      <c r="AH5" s="299" t="str">
        <f t="shared" si="5"/>
        <v>徐绪盛</v>
      </c>
      <c r="AI5" s="300" t="s">
        <v>619</v>
      </c>
    </row>
    <row r="6" spans="1:35" ht="18" customHeight="1" x14ac:dyDescent="0.25">
      <c r="A6" s="268" t="str">
        <f t="shared" si="0"/>
        <v/>
      </c>
      <c r="B6" s="269"/>
      <c r="C6" s="270"/>
      <c r="D6" s="271" t="s">
        <v>617</v>
      </c>
      <c r="E6" s="272" t="str">
        <f t="shared" si="1"/>
        <v>A</v>
      </c>
      <c r="F6" s="272" t="str">
        <f t="shared" si="2"/>
        <v>B</v>
      </c>
      <c r="G6" s="273" t="s">
        <v>412</v>
      </c>
      <c r="H6" s="274" t="s">
        <v>413</v>
      </c>
      <c r="I6" s="274"/>
      <c r="J6" s="274"/>
      <c r="K6" s="279"/>
      <c r="L6" s="280"/>
      <c r="M6" s="273"/>
      <c r="N6" s="273"/>
      <c r="O6" s="273"/>
      <c r="P6" s="279"/>
      <c r="Q6" s="285"/>
      <c r="R6" s="286"/>
      <c r="S6" s="287">
        <v>4984902.5</v>
      </c>
      <c r="T6" s="288">
        <f>674315.26+2533375.58</f>
        <v>3207690.84</v>
      </c>
      <c r="U6" s="288">
        <f t="shared" si="3"/>
        <v>1777211.6600000001</v>
      </c>
      <c r="V6" s="451"/>
      <c r="W6" s="452"/>
      <c r="X6" s="279"/>
      <c r="Y6" s="293"/>
      <c r="Z6" s="294"/>
      <c r="AA6" s="295"/>
      <c r="AB6" s="296"/>
      <c r="AC6" s="297">
        <v>43070</v>
      </c>
      <c r="AD6" s="298">
        <f t="shared" si="4"/>
        <v>43130</v>
      </c>
      <c r="AE6" s="299">
        <f>IF(OR(G6=账期!$A$18,G6=账期!$A$20,G6=账期!$A$22,G6=账期!$A$24,G6=账期!$A$25,G6=账期!$A$27,G6=账期!$A$26,G6=账期!$A$28,G6=账期!$A$30,G6=账期!$A$32,G6=账期!$A$34,G6=账期!$A$35,G6=账期!$A$37,G6=账期!$A$39,G6=账期!$A$40,G6=账期!$A$41,G6=账期!$A$42,G6=账期!$A$43,G6=账期!$A$44,G6=账期!$A$45,G6=账期!$A$46,G6=账期!$A$48,G6=账期!$A$50,G6=账期!$A$51,G6=账期!$A$52,G6=账期!$A$53,G6=账期!$A$54,G6=账期!$A$56,G6=账期!$A$57,G6=账期!$A$58,G6=账期!$A$59,G6=账期!$A$60,G6=账期!$A$61,G6=账期!$A$62,G6=账期!$A$63,G6=账期!$A$64,G6=账期!$A$66,G6=账期!$A$67,G6=账期!$A$68,G6=账期!$A$70,G6=账期!$A$71),30,IF(OR(G6=账期!$A$74,G6=账期!$A$77,G6=账期!$A$76,G6=账期!$A$79,G6=账期!$A$80,G6=账期!$A$81,G6=账期!$A$83,G6=账期!$A$85,G6=账期!$A$87,G6=账期!$A$89,G6=账期!$A$91),60,IF(OR(G6=账期!$A$93,G6=账期!$A$94,G6=账期!$A$95,G6=账期!$A$96,G6=账期!$A$98,G6=账期!$A$99,G6=账期!$A$101,G6=账期!$A$102),90,0)))</f>
        <v>30</v>
      </c>
      <c r="AF6" s="299"/>
      <c r="AG6" s="273" t="s">
        <v>70</v>
      </c>
      <c r="AH6" s="299" t="str">
        <f t="shared" si="5"/>
        <v>张军</v>
      </c>
      <c r="AI6" s="270" t="s">
        <v>620</v>
      </c>
    </row>
    <row r="7" spans="1:35" ht="18" customHeight="1" x14ac:dyDescent="0.25">
      <c r="A7" s="268" t="str">
        <f t="shared" si="0"/>
        <v/>
      </c>
      <c r="B7" s="269"/>
      <c r="C7" s="270"/>
      <c r="D7" s="271" t="s">
        <v>617</v>
      </c>
      <c r="E7" s="272" t="str">
        <f t="shared" si="1"/>
        <v>A</v>
      </c>
      <c r="F7" s="272" t="str">
        <f t="shared" si="2"/>
        <v>B</v>
      </c>
      <c r="G7" s="273" t="s">
        <v>412</v>
      </c>
      <c r="H7" s="274" t="s">
        <v>413</v>
      </c>
      <c r="I7" s="274"/>
      <c r="J7" s="274"/>
      <c r="K7" s="279"/>
      <c r="L7" s="280"/>
      <c r="M7" s="273"/>
      <c r="N7" s="273"/>
      <c r="O7" s="273"/>
      <c r="P7" s="279"/>
      <c r="Q7" s="285"/>
      <c r="R7" s="286"/>
      <c r="S7" s="287">
        <v>2621591.66</v>
      </c>
      <c r="T7" s="288">
        <v>2621591.66</v>
      </c>
      <c r="U7" s="288">
        <f t="shared" si="3"/>
        <v>0</v>
      </c>
      <c r="V7" s="451"/>
      <c r="W7" s="452"/>
      <c r="X7" s="279"/>
      <c r="Y7" s="293"/>
      <c r="Z7" s="294"/>
      <c r="AA7" s="295"/>
      <c r="AB7" s="296"/>
      <c r="AC7" s="297">
        <v>43040</v>
      </c>
      <c r="AD7" s="298">
        <f t="shared" si="4"/>
        <v>43099</v>
      </c>
      <c r="AE7" s="299">
        <f>IF(OR(G7=账期!$A$18,G7=账期!$A$20,G7=账期!$A$22,G7=账期!$A$24,G7=账期!$A$25,G7=账期!$A$27,G7=账期!$A$26,G7=账期!$A$28,G7=账期!$A$30,G7=账期!$A$32,G7=账期!$A$34,G7=账期!$A$35,G7=账期!$A$37,G7=账期!$A$39,G7=账期!$A$40,G7=账期!$A$41,G7=账期!$A$42,G7=账期!$A$43,G7=账期!$A$44,G7=账期!$A$45,G7=账期!$A$46,G7=账期!$A$48,G7=账期!$A$50,G7=账期!$A$51,G7=账期!$A$52,G7=账期!$A$53,G7=账期!$A$54,G7=账期!$A$56,G7=账期!$A$57,G7=账期!$A$58,G7=账期!$A$59,G7=账期!$A$60,G7=账期!$A$61,G7=账期!$A$62,G7=账期!$A$63,G7=账期!$A$64,G7=账期!$A$66,G7=账期!$A$67,G7=账期!$A$68,G7=账期!$A$70,G7=账期!$A$71),30,IF(OR(G7=账期!$A$74,G7=账期!$A$77,G7=账期!$A$76,G7=账期!$A$79,G7=账期!$A$80,G7=账期!$A$81,G7=账期!$A$83,G7=账期!$A$85,G7=账期!$A$87,G7=账期!$A$89,G7=账期!$A$91),60,IF(OR(G7=账期!$A$93,G7=账期!$A$94,G7=账期!$A$95,G7=账期!$A$96,G7=账期!$A$98,G7=账期!$A$99,G7=账期!$A$101,G7=账期!$A$102),90,0)))</f>
        <v>30</v>
      </c>
      <c r="AF7" s="299"/>
      <c r="AG7" s="273" t="s">
        <v>70</v>
      </c>
      <c r="AH7" s="299" t="str">
        <f t="shared" si="5"/>
        <v>张军</v>
      </c>
      <c r="AI7" s="270" t="s">
        <v>621</v>
      </c>
    </row>
    <row r="8" spans="1:35" ht="18" customHeight="1" x14ac:dyDescent="0.25">
      <c r="A8" s="268" t="str">
        <f t="shared" si="0"/>
        <v/>
      </c>
      <c r="B8" s="269"/>
      <c r="C8" s="270"/>
      <c r="D8" s="271" t="s">
        <v>617</v>
      </c>
      <c r="E8" s="272" t="str">
        <f t="shared" si="1"/>
        <v>A</v>
      </c>
      <c r="F8" s="272" t="str">
        <f t="shared" si="2"/>
        <v>B</v>
      </c>
      <c r="G8" s="273" t="s">
        <v>46</v>
      </c>
      <c r="H8" s="274" t="s">
        <v>543</v>
      </c>
      <c r="I8" s="274"/>
      <c r="J8" s="274"/>
      <c r="K8" s="279"/>
      <c r="L8" s="280"/>
      <c r="M8" s="273"/>
      <c r="N8" s="273"/>
      <c r="O8" s="273"/>
      <c r="P8" s="279"/>
      <c r="Q8" s="285"/>
      <c r="R8" s="286"/>
      <c r="S8" s="287">
        <v>528900</v>
      </c>
      <c r="T8" s="288"/>
      <c r="U8" s="288">
        <f t="shared" si="3"/>
        <v>528900</v>
      </c>
      <c r="V8" s="451"/>
      <c r="W8" s="452"/>
      <c r="X8" s="279"/>
      <c r="Y8" s="293"/>
      <c r="Z8" s="294"/>
      <c r="AA8" s="295"/>
      <c r="AB8" s="296"/>
      <c r="AC8" s="297">
        <v>43070</v>
      </c>
      <c r="AD8" s="298">
        <f t="shared" si="4"/>
        <v>43190</v>
      </c>
      <c r="AE8" s="299">
        <f>IF(OR(G8=账期!$A$18,G8=账期!$A$20,G8=账期!$A$22,G8=账期!$A$24,G8=账期!$A$25,G8=账期!$A$27,G8=账期!$A$26,G8=账期!$A$28,G8=账期!$A$30,G8=账期!$A$32,G8=账期!$A$34,G8=账期!$A$35,G8=账期!$A$37,G8=账期!$A$39,G8=账期!$A$40,G8=账期!$A$41,G8=账期!$A$42,G8=账期!$A$43,G8=账期!$A$44,G8=账期!$A$45,G8=账期!$A$46,G8=账期!$A$48,G8=账期!$A$50,G8=账期!$A$51,G8=账期!$A$52,G8=账期!$A$53,G8=账期!$A$54,G8=账期!$A$56,G8=账期!$A$57,G8=账期!$A$58,G8=账期!$A$59,G8=账期!$A$60,G8=账期!$A$61,G8=账期!$A$62,G8=账期!$A$63,G8=账期!$A$64,G8=账期!$A$66,G8=账期!$A$67,G8=账期!$A$68,G8=账期!$A$70,G8=账期!$A$71),30,IF(OR(G8=账期!$A$74,G8=账期!$A$77,G8=账期!$A$76,G8=账期!$A$79,G8=账期!$A$80,G8=账期!$A$81,G8=账期!$A$83,G8=账期!$A$85,G8=账期!$A$87,G8=账期!$A$89,G8=账期!$A$91),60,IF(OR(G8=账期!$A$93,G8=账期!$A$94,G8=账期!$A$95,G8=账期!$A$96,G8=账期!$A$98,G8=账期!$A$99,G8=账期!$A$101,G8=账期!$A$102),90,0)))</f>
        <v>90</v>
      </c>
      <c r="AF8" s="299"/>
      <c r="AG8" s="273" t="s">
        <v>50</v>
      </c>
      <c r="AH8" s="299" t="str">
        <f t="shared" si="5"/>
        <v>徐绪盛</v>
      </c>
      <c r="AI8" s="270"/>
    </row>
    <row r="9" spans="1:35" ht="18" customHeight="1" x14ac:dyDescent="0.25">
      <c r="A9" s="268" t="str">
        <f t="shared" si="0"/>
        <v/>
      </c>
      <c r="B9" s="269"/>
      <c r="C9" s="270"/>
      <c r="D9" s="271" t="s">
        <v>617</v>
      </c>
      <c r="E9" s="272" t="str">
        <f t="shared" si="1"/>
        <v>A</v>
      </c>
      <c r="F9" s="272" t="str">
        <f t="shared" si="2"/>
        <v>B</v>
      </c>
      <c r="G9" s="273" t="s">
        <v>46</v>
      </c>
      <c r="H9" s="274" t="s">
        <v>543</v>
      </c>
      <c r="I9" s="274"/>
      <c r="J9" s="274"/>
      <c r="K9" s="279"/>
      <c r="L9" s="280"/>
      <c r="M9" s="273"/>
      <c r="N9" s="273"/>
      <c r="O9" s="273"/>
      <c r="P9" s="279"/>
      <c r="Q9" s="285"/>
      <c r="R9" s="286"/>
      <c r="S9" s="287">
        <v>3877440</v>
      </c>
      <c r="T9" s="288">
        <f>3152512.06+456127.94</f>
        <v>3608640</v>
      </c>
      <c r="U9" s="288">
        <f t="shared" si="3"/>
        <v>268800</v>
      </c>
      <c r="V9" s="451"/>
      <c r="W9" s="452"/>
      <c r="X9" s="279"/>
      <c r="Y9" s="293"/>
      <c r="Z9" s="294"/>
      <c r="AA9" s="295"/>
      <c r="AB9" s="296"/>
      <c r="AC9" s="297">
        <v>43040</v>
      </c>
      <c r="AD9" s="298">
        <f t="shared" si="4"/>
        <v>43159</v>
      </c>
      <c r="AE9" s="299">
        <f>IF(OR(G9=账期!$A$18,G9=账期!$A$20,G9=账期!$A$22,G9=账期!$A$24,G9=账期!$A$25,G9=账期!$A$27,G9=账期!$A$26,G9=账期!$A$28,G9=账期!$A$30,G9=账期!$A$32,G9=账期!$A$34,G9=账期!$A$35,G9=账期!$A$37,G9=账期!$A$39,G9=账期!$A$40,G9=账期!$A$41,G9=账期!$A$42,G9=账期!$A$43,G9=账期!$A$44,G9=账期!$A$45,G9=账期!$A$46,G9=账期!$A$48,G9=账期!$A$50,G9=账期!$A$51,G9=账期!$A$52,G9=账期!$A$53,G9=账期!$A$54,G9=账期!$A$56,G9=账期!$A$57,G9=账期!$A$58,G9=账期!$A$59,G9=账期!$A$60,G9=账期!$A$61,G9=账期!$A$62,G9=账期!$A$63,G9=账期!$A$64,G9=账期!$A$66,G9=账期!$A$67,G9=账期!$A$68,G9=账期!$A$70,G9=账期!$A$71),30,IF(OR(G9=账期!$A$74,G9=账期!$A$77,G9=账期!$A$76,G9=账期!$A$79,G9=账期!$A$80,G9=账期!$A$81,G9=账期!$A$83,G9=账期!$A$85,G9=账期!$A$87,G9=账期!$A$89,G9=账期!$A$91),60,IF(OR(G9=账期!$A$93,G9=账期!$A$94,G9=账期!$A$95,G9=账期!$A$96,G9=账期!$A$98,G9=账期!$A$99,G9=账期!$A$101,G9=账期!$A$102),90,0)))</f>
        <v>90</v>
      </c>
      <c r="AF9" s="299"/>
      <c r="AG9" s="273" t="s">
        <v>50</v>
      </c>
      <c r="AH9" s="299" t="str">
        <f t="shared" si="5"/>
        <v>徐绪盛</v>
      </c>
      <c r="AI9" s="300" t="s">
        <v>2690</v>
      </c>
    </row>
    <row r="10" spans="1:35" ht="18" customHeight="1" x14ac:dyDescent="0.25">
      <c r="A10" s="268" t="str">
        <f t="shared" si="0"/>
        <v/>
      </c>
      <c r="B10" s="269"/>
      <c r="C10" s="270"/>
      <c r="D10" s="271" t="s">
        <v>617</v>
      </c>
      <c r="E10" s="272" t="str">
        <f t="shared" si="1"/>
        <v>A</v>
      </c>
      <c r="F10" s="272" t="str">
        <f t="shared" si="2"/>
        <v>C</v>
      </c>
      <c r="G10" s="273" t="s">
        <v>406</v>
      </c>
      <c r="H10" s="274" t="s">
        <v>407</v>
      </c>
      <c r="I10" s="274"/>
      <c r="J10" s="274"/>
      <c r="K10" s="279"/>
      <c r="L10" s="280"/>
      <c r="M10" s="273"/>
      <c r="N10" s="273"/>
      <c r="O10" s="273"/>
      <c r="P10" s="279"/>
      <c r="Q10" s="285"/>
      <c r="R10" s="286"/>
      <c r="S10" s="287">
        <v>3935542.5</v>
      </c>
      <c r="T10" s="288"/>
      <c r="U10" s="288">
        <f t="shared" si="3"/>
        <v>3935542.5</v>
      </c>
      <c r="V10" s="451"/>
      <c r="W10" s="452"/>
      <c r="X10" s="279"/>
      <c r="Y10" s="293"/>
      <c r="Z10" s="294"/>
      <c r="AA10" s="295"/>
      <c r="AB10" s="296"/>
      <c r="AC10" s="297">
        <v>43070</v>
      </c>
      <c r="AD10" s="298">
        <f t="shared" si="4"/>
        <v>43190</v>
      </c>
      <c r="AE10" s="299">
        <f>IF(OR(G10=账期!$A$18,G10=账期!$A$20,G10=账期!$A$22,G10=账期!$A$24,G10=账期!$A$25,G10=账期!$A$27,G10=账期!$A$26,G10=账期!$A$28,G10=账期!$A$30,G10=账期!$A$32,G10=账期!$A$34,G10=账期!$A$35,G10=账期!$A$37,G10=账期!$A$39,G10=账期!$A$40,G10=账期!$A$41,G10=账期!$A$42,G10=账期!$A$43,G10=账期!$A$44,G10=账期!$A$45,G10=账期!$A$46,G10=账期!$A$48,G10=账期!$A$50,G10=账期!$A$51,G10=账期!$A$52,G10=账期!$A$53,G10=账期!$A$54,G10=账期!$A$56,G10=账期!$A$57,G10=账期!$A$58,G10=账期!$A$59,G10=账期!$A$60,G10=账期!$A$61,G10=账期!$A$62,G10=账期!$A$63,G10=账期!$A$64,G10=账期!$A$66,G10=账期!$A$67,G10=账期!$A$68,G10=账期!$A$70,G10=账期!$A$71),30,IF(OR(G10=账期!$A$74,G10=账期!$A$77,G10=账期!$A$76,G10=账期!$A$79,G10=账期!$A$80,G10=账期!$A$81,G10=账期!$A$83,G10=账期!$A$85,G10=账期!$A$87,G10=账期!$A$89,G10=账期!$A$91),60,IF(OR(G10=账期!$A$93,G10=账期!$A$94,G10=账期!$A$95,G10=账期!$A$96,G10=账期!$A$98,G10=账期!$A$99,G10=账期!$A$101,G10=账期!$A$102),90,0)))</f>
        <v>90</v>
      </c>
      <c r="AF10" s="299"/>
      <c r="AG10" s="273" t="s">
        <v>106</v>
      </c>
      <c r="AH10" s="299" t="str">
        <f t="shared" si="5"/>
        <v>石浩宇</v>
      </c>
      <c r="AI10" s="270"/>
    </row>
    <row r="11" spans="1:35" ht="18" customHeight="1" x14ac:dyDescent="0.25">
      <c r="A11" s="268" t="str">
        <f t="shared" si="0"/>
        <v/>
      </c>
      <c r="B11" s="269"/>
      <c r="C11" s="270"/>
      <c r="D11" s="271" t="s">
        <v>617</v>
      </c>
      <c r="E11" s="272" t="str">
        <f t="shared" si="1"/>
        <v>A</v>
      </c>
      <c r="F11" s="272" t="str">
        <f t="shared" si="2"/>
        <v>C</v>
      </c>
      <c r="G11" s="273" t="s">
        <v>406</v>
      </c>
      <c r="H11" s="274" t="s">
        <v>407</v>
      </c>
      <c r="I11" s="274"/>
      <c r="J11" s="274"/>
      <c r="K11" s="279"/>
      <c r="L11" s="280"/>
      <c r="M11" s="273"/>
      <c r="N11" s="273"/>
      <c r="O11" s="273"/>
      <c r="P11" s="279"/>
      <c r="Q11" s="285"/>
      <c r="R11" s="286"/>
      <c r="S11" s="287">
        <v>8173478</v>
      </c>
      <c r="T11" s="287">
        <f>1700000+1090</f>
        <v>1701090</v>
      </c>
      <c r="U11" s="288">
        <f t="shared" si="3"/>
        <v>6472388</v>
      </c>
      <c r="V11" s="451"/>
      <c r="W11" s="452"/>
      <c r="X11" s="279"/>
      <c r="Y11" s="293"/>
      <c r="Z11" s="294"/>
      <c r="AA11" s="295"/>
      <c r="AB11" s="296"/>
      <c r="AC11" s="297">
        <v>43040</v>
      </c>
      <c r="AD11" s="298">
        <f t="shared" si="4"/>
        <v>43159</v>
      </c>
      <c r="AE11" s="299">
        <f>IF(OR(G11=账期!$A$18,G11=账期!$A$20,G11=账期!$A$22,G11=账期!$A$24,G11=账期!$A$25,G11=账期!$A$27,G11=账期!$A$26,G11=账期!$A$28,G11=账期!$A$30,G11=账期!$A$32,G11=账期!$A$34,G11=账期!$A$35,G11=账期!$A$37,G11=账期!$A$39,G11=账期!$A$40,G11=账期!$A$41,G11=账期!$A$42,G11=账期!$A$43,G11=账期!$A$44,G11=账期!$A$45,G11=账期!$A$46,G11=账期!$A$48,G11=账期!$A$50,G11=账期!$A$51,G11=账期!$A$52,G11=账期!$A$53,G11=账期!$A$54,G11=账期!$A$56,G11=账期!$A$57,G11=账期!$A$58,G11=账期!$A$59,G11=账期!$A$60,G11=账期!$A$61,G11=账期!$A$62,G11=账期!$A$63,G11=账期!$A$64,G11=账期!$A$66,G11=账期!$A$67,G11=账期!$A$68,G11=账期!$A$70,G11=账期!$A$71),30,IF(OR(G11=账期!$A$74,G11=账期!$A$77,G11=账期!$A$76,G11=账期!$A$79,G11=账期!$A$80,G11=账期!$A$81,G11=账期!$A$83,G11=账期!$A$85,G11=账期!$A$87,G11=账期!$A$89,G11=账期!$A$91),60,IF(OR(G11=账期!$A$93,G11=账期!$A$94,G11=账期!$A$95,G11=账期!$A$96,G11=账期!$A$98,G11=账期!$A$99,G11=账期!$A$101,G11=账期!$A$102),90,0)))</f>
        <v>90</v>
      </c>
      <c r="AF11" s="299"/>
      <c r="AG11" s="273" t="s">
        <v>106</v>
      </c>
      <c r="AH11" s="299" t="str">
        <f t="shared" si="5"/>
        <v>石浩宇</v>
      </c>
      <c r="AI11" s="270" t="s">
        <v>3001</v>
      </c>
    </row>
    <row r="12" spans="1:35" ht="18" customHeight="1" x14ac:dyDescent="0.25">
      <c r="A12" s="268" t="str">
        <f t="shared" si="0"/>
        <v/>
      </c>
      <c r="B12" s="269"/>
      <c r="C12" s="270"/>
      <c r="D12" s="271" t="s">
        <v>617</v>
      </c>
      <c r="E12" s="272" t="str">
        <f t="shared" si="1"/>
        <v>A</v>
      </c>
      <c r="F12" s="272" t="str">
        <f t="shared" si="2"/>
        <v>A</v>
      </c>
      <c r="G12" s="273" t="s">
        <v>316</v>
      </c>
      <c r="H12" s="274" t="s">
        <v>317</v>
      </c>
      <c r="I12" s="274"/>
      <c r="J12" s="274"/>
      <c r="K12" s="279"/>
      <c r="L12" s="280"/>
      <c r="M12" s="273"/>
      <c r="N12" s="273"/>
      <c r="O12" s="273"/>
      <c r="P12" s="279"/>
      <c r="Q12" s="285"/>
      <c r="R12" s="286"/>
      <c r="S12" s="287">
        <v>3496135</v>
      </c>
      <c r="T12" s="288">
        <v>4460560</v>
      </c>
      <c r="U12" s="288">
        <f t="shared" si="3"/>
        <v>-964425</v>
      </c>
      <c r="V12" s="451"/>
      <c r="W12" s="452"/>
      <c r="X12" s="279"/>
      <c r="Y12" s="293"/>
      <c r="Z12" s="294"/>
      <c r="AA12" s="295"/>
      <c r="AB12" s="296"/>
      <c r="AC12" s="297">
        <v>43070</v>
      </c>
      <c r="AD12" s="298">
        <f t="shared" si="4"/>
        <v>43190</v>
      </c>
      <c r="AE12" s="299">
        <v>90</v>
      </c>
      <c r="AF12" s="299"/>
      <c r="AG12" s="273" t="s">
        <v>38</v>
      </c>
      <c r="AH12" s="299" t="str">
        <f t="shared" si="5"/>
        <v>柯童柱</v>
      </c>
      <c r="AI12" s="270" t="s">
        <v>622</v>
      </c>
    </row>
    <row r="13" spans="1:35" ht="18" customHeight="1" x14ac:dyDescent="0.25">
      <c r="A13" s="268" t="str">
        <f t="shared" si="0"/>
        <v/>
      </c>
      <c r="B13" s="269"/>
      <c r="C13" s="270"/>
      <c r="D13" s="271" t="s">
        <v>617</v>
      </c>
      <c r="E13" s="272" t="str">
        <f t="shared" si="1"/>
        <v>A</v>
      </c>
      <c r="F13" s="272" t="str">
        <f t="shared" si="2"/>
        <v>A</v>
      </c>
      <c r="G13" s="273" t="s">
        <v>316</v>
      </c>
      <c r="H13" s="274" t="s">
        <v>317</v>
      </c>
      <c r="I13" s="274"/>
      <c r="J13" s="274"/>
      <c r="K13" s="279"/>
      <c r="L13" s="280"/>
      <c r="M13" s="273"/>
      <c r="N13" s="273"/>
      <c r="O13" s="273"/>
      <c r="P13" s="279"/>
      <c r="Q13" s="285"/>
      <c r="R13" s="286"/>
      <c r="S13" s="287">
        <v>4141450</v>
      </c>
      <c r="T13" s="288">
        <v>4141450</v>
      </c>
      <c r="U13" s="288">
        <f t="shared" si="3"/>
        <v>0</v>
      </c>
      <c r="V13" s="451"/>
      <c r="W13" s="452"/>
      <c r="X13" s="279"/>
      <c r="Y13" s="293"/>
      <c r="Z13" s="294"/>
      <c r="AA13" s="295"/>
      <c r="AB13" s="296"/>
      <c r="AC13" s="297">
        <v>43040</v>
      </c>
      <c r="AD13" s="298">
        <f t="shared" si="4"/>
        <v>43159</v>
      </c>
      <c r="AE13" s="299">
        <v>90</v>
      </c>
      <c r="AF13" s="299"/>
      <c r="AG13" s="273" t="s">
        <v>38</v>
      </c>
      <c r="AH13" s="299" t="str">
        <f t="shared" si="5"/>
        <v>柯童柱</v>
      </c>
      <c r="AI13" s="270" t="s">
        <v>623</v>
      </c>
    </row>
    <row r="14" spans="1:35" ht="18" customHeight="1" x14ac:dyDescent="0.25">
      <c r="A14" s="268" t="str">
        <f t="shared" si="0"/>
        <v/>
      </c>
      <c r="B14" s="269"/>
      <c r="C14" s="270"/>
      <c r="D14" s="271" t="s">
        <v>617</v>
      </c>
      <c r="E14" s="272" t="str">
        <f t="shared" si="1"/>
        <v>A</v>
      </c>
      <c r="F14" s="272" t="str">
        <f t="shared" si="2"/>
        <v>C</v>
      </c>
      <c r="G14" s="273" t="s">
        <v>464</v>
      </c>
      <c r="H14" s="274" t="s">
        <v>465</v>
      </c>
      <c r="I14" s="274"/>
      <c r="J14" s="274"/>
      <c r="K14" s="279"/>
      <c r="L14" s="280"/>
      <c r="M14" s="273"/>
      <c r="N14" s="273"/>
      <c r="O14" s="273"/>
      <c r="P14" s="279"/>
      <c r="Q14" s="285"/>
      <c r="R14" s="286"/>
      <c r="S14" s="287">
        <v>851760</v>
      </c>
      <c r="T14" s="288">
        <v>190124.35</v>
      </c>
      <c r="U14" s="288">
        <f t="shared" si="3"/>
        <v>661635.65</v>
      </c>
      <c r="V14" s="451"/>
      <c r="W14" s="452"/>
      <c r="X14" s="279"/>
      <c r="Y14" s="293"/>
      <c r="Z14" s="294"/>
      <c r="AA14" s="295"/>
      <c r="AB14" s="296"/>
      <c r="AC14" s="297">
        <v>43070</v>
      </c>
      <c r="AD14" s="298">
        <f t="shared" si="4"/>
        <v>43130</v>
      </c>
      <c r="AE14" s="299">
        <f>IF(OR(G14=账期!$A$18,G14=账期!$A$20,G14=账期!$A$22,G14=账期!$A$24,G14=账期!$A$25,G14=账期!$A$27,G14=账期!$A$26,G14=账期!$A$28,G14=账期!$A$30,G14=账期!$A$32,G14=账期!$A$34,G14=账期!$A$35,G14=账期!$A$37,G14=账期!$A$39,G14=账期!$A$40,G14=账期!$A$41,G14=账期!$A$42,G14=账期!$A$43,G14=账期!$A$44,G14=账期!$A$45,G14=账期!$A$46,G14=账期!$A$48,G14=账期!$A$50,G14=账期!$A$51,G14=账期!$A$52,G14=账期!$A$53,G14=账期!$A$54,G14=账期!$A$56,G14=账期!$A$57,G14=账期!$A$58,G14=账期!$A$59,G14=账期!$A$60,G14=账期!$A$61,G14=账期!$A$62,G14=账期!$A$63,G14=账期!$A$64,G14=账期!$A$66,G14=账期!$A$67,G14=账期!$A$68,G14=账期!$A$70,G14=账期!$A$71),30,IF(OR(G14=账期!$A$74,G14=账期!$A$77,G14=账期!$A$76,G14=账期!$A$79,G14=账期!$A$80,G14=账期!$A$81,G14=账期!$A$83,G14=账期!$A$85,G14=账期!$A$87,G14=账期!$A$89,G14=账期!$A$91),60,IF(OR(G14=账期!$A$93,G14=账期!$A$94,G14=账期!$A$95,G14=账期!$A$96,G14=账期!$A$98,G14=账期!$A$99,G14=账期!$A$101,G14=账期!$A$102),90,0)))</f>
        <v>30</v>
      </c>
      <c r="AF14" s="299"/>
      <c r="AG14" s="273" t="s">
        <v>106</v>
      </c>
      <c r="AH14" s="299" t="str">
        <f t="shared" si="5"/>
        <v>石浩宇</v>
      </c>
      <c r="AI14" s="270" t="s">
        <v>2999</v>
      </c>
    </row>
    <row r="15" spans="1:35" ht="18" customHeight="1" x14ac:dyDescent="0.25">
      <c r="A15" s="268" t="str">
        <f t="shared" si="0"/>
        <v/>
      </c>
      <c r="B15" s="269"/>
      <c r="C15" s="270"/>
      <c r="D15" s="271" t="s">
        <v>617</v>
      </c>
      <c r="E15" s="272" t="str">
        <f t="shared" si="1"/>
        <v>A</v>
      </c>
      <c r="F15" s="272" t="str">
        <f t="shared" si="2"/>
        <v>C</v>
      </c>
      <c r="G15" s="273" t="s">
        <v>464</v>
      </c>
      <c r="H15" s="274" t="s">
        <v>465</v>
      </c>
      <c r="I15" s="274"/>
      <c r="J15" s="274"/>
      <c r="K15" s="279"/>
      <c r="L15" s="280"/>
      <c r="M15" s="273"/>
      <c r="N15" s="273"/>
      <c r="O15" s="273"/>
      <c r="P15" s="279"/>
      <c r="Q15" s="285"/>
      <c r="R15" s="286"/>
      <c r="S15" s="287">
        <v>1809875.65</v>
      </c>
      <c r="T15" s="287">
        <v>1809875.65</v>
      </c>
      <c r="U15" s="288">
        <f t="shared" si="3"/>
        <v>0</v>
      </c>
      <c r="V15" s="451"/>
      <c r="W15" s="452"/>
      <c r="X15" s="279"/>
      <c r="Y15" s="293"/>
      <c r="Z15" s="294"/>
      <c r="AA15" s="295"/>
      <c r="AB15" s="296"/>
      <c r="AC15" s="297">
        <v>43040</v>
      </c>
      <c r="AD15" s="298">
        <f t="shared" si="4"/>
        <v>43099</v>
      </c>
      <c r="AE15" s="299">
        <f>IF(OR(G15=账期!$A$18,G15=账期!$A$20,G15=账期!$A$22,G15=账期!$A$24,G15=账期!$A$25,G15=账期!$A$27,G15=账期!$A$26,G15=账期!$A$28,G15=账期!$A$30,G15=账期!$A$32,G15=账期!$A$34,G15=账期!$A$35,G15=账期!$A$37,G15=账期!$A$39,G15=账期!$A$40,G15=账期!$A$41,G15=账期!$A$42,G15=账期!$A$43,G15=账期!$A$44,G15=账期!$A$45,G15=账期!$A$46,G15=账期!$A$48,G15=账期!$A$50,G15=账期!$A$51,G15=账期!$A$52,G15=账期!$A$53,G15=账期!$A$54,G15=账期!$A$56,G15=账期!$A$57,G15=账期!$A$58,G15=账期!$A$59,G15=账期!$A$60,G15=账期!$A$61,G15=账期!$A$62,G15=账期!$A$63,G15=账期!$A$64,G15=账期!$A$66,G15=账期!$A$67,G15=账期!$A$68,G15=账期!$A$70,G15=账期!$A$71),30,IF(OR(G15=账期!$A$74,G15=账期!$A$77,G15=账期!$A$76,G15=账期!$A$79,G15=账期!$A$80,G15=账期!$A$81,G15=账期!$A$83,G15=账期!$A$85,G15=账期!$A$87,G15=账期!$A$89,G15=账期!$A$91),60,IF(OR(G15=账期!$A$93,G15=账期!$A$94,G15=账期!$A$95,G15=账期!$A$96,G15=账期!$A$98,G15=账期!$A$99,G15=账期!$A$101,G15=账期!$A$102),90,0)))</f>
        <v>30</v>
      </c>
      <c r="AF15" s="299"/>
      <c r="AG15" s="273" t="s">
        <v>106</v>
      </c>
      <c r="AH15" s="299" t="str">
        <f t="shared" si="5"/>
        <v>石浩宇</v>
      </c>
      <c r="AI15" s="270" t="s">
        <v>2999</v>
      </c>
    </row>
    <row r="16" spans="1:35" ht="18" customHeight="1" x14ac:dyDescent="0.25">
      <c r="A16" s="268" t="str">
        <f t="shared" si="0"/>
        <v/>
      </c>
      <c r="B16" s="269"/>
      <c r="C16" s="270"/>
      <c r="D16" s="271" t="s">
        <v>617</v>
      </c>
      <c r="E16" s="272" t="str">
        <f t="shared" si="1"/>
        <v>A</v>
      </c>
      <c r="F16" s="272" t="str">
        <f t="shared" si="2"/>
        <v>C</v>
      </c>
      <c r="G16" s="273" t="s">
        <v>32</v>
      </c>
      <c r="H16" s="274" t="s">
        <v>366</v>
      </c>
      <c r="I16" s="274"/>
      <c r="J16" s="274"/>
      <c r="K16" s="279"/>
      <c r="L16" s="280"/>
      <c r="M16" s="273"/>
      <c r="N16" s="273"/>
      <c r="O16" s="273"/>
      <c r="P16" s="279"/>
      <c r="Q16" s="285"/>
      <c r="R16" s="286"/>
      <c r="S16" s="287">
        <v>1076572.5</v>
      </c>
      <c r="T16" s="288"/>
      <c r="U16" s="288">
        <f t="shared" si="3"/>
        <v>1076572.5</v>
      </c>
      <c r="V16" s="451"/>
      <c r="W16" s="452"/>
      <c r="X16" s="279"/>
      <c r="Y16" s="293"/>
      <c r="Z16" s="294"/>
      <c r="AA16" s="295"/>
      <c r="AB16" s="296"/>
      <c r="AC16" s="297">
        <v>43070</v>
      </c>
      <c r="AD16" s="298">
        <f t="shared" si="4"/>
        <v>43190</v>
      </c>
      <c r="AE16" s="299">
        <f>IF(OR(G16=账期!$A$18,G16=账期!$A$20,G16=账期!$A$22,G16=账期!$A$24,G16=账期!$A$25,G16=账期!$A$27,G16=账期!$A$26,G16=账期!$A$28,G16=账期!$A$30,G16=账期!$A$32,G16=账期!$A$34,G16=账期!$A$35,G16=账期!$A$37,G16=账期!$A$39,G16=账期!$A$40,G16=账期!$A$41,G16=账期!$A$42,G16=账期!$A$43,G16=账期!$A$44,G16=账期!$A$45,G16=账期!$A$46,G16=账期!$A$48,G16=账期!$A$50,G16=账期!$A$51,G16=账期!$A$52,G16=账期!$A$53,G16=账期!$A$54,G16=账期!$A$56,G16=账期!$A$57,G16=账期!$A$58,G16=账期!$A$59,G16=账期!$A$60,G16=账期!$A$61,G16=账期!$A$62,G16=账期!$A$63,G16=账期!$A$64,G16=账期!$A$66,G16=账期!$A$67,G16=账期!$A$68,G16=账期!$A$70,G16=账期!$A$71),30,IF(OR(G16=账期!$A$74,G16=账期!$A$77,G16=账期!$A$76,G16=账期!$A$79,G16=账期!$A$80,G16=账期!$A$81,G16=账期!$A$83,G16=账期!$A$85,G16=账期!$A$87,G16=账期!$A$89,G16=账期!$A$91),60,IF(OR(G16=账期!$A$93,G16=账期!$A$94,G16=账期!$A$95,G16=账期!$A$96,G16=账期!$A$98,G16=账期!$A$99,G16=账期!$A$101,G16=账期!$A$102),90,0)))</f>
        <v>90</v>
      </c>
      <c r="AF16" s="299"/>
      <c r="AG16" s="273" t="s">
        <v>38</v>
      </c>
      <c r="AH16" s="299" t="str">
        <f t="shared" si="5"/>
        <v>柯童柱</v>
      </c>
      <c r="AI16" s="270"/>
    </row>
    <row r="17" spans="1:35" ht="18" customHeight="1" x14ac:dyDescent="0.25">
      <c r="A17" s="268" t="str">
        <f t="shared" si="0"/>
        <v/>
      </c>
      <c r="B17" s="269"/>
      <c r="C17" s="270"/>
      <c r="D17" s="271" t="s">
        <v>617</v>
      </c>
      <c r="E17" s="272" t="str">
        <f t="shared" si="1"/>
        <v>A</v>
      </c>
      <c r="F17" s="272" t="str">
        <f t="shared" si="2"/>
        <v>C</v>
      </c>
      <c r="G17" s="273" t="s">
        <v>32</v>
      </c>
      <c r="H17" s="274" t="s">
        <v>366</v>
      </c>
      <c r="I17" s="274"/>
      <c r="J17" s="274"/>
      <c r="K17" s="279"/>
      <c r="L17" s="280"/>
      <c r="M17" s="273"/>
      <c r="N17" s="273"/>
      <c r="O17" s="273"/>
      <c r="P17" s="279"/>
      <c r="Q17" s="285"/>
      <c r="R17" s="286"/>
      <c r="S17" s="287">
        <v>4071541.48</v>
      </c>
      <c r="T17" s="288">
        <f>1100000+1000000</f>
        <v>2100000</v>
      </c>
      <c r="U17" s="288">
        <f t="shared" si="3"/>
        <v>1971541.48</v>
      </c>
      <c r="V17" s="451"/>
      <c r="W17" s="452"/>
      <c r="X17" s="279"/>
      <c r="Y17" s="293"/>
      <c r="Z17" s="294"/>
      <c r="AA17" s="295"/>
      <c r="AB17" s="296"/>
      <c r="AC17" s="297">
        <v>43040</v>
      </c>
      <c r="AD17" s="298">
        <f t="shared" si="4"/>
        <v>43159</v>
      </c>
      <c r="AE17" s="299">
        <f>IF(OR(G17=账期!$A$18,G17=账期!$A$20,G17=账期!$A$22,G17=账期!$A$24,G17=账期!$A$25,G17=账期!$A$27,G17=账期!$A$26,G17=账期!$A$28,G17=账期!$A$30,G17=账期!$A$32,G17=账期!$A$34,G17=账期!$A$35,G17=账期!$A$37,G17=账期!$A$39,G17=账期!$A$40,G17=账期!$A$41,G17=账期!$A$42,G17=账期!$A$43,G17=账期!$A$44,G17=账期!$A$45,G17=账期!$A$46,G17=账期!$A$48,G17=账期!$A$50,G17=账期!$A$51,G17=账期!$A$52,G17=账期!$A$53,G17=账期!$A$54,G17=账期!$A$56,G17=账期!$A$57,G17=账期!$A$58,G17=账期!$A$59,G17=账期!$A$60,G17=账期!$A$61,G17=账期!$A$62,G17=账期!$A$63,G17=账期!$A$64,G17=账期!$A$66,G17=账期!$A$67,G17=账期!$A$68,G17=账期!$A$70,G17=账期!$A$71),30,IF(OR(G17=账期!$A$74,G17=账期!$A$77,G17=账期!$A$76,G17=账期!$A$79,G17=账期!$A$80,G17=账期!$A$81,G17=账期!$A$83,G17=账期!$A$85,G17=账期!$A$87,G17=账期!$A$89,G17=账期!$A$91),60,IF(OR(G17=账期!$A$93,G17=账期!$A$94,G17=账期!$A$95,G17=账期!$A$96,G17=账期!$A$98,G17=账期!$A$99,G17=账期!$A$101,G17=账期!$A$102),90,0)))</f>
        <v>90</v>
      </c>
      <c r="AF17" s="299"/>
      <c r="AG17" s="273" t="s">
        <v>38</v>
      </c>
      <c r="AH17" s="299" t="str">
        <f t="shared" si="5"/>
        <v>柯童柱</v>
      </c>
      <c r="AI17" s="300" t="s">
        <v>2689</v>
      </c>
    </row>
    <row r="18" spans="1:35" ht="18" customHeight="1" x14ac:dyDescent="0.25">
      <c r="A18" s="268" t="str">
        <f t="shared" si="0"/>
        <v/>
      </c>
      <c r="B18" s="269"/>
      <c r="C18" s="270"/>
      <c r="D18" s="271" t="s">
        <v>617</v>
      </c>
      <c r="E18" s="272" t="str">
        <f t="shared" si="1"/>
        <v>A</v>
      </c>
      <c r="F18" s="272" t="str">
        <f t="shared" si="2"/>
        <v>A</v>
      </c>
      <c r="G18" s="273" t="s">
        <v>270</v>
      </c>
      <c r="H18" s="274" t="s">
        <v>271</v>
      </c>
      <c r="I18" s="274"/>
      <c r="J18" s="274"/>
      <c r="K18" s="279"/>
      <c r="L18" s="280"/>
      <c r="M18" s="273"/>
      <c r="N18" s="273"/>
      <c r="O18" s="273"/>
      <c r="P18" s="279"/>
      <c r="Q18" s="285"/>
      <c r="R18" s="286"/>
      <c r="S18" s="287">
        <v>1111155</v>
      </c>
      <c r="T18" s="288">
        <v>1111155</v>
      </c>
      <c r="U18" s="288">
        <f t="shared" si="3"/>
        <v>0</v>
      </c>
      <c r="V18" s="451"/>
      <c r="W18" s="452"/>
      <c r="X18" s="279"/>
      <c r="Y18" s="293"/>
      <c r="Z18" s="294"/>
      <c r="AA18" s="295"/>
      <c r="AB18" s="296"/>
      <c r="AC18" s="297">
        <v>43070</v>
      </c>
      <c r="AD18" s="298">
        <f t="shared" si="4"/>
        <v>43190</v>
      </c>
      <c r="AE18" s="299">
        <f>IF(OR(G18=账期!$A$18,G18=账期!$A$20,G18=账期!$A$22,G18=账期!$A$24,G18=账期!$A$25,G18=账期!$A$27,G18=账期!$A$26,G18=账期!$A$28,G18=账期!$A$30,G18=账期!$A$32,G18=账期!$A$34,G18=账期!$A$35,G18=账期!$A$37,G18=账期!$A$39,G18=账期!$A$40,G18=账期!$A$41,G18=账期!$A$42,G18=账期!$A$43,G18=账期!$A$44,G18=账期!$A$45,G18=账期!$A$46,G18=账期!$A$48,G18=账期!$A$50,G18=账期!$A$51,G18=账期!$A$52,G18=账期!$A$53,G18=账期!$A$54,G18=账期!$A$56,G18=账期!$A$57,G18=账期!$A$58,G18=账期!$A$59,G18=账期!$A$60,G18=账期!$A$61,G18=账期!$A$62,G18=账期!$A$63,G18=账期!$A$64,G18=账期!$A$66,G18=账期!$A$67,G18=账期!$A$68,G18=账期!$A$70,G18=账期!$A$71),30,IF(OR(G18=账期!$A$74,G18=账期!$A$77,G18=账期!$A$76,G18=账期!$A$79,G18=账期!$A$80,G18=账期!$A$81,G18=账期!$A$83,G18=账期!$A$85,G18=账期!$A$87,G18=账期!$A$89,G18=账期!$A$91),60,IF(OR(G18=账期!$A$93,G18=账期!$A$94,G18=账期!$A$95,G18=账期!$A$96,G18=账期!$A$98,G18=账期!$A$99,G18=账期!$A$101,G18=账期!$A$102),90,0)))</f>
        <v>90</v>
      </c>
      <c r="AF18" s="299"/>
      <c r="AG18" s="273" t="s">
        <v>70</v>
      </c>
      <c r="AH18" s="299" t="str">
        <f t="shared" si="5"/>
        <v>张军</v>
      </c>
      <c r="AI18" s="270" t="s">
        <v>624</v>
      </c>
    </row>
    <row r="19" spans="1:35" ht="18" customHeight="1" x14ac:dyDescent="0.25">
      <c r="A19" s="268" t="str">
        <f t="shared" si="0"/>
        <v/>
      </c>
      <c r="B19" s="269"/>
      <c r="C19" s="270"/>
      <c r="D19" s="271" t="s">
        <v>625</v>
      </c>
      <c r="E19" s="272" t="str">
        <f t="shared" si="1"/>
        <v>A</v>
      </c>
      <c r="F19" s="272" t="str">
        <f t="shared" si="2"/>
        <v>A</v>
      </c>
      <c r="G19" s="273" t="s">
        <v>275</v>
      </c>
      <c r="H19" s="274" t="s">
        <v>276</v>
      </c>
      <c r="I19" s="274"/>
      <c r="J19" s="274"/>
      <c r="K19" s="279"/>
      <c r="L19" s="280"/>
      <c r="M19" s="273"/>
      <c r="N19" s="273"/>
      <c r="O19" s="273"/>
      <c r="P19" s="279"/>
      <c r="Q19" s="285"/>
      <c r="R19" s="286"/>
      <c r="S19" s="287">
        <v>537225</v>
      </c>
      <c r="T19" s="288"/>
      <c r="U19" s="288">
        <f t="shared" si="3"/>
        <v>537225</v>
      </c>
      <c r="V19" s="451"/>
      <c r="W19" s="452"/>
      <c r="X19" s="279"/>
      <c r="Y19" s="293"/>
      <c r="Z19" s="294"/>
      <c r="AA19" s="295"/>
      <c r="AB19" s="296"/>
      <c r="AC19" s="297">
        <v>43101</v>
      </c>
      <c r="AD19" s="298">
        <f t="shared" si="4"/>
        <v>43161</v>
      </c>
      <c r="AE19" s="299">
        <f>IF(OR(G19=账期!$A$18,G19=账期!$A$20,G19=账期!$A$22,G19=账期!$A$24,G19=账期!$A$25,G19=账期!$A$27,G19=账期!$A$26,G19=账期!$A$28,G19=账期!$A$30,G19=账期!$A$32,G19=账期!$A$34,G19=账期!$A$35,G19=账期!$A$37,G19=账期!$A$39,G19=账期!$A$40,G19=账期!$A$41,G19=账期!$A$42,G19=账期!$A$43,G19=账期!$A$44,G19=账期!$A$45,G19=账期!$A$46,G19=账期!$A$48,G19=账期!$A$50,G19=账期!$A$51,G19=账期!$A$52,G19=账期!$A$53,G19=账期!$A$54,G19=账期!$A$56,G19=账期!$A$57,G19=账期!$A$58,G19=账期!$A$59,G19=账期!$A$60,G19=账期!$A$61,G19=账期!$A$62,G19=账期!$A$63,G19=账期!$A$64,G19=账期!$A$66,G19=账期!$A$67,G19=账期!$A$68,G19=账期!$A$70,G19=账期!$A$71),30,IF(OR(G19=账期!$A$74,G19=账期!$A$77,G19=账期!$A$76,G19=账期!$A$79,G19=账期!$A$80,G19=账期!$A$81,G19=账期!$A$83,G19=账期!$A$85,G19=账期!$A$87,G19=账期!$A$89,G19=账期!$A$91),60,IF(OR(G19=账期!$A$93,G19=账期!$A$94,G19=账期!$A$95,G19=账期!$A$96,G19=账期!$A$98,G19=账期!$A$99,G19=账期!$A$101,G19=账期!$A$102),90,0)))</f>
        <v>30</v>
      </c>
      <c r="AF19" s="299"/>
      <c r="AG19" s="273" t="s">
        <v>50</v>
      </c>
      <c r="AH19" s="299" t="str">
        <f t="shared" si="5"/>
        <v>徐绪盛</v>
      </c>
      <c r="AI19" s="270"/>
    </row>
    <row r="20" spans="1:35" ht="18" customHeight="1" x14ac:dyDescent="0.25">
      <c r="A20" s="268" t="str">
        <f t="shared" si="0"/>
        <v/>
      </c>
      <c r="B20" s="269"/>
      <c r="C20" s="270"/>
      <c r="D20" s="271" t="s">
        <v>625</v>
      </c>
      <c r="E20" s="272" t="str">
        <f t="shared" si="1"/>
        <v>A</v>
      </c>
      <c r="F20" s="272" t="str">
        <f t="shared" si="2"/>
        <v>A</v>
      </c>
      <c r="G20" s="273" t="s">
        <v>275</v>
      </c>
      <c r="H20" s="274" t="s">
        <v>276</v>
      </c>
      <c r="I20" s="274"/>
      <c r="J20" s="274"/>
      <c r="K20" s="279"/>
      <c r="L20" s="280"/>
      <c r="M20" s="273"/>
      <c r="N20" s="273"/>
      <c r="O20" s="273"/>
      <c r="P20" s="279"/>
      <c r="Q20" s="285"/>
      <c r="R20" s="286"/>
      <c r="S20" s="287">
        <v>605750</v>
      </c>
      <c r="T20" s="288"/>
      <c r="U20" s="288">
        <f t="shared" si="3"/>
        <v>605750</v>
      </c>
      <c r="V20" s="451"/>
      <c r="W20" s="452"/>
      <c r="X20" s="279"/>
      <c r="Y20" s="293"/>
      <c r="Z20" s="294"/>
      <c r="AA20" s="295"/>
      <c r="AB20" s="296"/>
      <c r="AC20" s="297">
        <v>43070</v>
      </c>
      <c r="AD20" s="298">
        <f t="shared" si="4"/>
        <v>43130</v>
      </c>
      <c r="AE20" s="299">
        <f>IF(OR(G20=账期!$A$18,G20=账期!$A$20,G20=账期!$A$22,G20=账期!$A$24,G20=账期!$A$25,G20=账期!$A$27,G20=账期!$A$26,G20=账期!$A$28,G20=账期!$A$30,G20=账期!$A$32,G20=账期!$A$34,G20=账期!$A$35,G20=账期!$A$37,G20=账期!$A$39,G20=账期!$A$40,G20=账期!$A$41,G20=账期!$A$42,G20=账期!$A$43,G20=账期!$A$44,G20=账期!$A$45,G20=账期!$A$46,G20=账期!$A$48,G20=账期!$A$50,G20=账期!$A$51,G20=账期!$A$52,G20=账期!$A$53,G20=账期!$A$54,G20=账期!$A$56,G20=账期!$A$57,G20=账期!$A$58,G20=账期!$A$59,G20=账期!$A$60,G20=账期!$A$61,G20=账期!$A$62,G20=账期!$A$63,G20=账期!$A$64,G20=账期!$A$66,G20=账期!$A$67,G20=账期!$A$68,G20=账期!$A$70,G20=账期!$A$71),30,IF(OR(G20=账期!$A$74,G20=账期!$A$77,G20=账期!$A$76,G20=账期!$A$79,G20=账期!$A$80,G20=账期!$A$81,G20=账期!$A$83,G20=账期!$A$85,G20=账期!$A$87,G20=账期!$A$89,G20=账期!$A$91),60,IF(OR(G20=账期!$A$93,G20=账期!$A$94,G20=账期!$A$95,G20=账期!$A$96,G20=账期!$A$98,G20=账期!$A$99,G20=账期!$A$101,G20=账期!$A$102),90,0)))</f>
        <v>30</v>
      </c>
      <c r="AF20" s="299"/>
      <c r="AG20" s="273" t="s">
        <v>50</v>
      </c>
      <c r="AH20" s="299" t="str">
        <f t="shared" si="5"/>
        <v>徐绪盛</v>
      </c>
      <c r="AI20" s="270"/>
    </row>
    <row r="21" spans="1:35" ht="18" customHeight="1" x14ac:dyDescent="0.25">
      <c r="A21" s="268" t="str">
        <f t="shared" si="0"/>
        <v/>
      </c>
      <c r="B21" s="269"/>
      <c r="C21" s="270"/>
      <c r="D21" s="271" t="s">
        <v>625</v>
      </c>
      <c r="E21" s="272" t="str">
        <f t="shared" si="1"/>
        <v>A</v>
      </c>
      <c r="F21" s="272" t="str">
        <f t="shared" si="2"/>
        <v>A</v>
      </c>
      <c r="G21" s="273" t="s">
        <v>275</v>
      </c>
      <c r="H21" s="274" t="s">
        <v>276</v>
      </c>
      <c r="I21" s="274"/>
      <c r="J21" s="274"/>
      <c r="K21" s="279"/>
      <c r="L21" s="280"/>
      <c r="M21" s="273"/>
      <c r="N21" s="273"/>
      <c r="O21" s="273"/>
      <c r="P21" s="279"/>
      <c r="Q21" s="285"/>
      <c r="R21" s="286"/>
      <c r="S21" s="287">
        <v>1603421.43</v>
      </c>
      <c r="T21" s="288">
        <v>1200000</v>
      </c>
      <c r="U21" s="288">
        <f t="shared" si="3"/>
        <v>403421.42999999993</v>
      </c>
      <c r="V21" s="451"/>
      <c r="W21" s="452"/>
      <c r="X21" s="279"/>
      <c r="Y21" s="293"/>
      <c r="Z21" s="294"/>
      <c r="AA21" s="295"/>
      <c r="AB21" s="296"/>
      <c r="AC21" s="297">
        <v>43040</v>
      </c>
      <c r="AD21" s="298">
        <f t="shared" si="4"/>
        <v>43099</v>
      </c>
      <c r="AE21" s="299">
        <f>IF(OR(G21=账期!$A$18,G21=账期!$A$20,G21=账期!$A$22,G21=账期!$A$24,G21=账期!$A$25,G21=账期!$A$27,G21=账期!$A$26,G21=账期!$A$28,G21=账期!$A$30,G21=账期!$A$32,G21=账期!$A$34,G21=账期!$A$35,G21=账期!$A$37,G21=账期!$A$39,G21=账期!$A$40,G21=账期!$A$41,G21=账期!$A$42,G21=账期!$A$43,G21=账期!$A$44,G21=账期!$A$45,G21=账期!$A$46,G21=账期!$A$48,G21=账期!$A$50,G21=账期!$A$51,G21=账期!$A$52,G21=账期!$A$53,G21=账期!$A$54,G21=账期!$A$56,G21=账期!$A$57,G21=账期!$A$58,G21=账期!$A$59,G21=账期!$A$60,G21=账期!$A$61,G21=账期!$A$62,G21=账期!$A$63,G21=账期!$A$64,G21=账期!$A$66,G21=账期!$A$67,G21=账期!$A$68,G21=账期!$A$70,G21=账期!$A$71),30,IF(OR(G21=账期!$A$74,G21=账期!$A$77,G21=账期!$A$76,G21=账期!$A$79,G21=账期!$A$80,G21=账期!$A$81,G21=账期!$A$83,G21=账期!$A$85,G21=账期!$A$87,G21=账期!$A$89,G21=账期!$A$91),60,IF(OR(G21=账期!$A$93,G21=账期!$A$94,G21=账期!$A$95,G21=账期!$A$96,G21=账期!$A$98,G21=账期!$A$99,G21=账期!$A$101,G21=账期!$A$102),90,0)))</f>
        <v>30</v>
      </c>
      <c r="AF21" s="299"/>
      <c r="AG21" s="273" t="s">
        <v>50</v>
      </c>
      <c r="AH21" s="299" t="str">
        <f t="shared" si="5"/>
        <v>徐绪盛</v>
      </c>
      <c r="AI21" s="270" t="s">
        <v>2681</v>
      </c>
    </row>
    <row r="22" spans="1:35" ht="18" customHeight="1" x14ac:dyDescent="0.25">
      <c r="A22" s="268" t="str">
        <f t="shared" ref="A22:A56" si="6">IF(V22="","",TEXT(V22,"yyyy年m月"))</f>
        <v/>
      </c>
      <c r="B22" s="269"/>
      <c r="C22" s="270"/>
      <c r="D22" s="271" t="s">
        <v>625</v>
      </c>
      <c r="E22" s="272" t="str">
        <f t="shared" ref="E22:E85" si="7">IF(OR(D22="长飞",D22="烽火",D22="特发",D22="富通",D22="亨通",G22="赣州金信诺",G22="江苏永鼎",G22="宏安集团"),"A",IF(OR(G22="广意通讯",G22="湖北楚天",G22="宁波格亿达",G22="通鼎互联",G22="黄石昌达",G22="江苏俊知",G22="珠海汉胜",G22="武汉电信"),"B","C"))</f>
        <v>A</v>
      </c>
      <c r="F22" s="272" t="str">
        <f t="shared" ref="F22:F85" si="8">IF(OR(G22="成都大唐",G22="广东亨通",G22="江苏亨通",G22="兰州长飞",G22="南京华信",G22="汕头奥星",G22="特发光网",G22="武汉长飞",G22="长春烽火",G22="广意通讯",G22="湖北楚天",G22="宁波格亿达",G22="通鼎互联",G22="安徽汉唐",G22="安徽宜德",G22="安徽盈通",G22="成都康宁",G22="成都中飞",G22="东莞光佳",G22="东莞鸿鑫",G22="烽火博鑫",G22="佛山星蓝",G22="广东金桥",G22="广州联兴",G22="贵州乾新",G22="航天电工",G22="合肥兴联",G22="湖北宇洪",G22="江苏奥通",G22="江苏中远",G22="宁波辰飞",G22="宁波汉生",G22="宁波宇欣",G22="山东太平洋",G22="山东特发",G22="山东永通",G22="上海朗闻",G22="上海翼波",G22="四川天邑",G22="四川旭泰",G22="武汉瑞联",G22="武汉同至",G22="西安西古",G22="西安鑫华通",G22="武汉驿路通",G22="长光通信",G22="中电八所",G22="中电光达",G22="中利集团",G22="重庆特发",G22="舟山安格",G22="珠海邗秦"),"A",IF(OR(G22="富通天津",G22="赣州金信诺",G22="江苏永鼎",G22="上海长飞",G22="特发股份",G22="武汉烽火",G22="西安烽火",G22="长飞中利",G22="江苏中天",G22="江西联创",G22="宁波盈谷",G22="黄石昌达",G22="四川长飞"),"B","C"))</f>
        <v>B</v>
      </c>
      <c r="G22" s="273" t="s">
        <v>480</v>
      </c>
      <c r="H22" s="274" t="s">
        <v>481</v>
      </c>
      <c r="I22" s="274"/>
      <c r="J22" s="274"/>
      <c r="K22" s="279"/>
      <c r="L22" s="280"/>
      <c r="M22" s="273"/>
      <c r="N22" s="273"/>
      <c r="O22" s="273"/>
      <c r="P22" s="279"/>
      <c r="Q22" s="285"/>
      <c r="R22" s="286"/>
      <c r="S22" s="287">
        <v>4691120</v>
      </c>
      <c r="T22" s="288"/>
      <c r="U22" s="288">
        <f t="shared" ref="U22:U85" si="9">S22-T22</f>
        <v>4691120</v>
      </c>
      <c r="V22" s="451"/>
      <c r="W22" s="452"/>
      <c r="X22" s="279"/>
      <c r="Y22" s="293"/>
      <c r="Z22" s="294"/>
      <c r="AA22" s="295"/>
      <c r="AB22" s="296"/>
      <c r="AC22" s="297">
        <v>43070</v>
      </c>
      <c r="AD22" s="298">
        <f t="shared" ref="AD22:AD85" si="10">IF(AE22&gt;0,(DATE(YEAR(AC22),MONTH(AC22)+1,1)-1)+AE22,AC22)</f>
        <v>43130</v>
      </c>
      <c r="AE22" s="299">
        <f>IF(OR(G22=账期!$A$18,G22=账期!$A$20,G22=账期!$A$22,G22=账期!$A$24,G22=账期!$A$25,G22=账期!$A$27,G22=账期!$A$26,G22=账期!$A$28,G22=账期!$A$30,G22=账期!$A$32,G22=账期!$A$34,G22=账期!$A$35,G22=账期!$A$37,G22=账期!$A$39,G22=账期!$A$40,G22=账期!$A$41,G22=账期!$A$42,G22=账期!$A$43,G22=账期!$A$44,G22=账期!$A$45,G22=账期!$A$46,G22=账期!$A$48,G22=账期!$A$50,G22=账期!$A$51,G22=账期!$A$52,G22=账期!$A$53,G22=账期!$A$54,G22=账期!$A$56,G22=账期!$A$57,G22=账期!$A$58,G22=账期!$A$59,G22=账期!$A$60,G22=账期!$A$61,G22=账期!$A$62,G22=账期!$A$63,G22=账期!$A$64,G22=账期!$A$66,G22=账期!$A$67,G22=账期!$A$68,G22=账期!$A$70,G22=账期!$A$71),30,IF(OR(G22=账期!$A$74,G22=账期!$A$77,G22=账期!$A$76,G22=账期!$A$79,G22=账期!$A$80,G22=账期!$A$81,G22=账期!$A$83,G22=账期!$A$85,G22=账期!$A$87,G22=账期!$A$89,G22=账期!$A$91),60,IF(OR(G22=账期!$A$93,G22=账期!$A$94,G22=账期!$A$95,G22=账期!$A$96,G22=账期!$A$98,G22=账期!$A$99,G22=账期!$A$101,G22=账期!$A$102),90,0)))</f>
        <v>30</v>
      </c>
      <c r="AF22" s="299"/>
      <c r="AG22" s="273" t="s">
        <v>86</v>
      </c>
      <c r="AH22" s="299" t="str">
        <f t="shared" ref="AH22:AH53" si="11">IF(AG22="华东","徐绪盛",IF(AG22="华南","柯童柱",IF(AG22="华中","杭得利",IF(AG22="西南","张军",IF(AG22="华北","石浩宇","")))))</f>
        <v>杭得利</v>
      </c>
      <c r="AI22" s="270"/>
    </row>
    <row r="23" spans="1:35" ht="18" customHeight="1" x14ac:dyDescent="0.25">
      <c r="A23" s="268" t="str">
        <f t="shared" si="6"/>
        <v/>
      </c>
      <c r="B23" s="269"/>
      <c r="C23" s="270"/>
      <c r="D23" s="271" t="s">
        <v>625</v>
      </c>
      <c r="E23" s="272" t="str">
        <f t="shared" si="7"/>
        <v>A</v>
      </c>
      <c r="F23" s="272" t="str">
        <f t="shared" si="8"/>
        <v>B</v>
      </c>
      <c r="G23" s="273" t="s">
        <v>480</v>
      </c>
      <c r="H23" s="274" t="s">
        <v>481</v>
      </c>
      <c r="I23" s="274"/>
      <c r="J23" s="274"/>
      <c r="K23" s="279"/>
      <c r="L23" s="280"/>
      <c r="M23" s="273"/>
      <c r="N23" s="273"/>
      <c r="O23" s="273"/>
      <c r="P23" s="279"/>
      <c r="Q23" s="285"/>
      <c r="R23" s="286"/>
      <c r="S23" s="287">
        <v>5330881.33</v>
      </c>
      <c r="T23" s="288">
        <v>4790000</v>
      </c>
      <c r="U23" s="288">
        <f t="shared" si="9"/>
        <v>540881.33000000007</v>
      </c>
      <c r="V23" s="451"/>
      <c r="W23" s="452"/>
      <c r="X23" s="279"/>
      <c r="Y23" s="293"/>
      <c r="Z23" s="294"/>
      <c r="AA23" s="295"/>
      <c r="AB23" s="296"/>
      <c r="AC23" s="297">
        <v>43040</v>
      </c>
      <c r="AD23" s="298">
        <f t="shared" si="10"/>
        <v>43099</v>
      </c>
      <c r="AE23" s="299">
        <f>IF(OR(G23=账期!$A$18,G23=账期!$A$20,G23=账期!$A$22,G23=账期!$A$24,G23=账期!$A$25,G23=账期!$A$27,G23=账期!$A$26,G23=账期!$A$28,G23=账期!$A$30,G23=账期!$A$32,G23=账期!$A$34,G23=账期!$A$35,G23=账期!$A$37,G23=账期!$A$39,G23=账期!$A$40,G23=账期!$A$41,G23=账期!$A$42,G23=账期!$A$43,G23=账期!$A$44,G23=账期!$A$45,G23=账期!$A$46,G23=账期!$A$48,G23=账期!$A$50,G23=账期!$A$51,G23=账期!$A$52,G23=账期!$A$53,G23=账期!$A$54,G23=账期!$A$56,G23=账期!$A$57,G23=账期!$A$58,G23=账期!$A$59,G23=账期!$A$60,G23=账期!$A$61,G23=账期!$A$62,G23=账期!$A$63,G23=账期!$A$64,G23=账期!$A$66,G23=账期!$A$67,G23=账期!$A$68,G23=账期!$A$70,G23=账期!$A$71),30,IF(OR(G23=账期!$A$74,G23=账期!$A$77,G23=账期!$A$76,G23=账期!$A$79,G23=账期!$A$80,G23=账期!$A$81,G23=账期!$A$83,G23=账期!$A$85,G23=账期!$A$87,G23=账期!$A$89,G23=账期!$A$91),60,IF(OR(G23=账期!$A$93,G23=账期!$A$94,G23=账期!$A$95,G23=账期!$A$96,G23=账期!$A$98,G23=账期!$A$99,G23=账期!$A$101,G23=账期!$A$102),90,0)))</f>
        <v>30</v>
      </c>
      <c r="AF23" s="299"/>
      <c r="AG23" s="273" t="s">
        <v>86</v>
      </c>
      <c r="AH23" s="299" t="str">
        <f t="shared" si="11"/>
        <v>杭得利</v>
      </c>
      <c r="AI23" s="270"/>
    </row>
    <row r="24" spans="1:35" ht="18" customHeight="1" x14ac:dyDescent="0.25">
      <c r="A24" s="268" t="str">
        <f t="shared" si="6"/>
        <v/>
      </c>
      <c r="B24" s="269"/>
      <c r="C24" s="270"/>
      <c r="D24" s="271" t="s">
        <v>625</v>
      </c>
      <c r="E24" s="272" t="str">
        <f t="shared" si="7"/>
        <v>A</v>
      </c>
      <c r="F24" s="272" t="str">
        <f t="shared" si="8"/>
        <v>A</v>
      </c>
      <c r="G24" s="273" t="s">
        <v>66</v>
      </c>
      <c r="H24" s="274" t="s">
        <v>67</v>
      </c>
      <c r="I24" s="274"/>
      <c r="J24" s="274"/>
      <c r="K24" s="279"/>
      <c r="L24" s="280"/>
      <c r="M24" s="273"/>
      <c r="N24" s="273"/>
      <c r="O24" s="273"/>
      <c r="P24" s="279"/>
      <c r="Q24" s="285"/>
      <c r="R24" s="286"/>
      <c r="S24" s="287">
        <v>568785</v>
      </c>
      <c r="T24" s="288"/>
      <c r="U24" s="288">
        <f t="shared" si="9"/>
        <v>568785</v>
      </c>
      <c r="V24" s="451"/>
      <c r="W24" s="452"/>
      <c r="X24" s="279"/>
      <c r="Y24" s="293"/>
      <c r="Z24" s="294"/>
      <c r="AA24" s="295"/>
      <c r="AB24" s="296"/>
      <c r="AC24" s="297">
        <v>43101</v>
      </c>
      <c r="AD24" s="298">
        <f t="shared" si="10"/>
        <v>43161</v>
      </c>
      <c r="AE24" s="299">
        <f>IF(OR(G24=账期!$A$18,G24=账期!$A$20,G24=账期!$A$22,G24=账期!$A$24,G24=账期!$A$25,G24=账期!$A$27,G24=账期!$A$26,G24=账期!$A$28,G24=账期!$A$30,G24=账期!$A$32,G24=账期!$A$34,G24=账期!$A$35,G24=账期!$A$37,G24=账期!$A$39,G24=账期!$A$40,G24=账期!$A$41,G24=账期!$A$42,G24=账期!$A$43,G24=账期!$A$44,G24=账期!$A$45,G24=账期!$A$46,G24=账期!$A$48,G24=账期!$A$50,G24=账期!$A$51,G24=账期!$A$52,G24=账期!$A$53,G24=账期!$A$54,G24=账期!$A$56,G24=账期!$A$57,G24=账期!$A$58,G24=账期!$A$59,G24=账期!$A$60,G24=账期!$A$61,G24=账期!$A$62,G24=账期!$A$63,G24=账期!$A$64,G24=账期!$A$66,G24=账期!$A$67,G24=账期!$A$68,G24=账期!$A$70,G24=账期!$A$71),30,IF(OR(G24=账期!$A$74,G24=账期!$A$77,G24=账期!$A$76,G24=账期!$A$79,G24=账期!$A$80,G24=账期!$A$81,G24=账期!$A$83,G24=账期!$A$85,G24=账期!$A$87,G24=账期!$A$89,G24=账期!$A$91),60,IF(OR(G24=账期!$A$93,G24=账期!$A$94,G24=账期!$A$95,G24=账期!$A$96,G24=账期!$A$98,G24=账期!$A$99,G24=账期!$A$101,G24=账期!$A$102),90,0)))</f>
        <v>30</v>
      </c>
      <c r="AF24" s="299"/>
      <c r="AG24" s="273" t="s">
        <v>70</v>
      </c>
      <c r="AH24" s="299" t="str">
        <f t="shared" si="11"/>
        <v>张军</v>
      </c>
      <c r="AI24" s="270"/>
    </row>
    <row r="25" spans="1:35" ht="18" customHeight="1" x14ac:dyDescent="0.25">
      <c r="A25" s="268" t="str">
        <f t="shared" si="6"/>
        <v/>
      </c>
      <c r="B25" s="269"/>
      <c r="C25" s="270"/>
      <c r="D25" s="271" t="s">
        <v>625</v>
      </c>
      <c r="E25" s="272" t="str">
        <f t="shared" si="7"/>
        <v>A</v>
      </c>
      <c r="F25" s="272" t="str">
        <f t="shared" si="8"/>
        <v>A</v>
      </c>
      <c r="G25" s="273" t="s">
        <v>66</v>
      </c>
      <c r="H25" s="274" t="s">
        <v>67</v>
      </c>
      <c r="I25" s="274"/>
      <c r="J25" s="274"/>
      <c r="K25" s="279"/>
      <c r="L25" s="280"/>
      <c r="M25" s="273"/>
      <c r="N25" s="273"/>
      <c r="O25" s="273"/>
      <c r="P25" s="279"/>
      <c r="Q25" s="285"/>
      <c r="R25" s="286"/>
      <c r="S25" s="287">
        <v>1769938.92</v>
      </c>
      <c r="T25" s="288">
        <v>1680470.5</v>
      </c>
      <c r="U25" s="288">
        <f t="shared" si="9"/>
        <v>89468.419999999925</v>
      </c>
      <c r="V25" s="451"/>
      <c r="W25" s="452"/>
      <c r="X25" s="279"/>
      <c r="Y25" s="293"/>
      <c r="Z25" s="294"/>
      <c r="AA25" s="295"/>
      <c r="AB25" s="296"/>
      <c r="AC25" s="297">
        <v>43070</v>
      </c>
      <c r="AD25" s="298">
        <f t="shared" si="10"/>
        <v>43130</v>
      </c>
      <c r="AE25" s="299">
        <f>IF(OR(G25=账期!$A$18,G25=账期!$A$20,G25=账期!$A$22,G25=账期!$A$24,G25=账期!$A$25,G25=账期!$A$27,G25=账期!$A$26,G25=账期!$A$28,G25=账期!$A$30,G25=账期!$A$32,G25=账期!$A$34,G25=账期!$A$35,G25=账期!$A$37,G25=账期!$A$39,G25=账期!$A$40,G25=账期!$A$41,G25=账期!$A$42,G25=账期!$A$43,G25=账期!$A$44,G25=账期!$A$45,G25=账期!$A$46,G25=账期!$A$48,G25=账期!$A$50,G25=账期!$A$51,G25=账期!$A$52,G25=账期!$A$53,G25=账期!$A$54,G25=账期!$A$56,G25=账期!$A$57,G25=账期!$A$58,G25=账期!$A$59,G25=账期!$A$60,G25=账期!$A$61,G25=账期!$A$62,G25=账期!$A$63,G25=账期!$A$64,G25=账期!$A$66,G25=账期!$A$67,G25=账期!$A$68,G25=账期!$A$70,G25=账期!$A$71),30,IF(OR(G25=账期!$A$74,G25=账期!$A$77,G25=账期!$A$76,G25=账期!$A$79,G25=账期!$A$80,G25=账期!$A$81,G25=账期!$A$83,G25=账期!$A$85,G25=账期!$A$87,G25=账期!$A$89,G25=账期!$A$91),60,IF(OR(G25=账期!$A$93,G25=账期!$A$94,G25=账期!$A$95,G25=账期!$A$96,G25=账期!$A$98,G25=账期!$A$99,G25=账期!$A$101,G25=账期!$A$102),90,0)))</f>
        <v>30</v>
      </c>
      <c r="AF25" s="299"/>
      <c r="AG25" s="273" t="s">
        <v>70</v>
      </c>
      <c r="AH25" s="299" t="str">
        <f t="shared" si="11"/>
        <v>张军</v>
      </c>
      <c r="AI25" s="270" t="s">
        <v>3007</v>
      </c>
    </row>
    <row r="26" spans="1:35" ht="18" customHeight="1" x14ac:dyDescent="0.25">
      <c r="A26" s="268" t="str">
        <f t="shared" si="6"/>
        <v/>
      </c>
      <c r="B26" s="269"/>
      <c r="C26" s="270"/>
      <c r="D26" s="271" t="s">
        <v>625</v>
      </c>
      <c r="E26" s="272" t="str">
        <f t="shared" si="7"/>
        <v>A</v>
      </c>
      <c r="F26" s="272" t="str">
        <f t="shared" si="8"/>
        <v>A</v>
      </c>
      <c r="G26" s="273" t="s">
        <v>66</v>
      </c>
      <c r="H26" s="274" t="s">
        <v>67</v>
      </c>
      <c r="I26" s="274"/>
      <c r="J26" s="274"/>
      <c r="K26" s="279"/>
      <c r="L26" s="280"/>
      <c r="M26" s="273"/>
      <c r="N26" s="273"/>
      <c r="O26" s="273"/>
      <c r="P26" s="279"/>
      <c r="Q26" s="285"/>
      <c r="R26" s="286"/>
      <c r="S26" s="287">
        <v>629529.5</v>
      </c>
      <c r="T26" s="288">
        <f>560000+69529.5</f>
        <v>629529.5</v>
      </c>
      <c r="U26" s="288">
        <f t="shared" si="9"/>
        <v>0</v>
      </c>
      <c r="V26" s="451"/>
      <c r="W26" s="452"/>
      <c r="X26" s="279"/>
      <c r="Y26" s="293"/>
      <c r="Z26" s="294"/>
      <c r="AA26" s="295"/>
      <c r="AB26" s="296"/>
      <c r="AC26" s="297">
        <v>43040</v>
      </c>
      <c r="AD26" s="298">
        <f t="shared" si="10"/>
        <v>43099</v>
      </c>
      <c r="AE26" s="299">
        <f>IF(OR(G26=账期!$A$18,G26=账期!$A$20,G26=账期!$A$22,G26=账期!$A$24,G26=账期!$A$25,G26=账期!$A$27,G26=账期!$A$26,G26=账期!$A$28,G26=账期!$A$30,G26=账期!$A$32,G26=账期!$A$34,G26=账期!$A$35,G26=账期!$A$37,G26=账期!$A$39,G26=账期!$A$40,G26=账期!$A$41,G26=账期!$A$42,G26=账期!$A$43,G26=账期!$A$44,G26=账期!$A$45,G26=账期!$A$46,G26=账期!$A$48,G26=账期!$A$50,G26=账期!$A$51,G26=账期!$A$52,G26=账期!$A$53,G26=账期!$A$54,G26=账期!$A$56,G26=账期!$A$57,G26=账期!$A$58,G26=账期!$A$59,G26=账期!$A$60,G26=账期!$A$61,G26=账期!$A$62,G26=账期!$A$63,G26=账期!$A$64,G26=账期!$A$66,G26=账期!$A$67,G26=账期!$A$68,G26=账期!$A$70,G26=账期!$A$71),30,IF(OR(G26=账期!$A$74,G26=账期!$A$77,G26=账期!$A$76,G26=账期!$A$79,G26=账期!$A$80,G26=账期!$A$81,G26=账期!$A$83,G26=账期!$A$85,G26=账期!$A$87,G26=账期!$A$89,G26=账期!$A$91),60,IF(OR(G26=账期!$A$93,G26=账期!$A$94,G26=账期!$A$95,G26=账期!$A$96,G26=账期!$A$98,G26=账期!$A$99,G26=账期!$A$101,G26=账期!$A$102),90,0)))</f>
        <v>30</v>
      </c>
      <c r="AF26" s="299"/>
      <c r="AG26" s="273" t="s">
        <v>70</v>
      </c>
      <c r="AH26" s="299" t="str">
        <f t="shared" si="11"/>
        <v>张军</v>
      </c>
      <c r="AI26" s="300" t="s">
        <v>3008</v>
      </c>
    </row>
    <row r="27" spans="1:35" ht="18" customHeight="1" x14ac:dyDescent="0.25">
      <c r="A27" s="268" t="str">
        <f t="shared" si="6"/>
        <v/>
      </c>
      <c r="B27" s="269"/>
      <c r="C27" s="270"/>
      <c r="D27" s="271" t="s">
        <v>625</v>
      </c>
      <c r="E27" s="272" t="str">
        <f t="shared" si="7"/>
        <v>A</v>
      </c>
      <c r="F27" s="272" t="str">
        <f t="shared" si="8"/>
        <v>B</v>
      </c>
      <c r="G27" s="273" t="s">
        <v>533</v>
      </c>
      <c r="H27" s="274" t="s">
        <v>534</v>
      </c>
      <c r="I27" s="274"/>
      <c r="J27" s="274"/>
      <c r="K27" s="279"/>
      <c r="L27" s="280"/>
      <c r="M27" s="273"/>
      <c r="N27" s="273"/>
      <c r="O27" s="273"/>
      <c r="P27" s="279"/>
      <c r="Q27" s="285"/>
      <c r="R27" s="286"/>
      <c r="S27" s="287">
        <v>804634.25</v>
      </c>
      <c r="T27" s="288"/>
      <c r="U27" s="288">
        <f t="shared" si="9"/>
        <v>804634.25</v>
      </c>
      <c r="V27" s="451"/>
      <c r="W27" s="452"/>
      <c r="X27" s="279"/>
      <c r="Y27" s="293"/>
      <c r="Z27" s="294"/>
      <c r="AA27" s="295"/>
      <c r="AB27" s="296"/>
      <c r="AC27" s="297">
        <v>43101</v>
      </c>
      <c r="AD27" s="298">
        <f t="shared" si="10"/>
        <v>43161</v>
      </c>
      <c r="AE27" s="299">
        <f>IF(OR(G27=账期!$A$18,G27=账期!$A$20,G27=账期!$A$22,G27=账期!$A$24,G27=账期!$A$25,G27=账期!$A$27,G27=账期!$A$26,G27=账期!$A$28,G27=账期!$A$30,G27=账期!$A$32,G27=账期!$A$34,G27=账期!$A$35,G27=账期!$A$37,G27=账期!$A$39,G27=账期!$A$40,G27=账期!$A$41,G27=账期!$A$42,G27=账期!$A$43,G27=账期!$A$44,G27=账期!$A$45,G27=账期!$A$46,G27=账期!$A$48,G27=账期!$A$50,G27=账期!$A$51,G27=账期!$A$52,G27=账期!$A$53,G27=账期!$A$54,G27=账期!$A$56,G27=账期!$A$57,G27=账期!$A$58,G27=账期!$A$59,G27=账期!$A$60,G27=账期!$A$61,G27=账期!$A$62,G27=账期!$A$63,G27=账期!$A$64,G27=账期!$A$66,G27=账期!$A$67,G27=账期!$A$68,G27=账期!$A$70,G27=账期!$A$71),30,IF(OR(G27=账期!$A$74,G27=账期!$A$77,G27=账期!$A$76,G27=账期!$A$79,G27=账期!$A$80,G27=账期!$A$81,G27=账期!$A$83,G27=账期!$A$85,G27=账期!$A$87,G27=账期!$A$89,G27=账期!$A$91),60,IF(OR(G27=账期!$A$93,G27=账期!$A$94,G27=账期!$A$95,G27=账期!$A$96,G27=账期!$A$98,G27=账期!$A$99,G27=账期!$A$101,G27=账期!$A$102),90,0)))</f>
        <v>30</v>
      </c>
      <c r="AF27" s="299"/>
      <c r="AG27" s="273" t="s">
        <v>70</v>
      </c>
      <c r="AH27" s="299" t="str">
        <f t="shared" si="11"/>
        <v>张军</v>
      </c>
      <c r="AI27" s="270" t="s">
        <v>626</v>
      </c>
    </row>
    <row r="28" spans="1:35" ht="18" customHeight="1" x14ac:dyDescent="0.25">
      <c r="A28" s="268" t="str">
        <f t="shared" si="6"/>
        <v/>
      </c>
      <c r="B28" s="269"/>
      <c r="C28" s="270"/>
      <c r="D28" s="271" t="s">
        <v>625</v>
      </c>
      <c r="E28" s="272" t="str">
        <f t="shared" si="7"/>
        <v>A</v>
      </c>
      <c r="F28" s="272" t="str">
        <f t="shared" si="8"/>
        <v>B</v>
      </c>
      <c r="G28" s="273" t="s">
        <v>533</v>
      </c>
      <c r="H28" s="274" t="s">
        <v>534</v>
      </c>
      <c r="I28" s="274"/>
      <c r="J28" s="274"/>
      <c r="K28" s="279"/>
      <c r="L28" s="280"/>
      <c r="M28" s="273"/>
      <c r="N28" s="273"/>
      <c r="O28" s="273"/>
      <c r="P28" s="279"/>
      <c r="Q28" s="285"/>
      <c r="R28" s="286"/>
      <c r="S28" s="287">
        <v>1210190</v>
      </c>
      <c r="T28" s="288">
        <f>410816+400000</f>
        <v>810816</v>
      </c>
      <c r="U28" s="288">
        <f t="shared" si="9"/>
        <v>399374</v>
      </c>
      <c r="V28" s="451"/>
      <c r="W28" s="452"/>
      <c r="X28" s="279"/>
      <c r="Y28" s="293"/>
      <c r="Z28" s="294"/>
      <c r="AA28" s="295"/>
      <c r="AB28" s="296"/>
      <c r="AC28" s="297">
        <v>43070</v>
      </c>
      <c r="AD28" s="298">
        <f t="shared" si="10"/>
        <v>43130</v>
      </c>
      <c r="AE28" s="299">
        <f>IF(OR(G28=账期!$A$18,G28=账期!$A$20,G28=账期!$A$22,G28=账期!$A$24,G28=账期!$A$25,G28=账期!$A$27,G28=账期!$A$26,G28=账期!$A$28,G28=账期!$A$30,G28=账期!$A$32,G28=账期!$A$34,G28=账期!$A$35,G28=账期!$A$37,G28=账期!$A$39,G28=账期!$A$40,G28=账期!$A$41,G28=账期!$A$42,G28=账期!$A$43,G28=账期!$A$44,G28=账期!$A$45,G28=账期!$A$46,G28=账期!$A$48,G28=账期!$A$50,G28=账期!$A$51,G28=账期!$A$52,G28=账期!$A$53,G28=账期!$A$54,G28=账期!$A$56,G28=账期!$A$57,G28=账期!$A$58,G28=账期!$A$59,G28=账期!$A$60,G28=账期!$A$61,G28=账期!$A$62,G28=账期!$A$63,G28=账期!$A$64,G28=账期!$A$66,G28=账期!$A$67,G28=账期!$A$68,G28=账期!$A$70,G28=账期!$A$71),30,IF(OR(G28=账期!$A$74,G28=账期!$A$77,G28=账期!$A$76,G28=账期!$A$79,G28=账期!$A$80,G28=账期!$A$81,G28=账期!$A$83,G28=账期!$A$85,G28=账期!$A$87,G28=账期!$A$89,G28=账期!$A$91),60,IF(OR(G28=账期!$A$93,G28=账期!$A$94,G28=账期!$A$95,G28=账期!$A$96,G28=账期!$A$98,G28=账期!$A$99,G28=账期!$A$101,G28=账期!$A$102),90,0)))</f>
        <v>30</v>
      </c>
      <c r="AF28" s="299"/>
      <c r="AG28" s="273" t="s">
        <v>70</v>
      </c>
      <c r="AH28" s="299" t="str">
        <f t="shared" si="11"/>
        <v>张军</v>
      </c>
      <c r="AI28" s="270" t="s">
        <v>3310</v>
      </c>
    </row>
    <row r="29" spans="1:35" ht="18" customHeight="1" x14ac:dyDescent="0.25">
      <c r="A29" s="268" t="str">
        <f t="shared" si="6"/>
        <v/>
      </c>
      <c r="B29" s="269"/>
      <c r="C29" s="270"/>
      <c r="D29" s="271" t="s">
        <v>625</v>
      </c>
      <c r="E29" s="272" t="str">
        <f t="shared" si="7"/>
        <v>A</v>
      </c>
      <c r="F29" s="272" t="str">
        <f t="shared" si="8"/>
        <v>B</v>
      </c>
      <c r="G29" s="273" t="s">
        <v>533</v>
      </c>
      <c r="H29" s="274" t="s">
        <v>534</v>
      </c>
      <c r="I29" s="274"/>
      <c r="J29" s="274"/>
      <c r="K29" s="279"/>
      <c r="L29" s="280"/>
      <c r="M29" s="273"/>
      <c r="N29" s="273"/>
      <c r="O29" s="273"/>
      <c r="P29" s="279"/>
      <c r="Q29" s="285"/>
      <c r="R29" s="286"/>
      <c r="S29" s="287">
        <v>89184</v>
      </c>
      <c r="T29" s="288">
        <v>89184</v>
      </c>
      <c r="U29" s="288">
        <f t="shared" si="9"/>
        <v>0</v>
      </c>
      <c r="V29" s="451"/>
      <c r="W29" s="452"/>
      <c r="X29" s="279"/>
      <c r="Y29" s="293"/>
      <c r="Z29" s="294"/>
      <c r="AA29" s="295"/>
      <c r="AB29" s="296"/>
      <c r="AC29" s="297">
        <v>43040</v>
      </c>
      <c r="AD29" s="298">
        <f t="shared" si="10"/>
        <v>43099</v>
      </c>
      <c r="AE29" s="299">
        <f>IF(OR(G29=账期!$A$18,G29=账期!$A$20,G29=账期!$A$22,G29=账期!$A$24,G29=账期!$A$25,G29=账期!$A$27,G29=账期!$A$26,G29=账期!$A$28,G29=账期!$A$30,G29=账期!$A$32,G29=账期!$A$34,G29=账期!$A$35,G29=账期!$A$37,G29=账期!$A$39,G29=账期!$A$40,G29=账期!$A$41,G29=账期!$A$42,G29=账期!$A$43,G29=账期!$A$44,G29=账期!$A$45,G29=账期!$A$46,G29=账期!$A$48,G29=账期!$A$50,G29=账期!$A$51,G29=账期!$A$52,G29=账期!$A$53,G29=账期!$A$54,G29=账期!$A$56,G29=账期!$A$57,G29=账期!$A$58,G29=账期!$A$59,G29=账期!$A$60,G29=账期!$A$61,G29=账期!$A$62,G29=账期!$A$63,G29=账期!$A$64,G29=账期!$A$66,G29=账期!$A$67,G29=账期!$A$68,G29=账期!$A$70,G29=账期!$A$71),30,IF(OR(G29=账期!$A$74,G29=账期!$A$77,G29=账期!$A$76,G29=账期!$A$79,G29=账期!$A$80,G29=账期!$A$81,G29=账期!$A$83,G29=账期!$A$85,G29=账期!$A$87,G29=账期!$A$89,G29=账期!$A$91),60,IF(OR(G29=账期!$A$93,G29=账期!$A$94,G29=账期!$A$95,G29=账期!$A$96,G29=账期!$A$98,G29=账期!$A$99,G29=账期!$A$101,G29=账期!$A$102),90,0)))</f>
        <v>30</v>
      </c>
      <c r="AF29" s="299"/>
      <c r="AG29" s="273" t="s">
        <v>70</v>
      </c>
      <c r="AH29" s="299" t="str">
        <f t="shared" si="11"/>
        <v>张军</v>
      </c>
      <c r="AI29" s="270" t="s">
        <v>627</v>
      </c>
    </row>
    <row r="30" spans="1:35" ht="18" customHeight="1" x14ac:dyDescent="0.25">
      <c r="A30" s="268" t="str">
        <f t="shared" si="6"/>
        <v/>
      </c>
      <c r="B30" s="269"/>
      <c r="C30" s="270"/>
      <c r="D30" s="271" t="s">
        <v>628</v>
      </c>
      <c r="E30" s="272" t="str">
        <f t="shared" si="7"/>
        <v>A</v>
      </c>
      <c r="F30" s="272" t="str">
        <f t="shared" si="8"/>
        <v>C</v>
      </c>
      <c r="G30" s="273" t="s">
        <v>103</v>
      </c>
      <c r="H30" s="274" t="s">
        <v>104</v>
      </c>
      <c r="I30" s="274"/>
      <c r="J30" s="274"/>
      <c r="K30" s="279"/>
      <c r="L30" s="280"/>
      <c r="M30" s="273"/>
      <c r="N30" s="273"/>
      <c r="O30" s="273"/>
      <c r="P30" s="279"/>
      <c r="Q30" s="285"/>
      <c r="R30" s="286"/>
      <c r="S30" s="287">
        <v>299565</v>
      </c>
      <c r="T30" s="288"/>
      <c r="U30" s="288">
        <f t="shared" si="9"/>
        <v>299565</v>
      </c>
      <c r="V30" s="451"/>
      <c r="W30" s="452"/>
      <c r="X30" s="279"/>
      <c r="Y30" s="293"/>
      <c r="Z30" s="294"/>
      <c r="AA30" s="295"/>
      <c r="AB30" s="296"/>
      <c r="AC30" s="297">
        <v>43070</v>
      </c>
      <c r="AD30" s="298">
        <f t="shared" si="10"/>
        <v>43130</v>
      </c>
      <c r="AE30" s="299">
        <f>IF(OR(G30=账期!$A$18,G30=账期!$A$20,G30=账期!$A$22,G30=账期!$A$24,G30=账期!$A$25,G30=账期!$A$27,G30=账期!$A$26,G30=账期!$A$28,G30=账期!$A$30,G30=账期!$A$32,G30=账期!$A$34,G30=账期!$A$35,G30=账期!$A$37,G30=账期!$A$39,G30=账期!$A$40,G30=账期!$A$41,G30=账期!$A$42,G30=账期!$A$43,G30=账期!$A$44,G30=账期!$A$45,G30=账期!$A$46,G30=账期!$A$48,G30=账期!$A$50,G30=账期!$A$51,G30=账期!$A$52,G30=账期!$A$53,G30=账期!$A$54,G30=账期!$A$56,G30=账期!$A$57,G30=账期!$A$58,G30=账期!$A$59,G30=账期!$A$60,G30=账期!$A$61,G30=账期!$A$62,G30=账期!$A$63,G30=账期!$A$64,G30=账期!$A$66,G30=账期!$A$67,G30=账期!$A$68,G30=账期!$A$70,G30=账期!$A$71),30,IF(OR(G30=账期!$A$74,G30=账期!$A$77,G30=账期!$A$76,G30=账期!$A$79,G30=账期!$A$80,G30=账期!$A$81,G30=账期!$A$83,G30=账期!$A$85,G30=账期!$A$87,G30=账期!$A$89,G30=账期!$A$91),60,IF(OR(G30=账期!$A$93,G30=账期!$A$94,G30=账期!$A$95,G30=账期!$A$96,G30=账期!$A$98,G30=账期!$A$99,G30=账期!$A$101,G30=账期!$A$102),90,0)))</f>
        <v>30</v>
      </c>
      <c r="AF30" s="299"/>
      <c r="AG30" s="273" t="s">
        <v>106</v>
      </c>
      <c r="AH30" s="299" t="str">
        <f t="shared" si="11"/>
        <v>石浩宇</v>
      </c>
      <c r="AI30" s="270"/>
    </row>
    <row r="31" spans="1:35" ht="18" customHeight="1" x14ac:dyDescent="0.25">
      <c r="A31" s="268" t="str">
        <f t="shared" si="6"/>
        <v/>
      </c>
      <c r="B31" s="269"/>
      <c r="C31" s="270"/>
      <c r="D31" s="271" t="s">
        <v>628</v>
      </c>
      <c r="E31" s="272" t="str">
        <f t="shared" si="7"/>
        <v>A</v>
      </c>
      <c r="F31" s="272" t="str">
        <f t="shared" si="8"/>
        <v>C</v>
      </c>
      <c r="G31" s="273" t="s">
        <v>103</v>
      </c>
      <c r="H31" s="274" t="s">
        <v>104</v>
      </c>
      <c r="I31" s="274"/>
      <c r="J31" s="274"/>
      <c r="K31" s="279"/>
      <c r="L31" s="280"/>
      <c r="M31" s="273"/>
      <c r="N31" s="273"/>
      <c r="O31" s="273"/>
      <c r="P31" s="279"/>
      <c r="Q31" s="285"/>
      <c r="R31" s="286"/>
      <c r="S31" s="287">
        <v>1720180</v>
      </c>
      <c r="T31" s="288">
        <f>537670+600000</f>
        <v>1137670</v>
      </c>
      <c r="U31" s="288">
        <f t="shared" si="9"/>
        <v>582510</v>
      </c>
      <c r="V31" s="451"/>
      <c r="W31" s="452"/>
      <c r="X31" s="279"/>
      <c r="Y31" s="293"/>
      <c r="Z31" s="294"/>
      <c r="AA31" s="295"/>
      <c r="AB31" s="296"/>
      <c r="AC31" s="297">
        <v>43040</v>
      </c>
      <c r="AD31" s="298">
        <f t="shared" si="10"/>
        <v>43099</v>
      </c>
      <c r="AE31" s="299">
        <f>IF(OR(G31=账期!$A$18,G31=账期!$A$20,G31=账期!$A$22,G31=账期!$A$24,G31=账期!$A$25,G31=账期!$A$27,G31=账期!$A$26,G31=账期!$A$28,G31=账期!$A$30,G31=账期!$A$32,G31=账期!$A$34,G31=账期!$A$35,G31=账期!$A$37,G31=账期!$A$39,G31=账期!$A$40,G31=账期!$A$41,G31=账期!$A$42,G31=账期!$A$43,G31=账期!$A$44,G31=账期!$A$45,G31=账期!$A$46,G31=账期!$A$48,G31=账期!$A$50,G31=账期!$A$51,G31=账期!$A$52,G31=账期!$A$53,G31=账期!$A$54,G31=账期!$A$56,G31=账期!$A$57,G31=账期!$A$58,G31=账期!$A$59,G31=账期!$A$60,G31=账期!$A$61,G31=账期!$A$62,G31=账期!$A$63,G31=账期!$A$64,G31=账期!$A$66,G31=账期!$A$67,G31=账期!$A$68,G31=账期!$A$70,G31=账期!$A$71),30,IF(OR(G31=账期!$A$74,G31=账期!$A$77,G31=账期!$A$76,G31=账期!$A$79,G31=账期!$A$80,G31=账期!$A$81,G31=账期!$A$83,G31=账期!$A$85,G31=账期!$A$87,G31=账期!$A$89,G31=账期!$A$91),60,IF(OR(G31=账期!$A$93,G31=账期!$A$94,G31=账期!$A$95,G31=账期!$A$96,G31=账期!$A$98,G31=账期!$A$99,G31=账期!$A$101,G31=账期!$A$102),90,0)))</f>
        <v>30</v>
      </c>
      <c r="AF31" s="299"/>
      <c r="AG31" s="273" t="s">
        <v>106</v>
      </c>
      <c r="AH31" s="299" t="str">
        <f t="shared" si="11"/>
        <v>石浩宇</v>
      </c>
      <c r="AI31" s="300" t="s">
        <v>3141</v>
      </c>
    </row>
    <row r="32" spans="1:35" ht="18" customHeight="1" x14ac:dyDescent="0.25">
      <c r="A32" s="268" t="str">
        <f t="shared" si="6"/>
        <v/>
      </c>
      <c r="B32" s="269"/>
      <c r="C32" s="270"/>
      <c r="D32" s="271" t="s">
        <v>628</v>
      </c>
      <c r="E32" s="272" t="str">
        <f t="shared" si="7"/>
        <v>A</v>
      </c>
      <c r="F32" s="272" t="str">
        <f t="shared" si="8"/>
        <v>C</v>
      </c>
      <c r="G32" s="273" t="s">
        <v>90</v>
      </c>
      <c r="H32" s="274" t="s">
        <v>91</v>
      </c>
      <c r="I32" s="274"/>
      <c r="J32" s="274"/>
      <c r="K32" s="279"/>
      <c r="L32" s="280"/>
      <c r="M32" s="273"/>
      <c r="N32" s="273"/>
      <c r="O32" s="273"/>
      <c r="P32" s="279"/>
      <c r="Q32" s="285"/>
      <c r="R32" s="286"/>
      <c r="S32" s="287">
        <v>2056700</v>
      </c>
      <c r="T32" s="288"/>
      <c r="U32" s="288">
        <f t="shared" si="9"/>
        <v>2056700</v>
      </c>
      <c r="V32" s="451"/>
      <c r="W32" s="452"/>
      <c r="X32" s="279"/>
      <c r="Y32" s="293"/>
      <c r="Z32" s="294"/>
      <c r="AA32" s="295"/>
      <c r="AB32" s="296"/>
      <c r="AC32" s="297">
        <v>43070</v>
      </c>
      <c r="AD32" s="298">
        <f t="shared" si="10"/>
        <v>43130</v>
      </c>
      <c r="AE32" s="299">
        <f>IF(OR(G32=账期!$A$18,G32=账期!$A$20,G32=账期!$A$22,G32=账期!$A$24,G32=账期!$A$25,G32=账期!$A$27,G32=账期!$A$26,G32=账期!$A$28,G32=账期!$A$30,G32=账期!$A$32,G32=账期!$A$34,G32=账期!$A$35,G32=账期!$A$37,G32=账期!$A$39,G32=账期!$A$40,G32=账期!$A$41,G32=账期!$A$42,G32=账期!$A$43,G32=账期!$A$44,G32=账期!$A$45,G32=账期!$A$46,G32=账期!$A$48,G32=账期!$A$50,G32=账期!$A$51,G32=账期!$A$52,G32=账期!$A$53,G32=账期!$A$54,G32=账期!$A$56,G32=账期!$A$57,G32=账期!$A$58,G32=账期!$A$59,G32=账期!$A$60,G32=账期!$A$61,G32=账期!$A$62,G32=账期!$A$63,G32=账期!$A$64,G32=账期!$A$66,G32=账期!$A$67,G32=账期!$A$68,G32=账期!$A$70,G32=账期!$A$71),30,IF(OR(G32=账期!$A$74,G32=账期!$A$77,G32=账期!$A$76,G32=账期!$A$79,G32=账期!$A$80,G32=账期!$A$81,G32=账期!$A$83,G32=账期!$A$85,G32=账期!$A$87,G32=账期!$A$89,G32=账期!$A$91),60,IF(OR(G32=账期!$A$93,G32=账期!$A$94,G32=账期!$A$95,G32=账期!$A$96,G32=账期!$A$98,G32=账期!$A$99,G32=账期!$A$101,G32=账期!$A$102),90,0)))</f>
        <v>30</v>
      </c>
      <c r="AF32" s="299"/>
      <c r="AG32" s="273" t="s">
        <v>50</v>
      </c>
      <c r="AH32" s="299" t="str">
        <f t="shared" si="11"/>
        <v>徐绪盛</v>
      </c>
      <c r="AI32" s="270"/>
    </row>
    <row r="33" spans="1:35" ht="18" customHeight="1" x14ac:dyDescent="0.25">
      <c r="A33" s="268" t="str">
        <f t="shared" si="6"/>
        <v/>
      </c>
      <c r="B33" s="269"/>
      <c r="C33" s="270"/>
      <c r="D33" s="271" t="s">
        <v>628</v>
      </c>
      <c r="E33" s="272" t="str">
        <f t="shared" si="7"/>
        <v>A</v>
      </c>
      <c r="F33" s="272" t="str">
        <f t="shared" si="8"/>
        <v>C</v>
      </c>
      <c r="G33" s="273" t="s">
        <v>90</v>
      </c>
      <c r="H33" s="274" t="s">
        <v>91</v>
      </c>
      <c r="I33" s="274"/>
      <c r="J33" s="274"/>
      <c r="K33" s="279"/>
      <c r="L33" s="280"/>
      <c r="M33" s="273"/>
      <c r="N33" s="273"/>
      <c r="O33" s="273"/>
      <c r="P33" s="279"/>
      <c r="Q33" s="285"/>
      <c r="R33" s="286"/>
      <c r="S33" s="287">
        <v>8551117</v>
      </c>
      <c r="T33" s="288">
        <v>7976354.5</v>
      </c>
      <c r="U33" s="288">
        <f t="shared" si="9"/>
        <v>574762.5</v>
      </c>
      <c r="V33" s="451"/>
      <c r="W33" s="452"/>
      <c r="X33" s="279"/>
      <c r="Y33" s="293"/>
      <c r="Z33" s="294"/>
      <c r="AA33" s="295"/>
      <c r="AB33" s="296"/>
      <c r="AC33" s="297">
        <v>43040</v>
      </c>
      <c r="AD33" s="298">
        <f t="shared" si="10"/>
        <v>43099</v>
      </c>
      <c r="AE33" s="299">
        <f>IF(OR(G33=账期!$A$18,G33=账期!$A$20,G33=账期!$A$22,G33=账期!$A$24,G33=账期!$A$25,G33=账期!$A$27,G33=账期!$A$26,G33=账期!$A$28,G33=账期!$A$30,G33=账期!$A$32,G33=账期!$A$34,G33=账期!$A$35,G33=账期!$A$37,G33=账期!$A$39,G33=账期!$A$40,G33=账期!$A$41,G33=账期!$A$42,G33=账期!$A$43,G33=账期!$A$44,G33=账期!$A$45,G33=账期!$A$46,G33=账期!$A$48,G33=账期!$A$50,G33=账期!$A$51,G33=账期!$A$52,G33=账期!$A$53,G33=账期!$A$54,G33=账期!$A$56,G33=账期!$A$57,G33=账期!$A$58,G33=账期!$A$59,G33=账期!$A$60,G33=账期!$A$61,G33=账期!$A$62,G33=账期!$A$63,G33=账期!$A$64,G33=账期!$A$66,G33=账期!$A$67,G33=账期!$A$68,G33=账期!$A$70,G33=账期!$A$71),30,IF(OR(G33=账期!$A$74,G33=账期!$A$77,G33=账期!$A$76,G33=账期!$A$79,G33=账期!$A$80,G33=账期!$A$81,G33=账期!$A$83,G33=账期!$A$85,G33=账期!$A$87,G33=账期!$A$89,G33=账期!$A$91),60,IF(OR(G33=账期!$A$93,G33=账期!$A$94,G33=账期!$A$95,G33=账期!$A$96,G33=账期!$A$98,G33=账期!$A$99,G33=账期!$A$101,G33=账期!$A$102),90,0)))</f>
        <v>30</v>
      </c>
      <c r="AF33" s="299"/>
      <c r="AG33" s="273" t="s">
        <v>50</v>
      </c>
      <c r="AH33" s="299" t="str">
        <f t="shared" si="11"/>
        <v>徐绪盛</v>
      </c>
      <c r="AI33" s="270" t="s">
        <v>3006</v>
      </c>
    </row>
    <row r="34" spans="1:35" ht="18" customHeight="1" x14ac:dyDescent="0.25">
      <c r="A34" s="268" t="str">
        <f t="shared" si="6"/>
        <v/>
      </c>
      <c r="B34" s="269"/>
      <c r="C34" s="270"/>
      <c r="D34" s="271" t="s">
        <v>628</v>
      </c>
      <c r="E34" s="272" t="str">
        <f t="shared" si="7"/>
        <v>A</v>
      </c>
      <c r="F34" s="272" t="str">
        <f t="shared" si="8"/>
        <v>C</v>
      </c>
      <c r="G34" s="273" t="s">
        <v>108</v>
      </c>
      <c r="H34" s="274" t="s">
        <v>109</v>
      </c>
      <c r="I34" s="274"/>
      <c r="J34" s="274"/>
      <c r="K34" s="279"/>
      <c r="L34" s="280"/>
      <c r="M34" s="273"/>
      <c r="N34" s="273"/>
      <c r="O34" s="273"/>
      <c r="P34" s="279"/>
      <c r="Q34" s="285"/>
      <c r="R34" s="286"/>
      <c r="S34" s="287">
        <v>1642800</v>
      </c>
      <c r="T34" s="288">
        <v>988800</v>
      </c>
      <c r="U34" s="288">
        <f t="shared" si="9"/>
        <v>654000</v>
      </c>
      <c r="V34" s="451"/>
      <c r="W34" s="452"/>
      <c r="X34" s="279"/>
      <c r="Y34" s="293"/>
      <c r="Z34" s="294"/>
      <c r="AA34" s="295"/>
      <c r="AB34" s="296"/>
      <c r="AC34" s="297">
        <v>43040</v>
      </c>
      <c r="AD34" s="298">
        <f t="shared" si="10"/>
        <v>43099</v>
      </c>
      <c r="AE34" s="299">
        <f>IF(OR(G34=账期!$A$18,G34=账期!$A$20,G34=账期!$A$22,G34=账期!$A$24,G34=账期!$A$25,G34=账期!$A$27,G34=账期!$A$26,G34=账期!$A$28,G34=账期!$A$30,G34=账期!$A$32,G34=账期!$A$34,G34=账期!$A$35,G34=账期!$A$37,G34=账期!$A$39,G34=账期!$A$40,G34=账期!$A$41,G34=账期!$A$42,G34=账期!$A$43,G34=账期!$A$44,G34=账期!$A$45,G34=账期!$A$46,G34=账期!$A$48,G34=账期!$A$50,G34=账期!$A$51,G34=账期!$A$52,G34=账期!$A$53,G34=账期!$A$54,G34=账期!$A$56,G34=账期!$A$57,G34=账期!$A$58,G34=账期!$A$59,G34=账期!$A$60,G34=账期!$A$61,G34=账期!$A$62,G34=账期!$A$63,G34=账期!$A$64,G34=账期!$A$66,G34=账期!$A$67,G34=账期!$A$68,G34=账期!$A$70,G34=账期!$A$71),30,IF(OR(G34=账期!$A$74,G34=账期!$A$77,G34=账期!$A$76,G34=账期!$A$79,G34=账期!$A$80,G34=账期!$A$81,G34=账期!$A$83,G34=账期!$A$85,G34=账期!$A$87,G34=账期!$A$89,G34=账期!$A$91),60,IF(OR(G34=账期!$A$93,G34=账期!$A$94,G34=账期!$A$95,G34=账期!$A$96,G34=账期!$A$98,G34=账期!$A$99,G34=账期!$A$101,G34=账期!$A$102),90,0)))</f>
        <v>30</v>
      </c>
      <c r="AF34" s="299"/>
      <c r="AG34" s="273" t="s">
        <v>38</v>
      </c>
      <c r="AH34" s="299" t="str">
        <f t="shared" si="11"/>
        <v>柯童柱</v>
      </c>
      <c r="AI34" s="270"/>
    </row>
    <row r="35" spans="1:35" ht="18" customHeight="1" x14ac:dyDescent="0.25">
      <c r="A35" s="268" t="str">
        <f t="shared" si="6"/>
        <v/>
      </c>
      <c r="B35" s="269"/>
      <c r="C35" s="270"/>
      <c r="D35" s="271" t="s">
        <v>628</v>
      </c>
      <c r="E35" s="272" t="str">
        <f t="shared" si="7"/>
        <v>A</v>
      </c>
      <c r="F35" s="272" t="str">
        <f t="shared" si="8"/>
        <v>C</v>
      </c>
      <c r="G35" s="273" t="s">
        <v>88</v>
      </c>
      <c r="H35" s="274" t="s">
        <v>89</v>
      </c>
      <c r="I35" s="274"/>
      <c r="J35" s="274"/>
      <c r="K35" s="279"/>
      <c r="L35" s="280"/>
      <c r="M35" s="273"/>
      <c r="N35" s="273"/>
      <c r="O35" s="273"/>
      <c r="P35" s="279"/>
      <c r="Q35" s="285"/>
      <c r="R35" s="286"/>
      <c r="S35" s="287">
        <v>2727772.5</v>
      </c>
      <c r="T35" s="288">
        <v>2127772.5</v>
      </c>
      <c r="U35" s="288">
        <f t="shared" si="9"/>
        <v>600000</v>
      </c>
      <c r="V35" s="451"/>
      <c r="W35" s="452"/>
      <c r="X35" s="279"/>
      <c r="Y35" s="293"/>
      <c r="Z35" s="294"/>
      <c r="AA35" s="295"/>
      <c r="AB35" s="296"/>
      <c r="AC35" s="297">
        <v>43040</v>
      </c>
      <c r="AD35" s="298">
        <f t="shared" si="10"/>
        <v>43099</v>
      </c>
      <c r="AE35" s="299">
        <f>IF(OR(G35=账期!$A$18,G35=账期!$A$20,G35=账期!$A$22,G35=账期!$A$24,G35=账期!$A$25,G35=账期!$A$27,G35=账期!$A$26,G35=账期!$A$28,G35=账期!$A$30,G35=账期!$A$32,G35=账期!$A$34,G35=账期!$A$35,G35=账期!$A$37,G35=账期!$A$39,G35=账期!$A$40,G35=账期!$A$41,G35=账期!$A$42,G35=账期!$A$43,G35=账期!$A$44,G35=账期!$A$45,G35=账期!$A$46,G35=账期!$A$48,G35=账期!$A$50,G35=账期!$A$51,G35=账期!$A$52,G35=账期!$A$53,G35=账期!$A$54,G35=账期!$A$56,G35=账期!$A$57,G35=账期!$A$58,G35=账期!$A$59,G35=账期!$A$60,G35=账期!$A$61,G35=账期!$A$62,G35=账期!$A$63,G35=账期!$A$64,G35=账期!$A$66,G35=账期!$A$67,G35=账期!$A$68,G35=账期!$A$70,G35=账期!$A$71),30,IF(OR(G35=账期!$A$74,G35=账期!$A$77,G35=账期!$A$76,G35=账期!$A$79,G35=账期!$A$80,G35=账期!$A$81,G35=账期!$A$83,G35=账期!$A$85,G35=账期!$A$87,G35=账期!$A$89,G35=账期!$A$91),60,IF(OR(G35=账期!$A$93,G35=账期!$A$94,G35=账期!$A$95,G35=账期!$A$96,G35=账期!$A$98,G35=账期!$A$99,G35=账期!$A$101,G35=账期!$A$102),90,0)))</f>
        <v>30</v>
      </c>
      <c r="AF35" s="299"/>
      <c r="AG35" s="273" t="s">
        <v>70</v>
      </c>
      <c r="AH35" s="299" t="str">
        <f t="shared" si="11"/>
        <v>张军</v>
      </c>
      <c r="AI35" s="270" t="s">
        <v>629</v>
      </c>
    </row>
    <row r="36" spans="1:35" ht="18" customHeight="1" x14ac:dyDescent="0.25">
      <c r="A36" s="268" t="str">
        <f t="shared" si="6"/>
        <v/>
      </c>
      <c r="B36" s="269"/>
      <c r="C36" s="270"/>
      <c r="D36" s="271" t="s">
        <v>628</v>
      </c>
      <c r="E36" s="272" t="str">
        <f t="shared" si="7"/>
        <v>A</v>
      </c>
      <c r="F36" s="272" t="str">
        <f t="shared" si="8"/>
        <v>B</v>
      </c>
      <c r="G36" s="273" t="s">
        <v>110</v>
      </c>
      <c r="H36" s="274" t="s">
        <v>89</v>
      </c>
      <c r="I36" s="274"/>
      <c r="J36" s="274"/>
      <c r="K36" s="279"/>
      <c r="L36" s="280"/>
      <c r="M36" s="273"/>
      <c r="N36" s="273"/>
      <c r="O36" s="273"/>
      <c r="P36" s="279"/>
      <c r="Q36" s="285"/>
      <c r="R36" s="286"/>
      <c r="S36" s="287">
        <v>855525</v>
      </c>
      <c r="T36" s="288">
        <v>305475</v>
      </c>
      <c r="U36" s="288">
        <f t="shared" si="9"/>
        <v>550050</v>
      </c>
      <c r="V36" s="451"/>
      <c r="W36" s="452"/>
      <c r="X36" s="279"/>
      <c r="Y36" s="293"/>
      <c r="Z36" s="294"/>
      <c r="AA36" s="295"/>
      <c r="AB36" s="296"/>
      <c r="AC36" s="297">
        <v>43070</v>
      </c>
      <c r="AD36" s="298">
        <f t="shared" si="10"/>
        <v>43130</v>
      </c>
      <c r="AE36" s="299">
        <f>IF(OR(G36=账期!$A$18,G36=账期!$A$20,G36=账期!$A$22,G36=账期!$A$24,G36=账期!$A$25,G36=账期!$A$27,G36=账期!$A$26,G36=账期!$A$28,G36=账期!$A$30,G36=账期!$A$32,G36=账期!$A$34,G36=账期!$A$35,G36=账期!$A$37,G36=账期!$A$39,G36=账期!$A$40,G36=账期!$A$41,G36=账期!$A$42,G36=账期!$A$43,G36=账期!$A$44,G36=账期!$A$45,G36=账期!$A$46,G36=账期!$A$48,G36=账期!$A$50,G36=账期!$A$51,G36=账期!$A$52,G36=账期!$A$53,G36=账期!$A$54,G36=账期!$A$56,G36=账期!$A$57,G36=账期!$A$58,G36=账期!$A$59,G36=账期!$A$60,G36=账期!$A$61,G36=账期!$A$62,G36=账期!$A$63,G36=账期!$A$64,G36=账期!$A$66,G36=账期!$A$67,G36=账期!$A$68,G36=账期!$A$70,G36=账期!$A$71),30,IF(OR(G36=账期!$A$74,G36=账期!$A$77,G36=账期!$A$76,G36=账期!$A$79,G36=账期!$A$80,G36=账期!$A$81,G36=账期!$A$83,G36=账期!$A$85,G36=账期!$A$87,G36=账期!$A$89,G36=账期!$A$91),60,IF(OR(G36=账期!$A$93,G36=账期!$A$94,G36=账期!$A$95,G36=账期!$A$96,G36=账期!$A$98,G36=账期!$A$99,G36=账期!$A$101,G36=账期!$A$102),90,0)))</f>
        <v>30</v>
      </c>
      <c r="AF36" s="299"/>
      <c r="AG36" s="273" t="s">
        <v>106</v>
      </c>
      <c r="AH36" s="299" t="str">
        <f t="shared" si="11"/>
        <v>石浩宇</v>
      </c>
      <c r="AI36" s="270" t="s">
        <v>3005</v>
      </c>
    </row>
    <row r="37" spans="1:35" ht="18" customHeight="1" x14ac:dyDescent="0.25">
      <c r="A37" s="268" t="str">
        <f t="shared" si="6"/>
        <v/>
      </c>
      <c r="B37" s="269"/>
      <c r="C37" s="270"/>
      <c r="D37" s="271" t="s">
        <v>628</v>
      </c>
      <c r="E37" s="272" t="str">
        <f t="shared" si="7"/>
        <v>A</v>
      </c>
      <c r="F37" s="272" t="str">
        <f t="shared" si="8"/>
        <v>B</v>
      </c>
      <c r="G37" s="273" t="s">
        <v>110</v>
      </c>
      <c r="H37" s="274" t="s">
        <v>89</v>
      </c>
      <c r="I37" s="274"/>
      <c r="J37" s="274"/>
      <c r="K37" s="279"/>
      <c r="L37" s="280"/>
      <c r="M37" s="273"/>
      <c r="N37" s="273"/>
      <c r="O37" s="273"/>
      <c r="P37" s="279"/>
      <c r="Q37" s="285"/>
      <c r="R37" s="286"/>
      <c r="S37" s="287">
        <v>2116642.5</v>
      </c>
      <c r="T37" s="288">
        <f>2000000+116642.5</f>
        <v>2116642.5</v>
      </c>
      <c r="U37" s="288">
        <f t="shared" si="9"/>
        <v>0</v>
      </c>
      <c r="V37" s="451"/>
      <c r="W37" s="452"/>
      <c r="X37" s="279"/>
      <c r="Y37" s="293"/>
      <c r="Z37" s="294"/>
      <c r="AA37" s="295"/>
      <c r="AB37" s="296"/>
      <c r="AC37" s="297">
        <v>43040</v>
      </c>
      <c r="AD37" s="298">
        <f t="shared" si="10"/>
        <v>43099</v>
      </c>
      <c r="AE37" s="299">
        <f>IF(OR(G37=账期!$A$18,G37=账期!$A$20,G37=账期!$A$22,G37=账期!$A$24,G37=账期!$A$25,G37=账期!$A$27,G37=账期!$A$26,G37=账期!$A$28,G37=账期!$A$30,G37=账期!$A$32,G37=账期!$A$34,G37=账期!$A$35,G37=账期!$A$37,G37=账期!$A$39,G37=账期!$A$40,G37=账期!$A$41,G37=账期!$A$42,G37=账期!$A$43,G37=账期!$A$44,G37=账期!$A$45,G37=账期!$A$46,G37=账期!$A$48,G37=账期!$A$50,G37=账期!$A$51,G37=账期!$A$52,G37=账期!$A$53,G37=账期!$A$54,G37=账期!$A$56,G37=账期!$A$57,G37=账期!$A$58,G37=账期!$A$59,G37=账期!$A$60,G37=账期!$A$61,G37=账期!$A$62,G37=账期!$A$63,G37=账期!$A$64,G37=账期!$A$66,G37=账期!$A$67,G37=账期!$A$68,G37=账期!$A$70,G37=账期!$A$71),30,IF(OR(G37=账期!$A$74,G37=账期!$A$77,G37=账期!$A$76,G37=账期!$A$79,G37=账期!$A$80,G37=账期!$A$81,G37=账期!$A$83,G37=账期!$A$85,G37=账期!$A$87,G37=账期!$A$89,G37=账期!$A$91),60,IF(OR(G37=账期!$A$93,G37=账期!$A$94,G37=账期!$A$95,G37=账期!$A$96,G37=账期!$A$98,G37=账期!$A$99,G37=账期!$A$101,G37=账期!$A$102),90,0)))</f>
        <v>30</v>
      </c>
      <c r="AF37" s="299"/>
      <c r="AG37" s="273" t="s">
        <v>106</v>
      </c>
      <c r="AH37" s="299" t="str">
        <f t="shared" si="11"/>
        <v>石浩宇</v>
      </c>
      <c r="AI37" s="300" t="s">
        <v>3004</v>
      </c>
    </row>
    <row r="38" spans="1:35" ht="18" customHeight="1" x14ac:dyDescent="0.25">
      <c r="A38" s="268" t="str">
        <f t="shared" si="6"/>
        <v/>
      </c>
      <c r="B38" s="269"/>
      <c r="C38" s="270"/>
      <c r="D38" s="271" t="s">
        <v>630</v>
      </c>
      <c r="E38" s="272" t="str">
        <f t="shared" si="7"/>
        <v>C</v>
      </c>
      <c r="F38" s="272" t="str">
        <f t="shared" si="8"/>
        <v>C</v>
      </c>
      <c r="G38" s="273" t="s">
        <v>228</v>
      </c>
      <c r="H38" s="274" t="s">
        <v>229</v>
      </c>
      <c r="I38" s="274"/>
      <c r="J38" s="274"/>
      <c r="K38" s="279"/>
      <c r="L38" s="280"/>
      <c r="M38" s="273"/>
      <c r="N38" s="273"/>
      <c r="O38" s="273"/>
      <c r="P38" s="279"/>
      <c r="Q38" s="285"/>
      <c r="R38" s="286"/>
      <c r="S38" s="287">
        <v>530625</v>
      </c>
      <c r="T38" s="288">
        <v>203859.88</v>
      </c>
      <c r="U38" s="288">
        <f t="shared" si="9"/>
        <v>326765.12</v>
      </c>
      <c r="V38" s="451"/>
      <c r="W38" s="452"/>
      <c r="X38" s="279"/>
      <c r="Y38" s="293"/>
      <c r="Z38" s="294"/>
      <c r="AA38" s="295"/>
      <c r="AB38" s="296"/>
      <c r="AC38" s="297">
        <v>43070</v>
      </c>
      <c r="AD38" s="298">
        <f t="shared" si="10"/>
        <v>43160</v>
      </c>
      <c r="AE38" s="299">
        <f>IF(OR(G38=账期!$A$18,G38=账期!$A$20,G38=账期!$A$22,G38=账期!$A$24,G38=账期!$A$25,G38=账期!$A$27,G38=账期!$A$26,G38=账期!$A$28,G38=账期!$A$30,G38=账期!$A$32,G38=账期!$A$34,G38=账期!$A$35,G38=账期!$A$37,G38=账期!$A$39,G38=账期!$A$40,G38=账期!$A$41,G38=账期!$A$42,G38=账期!$A$43,G38=账期!$A$44,G38=账期!$A$45,G38=账期!$A$46,G38=账期!$A$48,G38=账期!$A$50,G38=账期!$A$51,G38=账期!$A$52,G38=账期!$A$53,G38=账期!$A$54,G38=账期!$A$56,G38=账期!$A$57,G38=账期!$A$58,G38=账期!$A$59,G38=账期!$A$60,G38=账期!$A$61,G38=账期!$A$62,G38=账期!$A$63,G38=账期!$A$64,G38=账期!$A$66,G38=账期!$A$67,G38=账期!$A$68,G38=账期!$A$70,G38=账期!$A$71),30,IF(OR(G38=账期!$A$74,G38=账期!$A$77,G38=账期!$A$76,G38=账期!$A$79,G38=账期!$A$80,G38=账期!$A$81,G38=账期!$A$83,G38=账期!$A$85,G38=账期!$A$87,G38=账期!$A$89,G38=账期!$A$91),60,IF(OR(G38=账期!$A$93,G38=账期!$A$94,G38=账期!$A$95,G38=账期!$A$96,G38=账期!$A$98,G38=账期!$A$99,G38=账期!$A$101,G38=账期!$A$102),90,0)))</f>
        <v>60</v>
      </c>
      <c r="AF38" s="299"/>
      <c r="AG38" s="273" t="s">
        <v>50</v>
      </c>
      <c r="AH38" s="299" t="str">
        <f t="shared" si="11"/>
        <v>徐绪盛</v>
      </c>
      <c r="AI38" s="270" t="s">
        <v>3131</v>
      </c>
    </row>
    <row r="39" spans="1:35" ht="18" customHeight="1" x14ac:dyDescent="0.25">
      <c r="A39" s="268" t="str">
        <f t="shared" si="6"/>
        <v/>
      </c>
      <c r="B39" s="269"/>
      <c r="C39" s="270"/>
      <c r="D39" s="271" t="s">
        <v>630</v>
      </c>
      <c r="E39" s="272" t="str">
        <f t="shared" si="7"/>
        <v>C</v>
      </c>
      <c r="F39" s="272" t="str">
        <f t="shared" si="8"/>
        <v>C</v>
      </c>
      <c r="G39" s="273" t="s">
        <v>228</v>
      </c>
      <c r="H39" s="274" t="s">
        <v>229</v>
      </c>
      <c r="I39" s="274"/>
      <c r="J39" s="274"/>
      <c r="K39" s="279"/>
      <c r="L39" s="280"/>
      <c r="M39" s="273"/>
      <c r="N39" s="273"/>
      <c r="O39" s="273"/>
      <c r="P39" s="279"/>
      <c r="Q39" s="285"/>
      <c r="R39" s="286"/>
      <c r="S39" s="287">
        <v>317750</v>
      </c>
      <c r="T39" s="288">
        <f>50000+267750</f>
        <v>317750</v>
      </c>
      <c r="U39" s="288">
        <f t="shared" si="9"/>
        <v>0</v>
      </c>
      <c r="V39" s="451"/>
      <c r="W39" s="452"/>
      <c r="X39" s="279"/>
      <c r="Y39" s="293"/>
      <c r="Z39" s="294"/>
      <c r="AA39" s="295"/>
      <c r="AB39" s="296"/>
      <c r="AC39" s="297">
        <v>43040</v>
      </c>
      <c r="AD39" s="298">
        <f t="shared" si="10"/>
        <v>43129</v>
      </c>
      <c r="AE39" s="299">
        <f>IF(OR(G39=账期!$A$18,G39=账期!$A$20,G39=账期!$A$22,G39=账期!$A$24,G39=账期!$A$25,G39=账期!$A$27,G39=账期!$A$26,G39=账期!$A$28,G39=账期!$A$30,G39=账期!$A$32,G39=账期!$A$34,G39=账期!$A$35,G39=账期!$A$37,G39=账期!$A$39,G39=账期!$A$40,G39=账期!$A$41,G39=账期!$A$42,G39=账期!$A$43,G39=账期!$A$44,G39=账期!$A$45,G39=账期!$A$46,G39=账期!$A$48,G39=账期!$A$50,G39=账期!$A$51,G39=账期!$A$52,G39=账期!$A$53,G39=账期!$A$54,G39=账期!$A$56,G39=账期!$A$57,G39=账期!$A$58,G39=账期!$A$59,G39=账期!$A$60,G39=账期!$A$61,G39=账期!$A$62,G39=账期!$A$63,G39=账期!$A$64,G39=账期!$A$66,G39=账期!$A$67,G39=账期!$A$68,G39=账期!$A$70,G39=账期!$A$71),30,IF(OR(G39=账期!$A$74,G39=账期!$A$77,G39=账期!$A$76,G39=账期!$A$79,G39=账期!$A$80,G39=账期!$A$81,G39=账期!$A$83,G39=账期!$A$85,G39=账期!$A$87,G39=账期!$A$89,G39=账期!$A$91),60,IF(OR(G39=账期!$A$93,G39=账期!$A$94,G39=账期!$A$95,G39=账期!$A$96,G39=账期!$A$98,G39=账期!$A$99,G39=账期!$A$101,G39=账期!$A$102),90,0)))</f>
        <v>60</v>
      </c>
      <c r="AF39" s="299"/>
      <c r="AG39" s="273" t="s">
        <v>50</v>
      </c>
      <c r="AH39" s="299" t="str">
        <f t="shared" si="11"/>
        <v>徐绪盛</v>
      </c>
      <c r="AI39" s="300" t="s">
        <v>3132</v>
      </c>
    </row>
    <row r="40" spans="1:35" ht="18" customHeight="1" x14ac:dyDescent="0.25">
      <c r="A40" s="268" t="str">
        <f t="shared" si="6"/>
        <v/>
      </c>
      <c r="B40" s="269"/>
      <c r="C40" s="270"/>
      <c r="D40" s="271" t="s">
        <v>630</v>
      </c>
      <c r="E40" s="272" t="str">
        <f t="shared" si="7"/>
        <v>C</v>
      </c>
      <c r="F40" s="272" t="str">
        <f t="shared" si="8"/>
        <v>C</v>
      </c>
      <c r="G40" s="273" t="s">
        <v>234</v>
      </c>
      <c r="H40" s="274" t="s">
        <v>235</v>
      </c>
      <c r="I40" s="274"/>
      <c r="J40" s="274"/>
      <c r="K40" s="279"/>
      <c r="L40" s="280"/>
      <c r="M40" s="273"/>
      <c r="N40" s="273"/>
      <c r="O40" s="273"/>
      <c r="P40" s="279"/>
      <c r="Q40" s="285"/>
      <c r="R40" s="286"/>
      <c r="S40" s="287">
        <v>855887.5</v>
      </c>
      <c r="T40" s="288">
        <f>300000+500000</f>
        <v>800000</v>
      </c>
      <c r="U40" s="288">
        <f t="shared" si="9"/>
        <v>55887.5</v>
      </c>
      <c r="V40" s="451"/>
      <c r="W40" s="452"/>
      <c r="X40" s="279"/>
      <c r="Y40" s="293"/>
      <c r="Z40" s="294"/>
      <c r="AA40" s="295"/>
      <c r="AB40" s="296"/>
      <c r="AC40" s="297">
        <v>43070</v>
      </c>
      <c r="AD40" s="298">
        <f t="shared" si="10"/>
        <v>43130</v>
      </c>
      <c r="AE40" s="299">
        <f>IF(OR(G40=账期!$A$18,G40=账期!$A$20,G40=账期!$A$22,G40=账期!$A$24,G40=账期!$A$25,G40=账期!$A$27,G40=账期!$A$26,G40=账期!$A$28,G40=账期!$A$30,G40=账期!$A$32,G40=账期!$A$34,G40=账期!$A$35,G40=账期!$A$37,G40=账期!$A$39,G40=账期!$A$40,G40=账期!$A$41,G40=账期!$A$42,G40=账期!$A$43,G40=账期!$A$44,G40=账期!$A$45,G40=账期!$A$46,G40=账期!$A$48,G40=账期!$A$50,G40=账期!$A$51,G40=账期!$A$52,G40=账期!$A$53,G40=账期!$A$54,G40=账期!$A$56,G40=账期!$A$57,G40=账期!$A$58,G40=账期!$A$59,G40=账期!$A$60,G40=账期!$A$61,G40=账期!$A$62,G40=账期!$A$63,G40=账期!$A$64,G40=账期!$A$66,G40=账期!$A$67,G40=账期!$A$68,G40=账期!$A$70,G40=账期!$A$71),30,IF(OR(G40=账期!$A$74,G40=账期!$A$77,G40=账期!$A$76,G40=账期!$A$79,G40=账期!$A$80,G40=账期!$A$81,G40=账期!$A$83,G40=账期!$A$85,G40=账期!$A$87,G40=账期!$A$89,G40=账期!$A$91),60,IF(OR(G40=账期!$A$93,G40=账期!$A$94,G40=账期!$A$95,G40=账期!$A$96,G40=账期!$A$98,G40=账期!$A$99,G40=账期!$A$101,G40=账期!$A$102),90,0)))</f>
        <v>30</v>
      </c>
      <c r="AF40" s="299"/>
      <c r="AG40" s="273" t="s">
        <v>50</v>
      </c>
      <c r="AH40" s="299" t="str">
        <f t="shared" si="11"/>
        <v>徐绪盛</v>
      </c>
      <c r="AI40" s="300" t="s">
        <v>631</v>
      </c>
    </row>
    <row r="41" spans="1:35" ht="18" customHeight="1" x14ac:dyDescent="0.25">
      <c r="A41" s="268" t="str">
        <f t="shared" si="6"/>
        <v/>
      </c>
      <c r="B41" s="269"/>
      <c r="C41" s="270"/>
      <c r="D41" s="271" t="s">
        <v>632</v>
      </c>
      <c r="E41" s="272" t="str">
        <f t="shared" si="7"/>
        <v>A</v>
      </c>
      <c r="F41" s="272" t="str">
        <f t="shared" si="8"/>
        <v>B</v>
      </c>
      <c r="G41" s="273" t="s">
        <v>435</v>
      </c>
      <c r="H41" s="274" t="s">
        <v>436</v>
      </c>
      <c r="I41" s="274"/>
      <c r="J41" s="274"/>
      <c r="K41" s="279"/>
      <c r="L41" s="280"/>
      <c r="M41" s="273"/>
      <c r="N41" s="273"/>
      <c r="O41" s="273"/>
      <c r="P41" s="279"/>
      <c r="Q41" s="285"/>
      <c r="R41" s="286"/>
      <c r="S41" s="287">
        <v>533600</v>
      </c>
      <c r="T41" s="288"/>
      <c r="U41" s="288">
        <f t="shared" si="9"/>
        <v>533600</v>
      </c>
      <c r="V41" s="451"/>
      <c r="W41" s="452"/>
      <c r="X41" s="279"/>
      <c r="Y41" s="293"/>
      <c r="Z41" s="294"/>
      <c r="AA41" s="295"/>
      <c r="AB41" s="296"/>
      <c r="AC41" s="297">
        <v>43101</v>
      </c>
      <c r="AD41" s="298">
        <f t="shared" si="10"/>
        <v>43161</v>
      </c>
      <c r="AE41" s="299">
        <f>IF(OR(G41=账期!$A$18,G41=账期!$A$20,G41=账期!$A$22,G41=账期!$A$24,G41=账期!$A$25,G41=账期!$A$27,G41=账期!$A$26,G41=账期!$A$28,G41=账期!$A$30,G41=账期!$A$32,G41=账期!$A$34,G41=账期!$A$35,G41=账期!$A$37,G41=账期!$A$39,G41=账期!$A$40,G41=账期!$A$41,G41=账期!$A$42,G41=账期!$A$43,G41=账期!$A$44,G41=账期!$A$45,G41=账期!$A$46,G41=账期!$A$48,G41=账期!$A$50,G41=账期!$A$51,G41=账期!$A$52,G41=账期!$A$53,G41=账期!$A$54,G41=账期!$A$56,G41=账期!$A$57,G41=账期!$A$58,G41=账期!$A$59,G41=账期!$A$60,G41=账期!$A$61,G41=账期!$A$62,G41=账期!$A$63,G41=账期!$A$64,G41=账期!$A$66,G41=账期!$A$67,G41=账期!$A$68,G41=账期!$A$70,G41=账期!$A$71),30,IF(OR(G41=账期!$A$74,G41=账期!$A$77,G41=账期!$A$76,G41=账期!$A$79,G41=账期!$A$80,G41=账期!$A$81,G41=账期!$A$83,G41=账期!$A$85,G41=账期!$A$87,G41=账期!$A$89,G41=账期!$A$91),60,IF(OR(G41=账期!$A$93,G41=账期!$A$94,G41=账期!$A$95,G41=账期!$A$96,G41=账期!$A$98,G41=账期!$A$99,G41=账期!$A$101,G41=账期!$A$102),90,0)))</f>
        <v>30</v>
      </c>
      <c r="AF41" s="299"/>
      <c r="AG41" s="273" t="s">
        <v>38</v>
      </c>
      <c r="AH41" s="299" t="str">
        <f t="shared" si="11"/>
        <v>柯童柱</v>
      </c>
      <c r="AI41" s="270"/>
    </row>
    <row r="42" spans="1:35" ht="18" customHeight="1" x14ac:dyDescent="0.25">
      <c r="A42" s="268" t="str">
        <f t="shared" si="6"/>
        <v/>
      </c>
      <c r="B42" s="269"/>
      <c r="C42" s="270"/>
      <c r="D42" s="271" t="s">
        <v>632</v>
      </c>
      <c r="E42" s="272" t="str">
        <f t="shared" si="7"/>
        <v>A</v>
      </c>
      <c r="F42" s="272" t="str">
        <f t="shared" si="8"/>
        <v>B</v>
      </c>
      <c r="G42" s="273" t="s">
        <v>435</v>
      </c>
      <c r="H42" s="274" t="s">
        <v>436</v>
      </c>
      <c r="I42" s="274"/>
      <c r="J42" s="274"/>
      <c r="K42" s="279"/>
      <c r="L42" s="280"/>
      <c r="M42" s="273"/>
      <c r="N42" s="273"/>
      <c r="O42" s="273"/>
      <c r="P42" s="279"/>
      <c r="Q42" s="285"/>
      <c r="R42" s="286"/>
      <c r="S42" s="287">
        <v>2439580</v>
      </c>
      <c r="T42" s="288">
        <v>2439580</v>
      </c>
      <c r="U42" s="288">
        <f t="shared" si="9"/>
        <v>0</v>
      </c>
      <c r="V42" s="451"/>
      <c r="W42" s="452"/>
      <c r="X42" s="279"/>
      <c r="Y42" s="293"/>
      <c r="Z42" s="294"/>
      <c r="AA42" s="295"/>
      <c r="AB42" s="296"/>
      <c r="AC42" s="297">
        <v>43070</v>
      </c>
      <c r="AD42" s="298">
        <f t="shared" si="10"/>
        <v>43130</v>
      </c>
      <c r="AE42" s="299">
        <f>IF(OR(G42=账期!$A$18,G42=账期!$A$20,G42=账期!$A$22,G42=账期!$A$24,G42=账期!$A$25,G42=账期!$A$27,G42=账期!$A$26,G42=账期!$A$28,G42=账期!$A$30,G42=账期!$A$32,G42=账期!$A$34,G42=账期!$A$35,G42=账期!$A$37,G42=账期!$A$39,G42=账期!$A$40,G42=账期!$A$41,G42=账期!$A$42,G42=账期!$A$43,G42=账期!$A$44,G42=账期!$A$45,G42=账期!$A$46,G42=账期!$A$48,G42=账期!$A$50,G42=账期!$A$51,G42=账期!$A$52,G42=账期!$A$53,G42=账期!$A$54,G42=账期!$A$56,G42=账期!$A$57,G42=账期!$A$58,G42=账期!$A$59,G42=账期!$A$60,G42=账期!$A$61,G42=账期!$A$62,G42=账期!$A$63,G42=账期!$A$64,G42=账期!$A$66,G42=账期!$A$67,G42=账期!$A$68,G42=账期!$A$70,G42=账期!$A$71),30,IF(OR(G42=账期!$A$74,G42=账期!$A$77,G42=账期!$A$76,G42=账期!$A$79,G42=账期!$A$80,G42=账期!$A$81,G42=账期!$A$83,G42=账期!$A$85,G42=账期!$A$87,G42=账期!$A$89,G42=账期!$A$91),60,IF(OR(G42=账期!$A$93,G42=账期!$A$94,G42=账期!$A$95,G42=账期!$A$96,G42=账期!$A$98,G42=账期!$A$99,G42=账期!$A$101,G42=账期!$A$102),90,0)))</f>
        <v>30</v>
      </c>
      <c r="AF42" s="299"/>
      <c r="AG42" s="273" t="s">
        <v>38</v>
      </c>
      <c r="AH42" s="299" t="str">
        <f t="shared" si="11"/>
        <v>柯童柱</v>
      </c>
      <c r="AI42" s="270" t="s">
        <v>3142</v>
      </c>
    </row>
    <row r="43" spans="1:35" ht="18" customHeight="1" x14ac:dyDescent="0.25">
      <c r="A43" s="268" t="str">
        <f t="shared" si="6"/>
        <v/>
      </c>
      <c r="B43" s="269"/>
      <c r="C43" s="270"/>
      <c r="D43" s="271" t="s">
        <v>632</v>
      </c>
      <c r="E43" s="272" t="str">
        <f t="shared" si="7"/>
        <v>A</v>
      </c>
      <c r="F43" s="272" t="str">
        <f t="shared" si="8"/>
        <v>C</v>
      </c>
      <c r="G43" s="273" t="s">
        <v>418</v>
      </c>
      <c r="H43" s="274" t="s">
        <v>419</v>
      </c>
      <c r="I43" s="274"/>
      <c r="J43" s="274"/>
      <c r="K43" s="279"/>
      <c r="L43" s="280"/>
      <c r="M43" s="273"/>
      <c r="N43" s="273"/>
      <c r="O43" s="273"/>
      <c r="P43" s="279"/>
      <c r="Q43" s="285"/>
      <c r="R43" s="286"/>
      <c r="S43" s="287">
        <v>1474000</v>
      </c>
      <c r="T43" s="288">
        <v>1139950</v>
      </c>
      <c r="U43" s="288">
        <f t="shared" si="9"/>
        <v>334050</v>
      </c>
      <c r="V43" s="451"/>
      <c r="W43" s="452"/>
      <c r="X43" s="279"/>
      <c r="Y43" s="293"/>
      <c r="Z43" s="294"/>
      <c r="AA43" s="295"/>
      <c r="AB43" s="296"/>
      <c r="AC43" s="297">
        <v>43070</v>
      </c>
      <c r="AD43" s="298">
        <f t="shared" si="10"/>
        <v>43130</v>
      </c>
      <c r="AE43" s="299">
        <f>IF(OR(G43=账期!$A$18,G43=账期!$A$20,G43=账期!$A$22,G43=账期!$A$24,G43=账期!$A$25,G43=账期!$A$27,G43=账期!$A$26,G43=账期!$A$28,G43=账期!$A$30,G43=账期!$A$32,G43=账期!$A$34,G43=账期!$A$35,G43=账期!$A$37,G43=账期!$A$39,G43=账期!$A$40,G43=账期!$A$41,G43=账期!$A$42,G43=账期!$A$43,G43=账期!$A$44,G43=账期!$A$45,G43=账期!$A$46,G43=账期!$A$48,G43=账期!$A$50,G43=账期!$A$51,G43=账期!$A$52,G43=账期!$A$53,G43=账期!$A$54,G43=账期!$A$56,G43=账期!$A$57,G43=账期!$A$58,G43=账期!$A$59,G43=账期!$A$60,G43=账期!$A$61,G43=账期!$A$62,G43=账期!$A$63,G43=账期!$A$64,G43=账期!$A$66,G43=账期!$A$67,G43=账期!$A$68,G43=账期!$A$70,G43=账期!$A$71),30,IF(OR(G43=账期!$A$74,G43=账期!$A$77,G43=账期!$A$76,G43=账期!$A$79,G43=账期!$A$80,G43=账期!$A$81,G43=账期!$A$83,G43=账期!$A$85,G43=账期!$A$87,G43=账期!$A$89,G43=账期!$A$91),60,IF(OR(G43=账期!$A$93,G43=账期!$A$94,G43=账期!$A$95,G43=账期!$A$96,G43=账期!$A$98,G43=账期!$A$99,G43=账期!$A$101,G43=账期!$A$102),90,0)))</f>
        <v>30</v>
      </c>
      <c r="AF43" s="299"/>
      <c r="AG43" s="273" t="s">
        <v>38</v>
      </c>
      <c r="AH43" s="299" t="str">
        <f t="shared" si="11"/>
        <v>柯童柱</v>
      </c>
      <c r="AI43" s="270" t="s">
        <v>3454</v>
      </c>
    </row>
    <row r="44" spans="1:35" ht="18" customHeight="1" x14ac:dyDescent="0.25">
      <c r="A44" s="268" t="str">
        <f t="shared" si="6"/>
        <v/>
      </c>
      <c r="B44" s="269"/>
      <c r="C44" s="270"/>
      <c r="D44" s="271" t="s">
        <v>632</v>
      </c>
      <c r="E44" s="272" t="str">
        <f t="shared" si="7"/>
        <v>A</v>
      </c>
      <c r="F44" s="272" t="str">
        <f t="shared" si="8"/>
        <v>C</v>
      </c>
      <c r="G44" s="273" t="s">
        <v>418</v>
      </c>
      <c r="H44" s="274" t="s">
        <v>419</v>
      </c>
      <c r="I44" s="274"/>
      <c r="J44" s="274"/>
      <c r="K44" s="279"/>
      <c r="L44" s="280"/>
      <c r="M44" s="273"/>
      <c r="N44" s="273"/>
      <c r="O44" s="273"/>
      <c r="P44" s="279"/>
      <c r="Q44" s="285"/>
      <c r="R44" s="286"/>
      <c r="S44" s="287">
        <v>1593175</v>
      </c>
      <c r="T44" s="288">
        <v>1593175</v>
      </c>
      <c r="U44" s="288">
        <f t="shared" si="9"/>
        <v>0</v>
      </c>
      <c r="V44" s="451"/>
      <c r="W44" s="452"/>
      <c r="X44" s="279"/>
      <c r="Y44" s="293"/>
      <c r="Z44" s="294"/>
      <c r="AA44" s="295"/>
      <c r="AB44" s="296"/>
      <c r="AC44" s="297">
        <v>43040</v>
      </c>
      <c r="AD44" s="298">
        <f t="shared" si="10"/>
        <v>43099</v>
      </c>
      <c r="AE44" s="299">
        <f>IF(OR(G44=账期!$A$18,G44=账期!$A$20,G44=账期!$A$22,G44=账期!$A$24,G44=账期!$A$25,G44=账期!$A$27,G44=账期!$A$26,G44=账期!$A$28,G44=账期!$A$30,G44=账期!$A$32,G44=账期!$A$34,G44=账期!$A$35,G44=账期!$A$37,G44=账期!$A$39,G44=账期!$A$40,G44=账期!$A$41,G44=账期!$A$42,G44=账期!$A$43,G44=账期!$A$44,G44=账期!$A$45,G44=账期!$A$46,G44=账期!$A$48,G44=账期!$A$50,G44=账期!$A$51,G44=账期!$A$52,G44=账期!$A$53,G44=账期!$A$54,G44=账期!$A$56,G44=账期!$A$57,G44=账期!$A$58,G44=账期!$A$59,G44=账期!$A$60,G44=账期!$A$61,G44=账期!$A$62,G44=账期!$A$63,G44=账期!$A$64,G44=账期!$A$66,G44=账期!$A$67,G44=账期!$A$68,G44=账期!$A$70,G44=账期!$A$71),30,IF(OR(G44=账期!$A$74,G44=账期!$A$77,G44=账期!$A$76,G44=账期!$A$79,G44=账期!$A$80,G44=账期!$A$81,G44=账期!$A$83,G44=账期!$A$85,G44=账期!$A$87,G44=账期!$A$89,G44=账期!$A$91),60,IF(OR(G44=账期!$A$93,G44=账期!$A$94,G44=账期!$A$95,G44=账期!$A$96,G44=账期!$A$98,G44=账期!$A$99,G44=账期!$A$101,G44=账期!$A$102),90,0)))</f>
        <v>30</v>
      </c>
      <c r="AF44" s="299"/>
      <c r="AG44" s="273" t="s">
        <v>38</v>
      </c>
      <c r="AH44" s="299" t="str">
        <f t="shared" si="11"/>
        <v>柯童柱</v>
      </c>
      <c r="AI44" s="270" t="s">
        <v>3454</v>
      </c>
    </row>
    <row r="45" spans="1:35" ht="18" customHeight="1" x14ac:dyDescent="0.25">
      <c r="A45" s="268" t="str">
        <f t="shared" si="6"/>
        <v/>
      </c>
      <c r="B45" s="269"/>
      <c r="C45" s="270"/>
      <c r="D45" s="271" t="s">
        <v>632</v>
      </c>
      <c r="E45" s="272" t="str">
        <f t="shared" si="7"/>
        <v>A</v>
      </c>
      <c r="F45" s="272" t="str">
        <f t="shared" si="8"/>
        <v>A</v>
      </c>
      <c r="G45" s="273" t="s">
        <v>309</v>
      </c>
      <c r="H45" s="274" t="s">
        <v>310</v>
      </c>
      <c r="I45" s="274"/>
      <c r="J45" s="274"/>
      <c r="K45" s="279"/>
      <c r="L45" s="280"/>
      <c r="M45" s="273"/>
      <c r="N45" s="273"/>
      <c r="O45" s="273"/>
      <c r="P45" s="279"/>
      <c r="Q45" s="285"/>
      <c r="R45" s="286"/>
      <c r="S45" s="287">
        <v>286950</v>
      </c>
      <c r="T45" s="288"/>
      <c r="U45" s="288">
        <f t="shared" si="9"/>
        <v>286950</v>
      </c>
      <c r="V45" s="451"/>
      <c r="W45" s="452"/>
      <c r="X45" s="279"/>
      <c r="Y45" s="293"/>
      <c r="Z45" s="294"/>
      <c r="AA45" s="295"/>
      <c r="AB45" s="296"/>
      <c r="AC45" s="297">
        <v>43070</v>
      </c>
      <c r="AD45" s="298">
        <f t="shared" si="10"/>
        <v>43130</v>
      </c>
      <c r="AE45" s="299">
        <f>IF(OR(G45=账期!$A$18,G45=账期!$A$20,G45=账期!$A$22,G45=账期!$A$24,G45=账期!$A$25,G45=账期!$A$27,G45=账期!$A$26,G45=账期!$A$28,G45=账期!$A$30,G45=账期!$A$32,G45=账期!$A$34,G45=账期!$A$35,G45=账期!$A$37,G45=账期!$A$39,G45=账期!$A$40,G45=账期!$A$41,G45=账期!$A$42,G45=账期!$A$43,G45=账期!$A$44,G45=账期!$A$45,G45=账期!$A$46,G45=账期!$A$48,G45=账期!$A$50,G45=账期!$A$51,G45=账期!$A$52,G45=账期!$A$53,G45=账期!$A$54,G45=账期!$A$56,G45=账期!$A$57,G45=账期!$A$58,G45=账期!$A$59,G45=账期!$A$60,G45=账期!$A$61,G45=账期!$A$62,G45=账期!$A$63,G45=账期!$A$64,G45=账期!$A$66,G45=账期!$A$67,G45=账期!$A$68,G45=账期!$A$70,G45=账期!$A$71),30,IF(OR(G45=账期!$A$74,G45=账期!$A$77,G45=账期!$A$76,G45=账期!$A$79,G45=账期!$A$80,G45=账期!$A$81,G45=账期!$A$83,G45=账期!$A$85,G45=账期!$A$87,G45=账期!$A$89,G45=账期!$A$91),60,IF(OR(G45=账期!$A$93,G45=账期!$A$94,G45=账期!$A$95,G45=账期!$A$96,G45=账期!$A$98,G45=账期!$A$99,G45=账期!$A$101,G45=账期!$A$102),90,0)))</f>
        <v>30</v>
      </c>
      <c r="AF45" s="299"/>
      <c r="AG45" s="273" t="s">
        <v>106</v>
      </c>
      <c r="AH45" s="299" t="str">
        <f t="shared" si="11"/>
        <v>石浩宇</v>
      </c>
      <c r="AI45" s="270"/>
    </row>
    <row r="46" spans="1:35" ht="18" customHeight="1" x14ac:dyDescent="0.25">
      <c r="A46" s="268" t="str">
        <f t="shared" si="6"/>
        <v/>
      </c>
      <c r="B46" s="269"/>
      <c r="C46" s="270"/>
      <c r="D46" s="271" t="s">
        <v>633</v>
      </c>
      <c r="E46" s="272" t="str">
        <f t="shared" si="7"/>
        <v>A</v>
      </c>
      <c r="F46" s="272" t="str">
        <f t="shared" si="8"/>
        <v>A</v>
      </c>
      <c r="G46" s="273" t="s">
        <v>120</v>
      </c>
      <c r="H46" s="274" t="s">
        <v>121</v>
      </c>
      <c r="I46" s="274"/>
      <c r="J46" s="274"/>
      <c r="K46" s="279"/>
      <c r="L46" s="280"/>
      <c r="M46" s="273"/>
      <c r="N46" s="273"/>
      <c r="O46" s="273"/>
      <c r="P46" s="279"/>
      <c r="Q46" s="285"/>
      <c r="R46" s="286"/>
      <c r="S46" s="287">
        <v>334200</v>
      </c>
      <c r="T46" s="288">
        <v>334200</v>
      </c>
      <c r="U46" s="288">
        <f t="shared" si="9"/>
        <v>0</v>
      </c>
      <c r="V46" s="451"/>
      <c r="W46" s="452"/>
      <c r="X46" s="279"/>
      <c r="Y46" s="293"/>
      <c r="Z46" s="294"/>
      <c r="AA46" s="295"/>
      <c r="AB46" s="296"/>
      <c r="AC46" s="297">
        <v>43070</v>
      </c>
      <c r="AD46" s="298">
        <f t="shared" si="10"/>
        <v>43130</v>
      </c>
      <c r="AE46" s="299">
        <f>IF(OR(G46=账期!$A$18,G46=账期!$A$20,G46=账期!$A$22,G46=账期!$A$24,G46=账期!$A$25,G46=账期!$A$27,G46=账期!$A$26,G46=账期!$A$28,G46=账期!$A$30,G46=账期!$A$32,G46=账期!$A$34,G46=账期!$A$35,G46=账期!$A$37,G46=账期!$A$39,G46=账期!$A$40,G46=账期!$A$41,G46=账期!$A$42,G46=账期!$A$43,G46=账期!$A$44,G46=账期!$A$45,G46=账期!$A$46,G46=账期!$A$48,G46=账期!$A$50,G46=账期!$A$51,G46=账期!$A$52,G46=账期!$A$53,G46=账期!$A$54,G46=账期!$A$56,G46=账期!$A$57,G46=账期!$A$58,G46=账期!$A$59,G46=账期!$A$60,G46=账期!$A$61,G46=账期!$A$62,G46=账期!$A$63,G46=账期!$A$64,G46=账期!$A$66,G46=账期!$A$67,G46=账期!$A$68,G46=账期!$A$70,G46=账期!$A$71),30,IF(OR(G46=账期!$A$74,G46=账期!$A$77,G46=账期!$A$76,G46=账期!$A$79,G46=账期!$A$80,G46=账期!$A$81,G46=账期!$A$83,G46=账期!$A$85,G46=账期!$A$87,G46=账期!$A$89,G46=账期!$A$91),60,IF(OR(G46=账期!$A$93,G46=账期!$A$94,G46=账期!$A$95,G46=账期!$A$96,G46=账期!$A$98,G46=账期!$A$99,G46=账期!$A$101,G46=账期!$A$102),90,0)))</f>
        <v>30</v>
      </c>
      <c r="AF46" s="299"/>
      <c r="AG46" s="273" t="s">
        <v>38</v>
      </c>
      <c r="AH46" s="299" t="str">
        <f t="shared" si="11"/>
        <v>柯童柱</v>
      </c>
      <c r="AI46" s="270" t="s">
        <v>3269</v>
      </c>
    </row>
    <row r="47" spans="1:35" ht="18" customHeight="1" x14ac:dyDescent="0.25">
      <c r="A47" s="268" t="str">
        <f t="shared" si="6"/>
        <v/>
      </c>
      <c r="B47" s="269"/>
      <c r="C47" s="270"/>
      <c r="D47" s="271" t="s">
        <v>633</v>
      </c>
      <c r="E47" s="272" t="str">
        <f t="shared" si="7"/>
        <v>A</v>
      </c>
      <c r="F47" s="272" t="str">
        <f t="shared" si="8"/>
        <v>A</v>
      </c>
      <c r="G47" s="273" t="s">
        <v>210</v>
      </c>
      <c r="H47" s="274" t="s">
        <v>211</v>
      </c>
      <c r="I47" s="274"/>
      <c r="J47" s="274"/>
      <c r="K47" s="279"/>
      <c r="L47" s="280"/>
      <c r="M47" s="273"/>
      <c r="N47" s="273"/>
      <c r="O47" s="273"/>
      <c r="P47" s="279"/>
      <c r="Q47" s="285"/>
      <c r="R47" s="286"/>
      <c r="S47" s="287">
        <v>44000</v>
      </c>
      <c r="T47" s="288">
        <v>40100</v>
      </c>
      <c r="U47" s="288">
        <f t="shared" si="9"/>
        <v>3900</v>
      </c>
      <c r="V47" s="451"/>
      <c r="W47" s="452"/>
      <c r="X47" s="279"/>
      <c r="Y47" s="293"/>
      <c r="Z47" s="294"/>
      <c r="AA47" s="295"/>
      <c r="AB47" s="296"/>
      <c r="AC47" s="297">
        <v>43070</v>
      </c>
      <c r="AD47" s="298">
        <f t="shared" si="10"/>
        <v>43130</v>
      </c>
      <c r="AE47" s="299">
        <f>IF(OR(G47=账期!$A$18,G47=账期!$A$20,G47=账期!$A$22,G47=账期!$A$24,G47=账期!$A$25,G47=账期!$A$27,G47=账期!$A$26,G47=账期!$A$28,G47=账期!$A$30,G47=账期!$A$32,G47=账期!$A$34,G47=账期!$A$35,G47=账期!$A$37,G47=账期!$A$39,G47=账期!$A$40,G47=账期!$A$41,G47=账期!$A$42,G47=账期!$A$43,G47=账期!$A$44,G47=账期!$A$45,G47=账期!$A$46,G47=账期!$A$48,G47=账期!$A$50,G47=账期!$A$51,G47=账期!$A$52,G47=账期!$A$53,G47=账期!$A$54,G47=账期!$A$56,G47=账期!$A$57,G47=账期!$A$58,G47=账期!$A$59,G47=账期!$A$60,G47=账期!$A$61,G47=账期!$A$62,G47=账期!$A$63,G47=账期!$A$64,G47=账期!$A$66,G47=账期!$A$67,G47=账期!$A$68,G47=账期!$A$70,G47=账期!$A$71),30,IF(OR(G47=账期!$A$74,G47=账期!$A$77,G47=账期!$A$76,G47=账期!$A$79,G47=账期!$A$80,G47=账期!$A$81,G47=账期!$A$83,G47=账期!$A$85,G47=账期!$A$87,G47=账期!$A$89,G47=账期!$A$91),60,IF(OR(G47=账期!$A$93,G47=账期!$A$94,G47=账期!$A$95,G47=账期!$A$96,G47=账期!$A$98,G47=账期!$A$99,G47=账期!$A$101,G47=账期!$A$102),90,0)))</f>
        <v>30</v>
      </c>
      <c r="AF47" s="299"/>
      <c r="AG47" s="273" t="s">
        <v>50</v>
      </c>
      <c r="AH47" s="299" t="str">
        <f t="shared" si="11"/>
        <v>徐绪盛</v>
      </c>
      <c r="AI47" s="270" t="s">
        <v>634</v>
      </c>
    </row>
    <row r="48" spans="1:35" ht="18" customHeight="1" x14ac:dyDescent="0.25">
      <c r="A48" s="268" t="str">
        <f t="shared" si="6"/>
        <v/>
      </c>
      <c r="B48" s="269"/>
      <c r="C48" s="270"/>
      <c r="D48" s="271" t="s">
        <v>15</v>
      </c>
      <c r="E48" s="272" t="str">
        <f t="shared" si="7"/>
        <v>C</v>
      </c>
      <c r="F48" s="272" t="str">
        <f t="shared" si="8"/>
        <v>B</v>
      </c>
      <c r="G48" s="273" t="s">
        <v>262</v>
      </c>
      <c r="H48" s="274" t="s">
        <v>263</v>
      </c>
      <c r="I48" s="274"/>
      <c r="J48" s="274"/>
      <c r="K48" s="279"/>
      <c r="L48" s="280"/>
      <c r="M48" s="273"/>
      <c r="N48" s="273"/>
      <c r="O48" s="273"/>
      <c r="P48" s="279"/>
      <c r="Q48" s="285"/>
      <c r="R48" s="286"/>
      <c r="S48" s="287">
        <v>438581.86</v>
      </c>
      <c r="T48" s="288">
        <f>333105+13906.09</f>
        <v>347011.09</v>
      </c>
      <c r="U48" s="288">
        <f t="shared" si="9"/>
        <v>91570.76999999996</v>
      </c>
      <c r="V48" s="451"/>
      <c r="W48" s="452"/>
      <c r="X48" s="279"/>
      <c r="Y48" s="293"/>
      <c r="Z48" s="294"/>
      <c r="AA48" s="295"/>
      <c r="AB48" s="296"/>
      <c r="AC48" s="297">
        <v>43040</v>
      </c>
      <c r="AD48" s="298">
        <f t="shared" si="10"/>
        <v>43129</v>
      </c>
      <c r="AE48" s="299">
        <f>IF(OR(G48=账期!$A$18,G48=账期!$A$20,G48=账期!$A$22,G48=账期!$A$24,G48=账期!$A$25,G48=账期!$A$27,G48=账期!$A$26,G48=账期!$A$28,G48=账期!$A$30,G48=账期!$A$32,G48=账期!$A$34,G48=账期!$A$35,G48=账期!$A$37,G48=账期!$A$39,G48=账期!$A$40,G48=账期!$A$41,G48=账期!$A$42,G48=账期!$A$43,G48=账期!$A$44,G48=账期!$A$45,G48=账期!$A$46,G48=账期!$A$48,G48=账期!$A$50,G48=账期!$A$51,G48=账期!$A$52,G48=账期!$A$53,G48=账期!$A$54,G48=账期!$A$56,G48=账期!$A$57,G48=账期!$A$58,G48=账期!$A$59,G48=账期!$A$60,G48=账期!$A$61,G48=账期!$A$62,G48=账期!$A$63,G48=账期!$A$64,G48=账期!$A$66,G48=账期!$A$67,G48=账期!$A$68,G48=账期!$A$70,G48=账期!$A$71),30,IF(OR(G48=账期!$A$74,G48=账期!$A$77,G48=账期!$A$76,G48=账期!$A$79,G48=账期!$A$80,G48=账期!$A$81,G48=账期!$A$83,G48=账期!$A$85,G48=账期!$A$87,G48=账期!$A$89,G48=账期!$A$91),60,IF(OR(G48=账期!$A$93,G48=账期!$A$94,G48=账期!$A$95,G48=账期!$A$96,G48=账期!$A$98,G48=账期!$A$99,G48=账期!$A$101,G48=账期!$A$102),90,0)))</f>
        <v>60</v>
      </c>
      <c r="AF48" s="299"/>
      <c r="AG48" s="273" t="s">
        <v>50</v>
      </c>
      <c r="AH48" s="299" t="str">
        <f t="shared" si="11"/>
        <v>徐绪盛</v>
      </c>
      <c r="AI48" s="270" t="s">
        <v>3270</v>
      </c>
    </row>
    <row r="49" spans="1:35" ht="18" customHeight="1" x14ac:dyDescent="0.25">
      <c r="A49" s="268" t="str">
        <f t="shared" si="6"/>
        <v/>
      </c>
      <c r="B49" s="269"/>
      <c r="C49" s="270"/>
      <c r="D49" s="271" t="s">
        <v>15</v>
      </c>
      <c r="E49" s="272" t="str">
        <f t="shared" si="7"/>
        <v>C</v>
      </c>
      <c r="F49" s="272" t="str">
        <f t="shared" si="8"/>
        <v>A</v>
      </c>
      <c r="G49" s="273" t="s">
        <v>561</v>
      </c>
      <c r="H49" s="274" t="s">
        <v>562</v>
      </c>
      <c r="I49" s="274"/>
      <c r="J49" s="274"/>
      <c r="K49" s="279"/>
      <c r="L49" s="280"/>
      <c r="M49" s="273"/>
      <c r="N49" s="273"/>
      <c r="O49" s="273"/>
      <c r="P49" s="279"/>
      <c r="Q49" s="285"/>
      <c r="R49" s="286"/>
      <c r="S49" s="287">
        <v>217800</v>
      </c>
      <c r="T49" s="288">
        <v>217800</v>
      </c>
      <c r="U49" s="288">
        <f t="shared" si="9"/>
        <v>0</v>
      </c>
      <c r="V49" s="451"/>
      <c r="W49" s="452"/>
      <c r="X49" s="279"/>
      <c r="Y49" s="293"/>
      <c r="Z49" s="294"/>
      <c r="AA49" s="295"/>
      <c r="AB49" s="296"/>
      <c r="AC49" s="297">
        <v>43070</v>
      </c>
      <c r="AD49" s="298">
        <f t="shared" si="10"/>
        <v>43160</v>
      </c>
      <c r="AE49" s="299">
        <v>60</v>
      </c>
      <c r="AF49" s="299"/>
      <c r="AG49" s="273" t="s">
        <v>50</v>
      </c>
      <c r="AH49" s="299" t="str">
        <f t="shared" si="11"/>
        <v>徐绪盛</v>
      </c>
      <c r="AI49" s="270" t="s">
        <v>3010</v>
      </c>
    </row>
    <row r="50" spans="1:35" ht="18" customHeight="1" x14ac:dyDescent="0.25">
      <c r="A50" s="268" t="str">
        <f t="shared" si="6"/>
        <v/>
      </c>
      <c r="B50" s="269"/>
      <c r="C50" s="270"/>
      <c r="D50" s="271" t="s">
        <v>15</v>
      </c>
      <c r="E50" s="272" t="str">
        <f t="shared" si="7"/>
        <v>C</v>
      </c>
      <c r="F50" s="272" t="str">
        <f t="shared" si="8"/>
        <v>C</v>
      </c>
      <c r="G50" s="273" t="s">
        <v>57</v>
      </c>
      <c r="H50" s="274" t="s">
        <v>58</v>
      </c>
      <c r="I50" s="274"/>
      <c r="J50" s="274"/>
      <c r="K50" s="279"/>
      <c r="L50" s="280"/>
      <c r="M50" s="273"/>
      <c r="N50" s="273"/>
      <c r="O50" s="273"/>
      <c r="P50" s="279"/>
      <c r="Q50" s="285"/>
      <c r="R50" s="286"/>
      <c r="S50" s="287">
        <v>935440</v>
      </c>
      <c r="T50" s="288">
        <v>835440</v>
      </c>
      <c r="U50" s="288">
        <f t="shared" si="9"/>
        <v>100000</v>
      </c>
      <c r="V50" s="451"/>
      <c r="W50" s="452"/>
      <c r="X50" s="279"/>
      <c r="Y50" s="293"/>
      <c r="Z50" s="294"/>
      <c r="AA50" s="295"/>
      <c r="AB50" s="296"/>
      <c r="AC50" s="297">
        <v>43040</v>
      </c>
      <c r="AD50" s="298">
        <f t="shared" si="10"/>
        <v>43099</v>
      </c>
      <c r="AE50" s="299">
        <f>IF(OR(G50=账期!$A$18,G50=账期!$A$20,G50=账期!$A$22,G50=账期!$A$24,G50=账期!$A$25,G50=账期!$A$27,G50=账期!$A$26,G50=账期!$A$28,G50=账期!$A$30,G50=账期!$A$32,G50=账期!$A$34,G50=账期!$A$35,G50=账期!$A$37,G50=账期!$A$39,G50=账期!$A$40,G50=账期!$A$41,G50=账期!$A$42,G50=账期!$A$43,G50=账期!$A$44,G50=账期!$A$45,G50=账期!$A$46,G50=账期!$A$48,G50=账期!$A$50,G50=账期!$A$51,G50=账期!$A$52,G50=账期!$A$53,G50=账期!$A$54,G50=账期!$A$56,G50=账期!$A$57,G50=账期!$A$58,G50=账期!$A$59,G50=账期!$A$60,G50=账期!$A$61,G50=账期!$A$62,G50=账期!$A$63,G50=账期!$A$64,G50=账期!$A$66,G50=账期!$A$67,G50=账期!$A$68,G50=账期!$A$70,G50=账期!$A$71),30,IF(OR(G50=账期!$A$74,G50=账期!$A$77,G50=账期!$A$76,G50=账期!$A$79,G50=账期!$A$80,G50=账期!$A$81,G50=账期!$A$83,G50=账期!$A$85,G50=账期!$A$87,G50=账期!$A$89,G50=账期!$A$91),60,IF(OR(G50=账期!$A$93,G50=账期!$A$94,G50=账期!$A$95,G50=账期!$A$96,G50=账期!$A$98,G50=账期!$A$99,G50=账期!$A$101,G50=账期!$A$102),90,0)))</f>
        <v>30</v>
      </c>
      <c r="AF50" s="299"/>
      <c r="AG50" s="273" t="s">
        <v>50</v>
      </c>
      <c r="AH50" s="299" t="str">
        <f t="shared" si="11"/>
        <v>徐绪盛</v>
      </c>
      <c r="AI50" s="270" t="s">
        <v>635</v>
      </c>
    </row>
    <row r="51" spans="1:35" ht="18" customHeight="1" x14ac:dyDescent="0.25">
      <c r="A51" s="268" t="str">
        <f t="shared" si="6"/>
        <v/>
      </c>
      <c r="B51" s="269"/>
      <c r="C51" s="270"/>
      <c r="D51" s="271" t="s">
        <v>15</v>
      </c>
      <c r="E51" s="272" t="str">
        <f t="shared" si="7"/>
        <v>B</v>
      </c>
      <c r="F51" s="272" t="str">
        <f t="shared" si="8"/>
        <v>A</v>
      </c>
      <c r="G51" s="273" t="s">
        <v>189</v>
      </c>
      <c r="H51" s="274" t="s">
        <v>190</v>
      </c>
      <c r="I51" s="274"/>
      <c r="J51" s="274"/>
      <c r="K51" s="279"/>
      <c r="L51" s="280"/>
      <c r="M51" s="273"/>
      <c r="N51" s="273"/>
      <c r="O51" s="273"/>
      <c r="P51" s="279"/>
      <c r="Q51" s="285"/>
      <c r="R51" s="286"/>
      <c r="S51" s="287">
        <v>23474.69</v>
      </c>
      <c r="T51" s="288"/>
      <c r="U51" s="288">
        <f t="shared" si="9"/>
        <v>23474.69</v>
      </c>
      <c r="V51" s="451"/>
      <c r="W51" s="452"/>
      <c r="X51" s="279"/>
      <c r="Y51" s="293"/>
      <c r="Z51" s="294"/>
      <c r="AA51" s="295"/>
      <c r="AB51" s="296"/>
      <c r="AC51" s="297">
        <v>43070</v>
      </c>
      <c r="AD51" s="298">
        <f t="shared" si="10"/>
        <v>43130</v>
      </c>
      <c r="AE51" s="299">
        <f>IF(OR(G51=账期!$A$18,G51=账期!$A$20,G51=账期!$A$22,G51=账期!$A$24,G51=账期!$A$25,G51=账期!$A$27,G51=账期!$A$26,G51=账期!$A$28,G51=账期!$A$30,G51=账期!$A$32,G51=账期!$A$34,G51=账期!$A$35,G51=账期!$A$37,G51=账期!$A$39,G51=账期!$A$40,G51=账期!$A$41,G51=账期!$A$42,G51=账期!$A$43,G51=账期!$A$44,G51=账期!$A$45,G51=账期!$A$46,G51=账期!$A$48,G51=账期!$A$50,G51=账期!$A$51,G51=账期!$A$52,G51=账期!$A$53,G51=账期!$A$54,G51=账期!$A$56,G51=账期!$A$57,G51=账期!$A$58,G51=账期!$A$59,G51=账期!$A$60,G51=账期!$A$61,G51=账期!$A$62,G51=账期!$A$63,G51=账期!$A$64,G51=账期!$A$66,G51=账期!$A$67,G51=账期!$A$68,G51=账期!$A$70,G51=账期!$A$71),30,IF(OR(G51=账期!$A$74,G51=账期!$A$77,G51=账期!$A$76,G51=账期!$A$79,G51=账期!$A$80,G51=账期!$A$81,G51=账期!$A$83,G51=账期!$A$85,G51=账期!$A$87,G51=账期!$A$89,G51=账期!$A$91),60,IF(OR(G51=账期!$A$93,G51=账期!$A$94,G51=账期!$A$95,G51=账期!$A$96,G51=账期!$A$98,G51=账期!$A$99,G51=账期!$A$101,G51=账期!$A$102),90,0)))</f>
        <v>30</v>
      </c>
      <c r="AF51" s="299"/>
      <c r="AG51" s="273" t="s">
        <v>86</v>
      </c>
      <c r="AH51" s="299" t="str">
        <f t="shared" si="11"/>
        <v>杭得利</v>
      </c>
      <c r="AI51" s="270"/>
    </row>
    <row r="52" spans="1:35" ht="18" customHeight="1" x14ac:dyDescent="0.25">
      <c r="A52" s="268" t="str">
        <f t="shared" si="6"/>
        <v/>
      </c>
      <c r="B52" s="269"/>
      <c r="C52" s="270"/>
      <c r="D52" s="271" t="s">
        <v>15</v>
      </c>
      <c r="E52" s="272" t="str">
        <f t="shared" si="7"/>
        <v>C</v>
      </c>
      <c r="F52" s="272" t="str">
        <f t="shared" si="8"/>
        <v>C</v>
      </c>
      <c r="G52" s="273" t="s">
        <v>537</v>
      </c>
      <c r="H52" s="274" t="s">
        <v>538</v>
      </c>
      <c r="I52" s="274"/>
      <c r="J52" s="274"/>
      <c r="K52" s="279"/>
      <c r="L52" s="280"/>
      <c r="M52" s="273"/>
      <c r="N52" s="273"/>
      <c r="O52" s="273"/>
      <c r="P52" s="279"/>
      <c r="Q52" s="285"/>
      <c r="R52" s="286"/>
      <c r="S52" s="287">
        <v>661120</v>
      </c>
      <c r="T52" s="288"/>
      <c r="U52" s="288">
        <f t="shared" si="9"/>
        <v>661120</v>
      </c>
      <c r="V52" s="451"/>
      <c r="W52" s="452"/>
      <c r="X52" s="279"/>
      <c r="Y52" s="293"/>
      <c r="Z52" s="294"/>
      <c r="AA52" s="295"/>
      <c r="AB52" s="296"/>
      <c r="AC52" s="297">
        <v>43070</v>
      </c>
      <c r="AD52" s="298">
        <f t="shared" si="10"/>
        <v>43190</v>
      </c>
      <c r="AE52" s="299">
        <f>IF(OR(G52=账期!$A$18,G52=账期!$A$20,G52=账期!$A$22,G52=账期!$A$24,G52=账期!$A$25,G52=账期!$A$27,G52=账期!$A$26,G52=账期!$A$28,G52=账期!$A$30,G52=账期!$A$32,G52=账期!$A$34,G52=账期!$A$35,G52=账期!$A$37,G52=账期!$A$39,G52=账期!$A$40,G52=账期!$A$41,G52=账期!$A$42,G52=账期!$A$43,G52=账期!$A$44,G52=账期!$A$45,G52=账期!$A$46,G52=账期!$A$48,G52=账期!$A$50,G52=账期!$A$51,G52=账期!$A$52,G52=账期!$A$53,G52=账期!$A$54,G52=账期!$A$56,G52=账期!$A$57,G52=账期!$A$58,G52=账期!$A$59,G52=账期!$A$60,G52=账期!$A$61,G52=账期!$A$62,G52=账期!$A$63,G52=账期!$A$64,G52=账期!$A$66,G52=账期!$A$67,G52=账期!$A$68,G52=账期!$A$70,G52=账期!$A$71),30,IF(OR(G52=账期!$A$74,G52=账期!$A$77,G52=账期!$A$76,G52=账期!$A$79,G52=账期!$A$80,G52=账期!$A$81,G52=账期!$A$83,G52=账期!$A$85,G52=账期!$A$87,G52=账期!$A$89,G52=账期!$A$91),60,IF(OR(G52=账期!$A$93,G52=账期!$A$94,G52=账期!$A$95,G52=账期!$A$96,G52=账期!$A$98,G52=账期!$A$99,G52=账期!$A$101,G52=账期!$A$102),90,0)))</f>
        <v>90</v>
      </c>
      <c r="AF52" s="299"/>
      <c r="AG52" s="273" t="s">
        <v>86</v>
      </c>
      <c r="AH52" s="299" t="str">
        <f t="shared" si="11"/>
        <v>杭得利</v>
      </c>
      <c r="AI52" s="270"/>
    </row>
    <row r="53" spans="1:35" ht="18" customHeight="1" x14ac:dyDescent="0.25">
      <c r="A53" s="268" t="str">
        <f t="shared" si="6"/>
        <v/>
      </c>
      <c r="B53" s="269"/>
      <c r="C53" s="270"/>
      <c r="D53" s="271" t="s">
        <v>15</v>
      </c>
      <c r="E53" s="272" t="str">
        <f t="shared" si="7"/>
        <v>C</v>
      </c>
      <c r="F53" s="272" t="str">
        <f t="shared" si="8"/>
        <v>C</v>
      </c>
      <c r="G53" s="273" t="s">
        <v>537</v>
      </c>
      <c r="H53" s="274" t="s">
        <v>538</v>
      </c>
      <c r="I53" s="274"/>
      <c r="J53" s="274"/>
      <c r="K53" s="279"/>
      <c r="L53" s="280"/>
      <c r="M53" s="273"/>
      <c r="N53" s="273"/>
      <c r="O53" s="273"/>
      <c r="P53" s="279"/>
      <c r="Q53" s="285"/>
      <c r="R53" s="286"/>
      <c r="S53" s="287">
        <v>1085360</v>
      </c>
      <c r="T53" s="288">
        <v>176040</v>
      </c>
      <c r="U53" s="288">
        <f t="shared" si="9"/>
        <v>909320</v>
      </c>
      <c r="V53" s="451"/>
      <c r="W53" s="452"/>
      <c r="X53" s="279"/>
      <c r="Y53" s="293"/>
      <c r="Z53" s="294"/>
      <c r="AA53" s="295"/>
      <c r="AB53" s="296"/>
      <c r="AC53" s="297">
        <v>43040</v>
      </c>
      <c r="AD53" s="298">
        <f t="shared" si="10"/>
        <v>43159</v>
      </c>
      <c r="AE53" s="299">
        <f>IF(OR(G53=账期!$A$18,G53=账期!$A$20,G53=账期!$A$22,G53=账期!$A$24,G53=账期!$A$25,G53=账期!$A$27,G53=账期!$A$26,G53=账期!$A$28,G53=账期!$A$30,G53=账期!$A$32,G53=账期!$A$34,G53=账期!$A$35,G53=账期!$A$37,G53=账期!$A$39,G53=账期!$A$40,G53=账期!$A$41,G53=账期!$A$42,G53=账期!$A$43,G53=账期!$A$44,G53=账期!$A$45,G53=账期!$A$46,G53=账期!$A$48,G53=账期!$A$50,G53=账期!$A$51,G53=账期!$A$52,G53=账期!$A$53,G53=账期!$A$54,G53=账期!$A$56,G53=账期!$A$57,G53=账期!$A$58,G53=账期!$A$59,G53=账期!$A$60,G53=账期!$A$61,G53=账期!$A$62,G53=账期!$A$63,G53=账期!$A$64,G53=账期!$A$66,G53=账期!$A$67,G53=账期!$A$68,G53=账期!$A$70,G53=账期!$A$71),30,IF(OR(G53=账期!$A$74,G53=账期!$A$77,G53=账期!$A$76,G53=账期!$A$79,G53=账期!$A$80,G53=账期!$A$81,G53=账期!$A$83,G53=账期!$A$85,G53=账期!$A$87,G53=账期!$A$89,G53=账期!$A$91),60,IF(OR(G53=账期!$A$93,G53=账期!$A$94,G53=账期!$A$95,G53=账期!$A$96,G53=账期!$A$98,G53=账期!$A$99,G53=账期!$A$101,G53=账期!$A$102),90,0)))</f>
        <v>90</v>
      </c>
      <c r="AF53" s="299"/>
      <c r="AG53" s="273" t="s">
        <v>86</v>
      </c>
      <c r="AH53" s="299" t="str">
        <f t="shared" si="11"/>
        <v>杭得利</v>
      </c>
      <c r="AI53" s="270" t="s">
        <v>636</v>
      </c>
    </row>
    <row r="54" spans="1:35" ht="18" customHeight="1" x14ac:dyDescent="0.25">
      <c r="A54" s="268" t="str">
        <f t="shared" si="6"/>
        <v/>
      </c>
      <c r="B54" s="269"/>
      <c r="C54" s="270"/>
      <c r="D54" s="271" t="s">
        <v>15</v>
      </c>
      <c r="E54" s="272" t="str">
        <f t="shared" si="7"/>
        <v>B</v>
      </c>
      <c r="F54" s="272" t="str">
        <f t="shared" si="8"/>
        <v>C</v>
      </c>
      <c r="G54" s="273" t="s">
        <v>476</v>
      </c>
      <c r="H54" s="274" t="s">
        <v>477</v>
      </c>
      <c r="I54" s="274"/>
      <c r="J54" s="274"/>
      <c r="K54" s="279"/>
      <c r="L54" s="280"/>
      <c r="M54" s="273"/>
      <c r="N54" s="273"/>
      <c r="O54" s="273"/>
      <c r="P54" s="279"/>
      <c r="Q54" s="285"/>
      <c r="R54" s="286"/>
      <c r="S54" s="287">
        <v>111600</v>
      </c>
      <c r="T54" s="288"/>
      <c r="U54" s="288">
        <f t="shared" si="9"/>
        <v>111600</v>
      </c>
      <c r="V54" s="451"/>
      <c r="W54" s="452"/>
      <c r="X54" s="279"/>
      <c r="Y54" s="293"/>
      <c r="Z54" s="294"/>
      <c r="AA54" s="295"/>
      <c r="AB54" s="296"/>
      <c r="AC54" s="297">
        <v>43134</v>
      </c>
      <c r="AD54" s="298">
        <f t="shared" si="10"/>
        <v>43249</v>
      </c>
      <c r="AE54" s="299">
        <f>IF(OR(G54=账期!$A$18,G54=账期!$A$20,G54=账期!$A$22,G54=账期!$A$24,G54=账期!$A$25,G54=账期!$A$27,G54=账期!$A$26,G54=账期!$A$28,G54=账期!$A$30,G54=账期!$A$32,G54=账期!$A$34,G54=账期!$A$35,G54=账期!$A$37,G54=账期!$A$39,G54=账期!$A$40,G54=账期!$A$41,G54=账期!$A$42,G54=账期!$A$43,G54=账期!$A$44,G54=账期!$A$45,G54=账期!$A$46,G54=账期!$A$48,G54=账期!$A$50,G54=账期!$A$51,G54=账期!$A$52,G54=账期!$A$53,G54=账期!$A$54,G54=账期!$A$56,G54=账期!$A$57,G54=账期!$A$58,G54=账期!$A$59,G54=账期!$A$60,G54=账期!$A$61,G54=账期!$A$62,G54=账期!$A$63,G54=账期!$A$64,G54=账期!$A$66,G54=账期!$A$67,G54=账期!$A$68,G54=账期!$A$70,G54=账期!$A$71),30,IF(OR(G54=账期!$A$74,G54=账期!$A$77,G54=账期!$A$76,G54=账期!$A$79,G54=账期!$A$80,G54=账期!$A$81,G54=账期!$A$83,G54=账期!$A$85,G54=账期!$A$87,G54=账期!$A$89,G54=账期!$A$91),60,IF(OR(G54=账期!$A$93,G54=账期!$A$94,G54=账期!$A$95,G54=账期!$A$96,G54=账期!$A$98,G54=账期!$A$99,G54=账期!$A$101,G54=账期!$A$102),90,0)))</f>
        <v>90</v>
      </c>
      <c r="AF54" s="299"/>
      <c r="AG54" s="273" t="s">
        <v>86</v>
      </c>
      <c r="AH54" s="299" t="str">
        <f t="shared" ref="AH54:AH85" si="12">IF(AG54="华东","徐绪盛",IF(AG54="华南","柯童柱",IF(AG54="华中","杭得利",IF(AG54="西南","张军",IF(AG54="华北","石浩宇","")))))</f>
        <v>杭得利</v>
      </c>
      <c r="AI54" s="270"/>
    </row>
    <row r="55" spans="1:35" ht="18" customHeight="1" x14ac:dyDescent="0.25">
      <c r="A55" s="268" t="str">
        <f t="shared" si="6"/>
        <v/>
      </c>
      <c r="B55" s="269"/>
      <c r="C55" s="270"/>
      <c r="D55" s="271" t="s">
        <v>15</v>
      </c>
      <c r="E55" s="272" t="str">
        <f t="shared" si="7"/>
        <v>B</v>
      </c>
      <c r="F55" s="272" t="str">
        <f t="shared" si="8"/>
        <v>C</v>
      </c>
      <c r="G55" s="273" t="s">
        <v>476</v>
      </c>
      <c r="H55" s="274" t="s">
        <v>477</v>
      </c>
      <c r="I55" s="274"/>
      <c r="J55" s="274"/>
      <c r="K55" s="279"/>
      <c r="L55" s="280"/>
      <c r="M55" s="273"/>
      <c r="N55" s="273"/>
      <c r="O55" s="273"/>
      <c r="P55" s="279"/>
      <c r="Q55" s="285"/>
      <c r="R55" s="286"/>
      <c r="S55" s="287">
        <v>486375</v>
      </c>
      <c r="T55" s="288"/>
      <c r="U55" s="288">
        <f t="shared" si="9"/>
        <v>486375</v>
      </c>
      <c r="V55" s="451"/>
      <c r="W55" s="452"/>
      <c r="X55" s="279"/>
      <c r="Y55" s="293"/>
      <c r="Z55" s="294"/>
      <c r="AA55" s="295"/>
      <c r="AB55" s="296"/>
      <c r="AC55" s="297">
        <v>43070</v>
      </c>
      <c r="AD55" s="298">
        <f t="shared" si="10"/>
        <v>43190</v>
      </c>
      <c r="AE55" s="299">
        <f>IF(OR(G55=账期!$A$18,G55=账期!$A$20,G55=账期!$A$22,G55=账期!$A$24,G55=账期!$A$25,G55=账期!$A$27,G55=账期!$A$26,G55=账期!$A$28,G55=账期!$A$30,G55=账期!$A$32,G55=账期!$A$34,G55=账期!$A$35,G55=账期!$A$37,G55=账期!$A$39,G55=账期!$A$40,G55=账期!$A$41,G55=账期!$A$42,G55=账期!$A$43,G55=账期!$A$44,G55=账期!$A$45,G55=账期!$A$46,G55=账期!$A$48,G55=账期!$A$50,G55=账期!$A$51,G55=账期!$A$52,G55=账期!$A$53,G55=账期!$A$54,G55=账期!$A$56,G55=账期!$A$57,G55=账期!$A$58,G55=账期!$A$59,G55=账期!$A$60,G55=账期!$A$61,G55=账期!$A$62,G55=账期!$A$63,G55=账期!$A$64,G55=账期!$A$66,G55=账期!$A$67,G55=账期!$A$68,G55=账期!$A$70,G55=账期!$A$71),30,IF(OR(G55=账期!$A$74,G55=账期!$A$77,G55=账期!$A$76,G55=账期!$A$79,G55=账期!$A$80,G55=账期!$A$81,G55=账期!$A$83,G55=账期!$A$85,G55=账期!$A$87,G55=账期!$A$89,G55=账期!$A$91),60,IF(OR(G55=账期!$A$93,G55=账期!$A$94,G55=账期!$A$95,G55=账期!$A$96,G55=账期!$A$98,G55=账期!$A$99,G55=账期!$A$101,G55=账期!$A$102),90,0)))</f>
        <v>90</v>
      </c>
      <c r="AF55" s="299"/>
      <c r="AG55" s="273" t="s">
        <v>86</v>
      </c>
      <c r="AH55" s="299" t="str">
        <f t="shared" si="12"/>
        <v>杭得利</v>
      </c>
      <c r="AI55" s="270"/>
    </row>
    <row r="56" spans="1:35" ht="18" customHeight="1" x14ac:dyDescent="0.25">
      <c r="A56" s="268" t="str">
        <f t="shared" si="6"/>
        <v/>
      </c>
      <c r="B56" s="269"/>
      <c r="C56" s="270"/>
      <c r="D56" s="271" t="s">
        <v>15</v>
      </c>
      <c r="E56" s="272" t="str">
        <f t="shared" si="7"/>
        <v>B</v>
      </c>
      <c r="F56" s="272" t="str">
        <f t="shared" si="8"/>
        <v>C</v>
      </c>
      <c r="G56" s="273" t="s">
        <v>476</v>
      </c>
      <c r="H56" s="274" t="s">
        <v>477</v>
      </c>
      <c r="I56" s="274"/>
      <c r="J56" s="274"/>
      <c r="K56" s="279"/>
      <c r="L56" s="280"/>
      <c r="M56" s="273"/>
      <c r="N56" s="273"/>
      <c r="O56" s="273"/>
      <c r="P56" s="279"/>
      <c r="Q56" s="285"/>
      <c r="R56" s="286"/>
      <c r="S56" s="287">
        <v>374525</v>
      </c>
      <c r="T56" s="288"/>
      <c r="U56" s="288">
        <f t="shared" si="9"/>
        <v>374525</v>
      </c>
      <c r="V56" s="451"/>
      <c r="W56" s="452"/>
      <c r="X56" s="279"/>
      <c r="Y56" s="293"/>
      <c r="Z56" s="294"/>
      <c r="AA56" s="295"/>
      <c r="AB56" s="296"/>
      <c r="AC56" s="297">
        <v>42877</v>
      </c>
      <c r="AD56" s="298">
        <f t="shared" si="10"/>
        <v>42976</v>
      </c>
      <c r="AE56" s="299">
        <f>IF(OR(G56=账期!$A$18,G56=账期!$A$20,G56=账期!$A$22,G56=账期!$A$24,G56=账期!$A$25,G56=账期!$A$27,G56=账期!$A$26,G56=账期!$A$28,G56=账期!$A$30,G56=账期!$A$32,G56=账期!$A$34,G56=账期!$A$35,G56=账期!$A$37,G56=账期!$A$39,G56=账期!$A$40,G56=账期!$A$41,G56=账期!$A$42,G56=账期!$A$43,G56=账期!$A$44,G56=账期!$A$45,G56=账期!$A$46,G56=账期!$A$48,G56=账期!$A$50,G56=账期!$A$51,G56=账期!$A$52,G56=账期!$A$53,G56=账期!$A$54,G56=账期!$A$56,G56=账期!$A$57,G56=账期!$A$58,G56=账期!$A$59,G56=账期!$A$60,G56=账期!$A$61,G56=账期!$A$62,G56=账期!$A$63,G56=账期!$A$64,G56=账期!$A$66,G56=账期!$A$67,G56=账期!$A$68,G56=账期!$A$70,G56=账期!$A$71),30,IF(OR(G56=账期!$A$74,G56=账期!$A$77,G56=账期!$A$76,G56=账期!$A$79,G56=账期!$A$80,G56=账期!$A$81,G56=账期!$A$83,G56=账期!$A$85,G56=账期!$A$87,G56=账期!$A$89,G56=账期!$A$91),60,IF(OR(G56=账期!$A$93,G56=账期!$A$94,G56=账期!$A$95,G56=账期!$A$96,G56=账期!$A$98,G56=账期!$A$99,G56=账期!$A$101,G56=账期!$A$102),90,0)))</f>
        <v>90</v>
      </c>
      <c r="AF56" s="299"/>
      <c r="AG56" s="273" t="s">
        <v>86</v>
      </c>
      <c r="AH56" s="299" t="str">
        <f t="shared" si="12"/>
        <v>杭得利</v>
      </c>
      <c r="AI56" s="270"/>
    </row>
    <row r="57" spans="1:35" ht="18" customHeight="1" x14ac:dyDescent="0.25">
      <c r="A57" s="268"/>
      <c r="B57" s="269"/>
      <c r="C57" s="270"/>
      <c r="D57" s="271" t="s">
        <v>15</v>
      </c>
      <c r="E57" s="272" t="str">
        <f t="shared" si="7"/>
        <v>B</v>
      </c>
      <c r="F57" s="272" t="str">
        <f t="shared" si="8"/>
        <v>C</v>
      </c>
      <c r="G57" s="273" t="s">
        <v>476</v>
      </c>
      <c r="H57" s="274" t="s">
        <v>477</v>
      </c>
      <c r="I57" s="274"/>
      <c r="J57" s="274"/>
      <c r="K57" s="279"/>
      <c r="L57" s="280"/>
      <c r="M57" s="273"/>
      <c r="N57" s="273"/>
      <c r="O57" s="273"/>
      <c r="P57" s="279"/>
      <c r="Q57" s="285"/>
      <c r="R57" s="286"/>
      <c r="S57" s="287">
        <v>251100</v>
      </c>
      <c r="T57" s="288"/>
      <c r="U57" s="288">
        <f t="shared" si="9"/>
        <v>251100</v>
      </c>
      <c r="V57" s="451"/>
      <c r="W57" s="452"/>
      <c r="X57" s="279"/>
      <c r="Y57" s="293"/>
      <c r="Z57" s="294"/>
      <c r="AA57" s="295"/>
      <c r="AB57" s="296"/>
      <c r="AC57" s="297">
        <v>42915</v>
      </c>
      <c r="AD57" s="298">
        <f t="shared" si="10"/>
        <v>43006</v>
      </c>
      <c r="AE57" s="299">
        <f>IF(OR(G57=账期!$A$18,G57=账期!$A$20,G57=账期!$A$22,G57=账期!$A$24,G57=账期!$A$25,G57=账期!$A$27,G57=账期!$A$26,G57=账期!$A$28,G57=账期!$A$30,G57=账期!$A$32,G57=账期!$A$34,G57=账期!$A$35,G57=账期!$A$37,G57=账期!$A$39,G57=账期!$A$40,G57=账期!$A$41,G57=账期!$A$42,G57=账期!$A$43,G57=账期!$A$44,G57=账期!$A$45,G57=账期!$A$46,G57=账期!$A$48,G57=账期!$A$50,G57=账期!$A$51,G57=账期!$A$52,G57=账期!$A$53,G57=账期!$A$54,G57=账期!$A$56,G57=账期!$A$57,G57=账期!$A$58,G57=账期!$A$59,G57=账期!$A$60,G57=账期!$A$61,G57=账期!$A$62,G57=账期!$A$63,G57=账期!$A$64,G57=账期!$A$66,G57=账期!$A$67,G57=账期!$A$68,G57=账期!$A$70,G57=账期!$A$71),30,IF(OR(G57=账期!$A$74,G57=账期!$A$77,G57=账期!$A$76,G57=账期!$A$79,G57=账期!$A$80,G57=账期!$A$81,G57=账期!$A$83,G57=账期!$A$85,G57=账期!$A$87,G57=账期!$A$89,G57=账期!$A$91),60,IF(OR(G57=账期!$A$93,G57=账期!$A$94,G57=账期!$A$95,G57=账期!$A$96,G57=账期!$A$98,G57=账期!$A$99,G57=账期!$A$101,G57=账期!$A$102),90,0)))</f>
        <v>90</v>
      </c>
      <c r="AF57" s="299"/>
      <c r="AG57" s="273" t="s">
        <v>86</v>
      </c>
      <c r="AH57" s="299" t="str">
        <f t="shared" si="12"/>
        <v>杭得利</v>
      </c>
      <c r="AI57" s="270"/>
    </row>
    <row r="58" spans="1:35" ht="18" customHeight="1" x14ac:dyDescent="0.25">
      <c r="A58" s="268"/>
      <c r="B58" s="269"/>
      <c r="C58" s="270"/>
      <c r="D58" s="271" t="s">
        <v>15</v>
      </c>
      <c r="E58" s="272" t="str">
        <f t="shared" si="7"/>
        <v>B</v>
      </c>
      <c r="F58" s="272" t="str">
        <f t="shared" si="8"/>
        <v>C</v>
      </c>
      <c r="G58" s="273" t="s">
        <v>476</v>
      </c>
      <c r="H58" s="274" t="s">
        <v>477</v>
      </c>
      <c r="I58" s="274"/>
      <c r="J58" s="274"/>
      <c r="K58" s="279"/>
      <c r="L58" s="280"/>
      <c r="M58" s="273"/>
      <c r="N58" s="273"/>
      <c r="O58" s="273"/>
      <c r="P58" s="279"/>
      <c r="Q58" s="285"/>
      <c r="R58" s="286"/>
      <c r="S58" s="287">
        <v>272025</v>
      </c>
      <c r="T58" s="288"/>
      <c r="U58" s="288">
        <f t="shared" si="9"/>
        <v>272025</v>
      </c>
      <c r="V58" s="451"/>
      <c r="W58" s="452"/>
      <c r="X58" s="279"/>
      <c r="Y58" s="293"/>
      <c r="Z58" s="294"/>
      <c r="AA58" s="295"/>
      <c r="AB58" s="296"/>
      <c r="AC58" s="297">
        <v>42941</v>
      </c>
      <c r="AD58" s="298">
        <f t="shared" si="10"/>
        <v>43037</v>
      </c>
      <c r="AE58" s="299">
        <f>IF(OR(G58=账期!$A$18,G58=账期!$A$20,G58=账期!$A$22,G58=账期!$A$24,G58=账期!$A$25,G58=账期!$A$27,G58=账期!$A$26,G58=账期!$A$28,G58=账期!$A$30,G58=账期!$A$32,G58=账期!$A$34,G58=账期!$A$35,G58=账期!$A$37,G58=账期!$A$39,G58=账期!$A$40,G58=账期!$A$41,G58=账期!$A$42,G58=账期!$A$43,G58=账期!$A$44,G58=账期!$A$45,G58=账期!$A$46,G58=账期!$A$48,G58=账期!$A$50,G58=账期!$A$51,G58=账期!$A$52,G58=账期!$A$53,G58=账期!$A$54,G58=账期!$A$56,G58=账期!$A$57,G58=账期!$A$58,G58=账期!$A$59,G58=账期!$A$60,G58=账期!$A$61,G58=账期!$A$62,G58=账期!$A$63,G58=账期!$A$64,G58=账期!$A$66,G58=账期!$A$67,G58=账期!$A$68,G58=账期!$A$70,G58=账期!$A$71),30,IF(OR(G58=账期!$A$74,G58=账期!$A$77,G58=账期!$A$76,G58=账期!$A$79,G58=账期!$A$80,G58=账期!$A$81,G58=账期!$A$83,G58=账期!$A$85,G58=账期!$A$87,G58=账期!$A$89,G58=账期!$A$91),60,IF(OR(G58=账期!$A$93,G58=账期!$A$94,G58=账期!$A$95,G58=账期!$A$96,G58=账期!$A$98,G58=账期!$A$99,G58=账期!$A$101,G58=账期!$A$102),90,0)))</f>
        <v>90</v>
      </c>
      <c r="AF58" s="299"/>
      <c r="AG58" s="273" t="s">
        <v>86</v>
      </c>
      <c r="AH58" s="299" t="str">
        <f t="shared" si="12"/>
        <v>杭得利</v>
      </c>
      <c r="AI58" s="270"/>
    </row>
    <row r="59" spans="1:35" ht="18" customHeight="1" x14ac:dyDescent="0.25">
      <c r="A59" s="268"/>
      <c r="B59" s="269"/>
      <c r="C59" s="270"/>
      <c r="D59" s="271" t="s">
        <v>15</v>
      </c>
      <c r="E59" s="272" t="str">
        <f t="shared" si="7"/>
        <v>B</v>
      </c>
      <c r="F59" s="272" t="str">
        <f t="shared" si="8"/>
        <v>C</v>
      </c>
      <c r="G59" s="273" t="s">
        <v>476</v>
      </c>
      <c r="H59" s="274" t="s">
        <v>477</v>
      </c>
      <c r="I59" s="274"/>
      <c r="J59" s="274"/>
      <c r="K59" s="279"/>
      <c r="L59" s="280"/>
      <c r="M59" s="273"/>
      <c r="N59" s="273"/>
      <c r="O59" s="273"/>
      <c r="P59" s="279"/>
      <c r="Q59" s="285"/>
      <c r="R59" s="286"/>
      <c r="S59" s="287">
        <v>210750</v>
      </c>
      <c r="T59" s="288"/>
      <c r="U59" s="288">
        <f t="shared" si="9"/>
        <v>210750</v>
      </c>
      <c r="V59" s="451"/>
      <c r="W59" s="452"/>
      <c r="X59" s="279"/>
      <c r="Y59" s="293"/>
      <c r="Z59" s="294"/>
      <c r="AA59" s="295"/>
      <c r="AB59" s="296"/>
      <c r="AC59" s="297">
        <v>42974</v>
      </c>
      <c r="AD59" s="298">
        <f t="shared" si="10"/>
        <v>43068</v>
      </c>
      <c r="AE59" s="299">
        <f>IF(OR(G59=账期!$A$18,G59=账期!$A$20,G59=账期!$A$22,G59=账期!$A$24,G59=账期!$A$25,G59=账期!$A$27,G59=账期!$A$26,G59=账期!$A$28,G59=账期!$A$30,G59=账期!$A$32,G59=账期!$A$34,G59=账期!$A$35,G59=账期!$A$37,G59=账期!$A$39,G59=账期!$A$40,G59=账期!$A$41,G59=账期!$A$42,G59=账期!$A$43,G59=账期!$A$44,G59=账期!$A$45,G59=账期!$A$46,G59=账期!$A$48,G59=账期!$A$50,G59=账期!$A$51,G59=账期!$A$52,G59=账期!$A$53,G59=账期!$A$54,G59=账期!$A$56,G59=账期!$A$57,G59=账期!$A$58,G59=账期!$A$59,G59=账期!$A$60,G59=账期!$A$61,G59=账期!$A$62,G59=账期!$A$63,G59=账期!$A$64,G59=账期!$A$66,G59=账期!$A$67,G59=账期!$A$68,G59=账期!$A$70,G59=账期!$A$71),30,IF(OR(G59=账期!$A$74,G59=账期!$A$77,G59=账期!$A$76,G59=账期!$A$79,G59=账期!$A$80,G59=账期!$A$81,G59=账期!$A$83,G59=账期!$A$85,G59=账期!$A$87,G59=账期!$A$89,G59=账期!$A$91),60,IF(OR(G59=账期!$A$93,G59=账期!$A$94,G59=账期!$A$95,G59=账期!$A$96,G59=账期!$A$98,G59=账期!$A$99,G59=账期!$A$101,G59=账期!$A$102),90,0)))</f>
        <v>90</v>
      </c>
      <c r="AF59" s="299"/>
      <c r="AG59" s="273" t="s">
        <v>86</v>
      </c>
      <c r="AH59" s="299" t="str">
        <f t="shared" si="12"/>
        <v>杭得利</v>
      </c>
      <c r="AI59" s="270"/>
    </row>
    <row r="60" spans="1:35" ht="18" customHeight="1" x14ac:dyDescent="0.25">
      <c r="A60" s="268"/>
      <c r="B60" s="269"/>
      <c r="C60" s="270"/>
      <c r="D60" s="271" t="s">
        <v>15</v>
      </c>
      <c r="E60" s="272" t="str">
        <f t="shared" si="7"/>
        <v>B</v>
      </c>
      <c r="F60" s="272" t="str">
        <f t="shared" si="8"/>
        <v>C</v>
      </c>
      <c r="G60" s="273" t="s">
        <v>476</v>
      </c>
      <c r="H60" s="274" t="s">
        <v>477</v>
      </c>
      <c r="I60" s="274"/>
      <c r="J60" s="274"/>
      <c r="K60" s="279"/>
      <c r="L60" s="280"/>
      <c r="M60" s="273"/>
      <c r="N60" s="273"/>
      <c r="O60" s="273"/>
      <c r="P60" s="279"/>
      <c r="Q60" s="285"/>
      <c r="R60" s="286"/>
      <c r="S60" s="287">
        <v>174375</v>
      </c>
      <c r="T60" s="288"/>
      <c r="U60" s="288">
        <f t="shared" si="9"/>
        <v>174375</v>
      </c>
      <c r="V60" s="451"/>
      <c r="W60" s="452"/>
      <c r="X60" s="279"/>
      <c r="Y60" s="293"/>
      <c r="Z60" s="294"/>
      <c r="AA60" s="295"/>
      <c r="AB60" s="296"/>
      <c r="AC60" s="297">
        <v>42993</v>
      </c>
      <c r="AD60" s="298">
        <f t="shared" si="10"/>
        <v>43098</v>
      </c>
      <c r="AE60" s="299">
        <f>IF(OR(G60=账期!$A$18,G60=账期!$A$20,G60=账期!$A$22,G60=账期!$A$24,G60=账期!$A$25,G60=账期!$A$27,G60=账期!$A$26,G60=账期!$A$28,G60=账期!$A$30,G60=账期!$A$32,G60=账期!$A$34,G60=账期!$A$35,G60=账期!$A$37,G60=账期!$A$39,G60=账期!$A$40,G60=账期!$A$41,G60=账期!$A$42,G60=账期!$A$43,G60=账期!$A$44,G60=账期!$A$45,G60=账期!$A$46,G60=账期!$A$48,G60=账期!$A$50,G60=账期!$A$51,G60=账期!$A$52,G60=账期!$A$53,G60=账期!$A$54,G60=账期!$A$56,G60=账期!$A$57,G60=账期!$A$58,G60=账期!$A$59,G60=账期!$A$60,G60=账期!$A$61,G60=账期!$A$62,G60=账期!$A$63,G60=账期!$A$64,G60=账期!$A$66,G60=账期!$A$67,G60=账期!$A$68,G60=账期!$A$70,G60=账期!$A$71),30,IF(OR(G60=账期!$A$74,G60=账期!$A$77,G60=账期!$A$76,G60=账期!$A$79,G60=账期!$A$80,G60=账期!$A$81,G60=账期!$A$83,G60=账期!$A$85,G60=账期!$A$87,G60=账期!$A$89,G60=账期!$A$91),60,IF(OR(G60=账期!$A$93,G60=账期!$A$94,G60=账期!$A$95,G60=账期!$A$96,G60=账期!$A$98,G60=账期!$A$99,G60=账期!$A$101,G60=账期!$A$102),90,0)))</f>
        <v>90</v>
      </c>
      <c r="AF60" s="299"/>
      <c r="AG60" s="273" t="s">
        <v>86</v>
      </c>
      <c r="AH60" s="299" t="str">
        <f t="shared" si="12"/>
        <v>杭得利</v>
      </c>
      <c r="AI60" s="270"/>
    </row>
    <row r="61" spans="1:35" ht="18" customHeight="1" x14ac:dyDescent="0.25">
      <c r="A61" s="268" t="str">
        <f t="shared" ref="A61:A124" si="13">IF(V61="","",TEXT(V61,"yyyy年m月"))</f>
        <v/>
      </c>
      <c r="B61" s="269"/>
      <c r="C61" s="270"/>
      <c r="D61" s="271" t="s">
        <v>15</v>
      </c>
      <c r="E61" s="272" t="str">
        <f t="shared" si="7"/>
        <v>C</v>
      </c>
      <c r="F61" s="272" t="str">
        <f t="shared" si="8"/>
        <v>C</v>
      </c>
      <c r="G61" s="273" t="s">
        <v>506</v>
      </c>
      <c r="H61" s="274" t="s">
        <v>507</v>
      </c>
      <c r="I61" s="274"/>
      <c r="J61" s="274"/>
      <c r="K61" s="279"/>
      <c r="L61" s="280"/>
      <c r="M61" s="273"/>
      <c r="N61" s="273"/>
      <c r="O61" s="273"/>
      <c r="P61" s="279"/>
      <c r="Q61" s="285"/>
      <c r="R61" s="286"/>
      <c r="S61" s="287">
        <v>267014</v>
      </c>
      <c r="T61" s="288"/>
      <c r="U61" s="288">
        <f t="shared" si="9"/>
        <v>267014</v>
      </c>
      <c r="V61" s="451"/>
      <c r="W61" s="452"/>
      <c r="X61" s="279"/>
      <c r="Y61" s="293"/>
      <c r="Z61" s="294"/>
      <c r="AA61" s="295"/>
      <c r="AB61" s="296"/>
      <c r="AC61" s="297">
        <v>43040</v>
      </c>
      <c r="AD61" s="298">
        <f t="shared" si="10"/>
        <v>43099</v>
      </c>
      <c r="AE61" s="299">
        <f>IF(OR(G61=账期!$A$18,G61=账期!$A$20,G61=账期!$A$22,G61=账期!$A$24,G61=账期!$A$25,G61=账期!$A$27,G61=账期!$A$26,G61=账期!$A$28,G61=账期!$A$30,G61=账期!$A$32,G61=账期!$A$34,G61=账期!$A$35,G61=账期!$A$37,G61=账期!$A$39,G61=账期!$A$40,G61=账期!$A$41,G61=账期!$A$42,G61=账期!$A$43,G61=账期!$A$44,G61=账期!$A$45,G61=账期!$A$46,G61=账期!$A$48,G61=账期!$A$50,G61=账期!$A$51,G61=账期!$A$52,G61=账期!$A$53,G61=账期!$A$54,G61=账期!$A$56,G61=账期!$A$57,G61=账期!$A$58,G61=账期!$A$59,G61=账期!$A$60,G61=账期!$A$61,G61=账期!$A$62,G61=账期!$A$63,G61=账期!$A$64,G61=账期!$A$66,G61=账期!$A$67,G61=账期!$A$68,G61=账期!$A$70,G61=账期!$A$71),30,IF(OR(G61=账期!$A$74,G61=账期!$A$77,G61=账期!$A$76,G61=账期!$A$79,G61=账期!$A$80,G61=账期!$A$81,G61=账期!$A$83,G61=账期!$A$85,G61=账期!$A$87,G61=账期!$A$89,G61=账期!$A$91),60,IF(OR(G61=账期!$A$93,G61=账期!$A$94,G61=账期!$A$95,G61=账期!$A$96,G61=账期!$A$98,G61=账期!$A$99,G61=账期!$A$101,G61=账期!$A$102),90,0)))</f>
        <v>30</v>
      </c>
      <c r="AF61" s="299"/>
      <c r="AG61" s="273" t="s">
        <v>86</v>
      </c>
      <c r="AH61" s="299" t="str">
        <f t="shared" si="12"/>
        <v>杭得利</v>
      </c>
      <c r="AI61" s="270"/>
    </row>
    <row r="62" spans="1:35" ht="18" customHeight="1" x14ac:dyDescent="0.25">
      <c r="A62" s="268" t="str">
        <f t="shared" si="13"/>
        <v/>
      </c>
      <c r="B62" s="269"/>
      <c r="C62" s="270"/>
      <c r="D62" s="271" t="s">
        <v>15</v>
      </c>
      <c r="E62" s="272" t="str">
        <f t="shared" si="7"/>
        <v>B</v>
      </c>
      <c r="F62" s="272" t="str">
        <f t="shared" si="8"/>
        <v>C</v>
      </c>
      <c r="G62" s="273" t="s">
        <v>215</v>
      </c>
      <c r="H62" s="274" t="s">
        <v>216</v>
      </c>
      <c r="I62" s="274"/>
      <c r="J62" s="274"/>
      <c r="K62" s="279"/>
      <c r="L62" s="280"/>
      <c r="M62" s="273"/>
      <c r="N62" s="273"/>
      <c r="O62" s="273"/>
      <c r="P62" s="279"/>
      <c r="Q62" s="285"/>
      <c r="R62" s="286"/>
      <c r="S62" s="287">
        <v>476100</v>
      </c>
      <c r="T62" s="288">
        <v>376100</v>
      </c>
      <c r="U62" s="288">
        <f t="shared" si="9"/>
        <v>100000</v>
      </c>
      <c r="V62" s="451"/>
      <c r="W62" s="452"/>
      <c r="X62" s="279"/>
      <c r="Y62" s="293"/>
      <c r="Z62" s="294"/>
      <c r="AA62" s="295"/>
      <c r="AB62" s="296"/>
      <c r="AC62" s="297">
        <v>43070</v>
      </c>
      <c r="AD62" s="298">
        <f t="shared" si="10"/>
        <v>43130</v>
      </c>
      <c r="AE62" s="299">
        <f>IF(OR(G62=账期!$A$18,G62=账期!$A$20,G62=账期!$A$22,G62=账期!$A$24,G62=账期!$A$25,G62=账期!$A$27,G62=账期!$A$26,G62=账期!$A$28,G62=账期!$A$30,G62=账期!$A$32,G62=账期!$A$34,G62=账期!$A$35,G62=账期!$A$37,G62=账期!$A$39,G62=账期!$A$40,G62=账期!$A$41,G62=账期!$A$42,G62=账期!$A$43,G62=账期!$A$44,G62=账期!$A$45,G62=账期!$A$46,G62=账期!$A$48,G62=账期!$A$50,G62=账期!$A$51,G62=账期!$A$52,G62=账期!$A$53,G62=账期!$A$54,G62=账期!$A$56,G62=账期!$A$57,G62=账期!$A$58,G62=账期!$A$59,G62=账期!$A$60,G62=账期!$A$61,G62=账期!$A$62,G62=账期!$A$63,G62=账期!$A$64,G62=账期!$A$66,G62=账期!$A$67,G62=账期!$A$68,G62=账期!$A$70,G62=账期!$A$71),30,IF(OR(G62=账期!$A$74,G62=账期!$A$77,G62=账期!$A$76,G62=账期!$A$79,G62=账期!$A$80,G62=账期!$A$81,G62=账期!$A$83,G62=账期!$A$85,G62=账期!$A$87,G62=账期!$A$89,G62=账期!$A$91),60,IF(OR(G62=账期!$A$93,G62=账期!$A$94,G62=账期!$A$95,G62=账期!$A$96,G62=账期!$A$98,G62=账期!$A$99,G62=账期!$A$101,G62=账期!$A$102),90,0)))</f>
        <v>30</v>
      </c>
      <c r="AF62" s="299"/>
      <c r="AG62" s="273" t="s">
        <v>50</v>
      </c>
      <c r="AH62" s="299" t="str">
        <f t="shared" si="12"/>
        <v>徐绪盛</v>
      </c>
      <c r="AI62" s="270" t="s">
        <v>637</v>
      </c>
    </row>
    <row r="63" spans="1:35" ht="18" customHeight="1" x14ac:dyDescent="0.25">
      <c r="A63" s="268" t="str">
        <f t="shared" si="13"/>
        <v/>
      </c>
      <c r="B63" s="269"/>
      <c r="C63" s="270"/>
      <c r="D63" s="271" t="s">
        <v>15</v>
      </c>
      <c r="E63" s="272" t="str">
        <f t="shared" si="7"/>
        <v>B</v>
      </c>
      <c r="F63" s="272" t="str">
        <f t="shared" si="8"/>
        <v>A</v>
      </c>
      <c r="G63" s="273" t="s">
        <v>471</v>
      </c>
      <c r="H63" s="274" t="s">
        <v>472</v>
      </c>
      <c r="I63" s="274"/>
      <c r="J63" s="274"/>
      <c r="K63" s="279"/>
      <c r="L63" s="280"/>
      <c r="M63" s="273"/>
      <c r="N63" s="273"/>
      <c r="O63" s="273"/>
      <c r="P63" s="279"/>
      <c r="Q63" s="285"/>
      <c r="R63" s="286"/>
      <c r="S63" s="287">
        <v>844882.5</v>
      </c>
      <c r="T63" s="288"/>
      <c r="U63" s="288">
        <f t="shared" si="9"/>
        <v>844882.5</v>
      </c>
      <c r="V63" s="451"/>
      <c r="W63" s="452"/>
      <c r="X63" s="279"/>
      <c r="Y63" s="293"/>
      <c r="Z63" s="294"/>
      <c r="AA63" s="295"/>
      <c r="AB63" s="296"/>
      <c r="AC63" s="297">
        <v>43070</v>
      </c>
      <c r="AD63" s="298">
        <f t="shared" si="10"/>
        <v>43130</v>
      </c>
      <c r="AE63" s="299">
        <f>IF(OR(G63=账期!$A$18,G63=账期!$A$20,G63=账期!$A$22,G63=账期!$A$24,G63=账期!$A$25,G63=账期!$A$27,G63=账期!$A$26,G63=账期!$A$28,G63=账期!$A$30,G63=账期!$A$32,G63=账期!$A$34,G63=账期!$A$35,G63=账期!$A$37,G63=账期!$A$39,G63=账期!$A$40,G63=账期!$A$41,G63=账期!$A$42,G63=账期!$A$43,G63=账期!$A$44,G63=账期!$A$45,G63=账期!$A$46,G63=账期!$A$48,G63=账期!$A$50,G63=账期!$A$51,G63=账期!$A$52,G63=账期!$A$53,G63=账期!$A$54,G63=账期!$A$56,G63=账期!$A$57,G63=账期!$A$58,G63=账期!$A$59,G63=账期!$A$60,G63=账期!$A$61,G63=账期!$A$62,G63=账期!$A$63,G63=账期!$A$64,G63=账期!$A$66,G63=账期!$A$67,G63=账期!$A$68,G63=账期!$A$70,G63=账期!$A$71),30,IF(OR(G63=账期!$A$74,G63=账期!$A$77,G63=账期!$A$76,G63=账期!$A$79,G63=账期!$A$80,G63=账期!$A$81,G63=账期!$A$83,G63=账期!$A$85,G63=账期!$A$87,G63=账期!$A$89,G63=账期!$A$91),60,IF(OR(G63=账期!$A$93,G63=账期!$A$94,G63=账期!$A$95,G63=账期!$A$96,G63=账期!$A$98,G63=账期!$A$99,G63=账期!$A$101,G63=账期!$A$102),90,0)))</f>
        <v>30</v>
      </c>
      <c r="AF63" s="299"/>
      <c r="AG63" s="273" t="s">
        <v>50</v>
      </c>
      <c r="AH63" s="299" t="str">
        <f t="shared" si="12"/>
        <v>徐绪盛</v>
      </c>
      <c r="AI63" s="270"/>
    </row>
    <row r="64" spans="1:35" ht="18" customHeight="1" x14ac:dyDescent="0.25">
      <c r="A64" s="268" t="str">
        <f t="shared" si="13"/>
        <v/>
      </c>
      <c r="B64" s="269"/>
      <c r="C64" s="270"/>
      <c r="D64" s="271" t="s">
        <v>15</v>
      </c>
      <c r="E64" s="272" t="str">
        <f t="shared" si="7"/>
        <v>B</v>
      </c>
      <c r="F64" s="272" t="str">
        <f t="shared" si="8"/>
        <v>A</v>
      </c>
      <c r="G64" s="273" t="s">
        <v>471</v>
      </c>
      <c r="H64" s="274" t="s">
        <v>472</v>
      </c>
      <c r="I64" s="274"/>
      <c r="J64" s="274"/>
      <c r="K64" s="279"/>
      <c r="L64" s="280"/>
      <c r="M64" s="273"/>
      <c r="N64" s="273"/>
      <c r="O64" s="273"/>
      <c r="P64" s="279"/>
      <c r="Q64" s="285"/>
      <c r="R64" s="286"/>
      <c r="S64" s="287">
        <v>18157</v>
      </c>
      <c r="T64" s="288"/>
      <c r="U64" s="288">
        <f t="shared" si="9"/>
        <v>18157</v>
      </c>
      <c r="V64" s="451"/>
      <c r="W64" s="452"/>
      <c r="X64" s="279"/>
      <c r="Y64" s="293"/>
      <c r="Z64" s="294"/>
      <c r="AA64" s="295"/>
      <c r="AB64" s="296"/>
      <c r="AC64" s="297">
        <v>43040</v>
      </c>
      <c r="AD64" s="298">
        <f t="shared" si="10"/>
        <v>43099</v>
      </c>
      <c r="AE64" s="299">
        <f>IF(OR(G64=账期!$A$18,G64=账期!$A$20,G64=账期!$A$22,G64=账期!$A$24,G64=账期!$A$25,G64=账期!$A$27,G64=账期!$A$26,G64=账期!$A$28,G64=账期!$A$30,G64=账期!$A$32,G64=账期!$A$34,G64=账期!$A$35,G64=账期!$A$37,G64=账期!$A$39,G64=账期!$A$40,G64=账期!$A$41,G64=账期!$A$42,G64=账期!$A$43,G64=账期!$A$44,G64=账期!$A$45,G64=账期!$A$46,G64=账期!$A$48,G64=账期!$A$50,G64=账期!$A$51,G64=账期!$A$52,G64=账期!$A$53,G64=账期!$A$54,G64=账期!$A$56,G64=账期!$A$57,G64=账期!$A$58,G64=账期!$A$59,G64=账期!$A$60,G64=账期!$A$61,G64=账期!$A$62,G64=账期!$A$63,G64=账期!$A$64,G64=账期!$A$66,G64=账期!$A$67,G64=账期!$A$68,G64=账期!$A$70,G64=账期!$A$71),30,IF(OR(G64=账期!$A$74,G64=账期!$A$77,G64=账期!$A$76,G64=账期!$A$79,G64=账期!$A$80,G64=账期!$A$81,G64=账期!$A$83,G64=账期!$A$85,G64=账期!$A$87,G64=账期!$A$89,G64=账期!$A$91),60,IF(OR(G64=账期!$A$93,G64=账期!$A$94,G64=账期!$A$95,G64=账期!$A$96,G64=账期!$A$98,G64=账期!$A$99,G64=账期!$A$101,G64=账期!$A$102),90,0)))</f>
        <v>30</v>
      </c>
      <c r="AF64" s="299"/>
      <c r="AG64" s="273" t="s">
        <v>50</v>
      </c>
      <c r="AH64" s="299" t="str">
        <f t="shared" si="12"/>
        <v>徐绪盛</v>
      </c>
      <c r="AI64" s="270"/>
    </row>
    <row r="65" spans="1:35" ht="18" customHeight="1" x14ac:dyDescent="0.25">
      <c r="A65" s="268" t="str">
        <f t="shared" si="13"/>
        <v/>
      </c>
      <c r="B65" s="269"/>
      <c r="C65" s="270"/>
      <c r="D65" s="271" t="s">
        <v>15</v>
      </c>
      <c r="E65" s="272" t="str">
        <f t="shared" si="7"/>
        <v>A</v>
      </c>
      <c r="F65" s="272" t="str">
        <f t="shared" si="8"/>
        <v>B</v>
      </c>
      <c r="G65" s="273" t="s">
        <v>246</v>
      </c>
      <c r="H65" s="274" t="s">
        <v>247</v>
      </c>
      <c r="I65" s="274"/>
      <c r="J65" s="274"/>
      <c r="K65" s="279"/>
      <c r="L65" s="280"/>
      <c r="M65" s="273"/>
      <c r="N65" s="273"/>
      <c r="O65" s="273"/>
      <c r="P65" s="279"/>
      <c r="Q65" s="285"/>
      <c r="R65" s="286"/>
      <c r="S65" s="287">
        <v>2999390</v>
      </c>
      <c r="T65" s="288">
        <v>2368979.66</v>
      </c>
      <c r="U65" s="288">
        <f t="shared" si="9"/>
        <v>630410.33999999985</v>
      </c>
      <c r="V65" s="451"/>
      <c r="W65" s="452"/>
      <c r="X65" s="279"/>
      <c r="Y65" s="293"/>
      <c r="Z65" s="294"/>
      <c r="AA65" s="295"/>
      <c r="AB65" s="296"/>
      <c r="AC65" s="297">
        <v>43070</v>
      </c>
      <c r="AD65" s="298">
        <f t="shared" si="10"/>
        <v>43070</v>
      </c>
      <c r="AE65" s="299">
        <f>IF(OR(G65=账期!$A$18,G65=账期!$A$20,G65=账期!$A$22,G65=账期!$A$24,G65=账期!$A$25,G65=账期!$A$27,G65=账期!$A$26,G65=账期!$A$28,G65=账期!$A$30,G65=账期!$A$32,G65=账期!$A$34,G65=账期!$A$35,G65=账期!$A$37,G65=账期!$A$39,G65=账期!$A$40,G65=账期!$A$41,G65=账期!$A$42,G65=账期!$A$43,G65=账期!$A$44,G65=账期!$A$45,G65=账期!$A$46,G65=账期!$A$48,G65=账期!$A$50,G65=账期!$A$51,G65=账期!$A$52,G65=账期!$A$53,G65=账期!$A$54,G65=账期!$A$56,G65=账期!$A$57,G65=账期!$A$58,G65=账期!$A$59,G65=账期!$A$60,G65=账期!$A$61,G65=账期!$A$62,G65=账期!$A$63,G65=账期!$A$64,G65=账期!$A$66,G65=账期!$A$67,G65=账期!$A$68,G65=账期!$A$70,G65=账期!$A$71),30,IF(OR(G65=账期!$A$74,G65=账期!$A$77,G65=账期!$A$76,G65=账期!$A$79,G65=账期!$A$80,G65=账期!$A$81,G65=账期!$A$83,G65=账期!$A$85,G65=账期!$A$87,G65=账期!$A$89,G65=账期!$A$91),60,IF(OR(G65=账期!$A$93,G65=账期!$A$94,G65=账期!$A$95,G65=账期!$A$96,G65=账期!$A$98,G65=账期!$A$99,G65=账期!$A$101,G65=账期!$A$102),90,0)))</f>
        <v>0</v>
      </c>
      <c r="AF65" s="299"/>
      <c r="AG65" s="273" t="s">
        <v>50</v>
      </c>
      <c r="AH65" s="299" t="str">
        <f t="shared" si="12"/>
        <v>徐绪盛</v>
      </c>
      <c r="AI65" s="270" t="s">
        <v>3000</v>
      </c>
    </row>
    <row r="66" spans="1:35" ht="18" customHeight="1" x14ac:dyDescent="0.25">
      <c r="A66" s="268" t="str">
        <f t="shared" si="13"/>
        <v/>
      </c>
      <c r="B66" s="269"/>
      <c r="C66" s="270"/>
      <c r="D66" s="271" t="s">
        <v>15</v>
      </c>
      <c r="E66" s="272" t="str">
        <f t="shared" si="7"/>
        <v>A</v>
      </c>
      <c r="F66" s="272" t="str">
        <f t="shared" si="8"/>
        <v>B</v>
      </c>
      <c r="G66" s="273" t="s">
        <v>246</v>
      </c>
      <c r="H66" s="274" t="s">
        <v>247</v>
      </c>
      <c r="I66" s="274"/>
      <c r="J66" s="274"/>
      <c r="K66" s="279"/>
      <c r="L66" s="280"/>
      <c r="M66" s="273"/>
      <c r="N66" s="273"/>
      <c r="O66" s="273"/>
      <c r="P66" s="279"/>
      <c r="Q66" s="285"/>
      <c r="R66" s="286"/>
      <c r="S66" s="287">
        <v>214485.34</v>
      </c>
      <c r="T66" s="287">
        <v>214485.34</v>
      </c>
      <c r="U66" s="288">
        <f t="shared" si="9"/>
        <v>0</v>
      </c>
      <c r="V66" s="451"/>
      <c r="W66" s="452"/>
      <c r="X66" s="279"/>
      <c r="Y66" s="293"/>
      <c r="Z66" s="294"/>
      <c r="AA66" s="295"/>
      <c r="AB66" s="296"/>
      <c r="AC66" s="297">
        <v>43040</v>
      </c>
      <c r="AD66" s="298">
        <f t="shared" si="10"/>
        <v>43040</v>
      </c>
      <c r="AE66" s="299">
        <f>IF(OR(G66=账期!$A$18,G66=账期!$A$20,G66=账期!$A$22,G66=账期!$A$24,G66=账期!$A$25,G66=账期!$A$27,G66=账期!$A$26,G66=账期!$A$28,G66=账期!$A$30,G66=账期!$A$32,G66=账期!$A$34,G66=账期!$A$35,G66=账期!$A$37,G66=账期!$A$39,G66=账期!$A$40,G66=账期!$A$41,G66=账期!$A$42,G66=账期!$A$43,G66=账期!$A$44,G66=账期!$A$45,G66=账期!$A$46,G66=账期!$A$48,G66=账期!$A$50,G66=账期!$A$51,G66=账期!$A$52,G66=账期!$A$53,G66=账期!$A$54,G66=账期!$A$56,G66=账期!$A$57,G66=账期!$A$58,G66=账期!$A$59,G66=账期!$A$60,G66=账期!$A$61,G66=账期!$A$62,G66=账期!$A$63,G66=账期!$A$64,G66=账期!$A$66,G66=账期!$A$67,G66=账期!$A$68,G66=账期!$A$70,G66=账期!$A$71),30,IF(OR(G66=账期!$A$74,G66=账期!$A$77,G66=账期!$A$76,G66=账期!$A$79,G66=账期!$A$80,G66=账期!$A$81,G66=账期!$A$83,G66=账期!$A$85,G66=账期!$A$87,G66=账期!$A$89,G66=账期!$A$91),60,IF(OR(G66=账期!$A$93,G66=账期!$A$94,G66=账期!$A$95,G66=账期!$A$96,G66=账期!$A$98,G66=账期!$A$99,G66=账期!$A$101,G66=账期!$A$102),90,0)))</f>
        <v>0</v>
      </c>
      <c r="AF66" s="299"/>
      <c r="AG66" s="273" t="s">
        <v>50</v>
      </c>
      <c r="AH66" s="299" t="str">
        <f t="shared" si="12"/>
        <v>徐绪盛</v>
      </c>
      <c r="AI66" s="270" t="s">
        <v>3000</v>
      </c>
    </row>
    <row r="67" spans="1:35" ht="18" customHeight="1" x14ac:dyDescent="0.25">
      <c r="A67" s="268" t="str">
        <f t="shared" si="13"/>
        <v/>
      </c>
      <c r="B67" s="269"/>
      <c r="C67" s="270"/>
      <c r="D67" s="271" t="s">
        <v>15</v>
      </c>
      <c r="E67" s="272" t="str">
        <f t="shared" si="7"/>
        <v>C</v>
      </c>
      <c r="F67" s="272" t="str">
        <f t="shared" si="8"/>
        <v>B</v>
      </c>
      <c r="G67" s="273" t="s">
        <v>266</v>
      </c>
      <c r="H67" s="274" t="s">
        <v>267</v>
      </c>
      <c r="I67" s="274"/>
      <c r="J67" s="274"/>
      <c r="K67" s="279"/>
      <c r="L67" s="280"/>
      <c r="M67" s="273"/>
      <c r="N67" s="273"/>
      <c r="O67" s="273"/>
      <c r="P67" s="279"/>
      <c r="Q67" s="285"/>
      <c r="R67" s="286"/>
      <c r="S67" s="287">
        <v>416546.5</v>
      </c>
      <c r="T67" s="288">
        <v>100000</v>
      </c>
      <c r="U67" s="288">
        <f t="shared" si="9"/>
        <v>316546.5</v>
      </c>
      <c r="V67" s="451"/>
      <c r="W67" s="452"/>
      <c r="X67" s="279"/>
      <c r="Y67" s="293"/>
      <c r="Z67" s="294"/>
      <c r="AA67" s="295"/>
      <c r="AB67" s="296"/>
      <c r="AC67" s="297">
        <v>43040</v>
      </c>
      <c r="AD67" s="298">
        <f t="shared" si="10"/>
        <v>43099</v>
      </c>
      <c r="AE67" s="299">
        <f>IF(OR(G67=账期!$A$18,G67=账期!$A$20,G67=账期!$A$22,G67=账期!$A$24,G67=账期!$A$25,G67=账期!$A$27,G67=账期!$A$26,G67=账期!$A$28,G67=账期!$A$30,G67=账期!$A$32,G67=账期!$A$34,G67=账期!$A$35,G67=账期!$A$37,G67=账期!$A$39,G67=账期!$A$40,G67=账期!$A$41,G67=账期!$A$42,G67=账期!$A$43,G67=账期!$A$44,G67=账期!$A$45,G67=账期!$A$46,G67=账期!$A$48,G67=账期!$A$50,G67=账期!$A$51,G67=账期!$A$52,G67=账期!$A$53,G67=账期!$A$54,G67=账期!$A$56,G67=账期!$A$57,G67=账期!$A$58,G67=账期!$A$59,G67=账期!$A$60,G67=账期!$A$61,G67=账期!$A$62,G67=账期!$A$63,G67=账期!$A$64,G67=账期!$A$66,G67=账期!$A$67,G67=账期!$A$68,G67=账期!$A$70,G67=账期!$A$71),30,IF(OR(G67=账期!$A$74,G67=账期!$A$77,G67=账期!$A$76,G67=账期!$A$79,G67=账期!$A$80,G67=账期!$A$81,G67=账期!$A$83,G67=账期!$A$85,G67=账期!$A$87,G67=账期!$A$89,G67=账期!$A$91),60,IF(OR(G67=账期!$A$93,G67=账期!$A$94,G67=账期!$A$95,G67=账期!$A$96,G67=账期!$A$98,G67=账期!$A$99,G67=账期!$A$101,G67=账期!$A$102),90,0)))</f>
        <v>30</v>
      </c>
      <c r="AF67" s="299"/>
      <c r="AG67" s="273" t="s">
        <v>38</v>
      </c>
      <c r="AH67" s="299" t="str">
        <f t="shared" si="12"/>
        <v>柯童柱</v>
      </c>
      <c r="AI67" s="270" t="s">
        <v>638</v>
      </c>
    </row>
    <row r="68" spans="1:35" ht="18" customHeight="1" x14ac:dyDescent="0.25">
      <c r="A68" s="268" t="str">
        <f t="shared" si="13"/>
        <v/>
      </c>
      <c r="B68" s="269"/>
      <c r="C68" s="270"/>
      <c r="D68" s="271" t="s">
        <v>15</v>
      </c>
      <c r="E68" s="272" t="str">
        <f t="shared" si="7"/>
        <v>B</v>
      </c>
      <c r="F68" s="272" t="str">
        <f t="shared" si="8"/>
        <v>A</v>
      </c>
      <c r="G68" s="273" t="s">
        <v>291</v>
      </c>
      <c r="H68" s="274" t="s">
        <v>292</v>
      </c>
      <c r="I68" s="274"/>
      <c r="J68" s="274"/>
      <c r="K68" s="279"/>
      <c r="L68" s="280"/>
      <c r="M68" s="273"/>
      <c r="N68" s="273"/>
      <c r="O68" s="273"/>
      <c r="P68" s="279"/>
      <c r="Q68" s="285"/>
      <c r="R68" s="286"/>
      <c r="S68" s="287">
        <v>60600</v>
      </c>
      <c r="T68" s="288">
        <v>60600</v>
      </c>
      <c r="U68" s="288">
        <f t="shared" si="9"/>
        <v>0</v>
      </c>
      <c r="V68" s="451"/>
      <c r="W68" s="452"/>
      <c r="X68" s="279"/>
      <c r="Y68" s="293"/>
      <c r="Z68" s="294"/>
      <c r="AA68" s="295"/>
      <c r="AB68" s="296"/>
      <c r="AC68" s="297">
        <v>43070</v>
      </c>
      <c r="AD68" s="298">
        <f t="shared" si="10"/>
        <v>43130</v>
      </c>
      <c r="AE68" s="299">
        <f>IF(OR(G68=账期!$A$18,G68=账期!$A$20,G68=账期!$A$22,G68=账期!$A$24,G68=账期!$A$25,G68=账期!$A$27,G68=账期!$A$26,G68=账期!$A$28,G68=账期!$A$30,G68=账期!$A$32,G68=账期!$A$34,G68=账期!$A$35,G68=账期!$A$37,G68=账期!$A$39,G68=账期!$A$40,G68=账期!$A$41,G68=账期!$A$42,G68=账期!$A$43,G68=账期!$A$44,G68=账期!$A$45,G68=账期!$A$46,G68=账期!$A$48,G68=账期!$A$50,G68=账期!$A$51,G68=账期!$A$52,G68=账期!$A$53,G68=账期!$A$54,G68=账期!$A$56,G68=账期!$A$57,G68=账期!$A$58,G68=账期!$A$59,G68=账期!$A$60,G68=账期!$A$61,G68=账期!$A$62,G68=账期!$A$63,G68=账期!$A$64,G68=账期!$A$66,G68=账期!$A$67,G68=账期!$A$68,G68=账期!$A$70,G68=账期!$A$71),30,IF(OR(G68=账期!$A$74,G68=账期!$A$77,G68=账期!$A$76,G68=账期!$A$79,G68=账期!$A$80,G68=账期!$A$81,G68=账期!$A$83,G68=账期!$A$85,G68=账期!$A$87,G68=账期!$A$89,G68=账期!$A$91),60,IF(OR(G68=账期!$A$93,G68=账期!$A$94,G68=账期!$A$95,G68=账期!$A$96,G68=账期!$A$98,G68=账期!$A$99,G68=账期!$A$101,G68=账期!$A$102),90,0)))</f>
        <v>30</v>
      </c>
      <c r="AF68" s="299"/>
      <c r="AG68" s="273" t="s">
        <v>106</v>
      </c>
      <c r="AH68" s="299" t="str">
        <f t="shared" si="12"/>
        <v>石浩宇</v>
      </c>
      <c r="AI68" s="270" t="s">
        <v>3437</v>
      </c>
    </row>
    <row r="69" spans="1:35" ht="26.25" customHeight="1" x14ac:dyDescent="0.25">
      <c r="A69" s="268" t="str">
        <f t="shared" si="13"/>
        <v/>
      </c>
      <c r="B69" s="269"/>
      <c r="C69" s="270"/>
      <c r="D69" s="271" t="s">
        <v>15</v>
      </c>
      <c r="E69" s="272" t="str">
        <f t="shared" si="7"/>
        <v>B</v>
      </c>
      <c r="F69" s="272" t="str">
        <f t="shared" si="8"/>
        <v>A</v>
      </c>
      <c r="G69" s="273" t="s">
        <v>291</v>
      </c>
      <c r="H69" s="274" t="s">
        <v>292</v>
      </c>
      <c r="I69" s="274"/>
      <c r="J69" s="274"/>
      <c r="K69" s="279"/>
      <c r="L69" s="280"/>
      <c r="M69" s="273"/>
      <c r="N69" s="273"/>
      <c r="O69" s="273"/>
      <c r="P69" s="279"/>
      <c r="Q69" s="285"/>
      <c r="R69" s="286"/>
      <c r="S69" s="287">
        <v>302593.49</v>
      </c>
      <c r="T69" s="288">
        <f>300000+2593.49</f>
        <v>302593.49</v>
      </c>
      <c r="U69" s="288">
        <f t="shared" si="9"/>
        <v>0</v>
      </c>
      <c r="V69" s="451"/>
      <c r="W69" s="452"/>
      <c r="X69" s="279"/>
      <c r="Y69" s="293"/>
      <c r="Z69" s="294"/>
      <c r="AA69" s="295"/>
      <c r="AB69" s="296"/>
      <c r="AC69" s="297">
        <v>43040</v>
      </c>
      <c r="AD69" s="298">
        <f t="shared" si="10"/>
        <v>43099</v>
      </c>
      <c r="AE69" s="299">
        <f>IF(OR(G69=账期!$A$18,G69=账期!$A$20,G69=账期!$A$22,G69=账期!$A$24,G69=账期!$A$25,G69=账期!$A$27,G69=账期!$A$26,G69=账期!$A$28,G69=账期!$A$30,G69=账期!$A$32,G69=账期!$A$34,G69=账期!$A$35,G69=账期!$A$37,G69=账期!$A$39,G69=账期!$A$40,G69=账期!$A$41,G69=账期!$A$42,G69=账期!$A$43,G69=账期!$A$44,G69=账期!$A$45,G69=账期!$A$46,G69=账期!$A$48,G69=账期!$A$50,G69=账期!$A$51,G69=账期!$A$52,G69=账期!$A$53,G69=账期!$A$54,G69=账期!$A$56,G69=账期!$A$57,G69=账期!$A$58,G69=账期!$A$59,G69=账期!$A$60,G69=账期!$A$61,G69=账期!$A$62,G69=账期!$A$63,G69=账期!$A$64,G69=账期!$A$66,G69=账期!$A$67,G69=账期!$A$68,G69=账期!$A$70,G69=账期!$A$71),30,IF(OR(G69=账期!$A$74,G69=账期!$A$77,G69=账期!$A$76,G69=账期!$A$79,G69=账期!$A$80,G69=账期!$A$81,G69=账期!$A$83,G69=账期!$A$85,G69=账期!$A$87,G69=账期!$A$89,G69=账期!$A$91),60,IF(OR(G69=账期!$A$93,G69=账期!$A$94,G69=账期!$A$95,G69=账期!$A$96,G69=账期!$A$98,G69=账期!$A$99,G69=账期!$A$101,G69=账期!$A$102),90,0)))</f>
        <v>30</v>
      </c>
      <c r="AF69" s="299"/>
      <c r="AG69" s="273" t="s">
        <v>106</v>
      </c>
      <c r="AH69" s="299" t="str">
        <f t="shared" si="12"/>
        <v>石浩宇</v>
      </c>
      <c r="AI69" s="300" t="s">
        <v>3436</v>
      </c>
    </row>
    <row r="70" spans="1:35" ht="18" customHeight="1" x14ac:dyDescent="0.25">
      <c r="A70" s="268" t="str">
        <f t="shared" si="13"/>
        <v/>
      </c>
      <c r="B70" s="269"/>
      <c r="C70" s="270"/>
      <c r="D70" s="271" t="s">
        <v>15</v>
      </c>
      <c r="E70" s="272" t="str">
        <f t="shared" si="7"/>
        <v>C</v>
      </c>
      <c r="F70" s="272" t="str">
        <f t="shared" si="8"/>
        <v>B</v>
      </c>
      <c r="G70" s="273" t="s">
        <v>302</v>
      </c>
      <c r="H70" s="274" t="s">
        <v>303</v>
      </c>
      <c r="I70" s="274"/>
      <c r="J70" s="274"/>
      <c r="K70" s="279"/>
      <c r="L70" s="280"/>
      <c r="M70" s="273"/>
      <c r="N70" s="273"/>
      <c r="O70" s="273"/>
      <c r="P70" s="279"/>
      <c r="Q70" s="285"/>
      <c r="R70" s="286"/>
      <c r="S70" s="287">
        <v>31900</v>
      </c>
      <c r="T70" s="288"/>
      <c r="U70" s="288">
        <f t="shared" si="9"/>
        <v>31900</v>
      </c>
      <c r="V70" s="451"/>
      <c r="W70" s="452"/>
      <c r="X70" s="279"/>
      <c r="Y70" s="293"/>
      <c r="Z70" s="294"/>
      <c r="AA70" s="295"/>
      <c r="AB70" s="296"/>
      <c r="AC70" s="297">
        <v>43070</v>
      </c>
      <c r="AD70" s="298">
        <f t="shared" si="10"/>
        <v>43130</v>
      </c>
      <c r="AE70" s="299">
        <f>IF(OR(G70=账期!$A$18,G70=账期!$A$20,G70=账期!$A$22,G70=账期!$A$24,G70=账期!$A$25,G70=账期!$A$27,G70=账期!$A$26,G70=账期!$A$28,G70=账期!$A$30,G70=账期!$A$32,G70=账期!$A$34,G70=账期!$A$35,G70=账期!$A$37,G70=账期!$A$39,G70=账期!$A$40,G70=账期!$A$41,G70=账期!$A$42,G70=账期!$A$43,G70=账期!$A$44,G70=账期!$A$45,G70=账期!$A$46,G70=账期!$A$48,G70=账期!$A$50,G70=账期!$A$51,G70=账期!$A$52,G70=账期!$A$53,G70=账期!$A$54,G70=账期!$A$56,G70=账期!$A$57,G70=账期!$A$58,G70=账期!$A$59,G70=账期!$A$60,G70=账期!$A$61,G70=账期!$A$62,G70=账期!$A$63,G70=账期!$A$64,G70=账期!$A$66,G70=账期!$A$67,G70=账期!$A$68,G70=账期!$A$70,G70=账期!$A$71),30,IF(OR(G70=账期!$A$74,G70=账期!$A$77,G70=账期!$A$76,G70=账期!$A$79,G70=账期!$A$80,G70=账期!$A$81,G70=账期!$A$83,G70=账期!$A$85,G70=账期!$A$87,G70=账期!$A$89,G70=账期!$A$91),60,IF(OR(G70=账期!$A$93,G70=账期!$A$94,G70=账期!$A$95,G70=账期!$A$96,G70=账期!$A$98,G70=账期!$A$99,G70=账期!$A$101,G70=账期!$A$102),90,0)))</f>
        <v>30</v>
      </c>
      <c r="AF70" s="299"/>
      <c r="AG70" s="273" t="s">
        <v>106</v>
      </c>
      <c r="AH70" s="299" t="str">
        <f t="shared" si="12"/>
        <v>石浩宇</v>
      </c>
      <c r="AI70" s="270"/>
    </row>
    <row r="71" spans="1:35" ht="18" customHeight="1" x14ac:dyDescent="0.25">
      <c r="A71" s="268" t="str">
        <f t="shared" si="13"/>
        <v/>
      </c>
      <c r="B71" s="269"/>
      <c r="C71" s="270"/>
      <c r="D71" s="271" t="s">
        <v>15</v>
      </c>
      <c r="E71" s="272" t="str">
        <f t="shared" si="7"/>
        <v>C</v>
      </c>
      <c r="F71" s="272" t="str">
        <f t="shared" si="8"/>
        <v>B</v>
      </c>
      <c r="G71" s="273" t="s">
        <v>302</v>
      </c>
      <c r="H71" s="274" t="s">
        <v>303</v>
      </c>
      <c r="I71" s="274"/>
      <c r="J71" s="274"/>
      <c r="K71" s="279"/>
      <c r="L71" s="280"/>
      <c r="M71" s="273"/>
      <c r="N71" s="273"/>
      <c r="O71" s="273"/>
      <c r="P71" s="279"/>
      <c r="Q71" s="285"/>
      <c r="R71" s="286"/>
      <c r="S71" s="287">
        <v>43075</v>
      </c>
      <c r="T71" s="288">
        <v>39000</v>
      </c>
      <c r="U71" s="288">
        <f t="shared" si="9"/>
        <v>4075</v>
      </c>
      <c r="V71" s="451"/>
      <c r="W71" s="452"/>
      <c r="X71" s="279"/>
      <c r="Y71" s="293"/>
      <c r="Z71" s="294"/>
      <c r="AA71" s="295"/>
      <c r="AB71" s="296"/>
      <c r="AC71" s="297">
        <v>43040</v>
      </c>
      <c r="AD71" s="298">
        <f t="shared" si="10"/>
        <v>43099</v>
      </c>
      <c r="AE71" s="299">
        <f>IF(OR(G71=账期!$A$18,G71=账期!$A$20,G71=账期!$A$22,G71=账期!$A$24,G71=账期!$A$25,G71=账期!$A$27,G71=账期!$A$26,G71=账期!$A$28,G71=账期!$A$30,G71=账期!$A$32,G71=账期!$A$34,G71=账期!$A$35,G71=账期!$A$37,G71=账期!$A$39,G71=账期!$A$40,G71=账期!$A$41,G71=账期!$A$42,G71=账期!$A$43,G71=账期!$A$44,G71=账期!$A$45,G71=账期!$A$46,G71=账期!$A$48,G71=账期!$A$50,G71=账期!$A$51,G71=账期!$A$52,G71=账期!$A$53,G71=账期!$A$54,G71=账期!$A$56,G71=账期!$A$57,G71=账期!$A$58,G71=账期!$A$59,G71=账期!$A$60,G71=账期!$A$61,G71=账期!$A$62,G71=账期!$A$63,G71=账期!$A$64,G71=账期!$A$66,G71=账期!$A$67,G71=账期!$A$68,G71=账期!$A$70,G71=账期!$A$71),30,IF(OR(G71=账期!$A$74,G71=账期!$A$77,G71=账期!$A$76,G71=账期!$A$79,G71=账期!$A$80,G71=账期!$A$81,G71=账期!$A$83,G71=账期!$A$85,G71=账期!$A$87,G71=账期!$A$89,G71=账期!$A$91),60,IF(OR(G71=账期!$A$93,G71=账期!$A$94,G71=账期!$A$95,G71=账期!$A$96,G71=账期!$A$98,G71=账期!$A$99,G71=账期!$A$101,G71=账期!$A$102),90,0)))</f>
        <v>30</v>
      </c>
      <c r="AF71" s="299"/>
      <c r="AG71" s="273" t="s">
        <v>106</v>
      </c>
      <c r="AH71" s="299" t="str">
        <f t="shared" si="12"/>
        <v>石浩宇</v>
      </c>
      <c r="AI71" s="270" t="s">
        <v>3068</v>
      </c>
    </row>
    <row r="72" spans="1:35" ht="27.75" customHeight="1" x14ac:dyDescent="0.25">
      <c r="A72" s="268" t="str">
        <f t="shared" si="13"/>
        <v/>
      </c>
      <c r="B72" s="269"/>
      <c r="C72" s="270"/>
      <c r="D72" s="271" t="s">
        <v>15</v>
      </c>
      <c r="E72" s="272" t="str">
        <f t="shared" si="7"/>
        <v>C</v>
      </c>
      <c r="F72" s="272" t="str">
        <f t="shared" si="8"/>
        <v>C</v>
      </c>
      <c r="G72" s="273" t="s">
        <v>362</v>
      </c>
      <c r="H72" s="274" t="s">
        <v>363</v>
      </c>
      <c r="I72" s="274"/>
      <c r="J72" s="274"/>
      <c r="K72" s="279"/>
      <c r="L72" s="280"/>
      <c r="M72" s="273"/>
      <c r="N72" s="273"/>
      <c r="O72" s="273"/>
      <c r="P72" s="279"/>
      <c r="Q72" s="285"/>
      <c r="R72" s="286"/>
      <c r="S72" s="287">
        <v>107000</v>
      </c>
      <c r="T72" s="288"/>
      <c r="U72" s="288">
        <f t="shared" si="9"/>
        <v>107000</v>
      </c>
      <c r="V72" s="451"/>
      <c r="W72" s="452"/>
      <c r="X72" s="279"/>
      <c r="Y72" s="293"/>
      <c r="Z72" s="294"/>
      <c r="AA72" s="295"/>
      <c r="AB72" s="296"/>
      <c r="AC72" s="297">
        <v>43070</v>
      </c>
      <c r="AD72" s="298">
        <f t="shared" si="10"/>
        <v>43160</v>
      </c>
      <c r="AE72" s="299">
        <f>IF(OR(G72=账期!$A$18,G72=账期!$A$20,G72=账期!$A$22,G72=账期!$A$24,G72=账期!$A$25,G72=账期!$A$27,G72=账期!$A$26,G72=账期!$A$28,G72=账期!$A$30,G72=账期!$A$32,G72=账期!$A$34,G72=账期!$A$35,G72=账期!$A$37,G72=账期!$A$39,G72=账期!$A$40,G72=账期!$A$41,G72=账期!$A$42,G72=账期!$A$43,G72=账期!$A$44,G72=账期!$A$45,G72=账期!$A$46,G72=账期!$A$48,G72=账期!$A$50,G72=账期!$A$51,G72=账期!$A$52,G72=账期!$A$53,G72=账期!$A$54,G72=账期!$A$56,G72=账期!$A$57,G72=账期!$A$58,G72=账期!$A$59,G72=账期!$A$60,G72=账期!$A$61,G72=账期!$A$62,G72=账期!$A$63,G72=账期!$A$64,G72=账期!$A$66,G72=账期!$A$67,G72=账期!$A$68,G72=账期!$A$70,G72=账期!$A$71),30,IF(OR(G72=账期!$A$74,G72=账期!$A$77,G72=账期!$A$76,G72=账期!$A$79,G72=账期!$A$80,G72=账期!$A$81,G72=账期!$A$83,G72=账期!$A$85,G72=账期!$A$87,G72=账期!$A$89,G72=账期!$A$91),60,IF(OR(G72=账期!$A$93,G72=账期!$A$94,G72=账期!$A$95,G72=账期!$A$96,G72=账期!$A$98,G72=账期!$A$99,G72=账期!$A$101,G72=账期!$A$102),90,0)))</f>
        <v>60</v>
      </c>
      <c r="AF72" s="299"/>
      <c r="AG72" s="273" t="s">
        <v>38</v>
      </c>
      <c r="AH72" s="299" t="str">
        <f t="shared" si="12"/>
        <v>柯童柱</v>
      </c>
      <c r="AI72" s="300"/>
    </row>
    <row r="73" spans="1:35" ht="18" customHeight="1" x14ac:dyDescent="0.25">
      <c r="A73" s="268" t="str">
        <f t="shared" si="13"/>
        <v/>
      </c>
      <c r="B73" s="269"/>
      <c r="C73" s="270"/>
      <c r="D73" s="271" t="s">
        <v>15</v>
      </c>
      <c r="E73" s="272" t="str">
        <f t="shared" si="7"/>
        <v>C</v>
      </c>
      <c r="F73" s="272" t="str">
        <f t="shared" si="8"/>
        <v>C</v>
      </c>
      <c r="G73" s="273" t="s">
        <v>362</v>
      </c>
      <c r="H73" s="274" t="s">
        <v>363</v>
      </c>
      <c r="I73" s="274"/>
      <c r="J73" s="274"/>
      <c r="K73" s="279"/>
      <c r="L73" s="280"/>
      <c r="M73" s="273"/>
      <c r="N73" s="273"/>
      <c r="O73" s="273"/>
      <c r="P73" s="279"/>
      <c r="Q73" s="285"/>
      <c r="R73" s="286"/>
      <c r="S73" s="287">
        <v>392500</v>
      </c>
      <c r="T73" s="288">
        <f>87500+50000+34000</f>
        <v>171500</v>
      </c>
      <c r="U73" s="288">
        <f t="shared" si="9"/>
        <v>221000</v>
      </c>
      <c r="V73" s="451"/>
      <c r="W73" s="452"/>
      <c r="X73" s="279"/>
      <c r="Y73" s="293"/>
      <c r="Z73" s="294"/>
      <c r="AA73" s="295"/>
      <c r="AB73" s="296"/>
      <c r="AC73" s="297">
        <v>43040</v>
      </c>
      <c r="AD73" s="298">
        <f t="shared" si="10"/>
        <v>43129</v>
      </c>
      <c r="AE73" s="299">
        <f>IF(OR(G73=账期!$A$18,G73=账期!$A$20,G73=账期!$A$22,G73=账期!$A$24,G73=账期!$A$25,G73=账期!$A$27,G73=账期!$A$26,G73=账期!$A$28,G73=账期!$A$30,G73=账期!$A$32,G73=账期!$A$34,G73=账期!$A$35,G73=账期!$A$37,G73=账期!$A$39,G73=账期!$A$40,G73=账期!$A$41,G73=账期!$A$42,G73=账期!$A$43,G73=账期!$A$44,G73=账期!$A$45,G73=账期!$A$46,G73=账期!$A$48,G73=账期!$A$50,G73=账期!$A$51,G73=账期!$A$52,G73=账期!$A$53,G73=账期!$A$54,G73=账期!$A$56,G73=账期!$A$57,G73=账期!$A$58,G73=账期!$A$59,G73=账期!$A$60,G73=账期!$A$61,G73=账期!$A$62,G73=账期!$A$63,G73=账期!$A$64,G73=账期!$A$66,G73=账期!$A$67,G73=账期!$A$68,G73=账期!$A$70,G73=账期!$A$71),30,IF(OR(G73=账期!$A$74,G73=账期!$A$77,G73=账期!$A$76,G73=账期!$A$79,G73=账期!$A$80,G73=账期!$A$81,G73=账期!$A$83,G73=账期!$A$85,G73=账期!$A$87,G73=账期!$A$89,G73=账期!$A$91),60,IF(OR(G73=账期!$A$93,G73=账期!$A$94,G73=账期!$A$95,G73=账期!$A$96,G73=账期!$A$98,G73=账期!$A$99,G73=账期!$A$101,G73=账期!$A$102),90,0)))</f>
        <v>60</v>
      </c>
      <c r="AF73" s="299"/>
      <c r="AG73" s="273" t="s">
        <v>38</v>
      </c>
      <c r="AH73" s="299" t="str">
        <f t="shared" si="12"/>
        <v>柯童柱</v>
      </c>
      <c r="AI73" s="300" t="s">
        <v>3009</v>
      </c>
    </row>
    <row r="74" spans="1:35" ht="18" customHeight="1" x14ac:dyDescent="0.25">
      <c r="A74" s="268" t="str">
        <f t="shared" si="13"/>
        <v/>
      </c>
      <c r="B74" s="269"/>
      <c r="C74" s="270"/>
      <c r="D74" s="271" t="s">
        <v>15</v>
      </c>
      <c r="E74" s="272" t="str">
        <f t="shared" si="7"/>
        <v>C</v>
      </c>
      <c r="F74" s="272" t="str">
        <f t="shared" si="8"/>
        <v>C</v>
      </c>
      <c r="G74" s="273" t="s">
        <v>364</v>
      </c>
      <c r="H74" s="274" t="s">
        <v>365</v>
      </c>
      <c r="I74" s="274"/>
      <c r="J74" s="274"/>
      <c r="K74" s="279"/>
      <c r="L74" s="280"/>
      <c r="M74" s="273"/>
      <c r="N74" s="273"/>
      <c r="O74" s="273"/>
      <c r="P74" s="279"/>
      <c r="Q74" s="285"/>
      <c r="R74" s="286"/>
      <c r="S74" s="287">
        <v>190055.12</v>
      </c>
      <c r="T74" s="288"/>
      <c r="U74" s="288">
        <f t="shared" si="9"/>
        <v>190055.12</v>
      </c>
      <c r="V74" s="451"/>
      <c r="W74" s="452"/>
      <c r="X74" s="279"/>
      <c r="Y74" s="293"/>
      <c r="Z74" s="294"/>
      <c r="AA74" s="295"/>
      <c r="AB74" s="296"/>
      <c r="AC74" s="297">
        <v>43040</v>
      </c>
      <c r="AD74" s="298">
        <f t="shared" si="10"/>
        <v>43099</v>
      </c>
      <c r="AE74" s="299">
        <f>IF(OR(G74=账期!$A$18,G74=账期!$A$20,G74=账期!$A$22,G74=账期!$A$24,G74=账期!$A$25,G74=账期!$A$27,G74=账期!$A$26,G74=账期!$A$28,G74=账期!$A$30,G74=账期!$A$32,G74=账期!$A$34,G74=账期!$A$35,G74=账期!$A$37,G74=账期!$A$39,G74=账期!$A$40,G74=账期!$A$41,G74=账期!$A$42,G74=账期!$A$43,G74=账期!$A$44,G74=账期!$A$45,G74=账期!$A$46,G74=账期!$A$48,G74=账期!$A$50,G74=账期!$A$51,G74=账期!$A$52,G74=账期!$A$53,G74=账期!$A$54,G74=账期!$A$56,G74=账期!$A$57,G74=账期!$A$58,G74=账期!$A$59,G74=账期!$A$60,G74=账期!$A$61,G74=账期!$A$62,G74=账期!$A$63,G74=账期!$A$64,G74=账期!$A$66,G74=账期!$A$67,G74=账期!$A$68,G74=账期!$A$70,G74=账期!$A$71),30,IF(OR(G74=账期!$A$74,G74=账期!$A$77,G74=账期!$A$76,G74=账期!$A$79,G74=账期!$A$80,G74=账期!$A$81,G74=账期!$A$83,G74=账期!$A$85,G74=账期!$A$87,G74=账期!$A$89,G74=账期!$A$91),60,IF(OR(G74=账期!$A$93,G74=账期!$A$94,G74=账期!$A$95,G74=账期!$A$96,G74=账期!$A$98,G74=账期!$A$99,G74=账期!$A$101,G74=账期!$A$102),90,0)))</f>
        <v>30</v>
      </c>
      <c r="AF74" s="299"/>
      <c r="AG74" s="273" t="s">
        <v>38</v>
      </c>
      <c r="AH74" s="299" t="str">
        <f t="shared" si="12"/>
        <v>柯童柱</v>
      </c>
      <c r="AI74" s="270"/>
    </row>
    <row r="75" spans="1:35" ht="18" customHeight="1" x14ac:dyDescent="0.25">
      <c r="A75" s="268" t="str">
        <f t="shared" si="13"/>
        <v/>
      </c>
      <c r="B75" s="269"/>
      <c r="C75" s="270"/>
      <c r="D75" s="271" t="s">
        <v>15</v>
      </c>
      <c r="E75" s="272" t="str">
        <f t="shared" si="7"/>
        <v>B</v>
      </c>
      <c r="F75" s="272" t="str">
        <f t="shared" si="8"/>
        <v>A</v>
      </c>
      <c r="G75" s="273" t="s">
        <v>138</v>
      </c>
      <c r="H75" s="274" t="s">
        <v>139</v>
      </c>
      <c r="I75" s="274"/>
      <c r="J75" s="274"/>
      <c r="K75" s="279"/>
      <c r="L75" s="280"/>
      <c r="M75" s="273"/>
      <c r="N75" s="273"/>
      <c r="O75" s="273"/>
      <c r="P75" s="279"/>
      <c r="Q75" s="285"/>
      <c r="R75" s="286"/>
      <c r="S75" s="287">
        <v>280057.64</v>
      </c>
      <c r="T75" s="288">
        <v>1203237.5</v>
      </c>
      <c r="U75" s="288">
        <f t="shared" si="9"/>
        <v>-923179.86</v>
      </c>
      <c r="V75" s="451"/>
      <c r="W75" s="452"/>
      <c r="X75" s="279"/>
      <c r="Y75" s="293"/>
      <c r="Z75" s="294"/>
      <c r="AA75" s="295"/>
      <c r="AB75" s="296"/>
      <c r="AC75" s="297">
        <v>43070</v>
      </c>
      <c r="AD75" s="298">
        <f t="shared" si="10"/>
        <v>43130</v>
      </c>
      <c r="AE75" s="299">
        <f>IF(OR(G75=账期!$A$18,G75=账期!$A$20,G75=账期!$A$22,G75=账期!$A$24,G75=账期!$A$25,G75=账期!$A$27,G75=账期!$A$26,G75=账期!$A$28,G75=账期!$A$30,G75=账期!$A$32,G75=账期!$A$34,G75=账期!$A$35,G75=账期!$A$37,G75=账期!$A$39,G75=账期!$A$40,G75=账期!$A$41,G75=账期!$A$42,G75=账期!$A$43,G75=账期!$A$44,G75=账期!$A$45,G75=账期!$A$46,G75=账期!$A$48,G75=账期!$A$50,G75=账期!$A$51,G75=账期!$A$52,G75=账期!$A$53,G75=账期!$A$54,G75=账期!$A$56,G75=账期!$A$57,G75=账期!$A$58,G75=账期!$A$59,G75=账期!$A$60,G75=账期!$A$61,G75=账期!$A$62,G75=账期!$A$63,G75=账期!$A$64,G75=账期!$A$66,G75=账期!$A$67,G75=账期!$A$68,G75=账期!$A$70,G75=账期!$A$71),30,IF(OR(G75=账期!$A$74,G75=账期!$A$77,G75=账期!$A$76,G75=账期!$A$79,G75=账期!$A$80,G75=账期!$A$81,G75=账期!$A$83,G75=账期!$A$85,G75=账期!$A$87,G75=账期!$A$89,G75=账期!$A$91),60,IF(OR(G75=账期!$A$93,G75=账期!$A$94,G75=账期!$A$95,G75=账期!$A$96,G75=账期!$A$98,G75=账期!$A$99,G75=账期!$A$101,G75=账期!$A$102),90,0)))</f>
        <v>30</v>
      </c>
      <c r="AF75" s="299"/>
      <c r="AG75" s="273" t="s">
        <v>38</v>
      </c>
      <c r="AH75" s="299" t="str">
        <f t="shared" si="12"/>
        <v>柯童柱</v>
      </c>
      <c r="AI75" s="270"/>
    </row>
    <row r="76" spans="1:35" ht="18" customHeight="1" x14ac:dyDescent="0.25">
      <c r="A76" s="268" t="str">
        <f t="shared" si="13"/>
        <v/>
      </c>
      <c r="B76" s="269"/>
      <c r="C76" s="270"/>
      <c r="D76" s="271" t="s">
        <v>15</v>
      </c>
      <c r="E76" s="272" t="str">
        <f t="shared" si="7"/>
        <v>C</v>
      </c>
      <c r="F76" s="272" t="str">
        <f t="shared" si="8"/>
        <v>A</v>
      </c>
      <c r="G76" s="273" t="s">
        <v>136</v>
      </c>
      <c r="H76" s="274" t="s">
        <v>137</v>
      </c>
      <c r="I76" s="274"/>
      <c r="J76" s="274"/>
      <c r="K76" s="279"/>
      <c r="L76" s="280"/>
      <c r="M76" s="273"/>
      <c r="N76" s="273"/>
      <c r="O76" s="273"/>
      <c r="P76" s="279"/>
      <c r="Q76" s="285"/>
      <c r="R76" s="286"/>
      <c r="S76" s="287">
        <v>-666.09</v>
      </c>
      <c r="T76" s="288"/>
      <c r="U76" s="288">
        <f t="shared" si="9"/>
        <v>-666.09</v>
      </c>
      <c r="V76" s="451"/>
      <c r="W76" s="452"/>
      <c r="X76" s="279"/>
      <c r="Y76" s="293"/>
      <c r="Z76" s="294"/>
      <c r="AA76" s="295"/>
      <c r="AB76" s="296"/>
      <c r="AC76" s="297">
        <v>43040</v>
      </c>
      <c r="AD76" s="298">
        <f t="shared" si="10"/>
        <v>43040</v>
      </c>
      <c r="AE76" s="299">
        <f>IF(OR(G76=账期!$A$18,G76=账期!$A$20,G76=账期!$A$22,G76=账期!$A$24,G76=账期!$A$25,G76=账期!$A$27,G76=账期!$A$26,G76=账期!$A$28,G76=账期!$A$30,G76=账期!$A$32,G76=账期!$A$34,G76=账期!$A$35,G76=账期!$A$37,G76=账期!$A$39,G76=账期!$A$40,G76=账期!$A$41,G76=账期!$A$42,G76=账期!$A$43,G76=账期!$A$44,G76=账期!$A$45,G76=账期!$A$46,G76=账期!$A$48,G76=账期!$A$50,G76=账期!$A$51,G76=账期!$A$52,G76=账期!$A$53,G76=账期!$A$54,G76=账期!$A$56,G76=账期!$A$57,G76=账期!$A$58,G76=账期!$A$59,G76=账期!$A$60,G76=账期!$A$61,G76=账期!$A$62,G76=账期!$A$63,G76=账期!$A$64,G76=账期!$A$66,G76=账期!$A$67,G76=账期!$A$68,G76=账期!$A$70,G76=账期!$A$71),30,IF(OR(G76=账期!$A$74,G76=账期!$A$77,G76=账期!$A$76,G76=账期!$A$79,G76=账期!$A$80,G76=账期!$A$81,G76=账期!$A$83,G76=账期!$A$85,G76=账期!$A$87,G76=账期!$A$89,G76=账期!$A$91),60,IF(OR(G76=账期!$A$93,G76=账期!$A$94,G76=账期!$A$95,G76=账期!$A$96,G76=账期!$A$98,G76=账期!$A$99,G76=账期!$A$101,G76=账期!$A$102),90,0)))</f>
        <v>0</v>
      </c>
      <c r="AF76" s="299"/>
      <c r="AG76" s="273" t="s">
        <v>38</v>
      </c>
      <c r="AH76" s="299" t="str">
        <f t="shared" si="12"/>
        <v>柯童柱</v>
      </c>
      <c r="AI76" s="270"/>
    </row>
    <row r="77" spans="1:35" ht="18" customHeight="1" x14ac:dyDescent="0.25">
      <c r="A77" s="268" t="str">
        <f t="shared" si="13"/>
        <v/>
      </c>
      <c r="B77" s="269"/>
      <c r="C77" s="270"/>
      <c r="D77" s="271" t="s">
        <v>15</v>
      </c>
      <c r="E77" s="272" t="str">
        <f t="shared" si="7"/>
        <v>C</v>
      </c>
      <c r="F77" s="272" t="str">
        <f t="shared" si="8"/>
        <v>C</v>
      </c>
      <c r="G77" s="273" t="s">
        <v>360</v>
      </c>
      <c r="H77" s="274" t="s">
        <v>361</v>
      </c>
      <c r="I77" s="274"/>
      <c r="J77" s="274"/>
      <c r="K77" s="279"/>
      <c r="L77" s="280"/>
      <c r="M77" s="273"/>
      <c r="N77" s="273"/>
      <c r="O77" s="273"/>
      <c r="P77" s="279"/>
      <c r="Q77" s="285"/>
      <c r="R77" s="286"/>
      <c r="S77" s="287">
        <v>48300</v>
      </c>
      <c r="T77" s="288">
        <v>48300</v>
      </c>
      <c r="U77" s="288">
        <f t="shared" si="9"/>
        <v>0</v>
      </c>
      <c r="V77" s="451"/>
      <c r="W77" s="452"/>
      <c r="X77" s="279"/>
      <c r="Y77" s="293"/>
      <c r="Z77" s="294"/>
      <c r="AA77" s="295"/>
      <c r="AB77" s="296"/>
      <c r="AC77" s="297">
        <v>43070</v>
      </c>
      <c r="AD77" s="298">
        <f t="shared" si="10"/>
        <v>43130</v>
      </c>
      <c r="AE77" s="299">
        <f>IF(OR(G77=账期!$A$18,G77=账期!$A$20,G77=账期!$A$22,G77=账期!$A$24,G77=账期!$A$25,G77=账期!$A$27,G77=账期!$A$26,G77=账期!$A$28,G77=账期!$A$30,G77=账期!$A$32,G77=账期!$A$34,G77=账期!$A$35,G77=账期!$A$37,G77=账期!$A$39,G77=账期!$A$40,G77=账期!$A$41,G77=账期!$A$42,G77=账期!$A$43,G77=账期!$A$44,G77=账期!$A$45,G77=账期!$A$46,G77=账期!$A$48,G77=账期!$A$50,G77=账期!$A$51,G77=账期!$A$52,G77=账期!$A$53,G77=账期!$A$54,G77=账期!$A$56,G77=账期!$A$57,G77=账期!$A$58,G77=账期!$A$59,G77=账期!$A$60,G77=账期!$A$61,G77=账期!$A$62,G77=账期!$A$63,G77=账期!$A$64,G77=账期!$A$66,G77=账期!$A$67,G77=账期!$A$68,G77=账期!$A$70,G77=账期!$A$71),30,IF(OR(G77=账期!$A$74,G77=账期!$A$77,G77=账期!$A$76,G77=账期!$A$79,G77=账期!$A$80,G77=账期!$A$81,G77=账期!$A$83,G77=账期!$A$85,G77=账期!$A$87,G77=账期!$A$89,G77=账期!$A$91),60,IF(OR(G77=账期!$A$93,G77=账期!$A$94,G77=账期!$A$95,G77=账期!$A$96,G77=账期!$A$98,G77=账期!$A$99,G77=账期!$A$101,G77=账期!$A$102),90,0)))</f>
        <v>30</v>
      </c>
      <c r="AF77" s="299"/>
      <c r="AG77" s="273" t="s">
        <v>50</v>
      </c>
      <c r="AH77" s="299" t="str">
        <f t="shared" si="12"/>
        <v>徐绪盛</v>
      </c>
      <c r="AI77" s="270" t="s">
        <v>3134</v>
      </c>
    </row>
    <row r="78" spans="1:35" ht="18" customHeight="1" x14ac:dyDescent="0.25">
      <c r="A78" s="268" t="str">
        <f t="shared" si="13"/>
        <v/>
      </c>
      <c r="B78" s="269"/>
      <c r="C78" s="270"/>
      <c r="D78" s="271" t="s">
        <v>15</v>
      </c>
      <c r="E78" s="272" t="str">
        <f t="shared" si="7"/>
        <v>C</v>
      </c>
      <c r="F78" s="272" t="str">
        <f t="shared" si="8"/>
        <v>C</v>
      </c>
      <c r="G78" s="273" t="s">
        <v>81</v>
      </c>
      <c r="H78" s="274" t="s">
        <v>82</v>
      </c>
      <c r="I78" s="274"/>
      <c r="J78" s="274"/>
      <c r="K78" s="279"/>
      <c r="L78" s="280"/>
      <c r="M78" s="273"/>
      <c r="N78" s="273"/>
      <c r="O78" s="273"/>
      <c r="P78" s="279"/>
      <c r="Q78" s="285"/>
      <c r="R78" s="286"/>
      <c r="S78" s="287">
        <v>511237</v>
      </c>
      <c r="T78" s="288">
        <v>300000</v>
      </c>
      <c r="U78" s="288">
        <f t="shared" si="9"/>
        <v>211237</v>
      </c>
      <c r="V78" s="451"/>
      <c r="W78" s="452"/>
      <c r="X78" s="279"/>
      <c r="Y78" s="293"/>
      <c r="Z78" s="294"/>
      <c r="AA78" s="295"/>
      <c r="AB78" s="296"/>
      <c r="AC78" s="297">
        <v>43040</v>
      </c>
      <c r="AD78" s="298">
        <f t="shared" si="10"/>
        <v>43040</v>
      </c>
      <c r="AE78" s="299">
        <f>IF(OR(G78=账期!$A$18,G78=账期!$A$20,G78=账期!$A$22,G78=账期!$A$24,G78=账期!$A$25,G78=账期!$A$27,G78=账期!$A$26,G78=账期!$A$28,G78=账期!$A$30,G78=账期!$A$32,G78=账期!$A$34,G78=账期!$A$35,G78=账期!$A$37,G78=账期!$A$39,G78=账期!$A$40,G78=账期!$A$41,G78=账期!$A$42,G78=账期!$A$43,G78=账期!$A$44,G78=账期!$A$45,G78=账期!$A$46,G78=账期!$A$48,G78=账期!$A$50,G78=账期!$A$51,G78=账期!$A$52,G78=账期!$A$53,G78=账期!$A$54,G78=账期!$A$56,G78=账期!$A$57,G78=账期!$A$58,G78=账期!$A$59,G78=账期!$A$60,G78=账期!$A$61,G78=账期!$A$62,G78=账期!$A$63,G78=账期!$A$64,G78=账期!$A$66,G78=账期!$A$67,G78=账期!$A$68,G78=账期!$A$70,G78=账期!$A$71),30,IF(OR(G78=账期!$A$74,G78=账期!$A$77,G78=账期!$A$76,G78=账期!$A$79,G78=账期!$A$80,G78=账期!$A$81,G78=账期!$A$83,G78=账期!$A$85,G78=账期!$A$87,G78=账期!$A$89,G78=账期!$A$91),60,IF(OR(G78=账期!$A$93,G78=账期!$A$94,G78=账期!$A$95,G78=账期!$A$96,G78=账期!$A$98,G78=账期!$A$99,G78=账期!$A$101,G78=账期!$A$102),90,0)))</f>
        <v>0</v>
      </c>
      <c r="AF78" s="299"/>
      <c r="AG78" s="273" t="s">
        <v>70</v>
      </c>
      <c r="AH78" s="299" t="str">
        <f t="shared" si="12"/>
        <v>张军</v>
      </c>
      <c r="AI78" s="270" t="s">
        <v>639</v>
      </c>
    </row>
    <row r="79" spans="1:35" ht="15.75" customHeight="1" x14ac:dyDescent="0.25">
      <c r="A79" s="268" t="str">
        <f t="shared" si="13"/>
        <v/>
      </c>
      <c r="B79" s="269"/>
      <c r="C79" s="270"/>
      <c r="D79" s="271" t="s">
        <v>15</v>
      </c>
      <c r="E79" s="272" t="str">
        <f t="shared" si="7"/>
        <v>A</v>
      </c>
      <c r="F79" s="272" t="str">
        <f t="shared" si="8"/>
        <v>C</v>
      </c>
      <c r="G79" s="273" t="s">
        <v>172</v>
      </c>
      <c r="H79" s="274" t="s">
        <v>173</v>
      </c>
      <c r="I79" s="274"/>
      <c r="J79" s="274"/>
      <c r="K79" s="279"/>
      <c r="L79" s="280"/>
      <c r="M79" s="273"/>
      <c r="N79" s="273"/>
      <c r="O79" s="273"/>
      <c r="P79" s="279"/>
      <c r="Q79" s="285"/>
      <c r="R79" s="286"/>
      <c r="S79" s="287">
        <v>861271.5</v>
      </c>
      <c r="T79" s="288">
        <v>1283335.71</v>
      </c>
      <c r="U79" s="288">
        <f t="shared" si="9"/>
        <v>-422064.20999999996</v>
      </c>
      <c r="V79" s="451"/>
      <c r="W79" s="452"/>
      <c r="X79" s="279"/>
      <c r="Y79" s="293"/>
      <c r="Z79" s="294"/>
      <c r="AA79" s="295"/>
      <c r="AB79" s="296"/>
      <c r="AC79" s="297">
        <v>43101</v>
      </c>
      <c r="AD79" s="298">
        <f t="shared" si="10"/>
        <v>43161</v>
      </c>
      <c r="AE79" s="299">
        <f>IF(OR(G79=账期!$A$18,G79=账期!$A$20,G79=账期!$A$22,G79=账期!$A$24,G79=账期!$A$25,G79=账期!$A$27,G79=账期!$A$26,G79=账期!$A$28,G79=账期!$A$30,G79=账期!$A$32,G79=账期!$A$34,G79=账期!$A$35,G79=账期!$A$37,G79=账期!$A$39,G79=账期!$A$40,G79=账期!$A$41,G79=账期!$A$42,G79=账期!$A$43,G79=账期!$A$44,G79=账期!$A$45,G79=账期!$A$46,G79=账期!$A$48,G79=账期!$A$50,G79=账期!$A$51,G79=账期!$A$52,G79=账期!$A$53,G79=账期!$A$54,G79=账期!$A$56,G79=账期!$A$57,G79=账期!$A$58,G79=账期!$A$59,G79=账期!$A$60,G79=账期!$A$61,G79=账期!$A$62,G79=账期!$A$63,G79=账期!$A$64,G79=账期!$A$66,G79=账期!$A$67,G79=账期!$A$68,G79=账期!$A$70,G79=账期!$A$71),30,IF(OR(G79=账期!$A$74,G79=账期!$A$77,G79=账期!$A$76,G79=账期!$A$79,G79=账期!$A$80,G79=账期!$A$81,G79=账期!$A$83,G79=账期!$A$85,G79=账期!$A$87,G79=账期!$A$89,G79=账期!$A$91),60,IF(OR(G79=账期!$A$93,G79=账期!$A$94,G79=账期!$A$95,G79=账期!$A$96,G79=账期!$A$98,G79=账期!$A$99,G79=账期!$A$101,G79=账期!$A$102),90,0)))</f>
        <v>30</v>
      </c>
      <c r="AF79" s="299"/>
      <c r="AG79" s="273" t="s">
        <v>106</v>
      </c>
      <c r="AH79" s="299" t="str">
        <f t="shared" si="12"/>
        <v>石浩宇</v>
      </c>
      <c r="AI79" s="270" t="s">
        <v>3435</v>
      </c>
    </row>
    <row r="80" spans="1:35" ht="22.5" customHeight="1" x14ac:dyDescent="0.25">
      <c r="A80" s="268" t="str">
        <f t="shared" si="13"/>
        <v/>
      </c>
      <c r="B80" s="269"/>
      <c r="C80" s="270"/>
      <c r="D80" s="271" t="s">
        <v>15</v>
      </c>
      <c r="E80" s="272" t="str">
        <f t="shared" si="7"/>
        <v>A</v>
      </c>
      <c r="F80" s="272" t="str">
        <f t="shared" si="8"/>
        <v>C</v>
      </c>
      <c r="G80" s="273" t="s">
        <v>172</v>
      </c>
      <c r="H80" s="274" t="s">
        <v>173</v>
      </c>
      <c r="I80" s="274"/>
      <c r="J80" s="274"/>
      <c r="K80" s="279"/>
      <c r="L80" s="280"/>
      <c r="M80" s="273"/>
      <c r="N80" s="273"/>
      <c r="O80" s="273"/>
      <c r="P80" s="279"/>
      <c r="Q80" s="285"/>
      <c r="R80" s="286"/>
      <c r="S80" s="287">
        <f>4641016.16+100000</f>
        <v>4741016.16</v>
      </c>
      <c r="T80" s="288">
        <f>2700000+415440.66+673350.5+952225</f>
        <v>4741016.16</v>
      </c>
      <c r="U80" s="288">
        <f t="shared" si="9"/>
        <v>0</v>
      </c>
      <c r="V80" s="451"/>
      <c r="W80" s="452"/>
      <c r="X80" s="279"/>
      <c r="Y80" s="293"/>
      <c r="Z80" s="294"/>
      <c r="AA80" s="295"/>
      <c r="AB80" s="296"/>
      <c r="AC80" s="297">
        <v>43070</v>
      </c>
      <c r="AD80" s="298">
        <f t="shared" si="10"/>
        <v>43130</v>
      </c>
      <c r="AE80" s="299">
        <f>IF(OR(G80=账期!$A$18,G80=账期!$A$20,G80=账期!$A$22,G80=账期!$A$24,G80=账期!$A$25,G80=账期!$A$27,G80=账期!$A$26,G80=账期!$A$28,G80=账期!$A$30,G80=账期!$A$32,G80=账期!$A$34,G80=账期!$A$35,G80=账期!$A$37,G80=账期!$A$39,G80=账期!$A$40,G80=账期!$A$41,G80=账期!$A$42,G80=账期!$A$43,G80=账期!$A$44,G80=账期!$A$45,G80=账期!$A$46,G80=账期!$A$48,G80=账期!$A$50,G80=账期!$A$51,G80=账期!$A$52,G80=账期!$A$53,G80=账期!$A$54,G80=账期!$A$56,G80=账期!$A$57,G80=账期!$A$58,G80=账期!$A$59,G80=账期!$A$60,G80=账期!$A$61,G80=账期!$A$62,G80=账期!$A$63,G80=账期!$A$64,G80=账期!$A$66,G80=账期!$A$67,G80=账期!$A$68,G80=账期!$A$70,G80=账期!$A$71),30,IF(OR(G80=账期!$A$74,G80=账期!$A$77,G80=账期!$A$76,G80=账期!$A$79,G80=账期!$A$80,G80=账期!$A$81,G80=账期!$A$83,G80=账期!$A$85,G80=账期!$A$87,G80=账期!$A$89,G80=账期!$A$91),60,IF(OR(G80=账期!$A$93,G80=账期!$A$94,G80=账期!$A$95,G80=账期!$A$96,G80=账期!$A$98,G80=账期!$A$99,G80=账期!$A$101,G80=账期!$A$102),90,0)))</f>
        <v>30</v>
      </c>
      <c r="AF80" s="299"/>
      <c r="AG80" s="273" t="s">
        <v>106</v>
      </c>
      <c r="AH80" s="299" t="str">
        <f t="shared" si="12"/>
        <v>石浩宇</v>
      </c>
      <c r="AI80" s="300" t="s">
        <v>3434</v>
      </c>
    </row>
    <row r="81" spans="1:35" ht="18" customHeight="1" x14ac:dyDescent="0.25">
      <c r="A81" s="268" t="str">
        <f t="shared" si="13"/>
        <v/>
      </c>
      <c r="B81" s="269"/>
      <c r="C81" s="270"/>
      <c r="D81" s="271" t="s">
        <v>15</v>
      </c>
      <c r="E81" s="272" t="str">
        <f t="shared" si="7"/>
        <v>A</v>
      </c>
      <c r="F81" s="272" t="str">
        <f t="shared" si="8"/>
        <v>B</v>
      </c>
      <c r="G81" s="273" t="s">
        <v>42</v>
      </c>
      <c r="H81" s="274" t="s">
        <v>113</v>
      </c>
      <c r="I81" s="274"/>
      <c r="J81" s="274"/>
      <c r="K81" s="279"/>
      <c r="L81" s="280"/>
      <c r="M81" s="273"/>
      <c r="N81" s="273"/>
      <c r="O81" s="273"/>
      <c r="P81" s="279"/>
      <c r="Q81" s="285"/>
      <c r="R81" s="286"/>
      <c r="S81" s="287">
        <v>2143420</v>
      </c>
      <c r="T81" s="288">
        <f>2000000+143420</f>
        <v>2143420</v>
      </c>
      <c r="U81" s="288">
        <f t="shared" si="9"/>
        <v>0</v>
      </c>
      <c r="V81" s="451"/>
      <c r="W81" s="452"/>
      <c r="X81" s="279"/>
      <c r="Y81" s="293"/>
      <c r="Z81" s="294"/>
      <c r="AA81" s="295"/>
      <c r="AB81" s="296"/>
      <c r="AC81" s="297">
        <v>43070</v>
      </c>
      <c r="AD81" s="298">
        <f t="shared" si="10"/>
        <v>43130</v>
      </c>
      <c r="AE81" s="299">
        <f>IF(OR(G81=账期!$A$18,G81=账期!$A$20,G81=账期!$A$22,G81=账期!$A$24,G81=账期!$A$25,G81=账期!$A$27,G81=账期!$A$26,G81=账期!$A$28,G81=账期!$A$30,G81=账期!$A$32,G81=账期!$A$34,G81=账期!$A$35,G81=账期!$A$37,G81=账期!$A$39,G81=账期!$A$40,G81=账期!$A$41,G81=账期!$A$42,G81=账期!$A$43,G81=账期!$A$44,G81=账期!$A$45,G81=账期!$A$46,G81=账期!$A$48,G81=账期!$A$50,G81=账期!$A$51,G81=账期!$A$52,G81=账期!$A$53,G81=账期!$A$54,G81=账期!$A$56,G81=账期!$A$57,G81=账期!$A$58,G81=账期!$A$59,G81=账期!$A$60,G81=账期!$A$61,G81=账期!$A$62,G81=账期!$A$63,G81=账期!$A$64,G81=账期!$A$66,G81=账期!$A$67,G81=账期!$A$68,G81=账期!$A$70,G81=账期!$A$71),30,IF(OR(G81=账期!$A$74,G81=账期!$A$77,G81=账期!$A$76,G81=账期!$A$79,G81=账期!$A$80,G81=账期!$A$81,G81=账期!$A$83,G81=账期!$A$85,G81=账期!$A$87,G81=账期!$A$89,G81=账期!$A$91),60,IF(OR(G81=账期!$A$93,G81=账期!$A$94,G81=账期!$A$95,G81=账期!$A$96,G81=账期!$A$98,G81=账期!$A$99,G81=账期!$A$101,G81=账期!$A$102),90,0)))</f>
        <v>30</v>
      </c>
      <c r="AF81" s="299"/>
      <c r="AG81" s="273" t="s">
        <v>38</v>
      </c>
      <c r="AH81" s="299" t="str">
        <f t="shared" si="12"/>
        <v>柯童柱</v>
      </c>
      <c r="AI81" s="300" t="s">
        <v>3309</v>
      </c>
    </row>
    <row r="82" spans="1:35" ht="18" customHeight="1" x14ac:dyDescent="0.25">
      <c r="A82" s="268" t="str">
        <f t="shared" si="13"/>
        <v/>
      </c>
      <c r="B82" s="269"/>
      <c r="C82" s="270"/>
      <c r="D82" s="271" t="s">
        <v>15</v>
      </c>
      <c r="E82" s="272" t="str">
        <f t="shared" si="7"/>
        <v>C</v>
      </c>
      <c r="F82" s="272" t="str">
        <f t="shared" si="8"/>
        <v>C</v>
      </c>
      <c r="G82" s="273" t="s">
        <v>304</v>
      </c>
      <c r="H82" s="274" t="s">
        <v>305</v>
      </c>
      <c r="I82" s="274"/>
      <c r="J82" s="274"/>
      <c r="K82" s="279"/>
      <c r="L82" s="280"/>
      <c r="M82" s="273"/>
      <c r="N82" s="273"/>
      <c r="O82" s="273"/>
      <c r="P82" s="279"/>
      <c r="Q82" s="285"/>
      <c r="R82" s="286"/>
      <c r="S82" s="287">
        <v>15450</v>
      </c>
      <c r="T82" s="288"/>
      <c r="U82" s="288">
        <f t="shared" si="9"/>
        <v>15450</v>
      </c>
      <c r="V82" s="451"/>
      <c r="W82" s="452"/>
      <c r="X82" s="279"/>
      <c r="Y82" s="293"/>
      <c r="Z82" s="294"/>
      <c r="AA82" s="295"/>
      <c r="AB82" s="296"/>
      <c r="AC82" s="297">
        <v>43070</v>
      </c>
      <c r="AD82" s="298">
        <f t="shared" si="10"/>
        <v>43130</v>
      </c>
      <c r="AE82" s="299">
        <f>IF(OR(G82=账期!$A$18,G82=账期!$A$20,G82=账期!$A$22,G82=账期!$A$24,G82=账期!$A$25,G82=账期!$A$27,G82=账期!$A$26,G82=账期!$A$28,G82=账期!$A$30,G82=账期!$A$32,G82=账期!$A$34,G82=账期!$A$35,G82=账期!$A$37,G82=账期!$A$39,G82=账期!$A$40,G82=账期!$A$41,G82=账期!$A$42,G82=账期!$A$43,G82=账期!$A$44,G82=账期!$A$45,G82=账期!$A$46,G82=账期!$A$48,G82=账期!$A$50,G82=账期!$A$51,G82=账期!$A$52,G82=账期!$A$53,G82=账期!$A$54,G82=账期!$A$56,G82=账期!$A$57,G82=账期!$A$58,G82=账期!$A$59,G82=账期!$A$60,G82=账期!$A$61,G82=账期!$A$62,G82=账期!$A$63,G82=账期!$A$64,G82=账期!$A$66,G82=账期!$A$67,G82=账期!$A$68,G82=账期!$A$70,G82=账期!$A$71),30,IF(OR(G82=账期!$A$74,G82=账期!$A$77,G82=账期!$A$76,G82=账期!$A$79,G82=账期!$A$80,G82=账期!$A$81,G82=账期!$A$83,G82=账期!$A$85,G82=账期!$A$87,G82=账期!$A$89,G82=账期!$A$91),60,IF(OR(G82=账期!$A$93,G82=账期!$A$94,G82=账期!$A$95,G82=账期!$A$96,G82=账期!$A$98,G82=账期!$A$99,G82=账期!$A$101,G82=账期!$A$102),90,0)))</f>
        <v>30</v>
      </c>
      <c r="AF82" s="299"/>
      <c r="AG82" s="273" t="s">
        <v>38</v>
      </c>
      <c r="AH82" s="299" t="str">
        <f t="shared" si="12"/>
        <v>柯童柱</v>
      </c>
      <c r="AI82" s="270"/>
    </row>
    <row r="83" spans="1:35" ht="24" x14ac:dyDescent="0.25">
      <c r="A83" s="268" t="str">
        <f t="shared" si="13"/>
        <v/>
      </c>
      <c r="B83" s="269"/>
      <c r="C83" s="270"/>
      <c r="D83" s="271" t="s">
        <v>15</v>
      </c>
      <c r="E83" s="272" t="str">
        <f t="shared" si="7"/>
        <v>C</v>
      </c>
      <c r="F83" s="272" t="str">
        <f t="shared" si="8"/>
        <v>C</v>
      </c>
      <c r="G83" s="273" t="s">
        <v>304</v>
      </c>
      <c r="H83" s="274" t="s">
        <v>305</v>
      </c>
      <c r="I83" s="274"/>
      <c r="J83" s="274"/>
      <c r="K83" s="279"/>
      <c r="L83" s="280"/>
      <c r="M83" s="273"/>
      <c r="N83" s="273"/>
      <c r="O83" s="273"/>
      <c r="P83" s="279"/>
      <c r="Q83" s="285"/>
      <c r="R83" s="286"/>
      <c r="S83" s="287">
        <v>993727.5</v>
      </c>
      <c r="T83" s="288">
        <f>148090+460000</f>
        <v>608090</v>
      </c>
      <c r="U83" s="288">
        <f t="shared" si="9"/>
        <v>385637.5</v>
      </c>
      <c r="V83" s="451"/>
      <c r="W83" s="452"/>
      <c r="X83" s="279"/>
      <c r="Y83" s="293"/>
      <c r="Z83" s="294"/>
      <c r="AA83" s="295"/>
      <c r="AB83" s="296"/>
      <c r="AC83" s="297">
        <v>43040</v>
      </c>
      <c r="AD83" s="298">
        <f t="shared" si="10"/>
        <v>43099</v>
      </c>
      <c r="AE83" s="299">
        <f>IF(OR(G83=账期!$A$18,G83=账期!$A$20,G83=账期!$A$22,G83=账期!$A$24,G83=账期!$A$25,G83=账期!$A$27,G83=账期!$A$26,G83=账期!$A$28,G83=账期!$A$30,G83=账期!$A$32,G83=账期!$A$34,G83=账期!$A$35,G83=账期!$A$37,G83=账期!$A$39,G83=账期!$A$40,G83=账期!$A$41,G83=账期!$A$42,G83=账期!$A$43,G83=账期!$A$44,G83=账期!$A$45,G83=账期!$A$46,G83=账期!$A$48,G83=账期!$A$50,G83=账期!$A$51,G83=账期!$A$52,G83=账期!$A$53,G83=账期!$A$54,G83=账期!$A$56,G83=账期!$A$57,G83=账期!$A$58,G83=账期!$A$59,G83=账期!$A$60,G83=账期!$A$61,G83=账期!$A$62,G83=账期!$A$63,G83=账期!$A$64,G83=账期!$A$66,G83=账期!$A$67,G83=账期!$A$68,G83=账期!$A$70,G83=账期!$A$71),30,IF(OR(G83=账期!$A$74,G83=账期!$A$77,G83=账期!$A$76,G83=账期!$A$79,G83=账期!$A$80,G83=账期!$A$81,G83=账期!$A$83,G83=账期!$A$85,G83=账期!$A$87,G83=账期!$A$89,G83=账期!$A$91),60,IF(OR(G83=账期!$A$93,G83=账期!$A$94,G83=账期!$A$95,G83=账期!$A$96,G83=账期!$A$98,G83=账期!$A$99,G83=账期!$A$101,G83=账期!$A$102),90,0)))</f>
        <v>30</v>
      </c>
      <c r="AF83" s="299"/>
      <c r="AG83" s="273" t="s">
        <v>38</v>
      </c>
      <c r="AH83" s="299" t="str">
        <f t="shared" si="12"/>
        <v>柯童柱</v>
      </c>
      <c r="AI83" s="300" t="s">
        <v>640</v>
      </c>
    </row>
    <row r="84" spans="1:35" ht="18" customHeight="1" x14ac:dyDescent="0.25">
      <c r="A84" s="268" t="str">
        <f t="shared" si="13"/>
        <v/>
      </c>
      <c r="B84" s="269"/>
      <c r="C84" s="270"/>
      <c r="D84" s="271" t="s">
        <v>15</v>
      </c>
      <c r="E84" s="272" t="str">
        <f t="shared" si="7"/>
        <v>C</v>
      </c>
      <c r="F84" s="272" t="str">
        <f t="shared" si="8"/>
        <v>C</v>
      </c>
      <c r="G84" s="273" t="s">
        <v>559</v>
      </c>
      <c r="H84" s="274" t="s">
        <v>560</v>
      </c>
      <c r="I84" s="274"/>
      <c r="J84" s="274"/>
      <c r="K84" s="279"/>
      <c r="L84" s="280"/>
      <c r="M84" s="273"/>
      <c r="N84" s="273"/>
      <c r="O84" s="273"/>
      <c r="P84" s="279"/>
      <c r="Q84" s="285"/>
      <c r="R84" s="286"/>
      <c r="S84" s="287">
        <v>1701333.9</v>
      </c>
      <c r="T84" s="288">
        <v>34721.1</v>
      </c>
      <c r="U84" s="288">
        <f t="shared" si="9"/>
        <v>1666612.7999999998</v>
      </c>
      <c r="V84" s="451"/>
      <c r="W84" s="452"/>
      <c r="X84" s="279"/>
      <c r="Y84" s="293"/>
      <c r="Z84" s="294"/>
      <c r="AA84" s="295"/>
      <c r="AB84" s="296"/>
      <c r="AC84" s="297">
        <v>43040</v>
      </c>
      <c r="AD84" s="298">
        <f t="shared" si="10"/>
        <v>43040</v>
      </c>
      <c r="AE84" s="299">
        <f>IF(OR(G84=账期!$A$18,G84=账期!$A$20,G84=账期!$A$22,G84=账期!$A$24,G84=账期!$A$25,G84=账期!$A$27,G84=账期!$A$26,G84=账期!$A$28,G84=账期!$A$30,G84=账期!$A$32,G84=账期!$A$34,G84=账期!$A$35,G84=账期!$A$37,G84=账期!$A$39,G84=账期!$A$40,G84=账期!$A$41,G84=账期!$A$42,G84=账期!$A$43,G84=账期!$A$44,G84=账期!$A$45,G84=账期!$A$46,G84=账期!$A$48,G84=账期!$A$50,G84=账期!$A$51,G84=账期!$A$52,G84=账期!$A$53,G84=账期!$A$54,G84=账期!$A$56,G84=账期!$A$57,G84=账期!$A$58,G84=账期!$A$59,G84=账期!$A$60,G84=账期!$A$61,G84=账期!$A$62,G84=账期!$A$63,G84=账期!$A$64,G84=账期!$A$66,G84=账期!$A$67,G84=账期!$A$68,G84=账期!$A$70,G84=账期!$A$71),30,IF(OR(G84=账期!$A$74,G84=账期!$A$77,G84=账期!$A$76,G84=账期!$A$79,G84=账期!$A$80,G84=账期!$A$81,G84=账期!$A$83,G84=账期!$A$85,G84=账期!$A$87,G84=账期!$A$89,G84=账期!$A$91),60,IF(OR(G84=账期!$A$93,G84=账期!$A$94,G84=账期!$A$95,G84=账期!$A$96,G84=账期!$A$98,G84=账期!$A$99,G84=账期!$A$101,G84=账期!$A$102),90,0)))</f>
        <v>0</v>
      </c>
      <c r="AF84" s="299"/>
      <c r="AG84" s="273" t="s">
        <v>50</v>
      </c>
      <c r="AH84" s="299" t="str">
        <f t="shared" si="12"/>
        <v>徐绪盛</v>
      </c>
      <c r="AI84" s="270" t="s">
        <v>3272</v>
      </c>
    </row>
    <row r="85" spans="1:35" ht="18" customHeight="1" x14ac:dyDescent="0.25">
      <c r="A85" s="268" t="str">
        <f t="shared" si="13"/>
        <v/>
      </c>
      <c r="B85" s="269"/>
      <c r="C85" s="270"/>
      <c r="D85" s="271" t="s">
        <v>15</v>
      </c>
      <c r="E85" s="272" t="str">
        <f t="shared" si="7"/>
        <v>C</v>
      </c>
      <c r="F85" s="272" t="str">
        <f t="shared" si="8"/>
        <v>A</v>
      </c>
      <c r="G85" s="273" t="s">
        <v>74</v>
      </c>
      <c r="H85" s="274" t="s">
        <v>75</v>
      </c>
      <c r="I85" s="274"/>
      <c r="J85" s="274"/>
      <c r="K85" s="279"/>
      <c r="L85" s="280"/>
      <c r="M85" s="273"/>
      <c r="N85" s="273"/>
      <c r="O85" s="273"/>
      <c r="P85" s="279"/>
      <c r="Q85" s="285"/>
      <c r="R85" s="286"/>
      <c r="S85" s="287">
        <v>5360</v>
      </c>
      <c r="T85" s="288">
        <v>3500</v>
      </c>
      <c r="U85" s="288">
        <f t="shared" si="9"/>
        <v>1860</v>
      </c>
      <c r="V85" s="451"/>
      <c r="W85" s="452"/>
      <c r="X85" s="279"/>
      <c r="Y85" s="293"/>
      <c r="Z85" s="294"/>
      <c r="AA85" s="295"/>
      <c r="AB85" s="296"/>
      <c r="AC85" s="297">
        <v>43101</v>
      </c>
      <c r="AD85" s="298">
        <f t="shared" si="10"/>
        <v>43101</v>
      </c>
      <c r="AE85" s="299">
        <f>IF(OR(G85=账期!$A$18,G85=账期!$A$20,G85=账期!$A$22,G85=账期!$A$24,G85=账期!$A$25,G85=账期!$A$27,G85=账期!$A$26,G85=账期!$A$28,G85=账期!$A$30,G85=账期!$A$32,G85=账期!$A$34,G85=账期!$A$35,G85=账期!$A$37,G85=账期!$A$39,G85=账期!$A$40,G85=账期!$A$41,G85=账期!$A$42,G85=账期!$A$43,G85=账期!$A$44,G85=账期!$A$45,G85=账期!$A$46,G85=账期!$A$48,G85=账期!$A$50,G85=账期!$A$51,G85=账期!$A$52,G85=账期!$A$53,G85=账期!$A$54,G85=账期!$A$56,G85=账期!$A$57,G85=账期!$A$58,G85=账期!$A$59,G85=账期!$A$60,G85=账期!$A$61,G85=账期!$A$62,G85=账期!$A$63,G85=账期!$A$64,G85=账期!$A$66,G85=账期!$A$67,G85=账期!$A$68,G85=账期!$A$70,G85=账期!$A$71),30,IF(OR(G85=账期!$A$74,G85=账期!$A$77,G85=账期!$A$76,G85=账期!$A$79,G85=账期!$A$80,G85=账期!$A$81,G85=账期!$A$83,G85=账期!$A$85,G85=账期!$A$87,G85=账期!$A$89,G85=账期!$A$91),60,IF(OR(G85=账期!$A$93,G85=账期!$A$94,G85=账期!$A$95,G85=账期!$A$96,G85=账期!$A$98,G85=账期!$A$99,G85=账期!$A$101,G85=账期!$A$102),90,0)))</f>
        <v>0</v>
      </c>
      <c r="AF85" s="299"/>
      <c r="AG85" s="273" t="s">
        <v>70</v>
      </c>
      <c r="AH85" s="299" t="str">
        <f t="shared" si="12"/>
        <v>张军</v>
      </c>
      <c r="AI85" s="270" t="s">
        <v>3273</v>
      </c>
    </row>
    <row r="86" spans="1:35" ht="18" customHeight="1" x14ac:dyDescent="0.25">
      <c r="A86" s="268" t="str">
        <f t="shared" si="13"/>
        <v/>
      </c>
      <c r="B86" s="269"/>
      <c r="C86" s="270"/>
      <c r="D86" s="271" t="s">
        <v>15</v>
      </c>
      <c r="E86" s="272" t="str">
        <f t="shared" ref="E86:E149" si="14">IF(OR(D86="长飞",D86="烽火",D86="特发",D86="富通",D86="亨通",G86="赣州金信诺",G86="江苏永鼎",G86="宏安集团"),"A",IF(OR(G86="广意通讯",G86="湖北楚天",G86="宁波格亿达",G86="通鼎互联",G86="黄石昌达",G86="江苏俊知",G86="珠海汉胜",G86="武汉电信"),"B","C"))</f>
        <v>C</v>
      </c>
      <c r="F86" s="272" t="str">
        <f t="shared" ref="F86:F149" si="15">IF(OR(G86="成都大唐",G86="广东亨通",G86="江苏亨通",G86="兰州长飞",G86="南京华信",G86="汕头奥星",G86="特发光网",G86="武汉长飞",G86="长春烽火",G86="广意通讯",G86="湖北楚天",G86="宁波格亿达",G86="通鼎互联",G86="安徽汉唐",G86="安徽宜德",G86="安徽盈通",G86="成都康宁",G86="成都中飞",G86="东莞光佳",G86="东莞鸿鑫",G86="烽火博鑫",G86="佛山星蓝",G86="广东金桥",G86="广州联兴",G86="贵州乾新",G86="航天电工",G86="合肥兴联",G86="湖北宇洪",G86="江苏奥通",G86="江苏中远",G86="宁波辰飞",G86="宁波汉生",G86="宁波宇欣",G86="山东太平洋",G86="山东特发",G86="山东永通",G86="上海朗闻",G86="上海翼波",G86="四川天邑",G86="四川旭泰",G86="武汉瑞联",G86="武汉同至",G86="西安西古",G86="西安鑫华通",G86="武汉驿路通",G86="长光通信",G86="中电八所",G86="中电光达",G86="中利集团",G86="重庆特发",G86="舟山安格",G86="珠海邗秦"),"A",IF(OR(G86="富通天津",G86="赣州金信诺",G86="江苏永鼎",G86="上海长飞",G86="特发股份",G86="武汉烽火",G86="西安烽火",G86="长飞中利",G86="江苏中天",G86="江西联创",G86="宁波盈谷",G86="黄石昌达",G86="四川长飞"),"B","C"))</f>
        <v>C</v>
      </c>
      <c r="G86" s="273" t="s">
        <v>160</v>
      </c>
      <c r="H86" s="274" t="s">
        <v>161</v>
      </c>
      <c r="I86" s="274"/>
      <c r="J86" s="274"/>
      <c r="K86" s="279"/>
      <c r="L86" s="280"/>
      <c r="M86" s="273"/>
      <c r="N86" s="273"/>
      <c r="O86" s="273"/>
      <c r="P86" s="279"/>
      <c r="Q86" s="285"/>
      <c r="R86" s="286"/>
      <c r="S86" s="287">
        <v>38000</v>
      </c>
      <c r="T86" s="288"/>
      <c r="U86" s="288">
        <f t="shared" ref="U86:U149" si="16">S86-T86</f>
        <v>38000</v>
      </c>
      <c r="V86" s="451"/>
      <c r="W86" s="452"/>
      <c r="X86" s="279"/>
      <c r="Y86" s="293"/>
      <c r="Z86" s="294"/>
      <c r="AA86" s="295"/>
      <c r="AB86" s="296"/>
      <c r="AC86" s="297">
        <v>43070</v>
      </c>
      <c r="AD86" s="298">
        <f t="shared" ref="AD86:AD149" si="17">IF(AE86&gt;0,(DATE(YEAR(AC86),MONTH(AC86)+1,1)-1)+AE86,AC86)</f>
        <v>43160</v>
      </c>
      <c r="AE86" s="299">
        <f>IF(OR(G86=账期!$A$18,G86=账期!$A$20,G86=账期!$A$22,G86=账期!$A$24,G86=账期!$A$25,G86=账期!$A$27,G86=账期!$A$26,G86=账期!$A$28,G86=账期!$A$30,G86=账期!$A$32,G86=账期!$A$34,G86=账期!$A$35,G86=账期!$A$37,G86=账期!$A$39,G86=账期!$A$40,G86=账期!$A$41,G86=账期!$A$42,G86=账期!$A$43,G86=账期!$A$44,G86=账期!$A$45,G86=账期!$A$46,G86=账期!$A$48,G86=账期!$A$50,G86=账期!$A$51,G86=账期!$A$52,G86=账期!$A$53,G86=账期!$A$54,G86=账期!$A$56,G86=账期!$A$57,G86=账期!$A$58,G86=账期!$A$59,G86=账期!$A$60,G86=账期!$A$61,G86=账期!$A$62,G86=账期!$A$63,G86=账期!$A$64,G86=账期!$A$66,G86=账期!$A$67,G86=账期!$A$68,G86=账期!$A$70,G86=账期!$A$71),30,IF(OR(G86=账期!$A$74,G86=账期!$A$77,G86=账期!$A$76,G86=账期!$A$79,G86=账期!$A$80,G86=账期!$A$81,G86=账期!$A$83,G86=账期!$A$85,G86=账期!$A$87,G86=账期!$A$89,G86=账期!$A$91),60,IF(OR(G86=账期!$A$93,G86=账期!$A$94,G86=账期!$A$95,G86=账期!$A$96,G86=账期!$A$98,G86=账期!$A$99,G86=账期!$A$101,G86=账期!$A$102),90,0)))</f>
        <v>60</v>
      </c>
      <c r="AF86" s="299"/>
      <c r="AG86" s="273" t="s">
        <v>50</v>
      </c>
      <c r="AH86" s="299" t="str">
        <f t="shared" ref="AH86:AH99" si="18">IF(AG86="华东","徐绪盛",IF(AG86="华南","柯童柱",IF(AG86="华中","杭得利",IF(AG86="西南","张军",IF(AG86="华北","石浩宇","")))))</f>
        <v>徐绪盛</v>
      </c>
      <c r="AI86" s="270"/>
    </row>
    <row r="87" spans="1:35" ht="18" customHeight="1" x14ac:dyDescent="0.25">
      <c r="A87" s="268" t="str">
        <f t="shared" si="13"/>
        <v/>
      </c>
      <c r="B87" s="269"/>
      <c r="C87" s="270"/>
      <c r="D87" s="271" t="s">
        <v>15</v>
      </c>
      <c r="E87" s="272" t="str">
        <f t="shared" si="14"/>
        <v>C</v>
      </c>
      <c r="F87" s="272" t="str">
        <f t="shared" si="15"/>
        <v>C</v>
      </c>
      <c r="G87" s="273" t="s">
        <v>169</v>
      </c>
      <c r="H87" s="274" t="s">
        <v>170</v>
      </c>
      <c r="I87" s="274"/>
      <c r="J87" s="274"/>
      <c r="K87" s="279"/>
      <c r="L87" s="280"/>
      <c r="M87" s="273"/>
      <c r="N87" s="273"/>
      <c r="O87" s="273"/>
      <c r="P87" s="279"/>
      <c r="Q87" s="285"/>
      <c r="R87" s="286"/>
      <c r="S87" s="287">
        <v>9800</v>
      </c>
      <c r="T87" s="288"/>
      <c r="U87" s="288">
        <f t="shared" si="16"/>
        <v>9800</v>
      </c>
      <c r="V87" s="451"/>
      <c r="W87" s="452"/>
      <c r="X87" s="279"/>
      <c r="Y87" s="293"/>
      <c r="Z87" s="294"/>
      <c r="AA87" s="295"/>
      <c r="AB87" s="296"/>
      <c r="AC87" s="297">
        <v>43070</v>
      </c>
      <c r="AD87" s="298">
        <f t="shared" si="17"/>
        <v>43160</v>
      </c>
      <c r="AE87" s="299">
        <f>IF(OR(G87=账期!$A$18,G87=账期!$A$20,G87=账期!$A$22,G87=账期!$A$24,G87=账期!$A$25,G87=账期!$A$27,G87=账期!$A$26,G87=账期!$A$28,G87=账期!$A$30,G87=账期!$A$32,G87=账期!$A$34,G87=账期!$A$35,G87=账期!$A$37,G87=账期!$A$39,G87=账期!$A$40,G87=账期!$A$41,G87=账期!$A$42,G87=账期!$A$43,G87=账期!$A$44,G87=账期!$A$45,G87=账期!$A$46,G87=账期!$A$48,G87=账期!$A$50,G87=账期!$A$51,G87=账期!$A$52,G87=账期!$A$53,G87=账期!$A$54,G87=账期!$A$56,G87=账期!$A$57,G87=账期!$A$58,G87=账期!$A$59,G87=账期!$A$60,G87=账期!$A$61,G87=账期!$A$62,G87=账期!$A$63,G87=账期!$A$64,G87=账期!$A$66,G87=账期!$A$67,G87=账期!$A$68,G87=账期!$A$70,G87=账期!$A$71),30,IF(OR(G87=账期!$A$74,G87=账期!$A$77,G87=账期!$A$76,G87=账期!$A$79,G87=账期!$A$80,G87=账期!$A$81,G87=账期!$A$83,G87=账期!$A$85,G87=账期!$A$87,G87=账期!$A$89,G87=账期!$A$91),60,IF(OR(G87=账期!$A$93,G87=账期!$A$94,G87=账期!$A$95,G87=账期!$A$96,G87=账期!$A$98,G87=账期!$A$99,G87=账期!$A$101,G87=账期!$A$102),90,0)))</f>
        <v>60</v>
      </c>
      <c r="AF87" s="299"/>
      <c r="AG87" s="273" t="s">
        <v>86</v>
      </c>
      <c r="AH87" s="299" t="str">
        <f t="shared" si="18"/>
        <v>杭得利</v>
      </c>
      <c r="AI87" s="270"/>
    </row>
    <row r="88" spans="1:35" ht="18" customHeight="1" x14ac:dyDescent="0.25">
      <c r="A88" s="268" t="str">
        <f t="shared" si="13"/>
        <v/>
      </c>
      <c r="B88" s="269"/>
      <c r="C88" s="270"/>
      <c r="D88" s="271" t="s">
        <v>15</v>
      </c>
      <c r="E88" s="272" t="str">
        <f t="shared" si="14"/>
        <v>C</v>
      </c>
      <c r="F88" s="272" t="str">
        <f t="shared" si="15"/>
        <v>C</v>
      </c>
      <c r="G88" s="273" t="s">
        <v>169</v>
      </c>
      <c r="H88" s="274" t="s">
        <v>170</v>
      </c>
      <c r="I88" s="274"/>
      <c r="J88" s="274"/>
      <c r="K88" s="279"/>
      <c r="L88" s="280"/>
      <c r="M88" s="273"/>
      <c r="N88" s="273"/>
      <c r="O88" s="273"/>
      <c r="P88" s="279"/>
      <c r="Q88" s="285"/>
      <c r="R88" s="286"/>
      <c r="S88" s="287">
        <v>683150</v>
      </c>
      <c r="T88" s="288">
        <v>600000</v>
      </c>
      <c r="U88" s="288">
        <f t="shared" si="16"/>
        <v>83150</v>
      </c>
      <c r="V88" s="451"/>
      <c r="W88" s="452"/>
      <c r="X88" s="279"/>
      <c r="Y88" s="293"/>
      <c r="Z88" s="294"/>
      <c r="AA88" s="295"/>
      <c r="AB88" s="296"/>
      <c r="AC88" s="297">
        <v>43040</v>
      </c>
      <c r="AD88" s="298">
        <f t="shared" si="17"/>
        <v>43129</v>
      </c>
      <c r="AE88" s="299">
        <f>IF(OR(G88=账期!$A$18,G88=账期!$A$20,G88=账期!$A$22,G88=账期!$A$24,G88=账期!$A$25,G88=账期!$A$27,G88=账期!$A$26,G88=账期!$A$28,G88=账期!$A$30,G88=账期!$A$32,G88=账期!$A$34,G88=账期!$A$35,G88=账期!$A$37,G88=账期!$A$39,G88=账期!$A$40,G88=账期!$A$41,G88=账期!$A$42,G88=账期!$A$43,G88=账期!$A$44,G88=账期!$A$45,G88=账期!$A$46,G88=账期!$A$48,G88=账期!$A$50,G88=账期!$A$51,G88=账期!$A$52,G88=账期!$A$53,G88=账期!$A$54,G88=账期!$A$56,G88=账期!$A$57,G88=账期!$A$58,G88=账期!$A$59,G88=账期!$A$60,G88=账期!$A$61,G88=账期!$A$62,G88=账期!$A$63,G88=账期!$A$64,G88=账期!$A$66,G88=账期!$A$67,G88=账期!$A$68,G88=账期!$A$70,G88=账期!$A$71),30,IF(OR(G88=账期!$A$74,G88=账期!$A$77,G88=账期!$A$76,G88=账期!$A$79,G88=账期!$A$80,G88=账期!$A$81,G88=账期!$A$83,G88=账期!$A$85,G88=账期!$A$87,G88=账期!$A$89,G88=账期!$A$91),60,IF(OR(G88=账期!$A$93,G88=账期!$A$94,G88=账期!$A$95,G88=账期!$A$96,G88=账期!$A$98,G88=账期!$A$99,G88=账期!$A$101,G88=账期!$A$102),90,0)))</f>
        <v>60</v>
      </c>
      <c r="AF88" s="299"/>
      <c r="AG88" s="273" t="s">
        <v>86</v>
      </c>
      <c r="AH88" s="299" t="str">
        <f t="shared" si="18"/>
        <v>杭得利</v>
      </c>
      <c r="AI88" s="270" t="s">
        <v>2803</v>
      </c>
    </row>
    <row r="89" spans="1:35" ht="18" customHeight="1" x14ac:dyDescent="0.25">
      <c r="A89" s="268" t="str">
        <f t="shared" si="13"/>
        <v/>
      </c>
      <c r="B89" s="269"/>
      <c r="C89" s="270"/>
      <c r="D89" s="271" t="s">
        <v>15</v>
      </c>
      <c r="E89" s="272" t="str">
        <f t="shared" si="14"/>
        <v>B</v>
      </c>
      <c r="F89" s="272" t="str">
        <f t="shared" si="15"/>
        <v>B</v>
      </c>
      <c r="G89" s="273" t="s">
        <v>202</v>
      </c>
      <c r="H89" s="274" t="s">
        <v>206</v>
      </c>
      <c r="I89" s="274"/>
      <c r="J89" s="274"/>
      <c r="K89" s="279"/>
      <c r="L89" s="280"/>
      <c r="M89" s="273"/>
      <c r="N89" s="273"/>
      <c r="O89" s="273"/>
      <c r="P89" s="279"/>
      <c r="Q89" s="285"/>
      <c r="R89" s="286"/>
      <c r="S89" s="287">
        <v>15412.16</v>
      </c>
      <c r="T89" s="288"/>
      <c r="U89" s="288">
        <f t="shared" si="16"/>
        <v>15412.16</v>
      </c>
      <c r="V89" s="451"/>
      <c r="W89" s="452"/>
      <c r="X89" s="279"/>
      <c r="Y89" s="293"/>
      <c r="Z89" s="294"/>
      <c r="AA89" s="295"/>
      <c r="AB89" s="296"/>
      <c r="AC89" s="297">
        <v>43040</v>
      </c>
      <c r="AD89" s="298">
        <f t="shared" si="17"/>
        <v>43099</v>
      </c>
      <c r="AE89" s="299">
        <f>IF(OR(G89=账期!$A$18,G89=账期!$A$20,G89=账期!$A$22,G89=账期!$A$24,G89=账期!$A$25,G89=账期!$A$27,G89=账期!$A$26,G89=账期!$A$28,G89=账期!$A$30,G89=账期!$A$32,G89=账期!$A$34,G89=账期!$A$35,G89=账期!$A$37,G89=账期!$A$39,G89=账期!$A$40,G89=账期!$A$41,G89=账期!$A$42,G89=账期!$A$43,G89=账期!$A$44,G89=账期!$A$45,G89=账期!$A$46,G89=账期!$A$48,G89=账期!$A$50,G89=账期!$A$51,G89=账期!$A$52,G89=账期!$A$53,G89=账期!$A$54,G89=账期!$A$56,G89=账期!$A$57,G89=账期!$A$58,G89=账期!$A$59,G89=账期!$A$60,G89=账期!$A$61,G89=账期!$A$62,G89=账期!$A$63,G89=账期!$A$64,G89=账期!$A$66,G89=账期!$A$67,G89=账期!$A$68,G89=账期!$A$70,G89=账期!$A$71),30,IF(OR(G89=账期!$A$74,G89=账期!$A$77,G89=账期!$A$76,G89=账期!$A$79,G89=账期!$A$80,G89=账期!$A$81,G89=账期!$A$83,G89=账期!$A$85,G89=账期!$A$87,G89=账期!$A$89,G89=账期!$A$91),60,IF(OR(G89=账期!$A$93,G89=账期!$A$94,G89=账期!$A$95,G89=账期!$A$96,G89=账期!$A$98,G89=账期!$A$99,G89=账期!$A$101,G89=账期!$A$102),90,0)))</f>
        <v>30</v>
      </c>
      <c r="AF89" s="299"/>
      <c r="AG89" s="273" t="s">
        <v>86</v>
      </c>
      <c r="AH89" s="299" t="str">
        <f t="shared" si="18"/>
        <v>杭得利</v>
      </c>
      <c r="AI89" s="270"/>
    </row>
    <row r="90" spans="1:35" ht="18" customHeight="1" x14ac:dyDescent="0.25">
      <c r="A90" s="268" t="str">
        <f t="shared" si="13"/>
        <v/>
      </c>
      <c r="B90" s="269"/>
      <c r="C90" s="270"/>
      <c r="D90" s="271" t="s">
        <v>15</v>
      </c>
      <c r="E90" s="272" t="str">
        <f t="shared" si="14"/>
        <v>C</v>
      </c>
      <c r="F90" s="272" t="str">
        <f t="shared" si="15"/>
        <v>C</v>
      </c>
      <c r="G90" s="273" t="s">
        <v>198</v>
      </c>
      <c r="H90" s="274" t="s">
        <v>199</v>
      </c>
      <c r="I90" s="274"/>
      <c r="J90" s="274"/>
      <c r="K90" s="279"/>
      <c r="L90" s="280"/>
      <c r="M90" s="273"/>
      <c r="N90" s="273"/>
      <c r="O90" s="273"/>
      <c r="P90" s="279"/>
      <c r="Q90" s="285"/>
      <c r="R90" s="286"/>
      <c r="S90" s="287">
        <v>676800</v>
      </c>
      <c r="T90" s="288">
        <v>785</v>
      </c>
      <c r="U90" s="288">
        <f t="shared" si="16"/>
        <v>676015</v>
      </c>
      <c r="V90" s="451"/>
      <c r="W90" s="452"/>
      <c r="X90" s="279"/>
      <c r="Y90" s="293"/>
      <c r="Z90" s="294"/>
      <c r="AA90" s="295"/>
      <c r="AB90" s="296"/>
      <c r="AC90" s="297">
        <v>43070</v>
      </c>
      <c r="AD90" s="298">
        <f t="shared" si="17"/>
        <v>43160</v>
      </c>
      <c r="AE90" s="299">
        <f>IF(OR(G90=账期!$A$18,G90=账期!$A$20,G90=账期!$A$22,G90=账期!$A$24,G90=账期!$A$25,G90=账期!$A$27,G90=账期!$A$26,G90=账期!$A$28,G90=账期!$A$30,G90=账期!$A$32,G90=账期!$A$34,G90=账期!$A$35,G90=账期!$A$37,G90=账期!$A$39,G90=账期!$A$40,G90=账期!$A$41,G90=账期!$A$42,G90=账期!$A$43,G90=账期!$A$44,G90=账期!$A$45,G90=账期!$A$46,G90=账期!$A$48,G90=账期!$A$50,G90=账期!$A$51,G90=账期!$A$52,G90=账期!$A$53,G90=账期!$A$54,G90=账期!$A$56,G90=账期!$A$57,G90=账期!$A$58,G90=账期!$A$59,G90=账期!$A$60,G90=账期!$A$61,G90=账期!$A$62,G90=账期!$A$63,G90=账期!$A$64,G90=账期!$A$66,G90=账期!$A$67,G90=账期!$A$68,G90=账期!$A$70,G90=账期!$A$71),30,IF(OR(G90=账期!$A$74,G90=账期!$A$77,G90=账期!$A$76,G90=账期!$A$79,G90=账期!$A$80,G90=账期!$A$81,G90=账期!$A$83,G90=账期!$A$85,G90=账期!$A$87,G90=账期!$A$89,G90=账期!$A$91),60,IF(OR(G90=账期!$A$93,G90=账期!$A$94,G90=账期!$A$95,G90=账期!$A$96,G90=账期!$A$98,G90=账期!$A$99,G90=账期!$A$101,G90=账期!$A$102),90,0)))</f>
        <v>60</v>
      </c>
      <c r="AF90" s="299"/>
      <c r="AG90" s="273" t="s">
        <v>86</v>
      </c>
      <c r="AH90" s="299" t="str">
        <f t="shared" si="18"/>
        <v>杭得利</v>
      </c>
      <c r="AI90" s="270" t="s">
        <v>3140</v>
      </c>
    </row>
    <row r="91" spans="1:35" ht="18" customHeight="1" x14ac:dyDescent="0.25">
      <c r="A91" s="268" t="str">
        <f t="shared" si="13"/>
        <v/>
      </c>
      <c r="B91" s="269"/>
      <c r="C91" s="270"/>
      <c r="D91" s="271" t="s">
        <v>15</v>
      </c>
      <c r="E91" s="272" t="str">
        <f t="shared" si="14"/>
        <v>C</v>
      </c>
      <c r="F91" s="272" t="str">
        <f t="shared" si="15"/>
        <v>C</v>
      </c>
      <c r="G91" s="273" t="s">
        <v>198</v>
      </c>
      <c r="H91" s="274" t="s">
        <v>199</v>
      </c>
      <c r="I91" s="274"/>
      <c r="J91" s="274"/>
      <c r="K91" s="279"/>
      <c r="L91" s="280"/>
      <c r="M91" s="273"/>
      <c r="N91" s="273"/>
      <c r="O91" s="273"/>
      <c r="P91" s="279"/>
      <c r="Q91" s="285"/>
      <c r="R91" s="286"/>
      <c r="S91" s="287">
        <v>449215</v>
      </c>
      <c r="T91" s="288">
        <v>449215</v>
      </c>
      <c r="U91" s="288">
        <f t="shared" si="16"/>
        <v>0</v>
      </c>
      <c r="V91" s="451"/>
      <c r="W91" s="452"/>
      <c r="X91" s="279"/>
      <c r="Y91" s="293"/>
      <c r="Z91" s="294"/>
      <c r="AA91" s="295"/>
      <c r="AB91" s="296"/>
      <c r="AC91" s="297">
        <v>43040</v>
      </c>
      <c r="AD91" s="298">
        <f t="shared" si="17"/>
        <v>43129</v>
      </c>
      <c r="AE91" s="299">
        <f>IF(OR(G91=账期!$A$18,G91=账期!$A$20,G91=账期!$A$22,G91=账期!$A$24,G91=账期!$A$25,G91=账期!$A$27,G91=账期!$A$26,G91=账期!$A$28,G91=账期!$A$30,G91=账期!$A$32,G91=账期!$A$34,G91=账期!$A$35,G91=账期!$A$37,G91=账期!$A$39,G91=账期!$A$40,G91=账期!$A$41,G91=账期!$A$42,G91=账期!$A$43,G91=账期!$A$44,G91=账期!$A$45,G91=账期!$A$46,G91=账期!$A$48,G91=账期!$A$50,G91=账期!$A$51,G91=账期!$A$52,G91=账期!$A$53,G91=账期!$A$54,G91=账期!$A$56,G91=账期!$A$57,G91=账期!$A$58,G91=账期!$A$59,G91=账期!$A$60,G91=账期!$A$61,G91=账期!$A$62,G91=账期!$A$63,G91=账期!$A$64,G91=账期!$A$66,G91=账期!$A$67,G91=账期!$A$68,G91=账期!$A$70,G91=账期!$A$71),30,IF(OR(G91=账期!$A$74,G91=账期!$A$77,G91=账期!$A$76,G91=账期!$A$79,G91=账期!$A$80,G91=账期!$A$81,G91=账期!$A$83,G91=账期!$A$85,G91=账期!$A$87,G91=账期!$A$89,G91=账期!$A$91),60,IF(OR(G91=账期!$A$93,G91=账期!$A$94,G91=账期!$A$95,G91=账期!$A$96,G91=账期!$A$98,G91=账期!$A$99,G91=账期!$A$101,G91=账期!$A$102),90,0)))</f>
        <v>60</v>
      </c>
      <c r="AF91" s="299"/>
      <c r="AG91" s="273" t="s">
        <v>86</v>
      </c>
      <c r="AH91" s="299" t="str">
        <f t="shared" si="18"/>
        <v>杭得利</v>
      </c>
      <c r="AI91" s="270" t="s">
        <v>3140</v>
      </c>
    </row>
    <row r="92" spans="1:35" ht="18" customHeight="1" x14ac:dyDescent="0.25">
      <c r="A92" s="268" t="str">
        <f t="shared" si="13"/>
        <v/>
      </c>
      <c r="B92" s="269"/>
      <c r="C92" s="270"/>
      <c r="D92" s="271" t="s">
        <v>15</v>
      </c>
      <c r="E92" s="272" t="str">
        <f t="shared" si="14"/>
        <v>C</v>
      </c>
      <c r="F92" s="272" t="str">
        <f t="shared" si="15"/>
        <v>C</v>
      </c>
      <c r="G92" s="273" t="s">
        <v>268</v>
      </c>
      <c r="H92" s="274" t="s">
        <v>269</v>
      </c>
      <c r="I92" s="274"/>
      <c r="J92" s="274"/>
      <c r="K92" s="279"/>
      <c r="L92" s="280"/>
      <c r="M92" s="273"/>
      <c r="N92" s="273"/>
      <c r="O92" s="273"/>
      <c r="P92" s="279"/>
      <c r="Q92" s="285"/>
      <c r="R92" s="286"/>
      <c r="S92" s="287">
        <v>385488</v>
      </c>
      <c r="T92" s="288">
        <v>385488</v>
      </c>
      <c r="U92" s="288">
        <f t="shared" si="16"/>
        <v>0</v>
      </c>
      <c r="V92" s="451"/>
      <c r="W92" s="452"/>
      <c r="X92" s="279"/>
      <c r="Y92" s="293"/>
      <c r="Z92" s="294"/>
      <c r="AA92" s="295"/>
      <c r="AB92" s="296"/>
      <c r="AC92" s="297">
        <v>43070</v>
      </c>
      <c r="AD92" s="298">
        <f t="shared" si="17"/>
        <v>43130</v>
      </c>
      <c r="AE92" s="299">
        <v>30</v>
      </c>
      <c r="AF92" s="299"/>
      <c r="AG92" s="273" t="s">
        <v>38</v>
      </c>
      <c r="AH92" s="299" t="str">
        <f t="shared" si="18"/>
        <v>柯童柱</v>
      </c>
      <c r="AI92" s="270" t="s">
        <v>641</v>
      </c>
    </row>
    <row r="93" spans="1:35" ht="18" customHeight="1" x14ac:dyDescent="0.25">
      <c r="A93" s="268" t="str">
        <f t="shared" si="13"/>
        <v/>
      </c>
      <c r="B93" s="269"/>
      <c r="C93" s="270"/>
      <c r="D93" s="271" t="s">
        <v>15</v>
      </c>
      <c r="E93" s="272" t="str">
        <f t="shared" si="14"/>
        <v>C</v>
      </c>
      <c r="F93" s="272" t="str">
        <f t="shared" si="15"/>
        <v>C</v>
      </c>
      <c r="G93" s="273" t="s">
        <v>474</v>
      </c>
      <c r="H93" s="274" t="s">
        <v>475</v>
      </c>
      <c r="I93" s="274"/>
      <c r="J93" s="274"/>
      <c r="K93" s="279"/>
      <c r="L93" s="280"/>
      <c r="M93" s="273"/>
      <c r="N93" s="273"/>
      <c r="O93" s="273"/>
      <c r="P93" s="279"/>
      <c r="Q93" s="285"/>
      <c r="R93" s="286"/>
      <c r="S93" s="287">
        <v>7012.5</v>
      </c>
      <c r="T93" s="288"/>
      <c r="U93" s="288">
        <f t="shared" si="16"/>
        <v>7012.5</v>
      </c>
      <c r="V93" s="451"/>
      <c r="W93" s="452"/>
      <c r="X93" s="279"/>
      <c r="Y93" s="293"/>
      <c r="Z93" s="294"/>
      <c r="AA93" s="295"/>
      <c r="AB93" s="296"/>
      <c r="AC93" s="297">
        <v>43070</v>
      </c>
      <c r="AD93" s="298">
        <f t="shared" si="17"/>
        <v>43070</v>
      </c>
      <c r="AE93" s="299">
        <f>IF(OR(G93=账期!$A$18,G93=账期!$A$20,G93=账期!$A$22,G93=账期!$A$24,G93=账期!$A$25,G93=账期!$A$27,G93=账期!$A$26,G93=账期!$A$28,G93=账期!$A$30,G93=账期!$A$32,G93=账期!$A$34,G93=账期!$A$35,G93=账期!$A$37,G93=账期!$A$39,G93=账期!$A$40,G93=账期!$A$41,G93=账期!$A$42,G93=账期!$A$43,G93=账期!$A$44,G93=账期!$A$45,G93=账期!$A$46,G93=账期!$A$48,G93=账期!$A$50,G93=账期!$A$51,G93=账期!$A$52,G93=账期!$A$53,G93=账期!$A$54,G93=账期!$A$56,G93=账期!$A$57,G93=账期!$A$58,G93=账期!$A$59,G93=账期!$A$60,G93=账期!$A$61,G93=账期!$A$62,G93=账期!$A$63,G93=账期!$A$64,G93=账期!$A$66,G93=账期!$A$67,G93=账期!$A$68,G93=账期!$A$70,G93=账期!$A$71),30,IF(OR(G93=账期!$A$74,G93=账期!$A$77,G93=账期!$A$76,G93=账期!$A$79,G93=账期!$A$80,G93=账期!$A$81,G93=账期!$A$83,G93=账期!$A$85,G93=账期!$A$87,G93=账期!$A$89,G93=账期!$A$91),60,IF(OR(G93=账期!$A$93,G93=账期!$A$94,G93=账期!$A$95,G93=账期!$A$96,G93=账期!$A$98,G93=账期!$A$99,G93=账期!$A$101,G93=账期!$A$102),90,0)))</f>
        <v>0</v>
      </c>
      <c r="AF93" s="299"/>
      <c r="AG93" s="273" t="s">
        <v>106</v>
      </c>
      <c r="AH93" s="299" t="str">
        <f t="shared" si="18"/>
        <v>石浩宇</v>
      </c>
      <c r="AI93" s="270"/>
    </row>
    <row r="94" spans="1:35" ht="18" customHeight="1" x14ac:dyDescent="0.25">
      <c r="A94" s="268" t="str">
        <f t="shared" si="13"/>
        <v/>
      </c>
      <c r="B94" s="269"/>
      <c r="C94" s="270"/>
      <c r="D94" s="271" t="s">
        <v>15</v>
      </c>
      <c r="E94" s="272" t="str">
        <f t="shared" si="14"/>
        <v>C</v>
      </c>
      <c r="F94" s="272" t="str">
        <f t="shared" si="15"/>
        <v>C</v>
      </c>
      <c r="G94" s="273" t="s">
        <v>531</v>
      </c>
      <c r="H94" s="274" t="s">
        <v>532</v>
      </c>
      <c r="I94" s="274"/>
      <c r="J94" s="274"/>
      <c r="K94" s="279"/>
      <c r="L94" s="280"/>
      <c r="M94" s="273"/>
      <c r="N94" s="273"/>
      <c r="O94" s="273"/>
      <c r="P94" s="279"/>
      <c r="Q94" s="285"/>
      <c r="R94" s="286"/>
      <c r="S94" s="287">
        <v>46647</v>
      </c>
      <c r="T94" s="288"/>
      <c r="U94" s="288">
        <f t="shared" si="16"/>
        <v>46647</v>
      </c>
      <c r="V94" s="451"/>
      <c r="W94" s="452"/>
      <c r="X94" s="279"/>
      <c r="Y94" s="293"/>
      <c r="Z94" s="294"/>
      <c r="AA94" s="295"/>
      <c r="AB94" s="296"/>
      <c r="AC94" s="297">
        <v>43070</v>
      </c>
      <c r="AD94" s="298">
        <f t="shared" si="17"/>
        <v>43070</v>
      </c>
      <c r="AE94" s="299">
        <f>IF(OR(G94=账期!$A$18,G94=账期!$A$20,G94=账期!$A$22,G94=账期!$A$24,G94=账期!$A$25,G94=账期!$A$27,G94=账期!$A$26,G94=账期!$A$28,G94=账期!$A$30,G94=账期!$A$32,G94=账期!$A$34,G94=账期!$A$35,G94=账期!$A$37,G94=账期!$A$39,G94=账期!$A$40,G94=账期!$A$41,G94=账期!$A$42,G94=账期!$A$43,G94=账期!$A$44,G94=账期!$A$45,G94=账期!$A$46,G94=账期!$A$48,G94=账期!$A$50,G94=账期!$A$51,G94=账期!$A$52,G94=账期!$A$53,G94=账期!$A$54,G94=账期!$A$56,G94=账期!$A$57,G94=账期!$A$58,G94=账期!$A$59,G94=账期!$A$60,G94=账期!$A$61,G94=账期!$A$62,G94=账期!$A$63,G94=账期!$A$64,G94=账期!$A$66,G94=账期!$A$67,G94=账期!$A$68,G94=账期!$A$70,G94=账期!$A$71),30,IF(OR(G94=账期!$A$74,G94=账期!$A$77,G94=账期!$A$76,G94=账期!$A$79,G94=账期!$A$80,G94=账期!$A$81,G94=账期!$A$83,G94=账期!$A$85,G94=账期!$A$87,G94=账期!$A$89,G94=账期!$A$91),60,IF(OR(G94=账期!$A$93,G94=账期!$A$94,G94=账期!$A$95,G94=账期!$A$96,G94=账期!$A$98,G94=账期!$A$99,G94=账期!$A$101,G94=账期!$A$102),90,0)))</f>
        <v>0</v>
      </c>
      <c r="AF94" s="299"/>
      <c r="AG94" s="273" t="s">
        <v>86</v>
      </c>
      <c r="AH94" s="299" t="str">
        <f t="shared" si="18"/>
        <v>杭得利</v>
      </c>
      <c r="AI94" s="270"/>
    </row>
    <row r="95" spans="1:35" ht="18" customHeight="1" x14ac:dyDescent="0.25">
      <c r="A95" s="268" t="str">
        <f t="shared" si="13"/>
        <v/>
      </c>
      <c r="B95" s="269"/>
      <c r="C95" s="270"/>
      <c r="D95" s="271" t="s">
        <v>15</v>
      </c>
      <c r="E95" s="272" t="str">
        <f t="shared" si="14"/>
        <v>B</v>
      </c>
      <c r="F95" s="272" t="str">
        <f t="shared" si="15"/>
        <v>C</v>
      </c>
      <c r="G95" s="273" t="s">
        <v>563</v>
      </c>
      <c r="H95" s="274" t="s">
        <v>564</v>
      </c>
      <c r="I95" s="274"/>
      <c r="J95" s="274"/>
      <c r="K95" s="279"/>
      <c r="L95" s="280"/>
      <c r="M95" s="273"/>
      <c r="N95" s="273"/>
      <c r="O95" s="273"/>
      <c r="P95" s="279"/>
      <c r="Q95" s="285"/>
      <c r="R95" s="286"/>
      <c r="S95" s="287">
        <v>531000</v>
      </c>
      <c r="T95" s="288"/>
      <c r="U95" s="288">
        <f t="shared" si="16"/>
        <v>531000</v>
      </c>
      <c r="V95" s="451"/>
      <c r="W95" s="452"/>
      <c r="X95" s="279"/>
      <c r="Y95" s="293"/>
      <c r="Z95" s="294"/>
      <c r="AA95" s="295"/>
      <c r="AB95" s="296"/>
      <c r="AC95" s="297">
        <v>43070</v>
      </c>
      <c r="AD95" s="298">
        <f t="shared" si="17"/>
        <v>43160</v>
      </c>
      <c r="AE95" s="299">
        <f>IF(OR(G95=账期!$A$18,G95=账期!$A$20,G95=账期!$A$22,G95=账期!$A$24,G95=账期!$A$25,G95=账期!$A$27,G95=账期!$A$26,G95=账期!$A$28,G95=账期!$A$30,G95=账期!$A$32,G95=账期!$A$34,G95=账期!$A$35,G95=账期!$A$37,G95=账期!$A$39,G95=账期!$A$40,G95=账期!$A$41,G95=账期!$A$42,G95=账期!$A$43,G95=账期!$A$44,G95=账期!$A$45,G95=账期!$A$46,G95=账期!$A$48,G95=账期!$A$50,G95=账期!$A$51,G95=账期!$A$52,G95=账期!$A$53,G95=账期!$A$54,G95=账期!$A$56,G95=账期!$A$57,G95=账期!$A$58,G95=账期!$A$59,G95=账期!$A$60,G95=账期!$A$61,G95=账期!$A$62,G95=账期!$A$63,G95=账期!$A$64,G95=账期!$A$66,G95=账期!$A$67,G95=账期!$A$68,G95=账期!$A$70,G95=账期!$A$71),30,IF(OR(G95=账期!$A$74,G95=账期!$A$77,G95=账期!$A$76,G95=账期!$A$79,G95=账期!$A$80,G95=账期!$A$81,G95=账期!$A$83,G95=账期!$A$85,G95=账期!$A$87,G95=账期!$A$89,G95=账期!$A$91),60,IF(OR(G95=账期!$A$93,G95=账期!$A$94,G95=账期!$A$95,G95=账期!$A$96,G95=账期!$A$98,G95=账期!$A$99,G95=账期!$A$101,G95=账期!$A$102),90,0)))</f>
        <v>60</v>
      </c>
      <c r="AF95" s="299"/>
      <c r="AG95" s="273" t="s">
        <v>38</v>
      </c>
      <c r="AH95" s="299" t="str">
        <f t="shared" si="18"/>
        <v>柯童柱</v>
      </c>
      <c r="AI95" s="270"/>
    </row>
    <row r="96" spans="1:35" ht="18" customHeight="1" x14ac:dyDescent="0.25">
      <c r="A96" s="268" t="str">
        <f t="shared" si="13"/>
        <v/>
      </c>
      <c r="B96" s="269"/>
      <c r="C96" s="270"/>
      <c r="D96" s="271" t="s">
        <v>15</v>
      </c>
      <c r="E96" s="272" t="str">
        <f t="shared" si="14"/>
        <v>B</v>
      </c>
      <c r="F96" s="272" t="str">
        <f t="shared" si="15"/>
        <v>C</v>
      </c>
      <c r="G96" s="273" t="s">
        <v>563</v>
      </c>
      <c r="H96" s="274" t="s">
        <v>564</v>
      </c>
      <c r="I96" s="274"/>
      <c r="J96" s="274"/>
      <c r="K96" s="279"/>
      <c r="L96" s="280"/>
      <c r="M96" s="273"/>
      <c r="N96" s="273"/>
      <c r="O96" s="273"/>
      <c r="P96" s="279"/>
      <c r="Q96" s="285"/>
      <c r="R96" s="286"/>
      <c r="S96" s="287">
        <v>482955</v>
      </c>
      <c r="T96" s="288">
        <v>400000</v>
      </c>
      <c r="U96" s="288">
        <f t="shared" si="16"/>
        <v>82955</v>
      </c>
      <c r="V96" s="451"/>
      <c r="W96" s="452"/>
      <c r="X96" s="279"/>
      <c r="Y96" s="293"/>
      <c r="Z96" s="294"/>
      <c r="AA96" s="295"/>
      <c r="AB96" s="296"/>
      <c r="AC96" s="297">
        <v>43040</v>
      </c>
      <c r="AD96" s="298">
        <f t="shared" si="17"/>
        <v>43129</v>
      </c>
      <c r="AE96" s="299">
        <f>IF(OR(G96=账期!$A$18,G96=账期!$A$20,G96=账期!$A$22,G96=账期!$A$24,G96=账期!$A$25,G96=账期!$A$27,G96=账期!$A$26,G96=账期!$A$28,G96=账期!$A$30,G96=账期!$A$32,G96=账期!$A$34,G96=账期!$A$35,G96=账期!$A$37,G96=账期!$A$39,G96=账期!$A$40,G96=账期!$A$41,G96=账期!$A$42,G96=账期!$A$43,G96=账期!$A$44,G96=账期!$A$45,G96=账期!$A$46,G96=账期!$A$48,G96=账期!$A$50,G96=账期!$A$51,G96=账期!$A$52,G96=账期!$A$53,G96=账期!$A$54,G96=账期!$A$56,G96=账期!$A$57,G96=账期!$A$58,G96=账期!$A$59,G96=账期!$A$60,G96=账期!$A$61,G96=账期!$A$62,G96=账期!$A$63,G96=账期!$A$64,G96=账期!$A$66,G96=账期!$A$67,G96=账期!$A$68,G96=账期!$A$70,G96=账期!$A$71),30,IF(OR(G96=账期!$A$74,G96=账期!$A$77,G96=账期!$A$76,G96=账期!$A$79,G96=账期!$A$80,G96=账期!$A$81,G96=账期!$A$83,G96=账期!$A$85,G96=账期!$A$87,G96=账期!$A$89,G96=账期!$A$91),60,IF(OR(G96=账期!$A$93,G96=账期!$A$94,G96=账期!$A$95,G96=账期!$A$96,G96=账期!$A$98,G96=账期!$A$99,G96=账期!$A$101,G96=账期!$A$102),90,0)))</f>
        <v>60</v>
      </c>
      <c r="AF96" s="299"/>
      <c r="AG96" s="273" t="s">
        <v>38</v>
      </c>
      <c r="AH96" s="299" t="str">
        <f t="shared" si="18"/>
        <v>柯童柱</v>
      </c>
      <c r="AI96" s="270" t="s">
        <v>642</v>
      </c>
    </row>
    <row r="97" spans="1:35" ht="18" customHeight="1" x14ac:dyDescent="0.25">
      <c r="A97" s="268" t="str">
        <f t="shared" si="13"/>
        <v/>
      </c>
      <c r="B97" s="269"/>
      <c r="C97" s="270"/>
      <c r="D97" s="271" t="s">
        <v>15</v>
      </c>
      <c r="E97" s="272" t="str">
        <f t="shared" si="14"/>
        <v>C</v>
      </c>
      <c r="F97" s="272" t="str">
        <f t="shared" si="15"/>
        <v>A</v>
      </c>
      <c r="G97" s="273" t="s">
        <v>460</v>
      </c>
      <c r="H97" s="274" t="s">
        <v>461</v>
      </c>
      <c r="I97" s="274"/>
      <c r="J97" s="274"/>
      <c r="K97" s="279"/>
      <c r="L97" s="280"/>
      <c r="M97" s="273"/>
      <c r="N97" s="273"/>
      <c r="O97" s="273"/>
      <c r="P97" s="279"/>
      <c r="Q97" s="285"/>
      <c r="R97" s="286"/>
      <c r="S97" s="287">
        <v>114200</v>
      </c>
      <c r="T97" s="288"/>
      <c r="U97" s="288">
        <f t="shared" si="16"/>
        <v>114200</v>
      </c>
      <c r="V97" s="451"/>
      <c r="W97" s="452"/>
      <c r="X97" s="279"/>
      <c r="Y97" s="293"/>
      <c r="Z97" s="294"/>
      <c r="AA97" s="295"/>
      <c r="AB97" s="296"/>
      <c r="AC97" s="297">
        <v>43040</v>
      </c>
      <c r="AD97" s="298">
        <f t="shared" si="17"/>
        <v>43099</v>
      </c>
      <c r="AE97" s="299">
        <f>IF(OR(G97=账期!$A$18,G97=账期!$A$20,G97=账期!$A$22,G97=账期!$A$24,G97=账期!$A$25,G97=账期!$A$27,G97=账期!$A$26,G97=账期!$A$28,G97=账期!$A$30,G97=账期!$A$32,G97=账期!$A$34,G97=账期!$A$35,G97=账期!$A$37,G97=账期!$A$39,G97=账期!$A$40,G97=账期!$A$41,G97=账期!$A$42,G97=账期!$A$43,G97=账期!$A$44,G97=账期!$A$45,G97=账期!$A$46,G97=账期!$A$48,G97=账期!$A$50,G97=账期!$A$51,G97=账期!$A$52,G97=账期!$A$53,G97=账期!$A$54,G97=账期!$A$56,G97=账期!$A$57,G97=账期!$A$58,G97=账期!$A$59,G97=账期!$A$60,G97=账期!$A$61,G97=账期!$A$62,G97=账期!$A$63,G97=账期!$A$64,G97=账期!$A$66,G97=账期!$A$67,G97=账期!$A$68,G97=账期!$A$70,G97=账期!$A$71),30,IF(OR(G97=账期!$A$74,G97=账期!$A$77,G97=账期!$A$76,G97=账期!$A$79,G97=账期!$A$80,G97=账期!$A$81,G97=账期!$A$83,G97=账期!$A$85,G97=账期!$A$87,G97=账期!$A$89,G97=账期!$A$91),60,IF(OR(G97=账期!$A$93,G97=账期!$A$94,G97=账期!$A$95,G97=账期!$A$96,G97=账期!$A$98,G97=账期!$A$99,G97=账期!$A$101,G97=账期!$A$102),90,0)))</f>
        <v>30</v>
      </c>
      <c r="AF97" s="299"/>
      <c r="AG97" s="273" t="s">
        <v>38</v>
      </c>
      <c r="AH97" s="299" t="str">
        <f t="shared" si="18"/>
        <v>柯童柱</v>
      </c>
      <c r="AI97" s="270"/>
    </row>
    <row r="98" spans="1:35" ht="18" customHeight="1" x14ac:dyDescent="0.25">
      <c r="A98" s="301" t="str">
        <f t="shared" si="13"/>
        <v>2018年1月</v>
      </c>
      <c r="B98" s="302">
        <v>43112</v>
      </c>
      <c r="C98" s="303" t="s">
        <v>643</v>
      </c>
      <c r="D98" s="304" t="s">
        <v>15</v>
      </c>
      <c r="E98" s="305" t="str">
        <f t="shared" si="14"/>
        <v>C</v>
      </c>
      <c r="F98" s="305" t="str">
        <f t="shared" si="15"/>
        <v>A</v>
      </c>
      <c r="G98" s="306" t="s">
        <v>59</v>
      </c>
      <c r="H98" s="307" t="s">
        <v>60</v>
      </c>
      <c r="I98" s="307" t="s">
        <v>33</v>
      </c>
      <c r="J98" s="307"/>
      <c r="K98" s="308">
        <v>201801121</v>
      </c>
      <c r="L98" s="306" t="s">
        <v>61</v>
      </c>
      <c r="M98" s="306" t="s">
        <v>62</v>
      </c>
      <c r="N98" s="306"/>
      <c r="O98" s="306" t="s">
        <v>37</v>
      </c>
      <c r="P98" s="308">
        <v>2</v>
      </c>
      <c r="Q98" s="309">
        <v>2</v>
      </c>
      <c r="R98" s="286">
        <v>10600</v>
      </c>
      <c r="S98" s="310">
        <f t="shared" ref="S98:S161" si="19">Q98*R98</f>
        <v>21200</v>
      </c>
      <c r="T98" s="311">
        <v>21200</v>
      </c>
      <c r="U98" s="311">
        <f t="shared" si="16"/>
        <v>0</v>
      </c>
      <c r="V98" s="451">
        <v>43130</v>
      </c>
      <c r="W98" s="452">
        <v>43131</v>
      </c>
      <c r="X98" s="308">
        <v>25</v>
      </c>
      <c r="Y98" s="313" t="s">
        <v>2638</v>
      </c>
      <c r="Z98" s="314">
        <v>464</v>
      </c>
      <c r="AA98" s="315">
        <v>20180113</v>
      </c>
      <c r="AB98" s="316" t="s">
        <v>2928</v>
      </c>
      <c r="AC98" s="317">
        <v>43131</v>
      </c>
      <c r="AD98" s="318">
        <f t="shared" si="17"/>
        <v>43131</v>
      </c>
      <c r="AE98" s="319">
        <f>IF(OR(G98=账期!$A$18,G98=账期!$A$20,G98=账期!$A$22,G98=账期!$A$24,G98=账期!$A$25,G98=账期!$A$27,G98=账期!$A$26,G98=账期!$A$28,G98=账期!$A$30,G98=账期!$A$32,G98=账期!$A$34,G98=账期!$A$35,G98=账期!$A$37,G98=账期!$A$39,G98=账期!$A$40,G98=账期!$A$41,G98=账期!$A$42,G98=账期!$A$43,G98=账期!$A$44,G98=账期!$A$45,G98=账期!$A$46,G98=账期!$A$48,G98=账期!$A$50,G98=账期!$A$51,G98=账期!$A$52,G98=账期!$A$53,G98=账期!$A$54,G98=账期!$A$56,G98=账期!$A$57,G98=账期!$A$58,G98=账期!$A$59,G98=账期!$A$60,G98=账期!$A$61,G98=账期!$A$62,G98=账期!$A$63,G98=账期!$A$64,G98=账期!$A$66,G98=账期!$A$67,G98=账期!$A$68,G98=账期!$A$70,G98=账期!$A$71),30,IF(OR(G98=账期!$A$74,G98=账期!$A$77,G98=账期!$A$76,G98=账期!$A$79,G98=账期!$A$80,G98=账期!$A$81,G98=账期!$A$83,G98=账期!$A$85,G98=账期!$A$87,G98=账期!$A$89,G98=账期!$A$91),60,IF(OR(G98=账期!$A$93,G98=账期!$A$94,G98=账期!$A$95,G98=账期!$A$96,G98=账期!$A$98,G98=账期!$A$99,G98=账期!$A$101,G98=账期!$A$102),90,0)))</f>
        <v>0</v>
      </c>
      <c r="AF98" s="319"/>
      <c r="AG98" s="306" t="s">
        <v>50</v>
      </c>
      <c r="AH98" s="319" t="str">
        <f t="shared" si="18"/>
        <v>徐绪盛</v>
      </c>
      <c r="AI98" s="321" t="s">
        <v>644</v>
      </c>
    </row>
    <row r="99" spans="1:35" ht="18" customHeight="1" x14ac:dyDescent="0.25">
      <c r="A99" s="301" t="str">
        <f t="shared" si="13"/>
        <v>2018年1月</v>
      </c>
      <c r="B99" s="302">
        <v>43112</v>
      </c>
      <c r="C99" s="303"/>
      <c r="D99" s="304" t="s">
        <v>15</v>
      </c>
      <c r="E99" s="305" t="str">
        <f t="shared" si="14"/>
        <v>C</v>
      </c>
      <c r="F99" s="305" t="str">
        <f t="shared" si="15"/>
        <v>A</v>
      </c>
      <c r="G99" s="306" t="s">
        <v>59</v>
      </c>
      <c r="H99" s="307" t="s">
        <v>60</v>
      </c>
      <c r="I99" s="307" t="s">
        <v>33</v>
      </c>
      <c r="J99" s="307"/>
      <c r="K99" s="308">
        <v>201801121</v>
      </c>
      <c r="L99" s="306" t="s">
        <v>63</v>
      </c>
      <c r="M99" s="306" t="s">
        <v>64</v>
      </c>
      <c r="N99" s="306"/>
      <c r="O99" s="306" t="s">
        <v>65</v>
      </c>
      <c r="P99" s="308">
        <v>1</v>
      </c>
      <c r="Q99" s="309">
        <v>1</v>
      </c>
      <c r="R99" s="286">
        <v>10800</v>
      </c>
      <c r="S99" s="310">
        <f t="shared" si="19"/>
        <v>10800</v>
      </c>
      <c r="T99" s="311">
        <v>10800</v>
      </c>
      <c r="U99" s="311">
        <f t="shared" si="16"/>
        <v>0</v>
      </c>
      <c r="V99" s="451">
        <v>43130</v>
      </c>
      <c r="W99" s="452">
        <v>43131</v>
      </c>
      <c r="X99" s="308">
        <v>25</v>
      </c>
      <c r="Y99" s="313" t="s">
        <v>2639</v>
      </c>
      <c r="Z99" s="314">
        <v>231.5</v>
      </c>
      <c r="AA99" s="315">
        <v>180120</v>
      </c>
      <c r="AB99" s="316" t="s">
        <v>2929</v>
      </c>
      <c r="AC99" s="317">
        <v>43131</v>
      </c>
      <c r="AD99" s="318">
        <f t="shared" si="17"/>
        <v>43131</v>
      </c>
      <c r="AE99" s="319">
        <f>IF(OR(G99=账期!$A$18,G99=账期!$A$20,G99=账期!$A$22,G99=账期!$A$24,G99=账期!$A$25,G99=账期!$A$27,G99=账期!$A$26,G99=账期!$A$28,G99=账期!$A$30,G99=账期!$A$32,G99=账期!$A$34,G99=账期!$A$35,G99=账期!$A$37,G99=账期!$A$39,G99=账期!$A$40,G99=账期!$A$41,G99=账期!$A$42,G99=账期!$A$43,G99=账期!$A$44,G99=账期!$A$45,G99=账期!$A$46,G99=账期!$A$48,G99=账期!$A$50,G99=账期!$A$51,G99=账期!$A$52,G99=账期!$A$53,G99=账期!$A$54,G99=账期!$A$56,G99=账期!$A$57,G99=账期!$A$58,G99=账期!$A$59,G99=账期!$A$60,G99=账期!$A$61,G99=账期!$A$62,G99=账期!$A$63,G99=账期!$A$64,G99=账期!$A$66,G99=账期!$A$67,G99=账期!$A$68,G99=账期!$A$70,G99=账期!$A$71),30,IF(OR(G99=账期!$A$74,G99=账期!$A$77,G99=账期!$A$76,G99=账期!$A$79,G99=账期!$A$80,G99=账期!$A$81,G99=账期!$A$83,G99=账期!$A$85,G99=账期!$A$87,G99=账期!$A$89,G99=账期!$A$91),60,IF(OR(G99=账期!$A$93,G99=账期!$A$94,G99=账期!$A$95,G99=账期!$A$96,G99=账期!$A$98,G99=账期!$A$99,G99=账期!$A$101,G99=账期!$A$102),90,0)))</f>
        <v>0</v>
      </c>
      <c r="AF99" s="319"/>
      <c r="AG99" s="306" t="s">
        <v>50</v>
      </c>
      <c r="AH99" s="319" t="str">
        <f t="shared" si="18"/>
        <v>徐绪盛</v>
      </c>
      <c r="AI99" s="321" t="s">
        <v>644</v>
      </c>
    </row>
    <row r="100" spans="1:35" ht="18" customHeight="1" x14ac:dyDescent="0.25">
      <c r="A100" s="301" t="str">
        <f t="shared" si="13"/>
        <v>2018年1月</v>
      </c>
      <c r="B100" s="302">
        <v>43116</v>
      </c>
      <c r="C100" s="303" t="s">
        <v>645</v>
      </c>
      <c r="D100" s="304" t="s">
        <v>625</v>
      </c>
      <c r="E100" s="305" t="str">
        <f t="shared" si="14"/>
        <v>A</v>
      </c>
      <c r="F100" s="305" t="str">
        <f t="shared" si="15"/>
        <v>A</v>
      </c>
      <c r="G100" s="306" t="s">
        <v>66</v>
      </c>
      <c r="H100" s="307" t="s">
        <v>67</v>
      </c>
      <c r="I100" s="307" t="s">
        <v>69</v>
      </c>
      <c r="J100" s="307"/>
      <c r="K100" s="308" t="s">
        <v>71</v>
      </c>
      <c r="L100" s="306" t="s">
        <v>35</v>
      </c>
      <c r="M100" s="306" t="s">
        <v>36</v>
      </c>
      <c r="N100" s="306"/>
      <c r="O100" s="306" t="s">
        <v>37</v>
      </c>
      <c r="P100" s="308">
        <v>30</v>
      </c>
      <c r="Q100" s="309">
        <v>30</v>
      </c>
      <c r="R100" s="286">
        <v>9091</v>
      </c>
      <c r="S100" s="310">
        <f t="shared" si="19"/>
        <v>272730</v>
      </c>
      <c r="T100" s="311"/>
      <c r="U100" s="311">
        <f t="shared" si="16"/>
        <v>272730</v>
      </c>
      <c r="V100" s="451">
        <v>43117</v>
      </c>
      <c r="W100" s="452">
        <v>43118</v>
      </c>
      <c r="X100" s="308">
        <v>750</v>
      </c>
      <c r="Y100" s="313" t="s">
        <v>646</v>
      </c>
      <c r="Z100" s="314">
        <v>0</v>
      </c>
      <c r="AA100" s="315"/>
      <c r="AB100" s="316" t="s">
        <v>647</v>
      </c>
      <c r="AC100" s="317">
        <v>43123</v>
      </c>
      <c r="AD100" s="318">
        <f t="shared" si="17"/>
        <v>43161</v>
      </c>
      <c r="AE100" s="319">
        <f>IF(OR(G100=账期!$A$18,G100=账期!$A$20,G100=账期!$A$22,G100=账期!$A$24,G100=账期!$A$25,G100=账期!$A$27,G100=账期!$A$26,G100=账期!$A$28,G100=账期!$A$30,G100=账期!$A$32,G100=账期!$A$34,G100=账期!$A$35,G100=账期!$A$37,G100=账期!$A$39,G100=账期!$A$40,G100=账期!$A$41,G100=账期!$A$42,G100=账期!$A$43,G100=账期!$A$44,G100=账期!$A$45,G100=账期!$A$46,G100=账期!$A$48,G100=账期!$A$50,G100=账期!$A$51,G100=账期!$A$52,G100=账期!$A$53,G100=账期!$A$54,G100=账期!$A$56,G100=账期!$A$57,G100=账期!$A$58,G100=账期!$A$59,G100=账期!$A$60,G100=账期!$A$61,G100=账期!$A$62,G100=账期!$A$63,G100=账期!$A$64,G100=账期!$A$66,G100=账期!$A$67,G100=账期!$A$68,G100=账期!$A$70,G100=账期!$A$71),30,IF(OR(G100=账期!$A$74,G100=账期!$A$77,G100=账期!$A$76,G100=账期!$A$79,G100=账期!$A$80,G100=账期!$A$81,G100=账期!$A$83,G100=账期!$A$85,G100=账期!$A$87,G100=账期!$A$89,G100=账期!$A$91),60,IF(OR(G100=账期!$A$93,G100=账期!$A$94,G100=账期!$A$95,G100=账期!$A$96,G100=账期!$A$98,G100=账期!$A$99,G100=账期!$A$101,G100=账期!$A$102),90,0)))</f>
        <v>30</v>
      </c>
      <c r="AF100" s="319"/>
      <c r="AG100" s="306" t="s">
        <v>70</v>
      </c>
      <c r="AH100" s="319" t="s">
        <v>648</v>
      </c>
      <c r="AI100" s="321"/>
    </row>
    <row r="101" spans="1:35" ht="18" customHeight="1" x14ac:dyDescent="0.25">
      <c r="A101" s="301" t="str">
        <f t="shared" si="13"/>
        <v>2018年1月</v>
      </c>
      <c r="B101" s="302">
        <v>43120</v>
      </c>
      <c r="C101" s="303" t="s">
        <v>649</v>
      </c>
      <c r="D101" s="304" t="s">
        <v>625</v>
      </c>
      <c r="E101" s="305" t="str">
        <f t="shared" si="14"/>
        <v>A</v>
      </c>
      <c r="F101" s="305" t="str">
        <f t="shared" si="15"/>
        <v>A</v>
      </c>
      <c r="G101" s="306" t="s">
        <v>66</v>
      </c>
      <c r="H101" s="307" t="str">
        <f>IF(G101="","",VLOOKUP(G101,下拉数据源!J:K,2,0))</f>
        <v>成都大唐线缆有限公司</v>
      </c>
      <c r="I101" s="307" t="s">
        <v>69</v>
      </c>
      <c r="J101" s="307"/>
      <c r="K101" s="308" t="s">
        <v>72</v>
      </c>
      <c r="L101" s="306" t="s">
        <v>35</v>
      </c>
      <c r="M101" s="306" t="s">
        <v>36</v>
      </c>
      <c r="N101" s="306"/>
      <c r="O101" s="306" t="s">
        <v>37</v>
      </c>
      <c r="P101" s="308">
        <v>30</v>
      </c>
      <c r="Q101" s="309">
        <v>30</v>
      </c>
      <c r="R101" s="286">
        <v>9091</v>
      </c>
      <c r="S101" s="310">
        <f t="shared" si="19"/>
        <v>272730</v>
      </c>
      <c r="T101" s="311"/>
      <c r="U101" s="311">
        <f t="shared" si="16"/>
        <v>272730</v>
      </c>
      <c r="V101" s="451">
        <v>43121</v>
      </c>
      <c r="W101" s="452">
        <v>43122</v>
      </c>
      <c r="X101" s="308">
        <v>750</v>
      </c>
      <c r="Y101" s="313" t="s">
        <v>650</v>
      </c>
      <c r="Z101" s="314">
        <v>0</v>
      </c>
      <c r="AA101" s="315"/>
      <c r="AB101" s="316" t="s">
        <v>651</v>
      </c>
      <c r="AC101" s="317">
        <v>43123</v>
      </c>
      <c r="AD101" s="318">
        <f t="shared" si="17"/>
        <v>43161</v>
      </c>
      <c r="AE101" s="319">
        <f>IF(OR(G101=账期!$A$18,G101=账期!$A$20,G101=账期!$A$22,G101=账期!$A$24,G101=账期!$A$25,G101=账期!$A$27,G101=账期!$A$26,G101=账期!$A$28,G101=账期!$A$30,G101=账期!$A$32,G101=账期!$A$34,G101=账期!$A$35,G101=账期!$A$37,G101=账期!$A$39,G101=账期!$A$40,G101=账期!$A$41,G101=账期!$A$42,G101=账期!$A$43,G101=账期!$A$44,G101=账期!$A$45,G101=账期!$A$46,G101=账期!$A$48,G101=账期!$A$50,G101=账期!$A$51,G101=账期!$A$52,G101=账期!$A$53,G101=账期!$A$54,G101=账期!$A$56,G101=账期!$A$57,G101=账期!$A$58,G101=账期!$A$59,G101=账期!$A$60,G101=账期!$A$61,G101=账期!$A$62,G101=账期!$A$63,G101=账期!$A$64,G101=账期!$A$66,G101=账期!$A$67,G101=账期!$A$68,G101=账期!$A$70,G101=账期!$A$71),30,IF(OR(G101=账期!$A$74,G101=账期!$A$77,G101=账期!$A$76,G101=账期!$A$79,G101=账期!$A$80,G101=账期!$A$81,G101=账期!$A$83,G101=账期!$A$85,G101=账期!$A$87,G101=账期!$A$89,G101=账期!$A$91),60,IF(OR(G101=账期!$A$93,G101=账期!$A$94,G101=账期!$A$95,G101=账期!$A$96,G101=账期!$A$98,G101=账期!$A$99,G101=账期!$A$101,G101=账期!$A$102),90,0)))</f>
        <v>30</v>
      </c>
      <c r="AF101" s="319"/>
      <c r="AG101" s="306" t="s">
        <v>70</v>
      </c>
      <c r="AH101" s="319" t="str">
        <f t="shared" ref="AH101:AH164" si="20">IF(AG101="华东","徐绪盛",IF(AG101="华南","柯童柱",IF(AG101="华中","杭得利",IF(AG101="西南","张军",IF(AG101="华北","石浩宇","")))))</f>
        <v>张军</v>
      </c>
      <c r="AI101" s="321"/>
    </row>
    <row r="102" spans="1:35" ht="18" customHeight="1" x14ac:dyDescent="0.25">
      <c r="A102" s="301" t="str">
        <f t="shared" si="13"/>
        <v>2018年1月</v>
      </c>
      <c r="B102" s="302"/>
      <c r="C102" s="303"/>
      <c r="D102" s="304" t="s">
        <v>625</v>
      </c>
      <c r="E102" s="305" t="str">
        <f t="shared" si="14"/>
        <v>A</v>
      </c>
      <c r="F102" s="305" t="str">
        <f t="shared" si="15"/>
        <v>A</v>
      </c>
      <c r="G102" s="306" t="s">
        <v>66</v>
      </c>
      <c r="H102" s="307" t="str">
        <f>IF(G102="","",VLOOKUP(G102,下拉数据源!J:K,2,0))</f>
        <v>成都大唐线缆有限公司</v>
      </c>
      <c r="I102" s="307" t="s">
        <v>69</v>
      </c>
      <c r="J102" s="307"/>
      <c r="K102" s="308"/>
      <c r="L102" s="306" t="s">
        <v>35</v>
      </c>
      <c r="M102" s="306" t="s">
        <v>36</v>
      </c>
      <c r="N102" s="306"/>
      <c r="O102" s="306" t="s">
        <v>37</v>
      </c>
      <c r="P102" s="308">
        <v>-30</v>
      </c>
      <c r="Q102" s="309">
        <v>-30</v>
      </c>
      <c r="R102" s="286">
        <v>9091</v>
      </c>
      <c r="S102" s="310">
        <f t="shared" si="19"/>
        <v>-272730</v>
      </c>
      <c r="T102" s="311"/>
      <c r="U102" s="311">
        <f t="shared" si="16"/>
        <v>-272730</v>
      </c>
      <c r="V102" s="451">
        <v>43130</v>
      </c>
      <c r="W102" s="452">
        <v>43130</v>
      </c>
      <c r="X102" s="308">
        <v>750</v>
      </c>
      <c r="Y102" s="428" t="s">
        <v>2692</v>
      </c>
      <c r="Z102" s="314">
        <v>0</v>
      </c>
      <c r="AA102" s="315"/>
      <c r="AB102" s="316"/>
      <c r="AC102" s="317"/>
      <c r="AD102" s="318">
        <f t="shared" si="17"/>
        <v>61</v>
      </c>
      <c r="AE102" s="319">
        <f>IF(OR(G102=账期!$A$18,G102=账期!$A$20,G102=账期!$A$22,G102=账期!$A$24,G102=账期!$A$25,G102=账期!$A$27,G102=账期!$A$26,G102=账期!$A$28,G102=账期!$A$30,G102=账期!$A$32,G102=账期!$A$34,G102=账期!$A$35,G102=账期!$A$37,G102=账期!$A$39,G102=账期!$A$40,G102=账期!$A$41,G102=账期!$A$42,G102=账期!$A$43,G102=账期!$A$44,G102=账期!$A$45,G102=账期!$A$46,G102=账期!$A$48,G102=账期!$A$50,G102=账期!$A$51,G102=账期!$A$52,G102=账期!$A$53,G102=账期!$A$54,G102=账期!$A$56,G102=账期!$A$57,G102=账期!$A$58,G102=账期!$A$59,G102=账期!$A$60,G102=账期!$A$61,G102=账期!$A$62,G102=账期!$A$63,G102=账期!$A$64,G102=账期!$A$66,G102=账期!$A$67,G102=账期!$A$68,G102=账期!$A$70,G102=账期!$A$71),30,IF(OR(G102=账期!$A$74,G102=账期!$A$77,G102=账期!$A$76,G102=账期!$A$79,G102=账期!$A$80,G102=账期!$A$81,G102=账期!$A$83,G102=账期!$A$85,G102=账期!$A$87,G102=账期!$A$89,G102=账期!$A$91),60,IF(OR(G102=账期!$A$93,G102=账期!$A$94,G102=账期!$A$95,G102=账期!$A$96,G102=账期!$A$98,G102=账期!$A$99,G102=账期!$A$101,G102=账期!$A$102),90,0)))</f>
        <v>30</v>
      </c>
      <c r="AF102" s="319"/>
      <c r="AG102" s="306" t="s">
        <v>70</v>
      </c>
      <c r="AH102" s="319" t="str">
        <f t="shared" si="20"/>
        <v>张军</v>
      </c>
      <c r="AI102" s="321"/>
    </row>
    <row r="103" spans="1:35" ht="18" customHeight="1" x14ac:dyDescent="0.25">
      <c r="A103" s="301" t="str">
        <f t="shared" si="13"/>
        <v>2018年1月</v>
      </c>
      <c r="B103" s="302"/>
      <c r="C103" s="303"/>
      <c r="D103" s="304" t="s">
        <v>625</v>
      </c>
      <c r="E103" s="305" t="str">
        <f t="shared" si="14"/>
        <v>A</v>
      </c>
      <c r="F103" s="305" t="str">
        <f t="shared" si="15"/>
        <v>A</v>
      </c>
      <c r="G103" s="306" t="s">
        <v>66</v>
      </c>
      <c r="H103" s="307" t="str">
        <f>IF(G103="","",VLOOKUP(G103,下拉数据源!J:K,2,0))</f>
        <v>成都大唐线缆有限公司</v>
      </c>
      <c r="I103" s="307" t="s">
        <v>69</v>
      </c>
      <c r="J103" s="307"/>
      <c r="K103" s="308"/>
      <c r="L103" s="306" t="s">
        <v>35</v>
      </c>
      <c r="M103" s="306" t="s">
        <v>36</v>
      </c>
      <c r="N103" s="306" t="s">
        <v>73</v>
      </c>
      <c r="O103" s="306" t="s">
        <v>37</v>
      </c>
      <c r="P103" s="308">
        <v>30</v>
      </c>
      <c r="Q103" s="309">
        <v>30</v>
      </c>
      <c r="R103" s="286">
        <v>9091</v>
      </c>
      <c r="S103" s="310">
        <f t="shared" si="19"/>
        <v>272730</v>
      </c>
      <c r="T103" s="311"/>
      <c r="U103" s="311">
        <f t="shared" si="16"/>
        <v>272730</v>
      </c>
      <c r="V103" s="451">
        <v>43128</v>
      </c>
      <c r="W103" s="452">
        <v>43128</v>
      </c>
      <c r="X103" s="308">
        <v>750</v>
      </c>
      <c r="Y103" s="313" t="s">
        <v>652</v>
      </c>
      <c r="Z103" s="314">
        <v>0</v>
      </c>
      <c r="AA103" s="315"/>
      <c r="AB103" s="316"/>
      <c r="AC103" s="317"/>
      <c r="AD103" s="318">
        <f t="shared" si="17"/>
        <v>61</v>
      </c>
      <c r="AE103" s="319">
        <f>IF(OR(G103=账期!$A$18,G103=账期!$A$20,G103=账期!$A$22,G103=账期!$A$24,G103=账期!$A$25,G103=账期!$A$27,G103=账期!$A$26,G103=账期!$A$28,G103=账期!$A$30,G103=账期!$A$32,G103=账期!$A$34,G103=账期!$A$35,G103=账期!$A$37,G103=账期!$A$39,G103=账期!$A$40,G103=账期!$A$41,G103=账期!$A$42,G103=账期!$A$43,G103=账期!$A$44,G103=账期!$A$45,G103=账期!$A$46,G103=账期!$A$48,G103=账期!$A$50,G103=账期!$A$51,G103=账期!$A$52,G103=账期!$A$53,G103=账期!$A$54,G103=账期!$A$56,G103=账期!$A$57,G103=账期!$A$58,G103=账期!$A$59,G103=账期!$A$60,G103=账期!$A$61,G103=账期!$A$62,G103=账期!$A$63,G103=账期!$A$64,G103=账期!$A$66,G103=账期!$A$67,G103=账期!$A$68,G103=账期!$A$70,G103=账期!$A$71),30,IF(OR(G103=账期!$A$74,G103=账期!$A$77,G103=账期!$A$76,G103=账期!$A$79,G103=账期!$A$80,G103=账期!$A$81,G103=账期!$A$83,G103=账期!$A$85,G103=账期!$A$87,G103=账期!$A$89,G103=账期!$A$91),60,IF(OR(G103=账期!$A$93,G103=账期!$A$94,G103=账期!$A$95,G103=账期!$A$96,G103=账期!$A$98,G103=账期!$A$99,G103=账期!$A$101,G103=账期!$A$102),90,0)))</f>
        <v>30</v>
      </c>
      <c r="AF103" s="319"/>
      <c r="AG103" s="306" t="s">
        <v>70</v>
      </c>
      <c r="AH103" s="319" t="str">
        <f t="shared" si="20"/>
        <v>张军</v>
      </c>
      <c r="AI103" s="321"/>
    </row>
    <row r="104" spans="1:35" ht="18" customHeight="1" x14ac:dyDescent="0.25">
      <c r="A104" s="301" t="str">
        <f t="shared" si="13"/>
        <v>2018年1月</v>
      </c>
      <c r="B104" s="302">
        <v>43126</v>
      </c>
      <c r="C104" s="303" t="s">
        <v>653</v>
      </c>
      <c r="D104" s="304" t="s">
        <v>625</v>
      </c>
      <c r="E104" s="305" t="str">
        <f t="shared" si="14"/>
        <v>A</v>
      </c>
      <c r="F104" s="305" t="str">
        <f t="shared" si="15"/>
        <v>A</v>
      </c>
      <c r="G104" s="306" t="s">
        <v>66</v>
      </c>
      <c r="H104" s="307" t="str">
        <f>IF(G104="","",VLOOKUP(G104,下拉数据源!J:K,2,0))</f>
        <v>成都大唐线缆有限公司</v>
      </c>
      <c r="I104" s="307" t="s">
        <v>69</v>
      </c>
      <c r="J104" s="307"/>
      <c r="K104" s="308" t="s">
        <v>2627</v>
      </c>
      <c r="L104" s="306" t="s">
        <v>35</v>
      </c>
      <c r="M104" s="306" t="s">
        <v>36</v>
      </c>
      <c r="N104" s="306" t="s">
        <v>68</v>
      </c>
      <c r="O104" s="306" t="s">
        <v>37</v>
      </c>
      <c r="P104" s="308">
        <v>30</v>
      </c>
      <c r="Q104" s="309">
        <v>30</v>
      </c>
      <c r="R104" s="286">
        <v>9180</v>
      </c>
      <c r="S104" s="310">
        <f t="shared" si="19"/>
        <v>275400</v>
      </c>
      <c r="T104" s="311"/>
      <c r="U104" s="311">
        <f t="shared" si="16"/>
        <v>275400</v>
      </c>
      <c r="V104" s="451">
        <v>43130</v>
      </c>
      <c r="W104" s="452">
        <v>43131</v>
      </c>
      <c r="X104" s="308">
        <v>750</v>
      </c>
      <c r="Y104" s="313" t="s">
        <v>2742</v>
      </c>
      <c r="Z104" s="314">
        <v>0</v>
      </c>
      <c r="AA104" s="315"/>
      <c r="AB104" s="316"/>
      <c r="AC104" s="317"/>
      <c r="AD104" s="318">
        <f t="shared" si="17"/>
        <v>61</v>
      </c>
      <c r="AE104" s="319">
        <f>IF(OR(G104=账期!$A$18,G104=账期!$A$20,G104=账期!$A$22,G104=账期!$A$24,G104=账期!$A$25,G104=账期!$A$27,G104=账期!$A$26,G104=账期!$A$28,G104=账期!$A$30,G104=账期!$A$32,G104=账期!$A$34,G104=账期!$A$35,G104=账期!$A$37,G104=账期!$A$39,G104=账期!$A$40,G104=账期!$A$41,G104=账期!$A$42,G104=账期!$A$43,G104=账期!$A$44,G104=账期!$A$45,G104=账期!$A$46,G104=账期!$A$48,G104=账期!$A$50,G104=账期!$A$51,G104=账期!$A$52,G104=账期!$A$53,G104=账期!$A$54,G104=账期!$A$56,G104=账期!$A$57,G104=账期!$A$58,G104=账期!$A$59,G104=账期!$A$60,G104=账期!$A$61,G104=账期!$A$62,G104=账期!$A$63,G104=账期!$A$64,G104=账期!$A$66,G104=账期!$A$67,G104=账期!$A$68,G104=账期!$A$70,G104=账期!$A$71),30,IF(OR(G104=账期!$A$74,G104=账期!$A$77,G104=账期!$A$76,G104=账期!$A$79,G104=账期!$A$80,G104=账期!$A$81,G104=账期!$A$83,G104=账期!$A$85,G104=账期!$A$87,G104=账期!$A$89,G104=账期!$A$91),60,IF(OR(G104=账期!$A$93,G104=账期!$A$94,G104=账期!$A$95,G104=账期!$A$96,G104=账期!$A$98,G104=账期!$A$99,G104=账期!$A$101,G104=账期!$A$102),90,0)))</f>
        <v>30</v>
      </c>
      <c r="AF104" s="319"/>
      <c r="AG104" s="306" t="s">
        <v>70</v>
      </c>
      <c r="AH104" s="319" t="str">
        <f t="shared" si="20"/>
        <v>张军</v>
      </c>
      <c r="AI104" s="321"/>
    </row>
    <row r="105" spans="1:35" ht="18" customHeight="1" x14ac:dyDescent="0.25">
      <c r="A105" s="301" t="str">
        <f t="shared" si="13"/>
        <v>2018年1月</v>
      </c>
      <c r="B105" s="302">
        <v>43109</v>
      </c>
      <c r="C105" s="303"/>
      <c r="D105" s="304" t="s">
        <v>15</v>
      </c>
      <c r="E105" s="305" t="str">
        <f t="shared" si="14"/>
        <v>C</v>
      </c>
      <c r="F105" s="305" t="str">
        <f t="shared" si="15"/>
        <v>A</v>
      </c>
      <c r="G105" s="306" t="s">
        <v>74</v>
      </c>
      <c r="H105" s="307" t="s">
        <v>75</v>
      </c>
      <c r="I105" s="307" t="s">
        <v>33</v>
      </c>
      <c r="J105" s="307"/>
      <c r="K105" s="308">
        <v>4500016764</v>
      </c>
      <c r="L105" s="306" t="s">
        <v>40</v>
      </c>
      <c r="M105" s="306" t="s">
        <v>76</v>
      </c>
      <c r="N105" s="306"/>
      <c r="O105" s="306" t="s">
        <v>77</v>
      </c>
      <c r="P105" s="308">
        <v>2</v>
      </c>
      <c r="Q105" s="309">
        <v>2</v>
      </c>
      <c r="R105" s="286">
        <v>15600</v>
      </c>
      <c r="S105" s="310">
        <f t="shared" si="19"/>
        <v>31200</v>
      </c>
      <c r="T105" s="311"/>
      <c r="U105" s="311">
        <f t="shared" si="16"/>
        <v>31200</v>
      </c>
      <c r="V105" s="451">
        <v>43112</v>
      </c>
      <c r="W105" s="452">
        <v>43115</v>
      </c>
      <c r="X105" s="308">
        <v>25</v>
      </c>
      <c r="Y105" s="313" t="s">
        <v>654</v>
      </c>
      <c r="Z105" s="314">
        <v>1920</v>
      </c>
      <c r="AA105" s="315">
        <v>180110</v>
      </c>
      <c r="AB105" s="316" t="s">
        <v>655</v>
      </c>
      <c r="AC105" s="317">
        <v>43116</v>
      </c>
      <c r="AD105" s="318">
        <f t="shared" si="17"/>
        <v>43191</v>
      </c>
      <c r="AE105" s="319">
        <v>60</v>
      </c>
      <c r="AF105" s="319"/>
      <c r="AG105" s="306" t="s">
        <v>70</v>
      </c>
      <c r="AH105" s="319" t="str">
        <f t="shared" si="20"/>
        <v>张军</v>
      </c>
      <c r="AI105" s="321"/>
    </row>
    <row r="106" spans="1:35" ht="18" customHeight="1" x14ac:dyDescent="0.25">
      <c r="A106" s="301" t="str">
        <f t="shared" si="13"/>
        <v>2017年7月</v>
      </c>
      <c r="B106" s="302">
        <v>42917</v>
      </c>
      <c r="C106" s="303"/>
      <c r="D106" s="304" t="s">
        <v>15</v>
      </c>
      <c r="E106" s="305" t="str">
        <f t="shared" si="14"/>
        <v>C</v>
      </c>
      <c r="F106" s="305" t="str">
        <f t="shared" si="15"/>
        <v>A</v>
      </c>
      <c r="G106" s="306" t="s">
        <v>74</v>
      </c>
      <c r="H106" s="307" t="s">
        <v>75</v>
      </c>
      <c r="I106" s="307" t="s">
        <v>33</v>
      </c>
      <c r="J106" s="307"/>
      <c r="K106" s="308">
        <v>4900001411</v>
      </c>
      <c r="L106" s="306" t="s">
        <v>78</v>
      </c>
      <c r="M106" s="306" t="s">
        <v>79</v>
      </c>
      <c r="N106" s="306"/>
      <c r="O106" s="306" t="s">
        <v>37</v>
      </c>
      <c r="P106" s="308">
        <v>3</v>
      </c>
      <c r="Q106" s="309">
        <v>3</v>
      </c>
      <c r="R106" s="286">
        <v>9300</v>
      </c>
      <c r="S106" s="310">
        <f t="shared" si="19"/>
        <v>27900</v>
      </c>
      <c r="T106" s="311"/>
      <c r="U106" s="311">
        <f t="shared" si="16"/>
        <v>27900</v>
      </c>
      <c r="V106" s="451">
        <v>42917</v>
      </c>
      <c r="W106" s="452">
        <v>42920</v>
      </c>
      <c r="X106" s="308">
        <v>750</v>
      </c>
      <c r="Y106" s="313" t="s">
        <v>656</v>
      </c>
      <c r="Z106" s="314">
        <v>1880</v>
      </c>
      <c r="AA106" s="315">
        <v>170701</v>
      </c>
      <c r="AB106" s="316" t="s">
        <v>657</v>
      </c>
      <c r="AC106" s="320">
        <v>43116</v>
      </c>
      <c r="AD106" s="318">
        <f t="shared" si="17"/>
        <v>43191</v>
      </c>
      <c r="AE106" s="319">
        <v>60</v>
      </c>
      <c r="AF106" s="319"/>
      <c r="AG106" s="306" t="s">
        <v>70</v>
      </c>
      <c r="AH106" s="319" t="str">
        <f t="shared" si="20"/>
        <v>张军</v>
      </c>
      <c r="AI106" s="321"/>
    </row>
    <row r="107" spans="1:35" ht="18" customHeight="1" x14ac:dyDescent="0.25">
      <c r="A107" s="301" t="str">
        <f t="shared" si="13"/>
        <v>2017年7月</v>
      </c>
      <c r="B107" s="302">
        <v>42917</v>
      </c>
      <c r="C107" s="303"/>
      <c r="D107" s="304" t="s">
        <v>15</v>
      </c>
      <c r="E107" s="305" t="str">
        <f t="shared" si="14"/>
        <v>C</v>
      </c>
      <c r="F107" s="305" t="str">
        <f t="shared" si="15"/>
        <v>A</v>
      </c>
      <c r="G107" s="306" t="s">
        <v>74</v>
      </c>
      <c r="H107" s="307" t="s">
        <v>75</v>
      </c>
      <c r="I107" s="307" t="s">
        <v>33</v>
      </c>
      <c r="J107" s="307"/>
      <c r="K107" s="308">
        <v>4900001411</v>
      </c>
      <c r="L107" s="306" t="s">
        <v>78</v>
      </c>
      <c r="M107" s="306" t="s">
        <v>80</v>
      </c>
      <c r="N107" s="306"/>
      <c r="O107" s="306" t="s">
        <v>37</v>
      </c>
      <c r="P107" s="308">
        <v>3</v>
      </c>
      <c r="Q107" s="309">
        <v>3</v>
      </c>
      <c r="R107" s="286">
        <v>10700</v>
      </c>
      <c r="S107" s="310">
        <f t="shared" si="19"/>
        <v>32100</v>
      </c>
      <c r="T107" s="311"/>
      <c r="U107" s="311">
        <f t="shared" si="16"/>
        <v>32100</v>
      </c>
      <c r="V107" s="451">
        <v>42917</v>
      </c>
      <c r="W107" s="452">
        <v>42920</v>
      </c>
      <c r="X107" s="308">
        <v>750</v>
      </c>
      <c r="Y107" s="313" t="s">
        <v>656</v>
      </c>
      <c r="Z107" s="314">
        <v>1880</v>
      </c>
      <c r="AA107" s="315">
        <v>170701</v>
      </c>
      <c r="AB107" s="316" t="s">
        <v>657</v>
      </c>
      <c r="AC107" s="320">
        <v>43116</v>
      </c>
      <c r="AD107" s="318">
        <f t="shared" si="17"/>
        <v>43191</v>
      </c>
      <c r="AE107" s="319">
        <v>60</v>
      </c>
      <c r="AF107" s="319"/>
      <c r="AG107" s="306" t="s">
        <v>70</v>
      </c>
      <c r="AH107" s="319" t="str">
        <f t="shared" si="20"/>
        <v>张军</v>
      </c>
      <c r="AI107" s="321"/>
    </row>
    <row r="108" spans="1:35" ht="18" customHeight="1" x14ac:dyDescent="0.25">
      <c r="A108" s="301" t="str">
        <f t="shared" si="13"/>
        <v>2018年1月</v>
      </c>
      <c r="B108" s="302">
        <v>43109</v>
      </c>
      <c r="C108" s="303"/>
      <c r="D108" s="304" t="s">
        <v>15</v>
      </c>
      <c r="E108" s="305" t="str">
        <f t="shared" si="14"/>
        <v>C</v>
      </c>
      <c r="F108" s="305" t="str">
        <f t="shared" si="15"/>
        <v>A</v>
      </c>
      <c r="G108" s="306" t="s">
        <v>83</v>
      </c>
      <c r="H108" s="307" t="s">
        <v>84</v>
      </c>
      <c r="I108" s="307" t="s">
        <v>33</v>
      </c>
      <c r="J108" s="307"/>
      <c r="K108" s="308">
        <v>20180109</v>
      </c>
      <c r="L108" s="306" t="s">
        <v>63</v>
      </c>
      <c r="M108" s="306" t="s">
        <v>87</v>
      </c>
      <c r="N108" s="306" t="s">
        <v>85</v>
      </c>
      <c r="O108" s="306" t="s">
        <v>37</v>
      </c>
      <c r="P108" s="308">
        <v>1</v>
      </c>
      <c r="Q108" s="309">
        <v>1</v>
      </c>
      <c r="R108" s="286">
        <v>11000</v>
      </c>
      <c r="S108" s="310">
        <f t="shared" si="19"/>
        <v>11000</v>
      </c>
      <c r="T108" s="311"/>
      <c r="U108" s="311">
        <f t="shared" si="16"/>
        <v>11000</v>
      </c>
      <c r="V108" s="451">
        <v>43109</v>
      </c>
      <c r="W108" s="452">
        <v>43110</v>
      </c>
      <c r="X108" s="308">
        <v>1000</v>
      </c>
      <c r="Y108" s="313" t="s">
        <v>658</v>
      </c>
      <c r="Z108" s="314">
        <v>88</v>
      </c>
      <c r="AA108" s="315">
        <v>171230</v>
      </c>
      <c r="AB108" s="316" t="s">
        <v>659</v>
      </c>
      <c r="AC108" s="317">
        <v>43113</v>
      </c>
      <c r="AD108" s="318">
        <f t="shared" si="17"/>
        <v>43161</v>
      </c>
      <c r="AE108" s="319">
        <f>IF(OR(G108=账期!$A$18,G108=账期!$A$20,G108=账期!$A$22,G108=账期!$A$24,G108=账期!$A$25,G108=账期!$A$27,G108=账期!$A$26,G108=账期!$A$28,G108=账期!$A$30,G108=账期!$A$32,G108=账期!$A$34,G108=账期!$A$35,G108=账期!$A$37,G108=账期!$A$39,G108=账期!$A$40,G108=账期!$A$41,G108=账期!$A$42,G108=账期!$A$43,G108=账期!$A$44,G108=账期!$A$45,G108=账期!$A$46,G108=账期!$A$48,G108=账期!$A$50,G108=账期!$A$51,G108=账期!$A$52,G108=账期!$A$53,G108=账期!$A$54,G108=账期!$A$56,G108=账期!$A$57,G108=账期!$A$58,G108=账期!$A$59,G108=账期!$A$60,G108=账期!$A$61,G108=账期!$A$62,G108=账期!$A$63,G108=账期!$A$64,G108=账期!$A$66,G108=账期!$A$67,G108=账期!$A$68,G108=账期!$A$70,G108=账期!$A$71),30,IF(OR(G108=账期!$A$74,G108=账期!$A$77,G108=账期!$A$76,G108=账期!$A$79,G108=账期!$A$80,G108=账期!$A$81,G108=账期!$A$83,G108=账期!$A$85,G108=账期!$A$87,G108=账期!$A$89,G108=账期!$A$91),60,IF(OR(G108=账期!$A$93,G108=账期!$A$94,G108=账期!$A$95,G108=账期!$A$96,G108=账期!$A$98,G108=账期!$A$99,G108=账期!$A$101,G108=账期!$A$102),90,0)))</f>
        <v>30</v>
      </c>
      <c r="AF108" s="319"/>
      <c r="AG108" s="306" t="s">
        <v>86</v>
      </c>
      <c r="AH108" s="319" t="str">
        <f t="shared" si="20"/>
        <v>杭得利</v>
      </c>
      <c r="AI108" s="321"/>
    </row>
    <row r="109" spans="1:35" ht="18" customHeight="1" x14ac:dyDescent="0.25">
      <c r="A109" s="301" t="str">
        <f t="shared" si="13"/>
        <v>2018年1月</v>
      </c>
      <c r="B109" s="302">
        <v>43115</v>
      </c>
      <c r="C109" s="303"/>
      <c r="D109" s="304" t="s">
        <v>15</v>
      </c>
      <c r="E109" s="305" t="str">
        <f t="shared" si="14"/>
        <v>C</v>
      </c>
      <c r="F109" s="305" t="str">
        <f t="shared" si="15"/>
        <v>A</v>
      </c>
      <c r="G109" s="306" t="s">
        <v>83</v>
      </c>
      <c r="H109" s="307" t="s">
        <v>84</v>
      </c>
      <c r="I109" s="307" t="s">
        <v>33</v>
      </c>
      <c r="J109" s="307"/>
      <c r="K109" s="308">
        <v>20180115</v>
      </c>
      <c r="L109" s="306" t="s">
        <v>63</v>
      </c>
      <c r="M109" s="306" t="s">
        <v>87</v>
      </c>
      <c r="N109" s="306"/>
      <c r="O109" s="306" t="s">
        <v>37</v>
      </c>
      <c r="P109" s="308">
        <v>5</v>
      </c>
      <c r="Q109" s="309">
        <v>5</v>
      </c>
      <c r="R109" s="286">
        <v>11000</v>
      </c>
      <c r="S109" s="310">
        <f t="shared" si="19"/>
        <v>55000</v>
      </c>
      <c r="T109" s="311"/>
      <c r="U109" s="311">
        <f t="shared" si="16"/>
        <v>55000</v>
      </c>
      <c r="V109" s="451">
        <v>43116</v>
      </c>
      <c r="W109" s="452">
        <v>43117</v>
      </c>
      <c r="X109" s="308">
        <v>1000</v>
      </c>
      <c r="Y109" s="313" t="s">
        <v>660</v>
      </c>
      <c r="Z109" s="314">
        <v>640</v>
      </c>
      <c r="AA109" s="315">
        <v>180111</v>
      </c>
      <c r="AB109" s="316" t="s">
        <v>661</v>
      </c>
      <c r="AC109" s="317">
        <v>43119</v>
      </c>
      <c r="AD109" s="318">
        <f t="shared" si="17"/>
        <v>43161</v>
      </c>
      <c r="AE109" s="319">
        <f>IF(OR(G109=账期!$A$18,G109=账期!$A$20,G109=账期!$A$22,G109=账期!$A$24,G109=账期!$A$25,G109=账期!$A$27,G109=账期!$A$26,G109=账期!$A$28,G109=账期!$A$30,G109=账期!$A$32,G109=账期!$A$34,G109=账期!$A$35,G109=账期!$A$37,G109=账期!$A$39,G109=账期!$A$40,G109=账期!$A$41,G109=账期!$A$42,G109=账期!$A$43,G109=账期!$A$44,G109=账期!$A$45,G109=账期!$A$46,G109=账期!$A$48,G109=账期!$A$50,G109=账期!$A$51,G109=账期!$A$52,G109=账期!$A$53,G109=账期!$A$54,G109=账期!$A$56,G109=账期!$A$57,G109=账期!$A$58,G109=账期!$A$59,G109=账期!$A$60,G109=账期!$A$61,G109=账期!$A$62,G109=账期!$A$63,G109=账期!$A$64,G109=账期!$A$66,G109=账期!$A$67,G109=账期!$A$68,G109=账期!$A$70,G109=账期!$A$71),30,IF(OR(G109=账期!$A$74,G109=账期!$A$77,G109=账期!$A$76,G109=账期!$A$79,G109=账期!$A$80,G109=账期!$A$81,G109=账期!$A$83,G109=账期!$A$85,G109=账期!$A$87,G109=账期!$A$89,G109=账期!$A$91),60,IF(OR(G109=账期!$A$93,G109=账期!$A$94,G109=账期!$A$95,G109=账期!$A$96,G109=账期!$A$98,G109=账期!$A$99,G109=账期!$A$101,G109=账期!$A$102),90,0)))</f>
        <v>30</v>
      </c>
      <c r="AF109" s="319"/>
      <c r="AG109" s="306" t="s">
        <v>86</v>
      </c>
      <c r="AH109" s="319" t="str">
        <f t="shared" si="20"/>
        <v>杭得利</v>
      </c>
      <c r="AI109" s="321"/>
    </row>
    <row r="110" spans="1:35" ht="19.5" customHeight="1" x14ac:dyDescent="0.25">
      <c r="A110" s="301" t="str">
        <f t="shared" si="13"/>
        <v>2017年8月</v>
      </c>
      <c r="B110" s="302">
        <v>42948</v>
      </c>
      <c r="C110" s="303"/>
      <c r="D110" s="304" t="s">
        <v>628</v>
      </c>
      <c r="E110" s="305" t="str">
        <f t="shared" si="14"/>
        <v>A</v>
      </c>
      <c r="F110" s="305" t="str">
        <f t="shared" si="15"/>
        <v>C</v>
      </c>
      <c r="G110" s="306" t="s">
        <v>90</v>
      </c>
      <c r="H110" s="307" t="s">
        <v>91</v>
      </c>
      <c r="I110" s="307" t="s">
        <v>33</v>
      </c>
      <c r="J110" s="307"/>
      <c r="K110" s="308"/>
      <c r="L110" s="306" t="s">
        <v>78</v>
      </c>
      <c r="M110" s="306" t="s">
        <v>79</v>
      </c>
      <c r="N110" s="306" t="s">
        <v>92</v>
      </c>
      <c r="O110" s="306" t="s">
        <v>37</v>
      </c>
      <c r="P110" s="308">
        <v>0.75</v>
      </c>
      <c r="Q110" s="309">
        <v>0.75</v>
      </c>
      <c r="R110" s="286">
        <v>9100</v>
      </c>
      <c r="S110" s="310">
        <f t="shared" si="19"/>
        <v>6825</v>
      </c>
      <c r="T110" s="311"/>
      <c r="U110" s="311">
        <f t="shared" si="16"/>
        <v>6825</v>
      </c>
      <c r="V110" s="451">
        <v>42955</v>
      </c>
      <c r="W110" s="451">
        <v>42956</v>
      </c>
      <c r="X110" s="308">
        <v>750</v>
      </c>
      <c r="Y110" s="313" t="s">
        <v>662</v>
      </c>
      <c r="Z110" s="314">
        <v>120</v>
      </c>
      <c r="AA110" s="315">
        <v>170721</v>
      </c>
      <c r="AB110" s="316"/>
      <c r="AC110" s="320"/>
      <c r="AD110" s="318">
        <f t="shared" si="17"/>
        <v>61</v>
      </c>
      <c r="AE110" s="319">
        <v>30</v>
      </c>
      <c r="AF110" s="319"/>
      <c r="AG110" s="306" t="s">
        <v>50</v>
      </c>
      <c r="AH110" s="319" t="str">
        <f t="shared" si="20"/>
        <v>徐绪盛</v>
      </c>
      <c r="AI110" s="321"/>
    </row>
    <row r="111" spans="1:35" ht="18" customHeight="1" x14ac:dyDescent="0.25">
      <c r="A111" s="301" t="str">
        <f t="shared" si="13"/>
        <v>2018年1月</v>
      </c>
      <c r="B111" s="302">
        <v>43100</v>
      </c>
      <c r="C111" s="303" t="s">
        <v>663</v>
      </c>
      <c r="D111" s="304" t="s">
        <v>628</v>
      </c>
      <c r="E111" s="305" t="str">
        <f t="shared" si="14"/>
        <v>A</v>
      </c>
      <c r="F111" s="305" t="str">
        <f t="shared" si="15"/>
        <v>C</v>
      </c>
      <c r="G111" s="306" t="s">
        <v>90</v>
      </c>
      <c r="H111" s="307" t="s">
        <v>91</v>
      </c>
      <c r="I111" s="307" t="s">
        <v>33</v>
      </c>
      <c r="J111" s="307"/>
      <c r="K111" s="308" t="s">
        <v>97</v>
      </c>
      <c r="L111" s="306" t="s">
        <v>35</v>
      </c>
      <c r="M111" s="306" t="s">
        <v>94</v>
      </c>
      <c r="N111" s="306"/>
      <c r="O111" s="306" t="s">
        <v>37</v>
      </c>
      <c r="P111" s="308">
        <v>30</v>
      </c>
      <c r="Q111" s="309">
        <v>30</v>
      </c>
      <c r="R111" s="312">
        <v>9270</v>
      </c>
      <c r="S111" s="310">
        <f t="shared" si="19"/>
        <v>278100</v>
      </c>
      <c r="T111" s="311"/>
      <c r="U111" s="311">
        <f t="shared" si="16"/>
        <v>278100</v>
      </c>
      <c r="V111" s="451">
        <v>43101</v>
      </c>
      <c r="W111" s="452">
        <v>43102</v>
      </c>
      <c r="X111" s="308">
        <v>750</v>
      </c>
      <c r="Y111" s="313" t="s">
        <v>664</v>
      </c>
      <c r="Z111" s="314">
        <v>4800</v>
      </c>
      <c r="AA111" s="315" t="s">
        <v>665</v>
      </c>
      <c r="AB111" s="316" t="s">
        <v>2773</v>
      </c>
      <c r="AC111" s="317">
        <v>43129</v>
      </c>
      <c r="AD111" s="318">
        <f t="shared" si="17"/>
        <v>43161</v>
      </c>
      <c r="AE111" s="319">
        <f>IF(OR(G111=账期!$A$18,G111=账期!$A$20,G111=账期!$A$22,G111=账期!$A$24,G111=账期!$A$25,G111=账期!$A$27,G111=账期!$A$26,G111=账期!$A$28,G111=账期!$A$30,G111=账期!$A$32,G111=账期!$A$34,G111=账期!$A$35,G111=账期!$A$37,G111=账期!$A$39,G111=账期!$A$40,G111=账期!$A$41,G111=账期!$A$42,G111=账期!$A$43,G111=账期!$A$44,G111=账期!$A$45,G111=账期!$A$46,G111=账期!$A$48,G111=账期!$A$50,G111=账期!$A$51,G111=账期!$A$52,G111=账期!$A$53,G111=账期!$A$54,G111=账期!$A$56,G111=账期!$A$57,G111=账期!$A$58,G111=账期!$A$59,G111=账期!$A$60,G111=账期!$A$61,G111=账期!$A$62,G111=账期!$A$63,G111=账期!$A$64,G111=账期!$A$66,G111=账期!$A$67,G111=账期!$A$68,G111=账期!$A$70,G111=账期!$A$71),30,IF(OR(G111=账期!$A$74,G111=账期!$A$77,G111=账期!$A$76,G111=账期!$A$79,G111=账期!$A$80,G111=账期!$A$81,G111=账期!$A$83,G111=账期!$A$85,G111=账期!$A$87,G111=账期!$A$89,G111=账期!$A$91),60,IF(OR(G111=账期!$A$93,G111=账期!$A$94,G111=账期!$A$95,G111=账期!$A$96,G111=账期!$A$98,G111=账期!$A$99,G111=账期!$A$101,G111=账期!$A$102),90,0)))</f>
        <v>30</v>
      </c>
      <c r="AF111" s="319"/>
      <c r="AG111" s="306" t="s">
        <v>50</v>
      </c>
      <c r="AH111" s="319" t="str">
        <f t="shared" si="20"/>
        <v>徐绪盛</v>
      </c>
      <c r="AI111" s="321"/>
    </row>
    <row r="112" spans="1:35" ht="15.75" customHeight="1" x14ac:dyDescent="0.25">
      <c r="A112" s="301" t="str">
        <f t="shared" si="13"/>
        <v>2018年1月</v>
      </c>
      <c r="B112" s="302">
        <v>43103</v>
      </c>
      <c r="C112" s="303" t="s">
        <v>666</v>
      </c>
      <c r="D112" s="304" t="s">
        <v>628</v>
      </c>
      <c r="E112" s="305" t="str">
        <f t="shared" si="14"/>
        <v>A</v>
      </c>
      <c r="F112" s="305" t="str">
        <f t="shared" si="15"/>
        <v>C</v>
      </c>
      <c r="G112" s="306" t="s">
        <v>90</v>
      </c>
      <c r="H112" s="307" t="s">
        <v>91</v>
      </c>
      <c r="I112" s="307" t="s">
        <v>33</v>
      </c>
      <c r="J112" s="307"/>
      <c r="K112" s="308" t="s">
        <v>100</v>
      </c>
      <c r="L112" s="306" t="s">
        <v>35</v>
      </c>
      <c r="M112" s="306" t="s">
        <v>94</v>
      </c>
      <c r="N112" s="306"/>
      <c r="O112" s="306" t="s">
        <v>37</v>
      </c>
      <c r="P112" s="308">
        <v>20.25</v>
      </c>
      <c r="Q112" s="309">
        <v>20.25</v>
      </c>
      <c r="R112" s="312">
        <v>9270</v>
      </c>
      <c r="S112" s="310">
        <f t="shared" si="19"/>
        <v>187717.5</v>
      </c>
      <c r="T112" s="311"/>
      <c r="U112" s="311">
        <f t="shared" si="16"/>
        <v>187717.5</v>
      </c>
      <c r="V112" s="451">
        <v>43105</v>
      </c>
      <c r="W112" s="452">
        <v>43106</v>
      </c>
      <c r="X112" s="308">
        <v>750</v>
      </c>
      <c r="Y112" s="313" t="s">
        <v>667</v>
      </c>
      <c r="Z112" s="314">
        <v>3240</v>
      </c>
      <c r="AA112" s="315">
        <v>180102</v>
      </c>
      <c r="AB112" s="316" t="s">
        <v>2773</v>
      </c>
      <c r="AC112" s="317">
        <v>43129</v>
      </c>
      <c r="AD112" s="318">
        <f t="shared" si="17"/>
        <v>43161</v>
      </c>
      <c r="AE112" s="319">
        <f>IF(OR(G112=账期!$A$18,G112=账期!$A$20,G112=账期!$A$22,G112=账期!$A$24,G112=账期!$A$25,G112=账期!$A$27,G112=账期!$A$26,G112=账期!$A$28,G112=账期!$A$30,G112=账期!$A$32,G112=账期!$A$34,G112=账期!$A$35,G112=账期!$A$37,G112=账期!$A$39,G112=账期!$A$40,G112=账期!$A$41,G112=账期!$A$42,G112=账期!$A$43,G112=账期!$A$44,G112=账期!$A$45,G112=账期!$A$46,G112=账期!$A$48,G112=账期!$A$50,G112=账期!$A$51,G112=账期!$A$52,G112=账期!$A$53,G112=账期!$A$54,G112=账期!$A$56,G112=账期!$A$57,G112=账期!$A$58,G112=账期!$A$59,G112=账期!$A$60,G112=账期!$A$61,G112=账期!$A$62,G112=账期!$A$63,G112=账期!$A$64,G112=账期!$A$66,G112=账期!$A$67,G112=账期!$A$68,G112=账期!$A$70,G112=账期!$A$71),30,IF(OR(G112=账期!$A$74,G112=账期!$A$77,G112=账期!$A$76,G112=账期!$A$79,G112=账期!$A$80,G112=账期!$A$81,G112=账期!$A$83,G112=账期!$A$85,G112=账期!$A$87,G112=账期!$A$89,G112=账期!$A$91),60,IF(OR(G112=账期!$A$93,G112=账期!$A$94,G112=账期!$A$95,G112=账期!$A$96,G112=账期!$A$98,G112=账期!$A$99,G112=账期!$A$101,G112=账期!$A$102),90,0)))</f>
        <v>30</v>
      </c>
      <c r="AF112" s="319"/>
      <c r="AG112" s="306" t="s">
        <v>50</v>
      </c>
      <c r="AH112" s="319" t="str">
        <f t="shared" si="20"/>
        <v>徐绪盛</v>
      </c>
      <c r="AI112" s="321"/>
    </row>
    <row r="113" spans="1:35" ht="18" customHeight="1" x14ac:dyDescent="0.25">
      <c r="A113" s="301" t="str">
        <f t="shared" si="13"/>
        <v>2018年1月</v>
      </c>
      <c r="B113" s="302">
        <v>43105</v>
      </c>
      <c r="C113" s="303" t="s">
        <v>663</v>
      </c>
      <c r="D113" s="304" t="s">
        <v>628</v>
      </c>
      <c r="E113" s="305" t="str">
        <f t="shared" si="14"/>
        <v>A</v>
      </c>
      <c r="F113" s="305" t="str">
        <f t="shared" si="15"/>
        <v>C</v>
      </c>
      <c r="G113" s="306" t="s">
        <v>90</v>
      </c>
      <c r="H113" s="307" t="s">
        <v>91</v>
      </c>
      <c r="I113" s="307" t="s">
        <v>33</v>
      </c>
      <c r="J113" s="307"/>
      <c r="K113" s="308" t="s">
        <v>100</v>
      </c>
      <c r="L113" s="306" t="s">
        <v>35</v>
      </c>
      <c r="M113" s="306" t="s">
        <v>94</v>
      </c>
      <c r="N113" s="306"/>
      <c r="O113" s="306" t="s">
        <v>37</v>
      </c>
      <c r="P113" s="308">
        <v>30</v>
      </c>
      <c r="Q113" s="309">
        <v>30</v>
      </c>
      <c r="R113" s="286">
        <v>9270</v>
      </c>
      <c r="S113" s="310">
        <f t="shared" si="19"/>
        <v>278100</v>
      </c>
      <c r="T113" s="311"/>
      <c r="U113" s="311">
        <f t="shared" si="16"/>
        <v>278100</v>
      </c>
      <c r="V113" s="451">
        <v>43106</v>
      </c>
      <c r="W113" s="452">
        <v>43108</v>
      </c>
      <c r="X113" s="308">
        <v>750</v>
      </c>
      <c r="Y113" s="313" t="s">
        <v>668</v>
      </c>
      <c r="Z113" s="314">
        <v>4800</v>
      </c>
      <c r="AA113" s="315" t="s">
        <v>669</v>
      </c>
      <c r="AB113" s="316" t="s">
        <v>2773</v>
      </c>
      <c r="AC113" s="317">
        <v>43129</v>
      </c>
      <c r="AD113" s="318">
        <f t="shared" si="17"/>
        <v>43161</v>
      </c>
      <c r="AE113" s="319">
        <f>IF(OR(G113=账期!$A$18,G113=账期!$A$20,G113=账期!$A$22,G113=账期!$A$24,G113=账期!$A$25,G113=账期!$A$27,G113=账期!$A$26,G113=账期!$A$28,G113=账期!$A$30,G113=账期!$A$32,G113=账期!$A$34,G113=账期!$A$35,G113=账期!$A$37,G113=账期!$A$39,G113=账期!$A$40,G113=账期!$A$41,G113=账期!$A$42,G113=账期!$A$43,G113=账期!$A$44,G113=账期!$A$45,G113=账期!$A$46,G113=账期!$A$48,G113=账期!$A$50,G113=账期!$A$51,G113=账期!$A$52,G113=账期!$A$53,G113=账期!$A$54,G113=账期!$A$56,G113=账期!$A$57,G113=账期!$A$58,G113=账期!$A$59,G113=账期!$A$60,G113=账期!$A$61,G113=账期!$A$62,G113=账期!$A$63,G113=账期!$A$64,G113=账期!$A$66,G113=账期!$A$67,G113=账期!$A$68,G113=账期!$A$70,G113=账期!$A$71),30,IF(OR(G113=账期!$A$74,G113=账期!$A$77,G113=账期!$A$76,G113=账期!$A$79,G113=账期!$A$80,G113=账期!$A$81,G113=账期!$A$83,G113=账期!$A$85,G113=账期!$A$87,G113=账期!$A$89,G113=账期!$A$91),60,IF(OR(G113=账期!$A$93,G113=账期!$A$94,G113=账期!$A$95,G113=账期!$A$96,G113=账期!$A$98,G113=账期!$A$99,G113=账期!$A$101,G113=账期!$A$102),90,0)))</f>
        <v>30</v>
      </c>
      <c r="AF113" s="319"/>
      <c r="AG113" s="306" t="s">
        <v>50</v>
      </c>
      <c r="AH113" s="319" t="str">
        <f t="shared" si="20"/>
        <v>徐绪盛</v>
      </c>
      <c r="AI113" s="321"/>
    </row>
    <row r="114" spans="1:35" ht="18" customHeight="1" x14ac:dyDescent="0.25">
      <c r="A114" s="301" t="str">
        <f t="shared" si="13"/>
        <v>2018年1月</v>
      </c>
      <c r="B114" s="302">
        <v>43105</v>
      </c>
      <c r="C114" s="303" t="s">
        <v>663</v>
      </c>
      <c r="D114" s="304" t="s">
        <v>628</v>
      </c>
      <c r="E114" s="305" t="str">
        <f t="shared" si="14"/>
        <v>A</v>
      </c>
      <c r="F114" s="305" t="str">
        <f t="shared" si="15"/>
        <v>C</v>
      </c>
      <c r="G114" s="306" t="s">
        <v>90</v>
      </c>
      <c r="H114" s="307" t="s">
        <v>91</v>
      </c>
      <c r="I114" s="307" t="s">
        <v>33</v>
      </c>
      <c r="J114" s="307"/>
      <c r="K114" s="308" t="s">
        <v>100</v>
      </c>
      <c r="L114" s="306" t="s">
        <v>35</v>
      </c>
      <c r="M114" s="306" t="s">
        <v>94</v>
      </c>
      <c r="N114" s="306"/>
      <c r="O114" s="306" t="s">
        <v>37</v>
      </c>
      <c r="P114" s="308">
        <v>30</v>
      </c>
      <c r="Q114" s="309">
        <v>30</v>
      </c>
      <c r="R114" s="286">
        <v>9270</v>
      </c>
      <c r="S114" s="310">
        <f t="shared" si="19"/>
        <v>278100</v>
      </c>
      <c r="T114" s="311"/>
      <c r="U114" s="311">
        <f t="shared" si="16"/>
        <v>278100</v>
      </c>
      <c r="V114" s="451">
        <v>43109</v>
      </c>
      <c r="W114" s="452">
        <v>43110</v>
      </c>
      <c r="X114" s="308">
        <v>750</v>
      </c>
      <c r="Y114" s="313" t="s">
        <v>670</v>
      </c>
      <c r="Z114" s="314">
        <v>4800</v>
      </c>
      <c r="AA114" s="315" t="s">
        <v>671</v>
      </c>
      <c r="AB114" s="316" t="s">
        <v>2773</v>
      </c>
      <c r="AC114" s="317">
        <v>43129</v>
      </c>
      <c r="AD114" s="318">
        <f t="shared" si="17"/>
        <v>43161</v>
      </c>
      <c r="AE114" s="319">
        <f>IF(OR(G114=账期!$A$18,G114=账期!$A$20,G114=账期!$A$22,G114=账期!$A$24,G114=账期!$A$25,G114=账期!$A$27,G114=账期!$A$26,G114=账期!$A$28,G114=账期!$A$30,G114=账期!$A$32,G114=账期!$A$34,G114=账期!$A$35,G114=账期!$A$37,G114=账期!$A$39,G114=账期!$A$40,G114=账期!$A$41,G114=账期!$A$42,G114=账期!$A$43,G114=账期!$A$44,G114=账期!$A$45,G114=账期!$A$46,G114=账期!$A$48,G114=账期!$A$50,G114=账期!$A$51,G114=账期!$A$52,G114=账期!$A$53,G114=账期!$A$54,G114=账期!$A$56,G114=账期!$A$57,G114=账期!$A$58,G114=账期!$A$59,G114=账期!$A$60,G114=账期!$A$61,G114=账期!$A$62,G114=账期!$A$63,G114=账期!$A$64,G114=账期!$A$66,G114=账期!$A$67,G114=账期!$A$68,G114=账期!$A$70,G114=账期!$A$71),30,IF(OR(G114=账期!$A$74,G114=账期!$A$77,G114=账期!$A$76,G114=账期!$A$79,G114=账期!$A$80,G114=账期!$A$81,G114=账期!$A$83,G114=账期!$A$85,G114=账期!$A$87,G114=账期!$A$89,G114=账期!$A$91),60,IF(OR(G114=账期!$A$93,G114=账期!$A$94,G114=账期!$A$95,G114=账期!$A$96,G114=账期!$A$98,G114=账期!$A$99,G114=账期!$A$101,G114=账期!$A$102),90,0)))</f>
        <v>30</v>
      </c>
      <c r="AF114" s="319"/>
      <c r="AG114" s="306" t="s">
        <v>50</v>
      </c>
      <c r="AH114" s="319" t="str">
        <f t="shared" si="20"/>
        <v>徐绪盛</v>
      </c>
      <c r="AI114" s="321"/>
    </row>
    <row r="115" spans="1:35" ht="18" customHeight="1" x14ac:dyDescent="0.25">
      <c r="A115" s="301" t="str">
        <f t="shared" si="13"/>
        <v>2018年1月</v>
      </c>
      <c r="B115" s="302">
        <v>43105</v>
      </c>
      <c r="C115" s="303" t="s">
        <v>663</v>
      </c>
      <c r="D115" s="304" t="s">
        <v>628</v>
      </c>
      <c r="E115" s="305" t="str">
        <f t="shared" si="14"/>
        <v>A</v>
      </c>
      <c r="F115" s="305" t="str">
        <f t="shared" si="15"/>
        <v>C</v>
      </c>
      <c r="G115" s="306" t="s">
        <v>90</v>
      </c>
      <c r="H115" s="307" t="s">
        <v>91</v>
      </c>
      <c r="I115" s="307" t="s">
        <v>33</v>
      </c>
      <c r="J115" s="307"/>
      <c r="K115" s="308" t="s">
        <v>100</v>
      </c>
      <c r="L115" s="306" t="s">
        <v>35</v>
      </c>
      <c r="M115" s="306" t="s">
        <v>94</v>
      </c>
      <c r="N115" s="306"/>
      <c r="O115" s="306" t="s">
        <v>37</v>
      </c>
      <c r="P115" s="308">
        <v>20.25</v>
      </c>
      <c r="Q115" s="309">
        <v>20.25</v>
      </c>
      <c r="R115" s="286">
        <v>9270</v>
      </c>
      <c r="S115" s="310">
        <f t="shared" si="19"/>
        <v>187717.5</v>
      </c>
      <c r="T115" s="311"/>
      <c r="U115" s="311">
        <f t="shared" si="16"/>
        <v>187717.5</v>
      </c>
      <c r="V115" s="451">
        <v>43111</v>
      </c>
      <c r="W115" s="452">
        <v>43112</v>
      </c>
      <c r="X115" s="308">
        <v>750</v>
      </c>
      <c r="Y115" s="313" t="s">
        <v>672</v>
      </c>
      <c r="Z115" s="314">
        <v>3240</v>
      </c>
      <c r="AA115" s="315">
        <v>180107</v>
      </c>
      <c r="AB115" s="316" t="s">
        <v>2774</v>
      </c>
      <c r="AC115" s="317">
        <v>43129</v>
      </c>
      <c r="AD115" s="318">
        <f t="shared" si="17"/>
        <v>43161</v>
      </c>
      <c r="AE115" s="319">
        <f>IF(OR(G115=账期!$A$18,G115=账期!$A$20,G115=账期!$A$22,G115=账期!$A$24,G115=账期!$A$25,G115=账期!$A$27,G115=账期!$A$26,G115=账期!$A$28,G115=账期!$A$30,G115=账期!$A$32,G115=账期!$A$34,G115=账期!$A$35,G115=账期!$A$37,G115=账期!$A$39,G115=账期!$A$40,G115=账期!$A$41,G115=账期!$A$42,G115=账期!$A$43,G115=账期!$A$44,G115=账期!$A$45,G115=账期!$A$46,G115=账期!$A$48,G115=账期!$A$50,G115=账期!$A$51,G115=账期!$A$52,G115=账期!$A$53,G115=账期!$A$54,G115=账期!$A$56,G115=账期!$A$57,G115=账期!$A$58,G115=账期!$A$59,G115=账期!$A$60,G115=账期!$A$61,G115=账期!$A$62,G115=账期!$A$63,G115=账期!$A$64,G115=账期!$A$66,G115=账期!$A$67,G115=账期!$A$68,G115=账期!$A$70,G115=账期!$A$71),30,IF(OR(G115=账期!$A$74,G115=账期!$A$77,G115=账期!$A$76,G115=账期!$A$79,G115=账期!$A$80,G115=账期!$A$81,G115=账期!$A$83,G115=账期!$A$85,G115=账期!$A$87,G115=账期!$A$89,G115=账期!$A$91),60,IF(OR(G115=账期!$A$93,G115=账期!$A$94,G115=账期!$A$95,G115=账期!$A$96,G115=账期!$A$98,G115=账期!$A$99,G115=账期!$A$101,G115=账期!$A$102),90,0)))</f>
        <v>30</v>
      </c>
      <c r="AF115" s="319"/>
      <c r="AG115" s="306" t="s">
        <v>50</v>
      </c>
      <c r="AH115" s="319" t="str">
        <f t="shared" si="20"/>
        <v>徐绪盛</v>
      </c>
      <c r="AI115" s="321"/>
    </row>
    <row r="116" spans="1:35" ht="18" customHeight="1" x14ac:dyDescent="0.25">
      <c r="A116" s="301" t="str">
        <f t="shared" si="13"/>
        <v>2018年1月</v>
      </c>
      <c r="B116" s="302">
        <v>43105</v>
      </c>
      <c r="C116" s="303" t="s">
        <v>663</v>
      </c>
      <c r="D116" s="304" t="s">
        <v>628</v>
      </c>
      <c r="E116" s="305" t="str">
        <f t="shared" si="14"/>
        <v>A</v>
      </c>
      <c r="F116" s="305" t="str">
        <f t="shared" si="15"/>
        <v>C</v>
      </c>
      <c r="G116" s="306" t="s">
        <v>90</v>
      </c>
      <c r="H116" s="307" t="s">
        <v>91</v>
      </c>
      <c r="I116" s="307" t="s">
        <v>33</v>
      </c>
      <c r="J116" s="307"/>
      <c r="K116" s="308" t="s">
        <v>100</v>
      </c>
      <c r="L116" s="306" t="s">
        <v>35</v>
      </c>
      <c r="M116" s="306" t="s">
        <v>94</v>
      </c>
      <c r="N116" s="306"/>
      <c r="O116" s="306" t="s">
        <v>37</v>
      </c>
      <c r="P116" s="308">
        <v>30</v>
      </c>
      <c r="Q116" s="309">
        <v>30</v>
      </c>
      <c r="R116" s="286">
        <v>9270</v>
      </c>
      <c r="S116" s="310">
        <f t="shared" si="19"/>
        <v>278100</v>
      </c>
      <c r="T116" s="311"/>
      <c r="U116" s="311">
        <f t="shared" si="16"/>
        <v>278100</v>
      </c>
      <c r="V116" s="451">
        <v>43112</v>
      </c>
      <c r="W116" s="452">
        <v>43113</v>
      </c>
      <c r="X116" s="308">
        <v>750</v>
      </c>
      <c r="Y116" s="313" t="s">
        <v>673</v>
      </c>
      <c r="Z116" s="314">
        <v>4800</v>
      </c>
      <c r="AA116" s="315" t="s">
        <v>674</v>
      </c>
      <c r="AB116" s="316" t="s">
        <v>2774</v>
      </c>
      <c r="AC116" s="317">
        <v>43129</v>
      </c>
      <c r="AD116" s="318">
        <f t="shared" si="17"/>
        <v>43161</v>
      </c>
      <c r="AE116" s="319">
        <f>IF(OR(G116=账期!$A$18,G116=账期!$A$20,G116=账期!$A$22,G116=账期!$A$24,G116=账期!$A$25,G116=账期!$A$27,G116=账期!$A$26,G116=账期!$A$28,G116=账期!$A$30,G116=账期!$A$32,G116=账期!$A$34,G116=账期!$A$35,G116=账期!$A$37,G116=账期!$A$39,G116=账期!$A$40,G116=账期!$A$41,G116=账期!$A$42,G116=账期!$A$43,G116=账期!$A$44,G116=账期!$A$45,G116=账期!$A$46,G116=账期!$A$48,G116=账期!$A$50,G116=账期!$A$51,G116=账期!$A$52,G116=账期!$A$53,G116=账期!$A$54,G116=账期!$A$56,G116=账期!$A$57,G116=账期!$A$58,G116=账期!$A$59,G116=账期!$A$60,G116=账期!$A$61,G116=账期!$A$62,G116=账期!$A$63,G116=账期!$A$64,G116=账期!$A$66,G116=账期!$A$67,G116=账期!$A$68,G116=账期!$A$70,G116=账期!$A$71),30,IF(OR(G116=账期!$A$74,G116=账期!$A$77,G116=账期!$A$76,G116=账期!$A$79,G116=账期!$A$80,G116=账期!$A$81,G116=账期!$A$83,G116=账期!$A$85,G116=账期!$A$87,G116=账期!$A$89,G116=账期!$A$91),60,IF(OR(G116=账期!$A$93,G116=账期!$A$94,G116=账期!$A$95,G116=账期!$A$96,G116=账期!$A$98,G116=账期!$A$99,G116=账期!$A$101,G116=账期!$A$102),90,0)))</f>
        <v>30</v>
      </c>
      <c r="AF116" s="319"/>
      <c r="AG116" s="306" t="s">
        <v>50</v>
      </c>
      <c r="AH116" s="319" t="str">
        <f t="shared" si="20"/>
        <v>徐绪盛</v>
      </c>
      <c r="AI116" s="321"/>
    </row>
    <row r="117" spans="1:35" ht="18" customHeight="1" x14ac:dyDescent="0.25">
      <c r="A117" s="301" t="str">
        <f t="shared" si="13"/>
        <v>2018年1月</v>
      </c>
      <c r="B117" s="302">
        <v>43105</v>
      </c>
      <c r="C117" s="303" t="s">
        <v>675</v>
      </c>
      <c r="D117" s="304" t="s">
        <v>628</v>
      </c>
      <c r="E117" s="305" t="str">
        <f t="shared" si="14"/>
        <v>A</v>
      </c>
      <c r="F117" s="305" t="str">
        <f t="shared" si="15"/>
        <v>C</v>
      </c>
      <c r="G117" s="306" t="s">
        <v>90</v>
      </c>
      <c r="H117" s="307" t="s">
        <v>91</v>
      </c>
      <c r="I117" s="307" t="s">
        <v>33</v>
      </c>
      <c r="J117" s="307"/>
      <c r="K117" s="308" t="s">
        <v>99</v>
      </c>
      <c r="L117" s="306" t="s">
        <v>35</v>
      </c>
      <c r="M117" s="306" t="s">
        <v>94</v>
      </c>
      <c r="N117" s="306"/>
      <c r="O117" s="306" t="s">
        <v>37</v>
      </c>
      <c r="P117" s="308">
        <v>30</v>
      </c>
      <c r="Q117" s="309">
        <v>30</v>
      </c>
      <c r="R117" s="286">
        <v>9270</v>
      </c>
      <c r="S117" s="310">
        <f t="shared" si="19"/>
        <v>278100</v>
      </c>
      <c r="T117" s="311"/>
      <c r="U117" s="311">
        <f t="shared" si="16"/>
        <v>278100</v>
      </c>
      <c r="V117" s="451">
        <v>43115</v>
      </c>
      <c r="W117" s="452">
        <v>43116</v>
      </c>
      <c r="X117" s="308">
        <v>750</v>
      </c>
      <c r="Y117" s="313" t="s">
        <v>676</v>
      </c>
      <c r="Z117" s="314">
        <v>4800</v>
      </c>
      <c r="AA117" s="315" t="s">
        <v>677</v>
      </c>
      <c r="AB117" s="316" t="s">
        <v>2774</v>
      </c>
      <c r="AC117" s="317">
        <v>43129</v>
      </c>
      <c r="AD117" s="318">
        <f t="shared" si="17"/>
        <v>43161</v>
      </c>
      <c r="AE117" s="319">
        <f>IF(OR(G117=账期!$A$18,G117=账期!$A$20,G117=账期!$A$22,G117=账期!$A$24,G117=账期!$A$25,G117=账期!$A$27,G117=账期!$A$26,G117=账期!$A$28,G117=账期!$A$30,G117=账期!$A$32,G117=账期!$A$34,G117=账期!$A$35,G117=账期!$A$37,G117=账期!$A$39,G117=账期!$A$40,G117=账期!$A$41,G117=账期!$A$42,G117=账期!$A$43,G117=账期!$A$44,G117=账期!$A$45,G117=账期!$A$46,G117=账期!$A$48,G117=账期!$A$50,G117=账期!$A$51,G117=账期!$A$52,G117=账期!$A$53,G117=账期!$A$54,G117=账期!$A$56,G117=账期!$A$57,G117=账期!$A$58,G117=账期!$A$59,G117=账期!$A$60,G117=账期!$A$61,G117=账期!$A$62,G117=账期!$A$63,G117=账期!$A$64,G117=账期!$A$66,G117=账期!$A$67,G117=账期!$A$68,G117=账期!$A$70,G117=账期!$A$71),30,IF(OR(G117=账期!$A$74,G117=账期!$A$77,G117=账期!$A$76,G117=账期!$A$79,G117=账期!$A$80,G117=账期!$A$81,G117=账期!$A$83,G117=账期!$A$85,G117=账期!$A$87,G117=账期!$A$89,G117=账期!$A$91),60,IF(OR(G117=账期!$A$93,G117=账期!$A$94,G117=账期!$A$95,G117=账期!$A$96,G117=账期!$A$98,G117=账期!$A$99,G117=账期!$A$101,G117=账期!$A$102),90,0)))</f>
        <v>30</v>
      </c>
      <c r="AF117" s="319"/>
      <c r="AG117" s="306" t="s">
        <v>50</v>
      </c>
      <c r="AH117" s="319" t="str">
        <f t="shared" si="20"/>
        <v>徐绪盛</v>
      </c>
      <c r="AI117" s="321"/>
    </row>
    <row r="118" spans="1:35" ht="18" customHeight="1" x14ac:dyDescent="0.25">
      <c r="A118" s="301" t="str">
        <f t="shared" si="13"/>
        <v>2018年1月</v>
      </c>
      <c r="B118" s="302">
        <v>43118</v>
      </c>
      <c r="C118" s="303" t="s">
        <v>678</v>
      </c>
      <c r="D118" s="304" t="s">
        <v>628</v>
      </c>
      <c r="E118" s="305" t="str">
        <f t="shared" si="14"/>
        <v>A</v>
      </c>
      <c r="F118" s="305" t="str">
        <f t="shared" si="15"/>
        <v>C</v>
      </c>
      <c r="G118" s="306" t="s">
        <v>90</v>
      </c>
      <c r="H118" s="307" t="str">
        <f>IF(G118="","",VLOOKUP(G118,下拉数据源!J:K,2,0))</f>
        <v>富通集团（成都）科技有限公司</v>
      </c>
      <c r="I118" s="307" t="s">
        <v>33</v>
      </c>
      <c r="J118" s="307"/>
      <c r="K118" s="308" t="s">
        <v>2626</v>
      </c>
      <c r="L118" s="306" t="s">
        <v>35</v>
      </c>
      <c r="M118" s="306" t="s">
        <v>94</v>
      </c>
      <c r="N118" s="306"/>
      <c r="O118" s="306" t="s">
        <v>37</v>
      </c>
      <c r="P118" s="308">
        <v>30</v>
      </c>
      <c r="Q118" s="309">
        <v>30</v>
      </c>
      <c r="R118" s="286">
        <v>9270</v>
      </c>
      <c r="S118" s="310">
        <f t="shared" si="19"/>
        <v>278100</v>
      </c>
      <c r="T118" s="311"/>
      <c r="U118" s="311">
        <f t="shared" si="16"/>
        <v>278100</v>
      </c>
      <c r="V118" s="451">
        <v>43122</v>
      </c>
      <c r="W118" s="452">
        <v>43123</v>
      </c>
      <c r="X118" s="308">
        <v>750</v>
      </c>
      <c r="Y118" s="313" t="s">
        <v>679</v>
      </c>
      <c r="Z118" s="314">
        <v>4800</v>
      </c>
      <c r="AA118" s="315" t="s">
        <v>680</v>
      </c>
      <c r="AB118" s="316" t="s">
        <v>2774</v>
      </c>
      <c r="AC118" s="317">
        <v>43129</v>
      </c>
      <c r="AD118" s="318">
        <f t="shared" si="17"/>
        <v>43161</v>
      </c>
      <c r="AE118" s="319">
        <f>IF(OR(G118=账期!$A$18,G118=账期!$A$20,G118=账期!$A$22,G118=账期!$A$24,G118=账期!$A$25,G118=账期!$A$27,G118=账期!$A$26,G118=账期!$A$28,G118=账期!$A$30,G118=账期!$A$32,G118=账期!$A$34,G118=账期!$A$35,G118=账期!$A$37,G118=账期!$A$39,G118=账期!$A$40,G118=账期!$A$41,G118=账期!$A$42,G118=账期!$A$43,G118=账期!$A$44,G118=账期!$A$45,G118=账期!$A$46,G118=账期!$A$48,G118=账期!$A$50,G118=账期!$A$51,G118=账期!$A$52,G118=账期!$A$53,G118=账期!$A$54,G118=账期!$A$56,G118=账期!$A$57,G118=账期!$A$58,G118=账期!$A$59,G118=账期!$A$60,G118=账期!$A$61,G118=账期!$A$62,G118=账期!$A$63,G118=账期!$A$64,G118=账期!$A$66,G118=账期!$A$67,G118=账期!$A$68,G118=账期!$A$70,G118=账期!$A$71),30,IF(OR(G118=账期!$A$74,G118=账期!$A$77,G118=账期!$A$76,G118=账期!$A$79,G118=账期!$A$80,G118=账期!$A$81,G118=账期!$A$83,G118=账期!$A$85,G118=账期!$A$87,G118=账期!$A$89,G118=账期!$A$91),60,IF(OR(G118=账期!$A$93,G118=账期!$A$94,G118=账期!$A$95,G118=账期!$A$96,G118=账期!$A$98,G118=账期!$A$99,G118=账期!$A$101,G118=账期!$A$102),90,0)))</f>
        <v>30</v>
      </c>
      <c r="AF118" s="319"/>
      <c r="AG118" s="306" t="s">
        <v>50</v>
      </c>
      <c r="AH118" s="319" t="str">
        <f t="shared" si="20"/>
        <v>徐绪盛</v>
      </c>
      <c r="AI118" s="321"/>
    </row>
    <row r="119" spans="1:35" ht="18" customHeight="1" x14ac:dyDescent="0.25">
      <c r="A119" s="301" t="str">
        <f t="shared" si="13"/>
        <v>2018年1月</v>
      </c>
      <c r="B119" s="302">
        <v>43118</v>
      </c>
      <c r="C119" s="303" t="s">
        <v>678</v>
      </c>
      <c r="D119" s="304" t="s">
        <v>628</v>
      </c>
      <c r="E119" s="305" t="str">
        <f t="shared" si="14"/>
        <v>A</v>
      </c>
      <c r="F119" s="305" t="str">
        <f t="shared" si="15"/>
        <v>C</v>
      </c>
      <c r="G119" s="306" t="s">
        <v>90</v>
      </c>
      <c r="H119" s="307" t="str">
        <f>IF(G119="","",VLOOKUP(G119,下拉数据源!J:K,2,0))</f>
        <v>富通集团（成都）科技有限公司</v>
      </c>
      <c r="I119" s="307" t="s">
        <v>33</v>
      </c>
      <c r="J119" s="307"/>
      <c r="K119" s="308" t="s">
        <v>2626</v>
      </c>
      <c r="L119" s="306" t="s">
        <v>35</v>
      </c>
      <c r="M119" s="306" t="s">
        <v>94</v>
      </c>
      <c r="N119" s="306"/>
      <c r="O119" s="306" t="s">
        <v>37</v>
      </c>
      <c r="P119" s="308">
        <v>30</v>
      </c>
      <c r="Q119" s="309">
        <v>30</v>
      </c>
      <c r="R119" s="286">
        <v>9270</v>
      </c>
      <c r="S119" s="310">
        <f t="shared" si="19"/>
        <v>278100</v>
      </c>
      <c r="T119" s="311"/>
      <c r="U119" s="311">
        <f t="shared" si="16"/>
        <v>278100</v>
      </c>
      <c r="V119" s="451">
        <v>43125</v>
      </c>
      <c r="W119" s="452">
        <v>43126</v>
      </c>
      <c r="X119" s="308">
        <v>750</v>
      </c>
      <c r="Y119" s="313" t="s">
        <v>681</v>
      </c>
      <c r="Z119" s="314">
        <v>4800</v>
      </c>
      <c r="AA119" s="315" t="s">
        <v>682</v>
      </c>
      <c r="AB119" s="316"/>
      <c r="AC119" s="317"/>
      <c r="AD119" s="318">
        <f t="shared" si="17"/>
        <v>61</v>
      </c>
      <c r="AE119" s="319">
        <f>IF(OR(G119=账期!$A$18,G119=账期!$A$20,G119=账期!$A$22,G119=账期!$A$24,G119=账期!$A$25,G119=账期!$A$27,G119=账期!$A$26,G119=账期!$A$28,G119=账期!$A$30,G119=账期!$A$32,G119=账期!$A$34,G119=账期!$A$35,G119=账期!$A$37,G119=账期!$A$39,G119=账期!$A$40,G119=账期!$A$41,G119=账期!$A$42,G119=账期!$A$43,G119=账期!$A$44,G119=账期!$A$45,G119=账期!$A$46,G119=账期!$A$48,G119=账期!$A$50,G119=账期!$A$51,G119=账期!$A$52,G119=账期!$A$53,G119=账期!$A$54,G119=账期!$A$56,G119=账期!$A$57,G119=账期!$A$58,G119=账期!$A$59,G119=账期!$A$60,G119=账期!$A$61,G119=账期!$A$62,G119=账期!$A$63,G119=账期!$A$64,G119=账期!$A$66,G119=账期!$A$67,G119=账期!$A$68,G119=账期!$A$70,G119=账期!$A$71),30,IF(OR(G119=账期!$A$74,G119=账期!$A$77,G119=账期!$A$76,G119=账期!$A$79,G119=账期!$A$80,G119=账期!$A$81,G119=账期!$A$83,G119=账期!$A$85,G119=账期!$A$87,G119=账期!$A$89,G119=账期!$A$91),60,IF(OR(G119=账期!$A$93,G119=账期!$A$94,G119=账期!$A$95,G119=账期!$A$96,G119=账期!$A$98,G119=账期!$A$99,G119=账期!$A$101,G119=账期!$A$102),90,0)))</f>
        <v>30</v>
      </c>
      <c r="AF119" s="319"/>
      <c r="AG119" s="306" t="s">
        <v>50</v>
      </c>
      <c r="AH119" s="319" t="str">
        <f t="shared" si="20"/>
        <v>徐绪盛</v>
      </c>
      <c r="AI119" s="321"/>
    </row>
    <row r="120" spans="1:35" ht="18" customHeight="1" x14ac:dyDescent="0.25">
      <c r="A120" s="301" t="str">
        <f t="shared" si="13"/>
        <v>2018年1月</v>
      </c>
      <c r="B120" s="302">
        <v>43118</v>
      </c>
      <c r="C120" s="303" t="s">
        <v>678</v>
      </c>
      <c r="D120" s="304" t="s">
        <v>628</v>
      </c>
      <c r="E120" s="305" t="str">
        <f t="shared" si="14"/>
        <v>A</v>
      </c>
      <c r="F120" s="305" t="str">
        <f t="shared" si="15"/>
        <v>C</v>
      </c>
      <c r="G120" s="306" t="s">
        <v>90</v>
      </c>
      <c r="H120" s="307" t="str">
        <f>IF(G120="","",VLOOKUP(G120,下拉数据源!J:K,2,0))</f>
        <v>富通集团（成都）科技有限公司</v>
      </c>
      <c r="I120" s="307" t="s">
        <v>33</v>
      </c>
      <c r="J120" s="307"/>
      <c r="K120" s="308" t="s">
        <v>2626</v>
      </c>
      <c r="L120" s="306" t="s">
        <v>35</v>
      </c>
      <c r="M120" s="306" t="s">
        <v>94</v>
      </c>
      <c r="N120" s="306"/>
      <c r="O120" s="306" t="s">
        <v>37</v>
      </c>
      <c r="P120" s="308">
        <v>20.25</v>
      </c>
      <c r="Q120" s="309">
        <v>20.25</v>
      </c>
      <c r="R120" s="286">
        <v>9270</v>
      </c>
      <c r="S120" s="310">
        <f t="shared" si="19"/>
        <v>187717.5</v>
      </c>
      <c r="T120" s="311"/>
      <c r="U120" s="311">
        <f t="shared" si="16"/>
        <v>187717.5</v>
      </c>
      <c r="V120" s="451">
        <v>43130</v>
      </c>
      <c r="W120" s="452">
        <v>43131</v>
      </c>
      <c r="X120" s="308">
        <v>750</v>
      </c>
      <c r="Y120" s="313" t="s">
        <v>2653</v>
      </c>
      <c r="Z120" s="314">
        <v>3240</v>
      </c>
      <c r="AA120" s="315" t="s">
        <v>2748</v>
      </c>
      <c r="AB120" s="316"/>
      <c r="AC120" s="317"/>
      <c r="AD120" s="318">
        <f t="shared" si="17"/>
        <v>61</v>
      </c>
      <c r="AE120" s="319">
        <f>IF(OR(G120=账期!$A$18,G120=账期!$A$20,G120=账期!$A$22,G120=账期!$A$24,G120=账期!$A$25,G120=账期!$A$27,G120=账期!$A$26,G120=账期!$A$28,G120=账期!$A$30,G120=账期!$A$32,G120=账期!$A$34,G120=账期!$A$35,G120=账期!$A$37,G120=账期!$A$39,G120=账期!$A$40,G120=账期!$A$41,G120=账期!$A$42,G120=账期!$A$43,G120=账期!$A$44,G120=账期!$A$45,G120=账期!$A$46,G120=账期!$A$48,G120=账期!$A$50,G120=账期!$A$51,G120=账期!$A$52,G120=账期!$A$53,G120=账期!$A$54,G120=账期!$A$56,G120=账期!$A$57,G120=账期!$A$58,G120=账期!$A$59,G120=账期!$A$60,G120=账期!$A$61,G120=账期!$A$62,G120=账期!$A$63,G120=账期!$A$64,G120=账期!$A$66,G120=账期!$A$67,G120=账期!$A$68,G120=账期!$A$70,G120=账期!$A$71),30,IF(OR(G120=账期!$A$74,G120=账期!$A$77,G120=账期!$A$76,G120=账期!$A$79,G120=账期!$A$80,G120=账期!$A$81,G120=账期!$A$83,G120=账期!$A$85,G120=账期!$A$87,G120=账期!$A$89,G120=账期!$A$91),60,IF(OR(G120=账期!$A$93,G120=账期!$A$94,G120=账期!$A$95,G120=账期!$A$96,G120=账期!$A$98,G120=账期!$A$99,G120=账期!$A$101,G120=账期!$A$102),90,0)))</f>
        <v>30</v>
      </c>
      <c r="AF120" s="319"/>
      <c r="AG120" s="306" t="s">
        <v>50</v>
      </c>
      <c r="AH120" s="319" t="str">
        <f t="shared" si="20"/>
        <v>徐绪盛</v>
      </c>
      <c r="AI120" s="321"/>
    </row>
    <row r="121" spans="1:35" ht="18" customHeight="1" x14ac:dyDescent="0.25">
      <c r="A121" s="301" t="str">
        <f t="shared" si="13"/>
        <v>2018年2月</v>
      </c>
      <c r="B121" s="302">
        <v>43118</v>
      </c>
      <c r="C121" s="303" t="s">
        <v>678</v>
      </c>
      <c r="D121" s="304" t="s">
        <v>628</v>
      </c>
      <c r="E121" s="305" t="str">
        <f t="shared" si="14"/>
        <v>A</v>
      </c>
      <c r="F121" s="305" t="str">
        <f t="shared" si="15"/>
        <v>C</v>
      </c>
      <c r="G121" s="306" t="s">
        <v>90</v>
      </c>
      <c r="H121" s="307" t="str">
        <f>IF(G121="","",VLOOKUP(G121,下拉数据源!J:K,2,0))</f>
        <v>富通集团（成都）科技有限公司</v>
      </c>
      <c r="I121" s="307" t="s">
        <v>33</v>
      </c>
      <c r="J121" s="307"/>
      <c r="K121" s="308" t="s">
        <v>2626</v>
      </c>
      <c r="L121" s="306" t="s">
        <v>35</v>
      </c>
      <c r="M121" s="306" t="s">
        <v>94</v>
      </c>
      <c r="N121" s="306"/>
      <c r="O121" s="306" t="s">
        <v>37</v>
      </c>
      <c r="P121" s="308">
        <v>30</v>
      </c>
      <c r="Q121" s="309">
        <v>30</v>
      </c>
      <c r="R121" s="286">
        <v>9270</v>
      </c>
      <c r="S121" s="310">
        <f t="shared" si="19"/>
        <v>278100</v>
      </c>
      <c r="T121" s="311"/>
      <c r="U121" s="311">
        <f t="shared" si="16"/>
        <v>278100</v>
      </c>
      <c r="V121" s="451">
        <v>43155</v>
      </c>
      <c r="W121" s="452">
        <v>43156</v>
      </c>
      <c r="X121" s="308">
        <v>750</v>
      </c>
      <c r="Y121" s="313" t="s">
        <v>3931</v>
      </c>
      <c r="Z121" s="314">
        <v>4800</v>
      </c>
      <c r="AA121" s="315" t="s">
        <v>4016</v>
      </c>
      <c r="AB121" s="316"/>
      <c r="AC121" s="317"/>
      <c r="AD121" s="318">
        <f t="shared" si="17"/>
        <v>61</v>
      </c>
      <c r="AE121" s="319">
        <f>IF(OR(G121=账期!$A$18,G121=账期!$A$20,G121=账期!$A$22,G121=账期!$A$24,G121=账期!$A$25,G121=账期!$A$27,G121=账期!$A$26,G121=账期!$A$28,G121=账期!$A$30,G121=账期!$A$32,G121=账期!$A$34,G121=账期!$A$35,G121=账期!$A$37,G121=账期!$A$39,G121=账期!$A$40,G121=账期!$A$41,G121=账期!$A$42,G121=账期!$A$43,G121=账期!$A$44,G121=账期!$A$45,G121=账期!$A$46,G121=账期!$A$48,G121=账期!$A$50,G121=账期!$A$51,G121=账期!$A$52,G121=账期!$A$53,G121=账期!$A$54,G121=账期!$A$56,G121=账期!$A$57,G121=账期!$A$58,G121=账期!$A$59,G121=账期!$A$60,G121=账期!$A$61,G121=账期!$A$62,G121=账期!$A$63,G121=账期!$A$64,G121=账期!$A$66,G121=账期!$A$67,G121=账期!$A$68,G121=账期!$A$70,G121=账期!$A$71),30,IF(OR(G121=账期!$A$74,G121=账期!$A$77,G121=账期!$A$76,G121=账期!$A$79,G121=账期!$A$80,G121=账期!$A$81,G121=账期!$A$83,G121=账期!$A$85,G121=账期!$A$87,G121=账期!$A$89,G121=账期!$A$91),60,IF(OR(G121=账期!$A$93,G121=账期!$A$94,G121=账期!$A$95,G121=账期!$A$96,G121=账期!$A$98,G121=账期!$A$99,G121=账期!$A$101,G121=账期!$A$102),90,0)))</f>
        <v>30</v>
      </c>
      <c r="AF121" s="319"/>
      <c r="AG121" s="306" t="s">
        <v>50</v>
      </c>
      <c r="AH121" s="319" t="str">
        <f t="shared" si="20"/>
        <v>徐绪盛</v>
      </c>
      <c r="AI121" s="321"/>
    </row>
    <row r="122" spans="1:35" ht="18" customHeight="1" x14ac:dyDescent="0.25">
      <c r="A122" s="301" t="str">
        <f t="shared" si="13"/>
        <v>2018年1月</v>
      </c>
      <c r="B122" s="302">
        <v>43103</v>
      </c>
      <c r="C122" s="303"/>
      <c r="D122" s="304" t="s">
        <v>628</v>
      </c>
      <c r="E122" s="305" t="str">
        <f t="shared" si="14"/>
        <v>A</v>
      </c>
      <c r="F122" s="305" t="str">
        <f t="shared" si="15"/>
        <v>C</v>
      </c>
      <c r="G122" s="306" t="s">
        <v>90</v>
      </c>
      <c r="H122" s="307" t="s">
        <v>91</v>
      </c>
      <c r="I122" s="307" t="s">
        <v>33</v>
      </c>
      <c r="J122" s="307"/>
      <c r="K122" s="308" t="s">
        <v>98</v>
      </c>
      <c r="L122" s="306" t="s">
        <v>63</v>
      </c>
      <c r="M122" s="306" t="s">
        <v>96</v>
      </c>
      <c r="N122" s="306"/>
      <c r="O122" s="306" t="s">
        <v>37</v>
      </c>
      <c r="P122" s="308">
        <v>10</v>
      </c>
      <c r="Q122" s="309">
        <v>10</v>
      </c>
      <c r="R122" s="286">
        <v>11000</v>
      </c>
      <c r="S122" s="310">
        <f t="shared" si="19"/>
        <v>110000</v>
      </c>
      <c r="T122" s="311"/>
      <c r="U122" s="311">
        <f t="shared" si="16"/>
        <v>110000</v>
      </c>
      <c r="V122" s="451">
        <v>43105</v>
      </c>
      <c r="W122" s="452">
        <v>43106</v>
      </c>
      <c r="X122" s="308">
        <v>1000</v>
      </c>
      <c r="Y122" s="313" t="s">
        <v>683</v>
      </c>
      <c r="Z122" s="314">
        <v>1600</v>
      </c>
      <c r="AA122" s="315">
        <v>180104</v>
      </c>
      <c r="AB122" s="316" t="s">
        <v>2772</v>
      </c>
      <c r="AC122" s="317">
        <v>43129</v>
      </c>
      <c r="AD122" s="318">
        <f t="shared" si="17"/>
        <v>43161</v>
      </c>
      <c r="AE122" s="319">
        <f>IF(OR(G122=账期!$A$18,G122=账期!$A$20,G122=账期!$A$22,G122=账期!$A$24,G122=账期!$A$25,G122=账期!$A$27,G122=账期!$A$26,G122=账期!$A$28,G122=账期!$A$30,G122=账期!$A$32,G122=账期!$A$34,G122=账期!$A$35,G122=账期!$A$37,G122=账期!$A$39,G122=账期!$A$40,G122=账期!$A$41,G122=账期!$A$42,G122=账期!$A$43,G122=账期!$A$44,G122=账期!$A$45,G122=账期!$A$46,G122=账期!$A$48,G122=账期!$A$50,G122=账期!$A$51,G122=账期!$A$52,G122=账期!$A$53,G122=账期!$A$54,G122=账期!$A$56,G122=账期!$A$57,G122=账期!$A$58,G122=账期!$A$59,G122=账期!$A$60,G122=账期!$A$61,G122=账期!$A$62,G122=账期!$A$63,G122=账期!$A$64,G122=账期!$A$66,G122=账期!$A$67,G122=账期!$A$68,G122=账期!$A$70,G122=账期!$A$71),30,IF(OR(G122=账期!$A$74,G122=账期!$A$77,G122=账期!$A$76,G122=账期!$A$79,G122=账期!$A$80,G122=账期!$A$81,G122=账期!$A$83,G122=账期!$A$85,G122=账期!$A$87,G122=账期!$A$89,G122=账期!$A$91),60,IF(OR(G122=账期!$A$93,G122=账期!$A$94,G122=账期!$A$95,G122=账期!$A$96,G122=账期!$A$98,G122=账期!$A$99,G122=账期!$A$101,G122=账期!$A$102),90,0)))</f>
        <v>30</v>
      </c>
      <c r="AF122" s="319"/>
      <c r="AG122" s="306" t="s">
        <v>50</v>
      </c>
      <c r="AH122" s="319" t="str">
        <f t="shared" si="20"/>
        <v>徐绪盛</v>
      </c>
      <c r="AI122" s="321"/>
    </row>
    <row r="123" spans="1:35" s="242" customFormat="1" ht="18" customHeight="1" x14ac:dyDescent="0.25">
      <c r="A123" s="301" t="str">
        <f t="shared" si="13"/>
        <v>2018年1月</v>
      </c>
      <c r="B123" s="302">
        <v>43109</v>
      </c>
      <c r="C123" s="303"/>
      <c r="D123" s="304" t="s">
        <v>628</v>
      </c>
      <c r="E123" s="305" t="str">
        <f t="shared" si="14"/>
        <v>A</v>
      </c>
      <c r="F123" s="305" t="str">
        <f t="shared" si="15"/>
        <v>C</v>
      </c>
      <c r="G123" s="306" t="s">
        <v>90</v>
      </c>
      <c r="H123" s="307" t="s">
        <v>91</v>
      </c>
      <c r="I123" s="307" t="s">
        <v>33</v>
      </c>
      <c r="J123" s="307"/>
      <c r="K123" s="308" t="s">
        <v>101</v>
      </c>
      <c r="L123" s="306" t="s">
        <v>63</v>
      </c>
      <c r="M123" s="306" t="s">
        <v>96</v>
      </c>
      <c r="N123" s="306"/>
      <c r="O123" s="306" t="s">
        <v>37</v>
      </c>
      <c r="P123" s="308">
        <v>10</v>
      </c>
      <c r="Q123" s="309">
        <v>10</v>
      </c>
      <c r="R123" s="286">
        <v>11000</v>
      </c>
      <c r="S123" s="310">
        <f t="shared" si="19"/>
        <v>110000</v>
      </c>
      <c r="T123" s="311"/>
      <c r="U123" s="311">
        <f t="shared" si="16"/>
        <v>110000</v>
      </c>
      <c r="V123" s="451">
        <v>43111</v>
      </c>
      <c r="W123" s="452">
        <v>43112</v>
      </c>
      <c r="X123" s="308">
        <v>1000</v>
      </c>
      <c r="Y123" s="313" t="s">
        <v>684</v>
      </c>
      <c r="Z123" s="314">
        <v>1600</v>
      </c>
      <c r="AA123" s="315">
        <v>180110</v>
      </c>
      <c r="AB123" s="316" t="s">
        <v>2772</v>
      </c>
      <c r="AC123" s="317">
        <v>43129</v>
      </c>
      <c r="AD123" s="318">
        <f t="shared" si="17"/>
        <v>43161</v>
      </c>
      <c r="AE123" s="319">
        <f>IF(OR(G123=账期!$A$18,G123=账期!$A$20,G123=账期!$A$22,G123=账期!$A$24,G123=账期!$A$25,G123=账期!$A$27,G123=账期!$A$26,G123=账期!$A$28,G123=账期!$A$30,G123=账期!$A$32,G123=账期!$A$34,G123=账期!$A$35,G123=账期!$A$37,G123=账期!$A$39,G123=账期!$A$40,G123=账期!$A$41,G123=账期!$A$42,G123=账期!$A$43,G123=账期!$A$44,G123=账期!$A$45,G123=账期!$A$46,G123=账期!$A$48,G123=账期!$A$50,G123=账期!$A$51,G123=账期!$A$52,G123=账期!$A$53,G123=账期!$A$54,G123=账期!$A$56,G123=账期!$A$57,G123=账期!$A$58,G123=账期!$A$59,G123=账期!$A$60,G123=账期!$A$61,G123=账期!$A$62,G123=账期!$A$63,G123=账期!$A$64,G123=账期!$A$66,G123=账期!$A$67,G123=账期!$A$68,G123=账期!$A$70,G123=账期!$A$71),30,IF(OR(G123=账期!$A$74,G123=账期!$A$77,G123=账期!$A$76,G123=账期!$A$79,G123=账期!$A$80,G123=账期!$A$81,G123=账期!$A$83,G123=账期!$A$85,G123=账期!$A$87,G123=账期!$A$89,G123=账期!$A$91),60,IF(OR(G123=账期!$A$93,G123=账期!$A$94,G123=账期!$A$95,G123=账期!$A$96,G123=账期!$A$98,G123=账期!$A$99,G123=账期!$A$101,G123=账期!$A$102),90,0)))</f>
        <v>30</v>
      </c>
      <c r="AF123" s="319"/>
      <c r="AG123" s="306" t="s">
        <v>50</v>
      </c>
      <c r="AH123" s="319" t="str">
        <f t="shared" si="20"/>
        <v>徐绪盛</v>
      </c>
      <c r="AI123" s="303"/>
    </row>
    <row r="124" spans="1:35" ht="18" customHeight="1" x14ac:dyDescent="0.25">
      <c r="A124" s="301" t="str">
        <f t="shared" si="13"/>
        <v>2017年7月</v>
      </c>
      <c r="B124" s="302">
        <v>42917</v>
      </c>
      <c r="C124" s="303"/>
      <c r="D124" s="304" t="s">
        <v>628</v>
      </c>
      <c r="E124" s="305" t="str">
        <f t="shared" si="14"/>
        <v>A</v>
      </c>
      <c r="F124" s="305" t="str">
        <f t="shared" si="15"/>
        <v>C</v>
      </c>
      <c r="G124" s="306" t="s">
        <v>90</v>
      </c>
      <c r="H124" s="307" t="s">
        <v>91</v>
      </c>
      <c r="I124" s="307" t="s">
        <v>33</v>
      </c>
      <c r="J124" s="307"/>
      <c r="K124" s="308" t="s">
        <v>95</v>
      </c>
      <c r="L124" s="306" t="s">
        <v>63</v>
      </c>
      <c r="M124" s="306" t="s">
        <v>96</v>
      </c>
      <c r="N124" s="306"/>
      <c r="O124" s="306" t="s">
        <v>37</v>
      </c>
      <c r="P124" s="308">
        <v>1</v>
      </c>
      <c r="Q124" s="309">
        <v>1</v>
      </c>
      <c r="R124" s="286">
        <v>11000</v>
      </c>
      <c r="S124" s="310">
        <f t="shared" si="19"/>
        <v>11000</v>
      </c>
      <c r="T124" s="311"/>
      <c r="U124" s="311">
        <f t="shared" si="16"/>
        <v>11000</v>
      </c>
      <c r="V124" s="451">
        <v>42923</v>
      </c>
      <c r="W124" s="452">
        <v>42924</v>
      </c>
      <c r="X124" s="308">
        <v>1000</v>
      </c>
      <c r="Y124" s="313" t="s">
        <v>685</v>
      </c>
      <c r="Z124" s="314">
        <v>160</v>
      </c>
      <c r="AA124" s="315">
        <v>170614</v>
      </c>
      <c r="AB124" s="316" t="s">
        <v>2771</v>
      </c>
      <c r="AC124" s="320">
        <v>43129</v>
      </c>
      <c r="AD124" s="318">
        <f t="shared" si="17"/>
        <v>43161</v>
      </c>
      <c r="AE124" s="319">
        <v>30</v>
      </c>
      <c r="AF124" s="319"/>
      <c r="AG124" s="306" t="s">
        <v>50</v>
      </c>
      <c r="AH124" s="319" t="str">
        <f t="shared" si="20"/>
        <v>徐绪盛</v>
      </c>
      <c r="AI124" s="321"/>
    </row>
    <row r="125" spans="1:35" ht="18" customHeight="1" x14ac:dyDescent="0.25">
      <c r="A125" s="301" t="str">
        <f t="shared" ref="A125:A188" si="21">IF(V125="","",TEXT(V125,"yyyy年m月"))</f>
        <v>2018年2月</v>
      </c>
      <c r="B125" s="302">
        <v>43123</v>
      </c>
      <c r="C125" s="303" t="s">
        <v>2731</v>
      </c>
      <c r="D125" s="304" t="s">
        <v>628</v>
      </c>
      <c r="E125" s="305" t="str">
        <f t="shared" si="14"/>
        <v>A</v>
      </c>
      <c r="F125" s="305" t="str">
        <f t="shared" si="15"/>
        <v>C</v>
      </c>
      <c r="G125" s="306" t="s">
        <v>90</v>
      </c>
      <c r="H125" s="307" t="str">
        <f>IF(G125="","",VLOOKUP(G125,下拉数据源!J:K,2,0))</f>
        <v>富通集团（成都）科技有限公司</v>
      </c>
      <c r="I125" s="307" t="s">
        <v>33</v>
      </c>
      <c r="J125" s="307"/>
      <c r="K125" s="308" t="s">
        <v>102</v>
      </c>
      <c r="L125" s="306" t="s">
        <v>35</v>
      </c>
      <c r="M125" s="306" t="s">
        <v>94</v>
      </c>
      <c r="N125" s="306"/>
      <c r="O125" s="306" t="s">
        <v>37</v>
      </c>
      <c r="P125" s="308">
        <v>15</v>
      </c>
      <c r="Q125" s="309">
        <v>15</v>
      </c>
      <c r="R125" s="286">
        <v>9270</v>
      </c>
      <c r="S125" s="310">
        <f t="shared" si="19"/>
        <v>139050</v>
      </c>
      <c r="T125" s="311"/>
      <c r="U125" s="311">
        <f t="shared" si="16"/>
        <v>139050</v>
      </c>
      <c r="V125" s="451">
        <v>43152</v>
      </c>
      <c r="W125" s="452">
        <v>43153</v>
      </c>
      <c r="X125" s="308">
        <v>750</v>
      </c>
      <c r="Y125" s="313" t="s">
        <v>3685</v>
      </c>
      <c r="Z125" s="314">
        <v>2400</v>
      </c>
      <c r="AA125" s="315" t="s">
        <v>3686</v>
      </c>
      <c r="AB125" s="316"/>
      <c r="AC125" s="317"/>
      <c r="AD125" s="318">
        <f t="shared" si="17"/>
        <v>61</v>
      </c>
      <c r="AE125" s="319">
        <f>IF(OR(G125=账期!$A$18,G125=账期!$A$20,G125=账期!$A$22,G125=账期!$A$24,G125=账期!$A$25,G125=账期!$A$27,G125=账期!$A$26,G125=账期!$A$28,G125=账期!$A$30,G125=账期!$A$32,G125=账期!$A$34,G125=账期!$A$35,G125=账期!$A$37,G125=账期!$A$39,G125=账期!$A$40,G125=账期!$A$41,G125=账期!$A$42,G125=账期!$A$43,G125=账期!$A$44,G125=账期!$A$45,G125=账期!$A$46,G125=账期!$A$48,G125=账期!$A$50,G125=账期!$A$51,G125=账期!$A$52,G125=账期!$A$53,G125=账期!$A$54,G125=账期!$A$56,G125=账期!$A$57,G125=账期!$A$58,G125=账期!$A$59,G125=账期!$A$60,G125=账期!$A$61,G125=账期!$A$62,G125=账期!$A$63,G125=账期!$A$64,G125=账期!$A$66,G125=账期!$A$67,G125=账期!$A$68,G125=账期!$A$70,G125=账期!$A$71),30,IF(OR(G125=账期!$A$74,G125=账期!$A$77,G125=账期!$A$76,G125=账期!$A$79,G125=账期!$A$80,G125=账期!$A$81,G125=账期!$A$83,G125=账期!$A$85,G125=账期!$A$87,G125=账期!$A$89,G125=账期!$A$91),60,IF(OR(G125=账期!$A$93,G125=账期!$A$94,G125=账期!$A$95,G125=账期!$A$96,G125=账期!$A$98,G125=账期!$A$99,G125=账期!$A$101,G125=账期!$A$102),90,0)))</f>
        <v>30</v>
      </c>
      <c r="AF125" s="319"/>
      <c r="AG125" s="306" t="s">
        <v>50</v>
      </c>
      <c r="AH125" s="319" t="str">
        <f t="shared" si="20"/>
        <v>徐绪盛</v>
      </c>
      <c r="AI125" s="321"/>
    </row>
    <row r="126" spans="1:35" ht="18" customHeight="1" x14ac:dyDescent="0.25">
      <c r="A126" s="301" t="str">
        <f t="shared" si="21"/>
        <v>2018年2月</v>
      </c>
      <c r="B126" s="302">
        <v>43123</v>
      </c>
      <c r="C126" s="303" t="s">
        <v>2731</v>
      </c>
      <c r="D126" s="304" t="s">
        <v>628</v>
      </c>
      <c r="E126" s="305" t="str">
        <f t="shared" si="14"/>
        <v>A</v>
      </c>
      <c r="F126" s="305" t="str">
        <f t="shared" si="15"/>
        <v>C</v>
      </c>
      <c r="G126" s="306" t="s">
        <v>90</v>
      </c>
      <c r="H126" s="307" t="str">
        <f>IF(G126="","",VLOOKUP(G126,下拉数据源!J:K,2,0))</f>
        <v>富通集团（成都）科技有限公司</v>
      </c>
      <c r="I126" s="307" t="s">
        <v>33</v>
      </c>
      <c r="J126" s="307"/>
      <c r="K126" s="308" t="s">
        <v>102</v>
      </c>
      <c r="L126" s="306" t="s">
        <v>35</v>
      </c>
      <c r="M126" s="306" t="s">
        <v>94</v>
      </c>
      <c r="N126" s="306"/>
      <c r="O126" s="306" t="s">
        <v>37</v>
      </c>
      <c r="P126" s="308">
        <v>20.25</v>
      </c>
      <c r="Q126" s="309"/>
      <c r="R126" s="286">
        <v>9270</v>
      </c>
      <c r="S126" s="310">
        <f t="shared" si="19"/>
        <v>0</v>
      </c>
      <c r="T126" s="311"/>
      <c r="U126" s="311">
        <f t="shared" si="16"/>
        <v>0</v>
      </c>
      <c r="V126" s="451">
        <v>43157</v>
      </c>
      <c r="W126" s="452">
        <v>43158</v>
      </c>
      <c r="X126" s="308">
        <v>750</v>
      </c>
      <c r="Y126" s="313"/>
      <c r="Z126" s="314"/>
      <c r="AA126" s="315"/>
      <c r="AB126" s="316"/>
      <c r="AC126" s="317"/>
      <c r="AD126" s="318">
        <f t="shared" si="17"/>
        <v>61</v>
      </c>
      <c r="AE126" s="319">
        <f>IF(OR(G126=账期!$A$18,G126=账期!$A$20,G126=账期!$A$22,G126=账期!$A$24,G126=账期!$A$25,G126=账期!$A$27,G126=账期!$A$26,G126=账期!$A$28,G126=账期!$A$30,G126=账期!$A$32,G126=账期!$A$34,G126=账期!$A$35,G126=账期!$A$37,G126=账期!$A$39,G126=账期!$A$40,G126=账期!$A$41,G126=账期!$A$42,G126=账期!$A$43,G126=账期!$A$44,G126=账期!$A$45,G126=账期!$A$46,G126=账期!$A$48,G126=账期!$A$50,G126=账期!$A$51,G126=账期!$A$52,G126=账期!$A$53,G126=账期!$A$54,G126=账期!$A$56,G126=账期!$A$57,G126=账期!$A$58,G126=账期!$A$59,G126=账期!$A$60,G126=账期!$A$61,G126=账期!$A$62,G126=账期!$A$63,G126=账期!$A$64,G126=账期!$A$66,G126=账期!$A$67,G126=账期!$A$68,G126=账期!$A$70,G126=账期!$A$71),30,IF(OR(G126=账期!$A$74,G126=账期!$A$77,G126=账期!$A$76,G126=账期!$A$79,G126=账期!$A$80,G126=账期!$A$81,G126=账期!$A$83,G126=账期!$A$85,G126=账期!$A$87,G126=账期!$A$89,G126=账期!$A$91),60,IF(OR(G126=账期!$A$93,G126=账期!$A$94,G126=账期!$A$95,G126=账期!$A$96,G126=账期!$A$98,G126=账期!$A$99,G126=账期!$A$101,G126=账期!$A$102),90,0)))</f>
        <v>30</v>
      </c>
      <c r="AF126" s="319"/>
      <c r="AG126" s="306" t="s">
        <v>50</v>
      </c>
      <c r="AH126" s="319" t="str">
        <f t="shared" si="20"/>
        <v>徐绪盛</v>
      </c>
      <c r="AI126" s="321"/>
    </row>
    <row r="127" spans="1:35" ht="18" customHeight="1" x14ac:dyDescent="0.25">
      <c r="A127" s="301" t="str">
        <f t="shared" si="21"/>
        <v>2018年2月</v>
      </c>
      <c r="B127" s="302">
        <v>43123</v>
      </c>
      <c r="C127" s="303" t="s">
        <v>2731</v>
      </c>
      <c r="D127" s="304" t="s">
        <v>628</v>
      </c>
      <c r="E127" s="305" t="str">
        <f t="shared" si="14"/>
        <v>A</v>
      </c>
      <c r="F127" s="305" t="str">
        <f t="shared" si="15"/>
        <v>C</v>
      </c>
      <c r="G127" s="306" t="s">
        <v>90</v>
      </c>
      <c r="H127" s="307" t="str">
        <f>IF(G127="","",VLOOKUP(G127,下拉数据源!J:K,2,0))</f>
        <v>富通集团（成都）科技有限公司</v>
      </c>
      <c r="I127" s="307" t="s">
        <v>33</v>
      </c>
      <c r="J127" s="307"/>
      <c r="K127" s="308" t="s">
        <v>102</v>
      </c>
      <c r="L127" s="306" t="s">
        <v>35</v>
      </c>
      <c r="M127" s="306" t="s">
        <v>94</v>
      </c>
      <c r="N127" s="306"/>
      <c r="O127" s="306" t="s">
        <v>37</v>
      </c>
      <c r="P127" s="308">
        <v>30</v>
      </c>
      <c r="Q127" s="309"/>
      <c r="R127" s="286">
        <v>9270</v>
      </c>
      <c r="S127" s="310">
        <f t="shared" si="19"/>
        <v>0</v>
      </c>
      <c r="T127" s="311"/>
      <c r="U127" s="311">
        <f t="shared" si="16"/>
        <v>0</v>
      </c>
      <c r="V127" s="451">
        <v>43158</v>
      </c>
      <c r="W127" s="452">
        <v>43159</v>
      </c>
      <c r="X127" s="308">
        <v>750</v>
      </c>
      <c r="Y127" s="313"/>
      <c r="Z127" s="314"/>
      <c r="AA127" s="315"/>
      <c r="AB127" s="316"/>
      <c r="AC127" s="317"/>
      <c r="AD127" s="318">
        <f t="shared" si="17"/>
        <v>61</v>
      </c>
      <c r="AE127" s="319">
        <f>IF(OR(G127=账期!$A$18,G127=账期!$A$20,G127=账期!$A$22,G127=账期!$A$24,G127=账期!$A$25,G127=账期!$A$27,G127=账期!$A$26,G127=账期!$A$28,G127=账期!$A$30,G127=账期!$A$32,G127=账期!$A$34,G127=账期!$A$35,G127=账期!$A$37,G127=账期!$A$39,G127=账期!$A$40,G127=账期!$A$41,G127=账期!$A$42,G127=账期!$A$43,G127=账期!$A$44,G127=账期!$A$45,G127=账期!$A$46,G127=账期!$A$48,G127=账期!$A$50,G127=账期!$A$51,G127=账期!$A$52,G127=账期!$A$53,G127=账期!$A$54,G127=账期!$A$56,G127=账期!$A$57,G127=账期!$A$58,G127=账期!$A$59,G127=账期!$A$60,G127=账期!$A$61,G127=账期!$A$62,G127=账期!$A$63,G127=账期!$A$64,G127=账期!$A$66,G127=账期!$A$67,G127=账期!$A$68,G127=账期!$A$70,G127=账期!$A$71),30,IF(OR(G127=账期!$A$74,G127=账期!$A$77,G127=账期!$A$76,G127=账期!$A$79,G127=账期!$A$80,G127=账期!$A$81,G127=账期!$A$83,G127=账期!$A$85,G127=账期!$A$87,G127=账期!$A$89,G127=账期!$A$91),60,IF(OR(G127=账期!$A$93,G127=账期!$A$94,G127=账期!$A$95,G127=账期!$A$96,G127=账期!$A$98,G127=账期!$A$99,G127=账期!$A$101,G127=账期!$A$102),90,0)))</f>
        <v>30</v>
      </c>
      <c r="AF127" s="319"/>
      <c r="AG127" s="306" t="s">
        <v>50</v>
      </c>
      <c r="AH127" s="319" t="str">
        <f t="shared" si="20"/>
        <v>徐绪盛</v>
      </c>
      <c r="AI127" s="321"/>
    </row>
    <row r="128" spans="1:35" ht="18" customHeight="1" x14ac:dyDescent="0.25">
      <c r="A128" s="301" t="str">
        <f t="shared" si="21"/>
        <v>2018年2月</v>
      </c>
      <c r="B128" s="302">
        <v>43123</v>
      </c>
      <c r="C128" s="303" t="s">
        <v>2731</v>
      </c>
      <c r="D128" s="304" t="s">
        <v>628</v>
      </c>
      <c r="E128" s="305" t="str">
        <f t="shared" si="14"/>
        <v>A</v>
      </c>
      <c r="F128" s="305" t="str">
        <f t="shared" si="15"/>
        <v>C</v>
      </c>
      <c r="G128" s="306" t="s">
        <v>90</v>
      </c>
      <c r="H128" s="307" t="str">
        <f>IF(G128="","",VLOOKUP(G128,下拉数据源!J:K,2,0))</f>
        <v>富通集团（成都）科技有限公司</v>
      </c>
      <c r="I128" s="307" t="s">
        <v>33</v>
      </c>
      <c r="J128" s="307"/>
      <c r="K128" s="308" t="s">
        <v>102</v>
      </c>
      <c r="L128" s="306" t="s">
        <v>35</v>
      </c>
      <c r="M128" s="306" t="s">
        <v>94</v>
      </c>
      <c r="N128" s="306"/>
      <c r="O128" s="306" t="s">
        <v>37</v>
      </c>
      <c r="P128" s="308">
        <v>30</v>
      </c>
      <c r="Q128" s="309"/>
      <c r="R128" s="286">
        <v>9270</v>
      </c>
      <c r="S128" s="310">
        <f t="shared" si="19"/>
        <v>0</v>
      </c>
      <c r="T128" s="311"/>
      <c r="U128" s="311">
        <f t="shared" si="16"/>
        <v>0</v>
      </c>
      <c r="V128" s="451">
        <v>43159</v>
      </c>
      <c r="W128" s="452" t="s">
        <v>3901</v>
      </c>
      <c r="X128" s="308">
        <v>750</v>
      </c>
      <c r="Y128" s="313"/>
      <c r="Z128" s="314"/>
      <c r="AA128" s="315"/>
      <c r="AB128" s="316"/>
      <c r="AC128" s="317"/>
      <c r="AD128" s="318">
        <f t="shared" si="17"/>
        <v>61</v>
      </c>
      <c r="AE128" s="319">
        <f>IF(OR(G128=账期!$A$18,G128=账期!$A$20,G128=账期!$A$22,G128=账期!$A$24,G128=账期!$A$25,G128=账期!$A$27,G128=账期!$A$26,G128=账期!$A$28,G128=账期!$A$30,G128=账期!$A$32,G128=账期!$A$34,G128=账期!$A$35,G128=账期!$A$37,G128=账期!$A$39,G128=账期!$A$40,G128=账期!$A$41,G128=账期!$A$42,G128=账期!$A$43,G128=账期!$A$44,G128=账期!$A$45,G128=账期!$A$46,G128=账期!$A$48,G128=账期!$A$50,G128=账期!$A$51,G128=账期!$A$52,G128=账期!$A$53,G128=账期!$A$54,G128=账期!$A$56,G128=账期!$A$57,G128=账期!$A$58,G128=账期!$A$59,G128=账期!$A$60,G128=账期!$A$61,G128=账期!$A$62,G128=账期!$A$63,G128=账期!$A$64,G128=账期!$A$66,G128=账期!$A$67,G128=账期!$A$68,G128=账期!$A$70,G128=账期!$A$71),30,IF(OR(G128=账期!$A$74,G128=账期!$A$77,G128=账期!$A$76,G128=账期!$A$79,G128=账期!$A$80,G128=账期!$A$81,G128=账期!$A$83,G128=账期!$A$85,G128=账期!$A$87,G128=账期!$A$89,G128=账期!$A$91),60,IF(OR(G128=账期!$A$93,G128=账期!$A$94,G128=账期!$A$95,G128=账期!$A$96,G128=账期!$A$98,G128=账期!$A$99,G128=账期!$A$101,G128=账期!$A$102),90,0)))</f>
        <v>30</v>
      </c>
      <c r="AF128" s="319"/>
      <c r="AG128" s="306" t="s">
        <v>50</v>
      </c>
      <c r="AH128" s="319" t="str">
        <f t="shared" si="20"/>
        <v>徐绪盛</v>
      </c>
      <c r="AI128" s="321"/>
    </row>
    <row r="129" spans="1:35 16383:16384" ht="22.5" customHeight="1" x14ac:dyDescent="0.25">
      <c r="A129" s="301" t="str">
        <f t="shared" si="21"/>
        <v>2018年1月</v>
      </c>
      <c r="B129" s="302">
        <v>43124</v>
      </c>
      <c r="C129" s="303" t="s">
        <v>686</v>
      </c>
      <c r="D129" s="304" t="s">
        <v>628</v>
      </c>
      <c r="E129" s="305" t="str">
        <f t="shared" si="14"/>
        <v>A</v>
      </c>
      <c r="F129" s="305" t="str">
        <f t="shared" si="15"/>
        <v>C</v>
      </c>
      <c r="G129" s="306" t="s">
        <v>90</v>
      </c>
      <c r="H129" s="307" t="str">
        <f>IF(G129="","",VLOOKUP(G129,下拉数据源!J:K,2,0))</f>
        <v>富通集团（成都）科技有限公司</v>
      </c>
      <c r="I129" s="307" t="s">
        <v>33</v>
      </c>
      <c r="J129" s="307"/>
      <c r="K129" s="308" t="s">
        <v>102</v>
      </c>
      <c r="L129" s="306" t="s">
        <v>63</v>
      </c>
      <c r="M129" s="306" t="s">
        <v>96</v>
      </c>
      <c r="N129" s="306"/>
      <c r="O129" s="306" t="s">
        <v>37</v>
      </c>
      <c r="P129" s="308">
        <v>10</v>
      </c>
      <c r="Q129" s="309">
        <v>10</v>
      </c>
      <c r="R129" s="286">
        <v>11000</v>
      </c>
      <c r="S129" s="310">
        <f t="shared" si="19"/>
        <v>110000</v>
      </c>
      <c r="T129" s="311"/>
      <c r="U129" s="311">
        <f t="shared" si="16"/>
        <v>110000</v>
      </c>
      <c r="V129" s="451">
        <v>43130</v>
      </c>
      <c r="W129" s="452">
        <v>43131</v>
      </c>
      <c r="X129" s="308">
        <v>1000</v>
      </c>
      <c r="Y129" s="313" t="s">
        <v>2655</v>
      </c>
      <c r="Z129" s="314">
        <v>1600</v>
      </c>
      <c r="AA129" s="315">
        <v>180126</v>
      </c>
      <c r="AB129" s="316"/>
      <c r="AC129" s="317"/>
      <c r="AD129" s="318">
        <f t="shared" si="17"/>
        <v>61</v>
      </c>
      <c r="AE129" s="319">
        <f>IF(OR(G129=账期!$A$18,G129=账期!$A$20,G129=账期!$A$22,G129=账期!$A$24,G129=账期!$A$25,G129=账期!$A$27,G129=账期!$A$26,G129=账期!$A$28,G129=账期!$A$30,G129=账期!$A$32,G129=账期!$A$34,G129=账期!$A$35,G129=账期!$A$37,G129=账期!$A$39,G129=账期!$A$40,G129=账期!$A$41,G129=账期!$A$42,G129=账期!$A$43,G129=账期!$A$44,G129=账期!$A$45,G129=账期!$A$46,G129=账期!$A$48,G129=账期!$A$50,G129=账期!$A$51,G129=账期!$A$52,G129=账期!$A$53,G129=账期!$A$54,G129=账期!$A$56,G129=账期!$A$57,G129=账期!$A$58,G129=账期!$A$59,G129=账期!$A$60,G129=账期!$A$61,G129=账期!$A$62,G129=账期!$A$63,G129=账期!$A$64,G129=账期!$A$66,G129=账期!$A$67,G129=账期!$A$68,G129=账期!$A$70,G129=账期!$A$71),30,IF(OR(G129=账期!$A$74,G129=账期!$A$77,G129=账期!$A$76,G129=账期!$A$79,G129=账期!$A$80,G129=账期!$A$81,G129=账期!$A$83,G129=账期!$A$85,G129=账期!$A$87,G129=账期!$A$89,G129=账期!$A$91),60,IF(OR(G129=账期!$A$93,G129=账期!$A$94,G129=账期!$A$95,G129=账期!$A$96,G129=账期!$A$98,G129=账期!$A$99,G129=账期!$A$101,G129=账期!$A$102),90,0)))</f>
        <v>30</v>
      </c>
      <c r="AF129" s="319"/>
      <c r="AG129" s="306" t="s">
        <v>50</v>
      </c>
      <c r="AH129" s="319" t="str">
        <f t="shared" si="20"/>
        <v>徐绪盛</v>
      </c>
      <c r="AI129" s="321"/>
    </row>
    <row r="130" spans="1:35 16383:16384" ht="18" customHeight="1" x14ac:dyDescent="0.25">
      <c r="A130" s="301" t="str">
        <f t="shared" si="21"/>
        <v>2018年1月</v>
      </c>
      <c r="B130" s="302">
        <v>43110</v>
      </c>
      <c r="C130" s="303" t="s">
        <v>687</v>
      </c>
      <c r="D130" s="304" t="s">
        <v>628</v>
      </c>
      <c r="E130" s="305" t="str">
        <f t="shared" si="14"/>
        <v>A</v>
      </c>
      <c r="F130" s="305" t="str">
        <f t="shared" si="15"/>
        <v>C</v>
      </c>
      <c r="G130" s="306" t="s">
        <v>103</v>
      </c>
      <c r="H130" s="307" t="s">
        <v>104</v>
      </c>
      <c r="I130" s="307" t="s">
        <v>105</v>
      </c>
      <c r="J130" s="307"/>
      <c r="K130" s="308" t="s">
        <v>107</v>
      </c>
      <c r="L130" s="306" t="s">
        <v>35</v>
      </c>
      <c r="M130" s="306" t="s">
        <v>94</v>
      </c>
      <c r="N130" s="306"/>
      <c r="O130" s="306" t="s">
        <v>37</v>
      </c>
      <c r="P130" s="308">
        <v>30</v>
      </c>
      <c r="Q130" s="309">
        <v>31.5</v>
      </c>
      <c r="R130" s="286">
        <v>9510</v>
      </c>
      <c r="S130" s="310">
        <f t="shared" si="19"/>
        <v>299565</v>
      </c>
      <c r="T130" s="311"/>
      <c r="U130" s="311">
        <f t="shared" si="16"/>
        <v>299565</v>
      </c>
      <c r="V130" s="451">
        <v>43115</v>
      </c>
      <c r="W130" s="452">
        <v>43117</v>
      </c>
      <c r="X130" s="308">
        <v>900</v>
      </c>
      <c r="Y130" s="313" t="s">
        <v>688</v>
      </c>
      <c r="Z130" s="314">
        <v>0</v>
      </c>
      <c r="AA130" s="315" t="s">
        <v>689</v>
      </c>
      <c r="AB130" s="316" t="s">
        <v>690</v>
      </c>
      <c r="AC130" s="317">
        <v>43119</v>
      </c>
      <c r="AD130" s="318">
        <f t="shared" si="17"/>
        <v>43161</v>
      </c>
      <c r="AE130" s="319">
        <f>IF(OR(G130=账期!$A$18,G130=账期!$A$20,G130=账期!$A$22,G130=账期!$A$24,G130=账期!$A$25,G130=账期!$A$27,G130=账期!$A$26,G130=账期!$A$28,G130=账期!$A$30,G130=账期!$A$32,G130=账期!$A$34,G130=账期!$A$35,G130=账期!$A$37,G130=账期!$A$39,G130=账期!$A$40,G130=账期!$A$41,G130=账期!$A$42,G130=账期!$A$43,G130=账期!$A$44,G130=账期!$A$45,G130=账期!$A$46,G130=账期!$A$48,G130=账期!$A$50,G130=账期!$A$51,G130=账期!$A$52,G130=账期!$A$53,G130=账期!$A$54,G130=账期!$A$56,G130=账期!$A$57,G130=账期!$A$58,G130=账期!$A$59,G130=账期!$A$60,G130=账期!$A$61,G130=账期!$A$62,G130=账期!$A$63,G130=账期!$A$64,G130=账期!$A$66,G130=账期!$A$67,G130=账期!$A$68,G130=账期!$A$70,G130=账期!$A$71),30,IF(OR(G130=账期!$A$74,G130=账期!$A$77,G130=账期!$A$76,G130=账期!$A$79,G130=账期!$A$80,G130=账期!$A$81,G130=账期!$A$83,G130=账期!$A$85,G130=账期!$A$87,G130=账期!$A$89,G130=账期!$A$91),60,IF(OR(G130=账期!$A$93,G130=账期!$A$94,G130=账期!$A$95,G130=账期!$A$96,G130=账期!$A$98,G130=账期!$A$99,G130=账期!$A$101,G130=账期!$A$102),90,0)))</f>
        <v>30</v>
      </c>
      <c r="AF130" s="319"/>
      <c r="AG130" s="306" t="s">
        <v>106</v>
      </c>
      <c r="AH130" s="319" t="str">
        <f t="shared" si="20"/>
        <v>石浩宇</v>
      </c>
      <c r="AI130" s="321"/>
    </row>
    <row r="131" spans="1:35 16383:16384" ht="18" customHeight="1" x14ac:dyDescent="0.25">
      <c r="A131" s="301" t="str">
        <f t="shared" si="21"/>
        <v>2018年1月</v>
      </c>
      <c r="B131" s="302">
        <v>43110</v>
      </c>
      <c r="C131" s="303" t="s">
        <v>687</v>
      </c>
      <c r="D131" s="304" t="s">
        <v>628</v>
      </c>
      <c r="E131" s="305" t="str">
        <f t="shared" si="14"/>
        <v>A</v>
      </c>
      <c r="F131" s="305" t="str">
        <f t="shared" si="15"/>
        <v>C</v>
      </c>
      <c r="G131" s="306" t="s">
        <v>103</v>
      </c>
      <c r="H131" s="307" t="s">
        <v>2680</v>
      </c>
      <c r="I131" s="307" t="s">
        <v>105</v>
      </c>
      <c r="J131" s="307"/>
      <c r="K131" s="308" t="s">
        <v>107</v>
      </c>
      <c r="L131" s="306" t="s">
        <v>35</v>
      </c>
      <c r="M131" s="306" t="s">
        <v>94</v>
      </c>
      <c r="N131" s="306"/>
      <c r="O131" s="306" t="s">
        <v>37</v>
      </c>
      <c r="P131" s="308">
        <v>30</v>
      </c>
      <c r="Q131" s="309">
        <v>31.5</v>
      </c>
      <c r="R131" s="286">
        <v>9510</v>
      </c>
      <c r="S131" s="310">
        <f t="shared" si="19"/>
        <v>299565</v>
      </c>
      <c r="T131" s="311"/>
      <c r="U131" s="311">
        <f t="shared" si="16"/>
        <v>299565</v>
      </c>
      <c r="V131" s="451">
        <v>43121</v>
      </c>
      <c r="W131" s="452">
        <v>43123</v>
      </c>
      <c r="X131" s="308">
        <v>900</v>
      </c>
      <c r="Y131" s="313" t="s">
        <v>691</v>
      </c>
      <c r="Z131" s="314">
        <v>0</v>
      </c>
      <c r="AA131" s="315" t="s">
        <v>692</v>
      </c>
      <c r="AB131" s="316" t="s">
        <v>2770</v>
      </c>
      <c r="AC131" s="317">
        <v>43129</v>
      </c>
      <c r="AD131" s="318">
        <f t="shared" si="17"/>
        <v>43161</v>
      </c>
      <c r="AE131" s="319">
        <f>IF(OR(G131=账期!$A$18,G131=账期!$A$20,G131=账期!$A$22,G131=账期!$A$24,G131=账期!$A$25,G131=账期!$A$27,G131=账期!$A$26,G131=账期!$A$28,G131=账期!$A$30,G131=账期!$A$32,G131=账期!$A$34,G131=账期!$A$35,G131=账期!$A$37,G131=账期!$A$39,G131=账期!$A$40,G131=账期!$A$41,G131=账期!$A$42,G131=账期!$A$43,G131=账期!$A$44,G131=账期!$A$45,G131=账期!$A$46,G131=账期!$A$48,G131=账期!$A$50,G131=账期!$A$51,G131=账期!$A$52,G131=账期!$A$53,G131=账期!$A$54,G131=账期!$A$56,G131=账期!$A$57,G131=账期!$A$58,G131=账期!$A$59,G131=账期!$A$60,G131=账期!$A$61,G131=账期!$A$62,G131=账期!$A$63,G131=账期!$A$64,G131=账期!$A$66,G131=账期!$A$67,G131=账期!$A$68,G131=账期!$A$70,G131=账期!$A$71),30,IF(OR(G131=账期!$A$74,G131=账期!$A$77,G131=账期!$A$76,G131=账期!$A$79,G131=账期!$A$80,G131=账期!$A$81,G131=账期!$A$83,G131=账期!$A$85,G131=账期!$A$87,G131=账期!$A$89,G131=账期!$A$91),60,IF(OR(G131=账期!$A$93,G131=账期!$A$94,G131=账期!$A$95,G131=账期!$A$96,G131=账期!$A$98,G131=账期!$A$99,G131=账期!$A$101,G131=账期!$A$102),90,0)))</f>
        <v>30</v>
      </c>
      <c r="AF131" s="319"/>
      <c r="AG131" s="306" t="s">
        <v>106</v>
      </c>
      <c r="AH131" s="319" t="str">
        <f t="shared" si="20"/>
        <v>石浩宇</v>
      </c>
      <c r="AI131" s="321"/>
    </row>
    <row r="132" spans="1:35 16383:16384" ht="18" customHeight="1" x14ac:dyDescent="0.25">
      <c r="A132" s="301" t="str">
        <f t="shared" si="21"/>
        <v>2018年1月</v>
      </c>
      <c r="B132" s="302">
        <v>43105</v>
      </c>
      <c r="C132" s="303"/>
      <c r="D132" s="304" t="s">
        <v>628</v>
      </c>
      <c r="E132" s="305" t="str">
        <f t="shared" si="14"/>
        <v>A</v>
      </c>
      <c r="F132" s="305" t="str">
        <f t="shared" si="15"/>
        <v>B</v>
      </c>
      <c r="G132" s="306" t="s">
        <v>110</v>
      </c>
      <c r="H132" s="307" t="s">
        <v>89</v>
      </c>
      <c r="I132" s="307" t="s">
        <v>33</v>
      </c>
      <c r="J132" s="307"/>
      <c r="K132" s="308"/>
      <c r="L132" s="306" t="s">
        <v>63</v>
      </c>
      <c r="M132" s="306" t="s">
        <v>96</v>
      </c>
      <c r="N132" s="308" t="s">
        <v>111</v>
      </c>
      <c r="O132" s="306" t="s">
        <v>37</v>
      </c>
      <c r="P132" s="308">
        <v>7.4999999999999997E-2</v>
      </c>
      <c r="Q132" s="309">
        <v>7.4999999999999997E-2</v>
      </c>
      <c r="R132" s="286">
        <v>0</v>
      </c>
      <c r="S132" s="310">
        <f t="shared" si="19"/>
        <v>0</v>
      </c>
      <c r="T132" s="311"/>
      <c r="U132" s="311">
        <f t="shared" si="16"/>
        <v>0</v>
      </c>
      <c r="V132" s="451">
        <v>43106</v>
      </c>
      <c r="W132" s="452">
        <v>43108</v>
      </c>
      <c r="X132" s="308">
        <v>25</v>
      </c>
      <c r="Y132" s="313" t="s">
        <v>693</v>
      </c>
      <c r="Z132" s="314">
        <v>0</v>
      </c>
      <c r="AA132" s="315">
        <v>180103</v>
      </c>
      <c r="AB132" s="316"/>
      <c r="AC132" s="317"/>
      <c r="AD132" s="318">
        <f t="shared" si="17"/>
        <v>61</v>
      </c>
      <c r="AE132" s="319">
        <f>IF(OR(G132=账期!$A$18,G132=账期!$A$20,G132=账期!$A$22,G132=账期!$A$24,G132=账期!$A$25,G132=账期!$A$27,G132=账期!$A$26,G132=账期!$A$28,G132=账期!$A$30,G132=账期!$A$32,G132=账期!$A$34,G132=账期!$A$35,G132=账期!$A$37,G132=账期!$A$39,G132=账期!$A$40,G132=账期!$A$41,G132=账期!$A$42,G132=账期!$A$43,G132=账期!$A$44,G132=账期!$A$45,G132=账期!$A$46,G132=账期!$A$48,G132=账期!$A$50,G132=账期!$A$51,G132=账期!$A$52,G132=账期!$A$53,G132=账期!$A$54,G132=账期!$A$56,G132=账期!$A$57,G132=账期!$A$58,G132=账期!$A$59,G132=账期!$A$60,G132=账期!$A$61,G132=账期!$A$62,G132=账期!$A$63,G132=账期!$A$64,G132=账期!$A$66,G132=账期!$A$67,G132=账期!$A$68,G132=账期!$A$70,G132=账期!$A$71),30,IF(OR(G132=账期!$A$74,G132=账期!$A$77,G132=账期!$A$76,G132=账期!$A$79,G132=账期!$A$80,G132=账期!$A$81,G132=账期!$A$83,G132=账期!$A$85,G132=账期!$A$87,G132=账期!$A$89,G132=账期!$A$91),60,IF(OR(G132=账期!$A$93,G132=账期!$A$94,G132=账期!$A$95,G132=账期!$A$96,G132=账期!$A$98,G132=账期!$A$99,G132=账期!$A$101,G132=账期!$A$102),90,0)))</f>
        <v>30</v>
      </c>
      <c r="AF132" s="319"/>
      <c r="AG132" s="306" t="s">
        <v>106</v>
      </c>
      <c r="AH132" s="319" t="str">
        <f t="shared" si="20"/>
        <v>石浩宇</v>
      </c>
      <c r="AI132" s="321" t="s">
        <v>694</v>
      </c>
    </row>
    <row r="133" spans="1:35 16383:16384" ht="18" customHeight="1" x14ac:dyDescent="0.25">
      <c r="A133" s="301" t="str">
        <f t="shared" si="21"/>
        <v>2018年1月</v>
      </c>
      <c r="B133" s="302">
        <v>43110</v>
      </c>
      <c r="C133" s="303" t="s">
        <v>695</v>
      </c>
      <c r="D133" s="304" t="s">
        <v>628</v>
      </c>
      <c r="E133" s="305" t="str">
        <f t="shared" si="14"/>
        <v>A</v>
      </c>
      <c r="F133" s="305" t="str">
        <f t="shared" si="15"/>
        <v>B</v>
      </c>
      <c r="G133" s="306" t="s">
        <v>110</v>
      </c>
      <c r="H133" s="307" t="s">
        <v>89</v>
      </c>
      <c r="I133" s="307" t="s">
        <v>105</v>
      </c>
      <c r="J133" s="307"/>
      <c r="K133" s="308" t="s">
        <v>112</v>
      </c>
      <c r="L133" s="306" t="s">
        <v>35</v>
      </c>
      <c r="M133" s="306" t="s">
        <v>94</v>
      </c>
      <c r="N133" s="306"/>
      <c r="O133" s="306" t="s">
        <v>37</v>
      </c>
      <c r="P133" s="308">
        <v>30</v>
      </c>
      <c r="Q133" s="309">
        <v>30</v>
      </c>
      <c r="R133" s="286">
        <v>9350</v>
      </c>
      <c r="S133" s="310">
        <f t="shared" si="19"/>
        <v>280500</v>
      </c>
      <c r="T133" s="311"/>
      <c r="U133" s="311">
        <f t="shared" si="16"/>
        <v>280500</v>
      </c>
      <c r="V133" s="451">
        <v>43117</v>
      </c>
      <c r="W133" s="452">
        <v>43118</v>
      </c>
      <c r="X133" s="308">
        <v>750</v>
      </c>
      <c r="Y133" s="313" t="s">
        <v>696</v>
      </c>
      <c r="Z133" s="314">
        <v>0</v>
      </c>
      <c r="AA133" s="315" t="s">
        <v>697</v>
      </c>
      <c r="AB133" s="316" t="s">
        <v>2769</v>
      </c>
      <c r="AC133" s="317">
        <v>43129</v>
      </c>
      <c r="AD133" s="318">
        <f t="shared" si="17"/>
        <v>43161</v>
      </c>
      <c r="AE133" s="319">
        <f>IF(OR(G133=账期!$A$18,G133=账期!$A$20,G133=账期!$A$22,G133=账期!$A$24,G133=账期!$A$25,G133=账期!$A$27,G133=账期!$A$26,G133=账期!$A$28,G133=账期!$A$30,G133=账期!$A$32,G133=账期!$A$34,G133=账期!$A$35,G133=账期!$A$37,G133=账期!$A$39,G133=账期!$A$40,G133=账期!$A$41,G133=账期!$A$42,G133=账期!$A$43,G133=账期!$A$44,G133=账期!$A$45,G133=账期!$A$46,G133=账期!$A$48,G133=账期!$A$50,G133=账期!$A$51,G133=账期!$A$52,G133=账期!$A$53,G133=账期!$A$54,G133=账期!$A$56,G133=账期!$A$57,G133=账期!$A$58,G133=账期!$A$59,G133=账期!$A$60,G133=账期!$A$61,G133=账期!$A$62,G133=账期!$A$63,G133=账期!$A$64,G133=账期!$A$66,G133=账期!$A$67,G133=账期!$A$68,G133=账期!$A$70,G133=账期!$A$71),30,IF(OR(G133=账期!$A$74,G133=账期!$A$77,G133=账期!$A$76,G133=账期!$A$79,G133=账期!$A$80,G133=账期!$A$81,G133=账期!$A$83,G133=账期!$A$85,G133=账期!$A$87,G133=账期!$A$89,G133=账期!$A$91),60,IF(OR(G133=账期!$A$93,G133=账期!$A$94,G133=账期!$A$95,G133=账期!$A$96,G133=账期!$A$98,G133=账期!$A$99,G133=账期!$A$101,G133=账期!$A$102),90,0)))</f>
        <v>30</v>
      </c>
      <c r="AF133" s="319"/>
      <c r="AG133" s="306" t="s">
        <v>106</v>
      </c>
      <c r="AH133" s="319" t="str">
        <f t="shared" si="20"/>
        <v>石浩宇</v>
      </c>
      <c r="AI133" s="321"/>
    </row>
    <row r="134" spans="1:35 16383:16384" ht="18" customHeight="1" x14ac:dyDescent="0.25">
      <c r="A134" s="301" t="str">
        <f t="shared" si="21"/>
        <v>2018年1月</v>
      </c>
      <c r="B134" s="302">
        <v>43110</v>
      </c>
      <c r="C134" s="303" t="s">
        <v>695</v>
      </c>
      <c r="D134" s="304" t="s">
        <v>628</v>
      </c>
      <c r="E134" s="305" t="str">
        <f t="shared" si="14"/>
        <v>A</v>
      </c>
      <c r="F134" s="305" t="str">
        <f t="shared" si="15"/>
        <v>B</v>
      </c>
      <c r="G134" s="306" t="s">
        <v>110</v>
      </c>
      <c r="H134" s="307" t="s">
        <v>89</v>
      </c>
      <c r="I134" s="307" t="s">
        <v>105</v>
      </c>
      <c r="J134" s="307"/>
      <c r="K134" s="308" t="s">
        <v>112</v>
      </c>
      <c r="L134" s="306" t="s">
        <v>35</v>
      </c>
      <c r="M134" s="306" t="s">
        <v>94</v>
      </c>
      <c r="N134" s="306"/>
      <c r="O134" s="306" t="s">
        <v>37</v>
      </c>
      <c r="P134" s="308">
        <v>30</v>
      </c>
      <c r="Q134" s="309">
        <v>30</v>
      </c>
      <c r="R134" s="286">
        <v>9350</v>
      </c>
      <c r="S134" s="310">
        <f t="shared" si="19"/>
        <v>280500</v>
      </c>
      <c r="T134" s="311"/>
      <c r="U134" s="311">
        <f t="shared" si="16"/>
        <v>280500</v>
      </c>
      <c r="V134" s="451">
        <v>43125</v>
      </c>
      <c r="W134" s="452">
        <v>43125</v>
      </c>
      <c r="X134" s="308">
        <v>750</v>
      </c>
      <c r="Y134" s="313" t="s">
        <v>698</v>
      </c>
      <c r="Z134" s="314">
        <v>0</v>
      </c>
      <c r="AA134" s="315" t="s">
        <v>699</v>
      </c>
      <c r="AB134" s="316" t="s">
        <v>2769</v>
      </c>
      <c r="AC134" s="317">
        <v>43129</v>
      </c>
      <c r="AD134" s="318">
        <f t="shared" si="17"/>
        <v>43161</v>
      </c>
      <c r="AE134" s="319">
        <f>IF(OR(G134=账期!$A$18,G134=账期!$A$20,G134=账期!$A$22,G134=账期!$A$24,G134=账期!$A$25,G134=账期!$A$27,G134=账期!$A$26,G134=账期!$A$28,G134=账期!$A$30,G134=账期!$A$32,G134=账期!$A$34,G134=账期!$A$35,G134=账期!$A$37,G134=账期!$A$39,G134=账期!$A$40,G134=账期!$A$41,G134=账期!$A$42,G134=账期!$A$43,G134=账期!$A$44,G134=账期!$A$45,G134=账期!$A$46,G134=账期!$A$48,G134=账期!$A$50,G134=账期!$A$51,G134=账期!$A$52,G134=账期!$A$53,G134=账期!$A$54,G134=账期!$A$56,G134=账期!$A$57,G134=账期!$A$58,G134=账期!$A$59,G134=账期!$A$60,G134=账期!$A$61,G134=账期!$A$62,G134=账期!$A$63,G134=账期!$A$64,G134=账期!$A$66,G134=账期!$A$67,G134=账期!$A$68,G134=账期!$A$70,G134=账期!$A$71),30,IF(OR(G134=账期!$A$74,G134=账期!$A$77,G134=账期!$A$76,G134=账期!$A$79,G134=账期!$A$80,G134=账期!$A$81,G134=账期!$A$83,G134=账期!$A$85,G134=账期!$A$87,G134=账期!$A$89,G134=账期!$A$91),60,IF(OR(G134=账期!$A$93,G134=账期!$A$94,G134=账期!$A$95,G134=账期!$A$96,G134=账期!$A$98,G134=账期!$A$99,G134=账期!$A$101,G134=账期!$A$102),90,0)))</f>
        <v>30</v>
      </c>
      <c r="AF134" s="319"/>
      <c r="AG134" s="306" t="s">
        <v>106</v>
      </c>
      <c r="AH134" s="319" t="str">
        <f t="shared" si="20"/>
        <v>石浩宇</v>
      </c>
      <c r="AI134" s="321"/>
    </row>
    <row r="135" spans="1:35 16383:16384" ht="18" customHeight="1" x14ac:dyDescent="0.25">
      <c r="A135" s="301" t="str">
        <f t="shared" si="21"/>
        <v>2018年1月</v>
      </c>
      <c r="B135" s="302">
        <v>43102</v>
      </c>
      <c r="C135" s="303" t="s">
        <v>700</v>
      </c>
      <c r="D135" s="304" t="s">
        <v>15</v>
      </c>
      <c r="E135" s="305" t="str">
        <f t="shared" si="14"/>
        <v>A</v>
      </c>
      <c r="F135" s="305" t="str">
        <f t="shared" si="15"/>
        <v>B</v>
      </c>
      <c r="G135" s="306" t="s">
        <v>42</v>
      </c>
      <c r="H135" s="307" t="s">
        <v>113</v>
      </c>
      <c r="I135" s="307" t="s">
        <v>33</v>
      </c>
      <c r="J135" s="307"/>
      <c r="K135" s="308" t="s">
        <v>115</v>
      </c>
      <c r="L135" s="306" t="s">
        <v>35</v>
      </c>
      <c r="M135" s="306" t="s">
        <v>36</v>
      </c>
      <c r="N135" s="306"/>
      <c r="O135" s="306" t="s">
        <v>37</v>
      </c>
      <c r="P135" s="308">
        <v>30</v>
      </c>
      <c r="Q135" s="309">
        <v>30</v>
      </c>
      <c r="R135" s="312">
        <v>9080</v>
      </c>
      <c r="S135" s="310">
        <f t="shared" si="19"/>
        <v>272400</v>
      </c>
      <c r="T135" s="311"/>
      <c r="U135" s="311">
        <f t="shared" si="16"/>
        <v>272400</v>
      </c>
      <c r="V135" s="451">
        <v>43103</v>
      </c>
      <c r="W135" s="452">
        <v>43104</v>
      </c>
      <c r="X135" s="308">
        <v>750</v>
      </c>
      <c r="Y135" s="313" t="s">
        <v>701</v>
      </c>
      <c r="Z135" s="314">
        <v>5400</v>
      </c>
      <c r="AA135" s="315">
        <v>180101</v>
      </c>
      <c r="AB135" s="316" t="s">
        <v>702</v>
      </c>
      <c r="AC135" s="317">
        <v>43123</v>
      </c>
      <c r="AD135" s="318">
        <f t="shared" si="17"/>
        <v>43161</v>
      </c>
      <c r="AE135" s="319">
        <f>IF(OR(G135=账期!$A$18,G135=账期!$A$20,G135=账期!$A$22,G135=账期!$A$24,G135=账期!$A$25,G135=账期!$A$27,G135=账期!$A$26,G135=账期!$A$28,G135=账期!$A$30,G135=账期!$A$32,G135=账期!$A$34,G135=账期!$A$35,G135=账期!$A$37,G135=账期!$A$39,G135=账期!$A$40,G135=账期!$A$41,G135=账期!$A$42,G135=账期!$A$43,G135=账期!$A$44,G135=账期!$A$45,G135=账期!$A$46,G135=账期!$A$48,G135=账期!$A$50,G135=账期!$A$51,G135=账期!$A$52,G135=账期!$A$53,G135=账期!$A$54,G135=账期!$A$56,G135=账期!$A$57,G135=账期!$A$58,G135=账期!$A$59,G135=账期!$A$60,G135=账期!$A$61,G135=账期!$A$62,G135=账期!$A$63,G135=账期!$A$64,G135=账期!$A$66,G135=账期!$A$67,G135=账期!$A$68,G135=账期!$A$70,G135=账期!$A$71),30,IF(OR(G135=账期!$A$74,G135=账期!$A$77,G135=账期!$A$76,G135=账期!$A$79,G135=账期!$A$80,G135=账期!$A$81,G135=账期!$A$83,G135=账期!$A$85,G135=账期!$A$87,G135=账期!$A$89,G135=账期!$A$91),60,IF(OR(G135=账期!$A$93,G135=账期!$A$94,G135=账期!$A$95,G135=账期!$A$96,G135=账期!$A$98,G135=账期!$A$99,G135=账期!$A$101,G135=账期!$A$102),90,0)))</f>
        <v>30</v>
      </c>
      <c r="AF135" s="319"/>
      <c r="AG135" s="306" t="s">
        <v>38</v>
      </c>
      <c r="AH135" s="319" t="str">
        <f t="shared" si="20"/>
        <v>柯童柱</v>
      </c>
      <c r="AI135" s="321"/>
    </row>
    <row r="136" spans="1:35 16383:16384" ht="18" customHeight="1" x14ac:dyDescent="0.25">
      <c r="A136" s="301" t="str">
        <f t="shared" si="21"/>
        <v>2018年1月</v>
      </c>
      <c r="B136" s="302">
        <v>43103</v>
      </c>
      <c r="C136" s="303" t="s">
        <v>703</v>
      </c>
      <c r="D136" s="304" t="s">
        <v>15</v>
      </c>
      <c r="E136" s="305" t="str">
        <f t="shared" si="14"/>
        <v>A</v>
      </c>
      <c r="F136" s="305" t="str">
        <f t="shared" si="15"/>
        <v>B</v>
      </c>
      <c r="G136" s="306" t="s">
        <v>42</v>
      </c>
      <c r="H136" s="307" t="s">
        <v>113</v>
      </c>
      <c r="I136" s="307" t="s">
        <v>33</v>
      </c>
      <c r="J136" s="307"/>
      <c r="K136" s="308" t="s">
        <v>115</v>
      </c>
      <c r="L136" s="306" t="s">
        <v>35</v>
      </c>
      <c r="M136" s="306" t="s">
        <v>36</v>
      </c>
      <c r="N136" s="306"/>
      <c r="O136" s="306" t="s">
        <v>37</v>
      </c>
      <c r="P136" s="308">
        <v>30</v>
      </c>
      <c r="Q136" s="309">
        <v>30</v>
      </c>
      <c r="R136" s="286">
        <v>9080</v>
      </c>
      <c r="S136" s="310">
        <f t="shared" si="19"/>
        <v>272400</v>
      </c>
      <c r="T136" s="311"/>
      <c r="U136" s="311">
        <f t="shared" si="16"/>
        <v>272400</v>
      </c>
      <c r="V136" s="451">
        <v>43106</v>
      </c>
      <c r="W136" s="452">
        <v>43108</v>
      </c>
      <c r="X136" s="308">
        <v>750</v>
      </c>
      <c r="Y136" s="313" t="s">
        <v>704</v>
      </c>
      <c r="Z136" s="314">
        <v>5400</v>
      </c>
      <c r="AA136" s="315">
        <v>180104</v>
      </c>
      <c r="AB136" s="316" t="s">
        <v>702</v>
      </c>
      <c r="AC136" s="317">
        <v>43123</v>
      </c>
      <c r="AD136" s="318">
        <f t="shared" si="17"/>
        <v>43161</v>
      </c>
      <c r="AE136" s="319">
        <f>IF(OR(G136=账期!$A$18,G136=账期!$A$20,G136=账期!$A$22,G136=账期!$A$24,G136=账期!$A$25,G136=账期!$A$27,G136=账期!$A$26,G136=账期!$A$28,G136=账期!$A$30,G136=账期!$A$32,G136=账期!$A$34,G136=账期!$A$35,G136=账期!$A$37,G136=账期!$A$39,G136=账期!$A$40,G136=账期!$A$41,G136=账期!$A$42,G136=账期!$A$43,G136=账期!$A$44,G136=账期!$A$45,G136=账期!$A$46,G136=账期!$A$48,G136=账期!$A$50,G136=账期!$A$51,G136=账期!$A$52,G136=账期!$A$53,G136=账期!$A$54,G136=账期!$A$56,G136=账期!$A$57,G136=账期!$A$58,G136=账期!$A$59,G136=账期!$A$60,G136=账期!$A$61,G136=账期!$A$62,G136=账期!$A$63,G136=账期!$A$64,G136=账期!$A$66,G136=账期!$A$67,G136=账期!$A$68,G136=账期!$A$70,G136=账期!$A$71),30,IF(OR(G136=账期!$A$74,G136=账期!$A$77,G136=账期!$A$76,G136=账期!$A$79,G136=账期!$A$80,G136=账期!$A$81,G136=账期!$A$83,G136=账期!$A$85,G136=账期!$A$87,G136=账期!$A$89,G136=账期!$A$91),60,IF(OR(G136=账期!$A$93,G136=账期!$A$94,G136=账期!$A$95,G136=账期!$A$96,G136=账期!$A$98,G136=账期!$A$99,G136=账期!$A$101,G136=账期!$A$102),90,0)))</f>
        <v>30</v>
      </c>
      <c r="AF136" s="319"/>
      <c r="AG136" s="306" t="s">
        <v>38</v>
      </c>
      <c r="AH136" s="319" t="str">
        <f t="shared" si="20"/>
        <v>柯童柱</v>
      </c>
      <c r="AI136" s="321"/>
    </row>
    <row r="137" spans="1:35 16383:16384" ht="18" customHeight="1" x14ac:dyDescent="0.25">
      <c r="A137" s="301" t="str">
        <f t="shared" si="21"/>
        <v>2018年1月</v>
      </c>
      <c r="B137" s="302">
        <v>43105</v>
      </c>
      <c r="C137" s="303" t="s">
        <v>705</v>
      </c>
      <c r="D137" s="304" t="s">
        <v>15</v>
      </c>
      <c r="E137" s="305" t="str">
        <f t="shared" si="14"/>
        <v>A</v>
      </c>
      <c r="F137" s="305" t="str">
        <f t="shared" si="15"/>
        <v>B</v>
      </c>
      <c r="G137" s="306" t="s">
        <v>42</v>
      </c>
      <c r="H137" s="307" t="s">
        <v>113</v>
      </c>
      <c r="I137" s="307" t="s">
        <v>33</v>
      </c>
      <c r="J137" s="307"/>
      <c r="K137" s="308" t="s">
        <v>116</v>
      </c>
      <c r="L137" s="306" t="s">
        <v>35</v>
      </c>
      <c r="M137" s="306" t="s">
        <v>36</v>
      </c>
      <c r="N137" s="306"/>
      <c r="O137" s="306" t="s">
        <v>37</v>
      </c>
      <c r="P137" s="308">
        <v>30</v>
      </c>
      <c r="Q137" s="309">
        <v>30</v>
      </c>
      <c r="R137" s="286">
        <v>9080</v>
      </c>
      <c r="S137" s="310">
        <f t="shared" si="19"/>
        <v>272400</v>
      </c>
      <c r="T137" s="311"/>
      <c r="U137" s="311">
        <f t="shared" si="16"/>
        <v>272400</v>
      </c>
      <c r="V137" s="451">
        <v>43107</v>
      </c>
      <c r="W137" s="452">
        <v>43109</v>
      </c>
      <c r="X137" s="308">
        <v>750</v>
      </c>
      <c r="Y137" s="313" t="s">
        <v>706</v>
      </c>
      <c r="Z137" s="314">
        <v>5400</v>
      </c>
      <c r="AA137" s="315">
        <v>180106</v>
      </c>
      <c r="AB137" s="316" t="s">
        <v>707</v>
      </c>
      <c r="AC137" s="317">
        <v>43123</v>
      </c>
      <c r="AD137" s="318">
        <f t="shared" si="17"/>
        <v>43161</v>
      </c>
      <c r="AE137" s="319">
        <f>IF(OR(G137=账期!$A$18,G137=账期!$A$20,G137=账期!$A$22,G137=账期!$A$24,G137=账期!$A$25,G137=账期!$A$27,G137=账期!$A$26,G137=账期!$A$28,G137=账期!$A$30,G137=账期!$A$32,G137=账期!$A$34,G137=账期!$A$35,G137=账期!$A$37,G137=账期!$A$39,G137=账期!$A$40,G137=账期!$A$41,G137=账期!$A$42,G137=账期!$A$43,G137=账期!$A$44,G137=账期!$A$45,G137=账期!$A$46,G137=账期!$A$48,G137=账期!$A$50,G137=账期!$A$51,G137=账期!$A$52,G137=账期!$A$53,G137=账期!$A$54,G137=账期!$A$56,G137=账期!$A$57,G137=账期!$A$58,G137=账期!$A$59,G137=账期!$A$60,G137=账期!$A$61,G137=账期!$A$62,G137=账期!$A$63,G137=账期!$A$64,G137=账期!$A$66,G137=账期!$A$67,G137=账期!$A$68,G137=账期!$A$70,G137=账期!$A$71),30,IF(OR(G137=账期!$A$74,G137=账期!$A$77,G137=账期!$A$76,G137=账期!$A$79,G137=账期!$A$80,G137=账期!$A$81,G137=账期!$A$83,G137=账期!$A$85,G137=账期!$A$87,G137=账期!$A$89,G137=账期!$A$91),60,IF(OR(G137=账期!$A$93,G137=账期!$A$94,G137=账期!$A$95,G137=账期!$A$96,G137=账期!$A$98,G137=账期!$A$99,G137=账期!$A$101,G137=账期!$A$102),90,0)))</f>
        <v>30</v>
      </c>
      <c r="AF137" s="319"/>
      <c r="AG137" s="306" t="s">
        <v>38</v>
      </c>
      <c r="AH137" s="319" t="str">
        <f t="shared" si="20"/>
        <v>柯童柱</v>
      </c>
      <c r="AI137" s="321"/>
      <c r="XFC137" s="331"/>
      <c r="XFD137" s="331"/>
    </row>
    <row r="138" spans="1:35 16383:16384" ht="18" customHeight="1" x14ac:dyDescent="0.25">
      <c r="A138" s="301" t="str">
        <f t="shared" si="21"/>
        <v>2018年1月</v>
      </c>
      <c r="B138" s="302">
        <v>43105</v>
      </c>
      <c r="C138" s="303" t="s">
        <v>705</v>
      </c>
      <c r="D138" s="304" t="s">
        <v>15</v>
      </c>
      <c r="E138" s="305" t="str">
        <f t="shared" si="14"/>
        <v>A</v>
      </c>
      <c r="F138" s="305" t="str">
        <f t="shared" si="15"/>
        <v>B</v>
      </c>
      <c r="G138" s="306" t="s">
        <v>42</v>
      </c>
      <c r="H138" s="307" t="s">
        <v>113</v>
      </c>
      <c r="I138" s="307" t="s">
        <v>33</v>
      </c>
      <c r="J138" s="307"/>
      <c r="K138" s="308" t="s">
        <v>116</v>
      </c>
      <c r="L138" s="306" t="s">
        <v>35</v>
      </c>
      <c r="M138" s="306" t="s">
        <v>36</v>
      </c>
      <c r="N138" s="306"/>
      <c r="O138" s="306" t="s">
        <v>37</v>
      </c>
      <c r="P138" s="308">
        <v>30</v>
      </c>
      <c r="Q138" s="309">
        <v>30</v>
      </c>
      <c r="R138" s="286">
        <v>9080</v>
      </c>
      <c r="S138" s="310">
        <f t="shared" si="19"/>
        <v>272400</v>
      </c>
      <c r="T138" s="311"/>
      <c r="U138" s="311">
        <f t="shared" si="16"/>
        <v>272400</v>
      </c>
      <c r="V138" s="451">
        <v>43112</v>
      </c>
      <c r="W138" s="452">
        <v>43113</v>
      </c>
      <c r="X138" s="308">
        <v>750</v>
      </c>
      <c r="Y138" s="313" t="s">
        <v>708</v>
      </c>
      <c r="Z138" s="314">
        <v>5400</v>
      </c>
      <c r="AA138" s="315">
        <v>180110</v>
      </c>
      <c r="AB138" s="316" t="s">
        <v>707</v>
      </c>
      <c r="AC138" s="317">
        <v>43123</v>
      </c>
      <c r="AD138" s="318">
        <f t="shared" si="17"/>
        <v>43161</v>
      </c>
      <c r="AE138" s="319">
        <f>IF(OR(G138=账期!$A$18,G138=账期!$A$20,G138=账期!$A$22,G138=账期!$A$24,G138=账期!$A$25,G138=账期!$A$27,G138=账期!$A$26,G138=账期!$A$28,G138=账期!$A$30,G138=账期!$A$32,G138=账期!$A$34,G138=账期!$A$35,G138=账期!$A$37,G138=账期!$A$39,G138=账期!$A$40,G138=账期!$A$41,G138=账期!$A$42,G138=账期!$A$43,G138=账期!$A$44,G138=账期!$A$45,G138=账期!$A$46,G138=账期!$A$48,G138=账期!$A$50,G138=账期!$A$51,G138=账期!$A$52,G138=账期!$A$53,G138=账期!$A$54,G138=账期!$A$56,G138=账期!$A$57,G138=账期!$A$58,G138=账期!$A$59,G138=账期!$A$60,G138=账期!$A$61,G138=账期!$A$62,G138=账期!$A$63,G138=账期!$A$64,G138=账期!$A$66,G138=账期!$A$67,G138=账期!$A$68,G138=账期!$A$70,G138=账期!$A$71),30,IF(OR(G138=账期!$A$74,G138=账期!$A$77,G138=账期!$A$76,G138=账期!$A$79,G138=账期!$A$80,G138=账期!$A$81,G138=账期!$A$83,G138=账期!$A$85,G138=账期!$A$87,G138=账期!$A$89,G138=账期!$A$91),60,IF(OR(G138=账期!$A$93,G138=账期!$A$94,G138=账期!$A$95,G138=账期!$A$96,G138=账期!$A$98,G138=账期!$A$99,G138=账期!$A$101,G138=账期!$A$102),90,0)))</f>
        <v>30</v>
      </c>
      <c r="AF138" s="319"/>
      <c r="AG138" s="306" t="s">
        <v>38</v>
      </c>
      <c r="AH138" s="319" t="str">
        <f t="shared" si="20"/>
        <v>柯童柱</v>
      </c>
      <c r="AI138" s="321"/>
    </row>
    <row r="139" spans="1:35 16383:16384" ht="18" customHeight="1" x14ac:dyDescent="0.25">
      <c r="A139" s="301" t="str">
        <f t="shared" si="21"/>
        <v>2018年1月</v>
      </c>
      <c r="B139" s="302">
        <v>43111</v>
      </c>
      <c r="C139" s="303" t="s">
        <v>709</v>
      </c>
      <c r="D139" s="304" t="s">
        <v>15</v>
      </c>
      <c r="E139" s="305" t="str">
        <f t="shared" si="14"/>
        <v>A</v>
      </c>
      <c r="F139" s="305" t="str">
        <f t="shared" si="15"/>
        <v>B</v>
      </c>
      <c r="G139" s="306" t="s">
        <v>42</v>
      </c>
      <c r="H139" s="307" t="s">
        <v>113</v>
      </c>
      <c r="I139" s="307" t="s">
        <v>33</v>
      </c>
      <c r="J139" s="307"/>
      <c r="K139" s="308" t="s">
        <v>118</v>
      </c>
      <c r="L139" s="306" t="s">
        <v>35</v>
      </c>
      <c r="M139" s="306" t="s">
        <v>36</v>
      </c>
      <c r="N139" s="306"/>
      <c r="O139" s="306" t="s">
        <v>37</v>
      </c>
      <c r="P139" s="308">
        <v>30</v>
      </c>
      <c r="Q139" s="309">
        <v>30</v>
      </c>
      <c r="R139" s="286">
        <v>9080</v>
      </c>
      <c r="S139" s="310">
        <f t="shared" si="19"/>
        <v>272400</v>
      </c>
      <c r="T139" s="311"/>
      <c r="U139" s="311">
        <f t="shared" si="16"/>
        <v>272400</v>
      </c>
      <c r="V139" s="451">
        <v>43115</v>
      </c>
      <c r="W139" s="452">
        <v>43116</v>
      </c>
      <c r="X139" s="308">
        <v>750</v>
      </c>
      <c r="Y139" s="313" t="s">
        <v>710</v>
      </c>
      <c r="Z139" s="314">
        <v>5400</v>
      </c>
      <c r="AA139" s="315">
        <v>180114</v>
      </c>
      <c r="AB139" s="316" t="s">
        <v>711</v>
      </c>
      <c r="AC139" s="317">
        <v>43123</v>
      </c>
      <c r="AD139" s="318">
        <f t="shared" si="17"/>
        <v>43161</v>
      </c>
      <c r="AE139" s="319">
        <f>IF(OR(G139=账期!$A$18,G139=账期!$A$20,G139=账期!$A$22,G139=账期!$A$24,G139=账期!$A$25,G139=账期!$A$27,G139=账期!$A$26,G139=账期!$A$28,G139=账期!$A$30,G139=账期!$A$32,G139=账期!$A$34,G139=账期!$A$35,G139=账期!$A$37,G139=账期!$A$39,G139=账期!$A$40,G139=账期!$A$41,G139=账期!$A$42,G139=账期!$A$43,G139=账期!$A$44,G139=账期!$A$45,G139=账期!$A$46,G139=账期!$A$48,G139=账期!$A$50,G139=账期!$A$51,G139=账期!$A$52,G139=账期!$A$53,G139=账期!$A$54,G139=账期!$A$56,G139=账期!$A$57,G139=账期!$A$58,G139=账期!$A$59,G139=账期!$A$60,G139=账期!$A$61,G139=账期!$A$62,G139=账期!$A$63,G139=账期!$A$64,G139=账期!$A$66,G139=账期!$A$67,G139=账期!$A$68,G139=账期!$A$70,G139=账期!$A$71),30,IF(OR(G139=账期!$A$74,G139=账期!$A$77,G139=账期!$A$76,G139=账期!$A$79,G139=账期!$A$80,G139=账期!$A$81,G139=账期!$A$83,G139=账期!$A$85,G139=账期!$A$87,G139=账期!$A$89,G139=账期!$A$91),60,IF(OR(G139=账期!$A$93,G139=账期!$A$94,G139=账期!$A$95,G139=账期!$A$96,G139=账期!$A$98,G139=账期!$A$99,G139=账期!$A$101,G139=账期!$A$102),90,0)))</f>
        <v>30</v>
      </c>
      <c r="AF139" s="319"/>
      <c r="AG139" s="306" t="s">
        <v>38</v>
      </c>
      <c r="AH139" s="319" t="str">
        <f t="shared" si="20"/>
        <v>柯童柱</v>
      </c>
      <c r="AI139" s="321"/>
    </row>
    <row r="140" spans="1:35 16383:16384" ht="18" customHeight="1" x14ac:dyDescent="0.25">
      <c r="A140" s="301" t="str">
        <f t="shared" si="21"/>
        <v>2018年1月</v>
      </c>
      <c r="B140" s="302">
        <v>43111</v>
      </c>
      <c r="C140" s="303" t="s">
        <v>709</v>
      </c>
      <c r="D140" s="304" t="s">
        <v>15</v>
      </c>
      <c r="E140" s="305" t="str">
        <f t="shared" si="14"/>
        <v>A</v>
      </c>
      <c r="F140" s="305" t="str">
        <f t="shared" si="15"/>
        <v>B</v>
      </c>
      <c r="G140" s="306" t="s">
        <v>42</v>
      </c>
      <c r="H140" s="307" t="s">
        <v>113</v>
      </c>
      <c r="I140" s="307" t="s">
        <v>33</v>
      </c>
      <c r="J140" s="307"/>
      <c r="K140" s="308" t="s">
        <v>118</v>
      </c>
      <c r="L140" s="306" t="s">
        <v>35</v>
      </c>
      <c r="M140" s="306" t="s">
        <v>36</v>
      </c>
      <c r="N140" s="306"/>
      <c r="O140" s="306" t="s">
        <v>37</v>
      </c>
      <c r="P140" s="308">
        <v>30</v>
      </c>
      <c r="Q140" s="309">
        <v>30</v>
      </c>
      <c r="R140" s="286">
        <v>9080</v>
      </c>
      <c r="S140" s="310">
        <f t="shared" si="19"/>
        <v>272400</v>
      </c>
      <c r="T140" s="311"/>
      <c r="U140" s="311">
        <f t="shared" si="16"/>
        <v>272400</v>
      </c>
      <c r="V140" s="451">
        <v>43119</v>
      </c>
      <c r="W140" s="452">
        <v>43120</v>
      </c>
      <c r="X140" s="308">
        <v>750</v>
      </c>
      <c r="Y140" s="313" t="s">
        <v>712</v>
      </c>
      <c r="Z140" s="314">
        <v>5400</v>
      </c>
      <c r="AA140" s="315" t="s">
        <v>713</v>
      </c>
      <c r="AB140" s="316" t="s">
        <v>711</v>
      </c>
      <c r="AC140" s="317">
        <v>43123</v>
      </c>
      <c r="AD140" s="318">
        <f t="shared" si="17"/>
        <v>43161</v>
      </c>
      <c r="AE140" s="319">
        <f>IF(OR(G140=账期!$A$18,G140=账期!$A$20,G140=账期!$A$22,G140=账期!$A$24,G140=账期!$A$25,G140=账期!$A$27,G140=账期!$A$26,G140=账期!$A$28,G140=账期!$A$30,G140=账期!$A$32,G140=账期!$A$34,G140=账期!$A$35,G140=账期!$A$37,G140=账期!$A$39,G140=账期!$A$40,G140=账期!$A$41,G140=账期!$A$42,G140=账期!$A$43,G140=账期!$A$44,G140=账期!$A$45,G140=账期!$A$46,G140=账期!$A$48,G140=账期!$A$50,G140=账期!$A$51,G140=账期!$A$52,G140=账期!$A$53,G140=账期!$A$54,G140=账期!$A$56,G140=账期!$A$57,G140=账期!$A$58,G140=账期!$A$59,G140=账期!$A$60,G140=账期!$A$61,G140=账期!$A$62,G140=账期!$A$63,G140=账期!$A$64,G140=账期!$A$66,G140=账期!$A$67,G140=账期!$A$68,G140=账期!$A$70,G140=账期!$A$71),30,IF(OR(G140=账期!$A$74,G140=账期!$A$77,G140=账期!$A$76,G140=账期!$A$79,G140=账期!$A$80,G140=账期!$A$81,G140=账期!$A$83,G140=账期!$A$85,G140=账期!$A$87,G140=账期!$A$89,G140=账期!$A$91),60,IF(OR(G140=账期!$A$93,G140=账期!$A$94,G140=账期!$A$95,G140=账期!$A$96,G140=账期!$A$98,G140=账期!$A$99,G140=账期!$A$101,G140=账期!$A$102),90,0)))</f>
        <v>30</v>
      </c>
      <c r="AF140" s="319"/>
      <c r="AG140" s="306" t="s">
        <v>38</v>
      </c>
      <c r="AH140" s="319" t="str">
        <f t="shared" si="20"/>
        <v>柯童柱</v>
      </c>
      <c r="AI140" s="321"/>
    </row>
    <row r="141" spans="1:35 16383:16384" ht="18" customHeight="1" x14ac:dyDescent="0.25">
      <c r="A141" s="301" t="str">
        <f t="shared" si="21"/>
        <v>2018年1月</v>
      </c>
      <c r="B141" s="302">
        <v>43111</v>
      </c>
      <c r="C141" s="303" t="s">
        <v>709</v>
      </c>
      <c r="D141" s="304" t="s">
        <v>15</v>
      </c>
      <c r="E141" s="305" t="str">
        <f t="shared" si="14"/>
        <v>A</v>
      </c>
      <c r="F141" s="305" t="str">
        <f t="shared" si="15"/>
        <v>B</v>
      </c>
      <c r="G141" s="306" t="s">
        <v>42</v>
      </c>
      <c r="H141" s="307" t="s">
        <v>113</v>
      </c>
      <c r="I141" s="307" t="s">
        <v>33</v>
      </c>
      <c r="J141" s="307"/>
      <c r="K141" s="308" t="s">
        <v>118</v>
      </c>
      <c r="L141" s="306" t="s">
        <v>35</v>
      </c>
      <c r="M141" s="306" t="s">
        <v>36</v>
      </c>
      <c r="N141" s="306"/>
      <c r="O141" s="306" t="s">
        <v>37</v>
      </c>
      <c r="P141" s="308">
        <v>30</v>
      </c>
      <c r="Q141" s="309">
        <v>30</v>
      </c>
      <c r="R141" s="286">
        <v>9080</v>
      </c>
      <c r="S141" s="310">
        <f t="shared" si="19"/>
        <v>272400</v>
      </c>
      <c r="T141" s="311"/>
      <c r="U141" s="311">
        <f t="shared" si="16"/>
        <v>272400</v>
      </c>
      <c r="V141" s="451">
        <v>43122</v>
      </c>
      <c r="W141" s="452">
        <v>43124</v>
      </c>
      <c r="X141" s="308">
        <v>750</v>
      </c>
      <c r="Y141" s="313" t="s">
        <v>714</v>
      </c>
      <c r="Z141" s="314">
        <v>5400</v>
      </c>
      <c r="AA141" s="315" t="s">
        <v>715</v>
      </c>
      <c r="AB141" s="316" t="s">
        <v>3443</v>
      </c>
      <c r="AC141" s="317">
        <v>43137</v>
      </c>
      <c r="AD141" s="318">
        <f t="shared" si="17"/>
        <v>43189</v>
      </c>
      <c r="AE141" s="319">
        <f>IF(OR(G141=账期!$A$18,G141=账期!$A$20,G141=账期!$A$22,G141=账期!$A$24,G141=账期!$A$25,G141=账期!$A$27,G141=账期!$A$26,G141=账期!$A$28,G141=账期!$A$30,G141=账期!$A$32,G141=账期!$A$34,G141=账期!$A$35,G141=账期!$A$37,G141=账期!$A$39,G141=账期!$A$40,G141=账期!$A$41,G141=账期!$A$42,G141=账期!$A$43,G141=账期!$A$44,G141=账期!$A$45,G141=账期!$A$46,G141=账期!$A$48,G141=账期!$A$50,G141=账期!$A$51,G141=账期!$A$52,G141=账期!$A$53,G141=账期!$A$54,G141=账期!$A$56,G141=账期!$A$57,G141=账期!$A$58,G141=账期!$A$59,G141=账期!$A$60,G141=账期!$A$61,G141=账期!$A$62,G141=账期!$A$63,G141=账期!$A$64,G141=账期!$A$66,G141=账期!$A$67,G141=账期!$A$68,G141=账期!$A$70,G141=账期!$A$71),30,IF(OR(G141=账期!$A$74,G141=账期!$A$77,G141=账期!$A$76,G141=账期!$A$79,G141=账期!$A$80,G141=账期!$A$81,G141=账期!$A$83,G141=账期!$A$85,G141=账期!$A$87,G141=账期!$A$89,G141=账期!$A$91),60,IF(OR(G141=账期!$A$93,G141=账期!$A$94,G141=账期!$A$95,G141=账期!$A$96,G141=账期!$A$98,G141=账期!$A$99,G141=账期!$A$101,G141=账期!$A$102),90,0)))</f>
        <v>30</v>
      </c>
      <c r="AF141" s="319"/>
      <c r="AG141" s="306" t="s">
        <v>38</v>
      </c>
      <c r="AH141" s="319" t="str">
        <f t="shared" si="20"/>
        <v>柯童柱</v>
      </c>
      <c r="AI141" s="321"/>
    </row>
    <row r="142" spans="1:35 16383:16384" ht="18" customHeight="1" x14ac:dyDescent="0.25">
      <c r="A142" s="301" t="str">
        <f t="shared" si="21"/>
        <v>2018年1月</v>
      </c>
      <c r="B142" s="302">
        <v>43099</v>
      </c>
      <c r="C142" s="303"/>
      <c r="D142" s="304" t="s">
        <v>15</v>
      </c>
      <c r="E142" s="305" t="str">
        <f t="shared" si="14"/>
        <v>A</v>
      </c>
      <c r="F142" s="305" t="str">
        <f t="shared" si="15"/>
        <v>B</v>
      </c>
      <c r="G142" s="306" t="s">
        <v>42</v>
      </c>
      <c r="H142" s="307" t="s">
        <v>113</v>
      </c>
      <c r="I142" s="307" t="s">
        <v>33</v>
      </c>
      <c r="J142" s="307"/>
      <c r="K142" s="308" t="s">
        <v>114</v>
      </c>
      <c r="L142" s="306" t="s">
        <v>63</v>
      </c>
      <c r="M142" s="306" t="s">
        <v>87</v>
      </c>
      <c r="N142" s="306"/>
      <c r="O142" s="306" t="s">
        <v>37</v>
      </c>
      <c r="P142" s="308">
        <v>30</v>
      </c>
      <c r="Q142" s="309">
        <v>30</v>
      </c>
      <c r="R142" s="312">
        <v>11000</v>
      </c>
      <c r="S142" s="310">
        <f t="shared" si="19"/>
        <v>330000</v>
      </c>
      <c r="T142" s="311"/>
      <c r="U142" s="311">
        <f t="shared" si="16"/>
        <v>330000</v>
      </c>
      <c r="V142" s="451">
        <v>43119</v>
      </c>
      <c r="W142" s="452">
        <v>43120</v>
      </c>
      <c r="X142" s="308">
        <v>1000</v>
      </c>
      <c r="Y142" s="313" t="s">
        <v>716</v>
      </c>
      <c r="Z142" s="314">
        <v>5400</v>
      </c>
      <c r="AA142" s="315" t="s">
        <v>717</v>
      </c>
      <c r="AB142" s="316" t="s">
        <v>718</v>
      </c>
      <c r="AC142" s="317">
        <v>43123</v>
      </c>
      <c r="AD142" s="318">
        <f t="shared" si="17"/>
        <v>43161</v>
      </c>
      <c r="AE142" s="319">
        <f>IF(OR(G142=账期!$A$18,G142=账期!$A$20,G142=账期!$A$22,G142=账期!$A$24,G142=账期!$A$25,G142=账期!$A$27,G142=账期!$A$26,G142=账期!$A$28,G142=账期!$A$30,G142=账期!$A$32,G142=账期!$A$34,G142=账期!$A$35,G142=账期!$A$37,G142=账期!$A$39,G142=账期!$A$40,G142=账期!$A$41,G142=账期!$A$42,G142=账期!$A$43,G142=账期!$A$44,G142=账期!$A$45,G142=账期!$A$46,G142=账期!$A$48,G142=账期!$A$50,G142=账期!$A$51,G142=账期!$A$52,G142=账期!$A$53,G142=账期!$A$54,G142=账期!$A$56,G142=账期!$A$57,G142=账期!$A$58,G142=账期!$A$59,G142=账期!$A$60,G142=账期!$A$61,G142=账期!$A$62,G142=账期!$A$63,G142=账期!$A$64,G142=账期!$A$66,G142=账期!$A$67,G142=账期!$A$68,G142=账期!$A$70,G142=账期!$A$71),30,IF(OR(G142=账期!$A$74,G142=账期!$A$77,G142=账期!$A$76,G142=账期!$A$79,G142=账期!$A$80,G142=账期!$A$81,G142=账期!$A$83,G142=账期!$A$85,G142=账期!$A$87,G142=账期!$A$89,G142=账期!$A$91),60,IF(OR(G142=账期!$A$93,G142=账期!$A$94,G142=账期!$A$95,G142=账期!$A$96,G142=账期!$A$98,G142=账期!$A$99,G142=账期!$A$101,G142=账期!$A$102),90,0)))</f>
        <v>30</v>
      </c>
      <c r="AF142" s="319"/>
      <c r="AG142" s="306" t="s">
        <v>38</v>
      </c>
      <c r="AH142" s="319" t="str">
        <f t="shared" si="20"/>
        <v>柯童柱</v>
      </c>
      <c r="AI142" s="321"/>
    </row>
    <row r="143" spans="1:35 16383:16384" ht="18" customHeight="1" x14ac:dyDescent="0.25">
      <c r="A143" s="301" t="str">
        <f t="shared" si="21"/>
        <v>2018年1月</v>
      </c>
      <c r="B143" s="302">
        <v>43099</v>
      </c>
      <c r="C143" s="303"/>
      <c r="D143" s="304" t="s">
        <v>15</v>
      </c>
      <c r="E143" s="305" t="str">
        <f t="shared" si="14"/>
        <v>A</v>
      </c>
      <c r="F143" s="305" t="str">
        <f t="shared" si="15"/>
        <v>B</v>
      </c>
      <c r="G143" s="306" t="s">
        <v>42</v>
      </c>
      <c r="H143" s="307" t="s">
        <v>113</v>
      </c>
      <c r="I143" s="307" t="s">
        <v>33</v>
      </c>
      <c r="J143" s="307"/>
      <c r="K143" s="308" t="s">
        <v>114</v>
      </c>
      <c r="L143" s="306" t="s">
        <v>63</v>
      </c>
      <c r="M143" s="306" t="s">
        <v>87</v>
      </c>
      <c r="N143" s="306"/>
      <c r="O143" s="306" t="s">
        <v>37</v>
      </c>
      <c r="P143" s="308">
        <v>30</v>
      </c>
      <c r="Q143" s="309">
        <v>30</v>
      </c>
      <c r="R143" s="312">
        <v>11000</v>
      </c>
      <c r="S143" s="310">
        <f t="shared" si="19"/>
        <v>330000</v>
      </c>
      <c r="T143" s="311"/>
      <c r="U143" s="311">
        <f t="shared" si="16"/>
        <v>330000</v>
      </c>
      <c r="V143" s="451">
        <v>43126</v>
      </c>
      <c r="W143" s="452">
        <v>43127</v>
      </c>
      <c r="X143" s="308">
        <v>1000</v>
      </c>
      <c r="Y143" s="313" t="s">
        <v>719</v>
      </c>
      <c r="Z143" s="314">
        <v>5400</v>
      </c>
      <c r="AA143" s="315" t="s">
        <v>720</v>
      </c>
      <c r="AB143" s="316" t="s">
        <v>3441</v>
      </c>
      <c r="AC143" s="317">
        <v>43137</v>
      </c>
      <c r="AD143" s="318">
        <f t="shared" si="17"/>
        <v>43189</v>
      </c>
      <c r="AE143" s="319">
        <f>IF(OR(G143=账期!$A$18,G143=账期!$A$20,G143=账期!$A$22,G143=账期!$A$24,G143=账期!$A$25,G143=账期!$A$27,G143=账期!$A$26,G143=账期!$A$28,G143=账期!$A$30,G143=账期!$A$32,G143=账期!$A$34,G143=账期!$A$35,G143=账期!$A$37,G143=账期!$A$39,G143=账期!$A$40,G143=账期!$A$41,G143=账期!$A$42,G143=账期!$A$43,G143=账期!$A$44,G143=账期!$A$45,G143=账期!$A$46,G143=账期!$A$48,G143=账期!$A$50,G143=账期!$A$51,G143=账期!$A$52,G143=账期!$A$53,G143=账期!$A$54,G143=账期!$A$56,G143=账期!$A$57,G143=账期!$A$58,G143=账期!$A$59,G143=账期!$A$60,G143=账期!$A$61,G143=账期!$A$62,G143=账期!$A$63,G143=账期!$A$64,G143=账期!$A$66,G143=账期!$A$67,G143=账期!$A$68,G143=账期!$A$70,G143=账期!$A$71),30,IF(OR(G143=账期!$A$74,G143=账期!$A$77,G143=账期!$A$76,G143=账期!$A$79,G143=账期!$A$80,G143=账期!$A$81,G143=账期!$A$83,G143=账期!$A$85,G143=账期!$A$87,G143=账期!$A$89,G143=账期!$A$91),60,IF(OR(G143=账期!$A$93,G143=账期!$A$94,G143=账期!$A$95,G143=账期!$A$96,G143=账期!$A$98,G143=账期!$A$99,G143=账期!$A$101,G143=账期!$A$102),90,0)))</f>
        <v>30</v>
      </c>
      <c r="AF143" s="319"/>
      <c r="AG143" s="306" t="s">
        <v>38</v>
      </c>
      <c r="AH143" s="319" t="str">
        <f t="shared" si="20"/>
        <v>柯童柱</v>
      </c>
      <c r="AI143" s="321"/>
    </row>
    <row r="144" spans="1:35 16383:16384" ht="18" customHeight="1" x14ac:dyDescent="0.25">
      <c r="A144" s="301" t="str">
        <f t="shared" si="21"/>
        <v>2018年1月</v>
      </c>
      <c r="B144" s="302">
        <v>43112</v>
      </c>
      <c r="C144" s="303"/>
      <c r="D144" s="304" t="s">
        <v>15</v>
      </c>
      <c r="E144" s="305" t="str">
        <f t="shared" si="14"/>
        <v>A</v>
      </c>
      <c r="F144" s="305" t="str">
        <f t="shared" si="15"/>
        <v>B</v>
      </c>
      <c r="G144" s="306" t="s">
        <v>42</v>
      </c>
      <c r="H144" s="307" t="s">
        <v>113</v>
      </c>
      <c r="I144" s="307" t="s">
        <v>33</v>
      </c>
      <c r="J144" s="307"/>
      <c r="K144" s="308" t="s">
        <v>117</v>
      </c>
      <c r="L144" s="306" t="s">
        <v>63</v>
      </c>
      <c r="M144" s="306" t="s">
        <v>87</v>
      </c>
      <c r="N144" s="306"/>
      <c r="O144" s="306" t="s">
        <v>37</v>
      </c>
      <c r="P144" s="308">
        <v>12</v>
      </c>
      <c r="Q144" s="309">
        <v>12</v>
      </c>
      <c r="R144" s="286">
        <v>11000</v>
      </c>
      <c r="S144" s="310">
        <f t="shared" si="19"/>
        <v>132000</v>
      </c>
      <c r="T144" s="311"/>
      <c r="U144" s="311">
        <f t="shared" si="16"/>
        <v>132000</v>
      </c>
      <c r="V144" s="451">
        <v>43131</v>
      </c>
      <c r="W144" s="452">
        <v>43133</v>
      </c>
      <c r="X144" s="308">
        <v>1000</v>
      </c>
      <c r="Y144" s="313" t="s">
        <v>2862</v>
      </c>
      <c r="Z144" s="314">
        <f>4500/25*Q144</f>
        <v>2160</v>
      </c>
      <c r="AA144" s="315">
        <v>180128</v>
      </c>
      <c r="AB144" s="316" t="s">
        <v>3442</v>
      </c>
      <c r="AC144" s="317">
        <v>43137</v>
      </c>
      <c r="AD144" s="318">
        <f t="shared" si="17"/>
        <v>43189</v>
      </c>
      <c r="AE144" s="319">
        <f>IF(OR(G144=账期!$A$18,G144=账期!$A$20,G144=账期!$A$22,G144=账期!$A$24,G144=账期!$A$25,G144=账期!$A$27,G144=账期!$A$26,G144=账期!$A$28,G144=账期!$A$30,G144=账期!$A$32,G144=账期!$A$34,G144=账期!$A$35,G144=账期!$A$37,G144=账期!$A$39,G144=账期!$A$40,G144=账期!$A$41,G144=账期!$A$42,G144=账期!$A$43,G144=账期!$A$44,G144=账期!$A$45,G144=账期!$A$46,G144=账期!$A$48,G144=账期!$A$50,G144=账期!$A$51,G144=账期!$A$52,G144=账期!$A$53,G144=账期!$A$54,G144=账期!$A$56,G144=账期!$A$57,G144=账期!$A$58,G144=账期!$A$59,G144=账期!$A$60,G144=账期!$A$61,G144=账期!$A$62,G144=账期!$A$63,G144=账期!$A$64,G144=账期!$A$66,G144=账期!$A$67,G144=账期!$A$68,G144=账期!$A$70,G144=账期!$A$71),30,IF(OR(G144=账期!$A$74,G144=账期!$A$77,G144=账期!$A$76,G144=账期!$A$79,G144=账期!$A$80,G144=账期!$A$81,G144=账期!$A$83,G144=账期!$A$85,G144=账期!$A$87,G144=账期!$A$89,G144=账期!$A$91),60,IF(OR(G144=账期!$A$93,G144=账期!$A$94,G144=账期!$A$95,G144=账期!$A$96,G144=账期!$A$98,G144=账期!$A$99,G144=账期!$A$101,G144=账期!$A$102),90,0)))</f>
        <v>30</v>
      </c>
      <c r="AF144" s="319"/>
      <c r="AG144" s="306" t="s">
        <v>38</v>
      </c>
      <c r="AH144" s="319" t="str">
        <f t="shared" si="20"/>
        <v>柯童柱</v>
      </c>
      <c r="AI144" s="321"/>
    </row>
    <row r="145" spans="1:35" ht="18" customHeight="1" x14ac:dyDescent="0.25">
      <c r="A145" s="301" t="str">
        <f t="shared" si="21"/>
        <v>2018年1月</v>
      </c>
      <c r="B145" s="302">
        <v>43099</v>
      </c>
      <c r="C145" s="303"/>
      <c r="D145" s="304" t="s">
        <v>15</v>
      </c>
      <c r="E145" s="305" t="str">
        <f t="shared" si="14"/>
        <v>A</v>
      </c>
      <c r="F145" s="305" t="str">
        <f t="shared" si="15"/>
        <v>B</v>
      </c>
      <c r="G145" s="306" t="s">
        <v>42</v>
      </c>
      <c r="H145" s="307" t="s">
        <v>113</v>
      </c>
      <c r="I145" s="307" t="s">
        <v>33</v>
      </c>
      <c r="J145" s="307"/>
      <c r="K145" s="308" t="s">
        <v>114</v>
      </c>
      <c r="L145" s="306" t="s">
        <v>63</v>
      </c>
      <c r="M145" s="306" t="s">
        <v>87</v>
      </c>
      <c r="N145" s="306"/>
      <c r="O145" s="306" t="s">
        <v>37</v>
      </c>
      <c r="P145" s="308">
        <v>13</v>
      </c>
      <c r="Q145" s="309">
        <v>13</v>
      </c>
      <c r="R145" s="312">
        <v>11000</v>
      </c>
      <c r="S145" s="310">
        <f t="shared" si="19"/>
        <v>143000</v>
      </c>
      <c r="T145" s="311"/>
      <c r="U145" s="311">
        <f t="shared" si="16"/>
        <v>143000</v>
      </c>
      <c r="V145" s="451">
        <v>43131</v>
      </c>
      <c r="W145" s="452">
        <v>43133</v>
      </c>
      <c r="X145" s="308">
        <v>1000</v>
      </c>
      <c r="Y145" s="313" t="s">
        <v>2862</v>
      </c>
      <c r="Z145" s="314">
        <f>4500/25*Q145</f>
        <v>2340</v>
      </c>
      <c r="AA145" s="315">
        <v>180128</v>
      </c>
      <c r="AB145" s="316" t="s">
        <v>3441</v>
      </c>
      <c r="AC145" s="317">
        <v>43137</v>
      </c>
      <c r="AD145" s="318">
        <f t="shared" si="17"/>
        <v>43189</v>
      </c>
      <c r="AE145" s="319">
        <f>IF(OR(G145=账期!$A$18,G145=账期!$A$20,G145=账期!$A$22,G145=账期!$A$24,G145=账期!$A$25,G145=账期!$A$27,G145=账期!$A$26,G145=账期!$A$28,G145=账期!$A$30,G145=账期!$A$32,G145=账期!$A$34,G145=账期!$A$35,G145=账期!$A$37,G145=账期!$A$39,G145=账期!$A$40,G145=账期!$A$41,G145=账期!$A$42,G145=账期!$A$43,G145=账期!$A$44,G145=账期!$A$45,G145=账期!$A$46,G145=账期!$A$48,G145=账期!$A$50,G145=账期!$A$51,G145=账期!$A$52,G145=账期!$A$53,G145=账期!$A$54,G145=账期!$A$56,G145=账期!$A$57,G145=账期!$A$58,G145=账期!$A$59,G145=账期!$A$60,G145=账期!$A$61,G145=账期!$A$62,G145=账期!$A$63,G145=账期!$A$64,G145=账期!$A$66,G145=账期!$A$67,G145=账期!$A$68,G145=账期!$A$70,G145=账期!$A$71),30,IF(OR(G145=账期!$A$74,G145=账期!$A$77,G145=账期!$A$76,G145=账期!$A$79,G145=账期!$A$80,G145=账期!$A$81,G145=账期!$A$83,G145=账期!$A$85,G145=账期!$A$87,G145=账期!$A$89,G145=账期!$A$91),60,IF(OR(G145=账期!$A$93,G145=账期!$A$94,G145=账期!$A$95,G145=账期!$A$96,G145=账期!$A$98,G145=账期!$A$99,G145=账期!$A$101,G145=账期!$A$102),90,0)))</f>
        <v>30</v>
      </c>
      <c r="AF145" s="319"/>
      <c r="AG145" s="306" t="s">
        <v>38</v>
      </c>
      <c r="AH145" s="319" t="str">
        <f t="shared" si="20"/>
        <v>柯童柱</v>
      </c>
      <c r="AI145" s="321"/>
    </row>
    <row r="146" spans="1:35" ht="18" customHeight="1" x14ac:dyDescent="0.25">
      <c r="A146" s="301" t="str">
        <f t="shared" si="21"/>
        <v>备货</v>
      </c>
      <c r="B146" s="302">
        <v>43100</v>
      </c>
      <c r="C146" s="303" t="s">
        <v>721</v>
      </c>
      <c r="D146" s="304" t="s">
        <v>633</v>
      </c>
      <c r="E146" s="305" t="str">
        <f t="shared" si="14"/>
        <v>A</v>
      </c>
      <c r="F146" s="305" t="str">
        <f t="shared" si="15"/>
        <v>A</v>
      </c>
      <c r="G146" s="306" t="s">
        <v>120</v>
      </c>
      <c r="H146" s="307" t="s">
        <v>121</v>
      </c>
      <c r="I146" s="307" t="s">
        <v>33</v>
      </c>
      <c r="J146" s="307"/>
      <c r="K146" s="308" t="s">
        <v>125</v>
      </c>
      <c r="L146" s="306" t="s">
        <v>78</v>
      </c>
      <c r="M146" s="306" t="s">
        <v>79</v>
      </c>
      <c r="N146" s="306"/>
      <c r="O146" s="306" t="s">
        <v>37</v>
      </c>
      <c r="P146" s="308">
        <v>30</v>
      </c>
      <c r="Q146" s="309"/>
      <c r="R146" s="312">
        <v>9380</v>
      </c>
      <c r="S146" s="310">
        <f t="shared" si="19"/>
        <v>0</v>
      </c>
      <c r="T146" s="311"/>
      <c r="U146" s="311">
        <f t="shared" si="16"/>
        <v>0</v>
      </c>
      <c r="V146" s="451" t="s">
        <v>44</v>
      </c>
      <c r="W146" s="452"/>
      <c r="X146" s="308">
        <v>750</v>
      </c>
      <c r="Y146" s="313"/>
      <c r="Z146" s="314"/>
      <c r="AA146" s="315"/>
      <c r="AB146" s="316"/>
      <c r="AC146" s="317"/>
      <c r="AD146" s="318">
        <f t="shared" si="17"/>
        <v>61</v>
      </c>
      <c r="AE146" s="319">
        <f>IF(OR(G146=账期!$A$18,G146=账期!$A$20,G146=账期!$A$22,G146=账期!$A$24,G146=账期!$A$25,G146=账期!$A$27,G146=账期!$A$26,G146=账期!$A$28,G146=账期!$A$30,G146=账期!$A$32,G146=账期!$A$34,G146=账期!$A$35,G146=账期!$A$37,G146=账期!$A$39,G146=账期!$A$40,G146=账期!$A$41,G146=账期!$A$42,G146=账期!$A$43,G146=账期!$A$44,G146=账期!$A$45,G146=账期!$A$46,G146=账期!$A$48,G146=账期!$A$50,G146=账期!$A$51,G146=账期!$A$52,G146=账期!$A$53,G146=账期!$A$54,G146=账期!$A$56,G146=账期!$A$57,G146=账期!$A$58,G146=账期!$A$59,G146=账期!$A$60,G146=账期!$A$61,G146=账期!$A$62,G146=账期!$A$63,G146=账期!$A$64,G146=账期!$A$66,G146=账期!$A$67,G146=账期!$A$68,G146=账期!$A$70,G146=账期!$A$71),30,IF(OR(G146=账期!$A$74,G146=账期!$A$77,G146=账期!$A$76,G146=账期!$A$79,G146=账期!$A$80,G146=账期!$A$81,G146=账期!$A$83,G146=账期!$A$85,G146=账期!$A$87,G146=账期!$A$89,G146=账期!$A$91),60,IF(OR(G146=账期!$A$93,G146=账期!$A$94,G146=账期!$A$95,G146=账期!$A$96,G146=账期!$A$98,G146=账期!$A$99,G146=账期!$A$101,G146=账期!$A$102),90,0)))</f>
        <v>30</v>
      </c>
      <c r="AF146" s="319"/>
      <c r="AG146" s="306" t="s">
        <v>38</v>
      </c>
      <c r="AH146" s="319" t="str">
        <f t="shared" si="20"/>
        <v>柯童柱</v>
      </c>
      <c r="AI146" s="321" t="s">
        <v>722</v>
      </c>
    </row>
    <row r="147" spans="1:35" ht="18" customHeight="1" x14ac:dyDescent="0.25">
      <c r="A147" s="301" t="str">
        <f t="shared" si="21"/>
        <v>2018年1月</v>
      </c>
      <c r="B147" s="302">
        <v>43103</v>
      </c>
      <c r="C147" s="303" t="s">
        <v>723</v>
      </c>
      <c r="D147" s="304" t="s">
        <v>633</v>
      </c>
      <c r="E147" s="305" t="str">
        <f t="shared" si="14"/>
        <v>A</v>
      </c>
      <c r="F147" s="305" t="str">
        <f t="shared" si="15"/>
        <v>A</v>
      </c>
      <c r="G147" s="306" t="s">
        <v>120</v>
      </c>
      <c r="H147" s="307" t="s">
        <v>121</v>
      </c>
      <c r="I147" s="307" t="s">
        <v>33</v>
      </c>
      <c r="J147" s="307"/>
      <c r="K147" s="308" t="s">
        <v>130</v>
      </c>
      <c r="L147" s="306" t="s">
        <v>78</v>
      </c>
      <c r="M147" s="306" t="s">
        <v>79</v>
      </c>
      <c r="N147" s="306"/>
      <c r="O147" s="306" t="s">
        <v>37</v>
      </c>
      <c r="P147" s="308">
        <v>30</v>
      </c>
      <c r="Q147" s="309">
        <v>30</v>
      </c>
      <c r="R147" s="286">
        <v>9800</v>
      </c>
      <c r="S147" s="310">
        <f t="shared" si="19"/>
        <v>294000</v>
      </c>
      <c r="T147" s="311"/>
      <c r="U147" s="311">
        <f t="shared" si="16"/>
        <v>294000</v>
      </c>
      <c r="V147" s="451">
        <v>43108</v>
      </c>
      <c r="W147" s="452">
        <v>43110</v>
      </c>
      <c r="X147" s="308">
        <v>750</v>
      </c>
      <c r="Y147" s="313" t="s">
        <v>724</v>
      </c>
      <c r="Z147" s="314">
        <v>8100</v>
      </c>
      <c r="AA147" s="315" t="s">
        <v>725</v>
      </c>
      <c r="AB147" s="316" t="s">
        <v>726</v>
      </c>
      <c r="AC147" s="317">
        <v>43117</v>
      </c>
      <c r="AD147" s="318">
        <f t="shared" si="17"/>
        <v>43161</v>
      </c>
      <c r="AE147" s="319">
        <f>IF(OR(G147=账期!$A$18,G147=账期!$A$20,G147=账期!$A$22,G147=账期!$A$24,G147=账期!$A$25,G147=账期!$A$27,G147=账期!$A$26,G147=账期!$A$28,G147=账期!$A$30,G147=账期!$A$32,G147=账期!$A$34,G147=账期!$A$35,G147=账期!$A$37,G147=账期!$A$39,G147=账期!$A$40,G147=账期!$A$41,G147=账期!$A$42,G147=账期!$A$43,G147=账期!$A$44,G147=账期!$A$45,G147=账期!$A$46,G147=账期!$A$48,G147=账期!$A$50,G147=账期!$A$51,G147=账期!$A$52,G147=账期!$A$53,G147=账期!$A$54,G147=账期!$A$56,G147=账期!$A$57,G147=账期!$A$58,G147=账期!$A$59,G147=账期!$A$60,G147=账期!$A$61,G147=账期!$A$62,G147=账期!$A$63,G147=账期!$A$64,G147=账期!$A$66,G147=账期!$A$67,G147=账期!$A$68,G147=账期!$A$70,G147=账期!$A$71),30,IF(OR(G147=账期!$A$74,G147=账期!$A$77,G147=账期!$A$76,G147=账期!$A$79,G147=账期!$A$80,G147=账期!$A$81,G147=账期!$A$83,G147=账期!$A$85,G147=账期!$A$87,G147=账期!$A$89,G147=账期!$A$91),60,IF(OR(G147=账期!$A$93,G147=账期!$A$94,G147=账期!$A$95,G147=账期!$A$96,G147=账期!$A$98,G147=账期!$A$99,G147=账期!$A$101,G147=账期!$A$102),90,0)))</f>
        <v>30</v>
      </c>
      <c r="AF147" s="319"/>
      <c r="AG147" s="306" t="s">
        <v>38</v>
      </c>
      <c r="AH147" s="319" t="str">
        <f t="shared" si="20"/>
        <v>柯童柱</v>
      </c>
      <c r="AI147" s="321"/>
    </row>
    <row r="148" spans="1:35" ht="18" customHeight="1" x14ac:dyDescent="0.25">
      <c r="A148" s="301" t="str">
        <f t="shared" si="21"/>
        <v>2018年1月</v>
      </c>
      <c r="B148" s="302">
        <v>43103</v>
      </c>
      <c r="C148" s="303" t="s">
        <v>723</v>
      </c>
      <c r="D148" s="304" t="s">
        <v>633</v>
      </c>
      <c r="E148" s="305" t="str">
        <f t="shared" si="14"/>
        <v>A</v>
      </c>
      <c r="F148" s="305" t="str">
        <f t="shared" si="15"/>
        <v>A</v>
      </c>
      <c r="G148" s="306" t="s">
        <v>120</v>
      </c>
      <c r="H148" s="307" t="s">
        <v>121</v>
      </c>
      <c r="I148" s="307" t="s">
        <v>33</v>
      </c>
      <c r="J148" s="307"/>
      <c r="K148" s="308" t="s">
        <v>130</v>
      </c>
      <c r="L148" s="306" t="s">
        <v>78</v>
      </c>
      <c r="M148" s="306" t="s">
        <v>79</v>
      </c>
      <c r="N148" s="306"/>
      <c r="O148" s="306" t="s">
        <v>37</v>
      </c>
      <c r="P148" s="308">
        <v>30</v>
      </c>
      <c r="Q148" s="309">
        <v>30</v>
      </c>
      <c r="R148" s="286">
        <v>9800</v>
      </c>
      <c r="S148" s="310">
        <f t="shared" si="19"/>
        <v>294000</v>
      </c>
      <c r="T148" s="311"/>
      <c r="U148" s="311">
        <f t="shared" si="16"/>
        <v>294000</v>
      </c>
      <c r="V148" s="451">
        <v>43115</v>
      </c>
      <c r="W148" s="452">
        <v>43117</v>
      </c>
      <c r="X148" s="308">
        <v>750</v>
      </c>
      <c r="Y148" s="313" t="s">
        <v>727</v>
      </c>
      <c r="Z148" s="314">
        <v>8100</v>
      </c>
      <c r="AA148" s="315" t="s">
        <v>728</v>
      </c>
      <c r="AB148" s="316"/>
      <c r="AC148" s="317"/>
      <c r="AD148" s="318">
        <f t="shared" si="17"/>
        <v>61</v>
      </c>
      <c r="AE148" s="319">
        <f>IF(OR(G148=账期!$A$18,G148=账期!$A$20,G148=账期!$A$22,G148=账期!$A$24,G148=账期!$A$25,G148=账期!$A$27,G148=账期!$A$26,G148=账期!$A$28,G148=账期!$A$30,G148=账期!$A$32,G148=账期!$A$34,G148=账期!$A$35,G148=账期!$A$37,G148=账期!$A$39,G148=账期!$A$40,G148=账期!$A$41,G148=账期!$A$42,G148=账期!$A$43,G148=账期!$A$44,G148=账期!$A$45,G148=账期!$A$46,G148=账期!$A$48,G148=账期!$A$50,G148=账期!$A$51,G148=账期!$A$52,G148=账期!$A$53,G148=账期!$A$54,G148=账期!$A$56,G148=账期!$A$57,G148=账期!$A$58,G148=账期!$A$59,G148=账期!$A$60,G148=账期!$A$61,G148=账期!$A$62,G148=账期!$A$63,G148=账期!$A$64,G148=账期!$A$66,G148=账期!$A$67,G148=账期!$A$68,G148=账期!$A$70,G148=账期!$A$71),30,IF(OR(G148=账期!$A$74,G148=账期!$A$77,G148=账期!$A$76,G148=账期!$A$79,G148=账期!$A$80,G148=账期!$A$81,G148=账期!$A$83,G148=账期!$A$85,G148=账期!$A$87,G148=账期!$A$89,G148=账期!$A$91),60,IF(OR(G148=账期!$A$93,G148=账期!$A$94,G148=账期!$A$95,G148=账期!$A$96,G148=账期!$A$98,G148=账期!$A$99,G148=账期!$A$101,G148=账期!$A$102),90,0)))</f>
        <v>30</v>
      </c>
      <c r="AF148" s="319"/>
      <c r="AG148" s="306" t="s">
        <v>38</v>
      </c>
      <c r="AH148" s="319" t="str">
        <f t="shared" si="20"/>
        <v>柯童柱</v>
      </c>
      <c r="AI148" s="321"/>
    </row>
    <row r="149" spans="1:35" ht="18" customHeight="1" x14ac:dyDescent="0.25">
      <c r="A149" s="301" t="str">
        <f t="shared" si="21"/>
        <v>2018年1月</v>
      </c>
      <c r="B149" s="302">
        <v>43116</v>
      </c>
      <c r="C149" s="303" t="s">
        <v>729</v>
      </c>
      <c r="D149" s="304" t="s">
        <v>633</v>
      </c>
      <c r="E149" s="305" t="str">
        <f t="shared" si="14"/>
        <v>A</v>
      </c>
      <c r="F149" s="305" t="str">
        <f t="shared" si="15"/>
        <v>A</v>
      </c>
      <c r="G149" s="306" t="s">
        <v>120</v>
      </c>
      <c r="H149" s="307" t="s">
        <v>121</v>
      </c>
      <c r="I149" s="307" t="s">
        <v>33</v>
      </c>
      <c r="J149" s="307"/>
      <c r="K149" s="308" t="s">
        <v>730</v>
      </c>
      <c r="L149" s="306" t="s">
        <v>78</v>
      </c>
      <c r="M149" s="306" t="s">
        <v>731</v>
      </c>
      <c r="N149" s="306"/>
      <c r="O149" s="306" t="s">
        <v>37</v>
      </c>
      <c r="P149" s="308">
        <v>30</v>
      </c>
      <c r="Q149" s="309">
        <v>30</v>
      </c>
      <c r="R149" s="286">
        <v>9800</v>
      </c>
      <c r="S149" s="310">
        <f t="shared" si="19"/>
        <v>294000</v>
      </c>
      <c r="T149" s="311"/>
      <c r="U149" s="311">
        <f t="shared" si="16"/>
        <v>294000</v>
      </c>
      <c r="V149" s="451">
        <v>43123</v>
      </c>
      <c r="W149" s="452">
        <v>43124</v>
      </c>
      <c r="X149" s="308">
        <v>750</v>
      </c>
      <c r="Y149" s="313" t="s">
        <v>732</v>
      </c>
      <c r="Z149" s="314">
        <v>8100</v>
      </c>
      <c r="AA149" s="315" t="s">
        <v>733</v>
      </c>
      <c r="AB149" s="316"/>
      <c r="AC149" s="317"/>
      <c r="AD149" s="318">
        <f t="shared" si="17"/>
        <v>61</v>
      </c>
      <c r="AE149" s="319">
        <f>IF(OR(G149=账期!$A$18,G149=账期!$A$20,G149=账期!$A$22,G149=账期!$A$24,G149=账期!$A$25,G149=账期!$A$27,G149=账期!$A$26,G149=账期!$A$28,G149=账期!$A$30,G149=账期!$A$32,G149=账期!$A$34,G149=账期!$A$35,G149=账期!$A$37,G149=账期!$A$39,G149=账期!$A$40,G149=账期!$A$41,G149=账期!$A$42,G149=账期!$A$43,G149=账期!$A$44,G149=账期!$A$45,G149=账期!$A$46,G149=账期!$A$48,G149=账期!$A$50,G149=账期!$A$51,G149=账期!$A$52,G149=账期!$A$53,G149=账期!$A$54,G149=账期!$A$56,G149=账期!$A$57,G149=账期!$A$58,G149=账期!$A$59,G149=账期!$A$60,G149=账期!$A$61,G149=账期!$A$62,G149=账期!$A$63,G149=账期!$A$64,G149=账期!$A$66,G149=账期!$A$67,G149=账期!$A$68,G149=账期!$A$70,G149=账期!$A$71),30,IF(OR(G149=账期!$A$74,G149=账期!$A$77,G149=账期!$A$76,G149=账期!$A$79,G149=账期!$A$80,G149=账期!$A$81,G149=账期!$A$83,G149=账期!$A$85,G149=账期!$A$87,G149=账期!$A$89,G149=账期!$A$91),60,IF(OR(G149=账期!$A$93,G149=账期!$A$94,G149=账期!$A$95,G149=账期!$A$96,G149=账期!$A$98,G149=账期!$A$99,G149=账期!$A$101,G149=账期!$A$102),90,0)))</f>
        <v>30</v>
      </c>
      <c r="AF149" s="319"/>
      <c r="AG149" s="306" t="s">
        <v>38</v>
      </c>
      <c r="AH149" s="319" t="str">
        <f t="shared" si="20"/>
        <v>柯童柱</v>
      </c>
      <c r="AI149" s="321"/>
    </row>
    <row r="150" spans="1:35" ht="18" customHeight="1" x14ac:dyDescent="0.25">
      <c r="A150" s="301" t="str">
        <f t="shared" si="21"/>
        <v>2018年2月</v>
      </c>
      <c r="B150" s="302">
        <v>43116</v>
      </c>
      <c r="C150" s="303" t="s">
        <v>729</v>
      </c>
      <c r="D150" s="304" t="s">
        <v>633</v>
      </c>
      <c r="E150" s="305" t="str">
        <f t="shared" ref="E150:E213" si="22">IF(OR(D150="长飞",D150="烽火",D150="特发",D150="富通",D150="亨通",G150="赣州金信诺",G150="江苏永鼎",G150="宏安集团"),"A",IF(OR(G150="广意通讯",G150="湖北楚天",G150="宁波格亿达",G150="通鼎互联",G150="黄石昌达",G150="江苏俊知",G150="珠海汉胜",G150="武汉电信"),"B","C"))</f>
        <v>A</v>
      </c>
      <c r="F150" s="305" t="str">
        <f t="shared" ref="F150:F213" si="23">IF(OR(G150="成都大唐",G150="广东亨通",G150="江苏亨通",G150="兰州长飞",G150="南京华信",G150="汕头奥星",G150="特发光网",G150="武汉长飞",G150="长春烽火",G150="广意通讯",G150="湖北楚天",G150="宁波格亿达",G150="通鼎互联",G150="安徽汉唐",G150="安徽宜德",G150="安徽盈通",G150="成都康宁",G150="成都中飞",G150="东莞光佳",G150="东莞鸿鑫",G150="烽火博鑫",G150="佛山星蓝",G150="广东金桥",G150="广州联兴",G150="贵州乾新",G150="航天电工",G150="合肥兴联",G150="湖北宇洪",G150="江苏奥通",G150="江苏中远",G150="宁波辰飞",G150="宁波汉生",G150="宁波宇欣",G150="山东太平洋",G150="山东特发",G150="山东永通",G150="上海朗闻",G150="上海翼波",G150="四川天邑",G150="四川旭泰",G150="武汉瑞联",G150="武汉同至",G150="西安西古",G150="西安鑫华通",G150="武汉驿路通",G150="长光通信",G150="中电八所",G150="中电光达",G150="中利集团",G150="重庆特发",G150="舟山安格",G150="珠海邗秦"),"A",IF(OR(G150="富通天津",G150="赣州金信诺",G150="江苏永鼎",G150="上海长飞",G150="特发股份",G150="武汉烽火",G150="西安烽火",G150="长飞中利",G150="江苏中天",G150="江西联创",G150="宁波盈谷",G150="黄石昌达",G150="四川长飞"),"B","C"))</f>
        <v>A</v>
      </c>
      <c r="G150" s="306" t="s">
        <v>120</v>
      </c>
      <c r="H150" s="307" t="s">
        <v>121</v>
      </c>
      <c r="I150" s="307" t="s">
        <v>33</v>
      </c>
      <c r="J150" s="307"/>
      <c r="K150" s="308" t="s">
        <v>730</v>
      </c>
      <c r="L150" s="306" t="s">
        <v>78</v>
      </c>
      <c r="M150" s="306" t="s">
        <v>731</v>
      </c>
      <c r="N150" s="306"/>
      <c r="O150" s="306" t="s">
        <v>37</v>
      </c>
      <c r="P150" s="308">
        <v>20.25</v>
      </c>
      <c r="Q150" s="309">
        <v>20.25</v>
      </c>
      <c r="R150" s="286">
        <v>9800</v>
      </c>
      <c r="S150" s="310">
        <f t="shared" si="19"/>
        <v>198450</v>
      </c>
      <c r="T150" s="311"/>
      <c r="U150" s="311">
        <f t="shared" ref="U150:U213" si="24">S150-T150</f>
        <v>198450</v>
      </c>
      <c r="V150" s="451">
        <v>43136</v>
      </c>
      <c r="W150" s="452">
        <v>43137</v>
      </c>
      <c r="X150" s="308">
        <v>750</v>
      </c>
      <c r="Y150" s="313" t="s">
        <v>3277</v>
      </c>
      <c r="Z150" s="314">
        <f>8100/30*Q150</f>
        <v>5467.5</v>
      </c>
      <c r="AA150" s="315" t="s">
        <v>3278</v>
      </c>
      <c r="AB150" s="316"/>
      <c r="AC150" s="317"/>
      <c r="AD150" s="318">
        <f t="shared" ref="AD150:AD213" si="25">IF(AE150&gt;0,(DATE(YEAR(AC150),MONTH(AC150)+1,1)-1)+AE150,AC150)</f>
        <v>61</v>
      </c>
      <c r="AE150" s="319">
        <f>IF(OR(G150=账期!$A$18,G150=账期!$A$20,G150=账期!$A$22,G150=账期!$A$24,G150=账期!$A$25,G150=账期!$A$27,G150=账期!$A$26,G150=账期!$A$28,G150=账期!$A$30,G150=账期!$A$32,G150=账期!$A$34,G150=账期!$A$35,G150=账期!$A$37,G150=账期!$A$39,G150=账期!$A$40,G150=账期!$A$41,G150=账期!$A$42,G150=账期!$A$43,G150=账期!$A$44,G150=账期!$A$45,G150=账期!$A$46,G150=账期!$A$48,G150=账期!$A$50,G150=账期!$A$51,G150=账期!$A$52,G150=账期!$A$53,G150=账期!$A$54,G150=账期!$A$56,G150=账期!$A$57,G150=账期!$A$58,G150=账期!$A$59,G150=账期!$A$60,G150=账期!$A$61,G150=账期!$A$62,G150=账期!$A$63,G150=账期!$A$64,G150=账期!$A$66,G150=账期!$A$67,G150=账期!$A$68,G150=账期!$A$70,G150=账期!$A$71),30,IF(OR(G150=账期!$A$74,G150=账期!$A$77,G150=账期!$A$76,G150=账期!$A$79,G150=账期!$A$80,G150=账期!$A$81,G150=账期!$A$83,G150=账期!$A$85,G150=账期!$A$87,G150=账期!$A$89,G150=账期!$A$91),60,IF(OR(G150=账期!$A$93,G150=账期!$A$94,G150=账期!$A$95,G150=账期!$A$96,G150=账期!$A$98,G150=账期!$A$99,G150=账期!$A$101,G150=账期!$A$102),90,0)))</f>
        <v>30</v>
      </c>
      <c r="AF150" s="319"/>
      <c r="AG150" s="306" t="s">
        <v>38</v>
      </c>
      <c r="AH150" s="319" t="str">
        <f t="shared" si="20"/>
        <v>柯童柱</v>
      </c>
      <c r="AI150" s="321"/>
    </row>
    <row r="151" spans="1:35" ht="18" customHeight="1" x14ac:dyDescent="0.25">
      <c r="A151" s="301" t="str">
        <f t="shared" si="21"/>
        <v>2018年2月</v>
      </c>
      <c r="B151" s="302">
        <v>43124</v>
      </c>
      <c r="C151" s="303" t="s">
        <v>734</v>
      </c>
      <c r="D151" s="304" t="s">
        <v>633</v>
      </c>
      <c r="E151" s="305" t="str">
        <f t="shared" si="22"/>
        <v>A</v>
      </c>
      <c r="F151" s="305" t="str">
        <f t="shared" si="23"/>
        <v>A</v>
      </c>
      <c r="G151" s="306" t="s">
        <v>120</v>
      </c>
      <c r="H151" s="307" t="str">
        <f>IF(G151="","",VLOOKUP(G151,下拉数据源!J:K,2,0))</f>
        <v>广东亨通光电科技有限公司</v>
      </c>
      <c r="I151" s="307" t="s">
        <v>33</v>
      </c>
      <c r="J151" s="307"/>
      <c r="K151" s="308" t="s">
        <v>135</v>
      </c>
      <c r="L151" s="306" t="s">
        <v>78</v>
      </c>
      <c r="M151" s="306" t="s">
        <v>731</v>
      </c>
      <c r="N151" s="306"/>
      <c r="O151" s="306" t="s">
        <v>37</v>
      </c>
      <c r="P151" s="308">
        <v>9.75</v>
      </c>
      <c r="Q151" s="309">
        <v>9.75</v>
      </c>
      <c r="R151" s="286">
        <v>9800</v>
      </c>
      <c r="S151" s="310">
        <f t="shared" si="19"/>
        <v>95550</v>
      </c>
      <c r="T151" s="311"/>
      <c r="U151" s="311">
        <f t="shared" si="24"/>
        <v>95550</v>
      </c>
      <c r="V151" s="451">
        <v>43136</v>
      </c>
      <c r="W151" s="452">
        <v>43137</v>
      </c>
      <c r="X151" s="308">
        <v>750</v>
      </c>
      <c r="Y151" s="313" t="s">
        <v>3277</v>
      </c>
      <c r="Z151" s="314">
        <f>8100/30*Q151</f>
        <v>2632.5</v>
      </c>
      <c r="AA151" s="315" t="s">
        <v>3278</v>
      </c>
      <c r="AB151" s="316"/>
      <c r="AC151" s="317"/>
      <c r="AD151" s="318">
        <f t="shared" si="25"/>
        <v>61</v>
      </c>
      <c r="AE151" s="319">
        <f>IF(OR(G151=账期!$A$18,G151=账期!$A$20,G151=账期!$A$22,G151=账期!$A$24,G151=账期!$A$25,G151=账期!$A$27,G151=账期!$A$26,G151=账期!$A$28,G151=账期!$A$30,G151=账期!$A$32,G151=账期!$A$34,G151=账期!$A$35,G151=账期!$A$37,G151=账期!$A$39,G151=账期!$A$40,G151=账期!$A$41,G151=账期!$A$42,G151=账期!$A$43,G151=账期!$A$44,G151=账期!$A$45,G151=账期!$A$46,G151=账期!$A$48,G151=账期!$A$50,G151=账期!$A$51,G151=账期!$A$52,G151=账期!$A$53,G151=账期!$A$54,G151=账期!$A$56,G151=账期!$A$57,G151=账期!$A$58,G151=账期!$A$59,G151=账期!$A$60,G151=账期!$A$61,G151=账期!$A$62,G151=账期!$A$63,G151=账期!$A$64,G151=账期!$A$66,G151=账期!$A$67,G151=账期!$A$68,G151=账期!$A$70,G151=账期!$A$71),30,IF(OR(G151=账期!$A$74,G151=账期!$A$77,G151=账期!$A$76,G151=账期!$A$79,G151=账期!$A$80,G151=账期!$A$81,G151=账期!$A$83,G151=账期!$A$85,G151=账期!$A$87,G151=账期!$A$89,G151=账期!$A$91),60,IF(OR(G151=账期!$A$93,G151=账期!$A$94,G151=账期!$A$95,G151=账期!$A$96,G151=账期!$A$98,G151=账期!$A$99,G151=账期!$A$101,G151=账期!$A$102),90,0)))</f>
        <v>30</v>
      </c>
      <c r="AF151" s="319"/>
      <c r="AG151" s="306" t="s">
        <v>38</v>
      </c>
      <c r="AH151" s="319" t="str">
        <f t="shared" si="20"/>
        <v>柯童柱</v>
      </c>
      <c r="AI151" s="321"/>
    </row>
    <row r="152" spans="1:35" ht="18" customHeight="1" x14ac:dyDescent="0.25">
      <c r="A152" s="301" t="str">
        <f t="shared" si="21"/>
        <v>2018年1月</v>
      </c>
      <c r="B152" s="302">
        <v>43124</v>
      </c>
      <c r="C152" s="303" t="s">
        <v>729</v>
      </c>
      <c r="D152" s="304" t="s">
        <v>633</v>
      </c>
      <c r="E152" s="305" t="str">
        <f t="shared" si="22"/>
        <v>A</v>
      </c>
      <c r="F152" s="305" t="str">
        <f t="shared" si="23"/>
        <v>A</v>
      </c>
      <c r="G152" s="306" t="s">
        <v>120</v>
      </c>
      <c r="H152" s="307" t="str">
        <f>IF(G152="","",VLOOKUP(G152,下拉数据源!J:K,2,0))</f>
        <v>广东亨通光电科技有限公司</v>
      </c>
      <c r="I152" s="307" t="s">
        <v>33</v>
      </c>
      <c r="J152" s="307"/>
      <c r="K152" s="308" t="s">
        <v>730</v>
      </c>
      <c r="L152" s="306" t="s">
        <v>78</v>
      </c>
      <c r="M152" s="306" t="s">
        <v>79</v>
      </c>
      <c r="N152" s="306"/>
      <c r="O152" s="306" t="s">
        <v>37</v>
      </c>
      <c r="P152" s="308">
        <v>-0.04</v>
      </c>
      <c r="Q152" s="309">
        <v>-0.04</v>
      </c>
      <c r="R152" s="286">
        <v>9800</v>
      </c>
      <c r="S152" s="310">
        <f t="shared" si="19"/>
        <v>-392</v>
      </c>
      <c r="T152" s="311"/>
      <c r="U152" s="311">
        <f t="shared" si="24"/>
        <v>-392</v>
      </c>
      <c r="V152" s="451">
        <v>43125</v>
      </c>
      <c r="W152" s="452">
        <v>43125</v>
      </c>
      <c r="X152" s="308">
        <v>40</v>
      </c>
      <c r="Y152" s="313" t="s">
        <v>732</v>
      </c>
      <c r="Z152" s="314">
        <v>0</v>
      </c>
      <c r="AA152" s="315" t="s">
        <v>733</v>
      </c>
      <c r="AB152" s="316"/>
      <c r="AC152" s="317"/>
      <c r="AD152" s="318">
        <f t="shared" si="25"/>
        <v>61</v>
      </c>
      <c r="AE152" s="319">
        <f>IF(OR(G152=账期!$A$18,G152=账期!$A$20,G152=账期!$A$22,G152=账期!$A$24,G152=账期!$A$25,G152=账期!$A$27,G152=账期!$A$26,G152=账期!$A$28,G152=账期!$A$30,G152=账期!$A$32,G152=账期!$A$34,G152=账期!$A$35,G152=账期!$A$37,G152=账期!$A$39,G152=账期!$A$40,G152=账期!$A$41,G152=账期!$A$42,G152=账期!$A$43,G152=账期!$A$44,G152=账期!$A$45,G152=账期!$A$46,G152=账期!$A$48,G152=账期!$A$50,G152=账期!$A$51,G152=账期!$A$52,G152=账期!$A$53,G152=账期!$A$54,G152=账期!$A$56,G152=账期!$A$57,G152=账期!$A$58,G152=账期!$A$59,G152=账期!$A$60,G152=账期!$A$61,G152=账期!$A$62,G152=账期!$A$63,G152=账期!$A$64,G152=账期!$A$66,G152=账期!$A$67,G152=账期!$A$68,G152=账期!$A$70,G152=账期!$A$71),30,IF(OR(G152=账期!$A$74,G152=账期!$A$77,G152=账期!$A$76,G152=账期!$A$79,G152=账期!$A$80,G152=账期!$A$81,G152=账期!$A$83,G152=账期!$A$85,G152=账期!$A$87,G152=账期!$A$89,G152=账期!$A$91),60,IF(OR(G152=账期!$A$93,G152=账期!$A$94,G152=账期!$A$95,G152=账期!$A$96,G152=账期!$A$98,G152=账期!$A$99,G152=账期!$A$101,G152=账期!$A$102),90,0)))</f>
        <v>30</v>
      </c>
      <c r="AF152" s="319"/>
      <c r="AG152" s="306" t="s">
        <v>38</v>
      </c>
      <c r="AH152" s="319" t="str">
        <f t="shared" si="20"/>
        <v>柯童柱</v>
      </c>
      <c r="AI152" s="321"/>
    </row>
    <row r="153" spans="1:35" ht="18" customHeight="1" x14ac:dyDescent="0.25">
      <c r="A153" s="301" t="str">
        <f t="shared" si="21"/>
        <v>2018年1月</v>
      </c>
      <c r="B153" s="302">
        <v>43097</v>
      </c>
      <c r="C153" s="322" t="s">
        <v>735</v>
      </c>
      <c r="D153" s="304" t="s">
        <v>633</v>
      </c>
      <c r="E153" s="305" t="str">
        <f t="shared" si="22"/>
        <v>A</v>
      </c>
      <c r="F153" s="305" t="str">
        <f t="shared" si="23"/>
        <v>A</v>
      </c>
      <c r="G153" s="306" t="s">
        <v>120</v>
      </c>
      <c r="H153" s="307" t="s">
        <v>121</v>
      </c>
      <c r="I153" s="307" t="s">
        <v>33</v>
      </c>
      <c r="J153" s="307"/>
      <c r="K153" s="308" t="s">
        <v>129</v>
      </c>
      <c r="L153" s="306" t="s">
        <v>35</v>
      </c>
      <c r="M153" s="306" t="s">
        <v>36</v>
      </c>
      <c r="N153" s="306"/>
      <c r="O153" s="306" t="s">
        <v>37</v>
      </c>
      <c r="P153" s="306">
        <v>30</v>
      </c>
      <c r="Q153" s="309">
        <v>30</v>
      </c>
      <c r="R153" s="312">
        <v>8950</v>
      </c>
      <c r="S153" s="310">
        <f t="shared" si="19"/>
        <v>268500</v>
      </c>
      <c r="T153" s="326"/>
      <c r="U153" s="311">
        <f t="shared" si="24"/>
        <v>268500</v>
      </c>
      <c r="V153" s="451">
        <v>43101</v>
      </c>
      <c r="W153" s="452">
        <v>43103</v>
      </c>
      <c r="X153" s="308">
        <v>750</v>
      </c>
      <c r="Y153" s="313" t="s">
        <v>736</v>
      </c>
      <c r="Z153" s="314">
        <v>8100</v>
      </c>
      <c r="AA153" s="315" t="s">
        <v>737</v>
      </c>
      <c r="AB153" s="316" t="s">
        <v>738</v>
      </c>
      <c r="AC153" s="328">
        <v>43117</v>
      </c>
      <c r="AD153" s="318">
        <f t="shared" si="25"/>
        <v>43161</v>
      </c>
      <c r="AE153" s="319">
        <f>IF(OR(G153=账期!$A$18,G153=账期!$A$20,G153=账期!$A$22,G153=账期!$A$24,G153=账期!$A$25,G153=账期!$A$27,G153=账期!$A$26,G153=账期!$A$28,G153=账期!$A$30,G153=账期!$A$32,G153=账期!$A$34,G153=账期!$A$35,G153=账期!$A$37,G153=账期!$A$39,G153=账期!$A$40,G153=账期!$A$41,G153=账期!$A$42,G153=账期!$A$43,G153=账期!$A$44,G153=账期!$A$45,G153=账期!$A$46,G153=账期!$A$48,G153=账期!$A$50,G153=账期!$A$51,G153=账期!$A$52,G153=账期!$A$53,G153=账期!$A$54,G153=账期!$A$56,G153=账期!$A$57,G153=账期!$A$58,G153=账期!$A$59,G153=账期!$A$60,G153=账期!$A$61,G153=账期!$A$62,G153=账期!$A$63,G153=账期!$A$64,G153=账期!$A$66,G153=账期!$A$67,G153=账期!$A$68,G153=账期!$A$70,G153=账期!$A$71),30,IF(OR(G153=账期!$A$74,G153=账期!$A$77,G153=账期!$A$76,G153=账期!$A$79,G153=账期!$A$80,G153=账期!$A$81,G153=账期!$A$83,G153=账期!$A$85,G153=账期!$A$87,G153=账期!$A$89,G153=账期!$A$91),60,IF(OR(G153=账期!$A$93,G153=账期!$A$94,G153=账期!$A$95,G153=账期!$A$96,G153=账期!$A$98,G153=账期!$A$99,G153=账期!$A$101,G153=账期!$A$102),90,0)))</f>
        <v>30</v>
      </c>
      <c r="AF153" s="319"/>
      <c r="AG153" s="306" t="s">
        <v>38</v>
      </c>
      <c r="AH153" s="319" t="str">
        <f t="shared" si="20"/>
        <v>柯童柱</v>
      </c>
      <c r="AI153" s="321"/>
    </row>
    <row r="154" spans="1:35" ht="18" customHeight="1" x14ac:dyDescent="0.25">
      <c r="A154" s="301" t="str">
        <f t="shared" si="21"/>
        <v>2018年1月</v>
      </c>
      <c r="B154" s="302">
        <v>43105</v>
      </c>
      <c r="C154" s="322" t="s">
        <v>739</v>
      </c>
      <c r="D154" s="304" t="s">
        <v>633</v>
      </c>
      <c r="E154" s="305" t="str">
        <f t="shared" si="22"/>
        <v>A</v>
      </c>
      <c r="F154" s="305" t="str">
        <f t="shared" si="23"/>
        <v>A</v>
      </c>
      <c r="G154" s="306" t="s">
        <v>120</v>
      </c>
      <c r="H154" s="307" t="s">
        <v>121</v>
      </c>
      <c r="I154" s="307" t="s">
        <v>33</v>
      </c>
      <c r="J154" s="307"/>
      <c r="K154" s="308" t="s">
        <v>131</v>
      </c>
      <c r="L154" s="306" t="s">
        <v>35</v>
      </c>
      <c r="M154" s="306" t="s">
        <v>36</v>
      </c>
      <c r="N154" s="306"/>
      <c r="O154" s="306" t="s">
        <v>37</v>
      </c>
      <c r="P154" s="306">
        <v>30</v>
      </c>
      <c r="Q154" s="309">
        <v>30</v>
      </c>
      <c r="R154" s="312">
        <v>8950</v>
      </c>
      <c r="S154" s="310">
        <f t="shared" si="19"/>
        <v>268500</v>
      </c>
      <c r="T154" s="326"/>
      <c r="U154" s="311">
        <f t="shared" si="24"/>
        <v>268500</v>
      </c>
      <c r="V154" s="451">
        <v>43106</v>
      </c>
      <c r="W154" s="452">
        <v>43108</v>
      </c>
      <c r="X154" s="308">
        <v>750</v>
      </c>
      <c r="Y154" s="313" t="s">
        <v>740</v>
      </c>
      <c r="Z154" s="314">
        <v>8100</v>
      </c>
      <c r="AA154" s="315" t="s">
        <v>741</v>
      </c>
      <c r="AB154" s="329" t="s">
        <v>742</v>
      </c>
      <c r="AC154" s="328">
        <v>43117</v>
      </c>
      <c r="AD154" s="318">
        <f t="shared" si="25"/>
        <v>43161</v>
      </c>
      <c r="AE154" s="319">
        <f>IF(OR(G154=账期!$A$18,G154=账期!$A$20,G154=账期!$A$22,G154=账期!$A$24,G154=账期!$A$25,G154=账期!$A$27,G154=账期!$A$26,G154=账期!$A$28,G154=账期!$A$30,G154=账期!$A$32,G154=账期!$A$34,G154=账期!$A$35,G154=账期!$A$37,G154=账期!$A$39,G154=账期!$A$40,G154=账期!$A$41,G154=账期!$A$42,G154=账期!$A$43,G154=账期!$A$44,G154=账期!$A$45,G154=账期!$A$46,G154=账期!$A$48,G154=账期!$A$50,G154=账期!$A$51,G154=账期!$A$52,G154=账期!$A$53,G154=账期!$A$54,G154=账期!$A$56,G154=账期!$A$57,G154=账期!$A$58,G154=账期!$A$59,G154=账期!$A$60,G154=账期!$A$61,G154=账期!$A$62,G154=账期!$A$63,G154=账期!$A$64,G154=账期!$A$66,G154=账期!$A$67,G154=账期!$A$68,G154=账期!$A$70,G154=账期!$A$71),30,IF(OR(G154=账期!$A$74,G154=账期!$A$77,G154=账期!$A$76,G154=账期!$A$79,G154=账期!$A$80,G154=账期!$A$81,G154=账期!$A$83,G154=账期!$A$85,G154=账期!$A$87,G154=账期!$A$89,G154=账期!$A$91),60,IF(OR(G154=账期!$A$93,G154=账期!$A$94,G154=账期!$A$95,G154=账期!$A$96,G154=账期!$A$98,G154=账期!$A$99,G154=账期!$A$101,G154=账期!$A$102),90,0)))</f>
        <v>30</v>
      </c>
      <c r="AF154" s="319"/>
      <c r="AG154" s="306" t="s">
        <v>38</v>
      </c>
      <c r="AH154" s="319" t="str">
        <f t="shared" si="20"/>
        <v>柯童柱</v>
      </c>
      <c r="AI154" s="321"/>
    </row>
    <row r="155" spans="1:35" ht="18" customHeight="1" x14ac:dyDescent="0.25">
      <c r="A155" s="301" t="str">
        <f t="shared" si="21"/>
        <v>2018年1月</v>
      </c>
      <c r="B155" s="302">
        <v>43113</v>
      </c>
      <c r="C155" s="303" t="s">
        <v>743</v>
      </c>
      <c r="D155" s="304" t="s">
        <v>633</v>
      </c>
      <c r="E155" s="305" t="str">
        <f t="shared" si="22"/>
        <v>A</v>
      </c>
      <c r="F155" s="305" t="str">
        <f t="shared" si="23"/>
        <v>A</v>
      </c>
      <c r="G155" s="306" t="s">
        <v>120</v>
      </c>
      <c r="H155" s="307" t="s">
        <v>121</v>
      </c>
      <c r="I155" s="307" t="s">
        <v>33</v>
      </c>
      <c r="J155" s="307"/>
      <c r="K155" s="308" t="s">
        <v>132</v>
      </c>
      <c r="L155" s="306" t="s">
        <v>35</v>
      </c>
      <c r="M155" s="306" t="s">
        <v>36</v>
      </c>
      <c r="N155" s="306"/>
      <c r="O155" s="306" t="s">
        <v>37</v>
      </c>
      <c r="P155" s="308">
        <v>30</v>
      </c>
      <c r="Q155" s="309">
        <v>30</v>
      </c>
      <c r="R155" s="286">
        <v>8950</v>
      </c>
      <c r="S155" s="310">
        <f t="shared" si="19"/>
        <v>268500</v>
      </c>
      <c r="T155" s="311"/>
      <c r="U155" s="311">
        <f t="shared" si="24"/>
        <v>268500</v>
      </c>
      <c r="V155" s="451">
        <v>43113</v>
      </c>
      <c r="W155" s="452">
        <v>43115</v>
      </c>
      <c r="X155" s="308">
        <v>750</v>
      </c>
      <c r="Y155" s="313" t="s">
        <v>744</v>
      </c>
      <c r="Z155" s="314">
        <v>8100</v>
      </c>
      <c r="AA155" s="315" t="s">
        <v>745</v>
      </c>
      <c r="AB155" s="329" t="s">
        <v>746</v>
      </c>
      <c r="AC155" s="317">
        <v>43117</v>
      </c>
      <c r="AD155" s="318">
        <f t="shared" si="25"/>
        <v>43161</v>
      </c>
      <c r="AE155" s="319">
        <f>IF(OR(G155=账期!$A$18,G155=账期!$A$20,G155=账期!$A$22,G155=账期!$A$24,G155=账期!$A$25,G155=账期!$A$27,G155=账期!$A$26,G155=账期!$A$28,G155=账期!$A$30,G155=账期!$A$32,G155=账期!$A$34,G155=账期!$A$35,G155=账期!$A$37,G155=账期!$A$39,G155=账期!$A$40,G155=账期!$A$41,G155=账期!$A$42,G155=账期!$A$43,G155=账期!$A$44,G155=账期!$A$45,G155=账期!$A$46,G155=账期!$A$48,G155=账期!$A$50,G155=账期!$A$51,G155=账期!$A$52,G155=账期!$A$53,G155=账期!$A$54,G155=账期!$A$56,G155=账期!$A$57,G155=账期!$A$58,G155=账期!$A$59,G155=账期!$A$60,G155=账期!$A$61,G155=账期!$A$62,G155=账期!$A$63,G155=账期!$A$64,G155=账期!$A$66,G155=账期!$A$67,G155=账期!$A$68,G155=账期!$A$70,G155=账期!$A$71),30,IF(OR(G155=账期!$A$74,G155=账期!$A$77,G155=账期!$A$76,G155=账期!$A$79,G155=账期!$A$80,G155=账期!$A$81,G155=账期!$A$83,G155=账期!$A$85,G155=账期!$A$87,G155=账期!$A$89,G155=账期!$A$91),60,IF(OR(G155=账期!$A$93,G155=账期!$A$94,G155=账期!$A$95,G155=账期!$A$96,G155=账期!$A$98,G155=账期!$A$99,G155=账期!$A$101,G155=账期!$A$102),90,0)))</f>
        <v>30</v>
      </c>
      <c r="AF155" s="319"/>
      <c r="AG155" s="306" t="s">
        <v>38</v>
      </c>
      <c r="AH155" s="319" t="str">
        <f t="shared" si="20"/>
        <v>柯童柱</v>
      </c>
      <c r="AI155" s="321"/>
    </row>
    <row r="156" spans="1:35" ht="18" customHeight="1" x14ac:dyDescent="0.25">
      <c r="A156" s="301" t="str">
        <f t="shared" si="21"/>
        <v>2018年1月</v>
      </c>
      <c r="B156" s="302">
        <v>43113</v>
      </c>
      <c r="C156" s="303" t="s">
        <v>743</v>
      </c>
      <c r="D156" s="304" t="s">
        <v>633</v>
      </c>
      <c r="E156" s="305" t="str">
        <f t="shared" si="22"/>
        <v>A</v>
      </c>
      <c r="F156" s="305" t="str">
        <f t="shared" si="23"/>
        <v>A</v>
      </c>
      <c r="G156" s="306" t="s">
        <v>120</v>
      </c>
      <c r="H156" s="307" t="s">
        <v>121</v>
      </c>
      <c r="I156" s="307" t="s">
        <v>33</v>
      </c>
      <c r="J156" s="307"/>
      <c r="K156" s="308" t="s">
        <v>132</v>
      </c>
      <c r="L156" s="306" t="s">
        <v>35</v>
      </c>
      <c r="M156" s="306" t="s">
        <v>36</v>
      </c>
      <c r="N156" s="306"/>
      <c r="O156" s="306" t="s">
        <v>37</v>
      </c>
      <c r="P156" s="308">
        <v>30</v>
      </c>
      <c r="Q156" s="309">
        <v>30</v>
      </c>
      <c r="R156" s="286">
        <v>8950</v>
      </c>
      <c r="S156" s="310">
        <f t="shared" si="19"/>
        <v>268500</v>
      </c>
      <c r="T156" s="311"/>
      <c r="U156" s="311">
        <f t="shared" si="24"/>
        <v>268500</v>
      </c>
      <c r="V156" s="451">
        <v>43116</v>
      </c>
      <c r="W156" s="452">
        <v>43118</v>
      </c>
      <c r="X156" s="308">
        <v>750</v>
      </c>
      <c r="Y156" s="313" t="s">
        <v>747</v>
      </c>
      <c r="Z156" s="314">
        <v>8100</v>
      </c>
      <c r="AA156" s="315" t="s">
        <v>680</v>
      </c>
      <c r="AB156" s="329"/>
      <c r="AC156" s="317"/>
      <c r="AD156" s="318">
        <f t="shared" si="25"/>
        <v>61</v>
      </c>
      <c r="AE156" s="319">
        <f>IF(OR(G156=账期!$A$18,G156=账期!$A$20,G156=账期!$A$22,G156=账期!$A$24,G156=账期!$A$25,G156=账期!$A$27,G156=账期!$A$26,G156=账期!$A$28,G156=账期!$A$30,G156=账期!$A$32,G156=账期!$A$34,G156=账期!$A$35,G156=账期!$A$37,G156=账期!$A$39,G156=账期!$A$40,G156=账期!$A$41,G156=账期!$A$42,G156=账期!$A$43,G156=账期!$A$44,G156=账期!$A$45,G156=账期!$A$46,G156=账期!$A$48,G156=账期!$A$50,G156=账期!$A$51,G156=账期!$A$52,G156=账期!$A$53,G156=账期!$A$54,G156=账期!$A$56,G156=账期!$A$57,G156=账期!$A$58,G156=账期!$A$59,G156=账期!$A$60,G156=账期!$A$61,G156=账期!$A$62,G156=账期!$A$63,G156=账期!$A$64,G156=账期!$A$66,G156=账期!$A$67,G156=账期!$A$68,G156=账期!$A$70,G156=账期!$A$71),30,IF(OR(G156=账期!$A$74,G156=账期!$A$77,G156=账期!$A$76,G156=账期!$A$79,G156=账期!$A$80,G156=账期!$A$81,G156=账期!$A$83,G156=账期!$A$85,G156=账期!$A$87,G156=账期!$A$89,G156=账期!$A$91),60,IF(OR(G156=账期!$A$93,G156=账期!$A$94,G156=账期!$A$95,G156=账期!$A$96,G156=账期!$A$98,G156=账期!$A$99,G156=账期!$A$101,G156=账期!$A$102),90,0)))</f>
        <v>30</v>
      </c>
      <c r="AF156" s="319"/>
      <c r="AG156" s="306" t="s">
        <v>38</v>
      </c>
      <c r="AH156" s="319" t="str">
        <f t="shared" si="20"/>
        <v>柯童柱</v>
      </c>
      <c r="AI156" s="321"/>
    </row>
    <row r="157" spans="1:35" ht="18" customHeight="1" x14ac:dyDescent="0.25">
      <c r="A157" s="301" t="str">
        <f t="shared" si="21"/>
        <v>2018年1月</v>
      </c>
      <c r="B157" s="302">
        <v>43116</v>
      </c>
      <c r="C157" s="303" t="s">
        <v>729</v>
      </c>
      <c r="D157" s="304" t="s">
        <v>633</v>
      </c>
      <c r="E157" s="305" t="str">
        <f t="shared" si="22"/>
        <v>A</v>
      </c>
      <c r="F157" s="305" t="str">
        <f t="shared" si="23"/>
        <v>A</v>
      </c>
      <c r="G157" s="306" t="s">
        <v>120</v>
      </c>
      <c r="H157" s="307" t="s">
        <v>121</v>
      </c>
      <c r="I157" s="307" t="s">
        <v>33</v>
      </c>
      <c r="J157" s="307"/>
      <c r="K157" s="308" t="s">
        <v>730</v>
      </c>
      <c r="L157" s="306" t="s">
        <v>35</v>
      </c>
      <c r="M157" s="306" t="s">
        <v>748</v>
      </c>
      <c r="N157" s="306"/>
      <c r="O157" s="306" t="s">
        <v>37</v>
      </c>
      <c r="P157" s="308">
        <v>30</v>
      </c>
      <c r="Q157" s="309">
        <v>30</v>
      </c>
      <c r="R157" s="286">
        <v>8950</v>
      </c>
      <c r="S157" s="310">
        <f t="shared" si="19"/>
        <v>268500</v>
      </c>
      <c r="T157" s="311"/>
      <c r="U157" s="311">
        <f t="shared" si="24"/>
        <v>268500</v>
      </c>
      <c r="V157" s="451">
        <v>43131</v>
      </c>
      <c r="W157" s="452">
        <v>43133</v>
      </c>
      <c r="X157" s="308">
        <v>750</v>
      </c>
      <c r="Y157" s="313" t="s">
        <v>2854</v>
      </c>
      <c r="Z157" s="314">
        <v>8100</v>
      </c>
      <c r="AA157" s="315" t="s">
        <v>2855</v>
      </c>
      <c r="AB157" s="329"/>
      <c r="AC157" s="317"/>
      <c r="AD157" s="318">
        <f t="shared" si="25"/>
        <v>61</v>
      </c>
      <c r="AE157" s="319">
        <f>IF(OR(G157=账期!$A$18,G157=账期!$A$20,G157=账期!$A$22,G157=账期!$A$24,G157=账期!$A$25,G157=账期!$A$27,G157=账期!$A$26,G157=账期!$A$28,G157=账期!$A$30,G157=账期!$A$32,G157=账期!$A$34,G157=账期!$A$35,G157=账期!$A$37,G157=账期!$A$39,G157=账期!$A$40,G157=账期!$A$41,G157=账期!$A$42,G157=账期!$A$43,G157=账期!$A$44,G157=账期!$A$45,G157=账期!$A$46,G157=账期!$A$48,G157=账期!$A$50,G157=账期!$A$51,G157=账期!$A$52,G157=账期!$A$53,G157=账期!$A$54,G157=账期!$A$56,G157=账期!$A$57,G157=账期!$A$58,G157=账期!$A$59,G157=账期!$A$60,G157=账期!$A$61,G157=账期!$A$62,G157=账期!$A$63,G157=账期!$A$64,G157=账期!$A$66,G157=账期!$A$67,G157=账期!$A$68,G157=账期!$A$70,G157=账期!$A$71),30,IF(OR(G157=账期!$A$74,G157=账期!$A$77,G157=账期!$A$76,G157=账期!$A$79,G157=账期!$A$80,G157=账期!$A$81,G157=账期!$A$83,G157=账期!$A$85,G157=账期!$A$87,G157=账期!$A$89,G157=账期!$A$91),60,IF(OR(G157=账期!$A$93,G157=账期!$A$94,G157=账期!$A$95,G157=账期!$A$96,G157=账期!$A$98,G157=账期!$A$99,G157=账期!$A$101,G157=账期!$A$102),90,0)))</f>
        <v>30</v>
      </c>
      <c r="AF157" s="319"/>
      <c r="AG157" s="306" t="s">
        <v>38</v>
      </c>
      <c r="AH157" s="319" t="str">
        <f t="shared" si="20"/>
        <v>柯童柱</v>
      </c>
      <c r="AI157" s="321"/>
    </row>
    <row r="158" spans="1:35" ht="18" customHeight="1" x14ac:dyDescent="0.25">
      <c r="A158" s="301" t="str">
        <f t="shared" si="21"/>
        <v>2018年2月</v>
      </c>
      <c r="B158" s="302">
        <v>43116</v>
      </c>
      <c r="C158" s="303" t="s">
        <v>729</v>
      </c>
      <c r="D158" s="304" t="s">
        <v>633</v>
      </c>
      <c r="E158" s="305" t="str">
        <f t="shared" si="22"/>
        <v>A</v>
      </c>
      <c r="F158" s="305" t="str">
        <f t="shared" si="23"/>
        <v>A</v>
      </c>
      <c r="G158" s="306" t="s">
        <v>120</v>
      </c>
      <c r="H158" s="307" t="s">
        <v>121</v>
      </c>
      <c r="I158" s="307" t="s">
        <v>33</v>
      </c>
      <c r="J158" s="307"/>
      <c r="K158" s="308" t="s">
        <v>730</v>
      </c>
      <c r="L158" s="306" t="s">
        <v>35</v>
      </c>
      <c r="M158" s="306" t="s">
        <v>748</v>
      </c>
      <c r="N158" s="306"/>
      <c r="O158" s="306" t="s">
        <v>37</v>
      </c>
      <c r="P158" s="308">
        <v>30</v>
      </c>
      <c r="Q158" s="309">
        <v>30</v>
      </c>
      <c r="R158" s="286">
        <v>8950</v>
      </c>
      <c r="S158" s="310">
        <f t="shared" si="19"/>
        <v>268500</v>
      </c>
      <c r="T158" s="311"/>
      <c r="U158" s="311">
        <f t="shared" si="24"/>
        <v>268500</v>
      </c>
      <c r="V158" s="451">
        <v>43133</v>
      </c>
      <c r="W158" s="452">
        <v>43135</v>
      </c>
      <c r="X158" s="308">
        <v>750</v>
      </c>
      <c r="Y158" s="313" t="s">
        <v>3111</v>
      </c>
      <c r="Z158" s="314">
        <v>8100</v>
      </c>
      <c r="AA158" s="315" t="s">
        <v>3112</v>
      </c>
      <c r="AB158" s="329"/>
      <c r="AC158" s="317"/>
      <c r="AD158" s="318">
        <f t="shared" si="25"/>
        <v>61</v>
      </c>
      <c r="AE158" s="319">
        <f>IF(OR(G158=账期!$A$18,G158=账期!$A$20,G158=账期!$A$22,G158=账期!$A$24,G158=账期!$A$25,G158=账期!$A$27,G158=账期!$A$26,G158=账期!$A$28,G158=账期!$A$30,G158=账期!$A$32,G158=账期!$A$34,G158=账期!$A$35,G158=账期!$A$37,G158=账期!$A$39,G158=账期!$A$40,G158=账期!$A$41,G158=账期!$A$42,G158=账期!$A$43,G158=账期!$A$44,G158=账期!$A$45,G158=账期!$A$46,G158=账期!$A$48,G158=账期!$A$50,G158=账期!$A$51,G158=账期!$A$52,G158=账期!$A$53,G158=账期!$A$54,G158=账期!$A$56,G158=账期!$A$57,G158=账期!$A$58,G158=账期!$A$59,G158=账期!$A$60,G158=账期!$A$61,G158=账期!$A$62,G158=账期!$A$63,G158=账期!$A$64,G158=账期!$A$66,G158=账期!$A$67,G158=账期!$A$68,G158=账期!$A$70,G158=账期!$A$71),30,IF(OR(G158=账期!$A$74,G158=账期!$A$77,G158=账期!$A$76,G158=账期!$A$79,G158=账期!$A$80,G158=账期!$A$81,G158=账期!$A$83,G158=账期!$A$85,G158=账期!$A$87,G158=账期!$A$89,G158=账期!$A$91),60,IF(OR(G158=账期!$A$93,G158=账期!$A$94,G158=账期!$A$95,G158=账期!$A$96,G158=账期!$A$98,G158=账期!$A$99,G158=账期!$A$101,G158=账期!$A$102),90,0)))</f>
        <v>30</v>
      </c>
      <c r="AF158" s="319"/>
      <c r="AG158" s="306" t="s">
        <v>38</v>
      </c>
      <c r="AH158" s="319" t="str">
        <f t="shared" si="20"/>
        <v>柯童柱</v>
      </c>
      <c r="AI158" s="321"/>
    </row>
    <row r="159" spans="1:35" ht="18" customHeight="1" x14ac:dyDescent="0.25">
      <c r="A159" s="301" t="str">
        <f t="shared" si="21"/>
        <v>备货</v>
      </c>
      <c r="B159" s="302">
        <v>43116</v>
      </c>
      <c r="C159" s="303" t="s">
        <v>729</v>
      </c>
      <c r="D159" s="304" t="s">
        <v>633</v>
      </c>
      <c r="E159" s="305" t="str">
        <f t="shared" si="22"/>
        <v>A</v>
      </c>
      <c r="F159" s="305" t="str">
        <f t="shared" si="23"/>
        <v>A</v>
      </c>
      <c r="G159" s="306" t="s">
        <v>120</v>
      </c>
      <c r="H159" s="307" t="s">
        <v>121</v>
      </c>
      <c r="I159" s="307" t="s">
        <v>33</v>
      </c>
      <c r="J159" s="307"/>
      <c r="K159" s="308" t="s">
        <v>730</v>
      </c>
      <c r="L159" s="306" t="s">
        <v>35</v>
      </c>
      <c r="M159" s="306" t="s">
        <v>748</v>
      </c>
      <c r="N159" s="306"/>
      <c r="O159" s="306" t="s">
        <v>37</v>
      </c>
      <c r="P159" s="308">
        <v>9.75</v>
      </c>
      <c r="Q159" s="309"/>
      <c r="R159" s="286">
        <v>8950</v>
      </c>
      <c r="S159" s="310">
        <f t="shared" si="19"/>
        <v>0</v>
      </c>
      <c r="T159" s="311"/>
      <c r="U159" s="311">
        <f t="shared" si="24"/>
        <v>0</v>
      </c>
      <c r="V159" s="451" t="s">
        <v>44</v>
      </c>
      <c r="W159" s="452"/>
      <c r="X159" s="308">
        <v>750</v>
      </c>
      <c r="Y159" s="313"/>
      <c r="Z159" s="314"/>
      <c r="AA159" s="315"/>
      <c r="AB159" s="329"/>
      <c r="AC159" s="317"/>
      <c r="AD159" s="318">
        <f t="shared" si="25"/>
        <v>61</v>
      </c>
      <c r="AE159" s="319">
        <f>IF(OR(G159=账期!$A$18,G159=账期!$A$20,G159=账期!$A$22,G159=账期!$A$24,G159=账期!$A$25,G159=账期!$A$27,G159=账期!$A$26,G159=账期!$A$28,G159=账期!$A$30,G159=账期!$A$32,G159=账期!$A$34,G159=账期!$A$35,G159=账期!$A$37,G159=账期!$A$39,G159=账期!$A$40,G159=账期!$A$41,G159=账期!$A$42,G159=账期!$A$43,G159=账期!$A$44,G159=账期!$A$45,G159=账期!$A$46,G159=账期!$A$48,G159=账期!$A$50,G159=账期!$A$51,G159=账期!$A$52,G159=账期!$A$53,G159=账期!$A$54,G159=账期!$A$56,G159=账期!$A$57,G159=账期!$A$58,G159=账期!$A$59,G159=账期!$A$60,G159=账期!$A$61,G159=账期!$A$62,G159=账期!$A$63,G159=账期!$A$64,G159=账期!$A$66,G159=账期!$A$67,G159=账期!$A$68,G159=账期!$A$70,G159=账期!$A$71),30,IF(OR(G159=账期!$A$74,G159=账期!$A$77,G159=账期!$A$76,G159=账期!$A$79,G159=账期!$A$80,G159=账期!$A$81,G159=账期!$A$83,G159=账期!$A$85,G159=账期!$A$87,G159=账期!$A$89,G159=账期!$A$91),60,IF(OR(G159=账期!$A$93,G159=账期!$A$94,G159=账期!$A$95,G159=账期!$A$96,G159=账期!$A$98,G159=账期!$A$99,G159=账期!$A$101,G159=账期!$A$102),90,0)))</f>
        <v>30</v>
      </c>
      <c r="AF159" s="319"/>
      <c r="AG159" s="306" t="s">
        <v>38</v>
      </c>
      <c r="AH159" s="319" t="str">
        <f t="shared" si="20"/>
        <v>柯童柱</v>
      </c>
      <c r="AI159" s="321"/>
    </row>
    <row r="160" spans="1:35" ht="18" customHeight="1" x14ac:dyDescent="0.25">
      <c r="A160" s="301" t="str">
        <f t="shared" si="21"/>
        <v>2018年2月</v>
      </c>
      <c r="B160" s="302">
        <v>43116</v>
      </c>
      <c r="C160" s="303" t="s">
        <v>729</v>
      </c>
      <c r="D160" s="304" t="s">
        <v>633</v>
      </c>
      <c r="E160" s="305" t="str">
        <f t="shared" si="22"/>
        <v>A</v>
      </c>
      <c r="F160" s="305" t="str">
        <f t="shared" si="23"/>
        <v>A</v>
      </c>
      <c r="G160" s="306" t="s">
        <v>120</v>
      </c>
      <c r="H160" s="307" t="s">
        <v>121</v>
      </c>
      <c r="I160" s="307" t="s">
        <v>33</v>
      </c>
      <c r="J160" s="307"/>
      <c r="K160" s="308" t="s">
        <v>730</v>
      </c>
      <c r="L160" s="306" t="s">
        <v>35</v>
      </c>
      <c r="M160" s="306" t="s">
        <v>748</v>
      </c>
      <c r="N160" s="306"/>
      <c r="O160" s="306" t="s">
        <v>37</v>
      </c>
      <c r="P160" s="308">
        <v>30</v>
      </c>
      <c r="Q160" s="309">
        <v>30</v>
      </c>
      <c r="R160" s="286">
        <v>8950</v>
      </c>
      <c r="S160" s="310">
        <f t="shared" si="19"/>
        <v>268500</v>
      </c>
      <c r="T160" s="311"/>
      <c r="U160" s="311">
        <f t="shared" si="24"/>
        <v>268500</v>
      </c>
      <c r="V160" s="451">
        <v>43137</v>
      </c>
      <c r="W160" s="452">
        <v>43138</v>
      </c>
      <c r="X160" s="308">
        <v>750</v>
      </c>
      <c r="Y160" s="313" t="s">
        <v>3414</v>
      </c>
      <c r="Z160" s="314">
        <v>8100</v>
      </c>
      <c r="AA160" s="315" t="s">
        <v>3415</v>
      </c>
      <c r="AB160" s="316"/>
      <c r="AC160" s="317"/>
      <c r="AD160" s="318">
        <f t="shared" si="25"/>
        <v>61</v>
      </c>
      <c r="AE160" s="319">
        <f>IF(OR(G160=账期!$A$18,G160=账期!$A$20,G160=账期!$A$22,G160=账期!$A$24,G160=账期!$A$25,G160=账期!$A$27,G160=账期!$A$26,G160=账期!$A$28,G160=账期!$A$30,G160=账期!$A$32,G160=账期!$A$34,G160=账期!$A$35,G160=账期!$A$37,G160=账期!$A$39,G160=账期!$A$40,G160=账期!$A$41,G160=账期!$A$42,G160=账期!$A$43,G160=账期!$A$44,G160=账期!$A$45,G160=账期!$A$46,G160=账期!$A$48,G160=账期!$A$50,G160=账期!$A$51,G160=账期!$A$52,G160=账期!$A$53,G160=账期!$A$54,G160=账期!$A$56,G160=账期!$A$57,G160=账期!$A$58,G160=账期!$A$59,G160=账期!$A$60,G160=账期!$A$61,G160=账期!$A$62,G160=账期!$A$63,G160=账期!$A$64,G160=账期!$A$66,G160=账期!$A$67,G160=账期!$A$68,G160=账期!$A$70,G160=账期!$A$71),30,IF(OR(G160=账期!$A$74,G160=账期!$A$77,G160=账期!$A$76,G160=账期!$A$79,G160=账期!$A$80,G160=账期!$A$81,G160=账期!$A$83,G160=账期!$A$85,G160=账期!$A$87,G160=账期!$A$89,G160=账期!$A$91),60,IF(OR(G160=账期!$A$93,G160=账期!$A$94,G160=账期!$A$95,G160=账期!$A$96,G160=账期!$A$98,G160=账期!$A$99,G160=账期!$A$101,G160=账期!$A$102),90,0)))</f>
        <v>30</v>
      </c>
      <c r="AF160" s="319"/>
      <c r="AG160" s="306" t="s">
        <v>38</v>
      </c>
      <c r="AH160" s="319" t="str">
        <f t="shared" si="20"/>
        <v>柯童柱</v>
      </c>
      <c r="AI160" s="321"/>
    </row>
    <row r="161" spans="1:35" ht="18" customHeight="1" x14ac:dyDescent="0.25">
      <c r="A161" s="301" t="str">
        <f t="shared" si="21"/>
        <v>2018年3月</v>
      </c>
      <c r="B161" s="302">
        <v>43116</v>
      </c>
      <c r="C161" s="303" t="s">
        <v>729</v>
      </c>
      <c r="D161" s="304" t="s">
        <v>633</v>
      </c>
      <c r="E161" s="305" t="str">
        <f t="shared" si="22"/>
        <v>A</v>
      </c>
      <c r="F161" s="305" t="str">
        <f t="shared" si="23"/>
        <v>A</v>
      </c>
      <c r="G161" s="306" t="s">
        <v>120</v>
      </c>
      <c r="H161" s="307" t="s">
        <v>121</v>
      </c>
      <c r="I161" s="307" t="s">
        <v>33</v>
      </c>
      <c r="J161" s="307"/>
      <c r="K161" s="308" t="s">
        <v>730</v>
      </c>
      <c r="L161" s="306" t="s">
        <v>35</v>
      </c>
      <c r="M161" s="306" t="s">
        <v>748</v>
      </c>
      <c r="N161" s="306"/>
      <c r="O161" s="306" t="s">
        <v>37</v>
      </c>
      <c r="P161" s="308">
        <v>30</v>
      </c>
      <c r="Q161" s="309"/>
      <c r="R161" s="286">
        <v>8950</v>
      </c>
      <c r="S161" s="310">
        <f t="shared" si="19"/>
        <v>0</v>
      </c>
      <c r="T161" s="311"/>
      <c r="U161" s="311">
        <f t="shared" si="24"/>
        <v>0</v>
      </c>
      <c r="V161" s="451">
        <v>43160</v>
      </c>
      <c r="W161" s="452">
        <v>43162</v>
      </c>
      <c r="X161" s="308">
        <v>750</v>
      </c>
      <c r="Y161" s="313"/>
      <c r="Z161" s="314"/>
      <c r="AA161" s="315"/>
      <c r="AB161" s="316"/>
      <c r="AC161" s="317"/>
      <c r="AD161" s="318">
        <f t="shared" si="25"/>
        <v>61</v>
      </c>
      <c r="AE161" s="319">
        <f>IF(OR(G161=账期!$A$18,G161=账期!$A$20,G161=账期!$A$22,G161=账期!$A$24,G161=账期!$A$25,G161=账期!$A$27,G161=账期!$A$26,G161=账期!$A$28,G161=账期!$A$30,G161=账期!$A$32,G161=账期!$A$34,G161=账期!$A$35,G161=账期!$A$37,G161=账期!$A$39,G161=账期!$A$40,G161=账期!$A$41,G161=账期!$A$42,G161=账期!$A$43,G161=账期!$A$44,G161=账期!$A$45,G161=账期!$A$46,G161=账期!$A$48,G161=账期!$A$50,G161=账期!$A$51,G161=账期!$A$52,G161=账期!$A$53,G161=账期!$A$54,G161=账期!$A$56,G161=账期!$A$57,G161=账期!$A$58,G161=账期!$A$59,G161=账期!$A$60,G161=账期!$A$61,G161=账期!$A$62,G161=账期!$A$63,G161=账期!$A$64,G161=账期!$A$66,G161=账期!$A$67,G161=账期!$A$68,G161=账期!$A$70,G161=账期!$A$71),30,IF(OR(G161=账期!$A$74,G161=账期!$A$77,G161=账期!$A$76,G161=账期!$A$79,G161=账期!$A$80,G161=账期!$A$81,G161=账期!$A$83,G161=账期!$A$85,G161=账期!$A$87,G161=账期!$A$89,G161=账期!$A$91),60,IF(OR(G161=账期!$A$93,G161=账期!$A$94,G161=账期!$A$95,G161=账期!$A$96,G161=账期!$A$98,G161=账期!$A$99,G161=账期!$A$101,G161=账期!$A$102),90,0)))</f>
        <v>30</v>
      </c>
      <c r="AF161" s="319"/>
      <c r="AG161" s="306" t="s">
        <v>38</v>
      </c>
      <c r="AH161" s="319" t="str">
        <f t="shared" si="20"/>
        <v>柯童柱</v>
      </c>
      <c r="AI161" s="321"/>
    </row>
    <row r="162" spans="1:35" ht="18" customHeight="1" x14ac:dyDescent="0.25">
      <c r="A162" s="301" t="str">
        <f t="shared" si="21"/>
        <v>2018年1月</v>
      </c>
      <c r="B162" s="302">
        <v>43122</v>
      </c>
      <c r="C162" s="303" t="s">
        <v>749</v>
      </c>
      <c r="D162" s="304" t="s">
        <v>633</v>
      </c>
      <c r="E162" s="305" t="str">
        <f t="shared" si="22"/>
        <v>A</v>
      </c>
      <c r="F162" s="305" t="str">
        <f t="shared" si="23"/>
        <v>A</v>
      </c>
      <c r="G162" s="306" t="s">
        <v>120</v>
      </c>
      <c r="H162" s="307" t="str">
        <f>IF(G162="","",VLOOKUP(G162,下拉数据源!J:K,2,0))</f>
        <v>广东亨通光电科技有限公司</v>
      </c>
      <c r="I162" s="307" t="s">
        <v>33</v>
      </c>
      <c r="J162" s="307"/>
      <c r="K162" s="308" t="s">
        <v>133</v>
      </c>
      <c r="L162" s="306" t="s">
        <v>35</v>
      </c>
      <c r="M162" s="306" t="s">
        <v>36</v>
      </c>
      <c r="N162" s="306"/>
      <c r="O162" s="306" t="s">
        <v>37</v>
      </c>
      <c r="P162" s="308">
        <v>30</v>
      </c>
      <c r="Q162" s="309">
        <v>30</v>
      </c>
      <c r="R162" s="286">
        <v>8950</v>
      </c>
      <c r="S162" s="310">
        <f t="shared" ref="S162:S225" si="26">Q162*R162</f>
        <v>268500</v>
      </c>
      <c r="T162" s="311"/>
      <c r="U162" s="311">
        <f t="shared" si="24"/>
        <v>268500</v>
      </c>
      <c r="V162" s="451">
        <v>43125</v>
      </c>
      <c r="W162" s="452">
        <v>43127</v>
      </c>
      <c r="X162" s="308">
        <v>750</v>
      </c>
      <c r="Y162" s="313" t="s">
        <v>750</v>
      </c>
      <c r="Z162" s="314">
        <v>8100</v>
      </c>
      <c r="AA162" s="315" t="s">
        <v>733</v>
      </c>
      <c r="AB162" s="316"/>
      <c r="AC162" s="317"/>
      <c r="AD162" s="318">
        <f t="shared" si="25"/>
        <v>61</v>
      </c>
      <c r="AE162" s="319">
        <f>IF(OR(G162=账期!$A$18,G162=账期!$A$20,G162=账期!$A$22,G162=账期!$A$24,G162=账期!$A$25,G162=账期!$A$27,G162=账期!$A$26,G162=账期!$A$28,G162=账期!$A$30,G162=账期!$A$32,G162=账期!$A$34,G162=账期!$A$35,G162=账期!$A$37,G162=账期!$A$39,G162=账期!$A$40,G162=账期!$A$41,G162=账期!$A$42,G162=账期!$A$43,G162=账期!$A$44,G162=账期!$A$45,G162=账期!$A$46,G162=账期!$A$48,G162=账期!$A$50,G162=账期!$A$51,G162=账期!$A$52,G162=账期!$A$53,G162=账期!$A$54,G162=账期!$A$56,G162=账期!$A$57,G162=账期!$A$58,G162=账期!$A$59,G162=账期!$A$60,G162=账期!$A$61,G162=账期!$A$62,G162=账期!$A$63,G162=账期!$A$64,G162=账期!$A$66,G162=账期!$A$67,G162=账期!$A$68,G162=账期!$A$70,G162=账期!$A$71),30,IF(OR(G162=账期!$A$74,G162=账期!$A$77,G162=账期!$A$76,G162=账期!$A$79,G162=账期!$A$80,G162=账期!$A$81,G162=账期!$A$83,G162=账期!$A$85,G162=账期!$A$87,G162=账期!$A$89,G162=账期!$A$91),60,IF(OR(G162=账期!$A$93,G162=账期!$A$94,G162=账期!$A$95,G162=账期!$A$96,G162=账期!$A$98,G162=账期!$A$99,G162=账期!$A$101,G162=账期!$A$102),90,0)))</f>
        <v>30</v>
      </c>
      <c r="AF162" s="319"/>
      <c r="AG162" s="306" t="s">
        <v>38</v>
      </c>
      <c r="AH162" s="319" t="str">
        <f t="shared" si="20"/>
        <v>柯童柱</v>
      </c>
      <c r="AI162" s="321"/>
    </row>
    <row r="163" spans="1:35" ht="18" customHeight="1" x14ac:dyDescent="0.25">
      <c r="A163" s="301" t="str">
        <f t="shared" si="21"/>
        <v>2018年1月</v>
      </c>
      <c r="B163" s="302">
        <v>43122</v>
      </c>
      <c r="C163" s="303" t="s">
        <v>749</v>
      </c>
      <c r="D163" s="304" t="s">
        <v>633</v>
      </c>
      <c r="E163" s="305" t="str">
        <f t="shared" si="22"/>
        <v>A</v>
      </c>
      <c r="F163" s="305" t="str">
        <f t="shared" si="23"/>
        <v>A</v>
      </c>
      <c r="G163" s="306" t="s">
        <v>120</v>
      </c>
      <c r="H163" s="307" t="str">
        <f>IF(G163="","",VLOOKUP(G163,下拉数据源!J:K,2,0))</f>
        <v>广东亨通光电科技有限公司</v>
      </c>
      <c r="I163" s="307" t="s">
        <v>33</v>
      </c>
      <c r="J163" s="307"/>
      <c r="K163" s="308" t="s">
        <v>133</v>
      </c>
      <c r="L163" s="306" t="s">
        <v>35</v>
      </c>
      <c r="M163" s="306" t="s">
        <v>36</v>
      </c>
      <c r="N163" s="306"/>
      <c r="O163" s="306" t="s">
        <v>37</v>
      </c>
      <c r="P163" s="308">
        <v>30</v>
      </c>
      <c r="Q163" s="309">
        <v>30</v>
      </c>
      <c r="R163" s="286">
        <v>8950</v>
      </c>
      <c r="S163" s="310">
        <f t="shared" si="26"/>
        <v>268500</v>
      </c>
      <c r="T163" s="311"/>
      <c r="U163" s="311">
        <f t="shared" si="24"/>
        <v>268500</v>
      </c>
      <c r="V163" s="451">
        <v>43126</v>
      </c>
      <c r="W163" s="452">
        <v>43128</v>
      </c>
      <c r="X163" s="308">
        <v>750</v>
      </c>
      <c r="Y163" s="313" t="s">
        <v>751</v>
      </c>
      <c r="Z163" s="314">
        <v>8100</v>
      </c>
      <c r="AA163" s="315" t="s">
        <v>752</v>
      </c>
      <c r="AB163" s="316"/>
      <c r="AC163" s="317"/>
      <c r="AD163" s="318">
        <f t="shared" si="25"/>
        <v>61</v>
      </c>
      <c r="AE163" s="319">
        <f>IF(OR(G163=账期!$A$18,G163=账期!$A$20,G163=账期!$A$22,G163=账期!$A$24,G163=账期!$A$25,G163=账期!$A$27,G163=账期!$A$26,G163=账期!$A$28,G163=账期!$A$30,G163=账期!$A$32,G163=账期!$A$34,G163=账期!$A$35,G163=账期!$A$37,G163=账期!$A$39,G163=账期!$A$40,G163=账期!$A$41,G163=账期!$A$42,G163=账期!$A$43,G163=账期!$A$44,G163=账期!$A$45,G163=账期!$A$46,G163=账期!$A$48,G163=账期!$A$50,G163=账期!$A$51,G163=账期!$A$52,G163=账期!$A$53,G163=账期!$A$54,G163=账期!$A$56,G163=账期!$A$57,G163=账期!$A$58,G163=账期!$A$59,G163=账期!$A$60,G163=账期!$A$61,G163=账期!$A$62,G163=账期!$A$63,G163=账期!$A$64,G163=账期!$A$66,G163=账期!$A$67,G163=账期!$A$68,G163=账期!$A$70,G163=账期!$A$71),30,IF(OR(G163=账期!$A$74,G163=账期!$A$77,G163=账期!$A$76,G163=账期!$A$79,G163=账期!$A$80,G163=账期!$A$81,G163=账期!$A$83,G163=账期!$A$85,G163=账期!$A$87,G163=账期!$A$89,G163=账期!$A$91),60,IF(OR(G163=账期!$A$93,G163=账期!$A$94,G163=账期!$A$95,G163=账期!$A$96,G163=账期!$A$98,G163=账期!$A$99,G163=账期!$A$101,G163=账期!$A$102),90,0)))</f>
        <v>30</v>
      </c>
      <c r="AF163" s="319"/>
      <c r="AG163" s="306" t="s">
        <v>38</v>
      </c>
      <c r="AH163" s="319" t="str">
        <f t="shared" si="20"/>
        <v>柯童柱</v>
      </c>
      <c r="AI163" s="321"/>
    </row>
    <row r="164" spans="1:35" ht="18" customHeight="1" x14ac:dyDescent="0.25">
      <c r="A164" s="301" t="str">
        <f t="shared" si="21"/>
        <v>2018年1月</v>
      </c>
      <c r="B164" s="302">
        <v>43105</v>
      </c>
      <c r="C164" s="322"/>
      <c r="D164" s="304" t="s">
        <v>633</v>
      </c>
      <c r="E164" s="305" t="str">
        <f t="shared" si="22"/>
        <v>A</v>
      </c>
      <c r="F164" s="305" t="str">
        <f t="shared" si="23"/>
        <v>A</v>
      </c>
      <c r="G164" s="306" t="s">
        <v>120</v>
      </c>
      <c r="H164" s="307" t="s">
        <v>121</v>
      </c>
      <c r="I164" s="307" t="s">
        <v>33</v>
      </c>
      <c r="J164" s="307"/>
      <c r="K164" s="308" t="s">
        <v>123</v>
      </c>
      <c r="L164" s="306" t="s">
        <v>40</v>
      </c>
      <c r="M164" s="306" t="s">
        <v>124</v>
      </c>
      <c r="N164" s="306" t="s">
        <v>122</v>
      </c>
      <c r="O164" s="306" t="s">
        <v>77</v>
      </c>
      <c r="P164" s="306">
        <v>0.45</v>
      </c>
      <c r="Q164" s="309">
        <v>0.45</v>
      </c>
      <c r="R164" s="312">
        <v>14900</v>
      </c>
      <c r="S164" s="310">
        <f t="shared" si="26"/>
        <v>6705</v>
      </c>
      <c r="T164" s="326"/>
      <c r="U164" s="311">
        <f t="shared" si="24"/>
        <v>6705</v>
      </c>
      <c r="V164" s="451">
        <v>43106</v>
      </c>
      <c r="W164" s="452">
        <v>43108</v>
      </c>
      <c r="X164" s="308">
        <v>25</v>
      </c>
      <c r="Y164" s="313" t="s">
        <v>753</v>
      </c>
      <c r="Z164" s="314">
        <v>121.5</v>
      </c>
      <c r="AA164" s="315">
        <v>171220</v>
      </c>
      <c r="AB164" s="316" t="s">
        <v>754</v>
      </c>
      <c r="AC164" s="328">
        <v>43117</v>
      </c>
      <c r="AD164" s="318">
        <f t="shared" si="25"/>
        <v>43161</v>
      </c>
      <c r="AE164" s="319">
        <f>IF(OR(G164=账期!$A$18,G164=账期!$A$20,G164=账期!$A$22,G164=账期!$A$24,G164=账期!$A$25,G164=账期!$A$27,G164=账期!$A$26,G164=账期!$A$28,G164=账期!$A$30,G164=账期!$A$32,G164=账期!$A$34,G164=账期!$A$35,G164=账期!$A$37,G164=账期!$A$39,G164=账期!$A$40,G164=账期!$A$41,G164=账期!$A$42,G164=账期!$A$43,G164=账期!$A$44,G164=账期!$A$45,G164=账期!$A$46,G164=账期!$A$48,G164=账期!$A$50,G164=账期!$A$51,G164=账期!$A$52,G164=账期!$A$53,G164=账期!$A$54,G164=账期!$A$56,G164=账期!$A$57,G164=账期!$A$58,G164=账期!$A$59,G164=账期!$A$60,G164=账期!$A$61,G164=账期!$A$62,G164=账期!$A$63,G164=账期!$A$64,G164=账期!$A$66,G164=账期!$A$67,G164=账期!$A$68,G164=账期!$A$70,G164=账期!$A$71),30,IF(OR(G164=账期!$A$74,G164=账期!$A$77,G164=账期!$A$76,G164=账期!$A$79,G164=账期!$A$80,G164=账期!$A$81,G164=账期!$A$83,G164=账期!$A$85,G164=账期!$A$87,G164=账期!$A$89,G164=账期!$A$91),60,IF(OR(G164=账期!$A$93,G164=账期!$A$94,G164=账期!$A$95,G164=账期!$A$96,G164=账期!$A$98,G164=账期!$A$99,G164=账期!$A$101,G164=账期!$A$102),90,0)))</f>
        <v>30</v>
      </c>
      <c r="AF164" s="319"/>
      <c r="AG164" s="306" t="s">
        <v>38</v>
      </c>
      <c r="AH164" s="319" t="str">
        <f t="shared" si="20"/>
        <v>柯童柱</v>
      </c>
      <c r="AI164" s="321"/>
    </row>
    <row r="165" spans="1:35" ht="18" customHeight="1" x14ac:dyDescent="0.25">
      <c r="A165" s="301" t="str">
        <f t="shared" si="21"/>
        <v>2017年12月</v>
      </c>
      <c r="B165" s="302">
        <v>43070</v>
      </c>
      <c r="C165" s="303"/>
      <c r="D165" s="304" t="s">
        <v>633</v>
      </c>
      <c r="E165" s="305" t="str">
        <f t="shared" si="22"/>
        <v>A</v>
      </c>
      <c r="F165" s="305" t="str">
        <f t="shared" si="23"/>
        <v>A</v>
      </c>
      <c r="G165" s="306" t="s">
        <v>120</v>
      </c>
      <c r="H165" s="307" t="s">
        <v>121</v>
      </c>
      <c r="I165" s="307" t="s">
        <v>33</v>
      </c>
      <c r="J165" s="307"/>
      <c r="K165" s="308" t="s">
        <v>126</v>
      </c>
      <c r="L165" s="306" t="s">
        <v>40</v>
      </c>
      <c r="M165" s="306" t="s">
        <v>124</v>
      </c>
      <c r="N165" s="306"/>
      <c r="O165" s="306" t="s">
        <v>77</v>
      </c>
      <c r="P165" s="308">
        <v>0.7</v>
      </c>
      <c r="Q165" s="309">
        <v>0.7</v>
      </c>
      <c r="R165" s="286">
        <v>14900</v>
      </c>
      <c r="S165" s="310">
        <f t="shared" si="26"/>
        <v>10430</v>
      </c>
      <c r="T165" s="311"/>
      <c r="U165" s="311">
        <f t="shared" si="24"/>
        <v>10430</v>
      </c>
      <c r="V165" s="451">
        <v>43084</v>
      </c>
      <c r="W165" s="452">
        <v>43088</v>
      </c>
      <c r="X165" s="308">
        <v>25</v>
      </c>
      <c r="Y165" s="313" t="s">
        <v>755</v>
      </c>
      <c r="Z165" s="314">
        <v>405.5</v>
      </c>
      <c r="AA165" s="315">
        <v>170806</v>
      </c>
      <c r="AB165" s="316" t="s">
        <v>756</v>
      </c>
      <c r="AC165" s="320">
        <v>43117</v>
      </c>
      <c r="AD165" s="318">
        <f t="shared" si="25"/>
        <v>43221</v>
      </c>
      <c r="AE165" s="319">
        <v>90</v>
      </c>
      <c r="AF165" s="319"/>
      <c r="AG165" s="306" t="s">
        <v>38</v>
      </c>
      <c r="AH165" s="319" t="str">
        <f t="shared" ref="AH165:AH228" si="27">IF(AG165="华东","徐绪盛",IF(AG165="华南","柯童柱",IF(AG165="华中","杭得利",IF(AG165="西南","张军",IF(AG165="华北","石浩宇","")))))</f>
        <v>柯童柱</v>
      </c>
      <c r="AI165" s="321"/>
    </row>
    <row r="166" spans="1:35" ht="18" customHeight="1" x14ac:dyDescent="0.25">
      <c r="A166" s="301" t="str">
        <f t="shared" si="21"/>
        <v>2017年12月</v>
      </c>
      <c r="B166" s="302">
        <v>43070</v>
      </c>
      <c r="C166" s="303"/>
      <c r="D166" s="304" t="s">
        <v>633</v>
      </c>
      <c r="E166" s="305" t="str">
        <f t="shared" si="22"/>
        <v>A</v>
      </c>
      <c r="F166" s="305" t="str">
        <f t="shared" si="23"/>
        <v>A</v>
      </c>
      <c r="G166" s="306" t="s">
        <v>120</v>
      </c>
      <c r="H166" s="307" t="s">
        <v>121</v>
      </c>
      <c r="I166" s="307" t="s">
        <v>33</v>
      </c>
      <c r="J166" s="307"/>
      <c r="K166" s="308" t="s">
        <v>127</v>
      </c>
      <c r="L166" s="306" t="s">
        <v>40</v>
      </c>
      <c r="M166" s="306" t="s">
        <v>124</v>
      </c>
      <c r="N166" s="306"/>
      <c r="O166" s="306" t="s">
        <v>77</v>
      </c>
      <c r="P166" s="308">
        <v>1.8</v>
      </c>
      <c r="Q166" s="309">
        <v>1.8</v>
      </c>
      <c r="R166" s="286">
        <v>14900</v>
      </c>
      <c r="S166" s="310">
        <f t="shared" si="26"/>
        <v>26820</v>
      </c>
      <c r="T166" s="311"/>
      <c r="U166" s="311">
        <f t="shared" si="24"/>
        <v>26820</v>
      </c>
      <c r="V166" s="451">
        <v>43095</v>
      </c>
      <c r="W166" s="451">
        <v>43098</v>
      </c>
      <c r="X166" s="308">
        <v>25</v>
      </c>
      <c r="Y166" s="313" t="s">
        <v>757</v>
      </c>
      <c r="Z166" s="314">
        <v>807</v>
      </c>
      <c r="AA166" s="315" t="s">
        <v>758</v>
      </c>
      <c r="AB166" s="316" t="s">
        <v>759</v>
      </c>
      <c r="AC166" s="320">
        <v>43117</v>
      </c>
      <c r="AD166" s="318">
        <f t="shared" si="25"/>
        <v>43221</v>
      </c>
      <c r="AE166" s="319">
        <v>90</v>
      </c>
      <c r="AF166" s="319"/>
      <c r="AG166" s="306" t="s">
        <v>38</v>
      </c>
      <c r="AH166" s="319" t="str">
        <f t="shared" si="27"/>
        <v>柯童柱</v>
      </c>
      <c r="AI166" s="321"/>
    </row>
    <row r="167" spans="1:35" ht="18" customHeight="1" x14ac:dyDescent="0.25">
      <c r="A167" s="301" t="str">
        <f t="shared" si="21"/>
        <v>2017年12月</v>
      </c>
      <c r="B167" s="302">
        <v>43070</v>
      </c>
      <c r="C167" s="303"/>
      <c r="D167" s="304" t="s">
        <v>633</v>
      </c>
      <c r="E167" s="305" t="str">
        <f t="shared" si="22"/>
        <v>A</v>
      </c>
      <c r="F167" s="305" t="str">
        <f t="shared" si="23"/>
        <v>A</v>
      </c>
      <c r="G167" s="306" t="s">
        <v>120</v>
      </c>
      <c r="H167" s="307" t="s">
        <v>121</v>
      </c>
      <c r="I167" s="307" t="s">
        <v>33</v>
      </c>
      <c r="J167" s="307"/>
      <c r="K167" s="308" t="s">
        <v>128</v>
      </c>
      <c r="L167" s="306" t="s">
        <v>40</v>
      </c>
      <c r="M167" s="306" t="s">
        <v>124</v>
      </c>
      <c r="N167" s="306"/>
      <c r="O167" s="306" t="s">
        <v>77</v>
      </c>
      <c r="P167" s="308">
        <v>2.2000000000000002</v>
      </c>
      <c r="Q167" s="309">
        <v>2.2000000000000002</v>
      </c>
      <c r="R167" s="286">
        <v>14900</v>
      </c>
      <c r="S167" s="310">
        <f t="shared" si="26"/>
        <v>32780</v>
      </c>
      <c r="T167" s="311"/>
      <c r="U167" s="311">
        <f t="shared" si="24"/>
        <v>32780</v>
      </c>
      <c r="V167" s="451">
        <v>43096</v>
      </c>
      <c r="W167" s="453">
        <v>43098</v>
      </c>
      <c r="X167" s="308">
        <v>25</v>
      </c>
      <c r="Y167" s="313" t="s">
        <v>760</v>
      </c>
      <c r="Z167" s="314">
        <v>953</v>
      </c>
      <c r="AA167" s="315">
        <v>171220</v>
      </c>
      <c r="AB167" s="316" t="s">
        <v>761</v>
      </c>
      <c r="AC167" s="320">
        <v>43117</v>
      </c>
      <c r="AD167" s="318">
        <f t="shared" si="25"/>
        <v>43221</v>
      </c>
      <c r="AE167" s="319">
        <v>90</v>
      </c>
      <c r="AF167" s="319"/>
      <c r="AG167" s="306" t="s">
        <v>38</v>
      </c>
      <c r="AH167" s="319" t="str">
        <f t="shared" si="27"/>
        <v>柯童柱</v>
      </c>
      <c r="AI167" s="321"/>
    </row>
    <row r="168" spans="1:35" ht="18" customHeight="1" x14ac:dyDescent="0.25">
      <c r="A168" s="301" t="str">
        <f t="shared" si="21"/>
        <v>2018年1月</v>
      </c>
      <c r="B168" s="302">
        <v>43124</v>
      </c>
      <c r="C168" s="303" t="s">
        <v>762</v>
      </c>
      <c r="D168" s="304" t="s">
        <v>633</v>
      </c>
      <c r="E168" s="305" t="str">
        <f t="shared" si="22"/>
        <v>A</v>
      </c>
      <c r="F168" s="305" t="str">
        <f t="shared" si="23"/>
        <v>A</v>
      </c>
      <c r="G168" s="306" t="s">
        <v>120</v>
      </c>
      <c r="H168" s="307" t="str">
        <f>IF(G168="","",VLOOKUP(G168,下拉数据源!J:K,2,0))</f>
        <v>广东亨通光电科技有限公司</v>
      </c>
      <c r="I168" s="307" t="s">
        <v>33</v>
      </c>
      <c r="J168" s="307"/>
      <c r="K168" s="308" t="s">
        <v>134</v>
      </c>
      <c r="L168" s="306" t="s">
        <v>40</v>
      </c>
      <c r="M168" s="306" t="s">
        <v>124</v>
      </c>
      <c r="N168" s="306"/>
      <c r="O168" s="306" t="s">
        <v>77</v>
      </c>
      <c r="P168" s="308">
        <v>3</v>
      </c>
      <c r="Q168" s="309">
        <v>3</v>
      </c>
      <c r="R168" s="286">
        <v>14900</v>
      </c>
      <c r="S168" s="310">
        <f t="shared" si="26"/>
        <v>44700</v>
      </c>
      <c r="T168" s="311"/>
      <c r="U168" s="311">
        <f t="shared" si="24"/>
        <v>44700</v>
      </c>
      <c r="V168" s="451">
        <v>43125</v>
      </c>
      <c r="W168" s="452">
        <v>43127</v>
      </c>
      <c r="X168" s="308">
        <v>25</v>
      </c>
      <c r="Y168" s="313" t="s">
        <v>763</v>
      </c>
      <c r="Z168" s="314">
        <v>810</v>
      </c>
      <c r="AA168" s="315">
        <v>180120</v>
      </c>
      <c r="AB168" s="316"/>
      <c r="AC168" s="317"/>
      <c r="AD168" s="318">
        <f t="shared" si="25"/>
        <v>61</v>
      </c>
      <c r="AE168" s="319">
        <f>IF(OR(G168=账期!$A$18,G168=账期!$A$20,G168=账期!$A$22,G168=账期!$A$24,G168=账期!$A$25,G168=账期!$A$27,G168=账期!$A$26,G168=账期!$A$28,G168=账期!$A$30,G168=账期!$A$32,G168=账期!$A$34,G168=账期!$A$35,G168=账期!$A$37,G168=账期!$A$39,G168=账期!$A$40,G168=账期!$A$41,G168=账期!$A$42,G168=账期!$A$43,G168=账期!$A$44,G168=账期!$A$45,G168=账期!$A$46,G168=账期!$A$48,G168=账期!$A$50,G168=账期!$A$51,G168=账期!$A$52,G168=账期!$A$53,G168=账期!$A$54,G168=账期!$A$56,G168=账期!$A$57,G168=账期!$A$58,G168=账期!$A$59,G168=账期!$A$60,G168=账期!$A$61,G168=账期!$A$62,G168=账期!$A$63,G168=账期!$A$64,G168=账期!$A$66,G168=账期!$A$67,G168=账期!$A$68,G168=账期!$A$70,G168=账期!$A$71),30,IF(OR(G168=账期!$A$74,G168=账期!$A$77,G168=账期!$A$76,G168=账期!$A$79,G168=账期!$A$80,G168=账期!$A$81,G168=账期!$A$83,G168=账期!$A$85,G168=账期!$A$87,G168=账期!$A$89,G168=账期!$A$91),60,IF(OR(G168=账期!$A$93,G168=账期!$A$94,G168=账期!$A$95,G168=账期!$A$96,G168=账期!$A$98,G168=账期!$A$99,G168=账期!$A$101,G168=账期!$A$102),90,0)))</f>
        <v>30</v>
      </c>
      <c r="AF168" s="319"/>
      <c r="AG168" s="306" t="s">
        <v>38</v>
      </c>
      <c r="AH168" s="319" t="str">
        <f t="shared" si="27"/>
        <v>柯童柱</v>
      </c>
      <c r="AI168" s="321"/>
    </row>
    <row r="169" spans="1:35" ht="18" customHeight="1" x14ac:dyDescent="0.25">
      <c r="A169" s="301" t="str">
        <f t="shared" si="21"/>
        <v>2018年1月</v>
      </c>
      <c r="B169" s="302">
        <v>43100</v>
      </c>
      <c r="C169" s="303" t="s">
        <v>764</v>
      </c>
      <c r="D169" s="304" t="s">
        <v>15</v>
      </c>
      <c r="E169" s="305" t="str">
        <f t="shared" si="22"/>
        <v>B</v>
      </c>
      <c r="F169" s="305" t="str">
        <f t="shared" si="23"/>
        <v>A</v>
      </c>
      <c r="G169" s="323" t="s">
        <v>138</v>
      </c>
      <c r="H169" s="324" t="s">
        <v>139</v>
      </c>
      <c r="I169" s="307" t="s">
        <v>33</v>
      </c>
      <c r="J169" s="325"/>
      <c r="K169" s="324" t="s">
        <v>152</v>
      </c>
      <c r="L169" s="306" t="s">
        <v>78</v>
      </c>
      <c r="M169" s="323" t="s">
        <v>79</v>
      </c>
      <c r="N169" s="323"/>
      <c r="O169" s="323" t="s">
        <v>37</v>
      </c>
      <c r="P169" s="324">
        <v>3</v>
      </c>
      <c r="Q169" s="309">
        <v>3</v>
      </c>
      <c r="R169" s="312">
        <v>9800</v>
      </c>
      <c r="S169" s="310">
        <f t="shared" si="26"/>
        <v>29400</v>
      </c>
      <c r="T169" s="327"/>
      <c r="U169" s="311">
        <f t="shared" si="24"/>
        <v>29400</v>
      </c>
      <c r="V169" s="451">
        <v>43129</v>
      </c>
      <c r="W169" s="452">
        <v>43131</v>
      </c>
      <c r="X169" s="308">
        <v>750</v>
      </c>
      <c r="Y169" s="313" t="s">
        <v>765</v>
      </c>
      <c r="Z169" s="330">
        <f>1260/4.5*Q169</f>
        <v>840</v>
      </c>
      <c r="AA169" s="315">
        <v>180127</v>
      </c>
      <c r="AB169" s="316" t="s">
        <v>3163</v>
      </c>
      <c r="AC169" s="317">
        <v>43133</v>
      </c>
      <c r="AD169" s="318">
        <f t="shared" si="25"/>
        <v>43189</v>
      </c>
      <c r="AE169" s="319">
        <f>IF(OR(G169=账期!$A$18,G169=账期!$A$20,G169=账期!$A$22,G169=账期!$A$24,G169=账期!$A$25,G169=账期!$A$27,G169=账期!$A$26,G169=账期!$A$28,G169=账期!$A$30,G169=账期!$A$32,G169=账期!$A$34,G169=账期!$A$35,G169=账期!$A$37,G169=账期!$A$39,G169=账期!$A$40,G169=账期!$A$41,G169=账期!$A$42,G169=账期!$A$43,G169=账期!$A$44,G169=账期!$A$45,G169=账期!$A$46,G169=账期!$A$48,G169=账期!$A$50,G169=账期!$A$51,G169=账期!$A$52,G169=账期!$A$53,G169=账期!$A$54,G169=账期!$A$56,G169=账期!$A$57,G169=账期!$A$58,G169=账期!$A$59,G169=账期!$A$60,G169=账期!$A$61,G169=账期!$A$62,G169=账期!$A$63,G169=账期!$A$64,G169=账期!$A$66,G169=账期!$A$67,G169=账期!$A$68,G169=账期!$A$70,G169=账期!$A$71),30,IF(OR(G169=账期!$A$74,G169=账期!$A$77,G169=账期!$A$76,G169=账期!$A$79,G169=账期!$A$80,G169=账期!$A$81,G169=账期!$A$83,G169=账期!$A$85,G169=账期!$A$87,G169=账期!$A$89,G169=账期!$A$91),60,IF(OR(G169=账期!$A$93,G169=账期!$A$94,G169=账期!$A$95,G169=账期!$A$96,G169=账期!$A$98,G169=账期!$A$99,G169=账期!$A$101,G169=账期!$A$102),90,0)))</f>
        <v>30</v>
      </c>
      <c r="AF169" s="319"/>
      <c r="AG169" s="306" t="s">
        <v>38</v>
      </c>
      <c r="AH169" s="319" t="str">
        <f t="shared" si="27"/>
        <v>柯童柱</v>
      </c>
      <c r="AI169" s="321"/>
    </row>
    <row r="170" spans="1:35" ht="18" customHeight="1" x14ac:dyDescent="0.25">
      <c r="A170" s="301" t="str">
        <f t="shared" si="21"/>
        <v>2018年1月</v>
      </c>
      <c r="B170" s="302">
        <v>43100</v>
      </c>
      <c r="C170" s="303" t="s">
        <v>766</v>
      </c>
      <c r="D170" s="304" t="s">
        <v>15</v>
      </c>
      <c r="E170" s="305" t="str">
        <f t="shared" si="22"/>
        <v>B</v>
      </c>
      <c r="F170" s="305" t="str">
        <f t="shared" si="23"/>
        <v>A</v>
      </c>
      <c r="G170" s="323" t="s">
        <v>138</v>
      </c>
      <c r="H170" s="324" t="s">
        <v>139</v>
      </c>
      <c r="I170" s="307" t="s">
        <v>33</v>
      </c>
      <c r="J170" s="325"/>
      <c r="K170" s="324" t="s">
        <v>156</v>
      </c>
      <c r="L170" s="306" t="s">
        <v>78</v>
      </c>
      <c r="M170" s="323" t="s">
        <v>79</v>
      </c>
      <c r="N170" s="323"/>
      <c r="O170" s="323" t="s">
        <v>37</v>
      </c>
      <c r="P170" s="324">
        <v>8.25</v>
      </c>
      <c r="Q170" s="309">
        <v>8.25</v>
      </c>
      <c r="R170" s="312">
        <v>10100</v>
      </c>
      <c r="S170" s="310">
        <f t="shared" si="26"/>
        <v>83325</v>
      </c>
      <c r="T170" s="327"/>
      <c r="U170" s="311">
        <f t="shared" si="24"/>
        <v>83325</v>
      </c>
      <c r="V170" s="451">
        <v>43120</v>
      </c>
      <c r="W170" s="452">
        <v>43122</v>
      </c>
      <c r="X170" s="308">
        <v>750</v>
      </c>
      <c r="Y170" s="313" t="s">
        <v>767</v>
      </c>
      <c r="Z170" s="330">
        <v>2310</v>
      </c>
      <c r="AA170" s="315">
        <v>180118</v>
      </c>
      <c r="AB170" s="316" t="s">
        <v>768</v>
      </c>
      <c r="AC170" s="317">
        <v>43125</v>
      </c>
      <c r="AD170" s="318">
        <f t="shared" si="25"/>
        <v>43161</v>
      </c>
      <c r="AE170" s="319">
        <f>IF(OR(G170=账期!$A$18,G170=账期!$A$20,G170=账期!$A$22,G170=账期!$A$24,G170=账期!$A$25,G170=账期!$A$27,G170=账期!$A$26,G170=账期!$A$28,G170=账期!$A$30,G170=账期!$A$32,G170=账期!$A$34,G170=账期!$A$35,G170=账期!$A$37,G170=账期!$A$39,G170=账期!$A$40,G170=账期!$A$41,G170=账期!$A$42,G170=账期!$A$43,G170=账期!$A$44,G170=账期!$A$45,G170=账期!$A$46,G170=账期!$A$48,G170=账期!$A$50,G170=账期!$A$51,G170=账期!$A$52,G170=账期!$A$53,G170=账期!$A$54,G170=账期!$A$56,G170=账期!$A$57,G170=账期!$A$58,G170=账期!$A$59,G170=账期!$A$60,G170=账期!$A$61,G170=账期!$A$62,G170=账期!$A$63,G170=账期!$A$64,G170=账期!$A$66,G170=账期!$A$67,G170=账期!$A$68,G170=账期!$A$70,G170=账期!$A$71),30,IF(OR(G170=账期!$A$74,G170=账期!$A$77,G170=账期!$A$76,G170=账期!$A$79,G170=账期!$A$80,G170=账期!$A$81,G170=账期!$A$83,G170=账期!$A$85,G170=账期!$A$87,G170=账期!$A$89,G170=账期!$A$91),60,IF(OR(G170=账期!$A$93,G170=账期!$A$94,G170=账期!$A$95,G170=账期!$A$96,G170=账期!$A$98,G170=账期!$A$99,G170=账期!$A$101,G170=账期!$A$102),90,0)))</f>
        <v>30</v>
      </c>
      <c r="AF170" s="319"/>
      <c r="AG170" s="306" t="s">
        <v>38</v>
      </c>
      <c r="AH170" s="319" t="str">
        <f t="shared" si="27"/>
        <v>柯童柱</v>
      </c>
      <c r="AI170" s="321"/>
    </row>
    <row r="171" spans="1:35" ht="18" customHeight="1" x14ac:dyDescent="0.25">
      <c r="A171" s="301" t="str">
        <f t="shared" si="21"/>
        <v>2017年12月</v>
      </c>
      <c r="B171" s="302">
        <v>43070</v>
      </c>
      <c r="C171" s="303" t="s">
        <v>2961</v>
      </c>
      <c r="D171" s="304" t="s">
        <v>15</v>
      </c>
      <c r="E171" s="305" t="str">
        <f t="shared" si="22"/>
        <v>B</v>
      </c>
      <c r="F171" s="305" t="str">
        <f t="shared" si="23"/>
        <v>A</v>
      </c>
      <c r="G171" s="323" t="s">
        <v>138</v>
      </c>
      <c r="H171" s="307" t="s">
        <v>139</v>
      </c>
      <c r="I171" s="307" t="s">
        <v>33</v>
      </c>
      <c r="J171" s="307"/>
      <c r="K171" s="324" t="s">
        <v>152</v>
      </c>
      <c r="L171" s="306" t="s">
        <v>78</v>
      </c>
      <c r="M171" s="306" t="s">
        <v>79</v>
      </c>
      <c r="N171" s="306"/>
      <c r="O171" s="306" t="s">
        <v>37</v>
      </c>
      <c r="P171" s="308">
        <v>3</v>
      </c>
      <c r="Q171" s="309">
        <v>3</v>
      </c>
      <c r="R171" s="286">
        <v>9800</v>
      </c>
      <c r="S171" s="310">
        <f t="shared" si="26"/>
        <v>29400</v>
      </c>
      <c r="T171" s="311"/>
      <c r="U171" s="311">
        <f t="shared" si="24"/>
        <v>29400</v>
      </c>
      <c r="V171" s="451">
        <v>43100</v>
      </c>
      <c r="W171" s="452">
        <v>43102</v>
      </c>
      <c r="X171" s="308">
        <v>750</v>
      </c>
      <c r="Y171" s="313" t="s">
        <v>769</v>
      </c>
      <c r="Z171" s="314">
        <v>840</v>
      </c>
      <c r="AA171" s="315" t="s">
        <v>770</v>
      </c>
      <c r="AB171" s="316" t="s">
        <v>771</v>
      </c>
      <c r="AC171" s="320">
        <v>43110</v>
      </c>
      <c r="AD171" s="318">
        <f t="shared" si="25"/>
        <v>43161</v>
      </c>
      <c r="AE171" s="319">
        <v>30</v>
      </c>
      <c r="AF171" s="319"/>
      <c r="AG171" s="306" t="s">
        <v>38</v>
      </c>
      <c r="AH171" s="319" t="str">
        <f t="shared" si="27"/>
        <v>柯童柱</v>
      </c>
      <c r="AI171" s="321"/>
    </row>
    <row r="172" spans="1:35" ht="18" customHeight="1" x14ac:dyDescent="0.25">
      <c r="A172" s="301" t="str">
        <f t="shared" si="21"/>
        <v>2017年12月</v>
      </c>
      <c r="B172" s="302">
        <v>43070</v>
      </c>
      <c r="C172" s="303" t="s">
        <v>2962</v>
      </c>
      <c r="D172" s="304" t="s">
        <v>15</v>
      </c>
      <c r="E172" s="305" t="str">
        <f t="shared" si="22"/>
        <v>B</v>
      </c>
      <c r="F172" s="305" t="str">
        <f t="shared" si="23"/>
        <v>A</v>
      </c>
      <c r="G172" s="323" t="s">
        <v>138</v>
      </c>
      <c r="H172" s="307" t="s">
        <v>139</v>
      </c>
      <c r="I172" s="307" t="s">
        <v>33</v>
      </c>
      <c r="J172" s="307"/>
      <c r="K172" s="308" t="s">
        <v>153</v>
      </c>
      <c r="L172" s="306" t="s">
        <v>78</v>
      </c>
      <c r="M172" s="306" t="s">
        <v>79</v>
      </c>
      <c r="N172" s="306"/>
      <c r="O172" s="306" t="s">
        <v>37</v>
      </c>
      <c r="P172" s="308">
        <v>14.25</v>
      </c>
      <c r="Q172" s="309">
        <v>14.25</v>
      </c>
      <c r="R172" s="286">
        <v>9800</v>
      </c>
      <c r="S172" s="310">
        <f t="shared" si="26"/>
        <v>139650</v>
      </c>
      <c r="T172" s="311"/>
      <c r="U172" s="311">
        <f t="shared" si="24"/>
        <v>139650</v>
      </c>
      <c r="V172" s="451">
        <v>43100</v>
      </c>
      <c r="W172" s="452">
        <v>43102</v>
      </c>
      <c r="X172" s="308">
        <v>750</v>
      </c>
      <c r="Y172" s="313" t="s">
        <v>769</v>
      </c>
      <c r="Z172" s="314">
        <v>3990</v>
      </c>
      <c r="AA172" s="315" t="s">
        <v>770</v>
      </c>
      <c r="AB172" s="316" t="s">
        <v>771</v>
      </c>
      <c r="AC172" s="320">
        <v>43110</v>
      </c>
      <c r="AD172" s="318">
        <f t="shared" si="25"/>
        <v>43161</v>
      </c>
      <c r="AE172" s="319">
        <v>30</v>
      </c>
      <c r="AF172" s="319"/>
      <c r="AG172" s="306" t="s">
        <v>38</v>
      </c>
      <c r="AH172" s="319" t="str">
        <f t="shared" si="27"/>
        <v>柯童柱</v>
      </c>
      <c r="AI172" s="321"/>
    </row>
    <row r="173" spans="1:35" ht="18" customHeight="1" x14ac:dyDescent="0.25">
      <c r="A173" s="301" t="str">
        <f t="shared" si="21"/>
        <v>2018年1月</v>
      </c>
      <c r="B173" s="302">
        <v>43119</v>
      </c>
      <c r="C173" s="303" t="s">
        <v>772</v>
      </c>
      <c r="D173" s="304" t="s">
        <v>15</v>
      </c>
      <c r="E173" s="305" t="str">
        <f t="shared" si="22"/>
        <v>B</v>
      </c>
      <c r="F173" s="305" t="str">
        <f t="shared" si="23"/>
        <v>A</v>
      </c>
      <c r="G173" s="323" t="s">
        <v>138</v>
      </c>
      <c r="H173" s="307" t="str">
        <f>IF(G173="","",VLOOKUP(G173,下拉数据源!J:K,2,0))</f>
        <v>佛山市顺德区广意通讯电缆有限公司</v>
      </c>
      <c r="I173" s="307" t="s">
        <v>33</v>
      </c>
      <c r="J173" s="307"/>
      <c r="K173" s="308">
        <v>180070</v>
      </c>
      <c r="L173" s="306" t="s">
        <v>78</v>
      </c>
      <c r="M173" s="306" t="s">
        <v>79</v>
      </c>
      <c r="N173" s="306"/>
      <c r="O173" s="306" t="s">
        <v>37</v>
      </c>
      <c r="P173" s="308">
        <v>1.5</v>
      </c>
      <c r="Q173" s="309">
        <v>1.5</v>
      </c>
      <c r="R173" s="286">
        <v>10100</v>
      </c>
      <c r="S173" s="310">
        <f t="shared" si="26"/>
        <v>15150</v>
      </c>
      <c r="T173" s="311"/>
      <c r="U173" s="311">
        <f t="shared" si="24"/>
        <v>15150</v>
      </c>
      <c r="V173" s="451">
        <v>43129</v>
      </c>
      <c r="W173" s="452">
        <v>43131</v>
      </c>
      <c r="X173" s="308">
        <v>750</v>
      </c>
      <c r="Y173" s="313" t="s">
        <v>765</v>
      </c>
      <c r="Z173" s="330">
        <f>1260/4.5*Q173</f>
        <v>420</v>
      </c>
      <c r="AA173" s="315">
        <v>180127</v>
      </c>
      <c r="AB173" s="316" t="s">
        <v>3163</v>
      </c>
      <c r="AC173" s="317">
        <v>43133</v>
      </c>
      <c r="AD173" s="318">
        <f t="shared" si="25"/>
        <v>43189</v>
      </c>
      <c r="AE173" s="319">
        <f>IF(OR(G173=账期!$A$18,G173=账期!$A$20,G173=账期!$A$22,G173=账期!$A$24,G173=账期!$A$25,G173=账期!$A$27,G173=账期!$A$26,G173=账期!$A$28,G173=账期!$A$30,G173=账期!$A$32,G173=账期!$A$34,G173=账期!$A$35,G173=账期!$A$37,G173=账期!$A$39,G173=账期!$A$40,G173=账期!$A$41,G173=账期!$A$42,G173=账期!$A$43,G173=账期!$A$44,G173=账期!$A$45,G173=账期!$A$46,G173=账期!$A$48,G173=账期!$A$50,G173=账期!$A$51,G173=账期!$A$52,G173=账期!$A$53,G173=账期!$A$54,G173=账期!$A$56,G173=账期!$A$57,G173=账期!$A$58,G173=账期!$A$59,G173=账期!$A$60,G173=账期!$A$61,G173=账期!$A$62,G173=账期!$A$63,G173=账期!$A$64,G173=账期!$A$66,G173=账期!$A$67,G173=账期!$A$68,G173=账期!$A$70,G173=账期!$A$71),30,IF(OR(G173=账期!$A$74,G173=账期!$A$77,G173=账期!$A$76,G173=账期!$A$79,G173=账期!$A$80,G173=账期!$A$81,G173=账期!$A$83,G173=账期!$A$85,G173=账期!$A$87,G173=账期!$A$89,G173=账期!$A$91),60,IF(OR(G173=账期!$A$93,G173=账期!$A$94,G173=账期!$A$95,G173=账期!$A$96,G173=账期!$A$98,G173=账期!$A$99,G173=账期!$A$101,G173=账期!$A$102),90,0)))</f>
        <v>30</v>
      </c>
      <c r="AF173" s="319"/>
      <c r="AG173" s="306" t="s">
        <v>38</v>
      </c>
      <c r="AH173" s="319" t="str">
        <f t="shared" si="27"/>
        <v>柯童柱</v>
      </c>
      <c r="AI173" s="321"/>
    </row>
    <row r="174" spans="1:35" ht="18" customHeight="1" x14ac:dyDescent="0.25">
      <c r="A174" s="301" t="str">
        <f t="shared" si="21"/>
        <v>2018年1月</v>
      </c>
      <c r="B174" s="302">
        <v>43116</v>
      </c>
      <c r="C174" s="303" t="s">
        <v>773</v>
      </c>
      <c r="D174" s="304" t="s">
        <v>15</v>
      </c>
      <c r="E174" s="305" t="str">
        <f t="shared" si="22"/>
        <v>B</v>
      </c>
      <c r="F174" s="305" t="str">
        <f t="shared" si="23"/>
        <v>A</v>
      </c>
      <c r="G174" s="323" t="s">
        <v>138</v>
      </c>
      <c r="H174" s="307" t="s">
        <v>139</v>
      </c>
      <c r="I174" s="307" t="s">
        <v>33</v>
      </c>
      <c r="J174" s="307"/>
      <c r="K174" s="308" t="s">
        <v>774</v>
      </c>
      <c r="L174" s="306" t="s">
        <v>775</v>
      </c>
      <c r="M174" s="306" t="s">
        <v>62</v>
      </c>
      <c r="N174" s="306"/>
      <c r="O174" s="306" t="s">
        <v>37</v>
      </c>
      <c r="P174" s="308">
        <v>1.5</v>
      </c>
      <c r="Q174" s="309">
        <v>1.5</v>
      </c>
      <c r="R174" s="286">
        <v>10600</v>
      </c>
      <c r="S174" s="310">
        <f t="shared" si="26"/>
        <v>15900</v>
      </c>
      <c r="T174" s="311"/>
      <c r="U174" s="311">
        <f t="shared" si="24"/>
        <v>15900</v>
      </c>
      <c r="V174" s="451">
        <v>43129</v>
      </c>
      <c r="W174" s="452">
        <v>43131</v>
      </c>
      <c r="X174" s="308">
        <v>750</v>
      </c>
      <c r="Y174" s="313" t="s">
        <v>776</v>
      </c>
      <c r="Z174" s="314">
        <f>630/2.25*Q174</f>
        <v>420</v>
      </c>
      <c r="AA174" s="315">
        <v>180128</v>
      </c>
      <c r="AB174" s="316" t="s">
        <v>3163</v>
      </c>
      <c r="AC174" s="317">
        <v>43133</v>
      </c>
      <c r="AD174" s="318">
        <f t="shared" si="25"/>
        <v>43189</v>
      </c>
      <c r="AE174" s="319">
        <f>IF(OR(G174=账期!$A$18,G174=账期!$A$20,G174=账期!$A$22,G174=账期!$A$24,G174=账期!$A$25,G174=账期!$A$27,G174=账期!$A$26,G174=账期!$A$28,G174=账期!$A$30,G174=账期!$A$32,G174=账期!$A$34,G174=账期!$A$35,G174=账期!$A$37,G174=账期!$A$39,G174=账期!$A$40,G174=账期!$A$41,G174=账期!$A$42,G174=账期!$A$43,G174=账期!$A$44,G174=账期!$A$45,G174=账期!$A$46,G174=账期!$A$48,G174=账期!$A$50,G174=账期!$A$51,G174=账期!$A$52,G174=账期!$A$53,G174=账期!$A$54,G174=账期!$A$56,G174=账期!$A$57,G174=账期!$A$58,G174=账期!$A$59,G174=账期!$A$60,G174=账期!$A$61,G174=账期!$A$62,G174=账期!$A$63,G174=账期!$A$64,G174=账期!$A$66,G174=账期!$A$67,G174=账期!$A$68,G174=账期!$A$70,G174=账期!$A$71),30,IF(OR(G174=账期!$A$74,G174=账期!$A$77,G174=账期!$A$76,G174=账期!$A$79,G174=账期!$A$80,G174=账期!$A$81,G174=账期!$A$83,G174=账期!$A$85,G174=账期!$A$87,G174=账期!$A$89,G174=账期!$A$91),60,IF(OR(G174=账期!$A$93,G174=账期!$A$94,G174=账期!$A$95,G174=账期!$A$96,G174=账期!$A$98,G174=账期!$A$99,G174=账期!$A$101,G174=账期!$A$102),90,0)))</f>
        <v>30</v>
      </c>
      <c r="AF174" s="319"/>
      <c r="AG174" s="306" t="s">
        <v>38</v>
      </c>
      <c r="AH174" s="319" t="str">
        <f t="shared" si="27"/>
        <v>柯童柱</v>
      </c>
      <c r="AI174" s="321"/>
    </row>
    <row r="175" spans="1:35" ht="18" customHeight="1" x14ac:dyDescent="0.25">
      <c r="A175" s="301" t="str">
        <f t="shared" si="21"/>
        <v>2018年1月</v>
      </c>
      <c r="B175" s="302">
        <v>43100</v>
      </c>
      <c r="C175" s="303" t="s">
        <v>777</v>
      </c>
      <c r="D175" s="304" t="s">
        <v>15</v>
      </c>
      <c r="E175" s="305" t="str">
        <f t="shared" si="22"/>
        <v>B</v>
      </c>
      <c r="F175" s="305" t="str">
        <f t="shared" si="23"/>
        <v>A</v>
      </c>
      <c r="G175" s="323" t="s">
        <v>138</v>
      </c>
      <c r="H175" s="324" t="s">
        <v>139</v>
      </c>
      <c r="I175" s="307" t="s">
        <v>33</v>
      </c>
      <c r="J175" s="325"/>
      <c r="K175" s="324" t="s">
        <v>154</v>
      </c>
      <c r="L175" s="306" t="s">
        <v>35</v>
      </c>
      <c r="M175" s="323" t="s">
        <v>36</v>
      </c>
      <c r="N175" s="323"/>
      <c r="O175" s="323" t="s">
        <v>37</v>
      </c>
      <c r="P175" s="324">
        <v>15</v>
      </c>
      <c r="Q175" s="309">
        <v>15</v>
      </c>
      <c r="R175" s="312">
        <v>8900</v>
      </c>
      <c r="S175" s="310">
        <f t="shared" si="26"/>
        <v>133500</v>
      </c>
      <c r="T175" s="327"/>
      <c r="U175" s="311">
        <f t="shared" si="24"/>
        <v>133500</v>
      </c>
      <c r="V175" s="451">
        <v>43109</v>
      </c>
      <c r="W175" s="452">
        <v>43111</v>
      </c>
      <c r="X175" s="308">
        <v>750</v>
      </c>
      <c r="Y175" s="313" t="s">
        <v>778</v>
      </c>
      <c r="Z175" s="330">
        <v>4200</v>
      </c>
      <c r="AA175" s="315">
        <v>180108</v>
      </c>
      <c r="AB175" s="316" t="s">
        <v>771</v>
      </c>
      <c r="AC175" s="317">
        <v>43110</v>
      </c>
      <c r="AD175" s="318">
        <f t="shared" si="25"/>
        <v>43161</v>
      </c>
      <c r="AE175" s="319">
        <f>IF(OR(G175=账期!$A$18,G175=账期!$A$20,G175=账期!$A$22,G175=账期!$A$24,G175=账期!$A$25,G175=账期!$A$27,G175=账期!$A$26,G175=账期!$A$28,G175=账期!$A$30,G175=账期!$A$32,G175=账期!$A$34,G175=账期!$A$35,G175=账期!$A$37,G175=账期!$A$39,G175=账期!$A$40,G175=账期!$A$41,G175=账期!$A$42,G175=账期!$A$43,G175=账期!$A$44,G175=账期!$A$45,G175=账期!$A$46,G175=账期!$A$48,G175=账期!$A$50,G175=账期!$A$51,G175=账期!$A$52,G175=账期!$A$53,G175=账期!$A$54,G175=账期!$A$56,G175=账期!$A$57,G175=账期!$A$58,G175=账期!$A$59,G175=账期!$A$60,G175=账期!$A$61,G175=账期!$A$62,G175=账期!$A$63,G175=账期!$A$64,G175=账期!$A$66,G175=账期!$A$67,G175=账期!$A$68,G175=账期!$A$70,G175=账期!$A$71),30,IF(OR(G175=账期!$A$74,G175=账期!$A$77,G175=账期!$A$76,G175=账期!$A$79,G175=账期!$A$80,G175=账期!$A$81,G175=账期!$A$83,G175=账期!$A$85,G175=账期!$A$87,G175=账期!$A$89,G175=账期!$A$91),60,IF(OR(G175=账期!$A$93,G175=账期!$A$94,G175=账期!$A$95,G175=账期!$A$96,G175=账期!$A$98,G175=账期!$A$99,G175=账期!$A$101,G175=账期!$A$102),90,0)))</f>
        <v>30</v>
      </c>
      <c r="AF175" s="319"/>
      <c r="AG175" s="306" t="s">
        <v>38</v>
      </c>
      <c r="AH175" s="319" t="str">
        <f t="shared" si="27"/>
        <v>柯童柱</v>
      </c>
      <c r="AI175" s="321"/>
    </row>
    <row r="176" spans="1:35" ht="18" customHeight="1" x14ac:dyDescent="0.25">
      <c r="A176" s="301" t="str">
        <f t="shared" si="21"/>
        <v>2018年1月</v>
      </c>
      <c r="B176" s="302">
        <v>43100</v>
      </c>
      <c r="C176" s="303" t="s">
        <v>779</v>
      </c>
      <c r="D176" s="304" t="s">
        <v>15</v>
      </c>
      <c r="E176" s="305" t="str">
        <f t="shared" si="22"/>
        <v>B</v>
      </c>
      <c r="F176" s="305" t="str">
        <f t="shared" si="23"/>
        <v>A</v>
      </c>
      <c r="G176" s="323" t="s">
        <v>138</v>
      </c>
      <c r="H176" s="324" t="s">
        <v>139</v>
      </c>
      <c r="I176" s="307" t="s">
        <v>33</v>
      </c>
      <c r="J176" s="325"/>
      <c r="K176" s="324" t="s">
        <v>153</v>
      </c>
      <c r="L176" s="306" t="s">
        <v>35</v>
      </c>
      <c r="M176" s="323" t="s">
        <v>36</v>
      </c>
      <c r="N176" s="323"/>
      <c r="O176" s="323" t="s">
        <v>37</v>
      </c>
      <c r="P176" s="324">
        <v>14.25</v>
      </c>
      <c r="Q176" s="309">
        <v>14.25</v>
      </c>
      <c r="R176" s="312">
        <v>8900</v>
      </c>
      <c r="S176" s="310">
        <f t="shared" si="26"/>
        <v>126825</v>
      </c>
      <c r="T176" s="327"/>
      <c r="U176" s="311">
        <f t="shared" si="24"/>
        <v>126825</v>
      </c>
      <c r="V176" s="451">
        <v>43109</v>
      </c>
      <c r="W176" s="452">
        <v>43111</v>
      </c>
      <c r="X176" s="308">
        <v>750</v>
      </c>
      <c r="Y176" s="313" t="s">
        <v>778</v>
      </c>
      <c r="Z176" s="330">
        <v>3990</v>
      </c>
      <c r="AA176" s="315">
        <v>180108</v>
      </c>
      <c r="AB176" s="316" t="s">
        <v>771</v>
      </c>
      <c r="AC176" s="317">
        <v>43110</v>
      </c>
      <c r="AD176" s="318">
        <f t="shared" si="25"/>
        <v>43161</v>
      </c>
      <c r="AE176" s="319">
        <f>IF(OR(G176=账期!$A$18,G176=账期!$A$20,G176=账期!$A$22,G176=账期!$A$24,G176=账期!$A$25,G176=账期!$A$27,G176=账期!$A$26,G176=账期!$A$28,G176=账期!$A$30,G176=账期!$A$32,G176=账期!$A$34,G176=账期!$A$35,G176=账期!$A$37,G176=账期!$A$39,G176=账期!$A$40,G176=账期!$A$41,G176=账期!$A$42,G176=账期!$A$43,G176=账期!$A$44,G176=账期!$A$45,G176=账期!$A$46,G176=账期!$A$48,G176=账期!$A$50,G176=账期!$A$51,G176=账期!$A$52,G176=账期!$A$53,G176=账期!$A$54,G176=账期!$A$56,G176=账期!$A$57,G176=账期!$A$58,G176=账期!$A$59,G176=账期!$A$60,G176=账期!$A$61,G176=账期!$A$62,G176=账期!$A$63,G176=账期!$A$64,G176=账期!$A$66,G176=账期!$A$67,G176=账期!$A$68,G176=账期!$A$70,G176=账期!$A$71),30,IF(OR(G176=账期!$A$74,G176=账期!$A$77,G176=账期!$A$76,G176=账期!$A$79,G176=账期!$A$80,G176=账期!$A$81,G176=账期!$A$83,G176=账期!$A$85,G176=账期!$A$87,G176=账期!$A$89,G176=账期!$A$91),60,IF(OR(G176=账期!$A$93,G176=账期!$A$94,G176=账期!$A$95,G176=账期!$A$96,G176=账期!$A$98,G176=账期!$A$99,G176=账期!$A$101,G176=账期!$A$102),90,0)))</f>
        <v>30</v>
      </c>
      <c r="AF176" s="319"/>
      <c r="AG176" s="306" t="s">
        <v>38</v>
      </c>
      <c r="AH176" s="319" t="str">
        <f t="shared" si="27"/>
        <v>柯童柱</v>
      </c>
      <c r="AI176" s="321"/>
    </row>
    <row r="177" spans="1:35 16383:16384" ht="18" customHeight="1" x14ac:dyDescent="0.25">
      <c r="A177" s="301" t="str">
        <f t="shared" si="21"/>
        <v>2018年1月</v>
      </c>
      <c r="B177" s="302">
        <v>43100</v>
      </c>
      <c r="C177" s="303" t="s">
        <v>780</v>
      </c>
      <c r="D177" s="304" t="s">
        <v>15</v>
      </c>
      <c r="E177" s="305" t="str">
        <f t="shared" si="22"/>
        <v>B</v>
      </c>
      <c r="F177" s="305" t="str">
        <f t="shared" si="23"/>
        <v>A</v>
      </c>
      <c r="G177" s="323" t="s">
        <v>138</v>
      </c>
      <c r="H177" s="324" t="s">
        <v>139</v>
      </c>
      <c r="I177" s="307" t="s">
        <v>33</v>
      </c>
      <c r="J177" s="325"/>
      <c r="K177" s="324" t="s">
        <v>155</v>
      </c>
      <c r="L177" s="306" t="s">
        <v>35</v>
      </c>
      <c r="M177" s="323" t="s">
        <v>36</v>
      </c>
      <c r="N177" s="323"/>
      <c r="O177" s="323" t="s">
        <v>37</v>
      </c>
      <c r="P177" s="324">
        <v>0.75</v>
      </c>
      <c r="Q177" s="309">
        <v>0.75</v>
      </c>
      <c r="R177" s="312">
        <v>9150</v>
      </c>
      <c r="S177" s="310">
        <f t="shared" si="26"/>
        <v>6862.5</v>
      </c>
      <c r="T177" s="327"/>
      <c r="U177" s="311">
        <f t="shared" si="24"/>
        <v>6862.5</v>
      </c>
      <c r="V177" s="451">
        <v>43109</v>
      </c>
      <c r="W177" s="452">
        <v>43111</v>
      </c>
      <c r="X177" s="308">
        <v>750</v>
      </c>
      <c r="Y177" s="313" t="s">
        <v>781</v>
      </c>
      <c r="Z177" s="330">
        <v>210</v>
      </c>
      <c r="AA177" s="315">
        <v>180108</v>
      </c>
      <c r="AB177" s="316" t="s">
        <v>771</v>
      </c>
      <c r="AC177" s="317">
        <v>43110</v>
      </c>
      <c r="AD177" s="318">
        <f t="shared" si="25"/>
        <v>43161</v>
      </c>
      <c r="AE177" s="319">
        <f>IF(OR(G177=账期!$A$18,G177=账期!$A$20,G177=账期!$A$22,G177=账期!$A$24,G177=账期!$A$25,G177=账期!$A$27,G177=账期!$A$26,G177=账期!$A$28,G177=账期!$A$30,G177=账期!$A$32,G177=账期!$A$34,G177=账期!$A$35,G177=账期!$A$37,G177=账期!$A$39,G177=账期!$A$40,G177=账期!$A$41,G177=账期!$A$42,G177=账期!$A$43,G177=账期!$A$44,G177=账期!$A$45,G177=账期!$A$46,G177=账期!$A$48,G177=账期!$A$50,G177=账期!$A$51,G177=账期!$A$52,G177=账期!$A$53,G177=账期!$A$54,G177=账期!$A$56,G177=账期!$A$57,G177=账期!$A$58,G177=账期!$A$59,G177=账期!$A$60,G177=账期!$A$61,G177=账期!$A$62,G177=账期!$A$63,G177=账期!$A$64,G177=账期!$A$66,G177=账期!$A$67,G177=账期!$A$68,G177=账期!$A$70,G177=账期!$A$71),30,IF(OR(G177=账期!$A$74,G177=账期!$A$77,G177=账期!$A$76,G177=账期!$A$79,G177=账期!$A$80,G177=账期!$A$81,G177=账期!$A$83,G177=账期!$A$85,G177=账期!$A$87,G177=账期!$A$89,G177=账期!$A$91),60,IF(OR(G177=账期!$A$93,G177=账期!$A$94,G177=账期!$A$95,G177=账期!$A$96,G177=账期!$A$98,G177=账期!$A$99,G177=账期!$A$101,G177=账期!$A$102),90,0)))</f>
        <v>30</v>
      </c>
      <c r="AF177" s="319"/>
      <c r="AG177" s="306" t="s">
        <v>38</v>
      </c>
      <c r="AH177" s="319" t="str">
        <f t="shared" si="27"/>
        <v>柯童柱</v>
      </c>
      <c r="AI177" s="321"/>
      <c r="XFC177" s="331"/>
      <c r="XFD177" s="331"/>
    </row>
    <row r="178" spans="1:35 16383:16384" ht="18" customHeight="1" x14ac:dyDescent="0.25">
      <c r="A178" s="301" t="str">
        <f t="shared" si="21"/>
        <v>2018年1月</v>
      </c>
      <c r="B178" s="302">
        <v>43100</v>
      </c>
      <c r="C178" s="303" t="s">
        <v>780</v>
      </c>
      <c r="D178" s="304" t="s">
        <v>15</v>
      </c>
      <c r="E178" s="305" t="str">
        <f t="shared" si="22"/>
        <v>B</v>
      </c>
      <c r="F178" s="305" t="str">
        <f t="shared" si="23"/>
        <v>A</v>
      </c>
      <c r="G178" s="323" t="s">
        <v>138</v>
      </c>
      <c r="H178" s="324" t="s">
        <v>139</v>
      </c>
      <c r="I178" s="307" t="s">
        <v>33</v>
      </c>
      <c r="J178" s="325"/>
      <c r="K178" s="324" t="s">
        <v>155</v>
      </c>
      <c r="L178" s="306" t="s">
        <v>35</v>
      </c>
      <c r="M178" s="323" t="s">
        <v>36</v>
      </c>
      <c r="N178" s="323"/>
      <c r="O178" s="323" t="s">
        <v>37</v>
      </c>
      <c r="P178" s="324">
        <v>17.25</v>
      </c>
      <c r="Q178" s="309">
        <v>17.25</v>
      </c>
      <c r="R178" s="312">
        <v>9150</v>
      </c>
      <c r="S178" s="310">
        <f t="shared" si="26"/>
        <v>157837.5</v>
      </c>
      <c r="T178" s="327"/>
      <c r="U178" s="311">
        <f t="shared" si="24"/>
        <v>157837.5</v>
      </c>
      <c r="V178" s="451">
        <v>43120</v>
      </c>
      <c r="W178" s="452">
        <v>43122</v>
      </c>
      <c r="X178" s="308">
        <v>750</v>
      </c>
      <c r="Y178" s="313" t="s">
        <v>782</v>
      </c>
      <c r="Z178" s="330">
        <f>6720/24*Q178</f>
        <v>4830</v>
      </c>
      <c r="AA178" s="315" t="s">
        <v>680</v>
      </c>
      <c r="AB178" s="316" t="s">
        <v>768</v>
      </c>
      <c r="AC178" s="317">
        <v>43125</v>
      </c>
      <c r="AD178" s="318">
        <f t="shared" si="25"/>
        <v>43161</v>
      </c>
      <c r="AE178" s="319">
        <f>IF(OR(G178=账期!$A$18,G178=账期!$A$20,G178=账期!$A$22,G178=账期!$A$24,G178=账期!$A$25,G178=账期!$A$27,G178=账期!$A$26,G178=账期!$A$28,G178=账期!$A$30,G178=账期!$A$32,G178=账期!$A$34,G178=账期!$A$35,G178=账期!$A$37,G178=账期!$A$39,G178=账期!$A$40,G178=账期!$A$41,G178=账期!$A$42,G178=账期!$A$43,G178=账期!$A$44,G178=账期!$A$45,G178=账期!$A$46,G178=账期!$A$48,G178=账期!$A$50,G178=账期!$A$51,G178=账期!$A$52,G178=账期!$A$53,G178=账期!$A$54,G178=账期!$A$56,G178=账期!$A$57,G178=账期!$A$58,G178=账期!$A$59,G178=账期!$A$60,G178=账期!$A$61,G178=账期!$A$62,G178=账期!$A$63,G178=账期!$A$64,G178=账期!$A$66,G178=账期!$A$67,G178=账期!$A$68,G178=账期!$A$70,G178=账期!$A$71),30,IF(OR(G178=账期!$A$74,G178=账期!$A$77,G178=账期!$A$76,G178=账期!$A$79,G178=账期!$A$80,G178=账期!$A$81,G178=账期!$A$83,G178=账期!$A$85,G178=账期!$A$87,G178=账期!$A$89,G178=账期!$A$91),60,IF(OR(G178=账期!$A$93,G178=账期!$A$94,G178=账期!$A$95,G178=账期!$A$96,G178=账期!$A$98,G178=账期!$A$99,G178=账期!$A$101,G178=账期!$A$102),90,0)))</f>
        <v>30</v>
      </c>
      <c r="AF178" s="319"/>
      <c r="AG178" s="306" t="s">
        <v>38</v>
      </c>
      <c r="AH178" s="319" t="str">
        <f t="shared" si="27"/>
        <v>柯童柱</v>
      </c>
      <c r="AI178" s="321"/>
    </row>
    <row r="179" spans="1:35 16383:16384" ht="18" customHeight="1" x14ac:dyDescent="0.25">
      <c r="A179" s="301" t="str">
        <f t="shared" si="21"/>
        <v>2018年1月</v>
      </c>
      <c r="B179" s="302">
        <v>43105</v>
      </c>
      <c r="C179" s="303" t="s">
        <v>783</v>
      </c>
      <c r="D179" s="304" t="s">
        <v>15</v>
      </c>
      <c r="E179" s="305" t="str">
        <f t="shared" si="22"/>
        <v>B</v>
      </c>
      <c r="F179" s="305" t="str">
        <f t="shared" si="23"/>
        <v>A</v>
      </c>
      <c r="G179" s="306" t="s">
        <v>138</v>
      </c>
      <c r="H179" s="307" t="s">
        <v>139</v>
      </c>
      <c r="I179" s="307" t="s">
        <v>33</v>
      </c>
      <c r="J179" s="307"/>
      <c r="K179" s="308" t="s">
        <v>158</v>
      </c>
      <c r="L179" s="306" t="s">
        <v>35</v>
      </c>
      <c r="M179" s="306" t="s">
        <v>36</v>
      </c>
      <c r="N179" s="306"/>
      <c r="O179" s="306" t="s">
        <v>37</v>
      </c>
      <c r="P179" s="308">
        <v>0.85</v>
      </c>
      <c r="Q179" s="309">
        <v>0.75</v>
      </c>
      <c r="R179" s="286">
        <v>9150</v>
      </c>
      <c r="S179" s="310">
        <f t="shared" si="26"/>
        <v>6862.5</v>
      </c>
      <c r="T179" s="311"/>
      <c r="U179" s="311">
        <f t="shared" si="24"/>
        <v>6862.5</v>
      </c>
      <c r="V179" s="451">
        <v>43120</v>
      </c>
      <c r="W179" s="452">
        <v>43122</v>
      </c>
      <c r="X179" s="308">
        <v>750</v>
      </c>
      <c r="Y179" s="313" t="s">
        <v>782</v>
      </c>
      <c r="Z179" s="330">
        <f>6720/24*Q179</f>
        <v>210</v>
      </c>
      <c r="AA179" s="315" t="s">
        <v>680</v>
      </c>
      <c r="AB179" s="316" t="s">
        <v>768</v>
      </c>
      <c r="AC179" s="317">
        <v>43125</v>
      </c>
      <c r="AD179" s="318">
        <f t="shared" si="25"/>
        <v>43161</v>
      </c>
      <c r="AE179" s="319">
        <f>IF(OR(G179=账期!$A$18,G179=账期!$A$20,G179=账期!$A$22,G179=账期!$A$24,G179=账期!$A$25,G179=账期!$A$27,G179=账期!$A$26,G179=账期!$A$28,G179=账期!$A$30,G179=账期!$A$32,G179=账期!$A$34,G179=账期!$A$35,G179=账期!$A$37,G179=账期!$A$39,G179=账期!$A$40,G179=账期!$A$41,G179=账期!$A$42,G179=账期!$A$43,G179=账期!$A$44,G179=账期!$A$45,G179=账期!$A$46,G179=账期!$A$48,G179=账期!$A$50,G179=账期!$A$51,G179=账期!$A$52,G179=账期!$A$53,G179=账期!$A$54,G179=账期!$A$56,G179=账期!$A$57,G179=账期!$A$58,G179=账期!$A$59,G179=账期!$A$60,G179=账期!$A$61,G179=账期!$A$62,G179=账期!$A$63,G179=账期!$A$64,G179=账期!$A$66,G179=账期!$A$67,G179=账期!$A$68,G179=账期!$A$70,G179=账期!$A$71),30,IF(OR(G179=账期!$A$74,G179=账期!$A$77,G179=账期!$A$76,G179=账期!$A$79,G179=账期!$A$80,G179=账期!$A$81,G179=账期!$A$83,G179=账期!$A$85,G179=账期!$A$87,G179=账期!$A$89,G179=账期!$A$91),60,IF(OR(G179=账期!$A$93,G179=账期!$A$94,G179=账期!$A$95,G179=账期!$A$96,G179=账期!$A$98,G179=账期!$A$99,G179=账期!$A$101,G179=账期!$A$102),90,0)))</f>
        <v>30</v>
      </c>
      <c r="AF179" s="319"/>
      <c r="AG179" s="306" t="s">
        <v>38</v>
      </c>
      <c r="AH179" s="319" t="str">
        <f t="shared" si="27"/>
        <v>柯童柱</v>
      </c>
      <c r="AI179" s="321"/>
    </row>
    <row r="180" spans="1:35 16383:16384" ht="18" customHeight="1" x14ac:dyDescent="0.25">
      <c r="A180" s="301" t="str">
        <f t="shared" si="21"/>
        <v>2018年1月</v>
      </c>
      <c r="B180" s="302">
        <v>43110</v>
      </c>
      <c r="C180" s="303" t="s">
        <v>784</v>
      </c>
      <c r="D180" s="304" t="s">
        <v>15</v>
      </c>
      <c r="E180" s="305" t="str">
        <f t="shared" si="22"/>
        <v>B</v>
      </c>
      <c r="F180" s="305" t="str">
        <f t="shared" si="23"/>
        <v>A</v>
      </c>
      <c r="G180" s="306" t="s">
        <v>138</v>
      </c>
      <c r="H180" s="307" t="s">
        <v>139</v>
      </c>
      <c r="I180" s="307" t="s">
        <v>33</v>
      </c>
      <c r="J180" s="307"/>
      <c r="K180" s="308" t="s">
        <v>159</v>
      </c>
      <c r="L180" s="306" t="s">
        <v>35</v>
      </c>
      <c r="M180" s="306" t="s">
        <v>36</v>
      </c>
      <c r="N180" s="306"/>
      <c r="O180" s="306" t="s">
        <v>37</v>
      </c>
      <c r="P180" s="308">
        <v>0.75</v>
      </c>
      <c r="Q180" s="309">
        <v>0.75</v>
      </c>
      <c r="R180" s="286">
        <v>9150</v>
      </c>
      <c r="S180" s="310">
        <f t="shared" si="26"/>
        <v>6862.5</v>
      </c>
      <c r="T180" s="311"/>
      <c r="U180" s="311">
        <f t="shared" si="24"/>
        <v>6862.5</v>
      </c>
      <c r="V180" s="451">
        <v>43120</v>
      </c>
      <c r="W180" s="452">
        <v>43122</v>
      </c>
      <c r="X180" s="308">
        <v>750</v>
      </c>
      <c r="Y180" s="313" t="s">
        <v>782</v>
      </c>
      <c r="Z180" s="330">
        <f>6720/24*Q180</f>
        <v>210</v>
      </c>
      <c r="AA180" s="315" t="s">
        <v>680</v>
      </c>
      <c r="AB180" s="316" t="s">
        <v>768</v>
      </c>
      <c r="AC180" s="317">
        <v>43125</v>
      </c>
      <c r="AD180" s="318">
        <f t="shared" si="25"/>
        <v>43161</v>
      </c>
      <c r="AE180" s="319">
        <f>IF(OR(G180=账期!$A$18,G180=账期!$A$20,G180=账期!$A$22,G180=账期!$A$24,G180=账期!$A$25,G180=账期!$A$27,G180=账期!$A$26,G180=账期!$A$28,G180=账期!$A$30,G180=账期!$A$32,G180=账期!$A$34,G180=账期!$A$35,G180=账期!$A$37,G180=账期!$A$39,G180=账期!$A$40,G180=账期!$A$41,G180=账期!$A$42,G180=账期!$A$43,G180=账期!$A$44,G180=账期!$A$45,G180=账期!$A$46,G180=账期!$A$48,G180=账期!$A$50,G180=账期!$A$51,G180=账期!$A$52,G180=账期!$A$53,G180=账期!$A$54,G180=账期!$A$56,G180=账期!$A$57,G180=账期!$A$58,G180=账期!$A$59,G180=账期!$A$60,G180=账期!$A$61,G180=账期!$A$62,G180=账期!$A$63,G180=账期!$A$64,G180=账期!$A$66,G180=账期!$A$67,G180=账期!$A$68,G180=账期!$A$70,G180=账期!$A$71),30,IF(OR(G180=账期!$A$74,G180=账期!$A$77,G180=账期!$A$76,G180=账期!$A$79,G180=账期!$A$80,G180=账期!$A$81,G180=账期!$A$83,G180=账期!$A$85,G180=账期!$A$87,G180=账期!$A$89,G180=账期!$A$91),60,IF(OR(G180=账期!$A$93,G180=账期!$A$94,G180=账期!$A$95,G180=账期!$A$96,G180=账期!$A$98,G180=账期!$A$99,G180=账期!$A$101,G180=账期!$A$102),90,0)))</f>
        <v>30</v>
      </c>
      <c r="AF180" s="319"/>
      <c r="AG180" s="306" t="s">
        <v>38</v>
      </c>
      <c r="AH180" s="319" t="str">
        <f t="shared" si="27"/>
        <v>柯童柱</v>
      </c>
      <c r="AI180" s="321"/>
    </row>
    <row r="181" spans="1:35 16383:16384" ht="18" customHeight="1" x14ac:dyDescent="0.25">
      <c r="A181" s="301" t="str">
        <f t="shared" si="21"/>
        <v>2018年1月</v>
      </c>
      <c r="B181" s="302">
        <v>43111</v>
      </c>
      <c r="C181" s="303" t="s">
        <v>2957</v>
      </c>
      <c r="D181" s="304" t="s">
        <v>15</v>
      </c>
      <c r="E181" s="305" t="str">
        <f t="shared" si="22"/>
        <v>B</v>
      </c>
      <c r="F181" s="305" t="str">
        <f t="shared" si="23"/>
        <v>A</v>
      </c>
      <c r="G181" s="306" t="s">
        <v>138</v>
      </c>
      <c r="H181" s="324" t="s">
        <v>139</v>
      </c>
      <c r="I181" s="307" t="s">
        <v>33</v>
      </c>
      <c r="J181" s="307"/>
      <c r="K181" s="308">
        <v>180040</v>
      </c>
      <c r="L181" s="306" t="s">
        <v>35</v>
      </c>
      <c r="M181" s="306" t="s">
        <v>36</v>
      </c>
      <c r="N181" s="306"/>
      <c r="O181" s="306" t="s">
        <v>37</v>
      </c>
      <c r="P181" s="308">
        <v>5.25</v>
      </c>
      <c r="Q181" s="309">
        <v>5.25</v>
      </c>
      <c r="R181" s="286">
        <v>9150</v>
      </c>
      <c r="S181" s="310">
        <f t="shared" si="26"/>
        <v>48037.5</v>
      </c>
      <c r="T181" s="311"/>
      <c r="U181" s="311">
        <f t="shared" si="24"/>
        <v>48037.5</v>
      </c>
      <c r="V181" s="451">
        <v>43120</v>
      </c>
      <c r="W181" s="452">
        <v>43122</v>
      </c>
      <c r="X181" s="308">
        <v>750</v>
      </c>
      <c r="Y181" s="313" t="s">
        <v>782</v>
      </c>
      <c r="Z181" s="330">
        <f>6720/24*Q181</f>
        <v>1470</v>
      </c>
      <c r="AA181" s="315" t="s">
        <v>680</v>
      </c>
      <c r="AB181" s="316" t="s">
        <v>768</v>
      </c>
      <c r="AC181" s="317">
        <v>43125</v>
      </c>
      <c r="AD181" s="318">
        <f t="shared" si="25"/>
        <v>43161</v>
      </c>
      <c r="AE181" s="319">
        <f>IF(OR(G181=账期!$A$18,G181=账期!$A$20,G181=账期!$A$22,G181=账期!$A$24,G181=账期!$A$25,G181=账期!$A$27,G181=账期!$A$26,G181=账期!$A$28,G181=账期!$A$30,G181=账期!$A$32,G181=账期!$A$34,G181=账期!$A$35,G181=账期!$A$37,G181=账期!$A$39,G181=账期!$A$40,G181=账期!$A$41,G181=账期!$A$42,G181=账期!$A$43,G181=账期!$A$44,G181=账期!$A$45,G181=账期!$A$46,G181=账期!$A$48,G181=账期!$A$50,G181=账期!$A$51,G181=账期!$A$52,G181=账期!$A$53,G181=账期!$A$54,G181=账期!$A$56,G181=账期!$A$57,G181=账期!$A$58,G181=账期!$A$59,G181=账期!$A$60,G181=账期!$A$61,G181=账期!$A$62,G181=账期!$A$63,G181=账期!$A$64,G181=账期!$A$66,G181=账期!$A$67,G181=账期!$A$68,G181=账期!$A$70,G181=账期!$A$71),30,IF(OR(G181=账期!$A$74,G181=账期!$A$77,G181=账期!$A$76,G181=账期!$A$79,G181=账期!$A$80,G181=账期!$A$81,G181=账期!$A$83,G181=账期!$A$85,G181=账期!$A$87,G181=账期!$A$89,G181=账期!$A$91),60,IF(OR(G181=账期!$A$93,G181=账期!$A$94,G181=账期!$A$95,G181=账期!$A$96,G181=账期!$A$98,G181=账期!$A$99,G181=账期!$A$101,G181=账期!$A$102),90,0)))</f>
        <v>30</v>
      </c>
      <c r="AF181" s="319"/>
      <c r="AG181" s="306" t="s">
        <v>38</v>
      </c>
      <c r="AH181" s="319" t="str">
        <f t="shared" si="27"/>
        <v>柯童柱</v>
      </c>
      <c r="AI181" s="321"/>
    </row>
    <row r="182" spans="1:35 16383:16384" ht="18.75" customHeight="1" x14ac:dyDescent="0.25">
      <c r="A182" s="301" t="str">
        <f t="shared" si="21"/>
        <v>2017年12月</v>
      </c>
      <c r="B182" s="302">
        <v>43070</v>
      </c>
      <c r="C182" s="303" t="s">
        <v>777</v>
      </c>
      <c r="D182" s="304" t="s">
        <v>15</v>
      </c>
      <c r="E182" s="305" t="str">
        <f t="shared" si="22"/>
        <v>B</v>
      </c>
      <c r="F182" s="305" t="str">
        <f t="shared" si="23"/>
        <v>A</v>
      </c>
      <c r="G182" s="323" t="s">
        <v>138</v>
      </c>
      <c r="H182" s="307" t="s">
        <v>139</v>
      </c>
      <c r="I182" s="307" t="s">
        <v>33</v>
      </c>
      <c r="J182" s="307"/>
      <c r="K182" s="308" t="s">
        <v>154</v>
      </c>
      <c r="L182" s="306" t="s">
        <v>35</v>
      </c>
      <c r="M182" s="306" t="s">
        <v>36</v>
      </c>
      <c r="N182" s="306"/>
      <c r="O182" s="306" t="s">
        <v>37</v>
      </c>
      <c r="P182" s="308">
        <v>15.75</v>
      </c>
      <c r="Q182" s="309">
        <v>15.75</v>
      </c>
      <c r="R182" s="286">
        <v>8900</v>
      </c>
      <c r="S182" s="310">
        <f t="shared" si="26"/>
        <v>140175</v>
      </c>
      <c r="T182" s="311"/>
      <c r="U182" s="311">
        <f t="shared" si="24"/>
        <v>140175</v>
      </c>
      <c r="V182" s="451">
        <v>43100</v>
      </c>
      <c r="W182" s="452">
        <v>43102</v>
      </c>
      <c r="X182" s="308">
        <v>750</v>
      </c>
      <c r="Y182" s="313" t="s">
        <v>786</v>
      </c>
      <c r="Z182" s="314">
        <v>4410</v>
      </c>
      <c r="AA182" s="315">
        <v>171230</v>
      </c>
      <c r="AB182" s="316" t="s">
        <v>771</v>
      </c>
      <c r="AC182" s="320">
        <v>43110</v>
      </c>
      <c r="AD182" s="318">
        <f t="shared" si="25"/>
        <v>43161</v>
      </c>
      <c r="AE182" s="319">
        <v>30</v>
      </c>
      <c r="AF182" s="319"/>
      <c r="AG182" s="306" t="s">
        <v>38</v>
      </c>
      <c r="AH182" s="319" t="str">
        <f t="shared" si="27"/>
        <v>柯童柱</v>
      </c>
      <c r="AI182" s="321"/>
    </row>
    <row r="183" spans="1:35 16383:16384" ht="18" customHeight="1" x14ac:dyDescent="0.25">
      <c r="A183" s="301" t="str">
        <f t="shared" si="21"/>
        <v>2018年1月</v>
      </c>
      <c r="B183" s="302">
        <v>43113</v>
      </c>
      <c r="C183" s="303" t="s">
        <v>787</v>
      </c>
      <c r="D183" s="304" t="s">
        <v>15</v>
      </c>
      <c r="E183" s="305" t="str">
        <f t="shared" si="22"/>
        <v>B</v>
      </c>
      <c r="F183" s="305" t="str">
        <f t="shared" si="23"/>
        <v>A</v>
      </c>
      <c r="G183" s="323" t="s">
        <v>138</v>
      </c>
      <c r="H183" s="307" t="s">
        <v>139</v>
      </c>
      <c r="I183" s="307" t="s">
        <v>33</v>
      </c>
      <c r="J183" s="307"/>
      <c r="K183" s="308">
        <v>180040</v>
      </c>
      <c r="L183" s="306" t="s">
        <v>35</v>
      </c>
      <c r="M183" s="306" t="s">
        <v>36</v>
      </c>
      <c r="N183" s="306"/>
      <c r="O183" s="306" t="s">
        <v>37</v>
      </c>
      <c r="P183" s="308">
        <v>2.25</v>
      </c>
      <c r="Q183" s="309">
        <v>2.25</v>
      </c>
      <c r="R183" s="286">
        <v>9150</v>
      </c>
      <c r="S183" s="310">
        <f t="shared" si="26"/>
        <v>20587.5</v>
      </c>
      <c r="T183" s="311"/>
      <c r="U183" s="311">
        <f t="shared" si="24"/>
        <v>20587.5</v>
      </c>
      <c r="V183" s="451">
        <v>43129</v>
      </c>
      <c r="W183" s="452">
        <v>43131</v>
      </c>
      <c r="X183" s="308">
        <v>750</v>
      </c>
      <c r="Y183" s="313" t="s">
        <v>788</v>
      </c>
      <c r="Z183" s="314">
        <f>7140/25.5*Q183</f>
        <v>630</v>
      </c>
      <c r="AA183" s="315" t="s">
        <v>752</v>
      </c>
      <c r="AB183" s="316" t="s">
        <v>3163</v>
      </c>
      <c r="AC183" s="317">
        <v>43133</v>
      </c>
      <c r="AD183" s="318">
        <f t="shared" si="25"/>
        <v>43189</v>
      </c>
      <c r="AE183" s="319">
        <f>IF(OR(G183=账期!$A$18,G183=账期!$A$20,G183=账期!$A$22,G183=账期!$A$24,G183=账期!$A$25,G183=账期!$A$27,G183=账期!$A$26,G183=账期!$A$28,G183=账期!$A$30,G183=账期!$A$32,G183=账期!$A$34,G183=账期!$A$35,G183=账期!$A$37,G183=账期!$A$39,G183=账期!$A$40,G183=账期!$A$41,G183=账期!$A$42,G183=账期!$A$43,G183=账期!$A$44,G183=账期!$A$45,G183=账期!$A$46,G183=账期!$A$48,G183=账期!$A$50,G183=账期!$A$51,G183=账期!$A$52,G183=账期!$A$53,G183=账期!$A$54,G183=账期!$A$56,G183=账期!$A$57,G183=账期!$A$58,G183=账期!$A$59,G183=账期!$A$60,G183=账期!$A$61,G183=账期!$A$62,G183=账期!$A$63,G183=账期!$A$64,G183=账期!$A$66,G183=账期!$A$67,G183=账期!$A$68,G183=账期!$A$70,G183=账期!$A$71),30,IF(OR(G183=账期!$A$74,G183=账期!$A$77,G183=账期!$A$76,G183=账期!$A$79,G183=账期!$A$80,G183=账期!$A$81,G183=账期!$A$83,G183=账期!$A$85,G183=账期!$A$87,G183=账期!$A$89,G183=账期!$A$91),60,IF(OR(G183=账期!$A$93,G183=账期!$A$94,G183=账期!$A$95,G183=账期!$A$96,G183=账期!$A$98,G183=账期!$A$99,G183=账期!$A$101,G183=账期!$A$102),90,0)))</f>
        <v>30</v>
      </c>
      <c r="AF183" s="319"/>
      <c r="AG183" s="306" t="s">
        <v>38</v>
      </c>
      <c r="AH183" s="319" t="str">
        <f t="shared" si="27"/>
        <v>柯童柱</v>
      </c>
      <c r="AI183" s="321"/>
    </row>
    <row r="184" spans="1:35 16383:16384" ht="18" customHeight="1" x14ac:dyDescent="0.25">
      <c r="A184" s="301" t="str">
        <f t="shared" si="21"/>
        <v>备货</v>
      </c>
      <c r="B184" s="302">
        <v>43111</v>
      </c>
      <c r="C184" s="303" t="s">
        <v>785</v>
      </c>
      <c r="D184" s="304" t="s">
        <v>15</v>
      </c>
      <c r="E184" s="305" t="str">
        <f t="shared" si="22"/>
        <v>B</v>
      </c>
      <c r="F184" s="305" t="str">
        <f t="shared" si="23"/>
        <v>A</v>
      </c>
      <c r="G184" s="306" t="s">
        <v>138</v>
      </c>
      <c r="H184" s="324" t="s">
        <v>139</v>
      </c>
      <c r="I184" s="307" t="s">
        <v>33</v>
      </c>
      <c r="J184" s="307"/>
      <c r="K184" s="324" t="s">
        <v>144</v>
      </c>
      <c r="L184" s="306" t="s">
        <v>35</v>
      </c>
      <c r="M184" s="306" t="s">
        <v>36</v>
      </c>
      <c r="N184" s="306" t="s">
        <v>143</v>
      </c>
      <c r="O184" s="306" t="s">
        <v>37</v>
      </c>
      <c r="P184" s="308">
        <v>21</v>
      </c>
      <c r="Q184" s="309"/>
      <c r="R184" s="286">
        <v>9150</v>
      </c>
      <c r="S184" s="310">
        <f t="shared" si="26"/>
        <v>0</v>
      </c>
      <c r="T184" s="311"/>
      <c r="U184" s="311">
        <f t="shared" si="24"/>
        <v>0</v>
      </c>
      <c r="V184" s="451" t="s">
        <v>44</v>
      </c>
      <c r="W184" s="452"/>
      <c r="X184" s="308">
        <v>750</v>
      </c>
      <c r="Y184" s="313"/>
      <c r="Z184" s="314"/>
      <c r="AA184" s="315"/>
      <c r="AB184" s="316"/>
      <c r="AC184" s="317"/>
      <c r="AD184" s="318">
        <f t="shared" si="25"/>
        <v>61</v>
      </c>
      <c r="AE184" s="319">
        <f>IF(OR(G184=账期!$A$18,G184=账期!$A$20,G184=账期!$A$22,G184=账期!$A$24,G184=账期!$A$25,G184=账期!$A$27,G184=账期!$A$26,G184=账期!$A$28,G184=账期!$A$30,G184=账期!$A$32,G184=账期!$A$34,G184=账期!$A$35,G184=账期!$A$37,G184=账期!$A$39,G184=账期!$A$40,G184=账期!$A$41,G184=账期!$A$42,G184=账期!$A$43,G184=账期!$A$44,G184=账期!$A$45,G184=账期!$A$46,G184=账期!$A$48,G184=账期!$A$50,G184=账期!$A$51,G184=账期!$A$52,G184=账期!$A$53,G184=账期!$A$54,G184=账期!$A$56,G184=账期!$A$57,G184=账期!$A$58,G184=账期!$A$59,G184=账期!$A$60,G184=账期!$A$61,G184=账期!$A$62,G184=账期!$A$63,G184=账期!$A$64,G184=账期!$A$66,G184=账期!$A$67,G184=账期!$A$68,G184=账期!$A$70,G184=账期!$A$71),30,IF(OR(G184=账期!$A$74,G184=账期!$A$77,G184=账期!$A$76,G184=账期!$A$79,G184=账期!$A$80,G184=账期!$A$81,G184=账期!$A$83,G184=账期!$A$85,G184=账期!$A$87,G184=账期!$A$89,G184=账期!$A$91),60,IF(OR(G184=账期!$A$93,G184=账期!$A$94,G184=账期!$A$95,G184=账期!$A$96,G184=账期!$A$98,G184=账期!$A$99,G184=账期!$A$101,G184=账期!$A$102),90,0)))</f>
        <v>30</v>
      </c>
      <c r="AF184" s="319"/>
      <c r="AG184" s="306" t="s">
        <v>38</v>
      </c>
      <c r="AH184" s="319" t="str">
        <f t="shared" si="27"/>
        <v>柯童柱</v>
      </c>
      <c r="AI184" s="321"/>
    </row>
    <row r="185" spans="1:35 16383:16384" ht="18" customHeight="1" x14ac:dyDescent="0.25">
      <c r="A185" s="301" t="str">
        <f t="shared" si="21"/>
        <v>2018年1月</v>
      </c>
      <c r="B185" s="302">
        <v>43108</v>
      </c>
      <c r="C185" s="303"/>
      <c r="D185" s="304" t="s">
        <v>15</v>
      </c>
      <c r="E185" s="305" t="str">
        <f t="shared" si="22"/>
        <v>B</v>
      </c>
      <c r="F185" s="305" t="str">
        <f t="shared" si="23"/>
        <v>A</v>
      </c>
      <c r="G185" s="306" t="s">
        <v>138</v>
      </c>
      <c r="H185" s="307" t="s">
        <v>139</v>
      </c>
      <c r="I185" s="307" t="s">
        <v>33</v>
      </c>
      <c r="J185" s="307"/>
      <c r="K185" s="324" t="s">
        <v>141</v>
      </c>
      <c r="L185" s="306" t="s">
        <v>40</v>
      </c>
      <c r="M185" s="306" t="s">
        <v>149</v>
      </c>
      <c r="N185" s="306"/>
      <c r="O185" s="306" t="s">
        <v>65</v>
      </c>
      <c r="P185" s="308">
        <v>0.5</v>
      </c>
      <c r="Q185" s="309">
        <v>0.5</v>
      </c>
      <c r="R185" s="286">
        <v>15100</v>
      </c>
      <c r="S185" s="310">
        <f t="shared" si="26"/>
        <v>7550</v>
      </c>
      <c r="T185" s="311"/>
      <c r="U185" s="311">
        <f t="shared" si="24"/>
        <v>7550</v>
      </c>
      <c r="V185" s="451">
        <v>43109</v>
      </c>
      <c r="W185" s="452">
        <v>43111</v>
      </c>
      <c r="X185" s="308">
        <v>500</v>
      </c>
      <c r="Y185" s="313" t="s">
        <v>789</v>
      </c>
      <c r="Z185" s="314">
        <v>44</v>
      </c>
      <c r="AA185" s="315">
        <v>171129</v>
      </c>
      <c r="AB185" s="316" t="s">
        <v>790</v>
      </c>
      <c r="AC185" s="317">
        <v>43110</v>
      </c>
      <c r="AD185" s="318">
        <f t="shared" si="25"/>
        <v>43161</v>
      </c>
      <c r="AE185" s="319">
        <f>IF(OR(G185=账期!$A$18,G185=账期!$A$20,G185=账期!$A$22,G185=账期!$A$24,G185=账期!$A$25,G185=账期!$A$27,G185=账期!$A$26,G185=账期!$A$28,G185=账期!$A$30,G185=账期!$A$32,G185=账期!$A$34,G185=账期!$A$35,G185=账期!$A$37,G185=账期!$A$39,G185=账期!$A$40,G185=账期!$A$41,G185=账期!$A$42,G185=账期!$A$43,G185=账期!$A$44,G185=账期!$A$45,G185=账期!$A$46,G185=账期!$A$48,G185=账期!$A$50,G185=账期!$A$51,G185=账期!$A$52,G185=账期!$A$53,G185=账期!$A$54,G185=账期!$A$56,G185=账期!$A$57,G185=账期!$A$58,G185=账期!$A$59,G185=账期!$A$60,G185=账期!$A$61,G185=账期!$A$62,G185=账期!$A$63,G185=账期!$A$64,G185=账期!$A$66,G185=账期!$A$67,G185=账期!$A$68,G185=账期!$A$70,G185=账期!$A$71),30,IF(OR(G185=账期!$A$74,G185=账期!$A$77,G185=账期!$A$76,G185=账期!$A$79,G185=账期!$A$80,G185=账期!$A$81,G185=账期!$A$83,G185=账期!$A$85,G185=账期!$A$87,G185=账期!$A$89,G185=账期!$A$91),60,IF(OR(G185=账期!$A$93,G185=账期!$A$94,G185=账期!$A$95,G185=账期!$A$96,G185=账期!$A$98,G185=账期!$A$99,G185=账期!$A$101,G185=账期!$A$102),90,0)))</f>
        <v>30</v>
      </c>
      <c r="AF185" s="319"/>
      <c r="AG185" s="306" t="s">
        <v>38</v>
      </c>
      <c r="AH185" s="319" t="str">
        <f t="shared" si="27"/>
        <v>柯童柱</v>
      </c>
      <c r="AI185" s="321"/>
    </row>
    <row r="186" spans="1:35 16383:16384" ht="18" customHeight="1" x14ac:dyDescent="0.25">
      <c r="A186" s="301" t="str">
        <f t="shared" si="21"/>
        <v>2018年1月</v>
      </c>
      <c r="B186" s="302">
        <v>43113</v>
      </c>
      <c r="C186" s="303"/>
      <c r="D186" s="304" t="s">
        <v>15</v>
      </c>
      <c r="E186" s="305" t="str">
        <f t="shared" si="22"/>
        <v>B</v>
      </c>
      <c r="F186" s="305" t="str">
        <f t="shared" si="23"/>
        <v>A</v>
      </c>
      <c r="G186" s="323" t="s">
        <v>138</v>
      </c>
      <c r="H186" s="307" t="s">
        <v>139</v>
      </c>
      <c r="I186" s="307" t="s">
        <v>33</v>
      </c>
      <c r="J186" s="307"/>
      <c r="K186" s="308">
        <v>180040</v>
      </c>
      <c r="L186" s="306" t="s">
        <v>40</v>
      </c>
      <c r="M186" s="306" t="s">
        <v>149</v>
      </c>
      <c r="N186" s="306"/>
      <c r="O186" s="306" t="s">
        <v>65</v>
      </c>
      <c r="P186" s="308">
        <v>0.5</v>
      </c>
      <c r="Q186" s="309">
        <v>0.5</v>
      </c>
      <c r="R186" s="286">
        <v>15100</v>
      </c>
      <c r="S186" s="310">
        <f t="shared" si="26"/>
        <v>7550</v>
      </c>
      <c r="T186" s="311"/>
      <c r="U186" s="311">
        <f t="shared" si="24"/>
        <v>7550</v>
      </c>
      <c r="V186" s="451">
        <v>43120</v>
      </c>
      <c r="W186" s="452">
        <v>43122</v>
      </c>
      <c r="X186" s="308">
        <v>500</v>
      </c>
      <c r="Y186" s="313" t="s">
        <v>791</v>
      </c>
      <c r="Z186" s="314">
        <v>140</v>
      </c>
      <c r="AA186" s="315">
        <v>180106</v>
      </c>
      <c r="AB186" s="316" t="s">
        <v>792</v>
      </c>
      <c r="AC186" s="317">
        <v>43125</v>
      </c>
      <c r="AD186" s="318">
        <f t="shared" si="25"/>
        <v>43161</v>
      </c>
      <c r="AE186" s="319">
        <f>IF(OR(G186=账期!$A$18,G186=账期!$A$20,G186=账期!$A$22,G186=账期!$A$24,G186=账期!$A$25,G186=账期!$A$27,G186=账期!$A$26,G186=账期!$A$28,G186=账期!$A$30,G186=账期!$A$32,G186=账期!$A$34,G186=账期!$A$35,G186=账期!$A$37,G186=账期!$A$39,G186=账期!$A$40,G186=账期!$A$41,G186=账期!$A$42,G186=账期!$A$43,G186=账期!$A$44,G186=账期!$A$45,G186=账期!$A$46,G186=账期!$A$48,G186=账期!$A$50,G186=账期!$A$51,G186=账期!$A$52,G186=账期!$A$53,G186=账期!$A$54,G186=账期!$A$56,G186=账期!$A$57,G186=账期!$A$58,G186=账期!$A$59,G186=账期!$A$60,G186=账期!$A$61,G186=账期!$A$62,G186=账期!$A$63,G186=账期!$A$64,G186=账期!$A$66,G186=账期!$A$67,G186=账期!$A$68,G186=账期!$A$70,G186=账期!$A$71),30,IF(OR(G186=账期!$A$74,G186=账期!$A$77,G186=账期!$A$76,G186=账期!$A$79,G186=账期!$A$80,G186=账期!$A$81,G186=账期!$A$83,G186=账期!$A$85,G186=账期!$A$87,G186=账期!$A$89,G186=账期!$A$91),60,IF(OR(G186=账期!$A$93,G186=账期!$A$94,G186=账期!$A$95,G186=账期!$A$96,G186=账期!$A$98,G186=账期!$A$99,G186=账期!$A$101,G186=账期!$A$102),90,0)))</f>
        <v>30</v>
      </c>
      <c r="AF186" s="319"/>
      <c r="AG186" s="306" t="s">
        <v>38</v>
      </c>
      <c r="AH186" s="319" t="str">
        <f t="shared" si="27"/>
        <v>柯童柱</v>
      </c>
      <c r="AI186" s="321"/>
    </row>
    <row r="187" spans="1:35 16383:16384" ht="18" customHeight="1" x14ac:dyDescent="0.25">
      <c r="A187" s="301" t="str">
        <f t="shared" si="21"/>
        <v>2018年1月</v>
      </c>
      <c r="B187" s="302">
        <v>43118</v>
      </c>
      <c r="C187" s="303" t="s">
        <v>793</v>
      </c>
      <c r="D187" s="304" t="s">
        <v>15</v>
      </c>
      <c r="E187" s="305" t="str">
        <f t="shared" si="22"/>
        <v>B</v>
      </c>
      <c r="F187" s="305" t="str">
        <f t="shared" si="23"/>
        <v>A</v>
      </c>
      <c r="G187" s="323" t="s">
        <v>138</v>
      </c>
      <c r="H187" s="307" t="str">
        <f>IF(G187="","",VLOOKUP(G187,下拉数据源!J:K,2,0))</f>
        <v>佛山市顺德区广意通讯电缆有限公司</v>
      </c>
      <c r="I187" s="307" t="s">
        <v>33</v>
      </c>
      <c r="J187" s="307"/>
      <c r="K187" s="308" t="s">
        <v>146</v>
      </c>
      <c r="L187" s="306" t="s">
        <v>40</v>
      </c>
      <c r="M187" s="306" t="s">
        <v>147</v>
      </c>
      <c r="N187" s="306" t="s">
        <v>145</v>
      </c>
      <c r="O187" s="306" t="s">
        <v>148</v>
      </c>
      <c r="P187" s="308">
        <v>0.4</v>
      </c>
      <c r="Q187" s="309">
        <v>0.4</v>
      </c>
      <c r="R187" s="286">
        <v>15200</v>
      </c>
      <c r="S187" s="310">
        <f t="shared" si="26"/>
        <v>6080</v>
      </c>
      <c r="T187" s="311"/>
      <c r="U187" s="311">
        <f t="shared" si="24"/>
        <v>6080</v>
      </c>
      <c r="V187" s="451">
        <v>43120</v>
      </c>
      <c r="W187" s="452">
        <v>43122</v>
      </c>
      <c r="X187" s="308">
        <v>25</v>
      </c>
      <c r="Y187" s="313" t="s">
        <v>794</v>
      </c>
      <c r="Z187" s="314">
        <v>112</v>
      </c>
      <c r="AA187" s="315">
        <v>180119</v>
      </c>
      <c r="AB187" s="316" t="s">
        <v>792</v>
      </c>
      <c r="AC187" s="317">
        <v>43125</v>
      </c>
      <c r="AD187" s="318">
        <f t="shared" si="25"/>
        <v>43161</v>
      </c>
      <c r="AE187" s="319">
        <f>IF(OR(G187=账期!$A$18,G187=账期!$A$20,G187=账期!$A$22,G187=账期!$A$24,G187=账期!$A$25,G187=账期!$A$27,G187=账期!$A$26,G187=账期!$A$28,G187=账期!$A$30,G187=账期!$A$32,G187=账期!$A$34,G187=账期!$A$35,G187=账期!$A$37,G187=账期!$A$39,G187=账期!$A$40,G187=账期!$A$41,G187=账期!$A$42,G187=账期!$A$43,G187=账期!$A$44,G187=账期!$A$45,G187=账期!$A$46,G187=账期!$A$48,G187=账期!$A$50,G187=账期!$A$51,G187=账期!$A$52,G187=账期!$A$53,G187=账期!$A$54,G187=账期!$A$56,G187=账期!$A$57,G187=账期!$A$58,G187=账期!$A$59,G187=账期!$A$60,G187=账期!$A$61,G187=账期!$A$62,G187=账期!$A$63,G187=账期!$A$64,G187=账期!$A$66,G187=账期!$A$67,G187=账期!$A$68,G187=账期!$A$70,G187=账期!$A$71),30,IF(OR(G187=账期!$A$74,G187=账期!$A$77,G187=账期!$A$76,G187=账期!$A$79,G187=账期!$A$80,G187=账期!$A$81,G187=账期!$A$83,G187=账期!$A$85,G187=账期!$A$87,G187=账期!$A$89,G187=账期!$A$91),60,IF(OR(G187=账期!$A$93,G187=账期!$A$94,G187=账期!$A$95,G187=账期!$A$96,G187=账期!$A$98,G187=账期!$A$99,G187=账期!$A$101,G187=账期!$A$102),90,0)))</f>
        <v>30</v>
      </c>
      <c r="AF187" s="319"/>
      <c r="AG187" s="306" t="s">
        <v>38</v>
      </c>
      <c r="AH187" s="319" t="str">
        <f t="shared" si="27"/>
        <v>柯童柱</v>
      </c>
      <c r="AI187" s="321"/>
    </row>
    <row r="188" spans="1:35 16383:16384" ht="18" customHeight="1" x14ac:dyDescent="0.25">
      <c r="A188" s="301" t="str">
        <f t="shared" si="21"/>
        <v>备货</v>
      </c>
      <c r="B188" s="302">
        <v>43100</v>
      </c>
      <c r="C188" s="303"/>
      <c r="D188" s="304" t="s">
        <v>15</v>
      </c>
      <c r="E188" s="305" t="str">
        <f t="shared" si="22"/>
        <v>B</v>
      </c>
      <c r="F188" s="305" t="str">
        <f t="shared" si="23"/>
        <v>A</v>
      </c>
      <c r="G188" s="323" t="s">
        <v>138</v>
      </c>
      <c r="H188" s="324" t="s">
        <v>139</v>
      </c>
      <c r="I188" s="307" t="s">
        <v>33</v>
      </c>
      <c r="J188" s="325"/>
      <c r="K188" s="324" t="s">
        <v>141</v>
      </c>
      <c r="L188" s="306" t="s">
        <v>63</v>
      </c>
      <c r="M188" s="323" t="s">
        <v>64</v>
      </c>
      <c r="N188" s="323" t="s">
        <v>140</v>
      </c>
      <c r="O188" s="323" t="s">
        <v>142</v>
      </c>
      <c r="P188" s="324">
        <v>1.2</v>
      </c>
      <c r="Q188" s="309"/>
      <c r="R188" s="312">
        <v>12300</v>
      </c>
      <c r="S188" s="310">
        <f t="shared" si="26"/>
        <v>0</v>
      </c>
      <c r="T188" s="327"/>
      <c r="U188" s="311">
        <f t="shared" si="24"/>
        <v>0</v>
      </c>
      <c r="V188" s="451" t="s">
        <v>44</v>
      </c>
      <c r="W188" s="452"/>
      <c r="X188" s="308">
        <v>25</v>
      </c>
      <c r="Y188" s="313"/>
      <c r="Z188" s="330"/>
      <c r="AA188" s="315"/>
      <c r="AB188" s="316"/>
      <c r="AC188" s="317"/>
      <c r="AD188" s="318">
        <f t="shared" si="25"/>
        <v>61</v>
      </c>
      <c r="AE188" s="319">
        <f>IF(OR(G188=账期!$A$18,G188=账期!$A$20,G188=账期!$A$22,G188=账期!$A$24,G188=账期!$A$25,G188=账期!$A$27,G188=账期!$A$26,G188=账期!$A$28,G188=账期!$A$30,G188=账期!$A$32,G188=账期!$A$34,G188=账期!$A$35,G188=账期!$A$37,G188=账期!$A$39,G188=账期!$A$40,G188=账期!$A$41,G188=账期!$A$42,G188=账期!$A$43,G188=账期!$A$44,G188=账期!$A$45,G188=账期!$A$46,G188=账期!$A$48,G188=账期!$A$50,G188=账期!$A$51,G188=账期!$A$52,G188=账期!$A$53,G188=账期!$A$54,G188=账期!$A$56,G188=账期!$A$57,G188=账期!$A$58,G188=账期!$A$59,G188=账期!$A$60,G188=账期!$A$61,G188=账期!$A$62,G188=账期!$A$63,G188=账期!$A$64,G188=账期!$A$66,G188=账期!$A$67,G188=账期!$A$68,G188=账期!$A$70,G188=账期!$A$71),30,IF(OR(G188=账期!$A$74,G188=账期!$A$77,G188=账期!$A$76,G188=账期!$A$79,G188=账期!$A$80,G188=账期!$A$81,G188=账期!$A$83,G188=账期!$A$85,G188=账期!$A$87,G188=账期!$A$89,G188=账期!$A$91),60,IF(OR(G188=账期!$A$93,G188=账期!$A$94,G188=账期!$A$95,G188=账期!$A$96,G188=账期!$A$98,G188=账期!$A$99,G188=账期!$A$101,G188=账期!$A$102),90,0)))</f>
        <v>30</v>
      </c>
      <c r="AF188" s="319"/>
      <c r="AG188" s="306" t="s">
        <v>38</v>
      </c>
      <c r="AH188" s="319" t="str">
        <f t="shared" si="27"/>
        <v>柯童柱</v>
      </c>
      <c r="AI188" s="321"/>
    </row>
    <row r="189" spans="1:35 16383:16384" ht="15" customHeight="1" x14ac:dyDescent="0.25">
      <c r="A189" s="301" t="str">
        <f t="shared" ref="A189:A252" si="28">IF(V189="","",TEXT(V189,"yyyy年m月"))</f>
        <v>2017年12月</v>
      </c>
      <c r="B189" s="302">
        <v>43070</v>
      </c>
      <c r="C189" s="303"/>
      <c r="D189" s="304" t="s">
        <v>15</v>
      </c>
      <c r="E189" s="305" t="str">
        <f t="shared" si="22"/>
        <v>B</v>
      </c>
      <c r="F189" s="305" t="str">
        <f t="shared" si="23"/>
        <v>A</v>
      </c>
      <c r="G189" s="323" t="s">
        <v>138</v>
      </c>
      <c r="H189" s="307" t="s">
        <v>139</v>
      </c>
      <c r="I189" s="307" t="s">
        <v>33</v>
      </c>
      <c r="J189" s="307"/>
      <c r="K189" s="308" t="s">
        <v>157</v>
      </c>
      <c r="L189" s="306" t="s">
        <v>63</v>
      </c>
      <c r="M189" s="306" t="s">
        <v>87</v>
      </c>
      <c r="N189" s="306"/>
      <c r="O189" s="306" t="s">
        <v>37</v>
      </c>
      <c r="P189" s="308">
        <v>0.15</v>
      </c>
      <c r="Q189" s="309">
        <v>0.15</v>
      </c>
      <c r="R189" s="286">
        <v>12000</v>
      </c>
      <c r="S189" s="310">
        <f t="shared" si="26"/>
        <v>1800</v>
      </c>
      <c r="T189" s="311"/>
      <c r="U189" s="311">
        <f t="shared" si="24"/>
        <v>1800</v>
      </c>
      <c r="V189" s="451">
        <v>43100</v>
      </c>
      <c r="W189" s="452">
        <v>43102</v>
      </c>
      <c r="X189" s="308">
        <v>25</v>
      </c>
      <c r="Y189" s="313" t="s">
        <v>795</v>
      </c>
      <c r="Z189" s="314">
        <v>42</v>
      </c>
      <c r="AA189" s="315">
        <v>171212</v>
      </c>
      <c r="AB189" s="316" t="s">
        <v>790</v>
      </c>
      <c r="AC189" s="320">
        <v>43110</v>
      </c>
      <c r="AD189" s="318">
        <f t="shared" si="25"/>
        <v>43161</v>
      </c>
      <c r="AE189" s="319">
        <v>30</v>
      </c>
      <c r="AF189" s="319"/>
      <c r="AG189" s="306" t="s">
        <v>38</v>
      </c>
      <c r="AH189" s="319" t="str">
        <f t="shared" si="27"/>
        <v>柯童柱</v>
      </c>
      <c r="AI189" s="321"/>
    </row>
    <row r="190" spans="1:35 16383:16384" ht="18" customHeight="1" x14ac:dyDescent="0.25">
      <c r="A190" s="301" t="str">
        <f t="shared" si="28"/>
        <v>备货</v>
      </c>
      <c r="B190" s="302">
        <v>43100</v>
      </c>
      <c r="C190" s="303"/>
      <c r="D190" s="304" t="s">
        <v>15</v>
      </c>
      <c r="E190" s="305" t="str">
        <f t="shared" si="22"/>
        <v>B</v>
      </c>
      <c r="F190" s="305" t="str">
        <f t="shared" si="23"/>
        <v>A</v>
      </c>
      <c r="G190" s="323" t="s">
        <v>138</v>
      </c>
      <c r="H190" s="324" t="s">
        <v>139</v>
      </c>
      <c r="I190" s="307" t="s">
        <v>33</v>
      </c>
      <c r="J190" s="325"/>
      <c r="K190" s="324" t="s">
        <v>150</v>
      </c>
      <c r="L190" s="306" t="s">
        <v>63</v>
      </c>
      <c r="M190" s="323" t="s">
        <v>151</v>
      </c>
      <c r="N190" s="323"/>
      <c r="O190" s="323" t="s">
        <v>77</v>
      </c>
      <c r="P190" s="324">
        <v>0.5</v>
      </c>
      <c r="Q190" s="309"/>
      <c r="R190" s="312">
        <v>12300</v>
      </c>
      <c r="S190" s="310">
        <f t="shared" si="26"/>
        <v>0</v>
      </c>
      <c r="T190" s="327"/>
      <c r="U190" s="311">
        <f t="shared" si="24"/>
        <v>0</v>
      </c>
      <c r="V190" s="451" t="s">
        <v>44</v>
      </c>
      <c r="W190" s="452"/>
      <c r="X190" s="308">
        <v>25</v>
      </c>
      <c r="Y190" s="313"/>
      <c r="Z190" s="330"/>
      <c r="AA190" s="315"/>
      <c r="AB190" s="316"/>
      <c r="AC190" s="317"/>
      <c r="AD190" s="318">
        <f t="shared" si="25"/>
        <v>61</v>
      </c>
      <c r="AE190" s="319">
        <f>IF(OR(G190=账期!$A$18,G190=账期!$A$20,G190=账期!$A$22,G190=账期!$A$24,G190=账期!$A$25,G190=账期!$A$27,G190=账期!$A$26,G190=账期!$A$28,G190=账期!$A$30,G190=账期!$A$32,G190=账期!$A$34,G190=账期!$A$35,G190=账期!$A$37,G190=账期!$A$39,G190=账期!$A$40,G190=账期!$A$41,G190=账期!$A$42,G190=账期!$A$43,G190=账期!$A$44,G190=账期!$A$45,G190=账期!$A$46,G190=账期!$A$48,G190=账期!$A$50,G190=账期!$A$51,G190=账期!$A$52,G190=账期!$A$53,G190=账期!$A$54,G190=账期!$A$56,G190=账期!$A$57,G190=账期!$A$58,G190=账期!$A$59,G190=账期!$A$60,G190=账期!$A$61,G190=账期!$A$62,G190=账期!$A$63,G190=账期!$A$64,G190=账期!$A$66,G190=账期!$A$67,G190=账期!$A$68,G190=账期!$A$70,G190=账期!$A$71),30,IF(OR(G190=账期!$A$74,G190=账期!$A$77,G190=账期!$A$76,G190=账期!$A$79,G190=账期!$A$80,G190=账期!$A$81,G190=账期!$A$83,G190=账期!$A$85,G190=账期!$A$87,G190=账期!$A$89,G190=账期!$A$91),60,IF(OR(G190=账期!$A$93,G190=账期!$A$94,G190=账期!$A$95,G190=账期!$A$96,G190=账期!$A$98,G190=账期!$A$99,G190=账期!$A$101,G190=账期!$A$102),90,0)))</f>
        <v>30</v>
      </c>
      <c r="AF190" s="319"/>
      <c r="AG190" s="306" t="s">
        <v>38</v>
      </c>
      <c r="AH190" s="319" t="str">
        <f t="shared" si="27"/>
        <v>柯童柱</v>
      </c>
      <c r="AI190" s="321"/>
      <c r="XFC190" s="331"/>
      <c r="XFD190" s="331"/>
    </row>
    <row r="191" spans="1:35 16383:16384" ht="18" customHeight="1" x14ac:dyDescent="0.25">
      <c r="A191" s="301" t="str">
        <f t="shared" si="28"/>
        <v>2018年1月</v>
      </c>
      <c r="B191" s="302">
        <v>43117</v>
      </c>
      <c r="C191" s="303" t="s">
        <v>796</v>
      </c>
      <c r="D191" s="304" t="s">
        <v>15</v>
      </c>
      <c r="E191" s="305" t="str">
        <f t="shared" si="22"/>
        <v>C</v>
      </c>
      <c r="F191" s="305" t="str">
        <f t="shared" si="23"/>
        <v>C</v>
      </c>
      <c r="G191" s="306" t="s">
        <v>162</v>
      </c>
      <c r="H191" s="307" t="s">
        <v>163</v>
      </c>
      <c r="I191" s="307" t="s">
        <v>33</v>
      </c>
      <c r="J191" s="307"/>
      <c r="K191" s="308">
        <v>201801178</v>
      </c>
      <c r="L191" s="306" t="s">
        <v>63</v>
      </c>
      <c r="M191" s="306" t="s">
        <v>168</v>
      </c>
      <c r="N191" s="306"/>
      <c r="O191" s="306" t="s">
        <v>65</v>
      </c>
      <c r="P191" s="308">
        <v>2.5000000000000001E-2</v>
      </c>
      <c r="Q191" s="309">
        <v>2.5000000000000001E-2</v>
      </c>
      <c r="R191" s="286">
        <v>19500</v>
      </c>
      <c r="S191" s="310">
        <f t="shared" si="26"/>
        <v>487.5</v>
      </c>
      <c r="T191" s="311">
        <v>487.5</v>
      </c>
      <c r="U191" s="311">
        <f t="shared" si="24"/>
        <v>0</v>
      </c>
      <c r="V191" s="451">
        <v>43118</v>
      </c>
      <c r="W191" s="452">
        <v>43120</v>
      </c>
      <c r="X191" s="308">
        <v>25</v>
      </c>
      <c r="Y191" s="313" t="s">
        <v>797</v>
      </c>
      <c r="Z191" s="314">
        <v>0</v>
      </c>
      <c r="AA191" s="315">
        <v>180113</v>
      </c>
      <c r="AB191" s="316" t="s">
        <v>798</v>
      </c>
      <c r="AC191" s="317">
        <v>43125</v>
      </c>
      <c r="AD191" s="318">
        <f t="shared" si="25"/>
        <v>43125</v>
      </c>
      <c r="AE191" s="319">
        <f>IF(OR(G191=账期!$A$18,G191=账期!$A$20,G191=账期!$A$22,G191=账期!$A$24,G191=账期!$A$25,G191=账期!$A$27,G191=账期!$A$26,G191=账期!$A$28,G191=账期!$A$30,G191=账期!$A$32,G191=账期!$A$34,G191=账期!$A$35,G191=账期!$A$37,G191=账期!$A$39,G191=账期!$A$40,G191=账期!$A$41,G191=账期!$A$42,G191=账期!$A$43,G191=账期!$A$44,G191=账期!$A$45,G191=账期!$A$46,G191=账期!$A$48,G191=账期!$A$50,G191=账期!$A$51,G191=账期!$A$52,G191=账期!$A$53,G191=账期!$A$54,G191=账期!$A$56,G191=账期!$A$57,G191=账期!$A$58,G191=账期!$A$59,G191=账期!$A$60,G191=账期!$A$61,G191=账期!$A$62,G191=账期!$A$63,G191=账期!$A$64,G191=账期!$A$66,G191=账期!$A$67,G191=账期!$A$68,G191=账期!$A$70,G191=账期!$A$71),30,IF(OR(G191=账期!$A$74,G191=账期!$A$77,G191=账期!$A$76,G191=账期!$A$79,G191=账期!$A$80,G191=账期!$A$81,G191=账期!$A$83,G191=账期!$A$85,G191=账期!$A$87,G191=账期!$A$89,G191=账期!$A$91),60,IF(OR(G191=账期!$A$93,G191=账期!$A$94,G191=账期!$A$95,G191=账期!$A$96,G191=账期!$A$98,G191=账期!$A$99,G191=账期!$A$101,G191=账期!$A$102),90,0)))</f>
        <v>0</v>
      </c>
      <c r="AF191" s="319"/>
      <c r="AG191" s="306" t="s">
        <v>50</v>
      </c>
      <c r="AH191" s="319" t="str">
        <f t="shared" si="27"/>
        <v>徐绪盛</v>
      </c>
      <c r="AI191" s="321" t="s">
        <v>799</v>
      </c>
    </row>
    <row r="192" spans="1:35 16383:16384" ht="18" customHeight="1" x14ac:dyDescent="0.25">
      <c r="A192" s="301" t="str">
        <f t="shared" si="28"/>
        <v>2018年1月</v>
      </c>
      <c r="B192" s="302">
        <v>43117</v>
      </c>
      <c r="C192" s="303"/>
      <c r="D192" s="304" t="s">
        <v>15</v>
      </c>
      <c r="E192" s="305" t="str">
        <f t="shared" si="22"/>
        <v>C</v>
      </c>
      <c r="F192" s="305" t="str">
        <f t="shared" si="23"/>
        <v>C</v>
      </c>
      <c r="G192" s="306" t="s">
        <v>162</v>
      </c>
      <c r="H192" s="307" t="s">
        <v>163</v>
      </c>
      <c r="I192" s="307" t="s">
        <v>33</v>
      </c>
      <c r="J192" s="307"/>
      <c r="K192" s="308">
        <v>201801178</v>
      </c>
      <c r="L192" s="306" t="s">
        <v>15</v>
      </c>
      <c r="M192" s="306" t="s">
        <v>166</v>
      </c>
      <c r="N192" s="306"/>
      <c r="O192" s="306" t="s">
        <v>167</v>
      </c>
      <c r="P192" s="308">
        <v>1E-3</v>
      </c>
      <c r="Q192" s="309">
        <v>1E-3</v>
      </c>
      <c r="R192" s="286">
        <v>65000</v>
      </c>
      <c r="S192" s="310">
        <f t="shared" si="26"/>
        <v>65</v>
      </c>
      <c r="T192" s="311">
        <v>65</v>
      </c>
      <c r="U192" s="311">
        <f t="shared" si="24"/>
        <v>0</v>
      </c>
      <c r="V192" s="451">
        <v>43118</v>
      </c>
      <c r="W192" s="452">
        <v>43120</v>
      </c>
      <c r="X192" s="308">
        <v>1</v>
      </c>
      <c r="Y192" s="313" t="s">
        <v>797</v>
      </c>
      <c r="Z192" s="314">
        <v>0</v>
      </c>
      <c r="AA192" s="315"/>
      <c r="AB192" s="316" t="s">
        <v>800</v>
      </c>
      <c r="AC192" s="317">
        <v>43125</v>
      </c>
      <c r="AD192" s="318">
        <f t="shared" si="25"/>
        <v>43125</v>
      </c>
      <c r="AE192" s="319">
        <f>IF(OR(G192=账期!$A$18,G192=账期!$A$20,G192=账期!$A$22,G192=账期!$A$24,G192=账期!$A$25,G192=账期!$A$27,G192=账期!$A$26,G192=账期!$A$28,G192=账期!$A$30,G192=账期!$A$32,G192=账期!$A$34,G192=账期!$A$35,G192=账期!$A$37,G192=账期!$A$39,G192=账期!$A$40,G192=账期!$A$41,G192=账期!$A$42,G192=账期!$A$43,G192=账期!$A$44,G192=账期!$A$45,G192=账期!$A$46,G192=账期!$A$48,G192=账期!$A$50,G192=账期!$A$51,G192=账期!$A$52,G192=账期!$A$53,G192=账期!$A$54,G192=账期!$A$56,G192=账期!$A$57,G192=账期!$A$58,G192=账期!$A$59,G192=账期!$A$60,G192=账期!$A$61,G192=账期!$A$62,G192=账期!$A$63,G192=账期!$A$64,G192=账期!$A$66,G192=账期!$A$67,G192=账期!$A$68,G192=账期!$A$70,G192=账期!$A$71),30,IF(OR(G192=账期!$A$74,G192=账期!$A$77,G192=账期!$A$76,G192=账期!$A$79,G192=账期!$A$80,G192=账期!$A$81,G192=账期!$A$83,G192=账期!$A$85,G192=账期!$A$87,G192=账期!$A$89,G192=账期!$A$91),60,IF(OR(G192=账期!$A$93,G192=账期!$A$94,G192=账期!$A$95,G192=账期!$A$96,G192=账期!$A$98,G192=账期!$A$99,G192=账期!$A$101,G192=账期!$A$102),90,0)))</f>
        <v>0</v>
      </c>
      <c r="AF192" s="319"/>
      <c r="AG192" s="306" t="s">
        <v>50</v>
      </c>
      <c r="AH192" s="319" t="str">
        <f t="shared" si="27"/>
        <v>徐绪盛</v>
      </c>
      <c r="AI192" s="321"/>
    </row>
    <row r="193" spans="1:35 16383:16384" ht="18" customHeight="1" x14ac:dyDescent="0.25">
      <c r="A193" s="301" t="str">
        <f t="shared" si="28"/>
        <v>2018年1月</v>
      </c>
      <c r="B193" s="302">
        <v>43117</v>
      </c>
      <c r="C193" s="303"/>
      <c r="D193" s="304" t="s">
        <v>15</v>
      </c>
      <c r="E193" s="305" t="str">
        <f t="shared" si="22"/>
        <v>C</v>
      </c>
      <c r="F193" s="305" t="str">
        <f t="shared" si="23"/>
        <v>C</v>
      </c>
      <c r="G193" s="306" t="s">
        <v>162</v>
      </c>
      <c r="H193" s="307" t="s">
        <v>163</v>
      </c>
      <c r="I193" s="307" t="s">
        <v>33</v>
      </c>
      <c r="J193" s="307"/>
      <c r="K193" s="308">
        <v>201801178</v>
      </c>
      <c r="L193" s="306" t="s">
        <v>15</v>
      </c>
      <c r="M193" s="306" t="s">
        <v>164</v>
      </c>
      <c r="N193" s="306"/>
      <c r="O193" s="306" t="s">
        <v>165</v>
      </c>
      <c r="P193" s="308">
        <v>1E-3</v>
      </c>
      <c r="Q193" s="309">
        <v>1E-3</v>
      </c>
      <c r="R193" s="286">
        <v>65000</v>
      </c>
      <c r="S193" s="310">
        <f t="shared" si="26"/>
        <v>65</v>
      </c>
      <c r="T193" s="311">
        <v>65</v>
      </c>
      <c r="U193" s="311">
        <f t="shared" si="24"/>
        <v>0</v>
      </c>
      <c r="V193" s="451">
        <v>43118</v>
      </c>
      <c r="W193" s="452">
        <v>43120</v>
      </c>
      <c r="X193" s="308">
        <v>1</v>
      </c>
      <c r="Y193" s="313" t="s">
        <v>797</v>
      </c>
      <c r="Z193" s="314">
        <v>0</v>
      </c>
      <c r="AA193" s="315"/>
      <c r="AB193" s="316" t="s">
        <v>800</v>
      </c>
      <c r="AC193" s="317">
        <v>43125</v>
      </c>
      <c r="AD193" s="318">
        <f t="shared" si="25"/>
        <v>43125</v>
      </c>
      <c r="AE193" s="319">
        <f>IF(OR(G193=账期!$A$18,G193=账期!$A$20,G193=账期!$A$22,G193=账期!$A$24,G193=账期!$A$25,G193=账期!$A$27,G193=账期!$A$26,G193=账期!$A$28,G193=账期!$A$30,G193=账期!$A$32,G193=账期!$A$34,G193=账期!$A$35,G193=账期!$A$37,G193=账期!$A$39,G193=账期!$A$40,G193=账期!$A$41,G193=账期!$A$42,G193=账期!$A$43,G193=账期!$A$44,G193=账期!$A$45,G193=账期!$A$46,G193=账期!$A$48,G193=账期!$A$50,G193=账期!$A$51,G193=账期!$A$52,G193=账期!$A$53,G193=账期!$A$54,G193=账期!$A$56,G193=账期!$A$57,G193=账期!$A$58,G193=账期!$A$59,G193=账期!$A$60,G193=账期!$A$61,G193=账期!$A$62,G193=账期!$A$63,G193=账期!$A$64,G193=账期!$A$66,G193=账期!$A$67,G193=账期!$A$68,G193=账期!$A$70,G193=账期!$A$71),30,IF(OR(G193=账期!$A$74,G193=账期!$A$77,G193=账期!$A$76,G193=账期!$A$79,G193=账期!$A$80,G193=账期!$A$81,G193=账期!$A$83,G193=账期!$A$85,G193=账期!$A$87,G193=账期!$A$89,G193=账期!$A$91),60,IF(OR(G193=账期!$A$93,G193=账期!$A$94,G193=账期!$A$95,G193=账期!$A$96,G193=账期!$A$98,G193=账期!$A$99,G193=账期!$A$101,G193=账期!$A$102),90,0)))</f>
        <v>0</v>
      </c>
      <c r="AF193" s="319"/>
      <c r="AG193" s="306" t="s">
        <v>50</v>
      </c>
      <c r="AH193" s="319" t="str">
        <f t="shared" si="27"/>
        <v>徐绪盛</v>
      </c>
      <c r="AI193" s="321"/>
    </row>
    <row r="194" spans="1:35 16383:16384" ht="18" customHeight="1" x14ac:dyDescent="0.25">
      <c r="A194" s="301" t="str">
        <f t="shared" si="28"/>
        <v>2018年2月</v>
      </c>
      <c r="B194" s="302">
        <v>43100</v>
      </c>
      <c r="C194" s="303" t="s">
        <v>801</v>
      </c>
      <c r="D194" s="304" t="s">
        <v>15</v>
      </c>
      <c r="E194" s="305" t="str">
        <f t="shared" si="22"/>
        <v>C</v>
      </c>
      <c r="F194" s="305" t="str">
        <f t="shared" si="23"/>
        <v>C</v>
      </c>
      <c r="G194" s="306" t="s">
        <v>169</v>
      </c>
      <c r="H194" s="307" t="s">
        <v>170</v>
      </c>
      <c r="I194" s="307" t="s">
        <v>33</v>
      </c>
      <c r="J194" s="307"/>
      <c r="K194" s="308" t="s">
        <v>171</v>
      </c>
      <c r="L194" s="306" t="s">
        <v>61</v>
      </c>
      <c r="M194" s="306" t="s">
        <v>62</v>
      </c>
      <c r="N194" s="306" t="s">
        <v>3143</v>
      </c>
      <c r="O194" s="306" t="s">
        <v>37</v>
      </c>
      <c r="P194" s="308">
        <v>9.5</v>
      </c>
      <c r="Q194" s="309">
        <v>9.5</v>
      </c>
      <c r="R194" s="312">
        <v>10900</v>
      </c>
      <c r="S194" s="310">
        <f t="shared" si="26"/>
        <v>103550</v>
      </c>
      <c r="T194" s="311"/>
      <c r="U194" s="311">
        <f t="shared" si="24"/>
        <v>103550</v>
      </c>
      <c r="V194" s="451">
        <v>43136</v>
      </c>
      <c r="W194" s="452">
        <v>43137</v>
      </c>
      <c r="X194" s="308" t="s">
        <v>3144</v>
      </c>
      <c r="Y194" s="313" t="s">
        <v>3303</v>
      </c>
      <c r="Z194" s="314">
        <v>1196</v>
      </c>
      <c r="AA194" s="315">
        <v>180128</v>
      </c>
      <c r="AB194" s="316"/>
      <c r="AC194" s="317"/>
      <c r="AD194" s="318">
        <f t="shared" si="25"/>
        <v>91</v>
      </c>
      <c r="AE194" s="319">
        <f>IF(OR(G194=账期!$A$18,G194=账期!$A$20,G194=账期!$A$22,G194=账期!$A$24,G194=账期!$A$25,G194=账期!$A$27,G194=账期!$A$26,G194=账期!$A$28,G194=账期!$A$30,G194=账期!$A$32,G194=账期!$A$34,G194=账期!$A$35,G194=账期!$A$37,G194=账期!$A$39,G194=账期!$A$40,G194=账期!$A$41,G194=账期!$A$42,G194=账期!$A$43,G194=账期!$A$44,G194=账期!$A$45,G194=账期!$A$46,G194=账期!$A$48,G194=账期!$A$50,G194=账期!$A$51,G194=账期!$A$52,G194=账期!$A$53,G194=账期!$A$54,G194=账期!$A$56,G194=账期!$A$57,G194=账期!$A$58,G194=账期!$A$59,G194=账期!$A$60,G194=账期!$A$61,G194=账期!$A$62,G194=账期!$A$63,G194=账期!$A$64,G194=账期!$A$66,G194=账期!$A$67,G194=账期!$A$68,G194=账期!$A$70,G194=账期!$A$71),30,IF(OR(G194=账期!$A$74,G194=账期!$A$77,G194=账期!$A$76,G194=账期!$A$79,G194=账期!$A$80,G194=账期!$A$81,G194=账期!$A$83,G194=账期!$A$85,G194=账期!$A$87,G194=账期!$A$89,G194=账期!$A$91),60,IF(OR(G194=账期!$A$93,G194=账期!$A$94,G194=账期!$A$95,G194=账期!$A$96,G194=账期!$A$98,G194=账期!$A$99,G194=账期!$A$101,G194=账期!$A$102),90,0)))</f>
        <v>60</v>
      </c>
      <c r="AF194" s="319"/>
      <c r="AG194" s="306" t="s">
        <v>86</v>
      </c>
      <c r="AH194" s="319" t="str">
        <f t="shared" si="27"/>
        <v>杭得利</v>
      </c>
      <c r="AI194" s="321"/>
    </row>
    <row r="195" spans="1:35 16383:16384" ht="18" customHeight="1" x14ac:dyDescent="0.25">
      <c r="A195" s="301" t="str">
        <f t="shared" si="28"/>
        <v>2018年1月</v>
      </c>
      <c r="B195" s="302">
        <v>43112</v>
      </c>
      <c r="C195" s="303"/>
      <c r="D195" s="304" t="s">
        <v>15</v>
      </c>
      <c r="E195" s="305" t="str">
        <f t="shared" si="22"/>
        <v>A</v>
      </c>
      <c r="F195" s="305" t="str">
        <f t="shared" si="23"/>
        <v>C</v>
      </c>
      <c r="G195" s="306" t="s">
        <v>172</v>
      </c>
      <c r="H195" s="307" t="s">
        <v>173</v>
      </c>
      <c r="I195" s="307" t="s">
        <v>33</v>
      </c>
      <c r="J195" s="307"/>
      <c r="K195" s="308" t="s">
        <v>176</v>
      </c>
      <c r="L195" s="306" t="s">
        <v>177</v>
      </c>
      <c r="M195" s="306" t="s">
        <v>178</v>
      </c>
      <c r="N195" s="306"/>
      <c r="O195" s="306" t="s">
        <v>37</v>
      </c>
      <c r="P195" s="308">
        <v>1.2</v>
      </c>
      <c r="Q195" s="309">
        <v>1.2</v>
      </c>
      <c r="R195" s="286">
        <v>16000</v>
      </c>
      <c r="S195" s="310">
        <f t="shared" si="26"/>
        <v>19200</v>
      </c>
      <c r="T195" s="311"/>
      <c r="U195" s="311">
        <f t="shared" si="24"/>
        <v>19200</v>
      </c>
      <c r="V195" s="451">
        <v>43115</v>
      </c>
      <c r="W195" s="452">
        <v>43118</v>
      </c>
      <c r="X195" s="308">
        <v>25</v>
      </c>
      <c r="Y195" s="313" t="s">
        <v>802</v>
      </c>
      <c r="Z195" s="314">
        <v>306</v>
      </c>
      <c r="AA195" s="315">
        <v>171221</v>
      </c>
      <c r="AB195" s="316" t="s">
        <v>2766</v>
      </c>
      <c r="AC195" s="317">
        <v>43132</v>
      </c>
      <c r="AD195" s="318">
        <f t="shared" si="25"/>
        <v>43189</v>
      </c>
      <c r="AE195" s="319">
        <f>IF(OR(G195=账期!$A$18,G195=账期!$A$20,G195=账期!$A$22,G195=账期!$A$24,G195=账期!$A$25,G195=账期!$A$27,G195=账期!$A$26,G195=账期!$A$28,G195=账期!$A$30,G195=账期!$A$32,G195=账期!$A$34,G195=账期!$A$35,G195=账期!$A$37,G195=账期!$A$39,G195=账期!$A$40,G195=账期!$A$41,G195=账期!$A$42,G195=账期!$A$43,G195=账期!$A$44,G195=账期!$A$45,G195=账期!$A$46,G195=账期!$A$48,G195=账期!$A$50,G195=账期!$A$51,G195=账期!$A$52,G195=账期!$A$53,G195=账期!$A$54,G195=账期!$A$56,G195=账期!$A$57,G195=账期!$A$58,G195=账期!$A$59,G195=账期!$A$60,G195=账期!$A$61,G195=账期!$A$62,G195=账期!$A$63,G195=账期!$A$64,G195=账期!$A$66,G195=账期!$A$67,G195=账期!$A$68,G195=账期!$A$70,G195=账期!$A$71),30,IF(OR(G195=账期!$A$74,G195=账期!$A$77,G195=账期!$A$76,G195=账期!$A$79,G195=账期!$A$80,G195=账期!$A$81,G195=账期!$A$83,G195=账期!$A$85,G195=账期!$A$87,G195=账期!$A$89,G195=账期!$A$91),60,IF(OR(G195=账期!$A$93,G195=账期!$A$94,G195=账期!$A$95,G195=账期!$A$96,G195=账期!$A$98,G195=账期!$A$99,G195=账期!$A$101,G195=账期!$A$102),90,0)))</f>
        <v>30</v>
      </c>
      <c r="AF195" s="319"/>
      <c r="AG195" s="306" t="s">
        <v>106</v>
      </c>
      <c r="AH195" s="319" t="str">
        <f t="shared" si="27"/>
        <v>石浩宇</v>
      </c>
      <c r="AI195" s="321"/>
    </row>
    <row r="196" spans="1:35 16383:16384" ht="18" customHeight="1" x14ac:dyDescent="0.25">
      <c r="A196" s="301" t="str">
        <f t="shared" si="28"/>
        <v>2018年1月</v>
      </c>
      <c r="B196" s="302">
        <v>43096</v>
      </c>
      <c r="C196" s="322" t="s">
        <v>803</v>
      </c>
      <c r="D196" s="304" t="s">
        <v>15</v>
      </c>
      <c r="E196" s="305" t="str">
        <f t="shared" si="22"/>
        <v>A</v>
      </c>
      <c r="F196" s="305" t="str">
        <f t="shared" si="23"/>
        <v>C</v>
      </c>
      <c r="G196" s="306" t="s">
        <v>172</v>
      </c>
      <c r="H196" s="307" t="s">
        <v>173</v>
      </c>
      <c r="I196" s="307" t="s">
        <v>33</v>
      </c>
      <c r="J196" s="307"/>
      <c r="K196" s="308" t="s">
        <v>174</v>
      </c>
      <c r="L196" s="306" t="s">
        <v>35</v>
      </c>
      <c r="M196" s="306" t="s">
        <v>175</v>
      </c>
      <c r="N196" s="306"/>
      <c r="O196" s="306" t="s">
        <v>37</v>
      </c>
      <c r="P196" s="306">
        <v>30</v>
      </c>
      <c r="Q196" s="309">
        <v>30</v>
      </c>
      <c r="R196" s="312">
        <v>9650</v>
      </c>
      <c r="S196" s="310">
        <f t="shared" si="26"/>
        <v>289500</v>
      </c>
      <c r="T196" s="326"/>
      <c r="U196" s="311">
        <f t="shared" si="24"/>
        <v>289500</v>
      </c>
      <c r="V196" s="451">
        <v>43102</v>
      </c>
      <c r="W196" s="452">
        <v>43103</v>
      </c>
      <c r="X196" s="308">
        <v>750</v>
      </c>
      <c r="Y196" s="339" t="s">
        <v>804</v>
      </c>
      <c r="Z196" s="314">
        <v>7650</v>
      </c>
      <c r="AA196" s="315" t="s">
        <v>737</v>
      </c>
      <c r="AB196" s="340" t="s">
        <v>805</v>
      </c>
      <c r="AC196" s="328">
        <v>43113</v>
      </c>
      <c r="AD196" s="318">
        <f t="shared" si="25"/>
        <v>43161</v>
      </c>
      <c r="AE196" s="319">
        <f>IF(OR(G196=账期!$A$18,G196=账期!$A$20,G196=账期!$A$22,G196=账期!$A$24,G196=账期!$A$25,G196=账期!$A$27,G196=账期!$A$26,G196=账期!$A$28,G196=账期!$A$30,G196=账期!$A$32,G196=账期!$A$34,G196=账期!$A$35,G196=账期!$A$37,G196=账期!$A$39,G196=账期!$A$40,G196=账期!$A$41,G196=账期!$A$42,G196=账期!$A$43,G196=账期!$A$44,G196=账期!$A$45,G196=账期!$A$46,G196=账期!$A$48,G196=账期!$A$50,G196=账期!$A$51,G196=账期!$A$52,G196=账期!$A$53,G196=账期!$A$54,G196=账期!$A$56,G196=账期!$A$57,G196=账期!$A$58,G196=账期!$A$59,G196=账期!$A$60,G196=账期!$A$61,G196=账期!$A$62,G196=账期!$A$63,G196=账期!$A$64,G196=账期!$A$66,G196=账期!$A$67,G196=账期!$A$68,G196=账期!$A$70,G196=账期!$A$71),30,IF(OR(G196=账期!$A$74,G196=账期!$A$77,G196=账期!$A$76,G196=账期!$A$79,G196=账期!$A$80,G196=账期!$A$81,G196=账期!$A$83,G196=账期!$A$85,G196=账期!$A$87,G196=账期!$A$89,G196=账期!$A$91),60,IF(OR(G196=账期!$A$93,G196=账期!$A$94,G196=账期!$A$95,G196=账期!$A$96,G196=账期!$A$98,G196=账期!$A$99,G196=账期!$A$101,G196=账期!$A$102),90,0)))</f>
        <v>30</v>
      </c>
      <c r="AF196" s="319"/>
      <c r="AG196" s="306" t="s">
        <v>106</v>
      </c>
      <c r="AH196" s="319" t="str">
        <f t="shared" si="27"/>
        <v>石浩宇</v>
      </c>
      <c r="AI196" s="321"/>
    </row>
    <row r="197" spans="1:35 16383:16384" ht="18" customHeight="1" x14ac:dyDescent="0.25">
      <c r="A197" s="301" t="str">
        <f t="shared" si="28"/>
        <v>2017年12月</v>
      </c>
      <c r="B197" s="302">
        <v>43070</v>
      </c>
      <c r="C197" s="303" t="s">
        <v>2963</v>
      </c>
      <c r="D197" s="304" t="s">
        <v>15</v>
      </c>
      <c r="E197" s="305" t="str">
        <f t="shared" si="22"/>
        <v>A</v>
      </c>
      <c r="F197" s="305" t="str">
        <f t="shared" si="23"/>
        <v>C</v>
      </c>
      <c r="G197" s="306" t="s">
        <v>172</v>
      </c>
      <c r="H197" s="307" t="s">
        <v>173</v>
      </c>
      <c r="I197" s="307" t="s">
        <v>33</v>
      </c>
      <c r="J197" s="307"/>
      <c r="K197" s="308" t="s">
        <v>174</v>
      </c>
      <c r="L197" s="306" t="s">
        <v>35</v>
      </c>
      <c r="M197" s="306" t="s">
        <v>175</v>
      </c>
      <c r="N197" s="306"/>
      <c r="O197" s="306" t="s">
        <v>37</v>
      </c>
      <c r="P197" s="308">
        <v>30</v>
      </c>
      <c r="Q197" s="309">
        <v>30</v>
      </c>
      <c r="R197" s="286">
        <v>9650</v>
      </c>
      <c r="S197" s="310">
        <f t="shared" si="26"/>
        <v>289500</v>
      </c>
      <c r="T197" s="311"/>
      <c r="U197" s="311">
        <f t="shared" si="24"/>
        <v>289500</v>
      </c>
      <c r="V197" s="451">
        <v>43098</v>
      </c>
      <c r="W197" s="452">
        <v>43100</v>
      </c>
      <c r="X197" s="308">
        <v>750</v>
      </c>
      <c r="Y197" s="313" t="s">
        <v>806</v>
      </c>
      <c r="Z197" s="314">
        <v>7650</v>
      </c>
      <c r="AA197" s="315" t="s">
        <v>807</v>
      </c>
      <c r="AB197" s="340" t="s">
        <v>805</v>
      </c>
      <c r="AC197" s="328">
        <v>43113</v>
      </c>
      <c r="AD197" s="318">
        <f t="shared" si="25"/>
        <v>43161</v>
      </c>
      <c r="AE197" s="319">
        <v>30</v>
      </c>
      <c r="AF197" s="319"/>
      <c r="AG197" s="306" t="s">
        <v>106</v>
      </c>
      <c r="AH197" s="319" t="str">
        <f t="shared" si="27"/>
        <v>石浩宇</v>
      </c>
      <c r="AI197" s="321"/>
    </row>
    <row r="198" spans="1:35 16383:16384" ht="18" customHeight="1" x14ac:dyDescent="0.25">
      <c r="A198" s="301" t="str">
        <f t="shared" si="28"/>
        <v>2017年12月</v>
      </c>
      <c r="B198" s="302">
        <v>43070</v>
      </c>
      <c r="C198" s="303" t="s">
        <v>2963</v>
      </c>
      <c r="D198" s="304" t="s">
        <v>15</v>
      </c>
      <c r="E198" s="305" t="str">
        <f t="shared" si="22"/>
        <v>A</v>
      </c>
      <c r="F198" s="305" t="str">
        <f t="shared" si="23"/>
        <v>C</v>
      </c>
      <c r="G198" s="306" t="s">
        <v>172</v>
      </c>
      <c r="H198" s="307" t="s">
        <v>173</v>
      </c>
      <c r="I198" s="307" t="s">
        <v>33</v>
      </c>
      <c r="J198" s="307"/>
      <c r="K198" s="308" t="s">
        <v>174</v>
      </c>
      <c r="L198" s="306" t="s">
        <v>35</v>
      </c>
      <c r="M198" s="306" t="s">
        <v>175</v>
      </c>
      <c r="N198" s="306"/>
      <c r="O198" s="306" t="s">
        <v>37</v>
      </c>
      <c r="P198" s="308">
        <v>32.25</v>
      </c>
      <c r="Q198" s="309">
        <v>32.25</v>
      </c>
      <c r="R198" s="286">
        <v>9650</v>
      </c>
      <c r="S198" s="310">
        <f t="shared" si="26"/>
        <v>311212.5</v>
      </c>
      <c r="T198" s="311"/>
      <c r="U198" s="311">
        <f t="shared" si="24"/>
        <v>311212.5</v>
      </c>
      <c r="V198" s="451">
        <v>43100</v>
      </c>
      <c r="W198" s="452">
        <v>43102</v>
      </c>
      <c r="X198" s="308">
        <v>750</v>
      </c>
      <c r="Y198" s="313" t="s">
        <v>808</v>
      </c>
      <c r="Z198" s="314">
        <v>8385</v>
      </c>
      <c r="AA198" s="315" t="s">
        <v>809</v>
      </c>
      <c r="AB198" s="340" t="s">
        <v>805</v>
      </c>
      <c r="AC198" s="328">
        <v>43113</v>
      </c>
      <c r="AD198" s="318">
        <f t="shared" si="25"/>
        <v>43161</v>
      </c>
      <c r="AE198" s="319">
        <v>30</v>
      </c>
      <c r="AF198" s="319"/>
      <c r="AG198" s="306" t="s">
        <v>106</v>
      </c>
      <c r="AH198" s="319" t="str">
        <f t="shared" si="27"/>
        <v>石浩宇</v>
      </c>
      <c r="AI198" s="321"/>
    </row>
    <row r="199" spans="1:35 16383:16384" ht="18.75" customHeight="1" x14ac:dyDescent="0.25">
      <c r="A199" s="301" t="str">
        <f t="shared" si="28"/>
        <v>2018年1月</v>
      </c>
      <c r="B199" s="302">
        <v>43114</v>
      </c>
      <c r="C199" s="303" t="s">
        <v>810</v>
      </c>
      <c r="D199" s="304" t="s">
        <v>15</v>
      </c>
      <c r="E199" s="305" t="str">
        <f t="shared" si="22"/>
        <v>A</v>
      </c>
      <c r="F199" s="305" t="str">
        <f t="shared" si="23"/>
        <v>C</v>
      </c>
      <c r="G199" s="306" t="s">
        <v>172</v>
      </c>
      <c r="H199" s="307" t="s">
        <v>173</v>
      </c>
      <c r="I199" s="307" t="s">
        <v>33</v>
      </c>
      <c r="J199" s="307"/>
      <c r="K199" s="308" t="s">
        <v>179</v>
      </c>
      <c r="L199" s="306" t="s">
        <v>35</v>
      </c>
      <c r="M199" s="306" t="s">
        <v>175</v>
      </c>
      <c r="N199" s="306"/>
      <c r="O199" s="306" t="s">
        <v>37</v>
      </c>
      <c r="P199" s="308">
        <v>30</v>
      </c>
      <c r="Q199" s="309">
        <v>30</v>
      </c>
      <c r="R199" s="286">
        <v>9650</v>
      </c>
      <c r="S199" s="310">
        <f t="shared" si="26"/>
        <v>289500</v>
      </c>
      <c r="T199" s="311"/>
      <c r="U199" s="311">
        <f t="shared" si="24"/>
        <v>289500</v>
      </c>
      <c r="V199" s="451">
        <v>43115</v>
      </c>
      <c r="W199" s="452">
        <v>43118</v>
      </c>
      <c r="X199" s="308">
        <v>750</v>
      </c>
      <c r="Y199" s="313" t="s">
        <v>811</v>
      </c>
      <c r="Z199" s="314">
        <v>7650</v>
      </c>
      <c r="AA199" s="315" t="s">
        <v>812</v>
      </c>
      <c r="AB199" s="316" t="s">
        <v>2763</v>
      </c>
      <c r="AC199" s="317">
        <v>43132</v>
      </c>
      <c r="AD199" s="318">
        <f t="shared" si="25"/>
        <v>43189</v>
      </c>
      <c r="AE199" s="319">
        <f>IF(OR(G199=账期!$A$18,G199=账期!$A$20,G199=账期!$A$22,G199=账期!$A$24,G199=账期!$A$25,G199=账期!$A$27,G199=账期!$A$26,G199=账期!$A$28,G199=账期!$A$30,G199=账期!$A$32,G199=账期!$A$34,G199=账期!$A$35,G199=账期!$A$37,G199=账期!$A$39,G199=账期!$A$40,G199=账期!$A$41,G199=账期!$A$42,G199=账期!$A$43,G199=账期!$A$44,G199=账期!$A$45,G199=账期!$A$46,G199=账期!$A$48,G199=账期!$A$50,G199=账期!$A$51,G199=账期!$A$52,G199=账期!$A$53,G199=账期!$A$54,G199=账期!$A$56,G199=账期!$A$57,G199=账期!$A$58,G199=账期!$A$59,G199=账期!$A$60,G199=账期!$A$61,G199=账期!$A$62,G199=账期!$A$63,G199=账期!$A$64,G199=账期!$A$66,G199=账期!$A$67,G199=账期!$A$68,G199=账期!$A$70,G199=账期!$A$71),30,IF(OR(G199=账期!$A$74,G199=账期!$A$77,G199=账期!$A$76,G199=账期!$A$79,G199=账期!$A$80,G199=账期!$A$81,G199=账期!$A$83,G199=账期!$A$85,G199=账期!$A$87,G199=账期!$A$89,G199=账期!$A$91),60,IF(OR(G199=账期!$A$93,G199=账期!$A$94,G199=账期!$A$95,G199=账期!$A$96,G199=账期!$A$98,G199=账期!$A$99,G199=账期!$A$101,G199=账期!$A$102),90,0)))</f>
        <v>30</v>
      </c>
      <c r="AF199" s="319"/>
      <c r="AG199" s="306" t="s">
        <v>106</v>
      </c>
      <c r="AH199" s="319" t="str">
        <f t="shared" si="27"/>
        <v>石浩宇</v>
      </c>
      <c r="AI199" s="321"/>
    </row>
    <row r="200" spans="1:35 16383:16384" ht="18" customHeight="1" x14ac:dyDescent="0.25">
      <c r="A200" s="301" t="str">
        <f t="shared" si="28"/>
        <v>2018年1月</v>
      </c>
      <c r="B200" s="302">
        <v>43114</v>
      </c>
      <c r="C200" s="303" t="s">
        <v>810</v>
      </c>
      <c r="D200" s="304" t="s">
        <v>15</v>
      </c>
      <c r="E200" s="305" t="str">
        <f t="shared" si="22"/>
        <v>A</v>
      </c>
      <c r="F200" s="305" t="str">
        <f t="shared" si="23"/>
        <v>C</v>
      </c>
      <c r="G200" s="306" t="s">
        <v>172</v>
      </c>
      <c r="H200" s="307" t="s">
        <v>173</v>
      </c>
      <c r="I200" s="307" t="s">
        <v>33</v>
      </c>
      <c r="J200" s="307"/>
      <c r="K200" s="308" t="s">
        <v>179</v>
      </c>
      <c r="L200" s="306" t="s">
        <v>35</v>
      </c>
      <c r="M200" s="306" t="s">
        <v>175</v>
      </c>
      <c r="N200" s="306"/>
      <c r="O200" s="306" t="s">
        <v>37</v>
      </c>
      <c r="P200" s="308">
        <v>31.5</v>
      </c>
      <c r="Q200" s="309">
        <v>31.5</v>
      </c>
      <c r="R200" s="286">
        <v>9650</v>
      </c>
      <c r="S200" s="310">
        <f t="shared" si="26"/>
        <v>303975</v>
      </c>
      <c r="T200" s="311"/>
      <c r="U200" s="311">
        <f t="shared" si="24"/>
        <v>303975</v>
      </c>
      <c r="V200" s="451">
        <v>43119</v>
      </c>
      <c r="W200" s="452">
        <v>43122</v>
      </c>
      <c r="X200" s="308">
        <v>750</v>
      </c>
      <c r="Y200" s="313" t="s">
        <v>813</v>
      </c>
      <c r="Z200" s="314">
        <v>8032</v>
      </c>
      <c r="AA200" s="315" t="s">
        <v>814</v>
      </c>
      <c r="AB200" s="316" t="s">
        <v>2763</v>
      </c>
      <c r="AC200" s="317">
        <v>43132</v>
      </c>
      <c r="AD200" s="318">
        <f t="shared" si="25"/>
        <v>43189</v>
      </c>
      <c r="AE200" s="319">
        <f>IF(OR(G200=账期!$A$18,G200=账期!$A$20,G200=账期!$A$22,G200=账期!$A$24,G200=账期!$A$25,G200=账期!$A$27,G200=账期!$A$26,G200=账期!$A$28,G200=账期!$A$30,G200=账期!$A$32,G200=账期!$A$34,G200=账期!$A$35,G200=账期!$A$37,G200=账期!$A$39,G200=账期!$A$40,G200=账期!$A$41,G200=账期!$A$42,G200=账期!$A$43,G200=账期!$A$44,G200=账期!$A$45,G200=账期!$A$46,G200=账期!$A$48,G200=账期!$A$50,G200=账期!$A$51,G200=账期!$A$52,G200=账期!$A$53,G200=账期!$A$54,G200=账期!$A$56,G200=账期!$A$57,G200=账期!$A$58,G200=账期!$A$59,G200=账期!$A$60,G200=账期!$A$61,G200=账期!$A$62,G200=账期!$A$63,G200=账期!$A$64,G200=账期!$A$66,G200=账期!$A$67,G200=账期!$A$68,G200=账期!$A$70,G200=账期!$A$71),30,IF(OR(G200=账期!$A$74,G200=账期!$A$77,G200=账期!$A$76,G200=账期!$A$79,G200=账期!$A$80,G200=账期!$A$81,G200=账期!$A$83,G200=账期!$A$85,G200=账期!$A$87,G200=账期!$A$89,G200=账期!$A$91),60,IF(OR(G200=账期!$A$93,G200=账期!$A$94,G200=账期!$A$95,G200=账期!$A$96,G200=账期!$A$98,G200=账期!$A$99,G200=账期!$A$101,G200=账期!$A$102),90,0)))</f>
        <v>30</v>
      </c>
      <c r="AF200" s="319"/>
      <c r="AG200" s="306" t="s">
        <v>106</v>
      </c>
      <c r="AH200" s="319" t="str">
        <f t="shared" si="27"/>
        <v>石浩宇</v>
      </c>
      <c r="AI200" s="321"/>
      <c r="XFC200" s="331"/>
      <c r="XFD200" s="331"/>
    </row>
    <row r="201" spans="1:35 16383:16384" ht="18" customHeight="1" x14ac:dyDescent="0.25">
      <c r="A201" s="301" t="str">
        <f t="shared" si="28"/>
        <v>2018年1月</v>
      </c>
      <c r="B201" s="302">
        <v>43117</v>
      </c>
      <c r="C201" s="303" t="s">
        <v>815</v>
      </c>
      <c r="D201" s="304" t="s">
        <v>15</v>
      </c>
      <c r="E201" s="305" t="str">
        <f t="shared" si="22"/>
        <v>A</v>
      </c>
      <c r="F201" s="305" t="str">
        <f t="shared" si="23"/>
        <v>C</v>
      </c>
      <c r="G201" s="306" t="s">
        <v>172</v>
      </c>
      <c r="H201" s="307" t="s">
        <v>173</v>
      </c>
      <c r="I201" s="307" t="s">
        <v>33</v>
      </c>
      <c r="J201" s="307"/>
      <c r="K201" s="308" t="s">
        <v>182</v>
      </c>
      <c r="L201" s="306" t="s">
        <v>35</v>
      </c>
      <c r="M201" s="306" t="s">
        <v>175</v>
      </c>
      <c r="N201" s="306"/>
      <c r="O201" s="306" t="s">
        <v>37</v>
      </c>
      <c r="P201" s="308">
        <v>20.25</v>
      </c>
      <c r="Q201" s="309">
        <v>20.25</v>
      </c>
      <c r="R201" s="286">
        <v>9650</v>
      </c>
      <c r="S201" s="310">
        <f t="shared" si="26"/>
        <v>195412.5</v>
      </c>
      <c r="T201" s="311"/>
      <c r="U201" s="311">
        <f t="shared" si="24"/>
        <v>195412.5</v>
      </c>
      <c r="V201" s="451">
        <v>43121</v>
      </c>
      <c r="W201" s="452">
        <v>43123</v>
      </c>
      <c r="X201" s="308">
        <v>750</v>
      </c>
      <c r="Y201" s="313" t="s">
        <v>816</v>
      </c>
      <c r="Z201" s="314">
        <v>5163.75</v>
      </c>
      <c r="AA201" s="315" t="s">
        <v>817</v>
      </c>
      <c r="AB201" s="316" t="s">
        <v>2764</v>
      </c>
      <c r="AC201" s="317">
        <v>43132</v>
      </c>
      <c r="AD201" s="318">
        <f t="shared" si="25"/>
        <v>43189</v>
      </c>
      <c r="AE201" s="319">
        <f>IF(OR(G201=账期!$A$18,G201=账期!$A$20,G201=账期!$A$22,G201=账期!$A$24,G201=账期!$A$25,G201=账期!$A$27,G201=账期!$A$26,G201=账期!$A$28,G201=账期!$A$30,G201=账期!$A$32,G201=账期!$A$34,G201=账期!$A$35,G201=账期!$A$37,G201=账期!$A$39,G201=账期!$A$40,G201=账期!$A$41,G201=账期!$A$42,G201=账期!$A$43,G201=账期!$A$44,G201=账期!$A$45,G201=账期!$A$46,G201=账期!$A$48,G201=账期!$A$50,G201=账期!$A$51,G201=账期!$A$52,G201=账期!$A$53,G201=账期!$A$54,G201=账期!$A$56,G201=账期!$A$57,G201=账期!$A$58,G201=账期!$A$59,G201=账期!$A$60,G201=账期!$A$61,G201=账期!$A$62,G201=账期!$A$63,G201=账期!$A$64,G201=账期!$A$66,G201=账期!$A$67,G201=账期!$A$68,G201=账期!$A$70,G201=账期!$A$71),30,IF(OR(G201=账期!$A$74,G201=账期!$A$77,G201=账期!$A$76,G201=账期!$A$79,G201=账期!$A$80,G201=账期!$A$81,G201=账期!$A$83,G201=账期!$A$85,G201=账期!$A$87,G201=账期!$A$89,G201=账期!$A$91),60,IF(OR(G201=账期!$A$93,G201=账期!$A$94,G201=账期!$A$95,G201=账期!$A$96,G201=账期!$A$98,G201=账期!$A$99,G201=账期!$A$101,G201=账期!$A$102),90,0)))</f>
        <v>30</v>
      </c>
      <c r="AF201" s="319"/>
      <c r="AG201" s="306" t="s">
        <v>106</v>
      </c>
      <c r="AH201" s="319" t="str">
        <f t="shared" si="27"/>
        <v>石浩宇</v>
      </c>
      <c r="AI201" s="321"/>
    </row>
    <row r="202" spans="1:35 16383:16384" ht="18" customHeight="1" x14ac:dyDescent="0.25">
      <c r="A202" s="301" t="str">
        <f t="shared" si="28"/>
        <v>2018年1月</v>
      </c>
      <c r="B202" s="302">
        <v>43119</v>
      </c>
      <c r="C202" s="303" t="s">
        <v>818</v>
      </c>
      <c r="D202" s="304" t="s">
        <v>15</v>
      </c>
      <c r="E202" s="305" t="str">
        <f t="shared" si="22"/>
        <v>A</v>
      </c>
      <c r="F202" s="305" t="str">
        <f t="shared" si="23"/>
        <v>C</v>
      </c>
      <c r="G202" s="306" t="s">
        <v>172</v>
      </c>
      <c r="H202" s="307" t="str">
        <f>IF(G202="","",VLOOKUP(G202,下拉数据源!J:K,2,0))</f>
        <v>宏安集团有限公司</v>
      </c>
      <c r="I202" s="307" t="s">
        <v>33</v>
      </c>
      <c r="J202" s="307"/>
      <c r="K202" s="308" t="s">
        <v>183</v>
      </c>
      <c r="L202" s="306" t="s">
        <v>35</v>
      </c>
      <c r="M202" s="306" t="s">
        <v>175</v>
      </c>
      <c r="N202" s="306"/>
      <c r="O202" s="306" t="s">
        <v>37</v>
      </c>
      <c r="P202" s="308">
        <v>30</v>
      </c>
      <c r="Q202" s="309">
        <v>30</v>
      </c>
      <c r="R202" s="286">
        <v>9650</v>
      </c>
      <c r="S202" s="310">
        <f t="shared" si="26"/>
        <v>289500</v>
      </c>
      <c r="T202" s="311"/>
      <c r="U202" s="311">
        <f t="shared" si="24"/>
        <v>289500</v>
      </c>
      <c r="V202" s="451">
        <v>43123</v>
      </c>
      <c r="W202" s="452">
        <v>43125</v>
      </c>
      <c r="X202" s="308">
        <v>750</v>
      </c>
      <c r="Y202" s="313" t="s">
        <v>819</v>
      </c>
      <c r="Z202" s="314">
        <v>7650</v>
      </c>
      <c r="AA202" s="315" t="s">
        <v>820</v>
      </c>
      <c r="AB202" s="316" t="s">
        <v>2765</v>
      </c>
      <c r="AC202" s="317">
        <v>43132</v>
      </c>
      <c r="AD202" s="318">
        <f t="shared" si="25"/>
        <v>43189</v>
      </c>
      <c r="AE202" s="319">
        <f>IF(OR(G202=账期!$A$18,G202=账期!$A$20,G202=账期!$A$22,G202=账期!$A$24,G202=账期!$A$25,G202=账期!$A$27,G202=账期!$A$26,G202=账期!$A$28,G202=账期!$A$30,G202=账期!$A$32,G202=账期!$A$34,G202=账期!$A$35,G202=账期!$A$37,G202=账期!$A$39,G202=账期!$A$40,G202=账期!$A$41,G202=账期!$A$42,G202=账期!$A$43,G202=账期!$A$44,G202=账期!$A$45,G202=账期!$A$46,G202=账期!$A$48,G202=账期!$A$50,G202=账期!$A$51,G202=账期!$A$52,G202=账期!$A$53,G202=账期!$A$54,G202=账期!$A$56,G202=账期!$A$57,G202=账期!$A$58,G202=账期!$A$59,G202=账期!$A$60,G202=账期!$A$61,G202=账期!$A$62,G202=账期!$A$63,G202=账期!$A$64,G202=账期!$A$66,G202=账期!$A$67,G202=账期!$A$68,G202=账期!$A$70,G202=账期!$A$71),30,IF(OR(G202=账期!$A$74,G202=账期!$A$77,G202=账期!$A$76,G202=账期!$A$79,G202=账期!$A$80,G202=账期!$A$81,G202=账期!$A$83,G202=账期!$A$85,G202=账期!$A$87,G202=账期!$A$89,G202=账期!$A$91),60,IF(OR(G202=账期!$A$93,G202=账期!$A$94,G202=账期!$A$95,G202=账期!$A$96,G202=账期!$A$98,G202=账期!$A$99,G202=账期!$A$101,G202=账期!$A$102),90,0)))</f>
        <v>30</v>
      </c>
      <c r="AF202" s="319"/>
      <c r="AG202" s="306" t="s">
        <v>106</v>
      </c>
      <c r="AH202" s="319" t="str">
        <f t="shared" si="27"/>
        <v>石浩宇</v>
      </c>
      <c r="AI202" s="321"/>
    </row>
    <row r="203" spans="1:35 16383:16384" ht="18" customHeight="1" x14ac:dyDescent="0.25">
      <c r="A203" s="301" t="str">
        <f t="shared" si="28"/>
        <v>2018年1月</v>
      </c>
      <c r="B203" s="302">
        <v>43119</v>
      </c>
      <c r="C203" s="303" t="s">
        <v>818</v>
      </c>
      <c r="D203" s="304" t="s">
        <v>15</v>
      </c>
      <c r="E203" s="305" t="str">
        <f t="shared" si="22"/>
        <v>A</v>
      </c>
      <c r="F203" s="305" t="str">
        <f t="shared" si="23"/>
        <v>C</v>
      </c>
      <c r="G203" s="306" t="s">
        <v>172</v>
      </c>
      <c r="H203" s="307" t="str">
        <f>IF(G203="","",VLOOKUP(G203,下拉数据源!J:K,2,0))</f>
        <v>宏安集团有限公司</v>
      </c>
      <c r="I203" s="307" t="s">
        <v>33</v>
      </c>
      <c r="J203" s="307"/>
      <c r="K203" s="308" t="s">
        <v>183</v>
      </c>
      <c r="L203" s="306" t="s">
        <v>35</v>
      </c>
      <c r="M203" s="306" t="s">
        <v>175</v>
      </c>
      <c r="N203" s="306"/>
      <c r="O203" s="306" t="s">
        <v>37</v>
      </c>
      <c r="P203" s="308">
        <v>30</v>
      </c>
      <c r="Q203" s="309">
        <v>30</v>
      </c>
      <c r="R203" s="286">
        <v>9650</v>
      </c>
      <c r="S203" s="310">
        <f t="shared" si="26"/>
        <v>289500</v>
      </c>
      <c r="T203" s="311"/>
      <c r="U203" s="311">
        <f t="shared" si="24"/>
        <v>289500</v>
      </c>
      <c r="V203" s="451">
        <v>43126</v>
      </c>
      <c r="W203" s="452">
        <v>43128</v>
      </c>
      <c r="X203" s="308">
        <v>750</v>
      </c>
      <c r="Y203" s="313" t="s">
        <v>821</v>
      </c>
      <c r="Z203" s="314">
        <v>7650</v>
      </c>
      <c r="AA203" s="315" t="s">
        <v>822</v>
      </c>
      <c r="AB203" s="316" t="s">
        <v>2765</v>
      </c>
      <c r="AC203" s="317">
        <v>43132</v>
      </c>
      <c r="AD203" s="318">
        <f t="shared" si="25"/>
        <v>43189</v>
      </c>
      <c r="AE203" s="319">
        <f>IF(OR(G203=账期!$A$18,G203=账期!$A$20,G203=账期!$A$22,G203=账期!$A$24,G203=账期!$A$25,G203=账期!$A$27,G203=账期!$A$26,G203=账期!$A$28,G203=账期!$A$30,G203=账期!$A$32,G203=账期!$A$34,G203=账期!$A$35,G203=账期!$A$37,G203=账期!$A$39,G203=账期!$A$40,G203=账期!$A$41,G203=账期!$A$42,G203=账期!$A$43,G203=账期!$A$44,G203=账期!$A$45,G203=账期!$A$46,G203=账期!$A$48,G203=账期!$A$50,G203=账期!$A$51,G203=账期!$A$52,G203=账期!$A$53,G203=账期!$A$54,G203=账期!$A$56,G203=账期!$A$57,G203=账期!$A$58,G203=账期!$A$59,G203=账期!$A$60,G203=账期!$A$61,G203=账期!$A$62,G203=账期!$A$63,G203=账期!$A$64,G203=账期!$A$66,G203=账期!$A$67,G203=账期!$A$68,G203=账期!$A$70,G203=账期!$A$71),30,IF(OR(G203=账期!$A$74,G203=账期!$A$77,G203=账期!$A$76,G203=账期!$A$79,G203=账期!$A$80,G203=账期!$A$81,G203=账期!$A$83,G203=账期!$A$85,G203=账期!$A$87,G203=账期!$A$89,G203=账期!$A$91),60,IF(OR(G203=账期!$A$93,G203=账期!$A$94,G203=账期!$A$95,G203=账期!$A$96,G203=账期!$A$98,G203=账期!$A$99,G203=账期!$A$101,G203=账期!$A$102),90,0)))</f>
        <v>30</v>
      </c>
      <c r="AF203" s="319"/>
      <c r="AG203" s="306" t="s">
        <v>106</v>
      </c>
      <c r="AH203" s="319" t="str">
        <f t="shared" si="27"/>
        <v>石浩宇</v>
      </c>
      <c r="AI203" s="321"/>
    </row>
    <row r="204" spans="1:35 16383:16384" ht="18" customHeight="1" x14ac:dyDescent="0.25">
      <c r="A204" s="301" t="str">
        <f t="shared" si="28"/>
        <v>2018年1月</v>
      </c>
      <c r="B204" s="302">
        <v>43117</v>
      </c>
      <c r="C204" s="303" t="s">
        <v>823</v>
      </c>
      <c r="D204" s="304" t="s">
        <v>15</v>
      </c>
      <c r="E204" s="305" t="str">
        <f t="shared" si="22"/>
        <v>A</v>
      </c>
      <c r="F204" s="305" t="str">
        <f t="shared" si="23"/>
        <v>C</v>
      </c>
      <c r="G204" s="306" t="s">
        <v>172</v>
      </c>
      <c r="H204" s="307" t="s">
        <v>173</v>
      </c>
      <c r="I204" s="307" t="s">
        <v>33</v>
      </c>
      <c r="J204" s="307"/>
      <c r="K204" s="308" t="s">
        <v>180</v>
      </c>
      <c r="L204" s="306" t="s">
        <v>63</v>
      </c>
      <c r="M204" s="306" t="s">
        <v>181</v>
      </c>
      <c r="N204" s="306"/>
      <c r="O204" s="306" t="s">
        <v>37</v>
      </c>
      <c r="P204" s="308">
        <v>11</v>
      </c>
      <c r="Q204" s="309">
        <v>11</v>
      </c>
      <c r="R204" s="286">
        <v>12500</v>
      </c>
      <c r="S204" s="310">
        <f t="shared" si="26"/>
        <v>137500</v>
      </c>
      <c r="T204" s="311"/>
      <c r="U204" s="311">
        <f t="shared" si="24"/>
        <v>137500</v>
      </c>
      <c r="V204" s="451">
        <v>43121</v>
      </c>
      <c r="W204" s="452">
        <v>43123</v>
      </c>
      <c r="X204" s="308">
        <v>1000</v>
      </c>
      <c r="Y204" s="313" t="s">
        <v>824</v>
      </c>
      <c r="Z204" s="314">
        <v>2805</v>
      </c>
      <c r="AA204" s="315">
        <v>180120</v>
      </c>
      <c r="AB204" s="316" t="s">
        <v>2767</v>
      </c>
      <c r="AC204" s="317">
        <v>43132</v>
      </c>
      <c r="AD204" s="318">
        <f t="shared" si="25"/>
        <v>43189</v>
      </c>
      <c r="AE204" s="319">
        <f>IF(OR(G204=账期!$A$18,G204=账期!$A$20,G204=账期!$A$22,G204=账期!$A$24,G204=账期!$A$25,G204=账期!$A$27,G204=账期!$A$26,G204=账期!$A$28,G204=账期!$A$30,G204=账期!$A$32,G204=账期!$A$34,G204=账期!$A$35,G204=账期!$A$37,G204=账期!$A$39,G204=账期!$A$40,G204=账期!$A$41,G204=账期!$A$42,G204=账期!$A$43,G204=账期!$A$44,G204=账期!$A$45,G204=账期!$A$46,G204=账期!$A$48,G204=账期!$A$50,G204=账期!$A$51,G204=账期!$A$52,G204=账期!$A$53,G204=账期!$A$54,G204=账期!$A$56,G204=账期!$A$57,G204=账期!$A$58,G204=账期!$A$59,G204=账期!$A$60,G204=账期!$A$61,G204=账期!$A$62,G204=账期!$A$63,G204=账期!$A$64,G204=账期!$A$66,G204=账期!$A$67,G204=账期!$A$68,G204=账期!$A$70,G204=账期!$A$71),30,IF(OR(G204=账期!$A$74,G204=账期!$A$77,G204=账期!$A$76,G204=账期!$A$79,G204=账期!$A$80,G204=账期!$A$81,G204=账期!$A$83,G204=账期!$A$85,G204=账期!$A$87,G204=账期!$A$89,G204=账期!$A$91),60,IF(OR(G204=账期!$A$93,G204=账期!$A$94,G204=账期!$A$95,G204=账期!$A$96,G204=账期!$A$98,G204=账期!$A$99,G204=账期!$A$101,G204=账期!$A$102),90,0)))</f>
        <v>30</v>
      </c>
      <c r="AF204" s="319"/>
      <c r="AG204" s="306" t="s">
        <v>106</v>
      </c>
      <c r="AH204" s="319" t="str">
        <f t="shared" si="27"/>
        <v>石浩宇</v>
      </c>
      <c r="AI204" s="321"/>
    </row>
    <row r="205" spans="1:35 16383:16384" ht="18" customHeight="1" x14ac:dyDescent="0.25">
      <c r="A205" s="301" t="str">
        <f t="shared" si="28"/>
        <v>2018年1月</v>
      </c>
      <c r="B205" s="302">
        <v>43103</v>
      </c>
      <c r="C205" s="303"/>
      <c r="D205" s="304" t="s">
        <v>15</v>
      </c>
      <c r="E205" s="305" t="str">
        <f t="shared" si="22"/>
        <v>A</v>
      </c>
      <c r="F205" s="305" t="str">
        <f t="shared" si="23"/>
        <v>C</v>
      </c>
      <c r="G205" s="306" t="s">
        <v>172</v>
      </c>
      <c r="H205" s="307" t="s">
        <v>173</v>
      </c>
      <c r="I205" s="307" t="s">
        <v>185</v>
      </c>
      <c r="J205" s="307"/>
      <c r="K205" s="308" t="s">
        <v>186</v>
      </c>
      <c r="L205" s="306" t="s">
        <v>63</v>
      </c>
      <c r="M205" s="306" t="s">
        <v>187</v>
      </c>
      <c r="N205" s="306"/>
      <c r="O205" s="306" t="s">
        <v>77</v>
      </c>
      <c r="P205" s="308">
        <v>0.2</v>
      </c>
      <c r="Q205" s="309">
        <v>0.2</v>
      </c>
      <c r="R205" s="286">
        <v>15900</v>
      </c>
      <c r="S205" s="310">
        <f t="shared" si="26"/>
        <v>3180</v>
      </c>
      <c r="T205" s="311"/>
      <c r="U205" s="311">
        <f t="shared" si="24"/>
        <v>3180</v>
      </c>
      <c r="V205" s="451">
        <v>43104</v>
      </c>
      <c r="W205" s="452">
        <v>43106</v>
      </c>
      <c r="X205" s="308">
        <v>25</v>
      </c>
      <c r="Y205" s="313" t="s">
        <v>825</v>
      </c>
      <c r="Z205" s="314">
        <v>550</v>
      </c>
      <c r="AA205" s="315"/>
      <c r="AB205" s="316"/>
      <c r="AC205" s="317"/>
      <c r="AD205" s="318">
        <f t="shared" si="25"/>
        <v>61</v>
      </c>
      <c r="AE205" s="319">
        <f>IF(OR(G205=账期!$A$18,G205=账期!$A$20,G205=账期!$A$22,G205=账期!$A$24,G205=账期!$A$25,G205=账期!$A$27,G205=账期!$A$26,G205=账期!$A$28,G205=账期!$A$30,G205=账期!$A$32,G205=账期!$A$34,G205=账期!$A$35,G205=账期!$A$37,G205=账期!$A$39,G205=账期!$A$40,G205=账期!$A$41,G205=账期!$A$42,G205=账期!$A$43,G205=账期!$A$44,G205=账期!$A$45,G205=账期!$A$46,G205=账期!$A$48,G205=账期!$A$50,G205=账期!$A$51,G205=账期!$A$52,G205=账期!$A$53,G205=账期!$A$54,G205=账期!$A$56,G205=账期!$A$57,G205=账期!$A$58,G205=账期!$A$59,G205=账期!$A$60,G205=账期!$A$61,G205=账期!$A$62,G205=账期!$A$63,G205=账期!$A$64,G205=账期!$A$66,G205=账期!$A$67,G205=账期!$A$68,G205=账期!$A$70,G205=账期!$A$71),30,IF(OR(G205=账期!$A$74,G205=账期!$A$77,G205=账期!$A$76,G205=账期!$A$79,G205=账期!$A$80,G205=账期!$A$81,G205=账期!$A$83,G205=账期!$A$85,G205=账期!$A$87,G205=账期!$A$89,G205=账期!$A$91),60,IF(OR(G205=账期!$A$93,G205=账期!$A$94,G205=账期!$A$95,G205=账期!$A$96,G205=账期!$A$98,G205=账期!$A$99,G205=账期!$A$101,G205=账期!$A$102),90,0)))</f>
        <v>30</v>
      </c>
      <c r="AF205" s="319"/>
      <c r="AG205" s="306" t="s">
        <v>106</v>
      </c>
      <c r="AH205" s="319" t="str">
        <f t="shared" si="27"/>
        <v>石浩宇</v>
      </c>
      <c r="AI205" s="321" t="s">
        <v>826</v>
      </c>
    </row>
    <row r="206" spans="1:35 16383:16384" ht="18" customHeight="1" x14ac:dyDescent="0.25">
      <c r="A206" s="301" t="str">
        <f t="shared" si="28"/>
        <v>2018年1月</v>
      </c>
      <c r="B206" s="302">
        <v>43103</v>
      </c>
      <c r="C206" s="303"/>
      <c r="D206" s="304" t="s">
        <v>15</v>
      </c>
      <c r="E206" s="305" t="str">
        <f t="shared" si="22"/>
        <v>A</v>
      </c>
      <c r="F206" s="305" t="str">
        <f t="shared" si="23"/>
        <v>C</v>
      </c>
      <c r="G206" s="306" t="s">
        <v>172</v>
      </c>
      <c r="H206" s="307" t="s">
        <v>173</v>
      </c>
      <c r="I206" s="307" t="s">
        <v>185</v>
      </c>
      <c r="J206" s="307"/>
      <c r="K206" s="308" t="s">
        <v>186</v>
      </c>
      <c r="L206" s="306" t="s">
        <v>63</v>
      </c>
      <c r="M206" s="306" t="s">
        <v>187</v>
      </c>
      <c r="N206" s="306"/>
      <c r="O206" s="306" t="s">
        <v>77</v>
      </c>
      <c r="P206" s="308">
        <v>0.2</v>
      </c>
      <c r="Q206" s="309">
        <v>0.2</v>
      </c>
      <c r="R206" s="286">
        <v>15900</v>
      </c>
      <c r="S206" s="310">
        <f t="shared" si="26"/>
        <v>3180</v>
      </c>
      <c r="T206" s="311"/>
      <c r="U206" s="311">
        <f t="shared" si="24"/>
        <v>3180</v>
      </c>
      <c r="V206" s="451">
        <v>43119</v>
      </c>
      <c r="W206" s="452">
        <v>43122</v>
      </c>
      <c r="X206" s="308">
        <v>25</v>
      </c>
      <c r="Y206" s="313" t="s">
        <v>827</v>
      </c>
      <c r="Z206" s="314">
        <v>0</v>
      </c>
      <c r="AA206" s="315"/>
      <c r="AB206" s="316" t="s">
        <v>2768</v>
      </c>
      <c r="AC206" s="317">
        <v>43132</v>
      </c>
      <c r="AD206" s="318">
        <f t="shared" si="25"/>
        <v>43189</v>
      </c>
      <c r="AE206" s="319">
        <f>IF(OR(G206=账期!$A$18,G206=账期!$A$20,G206=账期!$A$22,G206=账期!$A$24,G206=账期!$A$25,G206=账期!$A$27,G206=账期!$A$26,G206=账期!$A$28,G206=账期!$A$30,G206=账期!$A$32,G206=账期!$A$34,G206=账期!$A$35,G206=账期!$A$37,G206=账期!$A$39,G206=账期!$A$40,G206=账期!$A$41,G206=账期!$A$42,G206=账期!$A$43,G206=账期!$A$44,G206=账期!$A$45,G206=账期!$A$46,G206=账期!$A$48,G206=账期!$A$50,G206=账期!$A$51,G206=账期!$A$52,G206=账期!$A$53,G206=账期!$A$54,G206=账期!$A$56,G206=账期!$A$57,G206=账期!$A$58,G206=账期!$A$59,G206=账期!$A$60,G206=账期!$A$61,G206=账期!$A$62,G206=账期!$A$63,G206=账期!$A$64,G206=账期!$A$66,G206=账期!$A$67,G206=账期!$A$68,G206=账期!$A$70,G206=账期!$A$71),30,IF(OR(G206=账期!$A$74,G206=账期!$A$77,G206=账期!$A$76,G206=账期!$A$79,G206=账期!$A$80,G206=账期!$A$81,G206=账期!$A$83,G206=账期!$A$85,G206=账期!$A$87,G206=账期!$A$89,G206=账期!$A$91),60,IF(OR(G206=账期!$A$93,G206=账期!$A$94,G206=账期!$A$95,G206=账期!$A$96,G206=账期!$A$98,G206=账期!$A$99,G206=账期!$A$101,G206=账期!$A$102),90,0)))</f>
        <v>30</v>
      </c>
      <c r="AF206" s="319"/>
      <c r="AG206" s="306" t="s">
        <v>106</v>
      </c>
      <c r="AH206" s="319" t="str">
        <f t="shared" si="27"/>
        <v>石浩宇</v>
      </c>
      <c r="AI206" s="321" t="s">
        <v>828</v>
      </c>
    </row>
    <row r="207" spans="1:35 16383:16384" ht="18" customHeight="1" x14ac:dyDescent="0.25">
      <c r="A207" s="301" t="str">
        <f t="shared" si="28"/>
        <v>2018年2月</v>
      </c>
      <c r="B207" s="302">
        <v>43103</v>
      </c>
      <c r="C207" s="303"/>
      <c r="D207" s="304" t="s">
        <v>15</v>
      </c>
      <c r="E207" s="305" t="str">
        <f t="shared" si="22"/>
        <v>A</v>
      </c>
      <c r="F207" s="305" t="str">
        <f t="shared" si="23"/>
        <v>C</v>
      </c>
      <c r="G207" s="306" t="s">
        <v>172</v>
      </c>
      <c r="H207" s="307" t="s">
        <v>173</v>
      </c>
      <c r="I207" s="307" t="s">
        <v>185</v>
      </c>
      <c r="J207" s="307"/>
      <c r="K207" s="308" t="s">
        <v>186</v>
      </c>
      <c r="L207" s="306" t="s">
        <v>63</v>
      </c>
      <c r="M207" s="306" t="s">
        <v>187</v>
      </c>
      <c r="N207" s="306" t="s">
        <v>3204</v>
      </c>
      <c r="O207" s="306" t="s">
        <v>77</v>
      </c>
      <c r="P207" s="308">
        <v>-0.2</v>
      </c>
      <c r="Q207" s="309">
        <v>-0.2</v>
      </c>
      <c r="R207" s="286">
        <v>15900</v>
      </c>
      <c r="S207" s="310">
        <f t="shared" si="26"/>
        <v>-3180</v>
      </c>
      <c r="T207" s="311"/>
      <c r="U207" s="311">
        <f t="shared" si="24"/>
        <v>-3180</v>
      </c>
      <c r="V207" s="451">
        <v>43136</v>
      </c>
      <c r="W207" s="452">
        <v>43136</v>
      </c>
      <c r="X207" s="308">
        <v>25</v>
      </c>
      <c r="Y207" s="313" t="s">
        <v>3305</v>
      </c>
      <c r="Z207" s="314">
        <v>0</v>
      </c>
      <c r="AA207" s="315"/>
      <c r="AB207" s="316"/>
      <c r="AC207" s="317"/>
      <c r="AD207" s="318">
        <f t="shared" si="25"/>
        <v>61</v>
      </c>
      <c r="AE207" s="319">
        <f>IF(OR(G207=账期!$A$18,G207=账期!$A$20,G207=账期!$A$22,G207=账期!$A$24,G207=账期!$A$25,G207=账期!$A$27,G207=账期!$A$26,G207=账期!$A$28,G207=账期!$A$30,G207=账期!$A$32,G207=账期!$A$34,G207=账期!$A$35,G207=账期!$A$37,G207=账期!$A$39,G207=账期!$A$40,G207=账期!$A$41,G207=账期!$A$42,G207=账期!$A$43,G207=账期!$A$44,G207=账期!$A$45,G207=账期!$A$46,G207=账期!$A$48,G207=账期!$A$50,G207=账期!$A$51,G207=账期!$A$52,G207=账期!$A$53,G207=账期!$A$54,G207=账期!$A$56,G207=账期!$A$57,G207=账期!$A$58,G207=账期!$A$59,G207=账期!$A$60,G207=账期!$A$61,G207=账期!$A$62,G207=账期!$A$63,G207=账期!$A$64,G207=账期!$A$66,G207=账期!$A$67,G207=账期!$A$68,G207=账期!$A$70,G207=账期!$A$71),30,IF(OR(G207=账期!$A$74,G207=账期!$A$77,G207=账期!$A$76,G207=账期!$A$79,G207=账期!$A$80,G207=账期!$A$81,G207=账期!$A$83,G207=账期!$A$85,G207=账期!$A$87,G207=账期!$A$89,G207=账期!$A$91),60,IF(OR(G207=账期!$A$93,G207=账期!$A$94,G207=账期!$A$95,G207=账期!$A$96,G207=账期!$A$98,G207=账期!$A$99,G207=账期!$A$101,G207=账期!$A$102),90,0)))</f>
        <v>30</v>
      </c>
      <c r="AF207" s="319"/>
      <c r="AG207" s="306" t="s">
        <v>106</v>
      </c>
      <c r="AH207" s="319" t="str">
        <f t="shared" si="27"/>
        <v>石浩宇</v>
      </c>
      <c r="AI207" s="321" t="s">
        <v>829</v>
      </c>
    </row>
    <row r="208" spans="1:35 16383:16384" ht="18" customHeight="1" x14ac:dyDescent="0.25">
      <c r="A208" s="301" t="str">
        <f t="shared" si="28"/>
        <v>2018年1月</v>
      </c>
      <c r="B208" s="302">
        <v>43123</v>
      </c>
      <c r="C208" s="303" t="s">
        <v>830</v>
      </c>
      <c r="D208" s="304" t="s">
        <v>15</v>
      </c>
      <c r="E208" s="305" t="str">
        <f t="shared" si="22"/>
        <v>A</v>
      </c>
      <c r="F208" s="305" t="str">
        <f t="shared" si="23"/>
        <v>C</v>
      </c>
      <c r="G208" s="306" t="s">
        <v>172</v>
      </c>
      <c r="H208" s="307" t="str">
        <f>IF(G208="","",VLOOKUP(G208,下拉数据源!J:K,2,0))</f>
        <v>宏安集团有限公司</v>
      </c>
      <c r="I208" s="307" t="s">
        <v>33</v>
      </c>
      <c r="J208" s="307"/>
      <c r="K208" s="308" t="s">
        <v>184</v>
      </c>
      <c r="L208" s="306" t="s">
        <v>35</v>
      </c>
      <c r="M208" s="306" t="s">
        <v>175</v>
      </c>
      <c r="N208" s="306"/>
      <c r="O208" s="306" t="s">
        <v>37</v>
      </c>
      <c r="P208" s="308">
        <v>30</v>
      </c>
      <c r="Q208" s="309">
        <v>30</v>
      </c>
      <c r="R208" s="286">
        <v>9650</v>
      </c>
      <c r="S208" s="310">
        <f t="shared" si="26"/>
        <v>289500</v>
      </c>
      <c r="T208" s="311"/>
      <c r="U208" s="311">
        <f t="shared" si="24"/>
        <v>289500</v>
      </c>
      <c r="V208" s="451">
        <v>43128</v>
      </c>
      <c r="W208" s="452">
        <v>43130</v>
      </c>
      <c r="X208" s="308">
        <v>750</v>
      </c>
      <c r="Y208" s="313" t="s">
        <v>831</v>
      </c>
      <c r="Z208" s="314">
        <v>7650</v>
      </c>
      <c r="AA208" s="315" t="s">
        <v>832</v>
      </c>
      <c r="AB208" s="316" t="s">
        <v>3551</v>
      </c>
      <c r="AC208" s="317">
        <v>43139</v>
      </c>
      <c r="AD208" s="318">
        <f t="shared" si="25"/>
        <v>43189</v>
      </c>
      <c r="AE208" s="319">
        <f>IF(OR(G208=账期!$A$18,G208=账期!$A$20,G208=账期!$A$22,G208=账期!$A$24,G208=账期!$A$25,G208=账期!$A$27,G208=账期!$A$26,G208=账期!$A$28,G208=账期!$A$30,G208=账期!$A$32,G208=账期!$A$34,G208=账期!$A$35,G208=账期!$A$37,G208=账期!$A$39,G208=账期!$A$40,G208=账期!$A$41,G208=账期!$A$42,G208=账期!$A$43,G208=账期!$A$44,G208=账期!$A$45,G208=账期!$A$46,G208=账期!$A$48,G208=账期!$A$50,G208=账期!$A$51,G208=账期!$A$52,G208=账期!$A$53,G208=账期!$A$54,G208=账期!$A$56,G208=账期!$A$57,G208=账期!$A$58,G208=账期!$A$59,G208=账期!$A$60,G208=账期!$A$61,G208=账期!$A$62,G208=账期!$A$63,G208=账期!$A$64,G208=账期!$A$66,G208=账期!$A$67,G208=账期!$A$68,G208=账期!$A$70,G208=账期!$A$71),30,IF(OR(G208=账期!$A$74,G208=账期!$A$77,G208=账期!$A$76,G208=账期!$A$79,G208=账期!$A$80,G208=账期!$A$81,G208=账期!$A$83,G208=账期!$A$85,G208=账期!$A$87,G208=账期!$A$89,G208=账期!$A$91),60,IF(OR(G208=账期!$A$93,G208=账期!$A$94,G208=账期!$A$95,G208=账期!$A$96,G208=账期!$A$98,G208=账期!$A$99,G208=账期!$A$101,G208=账期!$A$102),90,0)))</f>
        <v>30</v>
      </c>
      <c r="AF208" s="319"/>
      <c r="AG208" s="306" t="s">
        <v>106</v>
      </c>
      <c r="AH208" s="319" t="str">
        <f t="shared" si="27"/>
        <v>石浩宇</v>
      </c>
      <c r="AI208" s="321"/>
    </row>
    <row r="209" spans="1:35" ht="18" customHeight="1" x14ac:dyDescent="0.25">
      <c r="A209" s="301" t="str">
        <f t="shared" si="28"/>
        <v>2018年1月</v>
      </c>
      <c r="B209" s="302">
        <v>43123</v>
      </c>
      <c r="C209" s="303" t="s">
        <v>830</v>
      </c>
      <c r="D209" s="304" t="s">
        <v>15</v>
      </c>
      <c r="E209" s="305" t="str">
        <f t="shared" si="22"/>
        <v>A</v>
      </c>
      <c r="F209" s="305" t="str">
        <f t="shared" si="23"/>
        <v>C</v>
      </c>
      <c r="G209" s="306" t="s">
        <v>172</v>
      </c>
      <c r="H209" s="307" t="str">
        <f>IF(G209="","",VLOOKUP(G209,下拉数据源!J:K,2,0))</f>
        <v>宏安集团有限公司</v>
      </c>
      <c r="I209" s="307" t="s">
        <v>33</v>
      </c>
      <c r="J209" s="307"/>
      <c r="K209" s="308" t="s">
        <v>184</v>
      </c>
      <c r="L209" s="306" t="s">
        <v>35</v>
      </c>
      <c r="M209" s="306" t="s">
        <v>175</v>
      </c>
      <c r="N209" s="306"/>
      <c r="O209" s="306" t="s">
        <v>37</v>
      </c>
      <c r="P209" s="308">
        <v>30</v>
      </c>
      <c r="Q209" s="309">
        <v>30</v>
      </c>
      <c r="R209" s="286">
        <v>9650</v>
      </c>
      <c r="S209" s="310">
        <f t="shared" si="26"/>
        <v>289500</v>
      </c>
      <c r="T209" s="311"/>
      <c r="U209" s="311">
        <f t="shared" si="24"/>
        <v>289500</v>
      </c>
      <c r="V209" s="451">
        <v>43131</v>
      </c>
      <c r="W209" s="452">
        <v>43133</v>
      </c>
      <c r="X209" s="308">
        <v>750</v>
      </c>
      <c r="Y209" s="313" t="s">
        <v>2864</v>
      </c>
      <c r="Z209" s="314">
        <v>7650</v>
      </c>
      <c r="AA209" s="315" t="s">
        <v>2865</v>
      </c>
      <c r="AB209" s="316" t="s">
        <v>3551</v>
      </c>
      <c r="AC209" s="317">
        <v>43139</v>
      </c>
      <c r="AD209" s="318">
        <f t="shared" si="25"/>
        <v>43189</v>
      </c>
      <c r="AE209" s="319">
        <f>IF(OR(G209=账期!$A$18,G209=账期!$A$20,G209=账期!$A$22,G209=账期!$A$24,G209=账期!$A$25,G209=账期!$A$27,G209=账期!$A$26,G209=账期!$A$28,G209=账期!$A$30,G209=账期!$A$32,G209=账期!$A$34,G209=账期!$A$35,G209=账期!$A$37,G209=账期!$A$39,G209=账期!$A$40,G209=账期!$A$41,G209=账期!$A$42,G209=账期!$A$43,G209=账期!$A$44,G209=账期!$A$45,G209=账期!$A$46,G209=账期!$A$48,G209=账期!$A$50,G209=账期!$A$51,G209=账期!$A$52,G209=账期!$A$53,G209=账期!$A$54,G209=账期!$A$56,G209=账期!$A$57,G209=账期!$A$58,G209=账期!$A$59,G209=账期!$A$60,G209=账期!$A$61,G209=账期!$A$62,G209=账期!$A$63,G209=账期!$A$64,G209=账期!$A$66,G209=账期!$A$67,G209=账期!$A$68,G209=账期!$A$70,G209=账期!$A$71),30,IF(OR(G209=账期!$A$74,G209=账期!$A$77,G209=账期!$A$76,G209=账期!$A$79,G209=账期!$A$80,G209=账期!$A$81,G209=账期!$A$83,G209=账期!$A$85,G209=账期!$A$87,G209=账期!$A$89,G209=账期!$A$91),60,IF(OR(G209=账期!$A$93,G209=账期!$A$94,G209=账期!$A$95,G209=账期!$A$96,G209=账期!$A$98,G209=账期!$A$99,G209=账期!$A$101,G209=账期!$A$102),90,0)))</f>
        <v>30</v>
      </c>
      <c r="AF209" s="319"/>
      <c r="AG209" s="306" t="s">
        <v>106</v>
      </c>
      <c r="AH209" s="319" t="str">
        <f t="shared" si="27"/>
        <v>石浩宇</v>
      </c>
      <c r="AI209" s="321"/>
    </row>
    <row r="210" spans="1:35" ht="18" customHeight="1" x14ac:dyDescent="0.25">
      <c r="A210" s="301" t="str">
        <f t="shared" si="28"/>
        <v>2018年2月</v>
      </c>
      <c r="B210" s="302">
        <v>43123</v>
      </c>
      <c r="C210" s="303" t="s">
        <v>830</v>
      </c>
      <c r="D210" s="304" t="s">
        <v>15</v>
      </c>
      <c r="E210" s="305" t="str">
        <f t="shared" si="22"/>
        <v>A</v>
      </c>
      <c r="F210" s="305" t="str">
        <f t="shared" si="23"/>
        <v>C</v>
      </c>
      <c r="G210" s="306" t="s">
        <v>172</v>
      </c>
      <c r="H210" s="307" t="str">
        <f>IF(G210="","",VLOOKUP(G210,下拉数据源!J:K,2,0))</f>
        <v>宏安集团有限公司</v>
      </c>
      <c r="I210" s="307" t="s">
        <v>33</v>
      </c>
      <c r="J210" s="307"/>
      <c r="K210" s="308" t="s">
        <v>184</v>
      </c>
      <c r="L210" s="306" t="s">
        <v>35</v>
      </c>
      <c r="M210" s="306" t="s">
        <v>175</v>
      </c>
      <c r="N210" s="306"/>
      <c r="O210" s="306" t="s">
        <v>37</v>
      </c>
      <c r="P210" s="308">
        <v>30</v>
      </c>
      <c r="Q210" s="309">
        <v>30</v>
      </c>
      <c r="R210" s="286">
        <v>9650</v>
      </c>
      <c r="S210" s="310">
        <f t="shared" si="26"/>
        <v>289500</v>
      </c>
      <c r="T210" s="311"/>
      <c r="U210" s="311">
        <f t="shared" si="24"/>
        <v>289500</v>
      </c>
      <c r="V210" s="451">
        <v>43133</v>
      </c>
      <c r="W210" s="452">
        <v>43135</v>
      </c>
      <c r="X210" s="308">
        <v>750</v>
      </c>
      <c r="Y210" s="313" t="s">
        <v>3116</v>
      </c>
      <c r="Z210" s="314">
        <v>7650</v>
      </c>
      <c r="AA210" s="315" t="s">
        <v>3086</v>
      </c>
      <c r="AB210" s="316" t="s">
        <v>3551</v>
      </c>
      <c r="AC210" s="317">
        <v>43139</v>
      </c>
      <c r="AD210" s="318">
        <f t="shared" si="25"/>
        <v>43189</v>
      </c>
      <c r="AE210" s="319">
        <f>IF(OR(G210=账期!$A$18,G210=账期!$A$20,G210=账期!$A$22,G210=账期!$A$24,G210=账期!$A$25,G210=账期!$A$27,G210=账期!$A$26,G210=账期!$A$28,G210=账期!$A$30,G210=账期!$A$32,G210=账期!$A$34,G210=账期!$A$35,G210=账期!$A$37,G210=账期!$A$39,G210=账期!$A$40,G210=账期!$A$41,G210=账期!$A$42,G210=账期!$A$43,G210=账期!$A$44,G210=账期!$A$45,G210=账期!$A$46,G210=账期!$A$48,G210=账期!$A$50,G210=账期!$A$51,G210=账期!$A$52,G210=账期!$A$53,G210=账期!$A$54,G210=账期!$A$56,G210=账期!$A$57,G210=账期!$A$58,G210=账期!$A$59,G210=账期!$A$60,G210=账期!$A$61,G210=账期!$A$62,G210=账期!$A$63,G210=账期!$A$64,G210=账期!$A$66,G210=账期!$A$67,G210=账期!$A$68,G210=账期!$A$70,G210=账期!$A$71),30,IF(OR(G210=账期!$A$74,G210=账期!$A$77,G210=账期!$A$76,G210=账期!$A$79,G210=账期!$A$80,G210=账期!$A$81,G210=账期!$A$83,G210=账期!$A$85,G210=账期!$A$87,G210=账期!$A$89,G210=账期!$A$91),60,IF(OR(G210=账期!$A$93,G210=账期!$A$94,G210=账期!$A$95,G210=账期!$A$96,G210=账期!$A$98,G210=账期!$A$99,G210=账期!$A$101,G210=账期!$A$102),90,0)))</f>
        <v>30</v>
      </c>
      <c r="AF210" s="319"/>
      <c r="AG210" s="306" t="s">
        <v>106</v>
      </c>
      <c r="AH210" s="319" t="str">
        <f t="shared" si="27"/>
        <v>石浩宇</v>
      </c>
      <c r="AI210" s="321"/>
    </row>
    <row r="211" spans="1:35" ht="18" customHeight="1" x14ac:dyDescent="0.25">
      <c r="A211" s="301" t="str">
        <f t="shared" si="28"/>
        <v>2018年2月</v>
      </c>
      <c r="B211" s="302">
        <v>43123</v>
      </c>
      <c r="C211" s="303" t="s">
        <v>830</v>
      </c>
      <c r="D211" s="304" t="s">
        <v>15</v>
      </c>
      <c r="E211" s="305" t="str">
        <f t="shared" si="22"/>
        <v>A</v>
      </c>
      <c r="F211" s="305" t="str">
        <f t="shared" si="23"/>
        <v>C</v>
      </c>
      <c r="G211" s="306" t="s">
        <v>172</v>
      </c>
      <c r="H211" s="307" t="str">
        <f>IF(G211="","",VLOOKUP(G211,下拉数据源!J:K,2,0))</f>
        <v>宏安集团有限公司</v>
      </c>
      <c r="I211" s="307" t="s">
        <v>33</v>
      </c>
      <c r="J211" s="307"/>
      <c r="K211" s="308" t="s">
        <v>184</v>
      </c>
      <c r="L211" s="306" t="s">
        <v>35</v>
      </c>
      <c r="M211" s="306" t="s">
        <v>175</v>
      </c>
      <c r="N211" s="306"/>
      <c r="O211" s="306" t="s">
        <v>37</v>
      </c>
      <c r="P211" s="308">
        <v>30</v>
      </c>
      <c r="Q211" s="309">
        <v>30</v>
      </c>
      <c r="R211" s="286">
        <v>9650</v>
      </c>
      <c r="S211" s="310">
        <f t="shared" si="26"/>
        <v>289500</v>
      </c>
      <c r="T211" s="311"/>
      <c r="U211" s="311">
        <f t="shared" si="24"/>
        <v>289500</v>
      </c>
      <c r="V211" s="451">
        <v>43134</v>
      </c>
      <c r="W211" s="452">
        <v>43137</v>
      </c>
      <c r="X211" s="308">
        <v>750</v>
      </c>
      <c r="Y211" s="313" t="s">
        <v>3176</v>
      </c>
      <c r="Z211" s="314">
        <v>7650</v>
      </c>
      <c r="AA211" s="315" t="s">
        <v>3217</v>
      </c>
      <c r="AB211" s="316" t="s">
        <v>3551</v>
      </c>
      <c r="AC211" s="317">
        <v>43139</v>
      </c>
      <c r="AD211" s="318">
        <f t="shared" si="25"/>
        <v>43189</v>
      </c>
      <c r="AE211" s="319">
        <f>IF(OR(G211=账期!$A$18,G211=账期!$A$20,G211=账期!$A$22,G211=账期!$A$24,G211=账期!$A$25,G211=账期!$A$27,G211=账期!$A$26,G211=账期!$A$28,G211=账期!$A$30,G211=账期!$A$32,G211=账期!$A$34,G211=账期!$A$35,G211=账期!$A$37,G211=账期!$A$39,G211=账期!$A$40,G211=账期!$A$41,G211=账期!$A$42,G211=账期!$A$43,G211=账期!$A$44,G211=账期!$A$45,G211=账期!$A$46,G211=账期!$A$48,G211=账期!$A$50,G211=账期!$A$51,G211=账期!$A$52,G211=账期!$A$53,G211=账期!$A$54,G211=账期!$A$56,G211=账期!$A$57,G211=账期!$A$58,G211=账期!$A$59,G211=账期!$A$60,G211=账期!$A$61,G211=账期!$A$62,G211=账期!$A$63,G211=账期!$A$64,G211=账期!$A$66,G211=账期!$A$67,G211=账期!$A$68,G211=账期!$A$70,G211=账期!$A$71),30,IF(OR(G211=账期!$A$74,G211=账期!$A$77,G211=账期!$A$76,G211=账期!$A$79,G211=账期!$A$80,G211=账期!$A$81,G211=账期!$A$83,G211=账期!$A$85,G211=账期!$A$87,G211=账期!$A$89,G211=账期!$A$91),60,IF(OR(G211=账期!$A$93,G211=账期!$A$94,G211=账期!$A$95,G211=账期!$A$96,G211=账期!$A$98,G211=账期!$A$99,G211=账期!$A$101,G211=账期!$A$102),90,0)))</f>
        <v>30</v>
      </c>
      <c r="AF211" s="319"/>
      <c r="AG211" s="306" t="s">
        <v>106</v>
      </c>
      <c r="AH211" s="319" t="str">
        <f t="shared" si="27"/>
        <v>石浩宇</v>
      </c>
      <c r="AI211" s="321"/>
    </row>
    <row r="212" spans="1:35" ht="18" customHeight="1" x14ac:dyDescent="0.25">
      <c r="A212" s="301" t="str">
        <f t="shared" si="28"/>
        <v>2018年2月</v>
      </c>
      <c r="B212" s="302">
        <v>43123</v>
      </c>
      <c r="C212" s="303" t="s">
        <v>830</v>
      </c>
      <c r="D212" s="304" t="s">
        <v>15</v>
      </c>
      <c r="E212" s="305" t="str">
        <f t="shared" si="22"/>
        <v>A</v>
      </c>
      <c r="F212" s="305" t="str">
        <f t="shared" si="23"/>
        <v>C</v>
      </c>
      <c r="G212" s="306" t="s">
        <v>172</v>
      </c>
      <c r="H212" s="307" t="str">
        <f>IF(G212="","",VLOOKUP(G212,下拉数据源!J:K,2,0))</f>
        <v>宏安集团有限公司</v>
      </c>
      <c r="I212" s="307" t="s">
        <v>33</v>
      </c>
      <c r="J212" s="307"/>
      <c r="K212" s="308" t="s">
        <v>184</v>
      </c>
      <c r="L212" s="306" t="s">
        <v>35</v>
      </c>
      <c r="M212" s="306" t="s">
        <v>175</v>
      </c>
      <c r="N212" s="306"/>
      <c r="O212" s="306" t="s">
        <v>37</v>
      </c>
      <c r="P212" s="308">
        <v>30</v>
      </c>
      <c r="Q212" s="309">
        <v>30</v>
      </c>
      <c r="R212" s="286">
        <v>9650</v>
      </c>
      <c r="S212" s="310">
        <f t="shared" si="26"/>
        <v>289500</v>
      </c>
      <c r="T212" s="311"/>
      <c r="U212" s="311">
        <f t="shared" si="24"/>
        <v>289500</v>
      </c>
      <c r="V212" s="451">
        <v>43135</v>
      </c>
      <c r="W212" s="452">
        <v>43136</v>
      </c>
      <c r="X212" s="308">
        <v>750</v>
      </c>
      <c r="Y212" s="313" t="s">
        <v>3255</v>
      </c>
      <c r="Z212" s="314">
        <v>7650</v>
      </c>
      <c r="AA212" s="315" t="s">
        <v>3260</v>
      </c>
      <c r="AB212" s="316" t="s">
        <v>3552</v>
      </c>
      <c r="AC212" s="317">
        <v>43139</v>
      </c>
      <c r="AD212" s="318">
        <f t="shared" si="25"/>
        <v>43189</v>
      </c>
      <c r="AE212" s="319">
        <f>IF(OR(G212=账期!$A$18,G212=账期!$A$20,G212=账期!$A$22,G212=账期!$A$24,G212=账期!$A$25,G212=账期!$A$27,G212=账期!$A$26,G212=账期!$A$28,G212=账期!$A$30,G212=账期!$A$32,G212=账期!$A$34,G212=账期!$A$35,G212=账期!$A$37,G212=账期!$A$39,G212=账期!$A$40,G212=账期!$A$41,G212=账期!$A$42,G212=账期!$A$43,G212=账期!$A$44,G212=账期!$A$45,G212=账期!$A$46,G212=账期!$A$48,G212=账期!$A$50,G212=账期!$A$51,G212=账期!$A$52,G212=账期!$A$53,G212=账期!$A$54,G212=账期!$A$56,G212=账期!$A$57,G212=账期!$A$58,G212=账期!$A$59,G212=账期!$A$60,G212=账期!$A$61,G212=账期!$A$62,G212=账期!$A$63,G212=账期!$A$64,G212=账期!$A$66,G212=账期!$A$67,G212=账期!$A$68,G212=账期!$A$70,G212=账期!$A$71),30,IF(OR(G212=账期!$A$74,G212=账期!$A$77,G212=账期!$A$76,G212=账期!$A$79,G212=账期!$A$80,G212=账期!$A$81,G212=账期!$A$83,G212=账期!$A$85,G212=账期!$A$87,G212=账期!$A$89,G212=账期!$A$91),60,IF(OR(G212=账期!$A$93,G212=账期!$A$94,G212=账期!$A$95,G212=账期!$A$96,G212=账期!$A$98,G212=账期!$A$99,G212=账期!$A$101,G212=账期!$A$102),90,0)))</f>
        <v>30</v>
      </c>
      <c r="AF212" s="319"/>
      <c r="AG212" s="306" t="s">
        <v>106</v>
      </c>
      <c r="AH212" s="319" t="str">
        <f t="shared" si="27"/>
        <v>石浩宇</v>
      </c>
      <c r="AI212" s="321"/>
    </row>
    <row r="213" spans="1:35" ht="18" customHeight="1" x14ac:dyDescent="0.25">
      <c r="A213" s="301" t="str">
        <f t="shared" si="28"/>
        <v>2018年2月</v>
      </c>
      <c r="B213" s="302">
        <v>43123</v>
      </c>
      <c r="C213" s="303" t="s">
        <v>830</v>
      </c>
      <c r="D213" s="304" t="s">
        <v>15</v>
      </c>
      <c r="E213" s="305" t="str">
        <f t="shared" si="22"/>
        <v>A</v>
      </c>
      <c r="F213" s="305" t="str">
        <f t="shared" si="23"/>
        <v>C</v>
      </c>
      <c r="G213" s="306" t="s">
        <v>172</v>
      </c>
      <c r="H213" s="307" t="str">
        <f>IF(G213="","",VLOOKUP(G213,下拉数据源!J:K,2,0))</f>
        <v>宏安集团有限公司</v>
      </c>
      <c r="I213" s="307" t="s">
        <v>33</v>
      </c>
      <c r="J213" s="307" t="s">
        <v>3388</v>
      </c>
      <c r="K213" s="308" t="s">
        <v>184</v>
      </c>
      <c r="L213" s="306" t="s">
        <v>35</v>
      </c>
      <c r="M213" s="306" t="s">
        <v>175</v>
      </c>
      <c r="N213" s="306"/>
      <c r="O213" s="306" t="s">
        <v>37</v>
      </c>
      <c r="P213" s="308">
        <v>30</v>
      </c>
      <c r="Q213" s="309">
        <v>30</v>
      </c>
      <c r="R213" s="286">
        <v>9650</v>
      </c>
      <c r="S213" s="310">
        <f t="shared" si="26"/>
        <v>289500</v>
      </c>
      <c r="T213" s="311"/>
      <c r="U213" s="311">
        <f t="shared" si="24"/>
        <v>289500</v>
      </c>
      <c r="V213" s="451">
        <v>43137</v>
      </c>
      <c r="W213" s="452">
        <v>43138</v>
      </c>
      <c r="X213" s="308">
        <v>750</v>
      </c>
      <c r="Y213" s="313" t="s">
        <v>3409</v>
      </c>
      <c r="Z213" s="314">
        <v>7650</v>
      </c>
      <c r="AA213" s="315" t="s">
        <v>3410</v>
      </c>
      <c r="AB213" s="316" t="s">
        <v>3552</v>
      </c>
      <c r="AC213" s="317">
        <v>43139</v>
      </c>
      <c r="AD213" s="318">
        <f t="shared" si="25"/>
        <v>43189</v>
      </c>
      <c r="AE213" s="319">
        <f>IF(OR(G213=账期!$A$18,G213=账期!$A$20,G213=账期!$A$22,G213=账期!$A$24,G213=账期!$A$25,G213=账期!$A$27,G213=账期!$A$26,G213=账期!$A$28,G213=账期!$A$30,G213=账期!$A$32,G213=账期!$A$34,G213=账期!$A$35,G213=账期!$A$37,G213=账期!$A$39,G213=账期!$A$40,G213=账期!$A$41,G213=账期!$A$42,G213=账期!$A$43,G213=账期!$A$44,G213=账期!$A$45,G213=账期!$A$46,G213=账期!$A$48,G213=账期!$A$50,G213=账期!$A$51,G213=账期!$A$52,G213=账期!$A$53,G213=账期!$A$54,G213=账期!$A$56,G213=账期!$A$57,G213=账期!$A$58,G213=账期!$A$59,G213=账期!$A$60,G213=账期!$A$61,G213=账期!$A$62,G213=账期!$A$63,G213=账期!$A$64,G213=账期!$A$66,G213=账期!$A$67,G213=账期!$A$68,G213=账期!$A$70,G213=账期!$A$71),30,IF(OR(G213=账期!$A$74,G213=账期!$A$77,G213=账期!$A$76,G213=账期!$A$79,G213=账期!$A$80,G213=账期!$A$81,G213=账期!$A$83,G213=账期!$A$85,G213=账期!$A$87,G213=账期!$A$89,G213=账期!$A$91),60,IF(OR(G213=账期!$A$93,G213=账期!$A$94,G213=账期!$A$95,G213=账期!$A$96,G213=账期!$A$98,G213=账期!$A$99,G213=账期!$A$101,G213=账期!$A$102),90,0)))</f>
        <v>30</v>
      </c>
      <c r="AF213" s="319"/>
      <c r="AG213" s="306" t="s">
        <v>106</v>
      </c>
      <c r="AH213" s="319" t="str">
        <f t="shared" si="27"/>
        <v>石浩宇</v>
      </c>
      <c r="AI213" s="321"/>
    </row>
    <row r="214" spans="1:35" ht="18" customHeight="1" x14ac:dyDescent="0.25">
      <c r="A214" s="301" t="str">
        <f t="shared" si="28"/>
        <v>2018年1月</v>
      </c>
      <c r="B214" s="302">
        <v>43104</v>
      </c>
      <c r="C214" s="303"/>
      <c r="D214" s="304" t="s">
        <v>15</v>
      </c>
      <c r="E214" s="305" t="str">
        <f t="shared" ref="E214:E277" si="29">IF(OR(D214="长飞",D214="烽火",D214="特发",D214="富通",D214="亨通",G214="赣州金信诺",G214="江苏永鼎",G214="宏安集团"),"A",IF(OR(G214="广意通讯",G214="湖北楚天",G214="宁波格亿达",G214="通鼎互联",G214="黄石昌达",G214="江苏俊知",G214="珠海汉胜",G214="武汉电信"),"B","C"))</f>
        <v>B</v>
      </c>
      <c r="F214" s="305" t="str">
        <f t="shared" ref="F214:F277" si="30">IF(OR(G214="成都大唐",G214="广东亨通",G214="江苏亨通",G214="兰州长飞",G214="南京华信",G214="汕头奥星",G214="特发光网",G214="武汉长飞",G214="长春烽火",G214="广意通讯",G214="湖北楚天",G214="宁波格亿达",G214="通鼎互联",G214="安徽汉唐",G214="安徽宜德",G214="安徽盈通",G214="成都康宁",G214="成都中飞",G214="东莞光佳",G214="东莞鸿鑫",G214="烽火博鑫",G214="佛山星蓝",G214="广东金桥",G214="广州联兴",G214="贵州乾新",G214="航天电工",G214="合肥兴联",G214="湖北宇洪",G214="江苏奥通",G214="江苏中远",G214="宁波辰飞",G214="宁波汉生",G214="宁波宇欣",G214="山东太平洋",G214="山东特发",G214="山东永通",G214="上海朗闻",G214="上海翼波",G214="四川天邑",G214="四川旭泰",G214="武汉瑞联",G214="武汉同至",G214="西安西古",G214="西安鑫华通",G214="武汉驿路通",G214="长光通信",G214="中电八所",G214="中电光达",G214="中利集团",G214="重庆特发",G214="舟山安格",G214="珠海邗秦"),"A",IF(OR(G214="富通天津",G214="赣州金信诺",G214="江苏永鼎",G214="上海长飞",G214="特发股份",G214="武汉烽火",G214="西安烽火",G214="长飞中利",G214="江苏中天",G214="江西联创",G214="宁波盈谷",G214="黄石昌达",G214="四川长飞"),"B","C"))</f>
        <v>A</v>
      </c>
      <c r="G214" s="306" t="s">
        <v>189</v>
      </c>
      <c r="H214" s="307" t="s">
        <v>190</v>
      </c>
      <c r="I214" s="307" t="s">
        <v>33</v>
      </c>
      <c r="J214" s="307"/>
      <c r="K214" s="308"/>
      <c r="L214" s="306" t="s">
        <v>63</v>
      </c>
      <c r="M214" s="306" t="s">
        <v>87</v>
      </c>
      <c r="N214" s="308" t="s">
        <v>111</v>
      </c>
      <c r="O214" s="306" t="s">
        <v>191</v>
      </c>
      <c r="P214" s="308">
        <v>0.01</v>
      </c>
      <c r="Q214" s="309">
        <v>0.01</v>
      </c>
      <c r="R214" s="286">
        <v>0</v>
      </c>
      <c r="S214" s="310">
        <f t="shared" si="26"/>
        <v>0</v>
      </c>
      <c r="T214" s="311"/>
      <c r="U214" s="311">
        <f t="shared" ref="U214:U277" si="31">S214-T214</f>
        <v>0</v>
      </c>
      <c r="V214" s="451">
        <v>43105</v>
      </c>
      <c r="W214" s="452">
        <v>43108</v>
      </c>
      <c r="X214" s="308">
        <v>10</v>
      </c>
      <c r="Y214" s="313" t="s">
        <v>833</v>
      </c>
      <c r="Z214" s="314">
        <v>0</v>
      </c>
      <c r="AA214" s="315">
        <v>171215</v>
      </c>
      <c r="AB214" s="316"/>
      <c r="AC214" s="317"/>
      <c r="AD214" s="318">
        <f t="shared" ref="AD214:AD277" si="32">IF(AE214&gt;0,(DATE(YEAR(AC214),MONTH(AC214)+1,1)-1)+AE214,AC214)</f>
        <v>61</v>
      </c>
      <c r="AE214" s="319">
        <f>IF(OR(G214=账期!$A$18,G214=账期!$A$20,G214=账期!$A$22,G214=账期!$A$24,G214=账期!$A$25,G214=账期!$A$27,G214=账期!$A$26,G214=账期!$A$28,G214=账期!$A$30,G214=账期!$A$32,G214=账期!$A$34,G214=账期!$A$35,G214=账期!$A$37,G214=账期!$A$39,G214=账期!$A$40,G214=账期!$A$41,G214=账期!$A$42,G214=账期!$A$43,G214=账期!$A$44,G214=账期!$A$45,G214=账期!$A$46,G214=账期!$A$48,G214=账期!$A$50,G214=账期!$A$51,G214=账期!$A$52,G214=账期!$A$53,G214=账期!$A$54,G214=账期!$A$56,G214=账期!$A$57,G214=账期!$A$58,G214=账期!$A$59,G214=账期!$A$60,G214=账期!$A$61,G214=账期!$A$62,G214=账期!$A$63,G214=账期!$A$64,G214=账期!$A$66,G214=账期!$A$67,G214=账期!$A$68,G214=账期!$A$70,G214=账期!$A$71),30,IF(OR(G214=账期!$A$74,G214=账期!$A$77,G214=账期!$A$76,G214=账期!$A$79,G214=账期!$A$80,G214=账期!$A$81,G214=账期!$A$83,G214=账期!$A$85,G214=账期!$A$87,G214=账期!$A$89,G214=账期!$A$91),60,IF(OR(G214=账期!$A$93,G214=账期!$A$94,G214=账期!$A$95,G214=账期!$A$96,G214=账期!$A$98,G214=账期!$A$99,G214=账期!$A$101,G214=账期!$A$102),90,0)))</f>
        <v>30</v>
      </c>
      <c r="AF214" s="319"/>
      <c r="AG214" s="306" t="s">
        <v>86</v>
      </c>
      <c r="AH214" s="319" t="str">
        <f t="shared" si="27"/>
        <v>杭得利</v>
      </c>
      <c r="AI214" s="321"/>
    </row>
    <row r="215" spans="1:35" ht="18" customHeight="1" x14ac:dyDescent="0.25">
      <c r="A215" s="301" t="str">
        <f t="shared" si="28"/>
        <v>2018年1月</v>
      </c>
      <c r="B215" s="302">
        <v>43115</v>
      </c>
      <c r="C215" s="303" t="s">
        <v>834</v>
      </c>
      <c r="D215" s="304" t="s">
        <v>15</v>
      </c>
      <c r="E215" s="305" t="str">
        <f t="shared" si="29"/>
        <v>C</v>
      </c>
      <c r="F215" s="305" t="str">
        <f t="shared" si="30"/>
        <v>A</v>
      </c>
      <c r="G215" s="306" t="s">
        <v>192</v>
      </c>
      <c r="H215" s="307" t="s">
        <v>193</v>
      </c>
      <c r="I215" s="307" t="s">
        <v>33</v>
      </c>
      <c r="J215" s="307"/>
      <c r="K215" s="308">
        <v>201801136</v>
      </c>
      <c r="L215" s="306" t="s">
        <v>35</v>
      </c>
      <c r="M215" s="306" t="s">
        <v>194</v>
      </c>
      <c r="N215" s="306"/>
      <c r="O215" s="306" t="s">
        <v>37</v>
      </c>
      <c r="P215" s="308">
        <v>1.5</v>
      </c>
      <c r="Q215" s="309">
        <v>1.5</v>
      </c>
      <c r="R215" s="286">
        <v>9900</v>
      </c>
      <c r="S215" s="310">
        <f t="shared" si="26"/>
        <v>14850</v>
      </c>
      <c r="T215" s="311">
        <v>14850</v>
      </c>
      <c r="U215" s="311">
        <f t="shared" si="31"/>
        <v>0</v>
      </c>
      <c r="V215" s="451">
        <v>43117</v>
      </c>
      <c r="W215" s="452">
        <v>43117</v>
      </c>
      <c r="X215" s="308">
        <v>750</v>
      </c>
      <c r="Y215" s="313" t="s">
        <v>835</v>
      </c>
      <c r="Z215" s="314">
        <v>0</v>
      </c>
      <c r="AA215" s="315">
        <v>180115</v>
      </c>
      <c r="AB215" s="316" t="s">
        <v>836</v>
      </c>
      <c r="AC215" s="317">
        <v>43117</v>
      </c>
      <c r="AD215" s="318">
        <f t="shared" si="32"/>
        <v>43117</v>
      </c>
      <c r="AE215" s="319">
        <f>IF(OR(G215=账期!$A$18,G215=账期!$A$20,G215=账期!$A$22,G215=账期!$A$24,G215=账期!$A$25,G215=账期!$A$27,G215=账期!$A$26,G215=账期!$A$28,G215=账期!$A$30,G215=账期!$A$32,G215=账期!$A$34,G215=账期!$A$35,G215=账期!$A$37,G215=账期!$A$39,G215=账期!$A$40,G215=账期!$A$41,G215=账期!$A$42,G215=账期!$A$43,G215=账期!$A$44,G215=账期!$A$45,G215=账期!$A$46,G215=账期!$A$48,G215=账期!$A$50,G215=账期!$A$51,G215=账期!$A$52,G215=账期!$A$53,G215=账期!$A$54,G215=账期!$A$56,G215=账期!$A$57,G215=账期!$A$58,G215=账期!$A$59,G215=账期!$A$60,G215=账期!$A$61,G215=账期!$A$62,G215=账期!$A$63,G215=账期!$A$64,G215=账期!$A$66,G215=账期!$A$67,G215=账期!$A$68,G215=账期!$A$70,G215=账期!$A$71),30,IF(OR(G215=账期!$A$74,G215=账期!$A$77,G215=账期!$A$76,G215=账期!$A$79,G215=账期!$A$80,G215=账期!$A$81,G215=账期!$A$83,G215=账期!$A$85,G215=账期!$A$87,G215=账期!$A$89,G215=账期!$A$91),60,IF(OR(G215=账期!$A$93,G215=账期!$A$94,G215=账期!$A$95,G215=账期!$A$96,G215=账期!$A$98,G215=账期!$A$99,G215=账期!$A$101,G215=账期!$A$102),90,0)))</f>
        <v>0</v>
      </c>
      <c r="AF215" s="319"/>
      <c r="AG215" s="306" t="s">
        <v>86</v>
      </c>
      <c r="AH215" s="319" t="str">
        <f t="shared" si="27"/>
        <v>杭得利</v>
      </c>
      <c r="AI215" s="321" t="s">
        <v>837</v>
      </c>
    </row>
    <row r="216" spans="1:35" ht="17.25" customHeight="1" x14ac:dyDescent="0.25">
      <c r="A216" s="301" t="str">
        <f t="shared" si="28"/>
        <v>2018年1月</v>
      </c>
      <c r="B216" s="302">
        <v>43108</v>
      </c>
      <c r="C216" s="303" t="s">
        <v>838</v>
      </c>
      <c r="D216" s="304" t="s">
        <v>15</v>
      </c>
      <c r="E216" s="305" t="str">
        <f t="shared" si="29"/>
        <v>C</v>
      </c>
      <c r="F216" s="305" t="str">
        <f t="shared" si="30"/>
        <v>C</v>
      </c>
      <c r="G216" s="306" t="s">
        <v>195</v>
      </c>
      <c r="H216" s="307" t="s">
        <v>196</v>
      </c>
      <c r="I216" s="307" t="s">
        <v>33</v>
      </c>
      <c r="J216" s="307"/>
      <c r="K216" s="308">
        <v>201801076</v>
      </c>
      <c r="L216" s="306" t="s">
        <v>78</v>
      </c>
      <c r="M216" s="306" t="s">
        <v>79</v>
      </c>
      <c r="N216" s="306"/>
      <c r="O216" s="306" t="s">
        <v>37</v>
      </c>
      <c r="P216" s="308">
        <v>1</v>
      </c>
      <c r="Q216" s="309">
        <v>1</v>
      </c>
      <c r="R216" s="286">
        <v>10000</v>
      </c>
      <c r="S216" s="310">
        <f t="shared" si="26"/>
        <v>10000</v>
      </c>
      <c r="T216" s="311"/>
      <c r="U216" s="311">
        <f t="shared" si="31"/>
        <v>10000</v>
      </c>
      <c r="V216" s="451">
        <v>43110</v>
      </c>
      <c r="W216" s="452">
        <v>43115</v>
      </c>
      <c r="X216" s="308">
        <v>25</v>
      </c>
      <c r="Y216" s="313" t="s">
        <v>839</v>
      </c>
      <c r="Z216" s="314">
        <v>500</v>
      </c>
      <c r="AA216" s="315">
        <v>180107</v>
      </c>
      <c r="AB216" s="316" t="s">
        <v>840</v>
      </c>
      <c r="AC216" s="317">
        <v>43117</v>
      </c>
      <c r="AD216" s="318">
        <f t="shared" si="32"/>
        <v>43191</v>
      </c>
      <c r="AE216" s="319">
        <v>60</v>
      </c>
      <c r="AF216" s="319"/>
      <c r="AG216" s="306" t="s">
        <v>86</v>
      </c>
      <c r="AH216" s="319" t="str">
        <f t="shared" si="27"/>
        <v>杭得利</v>
      </c>
      <c r="AI216" s="321"/>
    </row>
    <row r="217" spans="1:35" ht="18" customHeight="1" x14ac:dyDescent="0.25">
      <c r="A217" s="301" t="str">
        <f t="shared" si="28"/>
        <v>2018年1月</v>
      </c>
      <c r="B217" s="302">
        <v>43106</v>
      </c>
      <c r="C217" s="303"/>
      <c r="D217" s="304" t="s">
        <v>15</v>
      </c>
      <c r="E217" s="305" t="str">
        <f t="shared" si="29"/>
        <v>C</v>
      </c>
      <c r="F217" s="305" t="str">
        <f t="shared" si="30"/>
        <v>C</v>
      </c>
      <c r="G217" s="306" t="s">
        <v>195</v>
      </c>
      <c r="H217" s="307" t="s">
        <v>196</v>
      </c>
      <c r="I217" s="307" t="s">
        <v>33</v>
      </c>
      <c r="J217" s="307"/>
      <c r="K217" s="308"/>
      <c r="L217" s="306" t="s">
        <v>63</v>
      </c>
      <c r="M217" s="306" t="s">
        <v>197</v>
      </c>
      <c r="N217" s="308" t="s">
        <v>111</v>
      </c>
      <c r="O217" s="306" t="s">
        <v>37</v>
      </c>
      <c r="P217" s="308">
        <v>1E-3</v>
      </c>
      <c r="Q217" s="309">
        <v>1E-3</v>
      </c>
      <c r="R217" s="286">
        <v>0</v>
      </c>
      <c r="S217" s="310">
        <f t="shared" si="26"/>
        <v>0</v>
      </c>
      <c r="T217" s="311"/>
      <c r="U217" s="311">
        <f t="shared" si="31"/>
        <v>0</v>
      </c>
      <c r="V217" s="451">
        <v>43106</v>
      </c>
      <c r="W217" s="452">
        <v>43108</v>
      </c>
      <c r="X217" s="308">
        <v>1</v>
      </c>
      <c r="Y217" s="313" t="s">
        <v>841</v>
      </c>
      <c r="Z217" s="314">
        <v>0</v>
      </c>
      <c r="AA217" s="315"/>
      <c r="AB217" s="316"/>
      <c r="AC217" s="317"/>
      <c r="AD217" s="318">
        <f t="shared" si="32"/>
        <v>91</v>
      </c>
      <c r="AE217" s="319">
        <v>60</v>
      </c>
      <c r="AF217" s="319"/>
      <c r="AG217" s="306" t="s">
        <v>86</v>
      </c>
      <c r="AH217" s="319" t="str">
        <f t="shared" si="27"/>
        <v>杭得利</v>
      </c>
      <c r="AI217" s="321"/>
    </row>
    <row r="218" spans="1:35" ht="17.25" customHeight="1" x14ac:dyDescent="0.25">
      <c r="A218" s="301" t="str">
        <f t="shared" si="28"/>
        <v>2018年1月</v>
      </c>
      <c r="B218" s="302">
        <v>43125</v>
      </c>
      <c r="C218" s="303" t="s">
        <v>842</v>
      </c>
      <c r="D218" s="304" t="s">
        <v>15</v>
      </c>
      <c r="E218" s="305" t="str">
        <f t="shared" si="29"/>
        <v>C</v>
      </c>
      <c r="F218" s="305" t="str">
        <f t="shared" si="30"/>
        <v>C</v>
      </c>
      <c r="G218" s="306" t="s">
        <v>195</v>
      </c>
      <c r="H218" s="307" t="s">
        <v>196</v>
      </c>
      <c r="I218" s="307" t="s">
        <v>33</v>
      </c>
      <c r="J218" s="307"/>
      <c r="K218" s="308">
        <v>201801251</v>
      </c>
      <c r="L218" s="306" t="s">
        <v>78</v>
      </c>
      <c r="M218" s="306" t="s">
        <v>79</v>
      </c>
      <c r="N218" s="306"/>
      <c r="O218" s="306" t="s">
        <v>37</v>
      </c>
      <c r="P218" s="308">
        <v>6</v>
      </c>
      <c r="Q218" s="309">
        <v>6</v>
      </c>
      <c r="R218" s="286">
        <v>10000</v>
      </c>
      <c r="S218" s="310">
        <f t="shared" si="26"/>
        <v>60000</v>
      </c>
      <c r="T218" s="311"/>
      <c r="U218" s="311">
        <f t="shared" si="31"/>
        <v>60000</v>
      </c>
      <c r="V218" s="451">
        <v>43130</v>
      </c>
      <c r="W218" s="452">
        <v>43132</v>
      </c>
      <c r="X218" s="308">
        <v>25</v>
      </c>
      <c r="Y218" s="313" t="s">
        <v>2640</v>
      </c>
      <c r="Z218" s="314">
        <v>2700</v>
      </c>
      <c r="AA218" s="315">
        <v>20180126</v>
      </c>
      <c r="AB218" s="316" t="s">
        <v>3316</v>
      </c>
      <c r="AC218" s="317">
        <v>43134</v>
      </c>
      <c r="AD218" s="318">
        <f t="shared" si="32"/>
        <v>43219</v>
      </c>
      <c r="AE218" s="319">
        <v>60</v>
      </c>
      <c r="AF218" s="319"/>
      <c r="AG218" s="306" t="s">
        <v>86</v>
      </c>
      <c r="AH218" s="319" t="str">
        <f t="shared" si="27"/>
        <v>杭得利</v>
      </c>
      <c r="AI218" s="321"/>
    </row>
    <row r="219" spans="1:35" ht="18" customHeight="1" x14ac:dyDescent="0.25">
      <c r="A219" s="301" t="str">
        <f t="shared" si="28"/>
        <v>2018年2月</v>
      </c>
      <c r="B219" s="302">
        <v>43125</v>
      </c>
      <c r="C219" s="303" t="s">
        <v>2964</v>
      </c>
      <c r="D219" s="304" t="s">
        <v>15</v>
      </c>
      <c r="E219" s="305" t="str">
        <f t="shared" si="29"/>
        <v>C</v>
      </c>
      <c r="F219" s="305" t="str">
        <f t="shared" si="30"/>
        <v>C</v>
      </c>
      <c r="G219" s="306" t="s">
        <v>195</v>
      </c>
      <c r="H219" s="307" t="str">
        <f>IF(G219="","",VLOOKUP(G219,下拉数据源!J:K,2,0))</f>
        <v>湖南华菱线缆股份有限公司</v>
      </c>
      <c r="I219" s="307" t="s">
        <v>33</v>
      </c>
      <c r="J219" s="307"/>
      <c r="K219" s="308">
        <v>201801251</v>
      </c>
      <c r="L219" s="306" t="s">
        <v>78</v>
      </c>
      <c r="M219" s="306" t="s">
        <v>79</v>
      </c>
      <c r="N219" s="306"/>
      <c r="O219" s="306" t="s">
        <v>37</v>
      </c>
      <c r="P219" s="308">
        <v>6.5</v>
      </c>
      <c r="Q219" s="309">
        <v>6.5</v>
      </c>
      <c r="R219" s="286">
        <v>10000</v>
      </c>
      <c r="S219" s="310">
        <f t="shared" si="26"/>
        <v>65000</v>
      </c>
      <c r="T219" s="311"/>
      <c r="U219" s="311">
        <f t="shared" si="31"/>
        <v>65000</v>
      </c>
      <c r="V219" s="451">
        <v>43133</v>
      </c>
      <c r="W219" s="452">
        <v>43139</v>
      </c>
      <c r="X219" s="308">
        <v>25</v>
      </c>
      <c r="Y219" s="313" t="s">
        <v>3128</v>
      </c>
      <c r="Z219" s="314">
        <v>1926</v>
      </c>
      <c r="AA219" s="315">
        <v>20180201</v>
      </c>
      <c r="AB219" s="316" t="s">
        <v>3316</v>
      </c>
      <c r="AC219" s="317">
        <v>43134</v>
      </c>
      <c r="AD219" s="318">
        <f t="shared" si="32"/>
        <v>43219</v>
      </c>
      <c r="AE219" s="319">
        <v>60</v>
      </c>
      <c r="AF219" s="319"/>
      <c r="AG219" s="306" t="s">
        <v>86</v>
      </c>
      <c r="AH219" s="319" t="str">
        <f t="shared" si="27"/>
        <v>杭得利</v>
      </c>
      <c r="AI219" s="321"/>
    </row>
    <row r="220" spans="1:35" ht="18" customHeight="1" x14ac:dyDescent="0.25">
      <c r="A220" s="301" t="str">
        <f t="shared" si="28"/>
        <v>2017年12月</v>
      </c>
      <c r="B220" s="302">
        <v>43070</v>
      </c>
      <c r="C220" s="303"/>
      <c r="D220" s="304" t="s">
        <v>15</v>
      </c>
      <c r="E220" s="305" t="str">
        <f t="shared" si="29"/>
        <v>C</v>
      </c>
      <c r="F220" s="305" t="str">
        <f t="shared" si="30"/>
        <v>C</v>
      </c>
      <c r="G220" s="306" t="s">
        <v>198</v>
      </c>
      <c r="H220" s="307" t="s">
        <v>199</v>
      </c>
      <c r="I220" s="307" t="s">
        <v>33</v>
      </c>
      <c r="J220" s="307"/>
      <c r="K220" s="308" t="s">
        <v>200</v>
      </c>
      <c r="L220" s="306" t="s">
        <v>40</v>
      </c>
      <c r="M220" s="306" t="s">
        <v>201</v>
      </c>
      <c r="N220" s="306"/>
      <c r="O220" s="306" t="s">
        <v>37</v>
      </c>
      <c r="P220" s="308">
        <v>5.25</v>
      </c>
      <c r="Q220" s="309">
        <v>5.25</v>
      </c>
      <c r="R220" s="286">
        <v>13600</v>
      </c>
      <c r="S220" s="310">
        <f t="shared" si="26"/>
        <v>71400</v>
      </c>
      <c r="T220" s="311"/>
      <c r="U220" s="311">
        <f t="shared" si="31"/>
        <v>71400</v>
      </c>
      <c r="V220" s="451">
        <v>43099</v>
      </c>
      <c r="W220" s="452">
        <v>43102</v>
      </c>
      <c r="X220" s="308">
        <v>750</v>
      </c>
      <c r="Y220" s="313" t="s">
        <v>843</v>
      </c>
      <c r="Z220" s="314">
        <v>2625</v>
      </c>
      <c r="AA220" s="315">
        <v>171229</v>
      </c>
      <c r="AB220" s="316" t="s">
        <v>844</v>
      </c>
      <c r="AC220" s="320">
        <v>43110</v>
      </c>
      <c r="AD220" s="318">
        <f t="shared" si="32"/>
        <v>43191</v>
      </c>
      <c r="AE220" s="319">
        <v>60</v>
      </c>
      <c r="AF220" s="319"/>
      <c r="AG220" s="306" t="s">
        <v>86</v>
      </c>
      <c r="AH220" s="319" t="str">
        <f t="shared" si="27"/>
        <v>杭得利</v>
      </c>
      <c r="AI220" s="321"/>
    </row>
    <row r="221" spans="1:35" ht="18" customHeight="1" x14ac:dyDescent="0.25">
      <c r="A221" s="301" t="str">
        <f t="shared" si="28"/>
        <v>2018年1月</v>
      </c>
      <c r="B221" s="302">
        <v>43109</v>
      </c>
      <c r="C221" s="303"/>
      <c r="D221" s="304" t="s">
        <v>15</v>
      </c>
      <c r="E221" s="305" t="str">
        <f t="shared" si="29"/>
        <v>B</v>
      </c>
      <c r="F221" s="305" t="str">
        <f t="shared" si="30"/>
        <v>B</v>
      </c>
      <c r="G221" s="306" t="s">
        <v>202</v>
      </c>
      <c r="H221" s="307" t="s">
        <v>203</v>
      </c>
      <c r="I221" s="307" t="s">
        <v>33</v>
      </c>
      <c r="J221" s="307"/>
      <c r="K221" s="308">
        <v>201801091</v>
      </c>
      <c r="L221" s="306" t="s">
        <v>63</v>
      </c>
      <c r="M221" s="306" t="s">
        <v>96</v>
      </c>
      <c r="N221" s="306" t="s">
        <v>204</v>
      </c>
      <c r="O221" s="306" t="s">
        <v>205</v>
      </c>
      <c r="P221" s="308">
        <v>0.55000000000000004</v>
      </c>
      <c r="Q221" s="309">
        <v>0.55000000000000004</v>
      </c>
      <c r="R221" s="286">
        <v>12000</v>
      </c>
      <c r="S221" s="310">
        <f t="shared" si="26"/>
        <v>6600.0000000000009</v>
      </c>
      <c r="T221" s="311"/>
      <c r="U221" s="311">
        <f t="shared" si="31"/>
        <v>6600.0000000000009</v>
      </c>
      <c r="V221" s="451">
        <v>43114</v>
      </c>
      <c r="W221" s="452">
        <v>43115</v>
      </c>
      <c r="X221" s="308">
        <v>25</v>
      </c>
      <c r="Y221" s="313" t="s">
        <v>845</v>
      </c>
      <c r="Z221" s="314">
        <v>148</v>
      </c>
      <c r="AA221" s="315">
        <v>180111</v>
      </c>
      <c r="AB221" s="316" t="s">
        <v>846</v>
      </c>
      <c r="AC221" s="317">
        <v>43118</v>
      </c>
      <c r="AD221" s="318">
        <f t="shared" si="32"/>
        <v>43161</v>
      </c>
      <c r="AE221" s="319">
        <f>IF(OR(G221=账期!$A$18,G221=账期!$A$20,G221=账期!$A$22,G221=账期!$A$24,G221=账期!$A$25,G221=账期!$A$27,G221=账期!$A$26,G221=账期!$A$28,G221=账期!$A$30,G221=账期!$A$32,G221=账期!$A$34,G221=账期!$A$35,G221=账期!$A$37,G221=账期!$A$39,G221=账期!$A$40,G221=账期!$A$41,G221=账期!$A$42,G221=账期!$A$43,G221=账期!$A$44,G221=账期!$A$45,G221=账期!$A$46,G221=账期!$A$48,G221=账期!$A$50,G221=账期!$A$51,G221=账期!$A$52,G221=账期!$A$53,G221=账期!$A$54,G221=账期!$A$56,G221=账期!$A$57,G221=账期!$A$58,G221=账期!$A$59,G221=账期!$A$60,G221=账期!$A$61,G221=账期!$A$62,G221=账期!$A$63,G221=账期!$A$64,G221=账期!$A$66,G221=账期!$A$67,G221=账期!$A$68,G221=账期!$A$70,G221=账期!$A$71),30,IF(OR(G221=账期!$A$74,G221=账期!$A$77,G221=账期!$A$76,G221=账期!$A$79,G221=账期!$A$80,G221=账期!$A$81,G221=账期!$A$83,G221=账期!$A$85,G221=账期!$A$87,G221=账期!$A$89,G221=账期!$A$91),60,IF(OR(G221=账期!$A$93,G221=账期!$A$94,G221=账期!$A$95,G221=账期!$A$96,G221=账期!$A$98,G221=账期!$A$99,G221=账期!$A$101,G221=账期!$A$102),90,0)))</f>
        <v>30</v>
      </c>
      <c r="AF221" s="319"/>
      <c r="AG221" s="306" t="s">
        <v>86</v>
      </c>
      <c r="AH221" s="319" t="str">
        <f t="shared" si="27"/>
        <v>杭得利</v>
      </c>
      <c r="AI221" s="321"/>
    </row>
    <row r="222" spans="1:35" ht="18" customHeight="1" x14ac:dyDescent="0.25">
      <c r="A222" s="301" t="str">
        <f t="shared" si="28"/>
        <v>2017年12月</v>
      </c>
      <c r="B222" s="302">
        <v>43070</v>
      </c>
      <c r="C222" s="303"/>
      <c r="D222" s="304" t="s">
        <v>15</v>
      </c>
      <c r="E222" s="305" t="str">
        <f t="shared" si="29"/>
        <v>C</v>
      </c>
      <c r="F222" s="305" t="str">
        <f t="shared" si="30"/>
        <v>C</v>
      </c>
      <c r="G222" s="306" t="s">
        <v>207</v>
      </c>
      <c r="H222" s="307" t="s">
        <v>208</v>
      </c>
      <c r="I222" s="307" t="s">
        <v>33</v>
      </c>
      <c r="J222" s="307"/>
      <c r="K222" s="308">
        <v>201712116</v>
      </c>
      <c r="L222" s="306" t="s">
        <v>63</v>
      </c>
      <c r="M222" s="306" t="s">
        <v>209</v>
      </c>
      <c r="N222" s="306"/>
      <c r="O222" s="306" t="s">
        <v>37</v>
      </c>
      <c r="P222" s="308">
        <v>0.2</v>
      </c>
      <c r="Q222" s="309">
        <v>0.2</v>
      </c>
      <c r="R222" s="286">
        <v>30000</v>
      </c>
      <c r="S222" s="310">
        <f t="shared" si="26"/>
        <v>6000</v>
      </c>
      <c r="T222" s="311"/>
      <c r="U222" s="311">
        <f t="shared" si="31"/>
        <v>6000</v>
      </c>
      <c r="V222" s="451">
        <v>43081</v>
      </c>
      <c r="W222" s="452">
        <v>43082</v>
      </c>
      <c r="X222" s="308">
        <v>25</v>
      </c>
      <c r="Y222" s="313" t="s">
        <v>847</v>
      </c>
      <c r="Z222" s="314">
        <v>300</v>
      </c>
      <c r="AA222" s="315">
        <v>170315</v>
      </c>
      <c r="AB222" s="316"/>
      <c r="AC222" s="320"/>
      <c r="AD222" s="318">
        <f t="shared" si="32"/>
        <v>61</v>
      </c>
      <c r="AE222" s="319">
        <v>30</v>
      </c>
      <c r="AF222" s="319"/>
      <c r="AG222" s="306" t="s">
        <v>86</v>
      </c>
      <c r="AH222" s="319" t="str">
        <f t="shared" si="27"/>
        <v>杭得利</v>
      </c>
      <c r="AI222" s="321"/>
    </row>
    <row r="223" spans="1:35" ht="18" customHeight="1" x14ac:dyDescent="0.25">
      <c r="A223" s="301" t="str">
        <f t="shared" si="28"/>
        <v>2018年1月</v>
      </c>
      <c r="B223" s="302">
        <v>43124</v>
      </c>
      <c r="C223" s="303" t="s">
        <v>848</v>
      </c>
      <c r="D223" s="304" t="s">
        <v>15</v>
      </c>
      <c r="E223" s="305" t="str">
        <f t="shared" si="29"/>
        <v>C</v>
      </c>
      <c r="F223" s="305" t="str">
        <f t="shared" si="30"/>
        <v>C</v>
      </c>
      <c r="G223" s="306" t="s">
        <v>567</v>
      </c>
      <c r="H223" s="307" t="str">
        <f>IF(G223="","",VLOOKUP(G223,下拉数据源!J:K,2,0))</f>
        <v>嘉兴翼波电子有限公司</v>
      </c>
      <c r="I223" s="307" t="s">
        <v>33</v>
      </c>
      <c r="J223" s="307"/>
      <c r="K223" s="308" t="s">
        <v>570</v>
      </c>
      <c r="L223" s="306" t="s">
        <v>15</v>
      </c>
      <c r="M223" s="306" t="s">
        <v>571</v>
      </c>
      <c r="N223" s="306" t="s">
        <v>569</v>
      </c>
      <c r="O223" s="306" t="s">
        <v>191</v>
      </c>
      <c r="P223" s="308">
        <v>0.2</v>
      </c>
      <c r="Q223" s="309">
        <v>0.2</v>
      </c>
      <c r="R223" s="286">
        <v>60000</v>
      </c>
      <c r="S223" s="310">
        <f t="shared" si="26"/>
        <v>12000</v>
      </c>
      <c r="T223" s="311"/>
      <c r="U223" s="311">
        <f t="shared" si="31"/>
        <v>12000</v>
      </c>
      <c r="V223" s="451">
        <v>43131</v>
      </c>
      <c r="W223" s="452">
        <v>43134</v>
      </c>
      <c r="X223" s="308">
        <v>25</v>
      </c>
      <c r="Y223" s="313" t="s">
        <v>2848</v>
      </c>
      <c r="Z223" s="314">
        <v>0</v>
      </c>
      <c r="AA223" s="315">
        <v>180131</v>
      </c>
      <c r="AB223" s="316"/>
      <c r="AC223" s="317"/>
      <c r="AD223" s="318">
        <f t="shared" si="32"/>
        <v>0</v>
      </c>
      <c r="AE223" s="319">
        <f>IF(OR(G223=账期!$A$18,G223=账期!$A$20,G223=账期!$A$22,G223=账期!$A$24,G223=账期!$A$25,G223=账期!$A$27,G223=账期!$A$26,G223=账期!$A$28,G223=账期!$A$30,G223=账期!$A$32,G223=账期!$A$34,G223=账期!$A$35,G223=账期!$A$37,G223=账期!$A$39,G223=账期!$A$40,G223=账期!$A$41,G223=账期!$A$42,G223=账期!$A$43,G223=账期!$A$44,G223=账期!$A$45,G223=账期!$A$46,G223=账期!$A$48,G223=账期!$A$50,G223=账期!$A$51,G223=账期!$A$52,G223=账期!$A$53,G223=账期!$A$54,G223=账期!$A$56,G223=账期!$A$57,G223=账期!$A$58,G223=账期!$A$59,G223=账期!$A$60,G223=账期!$A$61,G223=账期!$A$62,G223=账期!$A$63,G223=账期!$A$64,G223=账期!$A$66,G223=账期!$A$67,G223=账期!$A$68,G223=账期!$A$70,G223=账期!$A$71),30,IF(OR(G223=账期!$A$74,G223=账期!$A$77,G223=账期!$A$76,G223=账期!$A$79,G223=账期!$A$80,G223=账期!$A$81,G223=账期!$A$83,G223=账期!$A$85,G223=账期!$A$87,G223=账期!$A$89,G223=账期!$A$91),60,IF(OR(G223=账期!$A$93,G223=账期!$A$94,G223=账期!$A$95,G223=账期!$A$96,G223=账期!$A$98,G223=账期!$A$99,G223=账期!$A$101,G223=账期!$A$102),90,0)))</f>
        <v>0</v>
      </c>
      <c r="AF223" s="319"/>
      <c r="AG223" s="306" t="s">
        <v>86</v>
      </c>
      <c r="AH223" s="319" t="str">
        <f t="shared" si="27"/>
        <v>杭得利</v>
      </c>
      <c r="AI223" s="321"/>
    </row>
    <row r="224" spans="1:35" ht="18" customHeight="1" x14ac:dyDescent="0.25">
      <c r="A224" s="301" t="str">
        <f t="shared" si="28"/>
        <v>2018年1月</v>
      </c>
      <c r="B224" s="302">
        <v>43098</v>
      </c>
      <c r="C224" s="303"/>
      <c r="D224" s="304" t="s">
        <v>633</v>
      </c>
      <c r="E224" s="305" t="str">
        <f t="shared" si="29"/>
        <v>A</v>
      </c>
      <c r="F224" s="305" t="str">
        <f t="shared" si="30"/>
        <v>A</v>
      </c>
      <c r="G224" s="306" t="s">
        <v>210</v>
      </c>
      <c r="H224" s="307" t="s">
        <v>211</v>
      </c>
      <c r="I224" s="307" t="s">
        <v>33</v>
      </c>
      <c r="J224" s="307"/>
      <c r="K224" s="308">
        <v>4500088632</v>
      </c>
      <c r="L224" s="306" t="s">
        <v>63</v>
      </c>
      <c r="M224" s="306" t="s">
        <v>213</v>
      </c>
      <c r="N224" s="306"/>
      <c r="O224" s="306" t="s">
        <v>65</v>
      </c>
      <c r="P224" s="308">
        <v>1</v>
      </c>
      <c r="Q224" s="309">
        <v>1</v>
      </c>
      <c r="R224" s="312">
        <v>22000</v>
      </c>
      <c r="S224" s="310">
        <f t="shared" si="26"/>
        <v>22000</v>
      </c>
      <c r="T224" s="311"/>
      <c r="U224" s="311">
        <f t="shared" si="31"/>
        <v>22000</v>
      </c>
      <c r="V224" s="451">
        <v>43101</v>
      </c>
      <c r="W224" s="452">
        <v>43103</v>
      </c>
      <c r="X224" s="308">
        <v>25</v>
      </c>
      <c r="Y224" s="313" t="s">
        <v>849</v>
      </c>
      <c r="Z224" s="314">
        <v>432.73</v>
      </c>
      <c r="AA224" s="315">
        <v>171121</v>
      </c>
      <c r="AB224" s="316" t="s">
        <v>850</v>
      </c>
      <c r="AC224" s="317">
        <v>43116</v>
      </c>
      <c r="AD224" s="318">
        <f t="shared" si="32"/>
        <v>43161</v>
      </c>
      <c r="AE224" s="319">
        <f>IF(OR(G224=账期!$A$18,G224=账期!$A$20,G224=账期!$A$22,G224=账期!$A$24,G224=账期!$A$25,G224=账期!$A$27,G224=账期!$A$26,G224=账期!$A$28,G224=账期!$A$30,G224=账期!$A$32,G224=账期!$A$34,G224=账期!$A$35,G224=账期!$A$37,G224=账期!$A$39,G224=账期!$A$40,G224=账期!$A$41,G224=账期!$A$42,G224=账期!$A$43,G224=账期!$A$44,G224=账期!$A$45,G224=账期!$A$46,G224=账期!$A$48,G224=账期!$A$50,G224=账期!$A$51,G224=账期!$A$52,G224=账期!$A$53,G224=账期!$A$54,G224=账期!$A$56,G224=账期!$A$57,G224=账期!$A$58,G224=账期!$A$59,G224=账期!$A$60,G224=账期!$A$61,G224=账期!$A$62,G224=账期!$A$63,G224=账期!$A$64,G224=账期!$A$66,G224=账期!$A$67,G224=账期!$A$68,G224=账期!$A$70,G224=账期!$A$71),30,IF(OR(G224=账期!$A$74,G224=账期!$A$77,G224=账期!$A$76,G224=账期!$A$79,G224=账期!$A$80,G224=账期!$A$81,G224=账期!$A$83,G224=账期!$A$85,G224=账期!$A$87,G224=账期!$A$89,G224=账期!$A$91),60,IF(OR(G224=账期!$A$93,G224=账期!$A$94,G224=账期!$A$95,G224=账期!$A$96,G224=账期!$A$98,G224=账期!$A$99,G224=账期!$A$101,G224=账期!$A$102),90,0)))</f>
        <v>30</v>
      </c>
      <c r="AF224" s="319"/>
      <c r="AG224" s="306" t="s">
        <v>50</v>
      </c>
      <c r="AH224" s="319" t="str">
        <f t="shared" si="27"/>
        <v>徐绪盛</v>
      </c>
      <c r="AI224" s="321"/>
    </row>
    <row r="225" spans="1:35 16383:16384" ht="18" customHeight="1" x14ac:dyDescent="0.25">
      <c r="A225" s="301" t="str">
        <f t="shared" si="28"/>
        <v>2018年1月</v>
      </c>
      <c r="B225" s="302">
        <v>43098</v>
      </c>
      <c r="C225" s="303"/>
      <c r="D225" s="304" t="s">
        <v>633</v>
      </c>
      <c r="E225" s="305" t="str">
        <f t="shared" si="29"/>
        <v>A</v>
      </c>
      <c r="F225" s="305" t="str">
        <f t="shared" si="30"/>
        <v>A</v>
      </c>
      <c r="G225" s="306" t="s">
        <v>210</v>
      </c>
      <c r="H225" s="307" t="s">
        <v>211</v>
      </c>
      <c r="I225" s="307" t="s">
        <v>33</v>
      </c>
      <c r="J225" s="307"/>
      <c r="K225" s="308">
        <v>4500088632</v>
      </c>
      <c r="L225" s="306" t="s">
        <v>63</v>
      </c>
      <c r="M225" s="306" t="s">
        <v>214</v>
      </c>
      <c r="N225" s="306"/>
      <c r="O225" s="306" t="s">
        <v>65</v>
      </c>
      <c r="P225" s="308">
        <v>0.1</v>
      </c>
      <c r="Q225" s="309">
        <v>0.1</v>
      </c>
      <c r="R225" s="312">
        <v>26000</v>
      </c>
      <c r="S225" s="310">
        <f t="shared" si="26"/>
        <v>2600</v>
      </c>
      <c r="T225" s="311"/>
      <c r="U225" s="311">
        <f t="shared" si="31"/>
        <v>2600</v>
      </c>
      <c r="V225" s="451">
        <v>43101</v>
      </c>
      <c r="W225" s="452">
        <v>43103</v>
      </c>
      <c r="X225" s="308">
        <v>25</v>
      </c>
      <c r="Y225" s="313" t="s">
        <v>849</v>
      </c>
      <c r="Z225" s="314">
        <v>43.27</v>
      </c>
      <c r="AA225" s="315">
        <v>171213</v>
      </c>
      <c r="AB225" s="316" t="s">
        <v>850</v>
      </c>
      <c r="AC225" s="317">
        <v>43116</v>
      </c>
      <c r="AD225" s="318">
        <f t="shared" si="32"/>
        <v>43161</v>
      </c>
      <c r="AE225" s="319">
        <f>IF(OR(G225=账期!$A$18,G225=账期!$A$20,G225=账期!$A$22,G225=账期!$A$24,G225=账期!$A$25,G225=账期!$A$27,G225=账期!$A$26,G225=账期!$A$28,G225=账期!$A$30,G225=账期!$A$32,G225=账期!$A$34,G225=账期!$A$35,G225=账期!$A$37,G225=账期!$A$39,G225=账期!$A$40,G225=账期!$A$41,G225=账期!$A$42,G225=账期!$A$43,G225=账期!$A$44,G225=账期!$A$45,G225=账期!$A$46,G225=账期!$A$48,G225=账期!$A$50,G225=账期!$A$51,G225=账期!$A$52,G225=账期!$A$53,G225=账期!$A$54,G225=账期!$A$56,G225=账期!$A$57,G225=账期!$A$58,G225=账期!$A$59,G225=账期!$A$60,G225=账期!$A$61,G225=账期!$A$62,G225=账期!$A$63,G225=账期!$A$64,G225=账期!$A$66,G225=账期!$A$67,G225=账期!$A$68,G225=账期!$A$70,G225=账期!$A$71),30,IF(OR(G225=账期!$A$74,G225=账期!$A$77,G225=账期!$A$76,G225=账期!$A$79,G225=账期!$A$80,G225=账期!$A$81,G225=账期!$A$83,G225=账期!$A$85,G225=账期!$A$87,G225=账期!$A$89,G225=账期!$A$91),60,IF(OR(G225=账期!$A$93,G225=账期!$A$94,G225=账期!$A$95,G225=账期!$A$96,G225=账期!$A$98,G225=账期!$A$99,G225=账期!$A$101,G225=账期!$A$102),90,0)))</f>
        <v>30</v>
      </c>
      <c r="AF225" s="319"/>
      <c r="AG225" s="306" t="s">
        <v>50</v>
      </c>
      <c r="AH225" s="319" t="str">
        <f t="shared" si="27"/>
        <v>徐绪盛</v>
      </c>
      <c r="AI225" s="321"/>
    </row>
    <row r="226" spans="1:35 16383:16384" ht="18" customHeight="1" x14ac:dyDescent="0.25">
      <c r="A226" s="301" t="str">
        <f t="shared" si="28"/>
        <v>2017年11月</v>
      </c>
      <c r="B226" s="302">
        <v>43040</v>
      </c>
      <c r="C226" s="303"/>
      <c r="D226" s="304" t="s">
        <v>633</v>
      </c>
      <c r="E226" s="305" t="str">
        <f t="shared" si="29"/>
        <v>A</v>
      </c>
      <c r="F226" s="305" t="str">
        <f t="shared" si="30"/>
        <v>A</v>
      </c>
      <c r="G226" s="306" t="s">
        <v>210</v>
      </c>
      <c r="H226" s="307" t="s">
        <v>211</v>
      </c>
      <c r="I226" s="307" t="s">
        <v>33</v>
      </c>
      <c r="J226" s="307"/>
      <c r="K226" s="308">
        <v>4500081629</v>
      </c>
      <c r="L226" s="306" t="s">
        <v>63</v>
      </c>
      <c r="M226" s="306" t="s">
        <v>212</v>
      </c>
      <c r="N226" s="306"/>
      <c r="O226" s="306" t="s">
        <v>65</v>
      </c>
      <c r="P226" s="308">
        <v>0.05</v>
      </c>
      <c r="Q226" s="309">
        <v>0.05</v>
      </c>
      <c r="R226" s="286">
        <v>26000</v>
      </c>
      <c r="S226" s="310">
        <f t="shared" ref="S226:S289" si="33">Q226*R226</f>
        <v>1300</v>
      </c>
      <c r="T226" s="311"/>
      <c r="U226" s="311">
        <f t="shared" si="31"/>
        <v>1300</v>
      </c>
      <c r="V226" s="451">
        <v>43067</v>
      </c>
      <c r="W226" s="452">
        <v>43069</v>
      </c>
      <c r="X226" s="308">
        <v>25</v>
      </c>
      <c r="Y226" s="313" t="s">
        <v>851</v>
      </c>
      <c r="Z226" s="314">
        <v>100</v>
      </c>
      <c r="AA226" s="315"/>
      <c r="AB226" s="316" t="s">
        <v>3318</v>
      </c>
      <c r="AC226" s="320">
        <v>43134</v>
      </c>
      <c r="AD226" s="318">
        <f t="shared" si="32"/>
        <v>43189</v>
      </c>
      <c r="AE226" s="319">
        <v>30</v>
      </c>
      <c r="AF226" s="319"/>
      <c r="AG226" s="306" t="s">
        <v>50</v>
      </c>
      <c r="AH226" s="319" t="str">
        <f t="shared" si="27"/>
        <v>徐绪盛</v>
      </c>
      <c r="AI226" s="321"/>
    </row>
    <row r="227" spans="1:35 16383:16384" ht="18" customHeight="1" x14ac:dyDescent="0.25">
      <c r="A227" s="301" t="str">
        <f t="shared" si="28"/>
        <v>2018年1月</v>
      </c>
      <c r="B227" s="302">
        <v>43122</v>
      </c>
      <c r="C227" s="303" t="s">
        <v>852</v>
      </c>
      <c r="D227" s="304" t="s">
        <v>633</v>
      </c>
      <c r="E227" s="305" t="str">
        <f t="shared" si="29"/>
        <v>A</v>
      </c>
      <c r="F227" s="305" t="str">
        <f t="shared" si="30"/>
        <v>A</v>
      </c>
      <c r="G227" s="306" t="s">
        <v>210</v>
      </c>
      <c r="H227" s="307" t="str">
        <f>IF(G227="","",VLOOKUP(G227,下拉数据源!J:K,2,0))</f>
        <v>江苏亨通光电股份有限公司</v>
      </c>
      <c r="I227" s="307" t="s">
        <v>33</v>
      </c>
      <c r="J227" s="307"/>
      <c r="K227" s="335">
        <v>4500093517</v>
      </c>
      <c r="L227" s="306" t="s">
        <v>63</v>
      </c>
      <c r="M227" s="306" t="s">
        <v>213</v>
      </c>
      <c r="N227" s="306"/>
      <c r="O227" s="306" t="s">
        <v>65</v>
      </c>
      <c r="P227" s="308">
        <v>1</v>
      </c>
      <c r="Q227" s="309">
        <v>1</v>
      </c>
      <c r="R227" s="286">
        <v>22000</v>
      </c>
      <c r="S227" s="310">
        <f t="shared" si="33"/>
        <v>22000</v>
      </c>
      <c r="T227" s="311"/>
      <c r="U227" s="311">
        <f t="shared" si="31"/>
        <v>22000</v>
      </c>
      <c r="V227" s="451">
        <v>43124</v>
      </c>
      <c r="W227" s="452">
        <v>43126</v>
      </c>
      <c r="X227" s="308">
        <v>25</v>
      </c>
      <c r="Y227" s="313" t="s">
        <v>853</v>
      </c>
      <c r="Z227" s="314">
        <f>1196/4*Q227</f>
        <v>299</v>
      </c>
      <c r="AA227" s="315">
        <v>180123</v>
      </c>
      <c r="AB227" s="316" t="s">
        <v>2761</v>
      </c>
      <c r="AC227" s="317">
        <v>43129</v>
      </c>
      <c r="AD227" s="318">
        <f t="shared" si="32"/>
        <v>43161</v>
      </c>
      <c r="AE227" s="319">
        <f>IF(OR(G227=账期!$A$18,G227=账期!$A$20,G227=账期!$A$22,G227=账期!$A$24,G227=账期!$A$25,G227=账期!$A$27,G227=账期!$A$26,G227=账期!$A$28,G227=账期!$A$30,G227=账期!$A$32,G227=账期!$A$34,G227=账期!$A$35,G227=账期!$A$37,G227=账期!$A$39,G227=账期!$A$40,G227=账期!$A$41,G227=账期!$A$42,G227=账期!$A$43,G227=账期!$A$44,G227=账期!$A$45,G227=账期!$A$46,G227=账期!$A$48,G227=账期!$A$50,G227=账期!$A$51,G227=账期!$A$52,G227=账期!$A$53,G227=账期!$A$54,G227=账期!$A$56,G227=账期!$A$57,G227=账期!$A$58,G227=账期!$A$59,G227=账期!$A$60,G227=账期!$A$61,G227=账期!$A$62,G227=账期!$A$63,G227=账期!$A$64,G227=账期!$A$66,G227=账期!$A$67,G227=账期!$A$68,G227=账期!$A$70,G227=账期!$A$71),30,IF(OR(G227=账期!$A$74,G227=账期!$A$77,G227=账期!$A$76,G227=账期!$A$79,G227=账期!$A$80,G227=账期!$A$81,G227=账期!$A$83,G227=账期!$A$85,G227=账期!$A$87,G227=账期!$A$89,G227=账期!$A$91),60,IF(OR(G227=账期!$A$93,G227=账期!$A$94,G227=账期!$A$95,G227=账期!$A$96,G227=账期!$A$98,G227=账期!$A$99,G227=账期!$A$101,G227=账期!$A$102),90,0)))</f>
        <v>30</v>
      </c>
      <c r="AF227" s="319"/>
      <c r="AG227" s="306" t="s">
        <v>50</v>
      </c>
      <c r="AH227" s="319" t="str">
        <f t="shared" si="27"/>
        <v>徐绪盛</v>
      </c>
      <c r="AI227" s="321"/>
    </row>
    <row r="228" spans="1:35 16383:16384" ht="18" customHeight="1" x14ac:dyDescent="0.25">
      <c r="A228" s="301" t="str">
        <f t="shared" si="28"/>
        <v>2018年1月</v>
      </c>
      <c r="B228" s="302">
        <v>43122</v>
      </c>
      <c r="C228" s="303" t="s">
        <v>852</v>
      </c>
      <c r="D228" s="304" t="s">
        <v>633</v>
      </c>
      <c r="E228" s="305" t="str">
        <f t="shared" si="29"/>
        <v>A</v>
      </c>
      <c r="F228" s="305" t="str">
        <f t="shared" si="30"/>
        <v>A</v>
      </c>
      <c r="G228" s="306" t="s">
        <v>210</v>
      </c>
      <c r="H228" s="307" t="str">
        <f>IF(G228="","",VLOOKUP(G228,下拉数据源!J:K,2,0))</f>
        <v>江苏亨通光电股份有限公司</v>
      </c>
      <c r="I228" s="307" t="s">
        <v>33</v>
      </c>
      <c r="J228" s="307"/>
      <c r="K228" s="335">
        <v>4500093463</v>
      </c>
      <c r="L228" s="306" t="s">
        <v>63</v>
      </c>
      <c r="M228" s="306" t="s">
        <v>213</v>
      </c>
      <c r="N228" s="306"/>
      <c r="O228" s="306" t="s">
        <v>65</v>
      </c>
      <c r="P228" s="308">
        <v>3</v>
      </c>
      <c r="Q228" s="309">
        <v>3</v>
      </c>
      <c r="R228" s="286">
        <v>22000</v>
      </c>
      <c r="S228" s="310">
        <f t="shared" si="33"/>
        <v>66000</v>
      </c>
      <c r="T228" s="311"/>
      <c r="U228" s="311">
        <f t="shared" si="31"/>
        <v>66000</v>
      </c>
      <c r="V228" s="451">
        <v>43124</v>
      </c>
      <c r="W228" s="452">
        <v>43126</v>
      </c>
      <c r="X228" s="308">
        <v>25</v>
      </c>
      <c r="Y228" s="313" t="s">
        <v>853</v>
      </c>
      <c r="Z228" s="314">
        <f>1196/4*Q228</f>
        <v>897</v>
      </c>
      <c r="AA228" s="315">
        <v>180123</v>
      </c>
      <c r="AB228" s="316" t="s">
        <v>2762</v>
      </c>
      <c r="AC228" s="317">
        <v>43129</v>
      </c>
      <c r="AD228" s="318">
        <f t="shared" si="32"/>
        <v>43161</v>
      </c>
      <c r="AE228" s="319">
        <f>IF(OR(G228=账期!$A$18,G228=账期!$A$20,G228=账期!$A$22,G228=账期!$A$24,G228=账期!$A$25,G228=账期!$A$27,G228=账期!$A$26,G228=账期!$A$28,G228=账期!$A$30,G228=账期!$A$32,G228=账期!$A$34,G228=账期!$A$35,G228=账期!$A$37,G228=账期!$A$39,G228=账期!$A$40,G228=账期!$A$41,G228=账期!$A$42,G228=账期!$A$43,G228=账期!$A$44,G228=账期!$A$45,G228=账期!$A$46,G228=账期!$A$48,G228=账期!$A$50,G228=账期!$A$51,G228=账期!$A$52,G228=账期!$A$53,G228=账期!$A$54,G228=账期!$A$56,G228=账期!$A$57,G228=账期!$A$58,G228=账期!$A$59,G228=账期!$A$60,G228=账期!$A$61,G228=账期!$A$62,G228=账期!$A$63,G228=账期!$A$64,G228=账期!$A$66,G228=账期!$A$67,G228=账期!$A$68,G228=账期!$A$70,G228=账期!$A$71),30,IF(OR(G228=账期!$A$74,G228=账期!$A$77,G228=账期!$A$76,G228=账期!$A$79,G228=账期!$A$80,G228=账期!$A$81,G228=账期!$A$83,G228=账期!$A$85,G228=账期!$A$87,G228=账期!$A$89,G228=账期!$A$91),60,IF(OR(G228=账期!$A$93,G228=账期!$A$94,G228=账期!$A$95,G228=账期!$A$96,G228=账期!$A$98,G228=账期!$A$99,G228=账期!$A$101,G228=账期!$A$102),90,0)))</f>
        <v>30</v>
      </c>
      <c r="AF228" s="319"/>
      <c r="AG228" s="306" t="s">
        <v>50</v>
      </c>
      <c r="AH228" s="319" t="str">
        <f t="shared" si="27"/>
        <v>徐绪盛</v>
      </c>
      <c r="AI228" s="321"/>
    </row>
    <row r="229" spans="1:35 16383:16384" ht="18" customHeight="1" x14ac:dyDescent="0.25">
      <c r="A229" s="301" t="str">
        <f t="shared" si="28"/>
        <v>2018年1月</v>
      </c>
      <c r="B229" s="302">
        <v>43100</v>
      </c>
      <c r="C229" s="303"/>
      <c r="D229" s="304" t="s">
        <v>15</v>
      </c>
      <c r="E229" s="305" t="str">
        <f t="shared" si="29"/>
        <v>B</v>
      </c>
      <c r="F229" s="305" t="str">
        <f t="shared" si="30"/>
        <v>C</v>
      </c>
      <c r="G229" s="306" t="s">
        <v>215</v>
      </c>
      <c r="H229" s="307" t="s">
        <v>216</v>
      </c>
      <c r="I229" s="307" t="s">
        <v>33</v>
      </c>
      <c r="J229" s="307"/>
      <c r="K229" s="308" t="s">
        <v>223</v>
      </c>
      <c r="L229" s="306" t="s">
        <v>40</v>
      </c>
      <c r="M229" s="306" t="s">
        <v>224</v>
      </c>
      <c r="N229" s="306"/>
      <c r="O229" s="306" t="s">
        <v>191</v>
      </c>
      <c r="P229" s="308">
        <v>0.7</v>
      </c>
      <c r="Q229" s="309">
        <v>0.7</v>
      </c>
      <c r="R229" s="312">
        <v>14200</v>
      </c>
      <c r="S229" s="310">
        <f t="shared" si="33"/>
        <v>9940</v>
      </c>
      <c r="T229" s="310">
        <v>9940</v>
      </c>
      <c r="U229" s="311">
        <f t="shared" si="31"/>
        <v>0</v>
      </c>
      <c r="V229" s="451">
        <v>43101</v>
      </c>
      <c r="W229" s="452">
        <v>43103</v>
      </c>
      <c r="X229" s="308">
        <v>25</v>
      </c>
      <c r="Y229" s="313" t="s">
        <v>854</v>
      </c>
      <c r="Z229" s="314">
        <v>412</v>
      </c>
      <c r="AA229" s="315">
        <v>171227</v>
      </c>
      <c r="AB229" s="316" t="s">
        <v>855</v>
      </c>
      <c r="AC229" s="317">
        <v>43119</v>
      </c>
      <c r="AD229" s="318">
        <f t="shared" si="32"/>
        <v>43161</v>
      </c>
      <c r="AE229" s="319">
        <f>IF(OR(G229=账期!$A$18,G229=账期!$A$20,G229=账期!$A$22,G229=账期!$A$24,G229=账期!$A$25,G229=账期!$A$27,G229=账期!$A$26,G229=账期!$A$28,G229=账期!$A$30,G229=账期!$A$32,G229=账期!$A$34,G229=账期!$A$35,G229=账期!$A$37,G229=账期!$A$39,G229=账期!$A$40,G229=账期!$A$41,G229=账期!$A$42,G229=账期!$A$43,G229=账期!$A$44,G229=账期!$A$45,G229=账期!$A$46,G229=账期!$A$48,G229=账期!$A$50,G229=账期!$A$51,G229=账期!$A$52,G229=账期!$A$53,G229=账期!$A$54,G229=账期!$A$56,G229=账期!$A$57,G229=账期!$A$58,G229=账期!$A$59,G229=账期!$A$60,G229=账期!$A$61,G229=账期!$A$62,G229=账期!$A$63,G229=账期!$A$64,G229=账期!$A$66,G229=账期!$A$67,G229=账期!$A$68,G229=账期!$A$70,G229=账期!$A$71),30,IF(OR(G229=账期!$A$74,G229=账期!$A$77,G229=账期!$A$76,G229=账期!$A$79,G229=账期!$A$80,G229=账期!$A$81,G229=账期!$A$83,G229=账期!$A$85,G229=账期!$A$87,G229=账期!$A$89,G229=账期!$A$91),60,IF(OR(G229=账期!$A$93,G229=账期!$A$94,G229=账期!$A$95,G229=账期!$A$96,G229=账期!$A$98,G229=账期!$A$99,G229=账期!$A$101,G229=账期!$A$102),90,0)))</f>
        <v>30</v>
      </c>
      <c r="AF229" s="319"/>
      <c r="AG229" s="306" t="s">
        <v>50</v>
      </c>
      <c r="AH229" s="319" t="str">
        <f t="shared" ref="AH229:AH292" si="34">IF(AG229="华东","徐绪盛",IF(AG229="华南","柯童柱",IF(AG229="华中","杭得利",IF(AG229="西南","张军",IF(AG229="华北","石浩宇","")))))</f>
        <v>徐绪盛</v>
      </c>
      <c r="AI229" s="321" t="s">
        <v>3615</v>
      </c>
    </row>
    <row r="230" spans="1:35 16383:16384" ht="18" customHeight="1" x14ac:dyDescent="0.25">
      <c r="A230" s="301" t="str">
        <f t="shared" si="28"/>
        <v>2018年1月</v>
      </c>
      <c r="B230" s="302">
        <v>43102</v>
      </c>
      <c r="C230" s="303"/>
      <c r="D230" s="304" t="s">
        <v>15</v>
      </c>
      <c r="E230" s="305" t="str">
        <f t="shared" si="29"/>
        <v>B</v>
      </c>
      <c r="F230" s="305" t="str">
        <f t="shared" si="30"/>
        <v>C</v>
      </c>
      <c r="G230" s="306" t="s">
        <v>215</v>
      </c>
      <c r="H230" s="307" t="s">
        <v>216</v>
      </c>
      <c r="I230" s="307" t="s">
        <v>33</v>
      </c>
      <c r="J230" s="307"/>
      <c r="K230" s="308" t="s">
        <v>225</v>
      </c>
      <c r="L230" s="306" t="s">
        <v>63</v>
      </c>
      <c r="M230" s="306" t="s">
        <v>96</v>
      </c>
      <c r="N230" s="306"/>
      <c r="O230" s="306" t="s">
        <v>37</v>
      </c>
      <c r="P230" s="308">
        <v>10</v>
      </c>
      <c r="Q230" s="309">
        <v>10</v>
      </c>
      <c r="R230" s="312">
        <v>10500</v>
      </c>
      <c r="S230" s="310">
        <f t="shared" si="33"/>
        <v>105000</v>
      </c>
      <c r="T230" s="310">
        <v>105000</v>
      </c>
      <c r="U230" s="311">
        <f t="shared" si="31"/>
        <v>0</v>
      </c>
      <c r="V230" s="451">
        <v>43104</v>
      </c>
      <c r="W230" s="452">
        <v>43105</v>
      </c>
      <c r="X230" s="308">
        <v>1000</v>
      </c>
      <c r="Y230" s="313" t="s">
        <v>856</v>
      </c>
      <c r="Z230" s="314">
        <v>2240</v>
      </c>
      <c r="AA230" s="315" t="s">
        <v>857</v>
      </c>
      <c r="AB230" s="316" t="s">
        <v>858</v>
      </c>
      <c r="AC230" s="317">
        <v>43119</v>
      </c>
      <c r="AD230" s="318">
        <f t="shared" si="32"/>
        <v>43161</v>
      </c>
      <c r="AE230" s="319">
        <f>IF(OR(G230=账期!$A$18,G230=账期!$A$20,G230=账期!$A$22,G230=账期!$A$24,G230=账期!$A$25,G230=账期!$A$27,G230=账期!$A$26,G230=账期!$A$28,G230=账期!$A$30,G230=账期!$A$32,G230=账期!$A$34,G230=账期!$A$35,G230=账期!$A$37,G230=账期!$A$39,G230=账期!$A$40,G230=账期!$A$41,G230=账期!$A$42,G230=账期!$A$43,G230=账期!$A$44,G230=账期!$A$45,G230=账期!$A$46,G230=账期!$A$48,G230=账期!$A$50,G230=账期!$A$51,G230=账期!$A$52,G230=账期!$A$53,G230=账期!$A$54,G230=账期!$A$56,G230=账期!$A$57,G230=账期!$A$58,G230=账期!$A$59,G230=账期!$A$60,G230=账期!$A$61,G230=账期!$A$62,G230=账期!$A$63,G230=账期!$A$64,G230=账期!$A$66,G230=账期!$A$67,G230=账期!$A$68,G230=账期!$A$70,G230=账期!$A$71),30,IF(OR(G230=账期!$A$74,G230=账期!$A$77,G230=账期!$A$76,G230=账期!$A$79,G230=账期!$A$80,G230=账期!$A$81,G230=账期!$A$83,G230=账期!$A$85,G230=账期!$A$87,G230=账期!$A$89,G230=账期!$A$91),60,IF(OR(G230=账期!$A$93,G230=账期!$A$94,G230=账期!$A$95,G230=账期!$A$96,G230=账期!$A$98,G230=账期!$A$99,G230=账期!$A$101,G230=账期!$A$102),90,0)))</f>
        <v>30</v>
      </c>
      <c r="AF230" s="319"/>
      <c r="AG230" s="306" t="s">
        <v>50</v>
      </c>
      <c r="AH230" s="319" t="str">
        <f t="shared" si="34"/>
        <v>徐绪盛</v>
      </c>
      <c r="AI230" s="321" t="s">
        <v>3615</v>
      </c>
    </row>
    <row r="231" spans="1:35 16383:16384" ht="18" customHeight="1" x14ac:dyDescent="0.25">
      <c r="A231" s="301" t="str">
        <f t="shared" si="28"/>
        <v>2018年1月</v>
      </c>
      <c r="B231" s="302">
        <v>43110</v>
      </c>
      <c r="C231" s="303"/>
      <c r="D231" s="304" t="s">
        <v>15</v>
      </c>
      <c r="E231" s="305" t="str">
        <f t="shared" si="29"/>
        <v>B</v>
      </c>
      <c r="F231" s="305" t="str">
        <f t="shared" si="30"/>
        <v>C</v>
      </c>
      <c r="G231" s="306" t="s">
        <v>215</v>
      </c>
      <c r="H231" s="307" t="s">
        <v>216</v>
      </c>
      <c r="I231" s="307" t="s">
        <v>33</v>
      </c>
      <c r="J231" s="307"/>
      <c r="K231" s="308" t="s">
        <v>226</v>
      </c>
      <c r="L231" s="306" t="s">
        <v>63</v>
      </c>
      <c r="M231" s="306" t="s">
        <v>168</v>
      </c>
      <c r="N231" s="306"/>
      <c r="O231" s="306" t="s">
        <v>65</v>
      </c>
      <c r="P231" s="308">
        <v>1</v>
      </c>
      <c r="Q231" s="309">
        <v>1</v>
      </c>
      <c r="R231" s="286">
        <v>18800</v>
      </c>
      <c r="S231" s="310">
        <f t="shared" si="33"/>
        <v>18800</v>
      </c>
      <c r="T231" s="310">
        <v>18800</v>
      </c>
      <c r="U231" s="311">
        <f t="shared" si="31"/>
        <v>0</v>
      </c>
      <c r="V231" s="451">
        <v>43112</v>
      </c>
      <c r="W231" s="452">
        <v>43113</v>
      </c>
      <c r="X231" s="308">
        <v>25</v>
      </c>
      <c r="Y231" s="313" t="s">
        <v>859</v>
      </c>
      <c r="Z231" s="314">
        <v>460</v>
      </c>
      <c r="AA231" s="315">
        <v>180106</v>
      </c>
      <c r="AB231" s="316" t="s">
        <v>860</v>
      </c>
      <c r="AC231" s="317">
        <v>43119</v>
      </c>
      <c r="AD231" s="318">
        <f t="shared" si="32"/>
        <v>43161</v>
      </c>
      <c r="AE231" s="319">
        <f>IF(OR(G231=账期!$A$18,G231=账期!$A$20,G231=账期!$A$22,G231=账期!$A$24,G231=账期!$A$25,G231=账期!$A$27,G231=账期!$A$26,G231=账期!$A$28,G231=账期!$A$30,G231=账期!$A$32,G231=账期!$A$34,G231=账期!$A$35,G231=账期!$A$37,G231=账期!$A$39,G231=账期!$A$40,G231=账期!$A$41,G231=账期!$A$42,G231=账期!$A$43,G231=账期!$A$44,G231=账期!$A$45,G231=账期!$A$46,G231=账期!$A$48,G231=账期!$A$50,G231=账期!$A$51,G231=账期!$A$52,G231=账期!$A$53,G231=账期!$A$54,G231=账期!$A$56,G231=账期!$A$57,G231=账期!$A$58,G231=账期!$A$59,G231=账期!$A$60,G231=账期!$A$61,G231=账期!$A$62,G231=账期!$A$63,G231=账期!$A$64,G231=账期!$A$66,G231=账期!$A$67,G231=账期!$A$68,G231=账期!$A$70,G231=账期!$A$71),30,IF(OR(G231=账期!$A$74,G231=账期!$A$77,G231=账期!$A$76,G231=账期!$A$79,G231=账期!$A$80,G231=账期!$A$81,G231=账期!$A$83,G231=账期!$A$85,G231=账期!$A$87,G231=账期!$A$89,G231=账期!$A$91),60,IF(OR(G231=账期!$A$93,G231=账期!$A$94,G231=账期!$A$95,G231=账期!$A$96,G231=账期!$A$98,G231=账期!$A$99,G231=账期!$A$101,G231=账期!$A$102),90,0)))</f>
        <v>30</v>
      </c>
      <c r="AF231" s="319"/>
      <c r="AG231" s="306" t="s">
        <v>50</v>
      </c>
      <c r="AH231" s="319" t="str">
        <f t="shared" si="34"/>
        <v>徐绪盛</v>
      </c>
      <c r="AI231" s="321" t="s">
        <v>3615</v>
      </c>
    </row>
    <row r="232" spans="1:35 16383:16384" ht="18" customHeight="1" x14ac:dyDescent="0.25">
      <c r="A232" s="301" t="str">
        <f t="shared" si="28"/>
        <v>2018年1月</v>
      </c>
      <c r="B232" s="302">
        <v>43122</v>
      </c>
      <c r="C232" s="303" t="s">
        <v>861</v>
      </c>
      <c r="D232" s="304" t="s">
        <v>15</v>
      </c>
      <c r="E232" s="305" t="str">
        <f t="shared" si="29"/>
        <v>B</v>
      </c>
      <c r="F232" s="305" t="str">
        <f t="shared" si="30"/>
        <v>C</v>
      </c>
      <c r="G232" s="306" t="s">
        <v>215</v>
      </c>
      <c r="H232" s="307" t="str">
        <f>IF(G232="","",VLOOKUP(G232,下拉数据源!J:K,2,0))</f>
        <v>江苏俊知光电通信有限公司</v>
      </c>
      <c r="I232" s="307" t="s">
        <v>33</v>
      </c>
      <c r="J232" s="307"/>
      <c r="K232" s="308" t="s">
        <v>227</v>
      </c>
      <c r="L232" s="306" t="s">
        <v>63</v>
      </c>
      <c r="M232" s="306" t="s">
        <v>96</v>
      </c>
      <c r="N232" s="306"/>
      <c r="O232" s="306" t="s">
        <v>37</v>
      </c>
      <c r="P232" s="308">
        <v>10</v>
      </c>
      <c r="Q232" s="309">
        <v>10</v>
      </c>
      <c r="R232" s="286">
        <v>10500</v>
      </c>
      <c r="S232" s="310">
        <f t="shared" si="33"/>
        <v>105000</v>
      </c>
      <c r="T232" s="311"/>
      <c r="U232" s="311">
        <f t="shared" si="31"/>
        <v>105000</v>
      </c>
      <c r="V232" s="451">
        <v>43124</v>
      </c>
      <c r="W232" s="452">
        <v>43127</v>
      </c>
      <c r="X232" s="308">
        <v>1000</v>
      </c>
      <c r="Y232" s="313" t="s">
        <v>862</v>
      </c>
      <c r="Z232" s="314">
        <v>2240</v>
      </c>
      <c r="AA232" s="315" t="s">
        <v>863</v>
      </c>
      <c r="AB232" s="316" t="s">
        <v>3320</v>
      </c>
      <c r="AC232" s="317">
        <v>43134</v>
      </c>
      <c r="AD232" s="318">
        <f t="shared" si="32"/>
        <v>43189</v>
      </c>
      <c r="AE232" s="319">
        <f>IF(OR(G232=账期!$A$18,G232=账期!$A$20,G232=账期!$A$22,G232=账期!$A$24,G232=账期!$A$25,G232=账期!$A$27,G232=账期!$A$26,G232=账期!$A$28,G232=账期!$A$30,G232=账期!$A$32,G232=账期!$A$34,G232=账期!$A$35,G232=账期!$A$37,G232=账期!$A$39,G232=账期!$A$40,G232=账期!$A$41,G232=账期!$A$42,G232=账期!$A$43,G232=账期!$A$44,G232=账期!$A$45,G232=账期!$A$46,G232=账期!$A$48,G232=账期!$A$50,G232=账期!$A$51,G232=账期!$A$52,G232=账期!$A$53,G232=账期!$A$54,G232=账期!$A$56,G232=账期!$A$57,G232=账期!$A$58,G232=账期!$A$59,G232=账期!$A$60,G232=账期!$A$61,G232=账期!$A$62,G232=账期!$A$63,G232=账期!$A$64,G232=账期!$A$66,G232=账期!$A$67,G232=账期!$A$68,G232=账期!$A$70,G232=账期!$A$71),30,IF(OR(G232=账期!$A$74,G232=账期!$A$77,G232=账期!$A$76,G232=账期!$A$79,G232=账期!$A$80,G232=账期!$A$81,G232=账期!$A$83,G232=账期!$A$85,G232=账期!$A$87,G232=账期!$A$89,G232=账期!$A$91),60,IF(OR(G232=账期!$A$93,G232=账期!$A$94,G232=账期!$A$95,G232=账期!$A$96,G232=账期!$A$98,G232=账期!$A$99,G232=账期!$A$101,G232=账期!$A$102),90,0)))</f>
        <v>30</v>
      </c>
      <c r="AF232" s="319"/>
      <c r="AG232" s="306" t="s">
        <v>50</v>
      </c>
      <c r="AH232" s="319" t="str">
        <f t="shared" si="34"/>
        <v>徐绪盛</v>
      </c>
      <c r="AI232" s="321"/>
    </row>
    <row r="233" spans="1:35 16383:16384" ht="18" customHeight="1" x14ac:dyDescent="0.25">
      <c r="A233" s="301" t="str">
        <f t="shared" si="28"/>
        <v>2018年1月</v>
      </c>
      <c r="B233" s="302">
        <v>43122</v>
      </c>
      <c r="C233" s="303" t="s">
        <v>864</v>
      </c>
      <c r="D233" s="304" t="s">
        <v>15</v>
      </c>
      <c r="E233" s="305" t="str">
        <f t="shared" si="29"/>
        <v>B</v>
      </c>
      <c r="F233" s="305" t="str">
        <f t="shared" si="30"/>
        <v>C</v>
      </c>
      <c r="G233" s="306" t="s">
        <v>215</v>
      </c>
      <c r="H233" s="307" t="str">
        <f>IF(G233="","",VLOOKUP(G233,下拉数据源!J:K,2,0))</f>
        <v>江苏俊知光电通信有限公司</v>
      </c>
      <c r="I233" s="307" t="s">
        <v>33</v>
      </c>
      <c r="J233" s="307"/>
      <c r="K233" s="308" t="s">
        <v>218</v>
      </c>
      <c r="L233" s="306" t="s">
        <v>40</v>
      </c>
      <c r="M233" s="306" t="s">
        <v>219</v>
      </c>
      <c r="N233" s="306" t="s">
        <v>217</v>
      </c>
      <c r="O233" s="306" t="s">
        <v>220</v>
      </c>
      <c r="P233" s="308">
        <v>0.05</v>
      </c>
      <c r="Q233" s="309">
        <v>0.05</v>
      </c>
      <c r="R233" s="286">
        <v>14200</v>
      </c>
      <c r="S233" s="310">
        <f t="shared" si="33"/>
        <v>710</v>
      </c>
      <c r="T233" s="311"/>
      <c r="U233" s="311">
        <f t="shared" si="31"/>
        <v>710</v>
      </c>
      <c r="V233" s="451">
        <v>43124</v>
      </c>
      <c r="W233" s="452">
        <v>43127</v>
      </c>
      <c r="X233" s="308">
        <v>25</v>
      </c>
      <c r="Y233" s="313" t="s">
        <v>865</v>
      </c>
      <c r="Z233" s="314">
        <f>28/0.125*Q233</f>
        <v>11.200000000000001</v>
      </c>
      <c r="AA233" s="315">
        <v>180123</v>
      </c>
      <c r="AB233" s="316" t="s">
        <v>3319</v>
      </c>
      <c r="AC233" s="317">
        <v>43134</v>
      </c>
      <c r="AD233" s="318">
        <f t="shared" si="32"/>
        <v>43189</v>
      </c>
      <c r="AE233" s="319">
        <f>IF(OR(G233=账期!$A$18,G233=账期!$A$20,G233=账期!$A$22,G233=账期!$A$24,G233=账期!$A$25,G233=账期!$A$27,G233=账期!$A$26,G233=账期!$A$28,G233=账期!$A$30,G233=账期!$A$32,G233=账期!$A$34,G233=账期!$A$35,G233=账期!$A$37,G233=账期!$A$39,G233=账期!$A$40,G233=账期!$A$41,G233=账期!$A$42,G233=账期!$A$43,G233=账期!$A$44,G233=账期!$A$45,G233=账期!$A$46,G233=账期!$A$48,G233=账期!$A$50,G233=账期!$A$51,G233=账期!$A$52,G233=账期!$A$53,G233=账期!$A$54,G233=账期!$A$56,G233=账期!$A$57,G233=账期!$A$58,G233=账期!$A$59,G233=账期!$A$60,G233=账期!$A$61,G233=账期!$A$62,G233=账期!$A$63,G233=账期!$A$64,G233=账期!$A$66,G233=账期!$A$67,G233=账期!$A$68,G233=账期!$A$70,G233=账期!$A$71),30,IF(OR(G233=账期!$A$74,G233=账期!$A$77,G233=账期!$A$76,G233=账期!$A$79,G233=账期!$A$80,G233=账期!$A$81,G233=账期!$A$83,G233=账期!$A$85,G233=账期!$A$87,G233=账期!$A$89,G233=账期!$A$91),60,IF(OR(G233=账期!$A$93,G233=账期!$A$94,G233=账期!$A$95,G233=账期!$A$96,G233=账期!$A$98,G233=账期!$A$99,G233=账期!$A$101,G233=账期!$A$102),90,0)))</f>
        <v>30</v>
      </c>
      <c r="AF233" s="319"/>
      <c r="AG233" s="306" t="s">
        <v>50</v>
      </c>
      <c r="AH233" s="319" t="str">
        <f t="shared" si="34"/>
        <v>徐绪盛</v>
      </c>
      <c r="AI233" s="321"/>
    </row>
    <row r="234" spans="1:35 16383:16384" ht="18" customHeight="1" x14ac:dyDescent="0.25">
      <c r="A234" s="301" t="str">
        <f t="shared" si="28"/>
        <v>2018年1月</v>
      </c>
      <c r="B234" s="332">
        <v>43123</v>
      </c>
      <c r="C234" s="333" t="s">
        <v>866</v>
      </c>
      <c r="D234" s="334" t="s">
        <v>15</v>
      </c>
      <c r="E234" s="305" t="str">
        <f t="shared" si="29"/>
        <v>B</v>
      </c>
      <c r="F234" s="305" t="str">
        <f t="shared" si="30"/>
        <v>C</v>
      </c>
      <c r="G234" s="306" t="s">
        <v>215</v>
      </c>
      <c r="H234" s="307" t="str">
        <f>IF(G234="","",VLOOKUP(G234,下拉数据源!J:K,2,0))</f>
        <v>江苏俊知光电通信有限公司</v>
      </c>
      <c r="I234" s="307" t="s">
        <v>33</v>
      </c>
      <c r="J234" s="307"/>
      <c r="K234" s="308" t="s">
        <v>218</v>
      </c>
      <c r="L234" s="336" t="s">
        <v>40</v>
      </c>
      <c r="M234" s="306" t="s">
        <v>147</v>
      </c>
      <c r="N234" s="306" t="s">
        <v>217</v>
      </c>
      <c r="O234" s="306" t="s">
        <v>148</v>
      </c>
      <c r="P234" s="308">
        <v>0.05</v>
      </c>
      <c r="Q234" s="309">
        <v>0.05</v>
      </c>
      <c r="R234" s="286">
        <v>14200</v>
      </c>
      <c r="S234" s="310">
        <f t="shared" si="33"/>
        <v>710</v>
      </c>
      <c r="T234" s="311"/>
      <c r="U234" s="311">
        <f t="shared" si="31"/>
        <v>710</v>
      </c>
      <c r="V234" s="451">
        <v>43124</v>
      </c>
      <c r="W234" s="452">
        <v>43127</v>
      </c>
      <c r="X234" s="308">
        <v>25</v>
      </c>
      <c r="Y234" s="313" t="s">
        <v>865</v>
      </c>
      <c r="Z234" s="314">
        <f>28/0.125*Q234</f>
        <v>11.200000000000001</v>
      </c>
      <c r="AA234" s="315">
        <v>180123</v>
      </c>
      <c r="AB234" s="316" t="s">
        <v>3319</v>
      </c>
      <c r="AC234" s="317">
        <v>43134</v>
      </c>
      <c r="AD234" s="318">
        <f t="shared" si="32"/>
        <v>43189</v>
      </c>
      <c r="AE234" s="319">
        <f>IF(OR(G234=账期!$A$18,G234=账期!$A$20,G234=账期!$A$22,G234=账期!$A$24,G234=账期!$A$25,G234=账期!$A$27,G234=账期!$A$26,G234=账期!$A$28,G234=账期!$A$30,G234=账期!$A$32,G234=账期!$A$34,G234=账期!$A$35,G234=账期!$A$37,G234=账期!$A$39,G234=账期!$A$40,G234=账期!$A$41,G234=账期!$A$42,G234=账期!$A$43,G234=账期!$A$44,G234=账期!$A$45,G234=账期!$A$46,G234=账期!$A$48,G234=账期!$A$50,G234=账期!$A$51,G234=账期!$A$52,G234=账期!$A$53,G234=账期!$A$54,G234=账期!$A$56,G234=账期!$A$57,G234=账期!$A$58,G234=账期!$A$59,G234=账期!$A$60,G234=账期!$A$61,G234=账期!$A$62,G234=账期!$A$63,G234=账期!$A$64,G234=账期!$A$66,G234=账期!$A$67,G234=账期!$A$68,G234=账期!$A$70,G234=账期!$A$71),30,IF(OR(G234=账期!$A$74,G234=账期!$A$77,G234=账期!$A$76,G234=账期!$A$79,G234=账期!$A$80,G234=账期!$A$81,G234=账期!$A$83,G234=账期!$A$85,G234=账期!$A$87,G234=账期!$A$89,G234=账期!$A$91),60,IF(OR(G234=账期!$A$93,G234=账期!$A$94,G234=账期!$A$95,G234=账期!$A$96,G234=账期!$A$98,G234=账期!$A$99,G234=账期!$A$101,G234=账期!$A$102),90,0)))</f>
        <v>30</v>
      </c>
      <c r="AF234" s="319"/>
      <c r="AG234" s="306" t="s">
        <v>50</v>
      </c>
      <c r="AH234" s="319" t="str">
        <f t="shared" si="34"/>
        <v>徐绪盛</v>
      </c>
      <c r="AI234" s="321"/>
    </row>
    <row r="235" spans="1:35 16383:16384" ht="18" customHeight="1" x14ac:dyDescent="0.25">
      <c r="A235" s="301" t="str">
        <f t="shared" si="28"/>
        <v>2018年1月</v>
      </c>
      <c r="B235" s="332">
        <v>43123</v>
      </c>
      <c r="C235" s="333" t="s">
        <v>866</v>
      </c>
      <c r="D235" s="334" t="s">
        <v>15</v>
      </c>
      <c r="E235" s="305" t="str">
        <f t="shared" si="29"/>
        <v>B</v>
      </c>
      <c r="F235" s="305" t="str">
        <f t="shared" si="30"/>
        <v>C</v>
      </c>
      <c r="G235" s="306" t="s">
        <v>215</v>
      </c>
      <c r="H235" s="307" t="str">
        <f>IF(G235="","",VLOOKUP(G235,下拉数据源!J:K,2,0))</f>
        <v>江苏俊知光电通信有限公司</v>
      </c>
      <c r="I235" s="337" t="s">
        <v>33</v>
      </c>
      <c r="J235" s="307"/>
      <c r="K235" s="308" t="s">
        <v>218</v>
      </c>
      <c r="L235" s="336" t="s">
        <v>40</v>
      </c>
      <c r="M235" s="306" t="s">
        <v>221</v>
      </c>
      <c r="N235" s="306" t="s">
        <v>217</v>
      </c>
      <c r="O235" s="306" t="s">
        <v>222</v>
      </c>
      <c r="P235" s="308">
        <v>2.5000000000000001E-2</v>
      </c>
      <c r="Q235" s="309">
        <v>2.5000000000000001E-2</v>
      </c>
      <c r="R235" s="286">
        <v>14200</v>
      </c>
      <c r="S235" s="310">
        <f t="shared" si="33"/>
        <v>355</v>
      </c>
      <c r="T235" s="311"/>
      <c r="U235" s="311">
        <f t="shared" si="31"/>
        <v>355</v>
      </c>
      <c r="V235" s="451">
        <v>43124</v>
      </c>
      <c r="W235" s="452">
        <v>43127</v>
      </c>
      <c r="X235" s="308">
        <v>25</v>
      </c>
      <c r="Y235" s="313" t="s">
        <v>865</v>
      </c>
      <c r="Z235" s="314">
        <f>28/0.125*Q235</f>
        <v>5.6000000000000005</v>
      </c>
      <c r="AA235" s="315">
        <v>180123</v>
      </c>
      <c r="AB235" s="316" t="s">
        <v>3319</v>
      </c>
      <c r="AC235" s="317">
        <v>43134</v>
      </c>
      <c r="AD235" s="318">
        <f t="shared" si="32"/>
        <v>43189</v>
      </c>
      <c r="AE235" s="319">
        <f>IF(OR(G235=账期!$A$18,G235=账期!$A$20,G235=账期!$A$22,G235=账期!$A$24,G235=账期!$A$25,G235=账期!$A$27,G235=账期!$A$26,G235=账期!$A$28,G235=账期!$A$30,G235=账期!$A$32,G235=账期!$A$34,G235=账期!$A$35,G235=账期!$A$37,G235=账期!$A$39,G235=账期!$A$40,G235=账期!$A$41,G235=账期!$A$42,G235=账期!$A$43,G235=账期!$A$44,G235=账期!$A$45,G235=账期!$A$46,G235=账期!$A$48,G235=账期!$A$50,G235=账期!$A$51,G235=账期!$A$52,G235=账期!$A$53,G235=账期!$A$54,G235=账期!$A$56,G235=账期!$A$57,G235=账期!$A$58,G235=账期!$A$59,G235=账期!$A$60,G235=账期!$A$61,G235=账期!$A$62,G235=账期!$A$63,G235=账期!$A$64,G235=账期!$A$66,G235=账期!$A$67,G235=账期!$A$68,G235=账期!$A$70,G235=账期!$A$71),30,IF(OR(G235=账期!$A$74,G235=账期!$A$77,G235=账期!$A$76,G235=账期!$A$79,G235=账期!$A$80,G235=账期!$A$81,G235=账期!$A$83,G235=账期!$A$85,G235=账期!$A$87,G235=账期!$A$89,G235=账期!$A$91),60,IF(OR(G235=账期!$A$93,G235=账期!$A$94,G235=账期!$A$95,G235=账期!$A$96,G235=账期!$A$98,G235=账期!$A$99,G235=账期!$A$101,G235=账期!$A$102),90,0)))</f>
        <v>30</v>
      </c>
      <c r="AF235" s="319"/>
      <c r="AG235" s="306" t="s">
        <v>50</v>
      </c>
      <c r="AH235" s="319" t="str">
        <f t="shared" si="34"/>
        <v>徐绪盛</v>
      </c>
      <c r="AI235" s="321"/>
    </row>
    <row r="236" spans="1:35 16383:16384" ht="18" customHeight="1" x14ac:dyDescent="0.25">
      <c r="A236" s="301" t="str">
        <f t="shared" si="28"/>
        <v>2018年1月</v>
      </c>
      <c r="B236" s="332">
        <v>43100</v>
      </c>
      <c r="C236" s="333" t="s">
        <v>867</v>
      </c>
      <c r="D236" s="334" t="s">
        <v>630</v>
      </c>
      <c r="E236" s="305" t="str">
        <f t="shared" si="29"/>
        <v>C</v>
      </c>
      <c r="F236" s="305" t="str">
        <f t="shared" si="30"/>
        <v>C</v>
      </c>
      <c r="G236" s="306" t="s">
        <v>228</v>
      </c>
      <c r="H236" s="307" t="s">
        <v>229</v>
      </c>
      <c r="I236" s="337" t="s">
        <v>33</v>
      </c>
      <c r="J236" s="307"/>
      <c r="K236" s="308" t="s">
        <v>232</v>
      </c>
      <c r="L236" s="336" t="s">
        <v>35</v>
      </c>
      <c r="M236" s="306" t="s">
        <v>36</v>
      </c>
      <c r="N236" s="306"/>
      <c r="O236" s="306" t="s">
        <v>37</v>
      </c>
      <c r="P236" s="308">
        <v>10.5</v>
      </c>
      <c r="Q236" s="309">
        <v>10.5</v>
      </c>
      <c r="R236" s="312">
        <v>9000</v>
      </c>
      <c r="S236" s="310">
        <f t="shared" si="33"/>
        <v>94500</v>
      </c>
      <c r="T236" s="311"/>
      <c r="U236" s="311">
        <f t="shared" si="31"/>
        <v>94500</v>
      </c>
      <c r="V236" s="451">
        <v>43101</v>
      </c>
      <c r="W236" s="452">
        <v>43102</v>
      </c>
      <c r="X236" s="308">
        <v>750</v>
      </c>
      <c r="Y236" s="313" t="s">
        <v>868</v>
      </c>
      <c r="Z236" s="314">
        <v>2032.5</v>
      </c>
      <c r="AA236" s="315">
        <v>171231</v>
      </c>
      <c r="AB236" s="316" t="s">
        <v>869</v>
      </c>
      <c r="AC236" s="317">
        <v>43118</v>
      </c>
      <c r="AD236" s="318">
        <f t="shared" si="32"/>
        <v>43191</v>
      </c>
      <c r="AE236" s="319">
        <f>IF(OR(G236=账期!$A$18,G236=账期!$A$20,G236=账期!$A$22,G236=账期!$A$24,G236=账期!$A$25,G236=账期!$A$27,G236=账期!$A$26,G236=账期!$A$28,G236=账期!$A$30,G236=账期!$A$32,G236=账期!$A$34,G236=账期!$A$35,G236=账期!$A$37,G236=账期!$A$39,G236=账期!$A$40,G236=账期!$A$41,G236=账期!$A$42,G236=账期!$A$43,G236=账期!$A$44,G236=账期!$A$45,G236=账期!$A$46,G236=账期!$A$48,G236=账期!$A$50,G236=账期!$A$51,G236=账期!$A$52,G236=账期!$A$53,G236=账期!$A$54,G236=账期!$A$56,G236=账期!$A$57,G236=账期!$A$58,G236=账期!$A$59,G236=账期!$A$60,G236=账期!$A$61,G236=账期!$A$62,G236=账期!$A$63,G236=账期!$A$64,G236=账期!$A$66,G236=账期!$A$67,G236=账期!$A$68,G236=账期!$A$70,G236=账期!$A$71),30,IF(OR(G236=账期!$A$74,G236=账期!$A$77,G236=账期!$A$76,G236=账期!$A$79,G236=账期!$A$80,G236=账期!$A$81,G236=账期!$A$83,G236=账期!$A$85,G236=账期!$A$87,G236=账期!$A$89,G236=账期!$A$91),60,IF(OR(G236=账期!$A$93,G236=账期!$A$94,G236=账期!$A$95,G236=账期!$A$96,G236=账期!$A$98,G236=账期!$A$99,G236=账期!$A$101,G236=账期!$A$102),90,0)))</f>
        <v>60</v>
      </c>
      <c r="AF236" s="319"/>
      <c r="AG236" s="306" t="s">
        <v>50</v>
      </c>
      <c r="AH236" s="319" t="str">
        <f t="shared" si="34"/>
        <v>徐绪盛</v>
      </c>
      <c r="AI236" s="321"/>
    </row>
    <row r="237" spans="1:35 16383:16384" ht="18" customHeight="1" x14ac:dyDescent="0.25">
      <c r="A237" s="301" t="str">
        <f t="shared" si="28"/>
        <v>2018年1月</v>
      </c>
      <c r="B237" s="302">
        <v>43105</v>
      </c>
      <c r="C237" s="303" t="s">
        <v>870</v>
      </c>
      <c r="D237" s="304" t="s">
        <v>630</v>
      </c>
      <c r="E237" s="305" t="str">
        <f t="shared" si="29"/>
        <v>C</v>
      </c>
      <c r="F237" s="305" t="str">
        <f t="shared" si="30"/>
        <v>C</v>
      </c>
      <c r="G237" s="306" t="s">
        <v>228</v>
      </c>
      <c r="H237" s="307" t="s">
        <v>229</v>
      </c>
      <c r="I237" s="307" t="s">
        <v>33</v>
      </c>
      <c r="J237" s="338" t="s">
        <v>230</v>
      </c>
      <c r="K237" s="308" t="s">
        <v>231</v>
      </c>
      <c r="L237" s="306" t="s">
        <v>35</v>
      </c>
      <c r="M237" s="306" t="s">
        <v>36</v>
      </c>
      <c r="N237" s="306"/>
      <c r="O237" s="306" t="s">
        <v>37</v>
      </c>
      <c r="P237" s="308">
        <v>3</v>
      </c>
      <c r="Q237" s="309">
        <v>3</v>
      </c>
      <c r="R237" s="312">
        <v>9100</v>
      </c>
      <c r="S237" s="310">
        <f t="shared" si="33"/>
        <v>27300</v>
      </c>
      <c r="T237" s="311"/>
      <c r="U237" s="311">
        <f t="shared" si="31"/>
        <v>27300</v>
      </c>
      <c r="V237" s="451">
        <v>43108</v>
      </c>
      <c r="W237" s="452">
        <v>43109</v>
      </c>
      <c r="X237" s="308">
        <v>750</v>
      </c>
      <c r="Y237" s="313" t="s">
        <v>871</v>
      </c>
      <c r="Z237" s="314">
        <v>495</v>
      </c>
      <c r="AA237" s="315">
        <v>180106</v>
      </c>
      <c r="AB237" s="316" t="s">
        <v>872</v>
      </c>
      <c r="AC237" s="317">
        <v>43118</v>
      </c>
      <c r="AD237" s="318">
        <f t="shared" si="32"/>
        <v>43191</v>
      </c>
      <c r="AE237" s="319">
        <f>IF(OR(G237=账期!$A$18,G237=账期!$A$20,G237=账期!$A$22,G237=账期!$A$24,G237=账期!$A$25,G237=账期!$A$27,G237=账期!$A$26,G237=账期!$A$28,G237=账期!$A$30,G237=账期!$A$32,G237=账期!$A$34,G237=账期!$A$35,G237=账期!$A$37,G237=账期!$A$39,G237=账期!$A$40,G237=账期!$A$41,G237=账期!$A$42,G237=账期!$A$43,G237=账期!$A$44,G237=账期!$A$45,G237=账期!$A$46,G237=账期!$A$48,G237=账期!$A$50,G237=账期!$A$51,G237=账期!$A$52,G237=账期!$A$53,G237=账期!$A$54,G237=账期!$A$56,G237=账期!$A$57,G237=账期!$A$58,G237=账期!$A$59,G237=账期!$A$60,G237=账期!$A$61,G237=账期!$A$62,G237=账期!$A$63,G237=账期!$A$64,G237=账期!$A$66,G237=账期!$A$67,G237=账期!$A$68,G237=账期!$A$70,G237=账期!$A$71),30,IF(OR(G237=账期!$A$74,G237=账期!$A$77,G237=账期!$A$76,G237=账期!$A$79,G237=账期!$A$80,G237=账期!$A$81,G237=账期!$A$83,G237=账期!$A$85,G237=账期!$A$87,G237=账期!$A$89,G237=账期!$A$91),60,IF(OR(G237=账期!$A$93,G237=账期!$A$94,G237=账期!$A$95,G237=账期!$A$96,G237=账期!$A$98,G237=账期!$A$99,G237=账期!$A$101,G237=账期!$A$102),90,0)))</f>
        <v>60</v>
      </c>
      <c r="AF237" s="319"/>
      <c r="AG237" s="306" t="s">
        <v>50</v>
      </c>
      <c r="AH237" s="319" t="str">
        <f t="shared" si="34"/>
        <v>徐绪盛</v>
      </c>
      <c r="AI237" s="321" t="s">
        <v>873</v>
      </c>
    </row>
    <row r="238" spans="1:35 16383:16384" ht="18" customHeight="1" x14ac:dyDescent="0.25">
      <c r="A238" s="301" t="str">
        <f t="shared" si="28"/>
        <v>2018年1月</v>
      </c>
      <c r="B238" s="302">
        <v>43115</v>
      </c>
      <c r="C238" s="303" t="s">
        <v>874</v>
      </c>
      <c r="D238" s="304" t="s">
        <v>15</v>
      </c>
      <c r="E238" s="305" t="str">
        <f t="shared" si="29"/>
        <v>C</v>
      </c>
      <c r="F238" s="305" t="str">
        <f t="shared" si="30"/>
        <v>C</v>
      </c>
      <c r="G238" s="306" t="s">
        <v>228</v>
      </c>
      <c r="H238" s="307" t="s">
        <v>229</v>
      </c>
      <c r="I238" s="307" t="s">
        <v>33</v>
      </c>
      <c r="J238" s="307"/>
      <c r="K238" s="308" t="s">
        <v>233</v>
      </c>
      <c r="L238" s="306" t="s">
        <v>78</v>
      </c>
      <c r="M238" s="306" t="s">
        <v>79</v>
      </c>
      <c r="N238" s="306"/>
      <c r="O238" s="306" t="s">
        <v>37</v>
      </c>
      <c r="P238" s="308">
        <v>30</v>
      </c>
      <c r="Q238" s="309">
        <v>30</v>
      </c>
      <c r="R238" s="286">
        <v>10500</v>
      </c>
      <c r="S238" s="310">
        <f t="shared" si="33"/>
        <v>315000</v>
      </c>
      <c r="T238" s="311"/>
      <c r="U238" s="311">
        <f t="shared" si="31"/>
        <v>315000</v>
      </c>
      <c r="V238" s="451">
        <v>43121</v>
      </c>
      <c r="W238" s="452">
        <v>43122</v>
      </c>
      <c r="X238" s="308">
        <v>750</v>
      </c>
      <c r="Y238" s="313" t="s">
        <v>875</v>
      </c>
      <c r="Z238" s="314">
        <v>4950</v>
      </c>
      <c r="AA238" s="315" t="s">
        <v>713</v>
      </c>
      <c r="AB238" s="316" t="s">
        <v>3322</v>
      </c>
      <c r="AC238" s="317">
        <v>43134</v>
      </c>
      <c r="AD238" s="318">
        <f t="shared" si="32"/>
        <v>43219</v>
      </c>
      <c r="AE238" s="319">
        <f>IF(OR(G238=账期!$A$18,G238=账期!$A$20,G238=账期!$A$22,G238=账期!$A$24,G238=账期!$A$25,G238=账期!$A$27,G238=账期!$A$26,G238=账期!$A$28,G238=账期!$A$30,G238=账期!$A$32,G238=账期!$A$34,G238=账期!$A$35,G238=账期!$A$37,G238=账期!$A$39,G238=账期!$A$40,G238=账期!$A$41,G238=账期!$A$42,G238=账期!$A$43,G238=账期!$A$44,G238=账期!$A$45,G238=账期!$A$46,G238=账期!$A$48,G238=账期!$A$50,G238=账期!$A$51,G238=账期!$A$52,G238=账期!$A$53,G238=账期!$A$54,G238=账期!$A$56,G238=账期!$A$57,G238=账期!$A$58,G238=账期!$A$59,G238=账期!$A$60,G238=账期!$A$61,G238=账期!$A$62,G238=账期!$A$63,G238=账期!$A$64,G238=账期!$A$66,G238=账期!$A$67,G238=账期!$A$68,G238=账期!$A$70,G238=账期!$A$71),30,IF(OR(G238=账期!$A$74,G238=账期!$A$77,G238=账期!$A$76,G238=账期!$A$79,G238=账期!$A$80,G238=账期!$A$81,G238=账期!$A$83,G238=账期!$A$85,G238=账期!$A$87,G238=账期!$A$89,G238=账期!$A$91),60,IF(OR(G238=账期!$A$93,G238=账期!$A$94,G238=账期!$A$95,G238=账期!$A$96,G238=账期!$A$98,G238=账期!$A$99,G238=账期!$A$101,G238=账期!$A$102),90,0)))</f>
        <v>60</v>
      </c>
      <c r="AF238" s="319"/>
      <c r="AG238" s="306" t="s">
        <v>50</v>
      </c>
      <c r="AH238" s="319" t="str">
        <f t="shared" si="34"/>
        <v>徐绪盛</v>
      </c>
      <c r="AI238" s="321"/>
    </row>
    <row r="239" spans="1:35 16383:16384" ht="17.25" customHeight="1" x14ac:dyDescent="0.25">
      <c r="A239" s="301" t="str">
        <f t="shared" si="28"/>
        <v>2018年1月</v>
      </c>
      <c r="B239" s="302">
        <v>43098</v>
      </c>
      <c r="C239" s="303" t="s">
        <v>876</v>
      </c>
      <c r="D239" s="304" t="s">
        <v>630</v>
      </c>
      <c r="E239" s="305" t="str">
        <f t="shared" si="29"/>
        <v>C</v>
      </c>
      <c r="F239" s="305" t="str">
        <f t="shared" si="30"/>
        <v>C</v>
      </c>
      <c r="G239" s="306" t="s">
        <v>234</v>
      </c>
      <c r="H239" s="307" t="s">
        <v>235</v>
      </c>
      <c r="I239" s="307" t="s">
        <v>33</v>
      </c>
      <c r="J239" s="307"/>
      <c r="K239" s="308" t="s">
        <v>241</v>
      </c>
      <c r="L239" s="306" t="s">
        <v>35</v>
      </c>
      <c r="M239" s="306" t="s">
        <v>94</v>
      </c>
      <c r="N239" s="306"/>
      <c r="O239" s="306" t="s">
        <v>37</v>
      </c>
      <c r="P239" s="308">
        <v>24</v>
      </c>
      <c r="Q239" s="309">
        <v>24</v>
      </c>
      <c r="R239" s="312">
        <v>9200</v>
      </c>
      <c r="S239" s="310">
        <f t="shared" si="33"/>
        <v>220800</v>
      </c>
      <c r="T239" s="311"/>
      <c r="U239" s="311">
        <f t="shared" si="31"/>
        <v>220800</v>
      </c>
      <c r="V239" s="451">
        <v>43108</v>
      </c>
      <c r="W239" s="452">
        <v>43111</v>
      </c>
      <c r="X239" s="308">
        <v>750</v>
      </c>
      <c r="Y239" s="313" t="s">
        <v>877</v>
      </c>
      <c r="Z239" s="314">
        <v>3960</v>
      </c>
      <c r="AA239" s="315" t="s">
        <v>878</v>
      </c>
      <c r="AB239" s="316" t="s">
        <v>879</v>
      </c>
      <c r="AC239" s="317">
        <v>43119</v>
      </c>
      <c r="AD239" s="318">
        <f t="shared" si="32"/>
        <v>43161</v>
      </c>
      <c r="AE239" s="319">
        <f>IF(OR(G239=账期!$A$18,G239=账期!$A$20,G239=账期!$A$22,G239=账期!$A$24,G239=账期!$A$25,G239=账期!$A$27,G239=账期!$A$26,G239=账期!$A$28,G239=账期!$A$30,G239=账期!$A$32,G239=账期!$A$34,G239=账期!$A$35,G239=账期!$A$37,G239=账期!$A$39,G239=账期!$A$40,G239=账期!$A$41,G239=账期!$A$42,G239=账期!$A$43,G239=账期!$A$44,G239=账期!$A$45,G239=账期!$A$46,G239=账期!$A$48,G239=账期!$A$50,G239=账期!$A$51,G239=账期!$A$52,G239=账期!$A$53,G239=账期!$A$54,G239=账期!$A$56,G239=账期!$A$57,G239=账期!$A$58,G239=账期!$A$59,G239=账期!$A$60,G239=账期!$A$61,G239=账期!$A$62,G239=账期!$A$63,G239=账期!$A$64,G239=账期!$A$66,G239=账期!$A$67,G239=账期!$A$68,G239=账期!$A$70,G239=账期!$A$71),30,IF(OR(G239=账期!$A$74,G239=账期!$A$77,G239=账期!$A$76,G239=账期!$A$79,G239=账期!$A$80,G239=账期!$A$81,G239=账期!$A$83,G239=账期!$A$85,G239=账期!$A$87,G239=账期!$A$89,G239=账期!$A$91),60,IF(OR(G239=账期!$A$93,G239=账期!$A$94,G239=账期!$A$95,G239=账期!$A$96,G239=账期!$A$98,G239=账期!$A$99,G239=账期!$A$101,G239=账期!$A$102),90,0)))</f>
        <v>30</v>
      </c>
      <c r="AF239" s="319"/>
      <c r="AG239" s="306" t="s">
        <v>50</v>
      </c>
      <c r="AH239" s="319" t="str">
        <f t="shared" si="34"/>
        <v>徐绪盛</v>
      </c>
      <c r="AI239" s="321"/>
      <c r="XFC239" s="331"/>
      <c r="XFD239" s="331"/>
    </row>
    <row r="240" spans="1:35 16383:16384" ht="18" customHeight="1" x14ac:dyDescent="0.25">
      <c r="A240" s="301" t="str">
        <f t="shared" si="28"/>
        <v>2018年1月</v>
      </c>
      <c r="B240" s="302">
        <v>43100</v>
      </c>
      <c r="C240" s="303" t="s">
        <v>876</v>
      </c>
      <c r="D240" s="304" t="s">
        <v>630</v>
      </c>
      <c r="E240" s="305" t="str">
        <f t="shared" si="29"/>
        <v>C</v>
      </c>
      <c r="F240" s="305" t="str">
        <f t="shared" si="30"/>
        <v>C</v>
      </c>
      <c r="G240" s="306" t="s">
        <v>234</v>
      </c>
      <c r="H240" s="307" t="s">
        <v>235</v>
      </c>
      <c r="I240" s="307" t="s">
        <v>33</v>
      </c>
      <c r="J240" s="307"/>
      <c r="K240" s="308" t="s">
        <v>242</v>
      </c>
      <c r="L240" s="306" t="s">
        <v>35</v>
      </c>
      <c r="M240" s="306" t="s">
        <v>94</v>
      </c>
      <c r="N240" s="306"/>
      <c r="O240" s="306" t="s">
        <v>37</v>
      </c>
      <c r="P240" s="308">
        <v>19.5</v>
      </c>
      <c r="Q240" s="309">
        <v>19.5</v>
      </c>
      <c r="R240" s="312">
        <v>9200</v>
      </c>
      <c r="S240" s="310">
        <f t="shared" si="33"/>
        <v>179400</v>
      </c>
      <c r="T240" s="311"/>
      <c r="U240" s="311">
        <f t="shared" si="31"/>
        <v>179400</v>
      </c>
      <c r="V240" s="451">
        <v>43101</v>
      </c>
      <c r="W240" s="452">
        <v>43102</v>
      </c>
      <c r="X240" s="308">
        <v>750</v>
      </c>
      <c r="Y240" s="313" t="s">
        <v>880</v>
      </c>
      <c r="Z240" s="314">
        <v>3217.5</v>
      </c>
      <c r="AA240" s="315" t="s">
        <v>881</v>
      </c>
      <c r="AB240" s="316" t="s">
        <v>879</v>
      </c>
      <c r="AC240" s="317">
        <v>43119</v>
      </c>
      <c r="AD240" s="318">
        <f t="shared" si="32"/>
        <v>43161</v>
      </c>
      <c r="AE240" s="319">
        <f>IF(OR(G240=账期!$A$18,G240=账期!$A$20,G240=账期!$A$22,G240=账期!$A$24,G240=账期!$A$25,G240=账期!$A$27,G240=账期!$A$26,G240=账期!$A$28,G240=账期!$A$30,G240=账期!$A$32,G240=账期!$A$34,G240=账期!$A$35,G240=账期!$A$37,G240=账期!$A$39,G240=账期!$A$40,G240=账期!$A$41,G240=账期!$A$42,G240=账期!$A$43,G240=账期!$A$44,G240=账期!$A$45,G240=账期!$A$46,G240=账期!$A$48,G240=账期!$A$50,G240=账期!$A$51,G240=账期!$A$52,G240=账期!$A$53,G240=账期!$A$54,G240=账期!$A$56,G240=账期!$A$57,G240=账期!$A$58,G240=账期!$A$59,G240=账期!$A$60,G240=账期!$A$61,G240=账期!$A$62,G240=账期!$A$63,G240=账期!$A$64,G240=账期!$A$66,G240=账期!$A$67,G240=账期!$A$68,G240=账期!$A$70,G240=账期!$A$71),30,IF(OR(G240=账期!$A$74,G240=账期!$A$77,G240=账期!$A$76,G240=账期!$A$79,G240=账期!$A$80,G240=账期!$A$81,G240=账期!$A$83,G240=账期!$A$85,G240=账期!$A$87,G240=账期!$A$89,G240=账期!$A$91),60,IF(OR(G240=账期!$A$93,G240=账期!$A$94,G240=账期!$A$95,G240=账期!$A$96,G240=账期!$A$98,G240=账期!$A$99,G240=账期!$A$101,G240=账期!$A$102),90,0)))</f>
        <v>30</v>
      </c>
      <c r="AF240" s="319"/>
      <c r="AG240" s="306" t="s">
        <v>50</v>
      </c>
      <c r="AH240" s="319" t="str">
        <f t="shared" si="34"/>
        <v>徐绪盛</v>
      </c>
      <c r="AI240" s="321"/>
    </row>
    <row r="241" spans="1:35" ht="18" customHeight="1" x14ac:dyDescent="0.25">
      <c r="A241" s="301" t="str">
        <f t="shared" si="28"/>
        <v>2018年1月</v>
      </c>
      <c r="B241" s="302">
        <v>43105</v>
      </c>
      <c r="C241" s="303" t="s">
        <v>882</v>
      </c>
      <c r="D241" s="304" t="s">
        <v>630</v>
      </c>
      <c r="E241" s="305" t="str">
        <f t="shared" si="29"/>
        <v>C</v>
      </c>
      <c r="F241" s="305" t="str">
        <f t="shared" si="30"/>
        <v>C</v>
      </c>
      <c r="G241" s="306" t="s">
        <v>234</v>
      </c>
      <c r="H241" s="307" t="s">
        <v>235</v>
      </c>
      <c r="I241" s="307" t="s">
        <v>33</v>
      </c>
      <c r="J241" s="307"/>
      <c r="K241" s="308" t="s">
        <v>243</v>
      </c>
      <c r="L241" s="306" t="s">
        <v>35</v>
      </c>
      <c r="M241" s="306" t="s">
        <v>94</v>
      </c>
      <c r="N241" s="306"/>
      <c r="O241" s="306" t="s">
        <v>37</v>
      </c>
      <c r="P241" s="308">
        <v>25.5</v>
      </c>
      <c r="Q241" s="309">
        <v>25.5</v>
      </c>
      <c r="R241" s="286">
        <v>9300</v>
      </c>
      <c r="S241" s="310">
        <f t="shared" si="33"/>
        <v>237150</v>
      </c>
      <c r="T241" s="311"/>
      <c r="U241" s="311">
        <f t="shared" si="31"/>
        <v>237150</v>
      </c>
      <c r="V241" s="451">
        <v>43112</v>
      </c>
      <c r="W241" s="452">
        <v>43113</v>
      </c>
      <c r="X241" s="308">
        <v>750</v>
      </c>
      <c r="Y241" s="313" t="s">
        <v>883</v>
      </c>
      <c r="Z241" s="314">
        <v>4207.5</v>
      </c>
      <c r="AA241" s="315" t="s">
        <v>884</v>
      </c>
      <c r="AB241" s="316" t="s">
        <v>885</v>
      </c>
      <c r="AC241" s="317">
        <v>43119</v>
      </c>
      <c r="AD241" s="318">
        <f t="shared" si="32"/>
        <v>43161</v>
      </c>
      <c r="AE241" s="319">
        <f>IF(OR(G241=账期!$A$18,G241=账期!$A$20,G241=账期!$A$22,G241=账期!$A$24,G241=账期!$A$25,G241=账期!$A$27,G241=账期!$A$26,G241=账期!$A$28,G241=账期!$A$30,G241=账期!$A$32,G241=账期!$A$34,G241=账期!$A$35,G241=账期!$A$37,G241=账期!$A$39,G241=账期!$A$40,G241=账期!$A$41,G241=账期!$A$42,G241=账期!$A$43,G241=账期!$A$44,G241=账期!$A$45,G241=账期!$A$46,G241=账期!$A$48,G241=账期!$A$50,G241=账期!$A$51,G241=账期!$A$52,G241=账期!$A$53,G241=账期!$A$54,G241=账期!$A$56,G241=账期!$A$57,G241=账期!$A$58,G241=账期!$A$59,G241=账期!$A$60,G241=账期!$A$61,G241=账期!$A$62,G241=账期!$A$63,G241=账期!$A$64,G241=账期!$A$66,G241=账期!$A$67,G241=账期!$A$68,G241=账期!$A$70,G241=账期!$A$71),30,IF(OR(G241=账期!$A$74,G241=账期!$A$77,G241=账期!$A$76,G241=账期!$A$79,G241=账期!$A$80,G241=账期!$A$81,G241=账期!$A$83,G241=账期!$A$85,G241=账期!$A$87,G241=账期!$A$89,G241=账期!$A$91),60,IF(OR(G241=账期!$A$93,G241=账期!$A$94,G241=账期!$A$95,G241=账期!$A$96,G241=账期!$A$98,G241=账期!$A$99,G241=账期!$A$101,G241=账期!$A$102),90,0)))</f>
        <v>30</v>
      </c>
      <c r="AF241" s="319"/>
      <c r="AG241" s="306" t="s">
        <v>50</v>
      </c>
      <c r="AH241" s="319" t="str">
        <f t="shared" si="34"/>
        <v>徐绪盛</v>
      </c>
      <c r="AI241" s="321"/>
    </row>
    <row r="242" spans="1:35" ht="18" customHeight="1" x14ac:dyDescent="0.25">
      <c r="A242" s="301" t="str">
        <f t="shared" si="28"/>
        <v>2018年1月</v>
      </c>
      <c r="B242" s="302">
        <v>43105</v>
      </c>
      <c r="C242" s="303" t="s">
        <v>882</v>
      </c>
      <c r="D242" s="304" t="s">
        <v>630</v>
      </c>
      <c r="E242" s="305" t="str">
        <f t="shared" si="29"/>
        <v>C</v>
      </c>
      <c r="F242" s="305" t="str">
        <f t="shared" si="30"/>
        <v>C</v>
      </c>
      <c r="G242" s="306" t="s">
        <v>234</v>
      </c>
      <c r="H242" s="307" t="s">
        <v>235</v>
      </c>
      <c r="I242" s="307" t="s">
        <v>33</v>
      </c>
      <c r="J242" s="307"/>
      <c r="K242" s="308" t="s">
        <v>243</v>
      </c>
      <c r="L242" s="306" t="s">
        <v>35</v>
      </c>
      <c r="M242" s="306" t="s">
        <v>94</v>
      </c>
      <c r="N242" s="306"/>
      <c r="O242" s="306" t="s">
        <v>37</v>
      </c>
      <c r="P242" s="308">
        <v>30</v>
      </c>
      <c r="Q242" s="309">
        <v>30</v>
      </c>
      <c r="R242" s="286">
        <v>9300</v>
      </c>
      <c r="S242" s="310">
        <f t="shared" si="33"/>
        <v>279000</v>
      </c>
      <c r="T242" s="311"/>
      <c r="U242" s="311">
        <f t="shared" si="31"/>
        <v>279000</v>
      </c>
      <c r="V242" s="451">
        <v>43116</v>
      </c>
      <c r="W242" s="452">
        <v>43117</v>
      </c>
      <c r="X242" s="308">
        <v>750</v>
      </c>
      <c r="Y242" s="313" t="s">
        <v>886</v>
      </c>
      <c r="Z242" s="314">
        <v>4950</v>
      </c>
      <c r="AA242" s="315" t="s">
        <v>745</v>
      </c>
      <c r="AB242" s="316" t="s">
        <v>885</v>
      </c>
      <c r="AC242" s="317">
        <v>43119</v>
      </c>
      <c r="AD242" s="318">
        <f t="shared" si="32"/>
        <v>43161</v>
      </c>
      <c r="AE242" s="319">
        <f>IF(OR(G242=账期!$A$18,G242=账期!$A$20,G242=账期!$A$22,G242=账期!$A$24,G242=账期!$A$25,G242=账期!$A$27,G242=账期!$A$26,G242=账期!$A$28,G242=账期!$A$30,G242=账期!$A$32,G242=账期!$A$34,G242=账期!$A$35,G242=账期!$A$37,G242=账期!$A$39,G242=账期!$A$40,G242=账期!$A$41,G242=账期!$A$42,G242=账期!$A$43,G242=账期!$A$44,G242=账期!$A$45,G242=账期!$A$46,G242=账期!$A$48,G242=账期!$A$50,G242=账期!$A$51,G242=账期!$A$52,G242=账期!$A$53,G242=账期!$A$54,G242=账期!$A$56,G242=账期!$A$57,G242=账期!$A$58,G242=账期!$A$59,G242=账期!$A$60,G242=账期!$A$61,G242=账期!$A$62,G242=账期!$A$63,G242=账期!$A$64,G242=账期!$A$66,G242=账期!$A$67,G242=账期!$A$68,G242=账期!$A$70,G242=账期!$A$71),30,IF(OR(G242=账期!$A$74,G242=账期!$A$77,G242=账期!$A$76,G242=账期!$A$79,G242=账期!$A$80,G242=账期!$A$81,G242=账期!$A$83,G242=账期!$A$85,G242=账期!$A$87,G242=账期!$A$89,G242=账期!$A$91),60,IF(OR(G242=账期!$A$93,G242=账期!$A$94,G242=账期!$A$95,G242=账期!$A$96,G242=账期!$A$98,G242=账期!$A$99,G242=账期!$A$101,G242=账期!$A$102),90,0)))</f>
        <v>30</v>
      </c>
      <c r="AF242" s="319"/>
      <c r="AG242" s="306" t="s">
        <v>50</v>
      </c>
      <c r="AH242" s="319" t="str">
        <f t="shared" si="34"/>
        <v>徐绪盛</v>
      </c>
      <c r="AI242" s="321"/>
    </row>
    <row r="243" spans="1:35" ht="18" customHeight="1" x14ac:dyDescent="0.25">
      <c r="A243" s="301" t="str">
        <f t="shared" si="28"/>
        <v>2018年1月</v>
      </c>
      <c r="B243" s="302">
        <v>43105</v>
      </c>
      <c r="C243" s="303" t="s">
        <v>882</v>
      </c>
      <c r="D243" s="304" t="s">
        <v>630</v>
      </c>
      <c r="E243" s="305" t="str">
        <f t="shared" si="29"/>
        <v>C</v>
      </c>
      <c r="F243" s="305" t="str">
        <f t="shared" si="30"/>
        <v>C</v>
      </c>
      <c r="G243" s="306" t="s">
        <v>234</v>
      </c>
      <c r="H243" s="307" t="s">
        <v>235</v>
      </c>
      <c r="I243" s="307" t="s">
        <v>33</v>
      </c>
      <c r="J243" s="307"/>
      <c r="K243" s="308" t="s">
        <v>243</v>
      </c>
      <c r="L243" s="306" t="s">
        <v>35</v>
      </c>
      <c r="M243" s="306" t="s">
        <v>94</v>
      </c>
      <c r="N243" s="306"/>
      <c r="O243" s="306" t="s">
        <v>37</v>
      </c>
      <c r="P243" s="308">
        <v>30</v>
      </c>
      <c r="Q243" s="309">
        <v>30</v>
      </c>
      <c r="R243" s="286">
        <v>9300</v>
      </c>
      <c r="S243" s="310">
        <f t="shared" si="33"/>
        <v>279000</v>
      </c>
      <c r="T243" s="311"/>
      <c r="U243" s="311">
        <f t="shared" si="31"/>
        <v>279000</v>
      </c>
      <c r="V243" s="451">
        <v>43119</v>
      </c>
      <c r="W243" s="452">
        <v>43120</v>
      </c>
      <c r="X243" s="308">
        <v>750</v>
      </c>
      <c r="Y243" s="313" t="s">
        <v>887</v>
      </c>
      <c r="Z243" s="314">
        <v>4950</v>
      </c>
      <c r="AA243" s="315" t="s">
        <v>888</v>
      </c>
      <c r="AB243" s="316" t="s">
        <v>885</v>
      </c>
      <c r="AC243" s="317">
        <v>43119</v>
      </c>
      <c r="AD243" s="318">
        <f t="shared" si="32"/>
        <v>43161</v>
      </c>
      <c r="AE243" s="319">
        <f>IF(OR(G243=账期!$A$18,G243=账期!$A$20,G243=账期!$A$22,G243=账期!$A$24,G243=账期!$A$25,G243=账期!$A$27,G243=账期!$A$26,G243=账期!$A$28,G243=账期!$A$30,G243=账期!$A$32,G243=账期!$A$34,G243=账期!$A$35,G243=账期!$A$37,G243=账期!$A$39,G243=账期!$A$40,G243=账期!$A$41,G243=账期!$A$42,G243=账期!$A$43,G243=账期!$A$44,G243=账期!$A$45,G243=账期!$A$46,G243=账期!$A$48,G243=账期!$A$50,G243=账期!$A$51,G243=账期!$A$52,G243=账期!$A$53,G243=账期!$A$54,G243=账期!$A$56,G243=账期!$A$57,G243=账期!$A$58,G243=账期!$A$59,G243=账期!$A$60,G243=账期!$A$61,G243=账期!$A$62,G243=账期!$A$63,G243=账期!$A$64,G243=账期!$A$66,G243=账期!$A$67,G243=账期!$A$68,G243=账期!$A$70,G243=账期!$A$71),30,IF(OR(G243=账期!$A$74,G243=账期!$A$77,G243=账期!$A$76,G243=账期!$A$79,G243=账期!$A$80,G243=账期!$A$81,G243=账期!$A$83,G243=账期!$A$85,G243=账期!$A$87,G243=账期!$A$89,G243=账期!$A$91),60,IF(OR(G243=账期!$A$93,G243=账期!$A$94,G243=账期!$A$95,G243=账期!$A$96,G243=账期!$A$98,G243=账期!$A$99,G243=账期!$A$101,G243=账期!$A$102),90,0)))</f>
        <v>30</v>
      </c>
      <c r="AF243" s="319"/>
      <c r="AG243" s="306" t="s">
        <v>50</v>
      </c>
      <c r="AH243" s="319" t="str">
        <f t="shared" si="34"/>
        <v>徐绪盛</v>
      </c>
      <c r="AI243" s="321"/>
    </row>
    <row r="244" spans="1:35" ht="18" customHeight="1" x14ac:dyDescent="0.25">
      <c r="A244" s="301" t="str">
        <f t="shared" si="28"/>
        <v>2018年1月</v>
      </c>
      <c r="B244" s="302">
        <v>43105</v>
      </c>
      <c r="C244" s="303" t="s">
        <v>882</v>
      </c>
      <c r="D244" s="304" t="s">
        <v>630</v>
      </c>
      <c r="E244" s="305" t="str">
        <f t="shared" si="29"/>
        <v>C</v>
      </c>
      <c r="F244" s="305" t="str">
        <f t="shared" si="30"/>
        <v>C</v>
      </c>
      <c r="G244" s="306" t="s">
        <v>234</v>
      </c>
      <c r="H244" s="307" t="s">
        <v>235</v>
      </c>
      <c r="I244" s="307" t="s">
        <v>33</v>
      </c>
      <c r="J244" s="307"/>
      <c r="K244" s="308" t="s">
        <v>243</v>
      </c>
      <c r="L244" s="306" t="s">
        <v>35</v>
      </c>
      <c r="M244" s="306" t="s">
        <v>94</v>
      </c>
      <c r="N244" s="306"/>
      <c r="O244" s="306" t="s">
        <v>37</v>
      </c>
      <c r="P244" s="308">
        <v>30</v>
      </c>
      <c r="Q244" s="309">
        <v>30</v>
      </c>
      <c r="R244" s="286">
        <v>9300</v>
      </c>
      <c r="S244" s="310">
        <f t="shared" si="33"/>
        <v>279000</v>
      </c>
      <c r="T244" s="311"/>
      <c r="U244" s="311">
        <f t="shared" si="31"/>
        <v>279000</v>
      </c>
      <c r="V244" s="451">
        <v>43122</v>
      </c>
      <c r="W244" s="452">
        <v>43124</v>
      </c>
      <c r="X244" s="308">
        <v>750</v>
      </c>
      <c r="Y244" s="313" t="s">
        <v>889</v>
      </c>
      <c r="Z244" s="314">
        <v>4950</v>
      </c>
      <c r="AA244" s="315" t="s">
        <v>817</v>
      </c>
      <c r="AB244" s="316" t="s">
        <v>3323</v>
      </c>
      <c r="AC244" s="317">
        <v>43134</v>
      </c>
      <c r="AD244" s="318">
        <f t="shared" si="32"/>
        <v>43189</v>
      </c>
      <c r="AE244" s="319">
        <f>IF(OR(G244=账期!$A$18,G244=账期!$A$20,G244=账期!$A$22,G244=账期!$A$24,G244=账期!$A$25,G244=账期!$A$27,G244=账期!$A$26,G244=账期!$A$28,G244=账期!$A$30,G244=账期!$A$32,G244=账期!$A$34,G244=账期!$A$35,G244=账期!$A$37,G244=账期!$A$39,G244=账期!$A$40,G244=账期!$A$41,G244=账期!$A$42,G244=账期!$A$43,G244=账期!$A$44,G244=账期!$A$45,G244=账期!$A$46,G244=账期!$A$48,G244=账期!$A$50,G244=账期!$A$51,G244=账期!$A$52,G244=账期!$A$53,G244=账期!$A$54,G244=账期!$A$56,G244=账期!$A$57,G244=账期!$A$58,G244=账期!$A$59,G244=账期!$A$60,G244=账期!$A$61,G244=账期!$A$62,G244=账期!$A$63,G244=账期!$A$64,G244=账期!$A$66,G244=账期!$A$67,G244=账期!$A$68,G244=账期!$A$70,G244=账期!$A$71),30,IF(OR(G244=账期!$A$74,G244=账期!$A$77,G244=账期!$A$76,G244=账期!$A$79,G244=账期!$A$80,G244=账期!$A$81,G244=账期!$A$83,G244=账期!$A$85,G244=账期!$A$87,G244=账期!$A$89,G244=账期!$A$91),60,IF(OR(G244=账期!$A$93,G244=账期!$A$94,G244=账期!$A$95,G244=账期!$A$96,G244=账期!$A$98,G244=账期!$A$99,G244=账期!$A$101,G244=账期!$A$102),90,0)))</f>
        <v>30</v>
      </c>
      <c r="AF244" s="319"/>
      <c r="AG244" s="306" t="s">
        <v>50</v>
      </c>
      <c r="AH244" s="319" t="str">
        <f t="shared" si="34"/>
        <v>徐绪盛</v>
      </c>
      <c r="AI244" s="321"/>
    </row>
    <row r="245" spans="1:35" ht="18" customHeight="1" x14ac:dyDescent="0.25">
      <c r="A245" s="301" t="str">
        <f t="shared" si="28"/>
        <v>2018年1月</v>
      </c>
      <c r="B245" s="302">
        <v>43105</v>
      </c>
      <c r="C245" s="303" t="s">
        <v>882</v>
      </c>
      <c r="D245" s="304" t="s">
        <v>630</v>
      </c>
      <c r="E245" s="305" t="str">
        <f t="shared" si="29"/>
        <v>C</v>
      </c>
      <c r="F245" s="305" t="str">
        <f t="shared" si="30"/>
        <v>C</v>
      </c>
      <c r="G245" s="306" t="s">
        <v>234</v>
      </c>
      <c r="H245" s="307" t="s">
        <v>235</v>
      </c>
      <c r="I245" s="307" t="s">
        <v>33</v>
      </c>
      <c r="J245" s="307"/>
      <c r="K245" s="308" t="s">
        <v>243</v>
      </c>
      <c r="L245" s="306" t="s">
        <v>35</v>
      </c>
      <c r="M245" s="306" t="s">
        <v>94</v>
      </c>
      <c r="N245" s="306"/>
      <c r="O245" s="306" t="s">
        <v>37</v>
      </c>
      <c r="P245" s="308">
        <v>30</v>
      </c>
      <c r="Q245" s="309">
        <v>30</v>
      </c>
      <c r="R245" s="286">
        <v>9300</v>
      </c>
      <c r="S245" s="310">
        <f t="shared" si="33"/>
        <v>279000</v>
      </c>
      <c r="T245" s="311"/>
      <c r="U245" s="311">
        <f t="shared" si="31"/>
        <v>279000</v>
      </c>
      <c r="V245" s="451">
        <v>43124</v>
      </c>
      <c r="W245" s="452">
        <v>43125</v>
      </c>
      <c r="X245" s="308">
        <v>750</v>
      </c>
      <c r="Y245" s="313" t="s">
        <v>890</v>
      </c>
      <c r="Z245" s="314">
        <v>4950</v>
      </c>
      <c r="AA245" s="315" t="s">
        <v>820</v>
      </c>
      <c r="AB245" s="316" t="s">
        <v>3323</v>
      </c>
      <c r="AC245" s="317">
        <v>43134</v>
      </c>
      <c r="AD245" s="318">
        <f t="shared" si="32"/>
        <v>43189</v>
      </c>
      <c r="AE245" s="319">
        <f>IF(OR(G245=账期!$A$18,G245=账期!$A$20,G245=账期!$A$22,G245=账期!$A$24,G245=账期!$A$25,G245=账期!$A$27,G245=账期!$A$26,G245=账期!$A$28,G245=账期!$A$30,G245=账期!$A$32,G245=账期!$A$34,G245=账期!$A$35,G245=账期!$A$37,G245=账期!$A$39,G245=账期!$A$40,G245=账期!$A$41,G245=账期!$A$42,G245=账期!$A$43,G245=账期!$A$44,G245=账期!$A$45,G245=账期!$A$46,G245=账期!$A$48,G245=账期!$A$50,G245=账期!$A$51,G245=账期!$A$52,G245=账期!$A$53,G245=账期!$A$54,G245=账期!$A$56,G245=账期!$A$57,G245=账期!$A$58,G245=账期!$A$59,G245=账期!$A$60,G245=账期!$A$61,G245=账期!$A$62,G245=账期!$A$63,G245=账期!$A$64,G245=账期!$A$66,G245=账期!$A$67,G245=账期!$A$68,G245=账期!$A$70,G245=账期!$A$71),30,IF(OR(G245=账期!$A$74,G245=账期!$A$77,G245=账期!$A$76,G245=账期!$A$79,G245=账期!$A$80,G245=账期!$A$81,G245=账期!$A$83,G245=账期!$A$85,G245=账期!$A$87,G245=账期!$A$89,G245=账期!$A$91),60,IF(OR(G245=账期!$A$93,G245=账期!$A$94,G245=账期!$A$95,G245=账期!$A$96,G245=账期!$A$98,G245=账期!$A$99,G245=账期!$A$101,G245=账期!$A$102),90,0)))</f>
        <v>30</v>
      </c>
      <c r="AF245" s="319"/>
      <c r="AG245" s="306" t="s">
        <v>50</v>
      </c>
      <c r="AH245" s="319" t="str">
        <f t="shared" si="34"/>
        <v>徐绪盛</v>
      </c>
      <c r="AI245" s="321"/>
    </row>
    <row r="246" spans="1:35" ht="18" customHeight="1" x14ac:dyDescent="0.25">
      <c r="A246" s="301" t="str">
        <f t="shared" si="28"/>
        <v>2018年1月</v>
      </c>
      <c r="B246" s="302">
        <v>43105</v>
      </c>
      <c r="C246" s="303" t="s">
        <v>882</v>
      </c>
      <c r="D246" s="304" t="s">
        <v>630</v>
      </c>
      <c r="E246" s="305" t="str">
        <f t="shared" si="29"/>
        <v>C</v>
      </c>
      <c r="F246" s="305" t="str">
        <f t="shared" si="30"/>
        <v>C</v>
      </c>
      <c r="G246" s="306" t="s">
        <v>234</v>
      </c>
      <c r="H246" s="307" t="s">
        <v>235</v>
      </c>
      <c r="I246" s="307" t="s">
        <v>33</v>
      </c>
      <c r="J246" s="307"/>
      <c r="K246" s="308" t="s">
        <v>243</v>
      </c>
      <c r="L246" s="306" t="s">
        <v>35</v>
      </c>
      <c r="M246" s="306" t="s">
        <v>94</v>
      </c>
      <c r="N246" s="306"/>
      <c r="O246" s="306" t="s">
        <v>37</v>
      </c>
      <c r="P246" s="308">
        <v>30</v>
      </c>
      <c r="Q246" s="309">
        <v>30</v>
      </c>
      <c r="R246" s="286">
        <v>9300</v>
      </c>
      <c r="S246" s="310">
        <f t="shared" si="33"/>
        <v>279000</v>
      </c>
      <c r="T246" s="311"/>
      <c r="U246" s="311">
        <f t="shared" si="31"/>
        <v>279000</v>
      </c>
      <c r="V246" s="451">
        <v>43130</v>
      </c>
      <c r="W246" s="452">
        <v>43131</v>
      </c>
      <c r="X246" s="308">
        <v>750</v>
      </c>
      <c r="Y246" s="313" t="s">
        <v>2745</v>
      </c>
      <c r="Z246" s="314">
        <v>4601</v>
      </c>
      <c r="AA246" s="315" t="s">
        <v>2746</v>
      </c>
      <c r="AB246" s="316" t="s">
        <v>3323</v>
      </c>
      <c r="AC246" s="317">
        <v>43134</v>
      </c>
      <c r="AD246" s="318">
        <f t="shared" si="32"/>
        <v>43189</v>
      </c>
      <c r="AE246" s="319">
        <f>IF(OR(G246=账期!$A$18,G246=账期!$A$20,G246=账期!$A$22,G246=账期!$A$24,G246=账期!$A$25,G246=账期!$A$27,G246=账期!$A$26,G246=账期!$A$28,G246=账期!$A$30,G246=账期!$A$32,G246=账期!$A$34,G246=账期!$A$35,G246=账期!$A$37,G246=账期!$A$39,G246=账期!$A$40,G246=账期!$A$41,G246=账期!$A$42,G246=账期!$A$43,G246=账期!$A$44,G246=账期!$A$45,G246=账期!$A$46,G246=账期!$A$48,G246=账期!$A$50,G246=账期!$A$51,G246=账期!$A$52,G246=账期!$A$53,G246=账期!$A$54,G246=账期!$A$56,G246=账期!$A$57,G246=账期!$A$58,G246=账期!$A$59,G246=账期!$A$60,G246=账期!$A$61,G246=账期!$A$62,G246=账期!$A$63,G246=账期!$A$64,G246=账期!$A$66,G246=账期!$A$67,G246=账期!$A$68,G246=账期!$A$70,G246=账期!$A$71),30,IF(OR(G246=账期!$A$74,G246=账期!$A$77,G246=账期!$A$76,G246=账期!$A$79,G246=账期!$A$80,G246=账期!$A$81,G246=账期!$A$83,G246=账期!$A$85,G246=账期!$A$87,G246=账期!$A$89,G246=账期!$A$91),60,IF(OR(G246=账期!$A$93,G246=账期!$A$94,G246=账期!$A$95,G246=账期!$A$96,G246=账期!$A$98,G246=账期!$A$99,G246=账期!$A$101,G246=账期!$A$102),90,0)))</f>
        <v>30</v>
      </c>
      <c r="AF246" s="319"/>
      <c r="AG246" s="306" t="s">
        <v>50</v>
      </c>
      <c r="AH246" s="319" t="str">
        <f t="shared" si="34"/>
        <v>徐绪盛</v>
      </c>
      <c r="AI246" s="321"/>
    </row>
    <row r="247" spans="1:35" s="242" customFormat="1" ht="18" customHeight="1" x14ac:dyDescent="0.25">
      <c r="A247" s="301" t="str">
        <f t="shared" si="28"/>
        <v>2018年1月</v>
      </c>
      <c r="B247" s="302">
        <v>43105</v>
      </c>
      <c r="C247" s="303" t="s">
        <v>882</v>
      </c>
      <c r="D247" s="304" t="s">
        <v>630</v>
      </c>
      <c r="E247" s="305" t="str">
        <f t="shared" si="29"/>
        <v>C</v>
      </c>
      <c r="F247" s="305" t="str">
        <f t="shared" si="30"/>
        <v>C</v>
      </c>
      <c r="G247" s="306" t="s">
        <v>234</v>
      </c>
      <c r="H247" s="307" t="s">
        <v>235</v>
      </c>
      <c r="I247" s="307" t="s">
        <v>33</v>
      </c>
      <c r="J247" s="307"/>
      <c r="K247" s="308" t="s">
        <v>243</v>
      </c>
      <c r="L247" s="306" t="s">
        <v>35</v>
      </c>
      <c r="M247" s="306" t="s">
        <v>94</v>
      </c>
      <c r="N247" s="306"/>
      <c r="O247" s="306" t="s">
        <v>37</v>
      </c>
      <c r="P247" s="308">
        <v>24.75</v>
      </c>
      <c r="Q247" s="309">
        <v>24.75</v>
      </c>
      <c r="R247" s="286">
        <v>9300</v>
      </c>
      <c r="S247" s="310">
        <f t="shared" si="33"/>
        <v>230175</v>
      </c>
      <c r="T247" s="311"/>
      <c r="U247" s="311">
        <f t="shared" si="31"/>
        <v>230175</v>
      </c>
      <c r="V247" s="451">
        <v>43131</v>
      </c>
      <c r="W247" s="452">
        <v>43132</v>
      </c>
      <c r="X247" s="308">
        <v>750</v>
      </c>
      <c r="Y247" s="313" t="s">
        <v>2866</v>
      </c>
      <c r="Z247" s="314">
        <f>4950/30*Q247</f>
        <v>4083.75</v>
      </c>
      <c r="AA247" s="315" t="s">
        <v>2867</v>
      </c>
      <c r="AB247" s="316" t="s">
        <v>3323</v>
      </c>
      <c r="AC247" s="317">
        <v>43134</v>
      </c>
      <c r="AD247" s="318">
        <f t="shared" si="32"/>
        <v>43189</v>
      </c>
      <c r="AE247" s="319">
        <f>IF(OR(G247=账期!$A$18,G247=账期!$A$20,G247=账期!$A$22,G247=账期!$A$24,G247=账期!$A$25,G247=账期!$A$27,G247=账期!$A$26,G247=账期!$A$28,G247=账期!$A$30,G247=账期!$A$32,G247=账期!$A$34,G247=账期!$A$35,G247=账期!$A$37,G247=账期!$A$39,G247=账期!$A$40,G247=账期!$A$41,G247=账期!$A$42,G247=账期!$A$43,G247=账期!$A$44,G247=账期!$A$45,G247=账期!$A$46,G247=账期!$A$48,G247=账期!$A$50,G247=账期!$A$51,G247=账期!$A$52,G247=账期!$A$53,G247=账期!$A$54,G247=账期!$A$56,G247=账期!$A$57,G247=账期!$A$58,G247=账期!$A$59,G247=账期!$A$60,G247=账期!$A$61,G247=账期!$A$62,G247=账期!$A$63,G247=账期!$A$64,G247=账期!$A$66,G247=账期!$A$67,G247=账期!$A$68,G247=账期!$A$70,G247=账期!$A$71),30,IF(OR(G247=账期!$A$74,G247=账期!$A$77,G247=账期!$A$76,G247=账期!$A$79,G247=账期!$A$80,G247=账期!$A$81,G247=账期!$A$83,G247=账期!$A$85,G247=账期!$A$87,G247=账期!$A$89,G247=账期!$A$91),60,IF(OR(G247=账期!$A$93,G247=账期!$A$94,G247=账期!$A$95,G247=账期!$A$96,G247=账期!$A$98,G247=账期!$A$99,G247=账期!$A$101,G247=账期!$A$102),90,0)))</f>
        <v>30</v>
      </c>
      <c r="AF247" s="319"/>
      <c r="AG247" s="306" t="s">
        <v>50</v>
      </c>
      <c r="AH247" s="319" t="str">
        <f t="shared" si="34"/>
        <v>徐绪盛</v>
      </c>
      <c r="AI247" s="303"/>
    </row>
    <row r="248" spans="1:35" ht="18" customHeight="1" x14ac:dyDescent="0.25">
      <c r="A248" s="301" t="str">
        <f t="shared" si="28"/>
        <v>2018年1月</v>
      </c>
      <c r="B248" s="302">
        <v>43122</v>
      </c>
      <c r="C248" s="303" t="s">
        <v>891</v>
      </c>
      <c r="D248" s="304" t="s">
        <v>630</v>
      </c>
      <c r="E248" s="305" t="str">
        <f t="shared" si="29"/>
        <v>C</v>
      </c>
      <c r="F248" s="305" t="str">
        <f t="shared" si="30"/>
        <v>C</v>
      </c>
      <c r="G248" s="306" t="s">
        <v>234</v>
      </c>
      <c r="H248" s="307" t="str">
        <f>IF(G248="","",VLOOKUP(G248,下拉数据源!J:K,2,0))</f>
        <v>江苏通光信息有限公司</v>
      </c>
      <c r="I248" s="307" t="s">
        <v>33</v>
      </c>
      <c r="J248" s="307"/>
      <c r="K248" s="308" t="s">
        <v>245</v>
      </c>
      <c r="L248" s="306" t="s">
        <v>35</v>
      </c>
      <c r="M248" s="306" t="s">
        <v>94</v>
      </c>
      <c r="N248" s="306"/>
      <c r="O248" s="306" t="s">
        <v>37</v>
      </c>
      <c r="P248" s="308">
        <v>5.25</v>
      </c>
      <c r="Q248" s="309">
        <v>5.25</v>
      </c>
      <c r="R248" s="286">
        <v>9300</v>
      </c>
      <c r="S248" s="310">
        <f t="shared" si="33"/>
        <v>48825</v>
      </c>
      <c r="T248" s="311"/>
      <c r="U248" s="311">
        <f t="shared" si="31"/>
        <v>48825</v>
      </c>
      <c r="V248" s="451">
        <v>43131</v>
      </c>
      <c r="W248" s="452">
        <v>43132</v>
      </c>
      <c r="X248" s="308">
        <v>750</v>
      </c>
      <c r="Y248" s="313" t="s">
        <v>2866</v>
      </c>
      <c r="Z248" s="314">
        <f>4950/30*Q248</f>
        <v>866.25</v>
      </c>
      <c r="AA248" s="315" t="s">
        <v>2867</v>
      </c>
      <c r="AB248" s="316" t="s">
        <v>3324</v>
      </c>
      <c r="AC248" s="317">
        <v>43134</v>
      </c>
      <c r="AD248" s="318">
        <f t="shared" si="32"/>
        <v>43189</v>
      </c>
      <c r="AE248" s="319">
        <f>IF(OR(G248=账期!$A$18,G248=账期!$A$20,G248=账期!$A$22,G248=账期!$A$24,G248=账期!$A$25,G248=账期!$A$27,G248=账期!$A$26,G248=账期!$A$28,G248=账期!$A$30,G248=账期!$A$32,G248=账期!$A$34,G248=账期!$A$35,G248=账期!$A$37,G248=账期!$A$39,G248=账期!$A$40,G248=账期!$A$41,G248=账期!$A$42,G248=账期!$A$43,G248=账期!$A$44,G248=账期!$A$45,G248=账期!$A$46,G248=账期!$A$48,G248=账期!$A$50,G248=账期!$A$51,G248=账期!$A$52,G248=账期!$A$53,G248=账期!$A$54,G248=账期!$A$56,G248=账期!$A$57,G248=账期!$A$58,G248=账期!$A$59,G248=账期!$A$60,G248=账期!$A$61,G248=账期!$A$62,G248=账期!$A$63,G248=账期!$A$64,G248=账期!$A$66,G248=账期!$A$67,G248=账期!$A$68,G248=账期!$A$70,G248=账期!$A$71),30,IF(OR(G248=账期!$A$74,G248=账期!$A$77,G248=账期!$A$76,G248=账期!$A$79,G248=账期!$A$80,G248=账期!$A$81,G248=账期!$A$83,G248=账期!$A$85,G248=账期!$A$87,G248=账期!$A$89,G248=账期!$A$91),60,IF(OR(G248=账期!$A$93,G248=账期!$A$94,G248=账期!$A$95,G248=账期!$A$96,G248=账期!$A$98,G248=账期!$A$99,G248=账期!$A$101,G248=账期!$A$102),90,0)))</f>
        <v>30</v>
      </c>
      <c r="AF248" s="319"/>
      <c r="AG248" s="306" t="s">
        <v>50</v>
      </c>
      <c r="AH248" s="319" t="str">
        <f t="shared" si="34"/>
        <v>徐绪盛</v>
      </c>
      <c r="AI248" s="321"/>
    </row>
    <row r="249" spans="1:35" ht="18" customHeight="1" x14ac:dyDescent="0.25">
      <c r="A249" s="301" t="str">
        <f t="shared" si="28"/>
        <v>2018年2月</v>
      </c>
      <c r="B249" s="302">
        <v>43122</v>
      </c>
      <c r="C249" s="303" t="s">
        <v>891</v>
      </c>
      <c r="D249" s="304" t="s">
        <v>630</v>
      </c>
      <c r="E249" s="305" t="str">
        <f t="shared" si="29"/>
        <v>C</v>
      </c>
      <c r="F249" s="305" t="str">
        <f t="shared" si="30"/>
        <v>C</v>
      </c>
      <c r="G249" s="306" t="s">
        <v>234</v>
      </c>
      <c r="H249" s="307" t="str">
        <f>IF(G249="","",VLOOKUP(G249,下拉数据源!J:K,2,0))</f>
        <v>江苏通光信息有限公司</v>
      </c>
      <c r="I249" s="307" t="s">
        <v>33</v>
      </c>
      <c r="J249" s="307"/>
      <c r="K249" s="308" t="s">
        <v>245</v>
      </c>
      <c r="L249" s="306" t="s">
        <v>35</v>
      </c>
      <c r="M249" s="306" t="s">
        <v>94</v>
      </c>
      <c r="N249" s="306"/>
      <c r="O249" s="306" t="s">
        <v>37</v>
      </c>
      <c r="P249" s="308">
        <v>30</v>
      </c>
      <c r="Q249" s="309">
        <v>30</v>
      </c>
      <c r="R249" s="286">
        <v>9300</v>
      </c>
      <c r="S249" s="310">
        <f t="shared" si="33"/>
        <v>279000</v>
      </c>
      <c r="T249" s="311"/>
      <c r="U249" s="311">
        <f t="shared" si="31"/>
        <v>279000</v>
      </c>
      <c r="V249" s="451">
        <v>43132</v>
      </c>
      <c r="W249" s="452">
        <v>43133</v>
      </c>
      <c r="X249" s="308">
        <v>750</v>
      </c>
      <c r="Y249" s="313" t="s">
        <v>3088</v>
      </c>
      <c r="Z249" s="314">
        <v>4950</v>
      </c>
      <c r="AA249" s="315" t="s">
        <v>3089</v>
      </c>
      <c r="AB249" s="316" t="s">
        <v>3324</v>
      </c>
      <c r="AC249" s="317">
        <v>43134</v>
      </c>
      <c r="AD249" s="318">
        <f t="shared" si="32"/>
        <v>43189</v>
      </c>
      <c r="AE249" s="319">
        <f>IF(OR(G249=账期!$A$18,G249=账期!$A$20,G249=账期!$A$22,G249=账期!$A$24,G249=账期!$A$25,G249=账期!$A$27,G249=账期!$A$26,G249=账期!$A$28,G249=账期!$A$30,G249=账期!$A$32,G249=账期!$A$34,G249=账期!$A$35,G249=账期!$A$37,G249=账期!$A$39,G249=账期!$A$40,G249=账期!$A$41,G249=账期!$A$42,G249=账期!$A$43,G249=账期!$A$44,G249=账期!$A$45,G249=账期!$A$46,G249=账期!$A$48,G249=账期!$A$50,G249=账期!$A$51,G249=账期!$A$52,G249=账期!$A$53,G249=账期!$A$54,G249=账期!$A$56,G249=账期!$A$57,G249=账期!$A$58,G249=账期!$A$59,G249=账期!$A$60,G249=账期!$A$61,G249=账期!$A$62,G249=账期!$A$63,G249=账期!$A$64,G249=账期!$A$66,G249=账期!$A$67,G249=账期!$A$68,G249=账期!$A$70,G249=账期!$A$71),30,IF(OR(G249=账期!$A$74,G249=账期!$A$77,G249=账期!$A$76,G249=账期!$A$79,G249=账期!$A$80,G249=账期!$A$81,G249=账期!$A$83,G249=账期!$A$85,G249=账期!$A$87,G249=账期!$A$89,G249=账期!$A$91),60,IF(OR(G249=账期!$A$93,G249=账期!$A$94,G249=账期!$A$95,G249=账期!$A$96,G249=账期!$A$98,G249=账期!$A$99,G249=账期!$A$101,G249=账期!$A$102),90,0)))</f>
        <v>30</v>
      </c>
      <c r="AF249" s="319"/>
      <c r="AG249" s="306" t="s">
        <v>50</v>
      </c>
      <c r="AH249" s="319" t="str">
        <f t="shared" si="34"/>
        <v>徐绪盛</v>
      </c>
      <c r="AI249" s="321"/>
    </row>
    <row r="250" spans="1:35" ht="18" customHeight="1" x14ac:dyDescent="0.25">
      <c r="A250" s="301" t="str">
        <f t="shared" si="28"/>
        <v>2018年2月</v>
      </c>
      <c r="B250" s="302">
        <v>43122</v>
      </c>
      <c r="C250" s="303" t="s">
        <v>891</v>
      </c>
      <c r="D250" s="304" t="s">
        <v>630</v>
      </c>
      <c r="E250" s="305" t="str">
        <f t="shared" si="29"/>
        <v>C</v>
      </c>
      <c r="F250" s="305" t="str">
        <f t="shared" si="30"/>
        <v>C</v>
      </c>
      <c r="G250" s="306" t="s">
        <v>234</v>
      </c>
      <c r="H250" s="307" t="str">
        <f>IF(G250="","",VLOOKUP(G250,下拉数据源!J:K,2,0))</f>
        <v>江苏通光信息有限公司</v>
      </c>
      <c r="I250" s="307" t="s">
        <v>33</v>
      </c>
      <c r="J250" s="307"/>
      <c r="K250" s="308" t="s">
        <v>245</v>
      </c>
      <c r="L250" s="306" t="s">
        <v>35</v>
      </c>
      <c r="M250" s="306" t="s">
        <v>94</v>
      </c>
      <c r="N250" s="306"/>
      <c r="O250" s="306" t="s">
        <v>37</v>
      </c>
      <c r="P250" s="308">
        <v>30</v>
      </c>
      <c r="Q250" s="309">
        <v>30</v>
      </c>
      <c r="R250" s="286">
        <v>9300</v>
      </c>
      <c r="S250" s="310">
        <f t="shared" si="33"/>
        <v>279000</v>
      </c>
      <c r="T250" s="311"/>
      <c r="U250" s="311">
        <f t="shared" si="31"/>
        <v>279000</v>
      </c>
      <c r="V250" s="451">
        <v>43154</v>
      </c>
      <c r="W250" s="452">
        <v>43155</v>
      </c>
      <c r="X250" s="308">
        <v>750</v>
      </c>
      <c r="Y250" s="313" t="s">
        <v>3710</v>
      </c>
      <c r="Z250" s="314">
        <v>4950</v>
      </c>
      <c r="AA250" s="315" t="s">
        <v>3909</v>
      </c>
      <c r="AB250" s="316"/>
      <c r="AC250" s="317"/>
      <c r="AD250" s="318">
        <f t="shared" si="32"/>
        <v>61</v>
      </c>
      <c r="AE250" s="319">
        <f>IF(OR(G250=账期!$A$18,G250=账期!$A$20,G250=账期!$A$22,G250=账期!$A$24,G250=账期!$A$25,G250=账期!$A$27,G250=账期!$A$26,G250=账期!$A$28,G250=账期!$A$30,G250=账期!$A$32,G250=账期!$A$34,G250=账期!$A$35,G250=账期!$A$37,G250=账期!$A$39,G250=账期!$A$40,G250=账期!$A$41,G250=账期!$A$42,G250=账期!$A$43,G250=账期!$A$44,G250=账期!$A$45,G250=账期!$A$46,G250=账期!$A$48,G250=账期!$A$50,G250=账期!$A$51,G250=账期!$A$52,G250=账期!$A$53,G250=账期!$A$54,G250=账期!$A$56,G250=账期!$A$57,G250=账期!$A$58,G250=账期!$A$59,G250=账期!$A$60,G250=账期!$A$61,G250=账期!$A$62,G250=账期!$A$63,G250=账期!$A$64,G250=账期!$A$66,G250=账期!$A$67,G250=账期!$A$68,G250=账期!$A$70,G250=账期!$A$71),30,IF(OR(G250=账期!$A$74,G250=账期!$A$77,G250=账期!$A$76,G250=账期!$A$79,G250=账期!$A$80,G250=账期!$A$81,G250=账期!$A$83,G250=账期!$A$85,G250=账期!$A$87,G250=账期!$A$89,G250=账期!$A$91),60,IF(OR(G250=账期!$A$93,G250=账期!$A$94,G250=账期!$A$95,G250=账期!$A$96,G250=账期!$A$98,G250=账期!$A$99,G250=账期!$A$101,G250=账期!$A$102),90,0)))</f>
        <v>30</v>
      </c>
      <c r="AF250" s="319"/>
      <c r="AG250" s="306" t="s">
        <v>50</v>
      </c>
      <c r="AH250" s="319" t="str">
        <f t="shared" si="34"/>
        <v>徐绪盛</v>
      </c>
      <c r="AI250" s="321"/>
    </row>
    <row r="251" spans="1:35" ht="18" customHeight="1" x14ac:dyDescent="0.25">
      <c r="A251" s="301" t="str">
        <f t="shared" si="28"/>
        <v>2018年2月</v>
      </c>
      <c r="B251" s="302">
        <v>43122</v>
      </c>
      <c r="C251" s="303" t="s">
        <v>891</v>
      </c>
      <c r="D251" s="304" t="s">
        <v>630</v>
      </c>
      <c r="E251" s="305" t="str">
        <f t="shared" si="29"/>
        <v>C</v>
      </c>
      <c r="F251" s="305" t="str">
        <f t="shared" si="30"/>
        <v>C</v>
      </c>
      <c r="G251" s="306" t="s">
        <v>234</v>
      </c>
      <c r="H251" s="307" t="str">
        <f>IF(G251="","",VLOOKUP(G251,下拉数据源!J:K,2,0))</f>
        <v>江苏通光信息有限公司</v>
      </c>
      <c r="I251" s="307" t="s">
        <v>33</v>
      </c>
      <c r="J251" s="307"/>
      <c r="K251" s="308" t="s">
        <v>245</v>
      </c>
      <c r="L251" s="306" t="s">
        <v>35</v>
      </c>
      <c r="M251" s="306" t="s">
        <v>94</v>
      </c>
      <c r="N251" s="306"/>
      <c r="O251" s="306" t="s">
        <v>37</v>
      </c>
      <c r="P251" s="308">
        <v>30</v>
      </c>
      <c r="Q251" s="309"/>
      <c r="R251" s="286">
        <v>9300</v>
      </c>
      <c r="S251" s="310">
        <f t="shared" si="33"/>
        <v>0</v>
      </c>
      <c r="T251" s="311"/>
      <c r="U251" s="311">
        <f t="shared" si="31"/>
        <v>0</v>
      </c>
      <c r="V251" s="451">
        <v>43157</v>
      </c>
      <c r="W251" s="452">
        <v>43158</v>
      </c>
      <c r="X251" s="308">
        <v>750</v>
      </c>
      <c r="Y251" s="313"/>
      <c r="Z251" s="314"/>
      <c r="AA251" s="315"/>
      <c r="AB251" s="316"/>
      <c r="AC251" s="317"/>
      <c r="AD251" s="318">
        <f t="shared" si="32"/>
        <v>61</v>
      </c>
      <c r="AE251" s="319">
        <f>IF(OR(G251=账期!$A$18,G251=账期!$A$20,G251=账期!$A$22,G251=账期!$A$24,G251=账期!$A$25,G251=账期!$A$27,G251=账期!$A$26,G251=账期!$A$28,G251=账期!$A$30,G251=账期!$A$32,G251=账期!$A$34,G251=账期!$A$35,G251=账期!$A$37,G251=账期!$A$39,G251=账期!$A$40,G251=账期!$A$41,G251=账期!$A$42,G251=账期!$A$43,G251=账期!$A$44,G251=账期!$A$45,G251=账期!$A$46,G251=账期!$A$48,G251=账期!$A$50,G251=账期!$A$51,G251=账期!$A$52,G251=账期!$A$53,G251=账期!$A$54,G251=账期!$A$56,G251=账期!$A$57,G251=账期!$A$58,G251=账期!$A$59,G251=账期!$A$60,G251=账期!$A$61,G251=账期!$A$62,G251=账期!$A$63,G251=账期!$A$64,G251=账期!$A$66,G251=账期!$A$67,G251=账期!$A$68,G251=账期!$A$70,G251=账期!$A$71),30,IF(OR(G251=账期!$A$74,G251=账期!$A$77,G251=账期!$A$76,G251=账期!$A$79,G251=账期!$A$80,G251=账期!$A$81,G251=账期!$A$83,G251=账期!$A$85,G251=账期!$A$87,G251=账期!$A$89,G251=账期!$A$91),60,IF(OR(G251=账期!$A$93,G251=账期!$A$94,G251=账期!$A$95,G251=账期!$A$96,G251=账期!$A$98,G251=账期!$A$99,G251=账期!$A$101,G251=账期!$A$102),90,0)))</f>
        <v>30</v>
      </c>
      <c r="AF251" s="319"/>
      <c r="AG251" s="306" t="s">
        <v>50</v>
      </c>
      <c r="AH251" s="319" t="str">
        <f t="shared" si="34"/>
        <v>徐绪盛</v>
      </c>
      <c r="AI251" s="321"/>
    </row>
    <row r="252" spans="1:35" ht="18" customHeight="1" x14ac:dyDescent="0.25">
      <c r="A252" s="301" t="str">
        <f t="shared" si="28"/>
        <v>2018年2月</v>
      </c>
      <c r="B252" s="302">
        <v>43122</v>
      </c>
      <c r="C252" s="303" t="s">
        <v>891</v>
      </c>
      <c r="D252" s="304" t="s">
        <v>630</v>
      </c>
      <c r="E252" s="305" t="str">
        <f t="shared" si="29"/>
        <v>C</v>
      </c>
      <c r="F252" s="305" t="str">
        <f t="shared" si="30"/>
        <v>C</v>
      </c>
      <c r="G252" s="306" t="s">
        <v>234</v>
      </c>
      <c r="H252" s="307" t="str">
        <f>IF(G252="","",VLOOKUP(G252,下拉数据源!J:K,2,0))</f>
        <v>江苏通光信息有限公司</v>
      </c>
      <c r="I252" s="307" t="s">
        <v>33</v>
      </c>
      <c r="J252" s="307"/>
      <c r="K252" s="308" t="s">
        <v>245</v>
      </c>
      <c r="L252" s="306" t="s">
        <v>35</v>
      </c>
      <c r="M252" s="306" t="s">
        <v>94</v>
      </c>
      <c r="N252" s="306"/>
      <c r="O252" s="306" t="s">
        <v>37</v>
      </c>
      <c r="P252" s="308">
        <v>30</v>
      </c>
      <c r="Q252" s="309"/>
      <c r="R252" s="286">
        <v>9300</v>
      </c>
      <c r="S252" s="310">
        <f t="shared" si="33"/>
        <v>0</v>
      </c>
      <c r="T252" s="311"/>
      <c r="U252" s="311">
        <f t="shared" si="31"/>
        <v>0</v>
      </c>
      <c r="V252" s="451">
        <v>43158</v>
      </c>
      <c r="W252" s="452">
        <v>43159</v>
      </c>
      <c r="X252" s="308">
        <v>750</v>
      </c>
      <c r="Y252" s="313"/>
      <c r="Z252" s="314"/>
      <c r="AA252" s="315"/>
      <c r="AB252" s="316"/>
      <c r="AC252" s="317"/>
      <c r="AD252" s="318">
        <f t="shared" si="32"/>
        <v>61</v>
      </c>
      <c r="AE252" s="319">
        <f>IF(OR(G252=账期!$A$18,G252=账期!$A$20,G252=账期!$A$22,G252=账期!$A$24,G252=账期!$A$25,G252=账期!$A$27,G252=账期!$A$26,G252=账期!$A$28,G252=账期!$A$30,G252=账期!$A$32,G252=账期!$A$34,G252=账期!$A$35,G252=账期!$A$37,G252=账期!$A$39,G252=账期!$A$40,G252=账期!$A$41,G252=账期!$A$42,G252=账期!$A$43,G252=账期!$A$44,G252=账期!$A$45,G252=账期!$A$46,G252=账期!$A$48,G252=账期!$A$50,G252=账期!$A$51,G252=账期!$A$52,G252=账期!$A$53,G252=账期!$A$54,G252=账期!$A$56,G252=账期!$A$57,G252=账期!$A$58,G252=账期!$A$59,G252=账期!$A$60,G252=账期!$A$61,G252=账期!$A$62,G252=账期!$A$63,G252=账期!$A$64,G252=账期!$A$66,G252=账期!$A$67,G252=账期!$A$68,G252=账期!$A$70,G252=账期!$A$71),30,IF(OR(G252=账期!$A$74,G252=账期!$A$77,G252=账期!$A$76,G252=账期!$A$79,G252=账期!$A$80,G252=账期!$A$81,G252=账期!$A$83,G252=账期!$A$85,G252=账期!$A$87,G252=账期!$A$89,G252=账期!$A$91),60,IF(OR(G252=账期!$A$93,G252=账期!$A$94,G252=账期!$A$95,G252=账期!$A$96,G252=账期!$A$98,G252=账期!$A$99,G252=账期!$A$101,G252=账期!$A$102),90,0)))</f>
        <v>30</v>
      </c>
      <c r="AF252" s="319"/>
      <c r="AG252" s="306" t="s">
        <v>50</v>
      </c>
      <c r="AH252" s="319" t="str">
        <f t="shared" si="34"/>
        <v>徐绪盛</v>
      </c>
      <c r="AI252" s="321"/>
    </row>
    <row r="253" spans="1:35" ht="18" customHeight="1" x14ac:dyDescent="0.25">
      <c r="A253" s="301" t="str">
        <f t="shared" ref="A253:A316" si="35">IF(V253="","",TEXT(V253,"yyyy年m月"))</f>
        <v>2018年2月</v>
      </c>
      <c r="B253" s="302">
        <v>43122</v>
      </c>
      <c r="C253" s="303" t="s">
        <v>891</v>
      </c>
      <c r="D253" s="304" t="s">
        <v>630</v>
      </c>
      <c r="E253" s="305" t="str">
        <f t="shared" si="29"/>
        <v>C</v>
      </c>
      <c r="F253" s="305" t="str">
        <f t="shared" si="30"/>
        <v>C</v>
      </c>
      <c r="G253" s="306" t="s">
        <v>234</v>
      </c>
      <c r="H253" s="307" t="str">
        <f>IF(G253="","",VLOOKUP(G253,下拉数据源!J:K,2,0))</f>
        <v>江苏通光信息有限公司</v>
      </c>
      <c r="I253" s="307" t="s">
        <v>33</v>
      </c>
      <c r="J253" s="307"/>
      <c r="K253" s="308" t="s">
        <v>245</v>
      </c>
      <c r="L253" s="306" t="s">
        <v>35</v>
      </c>
      <c r="M253" s="306" t="s">
        <v>94</v>
      </c>
      <c r="N253" s="306"/>
      <c r="O253" s="306" t="s">
        <v>37</v>
      </c>
      <c r="P253" s="308">
        <v>30</v>
      </c>
      <c r="Q253" s="309"/>
      <c r="R253" s="286">
        <v>9300</v>
      </c>
      <c r="S253" s="310">
        <f t="shared" si="33"/>
        <v>0</v>
      </c>
      <c r="T253" s="311"/>
      <c r="U253" s="311">
        <f t="shared" si="31"/>
        <v>0</v>
      </c>
      <c r="V253" s="451">
        <v>43159</v>
      </c>
      <c r="W253" s="452" t="s">
        <v>3901</v>
      </c>
      <c r="X253" s="308">
        <v>750</v>
      </c>
      <c r="Y253" s="313"/>
      <c r="Z253" s="314"/>
      <c r="AA253" s="315"/>
      <c r="AB253" s="316"/>
      <c r="AC253" s="317"/>
      <c r="AD253" s="318">
        <f t="shared" si="32"/>
        <v>61</v>
      </c>
      <c r="AE253" s="319">
        <f>IF(OR(G253=账期!$A$18,G253=账期!$A$20,G253=账期!$A$22,G253=账期!$A$24,G253=账期!$A$25,G253=账期!$A$27,G253=账期!$A$26,G253=账期!$A$28,G253=账期!$A$30,G253=账期!$A$32,G253=账期!$A$34,G253=账期!$A$35,G253=账期!$A$37,G253=账期!$A$39,G253=账期!$A$40,G253=账期!$A$41,G253=账期!$A$42,G253=账期!$A$43,G253=账期!$A$44,G253=账期!$A$45,G253=账期!$A$46,G253=账期!$A$48,G253=账期!$A$50,G253=账期!$A$51,G253=账期!$A$52,G253=账期!$A$53,G253=账期!$A$54,G253=账期!$A$56,G253=账期!$A$57,G253=账期!$A$58,G253=账期!$A$59,G253=账期!$A$60,G253=账期!$A$61,G253=账期!$A$62,G253=账期!$A$63,G253=账期!$A$64,G253=账期!$A$66,G253=账期!$A$67,G253=账期!$A$68,G253=账期!$A$70,G253=账期!$A$71),30,IF(OR(G253=账期!$A$74,G253=账期!$A$77,G253=账期!$A$76,G253=账期!$A$79,G253=账期!$A$80,G253=账期!$A$81,G253=账期!$A$83,G253=账期!$A$85,G253=账期!$A$87,G253=账期!$A$89,G253=账期!$A$91),60,IF(OR(G253=账期!$A$93,G253=账期!$A$94,G253=账期!$A$95,G253=账期!$A$96,G253=账期!$A$98,G253=账期!$A$99,G253=账期!$A$101,G253=账期!$A$102),90,0)))</f>
        <v>30</v>
      </c>
      <c r="AF253" s="319"/>
      <c r="AG253" s="306" t="s">
        <v>50</v>
      </c>
      <c r="AH253" s="319" t="str">
        <f t="shared" si="34"/>
        <v>徐绪盛</v>
      </c>
      <c r="AI253" s="321"/>
    </row>
    <row r="254" spans="1:35" ht="18" customHeight="1" x14ac:dyDescent="0.25">
      <c r="A254" s="301" t="str">
        <f t="shared" si="35"/>
        <v>备货</v>
      </c>
      <c r="B254" s="302">
        <v>43122</v>
      </c>
      <c r="C254" s="303" t="s">
        <v>891</v>
      </c>
      <c r="D254" s="304" t="s">
        <v>630</v>
      </c>
      <c r="E254" s="305" t="str">
        <f t="shared" si="29"/>
        <v>C</v>
      </c>
      <c r="F254" s="305" t="str">
        <f t="shared" si="30"/>
        <v>C</v>
      </c>
      <c r="G254" s="306" t="s">
        <v>234</v>
      </c>
      <c r="H254" s="307" t="str">
        <f>IF(G254="","",VLOOKUP(G254,下拉数据源!J:K,2,0))</f>
        <v>江苏通光信息有限公司</v>
      </c>
      <c r="I254" s="307" t="s">
        <v>33</v>
      </c>
      <c r="J254" s="307"/>
      <c r="K254" s="308" t="s">
        <v>245</v>
      </c>
      <c r="L254" s="306" t="s">
        <v>35</v>
      </c>
      <c r="M254" s="336" t="s">
        <v>94</v>
      </c>
      <c r="N254" s="336"/>
      <c r="O254" s="306" t="s">
        <v>37</v>
      </c>
      <c r="P254" s="308">
        <v>30</v>
      </c>
      <c r="Q254" s="309"/>
      <c r="R254" s="286">
        <v>9300</v>
      </c>
      <c r="S254" s="310">
        <f t="shared" si="33"/>
        <v>0</v>
      </c>
      <c r="T254" s="311"/>
      <c r="U254" s="311">
        <f t="shared" si="31"/>
        <v>0</v>
      </c>
      <c r="V254" s="451" t="s">
        <v>44</v>
      </c>
      <c r="W254" s="452"/>
      <c r="X254" s="308">
        <v>750</v>
      </c>
      <c r="Y254" s="313"/>
      <c r="Z254" s="314"/>
      <c r="AA254" s="315"/>
      <c r="AB254" s="316"/>
      <c r="AC254" s="317"/>
      <c r="AD254" s="318">
        <f t="shared" si="32"/>
        <v>61</v>
      </c>
      <c r="AE254" s="319">
        <f>IF(OR(G254=账期!$A$18,G254=账期!$A$20,G254=账期!$A$22,G254=账期!$A$24,G254=账期!$A$25,G254=账期!$A$27,G254=账期!$A$26,G254=账期!$A$28,G254=账期!$A$30,G254=账期!$A$32,G254=账期!$A$34,G254=账期!$A$35,G254=账期!$A$37,G254=账期!$A$39,G254=账期!$A$40,G254=账期!$A$41,G254=账期!$A$42,G254=账期!$A$43,G254=账期!$A$44,G254=账期!$A$45,G254=账期!$A$46,G254=账期!$A$48,G254=账期!$A$50,G254=账期!$A$51,G254=账期!$A$52,G254=账期!$A$53,G254=账期!$A$54,G254=账期!$A$56,G254=账期!$A$57,G254=账期!$A$58,G254=账期!$A$59,G254=账期!$A$60,G254=账期!$A$61,G254=账期!$A$62,G254=账期!$A$63,G254=账期!$A$64,G254=账期!$A$66,G254=账期!$A$67,G254=账期!$A$68,G254=账期!$A$70,G254=账期!$A$71),30,IF(OR(G254=账期!$A$74,G254=账期!$A$77,G254=账期!$A$76,G254=账期!$A$79,G254=账期!$A$80,G254=账期!$A$81,G254=账期!$A$83,G254=账期!$A$85,G254=账期!$A$87,G254=账期!$A$89,G254=账期!$A$91),60,IF(OR(G254=账期!$A$93,G254=账期!$A$94,G254=账期!$A$95,G254=账期!$A$96,G254=账期!$A$98,G254=账期!$A$99,G254=账期!$A$101,G254=账期!$A$102),90,0)))</f>
        <v>30</v>
      </c>
      <c r="AF254" s="319"/>
      <c r="AG254" s="306" t="s">
        <v>50</v>
      </c>
      <c r="AH254" s="319" t="str">
        <f t="shared" si="34"/>
        <v>徐绪盛</v>
      </c>
      <c r="AI254" s="321"/>
    </row>
    <row r="255" spans="1:35" ht="18" customHeight="1" x14ac:dyDescent="0.25">
      <c r="A255" s="301" t="str">
        <f t="shared" si="35"/>
        <v>备货</v>
      </c>
      <c r="B255" s="302">
        <v>43122</v>
      </c>
      <c r="C255" s="303" t="s">
        <v>891</v>
      </c>
      <c r="D255" s="304" t="s">
        <v>630</v>
      </c>
      <c r="E255" s="305" t="str">
        <f t="shared" si="29"/>
        <v>C</v>
      </c>
      <c r="F255" s="305" t="str">
        <f t="shared" si="30"/>
        <v>C</v>
      </c>
      <c r="G255" s="306" t="s">
        <v>234</v>
      </c>
      <c r="H255" s="307" t="str">
        <f>IF(G255="","",VLOOKUP(G255,下拉数据源!J:K,2,0))</f>
        <v>江苏通光信息有限公司</v>
      </c>
      <c r="I255" s="307" t="s">
        <v>33</v>
      </c>
      <c r="J255" s="307"/>
      <c r="K255" s="308" t="s">
        <v>245</v>
      </c>
      <c r="L255" s="306" t="s">
        <v>35</v>
      </c>
      <c r="M255" s="306" t="s">
        <v>94</v>
      </c>
      <c r="N255" s="306"/>
      <c r="O255" s="306" t="s">
        <v>37</v>
      </c>
      <c r="P255" s="308">
        <v>15</v>
      </c>
      <c r="Q255" s="309"/>
      <c r="R255" s="286">
        <v>9300</v>
      </c>
      <c r="S255" s="310">
        <f t="shared" si="33"/>
        <v>0</v>
      </c>
      <c r="T255" s="311"/>
      <c r="U255" s="311">
        <f t="shared" si="31"/>
        <v>0</v>
      </c>
      <c r="V255" s="451" t="s">
        <v>44</v>
      </c>
      <c r="W255" s="452"/>
      <c r="X255" s="308">
        <v>750</v>
      </c>
      <c r="Y255" s="313"/>
      <c r="Z255" s="314"/>
      <c r="AA255" s="315"/>
      <c r="AB255" s="316"/>
      <c r="AC255" s="317"/>
      <c r="AD255" s="318">
        <f t="shared" si="32"/>
        <v>61</v>
      </c>
      <c r="AE255" s="319">
        <f>IF(OR(G255=账期!$A$18,G255=账期!$A$20,G255=账期!$A$22,G255=账期!$A$24,G255=账期!$A$25,G255=账期!$A$27,G255=账期!$A$26,G255=账期!$A$28,G255=账期!$A$30,G255=账期!$A$32,G255=账期!$A$34,G255=账期!$A$35,G255=账期!$A$37,G255=账期!$A$39,G255=账期!$A$40,G255=账期!$A$41,G255=账期!$A$42,G255=账期!$A$43,G255=账期!$A$44,G255=账期!$A$45,G255=账期!$A$46,G255=账期!$A$48,G255=账期!$A$50,G255=账期!$A$51,G255=账期!$A$52,G255=账期!$A$53,G255=账期!$A$54,G255=账期!$A$56,G255=账期!$A$57,G255=账期!$A$58,G255=账期!$A$59,G255=账期!$A$60,G255=账期!$A$61,G255=账期!$A$62,G255=账期!$A$63,G255=账期!$A$64,G255=账期!$A$66,G255=账期!$A$67,G255=账期!$A$68,G255=账期!$A$70,G255=账期!$A$71),30,IF(OR(G255=账期!$A$74,G255=账期!$A$77,G255=账期!$A$76,G255=账期!$A$79,G255=账期!$A$80,G255=账期!$A$81,G255=账期!$A$83,G255=账期!$A$85,G255=账期!$A$87,G255=账期!$A$89,G255=账期!$A$91),60,IF(OR(G255=账期!$A$93,G255=账期!$A$94,G255=账期!$A$95,G255=账期!$A$96,G255=账期!$A$98,G255=账期!$A$99,G255=账期!$A$101,G255=账期!$A$102),90,0)))</f>
        <v>30</v>
      </c>
      <c r="AF255" s="319"/>
      <c r="AG255" s="306" t="s">
        <v>50</v>
      </c>
      <c r="AH255" s="319" t="str">
        <f t="shared" si="34"/>
        <v>徐绪盛</v>
      </c>
      <c r="AI255" s="321"/>
    </row>
    <row r="256" spans="1:35" ht="18" customHeight="1" x14ac:dyDescent="0.25">
      <c r="A256" s="301" t="str">
        <f t="shared" si="35"/>
        <v>2018年1月</v>
      </c>
      <c r="B256" s="302">
        <v>43109</v>
      </c>
      <c r="C256" s="303"/>
      <c r="D256" s="304" t="s">
        <v>630</v>
      </c>
      <c r="E256" s="305" t="str">
        <f t="shared" si="29"/>
        <v>C</v>
      </c>
      <c r="F256" s="305" t="str">
        <f t="shared" si="30"/>
        <v>C</v>
      </c>
      <c r="G256" s="306" t="s">
        <v>234</v>
      </c>
      <c r="H256" s="307" t="s">
        <v>235</v>
      </c>
      <c r="I256" s="307" t="s">
        <v>33</v>
      </c>
      <c r="J256" s="307"/>
      <c r="K256" s="308" t="s">
        <v>244</v>
      </c>
      <c r="L256" s="306" t="s">
        <v>63</v>
      </c>
      <c r="M256" s="306" t="s">
        <v>96</v>
      </c>
      <c r="N256" s="306"/>
      <c r="O256" s="306" t="s">
        <v>37</v>
      </c>
      <c r="P256" s="308">
        <v>5</v>
      </c>
      <c r="Q256" s="309">
        <v>5</v>
      </c>
      <c r="R256" s="286">
        <v>10600</v>
      </c>
      <c r="S256" s="310">
        <f t="shared" si="33"/>
        <v>53000</v>
      </c>
      <c r="T256" s="311"/>
      <c r="U256" s="311">
        <f t="shared" si="31"/>
        <v>53000</v>
      </c>
      <c r="V256" s="451">
        <v>43112</v>
      </c>
      <c r="W256" s="452">
        <v>43113</v>
      </c>
      <c r="X256" s="308">
        <v>1000</v>
      </c>
      <c r="Y256" s="313" t="s">
        <v>892</v>
      </c>
      <c r="Z256" s="314">
        <v>825</v>
      </c>
      <c r="AA256" s="315" t="s">
        <v>893</v>
      </c>
      <c r="AB256" s="316" t="s">
        <v>894</v>
      </c>
      <c r="AC256" s="317">
        <v>43119</v>
      </c>
      <c r="AD256" s="318">
        <f t="shared" si="32"/>
        <v>43161</v>
      </c>
      <c r="AE256" s="319">
        <f>IF(OR(G256=账期!$A$18,G256=账期!$A$20,G256=账期!$A$22,G256=账期!$A$24,G256=账期!$A$25,G256=账期!$A$27,G256=账期!$A$26,G256=账期!$A$28,G256=账期!$A$30,G256=账期!$A$32,G256=账期!$A$34,G256=账期!$A$35,G256=账期!$A$37,G256=账期!$A$39,G256=账期!$A$40,G256=账期!$A$41,G256=账期!$A$42,G256=账期!$A$43,G256=账期!$A$44,G256=账期!$A$45,G256=账期!$A$46,G256=账期!$A$48,G256=账期!$A$50,G256=账期!$A$51,G256=账期!$A$52,G256=账期!$A$53,G256=账期!$A$54,G256=账期!$A$56,G256=账期!$A$57,G256=账期!$A$58,G256=账期!$A$59,G256=账期!$A$60,G256=账期!$A$61,G256=账期!$A$62,G256=账期!$A$63,G256=账期!$A$64,G256=账期!$A$66,G256=账期!$A$67,G256=账期!$A$68,G256=账期!$A$70,G256=账期!$A$71),30,IF(OR(G256=账期!$A$74,G256=账期!$A$77,G256=账期!$A$76,G256=账期!$A$79,G256=账期!$A$80,G256=账期!$A$81,G256=账期!$A$83,G256=账期!$A$85,G256=账期!$A$87,G256=账期!$A$89,G256=账期!$A$91),60,IF(OR(G256=账期!$A$93,G256=账期!$A$94,G256=账期!$A$95,G256=账期!$A$96,G256=账期!$A$98,G256=账期!$A$99,G256=账期!$A$101,G256=账期!$A$102),90,0)))</f>
        <v>30</v>
      </c>
      <c r="AF256" s="319"/>
      <c r="AG256" s="306" t="s">
        <v>50</v>
      </c>
      <c r="AH256" s="319" t="str">
        <f t="shared" si="34"/>
        <v>徐绪盛</v>
      </c>
      <c r="AI256" s="321"/>
    </row>
    <row r="257" spans="1:35" ht="18" customHeight="1" x14ac:dyDescent="0.25">
      <c r="A257" s="301" t="str">
        <f t="shared" si="35"/>
        <v>2018年1月</v>
      </c>
      <c r="B257" s="302">
        <v>43106</v>
      </c>
      <c r="C257" s="303"/>
      <c r="D257" s="304" t="s">
        <v>630</v>
      </c>
      <c r="E257" s="305" t="str">
        <f t="shared" si="29"/>
        <v>C</v>
      </c>
      <c r="F257" s="305" t="str">
        <f t="shared" si="30"/>
        <v>C</v>
      </c>
      <c r="G257" s="306" t="s">
        <v>234</v>
      </c>
      <c r="H257" s="307" t="s">
        <v>235</v>
      </c>
      <c r="I257" s="307" t="s">
        <v>33</v>
      </c>
      <c r="J257" s="307"/>
      <c r="K257" s="308" t="s">
        <v>237</v>
      </c>
      <c r="L257" s="306" t="s">
        <v>63</v>
      </c>
      <c r="M257" s="306" t="s">
        <v>238</v>
      </c>
      <c r="N257" s="306" t="s">
        <v>236</v>
      </c>
      <c r="O257" s="306" t="s">
        <v>239</v>
      </c>
      <c r="P257" s="308">
        <v>3.5</v>
      </c>
      <c r="Q257" s="309">
        <v>3.5</v>
      </c>
      <c r="R257" s="286">
        <v>10900</v>
      </c>
      <c r="S257" s="310">
        <f t="shared" si="33"/>
        <v>38150</v>
      </c>
      <c r="T257" s="311"/>
      <c r="U257" s="311">
        <f t="shared" si="31"/>
        <v>38150</v>
      </c>
      <c r="V257" s="451">
        <v>43108</v>
      </c>
      <c r="W257" s="452">
        <v>43109</v>
      </c>
      <c r="X257" s="308" t="s">
        <v>240</v>
      </c>
      <c r="Y257" s="313" t="s">
        <v>895</v>
      </c>
      <c r="Z257" s="314">
        <v>577.5</v>
      </c>
      <c r="AA257" s="315">
        <v>180106</v>
      </c>
      <c r="AB257" s="316" t="s">
        <v>896</v>
      </c>
      <c r="AC257" s="317">
        <v>43119</v>
      </c>
      <c r="AD257" s="318">
        <f t="shared" si="32"/>
        <v>43161</v>
      </c>
      <c r="AE257" s="319">
        <f>IF(OR(G257=账期!$A$18,G257=账期!$A$20,G257=账期!$A$22,G257=账期!$A$24,G257=账期!$A$25,G257=账期!$A$27,G257=账期!$A$26,G257=账期!$A$28,G257=账期!$A$30,G257=账期!$A$32,G257=账期!$A$34,G257=账期!$A$35,G257=账期!$A$37,G257=账期!$A$39,G257=账期!$A$40,G257=账期!$A$41,G257=账期!$A$42,G257=账期!$A$43,G257=账期!$A$44,G257=账期!$A$45,G257=账期!$A$46,G257=账期!$A$48,G257=账期!$A$50,G257=账期!$A$51,G257=账期!$A$52,G257=账期!$A$53,G257=账期!$A$54,G257=账期!$A$56,G257=账期!$A$57,G257=账期!$A$58,G257=账期!$A$59,G257=账期!$A$60,G257=账期!$A$61,G257=账期!$A$62,G257=账期!$A$63,G257=账期!$A$64,G257=账期!$A$66,G257=账期!$A$67,G257=账期!$A$68,G257=账期!$A$70,G257=账期!$A$71),30,IF(OR(G257=账期!$A$74,G257=账期!$A$77,G257=账期!$A$76,G257=账期!$A$79,G257=账期!$A$80,G257=账期!$A$81,G257=账期!$A$83,G257=账期!$A$85,G257=账期!$A$87,G257=账期!$A$89,G257=账期!$A$91),60,IF(OR(G257=账期!$A$93,G257=账期!$A$94,G257=账期!$A$95,G257=账期!$A$96,G257=账期!$A$98,G257=账期!$A$99,G257=账期!$A$101,G257=账期!$A$102),90,0)))</f>
        <v>30</v>
      </c>
      <c r="AF257" s="319"/>
      <c r="AG257" s="306" t="s">
        <v>50</v>
      </c>
      <c r="AH257" s="319" t="str">
        <f t="shared" si="34"/>
        <v>徐绪盛</v>
      </c>
      <c r="AI257" s="321"/>
    </row>
    <row r="258" spans="1:35" ht="18" customHeight="1" x14ac:dyDescent="0.25">
      <c r="A258" s="301" t="str">
        <f t="shared" si="35"/>
        <v>2018年1月</v>
      </c>
      <c r="B258" s="302">
        <v>43118</v>
      </c>
      <c r="C258" s="303" t="s">
        <v>897</v>
      </c>
      <c r="D258" s="304" t="s">
        <v>15</v>
      </c>
      <c r="E258" s="305" t="str">
        <f t="shared" si="29"/>
        <v>A</v>
      </c>
      <c r="F258" s="305" t="str">
        <f t="shared" si="30"/>
        <v>B</v>
      </c>
      <c r="G258" s="306" t="s">
        <v>246</v>
      </c>
      <c r="H258" s="307" t="str">
        <f>IF(G258="","",VLOOKUP(G258,下拉数据源!J:K,2,0))</f>
        <v>江苏永鼎股份有限公司</v>
      </c>
      <c r="I258" s="307" t="s">
        <v>33</v>
      </c>
      <c r="J258" s="307"/>
      <c r="K258" s="308" t="s">
        <v>259</v>
      </c>
      <c r="L258" s="306" t="s">
        <v>260</v>
      </c>
      <c r="M258" s="306" t="s">
        <v>261</v>
      </c>
      <c r="N258" s="306"/>
      <c r="O258" s="306" t="s">
        <v>37</v>
      </c>
      <c r="P258" s="308">
        <v>0.1</v>
      </c>
      <c r="Q258" s="309">
        <v>0.1</v>
      </c>
      <c r="R258" s="286">
        <v>49500</v>
      </c>
      <c r="S258" s="310">
        <f t="shared" si="33"/>
        <v>4950</v>
      </c>
      <c r="T258" s="311"/>
      <c r="U258" s="311">
        <f t="shared" si="31"/>
        <v>4950</v>
      </c>
      <c r="V258" s="451">
        <v>43119</v>
      </c>
      <c r="W258" s="452">
        <v>43120</v>
      </c>
      <c r="X258" s="308">
        <v>25</v>
      </c>
      <c r="Y258" s="313" t="s">
        <v>898</v>
      </c>
      <c r="Z258" s="314">
        <v>14.9</v>
      </c>
      <c r="AA258" s="315">
        <v>171003</v>
      </c>
      <c r="AB258" s="316" t="s">
        <v>899</v>
      </c>
      <c r="AC258" s="317">
        <v>43119</v>
      </c>
      <c r="AD258" s="318">
        <f t="shared" si="32"/>
        <v>43119</v>
      </c>
      <c r="AE258" s="319">
        <f>IF(OR(G258=账期!$A$18,G258=账期!$A$20,G258=账期!$A$22,G258=账期!$A$24,G258=账期!$A$25,G258=账期!$A$27,G258=账期!$A$26,G258=账期!$A$28,G258=账期!$A$30,G258=账期!$A$32,G258=账期!$A$34,G258=账期!$A$35,G258=账期!$A$37,G258=账期!$A$39,G258=账期!$A$40,G258=账期!$A$41,G258=账期!$A$42,G258=账期!$A$43,G258=账期!$A$44,G258=账期!$A$45,G258=账期!$A$46,G258=账期!$A$48,G258=账期!$A$50,G258=账期!$A$51,G258=账期!$A$52,G258=账期!$A$53,G258=账期!$A$54,G258=账期!$A$56,G258=账期!$A$57,G258=账期!$A$58,G258=账期!$A$59,G258=账期!$A$60,G258=账期!$A$61,G258=账期!$A$62,G258=账期!$A$63,G258=账期!$A$64,G258=账期!$A$66,G258=账期!$A$67,G258=账期!$A$68,G258=账期!$A$70,G258=账期!$A$71),30,IF(OR(G258=账期!$A$74,G258=账期!$A$77,G258=账期!$A$76,G258=账期!$A$79,G258=账期!$A$80,G258=账期!$A$81,G258=账期!$A$83,G258=账期!$A$85,G258=账期!$A$87,G258=账期!$A$89,G258=账期!$A$91),60,IF(OR(G258=账期!$A$93,G258=账期!$A$94,G258=账期!$A$95,G258=账期!$A$96,G258=账期!$A$98,G258=账期!$A$99,G258=账期!$A$101,G258=账期!$A$102),90,0)))</f>
        <v>0</v>
      </c>
      <c r="AF258" s="319"/>
      <c r="AG258" s="306" t="s">
        <v>50</v>
      </c>
      <c r="AH258" s="319" t="str">
        <f t="shared" si="34"/>
        <v>徐绪盛</v>
      </c>
      <c r="AI258" s="321"/>
    </row>
    <row r="259" spans="1:35" ht="18" customHeight="1" x14ac:dyDescent="0.25">
      <c r="A259" s="301" t="str">
        <f t="shared" si="35"/>
        <v>2018年1月</v>
      </c>
      <c r="B259" s="302">
        <v>43112</v>
      </c>
      <c r="C259" s="303" t="s">
        <v>900</v>
      </c>
      <c r="D259" s="304" t="s">
        <v>15</v>
      </c>
      <c r="E259" s="305" t="str">
        <f t="shared" si="29"/>
        <v>A</v>
      </c>
      <c r="F259" s="305" t="str">
        <f t="shared" si="30"/>
        <v>B</v>
      </c>
      <c r="G259" s="306" t="s">
        <v>246</v>
      </c>
      <c r="H259" s="307" t="s">
        <v>247</v>
      </c>
      <c r="I259" s="307" t="s">
        <v>33</v>
      </c>
      <c r="J259" s="307"/>
      <c r="K259" s="308" t="s">
        <v>249</v>
      </c>
      <c r="L259" s="306" t="s">
        <v>35</v>
      </c>
      <c r="M259" s="306" t="s">
        <v>250</v>
      </c>
      <c r="N259" s="306"/>
      <c r="O259" s="306" t="s">
        <v>37</v>
      </c>
      <c r="P259" s="308">
        <v>18</v>
      </c>
      <c r="Q259" s="309">
        <v>18</v>
      </c>
      <c r="R259" s="286">
        <v>10600</v>
      </c>
      <c r="S259" s="310">
        <f t="shared" si="33"/>
        <v>190800</v>
      </c>
      <c r="T259" s="311"/>
      <c r="U259" s="311">
        <f t="shared" si="31"/>
        <v>190800</v>
      </c>
      <c r="V259" s="451">
        <v>43115</v>
      </c>
      <c r="W259" s="452">
        <v>43116</v>
      </c>
      <c r="X259" s="308">
        <v>750</v>
      </c>
      <c r="Y259" s="313" t="s">
        <v>901</v>
      </c>
      <c r="Z259" s="314">
        <f>4470/30*Q259</f>
        <v>2682</v>
      </c>
      <c r="AA259" s="315" t="s">
        <v>902</v>
      </c>
      <c r="AB259" s="316" t="s">
        <v>903</v>
      </c>
      <c r="AC259" s="317">
        <v>43119</v>
      </c>
      <c r="AD259" s="318">
        <f t="shared" si="32"/>
        <v>43161</v>
      </c>
      <c r="AE259" s="319">
        <v>30</v>
      </c>
      <c r="AF259" s="319"/>
      <c r="AG259" s="306" t="s">
        <v>50</v>
      </c>
      <c r="AH259" s="319" t="str">
        <f t="shared" si="34"/>
        <v>徐绪盛</v>
      </c>
      <c r="AI259" s="321"/>
    </row>
    <row r="260" spans="1:35" ht="18" customHeight="1" x14ac:dyDescent="0.25">
      <c r="A260" s="301" t="str">
        <f t="shared" si="35"/>
        <v>2018年1月</v>
      </c>
      <c r="B260" s="302">
        <v>43112</v>
      </c>
      <c r="C260" s="303" t="s">
        <v>904</v>
      </c>
      <c r="D260" s="304" t="s">
        <v>15</v>
      </c>
      <c r="E260" s="305" t="str">
        <f t="shared" si="29"/>
        <v>A</v>
      </c>
      <c r="F260" s="305" t="str">
        <f t="shared" si="30"/>
        <v>B</v>
      </c>
      <c r="G260" s="306" t="s">
        <v>246</v>
      </c>
      <c r="H260" s="307" t="s">
        <v>247</v>
      </c>
      <c r="I260" s="307" t="s">
        <v>33</v>
      </c>
      <c r="J260" s="307"/>
      <c r="K260" s="308" t="s">
        <v>249</v>
      </c>
      <c r="L260" s="306" t="s">
        <v>35</v>
      </c>
      <c r="M260" s="306" t="s">
        <v>36</v>
      </c>
      <c r="N260" s="306"/>
      <c r="O260" s="306" t="s">
        <v>37</v>
      </c>
      <c r="P260" s="308">
        <v>12</v>
      </c>
      <c r="Q260" s="309">
        <v>12</v>
      </c>
      <c r="R260" s="286">
        <v>8800</v>
      </c>
      <c r="S260" s="310">
        <f t="shared" si="33"/>
        <v>105600</v>
      </c>
      <c r="T260" s="311"/>
      <c r="U260" s="311">
        <f t="shared" si="31"/>
        <v>105600</v>
      </c>
      <c r="V260" s="451">
        <v>43115</v>
      </c>
      <c r="W260" s="452">
        <v>43116</v>
      </c>
      <c r="X260" s="308">
        <v>750</v>
      </c>
      <c r="Y260" s="313" t="s">
        <v>901</v>
      </c>
      <c r="Z260" s="314">
        <f>4470/30*Q260</f>
        <v>1788</v>
      </c>
      <c r="AA260" s="315" t="s">
        <v>905</v>
      </c>
      <c r="AB260" s="316" t="s">
        <v>903</v>
      </c>
      <c r="AC260" s="317">
        <v>43119</v>
      </c>
      <c r="AD260" s="318">
        <f t="shared" si="32"/>
        <v>43161</v>
      </c>
      <c r="AE260" s="319">
        <v>30</v>
      </c>
      <c r="AF260" s="319"/>
      <c r="AG260" s="306" t="s">
        <v>50</v>
      </c>
      <c r="AH260" s="319" t="str">
        <f t="shared" si="34"/>
        <v>徐绪盛</v>
      </c>
      <c r="AI260" s="321"/>
    </row>
    <row r="261" spans="1:35" ht="18" customHeight="1" x14ac:dyDescent="0.25">
      <c r="A261" s="301" t="str">
        <f t="shared" si="35"/>
        <v>2018年1月</v>
      </c>
      <c r="B261" s="302">
        <v>43119</v>
      </c>
      <c r="C261" s="303" t="s">
        <v>906</v>
      </c>
      <c r="D261" s="304" t="s">
        <v>15</v>
      </c>
      <c r="E261" s="305" t="str">
        <f t="shared" si="29"/>
        <v>A</v>
      </c>
      <c r="F261" s="305" t="str">
        <f t="shared" si="30"/>
        <v>B</v>
      </c>
      <c r="G261" s="306" t="s">
        <v>246</v>
      </c>
      <c r="H261" s="307" t="str">
        <f>IF(G261="","",VLOOKUP(G261,下拉数据源!J:K,2,0))</f>
        <v>江苏永鼎股份有限公司</v>
      </c>
      <c r="I261" s="307" t="s">
        <v>33</v>
      </c>
      <c r="J261" s="307"/>
      <c r="K261" s="308" t="s">
        <v>254</v>
      </c>
      <c r="L261" s="306" t="s">
        <v>35</v>
      </c>
      <c r="M261" s="306" t="s">
        <v>36</v>
      </c>
      <c r="N261" s="306"/>
      <c r="O261" s="306" t="s">
        <v>37</v>
      </c>
      <c r="P261" s="308">
        <v>30</v>
      </c>
      <c r="Q261" s="309">
        <v>30</v>
      </c>
      <c r="R261" s="286">
        <v>8800</v>
      </c>
      <c r="S261" s="310">
        <f t="shared" si="33"/>
        <v>264000</v>
      </c>
      <c r="T261" s="311"/>
      <c r="U261" s="311">
        <f t="shared" si="31"/>
        <v>264000</v>
      </c>
      <c r="V261" s="451">
        <v>43120</v>
      </c>
      <c r="W261" s="452">
        <v>43122</v>
      </c>
      <c r="X261" s="308">
        <v>750</v>
      </c>
      <c r="Y261" s="313" t="s">
        <v>907</v>
      </c>
      <c r="Z261" s="314">
        <v>4470</v>
      </c>
      <c r="AA261" s="315" t="s">
        <v>888</v>
      </c>
      <c r="AB261" s="316" t="s">
        <v>908</v>
      </c>
      <c r="AC261" s="317">
        <v>43123</v>
      </c>
      <c r="AD261" s="318">
        <f t="shared" si="32"/>
        <v>43123</v>
      </c>
      <c r="AE261" s="319">
        <f>IF(OR(G261=账期!$A$18,G261=账期!$A$20,G261=账期!$A$22,G261=账期!$A$24,G261=账期!$A$25,G261=账期!$A$27,G261=账期!$A$26,G261=账期!$A$28,G261=账期!$A$30,G261=账期!$A$32,G261=账期!$A$34,G261=账期!$A$35,G261=账期!$A$37,G261=账期!$A$39,G261=账期!$A$40,G261=账期!$A$41,G261=账期!$A$42,G261=账期!$A$43,G261=账期!$A$44,G261=账期!$A$45,G261=账期!$A$46,G261=账期!$A$48,G261=账期!$A$50,G261=账期!$A$51,G261=账期!$A$52,G261=账期!$A$53,G261=账期!$A$54,G261=账期!$A$56,G261=账期!$A$57,G261=账期!$A$58,G261=账期!$A$59,G261=账期!$A$60,G261=账期!$A$61,G261=账期!$A$62,G261=账期!$A$63,G261=账期!$A$64,G261=账期!$A$66,G261=账期!$A$67,G261=账期!$A$68,G261=账期!$A$70,G261=账期!$A$71),30,IF(OR(G261=账期!$A$74,G261=账期!$A$77,G261=账期!$A$76,G261=账期!$A$79,G261=账期!$A$80,G261=账期!$A$81,G261=账期!$A$83,G261=账期!$A$85,G261=账期!$A$87,G261=账期!$A$89,G261=账期!$A$91),60,IF(OR(G261=账期!$A$93,G261=账期!$A$94,G261=账期!$A$95,G261=账期!$A$96,G261=账期!$A$98,G261=账期!$A$99,G261=账期!$A$101,G261=账期!$A$102),90,0)))</f>
        <v>0</v>
      </c>
      <c r="AF261" s="319"/>
      <c r="AG261" s="306" t="s">
        <v>50</v>
      </c>
      <c r="AH261" s="319" t="str">
        <f t="shared" si="34"/>
        <v>徐绪盛</v>
      </c>
      <c r="AI261" s="321"/>
    </row>
    <row r="262" spans="1:35" ht="18" customHeight="1" x14ac:dyDescent="0.25">
      <c r="A262" s="301" t="str">
        <f t="shared" si="35"/>
        <v>2018年1月</v>
      </c>
      <c r="B262" s="302">
        <v>43106</v>
      </c>
      <c r="C262" s="303" t="s">
        <v>909</v>
      </c>
      <c r="D262" s="304" t="s">
        <v>15</v>
      </c>
      <c r="E262" s="305" t="str">
        <f t="shared" si="29"/>
        <v>A</v>
      </c>
      <c r="F262" s="305" t="str">
        <f t="shared" si="30"/>
        <v>B</v>
      </c>
      <c r="G262" s="306" t="s">
        <v>246</v>
      </c>
      <c r="H262" s="307" t="s">
        <v>247</v>
      </c>
      <c r="I262" s="307" t="s">
        <v>33</v>
      </c>
      <c r="J262" s="307"/>
      <c r="K262" s="308" t="s">
        <v>248</v>
      </c>
      <c r="L262" s="306" t="s">
        <v>35</v>
      </c>
      <c r="M262" s="306" t="s">
        <v>94</v>
      </c>
      <c r="N262" s="306"/>
      <c r="O262" s="306" t="s">
        <v>37</v>
      </c>
      <c r="P262" s="308">
        <v>30</v>
      </c>
      <c r="Q262" s="309">
        <v>30</v>
      </c>
      <c r="R262" s="286">
        <v>9050</v>
      </c>
      <c r="S262" s="310">
        <f t="shared" si="33"/>
        <v>271500</v>
      </c>
      <c r="T262" s="311"/>
      <c r="U262" s="311">
        <f t="shared" si="31"/>
        <v>271500</v>
      </c>
      <c r="V262" s="451">
        <v>43110</v>
      </c>
      <c r="W262" s="452">
        <v>43111</v>
      </c>
      <c r="X262" s="308">
        <v>750</v>
      </c>
      <c r="Y262" s="313" t="s">
        <v>910</v>
      </c>
      <c r="Z262" s="314">
        <v>4470</v>
      </c>
      <c r="AA262" s="315" t="s">
        <v>911</v>
      </c>
      <c r="AB262" s="316" t="s">
        <v>912</v>
      </c>
      <c r="AC262" s="317">
        <v>43119</v>
      </c>
      <c r="AD262" s="318">
        <f t="shared" si="32"/>
        <v>43161</v>
      </c>
      <c r="AE262" s="319">
        <v>30</v>
      </c>
      <c r="AF262" s="319"/>
      <c r="AG262" s="306" t="s">
        <v>50</v>
      </c>
      <c r="AH262" s="319" t="str">
        <f t="shared" si="34"/>
        <v>徐绪盛</v>
      </c>
      <c r="AI262" s="321"/>
    </row>
    <row r="263" spans="1:35" ht="18" customHeight="1" x14ac:dyDescent="0.25">
      <c r="A263" s="301" t="str">
        <f t="shared" si="35"/>
        <v>2018年1月</v>
      </c>
      <c r="B263" s="302">
        <v>43112</v>
      </c>
      <c r="C263" s="303" t="s">
        <v>913</v>
      </c>
      <c r="D263" s="304" t="s">
        <v>15</v>
      </c>
      <c r="E263" s="305" t="str">
        <f t="shared" si="29"/>
        <v>A</v>
      </c>
      <c r="F263" s="305" t="str">
        <f t="shared" si="30"/>
        <v>B</v>
      </c>
      <c r="G263" s="306" t="s">
        <v>246</v>
      </c>
      <c r="H263" s="307" t="s">
        <v>247</v>
      </c>
      <c r="I263" s="307" t="s">
        <v>33</v>
      </c>
      <c r="J263" s="307"/>
      <c r="K263" s="308" t="s">
        <v>251</v>
      </c>
      <c r="L263" s="306" t="s">
        <v>35</v>
      </c>
      <c r="M263" s="306" t="s">
        <v>94</v>
      </c>
      <c r="N263" s="306"/>
      <c r="O263" s="306" t="s">
        <v>37</v>
      </c>
      <c r="P263" s="308">
        <v>30</v>
      </c>
      <c r="Q263" s="309">
        <v>30</v>
      </c>
      <c r="R263" s="286">
        <v>9050</v>
      </c>
      <c r="S263" s="310">
        <f t="shared" si="33"/>
        <v>271500</v>
      </c>
      <c r="T263" s="311"/>
      <c r="U263" s="311">
        <f t="shared" si="31"/>
        <v>271500</v>
      </c>
      <c r="V263" s="451">
        <v>43116</v>
      </c>
      <c r="W263" s="452">
        <v>43117</v>
      </c>
      <c r="X263" s="308">
        <v>750</v>
      </c>
      <c r="Y263" s="313" t="s">
        <v>914</v>
      </c>
      <c r="Z263" s="314">
        <v>4470</v>
      </c>
      <c r="AA263" s="315" t="s">
        <v>905</v>
      </c>
      <c r="AB263" s="316" t="s">
        <v>915</v>
      </c>
      <c r="AC263" s="317">
        <v>43119</v>
      </c>
      <c r="AD263" s="318">
        <f t="shared" si="32"/>
        <v>43161</v>
      </c>
      <c r="AE263" s="319">
        <v>30</v>
      </c>
      <c r="AF263" s="319"/>
      <c r="AG263" s="306" t="s">
        <v>50</v>
      </c>
      <c r="AH263" s="319" t="str">
        <f t="shared" si="34"/>
        <v>徐绪盛</v>
      </c>
      <c r="AI263" s="321"/>
    </row>
    <row r="264" spans="1:35" ht="18" customHeight="1" x14ac:dyDescent="0.25">
      <c r="A264" s="301" t="str">
        <f t="shared" si="35"/>
        <v>2018年1月</v>
      </c>
      <c r="B264" s="302">
        <v>43113</v>
      </c>
      <c r="C264" s="303" t="s">
        <v>916</v>
      </c>
      <c r="D264" s="304" t="s">
        <v>15</v>
      </c>
      <c r="E264" s="305" t="str">
        <f t="shared" si="29"/>
        <v>A</v>
      </c>
      <c r="F264" s="305" t="str">
        <f t="shared" si="30"/>
        <v>B</v>
      </c>
      <c r="G264" s="306" t="s">
        <v>246</v>
      </c>
      <c r="H264" s="307" t="s">
        <v>247</v>
      </c>
      <c r="I264" s="307" t="s">
        <v>33</v>
      </c>
      <c r="J264" s="307"/>
      <c r="K264" s="308" t="s">
        <v>253</v>
      </c>
      <c r="L264" s="306" t="s">
        <v>35</v>
      </c>
      <c r="M264" s="306" t="s">
        <v>94</v>
      </c>
      <c r="N264" s="306"/>
      <c r="O264" s="306" t="s">
        <v>37</v>
      </c>
      <c r="P264" s="308">
        <v>30</v>
      </c>
      <c r="Q264" s="309">
        <v>30</v>
      </c>
      <c r="R264" s="286">
        <v>9050</v>
      </c>
      <c r="S264" s="310">
        <f t="shared" si="33"/>
        <v>271500</v>
      </c>
      <c r="T264" s="311"/>
      <c r="U264" s="311">
        <f t="shared" si="31"/>
        <v>271500</v>
      </c>
      <c r="V264" s="451">
        <v>43119</v>
      </c>
      <c r="W264" s="452">
        <v>43120</v>
      </c>
      <c r="X264" s="308">
        <v>750</v>
      </c>
      <c r="Y264" s="313" t="s">
        <v>917</v>
      </c>
      <c r="Z264" s="314">
        <v>4470</v>
      </c>
      <c r="AA264" s="315">
        <v>180118</v>
      </c>
      <c r="AB264" s="316" t="s">
        <v>918</v>
      </c>
      <c r="AC264" s="317">
        <v>43119</v>
      </c>
      <c r="AD264" s="318">
        <f t="shared" si="32"/>
        <v>43161</v>
      </c>
      <c r="AE264" s="319">
        <v>30</v>
      </c>
      <c r="AF264" s="319"/>
      <c r="AG264" s="306" t="s">
        <v>50</v>
      </c>
      <c r="AH264" s="319" t="str">
        <f t="shared" si="34"/>
        <v>徐绪盛</v>
      </c>
      <c r="AI264" s="321"/>
    </row>
    <row r="265" spans="1:35" ht="18" customHeight="1" x14ac:dyDescent="0.25">
      <c r="A265" s="301" t="str">
        <f t="shared" si="35"/>
        <v>2018年1月</v>
      </c>
      <c r="B265" s="302">
        <v>43119</v>
      </c>
      <c r="C265" s="303" t="s">
        <v>919</v>
      </c>
      <c r="D265" s="304" t="s">
        <v>15</v>
      </c>
      <c r="E265" s="305" t="str">
        <f t="shared" si="29"/>
        <v>A</v>
      </c>
      <c r="F265" s="305" t="str">
        <f t="shared" si="30"/>
        <v>B</v>
      </c>
      <c r="G265" s="306" t="s">
        <v>246</v>
      </c>
      <c r="H265" s="307" t="str">
        <f>IF(G265="","",VLOOKUP(G265,下拉数据源!J:K,2,0))</f>
        <v>江苏永鼎股份有限公司</v>
      </c>
      <c r="I265" s="307" t="s">
        <v>33</v>
      </c>
      <c r="J265" s="307"/>
      <c r="K265" s="308" t="s">
        <v>255</v>
      </c>
      <c r="L265" s="306" t="s">
        <v>35</v>
      </c>
      <c r="M265" s="306" t="s">
        <v>94</v>
      </c>
      <c r="N265" s="306"/>
      <c r="O265" s="306" t="s">
        <v>37</v>
      </c>
      <c r="P265" s="308">
        <v>30</v>
      </c>
      <c r="Q265" s="309">
        <v>30</v>
      </c>
      <c r="R265" s="286">
        <v>9050</v>
      </c>
      <c r="S265" s="310">
        <f t="shared" si="33"/>
        <v>271500</v>
      </c>
      <c r="T265" s="311"/>
      <c r="U265" s="311">
        <f t="shared" si="31"/>
        <v>271500</v>
      </c>
      <c r="V265" s="451">
        <v>43122</v>
      </c>
      <c r="W265" s="452">
        <v>43123</v>
      </c>
      <c r="X265" s="308">
        <v>750</v>
      </c>
      <c r="Y265" s="313" t="s">
        <v>920</v>
      </c>
      <c r="Z265" s="314">
        <v>4470</v>
      </c>
      <c r="AA265" s="315" t="s">
        <v>921</v>
      </c>
      <c r="AB265" s="316" t="s">
        <v>922</v>
      </c>
      <c r="AC265" s="317">
        <v>43123</v>
      </c>
      <c r="AD265" s="318">
        <f t="shared" si="32"/>
        <v>43123</v>
      </c>
      <c r="AE265" s="319">
        <f>IF(OR(G265=账期!$A$18,G265=账期!$A$20,G265=账期!$A$22,G265=账期!$A$24,G265=账期!$A$25,G265=账期!$A$27,G265=账期!$A$26,G265=账期!$A$28,G265=账期!$A$30,G265=账期!$A$32,G265=账期!$A$34,G265=账期!$A$35,G265=账期!$A$37,G265=账期!$A$39,G265=账期!$A$40,G265=账期!$A$41,G265=账期!$A$42,G265=账期!$A$43,G265=账期!$A$44,G265=账期!$A$45,G265=账期!$A$46,G265=账期!$A$48,G265=账期!$A$50,G265=账期!$A$51,G265=账期!$A$52,G265=账期!$A$53,G265=账期!$A$54,G265=账期!$A$56,G265=账期!$A$57,G265=账期!$A$58,G265=账期!$A$59,G265=账期!$A$60,G265=账期!$A$61,G265=账期!$A$62,G265=账期!$A$63,G265=账期!$A$64,G265=账期!$A$66,G265=账期!$A$67,G265=账期!$A$68,G265=账期!$A$70,G265=账期!$A$71),30,IF(OR(G265=账期!$A$74,G265=账期!$A$77,G265=账期!$A$76,G265=账期!$A$79,G265=账期!$A$80,G265=账期!$A$81,G265=账期!$A$83,G265=账期!$A$85,G265=账期!$A$87,G265=账期!$A$89,G265=账期!$A$91),60,IF(OR(G265=账期!$A$93,G265=账期!$A$94,G265=账期!$A$95,G265=账期!$A$96,G265=账期!$A$98,G265=账期!$A$99,G265=账期!$A$101,G265=账期!$A$102),90,0)))</f>
        <v>0</v>
      </c>
      <c r="AF265" s="319"/>
      <c r="AG265" s="306" t="s">
        <v>50</v>
      </c>
      <c r="AH265" s="319" t="str">
        <f t="shared" si="34"/>
        <v>徐绪盛</v>
      </c>
      <c r="AI265" s="321"/>
    </row>
    <row r="266" spans="1:35" ht="18" customHeight="1" x14ac:dyDescent="0.25">
      <c r="A266" s="301" t="str">
        <f t="shared" si="35"/>
        <v>2018年1月</v>
      </c>
      <c r="B266" s="302">
        <v>43119</v>
      </c>
      <c r="C266" s="303" t="s">
        <v>919</v>
      </c>
      <c r="D266" s="304" t="s">
        <v>15</v>
      </c>
      <c r="E266" s="305" t="str">
        <f t="shared" si="29"/>
        <v>A</v>
      </c>
      <c r="F266" s="305" t="str">
        <f t="shared" si="30"/>
        <v>B</v>
      </c>
      <c r="G266" s="306" t="s">
        <v>246</v>
      </c>
      <c r="H266" s="307" t="str">
        <f>IF(G266="","",VLOOKUP(G266,下拉数据源!J:K,2,0))</f>
        <v>江苏永鼎股份有限公司</v>
      </c>
      <c r="I266" s="307" t="s">
        <v>33</v>
      </c>
      <c r="J266" s="307"/>
      <c r="K266" s="308" t="s">
        <v>255</v>
      </c>
      <c r="L266" s="306" t="s">
        <v>35</v>
      </c>
      <c r="M266" s="306" t="s">
        <v>94</v>
      </c>
      <c r="N266" s="306"/>
      <c r="O266" s="306" t="s">
        <v>37</v>
      </c>
      <c r="P266" s="308">
        <v>30</v>
      </c>
      <c r="Q266" s="309">
        <v>30</v>
      </c>
      <c r="R266" s="286">
        <v>9050</v>
      </c>
      <c r="S266" s="310">
        <f t="shared" si="33"/>
        <v>271500</v>
      </c>
      <c r="T266" s="311"/>
      <c r="U266" s="311">
        <f t="shared" si="31"/>
        <v>271500</v>
      </c>
      <c r="V266" s="451">
        <v>43125</v>
      </c>
      <c r="W266" s="452">
        <v>43126</v>
      </c>
      <c r="X266" s="308">
        <v>750</v>
      </c>
      <c r="Y266" s="313" t="s">
        <v>923</v>
      </c>
      <c r="Z266" s="314">
        <v>4470</v>
      </c>
      <c r="AA266" s="315" t="s">
        <v>822</v>
      </c>
      <c r="AB266" s="316" t="s">
        <v>2943</v>
      </c>
      <c r="AC266" s="317">
        <v>43132</v>
      </c>
      <c r="AD266" s="318">
        <f t="shared" si="32"/>
        <v>43132</v>
      </c>
      <c r="AE266" s="319">
        <f>IF(OR(G266=账期!$A$18,G266=账期!$A$20,G266=账期!$A$22,G266=账期!$A$24,G266=账期!$A$25,G266=账期!$A$27,G266=账期!$A$26,G266=账期!$A$28,G266=账期!$A$30,G266=账期!$A$32,G266=账期!$A$34,G266=账期!$A$35,G266=账期!$A$37,G266=账期!$A$39,G266=账期!$A$40,G266=账期!$A$41,G266=账期!$A$42,G266=账期!$A$43,G266=账期!$A$44,G266=账期!$A$45,G266=账期!$A$46,G266=账期!$A$48,G266=账期!$A$50,G266=账期!$A$51,G266=账期!$A$52,G266=账期!$A$53,G266=账期!$A$54,G266=账期!$A$56,G266=账期!$A$57,G266=账期!$A$58,G266=账期!$A$59,G266=账期!$A$60,G266=账期!$A$61,G266=账期!$A$62,G266=账期!$A$63,G266=账期!$A$64,G266=账期!$A$66,G266=账期!$A$67,G266=账期!$A$68,G266=账期!$A$70,G266=账期!$A$71),30,IF(OR(G266=账期!$A$74,G266=账期!$A$77,G266=账期!$A$76,G266=账期!$A$79,G266=账期!$A$80,G266=账期!$A$81,G266=账期!$A$83,G266=账期!$A$85,G266=账期!$A$87,G266=账期!$A$89,G266=账期!$A$91),60,IF(OR(G266=账期!$A$93,G266=账期!$A$94,G266=账期!$A$95,G266=账期!$A$96,G266=账期!$A$98,G266=账期!$A$99,G266=账期!$A$101,G266=账期!$A$102),90,0)))</f>
        <v>0</v>
      </c>
      <c r="AF266" s="319"/>
      <c r="AG266" s="306" t="s">
        <v>50</v>
      </c>
      <c r="AH266" s="319" t="str">
        <f t="shared" si="34"/>
        <v>徐绪盛</v>
      </c>
      <c r="AI266" s="321"/>
    </row>
    <row r="267" spans="1:35" ht="18" customHeight="1" x14ac:dyDescent="0.25">
      <c r="A267" s="301" t="str">
        <f t="shared" si="35"/>
        <v>2018年1月</v>
      </c>
      <c r="B267" s="302">
        <v>43119</v>
      </c>
      <c r="C267" s="303" t="s">
        <v>919</v>
      </c>
      <c r="D267" s="304" t="s">
        <v>15</v>
      </c>
      <c r="E267" s="305" t="str">
        <f t="shared" si="29"/>
        <v>A</v>
      </c>
      <c r="F267" s="305" t="str">
        <f t="shared" si="30"/>
        <v>B</v>
      </c>
      <c r="G267" s="306" t="s">
        <v>246</v>
      </c>
      <c r="H267" s="307" t="str">
        <f>IF(G267="","",VLOOKUP(G267,下拉数据源!J:K,2,0))</f>
        <v>江苏永鼎股份有限公司</v>
      </c>
      <c r="I267" s="307" t="s">
        <v>33</v>
      </c>
      <c r="J267" s="307"/>
      <c r="K267" s="308" t="s">
        <v>255</v>
      </c>
      <c r="L267" s="306" t="s">
        <v>35</v>
      </c>
      <c r="M267" s="306" t="s">
        <v>94</v>
      </c>
      <c r="N267" s="306"/>
      <c r="O267" s="306" t="s">
        <v>37</v>
      </c>
      <c r="P267" s="308">
        <v>30</v>
      </c>
      <c r="Q267" s="309">
        <v>30</v>
      </c>
      <c r="R267" s="286">
        <v>9050</v>
      </c>
      <c r="S267" s="310">
        <f t="shared" si="33"/>
        <v>271500</v>
      </c>
      <c r="T267" s="311"/>
      <c r="U267" s="311">
        <f t="shared" si="31"/>
        <v>271500</v>
      </c>
      <c r="V267" s="451">
        <v>43129</v>
      </c>
      <c r="W267" s="452">
        <v>43130</v>
      </c>
      <c r="X267" s="308">
        <v>750</v>
      </c>
      <c r="Y267" s="313" t="s">
        <v>924</v>
      </c>
      <c r="Z267" s="314">
        <v>4470</v>
      </c>
      <c r="AA267" s="315" t="s">
        <v>752</v>
      </c>
      <c r="AB267" s="316" t="s">
        <v>2943</v>
      </c>
      <c r="AC267" s="317">
        <v>43132</v>
      </c>
      <c r="AD267" s="318">
        <f t="shared" si="32"/>
        <v>43132</v>
      </c>
      <c r="AE267" s="319">
        <f>IF(OR(G267=账期!$A$18,G267=账期!$A$20,G267=账期!$A$22,G267=账期!$A$24,G267=账期!$A$25,G267=账期!$A$27,G267=账期!$A$26,G267=账期!$A$28,G267=账期!$A$30,G267=账期!$A$32,G267=账期!$A$34,G267=账期!$A$35,G267=账期!$A$37,G267=账期!$A$39,G267=账期!$A$40,G267=账期!$A$41,G267=账期!$A$42,G267=账期!$A$43,G267=账期!$A$44,G267=账期!$A$45,G267=账期!$A$46,G267=账期!$A$48,G267=账期!$A$50,G267=账期!$A$51,G267=账期!$A$52,G267=账期!$A$53,G267=账期!$A$54,G267=账期!$A$56,G267=账期!$A$57,G267=账期!$A$58,G267=账期!$A$59,G267=账期!$A$60,G267=账期!$A$61,G267=账期!$A$62,G267=账期!$A$63,G267=账期!$A$64,G267=账期!$A$66,G267=账期!$A$67,G267=账期!$A$68,G267=账期!$A$70,G267=账期!$A$71),30,IF(OR(G267=账期!$A$74,G267=账期!$A$77,G267=账期!$A$76,G267=账期!$A$79,G267=账期!$A$80,G267=账期!$A$81,G267=账期!$A$83,G267=账期!$A$85,G267=账期!$A$87,G267=账期!$A$89,G267=账期!$A$91),60,IF(OR(G267=账期!$A$93,G267=账期!$A$94,G267=账期!$A$95,G267=账期!$A$96,G267=账期!$A$98,G267=账期!$A$99,G267=账期!$A$101,G267=账期!$A$102),90,0)))</f>
        <v>0</v>
      </c>
      <c r="AF267" s="319"/>
      <c r="AG267" s="306" t="s">
        <v>50</v>
      </c>
      <c r="AH267" s="319" t="str">
        <f t="shared" si="34"/>
        <v>徐绪盛</v>
      </c>
      <c r="AI267" s="321"/>
    </row>
    <row r="268" spans="1:35" ht="18" customHeight="1" x14ac:dyDescent="0.25">
      <c r="A268" s="301" t="str">
        <f t="shared" si="35"/>
        <v>2018年1月</v>
      </c>
      <c r="B268" s="302">
        <v>43122</v>
      </c>
      <c r="C268" s="303" t="s">
        <v>925</v>
      </c>
      <c r="D268" s="304" t="s">
        <v>15</v>
      </c>
      <c r="E268" s="305" t="str">
        <f t="shared" si="29"/>
        <v>A</v>
      </c>
      <c r="F268" s="305" t="str">
        <f t="shared" si="30"/>
        <v>B</v>
      </c>
      <c r="G268" s="306" t="s">
        <v>246</v>
      </c>
      <c r="H268" s="307" t="str">
        <f>IF(G268="","",VLOOKUP(G268,下拉数据源!J:K,2,0))</f>
        <v>江苏永鼎股份有限公司</v>
      </c>
      <c r="I268" s="307" t="s">
        <v>33</v>
      </c>
      <c r="J268" s="307"/>
      <c r="K268" s="308" t="s">
        <v>256</v>
      </c>
      <c r="L268" s="306" t="s">
        <v>35</v>
      </c>
      <c r="M268" s="306" t="s">
        <v>94</v>
      </c>
      <c r="N268" s="306"/>
      <c r="O268" s="306" t="s">
        <v>37</v>
      </c>
      <c r="P268" s="308">
        <v>30</v>
      </c>
      <c r="Q268" s="309">
        <v>30</v>
      </c>
      <c r="R268" s="286">
        <v>9050</v>
      </c>
      <c r="S268" s="310">
        <f t="shared" si="33"/>
        <v>271500</v>
      </c>
      <c r="T268" s="311"/>
      <c r="U268" s="311">
        <f t="shared" si="31"/>
        <v>271500</v>
      </c>
      <c r="V268" s="451">
        <v>43130</v>
      </c>
      <c r="W268" s="452">
        <v>43131</v>
      </c>
      <c r="X268" s="308">
        <v>750</v>
      </c>
      <c r="Y268" s="313" t="s">
        <v>2650</v>
      </c>
      <c r="Z268" s="314">
        <v>4494</v>
      </c>
      <c r="AA268" s="315" t="s">
        <v>2651</v>
      </c>
      <c r="AB268" s="316" t="s">
        <v>2945</v>
      </c>
      <c r="AC268" s="317">
        <v>43132</v>
      </c>
      <c r="AD268" s="318">
        <f t="shared" si="32"/>
        <v>43132</v>
      </c>
      <c r="AE268" s="319">
        <f>IF(OR(G268=账期!$A$18,G268=账期!$A$20,G268=账期!$A$22,G268=账期!$A$24,G268=账期!$A$25,G268=账期!$A$27,G268=账期!$A$26,G268=账期!$A$28,G268=账期!$A$30,G268=账期!$A$32,G268=账期!$A$34,G268=账期!$A$35,G268=账期!$A$37,G268=账期!$A$39,G268=账期!$A$40,G268=账期!$A$41,G268=账期!$A$42,G268=账期!$A$43,G268=账期!$A$44,G268=账期!$A$45,G268=账期!$A$46,G268=账期!$A$48,G268=账期!$A$50,G268=账期!$A$51,G268=账期!$A$52,G268=账期!$A$53,G268=账期!$A$54,G268=账期!$A$56,G268=账期!$A$57,G268=账期!$A$58,G268=账期!$A$59,G268=账期!$A$60,G268=账期!$A$61,G268=账期!$A$62,G268=账期!$A$63,G268=账期!$A$64,G268=账期!$A$66,G268=账期!$A$67,G268=账期!$A$68,G268=账期!$A$70,G268=账期!$A$71),30,IF(OR(G268=账期!$A$74,G268=账期!$A$77,G268=账期!$A$76,G268=账期!$A$79,G268=账期!$A$80,G268=账期!$A$81,G268=账期!$A$83,G268=账期!$A$85,G268=账期!$A$87,G268=账期!$A$89,G268=账期!$A$91),60,IF(OR(G268=账期!$A$93,G268=账期!$A$94,G268=账期!$A$95,G268=账期!$A$96,G268=账期!$A$98,G268=账期!$A$99,G268=账期!$A$101,G268=账期!$A$102),90,0)))</f>
        <v>0</v>
      </c>
      <c r="AF268" s="319"/>
      <c r="AG268" s="306" t="s">
        <v>50</v>
      </c>
      <c r="AH268" s="319" t="str">
        <f t="shared" si="34"/>
        <v>徐绪盛</v>
      </c>
      <c r="AI268" s="321"/>
    </row>
    <row r="269" spans="1:35" ht="18" customHeight="1" x14ac:dyDescent="0.25">
      <c r="A269" s="301" t="str">
        <f t="shared" si="35"/>
        <v>2018年1月</v>
      </c>
      <c r="B269" s="302">
        <v>43122</v>
      </c>
      <c r="C269" s="303" t="s">
        <v>925</v>
      </c>
      <c r="D269" s="304" t="s">
        <v>15</v>
      </c>
      <c r="E269" s="305" t="str">
        <f t="shared" si="29"/>
        <v>A</v>
      </c>
      <c r="F269" s="305" t="str">
        <f t="shared" si="30"/>
        <v>B</v>
      </c>
      <c r="G269" s="306" t="s">
        <v>246</v>
      </c>
      <c r="H269" s="307" t="str">
        <f>IF(G269="","",VLOOKUP(G269,下拉数据源!J:K,2,0))</f>
        <v>江苏永鼎股份有限公司</v>
      </c>
      <c r="I269" s="307" t="s">
        <v>33</v>
      </c>
      <c r="J269" s="307"/>
      <c r="K269" s="308" t="s">
        <v>256</v>
      </c>
      <c r="L269" s="306" t="s">
        <v>35</v>
      </c>
      <c r="M269" s="306" t="s">
        <v>94</v>
      </c>
      <c r="N269" s="306"/>
      <c r="O269" s="306" t="s">
        <v>37</v>
      </c>
      <c r="P269" s="308">
        <v>30</v>
      </c>
      <c r="Q269" s="309">
        <v>30</v>
      </c>
      <c r="R269" s="286">
        <v>9050</v>
      </c>
      <c r="S269" s="310">
        <f t="shared" si="33"/>
        <v>271500</v>
      </c>
      <c r="T269" s="311"/>
      <c r="U269" s="311">
        <f t="shared" si="31"/>
        <v>271500</v>
      </c>
      <c r="V269" s="451">
        <v>43130</v>
      </c>
      <c r="W269" s="452">
        <v>43132</v>
      </c>
      <c r="X269" s="308">
        <v>750</v>
      </c>
      <c r="Y269" s="313" t="s">
        <v>2656</v>
      </c>
      <c r="Z269" s="314">
        <v>4470</v>
      </c>
      <c r="AA269" s="315">
        <v>180130</v>
      </c>
      <c r="AB269" s="316" t="s">
        <v>2945</v>
      </c>
      <c r="AC269" s="317">
        <v>43132</v>
      </c>
      <c r="AD269" s="318">
        <f t="shared" si="32"/>
        <v>43132</v>
      </c>
      <c r="AE269" s="319">
        <f>IF(OR(G269=账期!$A$18,G269=账期!$A$20,G269=账期!$A$22,G269=账期!$A$24,G269=账期!$A$25,G269=账期!$A$27,G269=账期!$A$26,G269=账期!$A$28,G269=账期!$A$30,G269=账期!$A$32,G269=账期!$A$34,G269=账期!$A$35,G269=账期!$A$37,G269=账期!$A$39,G269=账期!$A$40,G269=账期!$A$41,G269=账期!$A$42,G269=账期!$A$43,G269=账期!$A$44,G269=账期!$A$45,G269=账期!$A$46,G269=账期!$A$48,G269=账期!$A$50,G269=账期!$A$51,G269=账期!$A$52,G269=账期!$A$53,G269=账期!$A$54,G269=账期!$A$56,G269=账期!$A$57,G269=账期!$A$58,G269=账期!$A$59,G269=账期!$A$60,G269=账期!$A$61,G269=账期!$A$62,G269=账期!$A$63,G269=账期!$A$64,G269=账期!$A$66,G269=账期!$A$67,G269=账期!$A$68,G269=账期!$A$70,G269=账期!$A$71),30,IF(OR(G269=账期!$A$74,G269=账期!$A$77,G269=账期!$A$76,G269=账期!$A$79,G269=账期!$A$80,G269=账期!$A$81,G269=账期!$A$83,G269=账期!$A$85,G269=账期!$A$87,G269=账期!$A$89,G269=账期!$A$91),60,IF(OR(G269=账期!$A$93,G269=账期!$A$94,G269=账期!$A$95,G269=账期!$A$96,G269=账期!$A$98,G269=账期!$A$99,G269=账期!$A$101,G269=账期!$A$102),90,0)))</f>
        <v>0</v>
      </c>
      <c r="AF269" s="319"/>
      <c r="AG269" s="306" t="s">
        <v>50</v>
      </c>
      <c r="AH269" s="319" t="str">
        <f t="shared" si="34"/>
        <v>徐绪盛</v>
      </c>
      <c r="AI269" s="321"/>
    </row>
    <row r="270" spans="1:35" ht="18" customHeight="1" x14ac:dyDescent="0.25">
      <c r="A270" s="301" t="str">
        <f t="shared" si="35"/>
        <v>2018年2月</v>
      </c>
      <c r="B270" s="302">
        <v>43122</v>
      </c>
      <c r="C270" s="303" t="s">
        <v>925</v>
      </c>
      <c r="D270" s="304" t="s">
        <v>15</v>
      </c>
      <c r="E270" s="305" t="str">
        <f t="shared" si="29"/>
        <v>A</v>
      </c>
      <c r="F270" s="305" t="str">
        <f t="shared" si="30"/>
        <v>B</v>
      </c>
      <c r="G270" s="306" t="s">
        <v>246</v>
      </c>
      <c r="H270" s="307" t="str">
        <f>IF(G270="","",VLOOKUP(G270,下拉数据源!J:K,2,0))</f>
        <v>江苏永鼎股份有限公司</v>
      </c>
      <c r="I270" s="307" t="s">
        <v>33</v>
      </c>
      <c r="J270" s="307"/>
      <c r="K270" s="308" t="s">
        <v>256</v>
      </c>
      <c r="L270" s="306" t="s">
        <v>35</v>
      </c>
      <c r="M270" s="306" t="s">
        <v>94</v>
      </c>
      <c r="N270" s="306"/>
      <c r="O270" s="306" t="s">
        <v>37</v>
      </c>
      <c r="P270" s="308">
        <v>30</v>
      </c>
      <c r="Q270" s="309">
        <v>30</v>
      </c>
      <c r="R270" s="286">
        <v>9050</v>
      </c>
      <c r="S270" s="310">
        <f t="shared" si="33"/>
        <v>271500</v>
      </c>
      <c r="T270" s="311"/>
      <c r="U270" s="311">
        <f t="shared" si="31"/>
        <v>271500</v>
      </c>
      <c r="V270" s="451">
        <v>43132</v>
      </c>
      <c r="W270" s="452">
        <v>43133</v>
      </c>
      <c r="X270" s="308">
        <v>750</v>
      </c>
      <c r="Y270" s="313" t="s">
        <v>3085</v>
      </c>
      <c r="Z270" s="314">
        <v>4470</v>
      </c>
      <c r="AA270" s="315" t="s">
        <v>3086</v>
      </c>
      <c r="AB270" s="316" t="s">
        <v>3325</v>
      </c>
      <c r="AC270" s="317">
        <v>43134</v>
      </c>
      <c r="AD270" s="318">
        <f t="shared" si="32"/>
        <v>43134</v>
      </c>
      <c r="AE270" s="319">
        <f>IF(OR(G270=账期!$A$18,G270=账期!$A$20,G270=账期!$A$22,G270=账期!$A$24,G270=账期!$A$25,G270=账期!$A$27,G270=账期!$A$26,G270=账期!$A$28,G270=账期!$A$30,G270=账期!$A$32,G270=账期!$A$34,G270=账期!$A$35,G270=账期!$A$37,G270=账期!$A$39,G270=账期!$A$40,G270=账期!$A$41,G270=账期!$A$42,G270=账期!$A$43,G270=账期!$A$44,G270=账期!$A$45,G270=账期!$A$46,G270=账期!$A$48,G270=账期!$A$50,G270=账期!$A$51,G270=账期!$A$52,G270=账期!$A$53,G270=账期!$A$54,G270=账期!$A$56,G270=账期!$A$57,G270=账期!$A$58,G270=账期!$A$59,G270=账期!$A$60,G270=账期!$A$61,G270=账期!$A$62,G270=账期!$A$63,G270=账期!$A$64,G270=账期!$A$66,G270=账期!$A$67,G270=账期!$A$68,G270=账期!$A$70,G270=账期!$A$71),30,IF(OR(G270=账期!$A$74,G270=账期!$A$77,G270=账期!$A$76,G270=账期!$A$79,G270=账期!$A$80,G270=账期!$A$81,G270=账期!$A$83,G270=账期!$A$85,G270=账期!$A$87,G270=账期!$A$89,G270=账期!$A$91),60,IF(OR(G270=账期!$A$93,G270=账期!$A$94,G270=账期!$A$95,G270=账期!$A$96,G270=账期!$A$98,G270=账期!$A$99,G270=账期!$A$101,G270=账期!$A$102),90,0)))</f>
        <v>0</v>
      </c>
      <c r="AF270" s="319"/>
      <c r="AG270" s="306" t="s">
        <v>50</v>
      </c>
      <c r="AH270" s="319" t="str">
        <f t="shared" si="34"/>
        <v>徐绪盛</v>
      </c>
      <c r="AI270" s="321"/>
    </row>
    <row r="271" spans="1:35" ht="18" customHeight="1" x14ac:dyDescent="0.25">
      <c r="A271" s="301" t="str">
        <f t="shared" si="35"/>
        <v>2018年2月</v>
      </c>
      <c r="B271" s="302">
        <v>43122</v>
      </c>
      <c r="C271" s="303" t="s">
        <v>925</v>
      </c>
      <c r="D271" s="304" t="s">
        <v>15</v>
      </c>
      <c r="E271" s="305" t="str">
        <f t="shared" si="29"/>
        <v>A</v>
      </c>
      <c r="F271" s="305" t="str">
        <f t="shared" si="30"/>
        <v>B</v>
      </c>
      <c r="G271" s="306" t="s">
        <v>246</v>
      </c>
      <c r="H271" s="307" t="str">
        <f>IF(G271="","",VLOOKUP(G271,下拉数据源!J:K,2,0))</f>
        <v>江苏永鼎股份有限公司</v>
      </c>
      <c r="I271" s="307" t="s">
        <v>33</v>
      </c>
      <c r="J271" s="307"/>
      <c r="K271" s="308" t="s">
        <v>256</v>
      </c>
      <c r="L271" s="306" t="s">
        <v>35</v>
      </c>
      <c r="M271" s="306" t="s">
        <v>94</v>
      </c>
      <c r="N271" s="306"/>
      <c r="O271" s="306" t="s">
        <v>37</v>
      </c>
      <c r="P271" s="308">
        <v>30</v>
      </c>
      <c r="Q271" s="309">
        <v>30</v>
      </c>
      <c r="R271" s="286">
        <v>9050</v>
      </c>
      <c r="S271" s="310">
        <f t="shared" si="33"/>
        <v>271500</v>
      </c>
      <c r="T271" s="311"/>
      <c r="U271" s="311">
        <f t="shared" si="31"/>
        <v>271500</v>
      </c>
      <c r="V271" s="451">
        <v>43133</v>
      </c>
      <c r="W271" s="452">
        <v>43134</v>
      </c>
      <c r="X271" s="308">
        <v>750</v>
      </c>
      <c r="Y271" s="313" t="s">
        <v>3117</v>
      </c>
      <c r="Z271" s="314">
        <v>4470</v>
      </c>
      <c r="AA271" s="315" t="s">
        <v>3112</v>
      </c>
      <c r="AB271" s="316" t="s">
        <v>3325</v>
      </c>
      <c r="AC271" s="317">
        <v>43134</v>
      </c>
      <c r="AD271" s="318">
        <f t="shared" si="32"/>
        <v>43134</v>
      </c>
      <c r="AE271" s="319">
        <f>IF(OR(G271=账期!$A$18,G271=账期!$A$20,G271=账期!$A$22,G271=账期!$A$24,G271=账期!$A$25,G271=账期!$A$27,G271=账期!$A$26,G271=账期!$A$28,G271=账期!$A$30,G271=账期!$A$32,G271=账期!$A$34,G271=账期!$A$35,G271=账期!$A$37,G271=账期!$A$39,G271=账期!$A$40,G271=账期!$A$41,G271=账期!$A$42,G271=账期!$A$43,G271=账期!$A$44,G271=账期!$A$45,G271=账期!$A$46,G271=账期!$A$48,G271=账期!$A$50,G271=账期!$A$51,G271=账期!$A$52,G271=账期!$A$53,G271=账期!$A$54,G271=账期!$A$56,G271=账期!$A$57,G271=账期!$A$58,G271=账期!$A$59,G271=账期!$A$60,G271=账期!$A$61,G271=账期!$A$62,G271=账期!$A$63,G271=账期!$A$64,G271=账期!$A$66,G271=账期!$A$67,G271=账期!$A$68,G271=账期!$A$70,G271=账期!$A$71),30,IF(OR(G271=账期!$A$74,G271=账期!$A$77,G271=账期!$A$76,G271=账期!$A$79,G271=账期!$A$80,G271=账期!$A$81,G271=账期!$A$83,G271=账期!$A$85,G271=账期!$A$87,G271=账期!$A$89,G271=账期!$A$91),60,IF(OR(G271=账期!$A$93,G271=账期!$A$94,G271=账期!$A$95,G271=账期!$A$96,G271=账期!$A$98,G271=账期!$A$99,G271=账期!$A$101,G271=账期!$A$102),90,0)))</f>
        <v>0</v>
      </c>
      <c r="AF271" s="319"/>
      <c r="AG271" s="306" t="s">
        <v>50</v>
      </c>
      <c r="AH271" s="319" t="str">
        <f t="shared" si="34"/>
        <v>徐绪盛</v>
      </c>
      <c r="AI271" s="321"/>
    </row>
    <row r="272" spans="1:35" ht="18" customHeight="1" x14ac:dyDescent="0.25">
      <c r="A272" s="301" t="str">
        <f t="shared" si="35"/>
        <v>2018年1月</v>
      </c>
      <c r="B272" s="302">
        <v>43122</v>
      </c>
      <c r="C272" s="303" t="s">
        <v>926</v>
      </c>
      <c r="D272" s="304" t="s">
        <v>15</v>
      </c>
      <c r="E272" s="305" t="str">
        <f t="shared" si="29"/>
        <v>A</v>
      </c>
      <c r="F272" s="305" t="str">
        <f t="shared" si="30"/>
        <v>B</v>
      </c>
      <c r="G272" s="306" t="s">
        <v>246</v>
      </c>
      <c r="H272" s="307" t="str">
        <f>IF(G272="","",VLOOKUP(G272,下拉数据源!J:K,2,0))</f>
        <v>江苏永鼎股份有限公司</v>
      </c>
      <c r="I272" s="307" t="s">
        <v>33</v>
      </c>
      <c r="J272" s="307"/>
      <c r="K272" s="308" t="s">
        <v>257</v>
      </c>
      <c r="L272" s="306" t="s">
        <v>35</v>
      </c>
      <c r="M272" s="306" t="s">
        <v>94</v>
      </c>
      <c r="N272" s="306"/>
      <c r="O272" s="306" t="s">
        <v>37</v>
      </c>
      <c r="P272" s="308">
        <v>30</v>
      </c>
      <c r="Q272" s="309">
        <v>30</v>
      </c>
      <c r="R272" s="286">
        <v>9050</v>
      </c>
      <c r="S272" s="310">
        <f t="shared" si="33"/>
        <v>271500</v>
      </c>
      <c r="T272" s="311"/>
      <c r="U272" s="311">
        <f t="shared" si="31"/>
        <v>271500</v>
      </c>
      <c r="V272" s="451">
        <v>43123</v>
      </c>
      <c r="W272" s="452">
        <v>43124</v>
      </c>
      <c r="X272" s="308">
        <v>750</v>
      </c>
      <c r="Y272" s="313" t="s">
        <v>927</v>
      </c>
      <c r="Z272" s="314">
        <v>4470</v>
      </c>
      <c r="AA272" s="315" t="s">
        <v>682</v>
      </c>
      <c r="AB272" s="316" t="s">
        <v>928</v>
      </c>
      <c r="AC272" s="317">
        <v>43123</v>
      </c>
      <c r="AD272" s="318">
        <f t="shared" si="32"/>
        <v>43123</v>
      </c>
      <c r="AE272" s="319">
        <f>IF(OR(G272=账期!$A$18,G272=账期!$A$20,G272=账期!$A$22,G272=账期!$A$24,G272=账期!$A$25,G272=账期!$A$27,G272=账期!$A$26,G272=账期!$A$28,G272=账期!$A$30,G272=账期!$A$32,G272=账期!$A$34,G272=账期!$A$35,G272=账期!$A$37,G272=账期!$A$39,G272=账期!$A$40,G272=账期!$A$41,G272=账期!$A$42,G272=账期!$A$43,G272=账期!$A$44,G272=账期!$A$45,G272=账期!$A$46,G272=账期!$A$48,G272=账期!$A$50,G272=账期!$A$51,G272=账期!$A$52,G272=账期!$A$53,G272=账期!$A$54,G272=账期!$A$56,G272=账期!$A$57,G272=账期!$A$58,G272=账期!$A$59,G272=账期!$A$60,G272=账期!$A$61,G272=账期!$A$62,G272=账期!$A$63,G272=账期!$A$64,G272=账期!$A$66,G272=账期!$A$67,G272=账期!$A$68,G272=账期!$A$70,G272=账期!$A$71),30,IF(OR(G272=账期!$A$74,G272=账期!$A$77,G272=账期!$A$76,G272=账期!$A$79,G272=账期!$A$80,G272=账期!$A$81,G272=账期!$A$83,G272=账期!$A$85,G272=账期!$A$87,G272=账期!$A$89,G272=账期!$A$91),60,IF(OR(G272=账期!$A$93,G272=账期!$A$94,G272=账期!$A$95,G272=账期!$A$96,G272=账期!$A$98,G272=账期!$A$99,G272=账期!$A$101,G272=账期!$A$102),90,0)))</f>
        <v>0</v>
      </c>
      <c r="AF272" s="319"/>
      <c r="AG272" s="306" t="s">
        <v>50</v>
      </c>
      <c r="AH272" s="319" t="str">
        <f t="shared" si="34"/>
        <v>徐绪盛</v>
      </c>
      <c r="AI272" s="321"/>
    </row>
    <row r="273" spans="1:35 16383:16384" ht="18" customHeight="1" x14ac:dyDescent="0.25">
      <c r="A273" s="301" t="str">
        <f t="shared" si="35"/>
        <v>2018年1月</v>
      </c>
      <c r="B273" s="302">
        <v>43097</v>
      </c>
      <c r="C273" s="303"/>
      <c r="D273" s="304" t="s">
        <v>15</v>
      </c>
      <c r="E273" s="305" t="str">
        <f t="shared" si="29"/>
        <v>A</v>
      </c>
      <c r="F273" s="305" t="str">
        <f t="shared" si="30"/>
        <v>B</v>
      </c>
      <c r="G273" s="306" t="s">
        <v>246</v>
      </c>
      <c r="H273" s="307" t="s">
        <v>247</v>
      </c>
      <c r="I273" s="307" t="s">
        <v>33</v>
      </c>
      <c r="J273" s="307"/>
      <c r="K273" s="308" t="s">
        <v>259</v>
      </c>
      <c r="L273" s="306" t="s">
        <v>40</v>
      </c>
      <c r="M273" s="306" t="s">
        <v>124</v>
      </c>
      <c r="N273" s="306"/>
      <c r="O273" s="306" t="s">
        <v>77</v>
      </c>
      <c r="P273" s="306">
        <v>0.5</v>
      </c>
      <c r="Q273" s="309">
        <v>0.5</v>
      </c>
      <c r="R273" s="312">
        <v>14200</v>
      </c>
      <c r="S273" s="310">
        <f t="shared" si="33"/>
        <v>7100</v>
      </c>
      <c r="T273" s="311"/>
      <c r="U273" s="311">
        <f t="shared" si="31"/>
        <v>7100</v>
      </c>
      <c r="V273" s="451">
        <v>43101</v>
      </c>
      <c r="W273" s="452">
        <v>43103</v>
      </c>
      <c r="X273" s="308">
        <v>25</v>
      </c>
      <c r="Y273" s="339" t="s">
        <v>929</v>
      </c>
      <c r="Z273" s="314">
        <v>380</v>
      </c>
      <c r="AA273" s="315">
        <v>171220</v>
      </c>
      <c r="AB273" s="316" t="s">
        <v>930</v>
      </c>
      <c r="AC273" s="328">
        <v>43119</v>
      </c>
      <c r="AD273" s="318">
        <f t="shared" si="32"/>
        <v>43161</v>
      </c>
      <c r="AE273" s="319">
        <v>30</v>
      </c>
      <c r="AF273" s="319"/>
      <c r="AG273" s="306" t="s">
        <v>50</v>
      </c>
      <c r="AH273" s="319" t="str">
        <f t="shared" si="34"/>
        <v>徐绪盛</v>
      </c>
      <c r="AI273" s="321"/>
    </row>
    <row r="274" spans="1:35 16383:16384" ht="18" customHeight="1" x14ac:dyDescent="0.25">
      <c r="A274" s="301" t="str">
        <f t="shared" si="35"/>
        <v>2018年1月</v>
      </c>
      <c r="B274" s="302">
        <v>43113</v>
      </c>
      <c r="C274" s="303"/>
      <c r="D274" s="304" t="s">
        <v>15</v>
      </c>
      <c r="E274" s="305" t="str">
        <f t="shared" si="29"/>
        <v>A</v>
      </c>
      <c r="F274" s="305" t="str">
        <f t="shared" si="30"/>
        <v>B</v>
      </c>
      <c r="G274" s="306" t="s">
        <v>246</v>
      </c>
      <c r="H274" s="307" t="s">
        <v>247</v>
      </c>
      <c r="I274" s="307" t="s">
        <v>33</v>
      </c>
      <c r="J274" s="307"/>
      <c r="K274" s="308" t="s">
        <v>251</v>
      </c>
      <c r="L274" s="306" t="s">
        <v>63</v>
      </c>
      <c r="M274" s="306" t="s">
        <v>252</v>
      </c>
      <c r="N274" s="306"/>
      <c r="O274" s="306" t="s">
        <v>37</v>
      </c>
      <c r="P274" s="308">
        <v>30</v>
      </c>
      <c r="Q274" s="309">
        <v>30</v>
      </c>
      <c r="R274" s="286">
        <v>9500</v>
      </c>
      <c r="S274" s="310">
        <f t="shared" si="33"/>
        <v>285000</v>
      </c>
      <c r="T274" s="311"/>
      <c r="U274" s="311">
        <f t="shared" si="31"/>
        <v>285000</v>
      </c>
      <c r="V274" s="451">
        <v>43114</v>
      </c>
      <c r="W274" s="452">
        <v>43115</v>
      </c>
      <c r="X274" s="308">
        <v>1000</v>
      </c>
      <c r="Y274" s="313" t="s">
        <v>931</v>
      </c>
      <c r="Z274" s="314">
        <v>4470</v>
      </c>
      <c r="AA274" s="315">
        <v>171225</v>
      </c>
      <c r="AB274" s="316" t="s">
        <v>932</v>
      </c>
      <c r="AC274" s="317">
        <v>43119</v>
      </c>
      <c r="AD274" s="318">
        <f t="shared" si="32"/>
        <v>43161</v>
      </c>
      <c r="AE274" s="319">
        <v>30</v>
      </c>
      <c r="AF274" s="319"/>
      <c r="AG274" s="306" t="s">
        <v>50</v>
      </c>
      <c r="AH274" s="319" t="str">
        <f t="shared" si="34"/>
        <v>徐绪盛</v>
      </c>
      <c r="AI274" s="321"/>
    </row>
    <row r="275" spans="1:35 16383:16384" ht="18" customHeight="1" x14ac:dyDescent="0.25">
      <c r="A275" s="301" t="str">
        <f t="shared" si="35"/>
        <v>2018年1月</v>
      </c>
      <c r="B275" s="302">
        <v>43124</v>
      </c>
      <c r="C275" s="303" t="s">
        <v>933</v>
      </c>
      <c r="D275" s="304" t="s">
        <v>15</v>
      </c>
      <c r="E275" s="305" t="str">
        <f t="shared" si="29"/>
        <v>A</v>
      </c>
      <c r="F275" s="305" t="str">
        <f t="shared" si="30"/>
        <v>B</v>
      </c>
      <c r="G275" s="306" t="s">
        <v>246</v>
      </c>
      <c r="H275" s="307" t="str">
        <f>IF(G275="","",VLOOKUP(G275,下拉数据源!J:K,2,0))</f>
        <v>江苏永鼎股份有限公司</v>
      </c>
      <c r="I275" s="307" t="s">
        <v>33</v>
      </c>
      <c r="J275" s="307"/>
      <c r="K275" s="308" t="s">
        <v>258</v>
      </c>
      <c r="L275" s="306" t="s">
        <v>63</v>
      </c>
      <c r="M275" s="306" t="s">
        <v>252</v>
      </c>
      <c r="N275" s="306"/>
      <c r="O275" s="306" t="s">
        <v>37</v>
      </c>
      <c r="P275" s="308">
        <v>30</v>
      </c>
      <c r="Q275" s="309">
        <v>30</v>
      </c>
      <c r="R275" s="286">
        <v>9500</v>
      </c>
      <c r="S275" s="310">
        <f t="shared" si="33"/>
        <v>285000</v>
      </c>
      <c r="T275" s="311"/>
      <c r="U275" s="311">
        <f t="shared" si="31"/>
        <v>285000</v>
      </c>
      <c r="V275" s="451">
        <v>43129</v>
      </c>
      <c r="W275" s="452">
        <v>43129</v>
      </c>
      <c r="X275" s="308">
        <v>1000</v>
      </c>
      <c r="Y275" s="313" t="s">
        <v>934</v>
      </c>
      <c r="Z275" s="314">
        <v>4470</v>
      </c>
      <c r="AA275" s="315" t="s">
        <v>935</v>
      </c>
      <c r="AB275" s="329" t="s">
        <v>2944</v>
      </c>
      <c r="AC275" s="317">
        <v>43132</v>
      </c>
      <c r="AD275" s="318">
        <f t="shared" si="32"/>
        <v>43132</v>
      </c>
      <c r="AE275" s="319">
        <f>IF(OR(G275=账期!$A$18,G275=账期!$A$20,G275=账期!$A$22,G275=账期!$A$24,G275=账期!$A$25,G275=账期!$A$27,G275=账期!$A$26,G275=账期!$A$28,G275=账期!$A$30,G275=账期!$A$32,G275=账期!$A$34,G275=账期!$A$35,G275=账期!$A$37,G275=账期!$A$39,G275=账期!$A$40,G275=账期!$A$41,G275=账期!$A$42,G275=账期!$A$43,G275=账期!$A$44,G275=账期!$A$45,G275=账期!$A$46,G275=账期!$A$48,G275=账期!$A$50,G275=账期!$A$51,G275=账期!$A$52,G275=账期!$A$53,G275=账期!$A$54,G275=账期!$A$56,G275=账期!$A$57,G275=账期!$A$58,G275=账期!$A$59,G275=账期!$A$60,G275=账期!$A$61,G275=账期!$A$62,G275=账期!$A$63,G275=账期!$A$64,G275=账期!$A$66,G275=账期!$A$67,G275=账期!$A$68,G275=账期!$A$70,G275=账期!$A$71),30,IF(OR(G275=账期!$A$74,G275=账期!$A$77,G275=账期!$A$76,G275=账期!$A$79,G275=账期!$A$80,G275=账期!$A$81,G275=账期!$A$83,G275=账期!$A$85,G275=账期!$A$87,G275=账期!$A$89,G275=账期!$A$91),60,IF(OR(G275=账期!$A$93,G275=账期!$A$94,G275=账期!$A$95,G275=账期!$A$96,G275=账期!$A$98,G275=账期!$A$99,G275=账期!$A$101,G275=账期!$A$102),90,0)))</f>
        <v>0</v>
      </c>
      <c r="AF275" s="319"/>
      <c r="AG275" s="306" t="s">
        <v>50</v>
      </c>
      <c r="AH275" s="319" t="str">
        <f t="shared" si="34"/>
        <v>徐绪盛</v>
      </c>
      <c r="AI275" s="321"/>
      <c r="XFC275" s="321"/>
      <c r="XFD275" s="346"/>
    </row>
    <row r="276" spans="1:35 16383:16384" ht="18" customHeight="1" x14ac:dyDescent="0.25">
      <c r="A276" s="301" t="str">
        <f t="shared" si="35"/>
        <v>2018年1月</v>
      </c>
      <c r="B276" s="302">
        <v>43104</v>
      </c>
      <c r="C276" s="303"/>
      <c r="D276" s="304" t="s">
        <v>15</v>
      </c>
      <c r="E276" s="305" t="str">
        <f t="shared" si="29"/>
        <v>C</v>
      </c>
      <c r="F276" s="305" t="str">
        <f t="shared" si="30"/>
        <v>B</v>
      </c>
      <c r="G276" s="306" t="s">
        <v>262</v>
      </c>
      <c r="H276" s="307" t="s">
        <v>263</v>
      </c>
      <c r="I276" s="307" t="s">
        <v>33</v>
      </c>
      <c r="J276" s="307"/>
      <c r="K276" s="308"/>
      <c r="L276" s="306" t="s">
        <v>63</v>
      </c>
      <c r="M276" s="306" t="s">
        <v>187</v>
      </c>
      <c r="N276" s="308" t="s">
        <v>111</v>
      </c>
      <c r="O276" s="306" t="s">
        <v>37</v>
      </c>
      <c r="P276" s="308">
        <v>0.05</v>
      </c>
      <c r="Q276" s="309">
        <v>0.05</v>
      </c>
      <c r="R276" s="286">
        <v>0</v>
      </c>
      <c r="S276" s="310">
        <f t="shared" si="33"/>
        <v>0</v>
      </c>
      <c r="T276" s="311"/>
      <c r="U276" s="311">
        <f t="shared" si="31"/>
        <v>0</v>
      </c>
      <c r="V276" s="451">
        <v>43104</v>
      </c>
      <c r="W276" s="452">
        <v>43106</v>
      </c>
      <c r="X276" s="308">
        <v>25</v>
      </c>
      <c r="Y276" s="313" t="s">
        <v>936</v>
      </c>
      <c r="Z276" s="314">
        <v>0</v>
      </c>
      <c r="AA276" s="315">
        <v>180104</v>
      </c>
      <c r="AB276" s="316"/>
      <c r="AC276" s="317"/>
      <c r="AD276" s="318">
        <f t="shared" si="32"/>
        <v>91</v>
      </c>
      <c r="AE276" s="319">
        <f>IF(OR(G276=账期!$A$18,G276=账期!$A$20,G276=账期!$A$22,G276=账期!$A$24,G276=账期!$A$25,G276=账期!$A$27,G276=账期!$A$26,G276=账期!$A$28,G276=账期!$A$30,G276=账期!$A$32,G276=账期!$A$34,G276=账期!$A$35,G276=账期!$A$37,G276=账期!$A$39,G276=账期!$A$40,G276=账期!$A$41,G276=账期!$A$42,G276=账期!$A$43,G276=账期!$A$44,G276=账期!$A$45,G276=账期!$A$46,G276=账期!$A$48,G276=账期!$A$50,G276=账期!$A$51,G276=账期!$A$52,G276=账期!$A$53,G276=账期!$A$54,G276=账期!$A$56,G276=账期!$A$57,G276=账期!$A$58,G276=账期!$A$59,G276=账期!$A$60,G276=账期!$A$61,G276=账期!$A$62,G276=账期!$A$63,G276=账期!$A$64,G276=账期!$A$66,G276=账期!$A$67,G276=账期!$A$68,G276=账期!$A$70,G276=账期!$A$71),30,IF(OR(G276=账期!$A$74,G276=账期!$A$77,G276=账期!$A$76,G276=账期!$A$79,G276=账期!$A$80,G276=账期!$A$81,G276=账期!$A$83,G276=账期!$A$85,G276=账期!$A$87,G276=账期!$A$89,G276=账期!$A$91),60,IF(OR(G276=账期!$A$93,G276=账期!$A$94,G276=账期!$A$95,G276=账期!$A$96,G276=账期!$A$98,G276=账期!$A$99,G276=账期!$A$101,G276=账期!$A$102),90,0)))</f>
        <v>60</v>
      </c>
      <c r="AF276" s="319"/>
      <c r="AG276" s="306" t="s">
        <v>50</v>
      </c>
      <c r="AH276" s="319" t="str">
        <f t="shared" si="34"/>
        <v>徐绪盛</v>
      </c>
      <c r="AI276" s="321"/>
      <c r="XFC276" s="331"/>
      <c r="XFD276" s="331"/>
    </row>
    <row r="277" spans="1:35 16383:16384" ht="18" customHeight="1" x14ac:dyDescent="0.25">
      <c r="A277" s="301" t="str">
        <f t="shared" si="35"/>
        <v>2017年9月</v>
      </c>
      <c r="B277" s="302">
        <v>42979</v>
      </c>
      <c r="C277" s="303"/>
      <c r="D277" s="304" t="s">
        <v>15</v>
      </c>
      <c r="E277" s="305" t="str">
        <f t="shared" si="29"/>
        <v>C</v>
      </c>
      <c r="F277" s="305" t="str">
        <f t="shared" si="30"/>
        <v>B</v>
      </c>
      <c r="G277" s="306" t="s">
        <v>262</v>
      </c>
      <c r="H277" s="307" t="s">
        <v>263</v>
      </c>
      <c r="I277" s="307" t="s">
        <v>33</v>
      </c>
      <c r="J277" s="307"/>
      <c r="K277" s="308" t="s">
        <v>264</v>
      </c>
      <c r="L277" s="306" t="s">
        <v>63</v>
      </c>
      <c r="M277" s="306" t="s">
        <v>265</v>
      </c>
      <c r="N277" s="306"/>
      <c r="O277" s="306" t="s">
        <v>37</v>
      </c>
      <c r="P277" s="308">
        <v>3</v>
      </c>
      <c r="Q277" s="309">
        <v>3</v>
      </c>
      <c r="R277" s="286">
        <v>7280</v>
      </c>
      <c r="S277" s="310">
        <f t="shared" si="33"/>
        <v>21840</v>
      </c>
      <c r="T277" s="311"/>
      <c r="U277" s="311">
        <f t="shared" si="31"/>
        <v>21840</v>
      </c>
      <c r="V277" s="451">
        <v>42989</v>
      </c>
      <c r="W277" s="452">
        <v>42991</v>
      </c>
      <c r="X277" s="308">
        <v>25</v>
      </c>
      <c r="Y277" s="313" t="s">
        <v>937</v>
      </c>
      <c r="Z277" s="314">
        <v>1476</v>
      </c>
      <c r="AA277" s="315">
        <v>170909</v>
      </c>
      <c r="AB277" s="316" t="s">
        <v>938</v>
      </c>
      <c r="AC277" s="320">
        <v>43125</v>
      </c>
      <c r="AD277" s="318">
        <f t="shared" si="32"/>
        <v>43191</v>
      </c>
      <c r="AE277" s="319">
        <v>60</v>
      </c>
      <c r="AF277" s="319"/>
      <c r="AG277" s="306" t="s">
        <v>50</v>
      </c>
      <c r="AH277" s="319" t="str">
        <f t="shared" si="34"/>
        <v>徐绪盛</v>
      </c>
      <c r="AI277" s="321"/>
      <c r="XFC277" s="331"/>
      <c r="XFD277" s="331"/>
    </row>
    <row r="278" spans="1:35 16383:16384" ht="18" customHeight="1" x14ac:dyDescent="0.25">
      <c r="A278" s="301" t="str">
        <f t="shared" si="35"/>
        <v>2018年2月</v>
      </c>
      <c r="B278" s="302">
        <v>43115</v>
      </c>
      <c r="C278" s="303" t="s">
        <v>939</v>
      </c>
      <c r="D278" s="304" t="s">
        <v>617</v>
      </c>
      <c r="E278" s="305" t="str">
        <f t="shared" ref="E278:E341" si="36">IF(OR(D278="长飞",D278="烽火",D278="特发",D278="富通",D278="亨通",G278="赣州金信诺",G278="江苏永鼎",G278="宏安集团"),"A",IF(OR(G278="广意通讯",G278="湖北楚天",G278="宁波格亿达",G278="通鼎互联",G278="黄石昌达",G278="江苏俊知",G278="珠海汉胜",G278="武汉电信"),"B","C"))</f>
        <v>A</v>
      </c>
      <c r="F278" s="305" t="str">
        <f t="shared" ref="F278:F341" si="37">IF(OR(G278="成都大唐",G278="广东亨通",G278="江苏亨通",G278="兰州长飞",G278="南京华信",G278="汕头奥星",G278="特发光网",G278="武汉长飞",G278="长春烽火",G278="广意通讯",G278="湖北楚天",G278="宁波格亿达",G278="通鼎互联",G278="安徽汉唐",G278="安徽宜德",G278="安徽盈通",G278="成都康宁",G278="成都中飞",G278="东莞光佳",G278="东莞鸿鑫",G278="烽火博鑫",G278="佛山星蓝",G278="广东金桥",G278="广州联兴",G278="贵州乾新",G278="航天电工",G278="合肥兴联",G278="湖北宇洪",G278="江苏奥通",G278="江苏中远",G278="宁波辰飞",G278="宁波汉生",G278="宁波宇欣",G278="山东太平洋",G278="山东特发",G278="山东永通",G278="上海朗闻",G278="上海翼波",G278="四川天邑",G278="四川旭泰",G278="武汉瑞联",G278="武汉同至",G278="西安西古",G278="西安鑫华通",G278="武汉驿路通",G278="长光通信",G278="中电八所",G278="中电光达",G278="中利集团",G278="重庆特发",G278="舟山安格",G278="珠海邗秦"),"A",IF(OR(G278="富通天津",G278="赣州金信诺",G278="江苏永鼎",G278="上海长飞",G278="特发股份",G278="武汉烽火",G278="西安烽火",G278="长飞中利",G278="江苏中天",G278="江西联创",G278="宁波盈谷",G278="黄石昌达",G278="四川长飞"),"B","C"))</f>
        <v>A</v>
      </c>
      <c r="G278" s="306" t="s">
        <v>270</v>
      </c>
      <c r="H278" s="307" t="s">
        <v>271</v>
      </c>
      <c r="I278" s="307" t="s">
        <v>33</v>
      </c>
      <c r="J278" s="307"/>
      <c r="K278" s="308" t="s">
        <v>273</v>
      </c>
      <c r="L278" s="306" t="s">
        <v>78</v>
      </c>
      <c r="M278" s="306" t="s">
        <v>79</v>
      </c>
      <c r="N278" s="306"/>
      <c r="O278" s="306" t="s">
        <v>37</v>
      </c>
      <c r="P278" s="308">
        <v>15</v>
      </c>
      <c r="Q278" s="309">
        <v>15</v>
      </c>
      <c r="R278" s="286">
        <v>9910</v>
      </c>
      <c r="S278" s="310">
        <f t="shared" si="33"/>
        <v>148650</v>
      </c>
      <c r="T278" s="311"/>
      <c r="U278" s="311">
        <f t="shared" ref="U278:U341" si="38">S278-T278</f>
        <v>148650</v>
      </c>
      <c r="V278" s="451">
        <v>43134</v>
      </c>
      <c r="W278" s="452">
        <v>43136</v>
      </c>
      <c r="X278" s="308">
        <v>750</v>
      </c>
      <c r="Y278" s="313" t="s">
        <v>3177</v>
      </c>
      <c r="Z278" s="314">
        <f>11700/30*Q278</f>
        <v>5850</v>
      </c>
      <c r="AA278" s="315">
        <v>180202</v>
      </c>
      <c r="AB278" s="316" t="s">
        <v>3326</v>
      </c>
      <c r="AC278" s="317">
        <v>43134</v>
      </c>
      <c r="AD278" s="318">
        <f t="shared" ref="AD278:AD341" si="39">IF(AE278&gt;0,(DATE(YEAR(AC278),MONTH(AC278)+1,1)-1)+AE278,AC278)</f>
        <v>43249</v>
      </c>
      <c r="AE278" s="319">
        <f>IF(OR(G278=账期!$A$18,G278=账期!$A$20,G278=账期!$A$22,G278=账期!$A$24,G278=账期!$A$25,G278=账期!$A$27,G278=账期!$A$26,G278=账期!$A$28,G278=账期!$A$30,G278=账期!$A$32,G278=账期!$A$34,G278=账期!$A$35,G278=账期!$A$37,G278=账期!$A$39,G278=账期!$A$40,G278=账期!$A$41,G278=账期!$A$42,G278=账期!$A$43,G278=账期!$A$44,G278=账期!$A$45,G278=账期!$A$46,G278=账期!$A$48,G278=账期!$A$50,G278=账期!$A$51,G278=账期!$A$52,G278=账期!$A$53,G278=账期!$A$54,G278=账期!$A$56,G278=账期!$A$57,G278=账期!$A$58,G278=账期!$A$59,G278=账期!$A$60,G278=账期!$A$61,G278=账期!$A$62,G278=账期!$A$63,G278=账期!$A$64,G278=账期!$A$66,G278=账期!$A$67,G278=账期!$A$68,G278=账期!$A$70,G278=账期!$A$71),30,IF(OR(G278=账期!$A$74,G278=账期!$A$77,G278=账期!$A$76,G278=账期!$A$79,G278=账期!$A$80,G278=账期!$A$81,G278=账期!$A$83,G278=账期!$A$85,G278=账期!$A$87,G278=账期!$A$89,G278=账期!$A$91),60,IF(OR(G278=账期!$A$93,G278=账期!$A$94,G278=账期!$A$95,G278=账期!$A$96,G278=账期!$A$98,G278=账期!$A$99,G278=账期!$A$101,G278=账期!$A$102),90,0)))</f>
        <v>90</v>
      </c>
      <c r="AF278" s="319"/>
      <c r="AG278" s="306" t="s">
        <v>70</v>
      </c>
      <c r="AH278" s="319" t="str">
        <f t="shared" si="34"/>
        <v>张军</v>
      </c>
      <c r="AI278" s="321"/>
    </row>
    <row r="279" spans="1:35 16383:16384" ht="18" customHeight="1" x14ac:dyDescent="0.25">
      <c r="A279" s="301" t="str">
        <f t="shared" si="35"/>
        <v>2017年12月</v>
      </c>
      <c r="B279" s="302">
        <v>43070</v>
      </c>
      <c r="C279" s="303" t="s">
        <v>2966</v>
      </c>
      <c r="D279" s="304" t="s">
        <v>617</v>
      </c>
      <c r="E279" s="305" t="str">
        <f t="shared" si="36"/>
        <v>A</v>
      </c>
      <c r="F279" s="305" t="str">
        <f t="shared" si="37"/>
        <v>A</v>
      </c>
      <c r="G279" s="306" t="s">
        <v>270</v>
      </c>
      <c r="H279" s="307" t="s">
        <v>271</v>
      </c>
      <c r="I279" s="307" t="s">
        <v>33</v>
      </c>
      <c r="J279" s="307"/>
      <c r="K279" s="308" t="s">
        <v>274</v>
      </c>
      <c r="L279" s="306" t="s">
        <v>35</v>
      </c>
      <c r="M279" s="306" t="s">
        <v>36</v>
      </c>
      <c r="N279" s="306"/>
      <c r="O279" s="306" t="s">
        <v>37</v>
      </c>
      <c r="P279" s="308">
        <v>15</v>
      </c>
      <c r="Q279" s="309">
        <v>15</v>
      </c>
      <c r="R279" s="286">
        <v>8960</v>
      </c>
      <c r="S279" s="310">
        <f t="shared" si="33"/>
        <v>134400</v>
      </c>
      <c r="T279" s="311"/>
      <c r="U279" s="311">
        <f t="shared" si="38"/>
        <v>134400</v>
      </c>
      <c r="V279" s="451">
        <v>43098</v>
      </c>
      <c r="W279" s="452">
        <v>43103</v>
      </c>
      <c r="X279" s="308">
        <v>750</v>
      </c>
      <c r="Y279" s="313" t="s">
        <v>940</v>
      </c>
      <c r="Z279" s="314">
        <v>5850</v>
      </c>
      <c r="AA279" s="315">
        <v>171229</v>
      </c>
      <c r="AB279" s="316"/>
      <c r="AC279" s="320"/>
      <c r="AD279" s="318">
        <f t="shared" si="39"/>
        <v>121</v>
      </c>
      <c r="AE279" s="319">
        <v>90</v>
      </c>
      <c r="AF279" s="319"/>
      <c r="AG279" s="306" t="s">
        <v>70</v>
      </c>
      <c r="AH279" s="319" t="str">
        <f t="shared" si="34"/>
        <v>张军</v>
      </c>
      <c r="AI279" s="321"/>
    </row>
    <row r="280" spans="1:35 16383:16384" ht="18" customHeight="1" x14ac:dyDescent="0.25">
      <c r="A280" s="301" t="str">
        <f t="shared" si="35"/>
        <v>2018年1月</v>
      </c>
      <c r="B280" s="302">
        <v>43091</v>
      </c>
      <c r="C280" s="303"/>
      <c r="D280" s="304" t="s">
        <v>617</v>
      </c>
      <c r="E280" s="305" t="str">
        <f t="shared" si="36"/>
        <v>A</v>
      </c>
      <c r="F280" s="305" t="str">
        <f t="shared" si="37"/>
        <v>A</v>
      </c>
      <c r="G280" s="306" t="s">
        <v>270</v>
      </c>
      <c r="H280" s="307" t="str">
        <f>IF(G280="","",VLOOKUP(G280,下拉数据源!J:K,2,0))</f>
        <v>长飞光纤光缆兰州有限公司</v>
      </c>
      <c r="I280" s="307" t="s">
        <v>33</v>
      </c>
      <c r="J280" s="307"/>
      <c r="K280" s="308" t="s">
        <v>188</v>
      </c>
      <c r="L280" s="306" t="s">
        <v>35</v>
      </c>
      <c r="M280" s="306" t="s">
        <v>36</v>
      </c>
      <c r="N280" s="306" t="s">
        <v>272</v>
      </c>
      <c r="O280" s="306" t="s">
        <v>37</v>
      </c>
      <c r="P280" s="308">
        <v>-15.225</v>
      </c>
      <c r="Q280" s="309">
        <v>-15.225</v>
      </c>
      <c r="R280" s="286">
        <v>8960</v>
      </c>
      <c r="S280" s="310">
        <f t="shared" si="33"/>
        <v>-136416</v>
      </c>
      <c r="T280" s="311"/>
      <c r="U280" s="311">
        <f t="shared" si="38"/>
        <v>-136416</v>
      </c>
      <c r="V280" s="451">
        <v>43119</v>
      </c>
      <c r="W280" s="452">
        <v>43119</v>
      </c>
      <c r="X280" s="308">
        <v>750</v>
      </c>
      <c r="Y280" s="313" t="s">
        <v>941</v>
      </c>
      <c r="Z280" s="314">
        <v>7219</v>
      </c>
      <c r="AA280" s="315"/>
      <c r="AB280" s="316"/>
      <c r="AC280" s="317"/>
      <c r="AD280" s="318">
        <f t="shared" si="39"/>
        <v>121</v>
      </c>
      <c r="AE280" s="319">
        <f>IF(OR(G280=账期!$A$18,G280=账期!$A$20,G280=账期!$A$22,G280=账期!$A$24,G280=账期!$A$25,G280=账期!$A$27,G280=账期!$A$26,G280=账期!$A$28,G280=账期!$A$30,G280=账期!$A$32,G280=账期!$A$34,G280=账期!$A$35,G280=账期!$A$37,G280=账期!$A$39,G280=账期!$A$40,G280=账期!$A$41,G280=账期!$A$42,G280=账期!$A$43,G280=账期!$A$44,G280=账期!$A$45,G280=账期!$A$46,G280=账期!$A$48,G280=账期!$A$50,G280=账期!$A$51,G280=账期!$A$52,G280=账期!$A$53,G280=账期!$A$54,G280=账期!$A$56,G280=账期!$A$57,G280=账期!$A$58,G280=账期!$A$59,G280=账期!$A$60,G280=账期!$A$61,G280=账期!$A$62,G280=账期!$A$63,G280=账期!$A$64,G280=账期!$A$66,G280=账期!$A$67,G280=账期!$A$68,G280=账期!$A$70,G280=账期!$A$71),30,IF(OR(G280=账期!$A$74,G280=账期!$A$77,G280=账期!$A$76,G280=账期!$A$79,G280=账期!$A$80,G280=账期!$A$81,G280=账期!$A$83,G280=账期!$A$85,G280=账期!$A$87,G280=账期!$A$89,G280=账期!$A$91),60,IF(OR(G280=账期!$A$93,G280=账期!$A$94,G280=账期!$A$95,G280=账期!$A$96,G280=账期!$A$98,G280=账期!$A$99,G280=账期!$A$101,G280=账期!$A$102),90,0)))</f>
        <v>90</v>
      </c>
      <c r="AF280" s="319"/>
      <c r="AG280" s="306" t="s">
        <v>70</v>
      </c>
      <c r="AH280" s="319" t="str">
        <f t="shared" si="34"/>
        <v>张军</v>
      </c>
      <c r="AI280" s="345" t="s">
        <v>942</v>
      </c>
    </row>
    <row r="281" spans="1:35 16383:16384" ht="18" customHeight="1" x14ac:dyDescent="0.25">
      <c r="A281" s="301" t="str">
        <f t="shared" si="35"/>
        <v>2018年1月</v>
      </c>
      <c r="B281" s="302">
        <v>43105</v>
      </c>
      <c r="C281" s="303" t="s">
        <v>943</v>
      </c>
      <c r="D281" s="304" t="s">
        <v>617</v>
      </c>
      <c r="E281" s="305" t="str">
        <f t="shared" si="36"/>
        <v>A</v>
      </c>
      <c r="F281" s="305" t="str">
        <f t="shared" si="37"/>
        <v>A</v>
      </c>
      <c r="G281" s="306" t="s">
        <v>270</v>
      </c>
      <c r="H281" s="307" t="s">
        <v>271</v>
      </c>
      <c r="I281" s="307" t="s">
        <v>33</v>
      </c>
      <c r="J281" s="307"/>
      <c r="K281" s="308" t="s">
        <v>273</v>
      </c>
      <c r="L281" s="306" t="s">
        <v>35</v>
      </c>
      <c r="M281" s="306" t="s">
        <v>94</v>
      </c>
      <c r="N281" s="306"/>
      <c r="O281" s="306" t="s">
        <v>37</v>
      </c>
      <c r="P281" s="308">
        <v>30</v>
      </c>
      <c r="Q281" s="309">
        <v>30</v>
      </c>
      <c r="R281" s="286">
        <v>9560</v>
      </c>
      <c r="S281" s="310">
        <f t="shared" si="33"/>
        <v>286800</v>
      </c>
      <c r="T281" s="311"/>
      <c r="U281" s="311">
        <f t="shared" si="38"/>
        <v>286800</v>
      </c>
      <c r="V281" s="451">
        <v>43111</v>
      </c>
      <c r="W281" s="452">
        <v>43115</v>
      </c>
      <c r="X281" s="308">
        <v>750</v>
      </c>
      <c r="Y281" s="313" t="s">
        <v>944</v>
      </c>
      <c r="Z281" s="314">
        <v>11700</v>
      </c>
      <c r="AA281" s="315">
        <v>180110</v>
      </c>
      <c r="AB281" s="316" t="s">
        <v>945</v>
      </c>
      <c r="AC281" s="317">
        <v>43125</v>
      </c>
      <c r="AD281" s="318">
        <f t="shared" si="39"/>
        <v>43221</v>
      </c>
      <c r="AE281" s="319">
        <f>IF(OR(G281=账期!$A$18,G281=账期!$A$20,G281=账期!$A$22,G281=账期!$A$24,G281=账期!$A$25,G281=账期!$A$27,G281=账期!$A$26,G281=账期!$A$28,G281=账期!$A$30,G281=账期!$A$32,G281=账期!$A$34,G281=账期!$A$35,G281=账期!$A$37,G281=账期!$A$39,G281=账期!$A$40,G281=账期!$A$41,G281=账期!$A$42,G281=账期!$A$43,G281=账期!$A$44,G281=账期!$A$45,G281=账期!$A$46,G281=账期!$A$48,G281=账期!$A$50,G281=账期!$A$51,G281=账期!$A$52,G281=账期!$A$53,G281=账期!$A$54,G281=账期!$A$56,G281=账期!$A$57,G281=账期!$A$58,G281=账期!$A$59,G281=账期!$A$60,G281=账期!$A$61,G281=账期!$A$62,G281=账期!$A$63,G281=账期!$A$64,G281=账期!$A$66,G281=账期!$A$67,G281=账期!$A$68,G281=账期!$A$70,G281=账期!$A$71),30,IF(OR(G281=账期!$A$74,G281=账期!$A$77,G281=账期!$A$76,G281=账期!$A$79,G281=账期!$A$80,G281=账期!$A$81,G281=账期!$A$83,G281=账期!$A$85,G281=账期!$A$87,G281=账期!$A$89,G281=账期!$A$91),60,IF(OR(G281=账期!$A$93,G281=账期!$A$94,G281=账期!$A$95,G281=账期!$A$96,G281=账期!$A$98,G281=账期!$A$99,G281=账期!$A$101,G281=账期!$A$102),90,0)))</f>
        <v>90</v>
      </c>
      <c r="AF281" s="319"/>
      <c r="AG281" s="306" t="s">
        <v>70</v>
      </c>
      <c r="AH281" s="319" t="str">
        <f t="shared" si="34"/>
        <v>张军</v>
      </c>
      <c r="AI281" s="321"/>
    </row>
    <row r="282" spans="1:35 16383:16384" ht="18" customHeight="1" x14ac:dyDescent="0.25">
      <c r="A282" s="301" t="str">
        <f t="shared" si="35"/>
        <v>2017年12月</v>
      </c>
      <c r="B282" s="302">
        <v>43070</v>
      </c>
      <c r="C282" s="303" t="s">
        <v>2965</v>
      </c>
      <c r="D282" s="304" t="s">
        <v>617</v>
      </c>
      <c r="E282" s="305" t="str">
        <f t="shared" si="36"/>
        <v>A</v>
      </c>
      <c r="F282" s="305" t="str">
        <f t="shared" si="37"/>
        <v>A</v>
      </c>
      <c r="G282" s="306" t="s">
        <v>270</v>
      </c>
      <c r="H282" s="307" t="s">
        <v>271</v>
      </c>
      <c r="I282" s="307" t="s">
        <v>33</v>
      </c>
      <c r="J282" s="307"/>
      <c r="K282" s="308" t="s">
        <v>274</v>
      </c>
      <c r="L282" s="306" t="s">
        <v>35</v>
      </c>
      <c r="M282" s="306" t="s">
        <v>94</v>
      </c>
      <c r="N282" s="306"/>
      <c r="O282" s="306" t="s">
        <v>37</v>
      </c>
      <c r="P282" s="308">
        <v>15</v>
      </c>
      <c r="Q282" s="309">
        <v>15</v>
      </c>
      <c r="R282" s="286">
        <v>9560</v>
      </c>
      <c r="S282" s="310">
        <f t="shared" si="33"/>
        <v>143400</v>
      </c>
      <c r="T282" s="311"/>
      <c r="U282" s="311">
        <f t="shared" si="38"/>
        <v>143400</v>
      </c>
      <c r="V282" s="451">
        <v>43098</v>
      </c>
      <c r="W282" s="452">
        <v>43103</v>
      </c>
      <c r="X282" s="308">
        <v>750</v>
      </c>
      <c r="Y282" s="313" t="s">
        <v>940</v>
      </c>
      <c r="Z282" s="314">
        <v>5850</v>
      </c>
      <c r="AA282" s="315" t="s">
        <v>946</v>
      </c>
      <c r="AB282" s="316" t="s">
        <v>947</v>
      </c>
      <c r="AC282" s="320">
        <v>43125</v>
      </c>
      <c r="AD282" s="318">
        <f t="shared" si="39"/>
        <v>43221</v>
      </c>
      <c r="AE282" s="319">
        <v>90</v>
      </c>
      <c r="AF282" s="319"/>
      <c r="AG282" s="306" t="s">
        <v>70</v>
      </c>
      <c r="AH282" s="319" t="str">
        <f t="shared" si="34"/>
        <v>张军</v>
      </c>
      <c r="AI282" s="321"/>
    </row>
    <row r="283" spans="1:35 16383:16384" ht="18" customHeight="1" x14ac:dyDescent="0.25">
      <c r="A283" s="301" t="str">
        <f t="shared" si="35"/>
        <v>2018年1月</v>
      </c>
      <c r="B283" s="302">
        <v>43115</v>
      </c>
      <c r="C283" s="303" t="s">
        <v>948</v>
      </c>
      <c r="D283" s="304" t="s">
        <v>617</v>
      </c>
      <c r="E283" s="305" t="str">
        <f t="shared" si="36"/>
        <v>A</v>
      </c>
      <c r="F283" s="305" t="str">
        <f t="shared" si="37"/>
        <v>A</v>
      </c>
      <c r="G283" s="306" t="s">
        <v>270</v>
      </c>
      <c r="H283" s="307" t="s">
        <v>271</v>
      </c>
      <c r="I283" s="307" t="s">
        <v>33</v>
      </c>
      <c r="J283" s="307"/>
      <c r="K283" s="308" t="s">
        <v>273</v>
      </c>
      <c r="L283" s="306" t="s">
        <v>35</v>
      </c>
      <c r="M283" s="306" t="s">
        <v>94</v>
      </c>
      <c r="N283" s="306"/>
      <c r="O283" s="306" t="s">
        <v>37</v>
      </c>
      <c r="P283" s="308">
        <v>30</v>
      </c>
      <c r="Q283" s="309">
        <v>30</v>
      </c>
      <c r="R283" s="286">
        <v>9560</v>
      </c>
      <c r="S283" s="310">
        <f t="shared" si="33"/>
        <v>286800</v>
      </c>
      <c r="T283" s="311"/>
      <c r="U283" s="311">
        <f t="shared" si="38"/>
        <v>286800</v>
      </c>
      <c r="V283" s="451">
        <v>43116</v>
      </c>
      <c r="W283" s="452">
        <v>43119</v>
      </c>
      <c r="X283" s="308">
        <v>750</v>
      </c>
      <c r="Y283" s="313" t="s">
        <v>949</v>
      </c>
      <c r="Z283" s="314">
        <v>11700</v>
      </c>
      <c r="AA283" s="315" t="s">
        <v>902</v>
      </c>
      <c r="AB283" s="316" t="s">
        <v>945</v>
      </c>
      <c r="AC283" s="317">
        <v>43125</v>
      </c>
      <c r="AD283" s="318">
        <f t="shared" si="39"/>
        <v>43221</v>
      </c>
      <c r="AE283" s="319">
        <f>IF(OR(G283=账期!$A$18,G283=账期!$A$20,G283=账期!$A$22,G283=账期!$A$24,G283=账期!$A$25,G283=账期!$A$27,G283=账期!$A$26,G283=账期!$A$28,G283=账期!$A$30,G283=账期!$A$32,G283=账期!$A$34,G283=账期!$A$35,G283=账期!$A$37,G283=账期!$A$39,G283=账期!$A$40,G283=账期!$A$41,G283=账期!$A$42,G283=账期!$A$43,G283=账期!$A$44,G283=账期!$A$45,G283=账期!$A$46,G283=账期!$A$48,G283=账期!$A$50,G283=账期!$A$51,G283=账期!$A$52,G283=账期!$A$53,G283=账期!$A$54,G283=账期!$A$56,G283=账期!$A$57,G283=账期!$A$58,G283=账期!$A$59,G283=账期!$A$60,G283=账期!$A$61,G283=账期!$A$62,G283=账期!$A$63,G283=账期!$A$64,G283=账期!$A$66,G283=账期!$A$67,G283=账期!$A$68,G283=账期!$A$70,G283=账期!$A$71),30,IF(OR(G283=账期!$A$74,G283=账期!$A$77,G283=账期!$A$76,G283=账期!$A$79,G283=账期!$A$80,G283=账期!$A$81,G283=账期!$A$83,G283=账期!$A$85,G283=账期!$A$87,G283=账期!$A$89,G283=账期!$A$91),60,IF(OR(G283=账期!$A$93,G283=账期!$A$94,G283=账期!$A$95,G283=账期!$A$96,G283=账期!$A$98,G283=账期!$A$99,G283=账期!$A$101,G283=账期!$A$102),90,0)))</f>
        <v>90</v>
      </c>
      <c r="AF283" s="319"/>
      <c r="AG283" s="306" t="s">
        <v>70</v>
      </c>
      <c r="AH283" s="319" t="str">
        <f t="shared" si="34"/>
        <v>张军</v>
      </c>
      <c r="AI283" s="321"/>
    </row>
    <row r="284" spans="1:35 16383:16384" ht="18" customHeight="1" x14ac:dyDescent="0.25">
      <c r="A284" s="301" t="str">
        <f t="shared" si="35"/>
        <v>2018年1月</v>
      </c>
      <c r="B284" s="302">
        <v>43115</v>
      </c>
      <c r="C284" s="303" t="s">
        <v>948</v>
      </c>
      <c r="D284" s="304" t="s">
        <v>617</v>
      </c>
      <c r="E284" s="305" t="str">
        <f t="shared" si="36"/>
        <v>A</v>
      </c>
      <c r="F284" s="305" t="str">
        <f t="shared" si="37"/>
        <v>A</v>
      </c>
      <c r="G284" s="306" t="s">
        <v>270</v>
      </c>
      <c r="H284" s="307" t="s">
        <v>271</v>
      </c>
      <c r="I284" s="307" t="s">
        <v>33</v>
      </c>
      <c r="J284" s="307"/>
      <c r="K284" s="308" t="s">
        <v>273</v>
      </c>
      <c r="L284" s="306" t="s">
        <v>35</v>
      </c>
      <c r="M284" s="306" t="s">
        <v>94</v>
      </c>
      <c r="N284" s="306"/>
      <c r="O284" s="306" t="s">
        <v>37</v>
      </c>
      <c r="P284" s="308">
        <v>30</v>
      </c>
      <c r="Q284" s="309">
        <v>30</v>
      </c>
      <c r="R284" s="286">
        <v>9560</v>
      </c>
      <c r="S284" s="310">
        <f t="shared" si="33"/>
        <v>286800</v>
      </c>
      <c r="T284" s="311"/>
      <c r="U284" s="311">
        <f t="shared" si="38"/>
        <v>286800</v>
      </c>
      <c r="V284" s="451">
        <v>43124</v>
      </c>
      <c r="W284" s="452">
        <v>43127</v>
      </c>
      <c r="X284" s="308">
        <v>750</v>
      </c>
      <c r="Y284" s="313" t="s">
        <v>950</v>
      </c>
      <c r="Z284" s="314">
        <v>11700</v>
      </c>
      <c r="AA284" s="315" t="s">
        <v>951</v>
      </c>
      <c r="AB284" s="316" t="s">
        <v>945</v>
      </c>
      <c r="AC284" s="317">
        <v>43125</v>
      </c>
      <c r="AD284" s="318">
        <f t="shared" si="39"/>
        <v>43221</v>
      </c>
      <c r="AE284" s="319">
        <f>IF(OR(G284=账期!$A$18,G284=账期!$A$20,G284=账期!$A$22,G284=账期!$A$24,G284=账期!$A$25,G284=账期!$A$27,G284=账期!$A$26,G284=账期!$A$28,G284=账期!$A$30,G284=账期!$A$32,G284=账期!$A$34,G284=账期!$A$35,G284=账期!$A$37,G284=账期!$A$39,G284=账期!$A$40,G284=账期!$A$41,G284=账期!$A$42,G284=账期!$A$43,G284=账期!$A$44,G284=账期!$A$45,G284=账期!$A$46,G284=账期!$A$48,G284=账期!$A$50,G284=账期!$A$51,G284=账期!$A$52,G284=账期!$A$53,G284=账期!$A$54,G284=账期!$A$56,G284=账期!$A$57,G284=账期!$A$58,G284=账期!$A$59,G284=账期!$A$60,G284=账期!$A$61,G284=账期!$A$62,G284=账期!$A$63,G284=账期!$A$64,G284=账期!$A$66,G284=账期!$A$67,G284=账期!$A$68,G284=账期!$A$70,G284=账期!$A$71),30,IF(OR(G284=账期!$A$74,G284=账期!$A$77,G284=账期!$A$76,G284=账期!$A$79,G284=账期!$A$80,G284=账期!$A$81,G284=账期!$A$83,G284=账期!$A$85,G284=账期!$A$87,G284=账期!$A$89,G284=账期!$A$91),60,IF(OR(G284=账期!$A$93,G284=账期!$A$94,G284=账期!$A$95,G284=账期!$A$96,G284=账期!$A$98,G284=账期!$A$99,G284=账期!$A$101,G284=账期!$A$102),90,0)))</f>
        <v>90</v>
      </c>
      <c r="AF284" s="319"/>
      <c r="AG284" s="306" t="s">
        <v>70</v>
      </c>
      <c r="AH284" s="319" t="str">
        <f t="shared" si="34"/>
        <v>张军</v>
      </c>
      <c r="AI284" s="321"/>
    </row>
    <row r="285" spans="1:35 16383:16384" ht="18" customHeight="1" x14ac:dyDescent="0.25">
      <c r="A285" s="301" t="str">
        <f t="shared" si="35"/>
        <v>2018年1月</v>
      </c>
      <c r="B285" s="302">
        <v>43115</v>
      </c>
      <c r="C285" s="303" t="s">
        <v>948</v>
      </c>
      <c r="D285" s="304" t="s">
        <v>617</v>
      </c>
      <c r="E285" s="305" t="str">
        <f t="shared" si="36"/>
        <v>A</v>
      </c>
      <c r="F285" s="305" t="str">
        <f t="shared" si="37"/>
        <v>A</v>
      </c>
      <c r="G285" s="306" t="s">
        <v>270</v>
      </c>
      <c r="H285" s="307" t="s">
        <v>271</v>
      </c>
      <c r="I285" s="307" t="s">
        <v>33</v>
      </c>
      <c r="J285" s="307"/>
      <c r="K285" s="308" t="s">
        <v>273</v>
      </c>
      <c r="L285" s="306" t="s">
        <v>35</v>
      </c>
      <c r="M285" s="306" t="s">
        <v>94</v>
      </c>
      <c r="N285" s="306"/>
      <c r="O285" s="306" t="s">
        <v>37</v>
      </c>
      <c r="P285" s="308">
        <v>30</v>
      </c>
      <c r="Q285" s="309">
        <v>30</v>
      </c>
      <c r="R285" s="286">
        <v>9560</v>
      </c>
      <c r="S285" s="310">
        <f t="shared" si="33"/>
        <v>286800</v>
      </c>
      <c r="T285" s="311"/>
      <c r="U285" s="311">
        <f t="shared" si="38"/>
        <v>286800</v>
      </c>
      <c r="V285" s="451">
        <v>43131</v>
      </c>
      <c r="W285" s="452">
        <v>43134</v>
      </c>
      <c r="X285" s="308">
        <v>750</v>
      </c>
      <c r="Y285" s="313" t="s">
        <v>2868</v>
      </c>
      <c r="Z285" s="314">
        <v>11700</v>
      </c>
      <c r="AA285" s="315" t="s">
        <v>2869</v>
      </c>
      <c r="AB285" s="316" t="s">
        <v>3326</v>
      </c>
      <c r="AC285" s="317">
        <v>43134</v>
      </c>
      <c r="AD285" s="318">
        <f t="shared" si="39"/>
        <v>43249</v>
      </c>
      <c r="AE285" s="319">
        <f>IF(OR(G285=账期!$A$18,G285=账期!$A$20,G285=账期!$A$22,G285=账期!$A$24,G285=账期!$A$25,G285=账期!$A$27,G285=账期!$A$26,G285=账期!$A$28,G285=账期!$A$30,G285=账期!$A$32,G285=账期!$A$34,G285=账期!$A$35,G285=账期!$A$37,G285=账期!$A$39,G285=账期!$A$40,G285=账期!$A$41,G285=账期!$A$42,G285=账期!$A$43,G285=账期!$A$44,G285=账期!$A$45,G285=账期!$A$46,G285=账期!$A$48,G285=账期!$A$50,G285=账期!$A$51,G285=账期!$A$52,G285=账期!$A$53,G285=账期!$A$54,G285=账期!$A$56,G285=账期!$A$57,G285=账期!$A$58,G285=账期!$A$59,G285=账期!$A$60,G285=账期!$A$61,G285=账期!$A$62,G285=账期!$A$63,G285=账期!$A$64,G285=账期!$A$66,G285=账期!$A$67,G285=账期!$A$68,G285=账期!$A$70,G285=账期!$A$71),30,IF(OR(G285=账期!$A$74,G285=账期!$A$77,G285=账期!$A$76,G285=账期!$A$79,G285=账期!$A$80,G285=账期!$A$81,G285=账期!$A$83,G285=账期!$A$85,G285=账期!$A$87,G285=账期!$A$89,G285=账期!$A$91),60,IF(OR(G285=账期!$A$93,G285=账期!$A$94,G285=账期!$A$95,G285=账期!$A$96,G285=账期!$A$98,G285=账期!$A$99,G285=账期!$A$101,G285=账期!$A$102),90,0)))</f>
        <v>90</v>
      </c>
      <c r="AF285" s="319"/>
      <c r="AG285" s="306" t="s">
        <v>70</v>
      </c>
      <c r="AH285" s="319" t="str">
        <f t="shared" si="34"/>
        <v>张军</v>
      </c>
      <c r="AI285" s="321"/>
    </row>
    <row r="286" spans="1:35 16383:16384" ht="18" customHeight="1" x14ac:dyDescent="0.25">
      <c r="A286" s="301" t="str">
        <f t="shared" si="35"/>
        <v>2018年1月</v>
      </c>
      <c r="B286" s="302">
        <v>43115</v>
      </c>
      <c r="C286" s="303" t="s">
        <v>948</v>
      </c>
      <c r="D286" s="304" t="s">
        <v>617</v>
      </c>
      <c r="E286" s="305" t="str">
        <f t="shared" si="36"/>
        <v>A</v>
      </c>
      <c r="F286" s="305" t="str">
        <f t="shared" si="37"/>
        <v>A</v>
      </c>
      <c r="G286" s="306" t="s">
        <v>270</v>
      </c>
      <c r="H286" s="307" t="s">
        <v>271</v>
      </c>
      <c r="I286" s="307" t="s">
        <v>33</v>
      </c>
      <c r="J286" s="307"/>
      <c r="K286" s="308" t="s">
        <v>273</v>
      </c>
      <c r="L286" s="306" t="s">
        <v>35</v>
      </c>
      <c r="M286" s="306" t="s">
        <v>94</v>
      </c>
      <c r="N286" s="306"/>
      <c r="O286" s="306" t="s">
        <v>37</v>
      </c>
      <c r="P286" s="308">
        <v>30</v>
      </c>
      <c r="Q286" s="309">
        <v>30</v>
      </c>
      <c r="R286" s="286">
        <v>9560</v>
      </c>
      <c r="S286" s="310">
        <f t="shared" si="33"/>
        <v>286800</v>
      </c>
      <c r="T286" s="311"/>
      <c r="U286" s="311">
        <f t="shared" si="38"/>
        <v>286800</v>
      </c>
      <c r="V286" s="451">
        <v>43131</v>
      </c>
      <c r="W286" s="452">
        <v>43134</v>
      </c>
      <c r="X286" s="308">
        <v>750</v>
      </c>
      <c r="Y286" s="313" t="s">
        <v>2870</v>
      </c>
      <c r="Z286" s="314">
        <v>11700</v>
      </c>
      <c r="AA286" s="315" t="s">
        <v>2871</v>
      </c>
      <c r="AB286" s="316" t="s">
        <v>3326</v>
      </c>
      <c r="AC286" s="317">
        <v>43134</v>
      </c>
      <c r="AD286" s="318">
        <f t="shared" si="39"/>
        <v>43249</v>
      </c>
      <c r="AE286" s="319">
        <f>IF(OR(G286=账期!$A$18,G286=账期!$A$20,G286=账期!$A$22,G286=账期!$A$24,G286=账期!$A$25,G286=账期!$A$27,G286=账期!$A$26,G286=账期!$A$28,G286=账期!$A$30,G286=账期!$A$32,G286=账期!$A$34,G286=账期!$A$35,G286=账期!$A$37,G286=账期!$A$39,G286=账期!$A$40,G286=账期!$A$41,G286=账期!$A$42,G286=账期!$A$43,G286=账期!$A$44,G286=账期!$A$45,G286=账期!$A$46,G286=账期!$A$48,G286=账期!$A$50,G286=账期!$A$51,G286=账期!$A$52,G286=账期!$A$53,G286=账期!$A$54,G286=账期!$A$56,G286=账期!$A$57,G286=账期!$A$58,G286=账期!$A$59,G286=账期!$A$60,G286=账期!$A$61,G286=账期!$A$62,G286=账期!$A$63,G286=账期!$A$64,G286=账期!$A$66,G286=账期!$A$67,G286=账期!$A$68,G286=账期!$A$70,G286=账期!$A$71),30,IF(OR(G286=账期!$A$74,G286=账期!$A$77,G286=账期!$A$76,G286=账期!$A$79,G286=账期!$A$80,G286=账期!$A$81,G286=账期!$A$83,G286=账期!$A$85,G286=账期!$A$87,G286=账期!$A$89,G286=账期!$A$91),60,IF(OR(G286=账期!$A$93,G286=账期!$A$94,G286=账期!$A$95,G286=账期!$A$96,G286=账期!$A$98,G286=账期!$A$99,G286=账期!$A$101,G286=账期!$A$102),90,0)))</f>
        <v>90</v>
      </c>
      <c r="AF286" s="319"/>
      <c r="AG286" s="306" t="s">
        <v>70</v>
      </c>
      <c r="AH286" s="319" t="str">
        <f t="shared" si="34"/>
        <v>张军</v>
      </c>
      <c r="AI286" s="321"/>
    </row>
    <row r="287" spans="1:35 16383:16384" ht="18" customHeight="1" x14ac:dyDescent="0.25">
      <c r="A287" s="301" t="str">
        <f t="shared" si="35"/>
        <v>2018年2月</v>
      </c>
      <c r="B287" s="302">
        <v>43115</v>
      </c>
      <c r="C287" s="303" t="s">
        <v>948</v>
      </c>
      <c r="D287" s="304" t="s">
        <v>617</v>
      </c>
      <c r="E287" s="305" t="str">
        <f t="shared" si="36"/>
        <v>A</v>
      </c>
      <c r="F287" s="305" t="str">
        <f t="shared" si="37"/>
        <v>A</v>
      </c>
      <c r="G287" s="306" t="s">
        <v>270</v>
      </c>
      <c r="H287" s="307" t="s">
        <v>271</v>
      </c>
      <c r="I287" s="307" t="s">
        <v>33</v>
      </c>
      <c r="J287" s="307"/>
      <c r="K287" s="308" t="s">
        <v>273</v>
      </c>
      <c r="L287" s="306" t="s">
        <v>35</v>
      </c>
      <c r="M287" s="306" t="s">
        <v>94</v>
      </c>
      <c r="N287" s="306"/>
      <c r="O287" s="306" t="s">
        <v>37</v>
      </c>
      <c r="P287" s="308">
        <v>15</v>
      </c>
      <c r="Q287" s="309">
        <v>15</v>
      </c>
      <c r="R287" s="286">
        <v>9560</v>
      </c>
      <c r="S287" s="310">
        <f t="shared" si="33"/>
        <v>143400</v>
      </c>
      <c r="T287" s="311"/>
      <c r="U287" s="311">
        <f t="shared" si="38"/>
        <v>143400</v>
      </c>
      <c r="V287" s="451">
        <v>43134</v>
      </c>
      <c r="W287" s="452">
        <v>43136</v>
      </c>
      <c r="X287" s="308">
        <v>750</v>
      </c>
      <c r="Y287" s="313" t="s">
        <v>3177</v>
      </c>
      <c r="Z287" s="314">
        <f>11700/30*Q287</f>
        <v>5850</v>
      </c>
      <c r="AA287" s="315">
        <v>180202</v>
      </c>
      <c r="AB287" s="316" t="s">
        <v>3326</v>
      </c>
      <c r="AC287" s="317">
        <v>43134</v>
      </c>
      <c r="AD287" s="318">
        <f t="shared" si="39"/>
        <v>43249</v>
      </c>
      <c r="AE287" s="319">
        <f>IF(OR(G287=账期!$A$18,G287=账期!$A$20,G287=账期!$A$22,G287=账期!$A$24,G287=账期!$A$25,G287=账期!$A$27,G287=账期!$A$26,G287=账期!$A$28,G287=账期!$A$30,G287=账期!$A$32,G287=账期!$A$34,G287=账期!$A$35,G287=账期!$A$37,G287=账期!$A$39,G287=账期!$A$40,G287=账期!$A$41,G287=账期!$A$42,G287=账期!$A$43,G287=账期!$A$44,G287=账期!$A$45,G287=账期!$A$46,G287=账期!$A$48,G287=账期!$A$50,G287=账期!$A$51,G287=账期!$A$52,G287=账期!$A$53,G287=账期!$A$54,G287=账期!$A$56,G287=账期!$A$57,G287=账期!$A$58,G287=账期!$A$59,G287=账期!$A$60,G287=账期!$A$61,G287=账期!$A$62,G287=账期!$A$63,G287=账期!$A$64,G287=账期!$A$66,G287=账期!$A$67,G287=账期!$A$68,G287=账期!$A$70,G287=账期!$A$71),30,IF(OR(G287=账期!$A$74,G287=账期!$A$77,G287=账期!$A$76,G287=账期!$A$79,G287=账期!$A$80,G287=账期!$A$81,G287=账期!$A$83,G287=账期!$A$85,G287=账期!$A$87,G287=账期!$A$89,G287=账期!$A$91),60,IF(OR(G287=账期!$A$93,G287=账期!$A$94,G287=账期!$A$95,G287=账期!$A$96,G287=账期!$A$98,G287=账期!$A$99,G287=账期!$A$101,G287=账期!$A$102),90,0)))</f>
        <v>90</v>
      </c>
      <c r="AF287" s="319"/>
      <c r="AG287" s="306" t="s">
        <v>70</v>
      </c>
      <c r="AH287" s="319" t="str">
        <f t="shared" si="34"/>
        <v>张军</v>
      </c>
      <c r="AI287" s="321"/>
    </row>
    <row r="288" spans="1:35 16383:16384" ht="18" customHeight="1" x14ac:dyDescent="0.25">
      <c r="A288" s="301" t="str">
        <f t="shared" si="35"/>
        <v>2018年1月</v>
      </c>
      <c r="B288" s="302">
        <v>43091</v>
      </c>
      <c r="C288" s="303"/>
      <c r="D288" s="304" t="s">
        <v>617</v>
      </c>
      <c r="E288" s="305" t="str">
        <f t="shared" si="36"/>
        <v>A</v>
      </c>
      <c r="F288" s="305" t="str">
        <f t="shared" si="37"/>
        <v>A</v>
      </c>
      <c r="G288" s="306" t="s">
        <v>270</v>
      </c>
      <c r="H288" s="307" t="str">
        <f>IF(G288="","",VLOOKUP(G288,下拉数据源!J:K,2,0))</f>
        <v>长飞光纤光缆兰州有限公司</v>
      </c>
      <c r="I288" s="307" t="s">
        <v>33</v>
      </c>
      <c r="J288" s="307"/>
      <c r="K288" s="308" t="s">
        <v>188</v>
      </c>
      <c r="L288" s="306" t="s">
        <v>35</v>
      </c>
      <c r="M288" s="306" t="s">
        <v>94</v>
      </c>
      <c r="N288" s="306" t="s">
        <v>272</v>
      </c>
      <c r="O288" s="306" t="s">
        <v>37</v>
      </c>
      <c r="P288" s="308">
        <v>-7.3390000000000004</v>
      </c>
      <c r="Q288" s="309">
        <v>-7.3390000000000004</v>
      </c>
      <c r="R288" s="286">
        <v>9560</v>
      </c>
      <c r="S288" s="310">
        <f t="shared" si="33"/>
        <v>-70160.840000000011</v>
      </c>
      <c r="T288" s="311"/>
      <c r="U288" s="311">
        <f t="shared" si="38"/>
        <v>-70160.840000000011</v>
      </c>
      <c r="V288" s="451">
        <v>43119</v>
      </c>
      <c r="W288" s="452">
        <v>43119</v>
      </c>
      <c r="X288" s="308">
        <v>750</v>
      </c>
      <c r="Y288" s="313" t="s">
        <v>941</v>
      </c>
      <c r="Z288" s="314">
        <v>3481</v>
      </c>
      <c r="AA288" s="315"/>
      <c r="AB288" s="316" t="s">
        <v>947</v>
      </c>
      <c r="AC288" s="317">
        <v>43125</v>
      </c>
      <c r="AD288" s="318">
        <f t="shared" si="39"/>
        <v>43221</v>
      </c>
      <c r="AE288" s="319">
        <f>IF(OR(G288=账期!$A$18,G288=账期!$A$20,G288=账期!$A$22,G288=账期!$A$24,G288=账期!$A$25,G288=账期!$A$27,G288=账期!$A$26,G288=账期!$A$28,G288=账期!$A$30,G288=账期!$A$32,G288=账期!$A$34,G288=账期!$A$35,G288=账期!$A$37,G288=账期!$A$39,G288=账期!$A$40,G288=账期!$A$41,G288=账期!$A$42,G288=账期!$A$43,G288=账期!$A$44,G288=账期!$A$45,G288=账期!$A$46,G288=账期!$A$48,G288=账期!$A$50,G288=账期!$A$51,G288=账期!$A$52,G288=账期!$A$53,G288=账期!$A$54,G288=账期!$A$56,G288=账期!$A$57,G288=账期!$A$58,G288=账期!$A$59,G288=账期!$A$60,G288=账期!$A$61,G288=账期!$A$62,G288=账期!$A$63,G288=账期!$A$64,G288=账期!$A$66,G288=账期!$A$67,G288=账期!$A$68,G288=账期!$A$70,G288=账期!$A$71),30,IF(OR(G288=账期!$A$74,G288=账期!$A$77,G288=账期!$A$76,G288=账期!$A$79,G288=账期!$A$80,G288=账期!$A$81,G288=账期!$A$83,G288=账期!$A$85,G288=账期!$A$87,G288=账期!$A$89,G288=账期!$A$91),60,IF(OR(G288=账期!$A$93,G288=账期!$A$94,G288=账期!$A$95,G288=账期!$A$96,G288=账期!$A$98,G288=账期!$A$99,G288=账期!$A$101,G288=账期!$A$102),90,0)))</f>
        <v>90</v>
      </c>
      <c r="AF288" s="319"/>
      <c r="AG288" s="306" t="s">
        <v>70</v>
      </c>
      <c r="AH288" s="319" t="str">
        <f t="shared" si="34"/>
        <v>张军</v>
      </c>
      <c r="AI288" s="345" t="s">
        <v>952</v>
      </c>
    </row>
    <row r="289" spans="1:35 16383:16384" ht="18" customHeight="1" x14ac:dyDescent="0.25">
      <c r="A289" s="301" t="str">
        <f t="shared" si="35"/>
        <v>2017年12月</v>
      </c>
      <c r="B289" s="302">
        <v>43070</v>
      </c>
      <c r="C289" s="303" t="s">
        <v>2967</v>
      </c>
      <c r="D289" s="304" t="s">
        <v>625</v>
      </c>
      <c r="E289" s="305" t="str">
        <f t="shared" si="36"/>
        <v>A</v>
      </c>
      <c r="F289" s="305" t="str">
        <f t="shared" si="37"/>
        <v>A</v>
      </c>
      <c r="G289" s="306" t="s">
        <v>275</v>
      </c>
      <c r="H289" s="307" t="s">
        <v>276</v>
      </c>
      <c r="I289" s="307" t="s">
        <v>33</v>
      </c>
      <c r="J289" s="307"/>
      <c r="K289" s="308">
        <v>4600044431</v>
      </c>
      <c r="L289" s="306" t="s">
        <v>78</v>
      </c>
      <c r="M289" s="306" t="s">
        <v>79</v>
      </c>
      <c r="N289" s="306"/>
      <c r="O289" s="306" t="s">
        <v>37</v>
      </c>
      <c r="P289" s="308">
        <v>0.75</v>
      </c>
      <c r="Q289" s="309">
        <v>0.75</v>
      </c>
      <c r="R289" s="286">
        <v>9510</v>
      </c>
      <c r="S289" s="310">
        <f t="shared" si="33"/>
        <v>7132.5</v>
      </c>
      <c r="T289" s="311"/>
      <c r="U289" s="311">
        <f t="shared" si="38"/>
        <v>7132.5</v>
      </c>
      <c r="V289" s="451">
        <v>43098</v>
      </c>
      <c r="W289" s="452">
        <v>43100</v>
      </c>
      <c r="X289" s="308">
        <v>750</v>
      </c>
      <c r="Y289" s="313" t="s">
        <v>953</v>
      </c>
      <c r="Z289" s="314">
        <v>214</v>
      </c>
      <c r="AA289" s="315">
        <v>171217</v>
      </c>
      <c r="AB289" s="316" t="s">
        <v>2783</v>
      </c>
      <c r="AC289" s="317">
        <v>43130</v>
      </c>
      <c r="AD289" s="318">
        <f t="shared" si="39"/>
        <v>43161</v>
      </c>
      <c r="AE289" s="319">
        <v>30</v>
      </c>
      <c r="AF289" s="319"/>
      <c r="AG289" s="306" t="s">
        <v>50</v>
      </c>
      <c r="AH289" s="319" t="str">
        <f t="shared" si="34"/>
        <v>徐绪盛</v>
      </c>
      <c r="AI289" s="321"/>
    </row>
    <row r="290" spans="1:35 16383:16384" ht="18" customHeight="1" x14ac:dyDescent="0.25">
      <c r="A290" s="301" t="str">
        <f t="shared" si="35"/>
        <v>2018年1月</v>
      </c>
      <c r="B290" s="302">
        <v>43119</v>
      </c>
      <c r="C290" s="303" t="s">
        <v>954</v>
      </c>
      <c r="D290" s="304" t="s">
        <v>625</v>
      </c>
      <c r="E290" s="305" t="str">
        <f t="shared" si="36"/>
        <v>A</v>
      </c>
      <c r="F290" s="305" t="str">
        <f t="shared" si="37"/>
        <v>A</v>
      </c>
      <c r="G290" s="306" t="s">
        <v>275</v>
      </c>
      <c r="H290" s="307" t="str">
        <f>IF(G290="","",VLOOKUP(G290,下拉数据源!J:K,2,0))</f>
        <v>南京华信藤仓光通信有限公司</v>
      </c>
      <c r="I290" s="307" t="s">
        <v>33</v>
      </c>
      <c r="J290" s="307" t="s">
        <v>277</v>
      </c>
      <c r="K290" s="308">
        <v>4600044961</v>
      </c>
      <c r="L290" s="306" t="s">
        <v>78</v>
      </c>
      <c r="M290" s="306" t="s">
        <v>79</v>
      </c>
      <c r="N290" s="306"/>
      <c r="O290" s="306" t="s">
        <v>37</v>
      </c>
      <c r="P290" s="308">
        <v>9</v>
      </c>
      <c r="Q290" s="309">
        <v>9</v>
      </c>
      <c r="R290" s="286">
        <v>9510</v>
      </c>
      <c r="S290" s="310">
        <f t="shared" ref="S290:S353" si="40">Q290*R290</f>
        <v>85590</v>
      </c>
      <c r="T290" s="311"/>
      <c r="U290" s="311">
        <f t="shared" si="38"/>
        <v>85590</v>
      </c>
      <c r="V290" s="451">
        <v>43122</v>
      </c>
      <c r="W290" s="452">
        <v>43123</v>
      </c>
      <c r="X290" s="308">
        <v>750</v>
      </c>
      <c r="Y290" s="313" t="s">
        <v>598</v>
      </c>
      <c r="Z290" s="314">
        <v>1125</v>
      </c>
      <c r="AA290" s="315">
        <v>180121</v>
      </c>
      <c r="AB290" s="316" t="s">
        <v>2792</v>
      </c>
      <c r="AC290" s="317">
        <v>43130</v>
      </c>
      <c r="AD290" s="318">
        <f t="shared" si="39"/>
        <v>43161</v>
      </c>
      <c r="AE290" s="319">
        <f>IF(OR(G290=账期!$A$18,G290=账期!$A$20,G290=账期!$A$22,G290=账期!$A$24,G290=账期!$A$25,G290=账期!$A$27,G290=账期!$A$26,G290=账期!$A$28,G290=账期!$A$30,G290=账期!$A$32,G290=账期!$A$34,G290=账期!$A$35,G290=账期!$A$37,G290=账期!$A$39,G290=账期!$A$40,G290=账期!$A$41,G290=账期!$A$42,G290=账期!$A$43,G290=账期!$A$44,G290=账期!$A$45,G290=账期!$A$46,G290=账期!$A$48,G290=账期!$A$50,G290=账期!$A$51,G290=账期!$A$52,G290=账期!$A$53,G290=账期!$A$54,G290=账期!$A$56,G290=账期!$A$57,G290=账期!$A$58,G290=账期!$A$59,G290=账期!$A$60,G290=账期!$A$61,G290=账期!$A$62,G290=账期!$A$63,G290=账期!$A$64,G290=账期!$A$66,G290=账期!$A$67,G290=账期!$A$68,G290=账期!$A$70,G290=账期!$A$71),30,IF(OR(G290=账期!$A$74,G290=账期!$A$77,G290=账期!$A$76,G290=账期!$A$79,G290=账期!$A$80,G290=账期!$A$81,G290=账期!$A$83,G290=账期!$A$85,G290=账期!$A$87,G290=账期!$A$89,G290=账期!$A$91),60,IF(OR(G290=账期!$A$93,G290=账期!$A$94,G290=账期!$A$95,G290=账期!$A$96,G290=账期!$A$98,G290=账期!$A$99,G290=账期!$A$101,G290=账期!$A$102),90,0)))</f>
        <v>30</v>
      </c>
      <c r="AF290" s="319"/>
      <c r="AG290" s="306" t="s">
        <v>50</v>
      </c>
      <c r="AH290" s="319" t="str">
        <f t="shared" si="34"/>
        <v>徐绪盛</v>
      </c>
      <c r="AI290" s="321"/>
    </row>
    <row r="291" spans="1:35 16383:16384" ht="18" customHeight="1" x14ac:dyDescent="0.25">
      <c r="A291" s="301" t="str">
        <f t="shared" si="35"/>
        <v>2018年1月</v>
      </c>
      <c r="B291" s="302">
        <v>43110</v>
      </c>
      <c r="C291" s="303" t="s">
        <v>955</v>
      </c>
      <c r="D291" s="304" t="s">
        <v>625</v>
      </c>
      <c r="E291" s="305" t="str">
        <f t="shared" si="36"/>
        <v>A</v>
      </c>
      <c r="F291" s="305" t="str">
        <f t="shared" si="37"/>
        <v>A</v>
      </c>
      <c r="G291" s="306" t="s">
        <v>275</v>
      </c>
      <c r="H291" s="307" t="s">
        <v>276</v>
      </c>
      <c r="I291" s="307" t="s">
        <v>33</v>
      </c>
      <c r="J291" s="307" t="s">
        <v>277</v>
      </c>
      <c r="K291" s="308">
        <v>4600044862</v>
      </c>
      <c r="L291" s="306" t="s">
        <v>78</v>
      </c>
      <c r="M291" s="306" t="s">
        <v>285</v>
      </c>
      <c r="N291" s="306" t="s">
        <v>284</v>
      </c>
      <c r="O291" s="306" t="s">
        <v>37</v>
      </c>
      <c r="P291" s="308">
        <v>15</v>
      </c>
      <c r="Q291" s="309">
        <v>15</v>
      </c>
      <c r="R291" s="286">
        <v>11330</v>
      </c>
      <c r="S291" s="310">
        <f t="shared" si="40"/>
        <v>169950</v>
      </c>
      <c r="T291" s="311"/>
      <c r="U291" s="311">
        <f t="shared" si="38"/>
        <v>169950</v>
      </c>
      <c r="V291" s="451">
        <v>43111</v>
      </c>
      <c r="W291" s="452">
        <v>43112</v>
      </c>
      <c r="X291" s="308">
        <v>750</v>
      </c>
      <c r="Y291" s="313" t="s">
        <v>578</v>
      </c>
      <c r="Z291" s="314">
        <v>1875</v>
      </c>
      <c r="AA291" s="315" t="s">
        <v>956</v>
      </c>
      <c r="AB291" s="316" t="s">
        <v>2791</v>
      </c>
      <c r="AC291" s="317">
        <v>43130</v>
      </c>
      <c r="AD291" s="318">
        <f t="shared" si="39"/>
        <v>43161</v>
      </c>
      <c r="AE291" s="319">
        <f>IF(OR(G291=账期!$A$18,G291=账期!$A$20,G291=账期!$A$22,G291=账期!$A$24,G291=账期!$A$25,G291=账期!$A$27,G291=账期!$A$26,G291=账期!$A$28,G291=账期!$A$30,G291=账期!$A$32,G291=账期!$A$34,G291=账期!$A$35,G291=账期!$A$37,G291=账期!$A$39,G291=账期!$A$40,G291=账期!$A$41,G291=账期!$A$42,G291=账期!$A$43,G291=账期!$A$44,G291=账期!$A$45,G291=账期!$A$46,G291=账期!$A$48,G291=账期!$A$50,G291=账期!$A$51,G291=账期!$A$52,G291=账期!$A$53,G291=账期!$A$54,G291=账期!$A$56,G291=账期!$A$57,G291=账期!$A$58,G291=账期!$A$59,G291=账期!$A$60,G291=账期!$A$61,G291=账期!$A$62,G291=账期!$A$63,G291=账期!$A$64,G291=账期!$A$66,G291=账期!$A$67,G291=账期!$A$68,G291=账期!$A$70,G291=账期!$A$71),30,IF(OR(G291=账期!$A$74,G291=账期!$A$77,G291=账期!$A$76,G291=账期!$A$79,G291=账期!$A$80,G291=账期!$A$81,G291=账期!$A$83,G291=账期!$A$85,G291=账期!$A$87,G291=账期!$A$89,G291=账期!$A$91),60,IF(OR(G291=账期!$A$93,G291=账期!$A$94,G291=账期!$A$95,G291=账期!$A$96,G291=账期!$A$98,G291=账期!$A$99,G291=账期!$A$101,G291=账期!$A$102),90,0)))</f>
        <v>30</v>
      </c>
      <c r="AF291" s="319"/>
      <c r="AG291" s="306" t="s">
        <v>50</v>
      </c>
      <c r="AH291" s="319" t="str">
        <f t="shared" si="34"/>
        <v>徐绪盛</v>
      </c>
      <c r="AI291" s="321"/>
    </row>
    <row r="292" spans="1:35 16383:16384" ht="18" customHeight="1" x14ac:dyDescent="0.25">
      <c r="A292" s="301" t="str">
        <f t="shared" si="35"/>
        <v>2018年1月</v>
      </c>
      <c r="B292" s="302">
        <v>43111</v>
      </c>
      <c r="C292" s="303" t="s">
        <v>955</v>
      </c>
      <c r="D292" s="304" t="s">
        <v>625</v>
      </c>
      <c r="E292" s="305" t="str">
        <f t="shared" si="36"/>
        <v>A</v>
      </c>
      <c r="F292" s="305" t="str">
        <f t="shared" si="37"/>
        <v>A</v>
      </c>
      <c r="G292" s="306" t="s">
        <v>275</v>
      </c>
      <c r="H292" s="307" t="s">
        <v>276</v>
      </c>
      <c r="I292" s="307" t="s">
        <v>33</v>
      </c>
      <c r="J292" s="307" t="s">
        <v>277</v>
      </c>
      <c r="K292" s="308">
        <v>4600044862</v>
      </c>
      <c r="L292" s="306" t="s">
        <v>78</v>
      </c>
      <c r="M292" s="306" t="s">
        <v>285</v>
      </c>
      <c r="N292" s="306" t="s">
        <v>284</v>
      </c>
      <c r="O292" s="306" t="s">
        <v>37</v>
      </c>
      <c r="P292" s="308">
        <v>30</v>
      </c>
      <c r="Q292" s="309">
        <v>30</v>
      </c>
      <c r="R292" s="286">
        <v>11330</v>
      </c>
      <c r="S292" s="310">
        <f t="shared" si="40"/>
        <v>339900</v>
      </c>
      <c r="T292" s="311"/>
      <c r="U292" s="311">
        <f t="shared" si="38"/>
        <v>339900</v>
      </c>
      <c r="V292" s="451">
        <v>43114</v>
      </c>
      <c r="W292" s="452">
        <v>43115</v>
      </c>
      <c r="X292" s="308">
        <v>750</v>
      </c>
      <c r="Y292" s="313" t="s">
        <v>594</v>
      </c>
      <c r="Z292" s="314">
        <v>3750</v>
      </c>
      <c r="AA292" s="315" t="s">
        <v>902</v>
      </c>
      <c r="AB292" s="316" t="s">
        <v>2791</v>
      </c>
      <c r="AC292" s="317">
        <v>43130</v>
      </c>
      <c r="AD292" s="318">
        <f t="shared" si="39"/>
        <v>43161</v>
      </c>
      <c r="AE292" s="319">
        <f>IF(OR(G292=账期!$A$18,G292=账期!$A$20,G292=账期!$A$22,G292=账期!$A$24,G292=账期!$A$25,G292=账期!$A$27,G292=账期!$A$26,G292=账期!$A$28,G292=账期!$A$30,G292=账期!$A$32,G292=账期!$A$34,G292=账期!$A$35,G292=账期!$A$37,G292=账期!$A$39,G292=账期!$A$40,G292=账期!$A$41,G292=账期!$A$42,G292=账期!$A$43,G292=账期!$A$44,G292=账期!$A$45,G292=账期!$A$46,G292=账期!$A$48,G292=账期!$A$50,G292=账期!$A$51,G292=账期!$A$52,G292=账期!$A$53,G292=账期!$A$54,G292=账期!$A$56,G292=账期!$A$57,G292=账期!$A$58,G292=账期!$A$59,G292=账期!$A$60,G292=账期!$A$61,G292=账期!$A$62,G292=账期!$A$63,G292=账期!$A$64,G292=账期!$A$66,G292=账期!$A$67,G292=账期!$A$68,G292=账期!$A$70,G292=账期!$A$71),30,IF(OR(G292=账期!$A$74,G292=账期!$A$77,G292=账期!$A$76,G292=账期!$A$79,G292=账期!$A$80,G292=账期!$A$81,G292=账期!$A$83,G292=账期!$A$85,G292=账期!$A$87,G292=账期!$A$89,G292=账期!$A$91),60,IF(OR(G292=账期!$A$93,G292=账期!$A$94,G292=账期!$A$95,G292=账期!$A$96,G292=账期!$A$98,G292=账期!$A$99,G292=账期!$A$101,G292=账期!$A$102),90,0)))</f>
        <v>30</v>
      </c>
      <c r="AF292" s="319"/>
      <c r="AG292" s="306" t="s">
        <v>50</v>
      </c>
      <c r="AH292" s="319" t="str">
        <f t="shared" si="34"/>
        <v>徐绪盛</v>
      </c>
      <c r="AI292" s="321"/>
    </row>
    <row r="293" spans="1:35 16383:16384" ht="18" customHeight="1" x14ac:dyDescent="0.25">
      <c r="A293" s="301" t="str">
        <f t="shared" si="35"/>
        <v>2018年1月</v>
      </c>
      <c r="B293" s="302">
        <v>43111</v>
      </c>
      <c r="C293" s="303" t="s">
        <v>955</v>
      </c>
      <c r="D293" s="304" t="s">
        <v>625</v>
      </c>
      <c r="E293" s="305" t="str">
        <f t="shared" si="36"/>
        <v>A</v>
      </c>
      <c r="F293" s="305" t="str">
        <f t="shared" si="37"/>
        <v>A</v>
      </c>
      <c r="G293" s="306" t="s">
        <v>275</v>
      </c>
      <c r="H293" s="307" t="s">
        <v>276</v>
      </c>
      <c r="I293" s="307" t="s">
        <v>33</v>
      </c>
      <c r="J293" s="307" t="s">
        <v>277</v>
      </c>
      <c r="K293" s="308">
        <v>4600044862</v>
      </c>
      <c r="L293" s="306" t="s">
        <v>78</v>
      </c>
      <c r="M293" s="306" t="s">
        <v>285</v>
      </c>
      <c r="N293" s="306" t="s">
        <v>284</v>
      </c>
      <c r="O293" s="306" t="s">
        <v>37</v>
      </c>
      <c r="P293" s="308">
        <v>8.25</v>
      </c>
      <c r="Q293" s="309">
        <v>8.25</v>
      </c>
      <c r="R293" s="286">
        <v>11330</v>
      </c>
      <c r="S293" s="310">
        <f t="shared" si="40"/>
        <v>93472.5</v>
      </c>
      <c r="T293" s="311"/>
      <c r="U293" s="311">
        <f t="shared" si="38"/>
        <v>93472.5</v>
      </c>
      <c r="V293" s="451">
        <v>43116</v>
      </c>
      <c r="W293" s="452">
        <v>43117</v>
      </c>
      <c r="X293" s="308">
        <v>750</v>
      </c>
      <c r="Y293" s="313" t="s">
        <v>595</v>
      </c>
      <c r="Z293" s="314">
        <v>1031.25</v>
      </c>
      <c r="AA293" s="315">
        <v>180114</v>
      </c>
      <c r="AB293" s="316" t="s">
        <v>2791</v>
      </c>
      <c r="AC293" s="317">
        <v>43130</v>
      </c>
      <c r="AD293" s="318">
        <f t="shared" si="39"/>
        <v>43161</v>
      </c>
      <c r="AE293" s="319">
        <f>IF(OR(G293=账期!$A$18,G293=账期!$A$20,G293=账期!$A$22,G293=账期!$A$24,G293=账期!$A$25,G293=账期!$A$27,G293=账期!$A$26,G293=账期!$A$28,G293=账期!$A$30,G293=账期!$A$32,G293=账期!$A$34,G293=账期!$A$35,G293=账期!$A$37,G293=账期!$A$39,G293=账期!$A$40,G293=账期!$A$41,G293=账期!$A$42,G293=账期!$A$43,G293=账期!$A$44,G293=账期!$A$45,G293=账期!$A$46,G293=账期!$A$48,G293=账期!$A$50,G293=账期!$A$51,G293=账期!$A$52,G293=账期!$A$53,G293=账期!$A$54,G293=账期!$A$56,G293=账期!$A$57,G293=账期!$A$58,G293=账期!$A$59,G293=账期!$A$60,G293=账期!$A$61,G293=账期!$A$62,G293=账期!$A$63,G293=账期!$A$64,G293=账期!$A$66,G293=账期!$A$67,G293=账期!$A$68,G293=账期!$A$70,G293=账期!$A$71),30,IF(OR(G293=账期!$A$74,G293=账期!$A$77,G293=账期!$A$76,G293=账期!$A$79,G293=账期!$A$80,G293=账期!$A$81,G293=账期!$A$83,G293=账期!$A$85,G293=账期!$A$87,G293=账期!$A$89,G293=账期!$A$91),60,IF(OR(G293=账期!$A$93,G293=账期!$A$94,G293=账期!$A$95,G293=账期!$A$96,G293=账期!$A$98,G293=账期!$A$99,G293=账期!$A$101,G293=账期!$A$102),90,0)))</f>
        <v>30</v>
      </c>
      <c r="AF293" s="319"/>
      <c r="AG293" s="306" t="s">
        <v>50</v>
      </c>
      <c r="AH293" s="319" t="str">
        <f t="shared" ref="AH293:AH342" si="41">IF(AG293="华东","徐绪盛",IF(AG293="华南","柯童柱",IF(AG293="华中","杭得利",IF(AG293="西南","张军",IF(AG293="华北","石浩宇","")))))</f>
        <v>徐绪盛</v>
      </c>
      <c r="AI293" s="321"/>
    </row>
    <row r="294" spans="1:35 16383:16384" ht="18" customHeight="1" x14ac:dyDescent="0.25">
      <c r="A294" s="301" t="str">
        <f t="shared" si="35"/>
        <v>2018年1月</v>
      </c>
      <c r="B294" s="302">
        <v>43111</v>
      </c>
      <c r="C294" s="303" t="s">
        <v>955</v>
      </c>
      <c r="D294" s="304" t="s">
        <v>625</v>
      </c>
      <c r="E294" s="305" t="str">
        <f t="shared" si="36"/>
        <v>A</v>
      </c>
      <c r="F294" s="305" t="str">
        <f t="shared" si="37"/>
        <v>A</v>
      </c>
      <c r="G294" s="306" t="s">
        <v>275</v>
      </c>
      <c r="H294" s="307" t="s">
        <v>276</v>
      </c>
      <c r="I294" s="307" t="s">
        <v>33</v>
      </c>
      <c r="J294" s="307" t="s">
        <v>277</v>
      </c>
      <c r="K294" s="308">
        <v>4600044862</v>
      </c>
      <c r="L294" s="306" t="s">
        <v>78</v>
      </c>
      <c r="M294" s="306" t="s">
        <v>285</v>
      </c>
      <c r="N294" s="306" t="s">
        <v>284</v>
      </c>
      <c r="O294" s="306" t="s">
        <v>37</v>
      </c>
      <c r="P294" s="308">
        <v>19.5</v>
      </c>
      <c r="Q294" s="309">
        <v>19.5</v>
      </c>
      <c r="R294" s="286">
        <v>11330</v>
      </c>
      <c r="S294" s="310">
        <f t="shared" si="40"/>
        <v>220935</v>
      </c>
      <c r="T294" s="311"/>
      <c r="U294" s="311">
        <f t="shared" si="38"/>
        <v>220935</v>
      </c>
      <c r="V294" s="451">
        <v>43113</v>
      </c>
      <c r="W294" s="452">
        <v>43114</v>
      </c>
      <c r="X294" s="308">
        <v>750</v>
      </c>
      <c r="Y294" s="313" t="s">
        <v>593</v>
      </c>
      <c r="Z294" s="314">
        <v>2437.5</v>
      </c>
      <c r="AA294" s="315" t="s">
        <v>957</v>
      </c>
      <c r="AB294" s="316" t="s">
        <v>2791</v>
      </c>
      <c r="AC294" s="317">
        <v>43130</v>
      </c>
      <c r="AD294" s="318">
        <f t="shared" si="39"/>
        <v>43161</v>
      </c>
      <c r="AE294" s="319">
        <f>IF(OR(G294=账期!$A$18,G294=账期!$A$20,G294=账期!$A$22,G294=账期!$A$24,G294=账期!$A$25,G294=账期!$A$27,G294=账期!$A$26,G294=账期!$A$28,G294=账期!$A$30,G294=账期!$A$32,G294=账期!$A$34,G294=账期!$A$35,G294=账期!$A$37,G294=账期!$A$39,G294=账期!$A$40,G294=账期!$A$41,G294=账期!$A$42,G294=账期!$A$43,G294=账期!$A$44,G294=账期!$A$45,G294=账期!$A$46,G294=账期!$A$48,G294=账期!$A$50,G294=账期!$A$51,G294=账期!$A$52,G294=账期!$A$53,G294=账期!$A$54,G294=账期!$A$56,G294=账期!$A$57,G294=账期!$A$58,G294=账期!$A$59,G294=账期!$A$60,G294=账期!$A$61,G294=账期!$A$62,G294=账期!$A$63,G294=账期!$A$64,G294=账期!$A$66,G294=账期!$A$67,G294=账期!$A$68,G294=账期!$A$70,G294=账期!$A$71),30,IF(OR(G294=账期!$A$74,G294=账期!$A$77,G294=账期!$A$76,G294=账期!$A$79,G294=账期!$A$80,G294=账期!$A$81,G294=账期!$A$83,G294=账期!$A$85,G294=账期!$A$87,G294=账期!$A$89,G294=账期!$A$91),60,IF(OR(G294=账期!$A$93,G294=账期!$A$94,G294=账期!$A$95,G294=账期!$A$96,G294=账期!$A$98,G294=账期!$A$99,G294=账期!$A$101,G294=账期!$A$102),90,0)))</f>
        <v>30</v>
      </c>
      <c r="AF294" s="319"/>
      <c r="AG294" s="306" t="s">
        <v>50</v>
      </c>
      <c r="AH294" s="319" t="str">
        <f t="shared" si="41"/>
        <v>徐绪盛</v>
      </c>
      <c r="AI294" s="321"/>
    </row>
    <row r="295" spans="1:35 16383:16384" ht="18" customHeight="1" x14ac:dyDescent="0.25">
      <c r="A295" s="301" t="str">
        <f t="shared" si="35"/>
        <v>2018年1月</v>
      </c>
      <c r="B295" s="302">
        <v>43111</v>
      </c>
      <c r="C295" s="303" t="s">
        <v>955</v>
      </c>
      <c r="D295" s="304" t="s">
        <v>625</v>
      </c>
      <c r="E295" s="305" t="str">
        <f t="shared" si="36"/>
        <v>A</v>
      </c>
      <c r="F295" s="305" t="str">
        <f t="shared" si="37"/>
        <v>A</v>
      </c>
      <c r="G295" s="306" t="s">
        <v>275</v>
      </c>
      <c r="H295" s="307" t="s">
        <v>276</v>
      </c>
      <c r="I295" s="307" t="s">
        <v>33</v>
      </c>
      <c r="J295" s="341" t="s">
        <v>280</v>
      </c>
      <c r="K295" s="308">
        <v>4600044862</v>
      </c>
      <c r="L295" s="306" t="s">
        <v>78</v>
      </c>
      <c r="M295" s="306" t="s">
        <v>285</v>
      </c>
      <c r="N295" s="306" t="s">
        <v>284</v>
      </c>
      <c r="O295" s="306" t="s">
        <v>37</v>
      </c>
      <c r="P295" s="308">
        <v>10.5</v>
      </c>
      <c r="Q295" s="309">
        <v>10.5</v>
      </c>
      <c r="R295" s="286">
        <v>11330</v>
      </c>
      <c r="S295" s="310">
        <f t="shared" si="40"/>
        <v>118965</v>
      </c>
      <c r="T295" s="311"/>
      <c r="U295" s="311">
        <f t="shared" si="38"/>
        <v>118965</v>
      </c>
      <c r="V295" s="451">
        <v>43113</v>
      </c>
      <c r="W295" s="452">
        <v>43114</v>
      </c>
      <c r="X295" s="308">
        <v>750</v>
      </c>
      <c r="Y295" s="313" t="s">
        <v>596</v>
      </c>
      <c r="Z295" s="314">
        <v>1312.5</v>
      </c>
      <c r="AA295" s="315">
        <v>180112</v>
      </c>
      <c r="AB295" s="316" t="s">
        <v>2791</v>
      </c>
      <c r="AC295" s="317">
        <v>43130</v>
      </c>
      <c r="AD295" s="318">
        <f t="shared" si="39"/>
        <v>43161</v>
      </c>
      <c r="AE295" s="319">
        <f>IF(OR(G295=账期!$A$18,G295=账期!$A$20,G295=账期!$A$22,G295=账期!$A$24,G295=账期!$A$25,G295=账期!$A$27,G295=账期!$A$26,G295=账期!$A$28,G295=账期!$A$30,G295=账期!$A$32,G295=账期!$A$34,G295=账期!$A$35,G295=账期!$A$37,G295=账期!$A$39,G295=账期!$A$40,G295=账期!$A$41,G295=账期!$A$42,G295=账期!$A$43,G295=账期!$A$44,G295=账期!$A$45,G295=账期!$A$46,G295=账期!$A$48,G295=账期!$A$50,G295=账期!$A$51,G295=账期!$A$52,G295=账期!$A$53,G295=账期!$A$54,G295=账期!$A$56,G295=账期!$A$57,G295=账期!$A$58,G295=账期!$A$59,G295=账期!$A$60,G295=账期!$A$61,G295=账期!$A$62,G295=账期!$A$63,G295=账期!$A$64,G295=账期!$A$66,G295=账期!$A$67,G295=账期!$A$68,G295=账期!$A$70,G295=账期!$A$71),30,IF(OR(G295=账期!$A$74,G295=账期!$A$77,G295=账期!$A$76,G295=账期!$A$79,G295=账期!$A$80,G295=账期!$A$81,G295=账期!$A$83,G295=账期!$A$85,G295=账期!$A$87,G295=账期!$A$89,G295=账期!$A$91),60,IF(OR(G295=账期!$A$93,G295=账期!$A$94,G295=账期!$A$95,G295=账期!$A$96,G295=账期!$A$98,G295=账期!$A$99,G295=账期!$A$101,G295=账期!$A$102),90,0)))</f>
        <v>30</v>
      </c>
      <c r="AF295" s="319"/>
      <c r="AG295" s="306" t="s">
        <v>50</v>
      </c>
      <c r="AH295" s="319" t="str">
        <f t="shared" si="41"/>
        <v>徐绪盛</v>
      </c>
      <c r="AI295" s="321"/>
    </row>
    <row r="296" spans="1:35 16383:16384" ht="18" customHeight="1" x14ac:dyDescent="0.25">
      <c r="A296" s="301" t="str">
        <f t="shared" si="35"/>
        <v>2018年1月</v>
      </c>
      <c r="B296" s="302">
        <v>43104</v>
      </c>
      <c r="C296" s="303" t="s">
        <v>958</v>
      </c>
      <c r="D296" s="304" t="s">
        <v>625</v>
      </c>
      <c r="E296" s="305" t="str">
        <f t="shared" si="36"/>
        <v>A</v>
      </c>
      <c r="F296" s="305" t="str">
        <f t="shared" si="37"/>
        <v>A</v>
      </c>
      <c r="G296" s="306" t="s">
        <v>275</v>
      </c>
      <c r="H296" s="307" t="s">
        <v>276</v>
      </c>
      <c r="I296" s="307" t="s">
        <v>33</v>
      </c>
      <c r="J296" s="307" t="s">
        <v>277</v>
      </c>
      <c r="K296" s="308">
        <v>4600040927</v>
      </c>
      <c r="L296" s="306" t="s">
        <v>35</v>
      </c>
      <c r="M296" s="306" t="s">
        <v>278</v>
      </c>
      <c r="N296" s="306" t="s">
        <v>68</v>
      </c>
      <c r="O296" s="306" t="s">
        <v>37</v>
      </c>
      <c r="P296" s="308">
        <v>30</v>
      </c>
      <c r="Q296" s="309">
        <v>30</v>
      </c>
      <c r="R296" s="286">
        <v>8900</v>
      </c>
      <c r="S296" s="310">
        <f t="shared" si="40"/>
        <v>267000</v>
      </c>
      <c r="T296" s="311"/>
      <c r="U296" s="311">
        <f t="shared" si="38"/>
        <v>267000</v>
      </c>
      <c r="V296" s="451">
        <v>43104</v>
      </c>
      <c r="W296" s="452">
        <v>43105</v>
      </c>
      <c r="X296" s="342">
        <v>750</v>
      </c>
      <c r="Y296" s="313" t="s">
        <v>581</v>
      </c>
      <c r="Z296" s="314">
        <v>3750</v>
      </c>
      <c r="AA296" s="315">
        <v>180103</v>
      </c>
      <c r="AB296" s="316" t="s">
        <v>2778</v>
      </c>
      <c r="AC296" s="317">
        <v>43130</v>
      </c>
      <c r="AD296" s="318">
        <f t="shared" si="39"/>
        <v>43161</v>
      </c>
      <c r="AE296" s="319">
        <f>IF(OR(G296=账期!$A$18,G296=账期!$A$20,G296=账期!$A$22,G296=账期!$A$24,G296=账期!$A$25,G296=账期!$A$27,G296=账期!$A$26,G296=账期!$A$28,G296=账期!$A$30,G296=账期!$A$32,G296=账期!$A$34,G296=账期!$A$35,G296=账期!$A$37,G296=账期!$A$39,G296=账期!$A$40,G296=账期!$A$41,G296=账期!$A$42,G296=账期!$A$43,G296=账期!$A$44,G296=账期!$A$45,G296=账期!$A$46,G296=账期!$A$48,G296=账期!$A$50,G296=账期!$A$51,G296=账期!$A$52,G296=账期!$A$53,G296=账期!$A$54,G296=账期!$A$56,G296=账期!$A$57,G296=账期!$A$58,G296=账期!$A$59,G296=账期!$A$60,G296=账期!$A$61,G296=账期!$A$62,G296=账期!$A$63,G296=账期!$A$64,G296=账期!$A$66,G296=账期!$A$67,G296=账期!$A$68,G296=账期!$A$70,G296=账期!$A$71),30,IF(OR(G296=账期!$A$74,G296=账期!$A$77,G296=账期!$A$76,G296=账期!$A$79,G296=账期!$A$80,G296=账期!$A$81,G296=账期!$A$83,G296=账期!$A$85,G296=账期!$A$87,G296=账期!$A$89,G296=账期!$A$91),60,IF(OR(G296=账期!$A$93,G296=账期!$A$94,G296=账期!$A$95,G296=账期!$A$96,G296=账期!$A$98,G296=账期!$A$99,G296=账期!$A$101,G296=账期!$A$102),90,0)))</f>
        <v>30</v>
      </c>
      <c r="AF296" s="319"/>
      <c r="AG296" s="306" t="s">
        <v>50</v>
      </c>
      <c r="AH296" s="319" t="str">
        <f t="shared" si="41"/>
        <v>徐绪盛</v>
      </c>
      <c r="AI296" s="321"/>
    </row>
    <row r="297" spans="1:35 16383:16384" ht="18" customHeight="1" x14ac:dyDescent="0.25">
      <c r="A297" s="301" t="str">
        <f t="shared" si="35"/>
        <v>2018年1月</v>
      </c>
      <c r="B297" s="302">
        <v>43111</v>
      </c>
      <c r="C297" s="303" t="s">
        <v>959</v>
      </c>
      <c r="D297" s="304" t="s">
        <v>625</v>
      </c>
      <c r="E297" s="305" t="str">
        <f t="shared" si="36"/>
        <v>A</v>
      </c>
      <c r="F297" s="305" t="str">
        <f t="shared" si="37"/>
        <v>A</v>
      </c>
      <c r="G297" s="306" t="s">
        <v>275</v>
      </c>
      <c r="H297" s="307" t="s">
        <v>276</v>
      </c>
      <c r="I297" s="307" t="s">
        <v>33</v>
      </c>
      <c r="J297" s="307" t="s">
        <v>277</v>
      </c>
      <c r="K297" s="308">
        <v>4600040927</v>
      </c>
      <c r="L297" s="306" t="s">
        <v>35</v>
      </c>
      <c r="M297" s="306" t="s">
        <v>36</v>
      </c>
      <c r="N297" s="306" t="s">
        <v>68</v>
      </c>
      <c r="O297" s="306" t="s">
        <v>37</v>
      </c>
      <c r="P297" s="308">
        <v>30</v>
      </c>
      <c r="Q297" s="309">
        <v>30</v>
      </c>
      <c r="R297" s="286">
        <v>8900</v>
      </c>
      <c r="S297" s="310">
        <f t="shared" si="40"/>
        <v>267000</v>
      </c>
      <c r="T297" s="311"/>
      <c r="U297" s="311">
        <f t="shared" si="38"/>
        <v>267000</v>
      </c>
      <c r="V297" s="451">
        <v>43113</v>
      </c>
      <c r="W297" s="452">
        <v>43114</v>
      </c>
      <c r="X297" s="308">
        <v>750</v>
      </c>
      <c r="Y297" s="313" t="s">
        <v>579</v>
      </c>
      <c r="Z297" s="314">
        <v>3750</v>
      </c>
      <c r="AA297" s="315">
        <v>180112</v>
      </c>
      <c r="AB297" s="316" t="s">
        <v>2778</v>
      </c>
      <c r="AC297" s="317">
        <v>43130</v>
      </c>
      <c r="AD297" s="318">
        <f t="shared" si="39"/>
        <v>43161</v>
      </c>
      <c r="AE297" s="319">
        <f>IF(OR(G297=账期!$A$18,G297=账期!$A$20,G297=账期!$A$22,G297=账期!$A$24,G297=账期!$A$25,G297=账期!$A$27,G297=账期!$A$26,G297=账期!$A$28,G297=账期!$A$30,G297=账期!$A$32,G297=账期!$A$34,G297=账期!$A$35,G297=账期!$A$37,G297=账期!$A$39,G297=账期!$A$40,G297=账期!$A$41,G297=账期!$A$42,G297=账期!$A$43,G297=账期!$A$44,G297=账期!$A$45,G297=账期!$A$46,G297=账期!$A$48,G297=账期!$A$50,G297=账期!$A$51,G297=账期!$A$52,G297=账期!$A$53,G297=账期!$A$54,G297=账期!$A$56,G297=账期!$A$57,G297=账期!$A$58,G297=账期!$A$59,G297=账期!$A$60,G297=账期!$A$61,G297=账期!$A$62,G297=账期!$A$63,G297=账期!$A$64,G297=账期!$A$66,G297=账期!$A$67,G297=账期!$A$68,G297=账期!$A$70,G297=账期!$A$71),30,IF(OR(G297=账期!$A$74,G297=账期!$A$77,G297=账期!$A$76,G297=账期!$A$79,G297=账期!$A$80,G297=账期!$A$81,G297=账期!$A$83,G297=账期!$A$85,G297=账期!$A$87,G297=账期!$A$89,G297=账期!$A$91),60,IF(OR(G297=账期!$A$93,G297=账期!$A$94,G297=账期!$A$95,G297=账期!$A$96,G297=账期!$A$98,G297=账期!$A$99,G297=账期!$A$101,G297=账期!$A$102),90,0)))</f>
        <v>30</v>
      </c>
      <c r="AF297" s="319"/>
      <c r="AG297" s="306" t="s">
        <v>50</v>
      </c>
      <c r="AH297" s="319" t="str">
        <f t="shared" si="41"/>
        <v>徐绪盛</v>
      </c>
      <c r="AI297" s="321"/>
    </row>
    <row r="298" spans="1:35 16383:16384" ht="18" customHeight="1" x14ac:dyDescent="0.25">
      <c r="A298" s="301" t="str">
        <f t="shared" si="35"/>
        <v>2018年1月</v>
      </c>
      <c r="B298" s="302">
        <v>43111</v>
      </c>
      <c r="C298" s="303" t="s">
        <v>959</v>
      </c>
      <c r="D298" s="304" t="s">
        <v>625</v>
      </c>
      <c r="E298" s="305" t="str">
        <f t="shared" si="36"/>
        <v>A</v>
      </c>
      <c r="F298" s="305" t="str">
        <f t="shared" si="37"/>
        <v>A</v>
      </c>
      <c r="G298" s="306" t="s">
        <v>275</v>
      </c>
      <c r="H298" s="307" t="s">
        <v>276</v>
      </c>
      <c r="I298" s="307" t="s">
        <v>33</v>
      </c>
      <c r="J298" s="307" t="s">
        <v>277</v>
      </c>
      <c r="K298" s="308">
        <v>4600040927</v>
      </c>
      <c r="L298" s="306" t="s">
        <v>35</v>
      </c>
      <c r="M298" s="306" t="s">
        <v>36</v>
      </c>
      <c r="N298" s="306" t="s">
        <v>68</v>
      </c>
      <c r="O298" s="306" t="s">
        <v>37</v>
      </c>
      <c r="P298" s="308">
        <v>30</v>
      </c>
      <c r="Q298" s="309">
        <v>30</v>
      </c>
      <c r="R298" s="286">
        <v>8900</v>
      </c>
      <c r="S298" s="310">
        <f t="shared" si="40"/>
        <v>267000</v>
      </c>
      <c r="T298" s="311"/>
      <c r="U298" s="311">
        <f t="shared" si="38"/>
        <v>267000</v>
      </c>
      <c r="V298" s="451">
        <v>43114</v>
      </c>
      <c r="W298" s="452">
        <v>43115</v>
      </c>
      <c r="X298" s="308">
        <v>750</v>
      </c>
      <c r="Y298" s="313" t="s">
        <v>580</v>
      </c>
      <c r="Z298" s="314">
        <v>3750</v>
      </c>
      <c r="AA298" s="315">
        <v>180113</v>
      </c>
      <c r="AB298" s="316" t="s">
        <v>2778</v>
      </c>
      <c r="AC298" s="317">
        <v>43130</v>
      </c>
      <c r="AD298" s="318">
        <f t="shared" si="39"/>
        <v>43161</v>
      </c>
      <c r="AE298" s="319">
        <f>IF(OR(G298=账期!$A$18,G298=账期!$A$20,G298=账期!$A$22,G298=账期!$A$24,G298=账期!$A$25,G298=账期!$A$27,G298=账期!$A$26,G298=账期!$A$28,G298=账期!$A$30,G298=账期!$A$32,G298=账期!$A$34,G298=账期!$A$35,G298=账期!$A$37,G298=账期!$A$39,G298=账期!$A$40,G298=账期!$A$41,G298=账期!$A$42,G298=账期!$A$43,G298=账期!$A$44,G298=账期!$A$45,G298=账期!$A$46,G298=账期!$A$48,G298=账期!$A$50,G298=账期!$A$51,G298=账期!$A$52,G298=账期!$A$53,G298=账期!$A$54,G298=账期!$A$56,G298=账期!$A$57,G298=账期!$A$58,G298=账期!$A$59,G298=账期!$A$60,G298=账期!$A$61,G298=账期!$A$62,G298=账期!$A$63,G298=账期!$A$64,G298=账期!$A$66,G298=账期!$A$67,G298=账期!$A$68,G298=账期!$A$70,G298=账期!$A$71),30,IF(OR(G298=账期!$A$74,G298=账期!$A$77,G298=账期!$A$76,G298=账期!$A$79,G298=账期!$A$80,G298=账期!$A$81,G298=账期!$A$83,G298=账期!$A$85,G298=账期!$A$87,G298=账期!$A$89,G298=账期!$A$91),60,IF(OR(G298=账期!$A$93,G298=账期!$A$94,G298=账期!$A$95,G298=账期!$A$96,G298=账期!$A$98,G298=账期!$A$99,G298=账期!$A$101,G298=账期!$A$102),90,0)))</f>
        <v>30</v>
      </c>
      <c r="AF298" s="319"/>
      <c r="AG298" s="306" t="s">
        <v>50</v>
      </c>
      <c r="AH298" s="319" t="str">
        <f t="shared" si="41"/>
        <v>徐绪盛</v>
      </c>
      <c r="AI298" s="321"/>
    </row>
    <row r="299" spans="1:35 16383:16384" ht="18" customHeight="1" x14ac:dyDescent="0.25">
      <c r="A299" s="301" t="str">
        <f t="shared" si="35"/>
        <v>备货</v>
      </c>
      <c r="B299" s="302">
        <v>43111</v>
      </c>
      <c r="C299" s="303" t="s">
        <v>959</v>
      </c>
      <c r="D299" s="304" t="s">
        <v>625</v>
      </c>
      <c r="E299" s="305" t="str">
        <f t="shared" si="36"/>
        <v>A</v>
      </c>
      <c r="F299" s="305" t="str">
        <f t="shared" si="37"/>
        <v>A</v>
      </c>
      <c r="G299" s="306" t="s">
        <v>275</v>
      </c>
      <c r="H299" s="307" t="s">
        <v>276</v>
      </c>
      <c r="I299" s="307" t="s">
        <v>33</v>
      </c>
      <c r="J299" s="307" t="s">
        <v>277</v>
      </c>
      <c r="K299" s="308">
        <v>4600040927</v>
      </c>
      <c r="L299" s="306" t="s">
        <v>35</v>
      </c>
      <c r="M299" s="306" t="s">
        <v>36</v>
      </c>
      <c r="N299" s="306" t="s">
        <v>68</v>
      </c>
      <c r="O299" s="306" t="s">
        <v>37</v>
      </c>
      <c r="P299" s="308">
        <v>30</v>
      </c>
      <c r="Q299" s="309"/>
      <c r="R299" s="286">
        <v>8900</v>
      </c>
      <c r="S299" s="310">
        <f t="shared" si="40"/>
        <v>0</v>
      </c>
      <c r="T299" s="311"/>
      <c r="U299" s="311">
        <f t="shared" si="38"/>
        <v>0</v>
      </c>
      <c r="V299" s="451" t="s">
        <v>44</v>
      </c>
      <c r="W299" s="452"/>
      <c r="X299" s="308">
        <v>750</v>
      </c>
      <c r="Y299" s="313"/>
      <c r="Z299" s="314"/>
      <c r="AA299" s="315"/>
      <c r="AB299" s="316"/>
      <c r="AC299" s="317"/>
      <c r="AD299" s="318">
        <f t="shared" si="39"/>
        <v>61</v>
      </c>
      <c r="AE299" s="319">
        <f>IF(OR(G299=账期!$A$18,G299=账期!$A$20,G299=账期!$A$22,G299=账期!$A$24,G299=账期!$A$25,G299=账期!$A$27,G299=账期!$A$26,G299=账期!$A$28,G299=账期!$A$30,G299=账期!$A$32,G299=账期!$A$34,G299=账期!$A$35,G299=账期!$A$37,G299=账期!$A$39,G299=账期!$A$40,G299=账期!$A$41,G299=账期!$A$42,G299=账期!$A$43,G299=账期!$A$44,G299=账期!$A$45,G299=账期!$A$46,G299=账期!$A$48,G299=账期!$A$50,G299=账期!$A$51,G299=账期!$A$52,G299=账期!$A$53,G299=账期!$A$54,G299=账期!$A$56,G299=账期!$A$57,G299=账期!$A$58,G299=账期!$A$59,G299=账期!$A$60,G299=账期!$A$61,G299=账期!$A$62,G299=账期!$A$63,G299=账期!$A$64,G299=账期!$A$66,G299=账期!$A$67,G299=账期!$A$68,G299=账期!$A$70,G299=账期!$A$71),30,IF(OR(G299=账期!$A$74,G299=账期!$A$77,G299=账期!$A$76,G299=账期!$A$79,G299=账期!$A$80,G299=账期!$A$81,G299=账期!$A$83,G299=账期!$A$85,G299=账期!$A$87,G299=账期!$A$89,G299=账期!$A$91),60,IF(OR(G299=账期!$A$93,G299=账期!$A$94,G299=账期!$A$95,G299=账期!$A$96,G299=账期!$A$98,G299=账期!$A$99,G299=账期!$A$101,G299=账期!$A$102),90,0)))</f>
        <v>30</v>
      </c>
      <c r="AF299" s="319"/>
      <c r="AG299" s="306" t="s">
        <v>50</v>
      </c>
      <c r="AH299" s="319" t="str">
        <f t="shared" si="41"/>
        <v>徐绪盛</v>
      </c>
      <c r="AI299" s="321"/>
      <c r="XFC299" s="331"/>
      <c r="XFD299" s="331"/>
    </row>
    <row r="300" spans="1:35 16383:16384" ht="18" customHeight="1" x14ac:dyDescent="0.25">
      <c r="A300" s="301" t="str">
        <f t="shared" si="35"/>
        <v>2018年1月</v>
      </c>
      <c r="B300" s="302">
        <v>43119</v>
      </c>
      <c r="C300" s="303" t="s">
        <v>960</v>
      </c>
      <c r="D300" s="304" t="s">
        <v>625</v>
      </c>
      <c r="E300" s="305" t="str">
        <f t="shared" si="36"/>
        <v>A</v>
      </c>
      <c r="F300" s="305" t="str">
        <f t="shared" si="37"/>
        <v>A</v>
      </c>
      <c r="G300" s="306" t="s">
        <v>275</v>
      </c>
      <c r="H300" s="307" t="str">
        <f>IF(G300="","",VLOOKUP(G300,下拉数据源!J:K,2,0))</f>
        <v>南京华信藤仓光通信有限公司</v>
      </c>
      <c r="I300" s="307" t="s">
        <v>33</v>
      </c>
      <c r="J300" s="307" t="s">
        <v>280</v>
      </c>
      <c r="K300" s="308">
        <v>4600044961</v>
      </c>
      <c r="L300" s="306" t="s">
        <v>40</v>
      </c>
      <c r="M300" s="306" t="s">
        <v>149</v>
      </c>
      <c r="N300" s="306" t="s">
        <v>283</v>
      </c>
      <c r="O300" s="306" t="s">
        <v>65</v>
      </c>
      <c r="P300" s="308">
        <v>0.9</v>
      </c>
      <c r="Q300" s="309">
        <v>0.9</v>
      </c>
      <c r="R300" s="286">
        <v>15930</v>
      </c>
      <c r="S300" s="310">
        <f t="shared" si="40"/>
        <v>14337</v>
      </c>
      <c r="T300" s="311"/>
      <c r="U300" s="311">
        <f t="shared" si="38"/>
        <v>14337</v>
      </c>
      <c r="V300" s="451">
        <v>43122</v>
      </c>
      <c r="W300" s="452">
        <v>43123</v>
      </c>
      <c r="X300" s="308">
        <v>25</v>
      </c>
      <c r="Y300" s="313" t="s">
        <v>599</v>
      </c>
      <c r="Z300" s="314">
        <v>112.5</v>
      </c>
      <c r="AA300" s="315">
        <v>180109</v>
      </c>
      <c r="AB300" s="316" t="s">
        <v>2787</v>
      </c>
      <c r="AC300" s="317">
        <v>43130</v>
      </c>
      <c r="AD300" s="318">
        <f t="shared" si="39"/>
        <v>43161</v>
      </c>
      <c r="AE300" s="319">
        <f>IF(OR(G300=账期!$A$18,G300=账期!$A$20,G300=账期!$A$22,G300=账期!$A$24,G300=账期!$A$25,G300=账期!$A$27,G300=账期!$A$26,G300=账期!$A$28,G300=账期!$A$30,G300=账期!$A$32,G300=账期!$A$34,G300=账期!$A$35,G300=账期!$A$37,G300=账期!$A$39,G300=账期!$A$40,G300=账期!$A$41,G300=账期!$A$42,G300=账期!$A$43,G300=账期!$A$44,G300=账期!$A$45,G300=账期!$A$46,G300=账期!$A$48,G300=账期!$A$50,G300=账期!$A$51,G300=账期!$A$52,G300=账期!$A$53,G300=账期!$A$54,G300=账期!$A$56,G300=账期!$A$57,G300=账期!$A$58,G300=账期!$A$59,G300=账期!$A$60,G300=账期!$A$61,G300=账期!$A$62,G300=账期!$A$63,G300=账期!$A$64,G300=账期!$A$66,G300=账期!$A$67,G300=账期!$A$68,G300=账期!$A$70,G300=账期!$A$71),30,IF(OR(G300=账期!$A$74,G300=账期!$A$77,G300=账期!$A$76,G300=账期!$A$79,G300=账期!$A$80,G300=账期!$A$81,G300=账期!$A$83,G300=账期!$A$85,G300=账期!$A$87,G300=账期!$A$89,G300=账期!$A$91),60,IF(OR(G300=账期!$A$93,G300=账期!$A$94,G300=账期!$A$95,G300=账期!$A$96,G300=账期!$A$98,G300=账期!$A$99,G300=账期!$A$101,G300=账期!$A$102),90,0)))</f>
        <v>30</v>
      </c>
      <c r="AF300" s="319"/>
      <c r="AG300" s="306" t="s">
        <v>50</v>
      </c>
      <c r="AH300" s="319" t="str">
        <f t="shared" si="41"/>
        <v>徐绪盛</v>
      </c>
      <c r="AI300" s="321"/>
    </row>
    <row r="301" spans="1:35 16383:16384" ht="18" customHeight="1" x14ac:dyDescent="0.25">
      <c r="A301" s="301" t="str">
        <f t="shared" si="35"/>
        <v>2018年1月</v>
      </c>
      <c r="B301" s="302">
        <v>43106</v>
      </c>
      <c r="C301" s="303"/>
      <c r="D301" s="304" t="s">
        <v>15</v>
      </c>
      <c r="E301" s="305" t="str">
        <f t="shared" si="36"/>
        <v>C</v>
      </c>
      <c r="F301" s="305" t="str">
        <f t="shared" si="37"/>
        <v>A</v>
      </c>
      <c r="G301" s="306" t="s">
        <v>275</v>
      </c>
      <c r="H301" s="307" t="s">
        <v>276</v>
      </c>
      <c r="I301" s="307" t="s">
        <v>33</v>
      </c>
      <c r="J301" s="307" t="s">
        <v>280</v>
      </c>
      <c r="K301" s="308">
        <v>4600033477</v>
      </c>
      <c r="L301" s="306" t="s">
        <v>63</v>
      </c>
      <c r="M301" s="306" t="s">
        <v>64</v>
      </c>
      <c r="N301" s="306" t="s">
        <v>279</v>
      </c>
      <c r="O301" s="306" t="s">
        <v>37</v>
      </c>
      <c r="P301" s="308">
        <v>30</v>
      </c>
      <c r="Q301" s="309">
        <v>30</v>
      </c>
      <c r="R301" s="286">
        <v>9100</v>
      </c>
      <c r="S301" s="310">
        <f t="shared" si="40"/>
        <v>273000</v>
      </c>
      <c r="T301" s="311"/>
      <c r="U301" s="311">
        <f t="shared" si="38"/>
        <v>273000</v>
      </c>
      <c r="V301" s="451">
        <v>43108</v>
      </c>
      <c r="W301" s="452">
        <v>43109</v>
      </c>
      <c r="X301" s="308">
        <v>1000</v>
      </c>
      <c r="Y301" s="313" t="s">
        <v>583</v>
      </c>
      <c r="Z301" s="314">
        <v>3750</v>
      </c>
      <c r="AA301" s="315" t="s">
        <v>961</v>
      </c>
      <c r="AB301" s="316" t="s">
        <v>2780</v>
      </c>
      <c r="AC301" s="317">
        <v>43130</v>
      </c>
      <c r="AD301" s="318">
        <f t="shared" si="39"/>
        <v>43161</v>
      </c>
      <c r="AE301" s="319">
        <f>IF(OR(G301=账期!$A$18,G301=账期!$A$20,G301=账期!$A$22,G301=账期!$A$24,G301=账期!$A$25,G301=账期!$A$27,G301=账期!$A$26,G301=账期!$A$28,G301=账期!$A$30,G301=账期!$A$32,G301=账期!$A$34,G301=账期!$A$35,G301=账期!$A$37,G301=账期!$A$39,G301=账期!$A$40,G301=账期!$A$41,G301=账期!$A$42,G301=账期!$A$43,G301=账期!$A$44,G301=账期!$A$45,G301=账期!$A$46,G301=账期!$A$48,G301=账期!$A$50,G301=账期!$A$51,G301=账期!$A$52,G301=账期!$A$53,G301=账期!$A$54,G301=账期!$A$56,G301=账期!$A$57,G301=账期!$A$58,G301=账期!$A$59,G301=账期!$A$60,G301=账期!$A$61,G301=账期!$A$62,G301=账期!$A$63,G301=账期!$A$64,G301=账期!$A$66,G301=账期!$A$67,G301=账期!$A$68,G301=账期!$A$70,G301=账期!$A$71),30,IF(OR(G301=账期!$A$74,G301=账期!$A$77,G301=账期!$A$76,G301=账期!$A$79,G301=账期!$A$80,G301=账期!$A$81,G301=账期!$A$83,G301=账期!$A$85,G301=账期!$A$87,G301=账期!$A$89,G301=账期!$A$91),60,IF(OR(G301=账期!$A$93,G301=账期!$A$94,G301=账期!$A$95,G301=账期!$A$96,G301=账期!$A$98,G301=账期!$A$99,G301=账期!$A$101,G301=账期!$A$102),90,0)))</f>
        <v>30</v>
      </c>
      <c r="AF301" s="319"/>
      <c r="AG301" s="306" t="s">
        <v>50</v>
      </c>
      <c r="AH301" s="319" t="str">
        <f t="shared" si="41"/>
        <v>徐绪盛</v>
      </c>
      <c r="AI301" s="321"/>
    </row>
    <row r="302" spans="1:35 16383:16384" ht="18" customHeight="1" x14ac:dyDescent="0.25">
      <c r="A302" s="301" t="str">
        <f t="shared" si="35"/>
        <v>2018年1月</v>
      </c>
      <c r="B302" s="302">
        <v>43110</v>
      </c>
      <c r="C302" s="303"/>
      <c r="D302" s="304" t="s">
        <v>625</v>
      </c>
      <c r="E302" s="305" t="str">
        <f t="shared" si="36"/>
        <v>A</v>
      </c>
      <c r="F302" s="305" t="str">
        <f t="shared" si="37"/>
        <v>A</v>
      </c>
      <c r="G302" s="306" t="s">
        <v>275</v>
      </c>
      <c r="H302" s="307" t="s">
        <v>276</v>
      </c>
      <c r="I302" s="307" t="s">
        <v>33</v>
      </c>
      <c r="J302" s="307" t="s">
        <v>277</v>
      </c>
      <c r="K302" s="306" t="s">
        <v>111</v>
      </c>
      <c r="L302" s="306" t="s">
        <v>63</v>
      </c>
      <c r="M302" s="306" t="s">
        <v>64</v>
      </c>
      <c r="N302" s="306" t="s">
        <v>111</v>
      </c>
      <c r="O302" s="306" t="s">
        <v>37</v>
      </c>
      <c r="P302" s="308">
        <v>2.5000000000000001E-2</v>
      </c>
      <c r="Q302" s="309">
        <v>2.5000000000000001E-2</v>
      </c>
      <c r="R302" s="286">
        <v>0</v>
      </c>
      <c r="S302" s="310">
        <f t="shared" si="40"/>
        <v>0</v>
      </c>
      <c r="T302" s="311"/>
      <c r="U302" s="311">
        <f t="shared" si="38"/>
        <v>0</v>
      </c>
      <c r="V302" s="451">
        <v>43111</v>
      </c>
      <c r="W302" s="452">
        <v>43112</v>
      </c>
      <c r="X302" s="308">
        <v>25</v>
      </c>
      <c r="Y302" s="313" t="s">
        <v>962</v>
      </c>
      <c r="Z302" s="314">
        <v>3</v>
      </c>
      <c r="AA302" s="315">
        <v>171221</v>
      </c>
      <c r="AB302" s="316"/>
      <c r="AC302" s="317"/>
      <c r="AD302" s="318">
        <f t="shared" si="39"/>
        <v>61</v>
      </c>
      <c r="AE302" s="319">
        <f>IF(OR(G302=账期!$A$18,G302=账期!$A$20,G302=账期!$A$22,G302=账期!$A$24,G302=账期!$A$25,G302=账期!$A$27,G302=账期!$A$26,G302=账期!$A$28,G302=账期!$A$30,G302=账期!$A$32,G302=账期!$A$34,G302=账期!$A$35,G302=账期!$A$37,G302=账期!$A$39,G302=账期!$A$40,G302=账期!$A$41,G302=账期!$A$42,G302=账期!$A$43,G302=账期!$A$44,G302=账期!$A$45,G302=账期!$A$46,G302=账期!$A$48,G302=账期!$A$50,G302=账期!$A$51,G302=账期!$A$52,G302=账期!$A$53,G302=账期!$A$54,G302=账期!$A$56,G302=账期!$A$57,G302=账期!$A$58,G302=账期!$A$59,G302=账期!$A$60,G302=账期!$A$61,G302=账期!$A$62,G302=账期!$A$63,G302=账期!$A$64,G302=账期!$A$66,G302=账期!$A$67,G302=账期!$A$68,G302=账期!$A$70,G302=账期!$A$71),30,IF(OR(G302=账期!$A$74,G302=账期!$A$77,G302=账期!$A$76,G302=账期!$A$79,G302=账期!$A$80,G302=账期!$A$81,G302=账期!$A$83,G302=账期!$A$85,G302=账期!$A$87,G302=账期!$A$89,G302=账期!$A$91),60,IF(OR(G302=账期!$A$93,G302=账期!$A$94,G302=账期!$A$95,G302=账期!$A$96,G302=账期!$A$98,G302=账期!$A$99,G302=账期!$A$101,G302=账期!$A$102),90,0)))</f>
        <v>30</v>
      </c>
      <c r="AF302" s="319"/>
      <c r="AG302" s="306" t="s">
        <v>50</v>
      </c>
      <c r="AH302" s="319" t="str">
        <f t="shared" si="41"/>
        <v>徐绪盛</v>
      </c>
      <c r="AI302" s="321"/>
    </row>
    <row r="303" spans="1:35 16383:16384" ht="18" customHeight="1" x14ac:dyDescent="0.25">
      <c r="A303" s="301" t="str">
        <f t="shared" si="35"/>
        <v>2017年11月</v>
      </c>
      <c r="B303" s="302">
        <v>43040</v>
      </c>
      <c r="C303" s="303"/>
      <c r="D303" s="304" t="s">
        <v>625</v>
      </c>
      <c r="E303" s="305" t="str">
        <f t="shared" si="36"/>
        <v>A</v>
      </c>
      <c r="F303" s="305" t="str">
        <f t="shared" si="37"/>
        <v>A</v>
      </c>
      <c r="G303" s="306" t="s">
        <v>275</v>
      </c>
      <c r="H303" s="307" t="s">
        <v>276</v>
      </c>
      <c r="I303" s="307" t="s">
        <v>33</v>
      </c>
      <c r="J303" s="307"/>
      <c r="K303" s="308">
        <v>4600033477</v>
      </c>
      <c r="L303" s="306" t="s">
        <v>63</v>
      </c>
      <c r="M303" s="306" t="s">
        <v>64</v>
      </c>
      <c r="N303" s="306"/>
      <c r="O303" s="306" t="s">
        <v>191</v>
      </c>
      <c r="P303" s="308">
        <v>6</v>
      </c>
      <c r="Q303" s="309">
        <v>6</v>
      </c>
      <c r="R303" s="286">
        <v>9800</v>
      </c>
      <c r="S303" s="310">
        <f t="shared" si="40"/>
        <v>58800</v>
      </c>
      <c r="T303" s="311"/>
      <c r="U303" s="311">
        <f t="shared" si="38"/>
        <v>58800</v>
      </c>
      <c r="V303" s="451">
        <v>43066</v>
      </c>
      <c r="W303" s="452">
        <v>43067</v>
      </c>
      <c r="X303" s="308">
        <v>1000</v>
      </c>
      <c r="Y303" s="313" t="s">
        <v>963</v>
      </c>
      <c r="Z303" s="314">
        <v>880</v>
      </c>
      <c r="AA303" s="315">
        <v>171123</v>
      </c>
      <c r="AB303" s="316" t="s">
        <v>2779</v>
      </c>
      <c r="AC303" s="317">
        <v>43130</v>
      </c>
      <c r="AD303" s="318">
        <f t="shared" si="39"/>
        <v>43161</v>
      </c>
      <c r="AE303" s="319">
        <v>30</v>
      </c>
      <c r="AF303" s="319"/>
      <c r="AG303" s="306" t="s">
        <v>50</v>
      </c>
      <c r="AH303" s="319" t="str">
        <f t="shared" si="41"/>
        <v>徐绪盛</v>
      </c>
      <c r="AI303" s="321"/>
    </row>
    <row r="304" spans="1:35 16383:16384" ht="18" customHeight="1" x14ac:dyDescent="0.25">
      <c r="A304" s="301" t="str">
        <f t="shared" si="35"/>
        <v>2018年1月</v>
      </c>
      <c r="B304" s="302">
        <v>43113</v>
      </c>
      <c r="C304" s="303"/>
      <c r="D304" s="304" t="s">
        <v>625</v>
      </c>
      <c r="E304" s="305" t="str">
        <f t="shared" si="36"/>
        <v>A</v>
      </c>
      <c r="F304" s="305" t="str">
        <f t="shared" si="37"/>
        <v>A</v>
      </c>
      <c r="G304" s="306" t="s">
        <v>275</v>
      </c>
      <c r="H304" s="307" t="s">
        <v>276</v>
      </c>
      <c r="I304" s="307" t="s">
        <v>33</v>
      </c>
      <c r="J304" s="307" t="s">
        <v>280</v>
      </c>
      <c r="K304" s="308">
        <v>4600033477</v>
      </c>
      <c r="L304" s="306" t="s">
        <v>63</v>
      </c>
      <c r="M304" s="306" t="s">
        <v>64</v>
      </c>
      <c r="N304" s="306" t="s">
        <v>279</v>
      </c>
      <c r="O304" s="306" t="s">
        <v>37</v>
      </c>
      <c r="P304" s="308">
        <v>30</v>
      </c>
      <c r="Q304" s="309">
        <v>30</v>
      </c>
      <c r="R304" s="286">
        <v>9100</v>
      </c>
      <c r="S304" s="310">
        <f t="shared" si="40"/>
        <v>273000</v>
      </c>
      <c r="T304" s="343"/>
      <c r="U304" s="311">
        <f t="shared" si="38"/>
        <v>273000</v>
      </c>
      <c r="V304" s="451">
        <v>43115</v>
      </c>
      <c r="W304" s="452">
        <v>43116</v>
      </c>
      <c r="X304" s="308">
        <v>1000</v>
      </c>
      <c r="Y304" s="313" t="s">
        <v>584</v>
      </c>
      <c r="Z304" s="314">
        <v>3750</v>
      </c>
      <c r="AA304" s="315">
        <v>180113</v>
      </c>
      <c r="AB304" s="316" t="s">
        <v>2780</v>
      </c>
      <c r="AC304" s="317">
        <v>43130</v>
      </c>
      <c r="AD304" s="318">
        <f t="shared" si="39"/>
        <v>43161</v>
      </c>
      <c r="AE304" s="319">
        <f>IF(OR(G304=账期!$A$18,G304=账期!$A$20,G304=账期!$A$22,G304=账期!$A$24,G304=账期!$A$25,G304=账期!$A$27,G304=账期!$A$26,G304=账期!$A$28,G304=账期!$A$30,G304=账期!$A$32,G304=账期!$A$34,G304=账期!$A$35,G304=账期!$A$37,G304=账期!$A$39,G304=账期!$A$40,G304=账期!$A$41,G304=账期!$A$42,G304=账期!$A$43,G304=账期!$A$44,G304=账期!$A$45,G304=账期!$A$46,G304=账期!$A$48,G304=账期!$A$50,G304=账期!$A$51,G304=账期!$A$52,G304=账期!$A$53,G304=账期!$A$54,G304=账期!$A$56,G304=账期!$A$57,G304=账期!$A$58,G304=账期!$A$59,G304=账期!$A$60,G304=账期!$A$61,G304=账期!$A$62,G304=账期!$A$63,G304=账期!$A$64,G304=账期!$A$66,G304=账期!$A$67,G304=账期!$A$68,G304=账期!$A$70,G304=账期!$A$71),30,IF(OR(G304=账期!$A$74,G304=账期!$A$77,G304=账期!$A$76,G304=账期!$A$79,G304=账期!$A$80,G304=账期!$A$81,G304=账期!$A$83,G304=账期!$A$85,G304=账期!$A$87,G304=账期!$A$89,G304=账期!$A$91),60,IF(OR(G304=账期!$A$93,G304=账期!$A$94,G304=账期!$A$95,G304=账期!$A$96,G304=账期!$A$98,G304=账期!$A$99,G304=账期!$A$101,G304=账期!$A$102),90,0)))</f>
        <v>30</v>
      </c>
      <c r="AF304" s="319"/>
      <c r="AG304" s="306" t="s">
        <v>50</v>
      </c>
      <c r="AH304" s="319" t="str">
        <f t="shared" si="41"/>
        <v>徐绪盛</v>
      </c>
      <c r="AI304" s="321"/>
    </row>
    <row r="305" spans="1:35 16383:16384" ht="18" customHeight="1" x14ac:dyDescent="0.25">
      <c r="A305" s="301" t="str">
        <f t="shared" si="35"/>
        <v>2018年1月</v>
      </c>
      <c r="B305" s="302">
        <v>43115</v>
      </c>
      <c r="C305" s="303"/>
      <c r="D305" s="304" t="s">
        <v>625</v>
      </c>
      <c r="E305" s="305" t="str">
        <f t="shared" si="36"/>
        <v>A</v>
      </c>
      <c r="F305" s="305" t="str">
        <f t="shared" si="37"/>
        <v>A</v>
      </c>
      <c r="G305" s="306" t="s">
        <v>275</v>
      </c>
      <c r="H305" s="307" t="s">
        <v>276</v>
      </c>
      <c r="I305" s="307" t="s">
        <v>33</v>
      </c>
      <c r="J305" s="307" t="s">
        <v>280</v>
      </c>
      <c r="K305" s="308">
        <v>4600033477</v>
      </c>
      <c r="L305" s="306" t="s">
        <v>63</v>
      </c>
      <c r="M305" s="306" t="s">
        <v>64</v>
      </c>
      <c r="N305" s="306" t="s">
        <v>279</v>
      </c>
      <c r="O305" s="306" t="s">
        <v>37</v>
      </c>
      <c r="P305" s="308">
        <v>10</v>
      </c>
      <c r="Q305" s="309">
        <v>10</v>
      </c>
      <c r="R305" s="286">
        <v>9100</v>
      </c>
      <c r="S305" s="310">
        <f t="shared" si="40"/>
        <v>91000</v>
      </c>
      <c r="T305" s="311"/>
      <c r="U305" s="311">
        <f t="shared" si="38"/>
        <v>91000</v>
      </c>
      <c r="V305" s="451">
        <v>43116</v>
      </c>
      <c r="W305" s="452">
        <v>43117</v>
      </c>
      <c r="X305" s="308">
        <v>1000</v>
      </c>
      <c r="Y305" s="313" t="s">
        <v>582</v>
      </c>
      <c r="Z305" s="314">
        <v>1250</v>
      </c>
      <c r="AA305" s="315">
        <v>180113</v>
      </c>
      <c r="AB305" s="316" t="s">
        <v>2780</v>
      </c>
      <c r="AC305" s="317">
        <v>43130</v>
      </c>
      <c r="AD305" s="318">
        <f t="shared" si="39"/>
        <v>43161</v>
      </c>
      <c r="AE305" s="319">
        <f>IF(OR(G305=账期!$A$18,G305=账期!$A$20,G305=账期!$A$22,G305=账期!$A$24,G305=账期!$A$25,G305=账期!$A$27,G305=账期!$A$26,G305=账期!$A$28,G305=账期!$A$30,G305=账期!$A$32,G305=账期!$A$34,G305=账期!$A$35,G305=账期!$A$37,G305=账期!$A$39,G305=账期!$A$40,G305=账期!$A$41,G305=账期!$A$42,G305=账期!$A$43,G305=账期!$A$44,G305=账期!$A$45,G305=账期!$A$46,G305=账期!$A$48,G305=账期!$A$50,G305=账期!$A$51,G305=账期!$A$52,G305=账期!$A$53,G305=账期!$A$54,G305=账期!$A$56,G305=账期!$A$57,G305=账期!$A$58,G305=账期!$A$59,G305=账期!$A$60,G305=账期!$A$61,G305=账期!$A$62,G305=账期!$A$63,G305=账期!$A$64,G305=账期!$A$66,G305=账期!$A$67,G305=账期!$A$68,G305=账期!$A$70,G305=账期!$A$71),30,IF(OR(G305=账期!$A$74,G305=账期!$A$77,G305=账期!$A$76,G305=账期!$A$79,G305=账期!$A$80,G305=账期!$A$81,G305=账期!$A$83,G305=账期!$A$85,G305=账期!$A$87,G305=账期!$A$89,G305=账期!$A$91),60,IF(OR(G305=账期!$A$93,G305=账期!$A$94,G305=账期!$A$95,G305=账期!$A$96,G305=账期!$A$98,G305=账期!$A$99,G305=账期!$A$101,G305=账期!$A$102),90,0)))</f>
        <v>30</v>
      </c>
      <c r="AF305" s="319"/>
      <c r="AG305" s="306" t="s">
        <v>50</v>
      </c>
      <c r="AH305" s="319" t="str">
        <f t="shared" si="41"/>
        <v>徐绪盛</v>
      </c>
      <c r="AI305" s="321"/>
    </row>
    <row r="306" spans="1:35 16383:16384" ht="18" customHeight="1" x14ac:dyDescent="0.25">
      <c r="A306" s="301" t="str">
        <f t="shared" si="35"/>
        <v>2018年1月</v>
      </c>
      <c r="B306" s="302">
        <v>43116</v>
      </c>
      <c r="C306" s="303" t="s">
        <v>964</v>
      </c>
      <c r="D306" s="304" t="s">
        <v>625</v>
      </c>
      <c r="E306" s="305" t="str">
        <f t="shared" si="36"/>
        <v>A</v>
      </c>
      <c r="F306" s="305" t="str">
        <f t="shared" si="37"/>
        <v>A</v>
      </c>
      <c r="G306" s="306" t="s">
        <v>275</v>
      </c>
      <c r="H306" s="307" t="s">
        <v>276</v>
      </c>
      <c r="I306" s="307" t="s">
        <v>33</v>
      </c>
      <c r="J306" s="307" t="s">
        <v>280</v>
      </c>
      <c r="K306" s="308">
        <v>4600033477</v>
      </c>
      <c r="L306" s="306" t="s">
        <v>63</v>
      </c>
      <c r="M306" s="306" t="s">
        <v>64</v>
      </c>
      <c r="N306" s="306" t="s">
        <v>279</v>
      </c>
      <c r="O306" s="306" t="s">
        <v>37</v>
      </c>
      <c r="P306" s="308">
        <v>30</v>
      </c>
      <c r="Q306" s="309">
        <v>30</v>
      </c>
      <c r="R306" s="286">
        <v>9100</v>
      </c>
      <c r="S306" s="310">
        <f t="shared" si="40"/>
        <v>273000</v>
      </c>
      <c r="T306" s="311"/>
      <c r="U306" s="311">
        <f t="shared" si="38"/>
        <v>273000</v>
      </c>
      <c r="V306" s="451">
        <v>43118</v>
      </c>
      <c r="W306" s="452">
        <v>43119</v>
      </c>
      <c r="X306" s="308">
        <v>1000</v>
      </c>
      <c r="Y306" s="313" t="s">
        <v>585</v>
      </c>
      <c r="Z306" s="314">
        <v>3750</v>
      </c>
      <c r="AA306" s="315">
        <v>180116</v>
      </c>
      <c r="AB306" s="316" t="s">
        <v>2780</v>
      </c>
      <c r="AC306" s="317">
        <v>43130</v>
      </c>
      <c r="AD306" s="318">
        <f t="shared" si="39"/>
        <v>43161</v>
      </c>
      <c r="AE306" s="319">
        <f>IF(OR(G306=账期!$A$18,G306=账期!$A$20,G306=账期!$A$22,G306=账期!$A$24,G306=账期!$A$25,G306=账期!$A$27,G306=账期!$A$26,G306=账期!$A$28,G306=账期!$A$30,G306=账期!$A$32,G306=账期!$A$34,G306=账期!$A$35,G306=账期!$A$37,G306=账期!$A$39,G306=账期!$A$40,G306=账期!$A$41,G306=账期!$A$42,G306=账期!$A$43,G306=账期!$A$44,G306=账期!$A$45,G306=账期!$A$46,G306=账期!$A$48,G306=账期!$A$50,G306=账期!$A$51,G306=账期!$A$52,G306=账期!$A$53,G306=账期!$A$54,G306=账期!$A$56,G306=账期!$A$57,G306=账期!$A$58,G306=账期!$A$59,G306=账期!$A$60,G306=账期!$A$61,G306=账期!$A$62,G306=账期!$A$63,G306=账期!$A$64,G306=账期!$A$66,G306=账期!$A$67,G306=账期!$A$68,G306=账期!$A$70,G306=账期!$A$71),30,IF(OR(G306=账期!$A$74,G306=账期!$A$77,G306=账期!$A$76,G306=账期!$A$79,G306=账期!$A$80,G306=账期!$A$81,G306=账期!$A$83,G306=账期!$A$85,G306=账期!$A$87,G306=账期!$A$89,G306=账期!$A$91),60,IF(OR(G306=账期!$A$93,G306=账期!$A$94,G306=账期!$A$95,G306=账期!$A$96,G306=账期!$A$98,G306=账期!$A$99,G306=账期!$A$101,G306=账期!$A$102),90,0)))</f>
        <v>30</v>
      </c>
      <c r="AF306" s="319"/>
      <c r="AG306" s="306" t="s">
        <v>50</v>
      </c>
      <c r="AH306" s="319" t="str">
        <f t="shared" si="41"/>
        <v>徐绪盛</v>
      </c>
      <c r="AI306" s="321"/>
    </row>
    <row r="307" spans="1:35 16383:16384" ht="18" customHeight="1" x14ac:dyDescent="0.25">
      <c r="A307" s="301" t="str">
        <f t="shared" si="35"/>
        <v>2018年1月</v>
      </c>
      <c r="B307" s="302">
        <v>43117</v>
      </c>
      <c r="C307" s="303" t="s">
        <v>965</v>
      </c>
      <c r="D307" s="304" t="s">
        <v>625</v>
      </c>
      <c r="E307" s="305" t="str">
        <f t="shared" si="36"/>
        <v>A</v>
      </c>
      <c r="F307" s="305" t="str">
        <f t="shared" si="37"/>
        <v>A</v>
      </c>
      <c r="G307" s="306" t="s">
        <v>275</v>
      </c>
      <c r="H307" s="307" t="s">
        <v>276</v>
      </c>
      <c r="I307" s="307" t="s">
        <v>33</v>
      </c>
      <c r="J307" s="307" t="s">
        <v>280</v>
      </c>
      <c r="K307" s="308">
        <v>4600033477</v>
      </c>
      <c r="L307" s="306" t="s">
        <v>63</v>
      </c>
      <c r="M307" s="306" t="s">
        <v>64</v>
      </c>
      <c r="N307" s="306" t="s">
        <v>279</v>
      </c>
      <c r="O307" s="306" t="s">
        <v>37</v>
      </c>
      <c r="P307" s="308">
        <v>30</v>
      </c>
      <c r="Q307" s="309">
        <v>30</v>
      </c>
      <c r="R307" s="286">
        <v>9100</v>
      </c>
      <c r="S307" s="310">
        <f t="shared" si="40"/>
        <v>273000</v>
      </c>
      <c r="T307" s="311"/>
      <c r="U307" s="311">
        <f t="shared" si="38"/>
        <v>273000</v>
      </c>
      <c r="V307" s="451">
        <v>43120</v>
      </c>
      <c r="W307" s="452">
        <v>43121</v>
      </c>
      <c r="X307" s="308">
        <v>1000</v>
      </c>
      <c r="Y307" s="313" t="s">
        <v>586</v>
      </c>
      <c r="Z307" s="314">
        <v>3750</v>
      </c>
      <c r="AA307" s="315" t="s">
        <v>966</v>
      </c>
      <c r="AB307" s="316" t="s">
        <v>2781</v>
      </c>
      <c r="AC307" s="317">
        <v>43130</v>
      </c>
      <c r="AD307" s="318">
        <f t="shared" si="39"/>
        <v>43161</v>
      </c>
      <c r="AE307" s="319">
        <f>IF(OR(G307=账期!$A$18,G307=账期!$A$20,G307=账期!$A$22,G307=账期!$A$24,G307=账期!$A$25,G307=账期!$A$27,G307=账期!$A$26,G307=账期!$A$28,G307=账期!$A$30,G307=账期!$A$32,G307=账期!$A$34,G307=账期!$A$35,G307=账期!$A$37,G307=账期!$A$39,G307=账期!$A$40,G307=账期!$A$41,G307=账期!$A$42,G307=账期!$A$43,G307=账期!$A$44,G307=账期!$A$45,G307=账期!$A$46,G307=账期!$A$48,G307=账期!$A$50,G307=账期!$A$51,G307=账期!$A$52,G307=账期!$A$53,G307=账期!$A$54,G307=账期!$A$56,G307=账期!$A$57,G307=账期!$A$58,G307=账期!$A$59,G307=账期!$A$60,G307=账期!$A$61,G307=账期!$A$62,G307=账期!$A$63,G307=账期!$A$64,G307=账期!$A$66,G307=账期!$A$67,G307=账期!$A$68,G307=账期!$A$70,G307=账期!$A$71),30,IF(OR(G307=账期!$A$74,G307=账期!$A$77,G307=账期!$A$76,G307=账期!$A$79,G307=账期!$A$80,G307=账期!$A$81,G307=账期!$A$83,G307=账期!$A$85,G307=账期!$A$87,G307=账期!$A$89,G307=账期!$A$91),60,IF(OR(G307=账期!$A$93,G307=账期!$A$94,G307=账期!$A$95,G307=账期!$A$96,G307=账期!$A$98,G307=账期!$A$99,G307=账期!$A$101,G307=账期!$A$102),90,0)))</f>
        <v>30</v>
      </c>
      <c r="AF307" s="319"/>
      <c r="AG307" s="306" t="s">
        <v>50</v>
      </c>
      <c r="AH307" s="319" t="str">
        <f t="shared" si="41"/>
        <v>徐绪盛</v>
      </c>
      <c r="AI307" s="321"/>
    </row>
    <row r="308" spans="1:35 16383:16384" ht="18" customHeight="1" x14ac:dyDescent="0.25">
      <c r="A308" s="301" t="str">
        <f t="shared" si="35"/>
        <v>2018年1月</v>
      </c>
      <c r="B308" s="302">
        <v>43119</v>
      </c>
      <c r="C308" s="303" t="s">
        <v>967</v>
      </c>
      <c r="D308" s="304" t="s">
        <v>625</v>
      </c>
      <c r="E308" s="305" t="str">
        <f t="shared" si="36"/>
        <v>A</v>
      </c>
      <c r="F308" s="305" t="str">
        <f t="shared" si="37"/>
        <v>A</v>
      </c>
      <c r="G308" s="306" t="s">
        <v>275</v>
      </c>
      <c r="H308" s="307" t="str">
        <f>IF(G308="","",VLOOKUP(G308,下拉数据源!J:K,2,0))</f>
        <v>南京华信藤仓光通信有限公司</v>
      </c>
      <c r="I308" s="307" t="s">
        <v>33</v>
      </c>
      <c r="J308" s="307" t="s">
        <v>280</v>
      </c>
      <c r="K308" s="308">
        <v>4600033477</v>
      </c>
      <c r="L308" s="306" t="s">
        <v>63</v>
      </c>
      <c r="M308" s="306" t="s">
        <v>64</v>
      </c>
      <c r="N308" s="306" t="s">
        <v>279</v>
      </c>
      <c r="O308" s="306" t="s">
        <v>37</v>
      </c>
      <c r="P308" s="308">
        <v>21</v>
      </c>
      <c r="Q308" s="309">
        <v>21</v>
      </c>
      <c r="R308" s="286">
        <v>9100</v>
      </c>
      <c r="S308" s="310">
        <f t="shared" si="40"/>
        <v>191100</v>
      </c>
      <c r="T308" s="311"/>
      <c r="U308" s="311">
        <f t="shared" si="38"/>
        <v>191100</v>
      </c>
      <c r="V308" s="451">
        <v>43122</v>
      </c>
      <c r="W308" s="452">
        <v>43123</v>
      </c>
      <c r="X308" s="308">
        <v>1000</v>
      </c>
      <c r="Y308" s="313" t="s">
        <v>587</v>
      </c>
      <c r="Z308" s="314">
        <v>2625</v>
      </c>
      <c r="AA308" s="315">
        <v>180121</v>
      </c>
      <c r="AB308" s="316" t="s">
        <v>2781</v>
      </c>
      <c r="AC308" s="317">
        <v>43130</v>
      </c>
      <c r="AD308" s="318">
        <f t="shared" si="39"/>
        <v>43161</v>
      </c>
      <c r="AE308" s="319">
        <f>IF(OR(G308=账期!$A$18,G308=账期!$A$20,G308=账期!$A$22,G308=账期!$A$24,G308=账期!$A$25,G308=账期!$A$27,G308=账期!$A$26,G308=账期!$A$28,G308=账期!$A$30,G308=账期!$A$32,G308=账期!$A$34,G308=账期!$A$35,G308=账期!$A$37,G308=账期!$A$39,G308=账期!$A$40,G308=账期!$A$41,G308=账期!$A$42,G308=账期!$A$43,G308=账期!$A$44,G308=账期!$A$45,G308=账期!$A$46,G308=账期!$A$48,G308=账期!$A$50,G308=账期!$A$51,G308=账期!$A$52,G308=账期!$A$53,G308=账期!$A$54,G308=账期!$A$56,G308=账期!$A$57,G308=账期!$A$58,G308=账期!$A$59,G308=账期!$A$60,G308=账期!$A$61,G308=账期!$A$62,G308=账期!$A$63,G308=账期!$A$64,G308=账期!$A$66,G308=账期!$A$67,G308=账期!$A$68,G308=账期!$A$70,G308=账期!$A$71),30,IF(OR(G308=账期!$A$74,G308=账期!$A$77,G308=账期!$A$76,G308=账期!$A$79,G308=账期!$A$80,G308=账期!$A$81,G308=账期!$A$83,G308=账期!$A$85,G308=账期!$A$87,G308=账期!$A$89,G308=账期!$A$91),60,IF(OR(G308=账期!$A$93,G308=账期!$A$94,G308=账期!$A$95,G308=账期!$A$96,G308=账期!$A$98,G308=账期!$A$99,G308=账期!$A$101,G308=账期!$A$102),90,0)))</f>
        <v>30</v>
      </c>
      <c r="AF308" s="319"/>
      <c r="AG308" s="306" t="s">
        <v>50</v>
      </c>
      <c r="AH308" s="319" t="str">
        <f t="shared" si="41"/>
        <v>徐绪盛</v>
      </c>
      <c r="AI308" s="321"/>
    </row>
    <row r="309" spans="1:35 16383:16384" ht="18" customHeight="1" x14ac:dyDescent="0.25">
      <c r="A309" s="301" t="str">
        <f t="shared" si="35"/>
        <v>2018年1月</v>
      </c>
      <c r="B309" s="302">
        <v>43119</v>
      </c>
      <c r="C309" s="303" t="s">
        <v>967</v>
      </c>
      <c r="D309" s="304" t="s">
        <v>625</v>
      </c>
      <c r="E309" s="305" t="str">
        <f t="shared" si="36"/>
        <v>A</v>
      </c>
      <c r="F309" s="305" t="str">
        <f t="shared" si="37"/>
        <v>A</v>
      </c>
      <c r="G309" s="306" t="s">
        <v>275</v>
      </c>
      <c r="H309" s="307" t="str">
        <f>IF(G309="","",VLOOKUP(G309,下拉数据源!J:K,2,0))</f>
        <v>南京华信藤仓光通信有限公司</v>
      </c>
      <c r="I309" s="307" t="s">
        <v>33</v>
      </c>
      <c r="J309" s="307" t="s">
        <v>280</v>
      </c>
      <c r="K309" s="308">
        <v>4600033477</v>
      </c>
      <c r="L309" s="306" t="s">
        <v>63</v>
      </c>
      <c r="M309" s="306" t="s">
        <v>64</v>
      </c>
      <c r="N309" s="306" t="s">
        <v>279</v>
      </c>
      <c r="O309" s="306" t="s">
        <v>37</v>
      </c>
      <c r="P309" s="308">
        <v>29</v>
      </c>
      <c r="Q309" s="309">
        <v>29</v>
      </c>
      <c r="R309" s="286">
        <v>9100</v>
      </c>
      <c r="S309" s="310">
        <f t="shared" si="40"/>
        <v>263900</v>
      </c>
      <c r="T309" s="311"/>
      <c r="U309" s="311">
        <f t="shared" si="38"/>
        <v>263900</v>
      </c>
      <c r="V309" s="451">
        <v>43125</v>
      </c>
      <c r="W309" s="452">
        <v>43126</v>
      </c>
      <c r="X309" s="308">
        <v>1000</v>
      </c>
      <c r="Y309" s="313" t="s">
        <v>589</v>
      </c>
      <c r="Z309" s="314">
        <v>3625</v>
      </c>
      <c r="AA309" s="315" t="s">
        <v>820</v>
      </c>
      <c r="AB309" s="316" t="s">
        <v>2781</v>
      </c>
      <c r="AC309" s="317">
        <v>43130</v>
      </c>
      <c r="AD309" s="318">
        <f t="shared" si="39"/>
        <v>43161</v>
      </c>
      <c r="AE309" s="319">
        <f>IF(OR(G309=账期!$A$18,G309=账期!$A$20,G309=账期!$A$22,G309=账期!$A$24,G309=账期!$A$25,G309=账期!$A$27,G309=账期!$A$26,G309=账期!$A$28,G309=账期!$A$30,G309=账期!$A$32,G309=账期!$A$34,G309=账期!$A$35,G309=账期!$A$37,G309=账期!$A$39,G309=账期!$A$40,G309=账期!$A$41,G309=账期!$A$42,G309=账期!$A$43,G309=账期!$A$44,G309=账期!$A$45,G309=账期!$A$46,G309=账期!$A$48,G309=账期!$A$50,G309=账期!$A$51,G309=账期!$A$52,G309=账期!$A$53,G309=账期!$A$54,G309=账期!$A$56,G309=账期!$A$57,G309=账期!$A$58,G309=账期!$A$59,G309=账期!$A$60,G309=账期!$A$61,G309=账期!$A$62,G309=账期!$A$63,G309=账期!$A$64,G309=账期!$A$66,G309=账期!$A$67,G309=账期!$A$68,G309=账期!$A$70,G309=账期!$A$71),30,IF(OR(G309=账期!$A$74,G309=账期!$A$77,G309=账期!$A$76,G309=账期!$A$79,G309=账期!$A$80,G309=账期!$A$81,G309=账期!$A$83,G309=账期!$A$85,G309=账期!$A$87,G309=账期!$A$89,G309=账期!$A$91),60,IF(OR(G309=账期!$A$93,G309=账期!$A$94,G309=账期!$A$95,G309=账期!$A$96,G309=账期!$A$98,G309=账期!$A$99,G309=账期!$A$101,G309=账期!$A$102),90,0)))</f>
        <v>30</v>
      </c>
      <c r="AF309" s="319"/>
      <c r="AG309" s="306" t="s">
        <v>50</v>
      </c>
      <c r="AH309" s="319" t="str">
        <f t="shared" si="41"/>
        <v>徐绪盛</v>
      </c>
      <c r="AI309" s="321"/>
    </row>
    <row r="310" spans="1:35 16383:16384" ht="18" customHeight="1" x14ac:dyDescent="0.25">
      <c r="A310" s="301" t="str">
        <f t="shared" si="35"/>
        <v>2018年1月</v>
      </c>
      <c r="B310" s="302">
        <v>43122</v>
      </c>
      <c r="C310" s="303" t="s">
        <v>968</v>
      </c>
      <c r="D310" s="304" t="s">
        <v>625</v>
      </c>
      <c r="E310" s="305" t="str">
        <f t="shared" si="36"/>
        <v>A</v>
      </c>
      <c r="F310" s="305" t="str">
        <f t="shared" si="37"/>
        <v>A</v>
      </c>
      <c r="G310" s="306" t="s">
        <v>275</v>
      </c>
      <c r="H310" s="307" t="str">
        <f>IF(G310="","",VLOOKUP(G310,下拉数据源!J:K,2,0))</f>
        <v>南京华信藤仓光通信有限公司</v>
      </c>
      <c r="I310" s="307" t="s">
        <v>33</v>
      </c>
      <c r="J310" s="307" t="s">
        <v>280</v>
      </c>
      <c r="K310" s="308">
        <v>4600033477</v>
      </c>
      <c r="L310" s="306" t="s">
        <v>63</v>
      </c>
      <c r="M310" s="306" t="s">
        <v>64</v>
      </c>
      <c r="N310" s="306" t="s">
        <v>279</v>
      </c>
      <c r="O310" s="306" t="s">
        <v>37</v>
      </c>
      <c r="P310" s="308">
        <v>30</v>
      </c>
      <c r="Q310" s="309">
        <v>21</v>
      </c>
      <c r="R310" s="286">
        <v>9100</v>
      </c>
      <c r="S310" s="310">
        <f t="shared" si="40"/>
        <v>191100</v>
      </c>
      <c r="T310" s="311"/>
      <c r="U310" s="311">
        <f t="shared" si="38"/>
        <v>191100</v>
      </c>
      <c r="V310" s="451">
        <v>43127</v>
      </c>
      <c r="W310" s="452">
        <v>43128</v>
      </c>
      <c r="X310" s="308">
        <v>1000</v>
      </c>
      <c r="Y310" s="313" t="s">
        <v>588</v>
      </c>
      <c r="Z310" s="314">
        <v>2625</v>
      </c>
      <c r="AA310" s="315">
        <v>180123</v>
      </c>
      <c r="AB310" s="316"/>
      <c r="AC310" s="317"/>
      <c r="AD310" s="318">
        <f t="shared" si="39"/>
        <v>61</v>
      </c>
      <c r="AE310" s="319">
        <f>IF(OR(G310=账期!$A$18,G310=账期!$A$20,G310=账期!$A$22,G310=账期!$A$24,G310=账期!$A$25,G310=账期!$A$27,G310=账期!$A$26,G310=账期!$A$28,G310=账期!$A$30,G310=账期!$A$32,G310=账期!$A$34,G310=账期!$A$35,G310=账期!$A$37,G310=账期!$A$39,G310=账期!$A$40,G310=账期!$A$41,G310=账期!$A$42,G310=账期!$A$43,G310=账期!$A$44,G310=账期!$A$45,G310=账期!$A$46,G310=账期!$A$48,G310=账期!$A$50,G310=账期!$A$51,G310=账期!$A$52,G310=账期!$A$53,G310=账期!$A$54,G310=账期!$A$56,G310=账期!$A$57,G310=账期!$A$58,G310=账期!$A$59,G310=账期!$A$60,G310=账期!$A$61,G310=账期!$A$62,G310=账期!$A$63,G310=账期!$A$64,G310=账期!$A$66,G310=账期!$A$67,G310=账期!$A$68,G310=账期!$A$70,G310=账期!$A$71),30,IF(OR(G310=账期!$A$74,G310=账期!$A$77,G310=账期!$A$76,G310=账期!$A$79,G310=账期!$A$80,G310=账期!$A$81,G310=账期!$A$83,G310=账期!$A$85,G310=账期!$A$87,G310=账期!$A$89,G310=账期!$A$91),60,IF(OR(G310=账期!$A$93,G310=账期!$A$94,G310=账期!$A$95,G310=账期!$A$96,G310=账期!$A$98,G310=账期!$A$99,G310=账期!$A$101,G310=账期!$A$102),90,0)))</f>
        <v>30</v>
      </c>
      <c r="AF310" s="319"/>
      <c r="AG310" s="306" t="s">
        <v>50</v>
      </c>
      <c r="AH310" s="319" t="str">
        <f t="shared" si="41"/>
        <v>徐绪盛</v>
      </c>
      <c r="AI310" s="321"/>
    </row>
    <row r="311" spans="1:35 16383:16384" ht="18" customHeight="1" x14ac:dyDescent="0.25">
      <c r="A311" s="301" t="str">
        <f t="shared" si="35"/>
        <v>2018年1月</v>
      </c>
      <c r="B311" s="302">
        <v>43122</v>
      </c>
      <c r="C311" s="303" t="s">
        <v>968</v>
      </c>
      <c r="D311" s="304" t="s">
        <v>625</v>
      </c>
      <c r="E311" s="305" t="str">
        <f t="shared" si="36"/>
        <v>A</v>
      </c>
      <c r="F311" s="305" t="str">
        <f t="shared" si="37"/>
        <v>A</v>
      </c>
      <c r="G311" s="306" t="s">
        <v>275</v>
      </c>
      <c r="H311" s="307" t="str">
        <f>IF(G311="","",VLOOKUP(G311,下拉数据源!J:K,2,0))</f>
        <v>南京华信藤仓光通信有限公司</v>
      </c>
      <c r="I311" s="307" t="s">
        <v>33</v>
      </c>
      <c r="J311" s="307" t="s">
        <v>280</v>
      </c>
      <c r="K311" s="308">
        <v>4600033477</v>
      </c>
      <c r="L311" s="306" t="s">
        <v>63</v>
      </c>
      <c r="M311" s="306" t="s">
        <v>64</v>
      </c>
      <c r="N311" s="306" t="s">
        <v>279</v>
      </c>
      <c r="O311" s="306" t="s">
        <v>37</v>
      </c>
      <c r="P311" s="308">
        <v>30</v>
      </c>
      <c r="Q311" s="309">
        <v>30</v>
      </c>
      <c r="R311" s="286">
        <v>9100</v>
      </c>
      <c r="S311" s="310">
        <f t="shared" si="40"/>
        <v>273000</v>
      </c>
      <c r="T311" s="311"/>
      <c r="U311" s="311">
        <f t="shared" si="38"/>
        <v>273000</v>
      </c>
      <c r="V311" s="451">
        <v>43130</v>
      </c>
      <c r="W311" s="452">
        <v>43131</v>
      </c>
      <c r="X311" s="308">
        <v>1000</v>
      </c>
      <c r="Y311" s="313" t="s">
        <v>2649</v>
      </c>
      <c r="Z311" s="314">
        <v>3750</v>
      </c>
      <c r="AA311" s="315" t="s">
        <v>2663</v>
      </c>
      <c r="AB311" s="316"/>
      <c r="AC311" s="317"/>
      <c r="AD311" s="318">
        <f t="shared" si="39"/>
        <v>61</v>
      </c>
      <c r="AE311" s="319">
        <f>IF(OR(G311=账期!$A$18,G311=账期!$A$20,G311=账期!$A$22,G311=账期!$A$24,G311=账期!$A$25,G311=账期!$A$27,G311=账期!$A$26,G311=账期!$A$28,G311=账期!$A$30,G311=账期!$A$32,G311=账期!$A$34,G311=账期!$A$35,G311=账期!$A$37,G311=账期!$A$39,G311=账期!$A$40,G311=账期!$A$41,G311=账期!$A$42,G311=账期!$A$43,G311=账期!$A$44,G311=账期!$A$45,G311=账期!$A$46,G311=账期!$A$48,G311=账期!$A$50,G311=账期!$A$51,G311=账期!$A$52,G311=账期!$A$53,G311=账期!$A$54,G311=账期!$A$56,G311=账期!$A$57,G311=账期!$A$58,G311=账期!$A$59,G311=账期!$A$60,G311=账期!$A$61,G311=账期!$A$62,G311=账期!$A$63,G311=账期!$A$64,G311=账期!$A$66,G311=账期!$A$67,G311=账期!$A$68,G311=账期!$A$70,G311=账期!$A$71),30,IF(OR(G311=账期!$A$74,G311=账期!$A$77,G311=账期!$A$76,G311=账期!$A$79,G311=账期!$A$80,G311=账期!$A$81,G311=账期!$A$83,G311=账期!$A$85,G311=账期!$A$87,G311=账期!$A$89,G311=账期!$A$91),60,IF(OR(G311=账期!$A$93,G311=账期!$A$94,G311=账期!$A$95,G311=账期!$A$96,G311=账期!$A$98,G311=账期!$A$99,G311=账期!$A$101,G311=账期!$A$102),90,0)))</f>
        <v>30</v>
      </c>
      <c r="AF311" s="319"/>
      <c r="AG311" s="306" t="s">
        <v>50</v>
      </c>
      <c r="AH311" s="319" t="str">
        <f t="shared" si="41"/>
        <v>徐绪盛</v>
      </c>
      <c r="AI311" s="321"/>
    </row>
    <row r="312" spans="1:35 16383:16384" ht="18" customHeight="1" x14ac:dyDescent="0.25">
      <c r="A312" s="301" t="str">
        <f t="shared" si="35"/>
        <v>2018年1月</v>
      </c>
      <c r="B312" s="302">
        <v>43105</v>
      </c>
      <c r="C312" s="303"/>
      <c r="D312" s="304" t="s">
        <v>625</v>
      </c>
      <c r="E312" s="305" t="str">
        <f t="shared" si="36"/>
        <v>A</v>
      </c>
      <c r="F312" s="305" t="str">
        <f t="shared" si="37"/>
        <v>A</v>
      </c>
      <c r="G312" s="306" t="s">
        <v>275</v>
      </c>
      <c r="H312" s="307" t="s">
        <v>276</v>
      </c>
      <c r="I312" s="307" t="s">
        <v>33</v>
      </c>
      <c r="J312" s="341" t="s">
        <v>280</v>
      </c>
      <c r="K312" s="308">
        <v>4600033477</v>
      </c>
      <c r="L312" s="306" t="s">
        <v>63</v>
      </c>
      <c r="M312" s="306" t="s">
        <v>281</v>
      </c>
      <c r="N312" s="306" t="s">
        <v>279</v>
      </c>
      <c r="O312" s="306" t="s">
        <v>37</v>
      </c>
      <c r="P312" s="308">
        <v>20</v>
      </c>
      <c r="Q312" s="309">
        <v>20</v>
      </c>
      <c r="R312" s="286">
        <v>9100</v>
      </c>
      <c r="S312" s="310">
        <f t="shared" si="40"/>
        <v>182000</v>
      </c>
      <c r="T312" s="311"/>
      <c r="U312" s="311">
        <f t="shared" si="38"/>
        <v>182000</v>
      </c>
      <c r="V312" s="451">
        <v>43106</v>
      </c>
      <c r="W312" s="452">
        <v>43107</v>
      </c>
      <c r="X312" s="308">
        <v>1000</v>
      </c>
      <c r="Y312" s="313" t="s">
        <v>591</v>
      </c>
      <c r="Z312" s="314">
        <v>2500</v>
      </c>
      <c r="AA312" s="315">
        <v>17122</v>
      </c>
      <c r="AB312" s="316" t="s">
        <v>2780</v>
      </c>
      <c r="AC312" s="317">
        <v>43130</v>
      </c>
      <c r="AD312" s="318">
        <f t="shared" si="39"/>
        <v>43161</v>
      </c>
      <c r="AE312" s="319">
        <f>IF(OR(G312=账期!$A$18,G312=账期!$A$20,G312=账期!$A$22,G312=账期!$A$24,G312=账期!$A$25,G312=账期!$A$27,G312=账期!$A$26,G312=账期!$A$28,G312=账期!$A$30,G312=账期!$A$32,G312=账期!$A$34,G312=账期!$A$35,G312=账期!$A$37,G312=账期!$A$39,G312=账期!$A$40,G312=账期!$A$41,G312=账期!$A$42,G312=账期!$A$43,G312=账期!$A$44,G312=账期!$A$45,G312=账期!$A$46,G312=账期!$A$48,G312=账期!$A$50,G312=账期!$A$51,G312=账期!$A$52,G312=账期!$A$53,G312=账期!$A$54,G312=账期!$A$56,G312=账期!$A$57,G312=账期!$A$58,G312=账期!$A$59,G312=账期!$A$60,G312=账期!$A$61,G312=账期!$A$62,G312=账期!$A$63,G312=账期!$A$64,G312=账期!$A$66,G312=账期!$A$67,G312=账期!$A$68,G312=账期!$A$70,G312=账期!$A$71),30,IF(OR(G312=账期!$A$74,G312=账期!$A$77,G312=账期!$A$76,G312=账期!$A$79,G312=账期!$A$80,G312=账期!$A$81,G312=账期!$A$83,G312=账期!$A$85,G312=账期!$A$87,G312=账期!$A$89,G312=账期!$A$91),60,IF(OR(G312=账期!$A$93,G312=账期!$A$94,G312=账期!$A$95,G312=账期!$A$96,G312=账期!$A$98,G312=账期!$A$99,G312=账期!$A$101,G312=账期!$A$102),90,0)))</f>
        <v>30</v>
      </c>
      <c r="AF312" s="319"/>
      <c r="AG312" s="306" t="s">
        <v>50</v>
      </c>
      <c r="AH312" s="319" t="str">
        <f t="shared" si="41"/>
        <v>徐绪盛</v>
      </c>
      <c r="AI312" s="321"/>
    </row>
    <row r="313" spans="1:35 16383:16384" ht="18" customHeight="1" x14ac:dyDescent="0.25">
      <c r="A313" s="301" t="str">
        <f t="shared" si="35"/>
        <v>2018年1月</v>
      </c>
      <c r="B313" s="302">
        <v>43106</v>
      </c>
      <c r="C313" s="303"/>
      <c r="D313" s="304" t="s">
        <v>15</v>
      </c>
      <c r="E313" s="305" t="str">
        <f t="shared" si="36"/>
        <v>C</v>
      </c>
      <c r="F313" s="305" t="str">
        <f t="shared" si="37"/>
        <v>A</v>
      </c>
      <c r="G313" s="306" t="s">
        <v>275</v>
      </c>
      <c r="H313" s="307" t="s">
        <v>276</v>
      </c>
      <c r="I313" s="307" t="s">
        <v>33</v>
      </c>
      <c r="J313" s="307" t="s">
        <v>280</v>
      </c>
      <c r="K313" s="308">
        <v>4600033477</v>
      </c>
      <c r="L313" s="306" t="s">
        <v>63</v>
      </c>
      <c r="M313" s="306" t="s">
        <v>286</v>
      </c>
      <c r="N313" s="306"/>
      <c r="O313" s="306" t="s">
        <v>37</v>
      </c>
      <c r="P313" s="308">
        <v>10</v>
      </c>
      <c r="Q313" s="309">
        <v>10</v>
      </c>
      <c r="R313" s="344">
        <v>7200</v>
      </c>
      <c r="S313" s="310">
        <f t="shared" si="40"/>
        <v>72000</v>
      </c>
      <c r="T313" s="311"/>
      <c r="U313" s="311">
        <f t="shared" si="38"/>
        <v>72000</v>
      </c>
      <c r="V313" s="451">
        <v>43106</v>
      </c>
      <c r="W313" s="452">
        <v>43107</v>
      </c>
      <c r="X313" s="308">
        <v>1000</v>
      </c>
      <c r="Y313" s="313" t="s">
        <v>591</v>
      </c>
      <c r="Z313" s="314">
        <v>1250</v>
      </c>
      <c r="AA313" s="315">
        <v>171225</v>
      </c>
      <c r="AB313" s="316" t="s">
        <v>2782</v>
      </c>
      <c r="AC313" s="317">
        <v>43130</v>
      </c>
      <c r="AD313" s="318">
        <f t="shared" si="39"/>
        <v>43161</v>
      </c>
      <c r="AE313" s="319">
        <f>IF(OR(G313=账期!$A$18,G313=账期!$A$20,G313=账期!$A$22,G313=账期!$A$24,G313=账期!$A$25,G313=账期!$A$27,G313=账期!$A$26,G313=账期!$A$28,G313=账期!$A$30,G313=账期!$A$32,G313=账期!$A$34,G313=账期!$A$35,G313=账期!$A$37,G313=账期!$A$39,G313=账期!$A$40,G313=账期!$A$41,G313=账期!$A$42,G313=账期!$A$43,G313=账期!$A$44,G313=账期!$A$45,G313=账期!$A$46,G313=账期!$A$48,G313=账期!$A$50,G313=账期!$A$51,G313=账期!$A$52,G313=账期!$A$53,G313=账期!$A$54,G313=账期!$A$56,G313=账期!$A$57,G313=账期!$A$58,G313=账期!$A$59,G313=账期!$A$60,G313=账期!$A$61,G313=账期!$A$62,G313=账期!$A$63,G313=账期!$A$64,G313=账期!$A$66,G313=账期!$A$67,G313=账期!$A$68,G313=账期!$A$70,G313=账期!$A$71),30,IF(OR(G313=账期!$A$74,G313=账期!$A$77,G313=账期!$A$76,G313=账期!$A$79,G313=账期!$A$80,G313=账期!$A$81,G313=账期!$A$83,G313=账期!$A$85,G313=账期!$A$87,G313=账期!$A$89,G313=账期!$A$91),60,IF(OR(G313=账期!$A$93,G313=账期!$A$94,G313=账期!$A$95,G313=账期!$A$96,G313=账期!$A$98,G313=账期!$A$99,G313=账期!$A$101,G313=账期!$A$102),90,0)))</f>
        <v>30</v>
      </c>
      <c r="AF313" s="319"/>
      <c r="AG313" s="306" t="s">
        <v>50</v>
      </c>
      <c r="AH313" s="319" t="str">
        <f t="shared" si="41"/>
        <v>徐绪盛</v>
      </c>
      <c r="AI313" s="321"/>
    </row>
    <row r="314" spans="1:35 16383:16384" ht="18" customHeight="1" x14ac:dyDescent="0.25">
      <c r="A314" s="301" t="str">
        <f t="shared" si="35"/>
        <v>2018年1月</v>
      </c>
      <c r="B314" s="302">
        <v>43110</v>
      </c>
      <c r="C314" s="303"/>
      <c r="D314" s="304" t="s">
        <v>625</v>
      </c>
      <c r="E314" s="305" t="str">
        <f t="shared" si="36"/>
        <v>A</v>
      </c>
      <c r="F314" s="305" t="str">
        <f t="shared" si="37"/>
        <v>A</v>
      </c>
      <c r="G314" s="306" t="s">
        <v>275</v>
      </c>
      <c r="H314" s="307" t="s">
        <v>276</v>
      </c>
      <c r="I314" s="307" t="s">
        <v>33</v>
      </c>
      <c r="J314" s="341" t="s">
        <v>280</v>
      </c>
      <c r="K314" s="308">
        <v>4600033477</v>
      </c>
      <c r="L314" s="306" t="s">
        <v>63</v>
      </c>
      <c r="M314" s="306" t="s">
        <v>286</v>
      </c>
      <c r="N314" s="306"/>
      <c r="O314" s="306" t="s">
        <v>191</v>
      </c>
      <c r="P314" s="308">
        <v>7</v>
      </c>
      <c r="Q314" s="309">
        <v>7</v>
      </c>
      <c r="R314" s="286">
        <v>7200</v>
      </c>
      <c r="S314" s="310">
        <f t="shared" si="40"/>
        <v>50400</v>
      </c>
      <c r="T314" s="311"/>
      <c r="U314" s="311">
        <f t="shared" si="38"/>
        <v>50400</v>
      </c>
      <c r="V314" s="451">
        <v>43111</v>
      </c>
      <c r="W314" s="452">
        <v>43112</v>
      </c>
      <c r="X314" s="308">
        <v>1000</v>
      </c>
      <c r="Y314" s="313" t="s">
        <v>590</v>
      </c>
      <c r="Z314" s="314">
        <v>875</v>
      </c>
      <c r="AA314" s="315">
        <v>171207</v>
      </c>
      <c r="AB314" s="316" t="s">
        <v>2782</v>
      </c>
      <c r="AC314" s="317">
        <v>43130</v>
      </c>
      <c r="AD314" s="318">
        <f t="shared" si="39"/>
        <v>43161</v>
      </c>
      <c r="AE314" s="319">
        <f>IF(OR(G314=账期!$A$18,G314=账期!$A$20,G314=账期!$A$22,G314=账期!$A$24,G314=账期!$A$25,G314=账期!$A$27,G314=账期!$A$26,G314=账期!$A$28,G314=账期!$A$30,G314=账期!$A$32,G314=账期!$A$34,G314=账期!$A$35,G314=账期!$A$37,G314=账期!$A$39,G314=账期!$A$40,G314=账期!$A$41,G314=账期!$A$42,G314=账期!$A$43,G314=账期!$A$44,G314=账期!$A$45,G314=账期!$A$46,G314=账期!$A$48,G314=账期!$A$50,G314=账期!$A$51,G314=账期!$A$52,G314=账期!$A$53,G314=账期!$A$54,G314=账期!$A$56,G314=账期!$A$57,G314=账期!$A$58,G314=账期!$A$59,G314=账期!$A$60,G314=账期!$A$61,G314=账期!$A$62,G314=账期!$A$63,G314=账期!$A$64,G314=账期!$A$66,G314=账期!$A$67,G314=账期!$A$68,G314=账期!$A$70,G314=账期!$A$71),30,IF(OR(G314=账期!$A$74,G314=账期!$A$77,G314=账期!$A$76,G314=账期!$A$79,G314=账期!$A$80,G314=账期!$A$81,G314=账期!$A$83,G314=账期!$A$85,G314=账期!$A$87,G314=账期!$A$89,G314=账期!$A$91),60,IF(OR(G314=账期!$A$93,G314=账期!$A$94,G314=账期!$A$95,G314=账期!$A$96,G314=账期!$A$98,G314=账期!$A$99,G314=账期!$A$101,G314=账期!$A$102),90,0)))</f>
        <v>30</v>
      </c>
      <c r="AF314" s="319"/>
      <c r="AG314" s="306" t="s">
        <v>50</v>
      </c>
      <c r="AH314" s="319" t="str">
        <f t="shared" si="41"/>
        <v>徐绪盛</v>
      </c>
      <c r="AI314" s="321"/>
      <c r="XFC314" s="331"/>
      <c r="XFD314" s="331"/>
    </row>
    <row r="315" spans="1:35 16383:16384" ht="18" customHeight="1" x14ac:dyDescent="0.25">
      <c r="A315" s="301" t="str">
        <f t="shared" si="35"/>
        <v>2018年1月</v>
      </c>
      <c r="B315" s="302">
        <v>43110</v>
      </c>
      <c r="C315" s="303"/>
      <c r="D315" s="304" t="s">
        <v>625</v>
      </c>
      <c r="E315" s="305" t="str">
        <f t="shared" si="36"/>
        <v>A</v>
      </c>
      <c r="F315" s="305" t="str">
        <f t="shared" si="37"/>
        <v>A</v>
      </c>
      <c r="G315" s="306" t="s">
        <v>275</v>
      </c>
      <c r="H315" s="307" t="s">
        <v>276</v>
      </c>
      <c r="I315" s="307" t="s">
        <v>33</v>
      </c>
      <c r="J315" s="341" t="s">
        <v>280</v>
      </c>
      <c r="K315" s="308">
        <v>4600033477</v>
      </c>
      <c r="L315" s="306" t="s">
        <v>63</v>
      </c>
      <c r="M315" s="306" t="s">
        <v>286</v>
      </c>
      <c r="N315" s="306"/>
      <c r="O315" s="306" t="s">
        <v>191</v>
      </c>
      <c r="P315" s="308">
        <v>8</v>
      </c>
      <c r="Q315" s="309">
        <v>8</v>
      </c>
      <c r="R315" s="286">
        <v>7200</v>
      </c>
      <c r="S315" s="310">
        <f t="shared" si="40"/>
        <v>57600</v>
      </c>
      <c r="T315" s="311"/>
      <c r="U315" s="311">
        <f t="shared" si="38"/>
        <v>57600</v>
      </c>
      <c r="V315" s="451">
        <v>43111</v>
      </c>
      <c r="W315" s="452">
        <v>43112</v>
      </c>
      <c r="X315" s="308">
        <v>1000</v>
      </c>
      <c r="Y315" s="313" t="s">
        <v>590</v>
      </c>
      <c r="Z315" s="314">
        <v>1000</v>
      </c>
      <c r="AA315" s="315">
        <v>171207</v>
      </c>
      <c r="AB315" s="316"/>
      <c r="AC315" s="317"/>
      <c r="AD315" s="318">
        <f t="shared" si="39"/>
        <v>61</v>
      </c>
      <c r="AE315" s="319">
        <f>IF(OR(G315=账期!$A$18,G315=账期!$A$20,G315=账期!$A$22,G315=账期!$A$24,G315=账期!$A$25,G315=账期!$A$27,G315=账期!$A$26,G315=账期!$A$28,G315=账期!$A$30,G315=账期!$A$32,G315=账期!$A$34,G315=账期!$A$35,G315=账期!$A$37,G315=账期!$A$39,G315=账期!$A$40,G315=账期!$A$41,G315=账期!$A$42,G315=账期!$A$43,G315=账期!$A$44,G315=账期!$A$45,G315=账期!$A$46,G315=账期!$A$48,G315=账期!$A$50,G315=账期!$A$51,G315=账期!$A$52,G315=账期!$A$53,G315=账期!$A$54,G315=账期!$A$56,G315=账期!$A$57,G315=账期!$A$58,G315=账期!$A$59,G315=账期!$A$60,G315=账期!$A$61,G315=账期!$A$62,G315=账期!$A$63,G315=账期!$A$64,G315=账期!$A$66,G315=账期!$A$67,G315=账期!$A$68,G315=账期!$A$70,G315=账期!$A$71),30,IF(OR(G315=账期!$A$74,G315=账期!$A$77,G315=账期!$A$76,G315=账期!$A$79,G315=账期!$A$80,G315=账期!$A$81,G315=账期!$A$83,G315=账期!$A$85,G315=账期!$A$87,G315=账期!$A$89,G315=账期!$A$91),60,IF(OR(G315=账期!$A$93,G315=账期!$A$94,G315=账期!$A$95,G315=账期!$A$96,G315=账期!$A$98,G315=账期!$A$99,G315=账期!$A$101,G315=账期!$A$102),90,0)))</f>
        <v>30</v>
      </c>
      <c r="AF315" s="319"/>
      <c r="AG315" s="306" t="s">
        <v>50</v>
      </c>
      <c r="AH315" s="319" t="str">
        <f t="shared" si="41"/>
        <v>徐绪盛</v>
      </c>
      <c r="AI315" s="321"/>
      <c r="XFC315" s="331"/>
      <c r="XFD315" s="331"/>
    </row>
    <row r="316" spans="1:35 16383:16384" ht="18" customHeight="1" x14ac:dyDescent="0.25">
      <c r="A316" s="301" t="str">
        <f t="shared" si="35"/>
        <v>2017年12月</v>
      </c>
      <c r="B316" s="302">
        <v>43070</v>
      </c>
      <c r="C316" s="303"/>
      <c r="D316" s="304" t="s">
        <v>625</v>
      </c>
      <c r="E316" s="305" t="str">
        <f t="shared" si="36"/>
        <v>A</v>
      </c>
      <c r="F316" s="305" t="str">
        <f t="shared" si="37"/>
        <v>A</v>
      </c>
      <c r="G316" s="306" t="s">
        <v>275</v>
      </c>
      <c r="H316" s="307" t="s">
        <v>276</v>
      </c>
      <c r="I316" s="307" t="s">
        <v>33</v>
      </c>
      <c r="J316" s="307" t="s">
        <v>277</v>
      </c>
      <c r="K316" s="308">
        <v>4600044378</v>
      </c>
      <c r="L316" s="306" t="s">
        <v>63</v>
      </c>
      <c r="M316" s="306" t="s">
        <v>96</v>
      </c>
      <c r="N316" s="306"/>
      <c r="O316" s="306" t="s">
        <v>37</v>
      </c>
      <c r="P316" s="308">
        <v>3</v>
      </c>
      <c r="Q316" s="309">
        <v>3</v>
      </c>
      <c r="R316" s="286">
        <v>11950</v>
      </c>
      <c r="S316" s="310">
        <f t="shared" si="40"/>
        <v>35850</v>
      </c>
      <c r="T316" s="311"/>
      <c r="U316" s="311">
        <f t="shared" si="38"/>
        <v>35850</v>
      </c>
      <c r="V316" s="451">
        <v>43098</v>
      </c>
      <c r="W316" s="452">
        <v>43100</v>
      </c>
      <c r="X316" s="308">
        <v>750</v>
      </c>
      <c r="Y316" s="313" t="s">
        <v>969</v>
      </c>
      <c r="Z316" s="314">
        <v>856</v>
      </c>
      <c r="AA316" s="315">
        <v>171226</v>
      </c>
      <c r="AB316" s="316" t="s">
        <v>2784</v>
      </c>
      <c r="AC316" s="317">
        <v>43130</v>
      </c>
      <c r="AD316" s="318">
        <f t="shared" si="39"/>
        <v>43161</v>
      </c>
      <c r="AE316" s="319">
        <v>30</v>
      </c>
      <c r="AF316" s="319"/>
      <c r="AG316" s="306" t="s">
        <v>50</v>
      </c>
      <c r="AH316" s="319" t="str">
        <f t="shared" si="41"/>
        <v>徐绪盛</v>
      </c>
      <c r="AI316" s="321"/>
    </row>
    <row r="317" spans="1:35 16383:16384" ht="18" customHeight="1" x14ac:dyDescent="0.25">
      <c r="A317" s="301" t="str">
        <f t="shared" ref="A317:A380" si="42">IF(V317="","",TEXT(V317,"yyyy年m月"))</f>
        <v>2018年1月</v>
      </c>
      <c r="B317" s="302">
        <v>43116</v>
      </c>
      <c r="C317" s="303"/>
      <c r="D317" s="304" t="s">
        <v>625</v>
      </c>
      <c r="E317" s="305" t="str">
        <f t="shared" si="36"/>
        <v>A</v>
      </c>
      <c r="F317" s="305" t="str">
        <f t="shared" si="37"/>
        <v>A</v>
      </c>
      <c r="G317" s="306" t="s">
        <v>275</v>
      </c>
      <c r="H317" s="307" t="s">
        <v>276</v>
      </c>
      <c r="I317" s="307" t="s">
        <v>33</v>
      </c>
      <c r="J317" s="307" t="s">
        <v>277</v>
      </c>
      <c r="K317" s="308">
        <v>4600044863</v>
      </c>
      <c r="L317" s="306" t="s">
        <v>63</v>
      </c>
      <c r="M317" s="306" t="s">
        <v>96</v>
      </c>
      <c r="N317" s="306" t="s">
        <v>282</v>
      </c>
      <c r="O317" s="306" t="s">
        <v>37</v>
      </c>
      <c r="P317" s="308">
        <v>1.5</v>
      </c>
      <c r="Q317" s="309">
        <v>1.5</v>
      </c>
      <c r="R317" s="286">
        <v>11950</v>
      </c>
      <c r="S317" s="310">
        <f t="shared" si="40"/>
        <v>17925</v>
      </c>
      <c r="T317" s="311"/>
      <c r="U317" s="311">
        <f t="shared" si="38"/>
        <v>17925</v>
      </c>
      <c r="V317" s="451">
        <v>43118</v>
      </c>
      <c r="W317" s="452">
        <v>43119</v>
      </c>
      <c r="X317" s="308">
        <v>750</v>
      </c>
      <c r="Y317" s="313" t="s">
        <v>597</v>
      </c>
      <c r="Z317" s="314">
        <v>187.5</v>
      </c>
      <c r="AA317" s="315">
        <v>171226</v>
      </c>
      <c r="AB317" s="316" t="s">
        <v>2786</v>
      </c>
      <c r="AC317" s="317">
        <v>43130</v>
      </c>
      <c r="AD317" s="318">
        <f t="shared" si="39"/>
        <v>43161</v>
      </c>
      <c r="AE317" s="319">
        <f>IF(OR(G317=账期!$A$18,G317=账期!$A$20,G317=账期!$A$22,G317=账期!$A$24,G317=账期!$A$25,G317=账期!$A$27,G317=账期!$A$26,G317=账期!$A$28,G317=账期!$A$30,G317=账期!$A$32,G317=账期!$A$34,G317=账期!$A$35,G317=账期!$A$37,G317=账期!$A$39,G317=账期!$A$40,G317=账期!$A$41,G317=账期!$A$42,G317=账期!$A$43,G317=账期!$A$44,G317=账期!$A$45,G317=账期!$A$46,G317=账期!$A$48,G317=账期!$A$50,G317=账期!$A$51,G317=账期!$A$52,G317=账期!$A$53,G317=账期!$A$54,G317=账期!$A$56,G317=账期!$A$57,G317=账期!$A$58,G317=账期!$A$59,G317=账期!$A$60,G317=账期!$A$61,G317=账期!$A$62,G317=账期!$A$63,G317=账期!$A$64,G317=账期!$A$66,G317=账期!$A$67,G317=账期!$A$68,G317=账期!$A$70,G317=账期!$A$71),30,IF(OR(G317=账期!$A$74,G317=账期!$A$77,G317=账期!$A$76,G317=账期!$A$79,G317=账期!$A$80,G317=账期!$A$81,G317=账期!$A$83,G317=账期!$A$85,G317=账期!$A$87,G317=账期!$A$89,G317=账期!$A$91),60,IF(OR(G317=账期!$A$93,G317=账期!$A$94,G317=账期!$A$95,G317=账期!$A$96,G317=账期!$A$98,G317=账期!$A$99,G317=账期!$A$101,G317=账期!$A$102),90,0)))</f>
        <v>30</v>
      </c>
      <c r="AF317" s="319"/>
      <c r="AG317" s="306" t="s">
        <v>50</v>
      </c>
      <c r="AH317" s="319" t="str">
        <f t="shared" si="41"/>
        <v>徐绪盛</v>
      </c>
      <c r="AI317" s="321"/>
    </row>
    <row r="318" spans="1:35 16383:16384" ht="18" customHeight="1" x14ac:dyDescent="0.25">
      <c r="A318" s="301" t="str">
        <f t="shared" si="42"/>
        <v>2018年1月</v>
      </c>
      <c r="B318" s="302">
        <v>43113</v>
      </c>
      <c r="C318" s="303"/>
      <c r="D318" s="304" t="s">
        <v>625</v>
      </c>
      <c r="E318" s="305" t="str">
        <f t="shared" si="36"/>
        <v>A</v>
      </c>
      <c r="F318" s="305" t="str">
        <f t="shared" si="37"/>
        <v>A</v>
      </c>
      <c r="G318" s="306" t="s">
        <v>275</v>
      </c>
      <c r="H318" s="307" t="s">
        <v>276</v>
      </c>
      <c r="I318" s="307" t="s">
        <v>33</v>
      </c>
      <c r="J318" s="341" t="s">
        <v>280</v>
      </c>
      <c r="K318" s="308">
        <v>4600044835</v>
      </c>
      <c r="L318" s="306" t="s">
        <v>63</v>
      </c>
      <c r="M318" s="306" t="s">
        <v>187</v>
      </c>
      <c r="N318" s="306"/>
      <c r="O318" s="306" t="s">
        <v>287</v>
      </c>
      <c r="P318" s="308">
        <v>12</v>
      </c>
      <c r="Q318" s="309">
        <v>12</v>
      </c>
      <c r="R318" s="286">
        <v>15400</v>
      </c>
      <c r="S318" s="310">
        <f t="shared" si="40"/>
        <v>184800</v>
      </c>
      <c r="T318" s="311"/>
      <c r="U318" s="311">
        <f t="shared" si="38"/>
        <v>184800</v>
      </c>
      <c r="V318" s="451">
        <v>43116</v>
      </c>
      <c r="W318" s="452">
        <v>43117</v>
      </c>
      <c r="X318" s="308">
        <v>1000</v>
      </c>
      <c r="Y318" s="313" t="s">
        <v>592</v>
      </c>
      <c r="Z318" s="314">
        <v>1500</v>
      </c>
      <c r="AA318" s="315">
        <v>180113</v>
      </c>
      <c r="AB318" s="316" t="s">
        <v>2785</v>
      </c>
      <c r="AC318" s="317">
        <v>43130</v>
      </c>
      <c r="AD318" s="318">
        <f t="shared" si="39"/>
        <v>43161</v>
      </c>
      <c r="AE318" s="319">
        <f>IF(OR(G318=账期!$A$18,G318=账期!$A$20,G318=账期!$A$22,G318=账期!$A$24,G318=账期!$A$25,G318=账期!$A$27,G318=账期!$A$26,G318=账期!$A$28,G318=账期!$A$30,G318=账期!$A$32,G318=账期!$A$34,G318=账期!$A$35,G318=账期!$A$37,G318=账期!$A$39,G318=账期!$A$40,G318=账期!$A$41,G318=账期!$A$42,G318=账期!$A$43,G318=账期!$A$44,G318=账期!$A$45,G318=账期!$A$46,G318=账期!$A$48,G318=账期!$A$50,G318=账期!$A$51,G318=账期!$A$52,G318=账期!$A$53,G318=账期!$A$54,G318=账期!$A$56,G318=账期!$A$57,G318=账期!$A$58,G318=账期!$A$59,G318=账期!$A$60,G318=账期!$A$61,G318=账期!$A$62,G318=账期!$A$63,G318=账期!$A$64,G318=账期!$A$66,G318=账期!$A$67,G318=账期!$A$68,G318=账期!$A$70,G318=账期!$A$71),30,IF(OR(G318=账期!$A$74,G318=账期!$A$77,G318=账期!$A$76,G318=账期!$A$79,G318=账期!$A$80,G318=账期!$A$81,G318=账期!$A$83,G318=账期!$A$85,G318=账期!$A$87,G318=账期!$A$89,G318=账期!$A$91),60,IF(OR(G318=账期!$A$93,G318=账期!$A$94,G318=账期!$A$95,G318=账期!$A$96,G318=账期!$A$98,G318=账期!$A$99,G318=账期!$A$101,G318=账期!$A$102),90,0)))</f>
        <v>30</v>
      </c>
      <c r="AF318" s="319"/>
      <c r="AG318" s="306" t="s">
        <v>50</v>
      </c>
      <c r="AH318" s="319" t="str">
        <f t="shared" si="41"/>
        <v>徐绪盛</v>
      </c>
      <c r="AI318" s="321"/>
    </row>
    <row r="319" spans="1:35 16383:16384" ht="18" customHeight="1" x14ac:dyDescent="0.25">
      <c r="A319" s="301" t="str">
        <f t="shared" si="42"/>
        <v>2018年1月</v>
      </c>
      <c r="B319" s="302">
        <v>43123</v>
      </c>
      <c r="C319" s="303" t="s">
        <v>970</v>
      </c>
      <c r="D319" s="304" t="s">
        <v>625</v>
      </c>
      <c r="E319" s="305" t="str">
        <f t="shared" si="36"/>
        <v>A</v>
      </c>
      <c r="F319" s="305" t="str">
        <f t="shared" si="37"/>
        <v>A</v>
      </c>
      <c r="G319" s="306" t="s">
        <v>275</v>
      </c>
      <c r="H319" s="307" t="str">
        <f>IF(G319="","",VLOOKUP(G319,下拉数据源!J:K,2,0))</f>
        <v>南京华信藤仓光通信有限公司</v>
      </c>
      <c r="I319" s="307" t="s">
        <v>185</v>
      </c>
      <c r="J319" s="341" t="s">
        <v>280</v>
      </c>
      <c r="K319" s="308">
        <v>4600045017</v>
      </c>
      <c r="L319" s="306" t="s">
        <v>63</v>
      </c>
      <c r="M319" s="306" t="s">
        <v>187</v>
      </c>
      <c r="N319" s="306"/>
      <c r="O319" s="306" t="s">
        <v>77</v>
      </c>
      <c r="P319" s="308">
        <v>0.1</v>
      </c>
      <c r="Q319" s="309">
        <v>0.1</v>
      </c>
      <c r="R319" s="286">
        <v>15600</v>
      </c>
      <c r="S319" s="310">
        <f t="shared" si="40"/>
        <v>1560</v>
      </c>
      <c r="T319" s="311"/>
      <c r="U319" s="311">
        <f t="shared" si="38"/>
        <v>1560</v>
      </c>
      <c r="V319" s="451">
        <v>43125</v>
      </c>
      <c r="W319" s="452">
        <v>43136</v>
      </c>
      <c r="X319" s="308">
        <v>25</v>
      </c>
      <c r="Y319" s="313" t="s">
        <v>600</v>
      </c>
      <c r="Z319" s="314">
        <v>0</v>
      </c>
      <c r="AA319" s="315"/>
      <c r="AB319" s="316" t="s">
        <v>2790</v>
      </c>
      <c r="AC319" s="317">
        <v>43130</v>
      </c>
      <c r="AD319" s="318">
        <f t="shared" si="39"/>
        <v>43161</v>
      </c>
      <c r="AE319" s="319">
        <f>IF(OR(G319=账期!$A$18,G319=账期!$A$20,G319=账期!$A$22,G319=账期!$A$24,G319=账期!$A$25,G319=账期!$A$27,G319=账期!$A$26,G319=账期!$A$28,G319=账期!$A$30,G319=账期!$A$32,G319=账期!$A$34,G319=账期!$A$35,G319=账期!$A$37,G319=账期!$A$39,G319=账期!$A$40,G319=账期!$A$41,G319=账期!$A$42,G319=账期!$A$43,G319=账期!$A$44,G319=账期!$A$45,G319=账期!$A$46,G319=账期!$A$48,G319=账期!$A$50,G319=账期!$A$51,G319=账期!$A$52,G319=账期!$A$53,G319=账期!$A$54,G319=账期!$A$56,G319=账期!$A$57,G319=账期!$A$58,G319=账期!$A$59,G319=账期!$A$60,G319=账期!$A$61,G319=账期!$A$62,G319=账期!$A$63,G319=账期!$A$64,G319=账期!$A$66,G319=账期!$A$67,G319=账期!$A$68,G319=账期!$A$70,G319=账期!$A$71),30,IF(OR(G319=账期!$A$74,G319=账期!$A$77,G319=账期!$A$76,G319=账期!$A$79,G319=账期!$A$80,G319=账期!$A$81,G319=账期!$A$83,G319=账期!$A$85,G319=账期!$A$87,G319=账期!$A$89,G319=账期!$A$91),60,IF(OR(G319=账期!$A$93,G319=账期!$A$94,G319=账期!$A$95,G319=账期!$A$96,G319=账期!$A$98,G319=账期!$A$99,G319=账期!$A$101,G319=账期!$A$102),90,0)))</f>
        <v>30</v>
      </c>
      <c r="AF319" s="319"/>
      <c r="AG319" s="306" t="s">
        <v>50</v>
      </c>
      <c r="AH319" s="319" t="str">
        <f t="shared" si="41"/>
        <v>徐绪盛</v>
      </c>
      <c r="AI319" s="321"/>
    </row>
    <row r="320" spans="1:35 16383:16384" ht="18" customHeight="1" x14ac:dyDescent="0.25">
      <c r="A320" s="301" t="str">
        <f t="shared" si="42"/>
        <v>2018年1月</v>
      </c>
      <c r="B320" s="302">
        <v>43124</v>
      </c>
      <c r="C320" s="303" t="s">
        <v>971</v>
      </c>
      <c r="D320" s="304" t="s">
        <v>625</v>
      </c>
      <c r="E320" s="305" t="str">
        <f t="shared" si="36"/>
        <v>A</v>
      </c>
      <c r="F320" s="305" t="str">
        <f t="shared" si="37"/>
        <v>A</v>
      </c>
      <c r="G320" s="306" t="s">
        <v>275</v>
      </c>
      <c r="H320" s="307" t="str">
        <f>IF(G320="","",VLOOKUP(G320,下拉数据源!J:K,2,0))</f>
        <v>南京华信藤仓光通信有限公司</v>
      </c>
      <c r="I320" s="307" t="s">
        <v>33</v>
      </c>
      <c r="J320" s="307" t="s">
        <v>277</v>
      </c>
      <c r="K320" s="308">
        <v>4600045042</v>
      </c>
      <c r="L320" s="306" t="s">
        <v>63</v>
      </c>
      <c r="M320" s="306" t="s">
        <v>96</v>
      </c>
      <c r="N320" s="306"/>
      <c r="O320" s="306" t="s">
        <v>37</v>
      </c>
      <c r="P320" s="308">
        <v>1.5</v>
      </c>
      <c r="Q320" s="309">
        <v>1.5</v>
      </c>
      <c r="R320" s="286">
        <v>11950</v>
      </c>
      <c r="S320" s="310">
        <f t="shared" si="40"/>
        <v>17925</v>
      </c>
      <c r="T320" s="311"/>
      <c r="U320" s="311">
        <f t="shared" si="38"/>
        <v>17925</v>
      </c>
      <c r="V320" s="451">
        <v>43125</v>
      </c>
      <c r="W320" s="452">
        <v>43126</v>
      </c>
      <c r="X320" s="308">
        <v>750</v>
      </c>
      <c r="Y320" s="313" t="s">
        <v>602</v>
      </c>
      <c r="Z320" s="314">
        <v>187.5</v>
      </c>
      <c r="AA320" s="315">
        <v>171201</v>
      </c>
      <c r="AB320" s="316" t="s">
        <v>2789</v>
      </c>
      <c r="AC320" s="317">
        <v>43130</v>
      </c>
      <c r="AD320" s="318">
        <f t="shared" si="39"/>
        <v>43161</v>
      </c>
      <c r="AE320" s="319">
        <f>IF(OR(G320=账期!$A$18,G320=账期!$A$20,G320=账期!$A$22,G320=账期!$A$24,G320=账期!$A$25,G320=账期!$A$27,G320=账期!$A$26,G320=账期!$A$28,G320=账期!$A$30,G320=账期!$A$32,G320=账期!$A$34,G320=账期!$A$35,G320=账期!$A$37,G320=账期!$A$39,G320=账期!$A$40,G320=账期!$A$41,G320=账期!$A$42,G320=账期!$A$43,G320=账期!$A$44,G320=账期!$A$45,G320=账期!$A$46,G320=账期!$A$48,G320=账期!$A$50,G320=账期!$A$51,G320=账期!$A$52,G320=账期!$A$53,G320=账期!$A$54,G320=账期!$A$56,G320=账期!$A$57,G320=账期!$A$58,G320=账期!$A$59,G320=账期!$A$60,G320=账期!$A$61,G320=账期!$A$62,G320=账期!$A$63,G320=账期!$A$64,G320=账期!$A$66,G320=账期!$A$67,G320=账期!$A$68,G320=账期!$A$70,G320=账期!$A$71),30,IF(OR(G320=账期!$A$74,G320=账期!$A$77,G320=账期!$A$76,G320=账期!$A$79,G320=账期!$A$80,G320=账期!$A$81,G320=账期!$A$83,G320=账期!$A$85,G320=账期!$A$87,G320=账期!$A$89,G320=账期!$A$91),60,IF(OR(G320=账期!$A$93,G320=账期!$A$94,G320=账期!$A$95,G320=账期!$A$96,G320=账期!$A$98,G320=账期!$A$99,G320=账期!$A$101,G320=账期!$A$102),90,0)))</f>
        <v>30</v>
      </c>
      <c r="AF320" s="319"/>
      <c r="AG320" s="306" t="s">
        <v>50</v>
      </c>
      <c r="AH320" s="319" t="str">
        <f t="shared" si="41"/>
        <v>徐绪盛</v>
      </c>
      <c r="AI320" s="321"/>
    </row>
    <row r="321" spans="1:35 16383:16384" ht="18" customHeight="1" x14ac:dyDescent="0.25">
      <c r="A321" s="301" t="str">
        <f t="shared" si="42"/>
        <v>2018年1月</v>
      </c>
      <c r="B321" s="302">
        <v>43124</v>
      </c>
      <c r="C321" s="303" t="s">
        <v>972</v>
      </c>
      <c r="D321" s="304" t="s">
        <v>625</v>
      </c>
      <c r="E321" s="305" t="str">
        <f t="shared" si="36"/>
        <v>A</v>
      </c>
      <c r="F321" s="305" t="str">
        <f t="shared" si="37"/>
        <v>A</v>
      </c>
      <c r="G321" s="306" t="s">
        <v>275</v>
      </c>
      <c r="H321" s="307" t="str">
        <f>IF(G321="","",VLOOKUP(G321,下拉数据源!J:K,2,0))</f>
        <v>南京华信藤仓光通信有限公司</v>
      </c>
      <c r="I321" s="307" t="s">
        <v>33</v>
      </c>
      <c r="J321" s="341" t="s">
        <v>280</v>
      </c>
      <c r="K321" s="308">
        <v>4600045042</v>
      </c>
      <c r="L321" s="306" t="s">
        <v>78</v>
      </c>
      <c r="M321" s="306" t="s">
        <v>79</v>
      </c>
      <c r="N321" s="306"/>
      <c r="O321" s="306" t="s">
        <v>37</v>
      </c>
      <c r="P321" s="308">
        <v>9</v>
      </c>
      <c r="Q321" s="309">
        <v>9</v>
      </c>
      <c r="R321" s="286">
        <v>9510</v>
      </c>
      <c r="S321" s="310">
        <f t="shared" si="40"/>
        <v>85590</v>
      </c>
      <c r="T321" s="311"/>
      <c r="U321" s="311">
        <f t="shared" si="38"/>
        <v>85590</v>
      </c>
      <c r="V321" s="451">
        <v>43127</v>
      </c>
      <c r="W321" s="452">
        <v>43128</v>
      </c>
      <c r="X321" s="308">
        <v>750</v>
      </c>
      <c r="Y321" s="313" t="s">
        <v>601</v>
      </c>
      <c r="Z321" s="314">
        <v>1125</v>
      </c>
      <c r="AA321" s="315">
        <v>180125</v>
      </c>
      <c r="AB321" s="316" t="s">
        <v>2793</v>
      </c>
      <c r="AC321" s="317">
        <v>43130</v>
      </c>
      <c r="AD321" s="318">
        <f t="shared" si="39"/>
        <v>43161</v>
      </c>
      <c r="AE321" s="319">
        <f>IF(OR(G321=账期!$A$18,G321=账期!$A$20,G321=账期!$A$22,G321=账期!$A$24,G321=账期!$A$25,G321=账期!$A$27,G321=账期!$A$26,G321=账期!$A$28,G321=账期!$A$30,G321=账期!$A$32,G321=账期!$A$34,G321=账期!$A$35,G321=账期!$A$37,G321=账期!$A$39,G321=账期!$A$40,G321=账期!$A$41,G321=账期!$A$42,G321=账期!$A$43,G321=账期!$A$44,G321=账期!$A$45,G321=账期!$A$46,G321=账期!$A$48,G321=账期!$A$50,G321=账期!$A$51,G321=账期!$A$52,G321=账期!$A$53,G321=账期!$A$54,G321=账期!$A$56,G321=账期!$A$57,G321=账期!$A$58,G321=账期!$A$59,G321=账期!$A$60,G321=账期!$A$61,G321=账期!$A$62,G321=账期!$A$63,G321=账期!$A$64,G321=账期!$A$66,G321=账期!$A$67,G321=账期!$A$68,G321=账期!$A$70,G321=账期!$A$71),30,IF(OR(G321=账期!$A$74,G321=账期!$A$77,G321=账期!$A$76,G321=账期!$A$79,G321=账期!$A$80,G321=账期!$A$81,G321=账期!$A$83,G321=账期!$A$85,G321=账期!$A$87,G321=账期!$A$89,G321=账期!$A$91),60,IF(OR(G321=账期!$A$93,G321=账期!$A$94,G321=账期!$A$95,G321=账期!$A$96,G321=账期!$A$98,G321=账期!$A$99,G321=账期!$A$101,G321=账期!$A$102),90,0)))</f>
        <v>30</v>
      </c>
      <c r="AF321" s="319"/>
      <c r="AG321" s="306" t="s">
        <v>50</v>
      </c>
      <c r="AH321" s="319" t="str">
        <f t="shared" si="41"/>
        <v>徐绪盛</v>
      </c>
      <c r="AI321" s="321"/>
    </row>
    <row r="322" spans="1:35 16383:16384" ht="18" customHeight="1" x14ac:dyDescent="0.25">
      <c r="A322" s="301" t="str">
        <f t="shared" si="42"/>
        <v>2018年1月</v>
      </c>
      <c r="B322" s="302">
        <v>43126</v>
      </c>
      <c r="C322" s="303" t="s">
        <v>973</v>
      </c>
      <c r="D322" s="304" t="s">
        <v>625</v>
      </c>
      <c r="E322" s="305" t="str">
        <f t="shared" si="36"/>
        <v>A</v>
      </c>
      <c r="F322" s="305" t="str">
        <f t="shared" si="37"/>
        <v>A</v>
      </c>
      <c r="G322" s="306" t="s">
        <v>275</v>
      </c>
      <c r="H322" s="307" t="str">
        <f>IF(G322="","",VLOOKUP(G322,下拉数据源!J:K,2,0))</f>
        <v>南京华信藤仓光通信有限公司</v>
      </c>
      <c r="I322" s="307" t="s">
        <v>33</v>
      </c>
      <c r="J322" s="307" t="s">
        <v>280</v>
      </c>
      <c r="K322" s="308">
        <v>4600045099</v>
      </c>
      <c r="L322" s="306" t="s">
        <v>63</v>
      </c>
      <c r="M322" s="306" t="s">
        <v>187</v>
      </c>
      <c r="N322" s="306" t="s">
        <v>290</v>
      </c>
      <c r="O322" s="306" t="s">
        <v>287</v>
      </c>
      <c r="P322" s="308">
        <v>0.3</v>
      </c>
      <c r="Q322" s="309">
        <v>0.3</v>
      </c>
      <c r="R322" s="286">
        <v>15400</v>
      </c>
      <c r="S322" s="310">
        <f t="shared" si="40"/>
        <v>4620</v>
      </c>
      <c r="T322" s="311"/>
      <c r="U322" s="311">
        <f t="shared" si="38"/>
        <v>4620</v>
      </c>
      <c r="V322" s="451">
        <v>43125</v>
      </c>
      <c r="W322" s="452">
        <v>43126</v>
      </c>
      <c r="X322" s="308">
        <v>25</v>
      </c>
      <c r="Y322" s="313" t="s">
        <v>603</v>
      </c>
      <c r="Z322" s="314">
        <v>37.5</v>
      </c>
      <c r="AA322" s="315">
        <v>180124</v>
      </c>
      <c r="AB322" s="316" t="s">
        <v>2788</v>
      </c>
      <c r="AC322" s="317">
        <v>43130</v>
      </c>
      <c r="AD322" s="318">
        <f t="shared" si="39"/>
        <v>43161</v>
      </c>
      <c r="AE322" s="319">
        <f>IF(OR(G322=账期!$A$18,G322=账期!$A$20,G322=账期!$A$22,G322=账期!$A$24,G322=账期!$A$25,G322=账期!$A$27,G322=账期!$A$26,G322=账期!$A$28,G322=账期!$A$30,G322=账期!$A$32,G322=账期!$A$34,G322=账期!$A$35,G322=账期!$A$37,G322=账期!$A$39,G322=账期!$A$40,G322=账期!$A$41,G322=账期!$A$42,G322=账期!$A$43,G322=账期!$A$44,G322=账期!$A$45,G322=账期!$A$46,G322=账期!$A$48,G322=账期!$A$50,G322=账期!$A$51,G322=账期!$A$52,G322=账期!$A$53,G322=账期!$A$54,G322=账期!$A$56,G322=账期!$A$57,G322=账期!$A$58,G322=账期!$A$59,G322=账期!$A$60,G322=账期!$A$61,G322=账期!$A$62,G322=账期!$A$63,G322=账期!$A$64,G322=账期!$A$66,G322=账期!$A$67,G322=账期!$A$68,G322=账期!$A$70,G322=账期!$A$71),30,IF(OR(G322=账期!$A$74,G322=账期!$A$77,G322=账期!$A$76,G322=账期!$A$79,G322=账期!$A$80,G322=账期!$A$81,G322=账期!$A$83,G322=账期!$A$85,G322=账期!$A$87,G322=账期!$A$89,G322=账期!$A$91),60,IF(OR(G322=账期!$A$93,G322=账期!$A$94,G322=账期!$A$95,G322=账期!$A$96,G322=账期!$A$98,G322=账期!$A$99,G322=账期!$A$101,G322=账期!$A$102),90,0)))</f>
        <v>30</v>
      </c>
      <c r="AF322" s="319"/>
      <c r="AG322" s="306" t="s">
        <v>50</v>
      </c>
      <c r="AH322" s="319" t="str">
        <f t="shared" si="41"/>
        <v>徐绪盛</v>
      </c>
      <c r="AI322" s="321" t="s">
        <v>974</v>
      </c>
    </row>
    <row r="323" spans="1:35 16383:16384" ht="18" customHeight="1" x14ac:dyDescent="0.25">
      <c r="A323" s="301" t="str">
        <f t="shared" si="42"/>
        <v>2018年2月</v>
      </c>
      <c r="B323" s="302">
        <v>43125</v>
      </c>
      <c r="C323" s="303" t="s">
        <v>975</v>
      </c>
      <c r="D323" s="304" t="s">
        <v>625</v>
      </c>
      <c r="E323" s="305" t="str">
        <f t="shared" si="36"/>
        <v>A</v>
      </c>
      <c r="F323" s="305" t="str">
        <f t="shared" si="37"/>
        <v>A</v>
      </c>
      <c r="G323" s="306" t="s">
        <v>275</v>
      </c>
      <c r="H323" s="307" t="str">
        <f>IF(G323="","",VLOOKUP(G323,下拉数据源!J:K,2,0))</f>
        <v>南京华信藤仓光通信有限公司</v>
      </c>
      <c r="I323" s="307" t="s">
        <v>33</v>
      </c>
      <c r="J323" s="341" t="s">
        <v>280</v>
      </c>
      <c r="K323" s="308">
        <v>4600045085</v>
      </c>
      <c r="L323" s="306" t="s">
        <v>63</v>
      </c>
      <c r="M323" s="306" t="s">
        <v>187</v>
      </c>
      <c r="N323" s="306" t="s">
        <v>288</v>
      </c>
      <c r="O323" s="306" t="s">
        <v>287</v>
      </c>
      <c r="P323" s="308">
        <v>0.5</v>
      </c>
      <c r="Q323" s="309">
        <v>0.5</v>
      </c>
      <c r="R323" s="286">
        <v>16800</v>
      </c>
      <c r="S323" s="310">
        <f t="shared" si="40"/>
        <v>8400</v>
      </c>
      <c r="T323" s="311"/>
      <c r="U323" s="311">
        <f t="shared" si="38"/>
        <v>8400</v>
      </c>
      <c r="V323" s="451">
        <v>43133</v>
      </c>
      <c r="W323" s="451">
        <v>43134</v>
      </c>
      <c r="X323" s="308">
        <v>25</v>
      </c>
      <c r="Y323" s="313" t="s">
        <v>3121</v>
      </c>
      <c r="Z323" s="314">
        <v>62.5</v>
      </c>
      <c r="AA323" s="315">
        <v>180126</v>
      </c>
      <c r="AB323" s="316"/>
      <c r="AC323" s="317"/>
      <c r="AD323" s="318">
        <f t="shared" si="39"/>
        <v>61</v>
      </c>
      <c r="AE323" s="319">
        <f>IF(OR(G323=账期!$A$18,G323=账期!$A$20,G323=账期!$A$22,G323=账期!$A$24,G323=账期!$A$25,G323=账期!$A$27,G323=账期!$A$26,G323=账期!$A$28,G323=账期!$A$30,G323=账期!$A$32,G323=账期!$A$34,G323=账期!$A$35,G323=账期!$A$37,G323=账期!$A$39,G323=账期!$A$40,G323=账期!$A$41,G323=账期!$A$42,G323=账期!$A$43,G323=账期!$A$44,G323=账期!$A$45,G323=账期!$A$46,G323=账期!$A$48,G323=账期!$A$50,G323=账期!$A$51,G323=账期!$A$52,G323=账期!$A$53,G323=账期!$A$54,G323=账期!$A$56,G323=账期!$A$57,G323=账期!$A$58,G323=账期!$A$59,G323=账期!$A$60,G323=账期!$A$61,G323=账期!$A$62,G323=账期!$A$63,G323=账期!$A$64,G323=账期!$A$66,G323=账期!$A$67,G323=账期!$A$68,G323=账期!$A$70,G323=账期!$A$71),30,IF(OR(G323=账期!$A$74,G323=账期!$A$77,G323=账期!$A$76,G323=账期!$A$79,G323=账期!$A$80,G323=账期!$A$81,G323=账期!$A$83,G323=账期!$A$85,G323=账期!$A$87,G323=账期!$A$89,G323=账期!$A$91),60,IF(OR(G323=账期!$A$93,G323=账期!$A$94,G323=账期!$A$95,G323=账期!$A$96,G323=账期!$A$98,G323=账期!$A$99,G323=账期!$A$101,G323=账期!$A$102),90,0)))</f>
        <v>30</v>
      </c>
      <c r="AF323" s="319"/>
      <c r="AG323" s="306" t="s">
        <v>50</v>
      </c>
      <c r="AH323" s="319" t="str">
        <f t="shared" si="41"/>
        <v>徐绪盛</v>
      </c>
      <c r="AI323" s="321" t="s">
        <v>974</v>
      </c>
    </row>
    <row r="324" spans="1:35 16383:16384" ht="18" customHeight="1" x14ac:dyDescent="0.25">
      <c r="A324" s="301" t="str">
        <f t="shared" si="42"/>
        <v>2018年1月</v>
      </c>
      <c r="B324" s="302">
        <v>43100</v>
      </c>
      <c r="C324" s="303"/>
      <c r="D324" s="304" t="s">
        <v>15</v>
      </c>
      <c r="E324" s="305" t="str">
        <f t="shared" si="36"/>
        <v>B</v>
      </c>
      <c r="F324" s="305" t="str">
        <f t="shared" si="37"/>
        <v>A</v>
      </c>
      <c r="G324" s="306" t="s">
        <v>291</v>
      </c>
      <c r="H324" s="307" t="s">
        <v>292</v>
      </c>
      <c r="I324" s="307" t="s">
        <v>33</v>
      </c>
      <c r="J324" s="307"/>
      <c r="K324" s="308" t="s">
        <v>293</v>
      </c>
      <c r="L324" s="306" t="s">
        <v>63</v>
      </c>
      <c r="M324" s="306" t="s">
        <v>64</v>
      </c>
      <c r="N324" s="306"/>
      <c r="O324" s="306" t="s">
        <v>294</v>
      </c>
      <c r="P324" s="308">
        <v>1</v>
      </c>
      <c r="Q324" s="309">
        <v>1</v>
      </c>
      <c r="R324" s="312">
        <v>11200</v>
      </c>
      <c r="S324" s="310">
        <f t="shared" si="40"/>
        <v>11200</v>
      </c>
      <c r="T324" s="311">
        <v>11200</v>
      </c>
      <c r="U324" s="311">
        <f t="shared" si="38"/>
        <v>0</v>
      </c>
      <c r="V324" s="451">
        <v>43101</v>
      </c>
      <c r="W324" s="452">
        <v>43103</v>
      </c>
      <c r="X324" s="308">
        <v>25</v>
      </c>
      <c r="Y324" s="313" t="s">
        <v>976</v>
      </c>
      <c r="Z324" s="314">
        <v>322.67</v>
      </c>
      <c r="AA324" s="315">
        <v>171207</v>
      </c>
      <c r="AB324" s="316" t="s">
        <v>977</v>
      </c>
      <c r="AC324" s="317">
        <v>43113</v>
      </c>
      <c r="AD324" s="318">
        <f t="shared" si="39"/>
        <v>43161</v>
      </c>
      <c r="AE324" s="319">
        <f>IF(OR(G324=账期!$A$18,G324=账期!$A$20,G324=账期!$A$22,G324=账期!$A$24,G324=账期!$A$25,G324=账期!$A$27,G324=账期!$A$26,G324=账期!$A$28,G324=账期!$A$30,G324=账期!$A$32,G324=账期!$A$34,G324=账期!$A$35,G324=账期!$A$37,G324=账期!$A$39,G324=账期!$A$40,G324=账期!$A$41,G324=账期!$A$42,G324=账期!$A$43,G324=账期!$A$44,G324=账期!$A$45,G324=账期!$A$46,G324=账期!$A$48,G324=账期!$A$50,G324=账期!$A$51,G324=账期!$A$52,G324=账期!$A$53,G324=账期!$A$54,G324=账期!$A$56,G324=账期!$A$57,G324=账期!$A$58,G324=账期!$A$59,G324=账期!$A$60,G324=账期!$A$61,G324=账期!$A$62,G324=账期!$A$63,G324=账期!$A$64,G324=账期!$A$66,G324=账期!$A$67,G324=账期!$A$68,G324=账期!$A$70,G324=账期!$A$71),30,IF(OR(G324=账期!$A$74,G324=账期!$A$77,G324=账期!$A$76,G324=账期!$A$79,G324=账期!$A$80,G324=账期!$A$81,G324=账期!$A$83,G324=账期!$A$85,G324=账期!$A$87,G324=账期!$A$89,G324=账期!$A$91),60,IF(OR(G324=账期!$A$93,G324=账期!$A$94,G324=账期!$A$95,G324=账期!$A$96,G324=账期!$A$98,G324=账期!$A$99,G324=账期!$A$101,G324=账期!$A$102),90,0)))</f>
        <v>30</v>
      </c>
      <c r="AF324" s="319"/>
      <c r="AG324" s="306" t="s">
        <v>106</v>
      </c>
      <c r="AH324" s="319" t="str">
        <f t="shared" si="41"/>
        <v>石浩宇</v>
      </c>
      <c r="AI324" s="321" t="s">
        <v>3437</v>
      </c>
    </row>
    <row r="325" spans="1:35 16383:16384" ht="18" customHeight="1" x14ac:dyDescent="0.25">
      <c r="A325" s="301" t="str">
        <f t="shared" si="42"/>
        <v>2018年1月</v>
      </c>
      <c r="B325" s="302">
        <v>43100</v>
      </c>
      <c r="C325" s="303"/>
      <c r="D325" s="304" t="s">
        <v>15</v>
      </c>
      <c r="E325" s="305" t="str">
        <f t="shared" si="36"/>
        <v>B</v>
      </c>
      <c r="F325" s="305" t="str">
        <f t="shared" si="37"/>
        <v>A</v>
      </c>
      <c r="G325" s="306" t="s">
        <v>291</v>
      </c>
      <c r="H325" s="307" t="s">
        <v>292</v>
      </c>
      <c r="I325" s="307" t="s">
        <v>33</v>
      </c>
      <c r="J325" s="307"/>
      <c r="K325" s="308" t="s">
        <v>293</v>
      </c>
      <c r="L325" s="306" t="s">
        <v>63</v>
      </c>
      <c r="M325" s="306" t="s">
        <v>286</v>
      </c>
      <c r="N325" s="306"/>
      <c r="O325" s="306" t="s">
        <v>295</v>
      </c>
      <c r="P325" s="308">
        <v>2</v>
      </c>
      <c r="Q325" s="309">
        <v>2</v>
      </c>
      <c r="R325" s="312">
        <v>8500</v>
      </c>
      <c r="S325" s="310">
        <f t="shared" si="40"/>
        <v>17000</v>
      </c>
      <c r="T325" s="311">
        <v>17000</v>
      </c>
      <c r="U325" s="311">
        <f t="shared" si="38"/>
        <v>0</v>
      </c>
      <c r="V325" s="451">
        <v>43101</v>
      </c>
      <c r="W325" s="452">
        <v>43103</v>
      </c>
      <c r="X325" s="308">
        <v>25</v>
      </c>
      <c r="Y325" s="313" t="s">
        <v>976</v>
      </c>
      <c r="Z325" s="314">
        <v>645.33000000000004</v>
      </c>
      <c r="AA325" s="315" t="s">
        <v>978</v>
      </c>
      <c r="AB325" s="316" t="s">
        <v>977</v>
      </c>
      <c r="AC325" s="317">
        <v>43113</v>
      </c>
      <c r="AD325" s="318">
        <f t="shared" si="39"/>
        <v>43161</v>
      </c>
      <c r="AE325" s="319">
        <f>IF(OR(G325=账期!$A$18,G325=账期!$A$20,G325=账期!$A$22,G325=账期!$A$24,G325=账期!$A$25,G325=账期!$A$27,G325=账期!$A$26,G325=账期!$A$28,G325=账期!$A$30,G325=账期!$A$32,G325=账期!$A$34,G325=账期!$A$35,G325=账期!$A$37,G325=账期!$A$39,G325=账期!$A$40,G325=账期!$A$41,G325=账期!$A$42,G325=账期!$A$43,G325=账期!$A$44,G325=账期!$A$45,G325=账期!$A$46,G325=账期!$A$48,G325=账期!$A$50,G325=账期!$A$51,G325=账期!$A$52,G325=账期!$A$53,G325=账期!$A$54,G325=账期!$A$56,G325=账期!$A$57,G325=账期!$A$58,G325=账期!$A$59,G325=账期!$A$60,G325=账期!$A$61,G325=账期!$A$62,G325=账期!$A$63,G325=账期!$A$64,G325=账期!$A$66,G325=账期!$A$67,G325=账期!$A$68,G325=账期!$A$70,G325=账期!$A$71),30,IF(OR(G325=账期!$A$74,G325=账期!$A$77,G325=账期!$A$76,G325=账期!$A$79,G325=账期!$A$80,G325=账期!$A$81,G325=账期!$A$83,G325=账期!$A$85,G325=账期!$A$87,G325=账期!$A$89,G325=账期!$A$91),60,IF(OR(G325=账期!$A$93,G325=账期!$A$94,G325=账期!$A$95,G325=账期!$A$96,G325=账期!$A$98,G325=账期!$A$99,G325=账期!$A$101,G325=账期!$A$102),90,0)))</f>
        <v>30</v>
      </c>
      <c r="AF325" s="319"/>
      <c r="AG325" s="306" t="s">
        <v>106</v>
      </c>
      <c r="AH325" s="319" t="str">
        <f t="shared" si="41"/>
        <v>石浩宇</v>
      </c>
      <c r="AI325" s="321" t="s">
        <v>3437</v>
      </c>
    </row>
    <row r="326" spans="1:35 16383:16384" ht="18" customHeight="1" x14ac:dyDescent="0.25">
      <c r="A326" s="301" t="str">
        <f t="shared" si="42"/>
        <v>2018年1月</v>
      </c>
      <c r="B326" s="302">
        <v>43100</v>
      </c>
      <c r="C326" s="303"/>
      <c r="D326" s="304" t="s">
        <v>15</v>
      </c>
      <c r="E326" s="305" t="str">
        <f t="shared" si="36"/>
        <v>B</v>
      </c>
      <c r="F326" s="305" t="str">
        <f t="shared" si="37"/>
        <v>A</v>
      </c>
      <c r="G326" s="306" t="s">
        <v>291</v>
      </c>
      <c r="H326" s="307" t="s">
        <v>292</v>
      </c>
      <c r="I326" s="307" t="s">
        <v>33</v>
      </c>
      <c r="J326" s="307"/>
      <c r="K326" s="308" t="s">
        <v>296</v>
      </c>
      <c r="L326" s="306" t="s">
        <v>63</v>
      </c>
      <c r="M326" s="306" t="s">
        <v>297</v>
      </c>
      <c r="N326" s="306"/>
      <c r="O326" s="306" t="s">
        <v>191</v>
      </c>
      <c r="P326" s="308">
        <v>0.1</v>
      </c>
      <c r="Q326" s="309">
        <v>0.1</v>
      </c>
      <c r="R326" s="312">
        <v>12200</v>
      </c>
      <c r="S326" s="310">
        <f t="shared" si="40"/>
        <v>1220</v>
      </c>
      <c r="T326" s="311">
        <v>1220</v>
      </c>
      <c r="U326" s="311">
        <f t="shared" si="38"/>
        <v>0</v>
      </c>
      <c r="V326" s="451">
        <v>43101</v>
      </c>
      <c r="W326" s="452">
        <v>43103</v>
      </c>
      <c r="X326" s="308">
        <v>25</v>
      </c>
      <c r="Y326" s="313" t="s">
        <v>979</v>
      </c>
      <c r="Z326" s="314">
        <v>32</v>
      </c>
      <c r="AA326" s="315" t="s">
        <v>980</v>
      </c>
      <c r="AB326" s="316" t="s">
        <v>981</v>
      </c>
      <c r="AC326" s="317">
        <v>43113</v>
      </c>
      <c r="AD326" s="318">
        <f t="shared" si="39"/>
        <v>43161</v>
      </c>
      <c r="AE326" s="319">
        <f>IF(OR(G326=账期!$A$18,G326=账期!$A$20,G326=账期!$A$22,G326=账期!$A$24,G326=账期!$A$25,G326=账期!$A$27,G326=账期!$A$26,G326=账期!$A$28,G326=账期!$A$30,G326=账期!$A$32,G326=账期!$A$34,G326=账期!$A$35,G326=账期!$A$37,G326=账期!$A$39,G326=账期!$A$40,G326=账期!$A$41,G326=账期!$A$42,G326=账期!$A$43,G326=账期!$A$44,G326=账期!$A$45,G326=账期!$A$46,G326=账期!$A$48,G326=账期!$A$50,G326=账期!$A$51,G326=账期!$A$52,G326=账期!$A$53,G326=账期!$A$54,G326=账期!$A$56,G326=账期!$A$57,G326=账期!$A$58,G326=账期!$A$59,G326=账期!$A$60,G326=账期!$A$61,G326=账期!$A$62,G326=账期!$A$63,G326=账期!$A$64,G326=账期!$A$66,G326=账期!$A$67,G326=账期!$A$68,G326=账期!$A$70,G326=账期!$A$71),30,IF(OR(G326=账期!$A$74,G326=账期!$A$77,G326=账期!$A$76,G326=账期!$A$79,G326=账期!$A$80,G326=账期!$A$81,G326=账期!$A$83,G326=账期!$A$85,G326=账期!$A$87,G326=账期!$A$89,G326=账期!$A$91),60,IF(OR(G326=账期!$A$93,G326=账期!$A$94,G326=账期!$A$95,G326=账期!$A$96,G326=账期!$A$98,G326=账期!$A$99,G326=账期!$A$101,G326=账期!$A$102),90,0)))</f>
        <v>30</v>
      </c>
      <c r="AF326" s="319"/>
      <c r="AG326" s="306" t="s">
        <v>106</v>
      </c>
      <c r="AH326" s="319" t="str">
        <f t="shared" si="41"/>
        <v>石浩宇</v>
      </c>
      <c r="AI326" s="321" t="s">
        <v>3437</v>
      </c>
    </row>
    <row r="327" spans="1:35 16383:16384" ht="18" customHeight="1" x14ac:dyDescent="0.25">
      <c r="A327" s="301" t="str">
        <f t="shared" si="42"/>
        <v>2018年1月</v>
      </c>
      <c r="B327" s="302">
        <v>43106</v>
      </c>
      <c r="C327" s="303"/>
      <c r="D327" s="304" t="s">
        <v>15</v>
      </c>
      <c r="E327" s="305" t="str">
        <f t="shared" si="36"/>
        <v>B</v>
      </c>
      <c r="F327" s="305" t="str">
        <f t="shared" si="37"/>
        <v>A</v>
      </c>
      <c r="G327" s="306" t="s">
        <v>291</v>
      </c>
      <c r="H327" s="307" t="s">
        <v>292</v>
      </c>
      <c r="I327" s="307" t="s">
        <v>33</v>
      </c>
      <c r="J327" s="307"/>
      <c r="K327" s="308" t="s">
        <v>298</v>
      </c>
      <c r="L327" s="306" t="s">
        <v>63</v>
      </c>
      <c r="M327" s="306" t="s">
        <v>64</v>
      </c>
      <c r="N327" s="306"/>
      <c r="O327" s="306" t="s">
        <v>37</v>
      </c>
      <c r="P327" s="308">
        <v>2</v>
      </c>
      <c r="Q327" s="309">
        <v>2</v>
      </c>
      <c r="R327" s="286">
        <v>10800</v>
      </c>
      <c r="S327" s="310">
        <f t="shared" si="40"/>
        <v>21600</v>
      </c>
      <c r="T327" s="311">
        <v>21600</v>
      </c>
      <c r="U327" s="311">
        <f t="shared" si="38"/>
        <v>0</v>
      </c>
      <c r="V327" s="451">
        <v>43108</v>
      </c>
      <c r="W327" s="452">
        <v>43110</v>
      </c>
      <c r="X327" s="308">
        <v>25</v>
      </c>
      <c r="Y327" s="313" t="s">
        <v>982</v>
      </c>
      <c r="Z327" s="314">
        <v>600</v>
      </c>
      <c r="AA327" s="315" t="s">
        <v>983</v>
      </c>
      <c r="AB327" s="316" t="s">
        <v>984</v>
      </c>
      <c r="AC327" s="317">
        <v>43113</v>
      </c>
      <c r="AD327" s="318">
        <f t="shared" si="39"/>
        <v>43161</v>
      </c>
      <c r="AE327" s="319">
        <f>IF(OR(G327=账期!$A$18,G327=账期!$A$20,G327=账期!$A$22,G327=账期!$A$24,G327=账期!$A$25,G327=账期!$A$27,G327=账期!$A$26,G327=账期!$A$28,G327=账期!$A$30,G327=账期!$A$32,G327=账期!$A$34,G327=账期!$A$35,G327=账期!$A$37,G327=账期!$A$39,G327=账期!$A$40,G327=账期!$A$41,G327=账期!$A$42,G327=账期!$A$43,G327=账期!$A$44,G327=账期!$A$45,G327=账期!$A$46,G327=账期!$A$48,G327=账期!$A$50,G327=账期!$A$51,G327=账期!$A$52,G327=账期!$A$53,G327=账期!$A$54,G327=账期!$A$56,G327=账期!$A$57,G327=账期!$A$58,G327=账期!$A$59,G327=账期!$A$60,G327=账期!$A$61,G327=账期!$A$62,G327=账期!$A$63,G327=账期!$A$64,G327=账期!$A$66,G327=账期!$A$67,G327=账期!$A$68,G327=账期!$A$70,G327=账期!$A$71),30,IF(OR(G327=账期!$A$74,G327=账期!$A$77,G327=账期!$A$76,G327=账期!$A$79,G327=账期!$A$80,G327=账期!$A$81,G327=账期!$A$83,G327=账期!$A$85,G327=账期!$A$87,G327=账期!$A$89,G327=账期!$A$91),60,IF(OR(G327=账期!$A$93,G327=账期!$A$94,G327=账期!$A$95,G327=账期!$A$96,G327=账期!$A$98,G327=账期!$A$99,G327=账期!$A$101,G327=账期!$A$102),90,0)))</f>
        <v>30</v>
      </c>
      <c r="AF327" s="319"/>
      <c r="AG327" s="306" t="s">
        <v>106</v>
      </c>
      <c r="AH327" s="319" t="str">
        <f t="shared" si="41"/>
        <v>石浩宇</v>
      </c>
      <c r="AI327" s="321" t="s">
        <v>3437</v>
      </c>
    </row>
    <row r="328" spans="1:35 16383:16384" ht="18" customHeight="1" x14ac:dyDescent="0.25">
      <c r="A328" s="301" t="str">
        <f t="shared" si="42"/>
        <v>2018年1月</v>
      </c>
      <c r="B328" s="302">
        <v>43106</v>
      </c>
      <c r="C328" s="303"/>
      <c r="D328" s="304" t="s">
        <v>15</v>
      </c>
      <c r="E328" s="305" t="str">
        <f t="shared" si="36"/>
        <v>B</v>
      </c>
      <c r="F328" s="305" t="str">
        <f t="shared" si="37"/>
        <v>A</v>
      </c>
      <c r="G328" s="306" t="s">
        <v>291</v>
      </c>
      <c r="H328" s="307" t="s">
        <v>292</v>
      </c>
      <c r="I328" s="307" t="s">
        <v>33</v>
      </c>
      <c r="J328" s="307"/>
      <c r="K328" s="308" t="s">
        <v>298</v>
      </c>
      <c r="L328" s="306" t="s">
        <v>63</v>
      </c>
      <c r="M328" s="306" t="s">
        <v>64</v>
      </c>
      <c r="N328" s="306"/>
      <c r="O328" s="306" t="s">
        <v>239</v>
      </c>
      <c r="P328" s="308">
        <v>2</v>
      </c>
      <c r="Q328" s="309">
        <v>2</v>
      </c>
      <c r="R328" s="286">
        <v>11200</v>
      </c>
      <c r="S328" s="310">
        <f t="shared" si="40"/>
        <v>22400</v>
      </c>
      <c r="T328" s="311">
        <v>22400</v>
      </c>
      <c r="U328" s="311">
        <f t="shared" si="38"/>
        <v>0</v>
      </c>
      <c r="V328" s="451">
        <v>43108</v>
      </c>
      <c r="W328" s="452">
        <v>43110</v>
      </c>
      <c r="X328" s="308">
        <v>25</v>
      </c>
      <c r="Y328" s="313" t="s">
        <v>982</v>
      </c>
      <c r="Z328" s="314">
        <v>600</v>
      </c>
      <c r="AA328" s="315">
        <v>171121</v>
      </c>
      <c r="AB328" s="316" t="s">
        <v>984</v>
      </c>
      <c r="AC328" s="317">
        <v>43113</v>
      </c>
      <c r="AD328" s="318">
        <f t="shared" si="39"/>
        <v>43161</v>
      </c>
      <c r="AE328" s="319">
        <f>IF(OR(G328=账期!$A$18,G328=账期!$A$20,G328=账期!$A$22,G328=账期!$A$24,G328=账期!$A$25,G328=账期!$A$27,G328=账期!$A$26,G328=账期!$A$28,G328=账期!$A$30,G328=账期!$A$32,G328=账期!$A$34,G328=账期!$A$35,G328=账期!$A$37,G328=账期!$A$39,G328=账期!$A$40,G328=账期!$A$41,G328=账期!$A$42,G328=账期!$A$43,G328=账期!$A$44,G328=账期!$A$45,G328=账期!$A$46,G328=账期!$A$48,G328=账期!$A$50,G328=账期!$A$51,G328=账期!$A$52,G328=账期!$A$53,G328=账期!$A$54,G328=账期!$A$56,G328=账期!$A$57,G328=账期!$A$58,G328=账期!$A$59,G328=账期!$A$60,G328=账期!$A$61,G328=账期!$A$62,G328=账期!$A$63,G328=账期!$A$64,G328=账期!$A$66,G328=账期!$A$67,G328=账期!$A$68,G328=账期!$A$70,G328=账期!$A$71),30,IF(OR(G328=账期!$A$74,G328=账期!$A$77,G328=账期!$A$76,G328=账期!$A$79,G328=账期!$A$80,G328=账期!$A$81,G328=账期!$A$83,G328=账期!$A$85,G328=账期!$A$87,G328=账期!$A$89,G328=账期!$A$91),60,IF(OR(G328=账期!$A$93,G328=账期!$A$94,G328=账期!$A$95,G328=账期!$A$96,G328=账期!$A$98,G328=账期!$A$99,G328=账期!$A$101,G328=账期!$A$102),90,0)))</f>
        <v>30</v>
      </c>
      <c r="AF328" s="319"/>
      <c r="AG328" s="306" t="s">
        <v>106</v>
      </c>
      <c r="AH328" s="319" t="str">
        <f t="shared" si="41"/>
        <v>石浩宇</v>
      </c>
      <c r="AI328" s="321" t="s">
        <v>3437</v>
      </c>
      <c r="XFC328" s="331"/>
      <c r="XFD328" s="331"/>
    </row>
    <row r="329" spans="1:35 16383:16384" ht="18" customHeight="1" x14ac:dyDescent="0.25">
      <c r="A329" s="301" t="str">
        <f t="shared" si="42"/>
        <v>2018年1月</v>
      </c>
      <c r="B329" s="302">
        <v>43110</v>
      </c>
      <c r="C329" s="303"/>
      <c r="D329" s="304" t="s">
        <v>15</v>
      </c>
      <c r="E329" s="305" t="str">
        <f t="shared" si="36"/>
        <v>B</v>
      </c>
      <c r="F329" s="305" t="str">
        <f t="shared" si="37"/>
        <v>A</v>
      </c>
      <c r="G329" s="306" t="s">
        <v>291</v>
      </c>
      <c r="H329" s="307" t="s">
        <v>292</v>
      </c>
      <c r="I329" s="307" t="s">
        <v>33</v>
      </c>
      <c r="J329" s="307"/>
      <c r="K329" s="308" t="s">
        <v>299</v>
      </c>
      <c r="L329" s="306" t="s">
        <v>63</v>
      </c>
      <c r="M329" s="306" t="s">
        <v>64</v>
      </c>
      <c r="N329" s="306"/>
      <c r="O329" s="306" t="s">
        <v>294</v>
      </c>
      <c r="P329" s="308">
        <v>1</v>
      </c>
      <c r="Q329" s="309">
        <v>1</v>
      </c>
      <c r="R329" s="286">
        <v>11200</v>
      </c>
      <c r="S329" s="310">
        <f t="shared" si="40"/>
        <v>11200</v>
      </c>
      <c r="T329" s="311">
        <v>11200</v>
      </c>
      <c r="U329" s="311">
        <f t="shared" si="38"/>
        <v>0</v>
      </c>
      <c r="V329" s="451">
        <v>43111</v>
      </c>
      <c r="W329" s="452">
        <v>43115</v>
      </c>
      <c r="X329" s="308">
        <v>25</v>
      </c>
      <c r="Y329" s="313" t="s">
        <v>985</v>
      </c>
      <c r="Z329" s="314">
        <v>333.33</v>
      </c>
      <c r="AA329" s="315">
        <v>180107</v>
      </c>
      <c r="AB329" s="316" t="s">
        <v>986</v>
      </c>
      <c r="AC329" s="317">
        <v>43113</v>
      </c>
      <c r="AD329" s="318">
        <f t="shared" si="39"/>
        <v>43161</v>
      </c>
      <c r="AE329" s="319">
        <f>IF(OR(G329=账期!$A$18,G329=账期!$A$20,G329=账期!$A$22,G329=账期!$A$24,G329=账期!$A$25,G329=账期!$A$27,G329=账期!$A$26,G329=账期!$A$28,G329=账期!$A$30,G329=账期!$A$32,G329=账期!$A$34,G329=账期!$A$35,G329=账期!$A$37,G329=账期!$A$39,G329=账期!$A$40,G329=账期!$A$41,G329=账期!$A$42,G329=账期!$A$43,G329=账期!$A$44,G329=账期!$A$45,G329=账期!$A$46,G329=账期!$A$48,G329=账期!$A$50,G329=账期!$A$51,G329=账期!$A$52,G329=账期!$A$53,G329=账期!$A$54,G329=账期!$A$56,G329=账期!$A$57,G329=账期!$A$58,G329=账期!$A$59,G329=账期!$A$60,G329=账期!$A$61,G329=账期!$A$62,G329=账期!$A$63,G329=账期!$A$64,G329=账期!$A$66,G329=账期!$A$67,G329=账期!$A$68,G329=账期!$A$70,G329=账期!$A$71),30,IF(OR(G329=账期!$A$74,G329=账期!$A$77,G329=账期!$A$76,G329=账期!$A$79,G329=账期!$A$80,G329=账期!$A$81,G329=账期!$A$83,G329=账期!$A$85,G329=账期!$A$87,G329=账期!$A$89,G329=账期!$A$91),60,IF(OR(G329=账期!$A$93,G329=账期!$A$94,G329=账期!$A$95,G329=账期!$A$96,G329=账期!$A$98,G329=账期!$A$99,G329=账期!$A$101,G329=账期!$A$102),90,0)))</f>
        <v>30</v>
      </c>
      <c r="AF329" s="319"/>
      <c r="AG329" s="306" t="s">
        <v>106</v>
      </c>
      <c r="AH329" s="319" t="str">
        <f t="shared" si="41"/>
        <v>石浩宇</v>
      </c>
      <c r="AI329" s="321" t="s">
        <v>3437</v>
      </c>
    </row>
    <row r="330" spans="1:35 16383:16384" ht="18" customHeight="1" x14ac:dyDescent="0.25">
      <c r="A330" s="301" t="str">
        <f t="shared" si="42"/>
        <v>2018年1月</v>
      </c>
      <c r="B330" s="302">
        <v>43110</v>
      </c>
      <c r="C330" s="303"/>
      <c r="D330" s="304" t="s">
        <v>15</v>
      </c>
      <c r="E330" s="305" t="str">
        <f t="shared" si="36"/>
        <v>B</v>
      </c>
      <c r="F330" s="305" t="str">
        <f t="shared" si="37"/>
        <v>A</v>
      </c>
      <c r="G330" s="306" t="s">
        <v>291</v>
      </c>
      <c r="H330" s="307" t="s">
        <v>292</v>
      </c>
      <c r="I330" s="307" t="s">
        <v>33</v>
      </c>
      <c r="J330" s="307"/>
      <c r="K330" s="308" t="s">
        <v>299</v>
      </c>
      <c r="L330" s="306" t="s">
        <v>63</v>
      </c>
      <c r="M330" s="306" t="s">
        <v>64</v>
      </c>
      <c r="N330" s="306"/>
      <c r="O330" s="306" t="s">
        <v>300</v>
      </c>
      <c r="P330" s="308">
        <v>1</v>
      </c>
      <c r="Q330" s="309">
        <v>1</v>
      </c>
      <c r="R330" s="286">
        <v>11200</v>
      </c>
      <c r="S330" s="310">
        <f t="shared" si="40"/>
        <v>11200</v>
      </c>
      <c r="T330" s="311">
        <v>11200</v>
      </c>
      <c r="U330" s="311">
        <f t="shared" si="38"/>
        <v>0</v>
      </c>
      <c r="V330" s="451">
        <v>43111</v>
      </c>
      <c r="W330" s="452">
        <v>43115</v>
      </c>
      <c r="X330" s="308">
        <v>25</v>
      </c>
      <c r="Y330" s="313" t="s">
        <v>985</v>
      </c>
      <c r="Z330" s="314">
        <v>333.33</v>
      </c>
      <c r="AA330" s="315">
        <v>171222</v>
      </c>
      <c r="AB330" s="316" t="s">
        <v>986</v>
      </c>
      <c r="AC330" s="317">
        <v>43113</v>
      </c>
      <c r="AD330" s="318">
        <f t="shared" si="39"/>
        <v>43161</v>
      </c>
      <c r="AE330" s="319">
        <f>IF(OR(G330=账期!$A$18,G330=账期!$A$20,G330=账期!$A$22,G330=账期!$A$24,G330=账期!$A$25,G330=账期!$A$27,G330=账期!$A$26,G330=账期!$A$28,G330=账期!$A$30,G330=账期!$A$32,G330=账期!$A$34,G330=账期!$A$35,G330=账期!$A$37,G330=账期!$A$39,G330=账期!$A$40,G330=账期!$A$41,G330=账期!$A$42,G330=账期!$A$43,G330=账期!$A$44,G330=账期!$A$45,G330=账期!$A$46,G330=账期!$A$48,G330=账期!$A$50,G330=账期!$A$51,G330=账期!$A$52,G330=账期!$A$53,G330=账期!$A$54,G330=账期!$A$56,G330=账期!$A$57,G330=账期!$A$58,G330=账期!$A$59,G330=账期!$A$60,G330=账期!$A$61,G330=账期!$A$62,G330=账期!$A$63,G330=账期!$A$64,G330=账期!$A$66,G330=账期!$A$67,G330=账期!$A$68,G330=账期!$A$70,G330=账期!$A$71),30,IF(OR(G330=账期!$A$74,G330=账期!$A$77,G330=账期!$A$76,G330=账期!$A$79,G330=账期!$A$80,G330=账期!$A$81,G330=账期!$A$83,G330=账期!$A$85,G330=账期!$A$87,G330=账期!$A$89,G330=账期!$A$91),60,IF(OR(G330=账期!$A$93,G330=账期!$A$94,G330=账期!$A$95,G330=账期!$A$96,G330=账期!$A$98,G330=账期!$A$99,G330=账期!$A$101,G330=账期!$A$102),90,0)))</f>
        <v>30</v>
      </c>
      <c r="AF330" s="319"/>
      <c r="AG330" s="306" t="s">
        <v>106</v>
      </c>
      <c r="AH330" s="319" t="str">
        <f t="shared" si="41"/>
        <v>石浩宇</v>
      </c>
      <c r="AI330" s="321" t="s">
        <v>3437</v>
      </c>
    </row>
    <row r="331" spans="1:35 16383:16384" ht="18" customHeight="1" x14ac:dyDescent="0.25">
      <c r="A331" s="301" t="str">
        <f t="shared" si="42"/>
        <v>2018年1月</v>
      </c>
      <c r="B331" s="302">
        <v>43110</v>
      </c>
      <c r="C331" s="303"/>
      <c r="D331" s="304" t="s">
        <v>15</v>
      </c>
      <c r="E331" s="305" t="str">
        <f t="shared" si="36"/>
        <v>B</v>
      </c>
      <c r="F331" s="305" t="str">
        <f t="shared" si="37"/>
        <v>A</v>
      </c>
      <c r="G331" s="306" t="s">
        <v>291</v>
      </c>
      <c r="H331" s="307" t="s">
        <v>292</v>
      </c>
      <c r="I331" s="307" t="s">
        <v>33</v>
      </c>
      <c r="J331" s="307"/>
      <c r="K331" t="s">
        <v>299</v>
      </c>
      <c r="L331" s="306" t="s">
        <v>63</v>
      </c>
      <c r="M331" s="306" t="s">
        <v>168</v>
      </c>
      <c r="N331" s="306"/>
      <c r="O331" s="306" t="s">
        <v>65</v>
      </c>
      <c r="P331" s="308">
        <v>1</v>
      </c>
      <c r="Q331" s="309">
        <v>1</v>
      </c>
      <c r="R331" s="286">
        <v>18900</v>
      </c>
      <c r="S331" s="310">
        <f t="shared" si="40"/>
        <v>18900</v>
      </c>
      <c r="T331" s="311">
        <v>14216.51</v>
      </c>
      <c r="U331" s="311">
        <f t="shared" si="38"/>
        <v>4683.49</v>
      </c>
      <c r="V331" s="451">
        <v>43111</v>
      </c>
      <c r="W331" s="452">
        <v>43115</v>
      </c>
      <c r="X331" s="308">
        <v>25</v>
      </c>
      <c r="Y331" s="313" t="s">
        <v>985</v>
      </c>
      <c r="Z331" s="314">
        <v>333.33</v>
      </c>
      <c r="AA331" s="315">
        <v>180106</v>
      </c>
      <c r="AB331" s="316" t="s">
        <v>986</v>
      </c>
      <c r="AC331" s="317">
        <v>43113</v>
      </c>
      <c r="AD331" s="318">
        <f t="shared" si="39"/>
        <v>43161</v>
      </c>
      <c r="AE331" s="319">
        <f>IF(OR(G331=账期!$A$18,G331=账期!$A$20,G331=账期!$A$22,G331=账期!$A$24,G331=账期!$A$25,G331=账期!$A$27,G331=账期!$A$26,G331=账期!$A$28,G331=账期!$A$30,G331=账期!$A$32,G331=账期!$A$34,G331=账期!$A$35,G331=账期!$A$37,G331=账期!$A$39,G331=账期!$A$40,G331=账期!$A$41,G331=账期!$A$42,G331=账期!$A$43,G331=账期!$A$44,G331=账期!$A$45,G331=账期!$A$46,G331=账期!$A$48,G331=账期!$A$50,G331=账期!$A$51,G331=账期!$A$52,G331=账期!$A$53,G331=账期!$A$54,G331=账期!$A$56,G331=账期!$A$57,G331=账期!$A$58,G331=账期!$A$59,G331=账期!$A$60,G331=账期!$A$61,G331=账期!$A$62,G331=账期!$A$63,G331=账期!$A$64,G331=账期!$A$66,G331=账期!$A$67,G331=账期!$A$68,G331=账期!$A$70,G331=账期!$A$71),30,IF(OR(G331=账期!$A$74,G331=账期!$A$77,G331=账期!$A$76,G331=账期!$A$79,G331=账期!$A$80,G331=账期!$A$81,G331=账期!$A$83,G331=账期!$A$85,G331=账期!$A$87,G331=账期!$A$89,G331=账期!$A$91),60,IF(OR(G331=账期!$A$93,G331=账期!$A$94,G331=账期!$A$95,G331=账期!$A$96,G331=账期!$A$98,G331=账期!$A$99,G331=账期!$A$101,G331=账期!$A$102),90,0)))</f>
        <v>30</v>
      </c>
      <c r="AF331" s="319"/>
      <c r="AG331" s="306" t="s">
        <v>106</v>
      </c>
      <c r="AH331" s="319" t="str">
        <f t="shared" si="41"/>
        <v>石浩宇</v>
      </c>
      <c r="AI331" s="321" t="s">
        <v>3437</v>
      </c>
    </row>
    <row r="332" spans="1:35 16383:16384" ht="18" customHeight="1" x14ac:dyDescent="0.25">
      <c r="A332" s="301" t="str">
        <f t="shared" si="42"/>
        <v>2018年1月</v>
      </c>
      <c r="B332" s="302">
        <v>43116</v>
      </c>
      <c r="C332" s="303" t="s">
        <v>987</v>
      </c>
      <c r="D332" s="304" t="s">
        <v>15</v>
      </c>
      <c r="E332" s="305" t="str">
        <f t="shared" si="36"/>
        <v>B</v>
      </c>
      <c r="F332" s="305" t="str">
        <f t="shared" si="37"/>
        <v>A</v>
      </c>
      <c r="G332" s="306" t="s">
        <v>291</v>
      </c>
      <c r="H332" s="307" t="s">
        <v>292</v>
      </c>
      <c r="I332" s="307" t="s">
        <v>33</v>
      </c>
      <c r="J332" s="307"/>
      <c r="K332" s="308" t="s">
        <v>988</v>
      </c>
      <c r="L332" s="306" t="s">
        <v>63</v>
      </c>
      <c r="M332" s="306" t="s">
        <v>989</v>
      </c>
      <c r="N332" s="306"/>
      <c r="O332" s="306" t="s">
        <v>191</v>
      </c>
      <c r="P332" s="308">
        <v>0.75</v>
      </c>
      <c r="Q332" s="309">
        <v>0.75</v>
      </c>
      <c r="R332" s="286">
        <v>12200</v>
      </c>
      <c r="S332" s="310">
        <f t="shared" si="40"/>
        <v>9150</v>
      </c>
      <c r="T332" s="311"/>
      <c r="U332" s="311">
        <f t="shared" si="38"/>
        <v>9150</v>
      </c>
      <c r="V332" s="451">
        <v>43117</v>
      </c>
      <c r="W332" s="452">
        <v>43120</v>
      </c>
      <c r="X332" s="308">
        <v>25</v>
      </c>
      <c r="Y332" s="313" t="s">
        <v>990</v>
      </c>
      <c r="Z332" s="314">
        <f>1000/3*Q332</f>
        <v>250</v>
      </c>
      <c r="AA332" s="315"/>
      <c r="AB332" s="316" t="s">
        <v>991</v>
      </c>
      <c r="AC332" s="317">
        <v>43123</v>
      </c>
      <c r="AD332" s="318">
        <f t="shared" si="39"/>
        <v>43161</v>
      </c>
      <c r="AE332" s="319">
        <f>IF(OR(G332=账期!$A$18,G332=账期!$A$20,G332=账期!$A$22,G332=账期!$A$24,G332=账期!$A$25,G332=账期!$A$27,G332=账期!$A$26,G332=账期!$A$28,G332=账期!$A$30,G332=账期!$A$32,G332=账期!$A$34,G332=账期!$A$35,G332=账期!$A$37,G332=账期!$A$39,G332=账期!$A$40,G332=账期!$A$41,G332=账期!$A$42,G332=账期!$A$43,G332=账期!$A$44,G332=账期!$A$45,G332=账期!$A$46,G332=账期!$A$48,G332=账期!$A$50,G332=账期!$A$51,G332=账期!$A$52,G332=账期!$A$53,G332=账期!$A$54,G332=账期!$A$56,G332=账期!$A$57,G332=账期!$A$58,G332=账期!$A$59,G332=账期!$A$60,G332=账期!$A$61,G332=账期!$A$62,G332=账期!$A$63,G332=账期!$A$64,G332=账期!$A$66,G332=账期!$A$67,G332=账期!$A$68,G332=账期!$A$70,G332=账期!$A$71),30,IF(OR(G332=账期!$A$74,G332=账期!$A$77,G332=账期!$A$76,G332=账期!$A$79,G332=账期!$A$80,G332=账期!$A$81,G332=账期!$A$83,G332=账期!$A$85,G332=账期!$A$87,G332=账期!$A$89,G332=账期!$A$91),60,IF(OR(G332=账期!$A$93,G332=账期!$A$94,G332=账期!$A$95,G332=账期!$A$96,G332=账期!$A$98,G332=账期!$A$99,G332=账期!$A$101,G332=账期!$A$102),90,0)))</f>
        <v>30</v>
      </c>
      <c r="AF332" s="319"/>
      <c r="AG332" s="306" t="s">
        <v>106</v>
      </c>
      <c r="AH332" s="319" t="str">
        <f t="shared" si="41"/>
        <v>石浩宇</v>
      </c>
      <c r="AI332" s="321"/>
    </row>
    <row r="333" spans="1:35 16383:16384" ht="18" customHeight="1" x14ac:dyDescent="0.25">
      <c r="A333" s="301" t="str">
        <f t="shared" si="42"/>
        <v>2018年1月</v>
      </c>
      <c r="B333" s="302">
        <v>43116</v>
      </c>
      <c r="C333" s="303" t="s">
        <v>987</v>
      </c>
      <c r="D333" s="304" t="s">
        <v>15</v>
      </c>
      <c r="E333" s="305" t="str">
        <f t="shared" si="36"/>
        <v>B</v>
      </c>
      <c r="F333" s="305" t="str">
        <f t="shared" si="37"/>
        <v>A</v>
      </c>
      <c r="G333" s="306" t="s">
        <v>291</v>
      </c>
      <c r="H333" s="307" t="s">
        <v>292</v>
      </c>
      <c r="I333" s="307" t="s">
        <v>33</v>
      </c>
      <c r="J333" s="307"/>
      <c r="K333" s="308" t="s">
        <v>988</v>
      </c>
      <c r="L333" s="306" t="s">
        <v>63</v>
      </c>
      <c r="M333" s="306" t="s">
        <v>64</v>
      </c>
      <c r="N333" s="306"/>
      <c r="O333" s="306" t="s">
        <v>37</v>
      </c>
      <c r="P333" s="308">
        <v>2.25</v>
      </c>
      <c r="Q333" s="309">
        <v>2.25</v>
      </c>
      <c r="R333" s="286">
        <v>10800</v>
      </c>
      <c r="S333" s="310">
        <f t="shared" si="40"/>
        <v>24300</v>
      </c>
      <c r="T333" s="311"/>
      <c r="U333" s="311">
        <f t="shared" si="38"/>
        <v>24300</v>
      </c>
      <c r="V333" s="451">
        <v>43117</v>
      </c>
      <c r="W333" s="452">
        <v>43120</v>
      </c>
      <c r="X333" s="308">
        <v>25</v>
      </c>
      <c r="Y333" s="313" t="s">
        <v>990</v>
      </c>
      <c r="Z333" s="314">
        <f>1000/3*Q333</f>
        <v>750</v>
      </c>
      <c r="AA333" s="315"/>
      <c r="AB333" s="316" t="s">
        <v>991</v>
      </c>
      <c r="AC333" s="317">
        <v>43123</v>
      </c>
      <c r="AD333" s="318">
        <f t="shared" si="39"/>
        <v>43161</v>
      </c>
      <c r="AE333" s="319">
        <f>IF(OR(G333=账期!$A$18,G333=账期!$A$20,G333=账期!$A$22,G333=账期!$A$24,G333=账期!$A$25,G333=账期!$A$27,G333=账期!$A$26,G333=账期!$A$28,G333=账期!$A$30,G333=账期!$A$32,G333=账期!$A$34,G333=账期!$A$35,G333=账期!$A$37,G333=账期!$A$39,G333=账期!$A$40,G333=账期!$A$41,G333=账期!$A$42,G333=账期!$A$43,G333=账期!$A$44,G333=账期!$A$45,G333=账期!$A$46,G333=账期!$A$48,G333=账期!$A$50,G333=账期!$A$51,G333=账期!$A$52,G333=账期!$A$53,G333=账期!$A$54,G333=账期!$A$56,G333=账期!$A$57,G333=账期!$A$58,G333=账期!$A$59,G333=账期!$A$60,G333=账期!$A$61,G333=账期!$A$62,G333=账期!$A$63,G333=账期!$A$64,G333=账期!$A$66,G333=账期!$A$67,G333=账期!$A$68,G333=账期!$A$70,G333=账期!$A$71),30,IF(OR(G333=账期!$A$74,G333=账期!$A$77,G333=账期!$A$76,G333=账期!$A$79,G333=账期!$A$80,G333=账期!$A$81,G333=账期!$A$83,G333=账期!$A$85,G333=账期!$A$87,G333=账期!$A$89,G333=账期!$A$91),60,IF(OR(G333=账期!$A$93,G333=账期!$A$94,G333=账期!$A$95,G333=账期!$A$96,G333=账期!$A$98,G333=账期!$A$99,G333=账期!$A$101,G333=账期!$A$102),90,0)))</f>
        <v>30</v>
      </c>
      <c r="AF333" s="319"/>
      <c r="AG333" s="306" t="s">
        <v>106</v>
      </c>
      <c r="AH333" s="319" t="str">
        <f t="shared" si="41"/>
        <v>石浩宇</v>
      </c>
      <c r="AI333" s="321"/>
    </row>
    <row r="334" spans="1:35 16383:16384" ht="18" customHeight="1" x14ac:dyDescent="0.25">
      <c r="A334" s="301" t="str">
        <f t="shared" si="42"/>
        <v>2018年1月</v>
      </c>
      <c r="B334" s="302">
        <v>43119</v>
      </c>
      <c r="C334" s="303" t="s">
        <v>992</v>
      </c>
      <c r="D334" s="304" t="s">
        <v>15</v>
      </c>
      <c r="E334" s="305" t="str">
        <f t="shared" si="36"/>
        <v>C</v>
      </c>
      <c r="F334" s="305" t="str">
        <f t="shared" si="37"/>
        <v>B</v>
      </c>
      <c r="G334" s="306" t="s">
        <v>302</v>
      </c>
      <c r="H334" s="307" t="str">
        <f>IF(G334="","",VLOOKUP(G334,下拉数据源!J:K,2,0))</f>
        <v>宁波盈谷电子科技有限公司</v>
      </c>
      <c r="I334" s="307" t="s">
        <v>33</v>
      </c>
      <c r="J334" s="307"/>
      <c r="K334" s="308">
        <v>201801191</v>
      </c>
      <c r="L334" s="306" t="s">
        <v>40</v>
      </c>
      <c r="M334" s="306" t="s">
        <v>178</v>
      </c>
      <c r="N334" s="306"/>
      <c r="O334" s="306" t="s">
        <v>37</v>
      </c>
      <c r="P334" s="308">
        <v>1</v>
      </c>
      <c r="Q334" s="309">
        <v>1</v>
      </c>
      <c r="R334" s="286">
        <v>15600</v>
      </c>
      <c r="S334" s="310">
        <f t="shared" si="40"/>
        <v>15600</v>
      </c>
      <c r="T334" s="311"/>
      <c r="U334" s="311">
        <f t="shared" si="38"/>
        <v>15600</v>
      </c>
      <c r="V334" s="451">
        <v>43121</v>
      </c>
      <c r="W334" s="452">
        <v>43123</v>
      </c>
      <c r="X334" s="308">
        <v>25</v>
      </c>
      <c r="Y334" s="313" t="s">
        <v>993</v>
      </c>
      <c r="Z334" s="314">
        <v>500</v>
      </c>
      <c r="AA334" s="315" t="s">
        <v>994</v>
      </c>
      <c r="AB334" s="316" t="s">
        <v>995</v>
      </c>
      <c r="AC334" s="317">
        <v>43123</v>
      </c>
      <c r="AD334" s="318">
        <f t="shared" si="39"/>
        <v>43161</v>
      </c>
      <c r="AE334" s="319">
        <f>IF(OR(G334=账期!$A$18,G334=账期!$A$20,G334=账期!$A$22,G334=账期!$A$24,G334=账期!$A$25,G334=账期!$A$27,G334=账期!$A$26,G334=账期!$A$28,G334=账期!$A$30,G334=账期!$A$32,G334=账期!$A$34,G334=账期!$A$35,G334=账期!$A$37,G334=账期!$A$39,G334=账期!$A$40,G334=账期!$A$41,G334=账期!$A$42,G334=账期!$A$43,G334=账期!$A$44,G334=账期!$A$45,G334=账期!$A$46,G334=账期!$A$48,G334=账期!$A$50,G334=账期!$A$51,G334=账期!$A$52,G334=账期!$A$53,G334=账期!$A$54,G334=账期!$A$56,G334=账期!$A$57,G334=账期!$A$58,G334=账期!$A$59,G334=账期!$A$60,G334=账期!$A$61,G334=账期!$A$62,G334=账期!$A$63,G334=账期!$A$64,G334=账期!$A$66,G334=账期!$A$67,G334=账期!$A$68,G334=账期!$A$70,G334=账期!$A$71),30,IF(OR(G334=账期!$A$74,G334=账期!$A$77,G334=账期!$A$76,G334=账期!$A$79,G334=账期!$A$80,G334=账期!$A$81,G334=账期!$A$83,G334=账期!$A$85,G334=账期!$A$87,G334=账期!$A$89,G334=账期!$A$91),60,IF(OR(G334=账期!$A$93,G334=账期!$A$94,G334=账期!$A$95,G334=账期!$A$96,G334=账期!$A$98,G334=账期!$A$99,G334=账期!$A$101,G334=账期!$A$102),90,0)))</f>
        <v>30</v>
      </c>
      <c r="AF334" s="319"/>
      <c r="AG334" s="306" t="s">
        <v>106</v>
      </c>
      <c r="AH334" s="319" t="str">
        <f t="shared" si="41"/>
        <v>石浩宇</v>
      </c>
      <c r="AI334" s="321"/>
    </row>
    <row r="335" spans="1:35 16383:16384" ht="18" customHeight="1" x14ac:dyDescent="0.25">
      <c r="A335" s="301" t="str">
        <f t="shared" si="42"/>
        <v>2017年8月</v>
      </c>
      <c r="B335" s="302">
        <v>42948</v>
      </c>
      <c r="C335" s="303"/>
      <c r="D335" s="304" t="s">
        <v>15</v>
      </c>
      <c r="E335" s="305" t="str">
        <f t="shared" si="36"/>
        <v>C</v>
      </c>
      <c r="F335" s="305" t="str">
        <f t="shared" si="37"/>
        <v>C</v>
      </c>
      <c r="G335" s="306" t="s">
        <v>304</v>
      </c>
      <c r="H335" s="307" t="s">
        <v>305</v>
      </c>
      <c r="I335" s="307" t="s">
        <v>33</v>
      </c>
      <c r="J335" s="307"/>
      <c r="K335" s="308"/>
      <c r="L335" s="306" t="s">
        <v>63</v>
      </c>
      <c r="M335" s="306" t="s">
        <v>87</v>
      </c>
      <c r="N335" s="306"/>
      <c r="O335" s="306" t="s">
        <v>37</v>
      </c>
      <c r="P335" s="308">
        <v>7.1</v>
      </c>
      <c r="Q335" s="309">
        <v>7.1</v>
      </c>
      <c r="R335" s="286">
        <v>11200</v>
      </c>
      <c r="S335" s="310">
        <f t="shared" si="40"/>
        <v>79520</v>
      </c>
      <c r="T335" s="311"/>
      <c r="U335" s="311">
        <f t="shared" si="38"/>
        <v>79520</v>
      </c>
      <c r="V335" s="451">
        <v>42970</v>
      </c>
      <c r="W335" s="452">
        <v>42971</v>
      </c>
      <c r="X335" s="306" t="s">
        <v>308</v>
      </c>
      <c r="Y335" s="313" t="s">
        <v>996</v>
      </c>
      <c r="Z335" s="314">
        <v>1140</v>
      </c>
      <c r="AA335" s="315">
        <v>170821</v>
      </c>
      <c r="AB335" s="316"/>
      <c r="AC335" s="320"/>
      <c r="AD335" s="318">
        <f t="shared" si="39"/>
        <v>61</v>
      </c>
      <c r="AE335" s="319">
        <v>30</v>
      </c>
      <c r="AF335" s="319"/>
      <c r="AG335" s="306" t="s">
        <v>38</v>
      </c>
      <c r="AH335" s="319" t="str">
        <f t="shared" si="41"/>
        <v>柯童柱</v>
      </c>
      <c r="AI335" s="321"/>
    </row>
    <row r="336" spans="1:35 16383:16384" ht="18" customHeight="1" x14ac:dyDescent="0.25">
      <c r="A336" s="301" t="str">
        <f t="shared" si="42"/>
        <v>2017年8月</v>
      </c>
      <c r="B336" s="302">
        <v>42948</v>
      </c>
      <c r="C336" s="303"/>
      <c r="D336" s="304" t="s">
        <v>15</v>
      </c>
      <c r="E336" s="305" t="str">
        <f t="shared" si="36"/>
        <v>C</v>
      </c>
      <c r="F336" s="305" t="str">
        <f t="shared" si="37"/>
        <v>C</v>
      </c>
      <c r="G336" s="306" t="s">
        <v>304</v>
      </c>
      <c r="H336" s="307" t="s">
        <v>305</v>
      </c>
      <c r="I336" s="307" t="s">
        <v>33</v>
      </c>
      <c r="J336" s="307"/>
      <c r="K336" s="308"/>
      <c r="L336" s="306" t="s">
        <v>63</v>
      </c>
      <c r="M336" s="306" t="s">
        <v>87</v>
      </c>
      <c r="N336" s="306"/>
      <c r="O336" s="306" t="s">
        <v>191</v>
      </c>
      <c r="P336" s="308">
        <v>0.8</v>
      </c>
      <c r="Q336" s="309">
        <v>0.8</v>
      </c>
      <c r="R336" s="286">
        <v>11200</v>
      </c>
      <c r="S336" s="310">
        <f t="shared" si="40"/>
        <v>8960</v>
      </c>
      <c r="T336" s="311"/>
      <c r="U336" s="311">
        <f t="shared" si="38"/>
        <v>8960</v>
      </c>
      <c r="V336" s="451">
        <v>42970</v>
      </c>
      <c r="W336" s="452">
        <v>42971</v>
      </c>
      <c r="X336" s="308">
        <v>800</v>
      </c>
      <c r="Y336" s="313" t="s">
        <v>996</v>
      </c>
      <c r="Z336" s="314">
        <v>128</v>
      </c>
      <c r="AA336" s="315">
        <v>170820</v>
      </c>
      <c r="AB336" s="316"/>
      <c r="AC336" s="320"/>
      <c r="AD336" s="318">
        <f t="shared" si="39"/>
        <v>61</v>
      </c>
      <c r="AE336" s="319">
        <v>30</v>
      </c>
      <c r="AF336" s="319"/>
      <c r="AG336" s="306" t="s">
        <v>38</v>
      </c>
      <c r="AH336" s="319" t="str">
        <f t="shared" si="41"/>
        <v>柯童柱</v>
      </c>
      <c r="AI336" s="321"/>
    </row>
    <row r="337" spans="1:35 16383:16384" ht="18" customHeight="1" x14ac:dyDescent="0.25">
      <c r="A337" s="301" t="str">
        <f t="shared" si="42"/>
        <v>2018年1月</v>
      </c>
      <c r="B337" s="302">
        <v>43118</v>
      </c>
      <c r="C337" s="303" t="s">
        <v>997</v>
      </c>
      <c r="D337" s="304" t="s">
        <v>15</v>
      </c>
      <c r="E337" s="305" t="str">
        <f t="shared" si="36"/>
        <v>C</v>
      </c>
      <c r="F337" s="305" t="str">
        <f t="shared" si="37"/>
        <v>C</v>
      </c>
      <c r="G337" s="306" t="s">
        <v>304</v>
      </c>
      <c r="H337" s="307" t="str">
        <f>IF(G337="","",VLOOKUP(G337,下拉数据源!J:K,2,0))</f>
        <v>普天线缆集团有限公司</v>
      </c>
      <c r="I337" s="307" t="s">
        <v>33</v>
      </c>
      <c r="J337" s="307"/>
      <c r="K337" s="308">
        <v>201801186</v>
      </c>
      <c r="L337" s="306" t="s">
        <v>63</v>
      </c>
      <c r="M337" s="306" t="s">
        <v>307</v>
      </c>
      <c r="N337" s="306" t="s">
        <v>306</v>
      </c>
      <c r="O337" s="306" t="s">
        <v>142</v>
      </c>
      <c r="P337" s="308">
        <v>2</v>
      </c>
      <c r="Q337" s="309">
        <v>2</v>
      </c>
      <c r="R337" s="286">
        <v>11800</v>
      </c>
      <c r="S337" s="310">
        <f t="shared" si="40"/>
        <v>23600</v>
      </c>
      <c r="T337" s="311"/>
      <c r="U337" s="311">
        <f t="shared" si="38"/>
        <v>23600</v>
      </c>
      <c r="V337" s="451">
        <v>43121</v>
      </c>
      <c r="W337" s="452">
        <v>43123</v>
      </c>
      <c r="X337" s="308">
        <v>25</v>
      </c>
      <c r="Y337" s="313" t="s">
        <v>998</v>
      </c>
      <c r="Z337" s="314">
        <v>588.5</v>
      </c>
      <c r="AA337" s="315">
        <v>180119</v>
      </c>
      <c r="AB337" s="316" t="s">
        <v>999</v>
      </c>
      <c r="AC337" s="317">
        <v>43123</v>
      </c>
      <c r="AD337" s="318">
        <f t="shared" si="39"/>
        <v>43161</v>
      </c>
      <c r="AE337" s="319">
        <f>IF(OR(G337=账期!$A$18,G337=账期!$A$20,G337=账期!$A$22,G337=账期!$A$24,G337=账期!$A$25,G337=账期!$A$27,G337=账期!$A$26,G337=账期!$A$28,G337=账期!$A$30,G337=账期!$A$32,G337=账期!$A$34,G337=账期!$A$35,G337=账期!$A$37,G337=账期!$A$39,G337=账期!$A$40,G337=账期!$A$41,G337=账期!$A$42,G337=账期!$A$43,G337=账期!$A$44,G337=账期!$A$45,G337=账期!$A$46,G337=账期!$A$48,G337=账期!$A$50,G337=账期!$A$51,G337=账期!$A$52,G337=账期!$A$53,G337=账期!$A$54,G337=账期!$A$56,G337=账期!$A$57,G337=账期!$A$58,G337=账期!$A$59,G337=账期!$A$60,G337=账期!$A$61,G337=账期!$A$62,G337=账期!$A$63,G337=账期!$A$64,G337=账期!$A$66,G337=账期!$A$67,G337=账期!$A$68,G337=账期!$A$70,G337=账期!$A$71),30,IF(OR(G337=账期!$A$74,G337=账期!$A$77,G337=账期!$A$76,G337=账期!$A$79,G337=账期!$A$80,G337=账期!$A$81,G337=账期!$A$83,G337=账期!$A$85,G337=账期!$A$87,G337=账期!$A$89,G337=账期!$A$91),60,IF(OR(G337=账期!$A$93,G337=账期!$A$94,G337=账期!$A$95,G337=账期!$A$96,G337=账期!$A$98,G337=账期!$A$99,G337=账期!$A$101,G337=账期!$A$102),90,0)))</f>
        <v>30</v>
      </c>
      <c r="AF337" s="319"/>
      <c r="AG337" s="306" t="s">
        <v>38</v>
      </c>
      <c r="AH337" s="319" t="str">
        <f t="shared" si="41"/>
        <v>柯童柱</v>
      </c>
      <c r="AI337" s="321"/>
    </row>
    <row r="338" spans="1:35 16383:16384" ht="18" customHeight="1" x14ac:dyDescent="0.25">
      <c r="A338" s="301" t="str">
        <f t="shared" si="42"/>
        <v>2018年1月</v>
      </c>
      <c r="B338" s="302">
        <v>43115</v>
      </c>
      <c r="C338" s="303" t="s">
        <v>1000</v>
      </c>
      <c r="D338" s="304" t="s">
        <v>632</v>
      </c>
      <c r="E338" s="305" t="str">
        <f t="shared" si="36"/>
        <v>A</v>
      </c>
      <c r="F338" s="305" t="str">
        <f t="shared" si="37"/>
        <v>A</v>
      </c>
      <c r="G338" s="306" t="s">
        <v>309</v>
      </c>
      <c r="H338" s="307" t="s">
        <v>310</v>
      </c>
      <c r="I338" s="307" t="s">
        <v>105</v>
      </c>
      <c r="J338" s="307"/>
      <c r="K338" s="308" t="s">
        <v>312</v>
      </c>
      <c r="L338" s="306" t="s">
        <v>35</v>
      </c>
      <c r="M338" s="306" t="s">
        <v>94</v>
      </c>
      <c r="N338" s="306" t="s">
        <v>311</v>
      </c>
      <c r="O338" s="306" t="s">
        <v>37</v>
      </c>
      <c r="P338" s="308">
        <v>30</v>
      </c>
      <c r="Q338" s="309">
        <v>31.5</v>
      </c>
      <c r="R338" s="286">
        <v>8960</v>
      </c>
      <c r="S338" s="310">
        <f t="shared" si="40"/>
        <v>282240</v>
      </c>
      <c r="T338" s="311"/>
      <c r="U338" s="311">
        <f t="shared" si="38"/>
        <v>282240</v>
      </c>
      <c r="V338" s="451">
        <v>43117</v>
      </c>
      <c r="W338" s="452">
        <v>43118</v>
      </c>
      <c r="X338" s="308">
        <v>900</v>
      </c>
      <c r="Y338" s="313" t="s">
        <v>1001</v>
      </c>
      <c r="Z338" s="314">
        <v>0</v>
      </c>
      <c r="AA338" s="315" t="s">
        <v>1002</v>
      </c>
      <c r="AB338" s="316" t="s">
        <v>1003</v>
      </c>
      <c r="AC338" s="317">
        <v>43119</v>
      </c>
      <c r="AD338" s="318">
        <f t="shared" si="39"/>
        <v>43161</v>
      </c>
      <c r="AE338" s="319">
        <f>IF(OR(G338=账期!$A$18,G338=账期!$A$20,G338=账期!$A$22,G338=账期!$A$24,G338=账期!$A$25,G338=账期!$A$27,G338=账期!$A$26,G338=账期!$A$28,G338=账期!$A$30,G338=账期!$A$32,G338=账期!$A$34,G338=账期!$A$35,G338=账期!$A$37,G338=账期!$A$39,G338=账期!$A$40,G338=账期!$A$41,G338=账期!$A$42,G338=账期!$A$43,G338=账期!$A$44,G338=账期!$A$45,G338=账期!$A$46,G338=账期!$A$48,G338=账期!$A$50,G338=账期!$A$51,G338=账期!$A$52,G338=账期!$A$53,G338=账期!$A$54,G338=账期!$A$56,G338=账期!$A$57,G338=账期!$A$58,G338=账期!$A$59,G338=账期!$A$60,G338=账期!$A$61,G338=账期!$A$62,G338=账期!$A$63,G338=账期!$A$64,G338=账期!$A$66,G338=账期!$A$67,G338=账期!$A$68,G338=账期!$A$70,G338=账期!$A$71),30,IF(OR(G338=账期!$A$74,G338=账期!$A$77,G338=账期!$A$76,G338=账期!$A$79,G338=账期!$A$80,G338=账期!$A$81,G338=账期!$A$83,G338=账期!$A$85,G338=账期!$A$87,G338=账期!$A$89,G338=账期!$A$91),60,IF(OR(G338=账期!$A$93,G338=账期!$A$94,G338=账期!$A$95,G338=账期!$A$96,G338=账期!$A$98,G338=账期!$A$99,G338=账期!$A$101,G338=账期!$A$102),90,0)))</f>
        <v>30</v>
      </c>
      <c r="AF338" s="319"/>
      <c r="AG338" s="306" t="s">
        <v>106</v>
      </c>
      <c r="AH338" s="319" t="str">
        <f t="shared" si="41"/>
        <v>石浩宇</v>
      </c>
      <c r="AI338" s="321"/>
    </row>
    <row r="339" spans="1:35 16383:16384" ht="18" customHeight="1" x14ac:dyDescent="0.25">
      <c r="A339" s="301" t="str">
        <f t="shared" si="42"/>
        <v>2018年1月</v>
      </c>
      <c r="B339" s="302">
        <v>43117</v>
      </c>
      <c r="C339" s="303" t="s">
        <v>1004</v>
      </c>
      <c r="D339" s="304" t="s">
        <v>632</v>
      </c>
      <c r="E339" s="305" t="str">
        <f t="shared" si="36"/>
        <v>A</v>
      </c>
      <c r="F339" s="305" t="str">
        <f t="shared" si="37"/>
        <v>A</v>
      </c>
      <c r="G339" s="306" t="s">
        <v>309</v>
      </c>
      <c r="H339" s="307" t="s">
        <v>310</v>
      </c>
      <c r="I339" s="307" t="s">
        <v>105</v>
      </c>
      <c r="J339" s="307"/>
      <c r="K339" s="308" t="s">
        <v>313</v>
      </c>
      <c r="L339" s="306" t="s">
        <v>35</v>
      </c>
      <c r="M339" s="306" t="s">
        <v>94</v>
      </c>
      <c r="N339" s="306" t="s">
        <v>311</v>
      </c>
      <c r="O339" s="306" t="s">
        <v>37</v>
      </c>
      <c r="P339" s="308">
        <v>31.5</v>
      </c>
      <c r="Q339" s="309">
        <v>31.5</v>
      </c>
      <c r="R339" s="286">
        <v>8960</v>
      </c>
      <c r="S339" s="310">
        <f t="shared" si="40"/>
        <v>282240</v>
      </c>
      <c r="T339" s="311"/>
      <c r="U339" s="311">
        <f t="shared" si="38"/>
        <v>282240</v>
      </c>
      <c r="V339" s="451">
        <v>43121</v>
      </c>
      <c r="W339" s="452">
        <v>43122</v>
      </c>
      <c r="X339" s="308">
        <v>900</v>
      </c>
      <c r="Y339" s="313" t="s">
        <v>1005</v>
      </c>
      <c r="Z339" s="314">
        <v>0</v>
      </c>
      <c r="AA339" s="315" t="s">
        <v>1006</v>
      </c>
      <c r="AB339" s="316" t="s">
        <v>1007</v>
      </c>
      <c r="AC339" s="317">
        <v>43123</v>
      </c>
      <c r="AD339" s="318">
        <f t="shared" si="39"/>
        <v>43161</v>
      </c>
      <c r="AE339" s="319">
        <f>IF(OR(G339=账期!$A$18,G339=账期!$A$20,G339=账期!$A$22,G339=账期!$A$24,G339=账期!$A$25,G339=账期!$A$27,G339=账期!$A$26,G339=账期!$A$28,G339=账期!$A$30,G339=账期!$A$32,G339=账期!$A$34,G339=账期!$A$35,G339=账期!$A$37,G339=账期!$A$39,G339=账期!$A$40,G339=账期!$A$41,G339=账期!$A$42,G339=账期!$A$43,G339=账期!$A$44,G339=账期!$A$45,G339=账期!$A$46,G339=账期!$A$48,G339=账期!$A$50,G339=账期!$A$51,G339=账期!$A$52,G339=账期!$A$53,G339=账期!$A$54,G339=账期!$A$56,G339=账期!$A$57,G339=账期!$A$58,G339=账期!$A$59,G339=账期!$A$60,G339=账期!$A$61,G339=账期!$A$62,G339=账期!$A$63,G339=账期!$A$64,G339=账期!$A$66,G339=账期!$A$67,G339=账期!$A$68,G339=账期!$A$70,G339=账期!$A$71),30,IF(OR(G339=账期!$A$74,G339=账期!$A$77,G339=账期!$A$76,G339=账期!$A$79,G339=账期!$A$80,G339=账期!$A$81,G339=账期!$A$83,G339=账期!$A$85,G339=账期!$A$87,G339=账期!$A$89,G339=账期!$A$91),60,IF(OR(G339=账期!$A$93,G339=账期!$A$94,G339=账期!$A$95,G339=账期!$A$96,G339=账期!$A$98,G339=账期!$A$99,G339=账期!$A$101,G339=账期!$A$102),90,0)))</f>
        <v>30</v>
      </c>
      <c r="AF339" s="319"/>
      <c r="AG339" s="306" t="s">
        <v>106</v>
      </c>
      <c r="AH339" s="319" t="str">
        <f t="shared" si="41"/>
        <v>石浩宇</v>
      </c>
      <c r="AI339" s="321"/>
    </row>
    <row r="340" spans="1:35 16383:16384" ht="18" customHeight="1" x14ac:dyDescent="0.25">
      <c r="A340" s="301" t="str">
        <f t="shared" si="42"/>
        <v>2018年1月</v>
      </c>
      <c r="B340" s="302">
        <v>43120</v>
      </c>
      <c r="C340" s="303" t="s">
        <v>1008</v>
      </c>
      <c r="D340" s="304" t="s">
        <v>632</v>
      </c>
      <c r="E340" s="305" t="str">
        <f t="shared" si="36"/>
        <v>A</v>
      </c>
      <c r="F340" s="305" t="str">
        <f t="shared" si="37"/>
        <v>A</v>
      </c>
      <c r="G340" s="306" t="s">
        <v>309</v>
      </c>
      <c r="H340" s="307" t="str">
        <f>IF(G340="","",VLOOKUP(G340,下拉数据源!J:K,2,0))</f>
        <v>山东特发光源光通信有限公司</v>
      </c>
      <c r="I340" s="307" t="s">
        <v>105</v>
      </c>
      <c r="J340" s="307"/>
      <c r="K340" s="308" t="s">
        <v>314</v>
      </c>
      <c r="L340" s="306" t="s">
        <v>35</v>
      </c>
      <c r="M340" s="306" t="s">
        <v>94</v>
      </c>
      <c r="N340" s="306" t="s">
        <v>311</v>
      </c>
      <c r="O340" s="306" t="s">
        <v>37</v>
      </c>
      <c r="P340" s="306">
        <v>31.5</v>
      </c>
      <c r="Q340" s="309">
        <v>31.5</v>
      </c>
      <c r="R340" s="286">
        <v>8960</v>
      </c>
      <c r="S340" s="310">
        <f t="shared" si="40"/>
        <v>282240</v>
      </c>
      <c r="T340" s="311"/>
      <c r="U340" s="311">
        <f t="shared" si="38"/>
        <v>282240</v>
      </c>
      <c r="V340" s="451">
        <v>43128</v>
      </c>
      <c r="W340" s="452">
        <v>43130</v>
      </c>
      <c r="X340" s="308">
        <v>900</v>
      </c>
      <c r="Y340" s="313" t="s">
        <v>1009</v>
      </c>
      <c r="Z340" s="314">
        <v>0</v>
      </c>
      <c r="AA340" s="315" t="s">
        <v>752</v>
      </c>
      <c r="AB340" s="316" t="s">
        <v>3328</v>
      </c>
      <c r="AC340" s="317">
        <v>43134</v>
      </c>
      <c r="AD340" s="318">
        <f t="shared" si="39"/>
        <v>43189</v>
      </c>
      <c r="AE340" s="319">
        <f>IF(OR(G340=账期!$A$18,G340=账期!$A$20,G340=账期!$A$22,G340=账期!$A$24,G340=账期!$A$25,G340=账期!$A$27,G340=账期!$A$26,G340=账期!$A$28,G340=账期!$A$30,G340=账期!$A$32,G340=账期!$A$34,G340=账期!$A$35,G340=账期!$A$37,G340=账期!$A$39,G340=账期!$A$40,G340=账期!$A$41,G340=账期!$A$42,G340=账期!$A$43,G340=账期!$A$44,G340=账期!$A$45,G340=账期!$A$46,G340=账期!$A$48,G340=账期!$A$50,G340=账期!$A$51,G340=账期!$A$52,G340=账期!$A$53,G340=账期!$A$54,G340=账期!$A$56,G340=账期!$A$57,G340=账期!$A$58,G340=账期!$A$59,G340=账期!$A$60,G340=账期!$A$61,G340=账期!$A$62,G340=账期!$A$63,G340=账期!$A$64,G340=账期!$A$66,G340=账期!$A$67,G340=账期!$A$68,G340=账期!$A$70,G340=账期!$A$71),30,IF(OR(G340=账期!$A$74,G340=账期!$A$77,G340=账期!$A$76,G340=账期!$A$79,G340=账期!$A$80,G340=账期!$A$81,G340=账期!$A$83,G340=账期!$A$85,G340=账期!$A$87,G340=账期!$A$89,G340=账期!$A$91),60,IF(OR(G340=账期!$A$93,G340=账期!$A$94,G340=账期!$A$95,G340=账期!$A$96,G340=账期!$A$98,G340=账期!$A$99,G340=账期!$A$101,G340=账期!$A$102),90,0)))</f>
        <v>30</v>
      </c>
      <c r="AF340" s="319"/>
      <c r="AG340" s="306" t="s">
        <v>106</v>
      </c>
      <c r="AH340" s="319" t="str">
        <f t="shared" si="41"/>
        <v>石浩宇</v>
      </c>
      <c r="AI340" s="321"/>
    </row>
    <row r="341" spans="1:35 16383:16384" ht="18" customHeight="1" x14ac:dyDescent="0.25">
      <c r="A341" s="301" t="str">
        <f t="shared" si="42"/>
        <v>2018年1月</v>
      </c>
      <c r="B341" s="302">
        <v>43120</v>
      </c>
      <c r="C341" s="303" t="s">
        <v>1008</v>
      </c>
      <c r="D341" s="304" t="s">
        <v>632</v>
      </c>
      <c r="E341" s="305" t="str">
        <f t="shared" si="36"/>
        <v>A</v>
      </c>
      <c r="F341" s="305" t="str">
        <f t="shared" si="37"/>
        <v>A</v>
      </c>
      <c r="G341" s="306" t="s">
        <v>309</v>
      </c>
      <c r="H341" s="307" t="str">
        <f>IF(G341="","",VLOOKUP(G341,下拉数据源!J:K,2,0))</f>
        <v>山东特发光源光通信有限公司</v>
      </c>
      <c r="I341" s="307" t="s">
        <v>105</v>
      </c>
      <c r="J341" s="307"/>
      <c r="K341" s="308" t="s">
        <v>314</v>
      </c>
      <c r="L341" s="306" t="s">
        <v>35</v>
      </c>
      <c r="M341" s="306" t="s">
        <v>94</v>
      </c>
      <c r="N341" s="306" t="s">
        <v>311</v>
      </c>
      <c r="O341" s="306" t="s">
        <v>37</v>
      </c>
      <c r="P341" s="306">
        <v>30</v>
      </c>
      <c r="Q341" s="309">
        <v>31.5</v>
      </c>
      <c r="R341" s="286">
        <v>8960</v>
      </c>
      <c r="S341" s="310">
        <f t="shared" si="40"/>
        <v>282240</v>
      </c>
      <c r="T341" s="311"/>
      <c r="U341" s="311">
        <f t="shared" si="38"/>
        <v>282240</v>
      </c>
      <c r="V341" s="451">
        <v>43130</v>
      </c>
      <c r="W341" s="452">
        <v>43133</v>
      </c>
      <c r="X341" s="308">
        <v>900</v>
      </c>
      <c r="Y341" s="313" t="s">
        <v>2674</v>
      </c>
      <c r="Z341" s="314">
        <v>0</v>
      </c>
      <c r="AA341" s="315" t="s">
        <v>2673</v>
      </c>
      <c r="AB341" s="316" t="s">
        <v>3328</v>
      </c>
      <c r="AC341" s="317">
        <v>43134</v>
      </c>
      <c r="AD341" s="318">
        <f t="shared" si="39"/>
        <v>43189</v>
      </c>
      <c r="AE341" s="319">
        <f>IF(OR(G341=账期!$A$18,G341=账期!$A$20,G341=账期!$A$22,G341=账期!$A$24,G341=账期!$A$25,G341=账期!$A$27,G341=账期!$A$26,G341=账期!$A$28,G341=账期!$A$30,G341=账期!$A$32,G341=账期!$A$34,G341=账期!$A$35,G341=账期!$A$37,G341=账期!$A$39,G341=账期!$A$40,G341=账期!$A$41,G341=账期!$A$42,G341=账期!$A$43,G341=账期!$A$44,G341=账期!$A$45,G341=账期!$A$46,G341=账期!$A$48,G341=账期!$A$50,G341=账期!$A$51,G341=账期!$A$52,G341=账期!$A$53,G341=账期!$A$54,G341=账期!$A$56,G341=账期!$A$57,G341=账期!$A$58,G341=账期!$A$59,G341=账期!$A$60,G341=账期!$A$61,G341=账期!$A$62,G341=账期!$A$63,G341=账期!$A$64,G341=账期!$A$66,G341=账期!$A$67,G341=账期!$A$68,G341=账期!$A$70,G341=账期!$A$71),30,IF(OR(G341=账期!$A$74,G341=账期!$A$77,G341=账期!$A$76,G341=账期!$A$79,G341=账期!$A$80,G341=账期!$A$81,G341=账期!$A$83,G341=账期!$A$85,G341=账期!$A$87,G341=账期!$A$89,G341=账期!$A$91),60,IF(OR(G341=账期!$A$93,G341=账期!$A$94,G341=账期!$A$95,G341=账期!$A$96,G341=账期!$A$98,G341=账期!$A$99,G341=账期!$A$101,G341=账期!$A$102),90,0)))</f>
        <v>30</v>
      </c>
      <c r="AF341" s="319"/>
      <c r="AG341" s="306" t="s">
        <v>106</v>
      </c>
      <c r="AH341" s="319" t="str">
        <f t="shared" si="41"/>
        <v>石浩宇</v>
      </c>
      <c r="AI341" s="321"/>
    </row>
    <row r="342" spans="1:35 16383:16384" ht="18" customHeight="1" x14ac:dyDescent="0.25">
      <c r="A342" s="301" t="str">
        <f t="shared" si="42"/>
        <v>2018年1月</v>
      </c>
      <c r="B342" s="302">
        <v>43105</v>
      </c>
      <c r="C342" s="303" t="s">
        <v>1010</v>
      </c>
      <c r="D342" s="304" t="s">
        <v>617</v>
      </c>
      <c r="E342" s="305" t="str">
        <f t="shared" ref="E342:E377" si="43">IF(OR(D342="长飞",D342="烽火",D342="特发",D342="富通",D342="亨通",G342="赣州金信诺",G342="江苏永鼎",G342="宏安集团"),"A",IF(OR(G342="广意通讯",G342="湖北楚天",G342="宁波格亿达",G342="通鼎互联",G342="黄石昌达",G342="江苏俊知",G342="珠海汉胜",G342="武汉电信"),"B","C"))</f>
        <v>A</v>
      </c>
      <c r="F342" s="305" t="str">
        <f t="shared" ref="F342:F377" si="44">IF(OR(G342="成都大唐",G342="广东亨通",G342="江苏亨通",G342="兰州长飞",G342="南京华信",G342="汕头奥星",G342="特发光网",G342="武汉长飞",G342="长春烽火",G342="广意通讯",G342="湖北楚天",G342="宁波格亿达",G342="通鼎互联",G342="安徽汉唐",G342="安徽宜德",G342="安徽盈通",G342="成都康宁",G342="成都中飞",G342="东莞光佳",G342="东莞鸿鑫",G342="烽火博鑫",G342="佛山星蓝",G342="广东金桥",G342="广州联兴",G342="贵州乾新",G342="航天电工",G342="合肥兴联",G342="湖北宇洪",G342="江苏奥通",G342="江苏中远",G342="宁波辰飞",G342="宁波汉生",G342="宁波宇欣",G342="山东太平洋",G342="山东特发",G342="山东永通",G342="上海朗闻",G342="上海翼波",G342="四川天邑",G342="四川旭泰",G342="武汉瑞联",G342="武汉同至",G342="西安西古",G342="西安鑫华通",G342="武汉驿路通",G342="长光通信",G342="中电八所",G342="中电光达",G342="中利集团",G342="重庆特发",G342="舟山安格",G342="珠海邗秦"),"A",IF(OR(G342="富通天津",G342="赣州金信诺",G342="江苏永鼎",G342="上海长飞",G342="特发股份",G342="武汉烽火",G342="西安烽火",G342="长飞中利",G342="江苏中天",G342="江西联创",G342="宁波盈谷",G342="黄石昌达",G342="四川长飞"),"B","C"))</f>
        <v>A</v>
      </c>
      <c r="G342" s="306" t="s">
        <v>316</v>
      </c>
      <c r="H342" s="307" t="s">
        <v>317</v>
      </c>
      <c r="I342" s="307" t="s">
        <v>33</v>
      </c>
      <c r="J342" s="307"/>
      <c r="K342" s="308">
        <v>180105008</v>
      </c>
      <c r="L342" s="306" t="s">
        <v>78</v>
      </c>
      <c r="M342" s="306" t="s">
        <v>79</v>
      </c>
      <c r="N342" s="306"/>
      <c r="O342" s="306" t="s">
        <v>37</v>
      </c>
      <c r="P342" s="308">
        <v>1.5</v>
      </c>
      <c r="Q342" s="309">
        <v>1.5</v>
      </c>
      <c r="R342" s="286">
        <v>9650</v>
      </c>
      <c r="S342" s="310">
        <f t="shared" si="40"/>
        <v>14475</v>
      </c>
      <c r="T342" s="311">
        <v>674480</v>
      </c>
      <c r="U342" s="311">
        <f t="shared" ref="U342:U405" si="45">S342-T342</f>
        <v>-660005</v>
      </c>
      <c r="V342" s="451">
        <v>43108</v>
      </c>
      <c r="W342" s="452">
        <v>43110</v>
      </c>
      <c r="X342" s="308">
        <v>750</v>
      </c>
      <c r="Y342" s="313" t="s">
        <v>1011</v>
      </c>
      <c r="Z342" s="314">
        <v>352.5</v>
      </c>
      <c r="AA342" s="315">
        <v>171208</v>
      </c>
      <c r="AB342" s="316" t="s">
        <v>1012</v>
      </c>
      <c r="AC342" s="317">
        <v>43113</v>
      </c>
      <c r="AD342" s="318">
        <f t="shared" ref="AD342:AD405" si="46">IF(AE342&gt;0,(DATE(YEAR(AC342),MONTH(AC342)+1,1)-1)+AE342,AC342)</f>
        <v>43221</v>
      </c>
      <c r="AE342" s="319">
        <v>90</v>
      </c>
      <c r="AF342" s="319"/>
      <c r="AG342" s="306" t="s">
        <v>38</v>
      </c>
      <c r="AH342" s="319" t="str">
        <f t="shared" si="41"/>
        <v>柯童柱</v>
      </c>
      <c r="AI342" s="321"/>
      <c r="XFC342" s="331"/>
      <c r="XFD342" s="331"/>
    </row>
    <row r="343" spans="1:35 16383:16384" ht="18" customHeight="1" x14ac:dyDescent="0.25">
      <c r="A343" s="301" t="str">
        <f t="shared" si="42"/>
        <v>2018年1月</v>
      </c>
      <c r="B343" s="302">
        <v>43100</v>
      </c>
      <c r="C343" s="303" t="s">
        <v>1013</v>
      </c>
      <c r="D343" s="304" t="s">
        <v>617</v>
      </c>
      <c r="E343" s="305" t="str">
        <f t="shared" si="43"/>
        <v>A</v>
      </c>
      <c r="F343" s="305" t="str">
        <f t="shared" si="44"/>
        <v>A</v>
      </c>
      <c r="G343" s="306" t="s">
        <v>316</v>
      </c>
      <c r="H343" s="307" t="s">
        <v>317</v>
      </c>
      <c r="I343" s="307" t="s">
        <v>33</v>
      </c>
      <c r="J343" s="307"/>
      <c r="K343" s="308">
        <v>171229020</v>
      </c>
      <c r="L343" s="306" t="s">
        <v>35</v>
      </c>
      <c r="M343" s="319" t="s">
        <v>1014</v>
      </c>
      <c r="N343" s="349"/>
      <c r="O343" s="306" t="s">
        <v>37</v>
      </c>
      <c r="P343" s="306">
        <v>30</v>
      </c>
      <c r="Q343" s="309">
        <v>28.5</v>
      </c>
      <c r="R343" s="312">
        <v>9030</v>
      </c>
      <c r="S343" s="310">
        <f t="shared" si="40"/>
        <v>257355</v>
      </c>
      <c r="T343" s="350"/>
      <c r="U343" s="350">
        <f t="shared" si="45"/>
        <v>257355</v>
      </c>
      <c r="V343" s="451">
        <v>43104</v>
      </c>
      <c r="W343" s="451">
        <v>43106</v>
      </c>
      <c r="X343" s="324">
        <v>750</v>
      </c>
      <c r="Y343" s="313" t="s">
        <v>1015</v>
      </c>
      <c r="Z343" s="314">
        <v>6697.5</v>
      </c>
      <c r="AA343" s="315" t="s">
        <v>1016</v>
      </c>
      <c r="AB343" s="316" t="s">
        <v>1017</v>
      </c>
      <c r="AC343" s="317">
        <v>43106</v>
      </c>
      <c r="AD343" s="318">
        <f t="shared" si="46"/>
        <v>43221</v>
      </c>
      <c r="AE343" s="319">
        <v>90</v>
      </c>
      <c r="AF343" s="319"/>
      <c r="AG343" s="306" t="s">
        <v>38</v>
      </c>
      <c r="AH343" s="319" t="s">
        <v>1018</v>
      </c>
      <c r="AI343" s="321"/>
    </row>
    <row r="344" spans="1:35 16383:16384" ht="18" customHeight="1" x14ac:dyDescent="0.25">
      <c r="A344" s="301" t="str">
        <f t="shared" si="42"/>
        <v>2018年1月</v>
      </c>
      <c r="B344" s="302">
        <v>43108</v>
      </c>
      <c r="C344" s="303" t="s">
        <v>1019</v>
      </c>
      <c r="D344" s="304" t="s">
        <v>617</v>
      </c>
      <c r="E344" s="305" t="str">
        <f t="shared" si="43"/>
        <v>A</v>
      </c>
      <c r="F344" s="305" t="str">
        <f t="shared" si="44"/>
        <v>A</v>
      </c>
      <c r="G344" s="306" t="s">
        <v>316</v>
      </c>
      <c r="H344" s="307" t="s">
        <v>317</v>
      </c>
      <c r="I344" s="307" t="s">
        <v>33</v>
      </c>
      <c r="J344" s="307"/>
      <c r="K344" s="308">
        <v>180105008</v>
      </c>
      <c r="L344" s="306" t="s">
        <v>35</v>
      </c>
      <c r="M344" s="306" t="s">
        <v>36</v>
      </c>
      <c r="N344" s="306"/>
      <c r="O344" s="306" t="s">
        <v>37</v>
      </c>
      <c r="P344" s="308">
        <v>10.5</v>
      </c>
      <c r="Q344" s="309">
        <v>10.5</v>
      </c>
      <c r="R344" s="286">
        <v>9030</v>
      </c>
      <c r="S344" s="310">
        <f t="shared" si="40"/>
        <v>94815</v>
      </c>
      <c r="T344" s="311"/>
      <c r="U344" s="311">
        <f t="shared" si="45"/>
        <v>94815</v>
      </c>
      <c r="V344" s="451">
        <v>43108</v>
      </c>
      <c r="W344" s="452">
        <v>43110</v>
      </c>
      <c r="X344" s="308">
        <v>750</v>
      </c>
      <c r="Y344" s="313" t="s">
        <v>1020</v>
      </c>
      <c r="Z344" s="314">
        <v>2467.5</v>
      </c>
      <c r="AA344" s="315">
        <v>180104</v>
      </c>
      <c r="AB344" s="316" t="s">
        <v>1012</v>
      </c>
      <c r="AC344" s="317">
        <v>43113</v>
      </c>
      <c r="AD344" s="318">
        <f t="shared" si="46"/>
        <v>43221</v>
      </c>
      <c r="AE344" s="319">
        <v>90</v>
      </c>
      <c r="AF344" s="319"/>
      <c r="AG344" s="306" t="s">
        <v>38</v>
      </c>
      <c r="AH344" s="319" t="str">
        <f t="shared" ref="AH344:AH371" si="47">IF(AG344="华东","徐绪盛",IF(AG344="华南","柯童柱",IF(AG344="华中","杭得利",IF(AG344="西南","张军",IF(AG344="华北","石浩宇","")))))</f>
        <v>柯童柱</v>
      </c>
      <c r="AI344" s="321"/>
    </row>
    <row r="345" spans="1:35 16383:16384" ht="18" customHeight="1" x14ac:dyDescent="0.25">
      <c r="A345" s="301" t="str">
        <f t="shared" si="42"/>
        <v>2018年1月</v>
      </c>
      <c r="B345" s="302">
        <v>43105</v>
      </c>
      <c r="C345" s="303" t="s">
        <v>1021</v>
      </c>
      <c r="D345" s="304" t="s">
        <v>617</v>
      </c>
      <c r="E345" s="305" t="str">
        <f t="shared" si="43"/>
        <v>A</v>
      </c>
      <c r="F345" s="305" t="str">
        <f t="shared" si="44"/>
        <v>A</v>
      </c>
      <c r="G345" s="306" t="s">
        <v>316</v>
      </c>
      <c r="H345" s="307" t="s">
        <v>317</v>
      </c>
      <c r="I345" s="307" t="s">
        <v>33</v>
      </c>
      <c r="J345" s="307"/>
      <c r="K345" s="308">
        <v>180105008</v>
      </c>
      <c r="L345" s="306" t="s">
        <v>35</v>
      </c>
      <c r="M345" s="306" t="s">
        <v>36</v>
      </c>
      <c r="N345" s="306"/>
      <c r="O345" s="306" t="s">
        <v>37</v>
      </c>
      <c r="P345" s="308">
        <v>10.5</v>
      </c>
      <c r="Q345" s="309">
        <v>10.5</v>
      </c>
      <c r="R345" s="286">
        <v>9030</v>
      </c>
      <c r="S345" s="310">
        <f t="shared" si="40"/>
        <v>94815</v>
      </c>
      <c r="T345" s="311"/>
      <c r="U345" s="311">
        <f t="shared" si="45"/>
        <v>94815</v>
      </c>
      <c r="V345" s="451">
        <v>43110</v>
      </c>
      <c r="W345" s="452">
        <v>43112</v>
      </c>
      <c r="X345" s="308">
        <v>750</v>
      </c>
      <c r="Y345" s="313" t="s">
        <v>1022</v>
      </c>
      <c r="Z345" s="314">
        <v>2467.5</v>
      </c>
      <c r="AA345" s="315">
        <v>180105</v>
      </c>
      <c r="AB345" s="316" t="s">
        <v>1012</v>
      </c>
      <c r="AC345" s="317">
        <v>43113</v>
      </c>
      <c r="AD345" s="318">
        <f t="shared" si="46"/>
        <v>43221</v>
      </c>
      <c r="AE345" s="319">
        <v>90</v>
      </c>
      <c r="AF345" s="319"/>
      <c r="AG345" s="306" t="s">
        <v>38</v>
      </c>
      <c r="AH345" s="319" t="str">
        <f t="shared" si="47"/>
        <v>柯童柱</v>
      </c>
      <c r="AI345" s="321"/>
    </row>
    <row r="346" spans="1:35 16383:16384" ht="18" customHeight="1" x14ac:dyDescent="0.25">
      <c r="A346" s="301" t="str">
        <f t="shared" si="42"/>
        <v>2018年1月</v>
      </c>
      <c r="B346" s="302">
        <v>43108</v>
      </c>
      <c r="C346" s="303" t="s">
        <v>1021</v>
      </c>
      <c r="D346" s="304" t="s">
        <v>617</v>
      </c>
      <c r="E346" s="305" t="str">
        <f t="shared" si="43"/>
        <v>A</v>
      </c>
      <c r="F346" s="305" t="str">
        <f t="shared" si="44"/>
        <v>A</v>
      </c>
      <c r="G346" s="306" t="s">
        <v>316</v>
      </c>
      <c r="H346" s="307" t="s">
        <v>317</v>
      </c>
      <c r="I346" s="307" t="s">
        <v>33</v>
      </c>
      <c r="J346" s="307"/>
      <c r="K346" s="308">
        <v>180105008</v>
      </c>
      <c r="L346" s="306" t="s">
        <v>35</v>
      </c>
      <c r="M346" s="306" t="s">
        <v>36</v>
      </c>
      <c r="N346" s="306"/>
      <c r="O346" s="306" t="s">
        <v>37</v>
      </c>
      <c r="P346" s="308">
        <v>30</v>
      </c>
      <c r="Q346" s="309">
        <v>30</v>
      </c>
      <c r="R346" s="286">
        <v>9030</v>
      </c>
      <c r="S346" s="310">
        <f t="shared" si="40"/>
        <v>270900</v>
      </c>
      <c r="T346" s="311"/>
      <c r="U346" s="311">
        <f t="shared" si="45"/>
        <v>270900</v>
      </c>
      <c r="V346" s="451">
        <v>43124</v>
      </c>
      <c r="W346" s="452">
        <v>43127</v>
      </c>
      <c r="X346" s="308">
        <v>750</v>
      </c>
      <c r="Y346" s="313" t="s">
        <v>1023</v>
      </c>
      <c r="Z346" s="314">
        <v>7050</v>
      </c>
      <c r="AA346" s="315" t="s">
        <v>1024</v>
      </c>
      <c r="AB346" s="316" t="s">
        <v>3329</v>
      </c>
      <c r="AC346" s="317">
        <v>43134</v>
      </c>
      <c r="AD346" s="318">
        <f t="shared" si="46"/>
        <v>43249</v>
      </c>
      <c r="AE346" s="319">
        <v>90</v>
      </c>
      <c r="AF346" s="319"/>
      <c r="AG346" s="306" t="s">
        <v>38</v>
      </c>
      <c r="AH346" s="319" t="str">
        <f t="shared" si="47"/>
        <v>柯童柱</v>
      </c>
      <c r="AI346" s="321"/>
    </row>
    <row r="347" spans="1:35 16383:16384" ht="18" customHeight="1" x14ac:dyDescent="0.25">
      <c r="A347" s="301" t="str">
        <f t="shared" si="42"/>
        <v>2018年2月</v>
      </c>
      <c r="B347" s="302">
        <v>43105</v>
      </c>
      <c r="C347" s="303" t="s">
        <v>1021</v>
      </c>
      <c r="D347" s="304" t="s">
        <v>617</v>
      </c>
      <c r="E347" s="305" t="str">
        <f t="shared" si="43"/>
        <v>A</v>
      </c>
      <c r="F347" s="305" t="str">
        <f t="shared" si="44"/>
        <v>A</v>
      </c>
      <c r="G347" s="306" t="s">
        <v>316</v>
      </c>
      <c r="H347" s="307" t="s">
        <v>317</v>
      </c>
      <c r="I347" s="307" t="s">
        <v>33</v>
      </c>
      <c r="J347" s="307"/>
      <c r="K347" s="308"/>
      <c r="L347" s="306" t="s">
        <v>35</v>
      </c>
      <c r="M347" s="306" t="s">
        <v>36</v>
      </c>
      <c r="N347" s="306"/>
      <c r="O347" s="306" t="s">
        <v>37</v>
      </c>
      <c r="P347" s="308">
        <v>12.75</v>
      </c>
      <c r="Q347" s="309"/>
      <c r="R347" s="286">
        <v>9030</v>
      </c>
      <c r="S347" s="310">
        <f t="shared" si="40"/>
        <v>0</v>
      </c>
      <c r="T347" s="311"/>
      <c r="U347" s="311">
        <f t="shared" si="45"/>
        <v>0</v>
      </c>
      <c r="V347" s="451">
        <v>43157</v>
      </c>
      <c r="W347" s="452">
        <v>43159</v>
      </c>
      <c r="X347" s="308">
        <v>750</v>
      </c>
      <c r="Y347" s="313"/>
      <c r="Z347" s="314"/>
      <c r="AA347" s="315"/>
      <c r="AB347" s="316"/>
      <c r="AC347" s="317"/>
      <c r="AD347" s="318">
        <f t="shared" si="46"/>
        <v>121</v>
      </c>
      <c r="AE347" s="319">
        <v>90</v>
      </c>
      <c r="AF347" s="319"/>
      <c r="AG347" s="306" t="s">
        <v>38</v>
      </c>
      <c r="AH347" s="319" t="str">
        <f t="shared" si="47"/>
        <v>柯童柱</v>
      </c>
      <c r="AI347" s="321"/>
    </row>
    <row r="348" spans="1:35 16383:16384" s="242" customFormat="1" ht="18" customHeight="1" x14ac:dyDescent="0.25">
      <c r="A348" s="301" t="str">
        <f t="shared" si="42"/>
        <v>2017年12月</v>
      </c>
      <c r="B348" s="302">
        <v>43070</v>
      </c>
      <c r="C348" s="303" t="s">
        <v>2968</v>
      </c>
      <c r="D348" s="304" t="s">
        <v>617</v>
      </c>
      <c r="E348" s="305" t="str">
        <f t="shared" si="43"/>
        <v>A</v>
      </c>
      <c r="F348" s="305" t="str">
        <f t="shared" si="44"/>
        <v>A</v>
      </c>
      <c r="G348" s="306" t="s">
        <v>316</v>
      </c>
      <c r="H348" s="307" t="s">
        <v>317</v>
      </c>
      <c r="I348" s="307" t="s">
        <v>33</v>
      </c>
      <c r="J348" s="307"/>
      <c r="K348" s="308" t="s">
        <v>323</v>
      </c>
      <c r="L348" s="306" t="s">
        <v>35</v>
      </c>
      <c r="M348" s="306" t="s">
        <v>36</v>
      </c>
      <c r="N348" s="306"/>
      <c r="O348" s="306" t="s">
        <v>37</v>
      </c>
      <c r="P348" s="308">
        <v>30</v>
      </c>
      <c r="Q348" s="309">
        <v>30</v>
      </c>
      <c r="R348" s="286">
        <v>8700</v>
      </c>
      <c r="S348" s="310">
        <f t="shared" si="40"/>
        <v>261000</v>
      </c>
      <c r="T348" s="311"/>
      <c r="U348" s="311">
        <f t="shared" si="45"/>
        <v>261000</v>
      </c>
      <c r="V348" s="451">
        <v>43097</v>
      </c>
      <c r="W348" s="452">
        <v>43099</v>
      </c>
      <c r="X348" s="308">
        <v>750</v>
      </c>
      <c r="Y348" s="313" t="s">
        <v>1025</v>
      </c>
      <c r="Z348" s="314">
        <v>7050</v>
      </c>
      <c r="AA348" s="315" t="s">
        <v>946</v>
      </c>
      <c r="AB348" s="316" t="s">
        <v>1026</v>
      </c>
      <c r="AC348" s="320">
        <v>43106</v>
      </c>
      <c r="AD348" s="318">
        <f t="shared" si="46"/>
        <v>43221</v>
      </c>
      <c r="AE348" s="319">
        <v>90</v>
      </c>
      <c r="AF348" s="319"/>
      <c r="AG348" s="306" t="s">
        <v>38</v>
      </c>
      <c r="AH348" s="319" t="str">
        <f t="shared" si="47"/>
        <v>柯童柱</v>
      </c>
      <c r="AI348" s="303"/>
    </row>
    <row r="349" spans="1:35 16383:16384" ht="16.5" customHeight="1" x14ac:dyDescent="0.25">
      <c r="A349" s="301" t="str">
        <f t="shared" si="42"/>
        <v>2017年12月</v>
      </c>
      <c r="B349" s="302">
        <v>43070</v>
      </c>
      <c r="C349" s="303" t="s">
        <v>2969</v>
      </c>
      <c r="D349" s="304" t="s">
        <v>617</v>
      </c>
      <c r="E349" s="305" t="str">
        <f t="shared" si="43"/>
        <v>A</v>
      </c>
      <c r="F349" s="305" t="str">
        <f t="shared" si="44"/>
        <v>A</v>
      </c>
      <c r="G349" s="306" t="s">
        <v>316</v>
      </c>
      <c r="H349" s="307" t="s">
        <v>317</v>
      </c>
      <c r="I349" s="307" t="s">
        <v>33</v>
      </c>
      <c r="J349" s="307"/>
      <c r="K349" s="308">
        <v>171227006</v>
      </c>
      <c r="L349" s="306" t="s">
        <v>35</v>
      </c>
      <c r="M349" s="306" t="s">
        <v>36</v>
      </c>
      <c r="N349" s="306"/>
      <c r="O349" s="306" t="s">
        <v>37</v>
      </c>
      <c r="P349" s="308">
        <v>15</v>
      </c>
      <c r="Q349" s="309">
        <v>15</v>
      </c>
      <c r="R349" s="286">
        <v>9030</v>
      </c>
      <c r="S349" s="310">
        <f t="shared" si="40"/>
        <v>135450</v>
      </c>
      <c r="T349" s="311"/>
      <c r="U349" s="311">
        <f t="shared" si="45"/>
        <v>135450</v>
      </c>
      <c r="V349" s="451">
        <v>43100</v>
      </c>
      <c r="W349" s="452">
        <v>43102</v>
      </c>
      <c r="X349" s="308">
        <v>750</v>
      </c>
      <c r="Y349" s="313" t="s">
        <v>1027</v>
      </c>
      <c r="Z349" s="314">
        <v>3525</v>
      </c>
      <c r="AA349" s="315">
        <v>171230</v>
      </c>
      <c r="AB349" s="316" t="s">
        <v>1028</v>
      </c>
      <c r="AC349" s="320">
        <v>43106</v>
      </c>
      <c r="AD349" s="318">
        <f t="shared" si="46"/>
        <v>43221</v>
      </c>
      <c r="AE349" s="319">
        <v>90</v>
      </c>
      <c r="AF349" s="319"/>
      <c r="AG349" s="306" t="s">
        <v>38</v>
      </c>
      <c r="AH349" s="319" t="str">
        <f t="shared" si="47"/>
        <v>柯童柱</v>
      </c>
      <c r="AI349" s="321"/>
    </row>
    <row r="350" spans="1:35 16383:16384" ht="18" customHeight="1" x14ac:dyDescent="0.25">
      <c r="A350" s="301" t="str">
        <f t="shared" si="42"/>
        <v>2018年1月</v>
      </c>
      <c r="B350" s="302">
        <v>43100</v>
      </c>
      <c r="C350" s="303" t="s">
        <v>1029</v>
      </c>
      <c r="D350" s="304" t="s">
        <v>617</v>
      </c>
      <c r="E350" s="305" t="str">
        <f t="shared" si="43"/>
        <v>A</v>
      </c>
      <c r="F350" s="305" t="str">
        <f t="shared" si="44"/>
        <v>A</v>
      </c>
      <c r="G350" s="306" t="s">
        <v>316</v>
      </c>
      <c r="H350" s="307" t="s">
        <v>317</v>
      </c>
      <c r="I350" s="307" t="s">
        <v>33</v>
      </c>
      <c r="J350" s="307"/>
      <c r="K350" s="308">
        <v>171227013</v>
      </c>
      <c r="L350" s="306" t="s">
        <v>35</v>
      </c>
      <c r="M350" s="306" t="s">
        <v>94</v>
      </c>
      <c r="N350" s="306"/>
      <c r="O350" s="306" t="s">
        <v>37</v>
      </c>
      <c r="P350" s="308">
        <v>30</v>
      </c>
      <c r="Q350" s="309">
        <v>30</v>
      </c>
      <c r="R350" s="312">
        <v>9300</v>
      </c>
      <c r="S350" s="310">
        <f t="shared" si="40"/>
        <v>279000</v>
      </c>
      <c r="T350" s="311"/>
      <c r="U350" s="311">
        <f t="shared" si="45"/>
        <v>279000</v>
      </c>
      <c r="V350" s="451">
        <v>43101</v>
      </c>
      <c r="W350" s="452">
        <v>43103</v>
      </c>
      <c r="X350" s="308">
        <v>750</v>
      </c>
      <c r="Y350" s="313" t="s">
        <v>1030</v>
      </c>
      <c r="Z350" s="314">
        <v>7050</v>
      </c>
      <c r="AA350" s="315" t="s">
        <v>1031</v>
      </c>
      <c r="AB350" s="316" t="s">
        <v>1032</v>
      </c>
      <c r="AC350" s="317">
        <v>43106</v>
      </c>
      <c r="AD350" s="318">
        <f t="shared" si="46"/>
        <v>43221</v>
      </c>
      <c r="AE350" s="319">
        <v>90</v>
      </c>
      <c r="AF350" s="319"/>
      <c r="AG350" s="306" t="s">
        <v>38</v>
      </c>
      <c r="AH350" s="319" t="str">
        <f t="shared" si="47"/>
        <v>柯童柱</v>
      </c>
      <c r="AI350" s="321"/>
    </row>
    <row r="351" spans="1:35 16383:16384" ht="18" customHeight="1" x14ac:dyDescent="0.25">
      <c r="A351" s="301" t="str">
        <f t="shared" si="42"/>
        <v>2018年1月</v>
      </c>
      <c r="B351" s="302">
        <v>43097</v>
      </c>
      <c r="C351" s="303" t="s">
        <v>1029</v>
      </c>
      <c r="D351" s="304" t="s">
        <v>617</v>
      </c>
      <c r="E351" s="305" t="str">
        <f t="shared" si="43"/>
        <v>A</v>
      </c>
      <c r="F351" s="305" t="str">
        <f t="shared" si="44"/>
        <v>A</v>
      </c>
      <c r="G351" s="306" t="s">
        <v>316</v>
      </c>
      <c r="H351" s="307" t="s">
        <v>317</v>
      </c>
      <c r="I351" s="307" t="s">
        <v>33</v>
      </c>
      <c r="J351" s="307"/>
      <c r="K351" s="308">
        <v>171227013</v>
      </c>
      <c r="L351" s="306" t="s">
        <v>35</v>
      </c>
      <c r="M351" s="306" t="s">
        <v>94</v>
      </c>
      <c r="N351" s="306"/>
      <c r="O351" s="306" t="s">
        <v>37</v>
      </c>
      <c r="P351" s="306">
        <v>30</v>
      </c>
      <c r="Q351" s="309">
        <v>30</v>
      </c>
      <c r="R351" s="312">
        <v>9300</v>
      </c>
      <c r="S351" s="310">
        <f t="shared" si="40"/>
        <v>279000</v>
      </c>
      <c r="T351" s="351"/>
      <c r="U351" s="350">
        <f t="shared" si="45"/>
        <v>279000</v>
      </c>
      <c r="V351" s="451">
        <v>43103</v>
      </c>
      <c r="W351" s="454">
        <v>43106</v>
      </c>
      <c r="X351" s="308">
        <v>750</v>
      </c>
      <c r="Y351" s="353" t="s">
        <v>1033</v>
      </c>
      <c r="Z351" s="314">
        <v>7050</v>
      </c>
      <c r="AA351" s="315" t="s">
        <v>1034</v>
      </c>
      <c r="AB351" s="340" t="s">
        <v>1032</v>
      </c>
      <c r="AC351" s="328">
        <v>43106</v>
      </c>
      <c r="AD351" s="318">
        <f t="shared" si="46"/>
        <v>43221</v>
      </c>
      <c r="AE351" s="319">
        <v>90</v>
      </c>
      <c r="AF351" s="319"/>
      <c r="AG351" s="306" t="s">
        <v>38</v>
      </c>
      <c r="AH351" s="319" t="str">
        <f t="shared" si="47"/>
        <v>柯童柱</v>
      </c>
      <c r="AI351" s="321"/>
    </row>
    <row r="352" spans="1:35 16383:16384" ht="18" customHeight="1" x14ac:dyDescent="0.25">
      <c r="A352" s="301" t="str">
        <f t="shared" si="42"/>
        <v>2018年1月</v>
      </c>
      <c r="B352" s="302">
        <v>43100</v>
      </c>
      <c r="C352" s="303" t="s">
        <v>1035</v>
      </c>
      <c r="D352" s="304" t="s">
        <v>617</v>
      </c>
      <c r="E352" s="305" t="str">
        <f t="shared" si="43"/>
        <v>A</v>
      </c>
      <c r="F352" s="305" t="str">
        <f t="shared" si="44"/>
        <v>A</v>
      </c>
      <c r="G352" s="306" t="s">
        <v>316</v>
      </c>
      <c r="H352" s="307" t="s">
        <v>317</v>
      </c>
      <c r="I352" s="307" t="s">
        <v>33</v>
      </c>
      <c r="J352" s="307"/>
      <c r="K352" s="308">
        <v>171229020</v>
      </c>
      <c r="L352" s="306" t="s">
        <v>35</v>
      </c>
      <c r="M352" s="319" t="s">
        <v>94</v>
      </c>
      <c r="N352" s="349"/>
      <c r="O352" s="306" t="s">
        <v>37</v>
      </c>
      <c r="P352" s="306">
        <v>30</v>
      </c>
      <c r="Q352" s="352">
        <v>24.75</v>
      </c>
      <c r="R352" s="286">
        <v>9300</v>
      </c>
      <c r="S352" s="310">
        <f t="shared" si="40"/>
        <v>230175</v>
      </c>
      <c r="T352" s="350"/>
      <c r="U352" s="350">
        <f t="shared" si="45"/>
        <v>230175</v>
      </c>
      <c r="V352" s="451">
        <v>43106</v>
      </c>
      <c r="W352" s="451">
        <v>43108</v>
      </c>
      <c r="X352" s="324">
        <v>750</v>
      </c>
      <c r="Y352" s="313" t="s">
        <v>1036</v>
      </c>
      <c r="Z352" s="314">
        <v>5816.25</v>
      </c>
      <c r="AA352" s="315">
        <v>180104</v>
      </c>
      <c r="AB352" s="316" t="s">
        <v>1017</v>
      </c>
      <c r="AC352" s="317">
        <v>43106</v>
      </c>
      <c r="AD352" s="318">
        <f t="shared" si="46"/>
        <v>43221</v>
      </c>
      <c r="AE352" s="319">
        <v>90</v>
      </c>
      <c r="AF352" s="319"/>
      <c r="AG352" s="306" t="s">
        <v>38</v>
      </c>
      <c r="AH352" s="319" t="str">
        <f t="shared" si="47"/>
        <v>柯童柱</v>
      </c>
      <c r="AI352" s="321"/>
    </row>
    <row r="353" spans="1:35" ht="18" customHeight="1" x14ac:dyDescent="0.25">
      <c r="A353" s="301" t="str">
        <f t="shared" si="42"/>
        <v>2018年1月</v>
      </c>
      <c r="B353" s="302">
        <v>43105</v>
      </c>
      <c r="C353" s="303" t="s">
        <v>1037</v>
      </c>
      <c r="D353" s="304" t="s">
        <v>617</v>
      </c>
      <c r="E353" s="305" t="str">
        <f t="shared" si="43"/>
        <v>A</v>
      </c>
      <c r="F353" s="305" t="str">
        <f t="shared" si="44"/>
        <v>A</v>
      </c>
      <c r="G353" s="306" t="s">
        <v>316</v>
      </c>
      <c r="H353" s="307" t="s">
        <v>317</v>
      </c>
      <c r="I353" s="307" t="s">
        <v>33</v>
      </c>
      <c r="J353" s="307"/>
      <c r="K353" s="308">
        <v>180105008</v>
      </c>
      <c r="L353" s="306" t="s">
        <v>35</v>
      </c>
      <c r="M353" s="306" t="s">
        <v>94</v>
      </c>
      <c r="N353" s="306"/>
      <c r="O353" s="306" t="s">
        <v>37</v>
      </c>
      <c r="P353" s="308">
        <v>30</v>
      </c>
      <c r="Q353" s="309">
        <v>30</v>
      </c>
      <c r="R353" s="286">
        <v>9300</v>
      </c>
      <c r="S353" s="310">
        <f t="shared" si="40"/>
        <v>279000</v>
      </c>
      <c r="T353" s="311"/>
      <c r="U353" s="311">
        <f t="shared" si="45"/>
        <v>279000</v>
      </c>
      <c r="V353" s="451">
        <v>43111</v>
      </c>
      <c r="W353" s="452">
        <v>43112</v>
      </c>
      <c r="X353" s="308">
        <v>750</v>
      </c>
      <c r="Y353" s="313" t="s">
        <v>1038</v>
      </c>
      <c r="Z353" s="314">
        <v>7050</v>
      </c>
      <c r="AA353" s="315">
        <v>180111</v>
      </c>
      <c r="AB353" s="316" t="s">
        <v>1012</v>
      </c>
      <c r="AC353" s="317">
        <v>43113</v>
      </c>
      <c r="AD353" s="318">
        <f t="shared" si="46"/>
        <v>43221</v>
      </c>
      <c r="AE353" s="319">
        <v>90</v>
      </c>
      <c r="AF353" s="319"/>
      <c r="AG353" s="306" t="s">
        <v>38</v>
      </c>
      <c r="AH353" s="319" t="str">
        <f t="shared" si="47"/>
        <v>柯童柱</v>
      </c>
      <c r="AI353" s="321"/>
    </row>
    <row r="354" spans="1:35" ht="18" customHeight="1" x14ac:dyDescent="0.25">
      <c r="A354" s="301" t="str">
        <f t="shared" si="42"/>
        <v>2017年12月</v>
      </c>
      <c r="B354" s="302">
        <v>43070</v>
      </c>
      <c r="C354" s="303" t="s">
        <v>2969</v>
      </c>
      <c r="D354" s="304" t="s">
        <v>617</v>
      </c>
      <c r="E354" s="305" t="str">
        <f t="shared" si="43"/>
        <v>A</v>
      </c>
      <c r="F354" s="305" t="str">
        <f t="shared" si="44"/>
        <v>A</v>
      </c>
      <c r="G354" s="306" t="s">
        <v>316</v>
      </c>
      <c r="H354" s="307" t="s">
        <v>317</v>
      </c>
      <c r="I354" s="307" t="s">
        <v>33</v>
      </c>
      <c r="J354" s="307"/>
      <c r="K354" s="308">
        <v>171227006</v>
      </c>
      <c r="L354" s="306" t="s">
        <v>35</v>
      </c>
      <c r="M354" s="306" t="s">
        <v>175</v>
      </c>
      <c r="N354" s="306"/>
      <c r="O354" s="306" t="s">
        <v>37</v>
      </c>
      <c r="P354" s="308">
        <v>15</v>
      </c>
      <c r="Q354" s="309">
        <v>15</v>
      </c>
      <c r="R354" s="286">
        <v>9460</v>
      </c>
      <c r="S354" s="310">
        <f t="shared" ref="S354:S417" si="48">Q354*R354</f>
        <v>141900</v>
      </c>
      <c r="T354" s="311"/>
      <c r="U354" s="311">
        <f t="shared" si="45"/>
        <v>141900</v>
      </c>
      <c r="V354" s="451">
        <v>43100</v>
      </c>
      <c r="W354" s="452">
        <v>43102</v>
      </c>
      <c r="X354" s="308">
        <v>750</v>
      </c>
      <c r="Y354" s="313" t="s">
        <v>1027</v>
      </c>
      <c r="Z354" s="314">
        <v>3525</v>
      </c>
      <c r="AA354" s="315" t="s">
        <v>946</v>
      </c>
      <c r="AB354" s="316" t="s">
        <v>1028</v>
      </c>
      <c r="AC354" s="320">
        <v>43106</v>
      </c>
      <c r="AD354" s="318">
        <f t="shared" si="46"/>
        <v>43221</v>
      </c>
      <c r="AE354" s="319">
        <v>90</v>
      </c>
      <c r="AF354" s="319"/>
      <c r="AG354" s="306" t="s">
        <v>38</v>
      </c>
      <c r="AH354" s="319" t="str">
        <f t="shared" si="47"/>
        <v>柯童柱</v>
      </c>
      <c r="AI354" s="321"/>
    </row>
    <row r="355" spans="1:35" ht="18" customHeight="1" x14ac:dyDescent="0.25">
      <c r="A355" s="301" t="str">
        <f t="shared" si="42"/>
        <v>2018年1月</v>
      </c>
      <c r="B355" s="302">
        <v>43117</v>
      </c>
      <c r="C355" s="303" t="s">
        <v>1039</v>
      </c>
      <c r="D355" s="304" t="s">
        <v>617</v>
      </c>
      <c r="E355" s="305" t="str">
        <f t="shared" si="43"/>
        <v>A</v>
      </c>
      <c r="F355" s="305" t="str">
        <f t="shared" si="44"/>
        <v>A</v>
      </c>
      <c r="G355" s="306" t="s">
        <v>316</v>
      </c>
      <c r="H355" s="307" t="s">
        <v>317</v>
      </c>
      <c r="I355" s="307" t="s">
        <v>33</v>
      </c>
      <c r="J355" s="307"/>
      <c r="K355" s="308" t="s">
        <v>321</v>
      </c>
      <c r="L355" s="306" t="s">
        <v>35</v>
      </c>
      <c r="M355" s="306" t="s">
        <v>175</v>
      </c>
      <c r="N355" s="306" t="s">
        <v>93</v>
      </c>
      <c r="O355" s="306" t="s">
        <v>37</v>
      </c>
      <c r="P355" s="308">
        <v>9.75</v>
      </c>
      <c r="Q355" s="309">
        <v>9.75</v>
      </c>
      <c r="R355" s="286">
        <v>9460</v>
      </c>
      <c r="S355" s="310">
        <f t="shared" si="48"/>
        <v>92235</v>
      </c>
      <c r="T355" s="311"/>
      <c r="U355" s="311">
        <f t="shared" si="45"/>
        <v>92235</v>
      </c>
      <c r="V355" s="451">
        <v>43124</v>
      </c>
      <c r="W355" s="452">
        <v>43125</v>
      </c>
      <c r="X355" s="308">
        <v>750</v>
      </c>
      <c r="Y355" s="313" t="s">
        <v>1040</v>
      </c>
      <c r="Z355" s="314">
        <v>2291</v>
      </c>
      <c r="AA355" s="315">
        <v>180123</v>
      </c>
      <c r="AB355" s="316" t="s">
        <v>3330</v>
      </c>
      <c r="AC355" s="317">
        <v>43134</v>
      </c>
      <c r="AD355" s="318">
        <f t="shared" si="46"/>
        <v>43249</v>
      </c>
      <c r="AE355" s="319">
        <f>IF(OR(G355=账期!$A$18,G355=账期!$A$20,G355=账期!$A$22,G355=账期!$A$24,G355=账期!$A$25,G355=账期!$A$27,G355=账期!$A$26,G355=账期!$A$28,G355=账期!$A$30,G355=账期!$A$32,G355=账期!$A$34,G355=账期!$A$35,G355=账期!$A$37,G355=账期!$A$39,G355=账期!$A$40,G355=账期!$A$41,G355=账期!$A$42,G355=账期!$A$43,G355=账期!$A$44,G355=账期!$A$45,G355=账期!$A$46,G355=账期!$A$48,G355=账期!$A$50,G355=账期!$A$51,G355=账期!$A$52,G355=账期!$A$53,G355=账期!$A$54,G355=账期!$A$56,G355=账期!$A$57,G355=账期!$A$58,G355=账期!$A$59,G355=账期!$A$60,G355=账期!$A$61,G355=账期!$A$62,G355=账期!$A$63,G355=账期!$A$64,G355=账期!$A$66,G355=账期!$A$67,G355=账期!$A$68,G355=账期!$A$70,G355=账期!$A$71),30,IF(OR(G355=账期!$A$74,G355=账期!$A$77,G355=账期!$A$76,G355=账期!$A$79,G355=账期!$A$80,G355=账期!$A$81,G355=账期!$A$83,G355=账期!$A$85,G355=账期!$A$87,G355=账期!$A$89,G355=账期!$A$91),60,IF(OR(G355=账期!$A$93,G355=账期!$A$94,G355=账期!$A$95,G355=账期!$A$96,G355=账期!$A$98,G355=账期!$A$99,G355=账期!$A$101,G355=账期!$A$102),90,0)))</f>
        <v>90</v>
      </c>
      <c r="AF355" s="319"/>
      <c r="AG355" s="306" t="s">
        <v>38</v>
      </c>
      <c r="AH355" s="319" t="str">
        <f t="shared" si="47"/>
        <v>柯童柱</v>
      </c>
      <c r="AI355" s="321"/>
    </row>
    <row r="356" spans="1:35" ht="18" customHeight="1" x14ac:dyDescent="0.25">
      <c r="A356" s="301" t="str">
        <f t="shared" si="42"/>
        <v>2018年1月</v>
      </c>
      <c r="B356" s="302">
        <v>43117</v>
      </c>
      <c r="C356" s="303" t="s">
        <v>1041</v>
      </c>
      <c r="D356" s="304" t="s">
        <v>617</v>
      </c>
      <c r="E356" s="305" t="str">
        <f t="shared" si="43"/>
        <v>A</v>
      </c>
      <c r="F356" s="305" t="str">
        <f t="shared" si="44"/>
        <v>A</v>
      </c>
      <c r="G356" s="306" t="s">
        <v>316</v>
      </c>
      <c r="H356" s="307" t="s">
        <v>317</v>
      </c>
      <c r="I356" s="307" t="s">
        <v>33</v>
      </c>
      <c r="J356" s="307"/>
      <c r="K356" s="308" t="s">
        <v>321</v>
      </c>
      <c r="L356" s="306" t="s">
        <v>63</v>
      </c>
      <c r="M356" s="306" t="s">
        <v>64</v>
      </c>
      <c r="N356" s="306" t="s">
        <v>93</v>
      </c>
      <c r="O356" s="306" t="s">
        <v>37</v>
      </c>
      <c r="P356" s="308">
        <v>3</v>
      </c>
      <c r="Q356" s="309">
        <v>3</v>
      </c>
      <c r="R356" s="286">
        <v>10340</v>
      </c>
      <c r="S356" s="310">
        <f t="shared" si="48"/>
        <v>31020</v>
      </c>
      <c r="T356" s="311"/>
      <c r="U356" s="311">
        <f t="shared" si="45"/>
        <v>31020</v>
      </c>
      <c r="V356" s="451">
        <v>43124</v>
      </c>
      <c r="W356" s="452">
        <v>43125</v>
      </c>
      <c r="X356" s="308">
        <v>750</v>
      </c>
      <c r="Y356" s="313" t="s">
        <v>1042</v>
      </c>
      <c r="Z356" s="314">
        <f>940/4*Q356</f>
        <v>705</v>
      </c>
      <c r="AA356" s="315">
        <v>180105</v>
      </c>
      <c r="AB356" s="316" t="s">
        <v>3331</v>
      </c>
      <c r="AC356" s="317">
        <v>43134</v>
      </c>
      <c r="AD356" s="318">
        <f t="shared" si="46"/>
        <v>43249</v>
      </c>
      <c r="AE356" s="319">
        <f>IF(OR(G356=账期!$A$18,G356=账期!$A$20,G356=账期!$A$22,G356=账期!$A$24,G356=账期!$A$25,G356=账期!$A$27,G356=账期!$A$26,G356=账期!$A$28,G356=账期!$A$30,G356=账期!$A$32,G356=账期!$A$34,G356=账期!$A$35,G356=账期!$A$37,G356=账期!$A$39,G356=账期!$A$40,G356=账期!$A$41,G356=账期!$A$42,G356=账期!$A$43,G356=账期!$A$44,G356=账期!$A$45,G356=账期!$A$46,G356=账期!$A$48,G356=账期!$A$50,G356=账期!$A$51,G356=账期!$A$52,G356=账期!$A$53,G356=账期!$A$54,G356=账期!$A$56,G356=账期!$A$57,G356=账期!$A$58,G356=账期!$A$59,G356=账期!$A$60,G356=账期!$A$61,G356=账期!$A$62,G356=账期!$A$63,G356=账期!$A$64,G356=账期!$A$66,G356=账期!$A$67,G356=账期!$A$68,G356=账期!$A$70,G356=账期!$A$71),30,IF(OR(G356=账期!$A$74,G356=账期!$A$77,G356=账期!$A$76,G356=账期!$A$79,G356=账期!$A$80,G356=账期!$A$81,G356=账期!$A$83,G356=账期!$A$85,G356=账期!$A$87,G356=账期!$A$89,G356=账期!$A$91),60,IF(OR(G356=账期!$A$93,G356=账期!$A$94,G356=账期!$A$95,G356=账期!$A$96,G356=账期!$A$98,G356=账期!$A$99,G356=账期!$A$101,G356=账期!$A$102),90,0)))</f>
        <v>90</v>
      </c>
      <c r="AF356" s="319"/>
      <c r="AG356" s="306" t="s">
        <v>38</v>
      </c>
      <c r="AH356" s="319" t="str">
        <f t="shared" si="47"/>
        <v>柯童柱</v>
      </c>
      <c r="AI356" s="321"/>
    </row>
    <row r="357" spans="1:35" ht="18" customHeight="1" x14ac:dyDescent="0.25">
      <c r="A357" s="301" t="str">
        <f t="shared" si="42"/>
        <v>2018年1月</v>
      </c>
      <c r="B357" s="302">
        <v>43117</v>
      </c>
      <c r="C357" s="303" t="s">
        <v>1041</v>
      </c>
      <c r="D357" s="304" t="s">
        <v>617</v>
      </c>
      <c r="E357" s="305" t="str">
        <f t="shared" si="43"/>
        <v>A</v>
      </c>
      <c r="F357" s="305" t="str">
        <f t="shared" si="44"/>
        <v>A</v>
      </c>
      <c r="G357" s="306" t="s">
        <v>316</v>
      </c>
      <c r="H357" s="307" t="s">
        <v>317</v>
      </c>
      <c r="I357" s="307" t="s">
        <v>33</v>
      </c>
      <c r="J357" s="307"/>
      <c r="K357" s="308" t="s">
        <v>321</v>
      </c>
      <c r="L357" s="306" t="s">
        <v>63</v>
      </c>
      <c r="M357" s="306" t="s">
        <v>64</v>
      </c>
      <c r="N357" s="306" t="s">
        <v>93</v>
      </c>
      <c r="O357" s="306" t="s">
        <v>191</v>
      </c>
      <c r="P357" s="308">
        <v>1</v>
      </c>
      <c r="Q357" s="309">
        <v>1</v>
      </c>
      <c r="R357" s="286">
        <v>10340</v>
      </c>
      <c r="S357" s="310">
        <f t="shared" si="48"/>
        <v>10340</v>
      </c>
      <c r="T357" s="311"/>
      <c r="U357" s="311">
        <f t="shared" si="45"/>
        <v>10340</v>
      </c>
      <c r="V357" s="451">
        <v>43124</v>
      </c>
      <c r="W357" s="452">
        <v>43125</v>
      </c>
      <c r="X357" s="308">
        <v>1000</v>
      </c>
      <c r="Y357" s="313" t="s">
        <v>1042</v>
      </c>
      <c r="Z357" s="314">
        <f>940/4*Q357</f>
        <v>235</v>
      </c>
      <c r="AA357" s="315">
        <v>171228</v>
      </c>
      <c r="AB357" s="316" t="s">
        <v>3331</v>
      </c>
      <c r="AC357" s="317">
        <v>43134</v>
      </c>
      <c r="AD357" s="318">
        <f t="shared" si="46"/>
        <v>43249</v>
      </c>
      <c r="AE357" s="319">
        <f>IF(OR(G357=账期!$A$18,G357=账期!$A$20,G357=账期!$A$22,G357=账期!$A$24,G357=账期!$A$25,G357=账期!$A$27,G357=账期!$A$26,G357=账期!$A$28,G357=账期!$A$30,G357=账期!$A$32,G357=账期!$A$34,G357=账期!$A$35,G357=账期!$A$37,G357=账期!$A$39,G357=账期!$A$40,G357=账期!$A$41,G357=账期!$A$42,G357=账期!$A$43,G357=账期!$A$44,G357=账期!$A$45,G357=账期!$A$46,G357=账期!$A$48,G357=账期!$A$50,G357=账期!$A$51,G357=账期!$A$52,G357=账期!$A$53,G357=账期!$A$54,G357=账期!$A$56,G357=账期!$A$57,G357=账期!$A$58,G357=账期!$A$59,G357=账期!$A$60,G357=账期!$A$61,G357=账期!$A$62,G357=账期!$A$63,G357=账期!$A$64,G357=账期!$A$66,G357=账期!$A$67,G357=账期!$A$68,G357=账期!$A$70,G357=账期!$A$71),30,IF(OR(G357=账期!$A$74,G357=账期!$A$77,G357=账期!$A$76,G357=账期!$A$79,G357=账期!$A$80,G357=账期!$A$81,G357=账期!$A$83,G357=账期!$A$85,G357=账期!$A$87,G357=账期!$A$89,G357=账期!$A$91),60,IF(OR(G357=账期!$A$93,G357=账期!$A$94,G357=账期!$A$95,G357=账期!$A$96,G357=账期!$A$98,G357=账期!$A$99,G357=账期!$A$101,G357=账期!$A$102),90,0)))</f>
        <v>90</v>
      </c>
      <c r="AF357" s="319"/>
      <c r="AG357" s="306" t="s">
        <v>38</v>
      </c>
      <c r="AH357" s="319" t="str">
        <f t="shared" si="47"/>
        <v>柯童柱</v>
      </c>
      <c r="AI357" s="321"/>
    </row>
    <row r="358" spans="1:35" ht="18" customHeight="1" x14ac:dyDescent="0.25">
      <c r="A358" s="301" t="str">
        <f t="shared" si="42"/>
        <v>2018年1月</v>
      </c>
      <c r="B358" s="302">
        <v>43106</v>
      </c>
      <c r="C358" s="303"/>
      <c r="D358" s="304" t="s">
        <v>617</v>
      </c>
      <c r="E358" s="305" t="str">
        <f t="shared" si="43"/>
        <v>A</v>
      </c>
      <c r="F358" s="305" t="str">
        <f t="shared" si="44"/>
        <v>A</v>
      </c>
      <c r="G358" s="306" t="s">
        <v>316</v>
      </c>
      <c r="H358" s="307" t="s">
        <v>317</v>
      </c>
      <c r="I358" s="307" t="s">
        <v>33</v>
      </c>
      <c r="J358" s="307"/>
      <c r="K358" s="308">
        <v>180108001</v>
      </c>
      <c r="L358" s="306" t="s">
        <v>63</v>
      </c>
      <c r="M358" s="306" t="s">
        <v>319</v>
      </c>
      <c r="N358" s="306" t="s">
        <v>318</v>
      </c>
      <c r="O358" s="306" t="s">
        <v>37</v>
      </c>
      <c r="P358" s="308">
        <v>5.25</v>
      </c>
      <c r="Q358" s="309">
        <v>5.25</v>
      </c>
      <c r="R358" s="286">
        <v>10340</v>
      </c>
      <c r="S358" s="310">
        <f t="shared" si="48"/>
        <v>54285</v>
      </c>
      <c r="T358" s="311"/>
      <c r="U358" s="311">
        <f t="shared" si="45"/>
        <v>54285</v>
      </c>
      <c r="V358" s="451">
        <v>43106</v>
      </c>
      <c r="W358" s="452">
        <v>43108</v>
      </c>
      <c r="X358" s="308">
        <v>750</v>
      </c>
      <c r="Y358" s="313" t="s">
        <v>1043</v>
      </c>
      <c r="Z358" s="314">
        <v>1233.75</v>
      </c>
      <c r="AA358" s="315">
        <v>180105</v>
      </c>
      <c r="AB358" s="316" t="s">
        <v>1044</v>
      </c>
      <c r="AC358" s="317">
        <v>43113</v>
      </c>
      <c r="AD358" s="318">
        <f t="shared" si="46"/>
        <v>43221</v>
      </c>
      <c r="AE358" s="319">
        <v>90</v>
      </c>
      <c r="AF358" s="319"/>
      <c r="AG358" s="306" t="s">
        <v>38</v>
      </c>
      <c r="AH358" s="319" t="str">
        <f t="shared" si="47"/>
        <v>柯童柱</v>
      </c>
      <c r="AI358" s="321"/>
    </row>
    <row r="359" spans="1:35" ht="18" customHeight="1" x14ac:dyDescent="0.25">
      <c r="A359" s="301" t="str">
        <f t="shared" si="42"/>
        <v>2018年1月</v>
      </c>
      <c r="B359" s="302">
        <v>43108</v>
      </c>
      <c r="C359" s="303"/>
      <c r="D359" s="304" t="s">
        <v>617</v>
      </c>
      <c r="E359" s="305" t="str">
        <f t="shared" si="43"/>
        <v>A</v>
      </c>
      <c r="F359" s="305" t="str">
        <f t="shared" si="44"/>
        <v>A</v>
      </c>
      <c r="G359" s="306" t="s">
        <v>316</v>
      </c>
      <c r="H359" s="307" t="s">
        <v>317</v>
      </c>
      <c r="I359" s="307" t="s">
        <v>33</v>
      </c>
      <c r="J359" s="307"/>
      <c r="K359" s="308" t="s">
        <v>320</v>
      </c>
      <c r="L359" s="306" t="s">
        <v>63</v>
      </c>
      <c r="M359" s="306" t="s">
        <v>319</v>
      </c>
      <c r="N359" s="306" t="s">
        <v>318</v>
      </c>
      <c r="O359" s="306" t="s">
        <v>37</v>
      </c>
      <c r="P359" s="308">
        <v>19.5</v>
      </c>
      <c r="Q359" s="309">
        <v>19.5</v>
      </c>
      <c r="R359" s="286">
        <v>10340</v>
      </c>
      <c r="S359" s="310">
        <f t="shared" si="48"/>
        <v>201630</v>
      </c>
      <c r="T359" s="311"/>
      <c r="U359" s="311">
        <f t="shared" si="45"/>
        <v>201630</v>
      </c>
      <c r="V359" s="451">
        <v>43110</v>
      </c>
      <c r="W359" s="452">
        <v>43112</v>
      </c>
      <c r="X359" s="308">
        <v>750</v>
      </c>
      <c r="Y359" s="313" t="s">
        <v>1045</v>
      </c>
      <c r="Z359" s="314">
        <v>4582.5</v>
      </c>
      <c r="AA359" s="315">
        <v>180105</v>
      </c>
      <c r="AB359" s="316" t="s">
        <v>1046</v>
      </c>
      <c r="AC359" s="317">
        <v>43113</v>
      </c>
      <c r="AD359" s="318">
        <f t="shared" si="46"/>
        <v>43221</v>
      </c>
      <c r="AE359" s="319">
        <v>90</v>
      </c>
      <c r="AF359" s="319"/>
      <c r="AG359" s="306" t="s">
        <v>38</v>
      </c>
      <c r="AH359" s="319" t="str">
        <f t="shared" si="47"/>
        <v>柯童柱</v>
      </c>
      <c r="AI359" s="321"/>
    </row>
    <row r="360" spans="1:35" ht="18" customHeight="1" x14ac:dyDescent="0.25">
      <c r="A360" s="301" t="str">
        <f t="shared" si="42"/>
        <v>2018年1月</v>
      </c>
      <c r="B360" s="302">
        <v>43108</v>
      </c>
      <c r="C360" s="303"/>
      <c r="D360" s="304" t="s">
        <v>617</v>
      </c>
      <c r="E360" s="305" t="str">
        <f t="shared" si="43"/>
        <v>A</v>
      </c>
      <c r="F360" s="305" t="str">
        <f t="shared" si="44"/>
        <v>A</v>
      </c>
      <c r="G360" s="306" t="s">
        <v>316</v>
      </c>
      <c r="H360" s="307" t="s">
        <v>317</v>
      </c>
      <c r="I360" s="307" t="s">
        <v>33</v>
      </c>
      <c r="J360" s="307"/>
      <c r="K360" s="308" t="s">
        <v>320</v>
      </c>
      <c r="L360" s="306" t="s">
        <v>63</v>
      </c>
      <c r="M360" s="306" t="s">
        <v>319</v>
      </c>
      <c r="N360" s="306" t="s">
        <v>318</v>
      </c>
      <c r="O360" s="306" t="s">
        <v>37</v>
      </c>
      <c r="P360" s="308">
        <v>10.5</v>
      </c>
      <c r="Q360" s="309">
        <v>10.5</v>
      </c>
      <c r="R360" s="286">
        <v>10340</v>
      </c>
      <c r="S360" s="310">
        <f t="shared" si="48"/>
        <v>108570</v>
      </c>
      <c r="T360" s="311"/>
      <c r="U360" s="311">
        <f t="shared" si="45"/>
        <v>108570</v>
      </c>
      <c r="V360" s="451">
        <v>43108</v>
      </c>
      <c r="W360" s="452">
        <v>43110</v>
      </c>
      <c r="X360" s="308">
        <v>750</v>
      </c>
      <c r="Y360" s="313" t="s">
        <v>1047</v>
      </c>
      <c r="Z360" s="314">
        <v>2467.5</v>
      </c>
      <c r="AA360" s="315">
        <v>180105</v>
      </c>
      <c r="AB360" s="316" t="s">
        <v>1046</v>
      </c>
      <c r="AC360" s="317">
        <v>43113</v>
      </c>
      <c r="AD360" s="318">
        <f t="shared" si="46"/>
        <v>43221</v>
      </c>
      <c r="AE360" s="319">
        <v>90</v>
      </c>
      <c r="AF360" s="319"/>
      <c r="AG360" s="306" t="s">
        <v>38</v>
      </c>
      <c r="AH360" s="319" t="str">
        <f t="shared" si="47"/>
        <v>柯童柱</v>
      </c>
      <c r="AI360" s="321"/>
    </row>
    <row r="361" spans="1:35" ht="18" customHeight="1" x14ac:dyDescent="0.25">
      <c r="A361" s="301" t="str">
        <f t="shared" si="42"/>
        <v>2018年1月</v>
      </c>
      <c r="B361" s="302">
        <v>43104</v>
      </c>
      <c r="C361" s="303"/>
      <c r="D361" s="304" t="s">
        <v>617</v>
      </c>
      <c r="E361" s="305" t="str">
        <f t="shared" si="43"/>
        <v>A</v>
      </c>
      <c r="F361" s="305" t="str">
        <f t="shared" si="44"/>
        <v>A</v>
      </c>
      <c r="G361" s="306" t="s">
        <v>316</v>
      </c>
      <c r="H361" s="307" t="s">
        <v>317</v>
      </c>
      <c r="I361" s="307" t="s">
        <v>33</v>
      </c>
      <c r="J361" s="307"/>
      <c r="K361" s="308">
        <v>180104001</v>
      </c>
      <c r="L361" s="306" t="s">
        <v>63</v>
      </c>
      <c r="M361" s="306" t="s">
        <v>286</v>
      </c>
      <c r="N361" s="306"/>
      <c r="O361" s="306" t="s">
        <v>37</v>
      </c>
      <c r="P361" s="308">
        <v>2</v>
      </c>
      <c r="Q361" s="309">
        <v>2</v>
      </c>
      <c r="R361" s="286">
        <v>7490</v>
      </c>
      <c r="S361" s="310">
        <f t="shared" si="48"/>
        <v>14980</v>
      </c>
      <c r="T361" s="311"/>
      <c r="U361" s="311">
        <f t="shared" si="45"/>
        <v>14980</v>
      </c>
      <c r="V361" s="451">
        <v>43104</v>
      </c>
      <c r="W361" s="452">
        <v>43106</v>
      </c>
      <c r="X361" s="308">
        <v>1000</v>
      </c>
      <c r="Y361" s="313" t="s">
        <v>1048</v>
      </c>
      <c r="Z361" s="314">
        <v>470</v>
      </c>
      <c r="AA361" s="315">
        <v>171225</v>
      </c>
      <c r="AB361" s="316" t="s">
        <v>1049</v>
      </c>
      <c r="AC361" s="317">
        <v>43106</v>
      </c>
      <c r="AD361" s="318">
        <f t="shared" si="46"/>
        <v>43221</v>
      </c>
      <c r="AE361" s="319">
        <v>90</v>
      </c>
      <c r="AF361" s="319"/>
      <c r="AG361" s="306" t="s">
        <v>38</v>
      </c>
      <c r="AH361" s="319" t="str">
        <f t="shared" si="47"/>
        <v>柯童柱</v>
      </c>
      <c r="AI361" s="321"/>
    </row>
    <row r="362" spans="1:35" s="242" customFormat="1" ht="18" customHeight="1" x14ac:dyDescent="0.25">
      <c r="A362" s="301" t="str">
        <f t="shared" si="42"/>
        <v>2017年12月</v>
      </c>
      <c r="B362" s="302">
        <v>43070</v>
      </c>
      <c r="C362" s="303"/>
      <c r="D362" s="304" t="s">
        <v>617</v>
      </c>
      <c r="E362" s="305" t="str">
        <f t="shared" si="43"/>
        <v>A</v>
      </c>
      <c r="F362" s="305" t="str">
        <f t="shared" si="44"/>
        <v>A</v>
      </c>
      <c r="G362" s="306" t="s">
        <v>316</v>
      </c>
      <c r="H362" s="307" t="s">
        <v>317</v>
      </c>
      <c r="I362" s="307" t="s">
        <v>33</v>
      </c>
      <c r="J362" s="307"/>
      <c r="K362" s="308">
        <v>171228003</v>
      </c>
      <c r="L362" s="306" t="s">
        <v>63</v>
      </c>
      <c r="M362" s="306" t="s">
        <v>286</v>
      </c>
      <c r="N362" s="306"/>
      <c r="O362" s="306" t="s">
        <v>37</v>
      </c>
      <c r="P362" s="308">
        <v>2</v>
      </c>
      <c r="Q362" s="309">
        <v>2</v>
      </c>
      <c r="R362" s="286">
        <v>7490</v>
      </c>
      <c r="S362" s="310">
        <f t="shared" si="48"/>
        <v>14980</v>
      </c>
      <c r="T362" s="311"/>
      <c r="U362" s="311">
        <f t="shared" si="45"/>
        <v>14980</v>
      </c>
      <c r="V362" s="451">
        <v>43100</v>
      </c>
      <c r="W362" s="452">
        <v>43102</v>
      </c>
      <c r="X362" s="308">
        <v>1000</v>
      </c>
      <c r="Y362" s="313" t="s">
        <v>1050</v>
      </c>
      <c r="Z362" s="314">
        <v>470</v>
      </c>
      <c r="AA362" s="354">
        <v>171225</v>
      </c>
      <c r="AB362" s="316" t="s">
        <v>1051</v>
      </c>
      <c r="AC362" s="320">
        <v>43106</v>
      </c>
      <c r="AD362" s="318">
        <f t="shared" si="46"/>
        <v>43221</v>
      </c>
      <c r="AE362" s="319">
        <v>90</v>
      </c>
      <c r="AF362" s="319"/>
      <c r="AG362" s="306" t="s">
        <v>38</v>
      </c>
      <c r="AH362" s="319" t="str">
        <f t="shared" si="47"/>
        <v>柯童柱</v>
      </c>
      <c r="AI362" s="303"/>
    </row>
    <row r="363" spans="1:35" s="242" customFormat="1" ht="18" customHeight="1" x14ac:dyDescent="0.25">
      <c r="A363" s="301" t="str">
        <f t="shared" si="42"/>
        <v>2018年1月</v>
      </c>
      <c r="B363" s="302">
        <v>43100</v>
      </c>
      <c r="C363" s="303"/>
      <c r="D363" s="304" t="s">
        <v>617</v>
      </c>
      <c r="E363" s="305" t="str">
        <f t="shared" si="43"/>
        <v>A</v>
      </c>
      <c r="F363" s="305" t="str">
        <f t="shared" si="44"/>
        <v>A</v>
      </c>
      <c r="G363" s="306" t="s">
        <v>316</v>
      </c>
      <c r="H363" s="307" t="s">
        <v>317</v>
      </c>
      <c r="I363" s="307" t="s">
        <v>33</v>
      </c>
      <c r="J363" s="307"/>
      <c r="K363" s="308">
        <v>171229005</v>
      </c>
      <c r="L363" s="306" t="s">
        <v>63</v>
      </c>
      <c r="M363" s="319" t="s">
        <v>1052</v>
      </c>
      <c r="N363" s="349"/>
      <c r="O363" s="306" t="s">
        <v>37</v>
      </c>
      <c r="P363" s="306">
        <v>2.25</v>
      </c>
      <c r="Q363" s="352">
        <v>2.25</v>
      </c>
      <c r="R363" s="286">
        <v>11140</v>
      </c>
      <c r="S363" s="310">
        <f t="shared" si="48"/>
        <v>25065</v>
      </c>
      <c r="T363" s="350"/>
      <c r="U363" s="350">
        <f t="shared" si="45"/>
        <v>25065</v>
      </c>
      <c r="V363" s="451">
        <v>43103</v>
      </c>
      <c r="W363" s="451">
        <v>43106</v>
      </c>
      <c r="X363" s="324">
        <v>750</v>
      </c>
      <c r="Y363" s="313" t="s">
        <v>1053</v>
      </c>
      <c r="Z363" s="314">
        <v>528.75</v>
      </c>
      <c r="AA363" s="315">
        <v>180103</v>
      </c>
      <c r="AB363" s="316" t="s">
        <v>1054</v>
      </c>
      <c r="AC363" s="317">
        <v>43106</v>
      </c>
      <c r="AD363" s="318">
        <f t="shared" si="46"/>
        <v>43221</v>
      </c>
      <c r="AE363" s="319">
        <v>90</v>
      </c>
      <c r="AF363" s="319"/>
      <c r="AG363" s="306" t="s">
        <v>38</v>
      </c>
      <c r="AH363" s="319" t="str">
        <f t="shared" si="47"/>
        <v>柯童柱</v>
      </c>
      <c r="AI363" s="303"/>
    </row>
    <row r="364" spans="1:35" s="242" customFormat="1" ht="18" customHeight="1" x14ac:dyDescent="0.25">
      <c r="A364" s="301" t="str">
        <f t="shared" si="42"/>
        <v>2018年1月</v>
      </c>
      <c r="B364" s="302">
        <v>43105</v>
      </c>
      <c r="C364" s="303"/>
      <c r="D364" s="304" t="s">
        <v>617</v>
      </c>
      <c r="E364" s="305" t="str">
        <f t="shared" si="43"/>
        <v>A</v>
      </c>
      <c r="F364" s="305" t="str">
        <f t="shared" si="44"/>
        <v>A</v>
      </c>
      <c r="G364" s="306" t="s">
        <v>316</v>
      </c>
      <c r="H364" s="307" t="s">
        <v>317</v>
      </c>
      <c r="I364" s="307" t="s">
        <v>33</v>
      </c>
      <c r="J364" s="307"/>
      <c r="K364" s="308">
        <v>180105008</v>
      </c>
      <c r="L364" s="306" t="s">
        <v>63</v>
      </c>
      <c r="M364" s="306" t="s">
        <v>96</v>
      </c>
      <c r="N364" s="306"/>
      <c r="O364" s="306" t="s">
        <v>37</v>
      </c>
      <c r="P364" s="308">
        <v>7.5</v>
      </c>
      <c r="Q364" s="309">
        <v>7.5</v>
      </c>
      <c r="R364" s="286">
        <v>11140</v>
      </c>
      <c r="S364" s="310">
        <f t="shared" si="48"/>
        <v>83550</v>
      </c>
      <c r="T364" s="311"/>
      <c r="U364" s="311">
        <f t="shared" si="45"/>
        <v>83550</v>
      </c>
      <c r="V364" s="451">
        <v>43108</v>
      </c>
      <c r="W364" s="452">
        <v>43112</v>
      </c>
      <c r="X364" s="308" t="s">
        <v>322</v>
      </c>
      <c r="Y364" s="313" t="s">
        <v>1055</v>
      </c>
      <c r="Z364" s="314">
        <v>1762.5</v>
      </c>
      <c r="AA364" s="315">
        <v>171230</v>
      </c>
      <c r="AB364" s="316" t="s">
        <v>1056</v>
      </c>
      <c r="AC364" s="317">
        <v>43113</v>
      </c>
      <c r="AD364" s="318">
        <f t="shared" si="46"/>
        <v>43221</v>
      </c>
      <c r="AE364" s="319">
        <v>90</v>
      </c>
      <c r="AF364" s="319"/>
      <c r="AG364" s="306" t="s">
        <v>38</v>
      </c>
      <c r="AH364" s="319" t="str">
        <f t="shared" si="47"/>
        <v>柯童柱</v>
      </c>
      <c r="AI364" s="303"/>
    </row>
    <row r="365" spans="1:35" ht="18" customHeight="1" x14ac:dyDescent="0.25">
      <c r="A365" s="301" t="str">
        <f t="shared" si="42"/>
        <v>2018年1月</v>
      </c>
      <c r="B365" s="302">
        <v>43117</v>
      </c>
      <c r="C365" s="303" t="s">
        <v>1041</v>
      </c>
      <c r="D365" s="304" t="s">
        <v>617</v>
      </c>
      <c r="E365" s="305" t="str">
        <f t="shared" si="43"/>
        <v>A</v>
      </c>
      <c r="F365" s="305" t="str">
        <f t="shared" si="44"/>
        <v>A</v>
      </c>
      <c r="G365" s="306" t="s">
        <v>316</v>
      </c>
      <c r="H365" s="307" t="s">
        <v>317</v>
      </c>
      <c r="I365" s="307" t="s">
        <v>33</v>
      </c>
      <c r="J365" s="307"/>
      <c r="K365" s="308" t="s">
        <v>321</v>
      </c>
      <c r="L365" s="306" t="s">
        <v>63</v>
      </c>
      <c r="M365" s="306" t="s">
        <v>96</v>
      </c>
      <c r="N365" s="306" t="s">
        <v>93</v>
      </c>
      <c r="O365" s="306" t="s">
        <v>37</v>
      </c>
      <c r="P365" s="308">
        <v>2</v>
      </c>
      <c r="Q365" s="309">
        <v>2</v>
      </c>
      <c r="R365" s="286">
        <v>11140</v>
      </c>
      <c r="S365" s="310">
        <f t="shared" si="48"/>
        <v>22280</v>
      </c>
      <c r="T365" s="311"/>
      <c r="U365" s="311">
        <f t="shared" si="45"/>
        <v>22280</v>
      </c>
      <c r="V365" s="451">
        <v>43124</v>
      </c>
      <c r="W365" s="452">
        <v>43125</v>
      </c>
      <c r="X365" s="308">
        <v>1000</v>
      </c>
      <c r="Y365" s="313" t="s">
        <v>1057</v>
      </c>
      <c r="Z365" s="314">
        <f>1410/6*Q365</f>
        <v>470</v>
      </c>
      <c r="AA365" s="315">
        <v>180123</v>
      </c>
      <c r="AB365" s="316" t="s">
        <v>3331</v>
      </c>
      <c r="AC365" s="317">
        <v>43134</v>
      </c>
      <c r="AD365" s="318">
        <f t="shared" si="46"/>
        <v>43249</v>
      </c>
      <c r="AE365" s="319">
        <f>IF(OR(G365=账期!$A$18,G365=账期!$A$20,G365=账期!$A$22,G365=账期!$A$24,G365=账期!$A$25,G365=账期!$A$27,G365=账期!$A$26,G365=账期!$A$28,G365=账期!$A$30,G365=账期!$A$32,G365=账期!$A$34,G365=账期!$A$35,G365=账期!$A$37,G365=账期!$A$39,G365=账期!$A$40,G365=账期!$A$41,G365=账期!$A$42,G365=账期!$A$43,G365=账期!$A$44,G365=账期!$A$45,G365=账期!$A$46,G365=账期!$A$48,G365=账期!$A$50,G365=账期!$A$51,G365=账期!$A$52,G365=账期!$A$53,G365=账期!$A$54,G365=账期!$A$56,G365=账期!$A$57,G365=账期!$A$58,G365=账期!$A$59,G365=账期!$A$60,G365=账期!$A$61,G365=账期!$A$62,G365=账期!$A$63,G365=账期!$A$64,G365=账期!$A$66,G365=账期!$A$67,G365=账期!$A$68,G365=账期!$A$70,G365=账期!$A$71),30,IF(OR(G365=账期!$A$74,G365=账期!$A$77,G365=账期!$A$76,G365=账期!$A$79,G365=账期!$A$80,G365=账期!$A$81,G365=账期!$A$83,G365=账期!$A$85,G365=账期!$A$87,G365=账期!$A$89,G365=账期!$A$91),60,IF(OR(G365=账期!$A$93,G365=账期!$A$94,G365=账期!$A$95,G365=账期!$A$96,G365=账期!$A$98,G365=账期!$A$99,G365=账期!$A$101,G365=账期!$A$102),90,0)))</f>
        <v>90</v>
      </c>
      <c r="AF365" s="319"/>
      <c r="AG365" s="306" t="s">
        <v>38</v>
      </c>
      <c r="AH365" s="319" t="str">
        <f t="shared" si="47"/>
        <v>柯童柱</v>
      </c>
      <c r="AI365" s="321"/>
    </row>
    <row r="366" spans="1:35" ht="18" customHeight="1" x14ac:dyDescent="0.25">
      <c r="A366" s="301" t="str">
        <f t="shared" si="42"/>
        <v>2018年1月</v>
      </c>
      <c r="B366" s="302">
        <v>43122</v>
      </c>
      <c r="C366" s="303" t="s">
        <v>1058</v>
      </c>
      <c r="D366" s="304" t="s">
        <v>617</v>
      </c>
      <c r="E366" s="305" t="str">
        <f t="shared" si="43"/>
        <v>A</v>
      </c>
      <c r="F366" s="305" t="str">
        <f t="shared" si="44"/>
        <v>A</v>
      </c>
      <c r="G366" s="306" t="s">
        <v>316</v>
      </c>
      <c r="H366" s="307" t="str">
        <f>IF(G366="","",VLOOKUP(G366,下拉数据源!J:K,2,0))</f>
        <v>汕头高新区奥星光通信设备有限公司</v>
      </c>
      <c r="I366" s="307" t="s">
        <v>33</v>
      </c>
      <c r="J366" s="307"/>
      <c r="K366" s="308" t="s">
        <v>321</v>
      </c>
      <c r="L366" s="306" t="s">
        <v>35</v>
      </c>
      <c r="M366" s="306" t="s">
        <v>36</v>
      </c>
      <c r="N366" s="306"/>
      <c r="O366" s="306" t="s">
        <v>37</v>
      </c>
      <c r="P366" s="308">
        <v>10.5</v>
      </c>
      <c r="Q366" s="309">
        <v>10.5</v>
      </c>
      <c r="R366" s="286">
        <v>9030</v>
      </c>
      <c r="S366" s="310">
        <f t="shared" si="48"/>
        <v>94815</v>
      </c>
      <c r="T366" s="311"/>
      <c r="U366" s="311">
        <f t="shared" si="45"/>
        <v>94815</v>
      </c>
      <c r="V366" s="451">
        <v>43124</v>
      </c>
      <c r="W366" s="452">
        <v>43125</v>
      </c>
      <c r="X366" s="308">
        <v>750</v>
      </c>
      <c r="Y366" s="313" t="s">
        <v>1059</v>
      </c>
      <c r="Z366" s="314">
        <v>2467.5</v>
      </c>
      <c r="AA366" s="315">
        <v>171221</v>
      </c>
      <c r="AB366" s="316" t="s">
        <v>3330</v>
      </c>
      <c r="AC366" s="317">
        <v>43134</v>
      </c>
      <c r="AD366" s="318">
        <f t="shared" si="46"/>
        <v>43249</v>
      </c>
      <c r="AE366" s="319">
        <f>IF(OR(G366=账期!$A$18,G366=账期!$A$20,G366=账期!$A$22,G366=账期!$A$24,G366=账期!$A$25,G366=账期!$A$27,G366=账期!$A$26,G366=账期!$A$28,G366=账期!$A$30,G366=账期!$A$32,G366=账期!$A$34,G366=账期!$A$35,G366=账期!$A$37,G366=账期!$A$39,G366=账期!$A$40,G366=账期!$A$41,G366=账期!$A$42,G366=账期!$A$43,G366=账期!$A$44,G366=账期!$A$45,G366=账期!$A$46,G366=账期!$A$48,G366=账期!$A$50,G366=账期!$A$51,G366=账期!$A$52,G366=账期!$A$53,G366=账期!$A$54,G366=账期!$A$56,G366=账期!$A$57,G366=账期!$A$58,G366=账期!$A$59,G366=账期!$A$60,G366=账期!$A$61,G366=账期!$A$62,G366=账期!$A$63,G366=账期!$A$64,G366=账期!$A$66,G366=账期!$A$67,G366=账期!$A$68,G366=账期!$A$70,G366=账期!$A$71),30,IF(OR(G366=账期!$A$74,G366=账期!$A$77,G366=账期!$A$76,G366=账期!$A$79,G366=账期!$A$80,G366=账期!$A$81,G366=账期!$A$83,G366=账期!$A$85,G366=账期!$A$87,G366=账期!$A$89,G366=账期!$A$91),60,IF(OR(G366=账期!$A$93,G366=账期!$A$94,G366=账期!$A$95,G366=账期!$A$96,G366=账期!$A$98,G366=账期!$A$99,G366=账期!$A$101,G366=账期!$A$102),90,0)))</f>
        <v>90</v>
      </c>
      <c r="AF366" s="319"/>
      <c r="AG366" s="306" t="s">
        <v>38</v>
      </c>
      <c r="AH366" s="319" t="str">
        <f t="shared" si="47"/>
        <v>柯童柱</v>
      </c>
      <c r="AI366" s="321"/>
    </row>
    <row r="367" spans="1:35" ht="18" customHeight="1" x14ac:dyDescent="0.25">
      <c r="A367" s="301" t="str">
        <f t="shared" si="42"/>
        <v>2018年1月</v>
      </c>
      <c r="B367" s="302">
        <v>43122</v>
      </c>
      <c r="C367" s="303" t="s">
        <v>1060</v>
      </c>
      <c r="D367" s="304" t="s">
        <v>617</v>
      </c>
      <c r="E367" s="305" t="str">
        <f t="shared" si="43"/>
        <v>A</v>
      </c>
      <c r="F367" s="305" t="str">
        <f t="shared" si="44"/>
        <v>A</v>
      </c>
      <c r="G367" s="306" t="s">
        <v>316</v>
      </c>
      <c r="H367" s="307" t="str">
        <f>IF(G367="","",VLOOKUP(G367,下拉数据源!J:K,2,0))</f>
        <v>汕头高新区奥星光通信设备有限公司</v>
      </c>
      <c r="I367" s="307" t="s">
        <v>33</v>
      </c>
      <c r="J367" s="307"/>
      <c r="K367" s="308" t="s">
        <v>321</v>
      </c>
      <c r="L367" s="306" t="s">
        <v>63</v>
      </c>
      <c r="M367" s="306" t="s">
        <v>286</v>
      </c>
      <c r="N367" s="306"/>
      <c r="O367" s="306" t="s">
        <v>37</v>
      </c>
      <c r="P367" s="308">
        <v>3</v>
      </c>
      <c r="Q367" s="309">
        <v>3</v>
      </c>
      <c r="R367" s="286">
        <v>7490</v>
      </c>
      <c r="S367" s="310">
        <f t="shared" si="48"/>
        <v>22470</v>
      </c>
      <c r="T367" s="311"/>
      <c r="U367" s="311">
        <f t="shared" si="45"/>
        <v>22470</v>
      </c>
      <c r="V367" s="451">
        <v>43124</v>
      </c>
      <c r="W367" s="452">
        <v>43125</v>
      </c>
      <c r="X367" s="308">
        <v>1000</v>
      </c>
      <c r="Y367" s="313" t="s">
        <v>1057</v>
      </c>
      <c r="Z367" s="314">
        <f>1410/6*Q367</f>
        <v>705</v>
      </c>
      <c r="AA367" s="315">
        <v>180120</v>
      </c>
      <c r="AB367" s="316" t="s">
        <v>3331</v>
      </c>
      <c r="AC367" s="317">
        <v>43134</v>
      </c>
      <c r="AD367" s="318">
        <f t="shared" si="46"/>
        <v>43249</v>
      </c>
      <c r="AE367" s="319">
        <f>IF(OR(G367=账期!$A$18,G367=账期!$A$20,G367=账期!$A$22,G367=账期!$A$24,G367=账期!$A$25,G367=账期!$A$27,G367=账期!$A$26,G367=账期!$A$28,G367=账期!$A$30,G367=账期!$A$32,G367=账期!$A$34,G367=账期!$A$35,G367=账期!$A$37,G367=账期!$A$39,G367=账期!$A$40,G367=账期!$A$41,G367=账期!$A$42,G367=账期!$A$43,G367=账期!$A$44,G367=账期!$A$45,G367=账期!$A$46,G367=账期!$A$48,G367=账期!$A$50,G367=账期!$A$51,G367=账期!$A$52,G367=账期!$A$53,G367=账期!$A$54,G367=账期!$A$56,G367=账期!$A$57,G367=账期!$A$58,G367=账期!$A$59,G367=账期!$A$60,G367=账期!$A$61,G367=账期!$A$62,G367=账期!$A$63,G367=账期!$A$64,G367=账期!$A$66,G367=账期!$A$67,G367=账期!$A$68,G367=账期!$A$70,G367=账期!$A$71),30,IF(OR(G367=账期!$A$74,G367=账期!$A$77,G367=账期!$A$76,G367=账期!$A$79,G367=账期!$A$80,G367=账期!$A$81,G367=账期!$A$83,G367=账期!$A$85,G367=账期!$A$87,G367=账期!$A$89,G367=账期!$A$91),60,IF(OR(G367=账期!$A$93,G367=账期!$A$94,G367=账期!$A$95,G367=账期!$A$96,G367=账期!$A$98,G367=账期!$A$99,G367=账期!$A$101,G367=账期!$A$102),90,0)))</f>
        <v>90</v>
      </c>
      <c r="AF367" s="319"/>
      <c r="AG367" s="306" t="s">
        <v>38</v>
      </c>
      <c r="AH367" s="319" t="str">
        <f t="shared" si="47"/>
        <v>柯童柱</v>
      </c>
      <c r="AI367" s="321"/>
    </row>
    <row r="368" spans="1:35" ht="18" customHeight="1" x14ac:dyDescent="0.25">
      <c r="A368" s="301" t="str">
        <f t="shared" si="42"/>
        <v>2018年1月</v>
      </c>
      <c r="B368" s="302">
        <v>43122</v>
      </c>
      <c r="C368" s="303"/>
      <c r="D368" s="304" t="s">
        <v>617</v>
      </c>
      <c r="E368" s="305" t="str">
        <f t="shared" si="43"/>
        <v>A</v>
      </c>
      <c r="F368" s="305" t="str">
        <f t="shared" si="44"/>
        <v>A</v>
      </c>
      <c r="G368" s="306" t="s">
        <v>316</v>
      </c>
      <c r="H368" s="307" t="str">
        <f>IF(G368="","",VLOOKUP(G368,下拉数据源!J:K,2,0))</f>
        <v>汕头高新区奥星光通信设备有限公司</v>
      </c>
      <c r="I368" s="307" t="s">
        <v>33</v>
      </c>
      <c r="J368" s="307"/>
      <c r="K368" s="308" t="s">
        <v>324</v>
      </c>
      <c r="L368" s="306" t="s">
        <v>63</v>
      </c>
      <c r="M368" s="306" t="s">
        <v>64</v>
      </c>
      <c r="N368" s="306"/>
      <c r="O368" s="306" t="s">
        <v>37</v>
      </c>
      <c r="P368" s="308">
        <v>-6</v>
      </c>
      <c r="Q368" s="309">
        <v>-6</v>
      </c>
      <c r="R368" s="286">
        <v>10340</v>
      </c>
      <c r="S368" s="310">
        <f t="shared" si="48"/>
        <v>-62040</v>
      </c>
      <c r="T368" s="311"/>
      <c r="U368" s="311">
        <f t="shared" si="45"/>
        <v>-62040</v>
      </c>
      <c r="V368" s="451">
        <v>43122</v>
      </c>
      <c r="W368" s="451">
        <v>43122</v>
      </c>
      <c r="X368" s="308">
        <v>750</v>
      </c>
      <c r="Y368" s="313" t="s">
        <v>1061</v>
      </c>
      <c r="Z368" s="314">
        <v>2864</v>
      </c>
      <c r="AA368" s="315"/>
      <c r="AB368" s="316"/>
      <c r="AC368" s="317"/>
      <c r="AD368" s="318">
        <f t="shared" si="46"/>
        <v>121</v>
      </c>
      <c r="AE368" s="319">
        <f>IF(OR(G368=账期!$A$18,G368=账期!$A$20,G368=账期!$A$22,G368=账期!$A$24,G368=账期!$A$25,G368=账期!$A$27,G368=账期!$A$26,G368=账期!$A$28,G368=账期!$A$30,G368=账期!$A$32,G368=账期!$A$34,G368=账期!$A$35,G368=账期!$A$37,G368=账期!$A$39,G368=账期!$A$40,G368=账期!$A$41,G368=账期!$A$42,G368=账期!$A$43,G368=账期!$A$44,G368=账期!$A$45,G368=账期!$A$46,G368=账期!$A$48,G368=账期!$A$50,G368=账期!$A$51,G368=账期!$A$52,G368=账期!$A$53,G368=账期!$A$54,G368=账期!$A$56,G368=账期!$A$57,G368=账期!$A$58,G368=账期!$A$59,G368=账期!$A$60,G368=账期!$A$61,G368=账期!$A$62,G368=账期!$A$63,G368=账期!$A$64,G368=账期!$A$66,G368=账期!$A$67,G368=账期!$A$68,G368=账期!$A$70,G368=账期!$A$71),30,IF(OR(G368=账期!$A$74,G368=账期!$A$77,G368=账期!$A$76,G368=账期!$A$79,G368=账期!$A$80,G368=账期!$A$81,G368=账期!$A$83,G368=账期!$A$85,G368=账期!$A$87,G368=账期!$A$89,G368=账期!$A$91),60,IF(OR(G368=账期!$A$93,G368=账期!$A$94,G368=账期!$A$95,G368=账期!$A$96,G368=账期!$A$98,G368=账期!$A$99,G368=账期!$A$101,G368=账期!$A$102),90,0)))</f>
        <v>90</v>
      </c>
      <c r="AF368" s="319"/>
      <c r="AG368" s="306" t="s">
        <v>38</v>
      </c>
      <c r="AH368" s="319" t="str">
        <f t="shared" si="47"/>
        <v>柯童柱</v>
      </c>
      <c r="AI368" s="321"/>
    </row>
    <row r="369" spans="1:16384" ht="18" customHeight="1" x14ac:dyDescent="0.25">
      <c r="A369" s="301" t="str">
        <f t="shared" si="42"/>
        <v>2018年1月</v>
      </c>
      <c r="B369" s="302">
        <v>43122</v>
      </c>
      <c r="C369" s="303"/>
      <c r="D369" s="304" t="s">
        <v>617</v>
      </c>
      <c r="E369" s="305" t="str">
        <f t="shared" si="43"/>
        <v>A</v>
      </c>
      <c r="F369" s="305" t="str">
        <f t="shared" si="44"/>
        <v>A</v>
      </c>
      <c r="G369" s="306" t="s">
        <v>316</v>
      </c>
      <c r="H369" s="307" t="str">
        <f>IF(G369="","",VLOOKUP(G369,下拉数据源!J:K,2,0))</f>
        <v>汕头高新区奥星光通信设备有限公司</v>
      </c>
      <c r="I369" s="307" t="s">
        <v>33</v>
      </c>
      <c r="J369" s="307"/>
      <c r="K369" s="308" t="s">
        <v>324</v>
      </c>
      <c r="L369" s="306" t="s">
        <v>63</v>
      </c>
      <c r="M369" s="306" t="s">
        <v>64</v>
      </c>
      <c r="N369" s="306"/>
      <c r="O369" s="306" t="s">
        <v>191</v>
      </c>
      <c r="P369" s="308">
        <v>-1.845</v>
      </c>
      <c r="Q369" s="309">
        <v>-1.845</v>
      </c>
      <c r="R369" s="286">
        <v>10340</v>
      </c>
      <c r="S369" s="310">
        <f t="shared" si="48"/>
        <v>-19077.3</v>
      </c>
      <c r="T369" s="311"/>
      <c r="U369" s="311">
        <f t="shared" si="45"/>
        <v>-19077.3</v>
      </c>
      <c r="V369" s="451">
        <v>43122</v>
      </c>
      <c r="W369" s="451">
        <v>43122</v>
      </c>
      <c r="X369" s="308" t="s">
        <v>325</v>
      </c>
      <c r="Y369" s="313" t="s">
        <v>1061</v>
      </c>
      <c r="Z369" s="314">
        <v>881</v>
      </c>
      <c r="AA369" s="315"/>
      <c r="AB369" s="316"/>
      <c r="AC369" s="317"/>
      <c r="AD369" s="318">
        <f t="shared" si="46"/>
        <v>121</v>
      </c>
      <c r="AE369" s="319">
        <f>IF(OR(G369=账期!$A$18,G369=账期!$A$20,G369=账期!$A$22,G369=账期!$A$24,G369=账期!$A$25,G369=账期!$A$27,G369=账期!$A$26,G369=账期!$A$28,G369=账期!$A$30,G369=账期!$A$32,G369=账期!$A$34,G369=账期!$A$35,G369=账期!$A$37,G369=账期!$A$39,G369=账期!$A$40,G369=账期!$A$41,G369=账期!$A$42,G369=账期!$A$43,G369=账期!$A$44,G369=账期!$A$45,G369=账期!$A$46,G369=账期!$A$48,G369=账期!$A$50,G369=账期!$A$51,G369=账期!$A$52,G369=账期!$A$53,G369=账期!$A$54,G369=账期!$A$56,G369=账期!$A$57,G369=账期!$A$58,G369=账期!$A$59,G369=账期!$A$60,G369=账期!$A$61,G369=账期!$A$62,G369=账期!$A$63,G369=账期!$A$64,G369=账期!$A$66,G369=账期!$A$67,G369=账期!$A$68,G369=账期!$A$70,G369=账期!$A$71),30,IF(OR(G369=账期!$A$74,G369=账期!$A$77,G369=账期!$A$76,G369=账期!$A$79,G369=账期!$A$80,G369=账期!$A$81,G369=账期!$A$83,G369=账期!$A$85,G369=账期!$A$87,G369=账期!$A$89,G369=账期!$A$91),60,IF(OR(G369=账期!$A$93,G369=账期!$A$94,G369=账期!$A$95,G369=账期!$A$96,G369=账期!$A$98,G369=账期!$A$99,G369=账期!$A$101,G369=账期!$A$102),90,0)))</f>
        <v>90</v>
      </c>
      <c r="AF369" s="319"/>
      <c r="AG369" s="306" t="s">
        <v>38</v>
      </c>
      <c r="AH369" s="319" t="str">
        <f t="shared" si="47"/>
        <v>柯童柱</v>
      </c>
      <c r="AI369" s="321"/>
    </row>
    <row r="370" spans="1:16384" ht="18" customHeight="1" x14ac:dyDescent="0.25">
      <c r="A370" s="301" t="str">
        <f t="shared" si="42"/>
        <v>2018年1月</v>
      </c>
      <c r="B370" s="302">
        <v>43122</v>
      </c>
      <c r="C370" s="303" t="s">
        <v>1060</v>
      </c>
      <c r="D370" s="304" t="s">
        <v>617</v>
      </c>
      <c r="E370" s="305" t="str">
        <f t="shared" si="43"/>
        <v>A</v>
      </c>
      <c r="F370" s="305" t="str">
        <f t="shared" si="44"/>
        <v>A</v>
      </c>
      <c r="G370" s="347" t="s">
        <v>316</v>
      </c>
      <c r="H370" s="307" t="str">
        <f>IF(G370="","",VLOOKUP(G370,下拉数据源!J:K,2,0))</f>
        <v>汕头高新区奥星光通信设备有限公司</v>
      </c>
      <c r="I370" s="307" t="s">
        <v>33</v>
      </c>
      <c r="J370" s="307"/>
      <c r="K370" s="308" t="s">
        <v>321</v>
      </c>
      <c r="L370" s="306" t="s">
        <v>63</v>
      </c>
      <c r="M370" s="306" t="s">
        <v>286</v>
      </c>
      <c r="N370" s="306"/>
      <c r="O370" s="306" t="s">
        <v>191</v>
      </c>
      <c r="P370" s="308">
        <v>1</v>
      </c>
      <c r="Q370" s="309">
        <v>1</v>
      </c>
      <c r="R370" s="286">
        <v>7490</v>
      </c>
      <c r="S370" s="310">
        <f t="shared" si="48"/>
        <v>7490</v>
      </c>
      <c r="T370" s="311"/>
      <c r="U370" s="311">
        <f t="shared" si="45"/>
        <v>7490</v>
      </c>
      <c r="V370" s="451">
        <v>43124</v>
      </c>
      <c r="W370" s="452">
        <v>43125</v>
      </c>
      <c r="X370" s="308">
        <v>1000</v>
      </c>
      <c r="Y370" s="313" t="s">
        <v>1057</v>
      </c>
      <c r="Z370" s="314">
        <f>1410/6*Q370</f>
        <v>235</v>
      </c>
      <c r="AA370" s="315">
        <v>180115</v>
      </c>
      <c r="AB370" s="316" t="s">
        <v>3331</v>
      </c>
      <c r="AC370" s="317">
        <v>43134</v>
      </c>
      <c r="AD370" s="318">
        <f t="shared" si="46"/>
        <v>43249</v>
      </c>
      <c r="AE370" s="319">
        <f>IF(OR(G370=账期!$A$18,G370=账期!$A$20,G370=账期!$A$22,G370=账期!$A$24,G370=账期!$A$25,G370=账期!$A$27,G370=账期!$A$26,G370=账期!$A$28,G370=账期!$A$30,G370=账期!$A$32,G370=账期!$A$34,G370=账期!$A$35,G370=账期!$A$37,G370=账期!$A$39,G370=账期!$A$40,G370=账期!$A$41,G370=账期!$A$42,G370=账期!$A$43,G370=账期!$A$44,G370=账期!$A$45,G370=账期!$A$46,G370=账期!$A$48,G370=账期!$A$50,G370=账期!$A$51,G370=账期!$A$52,G370=账期!$A$53,G370=账期!$A$54,G370=账期!$A$56,G370=账期!$A$57,G370=账期!$A$58,G370=账期!$A$59,G370=账期!$A$60,G370=账期!$A$61,G370=账期!$A$62,G370=账期!$A$63,G370=账期!$A$64,G370=账期!$A$66,G370=账期!$A$67,G370=账期!$A$68,G370=账期!$A$70,G370=账期!$A$71),30,IF(OR(G370=账期!$A$74,G370=账期!$A$77,G370=账期!$A$76,G370=账期!$A$79,G370=账期!$A$80,G370=账期!$A$81,G370=账期!$A$83,G370=账期!$A$85,G370=账期!$A$87,G370=账期!$A$89,G370=账期!$A$91),60,IF(OR(G370=账期!$A$93,G370=账期!$A$94,G370=账期!$A$95,G370=账期!$A$96,G370=账期!$A$98,G370=账期!$A$99,G370=账期!$A$101,G370=账期!$A$102),90,0)))</f>
        <v>90</v>
      </c>
      <c r="AF370" s="319"/>
      <c r="AG370" s="306" t="s">
        <v>38</v>
      </c>
      <c r="AH370" s="319" t="str">
        <f t="shared" si="47"/>
        <v>柯童柱</v>
      </c>
      <c r="AI370" s="321"/>
    </row>
    <row r="371" spans="1:16384" ht="18" customHeight="1" x14ac:dyDescent="0.25">
      <c r="A371" s="301" t="str">
        <f t="shared" si="42"/>
        <v>2018年2月</v>
      </c>
      <c r="B371" s="302">
        <v>43129</v>
      </c>
      <c r="C371" s="303" t="s">
        <v>2735</v>
      </c>
      <c r="D371" s="304" t="s">
        <v>617</v>
      </c>
      <c r="E371" s="305" t="str">
        <f t="shared" si="43"/>
        <v>A</v>
      </c>
      <c r="F371" s="305" t="str">
        <f t="shared" si="44"/>
        <v>A</v>
      </c>
      <c r="G371" s="347" t="s">
        <v>316</v>
      </c>
      <c r="H371" s="307" t="str">
        <f>IF(G371="","",VLOOKUP(G371,下拉数据源!J:K,2,0))</f>
        <v>汕头高新区奥星光通信设备有限公司</v>
      </c>
      <c r="I371" s="307" t="s">
        <v>33</v>
      </c>
      <c r="J371" s="307"/>
      <c r="K371" s="308" t="s">
        <v>1062</v>
      </c>
      <c r="L371" s="306" t="s">
        <v>35</v>
      </c>
      <c r="M371" s="306" t="s">
        <v>36</v>
      </c>
      <c r="N371" s="306"/>
      <c r="O371" s="306" t="s">
        <v>37</v>
      </c>
      <c r="P371" s="308">
        <v>27.75</v>
      </c>
      <c r="Q371" s="309">
        <v>27.75</v>
      </c>
      <c r="R371" s="286">
        <v>9030</v>
      </c>
      <c r="S371" s="310">
        <f t="shared" si="48"/>
        <v>250582.5</v>
      </c>
      <c r="T371" s="311"/>
      <c r="U371" s="311">
        <f t="shared" si="45"/>
        <v>250582.5</v>
      </c>
      <c r="V371" s="451">
        <v>43136</v>
      </c>
      <c r="W371" s="452">
        <v>43139</v>
      </c>
      <c r="X371" s="308">
        <v>750</v>
      </c>
      <c r="Y371" s="313" t="s">
        <v>3275</v>
      </c>
      <c r="Z371" s="314">
        <v>6521.25</v>
      </c>
      <c r="AA371" s="315" t="s">
        <v>3278</v>
      </c>
      <c r="AB371" s="316"/>
      <c r="AC371" s="317"/>
      <c r="AD371" s="318">
        <f t="shared" si="46"/>
        <v>121</v>
      </c>
      <c r="AE371" s="319">
        <f>IF(OR(G371=账期!$A$18,G371=账期!$A$20,G371=账期!$A$22,G371=账期!$A$24,G371=账期!$A$25,G371=账期!$A$27,G371=账期!$A$26,G371=账期!$A$28,G371=账期!$A$30,G371=账期!$A$32,G371=账期!$A$34,G371=账期!$A$35,G371=账期!$A$37,G371=账期!$A$39,G371=账期!$A$40,G371=账期!$A$41,G371=账期!$A$42,G371=账期!$A$43,G371=账期!$A$44,G371=账期!$A$45,G371=账期!$A$46,G371=账期!$A$48,G371=账期!$A$50,G371=账期!$A$51,G371=账期!$A$52,G371=账期!$A$53,G371=账期!$A$54,G371=账期!$A$56,G371=账期!$A$57,G371=账期!$A$58,G371=账期!$A$59,G371=账期!$A$60,G371=账期!$A$61,G371=账期!$A$62,G371=账期!$A$63,G371=账期!$A$64,G371=账期!$A$66,G371=账期!$A$67,G371=账期!$A$68,G371=账期!$A$70,G371=账期!$A$71),30,IF(OR(G371=账期!$A$74,G371=账期!$A$77,G371=账期!$A$76,G371=账期!$A$79,G371=账期!$A$80,G371=账期!$A$81,G371=账期!$A$83,G371=账期!$A$85,G371=账期!$A$87,G371=账期!$A$89,G371=账期!$A$91),60,IF(OR(G371=账期!$A$93,G371=账期!$A$94,G371=账期!$A$95,G371=账期!$A$96,G371=账期!$A$98,G371=账期!$A$99,G371=账期!$A$101,G371=账期!$A$102),90,0)))</f>
        <v>90</v>
      </c>
      <c r="AF371" s="319"/>
      <c r="AG371" s="306" t="s">
        <v>38</v>
      </c>
      <c r="AH371" s="319" t="str">
        <f t="shared" si="47"/>
        <v>柯童柱</v>
      </c>
      <c r="AI371" s="321"/>
    </row>
    <row r="372" spans="1:16384" ht="18" customHeight="1" x14ac:dyDescent="0.25">
      <c r="A372" s="301" t="str">
        <f t="shared" si="42"/>
        <v>2018年1月</v>
      </c>
      <c r="B372" s="302">
        <v>43100</v>
      </c>
      <c r="C372" s="303" t="s">
        <v>1063</v>
      </c>
      <c r="D372" s="304" t="s">
        <v>617</v>
      </c>
      <c r="E372" s="305" t="str">
        <f t="shared" si="43"/>
        <v>A</v>
      </c>
      <c r="F372" s="305" t="str">
        <f t="shared" si="44"/>
        <v>B</v>
      </c>
      <c r="G372" s="347" t="s">
        <v>327</v>
      </c>
      <c r="H372" s="307" t="s">
        <v>328</v>
      </c>
      <c r="I372" s="307" t="s">
        <v>33</v>
      </c>
      <c r="J372" s="307"/>
      <c r="K372" s="308">
        <v>20171219001</v>
      </c>
      <c r="L372" s="306" t="s">
        <v>78</v>
      </c>
      <c r="M372" s="319" t="s">
        <v>80</v>
      </c>
      <c r="N372" s="349"/>
      <c r="O372" s="306" t="s">
        <v>37</v>
      </c>
      <c r="P372" s="306">
        <v>4.5</v>
      </c>
      <c r="Q372" s="352">
        <v>4.5</v>
      </c>
      <c r="R372" s="312">
        <v>10750</v>
      </c>
      <c r="S372" s="310">
        <f t="shared" si="48"/>
        <v>48375</v>
      </c>
      <c r="T372" s="350"/>
      <c r="U372" s="350">
        <f t="shared" si="45"/>
        <v>48375</v>
      </c>
      <c r="V372" s="451">
        <v>43104</v>
      </c>
      <c r="W372" s="451">
        <v>43105</v>
      </c>
      <c r="X372" s="324">
        <v>750</v>
      </c>
      <c r="Y372" s="313" t="s">
        <v>1064</v>
      </c>
      <c r="Z372" s="314">
        <v>720</v>
      </c>
      <c r="AA372" s="315" t="s">
        <v>1065</v>
      </c>
      <c r="AB372" s="316" t="s">
        <v>1066</v>
      </c>
      <c r="AC372" s="317">
        <v>43106</v>
      </c>
      <c r="AD372" s="318">
        <f t="shared" si="46"/>
        <v>43161</v>
      </c>
      <c r="AE372" s="319">
        <f>IF(OR(G372=账期!$A$18,G372=账期!$A$20,G372=账期!$A$22,G372=账期!$A$24,G372=账期!$A$25,G372=账期!$A$27,G372=账期!$A$26,G372=账期!$A$28,G372=账期!$A$30,G372=账期!$A$32,G372=账期!$A$34,G372=账期!$A$35,G372=账期!$A$37,G372=账期!$A$39,G372=账期!$A$40,G372=账期!$A$41,G372=账期!$A$42,G372=账期!$A$43,G372=账期!$A$44,G372=账期!$A$45,G372=账期!$A$46,G372=账期!$A$48,G372=账期!$A$50,G372=账期!$A$51,G372=账期!$A$52,G372=账期!$A$53,G372=账期!$A$54,G372=账期!$A$56,G372=账期!$A$57,G372=账期!$A$58,G372=账期!$A$59,G372=账期!$A$60,G372=账期!$A$61,G372=账期!$A$62,G372=账期!$A$63,G372=账期!$A$64,G372=账期!$A$66,G372=账期!$A$67,G372=账期!$A$68,G372=账期!$A$70,G372=账期!$A$71),30,IF(OR(G372=账期!$A$74,G372=账期!$A$77,G372=账期!$A$76,G372=账期!$A$79,G372=账期!$A$80,G372=账期!$A$81,G372=账期!$A$83,G372=账期!$A$85,G372=账期!$A$87,G372=账期!$A$89,G372=账期!$A$91),60,IF(OR(G372=账期!$A$93,G372=账期!$A$94,G372=账期!$A$95,G372=账期!$A$96,G372=账期!$A$98,G372=账期!$A$99,G372=账期!$A$101,G372=账期!$A$102),90,0)))</f>
        <v>30</v>
      </c>
      <c r="AF372" s="319"/>
      <c r="AG372" s="306" t="s">
        <v>50</v>
      </c>
      <c r="AH372" s="319" t="s">
        <v>1067</v>
      </c>
      <c r="AI372" s="321"/>
    </row>
    <row r="373" spans="1:16384" ht="18" customHeight="1" x14ac:dyDescent="0.25">
      <c r="A373" s="301" t="str">
        <f t="shared" si="42"/>
        <v>2018年1月</v>
      </c>
      <c r="B373" s="332">
        <v>43110</v>
      </c>
      <c r="C373" s="333"/>
      <c r="D373" s="334" t="s">
        <v>617</v>
      </c>
      <c r="E373" s="305" t="str">
        <f t="shared" si="43"/>
        <v>A</v>
      </c>
      <c r="F373" s="305" t="str">
        <f t="shared" si="44"/>
        <v>B</v>
      </c>
      <c r="G373" s="347" t="s">
        <v>327</v>
      </c>
      <c r="H373" s="307" t="s">
        <v>328</v>
      </c>
      <c r="I373" s="307" t="s">
        <v>33</v>
      </c>
      <c r="J373" s="307"/>
      <c r="K373" s="308">
        <v>20180110002</v>
      </c>
      <c r="L373" s="336" t="s">
        <v>40</v>
      </c>
      <c r="M373" s="306" t="s">
        <v>41</v>
      </c>
      <c r="N373" s="306"/>
      <c r="O373" s="306" t="s">
        <v>37</v>
      </c>
      <c r="P373" s="308">
        <v>3</v>
      </c>
      <c r="Q373" s="309">
        <v>3</v>
      </c>
      <c r="R373" s="286">
        <v>13500</v>
      </c>
      <c r="S373" s="310">
        <f t="shared" si="48"/>
        <v>40500</v>
      </c>
      <c r="T373" s="311"/>
      <c r="U373" s="311">
        <f t="shared" si="45"/>
        <v>40500</v>
      </c>
      <c r="V373" s="451">
        <v>43111</v>
      </c>
      <c r="W373" s="452">
        <v>43112</v>
      </c>
      <c r="X373" s="308">
        <v>750</v>
      </c>
      <c r="Y373" s="313" t="s">
        <v>1068</v>
      </c>
      <c r="Z373" s="314">
        <v>480</v>
      </c>
      <c r="AA373" s="315">
        <v>171021</v>
      </c>
      <c r="AB373" s="316" t="s">
        <v>1069</v>
      </c>
      <c r="AC373" s="317">
        <v>43113</v>
      </c>
      <c r="AD373" s="318">
        <f t="shared" si="46"/>
        <v>43161</v>
      </c>
      <c r="AE373" s="319">
        <f>IF(OR(G373=账期!$A$18,G373=账期!$A$20,G373=账期!$A$22,G373=账期!$A$24,G373=账期!$A$25,G373=账期!$A$27,G373=账期!$A$26,G373=账期!$A$28,G373=账期!$A$30,G373=账期!$A$32,G373=账期!$A$34,G373=账期!$A$35,G373=账期!$A$37,G373=账期!$A$39,G373=账期!$A$40,G373=账期!$A$41,G373=账期!$A$42,G373=账期!$A$43,G373=账期!$A$44,G373=账期!$A$45,G373=账期!$A$46,G373=账期!$A$48,G373=账期!$A$50,G373=账期!$A$51,G373=账期!$A$52,G373=账期!$A$53,G373=账期!$A$54,G373=账期!$A$56,G373=账期!$A$57,G373=账期!$A$58,G373=账期!$A$59,G373=账期!$A$60,G373=账期!$A$61,G373=账期!$A$62,G373=账期!$A$63,G373=账期!$A$64,G373=账期!$A$66,G373=账期!$A$67,G373=账期!$A$68,G373=账期!$A$70,G373=账期!$A$71),30,IF(OR(G373=账期!$A$74,G373=账期!$A$77,G373=账期!$A$76,G373=账期!$A$79,G373=账期!$A$80,G373=账期!$A$81,G373=账期!$A$83,G373=账期!$A$85,G373=账期!$A$87,G373=账期!$A$89,G373=账期!$A$91),60,IF(OR(G373=账期!$A$93,G373=账期!$A$94,G373=账期!$A$95,G373=账期!$A$96,G373=账期!$A$98,G373=账期!$A$99,G373=账期!$A$101,G373=账期!$A$102),90,0)))</f>
        <v>30</v>
      </c>
      <c r="AF373" s="319"/>
      <c r="AG373" s="306" t="s">
        <v>50</v>
      </c>
      <c r="AH373" s="319" t="str">
        <f t="shared" ref="AH373:AH404" si="49">IF(AG373="华东","徐绪盛",IF(AG373="华南","柯童柱",IF(AG373="华中","杭得利",IF(AG373="西南","张军",IF(AG373="华北","石浩宇","")))))</f>
        <v>徐绪盛</v>
      </c>
      <c r="AI373" s="321"/>
    </row>
    <row r="374" spans="1:16384" ht="18" customHeight="1" x14ac:dyDescent="0.25">
      <c r="A374" s="301" t="str">
        <f t="shared" si="42"/>
        <v>2018年1月</v>
      </c>
      <c r="B374" s="332">
        <v>43110</v>
      </c>
      <c r="C374" s="333"/>
      <c r="D374" s="334" t="s">
        <v>617</v>
      </c>
      <c r="E374" s="305" t="str">
        <f t="shared" si="43"/>
        <v>A</v>
      </c>
      <c r="F374" s="305" t="str">
        <f t="shared" si="44"/>
        <v>B</v>
      </c>
      <c r="G374" s="347" t="s">
        <v>327</v>
      </c>
      <c r="H374" s="307" t="s">
        <v>328</v>
      </c>
      <c r="I374" s="307" t="s">
        <v>33</v>
      </c>
      <c r="J374" s="307"/>
      <c r="K374" s="308">
        <v>20180110002</v>
      </c>
      <c r="L374" s="336" t="s">
        <v>40</v>
      </c>
      <c r="M374" s="306" t="s">
        <v>41</v>
      </c>
      <c r="N374" s="306"/>
      <c r="O374" s="306" t="s">
        <v>37</v>
      </c>
      <c r="P374" s="308">
        <v>4.5</v>
      </c>
      <c r="Q374" s="309">
        <v>4.5</v>
      </c>
      <c r="R374" s="286">
        <v>13500</v>
      </c>
      <c r="S374" s="310">
        <f t="shared" si="48"/>
        <v>60750</v>
      </c>
      <c r="T374" s="311"/>
      <c r="U374" s="311">
        <f t="shared" si="45"/>
        <v>60750</v>
      </c>
      <c r="V374" s="451">
        <v>43112</v>
      </c>
      <c r="W374" s="452">
        <v>43113</v>
      </c>
      <c r="X374" s="308">
        <v>750</v>
      </c>
      <c r="Y374" s="313" t="s">
        <v>1070</v>
      </c>
      <c r="Z374" s="314">
        <v>720</v>
      </c>
      <c r="AA374" s="315">
        <v>180110</v>
      </c>
      <c r="AB374" s="316" t="s">
        <v>1069</v>
      </c>
      <c r="AC374" s="317">
        <v>43113</v>
      </c>
      <c r="AD374" s="318">
        <f t="shared" si="46"/>
        <v>43161</v>
      </c>
      <c r="AE374" s="319">
        <f>IF(OR(G374=账期!$A$18,G374=账期!$A$20,G374=账期!$A$22,G374=账期!$A$24,G374=账期!$A$25,G374=账期!$A$27,G374=账期!$A$26,G374=账期!$A$28,G374=账期!$A$30,G374=账期!$A$32,G374=账期!$A$34,G374=账期!$A$35,G374=账期!$A$37,G374=账期!$A$39,G374=账期!$A$40,G374=账期!$A$41,G374=账期!$A$42,G374=账期!$A$43,G374=账期!$A$44,G374=账期!$A$45,G374=账期!$A$46,G374=账期!$A$48,G374=账期!$A$50,G374=账期!$A$51,G374=账期!$A$52,G374=账期!$A$53,G374=账期!$A$54,G374=账期!$A$56,G374=账期!$A$57,G374=账期!$A$58,G374=账期!$A$59,G374=账期!$A$60,G374=账期!$A$61,G374=账期!$A$62,G374=账期!$A$63,G374=账期!$A$64,G374=账期!$A$66,G374=账期!$A$67,G374=账期!$A$68,G374=账期!$A$70,G374=账期!$A$71),30,IF(OR(G374=账期!$A$74,G374=账期!$A$77,G374=账期!$A$76,G374=账期!$A$79,G374=账期!$A$80,G374=账期!$A$81,G374=账期!$A$83,G374=账期!$A$85,G374=账期!$A$87,G374=账期!$A$89,G374=账期!$A$91),60,IF(OR(G374=账期!$A$93,G374=账期!$A$94,G374=账期!$A$95,G374=账期!$A$96,G374=账期!$A$98,G374=账期!$A$99,G374=账期!$A$101,G374=账期!$A$102),90,0)))</f>
        <v>30</v>
      </c>
      <c r="AF374" s="319"/>
      <c r="AG374" s="306" t="s">
        <v>50</v>
      </c>
      <c r="AH374" s="319" t="str">
        <f t="shared" si="49"/>
        <v>徐绪盛</v>
      </c>
      <c r="AI374" s="321"/>
    </row>
    <row r="375" spans="1:16384" ht="18" customHeight="1" x14ac:dyDescent="0.25">
      <c r="A375" s="301" t="str">
        <f t="shared" si="42"/>
        <v>2018年1月</v>
      </c>
      <c r="B375" s="332">
        <v>43111</v>
      </c>
      <c r="C375" s="333"/>
      <c r="D375" s="334" t="s">
        <v>617</v>
      </c>
      <c r="E375" s="305" t="str">
        <f t="shared" si="43"/>
        <v>A</v>
      </c>
      <c r="F375" s="305" t="str">
        <f t="shared" si="44"/>
        <v>B</v>
      </c>
      <c r="G375" s="347" t="s">
        <v>327</v>
      </c>
      <c r="H375" s="307" t="s">
        <v>328</v>
      </c>
      <c r="I375" s="307" t="s">
        <v>33</v>
      </c>
      <c r="J375" s="307"/>
      <c r="K375" s="308">
        <v>20180111004</v>
      </c>
      <c r="L375" s="336" t="s">
        <v>40</v>
      </c>
      <c r="M375" s="306" t="s">
        <v>41</v>
      </c>
      <c r="N375" s="306"/>
      <c r="O375" s="306" t="s">
        <v>37</v>
      </c>
      <c r="P375" s="308">
        <v>4.5</v>
      </c>
      <c r="Q375" s="309">
        <v>4.5</v>
      </c>
      <c r="R375" s="286">
        <v>13500</v>
      </c>
      <c r="S375" s="310">
        <f t="shared" si="48"/>
        <v>60750</v>
      </c>
      <c r="T375" s="311"/>
      <c r="U375" s="311">
        <f t="shared" si="45"/>
        <v>60750</v>
      </c>
      <c r="V375" s="451">
        <v>43112</v>
      </c>
      <c r="W375" s="452">
        <v>43113</v>
      </c>
      <c r="X375" s="308">
        <v>750</v>
      </c>
      <c r="Y375" s="313" t="s">
        <v>1071</v>
      </c>
      <c r="Z375" s="314">
        <v>720</v>
      </c>
      <c r="AA375" s="315">
        <v>180110</v>
      </c>
      <c r="AB375" s="316" t="s">
        <v>1072</v>
      </c>
      <c r="AC375" s="317">
        <v>43119</v>
      </c>
      <c r="AD375" s="318">
        <f t="shared" si="46"/>
        <v>43161</v>
      </c>
      <c r="AE375" s="319">
        <f>IF(OR(G375=账期!$A$18,G375=账期!$A$20,G375=账期!$A$22,G375=账期!$A$24,G375=账期!$A$25,G375=账期!$A$27,G375=账期!$A$26,G375=账期!$A$28,G375=账期!$A$30,G375=账期!$A$32,G375=账期!$A$34,G375=账期!$A$35,G375=账期!$A$37,G375=账期!$A$39,G375=账期!$A$40,G375=账期!$A$41,G375=账期!$A$42,G375=账期!$A$43,G375=账期!$A$44,G375=账期!$A$45,G375=账期!$A$46,G375=账期!$A$48,G375=账期!$A$50,G375=账期!$A$51,G375=账期!$A$52,G375=账期!$A$53,G375=账期!$A$54,G375=账期!$A$56,G375=账期!$A$57,G375=账期!$A$58,G375=账期!$A$59,G375=账期!$A$60,G375=账期!$A$61,G375=账期!$A$62,G375=账期!$A$63,G375=账期!$A$64,G375=账期!$A$66,G375=账期!$A$67,G375=账期!$A$68,G375=账期!$A$70,G375=账期!$A$71),30,IF(OR(G375=账期!$A$74,G375=账期!$A$77,G375=账期!$A$76,G375=账期!$A$79,G375=账期!$A$80,G375=账期!$A$81,G375=账期!$A$83,G375=账期!$A$85,G375=账期!$A$87,G375=账期!$A$89,G375=账期!$A$91),60,IF(OR(G375=账期!$A$93,G375=账期!$A$94,G375=账期!$A$95,G375=账期!$A$96,G375=账期!$A$98,G375=账期!$A$99,G375=账期!$A$101,G375=账期!$A$102),90,0)))</f>
        <v>30</v>
      </c>
      <c r="AF375" s="319"/>
      <c r="AG375" s="306" t="s">
        <v>50</v>
      </c>
      <c r="AH375" s="319" t="str">
        <f t="shared" si="49"/>
        <v>徐绪盛</v>
      </c>
      <c r="AI375" s="321"/>
      <c r="AO375" s="243"/>
      <c r="AP375" s="243"/>
      <c r="AQ375" s="243"/>
      <c r="AR375" s="243"/>
      <c r="AS375" s="243"/>
      <c r="AT375" s="243"/>
      <c r="AU375" s="243"/>
      <c r="AV375" s="243"/>
      <c r="AW375" s="243"/>
      <c r="AX375" s="243"/>
      <c r="AY375" s="243"/>
      <c r="AZ375" s="243"/>
      <c r="BA375" s="243"/>
      <c r="BB375" s="243"/>
      <c r="BC375" s="243"/>
      <c r="BD375" s="243"/>
      <c r="BE375" s="243"/>
      <c r="BF375" s="243"/>
      <c r="BG375" s="243"/>
      <c r="BH375" s="243"/>
      <c r="BI375" s="243"/>
      <c r="BJ375" s="243"/>
      <c r="BK375" s="243"/>
      <c r="BL375" s="243"/>
      <c r="BM375" s="243"/>
      <c r="BN375" s="243"/>
      <c r="BO375" s="243"/>
      <c r="BP375" s="243"/>
      <c r="BQ375" s="243"/>
      <c r="BR375" s="243"/>
      <c r="BS375" s="243"/>
      <c r="BT375" s="243"/>
      <c r="BU375" s="243"/>
      <c r="BV375" s="243"/>
      <c r="BW375" s="243"/>
      <c r="BX375" s="243"/>
      <c r="BY375" s="243"/>
      <c r="BZ375" s="243"/>
      <c r="CA375" s="243"/>
      <c r="CB375" s="243"/>
      <c r="CC375" s="243"/>
      <c r="CD375" s="243"/>
      <c r="CE375" s="243"/>
      <c r="CF375" s="243"/>
      <c r="CG375" s="243"/>
      <c r="CH375" s="243"/>
      <c r="CI375" s="243"/>
      <c r="CJ375" s="243"/>
      <c r="CK375" s="243"/>
      <c r="CL375" s="243"/>
      <c r="CM375" s="243"/>
      <c r="CN375" s="243"/>
      <c r="CO375" s="243"/>
      <c r="CP375" s="243"/>
      <c r="CQ375" s="243"/>
      <c r="CR375" s="243"/>
      <c r="CS375" s="243"/>
      <c r="CT375" s="243"/>
      <c r="CU375" s="243"/>
      <c r="CV375" s="243"/>
      <c r="CW375" s="243"/>
      <c r="CX375" s="243"/>
      <c r="CY375" s="243"/>
      <c r="CZ375" s="243"/>
      <c r="DA375" s="243"/>
      <c r="DB375" s="243"/>
      <c r="DC375" s="243"/>
      <c r="DD375" s="243"/>
      <c r="DE375" s="243"/>
      <c r="DF375" s="243"/>
      <c r="DG375" s="243"/>
      <c r="DH375" s="243"/>
      <c r="DI375" s="243"/>
      <c r="DJ375" s="243"/>
      <c r="DK375" s="243"/>
      <c r="DL375" s="243"/>
      <c r="DM375" s="243"/>
      <c r="DN375" s="243"/>
      <c r="DO375" s="243"/>
      <c r="DP375" s="243"/>
      <c r="DQ375" s="243"/>
      <c r="DR375" s="243"/>
      <c r="DS375" s="243"/>
      <c r="DT375" s="243"/>
      <c r="DU375" s="243"/>
      <c r="DV375" s="243"/>
      <c r="DW375" s="243"/>
      <c r="DX375" s="243"/>
      <c r="DY375" s="243"/>
      <c r="DZ375" s="243"/>
      <c r="EA375" s="243"/>
      <c r="EB375" s="243"/>
      <c r="EC375" s="243"/>
      <c r="ED375" s="243"/>
      <c r="EE375" s="243"/>
      <c r="EF375" s="243"/>
      <c r="EG375" s="243"/>
      <c r="EH375" s="243"/>
      <c r="EI375" s="243"/>
      <c r="EJ375" s="243"/>
      <c r="EK375" s="243"/>
      <c r="EL375" s="243"/>
      <c r="EM375" s="243"/>
      <c r="EN375" s="243"/>
      <c r="EO375" s="243"/>
      <c r="EP375" s="243"/>
      <c r="EQ375" s="243"/>
      <c r="ER375" s="243"/>
      <c r="ES375" s="243"/>
      <c r="ET375" s="243"/>
      <c r="EU375" s="243"/>
      <c r="EV375" s="243"/>
      <c r="EW375" s="243"/>
      <c r="EX375" s="243"/>
      <c r="EY375" s="243"/>
      <c r="EZ375" s="243"/>
      <c r="FA375" s="243"/>
      <c r="FB375" s="243"/>
      <c r="FC375" s="243"/>
      <c r="FD375" s="243"/>
      <c r="FE375" s="243"/>
      <c r="FF375" s="243"/>
      <c r="FG375" s="243"/>
      <c r="FH375" s="243"/>
      <c r="FI375" s="243"/>
      <c r="FJ375" s="243"/>
      <c r="FK375" s="243"/>
      <c r="FL375" s="243"/>
      <c r="FM375" s="243"/>
      <c r="FN375" s="243"/>
      <c r="FO375" s="243"/>
      <c r="FP375" s="243"/>
      <c r="FQ375" s="243"/>
      <c r="FR375" s="243"/>
      <c r="FS375" s="243"/>
      <c r="FT375" s="243"/>
      <c r="FU375" s="243"/>
      <c r="FV375" s="243"/>
      <c r="FW375" s="243"/>
      <c r="FX375" s="243"/>
      <c r="FY375" s="243"/>
      <c r="FZ375" s="243"/>
      <c r="GA375" s="243"/>
      <c r="GB375" s="243"/>
      <c r="GC375" s="243"/>
      <c r="GD375" s="243"/>
      <c r="GE375" s="243"/>
      <c r="GF375" s="243"/>
      <c r="GG375" s="243"/>
      <c r="GH375" s="243"/>
      <c r="GI375" s="243"/>
      <c r="GJ375" s="243"/>
      <c r="GK375" s="243"/>
      <c r="GL375" s="243"/>
      <c r="GM375" s="243"/>
      <c r="GN375" s="243"/>
      <c r="GO375" s="243"/>
      <c r="GP375" s="243"/>
      <c r="GQ375" s="243"/>
      <c r="GR375" s="243"/>
      <c r="GS375" s="243"/>
      <c r="GT375" s="243"/>
      <c r="GU375" s="243"/>
      <c r="GV375" s="243"/>
      <c r="GW375" s="243"/>
      <c r="GX375" s="243"/>
      <c r="GY375" s="243"/>
      <c r="GZ375" s="243"/>
      <c r="HA375" s="243"/>
      <c r="HB375" s="243"/>
      <c r="HC375" s="243"/>
      <c r="HD375" s="243"/>
      <c r="HE375" s="243"/>
      <c r="HF375" s="243"/>
      <c r="HG375" s="243"/>
      <c r="HH375" s="243"/>
      <c r="HI375" s="243"/>
      <c r="HJ375" s="243"/>
      <c r="HK375" s="243"/>
      <c r="HL375" s="243"/>
      <c r="HM375" s="243"/>
      <c r="HN375" s="243"/>
      <c r="HO375" s="243"/>
      <c r="HP375" s="243"/>
      <c r="HQ375" s="243"/>
      <c r="HR375" s="243"/>
      <c r="HS375" s="243"/>
      <c r="HT375" s="243"/>
      <c r="HU375" s="243"/>
      <c r="HV375" s="243"/>
      <c r="HW375" s="243"/>
      <c r="HX375" s="243"/>
      <c r="HY375" s="243"/>
      <c r="HZ375" s="243"/>
      <c r="IA375" s="243"/>
      <c r="IB375" s="243"/>
      <c r="IC375" s="243"/>
      <c r="ID375" s="243"/>
      <c r="IE375" s="243"/>
      <c r="IF375" s="243"/>
      <c r="IG375" s="243"/>
      <c r="IH375" s="243"/>
      <c r="II375" s="243"/>
      <c r="IJ375" s="243"/>
      <c r="IK375" s="243"/>
      <c r="IL375" s="243"/>
      <c r="IM375" s="243"/>
      <c r="IN375" s="243"/>
      <c r="IO375" s="243"/>
      <c r="IP375" s="243"/>
      <c r="IQ375" s="243"/>
      <c r="IR375" s="243"/>
      <c r="IS375" s="243"/>
      <c r="IT375" s="243"/>
      <c r="IU375" s="243"/>
      <c r="IV375" s="243"/>
      <c r="IW375" s="243"/>
      <c r="IX375" s="243"/>
      <c r="IY375" s="243"/>
      <c r="IZ375" s="243"/>
      <c r="JA375" s="243"/>
      <c r="JB375" s="243"/>
      <c r="JC375" s="243"/>
      <c r="JD375" s="243"/>
      <c r="JE375" s="243"/>
      <c r="JF375" s="243"/>
      <c r="JG375" s="243"/>
      <c r="JH375" s="243"/>
      <c r="JI375" s="243"/>
      <c r="JJ375" s="243"/>
      <c r="JK375" s="243"/>
      <c r="JL375" s="243"/>
      <c r="JM375" s="243"/>
      <c r="JN375" s="243"/>
      <c r="JO375" s="243"/>
      <c r="JP375" s="243"/>
      <c r="JQ375" s="243"/>
      <c r="JR375" s="243"/>
      <c r="JS375" s="243"/>
      <c r="JT375" s="243"/>
      <c r="JU375" s="243"/>
      <c r="JV375" s="243"/>
      <c r="JW375" s="243"/>
      <c r="JX375" s="243"/>
      <c r="JY375" s="243"/>
      <c r="JZ375" s="243"/>
      <c r="KA375" s="243"/>
      <c r="KB375" s="243"/>
      <c r="KC375" s="243"/>
      <c r="KD375" s="243"/>
      <c r="KE375" s="243"/>
      <c r="KF375" s="243"/>
      <c r="KG375" s="243"/>
      <c r="KH375" s="243"/>
      <c r="KI375" s="243"/>
      <c r="KJ375" s="243"/>
      <c r="KK375" s="243"/>
      <c r="KL375" s="243"/>
      <c r="KM375" s="243"/>
      <c r="KN375" s="243"/>
      <c r="KO375" s="243"/>
      <c r="KP375" s="243"/>
      <c r="KQ375" s="243"/>
      <c r="KR375" s="243"/>
      <c r="KS375" s="243"/>
      <c r="KT375" s="243"/>
      <c r="KU375" s="243"/>
      <c r="KV375" s="243"/>
      <c r="KW375" s="243"/>
      <c r="KX375" s="243"/>
      <c r="KY375" s="243"/>
      <c r="KZ375" s="243"/>
      <c r="LA375" s="243"/>
      <c r="LB375" s="243"/>
      <c r="LC375" s="243"/>
      <c r="LD375" s="243"/>
      <c r="LE375" s="243"/>
      <c r="LF375" s="243"/>
      <c r="LG375" s="243"/>
      <c r="LH375" s="243"/>
      <c r="LI375" s="243"/>
      <c r="LJ375" s="243"/>
      <c r="LK375" s="243"/>
      <c r="LL375" s="243"/>
      <c r="LM375" s="243"/>
      <c r="LN375" s="243"/>
      <c r="LO375" s="243"/>
      <c r="LP375" s="243"/>
      <c r="LQ375" s="243"/>
      <c r="LR375" s="243"/>
      <c r="LS375" s="243"/>
      <c r="LT375" s="243"/>
      <c r="LU375" s="243"/>
      <c r="LV375" s="243"/>
      <c r="LW375" s="243"/>
      <c r="LX375" s="243"/>
      <c r="LY375" s="243"/>
      <c r="LZ375" s="243"/>
      <c r="MA375" s="243"/>
      <c r="MB375" s="243"/>
      <c r="MC375" s="243"/>
      <c r="MD375" s="243"/>
      <c r="ME375" s="243"/>
      <c r="MF375" s="243"/>
      <c r="MG375" s="243"/>
      <c r="MH375" s="243"/>
      <c r="MI375" s="243"/>
      <c r="MJ375" s="243"/>
      <c r="MK375" s="243"/>
      <c r="ML375" s="243"/>
      <c r="MM375" s="243"/>
      <c r="MN375" s="243"/>
      <c r="MO375" s="243"/>
      <c r="MP375" s="243"/>
      <c r="MQ375" s="243"/>
      <c r="MR375" s="243"/>
      <c r="MS375" s="243"/>
      <c r="MT375" s="243"/>
      <c r="MU375" s="243"/>
      <c r="MV375" s="243"/>
      <c r="MW375" s="243"/>
      <c r="MX375" s="243"/>
      <c r="MY375" s="243"/>
      <c r="MZ375" s="243"/>
      <c r="NA375" s="243"/>
      <c r="NB375" s="243"/>
      <c r="NC375" s="243"/>
      <c r="ND375" s="243"/>
      <c r="NE375" s="243"/>
      <c r="NF375" s="243"/>
      <c r="NG375" s="243"/>
      <c r="NH375" s="243"/>
      <c r="NI375" s="243"/>
      <c r="NJ375" s="243"/>
      <c r="NK375" s="243"/>
      <c r="NL375" s="243"/>
      <c r="NM375" s="243"/>
      <c r="NN375" s="243"/>
      <c r="NO375" s="243"/>
      <c r="NP375" s="243"/>
      <c r="NQ375" s="243"/>
      <c r="NR375" s="243"/>
      <c r="NS375" s="243"/>
      <c r="NT375" s="243"/>
      <c r="NU375" s="243"/>
      <c r="NV375" s="243"/>
      <c r="NW375" s="243"/>
      <c r="NX375" s="243"/>
      <c r="NY375" s="243"/>
      <c r="NZ375" s="243"/>
      <c r="OA375" s="243"/>
      <c r="OB375" s="243"/>
      <c r="OC375" s="243"/>
      <c r="OD375" s="243"/>
      <c r="OE375" s="243"/>
      <c r="OF375" s="243"/>
      <c r="OG375" s="243"/>
      <c r="OH375" s="243"/>
      <c r="OI375" s="243"/>
      <c r="OJ375" s="243"/>
      <c r="OK375" s="243"/>
      <c r="OL375" s="243"/>
      <c r="OM375" s="243"/>
      <c r="ON375" s="243"/>
      <c r="OO375" s="243"/>
      <c r="OP375" s="243"/>
      <c r="OQ375" s="243"/>
      <c r="OR375" s="243"/>
      <c r="OS375" s="243"/>
      <c r="OT375" s="243"/>
      <c r="OU375" s="243"/>
      <c r="OV375" s="243"/>
      <c r="OW375" s="243"/>
      <c r="OX375" s="243"/>
      <c r="OY375" s="243"/>
      <c r="OZ375" s="243"/>
      <c r="PA375" s="243"/>
      <c r="PB375" s="243"/>
      <c r="PC375" s="243"/>
      <c r="PD375" s="243"/>
      <c r="PE375" s="243"/>
      <c r="PF375" s="243"/>
      <c r="PG375" s="243"/>
      <c r="PH375" s="243"/>
      <c r="PI375" s="243"/>
      <c r="PJ375" s="243"/>
      <c r="PK375" s="243"/>
      <c r="PL375" s="243"/>
      <c r="PM375" s="243"/>
      <c r="PN375" s="243"/>
      <c r="PO375" s="243"/>
      <c r="PP375" s="243"/>
      <c r="PQ375" s="243"/>
      <c r="PR375" s="243"/>
      <c r="PS375" s="243"/>
      <c r="PT375" s="243"/>
      <c r="PU375" s="243"/>
      <c r="PV375" s="243"/>
      <c r="PW375" s="243"/>
      <c r="PX375" s="243"/>
      <c r="PY375" s="243"/>
      <c r="PZ375" s="243"/>
      <c r="QA375" s="243"/>
      <c r="QB375" s="243"/>
      <c r="QC375" s="243"/>
      <c r="QD375" s="243"/>
      <c r="QE375" s="243"/>
      <c r="QF375" s="243"/>
      <c r="QG375" s="243"/>
      <c r="QH375" s="243"/>
      <c r="QI375" s="243"/>
      <c r="QJ375" s="243"/>
      <c r="QK375" s="243"/>
      <c r="QL375" s="243"/>
      <c r="QM375" s="243"/>
      <c r="QN375" s="243"/>
      <c r="QO375" s="243"/>
      <c r="QP375" s="243"/>
      <c r="QQ375" s="243"/>
      <c r="QR375" s="243"/>
      <c r="QS375" s="243"/>
      <c r="QT375" s="243"/>
      <c r="QU375" s="243"/>
      <c r="QV375" s="243"/>
      <c r="QW375" s="243"/>
      <c r="QX375" s="243"/>
      <c r="QY375" s="243"/>
      <c r="QZ375" s="243"/>
      <c r="RA375" s="243"/>
      <c r="RB375" s="243"/>
      <c r="RC375" s="243"/>
      <c r="RD375" s="243"/>
      <c r="RE375" s="243"/>
      <c r="RF375" s="243"/>
      <c r="RG375" s="243"/>
      <c r="RH375" s="243"/>
      <c r="RI375" s="243"/>
      <c r="RJ375" s="243"/>
      <c r="RK375" s="243"/>
      <c r="RL375" s="243"/>
      <c r="RM375" s="243"/>
      <c r="RN375" s="243"/>
      <c r="RO375" s="243"/>
      <c r="RP375" s="243"/>
      <c r="RQ375" s="243"/>
      <c r="RR375" s="243"/>
      <c r="RS375" s="243"/>
      <c r="RT375" s="243"/>
      <c r="RU375" s="243"/>
      <c r="RV375" s="243"/>
      <c r="RW375" s="243"/>
      <c r="RX375" s="243"/>
      <c r="RY375" s="243"/>
      <c r="RZ375" s="243"/>
      <c r="SA375" s="243"/>
      <c r="SB375" s="243"/>
      <c r="SC375" s="243"/>
      <c r="SD375" s="243"/>
      <c r="SE375" s="243"/>
      <c r="SF375" s="243"/>
      <c r="SG375" s="243"/>
      <c r="SH375" s="243"/>
      <c r="SI375" s="243"/>
      <c r="SJ375" s="243"/>
      <c r="SK375" s="243"/>
      <c r="SL375" s="243"/>
      <c r="SM375" s="243"/>
      <c r="SN375" s="243"/>
      <c r="SO375" s="243"/>
      <c r="SP375" s="243"/>
      <c r="SQ375" s="243"/>
      <c r="SR375" s="243"/>
      <c r="SS375" s="243"/>
      <c r="ST375" s="243"/>
      <c r="SU375" s="243"/>
      <c r="SV375" s="243"/>
      <c r="SW375" s="243"/>
      <c r="SX375" s="243"/>
      <c r="SY375" s="243"/>
      <c r="SZ375" s="243"/>
      <c r="TA375" s="243"/>
      <c r="TB375" s="243"/>
      <c r="TC375" s="243"/>
      <c r="TD375" s="243"/>
      <c r="TE375" s="243"/>
      <c r="TF375" s="243"/>
      <c r="TG375" s="243"/>
      <c r="TH375" s="243"/>
      <c r="TI375" s="243"/>
      <c r="TJ375" s="243"/>
      <c r="TK375" s="243"/>
      <c r="TL375" s="243"/>
      <c r="TM375" s="243"/>
      <c r="TN375" s="243"/>
      <c r="TO375" s="243"/>
      <c r="TP375" s="243"/>
      <c r="TQ375" s="243"/>
      <c r="TR375" s="243"/>
      <c r="TS375" s="243"/>
      <c r="TT375" s="243"/>
      <c r="TU375" s="243"/>
      <c r="TV375" s="243"/>
      <c r="TW375" s="243"/>
      <c r="TX375" s="243"/>
      <c r="TY375" s="243"/>
      <c r="TZ375" s="243"/>
      <c r="UA375" s="243"/>
      <c r="UB375" s="243"/>
      <c r="UC375" s="243"/>
      <c r="UD375" s="243"/>
      <c r="UE375" s="243"/>
      <c r="UF375" s="243"/>
      <c r="UG375" s="243"/>
      <c r="UH375" s="243"/>
      <c r="UI375" s="243"/>
      <c r="UJ375" s="243"/>
      <c r="UK375" s="243"/>
      <c r="UL375" s="243"/>
      <c r="UM375" s="243"/>
      <c r="UN375" s="243"/>
      <c r="UO375" s="243"/>
      <c r="UP375" s="243"/>
      <c r="UQ375" s="243"/>
      <c r="UR375" s="243"/>
      <c r="US375" s="243"/>
      <c r="UT375" s="243"/>
      <c r="UU375" s="243"/>
      <c r="UV375" s="243"/>
      <c r="UW375" s="243"/>
      <c r="UX375" s="243"/>
      <c r="UY375" s="243"/>
      <c r="UZ375" s="243"/>
      <c r="VA375" s="243"/>
      <c r="VB375" s="243"/>
      <c r="VC375" s="243"/>
      <c r="VD375" s="243"/>
      <c r="VE375" s="243"/>
      <c r="VF375" s="243"/>
      <c r="VG375" s="243"/>
      <c r="VH375" s="243"/>
      <c r="VI375" s="243"/>
      <c r="VJ375" s="243"/>
      <c r="VK375" s="243"/>
      <c r="VL375" s="243"/>
      <c r="VM375" s="243"/>
      <c r="VN375" s="243"/>
      <c r="VO375" s="243"/>
      <c r="VP375" s="243"/>
      <c r="VQ375" s="243"/>
      <c r="VR375" s="243"/>
      <c r="VS375" s="243"/>
      <c r="VT375" s="243"/>
      <c r="VU375" s="243"/>
      <c r="VV375" s="243"/>
      <c r="VW375" s="243"/>
      <c r="VX375" s="243"/>
      <c r="VY375" s="243"/>
      <c r="VZ375" s="243"/>
      <c r="WA375" s="243"/>
      <c r="WB375" s="243"/>
      <c r="WC375" s="243"/>
      <c r="WD375" s="243"/>
      <c r="WE375" s="243"/>
      <c r="WF375" s="243"/>
      <c r="WG375" s="243"/>
      <c r="WH375" s="243"/>
      <c r="WI375" s="243"/>
      <c r="WJ375" s="243"/>
      <c r="WK375" s="243"/>
      <c r="WL375" s="243"/>
      <c r="WM375" s="243"/>
      <c r="WN375" s="243"/>
      <c r="WO375" s="243"/>
      <c r="WP375" s="243"/>
      <c r="WQ375" s="243"/>
      <c r="WR375" s="243"/>
      <c r="WS375" s="243"/>
      <c r="WT375" s="243"/>
      <c r="WU375" s="243"/>
      <c r="WV375" s="243"/>
      <c r="WW375" s="243"/>
      <c r="WX375" s="243"/>
      <c r="WY375" s="243"/>
      <c r="WZ375" s="243"/>
      <c r="XA375" s="243"/>
      <c r="XB375" s="243"/>
      <c r="XC375" s="243"/>
      <c r="XD375" s="243"/>
      <c r="XE375" s="243"/>
      <c r="XF375" s="243"/>
      <c r="XG375" s="243"/>
      <c r="XH375" s="243"/>
      <c r="XI375" s="243"/>
      <c r="XJ375" s="243"/>
      <c r="XK375" s="243"/>
      <c r="XL375" s="243"/>
      <c r="XM375" s="243"/>
      <c r="XN375" s="243"/>
      <c r="XO375" s="243"/>
      <c r="XP375" s="243"/>
      <c r="XQ375" s="243"/>
      <c r="XR375" s="243"/>
      <c r="XS375" s="243"/>
      <c r="XT375" s="243"/>
      <c r="XU375" s="243"/>
      <c r="XV375" s="243"/>
      <c r="XW375" s="243"/>
      <c r="XX375" s="243"/>
      <c r="XY375" s="243"/>
      <c r="XZ375" s="243"/>
      <c r="YA375" s="243"/>
      <c r="YB375" s="243"/>
      <c r="YC375" s="243"/>
      <c r="YD375" s="243"/>
      <c r="YE375" s="243"/>
      <c r="YF375" s="243"/>
      <c r="YG375" s="243"/>
      <c r="YH375" s="243"/>
      <c r="YI375" s="243"/>
      <c r="YJ375" s="243"/>
      <c r="YK375" s="243"/>
      <c r="YL375" s="243"/>
      <c r="YM375" s="243"/>
      <c r="YN375" s="243"/>
      <c r="YO375" s="243"/>
      <c r="YP375" s="243"/>
      <c r="YQ375" s="243"/>
      <c r="YR375" s="243"/>
      <c r="YS375" s="243"/>
      <c r="YT375" s="243"/>
      <c r="YU375" s="243"/>
      <c r="YV375" s="243"/>
      <c r="YW375" s="243"/>
      <c r="YX375" s="243"/>
      <c r="YY375" s="243"/>
      <c r="YZ375" s="243"/>
      <c r="ZA375" s="243"/>
      <c r="ZB375" s="243"/>
      <c r="ZC375" s="243"/>
      <c r="ZD375" s="243"/>
      <c r="ZE375" s="243"/>
      <c r="ZF375" s="243"/>
      <c r="ZG375" s="243"/>
      <c r="ZH375" s="243"/>
      <c r="ZI375" s="243"/>
      <c r="ZJ375" s="243"/>
      <c r="ZK375" s="243"/>
      <c r="ZL375" s="243"/>
      <c r="ZM375" s="243"/>
      <c r="ZN375" s="243"/>
      <c r="ZO375" s="243"/>
      <c r="ZP375" s="243"/>
      <c r="ZQ375" s="243"/>
      <c r="ZR375" s="243"/>
      <c r="ZS375" s="243"/>
      <c r="ZT375" s="243"/>
      <c r="ZU375" s="243"/>
      <c r="ZV375" s="243"/>
      <c r="ZW375" s="243"/>
      <c r="ZX375" s="243"/>
      <c r="ZY375" s="243"/>
      <c r="ZZ375" s="243"/>
      <c r="AAA375" s="243"/>
      <c r="AAB375" s="243"/>
      <c r="AAC375" s="243"/>
      <c r="AAD375" s="243"/>
      <c r="AAE375" s="243"/>
      <c r="AAF375" s="243"/>
      <c r="AAG375" s="243"/>
      <c r="AAH375" s="243"/>
      <c r="AAI375" s="243"/>
      <c r="AAJ375" s="243"/>
      <c r="AAK375" s="243"/>
      <c r="AAL375" s="243"/>
      <c r="AAM375" s="243"/>
      <c r="AAN375" s="243"/>
      <c r="AAO375" s="243"/>
      <c r="AAP375" s="243"/>
      <c r="AAQ375" s="243"/>
      <c r="AAR375" s="243"/>
      <c r="AAS375" s="243"/>
      <c r="AAT375" s="243"/>
      <c r="AAU375" s="243"/>
      <c r="AAV375" s="243"/>
      <c r="AAW375" s="243"/>
      <c r="AAX375" s="243"/>
      <c r="AAY375" s="243"/>
      <c r="AAZ375" s="243"/>
      <c r="ABA375" s="243"/>
      <c r="ABB375" s="243"/>
      <c r="ABC375" s="243"/>
      <c r="ABD375" s="243"/>
      <c r="ABE375" s="243"/>
      <c r="ABF375" s="243"/>
      <c r="ABG375" s="243"/>
      <c r="ABH375" s="243"/>
      <c r="ABI375" s="243"/>
      <c r="ABJ375" s="243"/>
      <c r="ABK375" s="243"/>
      <c r="ABL375" s="243"/>
      <c r="ABM375" s="243"/>
      <c r="ABN375" s="243"/>
      <c r="ABO375" s="243"/>
      <c r="ABP375" s="243"/>
      <c r="ABQ375" s="243"/>
      <c r="ABR375" s="243"/>
      <c r="ABS375" s="243"/>
      <c r="ABT375" s="243"/>
      <c r="ABU375" s="243"/>
      <c r="ABV375" s="243"/>
      <c r="ABW375" s="243"/>
      <c r="ABX375" s="243"/>
      <c r="ABY375" s="243"/>
      <c r="ABZ375" s="243"/>
      <c r="ACA375" s="243"/>
      <c r="ACB375" s="243"/>
      <c r="ACC375" s="243"/>
      <c r="ACD375" s="243"/>
      <c r="ACE375" s="243"/>
      <c r="ACF375" s="243"/>
      <c r="ACG375" s="243"/>
      <c r="ACH375" s="243"/>
      <c r="ACI375" s="243"/>
      <c r="ACJ375" s="243"/>
      <c r="ACK375" s="243"/>
      <c r="ACL375" s="243"/>
      <c r="ACM375" s="243"/>
      <c r="ACN375" s="243"/>
      <c r="ACO375" s="243"/>
      <c r="ACP375" s="243"/>
      <c r="ACQ375" s="243"/>
      <c r="ACR375" s="243"/>
      <c r="ACS375" s="243"/>
      <c r="ACT375" s="243"/>
      <c r="ACU375" s="243"/>
      <c r="ACV375" s="243"/>
      <c r="ACW375" s="243"/>
      <c r="ACX375" s="243"/>
      <c r="ACY375" s="243"/>
      <c r="ACZ375" s="243"/>
      <c r="ADA375" s="243"/>
      <c r="ADB375" s="243"/>
      <c r="ADC375" s="243"/>
      <c r="ADD375" s="243"/>
      <c r="ADE375" s="243"/>
      <c r="ADF375" s="243"/>
      <c r="ADG375" s="243"/>
      <c r="ADH375" s="243"/>
      <c r="ADI375" s="243"/>
      <c r="ADJ375" s="243"/>
      <c r="ADK375" s="243"/>
      <c r="ADL375" s="243"/>
      <c r="ADM375" s="243"/>
      <c r="ADN375" s="243"/>
      <c r="ADO375" s="243"/>
      <c r="ADP375" s="243"/>
      <c r="ADQ375" s="243"/>
      <c r="ADR375" s="243"/>
      <c r="ADS375" s="243"/>
      <c r="ADT375" s="243"/>
      <c r="ADU375" s="243"/>
      <c r="ADV375" s="243"/>
      <c r="ADW375" s="243"/>
      <c r="ADX375" s="243"/>
      <c r="ADY375" s="243"/>
      <c r="ADZ375" s="243"/>
      <c r="AEA375" s="243"/>
      <c r="AEB375" s="243"/>
      <c r="AEC375" s="243"/>
      <c r="AED375" s="243"/>
      <c r="AEE375" s="243"/>
      <c r="AEF375" s="243"/>
      <c r="AEG375" s="243"/>
      <c r="AEH375" s="243"/>
      <c r="AEI375" s="243"/>
      <c r="AEJ375" s="243"/>
      <c r="AEK375" s="243"/>
      <c r="AEL375" s="243"/>
      <c r="AEM375" s="243"/>
      <c r="AEN375" s="243"/>
      <c r="AEO375" s="243"/>
      <c r="AEP375" s="243"/>
      <c r="AEQ375" s="243"/>
      <c r="AER375" s="243"/>
      <c r="AES375" s="243"/>
      <c r="AET375" s="243"/>
      <c r="AEU375" s="243"/>
      <c r="AEV375" s="243"/>
      <c r="AEW375" s="243"/>
      <c r="AEX375" s="243"/>
      <c r="AEY375" s="243"/>
      <c r="AEZ375" s="243"/>
      <c r="AFA375" s="243"/>
      <c r="AFB375" s="243"/>
      <c r="AFC375" s="243"/>
      <c r="AFD375" s="243"/>
      <c r="AFE375" s="243"/>
      <c r="AFF375" s="243"/>
      <c r="AFG375" s="243"/>
      <c r="AFH375" s="243"/>
      <c r="AFI375" s="243"/>
      <c r="AFJ375" s="243"/>
      <c r="AFK375" s="243"/>
      <c r="AFL375" s="243"/>
      <c r="AFM375" s="243"/>
      <c r="AFN375" s="243"/>
      <c r="AFO375" s="243"/>
      <c r="AFP375" s="243"/>
      <c r="AFQ375" s="243"/>
      <c r="AFR375" s="243"/>
      <c r="AFS375" s="243"/>
      <c r="AFT375" s="243"/>
      <c r="AFU375" s="243"/>
      <c r="AFV375" s="243"/>
      <c r="AFW375" s="243"/>
      <c r="AFX375" s="243"/>
      <c r="AFY375" s="243"/>
      <c r="AFZ375" s="243"/>
      <c r="AGA375" s="243"/>
      <c r="AGB375" s="243"/>
      <c r="AGC375" s="243"/>
      <c r="AGD375" s="243"/>
      <c r="AGE375" s="243"/>
      <c r="AGF375" s="243"/>
      <c r="AGG375" s="243"/>
      <c r="AGH375" s="243"/>
      <c r="AGI375" s="243"/>
      <c r="AGJ375" s="243"/>
      <c r="AGK375" s="243"/>
      <c r="AGL375" s="243"/>
      <c r="AGM375" s="243"/>
      <c r="AGN375" s="243"/>
      <c r="AGO375" s="243"/>
      <c r="AGP375" s="243"/>
      <c r="AGQ375" s="243"/>
      <c r="AGR375" s="243"/>
      <c r="AGS375" s="243"/>
      <c r="AGT375" s="243"/>
      <c r="AGU375" s="243"/>
      <c r="AGV375" s="243"/>
      <c r="AGW375" s="243"/>
      <c r="AGX375" s="243"/>
      <c r="AGY375" s="243"/>
      <c r="AGZ375" s="243"/>
      <c r="AHA375" s="243"/>
      <c r="AHB375" s="243"/>
      <c r="AHC375" s="243"/>
      <c r="AHD375" s="243"/>
      <c r="AHE375" s="243"/>
      <c r="AHF375" s="243"/>
      <c r="AHG375" s="243"/>
      <c r="AHH375" s="243"/>
      <c r="AHI375" s="243"/>
      <c r="AHJ375" s="243"/>
      <c r="AHK375" s="243"/>
      <c r="AHL375" s="243"/>
      <c r="AHM375" s="243"/>
      <c r="AHN375" s="243"/>
      <c r="AHO375" s="243"/>
      <c r="AHP375" s="243"/>
      <c r="AHQ375" s="243"/>
      <c r="AHR375" s="243"/>
      <c r="AHS375" s="243"/>
      <c r="AHT375" s="243"/>
      <c r="AHU375" s="243"/>
      <c r="AHV375" s="243"/>
      <c r="AHW375" s="243"/>
      <c r="AHX375" s="243"/>
      <c r="AHY375" s="243"/>
      <c r="AHZ375" s="243"/>
      <c r="AIA375" s="243"/>
      <c r="AIB375" s="243"/>
      <c r="AIC375" s="243"/>
      <c r="AID375" s="243"/>
      <c r="AIE375" s="243"/>
      <c r="AIF375" s="243"/>
      <c r="AIG375" s="243"/>
      <c r="AIH375" s="243"/>
      <c r="AII375" s="243"/>
      <c r="AIJ375" s="243"/>
      <c r="AIK375" s="243"/>
      <c r="AIL375" s="243"/>
      <c r="AIM375" s="243"/>
      <c r="AIN375" s="243"/>
      <c r="AIO375" s="243"/>
      <c r="AIP375" s="243"/>
      <c r="AIQ375" s="243"/>
      <c r="AIR375" s="243"/>
      <c r="AIS375" s="243"/>
      <c r="AIT375" s="243"/>
      <c r="AIU375" s="243"/>
      <c r="AIV375" s="243"/>
      <c r="AIW375" s="243"/>
      <c r="AIX375" s="243"/>
      <c r="AIY375" s="243"/>
      <c r="AIZ375" s="243"/>
      <c r="AJA375" s="243"/>
      <c r="AJB375" s="243"/>
      <c r="AJC375" s="243"/>
      <c r="AJD375" s="243"/>
      <c r="AJE375" s="243"/>
      <c r="AJF375" s="243"/>
      <c r="AJG375" s="243"/>
      <c r="AJH375" s="243"/>
      <c r="AJI375" s="243"/>
      <c r="AJJ375" s="243"/>
      <c r="AJK375" s="243"/>
      <c r="AJL375" s="243"/>
      <c r="AJM375" s="243"/>
      <c r="AJN375" s="243"/>
      <c r="AJO375" s="243"/>
      <c r="AJP375" s="243"/>
      <c r="AJQ375" s="243"/>
      <c r="AJR375" s="243"/>
      <c r="AJS375" s="243"/>
      <c r="AJT375" s="243"/>
      <c r="AJU375" s="243"/>
      <c r="AJV375" s="243"/>
      <c r="AJW375" s="243"/>
      <c r="AJX375" s="243"/>
      <c r="AJY375" s="243"/>
      <c r="AJZ375" s="243"/>
      <c r="AKA375" s="243"/>
      <c r="AKB375" s="243"/>
      <c r="AKC375" s="243"/>
      <c r="AKD375" s="243"/>
      <c r="AKE375" s="243"/>
      <c r="AKF375" s="243"/>
      <c r="AKG375" s="243"/>
      <c r="AKH375" s="243"/>
      <c r="AKI375" s="243"/>
      <c r="AKJ375" s="243"/>
      <c r="AKK375" s="243"/>
      <c r="AKL375" s="243"/>
      <c r="AKM375" s="243"/>
      <c r="AKN375" s="243"/>
      <c r="AKO375" s="243"/>
      <c r="AKP375" s="243"/>
      <c r="AKQ375" s="243"/>
      <c r="AKR375" s="243"/>
      <c r="AKS375" s="243"/>
      <c r="AKT375" s="243"/>
      <c r="AKU375" s="243"/>
      <c r="AKV375" s="243"/>
      <c r="AKW375" s="243"/>
      <c r="AKX375" s="243"/>
      <c r="AKY375" s="243"/>
      <c r="AKZ375" s="243"/>
      <c r="ALA375" s="243"/>
      <c r="ALB375" s="243"/>
      <c r="ALC375" s="243"/>
      <c r="ALD375" s="243"/>
      <c r="ALE375" s="243"/>
      <c r="ALF375" s="243"/>
      <c r="ALG375" s="243"/>
      <c r="ALH375" s="243"/>
      <c r="ALI375" s="243"/>
      <c r="ALJ375" s="243"/>
      <c r="ALK375" s="243"/>
      <c r="ALL375" s="243"/>
      <c r="ALM375" s="243"/>
      <c r="ALN375" s="243"/>
      <c r="ALO375" s="243"/>
      <c r="ALP375" s="243"/>
      <c r="ALQ375" s="243"/>
      <c r="ALR375" s="243"/>
      <c r="ALS375" s="243"/>
      <c r="ALT375" s="243"/>
      <c r="ALU375" s="243"/>
      <c r="ALV375" s="243"/>
      <c r="ALW375" s="243"/>
      <c r="ALX375" s="243"/>
      <c r="ALY375" s="243"/>
      <c r="ALZ375" s="243"/>
      <c r="AMA375" s="243"/>
      <c r="AMB375" s="243"/>
      <c r="AMC375" s="243"/>
      <c r="AMD375" s="243"/>
      <c r="AME375" s="243"/>
      <c r="AMF375" s="243"/>
      <c r="AMG375" s="243"/>
      <c r="AMH375" s="243"/>
      <c r="AMI375" s="243"/>
      <c r="AMJ375" s="243"/>
      <c r="AMK375" s="243"/>
      <c r="AML375" s="243"/>
      <c r="AMM375" s="243"/>
      <c r="AMN375" s="243"/>
      <c r="AMO375" s="243"/>
      <c r="AMP375" s="243"/>
      <c r="AMQ375" s="243"/>
      <c r="AMR375" s="243"/>
      <c r="AMS375" s="243"/>
      <c r="AMT375" s="243"/>
      <c r="AMU375" s="243"/>
      <c r="AMV375" s="243"/>
      <c r="AMW375" s="243"/>
      <c r="AMX375" s="243"/>
      <c r="AMY375" s="243"/>
      <c r="AMZ375" s="243"/>
      <c r="ANA375" s="243"/>
      <c r="ANB375" s="243"/>
      <c r="ANC375" s="243"/>
      <c r="AND375" s="243"/>
      <c r="ANE375" s="243"/>
      <c r="ANF375" s="243"/>
      <c r="ANG375" s="243"/>
      <c r="ANH375" s="243"/>
      <c r="ANI375" s="243"/>
      <c r="ANJ375" s="243"/>
      <c r="ANK375" s="243"/>
      <c r="ANL375" s="243"/>
      <c r="ANM375" s="243"/>
      <c r="ANN375" s="243"/>
      <c r="ANO375" s="243"/>
      <c r="ANP375" s="243"/>
      <c r="ANQ375" s="243"/>
      <c r="ANR375" s="243"/>
      <c r="ANS375" s="243"/>
      <c r="ANT375" s="243"/>
      <c r="ANU375" s="243"/>
      <c r="ANV375" s="243"/>
      <c r="ANW375" s="243"/>
      <c r="ANX375" s="243"/>
      <c r="ANY375" s="243"/>
      <c r="ANZ375" s="243"/>
      <c r="AOA375" s="243"/>
      <c r="AOB375" s="243"/>
      <c r="AOC375" s="243"/>
      <c r="AOD375" s="243"/>
      <c r="AOE375" s="243"/>
      <c r="AOF375" s="243"/>
      <c r="AOG375" s="243"/>
      <c r="AOH375" s="243"/>
      <c r="AOI375" s="243"/>
      <c r="AOJ375" s="243"/>
      <c r="AOK375" s="243"/>
      <c r="AOL375" s="243"/>
      <c r="AOM375" s="243"/>
      <c r="AON375" s="243"/>
      <c r="AOO375" s="243"/>
      <c r="AOP375" s="243"/>
      <c r="AOQ375" s="243"/>
      <c r="AOR375" s="243"/>
      <c r="AOS375" s="243"/>
      <c r="AOT375" s="243"/>
      <c r="AOU375" s="243"/>
      <c r="AOV375" s="243"/>
      <c r="AOW375" s="243"/>
      <c r="AOX375" s="243"/>
      <c r="AOY375" s="243"/>
      <c r="AOZ375" s="243"/>
      <c r="APA375" s="243"/>
      <c r="APB375" s="243"/>
      <c r="APC375" s="243"/>
      <c r="APD375" s="243"/>
      <c r="APE375" s="243"/>
      <c r="APF375" s="243"/>
      <c r="APG375" s="243"/>
      <c r="APH375" s="243"/>
      <c r="API375" s="243"/>
      <c r="APJ375" s="243"/>
      <c r="APK375" s="243"/>
      <c r="APL375" s="243"/>
      <c r="APM375" s="243"/>
      <c r="APN375" s="243"/>
      <c r="APO375" s="243"/>
      <c r="APP375" s="243"/>
      <c r="APQ375" s="243"/>
      <c r="APR375" s="243"/>
      <c r="APS375" s="243"/>
      <c r="APT375" s="243"/>
      <c r="APU375" s="243"/>
      <c r="APV375" s="243"/>
      <c r="APW375" s="243"/>
      <c r="APX375" s="243"/>
      <c r="APY375" s="243"/>
      <c r="APZ375" s="243"/>
      <c r="AQA375" s="243"/>
      <c r="AQB375" s="243"/>
      <c r="AQC375" s="243"/>
      <c r="AQD375" s="243"/>
      <c r="AQE375" s="243"/>
      <c r="AQF375" s="243"/>
      <c r="AQG375" s="243"/>
      <c r="AQH375" s="243"/>
      <c r="AQI375" s="243"/>
      <c r="AQJ375" s="243"/>
      <c r="AQK375" s="243"/>
      <c r="AQL375" s="243"/>
      <c r="AQM375" s="243"/>
      <c r="AQN375" s="243"/>
      <c r="AQO375" s="243"/>
      <c r="AQP375" s="243"/>
      <c r="AQQ375" s="243"/>
      <c r="AQR375" s="243"/>
      <c r="AQS375" s="243"/>
      <c r="AQT375" s="243"/>
      <c r="AQU375" s="243"/>
      <c r="AQV375" s="243"/>
      <c r="AQW375" s="243"/>
      <c r="AQX375" s="243"/>
      <c r="AQY375" s="243"/>
      <c r="AQZ375" s="243"/>
      <c r="ARA375" s="243"/>
      <c r="ARB375" s="243"/>
      <c r="ARC375" s="243"/>
      <c r="ARD375" s="243"/>
      <c r="ARE375" s="243"/>
      <c r="ARF375" s="243"/>
      <c r="ARG375" s="243"/>
      <c r="ARH375" s="243"/>
      <c r="ARI375" s="243"/>
      <c r="ARJ375" s="243"/>
      <c r="ARK375" s="243"/>
      <c r="ARL375" s="243"/>
      <c r="ARM375" s="243"/>
      <c r="ARN375" s="243"/>
      <c r="ARO375" s="243"/>
      <c r="ARP375" s="243"/>
      <c r="ARQ375" s="243"/>
      <c r="ARR375" s="243"/>
      <c r="ARS375" s="243"/>
      <c r="ART375" s="243"/>
      <c r="ARU375" s="243"/>
      <c r="ARV375" s="243"/>
      <c r="ARW375" s="243"/>
      <c r="ARX375" s="243"/>
      <c r="ARY375" s="243"/>
      <c r="ARZ375" s="243"/>
      <c r="ASA375" s="243"/>
      <c r="ASB375" s="243"/>
      <c r="ASC375" s="243"/>
      <c r="ASD375" s="243"/>
      <c r="ASE375" s="243"/>
      <c r="ASF375" s="243"/>
      <c r="ASG375" s="243"/>
      <c r="ASH375" s="243"/>
      <c r="ASI375" s="243"/>
      <c r="ASJ375" s="243"/>
      <c r="ASK375" s="243"/>
      <c r="ASL375" s="243"/>
      <c r="ASM375" s="243"/>
      <c r="ASN375" s="243"/>
      <c r="ASO375" s="243"/>
      <c r="ASP375" s="243"/>
      <c r="ASQ375" s="243"/>
      <c r="ASR375" s="243"/>
      <c r="ASS375" s="243"/>
      <c r="AST375" s="243"/>
      <c r="ASU375" s="243"/>
      <c r="ASV375" s="243"/>
      <c r="ASW375" s="243"/>
      <c r="ASX375" s="243"/>
      <c r="ASY375" s="243"/>
      <c r="ASZ375" s="243"/>
      <c r="ATA375" s="243"/>
      <c r="ATB375" s="243"/>
      <c r="ATC375" s="243"/>
      <c r="ATD375" s="243"/>
      <c r="ATE375" s="243"/>
      <c r="ATF375" s="243"/>
      <c r="ATG375" s="243"/>
      <c r="ATH375" s="243"/>
      <c r="ATI375" s="243"/>
      <c r="ATJ375" s="243"/>
      <c r="ATK375" s="243"/>
      <c r="ATL375" s="243"/>
      <c r="ATM375" s="243"/>
      <c r="ATN375" s="243"/>
      <c r="ATO375" s="243"/>
      <c r="ATP375" s="243"/>
      <c r="ATQ375" s="243"/>
      <c r="ATR375" s="243"/>
      <c r="ATS375" s="243"/>
      <c r="ATT375" s="243"/>
      <c r="ATU375" s="243"/>
      <c r="ATV375" s="243"/>
      <c r="ATW375" s="243"/>
      <c r="ATX375" s="243"/>
      <c r="ATY375" s="243"/>
      <c r="ATZ375" s="243"/>
      <c r="AUA375" s="243"/>
      <c r="AUB375" s="243"/>
      <c r="AUC375" s="243"/>
      <c r="AUD375" s="243"/>
      <c r="AUE375" s="243"/>
      <c r="AUF375" s="243"/>
      <c r="AUG375" s="243"/>
      <c r="AUH375" s="243"/>
      <c r="AUI375" s="243"/>
      <c r="AUJ375" s="243"/>
      <c r="AUK375" s="243"/>
      <c r="AUL375" s="243"/>
      <c r="AUM375" s="243"/>
      <c r="AUN375" s="243"/>
      <c r="AUO375" s="243"/>
      <c r="AUP375" s="243"/>
      <c r="AUQ375" s="243"/>
      <c r="AUR375" s="243"/>
      <c r="AUS375" s="243"/>
      <c r="AUT375" s="243"/>
      <c r="AUU375" s="243"/>
      <c r="AUV375" s="243"/>
      <c r="AUW375" s="243"/>
      <c r="AUX375" s="243"/>
      <c r="AUY375" s="243"/>
      <c r="AUZ375" s="243"/>
      <c r="AVA375" s="243"/>
      <c r="AVB375" s="243"/>
      <c r="AVC375" s="243"/>
      <c r="AVD375" s="243"/>
      <c r="AVE375" s="243"/>
      <c r="AVF375" s="243"/>
      <c r="AVG375" s="243"/>
      <c r="AVH375" s="243"/>
      <c r="AVI375" s="243"/>
      <c r="AVJ375" s="243"/>
      <c r="AVK375" s="243"/>
      <c r="AVL375" s="243"/>
      <c r="AVM375" s="243"/>
      <c r="AVN375" s="243"/>
      <c r="AVO375" s="243"/>
      <c r="AVP375" s="243"/>
      <c r="AVQ375" s="243"/>
      <c r="AVR375" s="243"/>
      <c r="AVS375" s="243"/>
      <c r="AVT375" s="243"/>
      <c r="AVU375" s="243"/>
      <c r="AVV375" s="243"/>
      <c r="AVW375" s="243"/>
      <c r="AVX375" s="243"/>
      <c r="AVY375" s="243"/>
      <c r="AVZ375" s="243"/>
      <c r="AWA375" s="243"/>
      <c r="AWB375" s="243"/>
      <c r="AWC375" s="243"/>
      <c r="AWD375" s="243"/>
      <c r="AWE375" s="243"/>
      <c r="AWF375" s="243"/>
      <c r="AWG375" s="243"/>
      <c r="AWH375" s="243"/>
      <c r="AWI375" s="243"/>
      <c r="AWJ375" s="243"/>
      <c r="AWK375" s="243"/>
      <c r="AWL375" s="243"/>
      <c r="AWM375" s="243"/>
      <c r="AWN375" s="243"/>
      <c r="AWO375" s="243"/>
      <c r="AWP375" s="243"/>
      <c r="AWQ375" s="243"/>
      <c r="AWR375" s="243"/>
      <c r="AWS375" s="243"/>
      <c r="AWT375" s="243"/>
      <c r="AWU375" s="243"/>
      <c r="AWV375" s="243"/>
      <c r="AWW375" s="243"/>
      <c r="AWX375" s="243"/>
      <c r="AWY375" s="243"/>
      <c r="AWZ375" s="243"/>
      <c r="AXA375" s="243"/>
      <c r="AXB375" s="243"/>
      <c r="AXC375" s="243"/>
      <c r="AXD375" s="243"/>
      <c r="AXE375" s="243"/>
      <c r="AXF375" s="243"/>
      <c r="AXG375" s="243"/>
      <c r="AXH375" s="243"/>
      <c r="AXI375" s="243"/>
      <c r="AXJ375" s="243"/>
      <c r="AXK375" s="243"/>
      <c r="AXL375" s="243"/>
      <c r="AXM375" s="243"/>
      <c r="AXN375" s="243"/>
      <c r="AXO375" s="243"/>
      <c r="AXP375" s="243"/>
      <c r="AXQ375" s="243"/>
      <c r="AXR375" s="243"/>
      <c r="AXS375" s="243"/>
      <c r="AXT375" s="243"/>
      <c r="AXU375" s="243"/>
      <c r="AXV375" s="243"/>
      <c r="AXW375" s="243"/>
      <c r="AXX375" s="243"/>
      <c r="AXY375" s="243"/>
      <c r="AXZ375" s="243"/>
      <c r="AYA375" s="243"/>
      <c r="AYB375" s="243"/>
      <c r="AYC375" s="243"/>
      <c r="AYD375" s="243"/>
      <c r="AYE375" s="243"/>
      <c r="AYF375" s="243"/>
      <c r="AYG375" s="243"/>
      <c r="AYH375" s="243"/>
      <c r="AYI375" s="243"/>
      <c r="AYJ375" s="243"/>
      <c r="AYK375" s="243"/>
      <c r="AYL375" s="243"/>
      <c r="AYM375" s="243"/>
      <c r="AYN375" s="243"/>
      <c r="AYO375" s="243"/>
      <c r="AYP375" s="243"/>
      <c r="AYQ375" s="243"/>
      <c r="AYR375" s="243"/>
      <c r="AYS375" s="243"/>
      <c r="AYT375" s="243"/>
      <c r="AYU375" s="243"/>
      <c r="AYV375" s="243"/>
      <c r="AYW375" s="243"/>
      <c r="AYX375" s="243"/>
      <c r="AYY375" s="243"/>
      <c r="AYZ375" s="243"/>
      <c r="AZA375" s="243"/>
      <c r="AZB375" s="243"/>
      <c r="AZC375" s="243"/>
      <c r="AZD375" s="243"/>
      <c r="AZE375" s="243"/>
      <c r="AZF375" s="243"/>
      <c r="AZG375" s="243"/>
      <c r="AZH375" s="243"/>
      <c r="AZI375" s="243"/>
      <c r="AZJ375" s="243"/>
      <c r="AZK375" s="243"/>
      <c r="AZL375" s="243"/>
      <c r="AZM375" s="243"/>
      <c r="AZN375" s="243"/>
      <c r="AZO375" s="243"/>
      <c r="AZP375" s="243"/>
      <c r="AZQ375" s="243"/>
      <c r="AZR375" s="243"/>
      <c r="AZS375" s="243"/>
      <c r="AZT375" s="243"/>
      <c r="AZU375" s="243"/>
      <c r="AZV375" s="243"/>
      <c r="AZW375" s="243"/>
      <c r="AZX375" s="243"/>
      <c r="AZY375" s="243"/>
      <c r="AZZ375" s="243"/>
      <c r="BAA375" s="243"/>
      <c r="BAB375" s="243"/>
      <c r="BAC375" s="243"/>
      <c r="BAD375" s="243"/>
      <c r="BAE375" s="243"/>
      <c r="BAF375" s="243"/>
      <c r="BAG375" s="243"/>
      <c r="BAH375" s="243"/>
      <c r="BAI375" s="243"/>
      <c r="BAJ375" s="243"/>
      <c r="BAK375" s="243"/>
      <c r="BAL375" s="243"/>
      <c r="BAM375" s="243"/>
      <c r="BAN375" s="243"/>
      <c r="BAO375" s="243"/>
      <c r="BAP375" s="243"/>
      <c r="BAQ375" s="243"/>
      <c r="BAR375" s="243"/>
      <c r="BAS375" s="243"/>
      <c r="BAT375" s="243"/>
      <c r="BAU375" s="243"/>
      <c r="BAV375" s="243"/>
      <c r="BAW375" s="243"/>
      <c r="BAX375" s="243"/>
      <c r="BAY375" s="243"/>
      <c r="BAZ375" s="243"/>
      <c r="BBA375" s="243"/>
      <c r="BBB375" s="243"/>
      <c r="BBC375" s="243"/>
      <c r="BBD375" s="243"/>
      <c r="BBE375" s="243"/>
      <c r="BBF375" s="243"/>
      <c r="BBG375" s="243"/>
      <c r="BBH375" s="243"/>
      <c r="BBI375" s="243"/>
      <c r="BBJ375" s="243"/>
      <c r="BBK375" s="243"/>
      <c r="BBL375" s="243"/>
      <c r="BBM375" s="243"/>
      <c r="BBN375" s="243"/>
      <c r="BBO375" s="243"/>
      <c r="BBP375" s="243"/>
      <c r="BBQ375" s="243"/>
      <c r="BBR375" s="243"/>
      <c r="BBS375" s="243"/>
      <c r="BBT375" s="243"/>
      <c r="BBU375" s="243"/>
      <c r="BBV375" s="243"/>
      <c r="BBW375" s="243"/>
      <c r="BBX375" s="243"/>
      <c r="BBY375" s="243"/>
      <c r="BBZ375" s="243"/>
      <c r="BCA375" s="243"/>
      <c r="BCB375" s="243"/>
      <c r="BCC375" s="243"/>
      <c r="BCD375" s="243"/>
      <c r="BCE375" s="243"/>
      <c r="BCF375" s="243"/>
      <c r="BCG375" s="243"/>
      <c r="BCH375" s="243"/>
      <c r="BCI375" s="243"/>
      <c r="BCJ375" s="243"/>
      <c r="BCK375" s="243"/>
      <c r="BCL375" s="243"/>
      <c r="BCM375" s="243"/>
      <c r="BCN375" s="243"/>
      <c r="BCO375" s="243"/>
      <c r="BCP375" s="243"/>
      <c r="BCQ375" s="243"/>
      <c r="BCR375" s="243"/>
      <c r="BCS375" s="243"/>
      <c r="BCT375" s="243"/>
      <c r="BCU375" s="243"/>
      <c r="BCV375" s="243"/>
      <c r="BCW375" s="243"/>
      <c r="BCX375" s="243"/>
      <c r="BCY375" s="243"/>
      <c r="BCZ375" s="243"/>
      <c r="BDA375" s="243"/>
      <c r="BDB375" s="243"/>
      <c r="BDC375" s="243"/>
      <c r="BDD375" s="243"/>
      <c r="BDE375" s="243"/>
      <c r="BDF375" s="243"/>
      <c r="BDG375" s="243"/>
      <c r="BDH375" s="243"/>
      <c r="BDI375" s="243"/>
      <c r="BDJ375" s="243"/>
      <c r="BDK375" s="243"/>
      <c r="BDL375" s="243"/>
      <c r="BDM375" s="243"/>
      <c r="BDN375" s="243"/>
      <c r="BDO375" s="243"/>
      <c r="BDP375" s="243"/>
      <c r="BDQ375" s="243"/>
      <c r="BDR375" s="243"/>
      <c r="BDS375" s="243"/>
      <c r="BDT375" s="243"/>
      <c r="BDU375" s="243"/>
      <c r="BDV375" s="243"/>
      <c r="BDW375" s="243"/>
      <c r="BDX375" s="243"/>
      <c r="BDY375" s="243"/>
      <c r="BDZ375" s="243"/>
      <c r="BEA375" s="243"/>
      <c r="BEB375" s="243"/>
      <c r="BEC375" s="243"/>
      <c r="BED375" s="243"/>
      <c r="BEE375" s="243"/>
      <c r="BEF375" s="243"/>
      <c r="BEG375" s="243"/>
      <c r="BEH375" s="243"/>
      <c r="BEI375" s="243"/>
      <c r="BEJ375" s="243"/>
      <c r="BEK375" s="243"/>
      <c r="BEL375" s="243"/>
      <c r="BEM375" s="243"/>
      <c r="BEN375" s="243"/>
      <c r="BEO375" s="243"/>
      <c r="BEP375" s="243"/>
      <c r="BEQ375" s="243"/>
      <c r="BER375" s="243"/>
      <c r="BES375" s="243"/>
      <c r="BET375" s="243"/>
      <c r="BEU375" s="243"/>
      <c r="BEV375" s="243"/>
      <c r="BEW375" s="243"/>
      <c r="BEX375" s="243"/>
      <c r="BEY375" s="243"/>
      <c r="BEZ375" s="243"/>
      <c r="BFA375" s="243"/>
      <c r="BFB375" s="243"/>
      <c r="BFC375" s="243"/>
      <c r="BFD375" s="243"/>
      <c r="BFE375" s="243"/>
      <c r="BFF375" s="243"/>
      <c r="BFG375" s="243"/>
      <c r="BFH375" s="243"/>
      <c r="BFI375" s="243"/>
      <c r="BFJ375" s="243"/>
      <c r="BFK375" s="243"/>
      <c r="BFL375" s="243"/>
      <c r="BFM375" s="243"/>
      <c r="BFN375" s="243"/>
      <c r="BFO375" s="243"/>
      <c r="BFP375" s="243"/>
      <c r="BFQ375" s="243"/>
      <c r="BFR375" s="243"/>
      <c r="BFS375" s="243"/>
      <c r="BFT375" s="243"/>
      <c r="BFU375" s="243"/>
      <c r="BFV375" s="243"/>
      <c r="BFW375" s="243"/>
      <c r="BFX375" s="243"/>
      <c r="BFY375" s="243"/>
      <c r="BFZ375" s="243"/>
      <c r="BGA375" s="243"/>
      <c r="BGB375" s="243"/>
      <c r="BGC375" s="243"/>
      <c r="BGD375" s="243"/>
      <c r="BGE375" s="243"/>
      <c r="BGF375" s="243"/>
      <c r="BGG375" s="243"/>
      <c r="BGH375" s="243"/>
      <c r="BGI375" s="243"/>
      <c r="BGJ375" s="243"/>
      <c r="BGK375" s="243"/>
      <c r="BGL375" s="243"/>
      <c r="BGM375" s="243"/>
      <c r="BGN375" s="243"/>
      <c r="BGO375" s="243"/>
      <c r="BGP375" s="243"/>
      <c r="BGQ375" s="243"/>
      <c r="BGR375" s="243"/>
      <c r="BGS375" s="243"/>
      <c r="BGT375" s="243"/>
      <c r="BGU375" s="243"/>
      <c r="BGV375" s="243"/>
      <c r="BGW375" s="243"/>
      <c r="BGX375" s="243"/>
      <c r="BGY375" s="243"/>
      <c r="BGZ375" s="243"/>
      <c r="BHA375" s="243"/>
      <c r="BHB375" s="243"/>
      <c r="BHC375" s="243"/>
      <c r="BHD375" s="243"/>
      <c r="BHE375" s="243"/>
      <c r="BHF375" s="243"/>
      <c r="BHG375" s="243"/>
      <c r="BHH375" s="243"/>
      <c r="BHI375" s="243"/>
      <c r="BHJ375" s="243"/>
      <c r="BHK375" s="243"/>
      <c r="BHL375" s="243"/>
      <c r="BHM375" s="243"/>
      <c r="BHN375" s="243"/>
      <c r="BHO375" s="243"/>
      <c r="BHP375" s="243"/>
      <c r="BHQ375" s="243"/>
      <c r="BHR375" s="243"/>
      <c r="BHS375" s="243"/>
      <c r="BHT375" s="243"/>
      <c r="BHU375" s="243"/>
      <c r="BHV375" s="243"/>
      <c r="BHW375" s="243"/>
      <c r="BHX375" s="243"/>
      <c r="BHY375" s="243"/>
      <c r="BHZ375" s="243"/>
      <c r="BIA375" s="243"/>
      <c r="BIB375" s="243"/>
      <c r="BIC375" s="243"/>
      <c r="BID375" s="243"/>
      <c r="BIE375" s="243"/>
      <c r="BIF375" s="243"/>
      <c r="BIG375" s="243"/>
      <c r="BIH375" s="243"/>
      <c r="BII375" s="243"/>
      <c r="BIJ375" s="243"/>
      <c r="BIK375" s="243"/>
      <c r="BIL375" s="243"/>
      <c r="BIM375" s="243"/>
      <c r="BIN375" s="243"/>
      <c r="BIO375" s="243"/>
      <c r="BIP375" s="243"/>
      <c r="BIQ375" s="243"/>
      <c r="BIR375" s="243"/>
      <c r="BIS375" s="243"/>
      <c r="BIT375" s="243"/>
      <c r="BIU375" s="243"/>
      <c r="BIV375" s="243"/>
      <c r="BIW375" s="243"/>
      <c r="BIX375" s="243"/>
      <c r="BIY375" s="243"/>
      <c r="BIZ375" s="243"/>
      <c r="BJA375" s="243"/>
      <c r="BJB375" s="243"/>
      <c r="BJC375" s="243"/>
      <c r="BJD375" s="243"/>
      <c r="BJE375" s="243"/>
      <c r="BJF375" s="243"/>
      <c r="BJG375" s="243"/>
      <c r="BJH375" s="243"/>
      <c r="BJI375" s="243"/>
      <c r="BJJ375" s="243"/>
      <c r="BJK375" s="243"/>
      <c r="BJL375" s="243"/>
      <c r="BJM375" s="243"/>
      <c r="BJN375" s="243"/>
      <c r="BJO375" s="243"/>
      <c r="BJP375" s="243"/>
      <c r="BJQ375" s="243"/>
      <c r="BJR375" s="243"/>
      <c r="BJS375" s="243"/>
      <c r="BJT375" s="243"/>
      <c r="BJU375" s="243"/>
      <c r="BJV375" s="243"/>
      <c r="BJW375" s="243"/>
      <c r="BJX375" s="243"/>
      <c r="BJY375" s="243"/>
      <c r="BJZ375" s="243"/>
      <c r="BKA375" s="243"/>
      <c r="BKB375" s="243"/>
      <c r="BKC375" s="243"/>
      <c r="BKD375" s="243"/>
      <c r="BKE375" s="243"/>
      <c r="BKF375" s="243"/>
      <c r="BKG375" s="243"/>
      <c r="BKH375" s="243"/>
      <c r="BKI375" s="243"/>
      <c r="BKJ375" s="243"/>
      <c r="BKK375" s="243"/>
      <c r="BKL375" s="243"/>
      <c r="BKM375" s="243"/>
      <c r="BKN375" s="243"/>
      <c r="BKO375" s="243"/>
      <c r="BKP375" s="243"/>
      <c r="BKQ375" s="243"/>
      <c r="BKR375" s="243"/>
      <c r="BKS375" s="243"/>
      <c r="BKT375" s="243"/>
      <c r="BKU375" s="243"/>
      <c r="BKV375" s="243"/>
      <c r="BKW375" s="243"/>
      <c r="BKX375" s="243"/>
      <c r="BKY375" s="243"/>
      <c r="BKZ375" s="243"/>
      <c r="BLA375" s="243"/>
      <c r="BLB375" s="243"/>
      <c r="BLC375" s="243"/>
      <c r="BLD375" s="243"/>
      <c r="BLE375" s="243"/>
      <c r="BLF375" s="243"/>
      <c r="BLG375" s="243"/>
      <c r="BLH375" s="243"/>
      <c r="BLI375" s="243"/>
      <c r="BLJ375" s="243"/>
      <c r="BLK375" s="243"/>
      <c r="BLL375" s="243"/>
      <c r="BLM375" s="243"/>
      <c r="BLN375" s="243"/>
      <c r="BLO375" s="243"/>
      <c r="BLP375" s="243"/>
      <c r="BLQ375" s="243"/>
      <c r="BLR375" s="243"/>
      <c r="BLS375" s="243"/>
      <c r="BLT375" s="243"/>
      <c r="BLU375" s="243"/>
      <c r="BLV375" s="243"/>
      <c r="BLW375" s="243"/>
      <c r="BLX375" s="243"/>
      <c r="BLY375" s="243"/>
      <c r="BLZ375" s="243"/>
      <c r="BMA375" s="243"/>
      <c r="BMB375" s="243"/>
      <c r="BMC375" s="243"/>
      <c r="BMD375" s="243"/>
      <c r="BME375" s="243"/>
      <c r="BMF375" s="243"/>
      <c r="BMG375" s="243"/>
      <c r="BMH375" s="243"/>
      <c r="BMI375" s="243"/>
      <c r="BMJ375" s="243"/>
      <c r="BMK375" s="243"/>
      <c r="BML375" s="243"/>
      <c r="BMM375" s="243"/>
      <c r="BMN375" s="243"/>
      <c r="BMO375" s="243"/>
      <c r="BMP375" s="243"/>
      <c r="BMQ375" s="243"/>
      <c r="BMR375" s="243"/>
      <c r="BMS375" s="243"/>
      <c r="BMT375" s="243"/>
      <c r="BMU375" s="243"/>
      <c r="BMV375" s="243"/>
      <c r="BMW375" s="243"/>
      <c r="BMX375" s="243"/>
      <c r="BMY375" s="243"/>
      <c r="BMZ375" s="243"/>
      <c r="BNA375" s="243"/>
      <c r="BNB375" s="243"/>
      <c r="BNC375" s="243"/>
      <c r="BND375" s="243"/>
      <c r="BNE375" s="243"/>
      <c r="BNF375" s="243"/>
      <c r="BNG375" s="243"/>
      <c r="BNH375" s="243"/>
      <c r="BNI375" s="243"/>
      <c r="BNJ375" s="243"/>
      <c r="BNK375" s="243"/>
      <c r="BNL375" s="243"/>
      <c r="BNM375" s="243"/>
      <c r="BNN375" s="243"/>
      <c r="BNO375" s="243"/>
      <c r="BNP375" s="243"/>
      <c r="BNQ375" s="243"/>
      <c r="BNR375" s="243"/>
      <c r="BNS375" s="243"/>
      <c r="BNT375" s="243"/>
      <c r="BNU375" s="243"/>
      <c r="BNV375" s="243"/>
      <c r="BNW375" s="243"/>
      <c r="BNX375" s="243"/>
      <c r="BNY375" s="243"/>
      <c r="BNZ375" s="243"/>
      <c r="BOA375" s="243"/>
      <c r="BOB375" s="243"/>
      <c r="BOC375" s="243"/>
      <c r="BOD375" s="243"/>
      <c r="BOE375" s="243"/>
      <c r="BOF375" s="243"/>
      <c r="BOG375" s="243"/>
      <c r="BOH375" s="243"/>
      <c r="BOI375" s="243"/>
      <c r="BOJ375" s="243"/>
      <c r="BOK375" s="243"/>
      <c r="BOL375" s="243"/>
      <c r="BOM375" s="243"/>
      <c r="BON375" s="243"/>
      <c r="BOO375" s="243"/>
      <c r="BOP375" s="243"/>
      <c r="BOQ375" s="243"/>
      <c r="BOR375" s="243"/>
      <c r="BOS375" s="243"/>
      <c r="BOT375" s="243"/>
      <c r="BOU375" s="243"/>
      <c r="BOV375" s="243"/>
      <c r="BOW375" s="243"/>
      <c r="BOX375" s="243"/>
      <c r="BOY375" s="243"/>
      <c r="BOZ375" s="243"/>
      <c r="BPA375" s="243"/>
      <c r="BPB375" s="243"/>
      <c r="BPC375" s="243"/>
      <c r="BPD375" s="243"/>
      <c r="BPE375" s="243"/>
      <c r="BPF375" s="243"/>
      <c r="BPG375" s="243"/>
      <c r="BPH375" s="243"/>
      <c r="BPI375" s="243"/>
      <c r="BPJ375" s="243"/>
      <c r="BPK375" s="243"/>
      <c r="BPL375" s="243"/>
      <c r="BPM375" s="243"/>
      <c r="BPN375" s="243"/>
      <c r="BPO375" s="243"/>
      <c r="BPP375" s="243"/>
      <c r="BPQ375" s="243"/>
      <c r="BPR375" s="243"/>
      <c r="BPS375" s="243"/>
      <c r="BPT375" s="243"/>
      <c r="BPU375" s="243"/>
      <c r="BPV375" s="243"/>
      <c r="BPW375" s="243"/>
      <c r="BPX375" s="243"/>
      <c r="BPY375" s="243"/>
      <c r="BPZ375" s="243"/>
      <c r="BQA375" s="243"/>
      <c r="BQB375" s="243"/>
      <c r="BQC375" s="243"/>
      <c r="BQD375" s="243"/>
      <c r="BQE375" s="243"/>
      <c r="BQF375" s="243"/>
      <c r="BQG375" s="243"/>
      <c r="BQH375" s="243"/>
      <c r="BQI375" s="243"/>
      <c r="BQJ375" s="243"/>
      <c r="BQK375" s="243"/>
      <c r="BQL375" s="243"/>
      <c r="BQM375" s="243"/>
      <c r="BQN375" s="243"/>
      <c r="BQO375" s="243"/>
      <c r="BQP375" s="243"/>
      <c r="BQQ375" s="243"/>
      <c r="BQR375" s="243"/>
      <c r="BQS375" s="243"/>
      <c r="BQT375" s="243"/>
      <c r="BQU375" s="243"/>
      <c r="BQV375" s="243"/>
      <c r="BQW375" s="243"/>
      <c r="BQX375" s="243"/>
      <c r="BQY375" s="243"/>
      <c r="BQZ375" s="243"/>
      <c r="BRA375" s="243"/>
      <c r="BRB375" s="243"/>
      <c r="BRC375" s="243"/>
      <c r="BRD375" s="243"/>
      <c r="BRE375" s="243"/>
      <c r="BRF375" s="243"/>
      <c r="BRG375" s="243"/>
      <c r="BRH375" s="243"/>
      <c r="BRI375" s="243"/>
      <c r="BRJ375" s="243"/>
      <c r="BRK375" s="243"/>
      <c r="BRL375" s="243"/>
      <c r="BRM375" s="243"/>
      <c r="BRN375" s="243"/>
      <c r="BRO375" s="243"/>
      <c r="BRP375" s="243"/>
      <c r="BRQ375" s="243"/>
      <c r="BRR375" s="243"/>
      <c r="BRS375" s="243"/>
      <c r="BRT375" s="243"/>
      <c r="BRU375" s="243"/>
      <c r="BRV375" s="243"/>
      <c r="BRW375" s="243"/>
      <c r="BRX375" s="243"/>
      <c r="BRY375" s="243"/>
      <c r="BRZ375" s="243"/>
      <c r="BSA375" s="243"/>
      <c r="BSB375" s="243"/>
      <c r="BSC375" s="243"/>
      <c r="BSD375" s="243"/>
      <c r="BSE375" s="243"/>
      <c r="BSF375" s="243"/>
      <c r="BSG375" s="243"/>
      <c r="BSH375" s="243"/>
      <c r="BSI375" s="243"/>
      <c r="BSJ375" s="243"/>
      <c r="BSK375" s="243"/>
      <c r="BSL375" s="243"/>
      <c r="BSM375" s="243"/>
      <c r="BSN375" s="243"/>
      <c r="BSO375" s="243"/>
      <c r="BSP375" s="243"/>
      <c r="BSQ375" s="243"/>
      <c r="BSR375" s="243"/>
      <c r="BSS375" s="243"/>
      <c r="BST375" s="243"/>
      <c r="BSU375" s="243"/>
      <c r="BSV375" s="243"/>
      <c r="BSW375" s="243"/>
      <c r="BSX375" s="243"/>
      <c r="BSY375" s="243"/>
      <c r="BSZ375" s="243"/>
      <c r="BTA375" s="243"/>
      <c r="BTB375" s="243"/>
      <c r="BTC375" s="243"/>
      <c r="BTD375" s="243"/>
      <c r="BTE375" s="243"/>
      <c r="BTF375" s="243"/>
      <c r="BTG375" s="243"/>
      <c r="BTH375" s="243"/>
      <c r="BTI375" s="243"/>
      <c r="BTJ375" s="243"/>
      <c r="BTK375" s="243"/>
      <c r="BTL375" s="243"/>
      <c r="BTM375" s="243"/>
      <c r="BTN375" s="243"/>
      <c r="BTO375" s="243"/>
      <c r="BTP375" s="243"/>
      <c r="BTQ375" s="243"/>
      <c r="BTR375" s="243"/>
      <c r="BTS375" s="243"/>
      <c r="BTT375" s="243"/>
      <c r="BTU375" s="243"/>
      <c r="BTV375" s="243"/>
      <c r="BTW375" s="243"/>
      <c r="BTX375" s="243"/>
      <c r="BTY375" s="243"/>
      <c r="BTZ375" s="243"/>
      <c r="BUA375" s="243"/>
      <c r="BUB375" s="243"/>
      <c r="BUC375" s="243"/>
      <c r="BUD375" s="243"/>
      <c r="BUE375" s="243"/>
      <c r="BUF375" s="243"/>
      <c r="BUG375" s="243"/>
      <c r="BUH375" s="243"/>
      <c r="BUI375" s="243"/>
      <c r="BUJ375" s="243"/>
      <c r="BUK375" s="243"/>
      <c r="BUL375" s="243"/>
      <c r="BUM375" s="243"/>
      <c r="BUN375" s="243"/>
      <c r="BUO375" s="243"/>
      <c r="BUP375" s="243"/>
      <c r="BUQ375" s="243"/>
      <c r="BUR375" s="243"/>
      <c r="BUS375" s="243"/>
      <c r="BUT375" s="243"/>
      <c r="BUU375" s="243"/>
      <c r="BUV375" s="243"/>
      <c r="BUW375" s="243"/>
      <c r="BUX375" s="243"/>
      <c r="BUY375" s="243"/>
      <c r="BUZ375" s="243"/>
      <c r="BVA375" s="243"/>
      <c r="BVB375" s="243"/>
      <c r="BVC375" s="243"/>
      <c r="BVD375" s="243"/>
      <c r="BVE375" s="243"/>
      <c r="BVF375" s="243"/>
      <c r="BVG375" s="243"/>
      <c r="BVH375" s="243"/>
      <c r="BVI375" s="243"/>
      <c r="BVJ375" s="243"/>
      <c r="BVK375" s="243"/>
      <c r="BVL375" s="243"/>
      <c r="BVM375" s="243"/>
      <c r="BVN375" s="243"/>
      <c r="BVO375" s="243"/>
      <c r="BVP375" s="243"/>
      <c r="BVQ375" s="243"/>
      <c r="BVR375" s="243"/>
      <c r="BVS375" s="243"/>
      <c r="BVT375" s="243"/>
      <c r="BVU375" s="243"/>
      <c r="BVV375" s="243"/>
      <c r="BVW375" s="243"/>
      <c r="BVX375" s="243"/>
      <c r="BVY375" s="243"/>
      <c r="BVZ375" s="243"/>
      <c r="BWA375" s="243"/>
      <c r="BWB375" s="243"/>
      <c r="BWC375" s="243"/>
      <c r="BWD375" s="243"/>
      <c r="BWE375" s="243"/>
      <c r="BWF375" s="243"/>
      <c r="BWG375" s="243"/>
      <c r="BWH375" s="243"/>
      <c r="BWI375" s="243"/>
      <c r="BWJ375" s="243"/>
      <c r="BWK375" s="243"/>
      <c r="BWL375" s="243"/>
      <c r="BWM375" s="243"/>
      <c r="BWN375" s="243"/>
      <c r="BWO375" s="243"/>
      <c r="BWP375" s="243"/>
      <c r="BWQ375" s="243"/>
      <c r="BWR375" s="243"/>
      <c r="BWS375" s="243"/>
      <c r="BWT375" s="243"/>
      <c r="BWU375" s="243"/>
      <c r="BWV375" s="243"/>
      <c r="BWW375" s="243"/>
      <c r="BWX375" s="243"/>
      <c r="BWY375" s="243"/>
      <c r="BWZ375" s="243"/>
      <c r="BXA375" s="243"/>
      <c r="BXB375" s="243"/>
      <c r="BXC375" s="243"/>
      <c r="BXD375" s="243"/>
      <c r="BXE375" s="243"/>
      <c r="BXF375" s="243"/>
      <c r="BXG375" s="243"/>
      <c r="BXH375" s="243"/>
      <c r="BXI375" s="243"/>
      <c r="BXJ375" s="243"/>
      <c r="BXK375" s="243"/>
      <c r="BXL375" s="243"/>
      <c r="BXM375" s="243"/>
      <c r="BXN375" s="243"/>
      <c r="BXO375" s="243"/>
      <c r="BXP375" s="243"/>
      <c r="BXQ375" s="243"/>
      <c r="BXR375" s="243"/>
      <c r="BXS375" s="243"/>
      <c r="BXT375" s="243"/>
      <c r="BXU375" s="243"/>
      <c r="BXV375" s="243"/>
      <c r="BXW375" s="243"/>
      <c r="BXX375" s="243"/>
      <c r="BXY375" s="243"/>
      <c r="BXZ375" s="243"/>
      <c r="BYA375" s="243"/>
      <c r="BYB375" s="243"/>
      <c r="BYC375" s="243"/>
      <c r="BYD375" s="243"/>
      <c r="BYE375" s="243"/>
      <c r="BYF375" s="243"/>
      <c r="BYG375" s="243"/>
      <c r="BYH375" s="243"/>
      <c r="BYI375" s="243"/>
      <c r="BYJ375" s="243"/>
      <c r="BYK375" s="243"/>
      <c r="BYL375" s="243"/>
      <c r="BYM375" s="243"/>
      <c r="BYN375" s="243"/>
      <c r="BYO375" s="243"/>
      <c r="BYP375" s="243"/>
      <c r="BYQ375" s="243"/>
      <c r="BYR375" s="243"/>
      <c r="BYS375" s="243"/>
      <c r="BYT375" s="243"/>
      <c r="BYU375" s="243"/>
      <c r="BYV375" s="243"/>
      <c r="BYW375" s="243"/>
      <c r="BYX375" s="243"/>
      <c r="BYY375" s="243"/>
      <c r="BYZ375" s="243"/>
      <c r="BZA375" s="243"/>
      <c r="BZB375" s="243"/>
      <c r="BZC375" s="243"/>
      <c r="BZD375" s="243"/>
      <c r="BZE375" s="243"/>
      <c r="BZF375" s="243"/>
      <c r="BZG375" s="243"/>
      <c r="BZH375" s="243"/>
      <c r="BZI375" s="243"/>
      <c r="BZJ375" s="243"/>
      <c r="BZK375" s="243"/>
      <c r="BZL375" s="243"/>
      <c r="BZM375" s="243"/>
      <c r="BZN375" s="243"/>
      <c r="BZO375" s="243"/>
      <c r="BZP375" s="243"/>
      <c r="BZQ375" s="243"/>
      <c r="BZR375" s="243"/>
      <c r="BZS375" s="243"/>
      <c r="BZT375" s="243"/>
      <c r="BZU375" s="243"/>
      <c r="BZV375" s="243"/>
      <c r="BZW375" s="243"/>
      <c r="BZX375" s="243"/>
      <c r="BZY375" s="243"/>
      <c r="BZZ375" s="243"/>
      <c r="CAA375" s="243"/>
      <c r="CAB375" s="243"/>
      <c r="CAC375" s="243"/>
      <c r="CAD375" s="243"/>
      <c r="CAE375" s="243"/>
      <c r="CAF375" s="243"/>
      <c r="CAG375" s="243"/>
      <c r="CAH375" s="243"/>
      <c r="CAI375" s="243"/>
      <c r="CAJ375" s="243"/>
      <c r="CAK375" s="243"/>
      <c r="CAL375" s="243"/>
      <c r="CAM375" s="243"/>
      <c r="CAN375" s="243"/>
      <c r="CAO375" s="243"/>
      <c r="CAP375" s="243"/>
      <c r="CAQ375" s="243"/>
      <c r="CAR375" s="243"/>
      <c r="CAS375" s="243"/>
      <c r="CAT375" s="243"/>
      <c r="CAU375" s="243"/>
      <c r="CAV375" s="243"/>
      <c r="CAW375" s="243"/>
      <c r="CAX375" s="243"/>
      <c r="CAY375" s="243"/>
      <c r="CAZ375" s="243"/>
      <c r="CBA375" s="243"/>
      <c r="CBB375" s="243"/>
      <c r="CBC375" s="243"/>
      <c r="CBD375" s="243"/>
      <c r="CBE375" s="243"/>
      <c r="CBF375" s="243"/>
      <c r="CBG375" s="243"/>
      <c r="CBH375" s="243"/>
      <c r="CBI375" s="243"/>
      <c r="CBJ375" s="243"/>
      <c r="CBK375" s="243"/>
      <c r="CBL375" s="243"/>
      <c r="CBM375" s="243"/>
      <c r="CBN375" s="243"/>
      <c r="CBO375" s="243"/>
      <c r="CBP375" s="243"/>
      <c r="CBQ375" s="243"/>
      <c r="CBR375" s="243"/>
      <c r="CBS375" s="243"/>
      <c r="CBT375" s="243"/>
      <c r="CBU375" s="243"/>
      <c r="CBV375" s="243"/>
      <c r="CBW375" s="243"/>
      <c r="CBX375" s="243"/>
      <c r="CBY375" s="243"/>
      <c r="CBZ375" s="243"/>
      <c r="CCA375" s="243"/>
      <c r="CCB375" s="243"/>
      <c r="CCC375" s="243"/>
      <c r="CCD375" s="243"/>
      <c r="CCE375" s="243"/>
      <c r="CCF375" s="243"/>
      <c r="CCG375" s="243"/>
      <c r="CCH375" s="243"/>
      <c r="CCI375" s="243"/>
      <c r="CCJ375" s="243"/>
      <c r="CCK375" s="243"/>
      <c r="CCL375" s="243"/>
      <c r="CCM375" s="243"/>
      <c r="CCN375" s="243"/>
      <c r="CCO375" s="243"/>
      <c r="CCP375" s="243"/>
      <c r="CCQ375" s="243"/>
      <c r="CCR375" s="243"/>
      <c r="CCS375" s="243"/>
      <c r="CCT375" s="243"/>
      <c r="CCU375" s="243"/>
      <c r="CCV375" s="243"/>
      <c r="CCW375" s="243"/>
      <c r="CCX375" s="243"/>
      <c r="CCY375" s="243"/>
      <c r="CCZ375" s="243"/>
      <c r="CDA375" s="243"/>
      <c r="CDB375" s="243"/>
      <c r="CDC375" s="243"/>
      <c r="CDD375" s="243"/>
      <c r="CDE375" s="243"/>
      <c r="CDF375" s="243"/>
      <c r="CDG375" s="243"/>
      <c r="CDH375" s="243"/>
      <c r="CDI375" s="243"/>
      <c r="CDJ375" s="243"/>
      <c r="CDK375" s="243"/>
      <c r="CDL375" s="243"/>
      <c r="CDM375" s="243"/>
      <c r="CDN375" s="243"/>
      <c r="CDO375" s="243"/>
      <c r="CDP375" s="243"/>
      <c r="CDQ375" s="243"/>
      <c r="CDR375" s="243"/>
      <c r="CDS375" s="243"/>
      <c r="CDT375" s="243"/>
      <c r="CDU375" s="243"/>
      <c r="CDV375" s="243"/>
      <c r="CDW375" s="243"/>
      <c r="CDX375" s="243"/>
      <c r="CDY375" s="243"/>
      <c r="CDZ375" s="243"/>
      <c r="CEA375" s="243"/>
      <c r="CEB375" s="243"/>
      <c r="CEC375" s="243"/>
      <c r="CED375" s="243"/>
      <c r="CEE375" s="243"/>
      <c r="CEF375" s="243"/>
      <c r="CEG375" s="243"/>
      <c r="CEH375" s="243"/>
      <c r="CEI375" s="243"/>
      <c r="CEJ375" s="243"/>
      <c r="CEK375" s="243"/>
      <c r="CEL375" s="243"/>
      <c r="CEM375" s="243"/>
      <c r="CEN375" s="243"/>
      <c r="CEO375" s="243"/>
      <c r="CEP375" s="243"/>
      <c r="CEQ375" s="243"/>
      <c r="CER375" s="243"/>
      <c r="CES375" s="243"/>
      <c r="CET375" s="243"/>
      <c r="CEU375" s="243"/>
      <c r="CEV375" s="243"/>
      <c r="CEW375" s="243"/>
      <c r="CEX375" s="243"/>
      <c r="CEY375" s="243"/>
      <c r="CEZ375" s="243"/>
      <c r="CFA375" s="243"/>
      <c r="CFB375" s="243"/>
      <c r="CFC375" s="243"/>
      <c r="CFD375" s="243"/>
      <c r="CFE375" s="243"/>
      <c r="CFF375" s="243"/>
      <c r="CFG375" s="243"/>
      <c r="CFH375" s="243"/>
      <c r="CFI375" s="243"/>
      <c r="CFJ375" s="243"/>
      <c r="CFK375" s="243"/>
      <c r="CFL375" s="243"/>
      <c r="CFM375" s="243"/>
      <c r="CFN375" s="243"/>
      <c r="CFO375" s="243"/>
      <c r="CFP375" s="243"/>
      <c r="CFQ375" s="243"/>
      <c r="CFR375" s="243"/>
      <c r="CFS375" s="243"/>
      <c r="CFT375" s="243"/>
      <c r="CFU375" s="243"/>
      <c r="CFV375" s="243"/>
      <c r="CFW375" s="243"/>
      <c r="CFX375" s="243"/>
      <c r="CFY375" s="243"/>
      <c r="CFZ375" s="243"/>
      <c r="CGA375" s="243"/>
      <c r="CGB375" s="243"/>
      <c r="CGC375" s="243"/>
      <c r="CGD375" s="243"/>
      <c r="CGE375" s="243"/>
      <c r="CGF375" s="243"/>
      <c r="CGG375" s="243"/>
      <c r="CGH375" s="243"/>
      <c r="CGI375" s="243"/>
      <c r="CGJ375" s="243"/>
      <c r="CGK375" s="243"/>
      <c r="CGL375" s="243"/>
      <c r="CGM375" s="243"/>
      <c r="CGN375" s="243"/>
      <c r="CGO375" s="243"/>
      <c r="CGP375" s="243"/>
      <c r="CGQ375" s="243"/>
      <c r="CGR375" s="243"/>
      <c r="CGS375" s="243"/>
      <c r="CGT375" s="243"/>
      <c r="CGU375" s="243"/>
      <c r="CGV375" s="243"/>
      <c r="CGW375" s="243"/>
      <c r="CGX375" s="243"/>
      <c r="CGY375" s="243"/>
      <c r="CGZ375" s="243"/>
      <c r="CHA375" s="243"/>
      <c r="CHB375" s="243"/>
      <c r="CHC375" s="243"/>
      <c r="CHD375" s="243"/>
      <c r="CHE375" s="243"/>
      <c r="CHF375" s="243"/>
      <c r="CHG375" s="243"/>
      <c r="CHH375" s="243"/>
      <c r="CHI375" s="243"/>
      <c r="CHJ375" s="243"/>
      <c r="CHK375" s="243"/>
      <c r="CHL375" s="243"/>
      <c r="CHM375" s="243"/>
      <c r="CHN375" s="243"/>
      <c r="CHO375" s="243"/>
      <c r="CHP375" s="243"/>
      <c r="CHQ375" s="243"/>
      <c r="CHR375" s="243"/>
      <c r="CHS375" s="243"/>
      <c r="CHT375" s="243"/>
      <c r="CHU375" s="243"/>
      <c r="CHV375" s="243"/>
      <c r="CHW375" s="243"/>
      <c r="CHX375" s="243"/>
      <c r="CHY375" s="243"/>
      <c r="CHZ375" s="243"/>
      <c r="CIA375" s="243"/>
      <c r="CIB375" s="243"/>
      <c r="CIC375" s="243"/>
      <c r="CID375" s="243"/>
      <c r="CIE375" s="243"/>
      <c r="CIF375" s="243"/>
      <c r="CIG375" s="243"/>
      <c r="CIH375" s="243"/>
      <c r="CII375" s="243"/>
      <c r="CIJ375" s="243"/>
      <c r="CIK375" s="243"/>
      <c r="CIL375" s="243"/>
      <c r="CIM375" s="243"/>
      <c r="CIN375" s="243"/>
      <c r="CIO375" s="243"/>
      <c r="CIP375" s="243"/>
      <c r="CIQ375" s="243"/>
      <c r="CIR375" s="243"/>
      <c r="CIS375" s="243"/>
      <c r="CIT375" s="243"/>
      <c r="CIU375" s="243"/>
      <c r="CIV375" s="243"/>
      <c r="CIW375" s="243"/>
      <c r="CIX375" s="243"/>
      <c r="CIY375" s="243"/>
      <c r="CIZ375" s="243"/>
      <c r="CJA375" s="243"/>
      <c r="CJB375" s="243"/>
      <c r="CJC375" s="243"/>
      <c r="CJD375" s="243"/>
      <c r="CJE375" s="243"/>
      <c r="CJF375" s="243"/>
      <c r="CJG375" s="243"/>
      <c r="CJH375" s="243"/>
      <c r="CJI375" s="243"/>
      <c r="CJJ375" s="243"/>
      <c r="CJK375" s="243"/>
      <c r="CJL375" s="243"/>
      <c r="CJM375" s="243"/>
      <c r="CJN375" s="243"/>
      <c r="CJO375" s="243"/>
      <c r="CJP375" s="243"/>
      <c r="CJQ375" s="243"/>
      <c r="CJR375" s="243"/>
      <c r="CJS375" s="243"/>
      <c r="CJT375" s="243"/>
      <c r="CJU375" s="243"/>
      <c r="CJV375" s="243"/>
      <c r="CJW375" s="243"/>
      <c r="CJX375" s="243"/>
      <c r="CJY375" s="243"/>
      <c r="CJZ375" s="243"/>
      <c r="CKA375" s="243"/>
      <c r="CKB375" s="243"/>
      <c r="CKC375" s="243"/>
      <c r="CKD375" s="243"/>
      <c r="CKE375" s="243"/>
      <c r="CKF375" s="243"/>
      <c r="CKG375" s="243"/>
      <c r="CKH375" s="243"/>
      <c r="CKI375" s="243"/>
      <c r="CKJ375" s="243"/>
      <c r="CKK375" s="243"/>
      <c r="CKL375" s="243"/>
      <c r="CKM375" s="243"/>
      <c r="CKN375" s="243"/>
      <c r="CKO375" s="243"/>
      <c r="CKP375" s="243"/>
      <c r="CKQ375" s="243"/>
      <c r="CKR375" s="243"/>
      <c r="CKS375" s="243"/>
      <c r="CKT375" s="243"/>
      <c r="CKU375" s="243"/>
      <c r="CKV375" s="243"/>
      <c r="CKW375" s="243"/>
      <c r="CKX375" s="243"/>
      <c r="CKY375" s="243"/>
      <c r="CKZ375" s="243"/>
      <c r="CLA375" s="243"/>
      <c r="CLB375" s="243"/>
      <c r="CLC375" s="243"/>
      <c r="CLD375" s="243"/>
      <c r="CLE375" s="243"/>
      <c r="CLF375" s="243"/>
      <c r="CLG375" s="243"/>
      <c r="CLH375" s="243"/>
      <c r="CLI375" s="243"/>
      <c r="CLJ375" s="243"/>
      <c r="CLK375" s="243"/>
      <c r="CLL375" s="243"/>
      <c r="CLM375" s="243"/>
      <c r="CLN375" s="243"/>
      <c r="CLO375" s="243"/>
      <c r="CLP375" s="243"/>
      <c r="CLQ375" s="243"/>
      <c r="CLR375" s="243"/>
      <c r="CLS375" s="243"/>
      <c r="CLT375" s="243"/>
      <c r="CLU375" s="243"/>
      <c r="CLV375" s="243"/>
      <c r="CLW375" s="243"/>
      <c r="CLX375" s="243"/>
      <c r="CLY375" s="243"/>
      <c r="CLZ375" s="243"/>
      <c r="CMA375" s="243"/>
      <c r="CMB375" s="243"/>
      <c r="CMC375" s="243"/>
      <c r="CMD375" s="243"/>
      <c r="CME375" s="243"/>
      <c r="CMF375" s="243"/>
      <c r="CMG375" s="243"/>
      <c r="CMH375" s="243"/>
      <c r="CMI375" s="243"/>
      <c r="CMJ375" s="243"/>
      <c r="CMK375" s="243"/>
      <c r="CML375" s="243"/>
      <c r="CMM375" s="243"/>
      <c r="CMN375" s="243"/>
      <c r="CMO375" s="243"/>
      <c r="CMP375" s="243"/>
      <c r="CMQ375" s="243"/>
      <c r="CMR375" s="243"/>
      <c r="CMS375" s="243"/>
      <c r="CMT375" s="243"/>
      <c r="CMU375" s="243"/>
      <c r="CMV375" s="243"/>
      <c r="CMW375" s="243"/>
      <c r="CMX375" s="243"/>
      <c r="CMY375" s="243"/>
      <c r="CMZ375" s="243"/>
      <c r="CNA375" s="243"/>
      <c r="CNB375" s="243"/>
      <c r="CNC375" s="243"/>
      <c r="CND375" s="243"/>
      <c r="CNE375" s="243"/>
      <c r="CNF375" s="243"/>
      <c r="CNG375" s="243"/>
      <c r="CNH375" s="243"/>
      <c r="CNI375" s="243"/>
      <c r="CNJ375" s="243"/>
      <c r="CNK375" s="243"/>
      <c r="CNL375" s="243"/>
      <c r="CNM375" s="243"/>
      <c r="CNN375" s="243"/>
      <c r="CNO375" s="243"/>
      <c r="CNP375" s="243"/>
      <c r="CNQ375" s="243"/>
      <c r="CNR375" s="243"/>
      <c r="CNS375" s="243"/>
      <c r="CNT375" s="243"/>
      <c r="CNU375" s="243"/>
      <c r="CNV375" s="243"/>
      <c r="CNW375" s="243"/>
      <c r="CNX375" s="243"/>
      <c r="CNY375" s="243"/>
      <c r="CNZ375" s="243"/>
      <c r="COA375" s="243"/>
      <c r="COB375" s="243"/>
      <c r="COC375" s="243"/>
      <c r="COD375" s="243"/>
      <c r="COE375" s="243"/>
      <c r="COF375" s="243"/>
      <c r="COG375" s="243"/>
      <c r="COH375" s="243"/>
      <c r="COI375" s="243"/>
      <c r="COJ375" s="243"/>
      <c r="COK375" s="243"/>
      <c r="COL375" s="243"/>
      <c r="COM375" s="243"/>
      <c r="CON375" s="243"/>
      <c r="COO375" s="243"/>
      <c r="COP375" s="243"/>
      <c r="COQ375" s="243"/>
      <c r="COR375" s="243"/>
      <c r="COS375" s="243"/>
      <c r="COT375" s="243"/>
      <c r="COU375" s="243"/>
      <c r="COV375" s="243"/>
      <c r="COW375" s="243"/>
      <c r="COX375" s="243"/>
      <c r="COY375" s="243"/>
      <c r="COZ375" s="243"/>
      <c r="CPA375" s="243"/>
      <c r="CPB375" s="243"/>
      <c r="CPC375" s="243"/>
      <c r="CPD375" s="243"/>
      <c r="CPE375" s="243"/>
      <c r="CPF375" s="243"/>
      <c r="CPG375" s="243"/>
      <c r="CPH375" s="243"/>
      <c r="CPI375" s="243"/>
      <c r="CPJ375" s="243"/>
      <c r="CPK375" s="243"/>
      <c r="CPL375" s="243"/>
      <c r="CPM375" s="243"/>
      <c r="CPN375" s="243"/>
      <c r="CPO375" s="243"/>
      <c r="CPP375" s="243"/>
      <c r="CPQ375" s="243"/>
      <c r="CPR375" s="243"/>
      <c r="CPS375" s="243"/>
      <c r="CPT375" s="243"/>
      <c r="CPU375" s="243"/>
      <c r="CPV375" s="243"/>
      <c r="CPW375" s="243"/>
      <c r="CPX375" s="243"/>
      <c r="CPY375" s="243"/>
      <c r="CPZ375" s="243"/>
      <c r="CQA375" s="243"/>
      <c r="CQB375" s="243"/>
      <c r="CQC375" s="243"/>
      <c r="CQD375" s="243"/>
      <c r="CQE375" s="243"/>
      <c r="CQF375" s="243"/>
      <c r="CQG375" s="243"/>
      <c r="CQH375" s="243"/>
      <c r="CQI375" s="243"/>
      <c r="CQJ375" s="243"/>
      <c r="CQK375" s="243"/>
      <c r="CQL375" s="243"/>
      <c r="CQM375" s="243"/>
      <c r="CQN375" s="243"/>
      <c r="CQO375" s="243"/>
      <c r="CQP375" s="243"/>
      <c r="CQQ375" s="243"/>
      <c r="CQR375" s="243"/>
      <c r="CQS375" s="243"/>
      <c r="CQT375" s="243"/>
      <c r="CQU375" s="243"/>
      <c r="CQV375" s="243"/>
      <c r="CQW375" s="243"/>
      <c r="CQX375" s="243"/>
      <c r="CQY375" s="243"/>
      <c r="CQZ375" s="243"/>
      <c r="CRA375" s="243"/>
      <c r="CRB375" s="243"/>
      <c r="CRC375" s="243"/>
      <c r="CRD375" s="243"/>
      <c r="CRE375" s="243"/>
      <c r="CRF375" s="243"/>
      <c r="CRG375" s="243"/>
      <c r="CRH375" s="243"/>
      <c r="CRI375" s="243"/>
      <c r="CRJ375" s="243"/>
      <c r="CRK375" s="243"/>
      <c r="CRL375" s="243"/>
      <c r="CRM375" s="243"/>
      <c r="CRN375" s="243"/>
      <c r="CRO375" s="243"/>
      <c r="CRP375" s="243"/>
      <c r="CRQ375" s="243"/>
      <c r="CRR375" s="243"/>
      <c r="CRS375" s="243"/>
      <c r="CRT375" s="243"/>
      <c r="CRU375" s="243"/>
      <c r="CRV375" s="243"/>
      <c r="CRW375" s="243"/>
      <c r="CRX375" s="243"/>
      <c r="CRY375" s="243"/>
      <c r="CRZ375" s="243"/>
      <c r="CSA375" s="243"/>
      <c r="CSB375" s="243"/>
      <c r="CSC375" s="243"/>
      <c r="CSD375" s="243"/>
      <c r="CSE375" s="243"/>
      <c r="CSF375" s="243"/>
      <c r="CSG375" s="243"/>
      <c r="CSH375" s="243"/>
      <c r="CSI375" s="243"/>
      <c r="CSJ375" s="243"/>
      <c r="CSK375" s="243"/>
      <c r="CSL375" s="243"/>
      <c r="CSM375" s="243"/>
      <c r="CSN375" s="243"/>
      <c r="CSO375" s="243"/>
      <c r="CSP375" s="243"/>
      <c r="CSQ375" s="243"/>
      <c r="CSR375" s="243"/>
      <c r="CSS375" s="243"/>
      <c r="CST375" s="243"/>
      <c r="CSU375" s="243"/>
      <c r="CSV375" s="243"/>
      <c r="CSW375" s="243"/>
      <c r="CSX375" s="243"/>
      <c r="CSY375" s="243"/>
      <c r="CSZ375" s="243"/>
      <c r="CTA375" s="243"/>
      <c r="CTB375" s="243"/>
      <c r="CTC375" s="243"/>
      <c r="CTD375" s="243"/>
      <c r="CTE375" s="243"/>
      <c r="CTF375" s="243"/>
      <c r="CTG375" s="243"/>
      <c r="CTH375" s="243"/>
      <c r="CTI375" s="243"/>
      <c r="CTJ375" s="243"/>
      <c r="CTK375" s="243"/>
      <c r="CTL375" s="243"/>
      <c r="CTM375" s="243"/>
      <c r="CTN375" s="243"/>
      <c r="CTO375" s="243"/>
      <c r="CTP375" s="243"/>
      <c r="CTQ375" s="243"/>
      <c r="CTR375" s="243"/>
      <c r="CTS375" s="243"/>
      <c r="CTT375" s="243"/>
      <c r="CTU375" s="243"/>
      <c r="CTV375" s="243"/>
      <c r="CTW375" s="243"/>
      <c r="CTX375" s="243"/>
      <c r="CTY375" s="243"/>
      <c r="CTZ375" s="243"/>
      <c r="CUA375" s="243"/>
      <c r="CUB375" s="243"/>
      <c r="CUC375" s="243"/>
      <c r="CUD375" s="243"/>
      <c r="CUE375" s="243"/>
      <c r="CUF375" s="243"/>
      <c r="CUG375" s="243"/>
      <c r="CUH375" s="243"/>
      <c r="CUI375" s="243"/>
      <c r="CUJ375" s="243"/>
      <c r="CUK375" s="243"/>
      <c r="CUL375" s="243"/>
      <c r="CUM375" s="243"/>
      <c r="CUN375" s="243"/>
      <c r="CUO375" s="243"/>
      <c r="CUP375" s="243"/>
      <c r="CUQ375" s="243"/>
      <c r="CUR375" s="243"/>
      <c r="CUS375" s="243"/>
      <c r="CUT375" s="243"/>
      <c r="CUU375" s="243"/>
      <c r="CUV375" s="243"/>
      <c r="CUW375" s="243"/>
      <c r="CUX375" s="243"/>
      <c r="CUY375" s="243"/>
      <c r="CUZ375" s="243"/>
      <c r="CVA375" s="243"/>
      <c r="CVB375" s="243"/>
      <c r="CVC375" s="243"/>
      <c r="CVD375" s="243"/>
      <c r="CVE375" s="243"/>
      <c r="CVF375" s="243"/>
      <c r="CVG375" s="243"/>
      <c r="CVH375" s="243"/>
      <c r="CVI375" s="243"/>
      <c r="CVJ375" s="243"/>
      <c r="CVK375" s="243"/>
      <c r="CVL375" s="243"/>
      <c r="CVM375" s="243"/>
      <c r="CVN375" s="243"/>
      <c r="CVO375" s="243"/>
      <c r="CVP375" s="243"/>
      <c r="CVQ375" s="243"/>
      <c r="CVR375" s="243"/>
      <c r="CVS375" s="243"/>
      <c r="CVT375" s="243"/>
      <c r="CVU375" s="243"/>
      <c r="CVV375" s="243"/>
      <c r="CVW375" s="243"/>
      <c r="CVX375" s="243"/>
      <c r="CVY375" s="243"/>
      <c r="CVZ375" s="243"/>
      <c r="CWA375" s="243"/>
      <c r="CWB375" s="243"/>
      <c r="CWC375" s="243"/>
      <c r="CWD375" s="243"/>
      <c r="CWE375" s="243"/>
      <c r="CWF375" s="243"/>
      <c r="CWG375" s="243"/>
      <c r="CWH375" s="243"/>
      <c r="CWI375" s="243"/>
      <c r="CWJ375" s="243"/>
      <c r="CWK375" s="243"/>
      <c r="CWL375" s="243"/>
      <c r="CWM375" s="243"/>
      <c r="CWN375" s="243"/>
      <c r="CWO375" s="243"/>
      <c r="CWP375" s="243"/>
      <c r="CWQ375" s="243"/>
      <c r="CWR375" s="243"/>
      <c r="CWS375" s="243"/>
      <c r="CWT375" s="243"/>
      <c r="CWU375" s="243"/>
      <c r="CWV375" s="243"/>
      <c r="CWW375" s="243"/>
      <c r="CWX375" s="243"/>
      <c r="CWY375" s="243"/>
      <c r="CWZ375" s="243"/>
      <c r="CXA375" s="243"/>
      <c r="CXB375" s="243"/>
      <c r="CXC375" s="243"/>
      <c r="CXD375" s="243"/>
      <c r="CXE375" s="243"/>
      <c r="CXF375" s="243"/>
      <c r="CXG375" s="243"/>
      <c r="CXH375" s="243"/>
      <c r="CXI375" s="243"/>
      <c r="CXJ375" s="243"/>
      <c r="CXK375" s="243"/>
      <c r="CXL375" s="243"/>
      <c r="CXM375" s="243"/>
      <c r="CXN375" s="243"/>
      <c r="CXO375" s="243"/>
      <c r="CXP375" s="243"/>
      <c r="CXQ375" s="243"/>
      <c r="CXR375" s="243"/>
      <c r="CXS375" s="243"/>
      <c r="CXT375" s="243"/>
      <c r="CXU375" s="243"/>
      <c r="CXV375" s="243"/>
      <c r="CXW375" s="243"/>
      <c r="CXX375" s="243"/>
      <c r="CXY375" s="243"/>
      <c r="CXZ375" s="243"/>
      <c r="CYA375" s="243"/>
      <c r="CYB375" s="243"/>
      <c r="CYC375" s="243"/>
      <c r="CYD375" s="243"/>
      <c r="CYE375" s="243"/>
      <c r="CYF375" s="243"/>
      <c r="CYG375" s="243"/>
      <c r="CYH375" s="243"/>
      <c r="CYI375" s="243"/>
      <c r="CYJ375" s="243"/>
      <c r="CYK375" s="243"/>
      <c r="CYL375" s="243"/>
      <c r="CYM375" s="243"/>
      <c r="CYN375" s="243"/>
      <c r="CYO375" s="243"/>
      <c r="CYP375" s="243"/>
      <c r="CYQ375" s="243"/>
      <c r="CYR375" s="243"/>
      <c r="CYS375" s="243"/>
      <c r="CYT375" s="243"/>
      <c r="CYU375" s="243"/>
      <c r="CYV375" s="243"/>
      <c r="CYW375" s="243"/>
      <c r="CYX375" s="243"/>
      <c r="CYY375" s="243"/>
      <c r="CYZ375" s="243"/>
      <c r="CZA375" s="243"/>
      <c r="CZB375" s="243"/>
      <c r="CZC375" s="243"/>
      <c r="CZD375" s="243"/>
      <c r="CZE375" s="243"/>
      <c r="CZF375" s="243"/>
      <c r="CZG375" s="243"/>
      <c r="CZH375" s="243"/>
      <c r="CZI375" s="243"/>
      <c r="CZJ375" s="243"/>
      <c r="CZK375" s="243"/>
      <c r="CZL375" s="243"/>
      <c r="CZM375" s="243"/>
      <c r="CZN375" s="243"/>
      <c r="CZO375" s="243"/>
      <c r="CZP375" s="243"/>
      <c r="CZQ375" s="243"/>
      <c r="CZR375" s="243"/>
      <c r="CZS375" s="243"/>
      <c r="CZT375" s="243"/>
      <c r="CZU375" s="243"/>
      <c r="CZV375" s="243"/>
      <c r="CZW375" s="243"/>
      <c r="CZX375" s="243"/>
      <c r="CZY375" s="243"/>
      <c r="CZZ375" s="243"/>
      <c r="DAA375" s="243"/>
      <c r="DAB375" s="243"/>
      <c r="DAC375" s="243"/>
      <c r="DAD375" s="243"/>
      <c r="DAE375" s="243"/>
      <c r="DAF375" s="243"/>
      <c r="DAG375" s="243"/>
      <c r="DAH375" s="243"/>
      <c r="DAI375" s="243"/>
      <c r="DAJ375" s="243"/>
      <c r="DAK375" s="243"/>
      <c r="DAL375" s="243"/>
      <c r="DAM375" s="243"/>
      <c r="DAN375" s="243"/>
      <c r="DAO375" s="243"/>
      <c r="DAP375" s="243"/>
      <c r="DAQ375" s="243"/>
      <c r="DAR375" s="243"/>
      <c r="DAS375" s="243"/>
      <c r="DAT375" s="243"/>
      <c r="DAU375" s="243"/>
      <c r="DAV375" s="243"/>
      <c r="DAW375" s="243"/>
      <c r="DAX375" s="243"/>
      <c r="DAY375" s="243"/>
      <c r="DAZ375" s="243"/>
      <c r="DBA375" s="243"/>
      <c r="DBB375" s="243"/>
      <c r="DBC375" s="243"/>
      <c r="DBD375" s="243"/>
      <c r="DBE375" s="243"/>
      <c r="DBF375" s="243"/>
      <c r="DBG375" s="243"/>
      <c r="DBH375" s="243"/>
      <c r="DBI375" s="243"/>
      <c r="DBJ375" s="243"/>
      <c r="DBK375" s="243"/>
      <c r="DBL375" s="243"/>
      <c r="DBM375" s="243"/>
      <c r="DBN375" s="243"/>
      <c r="DBO375" s="243"/>
      <c r="DBP375" s="243"/>
      <c r="DBQ375" s="243"/>
      <c r="DBR375" s="243"/>
      <c r="DBS375" s="243"/>
      <c r="DBT375" s="243"/>
      <c r="DBU375" s="243"/>
      <c r="DBV375" s="243"/>
      <c r="DBW375" s="243"/>
      <c r="DBX375" s="243"/>
      <c r="DBY375" s="243"/>
      <c r="DBZ375" s="243"/>
      <c r="DCA375" s="243"/>
      <c r="DCB375" s="243"/>
      <c r="DCC375" s="243"/>
      <c r="DCD375" s="243"/>
      <c r="DCE375" s="243"/>
      <c r="DCF375" s="243"/>
      <c r="DCG375" s="243"/>
      <c r="DCH375" s="243"/>
      <c r="DCI375" s="243"/>
      <c r="DCJ375" s="243"/>
      <c r="DCK375" s="243"/>
      <c r="DCL375" s="243"/>
      <c r="DCM375" s="243"/>
      <c r="DCN375" s="243"/>
      <c r="DCO375" s="243"/>
      <c r="DCP375" s="243"/>
      <c r="DCQ375" s="243"/>
      <c r="DCR375" s="243"/>
      <c r="DCS375" s="243"/>
      <c r="DCT375" s="243"/>
      <c r="DCU375" s="243"/>
      <c r="DCV375" s="243"/>
      <c r="DCW375" s="243"/>
      <c r="DCX375" s="243"/>
      <c r="DCY375" s="243"/>
      <c r="DCZ375" s="243"/>
      <c r="DDA375" s="243"/>
      <c r="DDB375" s="243"/>
      <c r="DDC375" s="243"/>
      <c r="DDD375" s="243"/>
      <c r="DDE375" s="243"/>
      <c r="DDF375" s="243"/>
      <c r="DDG375" s="243"/>
      <c r="DDH375" s="243"/>
      <c r="DDI375" s="243"/>
      <c r="DDJ375" s="243"/>
      <c r="DDK375" s="243"/>
      <c r="DDL375" s="243"/>
      <c r="DDM375" s="243"/>
      <c r="DDN375" s="243"/>
      <c r="DDO375" s="243"/>
      <c r="DDP375" s="243"/>
      <c r="DDQ375" s="243"/>
      <c r="DDR375" s="243"/>
      <c r="DDS375" s="243"/>
      <c r="DDT375" s="243"/>
      <c r="DDU375" s="243"/>
      <c r="DDV375" s="243"/>
      <c r="DDW375" s="243"/>
      <c r="DDX375" s="243"/>
      <c r="DDY375" s="243"/>
      <c r="DDZ375" s="243"/>
      <c r="DEA375" s="243"/>
      <c r="DEB375" s="243"/>
      <c r="DEC375" s="243"/>
      <c r="DED375" s="243"/>
      <c r="DEE375" s="243"/>
      <c r="DEF375" s="243"/>
      <c r="DEG375" s="243"/>
      <c r="DEH375" s="243"/>
      <c r="DEI375" s="243"/>
      <c r="DEJ375" s="243"/>
      <c r="DEK375" s="243"/>
      <c r="DEL375" s="243"/>
      <c r="DEM375" s="243"/>
      <c r="DEN375" s="243"/>
      <c r="DEO375" s="243"/>
      <c r="DEP375" s="243"/>
      <c r="DEQ375" s="243"/>
      <c r="DER375" s="243"/>
      <c r="DES375" s="243"/>
      <c r="DET375" s="243"/>
      <c r="DEU375" s="243"/>
      <c r="DEV375" s="243"/>
      <c r="DEW375" s="243"/>
      <c r="DEX375" s="243"/>
      <c r="DEY375" s="243"/>
      <c r="DEZ375" s="243"/>
      <c r="DFA375" s="243"/>
      <c r="DFB375" s="243"/>
      <c r="DFC375" s="243"/>
      <c r="DFD375" s="243"/>
      <c r="DFE375" s="243"/>
      <c r="DFF375" s="243"/>
      <c r="DFG375" s="243"/>
      <c r="DFH375" s="243"/>
      <c r="DFI375" s="243"/>
      <c r="DFJ375" s="243"/>
      <c r="DFK375" s="243"/>
      <c r="DFL375" s="243"/>
      <c r="DFM375" s="243"/>
      <c r="DFN375" s="243"/>
      <c r="DFO375" s="243"/>
      <c r="DFP375" s="243"/>
      <c r="DFQ375" s="243"/>
      <c r="DFR375" s="243"/>
      <c r="DFS375" s="243"/>
      <c r="DFT375" s="243"/>
      <c r="DFU375" s="243"/>
      <c r="DFV375" s="243"/>
      <c r="DFW375" s="243"/>
      <c r="DFX375" s="243"/>
      <c r="DFY375" s="243"/>
      <c r="DFZ375" s="243"/>
      <c r="DGA375" s="243"/>
      <c r="DGB375" s="243"/>
      <c r="DGC375" s="243"/>
      <c r="DGD375" s="243"/>
      <c r="DGE375" s="243"/>
      <c r="DGF375" s="243"/>
      <c r="DGG375" s="243"/>
      <c r="DGH375" s="243"/>
      <c r="DGI375" s="243"/>
      <c r="DGJ375" s="243"/>
      <c r="DGK375" s="243"/>
      <c r="DGL375" s="243"/>
      <c r="DGM375" s="243"/>
      <c r="DGN375" s="243"/>
      <c r="DGO375" s="243"/>
      <c r="DGP375" s="243"/>
      <c r="DGQ375" s="243"/>
      <c r="DGR375" s="243"/>
      <c r="DGS375" s="243"/>
      <c r="DGT375" s="243"/>
      <c r="DGU375" s="243"/>
      <c r="DGV375" s="243"/>
      <c r="DGW375" s="243"/>
      <c r="DGX375" s="243"/>
      <c r="DGY375" s="243"/>
      <c r="DGZ375" s="243"/>
      <c r="DHA375" s="243"/>
      <c r="DHB375" s="243"/>
      <c r="DHC375" s="243"/>
      <c r="DHD375" s="243"/>
      <c r="DHE375" s="243"/>
      <c r="DHF375" s="243"/>
      <c r="DHG375" s="243"/>
      <c r="DHH375" s="243"/>
      <c r="DHI375" s="243"/>
      <c r="DHJ375" s="243"/>
      <c r="DHK375" s="243"/>
      <c r="DHL375" s="243"/>
      <c r="DHM375" s="243"/>
      <c r="DHN375" s="243"/>
      <c r="DHO375" s="243"/>
      <c r="DHP375" s="243"/>
      <c r="DHQ375" s="243"/>
      <c r="DHR375" s="243"/>
      <c r="DHS375" s="243"/>
      <c r="DHT375" s="243"/>
      <c r="DHU375" s="243"/>
      <c r="DHV375" s="243"/>
      <c r="DHW375" s="243"/>
      <c r="DHX375" s="243"/>
      <c r="DHY375" s="243"/>
      <c r="DHZ375" s="243"/>
      <c r="DIA375" s="243"/>
      <c r="DIB375" s="243"/>
      <c r="DIC375" s="243"/>
      <c r="DID375" s="243"/>
      <c r="DIE375" s="243"/>
      <c r="DIF375" s="243"/>
      <c r="DIG375" s="243"/>
      <c r="DIH375" s="243"/>
      <c r="DII375" s="243"/>
      <c r="DIJ375" s="243"/>
      <c r="DIK375" s="243"/>
      <c r="DIL375" s="243"/>
      <c r="DIM375" s="243"/>
      <c r="DIN375" s="243"/>
      <c r="DIO375" s="243"/>
      <c r="DIP375" s="243"/>
      <c r="DIQ375" s="243"/>
      <c r="DIR375" s="243"/>
      <c r="DIS375" s="243"/>
      <c r="DIT375" s="243"/>
      <c r="DIU375" s="243"/>
      <c r="DIV375" s="243"/>
      <c r="DIW375" s="243"/>
      <c r="DIX375" s="243"/>
      <c r="DIY375" s="243"/>
      <c r="DIZ375" s="243"/>
      <c r="DJA375" s="243"/>
      <c r="DJB375" s="243"/>
      <c r="DJC375" s="243"/>
      <c r="DJD375" s="243"/>
      <c r="DJE375" s="243"/>
      <c r="DJF375" s="243"/>
      <c r="DJG375" s="243"/>
      <c r="DJH375" s="243"/>
      <c r="DJI375" s="243"/>
      <c r="DJJ375" s="243"/>
      <c r="DJK375" s="243"/>
      <c r="DJL375" s="243"/>
      <c r="DJM375" s="243"/>
      <c r="DJN375" s="243"/>
      <c r="DJO375" s="243"/>
      <c r="DJP375" s="243"/>
      <c r="DJQ375" s="243"/>
      <c r="DJR375" s="243"/>
      <c r="DJS375" s="243"/>
      <c r="DJT375" s="243"/>
      <c r="DJU375" s="243"/>
      <c r="DJV375" s="243"/>
      <c r="DJW375" s="243"/>
      <c r="DJX375" s="243"/>
      <c r="DJY375" s="243"/>
      <c r="DJZ375" s="243"/>
      <c r="DKA375" s="243"/>
      <c r="DKB375" s="243"/>
      <c r="DKC375" s="243"/>
      <c r="DKD375" s="243"/>
      <c r="DKE375" s="243"/>
      <c r="DKF375" s="243"/>
      <c r="DKG375" s="243"/>
      <c r="DKH375" s="243"/>
      <c r="DKI375" s="243"/>
      <c r="DKJ375" s="243"/>
      <c r="DKK375" s="243"/>
      <c r="DKL375" s="243"/>
      <c r="DKM375" s="243"/>
      <c r="DKN375" s="243"/>
      <c r="DKO375" s="243"/>
      <c r="DKP375" s="243"/>
      <c r="DKQ375" s="243"/>
      <c r="DKR375" s="243"/>
      <c r="DKS375" s="243"/>
      <c r="DKT375" s="243"/>
      <c r="DKU375" s="243"/>
      <c r="DKV375" s="243"/>
      <c r="DKW375" s="243"/>
      <c r="DKX375" s="243"/>
      <c r="DKY375" s="243"/>
      <c r="DKZ375" s="243"/>
      <c r="DLA375" s="243"/>
      <c r="DLB375" s="243"/>
      <c r="DLC375" s="243"/>
      <c r="DLD375" s="243"/>
      <c r="DLE375" s="243"/>
      <c r="DLF375" s="243"/>
      <c r="DLG375" s="243"/>
      <c r="DLH375" s="243"/>
      <c r="DLI375" s="243"/>
      <c r="DLJ375" s="243"/>
      <c r="DLK375" s="243"/>
      <c r="DLL375" s="243"/>
      <c r="DLM375" s="243"/>
      <c r="DLN375" s="243"/>
      <c r="DLO375" s="243"/>
      <c r="DLP375" s="243"/>
      <c r="DLQ375" s="243"/>
      <c r="DLR375" s="243"/>
      <c r="DLS375" s="243"/>
      <c r="DLT375" s="243"/>
      <c r="DLU375" s="243"/>
      <c r="DLV375" s="243"/>
      <c r="DLW375" s="243"/>
      <c r="DLX375" s="243"/>
      <c r="DLY375" s="243"/>
      <c r="DLZ375" s="243"/>
      <c r="DMA375" s="243"/>
      <c r="DMB375" s="243"/>
      <c r="DMC375" s="243"/>
      <c r="DMD375" s="243"/>
      <c r="DME375" s="243"/>
      <c r="DMF375" s="243"/>
      <c r="DMG375" s="243"/>
      <c r="DMH375" s="243"/>
      <c r="DMI375" s="243"/>
      <c r="DMJ375" s="243"/>
      <c r="DMK375" s="243"/>
      <c r="DML375" s="243"/>
      <c r="DMM375" s="243"/>
      <c r="DMN375" s="243"/>
      <c r="DMO375" s="243"/>
      <c r="DMP375" s="243"/>
      <c r="DMQ375" s="243"/>
      <c r="DMR375" s="243"/>
      <c r="DMS375" s="243"/>
      <c r="DMT375" s="243"/>
      <c r="DMU375" s="243"/>
      <c r="DMV375" s="243"/>
      <c r="DMW375" s="243"/>
      <c r="DMX375" s="243"/>
      <c r="DMY375" s="243"/>
      <c r="DMZ375" s="243"/>
      <c r="DNA375" s="243"/>
      <c r="DNB375" s="243"/>
      <c r="DNC375" s="243"/>
      <c r="DND375" s="243"/>
      <c r="DNE375" s="243"/>
      <c r="DNF375" s="243"/>
      <c r="DNG375" s="243"/>
      <c r="DNH375" s="243"/>
      <c r="DNI375" s="243"/>
      <c r="DNJ375" s="243"/>
      <c r="DNK375" s="243"/>
      <c r="DNL375" s="243"/>
      <c r="DNM375" s="243"/>
      <c r="DNN375" s="243"/>
      <c r="DNO375" s="243"/>
      <c r="DNP375" s="243"/>
      <c r="DNQ375" s="243"/>
      <c r="DNR375" s="243"/>
      <c r="DNS375" s="243"/>
      <c r="DNT375" s="243"/>
      <c r="DNU375" s="243"/>
      <c r="DNV375" s="243"/>
      <c r="DNW375" s="243"/>
      <c r="DNX375" s="243"/>
      <c r="DNY375" s="243"/>
      <c r="DNZ375" s="243"/>
      <c r="DOA375" s="243"/>
      <c r="DOB375" s="243"/>
      <c r="DOC375" s="243"/>
      <c r="DOD375" s="243"/>
      <c r="DOE375" s="243"/>
      <c r="DOF375" s="243"/>
      <c r="DOG375" s="243"/>
      <c r="DOH375" s="243"/>
      <c r="DOI375" s="243"/>
      <c r="DOJ375" s="243"/>
      <c r="DOK375" s="243"/>
      <c r="DOL375" s="243"/>
      <c r="DOM375" s="243"/>
      <c r="DON375" s="243"/>
      <c r="DOO375" s="243"/>
      <c r="DOP375" s="243"/>
      <c r="DOQ375" s="243"/>
      <c r="DOR375" s="243"/>
      <c r="DOS375" s="243"/>
      <c r="DOT375" s="243"/>
      <c r="DOU375" s="243"/>
      <c r="DOV375" s="243"/>
      <c r="DOW375" s="243"/>
      <c r="DOX375" s="243"/>
      <c r="DOY375" s="243"/>
      <c r="DOZ375" s="243"/>
      <c r="DPA375" s="243"/>
      <c r="DPB375" s="243"/>
      <c r="DPC375" s="243"/>
      <c r="DPD375" s="243"/>
      <c r="DPE375" s="243"/>
      <c r="DPF375" s="243"/>
      <c r="DPG375" s="243"/>
      <c r="DPH375" s="243"/>
      <c r="DPI375" s="243"/>
      <c r="DPJ375" s="243"/>
      <c r="DPK375" s="243"/>
      <c r="DPL375" s="243"/>
      <c r="DPM375" s="243"/>
      <c r="DPN375" s="243"/>
      <c r="DPO375" s="243"/>
      <c r="DPP375" s="243"/>
      <c r="DPQ375" s="243"/>
      <c r="DPR375" s="243"/>
      <c r="DPS375" s="243"/>
      <c r="DPT375" s="243"/>
      <c r="DPU375" s="243"/>
      <c r="DPV375" s="243"/>
      <c r="DPW375" s="243"/>
      <c r="DPX375" s="243"/>
      <c r="DPY375" s="243"/>
      <c r="DPZ375" s="243"/>
      <c r="DQA375" s="243"/>
      <c r="DQB375" s="243"/>
      <c r="DQC375" s="243"/>
      <c r="DQD375" s="243"/>
      <c r="DQE375" s="243"/>
      <c r="DQF375" s="243"/>
      <c r="DQG375" s="243"/>
      <c r="DQH375" s="243"/>
      <c r="DQI375" s="243"/>
      <c r="DQJ375" s="243"/>
      <c r="DQK375" s="243"/>
      <c r="DQL375" s="243"/>
      <c r="DQM375" s="243"/>
      <c r="DQN375" s="243"/>
      <c r="DQO375" s="243"/>
      <c r="DQP375" s="243"/>
      <c r="DQQ375" s="243"/>
      <c r="DQR375" s="243"/>
      <c r="DQS375" s="243"/>
      <c r="DQT375" s="243"/>
      <c r="DQU375" s="243"/>
      <c r="DQV375" s="243"/>
      <c r="DQW375" s="243"/>
      <c r="DQX375" s="243"/>
      <c r="DQY375" s="243"/>
      <c r="DQZ375" s="243"/>
      <c r="DRA375" s="243"/>
      <c r="DRB375" s="243"/>
      <c r="DRC375" s="243"/>
      <c r="DRD375" s="243"/>
      <c r="DRE375" s="243"/>
      <c r="DRF375" s="243"/>
      <c r="DRG375" s="243"/>
      <c r="DRH375" s="243"/>
      <c r="DRI375" s="243"/>
      <c r="DRJ375" s="243"/>
      <c r="DRK375" s="243"/>
      <c r="DRL375" s="243"/>
      <c r="DRM375" s="243"/>
      <c r="DRN375" s="243"/>
      <c r="DRO375" s="243"/>
      <c r="DRP375" s="243"/>
      <c r="DRQ375" s="243"/>
      <c r="DRR375" s="243"/>
      <c r="DRS375" s="243"/>
      <c r="DRT375" s="243"/>
      <c r="DRU375" s="243"/>
      <c r="DRV375" s="243"/>
      <c r="DRW375" s="243"/>
      <c r="DRX375" s="243"/>
      <c r="DRY375" s="243"/>
      <c r="DRZ375" s="243"/>
      <c r="DSA375" s="243"/>
      <c r="DSB375" s="243"/>
      <c r="DSC375" s="243"/>
      <c r="DSD375" s="243"/>
      <c r="DSE375" s="243"/>
      <c r="DSF375" s="243"/>
      <c r="DSG375" s="243"/>
      <c r="DSH375" s="243"/>
      <c r="DSI375" s="243"/>
      <c r="DSJ375" s="243"/>
      <c r="DSK375" s="243"/>
      <c r="DSL375" s="243"/>
      <c r="DSM375" s="243"/>
      <c r="DSN375" s="243"/>
      <c r="DSO375" s="243"/>
      <c r="DSP375" s="243"/>
      <c r="DSQ375" s="243"/>
      <c r="DSR375" s="243"/>
      <c r="DSS375" s="243"/>
      <c r="DST375" s="243"/>
      <c r="DSU375" s="243"/>
      <c r="DSV375" s="243"/>
      <c r="DSW375" s="243"/>
      <c r="DSX375" s="243"/>
      <c r="DSY375" s="243"/>
      <c r="DSZ375" s="243"/>
      <c r="DTA375" s="243"/>
      <c r="DTB375" s="243"/>
      <c r="DTC375" s="243"/>
      <c r="DTD375" s="243"/>
      <c r="DTE375" s="243"/>
      <c r="DTF375" s="243"/>
      <c r="DTG375" s="243"/>
      <c r="DTH375" s="243"/>
      <c r="DTI375" s="243"/>
      <c r="DTJ375" s="243"/>
      <c r="DTK375" s="243"/>
      <c r="DTL375" s="243"/>
      <c r="DTM375" s="243"/>
      <c r="DTN375" s="243"/>
      <c r="DTO375" s="243"/>
      <c r="DTP375" s="243"/>
      <c r="DTQ375" s="243"/>
      <c r="DTR375" s="243"/>
      <c r="DTS375" s="243"/>
      <c r="DTT375" s="243"/>
      <c r="DTU375" s="243"/>
      <c r="DTV375" s="243"/>
      <c r="DTW375" s="243"/>
      <c r="DTX375" s="243"/>
      <c r="DTY375" s="243"/>
      <c r="DTZ375" s="243"/>
      <c r="DUA375" s="243"/>
      <c r="DUB375" s="243"/>
      <c r="DUC375" s="243"/>
      <c r="DUD375" s="243"/>
      <c r="DUE375" s="243"/>
      <c r="DUF375" s="243"/>
      <c r="DUG375" s="243"/>
      <c r="DUH375" s="243"/>
      <c r="DUI375" s="243"/>
      <c r="DUJ375" s="243"/>
      <c r="DUK375" s="243"/>
      <c r="DUL375" s="243"/>
      <c r="DUM375" s="243"/>
      <c r="DUN375" s="243"/>
      <c r="DUO375" s="243"/>
      <c r="DUP375" s="243"/>
      <c r="DUQ375" s="243"/>
      <c r="DUR375" s="243"/>
      <c r="DUS375" s="243"/>
      <c r="DUT375" s="243"/>
      <c r="DUU375" s="243"/>
      <c r="DUV375" s="243"/>
      <c r="DUW375" s="243"/>
      <c r="DUX375" s="243"/>
      <c r="DUY375" s="243"/>
      <c r="DUZ375" s="243"/>
      <c r="DVA375" s="243"/>
      <c r="DVB375" s="243"/>
      <c r="DVC375" s="243"/>
      <c r="DVD375" s="243"/>
      <c r="DVE375" s="243"/>
      <c r="DVF375" s="243"/>
      <c r="DVG375" s="243"/>
      <c r="DVH375" s="243"/>
      <c r="DVI375" s="243"/>
      <c r="DVJ375" s="243"/>
      <c r="DVK375" s="243"/>
      <c r="DVL375" s="243"/>
      <c r="DVM375" s="243"/>
      <c r="DVN375" s="243"/>
      <c r="DVO375" s="243"/>
      <c r="DVP375" s="243"/>
      <c r="DVQ375" s="243"/>
      <c r="DVR375" s="243"/>
      <c r="DVS375" s="243"/>
      <c r="DVT375" s="243"/>
      <c r="DVU375" s="243"/>
      <c r="DVV375" s="243"/>
      <c r="DVW375" s="243"/>
      <c r="DVX375" s="243"/>
      <c r="DVY375" s="243"/>
      <c r="DVZ375" s="243"/>
      <c r="DWA375" s="243"/>
      <c r="DWB375" s="243"/>
      <c r="DWC375" s="243"/>
      <c r="DWD375" s="243"/>
      <c r="DWE375" s="243"/>
      <c r="DWF375" s="243"/>
      <c r="DWG375" s="243"/>
      <c r="DWH375" s="243"/>
      <c r="DWI375" s="243"/>
      <c r="DWJ375" s="243"/>
      <c r="DWK375" s="243"/>
      <c r="DWL375" s="243"/>
      <c r="DWM375" s="243"/>
      <c r="DWN375" s="243"/>
      <c r="DWO375" s="243"/>
      <c r="DWP375" s="243"/>
      <c r="DWQ375" s="243"/>
      <c r="DWR375" s="243"/>
      <c r="DWS375" s="243"/>
      <c r="DWT375" s="243"/>
      <c r="DWU375" s="243"/>
      <c r="DWV375" s="243"/>
      <c r="DWW375" s="243"/>
      <c r="DWX375" s="243"/>
      <c r="DWY375" s="243"/>
      <c r="DWZ375" s="243"/>
      <c r="DXA375" s="243"/>
      <c r="DXB375" s="243"/>
      <c r="DXC375" s="243"/>
      <c r="DXD375" s="243"/>
      <c r="DXE375" s="243"/>
      <c r="DXF375" s="243"/>
      <c r="DXG375" s="243"/>
      <c r="DXH375" s="243"/>
      <c r="DXI375" s="243"/>
      <c r="DXJ375" s="243"/>
      <c r="DXK375" s="243"/>
      <c r="DXL375" s="243"/>
      <c r="DXM375" s="243"/>
      <c r="DXN375" s="243"/>
      <c r="DXO375" s="243"/>
      <c r="DXP375" s="243"/>
      <c r="DXQ375" s="243"/>
      <c r="DXR375" s="243"/>
      <c r="DXS375" s="243"/>
      <c r="DXT375" s="243"/>
      <c r="DXU375" s="243"/>
      <c r="DXV375" s="243"/>
      <c r="DXW375" s="243"/>
      <c r="DXX375" s="243"/>
      <c r="DXY375" s="243"/>
      <c r="DXZ375" s="243"/>
      <c r="DYA375" s="243"/>
      <c r="DYB375" s="243"/>
      <c r="DYC375" s="243"/>
      <c r="DYD375" s="243"/>
      <c r="DYE375" s="243"/>
      <c r="DYF375" s="243"/>
      <c r="DYG375" s="243"/>
      <c r="DYH375" s="243"/>
      <c r="DYI375" s="243"/>
      <c r="DYJ375" s="243"/>
      <c r="DYK375" s="243"/>
      <c r="DYL375" s="243"/>
      <c r="DYM375" s="243"/>
      <c r="DYN375" s="243"/>
      <c r="DYO375" s="243"/>
      <c r="DYP375" s="243"/>
      <c r="DYQ375" s="243"/>
      <c r="DYR375" s="243"/>
      <c r="DYS375" s="243"/>
      <c r="DYT375" s="243"/>
      <c r="DYU375" s="243"/>
      <c r="DYV375" s="243"/>
      <c r="DYW375" s="243"/>
      <c r="DYX375" s="243"/>
      <c r="DYY375" s="243"/>
      <c r="DYZ375" s="243"/>
      <c r="DZA375" s="243"/>
      <c r="DZB375" s="243"/>
      <c r="DZC375" s="243"/>
      <c r="DZD375" s="243"/>
      <c r="DZE375" s="243"/>
      <c r="DZF375" s="243"/>
      <c r="DZG375" s="243"/>
      <c r="DZH375" s="243"/>
      <c r="DZI375" s="243"/>
      <c r="DZJ375" s="243"/>
      <c r="DZK375" s="243"/>
      <c r="DZL375" s="243"/>
      <c r="DZM375" s="243"/>
      <c r="DZN375" s="243"/>
      <c r="DZO375" s="243"/>
      <c r="DZP375" s="243"/>
      <c r="DZQ375" s="243"/>
      <c r="DZR375" s="243"/>
      <c r="DZS375" s="243"/>
      <c r="DZT375" s="243"/>
      <c r="DZU375" s="243"/>
      <c r="DZV375" s="243"/>
      <c r="DZW375" s="243"/>
      <c r="DZX375" s="243"/>
      <c r="DZY375" s="243"/>
      <c r="DZZ375" s="243"/>
      <c r="EAA375" s="243"/>
      <c r="EAB375" s="243"/>
      <c r="EAC375" s="243"/>
      <c r="EAD375" s="243"/>
      <c r="EAE375" s="243"/>
      <c r="EAF375" s="243"/>
      <c r="EAG375" s="243"/>
      <c r="EAH375" s="243"/>
      <c r="EAI375" s="243"/>
      <c r="EAJ375" s="243"/>
      <c r="EAK375" s="243"/>
      <c r="EAL375" s="243"/>
      <c r="EAM375" s="243"/>
      <c r="EAN375" s="243"/>
      <c r="EAO375" s="243"/>
      <c r="EAP375" s="243"/>
      <c r="EAQ375" s="243"/>
      <c r="EAR375" s="243"/>
      <c r="EAS375" s="243"/>
      <c r="EAT375" s="243"/>
      <c r="EAU375" s="243"/>
      <c r="EAV375" s="243"/>
      <c r="EAW375" s="243"/>
      <c r="EAX375" s="243"/>
      <c r="EAY375" s="243"/>
      <c r="EAZ375" s="243"/>
      <c r="EBA375" s="243"/>
      <c r="EBB375" s="243"/>
      <c r="EBC375" s="243"/>
      <c r="EBD375" s="243"/>
      <c r="EBE375" s="243"/>
      <c r="EBF375" s="243"/>
      <c r="EBG375" s="243"/>
      <c r="EBH375" s="243"/>
      <c r="EBI375" s="243"/>
      <c r="EBJ375" s="243"/>
      <c r="EBK375" s="243"/>
      <c r="EBL375" s="243"/>
      <c r="EBM375" s="243"/>
      <c r="EBN375" s="243"/>
      <c r="EBO375" s="243"/>
      <c r="EBP375" s="243"/>
      <c r="EBQ375" s="243"/>
      <c r="EBR375" s="243"/>
      <c r="EBS375" s="243"/>
      <c r="EBT375" s="243"/>
      <c r="EBU375" s="243"/>
      <c r="EBV375" s="243"/>
      <c r="EBW375" s="243"/>
      <c r="EBX375" s="243"/>
      <c r="EBY375" s="243"/>
      <c r="EBZ375" s="243"/>
      <c r="ECA375" s="243"/>
      <c r="ECB375" s="243"/>
      <c r="ECC375" s="243"/>
      <c r="ECD375" s="243"/>
      <c r="ECE375" s="243"/>
      <c r="ECF375" s="243"/>
      <c r="ECG375" s="243"/>
      <c r="ECH375" s="243"/>
      <c r="ECI375" s="243"/>
      <c r="ECJ375" s="243"/>
      <c r="ECK375" s="243"/>
      <c r="ECL375" s="243"/>
      <c r="ECM375" s="243"/>
      <c r="ECN375" s="243"/>
      <c r="ECO375" s="243"/>
      <c r="ECP375" s="243"/>
      <c r="ECQ375" s="243"/>
      <c r="ECR375" s="243"/>
      <c r="ECS375" s="243"/>
      <c r="ECT375" s="243"/>
      <c r="ECU375" s="243"/>
      <c r="ECV375" s="243"/>
      <c r="ECW375" s="243"/>
      <c r="ECX375" s="243"/>
      <c r="ECY375" s="243"/>
      <c r="ECZ375" s="243"/>
      <c r="EDA375" s="243"/>
      <c r="EDB375" s="243"/>
      <c r="EDC375" s="243"/>
      <c r="EDD375" s="243"/>
      <c r="EDE375" s="243"/>
      <c r="EDF375" s="243"/>
      <c r="EDG375" s="243"/>
      <c r="EDH375" s="243"/>
      <c r="EDI375" s="243"/>
      <c r="EDJ375" s="243"/>
      <c r="EDK375" s="243"/>
      <c r="EDL375" s="243"/>
      <c r="EDM375" s="243"/>
      <c r="EDN375" s="243"/>
      <c r="EDO375" s="243"/>
      <c r="EDP375" s="243"/>
      <c r="EDQ375" s="243"/>
      <c r="EDR375" s="243"/>
      <c r="EDS375" s="243"/>
      <c r="EDT375" s="243"/>
      <c r="EDU375" s="243"/>
      <c r="EDV375" s="243"/>
      <c r="EDW375" s="243"/>
      <c r="EDX375" s="243"/>
      <c r="EDY375" s="243"/>
      <c r="EDZ375" s="243"/>
      <c r="EEA375" s="243"/>
      <c r="EEB375" s="243"/>
      <c r="EEC375" s="243"/>
      <c r="EED375" s="243"/>
      <c r="EEE375" s="243"/>
      <c r="EEF375" s="243"/>
      <c r="EEG375" s="243"/>
      <c r="EEH375" s="243"/>
      <c r="EEI375" s="243"/>
      <c r="EEJ375" s="243"/>
      <c r="EEK375" s="243"/>
      <c r="EEL375" s="243"/>
      <c r="EEM375" s="243"/>
      <c r="EEN375" s="243"/>
      <c r="EEO375" s="243"/>
      <c r="EEP375" s="243"/>
      <c r="EEQ375" s="243"/>
      <c r="EER375" s="243"/>
      <c r="EES375" s="243"/>
      <c r="EET375" s="243"/>
      <c r="EEU375" s="243"/>
      <c r="EEV375" s="243"/>
      <c r="EEW375" s="243"/>
      <c r="EEX375" s="243"/>
      <c r="EEY375" s="243"/>
      <c r="EEZ375" s="243"/>
      <c r="EFA375" s="243"/>
      <c r="EFB375" s="243"/>
      <c r="EFC375" s="243"/>
      <c r="EFD375" s="243"/>
      <c r="EFE375" s="243"/>
      <c r="EFF375" s="243"/>
      <c r="EFG375" s="243"/>
      <c r="EFH375" s="243"/>
      <c r="EFI375" s="243"/>
      <c r="EFJ375" s="243"/>
      <c r="EFK375" s="243"/>
      <c r="EFL375" s="243"/>
      <c r="EFM375" s="243"/>
      <c r="EFN375" s="243"/>
      <c r="EFO375" s="243"/>
      <c r="EFP375" s="243"/>
      <c r="EFQ375" s="243"/>
      <c r="EFR375" s="243"/>
      <c r="EFS375" s="243"/>
      <c r="EFT375" s="243"/>
      <c r="EFU375" s="243"/>
      <c r="EFV375" s="243"/>
      <c r="EFW375" s="243"/>
      <c r="EFX375" s="243"/>
      <c r="EFY375" s="243"/>
      <c r="EFZ375" s="243"/>
      <c r="EGA375" s="243"/>
      <c r="EGB375" s="243"/>
      <c r="EGC375" s="243"/>
      <c r="EGD375" s="243"/>
      <c r="EGE375" s="243"/>
      <c r="EGF375" s="243"/>
      <c r="EGG375" s="243"/>
      <c r="EGH375" s="243"/>
      <c r="EGI375" s="243"/>
      <c r="EGJ375" s="243"/>
      <c r="EGK375" s="243"/>
      <c r="EGL375" s="243"/>
      <c r="EGM375" s="243"/>
      <c r="EGN375" s="243"/>
      <c r="EGO375" s="243"/>
      <c r="EGP375" s="243"/>
      <c r="EGQ375" s="243"/>
      <c r="EGR375" s="243"/>
      <c r="EGS375" s="243"/>
      <c r="EGT375" s="243"/>
      <c r="EGU375" s="243"/>
      <c r="EGV375" s="243"/>
      <c r="EGW375" s="243"/>
      <c r="EGX375" s="243"/>
      <c r="EGY375" s="243"/>
      <c r="EGZ375" s="243"/>
      <c r="EHA375" s="243"/>
      <c r="EHB375" s="243"/>
      <c r="EHC375" s="243"/>
      <c r="EHD375" s="243"/>
      <c r="EHE375" s="243"/>
      <c r="EHF375" s="243"/>
      <c r="EHG375" s="243"/>
      <c r="EHH375" s="243"/>
      <c r="EHI375" s="243"/>
      <c r="EHJ375" s="243"/>
      <c r="EHK375" s="243"/>
      <c r="EHL375" s="243"/>
      <c r="EHM375" s="243"/>
      <c r="EHN375" s="243"/>
      <c r="EHO375" s="243"/>
      <c r="EHP375" s="243"/>
      <c r="EHQ375" s="243"/>
      <c r="EHR375" s="243"/>
      <c r="EHS375" s="243"/>
      <c r="EHT375" s="243"/>
      <c r="EHU375" s="243"/>
      <c r="EHV375" s="243"/>
      <c r="EHW375" s="243"/>
      <c r="EHX375" s="243"/>
      <c r="EHY375" s="243"/>
      <c r="EHZ375" s="243"/>
      <c r="EIA375" s="243"/>
      <c r="EIB375" s="243"/>
      <c r="EIC375" s="243"/>
      <c r="EID375" s="243"/>
      <c r="EIE375" s="243"/>
      <c r="EIF375" s="243"/>
      <c r="EIG375" s="243"/>
      <c r="EIH375" s="243"/>
      <c r="EII375" s="243"/>
      <c r="EIJ375" s="243"/>
      <c r="EIK375" s="243"/>
      <c r="EIL375" s="243"/>
      <c r="EIM375" s="243"/>
      <c r="EIN375" s="243"/>
      <c r="EIO375" s="243"/>
      <c r="EIP375" s="243"/>
      <c r="EIQ375" s="243"/>
      <c r="EIR375" s="243"/>
      <c r="EIS375" s="243"/>
      <c r="EIT375" s="243"/>
      <c r="EIU375" s="243"/>
      <c r="EIV375" s="243"/>
      <c r="EIW375" s="243"/>
      <c r="EIX375" s="243"/>
      <c r="EIY375" s="243"/>
      <c r="EIZ375" s="243"/>
      <c r="EJA375" s="243"/>
      <c r="EJB375" s="243"/>
      <c r="EJC375" s="243"/>
      <c r="EJD375" s="243"/>
      <c r="EJE375" s="243"/>
      <c r="EJF375" s="243"/>
      <c r="EJG375" s="243"/>
      <c r="EJH375" s="243"/>
      <c r="EJI375" s="243"/>
      <c r="EJJ375" s="243"/>
      <c r="EJK375" s="243"/>
      <c r="EJL375" s="243"/>
      <c r="EJM375" s="243"/>
      <c r="EJN375" s="243"/>
      <c r="EJO375" s="243"/>
      <c r="EJP375" s="243"/>
      <c r="EJQ375" s="243"/>
      <c r="EJR375" s="243"/>
      <c r="EJS375" s="243"/>
      <c r="EJT375" s="243"/>
      <c r="EJU375" s="243"/>
      <c r="EJV375" s="243"/>
      <c r="EJW375" s="243"/>
      <c r="EJX375" s="243"/>
      <c r="EJY375" s="243"/>
      <c r="EJZ375" s="243"/>
      <c r="EKA375" s="243"/>
      <c r="EKB375" s="243"/>
      <c r="EKC375" s="243"/>
      <c r="EKD375" s="243"/>
      <c r="EKE375" s="243"/>
      <c r="EKF375" s="243"/>
      <c r="EKG375" s="243"/>
      <c r="EKH375" s="243"/>
      <c r="EKI375" s="243"/>
      <c r="EKJ375" s="243"/>
      <c r="EKK375" s="243"/>
      <c r="EKL375" s="243"/>
      <c r="EKM375" s="243"/>
      <c r="EKN375" s="243"/>
      <c r="EKO375" s="243"/>
      <c r="EKP375" s="243"/>
      <c r="EKQ375" s="243"/>
      <c r="EKR375" s="243"/>
      <c r="EKS375" s="243"/>
      <c r="EKT375" s="243"/>
      <c r="EKU375" s="243"/>
      <c r="EKV375" s="243"/>
      <c r="EKW375" s="243"/>
      <c r="EKX375" s="243"/>
      <c r="EKY375" s="243"/>
      <c r="EKZ375" s="243"/>
      <c r="ELA375" s="243"/>
      <c r="ELB375" s="243"/>
      <c r="ELC375" s="243"/>
      <c r="ELD375" s="243"/>
      <c r="ELE375" s="243"/>
      <c r="ELF375" s="243"/>
      <c r="ELG375" s="243"/>
      <c r="ELH375" s="243"/>
      <c r="ELI375" s="243"/>
      <c r="ELJ375" s="243"/>
      <c r="ELK375" s="243"/>
      <c r="ELL375" s="243"/>
      <c r="ELM375" s="243"/>
      <c r="ELN375" s="243"/>
      <c r="ELO375" s="243"/>
      <c r="ELP375" s="243"/>
      <c r="ELQ375" s="243"/>
      <c r="ELR375" s="243"/>
      <c r="ELS375" s="243"/>
      <c r="ELT375" s="243"/>
      <c r="ELU375" s="243"/>
      <c r="ELV375" s="243"/>
      <c r="ELW375" s="243"/>
      <c r="ELX375" s="243"/>
      <c r="ELY375" s="243"/>
      <c r="ELZ375" s="243"/>
      <c r="EMA375" s="243"/>
      <c r="EMB375" s="243"/>
      <c r="EMC375" s="243"/>
      <c r="EMD375" s="243"/>
      <c r="EME375" s="243"/>
      <c r="EMF375" s="243"/>
      <c r="EMG375" s="243"/>
      <c r="EMH375" s="243"/>
      <c r="EMI375" s="243"/>
      <c r="EMJ375" s="243"/>
      <c r="EMK375" s="243"/>
      <c r="EML375" s="243"/>
      <c r="EMM375" s="243"/>
      <c r="EMN375" s="243"/>
      <c r="EMO375" s="243"/>
      <c r="EMP375" s="243"/>
      <c r="EMQ375" s="243"/>
      <c r="EMR375" s="243"/>
      <c r="EMS375" s="243"/>
      <c r="EMT375" s="243"/>
      <c r="EMU375" s="243"/>
      <c r="EMV375" s="243"/>
      <c r="EMW375" s="243"/>
      <c r="EMX375" s="243"/>
      <c r="EMY375" s="243"/>
      <c r="EMZ375" s="243"/>
      <c r="ENA375" s="243"/>
      <c r="ENB375" s="243"/>
      <c r="ENC375" s="243"/>
      <c r="END375" s="243"/>
      <c r="ENE375" s="243"/>
      <c r="ENF375" s="243"/>
      <c r="ENG375" s="243"/>
      <c r="ENH375" s="243"/>
      <c r="ENI375" s="243"/>
      <c r="ENJ375" s="243"/>
      <c r="ENK375" s="243"/>
      <c r="ENL375" s="243"/>
      <c r="ENM375" s="243"/>
      <c r="ENN375" s="243"/>
      <c r="ENO375" s="243"/>
      <c r="ENP375" s="243"/>
      <c r="ENQ375" s="243"/>
      <c r="ENR375" s="243"/>
      <c r="ENS375" s="243"/>
      <c r="ENT375" s="243"/>
      <c r="ENU375" s="243"/>
      <c r="ENV375" s="243"/>
      <c r="ENW375" s="243"/>
      <c r="ENX375" s="243"/>
      <c r="ENY375" s="243"/>
      <c r="ENZ375" s="243"/>
      <c r="EOA375" s="243"/>
      <c r="EOB375" s="243"/>
      <c r="EOC375" s="243"/>
      <c r="EOD375" s="243"/>
      <c r="EOE375" s="243"/>
      <c r="EOF375" s="243"/>
      <c r="EOG375" s="243"/>
      <c r="EOH375" s="243"/>
      <c r="EOI375" s="243"/>
      <c r="EOJ375" s="243"/>
      <c r="EOK375" s="243"/>
      <c r="EOL375" s="243"/>
      <c r="EOM375" s="243"/>
      <c r="EON375" s="243"/>
      <c r="EOO375" s="243"/>
      <c r="EOP375" s="243"/>
      <c r="EOQ375" s="243"/>
      <c r="EOR375" s="243"/>
      <c r="EOS375" s="243"/>
      <c r="EOT375" s="243"/>
      <c r="EOU375" s="243"/>
      <c r="EOV375" s="243"/>
      <c r="EOW375" s="243"/>
      <c r="EOX375" s="243"/>
      <c r="EOY375" s="243"/>
      <c r="EOZ375" s="243"/>
      <c r="EPA375" s="243"/>
      <c r="EPB375" s="243"/>
      <c r="EPC375" s="243"/>
      <c r="EPD375" s="243"/>
      <c r="EPE375" s="243"/>
      <c r="EPF375" s="243"/>
      <c r="EPG375" s="243"/>
      <c r="EPH375" s="243"/>
      <c r="EPI375" s="243"/>
      <c r="EPJ375" s="243"/>
      <c r="EPK375" s="243"/>
      <c r="EPL375" s="243"/>
      <c r="EPM375" s="243"/>
      <c r="EPN375" s="243"/>
      <c r="EPO375" s="243"/>
      <c r="EPP375" s="243"/>
      <c r="EPQ375" s="243"/>
      <c r="EPR375" s="243"/>
      <c r="EPS375" s="243"/>
      <c r="EPT375" s="243"/>
      <c r="EPU375" s="243"/>
      <c r="EPV375" s="243"/>
      <c r="EPW375" s="243"/>
      <c r="EPX375" s="243"/>
      <c r="EPY375" s="243"/>
      <c r="EPZ375" s="243"/>
      <c r="EQA375" s="243"/>
      <c r="EQB375" s="243"/>
      <c r="EQC375" s="243"/>
      <c r="EQD375" s="243"/>
      <c r="EQE375" s="243"/>
      <c r="EQF375" s="243"/>
      <c r="EQG375" s="243"/>
      <c r="EQH375" s="243"/>
      <c r="EQI375" s="243"/>
      <c r="EQJ375" s="243"/>
      <c r="EQK375" s="243"/>
      <c r="EQL375" s="243"/>
      <c r="EQM375" s="243"/>
      <c r="EQN375" s="243"/>
      <c r="EQO375" s="243"/>
      <c r="EQP375" s="243"/>
      <c r="EQQ375" s="243"/>
      <c r="EQR375" s="243"/>
      <c r="EQS375" s="243"/>
      <c r="EQT375" s="243"/>
      <c r="EQU375" s="243"/>
      <c r="EQV375" s="243"/>
      <c r="EQW375" s="243"/>
      <c r="EQX375" s="243"/>
      <c r="EQY375" s="243"/>
      <c r="EQZ375" s="243"/>
      <c r="ERA375" s="243"/>
      <c r="ERB375" s="243"/>
      <c r="ERC375" s="243"/>
      <c r="ERD375" s="243"/>
      <c r="ERE375" s="243"/>
      <c r="ERF375" s="243"/>
      <c r="ERG375" s="243"/>
      <c r="ERH375" s="243"/>
      <c r="ERI375" s="243"/>
      <c r="ERJ375" s="243"/>
      <c r="ERK375" s="243"/>
      <c r="ERL375" s="243"/>
      <c r="ERM375" s="243"/>
      <c r="ERN375" s="243"/>
      <c r="ERO375" s="243"/>
      <c r="ERP375" s="243"/>
      <c r="ERQ375" s="243"/>
      <c r="ERR375" s="243"/>
      <c r="ERS375" s="243"/>
      <c r="ERT375" s="243"/>
      <c r="ERU375" s="243"/>
      <c r="ERV375" s="243"/>
      <c r="ERW375" s="243"/>
      <c r="ERX375" s="243"/>
      <c r="ERY375" s="243"/>
      <c r="ERZ375" s="243"/>
      <c r="ESA375" s="243"/>
      <c r="ESB375" s="243"/>
      <c r="ESC375" s="243"/>
      <c r="ESD375" s="243"/>
      <c r="ESE375" s="243"/>
      <c r="ESF375" s="243"/>
      <c r="ESG375" s="243"/>
      <c r="ESH375" s="243"/>
      <c r="ESI375" s="243"/>
      <c r="ESJ375" s="243"/>
      <c r="ESK375" s="243"/>
      <c r="ESL375" s="243"/>
      <c r="ESM375" s="243"/>
      <c r="ESN375" s="243"/>
      <c r="ESO375" s="243"/>
      <c r="ESP375" s="243"/>
      <c r="ESQ375" s="243"/>
      <c r="ESR375" s="243"/>
      <c r="ESS375" s="243"/>
      <c r="EST375" s="243"/>
      <c r="ESU375" s="243"/>
      <c r="ESV375" s="243"/>
      <c r="ESW375" s="243"/>
      <c r="ESX375" s="243"/>
      <c r="ESY375" s="243"/>
      <c r="ESZ375" s="243"/>
      <c r="ETA375" s="243"/>
      <c r="ETB375" s="243"/>
      <c r="ETC375" s="243"/>
      <c r="ETD375" s="243"/>
      <c r="ETE375" s="243"/>
      <c r="ETF375" s="243"/>
      <c r="ETG375" s="243"/>
      <c r="ETH375" s="243"/>
      <c r="ETI375" s="243"/>
      <c r="ETJ375" s="243"/>
      <c r="ETK375" s="243"/>
      <c r="ETL375" s="243"/>
      <c r="ETM375" s="243"/>
      <c r="ETN375" s="243"/>
      <c r="ETO375" s="243"/>
      <c r="ETP375" s="243"/>
      <c r="ETQ375" s="243"/>
      <c r="ETR375" s="243"/>
      <c r="ETS375" s="243"/>
      <c r="ETT375" s="243"/>
      <c r="ETU375" s="243"/>
      <c r="ETV375" s="243"/>
      <c r="ETW375" s="243"/>
      <c r="ETX375" s="243"/>
      <c r="ETY375" s="243"/>
      <c r="ETZ375" s="243"/>
      <c r="EUA375" s="243"/>
      <c r="EUB375" s="243"/>
      <c r="EUC375" s="243"/>
      <c r="EUD375" s="243"/>
      <c r="EUE375" s="243"/>
      <c r="EUF375" s="243"/>
      <c r="EUG375" s="243"/>
      <c r="EUH375" s="243"/>
      <c r="EUI375" s="243"/>
      <c r="EUJ375" s="243"/>
      <c r="EUK375" s="243"/>
      <c r="EUL375" s="243"/>
      <c r="EUM375" s="243"/>
      <c r="EUN375" s="243"/>
      <c r="EUO375" s="243"/>
      <c r="EUP375" s="243"/>
      <c r="EUQ375" s="243"/>
      <c r="EUR375" s="243"/>
      <c r="EUS375" s="243"/>
      <c r="EUT375" s="243"/>
      <c r="EUU375" s="243"/>
      <c r="EUV375" s="243"/>
      <c r="EUW375" s="243"/>
      <c r="EUX375" s="243"/>
      <c r="EUY375" s="243"/>
      <c r="EUZ375" s="243"/>
      <c r="EVA375" s="243"/>
      <c r="EVB375" s="243"/>
      <c r="EVC375" s="243"/>
      <c r="EVD375" s="243"/>
      <c r="EVE375" s="243"/>
      <c r="EVF375" s="243"/>
      <c r="EVG375" s="243"/>
      <c r="EVH375" s="243"/>
      <c r="EVI375" s="243"/>
      <c r="EVJ375" s="243"/>
      <c r="EVK375" s="243"/>
      <c r="EVL375" s="243"/>
      <c r="EVM375" s="243"/>
      <c r="EVN375" s="243"/>
      <c r="EVO375" s="243"/>
      <c r="EVP375" s="243"/>
      <c r="EVQ375" s="243"/>
      <c r="EVR375" s="243"/>
      <c r="EVS375" s="243"/>
      <c r="EVT375" s="243"/>
      <c r="EVU375" s="243"/>
      <c r="EVV375" s="243"/>
      <c r="EVW375" s="243"/>
      <c r="EVX375" s="243"/>
      <c r="EVY375" s="243"/>
      <c r="EVZ375" s="243"/>
      <c r="EWA375" s="243"/>
      <c r="EWB375" s="243"/>
      <c r="EWC375" s="243"/>
      <c r="EWD375" s="243"/>
      <c r="EWE375" s="243"/>
      <c r="EWF375" s="243"/>
      <c r="EWG375" s="243"/>
      <c r="EWH375" s="243"/>
      <c r="EWI375" s="243"/>
      <c r="EWJ375" s="243"/>
      <c r="EWK375" s="243"/>
      <c r="EWL375" s="243"/>
      <c r="EWM375" s="243"/>
      <c r="EWN375" s="243"/>
      <c r="EWO375" s="243"/>
      <c r="EWP375" s="243"/>
      <c r="EWQ375" s="243"/>
      <c r="EWR375" s="243"/>
      <c r="EWS375" s="243"/>
      <c r="EWT375" s="243"/>
      <c r="EWU375" s="243"/>
      <c r="EWV375" s="243"/>
      <c r="EWW375" s="243"/>
      <c r="EWX375" s="243"/>
      <c r="EWY375" s="243"/>
      <c r="EWZ375" s="243"/>
      <c r="EXA375" s="243"/>
      <c r="EXB375" s="243"/>
      <c r="EXC375" s="243"/>
      <c r="EXD375" s="243"/>
      <c r="EXE375" s="243"/>
      <c r="EXF375" s="243"/>
      <c r="EXG375" s="243"/>
      <c r="EXH375" s="243"/>
      <c r="EXI375" s="243"/>
      <c r="EXJ375" s="243"/>
      <c r="EXK375" s="243"/>
      <c r="EXL375" s="243"/>
      <c r="EXM375" s="243"/>
      <c r="EXN375" s="243"/>
      <c r="EXO375" s="243"/>
      <c r="EXP375" s="243"/>
      <c r="EXQ375" s="243"/>
      <c r="EXR375" s="243"/>
      <c r="EXS375" s="243"/>
      <c r="EXT375" s="243"/>
      <c r="EXU375" s="243"/>
      <c r="EXV375" s="243"/>
      <c r="EXW375" s="243"/>
      <c r="EXX375" s="243"/>
      <c r="EXY375" s="243"/>
      <c r="EXZ375" s="243"/>
      <c r="EYA375" s="243"/>
      <c r="EYB375" s="243"/>
      <c r="EYC375" s="243"/>
      <c r="EYD375" s="243"/>
      <c r="EYE375" s="243"/>
      <c r="EYF375" s="243"/>
      <c r="EYG375" s="243"/>
      <c r="EYH375" s="243"/>
      <c r="EYI375" s="243"/>
      <c r="EYJ375" s="243"/>
      <c r="EYK375" s="243"/>
      <c r="EYL375" s="243"/>
      <c r="EYM375" s="243"/>
      <c r="EYN375" s="243"/>
      <c r="EYO375" s="243"/>
      <c r="EYP375" s="243"/>
      <c r="EYQ375" s="243"/>
      <c r="EYR375" s="243"/>
      <c r="EYS375" s="243"/>
      <c r="EYT375" s="243"/>
      <c r="EYU375" s="243"/>
      <c r="EYV375" s="243"/>
      <c r="EYW375" s="243"/>
      <c r="EYX375" s="243"/>
      <c r="EYY375" s="243"/>
      <c r="EYZ375" s="243"/>
      <c r="EZA375" s="243"/>
      <c r="EZB375" s="243"/>
      <c r="EZC375" s="243"/>
      <c r="EZD375" s="243"/>
      <c r="EZE375" s="243"/>
      <c r="EZF375" s="243"/>
      <c r="EZG375" s="243"/>
      <c r="EZH375" s="243"/>
      <c r="EZI375" s="243"/>
      <c r="EZJ375" s="243"/>
      <c r="EZK375" s="243"/>
      <c r="EZL375" s="243"/>
      <c r="EZM375" s="243"/>
      <c r="EZN375" s="243"/>
      <c r="EZO375" s="243"/>
      <c r="EZP375" s="243"/>
      <c r="EZQ375" s="243"/>
      <c r="EZR375" s="243"/>
      <c r="EZS375" s="243"/>
      <c r="EZT375" s="243"/>
      <c r="EZU375" s="243"/>
      <c r="EZV375" s="243"/>
      <c r="EZW375" s="243"/>
      <c r="EZX375" s="243"/>
      <c r="EZY375" s="243"/>
      <c r="EZZ375" s="243"/>
      <c r="FAA375" s="243"/>
      <c r="FAB375" s="243"/>
      <c r="FAC375" s="243"/>
      <c r="FAD375" s="243"/>
      <c r="FAE375" s="243"/>
      <c r="FAF375" s="243"/>
      <c r="FAG375" s="243"/>
      <c r="FAH375" s="243"/>
      <c r="FAI375" s="243"/>
      <c r="FAJ375" s="243"/>
      <c r="FAK375" s="243"/>
      <c r="FAL375" s="243"/>
      <c r="FAM375" s="243"/>
      <c r="FAN375" s="243"/>
      <c r="FAO375" s="243"/>
      <c r="FAP375" s="243"/>
      <c r="FAQ375" s="243"/>
      <c r="FAR375" s="243"/>
      <c r="FAS375" s="243"/>
      <c r="FAT375" s="243"/>
      <c r="FAU375" s="243"/>
      <c r="FAV375" s="243"/>
      <c r="FAW375" s="243"/>
      <c r="FAX375" s="243"/>
      <c r="FAY375" s="243"/>
      <c r="FAZ375" s="243"/>
      <c r="FBA375" s="243"/>
      <c r="FBB375" s="243"/>
      <c r="FBC375" s="243"/>
      <c r="FBD375" s="243"/>
      <c r="FBE375" s="243"/>
      <c r="FBF375" s="243"/>
      <c r="FBG375" s="243"/>
      <c r="FBH375" s="243"/>
      <c r="FBI375" s="243"/>
      <c r="FBJ375" s="243"/>
      <c r="FBK375" s="243"/>
      <c r="FBL375" s="243"/>
      <c r="FBM375" s="243"/>
      <c r="FBN375" s="243"/>
      <c r="FBO375" s="243"/>
      <c r="FBP375" s="243"/>
      <c r="FBQ375" s="243"/>
      <c r="FBR375" s="243"/>
      <c r="FBS375" s="243"/>
      <c r="FBT375" s="243"/>
      <c r="FBU375" s="243"/>
      <c r="FBV375" s="243"/>
      <c r="FBW375" s="243"/>
      <c r="FBX375" s="243"/>
      <c r="FBY375" s="243"/>
      <c r="FBZ375" s="243"/>
      <c r="FCA375" s="243"/>
      <c r="FCB375" s="243"/>
      <c r="FCC375" s="243"/>
      <c r="FCD375" s="243"/>
      <c r="FCE375" s="243"/>
      <c r="FCF375" s="243"/>
      <c r="FCG375" s="243"/>
      <c r="FCH375" s="243"/>
      <c r="FCI375" s="243"/>
      <c r="FCJ375" s="243"/>
      <c r="FCK375" s="243"/>
      <c r="FCL375" s="243"/>
      <c r="FCM375" s="243"/>
      <c r="FCN375" s="243"/>
      <c r="FCO375" s="243"/>
      <c r="FCP375" s="243"/>
      <c r="FCQ375" s="243"/>
      <c r="FCR375" s="243"/>
      <c r="FCS375" s="243"/>
      <c r="FCT375" s="243"/>
      <c r="FCU375" s="243"/>
      <c r="FCV375" s="243"/>
      <c r="FCW375" s="243"/>
      <c r="FCX375" s="243"/>
      <c r="FCY375" s="243"/>
      <c r="FCZ375" s="243"/>
      <c r="FDA375" s="243"/>
      <c r="FDB375" s="243"/>
      <c r="FDC375" s="243"/>
      <c r="FDD375" s="243"/>
      <c r="FDE375" s="243"/>
      <c r="FDF375" s="243"/>
      <c r="FDG375" s="243"/>
      <c r="FDH375" s="243"/>
      <c r="FDI375" s="243"/>
      <c r="FDJ375" s="243"/>
      <c r="FDK375" s="243"/>
      <c r="FDL375" s="243"/>
      <c r="FDM375" s="243"/>
      <c r="FDN375" s="243"/>
      <c r="FDO375" s="243"/>
      <c r="FDP375" s="243"/>
      <c r="FDQ375" s="243"/>
      <c r="FDR375" s="243"/>
      <c r="FDS375" s="243"/>
      <c r="FDT375" s="243"/>
      <c r="FDU375" s="243"/>
      <c r="FDV375" s="243"/>
      <c r="FDW375" s="243"/>
      <c r="FDX375" s="243"/>
      <c r="FDY375" s="243"/>
      <c r="FDZ375" s="243"/>
      <c r="FEA375" s="243"/>
      <c r="FEB375" s="243"/>
      <c r="FEC375" s="243"/>
      <c r="FED375" s="243"/>
      <c r="FEE375" s="243"/>
      <c r="FEF375" s="243"/>
      <c r="FEG375" s="243"/>
      <c r="FEH375" s="243"/>
      <c r="FEI375" s="243"/>
      <c r="FEJ375" s="243"/>
      <c r="FEK375" s="243"/>
      <c r="FEL375" s="243"/>
      <c r="FEM375" s="243"/>
      <c r="FEN375" s="243"/>
      <c r="FEO375" s="243"/>
      <c r="FEP375" s="243"/>
      <c r="FEQ375" s="243"/>
      <c r="FER375" s="243"/>
      <c r="FES375" s="243"/>
      <c r="FET375" s="243"/>
      <c r="FEU375" s="243"/>
      <c r="FEV375" s="243"/>
      <c r="FEW375" s="243"/>
      <c r="FEX375" s="243"/>
      <c r="FEY375" s="243"/>
      <c r="FEZ375" s="243"/>
      <c r="FFA375" s="243"/>
      <c r="FFB375" s="243"/>
      <c r="FFC375" s="243"/>
      <c r="FFD375" s="243"/>
      <c r="FFE375" s="243"/>
      <c r="FFF375" s="243"/>
      <c r="FFG375" s="243"/>
      <c r="FFH375" s="243"/>
      <c r="FFI375" s="243"/>
      <c r="FFJ375" s="243"/>
      <c r="FFK375" s="243"/>
      <c r="FFL375" s="243"/>
      <c r="FFM375" s="243"/>
      <c r="FFN375" s="243"/>
      <c r="FFO375" s="243"/>
      <c r="FFP375" s="243"/>
      <c r="FFQ375" s="243"/>
      <c r="FFR375" s="243"/>
      <c r="FFS375" s="243"/>
      <c r="FFT375" s="243"/>
      <c r="FFU375" s="243"/>
      <c r="FFV375" s="243"/>
      <c r="FFW375" s="243"/>
      <c r="FFX375" s="243"/>
      <c r="FFY375" s="243"/>
      <c r="FFZ375" s="243"/>
      <c r="FGA375" s="243"/>
      <c r="FGB375" s="243"/>
      <c r="FGC375" s="243"/>
      <c r="FGD375" s="243"/>
      <c r="FGE375" s="243"/>
      <c r="FGF375" s="243"/>
      <c r="FGG375" s="243"/>
      <c r="FGH375" s="243"/>
      <c r="FGI375" s="243"/>
      <c r="FGJ375" s="243"/>
      <c r="FGK375" s="243"/>
      <c r="FGL375" s="243"/>
      <c r="FGM375" s="243"/>
      <c r="FGN375" s="243"/>
      <c r="FGO375" s="243"/>
      <c r="FGP375" s="243"/>
      <c r="FGQ375" s="243"/>
      <c r="FGR375" s="243"/>
      <c r="FGS375" s="243"/>
      <c r="FGT375" s="243"/>
      <c r="FGU375" s="243"/>
      <c r="FGV375" s="243"/>
      <c r="FGW375" s="243"/>
      <c r="FGX375" s="243"/>
      <c r="FGY375" s="243"/>
      <c r="FGZ375" s="243"/>
      <c r="FHA375" s="243"/>
      <c r="FHB375" s="243"/>
      <c r="FHC375" s="243"/>
      <c r="FHD375" s="243"/>
      <c r="FHE375" s="243"/>
      <c r="FHF375" s="243"/>
      <c r="FHG375" s="243"/>
      <c r="FHH375" s="243"/>
      <c r="FHI375" s="243"/>
      <c r="FHJ375" s="243"/>
      <c r="FHK375" s="243"/>
      <c r="FHL375" s="243"/>
      <c r="FHM375" s="243"/>
      <c r="FHN375" s="243"/>
      <c r="FHO375" s="243"/>
      <c r="FHP375" s="243"/>
      <c r="FHQ375" s="243"/>
      <c r="FHR375" s="243"/>
      <c r="FHS375" s="243"/>
      <c r="FHT375" s="243"/>
      <c r="FHU375" s="243"/>
      <c r="FHV375" s="243"/>
      <c r="FHW375" s="243"/>
      <c r="FHX375" s="243"/>
      <c r="FHY375" s="243"/>
      <c r="FHZ375" s="243"/>
      <c r="FIA375" s="243"/>
      <c r="FIB375" s="243"/>
      <c r="FIC375" s="243"/>
      <c r="FID375" s="243"/>
      <c r="FIE375" s="243"/>
      <c r="FIF375" s="243"/>
      <c r="FIG375" s="243"/>
      <c r="FIH375" s="243"/>
      <c r="FII375" s="243"/>
      <c r="FIJ375" s="243"/>
      <c r="FIK375" s="243"/>
      <c r="FIL375" s="243"/>
      <c r="FIM375" s="243"/>
      <c r="FIN375" s="243"/>
      <c r="FIO375" s="243"/>
      <c r="FIP375" s="243"/>
      <c r="FIQ375" s="243"/>
      <c r="FIR375" s="243"/>
      <c r="FIS375" s="243"/>
      <c r="FIT375" s="243"/>
      <c r="FIU375" s="243"/>
      <c r="FIV375" s="243"/>
      <c r="FIW375" s="243"/>
      <c r="FIX375" s="243"/>
      <c r="FIY375" s="243"/>
      <c r="FIZ375" s="243"/>
      <c r="FJA375" s="243"/>
      <c r="FJB375" s="243"/>
      <c r="FJC375" s="243"/>
      <c r="FJD375" s="243"/>
      <c r="FJE375" s="243"/>
      <c r="FJF375" s="243"/>
      <c r="FJG375" s="243"/>
      <c r="FJH375" s="243"/>
      <c r="FJI375" s="243"/>
      <c r="FJJ375" s="243"/>
      <c r="FJK375" s="243"/>
      <c r="FJL375" s="243"/>
      <c r="FJM375" s="243"/>
      <c r="FJN375" s="243"/>
      <c r="FJO375" s="243"/>
      <c r="FJP375" s="243"/>
      <c r="FJQ375" s="243"/>
      <c r="FJR375" s="243"/>
      <c r="FJS375" s="243"/>
      <c r="FJT375" s="243"/>
      <c r="FJU375" s="243"/>
      <c r="FJV375" s="243"/>
      <c r="FJW375" s="243"/>
      <c r="FJX375" s="243"/>
      <c r="FJY375" s="243"/>
      <c r="FJZ375" s="243"/>
      <c r="FKA375" s="243"/>
      <c r="FKB375" s="243"/>
      <c r="FKC375" s="243"/>
      <c r="FKD375" s="243"/>
      <c r="FKE375" s="243"/>
      <c r="FKF375" s="243"/>
      <c r="FKG375" s="243"/>
      <c r="FKH375" s="243"/>
      <c r="FKI375" s="243"/>
      <c r="FKJ375" s="243"/>
      <c r="FKK375" s="243"/>
      <c r="FKL375" s="243"/>
      <c r="FKM375" s="243"/>
      <c r="FKN375" s="243"/>
      <c r="FKO375" s="243"/>
      <c r="FKP375" s="243"/>
      <c r="FKQ375" s="243"/>
      <c r="FKR375" s="243"/>
      <c r="FKS375" s="243"/>
      <c r="FKT375" s="243"/>
      <c r="FKU375" s="243"/>
      <c r="FKV375" s="243"/>
      <c r="FKW375" s="243"/>
      <c r="FKX375" s="243"/>
      <c r="FKY375" s="243"/>
      <c r="FKZ375" s="243"/>
      <c r="FLA375" s="243"/>
      <c r="FLB375" s="243"/>
      <c r="FLC375" s="243"/>
      <c r="FLD375" s="243"/>
      <c r="FLE375" s="243"/>
      <c r="FLF375" s="243"/>
      <c r="FLG375" s="243"/>
      <c r="FLH375" s="243"/>
      <c r="FLI375" s="243"/>
      <c r="FLJ375" s="243"/>
      <c r="FLK375" s="243"/>
      <c r="FLL375" s="243"/>
      <c r="FLM375" s="243"/>
      <c r="FLN375" s="243"/>
      <c r="FLO375" s="243"/>
      <c r="FLP375" s="243"/>
      <c r="FLQ375" s="243"/>
      <c r="FLR375" s="243"/>
      <c r="FLS375" s="243"/>
      <c r="FLT375" s="243"/>
      <c r="FLU375" s="243"/>
      <c r="FLV375" s="243"/>
      <c r="FLW375" s="243"/>
      <c r="FLX375" s="243"/>
      <c r="FLY375" s="243"/>
      <c r="FLZ375" s="243"/>
      <c r="FMA375" s="243"/>
      <c r="FMB375" s="243"/>
      <c r="FMC375" s="243"/>
      <c r="FMD375" s="243"/>
      <c r="FME375" s="243"/>
      <c r="FMF375" s="243"/>
      <c r="FMG375" s="243"/>
      <c r="FMH375" s="243"/>
      <c r="FMI375" s="243"/>
      <c r="FMJ375" s="243"/>
      <c r="FMK375" s="243"/>
      <c r="FML375" s="243"/>
      <c r="FMM375" s="243"/>
      <c r="FMN375" s="243"/>
      <c r="FMO375" s="243"/>
      <c r="FMP375" s="243"/>
      <c r="FMQ375" s="243"/>
      <c r="FMR375" s="243"/>
      <c r="FMS375" s="243"/>
      <c r="FMT375" s="243"/>
      <c r="FMU375" s="243"/>
      <c r="FMV375" s="243"/>
      <c r="FMW375" s="243"/>
      <c r="FMX375" s="243"/>
      <c r="FMY375" s="243"/>
      <c r="FMZ375" s="243"/>
      <c r="FNA375" s="243"/>
      <c r="FNB375" s="243"/>
      <c r="FNC375" s="243"/>
      <c r="FND375" s="243"/>
      <c r="FNE375" s="243"/>
      <c r="FNF375" s="243"/>
      <c r="FNG375" s="243"/>
      <c r="FNH375" s="243"/>
      <c r="FNI375" s="243"/>
      <c r="FNJ375" s="243"/>
      <c r="FNK375" s="243"/>
      <c r="FNL375" s="243"/>
      <c r="FNM375" s="243"/>
      <c r="FNN375" s="243"/>
      <c r="FNO375" s="243"/>
      <c r="FNP375" s="243"/>
      <c r="FNQ375" s="243"/>
      <c r="FNR375" s="243"/>
      <c r="FNS375" s="243"/>
      <c r="FNT375" s="243"/>
      <c r="FNU375" s="243"/>
      <c r="FNV375" s="243"/>
      <c r="FNW375" s="243"/>
      <c r="FNX375" s="243"/>
      <c r="FNY375" s="243"/>
      <c r="FNZ375" s="243"/>
      <c r="FOA375" s="243"/>
      <c r="FOB375" s="243"/>
      <c r="FOC375" s="243"/>
      <c r="FOD375" s="243"/>
      <c r="FOE375" s="243"/>
      <c r="FOF375" s="243"/>
      <c r="FOG375" s="243"/>
      <c r="FOH375" s="243"/>
      <c r="FOI375" s="243"/>
      <c r="FOJ375" s="243"/>
      <c r="FOK375" s="243"/>
      <c r="FOL375" s="243"/>
      <c r="FOM375" s="243"/>
      <c r="FON375" s="243"/>
      <c r="FOO375" s="243"/>
      <c r="FOP375" s="243"/>
      <c r="FOQ375" s="243"/>
      <c r="FOR375" s="243"/>
      <c r="FOS375" s="243"/>
      <c r="FOT375" s="243"/>
      <c r="FOU375" s="243"/>
      <c r="FOV375" s="243"/>
      <c r="FOW375" s="243"/>
      <c r="FOX375" s="243"/>
      <c r="FOY375" s="243"/>
      <c r="FOZ375" s="243"/>
      <c r="FPA375" s="243"/>
      <c r="FPB375" s="243"/>
      <c r="FPC375" s="243"/>
      <c r="FPD375" s="243"/>
      <c r="FPE375" s="243"/>
      <c r="FPF375" s="243"/>
      <c r="FPG375" s="243"/>
      <c r="FPH375" s="243"/>
      <c r="FPI375" s="243"/>
      <c r="FPJ375" s="243"/>
      <c r="FPK375" s="243"/>
      <c r="FPL375" s="243"/>
      <c r="FPM375" s="243"/>
      <c r="FPN375" s="243"/>
      <c r="FPO375" s="243"/>
      <c r="FPP375" s="243"/>
      <c r="FPQ375" s="243"/>
      <c r="FPR375" s="243"/>
      <c r="FPS375" s="243"/>
      <c r="FPT375" s="243"/>
      <c r="FPU375" s="243"/>
      <c r="FPV375" s="243"/>
      <c r="FPW375" s="243"/>
      <c r="FPX375" s="243"/>
      <c r="FPY375" s="243"/>
      <c r="FPZ375" s="243"/>
      <c r="FQA375" s="243"/>
      <c r="FQB375" s="243"/>
      <c r="FQC375" s="243"/>
      <c r="FQD375" s="243"/>
      <c r="FQE375" s="243"/>
      <c r="FQF375" s="243"/>
      <c r="FQG375" s="243"/>
      <c r="FQH375" s="243"/>
      <c r="FQI375" s="243"/>
      <c r="FQJ375" s="243"/>
      <c r="FQK375" s="243"/>
      <c r="FQL375" s="243"/>
      <c r="FQM375" s="243"/>
      <c r="FQN375" s="243"/>
      <c r="FQO375" s="243"/>
      <c r="FQP375" s="243"/>
      <c r="FQQ375" s="243"/>
      <c r="FQR375" s="243"/>
      <c r="FQS375" s="243"/>
      <c r="FQT375" s="243"/>
      <c r="FQU375" s="243"/>
      <c r="FQV375" s="243"/>
      <c r="FQW375" s="243"/>
      <c r="FQX375" s="243"/>
      <c r="FQY375" s="243"/>
      <c r="FQZ375" s="243"/>
      <c r="FRA375" s="243"/>
      <c r="FRB375" s="243"/>
      <c r="FRC375" s="243"/>
      <c r="FRD375" s="243"/>
      <c r="FRE375" s="243"/>
      <c r="FRF375" s="243"/>
      <c r="FRG375" s="243"/>
      <c r="FRH375" s="243"/>
      <c r="FRI375" s="243"/>
      <c r="FRJ375" s="243"/>
      <c r="FRK375" s="243"/>
      <c r="FRL375" s="243"/>
      <c r="FRM375" s="243"/>
      <c r="FRN375" s="243"/>
      <c r="FRO375" s="243"/>
      <c r="FRP375" s="243"/>
      <c r="FRQ375" s="243"/>
      <c r="FRR375" s="243"/>
      <c r="FRS375" s="243"/>
      <c r="FRT375" s="243"/>
      <c r="FRU375" s="243"/>
      <c r="FRV375" s="243"/>
      <c r="FRW375" s="243"/>
      <c r="FRX375" s="243"/>
      <c r="FRY375" s="243"/>
      <c r="FRZ375" s="243"/>
      <c r="FSA375" s="243"/>
      <c r="FSB375" s="243"/>
      <c r="FSC375" s="243"/>
      <c r="FSD375" s="243"/>
      <c r="FSE375" s="243"/>
      <c r="FSF375" s="243"/>
      <c r="FSG375" s="243"/>
      <c r="FSH375" s="243"/>
      <c r="FSI375" s="243"/>
      <c r="FSJ375" s="243"/>
      <c r="FSK375" s="243"/>
      <c r="FSL375" s="243"/>
      <c r="FSM375" s="243"/>
      <c r="FSN375" s="243"/>
      <c r="FSO375" s="243"/>
      <c r="FSP375" s="243"/>
      <c r="FSQ375" s="243"/>
      <c r="FSR375" s="243"/>
      <c r="FSS375" s="243"/>
      <c r="FST375" s="243"/>
      <c r="FSU375" s="243"/>
      <c r="FSV375" s="243"/>
      <c r="FSW375" s="243"/>
      <c r="FSX375" s="243"/>
      <c r="FSY375" s="243"/>
      <c r="FSZ375" s="243"/>
      <c r="FTA375" s="243"/>
      <c r="FTB375" s="243"/>
      <c r="FTC375" s="243"/>
      <c r="FTD375" s="243"/>
      <c r="FTE375" s="243"/>
      <c r="FTF375" s="243"/>
      <c r="FTG375" s="243"/>
      <c r="FTH375" s="243"/>
      <c r="FTI375" s="243"/>
      <c r="FTJ375" s="243"/>
      <c r="FTK375" s="243"/>
      <c r="FTL375" s="243"/>
      <c r="FTM375" s="243"/>
      <c r="FTN375" s="243"/>
      <c r="FTO375" s="243"/>
      <c r="FTP375" s="243"/>
      <c r="FTQ375" s="243"/>
      <c r="FTR375" s="243"/>
      <c r="FTS375" s="243"/>
      <c r="FTT375" s="243"/>
      <c r="FTU375" s="243"/>
      <c r="FTV375" s="243"/>
      <c r="FTW375" s="243"/>
      <c r="FTX375" s="243"/>
      <c r="FTY375" s="243"/>
      <c r="FTZ375" s="243"/>
      <c r="FUA375" s="243"/>
      <c r="FUB375" s="243"/>
      <c r="FUC375" s="243"/>
      <c r="FUD375" s="243"/>
      <c r="FUE375" s="243"/>
      <c r="FUF375" s="243"/>
      <c r="FUG375" s="243"/>
      <c r="FUH375" s="243"/>
      <c r="FUI375" s="243"/>
      <c r="FUJ375" s="243"/>
      <c r="FUK375" s="243"/>
      <c r="FUL375" s="243"/>
      <c r="FUM375" s="243"/>
      <c r="FUN375" s="243"/>
      <c r="FUO375" s="243"/>
      <c r="FUP375" s="243"/>
      <c r="FUQ375" s="243"/>
      <c r="FUR375" s="243"/>
      <c r="FUS375" s="243"/>
      <c r="FUT375" s="243"/>
      <c r="FUU375" s="243"/>
      <c r="FUV375" s="243"/>
      <c r="FUW375" s="243"/>
      <c r="FUX375" s="243"/>
      <c r="FUY375" s="243"/>
      <c r="FUZ375" s="243"/>
      <c r="FVA375" s="243"/>
      <c r="FVB375" s="243"/>
      <c r="FVC375" s="243"/>
      <c r="FVD375" s="243"/>
      <c r="FVE375" s="243"/>
      <c r="FVF375" s="243"/>
      <c r="FVG375" s="243"/>
      <c r="FVH375" s="243"/>
      <c r="FVI375" s="243"/>
      <c r="FVJ375" s="243"/>
      <c r="FVK375" s="243"/>
      <c r="FVL375" s="243"/>
      <c r="FVM375" s="243"/>
      <c r="FVN375" s="243"/>
      <c r="FVO375" s="243"/>
      <c r="FVP375" s="243"/>
      <c r="FVQ375" s="243"/>
      <c r="FVR375" s="243"/>
      <c r="FVS375" s="243"/>
      <c r="FVT375" s="243"/>
      <c r="FVU375" s="243"/>
      <c r="FVV375" s="243"/>
      <c r="FVW375" s="243"/>
      <c r="FVX375" s="243"/>
      <c r="FVY375" s="243"/>
      <c r="FVZ375" s="243"/>
      <c r="FWA375" s="243"/>
      <c r="FWB375" s="243"/>
      <c r="FWC375" s="243"/>
      <c r="FWD375" s="243"/>
      <c r="FWE375" s="243"/>
      <c r="FWF375" s="243"/>
      <c r="FWG375" s="243"/>
      <c r="FWH375" s="243"/>
      <c r="FWI375" s="243"/>
      <c r="FWJ375" s="243"/>
      <c r="FWK375" s="243"/>
      <c r="FWL375" s="243"/>
      <c r="FWM375" s="243"/>
      <c r="FWN375" s="243"/>
      <c r="FWO375" s="243"/>
      <c r="FWP375" s="243"/>
      <c r="FWQ375" s="243"/>
      <c r="FWR375" s="243"/>
      <c r="FWS375" s="243"/>
      <c r="FWT375" s="243"/>
      <c r="FWU375" s="243"/>
      <c r="FWV375" s="243"/>
      <c r="FWW375" s="243"/>
      <c r="FWX375" s="243"/>
      <c r="FWY375" s="243"/>
      <c r="FWZ375" s="243"/>
      <c r="FXA375" s="243"/>
      <c r="FXB375" s="243"/>
      <c r="FXC375" s="243"/>
      <c r="FXD375" s="243"/>
      <c r="FXE375" s="243"/>
      <c r="FXF375" s="243"/>
      <c r="FXG375" s="243"/>
      <c r="FXH375" s="243"/>
      <c r="FXI375" s="243"/>
      <c r="FXJ375" s="243"/>
      <c r="FXK375" s="243"/>
      <c r="FXL375" s="243"/>
      <c r="FXM375" s="243"/>
      <c r="FXN375" s="243"/>
      <c r="FXO375" s="243"/>
      <c r="FXP375" s="243"/>
      <c r="FXQ375" s="243"/>
      <c r="FXR375" s="243"/>
      <c r="FXS375" s="243"/>
      <c r="FXT375" s="243"/>
      <c r="FXU375" s="243"/>
      <c r="FXV375" s="243"/>
      <c r="FXW375" s="243"/>
      <c r="FXX375" s="243"/>
      <c r="FXY375" s="243"/>
      <c r="FXZ375" s="243"/>
      <c r="FYA375" s="243"/>
      <c r="FYB375" s="243"/>
      <c r="FYC375" s="243"/>
      <c r="FYD375" s="243"/>
      <c r="FYE375" s="243"/>
      <c r="FYF375" s="243"/>
      <c r="FYG375" s="243"/>
      <c r="FYH375" s="243"/>
      <c r="FYI375" s="243"/>
      <c r="FYJ375" s="243"/>
      <c r="FYK375" s="243"/>
      <c r="FYL375" s="243"/>
      <c r="FYM375" s="243"/>
      <c r="FYN375" s="243"/>
      <c r="FYO375" s="243"/>
      <c r="FYP375" s="243"/>
      <c r="FYQ375" s="243"/>
      <c r="FYR375" s="243"/>
      <c r="FYS375" s="243"/>
      <c r="FYT375" s="243"/>
      <c r="FYU375" s="243"/>
      <c r="FYV375" s="243"/>
      <c r="FYW375" s="243"/>
      <c r="FYX375" s="243"/>
      <c r="FYY375" s="243"/>
      <c r="FYZ375" s="243"/>
      <c r="FZA375" s="243"/>
      <c r="FZB375" s="243"/>
      <c r="FZC375" s="243"/>
      <c r="FZD375" s="243"/>
      <c r="FZE375" s="243"/>
      <c r="FZF375" s="243"/>
      <c r="FZG375" s="243"/>
      <c r="FZH375" s="243"/>
      <c r="FZI375" s="243"/>
      <c r="FZJ375" s="243"/>
      <c r="FZK375" s="243"/>
      <c r="FZL375" s="243"/>
      <c r="FZM375" s="243"/>
      <c r="FZN375" s="243"/>
      <c r="FZO375" s="243"/>
      <c r="FZP375" s="243"/>
      <c r="FZQ375" s="243"/>
      <c r="FZR375" s="243"/>
      <c r="FZS375" s="243"/>
      <c r="FZT375" s="243"/>
      <c r="FZU375" s="243"/>
      <c r="FZV375" s="243"/>
      <c r="FZW375" s="243"/>
      <c r="FZX375" s="243"/>
      <c r="FZY375" s="243"/>
      <c r="FZZ375" s="243"/>
      <c r="GAA375" s="243"/>
      <c r="GAB375" s="243"/>
      <c r="GAC375" s="243"/>
      <c r="GAD375" s="243"/>
      <c r="GAE375" s="243"/>
      <c r="GAF375" s="243"/>
      <c r="GAG375" s="243"/>
      <c r="GAH375" s="243"/>
      <c r="GAI375" s="243"/>
      <c r="GAJ375" s="243"/>
      <c r="GAK375" s="243"/>
      <c r="GAL375" s="243"/>
      <c r="GAM375" s="243"/>
      <c r="GAN375" s="243"/>
      <c r="GAO375" s="243"/>
      <c r="GAP375" s="243"/>
      <c r="GAQ375" s="243"/>
      <c r="GAR375" s="243"/>
      <c r="GAS375" s="243"/>
      <c r="GAT375" s="243"/>
      <c r="GAU375" s="243"/>
      <c r="GAV375" s="243"/>
      <c r="GAW375" s="243"/>
      <c r="GAX375" s="243"/>
      <c r="GAY375" s="243"/>
      <c r="GAZ375" s="243"/>
      <c r="GBA375" s="243"/>
      <c r="GBB375" s="243"/>
      <c r="GBC375" s="243"/>
      <c r="GBD375" s="243"/>
      <c r="GBE375" s="243"/>
      <c r="GBF375" s="243"/>
      <c r="GBG375" s="243"/>
      <c r="GBH375" s="243"/>
      <c r="GBI375" s="243"/>
      <c r="GBJ375" s="243"/>
      <c r="GBK375" s="243"/>
      <c r="GBL375" s="243"/>
      <c r="GBM375" s="243"/>
      <c r="GBN375" s="243"/>
      <c r="GBO375" s="243"/>
      <c r="GBP375" s="243"/>
      <c r="GBQ375" s="243"/>
      <c r="GBR375" s="243"/>
      <c r="GBS375" s="243"/>
      <c r="GBT375" s="243"/>
      <c r="GBU375" s="243"/>
      <c r="GBV375" s="243"/>
      <c r="GBW375" s="243"/>
      <c r="GBX375" s="243"/>
      <c r="GBY375" s="243"/>
      <c r="GBZ375" s="243"/>
      <c r="GCA375" s="243"/>
      <c r="GCB375" s="243"/>
      <c r="GCC375" s="243"/>
      <c r="GCD375" s="243"/>
      <c r="GCE375" s="243"/>
      <c r="GCF375" s="243"/>
      <c r="GCG375" s="243"/>
      <c r="GCH375" s="243"/>
      <c r="GCI375" s="243"/>
      <c r="GCJ375" s="243"/>
      <c r="GCK375" s="243"/>
      <c r="GCL375" s="243"/>
      <c r="GCM375" s="243"/>
      <c r="GCN375" s="243"/>
      <c r="GCO375" s="243"/>
      <c r="GCP375" s="243"/>
      <c r="GCQ375" s="243"/>
      <c r="GCR375" s="243"/>
      <c r="GCS375" s="243"/>
      <c r="GCT375" s="243"/>
      <c r="GCU375" s="243"/>
      <c r="GCV375" s="243"/>
      <c r="GCW375" s="243"/>
      <c r="GCX375" s="243"/>
      <c r="GCY375" s="243"/>
      <c r="GCZ375" s="243"/>
      <c r="GDA375" s="243"/>
      <c r="GDB375" s="243"/>
      <c r="GDC375" s="243"/>
      <c r="GDD375" s="243"/>
      <c r="GDE375" s="243"/>
      <c r="GDF375" s="243"/>
      <c r="GDG375" s="243"/>
      <c r="GDH375" s="243"/>
      <c r="GDI375" s="243"/>
      <c r="GDJ375" s="243"/>
      <c r="GDK375" s="243"/>
      <c r="GDL375" s="243"/>
      <c r="GDM375" s="243"/>
      <c r="GDN375" s="243"/>
      <c r="GDO375" s="243"/>
      <c r="GDP375" s="243"/>
      <c r="GDQ375" s="243"/>
      <c r="GDR375" s="243"/>
      <c r="GDS375" s="243"/>
      <c r="GDT375" s="243"/>
      <c r="GDU375" s="243"/>
      <c r="GDV375" s="243"/>
      <c r="GDW375" s="243"/>
      <c r="GDX375" s="243"/>
      <c r="GDY375" s="243"/>
      <c r="GDZ375" s="243"/>
      <c r="GEA375" s="243"/>
      <c r="GEB375" s="243"/>
      <c r="GEC375" s="243"/>
      <c r="GED375" s="243"/>
      <c r="GEE375" s="243"/>
      <c r="GEF375" s="243"/>
      <c r="GEG375" s="243"/>
      <c r="GEH375" s="243"/>
      <c r="GEI375" s="243"/>
      <c r="GEJ375" s="243"/>
      <c r="GEK375" s="243"/>
      <c r="GEL375" s="243"/>
      <c r="GEM375" s="243"/>
      <c r="GEN375" s="243"/>
      <c r="GEO375" s="243"/>
      <c r="GEP375" s="243"/>
      <c r="GEQ375" s="243"/>
      <c r="GER375" s="243"/>
      <c r="GES375" s="243"/>
      <c r="GET375" s="243"/>
      <c r="GEU375" s="243"/>
      <c r="GEV375" s="243"/>
      <c r="GEW375" s="243"/>
      <c r="GEX375" s="243"/>
      <c r="GEY375" s="243"/>
      <c r="GEZ375" s="243"/>
      <c r="GFA375" s="243"/>
      <c r="GFB375" s="243"/>
      <c r="GFC375" s="243"/>
      <c r="GFD375" s="243"/>
      <c r="GFE375" s="243"/>
      <c r="GFF375" s="243"/>
      <c r="GFG375" s="243"/>
      <c r="GFH375" s="243"/>
      <c r="GFI375" s="243"/>
      <c r="GFJ375" s="243"/>
      <c r="GFK375" s="243"/>
      <c r="GFL375" s="243"/>
      <c r="GFM375" s="243"/>
      <c r="GFN375" s="243"/>
      <c r="GFO375" s="243"/>
      <c r="GFP375" s="243"/>
      <c r="GFQ375" s="243"/>
      <c r="GFR375" s="243"/>
      <c r="GFS375" s="243"/>
      <c r="GFT375" s="243"/>
      <c r="GFU375" s="243"/>
      <c r="GFV375" s="243"/>
      <c r="GFW375" s="243"/>
      <c r="GFX375" s="243"/>
      <c r="GFY375" s="243"/>
      <c r="GFZ375" s="243"/>
      <c r="GGA375" s="243"/>
      <c r="GGB375" s="243"/>
      <c r="GGC375" s="243"/>
      <c r="GGD375" s="243"/>
      <c r="GGE375" s="243"/>
      <c r="GGF375" s="243"/>
      <c r="GGG375" s="243"/>
      <c r="GGH375" s="243"/>
      <c r="GGI375" s="243"/>
      <c r="GGJ375" s="243"/>
      <c r="GGK375" s="243"/>
      <c r="GGL375" s="243"/>
      <c r="GGM375" s="243"/>
      <c r="GGN375" s="243"/>
      <c r="GGO375" s="243"/>
      <c r="GGP375" s="243"/>
      <c r="GGQ375" s="243"/>
      <c r="GGR375" s="243"/>
      <c r="GGS375" s="243"/>
      <c r="GGT375" s="243"/>
      <c r="GGU375" s="243"/>
      <c r="GGV375" s="243"/>
      <c r="GGW375" s="243"/>
      <c r="GGX375" s="243"/>
      <c r="GGY375" s="243"/>
      <c r="GGZ375" s="243"/>
      <c r="GHA375" s="243"/>
      <c r="GHB375" s="243"/>
      <c r="GHC375" s="243"/>
      <c r="GHD375" s="243"/>
      <c r="GHE375" s="243"/>
      <c r="GHF375" s="243"/>
      <c r="GHG375" s="243"/>
      <c r="GHH375" s="243"/>
      <c r="GHI375" s="243"/>
      <c r="GHJ375" s="243"/>
      <c r="GHK375" s="243"/>
      <c r="GHL375" s="243"/>
      <c r="GHM375" s="243"/>
      <c r="GHN375" s="243"/>
      <c r="GHO375" s="243"/>
      <c r="GHP375" s="243"/>
      <c r="GHQ375" s="243"/>
      <c r="GHR375" s="243"/>
      <c r="GHS375" s="243"/>
      <c r="GHT375" s="243"/>
      <c r="GHU375" s="243"/>
      <c r="GHV375" s="243"/>
      <c r="GHW375" s="243"/>
      <c r="GHX375" s="243"/>
      <c r="GHY375" s="243"/>
      <c r="GHZ375" s="243"/>
      <c r="GIA375" s="243"/>
      <c r="GIB375" s="243"/>
      <c r="GIC375" s="243"/>
      <c r="GID375" s="243"/>
      <c r="GIE375" s="243"/>
      <c r="GIF375" s="243"/>
      <c r="GIG375" s="243"/>
      <c r="GIH375" s="243"/>
      <c r="GII375" s="243"/>
      <c r="GIJ375" s="243"/>
      <c r="GIK375" s="243"/>
      <c r="GIL375" s="243"/>
      <c r="GIM375" s="243"/>
      <c r="GIN375" s="243"/>
      <c r="GIO375" s="243"/>
      <c r="GIP375" s="243"/>
      <c r="GIQ375" s="243"/>
      <c r="GIR375" s="243"/>
      <c r="GIS375" s="243"/>
      <c r="GIT375" s="243"/>
      <c r="GIU375" s="243"/>
      <c r="GIV375" s="243"/>
      <c r="GIW375" s="243"/>
      <c r="GIX375" s="243"/>
      <c r="GIY375" s="243"/>
      <c r="GIZ375" s="243"/>
      <c r="GJA375" s="243"/>
      <c r="GJB375" s="243"/>
      <c r="GJC375" s="243"/>
      <c r="GJD375" s="243"/>
      <c r="GJE375" s="243"/>
      <c r="GJF375" s="243"/>
      <c r="GJG375" s="243"/>
      <c r="GJH375" s="243"/>
      <c r="GJI375" s="243"/>
      <c r="GJJ375" s="243"/>
      <c r="GJK375" s="243"/>
      <c r="GJL375" s="243"/>
      <c r="GJM375" s="243"/>
      <c r="GJN375" s="243"/>
      <c r="GJO375" s="243"/>
      <c r="GJP375" s="243"/>
      <c r="GJQ375" s="243"/>
      <c r="GJR375" s="243"/>
      <c r="GJS375" s="243"/>
      <c r="GJT375" s="243"/>
      <c r="GJU375" s="243"/>
      <c r="GJV375" s="243"/>
      <c r="GJW375" s="243"/>
      <c r="GJX375" s="243"/>
      <c r="GJY375" s="243"/>
      <c r="GJZ375" s="243"/>
      <c r="GKA375" s="243"/>
      <c r="GKB375" s="243"/>
      <c r="GKC375" s="243"/>
      <c r="GKD375" s="243"/>
      <c r="GKE375" s="243"/>
      <c r="GKF375" s="243"/>
      <c r="GKG375" s="243"/>
      <c r="GKH375" s="243"/>
      <c r="GKI375" s="243"/>
      <c r="GKJ375" s="243"/>
      <c r="GKK375" s="243"/>
      <c r="GKL375" s="243"/>
      <c r="GKM375" s="243"/>
      <c r="GKN375" s="243"/>
      <c r="GKO375" s="243"/>
      <c r="GKP375" s="243"/>
      <c r="GKQ375" s="243"/>
      <c r="GKR375" s="243"/>
      <c r="GKS375" s="243"/>
      <c r="GKT375" s="243"/>
      <c r="GKU375" s="243"/>
      <c r="GKV375" s="243"/>
      <c r="GKW375" s="243"/>
      <c r="GKX375" s="243"/>
      <c r="GKY375" s="243"/>
      <c r="GKZ375" s="243"/>
      <c r="GLA375" s="243"/>
      <c r="GLB375" s="243"/>
      <c r="GLC375" s="243"/>
      <c r="GLD375" s="243"/>
      <c r="GLE375" s="243"/>
      <c r="GLF375" s="243"/>
      <c r="GLG375" s="243"/>
      <c r="GLH375" s="243"/>
      <c r="GLI375" s="243"/>
      <c r="GLJ375" s="243"/>
      <c r="GLK375" s="243"/>
      <c r="GLL375" s="243"/>
      <c r="GLM375" s="243"/>
      <c r="GLN375" s="243"/>
      <c r="GLO375" s="243"/>
      <c r="GLP375" s="243"/>
      <c r="GLQ375" s="243"/>
      <c r="GLR375" s="243"/>
      <c r="GLS375" s="243"/>
      <c r="GLT375" s="243"/>
      <c r="GLU375" s="243"/>
      <c r="GLV375" s="243"/>
      <c r="GLW375" s="243"/>
      <c r="GLX375" s="243"/>
      <c r="GLY375" s="243"/>
      <c r="GLZ375" s="243"/>
      <c r="GMA375" s="243"/>
      <c r="GMB375" s="243"/>
      <c r="GMC375" s="243"/>
      <c r="GMD375" s="243"/>
      <c r="GME375" s="243"/>
      <c r="GMF375" s="243"/>
      <c r="GMG375" s="243"/>
      <c r="GMH375" s="243"/>
      <c r="GMI375" s="243"/>
      <c r="GMJ375" s="243"/>
      <c r="GMK375" s="243"/>
      <c r="GML375" s="243"/>
      <c r="GMM375" s="243"/>
      <c r="GMN375" s="243"/>
      <c r="GMO375" s="243"/>
      <c r="GMP375" s="243"/>
      <c r="GMQ375" s="243"/>
      <c r="GMR375" s="243"/>
      <c r="GMS375" s="243"/>
      <c r="GMT375" s="243"/>
      <c r="GMU375" s="243"/>
      <c r="GMV375" s="243"/>
      <c r="GMW375" s="243"/>
      <c r="GMX375" s="243"/>
      <c r="GMY375" s="243"/>
      <c r="GMZ375" s="243"/>
      <c r="GNA375" s="243"/>
      <c r="GNB375" s="243"/>
      <c r="GNC375" s="243"/>
      <c r="GND375" s="243"/>
      <c r="GNE375" s="243"/>
      <c r="GNF375" s="243"/>
      <c r="GNG375" s="243"/>
      <c r="GNH375" s="243"/>
      <c r="GNI375" s="243"/>
      <c r="GNJ375" s="243"/>
      <c r="GNK375" s="243"/>
      <c r="GNL375" s="243"/>
      <c r="GNM375" s="243"/>
      <c r="GNN375" s="243"/>
      <c r="GNO375" s="243"/>
      <c r="GNP375" s="243"/>
      <c r="GNQ375" s="243"/>
      <c r="GNR375" s="243"/>
      <c r="GNS375" s="243"/>
      <c r="GNT375" s="243"/>
      <c r="GNU375" s="243"/>
      <c r="GNV375" s="243"/>
      <c r="GNW375" s="243"/>
      <c r="GNX375" s="243"/>
      <c r="GNY375" s="243"/>
      <c r="GNZ375" s="243"/>
      <c r="GOA375" s="243"/>
      <c r="GOB375" s="243"/>
      <c r="GOC375" s="243"/>
      <c r="GOD375" s="243"/>
      <c r="GOE375" s="243"/>
      <c r="GOF375" s="243"/>
      <c r="GOG375" s="243"/>
      <c r="GOH375" s="243"/>
      <c r="GOI375" s="243"/>
      <c r="GOJ375" s="243"/>
      <c r="GOK375" s="243"/>
      <c r="GOL375" s="243"/>
      <c r="GOM375" s="243"/>
      <c r="GON375" s="243"/>
      <c r="GOO375" s="243"/>
      <c r="GOP375" s="243"/>
      <c r="GOQ375" s="243"/>
      <c r="GOR375" s="243"/>
      <c r="GOS375" s="243"/>
      <c r="GOT375" s="243"/>
      <c r="GOU375" s="243"/>
      <c r="GOV375" s="243"/>
      <c r="GOW375" s="243"/>
      <c r="GOX375" s="243"/>
      <c r="GOY375" s="243"/>
      <c r="GOZ375" s="243"/>
      <c r="GPA375" s="243"/>
      <c r="GPB375" s="243"/>
      <c r="GPC375" s="243"/>
      <c r="GPD375" s="243"/>
      <c r="GPE375" s="243"/>
      <c r="GPF375" s="243"/>
      <c r="GPG375" s="243"/>
      <c r="GPH375" s="243"/>
      <c r="GPI375" s="243"/>
      <c r="GPJ375" s="243"/>
      <c r="GPK375" s="243"/>
      <c r="GPL375" s="243"/>
      <c r="GPM375" s="243"/>
      <c r="GPN375" s="243"/>
      <c r="GPO375" s="243"/>
      <c r="GPP375" s="243"/>
      <c r="GPQ375" s="243"/>
      <c r="GPR375" s="243"/>
      <c r="GPS375" s="243"/>
      <c r="GPT375" s="243"/>
      <c r="GPU375" s="243"/>
      <c r="GPV375" s="243"/>
      <c r="GPW375" s="243"/>
      <c r="GPX375" s="243"/>
      <c r="GPY375" s="243"/>
      <c r="GPZ375" s="243"/>
      <c r="GQA375" s="243"/>
      <c r="GQB375" s="243"/>
      <c r="GQC375" s="243"/>
      <c r="GQD375" s="243"/>
      <c r="GQE375" s="243"/>
      <c r="GQF375" s="243"/>
      <c r="GQG375" s="243"/>
      <c r="GQH375" s="243"/>
      <c r="GQI375" s="243"/>
      <c r="GQJ375" s="243"/>
      <c r="GQK375" s="243"/>
      <c r="GQL375" s="243"/>
      <c r="GQM375" s="243"/>
      <c r="GQN375" s="243"/>
      <c r="GQO375" s="243"/>
      <c r="GQP375" s="243"/>
      <c r="GQQ375" s="243"/>
      <c r="GQR375" s="243"/>
      <c r="GQS375" s="243"/>
      <c r="GQT375" s="243"/>
      <c r="GQU375" s="243"/>
      <c r="GQV375" s="243"/>
      <c r="GQW375" s="243"/>
      <c r="GQX375" s="243"/>
      <c r="GQY375" s="243"/>
      <c r="GQZ375" s="243"/>
      <c r="GRA375" s="243"/>
      <c r="GRB375" s="243"/>
      <c r="GRC375" s="243"/>
      <c r="GRD375" s="243"/>
      <c r="GRE375" s="243"/>
      <c r="GRF375" s="243"/>
      <c r="GRG375" s="243"/>
      <c r="GRH375" s="243"/>
      <c r="GRI375" s="243"/>
      <c r="GRJ375" s="243"/>
      <c r="GRK375" s="243"/>
      <c r="GRL375" s="243"/>
      <c r="GRM375" s="243"/>
      <c r="GRN375" s="243"/>
      <c r="GRO375" s="243"/>
      <c r="GRP375" s="243"/>
      <c r="GRQ375" s="243"/>
      <c r="GRR375" s="243"/>
      <c r="GRS375" s="243"/>
      <c r="GRT375" s="243"/>
      <c r="GRU375" s="243"/>
      <c r="GRV375" s="243"/>
      <c r="GRW375" s="243"/>
      <c r="GRX375" s="243"/>
      <c r="GRY375" s="243"/>
      <c r="GRZ375" s="243"/>
      <c r="GSA375" s="243"/>
      <c r="GSB375" s="243"/>
      <c r="GSC375" s="243"/>
      <c r="GSD375" s="243"/>
      <c r="GSE375" s="243"/>
      <c r="GSF375" s="243"/>
      <c r="GSG375" s="243"/>
      <c r="GSH375" s="243"/>
      <c r="GSI375" s="243"/>
      <c r="GSJ375" s="243"/>
      <c r="GSK375" s="243"/>
      <c r="GSL375" s="243"/>
      <c r="GSM375" s="243"/>
      <c r="GSN375" s="243"/>
      <c r="GSO375" s="243"/>
      <c r="GSP375" s="243"/>
      <c r="GSQ375" s="243"/>
      <c r="GSR375" s="243"/>
      <c r="GSS375" s="243"/>
      <c r="GST375" s="243"/>
      <c r="GSU375" s="243"/>
      <c r="GSV375" s="243"/>
      <c r="GSW375" s="243"/>
      <c r="GSX375" s="243"/>
      <c r="GSY375" s="243"/>
      <c r="GSZ375" s="243"/>
      <c r="GTA375" s="243"/>
      <c r="GTB375" s="243"/>
      <c r="GTC375" s="243"/>
      <c r="GTD375" s="243"/>
      <c r="GTE375" s="243"/>
      <c r="GTF375" s="243"/>
      <c r="GTG375" s="243"/>
      <c r="GTH375" s="243"/>
      <c r="GTI375" s="243"/>
      <c r="GTJ375" s="243"/>
      <c r="GTK375" s="243"/>
      <c r="GTL375" s="243"/>
      <c r="GTM375" s="243"/>
      <c r="GTN375" s="243"/>
      <c r="GTO375" s="243"/>
      <c r="GTP375" s="243"/>
      <c r="GTQ375" s="243"/>
      <c r="GTR375" s="243"/>
      <c r="GTS375" s="243"/>
      <c r="GTT375" s="243"/>
      <c r="GTU375" s="243"/>
      <c r="GTV375" s="243"/>
      <c r="GTW375" s="243"/>
      <c r="GTX375" s="243"/>
      <c r="GTY375" s="243"/>
      <c r="GTZ375" s="243"/>
      <c r="GUA375" s="243"/>
      <c r="GUB375" s="243"/>
      <c r="GUC375" s="243"/>
      <c r="GUD375" s="243"/>
      <c r="GUE375" s="243"/>
      <c r="GUF375" s="243"/>
      <c r="GUG375" s="243"/>
      <c r="GUH375" s="243"/>
      <c r="GUI375" s="243"/>
      <c r="GUJ375" s="243"/>
      <c r="GUK375" s="243"/>
      <c r="GUL375" s="243"/>
      <c r="GUM375" s="243"/>
      <c r="GUN375" s="243"/>
      <c r="GUO375" s="243"/>
      <c r="GUP375" s="243"/>
      <c r="GUQ375" s="243"/>
      <c r="GUR375" s="243"/>
      <c r="GUS375" s="243"/>
      <c r="GUT375" s="243"/>
      <c r="GUU375" s="243"/>
      <c r="GUV375" s="243"/>
      <c r="GUW375" s="243"/>
      <c r="GUX375" s="243"/>
      <c r="GUY375" s="243"/>
      <c r="GUZ375" s="243"/>
      <c r="GVA375" s="243"/>
      <c r="GVB375" s="243"/>
      <c r="GVC375" s="243"/>
      <c r="GVD375" s="243"/>
      <c r="GVE375" s="243"/>
      <c r="GVF375" s="243"/>
      <c r="GVG375" s="243"/>
      <c r="GVH375" s="243"/>
      <c r="GVI375" s="243"/>
      <c r="GVJ375" s="243"/>
      <c r="GVK375" s="243"/>
      <c r="GVL375" s="243"/>
      <c r="GVM375" s="243"/>
      <c r="GVN375" s="243"/>
      <c r="GVO375" s="243"/>
      <c r="GVP375" s="243"/>
      <c r="GVQ375" s="243"/>
      <c r="GVR375" s="243"/>
      <c r="GVS375" s="243"/>
      <c r="GVT375" s="243"/>
      <c r="GVU375" s="243"/>
      <c r="GVV375" s="243"/>
      <c r="GVW375" s="243"/>
      <c r="GVX375" s="243"/>
      <c r="GVY375" s="243"/>
      <c r="GVZ375" s="243"/>
      <c r="GWA375" s="243"/>
      <c r="GWB375" s="243"/>
      <c r="GWC375" s="243"/>
      <c r="GWD375" s="243"/>
      <c r="GWE375" s="243"/>
      <c r="GWF375" s="243"/>
      <c r="GWG375" s="243"/>
      <c r="GWH375" s="243"/>
      <c r="GWI375" s="243"/>
      <c r="GWJ375" s="243"/>
      <c r="GWK375" s="243"/>
      <c r="GWL375" s="243"/>
      <c r="GWM375" s="243"/>
      <c r="GWN375" s="243"/>
      <c r="GWO375" s="243"/>
      <c r="GWP375" s="243"/>
      <c r="GWQ375" s="243"/>
      <c r="GWR375" s="243"/>
      <c r="GWS375" s="243"/>
      <c r="GWT375" s="243"/>
      <c r="GWU375" s="243"/>
      <c r="GWV375" s="243"/>
      <c r="GWW375" s="243"/>
      <c r="GWX375" s="243"/>
      <c r="GWY375" s="243"/>
      <c r="GWZ375" s="243"/>
      <c r="GXA375" s="243"/>
      <c r="GXB375" s="243"/>
      <c r="GXC375" s="243"/>
      <c r="GXD375" s="243"/>
      <c r="GXE375" s="243"/>
      <c r="GXF375" s="243"/>
      <c r="GXG375" s="243"/>
      <c r="GXH375" s="243"/>
      <c r="GXI375" s="243"/>
      <c r="GXJ375" s="243"/>
      <c r="GXK375" s="243"/>
      <c r="GXL375" s="243"/>
      <c r="GXM375" s="243"/>
      <c r="GXN375" s="243"/>
      <c r="GXO375" s="243"/>
      <c r="GXP375" s="243"/>
      <c r="GXQ375" s="243"/>
      <c r="GXR375" s="243"/>
      <c r="GXS375" s="243"/>
      <c r="GXT375" s="243"/>
      <c r="GXU375" s="243"/>
      <c r="GXV375" s="243"/>
      <c r="GXW375" s="243"/>
      <c r="GXX375" s="243"/>
      <c r="GXY375" s="243"/>
      <c r="GXZ375" s="243"/>
      <c r="GYA375" s="243"/>
      <c r="GYB375" s="243"/>
      <c r="GYC375" s="243"/>
      <c r="GYD375" s="243"/>
      <c r="GYE375" s="243"/>
      <c r="GYF375" s="243"/>
      <c r="GYG375" s="243"/>
      <c r="GYH375" s="243"/>
      <c r="GYI375" s="243"/>
      <c r="GYJ375" s="243"/>
      <c r="GYK375" s="243"/>
      <c r="GYL375" s="243"/>
      <c r="GYM375" s="243"/>
      <c r="GYN375" s="243"/>
      <c r="GYO375" s="243"/>
      <c r="GYP375" s="243"/>
      <c r="GYQ375" s="243"/>
      <c r="GYR375" s="243"/>
      <c r="GYS375" s="243"/>
      <c r="GYT375" s="243"/>
      <c r="GYU375" s="243"/>
      <c r="GYV375" s="243"/>
      <c r="GYW375" s="243"/>
      <c r="GYX375" s="243"/>
      <c r="GYY375" s="243"/>
      <c r="GYZ375" s="243"/>
      <c r="GZA375" s="243"/>
      <c r="GZB375" s="243"/>
      <c r="GZC375" s="243"/>
      <c r="GZD375" s="243"/>
      <c r="GZE375" s="243"/>
      <c r="GZF375" s="243"/>
      <c r="GZG375" s="243"/>
      <c r="GZH375" s="243"/>
      <c r="GZI375" s="243"/>
      <c r="GZJ375" s="243"/>
      <c r="GZK375" s="243"/>
      <c r="GZL375" s="243"/>
      <c r="GZM375" s="243"/>
      <c r="GZN375" s="243"/>
      <c r="GZO375" s="243"/>
      <c r="GZP375" s="243"/>
      <c r="GZQ375" s="243"/>
      <c r="GZR375" s="243"/>
      <c r="GZS375" s="243"/>
      <c r="GZT375" s="243"/>
      <c r="GZU375" s="243"/>
      <c r="GZV375" s="243"/>
      <c r="GZW375" s="243"/>
      <c r="GZX375" s="243"/>
      <c r="GZY375" s="243"/>
      <c r="GZZ375" s="243"/>
      <c r="HAA375" s="243"/>
      <c r="HAB375" s="243"/>
      <c r="HAC375" s="243"/>
      <c r="HAD375" s="243"/>
      <c r="HAE375" s="243"/>
      <c r="HAF375" s="243"/>
      <c r="HAG375" s="243"/>
      <c r="HAH375" s="243"/>
      <c r="HAI375" s="243"/>
      <c r="HAJ375" s="243"/>
      <c r="HAK375" s="243"/>
      <c r="HAL375" s="243"/>
      <c r="HAM375" s="243"/>
      <c r="HAN375" s="243"/>
      <c r="HAO375" s="243"/>
      <c r="HAP375" s="243"/>
      <c r="HAQ375" s="243"/>
      <c r="HAR375" s="243"/>
      <c r="HAS375" s="243"/>
      <c r="HAT375" s="243"/>
      <c r="HAU375" s="243"/>
      <c r="HAV375" s="243"/>
      <c r="HAW375" s="243"/>
      <c r="HAX375" s="243"/>
      <c r="HAY375" s="243"/>
      <c r="HAZ375" s="243"/>
      <c r="HBA375" s="243"/>
      <c r="HBB375" s="243"/>
      <c r="HBC375" s="243"/>
      <c r="HBD375" s="243"/>
      <c r="HBE375" s="243"/>
      <c r="HBF375" s="243"/>
      <c r="HBG375" s="243"/>
      <c r="HBH375" s="243"/>
      <c r="HBI375" s="243"/>
      <c r="HBJ375" s="243"/>
      <c r="HBK375" s="243"/>
      <c r="HBL375" s="243"/>
      <c r="HBM375" s="243"/>
      <c r="HBN375" s="243"/>
      <c r="HBO375" s="243"/>
      <c r="HBP375" s="243"/>
      <c r="HBQ375" s="243"/>
      <c r="HBR375" s="243"/>
      <c r="HBS375" s="243"/>
      <c r="HBT375" s="243"/>
      <c r="HBU375" s="243"/>
      <c r="HBV375" s="243"/>
      <c r="HBW375" s="243"/>
      <c r="HBX375" s="243"/>
      <c r="HBY375" s="243"/>
      <c r="HBZ375" s="243"/>
      <c r="HCA375" s="243"/>
      <c r="HCB375" s="243"/>
      <c r="HCC375" s="243"/>
      <c r="HCD375" s="243"/>
      <c r="HCE375" s="243"/>
      <c r="HCF375" s="243"/>
      <c r="HCG375" s="243"/>
      <c r="HCH375" s="243"/>
      <c r="HCI375" s="243"/>
      <c r="HCJ375" s="243"/>
      <c r="HCK375" s="243"/>
      <c r="HCL375" s="243"/>
      <c r="HCM375" s="243"/>
      <c r="HCN375" s="243"/>
      <c r="HCO375" s="243"/>
      <c r="HCP375" s="243"/>
      <c r="HCQ375" s="243"/>
      <c r="HCR375" s="243"/>
      <c r="HCS375" s="243"/>
      <c r="HCT375" s="243"/>
      <c r="HCU375" s="243"/>
      <c r="HCV375" s="243"/>
      <c r="HCW375" s="243"/>
      <c r="HCX375" s="243"/>
      <c r="HCY375" s="243"/>
      <c r="HCZ375" s="243"/>
      <c r="HDA375" s="243"/>
      <c r="HDB375" s="243"/>
      <c r="HDC375" s="243"/>
      <c r="HDD375" s="243"/>
      <c r="HDE375" s="243"/>
      <c r="HDF375" s="243"/>
      <c r="HDG375" s="243"/>
      <c r="HDH375" s="243"/>
      <c r="HDI375" s="243"/>
      <c r="HDJ375" s="243"/>
      <c r="HDK375" s="243"/>
      <c r="HDL375" s="243"/>
      <c r="HDM375" s="243"/>
      <c r="HDN375" s="243"/>
      <c r="HDO375" s="243"/>
      <c r="HDP375" s="243"/>
      <c r="HDQ375" s="243"/>
      <c r="HDR375" s="243"/>
      <c r="HDS375" s="243"/>
      <c r="HDT375" s="243"/>
      <c r="HDU375" s="243"/>
      <c r="HDV375" s="243"/>
      <c r="HDW375" s="243"/>
      <c r="HDX375" s="243"/>
      <c r="HDY375" s="243"/>
      <c r="HDZ375" s="243"/>
      <c r="HEA375" s="243"/>
      <c r="HEB375" s="243"/>
      <c r="HEC375" s="243"/>
      <c r="HED375" s="243"/>
      <c r="HEE375" s="243"/>
      <c r="HEF375" s="243"/>
      <c r="HEG375" s="243"/>
      <c r="HEH375" s="243"/>
      <c r="HEI375" s="243"/>
      <c r="HEJ375" s="243"/>
      <c r="HEK375" s="243"/>
      <c r="HEL375" s="243"/>
      <c r="HEM375" s="243"/>
      <c r="HEN375" s="243"/>
      <c r="HEO375" s="243"/>
      <c r="HEP375" s="243"/>
      <c r="HEQ375" s="243"/>
      <c r="HER375" s="243"/>
      <c r="HES375" s="243"/>
      <c r="HET375" s="243"/>
      <c r="HEU375" s="243"/>
      <c r="HEV375" s="243"/>
      <c r="HEW375" s="243"/>
      <c r="HEX375" s="243"/>
      <c r="HEY375" s="243"/>
      <c r="HEZ375" s="243"/>
      <c r="HFA375" s="243"/>
      <c r="HFB375" s="243"/>
      <c r="HFC375" s="243"/>
      <c r="HFD375" s="243"/>
      <c r="HFE375" s="243"/>
      <c r="HFF375" s="243"/>
      <c r="HFG375" s="243"/>
      <c r="HFH375" s="243"/>
      <c r="HFI375" s="243"/>
      <c r="HFJ375" s="243"/>
      <c r="HFK375" s="243"/>
      <c r="HFL375" s="243"/>
      <c r="HFM375" s="243"/>
      <c r="HFN375" s="243"/>
      <c r="HFO375" s="243"/>
      <c r="HFP375" s="243"/>
      <c r="HFQ375" s="243"/>
      <c r="HFR375" s="243"/>
      <c r="HFS375" s="243"/>
      <c r="HFT375" s="243"/>
      <c r="HFU375" s="243"/>
      <c r="HFV375" s="243"/>
      <c r="HFW375" s="243"/>
      <c r="HFX375" s="243"/>
      <c r="HFY375" s="243"/>
      <c r="HFZ375" s="243"/>
      <c r="HGA375" s="243"/>
      <c r="HGB375" s="243"/>
      <c r="HGC375" s="243"/>
      <c r="HGD375" s="243"/>
      <c r="HGE375" s="243"/>
      <c r="HGF375" s="243"/>
      <c r="HGG375" s="243"/>
      <c r="HGH375" s="243"/>
      <c r="HGI375" s="243"/>
      <c r="HGJ375" s="243"/>
      <c r="HGK375" s="243"/>
      <c r="HGL375" s="243"/>
      <c r="HGM375" s="243"/>
      <c r="HGN375" s="243"/>
      <c r="HGO375" s="243"/>
      <c r="HGP375" s="243"/>
      <c r="HGQ375" s="243"/>
      <c r="HGR375" s="243"/>
      <c r="HGS375" s="243"/>
      <c r="HGT375" s="243"/>
      <c r="HGU375" s="243"/>
      <c r="HGV375" s="243"/>
      <c r="HGW375" s="243"/>
      <c r="HGX375" s="243"/>
      <c r="HGY375" s="243"/>
      <c r="HGZ375" s="243"/>
      <c r="HHA375" s="243"/>
      <c r="HHB375" s="243"/>
      <c r="HHC375" s="243"/>
      <c r="HHD375" s="243"/>
      <c r="HHE375" s="243"/>
      <c r="HHF375" s="243"/>
      <c r="HHG375" s="243"/>
      <c r="HHH375" s="243"/>
      <c r="HHI375" s="243"/>
      <c r="HHJ375" s="243"/>
      <c r="HHK375" s="243"/>
      <c r="HHL375" s="243"/>
      <c r="HHM375" s="243"/>
      <c r="HHN375" s="243"/>
      <c r="HHO375" s="243"/>
      <c r="HHP375" s="243"/>
      <c r="HHQ375" s="243"/>
      <c r="HHR375" s="243"/>
      <c r="HHS375" s="243"/>
      <c r="HHT375" s="243"/>
      <c r="HHU375" s="243"/>
      <c r="HHV375" s="243"/>
      <c r="HHW375" s="243"/>
      <c r="HHX375" s="243"/>
      <c r="HHY375" s="243"/>
      <c r="HHZ375" s="243"/>
      <c r="HIA375" s="243"/>
      <c r="HIB375" s="243"/>
      <c r="HIC375" s="243"/>
      <c r="HID375" s="243"/>
      <c r="HIE375" s="243"/>
      <c r="HIF375" s="243"/>
      <c r="HIG375" s="243"/>
      <c r="HIH375" s="243"/>
      <c r="HII375" s="243"/>
      <c r="HIJ375" s="243"/>
      <c r="HIK375" s="243"/>
      <c r="HIL375" s="243"/>
      <c r="HIM375" s="243"/>
      <c r="HIN375" s="243"/>
      <c r="HIO375" s="243"/>
      <c r="HIP375" s="243"/>
      <c r="HIQ375" s="243"/>
      <c r="HIR375" s="243"/>
      <c r="HIS375" s="243"/>
      <c r="HIT375" s="243"/>
      <c r="HIU375" s="243"/>
      <c r="HIV375" s="243"/>
      <c r="HIW375" s="243"/>
      <c r="HIX375" s="243"/>
      <c r="HIY375" s="243"/>
      <c r="HIZ375" s="243"/>
      <c r="HJA375" s="243"/>
      <c r="HJB375" s="243"/>
      <c r="HJC375" s="243"/>
      <c r="HJD375" s="243"/>
      <c r="HJE375" s="243"/>
      <c r="HJF375" s="243"/>
      <c r="HJG375" s="243"/>
      <c r="HJH375" s="243"/>
      <c r="HJI375" s="243"/>
      <c r="HJJ375" s="243"/>
      <c r="HJK375" s="243"/>
      <c r="HJL375" s="243"/>
      <c r="HJM375" s="243"/>
      <c r="HJN375" s="243"/>
      <c r="HJO375" s="243"/>
      <c r="HJP375" s="243"/>
      <c r="HJQ375" s="243"/>
      <c r="HJR375" s="243"/>
      <c r="HJS375" s="243"/>
      <c r="HJT375" s="243"/>
      <c r="HJU375" s="243"/>
      <c r="HJV375" s="243"/>
      <c r="HJW375" s="243"/>
      <c r="HJX375" s="243"/>
      <c r="HJY375" s="243"/>
      <c r="HJZ375" s="243"/>
      <c r="HKA375" s="243"/>
      <c r="HKB375" s="243"/>
      <c r="HKC375" s="243"/>
      <c r="HKD375" s="243"/>
      <c r="HKE375" s="243"/>
      <c r="HKF375" s="243"/>
      <c r="HKG375" s="243"/>
      <c r="HKH375" s="243"/>
      <c r="HKI375" s="243"/>
      <c r="HKJ375" s="243"/>
      <c r="HKK375" s="243"/>
      <c r="HKL375" s="243"/>
      <c r="HKM375" s="243"/>
      <c r="HKN375" s="243"/>
      <c r="HKO375" s="243"/>
      <c r="HKP375" s="243"/>
      <c r="HKQ375" s="243"/>
      <c r="HKR375" s="243"/>
      <c r="HKS375" s="243"/>
      <c r="HKT375" s="243"/>
      <c r="HKU375" s="243"/>
      <c r="HKV375" s="243"/>
      <c r="HKW375" s="243"/>
      <c r="HKX375" s="243"/>
      <c r="HKY375" s="243"/>
      <c r="HKZ375" s="243"/>
      <c r="HLA375" s="243"/>
      <c r="HLB375" s="243"/>
      <c r="HLC375" s="243"/>
      <c r="HLD375" s="243"/>
      <c r="HLE375" s="243"/>
      <c r="HLF375" s="243"/>
      <c r="HLG375" s="243"/>
      <c r="HLH375" s="243"/>
      <c r="HLI375" s="243"/>
      <c r="HLJ375" s="243"/>
      <c r="HLK375" s="243"/>
      <c r="HLL375" s="243"/>
      <c r="HLM375" s="243"/>
      <c r="HLN375" s="243"/>
      <c r="HLO375" s="243"/>
      <c r="HLP375" s="243"/>
      <c r="HLQ375" s="243"/>
      <c r="HLR375" s="243"/>
      <c r="HLS375" s="243"/>
      <c r="HLT375" s="243"/>
      <c r="HLU375" s="243"/>
      <c r="HLV375" s="243"/>
      <c r="HLW375" s="243"/>
      <c r="HLX375" s="243"/>
      <c r="HLY375" s="243"/>
      <c r="HLZ375" s="243"/>
      <c r="HMA375" s="243"/>
      <c r="HMB375" s="243"/>
      <c r="HMC375" s="243"/>
      <c r="HMD375" s="243"/>
      <c r="HME375" s="243"/>
      <c r="HMF375" s="243"/>
      <c r="HMG375" s="243"/>
      <c r="HMH375" s="243"/>
      <c r="HMI375" s="243"/>
      <c r="HMJ375" s="243"/>
      <c r="HMK375" s="243"/>
      <c r="HML375" s="243"/>
      <c r="HMM375" s="243"/>
      <c r="HMN375" s="243"/>
      <c r="HMO375" s="243"/>
      <c r="HMP375" s="243"/>
      <c r="HMQ375" s="243"/>
      <c r="HMR375" s="243"/>
      <c r="HMS375" s="243"/>
      <c r="HMT375" s="243"/>
      <c r="HMU375" s="243"/>
      <c r="HMV375" s="243"/>
      <c r="HMW375" s="243"/>
      <c r="HMX375" s="243"/>
      <c r="HMY375" s="243"/>
      <c r="HMZ375" s="243"/>
      <c r="HNA375" s="243"/>
      <c r="HNB375" s="243"/>
      <c r="HNC375" s="243"/>
      <c r="HND375" s="243"/>
      <c r="HNE375" s="243"/>
      <c r="HNF375" s="243"/>
      <c r="HNG375" s="243"/>
      <c r="HNH375" s="243"/>
      <c r="HNI375" s="243"/>
      <c r="HNJ375" s="243"/>
      <c r="HNK375" s="243"/>
      <c r="HNL375" s="243"/>
      <c r="HNM375" s="243"/>
      <c r="HNN375" s="243"/>
      <c r="HNO375" s="243"/>
      <c r="HNP375" s="243"/>
      <c r="HNQ375" s="243"/>
      <c r="HNR375" s="243"/>
      <c r="HNS375" s="243"/>
      <c r="HNT375" s="243"/>
      <c r="HNU375" s="243"/>
      <c r="HNV375" s="243"/>
      <c r="HNW375" s="243"/>
      <c r="HNX375" s="243"/>
      <c r="HNY375" s="243"/>
      <c r="HNZ375" s="243"/>
      <c r="HOA375" s="243"/>
      <c r="HOB375" s="243"/>
      <c r="HOC375" s="243"/>
      <c r="HOD375" s="243"/>
      <c r="HOE375" s="243"/>
      <c r="HOF375" s="243"/>
      <c r="HOG375" s="243"/>
      <c r="HOH375" s="243"/>
      <c r="HOI375" s="243"/>
      <c r="HOJ375" s="243"/>
      <c r="HOK375" s="243"/>
      <c r="HOL375" s="243"/>
      <c r="HOM375" s="243"/>
      <c r="HON375" s="243"/>
      <c r="HOO375" s="243"/>
      <c r="HOP375" s="243"/>
      <c r="HOQ375" s="243"/>
      <c r="HOR375" s="243"/>
      <c r="HOS375" s="243"/>
      <c r="HOT375" s="243"/>
      <c r="HOU375" s="243"/>
      <c r="HOV375" s="243"/>
      <c r="HOW375" s="243"/>
      <c r="HOX375" s="243"/>
      <c r="HOY375" s="243"/>
      <c r="HOZ375" s="243"/>
      <c r="HPA375" s="243"/>
      <c r="HPB375" s="243"/>
      <c r="HPC375" s="243"/>
      <c r="HPD375" s="243"/>
      <c r="HPE375" s="243"/>
      <c r="HPF375" s="243"/>
      <c r="HPG375" s="243"/>
      <c r="HPH375" s="243"/>
      <c r="HPI375" s="243"/>
      <c r="HPJ375" s="243"/>
      <c r="HPK375" s="243"/>
      <c r="HPL375" s="243"/>
      <c r="HPM375" s="243"/>
      <c r="HPN375" s="243"/>
      <c r="HPO375" s="243"/>
      <c r="HPP375" s="243"/>
      <c r="HPQ375" s="243"/>
      <c r="HPR375" s="243"/>
      <c r="HPS375" s="243"/>
      <c r="HPT375" s="243"/>
      <c r="HPU375" s="243"/>
      <c r="HPV375" s="243"/>
      <c r="HPW375" s="243"/>
      <c r="HPX375" s="243"/>
      <c r="HPY375" s="243"/>
      <c r="HPZ375" s="243"/>
      <c r="HQA375" s="243"/>
      <c r="HQB375" s="243"/>
      <c r="HQC375" s="243"/>
      <c r="HQD375" s="243"/>
      <c r="HQE375" s="243"/>
      <c r="HQF375" s="243"/>
      <c r="HQG375" s="243"/>
      <c r="HQH375" s="243"/>
      <c r="HQI375" s="243"/>
      <c r="HQJ375" s="243"/>
      <c r="HQK375" s="243"/>
      <c r="HQL375" s="243"/>
      <c r="HQM375" s="243"/>
      <c r="HQN375" s="243"/>
      <c r="HQO375" s="243"/>
      <c r="HQP375" s="243"/>
      <c r="HQQ375" s="243"/>
      <c r="HQR375" s="243"/>
      <c r="HQS375" s="243"/>
      <c r="HQT375" s="243"/>
      <c r="HQU375" s="243"/>
      <c r="HQV375" s="243"/>
      <c r="HQW375" s="243"/>
      <c r="HQX375" s="243"/>
      <c r="HQY375" s="243"/>
      <c r="HQZ375" s="243"/>
      <c r="HRA375" s="243"/>
      <c r="HRB375" s="243"/>
      <c r="HRC375" s="243"/>
      <c r="HRD375" s="243"/>
      <c r="HRE375" s="243"/>
      <c r="HRF375" s="243"/>
      <c r="HRG375" s="243"/>
      <c r="HRH375" s="243"/>
      <c r="HRI375" s="243"/>
      <c r="HRJ375" s="243"/>
      <c r="HRK375" s="243"/>
      <c r="HRL375" s="243"/>
      <c r="HRM375" s="243"/>
      <c r="HRN375" s="243"/>
      <c r="HRO375" s="243"/>
      <c r="HRP375" s="243"/>
      <c r="HRQ375" s="243"/>
      <c r="HRR375" s="243"/>
      <c r="HRS375" s="243"/>
      <c r="HRT375" s="243"/>
      <c r="HRU375" s="243"/>
      <c r="HRV375" s="243"/>
      <c r="HRW375" s="243"/>
      <c r="HRX375" s="243"/>
      <c r="HRY375" s="243"/>
      <c r="HRZ375" s="243"/>
      <c r="HSA375" s="243"/>
      <c r="HSB375" s="243"/>
      <c r="HSC375" s="243"/>
      <c r="HSD375" s="243"/>
      <c r="HSE375" s="243"/>
      <c r="HSF375" s="243"/>
      <c r="HSG375" s="243"/>
      <c r="HSH375" s="243"/>
      <c r="HSI375" s="243"/>
      <c r="HSJ375" s="243"/>
      <c r="HSK375" s="243"/>
      <c r="HSL375" s="243"/>
      <c r="HSM375" s="243"/>
      <c r="HSN375" s="243"/>
      <c r="HSO375" s="243"/>
      <c r="HSP375" s="243"/>
      <c r="HSQ375" s="243"/>
      <c r="HSR375" s="243"/>
      <c r="HSS375" s="243"/>
      <c r="HST375" s="243"/>
      <c r="HSU375" s="243"/>
      <c r="HSV375" s="243"/>
      <c r="HSW375" s="243"/>
      <c r="HSX375" s="243"/>
      <c r="HSY375" s="243"/>
      <c r="HSZ375" s="243"/>
      <c r="HTA375" s="243"/>
      <c r="HTB375" s="243"/>
      <c r="HTC375" s="243"/>
      <c r="HTD375" s="243"/>
      <c r="HTE375" s="243"/>
      <c r="HTF375" s="243"/>
      <c r="HTG375" s="243"/>
      <c r="HTH375" s="243"/>
      <c r="HTI375" s="243"/>
      <c r="HTJ375" s="243"/>
      <c r="HTK375" s="243"/>
      <c r="HTL375" s="243"/>
      <c r="HTM375" s="243"/>
      <c r="HTN375" s="243"/>
      <c r="HTO375" s="243"/>
      <c r="HTP375" s="243"/>
      <c r="HTQ375" s="243"/>
      <c r="HTR375" s="243"/>
      <c r="HTS375" s="243"/>
      <c r="HTT375" s="243"/>
      <c r="HTU375" s="243"/>
      <c r="HTV375" s="243"/>
      <c r="HTW375" s="243"/>
      <c r="HTX375" s="243"/>
      <c r="HTY375" s="243"/>
      <c r="HTZ375" s="243"/>
      <c r="HUA375" s="243"/>
      <c r="HUB375" s="243"/>
      <c r="HUC375" s="243"/>
      <c r="HUD375" s="243"/>
      <c r="HUE375" s="243"/>
      <c r="HUF375" s="243"/>
      <c r="HUG375" s="243"/>
      <c r="HUH375" s="243"/>
      <c r="HUI375" s="243"/>
      <c r="HUJ375" s="243"/>
      <c r="HUK375" s="243"/>
      <c r="HUL375" s="243"/>
      <c r="HUM375" s="243"/>
      <c r="HUN375" s="243"/>
      <c r="HUO375" s="243"/>
      <c r="HUP375" s="243"/>
      <c r="HUQ375" s="243"/>
      <c r="HUR375" s="243"/>
      <c r="HUS375" s="243"/>
      <c r="HUT375" s="243"/>
      <c r="HUU375" s="243"/>
      <c r="HUV375" s="243"/>
      <c r="HUW375" s="243"/>
      <c r="HUX375" s="243"/>
      <c r="HUY375" s="243"/>
      <c r="HUZ375" s="243"/>
      <c r="HVA375" s="243"/>
      <c r="HVB375" s="243"/>
      <c r="HVC375" s="243"/>
      <c r="HVD375" s="243"/>
      <c r="HVE375" s="243"/>
      <c r="HVF375" s="243"/>
      <c r="HVG375" s="243"/>
      <c r="HVH375" s="243"/>
      <c r="HVI375" s="243"/>
      <c r="HVJ375" s="243"/>
      <c r="HVK375" s="243"/>
      <c r="HVL375" s="243"/>
      <c r="HVM375" s="243"/>
      <c r="HVN375" s="243"/>
      <c r="HVO375" s="243"/>
      <c r="HVP375" s="243"/>
      <c r="HVQ375" s="243"/>
      <c r="HVR375" s="243"/>
      <c r="HVS375" s="243"/>
      <c r="HVT375" s="243"/>
      <c r="HVU375" s="243"/>
      <c r="HVV375" s="243"/>
      <c r="HVW375" s="243"/>
      <c r="HVX375" s="243"/>
      <c r="HVY375" s="243"/>
      <c r="HVZ375" s="243"/>
      <c r="HWA375" s="243"/>
      <c r="HWB375" s="243"/>
      <c r="HWC375" s="243"/>
      <c r="HWD375" s="243"/>
      <c r="HWE375" s="243"/>
      <c r="HWF375" s="243"/>
      <c r="HWG375" s="243"/>
      <c r="HWH375" s="243"/>
      <c r="HWI375" s="243"/>
      <c r="HWJ375" s="243"/>
      <c r="HWK375" s="243"/>
      <c r="HWL375" s="243"/>
      <c r="HWM375" s="243"/>
      <c r="HWN375" s="243"/>
      <c r="HWO375" s="243"/>
      <c r="HWP375" s="243"/>
      <c r="HWQ375" s="243"/>
      <c r="HWR375" s="243"/>
      <c r="HWS375" s="243"/>
      <c r="HWT375" s="243"/>
      <c r="HWU375" s="243"/>
      <c r="HWV375" s="243"/>
      <c r="HWW375" s="243"/>
      <c r="HWX375" s="243"/>
      <c r="HWY375" s="243"/>
      <c r="HWZ375" s="243"/>
      <c r="HXA375" s="243"/>
      <c r="HXB375" s="243"/>
      <c r="HXC375" s="243"/>
      <c r="HXD375" s="243"/>
      <c r="HXE375" s="243"/>
      <c r="HXF375" s="243"/>
      <c r="HXG375" s="243"/>
      <c r="HXH375" s="243"/>
      <c r="HXI375" s="243"/>
      <c r="HXJ375" s="243"/>
      <c r="HXK375" s="243"/>
      <c r="HXL375" s="243"/>
      <c r="HXM375" s="243"/>
      <c r="HXN375" s="243"/>
      <c r="HXO375" s="243"/>
      <c r="HXP375" s="243"/>
      <c r="HXQ375" s="243"/>
      <c r="HXR375" s="243"/>
      <c r="HXS375" s="243"/>
      <c r="HXT375" s="243"/>
      <c r="HXU375" s="243"/>
      <c r="HXV375" s="243"/>
      <c r="HXW375" s="243"/>
      <c r="HXX375" s="243"/>
      <c r="HXY375" s="243"/>
      <c r="HXZ375" s="243"/>
      <c r="HYA375" s="243"/>
      <c r="HYB375" s="243"/>
      <c r="HYC375" s="243"/>
      <c r="HYD375" s="243"/>
      <c r="HYE375" s="243"/>
      <c r="HYF375" s="243"/>
      <c r="HYG375" s="243"/>
      <c r="HYH375" s="243"/>
      <c r="HYI375" s="243"/>
      <c r="HYJ375" s="243"/>
      <c r="HYK375" s="243"/>
      <c r="HYL375" s="243"/>
      <c r="HYM375" s="243"/>
      <c r="HYN375" s="243"/>
      <c r="HYO375" s="243"/>
      <c r="HYP375" s="243"/>
      <c r="HYQ375" s="243"/>
      <c r="HYR375" s="243"/>
      <c r="HYS375" s="243"/>
      <c r="HYT375" s="243"/>
      <c r="HYU375" s="243"/>
      <c r="HYV375" s="243"/>
      <c r="HYW375" s="243"/>
      <c r="HYX375" s="243"/>
      <c r="HYY375" s="243"/>
      <c r="HYZ375" s="243"/>
      <c r="HZA375" s="243"/>
      <c r="HZB375" s="243"/>
      <c r="HZC375" s="243"/>
      <c r="HZD375" s="243"/>
      <c r="HZE375" s="243"/>
      <c r="HZF375" s="243"/>
      <c r="HZG375" s="243"/>
      <c r="HZH375" s="243"/>
      <c r="HZI375" s="243"/>
      <c r="HZJ375" s="243"/>
      <c r="HZK375" s="243"/>
      <c r="HZL375" s="243"/>
      <c r="HZM375" s="243"/>
      <c r="HZN375" s="243"/>
      <c r="HZO375" s="243"/>
      <c r="HZP375" s="243"/>
      <c r="HZQ375" s="243"/>
      <c r="HZR375" s="243"/>
      <c r="HZS375" s="243"/>
      <c r="HZT375" s="243"/>
      <c r="HZU375" s="243"/>
      <c r="HZV375" s="243"/>
      <c r="HZW375" s="243"/>
      <c r="HZX375" s="243"/>
      <c r="HZY375" s="243"/>
      <c r="HZZ375" s="243"/>
      <c r="IAA375" s="243"/>
      <c r="IAB375" s="243"/>
      <c r="IAC375" s="243"/>
      <c r="IAD375" s="243"/>
      <c r="IAE375" s="243"/>
      <c r="IAF375" s="243"/>
      <c r="IAG375" s="243"/>
      <c r="IAH375" s="243"/>
      <c r="IAI375" s="243"/>
      <c r="IAJ375" s="243"/>
      <c r="IAK375" s="243"/>
      <c r="IAL375" s="243"/>
      <c r="IAM375" s="243"/>
      <c r="IAN375" s="243"/>
      <c r="IAO375" s="243"/>
      <c r="IAP375" s="243"/>
      <c r="IAQ375" s="243"/>
      <c r="IAR375" s="243"/>
      <c r="IAS375" s="243"/>
      <c r="IAT375" s="243"/>
      <c r="IAU375" s="243"/>
      <c r="IAV375" s="243"/>
      <c r="IAW375" s="243"/>
      <c r="IAX375" s="243"/>
      <c r="IAY375" s="243"/>
      <c r="IAZ375" s="243"/>
      <c r="IBA375" s="243"/>
      <c r="IBB375" s="243"/>
      <c r="IBC375" s="243"/>
      <c r="IBD375" s="243"/>
      <c r="IBE375" s="243"/>
      <c r="IBF375" s="243"/>
      <c r="IBG375" s="243"/>
      <c r="IBH375" s="243"/>
      <c r="IBI375" s="243"/>
      <c r="IBJ375" s="243"/>
      <c r="IBK375" s="243"/>
      <c r="IBL375" s="243"/>
      <c r="IBM375" s="243"/>
      <c r="IBN375" s="243"/>
      <c r="IBO375" s="243"/>
      <c r="IBP375" s="243"/>
      <c r="IBQ375" s="243"/>
      <c r="IBR375" s="243"/>
      <c r="IBS375" s="243"/>
      <c r="IBT375" s="243"/>
      <c r="IBU375" s="243"/>
      <c r="IBV375" s="243"/>
      <c r="IBW375" s="243"/>
      <c r="IBX375" s="243"/>
      <c r="IBY375" s="243"/>
      <c r="IBZ375" s="243"/>
      <c r="ICA375" s="243"/>
      <c r="ICB375" s="243"/>
      <c r="ICC375" s="243"/>
      <c r="ICD375" s="243"/>
      <c r="ICE375" s="243"/>
      <c r="ICF375" s="243"/>
      <c r="ICG375" s="243"/>
      <c r="ICH375" s="243"/>
      <c r="ICI375" s="243"/>
      <c r="ICJ375" s="243"/>
      <c r="ICK375" s="243"/>
      <c r="ICL375" s="243"/>
      <c r="ICM375" s="243"/>
      <c r="ICN375" s="243"/>
      <c r="ICO375" s="243"/>
      <c r="ICP375" s="243"/>
      <c r="ICQ375" s="243"/>
      <c r="ICR375" s="243"/>
      <c r="ICS375" s="243"/>
      <c r="ICT375" s="243"/>
      <c r="ICU375" s="243"/>
      <c r="ICV375" s="243"/>
      <c r="ICW375" s="243"/>
      <c r="ICX375" s="243"/>
      <c r="ICY375" s="243"/>
      <c r="ICZ375" s="243"/>
      <c r="IDA375" s="243"/>
      <c r="IDB375" s="243"/>
      <c r="IDC375" s="243"/>
      <c r="IDD375" s="243"/>
      <c r="IDE375" s="243"/>
      <c r="IDF375" s="243"/>
      <c r="IDG375" s="243"/>
      <c r="IDH375" s="243"/>
      <c r="IDI375" s="243"/>
      <c r="IDJ375" s="243"/>
      <c r="IDK375" s="243"/>
      <c r="IDL375" s="243"/>
      <c r="IDM375" s="243"/>
      <c r="IDN375" s="243"/>
      <c r="IDO375" s="243"/>
      <c r="IDP375" s="243"/>
      <c r="IDQ375" s="243"/>
      <c r="IDR375" s="243"/>
      <c r="IDS375" s="243"/>
      <c r="IDT375" s="243"/>
      <c r="IDU375" s="243"/>
      <c r="IDV375" s="243"/>
      <c r="IDW375" s="243"/>
      <c r="IDX375" s="243"/>
      <c r="IDY375" s="243"/>
      <c r="IDZ375" s="243"/>
      <c r="IEA375" s="243"/>
      <c r="IEB375" s="243"/>
      <c r="IEC375" s="243"/>
      <c r="IED375" s="243"/>
      <c r="IEE375" s="243"/>
      <c r="IEF375" s="243"/>
      <c r="IEG375" s="243"/>
      <c r="IEH375" s="243"/>
      <c r="IEI375" s="243"/>
      <c r="IEJ375" s="243"/>
      <c r="IEK375" s="243"/>
      <c r="IEL375" s="243"/>
      <c r="IEM375" s="243"/>
      <c r="IEN375" s="243"/>
      <c r="IEO375" s="243"/>
      <c r="IEP375" s="243"/>
      <c r="IEQ375" s="243"/>
      <c r="IER375" s="243"/>
      <c r="IES375" s="243"/>
      <c r="IET375" s="243"/>
      <c r="IEU375" s="243"/>
      <c r="IEV375" s="243"/>
      <c r="IEW375" s="243"/>
      <c r="IEX375" s="243"/>
      <c r="IEY375" s="243"/>
      <c r="IEZ375" s="243"/>
      <c r="IFA375" s="243"/>
      <c r="IFB375" s="243"/>
      <c r="IFC375" s="243"/>
      <c r="IFD375" s="243"/>
      <c r="IFE375" s="243"/>
      <c r="IFF375" s="243"/>
      <c r="IFG375" s="243"/>
      <c r="IFH375" s="243"/>
      <c r="IFI375" s="243"/>
      <c r="IFJ375" s="243"/>
      <c r="IFK375" s="243"/>
      <c r="IFL375" s="243"/>
      <c r="IFM375" s="243"/>
      <c r="IFN375" s="243"/>
      <c r="IFO375" s="243"/>
      <c r="IFP375" s="243"/>
      <c r="IFQ375" s="243"/>
      <c r="IFR375" s="243"/>
      <c r="IFS375" s="243"/>
      <c r="IFT375" s="243"/>
      <c r="IFU375" s="243"/>
      <c r="IFV375" s="243"/>
      <c r="IFW375" s="243"/>
      <c r="IFX375" s="243"/>
      <c r="IFY375" s="243"/>
      <c r="IFZ375" s="243"/>
      <c r="IGA375" s="243"/>
      <c r="IGB375" s="243"/>
      <c r="IGC375" s="243"/>
      <c r="IGD375" s="243"/>
      <c r="IGE375" s="243"/>
      <c r="IGF375" s="243"/>
      <c r="IGG375" s="243"/>
      <c r="IGH375" s="243"/>
      <c r="IGI375" s="243"/>
      <c r="IGJ375" s="243"/>
      <c r="IGK375" s="243"/>
      <c r="IGL375" s="243"/>
      <c r="IGM375" s="243"/>
      <c r="IGN375" s="243"/>
      <c r="IGO375" s="243"/>
      <c r="IGP375" s="243"/>
      <c r="IGQ375" s="243"/>
      <c r="IGR375" s="243"/>
      <c r="IGS375" s="243"/>
      <c r="IGT375" s="243"/>
      <c r="IGU375" s="243"/>
      <c r="IGV375" s="243"/>
      <c r="IGW375" s="243"/>
      <c r="IGX375" s="243"/>
      <c r="IGY375" s="243"/>
      <c r="IGZ375" s="243"/>
      <c r="IHA375" s="243"/>
      <c r="IHB375" s="243"/>
      <c r="IHC375" s="243"/>
      <c r="IHD375" s="243"/>
      <c r="IHE375" s="243"/>
      <c r="IHF375" s="243"/>
      <c r="IHG375" s="243"/>
      <c r="IHH375" s="243"/>
      <c r="IHI375" s="243"/>
      <c r="IHJ375" s="243"/>
      <c r="IHK375" s="243"/>
      <c r="IHL375" s="243"/>
      <c r="IHM375" s="243"/>
      <c r="IHN375" s="243"/>
      <c r="IHO375" s="243"/>
      <c r="IHP375" s="243"/>
      <c r="IHQ375" s="243"/>
      <c r="IHR375" s="243"/>
      <c r="IHS375" s="243"/>
      <c r="IHT375" s="243"/>
      <c r="IHU375" s="243"/>
      <c r="IHV375" s="243"/>
      <c r="IHW375" s="243"/>
      <c r="IHX375" s="243"/>
      <c r="IHY375" s="243"/>
      <c r="IHZ375" s="243"/>
      <c r="IIA375" s="243"/>
      <c r="IIB375" s="243"/>
      <c r="IIC375" s="243"/>
      <c r="IID375" s="243"/>
      <c r="IIE375" s="243"/>
      <c r="IIF375" s="243"/>
      <c r="IIG375" s="243"/>
      <c r="IIH375" s="243"/>
      <c r="III375" s="243"/>
      <c r="IIJ375" s="243"/>
      <c r="IIK375" s="243"/>
      <c r="IIL375" s="243"/>
      <c r="IIM375" s="243"/>
      <c r="IIN375" s="243"/>
      <c r="IIO375" s="243"/>
      <c r="IIP375" s="243"/>
      <c r="IIQ375" s="243"/>
      <c r="IIR375" s="243"/>
      <c r="IIS375" s="243"/>
      <c r="IIT375" s="243"/>
      <c r="IIU375" s="243"/>
      <c r="IIV375" s="243"/>
      <c r="IIW375" s="243"/>
      <c r="IIX375" s="243"/>
      <c r="IIY375" s="243"/>
      <c r="IIZ375" s="243"/>
      <c r="IJA375" s="243"/>
      <c r="IJB375" s="243"/>
      <c r="IJC375" s="243"/>
      <c r="IJD375" s="243"/>
      <c r="IJE375" s="243"/>
      <c r="IJF375" s="243"/>
      <c r="IJG375" s="243"/>
      <c r="IJH375" s="243"/>
      <c r="IJI375" s="243"/>
      <c r="IJJ375" s="243"/>
      <c r="IJK375" s="243"/>
      <c r="IJL375" s="243"/>
      <c r="IJM375" s="243"/>
      <c r="IJN375" s="243"/>
      <c r="IJO375" s="243"/>
      <c r="IJP375" s="243"/>
      <c r="IJQ375" s="243"/>
      <c r="IJR375" s="243"/>
      <c r="IJS375" s="243"/>
      <c r="IJT375" s="243"/>
      <c r="IJU375" s="243"/>
      <c r="IJV375" s="243"/>
      <c r="IJW375" s="243"/>
      <c r="IJX375" s="243"/>
      <c r="IJY375" s="243"/>
      <c r="IJZ375" s="243"/>
      <c r="IKA375" s="243"/>
      <c r="IKB375" s="243"/>
      <c r="IKC375" s="243"/>
      <c r="IKD375" s="243"/>
      <c r="IKE375" s="243"/>
      <c r="IKF375" s="243"/>
      <c r="IKG375" s="243"/>
      <c r="IKH375" s="243"/>
      <c r="IKI375" s="243"/>
      <c r="IKJ375" s="243"/>
      <c r="IKK375" s="243"/>
      <c r="IKL375" s="243"/>
      <c r="IKM375" s="243"/>
      <c r="IKN375" s="243"/>
      <c r="IKO375" s="243"/>
      <c r="IKP375" s="243"/>
      <c r="IKQ375" s="243"/>
      <c r="IKR375" s="243"/>
      <c r="IKS375" s="243"/>
      <c r="IKT375" s="243"/>
      <c r="IKU375" s="243"/>
      <c r="IKV375" s="243"/>
      <c r="IKW375" s="243"/>
      <c r="IKX375" s="243"/>
      <c r="IKY375" s="243"/>
      <c r="IKZ375" s="243"/>
      <c r="ILA375" s="243"/>
      <c r="ILB375" s="243"/>
      <c r="ILC375" s="243"/>
      <c r="ILD375" s="243"/>
      <c r="ILE375" s="243"/>
      <c r="ILF375" s="243"/>
      <c r="ILG375" s="243"/>
      <c r="ILH375" s="243"/>
      <c r="ILI375" s="243"/>
      <c r="ILJ375" s="243"/>
      <c r="ILK375" s="243"/>
      <c r="ILL375" s="243"/>
      <c r="ILM375" s="243"/>
      <c r="ILN375" s="243"/>
      <c r="ILO375" s="243"/>
      <c r="ILP375" s="243"/>
      <c r="ILQ375" s="243"/>
      <c r="ILR375" s="243"/>
      <c r="ILS375" s="243"/>
      <c r="ILT375" s="243"/>
      <c r="ILU375" s="243"/>
      <c r="ILV375" s="243"/>
      <c r="ILW375" s="243"/>
      <c r="ILX375" s="243"/>
      <c r="ILY375" s="243"/>
      <c r="ILZ375" s="243"/>
      <c r="IMA375" s="243"/>
      <c r="IMB375" s="243"/>
      <c r="IMC375" s="243"/>
      <c r="IMD375" s="243"/>
      <c r="IME375" s="243"/>
      <c r="IMF375" s="243"/>
      <c r="IMG375" s="243"/>
      <c r="IMH375" s="243"/>
      <c r="IMI375" s="243"/>
      <c r="IMJ375" s="243"/>
      <c r="IMK375" s="243"/>
      <c r="IML375" s="243"/>
      <c r="IMM375" s="243"/>
      <c r="IMN375" s="243"/>
      <c r="IMO375" s="243"/>
      <c r="IMP375" s="243"/>
      <c r="IMQ375" s="243"/>
      <c r="IMR375" s="243"/>
      <c r="IMS375" s="243"/>
      <c r="IMT375" s="243"/>
      <c r="IMU375" s="243"/>
      <c r="IMV375" s="243"/>
      <c r="IMW375" s="243"/>
      <c r="IMX375" s="243"/>
      <c r="IMY375" s="243"/>
      <c r="IMZ375" s="243"/>
      <c r="INA375" s="243"/>
      <c r="INB375" s="243"/>
      <c r="INC375" s="243"/>
      <c r="IND375" s="243"/>
      <c r="INE375" s="243"/>
      <c r="INF375" s="243"/>
      <c r="ING375" s="243"/>
      <c r="INH375" s="243"/>
      <c r="INI375" s="243"/>
      <c r="INJ375" s="243"/>
      <c r="INK375" s="243"/>
      <c r="INL375" s="243"/>
      <c r="INM375" s="243"/>
      <c r="INN375" s="243"/>
      <c r="INO375" s="243"/>
      <c r="INP375" s="243"/>
      <c r="INQ375" s="243"/>
      <c r="INR375" s="243"/>
      <c r="INS375" s="243"/>
      <c r="INT375" s="243"/>
      <c r="INU375" s="243"/>
      <c r="INV375" s="243"/>
      <c r="INW375" s="243"/>
      <c r="INX375" s="243"/>
      <c r="INY375" s="243"/>
      <c r="INZ375" s="243"/>
      <c r="IOA375" s="243"/>
      <c r="IOB375" s="243"/>
      <c r="IOC375" s="243"/>
      <c r="IOD375" s="243"/>
      <c r="IOE375" s="243"/>
      <c r="IOF375" s="243"/>
      <c r="IOG375" s="243"/>
      <c r="IOH375" s="243"/>
      <c r="IOI375" s="243"/>
      <c r="IOJ375" s="243"/>
      <c r="IOK375" s="243"/>
      <c r="IOL375" s="243"/>
      <c r="IOM375" s="243"/>
      <c r="ION375" s="243"/>
      <c r="IOO375" s="243"/>
      <c r="IOP375" s="243"/>
      <c r="IOQ375" s="243"/>
      <c r="IOR375" s="243"/>
      <c r="IOS375" s="243"/>
      <c r="IOT375" s="243"/>
      <c r="IOU375" s="243"/>
      <c r="IOV375" s="243"/>
      <c r="IOW375" s="243"/>
      <c r="IOX375" s="243"/>
      <c r="IOY375" s="243"/>
      <c r="IOZ375" s="243"/>
      <c r="IPA375" s="243"/>
      <c r="IPB375" s="243"/>
      <c r="IPC375" s="243"/>
      <c r="IPD375" s="243"/>
      <c r="IPE375" s="243"/>
      <c r="IPF375" s="243"/>
      <c r="IPG375" s="243"/>
      <c r="IPH375" s="243"/>
      <c r="IPI375" s="243"/>
      <c r="IPJ375" s="243"/>
      <c r="IPK375" s="243"/>
      <c r="IPL375" s="243"/>
      <c r="IPM375" s="243"/>
      <c r="IPN375" s="243"/>
      <c r="IPO375" s="243"/>
      <c r="IPP375" s="243"/>
      <c r="IPQ375" s="243"/>
      <c r="IPR375" s="243"/>
      <c r="IPS375" s="243"/>
      <c r="IPT375" s="243"/>
      <c r="IPU375" s="243"/>
      <c r="IPV375" s="243"/>
      <c r="IPW375" s="243"/>
      <c r="IPX375" s="243"/>
      <c r="IPY375" s="243"/>
      <c r="IPZ375" s="243"/>
      <c r="IQA375" s="243"/>
      <c r="IQB375" s="243"/>
      <c r="IQC375" s="243"/>
      <c r="IQD375" s="243"/>
      <c r="IQE375" s="243"/>
      <c r="IQF375" s="243"/>
      <c r="IQG375" s="243"/>
      <c r="IQH375" s="243"/>
      <c r="IQI375" s="243"/>
      <c r="IQJ375" s="243"/>
      <c r="IQK375" s="243"/>
      <c r="IQL375" s="243"/>
      <c r="IQM375" s="243"/>
      <c r="IQN375" s="243"/>
      <c r="IQO375" s="243"/>
      <c r="IQP375" s="243"/>
      <c r="IQQ375" s="243"/>
      <c r="IQR375" s="243"/>
      <c r="IQS375" s="243"/>
      <c r="IQT375" s="243"/>
      <c r="IQU375" s="243"/>
      <c r="IQV375" s="243"/>
      <c r="IQW375" s="243"/>
      <c r="IQX375" s="243"/>
      <c r="IQY375" s="243"/>
      <c r="IQZ375" s="243"/>
      <c r="IRA375" s="243"/>
      <c r="IRB375" s="243"/>
      <c r="IRC375" s="243"/>
      <c r="IRD375" s="243"/>
      <c r="IRE375" s="243"/>
      <c r="IRF375" s="243"/>
      <c r="IRG375" s="243"/>
      <c r="IRH375" s="243"/>
      <c r="IRI375" s="243"/>
      <c r="IRJ375" s="243"/>
      <c r="IRK375" s="243"/>
      <c r="IRL375" s="243"/>
      <c r="IRM375" s="243"/>
      <c r="IRN375" s="243"/>
      <c r="IRO375" s="243"/>
      <c r="IRP375" s="243"/>
      <c r="IRQ375" s="243"/>
      <c r="IRR375" s="243"/>
      <c r="IRS375" s="243"/>
      <c r="IRT375" s="243"/>
      <c r="IRU375" s="243"/>
      <c r="IRV375" s="243"/>
      <c r="IRW375" s="243"/>
      <c r="IRX375" s="243"/>
      <c r="IRY375" s="243"/>
      <c r="IRZ375" s="243"/>
      <c r="ISA375" s="243"/>
      <c r="ISB375" s="243"/>
      <c r="ISC375" s="243"/>
      <c r="ISD375" s="243"/>
      <c r="ISE375" s="243"/>
      <c r="ISF375" s="243"/>
      <c r="ISG375" s="243"/>
      <c r="ISH375" s="243"/>
      <c r="ISI375" s="243"/>
      <c r="ISJ375" s="243"/>
      <c r="ISK375" s="243"/>
      <c r="ISL375" s="243"/>
      <c r="ISM375" s="243"/>
      <c r="ISN375" s="243"/>
      <c r="ISO375" s="243"/>
      <c r="ISP375" s="243"/>
      <c r="ISQ375" s="243"/>
      <c r="ISR375" s="243"/>
      <c r="ISS375" s="243"/>
      <c r="IST375" s="243"/>
      <c r="ISU375" s="243"/>
      <c r="ISV375" s="243"/>
      <c r="ISW375" s="243"/>
      <c r="ISX375" s="243"/>
      <c r="ISY375" s="243"/>
      <c r="ISZ375" s="243"/>
      <c r="ITA375" s="243"/>
      <c r="ITB375" s="243"/>
      <c r="ITC375" s="243"/>
      <c r="ITD375" s="243"/>
      <c r="ITE375" s="243"/>
      <c r="ITF375" s="243"/>
      <c r="ITG375" s="243"/>
      <c r="ITH375" s="243"/>
      <c r="ITI375" s="243"/>
      <c r="ITJ375" s="243"/>
      <c r="ITK375" s="243"/>
      <c r="ITL375" s="243"/>
      <c r="ITM375" s="243"/>
      <c r="ITN375" s="243"/>
      <c r="ITO375" s="243"/>
      <c r="ITP375" s="243"/>
      <c r="ITQ375" s="243"/>
      <c r="ITR375" s="243"/>
      <c r="ITS375" s="243"/>
      <c r="ITT375" s="243"/>
      <c r="ITU375" s="243"/>
      <c r="ITV375" s="243"/>
      <c r="ITW375" s="243"/>
      <c r="ITX375" s="243"/>
      <c r="ITY375" s="243"/>
      <c r="ITZ375" s="243"/>
      <c r="IUA375" s="243"/>
      <c r="IUB375" s="243"/>
      <c r="IUC375" s="243"/>
      <c r="IUD375" s="243"/>
      <c r="IUE375" s="243"/>
      <c r="IUF375" s="243"/>
      <c r="IUG375" s="243"/>
      <c r="IUH375" s="243"/>
      <c r="IUI375" s="243"/>
      <c r="IUJ375" s="243"/>
      <c r="IUK375" s="243"/>
      <c r="IUL375" s="243"/>
      <c r="IUM375" s="243"/>
      <c r="IUN375" s="243"/>
      <c r="IUO375" s="243"/>
      <c r="IUP375" s="243"/>
      <c r="IUQ375" s="243"/>
      <c r="IUR375" s="243"/>
      <c r="IUS375" s="243"/>
      <c r="IUT375" s="243"/>
      <c r="IUU375" s="243"/>
      <c r="IUV375" s="243"/>
      <c r="IUW375" s="243"/>
      <c r="IUX375" s="243"/>
      <c r="IUY375" s="243"/>
      <c r="IUZ375" s="243"/>
      <c r="IVA375" s="243"/>
      <c r="IVB375" s="243"/>
      <c r="IVC375" s="243"/>
      <c r="IVD375" s="243"/>
      <c r="IVE375" s="243"/>
      <c r="IVF375" s="243"/>
      <c r="IVG375" s="243"/>
      <c r="IVH375" s="243"/>
      <c r="IVI375" s="243"/>
      <c r="IVJ375" s="243"/>
      <c r="IVK375" s="243"/>
      <c r="IVL375" s="243"/>
      <c r="IVM375" s="243"/>
      <c r="IVN375" s="243"/>
      <c r="IVO375" s="243"/>
      <c r="IVP375" s="243"/>
      <c r="IVQ375" s="243"/>
      <c r="IVR375" s="243"/>
      <c r="IVS375" s="243"/>
      <c r="IVT375" s="243"/>
      <c r="IVU375" s="243"/>
      <c r="IVV375" s="243"/>
      <c r="IVW375" s="243"/>
      <c r="IVX375" s="243"/>
      <c r="IVY375" s="243"/>
      <c r="IVZ375" s="243"/>
      <c r="IWA375" s="243"/>
      <c r="IWB375" s="243"/>
      <c r="IWC375" s="243"/>
      <c r="IWD375" s="243"/>
      <c r="IWE375" s="243"/>
      <c r="IWF375" s="243"/>
      <c r="IWG375" s="243"/>
      <c r="IWH375" s="243"/>
      <c r="IWI375" s="243"/>
      <c r="IWJ375" s="243"/>
      <c r="IWK375" s="243"/>
      <c r="IWL375" s="243"/>
      <c r="IWM375" s="243"/>
      <c r="IWN375" s="243"/>
      <c r="IWO375" s="243"/>
      <c r="IWP375" s="243"/>
      <c r="IWQ375" s="243"/>
      <c r="IWR375" s="243"/>
      <c r="IWS375" s="243"/>
      <c r="IWT375" s="243"/>
      <c r="IWU375" s="243"/>
      <c r="IWV375" s="243"/>
      <c r="IWW375" s="243"/>
      <c r="IWX375" s="243"/>
      <c r="IWY375" s="243"/>
      <c r="IWZ375" s="243"/>
      <c r="IXA375" s="243"/>
      <c r="IXB375" s="243"/>
      <c r="IXC375" s="243"/>
      <c r="IXD375" s="243"/>
      <c r="IXE375" s="243"/>
      <c r="IXF375" s="243"/>
      <c r="IXG375" s="243"/>
      <c r="IXH375" s="243"/>
      <c r="IXI375" s="243"/>
      <c r="IXJ375" s="243"/>
      <c r="IXK375" s="243"/>
      <c r="IXL375" s="243"/>
      <c r="IXM375" s="243"/>
      <c r="IXN375" s="243"/>
      <c r="IXO375" s="243"/>
      <c r="IXP375" s="243"/>
      <c r="IXQ375" s="243"/>
      <c r="IXR375" s="243"/>
      <c r="IXS375" s="243"/>
      <c r="IXT375" s="243"/>
      <c r="IXU375" s="243"/>
      <c r="IXV375" s="243"/>
      <c r="IXW375" s="243"/>
      <c r="IXX375" s="243"/>
      <c r="IXY375" s="243"/>
      <c r="IXZ375" s="243"/>
      <c r="IYA375" s="243"/>
      <c r="IYB375" s="243"/>
      <c r="IYC375" s="243"/>
      <c r="IYD375" s="243"/>
      <c r="IYE375" s="243"/>
      <c r="IYF375" s="243"/>
      <c r="IYG375" s="243"/>
      <c r="IYH375" s="243"/>
      <c r="IYI375" s="243"/>
      <c r="IYJ375" s="243"/>
      <c r="IYK375" s="243"/>
      <c r="IYL375" s="243"/>
      <c r="IYM375" s="243"/>
      <c r="IYN375" s="243"/>
      <c r="IYO375" s="243"/>
      <c r="IYP375" s="243"/>
      <c r="IYQ375" s="243"/>
      <c r="IYR375" s="243"/>
      <c r="IYS375" s="243"/>
      <c r="IYT375" s="243"/>
      <c r="IYU375" s="243"/>
      <c r="IYV375" s="243"/>
      <c r="IYW375" s="243"/>
      <c r="IYX375" s="243"/>
      <c r="IYY375" s="243"/>
      <c r="IYZ375" s="243"/>
      <c r="IZA375" s="243"/>
      <c r="IZB375" s="243"/>
      <c r="IZC375" s="243"/>
      <c r="IZD375" s="243"/>
      <c r="IZE375" s="243"/>
      <c r="IZF375" s="243"/>
      <c r="IZG375" s="243"/>
      <c r="IZH375" s="243"/>
      <c r="IZI375" s="243"/>
      <c r="IZJ375" s="243"/>
      <c r="IZK375" s="243"/>
      <c r="IZL375" s="243"/>
      <c r="IZM375" s="243"/>
      <c r="IZN375" s="243"/>
      <c r="IZO375" s="243"/>
      <c r="IZP375" s="243"/>
      <c r="IZQ375" s="243"/>
      <c r="IZR375" s="243"/>
      <c r="IZS375" s="243"/>
      <c r="IZT375" s="243"/>
      <c r="IZU375" s="243"/>
      <c r="IZV375" s="243"/>
      <c r="IZW375" s="243"/>
      <c r="IZX375" s="243"/>
      <c r="IZY375" s="243"/>
      <c r="IZZ375" s="243"/>
      <c r="JAA375" s="243"/>
      <c r="JAB375" s="243"/>
      <c r="JAC375" s="243"/>
      <c r="JAD375" s="243"/>
      <c r="JAE375" s="243"/>
      <c r="JAF375" s="243"/>
      <c r="JAG375" s="243"/>
      <c r="JAH375" s="243"/>
      <c r="JAI375" s="243"/>
      <c r="JAJ375" s="243"/>
      <c r="JAK375" s="243"/>
      <c r="JAL375" s="243"/>
      <c r="JAM375" s="243"/>
      <c r="JAN375" s="243"/>
      <c r="JAO375" s="243"/>
      <c r="JAP375" s="243"/>
      <c r="JAQ375" s="243"/>
      <c r="JAR375" s="243"/>
      <c r="JAS375" s="243"/>
      <c r="JAT375" s="243"/>
      <c r="JAU375" s="243"/>
      <c r="JAV375" s="243"/>
      <c r="JAW375" s="243"/>
      <c r="JAX375" s="243"/>
      <c r="JAY375" s="243"/>
      <c r="JAZ375" s="243"/>
      <c r="JBA375" s="243"/>
      <c r="JBB375" s="243"/>
      <c r="JBC375" s="243"/>
      <c r="JBD375" s="243"/>
      <c r="JBE375" s="243"/>
      <c r="JBF375" s="243"/>
      <c r="JBG375" s="243"/>
      <c r="JBH375" s="243"/>
      <c r="JBI375" s="243"/>
      <c r="JBJ375" s="243"/>
      <c r="JBK375" s="243"/>
      <c r="JBL375" s="243"/>
      <c r="JBM375" s="243"/>
      <c r="JBN375" s="243"/>
      <c r="JBO375" s="243"/>
      <c r="JBP375" s="243"/>
      <c r="JBQ375" s="243"/>
      <c r="JBR375" s="243"/>
      <c r="JBS375" s="243"/>
      <c r="JBT375" s="243"/>
      <c r="JBU375" s="243"/>
      <c r="JBV375" s="243"/>
      <c r="JBW375" s="243"/>
      <c r="JBX375" s="243"/>
      <c r="JBY375" s="243"/>
      <c r="JBZ375" s="243"/>
      <c r="JCA375" s="243"/>
      <c r="JCB375" s="243"/>
      <c r="JCC375" s="243"/>
      <c r="JCD375" s="243"/>
      <c r="JCE375" s="243"/>
      <c r="JCF375" s="243"/>
      <c r="JCG375" s="243"/>
      <c r="JCH375" s="243"/>
      <c r="JCI375" s="243"/>
      <c r="JCJ375" s="243"/>
      <c r="JCK375" s="243"/>
      <c r="JCL375" s="243"/>
      <c r="JCM375" s="243"/>
      <c r="JCN375" s="243"/>
      <c r="JCO375" s="243"/>
      <c r="JCP375" s="243"/>
      <c r="JCQ375" s="243"/>
      <c r="JCR375" s="243"/>
      <c r="JCS375" s="243"/>
      <c r="JCT375" s="243"/>
      <c r="JCU375" s="243"/>
      <c r="JCV375" s="243"/>
      <c r="JCW375" s="243"/>
      <c r="JCX375" s="243"/>
      <c r="JCY375" s="243"/>
      <c r="JCZ375" s="243"/>
      <c r="JDA375" s="243"/>
      <c r="JDB375" s="243"/>
      <c r="JDC375" s="243"/>
      <c r="JDD375" s="243"/>
      <c r="JDE375" s="243"/>
      <c r="JDF375" s="243"/>
      <c r="JDG375" s="243"/>
      <c r="JDH375" s="243"/>
      <c r="JDI375" s="243"/>
      <c r="JDJ375" s="243"/>
      <c r="JDK375" s="243"/>
      <c r="JDL375" s="243"/>
      <c r="JDM375" s="243"/>
      <c r="JDN375" s="243"/>
      <c r="JDO375" s="243"/>
      <c r="JDP375" s="243"/>
      <c r="JDQ375" s="243"/>
      <c r="JDR375" s="243"/>
      <c r="JDS375" s="243"/>
      <c r="JDT375" s="243"/>
      <c r="JDU375" s="243"/>
      <c r="JDV375" s="243"/>
      <c r="JDW375" s="243"/>
      <c r="JDX375" s="243"/>
      <c r="JDY375" s="243"/>
      <c r="JDZ375" s="243"/>
      <c r="JEA375" s="243"/>
      <c r="JEB375" s="243"/>
      <c r="JEC375" s="243"/>
      <c r="JED375" s="243"/>
      <c r="JEE375" s="243"/>
      <c r="JEF375" s="243"/>
      <c r="JEG375" s="243"/>
      <c r="JEH375" s="243"/>
      <c r="JEI375" s="243"/>
      <c r="JEJ375" s="243"/>
      <c r="JEK375" s="243"/>
      <c r="JEL375" s="243"/>
      <c r="JEM375" s="243"/>
      <c r="JEN375" s="243"/>
      <c r="JEO375" s="243"/>
      <c r="JEP375" s="243"/>
      <c r="JEQ375" s="243"/>
      <c r="JER375" s="243"/>
      <c r="JES375" s="243"/>
      <c r="JET375" s="243"/>
      <c r="JEU375" s="243"/>
      <c r="JEV375" s="243"/>
      <c r="JEW375" s="243"/>
      <c r="JEX375" s="243"/>
      <c r="JEY375" s="243"/>
      <c r="JEZ375" s="243"/>
      <c r="JFA375" s="243"/>
      <c r="JFB375" s="243"/>
      <c r="JFC375" s="243"/>
      <c r="JFD375" s="243"/>
      <c r="JFE375" s="243"/>
      <c r="JFF375" s="243"/>
      <c r="JFG375" s="243"/>
      <c r="JFH375" s="243"/>
      <c r="JFI375" s="243"/>
      <c r="JFJ375" s="243"/>
      <c r="JFK375" s="243"/>
      <c r="JFL375" s="243"/>
      <c r="JFM375" s="243"/>
      <c r="JFN375" s="243"/>
      <c r="JFO375" s="243"/>
      <c r="JFP375" s="243"/>
      <c r="JFQ375" s="243"/>
      <c r="JFR375" s="243"/>
      <c r="JFS375" s="243"/>
      <c r="JFT375" s="243"/>
      <c r="JFU375" s="243"/>
      <c r="JFV375" s="243"/>
      <c r="JFW375" s="243"/>
      <c r="JFX375" s="243"/>
      <c r="JFY375" s="243"/>
      <c r="JFZ375" s="243"/>
      <c r="JGA375" s="243"/>
      <c r="JGB375" s="243"/>
      <c r="JGC375" s="243"/>
      <c r="JGD375" s="243"/>
      <c r="JGE375" s="243"/>
      <c r="JGF375" s="243"/>
      <c r="JGG375" s="243"/>
      <c r="JGH375" s="243"/>
      <c r="JGI375" s="243"/>
      <c r="JGJ375" s="243"/>
      <c r="JGK375" s="243"/>
      <c r="JGL375" s="243"/>
      <c r="JGM375" s="243"/>
      <c r="JGN375" s="243"/>
      <c r="JGO375" s="243"/>
      <c r="JGP375" s="243"/>
      <c r="JGQ375" s="243"/>
      <c r="JGR375" s="243"/>
      <c r="JGS375" s="243"/>
      <c r="JGT375" s="243"/>
      <c r="JGU375" s="243"/>
      <c r="JGV375" s="243"/>
      <c r="JGW375" s="243"/>
      <c r="JGX375" s="243"/>
      <c r="JGY375" s="243"/>
      <c r="JGZ375" s="243"/>
      <c r="JHA375" s="243"/>
      <c r="JHB375" s="243"/>
      <c r="JHC375" s="243"/>
      <c r="JHD375" s="243"/>
      <c r="JHE375" s="243"/>
      <c r="JHF375" s="243"/>
      <c r="JHG375" s="243"/>
      <c r="JHH375" s="243"/>
      <c r="JHI375" s="243"/>
      <c r="JHJ375" s="243"/>
      <c r="JHK375" s="243"/>
      <c r="JHL375" s="243"/>
      <c r="JHM375" s="243"/>
      <c r="JHN375" s="243"/>
      <c r="JHO375" s="243"/>
      <c r="JHP375" s="243"/>
      <c r="JHQ375" s="243"/>
      <c r="JHR375" s="243"/>
      <c r="JHS375" s="243"/>
      <c r="JHT375" s="243"/>
      <c r="JHU375" s="243"/>
      <c r="JHV375" s="243"/>
      <c r="JHW375" s="243"/>
      <c r="JHX375" s="243"/>
      <c r="JHY375" s="243"/>
      <c r="JHZ375" s="243"/>
      <c r="JIA375" s="243"/>
      <c r="JIB375" s="243"/>
      <c r="JIC375" s="243"/>
      <c r="JID375" s="243"/>
      <c r="JIE375" s="243"/>
      <c r="JIF375" s="243"/>
      <c r="JIG375" s="243"/>
      <c r="JIH375" s="243"/>
      <c r="JII375" s="243"/>
      <c r="JIJ375" s="243"/>
      <c r="JIK375" s="243"/>
      <c r="JIL375" s="243"/>
      <c r="JIM375" s="243"/>
      <c r="JIN375" s="243"/>
      <c r="JIO375" s="243"/>
      <c r="JIP375" s="243"/>
      <c r="JIQ375" s="243"/>
      <c r="JIR375" s="243"/>
      <c r="JIS375" s="243"/>
      <c r="JIT375" s="243"/>
      <c r="JIU375" s="243"/>
      <c r="JIV375" s="243"/>
      <c r="JIW375" s="243"/>
      <c r="JIX375" s="243"/>
      <c r="JIY375" s="243"/>
      <c r="JIZ375" s="243"/>
      <c r="JJA375" s="243"/>
      <c r="JJB375" s="243"/>
      <c r="JJC375" s="243"/>
      <c r="JJD375" s="243"/>
      <c r="JJE375" s="243"/>
      <c r="JJF375" s="243"/>
      <c r="JJG375" s="243"/>
      <c r="JJH375" s="243"/>
      <c r="JJI375" s="243"/>
      <c r="JJJ375" s="243"/>
      <c r="JJK375" s="243"/>
      <c r="JJL375" s="243"/>
      <c r="JJM375" s="243"/>
      <c r="JJN375" s="243"/>
      <c r="JJO375" s="243"/>
      <c r="JJP375" s="243"/>
      <c r="JJQ375" s="243"/>
      <c r="JJR375" s="243"/>
      <c r="JJS375" s="243"/>
      <c r="JJT375" s="243"/>
      <c r="JJU375" s="243"/>
      <c r="JJV375" s="243"/>
      <c r="JJW375" s="243"/>
      <c r="JJX375" s="243"/>
      <c r="JJY375" s="243"/>
      <c r="JJZ375" s="243"/>
      <c r="JKA375" s="243"/>
      <c r="JKB375" s="243"/>
      <c r="JKC375" s="243"/>
      <c r="JKD375" s="243"/>
      <c r="JKE375" s="243"/>
      <c r="JKF375" s="243"/>
      <c r="JKG375" s="243"/>
      <c r="JKH375" s="243"/>
      <c r="JKI375" s="243"/>
      <c r="JKJ375" s="243"/>
      <c r="JKK375" s="243"/>
      <c r="JKL375" s="243"/>
      <c r="JKM375" s="243"/>
      <c r="JKN375" s="243"/>
      <c r="JKO375" s="243"/>
      <c r="JKP375" s="243"/>
      <c r="JKQ375" s="243"/>
      <c r="JKR375" s="243"/>
      <c r="JKS375" s="243"/>
      <c r="JKT375" s="243"/>
      <c r="JKU375" s="243"/>
      <c r="JKV375" s="243"/>
      <c r="JKW375" s="243"/>
      <c r="JKX375" s="243"/>
      <c r="JKY375" s="243"/>
      <c r="JKZ375" s="243"/>
      <c r="JLA375" s="243"/>
      <c r="JLB375" s="243"/>
      <c r="JLC375" s="243"/>
      <c r="JLD375" s="243"/>
      <c r="JLE375" s="243"/>
      <c r="JLF375" s="243"/>
      <c r="JLG375" s="243"/>
      <c r="JLH375" s="243"/>
      <c r="JLI375" s="243"/>
      <c r="JLJ375" s="243"/>
      <c r="JLK375" s="243"/>
      <c r="JLL375" s="243"/>
      <c r="JLM375" s="243"/>
      <c r="JLN375" s="243"/>
      <c r="JLO375" s="243"/>
      <c r="JLP375" s="243"/>
      <c r="JLQ375" s="243"/>
      <c r="JLR375" s="243"/>
      <c r="JLS375" s="243"/>
      <c r="JLT375" s="243"/>
      <c r="JLU375" s="243"/>
      <c r="JLV375" s="243"/>
      <c r="JLW375" s="243"/>
      <c r="JLX375" s="243"/>
      <c r="JLY375" s="243"/>
      <c r="JLZ375" s="243"/>
      <c r="JMA375" s="243"/>
      <c r="JMB375" s="243"/>
      <c r="JMC375" s="243"/>
      <c r="JMD375" s="243"/>
      <c r="JME375" s="243"/>
      <c r="JMF375" s="243"/>
      <c r="JMG375" s="243"/>
      <c r="JMH375" s="243"/>
      <c r="JMI375" s="243"/>
      <c r="JMJ375" s="243"/>
      <c r="JMK375" s="243"/>
      <c r="JML375" s="243"/>
      <c r="JMM375" s="243"/>
      <c r="JMN375" s="243"/>
      <c r="JMO375" s="243"/>
      <c r="JMP375" s="243"/>
      <c r="JMQ375" s="243"/>
      <c r="JMR375" s="243"/>
      <c r="JMS375" s="243"/>
      <c r="JMT375" s="243"/>
      <c r="JMU375" s="243"/>
      <c r="JMV375" s="243"/>
      <c r="JMW375" s="243"/>
      <c r="JMX375" s="243"/>
      <c r="JMY375" s="243"/>
      <c r="JMZ375" s="243"/>
      <c r="JNA375" s="243"/>
      <c r="JNB375" s="243"/>
      <c r="JNC375" s="243"/>
      <c r="JND375" s="243"/>
      <c r="JNE375" s="243"/>
      <c r="JNF375" s="243"/>
      <c r="JNG375" s="243"/>
      <c r="JNH375" s="243"/>
      <c r="JNI375" s="243"/>
      <c r="JNJ375" s="243"/>
      <c r="JNK375" s="243"/>
      <c r="JNL375" s="243"/>
      <c r="JNM375" s="243"/>
      <c r="JNN375" s="243"/>
      <c r="JNO375" s="243"/>
      <c r="JNP375" s="243"/>
      <c r="JNQ375" s="243"/>
      <c r="JNR375" s="243"/>
      <c r="JNS375" s="243"/>
      <c r="JNT375" s="243"/>
      <c r="JNU375" s="243"/>
      <c r="JNV375" s="243"/>
      <c r="JNW375" s="243"/>
      <c r="JNX375" s="243"/>
      <c r="JNY375" s="243"/>
      <c r="JNZ375" s="243"/>
      <c r="JOA375" s="243"/>
      <c r="JOB375" s="243"/>
      <c r="JOC375" s="243"/>
      <c r="JOD375" s="243"/>
      <c r="JOE375" s="243"/>
      <c r="JOF375" s="243"/>
      <c r="JOG375" s="243"/>
      <c r="JOH375" s="243"/>
      <c r="JOI375" s="243"/>
      <c r="JOJ375" s="243"/>
      <c r="JOK375" s="243"/>
      <c r="JOL375" s="243"/>
      <c r="JOM375" s="243"/>
      <c r="JON375" s="243"/>
      <c r="JOO375" s="243"/>
      <c r="JOP375" s="243"/>
      <c r="JOQ375" s="243"/>
      <c r="JOR375" s="243"/>
      <c r="JOS375" s="243"/>
      <c r="JOT375" s="243"/>
      <c r="JOU375" s="243"/>
      <c r="JOV375" s="243"/>
      <c r="JOW375" s="243"/>
      <c r="JOX375" s="243"/>
      <c r="JOY375" s="243"/>
      <c r="JOZ375" s="243"/>
      <c r="JPA375" s="243"/>
      <c r="JPB375" s="243"/>
      <c r="JPC375" s="243"/>
      <c r="JPD375" s="243"/>
      <c r="JPE375" s="243"/>
      <c r="JPF375" s="243"/>
      <c r="JPG375" s="243"/>
      <c r="JPH375" s="243"/>
      <c r="JPI375" s="243"/>
      <c r="JPJ375" s="243"/>
      <c r="JPK375" s="243"/>
      <c r="JPL375" s="243"/>
      <c r="JPM375" s="243"/>
      <c r="JPN375" s="243"/>
      <c r="JPO375" s="243"/>
      <c r="JPP375" s="243"/>
      <c r="JPQ375" s="243"/>
      <c r="JPR375" s="243"/>
      <c r="JPS375" s="243"/>
      <c r="JPT375" s="243"/>
      <c r="JPU375" s="243"/>
      <c r="JPV375" s="243"/>
      <c r="JPW375" s="243"/>
      <c r="JPX375" s="243"/>
      <c r="JPY375" s="243"/>
      <c r="JPZ375" s="243"/>
      <c r="JQA375" s="243"/>
      <c r="JQB375" s="243"/>
      <c r="JQC375" s="243"/>
      <c r="JQD375" s="243"/>
      <c r="JQE375" s="243"/>
      <c r="JQF375" s="243"/>
      <c r="JQG375" s="243"/>
      <c r="JQH375" s="243"/>
      <c r="JQI375" s="243"/>
      <c r="JQJ375" s="243"/>
      <c r="JQK375" s="243"/>
      <c r="JQL375" s="243"/>
      <c r="JQM375" s="243"/>
      <c r="JQN375" s="243"/>
      <c r="JQO375" s="243"/>
      <c r="JQP375" s="243"/>
      <c r="JQQ375" s="243"/>
      <c r="JQR375" s="243"/>
      <c r="JQS375" s="243"/>
      <c r="JQT375" s="243"/>
      <c r="JQU375" s="243"/>
      <c r="JQV375" s="243"/>
      <c r="JQW375" s="243"/>
      <c r="JQX375" s="243"/>
      <c r="JQY375" s="243"/>
      <c r="JQZ375" s="243"/>
      <c r="JRA375" s="243"/>
      <c r="JRB375" s="243"/>
      <c r="JRC375" s="243"/>
      <c r="JRD375" s="243"/>
      <c r="JRE375" s="243"/>
      <c r="JRF375" s="243"/>
      <c r="JRG375" s="243"/>
      <c r="JRH375" s="243"/>
      <c r="JRI375" s="243"/>
      <c r="JRJ375" s="243"/>
      <c r="JRK375" s="243"/>
      <c r="JRL375" s="243"/>
      <c r="JRM375" s="243"/>
      <c r="JRN375" s="243"/>
      <c r="JRO375" s="243"/>
      <c r="JRP375" s="243"/>
      <c r="JRQ375" s="243"/>
      <c r="JRR375" s="243"/>
      <c r="JRS375" s="243"/>
      <c r="JRT375" s="243"/>
      <c r="JRU375" s="243"/>
      <c r="JRV375" s="243"/>
      <c r="JRW375" s="243"/>
      <c r="JRX375" s="243"/>
      <c r="JRY375" s="243"/>
      <c r="JRZ375" s="243"/>
      <c r="JSA375" s="243"/>
      <c r="JSB375" s="243"/>
      <c r="JSC375" s="243"/>
      <c r="JSD375" s="243"/>
      <c r="JSE375" s="243"/>
      <c r="JSF375" s="243"/>
      <c r="JSG375" s="243"/>
      <c r="JSH375" s="243"/>
      <c r="JSI375" s="243"/>
      <c r="JSJ375" s="243"/>
      <c r="JSK375" s="243"/>
      <c r="JSL375" s="243"/>
      <c r="JSM375" s="243"/>
      <c r="JSN375" s="243"/>
      <c r="JSO375" s="243"/>
      <c r="JSP375" s="243"/>
      <c r="JSQ375" s="243"/>
      <c r="JSR375" s="243"/>
      <c r="JSS375" s="243"/>
      <c r="JST375" s="243"/>
      <c r="JSU375" s="243"/>
      <c r="JSV375" s="243"/>
      <c r="JSW375" s="243"/>
      <c r="JSX375" s="243"/>
      <c r="JSY375" s="243"/>
      <c r="JSZ375" s="243"/>
      <c r="JTA375" s="243"/>
      <c r="JTB375" s="243"/>
      <c r="JTC375" s="243"/>
      <c r="JTD375" s="243"/>
      <c r="JTE375" s="243"/>
      <c r="JTF375" s="243"/>
      <c r="JTG375" s="243"/>
      <c r="JTH375" s="243"/>
      <c r="JTI375" s="243"/>
      <c r="JTJ375" s="243"/>
      <c r="JTK375" s="243"/>
      <c r="JTL375" s="243"/>
      <c r="JTM375" s="243"/>
      <c r="JTN375" s="243"/>
      <c r="JTO375" s="243"/>
      <c r="JTP375" s="243"/>
      <c r="JTQ375" s="243"/>
      <c r="JTR375" s="243"/>
      <c r="JTS375" s="243"/>
      <c r="JTT375" s="243"/>
      <c r="JTU375" s="243"/>
      <c r="JTV375" s="243"/>
      <c r="JTW375" s="243"/>
      <c r="JTX375" s="243"/>
      <c r="JTY375" s="243"/>
      <c r="JTZ375" s="243"/>
      <c r="JUA375" s="243"/>
      <c r="JUB375" s="243"/>
      <c r="JUC375" s="243"/>
      <c r="JUD375" s="243"/>
      <c r="JUE375" s="243"/>
      <c r="JUF375" s="243"/>
      <c r="JUG375" s="243"/>
      <c r="JUH375" s="243"/>
      <c r="JUI375" s="243"/>
      <c r="JUJ375" s="243"/>
      <c r="JUK375" s="243"/>
      <c r="JUL375" s="243"/>
      <c r="JUM375" s="243"/>
      <c r="JUN375" s="243"/>
      <c r="JUO375" s="243"/>
      <c r="JUP375" s="243"/>
      <c r="JUQ375" s="243"/>
      <c r="JUR375" s="243"/>
      <c r="JUS375" s="243"/>
      <c r="JUT375" s="243"/>
      <c r="JUU375" s="243"/>
      <c r="JUV375" s="243"/>
      <c r="JUW375" s="243"/>
      <c r="JUX375" s="243"/>
      <c r="JUY375" s="243"/>
      <c r="JUZ375" s="243"/>
      <c r="JVA375" s="243"/>
      <c r="JVB375" s="243"/>
      <c r="JVC375" s="243"/>
      <c r="JVD375" s="243"/>
      <c r="JVE375" s="243"/>
      <c r="JVF375" s="243"/>
      <c r="JVG375" s="243"/>
      <c r="JVH375" s="243"/>
      <c r="JVI375" s="243"/>
      <c r="JVJ375" s="243"/>
      <c r="JVK375" s="243"/>
      <c r="JVL375" s="243"/>
      <c r="JVM375" s="243"/>
      <c r="JVN375" s="243"/>
      <c r="JVO375" s="243"/>
      <c r="JVP375" s="243"/>
      <c r="JVQ375" s="243"/>
      <c r="JVR375" s="243"/>
      <c r="JVS375" s="243"/>
      <c r="JVT375" s="243"/>
      <c r="JVU375" s="243"/>
      <c r="JVV375" s="243"/>
      <c r="JVW375" s="243"/>
      <c r="JVX375" s="243"/>
      <c r="JVY375" s="243"/>
      <c r="JVZ375" s="243"/>
      <c r="JWA375" s="243"/>
      <c r="JWB375" s="243"/>
      <c r="JWC375" s="243"/>
      <c r="JWD375" s="243"/>
      <c r="JWE375" s="243"/>
      <c r="JWF375" s="243"/>
      <c r="JWG375" s="243"/>
      <c r="JWH375" s="243"/>
      <c r="JWI375" s="243"/>
      <c r="JWJ375" s="243"/>
      <c r="JWK375" s="243"/>
      <c r="JWL375" s="243"/>
      <c r="JWM375" s="243"/>
      <c r="JWN375" s="243"/>
      <c r="JWO375" s="243"/>
      <c r="JWP375" s="243"/>
      <c r="JWQ375" s="243"/>
      <c r="JWR375" s="243"/>
      <c r="JWS375" s="243"/>
      <c r="JWT375" s="243"/>
      <c r="JWU375" s="243"/>
      <c r="JWV375" s="243"/>
      <c r="JWW375" s="243"/>
      <c r="JWX375" s="243"/>
      <c r="JWY375" s="243"/>
      <c r="JWZ375" s="243"/>
      <c r="JXA375" s="243"/>
      <c r="JXB375" s="243"/>
      <c r="JXC375" s="243"/>
      <c r="JXD375" s="243"/>
      <c r="JXE375" s="243"/>
      <c r="JXF375" s="243"/>
      <c r="JXG375" s="243"/>
      <c r="JXH375" s="243"/>
      <c r="JXI375" s="243"/>
      <c r="JXJ375" s="243"/>
      <c r="JXK375" s="243"/>
      <c r="JXL375" s="243"/>
      <c r="JXM375" s="243"/>
      <c r="JXN375" s="243"/>
      <c r="JXO375" s="243"/>
      <c r="JXP375" s="243"/>
      <c r="JXQ375" s="243"/>
      <c r="JXR375" s="243"/>
      <c r="JXS375" s="243"/>
      <c r="JXT375" s="243"/>
      <c r="JXU375" s="243"/>
      <c r="JXV375" s="243"/>
      <c r="JXW375" s="243"/>
      <c r="JXX375" s="243"/>
      <c r="JXY375" s="243"/>
      <c r="JXZ375" s="243"/>
      <c r="JYA375" s="243"/>
      <c r="JYB375" s="243"/>
      <c r="JYC375" s="243"/>
      <c r="JYD375" s="243"/>
      <c r="JYE375" s="243"/>
      <c r="JYF375" s="243"/>
      <c r="JYG375" s="243"/>
      <c r="JYH375" s="243"/>
      <c r="JYI375" s="243"/>
      <c r="JYJ375" s="243"/>
      <c r="JYK375" s="243"/>
      <c r="JYL375" s="243"/>
      <c r="JYM375" s="243"/>
      <c r="JYN375" s="243"/>
      <c r="JYO375" s="243"/>
      <c r="JYP375" s="243"/>
      <c r="JYQ375" s="243"/>
      <c r="JYR375" s="243"/>
      <c r="JYS375" s="243"/>
      <c r="JYT375" s="243"/>
      <c r="JYU375" s="243"/>
      <c r="JYV375" s="243"/>
      <c r="JYW375" s="243"/>
      <c r="JYX375" s="243"/>
      <c r="JYY375" s="243"/>
      <c r="JYZ375" s="243"/>
      <c r="JZA375" s="243"/>
      <c r="JZB375" s="243"/>
      <c r="JZC375" s="243"/>
      <c r="JZD375" s="243"/>
      <c r="JZE375" s="243"/>
      <c r="JZF375" s="243"/>
      <c r="JZG375" s="243"/>
      <c r="JZH375" s="243"/>
      <c r="JZI375" s="243"/>
      <c r="JZJ375" s="243"/>
      <c r="JZK375" s="243"/>
      <c r="JZL375" s="243"/>
      <c r="JZM375" s="243"/>
      <c r="JZN375" s="243"/>
      <c r="JZO375" s="243"/>
      <c r="JZP375" s="243"/>
      <c r="JZQ375" s="243"/>
      <c r="JZR375" s="243"/>
      <c r="JZS375" s="243"/>
      <c r="JZT375" s="243"/>
      <c r="JZU375" s="243"/>
      <c r="JZV375" s="243"/>
      <c r="JZW375" s="243"/>
      <c r="JZX375" s="243"/>
      <c r="JZY375" s="243"/>
      <c r="JZZ375" s="243"/>
      <c r="KAA375" s="243"/>
      <c r="KAB375" s="243"/>
      <c r="KAC375" s="243"/>
      <c r="KAD375" s="243"/>
      <c r="KAE375" s="243"/>
      <c r="KAF375" s="243"/>
      <c r="KAG375" s="243"/>
      <c r="KAH375" s="243"/>
      <c r="KAI375" s="243"/>
      <c r="KAJ375" s="243"/>
      <c r="KAK375" s="243"/>
      <c r="KAL375" s="243"/>
      <c r="KAM375" s="243"/>
      <c r="KAN375" s="243"/>
      <c r="KAO375" s="243"/>
      <c r="KAP375" s="243"/>
      <c r="KAQ375" s="243"/>
      <c r="KAR375" s="243"/>
      <c r="KAS375" s="243"/>
      <c r="KAT375" s="243"/>
      <c r="KAU375" s="243"/>
      <c r="KAV375" s="243"/>
      <c r="KAW375" s="243"/>
      <c r="KAX375" s="243"/>
      <c r="KAY375" s="243"/>
      <c r="KAZ375" s="243"/>
      <c r="KBA375" s="243"/>
      <c r="KBB375" s="243"/>
      <c r="KBC375" s="243"/>
      <c r="KBD375" s="243"/>
      <c r="KBE375" s="243"/>
      <c r="KBF375" s="243"/>
      <c r="KBG375" s="243"/>
      <c r="KBH375" s="243"/>
      <c r="KBI375" s="243"/>
      <c r="KBJ375" s="243"/>
      <c r="KBK375" s="243"/>
      <c r="KBL375" s="243"/>
      <c r="KBM375" s="243"/>
      <c r="KBN375" s="243"/>
      <c r="KBO375" s="243"/>
      <c r="KBP375" s="243"/>
      <c r="KBQ375" s="243"/>
      <c r="KBR375" s="243"/>
      <c r="KBS375" s="243"/>
      <c r="KBT375" s="243"/>
      <c r="KBU375" s="243"/>
      <c r="KBV375" s="243"/>
      <c r="KBW375" s="243"/>
      <c r="KBX375" s="243"/>
      <c r="KBY375" s="243"/>
      <c r="KBZ375" s="243"/>
      <c r="KCA375" s="243"/>
      <c r="KCB375" s="243"/>
      <c r="KCC375" s="243"/>
      <c r="KCD375" s="243"/>
      <c r="KCE375" s="243"/>
      <c r="KCF375" s="243"/>
      <c r="KCG375" s="243"/>
      <c r="KCH375" s="243"/>
      <c r="KCI375" s="243"/>
      <c r="KCJ375" s="243"/>
      <c r="KCK375" s="243"/>
      <c r="KCL375" s="243"/>
      <c r="KCM375" s="243"/>
      <c r="KCN375" s="243"/>
      <c r="KCO375" s="243"/>
      <c r="KCP375" s="243"/>
      <c r="KCQ375" s="243"/>
      <c r="KCR375" s="243"/>
      <c r="KCS375" s="243"/>
      <c r="KCT375" s="243"/>
      <c r="KCU375" s="243"/>
      <c r="KCV375" s="243"/>
      <c r="KCW375" s="243"/>
      <c r="KCX375" s="243"/>
      <c r="KCY375" s="243"/>
      <c r="KCZ375" s="243"/>
      <c r="KDA375" s="243"/>
      <c r="KDB375" s="243"/>
      <c r="KDC375" s="243"/>
      <c r="KDD375" s="243"/>
      <c r="KDE375" s="243"/>
      <c r="KDF375" s="243"/>
      <c r="KDG375" s="243"/>
      <c r="KDH375" s="243"/>
      <c r="KDI375" s="243"/>
      <c r="KDJ375" s="243"/>
      <c r="KDK375" s="243"/>
      <c r="KDL375" s="243"/>
      <c r="KDM375" s="243"/>
      <c r="KDN375" s="243"/>
      <c r="KDO375" s="243"/>
      <c r="KDP375" s="243"/>
      <c r="KDQ375" s="243"/>
      <c r="KDR375" s="243"/>
      <c r="KDS375" s="243"/>
      <c r="KDT375" s="243"/>
      <c r="KDU375" s="243"/>
      <c r="KDV375" s="243"/>
      <c r="KDW375" s="243"/>
      <c r="KDX375" s="243"/>
      <c r="KDY375" s="243"/>
      <c r="KDZ375" s="243"/>
      <c r="KEA375" s="243"/>
      <c r="KEB375" s="243"/>
      <c r="KEC375" s="243"/>
      <c r="KED375" s="243"/>
      <c r="KEE375" s="243"/>
      <c r="KEF375" s="243"/>
      <c r="KEG375" s="243"/>
      <c r="KEH375" s="243"/>
      <c r="KEI375" s="243"/>
      <c r="KEJ375" s="243"/>
      <c r="KEK375" s="243"/>
      <c r="KEL375" s="243"/>
      <c r="KEM375" s="243"/>
      <c r="KEN375" s="243"/>
      <c r="KEO375" s="243"/>
      <c r="KEP375" s="243"/>
      <c r="KEQ375" s="243"/>
      <c r="KER375" s="243"/>
      <c r="KES375" s="243"/>
      <c r="KET375" s="243"/>
      <c r="KEU375" s="243"/>
      <c r="KEV375" s="243"/>
      <c r="KEW375" s="243"/>
      <c r="KEX375" s="243"/>
      <c r="KEY375" s="243"/>
      <c r="KEZ375" s="243"/>
      <c r="KFA375" s="243"/>
      <c r="KFB375" s="243"/>
      <c r="KFC375" s="243"/>
      <c r="KFD375" s="243"/>
      <c r="KFE375" s="243"/>
      <c r="KFF375" s="243"/>
      <c r="KFG375" s="243"/>
      <c r="KFH375" s="243"/>
      <c r="KFI375" s="243"/>
      <c r="KFJ375" s="243"/>
      <c r="KFK375" s="243"/>
      <c r="KFL375" s="243"/>
      <c r="KFM375" s="243"/>
      <c r="KFN375" s="243"/>
      <c r="KFO375" s="243"/>
      <c r="KFP375" s="243"/>
      <c r="KFQ375" s="243"/>
      <c r="KFR375" s="243"/>
      <c r="KFS375" s="243"/>
      <c r="KFT375" s="243"/>
      <c r="KFU375" s="243"/>
      <c r="KFV375" s="243"/>
      <c r="KFW375" s="243"/>
      <c r="KFX375" s="243"/>
      <c r="KFY375" s="243"/>
      <c r="KFZ375" s="243"/>
      <c r="KGA375" s="243"/>
      <c r="KGB375" s="243"/>
      <c r="KGC375" s="243"/>
      <c r="KGD375" s="243"/>
      <c r="KGE375" s="243"/>
      <c r="KGF375" s="243"/>
      <c r="KGG375" s="243"/>
      <c r="KGH375" s="243"/>
      <c r="KGI375" s="243"/>
      <c r="KGJ375" s="243"/>
      <c r="KGK375" s="243"/>
      <c r="KGL375" s="243"/>
      <c r="KGM375" s="243"/>
      <c r="KGN375" s="243"/>
      <c r="KGO375" s="243"/>
      <c r="KGP375" s="243"/>
      <c r="KGQ375" s="243"/>
      <c r="KGR375" s="243"/>
      <c r="KGS375" s="243"/>
      <c r="KGT375" s="243"/>
      <c r="KGU375" s="243"/>
      <c r="KGV375" s="243"/>
      <c r="KGW375" s="243"/>
      <c r="KGX375" s="243"/>
      <c r="KGY375" s="243"/>
      <c r="KGZ375" s="243"/>
      <c r="KHA375" s="243"/>
      <c r="KHB375" s="243"/>
      <c r="KHC375" s="243"/>
      <c r="KHD375" s="243"/>
      <c r="KHE375" s="243"/>
      <c r="KHF375" s="243"/>
      <c r="KHG375" s="243"/>
      <c r="KHH375" s="243"/>
      <c r="KHI375" s="243"/>
      <c r="KHJ375" s="243"/>
      <c r="KHK375" s="243"/>
      <c r="KHL375" s="243"/>
      <c r="KHM375" s="243"/>
      <c r="KHN375" s="243"/>
      <c r="KHO375" s="243"/>
      <c r="KHP375" s="243"/>
      <c r="KHQ375" s="243"/>
      <c r="KHR375" s="243"/>
      <c r="KHS375" s="243"/>
      <c r="KHT375" s="243"/>
      <c r="KHU375" s="243"/>
      <c r="KHV375" s="243"/>
      <c r="KHW375" s="243"/>
      <c r="KHX375" s="243"/>
      <c r="KHY375" s="243"/>
      <c r="KHZ375" s="243"/>
      <c r="KIA375" s="243"/>
      <c r="KIB375" s="243"/>
      <c r="KIC375" s="243"/>
      <c r="KID375" s="243"/>
      <c r="KIE375" s="243"/>
      <c r="KIF375" s="243"/>
      <c r="KIG375" s="243"/>
      <c r="KIH375" s="243"/>
      <c r="KII375" s="243"/>
      <c r="KIJ375" s="243"/>
      <c r="KIK375" s="243"/>
      <c r="KIL375" s="243"/>
      <c r="KIM375" s="243"/>
      <c r="KIN375" s="243"/>
      <c r="KIO375" s="243"/>
      <c r="KIP375" s="243"/>
      <c r="KIQ375" s="243"/>
      <c r="KIR375" s="243"/>
      <c r="KIS375" s="243"/>
      <c r="KIT375" s="243"/>
      <c r="KIU375" s="243"/>
      <c r="KIV375" s="243"/>
      <c r="KIW375" s="243"/>
      <c r="KIX375" s="243"/>
      <c r="KIY375" s="243"/>
      <c r="KIZ375" s="243"/>
      <c r="KJA375" s="243"/>
      <c r="KJB375" s="243"/>
      <c r="KJC375" s="243"/>
      <c r="KJD375" s="243"/>
      <c r="KJE375" s="243"/>
      <c r="KJF375" s="243"/>
      <c r="KJG375" s="243"/>
      <c r="KJH375" s="243"/>
      <c r="KJI375" s="243"/>
      <c r="KJJ375" s="243"/>
      <c r="KJK375" s="243"/>
      <c r="KJL375" s="243"/>
      <c r="KJM375" s="243"/>
      <c r="KJN375" s="243"/>
      <c r="KJO375" s="243"/>
      <c r="KJP375" s="243"/>
      <c r="KJQ375" s="243"/>
      <c r="KJR375" s="243"/>
      <c r="KJS375" s="243"/>
      <c r="KJT375" s="243"/>
      <c r="KJU375" s="243"/>
      <c r="KJV375" s="243"/>
      <c r="KJW375" s="243"/>
      <c r="KJX375" s="243"/>
      <c r="KJY375" s="243"/>
      <c r="KJZ375" s="243"/>
      <c r="KKA375" s="243"/>
      <c r="KKB375" s="243"/>
      <c r="KKC375" s="243"/>
      <c r="KKD375" s="243"/>
      <c r="KKE375" s="243"/>
      <c r="KKF375" s="243"/>
      <c r="KKG375" s="243"/>
      <c r="KKH375" s="243"/>
      <c r="KKI375" s="243"/>
      <c r="KKJ375" s="243"/>
      <c r="KKK375" s="243"/>
      <c r="KKL375" s="243"/>
      <c r="KKM375" s="243"/>
      <c r="KKN375" s="243"/>
      <c r="KKO375" s="243"/>
      <c r="KKP375" s="243"/>
      <c r="KKQ375" s="243"/>
      <c r="KKR375" s="243"/>
      <c r="KKS375" s="243"/>
      <c r="KKT375" s="243"/>
      <c r="KKU375" s="243"/>
      <c r="KKV375" s="243"/>
      <c r="KKW375" s="243"/>
      <c r="KKX375" s="243"/>
      <c r="KKY375" s="243"/>
      <c r="KKZ375" s="243"/>
      <c r="KLA375" s="243"/>
      <c r="KLB375" s="243"/>
      <c r="KLC375" s="243"/>
      <c r="KLD375" s="243"/>
      <c r="KLE375" s="243"/>
      <c r="KLF375" s="243"/>
      <c r="KLG375" s="243"/>
      <c r="KLH375" s="243"/>
      <c r="KLI375" s="243"/>
      <c r="KLJ375" s="243"/>
      <c r="KLK375" s="243"/>
      <c r="KLL375" s="243"/>
      <c r="KLM375" s="243"/>
      <c r="KLN375" s="243"/>
      <c r="KLO375" s="243"/>
      <c r="KLP375" s="243"/>
      <c r="KLQ375" s="243"/>
      <c r="KLR375" s="243"/>
      <c r="KLS375" s="243"/>
      <c r="KLT375" s="243"/>
      <c r="KLU375" s="243"/>
      <c r="KLV375" s="243"/>
      <c r="KLW375" s="243"/>
      <c r="KLX375" s="243"/>
      <c r="KLY375" s="243"/>
      <c r="KLZ375" s="243"/>
      <c r="KMA375" s="243"/>
      <c r="KMB375" s="243"/>
      <c r="KMC375" s="243"/>
      <c r="KMD375" s="243"/>
      <c r="KME375" s="243"/>
      <c r="KMF375" s="243"/>
      <c r="KMG375" s="243"/>
      <c r="KMH375" s="243"/>
      <c r="KMI375" s="243"/>
      <c r="KMJ375" s="243"/>
      <c r="KMK375" s="243"/>
      <c r="KML375" s="243"/>
      <c r="KMM375" s="243"/>
      <c r="KMN375" s="243"/>
      <c r="KMO375" s="243"/>
      <c r="KMP375" s="243"/>
      <c r="KMQ375" s="243"/>
      <c r="KMR375" s="243"/>
      <c r="KMS375" s="243"/>
      <c r="KMT375" s="243"/>
      <c r="KMU375" s="243"/>
      <c r="KMV375" s="243"/>
      <c r="KMW375" s="243"/>
      <c r="KMX375" s="243"/>
      <c r="KMY375" s="243"/>
      <c r="KMZ375" s="243"/>
      <c r="KNA375" s="243"/>
      <c r="KNB375" s="243"/>
      <c r="KNC375" s="243"/>
      <c r="KND375" s="243"/>
      <c r="KNE375" s="243"/>
      <c r="KNF375" s="243"/>
      <c r="KNG375" s="243"/>
      <c r="KNH375" s="243"/>
      <c r="KNI375" s="243"/>
      <c r="KNJ375" s="243"/>
      <c r="KNK375" s="243"/>
      <c r="KNL375" s="243"/>
      <c r="KNM375" s="243"/>
      <c r="KNN375" s="243"/>
      <c r="KNO375" s="243"/>
      <c r="KNP375" s="243"/>
      <c r="KNQ375" s="243"/>
      <c r="KNR375" s="243"/>
      <c r="KNS375" s="243"/>
      <c r="KNT375" s="243"/>
      <c r="KNU375" s="243"/>
      <c r="KNV375" s="243"/>
      <c r="KNW375" s="243"/>
      <c r="KNX375" s="243"/>
      <c r="KNY375" s="243"/>
      <c r="KNZ375" s="243"/>
      <c r="KOA375" s="243"/>
      <c r="KOB375" s="243"/>
      <c r="KOC375" s="243"/>
      <c r="KOD375" s="243"/>
      <c r="KOE375" s="243"/>
      <c r="KOF375" s="243"/>
      <c r="KOG375" s="243"/>
      <c r="KOH375" s="243"/>
      <c r="KOI375" s="243"/>
      <c r="KOJ375" s="243"/>
      <c r="KOK375" s="243"/>
      <c r="KOL375" s="243"/>
      <c r="KOM375" s="243"/>
      <c r="KON375" s="243"/>
      <c r="KOO375" s="243"/>
      <c r="KOP375" s="243"/>
      <c r="KOQ375" s="243"/>
      <c r="KOR375" s="243"/>
      <c r="KOS375" s="243"/>
      <c r="KOT375" s="243"/>
      <c r="KOU375" s="243"/>
      <c r="KOV375" s="243"/>
      <c r="KOW375" s="243"/>
      <c r="KOX375" s="243"/>
      <c r="KOY375" s="243"/>
      <c r="KOZ375" s="243"/>
      <c r="KPA375" s="243"/>
      <c r="KPB375" s="243"/>
      <c r="KPC375" s="243"/>
      <c r="KPD375" s="243"/>
      <c r="KPE375" s="243"/>
      <c r="KPF375" s="243"/>
      <c r="KPG375" s="243"/>
      <c r="KPH375" s="243"/>
      <c r="KPI375" s="243"/>
      <c r="KPJ375" s="243"/>
      <c r="KPK375" s="243"/>
      <c r="KPL375" s="243"/>
      <c r="KPM375" s="243"/>
      <c r="KPN375" s="243"/>
      <c r="KPO375" s="243"/>
      <c r="KPP375" s="243"/>
      <c r="KPQ375" s="243"/>
      <c r="KPR375" s="243"/>
      <c r="KPS375" s="243"/>
      <c r="KPT375" s="243"/>
      <c r="KPU375" s="243"/>
      <c r="KPV375" s="243"/>
      <c r="KPW375" s="243"/>
      <c r="KPX375" s="243"/>
      <c r="KPY375" s="243"/>
      <c r="KPZ375" s="243"/>
      <c r="KQA375" s="243"/>
      <c r="KQB375" s="243"/>
      <c r="KQC375" s="243"/>
      <c r="KQD375" s="243"/>
      <c r="KQE375" s="243"/>
      <c r="KQF375" s="243"/>
      <c r="KQG375" s="243"/>
      <c r="KQH375" s="243"/>
      <c r="KQI375" s="243"/>
      <c r="KQJ375" s="243"/>
      <c r="KQK375" s="243"/>
      <c r="KQL375" s="243"/>
      <c r="KQM375" s="243"/>
      <c r="KQN375" s="243"/>
      <c r="KQO375" s="243"/>
      <c r="KQP375" s="243"/>
      <c r="KQQ375" s="243"/>
      <c r="KQR375" s="243"/>
      <c r="KQS375" s="243"/>
      <c r="KQT375" s="243"/>
      <c r="KQU375" s="243"/>
      <c r="KQV375" s="243"/>
      <c r="KQW375" s="243"/>
      <c r="KQX375" s="243"/>
      <c r="KQY375" s="243"/>
      <c r="KQZ375" s="243"/>
      <c r="KRA375" s="243"/>
      <c r="KRB375" s="243"/>
      <c r="KRC375" s="243"/>
      <c r="KRD375" s="243"/>
      <c r="KRE375" s="243"/>
      <c r="KRF375" s="243"/>
      <c r="KRG375" s="243"/>
      <c r="KRH375" s="243"/>
      <c r="KRI375" s="243"/>
      <c r="KRJ375" s="243"/>
      <c r="KRK375" s="243"/>
      <c r="KRL375" s="243"/>
      <c r="KRM375" s="243"/>
      <c r="KRN375" s="243"/>
      <c r="KRO375" s="243"/>
      <c r="KRP375" s="243"/>
      <c r="KRQ375" s="243"/>
      <c r="KRR375" s="243"/>
      <c r="KRS375" s="243"/>
      <c r="KRT375" s="243"/>
      <c r="KRU375" s="243"/>
      <c r="KRV375" s="243"/>
      <c r="KRW375" s="243"/>
      <c r="KRX375" s="243"/>
      <c r="KRY375" s="243"/>
      <c r="KRZ375" s="243"/>
      <c r="KSA375" s="243"/>
      <c r="KSB375" s="243"/>
      <c r="KSC375" s="243"/>
      <c r="KSD375" s="243"/>
      <c r="KSE375" s="243"/>
      <c r="KSF375" s="243"/>
      <c r="KSG375" s="243"/>
      <c r="KSH375" s="243"/>
      <c r="KSI375" s="243"/>
      <c r="KSJ375" s="243"/>
      <c r="KSK375" s="243"/>
      <c r="KSL375" s="243"/>
      <c r="KSM375" s="243"/>
      <c r="KSN375" s="243"/>
      <c r="KSO375" s="243"/>
      <c r="KSP375" s="243"/>
      <c r="KSQ375" s="243"/>
      <c r="KSR375" s="243"/>
      <c r="KSS375" s="243"/>
      <c r="KST375" s="243"/>
      <c r="KSU375" s="243"/>
      <c r="KSV375" s="243"/>
      <c r="KSW375" s="243"/>
      <c r="KSX375" s="243"/>
      <c r="KSY375" s="243"/>
      <c r="KSZ375" s="243"/>
      <c r="KTA375" s="243"/>
      <c r="KTB375" s="243"/>
      <c r="KTC375" s="243"/>
      <c r="KTD375" s="243"/>
      <c r="KTE375" s="243"/>
      <c r="KTF375" s="243"/>
      <c r="KTG375" s="243"/>
      <c r="KTH375" s="243"/>
      <c r="KTI375" s="243"/>
      <c r="KTJ375" s="243"/>
      <c r="KTK375" s="243"/>
      <c r="KTL375" s="243"/>
      <c r="KTM375" s="243"/>
      <c r="KTN375" s="243"/>
      <c r="KTO375" s="243"/>
      <c r="KTP375" s="243"/>
      <c r="KTQ375" s="243"/>
      <c r="KTR375" s="243"/>
      <c r="KTS375" s="243"/>
      <c r="KTT375" s="243"/>
      <c r="KTU375" s="243"/>
      <c r="KTV375" s="243"/>
      <c r="KTW375" s="243"/>
      <c r="KTX375" s="243"/>
      <c r="KTY375" s="243"/>
      <c r="KTZ375" s="243"/>
      <c r="KUA375" s="243"/>
      <c r="KUB375" s="243"/>
      <c r="KUC375" s="243"/>
      <c r="KUD375" s="243"/>
      <c r="KUE375" s="243"/>
      <c r="KUF375" s="243"/>
      <c r="KUG375" s="243"/>
      <c r="KUH375" s="243"/>
      <c r="KUI375" s="243"/>
      <c r="KUJ375" s="243"/>
      <c r="KUK375" s="243"/>
      <c r="KUL375" s="243"/>
      <c r="KUM375" s="243"/>
      <c r="KUN375" s="243"/>
      <c r="KUO375" s="243"/>
      <c r="KUP375" s="243"/>
      <c r="KUQ375" s="243"/>
      <c r="KUR375" s="243"/>
      <c r="KUS375" s="243"/>
      <c r="KUT375" s="243"/>
      <c r="KUU375" s="243"/>
      <c r="KUV375" s="243"/>
      <c r="KUW375" s="243"/>
      <c r="KUX375" s="243"/>
      <c r="KUY375" s="243"/>
      <c r="KUZ375" s="243"/>
      <c r="KVA375" s="243"/>
      <c r="KVB375" s="243"/>
      <c r="KVC375" s="243"/>
      <c r="KVD375" s="243"/>
      <c r="KVE375" s="243"/>
      <c r="KVF375" s="243"/>
      <c r="KVG375" s="243"/>
      <c r="KVH375" s="243"/>
      <c r="KVI375" s="243"/>
      <c r="KVJ375" s="243"/>
      <c r="KVK375" s="243"/>
      <c r="KVL375" s="243"/>
      <c r="KVM375" s="243"/>
      <c r="KVN375" s="243"/>
      <c r="KVO375" s="243"/>
      <c r="KVP375" s="243"/>
      <c r="KVQ375" s="243"/>
      <c r="KVR375" s="243"/>
      <c r="KVS375" s="243"/>
      <c r="KVT375" s="243"/>
      <c r="KVU375" s="243"/>
      <c r="KVV375" s="243"/>
      <c r="KVW375" s="243"/>
      <c r="KVX375" s="243"/>
      <c r="KVY375" s="243"/>
      <c r="KVZ375" s="243"/>
      <c r="KWA375" s="243"/>
      <c r="KWB375" s="243"/>
      <c r="KWC375" s="243"/>
      <c r="KWD375" s="243"/>
      <c r="KWE375" s="243"/>
      <c r="KWF375" s="243"/>
      <c r="KWG375" s="243"/>
      <c r="KWH375" s="243"/>
      <c r="KWI375" s="243"/>
      <c r="KWJ375" s="243"/>
      <c r="KWK375" s="243"/>
      <c r="KWL375" s="243"/>
      <c r="KWM375" s="243"/>
      <c r="KWN375" s="243"/>
      <c r="KWO375" s="243"/>
      <c r="KWP375" s="243"/>
      <c r="KWQ375" s="243"/>
      <c r="KWR375" s="243"/>
      <c r="KWS375" s="243"/>
      <c r="KWT375" s="243"/>
      <c r="KWU375" s="243"/>
      <c r="KWV375" s="243"/>
      <c r="KWW375" s="243"/>
      <c r="KWX375" s="243"/>
      <c r="KWY375" s="243"/>
      <c r="KWZ375" s="243"/>
      <c r="KXA375" s="243"/>
      <c r="KXB375" s="243"/>
      <c r="KXC375" s="243"/>
      <c r="KXD375" s="243"/>
      <c r="KXE375" s="243"/>
      <c r="KXF375" s="243"/>
      <c r="KXG375" s="243"/>
      <c r="KXH375" s="243"/>
      <c r="KXI375" s="243"/>
      <c r="KXJ375" s="243"/>
      <c r="KXK375" s="243"/>
      <c r="KXL375" s="243"/>
      <c r="KXM375" s="243"/>
      <c r="KXN375" s="243"/>
      <c r="KXO375" s="243"/>
      <c r="KXP375" s="243"/>
      <c r="KXQ375" s="243"/>
      <c r="KXR375" s="243"/>
      <c r="KXS375" s="243"/>
      <c r="KXT375" s="243"/>
      <c r="KXU375" s="243"/>
      <c r="KXV375" s="243"/>
      <c r="KXW375" s="243"/>
      <c r="KXX375" s="243"/>
      <c r="KXY375" s="243"/>
      <c r="KXZ375" s="243"/>
      <c r="KYA375" s="243"/>
      <c r="KYB375" s="243"/>
      <c r="KYC375" s="243"/>
      <c r="KYD375" s="243"/>
      <c r="KYE375" s="243"/>
      <c r="KYF375" s="243"/>
      <c r="KYG375" s="243"/>
      <c r="KYH375" s="243"/>
      <c r="KYI375" s="243"/>
      <c r="KYJ375" s="243"/>
      <c r="KYK375" s="243"/>
      <c r="KYL375" s="243"/>
      <c r="KYM375" s="243"/>
      <c r="KYN375" s="243"/>
      <c r="KYO375" s="243"/>
      <c r="KYP375" s="243"/>
      <c r="KYQ375" s="243"/>
      <c r="KYR375" s="243"/>
      <c r="KYS375" s="243"/>
      <c r="KYT375" s="243"/>
      <c r="KYU375" s="243"/>
      <c r="KYV375" s="243"/>
      <c r="KYW375" s="243"/>
      <c r="KYX375" s="243"/>
      <c r="KYY375" s="243"/>
      <c r="KYZ375" s="243"/>
      <c r="KZA375" s="243"/>
      <c r="KZB375" s="243"/>
      <c r="KZC375" s="243"/>
      <c r="KZD375" s="243"/>
      <c r="KZE375" s="243"/>
      <c r="KZF375" s="243"/>
      <c r="KZG375" s="243"/>
      <c r="KZH375" s="243"/>
      <c r="KZI375" s="243"/>
      <c r="KZJ375" s="243"/>
      <c r="KZK375" s="243"/>
      <c r="KZL375" s="243"/>
      <c r="KZM375" s="243"/>
      <c r="KZN375" s="243"/>
      <c r="KZO375" s="243"/>
      <c r="KZP375" s="243"/>
      <c r="KZQ375" s="243"/>
      <c r="KZR375" s="243"/>
      <c r="KZS375" s="243"/>
      <c r="KZT375" s="243"/>
      <c r="KZU375" s="243"/>
      <c r="KZV375" s="243"/>
      <c r="KZW375" s="243"/>
      <c r="KZX375" s="243"/>
      <c r="KZY375" s="243"/>
      <c r="KZZ375" s="243"/>
      <c r="LAA375" s="243"/>
      <c r="LAB375" s="243"/>
      <c r="LAC375" s="243"/>
      <c r="LAD375" s="243"/>
      <c r="LAE375" s="243"/>
      <c r="LAF375" s="243"/>
      <c r="LAG375" s="243"/>
      <c r="LAH375" s="243"/>
      <c r="LAI375" s="243"/>
      <c r="LAJ375" s="243"/>
      <c r="LAK375" s="243"/>
      <c r="LAL375" s="243"/>
      <c r="LAM375" s="243"/>
      <c r="LAN375" s="243"/>
      <c r="LAO375" s="243"/>
      <c r="LAP375" s="243"/>
      <c r="LAQ375" s="243"/>
      <c r="LAR375" s="243"/>
      <c r="LAS375" s="243"/>
      <c r="LAT375" s="243"/>
      <c r="LAU375" s="243"/>
      <c r="LAV375" s="243"/>
      <c r="LAW375" s="243"/>
      <c r="LAX375" s="243"/>
      <c r="LAY375" s="243"/>
      <c r="LAZ375" s="243"/>
      <c r="LBA375" s="243"/>
      <c r="LBB375" s="243"/>
      <c r="LBC375" s="243"/>
      <c r="LBD375" s="243"/>
      <c r="LBE375" s="243"/>
      <c r="LBF375" s="243"/>
      <c r="LBG375" s="243"/>
      <c r="LBH375" s="243"/>
      <c r="LBI375" s="243"/>
      <c r="LBJ375" s="243"/>
      <c r="LBK375" s="243"/>
      <c r="LBL375" s="243"/>
      <c r="LBM375" s="243"/>
      <c r="LBN375" s="243"/>
      <c r="LBO375" s="243"/>
      <c r="LBP375" s="243"/>
      <c r="LBQ375" s="243"/>
      <c r="LBR375" s="243"/>
      <c r="LBS375" s="243"/>
      <c r="LBT375" s="243"/>
      <c r="LBU375" s="243"/>
      <c r="LBV375" s="243"/>
      <c r="LBW375" s="243"/>
      <c r="LBX375" s="243"/>
      <c r="LBY375" s="243"/>
      <c r="LBZ375" s="243"/>
      <c r="LCA375" s="243"/>
      <c r="LCB375" s="243"/>
      <c r="LCC375" s="243"/>
      <c r="LCD375" s="243"/>
      <c r="LCE375" s="243"/>
      <c r="LCF375" s="243"/>
      <c r="LCG375" s="243"/>
      <c r="LCH375" s="243"/>
      <c r="LCI375" s="243"/>
      <c r="LCJ375" s="243"/>
      <c r="LCK375" s="243"/>
      <c r="LCL375" s="243"/>
      <c r="LCM375" s="243"/>
      <c r="LCN375" s="243"/>
      <c r="LCO375" s="243"/>
      <c r="LCP375" s="243"/>
      <c r="LCQ375" s="243"/>
      <c r="LCR375" s="243"/>
      <c r="LCS375" s="243"/>
      <c r="LCT375" s="243"/>
      <c r="LCU375" s="243"/>
      <c r="LCV375" s="243"/>
      <c r="LCW375" s="243"/>
      <c r="LCX375" s="243"/>
      <c r="LCY375" s="243"/>
      <c r="LCZ375" s="243"/>
      <c r="LDA375" s="243"/>
      <c r="LDB375" s="243"/>
      <c r="LDC375" s="243"/>
      <c r="LDD375" s="243"/>
      <c r="LDE375" s="243"/>
      <c r="LDF375" s="243"/>
      <c r="LDG375" s="243"/>
      <c r="LDH375" s="243"/>
      <c r="LDI375" s="243"/>
      <c r="LDJ375" s="243"/>
      <c r="LDK375" s="243"/>
      <c r="LDL375" s="243"/>
      <c r="LDM375" s="243"/>
      <c r="LDN375" s="243"/>
      <c r="LDO375" s="243"/>
      <c r="LDP375" s="243"/>
      <c r="LDQ375" s="243"/>
      <c r="LDR375" s="243"/>
      <c r="LDS375" s="243"/>
      <c r="LDT375" s="243"/>
      <c r="LDU375" s="243"/>
      <c r="LDV375" s="243"/>
      <c r="LDW375" s="243"/>
      <c r="LDX375" s="243"/>
      <c r="LDY375" s="243"/>
      <c r="LDZ375" s="243"/>
      <c r="LEA375" s="243"/>
      <c r="LEB375" s="243"/>
      <c r="LEC375" s="243"/>
      <c r="LED375" s="243"/>
      <c r="LEE375" s="243"/>
      <c r="LEF375" s="243"/>
      <c r="LEG375" s="243"/>
      <c r="LEH375" s="243"/>
      <c r="LEI375" s="243"/>
      <c r="LEJ375" s="243"/>
      <c r="LEK375" s="243"/>
      <c r="LEL375" s="243"/>
      <c r="LEM375" s="243"/>
      <c r="LEN375" s="243"/>
      <c r="LEO375" s="243"/>
      <c r="LEP375" s="243"/>
      <c r="LEQ375" s="243"/>
      <c r="LER375" s="243"/>
      <c r="LES375" s="243"/>
      <c r="LET375" s="243"/>
      <c r="LEU375" s="243"/>
      <c r="LEV375" s="243"/>
      <c r="LEW375" s="243"/>
      <c r="LEX375" s="243"/>
      <c r="LEY375" s="243"/>
      <c r="LEZ375" s="243"/>
      <c r="LFA375" s="243"/>
      <c r="LFB375" s="243"/>
      <c r="LFC375" s="243"/>
      <c r="LFD375" s="243"/>
      <c r="LFE375" s="243"/>
      <c r="LFF375" s="243"/>
      <c r="LFG375" s="243"/>
      <c r="LFH375" s="243"/>
      <c r="LFI375" s="243"/>
      <c r="LFJ375" s="243"/>
      <c r="LFK375" s="243"/>
      <c r="LFL375" s="243"/>
      <c r="LFM375" s="243"/>
      <c r="LFN375" s="243"/>
      <c r="LFO375" s="243"/>
      <c r="LFP375" s="243"/>
      <c r="LFQ375" s="243"/>
      <c r="LFR375" s="243"/>
      <c r="LFS375" s="243"/>
      <c r="LFT375" s="243"/>
      <c r="LFU375" s="243"/>
      <c r="LFV375" s="243"/>
      <c r="LFW375" s="243"/>
      <c r="LFX375" s="243"/>
      <c r="LFY375" s="243"/>
      <c r="LFZ375" s="243"/>
      <c r="LGA375" s="243"/>
      <c r="LGB375" s="243"/>
      <c r="LGC375" s="243"/>
      <c r="LGD375" s="243"/>
      <c r="LGE375" s="243"/>
      <c r="LGF375" s="243"/>
      <c r="LGG375" s="243"/>
      <c r="LGH375" s="243"/>
      <c r="LGI375" s="243"/>
      <c r="LGJ375" s="243"/>
      <c r="LGK375" s="243"/>
      <c r="LGL375" s="243"/>
      <c r="LGM375" s="243"/>
      <c r="LGN375" s="243"/>
      <c r="LGO375" s="243"/>
      <c r="LGP375" s="243"/>
      <c r="LGQ375" s="243"/>
      <c r="LGR375" s="243"/>
      <c r="LGS375" s="243"/>
      <c r="LGT375" s="243"/>
      <c r="LGU375" s="243"/>
      <c r="LGV375" s="243"/>
      <c r="LGW375" s="243"/>
      <c r="LGX375" s="243"/>
      <c r="LGY375" s="243"/>
      <c r="LGZ375" s="243"/>
      <c r="LHA375" s="243"/>
      <c r="LHB375" s="243"/>
      <c r="LHC375" s="243"/>
      <c r="LHD375" s="243"/>
      <c r="LHE375" s="243"/>
      <c r="LHF375" s="243"/>
      <c r="LHG375" s="243"/>
      <c r="LHH375" s="243"/>
      <c r="LHI375" s="243"/>
      <c r="LHJ375" s="243"/>
      <c r="LHK375" s="243"/>
      <c r="LHL375" s="243"/>
      <c r="LHM375" s="243"/>
      <c r="LHN375" s="243"/>
      <c r="LHO375" s="243"/>
      <c r="LHP375" s="243"/>
      <c r="LHQ375" s="243"/>
      <c r="LHR375" s="243"/>
      <c r="LHS375" s="243"/>
      <c r="LHT375" s="243"/>
      <c r="LHU375" s="243"/>
      <c r="LHV375" s="243"/>
      <c r="LHW375" s="243"/>
      <c r="LHX375" s="243"/>
      <c r="LHY375" s="243"/>
      <c r="LHZ375" s="243"/>
      <c r="LIA375" s="243"/>
      <c r="LIB375" s="243"/>
      <c r="LIC375" s="243"/>
      <c r="LID375" s="243"/>
      <c r="LIE375" s="243"/>
      <c r="LIF375" s="243"/>
      <c r="LIG375" s="243"/>
      <c r="LIH375" s="243"/>
      <c r="LII375" s="243"/>
      <c r="LIJ375" s="243"/>
      <c r="LIK375" s="243"/>
      <c r="LIL375" s="243"/>
      <c r="LIM375" s="243"/>
      <c r="LIN375" s="243"/>
      <c r="LIO375" s="243"/>
      <c r="LIP375" s="243"/>
      <c r="LIQ375" s="243"/>
      <c r="LIR375" s="243"/>
      <c r="LIS375" s="243"/>
      <c r="LIT375" s="243"/>
      <c r="LIU375" s="243"/>
      <c r="LIV375" s="243"/>
      <c r="LIW375" s="243"/>
      <c r="LIX375" s="243"/>
      <c r="LIY375" s="243"/>
      <c r="LIZ375" s="243"/>
      <c r="LJA375" s="243"/>
      <c r="LJB375" s="243"/>
      <c r="LJC375" s="243"/>
      <c r="LJD375" s="243"/>
      <c r="LJE375" s="243"/>
      <c r="LJF375" s="243"/>
      <c r="LJG375" s="243"/>
      <c r="LJH375" s="243"/>
      <c r="LJI375" s="243"/>
      <c r="LJJ375" s="243"/>
      <c r="LJK375" s="243"/>
      <c r="LJL375" s="243"/>
      <c r="LJM375" s="243"/>
      <c r="LJN375" s="243"/>
      <c r="LJO375" s="243"/>
      <c r="LJP375" s="243"/>
      <c r="LJQ375" s="243"/>
      <c r="LJR375" s="243"/>
      <c r="LJS375" s="243"/>
      <c r="LJT375" s="243"/>
      <c r="LJU375" s="243"/>
      <c r="LJV375" s="243"/>
      <c r="LJW375" s="243"/>
      <c r="LJX375" s="243"/>
      <c r="LJY375" s="243"/>
      <c r="LJZ375" s="243"/>
      <c r="LKA375" s="243"/>
      <c r="LKB375" s="243"/>
      <c r="LKC375" s="243"/>
      <c r="LKD375" s="243"/>
      <c r="LKE375" s="243"/>
      <c r="LKF375" s="243"/>
      <c r="LKG375" s="243"/>
      <c r="LKH375" s="243"/>
      <c r="LKI375" s="243"/>
      <c r="LKJ375" s="243"/>
      <c r="LKK375" s="243"/>
      <c r="LKL375" s="243"/>
      <c r="LKM375" s="243"/>
      <c r="LKN375" s="243"/>
      <c r="LKO375" s="243"/>
      <c r="LKP375" s="243"/>
      <c r="LKQ375" s="243"/>
      <c r="LKR375" s="243"/>
      <c r="LKS375" s="243"/>
      <c r="LKT375" s="243"/>
      <c r="LKU375" s="243"/>
      <c r="LKV375" s="243"/>
      <c r="LKW375" s="243"/>
      <c r="LKX375" s="243"/>
      <c r="LKY375" s="243"/>
      <c r="LKZ375" s="243"/>
      <c r="LLA375" s="243"/>
      <c r="LLB375" s="243"/>
      <c r="LLC375" s="243"/>
      <c r="LLD375" s="243"/>
      <c r="LLE375" s="243"/>
      <c r="LLF375" s="243"/>
      <c r="LLG375" s="243"/>
      <c r="LLH375" s="243"/>
      <c r="LLI375" s="243"/>
      <c r="LLJ375" s="243"/>
      <c r="LLK375" s="243"/>
      <c r="LLL375" s="243"/>
      <c r="LLM375" s="243"/>
      <c r="LLN375" s="243"/>
      <c r="LLO375" s="243"/>
      <c r="LLP375" s="243"/>
      <c r="LLQ375" s="243"/>
      <c r="LLR375" s="243"/>
      <c r="LLS375" s="243"/>
      <c r="LLT375" s="243"/>
      <c r="LLU375" s="243"/>
      <c r="LLV375" s="243"/>
      <c r="LLW375" s="243"/>
      <c r="LLX375" s="243"/>
      <c r="LLY375" s="243"/>
      <c r="LLZ375" s="243"/>
      <c r="LMA375" s="243"/>
      <c r="LMB375" s="243"/>
      <c r="LMC375" s="243"/>
      <c r="LMD375" s="243"/>
      <c r="LME375" s="243"/>
      <c r="LMF375" s="243"/>
      <c r="LMG375" s="243"/>
      <c r="LMH375" s="243"/>
      <c r="LMI375" s="243"/>
      <c r="LMJ375" s="243"/>
      <c r="LMK375" s="243"/>
      <c r="LML375" s="243"/>
      <c r="LMM375" s="243"/>
      <c r="LMN375" s="243"/>
      <c r="LMO375" s="243"/>
      <c r="LMP375" s="243"/>
      <c r="LMQ375" s="243"/>
      <c r="LMR375" s="243"/>
      <c r="LMS375" s="243"/>
      <c r="LMT375" s="243"/>
      <c r="LMU375" s="243"/>
      <c r="LMV375" s="243"/>
      <c r="LMW375" s="243"/>
      <c r="LMX375" s="243"/>
      <c r="LMY375" s="243"/>
      <c r="LMZ375" s="243"/>
      <c r="LNA375" s="243"/>
      <c r="LNB375" s="243"/>
      <c r="LNC375" s="243"/>
      <c r="LND375" s="243"/>
      <c r="LNE375" s="243"/>
      <c r="LNF375" s="243"/>
      <c r="LNG375" s="243"/>
      <c r="LNH375" s="243"/>
      <c r="LNI375" s="243"/>
      <c r="LNJ375" s="243"/>
      <c r="LNK375" s="243"/>
      <c r="LNL375" s="243"/>
      <c r="LNM375" s="243"/>
      <c r="LNN375" s="243"/>
      <c r="LNO375" s="243"/>
      <c r="LNP375" s="243"/>
      <c r="LNQ375" s="243"/>
      <c r="LNR375" s="243"/>
      <c r="LNS375" s="243"/>
      <c r="LNT375" s="243"/>
      <c r="LNU375" s="243"/>
      <c r="LNV375" s="243"/>
      <c r="LNW375" s="243"/>
      <c r="LNX375" s="243"/>
      <c r="LNY375" s="243"/>
      <c r="LNZ375" s="243"/>
      <c r="LOA375" s="243"/>
      <c r="LOB375" s="243"/>
      <c r="LOC375" s="243"/>
      <c r="LOD375" s="243"/>
      <c r="LOE375" s="243"/>
      <c r="LOF375" s="243"/>
      <c r="LOG375" s="243"/>
      <c r="LOH375" s="243"/>
      <c r="LOI375" s="243"/>
      <c r="LOJ375" s="243"/>
      <c r="LOK375" s="243"/>
      <c r="LOL375" s="243"/>
      <c r="LOM375" s="243"/>
      <c r="LON375" s="243"/>
      <c r="LOO375" s="243"/>
      <c r="LOP375" s="243"/>
      <c r="LOQ375" s="243"/>
      <c r="LOR375" s="243"/>
      <c r="LOS375" s="243"/>
      <c r="LOT375" s="243"/>
      <c r="LOU375" s="243"/>
      <c r="LOV375" s="243"/>
      <c r="LOW375" s="243"/>
      <c r="LOX375" s="243"/>
      <c r="LOY375" s="243"/>
      <c r="LOZ375" s="243"/>
      <c r="LPA375" s="243"/>
      <c r="LPB375" s="243"/>
      <c r="LPC375" s="243"/>
      <c r="LPD375" s="243"/>
      <c r="LPE375" s="243"/>
      <c r="LPF375" s="243"/>
      <c r="LPG375" s="243"/>
      <c r="LPH375" s="243"/>
      <c r="LPI375" s="243"/>
      <c r="LPJ375" s="243"/>
      <c r="LPK375" s="243"/>
      <c r="LPL375" s="243"/>
      <c r="LPM375" s="243"/>
      <c r="LPN375" s="243"/>
      <c r="LPO375" s="243"/>
      <c r="LPP375" s="243"/>
      <c r="LPQ375" s="243"/>
      <c r="LPR375" s="243"/>
      <c r="LPS375" s="243"/>
      <c r="LPT375" s="243"/>
      <c r="LPU375" s="243"/>
      <c r="LPV375" s="243"/>
      <c r="LPW375" s="243"/>
      <c r="LPX375" s="243"/>
      <c r="LPY375" s="243"/>
      <c r="LPZ375" s="243"/>
      <c r="LQA375" s="243"/>
      <c r="LQB375" s="243"/>
      <c r="LQC375" s="243"/>
      <c r="LQD375" s="243"/>
      <c r="LQE375" s="243"/>
      <c r="LQF375" s="243"/>
      <c r="LQG375" s="243"/>
      <c r="LQH375" s="243"/>
      <c r="LQI375" s="243"/>
      <c r="LQJ375" s="243"/>
      <c r="LQK375" s="243"/>
      <c r="LQL375" s="243"/>
      <c r="LQM375" s="243"/>
      <c r="LQN375" s="243"/>
      <c r="LQO375" s="243"/>
      <c r="LQP375" s="243"/>
      <c r="LQQ375" s="243"/>
      <c r="LQR375" s="243"/>
      <c r="LQS375" s="243"/>
      <c r="LQT375" s="243"/>
      <c r="LQU375" s="243"/>
      <c r="LQV375" s="243"/>
      <c r="LQW375" s="243"/>
      <c r="LQX375" s="243"/>
      <c r="LQY375" s="243"/>
      <c r="LQZ375" s="243"/>
      <c r="LRA375" s="243"/>
      <c r="LRB375" s="243"/>
      <c r="LRC375" s="243"/>
      <c r="LRD375" s="243"/>
      <c r="LRE375" s="243"/>
      <c r="LRF375" s="243"/>
      <c r="LRG375" s="243"/>
      <c r="LRH375" s="243"/>
      <c r="LRI375" s="243"/>
      <c r="LRJ375" s="243"/>
      <c r="LRK375" s="243"/>
      <c r="LRL375" s="243"/>
      <c r="LRM375" s="243"/>
      <c r="LRN375" s="243"/>
      <c r="LRO375" s="243"/>
      <c r="LRP375" s="243"/>
      <c r="LRQ375" s="243"/>
      <c r="LRR375" s="243"/>
      <c r="LRS375" s="243"/>
      <c r="LRT375" s="243"/>
      <c r="LRU375" s="243"/>
      <c r="LRV375" s="243"/>
      <c r="LRW375" s="243"/>
      <c r="LRX375" s="243"/>
      <c r="LRY375" s="243"/>
      <c r="LRZ375" s="243"/>
      <c r="LSA375" s="243"/>
      <c r="LSB375" s="243"/>
      <c r="LSC375" s="243"/>
      <c r="LSD375" s="243"/>
      <c r="LSE375" s="243"/>
      <c r="LSF375" s="243"/>
      <c r="LSG375" s="243"/>
      <c r="LSH375" s="243"/>
      <c r="LSI375" s="243"/>
      <c r="LSJ375" s="243"/>
      <c r="LSK375" s="243"/>
      <c r="LSL375" s="243"/>
      <c r="LSM375" s="243"/>
      <c r="LSN375" s="243"/>
      <c r="LSO375" s="243"/>
      <c r="LSP375" s="243"/>
      <c r="LSQ375" s="243"/>
      <c r="LSR375" s="243"/>
      <c r="LSS375" s="243"/>
      <c r="LST375" s="243"/>
      <c r="LSU375" s="243"/>
      <c r="LSV375" s="243"/>
      <c r="LSW375" s="243"/>
      <c r="LSX375" s="243"/>
      <c r="LSY375" s="243"/>
      <c r="LSZ375" s="243"/>
      <c r="LTA375" s="243"/>
      <c r="LTB375" s="243"/>
      <c r="LTC375" s="243"/>
      <c r="LTD375" s="243"/>
      <c r="LTE375" s="243"/>
      <c r="LTF375" s="243"/>
      <c r="LTG375" s="243"/>
      <c r="LTH375" s="243"/>
      <c r="LTI375" s="243"/>
      <c r="LTJ375" s="243"/>
      <c r="LTK375" s="243"/>
      <c r="LTL375" s="243"/>
      <c r="LTM375" s="243"/>
      <c r="LTN375" s="243"/>
      <c r="LTO375" s="243"/>
      <c r="LTP375" s="243"/>
      <c r="LTQ375" s="243"/>
      <c r="LTR375" s="243"/>
      <c r="LTS375" s="243"/>
      <c r="LTT375" s="243"/>
      <c r="LTU375" s="243"/>
      <c r="LTV375" s="243"/>
      <c r="LTW375" s="243"/>
      <c r="LTX375" s="243"/>
      <c r="LTY375" s="243"/>
      <c r="LTZ375" s="243"/>
      <c r="LUA375" s="243"/>
      <c r="LUB375" s="243"/>
      <c r="LUC375" s="243"/>
      <c r="LUD375" s="243"/>
      <c r="LUE375" s="243"/>
      <c r="LUF375" s="243"/>
      <c r="LUG375" s="243"/>
      <c r="LUH375" s="243"/>
      <c r="LUI375" s="243"/>
      <c r="LUJ375" s="243"/>
      <c r="LUK375" s="243"/>
      <c r="LUL375" s="243"/>
      <c r="LUM375" s="243"/>
      <c r="LUN375" s="243"/>
      <c r="LUO375" s="243"/>
      <c r="LUP375" s="243"/>
      <c r="LUQ375" s="243"/>
      <c r="LUR375" s="243"/>
      <c r="LUS375" s="243"/>
      <c r="LUT375" s="243"/>
      <c r="LUU375" s="243"/>
      <c r="LUV375" s="243"/>
      <c r="LUW375" s="243"/>
      <c r="LUX375" s="243"/>
      <c r="LUY375" s="243"/>
      <c r="LUZ375" s="243"/>
      <c r="LVA375" s="243"/>
      <c r="LVB375" s="243"/>
      <c r="LVC375" s="243"/>
      <c r="LVD375" s="243"/>
      <c r="LVE375" s="243"/>
      <c r="LVF375" s="243"/>
      <c r="LVG375" s="243"/>
      <c r="LVH375" s="243"/>
      <c r="LVI375" s="243"/>
      <c r="LVJ375" s="243"/>
      <c r="LVK375" s="243"/>
      <c r="LVL375" s="243"/>
      <c r="LVM375" s="243"/>
      <c r="LVN375" s="243"/>
      <c r="LVO375" s="243"/>
      <c r="LVP375" s="243"/>
      <c r="LVQ375" s="243"/>
      <c r="LVR375" s="243"/>
      <c r="LVS375" s="243"/>
      <c r="LVT375" s="243"/>
      <c r="LVU375" s="243"/>
      <c r="LVV375" s="243"/>
      <c r="LVW375" s="243"/>
      <c r="LVX375" s="243"/>
      <c r="LVY375" s="243"/>
      <c r="LVZ375" s="243"/>
      <c r="LWA375" s="243"/>
      <c r="LWB375" s="243"/>
      <c r="LWC375" s="243"/>
      <c r="LWD375" s="243"/>
      <c r="LWE375" s="243"/>
      <c r="LWF375" s="243"/>
      <c r="LWG375" s="243"/>
      <c r="LWH375" s="243"/>
      <c r="LWI375" s="243"/>
      <c r="LWJ375" s="243"/>
      <c r="LWK375" s="243"/>
      <c r="LWL375" s="243"/>
      <c r="LWM375" s="243"/>
      <c r="LWN375" s="243"/>
      <c r="LWO375" s="243"/>
      <c r="LWP375" s="243"/>
      <c r="LWQ375" s="243"/>
      <c r="LWR375" s="243"/>
      <c r="LWS375" s="243"/>
      <c r="LWT375" s="243"/>
      <c r="LWU375" s="243"/>
      <c r="LWV375" s="243"/>
      <c r="LWW375" s="243"/>
      <c r="LWX375" s="243"/>
      <c r="LWY375" s="243"/>
      <c r="LWZ375" s="243"/>
      <c r="LXA375" s="243"/>
      <c r="LXB375" s="243"/>
      <c r="LXC375" s="243"/>
      <c r="LXD375" s="243"/>
      <c r="LXE375" s="243"/>
      <c r="LXF375" s="243"/>
      <c r="LXG375" s="243"/>
      <c r="LXH375" s="243"/>
      <c r="LXI375" s="243"/>
      <c r="LXJ375" s="243"/>
      <c r="LXK375" s="243"/>
      <c r="LXL375" s="243"/>
      <c r="LXM375" s="243"/>
      <c r="LXN375" s="243"/>
      <c r="LXO375" s="243"/>
      <c r="LXP375" s="243"/>
      <c r="LXQ375" s="243"/>
      <c r="LXR375" s="243"/>
      <c r="LXS375" s="243"/>
      <c r="LXT375" s="243"/>
      <c r="LXU375" s="243"/>
      <c r="LXV375" s="243"/>
      <c r="LXW375" s="243"/>
      <c r="LXX375" s="243"/>
      <c r="LXY375" s="243"/>
      <c r="LXZ375" s="243"/>
      <c r="LYA375" s="243"/>
      <c r="LYB375" s="243"/>
      <c r="LYC375" s="243"/>
      <c r="LYD375" s="243"/>
      <c r="LYE375" s="243"/>
      <c r="LYF375" s="243"/>
      <c r="LYG375" s="243"/>
      <c r="LYH375" s="243"/>
      <c r="LYI375" s="243"/>
      <c r="LYJ375" s="243"/>
      <c r="LYK375" s="243"/>
      <c r="LYL375" s="243"/>
      <c r="LYM375" s="243"/>
      <c r="LYN375" s="243"/>
      <c r="LYO375" s="243"/>
      <c r="LYP375" s="243"/>
      <c r="LYQ375" s="243"/>
      <c r="LYR375" s="243"/>
      <c r="LYS375" s="243"/>
      <c r="LYT375" s="243"/>
      <c r="LYU375" s="243"/>
      <c r="LYV375" s="243"/>
      <c r="LYW375" s="243"/>
      <c r="LYX375" s="243"/>
      <c r="LYY375" s="243"/>
      <c r="LYZ375" s="243"/>
      <c r="LZA375" s="243"/>
      <c r="LZB375" s="243"/>
      <c r="LZC375" s="243"/>
      <c r="LZD375" s="243"/>
      <c r="LZE375" s="243"/>
      <c r="LZF375" s="243"/>
      <c r="LZG375" s="243"/>
      <c r="LZH375" s="243"/>
      <c r="LZI375" s="243"/>
      <c r="LZJ375" s="243"/>
      <c r="LZK375" s="243"/>
      <c r="LZL375" s="243"/>
      <c r="LZM375" s="243"/>
      <c r="LZN375" s="243"/>
      <c r="LZO375" s="243"/>
      <c r="LZP375" s="243"/>
      <c r="LZQ375" s="243"/>
      <c r="LZR375" s="243"/>
      <c r="LZS375" s="243"/>
      <c r="LZT375" s="243"/>
      <c r="LZU375" s="243"/>
      <c r="LZV375" s="243"/>
      <c r="LZW375" s="243"/>
      <c r="LZX375" s="243"/>
      <c r="LZY375" s="243"/>
      <c r="LZZ375" s="243"/>
      <c r="MAA375" s="243"/>
      <c r="MAB375" s="243"/>
      <c r="MAC375" s="243"/>
      <c r="MAD375" s="243"/>
      <c r="MAE375" s="243"/>
      <c r="MAF375" s="243"/>
      <c r="MAG375" s="243"/>
      <c r="MAH375" s="243"/>
      <c r="MAI375" s="243"/>
      <c r="MAJ375" s="243"/>
      <c r="MAK375" s="243"/>
      <c r="MAL375" s="243"/>
      <c r="MAM375" s="243"/>
      <c r="MAN375" s="243"/>
      <c r="MAO375" s="243"/>
      <c r="MAP375" s="243"/>
      <c r="MAQ375" s="243"/>
      <c r="MAR375" s="243"/>
      <c r="MAS375" s="243"/>
      <c r="MAT375" s="243"/>
      <c r="MAU375" s="243"/>
      <c r="MAV375" s="243"/>
      <c r="MAW375" s="243"/>
      <c r="MAX375" s="243"/>
      <c r="MAY375" s="243"/>
      <c r="MAZ375" s="243"/>
      <c r="MBA375" s="243"/>
      <c r="MBB375" s="243"/>
      <c r="MBC375" s="243"/>
      <c r="MBD375" s="243"/>
      <c r="MBE375" s="243"/>
      <c r="MBF375" s="243"/>
      <c r="MBG375" s="243"/>
      <c r="MBH375" s="243"/>
      <c r="MBI375" s="243"/>
      <c r="MBJ375" s="243"/>
      <c r="MBK375" s="243"/>
      <c r="MBL375" s="243"/>
      <c r="MBM375" s="243"/>
      <c r="MBN375" s="243"/>
      <c r="MBO375" s="243"/>
      <c r="MBP375" s="243"/>
      <c r="MBQ375" s="243"/>
      <c r="MBR375" s="243"/>
      <c r="MBS375" s="243"/>
      <c r="MBT375" s="243"/>
      <c r="MBU375" s="243"/>
      <c r="MBV375" s="243"/>
      <c r="MBW375" s="243"/>
      <c r="MBX375" s="243"/>
      <c r="MBY375" s="243"/>
      <c r="MBZ375" s="243"/>
      <c r="MCA375" s="243"/>
      <c r="MCB375" s="243"/>
      <c r="MCC375" s="243"/>
      <c r="MCD375" s="243"/>
      <c r="MCE375" s="243"/>
      <c r="MCF375" s="243"/>
      <c r="MCG375" s="243"/>
      <c r="MCH375" s="243"/>
      <c r="MCI375" s="243"/>
      <c r="MCJ375" s="243"/>
      <c r="MCK375" s="243"/>
      <c r="MCL375" s="243"/>
      <c r="MCM375" s="243"/>
      <c r="MCN375" s="243"/>
      <c r="MCO375" s="243"/>
      <c r="MCP375" s="243"/>
      <c r="MCQ375" s="243"/>
      <c r="MCR375" s="243"/>
      <c r="MCS375" s="243"/>
      <c r="MCT375" s="243"/>
      <c r="MCU375" s="243"/>
      <c r="MCV375" s="243"/>
      <c r="MCW375" s="243"/>
      <c r="MCX375" s="243"/>
      <c r="MCY375" s="243"/>
      <c r="MCZ375" s="243"/>
      <c r="MDA375" s="243"/>
      <c r="MDB375" s="243"/>
      <c r="MDC375" s="243"/>
      <c r="MDD375" s="243"/>
      <c r="MDE375" s="243"/>
      <c r="MDF375" s="243"/>
      <c r="MDG375" s="243"/>
      <c r="MDH375" s="243"/>
      <c r="MDI375" s="243"/>
      <c r="MDJ375" s="243"/>
      <c r="MDK375" s="243"/>
      <c r="MDL375" s="243"/>
      <c r="MDM375" s="243"/>
      <c r="MDN375" s="243"/>
      <c r="MDO375" s="243"/>
      <c r="MDP375" s="243"/>
      <c r="MDQ375" s="243"/>
      <c r="MDR375" s="243"/>
      <c r="MDS375" s="243"/>
      <c r="MDT375" s="243"/>
      <c r="MDU375" s="243"/>
      <c r="MDV375" s="243"/>
      <c r="MDW375" s="243"/>
      <c r="MDX375" s="243"/>
      <c r="MDY375" s="243"/>
      <c r="MDZ375" s="243"/>
      <c r="MEA375" s="243"/>
      <c r="MEB375" s="243"/>
      <c r="MEC375" s="243"/>
      <c r="MED375" s="243"/>
      <c r="MEE375" s="243"/>
      <c r="MEF375" s="243"/>
      <c r="MEG375" s="243"/>
      <c r="MEH375" s="243"/>
      <c r="MEI375" s="243"/>
      <c r="MEJ375" s="243"/>
      <c r="MEK375" s="243"/>
      <c r="MEL375" s="243"/>
      <c r="MEM375" s="243"/>
      <c r="MEN375" s="243"/>
      <c r="MEO375" s="243"/>
      <c r="MEP375" s="243"/>
      <c r="MEQ375" s="243"/>
      <c r="MER375" s="243"/>
      <c r="MES375" s="243"/>
      <c r="MET375" s="243"/>
      <c r="MEU375" s="243"/>
      <c r="MEV375" s="243"/>
      <c r="MEW375" s="243"/>
      <c r="MEX375" s="243"/>
      <c r="MEY375" s="243"/>
      <c r="MEZ375" s="243"/>
      <c r="MFA375" s="243"/>
      <c r="MFB375" s="243"/>
      <c r="MFC375" s="243"/>
      <c r="MFD375" s="243"/>
      <c r="MFE375" s="243"/>
      <c r="MFF375" s="243"/>
      <c r="MFG375" s="243"/>
      <c r="MFH375" s="243"/>
      <c r="MFI375" s="243"/>
      <c r="MFJ375" s="243"/>
      <c r="MFK375" s="243"/>
      <c r="MFL375" s="243"/>
      <c r="MFM375" s="243"/>
      <c r="MFN375" s="243"/>
      <c r="MFO375" s="243"/>
      <c r="MFP375" s="243"/>
      <c r="MFQ375" s="243"/>
      <c r="MFR375" s="243"/>
      <c r="MFS375" s="243"/>
      <c r="MFT375" s="243"/>
      <c r="MFU375" s="243"/>
      <c r="MFV375" s="243"/>
      <c r="MFW375" s="243"/>
      <c r="MFX375" s="243"/>
      <c r="MFY375" s="243"/>
      <c r="MFZ375" s="243"/>
      <c r="MGA375" s="243"/>
      <c r="MGB375" s="243"/>
      <c r="MGC375" s="243"/>
      <c r="MGD375" s="243"/>
      <c r="MGE375" s="243"/>
      <c r="MGF375" s="243"/>
      <c r="MGG375" s="243"/>
      <c r="MGH375" s="243"/>
      <c r="MGI375" s="243"/>
      <c r="MGJ375" s="243"/>
      <c r="MGK375" s="243"/>
      <c r="MGL375" s="243"/>
      <c r="MGM375" s="243"/>
      <c r="MGN375" s="243"/>
      <c r="MGO375" s="243"/>
      <c r="MGP375" s="243"/>
      <c r="MGQ375" s="243"/>
      <c r="MGR375" s="243"/>
      <c r="MGS375" s="243"/>
      <c r="MGT375" s="243"/>
      <c r="MGU375" s="243"/>
      <c r="MGV375" s="243"/>
      <c r="MGW375" s="243"/>
      <c r="MGX375" s="243"/>
      <c r="MGY375" s="243"/>
      <c r="MGZ375" s="243"/>
      <c r="MHA375" s="243"/>
      <c r="MHB375" s="243"/>
      <c r="MHC375" s="243"/>
      <c r="MHD375" s="243"/>
      <c r="MHE375" s="243"/>
      <c r="MHF375" s="243"/>
      <c r="MHG375" s="243"/>
      <c r="MHH375" s="243"/>
      <c r="MHI375" s="243"/>
      <c r="MHJ375" s="243"/>
      <c r="MHK375" s="243"/>
      <c r="MHL375" s="243"/>
      <c r="MHM375" s="243"/>
      <c r="MHN375" s="243"/>
      <c r="MHO375" s="243"/>
      <c r="MHP375" s="243"/>
      <c r="MHQ375" s="243"/>
      <c r="MHR375" s="243"/>
      <c r="MHS375" s="243"/>
      <c r="MHT375" s="243"/>
      <c r="MHU375" s="243"/>
      <c r="MHV375" s="243"/>
      <c r="MHW375" s="243"/>
      <c r="MHX375" s="243"/>
      <c r="MHY375" s="243"/>
      <c r="MHZ375" s="243"/>
      <c r="MIA375" s="243"/>
      <c r="MIB375" s="243"/>
      <c r="MIC375" s="243"/>
      <c r="MID375" s="243"/>
      <c r="MIE375" s="243"/>
      <c r="MIF375" s="243"/>
      <c r="MIG375" s="243"/>
      <c r="MIH375" s="243"/>
      <c r="MII375" s="243"/>
      <c r="MIJ375" s="243"/>
      <c r="MIK375" s="243"/>
      <c r="MIL375" s="243"/>
      <c r="MIM375" s="243"/>
      <c r="MIN375" s="243"/>
      <c r="MIO375" s="243"/>
      <c r="MIP375" s="243"/>
      <c r="MIQ375" s="243"/>
      <c r="MIR375" s="243"/>
      <c r="MIS375" s="243"/>
      <c r="MIT375" s="243"/>
      <c r="MIU375" s="243"/>
      <c r="MIV375" s="243"/>
      <c r="MIW375" s="243"/>
      <c r="MIX375" s="243"/>
      <c r="MIY375" s="243"/>
      <c r="MIZ375" s="243"/>
      <c r="MJA375" s="243"/>
      <c r="MJB375" s="243"/>
      <c r="MJC375" s="243"/>
      <c r="MJD375" s="243"/>
      <c r="MJE375" s="243"/>
      <c r="MJF375" s="243"/>
      <c r="MJG375" s="243"/>
      <c r="MJH375" s="243"/>
      <c r="MJI375" s="243"/>
      <c r="MJJ375" s="243"/>
      <c r="MJK375" s="243"/>
      <c r="MJL375" s="243"/>
      <c r="MJM375" s="243"/>
      <c r="MJN375" s="243"/>
      <c r="MJO375" s="243"/>
      <c r="MJP375" s="243"/>
      <c r="MJQ375" s="243"/>
      <c r="MJR375" s="243"/>
      <c r="MJS375" s="243"/>
      <c r="MJT375" s="243"/>
      <c r="MJU375" s="243"/>
      <c r="MJV375" s="243"/>
      <c r="MJW375" s="243"/>
      <c r="MJX375" s="243"/>
      <c r="MJY375" s="243"/>
      <c r="MJZ375" s="243"/>
      <c r="MKA375" s="243"/>
      <c r="MKB375" s="243"/>
      <c r="MKC375" s="243"/>
      <c r="MKD375" s="243"/>
      <c r="MKE375" s="243"/>
      <c r="MKF375" s="243"/>
      <c r="MKG375" s="243"/>
      <c r="MKH375" s="243"/>
      <c r="MKI375" s="243"/>
      <c r="MKJ375" s="243"/>
      <c r="MKK375" s="243"/>
      <c r="MKL375" s="243"/>
      <c r="MKM375" s="243"/>
      <c r="MKN375" s="243"/>
      <c r="MKO375" s="243"/>
      <c r="MKP375" s="243"/>
      <c r="MKQ375" s="243"/>
      <c r="MKR375" s="243"/>
      <c r="MKS375" s="243"/>
      <c r="MKT375" s="243"/>
      <c r="MKU375" s="243"/>
      <c r="MKV375" s="243"/>
      <c r="MKW375" s="243"/>
      <c r="MKX375" s="243"/>
      <c r="MKY375" s="243"/>
      <c r="MKZ375" s="243"/>
      <c r="MLA375" s="243"/>
      <c r="MLB375" s="243"/>
      <c r="MLC375" s="243"/>
      <c r="MLD375" s="243"/>
      <c r="MLE375" s="243"/>
      <c r="MLF375" s="243"/>
      <c r="MLG375" s="243"/>
      <c r="MLH375" s="243"/>
      <c r="MLI375" s="243"/>
      <c r="MLJ375" s="243"/>
      <c r="MLK375" s="243"/>
      <c r="MLL375" s="243"/>
      <c r="MLM375" s="243"/>
      <c r="MLN375" s="243"/>
      <c r="MLO375" s="243"/>
      <c r="MLP375" s="243"/>
      <c r="MLQ375" s="243"/>
      <c r="MLR375" s="243"/>
      <c r="MLS375" s="243"/>
      <c r="MLT375" s="243"/>
      <c r="MLU375" s="243"/>
      <c r="MLV375" s="243"/>
      <c r="MLW375" s="243"/>
      <c r="MLX375" s="243"/>
      <c r="MLY375" s="243"/>
      <c r="MLZ375" s="243"/>
      <c r="MMA375" s="243"/>
      <c r="MMB375" s="243"/>
      <c r="MMC375" s="243"/>
      <c r="MMD375" s="243"/>
      <c r="MME375" s="243"/>
      <c r="MMF375" s="243"/>
      <c r="MMG375" s="243"/>
      <c r="MMH375" s="243"/>
      <c r="MMI375" s="243"/>
      <c r="MMJ375" s="243"/>
      <c r="MMK375" s="243"/>
      <c r="MML375" s="243"/>
      <c r="MMM375" s="243"/>
      <c r="MMN375" s="243"/>
      <c r="MMO375" s="243"/>
      <c r="MMP375" s="243"/>
      <c r="MMQ375" s="243"/>
      <c r="MMR375" s="243"/>
      <c r="MMS375" s="243"/>
      <c r="MMT375" s="243"/>
      <c r="MMU375" s="243"/>
      <c r="MMV375" s="243"/>
      <c r="MMW375" s="243"/>
      <c r="MMX375" s="243"/>
      <c r="MMY375" s="243"/>
      <c r="MMZ375" s="243"/>
      <c r="MNA375" s="243"/>
      <c r="MNB375" s="243"/>
      <c r="MNC375" s="243"/>
      <c r="MND375" s="243"/>
      <c r="MNE375" s="243"/>
      <c r="MNF375" s="243"/>
      <c r="MNG375" s="243"/>
      <c r="MNH375" s="243"/>
      <c r="MNI375" s="243"/>
      <c r="MNJ375" s="243"/>
      <c r="MNK375" s="243"/>
      <c r="MNL375" s="243"/>
      <c r="MNM375" s="243"/>
      <c r="MNN375" s="243"/>
      <c r="MNO375" s="243"/>
      <c r="MNP375" s="243"/>
      <c r="MNQ375" s="243"/>
      <c r="MNR375" s="243"/>
      <c r="MNS375" s="243"/>
      <c r="MNT375" s="243"/>
      <c r="MNU375" s="243"/>
      <c r="MNV375" s="243"/>
      <c r="MNW375" s="243"/>
      <c r="MNX375" s="243"/>
      <c r="MNY375" s="243"/>
      <c r="MNZ375" s="243"/>
      <c r="MOA375" s="243"/>
      <c r="MOB375" s="243"/>
      <c r="MOC375" s="243"/>
      <c r="MOD375" s="243"/>
      <c r="MOE375" s="243"/>
      <c r="MOF375" s="243"/>
      <c r="MOG375" s="243"/>
      <c r="MOH375" s="243"/>
      <c r="MOI375" s="243"/>
      <c r="MOJ375" s="243"/>
      <c r="MOK375" s="243"/>
      <c r="MOL375" s="243"/>
      <c r="MOM375" s="243"/>
      <c r="MON375" s="243"/>
      <c r="MOO375" s="243"/>
      <c r="MOP375" s="243"/>
      <c r="MOQ375" s="243"/>
      <c r="MOR375" s="243"/>
      <c r="MOS375" s="243"/>
      <c r="MOT375" s="243"/>
      <c r="MOU375" s="243"/>
      <c r="MOV375" s="243"/>
      <c r="MOW375" s="243"/>
      <c r="MOX375" s="243"/>
      <c r="MOY375" s="243"/>
      <c r="MOZ375" s="243"/>
      <c r="MPA375" s="243"/>
      <c r="MPB375" s="243"/>
      <c r="MPC375" s="243"/>
      <c r="MPD375" s="243"/>
      <c r="MPE375" s="243"/>
      <c r="MPF375" s="243"/>
      <c r="MPG375" s="243"/>
      <c r="MPH375" s="243"/>
      <c r="MPI375" s="243"/>
      <c r="MPJ375" s="243"/>
      <c r="MPK375" s="243"/>
      <c r="MPL375" s="243"/>
      <c r="MPM375" s="243"/>
      <c r="MPN375" s="243"/>
      <c r="MPO375" s="243"/>
      <c r="MPP375" s="243"/>
      <c r="MPQ375" s="243"/>
      <c r="MPR375" s="243"/>
      <c r="MPS375" s="243"/>
      <c r="MPT375" s="243"/>
      <c r="MPU375" s="243"/>
      <c r="MPV375" s="243"/>
      <c r="MPW375" s="243"/>
      <c r="MPX375" s="243"/>
      <c r="MPY375" s="243"/>
      <c r="MPZ375" s="243"/>
      <c r="MQA375" s="243"/>
      <c r="MQB375" s="243"/>
      <c r="MQC375" s="243"/>
      <c r="MQD375" s="243"/>
      <c r="MQE375" s="243"/>
      <c r="MQF375" s="243"/>
      <c r="MQG375" s="243"/>
      <c r="MQH375" s="243"/>
      <c r="MQI375" s="243"/>
      <c r="MQJ375" s="243"/>
      <c r="MQK375" s="243"/>
      <c r="MQL375" s="243"/>
      <c r="MQM375" s="243"/>
      <c r="MQN375" s="243"/>
      <c r="MQO375" s="243"/>
      <c r="MQP375" s="243"/>
      <c r="MQQ375" s="243"/>
      <c r="MQR375" s="243"/>
      <c r="MQS375" s="243"/>
      <c r="MQT375" s="243"/>
      <c r="MQU375" s="243"/>
      <c r="MQV375" s="243"/>
      <c r="MQW375" s="243"/>
      <c r="MQX375" s="243"/>
      <c r="MQY375" s="243"/>
      <c r="MQZ375" s="243"/>
      <c r="MRA375" s="243"/>
      <c r="MRB375" s="243"/>
      <c r="MRC375" s="243"/>
      <c r="MRD375" s="243"/>
      <c r="MRE375" s="243"/>
      <c r="MRF375" s="243"/>
      <c r="MRG375" s="243"/>
      <c r="MRH375" s="243"/>
      <c r="MRI375" s="243"/>
      <c r="MRJ375" s="243"/>
      <c r="MRK375" s="243"/>
      <c r="MRL375" s="243"/>
      <c r="MRM375" s="243"/>
      <c r="MRN375" s="243"/>
      <c r="MRO375" s="243"/>
      <c r="MRP375" s="243"/>
      <c r="MRQ375" s="243"/>
      <c r="MRR375" s="243"/>
      <c r="MRS375" s="243"/>
      <c r="MRT375" s="243"/>
      <c r="MRU375" s="243"/>
      <c r="MRV375" s="243"/>
      <c r="MRW375" s="243"/>
      <c r="MRX375" s="243"/>
      <c r="MRY375" s="243"/>
      <c r="MRZ375" s="243"/>
      <c r="MSA375" s="243"/>
      <c r="MSB375" s="243"/>
      <c r="MSC375" s="243"/>
      <c r="MSD375" s="243"/>
      <c r="MSE375" s="243"/>
      <c r="MSF375" s="243"/>
      <c r="MSG375" s="243"/>
      <c r="MSH375" s="243"/>
      <c r="MSI375" s="243"/>
      <c r="MSJ375" s="243"/>
      <c r="MSK375" s="243"/>
      <c r="MSL375" s="243"/>
      <c r="MSM375" s="243"/>
      <c r="MSN375" s="243"/>
      <c r="MSO375" s="243"/>
      <c r="MSP375" s="243"/>
      <c r="MSQ375" s="243"/>
      <c r="MSR375" s="243"/>
      <c r="MSS375" s="243"/>
      <c r="MST375" s="243"/>
      <c r="MSU375" s="243"/>
      <c r="MSV375" s="243"/>
      <c r="MSW375" s="243"/>
      <c r="MSX375" s="243"/>
      <c r="MSY375" s="243"/>
      <c r="MSZ375" s="243"/>
      <c r="MTA375" s="243"/>
      <c r="MTB375" s="243"/>
      <c r="MTC375" s="243"/>
      <c r="MTD375" s="243"/>
      <c r="MTE375" s="243"/>
      <c r="MTF375" s="243"/>
      <c r="MTG375" s="243"/>
      <c r="MTH375" s="243"/>
      <c r="MTI375" s="243"/>
      <c r="MTJ375" s="243"/>
      <c r="MTK375" s="243"/>
      <c r="MTL375" s="243"/>
      <c r="MTM375" s="243"/>
      <c r="MTN375" s="243"/>
      <c r="MTO375" s="243"/>
      <c r="MTP375" s="243"/>
      <c r="MTQ375" s="243"/>
      <c r="MTR375" s="243"/>
      <c r="MTS375" s="243"/>
      <c r="MTT375" s="243"/>
      <c r="MTU375" s="243"/>
      <c r="MTV375" s="243"/>
      <c r="MTW375" s="243"/>
      <c r="MTX375" s="243"/>
      <c r="MTY375" s="243"/>
      <c r="MTZ375" s="243"/>
      <c r="MUA375" s="243"/>
      <c r="MUB375" s="243"/>
      <c r="MUC375" s="243"/>
      <c r="MUD375" s="243"/>
      <c r="MUE375" s="243"/>
      <c r="MUF375" s="243"/>
      <c r="MUG375" s="243"/>
      <c r="MUH375" s="243"/>
      <c r="MUI375" s="243"/>
      <c r="MUJ375" s="243"/>
      <c r="MUK375" s="243"/>
      <c r="MUL375" s="243"/>
      <c r="MUM375" s="243"/>
      <c r="MUN375" s="243"/>
      <c r="MUO375" s="243"/>
      <c r="MUP375" s="243"/>
      <c r="MUQ375" s="243"/>
      <c r="MUR375" s="243"/>
      <c r="MUS375" s="243"/>
      <c r="MUT375" s="243"/>
      <c r="MUU375" s="243"/>
      <c r="MUV375" s="243"/>
      <c r="MUW375" s="243"/>
      <c r="MUX375" s="243"/>
      <c r="MUY375" s="243"/>
      <c r="MUZ375" s="243"/>
      <c r="MVA375" s="243"/>
      <c r="MVB375" s="243"/>
      <c r="MVC375" s="243"/>
      <c r="MVD375" s="243"/>
      <c r="MVE375" s="243"/>
      <c r="MVF375" s="243"/>
      <c r="MVG375" s="243"/>
      <c r="MVH375" s="243"/>
      <c r="MVI375" s="243"/>
      <c r="MVJ375" s="243"/>
      <c r="MVK375" s="243"/>
      <c r="MVL375" s="243"/>
      <c r="MVM375" s="243"/>
      <c r="MVN375" s="243"/>
      <c r="MVO375" s="243"/>
      <c r="MVP375" s="243"/>
      <c r="MVQ375" s="243"/>
      <c r="MVR375" s="243"/>
      <c r="MVS375" s="243"/>
      <c r="MVT375" s="243"/>
      <c r="MVU375" s="243"/>
      <c r="MVV375" s="243"/>
      <c r="MVW375" s="243"/>
      <c r="MVX375" s="243"/>
      <c r="MVY375" s="243"/>
      <c r="MVZ375" s="243"/>
      <c r="MWA375" s="243"/>
      <c r="MWB375" s="243"/>
      <c r="MWC375" s="243"/>
      <c r="MWD375" s="243"/>
      <c r="MWE375" s="243"/>
      <c r="MWF375" s="243"/>
      <c r="MWG375" s="243"/>
      <c r="MWH375" s="243"/>
      <c r="MWI375" s="243"/>
      <c r="MWJ375" s="243"/>
      <c r="MWK375" s="243"/>
      <c r="MWL375" s="243"/>
      <c r="MWM375" s="243"/>
      <c r="MWN375" s="243"/>
      <c r="MWO375" s="243"/>
      <c r="MWP375" s="243"/>
      <c r="MWQ375" s="243"/>
      <c r="MWR375" s="243"/>
      <c r="MWS375" s="243"/>
      <c r="MWT375" s="243"/>
      <c r="MWU375" s="243"/>
      <c r="MWV375" s="243"/>
      <c r="MWW375" s="243"/>
      <c r="MWX375" s="243"/>
      <c r="MWY375" s="243"/>
      <c r="MWZ375" s="243"/>
      <c r="MXA375" s="243"/>
      <c r="MXB375" s="243"/>
      <c r="MXC375" s="243"/>
      <c r="MXD375" s="243"/>
      <c r="MXE375" s="243"/>
      <c r="MXF375" s="243"/>
      <c r="MXG375" s="243"/>
      <c r="MXH375" s="243"/>
      <c r="MXI375" s="243"/>
      <c r="MXJ375" s="243"/>
      <c r="MXK375" s="243"/>
      <c r="MXL375" s="243"/>
      <c r="MXM375" s="243"/>
      <c r="MXN375" s="243"/>
      <c r="MXO375" s="243"/>
      <c r="MXP375" s="243"/>
      <c r="MXQ375" s="243"/>
      <c r="MXR375" s="243"/>
      <c r="MXS375" s="243"/>
      <c r="MXT375" s="243"/>
      <c r="MXU375" s="243"/>
      <c r="MXV375" s="243"/>
      <c r="MXW375" s="243"/>
      <c r="MXX375" s="243"/>
      <c r="MXY375" s="243"/>
      <c r="MXZ375" s="243"/>
      <c r="MYA375" s="243"/>
      <c r="MYB375" s="243"/>
      <c r="MYC375" s="243"/>
      <c r="MYD375" s="243"/>
      <c r="MYE375" s="243"/>
      <c r="MYF375" s="243"/>
      <c r="MYG375" s="243"/>
      <c r="MYH375" s="243"/>
      <c r="MYI375" s="243"/>
      <c r="MYJ375" s="243"/>
      <c r="MYK375" s="243"/>
      <c r="MYL375" s="243"/>
      <c r="MYM375" s="243"/>
      <c r="MYN375" s="243"/>
      <c r="MYO375" s="243"/>
      <c r="MYP375" s="243"/>
      <c r="MYQ375" s="243"/>
      <c r="MYR375" s="243"/>
      <c r="MYS375" s="243"/>
      <c r="MYT375" s="243"/>
      <c r="MYU375" s="243"/>
      <c r="MYV375" s="243"/>
      <c r="MYW375" s="243"/>
      <c r="MYX375" s="243"/>
      <c r="MYY375" s="243"/>
      <c r="MYZ375" s="243"/>
      <c r="MZA375" s="243"/>
      <c r="MZB375" s="243"/>
      <c r="MZC375" s="243"/>
      <c r="MZD375" s="243"/>
      <c r="MZE375" s="243"/>
      <c r="MZF375" s="243"/>
      <c r="MZG375" s="243"/>
      <c r="MZH375" s="243"/>
      <c r="MZI375" s="243"/>
      <c r="MZJ375" s="243"/>
      <c r="MZK375" s="243"/>
      <c r="MZL375" s="243"/>
      <c r="MZM375" s="243"/>
      <c r="MZN375" s="243"/>
      <c r="MZO375" s="243"/>
      <c r="MZP375" s="243"/>
      <c r="MZQ375" s="243"/>
      <c r="MZR375" s="243"/>
      <c r="MZS375" s="243"/>
      <c r="MZT375" s="243"/>
      <c r="MZU375" s="243"/>
      <c r="MZV375" s="243"/>
      <c r="MZW375" s="243"/>
      <c r="MZX375" s="243"/>
      <c r="MZY375" s="243"/>
      <c r="MZZ375" s="243"/>
      <c r="NAA375" s="243"/>
      <c r="NAB375" s="243"/>
      <c r="NAC375" s="243"/>
      <c r="NAD375" s="243"/>
      <c r="NAE375" s="243"/>
      <c r="NAF375" s="243"/>
      <c r="NAG375" s="243"/>
      <c r="NAH375" s="243"/>
      <c r="NAI375" s="243"/>
      <c r="NAJ375" s="243"/>
      <c r="NAK375" s="243"/>
      <c r="NAL375" s="243"/>
      <c r="NAM375" s="243"/>
      <c r="NAN375" s="243"/>
      <c r="NAO375" s="243"/>
      <c r="NAP375" s="243"/>
      <c r="NAQ375" s="243"/>
      <c r="NAR375" s="243"/>
      <c r="NAS375" s="243"/>
      <c r="NAT375" s="243"/>
      <c r="NAU375" s="243"/>
      <c r="NAV375" s="243"/>
      <c r="NAW375" s="243"/>
      <c r="NAX375" s="243"/>
      <c r="NAY375" s="243"/>
      <c r="NAZ375" s="243"/>
      <c r="NBA375" s="243"/>
      <c r="NBB375" s="243"/>
      <c r="NBC375" s="243"/>
      <c r="NBD375" s="243"/>
      <c r="NBE375" s="243"/>
      <c r="NBF375" s="243"/>
      <c r="NBG375" s="243"/>
      <c r="NBH375" s="243"/>
      <c r="NBI375" s="243"/>
      <c r="NBJ375" s="243"/>
      <c r="NBK375" s="243"/>
      <c r="NBL375" s="243"/>
      <c r="NBM375" s="243"/>
      <c r="NBN375" s="243"/>
      <c r="NBO375" s="243"/>
      <c r="NBP375" s="243"/>
      <c r="NBQ375" s="243"/>
      <c r="NBR375" s="243"/>
      <c r="NBS375" s="243"/>
      <c r="NBT375" s="243"/>
      <c r="NBU375" s="243"/>
      <c r="NBV375" s="243"/>
      <c r="NBW375" s="243"/>
      <c r="NBX375" s="243"/>
      <c r="NBY375" s="243"/>
      <c r="NBZ375" s="243"/>
      <c r="NCA375" s="243"/>
      <c r="NCB375" s="243"/>
      <c r="NCC375" s="243"/>
      <c r="NCD375" s="243"/>
      <c r="NCE375" s="243"/>
      <c r="NCF375" s="243"/>
      <c r="NCG375" s="243"/>
      <c r="NCH375" s="243"/>
      <c r="NCI375" s="243"/>
      <c r="NCJ375" s="243"/>
      <c r="NCK375" s="243"/>
      <c r="NCL375" s="243"/>
      <c r="NCM375" s="243"/>
      <c r="NCN375" s="243"/>
      <c r="NCO375" s="243"/>
      <c r="NCP375" s="243"/>
      <c r="NCQ375" s="243"/>
      <c r="NCR375" s="243"/>
      <c r="NCS375" s="243"/>
      <c r="NCT375" s="243"/>
      <c r="NCU375" s="243"/>
      <c r="NCV375" s="243"/>
      <c r="NCW375" s="243"/>
      <c r="NCX375" s="243"/>
      <c r="NCY375" s="243"/>
      <c r="NCZ375" s="243"/>
      <c r="NDA375" s="243"/>
      <c r="NDB375" s="243"/>
      <c r="NDC375" s="243"/>
      <c r="NDD375" s="243"/>
      <c r="NDE375" s="243"/>
      <c r="NDF375" s="243"/>
      <c r="NDG375" s="243"/>
      <c r="NDH375" s="243"/>
      <c r="NDI375" s="243"/>
      <c r="NDJ375" s="243"/>
      <c r="NDK375" s="243"/>
      <c r="NDL375" s="243"/>
      <c r="NDM375" s="243"/>
      <c r="NDN375" s="243"/>
      <c r="NDO375" s="243"/>
      <c r="NDP375" s="243"/>
      <c r="NDQ375" s="243"/>
      <c r="NDR375" s="243"/>
      <c r="NDS375" s="243"/>
      <c r="NDT375" s="243"/>
      <c r="NDU375" s="243"/>
      <c r="NDV375" s="243"/>
      <c r="NDW375" s="243"/>
      <c r="NDX375" s="243"/>
      <c r="NDY375" s="243"/>
      <c r="NDZ375" s="243"/>
      <c r="NEA375" s="243"/>
      <c r="NEB375" s="243"/>
      <c r="NEC375" s="243"/>
      <c r="NED375" s="243"/>
      <c r="NEE375" s="243"/>
      <c r="NEF375" s="243"/>
      <c r="NEG375" s="243"/>
      <c r="NEH375" s="243"/>
      <c r="NEI375" s="243"/>
      <c r="NEJ375" s="243"/>
      <c r="NEK375" s="243"/>
      <c r="NEL375" s="243"/>
      <c r="NEM375" s="243"/>
      <c r="NEN375" s="243"/>
      <c r="NEO375" s="243"/>
      <c r="NEP375" s="243"/>
      <c r="NEQ375" s="243"/>
      <c r="NER375" s="243"/>
      <c r="NES375" s="243"/>
      <c r="NET375" s="243"/>
      <c r="NEU375" s="243"/>
      <c r="NEV375" s="243"/>
      <c r="NEW375" s="243"/>
      <c r="NEX375" s="243"/>
      <c r="NEY375" s="243"/>
      <c r="NEZ375" s="243"/>
      <c r="NFA375" s="243"/>
      <c r="NFB375" s="243"/>
      <c r="NFC375" s="243"/>
      <c r="NFD375" s="243"/>
      <c r="NFE375" s="243"/>
      <c r="NFF375" s="243"/>
      <c r="NFG375" s="243"/>
      <c r="NFH375" s="243"/>
      <c r="NFI375" s="243"/>
      <c r="NFJ375" s="243"/>
      <c r="NFK375" s="243"/>
      <c r="NFL375" s="243"/>
      <c r="NFM375" s="243"/>
      <c r="NFN375" s="243"/>
      <c r="NFO375" s="243"/>
      <c r="NFP375" s="243"/>
      <c r="NFQ375" s="243"/>
      <c r="NFR375" s="243"/>
      <c r="NFS375" s="243"/>
      <c r="NFT375" s="243"/>
      <c r="NFU375" s="243"/>
      <c r="NFV375" s="243"/>
      <c r="NFW375" s="243"/>
      <c r="NFX375" s="243"/>
      <c r="NFY375" s="243"/>
      <c r="NFZ375" s="243"/>
      <c r="NGA375" s="243"/>
      <c r="NGB375" s="243"/>
      <c r="NGC375" s="243"/>
      <c r="NGD375" s="243"/>
      <c r="NGE375" s="243"/>
      <c r="NGF375" s="243"/>
      <c r="NGG375" s="243"/>
      <c r="NGH375" s="243"/>
      <c r="NGI375" s="243"/>
      <c r="NGJ375" s="243"/>
      <c r="NGK375" s="243"/>
      <c r="NGL375" s="243"/>
      <c r="NGM375" s="243"/>
      <c r="NGN375" s="243"/>
      <c r="NGO375" s="243"/>
      <c r="NGP375" s="243"/>
      <c r="NGQ375" s="243"/>
      <c r="NGR375" s="243"/>
      <c r="NGS375" s="243"/>
      <c r="NGT375" s="243"/>
      <c r="NGU375" s="243"/>
      <c r="NGV375" s="243"/>
      <c r="NGW375" s="243"/>
      <c r="NGX375" s="243"/>
      <c r="NGY375" s="243"/>
      <c r="NGZ375" s="243"/>
      <c r="NHA375" s="243"/>
      <c r="NHB375" s="243"/>
      <c r="NHC375" s="243"/>
      <c r="NHD375" s="243"/>
      <c r="NHE375" s="243"/>
      <c r="NHF375" s="243"/>
      <c r="NHG375" s="243"/>
      <c r="NHH375" s="243"/>
      <c r="NHI375" s="243"/>
      <c r="NHJ375" s="243"/>
      <c r="NHK375" s="243"/>
      <c r="NHL375" s="243"/>
      <c r="NHM375" s="243"/>
      <c r="NHN375" s="243"/>
      <c r="NHO375" s="243"/>
      <c r="NHP375" s="243"/>
      <c r="NHQ375" s="243"/>
      <c r="NHR375" s="243"/>
      <c r="NHS375" s="243"/>
      <c r="NHT375" s="243"/>
      <c r="NHU375" s="243"/>
      <c r="NHV375" s="243"/>
      <c r="NHW375" s="243"/>
      <c r="NHX375" s="243"/>
      <c r="NHY375" s="243"/>
      <c r="NHZ375" s="243"/>
      <c r="NIA375" s="243"/>
      <c r="NIB375" s="243"/>
      <c r="NIC375" s="243"/>
      <c r="NID375" s="243"/>
      <c r="NIE375" s="243"/>
      <c r="NIF375" s="243"/>
      <c r="NIG375" s="243"/>
      <c r="NIH375" s="243"/>
      <c r="NII375" s="243"/>
      <c r="NIJ375" s="243"/>
      <c r="NIK375" s="243"/>
      <c r="NIL375" s="243"/>
      <c r="NIM375" s="243"/>
      <c r="NIN375" s="243"/>
      <c r="NIO375" s="243"/>
      <c r="NIP375" s="243"/>
      <c r="NIQ375" s="243"/>
      <c r="NIR375" s="243"/>
      <c r="NIS375" s="243"/>
      <c r="NIT375" s="243"/>
      <c r="NIU375" s="243"/>
      <c r="NIV375" s="243"/>
      <c r="NIW375" s="243"/>
      <c r="NIX375" s="243"/>
      <c r="NIY375" s="243"/>
      <c r="NIZ375" s="243"/>
      <c r="NJA375" s="243"/>
      <c r="NJB375" s="243"/>
      <c r="NJC375" s="243"/>
      <c r="NJD375" s="243"/>
      <c r="NJE375" s="243"/>
      <c r="NJF375" s="243"/>
      <c r="NJG375" s="243"/>
      <c r="NJH375" s="243"/>
      <c r="NJI375" s="243"/>
      <c r="NJJ375" s="243"/>
      <c r="NJK375" s="243"/>
      <c r="NJL375" s="243"/>
      <c r="NJM375" s="243"/>
      <c r="NJN375" s="243"/>
      <c r="NJO375" s="243"/>
      <c r="NJP375" s="243"/>
      <c r="NJQ375" s="243"/>
      <c r="NJR375" s="243"/>
      <c r="NJS375" s="243"/>
      <c r="NJT375" s="243"/>
      <c r="NJU375" s="243"/>
      <c r="NJV375" s="243"/>
      <c r="NJW375" s="243"/>
      <c r="NJX375" s="243"/>
      <c r="NJY375" s="243"/>
      <c r="NJZ375" s="243"/>
      <c r="NKA375" s="243"/>
      <c r="NKB375" s="243"/>
      <c r="NKC375" s="243"/>
      <c r="NKD375" s="243"/>
      <c r="NKE375" s="243"/>
      <c r="NKF375" s="243"/>
      <c r="NKG375" s="243"/>
      <c r="NKH375" s="243"/>
      <c r="NKI375" s="243"/>
      <c r="NKJ375" s="243"/>
      <c r="NKK375" s="243"/>
      <c r="NKL375" s="243"/>
      <c r="NKM375" s="243"/>
      <c r="NKN375" s="243"/>
      <c r="NKO375" s="243"/>
      <c r="NKP375" s="243"/>
      <c r="NKQ375" s="243"/>
      <c r="NKR375" s="243"/>
      <c r="NKS375" s="243"/>
      <c r="NKT375" s="243"/>
      <c r="NKU375" s="243"/>
      <c r="NKV375" s="243"/>
      <c r="NKW375" s="243"/>
      <c r="NKX375" s="243"/>
      <c r="NKY375" s="243"/>
      <c r="NKZ375" s="243"/>
      <c r="NLA375" s="243"/>
      <c r="NLB375" s="243"/>
      <c r="NLC375" s="243"/>
      <c r="NLD375" s="243"/>
      <c r="NLE375" s="243"/>
      <c r="NLF375" s="243"/>
      <c r="NLG375" s="243"/>
      <c r="NLH375" s="243"/>
      <c r="NLI375" s="243"/>
      <c r="NLJ375" s="243"/>
      <c r="NLK375" s="243"/>
      <c r="NLL375" s="243"/>
      <c r="NLM375" s="243"/>
      <c r="NLN375" s="243"/>
      <c r="NLO375" s="243"/>
      <c r="NLP375" s="243"/>
      <c r="NLQ375" s="243"/>
      <c r="NLR375" s="243"/>
      <c r="NLS375" s="243"/>
      <c r="NLT375" s="243"/>
      <c r="NLU375" s="243"/>
      <c r="NLV375" s="243"/>
      <c r="NLW375" s="243"/>
      <c r="NLX375" s="243"/>
      <c r="NLY375" s="243"/>
      <c r="NLZ375" s="243"/>
      <c r="NMA375" s="243"/>
      <c r="NMB375" s="243"/>
      <c r="NMC375" s="243"/>
      <c r="NMD375" s="243"/>
      <c r="NME375" s="243"/>
      <c r="NMF375" s="243"/>
      <c r="NMG375" s="243"/>
      <c r="NMH375" s="243"/>
      <c r="NMI375" s="243"/>
      <c r="NMJ375" s="243"/>
      <c r="NMK375" s="243"/>
      <c r="NML375" s="243"/>
      <c r="NMM375" s="243"/>
      <c r="NMN375" s="243"/>
      <c r="NMO375" s="243"/>
      <c r="NMP375" s="243"/>
      <c r="NMQ375" s="243"/>
      <c r="NMR375" s="243"/>
      <c r="NMS375" s="243"/>
      <c r="NMT375" s="243"/>
      <c r="NMU375" s="243"/>
      <c r="NMV375" s="243"/>
      <c r="NMW375" s="243"/>
      <c r="NMX375" s="243"/>
      <c r="NMY375" s="243"/>
      <c r="NMZ375" s="243"/>
      <c r="NNA375" s="243"/>
      <c r="NNB375" s="243"/>
      <c r="NNC375" s="243"/>
      <c r="NND375" s="243"/>
      <c r="NNE375" s="243"/>
      <c r="NNF375" s="243"/>
      <c r="NNG375" s="243"/>
      <c r="NNH375" s="243"/>
      <c r="NNI375" s="243"/>
      <c r="NNJ375" s="243"/>
      <c r="NNK375" s="243"/>
      <c r="NNL375" s="243"/>
      <c r="NNM375" s="243"/>
      <c r="NNN375" s="243"/>
      <c r="NNO375" s="243"/>
      <c r="NNP375" s="243"/>
      <c r="NNQ375" s="243"/>
      <c r="NNR375" s="243"/>
      <c r="NNS375" s="243"/>
      <c r="NNT375" s="243"/>
      <c r="NNU375" s="243"/>
      <c r="NNV375" s="243"/>
      <c r="NNW375" s="243"/>
      <c r="NNX375" s="243"/>
      <c r="NNY375" s="243"/>
      <c r="NNZ375" s="243"/>
      <c r="NOA375" s="243"/>
      <c r="NOB375" s="243"/>
      <c r="NOC375" s="243"/>
      <c r="NOD375" s="243"/>
      <c r="NOE375" s="243"/>
      <c r="NOF375" s="243"/>
      <c r="NOG375" s="243"/>
      <c r="NOH375" s="243"/>
      <c r="NOI375" s="243"/>
      <c r="NOJ375" s="243"/>
      <c r="NOK375" s="243"/>
      <c r="NOL375" s="243"/>
      <c r="NOM375" s="243"/>
      <c r="NON375" s="243"/>
      <c r="NOO375" s="243"/>
      <c r="NOP375" s="243"/>
      <c r="NOQ375" s="243"/>
      <c r="NOR375" s="243"/>
      <c r="NOS375" s="243"/>
      <c r="NOT375" s="243"/>
      <c r="NOU375" s="243"/>
      <c r="NOV375" s="243"/>
      <c r="NOW375" s="243"/>
      <c r="NOX375" s="243"/>
      <c r="NOY375" s="243"/>
      <c r="NOZ375" s="243"/>
      <c r="NPA375" s="243"/>
      <c r="NPB375" s="243"/>
      <c r="NPC375" s="243"/>
      <c r="NPD375" s="243"/>
      <c r="NPE375" s="243"/>
      <c r="NPF375" s="243"/>
      <c r="NPG375" s="243"/>
      <c r="NPH375" s="243"/>
      <c r="NPI375" s="243"/>
      <c r="NPJ375" s="243"/>
      <c r="NPK375" s="243"/>
      <c r="NPL375" s="243"/>
      <c r="NPM375" s="243"/>
      <c r="NPN375" s="243"/>
      <c r="NPO375" s="243"/>
      <c r="NPP375" s="243"/>
      <c r="NPQ375" s="243"/>
      <c r="NPR375" s="243"/>
      <c r="NPS375" s="243"/>
      <c r="NPT375" s="243"/>
      <c r="NPU375" s="243"/>
      <c r="NPV375" s="243"/>
      <c r="NPW375" s="243"/>
      <c r="NPX375" s="243"/>
      <c r="NPY375" s="243"/>
      <c r="NPZ375" s="243"/>
      <c r="NQA375" s="243"/>
      <c r="NQB375" s="243"/>
      <c r="NQC375" s="243"/>
      <c r="NQD375" s="243"/>
      <c r="NQE375" s="243"/>
      <c r="NQF375" s="243"/>
      <c r="NQG375" s="243"/>
      <c r="NQH375" s="243"/>
      <c r="NQI375" s="243"/>
      <c r="NQJ375" s="243"/>
      <c r="NQK375" s="243"/>
      <c r="NQL375" s="243"/>
      <c r="NQM375" s="243"/>
      <c r="NQN375" s="243"/>
      <c r="NQO375" s="243"/>
      <c r="NQP375" s="243"/>
      <c r="NQQ375" s="243"/>
      <c r="NQR375" s="243"/>
      <c r="NQS375" s="243"/>
      <c r="NQT375" s="243"/>
      <c r="NQU375" s="243"/>
      <c r="NQV375" s="243"/>
      <c r="NQW375" s="243"/>
      <c r="NQX375" s="243"/>
      <c r="NQY375" s="243"/>
      <c r="NQZ375" s="243"/>
      <c r="NRA375" s="243"/>
      <c r="NRB375" s="243"/>
      <c r="NRC375" s="243"/>
      <c r="NRD375" s="243"/>
      <c r="NRE375" s="243"/>
      <c r="NRF375" s="243"/>
      <c r="NRG375" s="243"/>
      <c r="NRH375" s="243"/>
      <c r="NRI375" s="243"/>
      <c r="NRJ375" s="243"/>
      <c r="NRK375" s="243"/>
      <c r="NRL375" s="243"/>
      <c r="NRM375" s="243"/>
      <c r="NRN375" s="243"/>
      <c r="NRO375" s="243"/>
      <c r="NRP375" s="243"/>
      <c r="NRQ375" s="243"/>
      <c r="NRR375" s="243"/>
      <c r="NRS375" s="243"/>
      <c r="NRT375" s="243"/>
      <c r="NRU375" s="243"/>
      <c r="NRV375" s="243"/>
      <c r="NRW375" s="243"/>
      <c r="NRX375" s="243"/>
      <c r="NRY375" s="243"/>
      <c r="NRZ375" s="243"/>
      <c r="NSA375" s="243"/>
      <c r="NSB375" s="243"/>
      <c r="NSC375" s="243"/>
      <c r="NSD375" s="243"/>
      <c r="NSE375" s="243"/>
      <c r="NSF375" s="243"/>
      <c r="NSG375" s="243"/>
      <c r="NSH375" s="243"/>
      <c r="NSI375" s="243"/>
      <c r="NSJ375" s="243"/>
      <c r="NSK375" s="243"/>
      <c r="NSL375" s="243"/>
      <c r="NSM375" s="243"/>
      <c r="NSN375" s="243"/>
      <c r="NSO375" s="243"/>
      <c r="NSP375" s="243"/>
      <c r="NSQ375" s="243"/>
      <c r="NSR375" s="243"/>
      <c r="NSS375" s="243"/>
      <c r="NST375" s="243"/>
      <c r="NSU375" s="243"/>
      <c r="NSV375" s="243"/>
      <c r="NSW375" s="243"/>
      <c r="NSX375" s="243"/>
      <c r="NSY375" s="243"/>
      <c r="NSZ375" s="243"/>
      <c r="NTA375" s="243"/>
      <c r="NTB375" s="243"/>
      <c r="NTC375" s="243"/>
      <c r="NTD375" s="243"/>
      <c r="NTE375" s="243"/>
      <c r="NTF375" s="243"/>
      <c r="NTG375" s="243"/>
      <c r="NTH375" s="243"/>
      <c r="NTI375" s="243"/>
      <c r="NTJ375" s="243"/>
      <c r="NTK375" s="243"/>
      <c r="NTL375" s="243"/>
      <c r="NTM375" s="243"/>
      <c r="NTN375" s="243"/>
      <c r="NTO375" s="243"/>
      <c r="NTP375" s="243"/>
      <c r="NTQ375" s="243"/>
      <c r="NTR375" s="243"/>
      <c r="NTS375" s="243"/>
      <c r="NTT375" s="243"/>
      <c r="NTU375" s="243"/>
      <c r="NTV375" s="243"/>
      <c r="NTW375" s="243"/>
      <c r="NTX375" s="243"/>
      <c r="NTY375" s="243"/>
      <c r="NTZ375" s="243"/>
      <c r="NUA375" s="243"/>
      <c r="NUB375" s="243"/>
      <c r="NUC375" s="243"/>
      <c r="NUD375" s="243"/>
      <c r="NUE375" s="243"/>
      <c r="NUF375" s="243"/>
      <c r="NUG375" s="243"/>
      <c r="NUH375" s="243"/>
      <c r="NUI375" s="243"/>
      <c r="NUJ375" s="243"/>
      <c r="NUK375" s="243"/>
      <c r="NUL375" s="243"/>
      <c r="NUM375" s="243"/>
      <c r="NUN375" s="243"/>
      <c r="NUO375" s="243"/>
      <c r="NUP375" s="243"/>
      <c r="NUQ375" s="243"/>
      <c r="NUR375" s="243"/>
      <c r="NUS375" s="243"/>
      <c r="NUT375" s="243"/>
      <c r="NUU375" s="243"/>
      <c r="NUV375" s="243"/>
      <c r="NUW375" s="243"/>
      <c r="NUX375" s="243"/>
      <c r="NUY375" s="243"/>
      <c r="NUZ375" s="243"/>
      <c r="NVA375" s="243"/>
      <c r="NVB375" s="243"/>
      <c r="NVC375" s="243"/>
      <c r="NVD375" s="243"/>
      <c r="NVE375" s="243"/>
      <c r="NVF375" s="243"/>
      <c r="NVG375" s="243"/>
      <c r="NVH375" s="243"/>
      <c r="NVI375" s="243"/>
      <c r="NVJ375" s="243"/>
      <c r="NVK375" s="243"/>
      <c r="NVL375" s="243"/>
      <c r="NVM375" s="243"/>
      <c r="NVN375" s="243"/>
      <c r="NVO375" s="243"/>
      <c r="NVP375" s="243"/>
      <c r="NVQ375" s="243"/>
      <c r="NVR375" s="243"/>
      <c r="NVS375" s="243"/>
      <c r="NVT375" s="243"/>
      <c r="NVU375" s="243"/>
      <c r="NVV375" s="243"/>
      <c r="NVW375" s="243"/>
      <c r="NVX375" s="243"/>
      <c r="NVY375" s="243"/>
      <c r="NVZ375" s="243"/>
      <c r="NWA375" s="243"/>
      <c r="NWB375" s="243"/>
      <c r="NWC375" s="243"/>
      <c r="NWD375" s="243"/>
      <c r="NWE375" s="243"/>
      <c r="NWF375" s="243"/>
      <c r="NWG375" s="243"/>
      <c r="NWH375" s="243"/>
      <c r="NWI375" s="243"/>
      <c r="NWJ375" s="243"/>
      <c r="NWK375" s="243"/>
      <c r="NWL375" s="243"/>
      <c r="NWM375" s="243"/>
      <c r="NWN375" s="243"/>
      <c r="NWO375" s="243"/>
      <c r="NWP375" s="243"/>
      <c r="NWQ375" s="243"/>
      <c r="NWR375" s="243"/>
      <c r="NWS375" s="243"/>
      <c r="NWT375" s="243"/>
      <c r="NWU375" s="243"/>
      <c r="NWV375" s="243"/>
      <c r="NWW375" s="243"/>
      <c r="NWX375" s="243"/>
      <c r="NWY375" s="243"/>
      <c r="NWZ375" s="243"/>
      <c r="NXA375" s="243"/>
      <c r="NXB375" s="243"/>
      <c r="NXC375" s="243"/>
      <c r="NXD375" s="243"/>
      <c r="NXE375" s="243"/>
      <c r="NXF375" s="243"/>
      <c r="NXG375" s="243"/>
      <c r="NXH375" s="243"/>
      <c r="NXI375" s="243"/>
      <c r="NXJ375" s="243"/>
      <c r="NXK375" s="243"/>
      <c r="NXL375" s="243"/>
      <c r="NXM375" s="243"/>
      <c r="NXN375" s="243"/>
      <c r="NXO375" s="243"/>
      <c r="NXP375" s="243"/>
      <c r="NXQ375" s="243"/>
      <c r="NXR375" s="243"/>
      <c r="NXS375" s="243"/>
      <c r="NXT375" s="243"/>
      <c r="NXU375" s="243"/>
      <c r="NXV375" s="243"/>
      <c r="NXW375" s="243"/>
      <c r="NXX375" s="243"/>
      <c r="NXY375" s="243"/>
      <c r="NXZ375" s="243"/>
      <c r="NYA375" s="243"/>
      <c r="NYB375" s="243"/>
      <c r="NYC375" s="243"/>
      <c r="NYD375" s="243"/>
      <c r="NYE375" s="243"/>
      <c r="NYF375" s="243"/>
      <c r="NYG375" s="243"/>
      <c r="NYH375" s="243"/>
      <c r="NYI375" s="243"/>
      <c r="NYJ375" s="243"/>
      <c r="NYK375" s="243"/>
      <c r="NYL375" s="243"/>
      <c r="NYM375" s="243"/>
      <c r="NYN375" s="243"/>
      <c r="NYO375" s="243"/>
      <c r="NYP375" s="243"/>
      <c r="NYQ375" s="243"/>
      <c r="NYR375" s="243"/>
      <c r="NYS375" s="243"/>
      <c r="NYT375" s="243"/>
      <c r="NYU375" s="243"/>
      <c r="NYV375" s="243"/>
      <c r="NYW375" s="243"/>
      <c r="NYX375" s="243"/>
      <c r="NYY375" s="243"/>
      <c r="NYZ375" s="243"/>
      <c r="NZA375" s="243"/>
      <c r="NZB375" s="243"/>
      <c r="NZC375" s="243"/>
      <c r="NZD375" s="243"/>
      <c r="NZE375" s="243"/>
      <c r="NZF375" s="243"/>
      <c r="NZG375" s="243"/>
      <c r="NZH375" s="243"/>
      <c r="NZI375" s="243"/>
      <c r="NZJ375" s="243"/>
      <c r="NZK375" s="243"/>
      <c r="NZL375" s="243"/>
      <c r="NZM375" s="243"/>
      <c r="NZN375" s="243"/>
      <c r="NZO375" s="243"/>
      <c r="NZP375" s="243"/>
      <c r="NZQ375" s="243"/>
      <c r="NZR375" s="243"/>
      <c r="NZS375" s="243"/>
      <c r="NZT375" s="243"/>
      <c r="NZU375" s="243"/>
      <c r="NZV375" s="243"/>
      <c r="NZW375" s="243"/>
      <c r="NZX375" s="243"/>
      <c r="NZY375" s="243"/>
      <c r="NZZ375" s="243"/>
      <c r="OAA375" s="243"/>
      <c r="OAB375" s="243"/>
      <c r="OAC375" s="243"/>
      <c r="OAD375" s="243"/>
      <c r="OAE375" s="243"/>
      <c r="OAF375" s="243"/>
      <c r="OAG375" s="243"/>
      <c r="OAH375" s="243"/>
      <c r="OAI375" s="243"/>
      <c r="OAJ375" s="243"/>
      <c r="OAK375" s="243"/>
      <c r="OAL375" s="243"/>
      <c r="OAM375" s="243"/>
      <c r="OAN375" s="243"/>
      <c r="OAO375" s="243"/>
      <c r="OAP375" s="243"/>
      <c r="OAQ375" s="243"/>
      <c r="OAR375" s="243"/>
      <c r="OAS375" s="243"/>
      <c r="OAT375" s="243"/>
      <c r="OAU375" s="243"/>
      <c r="OAV375" s="243"/>
      <c r="OAW375" s="243"/>
      <c r="OAX375" s="243"/>
      <c r="OAY375" s="243"/>
      <c r="OAZ375" s="243"/>
      <c r="OBA375" s="243"/>
      <c r="OBB375" s="243"/>
      <c r="OBC375" s="243"/>
      <c r="OBD375" s="243"/>
      <c r="OBE375" s="243"/>
      <c r="OBF375" s="243"/>
      <c r="OBG375" s="243"/>
      <c r="OBH375" s="243"/>
      <c r="OBI375" s="243"/>
      <c r="OBJ375" s="243"/>
      <c r="OBK375" s="243"/>
      <c r="OBL375" s="243"/>
      <c r="OBM375" s="243"/>
      <c r="OBN375" s="243"/>
      <c r="OBO375" s="243"/>
      <c r="OBP375" s="243"/>
      <c r="OBQ375" s="243"/>
      <c r="OBR375" s="243"/>
      <c r="OBS375" s="243"/>
      <c r="OBT375" s="243"/>
      <c r="OBU375" s="243"/>
      <c r="OBV375" s="243"/>
      <c r="OBW375" s="243"/>
      <c r="OBX375" s="243"/>
      <c r="OBY375" s="243"/>
      <c r="OBZ375" s="243"/>
      <c r="OCA375" s="243"/>
      <c r="OCB375" s="243"/>
      <c r="OCC375" s="243"/>
      <c r="OCD375" s="243"/>
      <c r="OCE375" s="243"/>
      <c r="OCF375" s="243"/>
      <c r="OCG375" s="243"/>
      <c r="OCH375" s="243"/>
      <c r="OCI375" s="243"/>
      <c r="OCJ375" s="243"/>
      <c r="OCK375" s="243"/>
      <c r="OCL375" s="243"/>
      <c r="OCM375" s="243"/>
      <c r="OCN375" s="243"/>
      <c r="OCO375" s="243"/>
      <c r="OCP375" s="243"/>
      <c r="OCQ375" s="243"/>
      <c r="OCR375" s="243"/>
      <c r="OCS375" s="243"/>
      <c r="OCT375" s="243"/>
      <c r="OCU375" s="243"/>
      <c r="OCV375" s="243"/>
      <c r="OCW375" s="243"/>
      <c r="OCX375" s="243"/>
      <c r="OCY375" s="243"/>
      <c r="OCZ375" s="243"/>
      <c r="ODA375" s="243"/>
      <c r="ODB375" s="243"/>
      <c r="ODC375" s="243"/>
      <c r="ODD375" s="243"/>
      <c r="ODE375" s="243"/>
      <c r="ODF375" s="243"/>
      <c r="ODG375" s="243"/>
      <c r="ODH375" s="243"/>
      <c r="ODI375" s="243"/>
      <c r="ODJ375" s="243"/>
      <c r="ODK375" s="243"/>
      <c r="ODL375" s="243"/>
      <c r="ODM375" s="243"/>
      <c r="ODN375" s="243"/>
      <c r="ODO375" s="243"/>
      <c r="ODP375" s="243"/>
      <c r="ODQ375" s="243"/>
      <c r="ODR375" s="243"/>
      <c r="ODS375" s="243"/>
      <c r="ODT375" s="243"/>
      <c r="ODU375" s="243"/>
      <c r="ODV375" s="243"/>
      <c r="ODW375" s="243"/>
      <c r="ODX375" s="243"/>
      <c r="ODY375" s="243"/>
      <c r="ODZ375" s="243"/>
      <c r="OEA375" s="243"/>
      <c r="OEB375" s="243"/>
      <c r="OEC375" s="243"/>
      <c r="OED375" s="243"/>
      <c r="OEE375" s="243"/>
      <c r="OEF375" s="243"/>
      <c r="OEG375" s="243"/>
      <c r="OEH375" s="243"/>
      <c r="OEI375" s="243"/>
      <c r="OEJ375" s="243"/>
      <c r="OEK375" s="243"/>
      <c r="OEL375" s="243"/>
      <c r="OEM375" s="243"/>
      <c r="OEN375" s="243"/>
      <c r="OEO375" s="243"/>
      <c r="OEP375" s="243"/>
      <c r="OEQ375" s="243"/>
      <c r="OER375" s="243"/>
      <c r="OES375" s="243"/>
      <c r="OET375" s="243"/>
      <c r="OEU375" s="243"/>
      <c r="OEV375" s="243"/>
      <c r="OEW375" s="243"/>
      <c r="OEX375" s="243"/>
      <c r="OEY375" s="243"/>
      <c r="OEZ375" s="243"/>
      <c r="OFA375" s="243"/>
      <c r="OFB375" s="243"/>
      <c r="OFC375" s="243"/>
      <c r="OFD375" s="243"/>
      <c r="OFE375" s="243"/>
      <c r="OFF375" s="243"/>
      <c r="OFG375" s="243"/>
      <c r="OFH375" s="243"/>
      <c r="OFI375" s="243"/>
      <c r="OFJ375" s="243"/>
      <c r="OFK375" s="243"/>
      <c r="OFL375" s="243"/>
      <c r="OFM375" s="243"/>
      <c r="OFN375" s="243"/>
      <c r="OFO375" s="243"/>
      <c r="OFP375" s="243"/>
      <c r="OFQ375" s="243"/>
      <c r="OFR375" s="243"/>
      <c r="OFS375" s="243"/>
      <c r="OFT375" s="243"/>
      <c r="OFU375" s="243"/>
      <c r="OFV375" s="243"/>
      <c r="OFW375" s="243"/>
      <c r="OFX375" s="243"/>
      <c r="OFY375" s="243"/>
      <c r="OFZ375" s="243"/>
      <c r="OGA375" s="243"/>
      <c r="OGB375" s="243"/>
      <c r="OGC375" s="243"/>
      <c r="OGD375" s="243"/>
      <c r="OGE375" s="243"/>
      <c r="OGF375" s="243"/>
      <c r="OGG375" s="243"/>
      <c r="OGH375" s="243"/>
      <c r="OGI375" s="243"/>
      <c r="OGJ375" s="243"/>
      <c r="OGK375" s="243"/>
      <c r="OGL375" s="243"/>
      <c r="OGM375" s="243"/>
      <c r="OGN375" s="243"/>
      <c r="OGO375" s="243"/>
      <c r="OGP375" s="243"/>
      <c r="OGQ375" s="243"/>
      <c r="OGR375" s="243"/>
      <c r="OGS375" s="243"/>
      <c r="OGT375" s="243"/>
      <c r="OGU375" s="243"/>
      <c r="OGV375" s="243"/>
      <c r="OGW375" s="243"/>
      <c r="OGX375" s="243"/>
      <c r="OGY375" s="243"/>
      <c r="OGZ375" s="243"/>
      <c r="OHA375" s="243"/>
      <c r="OHB375" s="243"/>
      <c r="OHC375" s="243"/>
      <c r="OHD375" s="243"/>
      <c r="OHE375" s="243"/>
      <c r="OHF375" s="243"/>
      <c r="OHG375" s="243"/>
      <c r="OHH375" s="243"/>
      <c r="OHI375" s="243"/>
      <c r="OHJ375" s="243"/>
      <c r="OHK375" s="243"/>
      <c r="OHL375" s="243"/>
      <c r="OHM375" s="243"/>
      <c r="OHN375" s="243"/>
      <c r="OHO375" s="243"/>
      <c r="OHP375" s="243"/>
      <c r="OHQ375" s="243"/>
      <c r="OHR375" s="243"/>
      <c r="OHS375" s="243"/>
      <c r="OHT375" s="243"/>
      <c r="OHU375" s="243"/>
      <c r="OHV375" s="243"/>
      <c r="OHW375" s="243"/>
      <c r="OHX375" s="243"/>
      <c r="OHY375" s="243"/>
      <c r="OHZ375" s="243"/>
      <c r="OIA375" s="243"/>
      <c r="OIB375" s="243"/>
      <c r="OIC375" s="243"/>
      <c r="OID375" s="243"/>
      <c r="OIE375" s="243"/>
      <c r="OIF375" s="243"/>
      <c r="OIG375" s="243"/>
      <c r="OIH375" s="243"/>
      <c r="OII375" s="243"/>
      <c r="OIJ375" s="243"/>
      <c r="OIK375" s="243"/>
      <c r="OIL375" s="243"/>
      <c r="OIM375" s="243"/>
      <c r="OIN375" s="243"/>
      <c r="OIO375" s="243"/>
      <c r="OIP375" s="243"/>
      <c r="OIQ375" s="243"/>
      <c r="OIR375" s="243"/>
      <c r="OIS375" s="243"/>
      <c r="OIT375" s="243"/>
      <c r="OIU375" s="243"/>
      <c r="OIV375" s="243"/>
      <c r="OIW375" s="243"/>
      <c r="OIX375" s="243"/>
      <c r="OIY375" s="243"/>
      <c r="OIZ375" s="243"/>
      <c r="OJA375" s="243"/>
      <c r="OJB375" s="243"/>
      <c r="OJC375" s="243"/>
      <c r="OJD375" s="243"/>
      <c r="OJE375" s="243"/>
      <c r="OJF375" s="243"/>
      <c r="OJG375" s="243"/>
      <c r="OJH375" s="243"/>
      <c r="OJI375" s="243"/>
      <c r="OJJ375" s="243"/>
      <c r="OJK375" s="243"/>
      <c r="OJL375" s="243"/>
      <c r="OJM375" s="243"/>
      <c r="OJN375" s="243"/>
      <c r="OJO375" s="243"/>
      <c r="OJP375" s="243"/>
      <c r="OJQ375" s="243"/>
      <c r="OJR375" s="243"/>
      <c r="OJS375" s="243"/>
      <c r="OJT375" s="243"/>
      <c r="OJU375" s="243"/>
      <c r="OJV375" s="243"/>
      <c r="OJW375" s="243"/>
      <c r="OJX375" s="243"/>
      <c r="OJY375" s="243"/>
      <c r="OJZ375" s="243"/>
      <c r="OKA375" s="243"/>
      <c r="OKB375" s="243"/>
      <c r="OKC375" s="243"/>
      <c r="OKD375" s="243"/>
      <c r="OKE375" s="243"/>
      <c r="OKF375" s="243"/>
      <c r="OKG375" s="243"/>
      <c r="OKH375" s="243"/>
      <c r="OKI375" s="243"/>
      <c r="OKJ375" s="243"/>
      <c r="OKK375" s="243"/>
      <c r="OKL375" s="243"/>
      <c r="OKM375" s="243"/>
      <c r="OKN375" s="243"/>
      <c r="OKO375" s="243"/>
      <c r="OKP375" s="243"/>
      <c r="OKQ375" s="243"/>
      <c r="OKR375" s="243"/>
      <c r="OKS375" s="243"/>
      <c r="OKT375" s="243"/>
      <c r="OKU375" s="243"/>
      <c r="OKV375" s="243"/>
      <c r="OKW375" s="243"/>
      <c r="OKX375" s="243"/>
      <c r="OKY375" s="243"/>
      <c r="OKZ375" s="243"/>
      <c r="OLA375" s="243"/>
      <c r="OLB375" s="243"/>
      <c r="OLC375" s="243"/>
      <c r="OLD375" s="243"/>
      <c r="OLE375" s="243"/>
      <c r="OLF375" s="243"/>
      <c r="OLG375" s="243"/>
      <c r="OLH375" s="243"/>
      <c r="OLI375" s="243"/>
      <c r="OLJ375" s="243"/>
      <c r="OLK375" s="243"/>
      <c r="OLL375" s="243"/>
      <c r="OLM375" s="243"/>
      <c r="OLN375" s="243"/>
      <c r="OLO375" s="243"/>
      <c r="OLP375" s="243"/>
      <c r="OLQ375" s="243"/>
      <c r="OLR375" s="243"/>
      <c r="OLS375" s="243"/>
      <c r="OLT375" s="243"/>
      <c r="OLU375" s="243"/>
      <c r="OLV375" s="243"/>
      <c r="OLW375" s="243"/>
      <c r="OLX375" s="243"/>
      <c r="OLY375" s="243"/>
      <c r="OLZ375" s="243"/>
      <c r="OMA375" s="243"/>
      <c r="OMB375" s="243"/>
      <c r="OMC375" s="243"/>
      <c r="OMD375" s="243"/>
      <c r="OME375" s="243"/>
      <c r="OMF375" s="243"/>
      <c r="OMG375" s="243"/>
      <c r="OMH375" s="243"/>
      <c r="OMI375" s="243"/>
      <c r="OMJ375" s="243"/>
      <c r="OMK375" s="243"/>
      <c r="OML375" s="243"/>
      <c r="OMM375" s="243"/>
      <c r="OMN375" s="243"/>
      <c r="OMO375" s="243"/>
      <c r="OMP375" s="243"/>
      <c r="OMQ375" s="243"/>
      <c r="OMR375" s="243"/>
      <c r="OMS375" s="243"/>
      <c r="OMT375" s="243"/>
      <c r="OMU375" s="243"/>
      <c r="OMV375" s="243"/>
      <c r="OMW375" s="243"/>
      <c r="OMX375" s="243"/>
      <c r="OMY375" s="243"/>
      <c r="OMZ375" s="243"/>
      <c r="ONA375" s="243"/>
      <c r="ONB375" s="243"/>
      <c r="ONC375" s="243"/>
      <c r="OND375" s="243"/>
      <c r="ONE375" s="243"/>
      <c r="ONF375" s="243"/>
      <c r="ONG375" s="243"/>
      <c r="ONH375" s="243"/>
      <c r="ONI375" s="243"/>
      <c r="ONJ375" s="243"/>
      <c r="ONK375" s="243"/>
      <c r="ONL375" s="243"/>
      <c r="ONM375" s="243"/>
      <c r="ONN375" s="243"/>
      <c r="ONO375" s="243"/>
      <c r="ONP375" s="243"/>
      <c r="ONQ375" s="243"/>
      <c r="ONR375" s="243"/>
      <c r="ONS375" s="243"/>
      <c r="ONT375" s="243"/>
      <c r="ONU375" s="243"/>
      <c r="ONV375" s="243"/>
      <c r="ONW375" s="243"/>
      <c r="ONX375" s="243"/>
      <c r="ONY375" s="243"/>
      <c r="ONZ375" s="243"/>
      <c r="OOA375" s="243"/>
      <c r="OOB375" s="243"/>
      <c r="OOC375" s="243"/>
      <c r="OOD375" s="243"/>
      <c r="OOE375" s="243"/>
      <c r="OOF375" s="243"/>
      <c r="OOG375" s="243"/>
      <c r="OOH375" s="243"/>
      <c r="OOI375" s="243"/>
      <c r="OOJ375" s="243"/>
      <c r="OOK375" s="243"/>
      <c r="OOL375" s="243"/>
      <c r="OOM375" s="243"/>
      <c r="OON375" s="243"/>
      <c r="OOO375" s="243"/>
      <c r="OOP375" s="243"/>
      <c r="OOQ375" s="243"/>
      <c r="OOR375" s="243"/>
      <c r="OOS375" s="243"/>
      <c r="OOT375" s="243"/>
      <c r="OOU375" s="243"/>
      <c r="OOV375" s="243"/>
      <c r="OOW375" s="243"/>
      <c r="OOX375" s="243"/>
      <c r="OOY375" s="243"/>
      <c r="OOZ375" s="243"/>
      <c r="OPA375" s="243"/>
      <c r="OPB375" s="243"/>
      <c r="OPC375" s="243"/>
      <c r="OPD375" s="243"/>
      <c r="OPE375" s="243"/>
      <c r="OPF375" s="243"/>
      <c r="OPG375" s="243"/>
      <c r="OPH375" s="243"/>
      <c r="OPI375" s="243"/>
      <c r="OPJ375" s="243"/>
      <c r="OPK375" s="243"/>
      <c r="OPL375" s="243"/>
      <c r="OPM375" s="243"/>
      <c r="OPN375" s="243"/>
      <c r="OPO375" s="243"/>
      <c r="OPP375" s="243"/>
      <c r="OPQ375" s="243"/>
      <c r="OPR375" s="243"/>
      <c r="OPS375" s="243"/>
      <c r="OPT375" s="243"/>
      <c r="OPU375" s="243"/>
      <c r="OPV375" s="243"/>
      <c r="OPW375" s="243"/>
      <c r="OPX375" s="243"/>
      <c r="OPY375" s="243"/>
      <c r="OPZ375" s="243"/>
      <c r="OQA375" s="243"/>
      <c r="OQB375" s="243"/>
      <c r="OQC375" s="243"/>
      <c r="OQD375" s="243"/>
      <c r="OQE375" s="243"/>
      <c r="OQF375" s="243"/>
      <c r="OQG375" s="243"/>
      <c r="OQH375" s="243"/>
      <c r="OQI375" s="243"/>
      <c r="OQJ375" s="243"/>
      <c r="OQK375" s="243"/>
      <c r="OQL375" s="243"/>
      <c r="OQM375" s="243"/>
      <c r="OQN375" s="243"/>
      <c r="OQO375" s="243"/>
      <c r="OQP375" s="243"/>
      <c r="OQQ375" s="243"/>
      <c r="OQR375" s="243"/>
      <c r="OQS375" s="243"/>
      <c r="OQT375" s="243"/>
      <c r="OQU375" s="243"/>
      <c r="OQV375" s="243"/>
      <c r="OQW375" s="243"/>
      <c r="OQX375" s="243"/>
      <c r="OQY375" s="243"/>
      <c r="OQZ375" s="243"/>
      <c r="ORA375" s="243"/>
      <c r="ORB375" s="243"/>
      <c r="ORC375" s="243"/>
      <c r="ORD375" s="243"/>
      <c r="ORE375" s="243"/>
      <c r="ORF375" s="243"/>
      <c r="ORG375" s="243"/>
      <c r="ORH375" s="243"/>
      <c r="ORI375" s="243"/>
      <c r="ORJ375" s="243"/>
      <c r="ORK375" s="243"/>
      <c r="ORL375" s="243"/>
      <c r="ORM375" s="243"/>
      <c r="ORN375" s="243"/>
      <c r="ORO375" s="243"/>
      <c r="ORP375" s="243"/>
      <c r="ORQ375" s="243"/>
      <c r="ORR375" s="243"/>
      <c r="ORS375" s="243"/>
      <c r="ORT375" s="243"/>
      <c r="ORU375" s="243"/>
      <c r="ORV375" s="243"/>
      <c r="ORW375" s="243"/>
      <c r="ORX375" s="243"/>
      <c r="ORY375" s="243"/>
      <c r="ORZ375" s="243"/>
      <c r="OSA375" s="243"/>
      <c r="OSB375" s="243"/>
      <c r="OSC375" s="243"/>
      <c r="OSD375" s="243"/>
      <c r="OSE375" s="243"/>
      <c r="OSF375" s="243"/>
      <c r="OSG375" s="243"/>
      <c r="OSH375" s="243"/>
      <c r="OSI375" s="243"/>
      <c r="OSJ375" s="243"/>
      <c r="OSK375" s="243"/>
      <c r="OSL375" s="243"/>
      <c r="OSM375" s="243"/>
      <c r="OSN375" s="243"/>
      <c r="OSO375" s="243"/>
      <c r="OSP375" s="243"/>
      <c r="OSQ375" s="243"/>
      <c r="OSR375" s="243"/>
      <c r="OSS375" s="243"/>
      <c r="OST375" s="243"/>
      <c r="OSU375" s="243"/>
      <c r="OSV375" s="243"/>
      <c r="OSW375" s="243"/>
      <c r="OSX375" s="243"/>
      <c r="OSY375" s="243"/>
      <c r="OSZ375" s="243"/>
      <c r="OTA375" s="243"/>
      <c r="OTB375" s="243"/>
      <c r="OTC375" s="243"/>
      <c r="OTD375" s="243"/>
      <c r="OTE375" s="243"/>
      <c r="OTF375" s="243"/>
      <c r="OTG375" s="243"/>
      <c r="OTH375" s="243"/>
      <c r="OTI375" s="243"/>
      <c r="OTJ375" s="243"/>
      <c r="OTK375" s="243"/>
      <c r="OTL375" s="243"/>
      <c r="OTM375" s="243"/>
      <c r="OTN375" s="243"/>
      <c r="OTO375" s="243"/>
      <c r="OTP375" s="243"/>
      <c r="OTQ375" s="243"/>
      <c r="OTR375" s="243"/>
      <c r="OTS375" s="243"/>
      <c r="OTT375" s="243"/>
      <c r="OTU375" s="243"/>
      <c r="OTV375" s="243"/>
      <c r="OTW375" s="243"/>
      <c r="OTX375" s="243"/>
      <c r="OTY375" s="243"/>
      <c r="OTZ375" s="243"/>
      <c r="OUA375" s="243"/>
      <c r="OUB375" s="243"/>
      <c r="OUC375" s="243"/>
      <c r="OUD375" s="243"/>
      <c r="OUE375" s="243"/>
      <c r="OUF375" s="243"/>
      <c r="OUG375" s="243"/>
      <c r="OUH375" s="243"/>
      <c r="OUI375" s="243"/>
      <c r="OUJ375" s="243"/>
      <c r="OUK375" s="243"/>
      <c r="OUL375" s="243"/>
      <c r="OUM375" s="243"/>
      <c r="OUN375" s="243"/>
      <c r="OUO375" s="243"/>
      <c r="OUP375" s="243"/>
      <c r="OUQ375" s="243"/>
      <c r="OUR375" s="243"/>
      <c r="OUS375" s="243"/>
      <c r="OUT375" s="243"/>
      <c r="OUU375" s="243"/>
      <c r="OUV375" s="243"/>
      <c r="OUW375" s="243"/>
      <c r="OUX375" s="243"/>
      <c r="OUY375" s="243"/>
      <c r="OUZ375" s="243"/>
      <c r="OVA375" s="243"/>
      <c r="OVB375" s="243"/>
      <c r="OVC375" s="243"/>
      <c r="OVD375" s="243"/>
      <c r="OVE375" s="243"/>
      <c r="OVF375" s="243"/>
      <c r="OVG375" s="243"/>
      <c r="OVH375" s="243"/>
      <c r="OVI375" s="243"/>
      <c r="OVJ375" s="243"/>
      <c r="OVK375" s="243"/>
      <c r="OVL375" s="243"/>
      <c r="OVM375" s="243"/>
      <c r="OVN375" s="243"/>
      <c r="OVO375" s="243"/>
      <c r="OVP375" s="243"/>
      <c r="OVQ375" s="243"/>
      <c r="OVR375" s="243"/>
      <c r="OVS375" s="243"/>
      <c r="OVT375" s="243"/>
      <c r="OVU375" s="243"/>
      <c r="OVV375" s="243"/>
      <c r="OVW375" s="243"/>
      <c r="OVX375" s="243"/>
      <c r="OVY375" s="243"/>
      <c r="OVZ375" s="243"/>
      <c r="OWA375" s="243"/>
      <c r="OWB375" s="243"/>
      <c r="OWC375" s="243"/>
      <c r="OWD375" s="243"/>
      <c r="OWE375" s="243"/>
      <c r="OWF375" s="243"/>
      <c r="OWG375" s="243"/>
      <c r="OWH375" s="243"/>
      <c r="OWI375" s="243"/>
      <c r="OWJ375" s="243"/>
      <c r="OWK375" s="243"/>
      <c r="OWL375" s="243"/>
      <c r="OWM375" s="243"/>
      <c r="OWN375" s="243"/>
      <c r="OWO375" s="243"/>
      <c r="OWP375" s="243"/>
      <c r="OWQ375" s="243"/>
      <c r="OWR375" s="243"/>
      <c r="OWS375" s="243"/>
      <c r="OWT375" s="243"/>
      <c r="OWU375" s="243"/>
      <c r="OWV375" s="243"/>
      <c r="OWW375" s="243"/>
      <c r="OWX375" s="243"/>
      <c r="OWY375" s="243"/>
      <c r="OWZ375" s="243"/>
      <c r="OXA375" s="243"/>
      <c r="OXB375" s="243"/>
      <c r="OXC375" s="243"/>
      <c r="OXD375" s="243"/>
      <c r="OXE375" s="243"/>
      <c r="OXF375" s="243"/>
      <c r="OXG375" s="243"/>
      <c r="OXH375" s="243"/>
      <c r="OXI375" s="243"/>
      <c r="OXJ375" s="243"/>
      <c r="OXK375" s="243"/>
      <c r="OXL375" s="243"/>
      <c r="OXM375" s="243"/>
      <c r="OXN375" s="243"/>
      <c r="OXO375" s="243"/>
      <c r="OXP375" s="243"/>
      <c r="OXQ375" s="243"/>
      <c r="OXR375" s="243"/>
      <c r="OXS375" s="243"/>
      <c r="OXT375" s="243"/>
      <c r="OXU375" s="243"/>
      <c r="OXV375" s="243"/>
      <c r="OXW375" s="243"/>
      <c r="OXX375" s="243"/>
      <c r="OXY375" s="243"/>
      <c r="OXZ375" s="243"/>
      <c r="OYA375" s="243"/>
      <c r="OYB375" s="243"/>
      <c r="OYC375" s="243"/>
      <c r="OYD375" s="243"/>
      <c r="OYE375" s="243"/>
      <c r="OYF375" s="243"/>
      <c r="OYG375" s="243"/>
      <c r="OYH375" s="243"/>
      <c r="OYI375" s="243"/>
      <c r="OYJ375" s="243"/>
      <c r="OYK375" s="243"/>
      <c r="OYL375" s="243"/>
      <c r="OYM375" s="243"/>
      <c r="OYN375" s="243"/>
      <c r="OYO375" s="243"/>
      <c r="OYP375" s="243"/>
      <c r="OYQ375" s="243"/>
      <c r="OYR375" s="243"/>
      <c r="OYS375" s="243"/>
      <c r="OYT375" s="243"/>
      <c r="OYU375" s="243"/>
      <c r="OYV375" s="243"/>
      <c r="OYW375" s="243"/>
      <c r="OYX375" s="243"/>
      <c r="OYY375" s="243"/>
      <c r="OYZ375" s="243"/>
      <c r="OZA375" s="243"/>
      <c r="OZB375" s="243"/>
      <c r="OZC375" s="243"/>
      <c r="OZD375" s="243"/>
      <c r="OZE375" s="243"/>
      <c r="OZF375" s="243"/>
      <c r="OZG375" s="243"/>
      <c r="OZH375" s="243"/>
      <c r="OZI375" s="243"/>
      <c r="OZJ375" s="243"/>
      <c r="OZK375" s="243"/>
      <c r="OZL375" s="243"/>
      <c r="OZM375" s="243"/>
      <c r="OZN375" s="243"/>
      <c r="OZO375" s="243"/>
      <c r="OZP375" s="243"/>
      <c r="OZQ375" s="243"/>
      <c r="OZR375" s="243"/>
      <c r="OZS375" s="243"/>
      <c r="OZT375" s="243"/>
      <c r="OZU375" s="243"/>
      <c r="OZV375" s="243"/>
      <c r="OZW375" s="243"/>
      <c r="OZX375" s="243"/>
      <c r="OZY375" s="243"/>
      <c r="OZZ375" s="243"/>
      <c r="PAA375" s="243"/>
      <c r="PAB375" s="243"/>
      <c r="PAC375" s="243"/>
      <c r="PAD375" s="243"/>
      <c r="PAE375" s="243"/>
      <c r="PAF375" s="243"/>
      <c r="PAG375" s="243"/>
      <c r="PAH375" s="243"/>
      <c r="PAI375" s="243"/>
      <c r="PAJ375" s="243"/>
      <c r="PAK375" s="243"/>
      <c r="PAL375" s="243"/>
      <c r="PAM375" s="243"/>
      <c r="PAN375" s="243"/>
      <c r="PAO375" s="243"/>
      <c r="PAP375" s="243"/>
      <c r="PAQ375" s="243"/>
      <c r="PAR375" s="243"/>
      <c r="PAS375" s="243"/>
      <c r="PAT375" s="243"/>
      <c r="PAU375" s="243"/>
      <c r="PAV375" s="243"/>
      <c r="PAW375" s="243"/>
      <c r="PAX375" s="243"/>
      <c r="PAY375" s="243"/>
      <c r="PAZ375" s="243"/>
      <c r="PBA375" s="243"/>
      <c r="PBB375" s="243"/>
      <c r="PBC375" s="243"/>
      <c r="PBD375" s="243"/>
      <c r="PBE375" s="243"/>
      <c r="PBF375" s="243"/>
      <c r="PBG375" s="243"/>
      <c r="PBH375" s="243"/>
      <c r="PBI375" s="243"/>
      <c r="PBJ375" s="243"/>
      <c r="PBK375" s="243"/>
      <c r="PBL375" s="243"/>
      <c r="PBM375" s="243"/>
      <c r="PBN375" s="243"/>
      <c r="PBO375" s="243"/>
      <c r="PBP375" s="243"/>
      <c r="PBQ375" s="243"/>
      <c r="PBR375" s="243"/>
      <c r="PBS375" s="243"/>
      <c r="PBT375" s="243"/>
      <c r="PBU375" s="243"/>
      <c r="PBV375" s="243"/>
      <c r="PBW375" s="243"/>
      <c r="PBX375" s="243"/>
      <c r="PBY375" s="243"/>
      <c r="PBZ375" s="243"/>
      <c r="PCA375" s="243"/>
      <c r="PCB375" s="243"/>
      <c r="PCC375" s="243"/>
      <c r="PCD375" s="243"/>
      <c r="PCE375" s="243"/>
      <c r="PCF375" s="243"/>
      <c r="PCG375" s="243"/>
      <c r="PCH375" s="243"/>
      <c r="PCI375" s="243"/>
      <c r="PCJ375" s="243"/>
      <c r="PCK375" s="243"/>
      <c r="PCL375" s="243"/>
      <c r="PCM375" s="243"/>
      <c r="PCN375" s="243"/>
      <c r="PCO375" s="243"/>
      <c r="PCP375" s="243"/>
      <c r="PCQ375" s="243"/>
      <c r="PCR375" s="243"/>
      <c r="PCS375" s="243"/>
      <c r="PCT375" s="243"/>
      <c r="PCU375" s="243"/>
      <c r="PCV375" s="243"/>
      <c r="PCW375" s="243"/>
      <c r="PCX375" s="243"/>
      <c r="PCY375" s="243"/>
      <c r="PCZ375" s="243"/>
      <c r="PDA375" s="243"/>
      <c r="PDB375" s="243"/>
      <c r="PDC375" s="243"/>
      <c r="PDD375" s="243"/>
      <c r="PDE375" s="243"/>
      <c r="PDF375" s="243"/>
      <c r="PDG375" s="243"/>
      <c r="PDH375" s="243"/>
      <c r="PDI375" s="243"/>
      <c r="PDJ375" s="243"/>
      <c r="PDK375" s="243"/>
      <c r="PDL375" s="243"/>
      <c r="PDM375" s="243"/>
      <c r="PDN375" s="243"/>
      <c r="PDO375" s="243"/>
      <c r="PDP375" s="243"/>
      <c r="PDQ375" s="243"/>
      <c r="PDR375" s="243"/>
      <c r="PDS375" s="243"/>
      <c r="PDT375" s="243"/>
      <c r="PDU375" s="243"/>
      <c r="PDV375" s="243"/>
      <c r="PDW375" s="243"/>
      <c r="PDX375" s="243"/>
      <c r="PDY375" s="243"/>
      <c r="PDZ375" s="243"/>
      <c r="PEA375" s="243"/>
      <c r="PEB375" s="243"/>
      <c r="PEC375" s="243"/>
      <c r="PED375" s="243"/>
      <c r="PEE375" s="243"/>
      <c r="PEF375" s="243"/>
      <c r="PEG375" s="243"/>
      <c r="PEH375" s="243"/>
      <c r="PEI375" s="243"/>
      <c r="PEJ375" s="243"/>
      <c r="PEK375" s="243"/>
      <c r="PEL375" s="243"/>
      <c r="PEM375" s="243"/>
      <c r="PEN375" s="243"/>
      <c r="PEO375" s="243"/>
      <c r="PEP375" s="243"/>
      <c r="PEQ375" s="243"/>
      <c r="PER375" s="243"/>
      <c r="PES375" s="243"/>
      <c r="PET375" s="243"/>
      <c r="PEU375" s="243"/>
      <c r="PEV375" s="243"/>
      <c r="PEW375" s="243"/>
      <c r="PEX375" s="243"/>
      <c r="PEY375" s="243"/>
      <c r="PEZ375" s="243"/>
      <c r="PFA375" s="243"/>
      <c r="PFB375" s="243"/>
      <c r="PFC375" s="243"/>
      <c r="PFD375" s="243"/>
      <c r="PFE375" s="243"/>
      <c r="PFF375" s="243"/>
      <c r="PFG375" s="243"/>
      <c r="PFH375" s="243"/>
      <c r="PFI375" s="243"/>
      <c r="PFJ375" s="243"/>
      <c r="PFK375" s="243"/>
      <c r="PFL375" s="243"/>
      <c r="PFM375" s="243"/>
      <c r="PFN375" s="243"/>
      <c r="PFO375" s="243"/>
      <c r="PFP375" s="243"/>
      <c r="PFQ375" s="243"/>
      <c r="PFR375" s="243"/>
      <c r="PFS375" s="243"/>
      <c r="PFT375" s="243"/>
      <c r="PFU375" s="243"/>
      <c r="PFV375" s="243"/>
      <c r="PFW375" s="243"/>
      <c r="PFX375" s="243"/>
      <c r="PFY375" s="243"/>
      <c r="PFZ375" s="243"/>
      <c r="PGA375" s="243"/>
      <c r="PGB375" s="243"/>
      <c r="PGC375" s="243"/>
      <c r="PGD375" s="243"/>
      <c r="PGE375" s="243"/>
      <c r="PGF375" s="243"/>
      <c r="PGG375" s="243"/>
      <c r="PGH375" s="243"/>
      <c r="PGI375" s="243"/>
      <c r="PGJ375" s="243"/>
      <c r="PGK375" s="243"/>
      <c r="PGL375" s="243"/>
      <c r="PGM375" s="243"/>
      <c r="PGN375" s="243"/>
      <c r="PGO375" s="243"/>
      <c r="PGP375" s="243"/>
      <c r="PGQ375" s="243"/>
      <c r="PGR375" s="243"/>
      <c r="PGS375" s="243"/>
      <c r="PGT375" s="243"/>
      <c r="PGU375" s="243"/>
      <c r="PGV375" s="243"/>
      <c r="PGW375" s="243"/>
      <c r="PGX375" s="243"/>
      <c r="PGY375" s="243"/>
      <c r="PGZ375" s="243"/>
      <c r="PHA375" s="243"/>
      <c r="PHB375" s="243"/>
      <c r="PHC375" s="243"/>
      <c r="PHD375" s="243"/>
      <c r="PHE375" s="243"/>
      <c r="PHF375" s="243"/>
      <c r="PHG375" s="243"/>
      <c r="PHH375" s="243"/>
      <c r="PHI375" s="243"/>
      <c r="PHJ375" s="243"/>
      <c r="PHK375" s="243"/>
      <c r="PHL375" s="243"/>
      <c r="PHM375" s="243"/>
      <c r="PHN375" s="243"/>
      <c r="PHO375" s="243"/>
      <c r="PHP375" s="243"/>
      <c r="PHQ375" s="243"/>
      <c r="PHR375" s="243"/>
      <c r="PHS375" s="243"/>
      <c r="PHT375" s="243"/>
      <c r="PHU375" s="243"/>
      <c r="PHV375" s="243"/>
      <c r="PHW375" s="243"/>
      <c r="PHX375" s="243"/>
      <c r="PHY375" s="243"/>
      <c r="PHZ375" s="243"/>
      <c r="PIA375" s="243"/>
      <c r="PIB375" s="243"/>
      <c r="PIC375" s="243"/>
      <c r="PID375" s="243"/>
      <c r="PIE375" s="243"/>
      <c r="PIF375" s="243"/>
      <c r="PIG375" s="243"/>
      <c r="PIH375" s="243"/>
      <c r="PII375" s="243"/>
      <c r="PIJ375" s="243"/>
      <c r="PIK375" s="243"/>
      <c r="PIL375" s="243"/>
      <c r="PIM375" s="243"/>
      <c r="PIN375" s="243"/>
      <c r="PIO375" s="243"/>
      <c r="PIP375" s="243"/>
      <c r="PIQ375" s="243"/>
      <c r="PIR375" s="243"/>
      <c r="PIS375" s="243"/>
      <c r="PIT375" s="243"/>
      <c r="PIU375" s="243"/>
      <c r="PIV375" s="243"/>
      <c r="PIW375" s="243"/>
      <c r="PIX375" s="243"/>
      <c r="PIY375" s="243"/>
      <c r="PIZ375" s="243"/>
      <c r="PJA375" s="243"/>
      <c r="PJB375" s="243"/>
      <c r="PJC375" s="243"/>
      <c r="PJD375" s="243"/>
      <c r="PJE375" s="243"/>
      <c r="PJF375" s="243"/>
      <c r="PJG375" s="243"/>
      <c r="PJH375" s="243"/>
      <c r="PJI375" s="243"/>
      <c r="PJJ375" s="243"/>
      <c r="PJK375" s="243"/>
      <c r="PJL375" s="243"/>
      <c r="PJM375" s="243"/>
      <c r="PJN375" s="243"/>
      <c r="PJO375" s="243"/>
      <c r="PJP375" s="243"/>
      <c r="PJQ375" s="243"/>
      <c r="PJR375" s="243"/>
      <c r="PJS375" s="243"/>
      <c r="PJT375" s="243"/>
      <c r="PJU375" s="243"/>
      <c r="PJV375" s="243"/>
      <c r="PJW375" s="243"/>
      <c r="PJX375" s="243"/>
      <c r="PJY375" s="243"/>
      <c r="PJZ375" s="243"/>
      <c r="PKA375" s="243"/>
      <c r="PKB375" s="243"/>
      <c r="PKC375" s="243"/>
      <c r="PKD375" s="243"/>
      <c r="PKE375" s="243"/>
      <c r="PKF375" s="243"/>
      <c r="PKG375" s="243"/>
      <c r="PKH375" s="243"/>
      <c r="PKI375" s="243"/>
      <c r="PKJ375" s="243"/>
      <c r="PKK375" s="243"/>
      <c r="PKL375" s="243"/>
      <c r="PKM375" s="243"/>
      <c r="PKN375" s="243"/>
      <c r="PKO375" s="243"/>
      <c r="PKP375" s="243"/>
      <c r="PKQ375" s="243"/>
      <c r="PKR375" s="243"/>
      <c r="PKS375" s="243"/>
      <c r="PKT375" s="243"/>
      <c r="PKU375" s="243"/>
      <c r="PKV375" s="243"/>
      <c r="PKW375" s="243"/>
      <c r="PKX375" s="243"/>
      <c r="PKY375" s="243"/>
      <c r="PKZ375" s="243"/>
      <c r="PLA375" s="243"/>
      <c r="PLB375" s="243"/>
      <c r="PLC375" s="243"/>
      <c r="PLD375" s="243"/>
      <c r="PLE375" s="243"/>
      <c r="PLF375" s="243"/>
      <c r="PLG375" s="243"/>
      <c r="PLH375" s="243"/>
      <c r="PLI375" s="243"/>
      <c r="PLJ375" s="243"/>
      <c r="PLK375" s="243"/>
      <c r="PLL375" s="243"/>
      <c r="PLM375" s="243"/>
      <c r="PLN375" s="243"/>
      <c r="PLO375" s="243"/>
      <c r="PLP375" s="243"/>
      <c r="PLQ375" s="243"/>
      <c r="PLR375" s="243"/>
      <c r="PLS375" s="243"/>
      <c r="PLT375" s="243"/>
      <c r="PLU375" s="243"/>
      <c r="PLV375" s="243"/>
      <c r="PLW375" s="243"/>
      <c r="PLX375" s="243"/>
      <c r="PLY375" s="243"/>
      <c r="PLZ375" s="243"/>
      <c r="PMA375" s="243"/>
      <c r="PMB375" s="243"/>
      <c r="PMC375" s="243"/>
      <c r="PMD375" s="243"/>
      <c r="PME375" s="243"/>
      <c r="PMF375" s="243"/>
      <c r="PMG375" s="243"/>
      <c r="PMH375" s="243"/>
      <c r="PMI375" s="243"/>
      <c r="PMJ375" s="243"/>
      <c r="PMK375" s="243"/>
      <c r="PML375" s="243"/>
      <c r="PMM375" s="243"/>
      <c r="PMN375" s="243"/>
      <c r="PMO375" s="243"/>
      <c r="PMP375" s="243"/>
      <c r="PMQ375" s="243"/>
      <c r="PMR375" s="243"/>
      <c r="PMS375" s="243"/>
      <c r="PMT375" s="243"/>
      <c r="PMU375" s="243"/>
      <c r="PMV375" s="243"/>
      <c r="PMW375" s="243"/>
      <c r="PMX375" s="243"/>
      <c r="PMY375" s="243"/>
      <c r="PMZ375" s="243"/>
      <c r="PNA375" s="243"/>
      <c r="PNB375" s="243"/>
      <c r="PNC375" s="243"/>
      <c r="PND375" s="243"/>
      <c r="PNE375" s="243"/>
      <c r="PNF375" s="243"/>
      <c r="PNG375" s="243"/>
      <c r="PNH375" s="243"/>
      <c r="PNI375" s="243"/>
      <c r="PNJ375" s="243"/>
      <c r="PNK375" s="243"/>
      <c r="PNL375" s="243"/>
      <c r="PNM375" s="243"/>
      <c r="PNN375" s="243"/>
      <c r="PNO375" s="243"/>
      <c r="PNP375" s="243"/>
      <c r="PNQ375" s="243"/>
      <c r="PNR375" s="243"/>
      <c r="PNS375" s="243"/>
      <c r="PNT375" s="243"/>
      <c r="PNU375" s="243"/>
      <c r="PNV375" s="243"/>
      <c r="PNW375" s="243"/>
      <c r="PNX375" s="243"/>
      <c r="PNY375" s="243"/>
      <c r="PNZ375" s="243"/>
      <c r="POA375" s="243"/>
      <c r="POB375" s="243"/>
      <c r="POC375" s="243"/>
      <c r="POD375" s="243"/>
      <c r="POE375" s="243"/>
      <c r="POF375" s="243"/>
      <c r="POG375" s="243"/>
      <c r="POH375" s="243"/>
      <c r="POI375" s="243"/>
      <c r="POJ375" s="243"/>
      <c r="POK375" s="243"/>
      <c r="POL375" s="243"/>
      <c r="POM375" s="243"/>
      <c r="PON375" s="243"/>
      <c r="POO375" s="243"/>
      <c r="POP375" s="243"/>
      <c r="POQ375" s="243"/>
      <c r="POR375" s="243"/>
      <c r="POS375" s="243"/>
      <c r="POT375" s="243"/>
      <c r="POU375" s="243"/>
      <c r="POV375" s="243"/>
      <c r="POW375" s="243"/>
      <c r="POX375" s="243"/>
      <c r="POY375" s="243"/>
      <c r="POZ375" s="243"/>
      <c r="PPA375" s="243"/>
      <c r="PPB375" s="243"/>
      <c r="PPC375" s="243"/>
      <c r="PPD375" s="243"/>
      <c r="PPE375" s="243"/>
      <c r="PPF375" s="243"/>
      <c r="PPG375" s="243"/>
      <c r="PPH375" s="243"/>
      <c r="PPI375" s="243"/>
      <c r="PPJ375" s="243"/>
      <c r="PPK375" s="243"/>
      <c r="PPL375" s="243"/>
      <c r="PPM375" s="243"/>
      <c r="PPN375" s="243"/>
      <c r="PPO375" s="243"/>
      <c r="PPP375" s="243"/>
      <c r="PPQ375" s="243"/>
      <c r="PPR375" s="243"/>
      <c r="PPS375" s="243"/>
      <c r="PPT375" s="243"/>
      <c r="PPU375" s="243"/>
      <c r="PPV375" s="243"/>
      <c r="PPW375" s="243"/>
      <c r="PPX375" s="243"/>
      <c r="PPY375" s="243"/>
      <c r="PPZ375" s="243"/>
      <c r="PQA375" s="243"/>
      <c r="PQB375" s="243"/>
      <c r="PQC375" s="243"/>
      <c r="PQD375" s="243"/>
      <c r="PQE375" s="243"/>
      <c r="PQF375" s="243"/>
      <c r="PQG375" s="243"/>
      <c r="PQH375" s="243"/>
      <c r="PQI375" s="243"/>
      <c r="PQJ375" s="243"/>
      <c r="PQK375" s="243"/>
      <c r="PQL375" s="243"/>
      <c r="PQM375" s="243"/>
      <c r="PQN375" s="243"/>
      <c r="PQO375" s="243"/>
      <c r="PQP375" s="243"/>
      <c r="PQQ375" s="243"/>
      <c r="PQR375" s="243"/>
      <c r="PQS375" s="243"/>
      <c r="PQT375" s="243"/>
      <c r="PQU375" s="243"/>
      <c r="PQV375" s="243"/>
      <c r="PQW375" s="243"/>
      <c r="PQX375" s="243"/>
      <c r="PQY375" s="243"/>
      <c r="PQZ375" s="243"/>
      <c r="PRA375" s="243"/>
      <c r="PRB375" s="243"/>
      <c r="PRC375" s="243"/>
      <c r="PRD375" s="243"/>
      <c r="PRE375" s="243"/>
      <c r="PRF375" s="243"/>
      <c r="PRG375" s="243"/>
      <c r="PRH375" s="243"/>
      <c r="PRI375" s="243"/>
      <c r="PRJ375" s="243"/>
      <c r="PRK375" s="243"/>
      <c r="PRL375" s="243"/>
      <c r="PRM375" s="243"/>
      <c r="PRN375" s="243"/>
      <c r="PRO375" s="243"/>
      <c r="PRP375" s="243"/>
      <c r="PRQ375" s="243"/>
      <c r="PRR375" s="243"/>
      <c r="PRS375" s="243"/>
      <c r="PRT375" s="243"/>
      <c r="PRU375" s="243"/>
      <c r="PRV375" s="243"/>
      <c r="PRW375" s="243"/>
      <c r="PRX375" s="243"/>
      <c r="PRY375" s="243"/>
      <c r="PRZ375" s="243"/>
      <c r="PSA375" s="243"/>
      <c r="PSB375" s="243"/>
      <c r="PSC375" s="243"/>
      <c r="PSD375" s="243"/>
      <c r="PSE375" s="243"/>
      <c r="PSF375" s="243"/>
      <c r="PSG375" s="243"/>
      <c r="PSH375" s="243"/>
      <c r="PSI375" s="243"/>
      <c r="PSJ375" s="243"/>
      <c r="PSK375" s="243"/>
      <c r="PSL375" s="243"/>
      <c r="PSM375" s="243"/>
      <c r="PSN375" s="243"/>
      <c r="PSO375" s="243"/>
      <c r="PSP375" s="243"/>
      <c r="PSQ375" s="243"/>
      <c r="PSR375" s="243"/>
      <c r="PSS375" s="243"/>
      <c r="PST375" s="243"/>
      <c r="PSU375" s="243"/>
      <c r="PSV375" s="243"/>
      <c r="PSW375" s="243"/>
      <c r="PSX375" s="243"/>
      <c r="PSY375" s="243"/>
      <c r="PSZ375" s="243"/>
      <c r="PTA375" s="243"/>
      <c r="PTB375" s="243"/>
      <c r="PTC375" s="243"/>
      <c r="PTD375" s="243"/>
      <c r="PTE375" s="243"/>
      <c r="PTF375" s="243"/>
      <c r="PTG375" s="243"/>
      <c r="PTH375" s="243"/>
      <c r="PTI375" s="243"/>
      <c r="PTJ375" s="243"/>
      <c r="PTK375" s="243"/>
      <c r="PTL375" s="243"/>
      <c r="PTM375" s="243"/>
      <c r="PTN375" s="243"/>
      <c r="PTO375" s="243"/>
      <c r="PTP375" s="243"/>
      <c r="PTQ375" s="243"/>
      <c r="PTR375" s="243"/>
      <c r="PTS375" s="243"/>
      <c r="PTT375" s="243"/>
      <c r="PTU375" s="243"/>
      <c r="PTV375" s="243"/>
      <c r="PTW375" s="243"/>
      <c r="PTX375" s="243"/>
      <c r="PTY375" s="243"/>
      <c r="PTZ375" s="243"/>
      <c r="PUA375" s="243"/>
      <c r="PUB375" s="243"/>
      <c r="PUC375" s="243"/>
      <c r="PUD375" s="243"/>
      <c r="PUE375" s="243"/>
      <c r="PUF375" s="243"/>
      <c r="PUG375" s="243"/>
      <c r="PUH375" s="243"/>
      <c r="PUI375" s="243"/>
      <c r="PUJ375" s="243"/>
      <c r="PUK375" s="243"/>
      <c r="PUL375" s="243"/>
      <c r="PUM375" s="243"/>
      <c r="PUN375" s="243"/>
      <c r="PUO375" s="243"/>
      <c r="PUP375" s="243"/>
      <c r="PUQ375" s="243"/>
      <c r="PUR375" s="243"/>
      <c r="PUS375" s="243"/>
      <c r="PUT375" s="243"/>
      <c r="PUU375" s="243"/>
      <c r="PUV375" s="243"/>
      <c r="PUW375" s="243"/>
      <c r="PUX375" s="243"/>
      <c r="PUY375" s="243"/>
      <c r="PUZ375" s="243"/>
      <c r="PVA375" s="243"/>
      <c r="PVB375" s="243"/>
      <c r="PVC375" s="243"/>
      <c r="PVD375" s="243"/>
      <c r="PVE375" s="243"/>
      <c r="PVF375" s="243"/>
      <c r="PVG375" s="243"/>
      <c r="PVH375" s="243"/>
      <c r="PVI375" s="243"/>
      <c r="PVJ375" s="243"/>
      <c r="PVK375" s="243"/>
      <c r="PVL375" s="243"/>
      <c r="PVM375" s="243"/>
      <c r="PVN375" s="243"/>
      <c r="PVO375" s="243"/>
      <c r="PVP375" s="243"/>
      <c r="PVQ375" s="243"/>
      <c r="PVR375" s="243"/>
      <c r="PVS375" s="243"/>
      <c r="PVT375" s="243"/>
      <c r="PVU375" s="243"/>
      <c r="PVV375" s="243"/>
      <c r="PVW375" s="243"/>
      <c r="PVX375" s="243"/>
      <c r="PVY375" s="243"/>
      <c r="PVZ375" s="243"/>
      <c r="PWA375" s="243"/>
      <c r="PWB375" s="243"/>
      <c r="PWC375" s="243"/>
      <c r="PWD375" s="243"/>
      <c r="PWE375" s="243"/>
      <c r="PWF375" s="243"/>
      <c r="PWG375" s="243"/>
      <c r="PWH375" s="243"/>
      <c r="PWI375" s="243"/>
      <c r="PWJ375" s="243"/>
      <c r="PWK375" s="243"/>
      <c r="PWL375" s="243"/>
      <c r="PWM375" s="243"/>
      <c r="PWN375" s="243"/>
      <c r="PWO375" s="243"/>
      <c r="PWP375" s="243"/>
      <c r="PWQ375" s="243"/>
      <c r="PWR375" s="243"/>
      <c r="PWS375" s="243"/>
      <c r="PWT375" s="243"/>
      <c r="PWU375" s="243"/>
      <c r="PWV375" s="243"/>
      <c r="PWW375" s="243"/>
      <c r="PWX375" s="243"/>
      <c r="PWY375" s="243"/>
      <c r="PWZ375" s="243"/>
      <c r="PXA375" s="243"/>
      <c r="PXB375" s="243"/>
      <c r="PXC375" s="243"/>
      <c r="PXD375" s="243"/>
      <c r="PXE375" s="243"/>
      <c r="PXF375" s="243"/>
      <c r="PXG375" s="243"/>
      <c r="PXH375" s="243"/>
      <c r="PXI375" s="243"/>
      <c r="PXJ375" s="243"/>
      <c r="PXK375" s="243"/>
      <c r="PXL375" s="243"/>
      <c r="PXM375" s="243"/>
      <c r="PXN375" s="243"/>
      <c r="PXO375" s="243"/>
      <c r="PXP375" s="243"/>
      <c r="PXQ375" s="243"/>
      <c r="PXR375" s="243"/>
      <c r="PXS375" s="243"/>
      <c r="PXT375" s="243"/>
      <c r="PXU375" s="243"/>
      <c r="PXV375" s="243"/>
      <c r="PXW375" s="243"/>
      <c r="PXX375" s="243"/>
      <c r="PXY375" s="243"/>
      <c r="PXZ375" s="243"/>
      <c r="PYA375" s="243"/>
      <c r="PYB375" s="243"/>
      <c r="PYC375" s="243"/>
      <c r="PYD375" s="243"/>
      <c r="PYE375" s="243"/>
      <c r="PYF375" s="243"/>
      <c r="PYG375" s="243"/>
      <c r="PYH375" s="243"/>
      <c r="PYI375" s="243"/>
      <c r="PYJ375" s="243"/>
      <c r="PYK375" s="243"/>
      <c r="PYL375" s="243"/>
      <c r="PYM375" s="243"/>
      <c r="PYN375" s="243"/>
      <c r="PYO375" s="243"/>
      <c r="PYP375" s="243"/>
      <c r="PYQ375" s="243"/>
      <c r="PYR375" s="243"/>
      <c r="PYS375" s="243"/>
      <c r="PYT375" s="243"/>
      <c r="PYU375" s="243"/>
      <c r="PYV375" s="243"/>
      <c r="PYW375" s="243"/>
      <c r="PYX375" s="243"/>
      <c r="PYY375" s="243"/>
      <c r="PYZ375" s="243"/>
      <c r="PZA375" s="243"/>
      <c r="PZB375" s="243"/>
      <c r="PZC375" s="243"/>
      <c r="PZD375" s="243"/>
      <c r="PZE375" s="243"/>
      <c r="PZF375" s="243"/>
      <c r="PZG375" s="243"/>
      <c r="PZH375" s="243"/>
      <c r="PZI375" s="243"/>
      <c r="PZJ375" s="243"/>
      <c r="PZK375" s="243"/>
      <c r="PZL375" s="243"/>
      <c r="PZM375" s="243"/>
      <c r="PZN375" s="243"/>
      <c r="PZO375" s="243"/>
      <c r="PZP375" s="243"/>
      <c r="PZQ375" s="243"/>
      <c r="PZR375" s="243"/>
      <c r="PZS375" s="243"/>
      <c r="PZT375" s="243"/>
      <c r="PZU375" s="243"/>
      <c r="PZV375" s="243"/>
      <c r="PZW375" s="243"/>
      <c r="PZX375" s="243"/>
      <c r="PZY375" s="243"/>
      <c r="PZZ375" s="243"/>
      <c r="QAA375" s="243"/>
      <c r="QAB375" s="243"/>
      <c r="QAC375" s="243"/>
      <c r="QAD375" s="243"/>
      <c r="QAE375" s="243"/>
      <c r="QAF375" s="243"/>
      <c r="QAG375" s="243"/>
      <c r="QAH375" s="243"/>
      <c r="QAI375" s="243"/>
      <c r="QAJ375" s="243"/>
      <c r="QAK375" s="243"/>
      <c r="QAL375" s="243"/>
      <c r="QAM375" s="243"/>
      <c r="QAN375" s="243"/>
      <c r="QAO375" s="243"/>
      <c r="QAP375" s="243"/>
      <c r="QAQ375" s="243"/>
      <c r="QAR375" s="243"/>
      <c r="QAS375" s="243"/>
      <c r="QAT375" s="243"/>
      <c r="QAU375" s="243"/>
      <c r="QAV375" s="243"/>
      <c r="QAW375" s="243"/>
      <c r="QAX375" s="243"/>
      <c r="QAY375" s="243"/>
      <c r="QAZ375" s="243"/>
      <c r="QBA375" s="243"/>
      <c r="QBB375" s="243"/>
      <c r="QBC375" s="243"/>
      <c r="QBD375" s="243"/>
      <c r="QBE375" s="243"/>
      <c r="QBF375" s="243"/>
      <c r="QBG375" s="243"/>
      <c r="QBH375" s="243"/>
      <c r="QBI375" s="243"/>
      <c r="QBJ375" s="243"/>
      <c r="QBK375" s="243"/>
      <c r="QBL375" s="243"/>
      <c r="QBM375" s="243"/>
      <c r="QBN375" s="243"/>
      <c r="QBO375" s="243"/>
      <c r="QBP375" s="243"/>
      <c r="QBQ375" s="243"/>
      <c r="QBR375" s="243"/>
      <c r="QBS375" s="243"/>
      <c r="QBT375" s="243"/>
      <c r="QBU375" s="243"/>
      <c r="QBV375" s="243"/>
      <c r="QBW375" s="243"/>
      <c r="QBX375" s="243"/>
      <c r="QBY375" s="243"/>
      <c r="QBZ375" s="243"/>
      <c r="QCA375" s="243"/>
      <c r="QCB375" s="243"/>
      <c r="QCC375" s="243"/>
      <c r="QCD375" s="243"/>
      <c r="QCE375" s="243"/>
      <c r="QCF375" s="243"/>
      <c r="QCG375" s="243"/>
      <c r="QCH375" s="243"/>
      <c r="QCI375" s="243"/>
      <c r="QCJ375" s="243"/>
      <c r="QCK375" s="243"/>
      <c r="QCL375" s="243"/>
      <c r="QCM375" s="243"/>
      <c r="QCN375" s="243"/>
      <c r="QCO375" s="243"/>
      <c r="QCP375" s="243"/>
      <c r="QCQ375" s="243"/>
      <c r="QCR375" s="243"/>
      <c r="QCS375" s="243"/>
      <c r="QCT375" s="243"/>
      <c r="QCU375" s="243"/>
      <c r="QCV375" s="243"/>
      <c r="QCW375" s="243"/>
      <c r="QCX375" s="243"/>
      <c r="QCY375" s="243"/>
      <c r="QCZ375" s="243"/>
      <c r="QDA375" s="243"/>
      <c r="QDB375" s="243"/>
      <c r="QDC375" s="243"/>
      <c r="QDD375" s="243"/>
      <c r="QDE375" s="243"/>
      <c r="QDF375" s="243"/>
      <c r="QDG375" s="243"/>
      <c r="QDH375" s="243"/>
      <c r="QDI375" s="243"/>
      <c r="QDJ375" s="243"/>
      <c r="QDK375" s="243"/>
      <c r="QDL375" s="243"/>
      <c r="QDM375" s="243"/>
      <c r="QDN375" s="243"/>
      <c r="QDO375" s="243"/>
      <c r="QDP375" s="243"/>
      <c r="QDQ375" s="243"/>
      <c r="QDR375" s="243"/>
      <c r="QDS375" s="243"/>
      <c r="QDT375" s="243"/>
      <c r="QDU375" s="243"/>
      <c r="QDV375" s="243"/>
      <c r="QDW375" s="243"/>
      <c r="QDX375" s="243"/>
      <c r="QDY375" s="243"/>
      <c r="QDZ375" s="243"/>
      <c r="QEA375" s="243"/>
      <c r="QEB375" s="243"/>
      <c r="QEC375" s="243"/>
      <c r="QED375" s="243"/>
      <c r="QEE375" s="243"/>
      <c r="QEF375" s="243"/>
      <c r="QEG375" s="243"/>
      <c r="QEH375" s="243"/>
      <c r="QEI375" s="243"/>
      <c r="QEJ375" s="243"/>
      <c r="QEK375" s="243"/>
      <c r="QEL375" s="243"/>
      <c r="QEM375" s="243"/>
      <c r="QEN375" s="243"/>
      <c r="QEO375" s="243"/>
      <c r="QEP375" s="243"/>
      <c r="QEQ375" s="243"/>
      <c r="QER375" s="243"/>
      <c r="QES375" s="243"/>
      <c r="QET375" s="243"/>
      <c r="QEU375" s="243"/>
      <c r="QEV375" s="243"/>
      <c r="QEW375" s="243"/>
      <c r="QEX375" s="243"/>
      <c r="QEY375" s="243"/>
      <c r="QEZ375" s="243"/>
      <c r="QFA375" s="243"/>
      <c r="QFB375" s="243"/>
      <c r="QFC375" s="243"/>
      <c r="QFD375" s="243"/>
      <c r="QFE375" s="243"/>
      <c r="QFF375" s="243"/>
      <c r="QFG375" s="243"/>
      <c r="QFH375" s="243"/>
      <c r="QFI375" s="243"/>
      <c r="QFJ375" s="243"/>
      <c r="QFK375" s="243"/>
      <c r="QFL375" s="243"/>
      <c r="QFM375" s="243"/>
      <c r="QFN375" s="243"/>
      <c r="QFO375" s="243"/>
      <c r="QFP375" s="243"/>
      <c r="QFQ375" s="243"/>
      <c r="QFR375" s="243"/>
      <c r="QFS375" s="243"/>
      <c r="QFT375" s="243"/>
      <c r="QFU375" s="243"/>
      <c r="QFV375" s="243"/>
      <c r="QFW375" s="243"/>
      <c r="QFX375" s="243"/>
      <c r="QFY375" s="243"/>
      <c r="QFZ375" s="243"/>
      <c r="QGA375" s="243"/>
      <c r="QGB375" s="243"/>
      <c r="QGC375" s="243"/>
      <c r="QGD375" s="243"/>
      <c r="QGE375" s="243"/>
      <c r="QGF375" s="243"/>
      <c r="QGG375" s="243"/>
      <c r="QGH375" s="243"/>
      <c r="QGI375" s="243"/>
      <c r="QGJ375" s="243"/>
      <c r="QGK375" s="243"/>
      <c r="QGL375" s="243"/>
      <c r="QGM375" s="243"/>
      <c r="QGN375" s="243"/>
      <c r="QGO375" s="243"/>
      <c r="QGP375" s="243"/>
      <c r="QGQ375" s="243"/>
      <c r="QGR375" s="243"/>
      <c r="QGS375" s="243"/>
      <c r="QGT375" s="243"/>
      <c r="QGU375" s="243"/>
      <c r="QGV375" s="243"/>
      <c r="QGW375" s="243"/>
      <c r="QGX375" s="243"/>
      <c r="QGY375" s="243"/>
      <c r="QGZ375" s="243"/>
      <c r="QHA375" s="243"/>
      <c r="QHB375" s="243"/>
      <c r="QHC375" s="243"/>
      <c r="QHD375" s="243"/>
      <c r="QHE375" s="243"/>
      <c r="QHF375" s="243"/>
      <c r="QHG375" s="243"/>
      <c r="QHH375" s="243"/>
      <c r="QHI375" s="243"/>
      <c r="QHJ375" s="243"/>
      <c r="QHK375" s="243"/>
      <c r="QHL375" s="243"/>
      <c r="QHM375" s="243"/>
      <c r="QHN375" s="243"/>
      <c r="QHO375" s="243"/>
      <c r="QHP375" s="243"/>
      <c r="QHQ375" s="243"/>
      <c r="QHR375" s="243"/>
      <c r="QHS375" s="243"/>
      <c r="QHT375" s="243"/>
      <c r="QHU375" s="243"/>
      <c r="QHV375" s="243"/>
      <c r="QHW375" s="243"/>
      <c r="QHX375" s="243"/>
      <c r="QHY375" s="243"/>
      <c r="QHZ375" s="243"/>
      <c r="QIA375" s="243"/>
      <c r="QIB375" s="243"/>
      <c r="QIC375" s="243"/>
      <c r="QID375" s="243"/>
      <c r="QIE375" s="243"/>
      <c r="QIF375" s="243"/>
      <c r="QIG375" s="243"/>
      <c r="QIH375" s="243"/>
      <c r="QII375" s="243"/>
      <c r="QIJ375" s="243"/>
      <c r="QIK375" s="243"/>
      <c r="QIL375" s="243"/>
      <c r="QIM375" s="243"/>
      <c r="QIN375" s="243"/>
      <c r="QIO375" s="243"/>
      <c r="QIP375" s="243"/>
      <c r="QIQ375" s="243"/>
      <c r="QIR375" s="243"/>
      <c r="QIS375" s="243"/>
      <c r="QIT375" s="243"/>
      <c r="QIU375" s="243"/>
      <c r="QIV375" s="243"/>
      <c r="QIW375" s="243"/>
      <c r="QIX375" s="243"/>
      <c r="QIY375" s="243"/>
      <c r="QIZ375" s="243"/>
      <c r="QJA375" s="243"/>
      <c r="QJB375" s="243"/>
      <c r="QJC375" s="243"/>
      <c r="QJD375" s="243"/>
      <c r="QJE375" s="243"/>
      <c r="QJF375" s="243"/>
      <c r="QJG375" s="243"/>
      <c r="QJH375" s="243"/>
      <c r="QJI375" s="243"/>
      <c r="QJJ375" s="243"/>
      <c r="QJK375" s="243"/>
      <c r="QJL375" s="243"/>
      <c r="QJM375" s="243"/>
      <c r="QJN375" s="243"/>
      <c r="QJO375" s="243"/>
      <c r="QJP375" s="243"/>
      <c r="QJQ375" s="243"/>
      <c r="QJR375" s="243"/>
      <c r="QJS375" s="243"/>
      <c r="QJT375" s="243"/>
      <c r="QJU375" s="243"/>
      <c r="QJV375" s="243"/>
      <c r="QJW375" s="243"/>
      <c r="QJX375" s="243"/>
      <c r="QJY375" s="243"/>
      <c r="QJZ375" s="243"/>
      <c r="QKA375" s="243"/>
      <c r="QKB375" s="243"/>
      <c r="QKC375" s="243"/>
      <c r="QKD375" s="243"/>
      <c r="QKE375" s="243"/>
      <c r="QKF375" s="243"/>
      <c r="QKG375" s="243"/>
      <c r="QKH375" s="243"/>
      <c r="QKI375" s="243"/>
      <c r="QKJ375" s="243"/>
      <c r="QKK375" s="243"/>
      <c r="QKL375" s="243"/>
      <c r="QKM375" s="243"/>
      <c r="QKN375" s="243"/>
      <c r="QKO375" s="243"/>
      <c r="QKP375" s="243"/>
      <c r="QKQ375" s="243"/>
      <c r="QKR375" s="243"/>
      <c r="QKS375" s="243"/>
      <c r="QKT375" s="243"/>
      <c r="QKU375" s="243"/>
      <c r="QKV375" s="243"/>
      <c r="QKW375" s="243"/>
      <c r="QKX375" s="243"/>
      <c r="QKY375" s="243"/>
      <c r="QKZ375" s="243"/>
      <c r="QLA375" s="243"/>
      <c r="QLB375" s="243"/>
      <c r="QLC375" s="243"/>
      <c r="QLD375" s="243"/>
      <c r="QLE375" s="243"/>
      <c r="QLF375" s="243"/>
      <c r="QLG375" s="243"/>
      <c r="QLH375" s="243"/>
      <c r="QLI375" s="243"/>
      <c r="QLJ375" s="243"/>
      <c r="QLK375" s="243"/>
      <c r="QLL375" s="243"/>
      <c r="QLM375" s="243"/>
      <c r="QLN375" s="243"/>
      <c r="QLO375" s="243"/>
      <c r="QLP375" s="243"/>
      <c r="QLQ375" s="243"/>
      <c r="QLR375" s="243"/>
      <c r="QLS375" s="243"/>
      <c r="QLT375" s="243"/>
      <c r="QLU375" s="243"/>
      <c r="QLV375" s="243"/>
      <c r="QLW375" s="243"/>
      <c r="QLX375" s="243"/>
      <c r="QLY375" s="243"/>
      <c r="QLZ375" s="243"/>
      <c r="QMA375" s="243"/>
      <c r="QMB375" s="243"/>
      <c r="QMC375" s="243"/>
      <c r="QMD375" s="243"/>
      <c r="QME375" s="243"/>
      <c r="QMF375" s="243"/>
      <c r="QMG375" s="243"/>
      <c r="QMH375" s="243"/>
      <c r="QMI375" s="243"/>
      <c r="QMJ375" s="243"/>
      <c r="QMK375" s="243"/>
      <c r="QML375" s="243"/>
      <c r="QMM375" s="243"/>
      <c r="QMN375" s="243"/>
      <c r="QMO375" s="243"/>
      <c r="QMP375" s="243"/>
      <c r="QMQ375" s="243"/>
      <c r="QMR375" s="243"/>
      <c r="QMS375" s="243"/>
      <c r="QMT375" s="243"/>
      <c r="QMU375" s="243"/>
      <c r="QMV375" s="243"/>
      <c r="QMW375" s="243"/>
      <c r="QMX375" s="243"/>
      <c r="QMY375" s="243"/>
      <c r="QMZ375" s="243"/>
      <c r="QNA375" s="243"/>
      <c r="QNB375" s="243"/>
      <c r="QNC375" s="243"/>
      <c r="QND375" s="243"/>
      <c r="QNE375" s="243"/>
      <c r="QNF375" s="243"/>
      <c r="QNG375" s="243"/>
      <c r="QNH375" s="243"/>
      <c r="QNI375" s="243"/>
      <c r="QNJ375" s="243"/>
      <c r="QNK375" s="243"/>
      <c r="QNL375" s="243"/>
      <c r="QNM375" s="243"/>
      <c r="QNN375" s="243"/>
      <c r="QNO375" s="243"/>
      <c r="QNP375" s="243"/>
      <c r="QNQ375" s="243"/>
      <c r="QNR375" s="243"/>
      <c r="QNS375" s="243"/>
      <c r="QNT375" s="243"/>
      <c r="QNU375" s="243"/>
      <c r="QNV375" s="243"/>
      <c r="QNW375" s="243"/>
      <c r="QNX375" s="243"/>
      <c r="QNY375" s="243"/>
      <c r="QNZ375" s="243"/>
      <c r="QOA375" s="243"/>
      <c r="QOB375" s="243"/>
      <c r="QOC375" s="243"/>
      <c r="QOD375" s="243"/>
      <c r="QOE375" s="243"/>
      <c r="QOF375" s="243"/>
      <c r="QOG375" s="243"/>
      <c r="QOH375" s="243"/>
      <c r="QOI375" s="243"/>
      <c r="QOJ375" s="243"/>
      <c r="QOK375" s="243"/>
      <c r="QOL375" s="243"/>
      <c r="QOM375" s="243"/>
      <c r="QON375" s="243"/>
      <c r="QOO375" s="243"/>
      <c r="QOP375" s="243"/>
      <c r="QOQ375" s="243"/>
      <c r="QOR375" s="243"/>
      <c r="QOS375" s="243"/>
      <c r="QOT375" s="243"/>
      <c r="QOU375" s="243"/>
      <c r="QOV375" s="243"/>
      <c r="QOW375" s="243"/>
      <c r="QOX375" s="243"/>
      <c r="QOY375" s="243"/>
      <c r="QOZ375" s="243"/>
      <c r="QPA375" s="243"/>
      <c r="QPB375" s="243"/>
      <c r="QPC375" s="243"/>
      <c r="QPD375" s="243"/>
      <c r="QPE375" s="243"/>
      <c r="QPF375" s="243"/>
      <c r="QPG375" s="243"/>
      <c r="QPH375" s="243"/>
      <c r="QPI375" s="243"/>
      <c r="QPJ375" s="243"/>
      <c r="QPK375" s="243"/>
      <c r="QPL375" s="243"/>
      <c r="QPM375" s="243"/>
      <c r="QPN375" s="243"/>
      <c r="QPO375" s="243"/>
      <c r="QPP375" s="243"/>
      <c r="QPQ375" s="243"/>
      <c r="QPR375" s="243"/>
      <c r="QPS375" s="243"/>
      <c r="QPT375" s="243"/>
      <c r="QPU375" s="243"/>
      <c r="QPV375" s="243"/>
      <c r="QPW375" s="243"/>
      <c r="QPX375" s="243"/>
      <c r="QPY375" s="243"/>
      <c r="QPZ375" s="243"/>
      <c r="QQA375" s="243"/>
      <c r="QQB375" s="243"/>
      <c r="QQC375" s="243"/>
      <c r="QQD375" s="243"/>
      <c r="QQE375" s="243"/>
      <c r="QQF375" s="243"/>
      <c r="QQG375" s="243"/>
      <c r="QQH375" s="243"/>
      <c r="QQI375" s="243"/>
      <c r="QQJ375" s="243"/>
      <c r="QQK375" s="243"/>
      <c r="QQL375" s="243"/>
      <c r="QQM375" s="243"/>
      <c r="QQN375" s="243"/>
      <c r="QQO375" s="243"/>
      <c r="QQP375" s="243"/>
      <c r="QQQ375" s="243"/>
      <c r="QQR375" s="243"/>
      <c r="QQS375" s="243"/>
      <c r="QQT375" s="243"/>
      <c r="QQU375" s="243"/>
      <c r="QQV375" s="243"/>
      <c r="QQW375" s="243"/>
      <c r="QQX375" s="243"/>
      <c r="QQY375" s="243"/>
      <c r="QQZ375" s="243"/>
      <c r="QRA375" s="243"/>
      <c r="QRB375" s="243"/>
      <c r="QRC375" s="243"/>
      <c r="QRD375" s="243"/>
      <c r="QRE375" s="243"/>
      <c r="QRF375" s="243"/>
      <c r="QRG375" s="243"/>
      <c r="QRH375" s="243"/>
      <c r="QRI375" s="243"/>
      <c r="QRJ375" s="243"/>
      <c r="QRK375" s="243"/>
      <c r="QRL375" s="243"/>
      <c r="QRM375" s="243"/>
      <c r="QRN375" s="243"/>
      <c r="QRO375" s="243"/>
      <c r="QRP375" s="243"/>
      <c r="QRQ375" s="243"/>
      <c r="QRR375" s="243"/>
      <c r="QRS375" s="243"/>
      <c r="QRT375" s="243"/>
      <c r="QRU375" s="243"/>
      <c r="QRV375" s="243"/>
      <c r="QRW375" s="243"/>
      <c r="QRX375" s="243"/>
      <c r="QRY375" s="243"/>
      <c r="QRZ375" s="243"/>
      <c r="QSA375" s="243"/>
      <c r="QSB375" s="243"/>
      <c r="QSC375" s="243"/>
      <c r="QSD375" s="243"/>
      <c r="QSE375" s="243"/>
      <c r="QSF375" s="243"/>
      <c r="QSG375" s="243"/>
      <c r="QSH375" s="243"/>
      <c r="QSI375" s="243"/>
      <c r="QSJ375" s="243"/>
      <c r="QSK375" s="243"/>
      <c r="QSL375" s="243"/>
      <c r="QSM375" s="243"/>
      <c r="QSN375" s="243"/>
      <c r="QSO375" s="243"/>
      <c r="QSP375" s="243"/>
      <c r="QSQ375" s="243"/>
      <c r="QSR375" s="243"/>
      <c r="QSS375" s="243"/>
      <c r="QST375" s="243"/>
      <c r="QSU375" s="243"/>
      <c r="QSV375" s="243"/>
      <c r="QSW375" s="243"/>
      <c r="QSX375" s="243"/>
      <c r="QSY375" s="243"/>
      <c r="QSZ375" s="243"/>
      <c r="QTA375" s="243"/>
      <c r="QTB375" s="243"/>
      <c r="QTC375" s="243"/>
      <c r="QTD375" s="243"/>
      <c r="QTE375" s="243"/>
      <c r="QTF375" s="243"/>
      <c r="QTG375" s="243"/>
      <c r="QTH375" s="243"/>
      <c r="QTI375" s="243"/>
      <c r="QTJ375" s="243"/>
      <c r="QTK375" s="243"/>
      <c r="QTL375" s="243"/>
      <c r="QTM375" s="243"/>
      <c r="QTN375" s="243"/>
      <c r="QTO375" s="243"/>
      <c r="QTP375" s="243"/>
      <c r="QTQ375" s="243"/>
      <c r="QTR375" s="243"/>
      <c r="QTS375" s="243"/>
      <c r="QTT375" s="243"/>
      <c r="QTU375" s="243"/>
      <c r="QTV375" s="243"/>
      <c r="QTW375" s="243"/>
      <c r="QTX375" s="243"/>
      <c r="QTY375" s="243"/>
      <c r="QTZ375" s="243"/>
      <c r="QUA375" s="243"/>
      <c r="QUB375" s="243"/>
      <c r="QUC375" s="243"/>
      <c r="QUD375" s="243"/>
      <c r="QUE375" s="243"/>
      <c r="QUF375" s="243"/>
      <c r="QUG375" s="243"/>
      <c r="QUH375" s="243"/>
      <c r="QUI375" s="243"/>
      <c r="QUJ375" s="243"/>
      <c r="QUK375" s="243"/>
      <c r="QUL375" s="243"/>
      <c r="QUM375" s="243"/>
      <c r="QUN375" s="243"/>
      <c r="QUO375" s="243"/>
      <c r="QUP375" s="243"/>
      <c r="QUQ375" s="243"/>
      <c r="QUR375" s="243"/>
      <c r="QUS375" s="243"/>
      <c r="QUT375" s="243"/>
      <c r="QUU375" s="243"/>
      <c r="QUV375" s="243"/>
      <c r="QUW375" s="243"/>
      <c r="QUX375" s="243"/>
      <c r="QUY375" s="243"/>
      <c r="QUZ375" s="243"/>
      <c r="QVA375" s="243"/>
      <c r="QVB375" s="243"/>
      <c r="QVC375" s="243"/>
      <c r="QVD375" s="243"/>
      <c r="QVE375" s="243"/>
      <c r="QVF375" s="243"/>
      <c r="QVG375" s="243"/>
      <c r="QVH375" s="243"/>
      <c r="QVI375" s="243"/>
      <c r="QVJ375" s="243"/>
      <c r="QVK375" s="243"/>
      <c r="QVL375" s="243"/>
      <c r="QVM375" s="243"/>
      <c r="QVN375" s="243"/>
      <c r="QVO375" s="243"/>
      <c r="QVP375" s="243"/>
      <c r="QVQ375" s="243"/>
      <c r="QVR375" s="243"/>
      <c r="QVS375" s="243"/>
      <c r="QVT375" s="243"/>
      <c r="QVU375" s="243"/>
      <c r="QVV375" s="243"/>
      <c r="QVW375" s="243"/>
      <c r="QVX375" s="243"/>
      <c r="QVY375" s="243"/>
      <c r="QVZ375" s="243"/>
      <c r="QWA375" s="243"/>
      <c r="QWB375" s="243"/>
      <c r="QWC375" s="243"/>
      <c r="QWD375" s="243"/>
      <c r="QWE375" s="243"/>
      <c r="QWF375" s="243"/>
      <c r="QWG375" s="243"/>
      <c r="QWH375" s="243"/>
      <c r="QWI375" s="243"/>
      <c r="QWJ375" s="243"/>
      <c r="QWK375" s="243"/>
      <c r="QWL375" s="243"/>
      <c r="QWM375" s="243"/>
      <c r="QWN375" s="243"/>
      <c r="QWO375" s="243"/>
      <c r="QWP375" s="243"/>
      <c r="QWQ375" s="243"/>
      <c r="QWR375" s="243"/>
      <c r="QWS375" s="243"/>
      <c r="QWT375" s="243"/>
      <c r="QWU375" s="243"/>
      <c r="QWV375" s="243"/>
      <c r="QWW375" s="243"/>
      <c r="QWX375" s="243"/>
      <c r="QWY375" s="243"/>
      <c r="QWZ375" s="243"/>
      <c r="QXA375" s="243"/>
      <c r="QXB375" s="243"/>
      <c r="QXC375" s="243"/>
      <c r="QXD375" s="243"/>
      <c r="QXE375" s="243"/>
      <c r="QXF375" s="243"/>
      <c r="QXG375" s="243"/>
      <c r="QXH375" s="243"/>
      <c r="QXI375" s="243"/>
      <c r="QXJ375" s="243"/>
      <c r="QXK375" s="243"/>
      <c r="QXL375" s="243"/>
      <c r="QXM375" s="243"/>
      <c r="QXN375" s="243"/>
      <c r="QXO375" s="243"/>
      <c r="QXP375" s="243"/>
      <c r="QXQ375" s="243"/>
      <c r="QXR375" s="243"/>
      <c r="QXS375" s="243"/>
      <c r="QXT375" s="243"/>
      <c r="QXU375" s="243"/>
      <c r="QXV375" s="243"/>
      <c r="QXW375" s="243"/>
      <c r="QXX375" s="243"/>
      <c r="QXY375" s="243"/>
      <c r="QXZ375" s="243"/>
      <c r="QYA375" s="243"/>
      <c r="QYB375" s="243"/>
      <c r="QYC375" s="243"/>
      <c r="QYD375" s="243"/>
      <c r="QYE375" s="243"/>
      <c r="QYF375" s="243"/>
      <c r="QYG375" s="243"/>
      <c r="QYH375" s="243"/>
      <c r="QYI375" s="243"/>
      <c r="QYJ375" s="243"/>
      <c r="QYK375" s="243"/>
      <c r="QYL375" s="243"/>
      <c r="QYM375" s="243"/>
      <c r="QYN375" s="243"/>
      <c r="QYO375" s="243"/>
      <c r="QYP375" s="243"/>
      <c r="QYQ375" s="243"/>
      <c r="QYR375" s="243"/>
      <c r="QYS375" s="243"/>
      <c r="QYT375" s="243"/>
      <c r="QYU375" s="243"/>
      <c r="QYV375" s="243"/>
      <c r="QYW375" s="243"/>
      <c r="QYX375" s="243"/>
      <c r="QYY375" s="243"/>
      <c r="QYZ375" s="243"/>
      <c r="QZA375" s="243"/>
      <c r="QZB375" s="243"/>
      <c r="QZC375" s="243"/>
      <c r="QZD375" s="243"/>
      <c r="QZE375" s="243"/>
      <c r="QZF375" s="243"/>
      <c r="QZG375" s="243"/>
      <c r="QZH375" s="243"/>
      <c r="QZI375" s="243"/>
      <c r="QZJ375" s="243"/>
      <c r="QZK375" s="243"/>
      <c r="QZL375" s="243"/>
      <c r="QZM375" s="243"/>
      <c r="QZN375" s="243"/>
      <c r="QZO375" s="243"/>
      <c r="QZP375" s="243"/>
      <c r="QZQ375" s="243"/>
      <c r="QZR375" s="243"/>
      <c r="QZS375" s="243"/>
      <c r="QZT375" s="243"/>
      <c r="QZU375" s="243"/>
      <c r="QZV375" s="243"/>
      <c r="QZW375" s="243"/>
      <c r="QZX375" s="243"/>
      <c r="QZY375" s="243"/>
      <c r="QZZ375" s="243"/>
      <c r="RAA375" s="243"/>
      <c r="RAB375" s="243"/>
      <c r="RAC375" s="243"/>
      <c r="RAD375" s="243"/>
      <c r="RAE375" s="243"/>
      <c r="RAF375" s="243"/>
      <c r="RAG375" s="243"/>
      <c r="RAH375" s="243"/>
      <c r="RAI375" s="243"/>
      <c r="RAJ375" s="243"/>
      <c r="RAK375" s="243"/>
      <c r="RAL375" s="243"/>
      <c r="RAM375" s="243"/>
      <c r="RAN375" s="243"/>
      <c r="RAO375" s="243"/>
      <c r="RAP375" s="243"/>
      <c r="RAQ375" s="243"/>
      <c r="RAR375" s="243"/>
      <c r="RAS375" s="243"/>
      <c r="RAT375" s="243"/>
      <c r="RAU375" s="243"/>
      <c r="RAV375" s="243"/>
      <c r="RAW375" s="243"/>
      <c r="RAX375" s="243"/>
      <c r="RAY375" s="243"/>
      <c r="RAZ375" s="243"/>
      <c r="RBA375" s="243"/>
      <c r="RBB375" s="243"/>
      <c r="RBC375" s="243"/>
      <c r="RBD375" s="243"/>
      <c r="RBE375" s="243"/>
      <c r="RBF375" s="243"/>
      <c r="RBG375" s="243"/>
      <c r="RBH375" s="243"/>
      <c r="RBI375" s="243"/>
      <c r="RBJ375" s="243"/>
      <c r="RBK375" s="243"/>
      <c r="RBL375" s="243"/>
      <c r="RBM375" s="243"/>
      <c r="RBN375" s="243"/>
      <c r="RBO375" s="243"/>
      <c r="RBP375" s="243"/>
      <c r="RBQ375" s="243"/>
      <c r="RBR375" s="243"/>
      <c r="RBS375" s="243"/>
      <c r="RBT375" s="243"/>
      <c r="RBU375" s="243"/>
      <c r="RBV375" s="243"/>
      <c r="RBW375" s="243"/>
      <c r="RBX375" s="243"/>
      <c r="RBY375" s="243"/>
      <c r="RBZ375" s="243"/>
      <c r="RCA375" s="243"/>
      <c r="RCB375" s="243"/>
      <c r="RCC375" s="243"/>
      <c r="RCD375" s="243"/>
      <c r="RCE375" s="243"/>
      <c r="RCF375" s="243"/>
      <c r="RCG375" s="243"/>
      <c r="RCH375" s="243"/>
      <c r="RCI375" s="243"/>
      <c r="RCJ375" s="243"/>
      <c r="RCK375" s="243"/>
      <c r="RCL375" s="243"/>
      <c r="RCM375" s="243"/>
      <c r="RCN375" s="243"/>
      <c r="RCO375" s="243"/>
      <c r="RCP375" s="243"/>
      <c r="RCQ375" s="243"/>
      <c r="RCR375" s="243"/>
      <c r="RCS375" s="243"/>
      <c r="RCT375" s="243"/>
      <c r="RCU375" s="243"/>
      <c r="RCV375" s="243"/>
      <c r="RCW375" s="243"/>
      <c r="RCX375" s="243"/>
      <c r="RCY375" s="243"/>
      <c r="RCZ375" s="243"/>
      <c r="RDA375" s="243"/>
      <c r="RDB375" s="243"/>
      <c r="RDC375" s="243"/>
      <c r="RDD375" s="243"/>
      <c r="RDE375" s="243"/>
      <c r="RDF375" s="243"/>
      <c r="RDG375" s="243"/>
      <c r="RDH375" s="243"/>
      <c r="RDI375" s="243"/>
      <c r="RDJ375" s="243"/>
      <c r="RDK375" s="243"/>
      <c r="RDL375" s="243"/>
      <c r="RDM375" s="243"/>
      <c r="RDN375" s="243"/>
      <c r="RDO375" s="243"/>
      <c r="RDP375" s="243"/>
      <c r="RDQ375" s="243"/>
      <c r="RDR375" s="243"/>
      <c r="RDS375" s="243"/>
      <c r="RDT375" s="243"/>
      <c r="RDU375" s="243"/>
      <c r="RDV375" s="243"/>
      <c r="RDW375" s="243"/>
      <c r="RDX375" s="243"/>
      <c r="RDY375" s="243"/>
      <c r="RDZ375" s="243"/>
      <c r="REA375" s="243"/>
      <c r="REB375" s="243"/>
      <c r="REC375" s="243"/>
      <c r="RED375" s="243"/>
      <c r="REE375" s="243"/>
      <c r="REF375" s="243"/>
      <c r="REG375" s="243"/>
      <c r="REH375" s="243"/>
      <c r="REI375" s="243"/>
      <c r="REJ375" s="243"/>
      <c r="REK375" s="243"/>
      <c r="REL375" s="243"/>
      <c r="REM375" s="243"/>
      <c r="REN375" s="243"/>
      <c r="REO375" s="243"/>
      <c r="REP375" s="243"/>
      <c r="REQ375" s="243"/>
      <c r="RER375" s="243"/>
      <c r="RES375" s="243"/>
      <c r="RET375" s="243"/>
      <c r="REU375" s="243"/>
      <c r="REV375" s="243"/>
      <c r="REW375" s="243"/>
      <c r="REX375" s="243"/>
      <c r="REY375" s="243"/>
      <c r="REZ375" s="243"/>
      <c r="RFA375" s="243"/>
      <c r="RFB375" s="243"/>
      <c r="RFC375" s="243"/>
      <c r="RFD375" s="243"/>
      <c r="RFE375" s="243"/>
      <c r="RFF375" s="243"/>
      <c r="RFG375" s="243"/>
      <c r="RFH375" s="243"/>
      <c r="RFI375" s="243"/>
      <c r="RFJ375" s="243"/>
      <c r="RFK375" s="243"/>
      <c r="RFL375" s="243"/>
      <c r="RFM375" s="243"/>
      <c r="RFN375" s="243"/>
      <c r="RFO375" s="243"/>
      <c r="RFP375" s="243"/>
      <c r="RFQ375" s="243"/>
      <c r="RFR375" s="243"/>
      <c r="RFS375" s="243"/>
      <c r="RFT375" s="243"/>
      <c r="RFU375" s="243"/>
      <c r="RFV375" s="243"/>
      <c r="RFW375" s="243"/>
      <c r="RFX375" s="243"/>
      <c r="RFY375" s="243"/>
      <c r="RFZ375" s="243"/>
      <c r="RGA375" s="243"/>
      <c r="RGB375" s="243"/>
      <c r="RGC375" s="243"/>
      <c r="RGD375" s="243"/>
      <c r="RGE375" s="243"/>
      <c r="RGF375" s="243"/>
      <c r="RGG375" s="243"/>
      <c r="RGH375" s="243"/>
      <c r="RGI375" s="243"/>
      <c r="RGJ375" s="243"/>
      <c r="RGK375" s="243"/>
      <c r="RGL375" s="243"/>
      <c r="RGM375" s="243"/>
      <c r="RGN375" s="243"/>
      <c r="RGO375" s="243"/>
      <c r="RGP375" s="243"/>
      <c r="RGQ375" s="243"/>
      <c r="RGR375" s="243"/>
      <c r="RGS375" s="243"/>
      <c r="RGT375" s="243"/>
      <c r="RGU375" s="243"/>
      <c r="RGV375" s="243"/>
      <c r="RGW375" s="243"/>
      <c r="RGX375" s="243"/>
      <c r="RGY375" s="243"/>
      <c r="RGZ375" s="243"/>
      <c r="RHA375" s="243"/>
      <c r="RHB375" s="243"/>
      <c r="RHC375" s="243"/>
      <c r="RHD375" s="243"/>
      <c r="RHE375" s="243"/>
      <c r="RHF375" s="243"/>
      <c r="RHG375" s="243"/>
      <c r="RHH375" s="243"/>
      <c r="RHI375" s="243"/>
      <c r="RHJ375" s="243"/>
      <c r="RHK375" s="243"/>
      <c r="RHL375" s="243"/>
      <c r="RHM375" s="243"/>
      <c r="RHN375" s="243"/>
      <c r="RHO375" s="243"/>
      <c r="RHP375" s="243"/>
      <c r="RHQ375" s="243"/>
      <c r="RHR375" s="243"/>
      <c r="RHS375" s="243"/>
      <c r="RHT375" s="243"/>
      <c r="RHU375" s="243"/>
      <c r="RHV375" s="243"/>
      <c r="RHW375" s="243"/>
      <c r="RHX375" s="243"/>
      <c r="RHY375" s="243"/>
      <c r="RHZ375" s="243"/>
      <c r="RIA375" s="243"/>
      <c r="RIB375" s="243"/>
      <c r="RIC375" s="243"/>
      <c r="RID375" s="243"/>
      <c r="RIE375" s="243"/>
      <c r="RIF375" s="243"/>
      <c r="RIG375" s="243"/>
      <c r="RIH375" s="243"/>
      <c r="RII375" s="243"/>
      <c r="RIJ375" s="243"/>
      <c r="RIK375" s="243"/>
      <c r="RIL375" s="243"/>
      <c r="RIM375" s="243"/>
      <c r="RIN375" s="243"/>
      <c r="RIO375" s="243"/>
      <c r="RIP375" s="243"/>
      <c r="RIQ375" s="243"/>
      <c r="RIR375" s="243"/>
      <c r="RIS375" s="243"/>
      <c r="RIT375" s="243"/>
      <c r="RIU375" s="243"/>
      <c r="RIV375" s="243"/>
      <c r="RIW375" s="243"/>
      <c r="RIX375" s="243"/>
      <c r="RIY375" s="243"/>
      <c r="RIZ375" s="243"/>
      <c r="RJA375" s="243"/>
      <c r="RJB375" s="243"/>
      <c r="RJC375" s="243"/>
      <c r="RJD375" s="243"/>
      <c r="RJE375" s="243"/>
      <c r="RJF375" s="243"/>
      <c r="RJG375" s="243"/>
      <c r="RJH375" s="243"/>
      <c r="RJI375" s="243"/>
      <c r="RJJ375" s="243"/>
      <c r="RJK375" s="243"/>
      <c r="RJL375" s="243"/>
      <c r="RJM375" s="243"/>
      <c r="RJN375" s="243"/>
      <c r="RJO375" s="243"/>
      <c r="RJP375" s="243"/>
      <c r="RJQ375" s="243"/>
      <c r="RJR375" s="243"/>
      <c r="RJS375" s="243"/>
      <c r="RJT375" s="243"/>
      <c r="RJU375" s="243"/>
      <c r="RJV375" s="243"/>
      <c r="RJW375" s="243"/>
      <c r="RJX375" s="243"/>
      <c r="RJY375" s="243"/>
      <c r="RJZ375" s="243"/>
      <c r="RKA375" s="243"/>
      <c r="RKB375" s="243"/>
      <c r="RKC375" s="243"/>
      <c r="RKD375" s="243"/>
      <c r="RKE375" s="243"/>
      <c r="RKF375" s="243"/>
      <c r="RKG375" s="243"/>
      <c r="RKH375" s="243"/>
      <c r="RKI375" s="243"/>
      <c r="RKJ375" s="243"/>
      <c r="RKK375" s="243"/>
      <c r="RKL375" s="243"/>
      <c r="RKM375" s="243"/>
      <c r="RKN375" s="243"/>
      <c r="RKO375" s="243"/>
      <c r="RKP375" s="243"/>
      <c r="RKQ375" s="243"/>
      <c r="RKR375" s="243"/>
      <c r="RKS375" s="243"/>
      <c r="RKT375" s="243"/>
      <c r="RKU375" s="243"/>
      <c r="RKV375" s="243"/>
      <c r="RKW375" s="243"/>
      <c r="RKX375" s="243"/>
      <c r="RKY375" s="243"/>
      <c r="RKZ375" s="243"/>
      <c r="RLA375" s="243"/>
      <c r="RLB375" s="243"/>
      <c r="RLC375" s="243"/>
      <c r="RLD375" s="243"/>
      <c r="RLE375" s="243"/>
      <c r="RLF375" s="243"/>
      <c r="RLG375" s="243"/>
      <c r="RLH375" s="243"/>
      <c r="RLI375" s="243"/>
      <c r="RLJ375" s="243"/>
      <c r="RLK375" s="243"/>
      <c r="RLL375" s="243"/>
      <c r="RLM375" s="243"/>
      <c r="RLN375" s="243"/>
      <c r="RLO375" s="243"/>
      <c r="RLP375" s="243"/>
      <c r="RLQ375" s="243"/>
      <c r="RLR375" s="243"/>
      <c r="RLS375" s="243"/>
      <c r="RLT375" s="243"/>
      <c r="RLU375" s="243"/>
      <c r="RLV375" s="243"/>
      <c r="RLW375" s="243"/>
      <c r="RLX375" s="243"/>
      <c r="RLY375" s="243"/>
      <c r="RLZ375" s="243"/>
      <c r="RMA375" s="243"/>
      <c r="RMB375" s="243"/>
      <c r="RMC375" s="243"/>
      <c r="RMD375" s="243"/>
      <c r="RME375" s="243"/>
      <c r="RMF375" s="243"/>
      <c r="RMG375" s="243"/>
      <c r="RMH375" s="243"/>
      <c r="RMI375" s="243"/>
      <c r="RMJ375" s="243"/>
      <c r="RMK375" s="243"/>
      <c r="RML375" s="243"/>
      <c r="RMM375" s="243"/>
      <c r="RMN375" s="243"/>
      <c r="RMO375" s="243"/>
      <c r="RMP375" s="243"/>
      <c r="RMQ375" s="243"/>
      <c r="RMR375" s="243"/>
      <c r="RMS375" s="243"/>
      <c r="RMT375" s="243"/>
      <c r="RMU375" s="243"/>
      <c r="RMV375" s="243"/>
      <c r="RMW375" s="243"/>
      <c r="RMX375" s="243"/>
      <c r="RMY375" s="243"/>
      <c r="RMZ375" s="243"/>
      <c r="RNA375" s="243"/>
      <c r="RNB375" s="243"/>
      <c r="RNC375" s="243"/>
      <c r="RND375" s="243"/>
      <c r="RNE375" s="243"/>
      <c r="RNF375" s="243"/>
      <c r="RNG375" s="243"/>
      <c r="RNH375" s="243"/>
      <c r="RNI375" s="243"/>
      <c r="RNJ375" s="243"/>
      <c r="RNK375" s="243"/>
      <c r="RNL375" s="243"/>
      <c r="RNM375" s="243"/>
      <c r="RNN375" s="243"/>
      <c r="RNO375" s="243"/>
      <c r="RNP375" s="243"/>
      <c r="RNQ375" s="243"/>
      <c r="RNR375" s="243"/>
      <c r="RNS375" s="243"/>
      <c r="RNT375" s="243"/>
      <c r="RNU375" s="243"/>
      <c r="RNV375" s="243"/>
      <c r="RNW375" s="243"/>
      <c r="RNX375" s="243"/>
      <c r="RNY375" s="243"/>
      <c r="RNZ375" s="243"/>
      <c r="ROA375" s="243"/>
      <c r="ROB375" s="243"/>
      <c r="ROC375" s="243"/>
      <c r="ROD375" s="243"/>
      <c r="ROE375" s="243"/>
      <c r="ROF375" s="243"/>
      <c r="ROG375" s="243"/>
      <c r="ROH375" s="243"/>
      <c r="ROI375" s="243"/>
      <c r="ROJ375" s="243"/>
      <c r="ROK375" s="243"/>
      <c r="ROL375" s="243"/>
      <c r="ROM375" s="243"/>
      <c r="RON375" s="243"/>
      <c r="ROO375" s="243"/>
      <c r="ROP375" s="243"/>
      <c r="ROQ375" s="243"/>
      <c r="ROR375" s="243"/>
      <c r="ROS375" s="243"/>
      <c r="ROT375" s="243"/>
      <c r="ROU375" s="243"/>
      <c r="ROV375" s="243"/>
      <c r="ROW375" s="243"/>
      <c r="ROX375" s="243"/>
      <c r="ROY375" s="243"/>
      <c r="ROZ375" s="243"/>
      <c r="RPA375" s="243"/>
      <c r="RPB375" s="243"/>
      <c r="RPC375" s="243"/>
      <c r="RPD375" s="243"/>
      <c r="RPE375" s="243"/>
      <c r="RPF375" s="243"/>
      <c r="RPG375" s="243"/>
      <c r="RPH375" s="243"/>
      <c r="RPI375" s="243"/>
      <c r="RPJ375" s="243"/>
      <c r="RPK375" s="243"/>
      <c r="RPL375" s="243"/>
      <c r="RPM375" s="243"/>
      <c r="RPN375" s="243"/>
      <c r="RPO375" s="243"/>
      <c r="RPP375" s="243"/>
      <c r="RPQ375" s="243"/>
      <c r="RPR375" s="243"/>
      <c r="RPS375" s="243"/>
      <c r="RPT375" s="243"/>
      <c r="RPU375" s="243"/>
      <c r="RPV375" s="243"/>
      <c r="RPW375" s="243"/>
      <c r="RPX375" s="243"/>
      <c r="RPY375" s="243"/>
      <c r="RPZ375" s="243"/>
      <c r="RQA375" s="243"/>
      <c r="RQB375" s="243"/>
      <c r="RQC375" s="243"/>
      <c r="RQD375" s="243"/>
      <c r="RQE375" s="243"/>
      <c r="RQF375" s="243"/>
      <c r="RQG375" s="243"/>
      <c r="RQH375" s="243"/>
      <c r="RQI375" s="243"/>
      <c r="RQJ375" s="243"/>
      <c r="RQK375" s="243"/>
      <c r="RQL375" s="243"/>
      <c r="RQM375" s="243"/>
      <c r="RQN375" s="243"/>
      <c r="RQO375" s="243"/>
      <c r="RQP375" s="243"/>
      <c r="RQQ375" s="243"/>
      <c r="RQR375" s="243"/>
      <c r="RQS375" s="243"/>
      <c r="RQT375" s="243"/>
      <c r="RQU375" s="243"/>
      <c r="RQV375" s="243"/>
      <c r="RQW375" s="243"/>
      <c r="RQX375" s="243"/>
      <c r="RQY375" s="243"/>
      <c r="RQZ375" s="243"/>
      <c r="RRA375" s="243"/>
      <c r="RRB375" s="243"/>
      <c r="RRC375" s="243"/>
      <c r="RRD375" s="243"/>
      <c r="RRE375" s="243"/>
      <c r="RRF375" s="243"/>
      <c r="RRG375" s="243"/>
      <c r="RRH375" s="243"/>
      <c r="RRI375" s="243"/>
      <c r="RRJ375" s="243"/>
      <c r="RRK375" s="243"/>
      <c r="RRL375" s="243"/>
      <c r="RRM375" s="243"/>
      <c r="RRN375" s="243"/>
      <c r="RRO375" s="243"/>
      <c r="RRP375" s="243"/>
      <c r="RRQ375" s="243"/>
      <c r="RRR375" s="243"/>
      <c r="RRS375" s="243"/>
      <c r="RRT375" s="243"/>
      <c r="RRU375" s="243"/>
      <c r="RRV375" s="243"/>
      <c r="RRW375" s="243"/>
      <c r="RRX375" s="243"/>
      <c r="RRY375" s="243"/>
      <c r="RRZ375" s="243"/>
      <c r="RSA375" s="243"/>
      <c r="RSB375" s="243"/>
      <c r="RSC375" s="243"/>
      <c r="RSD375" s="243"/>
      <c r="RSE375" s="243"/>
      <c r="RSF375" s="243"/>
      <c r="RSG375" s="243"/>
      <c r="RSH375" s="243"/>
      <c r="RSI375" s="243"/>
      <c r="RSJ375" s="243"/>
      <c r="RSK375" s="243"/>
      <c r="RSL375" s="243"/>
      <c r="RSM375" s="243"/>
      <c r="RSN375" s="243"/>
      <c r="RSO375" s="243"/>
      <c r="RSP375" s="243"/>
      <c r="RSQ375" s="243"/>
      <c r="RSR375" s="243"/>
      <c r="RSS375" s="243"/>
      <c r="RST375" s="243"/>
      <c r="RSU375" s="243"/>
      <c r="RSV375" s="243"/>
      <c r="RSW375" s="243"/>
      <c r="RSX375" s="243"/>
      <c r="RSY375" s="243"/>
      <c r="RSZ375" s="243"/>
      <c r="RTA375" s="243"/>
      <c r="RTB375" s="243"/>
      <c r="RTC375" s="243"/>
      <c r="RTD375" s="243"/>
      <c r="RTE375" s="243"/>
      <c r="RTF375" s="243"/>
      <c r="RTG375" s="243"/>
      <c r="RTH375" s="243"/>
      <c r="RTI375" s="243"/>
      <c r="RTJ375" s="243"/>
      <c r="RTK375" s="243"/>
      <c r="RTL375" s="243"/>
      <c r="RTM375" s="243"/>
      <c r="RTN375" s="243"/>
      <c r="RTO375" s="243"/>
      <c r="RTP375" s="243"/>
      <c r="RTQ375" s="243"/>
      <c r="RTR375" s="243"/>
      <c r="RTS375" s="243"/>
      <c r="RTT375" s="243"/>
      <c r="RTU375" s="243"/>
      <c r="RTV375" s="243"/>
      <c r="RTW375" s="243"/>
      <c r="RTX375" s="243"/>
      <c r="RTY375" s="243"/>
      <c r="RTZ375" s="243"/>
      <c r="RUA375" s="243"/>
      <c r="RUB375" s="243"/>
      <c r="RUC375" s="243"/>
      <c r="RUD375" s="243"/>
      <c r="RUE375" s="243"/>
      <c r="RUF375" s="243"/>
      <c r="RUG375" s="243"/>
      <c r="RUH375" s="243"/>
      <c r="RUI375" s="243"/>
      <c r="RUJ375" s="243"/>
      <c r="RUK375" s="243"/>
      <c r="RUL375" s="243"/>
      <c r="RUM375" s="243"/>
      <c r="RUN375" s="243"/>
      <c r="RUO375" s="243"/>
      <c r="RUP375" s="243"/>
      <c r="RUQ375" s="243"/>
      <c r="RUR375" s="243"/>
      <c r="RUS375" s="243"/>
      <c r="RUT375" s="243"/>
      <c r="RUU375" s="243"/>
      <c r="RUV375" s="243"/>
      <c r="RUW375" s="243"/>
      <c r="RUX375" s="243"/>
      <c r="RUY375" s="243"/>
      <c r="RUZ375" s="243"/>
      <c r="RVA375" s="243"/>
      <c r="RVB375" s="243"/>
      <c r="RVC375" s="243"/>
      <c r="RVD375" s="243"/>
      <c r="RVE375" s="243"/>
      <c r="RVF375" s="243"/>
      <c r="RVG375" s="243"/>
      <c r="RVH375" s="243"/>
      <c r="RVI375" s="243"/>
      <c r="RVJ375" s="243"/>
      <c r="RVK375" s="243"/>
      <c r="RVL375" s="243"/>
      <c r="RVM375" s="243"/>
      <c r="RVN375" s="243"/>
      <c r="RVO375" s="243"/>
      <c r="RVP375" s="243"/>
      <c r="RVQ375" s="243"/>
      <c r="RVR375" s="243"/>
      <c r="RVS375" s="243"/>
      <c r="RVT375" s="243"/>
      <c r="RVU375" s="243"/>
      <c r="RVV375" s="243"/>
      <c r="RVW375" s="243"/>
      <c r="RVX375" s="243"/>
      <c r="RVY375" s="243"/>
      <c r="RVZ375" s="243"/>
      <c r="RWA375" s="243"/>
      <c r="RWB375" s="243"/>
      <c r="RWC375" s="243"/>
      <c r="RWD375" s="243"/>
      <c r="RWE375" s="243"/>
      <c r="RWF375" s="243"/>
      <c r="RWG375" s="243"/>
      <c r="RWH375" s="243"/>
      <c r="RWI375" s="243"/>
      <c r="RWJ375" s="243"/>
      <c r="RWK375" s="243"/>
      <c r="RWL375" s="243"/>
      <c r="RWM375" s="243"/>
      <c r="RWN375" s="243"/>
      <c r="RWO375" s="243"/>
      <c r="RWP375" s="243"/>
      <c r="RWQ375" s="243"/>
      <c r="RWR375" s="243"/>
      <c r="RWS375" s="243"/>
      <c r="RWT375" s="243"/>
      <c r="RWU375" s="243"/>
      <c r="RWV375" s="243"/>
      <c r="RWW375" s="243"/>
      <c r="RWX375" s="243"/>
      <c r="RWY375" s="243"/>
      <c r="RWZ375" s="243"/>
      <c r="RXA375" s="243"/>
      <c r="RXB375" s="243"/>
      <c r="RXC375" s="243"/>
      <c r="RXD375" s="243"/>
      <c r="RXE375" s="243"/>
      <c r="RXF375" s="243"/>
      <c r="RXG375" s="243"/>
      <c r="RXH375" s="243"/>
      <c r="RXI375" s="243"/>
      <c r="RXJ375" s="243"/>
      <c r="RXK375" s="243"/>
      <c r="RXL375" s="243"/>
      <c r="RXM375" s="243"/>
      <c r="RXN375" s="243"/>
      <c r="RXO375" s="243"/>
      <c r="RXP375" s="243"/>
      <c r="RXQ375" s="243"/>
      <c r="RXR375" s="243"/>
      <c r="RXS375" s="243"/>
      <c r="RXT375" s="243"/>
      <c r="RXU375" s="243"/>
      <c r="RXV375" s="243"/>
      <c r="RXW375" s="243"/>
      <c r="RXX375" s="243"/>
      <c r="RXY375" s="243"/>
      <c r="RXZ375" s="243"/>
      <c r="RYA375" s="243"/>
      <c r="RYB375" s="243"/>
      <c r="RYC375" s="243"/>
      <c r="RYD375" s="243"/>
      <c r="RYE375" s="243"/>
      <c r="RYF375" s="243"/>
      <c r="RYG375" s="243"/>
      <c r="RYH375" s="243"/>
      <c r="RYI375" s="243"/>
      <c r="RYJ375" s="243"/>
      <c r="RYK375" s="243"/>
      <c r="RYL375" s="243"/>
      <c r="RYM375" s="243"/>
      <c r="RYN375" s="243"/>
      <c r="RYO375" s="243"/>
      <c r="RYP375" s="243"/>
      <c r="RYQ375" s="243"/>
      <c r="RYR375" s="243"/>
      <c r="RYS375" s="243"/>
      <c r="RYT375" s="243"/>
      <c r="RYU375" s="243"/>
      <c r="RYV375" s="243"/>
      <c r="RYW375" s="243"/>
      <c r="RYX375" s="243"/>
      <c r="RYY375" s="243"/>
      <c r="RYZ375" s="243"/>
      <c r="RZA375" s="243"/>
      <c r="RZB375" s="243"/>
      <c r="RZC375" s="243"/>
      <c r="RZD375" s="243"/>
      <c r="RZE375" s="243"/>
      <c r="RZF375" s="243"/>
      <c r="RZG375" s="243"/>
      <c r="RZH375" s="243"/>
      <c r="RZI375" s="243"/>
      <c r="RZJ375" s="243"/>
      <c r="RZK375" s="243"/>
      <c r="RZL375" s="243"/>
      <c r="RZM375" s="243"/>
      <c r="RZN375" s="243"/>
      <c r="RZO375" s="243"/>
      <c r="RZP375" s="243"/>
      <c r="RZQ375" s="243"/>
      <c r="RZR375" s="243"/>
      <c r="RZS375" s="243"/>
      <c r="RZT375" s="243"/>
      <c r="RZU375" s="243"/>
      <c r="RZV375" s="243"/>
      <c r="RZW375" s="243"/>
      <c r="RZX375" s="243"/>
      <c r="RZY375" s="243"/>
      <c r="RZZ375" s="243"/>
      <c r="SAA375" s="243"/>
      <c r="SAB375" s="243"/>
      <c r="SAC375" s="243"/>
      <c r="SAD375" s="243"/>
      <c r="SAE375" s="243"/>
      <c r="SAF375" s="243"/>
      <c r="SAG375" s="243"/>
      <c r="SAH375" s="243"/>
      <c r="SAI375" s="243"/>
      <c r="SAJ375" s="243"/>
      <c r="SAK375" s="243"/>
      <c r="SAL375" s="243"/>
      <c r="SAM375" s="243"/>
      <c r="SAN375" s="243"/>
      <c r="SAO375" s="243"/>
      <c r="SAP375" s="243"/>
      <c r="SAQ375" s="243"/>
      <c r="SAR375" s="243"/>
      <c r="SAS375" s="243"/>
      <c r="SAT375" s="243"/>
      <c r="SAU375" s="243"/>
      <c r="SAV375" s="243"/>
      <c r="SAW375" s="243"/>
      <c r="SAX375" s="243"/>
      <c r="SAY375" s="243"/>
      <c r="SAZ375" s="243"/>
      <c r="SBA375" s="243"/>
      <c r="SBB375" s="243"/>
      <c r="SBC375" s="243"/>
      <c r="SBD375" s="243"/>
      <c r="SBE375" s="243"/>
      <c r="SBF375" s="243"/>
      <c r="SBG375" s="243"/>
      <c r="SBH375" s="243"/>
      <c r="SBI375" s="243"/>
      <c r="SBJ375" s="243"/>
      <c r="SBK375" s="243"/>
      <c r="SBL375" s="243"/>
      <c r="SBM375" s="243"/>
      <c r="SBN375" s="243"/>
      <c r="SBO375" s="243"/>
      <c r="SBP375" s="243"/>
      <c r="SBQ375" s="243"/>
      <c r="SBR375" s="243"/>
      <c r="SBS375" s="243"/>
      <c r="SBT375" s="243"/>
      <c r="SBU375" s="243"/>
      <c r="SBV375" s="243"/>
      <c r="SBW375" s="243"/>
      <c r="SBX375" s="243"/>
      <c r="SBY375" s="243"/>
      <c r="SBZ375" s="243"/>
      <c r="SCA375" s="243"/>
      <c r="SCB375" s="243"/>
      <c r="SCC375" s="243"/>
      <c r="SCD375" s="243"/>
      <c r="SCE375" s="243"/>
      <c r="SCF375" s="243"/>
      <c r="SCG375" s="243"/>
      <c r="SCH375" s="243"/>
      <c r="SCI375" s="243"/>
      <c r="SCJ375" s="243"/>
      <c r="SCK375" s="243"/>
      <c r="SCL375" s="243"/>
      <c r="SCM375" s="243"/>
      <c r="SCN375" s="243"/>
      <c r="SCO375" s="243"/>
      <c r="SCP375" s="243"/>
      <c r="SCQ375" s="243"/>
      <c r="SCR375" s="243"/>
      <c r="SCS375" s="243"/>
      <c r="SCT375" s="243"/>
      <c r="SCU375" s="243"/>
      <c r="SCV375" s="243"/>
      <c r="SCW375" s="243"/>
      <c r="SCX375" s="243"/>
      <c r="SCY375" s="243"/>
      <c r="SCZ375" s="243"/>
      <c r="SDA375" s="243"/>
      <c r="SDB375" s="243"/>
      <c r="SDC375" s="243"/>
      <c r="SDD375" s="243"/>
      <c r="SDE375" s="243"/>
      <c r="SDF375" s="243"/>
      <c r="SDG375" s="243"/>
      <c r="SDH375" s="243"/>
      <c r="SDI375" s="243"/>
      <c r="SDJ375" s="243"/>
      <c r="SDK375" s="243"/>
      <c r="SDL375" s="243"/>
      <c r="SDM375" s="243"/>
      <c r="SDN375" s="243"/>
      <c r="SDO375" s="243"/>
      <c r="SDP375" s="243"/>
      <c r="SDQ375" s="243"/>
      <c r="SDR375" s="243"/>
      <c r="SDS375" s="243"/>
      <c r="SDT375" s="243"/>
      <c r="SDU375" s="243"/>
      <c r="SDV375" s="243"/>
      <c r="SDW375" s="243"/>
      <c r="SDX375" s="243"/>
      <c r="SDY375" s="243"/>
      <c r="SDZ375" s="243"/>
      <c r="SEA375" s="243"/>
      <c r="SEB375" s="243"/>
      <c r="SEC375" s="243"/>
      <c r="SED375" s="243"/>
      <c r="SEE375" s="243"/>
      <c r="SEF375" s="243"/>
      <c r="SEG375" s="243"/>
      <c r="SEH375" s="243"/>
      <c r="SEI375" s="243"/>
      <c r="SEJ375" s="243"/>
      <c r="SEK375" s="243"/>
      <c r="SEL375" s="243"/>
      <c r="SEM375" s="243"/>
      <c r="SEN375" s="243"/>
      <c r="SEO375" s="243"/>
      <c r="SEP375" s="243"/>
      <c r="SEQ375" s="243"/>
      <c r="SER375" s="243"/>
      <c r="SES375" s="243"/>
      <c r="SET375" s="243"/>
      <c r="SEU375" s="243"/>
      <c r="SEV375" s="243"/>
      <c r="SEW375" s="243"/>
      <c r="SEX375" s="243"/>
      <c r="SEY375" s="243"/>
      <c r="SEZ375" s="243"/>
      <c r="SFA375" s="243"/>
      <c r="SFB375" s="243"/>
      <c r="SFC375" s="243"/>
      <c r="SFD375" s="243"/>
      <c r="SFE375" s="243"/>
      <c r="SFF375" s="243"/>
      <c r="SFG375" s="243"/>
      <c r="SFH375" s="243"/>
      <c r="SFI375" s="243"/>
      <c r="SFJ375" s="243"/>
      <c r="SFK375" s="243"/>
      <c r="SFL375" s="243"/>
      <c r="SFM375" s="243"/>
      <c r="SFN375" s="243"/>
      <c r="SFO375" s="243"/>
      <c r="SFP375" s="243"/>
      <c r="SFQ375" s="243"/>
      <c r="SFR375" s="243"/>
      <c r="SFS375" s="243"/>
      <c r="SFT375" s="243"/>
      <c r="SFU375" s="243"/>
      <c r="SFV375" s="243"/>
      <c r="SFW375" s="243"/>
      <c r="SFX375" s="243"/>
      <c r="SFY375" s="243"/>
      <c r="SFZ375" s="243"/>
      <c r="SGA375" s="243"/>
      <c r="SGB375" s="243"/>
      <c r="SGC375" s="243"/>
      <c r="SGD375" s="243"/>
      <c r="SGE375" s="243"/>
      <c r="SGF375" s="243"/>
      <c r="SGG375" s="243"/>
      <c r="SGH375" s="243"/>
      <c r="SGI375" s="243"/>
      <c r="SGJ375" s="243"/>
      <c r="SGK375" s="243"/>
      <c r="SGL375" s="243"/>
      <c r="SGM375" s="243"/>
      <c r="SGN375" s="243"/>
      <c r="SGO375" s="243"/>
      <c r="SGP375" s="243"/>
      <c r="SGQ375" s="243"/>
      <c r="SGR375" s="243"/>
      <c r="SGS375" s="243"/>
      <c r="SGT375" s="243"/>
      <c r="SGU375" s="243"/>
      <c r="SGV375" s="243"/>
      <c r="SGW375" s="243"/>
      <c r="SGX375" s="243"/>
      <c r="SGY375" s="243"/>
      <c r="SGZ375" s="243"/>
      <c r="SHA375" s="243"/>
      <c r="SHB375" s="243"/>
      <c r="SHC375" s="243"/>
      <c r="SHD375" s="243"/>
      <c r="SHE375" s="243"/>
      <c r="SHF375" s="243"/>
      <c r="SHG375" s="243"/>
      <c r="SHH375" s="243"/>
      <c r="SHI375" s="243"/>
      <c r="SHJ375" s="243"/>
      <c r="SHK375" s="243"/>
      <c r="SHL375" s="243"/>
      <c r="SHM375" s="243"/>
      <c r="SHN375" s="243"/>
      <c r="SHO375" s="243"/>
      <c r="SHP375" s="243"/>
      <c r="SHQ375" s="243"/>
      <c r="SHR375" s="243"/>
      <c r="SHS375" s="243"/>
      <c r="SHT375" s="243"/>
      <c r="SHU375" s="243"/>
      <c r="SHV375" s="243"/>
      <c r="SHW375" s="243"/>
      <c r="SHX375" s="243"/>
      <c r="SHY375" s="243"/>
      <c r="SHZ375" s="243"/>
      <c r="SIA375" s="243"/>
      <c r="SIB375" s="243"/>
      <c r="SIC375" s="243"/>
      <c r="SID375" s="243"/>
      <c r="SIE375" s="243"/>
      <c r="SIF375" s="243"/>
      <c r="SIG375" s="243"/>
      <c r="SIH375" s="243"/>
      <c r="SII375" s="243"/>
      <c r="SIJ375" s="243"/>
      <c r="SIK375" s="243"/>
      <c r="SIL375" s="243"/>
      <c r="SIM375" s="243"/>
      <c r="SIN375" s="243"/>
      <c r="SIO375" s="243"/>
      <c r="SIP375" s="243"/>
      <c r="SIQ375" s="243"/>
      <c r="SIR375" s="243"/>
      <c r="SIS375" s="243"/>
      <c r="SIT375" s="243"/>
      <c r="SIU375" s="243"/>
      <c r="SIV375" s="243"/>
      <c r="SIW375" s="243"/>
      <c r="SIX375" s="243"/>
      <c r="SIY375" s="243"/>
      <c r="SIZ375" s="243"/>
      <c r="SJA375" s="243"/>
      <c r="SJB375" s="243"/>
      <c r="SJC375" s="243"/>
      <c r="SJD375" s="243"/>
      <c r="SJE375" s="243"/>
      <c r="SJF375" s="243"/>
      <c r="SJG375" s="243"/>
      <c r="SJH375" s="243"/>
      <c r="SJI375" s="243"/>
      <c r="SJJ375" s="243"/>
      <c r="SJK375" s="243"/>
      <c r="SJL375" s="243"/>
      <c r="SJM375" s="243"/>
      <c r="SJN375" s="243"/>
      <c r="SJO375" s="243"/>
      <c r="SJP375" s="243"/>
      <c r="SJQ375" s="243"/>
      <c r="SJR375" s="243"/>
      <c r="SJS375" s="243"/>
      <c r="SJT375" s="243"/>
      <c r="SJU375" s="243"/>
      <c r="SJV375" s="243"/>
      <c r="SJW375" s="243"/>
      <c r="SJX375" s="243"/>
      <c r="SJY375" s="243"/>
      <c r="SJZ375" s="243"/>
      <c r="SKA375" s="243"/>
      <c r="SKB375" s="243"/>
      <c r="SKC375" s="243"/>
      <c r="SKD375" s="243"/>
      <c r="SKE375" s="243"/>
      <c r="SKF375" s="243"/>
      <c r="SKG375" s="243"/>
      <c r="SKH375" s="243"/>
      <c r="SKI375" s="243"/>
      <c r="SKJ375" s="243"/>
      <c r="SKK375" s="243"/>
      <c r="SKL375" s="243"/>
      <c r="SKM375" s="243"/>
      <c r="SKN375" s="243"/>
      <c r="SKO375" s="243"/>
      <c r="SKP375" s="243"/>
      <c r="SKQ375" s="243"/>
      <c r="SKR375" s="243"/>
      <c r="SKS375" s="243"/>
      <c r="SKT375" s="243"/>
      <c r="SKU375" s="243"/>
      <c r="SKV375" s="243"/>
      <c r="SKW375" s="243"/>
      <c r="SKX375" s="243"/>
      <c r="SKY375" s="243"/>
      <c r="SKZ375" s="243"/>
      <c r="SLA375" s="243"/>
      <c r="SLB375" s="243"/>
      <c r="SLC375" s="243"/>
      <c r="SLD375" s="243"/>
      <c r="SLE375" s="243"/>
      <c r="SLF375" s="243"/>
      <c r="SLG375" s="243"/>
      <c r="SLH375" s="243"/>
      <c r="SLI375" s="243"/>
      <c r="SLJ375" s="243"/>
      <c r="SLK375" s="243"/>
      <c r="SLL375" s="243"/>
      <c r="SLM375" s="243"/>
      <c r="SLN375" s="243"/>
      <c r="SLO375" s="243"/>
      <c r="SLP375" s="243"/>
      <c r="SLQ375" s="243"/>
      <c r="SLR375" s="243"/>
      <c r="SLS375" s="243"/>
      <c r="SLT375" s="243"/>
      <c r="SLU375" s="243"/>
      <c r="SLV375" s="243"/>
      <c r="SLW375" s="243"/>
      <c r="SLX375" s="243"/>
      <c r="SLY375" s="243"/>
      <c r="SLZ375" s="243"/>
      <c r="SMA375" s="243"/>
      <c r="SMB375" s="243"/>
      <c r="SMC375" s="243"/>
      <c r="SMD375" s="243"/>
      <c r="SME375" s="243"/>
      <c r="SMF375" s="243"/>
      <c r="SMG375" s="243"/>
      <c r="SMH375" s="243"/>
      <c r="SMI375" s="243"/>
      <c r="SMJ375" s="243"/>
      <c r="SMK375" s="243"/>
      <c r="SML375" s="243"/>
      <c r="SMM375" s="243"/>
      <c r="SMN375" s="243"/>
      <c r="SMO375" s="243"/>
      <c r="SMP375" s="243"/>
      <c r="SMQ375" s="243"/>
      <c r="SMR375" s="243"/>
      <c r="SMS375" s="243"/>
      <c r="SMT375" s="243"/>
      <c r="SMU375" s="243"/>
      <c r="SMV375" s="243"/>
      <c r="SMW375" s="243"/>
      <c r="SMX375" s="243"/>
      <c r="SMY375" s="243"/>
      <c r="SMZ375" s="243"/>
      <c r="SNA375" s="243"/>
      <c r="SNB375" s="243"/>
      <c r="SNC375" s="243"/>
      <c r="SND375" s="243"/>
      <c r="SNE375" s="243"/>
      <c r="SNF375" s="243"/>
      <c r="SNG375" s="243"/>
      <c r="SNH375" s="243"/>
      <c r="SNI375" s="243"/>
      <c r="SNJ375" s="243"/>
      <c r="SNK375" s="243"/>
      <c r="SNL375" s="243"/>
      <c r="SNM375" s="243"/>
      <c r="SNN375" s="243"/>
      <c r="SNO375" s="243"/>
      <c r="SNP375" s="243"/>
      <c r="SNQ375" s="243"/>
      <c r="SNR375" s="243"/>
      <c r="SNS375" s="243"/>
      <c r="SNT375" s="243"/>
      <c r="SNU375" s="243"/>
      <c r="SNV375" s="243"/>
      <c r="SNW375" s="243"/>
      <c r="SNX375" s="243"/>
      <c r="SNY375" s="243"/>
      <c r="SNZ375" s="243"/>
      <c r="SOA375" s="243"/>
      <c r="SOB375" s="243"/>
      <c r="SOC375" s="243"/>
      <c r="SOD375" s="243"/>
      <c r="SOE375" s="243"/>
      <c r="SOF375" s="243"/>
      <c r="SOG375" s="243"/>
      <c r="SOH375" s="243"/>
      <c r="SOI375" s="243"/>
      <c r="SOJ375" s="243"/>
      <c r="SOK375" s="243"/>
      <c r="SOL375" s="243"/>
      <c r="SOM375" s="243"/>
      <c r="SON375" s="243"/>
      <c r="SOO375" s="243"/>
      <c r="SOP375" s="243"/>
      <c r="SOQ375" s="243"/>
      <c r="SOR375" s="243"/>
      <c r="SOS375" s="243"/>
      <c r="SOT375" s="243"/>
      <c r="SOU375" s="243"/>
      <c r="SOV375" s="243"/>
      <c r="SOW375" s="243"/>
      <c r="SOX375" s="243"/>
      <c r="SOY375" s="243"/>
      <c r="SOZ375" s="243"/>
      <c r="SPA375" s="243"/>
      <c r="SPB375" s="243"/>
      <c r="SPC375" s="243"/>
      <c r="SPD375" s="243"/>
      <c r="SPE375" s="243"/>
      <c r="SPF375" s="243"/>
      <c r="SPG375" s="243"/>
      <c r="SPH375" s="243"/>
      <c r="SPI375" s="243"/>
      <c r="SPJ375" s="243"/>
      <c r="SPK375" s="243"/>
      <c r="SPL375" s="243"/>
      <c r="SPM375" s="243"/>
      <c r="SPN375" s="243"/>
      <c r="SPO375" s="243"/>
      <c r="SPP375" s="243"/>
      <c r="SPQ375" s="243"/>
      <c r="SPR375" s="243"/>
      <c r="SPS375" s="243"/>
      <c r="SPT375" s="243"/>
      <c r="SPU375" s="243"/>
      <c r="SPV375" s="243"/>
      <c r="SPW375" s="243"/>
      <c r="SPX375" s="243"/>
      <c r="SPY375" s="243"/>
      <c r="SPZ375" s="243"/>
      <c r="SQA375" s="243"/>
      <c r="SQB375" s="243"/>
      <c r="SQC375" s="243"/>
      <c r="SQD375" s="243"/>
      <c r="SQE375" s="243"/>
      <c r="SQF375" s="243"/>
      <c r="SQG375" s="243"/>
      <c r="SQH375" s="243"/>
      <c r="SQI375" s="243"/>
      <c r="SQJ375" s="243"/>
      <c r="SQK375" s="243"/>
      <c r="SQL375" s="243"/>
      <c r="SQM375" s="243"/>
      <c r="SQN375" s="243"/>
      <c r="SQO375" s="243"/>
      <c r="SQP375" s="243"/>
      <c r="SQQ375" s="243"/>
      <c r="SQR375" s="243"/>
      <c r="SQS375" s="243"/>
      <c r="SQT375" s="243"/>
      <c r="SQU375" s="243"/>
      <c r="SQV375" s="243"/>
      <c r="SQW375" s="243"/>
      <c r="SQX375" s="243"/>
      <c r="SQY375" s="243"/>
      <c r="SQZ375" s="243"/>
      <c r="SRA375" s="243"/>
      <c r="SRB375" s="243"/>
      <c r="SRC375" s="243"/>
      <c r="SRD375" s="243"/>
      <c r="SRE375" s="243"/>
      <c r="SRF375" s="243"/>
      <c r="SRG375" s="243"/>
      <c r="SRH375" s="243"/>
      <c r="SRI375" s="243"/>
      <c r="SRJ375" s="243"/>
      <c r="SRK375" s="243"/>
      <c r="SRL375" s="243"/>
      <c r="SRM375" s="243"/>
      <c r="SRN375" s="243"/>
      <c r="SRO375" s="243"/>
      <c r="SRP375" s="243"/>
      <c r="SRQ375" s="243"/>
      <c r="SRR375" s="243"/>
      <c r="SRS375" s="243"/>
      <c r="SRT375" s="243"/>
      <c r="SRU375" s="243"/>
      <c r="SRV375" s="243"/>
      <c r="SRW375" s="243"/>
      <c r="SRX375" s="243"/>
      <c r="SRY375" s="243"/>
      <c r="SRZ375" s="243"/>
      <c r="SSA375" s="243"/>
      <c r="SSB375" s="243"/>
      <c r="SSC375" s="243"/>
      <c r="SSD375" s="243"/>
      <c r="SSE375" s="243"/>
      <c r="SSF375" s="243"/>
      <c r="SSG375" s="243"/>
      <c r="SSH375" s="243"/>
      <c r="SSI375" s="243"/>
      <c r="SSJ375" s="243"/>
      <c r="SSK375" s="243"/>
      <c r="SSL375" s="243"/>
      <c r="SSM375" s="243"/>
      <c r="SSN375" s="243"/>
      <c r="SSO375" s="243"/>
      <c r="SSP375" s="243"/>
      <c r="SSQ375" s="243"/>
      <c r="SSR375" s="243"/>
      <c r="SSS375" s="243"/>
      <c r="SST375" s="243"/>
      <c r="SSU375" s="243"/>
      <c r="SSV375" s="243"/>
      <c r="SSW375" s="243"/>
      <c r="SSX375" s="243"/>
      <c r="SSY375" s="243"/>
      <c r="SSZ375" s="243"/>
      <c r="STA375" s="243"/>
      <c r="STB375" s="243"/>
      <c r="STC375" s="243"/>
      <c r="STD375" s="243"/>
      <c r="STE375" s="243"/>
      <c r="STF375" s="243"/>
      <c r="STG375" s="243"/>
      <c r="STH375" s="243"/>
      <c r="STI375" s="243"/>
      <c r="STJ375" s="243"/>
      <c r="STK375" s="243"/>
      <c r="STL375" s="243"/>
      <c r="STM375" s="243"/>
      <c r="STN375" s="243"/>
      <c r="STO375" s="243"/>
      <c r="STP375" s="243"/>
      <c r="STQ375" s="243"/>
      <c r="STR375" s="243"/>
      <c r="STS375" s="243"/>
      <c r="STT375" s="243"/>
      <c r="STU375" s="243"/>
      <c r="STV375" s="243"/>
      <c r="STW375" s="243"/>
      <c r="STX375" s="243"/>
      <c r="STY375" s="243"/>
      <c r="STZ375" s="243"/>
      <c r="SUA375" s="243"/>
      <c r="SUB375" s="243"/>
      <c r="SUC375" s="243"/>
      <c r="SUD375" s="243"/>
      <c r="SUE375" s="243"/>
      <c r="SUF375" s="243"/>
      <c r="SUG375" s="243"/>
      <c r="SUH375" s="243"/>
      <c r="SUI375" s="243"/>
      <c r="SUJ375" s="243"/>
      <c r="SUK375" s="243"/>
      <c r="SUL375" s="243"/>
      <c r="SUM375" s="243"/>
      <c r="SUN375" s="243"/>
      <c r="SUO375" s="243"/>
      <c r="SUP375" s="243"/>
      <c r="SUQ375" s="243"/>
      <c r="SUR375" s="243"/>
      <c r="SUS375" s="243"/>
      <c r="SUT375" s="243"/>
      <c r="SUU375" s="243"/>
      <c r="SUV375" s="243"/>
      <c r="SUW375" s="243"/>
      <c r="SUX375" s="243"/>
      <c r="SUY375" s="243"/>
      <c r="SUZ375" s="243"/>
      <c r="SVA375" s="243"/>
      <c r="SVB375" s="243"/>
      <c r="SVC375" s="243"/>
      <c r="SVD375" s="243"/>
      <c r="SVE375" s="243"/>
      <c r="SVF375" s="243"/>
      <c r="SVG375" s="243"/>
      <c r="SVH375" s="243"/>
      <c r="SVI375" s="243"/>
      <c r="SVJ375" s="243"/>
      <c r="SVK375" s="243"/>
      <c r="SVL375" s="243"/>
      <c r="SVM375" s="243"/>
      <c r="SVN375" s="243"/>
      <c r="SVO375" s="243"/>
      <c r="SVP375" s="243"/>
      <c r="SVQ375" s="243"/>
      <c r="SVR375" s="243"/>
      <c r="SVS375" s="243"/>
      <c r="SVT375" s="243"/>
      <c r="SVU375" s="243"/>
      <c r="SVV375" s="243"/>
      <c r="SVW375" s="243"/>
      <c r="SVX375" s="243"/>
      <c r="SVY375" s="243"/>
      <c r="SVZ375" s="243"/>
      <c r="SWA375" s="243"/>
      <c r="SWB375" s="243"/>
      <c r="SWC375" s="243"/>
      <c r="SWD375" s="243"/>
      <c r="SWE375" s="243"/>
      <c r="SWF375" s="243"/>
      <c r="SWG375" s="243"/>
      <c r="SWH375" s="243"/>
      <c r="SWI375" s="243"/>
      <c r="SWJ375" s="243"/>
      <c r="SWK375" s="243"/>
      <c r="SWL375" s="243"/>
      <c r="SWM375" s="243"/>
      <c r="SWN375" s="243"/>
      <c r="SWO375" s="243"/>
      <c r="SWP375" s="243"/>
      <c r="SWQ375" s="243"/>
      <c r="SWR375" s="243"/>
      <c r="SWS375" s="243"/>
      <c r="SWT375" s="243"/>
      <c r="SWU375" s="243"/>
      <c r="SWV375" s="243"/>
      <c r="SWW375" s="243"/>
      <c r="SWX375" s="243"/>
      <c r="SWY375" s="243"/>
      <c r="SWZ375" s="243"/>
      <c r="SXA375" s="243"/>
      <c r="SXB375" s="243"/>
      <c r="SXC375" s="243"/>
      <c r="SXD375" s="243"/>
      <c r="SXE375" s="243"/>
      <c r="SXF375" s="243"/>
      <c r="SXG375" s="243"/>
      <c r="SXH375" s="243"/>
      <c r="SXI375" s="243"/>
      <c r="SXJ375" s="243"/>
      <c r="SXK375" s="243"/>
      <c r="SXL375" s="243"/>
      <c r="SXM375" s="243"/>
      <c r="SXN375" s="243"/>
      <c r="SXO375" s="243"/>
      <c r="SXP375" s="243"/>
      <c r="SXQ375" s="243"/>
      <c r="SXR375" s="243"/>
      <c r="SXS375" s="243"/>
      <c r="SXT375" s="243"/>
      <c r="SXU375" s="243"/>
      <c r="SXV375" s="243"/>
      <c r="SXW375" s="243"/>
      <c r="SXX375" s="243"/>
      <c r="SXY375" s="243"/>
      <c r="SXZ375" s="243"/>
      <c r="SYA375" s="243"/>
      <c r="SYB375" s="243"/>
      <c r="SYC375" s="243"/>
      <c r="SYD375" s="243"/>
      <c r="SYE375" s="243"/>
      <c r="SYF375" s="243"/>
      <c r="SYG375" s="243"/>
      <c r="SYH375" s="243"/>
      <c r="SYI375" s="243"/>
      <c r="SYJ375" s="243"/>
      <c r="SYK375" s="243"/>
      <c r="SYL375" s="243"/>
      <c r="SYM375" s="243"/>
      <c r="SYN375" s="243"/>
      <c r="SYO375" s="243"/>
      <c r="SYP375" s="243"/>
      <c r="SYQ375" s="243"/>
      <c r="SYR375" s="243"/>
      <c r="SYS375" s="243"/>
      <c r="SYT375" s="243"/>
      <c r="SYU375" s="243"/>
      <c r="SYV375" s="243"/>
      <c r="SYW375" s="243"/>
      <c r="SYX375" s="243"/>
      <c r="SYY375" s="243"/>
      <c r="SYZ375" s="243"/>
      <c r="SZA375" s="243"/>
      <c r="SZB375" s="243"/>
      <c r="SZC375" s="243"/>
      <c r="SZD375" s="243"/>
      <c r="SZE375" s="243"/>
      <c r="SZF375" s="243"/>
      <c r="SZG375" s="243"/>
      <c r="SZH375" s="243"/>
      <c r="SZI375" s="243"/>
      <c r="SZJ375" s="243"/>
      <c r="SZK375" s="243"/>
      <c r="SZL375" s="243"/>
      <c r="SZM375" s="243"/>
      <c r="SZN375" s="243"/>
      <c r="SZO375" s="243"/>
      <c r="SZP375" s="243"/>
      <c r="SZQ375" s="243"/>
      <c r="SZR375" s="243"/>
      <c r="SZS375" s="243"/>
      <c r="SZT375" s="243"/>
      <c r="SZU375" s="243"/>
      <c r="SZV375" s="243"/>
      <c r="SZW375" s="243"/>
      <c r="SZX375" s="243"/>
      <c r="SZY375" s="243"/>
      <c r="SZZ375" s="243"/>
      <c r="TAA375" s="243"/>
      <c r="TAB375" s="243"/>
      <c r="TAC375" s="243"/>
      <c r="TAD375" s="243"/>
      <c r="TAE375" s="243"/>
      <c r="TAF375" s="243"/>
      <c r="TAG375" s="243"/>
      <c r="TAH375" s="243"/>
      <c r="TAI375" s="243"/>
      <c r="TAJ375" s="243"/>
      <c r="TAK375" s="243"/>
      <c r="TAL375" s="243"/>
      <c r="TAM375" s="243"/>
      <c r="TAN375" s="243"/>
      <c r="TAO375" s="243"/>
      <c r="TAP375" s="243"/>
      <c r="TAQ375" s="243"/>
      <c r="TAR375" s="243"/>
      <c r="TAS375" s="243"/>
      <c r="TAT375" s="243"/>
      <c r="TAU375" s="243"/>
      <c r="TAV375" s="243"/>
      <c r="TAW375" s="243"/>
      <c r="TAX375" s="243"/>
      <c r="TAY375" s="243"/>
      <c r="TAZ375" s="243"/>
      <c r="TBA375" s="243"/>
      <c r="TBB375" s="243"/>
      <c r="TBC375" s="243"/>
      <c r="TBD375" s="243"/>
      <c r="TBE375" s="243"/>
      <c r="TBF375" s="243"/>
      <c r="TBG375" s="243"/>
      <c r="TBH375" s="243"/>
      <c r="TBI375" s="243"/>
      <c r="TBJ375" s="243"/>
      <c r="TBK375" s="243"/>
      <c r="TBL375" s="243"/>
      <c r="TBM375" s="243"/>
      <c r="TBN375" s="243"/>
      <c r="TBO375" s="243"/>
      <c r="TBP375" s="243"/>
      <c r="TBQ375" s="243"/>
      <c r="TBR375" s="243"/>
      <c r="TBS375" s="243"/>
      <c r="TBT375" s="243"/>
      <c r="TBU375" s="243"/>
      <c r="TBV375" s="243"/>
      <c r="TBW375" s="243"/>
      <c r="TBX375" s="243"/>
      <c r="TBY375" s="243"/>
      <c r="TBZ375" s="243"/>
      <c r="TCA375" s="243"/>
      <c r="TCB375" s="243"/>
      <c r="TCC375" s="243"/>
      <c r="TCD375" s="243"/>
      <c r="TCE375" s="243"/>
      <c r="TCF375" s="243"/>
      <c r="TCG375" s="243"/>
      <c r="TCH375" s="243"/>
      <c r="TCI375" s="243"/>
      <c r="TCJ375" s="243"/>
      <c r="TCK375" s="243"/>
      <c r="TCL375" s="243"/>
      <c r="TCM375" s="243"/>
      <c r="TCN375" s="243"/>
      <c r="TCO375" s="243"/>
      <c r="TCP375" s="243"/>
      <c r="TCQ375" s="243"/>
      <c r="TCR375" s="243"/>
      <c r="TCS375" s="243"/>
      <c r="TCT375" s="243"/>
      <c r="TCU375" s="243"/>
      <c r="TCV375" s="243"/>
      <c r="TCW375" s="243"/>
      <c r="TCX375" s="243"/>
      <c r="TCY375" s="243"/>
      <c r="TCZ375" s="243"/>
      <c r="TDA375" s="243"/>
      <c r="TDB375" s="243"/>
      <c r="TDC375" s="243"/>
      <c r="TDD375" s="243"/>
      <c r="TDE375" s="243"/>
      <c r="TDF375" s="243"/>
      <c r="TDG375" s="243"/>
      <c r="TDH375" s="243"/>
      <c r="TDI375" s="243"/>
      <c r="TDJ375" s="243"/>
      <c r="TDK375" s="243"/>
      <c r="TDL375" s="243"/>
      <c r="TDM375" s="243"/>
      <c r="TDN375" s="243"/>
      <c r="TDO375" s="243"/>
      <c r="TDP375" s="243"/>
      <c r="TDQ375" s="243"/>
      <c r="TDR375" s="243"/>
      <c r="TDS375" s="243"/>
      <c r="TDT375" s="243"/>
      <c r="TDU375" s="243"/>
      <c r="TDV375" s="243"/>
      <c r="TDW375" s="243"/>
      <c r="TDX375" s="243"/>
      <c r="TDY375" s="243"/>
      <c r="TDZ375" s="243"/>
      <c r="TEA375" s="243"/>
      <c r="TEB375" s="243"/>
      <c r="TEC375" s="243"/>
      <c r="TED375" s="243"/>
      <c r="TEE375" s="243"/>
      <c r="TEF375" s="243"/>
      <c r="TEG375" s="243"/>
      <c r="TEH375" s="243"/>
      <c r="TEI375" s="243"/>
      <c r="TEJ375" s="243"/>
      <c r="TEK375" s="243"/>
      <c r="TEL375" s="243"/>
      <c r="TEM375" s="243"/>
      <c r="TEN375" s="243"/>
      <c r="TEO375" s="243"/>
      <c r="TEP375" s="243"/>
      <c r="TEQ375" s="243"/>
      <c r="TER375" s="243"/>
      <c r="TES375" s="243"/>
      <c r="TET375" s="243"/>
      <c r="TEU375" s="243"/>
      <c r="TEV375" s="243"/>
      <c r="TEW375" s="243"/>
      <c r="TEX375" s="243"/>
      <c r="TEY375" s="243"/>
      <c r="TEZ375" s="243"/>
      <c r="TFA375" s="243"/>
      <c r="TFB375" s="243"/>
      <c r="TFC375" s="243"/>
      <c r="TFD375" s="243"/>
      <c r="TFE375" s="243"/>
      <c r="TFF375" s="243"/>
      <c r="TFG375" s="243"/>
      <c r="TFH375" s="243"/>
      <c r="TFI375" s="243"/>
      <c r="TFJ375" s="243"/>
      <c r="TFK375" s="243"/>
      <c r="TFL375" s="243"/>
      <c r="TFM375" s="243"/>
      <c r="TFN375" s="243"/>
      <c r="TFO375" s="243"/>
      <c r="TFP375" s="243"/>
      <c r="TFQ375" s="243"/>
      <c r="TFR375" s="243"/>
      <c r="TFS375" s="243"/>
      <c r="TFT375" s="243"/>
      <c r="TFU375" s="243"/>
      <c r="TFV375" s="243"/>
      <c r="TFW375" s="243"/>
      <c r="TFX375" s="243"/>
      <c r="TFY375" s="243"/>
      <c r="TFZ375" s="243"/>
      <c r="TGA375" s="243"/>
      <c r="TGB375" s="243"/>
      <c r="TGC375" s="243"/>
      <c r="TGD375" s="243"/>
      <c r="TGE375" s="243"/>
      <c r="TGF375" s="243"/>
      <c r="TGG375" s="243"/>
      <c r="TGH375" s="243"/>
      <c r="TGI375" s="243"/>
      <c r="TGJ375" s="243"/>
      <c r="TGK375" s="243"/>
      <c r="TGL375" s="243"/>
      <c r="TGM375" s="243"/>
      <c r="TGN375" s="243"/>
      <c r="TGO375" s="243"/>
      <c r="TGP375" s="243"/>
      <c r="TGQ375" s="243"/>
      <c r="TGR375" s="243"/>
      <c r="TGS375" s="243"/>
      <c r="TGT375" s="243"/>
      <c r="TGU375" s="243"/>
      <c r="TGV375" s="243"/>
      <c r="TGW375" s="243"/>
      <c r="TGX375" s="243"/>
      <c r="TGY375" s="243"/>
      <c r="TGZ375" s="243"/>
      <c r="THA375" s="243"/>
      <c r="THB375" s="243"/>
      <c r="THC375" s="243"/>
      <c r="THD375" s="243"/>
      <c r="THE375" s="243"/>
      <c r="THF375" s="243"/>
      <c r="THG375" s="243"/>
      <c r="THH375" s="243"/>
      <c r="THI375" s="243"/>
      <c r="THJ375" s="243"/>
      <c r="THK375" s="243"/>
      <c r="THL375" s="243"/>
      <c r="THM375" s="243"/>
      <c r="THN375" s="243"/>
      <c r="THO375" s="243"/>
      <c r="THP375" s="243"/>
      <c r="THQ375" s="243"/>
      <c r="THR375" s="243"/>
      <c r="THS375" s="243"/>
      <c r="THT375" s="243"/>
      <c r="THU375" s="243"/>
      <c r="THV375" s="243"/>
      <c r="THW375" s="243"/>
      <c r="THX375" s="243"/>
      <c r="THY375" s="243"/>
      <c r="THZ375" s="243"/>
      <c r="TIA375" s="243"/>
      <c r="TIB375" s="243"/>
      <c r="TIC375" s="243"/>
      <c r="TID375" s="243"/>
      <c r="TIE375" s="243"/>
      <c r="TIF375" s="243"/>
      <c r="TIG375" s="243"/>
      <c r="TIH375" s="243"/>
      <c r="TII375" s="243"/>
      <c r="TIJ375" s="243"/>
      <c r="TIK375" s="243"/>
      <c r="TIL375" s="243"/>
      <c r="TIM375" s="243"/>
      <c r="TIN375" s="243"/>
      <c r="TIO375" s="243"/>
      <c r="TIP375" s="243"/>
      <c r="TIQ375" s="243"/>
      <c r="TIR375" s="243"/>
      <c r="TIS375" s="243"/>
      <c r="TIT375" s="243"/>
      <c r="TIU375" s="243"/>
      <c r="TIV375" s="243"/>
      <c r="TIW375" s="243"/>
      <c r="TIX375" s="243"/>
      <c r="TIY375" s="243"/>
      <c r="TIZ375" s="243"/>
      <c r="TJA375" s="243"/>
      <c r="TJB375" s="243"/>
      <c r="TJC375" s="243"/>
      <c r="TJD375" s="243"/>
      <c r="TJE375" s="243"/>
      <c r="TJF375" s="243"/>
      <c r="TJG375" s="243"/>
      <c r="TJH375" s="243"/>
      <c r="TJI375" s="243"/>
      <c r="TJJ375" s="243"/>
      <c r="TJK375" s="243"/>
      <c r="TJL375" s="243"/>
      <c r="TJM375" s="243"/>
      <c r="TJN375" s="243"/>
      <c r="TJO375" s="243"/>
      <c r="TJP375" s="243"/>
      <c r="TJQ375" s="243"/>
      <c r="TJR375" s="243"/>
      <c r="TJS375" s="243"/>
      <c r="TJT375" s="243"/>
      <c r="TJU375" s="243"/>
      <c r="TJV375" s="243"/>
      <c r="TJW375" s="243"/>
      <c r="TJX375" s="243"/>
      <c r="TJY375" s="243"/>
      <c r="TJZ375" s="243"/>
      <c r="TKA375" s="243"/>
      <c r="TKB375" s="243"/>
      <c r="TKC375" s="243"/>
      <c r="TKD375" s="243"/>
      <c r="TKE375" s="243"/>
      <c r="TKF375" s="243"/>
      <c r="TKG375" s="243"/>
      <c r="TKH375" s="243"/>
      <c r="TKI375" s="243"/>
      <c r="TKJ375" s="243"/>
      <c r="TKK375" s="243"/>
      <c r="TKL375" s="243"/>
      <c r="TKM375" s="243"/>
      <c r="TKN375" s="243"/>
      <c r="TKO375" s="243"/>
      <c r="TKP375" s="243"/>
      <c r="TKQ375" s="243"/>
      <c r="TKR375" s="243"/>
      <c r="TKS375" s="243"/>
      <c r="TKT375" s="243"/>
      <c r="TKU375" s="243"/>
      <c r="TKV375" s="243"/>
      <c r="TKW375" s="243"/>
      <c r="TKX375" s="243"/>
      <c r="TKY375" s="243"/>
      <c r="TKZ375" s="243"/>
      <c r="TLA375" s="243"/>
      <c r="TLB375" s="243"/>
      <c r="TLC375" s="243"/>
      <c r="TLD375" s="243"/>
      <c r="TLE375" s="243"/>
      <c r="TLF375" s="243"/>
      <c r="TLG375" s="243"/>
      <c r="TLH375" s="243"/>
      <c r="TLI375" s="243"/>
      <c r="TLJ375" s="243"/>
      <c r="TLK375" s="243"/>
      <c r="TLL375" s="243"/>
      <c r="TLM375" s="243"/>
      <c r="TLN375" s="243"/>
      <c r="TLO375" s="243"/>
      <c r="TLP375" s="243"/>
      <c r="TLQ375" s="243"/>
      <c r="TLR375" s="243"/>
      <c r="TLS375" s="243"/>
      <c r="TLT375" s="243"/>
      <c r="TLU375" s="243"/>
      <c r="TLV375" s="243"/>
      <c r="TLW375" s="243"/>
      <c r="TLX375" s="243"/>
      <c r="TLY375" s="243"/>
      <c r="TLZ375" s="243"/>
      <c r="TMA375" s="243"/>
      <c r="TMB375" s="243"/>
      <c r="TMC375" s="243"/>
      <c r="TMD375" s="243"/>
      <c r="TME375" s="243"/>
      <c r="TMF375" s="243"/>
      <c r="TMG375" s="243"/>
      <c r="TMH375" s="243"/>
      <c r="TMI375" s="243"/>
      <c r="TMJ375" s="243"/>
      <c r="TMK375" s="243"/>
      <c r="TML375" s="243"/>
      <c r="TMM375" s="243"/>
      <c r="TMN375" s="243"/>
      <c r="TMO375" s="243"/>
      <c r="TMP375" s="243"/>
      <c r="TMQ375" s="243"/>
      <c r="TMR375" s="243"/>
      <c r="TMS375" s="243"/>
      <c r="TMT375" s="243"/>
      <c r="TMU375" s="243"/>
      <c r="TMV375" s="243"/>
      <c r="TMW375" s="243"/>
      <c r="TMX375" s="243"/>
      <c r="TMY375" s="243"/>
      <c r="TMZ375" s="243"/>
      <c r="TNA375" s="243"/>
      <c r="TNB375" s="243"/>
      <c r="TNC375" s="243"/>
      <c r="TND375" s="243"/>
      <c r="TNE375" s="243"/>
      <c r="TNF375" s="243"/>
      <c r="TNG375" s="243"/>
      <c r="TNH375" s="243"/>
      <c r="TNI375" s="243"/>
      <c r="TNJ375" s="243"/>
      <c r="TNK375" s="243"/>
      <c r="TNL375" s="243"/>
      <c r="TNM375" s="243"/>
      <c r="TNN375" s="243"/>
      <c r="TNO375" s="243"/>
      <c r="TNP375" s="243"/>
      <c r="TNQ375" s="243"/>
      <c r="TNR375" s="243"/>
      <c r="TNS375" s="243"/>
      <c r="TNT375" s="243"/>
      <c r="TNU375" s="243"/>
      <c r="TNV375" s="243"/>
      <c r="TNW375" s="243"/>
      <c r="TNX375" s="243"/>
      <c r="TNY375" s="243"/>
      <c r="TNZ375" s="243"/>
      <c r="TOA375" s="243"/>
      <c r="TOB375" s="243"/>
      <c r="TOC375" s="243"/>
      <c r="TOD375" s="243"/>
      <c r="TOE375" s="243"/>
      <c r="TOF375" s="243"/>
      <c r="TOG375" s="243"/>
      <c r="TOH375" s="243"/>
      <c r="TOI375" s="243"/>
      <c r="TOJ375" s="243"/>
      <c r="TOK375" s="243"/>
      <c r="TOL375" s="243"/>
      <c r="TOM375" s="243"/>
      <c r="TON375" s="243"/>
      <c r="TOO375" s="243"/>
      <c r="TOP375" s="243"/>
      <c r="TOQ375" s="243"/>
      <c r="TOR375" s="243"/>
      <c r="TOS375" s="243"/>
      <c r="TOT375" s="243"/>
      <c r="TOU375" s="243"/>
      <c r="TOV375" s="243"/>
      <c r="TOW375" s="243"/>
      <c r="TOX375" s="243"/>
      <c r="TOY375" s="243"/>
      <c r="TOZ375" s="243"/>
      <c r="TPA375" s="243"/>
      <c r="TPB375" s="243"/>
      <c r="TPC375" s="243"/>
      <c r="TPD375" s="243"/>
      <c r="TPE375" s="243"/>
      <c r="TPF375" s="243"/>
      <c r="TPG375" s="243"/>
      <c r="TPH375" s="243"/>
      <c r="TPI375" s="243"/>
      <c r="TPJ375" s="243"/>
      <c r="TPK375" s="243"/>
      <c r="TPL375" s="243"/>
      <c r="TPM375" s="243"/>
      <c r="TPN375" s="243"/>
      <c r="TPO375" s="243"/>
      <c r="TPP375" s="243"/>
      <c r="TPQ375" s="243"/>
      <c r="TPR375" s="243"/>
      <c r="TPS375" s="243"/>
      <c r="TPT375" s="243"/>
      <c r="TPU375" s="243"/>
      <c r="TPV375" s="243"/>
      <c r="TPW375" s="243"/>
      <c r="TPX375" s="243"/>
      <c r="TPY375" s="243"/>
      <c r="TPZ375" s="243"/>
      <c r="TQA375" s="243"/>
      <c r="TQB375" s="243"/>
      <c r="TQC375" s="243"/>
      <c r="TQD375" s="243"/>
      <c r="TQE375" s="243"/>
      <c r="TQF375" s="243"/>
      <c r="TQG375" s="243"/>
      <c r="TQH375" s="243"/>
      <c r="TQI375" s="243"/>
      <c r="TQJ375" s="243"/>
      <c r="TQK375" s="243"/>
      <c r="TQL375" s="243"/>
      <c r="TQM375" s="243"/>
      <c r="TQN375" s="243"/>
      <c r="TQO375" s="243"/>
      <c r="TQP375" s="243"/>
      <c r="TQQ375" s="243"/>
      <c r="TQR375" s="243"/>
      <c r="TQS375" s="243"/>
      <c r="TQT375" s="243"/>
      <c r="TQU375" s="243"/>
      <c r="TQV375" s="243"/>
      <c r="TQW375" s="243"/>
      <c r="TQX375" s="243"/>
      <c r="TQY375" s="243"/>
      <c r="TQZ375" s="243"/>
      <c r="TRA375" s="243"/>
      <c r="TRB375" s="243"/>
      <c r="TRC375" s="243"/>
      <c r="TRD375" s="243"/>
      <c r="TRE375" s="243"/>
      <c r="TRF375" s="243"/>
      <c r="TRG375" s="243"/>
      <c r="TRH375" s="243"/>
      <c r="TRI375" s="243"/>
      <c r="TRJ375" s="243"/>
      <c r="TRK375" s="243"/>
      <c r="TRL375" s="243"/>
      <c r="TRM375" s="243"/>
      <c r="TRN375" s="243"/>
      <c r="TRO375" s="243"/>
      <c r="TRP375" s="243"/>
      <c r="TRQ375" s="243"/>
      <c r="TRR375" s="243"/>
      <c r="TRS375" s="243"/>
      <c r="TRT375" s="243"/>
      <c r="TRU375" s="243"/>
      <c r="TRV375" s="243"/>
      <c r="TRW375" s="243"/>
      <c r="TRX375" s="243"/>
      <c r="TRY375" s="243"/>
      <c r="TRZ375" s="243"/>
      <c r="TSA375" s="243"/>
      <c r="TSB375" s="243"/>
      <c r="TSC375" s="243"/>
      <c r="TSD375" s="243"/>
      <c r="TSE375" s="243"/>
      <c r="TSF375" s="243"/>
      <c r="TSG375" s="243"/>
      <c r="TSH375" s="243"/>
      <c r="TSI375" s="243"/>
      <c r="TSJ375" s="243"/>
      <c r="TSK375" s="243"/>
      <c r="TSL375" s="243"/>
      <c r="TSM375" s="243"/>
      <c r="TSN375" s="243"/>
      <c r="TSO375" s="243"/>
      <c r="TSP375" s="243"/>
      <c r="TSQ375" s="243"/>
      <c r="TSR375" s="243"/>
      <c r="TSS375" s="243"/>
      <c r="TST375" s="243"/>
      <c r="TSU375" s="243"/>
      <c r="TSV375" s="243"/>
      <c r="TSW375" s="243"/>
      <c r="TSX375" s="243"/>
      <c r="TSY375" s="243"/>
      <c r="TSZ375" s="243"/>
      <c r="TTA375" s="243"/>
      <c r="TTB375" s="243"/>
      <c r="TTC375" s="243"/>
      <c r="TTD375" s="243"/>
      <c r="TTE375" s="243"/>
      <c r="TTF375" s="243"/>
      <c r="TTG375" s="243"/>
      <c r="TTH375" s="243"/>
      <c r="TTI375" s="243"/>
      <c r="TTJ375" s="243"/>
      <c r="TTK375" s="243"/>
      <c r="TTL375" s="243"/>
      <c r="TTM375" s="243"/>
      <c r="TTN375" s="243"/>
      <c r="TTO375" s="243"/>
      <c r="TTP375" s="243"/>
      <c r="TTQ375" s="243"/>
      <c r="TTR375" s="243"/>
      <c r="TTS375" s="243"/>
      <c r="TTT375" s="243"/>
      <c r="TTU375" s="243"/>
      <c r="TTV375" s="243"/>
      <c r="TTW375" s="243"/>
      <c r="TTX375" s="243"/>
      <c r="TTY375" s="243"/>
      <c r="TTZ375" s="243"/>
      <c r="TUA375" s="243"/>
      <c r="TUB375" s="243"/>
      <c r="TUC375" s="243"/>
      <c r="TUD375" s="243"/>
      <c r="TUE375" s="243"/>
      <c r="TUF375" s="243"/>
      <c r="TUG375" s="243"/>
      <c r="TUH375" s="243"/>
      <c r="TUI375" s="243"/>
      <c r="TUJ375" s="243"/>
      <c r="TUK375" s="243"/>
      <c r="TUL375" s="243"/>
      <c r="TUM375" s="243"/>
      <c r="TUN375" s="243"/>
      <c r="TUO375" s="243"/>
      <c r="TUP375" s="243"/>
      <c r="TUQ375" s="243"/>
      <c r="TUR375" s="243"/>
      <c r="TUS375" s="243"/>
      <c r="TUT375" s="243"/>
      <c r="TUU375" s="243"/>
      <c r="TUV375" s="243"/>
      <c r="TUW375" s="243"/>
      <c r="TUX375" s="243"/>
      <c r="TUY375" s="243"/>
      <c r="TUZ375" s="243"/>
      <c r="TVA375" s="243"/>
      <c r="TVB375" s="243"/>
      <c r="TVC375" s="243"/>
      <c r="TVD375" s="243"/>
      <c r="TVE375" s="243"/>
      <c r="TVF375" s="243"/>
      <c r="TVG375" s="243"/>
      <c r="TVH375" s="243"/>
      <c r="TVI375" s="243"/>
      <c r="TVJ375" s="243"/>
      <c r="TVK375" s="243"/>
      <c r="TVL375" s="243"/>
      <c r="TVM375" s="243"/>
      <c r="TVN375" s="243"/>
      <c r="TVO375" s="243"/>
      <c r="TVP375" s="243"/>
      <c r="TVQ375" s="243"/>
      <c r="TVR375" s="243"/>
      <c r="TVS375" s="243"/>
      <c r="TVT375" s="243"/>
      <c r="TVU375" s="243"/>
      <c r="TVV375" s="243"/>
      <c r="TVW375" s="243"/>
      <c r="TVX375" s="243"/>
      <c r="TVY375" s="243"/>
      <c r="TVZ375" s="243"/>
      <c r="TWA375" s="243"/>
      <c r="TWB375" s="243"/>
      <c r="TWC375" s="243"/>
      <c r="TWD375" s="243"/>
      <c r="TWE375" s="243"/>
      <c r="TWF375" s="243"/>
      <c r="TWG375" s="243"/>
      <c r="TWH375" s="243"/>
      <c r="TWI375" s="243"/>
      <c r="TWJ375" s="243"/>
      <c r="TWK375" s="243"/>
      <c r="TWL375" s="243"/>
      <c r="TWM375" s="243"/>
      <c r="TWN375" s="243"/>
      <c r="TWO375" s="243"/>
      <c r="TWP375" s="243"/>
      <c r="TWQ375" s="243"/>
      <c r="TWR375" s="243"/>
      <c r="TWS375" s="243"/>
      <c r="TWT375" s="243"/>
      <c r="TWU375" s="243"/>
      <c r="TWV375" s="243"/>
      <c r="TWW375" s="243"/>
      <c r="TWX375" s="243"/>
      <c r="TWY375" s="243"/>
      <c r="TWZ375" s="243"/>
      <c r="TXA375" s="243"/>
      <c r="TXB375" s="243"/>
      <c r="TXC375" s="243"/>
      <c r="TXD375" s="243"/>
      <c r="TXE375" s="243"/>
      <c r="TXF375" s="243"/>
      <c r="TXG375" s="243"/>
      <c r="TXH375" s="243"/>
      <c r="TXI375" s="243"/>
      <c r="TXJ375" s="243"/>
      <c r="TXK375" s="243"/>
      <c r="TXL375" s="243"/>
      <c r="TXM375" s="243"/>
      <c r="TXN375" s="243"/>
      <c r="TXO375" s="243"/>
      <c r="TXP375" s="243"/>
      <c r="TXQ375" s="243"/>
      <c r="TXR375" s="243"/>
      <c r="TXS375" s="243"/>
      <c r="TXT375" s="243"/>
      <c r="TXU375" s="243"/>
      <c r="TXV375" s="243"/>
      <c r="TXW375" s="243"/>
      <c r="TXX375" s="243"/>
      <c r="TXY375" s="243"/>
      <c r="TXZ375" s="243"/>
      <c r="TYA375" s="243"/>
      <c r="TYB375" s="243"/>
      <c r="TYC375" s="243"/>
      <c r="TYD375" s="243"/>
      <c r="TYE375" s="243"/>
      <c r="TYF375" s="243"/>
      <c r="TYG375" s="243"/>
      <c r="TYH375" s="243"/>
      <c r="TYI375" s="243"/>
      <c r="TYJ375" s="243"/>
      <c r="TYK375" s="243"/>
      <c r="TYL375" s="243"/>
      <c r="TYM375" s="243"/>
      <c r="TYN375" s="243"/>
      <c r="TYO375" s="243"/>
      <c r="TYP375" s="243"/>
      <c r="TYQ375" s="243"/>
      <c r="TYR375" s="243"/>
      <c r="TYS375" s="243"/>
      <c r="TYT375" s="243"/>
      <c r="TYU375" s="243"/>
      <c r="TYV375" s="243"/>
      <c r="TYW375" s="243"/>
      <c r="TYX375" s="243"/>
      <c r="TYY375" s="243"/>
      <c r="TYZ375" s="243"/>
      <c r="TZA375" s="243"/>
      <c r="TZB375" s="243"/>
      <c r="TZC375" s="243"/>
      <c r="TZD375" s="243"/>
      <c r="TZE375" s="243"/>
      <c r="TZF375" s="243"/>
      <c r="TZG375" s="243"/>
      <c r="TZH375" s="243"/>
      <c r="TZI375" s="243"/>
      <c r="TZJ375" s="243"/>
      <c r="TZK375" s="243"/>
      <c r="TZL375" s="243"/>
      <c r="TZM375" s="243"/>
      <c r="TZN375" s="243"/>
      <c r="TZO375" s="243"/>
      <c r="TZP375" s="243"/>
      <c r="TZQ375" s="243"/>
      <c r="TZR375" s="243"/>
      <c r="TZS375" s="243"/>
      <c r="TZT375" s="243"/>
      <c r="TZU375" s="243"/>
      <c r="TZV375" s="243"/>
      <c r="TZW375" s="243"/>
      <c r="TZX375" s="243"/>
      <c r="TZY375" s="243"/>
      <c r="TZZ375" s="243"/>
      <c r="UAA375" s="243"/>
      <c r="UAB375" s="243"/>
      <c r="UAC375" s="243"/>
      <c r="UAD375" s="243"/>
      <c r="UAE375" s="243"/>
      <c r="UAF375" s="243"/>
      <c r="UAG375" s="243"/>
      <c r="UAH375" s="243"/>
      <c r="UAI375" s="243"/>
      <c r="UAJ375" s="243"/>
      <c r="UAK375" s="243"/>
      <c r="UAL375" s="243"/>
      <c r="UAM375" s="243"/>
      <c r="UAN375" s="243"/>
      <c r="UAO375" s="243"/>
      <c r="UAP375" s="243"/>
      <c r="UAQ375" s="243"/>
      <c r="UAR375" s="243"/>
      <c r="UAS375" s="243"/>
      <c r="UAT375" s="243"/>
      <c r="UAU375" s="243"/>
      <c r="UAV375" s="243"/>
      <c r="UAW375" s="243"/>
      <c r="UAX375" s="243"/>
      <c r="UAY375" s="243"/>
      <c r="UAZ375" s="243"/>
      <c r="UBA375" s="243"/>
      <c r="UBB375" s="243"/>
      <c r="UBC375" s="243"/>
      <c r="UBD375" s="243"/>
      <c r="UBE375" s="243"/>
      <c r="UBF375" s="243"/>
      <c r="UBG375" s="243"/>
      <c r="UBH375" s="243"/>
      <c r="UBI375" s="243"/>
      <c r="UBJ375" s="243"/>
      <c r="UBK375" s="243"/>
      <c r="UBL375" s="243"/>
      <c r="UBM375" s="243"/>
      <c r="UBN375" s="243"/>
      <c r="UBO375" s="243"/>
      <c r="UBP375" s="243"/>
      <c r="UBQ375" s="243"/>
      <c r="UBR375" s="243"/>
      <c r="UBS375" s="243"/>
      <c r="UBT375" s="243"/>
      <c r="UBU375" s="243"/>
      <c r="UBV375" s="243"/>
      <c r="UBW375" s="243"/>
      <c r="UBX375" s="243"/>
      <c r="UBY375" s="243"/>
      <c r="UBZ375" s="243"/>
      <c r="UCA375" s="243"/>
      <c r="UCB375" s="243"/>
      <c r="UCC375" s="243"/>
      <c r="UCD375" s="243"/>
      <c r="UCE375" s="243"/>
      <c r="UCF375" s="243"/>
      <c r="UCG375" s="243"/>
      <c r="UCH375" s="243"/>
      <c r="UCI375" s="243"/>
      <c r="UCJ375" s="243"/>
      <c r="UCK375" s="243"/>
      <c r="UCL375" s="243"/>
      <c r="UCM375" s="243"/>
      <c r="UCN375" s="243"/>
      <c r="UCO375" s="243"/>
      <c r="UCP375" s="243"/>
      <c r="UCQ375" s="243"/>
      <c r="UCR375" s="243"/>
      <c r="UCS375" s="243"/>
      <c r="UCT375" s="243"/>
      <c r="UCU375" s="243"/>
      <c r="UCV375" s="243"/>
      <c r="UCW375" s="243"/>
      <c r="UCX375" s="243"/>
      <c r="UCY375" s="243"/>
      <c r="UCZ375" s="243"/>
      <c r="UDA375" s="243"/>
      <c r="UDB375" s="243"/>
      <c r="UDC375" s="243"/>
      <c r="UDD375" s="243"/>
      <c r="UDE375" s="243"/>
      <c r="UDF375" s="243"/>
      <c r="UDG375" s="243"/>
      <c r="UDH375" s="243"/>
      <c r="UDI375" s="243"/>
      <c r="UDJ375" s="243"/>
      <c r="UDK375" s="243"/>
      <c r="UDL375" s="243"/>
      <c r="UDM375" s="243"/>
      <c r="UDN375" s="243"/>
      <c r="UDO375" s="243"/>
      <c r="UDP375" s="243"/>
      <c r="UDQ375" s="243"/>
      <c r="UDR375" s="243"/>
      <c r="UDS375" s="243"/>
      <c r="UDT375" s="243"/>
      <c r="UDU375" s="243"/>
      <c r="UDV375" s="243"/>
      <c r="UDW375" s="243"/>
      <c r="UDX375" s="243"/>
      <c r="UDY375" s="243"/>
      <c r="UDZ375" s="243"/>
      <c r="UEA375" s="243"/>
      <c r="UEB375" s="243"/>
      <c r="UEC375" s="243"/>
      <c r="UED375" s="243"/>
      <c r="UEE375" s="243"/>
      <c r="UEF375" s="243"/>
      <c r="UEG375" s="243"/>
      <c r="UEH375" s="243"/>
      <c r="UEI375" s="243"/>
      <c r="UEJ375" s="243"/>
      <c r="UEK375" s="243"/>
      <c r="UEL375" s="243"/>
      <c r="UEM375" s="243"/>
      <c r="UEN375" s="243"/>
      <c r="UEO375" s="243"/>
      <c r="UEP375" s="243"/>
      <c r="UEQ375" s="243"/>
      <c r="UER375" s="243"/>
      <c r="UES375" s="243"/>
      <c r="UET375" s="243"/>
      <c r="UEU375" s="243"/>
      <c r="UEV375" s="243"/>
      <c r="UEW375" s="243"/>
      <c r="UEX375" s="243"/>
      <c r="UEY375" s="243"/>
      <c r="UEZ375" s="243"/>
      <c r="UFA375" s="243"/>
      <c r="UFB375" s="243"/>
      <c r="UFC375" s="243"/>
      <c r="UFD375" s="243"/>
      <c r="UFE375" s="243"/>
      <c r="UFF375" s="243"/>
      <c r="UFG375" s="243"/>
      <c r="UFH375" s="243"/>
      <c r="UFI375" s="243"/>
      <c r="UFJ375" s="243"/>
      <c r="UFK375" s="243"/>
      <c r="UFL375" s="243"/>
      <c r="UFM375" s="243"/>
      <c r="UFN375" s="243"/>
      <c r="UFO375" s="243"/>
      <c r="UFP375" s="243"/>
      <c r="UFQ375" s="243"/>
      <c r="UFR375" s="243"/>
      <c r="UFS375" s="243"/>
      <c r="UFT375" s="243"/>
      <c r="UFU375" s="243"/>
      <c r="UFV375" s="243"/>
      <c r="UFW375" s="243"/>
      <c r="UFX375" s="243"/>
      <c r="UFY375" s="243"/>
      <c r="UFZ375" s="243"/>
      <c r="UGA375" s="243"/>
      <c r="UGB375" s="243"/>
      <c r="UGC375" s="243"/>
      <c r="UGD375" s="243"/>
      <c r="UGE375" s="243"/>
      <c r="UGF375" s="243"/>
      <c r="UGG375" s="243"/>
      <c r="UGH375" s="243"/>
      <c r="UGI375" s="243"/>
      <c r="UGJ375" s="243"/>
      <c r="UGK375" s="243"/>
      <c r="UGL375" s="243"/>
      <c r="UGM375" s="243"/>
      <c r="UGN375" s="243"/>
      <c r="UGO375" s="243"/>
      <c r="UGP375" s="243"/>
      <c r="UGQ375" s="243"/>
      <c r="UGR375" s="243"/>
      <c r="UGS375" s="243"/>
      <c r="UGT375" s="243"/>
      <c r="UGU375" s="243"/>
      <c r="UGV375" s="243"/>
      <c r="UGW375" s="243"/>
      <c r="UGX375" s="243"/>
      <c r="UGY375" s="243"/>
      <c r="UGZ375" s="243"/>
      <c r="UHA375" s="243"/>
      <c r="UHB375" s="243"/>
      <c r="UHC375" s="243"/>
      <c r="UHD375" s="243"/>
      <c r="UHE375" s="243"/>
      <c r="UHF375" s="243"/>
      <c r="UHG375" s="243"/>
      <c r="UHH375" s="243"/>
      <c r="UHI375" s="243"/>
      <c r="UHJ375" s="243"/>
      <c r="UHK375" s="243"/>
      <c r="UHL375" s="243"/>
      <c r="UHM375" s="243"/>
      <c r="UHN375" s="243"/>
      <c r="UHO375" s="243"/>
      <c r="UHP375" s="243"/>
      <c r="UHQ375" s="243"/>
      <c r="UHR375" s="243"/>
      <c r="UHS375" s="243"/>
      <c r="UHT375" s="243"/>
      <c r="UHU375" s="243"/>
      <c r="UHV375" s="243"/>
      <c r="UHW375" s="243"/>
      <c r="UHX375" s="243"/>
      <c r="UHY375" s="243"/>
      <c r="UHZ375" s="243"/>
      <c r="UIA375" s="243"/>
      <c r="UIB375" s="243"/>
      <c r="UIC375" s="243"/>
      <c r="UID375" s="243"/>
      <c r="UIE375" s="243"/>
      <c r="UIF375" s="243"/>
      <c r="UIG375" s="243"/>
      <c r="UIH375" s="243"/>
      <c r="UII375" s="243"/>
      <c r="UIJ375" s="243"/>
      <c r="UIK375" s="243"/>
      <c r="UIL375" s="243"/>
      <c r="UIM375" s="243"/>
      <c r="UIN375" s="243"/>
      <c r="UIO375" s="243"/>
      <c r="UIP375" s="243"/>
      <c r="UIQ375" s="243"/>
      <c r="UIR375" s="243"/>
      <c r="UIS375" s="243"/>
      <c r="UIT375" s="243"/>
      <c r="UIU375" s="243"/>
      <c r="UIV375" s="243"/>
      <c r="UIW375" s="243"/>
      <c r="UIX375" s="243"/>
      <c r="UIY375" s="243"/>
      <c r="UIZ375" s="243"/>
      <c r="UJA375" s="243"/>
      <c r="UJB375" s="243"/>
      <c r="UJC375" s="243"/>
      <c r="UJD375" s="243"/>
      <c r="UJE375" s="243"/>
      <c r="UJF375" s="243"/>
      <c r="UJG375" s="243"/>
      <c r="UJH375" s="243"/>
      <c r="UJI375" s="243"/>
      <c r="UJJ375" s="243"/>
      <c r="UJK375" s="243"/>
      <c r="UJL375" s="243"/>
      <c r="UJM375" s="243"/>
      <c r="UJN375" s="243"/>
      <c r="UJO375" s="243"/>
      <c r="UJP375" s="243"/>
      <c r="UJQ375" s="243"/>
      <c r="UJR375" s="243"/>
      <c r="UJS375" s="243"/>
      <c r="UJT375" s="243"/>
      <c r="UJU375" s="243"/>
      <c r="UJV375" s="243"/>
      <c r="UJW375" s="243"/>
      <c r="UJX375" s="243"/>
      <c r="UJY375" s="243"/>
      <c r="UJZ375" s="243"/>
      <c r="UKA375" s="243"/>
      <c r="UKB375" s="243"/>
      <c r="UKC375" s="243"/>
      <c r="UKD375" s="243"/>
      <c r="UKE375" s="243"/>
      <c r="UKF375" s="243"/>
      <c r="UKG375" s="243"/>
      <c r="UKH375" s="243"/>
      <c r="UKI375" s="243"/>
      <c r="UKJ375" s="243"/>
      <c r="UKK375" s="243"/>
      <c r="UKL375" s="243"/>
      <c r="UKM375" s="243"/>
      <c r="UKN375" s="243"/>
      <c r="UKO375" s="243"/>
      <c r="UKP375" s="243"/>
      <c r="UKQ375" s="243"/>
      <c r="UKR375" s="243"/>
      <c r="UKS375" s="243"/>
      <c r="UKT375" s="243"/>
      <c r="UKU375" s="243"/>
      <c r="UKV375" s="243"/>
      <c r="UKW375" s="243"/>
      <c r="UKX375" s="243"/>
      <c r="UKY375" s="243"/>
      <c r="UKZ375" s="243"/>
      <c r="ULA375" s="243"/>
      <c r="ULB375" s="243"/>
      <c r="ULC375" s="243"/>
      <c r="ULD375" s="243"/>
      <c r="ULE375" s="243"/>
      <c r="ULF375" s="243"/>
      <c r="ULG375" s="243"/>
      <c r="ULH375" s="243"/>
      <c r="ULI375" s="243"/>
      <c r="ULJ375" s="243"/>
      <c r="ULK375" s="243"/>
      <c r="ULL375" s="243"/>
      <c r="ULM375" s="243"/>
      <c r="ULN375" s="243"/>
      <c r="ULO375" s="243"/>
      <c r="ULP375" s="243"/>
      <c r="ULQ375" s="243"/>
      <c r="ULR375" s="243"/>
      <c r="ULS375" s="243"/>
      <c r="ULT375" s="243"/>
      <c r="ULU375" s="243"/>
      <c r="ULV375" s="243"/>
      <c r="ULW375" s="243"/>
      <c r="ULX375" s="243"/>
      <c r="ULY375" s="243"/>
      <c r="ULZ375" s="243"/>
      <c r="UMA375" s="243"/>
      <c r="UMB375" s="243"/>
      <c r="UMC375" s="243"/>
      <c r="UMD375" s="243"/>
      <c r="UME375" s="243"/>
      <c r="UMF375" s="243"/>
      <c r="UMG375" s="243"/>
      <c r="UMH375" s="243"/>
      <c r="UMI375" s="243"/>
      <c r="UMJ375" s="243"/>
      <c r="UMK375" s="243"/>
      <c r="UML375" s="243"/>
      <c r="UMM375" s="243"/>
      <c r="UMN375" s="243"/>
      <c r="UMO375" s="243"/>
      <c r="UMP375" s="243"/>
      <c r="UMQ375" s="243"/>
      <c r="UMR375" s="243"/>
      <c r="UMS375" s="243"/>
      <c r="UMT375" s="243"/>
      <c r="UMU375" s="243"/>
      <c r="UMV375" s="243"/>
      <c r="UMW375" s="243"/>
      <c r="UMX375" s="243"/>
      <c r="UMY375" s="243"/>
      <c r="UMZ375" s="243"/>
      <c r="UNA375" s="243"/>
      <c r="UNB375" s="243"/>
      <c r="UNC375" s="243"/>
      <c r="UND375" s="243"/>
      <c r="UNE375" s="243"/>
      <c r="UNF375" s="243"/>
      <c r="UNG375" s="243"/>
      <c r="UNH375" s="243"/>
      <c r="UNI375" s="243"/>
      <c r="UNJ375" s="243"/>
      <c r="UNK375" s="243"/>
      <c r="UNL375" s="243"/>
      <c r="UNM375" s="243"/>
      <c r="UNN375" s="243"/>
      <c r="UNO375" s="243"/>
      <c r="UNP375" s="243"/>
      <c r="UNQ375" s="243"/>
      <c r="UNR375" s="243"/>
      <c r="UNS375" s="243"/>
      <c r="UNT375" s="243"/>
      <c r="UNU375" s="243"/>
      <c r="UNV375" s="243"/>
      <c r="UNW375" s="243"/>
      <c r="UNX375" s="243"/>
      <c r="UNY375" s="243"/>
      <c r="UNZ375" s="243"/>
      <c r="UOA375" s="243"/>
      <c r="UOB375" s="243"/>
      <c r="UOC375" s="243"/>
      <c r="UOD375" s="243"/>
      <c r="UOE375" s="243"/>
      <c r="UOF375" s="243"/>
      <c r="UOG375" s="243"/>
      <c r="UOH375" s="243"/>
      <c r="UOI375" s="243"/>
      <c r="UOJ375" s="243"/>
      <c r="UOK375" s="243"/>
      <c r="UOL375" s="243"/>
      <c r="UOM375" s="243"/>
      <c r="UON375" s="243"/>
      <c r="UOO375" s="243"/>
      <c r="UOP375" s="243"/>
      <c r="UOQ375" s="243"/>
      <c r="UOR375" s="243"/>
      <c r="UOS375" s="243"/>
      <c r="UOT375" s="243"/>
      <c r="UOU375" s="243"/>
      <c r="UOV375" s="243"/>
      <c r="UOW375" s="243"/>
      <c r="UOX375" s="243"/>
      <c r="UOY375" s="243"/>
      <c r="UOZ375" s="243"/>
      <c r="UPA375" s="243"/>
      <c r="UPB375" s="243"/>
      <c r="UPC375" s="243"/>
      <c r="UPD375" s="243"/>
      <c r="UPE375" s="243"/>
      <c r="UPF375" s="243"/>
      <c r="UPG375" s="243"/>
      <c r="UPH375" s="243"/>
      <c r="UPI375" s="243"/>
      <c r="UPJ375" s="243"/>
      <c r="UPK375" s="243"/>
      <c r="UPL375" s="243"/>
      <c r="UPM375" s="243"/>
      <c r="UPN375" s="243"/>
      <c r="UPO375" s="243"/>
      <c r="UPP375" s="243"/>
      <c r="UPQ375" s="243"/>
      <c r="UPR375" s="243"/>
      <c r="UPS375" s="243"/>
      <c r="UPT375" s="243"/>
      <c r="UPU375" s="243"/>
      <c r="UPV375" s="243"/>
      <c r="UPW375" s="243"/>
      <c r="UPX375" s="243"/>
      <c r="UPY375" s="243"/>
      <c r="UPZ375" s="243"/>
      <c r="UQA375" s="243"/>
      <c r="UQB375" s="243"/>
      <c r="UQC375" s="243"/>
      <c r="UQD375" s="243"/>
      <c r="UQE375" s="243"/>
      <c r="UQF375" s="243"/>
      <c r="UQG375" s="243"/>
      <c r="UQH375" s="243"/>
      <c r="UQI375" s="243"/>
      <c r="UQJ375" s="243"/>
      <c r="UQK375" s="243"/>
      <c r="UQL375" s="243"/>
      <c r="UQM375" s="243"/>
      <c r="UQN375" s="243"/>
      <c r="UQO375" s="243"/>
      <c r="UQP375" s="243"/>
      <c r="UQQ375" s="243"/>
      <c r="UQR375" s="243"/>
      <c r="UQS375" s="243"/>
      <c r="UQT375" s="243"/>
      <c r="UQU375" s="243"/>
      <c r="UQV375" s="243"/>
      <c r="UQW375" s="243"/>
      <c r="UQX375" s="243"/>
      <c r="UQY375" s="243"/>
      <c r="UQZ375" s="243"/>
      <c r="URA375" s="243"/>
      <c r="URB375" s="243"/>
      <c r="URC375" s="243"/>
      <c r="URD375" s="243"/>
      <c r="URE375" s="243"/>
      <c r="URF375" s="243"/>
      <c r="URG375" s="243"/>
      <c r="URH375" s="243"/>
      <c r="URI375" s="243"/>
      <c r="URJ375" s="243"/>
      <c r="URK375" s="243"/>
      <c r="URL375" s="243"/>
      <c r="URM375" s="243"/>
      <c r="URN375" s="243"/>
      <c r="URO375" s="243"/>
      <c r="URP375" s="243"/>
      <c r="URQ375" s="243"/>
      <c r="URR375" s="243"/>
      <c r="URS375" s="243"/>
      <c r="URT375" s="243"/>
      <c r="URU375" s="243"/>
      <c r="URV375" s="243"/>
      <c r="URW375" s="243"/>
      <c r="URX375" s="243"/>
      <c r="URY375" s="243"/>
      <c r="URZ375" s="243"/>
      <c r="USA375" s="243"/>
      <c r="USB375" s="243"/>
      <c r="USC375" s="243"/>
      <c r="USD375" s="243"/>
      <c r="USE375" s="243"/>
      <c r="USF375" s="243"/>
      <c r="USG375" s="243"/>
      <c r="USH375" s="243"/>
      <c r="USI375" s="243"/>
      <c r="USJ375" s="243"/>
      <c r="USK375" s="243"/>
      <c r="USL375" s="243"/>
      <c r="USM375" s="243"/>
      <c r="USN375" s="243"/>
      <c r="USO375" s="243"/>
      <c r="USP375" s="243"/>
      <c r="USQ375" s="243"/>
      <c r="USR375" s="243"/>
      <c r="USS375" s="243"/>
      <c r="UST375" s="243"/>
      <c r="USU375" s="243"/>
      <c r="USV375" s="243"/>
      <c r="USW375" s="243"/>
      <c r="USX375" s="243"/>
      <c r="USY375" s="243"/>
      <c r="USZ375" s="243"/>
      <c r="UTA375" s="243"/>
      <c r="UTB375" s="243"/>
      <c r="UTC375" s="243"/>
      <c r="UTD375" s="243"/>
      <c r="UTE375" s="243"/>
      <c r="UTF375" s="243"/>
      <c r="UTG375" s="243"/>
      <c r="UTH375" s="243"/>
      <c r="UTI375" s="243"/>
      <c r="UTJ375" s="243"/>
      <c r="UTK375" s="243"/>
      <c r="UTL375" s="243"/>
      <c r="UTM375" s="243"/>
      <c r="UTN375" s="243"/>
      <c r="UTO375" s="243"/>
      <c r="UTP375" s="243"/>
      <c r="UTQ375" s="243"/>
      <c r="UTR375" s="243"/>
      <c r="UTS375" s="243"/>
      <c r="UTT375" s="243"/>
      <c r="UTU375" s="243"/>
      <c r="UTV375" s="243"/>
      <c r="UTW375" s="243"/>
      <c r="UTX375" s="243"/>
      <c r="UTY375" s="243"/>
      <c r="UTZ375" s="243"/>
      <c r="UUA375" s="243"/>
      <c r="UUB375" s="243"/>
      <c r="UUC375" s="243"/>
      <c r="UUD375" s="243"/>
      <c r="UUE375" s="243"/>
      <c r="UUF375" s="243"/>
      <c r="UUG375" s="243"/>
      <c r="UUH375" s="243"/>
      <c r="UUI375" s="243"/>
      <c r="UUJ375" s="243"/>
      <c r="UUK375" s="243"/>
      <c r="UUL375" s="243"/>
      <c r="UUM375" s="243"/>
      <c r="UUN375" s="243"/>
      <c r="UUO375" s="243"/>
      <c r="UUP375" s="243"/>
      <c r="UUQ375" s="243"/>
      <c r="UUR375" s="243"/>
      <c r="UUS375" s="243"/>
      <c r="UUT375" s="243"/>
      <c r="UUU375" s="243"/>
      <c r="UUV375" s="243"/>
      <c r="UUW375" s="243"/>
      <c r="UUX375" s="243"/>
      <c r="UUY375" s="243"/>
      <c r="UUZ375" s="243"/>
      <c r="UVA375" s="243"/>
      <c r="UVB375" s="243"/>
      <c r="UVC375" s="243"/>
      <c r="UVD375" s="243"/>
      <c r="UVE375" s="243"/>
      <c r="UVF375" s="243"/>
      <c r="UVG375" s="243"/>
      <c r="UVH375" s="243"/>
      <c r="UVI375" s="243"/>
      <c r="UVJ375" s="243"/>
      <c r="UVK375" s="243"/>
      <c r="UVL375" s="243"/>
      <c r="UVM375" s="243"/>
      <c r="UVN375" s="243"/>
      <c r="UVO375" s="243"/>
      <c r="UVP375" s="243"/>
      <c r="UVQ375" s="243"/>
      <c r="UVR375" s="243"/>
      <c r="UVS375" s="243"/>
      <c r="UVT375" s="243"/>
      <c r="UVU375" s="243"/>
      <c r="UVV375" s="243"/>
      <c r="UVW375" s="243"/>
      <c r="UVX375" s="243"/>
      <c r="UVY375" s="243"/>
      <c r="UVZ375" s="243"/>
      <c r="UWA375" s="243"/>
      <c r="UWB375" s="243"/>
      <c r="UWC375" s="243"/>
      <c r="UWD375" s="243"/>
      <c r="UWE375" s="243"/>
      <c r="UWF375" s="243"/>
      <c r="UWG375" s="243"/>
      <c r="UWH375" s="243"/>
      <c r="UWI375" s="243"/>
      <c r="UWJ375" s="243"/>
      <c r="UWK375" s="243"/>
      <c r="UWL375" s="243"/>
      <c r="UWM375" s="243"/>
      <c r="UWN375" s="243"/>
      <c r="UWO375" s="243"/>
      <c r="UWP375" s="243"/>
      <c r="UWQ375" s="243"/>
      <c r="UWR375" s="243"/>
      <c r="UWS375" s="243"/>
      <c r="UWT375" s="243"/>
      <c r="UWU375" s="243"/>
      <c r="UWV375" s="243"/>
      <c r="UWW375" s="243"/>
      <c r="UWX375" s="243"/>
      <c r="UWY375" s="243"/>
      <c r="UWZ375" s="243"/>
      <c r="UXA375" s="243"/>
      <c r="UXB375" s="243"/>
      <c r="UXC375" s="243"/>
      <c r="UXD375" s="243"/>
      <c r="UXE375" s="243"/>
      <c r="UXF375" s="243"/>
      <c r="UXG375" s="243"/>
      <c r="UXH375" s="243"/>
      <c r="UXI375" s="243"/>
      <c r="UXJ375" s="243"/>
      <c r="UXK375" s="243"/>
      <c r="UXL375" s="243"/>
      <c r="UXM375" s="243"/>
      <c r="UXN375" s="243"/>
      <c r="UXO375" s="243"/>
      <c r="UXP375" s="243"/>
      <c r="UXQ375" s="243"/>
      <c r="UXR375" s="243"/>
      <c r="UXS375" s="243"/>
      <c r="UXT375" s="243"/>
      <c r="UXU375" s="243"/>
      <c r="UXV375" s="243"/>
      <c r="UXW375" s="243"/>
      <c r="UXX375" s="243"/>
      <c r="UXY375" s="243"/>
      <c r="UXZ375" s="243"/>
      <c r="UYA375" s="243"/>
      <c r="UYB375" s="243"/>
      <c r="UYC375" s="243"/>
      <c r="UYD375" s="243"/>
      <c r="UYE375" s="243"/>
      <c r="UYF375" s="243"/>
      <c r="UYG375" s="243"/>
      <c r="UYH375" s="243"/>
      <c r="UYI375" s="243"/>
      <c r="UYJ375" s="243"/>
      <c r="UYK375" s="243"/>
      <c r="UYL375" s="243"/>
      <c r="UYM375" s="243"/>
      <c r="UYN375" s="243"/>
      <c r="UYO375" s="243"/>
      <c r="UYP375" s="243"/>
      <c r="UYQ375" s="243"/>
      <c r="UYR375" s="243"/>
      <c r="UYS375" s="243"/>
      <c r="UYT375" s="243"/>
      <c r="UYU375" s="243"/>
      <c r="UYV375" s="243"/>
      <c r="UYW375" s="243"/>
      <c r="UYX375" s="243"/>
      <c r="UYY375" s="243"/>
      <c r="UYZ375" s="243"/>
      <c r="UZA375" s="243"/>
      <c r="UZB375" s="243"/>
      <c r="UZC375" s="243"/>
      <c r="UZD375" s="243"/>
      <c r="UZE375" s="243"/>
      <c r="UZF375" s="243"/>
      <c r="UZG375" s="243"/>
      <c r="UZH375" s="243"/>
      <c r="UZI375" s="243"/>
      <c r="UZJ375" s="243"/>
      <c r="UZK375" s="243"/>
      <c r="UZL375" s="243"/>
      <c r="UZM375" s="243"/>
      <c r="UZN375" s="243"/>
      <c r="UZO375" s="243"/>
      <c r="UZP375" s="243"/>
      <c r="UZQ375" s="243"/>
      <c r="UZR375" s="243"/>
      <c r="UZS375" s="243"/>
      <c r="UZT375" s="243"/>
      <c r="UZU375" s="243"/>
      <c r="UZV375" s="243"/>
      <c r="UZW375" s="243"/>
      <c r="UZX375" s="243"/>
      <c r="UZY375" s="243"/>
      <c r="UZZ375" s="243"/>
      <c r="VAA375" s="243"/>
      <c r="VAB375" s="243"/>
      <c r="VAC375" s="243"/>
      <c r="VAD375" s="243"/>
      <c r="VAE375" s="243"/>
      <c r="VAF375" s="243"/>
      <c r="VAG375" s="243"/>
      <c r="VAH375" s="243"/>
      <c r="VAI375" s="243"/>
      <c r="VAJ375" s="243"/>
      <c r="VAK375" s="243"/>
      <c r="VAL375" s="243"/>
      <c r="VAM375" s="243"/>
      <c r="VAN375" s="243"/>
      <c r="VAO375" s="243"/>
      <c r="VAP375" s="243"/>
      <c r="VAQ375" s="243"/>
      <c r="VAR375" s="243"/>
      <c r="VAS375" s="243"/>
      <c r="VAT375" s="243"/>
      <c r="VAU375" s="243"/>
      <c r="VAV375" s="243"/>
      <c r="VAW375" s="243"/>
      <c r="VAX375" s="243"/>
      <c r="VAY375" s="243"/>
      <c r="VAZ375" s="243"/>
      <c r="VBA375" s="243"/>
      <c r="VBB375" s="243"/>
      <c r="VBC375" s="243"/>
      <c r="VBD375" s="243"/>
      <c r="VBE375" s="243"/>
      <c r="VBF375" s="243"/>
      <c r="VBG375" s="243"/>
      <c r="VBH375" s="243"/>
      <c r="VBI375" s="243"/>
      <c r="VBJ375" s="243"/>
      <c r="VBK375" s="243"/>
      <c r="VBL375" s="243"/>
      <c r="VBM375" s="243"/>
      <c r="VBN375" s="243"/>
      <c r="VBO375" s="243"/>
      <c r="VBP375" s="243"/>
      <c r="VBQ375" s="243"/>
      <c r="VBR375" s="243"/>
      <c r="VBS375" s="243"/>
      <c r="VBT375" s="243"/>
      <c r="VBU375" s="243"/>
      <c r="VBV375" s="243"/>
      <c r="VBW375" s="243"/>
      <c r="VBX375" s="243"/>
      <c r="VBY375" s="243"/>
      <c r="VBZ375" s="243"/>
      <c r="VCA375" s="243"/>
      <c r="VCB375" s="243"/>
      <c r="VCC375" s="243"/>
      <c r="VCD375" s="243"/>
      <c r="VCE375" s="243"/>
      <c r="VCF375" s="243"/>
      <c r="VCG375" s="243"/>
      <c r="VCH375" s="243"/>
      <c r="VCI375" s="243"/>
      <c r="VCJ375" s="243"/>
      <c r="VCK375" s="243"/>
      <c r="VCL375" s="243"/>
      <c r="VCM375" s="243"/>
      <c r="VCN375" s="243"/>
      <c r="VCO375" s="243"/>
      <c r="VCP375" s="243"/>
      <c r="VCQ375" s="243"/>
      <c r="VCR375" s="243"/>
      <c r="VCS375" s="243"/>
      <c r="VCT375" s="243"/>
      <c r="VCU375" s="243"/>
      <c r="VCV375" s="243"/>
      <c r="VCW375" s="243"/>
      <c r="VCX375" s="243"/>
      <c r="VCY375" s="243"/>
      <c r="VCZ375" s="243"/>
      <c r="VDA375" s="243"/>
      <c r="VDB375" s="243"/>
      <c r="VDC375" s="243"/>
      <c r="VDD375" s="243"/>
      <c r="VDE375" s="243"/>
      <c r="VDF375" s="243"/>
      <c r="VDG375" s="243"/>
      <c r="VDH375" s="243"/>
      <c r="VDI375" s="243"/>
      <c r="VDJ375" s="243"/>
      <c r="VDK375" s="243"/>
      <c r="VDL375" s="243"/>
      <c r="VDM375" s="243"/>
      <c r="VDN375" s="243"/>
      <c r="VDO375" s="243"/>
      <c r="VDP375" s="243"/>
      <c r="VDQ375" s="243"/>
      <c r="VDR375" s="243"/>
      <c r="VDS375" s="243"/>
      <c r="VDT375" s="243"/>
      <c r="VDU375" s="243"/>
      <c r="VDV375" s="243"/>
      <c r="VDW375" s="243"/>
      <c r="VDX375" s="243"/>
      <c r="VDY375" s="243"/>
      <c r="VDZ375" s="243"/>
      <c r="VEA375" s="243"/>
      <c r="VEB375" s="243"/>
      <c r="VEC375" s="243"/>
      <c r="VED375" s="243"/>
      <c r="VEE375" s="243"/>
      <c r="VEF375" s="243"/>
      <c r="VEG375" s="243"/>
      <c r="VEH375" s="243"/>
      <c r="VEI375" s="243"/>
      <c r="VEJ375" s="243"/>
      <c r="VEK375" s="243"/>
      <c r="VEL375" s="243"/>
      <c r="VEM375" s="243"/>
      <c r="VEN375" s="243"/>
      <c r="VEO375" s="243"/>
      <c r="VEP375" s="243"/>
      <c r="VEQ375" s="243"/>
      <c r="VER375" s="243"/>
      <c r="VES375" s="243"/>
      <c r="VET375" s="243"/>
      <c r="VEU375" s="243"/>
      <c r="VEV375" s="243"/>
      <c r="VEW375" s="243"/>
      <c r="VEX375" s="243"/>
      <c r="VEY375" s="243"/>
      <c r="VEZ375" s="243"/>
      <c r="VFA375" s="243"/>
      <c r="VFB375" s="243"/>
      <c r="VFC375" s="243"/>
      <c r="VFD375" s="243"/>
      <c r="VFE375" s="243"/>
      <c r="VFF375" s="243"/>
      <c r="VFG375" s="243"/>
      <c r="VFH375" s="243"/>
      <c r="VFI375" s="243"/>
      <c r="VFJ375" s="243"/>
      <c r="VFK375" s="243"/>
      <c r="VFL375" s="243"/>
      <c r="VFM375" s="243"/>
      <c r="VFN375" s="243"/>
      <c r="VFO375" s="243"/>
      <c r="VFP375" s="243"/>
      <c r="VFQ375" s="243"/>
      <c r="VFR375" s="243"/>
      <c r="VFS375" s="243"/>
      <c r="VFT375" s="243"/>
      <c r="VFU375" s="243"/>
      <c r="VFV375" s="243"/>
      <c r="VFW375" s="243"/>
      <c r="VFX375" s="243"/>
      <c r="VFY375" s="243"/>
      <c r="VFZ375" s="243"/>
      <c r="VGA375" s="243"/>
      <c r="VGB375" s="243"/>
      <c r="VGC375" s="243"/>
      <c r="VGD375" s="243"/>
      <c r="VGE375" s="243"/>
      <c r="VGF375" s="243"/>
      <c r="VGG375" s="243"/>
      <c r="VGH375" s="243"/>
      <c r="VGI375" s="243"/>
      <c r="VGJ375" s="243"/>
      <c r="VGK375" s="243"/>
      <c r="VGL375" s="243"/>
      <c r="VGM375" s="243"/>
      <c r="VGN375" s="243"/>
      <c r="VGO375" s="243"/>
      <c r="VGP375" s="243"/>
      <c r="VGQ375" s="243"/>
      <c r="VGR375" s="243"/>
      <c r="VGS375" s="243"/>
      <c r="VGT375" s="243"/>
      <c r="VGU375" s="243"/>
      <c r="VGV375" s="243"/>
      <c r="VGW375" s="243"/>
      <c r="VGX375" s="243"/>
      <c r="VGY375" s="243"/>
      <c r="VGZ375" s="243"/>
      <c r="VHA375" s="243"/>
      <c r="VHB375" s="243"/>
      <c r="VHC375" s="243"/>
      <c r="VHD375" s="243"/>
      <c r="VHE375" s="243"/>
      <c r="VHF375" s="243"/>
      <c r="VHG375" s="243"/>
      <c r="VHH375" s="243"/>
      <c r="VHI375" s="243"/>
      <c r="VHJ375" s="243"/>
      <c r="VHK375" s="243"/>
      <c r="VHL375" s="243"/>
      <c r="VHM375" s="243"/>
      <c r="VHN375" s="243"/>
      <c r="VHO375" s="243"/>
      <c r="VHP375" s="243"/>
      <c r="VHQ375" s="243"/>
      <c r="VHR375" s="243"/>
      <c r="VHS375" s="243"/>
      <c r="VHT375" s="243"/>
      <c r="VHU375" s="243"/>
      <c r="VHV375" s="243"/>
      <c r="VHW375" s="243"/>
      <c r="VHX375" s="243"/>
      <c r="VHY375" s="243"/>
      <c r="VHZ375" s="243"/>
      <c r="VIA375" s="243"/>
      <c r="VIB375" s="243"/>
      <c r="VIC375" s="243"/>
      <c r="VID375" s="243"/>
      <c r="VIE375" s="243"/>
      <c r="VIF375" s="243"/>
      <c r="VIG375" s="243"/>
      <c r="VIH375" s="243"/>
      <c r="VII375" s="243"/>
      <c r="VIJ375" s="243"/>
      <c r="VIK375" s="243"/>
      <c r="VIL375" s="243"/>
      <c r="VIM375" s="243"/>
      <c r="VIN375" s="243"/>
      <c r="VIO375" s="243"/>
      <c r="VIP375" s="243"/>
      <c r="VIQ375" s="243"/>
      <c r="VIR375" s="243"/>
      <c r="VIS375" s="243"/>
      <c r="VIT375" s="243"/>
      <c r="VIU375" s="243"/>
      <c r="VIV375" s="243"/>
      <c r="VIW375" s="243"/>
      <c r="VIX375" s="243"/>
      <c r="VIY375" s="243"/>
      <c r="VIZ375" s="243"/>
      <c r="VJA375" s="243"/>
      <c r="VJB375" s="243"/>
      <c r="VJC375" s="243"/>
      <c r="VJD375" s="243"/>
      <c r="VJE375" s="243"/>
      <c r="VJF375" s="243"/>
      <c r="VJG375" s="243"/>
      <c r="VJH375" s="243"/>
      <c r="VJI375" s="243"/>
      <c r="VJJ375" s="243"/>
      <c r="VJK375" s="243"/>
      <c r="VJL375" s="243"/>
      <c r="VJM375" s="243"/>
      <c r="VJN375" s="243"/>
      <c r="VJO375" s="243"/>
      <c r="VJP375" s="243"/>
      <c r="VJQ375" s="243"/>
      <c r="VJR375" s="243"/>
      <c r="VJS375" s="243"/>
      <c r="VJT375" s="243"/>
      <c r="VJU375" s="243"/>
      <c r="VJV375" s="243"/>
      <c r="VJW375" s="243"/>
      <c r="VJX375" s="243"/>
      <c r="VJY375" s="243"/>
      <c r="VJZ375" s="243"/>
      <c r="VKA375" s="243"/>
      <c r="VKB375" s="243"/>
      <c r="VKC375" s="243"/>
      <c r="VKD375" s="243"/>
      <c r="VKE375" s="243"/>
      <c r="VKF375" s="243"/>
      <c r="VKG375" s="243"/>
      <c r="VKH375" s="243"/>
      <c r="VKI375" s="243"/>
      <c r="VKJ375" s="243"/>
      <c r="VKK375" s="243"/>
      <c r="VKL375" s="243"/>
      <c r="VKM375" s="243"/>
      <c r="VKN375" s="243"/>
      <c r="VKO375" s="243"/>
      <c r="VKP375" s="243"/>
      <c r="VKQ375" s="243"/>
      <c r="VKR375" s="243"/>
      <c r="VKS375" s="243"/>
      <c r="VKT375" s="243"/>
      <c r="VKU375" s="243"/>
      <c r="VKV375" s="243"/>
      <c r="VKW375" s="243"/>
      <c r="VKX375" s="243"/>
      <c r="VKY375" s="243"/>
      <c r="VKZ375" s="243"/>
      <c r="VLA375" s="243"/>
      <c r="VLB375" s="243"/>
      <c r="VLC375" s="243"/>
      <c r="VLD375" s="243"/>
      <c r="VLE375" s="243"/>
      <c r="VLF375" s="243"/>
      <c r="VLG375" s="243"/>
      <c r="VLH375" s="243"/>
      <c r="VLI375" s="243"/>
      <c r="VLJ375" s="243"/>
      <c r="VLK375" s="243"/>
      <c r="VLL375" s="243"/>
      <c r="VLM375" s="243"/>
      <c r="VLN375" s="243"/>
      <c r="VLO375" s="243"/>
      <c r="VLP375" s="243"/>
      <c r="VLQ375" s="243"/>
      <c r="VLR375" s="243"/>
      <c r="VLS375" s="243"/>
      <c r="VLT375" s="243"/>
      <c r="VLU375" s="243"/>
      <c r="VLV375" s="243"/>
      <c r="VLW375" s="243"/>
      <c r="VLX375" s="243"/>
      <c r="VLY375" s="243"/>
      <c r="VLZ375" s="243"/>
      <c r="VMA375" s="243"/>
      <c r="VMB375" s="243"/>
      <c r="VMC375" s="243"/>
      <c r="VMD375" s="243"/>
      <c r="VME375" s="243"/>
      <c r="VMF375" s="243"/>
      <c r="VMG375" s="243"/>
      <c r="VMH375" s="243"/>
      <c r="VMI375" s="243"/>
      <c r="VMJ375" s="243"/>
      <c r="VMK375" s="243"/>
      <c r="VML375" s="243"/>
      <c r="VMM375" s="243"/>
      <c r="VMN375" s="243"/>
      <c r="VMO375" s="243"/>
      <c r="VMP375" s="243"/>
      <c r="VMQ375" s="243"/>
      <c r="VMR375" s="243"/>
      <c r="VMS375" s="243"/>
      <c r="VMT375" s="243"/>
      <c r="VMU375" s="243"/>
      <c r="VMV375" s="243"/>
      <c r="VMW375" s="243"/>
      <c r="VMX375" s="243"/>
      <c r="VMY375" s="243"/>
      <c r="VMZ375" s="243"/>
      <c r="VNA375" s="243"/>
      <c r="VNB375" s="243"/>
      <c r="VNC375" s="243"/>
      <c r="VND375" s="243"/>
      <c r="VNE375" s="243"/>
      <c r="VNF375" s="243"/>
      <c r="VNG375" s="243"/>
      <c r="VNH375" s="243"/>
      <c r="VNI375" s="243"/>
      <c r="VNJ375" s="243"/>
      <c r="VNK375" s="243"/>
      <c r="VNL375" s="243"/>
      <c r="VNM375" s="243"/>
      <c r="VNN375" s="243"/>
      <c r="VNO375" s="243"/>
      <c r="VNP375" s="243"/>
      <c r="VNQ375" s="243"/>
      <c r="VNR375" s="243"/>
      <c r="VNS375" s="243"/>
      <c r="VNT375" s="243"/>
      <c r="VNU375" s="243"/>
      <c r="VNV375" s="243"/>
      <c r="VNW375" s="243"/>
      <c r="VNX375" s="243"/>
      <c r="VNY375" s="243"/>
      <c r="VNZ375" s="243"/>
      <c r="VOA375" s="243"/>
      <c r="VOB375" s="243"/>
      <c r="VOC375" s="243"/>
      <c r="VOD375" s="243"/>
      <c r="VOE375" s="243"/>
      <c r="VOF375" s="243"/>
      <c r="VOG375" s="243"/>
      <c r="VOH375" s="243"/>
      <c r="VOI375" s="243"/>
      <c r="VOJ375" s="243"/>
      <c r="VOK375" s="243"/>
      <c r="VOL375" s="243"/>
      <c r="VOM375" s="243"/>
      <c r="VON375" s="243"/>
      <c r="VOO375" s="243"/>
      <c r="VOP375" s="243"/>
      <c r="VOQ375" s="243"/>
      <c r="VOR375" s="243"/>
      <c r="VOS375" s="243"/>
      <c r="VOT375" s="243"/>
      <c r="VOU375" s="243"/>
      <c r="VOV375" s="243"/>
      <c r="VOW375" s="243"/>
      <c r="VOX375" s="243"/>
      <c r="VOY375" s="243"/>
      <c r="VOZ375" s="243"/>
      <c r="VPA375" s="243"/>
      <c r="VPB375" s="243"/>
      <c r="VPC375" s="243"/>
      <c r="VPD375" s="243"/>
      <c r="VPE375" s="243"/>
      <c r="VPF375" s="243"/>
      <c r="VPG375" s="243"/>
      <c r="VPH375" s="243"/>
      <c r="VPI375" s="243"/>
      <c r="VPJ375" s="243"/>
      <c r="VPK375" s="243"/>
      <c r="VPL375" s="243"/>
      <c r="VPM375" s="243"/>
      <c r="VPN375" s="243"/>
      <c r="VPO375" s="243"/>
      <c r="VPP375" s="243"/>
      <c r="VPQ375" s="243"/>
      <c r="VPR375" s="243"/>
      <c r="VPS375" s="243"/>
      <c r="VPT375" s="243"/>
      <c r="VPU375" s="243"/>
      <c r="VPV375" s="243"/>
      <c r="VPW375" s="243"/>
      <c r="VPX375" s="243"/>
      <c r="VPY375" s="243"/>
      <c r="VPZ375" s="243"/>
      <c r="VQA375" s="243"/>
      <c r="VQB375" s="243"/>
      <c r="VQC375" s="243"/>
      <c r="VQD375" s="243"/>
      <c r="VQE375" s="243"/>
      <c r="VQF375" s="243"/>
      <c r="VQG375" s="243"/>
      <c r="VQH375" s="243"/>
      <c r="VQI375" s="243"/>
      <c r="VQJ375" s="243"/>
      <c r="VQK375" s="243"/>
      <c r="VQL375" s="243"/>
      <c r="VQM375" s="243"/>
      <c r="VQN375" s="243"/>
      <c r="VQO375" s="243"/>
      <c r="VQP375" s="243"/>
      <c r="VQQ375" s="243"/>
      <c r="VQR375" s="243"/>
      <c r="VQS375" s="243"/>
      <c r="VQT375" s="243"/>
      <c r="VQU375" s="243"/>
      <c r="VQV375" s="243"/>
      <c r="VQW375" s="243"/>
      <c r="VQX375" s="243"/>
      <c r="VQY375" s="243"/>
      <c r="VQZ375" s="243"/>
      <c r="VRA375" s="243"/>
      <c r="VRB375" s="243"/>
      <c r="VRC375" s="243"/>
      <c r="VRD375" s="243"/>
      <c r="VRE375" s="243"/>
      <c r="VRF375" s="243"/>
      <c r="VRG375" s="243"/>
      <c r="VRH375" s="243"/>
      <c r="VRI375" s="243"/>
      <c r="VRJ375" s="243"/>
      <c r="VRK375" s="243"/>
      <c r="VRL375" s="243"/>
      <c r="VRM375" s="243"/>
      <c r="VRN375" s="243"/>
      <c r="VRO375" s="243"/>
      <c r="VRP375" s="243"/>
      <c r="VRQ375" s="243"/>
      <c r="VRR375" s="243"/>
      <c r="VRS375" s="243"/>
      <c r="VRT375" s="243"/>
      <c r="VRU375" s="243"/>
      <c r="VRV375" s="243"/>
      <c r="VRW375" s="243"/>
      <c r="VRX375" s="243"/>
      <c r="VRY375" s="243"/>
      <c r="VRZ375" s="243"/>
      <c r="VSA375" s="243"/>
      <c r="VSB375" s="243"/>
      <c r="VSC375" s="243"/>
      <c r="VSD375" s="243"/>
      <c r="VSE375" s="243"/>
      <c r="VSF375" s="243"/>
      <c r="VSG375" s="243"/>
      <c r="VSH375" s="243"/>
      <c r="VSI375" s="243"/>
      <c r="VSJ375" s="243"/>
      <c r="VSK375" s="243"/>
      <c r="VSL375" s="243"/>
      <c r="VSM375" s="243"/>
      <c r="VSN375" s="243"/>
      <c r="VSO375" s="243"/>
      <c r="VSP375" s="243"/>
      <c r="VSQ375" s="243"/>
      <c r="VSR375" s="243"/>
      <c r="VSS375" s="243"/>
      <c r="VST375" s="243"/>
      <c r="VSU375" s="243"/>
      <c r="VSV375" s="243"/>
      <c r="VSW375" s="243"/>
      <c r="VSX375" s="243"/>
      <c r="VSY375" s="243"/>
      <c r="VSZ375" s="243"/>
      <c r="VTA375" s="243"/>
      <c r="VTB375" s="243"/>
      <c r="VTC375" s="243"/>
      <c r="VTD375" s="243"/>
      <c r="VTE375" s="243"/>
      <c r="VTF375" s="243"/>
      <c r="VTG375" s="243"/>
      <c r="VTH375" s="243"/>
      <c r="VTI375" s="243"/>
      <c r="VTJ375" s="243"/>
      <c r="VTK375" s="243"/>
      <c r="VTL375" s="243"/>
      <c r="VTM375" s="243"/>
      <c r="VTN375" s="243"/>
      <c r="VTO375" s="243"/>
      <c r="VTP375" s="243"/>
      <c r="VTQ375" s="243"/>
      <c r="VTR375" s="243"/>
      <c r="VTS375" s="243"/>
      <c r="VTT375" s="243"/>
      <c r="VTU375" s="243"/>
      <c r="VTV375" s="243"/>
      <c r="VTW375" s="243"/>
      <c r="VTX375" s="243"/>
      <c r="VTY375" s="243"/>
      <c r="VTZ375" s="243"/>
      <c r="VUA375" s="243"/>
      <c r="VUB375" s="243"/>
      <c r="VUC375" s="243"/>
      <c r="VUD375" s="243"/>
      <c r="VUE375" s="243"/>
      <c r="VUF375" s="243"/>
      <c r="VUG375" s="243"/>
      <c r="VUH375" s="243"/>
      <c r="VUI375" s="243"/>
      <c r="VUJ375" s="243"/>
      <c r="VUK375" s="243"/>
      <c r="VUL375" s="243"/>
      <c r="VUM375" s="243"/>
      <c r="VUN375" s="243"/>
      <c r="VUO375" s="243"/>
      <c r="VUP375" s="243"/>
      <c r="VUQ375" s="243"/>
      <c r="VUR375" s="243"/>
      <c r="VUS375" s="243"/>
      <c r="VUT375" s="243"/>
      <c r="VUU375" s="243"/>
      <c r="VUV375" s="243"/>
      <c r="VUW375" s="243"/>
      <c r="VUX375" s="243"/>
      <c r="VUY375" s="243"/>
      <c r="VUZ375" s="243"/>
      <c r="VVA375" s="243"/>
      <c r="VVB375" s="243"/>
      <c r="VVC375" s="243"/>
      <c r="VVD375" s="243"/>
      <c r="VVE375" s="243"/>
      <c r="VVF375" s="243"/>
      <c r="VVG375" s="243"/>
      <c r="VVH375" s="243"/>
      <c r="VVI375" s="243"/>
      <c r="VVJ375" s="243"/>
      <c r="VVK375" s="243"/>
      <c r="VVL375" s="243"/>
      <c r="VVM375" s="243"/>
      <c r="VVN375" s="243"/>
      <c r="VVO375" s="243"/>
      <c r="VVP375" s="243"/>
      <c r="VVQ375" s="243"/>
      <c r="VVR375" s="243"/>
      <c r="VVS375" s="243"/>
      <c r="VVT375" s="243"/>
      <c r="VVU375" s="243"/>
      <c r="VVV375" s="243"/>
      <c r="VVW375" s="243"/>
      <c r="VVX375" s="243"/>
      <c r="VVY375" s="243"/>
      <c r="VVZ375" s="243"/>
      <c r="VWA375" s="243"/>
      <c r="VWB375" s="243"/>
      <c r="VWC375" s="243"/>
      <c r="VWD375" s="243"/>
      <c r="VWE375" s="243"/>
      <c r="VWF375" s="243"/>
      <c r="VWG375" s="243"/>
      <c r="VWH375" s="243"/>
      <c r="VWI375" s="243"/>
      <c r="VWJ375" s="243"/>
      <c r="VWK375" s="243"/>
      <c r="VWL375" s="243"/>
      <c r="VWM375" s="243"/>
      <c r="VWN375" s="243"/>
      <c r="VWO375" s="243"/>
      <c r="VWP375" s="243"/>
      <c r="VWQ375" s="243"/>
      <c r="VWR375" s="243"/>
      <c r="VWS375" s="243"/>
      <c r="VWT375" s="243"/>
      <c r="VWU375" s="243"/>
      <c r="VWV375" s="243"/>
      <c r="VWW375" s="243"/>
      <c r="VWX375" s="243"/>
      <c r="VWY375" s="243"/>
      <c r="VWZ375" s="243"/>
      <c r="VXA375" s="243"/>
      <c r="VXB375" s="243"/>
      <c r="VXC375" s="243"/>
      <c r="VXD375" s="243"/>
      <c r="VXE375" s="243"/>
      <c r="VXF375" s="243"/>
      <c r="VXG375" s="243"/>
      <c r="VXH375" s="243"/>
      <c r="VXI375" s="243"/>
      <c r="VXJ375" s="243"/>
      <c r="VXK375" s="243"/>
      <c r="VXL375" s="243"/>
      <c r="VXM375" s="243"/>
      <c r="VXN375" s="243"/>
      <c r="VXO375" s="243"/>
      <c r="VXP375" s="243"/>
      <c r="VXQ375" s="243"/>
      <c r="VXR375" s="243"/>
      <c r="VXS375" s="243"/>
      <c r="VXT375" s="243"/>
      <c r="VXU375" s="243"/>
      <c r="VXV375" s="243"/>
      <c r="VXW375" s="243"/>
      <c r="VXX375" s="243"/>
      <c r="VXY375" s="243"/>
      <c r="VXZ375" s="243"/>
      <c r="VYA375" s="243"/>
      <c r="VYB375" s="243"/>
      <c r="VYC375" s="243"/>
      <c r="VYD375" s="243"/>
      <c r="VYE375" s="243"/>
      <c r="VYF375" s="243"/>
      <c r="VYG375" s="243"/>
      <c r="VYH375" s="243"/>
      <c r="VYI375" s="243"/>
      <c r="VYJ375" s="243"/>
      <c r="VYK375" s="243"/>
      <c r="VYL375" s="243"/>
      <c r="VYM375" s="243"/>
      <c r="VYN375" s="243"/>
      <c r="VYO375" s="243"/>
      <c r="VYP375" s="243"/>
      <c r="VYQ375" s="243"/>
      <c r="VYR375" s="243"/>
      <c r="VYS375" s="243"/>
      <c r="VYT375" s="243"/>
      <c r="VYU375" s="243"/>
      <c r="VYV375" s="243"/>
      <c r="VYW375" s="243"/>
      <c r="VYX375" s="243"/>
      <c r="VYY375" s="243"/>
      <c r="VYZ375" s="243"/>
      <c r="VZA375" s="243"/>
      <c r="VZB375" s="243"/>
      <c r="VZC375" s="243"/>
      <c r="VZD375" s="243"/>
      <c r="VZE375" s="243"/>
      <c r="VZF375" s="243"/>
      <c r="VZG375" s="243"/>
      <c r="VZH375" s="243"/>
      <c r="VZI375" s="243"/>
      <c r="VZJ375" s="243"/>
      <c r="VZK375" s="243"/>
      <c r="VZL375" s="243"/>
      <c r="VZM375" s="243"/>
      <c r="VZN375" s="243"/>
      <c r="VZO375" s="243"/>
      <c r="VZP375" s="243"/>
      <c r="VZQ375" s="243"/>
      <c r="VZR375" s="243"/>
      <c r="VZS375" s="243"/>
      <c r="VZT375" s="243"/>
      <c r="VZU375" s="243"/>
      <c r="VZV375" s="243"/>
      <c r="VZW375" s="243"/>
      <c r="VZX375" s="243"/>
      <c r="VZY375" s="243"/>
      <c r="VZZ375" s="243"/>
      <c r="WAA375" s="243"/>
      <c r="WAB375" s="243"/>
      <c r="WAC375" s="243"/>
      <c r="WAD375" s="243"/>
      <c r="WAE375" s="243"/>
      <c r="WAF375" s="243"/>
      <c r="WAG375" s="243"/>
      <c r="WAH375" s="243"/>
      <c r="WAI375" s="243"/>
      <c r="WAJ375" s="243"/>
      <c r="WAK375" s="243"/>
      <c r="WAL375" s="243"/>
      <c r="WAM375" s="243"/>
      <c r="WAN375" s="243"/>
      <c r="WAO375" s="243"/>
      <c r="WAP375" s="243"/>
      <c r="WAQ375" s="243"/>
      <c r="WAR375" s="243"/>
      <c r="WAS375" s="243"/>
      <c r="WAT375" s="243"/>
      <c r="WAU375" s="243"/>
      <c r="WAV375" s="243"/>
      <c r="WAW375" s="243"/>
      <c r="WAX375" s="243"/>
      <c r="WAY375" s="243"/>
      <c r="WAZ375" s="243"/>
      <c r="WBA375" s="243"/>
      <c r="WBB375" s="243"/>
      <c r="WBC375" s="243"/>
      <c r="WBD375" s="243"/>
      <c r="WBE375" s="243"/>
      <c r="WBF375" s="243"/>
      <c r="WBG375" s="243"/>
      <c r="WBH375" s="243"/>
      <c r="WBI375" s="243"/>
      <c r="WBJ375" s="243"/>
      <c r="WBK375" s="243"/>
      <c r="WBL375" s="243"/>
      <c r="WBM375" s="243"/>
      <c r="WBN375" s="243"/>
      <c r="WBO375" s="243"/>
      <c r="WBP375" s="243"/>
      <c r="WBQ375" s="243"/>
      <c r="WBR375" s="243"/>
      <c r="WBS375" s="243"/>
      <c r="WBT375" s="243"/>
      <c r="WBU375" s="243"/>
      <c r="WBV375" s="243"/>
      <c r="WBW375" s="243"/>
      <c r="WBX375" s="243"/>
      <c r="WBY375" s="243"/>
      <c r="WBZ375" s="243"/>
      <c r="WCA375" s="243"/>
      <c r="WCB375" s="243"/>
      <c r="WCC375" s="243"/>
      <c r="WCD375" s="243"/>
      <c r="WCE375" s="243"/>
      <c r="WCF375" s="243"/>
      <c r="WCG375" s="243"/>
      <c r="WCH375" s="243"/>
      <c r="WCI375" s="243"/>
      <c r="WCJ375" s="243"/>
      <c r="WCK375" s="243"/>
      <c r="WCL375" s="243"/>
      <c r="WCM375" s="243"/>
      <c r="WCN375" s="243"/>
      <c r="WCO375" s="243"/>
      <c r="WCP375" s="243"/>
      <c r="WCQ375" s="243"/>
      <c r="WCR375" s="243"/>
      <c r="WCS375" s="243"/>
      <c r="WCT375" s="243"/>
      <c r="WCU375" s="243"/>
      <c r="WCV375" s="243"/>
      <c r="WCW375" s="243"/>
      <c r="WCX375" s="243"/>
      <c r="WCY375" s="243"/>
      <c r="WCZ375" s="243"/>
      <c r="WDA375" s="243"/>
      <c r="WDB375" s="243"/>
      <c r="WDC375" s="243"/>
      <c r="WDD375" s="243"/>
      <c r="WDE375" s="243"/>
      <c r="WDF375" s="243"/>
      <c r="WDG375" s="243"/>
      <c r="WDH375" s="243"/>
      <c r="WDI375" s="243"/>
      <c r="WDJ375" s="243"/>
      <c r="WDK375" s="243"/>
      <c r="WDL375" s="243"/>
      <c r="WDM375" s="243"/>
      <c r="WDN375" s="243"/>
      <c r="WDO375" s="243"/>
      <c r="WDP375" s="243"/>
      <c r="WDQ375" s="243"/>
      <c r="WDR375" s="243"/>
      <c r="WDS375" s="243"/>
      <c r="WDT375" s="243"/>
      <c r="WDU375" s="243"/>
      <c r="WDV375" s="243"/>
      <c r="WDW375" s="243"/>
      <c r="WDX375" s="243"/>
      <c r="WDY375" s="243"/>
      <c r="WDZ375" s="243"/>
      <c r="WEA375" s="243"/>
      <c r="WEB375" s="243"/>
      <c r="WEC375" s="243"/>
      <c r="WED375" s="243"/>
      <c r="WEE375" s="243"/>
      <c r="WEF375" s="243"/>
      <c r="WEG375" s="243"/>
      <c r="WEH375" s="243"/>
      <c r="WEI375" s="243"/>
      <c r="WEJ375" s="243"/>
      <c r="WEK375" s="243"/>
      <c r="WEL375" s="243"/>
      <c r="WEM375" s="243"/>
      <c r="WEN375" s="243"/>
      <c r="WEO375" s="243"/>
      <c r="WEP375" s="243"/>
      <c r="WEQ375" s="243"/>
      <c r="WER375" s="243"/>
      <c r="WES375" s="243"/>
      <c r="WET375" s="243"/>
      <c r="WEU375" s="243"/>
      <c r="WEV375" s="243"/>
      <c r="WEW375" s="243"/>
      <c r="WEX375" s="243"/>
      <c r="WEY375" s="243"/>
      <c r="WEZ375" s="243"/>
      <c r="WFA375" s="243"/>
      <c r="WFB375" s="243"/>
      <c r="WFC375" s="243"/>
      <c r="WFD375" s="243"/>
      <c r="WFE375" s="243"/>
      <c r="WFF375" s="243"/>
      <c r="WFG375" s="243"/>
      <c r="WFH375" s="243"/>
      <c r="WFI375" s="243"/>
      <c r="WFJ375" s="243"/>
      <c r="WFK375" s="243"/>
      <c r="WFL375" s="243"/>
      <c r="WFM375" s="243"/>
      <c r="WFN375" s="243"/>
      <c r="WFO375" s="243"/>
      <c r="WFP375" s="243"/>
      <c r="WFQ375" s="243"/>
      <c r="WFR375" s="243"/>
      <c r="WFS375" s="243"/>
      <c r="WFT375" s="243"/>
      <c r="WFU375" s="243"/>
      <c r="WFV375" s="243"/>
      <c r="WFW375" s="243"/>
      <c r="WFX375" s="243"/>
      <c r="WFY375" s="243"/>
      <c r="WFZ375" s="243"/>
      <c r="WGA375" s="243"/>
      <c r="WGB375" s="243"/>
      <c r="WGC375" s="243"/>
      <c r="WGD375" s="243"/>
      <c r="WGE375" s="243"/>
      <c r="WGF375" s="243"/>
      <c r="WGG375" s="243"/>
      <c r="WGH375" s="243"/>
      <c r="WGI375" s="243"/>
      <c r="WGJ375" s="243"/>
      <c r="WGK375" s="243"/>
      <c r="WGL375" s="243"/>
      <c r="WGM375" s="243"/>
      <c r="WGN375" s="243"/>
      <c r="WGO375" s="243"/>
      <c r="WGP375" s="243"/>
      <c r="WGQ375" s="243"/>
      <c r="WGR375" s="243"/>
      <c r="WGS375" s="243"/>
      <c r="WGT375" s="243"/>
      <c r="WGU375" s="243"/>
      <c r="WGV375" s="243"/>
      <c r="WGW375" s="243"/>
      <c r="WGX375" s="243"/>
      <c r="WGY375" s="243"/>
      <c r="WGZ375" s="243"/>
      <c r="WHA375" s="243"/>
      <c r="WHB375" s="243"/>
      <c r="WHC375" s="243"/>
      <c r="WHD375" s="243"/>
      <c r="WHE375" s="243"/>
      <c r="WHF375" s="243"/>
      <c r="WHG375" s="243"/>
      <c r="WHH375" s="243"/>
      <c r="WHI375" s="243"/>
      <c r="WHJ375" s="243"/>
      <c r="WHK375" s="243"/>
      <c r="WHL375" s="243"/>
      <c r="WHM375" s="243"/>
      <c r="WHN375" s="243"/>
      <c r="WHO375" s="243"/>
      <c r="WHP375" s="243"/>
      <c r="WHQ375" s="243"/>
      <c r="WHR375" s="243"/>
      <c r="WHS375" s="243"/>
      <c r="WHT375" s="243"/>
      <c r="WHU375" s="243"/>
      <c r="WHV375" s="243"/>
      <c r="WHW375" s="243"/>
      <c r="WHX375" s="243"/>
      <c r="WHY375" s="243"/>
      <c r="WHZ375" s="243"/>
      <c r="WIA375" s="243"/>
      <c r="WIB375" s="243"/>
      <c r="WIC375" s="243"/>
      <c r="WID375" s="243"/>
      <c r="WIE375" s="243"/>
      <c r="WIF375" s="243"/>
      <c r="WIG375" s="243"/>
      <c r="WIH375" s="243"/>
      <c r="WII375" s="243"/>
      <c r="WIJ375" s="243"/>
      <c r="WIK375" s="243"/>
      <c r="WIL375" s="243"/>
      <c r="WIM375" s="243"/>
      <c r="WIN375" s="243"/>
      <c r="WIO375" s="243"/>
      <c r="WIP375" s="243"/>
      <c r="WIQ375" s="243"/>
      <c r="WIR375" s="243"/>
      <c r="WIS375" s="243"/>
      <c r="WIT375" s="243"/>
      <c r="WIU375" s="243"/>
      <c r="WIV375" s="243"/>
      <c r="WIW375" s="243"/>
      <c r="WIX375" s="243"/>
      <c r="WIY375" s="243"/>
      <c r="WIZ375" s="243"/>
      <c r="WJA375" s="243"/>
      <c r="WJB375" s="243"/>
      <c r="WJC375" s="243"/>
      <c r="WJD375" s="243"/>
      <c r="WJE375" s="243"/>
      <c r="WJF375" s="243"/>
      <c r="WJG375" s="243"/>
      <c r="WJH375" s="243"/>
      <c r="WJI375" s="243"/>
      <c r="WJJ375" s="243"/>
      <c r="WJK375" s="243"/>
      <c r="WJL375" s="243"/>
      <c r="WJM375" s="243"/>
      <c r="WJN375" s="243"/>
      <c r="WJO375" s="243"/>
      <c r="WJP375" s="243"/>
      <c r="WJQ375" s="243"/>
      <c r="WJR375" s="243"/>
      <c r="WJS375" s="243"/>
      <c r="WJT375" s="243"/>
      <c r="WJU375" s="243"/>
      <c r="WJV375" s="243"/>
      <c r="WJW375" s="243"/>
      <c r="WJX375" s="243"/>
      <c r="WJY375" s="243"/>
      <c r="WJZ375" s="243"/>
      <c r="WKA375" s="243"/>
      <c r="WKB375" s="243"/>
      <c r="WKC375" s="243"/>
      <c r="WKD375" s="243"/>
      <c r="WKE375" s="243"/>
      <c r="WKF375" s="243"/>
      <c r="WKG375" s="243"/>
      <c r="WKH375" s="243"/>
      <c r="WKI375" s="243"/>
      <c r="WKJ375" s="243"/>
      <c r="WKK375" s="243"/>
      <c r="WKL375" s="243"/>
      <c r="WKM375" s="243"/>
      <c r="WKN375" s="243"/>
      <c r="WKO375" s="243"/>
      <c r="WKP375" s="243"/>
      <c r="WKQ375" s="243"/>
      <c r="WKR375" s="243"/>
      <c r="WKS375" s="243"/>
      <c r="WKT375" s="243"/>
      <c r="WKU375" s="243"/>
      <c r="WKV375" s="243"/>
      <c r="WKW375" s="243"/>
      <c r="WKX375" s="243"/>
      <c r="WKY375" s="243"/>
      <c r="WKZ375" s="243"/>
      <c r="WLA375" s="243"/>
      <c r="WLB375" s="243"/>
      <c r="WLC375" s="243"/>
      <c r="WLD375" s="243"/>
      <c r="WLE375" s="243"/>
      <c r="WLF375" s="243"/>
      <c r="WLG375" s="243"/>
      <c r="WLH375" s="243"/>
      <c r="WLI375" s="243"/>
      <c r="WLJ375" s="243"/>
      <c r="WLK375" s="243"/>
      <c r="WLL375" s="243"/>
      <c r="WLM375" s="243"/>
      <c r="WLN375" s="243"/>
      <c r="WLO375" s="243"/>
      <c r="WLP375" s="243"/>
      <c r="WLQ375" s="243"/>
      <c r="WLR375" s="243"/>
      <c r="WLS375" s="243"/>
      <c r="WLT375" s="243"/>
      <c r="WLU375" s="243"/>
      <c r="WLV375" s="243"/>
      <c r="WLW375" s="243"/>
      <c r="WLX375" s="243"/>
      <c r="WLY375" s="243"/>
      <c r="WLZ375" s="243"/>
      <c r="WMA375" s="243"/>
      <c r="WMB375" s="243"/>
      <c r="WMC375" s="243"/>
      <c r="WMD375" s="243"/>
      <c r="WME375" s="243"/>
      <c r="WMF375" s="243"/>
      <c r="WMG375" s="243"/>
      <c r="WMH375" s="243"/>
      <c r="WMI375" s="243"/>
      <c r="WMJ375" s="243"/>
      <c r="WMK375" s="243"/>
      <c r="WML375" s="243"/>
      <c r="WMM375" s="243"/>
      <c r="WMN375" s="243"/>
      <c r="WMO375" s="243"/>
      <c r="WMP375" s="243"/>
      <c r="WMQ375" s="243"/>
      <c r="WMR375" s="243"/>
      <c r="WMS375" s="243"/>
      <c r="WMT375" s="243"/>
      <c r="WMU375" s="243"/>
      <c r="WMV375" s="243"/>
      <c r="WMW375" s="243"/>
      <c r="WMX375" s="243"/>
      <c r="WMY375" s="243"/>
      <c r="WMZ375" s="243"/>
      <c r="WNA375" s="243"/>
      <c r="WNB375" s="243"/>
      <c r="WNC375" s="243"/>
      <c r="WND375" s="243"/>
      <c r="WNE375" s="243"/>
      <c r="WNF375" s="243"/>
      <c r="WNG375" s="243"/>
      <c r="WNH375" s="243"/>
      <c r="WNI375" s="243"/>
      <c r="WNJ375" s="243"/>
      <c r="WNK375" s="243"/>
      <c r="WNL375" s="243"/>
      <c r="WNM375" s="243"/>
      <c r="WNN375" s="243"/>
      <c r="WNO375" s="243"/>
      <c r="WNP375" s="243"/>
      <c r="WNQ375" s="243"/>
      <c r="WNR375" s="243"/>
      <c r="WNS375" s="243"/>
      <c r="WNT375" s="243"/>
      <c r="WNU375" s="243"/>
      <c r="WNV375" s="243"/>
      <c r="WNW375" s="243"/>
      <c r="WNX375" s="243"/>
      <c r="WNY375" s="243"/>
      <c r="WNZ375" s="243"/>
      <c r="WOA375" s="243"/>
      <c r="WOB375" s="243"/>
      <c r="WOC375" s="243"/>
      <c r="WOD375" s="243"/>
      <c r="WOE375" s="243"/>
      <c r="WOF375" s="243"/>
      <c r="WOG375" s="243"/>
      <c r="WOH375" s="243"/>
      <c r="WOI375" s="243"/>
      <c r="WOJ375" s="243"/>
      <c r="WOK375" s="243"/>
      <c r="WOL375" s="243"/>
      <c r="WOM375" s="243"/>
      <c r="WON375" s="243"/>
      <c r="WOO375" s="243"/>
      <c r="WOP375" s="243"/>
      <c r="WOQ375" s="243"/>
      <c r="WOR375" s="243"/>
      <c r="WOS375" s="243"/>
      <c r="WOT375" s="243"/>
      <c r="WOU375" s="243"/>
      <c r="WOV375" s="243"/>
      <c r="WOW375" s="243"/>
      <c r="WOX375" s="243"/>
      <c r="WOY375" s="243"/>
      <c r="WOZ375" s="243"/>
      <c r="WPA375" s="243"/>
      <c r="WPB375" s="243"/>
      <c r="WPC375" s="243"/>
      <c r="WPD375" s="243"/>
      <c r="WPE375" s="243"/>
      <c r="WPF375" s="243"/>
      <c r="WPG375" s="243"/>
      <c r="WPH375" s="243"/>
      <c r="WPI375" s="243"/>
      <c r="WPJ375" s="243"/>
      <c r="WPK375" s="243"/>
      <c r="WPL375" s="243"/>
      <c r="WPM375" s="243"/>
      <c r="WPN375" s="243"/>
      <c r="WPO375" s="243"/>
      <c r="WPP375" s="243"/>
      <c r="WPQ375" s="243"/>
      <c r="WPR375" s="243"/>
      <c r="WPS375" s="243"/>
      <c r="WPT375" s="243"/>
      <c r="WPU375" s="243"/>
      <c r="WPV375" s="243"/>
      <c r="WPW375" s="243"/>
      <c r="WPX375" s="243"/>
      <c r="WPY375" s="243"/>
      <c r="WPZ375" s="243"/>
      <c r="WQA375" s="243"/>
      <c r="WQB375" s="243"/>
      <c r="WQC375" s="243"/>
      <c r="WQD375" s="243"/>
      <c r="WQE375" s="243"/>
      <c r="WQF375" s="243"/>
      <c r="WQG375" s="243"/>
      <c r="WQH375" s="243"/>
      <c r="WQI375" s="243"/>
      <c r="WQJ375" s="243"/>
      <c r="WQK375" s="243"/>
      <c r="WQL375" s="243"/>
      <c r="WQM375" s="243"/>
      <c r="WQN375" s="243"/>
      <c r="WQO375" s="243"/>
      <c r="WQP375" s="243"/>
      <c r="WQQ375" s="243"/>
      <c r="WQR375" s="243"/>
      <c r="WQS375" s="243"/>
      <c r="WQT375" s="243"/>
      <c r="WQU375" s="243"/>
      <c r="WQV375" s="243"/>
      <c r="WQW375" s="243"/>
      <c r="WQX375" s="243"/>
      <c r="WQY375" s="243"/>
      <c r="WQZ375" s="243"/>
      <c r="WRA375" s="243"/>
      <c r="WRB375" s="243"/>
      <c r="WRC375" s="243"/>
      <c r="WRD375" s="243"/>
      <c r="WRE375" s="243"/>
      <c r="WRF375" s="243"/>
      <c r="WRG375" s="243"/>
      <c r="WRH375" s="243"/>
      <c r="WRI375" s="243"/>
      <c r="WRJ375" s="243"/>
      <c r="WRK375" s="243"/>
      <c r="WRL375" s="243"/>
      <c r="WRM375" s="243"/>
      <c r="WRN375" s="243"/>
      <c r="WRO375" s="243"/>
      <c r="WRP375" s="243"/>
      <c r="WRQ375" s="243"/>
      <c r="WRR375" s="243"/>
      <c r="WRS375" s="243"/>
      <c r="WRT375" s="243"/>
      <c r="WRU375" s="243"/>
      <c r="WRV375" s="243"/>
      <c r="WRW375" s="243"/>
      <c r="WRX375" s="243"/>
      <c r="WRY375" s="243"/>
      <c r="WRZ375" s="243"/>
      <c r="WSA375" s="243"/>
      <c r="WSB375" s="243"/>
      <c r="WSC375" s="243"/>
      <c r="WSD375" s="243"/>
      <c r="WSE375" s="243"/>
      <c r="WSF375" s="243"/>
      <c r="WSG375" s="243"/>
      <c r="WSH375" s="243"/>
      <c r="WSI375" s="243"/>
      <c r="WSJ375" s="243"/>
      <c r="WSK375" s="243"/>
      <c r="WSL375" s="243"/>
      <c r="WSM375" s="243"/>
      <c r="WSN375" s="243"/>
      <c r="WSO375" s="243"/>
      <c r="WSP375" s="243"/>
      <c r="WSQ375" s="243"/>
      <c r="WSR375" s="243"/>
      <c r="WSS375" s="243"/>
      <c r="WST375" s="243"/>
      <c r="WSU375" s="243"/>
      <c r="WSV375" s="243"/>
      <c r="WSW375" s="243"/>
      <c r="WSX375" s="243"/>
      <c r="WSY375" s="243"/>
      <c r="WSZ375" s="243"/>
      <c r="WTA375" s="243"/>
      <c r="WTB375" s="243"/>
      <c r="WTC375" s="243"/>
      <c r="WTD375" s="243"/>
      <c r="WTE375" s="243"/>
      <c r="WTF375" s="243"/>
      <c r="WTG375" s="243"/>
      <c r="WTH375" s="243"/>
      <c r="WTI375" s="243"/>
      <c r="WTJ375" s="243"/>
      <c r="WTK375" s="243"/>
      <c r="WTL375" s="243"/>
      <c r="WTM375" s="243"/>
      <c r="WTN375" s="243"/>
      <c r="WTO375" s="243"/>
      <c r="WTP375" s="243"/>
      <c r="WTQ375" s="243"/>
      <c r="WTR375" s="243"/>
      <c r="WTS375" s="243"/>
      <c r="WTT375" s="243"/>
      <c r="WTU375" s="243"/>
      <c r="WTV375" s="243"/>
      <c r="WTW375" s="243"/>
      <c r="WTX375" s="243"/>
      <c r="WTY375" s="243"/>
      <c r="WTZ375" s="243"/>
      <c r="WUA375" s="243"/>
      <c r="WUB375" s="243"/>
      <c r="WUC375" s="243"/>
      <c r="WUD375" s="243"/>
      <c r="WUE375" s="243"/>
      <c r="WUF375" s="243"/>
      <c r="WUG375" s="243"/>
      <c r="WUH375" s="243"/>
      <c r="WUI375" s="243"/>
      <c r="WUJ375" s="243"/>
      <c r="WUK375" s="243"/>
      <c r="WUL375" s="243"/>
      <c r="WUM375" s="243"/>
      <c r="WUN375" s="243"/>
      <c r="WUO375" s="243"/>
      <c r="WUP375" s="243"/>
      <c r="WUQ375" s="243"/>
      <c r="WUR375" s="243"/>
      <c r="WUS375" s="243"/>
      <c r="WUT375" s="243"/>
      <c r="WUU375" s="243"/>
      <c r="WUV375" s="243"/>
      <c r="WUW375" s="243"/>
      <c r="WUX375" s="243"/>
      <c r="WUY375" s="243"/>
      <c r="WUZ375" s="243"/>
      <c r="WVA375" s="243"/>
      <c r="WVB375" s="243"/>
      <c r="WVC375" s="243"/>
      <c r="WVD375" s="243"/>
      <c r="WVE375" s="243"/>
      <c r="WVF375" s="243"/>
      <c r="WVG375" s="243"/>
      <c r="WVH375" s="243"/>
      <c r="WVI375" s="243"/>
      <c r="WVJ375" s="243"/>
      <c r="WVK375" s="243"/>
      <c r="WVL375" s="243"/>
      <c r="WVM375" s="243"/>
      <c r="WVN375" s="243"/>
      <c r="WVO375" s="243"/>
      <c r="WVP375" s="243"/>
      <c r="WVQ375" s="243"/>
      <c r="WVR375" s="243"/>
      <c r="WVS375" s="243"/>
      <c r="WVT375" s="243"/>
      <c r="WVU375" s="243"/>
      <c r="WVV375" s="243"/>
      <c r="WVW375" s="243"/>
      <c r="WVX375" s="243"/>
      <c r="WVY375" s="243"/>
      <c r="WVZ375" s="243"/>
      <c r="WWA375" s="243"/>
      <c r="WWB375" s="243"/>
      <c r="WWC375" s="243"/>
      <c r="WWD375" s="243"/>
      <c r="WWE375" s="243"/>
      <c r="WWF375" s="243"/>
      <c r="WWG375" s="243"/>
      <c r="WWH375" s="243"/>
      <c r="WWI375" s="243"/>
      <c r="WWJ375" s="243"/>
      <c r="WWK375" s="243"/>
      <c r="WWL375" s="243"/>
      <c r="WWM375" s="243"/>
      <c r="WWN375" s="243"/>
      <c r="WWO375" s="243"/>
      <c r="WWP375" s="243"/>
      <c r="WWQ375" s="243"/>
      <c r="WWR375" s="243"/>
      <c r="WWS375" s="243"/>
      <c r="WWT375" s="243"/>
      <c r="WWU375" s="243"/>
      <c r="WWV375" s="243"/>
      <c r="WWW375" s="243"/>
      <c r="WWX375" s="243"/>
      <c r="WWY375" s="243"/>
      <c r="WWZ375" s="243"/>
      <c r="WXA375" s="243"/>
      <c r="WXB375" s="243"/>
      <c r="WXC375" s="243"/>
      <c r="WXD375" s="243"/>
      <c r="WXE375" s="243"/>
      <c r="WXF375" s="243"/>
      <c r="WXG375" s="243"/>
      <c r="WXH375" s="243"/>
      <c r="WXI375" s="243"/>
      <c r="WXJ375" s="243"/>
      <c r="WXK375" s="243"/>
      <c r="WXL375" s="243"/>
      <c r="WXM375" s="243"/>
      <c r="WXN375" s="243"/>
      <c r="WXO375" s="243"/>
      <c r="WXP375" s="243"/>
      <c r="WXQ375" s="243"/>
      <c r="WXR375" s="243"/>
      <c r="WXS375" s="243"/>
      <c r="WXT375" s="243"/>
      <c r="WXU375" s="243"/>
      <c r="WXV375" s="243"/>
      <c r="WXW375" s="243"/>
      <c r="WXX375" s="243"/>
      <c r="WXY375" s="243"/>
      <c r="WXZ375" s="243"/>
      <c r="WYA375" s="243"/>
      <c r="WYB375" s="243"/>
      <c r="WYC375" s="243"/>
      <c r="WYD375" s="243"/>
      <c r="WYE375" s="243"/>
      <c r="WYF375" s="243"/>
      <c r="WYG375" s="243"/>
      <c r="WYH375" s="243"/>
      <c r="WYI375" s="243"/>
      <c r="WYJ375" s="243"/>
      <c r="WYK375" s="243"/>
      <c r="WYL375" s="243"/>
      <c r="WYM375" s="243"/>
      <c r="WYN375" s="243"/>
      <c r="WYO375" s="243"/>
      <c r="WYP375" s="243"/>
      <c r="WYQ375" s="243"/>
      <c r="WYR375" s="243"/>
      <c r="WYS375" s="243"/>
      <c r="WYT375" s="243"/>
      <c r="WYU375" s="243"/>
      <c r="WYV375" s="243"/>
      <c r="WYW375" s="243"/>
      <c r="WYX375" s="243"/>
      <c r="WYY375" s="243"/>
      <c r="WYZ375" s="243"/>
      <c r="WZA375" s="243"/>
      <c r="WZB375" s="243"/>
      <c r="WZC375" s="243"/>
      <c r="WZD375" s="243"/>
      <c r="WZE375" s="243"/>
      <c r="WZF375" s="243"/>
      <c r="WZG375" s="243"/>
      <c r="WZH375" s="243"/>
      <c r="WZI375" s="243"/>
      <c r="WZJ375" s="243"/>
      <c r="WZK375" s="243"/>
      <c r="WZL375" s="243"/>
      <c r="WZM375" s="243"/>
      <c r="WZN375" s="243"/>
      <c r="WZO375" s="243"/>
      <c r="WZP375" s="243"/>
      <c r="WZQ375" s="243"/>
      <c r="WZR375" s="243"/>
      <c r="WZS375" s="243"/>
      <c r="WZT375" s="243"/>
      <c r="WZU375" s="243"/>
      <c r="WZV375" s="243"/>
      <c r="WZW375" s="243"/>
      <c r="WZX375" s="243"/>
      <c r="WZY375" s="243"/>
      <c r="WZZ375" s="243"/>
      <c r="XAA375" s="243"/>
      <c r="XAB375" s="243"/>
      <c r="XAC375" s="243"/>
      <c r="XAD375" s="243"/>
      <c r="XAE375" s="243"/>
      <c r="XAF375" s="243"/>
      <c r="XAG375" s="243"/>
      <c r="XAH375" s="243"/>
      <c r="XAI375" s="243"/>
      <c r="XAJ375" s="243"/>
      <c r="XAK375" s="243"/>
      <c r="XAL375" s="243"/>
      <c r="XAM375" s="243"/>
      <c r="XAN375" s="243"/>
      <c r="XAO375" s="243"/>
      <c r="XAP375" s="243"/>
      <c r="XAQ375" s="243"/>
      <c r="XAR375" s="243"/>
      <c r="XAS375" s="243"/>
      <c r="XAT375" s="243"/>
      <c r="XAU375" s="243"/>
      <c r="XAV375" s="243"/>
      <c r="XAW375" s="243"/>
      <c r="XAX375" s="243"/>
      <c r="XAY375" s="243"/>
      <c r="XAZ375" s="243"/>
      <c r="XBA375" s="243"/>
      <c r="XBB375" s="243"/>
      <c r="XBC375" s="243"/>
      <c r="XBD375" s="243"/>
      <c r="XBE375" s="243"/>
      <c r="XBF375" s="243"/>
      <c r="XBG375" s="243"/>
      <c r="XBH375" s="243"/>
      <c r="XBI375" s="243"/>
      <c r="XBJ375" s="243"/>
      <c r="XBK375" s="243"/>
      <c r="XBL375" s="243"/>
      <c r="XBM375" s="243"/>
      <c r="XBN375" s="243"/>
      <c r="XBO375" s="243"/>
      <c r="XBP375" s="243"/>
      <c r="XBQ375" s="243"/>
      <c r="XBR375" s="243"/>
      <c r="XBS375" s="243"/>
      <c r="XBT375" s="243"/>
      <c r="XBU375" s="243"/>
      <c r="XBV375" s="243"/>
      <c r="XBW375" s="243"/>
      <c r="XBX375" s="243"/>
      <c r="XBY375" s="243"/>
      <c r="XBZ375" s="243"/>
      <c r="XCA375" s="243"/>
      <c r="XCB375" s="243"/>
      <c r="XCC375" s="243"/>
      <c r="XCD375" s="243"/>
      <c r="XCE375" s="243"/>
      <c r="XCF375" s="243"/>
      <c r="XCG375" s="243"/>
      <c r="XCH375" s="243"/>
      <c r="XCI375" s="243"/>
      <c r="XCJ375" s="243"/>
      <c r="XCK375" s="243"/>
      <c r="XCL375" s="243"/>
      <c r="XCM375" s="243"/>
      <c r="XCN375" s="243"/>
      <c r="XCO375" s="243"/>
      <c r="XCP375" s="243"/>
      <c r="XCQ375" s="243"/>
      <c r="XCR375" s="243"/>
      <c r="XCS375" s="243"/>
      <c r="XCT375" s="243"/>
      <c r="XCU375" s="243"/>
      <c r="XCV375" s="243"/>
      <c r="XCW375" s="243"/>
      <c r="XCX375" s="243"/>
      <c r="XCY375" s="243"/>
      <c r="XCZ375" s="243"/>
      <c r="XDA375" s="243"/>
      <c r="XDB375" s="243"/>
      <c r="XDC375" s="243"/>
      <c r="XDD375" s="243"/>
      <c r="XDE375" s="243"/>
      <c r="XDF375" s="243"/>
      <c r="XDG375" s="243"/>
      <c r="XDH375" s="243"/>
      <c r="XDI375" s="243"/>
      <c r="XDJ375" s="243"/>
      <c r="XDK375" s="243"/>
      <c r="XDL375" s="243"/>
      <c r="XDM375" s="243"/>
      <c r="XDN375" s="243"/>
      <c r="XDO375" s="243"/>
      <c r="XDP375" s="243"/>
      <c r="XDQ375" s="243"/>
      <c r="XDR375" s="243"/>
      <c r="XDS375" s="243"/>
      <c r="XDT375" s="243"/>
      <c r="XDU375" s="243"/>
      <c r="XDV375" s="243"/>
      <c r="XDW375" s="243"/>
      <c r="XDX375" s="243"/>
      <c r="XDY375" s="243"/>
      <c r="XDZ375" s="243"/>
      <c r="XEA375" s="243"/>
      <c r="XEB375" s="243"/>
      <c r="XEC375" s="243"/>
      <c r="XED375" s="243"/>
      <c r="XEE375" s="243"/>
      <c r="XEF375" s="243"/>
      <c r="XEG375" s="243"/>
      <c r="XEH375" s="243"/>
      <c r="XEI375" s="243"/>
      <c r="XEJ375" s="243"/>
      <c r="XEK375" s="243"/>
      <c r="XEL375" s="243"/>
      <c r="XEM375" s="243"/>
      <c r="XEN375" s="243"/>
      <c r="XEO375" s="243"/>
      <c r="XEP375" s="243"/>
      <c r="XEQ375" s="243"/>
      <c r="XER375" s="243"/>
      <c r="XES375" s="243"/>
      <c r="XET375" s="243"/>
      <c r="XEU375" s="243"/>
      <c r="XEV375" s="243"/>
      <c r="XEW375" s="243"/>
      <c r="XEX375" s="243"/>
      <c r="XEY375" s="243"/>
      <c r="XEZ375" s="243"/>
      <c r="XFA375" s="243"/>
      <c r="XFB375" s="243"/>
      <c r="XFC375" s="243"/>
      <c r="XFD375" s="243"/>
    </row>
    <row r="376" spans="1:16384" ht="18" customHeight="1" x14ac:dyDescent="0.25">
      <c r="A376" s="301" t="str">
        <f t="shared" si="42"/>
        <v>2018年1月</v>
      </c>
      <c r="B376" s="332">
        <v>43111</v>
      </c>
      <c r="C376" s="333"/>
      <c r="D376" s="334" t="s">
        <v>617</v>
      </c>
      <c r="E376" s="305" t="str">
        <f t="shared" si="43"/>
        <v>A</v>
      </c>
      <c r="F376" s="305" t="str">
        <f t="shared" si="44"/>
        <v>B</v>
      </c>
      <c r="G376" s="347" t="s">
        <v>327</v>
      </c>
      <c r="H376" s="307" t="s">
        <v>328</v>
      </c>
      <c r="I376" s="307" t="s">
        <v>33</v>
      </c>
      <c r="J376" s="307"/>
      <c r="K376" s="308">
        <v>20180111004</v>
      </c>
      <c r="L376" s="336" t="s">
        <v>40</v>
      </c>
      <c r="M376" s="306" t="s">
        <v>41</v>
      </c>
      <c r="N376" s="306"/>
      <c r="O376" s="306" t="s">
        <v>37</v>
      </c>
      <c r="P376" s="308">
        <v>15.75</v>
      </c>
      <c r="Q376" s="309">
        <v>15.75</v>
      </c>
      <c r="R376" s="286">
        <v>13500</v>
      </c>
      <c r="S376" s="310">
        <f t="shared" si="48"/>
        <v>212625</v>
      </c>
      <c r="T376" s="311"/>
      <c r="U376" s="311">
        <f t="shared" si="45"/>
        <v>212625</v>
      </c>
      <c r="V376" s="451">
        <v>43115</v>
      </c>
      <c r="W376" s="452">
        <v>43116</v>
      </c>
      <c r="X376" s="308">
        <v>750</v>
      </c>
      <c r="Y376" s="313" t="s">
        <v>1073</v>
      </c>
      <c r="Z376" s="314">
        <v>2520</v>
      </c>
      <c r="AA376" s="315">
        <v>180110</v>
      </c>
      <c r="AB376" s="316" t="s">
        <v>1072</v>
      </c>
      <c r="AC376" s="317">
        <v>43119</v>
      </c>
      <c r="AD376" s="318">
        <f t="shared" si="46"/>
        <v>43161</v>
      </c>
      <c r="AE376" s="319">
        <f>IF(OR(G376=账期!$A$18,G376=账期!$A$20,G376=账期!$A$22,G376=账期!$A$24,G376=账期!$A$25,G376=账期!$A$27,G376=账期!$A$26,G376=账期!$A$28,G376=账期!$A$30,G376=账期!$A$32,G376=账期!$A$34,G376=账期!$A$35,G376=账期!$A$37,G376=账期!$A$39,G376=账期!$A$40,G376=账期!$A$41,G376=账期!$A$42,G376=账期!$A$43,G376=账期!$A$44,G376=账期!$A$45,G376=账期!$A$46,G376=账期!$A$48,G376=账期!$A$50,G376=账期!$A$51,G376=账期!$A$52,G376=账期!$A$53,G376=账期!$A$54,G376=账期!$A$56,G376=账期!$A$57,G376=账期!$A$58,G376=账期!$A$59,G376=账期!$A$60,G376=账期!$A$61,G376=账期!$A$62,G376=账期!$A$63,G376=账期!$A$64,G376=账期!$A$66,G376=账期!$A$67,G376=账期!$A$68,G376=账期!$A$70,G376=账期!$A$71),30,IF(OR(G376=账期!$A$74,G376=账期!$A$77,G376=账期!$A$76,G376=账期!$A$79,G376=账期!$A$80,G376=账期!$A$81,G376=账期!$A$83,G376=账期!$A$85,G376=账期!$A$87,G376=账期!$A$89,G376=账期!$A$91),60,IF(OR(G376=账期!$A$93,G376=账期!$A$94,G376=账期!$A$95,G376=账期!$A$96,G376=账期!$A$98,G376=账期!$A$99,G376=账期!$A$101,G376=账期!$A$102),90,0)))</f>
        <v>30</v>
      </c>
      <c r="AF376" s="319"/>
      <c r="AG376" s="306" t="s">
        <v>50</v>
      </c>
      <c r="AH376" s="319" t="str">
        <f t="shared" si="49"/>
        <v>徐绪盛</v>
      </c>
      <c r="AI376" s="321"/>
      <c r="AO376" s="243"/>
      <c r="AP376" s="243"/>
      <c r="AQ376" s="243"/>
      <c r="AR376" s="243"/>
      <c r="AS376" s="243"/>
      <c r="AT376" s="243"/>
      <c r="AU376" s="243"/>
      <c r="AV376" s="243"/>
      <c r="AW376" s="243"/>
      <c r="AX376" s="243"/>
      <c r="AY376" s="243"/>
      <c r="AZ376" s="243"/>
      <c r="BA376" s="243"/>
      <c r="BB376" s="243"/>
      <c r="BC376" s="243"/>
      <c r="BD376" s="243"/>
      <c r="BE376" s="243"/>
      <c r="BF376" s="243"/>
      <c r="BG376" s="243"/>
      <c r="BH376" s="243"/>
      <c r="BI376" s="243"/>
      <c r="BJ376" s="243"/>
      <c r="BK376" s="243"/>
      <c r="BL376" s="243"/>
      <c r="BM376" s="243"/>
      <c r="BN376" s="243"/>
      <c r="BO376" s="243"/>
      <c r="BP376" s="243"/>
      <c r="BQ376" s="243"/>
      <c r="BR376" s="243"/>
      <c r="BS376" s="243"/>
      <c r="BT376" s="243"/>
      <c r="BU376" s="243"/>
      <c r="BV376" s="243"/>
      <c r="BW376" s="243"/>
      <c r="BX376" s="243"/>
      <c r="BY376" s="243"/>
      <c r="BZ376" s="243"/>
      <c r="CA376" s="243"/>
      <c r="CB376" s="243"/>
      <c r="CC376" s="243"/>
      <c r="CD376" s="243"/>
      <c r="CE376" s="243"/>
      <c r="CF376" s="243"/>
      <c r="CG376" s="243"/>
      <c r="CH376" s="243"/>
      <c r="CI376" s="243"/>
      <c r="CJ376" s="243"/>
      <c r="CK376" s="243"/>
      <c r="CL376" s="243"/>
      <c r="CM376" s="243"/>
      <c r="CN376" s="243"/>
      <c r="CO376" s="243"/>
      <c r="CP376" s="243"/>
      <c r="CQ376" s="243"/>
      <c r="CR376" s="243"/>
      <c r="CS376" s="243"/>
      <c r="CT376" s="243"/>
      <c r="CU376" s="243"/>
      <c r="CV376" s="243"/>
      <c r="CW376" s="243"/>
      <c r="CX376" s="243"/>
      <c r="CY376" s="243"/>
      <c r="CZ376" s="243"/>
      <c r="DA376" s="243"/>
      <c r="DB376" s="243"/>
      <c r="DC376" s="243"/>
      <c r="DD376" s="243"/>
      <c r="DE376" s="243"/>
      <c r="DF376" s="243"/>
      <c r="DG376" s="243"/>
      <c r="DH376" s="243"/>
      <c r="DI376" s="243"/>
      <c r="DJ376" s="243"/>
      <c r="DK376" s="243"/>
      <c r="DL376" s="243"/>
      <c r="DM376" s="243"/>
      <c r="DN376" s="243"/>
      <c r="DO376" s="243"/>
      <c r="DP376" s="243"/>
      <c r="DQ376" s="243"/>
      <c r="DR376" s="243"/>
      <c r="DS376" s="243"/>
      <c r="DT376" s="243"/>
      <c r="DU376" s="243"/>
      <c r="DV376" s="243"/>
      <c r="DW376" s="243"/>
      <c r="DX376" s="243"/>
      <c r="DY376" s="243"/>
      <c r="DZ376" s="243"/>
      <c r="EA376" s="243"/>
      <c r="EB376" s="243"/>
      <c r="EC376" s="243"/>
      <c r="ED376" s="243"/>
      <c r="EE376" s="243"/>
      <c r="EF376" s="243"/>
      <c r="EG376" s="243"/>
      <c r="EH376" s="243"/>
      <c r="EI376" s="243"/>
      <c r="EJ376" s="243"/>
      <c r="EK376" s="243"/>
      <c r="EL376" s="243"/>
      <c r="EM376" s="243"/>
      <c r="EN376" s="243"/>
      <c r="EO376" s="243"/>
      <c r="EP376" s="243"/>
      <c r="EQ376" s="243"/>
      <c r="ER376" s="243"/>
      <c r="ES376" s="243"/>
      <c r="ET376" s="243"/>
      <c r="EU376" s="243"/>
      <c r="EV376" s="243"/>
      <c r="EW376" s="243"/>
      <c r="EX376" s="243"/>
      <c r="EY376" s="243"/>
      <c r="EZ376" s="243"/>
      <c r="FA376" s="243"/>
      <c r="FB376" s="243"/>
      <c r="FC376" s="243"/>
      <c r="FD376" s="243"/>
      <c r="FE376" s="243"/>
      <c r="FF376" s="243"/>
      <c r="FG376" s="243"/>
      <c r="FH376" s="243"/>
      <c r="FI376" s="243"/>
      <c r="FJ376" s="243"/>
      <c r="FK376" s="243"/>
      <c r="FL376" s="243"/>
      <c r="FM376" s="243"/>
      <c r="FN376" s="243"/>
      <c r="FO376" s="243"/>
      <c r="FP376" s="243"/>
      <c r="FQ376" s="243"/>
      <c r="FR376" s="243"/>
      <c r="FS376" s="243"/>
      <c r="FT376" s="243"/>
      <c r="FU376" s="243"/>
      <c r="FV376" s="243"/>
      <c r="FW376" s="243"/>
      <c r="FX376" s="243"/>
      <c r="FY376" s="243"/>
      <c r="FZ376" s="243"/>
      <c r="GA376" s="243"/>
      <c r="GB376" s="243"/>
      <c r="GC376" s="243"/>
      <c r="GD376" s="243"/>
      <c r="GE376" s="243"/>
      <c r="GF376" s="243"/>
      <c r="GG376" s="243"/>
      <c r="GH376" s="243"/>
      <c r="GI376" s="243"/>
      <c r="GJ376" s="243"/>
      <c r="GK376" s="243"/>
      <c r="GL376" s="243"/>
      <c r="GM376" s="243"/>
      <c r="GN376" s="243"/>
      <c r="GO376" s="243"/>
      <c r="GP376" s="243"/>
      <c r="GQ376" s="243"/>
      <c r="GR376" s="243"/>
      <c r="GS376" s="243"/>
      <c r="GT376" s="243"/>
      <c r="GU376" s="243"/>
      <c r="GV376" s="243"/>
      <c r="GW376" s="243"/>
      <c r="GX376" s="243"/>
      <c r="GY376" s="243"/>
      <c r="GZ376" s="243"/>
      <c r="HA376" s="243"/>
      <c r="HB376" s="243"/>
      <c r="HC376" s="243"/>
      <c r="HD376" s="243"/>
      <c r="HE376" s="243"/>
      <c r="HF376" s="243"/>
      <c r="HG376" s="243"/>
      <c r="HH376" s="243"/>
      <c r="HI376" s="243"/>
      <c r="HJ376" s="243"/>
      <c r="HK376" s="243"/>
      <c r="HL376" s="243"/>
      <c r="HM376" s="243"/>
      <c r="HN376" s="243"/>
      <c r="HO376" s="243"/>
      <c r="HP376" s="243"/>
      <c r="HQ376" s="243"/>
      <c r="HR376" s="243"/>
      <c r="HS376" s="243"/>
      <c r="HT376" s="243"/>
      <c r="HU376" s="243"/>
      <c r="HV376" s="243"/>
      <c r="HW376" s="243"/>
      <c r="HX376" s="243"/>
      <c r="HY376" s="243"/>
      <c r="HZ376" s="243"/>
      <c r="IA376" s="243"/>
      <c r="IB376" s="243"/>
      <c r="IC376" s="243"/>
      <c r="ID376" s="243"/>
      <c r="IE376" s="243"/>
      <c r="IF376" s="243"/>
      <c r="IG376" s="243"/>
      <c r="IH376" s="243"/>
      <c r="II376" s="243"/>
      <c r="IJ376" s="243"/>
      <c r="IK376" s="243"/>
      <c r="IL376" s="243"/>
      <c r="IM376" s="243"/>
      <c r="IN376" s="243"/>
      <c r="IO376" s="243"/>
      <c r="IP376" s="243"/>
      <c r="IQ376" s="243"/>
      <c r="IR376" s="243"/>
      <c r="IS376" s="243"/>
      <c r="IT376" s="243"/>
      <c r="IU376" s="243"/>
      <c r="IV376" s="243"/>
      <c r="IW376" s="243"/>
      <c r="IX376" s="243"/>
      <c r="IY376" s="243"/>
      <c r="IZ376" s="243"/>
      <c r="JA376" s="243"/>
      <c r="JB376" s="243"/>
      <c r="JC376" s="243"/>
      <c r="JD376" s="243"/>
      <c r="JE376" s="243"/>
      <c r="JF376" s="243"/>
      <c r="JG376" s="243"/>
      <c r="JH376" s="243"/>
      <c r="JI376" s="243"/>
      <c r="JJ376" s="243"/>
      <c r="JK376" s="243"/>
      <c r="JL376" s="243"/>
      <c r="JM376" s="243"/>
      <c r="JN376" s="243"/>
      <c r="JO376" s="243"/>
      <c r="JP376" s="243"/>
      <c r="JQ376" s="243"/>
      <c r="JR376" s="243"/>
      <c r="JS376" s="243"/>
      <c r="JT376" s="243"/>
      <c r="JU376" s="243"/>
      <c r="JV376" s="243"/>
      <c r="JW376" s="243"/>
      <c r="JX376" s="243"/>
      <c r="JY376" s="243"/>
      <c r="JZ376" s="243"/>
      <c r="KA376" s="243"/>
      <c r="KB376" s="243"/>
      <c r="KC376" s="243"/>
      <c r="KD376" s="243"/>
      <c r="KE376" s="243"/>
      <c r="KF376" s="243"/>
      <c r="KG376" s="243"/>
      <c r="KH376" s="243"/>
      <c r="KI376" s="243"/>
      <c r="KJ376" s="243"/>
      <c r="KK376" s="243"/>
      <c r="KL376" s="243"/>
      <c r="KM376" s="243"/>
      <c r="KN376" s="243"/>
      <c r="KO376" s="243"/>
      <c r="KP376" s="243"/>
      <c r="KQ376" s="243"/>
      <c r="KR376" s="243"/>
      <c r="KS376" s="243"/>
      <c r="KT376" s="243"/>
      <c r="KU376" s="243"/>
      <c r="KV376" s="243"/>
      <c r="KW376" s="243"/>
      <c r="KX376" s="243"/>
      <c r="KY376" s="243"/>
      <c r="KZ376" s="243"/>
      <c r="LA376" s="243"/>
      <c r="LB376" s="243"/>
      <c r="LC376" s="243"/>
      <c r="LD376" s="243"/>
      <c r="LE376" s="243"/>
      <c r="LF376" s="243"/>
      <c r="LG376" s="243"/>
      <c r="LH376" s="243"/>
      <c r="LI376" s="243"/>
      <c r="LJ376" s="243"/>
      <c r="LK376" s="243"/>
      <c r="LL376" s="243"/>
      <c r="LM376" s="243"/>
      <c r="LN376" s="243"/>
      <c r="LO376" s="243"/>
      <c r="LP376" s="243"/>
      <c r="LQ376" s="243"/>
      <c r="LR376" s="243"/>
      <c r="LS376" s="243"/>
      <c r="LT376" s="243"/>
      <c r="LU376" s="243"/>
      <c r="LV376" s="243"/>
      <c r="LW376" s="243"/>
      <c r="LX376" s="243"/>
      <c r="LY376" s="243"/>
      <c r="LZ376" s="243"/>
      <c r="MA376" s="243"/>
      <c r="MB376" s="243"/>
      <c r="MC376" s="243"/>
      <c r="MD376" s="243"/>
      <c r="ME376" s="243"/>
      <c r="MF376" s="243"/>
      <c r="MG376" s="243"/>
      <c r="MH376" s="243"/>
      <c r="MI376" s="243"/>
      <c r="MJ376" s="243"/>
      <c r="MK376" s="243"/>
      <c r="ML376" s="243"/>
      <c r="MM376" s="243"/>
      <c r="MN376" s="243"/>
      <c r="MO376" s="243"/>
      <c r="MP376" s="243"/>
      <c r="MQ376" s="243"/>
      <c r="MR376" s="243"/>
      <c r="MS376" s="243"/>
      <c r="MT376" s="243"/>
      <c r="MU376" s="243"/>
      <c r="MV376" s="243"/>
      <c r="MW376" s="243"/>
      <c r="MX376" s="243"/>
      <c r="MY376" s="243"/>
      <c r="MZ376" s="243"/>
      <c r="NA376" s="243"/>
      <c r="NB376" s="243"/>
      <c r="NC376" s="243"/>
      <c r="ND376" s="243"/>
      <c r="NE376" s="243"/>
      <c r="NF376" s="243"/>
      <c r="NG376" s="243"/>
      <c r="NH376" s="243"/>
      <c r="NI376" s="243"/>
      <c r="NJ376" s="243"/>
      <c r="NK376" s="243"/>
      <c r="NL376" s="243"/>
      <c r="NM376" s="243"/>
      <c r="NN376" s="243"/>
      <c r="NO376" s="243"/>
      <c r="NP376" s="243"/>
      <c r="NQ376" s="243"/>
      <c r="NR376" s="243"/>
      <c r="NS376" s="243"/>
      <c r="NT376" s="243"/>
      <c r="NU376" s="243"/>
      <c r="NV376" s="243"/>
      <c r="NW376" s="243"/>
      <c r="NX376" s="243"/>
      <c r="NY376" s="243"/>
      <c r="NZ376" s="243"/>
      <c r="OA376" s="243"/>
      <c r="OB376" s="243"/>
      <c r="OC376" s="243"/>
      <c r="OD376" s="243"/>
      <c r="OE376" s="243"/>
      <c r="OF376" s="243"/>
      <c r="OG376" s="243"/>
      <c r="OH376" s="243"/>
      <c r="OI376" s="243"/>
      <c r="OJ376" s="243"/>
      <c r="OK376" s="243"/>
      <c r="OL376" s="243"/>
      <c r="OM376" s="243"/>
      <c r="ON376" s="243"/>
      <c r="OO376" s="243"/>
      <c r="OP376" s="243"/>
      <c r="OQ376" s="243"/>
      <c r="OR376" s="243"/>
      <c r="OS376" s="243"/>
      <c r="OT376" s="243"/>
      <c r="OU376" s="243"/>
      <c r="OV376" s="243"/>
      <c r="OW376" s="243"/>
      <c r="OX376" s="243"/>
      <c r="OY376" s="243"/>
      <c r="OZ376" s="243"/>
      <c r="PA376" s="243"/>
      <c r="PB376" s="243"/>
      <c r="PC376" s="243"/>
      <c r="PD376" s="243"/>
      <c r="PE376" s="243"/>
      <c r="PF376" s="243"/>
      <c r="PG376" s="243"/>
      <c r="PH376" s="243"/>
      <c r="PI376" s="243"/>
      <c r="PJ376" s="243"/>
      <c r="PK376" s="243"/>
      <c r="PL376" s="243"/>
      <c r="PM376" s="243"/>
      <c r="PN376" s="243"/>
      <c r="PO376" s="243"/>
      <c r="PP376" s="243"/>
      <c r="PQ376" s="243"/>
      <c r="PR376" s="243"/>
      <c r="PS376" s="243"/>
      <c r="PT376" s="243"/>
      <c r="PU376" s="243"/>
      <c r="PV376" s="243"/>
      <c r="PW376" s="243"/>
      <c r="PX376" s="243"/>
      <c r="PY376" s="243"/>
      <c r="PZ376" s="243"/>
      <c r="QA376" s="243"/>
      <c r="QB376" s="243"/>
      <c r="QC376" s="243"/>
      <c r="QD376" s="243"/>
      <c r="QE376" s="243"/>
      <c r="QF376" s="243"/>
      <c r="QG376" s="243"/>
      <c r="QH376" s="243"/>
      <c r="QI376" s="243"/>
      <c r="QJ376" s="243"/>
      <c r="QK376" s="243"/>
      <c r="QL376" s="243"/>
      <c r="QM376" s="243"/>
      <c r="QN376" s="243"/>
      <c r="QO376" s="243"/>
      <c r="QP376" s="243"/>
      <c r="QQ376" s="243"/>
      <c r="QR376" s="243"/>
      <c r="QS376" s="243"/>
      <c r="QT376" s="243"/>
      <c r="QU376" s="243"/>
      <c r="QV376" s="243"/>
      <c r="QW376" s="243"/>
      <c r="QX376" s="243"/>
      <c r="QY376" s="243"/>
      <c r="QZ376" s="243"/>
      <c r="RA376" s="243"/>
      <c r="RB376" s="243"/>
      <c r="RC376" s="243"/>
      <c r="RD376" s="243"/>
      <c r="RE376" s="243"/>
      <c r="RF376" s="243"/>
      <c r="RG376" s="243"/>
      <c r="RH376" s="243"/>
      <c r="RI376" s="243"/>
      <c r="RJ376" s="243"/>
      <c r="RK376" s="243"/>
      <c r="RL376" s="243"/>
      <c r="RM376" s="243"/>
      <c r="RN376" s="243"/>
      <c r="RO376" s="243"/>
      <c r="RP376" s="243"/>
      <c r="RQ376" s="243"/>
      <c r="RR376" s="243"/>
      <c r="RS376" s="243"/>
      <c r="RT376" s="243"/>
      <c r="RU376" s="243"/>
      <c r="RV376" s="243"/>
      <c r="RW376" s="243"/>
      <c r="RX376" s="243"/>
      <c r="RY376" s="243"/>
      <c r="RZ376" s="243"/>
      <c r="SA376" s="243"/>
      <c r="SB376" s="243"/>
      <c r="SC376" s="243"/>
      <c r="SD376" s="243"/>
      <c r="SE376" s="243"/>
      <c r="SF376" s="243"/>
      <c r="SG376" s="243"/>
      <c r="SH376" s="243"/>
      <c r="SI376" s="243"/>
      <c r="SJ376" s="243"/>
      <c r="SK376" s="243"/>
      <c r="SL376" s="243"/>
      <c r="SM376" s="243"/>
      <c r="SN376" s="243"/>
      <c r="SO376" s="243"/>
      <c r="SP376" s="243"/>
      <c r="SQ376" s="243"/>
      <c r="SR376" s="243"/>
      <c r="SS376" s="243"/>
      <c r="ST376" s="243"/>
      <c r="SU376" s="243"/>
      <c r="SV376" s="243"/>
      <c r="SW376" s="243"/>
      <c r="SX376" s="243"/>
      <c r="SY376" s="243"/>
      <c r="SZ376" s="243"/>
      <c r="TA376" s="243"/>
      <c r="TB376" s="243"/>
      <c r="TC376" s="243"/>
      <c r="TD376" s="243"/>
      <c r="TE376" s="243"/>
      <c r="TF376" s="243"/>
      <c r="TG376" s="243"/>
      <c r="TH376" s="243"/>
      <c r="TI376" s="243"/>
      <c r="TJ376" s="243"/>
      <c r="TK376" s="243"/>
      <c r="TL376" s="243"/>
      <c r="TM376" s="243"/>
      <c r="TN376" s="243"/>
      <c r="TO376" s="243"/>
      <c r="TP376" s="243"/>
      <c r="TQ376" s="243"/>
      <c r="TR376" s="243"/>
      <c r="TS376" s="243"/>
      <c r="TT376" s="243"/>
      <c r="TU376" s="243"/>
      <c r="TV376" s="243"/>
      <c r="TW376" s="243"/>
      <c r="TX376" s="243"/>
      <c r="TY376" s="243"/>
      <c r="TZ376" s="243"/>
      <c r="UA376" s="243"/>
      <c r="UB376" s="243"/>
      <c r="UC376" s="243"/>
      <c r="UD376" s="243"/>
      <c r="UE376" s="243"/>
      <c r="UF376" s="243"/>
      <c r="UG376" s="243"/>
      <c r="UH376" s="243"/>
      <c r="UI376" s="243"/>
      <c r="UJ376" s="243"/>
      <c r="UK376" s="243"/>
      <c r="UL376" s="243"/>
      <c r="UM376" s="243"/>
      <c r="UN376" s="243"/>
      <c r="UO376" s="243"/>
      <c r="UP376" s="243"/>
      <c r="UQ376" s="243"/>
      <c r="UR376" s="243"/>
      <c r="US376" s="243"/>
      <c r="UT376" s="243"/>
      <c r="UU376" s="243"/>
      <c r="UV376" s="243"/>
      <c r="UW376" s="243"/>
      <c r="UX376" s="243"/>
      <c r="UY376" s="243"/>
      <c r="UZ376" s="243"/>
      <c r="VA376" s="243"/>
      <c r="VB376" s="243"/>
      <c r="VC376" s="243"/>
      <c r="VD376" s="243"/>
      <c r="VE376" s="243"/>
      <c r="VF376" s="243"/>
      <c r="VG376" s="243"/>
      <c r="VH376" s="243"/>
      <c r="VI376" s="243"/>
      <c r="VJ376" s="243"/>
      <c r="VK376" s="243"/>
      <c r="VL376" s="243"/>
      <c r="VM376" s="243"/>
      <c r="VN376" s="243"/>
      <c r="VO376" s="243"/>
      <c r="VP376" s="243"/>
      <c r="VQ376" s="243"/>
      <c r="VR376" s="243"/>
      <c r="VS376" s="243"/>
      <c r="VT376" s="243"/>
      <c r="VU376" s="243"/>
      <c r="VV376" s="243"/>
      <c r="VW376" s="243"/>
      <c r="VX376" s="243"/>
      <c r="VY376" s="243"/>
      <c r="VZ376" s="243"/>
      <c r="WA376" s="243"/>
      <c r="WB376" s="243"/>
      <c r="WC376" s="243"/>
      <c r="WD376" s="243"/>
      <c r="WE376" s="243"/>
      <c r="WF376" s="243"/>
      <c r="WG376" s="243"/>
      <c r="WH376" s="243"/>
      <c r="WI376" s="243"/>
      <c r="WJ376" s="243"/>
      <c r="WK376" s="243"/>
      <c r="WL376" s="243"/>
      <c r="WM376" s="243"/>
      <c r="WN376" s="243"/>
      <c r="WO376" s="243"/>
      <c r="WP376" s="243"/>
      <c r="WQ376" s="243"/>
      <c r="WR376" s="243"/>
      <c r="WS376" s="243"/>
      <c r="WT376" s="243"/>
      <c r="WU376" s="243"/>
      <c r="WV376" s="243"/>
      <c r="WW376" s="243"/>
      <c r="WX376" s="243"/>
      <c r="WY376" s="243"/>
      <c r="WZ376" s="243"/>
      <c r="XA376" s="243"/>
      <c r="XB376" s="243"/>
      <c r="XC376" s="243"/>
      <c r="XD376" s="243"/>
      <c r="XE376" s="243"/>
      <c r="XF376" s="243"/>
      <c r="XG376" s="243"/>
      <c r="XH376" s="243"/>
      <c r="XI376" s="243"/>
      <c r="XJ376" s="243"/>
      <c r="XK376" s="243"/>
      <c r="XL376" s="243"/>
      <c r="XM376" s="243"/>
      <c r="XN376" s="243"/>
      <c r="XO376" s="243"/>
      <c r="XP376" s="243"/>
      <c r="XQ376" s="243"/>
      <c r="XR376" s="243"/>
      <c r="XS376" s="243"/>
      <c r="XT376" s="243"/>
      <c r="XU376" s="243"/>
      <c r="XV376" s="243"/>
      <c r="XW376" s="243"/>
      <c r="XX376" s="243"/>
      <c r="XY376" s="243"/>
      <c r="XZ376" s="243"/>
      <c r="YA376" s="243"/>
      <c r="YB376" s="243"/>
      <c r="YC376" s="243"/>
      <c r="YD376" s="243"/>
      <c r="YE376" s="243"/>
      <c r="YF376" s="243"/>
      <c r="YG376" s="243"/>
      <c r="YH376" s="243"/>
      <c r="YI376" s="243"/>
      <c r="YJ376" s="243"/>
      <c r="YK376" s="243"/>
      <c r="YL376" s="243"/>
      <c r="YM376" s="243"/>
      <c r="YN376" s="243"/>
      <c r="YO376" s="243"/>
      <c r="YP376" s="243"/>
      <c r="YQ376" s="243"/>
      <c r="YR376" s="243"/>
      <c r="YS376" s="243"/>
      <c r="YT376" s="243"/>
      <c r="YU376" s="243"/>
      <c r="YV376" s="243"/>
      <c r="YW376" s="243"/>
      <c r="YX376" s="243"/>
      <c r="YY376" s="243"/>
      <c r="YZ376" s="243"/>
      <c r="ZA376" s="243"/>
      <c r="ZB376" s="243"/>
      <c r="ZC376" s="243"/>
      <c r="ZD376" s="243"/>
      <c r="ZE376" s="243"/>
      <c r="ZF376" s="243"/>
      <c r="ZG376" s="243"/>
      <c r="ZH376" s="243"/>
      <c r="ZI376" s="243"/>
      <c r="ZJ376" s="243"/>
      <c r="ZK376" s="243"/>
      <c r="ZL376" s="243"/>
      <c r="ZM376" s="243"/>
      <c r="ZN376" s="243"/>
      <c r="ZO376" s="243"/>
      <c r="ZP376" s="243"/>
      <c r="ZQ376" s="243"/>
      <c r="ZR376" s="243"/>
      <c r="ZS376" s="243"/>
      <c r="ZT376" s="243"/>
      <c r="ZU376" s="243"/>
      <c r="ZV376" s="243"/>
      <c r="ZW376" s="243"/>
      <c r="ZX376" s="243"/>
      <c r="ZY376" s="243"/>
      <c r="ZZ376" s="243"/>
      <c r="AAA376" s="243"/>
      <c r="AAB376" s="243"/>
      <c r="AAC376" s="243"/>
      <c r="AAD376" s="243"/>
      <c r="AAE376" s="243"/>
      <c r="AAF376" s="243"/>
      <c r="AAG376" s="243"/>
      <c r="AAH376" s="243"/>
      <c r="AAI376" s="243"/>
      <c r="AAJ376" s="243"/>
      <c r="AAK376" s="243"/>
      <c r="AAL376" s="243"/>
      <c r="AAM376" s="243"/>
      <c r="AAN376" s="243"/>
      <c r="AAO376" s="243"/>
      <c r="AAP376" s="243"/>
      <c r="AAQ376" s="243"/>
      <c r="AAR376" s="243"/>
      <c r="AAS376" s="243"/>
      <c r="AAT376" s="243"/>
      <c r="AAU376" s="243"/>
      <c r="AAV376" s="243"/>
      <c r="AAW376" s="243"/>
      <c r="AAX376" s="243"/>
      <c r="AAY376" s="243"/>
      <c r="AAZ376" s="243"/>
      <c r="ABA376" s="243"/>
      <c r="ABB376" s="243"/>
      <c r="ABC376" s="243"/>
      <c r="ABD376" s="243"/>
      <c r="ABE376" s="243"/>
      <c r="ABF376" s="243"/>
      <c r="ABG376" s="243"/>
      <c r="ABH376" s="243"/>
      <c r="ABI376" s="243"/>
      <c r="ABJ376" s="243"/>
      <c r="ABK376" s="243"/>
      <c r="ABL376" s="243"/>
      <c r="ABM376" s="243"/>
      <c r="ABN376" s="243"/>
      <c r="ABO376" s="243"/>
      <c r="ABP376" s="243"/>
      <c r="ABQ376" s="243"/>
      <c r="ABR376" s="243"/>
      <c r="ABS376" s="243"/>
      <c r="ABT376" s="243"/>
      <c r="ABU376" s="243"/>
      <c r="ABV376" s="243"/>
      <c r="ABW376" s="243"/>
      <c r="ABX376" s="243"/>
      <c r="ABY376" s="243"/>
      <c r="ABZ376" s="243"/>
      <c r="ACA376" s="243"/>
      <c r="ACB376" s="243"/>
      <c r="ACC376" s="243"/>
      <c r="ACD376" s="243"/>
      <c r="ACE376" s="243"/>
      <c r="ACF376" s="243"/>
      <c r="ACG376" s="243"/>
      <c r="ACH376" s="243"/>
      <c r="ACI376" s="243"/>
      <c r="ACJ376" s="243"/>
      <c r="ACK376" s="243"/>
      <c r="ACL376" s="243"/>
      <c r="ACM376" s="243"/>
      <c r="ACN376" s="243"/>
      <c r="ACO376" s="243"/>
      <c r="ACP376" s="243"/>
      <c r="ACQ376" s="243"/>
      <c r="ACR376" s="243"/>
      <c r="ACS376" s="243"/>
      <c r="ACT376" s="243"/>
      <c r="ACU376" s="243"/>
      <c r="ACV376" s="243"/>
      <c r="ACW376" s="243"/>
      <c r="ACX376" s="243"/>
      <c r="ACY376" s="243"/>
      <c r="ACZ376" s="243"/>
      <c r="ADA376" s="243"/>
      <c r="ADB376" s="243"/>
      <c r="ADC376" s="243"/>
      <c r="ADD376" s="243"/>
      <c r="ADE376" s="243"/>
      <c r="ADF376" s="243"/>
      <c r="ADG376" s="243"/>
      <c r="ADH376" s="243"/>
      <c r="ADI376" s="243"/>
      <c r="ADJ376" s="243"/>
      <c r="ADK376" s="243"/>
      <c r="ADL376" s="243"/>
      <c r="ADM376" s="243"/>
      <c r="ADN376" s="243"/>
      <c r="ADO376" s="243"/>
      <c r="ADP376" s="243"/>
      <c r="ADQ376" s="243"/>
      <c r="ADR376" s="243"/>
      <c r="ADS376" s="243"/>
      <c r="ADT376" s="243"/>
      <c r="ADU376" s="243"/>
      <c r="ADV376" s="243"/>
      <c r="ADW376" s="243"/>
      <c r="ADX376" s="243"/>
      <c r="ADY376" s="243"/>
      <c r="ADZ376" s="243"/>
      <c r="AEA376" s="243"/>
      <c r="AEB376" s="243"/>
      <c r="AEC376" s="243"/>
      <c r="AED376" s="243"/>
      <c r="AEE376" s="243"/>
      <c r="AEF376" s="243"/>
      <c r="AEG376" s="243"/>
      <c r="AEH376" s="243"/>
      <c r="AEI376" s="243"/>
      <c r="AEJ376" s="243"/>
      <c r="AEK376" s="243"/>
      <c r="AEL376" s="243"/>
      <c r="AEM376" s="243"/>
      <c r="AEN376" s="243"/>
      <c r="AEO376" s="243"/>
      <c r="AEP376" s="243"/>
      <c r="AEQ376" s="243"/>
      <c r="AER376" s="243"/>
      <c r="AES376" s="243"/>
      <c r="AET376" s="243"/>
      <c r="AEU376" s="243"/>
      <c r="AEV376" s="243"/>
      <c r="AEW376" s="243"/>
      <c r="AEX376" s="243"/>
      <c r="AEY376" s="243"/>
      <c r="AEZ376" s="243"/>
      <c r="AFA376" s="243"/>
      <c r="AFB376" s="243"/>
      <c r="AFC376" s="243"/>
      <c r="AFD376" s="243"/>
      <c r="AFE376" s="243"/>
      <c r="AFF376" s="243"/>
      <c r="AFG376" s="243"/>
      <c r="AFH376" s="243"/>
      <c r="AFI376" s="243"/>
      <c r="AFJ376" s="243"/>
      <c r="AFK376" s="243"/>
      <c r="AFL376" s="243"/>
      <c r="AFM376" s="243"/>
      <c r="AFN376" s="243"/>
      <c r="AFO376" s="243"/>
      <c r="AFP376" s="243"/>
      <c r="AFQ376" s="243"/>
      <c r="AFR376" s="243"/>
      <c r="AFS376" s="243"/>
      <c r="AFT376" s="243"/>
      <c r="AFU376" s="243"/>
      <c r="AFV376" s="243"/>
      <c r="AFW376" s="243"/>
      <c r="AFX376" s="243"/>
      <c r="AFY376" s="243"/>
      <c r="AFZ376" s="243"/>
      <c r="AGA376" s="243"/>
      <c r="AGB376" s="243"/>
      <c r="AGC376" s="243"/>
      <c r="AGD376" s="243"/>
      <c r="AGE376" s="243"/>
      <c r="AGF376" s="243"/>
      <c r="AGG376" s="243"/>
      <c r="AGH376" s="243"/>
      <c r="AGI376" s="243"/>
      <c r="AGJ376" s="243"/>
      <c r="AGK376" s="243"/>
      <c r="AGL376" s="243"/>
      <c r="AGM376" s="243"/>
      <c r="AGN376" s="243"/>
      <c r="AGO376" s="243"/>
      <c r="AGP376" s="243"/>
      <c r="AGQ376" s="243"/>
      <c r="AGR376" s="243"/>
      <c r="AGS376" s="243"/>
      <c r="AGT376" s="243"/>
      <c r="AGU376" s="243"/>
      <c r="AGV376" s="243"/>
      <c r="AGW376" s="243"/>
      <c r="AGX376" s="243"/>
      <c r="AGY376" s="243"/>
      <c r="AGZ376" s="243"/>
      <c r="AHA376" s="243"/>
      <c r="AHB376" s="243"/>
      <c r="AHC376" s="243"/>
      <c r="AHD376" s="243"/>
      <c r="AHE376" s="243"/>
      <c r="AHF376" s="243"/>
      <c r="AHG376" s="243"/>
      <c r="AHH376" s="243"/>
      <c r="AHI376" s="243"/>
      <c r="AHJ376" s="243"/>
      <c r="AHK376" s="243"/>
      <c r="AHL376" s="243"/>
      <c r="AHM376" s="243"/>
      <c r="AHN376" s="243"/>
      <c r="AHO376" s="243"/>
      <c r="AHP376" s="243"/>
      <c r="AHQ376" s="243"/>
      <c r="AHR376" s="243"/>
      <c r="AHS376" s="243"/>
      <c r="AHT376" s="243"/>
      <c r="AHU376" s="243"/>
      <c r="AHV376" s="243"/>
      <c r="AHW376" s="243"/>
      <c r="AHX376" s="243"/>
      <c r="AHY376" s="243"/>
      <c r="AHZ376" s="243"/>
      <c r="AIA376" s="243"/>
      <c r="AIB376" s="243"/>
      <c r="AIC376" s="243"/>
      <c r="AID376" s="243"/>
      <c r="AIE376" s="243"/>
      <c r="AIF376" s="243"/>
      <c r="AIG376" s="243"/>
      <c r="AIH376" s="243"/>
      <c r="AII376" s="243"/>
      <c r="AIJ376" s="243"/>
      <c r="AIK376" s="243"/>
      <c r="AIL376" s="243"/>
      <c r="AIM376" s="243"/>
      <c r="AIN376" s="243"/>
      <c r="AIO376" s="243"/>
      <c r="AIP376" s="243"/>
      <c r="AIQ376" s="243"/>
      <c r="AIR376" s="243"/>
      <c r="AIS376" s="243"/>
      <c r="AIT376" s="243"/>
      <c r="AIU376" s="243"/>
      <c r="AIV376" s="243"/>
      <c r="AIW376" s="243"/>
      <c r="AIX376" s="243"/>
      <c r="AIY376" s="243"/>
      <c r="AIZ376" s="243"/>
      <c r="AJA376" s="243"/>
      <c r="AJB376" s="243"/>
      <c r="AJC376" s="243"/>
      <c r="AJD376" s="243"/>
      <c r="AJE376" s="243"/>
      <c r="AJF376" s="243"/>
      <c r="AJG376" s="243"/>
      <c r="AJH376" s="243"/>
      <c r="AJI376" s="243"/>
      <c r="AJJ376" s="243"/>
      <c r="AJK376" s="243"/>
      <c r="AJL376" s="243"/>
      <c r="AJM376" s="243"/>
      <c r="AJN376" s="243"/>
      <c r="AJO376" s="243"/>
      <c r="AJP376" s="243"/>
      <c r="AJQ376" s="243"/>
      <c r="AJR376" s="243"/>
      <c r="AJS376" s="243"/>
      <c r="AJT376" s="243"/>
      <c r="AJU376" s="243"/>
      <c r="AJV376" s="243"/>
      <c r="AJW376" s="243"/>
      <c r="AJX376" s="243"/>
      <c r="AJY376" s="243"/>
      <c r="AJZ376" s="243"/>
      <c r="AKA376" s="243"/>
      <c r="AKB376" s="243"/>
      <c r="AKC376" s="243"/>
      <c r="AKD376" s="243"/>
      <c r="AKE376" s="243"/>
      <c r="AKF376" s="243"/>
      <c r="AKG376" s="243"/>
      <c r="AKH376" s="243"/>
      <c r="AKI376" s="243"/>
      <c r="AKJ376" s="243"/>
      <c r="AKK376" s="243"/>
      <c r="AKL376" s="243"/>
      <c r="AKM376" s="243"/>
      <c r="AKN376" s="243"/>
      <c r="AKO376" s="243"/>
      <c r="AKP376" s="243"/>
      <c r="AKQ376" s="243"/>
      <c r="AKR376" s="243"/>
      <c r="AKS376" s="243"/>
      <c r="AKT376" s="243"/>
      <c r="AKU376" s="243"/>
      <c r="AKV376" s="243"/>
      <c r="AKW376" s="243"/>
      <c r="AKX376" s="243"/>
      <c r="AKY376" s="243"/>
      <c r="AKZ376" s="243"/>
      <c r="ALA376" s="243"/>
      <c r="ALB376" s="243"/>
      <c r="ALC376" s="243"/>
      <c r="ALD376" s="243"/>
      <c r="ALE376" s="243"/>
      <c r="ALF376" s="243"/>
      <c r="ALG376" s="243"/>
      <c r="ALH376" s="243"/>
      <c r="ALI376" s="243"/>
      <c r="ALJ376" s="243"/>
      <c r="ALK376" s="243"/>
      <c r="ALL376" s="243"/>
      <c r="ALM376" s="243"/>
      <c r="ALN376" s="243"/>
      <c r="ALO376" s="243"/>
      <c r="ALP376" s="243"/>
      <c r="ALQ376" s="243"/>
      <c r="ALR376" s="243"/>
      <c r="ALS376" s="243"/>
      <c r="ALT376" s="243"/>
      <c r="ALU376" s="243"/>
      <c r="ALV376" s="243"/>
      <c r="ALW376" s="243"/>
      <c r="ALX376" s="243"/>
      <c r="ALY376" s="243"/>
      <c r="ALZ376" s="243"/>
      <c r="AMA376" s="243"/>
      <c r="AMB376" s="243"/>
      <c r="AMC376" s="243"/>
      <c r="AMD376" s="243"/>
      <c r="AME376" s="243"/>
      <c r="AMF376" s="243"/>
      <c r="AMG376" s="243"/>
      <c r="AMH376" s="243"/>
      <c r="AMI376" s="243"/>
      <c r="AMJ376" s="243"/>
      <c r="AMK376" s="243"/>
      <c r="AML376" s="243"/>
      <c r="AMM376" s="243"/>
      <c r="AMN376" s="243"/>
      <c r="AMO376" s="243"/>
      <c r="AMP376" s="243"/>
      <c r="AMQ376" s="243"/>
      <c r="AMR376" s="243"/>
      <c r="AMS376" s="243"/>
      <c r="AMT376" s="243"/>
      <c r="AMU376" s="243"/>
      <c r="AMV376" s="243"/>
      <c r="AMW376" s="243"/>
      <c r="AMX376" s="243"/>
      <c r="AMY376" s="243"/>
      <c r="AMZ376" s="243"/>
      <c r="ANA376" s="243"/>
      <c r="ANB376" s="243"/>
      <c r="ANC376" s="243"/>
      <c r="AND376" s="243"/>
      <c r="ANE376" s="243"/>
      <c r="ANF376" s="243"/>
      <c r="ANG376" s="243"/>
      <c r="ANH376" s="243"/>
      <c r="ANI376" s="243"/>
      <c r="ANJ376" s="243"/>
      <c r="ANK376" s="243"/>
      <c r="ANL376" s="243"/>
      <c r="ANM376" s="243"/>
      <c r="ANN376" s="243"/>
      <c r="ANO376" s="243"/>
      <c r="ANP376" s="243"/>
      <c r="ANQ376" s="243"/>
      <c r="ANR376" s="243"/>
      <c r="ANS376" s="243"/>
      <c r="ANT376" s="243"/>
      <c r="ANU376" s="243"/>
      <c r="ANV376" s="243"/>
      <c r="ANW376" s="243"/>
      <c r="ANX376" s="243"/>
      <c r="ANY376" s="243"/>
      <c r="ANZ376" s="243"/>
      <c r="AOA376" s="243"/>
      <c r="AOB376" s="243"/>
      <c r="AOC376" s="243"/>
      <c r="AOD376" s="243"/>
      <c r="AOE376" s="243"/>
      <c r="AOF376" s="243"/>
      <c r="AOG376" s="243"/>
      <c r="AOH376" s="243"/>
      <c r="AOI376" s="243"/>
      <c r="AOJ376" s="243"/>
      <c r="AOK376" s="243"/>
      <c r="AOL376" s="243"/>
      <c r="AOM376" s="243"/>
      <c r="AON376" s="243"/>
      <c r="AOO376" s="243"/>
      <c r="AOP376" s="243"/>
      <c r="AOQ376" s="243"/>
      <c r="AOR376" s="243"/>
      <c r="AOS376" s="243"/>
      <c r="AOT376" s="243"/>
      <c r="AOU376" s="243"/>
      <c r="AOV376" s="243"/>
      <c r="AOW376" s="243"/>
      <c r="AOX376" s="243"/>
      <c r="AOY376" s="243"/>
      <c r="AOZ376" s="243"/>
      <c r="APA376" s="243"/>
      <c r="APB376" s="243"/>
      <c r="APC376" s="243"/>
      <c r="APD376" s="243"/>
      <c r="APE376" s="243"/>
      <c r="APF376" s="243"/>
      <c r="APG376" s="243"/>
      <c r="APH376" s="243"/>
      <c r="API376" s="243"/>
      <c r="APJ376" s="243"/>
      <c r="APK376" s="243"/>
      <c r="APL376" s="243"/>
      <c r="APM376" s="243"/>
      <c r="APN376" s="243"/>
      <c r="APO376" s="243"/>
      <c r="APP376" s="243"/>
      <c r="APQ376" s="243"/>
      <c r="APR376" s="243"/>
      <c r="APS376" s="243"/>
      <c r="APT376" s="243"/>
      <c r="APU376" s="243"/>
      <c r="APV376" s="243"/>
      <c r="APW376" s="243"/>
      <c r="APX376" s="243"/>
      <c r="APY376" s="243"/>
      <c r="APZ376" s="243"/>
      <c r="AQA376" s="243"/>
      <c r="AQB376" s="243"/>
      <c r="AQC376" s="243"/>
      <c r="AQD376" s="243"/>
      <c r="AQE376" s="243"/>
      <c r="AQF376" s="243"/>
      <c r="AQG376" s="243"/>
      <c r="AQH376" s="243"/>
      <c r="AQI376" s="243"/>
      <c r="AQJ376" s="243"/>
      <c r="AQK376" s="243"/>
      <c r="AQL376" s="243"/>
      <c r="AQM376" s="243"/>
      <c r="AQN376" s="243"/>
      <c r="AQO376" s="243"/>
      <c r="AQP376" s="243"/>
      <c r="AQQ376" s="243"/>
      <c r="AQR376" s="243"/>
      <c r="AQS376" s="243"/>
      <c r="AQT376" s="243"/>
      <c r="AQU376" s="243"/>
      <c r="AQV376" s="243"/>
      <c r="AQW376" s="243"/>
      <c r="AQX376" s="243"/>
      <c r="AQY376" s="243"/>
      <c r="AQZ376" s="243"/>
      <c r="ARA376" s="243"/>
      <c r="ARB376" s="243"/>
      <c r="ARC376" s="243"/>
      <c r="ARD376" s="243"/>
      <c r="ARE376" s="243"/>
      <c r="ARF376" s="243"/>
      <c r="ARG376" s="243"/>
      <c r="ARH376" s="243"/>
      <c r="ARI376" s="243"/>
      <c r="ARJ376" s="243"/>
      <c r="ARK376" s="243"/>
      <c r="ARL376" s="243"/>
      <c r="ARM376" s="243"/>
      <c r="ARN376" s="243"/>
      <c r="ARO376" s="243"/>
      <c r="ARP376" s="243"/>
      <c r="ARQ376" s="243"/>
      <c r="ARR376" s="243"/>
      <c r="ARS376" s="243"/>
      <c r="ART376" s="243"/>
      <c r="ARU376" s="243"/>
      <c r="ARV376" s="243"/>
      <c r="ARW376" s="243"/>
      <c r="ARX376" s="243"/>
      <c r="ARY376" s="243"/>
      <c r="ARZ376" s="243"/>
      <c r="ASA376" s="243"/>
      <c r="ASB376" s="243"/>
      <c r="ASC376" s="243"/>
      <c r="ASD376" s="243"/>
      <c r="ASE376" s="243"/>
      <c r="ASF376" s="243"/>
      <c r="ASG376" s="243"/>
      <c r="ASH376" s="243"/>
      <c r="ASI376" s="243"/>
      <c r="ASJ376" s="243"/>
      <c r="ASK376" s="243"/>
      <c r="ASL376" s="243"/>
      <c r="ASM376" s="243"/>
      <c r="ASN376" s="243"/>
      <c r="ASO376" s="243"/>
      <c r="ASP376" s="243"/>
      <c r="ASQ376" s="243"/>
      <c r="ASR376" s="243"/>
      <c r="ASS376" s="243"/>
      <c r="AST376" s="243"/>
      <c r="ASU376" s="243"/>
      <c r="ASV376" s="243"/>
      <c r="ASW376" s="243"/>
      <c r="ASX376" s="243"/>
      <c r="ASY376" s="243"/>
      <c r="ASZ376" s="243"/>
      <c r="ATA376" s="243"/>
      <c r="ATB376" s="243"/>
      <c r="ATC376" s="243"/>
      <c r="ATD376" s="243"/>
      <c r="ATE376" s="243"/>
      <c r="ATF376" s="243"/>
      <c r="ATG376" s="243"/>
      <c r="ATH376" s="243"/>
      <c r="ATI376" s="243"/>
      <c r="ATJ376" s="243"/>
      <c r="ATK376" s="243"/>
      <c r="ATL376" s="243"/>
      <c r="ATM376" s="243"/>
      <c r="ATN376" s="243"/>
      <c r="ATO376" s="243"/>
      <c r="ATP376" s="243"/>
      <c r="ATQ376" s="243"/>
      <c r="ATR376" s="243"/>
      <c r="ATS376" s="243"/>
      <c r="ATT376" s="243"/>
      <c r="ATU376" s="243"/>
      <c r="ATV376" s="243"/>
      <c r="ATW376" s="243"/>
      <c r="ATX376" s="243"/>
      <c r="ATY376" s="243"/>
      <c r="ATZ376" s="243"/>
      <c r="AUA376" s="243"/>
      <c r="AUB376" s="243"/>
      <c r="AUC376" s="243"/>
      <c r="AUD376" s="243"/>
      <c r="AUE376" s="243"/>
      <c r="AUF376" s="243"/>
      <c r="AUG376" s="243"/>
      <c r="AUH376" s="243"/>
      <c r="AUI376" s="243"/>
      <c r="AUJ376" s="243"/>
      <c r="AUK376" s="243"/>
      <c r="AUL376" s="243"/>
      <c r="AUM376" s="243"/>
      <c r="AUN376" s="243"/>
      <c r="AUO376" s="243"/>
      <c r="AUP376" s="243"/>
      <c r="AUQ376" s="243"/>
      <c r="AUR376" s="243"/>
      <c r="AUS376" s="243"/>
      <c r="AUT376" s="243"/>
      <c r="AUU376" s="243"/>
      <c r="AUV376" s="243"/>
      <c r="AUW376" s="243"/>
      <c r="AUX376" s="243"/>
      <c r="AUY376" s="243"/>
      <c r="AUZ376" s="243"/>
      <c r="AVA376" s="243"/>
      <c r="AVB376" s="243"/>
      <c r="AVC376" s="243"/>
      <c r="AVD376" s="243"/>
      <c r="AVE376" s="243"/>
      <c r="AVF376" s="243"/>
      <c r="AVG376" s="243"/>
      <c r="AVH376" s="243"/>
      <c r="AVI376" s="243"/>
      <c r="AVJ376" s="243"/>
      <c r="AVK376" s="243"/>
      <c r="AVL376" s="243"/>
      <c r="AVM376" s="243"/>
      <c r="AVN376" s="243"/>
      <c r="AVO376" s="243"/>
      <c r="AVP376" s="243"/>
      <c r="AVQ376" s="243"/>
      <c r="AVR376" s="243"/>
      <c r="AVS376" s="243"/>
      <c r="AVT376" s="243"/>
      <c r="AVU376" s="243"/>
      <c r="AVV376" s="243"/>
      <c r="AVW376" s="243"/>
      <c r="AVX376" s="243"/>
      <c r="AVY376" s="243"/>
      <c r="AVZ376" s="243"/>
      <c r="AWA376" s="243"/>
      <c r="AWB376" s="243"/>
      <c r="AWC376" s="243"/>
      <c r="AWD376" s="243"/>
      <c r="AWE376" s="243"/>
      <c r="AWF376" s="243"/>
      <c r="AWG376" s="243"/>
      <c r="AWH376" s="243"/>
      <c r="AWI376" s="243"/>
      <c r="AWJ376" s="243"/>
      <c r="AWK376" s="243"/>
      <c r="AWL376" s="243"/>
      <c r="AWM376" s="243"/>
      <c r="AWN376" s="243"/>
      <c r="AWO376" s="243"/>
      <c r="AWP376" s="243"/>
      <c r="AWQ376" s="243"/>
      <c r="AWR376" s="243"/>
      <c r="AWS376" s="243"/>
      <c r="AWT376" s="243"/>
      <c r="AWU376" s="243"/>
      <c r="AWV376" s="243"/>
      <c r="AWW376" s="243"/>
      <c r="AWX376" s="243"/>
      <c r="AWY376" s="243"/>
      <c r="AWZ376" s="243"/>
      <c r="AXA376" s="243"/>
      <c r="AXB376" s="243"/>
      <c r="AXC376" s="243"/>
      <c r="AXD376" s="243"/>
      <c r="AXE376" s="243"/>
      <c r="AXF376" s="243"/>
      <c r="AXG376" s="243"/>
      <c r="AXH376" s="243"/>
      <c r="AXI376" s="243"/>
      <c r="AXJ376" s="243"/>
      <c r="AXK376" s="243"/>
      <c r="AXL376" s="243"/>
      <c r="AXM376" s="243"/>
      <c r="AXN376" s="243"/>
      <c r="AXO376" s="243"/>
      <c r="AXP376" s="243"/>
      <c r="AXQ376" s="243"/>
      <c r="AXR376" s="243"/>
      <c r="AXS376" s="243"/>
      <c r="AXT376" s="243"/>
      <c r="AXU376" s="243"/>
      <c r="AXV376" s="243"/>
      <c r="AXW376" s="243"/>
      <c r="AXX376" s="243"/>
      <c r="AXY376" s="243"/>
      <c r="AXZ376" s="243"/>
      <c r="AYA376" s="243"/>
      <c r="AYB376" s="243"/>
      <c r="AYC376" s="243"/>
      <c r="AYD376" s="243"/>
      <c r="AYE376" s="243"/>
      <c r="AYF376" s="243"/>
      <c r="AYG376" s="243"/>
      <c r="AYH376" s="243"/>
      <c r="AYI376" s="243"/>
      <c r="AYJ376" s="243"/>
      <c r="AYK376" s="243"/>
      <c r="AYL376" s="243"/>
      <c r="AYM376" s="243"/>
      <c r="AYN376" s="243"/>
      <c r="AYO376" s="243"/>
      <c r="AYP376" s="243"/>
      <c r="AYQ376" s="243"/>
      <c r="AYR376" s="243"/>
      <c r="AYS376" s="243"/>
      <c r="AYT376" s="243"/>
      <c r="AYU376" s="243"/>
      <c r="AYV376" s="243"/>
      <c r="AYW376" s="243"/>
      <c r="AYX376" s="243"/>
      <c r="AYY376" s="243"/>
      <c r="AYZ376" s="243"/>
      <c r="AZA376" s="243"/>
      <c r="AZB376" s="243"/>
      <c r="AZC376" s="243"/>
      <c r="AZD376" s="243"/>
      <c r="AZE376" s="243"/>
      <c r="AZF376" s="243"/>
      <c r="AZG376" s="243"/>
      <c r="AZH376" s="243"/>
      <c r="AZI376" s="243"/>
      <c r="AZJ376" s="243"/>
      <c r="AZK376" s="243"/>
      <c r="AZL376" s="243"/>
      <c r="AZM376" s="243"/>
      <c r="AZN376" s="243"/>
      <c r="AZO376" s="243"/>
      <c r="AZP376" s="243"/>
      <c r="AZQ376" s="243"/>
      <c r="AZR376" s="243"/>
      <c r="AZS376" s="243"/>
      <c r="AZT376" s="243"/>
      <c r="AZU376" s="243"/>
      <c r="AZV376" s="243"/>
      <c r="AZW376" s="243"/>
      <c r="AZX376" s="243"/>
      <c r="AZY376" s="243"/>
      <c r="AZZ376" s="243"/>
      <c r="BAA376" s="243"/>
      <c r="BAB376" s="243"/>
      <c r="BAC376" s="243"/>
      <c r="BAD376" s="243"/>
      <c r="BAE376" s="243"/>
      <c r="BAF376" s="243"/>
      <c r="BAG376" s="243"/>
      <c r="BAH376" s="243"/>
      <c r="BAI376" s="243"/>
      <c r="BAJ376" s="243"/>
      <c r="BAK376" s="243"/>
      <c r="BAL376" s="243"/>
      <c r="BAM376" s="243"/>
      <c r="BAN376" s="243"/>
      <c r="BAO376" s="243"/>
      <c r="BAP376" s="243"/>
      <c r="BAQ376" s="243"/>
      <c r="BAR376" s="243"/>
      <c r="BAS376" s="243"/>
      <c r="BAT376" s="243"/>
      <c r="BAU376" s="243"/>
      <c r="BAV376" s="243"/>
      <c r="BAW376" s="243"/>
      <c r="BAX376" s="243"/>
      <c r="BAY376" s="243"/>
      <c r="BAZ376" s="243"/>
      <c r="BBA376" s="243"/>
      <c r="BBB376" s="243"/>
      <c r="BBC376" s="243"/>
      <c r="BBD376" s="243"/>
      <c r="BBE376" s="243"/>
      <c r="BBF376" s="243"/>
      <c r="BBG376" s="243"/>
      <c r="BBH376" s="243"/>
      <c r="BBI376" s="243"/>
      <c r="BBJ376" s="243"/>
      <c r="BBK376" s="243"/>
      <c r="BBL376" s="243"/>
      <c r="BBM376" s="243"/>
      <c r="BBN376" s="243"/>
      <c r="BBO376" s="243"/>
      <c r="BBP376" s="243"/>
      <c r="BBQ376" s="243"/>
      <c r="BBR376" s="243"/>
      <c r="BBS376" s="243"/>
      <c r="BBT376" s="243"/>
      <c r="BBU376" s="243"/>
      <c r="BBV376" s="243"/>
      <c r="BBW376" s="243"/>
      <c r="BBX376" s="243"/>
      <c r="BBY376" s="243"/>
      <c r="BBZ376" s="243"/>
      <c r="BCA376" s="243"/>
      <c r="BCB376" s="243"/>
      <c r="BCC376" s="243"/>
      <c r="BCD376" s="243"/>
      <c r="BCE376" s="243"/>
      <c r="BCF376" s="243"/>
      <c r="BCG376" s="243"/>
      <c r="BCH376" s="243"/>
      <c r="BCI376" s="243"/>
      <c r="BCJ376" s="243"/>
      <c r="BCK376" s="243"/>
      <c r="BCL376" s="243"/>
      <c r="BCM376" s="243"/>
      <c r="BCN376" s="243"/>
      <c r="BCO376" s="243"/>
      <c r="BCP376" s="243"/>
      <c r="BCQ376" s="243"/>
      <c r="BCR376" s="243"/>
      <c r="BCS376" s="243"/>
      <c r="BCT376" s="243"/>
      <c r="BCU376" s="243"/>
      <c r="BCV376" s="243"/>
      <c r="BCW376" s="243"/>
      <c r="BCX376" s="243"/>
      <c r="BCY376" s="243"/>
      <c r="BCZ376" s="243"/>
      <c r="BDA376" s="243"/>
      <c r="BDB376" s="243"/>
      <c r="BDC376" s="243"/>
      <c r="BDD376" s="243"/>
      <c r="BDE376" s="243"/>
      <c r="BDF376" s="243"/>
      <c r="BDG376" s="243"/>
      <c r="BDH376" s="243"/>
      <c r="BDI376" s="243"/>
      <c r="BDJ376" s="243"/>
      <c r="BDK376" s="243"/>
      <c r="BDL376" s="243"/>
      <c r="BDM376" s="243"/>
      <c r="BDN376" s="243"/>
      <c r="BDO376" s="243"/>
      <c r="BDP376" s="243"/>
      <c r="BDQ376" s="243"/>
      <c r="BDR376" s="243"/>
      <c r="BDS376" s="243"/>
      <c r="BDT376" s="243"/>
      <c r="BDU376" s="243"/>
      <c r="BDV376" s="243"/>
      <c r="BDW376" s="243"/>
      <c r="BDX376" s="243"/>
      <c r="BDY376" s="243"/>
      <c r="BDZ376" s="243"/>
      <c r="BEA376" s="243"/>
      <c r="BEB376" s="243"/>
      <c r="BEC376" s="243"/>
      <c r="BED376" s="243"/>
      <c r="BEE376" s="243"/>
      <c r="BEF376" s="243"/>
      <c r="BEG376" s="243"/>
      <c r="BEH376" s="243"/>
      <c r="BEI376" s="243"/>
      <c r="BEJ376" s="243"/>
      <c r="BEK376" s="243"/>
      <c r="BEL376" s="243"/>
      <c r="BEM376" s="243"/>
      <c r="BEN376" s="243"/>
      <c r="BEO376" s="243"/>
      <c r="BEP376" s="243"/>
      <c r="BEQ376" s="243"/>
      <c r="BER376" s="243"/>
      <c r="BES376" s="243"/>
      <c r="BET376" s="243"/>
      <c r="BEU376" s="243"/>
      <c r="BEV376" s="243"/>
      <c r="BEW376" s="243"/>
      <c r="BEX376" s="243"/>
      <c r="BEY376" s="243"/>
      <c r="BEZ376" s="243"/>
      <c r="BFA376" s="243"/>
      <c r="BFB376" s="243"/>
      <c r="BFC376" s="243"/>
      <c r="BFD376" s="243"/>
      <c r="BFE376" s="243"/>
      <c r="BFF376" s="243"/>
      <c r="BFG376" s="243"/>
      <c r="BFH376" s="243"/>
      <c r="BFI376" s="243"/>
      <c r="BFJ376" s="243"/>
      <c r="BFK376" s="243"/>
      <c r="BFL376" s="243"/>
      <c r="BFM376" s="243"/>
      <c r="BFN376" s="243"/>
      <c r="BFO376" s="243"/>
      <c r="BFP376" s="243"/>
      <c r="BFQ376" s="243"/>
      <c r="BFR376" s="243"/>
      <c r="BFS376" s="243"/>
      <c r="BFT376" s="243"/>
      <c r="BFU376" s="243"/>
      <c r="BFV376" s="243"/>
      <c r="BFW376" s="243"/>
      <c r="BFX376" s="243"/>
      <c r="BFY376" s="243"/>
      <c r="BFZ376" s="243"/>
      <c r="BGA376" s="243"/>
      <c r="BGB376" s="243"/>
      <c r="BGC376" s="243"/>
      <c r="BGD376" s="243"/>
      <c r="BGE376" s="243"/>
      <c r="BGF376" s="243"/>
      <c r="BGG376" s="243"/>
      <c r="BGH376" s="243"/>
      <c r="BGI376" s="243"/>
      <c r="BGJ376" s="243"/>
      <c r="BGK376" s="243"/>
      <c r="BGL376" s="243"/>
      <c r="BGM376" s="243"/>
      <c r="BGN376" s="243"/>
      <c r="BGO376" s="243"/>
      <c r="BGP376" s="243"/>
      <c r="BGQ376" s="243"/>
      <c r="BGR376" s="243"/>
      <c r="BGS376" s="243"/>
      <c r="BGT376" s="243"/>
      <c r="BGU376" s="243"/>
      <c r="BGV376" s="243"/>
      <c r="BGW376" s="243"/>
      <c r="BGX376" s="243"/>
      <c r="BGY376" s="243"/>
      <c r="BGZ376" s="243"/>
      <c r="BHA376" s="243"/>
      <c r="BHB376" s="243"/>
      <c r="BHC376" s="243"/>
      <c r="BHD376" s="243"/>
      <c r="BHE376" s="243"/>
      <c r="BHF376" s="243"/>
      <c r="BHG376" s="243"/>
      <c r="BHH376" s="243"/>
      <c r="BHI376" s="243"/>
      <c r="BHJ376" s="243"/>
      <c r="BHK376" s="243"/>
      <c r="BHL376" s="243"/>
      <c r="BHM376" s="243"/>
      <c r="BHN376" s="243"/>
      <c r="BHO376" s="243"/>
      <c r="BHP376" s="243"/>
      <c r="BHQ376" s="243"/>
      <c r="BHR376" s="243"/>
      <c r="BHS376" s="243"/>
      <c r="BHT376" s="243"/>
      <c r="BHU376" s="243"/>
      <c r="BHV376" s="243"/>
      <c r="BHW376" s="243"/>
      <c r="BHX376" s="243"/>
      <c r="BHY376" s="243"/>
      <c r="BHZ376" s="243"/>
      <c r="BIA376" s="243"/>
      <c r="BIB376" s="243"/>
      <c r="BIC376" s="243"/>
      <c r="BID376" s="243"/>
      <c r="BIE376" s="243"/>
      <c r="BIF376" s="243"/>
      <c r="BIG376" s="243"/>
      <c r="BIH376" s="243"/>
      <c r="BII376" s="243"/>
      <c r="BIJ376" s="243"/>
      <c r="BIK376" s="243"/>
      <c r="BIL376" s="243"/>
      <c r="BIM376" s="243"/>
      <c r="BIN376" s="243"/>
      <c r="BIO376" s="243"/>
      <c r="BIP376" s="243"/>
      <c r="BIQ376" s="243"/>
      <c r="BIR376" s="243"/>
      <c r="BIS376" s="243"/>
      <c r="BIT376" s="243"/>
      <c r="BIU376" s="243"/>
      <c r="BIV376" s="243"/>
      <c r="BIW376" s="243"/>
      <c r="BIX376" s="243"/>
      <c r="BIY376" s="243"/>
      <c r="BIZ376" s="243"/>
      <c r="BJA376" s="243"/>
      <c r="BJB376" s="243"/>
      <c r="BJC376" s="243"/>
      <c r="BJD376" s="243"/>
      <c r="BJE376" s="243"/>
      <c r="BJF376" s="243"/>
      <c r="BJG376" s="243"/>
      <c r="BJH376" s="243"/>
      <c r="BJI376" s="243"/>
      <c r="BJJ376" s="243"/>
      <c r="BJK376" s="243"/>
      <c r="BJL376" s="243"/>
      <c r="BJM376" s="243"/>
      <c r="BJN376" s="243"/>
      <c r="BJO376" s="243"/>
      <c r="BJP376" s="243"/>
      <c r="BJQ376" s="243"/>
      <c r="BJR376" s="243"/>
      <c r="BJS376" s="243"/>
      <c r="BJT376" s="243"/>
      <c r="BJU376" s="243"/>
      <c r="BJV376" s="243"/>
      <c r="BJW376" s="243"/>
      <c r="BJX376" s="243"/>
      <c r="BJY376" s="243"/>
      <c r="BJZ376" s="243"/>
      <c r="BKA376" s="243"/>
      <c r="BKB376" s="243"/>
      <c r="BKC376" s="243"/>
      <c r="BKD376" s="243"/>
      <c r="BKE376" s="243"/>
      <c r="BKF376" s="243"/>
      <c r="BKG376" s="243"/>
      <c r="BKH376" s="243"/>
      <c r="BKI376" s="243"/>
      <c r="BKJ376" s="243"/>
      <c r="BKK376" s="243"/>
      <c r="BKL376" s="243"/>
      <c r="BKM376" s="243"/>
      <c r="BKN376" s="243"/>
      <c r="BKO376" s="243"/>
      <c r="BKP376" s="243"/>
      <c r="BKQ376" s="243"/>
      <c r="BKR376" s="243"/>
      <c r="BKS376" s="243"/>
      <c r="BKT376" s="243"/>
      <c r="BKU376" s="243"/>
      <c r="BKV376" s="243"/>
      <c r="BKW376" s="243"/>
      <c r="BKX376" s="243"/>
      <c r="BKY376" s="243"/>
      <c r="BKZ376" s="243"/>
      <c r="BLA376" s="243"/>
      <c r="BLB376" s="243"/>
      <c r="BLC376" s="243"/>
      <c r="BLD376" s="243"/>
      <c r="BLE376" s="243"/>
      <c r="BLF376" s="243"/>
      <c r="BLG376" s="243"/>
      <c r="BLH376" s="243"/>
      <c r="BLI376" s="243"/>
      <c r="BLJ376" s="243"/>
      <c r="BLK376" s="243"/>
      <c r="BLL376" s="243"/>
      <c r="BLM376" s="243"/>
      <c r="BLN376" s="243"/>
      <c r="BLO376" s="243"/>
      <c r="BLP376" s="243"/>
      <c r="BLQ376" s="243"/>
      <c r="BLR376" s="243"/>
      <c r="BLS376" s="243"/>
      <c r="BLT376" s="243"/>
      <c r="BLU376" s="243"/>
      <c r="BLV376" s="243"/>
      <c r="BLW376" s="243"/>
      <c r="BLX376" s="243"/>
      <c r="BLY376" s="243"/>
      <c r="BLZ376" s="243"/>
      <c r="BMA376" s="243"/>
      <c r="BMB376" s="243"/>
      <c r="BMC376" s="243"/>
      <c r="BMD376" s="243"/>
      <c r="BME376" s="243"/>
      <c r="BMF376" s="243"/>
      <c r="BMG376" s="243"/>
      <c r="BMH376" s="243"/>
      <c r="BMI376" s="243"/>
      <c r="BMJ376" s="243"/>
      <c r="BMK376" s="243"/>
      <c r="BML376" s="243"/>
      <c r="BMM376" s="243"/>
      <c r="BMN376" s="243"/>
      <c r="BMO376" s="243"/>
      <c r="BMP376" s="243"/>
      <c r="BMQ376" s="243"/>
      <c r="BMR376" s="243"/>
      <c r="BMS376" s="243"/>
      <c r="BMT376" s="243"/>
      <c r="BMU376" s="243"/>
      <c r="BMV376" s="243"/>
      <c r="BMW376" s="243"/>
      <c r="BMX376" s="243"/>
      <c r="BMY376" s="243"/>
      <c r="BMZ376" s="243"/>
      <c r="BNA376" s="243"/>
      <c r="BNB376" s="243"/>
      <c r="BNC376" s="243"/>
      <c r="BND376" s="243"/>
      <c r="BNE376" s="243"/>
      <c r="BNF376" s="243"/>
      <c r="BNG376" s="243"/>
      <c r="BNH376" s="243"/>
      <c r="BNI376" s="243"/>
      <c r="BNJ376" s="243"/>
      <c r="BNK376" s="243"/>
      <c r="BNL376" s="243"/>
      <c r="BNM376" s="243"/>
      <c r="BNN376" s="243"/>
      <c r="BNO376" s="243"/>
      <c r="BNP376" s="243"/>
      <c r="BNQ376" s="243"/>
      <c r="BNR376" s="243"/>
      <c r="BNS376" s="243"/>
      <c r="BNT376" s="243"/>
      <c r="BNU376" s="243"/>
      <c r="BNV376" s="243"/>
      <c r="BNW376" s="243"/>
      <c r="BNX376" s="243"/>
      <c r="BNY376" s="243"/>
      <c r="BNZ376" s="243"/>
      <c r="BOA376" s="243"/>
      <c r="BOB376" s="243"/>
      <c r="BOC376" s="243"/>
      <c r="BOD376" s="243"/>
      <c r="BOE376" s="243"/>
      <c r="BOF376" s="243"/>
      <c r="BOG376" s="243"/>
      <c r="BOH376" s="243"/>
      <c r="BOI376" s="243"/>
      <c r="BOJ376" s="243"/>
      <c r="BOK376" s="243"/>
      <c r="BOL376" s="243"/>
      <c r="BOM376" s="243"/>
      <c r="BON376" s="243"/>
      <c r="BOO376" s="243"/>
      <c r="BOP376" s="243"/>
      <c r="BOQ376" s="243"/>
      <c r="BOR376" s="243"/>
      <c r="BOS376" s="243"/>
      <c r="BOT376" s="243"/>
      <c r="BOU376" s="243"/>
      <c r="BOV376" s="243"/>
      <c r="BOW376" s="243"/>
      <c r="BOX376" s="243"/>
      <c r="BOY376" s="243"/>
      <c r="BOZ376" s="243"/>
      <c r="BPA376" s="243"/>
      <c r="BPB376" s="243"/>
      <c r="BPC376" s="243"/>
      <c r="BPD376" s="243"/>
      <c r="BPE376" s="243"/>
      <c r="BPF376" s="243"/>
      <c r="BPG376" s="243"/>
      <c r="BPH376" s="243"/>
      <c r="BPI376" s="243"/>
      <c r="BPJ376" s="243"/>
      <c r="BPK376" s="243"/>
      <c r="BPL376" s="243"/>
      <c r="BPM376" s="243"/>
      <c r="BPN376" s="243"/>
      <c r="BPO376" s="243"/>
      <c r="BPP376" s="243"/>
      <c r="BPQ376" s="243"/>
      <c r="BPR376" s="243"/>
      <c r="BPS376" s="243"/>
      <c r="BPT376" s="243"/>
      <c r="BPU376" s="243"/>
      <c r="BPV376" s="243"/>
      <c r="BPW376" s="243"/>
      <c r="BPX376" s="243"/>
      <c r="BPY376" s="243"/>
      <c r="BPZ376" s="243"/>
      <c r="BQA376" s="243"/>
      <c r="BQB376" s="243"/>
      <c r="BQC376" s="243"/>
      <c r="BQD376" s="243"/>
      <c r="BQE376" s="243"/>
      <c r="BQF376" s="243"/>
      <c r="BQG376" s="243"/>
      <c r="BQH376" s="243"/>
      <c r="BQI376" s="243"/>
      <c r="BQJ376" s="243"/>
      <c r="BQK376" s="243"/>
      <c r="BQL376" s="243"/>
      <c r="BQM376" s="243"/>
      <c r="BQN376" s="243"/>
      <c r="BQO376" s="243"/>
      <c r="BQP376" s="243"/>
      <c r="BQQ376" s="243"/>
      <c r="BQR376" s="243"/>
      <c r="BQS376" s="243"/>
      <c r="BQT376" s="243"/>
      <c r="BQU376" s="243"/>
      <c r="BQV376" s="243"/>
      <c r="BQW376" s="243"/>
      <c r="BQX376" s="243"/>
      <c r="BQY376" s="243"/>
      <c r="BQZ376" s="243"/>
      <c r="BRA376" s="243"/>
      <c r="BRB376" s="243"/>
      <c r="BRC376" s="243"/>
      <c r="BRD376" s="243"/>
      <c r="BRE376" s="243"/>
      <c r="BRF376" s="243"/>
      <c r="BRG376" s="243"/>
      <c r="BRH376" s="243"/>
      <c r="BRI376" s="243"/>
      <c r="BRJ376" s="243"/>
      <c r="BRK376" s="243"/>
      <c r="BRL376" s="243"/>
      <c r="BRM376" s="243"/>
      <c r="BRN376" s="243"/>
      <c r="BRO376" s="243"/>
      <c r="BRP376" s="243"/>
      <c r="BRQ376" s="243"/>
      <c r="BRR376" s="243"/>
      <c r="BRS376" s="243"/>
      <c r="BRT376" s="243"/>
      <c r="BRU376" s="243"/>
      <c r="BRV376" s="243"/>
      <c r="BRW376" s="243"/>
      <c r="BRX376" s="243"/>
      <c r="BRY376" s="243"/>
      <c r="BRZ376" s="243"/>
      <c r="BSA376" s="243"/>
      <c r="BSB376" s="243"/>
      <c r="BSC376" s="243"/>
      <c r="BSD376" s="243"/>
      <c r="BSE376" s="243"/>
      <c r="BSF376" s="243"/>
      <c r="BSG376" s="243"/>
      <c r="BSH376" s="243"/>
      <c r="BSI376" s="243"/>
      <c r="BSJ376" s="243"/>
      <c r="BSK376" s="243"/>
      <c r="BSL376" s="243"/>
      <c r="BSM376" s="243"/>
      <c r="BSN376" s="243"/>
      <c r="BSO376" s="243"/>
      <c r="BSP376" s="243"/>
      <c r="BSQ376" s="243"/>
      <c r="BSR376" s="243"/>
      <c r="BSS376" s="243"/>
      <c r="BST376" s="243"/>
      <c r="BSU376" s="243"/>
      <c r="BSV376" s="243"/>
      <c r="BSW376" s="243"/>
      <c r="BSX376" s="243"/>
      <c r="BSY376" s="243"/>
      <c r="BSZ376" s="243"/>
      <c r="BTA376" s="243"/>
      <c r="BTB376" s="243"/>
      <c r="BTC376" s="243"/>
      <c r="BTD376" s="243"/>
      <c r="BTE376" s="243"/>
      <c r="BTF376" s="243"/>
      <c r="BTG376" s="243"/>
      <c r="BTH376" s="243"/>
      <c r="BTI376" s="243"/>
      <c r="BTJ376" s="243"/>
      <c r="BTK376" s="243"/>
      <c r="BTL376" s="243"/>
      <c r="BTM376" s="243"/>
      <c r="BTN376" s="243"/>
      <c r="BTO376" s="243"/>
      <c r="BTP376" s="243"/>
      <c r="BTQ376" s="243"/>
      <c r="BTR376" s="243"/>
      <c r="BTS376" s="243"/>
      <c r="BTT376" s="243"/>
      <c r="BTU376" s="243"/>
      <c r="BTV376" s="243"/>
      <c r="BTW376" s="243"/>
      <c r="BTX376" s="243"/>
      <c r="BTY376" s="243"/>
      <c r="BTZ376" s="243"/>
      <c r="BUA376" s="243"/>
      <c r="BUB376" s="243"/>
      <c r="BUC376" s="243"/>
      <c r="BUD376" s="243"/>
      <c r="BUE376" s="243"/>
      <c r="BUF376" s="243"/>
      <c r="BUG376" s="243"/>
      <c r="BUH376" s="243"/>
      <c r="BUI376" s="243"/>
      <c r="BUJ376" s="243"/>
      <c r="BUK376" s="243"/>
      <c r="BUL376" s="243"/>
      <c r="BUM376" s="243"/>
      <c r="BUN376" s="243"/>
      <c r="BUO376" s="243"/>
      <c r="BUP376" s="243"/>
      <c r="BUQ376" s="243"/>
      <c r="BUR376" s="243"/>
      <c r="BUS376" s="243"/>
      <c r="BUT376" s="243"/>
      <c r="BUU376" s="243"/>
      <c r="BUV376" s="243"/>
      <c r="BUW376" s="243"/>
      <c r="BUX376" s="243"/>
      <c r="BUY376" s="243"/>
      <c r="BUZ376" s="243"/>
      <c r="BVA376" s="243"/>
      <c r="BVB376" s="243"/>
      <c r="BVC376" s="243"/>
      <c r="BVD376" s="243"/>
      <c r="BVE376" s="243"/>
      <c r="BVF376" s="243"/>
      <c r="BVG376" s="243"/>
      <c r="BVH376" s="243"/>
      <c r="BVI376" s="243"/>
      <c r="BVJ376" s="243"/>
      <c r="BVK376" s="243"/>
      <c r="BVL376" s="243"/>
      <c r="BVM376" s="243"/>
      <c r="BVN376" s="243"/>
      <c r="BVO376" s="243"/>
      <c r="BVP376" s="243"/>
      <c r="BVQ376" s="243"/>
      <c r="BVR376" s="243"/>
      <c r="BVS376" s="243"/>
      <c r="BVT376" s="243"/>
      <c r="BVU376" s="243"/>
      <c r="BVV376" s="243"/>
      <c r="BVW376" s="243"/>
      <c r="BVX376" s="243"/>
      <c r="BVY376" s="243"/>
      <c r="BVZ376" s="243"/>
      <c r="BWA376" s="243"/>
      <c r="BWB376" s="243"/>
      <c r="BWC376" s="243"/>
      <c r="BWD376" s="243"/>
      <c r="BWE376" s="243"/>
      <c r="BWF376" s="243"/>
      <c r="BWG376" s="243"/>
      <c r="BWH376" s="243"/>
      <c r="BWI376" s="243"/>
      <c r="BWJ376" s="243"/>
      <c r="BWK376" s="243"/>
      <c r="BWL376" s="243"/>
      <c r="BWM376" s="243"/>
      <c r="BWN376" s="243"/>
      <c r="BWO376" s="243"/>
      <c r="BWP376" s="243"/>
      <c r="BWQ376" s="243"/>
      <c r="BWR376" s="243"/>
      <c r="BWS376" s="243"/>
      <c r="BWT376" s="243"/>
      <c r="BWU376" s="243"/>
      <c r="BWV376" s="243"/>
      <c r="BWW376" s="243"/>
      <c r="BWX376" s="243"/>
      <c r="BWY376" s="243"/>
      <c r="BWZ376" s="243"/>
      <c r="BXA376" s="243"/>
      <c r="BXB376" s="243"/>
      <c r="BXC376" s="243"/>
      <c r="BXD376" s="243"/>
      <c r="BXE376" s="243"/>
      <c r="BXF376" s="243"/>
      <c r="BXG376" s="243"/>
      <c r="BXH376" s="243"/>
      <c r="BXI376" s="243"/>
      <c r="BXJ376" s="243"/>
      <c r="BXK376" s="243"/>
      <c r="BXL376" s="243"/>
      <c r="BXM376" s="243"/>
      <c r="BXN376" s="243"/>
      <c r="BXO376" s="243"/>
      <c r="BXP376" s="243"/>
      <c r="BXQ376" s="243"/>
      <c r="BXR376" s="243"/>
      <c r="BXS376" s="243"/>
      <c r="BXT376" s="243"/>
      <c r="BXU376" s="243"/>
      <c r="BXV376" s="243"/>
      <c r="BXW376" s="243"/>
      <c r="BXX376" s="243"/>
      <c r="BXY376" s="243"/>
      <c r="BXZ376" s="243"/>
      <c r="BYA376" s="243"/>
      <c r="BYB376" s="243"/>
      <c r="BYC376" s="243"/>
      <c r="BYD376" s="243"/>
      <c r="BYE376" s="243"/>
      <c r="BYF376" s="243"/>
      <c r="BYG376" s="243"/>
      <c r="BYH376" s="243"/>
      <c r="BYI376" s="243"/>
      <c r="BYJ376" s="243"/>
      <c r="BYK376" s="243"/>
      <c r="BYL376" s="243"/>
      <c r="BYM376" s="243"/>
      <c r="BYN376" s="243"/>
      <c r="BYO376" s="243"/>
      <c r="BYP376" s="243"/>
      <c r="BYQ376" s="243"/>
      <c r="BYR376" s="243"/>
      <c r="BYS376" s="243"/>
      <c r="BYT376" s="243"/>
      <c r="BYU376" s="243"/>
      <c r="BYV376" s="243"/>
      <c r="BYW376" s="243"/>
      <c r="BYX376" s="243"/>
      <c r="BYY376" s="243"/>
      <c r="BYZ376" s="243"/>
      <c r="BZA376" s="243"/>
      <c r="BZB376" s="243"/>
      <c r="BZC376" s="243"/>
      <c r="BZD376" s="243"/>
      <c r="BZE376" s="243"/>
      <c r="BZF376" s="243"/>
      <c r="BZG376" s="243"/>
      <c r="BZH376" s="243"/>
      <c r="BZI376" s="243"/>
      <c r="BZJ376" s="243"/>
      <c r="BZK376" s="243"/>
      <c r="BZL376" s="243"/>
      <c r="BZM376" s="243"/>
      <c r="BZN376" s="243"/>
      <c r="BZO376" s="243"/>
      <c r="BZP376" s="243"/>
      <c r="BZQ376" s="243"/>
      <c r="BZR376" s="243"/>
      <c r="BZS376" s="243"/>
      <c r="BZT376" s="243"/>
      <c r="BZU376" s="243"/>
      <c r="BZV376" s="243"/>
      <c r="BZW376" s="243"/>
      <c r="BZX376" s="243"/>
      <c r="BZY376" s="243"/>
      <c r="BZZ376" s="243"/>
      <c r="CAA376" s="243"/>
      <c r="CAB376" s="243"/>
      <c r="CAC376" s="243"/>
      <c r="CAD376" s="243"/>
      <c r="CAE376" s="243"/>
      <c r="CAF376" s="243"/>
      <c r="CAG376" s="243"/>
      <c r="CAH376" s="243"/>
      <c r="CAI376" s="243"/>
      <c r="CAJ376" s="243"/>
      <c r="CAK376" s="243"/>
      <c r="CAL376" s="243"/>
      <c r="CAM376" s="243"/>
      <c r="CAN376" s="243"/>
      <c r="CAO376" s="243"/>
      <c r="CAP376" s="243"/>
      <c r="CAQ376" s="243"/>
      <c r="CAR376" s="243"/>
      <c r="CAS376" s="243"/>
      <c r="CAT376" s="243"/>
      <c r="CAU376" s="243"/>
      <c r="CAV376" s="243"/>
      <c r="CAW376" s="243"/>
      <c r="CAX376" s="243"/>
      <c r="CAY376" s="243"/>
      <c r="CAZ376" s="243"/>
      <c r="CBA376" s="243"/>
      <c r="CBB376" s="243"/>
      <c r="CBC376" s="243"/>
      <c r="CBD376" s="243"/>
      <c r="CBE376" s="243"/>
      <c r="CBF376" s="243"/>
      <c r="CBG376" s="243"/>
      <c r="CBH376" s="243"/>
      <c r="CBI376" s="243"/>
      <c r="CBJ376" s="243"/>
      <c r="CBK376" s="243"/>
      <c r="CBL376" s="243"/>
      <c r="CBM376" s="243"/>
      <c r="CBN376" s="243"/>
      <c r="CBO376" s="243"/>
      <c r="CBP376" s="243"/>
      <c r="CBQ376" s="243"/>
      <c r="CBR376" s="243"/>
      <c r="CBS376" s="243"/>
      <c r="CBT376" s="243"/>
      <c r="CBU376" s="243"/>
      <c r="CBV376" s="243"/>
      <c r="CBW376" s="243"/>
      <c r="CBX376" s="243"/>
      <c r="CBY376" s="243"/>
      <c r="CBZ376" s="243"/>
      <c r="CCA376" s="243"/>
      <c r="CCB376" s="243"/>
      <c r="CCC376" s="243"/>
      <c r="CCD376" s="243"/>
      <c r="CCE376" s="243"/>
      <c r="CCF376" s="243"/>
      <c r="CCG376" s="243"/>
      <c r="CCH376" s="243"/>
      <c r="CCI376" s="243"/>
      <c r="CCJ376" s="243"/>
      <c r="CCK376" s="243"/>
      <c r="CCL376" s="243"/>
      <c r="CCM376" s="243"/>
      <c r="CCN376" s="243"/>
      <c r="CCO376" s="243"/>
      <c r="CCP376" s="243"/>
      <c r="CCQ376" s="243"/>
      <c r="CCR376" s="243"/>
      <c r="CCS376" s="243"/>
      <c r="CCT376" s="243"/>
      <c r="CCU376" s="243"/>
      <c r="CCV376" s="243"/>
      <c r="CCW376" s="243"/>
      <c r="CCX376" s="243"/>
      <c r="CCY376" s="243"/>
      <c r="CCZ376" s="243"/>
      <c r="CDA376" s="243"/>
      <c r="CDB376" s="243"/>
      <c r="CDC376" s="243"/>
      <c r="CDD376" s="243"/>
      <c r="CDE376" s="243"/>
      <c r="CDF376" s="243"/>
      <c r="CDG376" s="243"/>
      <c r="CDH376" s="243"/>
      <c r="CDI376" s="243"/>
      <c r="CDJ376" s="243"/>
      <c r="CDK376" s="243"/>
      <c r="CDL376" s="243"/>
      <c r="CDM376" s="243"/>
      <c r="CDN376" s="243"/>
      <c r="CDO376" s="243"/>
      <c r="CDP376" s="243"/>
      <c r="CDQ376" s="243"/>
      <c r="CDR376" s="243"/>
      <c r="CDS376" s="243"/>
      <c r="CDT376" s="243"/>
      <c r="CDU376" s="243"/>
      <c r="CDV376" s="243"/>
      <c r="CDW376" s="243"/>
      <c r="CDX376" s="243"/>
      <c r="CDY376" s="243"/>
      <c r="CDZ376" s="243"/>
      <c r="CEA376" s="243"/>
      <c r="CEB376" s="243"/>
      <c r="CEC376" s="243"/>
      <c r="CED376" s="243"/>
      <c r="CEE376" s="243"/>
      <c r="CEF376" s="243"/>
      <c r="CEG376" s="243"/>
      <c r="CEH376" s="243"/>
      <c r="CEI376" s="243"/>
      <c r="CEJ376" s="243"/>
      <c r="CEK376" s="243"/>
      <c r="CEL376" s="243"/>
      <c r="CEM376" s="243"/>
      <c r="CEN376" s="243"/>
      <c r="CEO376" s="243"/>
      <c r="CEP376" s="243"/>
      <c r="CEQ376" s="243"/>
      <c r="CER376" s="243"/>
      <c r="CES376" s="243"/>
      <c r="CET376" s="243"/>
      <c r="CEU376" s="243"/>
      <c r="CEV376" s="243"/>
      <c r="CEW376" s="243"/>
      <c r="CEX376" s="243"/>
      <c r="CEY376" s="243"/>
      <c r="CEZ376" s="243"/>
      <c r="CFA376" s="243"/>
      <c r="CFB376" s="243"/>
      <c r="CFC376" s="243"/>
      <c r="CFD376" s="243"/>
      <c r="CFE376" s="243"/>
      <c r="CFF376" s="243"/>
      <c r="CFG376" s="243"/>
      <c r="CFH376" s="243"/>
      <c r="CFI376" s="243"/>
      <c r="CFJ376" s="243"/>
      <c r="CFK376" s="243"/>
      <c r="CFL376" s="243"/>
      <c r="CFM376" s="243"/>
      <c r="CFN376" s="243"/>
      <c r="CFO376" s="243"/>
      <c r="CFP376" s="243"/>
      <c r="CFQ376" s="243"/>
      <c r="CFR376" s="243"/>
      <c r="CFS376" s="243"/>
      <c r="CFT376" s="243"/>
      <c r="CFU376" s="243"/>
      <c r="CFV376" s="243"/>
      <c r="CFW376" s="243"/>
      <c r="CFX376" s="243"/>
      <c r="CFY376" s="243"/>
      <c r="CFZ376" s="243"/>
      <c r="CGA376" s="243"/>
      <c r="CGB376" s="243"/>
      <c r="CGC376" s="243"/>
      <c r="CGD376" s="243"/>
      <c r="CGE376" s="243"/>
      <c r="CGF376" s="243"/>
      <c r="CGG376" s="243"/>
      <c r="CGH376" s="243"/>
      <c r="CGI376" s="243"/>
      <c r="CGJ376" s="243"/>
      <c r="CGK376" s="243"/>
      <c r="CGL376" s="243"/>
      <c r="CGM376" s="243"/>
      <c r="CGN376" s="243"/>
      <c r="CGO376" s="243"/>
      <c r="CGP376" s="243"/>
      <c r="CGQ376" s="243"/>
      <c r="CGR376" s="243"/>
      <c r="CGS376" s="243"/>
      <c r="CGT376" s="243"/>
      <c r="CGU376" s="243"/>
      <c r="CGV376" s="243"/>
      <c r="CGW376" s="243"/>
      <c r="CGX376" s="243"/>
      <c r="CGY376" s="243"/>
      <c r="CGZ376" s="243"/>
      <c r="CHA376" s="243"/>
      <c r="CHB376" s="243"/>
      <c r="CHC376" s="243"/>
      <c r="CHD376" s="243"/>
      <c r="CHE376" s="243"/>
      <c r="CHF376" s="243"/>
      <c r="CHG376" s="243"/>
      <c r="CHH376" s="243"/>
      <c r="CHI376" s="243"/>
      <c r="CHJ376" s="243"/>
      <c r="CHK376" s="243"/>
      <c r="CHL376" s="243"/>
      <c r="CHM376" s="243"/>
      <c r="CHN376" s="243"/>
      <c r="CHO376" s="243"/>
      <c r="CHP376" s="243"/>
      <c r="CHQ376" s="243"/>
      <c r="CHR376" s="243"/>
      <c r="CHS376" s="243"/>
      <c r="CHT376" s="243"/>
      <c r="CHU376" s="243"/>
      <c r="CHV376" s="243"/>
      <c r="CHW376" s="243"/>
      <c r="CHX376" s="243"/>
      <c r="CHY376" s="243"/>
      <c r="CHZ376" s="243"/>
      <c r="CIA376" s="243"/>
      <c r="CIB376" s="243"/>
      <c r="CIC376" s="243"/>
      <c r="CID376" s="243"/>
      <c r="CIE376" s="243"/>
      <c r="CIF376" s="243"/>
      <c r="CIG376" s="243"/>
      <c r="CIH376" s="243"/>
      <c r="CII376" s="243"/>
      <c r="CIJ376" s="243"/>
      <c r="CIK376" s="243"/>
      <c r="CIL376" s="243"/>
      <c r="CIM376" s="243"/>
      <c r="CIN376" s="243"/>
      <c r="CIO376" s="243"/>
      <c r="CIP376" s="243"/>
      <c r="CIQ376" s="243"/>
      <c r="CIR376" s="243"/>
      <c r="CIS376" s="243"/>
      <c r="CIT376" s="243"/>
      <c r="CIU376" s="243"/>
      <c r="CIV376" s="243"/>
      <c r="CIW376" s="243"/>
      <c r="CIX376" s="243"/>
      <c r="CIY376" s="243"/>
      <c r="CIZ376" s="243"/>
      <c r="CJA376" s="243"/>
      <c r="CJB376" s="243"/>
      <c r="CJC376" s="243"/>
      <c r="CJD376" s="243"/>
      <c r="CJE376" s="243"/>
      <c r="CJF376" s="243"/>
      <c r="CJG376" s="243"/>
      <c r="CJH376" s="243"/>
      <c r="CJI376" s="243"/>
      <c r="CJJ376" s="243"/>
      <c r="CJK376" s="243"/>
      <c r="CJL376" s="243"/>
      <c r="CJM376" s="243"/>
      <c r="CJN376" s="243"/>
      <c r="CJO376" s="243"/>
      <c r="CJP376" s="243"/>
      <c r="CJQ376" s="243"/>
      <c r="CJR376" s="243"/>
      <c r="CJS376" s="243"/>
      <c r="CJT376" s="243"/>
      <c r="CJU376" s="243"/>
      <c r="CJV376" s="243"/>
      <c r="CJW376" s="243"/>
      <c r="CJX376" s="243"/>
      <c r="CJY376" s="243"/>
      <c r="CJZ376" s="243"/>
      <c r="CKA376" s="243"/>
      <c r="CKB376" s="243"/>
      <c r="CKC376" s="243"/>
      <c r="CKD376" s="243"/>
      <c r="CKE376" s="243"/>
      <c r="CKF376" s="243"/>
      <c r="CKG376" s="243"/>
      <c r="CKH376" s="243"/>
      <c r="CKI376" s="243"/>
      <c r="CKJ376" s="243"/>
      <c r="CKK376" s="243"/>
      <c r="CKL376" s="243"/>
      <c r="CKM376" s="243"/>
      <c r="CKN376" s="243"/>
      <c r="CKO376" s="243"/>
      <c r="CKP376" s="243"/>
      <c r="CKQ376" s="243"/>
      <c r="CKR376" s="243"/>
      <c r="CKS376" s="243"/>
      <c r="CKT376" s="243"/>
      <c r="CKU376" s="243"/>
      <c r="CKV376" s="243"/>
      <c r="CKW376" s="243"/>
      <c r="CKX376" s="243"/>
      <c r="CKY376" s="243"/>
      <c r="CKZ376" s="243"/>
      <c r="CLA376" s="243"/>
      <c r="CLB376" s="243"/>
      <c r="CLC376" s="243"/>
      <c r="CLD376" s="243"/>
      <c r="CLE376" s="243"/>
      <c r="CLF376" s="243"/>
      <c r="CLG376" s="243"/>
      <c r="CLH376" s="243"/>
      <c r="CLI376" s="243"/>
      <c r="CLJ376" s="243"/>
      <c r="CLK376" s="243"/>
      <c r="CLL376" s="243"/>
      <c r="CLM376" s="243"/>
      <c r="CLN376" s="243"/>
      <c r="CLO376" s="243"/>
      <c r="CLP376" s="243"/>
      <c r="CLQ376" s="243"/>
      <c r="CLR376" s="243"/>
      <c r="CLS376" s="243"/>
      <c r="CLT376" s="243"/>
      <c r="CLU376" s="243"/>
      <c r="CLV376" s="243"/>
      <c r="CLW376" s="243"/>
      <c r="CLX376" s="243"/>
      <c r="CLY376" s="243"/>
      <c r="CLZ376" s="243"/>
      <c r="CMA376" s="243"/>
      <c r="CMB376" s="243"/>
      <c r="CMC376" s="243"/>
      <c r="CMD376" s="243"/>
      <c r="CME376" s="243"/>
      <c r="CMF376" s="243"/>
      <c r="CMG376" s="243"/>
      <c r="CMH376" s="243"/>
      <c r="CMI376" s="243"/>
      <c r="CMJ376" s="243"/>
      <c r="CMK376" s="243"/>
      <c r="CML376" s="243"/>
      <c r="CMM376" s="243"/>
      <c r="CMN376" s="243"/>
      <c r="CMO376" s="243"/>
      <c r="CMP376" s="243"/>
      <c r="CMQ376" s="243"/>
      <c r="CMR376" s="243"/>
      <c r="CMS376" s="243"/>
      <c r="CMT376" s="243"/>
      <c r="CMU376" s="243"/>
      <c r="CMV376" s="243"/>
      <c r="CMW376" s="243"/>
      <c r="CMX376" s="243"/>
      <c r="CMY376" s="243"/>
      <c r="CMZ376" s="243"/>
      <c r="CNA376" s="243"/>
      <c r="CNB376" s="243"/>
      <c r="CNC376" s="243"/>
      <c r="CND376" s="243"/>
      <c r="CNE376" s="243"/>
      <c r="CNF376" s="243"/>
      <c r="CNG376" s="243"/>
      <c r="CNH376" s="243"/>
      <c r="CNI376" s="243"/>
      <c r="CNJ376" s="243"/>
      <c r="CNK376" s="243"/>
      <c r="CNL376" s="243"/>
      <c r="CNM376" s="243"/>
      <c r="CNN376" s="243"/>
      <c r="CNO376" s="243"/>
      <c r="CNP376" s="243"/>
      <c r="CNQ376" s="243"/>
      <c r="CNR376" s="243"/>
      <c r="CNS376" s="243"/>
      <c r="CNT376" s="243"/>
      <c r="CNU376" s="243"/>
      <c r="CNV376" s="243"/>
      <c r="CNW376" s="243"/>
      <c r="CNX376" s="243"/>
      <c r="CNY376" s="243"/>
      <c r="CNZ376" s="243"/>
      <c r="COA376" s="243"/>
      <c r="COB376" s="243"/>
      <c r="COC376" s="243"/>
      <c r="COD376" s="243"/>
      <c r="COE376" s="243"/>
      <c r="COF376" s="243"/>
      <c r="COG376" s="243"/>
      <c r="COH376" s="243"/>
      <c r="COI376" s="243"/>
      <c r="COJ376" s="243"/>
      <c r="COK376" s="243"/>
      <c r="COL376" s="243"/>
      <c r="COM376" s="243"/>
      <c r="CON376" s="243"/>
      <c r="COO376" s="243"/>
      <c r="COP376" s="243"/>
      <c r="COQ376" s="243"/>
      <c r="COR376" s="243"/>
      <c r="COS376" s="243"/>
      <c r="COT376" s="243"/>
      <c r="COU376" s="243"/>
      <c r="COV376" s="243"/>
      <c r="COW376" s="243"/>
      <c r="COX376" s="243"/>
      <c r="COY376" s="243"/>
      <c r="COZ376" s="243"/>
      <c r="CPA376" s="243"/>
      <c r="CPB376" s="243"/>
      <c r="CPC376" s="243"/>
      <c r="CPD376" s="243"/>
      <c r="CPE376" s="243"/>
      <c r="CPF376" s="243"/>
      <c r="CPG376" s="243"/>
      <c r="CPH376" s="243"/>
      <c r="CPI376" s="243"/>
      <c r="CPJ376" s="243"/>
      <c r="CPK376" s="243"/>
      <c r="CPL376" s="243"/>
      <c r="CPM376" s="243"/>
      <c r="CPN376" s="243"/>
      <c r="CPO376" s="243"/>
      <c r="CPP376" s="243"/>
      <c r="CPQ376" s="243"/>
      <c r="CPR376" s="243"/>
      <c r="CPS376" s="243"/>
      <c r="CPT376" s="243"/>
      <c r="CPU376" s="243"/>
      <c r="CPV376" s="243"/>
      <c r="CPW376" s="243"/>
      <c r="CPX376" s="243"/>
      <c r="CPY376" s="243"/>
      <c r="CPZ376" s="243"/>
      <c r="CQA376" s="243"/>
      <c r="CQB376" s="243"/>
      <c r="CQC376" s="243"/>
      <c r="CQD376" s="243"/>
      <c r="CQE376" s="243"/>
      <c r="CQF376" s="243"/>
      <c r="CQG376" s="243"/>
      <c r="CQH376" s="243"/>
      <c r="CQI376" s="243"/>
      <c r="CQJ376" s="243"/>
      <c r="CQK376" s="243"/>
      <c r="CQL376" s="243"/>
      <c r="CQM376" s="243"/>
      <c r="CQN376" s="243"/>
      <c r="CQO376" s="243"/>
      <c r="CQP376" s="243"/>
      <c r="CQQ376" s="243"/>
      <c r="CQR376" s="243"/>
      <c r="CQS376" s="243"/>
      <c r="CQT376" s="243"/>
      <c r="CQU376" s="243"/>
      <c r="CQV376" s="243"/>
      <c r="CQW376" s="243"/>
      <c r="CQX376" s="243"/>
      <c r="CQY376" s="243"/>
      <c r="CQZ376" s="243"/>
      <c r="CRA376" s="243"/>
      <c r="CRB376" s="243"/>
      <c r="CRC376" s="243"/>
      <c r="CRD376" s="243"/>
      <c r="CRE376" s="243"/>
      <c r="CRF376" s="243"/>
      <c r="CRG376" s="243"/>
      <c r="CRH376" s="243"/>
      <c r="CRI376" s="243"/>
      <c r="CRJ376" s="243"/>
      <c r="CRK376" s="243"/>
      <c r="CRL376" s="243"/>
      <c r="CRM376" s="243"/>
      <c r="CRN376" s="243"/>
      <c r="CRO376" s="243"/>
      <c r="CRP376" s="243"/>
      <c r="CRQ376" s="243"/>
      <c r="CRR376" s="243"/>
      <c r="CRS376" s="243"/>
      <c r="CRT376" s="243"/>
      <c r="CRU376" s="243"/>
      <c r="CRV376" s="243"/>
      <c r="CRW376" s="243"/>
      <c r="CRX376" s="243"/>
      <c r="CRY376" s="243"/>
      <c r="CRZ376" s="243"/>
      <c r="CSA376" s="243"/>
      <c r="CSB376" s="243"/>
      <c r="CSC376" s="243"/>
      <c r="CSD376" s="243"/>
      <c r="CSE376" s="243"/>
      <c r="CSF376" s="243"/>
      <c r="CSG376" s="243"/>
      <c r="CSH376" s="243"/>
      <c r="CSI376" s="243"/>
      <c r="CSJ376" s="243"/>
      <c r="CSK376" s="243"/>
      <c r="CSL376" s="243"/>
      <c r="CSM376" s="243"/>
      <c r="CSN376" s="243"/>
      <c r="CSO376" s="243"/>
      <c r="CSP376" s="243"/>
      <c r="CSQ376" s="243"/>
      <c r="CSR376" s="243"/>
      <c r="CSS376" s="243"/>
      <c r="CST376" s="243"/>
      <c r="CSU376" s="243"/>
      <c r="CSV376" s="243"/>
      <c r="CSW376" s="243"/>
      <c r="CSX376" s="243"/>
      <c r="CSY376" s="243"/>
      <c r="CSZ376" s="243"/>
      <c r="CTA376" s="243"/>
      <c r="CTB376" s="243"/>
      <c r="CTC376" s="243"/>
      <c r="CTD376" s="243"/>
      <c r="CTE376" s="243"/>
      <c r="CTF376" s="243"/>
      <c r="CTG376" s="243"/>
      <c r="CTH376" s="243"/>
      <c r="CTI376" s="243"/>
      <c r="CTJ376" s="243"/>
      <c r="CTK376" s="243"/>
      <c r="CTL376" s="243"/>
      <c r="CTM376" s="243"/>
      <c r="CTN376" s="243"/>
      <c r="CTO376" s="243"/>
      <c r="CTP376" s="243"/>
      <c r="CTQ376" s="243"/>
      <c r="CTR376" s="243"/>
      <c r="CTS376" s="243"/>
      <c r="CTT376" s="243"/>
      <c r="CTU376" s="243"/>
      <c r="CTV376" s="243"/>
      <c r="CTW376" s="243"/>
      <c r="CTX376" s="243"/>
      <c r="CTY376" s="243"/>
      <c r="CTZ376" s="243"/>
      <c r="CUA376" s="243"/>
      <c r="CUB376" s="243"/>
      <c r="CUC376" s="243"/>
      <c r="CUD376" s="243"/>
      <c r="CUE376" s="243"/>
      <c r="CUF376" s="243"/>
      <c r="CUG376" s="243"/>
      <c r="CUH376" s="243"/>
      <c r="CUI376" s="243"/>
      <c r="CUJ376" s="243"/>
      <c r="CUK376" s="243"/>
      <c r="CUL376" s="243"/>
      <c r="CUM376" s="243"/>
      <c r="CUN376" s="243"/>
      <c r="CUO376" s="243"/>
      <c r="CUP376" s="243"/>
      <c r="CUQ376" s="243"/>
      <c r="CUR376" s="243"/>
      <c r="CUS376" s="243"/>
      <c r="CUT376" s="243"/>
      <c r="CUU376" s="243"/>
      <c r="CUV376" s="243"/>
      <c r="CUW376" s="243"/>
      <c r="CUX376" s="243"/>
      <c r="CUY376" s="243"/>
      <c r="CUZ376" s="243"/>
      <c r="CVA376" s="243"/>
      <c r="CVB376" s="243"/>
      <c r="CVC376" s="243"/>
      <c r="CVD376" s="243"/>
      <c r="CVE376" s="243"/>
      <c r="CVF376" s="243"/>
      <c r="CVG376" s="243"/>
      <c r="CVH376" s="243"/>
      <c r="CVI376" s="243"/>
      <c r="CVJ376" s="243"/>
      <c r="CVK376" s="243"/>
      <c r="CVL376" s="243"/>
      <c r="CVM376" s="243"/>
      <c r="CVN376" s="243"/>
      <c r="CVO376" s="243"/>
      <c r="CVP376" s="243"/>
      <c r="CVQ376" s="243"/>
      <c r="CVR376" s="243"/>
      <c r="CVS376" s="243"/>
      <c r="CVT376" s="243"/>
      <c r="CVU376" s="243"/>
      <c r="CVV376" s="243"/>
      <c r="CVW376" s="243"/>
      <c r="CVX376" s="243"/>
      <c r="CVY376" s="243"/>
      <c r="CVZ376" s="243"/>
      <c r="CWA376" s="243"/>
      <c r="CWB376" s="243"/>
      <c r="CWC376" s="243"/>
      <c r="CWD376" s="243"/>
      <c r="CWE376" s="243"/>
      <c r="CWF376" s="243"/>
      <c r="CWG376" s="243"/>
      <c r="CWH376" s="243"/>
      <c r="CWI376" s="243"/>
      <c r="CWJ376" s="243"/>
      <c r="CWK376" s="243"/>
      <c r="CWL376" s="243"/>
      <c r="CWM376" s="243"/>
      <c r="CWN376" s="243"/>
      <c r="CWO376" s="243"/>
      <c r="CWP376" s="243"/>
      <c r="CWQ376" s="243"/>
      <c r="CWR376" s="243"/>
      <c r="CWS376" s="243"/>
      <c r="CWT376" s="243"/>
      <c r="CWU376" s="243"/>
      <c r="CWV376" s="243"/>
      <c r="CWW376" s="243"/>
      <c r="CWX376" s="243"/>
      <c r="CWY376" s="243"/>
      <c r="CWZ376" s="243"/>
      <c r="CXA376" s="243"/>
      <c r="CXB376" s="243"/>
      <c r="CXC376" s="243"/>
      <c r="CXD376" s="243"/>
      <c r="CXE376" s="243"/>
      <c r="CXF376" s="243"/>
      <c r="CXG376" s="243"/>
      <c r="CXH376" s="243"/>
      <c r="CXI376" s="243"/>
      <c r="CXJ376" s="243"/>
      <c r="CXK376" s="243"/>
      <c r="CXL376" s="243"/>
      <c r="CXM376" s="243"/>
      <c r="CXN376" s="243"/>
      <c r="CXO376" s="243"/>
      <c r="CXP376" s="243"/>
      <c r="CXQ376" s="243"/>
      <c r="CXR376" s="243"/>
      <c r="CXS376" s="243"/>
      <c r="CXT376" s="243"/>
      <c r="CXU376" s="243"/>
      <c r="CXV376" s="243"/>
      <c r="CXW376" s="243"/>
      <c r="CXX376" s="243"/>
      <c r="CXY376" s="243"/>
      <c r="CXZ376" s="243"/>
      <c r="CYA376" s="243"/>
      <c r="CYB376" s="243"/>
      <c r="CYC376" s="243"/>
      <c r="CYD376" s="243"/>
      <c r="CYE376" s="243"/>
      <c r="CYF376" s="243"/>
      <c r="CYG376" s="243"/>
      <c r="CYH376" s="243"/>
      <c r="CYI376" s="243"/>
      <c r="CYJ376" s="243"/>
      <c r="CYK376" s="243"/>
      <c r="CYL376" s="243"/>
      <c r="CYM376" s="243"/>
      <c r="CYN376" s="243"/>
      <c r="CYO376" s="243"/>
      <c r="CYP376" s="243"/>
      <c r="CYQ376" s="243"/>
      <c r="CYR376" s="243"/>
      <c r="CYS376" s="243"/>
      <c r="CYT376" s="243"/>
      <c r="CYU376" s="243"/>
      <c r="CYV376" s="243"/>
      <c r="CYW376" s="243"/>
      <c r="CYX376" s="243"/>
      <c r="CYY376" s="243"/>
      <c r="CYZ376" s="243"/>
      <c r="CZA376" s="243"/>
      <c r="CZB376" s="243"/>
      <c r="CZC376" s="243"/>
      <c r="CZD376" s="243"/>
      <c r="CZE376" s="243"/>
      <c r="CZF376" s="243"/>
      <c r="CZG376" s="243"/>
      <c r="CZH376" s="243"/>
      <c r="CZI376" s="243"/>
      <c r="CZJ376" s="243"/>
      <c r="CZK376" s="243"/>
      <c r="CZL376" s="243"/>
      <c r="CZM376" s="243"/>
      <c r="CZN376" s="243"/>
      <c r="CZO376" s="243"/>
      <c r="CZP376" s="243"/>
      <c r="CZQ376" s="243"/>
      <c r="CZR376" s="243"/>
      <c r="CZS376" s="243"/>
      <c r="CZT376" s="243"/>
      <c r="CZU376" s="243"/>
      <c r="CZV376" s="243"/>
      <c r="CZW376" s="243"/>
      <c r="CZX376" s="243"/>
      <c r="CZY376" s="243"/>
      <c r="CZZ376" s="243"/>
      <c r="DAA376" s="243"/>
      <c r="DAB376" s="243"/>
      <c r="DAC376" s="243"/>
      <c r="DAD376" s="243"/>
      <c r="DAE376" s="243"/>
      <c r="DAF376" s="243"/>
      <c r="DAG376" s="243"/>
      <c r="DAH376" s="243"/>
      <c r="DAI376" s="243"/>
      <c r="DAJ376" s="243"/>
      <c r="DAK376" s="243"/>
      <c r="DAL376" s="243"/>
      <c r="DAM376" s="243"/>
      <c r="DAN376" s="243"/>
      <c r="DAO376" s="243"/>
      <c r="DAP376" s="243"/>
      <c r="DAQ376" s="243"/>
      <c r="DAR376" s="243"/>
      <c r="DAS376" s="243"/>
      <c r="DAT376" s="243"/>
      <c r="DAU376" s="243"/>
      <c r="DAV376" s="243"/>
      <c r="DAW376" s="243"/>
      <c r="DAX376" s="243"/>
      <c r="DAY376" s="243"/>
      <c r="DAZ376" s="243"/>
      <c r="DBA376" s="243"/>
      <c r="DBB376" s="243"/>
      <c r="DBC376" s="243"/>
      <c r="DBD376" s="243"/>
      <c r="DBE376" s="243"/>
      <c r="DBF376" s="243"/>
      <c r="DBG376" s="243"/>
      <c r="DBH376" s="243"/>
      <c r="DBI376" s="243"/>
      <c r="DBJ376" s="243"/>
      <c r="DBK376" s="243"/>
      <c r="DBL376" s="243"/>
      <c r="DBM376" s="243"/>
      <c r="DBN376" s="243"/>
      <c r="DBO376" s="243"/>
      <c r="DBP376" s="243"/>
      <c r="DBQ376" s="243"/>
      <c r="DBR376" s="243"/>
      <c r="DBS376" s="243"/>
      <c r="DBT376" s="243"/>
      <c r="DBU376" s="243"/>
      <c r="DBV376" s="243"/>
      <c r="DBW376" s="243"/>
      <c r="DBX376" s="243"/>
      <c r="DBY376" s="243"/>
      <c r="DBZ376" s="243"/>
      <c r="DCA376" s="243"/>
      <c r="DCB376" s="243"/>
      <c r="DCC376" s="243"/>
      <c r="DCD376" s="243"/>
      <c r="DCE376" s="243"/>
      <c r="DCF376" s="243"/>
      <c r="DCG376" s="243"/>
      <c r="DCH376" s="243"/>
      <c r="DCI376" s="243"/>
      <c r="DCJ376" s="243"/>
      <c r="DCK376" s="243"/>
      <c r="DCL376" s="243"/>
      <c r="DCM376" s="243"/>
      <c r="DCN376" s="243"/>
      <c r="DCO376" s="243"/>
      <c r="DCP376" s="243"/>
      <c r="DCQ376" s="243"/>
      <c r="DCR376" s="243"/>
      <c r="DCS376" s="243"/>
      <c r="DCT376" s="243"/>
      <c r="DCU376" s="243"/>
      <c r="DCV376" s="243"/>
      <c r="DCW376" s="243"/>
      <c r="DCX376" s="243"/>
      <c r="DCY376" s="243"/>
      <c r="DCZ376" s="243"/>
      <c r="DDA376" s="243"/>
      <c r="DDB376" s="243"/>
      <c r="DDC376" s="243"/>
      <c r="DDD376" s="243"/>
      <c r="DDE376" s="243"/>
      <c r="DDF376" s="243"/>
      <c r="DDG376" s="243"/>
      <c r="DDH376" s="243"/>
      <c r="DDI376" s="243"/>
      <c r="DDJ376" s="243"/>
      <c r="DDK376" s="243"/>
      <c r="DDL376" s="243"/>
      <c r="DDM376" s="243"/>
      <c r="DDN376" s="243"/>
      <c r="DDO376" s="243"/>
      <c r="DDP376" s="243"/>
      <c r="DDQ376" s="243"/>
      <c r="DDR376" s="243"/>
      <c r="DDS376" s="243"/>
      <c r="DDT376" s="243"/>
      <c r="DDU376" s="243"/>
      <c r="DDV376" s="243"/>
      <c r="DDW376" s="243"/>
      <c r="DDX376" s="243"/>
      <c r="DDY376" s="243"/>
      <c r="DDZ376" s="243"/>
      <c r="DEA376" s="243"/>
      <c r="DEB376" s="243"/>
      <c r="DEC376" s="243"/>
      <c r="DED376" s="243"/>
      <c r="DEE376" s="243"/>
      <c r="DEF376" s="243"/>
      <c r="DEG376" s="243"/>
      <c r="DEH376" s="243"/>
      <c r="DEI376" s="243"/>
      <c r="DEJ376" s="243"/>
      <c r="DEK376" s="243"/>
      <c r="DEL376" s="243"/>
      <c r="DEM376" s="243"/>
      <c r="DEN376" s="243"/>
      <c r="DEO376" s="243"/>
      <c r="DEP376" s="243"/>
      <c r="DEQ376" s="243"/>
      <c r="DER376" s="243"/>
      <c r="DES376" s="243"/>
      <c r="DET376" s="243"/>
      <c r="DEU376" s="243"/>
      <c r="DEV376" s="243"/>
      <c r="DEW376" s="243"/>
      <c r="DEX376" s="243"/>
      <c r="DEY376" s="243"/>
      <c r="DEZ376" s="243"/>
      <c r="DFA376" s="243"/>
      <c r="DFB376" s="243"/>
      <c r="DFC376" s="243"/>
      <c r="DFD376" s="243"/>
      <c r="DFE376" s="243"/>
      <c r="DFF376" s="243"/>
      <c r="DFG376" s="243"/>
      <c r="DFH376" s="243"/>
      <c r="DFI376" s="243"/>
      <c r="DFJ376" s="243"/>
      <c r="DFK376" s="243"/>
      <c r="DFL376" s="243"/>
      <c r="DFM376" s="243"/>
      <c r="DFN376" s="243"/>
      <c r="DFO376" s="243"/>
      <c r="DFP376" s="243"/>
      <c r="DFQ376" s="243"/>
      <c r="DFR376" s="243"/>
      <c r="DFS376" s="243"/>
      <c r="DFT376" s="243"/>
      <c r="DFU376" s="243"/>
      <c r="DFV376" s="243"/>
      <c r="DFW376" s="243"/>
      <c r="DFX376" s="243"/>
      <c r="DFY376" s="243"/>
      <c r="DFZ376" s="243"/>
      <c r="DGA376" s="243"/>
      <c r="DGB376" s="243"/>
      <c r="DGC376" s="243"/>
      <c r="DGD376" s="243"/>
      <c r="DGE376" s="243"/>
      <c r="DGF376" s="243"/>
      <c r="DGG376" s="243"/>
      <c r="DGH376" s="243"/>
      <c r="DGI376" s="243"/>
      <c r="DGJ376" s="243"/>
      <c r="DGK376" s="243"/>
      <c r="DGL376" s="243"/>
      <c r="DGM376" s="243"/>
      <c r="DGN376" s="243"/>
      <c r="DGO376" s="243"/>
      <c r="DGP376" s="243"/>
      <c r="DGQ376" s="243"/>
      <c r="DGR376" s="243"/>
      <c r="DGS376" s="243"/>
      <c r="DGT376" s="243"/>
      <c r="DGU376" s="243"/>
      <c r="DGV376" s="243"/>
      <c r="DGW376" s="243"/>
      <c r="DGX376" s="243"/>
      <c r="DGY376" s="243"/>
      <c r="DGZ376" s="243"/>
      <c r="DHA376" s="243"/>
      <c r="DHB376" s="243"/>
      <c r="DHC376" s="243"/>
      <c r="DHD376" s="243"/>
      <c r="DHE376" s="243"/>
      <c r="DHF376" s="243"/>
      <c r="DHG376" s="243"/>
      <c r="DHH376" s="243"/>
      <c r="DHI376" s="243"/>
      <c r="DHJ376" s="243"/>
      <c r="DHK376" s="243"/>
      <c r="DHL376" s="243"/>
      <c r="DHM376" s="243"/>
      <c r="DHN376" s="243"/>
      <c r="DHO376" s="243"/>
      <c r="DHP376" s="243"/>
      <c r="DHQ376" s="243"/>
      <c r="DHR376" s="243"/>
      <c r="DHS376" s="243"/>
      <c r="DHT376" s="243"/>
      <c r="DHU376" s="243"/>
      <c r="DHV376" s="243"/>
      <c r="DHW376" s="243"/>
      <c r="DHX376" s="243"/>
      <c r="DHY376" s="243"/>
      <c r="DHZ376" s="243"/>
      <c r="DIA376" s="243"/>
      <c r="DIB376" s="243"/>
      <c r="DIC376" s="243"/>
      <c r="DID376" s="243"/>
      <c r="DIE376" s="243"/>
      <c r="DIF376" s="243"/>
      <c r="DIG376" s="243"/>
      <c r="DIH376" s="243"/>
      <c r="DII376" s="243"/>
      <c r="DIJ376" s="243"/>
      <c r="DIK376" s="243"/>
      <c r="DIL376" s="243"/>
      <c r="DIM376" s="243"/>
      <c r="DIN376" s="243"/>
      <c r="DIO376" s="243"/>
      <c r="DIP376" s="243"/>
      <c r="DIQ376" s="243"/>
      <c r="DIR376" s="243"/>
      <c r="DIS376" s="243"/>
      <c r="DIT376" s="243"/>
      <c r="DIU376" s="243"/>
      <c r="DIV376" s="243"/>
      <c r="DIW376" s="243"/>
      <c r="DIX376" s="243"/>
      <c r="DIY376" s="243"/>
      <c r="DIZ376" s="243"/>
      <c r="DJA376" s="243"/>
      <c r="DJB376" s="243"/>
      <c r="DJC376" s="243"/>
      <c r="DJD376" s="243"/>
      <c r="DJE376" s="243"/>
      <c r="DJF376" s="243"/>
      <c r="DJG376" s="243"/>
      <c r="DJH376" s="243"/>
      <c r="DJI376" s="243"/>
      <c r="DJJ376" s="243"/>
      <c r="DJK376" s="243"/>
      <c r="DJL376" s="243"/>
      <c r="DJM376" s="243"/>
      <c r="DJN376" s="243"/>
      <c r="DJO376" s="243"/>
      <c r="DJP376" s="243"/>
      <c r="DJQ376" s="243"/>
      <c r="DJR376" s="243"/>
      <c r="DJS376" s="243"/>
      <c r="DJT376" s="243"/>
      <c r="DJU376" s="243"/>
      <c r="DJV376" s="243"/>
      <c r="DJW376" s="243"/>
      <c r="DJX376" s="243"/>
      <c r="DJY376" s="243"/>
      <c r="DJZ376" s="243"/>
      <c r="DKA376" s="243"/>
      <c r="DKB376" s="243"/>
      <c r="DKC376" s="243"/>
      <c r="DKD376" s="243"/>
      <c r="DKE376" s="243"/>
      <c r="DKF376" s="243"/>
      <c r="DKG376" s="243"/>
      <c r="DKH376" s="243"/>
      <c r="DKI376" s="243"/>
      <c r="DKJ376" s="243"/>
      <c r="DKK376" s="243"/>
      <c r="DKL376" s="243"/>
      <c r="DKM376" s="243"/>
      <c r="DKN376" s="243"/>
      <c r="DKO376" s="243"/>
      <c r="DKP376" s="243"/>
      <c r="DKQ376" s="243"/>
      <c r="DKR376" s="243"/>
      <c r="DKS376" s="243"/>
      <c r="DKT376" s="243"/>
      <c r="DKU376" s="243"/>
      <c r="DKV376" s="243"/>
      <c r="DKW376" s="243"/>
      <c r="DKX376" s="243"/>
      <c r="DKY376" s="243"/>
      <c r="DKZ376" s="243"/>
      <c r="DLA376" s="243"/>
      <c r="DLB376" s="243"/>
      <c r="DLC376" s="243"/>
      <c r="DLD376" s="243"/>
      <c r="DLE376" s="243"/>
      <c r="DLF376" s="243"/>
      <c r="DLG376" s="243"/>
      <c r="DLH376" s="243"/>
      <c r="DLI376" s="243"/>
      <c r="DLJ376" s="243"/>
      <c r="DLK376" s="243"/>
      <c r="DLL376" s="243"/>
      <c r="DLM376" s="243"/>
      <c r="DLN376" s="243"/>
      <c r="DLO376" s="243"/>
      <c r="DLP376" s="243"/>
      <c r="DLQ376" s="243"/>
      <c r="DLR376" s="243"/>
      <c r="DLS376" s="243"/>
      <c r="DLT376" s="243"/>
      <c r="DLU376" s="243"/>
      <c r="DLV376" s="243"/>
      <c r="DLW376" s="243"/>
      <c r="DLX376" s="243"/>
      <c r="DLY376" s="243"/>
      <c r="DLZ376" s="243"/>
      <c r="DMA376" s="243"/>
      <c r="DMB376" s="243"/>
      <c r="DMC376" s="243"/>
      <c r="DMD376" s="243"/>
      <c r="DME376" s="243"/>
      <c r="DMF376" s="243"/>
      <c r="DMG376" s="243"/>
      <c r="DMH376" s="243"/>
      <c r="DMI376" s="243"/>
      <c r="DMJ376" s="243"/>
      <c r="DMK376" s="243"/>
      <c r="DML376" s="243"/>
      <c r="DMM376" s="243"/>
      <c r="DMN376" s="243"/>
      <c r="DMO376" s="243"/>
      <c r="DMP376" s="243"/>
      <c r="DMQ376" s="243"/>
      <c r="DMR376" s="243"/>
      <c r="DMS376" s="243"/>
      <c r="DMT376" s="243"/>
      <c r="DMU376" s="243"/>
      <c r="DMV376" s="243"/>
      <c r="DMW376" s="243"/>
      <c r="DMX376" s="243"/>
      <c r="DMY376" s="243"/>
      <c r="DMZ376" s="243"/>
      <c r="DNA376" s="243"/>
      <c r="DNB376" s="243"/>
      <c r="DNC376" s="243"/>
      <c r="DND376" s="243"/>
      <c r="DNE376" s="243"/>
      <c r="DNF376" s="243"/>
      <c r="DNG376" s="243"/>
      <c r="DNH376" s="243"/>
      <c r="DNI376" s="243"/>
      <c r="DNJ376" s="243"/>
      <c r="DNK376" s="243"/>
      <c r="DNL376" s="243"/>
      <c r="DNM376" s="243"/>
      <c r="DNN376" s="243"/>
      <c r="DNO376" s="243"/>
      <c r="DNP376" s="243"/>
      <c r="DNQ376" s="243"/>
      <c r="DNR376" s="243"/>
      <c r="DNS376" s="243"/>
      <c r="DNT376" s="243"/>
      <c r="DNU376" s="243"/>
      <c r="DNV376" s="243"/>
      <c r="DNW376" s="243"/>
      <c r="DNX376" s="243"/>
      <c r="DNY376" s="243"/>
      <c r="DNZ376" s="243"/>
      <c r="DOA376" s="243"/>
      <c r="DOB376" s="243"/>
      <c r="DOC376" s="243"/>
      <c r="DOD376" s="243"/>
      <c r="DOE376" s="243"/>
      <c r="DOF376" s="243"/>
      <c r="DOG376" s="243"/>
      <c r="DOH376" s="243"/>
      <c r="DOI376" s="243"/>
      <c r="DOJ376" s="243"/>
      <c r="DOK376" s="243"/>
      <c r="DOL376" s="243"/>
      <c r="DOM376" s="243"/>
      <c r="DON376" s="243"/>
      <c r="DOO376" s="243"/>
      <c r="DOP376" s="243"/>
      <c r="DOQ376" s="243"/>
      <c r="DOR376" s="243"/>
      <c r="DOS376" s="243"/>
      <c r="DOT376" s="243"/>
      <c r="DOU376" s="243"/>
      <c r="DOV376" s="243"/>
      <c r="DOW376" s="243"/>
      <c r="DOX376" s="243"/>
      <c r="DOY376" s="243"/>
      <c r="DOZ376" s="243"/>
      <c r="DPA376" s="243"/>
      <c r="DPB376" s="243"/>
      <c r="DPC376" s="243"/>
      <c r="DPD376" s="243"/>
      <c r="DPE376" s="243"/>
      <c r="DPF376" s="243"/>
      <c r="DPG376" s="243"/>
      <c r="DPH376" s="243"/>
      <c r="DPI376" s="243"/>
      <c r="DPJ376" s="243"/>
      <c r="DPK376" s="243"/>
      <c r="DPL376" s="243"/>
      <c r="DPM376" s="243"/>
      <c r="DPN376" s="243"/>
      <c r="DPO376" s="243"/>
      <c r="DPP376" s="243"/>
      <c r="DPQ376" s="243"/>
      <c r="DPR376" s="243"/>
      <c r="DPS376" s="243"/>
      <c r="DPT376" s="243"/>
      <c r="DPU376" s="243"/>
      <c r="DPV376" s="243"/>
      <c r="DPW376" s="243"/>
      <c r="DPX376" s="243"/>
      <c r="DPY376" s="243"/>
      <c r="DPZ376" s="243"/>
      <c r="DQA376" s="243"/>
      <c r="DQB376" s="243"/>
      <c r="DQC376" s="243"/>
      <c r="DQD376" s="243"/>
      <c r="DQE376" s="243"/>
      <c r="DQF376" s="243"/>
      <c r="DQG376" s="243"/>
      <c r="DQH376" s="243"/>
      <c r="DQI376" s="243"/>
      <c r="DQJ376" s="243"/>
      <c r="DQK376" s="243"/>
      <c r="DQL376" s="243"/>
      <c r="DQM376" s="243"/>
      <c r="DQN376" s="243"/>
      <c r="DQO376" s="243"/>
      <c r="DQP376" s="243"/>
      <c r="DQQ376" s="243"/>
      <c r="DQR376" s="243"/>
      <c r="DQS376" s="243"/>
      <c r="DQT376" s="243"/>
      <c r="DQU376" s="243"/>
      <c r="DQV376" s="243"/>
      <c r="DQW376" s="243"/>
      <c r="DQX376" s="243"/>
      <c r="DQY376" s="243"/>
      <c r="DQZ376" s="243"/>
      <c r="DRA376" s="243"/>
      <c r="DRB376" s="243"/>
      <c r="DRC376" s="243"/>
      <c r="DRD376" s="243"/>
      <c r="DRE376" s="243"/>
      <c r="DRF376" s="243"/>
      <c r="DRG376" s="243"/>
      <c r="DRH376" s="243"/>
      <c r="DRI376" s="243"/>
      <c r="DRJ376" s="243"/>
      <c r="DRK376" s="243"/>
      <c r="DRL376" s="243"/>
      <c r="DRM376" s="243"/>
      <c r="DRN376" s="243"/>
      <c r="DRO376" s="243"/>
      <c r="DRP376" s="243"/>
      <c r="DRQ376" s="243"/>
      <c r="DRR376" s="243"/>
      <c r="DRS376" s="243"/>
      <c r="DRT376" s="243"/>
      <c r="DRU376" s="243"/>
      <c r="DRV376" s="243"/>
      <c r="DRW376" s="243"/>
      <c r="DRX376" s="243"/>
      <c r="DRY376" s="243"/>
      <c r="DRZ376" s="243"/>
      <c r="DSA376" s="243"/>
      <c r="DSB376" s="243"/>
      <c r="DSC376" s="243"/>
      <c r="DSD376" s="243"/>
      <c r="DSE376" s="243"/>
      <c r="DSF376" s="243"/>
      <c r="DSG376" s="243"/>
      <c r="DSH376" s="243"/>
      <c r="DSI376" s="243"/>
      <c r="DSJ376" s="243"/>
      <c r="DSK376" s="243"/>
      <c r="DSL376" s="243"/>
      <c r="DSM376" s="243"/>
      <c r="DSN376" s="243"/>
      <c r="DSO376" s="243"/>
      <c r="DSP376" s="243"/>
      <c r="DSQ376" s="243"/>
      <c r="DSR376" s="243"/>
      <c r="DSS376" s="243"/>
      <c r="DST376" s="243"/>
      <c r="DSU376" s="243"/>
      <c r="DSV376" s="243"/>
      <c r="DSW376" s="243"/>
      <c r="DSX376" s="243"/>
      <c r="DSY376" s="243"/>
      <c r="DSZ376" s="243"/>
      <c r="DTA376" s="243"/>
      <c r="DTB376" s="243"/>
      <c r="DTC376" s="243"/>
      <c r="DTD376" s="243"/>
      <c r="DTE376" s="243"/>
      <c r="DTF376" s="243"/>
      <c r="DTG376" s="243"/>
      <c r="DTH376" s="243"/>
      <c r="DTI376" s="243"/>
      <c r="DTJ376" s="243"/>
      <c r="DTK376" s="243"/>
      <c r="DTL376" s="243"/>
      <c r="DTM376" s="243"/>
      <c r="DTN376" s="243"/>
      <c r="DTO376" s="243"/>
      <c r="DTP376" s="243"/>
      <c r="DTQ376" s="243"/>
      <c r="DTR376" s="243"/>
      <c r="DTS376" s="243"/>
      <c r="DTT376" s="243"/>
      <c r="DTU376" s="243"/>
      <c r="DTV376" s="243"/>
      <c r="DTW376" s="243"/>
      <c r="DTX376" s="243"/>
      <c r="DTY376" s="243"/>
      <c r="DTZ376" s="243"/>
      <c r="DUA376" s="243"/>
      <c r="DUB376" s="243"/>
      <c r="DUC376" s="243"/>
      <c r="DUD376" s="243"/>
      <c r="DUE376" s="243"/>
      <c r="DUF376" s="243"/>
      <c r="DUG376" s="243"/>
      <c r="DUH376" s="243"/>
      <c r="DUI376" s="243"/>
      <c r="DUJ376" s="243"/>
      <c r="DUK376" s="243"/>
      <c r="DUL376" s="243"/>
      <c r="DUM376" s="243"/>
      <c r="DUN376" s="243"/>
      <c r="DUO376" s="243"/>
      <c r="DUP376" s="243"/>
      <c r="DUQ376" s="243"/>
      <c r="DUR376" s="243"/>
      <c r="DUS376" s="243"/>
      <c r="DUT376" s="243"/>
      <c r="DUU376" s="243"/>
      <c r="DUV376" s="243"/>
      <c r="DUW376" s="243"/>
      <c r="DUX376" s="243"/>
      <c r="DUY376" s="243"/>
      <c r="DUZ376" s="243"/>
      <c r="DVA376" s="243"/>
      <c r="DVB376" s="243"/>
      <c r="DVC376" s="243"/>
      <c r="DVD376" s="243"/>
      <c r="DVE376" s="243"/>
      <c r="DVF376" s="243"/>
      <c r="DVG376" s="243"/>
      <c r="DVH376" s="243"/>
      <c r="DVI376" s="243"/>
      <c r="DVJ376" s="243"/>
      <c r="DVK376" s="243"/>
      <c r="DVL376" s="243"/>
      <c r="DVM376" s="243"/>
      <c r="DVN376" s="243"/>
      <c r="DVO376" s="243"/>
      <c r="DVP376" s="243"/>
      <c r="DVQ376" s="243"/>
      <c r="DVR376" s="243"/>
      <c r="DVS376" s="243"/>
      <c r="DVT376" s="243"/>
      <c r="DVU376" s="243"/>
      <c r="DVV376" s="243"/>
      <c r="DVW376" s="243"/>
      <c r="DVX376" s="243"/>
      <c r="DVY376" s="243"/>
      <c r="DVZ376" s="243"/>
      <c r="DWA376" s="243"/>
      <c r="DWB376" s="243"/>
      <c r="DWC376" s="243"/>
      <c r="DWD376" s="243"/>
      <c r="DWE376" s="243"/>
      <c r="DWF376" s="243"/>
      <c r="DWG376" s="243"/>
      <c r="DWH376" s="243"/>
      <c r="DWI376" s="243"/>
      <c r="DWJ376" s="243"/>
      <c r="DWK376" s="243"/>
      <c r="DWL376" s="243"/>
      <c r="DWM376" s="243"/>
      <c r="DWN376" s="243"/>
      <c r="DWO376" s="243"/>
      <c r="DWP376" s="243"/>
      <c r="DWQ376" s="243"/>
      <c r="DWR376" s="243"/>
      <c r="DWS376" s="243"/>
      <c r="DWT376" s="243"/>
      <c r="DWU376" s="243"/>
      <c r="DWV376" s="243"/>
      <c r="DWW376" s="243"/>
      <c r="DWX376" s="243"/>
      <c r="DWY376" s="243"/>
      <c r="DWZ376" s="243"/>
      <c r="DXA376" s="243"/>
      <c r="DXB376" s="243"/>
      <c r="DXC376" s="243"/>
      <c r="DXD376" s="243"/>
      <c r="DXE376" s="243"/>
      <c r="DXF376" s="243"/>
      <c r="DXG376" s="243"/>
      <c r="DXH376" s="243"/>
      <c r="DXI376" s="243"/>
      <c r="DXJ376" s="243"/>
      <c r="DXK376" s="243"/>
      <c r="DXL376" s="243"/>
      <c r="DXM376" s="243"/>
      <c r="DXN376" s="243"/>
      <c r="DXO376" s="243"/>
      <c r="DXP376" s="243"/>
      <c r="DXQ376" s="243"/>
      <c r="DXR376" s="243"/>
      <c r="DXS376" s="243"/>
      <c r="DXT376" s="243"/>
      <c r="DXU376" s="243"/>
      <c r="DXV376" s="243"/>
      <c r="DXW376" s="243"/>
      <c r="DXX376" s="243"/>
      <c r="DXY376" s="243"/>
      <c r="DXZ376" s="243"/>
      <c r="DYA376" s="243"/>
      <c r="DYB376" s="243"/>
      <c r="DYC376" s="243"/>
      <c r="DYD376" s="243"/>
      <c r="DYE376" s="243"/>
      <c r="DYF376" s="243"/>
      <c r="DYG376" s="243"/>
      <c r="DYH376" s="243"/>
      <c r="DYI376" s="243"/>
      <c r="DYJ376" s="243"/>
      <c r="DYK376" s="243"/>
      <c r="DYL376" s="243"/>
      <c r="DYM376" s="243"/>
      <c r="DYN376" s="243"/>
      <c r="DYO376" s="243"/>
      <c r="DYP376" s="243"/>
      <c r="DYQ376" s="243"/>
      <c r="DYR376" s="243"/>
      <c r="DYS376" s="243"/>
      <c r="DYT376" s="243"/>
      <c r="DYU376" s="243"/>
      <c r="DYV376" s="243"/>
      <c r="DYW376" s="243"/>
      <c r="DYX376" s="243"/>
      <c r="DYY376" s="243"/>
      <c r="DYZ376" s="243"/>
      <c r="DZA376" s="243"/>
      <c r="DZB376" s="243"/>
      <c r="DZC376" s="243"/>
      <c r="DZD376" s="243"/>
      <c r="DZE376" s="243"/>
      <c r="DZF376" s="243"/>
      <c r="DZG376" s="243"/>
      <c r="DZH376" s="243"/>
      <c r="DZI376" s="243"/>
      <c r="DZJ376" s="243"/>
      <c r="DZK376" s="243"/>
      <c r="DZL376" s="243"/>
      <c r="DZM376" s="243"/>
      <c r="DZN376" s="243"/>
      <c r="DZO376" s="243"/>
      <c r="DZP376" s="243"/>
      <c r="DZQ376" s="243"/>
      <c r="DZR376" s="243"/>
      <c r="DZS376" s="243"/>
      <c r="DZT376" s="243"/>
      <c r="DZU376" s="243"/>
      <c r="DZV376" s="243"/>
      <c r="DZW376" s="243"/>
      <c r="DZX376" s="243"/>
      <c r="DZY376" s="243"/>
      <c r="DZZ376" s="243"/>
      <c r="EAA376" s="243"/>
      <c r="EAB376" s="243"/>
      <c r="EAC376" s="243"/>
      <c r="EAD376" s="243"/>
      <c r="EAE376" s="243"/>
      <c r="EAF376" s="243"/>
      <c r="EAG376" s="243"/>
      <c r="EAH376" s="243"/>
      <c r="EAI376" s="243"/>
      <c r="EAJ376" s="243"/>
      <c r="EAK376" s="243"/>
      <c r="EAL376" s="243"/>
      <c r="EAM376" s="243"/>
      <c r="EAN376" s="243"/>
      <c r="EAO376" s="243"/>
      <c r="EAP376" s="243"/>
      <c r="EAQ376" s="243"/>
      <c r="EAR376" s="243"/>
      <c r="EAS376" s="243"/>
      <c r="EAT376" s="243"/>
      <c r="EAU376" s="243"/>
      <c r="EAV376" s="243"/>
      <c r="EAW376" s="243"/>
      <c r="EAX376" s="243"/>
      <c r="EAY376" s="243"/>
      <c r="EAZ376" s="243"/>
      <c r="EBA376" s="243"/>
      <c r="EBB376" s="243"/>
      <c r="EBC376" s="243"/>
      <c r="EBD376" s="243"/>
      <c r="EBE376" s="243"/>
      <c r="EBF376" s="243"/>
      <c r="EBG376" s="243"/>
      <c r="EBH376" s="243"/>
      <c r="EBI376" s="243"/>
      <c r="EBJ376" s="243"/>
      <c r="EBK376" s="243"/>
      <c r="EBL376" s="243"/>
      <c r="EBM376" s="243"/>
      <c r="EBN376" s="243"/>
      <c r="EBO376" s="243"/>
      <c r="EBP376" s="243"/>
      <c r="EBQ376" s="243"/>
      <c r="EBR376" s="243"/>
      <c r="EBS376" s="243"/>
      <c r="EBT376" s="243"/>
      <c r="EBU376" s="243"/>
      <c r="EBV376" s="243"/>
      <c r="EBW376" s="243"/>
      <c r="EBX376" s="243"/>
      <c r="EBY376" s="243"/>
      <c r="EBZ376" s="243"/>
      <c r="ECA376" s="243"/>
      <c r="ECB376" s="243"/>
      <c r="ECC376" s="243"/>
      <c r="ECD376" s="243"/>
      <c r="ECE376" s="243"/>
      <c r="ECF376" s="243"/>
      <c r="ECG376" s="243"/>
      <c r="ECH376" s="243"/>
      <c r="ECI376" s="243"/>
      <c r="ECJ376" s="243"/>
      <c r="ECK376" s="243"/>
      <c r="ECL376" s="243"/>
      <c r="ECM376" s="243"/>
      <c r="ECN376" s="243"/>
      <c r="ECO376" s="243"/>
      <c r="ECP376" s="243"/>
      <c r="ECQ376" s="243"/>
      <c r="ECR376" s="243"/>
      <c r="ECS376" s="243"/>
      <c r="ECT376" s="243"/>
      <c r="ECU376" s="243"/>
      <c r="ECV376" s="243"/>
      <c r="ECW376" s="243"/>
      <c r="ECX376" s="243"/>
      <c r="ECY376" s="243"/>
      <c r="ECZ376" s="243"/>
      <c r="EDA376" s="243"/>
      <c r="EDB376" s="243"/>
      <c r="EDC376" s="243"/>
      <c r="EDD376" s="243"/>
      <c r="EDE376" s="243"/>
      <c r="EDF376" s="243"/>
      <c r="EDG376" s="243"/>
      <c r="EDH376" s="243"/>
      <c r="EDI376" s="243"/>
      <c r="EDJ376" s="243"/>
      <c r="EDK376" s="243"/>
      <c r="EDL376" s="243"/>
      <c r="EDM376" s="243"/>
      <c r="EDN376" s="243"/>
      <c r="EDO376" s="243"/>
      <c r="EDP376" s="243"/>
      <c r="EDQ376" s="243"/>
      <c r="EDR376" s="243"/>
      <c r="EDS376" s="243"/>
      <c r="EDT376" s="243"/>
      <c r="EDU376" s="243"/>
      <c r="EDV376" s="243"/>
      <c r="EDW376" s="243"/>
      <c r="EDX376" s="243"/>
      <c r="EDY376" s="243"/>
      <c r="EDZ376" s="243"/>
      <c r="EEA376" s="243"/>
      <c r="EEB376" s="243"/>
      <c r="EEC376" s="243"/>
      <c r="EED376" s="243"/>
      <c r="EEE376" s="243"/>
      <c r="EEF376" s="243"/>
      <c r="EEG376" s="243"/>
      <c r="EEH376" s="243"/>
      <c r="EEI376" s="243"/>
      <c r="EEJ376" s="243"/>
      <c r="EEK376" s="243"/>
      <c r="EEL376" s="243"/>
      <c r="EEM376" s="243"/>
      <c r="EEN376" s="243"/>
      <c r="EEO376" s="243"/>
      <c r="EEP376" s="243"/>
      <c r="EEQ376" s="243"/>
      <c r="EER376" s="243"/>
      <c r="EES376" s="243"/>
      <c r="EET376" s="243"/>
      <c r="EEU376" s="243"/>
      <c r="EEV376" s="243"/>
      <c r="EEW376" s="243"/>
      <c r="EEX376" s="243"/>
      <c r="EEY376" s="243"/>
      <c r="EEZ376" s="243"/>
      <c r="EFA376" s="243"/>
      <c r="EFB376" s="243"/>
      <c r="EFC376" s="243"/>
      <c r="EFD376" s="243"/>
      <c r="EFE376" s="243"/>
      <c r="EFF376" s="243"/>
      <c r="EFG376" s="243"/>
      <c r="EFH376" s="243"/>
      <c r="EFI376" s="243"/>
      <c r="EFJ376" s="243"/>
      <c r="EFK376" s="243"/>
      <c r="EFL376" s="243"/>
      <c r="EFM376" s="243"/>
      <c r="EFN376" s="243"/>
      <c r="EFO376" s="243"/>
      <c r="EFP376" s="243"/>
      <c r="EFQ376" s="243"/>
      <c r="EFR376" s="243"/>
      <c r="EFS376" s="243"/>
      <c r="EFT376" s="243"/>
      <c r="EFU376" s="243"/>
      <c r="EFV376" s="243"/>
      <c r="EFW376" s="243"/>
      <c r="EFX376" s="243"/>
      <c r="EFY376" s="243"/>
      <c r="EFZ376" s="243"/>
      <c r="EGA376" s="243"/>
      <c r="EGB376" s="243"/>
      <c r="EGC376" s="243"/>
      <c r="EGD376" s="243"/>
      <c r="EGE376" s="243"/>
      <c r="EGF376" s="243"/>
      <c r="EGG376" s="243"/>
      <c r="EGH376" s="243"/>
      <c r="EGI376" s="243"/>
      <c r="EGJ376" s="243"/>
      <c r="EGK376" s="243"/>
      <c r="EGL376" s="243"/>
      <c r="EGM376" s="243"/>
      <c r="EGN376" s="243"/>
      <c r="EGO376" s="243"/>
      <c r="EGP376" s="243"/>
      <c r="EGQ376" s="243"/>
      <c r="EGR376" s="243"/>
      <c r="EGS376" s="243"/>
      <c r="EGT376" s="243"/>
      <c r="EGU376" s="243"/>
      <c r="EGV376" s="243"/>
      <c r="EGW376" s="243"/>
      <c r="EGX376" s="243"/>
      <c r="EGY376" s="243"/>
      <c r="EGZ376" s="243"/>
      <c r="EHA376" s="243"/>
      <c r="EHB376" s="243"/>
      <c r="EHC376" s="243"/>
      <c r="EHD376" s="243"/>
      <c r="EHE376" s="243"/>
      <c r="EHF376" s="243"/>
      <c r="EHG376" s="243"/>
      <c r="EHH376" s="243"/>
      <c r="EHI376" s="243"/>
      <c r="EHJ376" s="243"/>
      <c r="EHK376" s="243"/>
      <c r="EHL376" s="243"/>
      <c r="EHM376" s="243"/>
      <c r="EHN376" s="243"/>
      <c r="EHO376" s="243"/>
      <c r="EHP376" s="243"/>
      <c r="EHQ376" s="243"/>
      <c r="EHR376" s="243"/>
      <c r="EHS376" s="243"/>
      <c r="EHT376" s="243"/>
      <c r="EHU376" s="243"/>
      <c r="EHV376" s="243"/>
      <c r="EHW376" s="243"/>
      <c r="EHX376" s="243"/>
      <c r="EHY376" s="243"/>
      <c r="EHZ376" s="243"/>
      <c r="EIA376" s="243"/>
      <c r="EIB376" s="243"/>
      <c r="EIC376" s="243"/>
      <c r="EID376" s="243"/>
      <c r="EIE376" s="243"/>
      <c r="EIF376" s="243"/>
      <c r="EIG376" s="243"/>
      <c r="EIH376" s="243"/>
      <c r="EII376" s="243"/>
      <c r="EIJ376" s="243"/>
      <c r="EIK376" s="243"/>
      <c r="EIL376" s="243"/>
      <c r="EIM376" s="243"/>
      <c r="EIN376" s="243"/>
      <c r="EIO376" s="243"/>
      <c r="EIP376" s="243"/>
      <c r="EIQ376" s="243"/>
      <c r="EIR376" s="243"/>
      <c r="EIS376" s="243"/>
      <c r="EIT376" s="243"/>
      <c r="EIU376" s="243"/>
      <c r="EIV376" s="243"/>
      <c r="EIW376" s="243"/>
      <c r="EIX376" s="243"/>
      <c r="EIY376" s="243"/>
      <c r="EIZ376" s="243"/>
      <c r="EJA376" s="243"/>
      <c r="EJB376" s="243"/>
      <c r="EJC376" s="243"/>
      <c r="EJD376" s="243"/>
      <c r="EJE376" s="243"/>
      <c r="EJF376" s="243"/>
      <c r="EJG376" s="243"/>
      <c r="EJH376" s="243"/>
      <c r="EJI376" s="243"/>
      <c r="EJJ376" s="243"/>
      <c r="EJK376" s="243"/>
      <c r="EJL376" s="243"/>
      <c r="EJM376" s="243"/>
      <c r="EJN376" s="243"/>
      <c r="EJO376" s="243"/>
      <c r="EJP376" s="243"/>
      <c r="EJQ376" s="243"/>
      <c r="EJR376" s="243"/>
      <c r="EJS376" s="243"/>
      <c r="EJT376" s="243"/>
      <c r="EJU376" s="243"/>
      <c r="EJV376" s="243"/>
      <c r="EJW376" s="243"/>
      <c r="EJX376" s="243"/>
      <c r="EJY376" s="243"/>
      <c r="EJZ376" s="243"/>
      <c r="EKA376" s="243"/>
      <c r="EKB376" s="243"/>
      <c r="EKC376" s="243"/>
      <c r="EKD376" s="243"/>
      <c r="EKE376" s="243"/>
      <c r="EKF376" s="243"/>
      <c r="EKG376" s="243"/>
      <c r="EKH376" s="243"/>
      <c r="EKI376" s="243"/>
      <c r="EKJ376" s="243"/>
      <c r="EKK376" s="243"/>
      <c r="EKL376" s="243"/>
      <c r="EKM376" s="243"/>
      <c r="EKN376" s="243"/>
      <c r="EKO376" s="243"/>
      <c r="EKP376" s="243"/>
      <c r="EKQ376" s="243"/>
      <c r="EKR376" s="243"/>
      <c r="EKS376" s="243"/>
      <c r="EKT376" s="243"/>
      <c r="EKU376" s="243"/>
      <c r="EKV376" s="243"/>
      <c r="EKW376" s="243"/>
      <c r="EKX376" s="243"/>
      <c r="EKY376" s="243"/>
      <c r="EKZ376" s="243"/>
      <c r="ELA376" s="243"/>
      <c r="ELB376" s="243"/>
      <c r="ELC376" s="243"/>
      <c r="ELD376" s="243"/>
      <c r="ELE376" s="243"/>
      <c r="ELF376" s="243"/>
      <c r="ELG376" s="243"/>
      <c r="ELH376" s="243"/>
      <c r="ELI376" s="243"/>
      <c r="ELJ376" s="243"/>
      <c r="ELK376" s="243"/>
      <c r="ELL376" s="243"/>
      <c r="ELM376" s="243"/>
      <c r="ELN376" s="243"/>
      <c r="ELO376" s="243"/>
      <c r="ELP376" s="243"/>
      <c r="ELQ376" s="243"/>
      <c r="ELR376" s="243"/>
      <c r="ELS376" s="243"/>
      <c r="ELT376" s="243"/>
      <c r="ELU376" s="243"/>
      <c r="ELV376" s="243"/>
      <c r="ELW376" s="243"/>
      <c r="ELX376" s="243"/>
      <c r="ELY376" s="243"/>
      <c r="ELZ376" s="243"/>
      <c r="EMA376" s="243"/>
      <c r="EMB376" s="243"/>
      <c r="EMC376" s="243"/>
      <c r="EMD376" s="243"/>
      <c r="EME376" s="243"/>
      <c r="EMF376" s="243"/>
      <c r="EMG376" s="243"/>
      <c r="EMH376" s="243"/>
      <c r="EMI376" s="243"/>
      <c r="EMJ376" s="243"/>
      <c r="EMK376" s="243"/>
      <c r="EML376" s="243"/>
      <c r="EMM376" s="243"/>
      <c r="EMN376" s="243"/>
      <c r="EMO376" s="243"/>
      <c r="EMP376" s="243"/>
      <c r="EMQ376" s="243"/>
      <c r="EMR376" s="243"/>
      <c r="EMS376" s="243"/>
      <c r="EMT376" s="243"/>
      <c r="EMU376" s="243"/>
      <c r="EMV376" s="243"/>
      <c r="EMW376" s="243"/>
      <c r="EMX376" s="243"/>
      <c r="EMY376" s="243"/>
      <c r="EMZ376" s="243"/>
      <c r="ENA376" s="243"/>
      <c r="ENB376" s="243"/>
      <c r="ENC376" s="243"/>
      <c r="END376" s="243"/>
      <c r="ENE376" s="243"/>
      <c r="ENF376" s="243"/>
      <c r="ENG376" s="243"/>
      <c r="ENH376" s="243"/>
      <c r="ENI376" s="243"/>
      <c r="ENJ376" s="243"/>
      <c r="ENK376" s="243"/>
      <c r="ENL376" s="243"/>
      <c r="ENM376" s="243"/>
      <c r="ENN376" s="243"/>
      <c r="ENO376" s="243"/>
      <c r="ENP376" s="243"/>
      <c r="ENQ376" s="243"/>
      <c r="ENR376" s="243"/>
      <c r="ENS376" s="243"/>
      <c r="ENT376" s="243"/>
      <c r="ENU376" s="243"/>
      <c r="ENV376" s="243"/>
      <c r="ENW376" s="243"/>
      <c r="ENX376" s="243"/>
      <c r="ENY376" s="243"/>
      <c r="ENZ376" s="243"/>
      <c r="EOA376" s="243"/>
      <c r="EOB376" s="243"/>
      <c r="EOC376" s="243"/>
      <c r="EOD376" s="243"/>
      <c r="EOE376" s="243"/>
      <c r="EOF376" s="243"/>
      <c r="EOG376" s="243"/>
      <c r="EOH376" s="243"/>
      <c r="EOI376" s="243"/>
      <c r="EOJ376" s="243"/>
      <c r="EOK376" s="243"/>
      <c r="EOL376" s="243"/>
      <c r="EOM376" s="243"/>
      <c r="EON376" s="243"/>
      <c r="EOO376" s="243"/>
      <c r="EOP376" s="243"/>
      <c r="EOQ376" s="243"/>
      <c r="EOR376" s="243"/>
      <c r="EOS376" s="243"/>
      <c r="EOT376" s="243"/>
      <c r="EOU376" s="243"/>
      <c r="EOV376" s="243"/>
      <c r="EOW376" s="243"/>
      <c r="EOX376" s="243"/>
      <c r="EOY376" s="243"/>
      <c r="EOZ376" s="243"/>
      <c r="EPA376" s="243"/>
      <c r="EPB376" s="243"/>
      <c r="EPC376" s="243"/>
      <c r="EPD376" s="243"/>
      <c r="EPE376" s="243"/>
      <c r="EPF376" s="243"/>
      <c r="EPG376" s="243"/>
      <c r="EPH376" s="243"/>
      <c r="EPI376" s="243"/>
      <c r="EPJ376" s="243"/>
      <c r="EPK376" s="243"/>
      <c r="EPL376" s="243"/>
      <c r="EPM376" s="243"/>
      <c r="EPN376" s="243"/>
      <c r="EPO376" s="243"/>
      <c r="EPP376" s="243"/>
      <c r="EPQ376" s="243"/>
      <c r="EPR376" s="243"/>
      <c r="EPS376" s="243"/>
      <c r="EPT376" s="243"/>
      <c r="EPU376" s="243"/>
      <c r="EPV376" s="243"/>
      <c r="EPW376" s="243"/>
      <c r="EPX376" s="243"/>
      <c r="EPY376" s="243"/>
      <c r="EPZ376" s="243"/>
      <c r="EQA376" s="243"/>
      <c r="EQB376" s="243"/>
      <c r="EQC376" s="243"/>
      <c r="EQD376" s="243"/>
      <c r="EQE376" s="243"/>
      <c r="EQF376" s="243"/>
      <c r="EQG376" s="243"/>
      <c r="EQH376" s="243"/>
      <c r="EQI376" s="243"/>
      <c r="EQJ376" s="243"/>
      <c r="EQK376" s="243"/>
      <c r="EQL376" s="243"/>
      <c r="EQM376" s="243"/>
      <c r="EQN376" s="243"/>
      <c r="EQO376" s="243"/>
      <c r="EQP376" s="243"/>
      <c r="EQQ376" s="243"/>
      <c r="EQR376" s="243"/>
      <c r="EQS376" s="243"/>
      <c r="EQT376" s="243"/>
      <c r="EQU376" s="243"/>
      <c r="EQV376" s="243"/>
      <c r="EQW376" s="243"/>
      <c r="EQX376" s="243"/>
      <c r="EQY376" s="243"/>
      <c r="EQZ376" s="243"/>
      <c r="ERA376" s="243"/>
      <c r="ERB376" s="243"/>
      <c r="ERC376" s="243"/>
      <c r="ERD376" s="243"/>
      <c r="ERE376" s="243"/>
      <c r="ERF376" s="243"/>
      <c r="ERG376" s="243"/>
      <c r="ERH376" s="243"/>
      <c r="ERI376" s="243"/>
      <c r="ERJ376" s="243"/>
      <c r="ERK376" s="243"/>
      <c r="ERL376" s="243"/>
      <c r="ERM376" s="243"/>
      <c r="ERN376" s="243"/>
      <c r="ERO376" s="243"/>
      <c r="ERP376" s="243"/>
      <c r="ERQ376" s="243"/>
      <c r="ERR376" s="243"/>
      <c r="ERS376" s="243"/>
      <c r="ERT376" s="243"/>
      <c r="ERU376" s="243"/>
      <c r="ERV376" s="243"/>
      <c r="ERW376" s="243"/>
      <c r="ERX376" s="243"/>
      <c r="ERY376" s="243"/>
      <c r="ERZ376" s="243"/>
      <c r="ESA376" s="243"/>
      <c r="ESB376" s="243"/>
      <c r="ESC376" s="243"/>
      <c r="ESD376" s="243"/>
      <c r="ESE376" s="243"/>
      <c r="ESF376" s="243"/>
      <c r="ESG376" s="243"/>
      <c r="ESH376" s="243"/>
      <c r="ESI376" s="243"/>
      <c r="ESJ376" s="243"/>
      <c r="ESK376" s="243"/>
      <c r="ESL376" s="243"/>
      <c r="ESM376" s="243"/>
      <c r="ESN376" s="243"/>
      <c r="ESO376" s="243"/>
      <c r="ESP376" s="243"/>
      <c r="ESQ376" s="243"/>
      <c r="ESR376" s="243"/>
      <c r="ESS376" s="243"/>
      <c r="EST376" s="243"/>
      <c r="ESU376" s="243"/>
      <c r="ESV376" s="243"/>
      <c r="ESW376" s="243"/>
      <c r="ESX376" s="243"/>
      <c r="ESY376" s="243"/>
      <c r="ESZ376" s="243"/>
      <c r="ETA376" s="243"/>
      <c r="ETB376" s="243"/>
      <c r="ETC376" s="243"/>
      <c r="ETD376" s="243"/>
      <c r="ETE376" s="243"/>
      <c r="ETF376" s="243"/>
      <c r="ETG376" s="243"/>
      <c r="ETH376" s="243"/>
      <c r="ETI376" s="243"/>
      <c r="ETJ376" s="243"/>
      <c r="ETK376" s="243"/>
      <c r="ETL376" s="243"/>
      <c r="ETM376" s="243"/>
      <c r="ETN376" s="243"/>
      <c r="ETO376" s="243"/>
      <c r="ETP376" s="243"/>
      <c r="ETQ376" s="243"/>
      <c r="ETR376" s="243"/>
      <c r="ETS376" s="243"/>
      <c r="ETT376" s="243"/>
      <c r="ETU376" s="243"/>
      <c r="ETV376" s="243"/>
      <c r="ETW376" s="243"/>
      <c r="ETX376" s="243"/>
      <c r="ETY376" s="243"/>
      <c r="ETZ376" s="243"/>
      <c r="EUA376" s="243"/>
      <c r="EUB376" s="243"/>
      <c r="EUC376" s="243"/>
      <c r="EUD376" s="243"/>
      <c r="EUE376" s="243"/>
      <c r="EUF376" s="243"/>
      <c r="EUG376" s="243"/>
      <c r="EUH376" s="243"/>
      <c r="EUI376" s="243"/>
      <c r="EUJ376" s="243"/>
      <c r="EUK376" s="243"/>
      <c r="EUL376" s="243"/>
      <c r="EUM376" s="243"/>
      <c r="EUN376" s="243"/>
      <c r="EUO376" s="243"/>
      <c r="EUP376" s="243"/>
      <c r="EUQ376" s="243"/>
      <c r="EUR376" s="243"/>
      <c r="EUS376" s="243"/>
      <c r="EUT376" s="243"/>
      <c r="EUU376" s="243"/>
      <c r="EUV376" s="243"/>
      <c r="EUW376" s="243"/>
      <c r="EUX376" s="243"/>
      <c r="EUY376" s="243"/>
      <c r="EUZ376" s="243"/>
      <c r="EVA376" s="243"/>
      <c r="EVB376" s="243"/>
      <c r="EVC376" s="243"/>
      <c r="EVD376" s="243"/>
      <c r="EVE376" s="243"/>
      <c r="EVF376" s="243"/>
      <c r="EVG376" s="243"/>
      <c r="EVH376" s="243"/>
      <c r="EVI376" s="243"/>
      <c r="EVJ376" s="243"/>
      <c r="EVK376" s="243"/>
      <c r="EVL376" s="243"/>
      <c r="EVM376" s="243"/>
      <c r="EVN376" s="243"/>
      <c r="EVO376" s="243"/>
      <c r="EVP376" s="243"/>
      <c r="EVQ376" s="243"/>
      <c r="EVR376" s="243"/>
      <c r="EVS376" s="243"/>
      <c r="EVT376" s="243"/>
      <c r="EVU376" s="243"/>
      <c r="EVV376" s="243"/>
      <c r="EVW376" s="243"/>
      <c r="EVX376" s="243"/>
      <c r="EVY376" s="243"/>
      <c r="EVZ376" s="243"/>
      <c r="EWA376" s="243"/>
      <c r="EWB376" s="243"/>
      <c r="EWC376" s="243"/>
      <c r="EWD376" s="243"/>
      <c r="EWE376" s="243"/>
      <c r="EWF376" s="243"/>
      <c r="EWG376" s="243"/>
      <c r="EWH376" s="243"/>
      <c r="EWI376" s="243"/>
      <c r="EWJ376" s="243"/>
      <c r="EWK376" s="243"/>
      <c r="EWL376" s="243"/>
      <c r="EWM376" s="243"/>
      <c r="EWN376" s="243"/>
      <c r="EWO376" s="243"/>
      <c r="EWP376" s="243"/>
      <c r="EWQ376" s="243"/>
      <c r="EWR376" s="243"/>
      <c r="EWS376" s="243"/>
      <c r="EWT376" s="243"/>
      <c r="EWU376" s="243"/>
      <c r="EWV376" s="243"/>
      <c r="EWW376" s="243"/>
      <c r="EWX376" s="243"/>
      <c r="EWY376" s="243"/>
      <c r="EWZ376" s="243"/>
      <c r="EXA376" s="243"/>
      <c r="EXB376" s="243"/>
      <c r="EXC376" s="243"/>
      <c r="EXD376" s="243"/>
      <c r="EXE376" s="243"/>
      <c r="EXF376" s="243"/>
      <c r="EXG376" s="243"/>
      <c r="EXH376" s="243"/>
      <c r="EXI376" s="243"/>
      <c r="EXJ376" s="243"/>
      <c r="EXK376" s="243"/>
      <c r="EXL376" s="243"/>
      <c r="EXM376" s="243"/>
      <c r="EXN376" s="243"/>
      <c r="EXO376" s="243"/>
      <c r="EXP376" s="243"/>
      <c r="EXQ376" s="243"/>
      <c r="EXR376" s="243"/>
      <c r="EXS376" s="243"/>
      <c r="EXT376" s="243"/>
      <c r="EXU376" s="243"/>
      <c r="EXV376" s="243"/>
      <c r="EXW376" s="243"/>
      <c r="EXX376" s="243"/>
      <c r="EXY376" s="243"/>
      <c r="EXZ376" s="243"/>
      <c r="EYA376" s="243"/>
      <c r="EYB376" s="243"/>
      <c r="EYC376" s="243"/>
      <c r="EYD376" s="243"/>
      <c r="EYE376" s="243"/>
      <c r="EYF376" s="243"/>
      <c r="EYG376" s="243"/>
      <c r="EYH376" s="243"/>
      <c r="EYI376" s="243"/>
      <c r="EYJ376" s="243"/>
      <c r="EYK376" s="243"/>
      <c r="EYL376" s="243"/>
      <c r="EYM376" s="243"/>
      <c r="EYN376" s="243"/>
      <c r="EYO376" s="243"/>
      <c r="EYP376" s="243"/>
      <c r="EYQ376" s="243"/>
      <c r="EYR376" s="243"/>
      <c r="EYS376" s="243"/>
      <c r="EYT376" s="243"/>
      <c r="EYU376" s="243"/>
      <c r="EYV376" s="243"/>
      <c r="EYW376" s="243"/>
      <c r="EYX376" s="243"/>
      <c r="EYY376" s="243"/>
      <c r="EYZ376" s="243"/>
      <c r="EZA376" s="243"/>
      <c r="EZB376" s="243"/>
      <c r="EZC376" s="243"/>
      <c r="EZD376" s="243"/>
      <c r="EZE376" s="243"/>
      <c r="EZF376" s="243"/>
      <c r="EZG376" s="243"/>
      <c r="EZH376" s="243"/>
      <c r="EZI376" s="243"/>
      <c r="EZJ376" s="243"/>
      <c r="EZK376" s="243"/>
      <c r="EZL376" s="243"/>
      <c r="EZM376" s="243"/>
      <c r="EZN376" s="243"/>
      <c r="EZO376" s="243"/>
      <c r="EZP376" s="243"/>
      <c r="EZQ376" s="243"/>
      <c r="EZR376" s="243"/>
      <c r="EZS376" s="243"/>
      <c r="EZT376" s="243"/>
      <c r="EZU376" s="243"/>
      <c r="EZV376" s="243"/>
      <c r="EZW376" s="243"/>
      <c r="EZX376" s="243"/>
      <c r="EZY376" s="243"/>
      <c r="EZZ376" s="243"/>
      <c r="FAA376" s="243"/>
      <c r="FAB376" s="243"/>
      <c r="FAC376" s="243"/>
      <c r="FAD376" s="243"/>
      <c r="FAE376" s="243"/>
      <c r="FAF376" s="243"/>
      <c r="FAG376" s="243"/>
      <c r="FAH376" s="243"/>
      <c r="FAI376" s="243"/>
      <c r="FAJ376" s="243"/>
      <c r="FAK376" s="243"/>
      <c r="FAL376" s="243"/>
      <c r="FAM376" s="243"/>
      <c r="FAN376" s="243"/>
      <c r="FAO376" s="243"/>
      <c r="FAP376" s="243"/>
      <c r="FAQ376" s="243"/>
      <c r="FAR376" s="243"/>
      <c r="FAS376" s="243"/>
      <c r="FAT376" s="243"/>
      <c r="FAU376" s="243"/>
      <c r="FAV376" s="243"/>
      <c r="FAW376" s="243"/>
      <c r="FAX376" s="243"/>
      <c r="FAY376" s="243"/>
      <c r="FAZ376" s="243"/>
      <c r="FBA376" s="243"/>
      <c r="FBB376" s="243"/>
      <c r="FBC376" s="243"/>
      <c r="FBD376" s="243"/>
      <c r="FBE376" s="243"/>
      <c r="FBF376" s="243"/>
      <c r="FBG376" s="243"/>
      <c r="FBH376" s="243"/>
      <c r="FBI376" s="243"/>
      <c r="FBJ376" s="243"/>
      <c r="FBK376" s="243"/>
      <c r="FBL376" s="243"/>
      <c r="FBM376" s="243"/>
      <c r="FBN376" s="243"/>
      <c r="FBO376" s="243"/>
      <c r="FBP376" s="243"/>
      <c r="FBQ376" s="243"/>
      <c r="FBR376" s="243"/>
      <c r="FBS376" s="243"/>
      <c r="FBT376" s="243"/>
      <c r="FBU376" s="243"/>
      <c r="FBV376" s="243"/>
      <c r="FBW376" s="243"/>
      <c r="FBX376" s="243"/>
      <c r="FBY376" s="243"/>
      <c r="FBZ376" s="243"/>
      <c r="FCA376" s="243"/>
      <c r="FCB376" s="243"/>
      <c r="FCC376" s="243"/>
      <c r="FCD376" s="243"/>
      <c r="FCE376" s="243"/>
      <c r="FCF376" s="243"/>
      <c r="FCG376" s="243"/>
      <c r="FCH376" s="243"/>
      <c r="FCI376" s="243"/>
      <c r="FCJ376" s="243"/>
      <c r="FCK376" s="243"/>
      <c r="FCL376" s="243"/>
      <c r="FCM376" s="243"/>
      <c r="FCN376" s="243"/>
      <c r="FCO376" s="243"/>
      <c r="FCP376" s="243"/>
      <c r="FCQ376" s="243"/>
      <c r="FCR376" s="243"/>
      <c r="FCS376" s="243"/>
      <c r="FCT376" s="243"/>
      <c r="FCU376" s="243"/>
      <c r="FCV376" s="243"/>
      <c r="FCW376" s="243"/>
      <c r="FCX376" s="243"/>
      <c r="FCY376" s="243"/>
      <c r="FCZ376" s="243"/>
      <c r="FDA376" s="243"/>
      <c r="FDB376" s="243"/>
      <c r="FDC376" s="243"/>
      <c r="FDD376" s="243"/>
      <c r="FDE376" s="243"/>
      <c r="FDF376" s="243"/>
      <c r="FDG376" s="243"/>
      <c r="FDH376" s="243"/>
      <c r="FDI376" s="243"/>
      <c r="FDJ376" s="243"/>
      <c r="FDK376" s="243"/>
      <c r="FDL376" s="243"/>
      <c r="FDM376" s="243"/>
      <c r="FDN376" s="243"/>
      <c r="FDO376" s="243"/>
      <c r="FDP376" s="243"/>
      <c r="FDQ376" s="243"/>
      <c r="FDR376" s="243"/>
      <c r="FDS376" s="243"/>
      <c r="FDT376" s="243"/>
      <c r="FDU376" s="243"/>
      <c r="FDV376" s="243"/>
      <c r="FDW376" s="243"/>
      <c r="FDX376" s="243"/>
      <c r="FDY376" s="243"/>
      <c r="FDZ376" s="243"/>
      <c r="FEA376" s="243"/>
      <c r="FEB376" s="243"/>
      <c r="FEC376" s="243"/>
      <c r="FED376" s="243"/>
      <c r="FEE376" s="243"/>
      <c r="FEF376" s="243"/>
      <c r="FEG376" s="243"/>
      <c r="FEH376" s="243"/>
      <c r="FEI376" s="243"/>
      <c r="FEJ376" s="243"/>
      <c r="FEK376" s="243"/>
      <c r="FEL376" s="243"/>
      <c r="FEM376" s="243"/>
      <c r="FEN376" s="243"/>
      <c r="FEO376" s="243"/>
      <c r="FEP376" s="243"/>
      <c r="FEQ376" s="243"/>
      <c r="FER376" s="243"/>
      <c r="FES376" s="243"/>
      <c r="FET376" s="243"/>
      <c r="FEU376" s="243"/>
      <c r="FEV376" s="243"/>
      <c r="FEW376" s="243"/>
      <c r="FEX376" s="243"/>
      <c r="FEY376" s="243"/>
      <c r="FEZ376" s="243"/>
      <c r="FFA376" s="243"/>
      <c r="FFB376" s="243"/>
      <c r="FFC376" s="243"/>
      <c r="FFD376" s="243"/>
      <c r="FFE376" s="243"/>
      <c r="FFF376" s="243"/>
      <c r="FFG376" s="243"/>
      <c r="FFH376" s="243"/>
      <c r="FFI376" s="243"/>
      <c r="FFJ376" s="243"/>
      <c r="FFK376" s="243"/>
      <c r="FFL376" s="243"/>
      <c r="FFM376" s="243"/>
      <c r="FFN376" s="243"/>
      <c r="FFO376" s="243"/>
      <c r="FFP376" s="243"/>
      <c r="FFQ376" s="243"/>
      <c r="FFR376" s="243"/>
      <c r="FFS376" s="243"/>
      <c r="FFT376" s="243"/>
      <c r="FFU376" s="243"/>
      <c r="FFV376" s="243"/>
      <c r="FFW376" s="243"/>
      <c r="FFX376" s="243"/>
      <c r="FFY376" s="243"/>
      <c r="FFZ376" s="243"/>
      <c r="FGA376" s="243"/>
      <c r="FGB376" s="243"/>
      <c r="FGC376" s="243"/>
      <c r="FGD376" s="243"/>
      <c r="FGE376" s="243"/>
      <c r="FGF376" s="243"/>
      <c r="FGG376" s="243"/>
      <c r="FGH376" s="243"/>
      <c r="FGI376" s="243"/>
      <c r="FGJ376" s="243"/>
      <c r="FGK376" s="243"/>
      <c r="FGL376" s="243"/>
      <c r="FGM376" s="243"/>
      <c r="FGN376" s="243"/>
      <c r="FGO376" s="243"/>
      <c r="FGP376" s="243"/>
      <c r="FGQ376" s="243"/>
      <c r="FGR376" s="243"/>
      <c r="FGS376" s="243"/>
      <c r="FGT376" s="243"/>
      <c r="FGU376" s="243"/>
      <c r="FGV376" s="243"/>
      <c r="FGW376" s="243"/>
      <c r="FGX376" s="243"/>
      <c r="FGY376" s="243"/>
      <c r="FGZ376" s="243"/>
      <c r="FHA376" s="243"/>
      <c r="FHB376" s="243"/>
      <c r="FHC376" s="243"/>
      <c r="FHD376" s="243"/>
      <c r="FHE376" s="243"/>
      <c r="FHF376" s="243"/>
      <c r="FHG376" s="243"/>
      <c r="FHH376" s="243"/>
      <c r="FHI376" s="243"/>
      <c r="FHJ376" s="243"/>
      <c r="FHK376" s="243"/>
      <c r="FHL376" s="243"/>
      <c r="FHM376" s="243"/>
      <c r="FHN376" s="243"/>
      <c r="FHO376" s="243"/>
      <c r="FHP376" s="243"/>
      <c r="FHQ376" s="243"/>
      <c r="FHR376" s="243"/>
      <c r="FHS376" s="243"/>
      <c r="FHT376" s="243"/>
      <c r="FHU376" s="243"/>
      <c r="FHV376" s="243"/>
      <c r="FHW376" s="243"/>
      <c r="FHX376" s="243"/>
      <c r="FHY376" s="243"/>
      <c r="FHZ376" s="243"/>
      <c r="FIA376" s="243"/>
      <c r="FIB376" s="243"/>
      <c r="FIC376" s="243"/>
      <c r="FID376" s="243"/>
      <c r="FIE376" s="243"/>
      <c r="FIF376" s="243"/>
      <c r="FIG376" s="243"/>
      <c r="FIH376" s="243"/>
      <c r="FII376" s="243"/>
      <c r="FIJ376" s="243"/>
      <c r="FIK376" s="243"/>
      <c r="FIL376" s="243"/>
      <c r="FIM376" s="243"/>
      <c r="FIN376" s="243"/>
      <c r="FIO376" s="243"/>
      <c r="FIP376" s="243"/>
      <c r="FIQ376" s="243"/>
      <c r="FIR376" s="243"/>
      <c r="FIS376" s="243"/>
      <c r="FIT376" s="243"/>
      <c r="FIU376" s="243"/>
      <c r="FIV376" s="243"/>
      <c r="FIW376" s="243"/>
      <c r="FIX376" s="243"/>
      <c r="FIY376" s="243"/>
      <c r="FIZ376" s="243"/>
      <c r="FJA376" s="243"/>
      <c r="FJB376" s="243"/>
      <c r="FJC376" s="243"/>
      <c r="FJD376" s="243"/>
      <c r="FJE376" s="243"/>
      <c r="FJF376" s="243"/>
      <c r="FJG376" s="243"/>
      <c r="FJH376" s="243"/>
      <c r="FJI376" s="243"/>
      <c r="FJJ376" s="243"/>
      <c r="FJK376" s="243"/>
      <c r="FJL376" s="243"/>
      <c r="FJM376" s="243"/>
      <c r="FJN376" s="243"/>
      <c r="FJO376" s="243"/>
      <c r="FJP376" s="243"/>
      <c r="FJQ376" s="243"/>
      <c r="FJR376" s="243"/>
      <c r="FJS376" s="243"/>
      <c r="FJT376" s="243"/>
      <c r="FJU376" s="243"/>
      <c r="FJV376" s="243"/>
      <c r="FJW376" s="243"/>
      <c r="FJX376" s="243"/>
      <c r="FJY376" s="243"/>
      <c r="FJZ376" s="243"/>
      <c r="FKA376" s="243"/>
      <c r="FKB376" s="243"/>
      <c r="FKC376" s="243"/>
      <c r="FKD376" s="243"/>
      <c r="FKE376" s="243"/>
      <c r="FKF376" s="243"/>
      <c r="FKG376" s="243"/>
      <c r="FKH376" s="243"/>
      <c r="FKI376" s="243"/>
      <c r="FKJ376" s="243"/>
      <c r="FKK376" s="243"/>
      <c r="FKL376" s="243"/>
      <c r="FKM376" s="243"/>
      <c r="FKN376" s="243"/>
      <c r="FKO376" s="243"/>
      <c r="FKP376" s="243"/>
      <c r="FKQ376" s="243"/>
      <c r="FKR376" s="243"/>
      <c r="FKS376" s="243"/>
      <c r="FKT376" s="243"/>
      <c r="FKU376" s="243"/>
      <c r="FKV376" s="243"/>
      <c r="FKW376" s="243"/>
      <c r="FKX376" s="243"/>
      <c r="FKY376" s="243"/>
      <c r="FKZ376" s="243"/>
      <c r="FLA376" s="243"/>
      <c r="FLB376" s="243"/>
      <c r="FLC376" s="243"/>
      <c r="FLD376" s="243"/>
      <c r="FLE376" s="243"/>
      <c r="FLF376" s="243"/>
      <c r="FLG376" s="243"/>
      <c r="FLH376" s="243"/>
      <c r="FLI376" s="243"/>
      <c r="FLJ376" s="243"/>
      <c r="FLK376" s="243"/>
      <c r="FLL376" s="243"/>
      <c r="FLM376" s="243"/>
      <c r="FLN376" s="243"/>
      <c r="FLO376" s="243"/>
      <c r="FLP376" s="243"/>
      <c r="FLQ376" s="243"/>
      <c r="FLR376" s="243"/>
      <c r="FLS376" s="243"/>
      <c r="FLT376" s="243"/>
      <c r="FLU376" s="243"/>
      <c r="FLV376" s="243"/>
      <c r="FLW376" s="243"/>
      <c r="FLX376" s="243"/>
      <c r="FLY376" s="243"/>
      <c r="FLZ376" s="243"/>
      <c r="FMA376" s="243"/>
      <c r="FMB376" s="243"/>
      <c r="FMC376" s="243"/>
      <c r="FMD376" s="243"/>
      <c r="FME376" s="243"/>
      <c r="FMF376" s="243"/>
      <c r="FMG376" s="243"/>
      <c r="FMH376" s="243"/>
      <c r="FMI376" s="243"/>
      <c r="FMJ376" s="243"/>
      <c r="FMK376" s="243"/>
      <c r="FML376" s="243"/>
      <c r="FMM376" s="243"/>
      <c r="FMN376" s="243"/>
      <c r="FMO376" s="243"/>
      <c r="FMP376" s="243"/>
      <c r="FMQ376" s="243"/>
      <c r="FMR376" s="243"/>
      <c r="FMS376" s="243"/>
      <c r="FMT376" s="243"/>
      <c r="FMU376" s="243"/>
      <c r="FMV376" s="243"/>
      <c r="FMW376" s="243"/>
      <c r="FMX376" s="243"/>
      <c r="FMY376" s="243"/>
      <c r="FMZ376" s="243"/>
      <c r="FNA376" s="243"/>
      <c r="FNB376" s="243"/>
      <c r="FNC376" s="243"/>
      <c r="FND376" s="243"/>
      <c r="FNE376" s="243"/>
      <c r="FNF376" s="243"/>
      <c r="FNG376" s="243"/>
      <c r="FNH376" s="243"/>
      <c r="FNI376" s="243"/>
      <c r="FNJ376" s="243"/>
      <c r="FNK376" s="243"/>
      <c r="FNL376" s="243"/>
      <c r="FNM376" s="243"/>
      <c r="FNN376" s="243"/>
      <c r="FNO376" s="243"/>
      <c r="FNP376" s="243"/>
      <c r="FNQ376" s="243"/>
      <c r="FNR376" s="243"/>
      <c r="FNS376" s="243"/>
      <c r="FNT376" s="243"/>
      <c r="FNU376" s="243"/>
      <c r="FNV376" s="243"/>
      <c r="FNW376" s="243"/>
      <c r="FNX376" s="243"/>
      <c r="FNY376" s="243"/>
      <c r="FNZ376" s="243"/>
      <c r="FOA376" s="243"/>
      <c r="FOB376" s="243"/>
      <c r="FOC376" s="243"/>
      <c r="FOD376" s="243"/>
      <c r="FOE376" s="243"/>
      <c r="FOF376" s="243"/>
      <c r="FOG376" s="243"/>
      <c r="FOH376" s="243"/>
      <c r="FOI376" s="243"/>
      <c r="FOJ376" s="243"/>
      <c r="FOK376" s="243"/>
      <c r="FOL376" s="243"/>
      <c r="FOM376" s="243"/>
      <c r="FON376" s="243"/>
      <c r="FOO376" s="243"/>
      <c r="FOP376" s="243"/>
      <c r="FOQ376" s="243"/>
      <c r="FOR376" s="243"/>
      <c r="FOS376" s="243"/>
      <c r="FOT376" s="243"/>
      <c r="FOU376" s="243"/>
      <c r="FOV376" s="243"/>
      <c r="FOW376" s="243"/>
      <c r="FOX376" s="243"/>
      <c r="FOY376" s="243"/>
      <c r="FOZ376" s="243"/>
      <c r="FPA376" s="243"/>
      <c r="FPB376" s="243"/>
      <c r="FPC376" s="243"/>
      <c r="FPD376" s="243"/>
      <c r="FPE376" s="243"/>
      <c r="FPF376" s="243"/>
      <c r="FPG376" s="243"/>
      <c r="FPH376" s="243"/>
      <c r="FPI376" s="243"/>
      <c r="FPJ376" s="243"/>
      <c r="FPK376" s="243"/>
      <c r="FPL376" s="243"/>
      <c r="FPM376" s="243"/>
      <c r="FPN376" s="243"/>
      <c r="FPO376" s="243"/>
      <c r="FPP376" s="243"/>
      <c r="FPQ376" s="243"/>
      <c r="FPR376" s="243"/>
      <c r="FPS376" s="243"/>
      <c r="FPT376" s="243"/>
      <c r="FPU376" s="243"/>
      <c r="FPV376" s="243"/>
      <c r="FPW376" s="243"/>
      <c r="FPX376" s="243"/>
      <c r="FPY376" s="243"/>
      <c r="FPZ376" s="243"/>
      <c r="FQA376" s="243"/>
      <c r="FQB376" s="243"/>
      <c r="FQC376" s="243"/>
      <c r="FQD376" s="243"/>
      <c r="FQE376" s="243"/>
      <c r="FQF376" s="243"/>
      <c r="FQG376" s="243"/>
      <c r="FQH376" s="243"/>
      <c r="FQI376" s="243"/>
      <c r="FQJ376" s="243"/>
      <c r="FQK376" s="243"/>
      <c r="FQL376" s="243"/>
      <c r="FQM376" s="243"/>
      <c r="FQN376" s="243"/>
      <c r="FQO376" s="243"/>
      <c r="FQP376" s="243"/>
      <c r="FQQ376" s="243"/>
      <c r="FQR376" s="243"/>
      <c r="FQS376" s="243"/>
      <c r="FQT376" s="243"/>
      <c r="FQU376" s="243"/>
      <c r="FQV376" s="243"/>
      <c r="FQW376" s="243"/>
      <c r="FQX376" s="243"/>
      <c r="FQY376" s="243"/>
      <c r="FQZ376" s="243"/>
      <c r="FRA376" s="243"/>
      <c r="FRB376" s="243"/>
      <c r="FRC376" s="243"/>
      <c r="FRD376" s="243"/>
      <c r="FRE376" s="243"/>
      <c r="FRF376" s="243"/>
      <c r="FRG376" s="243"/>
      <c r="FRH376" s="243"/>
      <c r="FRI376" s="243"/>
      <c r="FRJ376" s="243"/>
      <c r="FRK376" s="243"/>
      <c r="FRL376" s="243"/>
      <c r="FRM376" s="243"/>
      <c r="FRN376" s="243"/>
      <c r="FRO376" s="243"/>
      <c r="FRP376" s="243"/>
      <c r="FRQ376" s="243"/>
      <c r="FRR376" s="243"/>
      <c r="FRS376" s="243"/>
      <c r="FRT376" s="243"/>
      <c r="FRU376" s="243"/>
      <c r="FRV376" s="243"/>
      <c r="FRW376" s="243"/>
      <c r="FRX376" s="243"/>
      <c r="FRY376" s="243"/>
      <c r="FRZ376" s="243"/>
      <c r="FSA376" s="243"/>
      <c r="FSB376" s="243"/>
      <c r="FSC376" s="243"/>
      <c r="FSD376" s="243"/>
      <c r="FSE376" s="243"/>
      <c r="FSF376" s="243"/>
      <c r="FSG376" s="243"/>
      <c r="FSH376" s="243"/>
      <c r="FSI376" s="243"/>
      <c r="FSJ376" s="243"/>
      <c r="FSK376" s="243"/>
      <c r="FSL376" s="243"/>
      <c r="FSM376" s="243"/>
      <c r="FSN376" s="243"/>
      <c r="FSO376" s="243"/>
      <c r="FSP376" s="243"/>
      <c r="FSQ376" s="243"/>
      <c r="FSR376" s="243"/>
      <c r="FSS376" s="243"/>
      <c r="FST376" s="243"/>
      <c r="FSU376" s="243"/>
      <c r="FSV376" s="243"/>
      <c r="FSW376" s="243"/>
      <c r="FSX376" s="243"/>
      <c r="FSY376" s="243"/>
      <c r="FSZ376" s="243"/>
      <c r="FTA376" s="243"/>
      <c r="FTB376" s="243"/>
      <c r="FTC376" s="243"/>
      <c r="FTD376" s="243"/>
      <c r="FTE376" s="243"/>
      <c r="FTF376" s="243"/>
      <c r="FTG376" s="243"/>
      <c r="FTH376" s="243"/>
      <c r="FTI376" s="243"/>
      <c r="FTJ376" s="243"/>
      <c r="FTK376" s="243"/>
      <c r="FTL376" s="243"/>
      <c r="FTM376" s="243"/>
      <c r="FTN376" s="243"/>
      <c r="FTO376" s="243"/>
      <c r="FTP376" s="243"/>
      <c r="FTQ376" s="243"/>
      <c r="FTR376" s="243"/>
      <c r="FTS376" s="243"/>
      <c r="FTT376" s="243"/>
      <c r="FTU376" s="243"/>
      <c r="FTV376" s="243"/>
      <c r="FTW376" s="243"/>
      <c r="FTX376" s="243"/>
      <c r="FTY376" s="243"/>
      <c r="FTZ376" s="243"/>
      <c r="FUA376" s="243"/>
      <c r="FUB376" s="243"/>
      <c r="FUC376" s="243"/>
      <c r="FUD376" s="243"/>
      <c r="FUE376" s="243"/>
      <c r="FUF376" s="243"/>
      <c r="FUG376" s="243"/>
      <c r="FUH376" s="243"/>
      <c r="FUI376" s="243"/>
      <c r="FUJ376" s="243"/>
      <c r="FUK376" s="243"/>
      <c r="FUL376" s="243"/>
      <c r="FUM376" s="243"/>
      <c r="FUN376" s="243"/>
      <c r="FUO376" s="243"/>
      <c r="FUP376" s="243"/>
      <c r="FUQ376" s="243"/>
      <c r="FUR376" s="243"/>
      <c r="FUS376" s="243"/>
      <c r="FUT376" s="243"/>
      <c r="FUU376" s="243"/>
      <c r="FUV376" s="243"/>
      <c r="FUW376" s="243"/>
      <c r="FUX376" s="243"/>
      <c r="FUY376" s="243"/>
      <c r="FUZ376" s="243"/>
      <c r="FVA376" s="243"/>
      <c r="FVB376" s="243"/>
      <c r="FVC376" s="243"/>
      <c r="FVD376" s="243"/>
      <c r="FVE376" s="243"/>
      <c r="FVF376" s="243"/>
      <c r="FVG376" s="243"/>
      <c r="FVH376" s="243"/>
      <c r="FVI376" s="243"/>
      <c r="FVJ376" s="243"/>
      <c r="FVK376" s="243"/>
      <c r="FVL376" s="243"/>
      <c r="FVM376" s="243"/>
      <c r="FVN376" s="243"/>
      <c r="FVO376" s="243"/>
      <c r="FVP376" s="243"/>
      <c r="FVQ376" s="243"/>
      <c r="FVR376" s="243"/>
      <c r="FVS376" s="243"/>
      <c r="FVT376" s="243"/>
      <c r="FVU376" s="243"/>
      <c r="FVV376" s="243"/>
      <c r="FVW376" s="243"/>
      <c r="FVX376" s="243"/>
      <c r="FVY376" s="243"/>
      <c r="FVZ376" s="243"/>
      <c r="FWA376" s="243"/>
      <c r="FWB376" s="243"/>
      <c r="FWC376" s="243"/>
      <c r="FWD376" s="243"/>
      <c r="FWE376" s="243"/>
      <c r="FWF376" s="243"/>
      <c r="FWG376" s="243"/>
      <c r="FWH376" s="243"/>
      <c r="FWI376" s="243"/>
      <c r="FWJ376" s="243"/>
      <c r="FWK376" s="243"/>
      <c r="FWL376" s="243"/>
      <c r="FWM376" s="243"/>
      <c r="FWN376" s="243"/>
      <c r="FWO376" s="243"/>
      <c r="FWP376" s="243"/>
      <c r="FWQ376" s="243"/>
      <c r="FWR376" s="243"/>
      <c r="FWS376" s="243"/>
      <c r="FWT376" s="243"/>
      <c r="FWU376" s="243"/>
      <c r="FWV376" s="243"/>
      <c r="FWW376" s="243"/>
      <c r="FWX376" s="243"/>
      <c r="FWY376" s="243"/>
      <c r="FWZ376" s="243"/>
      <c r="FXA376" s="243"/>
      <c r="FXB376" s="243"/>
      <c r="FXC376" s="243"/>
      <c r="FXD376" s="243"/>
      <c r="FXE376" s="243"/>
      <c r="FXF376" s="243"/>
      <c r="FXG376" s="243"/>
      <c r="FXH376" s="243"/>
      <c r="FXI376" s="243"/>
      <c r="FXJ376" s="243"/>
      <c r="FXK376" s="243"/>
      <c r="FXL376" s="243"/>
      <c r="FXM376" s="243"/>
      <c r="FXN376" s="243"/>
      <c r="FXO376" s="243"/>
      <c r="FXP376" s="243"/>
      <c r="FXQ376" s="243"/>
      <c r="FXR376" s="243"/>
      <c r="FXS376" s="243"/>
      <c r="FXT376" s="243"/>
      <c r="FXU376" s="243"/>
      <c r="FXV376" s="243"/>
      <c r="FXW376" s="243"/>
      <c r="FXX376" s="243"/>
      <c r="FXY376" s="243"/>
      <c r="FXZ376" s="243"/>
      <c r="FYA376" s="243"/>
      <c r="FYB376" s="243"/>
      <c r="FYC376" s="243"/>
      <c r="FYD376" s="243"/>
      <c r="FYE376" s="243"/>
      <c r="FYF376" s="243"/>
      <c r="FYG376" s="243"/>
      <c r="FYH376" s="243"/>
      <c r="FYI376" s="243"/>
      <c r="FYJ376" s="243"/>
      <c r="FYK376" s="243"/>
      <c r="FYL376" s="243"/>
      <c r="FYM376" s="243"/>
      <c r="FYN376" s="243"/>
      <c r="FYO376" s="243"/>
      <c r="FYP376" s="243"/>
      <c r="FYQ376" s="243"/>
      <c r="FYR376" s="243"/>
      <c r="FYS376" s="243"/>
      <c r="FYT376" s="243"/>
      <c r="FYU376" s="243"/>
      <c r="FYV376" s="243"/>
      <c r="FYW376" s="243"/>
      <c r="FYX376" s="243"/>
      <c r="FYY376" s="243"/>
      <c r="FYZ376" s="243"/>
      <c r="FZA376" s="243"/>
      <c r="FZB376" s="243"/>
      <c r="FZC376" s="243"/>
      <c r="FZD376" s="243"/>
      <c r="FZE376" s="243"/>
      <c r="FZF376" s="243"/>
      <c r="FZG376" s="243"/>
      <c r="FZH376" s="243"/>
      <c r="FZI376" s="243"/>
      <c r="FZJ376" s="243"/>
      <c r="FZK376" s="243"/>
      <c r="FZL376" s="243"/>
      <c r="FZM376" s="243"/>
      <c r="FZN376" s="243"/>
      <c r="FZO376" s="243"/>
      <c r="FZP376" s="243"/>
      <c r="FZQ376" s="243"/>
      <c r="FZR376" s="243"/>
      <c r="FZS376" s="243"/>
      <c r="FZT376" s="243"/>
      <c r="FZU376" s="243"/>
      <c r="FZV376" s="243"/>
      <c r="FZW376" s="243"/>
      <c r="FZX376" s="243"/>
      <c r="FZY376" s="243"/>
      <c r="FZZ376" s="243"/>
      <c r="GAA376" s="243"/>
      <c r="GAB376" s="243"/>
      <c r="GAC376" s="243"/>
      <c r="GAD376" s="243"/>
      <c r="GAE376" s="243"/>
      <c r="GAF376" s="243"/>
      <c r="GAG376" s="243"/>
      <c r="GAH376" s="243"/>
      <c r="GAI376" s="243"/>
      <c r="GAJ376" s="243"/>
      <c r="GAK376" s="243"/>
      <c r="GAL376" s="243"/>
      <c r="GAM376" s="243"/>
      <c r="GAN376" s="243"/>
      <c r="GAO376" s="243"/>
      <c r="GAP376" s="243"/>
      <c r="GAQ376" s="243"/>
      <c r="GAR376" s="243"/>
      <c r="GAS376" s="243"/>
      <c r="GAT376" s="243"/>
      <c r="GAU376" s="243"/>
      <c r="GAV376" s="243"/>
      <c r="GAW376" s="243"/>
      <c r="GAX376" s="243"/>
      <c r="GAY376" s="243"/>
      <c r="GAZ376" s="243"/>
      <c r="GBA376" s="243"/>
      <c r="GBB376" s="243"/>
      <c r="GBC376" s="243"/>
      <c r="GBD376" s="243"/>
      <c r="GBE376" s="243"/>
      <c r="GBF376" s="243"/>
      <c r="GBG376" s="243"/>
      <c r="GBH376" s="243"/>
      <c r="GBI376" s="243"/>
      <c r="GBJ376" s="243"/>
      <c r="GBK376" s="243"/>
      <c r="GBL376" s="243"/>
      <c r="GBM376" s="243"/>
      <c r="GBN376" s="243"/>
      <c r="GBO376" s="243"/>
      <c r="GBP376" s="243"/>
      <c r="GBQ376" s="243"/>
      <c r="GBR376" s="243"/>
      <c r="GBS376" s="243"/>
      <c r="GBT376" s="243"/>
      <c r="GBU376" s="243"/>
      <c r="GBV376" s="243"/>
      <c r="GBW376" s="243"/>
      <c r="GBX376" s="243"/>
      <c r="GBY376" s="243"/>
      <c r="GBZ376" s="243"/>
      <c r="GCA376" s="243"/>
      <c r="GCB376" s="243"/>
      <c r="GCC376" s="243"/>
      <c r="GCD376" s="243"/>
      <c r="GCE376" s="243"/>
      <c r="GCF376" s="243"/>
      <c r="GCG376" s="243"/>
      <c r="GCH376" s="243"/>
      <c r="GCI376" s="243"/>
      <c r="GCJ376" s="243"/>
      <c r="GCK376" s="243"/>
      <c r="GCL376" s="243"/>
      <c r="GCM376" s="243"/>
      <c r="GCN376" s="243"/>
      <c r="GCO376" s="243"/>
      <c r="GCP376" s="243"/>
      <c r="GCQ376" s="243"/>
      <c r="GCR376" s="243"/>
      <c r="GCS376" s="243"/>
      <c r="GCT376" s="243"/>
      <c r="GCU376" s="243"/>
      <c r="GCV376" s="243"/>
      <c r="GCW376" s="243"/>
      <c r="GCX376" s="243"/>
      <c r="GCY376" s="243"/>
      <c r="GCZ376" s="243"/>
      <c r="GDA376" s="243"/>
      <c r="GDB376" s="243"/>
      <c r="GDC376" s="243"/>
      <c r="GDD376" s="243"/>
      <c r="GDE376" s="243"/>
      <c r="GDF376" s="243"/>
      <c r="GDG376" s="243"/>
      <c r="GDH376" s="243"/>
      <c r="GDI376" s="243"/>
      <c r="GDJ376" s="243"/>
      <c r="GDK376" s="243"/>
      <c r="GDL376" s="243"/>
      <c r="GDM376" s="243"/>
      <c r="GDN376" s="243"/>
      <c r="GDO376" s="243"/>
      <c r="GDP376" s="243"/>
      <c r="GDQ376" s="243"/>
      <c r="GDR376" s="243"/>
      <c r="GDS376" s="243"/>
      <c r="GDT376" s="243"/>
      <c r="GDU376" s="243"/>
      <c r="GDV376" s="243"/>
      <c r="GDW376" s="243"/>
      <c r="GDX376" s="243"/>
      <c r="GDY376" s="243"/>
      <c r="GDZ376" s="243"/>
      <c r="GEA376" s="243"/>
      <c r="GEB376" s="243"/>
      <c r="GEC376" s="243"/>
      <c r="GED376" s="243"/>
      <c r="GEE376" s="243"/>
      <c r="GEF376" s="243"/>
      <c r="GEG376" s="243"/>
      <c r="GEH376" s="243"/>
      <c r="GEI376" s="243"/>
      <c r="GEJ376" s="243"/>
      <c r="GEK376" s="243"/>
      <c r="GEL376" s="243"/>
      <c r="GEM376" s="243"/>
      <c r="GEN376" s="243"/>
      <c r="GEO376" s="243"/>
      <c r="GEP376" s="243"/>
      <c r="GEQ376" s="243"/>
      <c r="GER376" s="243"/>
      <c r="GES376" s="243"/>
      <c r="GET376" s="243"/>
      <c r="GEU376" s="243"/>
      <c r="GEV376" s="243"/>
      <c r="GEW376" s="243"/>
      <c r="GEX376" s="243"/>
      <c r="GEY376" s="243"/>
      <c r="GEZ376" s="243"/>
      <c r="GFA376" s="243"/>
      <c r="GFB376" s="243"/>
      <c r="GFC376" s="243"/>
      <c r="GFD376" s="243"/>
      <c r="GFE376" s="243"/>
      <c r="GFF376" s="243"/>
      <c r="GFG376" s="243"/>
      <c r="GFH376" s="243"/>
      <c r="GFI376" s="243"/>
      <c r="GFJ376" s="243"/>
      <c r="GFK376" s="243"/>
      <c r="GFL376" s="243"/>
      <c r="GFM376" s="243"/>
      <c r="GFN376" s="243"/>
      <c r="GFO376" s="243"/>
      <c r="GFP376" s="243"/>
      <c r="GFQ376" s="243"/>
      <c r="GFR376" s="243"/>
      <c r="GFS376" s="243"/>
      <c r="GFT376" s="243"/>
      <c r="GFU376" s="243"/>
      <c r="GFV376" s="243"/>
      <c r="GFW376" s="243"/>
      <c r="GFX376" s="243"/>
      <c r="GFY376" s="243"/>
      <c r="GFZ376" s="243"/>
      <c r="GGA376" s="243"/>
      <c r="GGB376" s="243"/>
      <c r="GGC376" s="243"/>
      <c r="GGD376" s="243"/>
      <c r="GGE376" s="243"/>
      <c r="GGF376" s="243"/>
      <c r="GGG376" s="243"/>
      <c r="GGH376" s="243"/>
      <c r="GGI376" s="243"/>
      <c r="GGJ376" s="243"/>
      <c r="GGK376" s="243"/>
      <c r="GGL376" s="243"/>
      <c r="GGM376" s="243"/>
      <c r="GGN376" s="243"/>
      <c r="GGO376" s="243"/>
      <c r="GGP376" s="243"/>
      <c r="GGQ376" s="243"/>
      <c r="GGR376" s="243"/>
      <c r="GGS376" s="243"/>
      <c r="GGT376" s="243"/>
      <c r="GGU376" s="243"/>
      <c r="GGV376" s="243"/>
      <c r="GGW376" s="243"/>
      <c r="GGX376" s="243"/>
      <c r="GGY376" s="243"/>
      <c r="GGZ376" s="243"/>
      <c r="GHA376" s="243"/>
      <c r="GHB376" s="243"/>
      <c r="GHC376" s="243"/>
      <c r="GHD376" s="243"/>
      <c r="GHE376" s="243"/>
      <c r="GHF376" s="243"/>
      <c r="GHG376" s="243"/>
      <c r="GHH376" s="243"/>
      <c r="GHI376" s="243"/>
      <c r="GHJ376" s="243"/>
      <c r="GHK376" s="243"/>
      <c r="GHL376" s="243"/>
      <c r="GHM376" s="243"/>
      <c r="GHN376" s="243"/>
      <c r="GHO376" s="243"/>
      <c r="GHP376" s="243"/>
      <c r="GHQ376" s="243"/>
      <c r="GHR376" s="243"/>
      <c r="GHS376" s="243"/>
      <c r="GHT376" s="243"/>
      <c r="GHU376" s="243"/>
      <c r="GHV376" s="243"/>
      <c r="GHW376" s="243"/>
      <c r="GHX376" s="243"/>
      <c r="GHY376" s="243"/>
      <c r="GHZ376" s="243"/>
      <c r="GIA376" s="243"/>
      <c r="GIB376" s="243"/>
      <c r="GIC376" s="243"/>
      <c r="GID376" s="243"/>
      <c r="GIE376" s="243"/>
      <c r="GIF376" s="243"/>
      <c r="GIG376" s="243"/>
      <c r="GIH376" s="243"/>
      <c r="GII376" s="243"/>
      <c r="GIJ376" s="243"/>
      <c r="GIK376" s="243"/>
      <c r="GIL376" s="243"/>
      <c r="GIM376" s="243"/>
      <c r="GIN376" s="243"/>
      <c r="GIO376" s="243"/>
      <c r="GIP376" s="243"/>
      <c r="GIQ376" s="243"/>
      <c r="GIR376" s="243"/>
      <c r="GIS376" s="243"/>
      <c r="GIT376" s="243"/>
      <c r="GIU376" s="243"/>
      <c r="GIV376" s="243"/>
      <c r="GIW376" s="243"/>
      <c r="GIX376" s="243"/>
      <c r="GIY376" s="243"/>
      <c r="GIZ376" s="243"/>
      <c r="GJA376" s="243"/>
      <c r="GJB376" s="243"/>
      <c r="GJC376" s="243"/>
      <c r="GJD376" s="243"/>
      <c r="GJE376" s="243"/>
      <c r="GJF376" s="243"/>
      <c r="GJG376" s="243"/>
      <c r="GJH376" s="243"/>
      <c r="GJI376" s="243"/>
      <c r="GJJ376" s="243"/>
      <c r="GJK376" s="243"/>
      <c r="GJL376" s="243"/>
      <c r="GJM376" s="243"/>
      <c r="GJN376" s="243"/>
      <c r="GJO376" s="243"/>
      <c r="GJP376" s="243"/>
      <c r="GJQ376" s="243"/>
      <c r="GJR376" s="243"/>
      <c r="GJS376" s="243"/>
      <c r="GJT376" s="243"/>
      <c r="GJU376" s="243"/>
      <c r="GJV376" s="243"/>
      <c r="GJW376" s="243"/>
      <c r="GJX376" s="243"/>
      <c r="GJY376" s="243"/>
      <c r="GJZ376" s="243"/>
      <c r="GKA376" s="243"/>
      <c r="GKB376" s="243"/>
      <c r="GKC376" s="243"/>
      <c r="GKD376" s="243"/>
      <c r="GKE376" s="243"/>
      <c r="GKF376" s="243"/>
      <c r="GKG376" s="243"/>
      <c r="GKH376" s="243"/>
      <c r="GKI376" s="243"/>
      <c r="GKJ376" s="243"/>
      <c r="GKK376" s="243"/>
      <c r="GKL376" s="243"/>
      <c r="GKM376" s="243"/>
      <c r="GKN376" s="243"/>
      <c r="GKO376" s="243"/>
      <c r="GKP376" s="243"/>
      <c r="GKQ376" s="243"/>
      <c r="GKR376" s="243"/>
      <c r="GKS376" s="243"/>
      <c r="GKT376" s="243"/>
      <c r="GKU376" s="243"/>
      <c r="GKV376" s="243"/>
      <c r="GKW376" s="243"/>
      <c r="GKX376" s="243"/>
      <c r="GKY376" s="243"/>
      <c r="GKZ376" s="243"/>
      <c r="GLA376" s="243"/>
      <c r="GLB376" s="243"/>
      <c r="GLC376" s="243"/>
      <c r="GLD376" s="243"/>
      <c r="GLE376" s="243"/>
      <c r="GLF376" s="243"/>
      <c r="GLG376" s="243"/>
      <c r="GLH376" s="243"/>
      <c r="GLI376" s="243"/>
      <c r="GLJ376" s="243"/>
      <c r="GLK376" s="243"/>
      <c r="GLL376" s="243"/>
      <c r="GLM376" s="243"/>
      <c r="GLN376" s="243"/>
      <c r="GLO376" s="243"/>
      <c r="GLP376" s="243"/>
      <c r="GLQ376" s="243"/>
      <c r="GLR376" s="243"/>
      <c r="GLS376" s="243"/>
      <c r="GLT376" s="243"/>
      <c r="GLU376" s="243"/>
      <c r="GLV376" s="243"/>
      <c r="GLW376" s="243"/>
      <c r="GLX376" s="243"/>
      <c r="GLY376" s="243"/>
      <c r="GLZ376" s="243"/>
      <c r="GMA376" s="243"/>
      <c r="GMB376" s="243"/>
      <c r="GMC376" s="243"/>
      <c r="GMD376" s="243"/>
      <c r="GME376" s="243"/>
      <c r="GMF376" s="243"/>
      <c r="GMG376" s="243"/>
      <c r="GMH376" s="243"/>
      <c r="GMI376" s="243"/>
      <c r="GMJ376" s="243"/>
      <c r="GMK376" s="243"/>
      <c r="GML376" s="243"/>
      <c r="GMM376" s="243"/>
      <c r="GMN376" s="243"/>
      <c r="GMO376" s="243"/>
      <c r="GMP376" s="243"/>
      <c r="GMQ376" s="243"/>
      <c r="GMR376" s="243"/>
      <c r="GMS376" s="243"/>
      <c r="GMT376" s="243"/>
      <c r="GMU376" s="243"/>
      <c r="GMV376" s="243"/>
      <c r="GMW376" s="243"/>
      <c r="GMX376" s="243"/>
      <c r="GMY376" s="243"/>
      <c r="GMZ376" s="243"/>
      <c r="GNA376" s="243"/>
      <c r="GNB376" s="243"/>
      <c r="GNC376" s="243"/>
      <c r="GND376" s="243"/>
      <c r="GNE376" s="243"/>
      <c r="GNF376" s="243"/>
      <c r="GNG376" s="243"/>
      <c r="GNH376" s="243"/>
      <c r="GNI376" s="243"/>
      <c r="GNJ376" s="243"/>
      <c r="GNK376" s="243"/>
      <c r="GNL376" s="243"/>
      <c r="GNM376" s="243"/>
      <c r="GNN376" s="243"/>
      <c r="GNO376" s="243"/>
      <c r="GNP376" s="243"/>
      <c r="GNQ376" s="243"/>
      <c r="GNR376" s="243"/>
      <c r="GNS376" s="243"/>
      <c r="GNT376" s="243"/>
      <c r="GNU376" s="243"/>
      <c r="GNV376" s="243"/>
      <c r="GNW376" s="243"/>
      <c r="GNX376" s="243"/>
      <c r="GNY376" s="243"/>
      <c r="GNZ376" s="243"/>
      <c r="GOA376" s="243"/>
      <c r="GOB376" s="243"/>
      <c r="GOC376" s="243"/>
      <c r="GOD376" s="243"/>
      <c r="GOE376" s="243"/>
      <c r="GOF376" s="243"/>
      <c r="GOG376" s="243"/>
      <c r="GOH376" s="243"/>
      <c r="GOI376" s="243"/>
      <c r="GOJ376" s="243"/>
      <c r="GOK376" s="243"/>
      <c r="GOL376" s="243"/>
      <c r="GOM376" s="243"/>
      <c r="GON376" s="243"/>
      <c r="GOO376" s="243"/>
      <c r="GOP376" s="243"/>
      <c r="GOQ376" s="243"/>
      <c r="GOR376" s="243"/>
      <c r="GOS376" s="243"/>
      <c r="GOT376" s="243"/>
      <c r="GOU376" s="243"/>
      <c r="GOV376" s="243"/>
      <c r="GOW376" s="243"/>
      <c r="GOX376" s="243"/>
      <c r="GOY376" s="243"/>
      <c r="GOZ376" s="243"/>
      <c r="GPA376" s="243"/>
      <c r="GPB376" s="243"/>
      <c r="GPC376" s="243"/>
      <c r="GPD376" s="243"/>
      <c r="GPE376" s="243"/>
      <c r="GPF376" s="243"/>
      <c r="GPG376" s="243"/>
      <c r="GPH376" s="243"/>
      <c r="GPI376" s="243"/>
      <c r="GPJ376" s="243"/>
      <c r="GPK376" s="243"/>
      <c r="GPL376" s="243"/>
      <c r="GPM376" s="243"/>
      <c r="GPN376" s="243"/>
      <c r="GPO376" s="243"/>
      <c r="GPP376" s="243"/>
      <c r="GPQ376" s="243"/>
      <c r="GPR376" s="243"/>
      <c r="GPS376" s="243"/>
      <c r="GPT376" s="243"/>
      <c r="GPU376" s="243"/>
      <c r="GPV376" s="243"/>
      <c r="GPW376" s="243"/>
      <c r="GPX376" s="243"/>
      <c r="GPY376" s="243"/>
      <c r="GPZ376" s="243"/>
      <c r="GQA376" s="243"/>
      <c r="GQB376" s="243"/>
      <c r="GQC376" s="243"/>
      <c r="GQD376" s="243"/>
      <c r="GQE376" s="243"/>
      <c r="GQF376" s="243"/>
      <c r="GQG376" s="243"/>
      <c r="GQH376" s="243"/>
      <c r="GQI376" s="243"/>
      <c r="GQJ376" s="243"/>
      <c r="GQK376" s="243"/>
      <c r="GQL376" s="243"/>
      <c r="GQM376" s="243"/>
      <c r="GQN376" s="243"/>
      <c r="GQO376" s="243"/>
      <c r="GQP376" s="243"/>
      <c r="GQQ376" s="243"/>
      <c r="GQR376" s="243"/>
      <c r="GQS376" s="243"/>
      <c r="GQT376" s="243"/>
      <c r="GQU376" s="243"/>
      <c r="GQV376" s="243"/>
      <c r="GQW376" s="243"/>
      <c r="GQX376" s="243"/>
      <c r="GQY376" s="243"/>
      <c r="GQZ376" s="243"/>
      <c r="GRA376" s="243"/>
      <c r="GRB376" s="243"/>
      <c r="GRC376" s="243"/>
      <c r="GRD376" s="243"/>
      <c r="GRE376" s="243"/>
      <c r="GRF376" s="243"/>
      <c r="GRG376" s="243"/>
      <c r="GRH376" s="243"/>
      <c r="GRI376" s="243"/>
      <c r="GRJ376" s="243"/>
      <c r="GRK376" s="243"/>
      <c r="GRL376" s="243"/>
      <c r="GRM376" s="243"/>
      <c r="GRN376" s="243"/>
      <c r="GRO376" s="243"/>
      <c r="GRP376" s="243"/>
      <c r="GRQ376" s="243"/>
      <c r="GRR376" s="243"/>
      <c r="GRS376" s="243"/>
      <c r="GRT376" s="243"/>
      <c r="GRU376" s="243"/>
      <c r="GRV376" s="243"/>
      <c r="GRW376" s="243"/>
      <c r="GRX376" s="243"/>
      <c r="GRY376" s="243"/>
      <c r="GRZ376" s="243"/>
      <c r="GSA376" s="243"/>
      <c r="GSB376" s="243"/>
      <c r="GSC376" s="243"/>
      <c r="GSD376" s="243"/>
      <c r="GSE376" s="243"/>
      <c r="GSF376" s="243"/>
      <c r="GSG376" s="243"/>
      <c r="GSH376" s="243"/>
      <c r="GSI376" s="243"/>
      <c r="GSJ376" s="243"/>
      <c r="GSK376" s="243"/>
      <c r="GSL376" s="243"/>
      <c r="GSM376" s="243"/>
      <c r="GSN376" s="243"/>
      <c r="GSO376" s="243"/>
      <c r="GSP376" s="243"/>
      <c r="GSQ376" s="243"/>
      <c r="GSR376" s="243"/>
      <c r="GSS376" s="243"/>
      <c r="GST376" s="243"/>
      <c r="GSU376" s="243"/>
      <c r="GSV376" s="243"/>
      <c r="GSW376" s="243"/>
      <c r="GSX376" s="243"/>
      <c r="GSY376" s="243"/>
      <c r="GSZ376" s="243"/>
      <c r="GTA376" s="243"/>
      <c r="GTB376" s="243"/>
      <c r="GTC376" s="243"/>
      <c r="GTD376" s="243"/>
      <c r="GTE376" s="243"/>
      <c r="GTF376" s="243"/>
      <c r="GTG376" s="243"/>
      <c r="GTH376" s="243"/>
      <c r="GTI376" s="243"/>
      <c r="GTJ376" s="243"/>
      <c r="GTK376" s="243"/>
      <c r="GTL376" s="243"/>
      <c r="GTM376" s="243"/>
      <c r="GTN376" s="243"/>
      <c r="GTO376" s="243"/>
      <c r="GTP376" s="243"/>
      <c r="GTQ376" s="243"/>
      <c r="GTR376" s="243"/>
      <c r="GTS376" s="243"/>
      <c r="GTT376" s="243"/>
      <c r="GTU376" s="243"/>
      <c r="GTV376" s="243"/>
      <c r="GTW376" s="243"/>
      <c r="GTX376" s="243"/>
      <c r="GTY376" s="243"/>
      <c r="GTZ376" s="243"/>
      <c r="GUA376" s="243"/>
      <c r="GUB376" s="243"/>
      <c r="GUC376" s="243"/>
      <c r="GUD376" s="243"/>
      <c r="GUE376" s="243"/>
      <c r="GUF376" s="243"/>
      <c r="GUG376" s="243"/>
      <c r="GUH376" s="243"/>
      <c r="GUI376" s="243"/>
      <c r="GUJ376" s="243"/>
      <c r="GUK376" s="243"/>
      <c r="GUL376" s="243"/>
      <c r="GUM376" s="243"/>
      <c r="GUN376" s="243"/>
      <c r="GUO376" s="243"/>
      <c r="GUP376" s="243"/>
      <c r="GUQ376" s="243"/>
      <c r="GUR376" s="243"/>
      <c r="GUS376" s="243"/>
      <c r="GUT376" s="243"/>
      <c r="GUU376" s="243"/>
      <c r="GUV376" s="243"/>
      <c r="GUW376" s="243"/>
      <c r="GUX376" s="243"/>
      <c r="GUY376" s="243"/>
      <c r="GUZ376" s="243"/>
      <c r="GVA376" s="243"/>
      <c r="GVB376" s="243"/>
      <c r="GVC376" s="243"/>
      <c r="GVD376" s="243"/>
      <c r="GVE376" s="243"/>
      <c r="GVF376" s="243"/>
      <c r="GVG376" s="243"/>
      <c r="GVH376" s="243"/>
      <c r="GVI376" s="243"/>
      <c r="GVJ376" s="243"/>
      <c r="GVK376" s="243"/>
      <c r="GVL376" s="243"/>
      <c r="GVM376" s="243"/>
      <c r="GVN376" s="243"/>
      <c r="GVO376" s="243"/>
      <c r="GVP376" s="243"/>
      <c r="GVQ376" s="243"/>
      <c r="GVR376" s="243"/>
      <c r="GVS376" s="243"/>
      <c r="GVT376" s="243"/>
      <c r="GVU376" s="243"/>
      <c r="GVV376" s="243"/>
      <c r="GVW376" s="243"/>
      <c r="GVX376" s="243"/>
      <c r="GVY376" s="243"/>
      <c r="GVZ376" s="243"/>
      <c r="GWA376" s="243"/>
      <c r="GWB376" s="243"/>
      <c r="GWC376" s="243"/>
      <c r="GWD376" s="243"/>
      <c r="GWE376" s="243"/>
      <c r="GWF376" s="243"/>
      <c r="GWG376" s="243"/>
      <c r="GWH376" s="243"/>
      <c r="GWI376" s="243"/>
      <c r="GWJ376" s="243"/>
      <c r="GWK376" s="243"/>
      <c r="GWL376" s="243"/>
      <c r="GWM376" s="243"/>
      <c r="GWN376" s="243"/>
      <c r="GWO376" s="243"/>
      <c r="GWP376" s="243"/>
      <c r="GWQ376" s="243"/>
      <c r="GWR376" s="243"/>
      <c r="GWS376" s="243"/>
      <c r="GWT376" s="243"/>
      <c r="GWU376" s="243"/>
      <c r="GWV376" s="243"/>
      <c r="GWW376" s="243"/>
      <c r="GWX376" s="243"/>
      <c r="GWY376" s="243"/>
      <c r="GWZ376" s="243"/>
      <c r="GXA376" s="243"/>
      <c r="GXB376" s="243"/>
      <c r="GXC376" s="243"/>
      <c r="GXD376" s="243"/>
      <c r="GXE376" s="243"/>
      <c r="GXF376" s="243"/>
      <c r="GXG376" s="243"/>
      <c r="GXH376" s="243"/>
      <c r="GXI376" s="243"/>
      <c r="GXJ376" s="243"/>
      <c r="GXK376" s="243"/>
      <c r="GXL376" s="243"/>
      <c r="GXM376" s="243"/>
      <c r="GXN376" s="243"/>
      <c r="GXO376" s="243"/>
      <c r="GXP376" s="243"/>
      <c r="GXQ376" s="243"/>
      <c r="GXR376" s="243"/>
      <c r="GXS376" s="243"/>
      <c r="GXT376" s="243"/>
      <c r="GXU376" s="243"/>
      <c r="GXV376" s="243"/>
      <c r="GXW376" s="243"/>
      <c r="GXX376" s="243"/>
      <c r="GXY376" s="243"/>
      <c r="GXZ376" s="243"/>
      <c r="GYA376" s="243"/>
      <c r="GYB376" s="243"/>
      <c r="GYC376" s="243"/>
      <c r="GYD376" s="243"/>
      <c r="GYE376" s="243"/>
      <c r="GYF376" s="243"/>
      <c r="GYG376" s="243"/>
      <c r="GYH376" s="243"/>
      <c r="GYI376" s="243"/>
      <c r="GYJ376" s="243"/>
      <c r="GYK376" s="243"/>
      <c r="GYL376" s="243"/>
      <c r="GYM376" s="243"/>
      <c r="GYN376" s="243"/>
      <c r="GYO376" s="243"/>
      <c r="GYP376" s="243"/>
      <c r="GYQ376" s="243"/>
      <c r="GYR376" s="243"/>
      <c r="GYS376" s="243"/>
      <c r="GYT376" s="243"/>
      <c r="GYU376" s="243"/>
      <c r="GYV376" s="243"/>
      <c r="GYW376" s="243"/>
      <c r="GYX376" s="243"/>
      <c r="GYY376" s="243"/>
      <c r="GYZ376" s="243"/>
      <c r="GZA376" s="243"/>
      <c r="GZB376" s="243"/>
      <c r="GZC376" s="243"/>
      <c r="GZD376" s="243"/>
      <c r="GZE376" s="243"/>
      <c r="GZF376" s="243"/>
      <c r="GZG376" s="243"/>
      <c r="GZH376" s="243"/>
      <c r="GZI376" s="243"/>
      <c r="GZJ376" s="243"/>
      <c r="GZK376" s="243"/>
      <c r="GZL376" s="243"/>
      <c r="GZM376" s="243"/>
      <c r="GZN376" s="243"/>
      <c r="GZO376" s="243"/>
      <c r="GZP376" s="243"/>
      <c r="GZQ376" s="243"/>
      <c r="GZR376" s="243"/>
      <c r="GZS376" s="243"/>
      <c r="GZT376" s="243"/>
      <c r="GZU376" s="243"/>
      <c r="GZV376" s="243"/>
      <c r="GZW376" s="243"/>
      <c r="GZX376" s="243"/>
      <c r="GZY376" s="243"/>
      <c r="GZZ376" s="243"/>
      <c r="HAA376" s="243"/>
      <c r="HAB376" s="243"/>
      <c r="HAC376" s="243"/>
      <c r="HAD376" s="243"/>
      <c r="HAE376" s="243"/>
      <c r="HAF376" s="243"/>
      <c r="HAG376" s="243"/>
      <c r="HAH376" s="243"/>
      <c r="HAI376" s="243"/>
      <c r="HAJ376" s="243"/>
      <c r="HAK376" s="243"/>
      <c r="HAL376" s="243"/>
      <c r="HAM376" s="243"/>
      <c r="HAN376" s="243"/>
      <c r="HAO376" s="243"/>
      <c r="HAP376" s="243"/>
      <c r="HAQ376" s="243"/>
      <c r="HAR376" s="243"/>
      <c r="HAS376" s="243"/>
      <c r="HAT376" s="243"/>
      <c r="HAU376" s="243"/>
      <c r="HAV376" s="243"/>
      <c r="HAW376" s="243"/>
      <c r="HAX376" s="243"/>
      <c r="HAY376" s="243"/>
      <c r="HAZ376" s="243"/>
      <c r="HBA376" s="243"/>
      <c r="HBB376" s="243"/>
      <c r="HBC376" s="243"/>
      <c r="HBD376" s="243"/>
      <c r="HBE376" s="243"/>
      <c r="HBF376" s="243"/>
      <c r="HBG376" s="243"/>
      <c r="HBH376" s="243"/>
      <c r="HBI376" s="243"/>
      <c r="HBJ376" s="243"/>
      <c r="HBK376" s="243"/>
      <c r="HBL376" s="243"/>
      <c r="HBM376" s="243"/>
      <c r="HBN376" s="243"/>
      <c r="HBO376" s="243"/>
      <c r="HBP376" s="243"/>
      <c r="HBQ376" s="243"/>
      <c r="HBR376" s="243"/>
      <c r="HBS376" s="243"/>
      <c r="HBT376" s="243"/>
      <c r="HBU376" s="243"/>
      <c r="HBV376" s="243"/>
      <c r="HBW376" s="243"/>
      <c r="HBX376" s="243"/>
      <c r="HBY376" s="243"/>
      <c r="HBZ376" s="243"/>
      <c r="HCA376" s="243"/>
      <c r="HCB376" s="243"/>
      <c r="HCC376" s="243"/>
      <c r="HCD376" s="243"/>
      <c r="HCE376" s="243"/>
      <c r="HCF376" s="243"/>
      <c r="HCG376" s="243"/>
      <c r="HCH376" s="243"/>
      <c r="HCI376" s="243"/>
      <c r="HCJ376" s="243"/>
      <c r="HCK376" s="243"/>
      <c r="HCL376" s="243"/>
      <c r="HCM376" s="243"/>
      <c r="HCN376" s="243"/>
      <c r="HCO376" s="243"/>
      <c r="HCP376" s="243"/>
      <c r="HCQ376" s="243"/>
      <c r="HCR376" s="243"/>
      <c r="HCS376" s="243"/>
      <c r="HCT376" s="243"/>
      <c r="HCU376" s="243"/>
      <c r="HCV376" s="243"/>
      <c r="HCW376" s="243"/>
      <c r="HCX376" s="243"/>
      <c r="HCY376" s="243"/>
      <c r="HCZ376" s="243"/>
      <c r="HDA376" s="243"/>
      <c r="HDB376" s="243"/>
      <c r="HDC376" s="243"/>
      <c r="HDD376" s="243"/>
      <c r="HDE376" s="243"/>
      <c r="HDF376" s="243"/>
      <c r="HDG376" s="243"/>
      <c r="HDH376" s="243"/>
      <c r="HDI376" s="243"/>
      <c r="HDJ376" s="243"/>
      <c r="HDK376" s="243"/>
      <c r="HDL376" s="243"/>
      <c r="HDM376" s="243"/>
      <c r="HDN376" s="243"/>
      <c r="HDO376" s="243"/>
      <c r="HDP376" s="243"/>
      <c r="HDQ376" s="243"/>
      <c r="HDR376" s="243"/>
      <c r="HDS376" s="243"/>
      <c r="HDT376" s="243"/>
      <c r="HDU376" s="243"/>
      <c r="HDV376" s="243"/>
      <c r="HDW376" s="243"/>
      <c r="HDX376" s="243"/>
      <c r="HDY376" s="243"/>
      <c r="HDZ376" s="243"/>
      <c r="HEA376" s="243"/>
      <c r="HEB376" s="243"/>
      <c r="HEC376" s="243"/>
      <c r="HED376" s="243"/>
      <c r="HEE376" s="243"/>
      <c r="HEF376" s="243"/>
      <c r="HEG376" s="243"/>
      <c r="HEH376" s="243"/>
      <c r="HEI376" s="243"/>
      <c r="HEJ376" s="243"/>
      <c r="HEK376" s="243"/>
      <c r="HEL376" s="243"/>
      <c r="HEM376" s="243"/>
      <c r="HEN376" s="243"/>
      <c r="HEO376" s="243"/>
      <c r="HEP376" s="243"/>
      <c r="HEQ376" s="243"/>
      <c r="HER376" s="243"/>
      <c r="HES376" s="243"/>
      <c r="HET376" s="243"/>
      <c r="HEU376" s="243"/>
      <c r="HEV376" s="243"/>
      <c r="HEW376" s="243"/>
      <c r="HEX376" s="243"/>
      <c r="HEY376" s="243"/>
      <c r="HEZ376" s="243"/>
      <c r="HFA376" s="243"/>
      <c r="HFB376" s="243"/>
      <c r="HFC376" s="243"/>
      <c r="HFD376" s="243"/>
      <c r="HFE376" s="243"/>
      <c r="HFF376" s="243"/>
      <c r="HFG376" s="243"/>
      <c r="HFH376" s="243"/>
      <c r="HFI376" s="243"/>
      <c r="HFJ376" s="243"/>
      <c r="HFK376" s="243"/>
      <c r="HFL376" s="243"/>
      <c r="HFM376" s="243"/>
      <c r="HFN376" s="243"/>
      <c r="HFO376" s="243"/>
      <c r="HFP376" s="243"/>
      <c r="HFQ376" s="243"/>
      <c r="HFR376" s="243"/>
      <c r="HFS376" s="243"/>
      <c r="HFT376" s="243"/>
      <c r="HFU376" s="243"/>
      <c r="HFV376" s="243"/>
      <c r="HFW376" s="243"/>
      <c r="HFX376" s="243"/>
      <c r="HFY376" s="243"/>
      <c r="HFZ376" s="243"/>
      <c r="HGA376" s="243"/>
      <c r="HGB376" s="243"/>
      <c r="HGC376" s="243"/>
      <c r="HGD376" s="243"/>
      <c r="HGE376" s="243"/>
      <c r="HGF376" s="243"/>
      <c r="HGG376" s="243"/>
      <c r="HGH376" s="243"/>
      <c r="HGI376" s="243"/>
      <c r="HGJ376" s="243"/>
      <c r="HGK376" s="243"/>
      <c r="HGL376" s="243"/>
      <c r="HGM376" s="243"/>
      <c r="HGN376" s="243"/>
      <c r="HGO376" s="243"/>
      <c r="HGP376" s="243"/>
      <c r="HGQ376" s="243"/>
      <c r="HGR376" s="243"/>
      <c r="HGS376" s="243"/>
      <c r="HGT376" s="243"/>
      <c r="HGU376" s="243"/>
      <c r="HGV376" s="243"/>
      <c r="HGW376" s="243"/>
      <c r="HGX376" s="243"/>
      <c r="HGY376" s="243"/>
      <c r="HGZ376" s="243"/>
      <c r="HHA376" s="243"/>
      <c r="HHB376" s="243"/>
      <c r="HHC376" s="243"/>
      <c r="HHD376" s="243"/>
      <c r="HHE376" s="243"/>
      <c r="HHF376" s="243"/>
      <c r="HHG376" s="243"/>
      <c r="HHH376" s="243"/>
      <c r="HHI376" s="243"/>
      <c r="HHJ376" s="243"/>
      <c r="HHK376" s="243"/>
      <c r="HHL376" s="243"/>
      <c r="HHM376" s="243"/>
      <c r="HHN376" s="243"/>
      <c r="HHO376" s="243"/>
      <c r="HHP376" s="243"/>
      <c r="HHQ376" s="243"/>
      <c r="HHR376" s="243"/>
      <c r="HHS376" s="243"/>
      <c r="HHT376" s="243"/>
      <c r="HHU376" s="243"/>
      <c r="HHV376" s="243"/>
      <c r="HHW376" s="243"/>
      <c r="HHX376" s="243"/>
      <c r="HHY376" s="243"/>
      <c r="HHZ376" s="243"/>
      <c r="HIA376" s="243"/>
      <c r="HIB376" s="243"/>
      <c r="HIC376" s="243"/>
      <c r="HID376" s="243"/>
      <c r="HIE376" s="243"/>
      <c r="HIF376" s="243"/>
      <c r="HIG376" s="243"/>
      <c r="HIH376" s="243"/>
      <c r="HII376" s="243"/>
      <c r="HIJ376" s="243"/>
      <c r="HIK376" s="243"/>
      <c r="HIL376" s="243"/>
      <c r="HIM376" s="243"/>
      <c r="HIN376" s="243"/>
      <c r="HIO376" s="243"/>
      <c r="HIP376" s="243"/>
      <c r="HIQ376" s="243"/>
      <c r="HIR376" s="243"/>
      <c r="HIS376" s="243"/>
      <c r="HIT376" s="243"/>
      <c r="HIU376" s="243"/>
      <c r="HIV376" s="243"/>
      <c r="HIW376" s="243"/>
      <c r="HIX376" s="243"/>
      <c r="HIY376" s="243"/>
      <c r="HIZ376" s="243"/>
      <c r="HJA376" s="243"/>
      <c r="HJB376" s="243"/>
      <c r="HJC376" s="243"/>
      <c r="HJD376" s="243"/>
      <c r="HJE376" s="243"/>
      <c r="HJF376" s="243"/>
      <c r="HJG376" s="243"/>
      <c r="HJH376" s="243"/>
      <c r="HJI376" s="243"/>
      <c r="HJJ376" s="243"/>
      <c r="HJK376" s="243"/>
      <c r="HJL376" s="243"/>
      <c r="HJM376" s="243"/>
      <c r="HJN376" s="243"/>
      <c r="HJO376" s="243"/>
      <c r="HJP376" s="243"/>
      <c r="HJQ376" s="243"/>
      <c r="HJR376" s="243"/>
      <c r="HJS376" s="243"/>
      <c r="HJT376" s="243"/>
      <c r="HJU376" s="243"/>
      <c r="HJV376" s="243"/>
      <c r="HJW376" s="243"/>
      <c r="HJX376" s="243"/>
      <c r="HJY376" s="243"/>
      <c r="HJZ376" s="243"/>
      <c r="HKA376" s="243"/>
      <c r="HKB376" s="243"/>
      <c r="HKC376" s="243"/>
      <c r="HKD376" s="243"/>
      <c r="HKE376" s="243"/>
      <c r="HKF376" s="243"/>
      <c r="HKG376" s="243"/>
      <c r="HKH376" s="243"/>
      <c r="HKI376" s="243"/>
      <c r="HKJ376" s="243"/>
      <c r="HKK376" s="243"/>
      <c r="HKL376" s="243"/>
      <c r="HKM376" s="243"/>
      <c r="HKN376" s="243"/>
      <c r="HKO376" s="243"/>
      <c r="HKP376" s="243"/>
      <c r="HKQ376" s="243"/>
      <c r="HKR376" s="243"/>
      <c r="HKS376" s="243"/>
      <c r="HKT376" s="243"/>
      <c r="HKU376" s="243"/>
      <c r="HKV376" s="243"/>
      <c r="HKW376" s="243"/>
      <c r="HKX376" s="243"/>
      <c r="HKY376" s="243"/>
      <c r="HKZ376" s="243"/>
      <c r="HLA376" s="243"/>
      <c r="HLB376" s="243"/>
      <c r="HLC376" s="243"/>
      <c r="HLD376" s="243"/>
      <c r="HLE376" s="243"/>
      <c r="HLF376" s="243"/>
      <c r="HLG376" s="243"/>
      <c r="HLH376" s="243"/>
      <c r="HLI376" s="243"/>
      <c r="HLJ376" s="243"/>
      <c r="HLK376" s="243"/>
      <c r="HLL376" s="243"/>
      <c r="HLM376" s="243"/>
      <c r="HLN376" s="243"/>
      <c r="HLO376" s="243"/>
      <c r="HLP376" s="243"/>
      <c r="HLQ376" s="243"/>
      <c r="HLR376" s="243"/>
      <c r="HLS376" s="243"/>
      <c r="HLT376" s="243"/>
      <c r="HLU376" s="243"/>
      <c r="HLV376" s="243"/>
      <c r="HLW376" s="243"/>
      <c r="HLX376" s="243"/>
      <c r="HLY376" s="243"/>
      <c r="HLZ376" s="243"/>
      <c r="HMA376" s="243"/>
      <c r="HMB376" s="243"/>
      <c r="HMC376" s="243"/>
      <c r="HMD376" s="243"/>
      <c r="HME376" s="243"/>
      <c r="HMF376" s="243"/>
      <c r="HMG376" s="243"/>
      <c r="HMH376" s="243"/>
      <c r="HMI376" s="243"/>
      <c r="HMJ376" s="243"/>
      <c r="HMK376" s="243"/>
      <c r="HML376" s="243"/>
      <c r="HMM376" s="243"/>
      <c r="HMN376" s="243"/>
      <c r="HMO376" s="243"/>
      <c r="HMP376" s="243"/>
      <c r="HMQ376" s="243"/>
      <c r="HMR376" s="243"/>
      <c r="HMS376" s="243"/>
      <c r="HMT376" s="243"/>
      <c r="HMU376" s="243"/>
      <c r="HMV376" s="243"/>
      <c r="HMW376" s="243"/>
      <c r="HMX376" s="243"/>
      <c r="HMY376" s="243"/>
      <c r="HMZ376" s="243"/>
      <c r="HNA376" s="243"/>
      <c r="HNB376" s="243"/>
      <c r="HNC376" s="243"/>
      <c r="HND376" s="243"/>
      <c r="HNE376" s="243"/>
      <c r="HNF376" s="243"/>
      <c r="HNG376" s="243"/>
      <c r="HNH376" s="243"/>
      <c r="HNI376" s="243"/>
      <c r="HNJ376" s="243"/>
      <c r="HNK376" s="243"/>
      <c r="HNL376" s="243"/>
      <c r="HNM376" s="243"/>
      <c r="HNN376" s="243"/>
      <c r="HNO376" s="243"/>
      <c r="HNP376" s="243"/>
      <c r="HNQ376" s="243"/>
      <c r="HNR376" s="243"/>
      <c r="HNS376" s="243"/>
      <c r="HNT376" s="243"/>
      <c r="HNU376" s="243"/>
      <c r="HNV376" s="243"/>
      <c r="HNW376" s="243"/>
      <c r="HNX376" s="243"/>
      <c r="HNY376" s="243"/>
      <c r="HNZ376" s="243"/>
      <c r="HOA376" s="243"/>
      <c r="HOB376" s="243"/>
      <c r="HOC376" s="243"/>
      <c r="HOD376" s="243"/>
      <c r="HOE376" s="243"/>
      <c r="HOF376" s="243"/>
      <c r="HOG376" s="243"/>
      <c r="HOH376" s="243"/>
      <c r="HOI376" s="243"/>
      <c r="HOJ376" s="243"/>
      <c r="HOK376" s="243"/>
      <c r="HOL376" s="243"/>
      <c r="HOM376" s="243"/>
      <c r="HON376" s="243"/>
      <c r="HOO376" s="243"/>
      <c r="HOP376" s="243"/>
      <c r="HOQ376" s="243"/>
      <c r="HOR376" s="243"/>
      <c r="HOS376" s="243"/>
      <c r="HOT376" s="243"/>
      <c r="HOU376" s="243"/>
      <c r="HOV376" s="243"/>
      <c r="HOW376" s="243"/>
      <c r="HOX376" s="243"/>
      <c r="HOY376" s="243"/>
      <c r="HOZ376" s="243"/>
      <c r="HPA376" s="243"/>
      <c r="HPB376" s="243"/>
      <c r="HPC376" s="243"/>
      <c r="HPD376" s="243"/>
      <c r="HPE376" s="243"/>
      <c r="HPF376" s="243"/>
      <c r="HPG376" s="243"/>
      <c r="HPH376" s="243"/>
      <c r="HPI376" s="243"/>
      <c r="HPJ376" s="243"/>
      <c r="HPK376" s="243"/>
      <c r="HPL376" s="243"/>
      <c r="HPM376" s="243"/>
      <c r="HPN376" s="243"/>
      <c r="HPO376" s="243"/>
      <c r="HPP376" s="243"/>
      <c r="HPQ376" s="243"/>
      <c r="HPR376" s="243"/>
      <c r="HPS376" s="243"/>
      <c r="HPT376" s="243"/>
      <c r="HPU376" s="243"/>
      <c r="HPV376" s="243"/>
      <c r="HPW376" s="243"/>
      <c r="HPX376" s="243"/>
      <c r="HPY376" s="243"/>
      <c r="HPZ376" s="243"/>
      <c r="HQA376" s="243"/>
      <c r="HQB376" s="243"/>
      <c r="HQC376" s="243"/>
      <c r="HQD376" s="243"/>
      <c r="HQE376" s="243"/>
      <c r="HQF376" s="243"/>
      <c r="HQG376" s="243"/>
      <c r="HQH376" s="243"/>
      <c r="HQI376" s="243"/>
      <c r="HQJ376" s="243"/>
      <c r="HQK376" s="243"/>
      <c r="HQL376" s="243"/>
      <c r="HQM376" s="243"/>
      <c r="HQN376" s="243"/>
      <c r="HQO376" s="243"/>
      <c r="HQP376" s="243"/>
      <c r="HQQ376" s="243"/>
      <c r="HQR376" s="243"/>
      <c r="HQS376" s="243"/>
      <c r="HQT376" s="243"/>
      <c r="HQU376" s="243"/>
      <c r="HQV376" s="243"/>
      <c r="HQW376" s="243"/>
      <c r="HQX376" s="243"/>
      <c r="HQY376" s="243"/>
      <c r="HQZ376" s="243"/>
      <c r="HRA376" s="243"/>
      <c r="HRB376" s="243"/>
      <c r="HRC376" s="243"/>
      <c r="HRD376" s="243"/>
      <c r="HRE376" s="243"/>
      <c r="HRF376" s="243"/>
      <c r="HRG376" s="243"/>
      <c r="HRH376" s="243"/>
      <c r="HRI376" s="243"/>
      <c r="HRJ376" s="243"/>
      <c r="HRK376" s="243"/>
      <c r="HRL376" s="243"/>
      <c r="HRM376" s="243"/>
      <c r="HRN376" s="243"/>
      <c r="HRO376" s="243"/>
      <c r="HRP376" s="243"/>
      <c r="HRQ376" s="243"/>
      <c r="HRR376" s="243"/>
      <c r="HRS376" s="243"/>
      <c r="HRT376" s="243"/>
      <c r="HRU376" s="243"/>
      <c r="HRV376" s="243"/>
      <c r="HRW376" s="243"/>
      <c r="HRX376" s="243"/>
      <c r="HRY376" s="243"/>
      <c r="HRZ376" s="243"/>
      <c r="HSA376" s="243"/>
      <c r="HSB376" s="243"/>
      <c r="HSC376" s="243"/>
      <c r="HSD376" s="243"/>
      <c r="HSE376" s="243"/>
      <c r="HSF376" s="243"/>
      <c r="HSG376" s="243"/>
      <c r="HSH376" s="243"/>
      <c r="HSI376" s="243"/>
      <c r="HSJ376" s="243"/>
      <c r="HSK376" s="243"/>
      <c r="HSL376" s="243"/>
      <c r="HSM376" s="243"/>
      <c r="HSN376" s="243"/>
      <c r="HSO376" s="243"/>
      <c r="HSP376" s="243"/>
      <c r="HSQ376" s="243"/>
      <c r="HSR376" s="243"/>
      <c r="HSS376" s="243"/>
      <c r="HST376" s="243"/>
      <c r="HSU376" s="243"/>
      <c r="HSV376" s="243"/>
      <c r="HSW376" s="243"/>
      <c r="HSX376" s="243"/>
      <c r="HSY376" s="243"/>
      <c r="HSZ376" s="243"/>
      <c r="HTA376" s="243"/>
      <c r="HTB376" s="243"/>
      <c r="HTC376" s="243"/>
      <c r="HTD376" s="243"/>
      <c r="HTE376" s="243"/>
      <c r="HTF376" s="243"/>
      <c r="HTG376" s="243"/>
      <c r="HTH376" s="243"/>
      <c r="HTI376" s="243"/>
      <c r="HTJ376" s="243"/>
      <c r="HTK376" s="243"/>
      <c r="HTL376" s="243"/>
      <c r="HTM376" s="243"/>
      <c r="HTN376" s="243"/>
      <c r="HTO376" s="243"/>
      <c r="HTP376" s="243"/>
      <c r="HTQ376" s="243"/>
      <c r="HTR376" s="243"/>
      <c r="HTS376" s="243"/>
      <c r="HTT376" s="243"/>
      <c r="HTU376" s="243"/>
      <c r="HTV376" s="243"/>
      <c r="HTW376" s="243"/>
      <c r="HTX376" s="243"/>
      <c r="HTY376" s="243"/>
      <c r="HTZ376" s="243"/>
      <c r="HUA376" s="243"/>
      <c r="HUB376" s="243"/>
      <c r="HUC376" s="243"/>
      <c r="HUD376" s="243"/>
      <c r="HUE376" s="243"/>
      <c r="HUF376" s="243"/>
      <c r="HUG376" s="243"/>
      <c r="HUH376" s="243"/>
      <c r="HUI376" s="243"/>
      <c r="HUJ376" s="243"/>
      <c r="HUK376" s="243"/>
      <c r="HUL376" s="243"/>
      <c r="HUM376" s="243"/>
      <c r="HUN376" s="243"/>
      <c r="HUO376" s="243"/>
      <c r="HUP376" s="243"/>
      <c r="HUQ376" s="243"/>
      <c r="HUR376" s="243"/>
      <c r="HUS376" s="243"/>
      <c r="HUT376" s="243"/>
      <c r="HUU376" s="243"/>
      <c r="HUV376" s="243"/>
      <c r="HUW376" s="243"/>
      <c r="HUX376" s="243"/>
      <c r="HUY376" s="243"/>
      <c r="HUZ376" s="243"/>
      <c r="HVA376" s="243"/>
      <c r="HVB376" s="243"/>
      <c r="HVC376" s="243"/>
      <c r="HVD376" s="243"/>
      <c r="HVE376" s="243"/>
      <c r="HVF376" s="243"/>
      <c r="HVG376" s="243"/>
      <c r="HVH376" s="243"/>
      <c r="HVI376" s="243"/>
      <c r="HVJ376" s="243"/>
      <c r="HVK376" s="243"/>
      <c r="HVL376" s="243"/>
      <c r="HVM376" s="243"/>
      <c r="HVN376" s="243"/>
      <c r="HVO376" s="243"/>
      <c r="HVP376" s="243"/>
      <c r="HVQ376" s="243"/>
      <c r="HVR376" s="243"/>
      <c r="HVS376" s="243"/>
      <c r="HVT376" s="243"/>
      <c r="HVU376" s="243"/>
      <c r="HVV376" s="243"/>
      <c r="HVW376" s="243"/>
      <c r="HVX376" s="243"/>
      <c r="HVY376" s="243"/>
      <c r="HVZ376" s="243"/>
      <c r="HWA376" s="243"/>
      <c r="HWB376" s="243"/>
      <c r="HWC376" s="243"/>
      <c r="HWD376" s="243"/>
      <c r="HWE376" s="243"/>
      <c r="HWF376" s="243"/>
      <c r="HWG376" s="243"/>
      <c r="HWH376" s="243"/>
      <c r="HWI376" s="243"/>
      <c r="HWJ376" s="243"/>
      <c r="HWK376" s="243"/>
      <c r="HWL376" s="243"/>
      <c r="HWM376" s="243"/>
      <c r="HWN376" s="243"/>
      <c r="HWO376" s="243"/>
      <c r="HWP376" s="243"/>
      <c r="HWQ376" s="243"/>
      <c r="HWR376" s="243"/>
      <c r="HWS376" s="243"/>
      <c r="HWT376" s="243"/>
      <c r="HWU376" s="243"/>
      <c r="HWV376" s="243"/>
      <c r="HWW376" s="243"/>
      <c r="HWX376" s="243"/>
      <c r="HWY376" s="243"/>
      <c r="HWZ376" s="243"/>
      <c r="HXA376" s="243"/>
      <c r="HXB376" s="243"/>
      <c r="HXC376" s="243"/>
      <c r="HXD376" s="243"/>
      <c r="HXE376" s="243"/>
      <c r="HXF376" s="243"/>
      <c r="HXG376" s="243"/>
      <c r="HXH376" s="243"/>
      <c r="HXI376" s="243"/>
      <c r="HXJ376" s="243"/>
      <c r="HXK376" s="243"/>
      <c r="HXL376" s="243"/>
      <c r="HXM376" s="243"/>
      <c r="HXN376" s="243"/>
      <c r="HXO376" s="243"/>
      <c r="HXP376" s="243"/>
      <c r="HXQ376" s="243"/>
      <c r="HXR376" s="243"/>
      <c r="HXS376" s="243"/>
      <c r="HXT376" s="243"/>
      <c r="HXU376" s="243"/>
      <c r="HXV376" s="243"/>
      <c r="HXW376" s="243"/>
      <c r="HXX376" s="243"/>
      <c r="HXY376" s="243"/>
      <c r="HXZ376" s="243"/>
      <c r="HYA376" s="243"/>
      <c r="HYB376" s="243"/>
      <c r="HYC376" s="243"/>
      <c r="HYD376" s="243"/>
      <c r="HYE376" s="243"/>
      <c r="HYF376" s="243"/>
      <c r="HYG376" s="243"/>
      <c r="HYH376" s="243"/>
      <c r="HYI376" s="243"/>
      <c r="HYJ376" s="243"/>
      <c r="HYK376" s="243"/>
      <c r="HYL376" s="243"/>
      <c r="HYM376" s="243"/>
      <c r="HYN376" s="243"/>
      <c r="HYO376" s="243"/>
      <c r="HYP376" s="243"/>
      <c r="HYQ376" s="243"/>
      <c r="HYR376" s="243"/>
      <c r="HYS376" s="243"/>
      <c r="HYT376" s="243"/>
      <c r="HYU376" s="243"/>
      <c r="HYV376" s="243"/>
      <c r="HYW376" s="243"/>
      <c r="HYX376" s="243"/>
      <c r="HYY376" s="243"/>
      <c r="HYZ376" s="243"/>
      <c r="HZA376" s="243"/>
      <c r="HZB376" s="243"/>
      <c r="HZC376" s="243"/>
      <c r="HZD376" s="243"/>
      <c r="HZE376" s="243"/>
      <c r="HZF376" s="243"/>
      <c r="HZG376" s="243"/>
      <c r="HZH376" s="243"/>
      <c r="HZI376" s="243"/>
      <c r="HZJ376" s="243"/>
      <c r="HZK376" s="243"/>
      <c r="HZL376" s="243"/>
      <c r="HZM376" s="243"/>
      <c r="HZN376" s="243"/>
      <c r="HZO376" s="243"/>
      <c r="HZP376" s="243"/>
      <c r="HZQ376" s="243"/>
      <c r="HZR376" s="243"/>
      <c r="HZS376" s="243"/>
      <c r="HZT376" s="243"/>
      <c r="HZU376" s="243"/>
      <c r="HZV376" s="243"/>
      <c r="HZW376" s="243"/>
      <c r="HZX376" s="243"/>
      <c r="HZY376" s="243"/>
      <c r="HZZ376" s="243"/>
      <c r="IAA376" s="243"/>
      <c r="IAB376" s="243"/>
      <c r="IAC376" s="243"/>
      <c r="IAD376" s="243"/>
      <c r="IAE376" s="243"/>
      <c r="IAF376" s="243"/>
      <c r="IAG376" s="243"/>
      <c r="IAH376" s="243"/>
      <c r="IAI376" s="243"/>
      <c r="IAJ376" s="243"/>
      <c r="IAK376" s="243"/>
      <c r="IAL376" s="243"/>
      <c r="IAM376" s="243"/>
      <c r="IAN376" s="243"/>
      <c r="IAO376" s="243"/>
      <c r="IAP376" s="243"/>
      <c r="IAQ376" s="243"/>
      <c r="IAR376" s="243"/>
      <c r="IAS376" s="243"/>
      <c r="IAT376" s="243"/>
      <c r="IAU376" s="243"/>
      <c r="IAV376" s="243"/>
      <c r="IAW376" s="243"/>
      <c r="IAX376" s="243"/>
      <c r="IAY376" s="243"/>
      <c r="IAZ376" s="243"/>
      <c r="IBA376" s="243"/>
      <c r="IBB376" s="243"/>
      <c r="IBC376" s="243"/>
      <c r="IBD376" s="243"/>
      <c r="IBE376" s="243"/>
      <c r="IBF376" s="243"/>
      <c r="IBG376" s="243"/>
      <c r="IBH376" s="243"/>
      <c r="IBI376" s="243"/>
      <c r="IBJ376" s="243"/>
      <c r="IBK376" s="243"/>
      <c r="IBL376" s="243"/>
      <c r="IBM376" s="243"/>
      <c r="IBN376" s="243"/>
      <c r="IBO376" s="243"/>
      <c r="IBP376" s="243"/>
      <c r="IBQ376" s="243"/>
      <c r="IBR376" s="243"/>
      <c r="IBS376" s="243"/>
      <c r="IBT376" s="243"/>
      <c r="IBU376" s="243"/>
      <c r="IBV376" s="243"/>
      <c r="IBW376" s="243"/>
      <c r="IBX376" s="243"/>
      <c r="IBY376" s="243"/>
      <c r="IBZ376" s="243"/>
      <c r="ICA376" s="243"/>
      <c r="ICB376" s="243"/>
      <c r="ICC376" s="243"/>
      <c r="ICD376" s="243"/>
      <c r="ICE376" s="243"/>
      <c r="ICF376" s="243"/>
      <c r="ICG376" s="243"/>
      <c r="ICH376" s="243"/>
      <c r="ICI376" s="243"/>
      <c r="ICJ376" s="243"/>
      <c r="ICK376" s="243"/>
      <c r="ICL376" s="243"/>
      <c r="ICM376" s="243"/>
      <c r="ICN376" s="243"/>
      <c r="ICO376" s="243"/>
      <c r="ICP376" s="243"/>
      <c r="ICQ376" s="243"/>
      <c r="ICR376" s="243"/>
      <c r="ICS376" s="243"/>
      <c r="ICT376" s="243"/>
      <c r="ICU376" s="243"/>
      <c r="ICV376" s="243"/>
      <c r="ICW376" s="243"/>
      <c r="ICX376" s="243"/>
      <c r="ICY376" s="243"/>
      <c r="ICZ376" s="243"/>
      <c r="IDA376" s="243"/>
      <c r="IDB376" s="243"/>
      <c r="IDC376" s="243"/>
      <c r="IDD376" s="243"/>
      <c r="IDE376" s="243"/>
      <c r="IDF376" s="243"/>
      <c r="IDG376" s="243"/>
      <c r="IDH376" s="243"/>
      <c r="IDI376" s="243"/>
      <c r="IDJ376" s="243"/>
      <c r="IDK376" s="243"/>
      <c r="IDL376" s="243"/>
      <c r="IDM376" s="243"/>
      <c r="IDN376" s="243"/>
      <c r="IDO376" s="243"/>
      <c r="IDP376" s="243"/>
      <c r="IDQ376" s="243"/>
      <c r="IDR376" s="243"/>
      <c r="IDS376" s="243"/>
      <c r="IDT376" s="243"/>
      <c r="IDU376" s="243"/>
      <c r="IDV376" s="243"/>
      <c r="IDW376" s="243"/>
      <c r="IDX376" s="243"/>
      <c r="IDY376" s="243"/>
      <c r="IDZ376" s="243"/>
      <c r="IEA376" s="243"/>
      <c r="IEB376" s="243"/>
      <c r="IEC376" s="243"/>
      <c r="IED376" s="243"/>
      <c r="IEE376" s="243"/>
      <c r="IEF376" s="243"/>
      <c r="IEG376" s="243"/>
      <c r="IEH376" s="243"/>
      <c r="IEI376" s="243"/>
      <c r="IEJ376" s="243"/>
      <c r="IEK376" s="243"/>
      <c r="IEL376" s="243"/>
      <c r="IEM376" s="243"/>
      <c r="IEN376" s="243"/>
      <c r="IEO376" s="243"/>
      <c r="IEP376" s="243"/>
      <c r="IEQ376" s="243"/>
      <c r="IER376" s="243"/>
      <c r="IES376" s="243"/>
      <c r="IET376" s="243"/>
      <c r="IEU376" s="243"/>
      <c r="IEV376" s="243"/>
      <c r="IEW376" s="243"/>
      <c r="IEX376" s="243"/>
      <c r="IEY376" s="243"/>
      <c r="IEZ376" s="243"/>
      <c r="IFA376" s="243"/>
      <c r="IFB376" s="243"/>
      <c r="IFC376" s="243"/>
      <c r="IFD376" s="243"/>
      <c r="IFE376" s="243"/>
      <c r="IFF376" s="243"/>
      <c r="IFG376" s="243"/>
      <c r="IFH376" s="243"/>
      <c r="IFI376" s="243"/>
      <c r="IFJ376" s="243"/>
      <c r="IFK376" s="243"/>
      <c r="IFL376" s="243"/>
      <c r="IFM376" s="243"/>
      <c r="IFN376" s="243"/>
      <c r="IFO376" s="243"/>
      <c r="IFP376" s="243"/>
      <c r="IFQ376" s="243"/>
      <c r="IFR376" s="243"/>
      <c r="IFS376" s="243"/>
      <c r="IFT376" s="243"/>
      <c r="IFU376" s="243"/>
      <c r="IFV376" s="243"/>
      <c r="IFW376" s="243"/>
      <c r="IFX376" s="243"/>
      <c r="IFY376" s="243"/>
      <c r="IFZ376" s="243"/>
      <c r="IGA376" s="243"/>
      <c r="IGB376" s="243"/>
      <c r="IGC376" s="243"/>
      <c r="IGD376" s="243"/>
      <c r="IGE376" s="243"/>
      <c r="IGF376" s="243"/>
      <c r="IGG376" s="243"/>
      <c r="IGH376" s="243"/>
      <c r="IGI376" s="243"/>
      <c r="IGJ376" s="243"/>
      <c r="IGK376" s="243"/>
      <c r="IGL376" s="243"/>
      <c r="IGM376" s="243"/>
      <c r="IGN376" s="243"/>
      <c r="IGO376" s="243"/>
      <c r="IGP376" s="243"/>
      <c r="IGQ376" s="243"/>
      <c r="IGR376" s="243"/>
      <c r="IGS376" s="243"/>
      <c r="IGT376" s="243"/>
      <c r="IGU376" s="243"/>
      <c r="IGV376" s="243"/>
      <c r="IGW376" s="243"/>
      <c r="IGX376" s="243"/>
      <c r="IGY376" s="243"/>
      <c r="IGZ376" s="243"/>
      <c r="IHA376" s="243"/>
      <c r="IHB376" s="243"/>
      <c r="IHC376" s="243"/>
      <c r="IHD376" s="243"/>
      <c r="IHE376" s="243"/>
      <c r="IHF376" s="243"/>
      <c r="IHG376" s="243"/>
      <c r="IHH376" s="243"/>
      <c r="IHI376" s="243"/>
      <c r="IHJ376" s="243"/>
      <c r="IHK376" s="243"/>
      <c r="IHL376" s="243"/>
      <c r="IHM376" s="243"/>
      <c r="IHN376" s="243"/>
      <c r="IHO376" s="243"/>
      <c r="IHP376" s="243"/>
      <c r="IHQ376" s="243"/>
      <c r="IHR376" s="243"/>
      <c r="IHS376" s="243"/>
      <c r="IHT376" s="243"/>
      <c r="IHU376" s="243"/>
      <c r="IHV376" s="243"/>
      <c r="IHW376" s="243"/>
      <c r="IHX376" s="243"/>
      <c r="IHY376" s="243"/>
      <c r="IHZ376" s="243"/>
      <c r="IIA376" s="243"/>
      <c r="IIB376" s="243"/>
      <c r="IIC376" s="243"/>
      <c r="IID376" s="243"/>
      <c r="IIE376" s="243"/>
      <c r="IIF376" s="243"/>
      <c r="IIG376" s="243"/>
      <c r="IIH376" s="243"/>
      <c r="III376" s="243"/>
      <c r="IIJ376" s="243"/>
      <c r="IIK376" s="243"/>
      <c r="IIL376" s="243"/>
      <c r="IIM376" s="243"/>
      <c r="IIN376" s="243"/>
      <c r="IIO376" s="243"/>
      <c r="IIP376" s="243"/>
      <c r="IIQ376" s="243"/>
      <c r="IIR376" s="243"/>
      <c r="IIS376" s="243"/>
      <c r="IIT376" s="243"/>
      <c r="IIU376" s="243"/>
      <c r="IIV376" s="243"/>
      <c r="IIW376" s="243"/>
      <c r="IIX376" s="243"/>
      <c r="IIY376" s="243"/>
      <c r="IIZ376" s="243"/>
      <c r="IJA376" s="243"/>
      <c r="IJB376" s="243"/>
      <c r="IJC376" s="243"/>
      <c r="IJD376" s="243"/>
      <c r="IJE376" s="243"/>
      <c r="IJF376" s="243"/>
      <c r="IJG376" s="243"/>
      <c r="IJH376" s="243"/>
      <c r="IJI376" s="243"/>
      <c r="IJJ376" s="243"/>
      <c r="IJK376" s="243"/>
      <c r="IJL376" s="243"/>
      <c r="IJM376" s="243"/>
      <c r="IJN376" s="243"/>
      <c r="IJO376" s="243"/>
      <c r="IJP376" s="243"/>
      <c r="IJQ376" s="243"/>
      <c r="IJR376" s="243"/>
      <c r="IJS376" s="243"/>
      <c r="IJT376" s="243"/>
      <c r="IJU376" s="243"/>
      <c r="IJV376" s="243"/>
      <c r="IJW376" s="243"/>
      <c r="IJX376" s="243"/>
      <c r="IJY376" s="243"/>
      <c r="IJZ376" s="243"/>
      <c r="IKA376" s="243"/>
      <c r="IKB376" s="243"/>
      <c r="IKC376" s="243"/>
      <c r="IKD376" s="243"/>
      <c r="IKE376" s="243"/>
      <c r="IKF376" s="243"/>
      <c r="IKG376" s="243"/>
      <c r="IKH376" s="243"/>
      <c r="IKI376" s="243"/>
      <c r="IKJ376" s="243"/>
      <c r="IKK376" s="243"/>
      <c r="IKL376" s="243"/>
      <c r="IKM376" s="243"/>
      <c r="IKN376" s="243"/>
      <c r="IKO376" s="243"/>
      <c r="IKP376" s="243"/>
      <c r="IKQ376" s="243"/>
      <c r="IKR376" s="243"/>
      <c r="IKS376" s="243"/>
      <c r="IKT376" s="243"/>
      <c r="IKU376" s="243"/>
      <c r="IKV376" s="243"/>
      <c r="IKW376" s="243"/>
      <c r="IKX376" s="243"/>
      <c r="IKY376" s="243"/>
      <c r="IKZ376" s="243"/>
      <c r="ILA376" s="243"/>
      <c r="ILB376" s="243"/>
      <c r="ILC376" s="243"/>
      <c r="ILD376" s="243"/>
      <c r="ILE376" s="243"/>
      <c r="ILF376" s="243"/>
      <c r="ILG376" s="243"/>
      <c r="ILH376" s="243"/>
      <c r="ILI376" s="243"/>
      <c r="ILJ376" s="243"/>
      <c r="ILK376" s="243"/>
      <c r="ILL376" s="243"/>
      <c r="ILM376" s="243"/>
      <c r="ILN376" s="243"/>
      <c r="ILO376" s="243"/>
      <c r="ILP376" s="243"/>
      <c r="ILQ376" s="243"/>
      <c r="ILR376" s="243"/>
      <c r="ILS376" s="243"/>
      <c r="ILT376" s="243"/>
      <c r="ILU376" s="243"/>
      <c r="ILV376" s="243"/>
      <c r="ILW376" s="243"/>
      <c r="ILX376" s="243"/>
      <c r="ILY376" s="243"/>
      <c r="ILZ376" s="243"/>
      <c r="IMA376" s="243"/>
      <c r="IMB376" s="243"/>
      <c r="IMC376" s="243"/>
      <c r="IMD376" s="243"/>
      <c r="IME376" s="243"/>
      <c r="IMF376" s="243"/>
      <c r="IMG376" s="243"/>
      <c r="IMH376" s="243"/>
      <c r="IMI376" s="243"/>
      <c r="IMJ376" s="243"/>
      <c r="IMK376" s="243"/>
      <c r="IML376" s="243"/>
      <c r="IMM376" s="243"/>
      <c r="IMN376" s="243"/>
      <c r="IMO376" s="243"/>
      <c r="IMP376" s="243"/>
      <c r="IMQ376" s="243"/>
      <c r="IMR376" s="243"/>
      <c r="IMS376" s="243"/>
      <c r="IMT376" s="243"/>
      <c r="IMU376" s="243"/>
      <c r="IMV376" s="243"/>
      <c r="IMW376" s="243"/>
      <c r="IMX376" s="243"/>
      <c r="IMY376" s="243"/>
      <c r="IMZ376" s="243"/>
      <c r="INA376" s="243"/>
      <c r="INB376" s="243"/>
      <c r="INC376" s="243"/>
      <c r="IND376" s="243"/>
      <c r="INE376" s="243"/>
      <c r="INF376" s="243"/>
      <c r="ING376" s="243"/>
      <c r="INH376" s="243"/>
      <c r="INI376" s="243"/>
      <c r="INJ376" s="243"/>
      <c r="INK376" s="243"/>
      <c r="INL376" s="243"/>
      <c r="INM376" s="243"/>
      <c r="INN376" s="243"/>
      <c r="INO376" s="243"/>
      <c r="INP376" s="243"/>
      <c r="INQ376" s="243"/>
      <c r="INR376" s="243"/>
      <c r="INS376" s="243"/>
      <c r="INT376" s="243"/>
      <c r="INU376" s="243"/>
      <c r="INV376" s="243"/>
      <c r="INW376" s="243"/>
      <c r="INX376" s="243"/>
      <c r="INY376" s="243"/>
      <c r="INZ376" s="243"/>
      <c r="IOA376" s="243"/>
      <c r="IOB376" s="243"/>
      <c r="IOC376" s="243"/>
      <c r="IOD376" s="243"/>
      <c r="IOE376" s="243"/>
      <c r="IOF376" s="243"/>
      <c r="IOG376" s="243"/>
      <c r="IOH376" s="243"/>
      <c r="IOI376" s="243"/>
      <c r="IOJ376" s="243"/>
      <c r="IOK376" s="243"/>
      <c r="IOL376" s="243"/>
      <c r="IOM376" s="243"/>
      <c r="ION376" s="243"/>
      <c r="IOO376" s="243"/>
      <c r="IOP376" s="243"/>
      <c r="IOQ376" s="243"/>
      <c r="IOR376" s="243"/>
      <c r="IOS376" s="243"/>
      <c r="IOT376" s="243"/>
      <c r="IOU376" s="243"/>
      <c r="IOV376" s="243"/>
      <c r="IOW376" s="243"/>
      <c r="IOX376" s="243"/>
      <c r="IOY376" s="243"/>
      <c r="IOZ376" s="243"/>
      <c r="IPA376" s="243"/>
      <c r="IPB376" s="243"/>
      <c r="IPC376" s="243"/>
      <c r="IPD376" s="243"/>
      <c r="IPE376" s="243"/>
      <c r="IPF376" s="243"/>
      <c r="IPG376" s="243"/>
      <c r="IPH376" s="243"/>
      <c r="IPI376" s="243"/>
      <c r="IPJ376" s="243"/>
      <c r="IPK376" s="243"/>
      <c r="IPL376" s="243"/>
      <c r="IPM376" s="243"/>
      <c r="IPN376" s="243"/>
      <c r="IPO376" s="243"/>
      <c r="IPP376" s="243"/>
      <c r="IPQ376" s="243"/>
      <c r="IPR376" s="243"/>
      <c r="IPS376" s="243"/>
      <c r="IPT376" s="243"/>
      <c r="IPU376" s="243"/>
      <c r="IPV376" s="243"/>
      <c r="IPW376" s="243"/>
      <c r="IPX376" s="243"/>
      <c r="IPY376" s="243"/>
      <c r="IPZ376" s="243"/>
      <c r="IQA376" s="243"/>
      <c r="IQB376" s="243"/>
      <c r="IQC376" s="243"/>
      <c r="IQD376" s="243"/>
      <c r="IQE376" s="243"/>
      <c r="IQF376" s="243"/>
      <c r="IQG376" s="243"/>
      <c r="IQH376" s="243"/>
      <c r="IQI376" s="243"/>
      <c r="IQJ376" s="243"/>
      <c r="IQK376" s="243"/>
      <c r="IQL376" s="243"/>
      <c r="IQM376" s="243"/>
      <c r="IQN376" s="243"/>
      <c r="IQO376" s="243"/>
      <c r="IQP376" s="243"/>
      <c r="IQQ376" s="243"/>
      <c r="IQR376" s="243"/>
      <c r="IQS376" s="243"/>
      <c r="IQT376" s="243"/>
      <c r="IQU376" s="243"/>
      <c r="IQV376" s="243"/>
      <c r="IQW376" s="243"/>
      <c r="IQX376" s="243"/>
      <c r="IQY376" s="243"/>
      <c r="IQZ376" s="243"/>
      <c r="IRA376" s="243"/>
      <c r="IRB376" s="243"/>
      <c r="IRC376" s="243"/>
      <c r="IRD376" s="243"/>
      <c r="IRE376" s="243"/>
      <c r="IRF376" s="243"/>
      <c r="IRG376" s="243"/>
      <c r="IRH376" s="243"/>
      <c r="IRI376" s="243"/>
      <c r="IRJ376" s="243"/>
      <c r="IRK376" s="243"/>
      <c r="IRL376" s="243"/>
      <c r="IRM376" s="243"/>
      <c r="IRN376" s="243"/>
      <c r="IRO376" s="243"/>
      <c r="IRP376" s="243"/>
      <c r="IRQ376" s="243"/>
      <c r="IRR376" s="243"/>
      <c r="IRS376" s="243"/>
      <c r="IRT376" s="243"/>
      <c r="IRU376" s="243"/>
      <c r="IRV376" s="243"/>
      <c r="IRW376" s="243"/>
      <c r="IRX376" s="243"/>
      <c r="IRY376" s="243"/>
      <c r="IRZ376" s="243"/>
      <c r="ISA376" s="243"/>
      <c r="ISB376" s="243"/>
      <c r="ISC376" s="243"/>
      <c r="ISD376" s="243"/>
      <c r="ISE376" s="243"/>
      <c r="ISF376" s="243"/>
      <c r="ISG376" s="243"/>
      <c r="ISH376" s="243"/>
      <c r="ISI376" s="243"/>
      <c r="ISJ376" s="243"/>
      <c r="ISK376" s="243"/>
      <c r="ISL376" s="243"/>
      <c r="ISM376" s="243"/>
      <c r="ISN376" s="243"/>
      <c r="ISO376" s="243"/>
      <c r="ISP376" s="243"/>
      <c r="ISQ376" s="243"/>
      <c r="ISR376" s="243"/>
      <c r="ISS376" s="243"/>
      <c r="IST376" s="243"/>
      <c r="ISU376" s="243"/>
      <c r="ISV376" s="243"/>
      <c r="ISW376" s="243"/>
      <c r="ISX376" s="243"/>
      <c r="ISY376" s="243"/>
      <c r="ISZ376" s="243"/>
      <c r="ITA376" s="243"/>
      <c r="ITB376" s="243"/>
      <c r="ITC376" s="243"/>
      <c r="ITD376" s="243"/>
      <c r="ITE376" s="243"/>
      <c r="ITF376" s="243"/>
      <c r="ITG376" s="243"/>
      <c r="ITH376" s="243"/>
      <c r="ITI376" s="243"/>
      <c r="ITJ376" s="243"/>
      <c r="ITK376" s="243"/>
      <c r="ITL376" s="243"/>
      <c r="ITM376" s="243"/>
      <c r="ITN376" s="243"/>
      <c r="ITO376" s="243"/>
      <c r="ITP376" s="243"/>
      <c r="ITQ376" s="243"/>
      <c r="ITR376" s="243"/>
      <c r="ITS376" s="243"/>
      <c r="ITT376" s="243"/>
      <c r="ITU376" s="243"/>
      <c r="ITV376" s="243"/>
      <c r="ITW376" s="243"/>
      <c r="ITX376" s="243"/>
      <c r="ITY376" s="243"/>
      <c r="ITZ376" s="243"/>
      <c r="IUA376" s="243"/>
      <c r="IUB376" s="243"/>
      <c r="IUC376" s="243"/>
      <c r="IUD376" s="243"/>
      <c r="IUE376" s="243"/>
      <c r="IUF376" s="243"/>
      <c r="IUG376" s="243"/>
      <c r="IUH376" s="243"/>
      <c r="IUI376" s="243"/>
      <c r="IUJ376" s="243"/>
      <c r="IUK376" s="243"/>
      <c r="IUL376" s="243"/>
      <c r="IUM376" s="243"/>
      <c r="IUN376" s="243"/>
      <c r="IUO376" s="243"/>
      <c r="IUP376" s="243"/>
      <c r="IUQ376" s="243"/>
      <c r="IUR376" s="243"/>
      <c r="IUS376" s="243"/>
      <c r="IUT376" s="243"/>
      <c r="IUU376" s="243"/>
      <c r="IUV376" s="243"/>
      <c r="IUW376" s="243"/>
      <c r="IUX376" s="243"/>
      <c r="IUY376" s="243"/>
      <c r="IUZ376" s="243"/>
      <c r="IVA376" s="243"/>
      <c r="IVB376" s="243"/>
      <c r="IVC376" s="243"/>
      <c r="IVD376" s="243"/>
      <c r="IVE376" s="243"/>
      <c r="IVF376" s="243"/>
      <c r="IVG376" s="243"/>
      <c r="IVH376" s="243"/>
      <c r="IVI376" s="243"/>
      <c r="IVJ376" s="243"/>
      <c r="IVK376" s="243"/>
      <c r="IVL376" s="243"/>
      <c r="IVM376" s="243"/>
      <c r="IVN376" s="243"/>
      <c r="IVO376" s="243"/>
      <c r="IVP376" s="243"/>
      <c r="IVQ376" s="243"/>
      <c r="IVR376" s="243"/>
      <c r="IVS376" s="243"/>
      <c r="IVT376" s="243"/>
      <c r="IVU376" s="243"/>
      <c r="IVV376" s="243"/>
      <c r="IVW376" s="243"/>
      <c r="IVX376" s="243"/>
      <c r="IVY376" s="243"/>
      <c r="IVZ376" s="243"/>
      <c r="IWA376" s="243"/>
      <c r="IWB376" s="243"/>
      <c r="IWC376" s="243"/>
      <c r="IWD376" s="243"/>
      <c r="IWE376" s="243"/>
      <c r="IWF376" s="243"/>
      <c r="IWG376" s="243"/>
      <c r="IWH376" s="243"/>
      <c r="IWI376" s="243"/>
      <c r="IWJ376" s="243"/>
      <c r="IWK376" s="243"/>
      <c r="IWL376" s="243"/>
      <c r="IWM376" s="243"/>
      <c r="IWN376" s="243"/>
      <c r="IWO376" s="243"/>
      <c r="IWP376" s="243"/>
      <c r="IWQ376" s="243"/>
      <c r="IWR376" s="243"/>
      <c r="IWS376" s="243"/>
      <c r="IWT376" s="243"/>
      <c r="IWU376" s="243"/>
      <c r="IWV376" s="243"/>
      <c r="IWW376" s="243"/>
      <c r="IWX376" s="243"/>
      <c r="IWY376" s="243"/>
      <c r="IWZ376" s="243"/>
      <c r="IXA376" s="243"/>
      <c r="IXB376" s="243"/>
      <c r="IXC376" s="243"/>
      <c r="IXD376" s="243"/>
      <c r="IXE376" s="243"/>
      <c r="IXF376" s="243"/>
      <c r="IXG376" s="243"/>
      <c r="IXH376" s="243"/>
      <c r="IXI376" s="243"/>
      <c r="IXJ376" s="243"/>
      <c r="IXK376" s="243"/>
      <c r="IXL376" s="243"/>
      <c r="IXM376" s="243"/>
      <c r="IXN376" s="243"/>
      <c r="IXO376" s="243"/>
      <c r="IXP376" s="243"/>
      <c r="IXQ376" s="243"/>
      <c r="IXR376" s="243"/>
      <c r="IXS376" s="243"/>
      <c r="IXT376" s="243"/>
      <c r="IXU376" s="243"/>
      <c r="IXV376" s="243"/>
      <c r="IXW376" s="243"/>
      <c r="IXX376" s="243"/>
      <c r="IXY376" s="243"/>
      <c r="IXZ376" s="243"/>
      <c r="IYA376" s="243"/>
      <c r="IYB376" s="243"/>
      <c r="IYC376" s="243"/>
      <c r="IYD376" s="243"/>
      <c r="IYE376" s="243"/>
      <c r="IYF376" s="243"/>
      <c r="IYG376" s="243"/>
      <c r="IYH376" s="243"/>
      <c r="IYI376" s="243"/>
      <c r="IYJ376" s="243"/>
      <c r="IYK376" s="243"/>
      <c r="IYL376" s="243"/>
      <c r="IYM376" s="243"/>
      <c r="IYN376" s="243"/>
      <c r="IYO376" s="243"/>
      <c r="IYP376" s="243"/>
      <c r="IYQ376" s="243"/>
      <c r="IYR376" s="243"/>
      <c r="IYS376" s="243"/>
      <c r="IYT376" s="243"/>
      <c r="IYU376" s="243"/>
      <c r="IYV376" s="243"/>
      <c r="IYW376" s="243"/>
      <c r="IYX376" s="243"/>
      <c r="IYY376" s="243"/>
      <c r="IYZ376" s="243"/>
      <c r="IZA376" s="243"/>
      <c r="IZB376" s="243"/>
      <c r="IZC376" s="243"/>
      <c r="IZD376" s="243"/>
      <c r="IZE376" s="243"/>
      <c r="IZF376" s="243"/>
      <c r="IZG376" s="243"/>
      <c r="IZH376" s="243"/>
      <c r="IZI376" s="243"/>
      <c r="IZJ376" s="243"/>
      <c r="IZK376" s="243"/>
      <c r="IZL376" s="243"/>
      <c r="IZM376" s="243"/>
      <c r="IZN376" s="243"/>
      <c r="IZO376" s="243"/>
      <c r="IZP376" s="243"/>
      <c r="IZQ376" s="243"/>
      <c r="IZR376" s="243"/>
      <c r="IZS376" s="243"/>
      <c r="IZT376" s="243"/>
      <c r="IZU376" s="243"/>
      <c r="IZV376" s="243"/>
      <c r="IZW376" s="243"/>
      <c r="IZX376" s="243"/>
      <c r="IZY376" s="243"/>
      <c r="IZZ376" s="243"/>
      <c r="JAA376" s="243"/>
      <c r="JAB376" s="243"/>
      <c r="JAC376" s="243"/>
      <c r="JAD376" s="243"/>
      <c r="JAE376" s="243"/>
      <c r="JAF376" s="243"/>
      <c r="JAG376" s="243"/>
      <c r="JAH376" s="243"/>
      <c r="JAI376" s="243"/>
      <c r="JAJ376" s="243"/>
      <c r="JAK376" s="243"/>
      <c r="JAL376" s="243"/>
      <c r="JAM376" s="243"/>
      <c r="JAN376" s="243"/>
      <c r="JAO376" s="243"/>
      <c r="JAP376" s="243"/>
      <c r="JAQ376" s="243"/>
      <c r="JAR376" s="243"/>
      <c r="JAS376" s="243"/>
      <c r="JAT376" s="243"/>
      <c r="JAU376" s="243"/>
      <c r="JAV376" s="243"/>
      <c r="JAW376" s="243"/>
      <c r="JAX376" s="243"/>
      <c r="JAY376" s="243"/>
      <c r="JAZ376" s="243"/>
      <c r="JBA376" s="243"/>
      <c r="JBB376" s="243"/>
      <c r="JBC376" s="243"/>
      <c r="JBD376" s="243"/>
      <c r="JBE376" s="243"/>
      <c r="JBF376" s="243"/>
      <c r="JBG376" s="243"/>
      <c r="JBH376" s="243"/>
      <c r="JBI376" s="243"/>
      <c r="JBJ376" s="243"/>
      <c r="JBK376" s="243"/>
      <c r="JBL376" s="243"/>
      <c r="JBM376" s="243"/>
      <c r="JBN376" s="243"/>
      <c r="JBO376" s="243"/>
      <c r="JBP376" s="243"/>
      <c r="JBQ376" s="243"/>
      <c r="JBR376" s="243"/>
      <c r="JBS376" s="243"/>
      <c r="JBT376" s="243"/>
      <c r="JBU376" s="243"/>
      <c r="JBV376" s="243"/>
      <c r="JBW376" s="243"/>
      <c r="JBX376" s="243"/>
      <c r="JBY376" s="243"/>
      <c r="JBZ376" s="243"/>
      <c r="JCA376" s="243"/>
      <c r="JCB376" s="243"/>
      <c r="JCC376" s="243"/>
      <c r="JCD376" s="243"/>
      <c r="JCE376" s="243"/>
      <c r="JCF376" s="243"/>
      <c r="JCG376" s="243"/>
      <c r="JCH376" s="243"/>
      <c r="JCI376" s="243"/>
      <c r="JCJ376" s="243"/>
      <c r="JCK376" s="243"/>
      <c r="JCL376" s="243"/>
      <c r="JCM376" s="243"/>
      <c r="JCN376" s="243"/>
      <c r="JCO376" s="243"/>
      <c r="JCP376" s="243"/>
      <c r="JCQ376" s="243"/>
      <c r="JCR376" s="243"/>
      <c r="JCS376" s="243"/>
      <c r="JCT376" s="243"/>
      <c r="JCU376" s="243"/>
      <c r="JCV376" s="243"/>
      <c r="JCW376" s="243"/>
      <c r="JCX376" s="243"/>
      <c r="JCY376" s="243"/>
      <c r="JCZ376" s="243"/>
      <c r="JDA376" s="243"/>
      <c r="JDB376" s="243"/>
      <c r="JDC376" s="243"/>
      <c r="JDD376" s="243"/>
      <c r="JDE376" s="243"/>
      <c r="JDF376" s="243"/>
      <c r="JDG376" s="243"/>
      <c r="JDH376" s="243"/>
      <c r="JDI376" s="243"/>
      <c r="JDJ376" s="243"/>
      <c r="JDK376" s="243"/>
      <c r="JDL376" s="243"/>
      <c r="JDM376" s="243"/>
      <c r="JDN376" s="243"/>
      <c r="JDO376" s="243"/>
      <c r="JDP376" s="243"/>
      <c r="JDQ376" s="243"/>
      <c r="JDR376" s="243"/>
      <c r="JDS376" s="243"/>
      <c r="JDT376" s="243"/>
      <c r="JDU376" s="243"/>
      <c r="JDV376" s="243"/>
      <c r="JDW376" s="243"/>
      <c r="JDX376" s="243"/>
      <c r="JDY376" s="243"/>
      <c r="JDZ376" s="243"/>
      <c r="JEA376" s="243"/>
      <c r="JEB376" s="243"/>
      <c r="JEC376" s="243"/>
      <c r="JED376" s="243"/>
      <c r="JEE376" s="243"/>
      <c r="JEF376" s="243"/>
      <c r="JEG376" s="243"/>
      <c r="JEH376" s="243"/>
      <c r="JEI376" s="243"/>
      <c r="JEJ376" s="243"/>
      <c r="JEK376" s="243"/>
      <c r="JEL376" s="243"/>
      <c r="JEM376" s="243"/>
      <c r="JEN376" s="243"/>
      <c r="JEO376" s="243"/>
      <c r="JEP376" s="243"/>
      <c r="JEQ376" s="243"/>
      <c r="JER376" s="243"/>
      <c r="JES376" s="243"/>
      <c r="JET376" s="243"/>
      <c r="JEU376" s="243"/>
      <c r="JEV376" s="243"/>
      <c r="JEW376" s="243"/>
      <c r="JEX376" s="243"/>
      <c r="JEY376" s="243"/>
      <c r="JEZ376" s="243"/>
      <c r="JFA376" s="243"/>
      <c r="JFB376" s="243"/>
      <c r="JFC376" s="243"/>
      <c r="JFD376" s="243"/>
      <c r="JFE376" s="243"/>
      <c r="JFF376" s="243"/>
      <c r="JFG376" s="243"/>
      <c r="JFH376" s="243"/>
      <c r="JFI376" s="243"/>
      <c r="JFJ376" s="243"/>
      <c r="JFK376" s="243"/>
      <c r="JFL376" s="243"/>
      <c r="JFM376" s="243"/>
      <c r="JFN376" s="243"/>
      <c r="JFO376" s="243"/>
      <c r="JFP376" s="243"/>
      <c r="JFQ376" s="243"/>
      <c r="JFR376" s="243"/>
      <c r="JFS376" s="243"/>
      <c r="JFT376" s="243"/>
      <c r="JFU376" s="243"/>
      <c r="JFV376" s="243"/>
      <c r="JFW376" s="243"/>
      <c r="JFX376" s="243"/>
      <c r="JFY376" s="243"/>
      <c r="JFZ376" s="243"/>
      <c r="JGA376" s="243"/>
      <c r="JGB376" s="243"/>
      <c r="JGC376" s="243"/>
      <c r="JGD376" s="243"/>
      <c r="JGE376" s="243"/>
      <c r="JGF376" s="243"/>
      <c r="JGG376" s="243"/>
      <c r="JGH376" s="243"/>
      <c r="JGI376" s="243"/>
      <c r="JGJ376" s="243"/>
      <c r="JGK376" s="243"/>
      <c r="JGL376" s="243"/>
      <c r="JGM376" s="243"/>
      <c r="JGN376" s="243"/>
      <c r="JGO376" s="243"/>
      <c r="JGP376" s="243"/>
      <c r="JGQ376" s="243"/>
      <c r="JGR376" s="243"/>
      <c r="JGS376" s="243"/>
      <c r="JGT376" s="243"/>
      <c r="JGU376" s="243"/>
      <c r="JGV376" s="243"/>
      <c r="JGW376" s="243"/>
      <c r="JGX376" s="243"/>
      <c r="JGY376" s="243"/>
      <c r="JGZ376" s="243"/>
      <c r="JHA376" s="243"/>
      <c r="JHB376" s="243"/>
      <c r="JHC376" s="243"/>
      <c r="JHD376" s="243"/>
      <c r="JHE376" s="243"/>
      <c r="JHF376" s="243"/>
      <c r="JHG376" s="243"/>
      <c r="JHH376" s="243"/>
      <c r="JHI376" s="243"/>
      <c r="JHJ376" s="243"/>
      <c r="JHK376" s="243"/>
      <c r="JHL376" s="243"/>
      <c r="JHM376" s="243"/>
      <c r="JHN376" s="243"/>
      <c r="JHO376" s="243"/>
      <c r="JHP376" s="243"/>
      <c r="JHQ376" s="243"/>
      <c r="JHR376" s="243"/>
      <c r="JHS376" s="243"/>
      <c r="JHT376" s="243"/>
      <c r="JHU376" s="243"/>
      <c r="JHV376" s="243"/>
      <c r="JHW376" s="243"/>
      <c r="JHX376" s="243"/>
      <c r="JHY376" s="243"/>
      <c r="JHZ376" s="243"/>
      <c r="JIA376" s="243"/>
      <c r="JIB376" s="243"/>
      <c r="JIC376" s="243"/>
      <c r="JID376" s="243"/>
      <c r="JIE376" s="243"/>
      <c r="JIF376" s="243"/>
      <c r="JIG376" s="243"/>
      <c r="JIH376" s="243"/>
      <c r="JII376" s="243"/>
      <c r="JIJ376" s="243"/>
      <c r="JIK376" s="243"/>
      <c r="JIL376" s="243"/>
      <c r="JIM376" s="243"/>
      <c r="JIN376" s="243"/>
      <c r="JIO376" s="243"/>
      <c r="JIP376" s="243"/>
      <c r="JIQ376" s="243"/>
      <c r="JIR376" s="243"/>
      <c r="JIS376" s="243"/>
      <c r="JIT376" s="243"/>
      <c r="JIU376" s="243"/>
      <c r="JIV376" s="243"/>
      <c r="JIW376" s="243"/>
      <c r="JIX376" s="243"/>
      <c r="JIY376" s="243"/>
      <c r="JIZ376" s="243"/>
      <c r="JJA376" s="243"/>
      <c r="JJB376" s="243"/>
      <c r="JJC376" s="243"/>
      <c r="JJD376" s="243"/>
      <c r="JJE376" s="243"/>
      <c r="JJF376" s="243"/>
      <c r="JJG376" s="243"/>
      <c r="JJH376" s="243"/>
      <c r="JJI376" s="243"/>
      <c r="JJJ376" s="243"/>
      <c r="JJK376" s="243"/>
      <c r="JJL376" s="243"/>
      <c r="JJM376" s="243"/>
      <c r="JJN376" s="243"/>
      <c r="JJO376" s="243"/>
      <c r="JJP376" s="243"/>
      <c r="JJQ376" s="243"/>
      <c r="JJR376" s="243"/>
      <c r="JJS376" s="243"/>
      <c r="JJT376" s="243"/>
      <c r="JJU376" s="243"/>
      <c r="JJV376" s="243"/>
      <c r="JJW376" s="243"/>
      <c r="JJX376" s="243"/>
      <c r="JJY376" s="243"/>
      <c r="JJZ376" s="243"/>
      <c r="JKA376" s="243"/>
      <c r="JKB376" s="243"/>
      <c r="JKC376" s="243"/>
      <c r="JKD376" s="243"/>
      <c r="JKE376" s="243"/>
      <c r="JKF376" s="243"/>
      <c r="JKG376" s="243"/>
      <c r="JKH376" s="243"/>
      <c r="JKI376" s="243"/>
      <c r="JKJ376" s="243"/>
      <c r="JKK376" s="243"/>
      <c r="JKL376" s="243"/>
      <c r="JKM376" s="243"/>
      <c r="JKN376" s="243"/>
      <c r="JKO376" s="243"/>
      <c r="JKP376" s="243"/>
      <c r="JKQ376" s="243"/>
      <c r="JKR376" s="243"/>
      <c r="JKS376" s="243"/>
      <c r="JKT376" s="243"/>
      <c r="JKU376" s="243"/>
      <c r="JKV376" s="243"/>
      <c r="JKW376" s="243"/>
      <c r="JKX376" s="243"/>
      <c r="JKY376" s="243"/>
      <c r="JKZ376" s="243"/>
      <c r="JLA376" s="243"/>
      <c r="JLB376" s="243"/>
      <c r="JLC376" s="243"/>
      <c r="JLD376" s="243"/>
      <c r="JLE376" s="243"/>
      <c r="JLF376" s="243"/>
      <c r="JLG376" s="243"/>
      <c r="JLH376" s="243"/>
      <c r="JLI376" s="243"/>
      <c r="JLJ376" s="243"/>
      <c r="JLK376" s="243"/>
      <c r="JLL376" s="243"/>
      <c r="JLM376" s="243"/>
      <c r="JLN376" s="243"/>
      <c r="JLO376" s="243"/>
      <c r="JLP376" s="243"/>
      <c r="JLQ376" s="243"/>
      <c r="JLR376" s="243"/>
      <c r="JLS376" s="243"/>
      <c r="JLT376" s="243"/>
      <c r="JLU376" s="243"/>
      <c r="JLV376" s="243"/>
      <c r="JLW376" s="243"/>
      <c r="JLX376" s="243"/>
      <c r="JLY376" s="243"/>
      <c r="JLZ376" s="243"/>
      <c r="JMA376" s="243"/>
      <c r="JMB376" s="243"/>
      <c r="JMC376" s="243"/>
      <c r="JMD376" s="243"/>
      <c r="JME376" s="243"/>
      <c r="JMF376" s="243"/>
      <c r="JMG376" s="243"/>
      <c r="JMH376" s="243"/>
      <c r="JMI376" s="243"/>
      <c r="JMJ376" s="243"/>
      <c r="JMK376" s="243"/>
      <c r="JML376" s="243"/>
      <c r="JMM376" s="243"/>
      <c r="JMN376" s="243"/>
      <c r="JMO376" s="243"/>
      <c r="JMP376" s="243"/>
      <c r="JMQ376" s="243"/>
      <c r="JMR376" s="243"/>
      <c r="JMS376" s="243"/>
      <c r="JMT376" s="243"/>
      <c r="JMU376" s="243"/>
      <c r="JMV376" s="243"/>
      <c r="JMW376" s="243"/>
      <c r="JMX376" s="243"/>
      <c r="JMY376" s="243"/>
      <c r="JMZ376" s="243"/>
      <c r="JNA376" s="243"/>
      <c r="JNB376" s="243"/>
      <c r="JNC376" s="243"/>
      <c r="JND376" s="243"/>
      <c r="JNE376" s="243"/>
      <c r="JNF376" s="243"/>
      <c r="JNG376" s="243"/>
      <c r="JNH376" s="243"/>
      <c r="JNI376" s="243"/>
      <c r="JNJ376" s="243"/>
      <c r="JNK376" s="243"/>
      <c r="JNL376" s="243"/>
      <c r="JNM376" s="243"/>
      <c r="JNN376" s="243"/>
      <c r="JNO376" s="243"/>
      <c r="JNP376" s="243"/>
      <c r="JNQ376" s="243"/>
      <c r="JNR376" s="243"/>
      <c r="JNS376" s="243"/>
      <c r="JNT376" s="243"/>
      <c r="JNU376" s="243"/>
      <c r="JNV376" s="243"/>
      <c r="JNW376" s="243"/>
      <c r="JNX376" s="243"/>
      <c r="JNY376" s="243"/>
      <c r="JNZ376" s="243"/>
      <c r="JOA376" s="243"/>
      <c r="JOB376" s="243"/>
      <c r="JOC376" s="243"/>
      <c r="JOD376" s="243"/>
      <c r="JOE376" s="243"/>
      <c r="JOF376" s="243"/>
      <c r="JOG376" s="243"/>
      <c r="JOH376" s="243"/>
      <c r="JOI376" s="243"/>
      <c r="JOJ376" s="243"/>
      <c r="JOK376" s="243"/>
      <c r="JOL376" s="243"/>
      <c r="JOM376" s="243"/>
      <c r="JON376" s="243"/>
      <c r="JOO376" s="243"/>
      <c r="JOP376" s="243"/>
      <c r="JOQ376" s="243"/>
      <c r="JOR376" s="243"/>
      <c r="JOS376" s="243"/>
      <c r="JOT376" s="243"/>
      <c r="JOU376" s="243"/>
      <c r="JOV376" s="243"/>
      <c r="JOW376" s="243"/>
      <c r="JOX376" s="243"/>
      <c r="JOY376" s="243"/>
      <c r="JOZ376" s="243"/>
      <c r="JPA376" s="243"/>
      <c r="JPB376" s="243"/>
      <c r="JPC376" s="243"/>
      <c r="JPD376" s="243"/>
      <c r="JPE376" s="243"/>
      <c r="JPF376" s="243"/>
      <c r="JPG376" s="243"/>
      <c r="JPH376" s="243"/>
      <c r="JPI376" s="243"/>
      <c r="JPJ376" s="243"/>
      <c r="JPK376" s="243"/>
      <c r="JPL376" s="243"/>
      <c r="JPM376" s="243"/>
      <c r="JPN376" s="243"/>
      <c r="JPO376" s="243"/>
      <c r="JPP376" s="243"/>
      <c r="JPQ376" s="243"/>
      <c r="JPR376" s="243"/>
      <c r="JPS376" s="243"/>
      <c r="JPT376" s="243"/>
      <c r="JPU376" s="243"/>
      <c r="JPV376" s="243"/>
      <c r="JPW376" s="243"/>
      <c r="JPX376" s="243"/>
      <c r="JPY376" s="243"/>
      <c r="JPZ376" s="243"/>
      <c r="JQA376" s="243"/>
      <c r="JQB376" s="243"/>
      <c r="JQC376" s="243"/>
      <c r="JQD376" s="243"/>
      <c r="JQE376" s="243"/>
      <c r="JQF376" s="243"/>
      <c r="JQG376" s="243"/>
      <c r="JQH376" s="243"/>
      <c r="JQI376" s="243"/>
      <c r="JQJ376" s="243"/>
      <c r="JQK376" s="243"/>
      <c r="JQL376" s="243"/>
      <c r="JQM376" s="243"/>
      <c r="JQN376" s="243"/>
      <c r="JQO376" s="243"/>
      <c r="JQP376" s="243"/>
      <c r="JQQ376" s="243"/>
      <c r="JQR376" s="243"/>
      <c r="JQS376" s="243"/>
      <c r="JQT376" s="243"/>
      <c r="JQU376" s="243"/>
      <c r="JQV376" s="243"/>
      <c r="JQW376" s="243"/>
      <c r="JQX376" s="243"/>
      <c r="JQY376" s="243"/>
      <c r="JQZ376" s="243"/>
      <c r="JRA376" s="243"/>
      <c r="JRB376" s="243"/>
      <c r="JRC376" s="243"/>
      <c r="JRD376" s="243"/>
      <c r="JRE376" s="243"/>
      <c r="JRF376" s="243"/>
      <c r="JRG376" s="243"/>
      <c r="JRH376" s="243"/>
      <c r="JRI376" s="243"/>
      <c r="JRJ376" s="243"/>
      <c r="JRK376" s="243"/>
      <c r="JRL376" s="243"/>
      <c r="JRM376" s="243"/>
      <c r="JRN376" s="243"/>
      <c r="JRO376" s="243"/>
      <c r="JRP376" s="243"/>
      <c r="JRQ376" s="243"/>
      <c r="JRR376" s="243"/>
      <c r="JRS376" s="243"/>
      <c r="JRT376" s="243"/>
      <c r="JRU376" s="243"/>
      <c r="JRV376" s="243"/>
      <c r="JRW376" s="243"/>
      <c r="JRX376" s="243"/>
      <c r="JRY376" s="243"/>
      <c r="JRZ376" s="243"/>
      <c r="JSA376" s="243"/>
      <c r="JSB376" s="243"/>
      <c r="JSC376" s="243"/>
      <c r="JSD376" s="243"/>
      <c r="JSE376" s="243"/>
      <c r="JSF376" s="243"/>
      <c r="JSG376" s="243"/>
      <c r="JSH376" s="243"/>
      <c r="JSI376" s="243"/>
      <c r="JSJ376" s="243"/>
      <c r="JSK376" s="243"/>
      <c r="JSL376" s="243"/>
      <c r="JSM376" s="243"/>
      <c r="JSN376" s="243"/>
      <c r="JSO376" s="243"/>
      <c r="JSP376" s="243"/>
      <c r="JSQ376" s="243"/>
      <c r="JSR376" s="243"/>
      <c r="JSS376" s="243"/>
      <c r="JST376" s="243"/>
      <c r="JSU376" s="243"/>
      <c r="JSV376" s="243"/>
      <c r="JSW376" s="243"/>
      <c r="JSX376" s="243"/>
      <c r="JSY376" s="243"/>
      <c r="JSZ376" s="243"/>
      <c r="JTA376" s="243"/>
      <c r="JTB376" s="243"/>
      <c r="JTC376" s="243"/>
      <c r="JTD376" s="243"/>
      <c r="JTE376" s="243"/>
      <c r="JTF376" s="243"/>
      <c r="JTG376" s="243"/>
      <c r="JTH376" s="243"/>
      <c r="JTI376" s="243"/>
      <c r="JTJ376" s="243"/>
      <c r="JTK376" s="243"/>
      <c r="JTL376" s="243"/>
      <c r="JTM376" s="243"/>
      <c r="JTN376" s="243"/>
      <c r="JTO376" s="243"/>
      <c r="JTP376" s="243"/>
      <c r="JTQ376" s="243"/>
      <c r="JTR376" s="243"/>
      <c r="JTS376" s="243"/>
      <c r="JTT376" s="243"/>
      <c r="JTU376" s="243"/>
      <c r="JTV376" s="243"/>
      <c r="JTW376" s="243"/>
      <c r="JTX376" s="243"/>
      <c r="JTY376" s="243"/>
      <c r="JTZ376" s="243"/>
      <c r="JUA376" s="243"/>
      <c r="JUB376" s="243"/>
      <c r="JUC376" s="243"/>
      <c r="JUD376" s="243"/>
      <c r="JUE376" s="243"/>
      <c r="JUF376" s="243"/>
      <c r="JUG376" s="243"/>
      <c r="JUH376" s="243"/>
      <c r="JUI376" s="243"/>
      <c r="JUJ376" s="243"/>
      <c r="JUK376" s="243"/>
      <c r="JUL376" s="243"/>
      <c r="JUM376" s="243"/>
      <c r="JUN376" s="243"/>
      <c r="JUO376" s="243"/>
      <c r="JUP376" s="243"/>
      <c r="JUQ376" s="243"/>
      <c r="JUR376" s="243"/>
      <c r="JUS376" s="243"/>
      <c r="JUT376" s="243"/>
      <c r="JUU376" s="243"/>
      <c r="JUV376" s="243"/>
      <c r="JUW376" s="243"/>
      <c r="JUX376" s="243"/>
      <c r="JUY376" s="243"/>
      <c r="JUZ376" s="243"/>
      <c r="JVA376" s="243"/>
      <c r="JVB376" s="243"/>
      <c r="JVC376" s="243"/>
      <c r="JVD376" s="243"/>
      <c r="JVE376" s="243"/>
      <c r="JVF376" s="243"/>
      <c r="JVG376" s="243"/>
      <c r="JVH376" s="243"/>
      <c r="JVI376" s="243"/>
      <c r="JVJ376" s="243"/>
      <c r="JVK376" s="243"/>
      <c r="JVL376" s="243"/>
      <c r="JVM376" s="243"/>
      <c r="JVN376" s="243"/>
      <c r="JVO376" s="243"/>
      <c r="JVP376" s="243"/>
      <c r="JVQ376" s="243"/>
      <c r="JVR376" s="243"/>
      <c r="JVS376" s="243"/>
      <c r="JVT376" s="243"/>
      <c r="JVU376" s="243"/>
      <c r="JVV376" s="243"/>
      <c r="JVW376" s="243"/>
      <c r="JVX376" s="243"/>
      <c r="JVY376" s="243"/>
      <c r="JVZ376" s="243"/>
      <c r="JWA376" s="243"/>
      <c r="JWB376" s="243"/>
      <c r="JWC376" s="243"/>
      <c r="JWD376" s="243"/>
      <c r="JWE376" s="243"/>
      <c r="JWF376" s="243"/>
      <c r="JWG376" s="243"/>
      <c r="JWH376" s="243"/>
      <c r="JWI376" s="243"/>
      <c r="JWJ376" s="243"/>
      <c r="JWK376" s="243"/>
      <c r="JWL376" s="243"/>
      <c r="JWM376" s="243"/>
      <c r="JWN376" s="243"/>
      <c r="JWO376" s="243"/>
      <c r="JWP376" s="243"/>
      <c r="JWQ376" s="243"/>
      <c r="JWR376" s="243"/>
      <c r="JWS376" s="243"/>
      <c r="JWT376" s="243"/>
      <c r="JWU376" s="243"/>
      <c r="JWV376" s="243"/>
      <c r="JWW376" s="243"/>
      <c r="JWX376" s="243"/>
      <c r="JWY376" s="243"/>
      <c r="JWZ376" s="243"/>
      <c r="JXA376" s="243"/>
      <c r="JXB376" s="243"/>
      <c r="JXC376" s="243"/>
      <c r="JXD376" s="243"/>
      <c r="JXE376" s="243"/>
      <c r="JXF376" s="243"/>
      <c r="JXG376" s="243"/>
      <c r="JXH376" s="243"/>
      <c r="JXI376" s="243"/>
      <c r="JXJ376" s="243"/>
      <c r="JXK376" s="243"/>
      <c r="JXL376" s="243"/>
      <c r="JXM376" s="243"/>
      <c r="JXN376" s="243"/>
      <c r="JXO376" s="243"/>
      <c r="JXP376" s="243"/>
      <c r="JXQ376" s="243"/>
      <c r="JXR376" s="243"/>
      <c r="JXS376" s="243"/>
      <c r="JXT376" s="243"/>
      <c r="JXU376" s="243"/>
      <c r="JXV376" s="243"/>
      <c r="JXW376" s="243"/>
      <c r="JXX376" s="243"/>
      <c r="JXY376" s="243"/>
      <c r="JXZ376" s="243"/>
      <c r="JYA376" s="243"/>
      <c r="JYB376" s="243"/>
      <c r="JYC376" s="243"/>
      <c r="JYD376" s="243"/>
      <c r="JYE376" s="243"/>
      <c r="JYF376" s="243"/>
      <c r="JYG376" s="243"/>
      <c r="JYH376" s="243"/>
      <c r="JYI376" s="243"/>
      <c r="JYJ376" s="243"/>
      <c r="JYK376" s="243"/>
      <c r="JYL376" s="243"/>
      <c r="JYM376" s="243"/>
      <c r="JYN376" s="243"/>
      <c r="JYO376" s="243"/>
      <c r="JYP376" s="243"/>
      <c r="JYQ376" s="243"/>
      <c r="JYR376" s="243"/>
      <c r="JYS376" s="243"/>
      <c r="JYT376" s="243"/>
      <c r="JYU376" s="243"/>
      <c r="JYV376" s="243"/>
      <c r="JYW376" s="243"/>
      <c r="JYX376" s="243"/>
      <c r="JYY376" s="243"/>
      <c r="JYZ376" s="243"/>
      <c r="JZA376" s="243"/>
      <c r="JZB376" s="243"/>
      <c r="JZC376" s="243"/>
      <c r="JZD376" s="243"/>
      <c r="JZE376" s="243"/>
      <c r="JZF376" s="243"/>
      <c r="JZG376" s="243"/>
      <c r="JZH376" s="243"/>
      <c r="JZI376" s="243"/>
      <c r="JZJ376" s="243"/>
      <c r="JZK376" s="243"/>
      <c r="JZL376" s="243"/>
      <c r="JZM376" s="243"/>
      <c r="JZN376" s="243"/>
      <c r="JZO376" s="243"/>
      <c r="JZP376" s="243"/>
      <c r="JZQ376" s="243"/>
      <c r="JZR376" s="243"/>
      <c r="JZS376" s="243"/>
      <c r="JZT376" s="243"/>
      <c r="JZU376" s="243"/>
      <c r="JZV376" s="243"/>
      <c r="JZW376" s="243"/>
      <c r="JZX376" s="243"/>
      <c r="JZY376" s="243"/>
      <c r="JZZ376" s="243"/>
      <c r="KAA376" s="243"/>
      <c r="KAB376" s="243"/>
      <c r="KAC376" s="243"/>
      <c r="KAD376" s="243"/>
      <c r="KAE376" s="243"/>
      <c r="KAF376" s="243"/>
      <c r="KAG376" s="243"/>
      <c r="KAH376" s="243"/>
      <c r="KAI376" s="243"/>
      <c r="KAJ376" s="243"/>
      <c r="KAK376" s="243"/>
      <c r="KAL376" s="243"/>
      <c r="KAM376" s="243"/>
      <c r="KAN376" s="243"/>
      <c r="KAO376" s="243"/>
      <c r="KAP376" s="243"/>
      <c r="KAQ376" s="243"/>
      <c r="KAR376" s="243"/>
      <c r="KAS376" s="243"/>
      <c r="KAT376" s="243"/>
      <c r="KAU376" s="243"/>
      <c r="KAV376" s="243"/>
      <c r="KAW376" s="243"/>
      <c r="KAX376" s="243"/>
      <c r="KAY376" s="243"/>
      <c r="KAZ376" s="243"/>
      <c r="KBA376" s="243"/>
      <c r="KBB376" s="243"/>
      <c r="KBC376" s="243"/>
      <c r="KBD376" s="243"/>
      <c r="KBE376" s="243"/>
      <c r="KBF376" s="243"/>
      <c r="KBG376" s="243"/>
      <c r="KBH376" s="243"/>
      <c r="KBI376" s="243"/>
      <c r="KBJ376" s="243"/>
      <c r="KBK376" s="243"/>
      <c r="KBL376" s="243"/>
      <c r="KBM376" s="243"/>
      <c r="KBN376" s="243"/>
      <c r="KBO376" s="243"/>
      <c r="KBP376" s="243"/>
      <c r="KBQ376" s="243"/>
      <c r="KBR376" s="243"/>
      <c r="KBS376" s="243"/>
      <c r="KBT376" s="243"/>
      <c r="KBU376" s="243"/>
      <c r="KBV376" s="243"/>
      <c r="KBW376" s="243"/>
      <c r="KBX376" s="243"/>
      <c r="KBY376" s="243"/>
      <c r="KBZ376" s="243"/>
      <c r="KCA376" s="243"/>
      <c r="KCB376" s="243"/>
      <c r="KCC376" s="243"/>
      <c r="KCD376" s="243"/>
      <c r="KCE376" s="243"/>
      <c r="KCF376" s="243"/>
      <c r="KCG376" s="243"/>
      <c r="KCH376" s="243"/>
      <c r="KCI376" s="243"/>
      <c r="KCJ376" s="243"/>
      <c r="KCK376" s="243"/>
      <c r="KCL376" s="243"/>
      <c r="KCM376" s="243"/>
      <c r="KCN376" s="243"/>
      <c r="KCO376" s="243"/>
      <c r="KCP376" s="243"/>
      <c r="KCQ376" s="243"/>
      <c r="KCR376" s="243"/>
      <c r="KCS376" s="243"/>
      <c r="KCT376" s="243"/>
      <c r="KCU376" s="243"/>
      <c r="KCV376" s="243"/>
      <c r="KCW376" s="243"/>
      <c r="KCX376" s="243"/>
      <c r="KCY376" s="243"/>
      <c r="KCZ376" s="243"/>
      <c r="KDA376" s="243"/>
      <c r="KDB376" s="243"/>
      <c r="KDC376" s="243"/>
      <c r="KDD376" s="243"/>
      <c r="KDE376" s="243"/>
      <c r="KDF376" s="243"/>
      <c r="KDG376" s="243"/>
      <c r="KDH376" s="243"/>
      <c r="KDI376" s="243"/>
      <c r="KDJ376" s="243"/>
      <c r="KDK376" s="243"/>
      <c r="KDL376" s="243"/>
      <c r="KDM376" s="243"/>
      <c r="KDN376" s="243"/>
      <c r="KDO376" s="243"/>
      <c r="KDP376" s="243"/>
      <c r="KDQ376" s="243"/>
      <c r="KDR376" s="243"/>
      <c r="KDS376" s="243"/>
      <c r="KDT376" s="243"/>
      <c r="KDU376" s="243"/>
      <c r="KDV376" s="243"/>
      <c r="KDW376" s="243"/>
      <c r="KDX376" s="243"/>
      <c r="KDY376" s="243"/>
      <c r="KDZ376" s="243"/>
      <c r="KEA376" s="243"/>
      <c r="KEB376" s="243"/>
      <c r="KEC376" s="243"/>
      <c r="KED376" s="243"/>
      <c r="KEE376" s="243"/>
      <c r="KEF376" s="243"/>
      <c r="KEG376" s="243"/>
      <c r="KEH376" s="243"/>
      <c r="KEI376" s="243"/>
      <c r="KEJ376" s="243"/>
      <c r="KEK376" s="243"/>
      <c r="KEL376" s="243"/>
      <c r="KEM376" s="243"/>
      <c r="KEN376" s="243"/>
      <c r="KEO376" s="243"/>
      <c r="KEP376" s="243"/>
      <c r="KEQ376" s="243"/>
      <c r="KER376" s="243"/>
      <c r="KES376" s="243"/>
      <c r="KET376" s="243"/>
      <c r="KEU376" s="243"/>
      <c r="KEV376" s="243"/>
      <c r="KEW376" s="243"/>
      <c r="KEX376" s="243"/>
      <c r="KEY376" s="243"/>
      <c r="KEZ376" s="243"/>
      <c r="KFA376" s="243"/>
      <c r="KFB376" s="243"/>
      <c r="KFC376" s="243"/>
      <c r="KFD376" s="243"/>
      <c r="KFE376" s="243"/>
      <c r="KFF376" s="243"/>
      <c r="KFG376" s="243"/>
      <c r="KFH376" s="243"/>
      <c r="KFI376" s="243"/>
      <c r="KFJ376" s="243"/>
      <c r="KFK376" s="243"/>
      <c r="KFL376" s="243"/>
      <c r="KFM376" s="243"/>
      <c r="KFN376" s="243"/>
      <c r="KFO376" s="243"/>
      <c r="KFP376" s="243"/>
      <c r="KFQ376" s="243"/>
      <c r="KFR376" s="243"/>
      <c r="KFS376" s="243"/>
      <c r="KFT376" s="243"/>
      <c r="KFU376" s="243"/>
      <c r="KFV376" s="243"/>
      <c r="KFW376" s="243"/>
      <c r="KFX376" s="243"/>
      <c r="KFY376" s="243"/>
      <c r="KFZ376" s="243"/>
      <c r="KGA376" s="243"/>
      <c r="KGB376" s="243"/>
      <c r="KGC376" s="243"/>
      <c r="KGD376" s="243"/>
      <c r="KGE376" s="243"/>
      <c r="KGF376" s="243"/>
      <c r="KGG376" s="243"/>
      <c r="KGH376" s="243"/>
      <c r="KGI376" s="243"/>
      <c r="KGJ376" s="243"/>
      <c r="KGK376" s="243"/>
      <c r="KGL376" s="243"/>
      <c r="KGM376" s="243"/>
      <c r="KGN376" s="243"/>
      <c r="KGO376" s="243"/>
      <c r="KGP376" s="243"/>
      <c r="KGQ376" s="243"/>
      <c r="KGR376" s="243"/>
      <c r="KGS376" s="243"/>
      <c r="KGT376" s="243"/>
      <c r="KGU376" s="243"/>
      <c r="KGV376" s="243"/>
      <c r="KGW376" s="243"/>
      <c r="KGX376" s="243"/>
      <c r="KGY376" s="243"/>
      <c r="KGZ376" s="243"/>
      <c r="KHA376" s="243"/>
      <c r="KHB376" s="243"/>
      <c r="KHC376" s="243"/>
      <c r="KHD376" s="243"/>
      <c r="KHE376" s="243"/>
      <c r="KHF376" s="243"/>
      <c r="KHG376" s="243"/>
      <c r="KHH376" s="243"/>
      <c r="KHI376" s="243"/>
      <c r="KHJ376" s="243"/>
      <c r="KHK376" s="243"/>
      <c r="KHL376" s="243"/>
      <c r="KHM376" s="243"/>
      <c r="KHN376" s="243"/>
      <c r="KHO376" s="243"/>
      <c r="KHP376" s="243"/>
      <c r="KHQ376" s="243"/>
      <c r="KHR376" s="243"/>
      <c r="KHS376" s="243"/>
      <c r="KHT376" s="243"/>
      <c r="KHU376" s="243"/>
      <c r="KHV376" s="243"/>
      <c r="KHW376" s="243"/>
      <c r="KHX376" s="243"/>
      <c r="KHY376" s="243"/>
      <c r="KHZ376" s="243"/>
      <c r="KIA376" s="243"/>
      <c r="KIB376" s="243"/>
      <c r="KIC376" s="243"/>
      <c r="KID376" s="243"/>
      <c r="KIE376" s="243"/>
      <c r="KIF376" s="243"/>
      <c r="KIG376" s="243"/>
      <c r="KIH376" s="243"/>
      <c r="KII376" s="243"/>
      <c r="KIJ376" s="243"/>
      <c r="KIK376" s="243"/>
      <c r="KIL376" s="243"/>
      <c r="KIM376" s="243"/>
      <c r="KIN376" s="243"/>
      <c r="KIO376" s="243"/>
      <c r="KIP376" s="243"/>
      <c r="KIQ376" s="243"/>
      <c r="KIR376" s="243"/>
      <c r="KIS376" s="243"/>
      <c r="KIT376" s="243"/>
      <c r="KIU376" s="243"/>
      <c r="KIV376" s="243"/>
      <c r="KIW376" s="243"/>
      <c r="KIX376" s="243"/>
      <c r="KIY376" s="243"/>
      <c r="KIZ376" s="243"/>
      <c r="KJA376" s="243"/>
      <c r="KJB376" s="243"/>
      <c r="KJC376" s="243"/>
      <c r="KJD376" s="243"/>
      <c r="KJE376" s="243"/>
      <c r="KJF376" s="243"/>
      <c r="KJG376" s="243"/>
      <c r="KJH376" s="243"/>
      <c r="KJI376" s="243"/>
      <c r="KJJ376" s="243"/>
      <c r="KJK376" s="243"/>
      <c r="KJL376" s="243"/>
      <c r="KJM376" s="243"/>
      <c r="KJN376" s="243"/>
      <c r="KJO376" s="243"/>
      <c r="KJP376" s="243"/>
      <c r="KJQ376" s="243"/>
      <c r="KJR376" s="243"/>
      <c r="KJS376" s="243"/>
      <c r="KJT376" s="243"/>
      <c r="KJU376" s="243"/>
      <c r="KJV376" s="243"/>
      <c r="KJW376" s="243"/>
      <c r="KJX376" s="243"/>
      <c r="KJY376" s="243"/>
      <c r="KJZ376" s="243"/>
      <c r="KKA376" s="243"/>
      <c r="KKB376" s="243"/>
      <c r="KKC376" s="243"/>
      <c r="KKD376" s="243"/>
      <c r="KKE376" s="243"/>
      <c r="KKF376" s="243"/>
      <c r="KKG376" s="243"/>
      <c r="KKH376" s="243"/>
      <c r="KKI376" s="243"/>
      <c r="KKJ376" s="243"/>
      <c r="KKK376" s="243"/>
      <c r="KKL376" s="243"/>
      <c r="KKM376" s="243"/>
      <c r="KKN376" s="243"/>
      <c r="KKO376" s="243"/>
      <c r="KKP376" s="243"/>
      <c r="KKQ376" s="243"/>
      <c r="KKR376" s="243"/>
      <c r="KKS376" s="243"/>
      <c r="KKT376" s="243"/>
      <c r="KKU376" s="243"/>
      <c r="KKV376" s="243"/>
      <c r="KKW376" s="243"/>
      <c r="KKX376" s="243"/>
      <c r="KKY376" s="243"/>
      <c r="KKZ376" s="243"/>
      <c r="KLA376" s="243"/>
      <c r="KLB376" s="243"/>
      <c r="KLC376" s="243"/>
      <c r="KLD376" s="243"/>
      <c r="KLE376" s="243"/>
      <c r="KLF376" s="243"/>
      <c r="KLG376" s="243"/>
      <c r="KLH376" s="243"/>
      <c r="KLI376" s="243"/>
      <c r="KLJ376" s="243"/>
      <c r="KLK376" s="243"/>
      <c r="KLL376" s="243"/>
      <c r="KLM376" s="243"/>
      <c r="KLN376" s="243"/>
      <c r="KLO376" s="243"/>
      <c r="KLP376" s="243"/>
      <c r="KLQ376" s="243"/>
      <c r="KLR376" s="243"/>
      <c r="KLS376" s="243"/>
      <c r="KLT376" s="243"/>
      <c r="KLU376" s="243"/>
      <c r="KLV376" s="243"/>
      <c r="KLW376" s="243"/>
      <c r="KLX376" s="243"/>
      <c r="KLY376" s="243"/>
      <c r="KLZ376" s="243"/>
      <c r="KMA376" s="243"/>
      <c r="KMB376" s="243"/>
      <c r="KMC376" s="243"/>
      <c r="KMD376" s="243"/>
      <c r="KME376" s="243"/>
      <c r="KMF376" s="243"/>
      <c r="KMG376" s="243"/>
      <c r="KMH376" s="243"/>
      <c r="KMI376" s="243"/>
      <c r="KMJ376" s="243"/>
      <c r="KMK376" s="243"/>
      <c r="KML376" s="243"/>
      <c r="KMM376" s="243"/>
      <c r="KMN376" s="243"/>
      <c r="KMO376" s="243"/>
      <c r="KMP376" s="243"/>
      <c r="KMQ376" s="243"/>
      <c r="KMR376" s="243"/>
      <c r="KMS376" s="243"/>
      <c r="KMT376" s="243"/>
      <c r="KMU376" s="243"/>
      <c r="KMV376" s="243"/>
      <c r="KMW376" s="243"/>
      <c r="KMX376" s="243"/>
      <c r="KMY376" s="243"/>
      <c r="KMZ376" s="243"/>
      <c r="KNA376" s="243"/>
      <c r="KNB376" s="243"/>
      <c r="KNC376" s="243"/>
      <c r="KND376" s="243"/>
      <c r="KNE376" s="243"/>
      <c r="KNF376" s="243"/>
      <c r="KNG376" s="243"/>
      <c r="KNH376" s="243"/>
      <c r="KNI376" s="243"/>
      <c r="KNJ376" s="243"/>
      <c r="KNK376" s="243"/>
      <c r="KNL376" s="243"/>
      <c r="KNM376" s="243"/>
      <c r="KNN376" s="243"/>
      <c r="KNO376" s="243"/>
      <c r="KNP376" s="243"/>
      <c r="KNQ376" s="243"/>
      <c r="KNR376" s="243"/>
      <c r="KNS376" s="243"/>
      <c r="KNT376" s="243"/>
      <c r="KNU376" s="243"/>
      <c r="KNV376" s="243"/>
      <c r="KNW376" s="243"/>
      <c r="KNX376" s="243"/>
      <c r="KNY376" s="243"/>
      <c r="KNZ376" s="243"/>
      <c r="KOA376" s="243"/>
      <c r="KOB376" s="243"/>
      <c r="KOC376" s="243"/>
      <c r="KOD376" s="243"/>
      <c r="KOE376" s="243"/>
      <c r="KOF376" s="243"/>
      <c r="KOG376" s="243"/>
      <c r="KOH376" s="243"/>
      <c r="KOI376" s="243"/>
      <c r="KOJ376" s="243"/>
      <c r="KOK376" s="243"/>
      <c r="KOL376" s="243"/>
      <c r="KOM376" s="243"/>
      <c r="KON376" s="243"/>
      <c r="KOO376" s="243"/>
      <c r="KOP376" s="243"/>
      <c r="KOQ376" s="243"/>
      <c r="KOR376" s="243"/>
      <c r="KOS376" s="243"/>
      <c r="KOT376" s="243"/>
      <c r="KOU376" s="243"/>
      <c r="KOV376" s="243"/>
      <c r="KOW376" s="243"/>
      <c r="KOX376" s="243"/>
      <c r="KOY376" s="243"/>
      <c r="KOZ376" s="243"/>
      <c r="KPA376" s="243"/>
      <c r="KPB376" s="243"/>
      <c r="KPC376" s="243"/>
      <c r="KPD376" s="243"/>
      <c r="KPE376" s="243"/>
      <c r="KPF376" s="243"/>
      <c r="KPG376" s="243"/>
      <c r="KPH376" s="243"/>
      <c r="KPI376" s="243"/>
      <c r="KPJ376" s="243"/>
      <c r="KPK376" s="243"/>
      <c r="KPL376" s="243"/>
      <c r="KPM376" s="243"/>
      <c r="KPN376" s="243"/>
      <c r="KPO376" s="243"/>
      <c r="KPP376" s="243"/>
      <c r="KPQ376" s="243"/>
      <c r="KPR376" s="243"/>
      <c r="KPS376" s="243"/>
      <c r="KPT376" s="243"/>
      <c r="KPU376" s="243"/>
      <c r="KPV376" s="243"/>
      <c r="KPW376" s="243"/>
      <c r="KPX376" s="243"/>
      <c r="KPY376" s="243"/>
      <c r="KPZ376" s="243"/>
      <c r="KQA376" s="243"/>
      <c r="KQB376" s="243"/>
      <c r="KQC376" s="243"/>
      <c r="KQD376" s="243"/>
      <c r="KQE376" s="243"/>
      <c r="KQF376" s="243"/>
      <c r="KQG376" s="243"/>
      <c r="KQH376" s="243"/>
      <c r="KQI376" s="243"/>
      <c r="KQJ376" s="243"/>
      <c r="KQK376" s="243"/>
      <c r="KQL376" s="243"/>
      <c r="KQM376" s="243"/>
      <c r="KQN376" s="243"/>
      <c r="KQO376" s="243"/>
      <c r="KQP376" s="243"/>
      <c r="KQQ376" s="243"/>
      <c r="KQR376" s="243"/>
      <c r="KQS376" s="243"/>
      <c r="KQT376" s="243"/>
      <c r="KQU376" s="243"/>
      <c r="KQV376" s="243"/>
      <c r="KQW376" s="243"/>
      <c r="KQX376" s="243"/>
      <c r="KQY376" s="243"/>
      <c r="KQZ376" s="243"/>
      <c r="KRA376" s="243"/>
      <c r="KRB376" s="243"/>
      <c r="KRC376" s="243"/>
      <c r="KRD376" s="243"/>
      <c r="KRE376" s="243"/>
      <c r="KRF376" s="243"/>
      <c r="KRG376" s="243"/>
      <c r="KRH376" s="243"/>
      <c r="KRI376" s="243"/>
      <c r="KRJ376" s="243"/>
      <c r="KRK376" s="243"/>
      <c r="KRL376" s="243"/>
      <c r="KRM376" s="243"/>
      <c r="KRN376" s="243"/>
      <c r="KRO376" s="243"/>
      <c r="KRP376" s="243"/>
      <c r="KRQ376" s="243"/>
      <c r="KRR376" s="243"/>
      <c r="KRS376" s="243"/>
      <c r="KRT376" s="243"/>
      <c r="KRU376" s="243"/>
      <c r="KRV376" s="243"/>
      <c r="KRW376" s="243"/>
      <c r="KRX376" s="243"/>
      <c r="KRY376" s="243"/>
      <c r="KRZ376" s="243"/>
      <c r="KSA376" s="243"/>
      <c r="KSB376" s="243"/>
      <c r="KSC376" s="243"/>
      <c r="KSD376" s="243"/>
      <c r="KSE376" s="243"/>
      <c r="KSF376" s="243"/>
      <c r="KSG376" s="243"/>
      <c r="KSH376" s="243"/>
      <c r="KSI376" s="243"/>
      <c r="KSJ376" s="243"/>
      <c r="KSK376" s="243"/>
      <c r="KSL376" s="243"/>
      <c r="KSM376" s="243"/>
      <c r="KSN376" s="243"/>
      <c r="KSO376" s="243"/>
      <c r="KSP376" s="243"/>
      <c r="KSQ376" s="243"/>
      <c r="KSR376" s="243"/>
      <c r="KSS376" s="243"/>
      <c r="KST376" s="243"/>
      <c r="KSU376" s="243"/>
      <c r="KSV376" s="243"/>
      <c r="KSW376" s="243"/>
      <c r="KSX376" s="243"/>
      <c r="KSY376" s="243"/>
      <c r="KSZ376" s="243"/>
      <c r="KTA376" s="243"/>
      <c r="KTB376" s="243"/>
      <c r="KTC376" s="243"/>
      <c r="KTD376" s="243"/>
      <c r="KTE376" s="243"/>
      <c r="KTF376" s="243"/>
      <c r="KTG376" s="243"/>
      <c r="KTH376" s="243"/>
      <c r="KTI376" s="243"/>
      <c r="KTJ376" s="243"/>
      <c r="KTK376" s="243"/>
      <c r="KTL376" s="243"/>
      <c r="KTM376" s="243"/>
      <c r="KTN376" s="243"/>
      <c r="KTO376" s="243"/>
      <c r="KTP376" s="243"/>
      <c r="KTQ376" s="243"/>
      <c r="KTR376" s="243"/>
      <c r="KTS376" s="243"/>
      <c r="KTT376" s="243"/>
      <c r="KTU376" s="243"/>
      <c r="KTV376" s="243"/>
      <c r="KTW376" s="243"/>
      <c r="KTX376" s="243"/>
      <c r="KTY376" s="243"/>
      <c r="KTZ376" s="243"/>
      <c r="KUA376" s="243"/>
      <c r="KUB376" s="243"/>
      <c r="KUC376" s="243"/>
      <c r="KUD376" s="243"/>
      <c r="KUE376" s="243"/>
      <c r="KUF376" s="243"/>
      <c r="KUG376" s="243"/>
      <c r="KUH376" s="243"/>
      <c r="KUI376" s="243"/>
      <c r="KUJ376" s="243"/>
      <c r="KUK376" s="243"/>
      <c r="KUL376" s="243"/>
      <c r="KUM376" s="243"/>
      <c r="KUN376" s="243"/>
      <c r="KUO376" s="243"/>
      <c r="KUP376" s="243"/>
      <c r="KUQ376" s="243"/>
      <c r="KUR376" s="243"/>
      <c r="KUS376" s="243"/>
      <c r="KUT376" s="243"/>
      <c r="KUU376" s="243"/>
      <c r="KUV376" s="243"/>
      <c r="KUW376" s="243"/>
      <c r="KUX376" s="243"/>
      <c r="KUY376" s="243"/>
      <c r="KUZ376" s="243"/>
      <c r="KVA376" s="243"/>
      <c r="KVB376" s="243"/>
      <c r="KVC376" s="243"/>
      <c r="KVD376" s="243"/>
      <c r="KVE376" s="243"/>
      <c r="KVF376" s="243"/>
      <c r="KVG376" s="243"/>
      <c r="KVH376" s="243"/>
      <c r="KVI376" s="243"/>
      <c r="KVJ376" s="243"/>
      <c r="KVK376" s="243"/>
      <c r="KVL376" s="243"/>
      <c r="KVM376" s="243"/>
      <c r="KVN376" s="243"/>
      <c r="KVO376" s="243"/>
      <c r="KVP376" s="243"/>
      <c r="KVQ376" s="243"/>
      <c r="KVR376" s="243"/>
      <c r="KVS376" s="243"/>
      <c r="KVT376" s="243"/>
      <c r="KVU376" s="243"/>
      <c r="KVV376" s="243"/>
      <c r="KVW376" s="243"/>
      <c r="KVX376" s="243"/>
      <c r="KVY376" s="243"/>
      <c r="KVZ376" s="243"/>
      <c r="KWA376" s="243"/>
      <c r="KWB376" s="243"/>
      <c r="KWC376" s="243"/>
      <c r="KWD376" s="243"/>
      <c r="KWE376" s="243"/>
      <c r="KWF376" s="243"/>
      <c r="KWG376" s="243"/>
      <c r="KWH376" s="243"/>
      <c r="KWI376" s="243"/>
      <c r="KWJ376" s="243"/>
      <c r="KWK376" s="243"/>
      <c r="KWL376" s="243"/>
      <c r="KWM376" s="243"/>
      <c r="KWN376" s="243"/>
      <c r="KWO376" s="243"/>
      <c r="KWP376" s="243"/>
      <c r="KWQ376" s="243"/>
      <c r="KWR376" s="243"/>
      <c r="KWS376" s="243"/>
      <c r="KWT376" s="243"/>
      <c r="KWU376" s="243"/>
      <c r="KWV376" s="243"/>
      <c r="KWW376" s="243"/>
      <c r="KWX376" s="243"/>
      <c r="KWY376" s="243"/>
      <c r="KWZ376" s="243"/>
      <c r="KXA376" s="243"/>
      <c r="KXB376" s="243"/>
      <c r="KXC376" s="243"/>
      <c r="KXD376" s="243"/>
      <c r="KXE376" s="243"/>
      <c r="KXF376" s="243"/>
      <c r="KXG376" s="243"/>
      <c r="KXH376" s="243"/>
      <c r="KXI376" s="243"/>
      <c r="KXJ376" s="243"/>
      <c r="KXK376" s="243"/>
      <c r="KXL376" s="243"/>
      <c r="KXM376" s="243"/>
      <c r="KXN376" s="243"/>
      <c r="KXO376" s="243"/>
      <c r="KXP376" s="243"/>
      <c r="KXQ376" s="243"/>
      <c r="KXR376" s="243"/>
      <c r="KXS376" s="243"/>
      <c r="KXT376" s="243"/>
      <c r="KXU376" s="243"/>
      <c r="KXV376" s="243"/>
      <c r="KXW376" s="243"/>
      <c r="KXX376" s="243"/>
      <c r="KXY376" s="243"/>
      <c r="KXZ376" s="243"/>
      <c r="KYA376" s="243"/>
      <c r="KYB376" s="243"/>
      <c r="KYC376" s="243"/>
      <c r="KYD376" s="243"/>
      <c r="KYE376" s="243"/>
      <c r="KYF376" s="243"/>
      <c r="KYG376" s="243"/>
      <c r="KYH376" s="243"/>
      <c r="KYI376" s="243"/>
      <c r="KYJ376" s="243"/>
      <c r="KYK376" s="243"/>
      <c r="KYL376" s="243"/>
      <c r="KYM376" s="243"/>
      <c r="KYN376" s="243"/>
      <c r="KYO376" s="243"/>
      <c r="KYP376" s="243"/>
      <c r="KYQ376" s="243"/>
      <c r="KYR376" s="243"/>
      <c r="KYS376" s="243"/>
      <c r="KYT376" s="243"/>
      <c r="KYU376" s="243"/>
      <c r="KYV376" s="243"/>
      <c r="KYW376" s="243"/>
      <c r="KYX376" s="243"/>
      <c r="KYY376" s="243"/>
      <c r="KYZ376" s="243"/>
      <c r="KZA376" s="243"/>
      <c r="KZB376" s="243"/>
      <c r="KZC376" s="243"/>
      <c r="KZD376" s="243"/>
      <c r="KZE376" s="243"/>
      <c r="KZF376" s="243"/>
      <c r="KZG376" s="243"/>
      <c r="KZH376" s="243"/>
      <c r="KZI376" s="243"/>
      <c r="KZJ376" s="243"/>
      <c r="KZK376" s="243"/>
      <c r="KZL376" s="243"/>
      <c r="KZM376" s="243"/>
      <c r="KZN376" s="243"/>
      <c r="KZO376" s="243"/>
      <c r="KZP376" s="243"/>
      <c r="KZQ376" s="243"/>
      <c r="KZR376" s="243"/>
      <c r="KZS376" s="243"/>
      <c r="KZT376" s="243"/>
      <c r="KZU376" s="243"/>
      <c r="KZV376" s="243"/>
      <c r="KZW376" s="243"/>
      <c r="KZX376" s="243"/>
      <c r="KZY376" s="243"/>
      <c r="KZZ376" s="243"/>
      <c r="LAA376" s="243"/>
      <c r="LAB376" s="243"/>
      <c r="LAC376" s="243"/>
      <c r="LAD376" s="243"/>
      <c r="LAE376" s="243"/>
      <c r="LAF376" s="243"/>
      <c r="LAG376" s="243"/>
      <c r="LAH376" s="243"/>
      <c r="LAI376" s="243"/>
      <c r="LAJ376" s="243"/>
      <c r="LAK376" s="243"/>
      <c r="LAL376" s="243"/>
      <c r="LAM376" s="243"/>
      <c r="LAN376" s="243"/>
      <c r="LAO376" s="243"/>
      <c r="LAP376" s="243"/>
      <c r="LAQ376" s="243"/>
      <c r="LAR376" s="243"/>
      <c r="LAS376" s="243"/>
      <c r="LAT376" s="243"/>
      <c r="LAU376" s="243"/>
      <c r="LAV376" s="243"/>
      <c r="LAW376" s="243"/>
      <c r="LAX376" s="243"/>
      <c r="LAY376" s="243"/>
      <c r="LAZ376" s="243"/>
      <c r="LBA376" s="243"/>
      <c r="LBB376" s="243"/>
      <c r="LBC376" s="243"/>
      <c r="LBD376" s="243"/>
      <c r="LBE376" s="243"/>
      <c r="LBF376" s="243"/>
      <c r="LBG376" s="243"/>
      <c r="LBH376" s="243"/>
      <c r="LBI376" s="243"/>
      <c r="LBJ376" s="243"/>
      <c r="LBK376" s="243"/>
      <c r="LBL376" s="243"/>
      <c r="LBM376" s="243"/>
      <c r="LBN376" s="243"/>
      <c r="LBO376" s="243"/>
      <c r="LBP376" s="243"/>
      <c r="LBQ376" s="243"/>
      <c r="LBR376" s="243"/>
      <c r="LBS376" s="243"/>
      <c r="LBT376" s="243"/>
      <c r="LBU376" s="243"/>
      <c r="LBV376" s="243"/>
      <c r="LBW376" s="243"/>
      <c r="LBX376" s="243"/>
      <c r="LBY376" s="243"/>
      <c r="LBZ376" s="243"/>
      <c r="LCA376" s="243"/>
      <c r="LCB376" s="243"/>
      <c r="LCC376" s="243"/>
      <c r="LCD376" s="243"/>
      <c r="LCE376" s="243"/>
      <c r="LCF376" s="243"/>
      <c r="LCG376" s="243"/>
      <c r="LCH376" s="243"/>
      <c r="LCI376" s="243"/>
      <c r="LCJ376" s="243"/>
      <c r="LCK376" s="243"/>
      <c r="LCL376" s="243"/>
      <c r="LCM376" s="243"/>
      <c r="LCN376" s="243"/>
      <c r="LCO376" s="243"/>
      <c r="LCP376" s="243"/>
      <c r="LCQ376" s="243"/>
      <c r="LCR376" s="243"/>
      <c r="LCS376" s="243"/>
      <c r="LCT376" s="243"/>
      <c r="LCU376" s="243"/>
      <c r="LCV376" s="243"/>
      <c r="LCW376" s="243"/>
      <c r="LCX376" s="243"/>
      <c r="LCY376" s="243"/>
      <c r="LCZ376" s="243"/>
      <c r="LDA376" s="243"/>
      <c r="LDB376" s="243"/>
      <c r="LDC376" s="243"/>
      <c r="LDD376" s="243"/>
      <c r="LDE376" s="243"/>
      <c r="LDF376" s="243"/>
      <c r="LDG376" s="243"/>
      <c r="LDH376" s="243"/>
      <c r="LDI376" s="243"/>
      <c r="LDJ376" s="243"/>
      <c r="LDK376" s="243"/>
      <c r="LDL376" s="243"/>
      <c r="LDM376" s="243"/>
      <c r="LDN376" s="243"/>
      <c r="LDO376" s="243"/>
      <c r="LDP376" s="243"/>
      <c r="LDQ376" s="243"/>
      <c r="LDR376" s="243"/>
      <c r="LDS376" s="243"/>
      <c r="LDT376" s="243"/>
      <c r="LDU376" s="243"/>
      <c r="LDV376" s="243"/>
      <c r="LDW376" s="243"/>
      <c r="LDX376" s="243"/>
      <c r="LDY376" s="243"/>
      <c r="LDZ376" s="243"/>
      <c r="LEA376" s="243"/>
      <c r="LEB376" s="243"/>
      <c r="LEC376" s="243"/>
      <c r="LED376" s="243"/>
      <c r="LEE376" s="243"/>
      <c r="LEF376" s="243"/>
      <c r="LEG376" s="243"/>
      <c r="LEH376" s="243"/>
      <c r="LEI376" s="243"/>
      <c r="LEJ376" s="243"/>
      <c r="LEK376" s="243"/>
      <c r="LEL376" s="243"/>
      <c r="LEM376" s="243"/>
      <c r="LEN376" s="243"/>
      <c r="LEO376" s="243"/>
      <c r="LEP376" s="243"/>
      <c r="LEQ376" s="243"/>
      <c r="LER376" s="243"/>
      <c r="LES376" s="243"/>
      <c r="LET376" s="243"/>
      <c r="LEU376" s="243"/>
      <c r="LEV376" s="243"/>
      <c r="LEW376" s="243"/>
      <c r="LEX376" s="243"/>
      <c r="LEY376" s="243"/>
      <c r="LEZ376" s="243"/>
      <c r="LFA376" s="243"/>
      <c r="LFB376" s="243"/>
      <c r="LFC376" s="243"/>
      <c r="LFD376" s="243"/>
      <c r="LFE376" s="243"/>
      <c r="LFF376" s="243"/>
      <c r="LFG376" s="243"/>
      <c r="LFH376" s="243"/>
      <c r="LFI376" s="243"/>
      <c r="LFJ376" s="243"/>
      <c r="LFK376" s="243"/>
      <c r="LFL376" s="243"/>
      <c r="LFM376" s="243"/>
      <c r="LFN376" s="243"/>
      <c r="LFO376" s="243"/>
      <c r="LFP376" s="243"/>
      <c r="LFQ376" s="243"/>
      <c r="LFR376" s="243"/>
      <c r="LFS376" s="243"/>
      <c r="LFT376" s="243"/>
      <c r="LFU376" s="243"/>
      <c r="LFV376" s="243"/>
      <c r="LFW376" s="243"/>
      <c r="LFX376" s="243"/>
      <c r="LFY376" s="243"/>
      <c r="LFZ376" s="243"/>
      <c r="LGA376" s="243"/>
      <c r="LGB376" s="243"/>
      <c r="LGC376" s="243"/>
      <c r="LGD376" s="243"/>
      <c r="LGE376" s="243"/>
      <c r="LGF376" s="243"/>
      <c r="LGG376" s="243"/>
      <c r="LGH376" s="243"/>
      <c r="LGI376" s="243"/>
      <c r="LGJ376" s="243"/>
      <c r="LGK376" s="243"/>
      <c r="LGL376" s="243"/>
      <c r="LGM376" s="243"/>
      <c r="LGN376" s="243"/>
      <c r="LGO376" s="243"/>
      <c r="LGP376" s="243"/>
      <c r="LGQ376" s="243"/>
      <c r="LGR376" s="243"/>
      <c r="LGS376" s="243"/>
      <c r="LGT376" s="243"/>
      <c r="LGU376" s="243"/>
      <c r="LGV376" s="243"/>
      <c r="LGW376" s="243"/>
      <c r="LGX376" s="243"/>
      <c r="LGY376" s="243"/>
      <c r="LGZ376" s="243"/>
      <c r="LHA376" s="243"/>
      <c r="LHB376" s="243"/>
      <c r="LHC376" s="243"/>
      <c r="LHD376" s="243"/>
      <c r="LHE376" s="243"/>
      <c r="LHF376" s="243"/>
      <c r="LHG376" s="243"/>
      <c r="LHH376" s="243"/>
      <c r="LHI376" s="243"/>
      <c r="LHJ376" s="243"/>
      <c r="LHK376" s="243"/>
      <c r="LHL376" s="243"/>
      <c r="LHM376" s="243"/>
      <c r="LHN376" s="243"/>
      <c r="LHO376" s="243"/>
      <c r="LHP376" s="243"/>
      <c r="LHQ376" s="243"/>
      <c r="LHR376" s="243"/>
      <c r="LHS376" s="243"/>
      <c r="LHT376" s="243"/>
      <c r="LHU376" s="243"/>
      <c r="LHV376" s="243"/>
      <c r="LHW376" s="243"/>
      <c r="LHX376" s="243"/>
      <c r="LHY376" s="243"/>
      <c r="LHZ376" s="243"/>
      <c r="LIA376" s="243"/>
      <c r="LIB376" s="243"/>
      <c r="LIC376" s="243"/>
      <c r="LID376" s="243"/>
      <c r="LIE376" s="243"/>
      <c r="LIF376" s="243"/>
      <c r="LIG376" s="243"/>
      <c r="LIH376" s="243"/>
      <c r="LII376" s="243"/>
      <c r="LIJ376" s="243"/>
      <c r="LIK376" s="243"/>
      <c r="LIL376" s="243"/>
      <c r="LIM376" s="243"/>
      <c r="LIN376" s="243"/>
      <c r="LIO376" s="243"/>
      <c r="LIP376" s="243"/>
      <c r="LIQ376" s="243"/>
      <c r="LIR376" s="243"/>
      <c r="LIS376" s="243"/>
      <c r="LIT376" s="243"/>
      <c r="LIU376" s="243"/>
      <c r="LIV376" s="243"/>
      <c r="LIW376" s="243"/>
      <c r="LIX376" s="243"/>
      <c r="LIY376" s="243"/>
      <c r="LIZ376" s="243"/>
      <c r="LJA376" s="243"/>
      <c r="LJB376" s="243"/>
      <c r="LJC376" s="243"/>
      <c r="LJD376" s="243"/>
      <c r="LJE376" s="243"/>
      <c r="LJF376" s="243"/>
      <c r="LJG376" s="243"/>
      <c r="LJH376" s="243"/>
      <c r="LJI376" s="243"/>
      <c r="LJJ376" s="243"/>
      <c r="LJK376" s="243"/>
      <c r="LJL376" s="243"/>
      <c r="LJM376" s="243"/>
      <c r="LJN376" s="243"/>
      <c r="LJO376" s="243"/>
      <c r="LJP376" s="243"/>
      <c r="LJQ376" s="243"/>
      <c r="LJR376" s="243"/>
      <c r="LJS376" s="243"/>
      <c r="LJT376" s="243"/>
      <c r="LJU376" s="243"/>
      <c r="LJV376" s="243"/>
      <c r="LJW376" s="243"/>
      <c r="LJX376" s="243"/>
      <c r="LJY376" s="243"/>
      <c r="LJZ376" s="243"/>
      <c r="LKA376" s="243"/>
      <c r="LKB376" s="243"/>
      <c r="LKC376" s="243"/>
      <c r="LKD376" s="243"/>
      <c r="LKE376" s="243"/>
      <c r="LKF376" s="243"/>
      <c r="LKG376" s="243"/>
      <c r="LKH376" s="243"/>
      <c r="LKI376" s="243"/>
      <c r="LKJ376" s="243"/>
      <c r="LKK376" s="243"/>
      <c r="LKL376" s="243"/>
      <c r="LKM376" s="243"/>
      <c r="LKN376" s="243"/>
      <c r="LKO376" s="243"/>
      <c r="LKP376" s="243"/>
      <c r="LKQ376" s="243"/>
      <c r="LKR376" s="243"/>
      <c r="LKS376" s="243"/>
      <c r="LKT376" s="243"/>
      <c r="LKU376" s="243"/>
      <c r="LKV376" s="243"/>
      <c r="LKW376" s="243"/>
      <c r="LKX376" s="243"/>
      <c r="LKY376" s="243"/>
      <c r="LKZ376" s="243"/>
      <c r="LLA376" s="243"/>
      <c r="LLB376" s="243"/>
      <c r="LLC376" s="243"/>
      <c r="LLD376" s="243"/>
      <c r="LLE376" s="243"/>
      <c r="LLF376" s="243"/>
      <c r="LLG376" s="243"/>
      <c r="LLH376" s="243"/>
      <c r="LLI376" s="243"/>
      <c r="LLJ376" s="243"/>
      <c r="LLK376" s="243"/>
      <c r="LLL376" s="243"/>
      <c r="LLM376" s="243"/>
      <c r="LLN376" s="243"/>
      <c r="LLO376" s="243"/>
      <c r="LLP376" s="243"/>
      <c r="LLQ376" s="243"/>
      <c r="LLR376" s="243"/>
      <c r="LLS376" s="243"/>
      <c r="LLT376" s="243"/>
      <c r="LLU376" s="243"/>
      <c r="LLV376" s="243"/>
      <c r="LLW376" s="243"/>
      <c r="LLX376" s="243"/>
      <c r="LLY376" s="243"/>
      <c r="LLZ376" s="243"/>
      <c r="LMA376" s="243"/>
      <c r="LMB376" s="243"/>
      <c r="LMC376" s="243"/>
      <c r="LMD376" s="243"/>
      <c r="LME376" s="243"/>
      <c r="LMF376" s="243"/>
      <c r="LMG376" s="243"/>
      <c r="LMH376" s="243"/>
      <c r="LMI376" s="243"/>
      <c r="LMJ376" s="243"/>
      <c r="LMK376" s="243"/>
      <c r="LML376" s="243"/>
      <c r="LMM376" s="243"/>
      <c r="LMN376" s="243"/>
      <c r="LMO376" s="243"/>
      <c r="LMP376" s="243"/>
      <c r="LMQ376" s="243"/>
      <c r="LMR376" s="243"/>
      <c r="LMS376" s="243"/>
      <c r="LMT376" s="243"/>
      <c r="LMU376" s="243"/>
      <c r="LMV376" s="243"/>
      <c r="LMW376" s="243"/>
      <c r="LMX376" s="243"/>
      <c r="LMY376" s="243"/>
      <c r="LMZ376" s="243"/>
      <c r="LNA376" s="243"/>
      <c r="LNB376" s="243"/>
      <c r="LNC376" s="243"/>
      <c r="LND376" s="243"/>
      <c r="LNE376" s="243"/>
      <c r="LNF376" s="243"/>
      <c r="LNG376" s="243"/>
      <c r="LNH376" s="243"/>
      <c r="LNI376" s="243"/>
      <c r="LNJ376" s="243"/>
      <c r="LNK376" s="243"/>
      <c r="LNL376" s="243"/>
      <c r="LNM376" s="243"/>
      <c r="LNN376" s="243"/>
      <c r="LNO376" s="243"/>
      <c r="LNP376" s="243"/>
      <c r="LNQ376" s="243"/>
      <c r="LNR376" s="243"/>
      <c r="LNS376" s="243"/>
      <c r="LNT376" s="243"/>
      <c r="LNU376" s="243"/>
      <c r="LNV376" s="243"/>
      <c r="LNW376" s="243"/>
      <c r="LNX376" s="243"/>
      <c r="LNY376" s="243"/>
      <c r="LNZ376" s="243"/>
      <c r="LOA376" s="243"/>
      <c r="LOB376" s="243"/>
      <c r="LOC376" s="243"/>
      <c r="LOD376" s="243"/>
      <c r="LOE376" s="243"/>
      <c r="LOF376" s="243"/>
      <c r="LOG376" s="243"/>
      <c r="LOH376" s="243"/>
      <c r="LOI376" s="243"/>
      <c r="LOJ376" s="243"/>
      <c r="LOK376" s="243"/>
      <c r="LOL376" s="243"/>
      <c r="LOM376" s="243"/>
      <c r="LON376" s="243"/>
      <c r="LOO376" s="243"/>
      <c r="LOP376" s="243"/>
      <c r="LOQ376" s="243"/>
      <c r="LOR376" s="243"/>
      <c r="LOS376" s="243"/>
      <c r="LOT376" s="243"/>
      <c r="LOU376" s="243"/>
      <c r="LOV376" s="243"/>
      <c r="LOW376" s="243"/>
      <c r="LOX376" s="243"/>
      <c r="LOY376" s="243"/>
      <c r="LOZ376" s="243"/>
      <c r="LPA376" s="243"/>
      <c r="LPB376" s="243"/>
      <c r="LPC376" s="243"/>
      <c r="LPD376" s="243"/>
      <c r="LPE376" s="243"/>
      <c r="LPF376" s="243"/>
      <c r="LPG376" s="243"/>
      <c r="LPH376" s="243"/>
      <c r="LPI376" s="243"/>
      <c r="LPJ376" s="243"/>
      <c r="LPK376" s="243"/>
      <c r="LPL376" s="243"/>
      <c r="LPM376" s="243"/>
      <c r="LPN376" s="243"/>
      <c r="LPO376" s="243"/>
      <c r="LPP376" s="243"/>
      <c r="LPQ376" s="243"/>
      <c r="LPR376" s="243"/>
      <c r="LPS376" s="243"/>
      <c r="LPT376" s="243"/>
      <c r="LPU376" s="243"/>
      <c r="LPV376" s="243"/>
      <c r="LPW376" s="243"/>
      <c r="LPX376" s="243"/>
      <c r="LPY376" s="243"/>
      <c r="LPZ376" s="243"/>
      <c r="LQA376" s="243"/>
      <c r="LQB376" s="243"/>
      <c r="LQC376" s="243"/>
      <c r="LQD376" s="243"/>
      <c r="LQE376" s="243"/>
      <c r="LQF376" s="243"/>
      <c r="LQG376" s="243"/>
      <c r="LQH376" s="243"/>
      <c r="LQI376" s="243"/>
      <c r="LQJ376" s="243"/>
      <c r="LQK376" s="243"/>
      <c r="LQL376" s="243"/>
      <c r="LQM376" s="243"/>
      <c r="LQN376" s="243"/>
      <c r="LQO376" s="243"/>
      <c r="LQP376" s="243"/>
      <c r="LQQ376" s="243"/>
      <c r="LQR376" s="243"/>
      <c r="LQS376" s="243"/>
      <c r="LQT376" s="243"/>
      <c r="LQU376" s="243"/>
      <c r="LQV376" s="243"/>
      <c r="LQW376" s="243"/>
      <c r="LQX376" s="243"/>
      <c r="LQY376" s="243"/>
      <c r="LQZ376" s="243"/>
      <c r="LRA376" s="243"/>
      <c r="LRB376" s="243"/>
      <c r="LRC376" s="243"/>
      <c r="LRD376" s="243"/>
      <c r="LRE376" s="243"/>
      <c r="LRF376" s="243"/>
      <c r="LRG376" s="243"/>
      <c r="LRH376" s="243"/>
      <c r="LRI376" s="243"/>
      <c r="LRJ376" s="243"/>
      <c r="LRK376" s="243"/>
      <c r="LRL376" s="243"/>
      <c r="LRM376" s="243"/>
      <c r="LRN376" s="243"/>
      <c r="LRO376" s="243"/>
      <c r="LRP376" s="243"/>
      <c r="LRQ376" s="243"/>
      <c r="LRR376" s="243"/>
      <c r="LRS376" s="243"/>
      <c r="LRT376" s="243"/>
      <c r="LRU376" s="243"/>
      <c r="LRV376" s="243"/>
      <c r="LRW376" s="243"/>
      <c r="LRX376" s="243"/>
      <c r="LRY376" s="243"/>
      <c r="LRZ376" s="243"/>
      <c r="LSA376" s="243"/>
      <c r="LSB376" s="243"/>
      <c r="LSC376" s="243"/>
      <c r="LSD376" s="243"/>
      <c r="LSE376" s="243"/>
      <c r="LSF376" s="243"/>
      <c r="LSG376" s="243"/>
      <c r="LSH376" s="243"/>
      <c r="LSI376" s="243"/>
      <c r="LSJ376" s="243"/>
      <c r="LSK376" s="243"/>
      <c r="LSL376" s="243"/>
      <c r="LSM376" s="243"/>
      <c r="LSN376" s="243"/>
      <c r="LSO376" s="243"/>
      <c r="LSP376" s="243"/>
      <c r="LSQ376" s="243"/>
      <c r="LSR376" s="243"/>
      <c r="LSS376" s="243"/>
      <c r="LST376" s="243"/>
      <c r="LSU376" s="243"/>
      <c r="LSV376" s="243"/>
      <c r="LSW376" s="243"/>
      <c r="LSX376" s="243"/>
      <c r="LSY376" s="243"/>
      <c r="LSZ376" s="243"/>
      <c r="LTA376" s="243"/>
      <c r="LTB376" s="243"/>
      <c r="LTC376" s="243"/>
      <c r="LTD376" s="243"/>
      <c r="LTE376" s="243"/>
      <c r="LTF376" s="243"/>
      <c r="LTG376" s="243"/>
      <c r="LTH376" s="243"/>
      <c r="LTI376" s="243"/>
      <c r="LTJ376" s="243"/>
      <c r="LTK376" s="243"/>
      <c r="LTL376" s="243"/>
      <c r="LTM376" s="243"/>
      <c r="LTN376" s="243"/>
      <c r="LTO376" s="243"/>
      <c r="LTP376" s="243"/>
      <c r="LTQ376" s="243"/>
      <c r="LTR376" s="243"/>
      <c r="LTS376" s="243"/>
      <c r="LTT376" s="243"/>
      <c r="LTU376" s="243"/>
      <c r="LTV376" s="243"/>
      <c r="LTW376" s="243"/>
      <c r="LTX376" s="243"/>
      <c r="LTY376" s="243"/>
      <c r="LTZ376" s="243"/>
      <c r="LUA376" s="243"/>
      <c r="LUB376" s="243"/>
      <c r="LUC376" s="243"/>
      <c r="LUD376" s="243"/>
      <c r="LUE376" s="243"/>
      <c r="LUF376" s="243"/>
      <c r="LUG376" s="243"/>
      <c r="LUH376" s="243"/>
      <c r="LUI376" s="243"/>
      <c r="LUJ376" s="243"/>
      <c r="LUK376" s="243"/>
      <c r="LUL376" s="243"/>
      <c r="LUM376" s="243"/>
      <c r="LUN376" s="243"/>
      <c r="LUO376" s="243"/>
      <c r="LUP376" s="243"/>
      <c r="LUQ376" s="243"/>
      <c r="LUR376" s="243"/>
      <c r="LUS376" s="243"/>
      <c r="LUT376" s="243"/>
      <c r="LUU376" s="243"/>
      <c r="LUV376" s="243"/>
      <c r="LUW376" s="243"/>
      <c r="LUX376" s="243"/>
      <c r="LUY376" s="243"/>
      <c r="LUZ376" s="243"/>
      <c r="LVA376" s="243"/>
      <c r="LVB376" s="243"/>
      <c r="LVC376" s="243"/>
      <c r="LVD376" s="243"/>
      <c r="LVE376" s="243"/>
      <c r="LVF376" s="243"/>
      <c r="LVG376" s="243"/>
      <c r="LVH376" s="243"/>
      <c r="LVI376" s="243"/>
      <c r="LVJ376" s="243"/>
      <c r="LVK376" s="243"/>
      <c r="LVL376" s="243"/>
      <c r="LVM376" s="243"/>
      <c r="LVN376" s="243"/>
      <c r="LVO376" s="243"/>
      <c r="LVP376" s="243"/>
      <c r="LVQ376" s="243"/>
      <c r="LVR376" s="243"/>
      <c r="LVS376" s="243"/>
      <c r="LVT376" s="243"/>
      <c r="LVU376" s="243"/>
      <c r="LVV376" s="243"/>
      <c r="LVW376" s="243"/>
      <c r="LVX376" s="243"/>
      <c r="LVY376" s="243"/>
      <c r="LVZ376" s="243"/>
      <c r="LWA376" s="243"/>
      <c r="LWB376" s="243"/>
      <c r="LWC376" s="243"/>
      <c r="LWD376" s="243"/>
      <c r="LWE376" s="243"/>
      <c r="LWF376" s="243"/>
      <c r="LWG376" s="243"/>
      <c r="LWH376" s="243"/>
      <c r="LWI376" s="243"/>
      <c r="LWJ376" s="243"/>
      <c r="LWK376" s="243"/>
      <c r="LWL376" s="243"/>
      <c r="LWM376" s="243"/>
      <c r="LWN376" s="243"/>
      <c r="LWO376" s="243"/>
      <c r="LWP376" s="243"/>
      <c r="LWQ376" s="243"/>
      <c r="LWR376" s="243"/>
      <c r="LWS376" s="243"/>
      <c r="LWT376" s="243"/>
      <c r="LWU376" s="243"/>
      <c r="LWV376" s="243"/>
      <c r="LWW376" s="243"/>
      <c r="LWX376" s="243"/>
      <c r="LWY376" s="243"/>
      <c r="LWZ376" s="243"/>
      <c r="LXA376" s="243"/>
      <c r="LXB376" s="243"/>
      <c r="LXC376" s="243"/>
      <c r="LXD376" s="243"/>
      <c r="LXE376" s="243"/>
      <c r="LXF376" s="243"/>
      <c r="LXG376" s="243"/>
      <c r="LXH376" s="243"/>
      <c r="LXI376" s="243"/>
      <c r="LXJ376" s="243"/>
      <c r="LXK376" s="243"/>
      <c r="LXL376" s="243"/>
      <c r="LXM376" s="243"/>
      <c r="LXN376" s="243"/>
      <c r="LXO376" s="243"/>
      <c r="LXP376" s="243"/>
      <c r="LXQ376" s="243"/>
      <c r="LXR376" s="243"/>
      <c r="LXS376" s="243"/>
      <c r="LXT376" s="243"/>
      <c r="LXU376" s="243"/>
      <c r="LXV376" s="243"/>
      <c r="LXW376" s="243"/>
      <c r="LXX376" s="243"/>
      <c r="LXY376" s="243"/>
      <c r="LXZ376" s="243"/>
      <c r="LYA376" s="243"/>
      <c r="LYB376" s="243"/>
      <c r="LYC376" s="243"/>
      <c r="LYD376" s="243"/>
      <c r="LYE376" s="243"/>
      <c r="LYF376" s="243"/>
      <c r="LYG376" s="243"/>
      <c r="LYH376" s="243"/>
      <c r="LYI376" s="243"/>
      <c r="LYJ376" s="243"/>
      <c r="LYK376" s="243"/>
      <c r="LYL376" s="243"/>
      <c r="LYM376" s="243"/>
      <c r="LYN376" s="243"/>
      <c r="LYO376" s="243"/>
      <c r="LYP376" s="243"/>
      <c r="LYQ376" s="243"/>
      <c r="LYR376" s="243"/>
      <c r="LYS376" s="243"/>
      <c r="LYT376" s="243"/>
      <c r="LYU376" s="243"/>
      <c r="LYV376" s="243"/>
      <c r="LYW376" s="243"/>
      <c r="LYX376" s="243"/>
      <c r="LYY376" s="243"/>
      <c r="LYZ376" s="243"/>
      <c r="LZA376" s="243"/>
      <c r="LZB376" s="243"/>
      <c r="LZC376" s="243"/>
      <c r="LZD376" s="243"/>
      <c r="LZE376" s="243"/>
      <c r="LZF376" s="243"/>
      <c r="LZG376" s="243"/>
      <c r="LZH376" s="243"/>
      <c r="LZI376" s="243"/>
      <c r="LZJ376" s="243"/>
      <c r="LZK376" s="243"/>
      <c r="LZL376" s="243"/>
      <c r="LZM376" s="243"/>
      <c r="LZN376" s="243"/>
      <c r="LZO376" s="243"/>
      <c r="LZP376" s="243"/>
      <c r="LZQ376" s="243"/>
      <c r="LZR376" s="243"/>
      <c r="LZS376" s="243"/>
      <c r="LZT376" s="243"/>
      <c r="LZU376" s="243"/>
      <c r="LZV376" s="243"/>
      <c r="LZW376" s="243"/>
      <c r="LZX376" s="243"/>
      <c r="LZY376" s="243"/>
      <c r="LZZ376" s="243"/>
      <c r="MAA376" s="243"/>
      <c r="MAB376" s="243"/>
      <c r="MAC376" s="243"/>
      <c r="MAD376" s="243"/>
      <c r="MAE376" s="243"/>
      <c r="MAF376" s="243"/>
      <c r="MAG376" s="243"/>
      <c r="MAH376" s="243"/>
      <c r="MAI376" s="243"/>
      <c r="MAJ376" s="243"/>
      <c r="MAK376" s="243"/>
      <c r="MAL376" s="243"/>
      <c r="MAM376" s="243"/>
      <c r="MAN376" s="243"/>
      <c r="MAO376" s="243"/>
      <c r="MAP376" s="243"/>
      <c r="MAQ376" s="243"/>
      <c r="MAR376" s="243"/>
      <c r="MAS376" s="243"/>
      <c r="MAT376" s="243"/>
      <c r="MAU376" s="243"/>
      <c r="MAV376" s="243"/>
      <c r="MAW376" s="243"/>
      <c r="MAX376" s="243"/>
      <c r="MAY376" s="243"/>
      <c r="MAZ376" s="243"/>
      <c r="MBA376" s="243"/>
      <c r="MBB376" s="243"/>
      <c r="MBC376" s="243"/>
      <c r="MBD376" s="243"/>
      <c r="MBE376" s="243"/>
      <c r="MBF376" s="243"/>
      <c r="MBG376" s="243"/>
      <c r="MBH376" s="243"/>
      <c r="MBI376" s="243"/>
      <c r="MBJ376" s="243"/>
      <c r="MBK376" s="243"/>
      <c r="MBL376" s="243"/>
      <c r="MBM376" s="243"/>
      <c r="MBN376" s="243"/>
      <c r="MBO376" s="243"/>
      <c r="MBP376" s="243"/>
      <c r="MBQ376" s="243"/>
      <c r="MBR376" s="243"/>
      <c r="MBS376" s="243"/>
      <c r="MBT376" s="243"/>
      <c r="MBU376" s="243"/>
      <c r="MBV376" s="243"/>
      <c r="MBW376" s="243"/>
      <c r="MBX376" s="243"/>
      <c r="MBY376" s="243"/>
      <c r="MBZ376" s="243"/>
      <c r="MCA376" s="243"/>
      <c r="MCB376" s="243"/>
      <c r="MCC376" s="243"/>
      <c r="MCD376" s="243"/>
      <c r="MCE376" s="243"/>
      <c r="MCF376" s="243"/>
      <c r="MCG376" s="243"/>
      <c r="MCH376" s="243"/>
      <c r="MCI376" s="243"/>
      <c r="MCJ376" s="243"/>
      <c r="MCK376" s="243"/>
      <c r="MCL376" s="243"/>
      <c r="MCM376" s="243"/>
      <c r="MCN376" s="243"/>
      <c r="MCO376" s="243"/>
      <c r="MCP376" s="243"/>
      <c r="MCQ376" s="243"/>
      <c r="MCR376" s="243"/>
      <c r="MCS376" s="243"/>
      <c r="MCT376" s="243"/>
      <c r="MCU376" s="243"/>
      <c r="MCV376" s="243"/>
      <c r="MCW376" s="243"/>
      <c r="MCX376" s="243"/>
      <c r="MCY376" s="243"/>
      <c r="MCZ376" s="243"/>
      <c r="MDA376" s="243"/>
      <c r="MDB376" s="243"/>
      <c r="MDC376" s="243"/>
      <c r="MDD376" s="243"/>
      <c r="MDE376" s="243"/>
      <c r="MDF376" s="243"/>
      <c r="MDG376" s="243"/>
      <c r="MDH376" s="243"/>
      <c r="MDI376" s="243"/>
      <c r="MDJ376" s="243"/>
      <c r="MDK376" s="243"/>
      <c r="MDL376" s="243"/>
      <c r="MDM376" s="243"/>
      <c r="MDN376" s="243"/>
      <c r="MDO376" s="243"/>
      <c r="MDP376" s="243"/>
      <c r="MDQ376" s="243"/>
      <c r="MDR376" s="243"/>
      <c r="MDS376" s="243"/>
      <c r="MDT376" s="243"/>
      <c r="MDU376" s="243"/>
      <c r="MDV376" s="243"/>
      <c r="MDW376" s="243"/>
      <c r="MDX376" s="243"/>
      <c r="MDY376" s="243"/>
      <c r="MDZ376" s="243"/>
      <c r="MEA376" s="243"/>
      <c r="MEB376" s="243"/>
      <c r="MEC376" s="243"/>
      <c r="MED376" s="243"/>
      <c r="MEE376" s="243"/>
      <c r="MEF376" s="243"/>
      <c r="MEG376" s="243"/>
      <c r="MEH376" s="243"/>
      <c r="MEI376" s="243"/>
      <c r="MEJ376" s="243"/>
      <c r="MEK376" s="243"/>
      <c r="MEL376" s="243"/>
      <c r="MEM376" s="243"/>
      <c r="MEN376" s="243"/>
      <c r="MEO376" s="243"/>
      <c r="MEP376" s="243"/>
      <c r="MEQ376" s="243"/>
      <c r="MER376" s="243"/>
      <c r="MES376" s="243"/>
      <c r="MET376" s="243"/>
      <c r="MEU376" s="243"/>
      <c r="MEV376" s="243"/>
      <c r="MEW376" s="243"/>
      <c r="MEX376" s="243"/>
      <c r="MEY376" s="243"/>
      <c r="MEZ376" s="243"/>
      <c r="MFA376" s="243"/>
      <c r="MFB376" s="243"/>
      <c r="MFC376" s="243"/>
      <c r="MFD376" s="243"/>
      <c r="MFE376" s="243"/>
      <c r="MFF376" s="243"/>
      <c r="MFG376" s="243"/>
      <c r="MFH376" s="243"/>
      <c r="MFI376" s="243"/>
      <c r="MFJ376" s="243"/>
      <c r="MFK376" s="243"/>
      <c r="MFL376" s="243"/>
      <c r="MFM376" s="243"/>
      <c r="MFN376" s="243"/>
      <c r="MFO376" s="243"/>
      <c r="MFP376" s="243"/>
      <c r="MFQ376" s="243"/>
      <c r="MFR376" s="243"/>
      <c r="MFS376" s="243"/>
      <c r="MFT376" s="243"/>
      <c r="MFU376" s="243"/>
      <c r="MFV376" s="243"/>
      <c r="MFW376" s="243"/>
      <c r="MFX376" s="243"/>
      <c r="MFY376" s="243"/>
      <c r="MFZ376" s="243"/>
      <c r="MGA376" s="243"/>
      <c r="MGB376" s="243"/>
      <c r="MGC376" s="243"/>
      <c r="MGD376" s="243"/>
      <c r="MGE376" s="243"/>
      <c r="MGF376" s="243"/>
      <c r="MGG376" s="243"/>
      <c r="MGH376" s="243"/>
      <c r="MGI376" s="243"/>
      <c r="MGJ376" s="243"/>
      <c r="MGK376" s="243"/>
      <c r="MGL376" s="243"/>
      <c r="MGM376" s="243"/>
      <c r="MGN376" s="243"/>
      <c r="MGO376" s="243"/>
      <c r="MGP376" s="243"/>
      <c r="MGQ376" s="243"/>
      <c r="MGR376" s="243"/>
      <c r="MGS376" s="243"/>
      <c r="MGT376" s="243"/>
      <c r="MGU376" s="243"/>
      <c r="MGV376" s="243"/>
      <c r="MGW376" s="243"/>
      <c r="MGX376" s="243"/>
      <c r="MGY376" s="243"/>
      <c r="MGZ376" s="243"/>
      <c r="MHA376" s="243"/>
      <c r="MHB376" s="243"/>
      <c r="MHC376" s="243"/>
      <c r="MHD376" s="243"/>
      <c r="MHE376" s="243"/>
      <c r="MHF376" s="243"/>
      <c r="MHG376" s="243"/>
      <c r="MHH376" s="243"/>
      <c r="MHI376" s="243"/>
      <c r="MHJ376" s="243"/>
      <c r="MHK376" s="243"/>
      <c r="MHL376" s="243"/>
      <c r="MHM376" s="243"/>
      <c r="MHN376" s="243"/>
      <c r="MHO376" s="243"/>
      <c r="MHP376" s="243"/>
      <c r="MHQ376" s="243"/>
      <c r="MHR376" s="243"/>
      <c r="MHS376" s="243"/>
      <c r="MHT376" s="243"/>
      <c r="MHU376" s="243"/>
      <c r="MHV376" s="243"/>
      <c r="MHW376" s="243"/>
      <c r="MHX376" s="243"/>
      <c r="MHY376" s="243"/>
      <c r="MHZ376" s="243"/>
      <c r="MIA376" s="243"/>
      <c r="MIB376" s="243"/>
      <c r="MIC376" s="243"/>
      <c r="MID376" s="243"/>
      <c r="MIE376" s="243"/>
      <c r="MIF376" s="243"/>
      <c r="MIG376" s="243"/>
      <c r="MIH376" s="243"/>
      <c r="MII376" s="243"/>
      <c r="MIJ376" s="243"/>
      <c r="MIK376" s="243"/>
      <c r="MIL376" s="243"/>
      <c r="MIM376" s="243"/>
      <c r="MIN376" s="243"/>
      <c r="MIO376" s="243"/>
      <c r="MIP376" s="243"/>
      <c r="MIQ376" s="243"/>
      <c r="MIR376" s="243"/>
      <c r="MIS376" s="243"/>
      <c r="MIT376" s="243"/>
      <c r="MIU376" s="243"/>
      <c r="MIV376" s="243"/>
      <c r="MIW376" s="243"/>
      <c r="MIX376" s="243"/>
      <c r="MIY376" s="243"/>
      <c r="MIZ376" s="243"/>
      <c r="MJA376" s="243"/>
      <c r="MJB376" s="243"/>
      <c r="MJC376" s="243"/>
      <c r="MJD376" s="243"/>
      <c r="MJE376" s="243"/>
      <c r="MJF376" s="243"/>
      <c r="MJG376" s="243"/>
      <c r="MJH376" s="243"/>
      <c r="MJI376" s="243"/>
      <c r="MJJ376" s="243"/>
      <c r="MJK376" s="243"/>
      <c r="MJL376" s="243"/>
      <c r="MJM376" s="243"/>
      <c r="MJN376" s="243"/>
      <c r="MJO376" s="243"/>
      <c r="MJP376" s="243"/>
      <c r="MJQ376" s="243"/>
      <c r="MJR376" s="243"/>
      <c r="MJS376" s="243"/>
      <c r="MJT376" s="243"/>
      <c r="MJU376" s="243"/>
      <c r="MJV376" s="243"/>
      <c r="MJW376" s="243"/>
      <c r="MJX376" s="243"/>
      <c r="MJY376" s="243"/>
      <c r="MJZ376" s="243"/>
      <c r="MKA376" s="243"/>
      <c r="MKB376" s="243"/>
      <c r="MKC376" s="243"/>
      <c r="MKD376" s="243"/>
      <c r="MKE376" s="243"/>
      <c r="MKF376" s="243"/>
      <c r="MKG376" s="243"/>
      <c r="MKH376" s="243"/>
      <c r="MKI376" s="243"/>
      <c r="MKJ376" s="243"/>
      <c r="MKK376" s="243"/>
      <c r="MKL376" s="243"/>
      <c r="MKM376" s="243"/>
      <c r="MKN376" s="243"/>
      <c r="MKO376" s="243"/>
      <c r="MKP376" s="243"/>
      <c r="MKQ376" s="243"/>
      <c r="MKR376" s="243"/>
      <c r="MKS376" s="243"/>
      <c r="MKT376" s="243"/>
      <c r="MKU376" s="243"/>
      <c r="MKV376" s="243"/>
      <c r="MKW376" s="243"/>
      <c r="MKX376" s="243"/>
      <c r="MKY376" s="243"/>
      <c r="MKZ376" s="243"/>
      <c r="MLA376" s="243"/>
      <c r="MLB376" s="243"/>
      <c r="MLC376" s="243"/>
      <c r="MLD376" s="243"/>
      <c r="MLE376" s="243"/>
      <c r="MLF376" s="243"/>
      <c r="MLG376" s="243"/>
      <c r="MLH376" s="243"/>
      <c r="MLI376" s="243"/>
      <c r="MLJ376" s="243"/>
      <c r="MLK376" s="243"/>
      <c r="MLL376" s="243"/>
      <c r="MLM376" s="243"/>
      <c r="MLN376" s="243"/>
      <c r="MLO376" s="243"/>
      <c r="MLP376" s="243"/>
      <c r="MLQ376" s="243"/>
      <c r="MLR376" s="243"/>
      <c r="MLS376" s="243"/>
      <c r="MLT376" s="243"/>
      <c r="MLU376" s="243"/>
      <c r="MLV376" s="243"/>
      <c r="MLW376" s="243"/>
      <c r="MLX376" s="243"/>
      <c r="MLY376" s="243"/>
      <c r="MLZ376" s="243"/>
      <c r="MMA376" s="243"/>
      <c r="MMB376" s="243"/>
      <c r="MMC376" s="243"/>
      <c r="MMD376" s="243"/>
      <c r="MME376" s="243"/>
      <c r="MMF376" s="243"/>
      <c r="MMG376" s="243"/>
      <c r="MMH376" s="243"/>
      <c r="MMI376" s="243"/>
      <c r="MMJ376" s="243"/>
      <c r="MMK376" s="243"/>
      <c r="MML376" s="243"/>
      <c r="MMM376" s="243"/>
      <c r="MMN376" s="243"/>
      <c r="MMO376" s="243"/>
      <c r="MMP376" s="243"/>
      <c r="MMQ376" s="243"/>
      <c r="MMR376" s="243"/>
      <c r="MMS376" s="243"/>
      <c r="MMT376" s="243"/>
      <c r="MMU376" s="243"/>
      <c r="MMV376" s="243"/>
      <c r="MMW376" s="243"/>
      <c r="MMX376" s="243"/>
      <c r="MMY376" s="243"/>
      <c r="MMZ376" s="243"/>
      <c r="MNA376" s="243"/>
      <c r="MNB376" s="243"/>
      <c r="MNC376" s="243"/>
      <c r="MND376" s="243"/>
      <c r="MNE376" s="243"/>
      <c r="MNF376" s="243"/>
      <c r="MNG376" s="243"/>
      <c r="MNH376" s="243"/>
      <c r="MNI376" s="243"/>
      <c r="MNJ376" s="243"/>
      <c r="MNK376" s="243"/>
      <c r="MNL376" s="243"/>
      <c r="MNM376" s="243"/>
      <c r="MNN376" s="243"/>
      <c r="MNO376" s="243"/>
      <c r="MNP376" s="243"/>
      <c r="MNQ376" s="243"/>
      <c r="MNR376" s="243"/>
      <c r="MNS376" s="243"/>
      <c r="MNT376" s="243"/>
      <c r="MNU376" s="243"/>
      <c r="MNV376" s="243"/>
      <c r="MNW376" s="243"/>
      <c r="MNX376" s="243"/>
      <c r="MNY376" s="243"/>
      <c r="MNZ376" s="243"/>
      <c r="MOA376" s="243"/>
      <c r="MOB376" s="243"/>
      <c r="MOC376" s="243"/>
      <c r="MOD376" s="243"/>
      <c r="MOE376" s="243"/>
      <c r="MOF376" s="243"/>
      <c r="MOG376" s="243"/>
      <c r="MOH376" s="243"/>
      <c r="MOI376" s="243"/>
      <c r="MOJ376" s="243"/>
      <c r="MOK376" s="243"/>
      <c r="MOL376" s="243"/>
      <c r="MOM376" s="243"/>
      <c r="MON376" s="243"/>
      <c r="MOO376" s="243"/>
      <c r="MOP376" s="243"/>
      <c r="MOQ376" s="243"/>
      <c r="MOR376" s="243"/>
      <c r="MOS376" s="243"/>
      <c r="MOT376" s="243"/>
      <c r="MOU376" s="243"/>
      <c r="MOV376" s="243"/>
      <c r="MOW376" s="243"/>
      <c r="MOX376" s="243"/>
      <c r="MOY376" s="243"/>
      <c r="MOZ376" s="243"/>
      <c r="MPA376" s="243"/>
      <c r="MPB376" s="243"/>
      <c r="MPC376" s="243"/>
      <c r="MPD376" s="243"/>
      <c r="MPE376" s="243"/>
      <c r="MPF376" s="243"/>
      <c r="MPG376" s="243"/>
      <c r="MPH376" s="243"/>
      <c r="MPI376" s="243"/>
      <c r="MPJ376" s="243"/>
      <c r="MPK376" s="243"/>
      <c r="MPL376" s="243"/>
      <c r="MPM376" s="243"/>
      <c r="MPN376" s="243"/>
      <c r="MPO376" s="243"/>
      <c r="MPP376" s="243"/>
      <c r="MPQ376" s="243"/>
      <c r="MPR376" s="243"/>
      <c r="MPS376" s="243"/>
      <c r="MPT376" s="243"/>
      <c r="MPU376" s="243"/>
      <c r="MPV376" s="243"/>
      <c r="MPW376" s="243"/>
      <c r="MPX376" s="243"/>
      <c r="MPY376" s="243"/>
      <c r="MPZ376" s="243"/>
      <c r="MQA376" s="243"/>
      <c r="MQB376" s="243"/>
      <c r="MQC376" s="243"/>
      <c r="MQD376" s="243"/>
      <c r="MQE376" s="243"/>
      <c r="MQF376" s="243"/>
      <c r="MQG376" s="243"/>
      <c r="MQH376" s="243"/>
      <c r="MQI376" s="243"/>
      <c r="MQJ376" s="243"/>
      <c r="MQK376" s="243"/>
      <c r="MQL376" s="243"/>
      <c r="MQM376" s="243"/>
      <c r="MQN376" s="243"/>
      <c r="MQO376" s="243"/>
      <c r="MQP376" s="243"/>
      <c r="MQQ376" s="243"/>
      <c r="MQR376" s="243"/>
      <c r="MQS376" s="243"/>
      <c r="MQT376" s="243"/>
      <c r="MQU376" s="243"/>
      <c r="MQV376" s="243"/>
      <c r="MQW376" s="243"/>
      <c r="MQX376" s="243"/>
      <c r="MQY376" s="243"/>
      <c r="MQZ376" s="243"/>
      <c r="MRA376" s="243"/>
      <c r="MRB376" s="243"/>
      <c r="MRC376" s="243"/>
      <c r="MRD376" s="243"/>
      <c r="MRE376" s="243"/>
      <c r="MRF376" s="243"/>
      <c r="MRG376" s="243"/>
      <c r="MRH376" s="243"/>
      <c r="MRI376" s="243"/>
      <c r="MRJ376" s="243"/>
      <c r="MRK376" s="243"/>
      <c r="MRL376" s="243"/>
      <c r="MRM376" s="243"/>
      <c r="MRN376" s="243"/>
      <c r="MRO376" s="243"/>
      <c r="MRP376" s="243"/>
      <c r="MRQ376" s="243"/>
      <c r="MRR376" s="243"/>
      <c r="MRS376" s="243"/>
      <c r="MRT376" s="243"/>
      <c r="MRU376" s="243"/>
      <c r="MRV376" s="243"/>
      <c r="MRW376" s="243"/>
      <c r="MRX376" s="243"/>
      <c r="MRY376" s="243"/>
      <c r="MRZ376" s="243"/>
      <c r="MSA376" s="243"/>
      <c r="MSB376" s="243"/>
      <c r="MSC376" s="243"/>
      <c r="MSD376" s="243"/>
      <c r="MSE376" s="243"/>
      <c r="MSF376" s="243"/>
      <c r="MSG376" s="243"/>
      <c r="MSH376" s="243"/>
      <c r="MSI376" s="243"/>
      <c r="MSJ376" s="243"/>
      <c r="MSK376" s="243"/>
      <c r="MSL376" s="243"/>
      <c r="MSM376" s="243"/>
      <c r="MSN376" s="243"/>
      <c r="MSO376" s="243"/>
      <c r="MSP376" s="243"/>
      <c r="MSQ376" s="243"/>
      <c r="MSR376" s="243"/>
      <c r="MSS376" s="243"/>
      <c r="MST376" s="243"/>
      <c r="MSU376" s="243"/>
      <c r="MSV376" s="243"/>
      <c r="MSW376" s="243"/>
      <c r="MSX376" s="243"/>
      <c r="MSY376" s="243"/>
      <c r="MSZ376" s="243"/>
      <c r="MTA376" s="243"/>
      <c r="MTB376" s="243"/>
      <c r="MTC376" s="243"/>
      <c r="MTD376" s="243"/>
      <c r="MTE376" s="243"/>
      <c r="MTF376" s="243"/>
      <c r="MTG376" s="243"/>
      <c r="MTH376" s="243"/>
      <c r="MTI376" s="243"/>
      <c r="MTJ376" s="243"/>
      <c r="MTK376" s="243"/>
      <c r="MTL376" s="243"/>
      <c r="MTM376" s="243"/>
      <c r="MTN376" s="243"/>
      <c r="MTO376" s="243"/>
      <c r="MTP376" s="243"/>
      <c r="MTQ376" s="243"/>
      <c r="MTR376" s="243"/>
      <c r="MTS376" s="243"/>
      <c r="MTT376" s="243"/>
      <c r="MTU376" s="243"/>
      <c r="MTV376" s="243"/>
      <c r="MTW376" s="243"/>
      <c r="MTX376" s="243"/>
      <c r="MTY376" s="243"/>
      <c r="MTZ376" s="243"/>
      <c r="MUA376" s="243"/>
      <c r="MUB376" s="243"/>
      <c r="MUC376" s="243"/>
      <c r="MUD376" s="243"/>
      <c r="MUE376" s="243"/>
      <c r="MUF376" s="243"/>
      <c r="MUG376" s="243"/>
      <c r="MUH376" s="243"/>
      <c r="MUI376" s="243"/>
      <c r="MUJ376" s="243"/>
      <c r="MUK376" s="243"/>
      <c r="MUL376" s="243"/>
      <c r="MUM376" s="243"/>
      <c r="MUN376" s="243"/>
      <c r="MUO376" s="243"/>
      <c r="MUP376" s="243"/>
      <c r="MUQ376" s="243"/>
      <c r="MUR376" s="243"/>
      <c r="MUS376" s="243"/>
      <c r="MUT376" s="243"/>
      <c r="MUU376" s="243"/>
      <c r="MUV376" s="243"/>
      <c r="MUW376" s="243"/>
      <c r="MUX376" s="243"/>
      <c r="MUY376" s="243"/>
      <c r="MUZ376" s="243"/>
      <c r="MVA376" s="243"/>
      <c r="MVB376" s="243"/>
      <c r="MVC376" s="243"/>
      <c r="MVD376" s="243"/>
      <c r="MVE376" s="243"/>
      <c r="MVF376" s="243"/>
      <c r="MVG376" s="243"/>
      <c r="MVH376" s="243"/>
      <c r="MVI376" s="243"/>
      <c r="MVJ376" s="243"/>
      <c r="MVK376" s="243"/>
      <c r="MVL376" s="243"/>
      <c r="MVM376" s="243"/>
      <c r="MVN376" s="243"/>
      <c r="MVO376" s="243"/>
      <c r="MVP376" s="243"/>
      <c r="MVQ376" s="243"/>
      <c r="MVR376" s="243"/>
      <c r="MVS376" s="243"/>
      <c r="MVT376" s="243"/>
      <c r="MVU376" s="243"/>
      <c r="MVV376" s="243"/>
      <c r="MVW376" s="243"/>
      <c r="MVX376" s="243"/>
      <c r="MVY376" s="243"/>
      <c r="MVZ376" s="243"/>
      <c r="MWA376" s="243"/>
      <c r="MWB376" s="243"/>
      <c r="MWC376" s="243"/>
      <c r="MWD376" s="243"/>
      <c r="MWE376" s="243"/>
      <c r="MWF376" s="243"/>
      <c r="MWG376" s="243"/>
      <c r="MWH376" s="243"/>
      <c r="MWI376" s="243"/>
      <c r="MWJ376" s="243"/>
      <c r="MWK376" s="243"/>
      <c r="MWL376" s="243"/>
      <c r="MWM376" s="243"/>
      <c r="MWN376" s="243"/>
      <c r="MWO376" s="243"/>
      <c r="MWP376" s="243"/>
      <c r="MWQ376" s="243"/>
      <c r="MWR376" s="243"/>
      <c r="MWS376" s="243"/>
      <c r="MWT376" s="243"/>
      <c r="MWU376" s="243"/>
      <c r="MWV376" s="243"/>
      <c r="MWW376" s="243"/>
      <c r="MWX376" s="243"/>
      <c r="MWY376" s="243"/>
      <c r="MWZ376" s="243"/>
      <c r="MXA376" s="243"/>
      <c r="MXB376" s="243"/>
      <c r="MXC376" s="243"/>
      <c r="MXD376" s="243"/>
      <c r="MXE376" s="243"/>
      <c r="MXF376" s="243"/>
      <c r="MXG376" s="243"/>
      <c r="MXH376" s="243"/>
      <c r="MXI376" s="243"/>
      <c r="MXJ376" s="243"/>
      <c r="MXK376" s="243"/>
      <c r="MXL376" s="243"/>
      <c r="MXM376" s="243"/>
      <c r="MXN376" s="243"/>
      <c r="MXO376" s="243"/>
      <c r="MXP376" s="243"/>
      <c r="MXQ376" s="243"/>
      <c r="MXR376" s="243"/>
      <c r="MXS376" s="243"/>
      <c r="MXT376" s="243"/>
      <c r="MXU376" s="243"/>
      <c r="MXV376" s="243"/>
      <c r="MXW376" s="243"/>
      <c r="MXX376" s="243"/>
      <c r="MXY376" s="243"/>
      <c r="MXZ376" s="243"/>
      <c r="MYA376" s="243"/>
      <c r="MYB376" s="243"/>
      <c r="MYC376" s="243"/>
      <c r="MYD376" s="243"/>
      <c r="MYE376" s="243"/>
      <c r="MYF376" s="243"/>
      <c r="MYG376" s="243"/>
      <c r="MYH376" s="243"/>
      <c r="MYI376" s="243"/>
      <c r="MYJ376" s="243"/>
      <c r="MYK376" s="243"/>
      <c r="MYL376" s="243"/>
      <c r="MYM376" s="243"/>
      <c r="MYN376" s="243"/>
      <c r="MYO376" s="243"/>
      <c r="MYP376" s="243"/>
      <c r="MYQ376" s="243"/>
      <c r="MYR376" s="243"/>
      <c r="MYS376" s="243"/>
      <c r="MYT376" s="243"/>
      <c r="MYU376" s="243"/>
      <c r="MYV376" s="243"/>
      <c r="MYW376" s="243"/>
      <c r="MYX376" s="243"/>
      <c r="MYY376" s="243"/>
      <c r="MYZ376" s="243"/>
      <c r="MZA376" s="243"/>
      <c r="MZB376" s="243"/>
      <c r="MZC376" s="243"/>
      <c r="MZD376" s="243"/>
      <c r="MZE376" s="243"/>
      <c r="MZF376" s="243"/>
      <c r="MZG376" s="243"/>
      <c r="MZH376" s="243"/>
      <c r="MZI376" s="243"/>
      <c r="MZJ376" s="243"/>
      <c r="MZK376" s="243"/>
      <c r="MZL376" s="243"/>
      <c r="MZM376" s="243"/>
      <c r="MZN376" s="243"/>
      <c r="MZO376" s="243"/>
      <c r="MZP376" s="243"/>
      <c r="MZQ376" s="243"/>
      <c r="MZR376" s="243"/>
      <c r="MZS376" s="243"/>
      <c r="MZT376" s="243"/>
      <c r="MZU376" s="243"/>
      <c r="MZV376" s="243"/>
      <c r="MZW376" s="243"/>
      <c r="MZX376" s="243"/>
      <c r="MZY376" s="243"/>
      <c r="MZZ376" s="243"/>
      <c r="NAA376" s="243"/>
      <c r="NAB376" s="243"/>
      <c r="NAC376" s="243"/>
      <c r="NAD376" s="243"/>
      <c r="NAE376" s="243"/>
      <c r="NAF376" s="243"/>
      <c r="NAG376" s="243"/>
      <c r="NAH376" s="243"/>
      <c r="NAI376" s="243"/>
      <c r="NAJ376" s="243"/>
      <c r="NAK376" s="243"/>
      <c r="NAL376" s="243"/>
      <c r="NAM376" s="243"/>
      <c r="NAN376" s="243"/>
      <c r="NAO376" s="243"/>
      <c r="NAP376" s="243"/>
      <c r="NAQ376" s="243"/>
      <c r="NAR376" s="243"/>
      <c r="NAS376" s="243"/>
      <c r="NAT376" s="243"/>
      <c r="NAU376" s="243"/>
      <c r="NAV376" s="243"/>
      <c r="NAW376" s="243"/>
      <c r="NAX376" s="243"/>
      <c r="NAY376" s="243"/>
      <c r="NAZ376" s="243"/>
      <c r="NBA376" s="243"/>
      <c r="NBB376" s="243"/>
      <c r="NBC376" s="243"/>
      <c r="NBD376" s="243"/>
      <c r="NBE376" s="243"/>
      <c r="NBF376" s="243"/>
      <c r="NBG376" s="243"/>
      <c r="NBH376" s="243"/>
      <c r="NBI376" s="243"/>
      <c r="NBJ376" s="243"/>
      <c r="NBK376" s="243"/>
      <c r="NBL376" s="243"/>
      <c r="NBM376" s="243"/>
      <c r="NBN376" s="243"/>
      <c r="NBO376" s="243"/>
      <c r="NBP376" s="243"/>
      <c r="NBQ376" s="243"/>
      <c r="NBR376" s="243"/>
      <c r="NBS376" s="243"/>
      <c r="NBT376" s="243"/>
      <c r="NBU376" s="243"/>
      <c r="NBV376" s="243"/>
      <c r="NBW376" s="243"/>
      <c r="NBX376" s="243"/>
      <c r="NBY376" s="243"/>
      <c r="NBZ376" s="243"/>
      <c r="NCA376" s="243"/>
      <c r="NCB376" s="243"/>
      <c r="NCC376" s="243"/>
      <c r="NCD376" s="243"/>
      <c r="NCE376" s="243"/>
      <c r="NCF376" s="243"/>
      <c r="NCG376" s="243"/>
      <c r="NCH376" s="243"/>
      <c r="NCI376" s="243"/>
      <c r="NCJ376" s="243"/>
      <c r="NCK376" s="243"/>
      <c r="NCL376" s="243"/>
      <c r="NCM376" s="243"/>
      <c r="NCN376" s="243"/>
      <c r="NCO376" s="243"/>
      <c r="NCP376" s="243"/>
      <c r="NCQ376" s="243"/>
      <c r="NCR376" s="243"/>
      <c r="NCS376" s="243"/>
      <c r="NCT376" s="243"/>
      <c r="NCU376" s="243"/>
      <c r="NCV376" s="243"/>
      <c r="NCW376" s="243"/>
      <c r="NCX376" s="243"/>
      <c r="NCY376" s="243"/>
      <c r="NCZ376" s="243"/>
      <c r="NDA376" s="243"/>
      <c r="NDB376" s="243"/>
      <c r="NDC376" s="243"/>
      <c r="NDD376" s="243"/>
      <c r="NDE376" s="243"/>
      <c r="NDF376" s="243"/>
      <c r="NDG376" s="243"/>
      <c r="NDH376" s="243"/>
      <c r="NDI376" s="243"/>
      <c r="NDJ376" s="243"/>
      <c r="NDK376" s="243"/>
      <c r="NDL376" s="243"/>
      <c r="NDM376" s="243"/>
      <c r="NDN376" s="243"/>
      <c r="NDO376" s="243"/>
      <c r="NDP376" s="243"/>
      <c r="NDQ376" s="243"/>
      <c r="NDR376" s="243"/>
      <c r="NDS376" s="243"/>
      <c r="NDT376" s="243"/>
      <c r="NDU376" s="243"/>
      <c r="NDV376" s="243"/>
      <c r="NDW376" s="243"/>
      <c r="NDX376" s="243"/>
      <c r="NDY376" s="243"/>
      <c r="NDZ376" s="243"/>
      <c r="NEA376" s="243"/>
      <c r="NEB376" s="243"/>
      <c r="NEC376" s="243"/>
      <c r="NED376" s="243"/>
      <c r="NEE376" s="243"/>
      <c r="NEF376" s="243"/>
      <c r="NEG376" s="243"/>
      <c r="NEH376" s="243"/>
      <c r="NEI376" s="243"/>
      <c r="NEJ376" s="243"/>
      <c r="NEK376" s="243"/>
      <c r="NEL376" s="243"/>
      <c r="NEM376" s="243"/>
      <c r="NEN376" s="243"/>
      <c r="NEO376" s="243"/>
      <c r="NEP376" s="243"/>
      <c r="NEQ376" s="243"/>
      <c r="NER376" s="243"/>
      <c r="NES376" s="243"/>
      <c r="NET376" s="243"/>
      <c r="NEU376" s="243"/>
      <c r="NEV376" s="243"/>
      <c r="NEW376" s="243"/>
      <c r="NEX376" s="243"/>
      <c r="NEY376" s="243"/>
      <c r="NEZ376" s="243"/>
      <c r="NFA376" s="243"/>
      <c r="NFB376" s="243"/>
      <c r="NFC376" s="243"/>
      <c r="NFD376" s="243"/>
      <c r="NFE376" s="243"/>
      <c r="NFF376" s="243"/>
      <c r="NFG376" s="243"/>
      <c r="NFH376" s="243"/>
      <c r="NFI376" s="243"/>
      <c r="NFJ376" s="243"/>
      <c r="NFK376" s="243"/>
      <c r="NFL376" s="243"/>
      <c r="NFM376" s="243"/>
      <c r="NFN376" s="243"/>
      <c r="NFO376" s="243"/>
      <c r="NFP376" s="243"/>
      <c r="NFQ376" s="243"/>
      <c r="NFR376" s="243"/>
      <c r="NFS376" s="243"/>
      <c r="NFT376" s="243"/>
      <c r="NFU376" s="243"/>
      <c r="NFV376" s="243"/>
      <c r="NFW376" s="243"/>
      <c r="NFX376" s="243"/>
      <c r="NFY376" s="243"/>
      <c r="NFZ376" s="243"/>
      <c r="NGA376" s="243"/>
      <c r="NGB376" s="243"/>
      <c r="NGC376" s="243"/>
      <c r="NGD376" s="243"/>
      <c r="NGE376" s="243"/>
      <c r="NGF376" s="243"/>
      <c r="NGG376" s="243"/>
      <c r="NGH376" s="243"/>
      <c r="NGI376" s="243"/>
      <c r="NGJ376" s="243"/>
      <c r="NGK376" s="243"/>
      <c r="NGL376" s="243"/>
      <c r="NGM376" s="243"/>
      <c r="NGN376" s="243"/>
      <c r="NGO376" s="243"/>
      <c r="NGP376" s="243"/>
      <c r="NGQ376" s="243"/>
      <c r="NGR376" s="243"/>
      <c r="NGS376" s="243"/>
      <c r="NGT376" s="243"/>
      <c r="NGU376" s="243"/>
      <c r="NGV376" s="243"/>
      <c r="NGW376" s="243"/>
      <c r="NGX376" s="243"/>
      <c r="NGY376" s="243"/>
      <c r="NGZ376" s="243"/>
      <c r="NHA376" s="243"/>
      <c r="NHB376" s="243"/>
      <c r="NHC376" s="243"/>
      <c r="NHD376" s="243"/>
      <c r="NHE376" s="243"/>
      <c r="NHF376" s="243"/>
      <c r="NHG376" s="243"/>
      <c r="NHH376" s="243"/>
      <c r="NHI376" s="243"/>
      <c r="NHJ376" s="243"/>
      <c r="NHK376" s="243"/>
      <c r="NHL376" s="243"/>
      <c r="NHM376" s="243"/>
      <c r="NHN376" s="243"/>
      <c r="NHO376" s="243"/>
      <c r="NHP376" s="243"/>
      <c r="NHQ376" s="243"/>
      <c r="NHR376" s="243"/>
      <c r="NHS376" s="243"/>
      <c r="NHT376" s="243"/>
      <c r="NHU376" s="243"/>
      <c r="NHV376" s="243"/>
      <c r="NHW376" s="243"/>
      <c r="NHX376" s="243"/>
      <c r="NHY376" s="243"/>
      <c r="NHZ376" s="243"/>
      <c r="NIA376" s="243"/>
      <c r="NIB376" s="243"/>
      <c r="NIC376" s="243"/>
      <c r="NID376" s="243"/>
      <c r="NIE376" s="243"/>
      <c r="NIF376" s="243"/>
      <c r="NIG376" s="243"/>
      <c r="NIH376" s="243"/>
      <c r="NII376" s="243"/>
      <c r="NIJ376" s="243"/>
      <c r="NIK376" s="243"/>
      <c r="NIL376" s="243"/>
      <c r="NIM376" s="243"/>
      <c r="NIN376" s="243"/>
      <c r="NIO376" s="243"/>
      <c r="NIP376" s="243"/>
      <c r="NIQ376" s="243"/>
      <c r="NIR376" s="243"/>
      <c r="NIS376" s="243"/>
      <c r="NIT376" s="243"/>
      <c r="NIU376" s="243"/>
      <c r="NIV376" s="243"/>
      <c r="NIW376" s="243"/>
      <c r="NIX376" s="243"/>
      <c r="NIY376" s="243"/>
      <c r="NIZ376" s="243"/>
      <c r="NJA376" s="243"/>
      <c r="NJB376" s="243"/>
      <c r="NJC376" s="243"/>
      <c r="NJD376" s="243"/>
      <c r="NJE376" s="243"/>
      <c r="NJF376" s="243"/>
      <c r="NJG376" s="243"/>
      <c r="NJH376" s="243"/>
      <c r="NJI376" s="243"/>
      <c r="NJJ376" s="243"/>
      <c r="NJK376" s="243"/>
      <c r="NJL376" s="243"/>
      <c r="NJM376" s="243"/>
      <c r="NJN376" s="243"/>
      <c r="NJO376" s="243"/>
      <c r="NJP376" s="243"/>
      <c r="NJQ376" s="243"/>
      <c r="NJR376" s="243"/>
      <c r="NJS376" s="243"/>
      <c r="NJT376" s="243"/>
      <c r="NJU376" s="243"/>
      <c r="NJV376" s="243"/>
      <c r="NJW376" s="243"/>
      <c r="NJX376" s="243"/>
      <c r="NJY376" s="243"/>
      <c r="NJZ376" s="243"/>
      <c r="NKA376" s="243"/>
      <c r="NKB376" s="243"/>
      <c r="NKC376" s="243"/>
      <c r="NKD376" s="243"/>
      <c r="NKE376" s="243"/>
      <c r="NKF376" s="243"/>
      <c r="NKG376" s="243"/>
      <c r="NKH376" s="243"/>
      <c r="NKI376" s="243"/>
      <c r="NKJ376" s="243"/>
      <c r="NKK376" s="243"/>
      <c r="NKL376" s="243"/>
      <c r="NKM376" s="243"/>
      <c r="NKN376" s="243"/>
      <c r="NKO376" s="243"/>
      <c r="NKP376" s="243"/>
      <c r="NKQ376" s="243"/>
      <c r="NKR376" s="243"/>
      <c r="NKS376" s="243"/>
      <c r="NKT376" s="243"/>
      <c r="NKU376" s="243"/>
      <c r="NKV376" s="243"/>
      <c r="NKW376" s="243"/>
      <c r="NKX376" s="243"/>
      <c r="NKY376" s="243"/>
      <c r="NKZ376" s="243"/>
      <c r="NLA376" s="243"/>
      <c r="NLB376" s="243"/>
      <c r="NLC376" s="243"/>
      <c r="NLD376" s="243"/>
      <c r="NLE376" s="243"/>
      <c r="NLF376" s="243"/>
      <c r="NLG376" s="243"/>
      <c r="NLH376" s="243"/>
      <c r="NLI376" s="243"/>
      <c r="NLJ376" s="243"/>
      <c r="NLK376" s="243"/>
      <c r="NLL376" s="243"/>
      <c r="NLM376" s="243"/>
      <c r="NLN376" s="243"/>
      <c r="NLO376" s="243"/>
      <c r="NLP376" s="243"/>
      <c r="NLQ376" s="243"/>
      <c r="NLR376" s="243"/>
      <c r="NLS376" s="243"/>
      <c r="NLT376" s="243"/>
      <c r="NLU376" s="243"/>
      <c r="NLV376" s="243"/>
      <c r="NLW376" s="243"/>
      <c r="NLX376" s="243"/>
      <c r="NLY376" s="243"/>
      <c r="NLZ376" s="243"/>
      <c r="NMA376" s="243"/>
      <c r="NMB376" s="243"/>
      <c r="NMC376" s="243"/>
      <c r="NMD376" s="243"/>
      <c r="NME376" s="243"/>
      <c r="NMF376" s="243"/>
      <c r="NMG376" s="243"/>
      <c r="NMH376" s="243"/>
      <c r="NMI376" s="243"/>
      <c r="NMJ376" s="243"/>
      <c r="NMK376" s="243"/>
      <c r="NML376" s="243"/>
      <c r="NMM376" s="243"/>
      <c r="NMN376" s="243"/>
      <c r="NMO376" s="243"/>
      <c r="NMP376" s="243"/>
      <c r="NMQ376" s="243"/>
      <c r="NMR376" s="243"/>
      <c r="NMS376" s="243"/>
      <c r="NMT376" s="243"/>
      <c r="NMU376" s="243"/>
      <c r="NMV376" s="243"/>
      <c r="NMW376" s="243"/>
      <c r="NMX376" s="243"/>
      <c r="NMY376" s="243"/>
      <c r="NMZ376" s="243"/>
      <c r="NNA376" s="243"/>
      <c r="NNB376" s="243"/>
      <c r="NNC376" s="243"/>
      <c r="NND376" s="243"/>
      <c r="NNE376" s="243"/>
      <c r="NNF376" s="243"/>
      <c r="NNG376" s="243"/>
      <c r="NNH376" s="243"/>
      <c r="NNI376" s="243"/>
      <c r="NNJ376" s="243"/>
      <c r="NNK376" s="243"/>
      <c r="NNL376" s="243"/>
      <c r="NNM376" s="243"/>
      <c r="NNN376" s="243"/>
      <c r="NNO376" s="243"/>
      <c r="NNP376" s="243"/>
      <c r="NNQ376" s="243"/>
      <c r="NNR376" s="243"/>
      <c r="NNS376" s="243"/>
      <c r="NNT376" s="243"/>
      <c r="NNU376" s="243"/>
      <c r="NNV376" s="243"/>
      <c r="NNW376" s="243"/>
      <c r="NNX376" s="243"/>
      <c r="NNY376" s="243"/>
      <c r="NNZ376" s="243"/>
      <c r="NOA376" s="243"/>
      <c r="NOB376" s="243"/>
      <c r="NOC376" s="243"/>
      <c r="NOD376" s="243"/>
      <c r="NOE376" s="243"/>
      <c r="NOF376" s="243"/>
      <c r="NOG376" s="243"/>
      <c r="NOH376" s="243"/>
      <c r="NOI376" s="243"/>
      <c r="NOJ376" s="243"/>
      <c r="NOK376" s="243"/>
      <c r="NOL376" s="243"/>
      <c r="NOM376" s="243"/>
      <c r="NON376" s="243"/>
      <c r="NOO376" s="243"/>
      <c r="NOP376" s="243"/>
      <c r="NOQ376" s="243"/>
      <c r="NOR376" s="243"/>
      <c r="NOS376" s="243"/>
      <c r="NOT376" s="243"/>
      <c r="NOU376" s="243"/>
      <c r="NOV376" s="243"/>
      <c r="NOW376" s="243"/>
      <c r="NOX376" s="243"/>
      <c r="NOY376" s="243"/>
      <c r="NOZ376" s="243"/>
      <c r="NPA376" s="243"/>
      <c r="NPB376" s="243"/>
      <c r="NPC376" s="243"/>
      <c r="NPD376" s="243"/>
      <c r="NPE376" s="243"/>
      <c r="NPF376" s="243"/>
      <c r="NPG376" s="243"/>
      <c r="NPH376" s="243"/>
      <c r="NPI376" s="243"/>
      <c r="NPJ376" s="243"/>
      <c r="NPK376" s="243"/>
      <c r="NPL376" s="243"/>
      <c r="NPM376" s="243"/>
      <c r="NPN376" s="243"/>
      <c r="NPO376" s="243"/>
      <c r="NPP376" s="243"/>
      <c r="NPQ376" s="243"/>
      <c r="NPR376" s="243"/>
      <c r="NPS376" s="243"/>
      <c r="NPT376" s="243"/>
      <c r="NPU376" s="243"/>
      <c r="NPV376" s="243"/>
      <c r="NPW376" s="243"/>
      <c r="NPX376" s="243"/>
      <c r="NPY376" s="243"/>
      <c r="NPZ376" s="243"/>
      <c r="NQA376" s="243"/>
      <c r="NQB376" s="243"/>
      <c r="NQC376" s="243"/>
      <c r="NQD376" s="243"/>
      <c r="NQE376" s="243"/>
      <c r="NQF376" s="243"/>
      <c r="NQG376" s="243"/>
      <c r="NQH376" s="243"/>
      <c r="NQI376" s="243"/>
      <c r="NQJ376" s="243"/>
      <c r="NQK376" s="243"/>
      <c r="NQL376" s="243"/>
      <c r="NQM376" s="243"/>
      <c r="NQN376" s="243"/>
      <c r="NQO376" s="243"/>
      <c r="NQP376" s="243"/>
      <c r="NQQ376" s="243"/>
      <c r="NQR376" s="243"/>
      <c r="NQS376" s="243"/>
      <c r="NQT376" s="243"/>
      <c r="NQU376" s="243"/>
      <c r="NQV376" s="243"/>
      <c r="NQW376" s="243"/>
      <c r="NQX376" s="243"/>
      <c r="NQY376" s="243"/>
      <c r="NQZ376" s="243"/>
      <c r="NRA376" s="243"/>
      <c r="NRB376" s="243"/>
      <c r="NRC376" s="243"/>
      <c r="NRD376" s="243"/>
      <c r="NRE376" s="243"/>
      <c r="NRF376" s="243"/>
      <c r="NRG376" s="243"/>
      <c r="NRH376" s="243"/>
      <c r="NRI376" s="243"/>
      <c r="NRJ376" s="243"/>
      <c r="NRK376" s="243"/>
      <c r="NRL376" s="243"/>
      <c r="NRM376" s="243"/>
      <c r="NRN376" s="243"/>
      <c r="NRO376" s="243"/>
      <c r="NRP376" s="243"/>
      <c r="NRQ376" s="243"/>
      <c r="NRR376" s="243"/>
      <c r="NRS376" s="243"/>
      <c r="NRT376" s="243"/>
      <c r="NRU376" s="243"/>
      <c r="NRV376" s="243"/>
      <c r="NRW376" s="243"/>
      <c r="NRX376" s="243"/>
      <c r="NRY376" s="243"/>
      <c r="NRZ376" s="243"/>
      <c r="NSA376" s="243"/>
      <c r="NSB376" s="243"/>
      <c r="NSC376" s="243"/>
      <c r="NSD376" s="243"/>
      <c r="NSE376" s="243"/>
      <c r="NSF376" s="243"/>
      <c r="NSG376" s="243"/>
      <c r="NSH376" s="243"/>
      <c r="NSI376" s="243"/>
      <c r="NSJ376" s="243"/>
      <c r="NSK376" s="243"/>
      <c r="NSL376" s="243"/>
      <c r="NSM376" s="243"/>
      <c r="NSN376" s="243"/>
      <c r="NSO376" s="243"/>
      <c r="NSP376" s="243"/>
      <c r="NSQ376" s="243"/>
      <c r="NSR376" s="243"/>
      <c r="NSS376" s="243"/>
      <c r="NST376" s="243"/>
      <c r="NSU376" s="243"/>
      <c r="NSV376" s="243"/>
      <c r="NSW376" s="243"/>
      <c r="NSX376" s="243"/>
      <c r="NSY376" s="243"/>
      <c r="NSZ376" s="243"/>
      <c r="NTA376" s="243"/>
      <c r="NTB376" s="243"/>
      <c r="NTC376" s="243"/>
      <c r="NTD376" s="243"/>
      <c r="NTE376" s="243"/>
      <c r="NTF376" s="243"/>
      <c r="NTG376" s="243"/>
      <c r="NTH376" s="243"/>
      <c r="NTI376" s="243"/>
      <c r="NTJ376" s="243"/>
      <c r="NTK376" s="243"/>
      <c r="NTL376" s="243"/>
      <c r="NTM376" s="243"/>
      <c r="NTN376" s="243"/>
      <c r="NTO376" s="243"/>
      <c r="NTP376" s="243"/>
      <c r="NTQ376" s="243"/>
      <c r="NTR376" s="243"/>
      <c r="NTS376" s="243"/>
      <c r="NTT376" s="243"/>
      <c r="NTU376" s="243"/>
      <c r="NTV376" s="243"/>
      <c r="NTW376" s="243"/>
      <c r="NTX376" s="243"/>
      <c r="NTY376" s="243"/>
      <c r="NTZ376" s="243"/>
      <c r="NUA376" s="243"/>
      <c r="NUB376" s="243"/>
      <c r="NUC376" s="243"/>
      <c r="NUD376" s="243"/>
      <c r="NUE376" s="243"/>
      <c r="NUF376" s="243"/>
      <c r="NUG376" s="243"/>
      <c r="NUH376" s="243"/>
      <c r="NUI376" s="243"/>
      <c r="NUJ376" s="243"/>
      <c r="NUK376" s="243"/>
      <c r="NUL376" s="243"/>
      <c r="NUM376" s="243"/>
      <c r="NUN376" s="243"/>
      <c r="NUO376" s="243"/>
      <c r="NUP376" s="243"/>
      <c r="NUQ376" s="243"/>
      <c r="NUR376" s="243"/>
      <c r="NUS376" s="243"/>
      <c r="NUT376" s="243"/>
      <c r="NUU376" s="243"/>
      <c r="NUV376" s="243"/>
      <c r="NUW376" s="243"/>
      <c r="NUX376" s="243"/>
      <c r="NUY376" s="243"/>
      <c r="NUZ376" s="243"/>
      <c r="NVA376" s="243"/>
      <c r="NVB376" s="243"/>
      <c r="NVC376" s="243"/>
      <c r="NVD376" s="243"/>
      <c r="NVE376" s="243"/>
      <c r="NVF376" s="243"/>
      <c r="NVG376" s="243"/>
      <c r="NVH376" s="243"/>
      <c r="NVI376" s="243"/>
      <c r="NVJ376" s="243"/>
      <c r="NVK376" s="243"/>
      <c r="NVL376" s="243"/>
      <c r="NVM376" s="243"/>
      <c r="NVN376" s="243"/>
      <c r="NVO376" s="243"/>
      <c r="NVP376" s="243"/>
      <c r="NVQ376" s="243"/>
      <c r="NVR376" s="243"/>
      <c r="NVS376" s="243"/>
      <c r="NVT376" s="243"/>
      <c r="NVU376" s="243"/>
      <c r="NVV376" s="243"/>
      <c r="NVW376" s="243"/>
      <c r="NVX376" s="243"/>
      <c r="NVY376" s="243"/>
      <c r="NVZ376" s="243"/>
      <c r="NWA376" s="243"/>
      <c r="NWB376" s="243"/>
      <c r="NWC376" s="243"/>
      <c r="NWD376" s="243"/>
      <c r="NWE376" s="243"/>
      <c r="NWF376" s="243"/>
      <c r="NWG376" s="243"/>
      <c r="NWH376" s="243"/>
      <c r="NWI376" s="243"/>
      <c r="NWJ376" s="243"/>
      <c r="NWK376" s="243"/>
      <c r="NWL376" s="243"/>
      <c r="NWM376" s="243"/>
      <c r="NWN376" s="243"/>
      <c r="NWO376" s="243"/>
      <c r="NWP376" s="243"/>
      <c r="NWQ376" s="243"/>
      <c r="NWR376" s="243"/>
      <c r="NWS376" s="243"/>
      <c r="NWT376" s="243"/>
      <c r="NWU376" s="243"/>
      <c r="NWV376" s="243"/>
      <c r="NWW376" s="243"/>
      <c r="NWX376" s="243"/>
      <c r="NWY376" s="243"/>
      <c r="NWZ376" s="243"/>
      <c r="NXA376" s="243"/>
      <c r="NXB376" s="243"/>
      <c r="NXC376" s="243"/>
      <c r="NXD376" s="243"/>
      <c r="NXE376" s="243"/>
      <c r="NXF376" s="243"/>
      <c r="NXG376" s="243"/>
      <c r="NXH376" s="243"/>
      <c r="NXI376" s="243"/>
      <c r="NXJ376" s="243"/>
      <c r="NXK376" s="243"/>
      <c r="NXL376" s="243"/>
      <c r="NXM376" s="243"/>
      <c r="NXN376" s="243"/>
      <c r="NXO376" s="243"/>
      <c r="NXP376" s="243"/>
      <c r="NXQ376" s="243"/>
      <c r="NXR376" s="243"/>
      <c r="NXS376" s="243"/>
      <c r="NXT376" s="243"/>
      <c r="NXU376" s="243"/>
      <c r="NXV376" s="243"/>
      <c r="NXW376" s="243"/>
      <c r="NXX376" s="243"/>
      <c r="NXY376" s="243"/>
      <c r="NXZ376" s="243"/>
      <c r="NYA376" s="243"/>
      <c r="NYB376" s="243"/>
      <c r="NYC376" s="243"/>
      <c r="NYD376" s="243"/>
      <c r="NYE376" s="243"/>
      <c r="NYF376" s="243"/>
      <c r="NYG376" s="243"/>
      <c r="NYH376" s="243"/>
      <c r="NYI376" s="243"/>
      <c r="NYJ376" s="243"/>
      <c r="NYK376" s="243"/>
      <c r="NYL376" s="243"/>
      <c r="NYM376" s="243"/>
      <c r="NYN376" s="243"/>
      <c r="NYO376" s="243"/>
      <c r="NYP376" s="243"/>
      <c r="NYQ376" s="243"/>
      <c r="NYR376" s="243"/>
      <c r="NYS376" s="243"/>
      <c r="NYT376" s="243"/>
      <c r="NYU376" s="243"/>
      <c r="NYV376" s="243"/>
      <c r="NYW376" s="243"/>
      <c r="NYX376" s="243"/>
      <c r="NYY376" s="243"/>
      <c r="NYZ376" s="243"/>
      <c r="NZA376" s="243"/>
      <c r="NZB376" s="243"/>
      <c r="NZC376" s="243"/>
      <c r="NZD376" s="243"/>
      <c r="NZE376" s="243"/>
      <c r="NZF376" s="243"/>
      <c r="NZG376" s="243"/>
      <c r="NZH376" s="243"/>
      <c r="NZI376" s="243"/>
      <c r="NZJ376" s="243"/>
      <c r="NZK376" s="243"/>
      <c r="NZL376" s="243"/>
      <c r="NZM376" s="243"/>
      <c r="NZN376" s="243"/>
      <c r="NZO376" s="243"/>
      <c r="NZP376" s="243"/>
      <c r="NZQ376" s="243"/>
      <c r="NZR376" s="243"/>
      <c r="NZS376" s="243"/>
      <c r="NZT376" s="243"/>
      <c r="NZU376" s="243"/>
      <c r="NZV376" s="243"/>
      <c r="NZW376" s="243"/>
      <c r="NZX376" s="243"/>
      <c r="NZY376" s="243"/>
      <c r="NZZ376" s="243"/>
      <c r="OAA376" s="243"/>
      <c r="OAB376" s="243"/>
      <c r="OAC376" s="243"/>
      <c r="OAD376" s="243"/>
      <c r="OAE376" s="243"/>
      <c r="OAF376" s="243"/>
      <c r="OAG376" s="243"/>
      <c r="OAH376" s="243"/>
      <c r="OAI376" s="243"/>
      <c r="OAJ376" s="243"/>
      <c r="OAK376" s="243"/>
      <c r="OAL376" s="243"/>
      <c r="OAM376" s="243"/>
      <c r="OAN376" s="243"/>
      <c r="OAO376" s="243"/>
      <c r="OAP376" s="243"/>
      <c r="OAQ376" s="243"/>
      <c r="OAR376" s="243"/>
      <c r="OAS376" s="243"/>
      <c r="OAT376" s="243"/>
      <c r="OAU376" s="243"/>
      <c r="OAV376" s="243"/>
      <c r="OAW376" s="243"/>
      <c r="OAX376" s="243"/>
      <c r="OAY376" s="243"/>
      <c r="OAZ376" s="243"/>
      <c r="OBA376" s="243"/>
      <c r="OBB376" s="243"/>
      <c r="OBC376" s="243"/>
      <c r="OBD376" s="243"/>
      <c r="OBE376" s="243"/>
      <c r="OBF376" s="243"/>
      <c r="OBG376" s="243"/>
      <c r="OBH376" s="243"/>
      <c r="OBI376" s="243"/>
      <c r="OBJ376" s="243"/>
      <c r="OBK376" s="243"/>
      <c r="OBL376" s="243"/>
      <c r="OBM376" s="243"/>
      <c r="OBN376" s="243"/>
      <c r="OBO376" s="243"/>
      <c r="OBP376" s="243"/>
      <c r="OBQ376" s="243"/>
      <c r="OBR376" s="243"/>
      <c r="OBS376" s="243"/>
      <c r="OBT376" s="243"/>
      <c r="OBU376" s="243"/>
      <c r="OBV376" s="243"/>
      <c r="OBW376" s="243"/>
      <c r="OBX376" s="243"/>
      <c r="OBY376" s="243"/>
      <c r="OBZ376" s="243"/>
      <c r="OCA376" s="243"/>
      <c r="OCB376" s="243"/>
      <c r="OCC376" s="243"/>
      <c r="OCD376" s="243"/>
      <c r="OCE376" s="243"/>
      <c r="OCF376" s="243"/>
      <c r="OCG376" s="243"/>
      <c r="OCH376" s="243"/>
      <c r="OCI376" s="243"/>
      <c r="OCJ376" s="243"/>
      <c r="OCK376" s="243"/>
      <c r="OCL376" s="243"/>
      <c r="OCM376" s="243"/>
      <c r="OCN376" s="243"/>
      <c r="OCO376" s="243"/>
      <c r="OCP376" s="243"/>
      <c r="OCQ376" s="243"/>
      <c r="OCR376" s="243"/>
      <c r="OCS376" s="243"/>
      <c r="OCT376" s="243"/>
      <c r="OCU376" s="243"/>
      <c r="OCV376" s="243"/>
      <c r="OCW376" s="243"/>
      <c r="OCX376" s="243"/>
      <c r="OCY376" s="243"/>
      <c r="OCZ376" s="243"/>
      <c r="ODA376" s="243"/>
      <c r="ODB376" s="243"/>
      <c r="ODC376" s="243"/>
      <c r="ODD376" s="243"/>
      <c r="ODE376" s="243"/>
      <c r="ODF376" s="243"/>
      <c r="ODG376" s="243"/>
      <c r="ODH376" s="243"/>
      <c r="ODI376" s="243"/>
      <c r="ODJ376" s="243"/>
      <c r="ODK376" s="243"/>
      <c r="ODL376" s="243"/>
      <c r="ODM376" s="243"/>
      <c r="ODN376" s="243"/>
      <c r="ODO376" s="243"/>
      <c r="ODP376" s="243"/>
      <c r="ODQ376" s="243"/>
      <c r="ODR376" s="243"/>
      <c r="ODS376" s="243"/>
      <c r="ODT376" s="243"/>
      <c r="ODU376" s="243"/>
      <c r="ODV376" s="243"/>
      <c r="ODW376" s="243"/>
      <c r="ODX376" s="243"/>
      <c r="ODY376" s="243"/>
      <c r="ODZ376" s="243"/>
      <c r="OEA376" s="243"/>
      <c r="OEB376" s="243"/>
      <c r="OEC376" s="243"/>
      <c r="OED376" s="243"/>
      <c r="OEE376" s="243"/>
      <c r="OEF376" s="243"/>
      <c r="OEG376" s="243"/>
      <c r="OEH376" s="243"/>
      <c r="OEI376" s="243"/>
      <c r="OEJ376" s="243"/>
      <c r="OEK376" s="243"/>
      <c r="OEL376" s="243"/>
      <c r="OEM376" s="243"/>
      <c r="OEN376" s="243"/>
      <c r="OEO376" s="243"/>
      <c r="OEP376" s="243"/>
      <c r="OEQ376" s="243"/>
      <c r="OER376" s="243"/>
      <c r="OES376" s="243"/>
      <c r="OET376" s="243"/>
      <c r="OEU376" s="243"/>
      <c r="OEV376" s="243"/>
      <c r="OEW376" s="243"/>
      <c r="OEX376" s="243"/>
      <c r="OEY376" s="243"/>
      <c r="OEZ376" s="243"/>
      <c r="OFA376" s="243"/>
      <c r="OFB376" s="243"/>
      <c r="OFC376" s="243"/>
      <c r="OFD376" s="243"/>
      <c r="OFE376" s="243"/>
      <c r="OFF376" s="243"/>
      <c r="OFG376" s="243"/>
      <c r="OFH376" s="243"/>
      <c r="OFI376" s="243"/>
      <c r="OFJ376" s="243"/>
      <c r="OFK376" s="243"/>
      <c r="OFL376" s="243"/>
      <c r="OFM376" s="243"/>
      <c r="OFN376" s="243"/>
      <c r="OFO376" s="243"/>
      <c r="OFP376" s="243"/>
      <c r="OFQ376" s="243"/>
      <c r="OFR376" s="243"/>
      <c r="OFS376" s="243"/>
      <c r="OFT376" s="243"/>
      <c r="OFU376" s="243"/>
      <c r="OFV376" s="243"/>
      <c r="OFW376" s="243"/>
      <c r="OFX376" s="243"/>
      <c r="OFY376" s="243"/>
      <c r="OFZ376" s="243"/>
      <c r="OGA376" s="243"/>
      <c r="OGB376" s="243"/>
      <c r="OGC376" s="243"/>
      <c r="OGD376" s="243"/>
      <c r="OGE376" s="243"/>
      <c r="OGF376" s="243"/>
      <c r="OGG376" s="243"/>
      <c r="OGH376" s="243"/>
      <c r="OGI376" s="243"/>
      <c r="OGJ376" s="243"/>
      <c r="OGK376" s="243"/>
      <c r="OGL376" s="243"/>
      <c r="OGM376" s="243"/>
      <c r="OGN376" s="243"/>
      <c r="OGO376" s="243"/>
      <c r="OGP376" s="243"/>
      <c r="OGQ376" s="243"/>
      <c r="OGR376" s="243"/>
      <c r="OGS376" s="243"/>
      <c r="OGT376" s="243"/>
      <c r="OGU376" s="243"/>
      <c r="OGV376" s="243"/>
      <c r="OGW376" s="243"/>
      <c r="OGX376" s="243"/>
      <c r="OGY376" s="243"/>
      <c r="OGZ376" s="243"/>
      <c r="OHA376" s="243"/>
      <c r="OHB376" s="243"/>
      <c r="OHC376" s="243"/>
      <c r="OHD376" s="243"/>
      <c r="OHE376" s="243"/>
      <c r="OHF376" s="243"/>
      <c r="OHG376" s="243"/>
      <c r="OHH376" s="243"/>
      <c r="OHI376" s="243"/>
      <c r="OHJ376" s="243"/>
      <c r="OHK376" s="243"/>
      <c r="OHL376" s="243"/>
      <c r="OHM376" s="243"/>
      <c r="OHN376" s="243"/>
      <c r="OHO376" s="243"/>
      <c r="OHP376" s="243"/>
      <c r="OHQ376" s="243"/>
      <c r="OHR376" s="243"/>
      <c r="OHS376" s="243"/>
      <c r="OHT376" s="243"/>
      <c r="OHU376" s="243"/>
      <c r="OHV376" s="243"/>
      <c r="OHW376" s="243"/>
      <c r="OHX376" s="243"/>
      <c r="OHY376" s="243"/>
      <c r="OHZ376" s="243"/>
      <c r="OIA376" s="243"/>
      <c r="OIB376" s="243"/>
      <c r="OIC376" s="243"/>
      <c r="OID376" s="243"/>
      <c r="OIE376" s="243"/>
      <c r="OIF376" s="243"/>
      <c r="OIG376" s="243"/>
      <c r="OIH376" s="243"/>
      <c r="OII376" s="243"/>
      <c r="OIJ376" s="243"/>
      <c r="OIK376" s="243"/>
      <c r="OIL376" s="243"/>
      <c r="OIM376" s="243"/>
      <c r="OIN376" s="243"/>
      <c r="OIO376" s="243"/>
      <c r="OIP376" s="243"/>
      <c r="OIQ376" s="243"/>
      <c r="OIR376" s="243"/>
      <c r="OIS376" s="243"/>
      <c r="OIT376" s="243"/>
      <c r="OIU376" s="243"/>
      <c r="OIV376" s="243"/>
      <c r="OIW376" s="243"/>
      <c r="OIX376" s="243"/>
      <c r="OIY376" s="243"/>
      <c r="OIZ376" s="243"/>
      <c r="OJA376" s="243"/>
      <c r="OJB376" s="243"/>
      <c r="OJC376" s="243"/>
      <c r="OJD376" s="243"/>
      <c r="OJE376" s="243"/>
      <c r="OJF376" s="243"/>
      <c r="OJG376" s="243"/>
      <c r="OJH376" s="243"/>
      <c r="OJI376" s="243"/>
      <c r="OJJ376" s="243"/>
      <c r="OJK376" s="243"/>
      <c r="OJL376" s="243"/>
      <c r="OJM376" s="243"/>
      <c r="OJN376" s="243"/>
      <c r="OJO376" s="243"/>
      <c r="OJP376" s="243"/>
      <c r="OJQ376" s="243"/>
      <c r="OJR376" s="243"/>
      <c r="OJS376" s="243"/>
      <c r="OJT376" s="243"/>
      <c r="OJU376" s="243"/>
      <c r="OJV376" s="243"/>
      <c r="OJW376" s="243"/>
      <c r="OJX376" s="243"/>
      <c r="OJY376" s="243"/>
      <c r="OJZ376" s="243"/>
      <c r="OKA376" s="243"/>
      <c r="OKB376" s="243"/>
      <c r="OKC376" s="243"/>
      <c r="OKD376" s="243"/>
      <c r="OKE376" s="243"/>
      <c r="OKF376" s="243"/>
      <c r="OKG376" s="243"/>
      <c r="OKH376" s="243"/>
      <c r="OKI376" s="243"/>
      <c r="OKJ376" s="243"/>
      <c r="OKK376" s="243"/>
      <c r="OKL376" s="243"/>
      <c r="OKM376" s="243"/>
      <c r="OKN376" s="243"/>
      <c r="OKO376" s="243"/>
      <c r="OKP376" s="243"/>
      <c r="OKQ376" s="243"/>
      <c r="OKR376" s="243"/>
      <c r="OKS376" s="243"/>
      <c r="OKT376" s="243"/>
      <c r="OKU376" s="243"/>
      <c r="OKV376" s="243"/>
      <c r="OKW376" s="243"/>
      <c r="OKX376" s="243"/>
      <c r="OKY376" s="243"/>
      <c r="OKZ376" s="243"/>
      <c r="OLA376" s="243"/>
      <c r="OLB376" s="243"/>
      <c r="OLC376" s="243"/>
      <c r="OLD376" s="243"/>
      <c r="OLE376" s="243"/>
      <c r="OLF376" s="243"/>
      <c r="OLG376" s="243"/>
      <c r="OLH376" s="243"/>
      <c r="OLI376" s="243"/>
      <c r="OLJ376" s="243"/>
      <c r="OLK376" s="243"/>
      <c r="OLL376" s="243"/>
      <c r="OLM376" s="243"/>
      <c r="OLN376" s="243"/>
      <c r="OLO376" s="243"/>
      <c r="OLP376" s="243"/>
      <c r="OLQ376" s="243"/>
      <c r="OLR376" s="243"/>
      <c r="OLS376" s="243"/>
      <c r="OLT376" s="243"/>
      <c r="OLU376" s="243"/>
      <c r="OLV376" s="243"/>
      <c r="OLW376" s="243"/>
      <c r="OLX376" s="243"/>
      <c r="OLY376" s="243"/>
      <c r="OLZ376" s="243"/>
      <c r="OMA376" s="243"/>
      <c r="OMB376" s="243"/>
      <c r="OMC376" s="243"/>
      <c r="OMD376" s="243"/>
      <c r="OME376" s="243"/>
      <c r="OMF376" s="243"/>
      <c r="OMG376" s="243"/>
      <c r="OMH376" s="243"/>
      <c r="OMI376" s="243"/>
      <c r="OMJ376" s="243"/>
      <c r="OMK376" s="243"/>
      <c r="OML376" s="243"/>
      <c r="OMM376" s="243"/>
      <c r="OMN376" s="243"/>
      <c r="OMO376" s="243"/>
      <c r="OMP376" s="243"/>
      <c r="OMQ376" s="243"/>
      <c r="OMR376" s="243"/>
      <c r="OMS376" s="243"/>
      <c r="OMT376" s="243"/>
      <c r="OMU376" s="243"/>
      <c r="OMV376" s="243"/>
      <c r="OMW376" s="243"/>
      <c r="OMX376" s="243"/>
      <c r="OMY376" s="243"/>
      <c r="OMZ376" s="243"/>
      <c r="ONA376" s="243"/>
      <c r="ONB376" s="243"/>
      <c r="ONC376" s="243"/>
      <c r="OND376" s="243"/>
      <c r="ONE376" s="243"/>
      <c r="ONF376" s="243"/>
      <c r="ONG376" s="243"/>
      <c r="ONH376" s="243"/>
      <c r="ONI376" s="243"/>
      <c r="ONJ376" s="243"/>
      <c r="ONK376" s="243"/>
      <c r="ONL376" s="243"/>
      <c r="ONM376" s="243"/>
      <c r="ONN376" s="243"/>
      <c r="ONO376" s="243"/>
      <c r="ONP376" s="243"/>
      <c r="ONQ376" s="243"/>
      <c r="ONR376" s="243"/>
      <c r="ONS376" s="243"/>
      <c r="ONT376" s="243"/>
      <c r="ONU376" s="243"/>
      <c r="ONV376" s="243"/>
      <c r="ONW376" s="243"/>
      <c r="ONX376" s="243"/>
      <c r="ONY376" s="243"/>
      <c r="ONZ376" s="243"/>
      <c r="OOA376" s="243"/>
      <c r="OOB376" s="243"/>
      <c r="OOC376" s="243"/>
      <c r="OOD376" s="243"/>
      <c r="OOE376" s="243"/>
      <c r="OOF376" s="243"/>
      <c r="OOG376" s="243"/>
      <c r="OOH376" s="243"/>
      <c r="OOI376" s="243"/>
      <c r="OOJ376" s="243"/>
      <c r="OOK376" s="243"/>
      <c r="OOL376" s="243"/>
      <c r="OOM376" s="243"/>
      <c r="OON376" s="243"/>
      <c r="OOO376" s="243"/>
      <c r="OOP376" s="243"/>
      <c r="OOQ376" s="243"/>
      <c r="OOR376" s="243"/>
      <c r="OOS376" s="243"/>
      <c r="OOT376" s="243"/>
      <c r="OOU376" s="243"/>
      <c r="OOV376" s="243"/>
      <c r="OOW376" s="243"/>
      <c r="OOX376" s="243"/>
      <c r="OOY376" s="243"/>
      <c r="OOZ376" s="243"/>
      <c r="OPA376" s="243"/>
      <c r="OPB376" s="243"/>
      <c r="OPC376" s="243"/>
      <c r="OPD376" s="243"/>
      <c r="OPE376" s="243"/>
      <c r="OPF376" s="243"/>
      <c r="OPG376" s="243"/>
      <c r="OPH376" s="243"/>
      <c r="OPI376" s="243"/>
      <c r="OPJ376" s="243"/>
      <c r="OPK376" s="243"/>
      <c r="OPL376" s="243"/>
      <c r="OPM376" s="243"/>
      <c r="OPN376" s="243"/>
      <c r="OPO376" s="243"/>
      <c r="OPP376" s="243"/>
      <c r="OPQ376" s="243"/>
      <c r="OPR376" s="243"/>
      <c r="OPS376" s="243"/>
      <c r="OPT376" s="243"/>
      <c r="OPU376" s="243"/>
      <c r="OPV376" s="243"/>
      <c r="OPW376" s="243"/>
      <c r="OPX376" s="243"/>
      <c r="OPY376" s="243"/>
      <c r="OPZ376" s="243"/>
      <c r="OQA376" s="243"/>
      <c r="OQB376" s="243"/>
      <c r="OQC376" s="243"/>
      <c r="OQD376" s="243"/>
      <c r="OQE376" s="243"/>
      <c r="OQF376" s="243"/>
      <c r="OQG376" s="243"/>
      <c r="OQH376" s="243"/>
      <c r="OQI376" s="243"/>
      <c r="OQJ376" s="243"/>
      <c r="OQK376" s="243"/>
      <c r="OQL376" s="243"/>
      <c r="OQM376" s="243"/>
      <c r="OQN376" s="243"/>
      <c r="OQO376" s="243"/>
      <c r="OQP376" s="243"/>
      <c r="OQQ376" s="243"/>
      <c r="OQR376" s="243"/>
      <c r="OQS376" s="243"/>
      <c r="OQT376" s="243"/>
      <c r="OQU376" s="243"/>
      <c r="OQV376" s="243"/>
      <c r="OQW376" s="243"/>
      <c r="OQX376" s="243"/>
      <c r="OQY376" s="243"/>
      <c r="OQZ376" s="243"/>
      <c r="ORA376" s="243"/>
      <c r="ORB376" s="243"/>
      <c r="ORC376" s="243"/>
      <c r="ORD376" s="243"/>
      <c r="ORE376" s="243"/>
      <c r="ORF376" s="243"/>
      <c r="ORG376" s="243"/>
      <c r="ORH376" s="243"/>
      <c r="ORI376" s="243"/>
      <c r="ORJ376" s="243"/>
      <c r="ORK376" s="243"/>
      <c r="ORL376" s="243"/>
      <c r="ORM376" s="243"/>
      <c r="ORN376" s="243"/>
      <c r="ORO376" s="243"/>
      <c r="ORP376" s="243"/>
      <c r="ORQ376" s="243"/>
      <c r="ORR376" s="243"/>
      <c r="ORS376" s="243"/>
      <c r="ORT376" s="243"/>
      <c r="ORU376" s="243"/>
      <c r="ORV376" s="243"/>
      <c r="ORW376" s="243"/>
      <c r="ORX376" s="243"/>
      <c r="ORY376" s="243"/>
      <c r="ORZ376" s="243"/>
      <c r="OSA376" s="243"/>
      <c r="OSB376" s="243"/>
      <c r="OSC376" s="243"/>
      <c r="OSD376" s="243"/>
      <c r="OSE376" s="243"/>
      <c r="OSF376" s="243"/>
      <c r="OSG376" s="243"/>
      <c r="OSH376" s="243"/>
      <c r="OSI376" s="243"/>
      <c r="OSJ376" s="243"/>
      <c r="OSK376" s="243"/>
      <c r="OSL376" s="243"/>
      <c r="OSM376" s="243"/>
      <c r="OSN376" s="243"/>
      <c r="OSO376" s="243"/>
      <c r="OSP376" s="243"/>
      <c r="OSQ376" s="243"/>
      <c r="OSR376" s="243"/>
      <c r="OSS376" s="243"/>
      <c r="OST376" s="243"/>
      <c r="OSU376" s="243"/>
      <c r="OSV376" s="243"/>
      <c r="OSW376" s="243"/>
      <c r="OSX376" s="243"/>
      <c r="OSY376" s="243"/>
      <c r="OSZ376" s="243"/>
      <c r="OTA376" s="243"/>
      <c r="OTB376" s="243"/>
      <c r="OTC376" s="243"/>
      <c r="OTD376" s="243"/>
      <c r="OTE376" s="243"/>
      <c r="OTF376" s="243"/>
      <c r="OTG376" s="243"/>
      <c r="OTH376" s="243"/>
      <c r="OTI376" s="243"/>
      <c r="OTJ376" s="243"/>
      <c r="OTK376" s="243"/>
      <c r="OTL376" s="243"/>
      <c r="OTM376" s="243"/>
      <c r="OTN376" s="243"/>
      <c r="OTO376" s="243"/>
      <c r="OTP376" s="243"/>
      <c r="OTQ376" s="243"/>
      <c r="OTR376" s="243"/>
      <c r="OTS376" s="243"/>
      <c r="OTT376" s="243"/>
      <c r="OTU376" s="243"/>
      <c r="OTV376" s="243"/>
      <c r="OTW376" s="243"/>
      <c r="OTX376" s="243"/>
      <c r="OTY376" s="243"/>
      <c r="OTZ376" s="243"/>
      <c r="OUA376" s="243"/>
      <c r="OUB376" s="243"/>
      <c r="OUC376" s="243"/>
      <c r="OUD376" s="243"/>
      <c r="OUE376" s="243"/>
      <c r="OUF376" s="243"/>
      <c r="OUG376" s="243"/>
      <c r="OUH376" s="243"/>
      <c r="OUI376" s="243"/>
      <c r="OUJ376" s="243"/>
      <c r="OUK376" s="243"/>
      <c r="OUL376" s="243"/>
      <c r="OUM376" s="243"/>
      <c r="OUN376" s="243"/>
      <c r="OUO376" s="243"/>
      <c r="OUP376" s="243"/>
      <c r="OUQ376" s="243"/>
      <c r="OUR376" s="243"/>
      <c r="OUS376" s="243"/>
      <c r="OUT376" s="243"/>
      <c r="OUU376" s="243"/>
      <c r="OUV376" s="243"/>
      <c r="OUW376" s="243"/>
      <c r="OUX376" s="243"/>
      <c r="OUY376" s="243"/>
      <c r="OUZ376" s="243"/>
      <c r="OVA376" s="243"/>
      <c r="OVB376" s="243"/>
      <c r="OVC376" s="243"/>
      <c r="OVD376" s="243"/>
      <c r="OVE376" s="243"/>
      <c r="OVF376" s="243"/>
      <c r="OVG376" s="243"/>
      <c r="OVH376" s="243"/>
      <c r="OVI376" s="243"/>
      <c r="OVJ376" s="243"/>
      <c r="OVK376" s="243"/>
      <c r="OVL376" s="243"/>
      <c r="OVM376" s="243"/>
      <c r="OVN376" s="243"/>
      <c r="OVO376" s="243"/>
      <c r="OVP376" s="243"/>
      <c r="OVQ376" s="243"/>
      <c r="OVR376" s="243"/>
      <c r="OVS376" s="243"/>
      <c r="OVT376" s="243"/>
      <c r="OVU376" s="243"/>
      <c r="OVV376" s="243"/>
      <c r="OVW376" s="243"/>
      <c r="OVX376" s="243"/>
      <c r="OVY376" s="243"/>
      <c r="OVZ376" s="243"/>
      <c r="OWA376" s="243"/>
      <c r="OWB376" s="243"/>
      <c r="OWC376" s="243"/>
      <c r="OWD376" s="243"/>
      <c r="OWE376" s="243"/>
      <c r="OWF376" s="243"/>
      <c r="OWG376" s="243"/>
      <c r="OWH376" s="243"/>
      <c r="OWI376" s="243"/>
      <c r="OWJ376" s="243"/>
      <c r="OWK376" s="243"/>
      <c r="OWL376" s="243"/>
      <c r="OWM376" s="243"/>
      <c r="OWN376" s="243"/>
      <c r="OWO376" s="243"/>
      <c r="OWP376" s="243"/>
      <c r="OWQ376" s="243"/>
      <c r="OWR376" s="243"/>
      <c r="OWS376" s="243"/>
      <c r="OWT376" s="243"/>
      <c r="OWU376" s="243"/>
      <c r="OWV376" s="243"/>
      <c r="OWW376" s="243"/>
      <c r="OWX376" s="243"/>
      <c r="OWY376" s="243"/>
      <c r="OWZ376" s="243"/>
      <c r="OXA376" s="243"/>
      <c r="OXB376" s="243"/>
      <c r="OXC376" s="243"/>
      <c r="OXD376" s="243"/>
      <c r="OXE376" s="243"/>
      <c r="OXF376" s="243"/>
      <c r="OXG376" s="243"/>
      <c r="OXH376" s="243"/>
      <c r="OXI376" s="243"/>
      <c r="OXJ376" s="243"/>
      <c r="OXK376" s="243"/>
      <c r="OXL376" s="243"/>
      <c r="OXM376" s="243"/>
      <c r="OXN376" s="243"/>
      <c r="OXO376" s="243"/>
      <c r="OXP376" s="243"/>
      <c r="OXQ376" s="243"/>
      <c r="OXR376" s="243"/>
      <c r="OXS376" s="243"/>
      <c r="OXT376" s="243"/>
      <c r="OXU376" s="243"/>
      <c r="OXV376" s="243"/>
      <c r="OXW376" s="243"/>
      <c r="OXX376" s="243"/>
      <c r="OXY376" s="243"/>
      <c r="OXZ376" s="243"/>
      <c r="OYA376" s="243"/>
      <c r="OYB376" s="243"/>
      <c r="OYC376" s="243"/>
      <c r="OYD376" s="243"/>
      <c r="OYE376" s="243"/>
      <c r="OYF376" s="243"/>
      <c r="OYG376" s="243"/>
      <c r="OYH376" s="243"/>
      <c r="OYI376" s="243"/>
      <c r="OYJ376" s="243"/>
      <c r="OYK376" s="243"/>
      <c r="OYL376" s="243"/>
      <c r="OYM376" s="243"/>
      <c r="OYN376" s="243"/>
      <c r="OYO376" s="243"/>
      <c r="OYP376" s="243"/>
      <c r="OYQ376" s="243"/>
      <c r="OYR376" s="243"/>
      <c r="OYS376" s="243"/>
      <c r="OYT376" s="243"/>
      <c r="OYU376" s="243"/>
      <c r="OYV376" s="243"/>
      <c r="OYW376" s="243"/>
      <c r="OYX376" s="243"/>
      <c r="OYY376" s="243"/>
      <c r="OYZ376" s="243"/>
      <c r="OZA376" s="243"/>
      <c r="OZB376" s="243"/>
      <c r="OZC376" s="243"/>
      <c r="OZD376" s="243"/>
      <c r="OZE376" s="243"/>
      <c r="OZF376" s="243"/>
      <c r="OZG376" s="243"/>
      <c r="OZH376" s="243"/>
      <c r="OZI376" s="243"/>
      <c r="OZJ376" s="243"/>
      <c r="OZK376" s="243"/>
      <c r="OZL376" s="243"/>
      <c r="OZM376" s="243"/>
      <c r="OZN376" s="243"/>
      <c r="OZO376" s="243"/>
      <c r="OZP376" s="243"/>
      <c r="OZQ376" s="243"/>
      <c r="OZR376" s="243"/>
      <c r="OZS376" s="243"/>
      <c r="OZT376" s="243"/>
      <c r="OZU376" s="243"/>
      <c r="OZV376" s="243"/>
      <c r="OZW376" s="243"/>
      <c r="OZX376" s="243"/>
      <c r="OZY376" s="243"/>
      <c r="OZZ376" s="243"/>
      <c r="PAA376" s="243"/>
      <c r="PAB376" s="243"/>
      <c r="PAC376" s="243"/>
      <c r="PAD376" s="243"/>
      <c r="PAE376" s="243"/>
      <c r="PAF376" s="243"/>
      <c r="PAG376" s="243"/>
      <c r="PAH376" s="243"/>
      <c r="PAI376" s="243"/>
      <c r="PAJ376" s="243"/>
      <c r="PAK376" s="243"/>
      <c r="PAL376" s="243"/>
      <c r="PAM376" s="243"/>
      <c r="PAN376" s="243"/>
      <c r="PAO376" s="243"/>
      <c r="PAP376" s="243"/>
      <c r="PAQ376" s="243"/>
      <c r="PAR376" s="243"/>
      <c r="PAS376" s="243"/>
      <c r="PAT376" s="243"/>
      <c r="PAU376" s="243"/>
      <c r="PAV376" s="243"/>
      <c r="PAW376" s="243"/>
      <c r="PAX376" s="243"/>
      <c r="PAY376" s="243"/>
      <c r="PAZ376" s="243"/>
      <c r="PBA376" s="243"/>
      <c r="PBB376" s="243"/>
      <c r="PBC376" s="243"/>
      <c r="PBD376" s="243"/>
      <c r="PBE376" s="243"/>
      <c r="PBF376" s="243"/>
      <c r="PBG376" s="243"/>
      <c r="PBH376" s="243"/>
      <c r="PBI376" s="243"/>
      <c r="PBJ376" s="243"/>
      <c r="PBK376" s="243"/>
      <c r="PBL376" s="243"/>
      <c r="PBM376" s="243"/>
      <c r="PBN376" s="243"/>
      <c r="PBO376" s="243"/>
      <c r="PBP376" s="243"/>
      <c r="PBQ376" s="243"/>
      <c r="PBR376" s="243"/>
      <c r="PBS376" s="243"/>
      <c r="PBT376" s="243"/>
      <c r="PBU376" s="243"/>
      <c r="PBV376" s="243"/>
      <c r="PBW376" s="243"/>
      <c r="PBX376" s="243"/>
      <c r="PBY376" s="243"/>
      <c r="PBZ376" s="243"/>
      <c r="PCA376" s="243"/>
      <c r="PCB376" s="243"/>
      <c r="PCC376" s="243"/>
      <c r="PCD376" s="243"/>
      <c r="PCE376" s="243"/>
      <c r="PCF376" s="243"/>
      <c r="PCG376" s="243"/>
      <c r="PCH376" s="243"/>
      <c r="PCI376" s="243"/>
      <c r="PCJ376" s="243"/>
      <c r="PCK376" s="243"/>
      <c r="PCL376" s="243"/>
      <c r="PCM376" s="243"/>
      <c r="PCN376" s="243"/>
      <c r="PCO376" s="243"/>
      <c r="PCP376" s="243"/>
      <c r="PCQ376" s="243"/>
      <c r="PCR376" s="243"/>
      <c r="PCS376" s="243"/>
      <c r="PCT376" s="243"/>
      <c r="PCU376" s="243"/>
      <c r="PCV376" s="243"/>
      <c r="PCW376" s="243"/>
      <c r="PCX376" s="243"/>
      <c r="PCY376" s="243"/>
      <c r="PCZ376" s="243"/>
      <c r="PDA376" s="243"/>
      <c r="PDB376" s="243"/>
      <c r="PDC376" s="243"/>
      <c r="PDD376" s="243"/>
      <c r="PDE376" s="243"/>
      <c r="PDF376" s="243"/>
      <c r="PDG376" s="243"/>
      <c r="PDH376" s="243"/>
      <c r="PDI376" s="243"/>
      <c r="PDJ376" s="243"/>
      <c r="PDK376" s="243"/>
      <c r="PDL376" s="243"/>
      <c r="PDM376" s="243"/>
      <c r="PDN376" s="243"/>
      <c r="PDO376" s="243"/>
      <c r="PDP376" s="243"/>
      <c r="PDQ376" s="243"/>
      <c r="PDR376" s="243"/>
      <c r="PDS376" s="243"/>
      <c r="PDT376" s="243"/>
      <c r="PDU376" s="243"/>
      <c r="PDV376" s="243"/>
      <c r="PDW376" s="243"/>
      <c r="PDX376" s="243"/>
      <c r="PDY376" s="243"/>
      <c r="PDZ376" s="243"/>
      <c r="PEA376" s="243"/>
      <c r="PEB376" s="243"/>
      <c r="PEC376" s="243"/>
      <c r="PED376" s="243"/>
      <c r="PEE376" s="243"/>
      <c r="PEF376" s="243"/>
      <c r="PEG376" s="243"/>
      <c r="PEH376" s="243"/>
      <c r="PEI376" s="243"/>
      <c r="PEJ376" s="243"/>
      <c r="PEK376" s="243"/>
      <c r="PEL376" s="243"/>
      <c r="PEM376" s="243"/>
      <c r="PEN376" s="243"/>
      <c r="PEO376" s="243"/>
      <c r="PEP376" s="243"/>
      <c r="PEQ376" s="243"/>
      <c r="PER376" s="243"/>
      <c r="PES376" s="243"/>
      <c r="PET376" s="243"/>
      <c r="PEU376" s="243"/>
      <c r="PEV376" s="243"/>
      <c r="PEW376" s="243"/>
      <c r="PEX376" s="243"/>
      <c r="PEY376" s="243"/>
      <c r="PEZ376" s="243"/>
      <c r="PFA376" s="243"/>
      <c r="PFB376" s="243"/>
      <c r="PFC376" s="243"/>
      <c r="PFD376" s="243"/>
      <c r="PFE376" s="243"/>
      <c r="PFF376" s="243"/>
      <c r="PFG376" s="243"/>
      <c r="PFH376" s="243"/>
      <c r="PFI376" s="243"/>
      <c r="PFJ376" s="243"/>
      <c r="PFK376" s="243"/>
      <c r="PFL376" s="243"/>
      <c r="PFM376" s="243"/>
      <c r="PFN376" s="243"/>
      <c r="PFO376" s="243"/>
      <c r="PFP376" s="243"/>
      <c r="PFQ376" s="243"/>
      <c r="PFR376" s="243"/>
      <c r="PFS376" s="243"/>
      <c r="PFT376" s="243"/>
      <c r="PFU376" s="243"/>
      <c r="PFV376" s="243"/>
      <c r="PFW376" s="243"/>
      <c r="PFX376" s="243"/>
      <c r="PFY376" s="243"/>
      <c r="PFZ376" s="243"/>
      <c r="PGA376" s="243"/>
      <c r="PGB376" s="243"/>
      <c r="PGC376" s="243"/>
      <c r="PGD376" s="243"/>
      <c r="PGE376" s="243"/>
      <c r="PGF376" s="243"/>
      <c r="PGG376" s="243"/>
      <c r="PGH376" s="243"/>
      <c r="PGI376" s="243"/>
      <c r="PGJ376" s="243"/>
      <c r="PGK376" s="243"/>
      <c r="PGL376" s="243"/>
      <c r="PGM376" s="243"/>
      <c r="PGN376" s="243"/>
      <c r="PGO376" s="243"/>
      <c r="PGP376" s="243"/>
      <c r="PGQ376" s="243"/>
      <c r="PGR376" s="243"/>
      <c r="PGS376" s="243"/>
      <c r="PGT376" s="243"/>
      <c r="PGU376" s="243"/>
      <c r="PGV376" s="243"/>
      <c r="PGW376" s="243"/>
      <c r="PGX376" s="243"/>
      <c r="PGY376" s="243"/>
      <c r="PGZ376" s="243"/>
      <c r="PHA376" s="243"/>
      <c r="PHB376" s="243"/>
      <c r="PHC376" s="243"/>
      <c r="PHD376" s="243"/>
      <c r="PHE376" s="243"/>
      <c r="PHF376" s="243"/>
      <c r="PHG376" s="243"/>
      <c r="PHH376" s="243"/>
      <c r="PHI376" s="243"/>
      <c r="PHJ376" s="243"/>
      <c r="PHK376" s="243"/>
      <c r="PHL376" s="243"/>
      <c r="PHM376" s="243"/>
      <c r="PHN376" s="243"/>
      <c r="PHO376" s="243"/>
      <c r="PHP376" s="243"/>
      <c r="PHQ376" s="243"/>
      <c r="PHR376" s="243"/>
      <c r="PHS376" s="243"/>
      <c r="PHT376" s="243"/>
      <c r="PHU376" s="243"/>
      <c r="PHV376" s="243"/>
      <c r="PHW376" s="243"/>
      <c r="PHX376" s="243"/>
      <c r="PHY376" s="243"/>
      <c r="PHZ376" s="243"/>
      <c r="PIA376" s="243"/>
      <c r="PIB376" s="243"/>
      <c r="PIC376" s="243"/>
      <c r="PID376" s="243"/>
      <c r="PIE376" s="243"/>
      <c r="PIF376" s="243"/>
      <c r="PIG376" s="243"/>
      <c r="PIH376" s="243"/>
      <c r="PII376" s="243"/>
      <c r="PIJ376" s="243"/>
      <c r="PIK376" s="243"/>
      <c r="PIL376" s="243"/>
      <c r="PIM376" s="243"/>
      <c r="PIN376" s="243"/>
      <c r="PIO376" s="243"/>
      <c r="PIP376" s="243"/>
      <c r="PIQ376" s="243"/>
      <c r="PIR376" s="243"/>
      <c r="PIS376" s="243"/>
      <c r="PIT376" s="243"/>
      <c r="PIU376" s="243"/>
      <c r="PIV376" s="243"/>
      <c r="PIW376" s="243"/>
      <c r="PIX376" s="243"/>
      <c r="PIY376" s="243"/>
      <c r="PIZ376" s="243"/>
      <c r="PJA376" s="243"/>
      <c r="PJB376" s="243"/>
      <c r="PJC376" s="243"/>
      <c r="PJD376" s="243"/>
      <c r="PJE376" s="243"/>
      <c r="PJF376" s="243"/>
      <c r="PJG376" s="243"/>
      <c r="PJH376" s="243"/>
      <c r="PJI376" s="243"/>
      <c r="PJJ376" s="243"/>
      <c r="PJK376" s="243"/>
      <c r="PJL376" s="243"/>
      <c r="PJM376" s="243"/>
      <c r="PJN376" s="243"/>
      <c r="PJO376" s="243"/>
      <c r="PJP376" s="243"/>
      <c r="PJQ376" s="243"/>
      <c r="PJR376" s="243"/>
      <c r="PJS376" s="243"/>
      <c r="PJT376" s="243"/>
      <c r="PJU376" s="243"/>
      <c r="PJV376" s="243"/>
      <c r="PJW376" s="243"/>
      <c r="PJX376" s="243"/>
      <c r="PJY376" s="243"/>
      <c r="PJZ376" s="243"/>
      <c r="PKA376" s="243"/>
      <c r="PKB376" s="243"/>
      <c r="PKC376" s="243"/>
      <c r="PKD376" s="243"/>
      <c r="PKE376" s="243"/>
      <c r="PKF376" s="243"/>
      <c r="PKG376" s="243"/>
      <c r="PKH376" s="243"/>
      <c r="PKI376" s="243"/>
      <c r="PKJ376" s="243"/>
      <c r="PKK376" s="243"/>
      <c r="PKL376" s="243"/>
      <c r="PKM376" s="243"/>
      <c r="PKN376" s="243"/>
      <c r="PKO376" s="243"/>
      <c r="PKP376" s="243"/>
      <c r="PKQ376" s="243"/>
      <c r="PKR376" s="243"/>
      <c r="PKS376" s="243"/>
      <c r="PKT376" s="243"/>
      <c r="PKU376" s="243"/>
      <c r="PKV376" s="243"/>
      <c r="PKW376" s="243"/>
      <c r="PKX376" s="243"/>
      <c r="PKY376" s="243"/>
      <c r="PKZ376" s="243"/>
      <c r="PLA376" s="243"/>
      <c r="PLB376" s="243"/>
      <c r="PLC376" s="243"/>
      <c r="PLD376" s="243"/>
      <c r="PLE376" s="243"/>
      <c r="PLF376" s="243"/>
      <c r="PLG376" s="243"/>
      <c r="PLH376" s="243"/>
      <c r="PLI376" s="243"/>
      <c r="PLJ376" s="243"/>
      <c r="PLK376" s="243"/>
      <c r="PLL376" s="243"/>
      <c r="PLM376" s="243"/>
      <c r="PLN376" s="243"/>
      <c r="PLO376" s="243"/>
      <c r="PLP376" s="243"/>
      <c r="PLQ376" s="243"/>
      <c r="PLR376" s="243"/>
      <c r="PLS376" s="243"/>
      <c r="PLT376" s="243"/>
      <c r="PLU376" s="243"/>
      <c r="PLV376" s="243"/>
      <c r="PLW376" s="243"/>
      <c r="PLX376" s="243"/>
      <c r="PLY376" s="243"/>
      <c r="PLZ376" s="243"/>
      <c r="PMA376" s="243"/>
      <c r="PMB376" s="243"/>
      <c r="PMC376" s="243"/>
      <c r="PMD376" s="243"/>
      <c r="PME376" s="243"/>
      <c r="PMF376" s="243"/>
      <c r="PMG376" s="243"/>
      <c r="PMH376" s="243"/>
      <c r="PMI376" s="243"/>
      <c r="PMJ376" s="243"/>
      <c r="PMK376" s="243"/>
      <c r="PML376" s="243"/>
      <c r="PMM376" s="243"/>
      <c r="PMN376" s="243"/>
      <c r="PMO376" s="243"/>
      <c r="PMP376" s="243"/>
      <c r="PMQ376" s="243"/>
      <c r="PMR376" s="243"/>
      <c r="PMS376" s="243"/>
      <c r="PMT376" s="243"/>
      <c r="PMU376" s="243"/>
      <c r="PMV376" s="243"/>
      <c r="PMW376" s="243"/>
      <c r="PMX376" s="243"/>
      <c r="PMY376" s="243"/>
      <c r="PMZ376" s="243"/>
      <c r="PNA376" s="243"/>
      <c r="PNB376" s="243"/>
      <c r="PNC376" s="243"/>
      <c r="PND376" s="243"/>
      <c r="PNE376" s="243"/>
      <c r="PNF376" s="243"/>
      <c r="PNG376" s="243"/>
      <c r="PNH376" s="243"/>
      <c r="PNI376" s="243"/>
      <c r="PNJ376" s="243"/>
      <c r="PNK376" s="243"/>
      <c r="PNL376" s="243"/>
      <c r="PNM376" s="243"/>
      <c r="PNN376" s="243"/>
      <c r="PNO376" s="243"/>
      <c r="PNP376" s="243"/>
      <c r="PNQ376" s="243"/>
      <c r="PNR376" s="243"/>
      <c r="PNS376" s="243"/>
      <c r="PNT376" s="243"/>
      <c r="PNU376" s="243"/>
      <c r="PNV376" s="243"/>
      <c r="PNW376" s="243"/>
      <c r="PNX376" s="243"/>
      <c r="PNY376" s="243"/>
      <c r="PNZ376" s="243"/>
      <c r="POA376" s="243"/>
      <c r="POB376" s="243"/>
      <c r="POC376" s="243"/>
      <c r="POD376" s="243"/>
      <c r="POE376" s="243"/>
      <c r="POF376" s="243"/>
      <c r="POG376" s="243"/>
      <c r="POH376" s="243"/>
      <c r="POI376" s="243"/>
      <c r="POJ376" s="243"/>
      <c r="POK376" s="243"/>
      <c r="POL376" s="243"/>
      <c r="POM376" s="243"/>
      <c r="PON376" s="243"/>
      <c r="POO376" s="243"/>
      <c r="POP376" s="243"/>
      <c r="POQ376" s="243"/>
      <c r="POR376" s="243"/>
      <c r="POS376" s="243"/>
      <c r="POT376" s="243"/>
      <c r="POU376" s="243"/>
      <c r="POV376" s="243"/>
      <c r="POW376" s="243"/>
      <c r="POX376" s="243"/>
      <c r="POY376" s="243"/>
      <c r="POZ376" s="243"/>
      <c r="PPA376" s="243"/>
      <c r="PPB376" s="243"/>
      <c r="PPC376" s="243"/>
      <c r="PPD376" s="243"/>
      <c r="PPE376" s="243"/>
      <c r="PPF376" s="243"/>
      <c r="PPG376" s="243"/>
      <c r="PPH376" s="243"/>
      <c r="PPI376" s="243"/>
      <c r="PPJ376" s="243"/>
      <c r="PPK376" s="243"/>
      <c r="PPL376" s="243"/>
      <c r="PPM376" s="243"/>
      <c r="PPN376" s="243"/>
      <c r="PPO376" s="243"/>
      <c r="PPP376" s="243"/>
      <c r="PPQ376" s="243"/>
      <c r="PPR376" s="243"/>
      <c r="PPS376" s="243"/>
      <c r="PPT376" s="243"/>
      <c r="PPU376" s="243"/>
      <c r="PPV376" s="243"/>
      <c r="PPW376" s="243"/>
      <c r="PPX376" s="243"/>
      <c r="PPY376" s="243"/>
      <c r="PPZ376" s="243"/>
      <c r="PQA376" s="243"/>
      <c r="PQB376" s="243"/>
      <c r="PQC376" s="243"/>
      <c r="PQD376" s="243"/>
      <c r="PQE376" s="243"/>
      <c r="PQF376" s="243"/>
      <c r="PQG376" s="243"/>
      <c r="PQH376" s="243"/>
      <c r="PQI376" s="243"/>
      <c r="PQJ376" s="243"/>
      <c r="PQK376" s="243"/>
      <c r="PQL376" s="243"/>
      <c r="PQM376" s="243"/>
      <c r="PQN376" s="243"/>
      <c r="PQO376" s="243"/>
      <c r="PQP376" s="243"/>
      <c r="PQQ376" s="243"/>
      <c r="PQR376" s="243"/>
      <c r="PQS376" s="243"/>
      <c r="PQT376" s="243"/>
      <c r="PQU376" s="243"/>
      <c r="PQV376" s="243"/>
      <c r="PQW376" s="243"/>
      <c r="PQX376" s="243"/>
      <c r="PQY376" s="243"/>
      <c r="PQZ376" s="243"/>
      <c r="PRA376" s="243"/>
      <c r="PRB376" s="243"/>
      <c r="PRC376" s="243"/>
      <c r="PRD376" s="243"/>
      <c r="PRE376" s="243"/>
      <c r="PRF376" s="243"/>
      <c r="PRG376" s="243"/>
      <c r="PRH376" s="243"/>
      <c r="PRI376" s="243"/>
      <c r="PRJ376" s="243"/>
      <c r="PRK376" s="243"/>
      <c r="PRL376" s="243"/>
      <c r="PRM376" s="243"/>
      <c r="PRN376" s="243"/>
      <c r="PRO376" s="243"/>
      <c r="PRP376" s="243"/>
      <c r="PRQ376" s="243"/>
      <c r="PRR376" s="243"/>
      <c r="PRS376" s="243"/>
      <c r="PRT376" s="243"/>
      <c r="PRU376" s="243"/>
      <c r="PRV376" s="243"/>
      <c r="PRW376" s="243"/>
      <c r="PRX376" s="243"/>
      <c r="PRY376" s="243"/>
      <c r="PRZ376" s="243"/>
      <c r="PSA376" s="243"/>
      <c r="PSB376" s="243"/>
      <c r="PSC376" s="243"/>
      <c r="PSD376" s="243"/>
      <c r="PSE376" s="243"/>
      <c r="PSF376" s="243"/>
      <c r="PSG376" s="243"/>
      <c r="PSH376" s="243"/>
      <c r="PSI376" s="243"/>
      <c r="PSJ376" s="243"/>
      <c r="PSK376" s="243"/>
      <c r="PSL376" s="243"/>
      <c r="PSM376" s="243"/>
      <c r="PSN376" s="243"/>
      <c r="PSO376" s="243"/>
      <c r="PSP376" s="243"/>
      <c r="PSQ376" s="243"/>
      <c r="PSR376" s="243"/>
      <c r="PSS376" s="243"/>
      <c r="PST376" s="243"/>
      <c r="PSU376" s="243"/>
      <c r="PSV376" s="243"/>
      <c r="PSW376" s="243"/>
      <c r="PSX376" s="243"/>
      <c r="PSY376" s="243"/>
      <c r="PSZ376" s="243"/>
      <c r="PTA376" s="243"/>
      <c r="PTB376" s="243"/>
      <c r="PTC376" s="243"/>
      <c r="PTD376" s="243"/>
      <c r="PTE376" s="243"/>
      <c r="PTF376" s="243"/>
      <c r="PTG376" s="243"/>
      <c r="PTH376" s="243"/>
      <c r="PTI376" s="243"/>
      <c r="PTJ376" s="243"/>
      <c r="PTK376" s="243"/>
      <c r="PTL376" s="243"/>
      <c r="PTM376" s="243"/>
      <c r="PTN376" s="243"/>
      <c r="PTO376" s="243"/>
      <c r="PTP376" s="243"/>
      <c r="PTQ376" s="243"/>
      <c r="PTR376" s="243"/>
      <c r="PTS376" s="243"/>
      <c r="PTT376" s="243"/>
      <c r="PTU376" s="243"/>
      <c r="PTV376" s="243"/>
      <c r="PTW376" s="243"/>
      <c r="PTX376" s="243"/>
      <c r="PTY376" s="243"/>
      <c r="PTZ376" s="243"/>
      <c r="PUA376" s="243"/>
      <c r="PUB376" s="243"/>
      <c r="PUC376" s="243"/>
      <c r="PUD376" s="243"/>
      <c r="PUE376" s="243"/>
      <c r="PUF376" s="243"/>
      <c r="PUG376" s="243"/>
      <c r="PUH376" s="243"/>
      <c r="PUI376" s="243"/>
      <c r="PUJ376" s="243"/>
      <c r="PUK376" s="243"/>
      <c r="PUL376" s="243"/>
      <c r="PUM376" s="243"/>
      <c r="PUN376" s="243"/>
      <c r="PUO376" s="243"/>
      <c r="PUP376" s="243"/>
      <c r="PUQ376" s="243"/>
      <c r="PUR376" s="243"/>
      <c r="PUS376" s="243"/>
      <c r="PUT376" s="243"/>
      <c r="PUU376" s="243"/>
      <c r="PUV376" s="243"/>
      <c r="PUW376" s="243"/>
      <c r="PUX376" s="243"/>
      <c r="PUY376" s="243"/>
      <c r="PUZ376" s="243"/>
      <c r="PVA376" s="243"/>
      <c r="PVB376" s="243"/>
      <c r="PVC376" s="243"/>
      <c r="PVD376" s="243"/>
      <c r="PVE376" s="243"/>
      <c r="PVF376" s="243"/>
      <c r="PVG376" s="243"/>
      <c r="PVH376" s="243"/>
      <c r="PVI376" s="243"/>
      <c r="PVJ376" s="243"/>
      <c r="PVK376" s="243"/>
      <c r="PVL376" s="243"/>
      <c r="PVM376" s="243"/>
      <c r="PVN376" s="243"/>
      <c r="PVO376" s="243"/>
      <c r="PVP376" s="243"/>
      <c r="PVQ376" s="243"/>
      <c r="PVR376" s="243"/>
      <c r="PVS376" s="243"/>
      <c r="PVT376" s="243"/>
      <c r="PVU376" s="243"/>
      <c r="PVV376" s="243"/>
      <c r="PVW376" s="243"/>
      <c r="PVX376" s="243"/>
      <c r="PVY376" s="243"/>
      <c r="PVZ376" s="243"/>
      <c r="PWA376" s="243"/>
      <c r="PWB376" s="243"/>
      <c r="PWC376" s="243"/>
      <c r="PWD376" s="243"/>
      <c r="PWE376" s="243"/>
      <c r="PWF376" s="243"/>
      <c r="PWG376" s="243"/>
      <c r="PWH376" s="243"/>
      <c r="PWI376" s="243"/>
      <c r="PWJ376" s="243"/>
      <c r="PWK376" s="243"/>
      <c r="PWL376" s="243"/>
      <c r="PWM376" s="243"/>
      <c r="PWN376" s="243"/>
      <c r="PWO376" s="243"/>
      <c r="PWP376" s="243"/>
      <c r="PWQ376" s="243"/>
      <c r="PWR376" s="243"/>
      <c r="PWS376" s="243"/>
      <c r="PWT376" s="243"/>
      <c r="PWU376" s="243"/>
      <c r="PWV376" s="243"/>
      <c r="PWW376" s="243"/>
      <c r="PWX376" s="243"/>
      <c r="PWY376" s="243"/>
      <c r="PWZ376" s="243"/>
      <c r="PXA376" s="243"/>
      <c r="PXB376" s="243"/>
      <c r="PXC376" s="243"/>
      <c r="PXD376" s="243"/>
      <c r="PXE376" s="243"/>
      <c r="PXF376" s="243"/>
      <c r="PXG376" s="243"/>
      <c r="PXH376" s="243"/>
      <c r="PXI376" s="243"/>
      <c r="PXJ376" s="243"/>
      <c r="PXK376" s="243"/>
      <c r="PXL376" s="243"/>
      <c r="PXM376" s="243"/>
      <c r="PXN376" s="243"/>
      <c r="PXO376" s="243"/>
      <c r="PXP376" s="243"/>
      <c r="PXQ376" s="243"/>
      <c r="PXR376" s="243"/>
      <c r="PXS376" s="243"/>
      <c r="PXT376" s="243"/>
      <c r="PXU376" s="243"/>
      <c r="PXV376" s="243"/>
      <c r="PXW376" s="243"/>
      <c r="PXX376" s="243"/>
      <c r="PXY376" s="243"/>
      <c r="PXZ376" s="243"/>
      <c r="PYA376" s="243"/>
      <c r="PYB376" s="243"/>
      <c r="PYC376" s="243"/>
      <c r="PYD376" s="243"/>
      <c r="PYE376" s="243"/>
      <c r="PYF376" s="243"/>
      <c r="PYG376" s="243"/>
      <c r="PYH376" s="243"/>
      <c r="PYI376" s="243"/>
      <c r="PYJ376" s="243"/>
      <c r="PYK376" s="243"/>
      <c r="PYL376" s="243"/>
      <c r="PYM376" s="243"/>
      <c r="PYN376" s="243"/>
      <c r="PYO376" s="243"/>
      <c r="PYP376" s="243"/>
      <c r="PYQ376" s="243"/>
      <c r="PYR376" s="243"/>
      <c r="PYS376" s="243"/>
      <c r="PYT376" s="243"/>
      <c r="PYU376" s="243"/>
      <c r="PYV376" s="243"/>
      <c r="PYW376" s="243"/>
      <c r="PYX376" s="243"/>
      <c r="PYY376" s="243"/>
      <c r="PYZ376" s="243"/>
      <c r="PZA376" s="243"/>
      <c r="PZB376" s="243"/>
      <c r="PZC376" s="243"/>
      <c r="PZD376" s="243"/>
      <c r="PZE376" s="243"/>
      <c r="PZF376" s="243"/>
      <c r="PZG376" s="243"/>
      <c r="PZH376" s="243"/>
      <c r="PZI376" s="243"/>
      <c r="PZJ376" s="243"/>
      <c r="PZK376" s="243"/>
      <c r="PZL376" s="243"/>
      <c r="PZM376" s="243"/>
      <c r="PZN376" s="243"/>
      <c r="PZO376" s="243"/>
      <c r="PZP376" s="243"/>
      <c r="PZQ376" s="243"/>
      <c r="PZR376" s="243"/>
      <c r="PZS376" s="243"/>
      <c r="PZT376" s="243"/>
      <c r="PZU376" s="243"/>
      <c r="PZV376" s="243"/>
      <c r="PZW376" s="243"/>
      <c r="PZX376" s="243"/>
      <c r="PZY376" s="243"/>
      <c r="PZZ376" s="243"/>
      <c r="QAA376" s="243"/>
      <c r="QAB376" s="243"/>
      <c r="QAC376" s="243"/>
      <c r="QAD376" s="243"/>
      <c r="QAE376" s="243"/>
      <c r="QAF376" s="243"/>
      <c r="QAG376" s="243"/>
      <c r="QAH376" s="243"/>
      <c r="QAI376" s="243"/>
      <c r="QAJ376" s="243"/>
      <c r="QAK376" s="243"/>
      <c r="QAL376" s="243"/>
      <c r="QAM376" s="243"/>
      <c r="QAN376" s="243"/>
      <c r="QAO376" s="243"/>
      <c r="QAP376" s="243"/>
      <c r="QAQ376" s="243"/>
      <c r="QAR376" s="243"/>
      <c r="QAS376" s="243"/>
      <c r="QAT376" s="243"/>
      <c r="QAU376" s="243"/>
      <c r="QAV376" s="243"/>
      <c r="QAW376" s="243"/>
      <c r="QAX376" s="243"/>
      <c r="QAY376" s="243"/>
      <c r="QAZ376" s="243"/>
      <c r="QBA376" s="243"/>
      <c r="QBB376" s="243"/>
      <c r="QBC376" s="243"/>
      <c r="QBD376" s="243"/>
      <c r="QBE376" s="243"/>
      <c r="QBF376" s="243"/>
      <c r="QBG376" s="243"/>
      <c r="QBH376" s="243"/>
      <c r="QBI376" s="243"/>
      <c r="QBJ376" s="243"/>
      <c r="QBK376" s="243"/>
      <c r="QBL376" s="243"/>
      <c r="QBM376" s="243"/>
      <c r="QBN376" s="243"/>
      <c r="QBO376" s="243"/>
      <c r="QBP376" s="243"/>
      <c r="QBQ376" s="243"/>
      <c r="QBR376" s="243"/>
      <c r="QBS376" s="243"/>
      <c r="QBT376" s="243"/>
      <c r="QBU376" s="243"/>
      <c r="QBV376" s="243"/>
      <c r="QBW376" s="243"/>
      <c r="QBX376" s="243"/>
      <c r="QBY376" s="243"/>
      <c r="QBZ376" s="243"/>
      <c r="QCA376" s="243"/>
      <c r="QCB376" s="243"/>
      <c r="QCC376" s="243"/>
      <c r="QCD376" s="243"/>
      <c r="QCE376" s="243"/>
      <c r="QCF376" s="243"/>
      <c r="QCG376" s="243"/>
      <c r="QCH376" s="243"/>
      <c r="QCI376" s="243"/>
      <c r="QCJ376" s="243"/>
      <c r="QCK376" s="243"/>
      <c r="QCL376" s="243"/>
      <c r="QCM376" s="243"/>
      <c r="QCN376" s="243"/>
      <c r="QCO376" s="243"/>
      <c r="QCP376" s="243"/>
      <c r="QCQ376" s="243"/>
      <c r="QCR376" s="243"/>
      <c r="QCS376" s="243"/>
      <c r="QCT376" s="243"/>
      <c r="QCU376" s="243"/>
      <c r="QCV376" s="243"/>
      <c r="QCW376" s="243"/>
      <c r="QCX376" s="243"/>
      <c r="QCY376" s="243"/>
      <c r="QCZ376" s="243"/>
      <c r="QDA376" s="243"/>
      <c r="QDB376" s="243"/>
      <c r="QDC376" s="243"/>
      <c r="QDD376" s="243"/>
      <c r="QDE376" s="243"/>
      <c r="QDF376" s="243"/>
      <c r="QDG376" s="243"/>
      <c r="QDH376" s="243"/>
      <c r="QDI376" s="243"/>
      <c r="QDJ376" s="243"/>
      <c r="QDK376" s="243"/>
      <c r="QDL376" s="243"/>
      <c r="QDM376" s="243"/>
      <c r="QDN376" s="243"/>
      <c r="QDO376" s="243"/>
      <c r="QDP376" s="243"/>
      <c r="QDQ376" s="243"/>
      <c r="QDR376" s="243"/>
      <c r="QDS376" s="243"/>
      <c r="QDT376" s="243"/>
      <c r="QDU376" s="243"/>
      <c r="QDV376" s="243"/>
      <c r="QDW376" s="243"/>
      <c r="QDX376" s="243"/>
      <c r="QDY376" s="243"/>
      <c r="QDZ376" s="243"/>
      <c r="QEA376" s="243"/>
      <c r="QEB376" s="243"/>
      <c r="QEC376" s="243"/>
      <c r="QED376" s="243"/>
      <c r="QEE376" s="243"/>
      <c r="QEF376" s="243"/>
      <c r="QEG376" s="243"/>
      <c r="QEH376" s="243"/>
      <c r="QEI376" s="243"/>
      <c r="QEJ376" s="243"/>
      <c r="QEK376" s="243"/>
      <c r="QEL376" s="243"/>
      <c r="QEM376" s="243"/>
      <c r="QEN376" s="243"/>
      <c r="QEO376" s="243"/>
      <c r="QEP376" s="243"/>
      <c r="QEQ376" s="243"/>
      <c r="QER376" s="243"/>
      <c r="QES376" s="243"/>
      <c r="QET376" s="243"/>
      <c r="QEU376" s="243"/>
      <c r="QEV376" s="243"/>
      <c r="QEW376" s="243"/>
      <c r="QEX376" s="243"/>
      <c r="QEY376" s="243"/>
      <c r="QEZ376" s="243"/>
      <c r="QFA376" s="243"/>
      <c r="QFB376" s="243"/>
      <c r="QFC376" s="243"/>
      <c r="QFD376" s="243"/>
      <c r="QFE376" s="243"/>
      <c r="QFF376" s="243"/>
      <c r="QFG376" s="243"/>
      <c r="QFH376" s="243"/>
      <c r="QFI376" s="243"/>
      <c r="QFJ376" s="243"/>
      <c r="QFK376" s="243"/>
      <c r="QFL376" s="243"/>
      <c r="QFM376" s="243"/>
      <c r="QFN376" s="243"/>
      <c r="QFO376" s="243"/>
      <c r="QFP376" s="243"/>
      <c r="QFQ376" s="243"/>
      <c r="QFR376" s="243"/>
      <c r="QFS376" s="243"/>
      <c r="QFT376" s="243"/>
      <c r="QFU376" s="243"/>
      <c r="QFV376" s="243"/>
      <c r="QFW376" s="243"/>
      <c r="QFX376" s="243"/>
      <c r="QFY376" s="243"/>
      <c r="QFZ376" s="243"/>
      <c r="QGA376" s="243"/>
      <c r="QGB376" s="243"/>
      <c r="QGC376" s="243"/>
      <c r="QGD376" s="243"/>
      <c r="QGE376" s="243"/>
      <c r="QGF376" s="243"/>
      <c r="QGG376" s="243"/>
      <c r="QGH376" s="243"/>
      <c r="QGI376" s="243"/>
      <c r="QGJ376" s="243"/>
      <c r="QGK376" s="243"/>
      <c r="QGL376" s="243"/>
      <c r="QGM376" s="243"/>
      <c r="QGN376" s="243"/>
      <c r="QGO376" s="243"/>
      <c r="QGP376" s="243"/>
      <c r="QGQ376" s="243"/>
      <c r="QGR376" s="243"/>
      <c r="QGS376" s="243"/>
      <c r="QGT376" s="243"/>
      <c r="QGU376" s="243"/>
      <c r="QGV376" s="243"/>
      <c r="QGW376" s="243"/>
      <c r="QGX376" s="243"/>
      <c r="QGY376" s="243"/>
      <c r="QGZ376" s="243"/>
      <c r="QHA376" s="243"/>
      <c r="QHB376" s="243"/>
      <c r="QHC376" s="243"/>
      <c r="QHD376" s="243"/>
      <c r="QHE376" s="243"/>
      <c r="QHF376" s="243"/>
      <c r="QHG376" s="243"/>
      <c r="QHH376" s="243"/>
      <c r="QHI376" s="243"/>
      <c r="QHJ376" s="243"/>
      <c r="QHK376" s="243"/>
      <c r="QHL376" s="243"/>
      <c r="QHM376" s="243"/>
      <c r="QHN376" s="243"/>
      <c r="QHO376" s="243"/>
      <c r="QHP376" s="243"/>
      <c r="QHQ376" s="243"/>
      <c r="QHR376" s="243"/>
      <c r="QHS376" s="243"/>
      <c r="QHT376" s="243"/>
      <c r="QHU376" s="243"/>
      <c r="QHV376" s="243"/>
      <c r="QHW376" s="243"/>
      <c r="QHX376" s="243"/>
      <c r="QHY376" s="243"/>
      <c r="QHZ376" s="243"/>
      <c r="QIA376" s="243"/>
      <c r="QIB376" s="243"/>
      <c r="QIC376" s="243"/>
      <c r="QID376" s="243"/>
      <c r="QIE376" s="243"/>
      <c r="QIF376" s="243"/>
      <c r="QIG376" s="243"/>
      <c r="QIH376" s="243"/>
      <c r="QII376" s="243"/>
      <c r="QIJ376" s="243"/>
      <c r="QIK376" s="243"/>
      <c r="QIL376" s="243"/>
      <c r="QIM376" s="243"/>
      <c r="QIN376" s="243"/>
      <c r="QIO376" s="243"/>
      <c r="QIP376" s="243"/>
      <c r="QIQ376" s="243"/>
      <c r="QIR376" s="243"/>
      <c r="QIS376" s="243"/>
      <c r="QIT376" s="243"/>
      <c r="QIU376" s="243"/>
      <c r="QIV376" s="243"/>
      <c r="QIW376" s="243"/>
      <c r="QIX376" s="243"/>
      <c r="QIY376" s="243"/>
      <c r="QIZ376" s="243"/>
      <c r="QJA376" s="243"/>
      <c r="QJB376" s="243"/>
      <c r="QJC376" s="243"/>
      <c r="QJD376" s="243"/>
      <c r="QJE376" s="243"/>
      <c r="QJF376" s="243"/>
      <c r="QJG376" s="243"/>
      <c r="QJH376" s="243"/>
      <c r="QJI376" s="243"/>
      <c r="QJJ376" s="243"/>
      <c r="QJK376" s="243"/>
      <c r="QJL376" s="243"/>
      <c r="QJM376" s="243"/>
      <c r="QJN376" s="243"/>
      <c r="QJO376" s="243"/>
      <c r="QJP376" s="243"/>
      <c r="QJQ376" s="243"/>
      <c r="QJR376" s="243"/>
      <c r="QJS376" s="243"/>
      <c r="QJT376" s="243"/>
      <c r="QJU376" s="243"/>
      <c r="QJV376" s="243"/>
      <c r="QJW376" s="243"/>
      <c r="QJX376" s="243"/>
      <c r="QJY376" s="243"/>
      <c r="QJZ376" s="243"/>
      <c r="QKA376" s="243"/>
      <c r="QKB376" s="243"/>
      <c r="QKC376" s="243"/>
      <c r="QKD376" s="243"/>
      <c r="QKE376" s="243"/>
      <c r="QKF376" s="243"/>
      <c r="QKG376" s="243"/>
      <c r="QKH376" s="243"/>
      <c r="QKI376" s="243"/>
      <c r="QKJ376" s="243"/>
      <c r="QKK376" s="243"/>
      <c r="QKL376" s="243"/>
      <c r="QKM376" s="243"/>
      <c r="QKN376" s="243"/>
      <c r="QKO376" s="243"/>
      <c r="QKP376" s="243"/>
      <c r="QKQ376" s="243"/>
      <c r="QKR376" s="243"/>
      <c r="QKS376" s="243"/>
      <c r="QKT376" s="243"/>
      <c r="QKU376" s="243"/>
      <c r="QKV376" s="243"/>
      <c r="QKW376" s="243"/>
      <c r="QKX376" s="243"/>
      <c r="QKY376" s="243"/>
      <c r="QKZ376" s="243"/>
      <c r="QLA376" s="243"/>
      <c r="QLB376" s="243"/>
      <c r="QLC376" s="243"/>
      <c r="QLD376" s="243"/>
      <c r="QLE376" s="243"/>
      <c r="QLF376" s="243"/>
      <c r="QLG376" s="243"/>
      <c r="QLH376" s="243"/>
      <c r="QLI376" s="243"/>
      <c r="QLJ376" s="243"/>
      <c r="QLK376" s="243"/>
      <c r="QLL376" s="243"/>
      <c r="QLM376" s="243"/>
      <c r="QLN376" s="243"/>
      <c r="QLO376" s="243"/>
      <c r="QLP376" s="243"/>
      <c r="QLQ376" s="243"/>
      <c r="QLR376" s="243"/>
      <c r="QLS376" s="243"/>
      <c r="QLT376" s="243"/>
      <c r="QLU376" s="243"/>
      <c r="QLV376" s="243"/>
      <c r="QLW376" s="243"/>
      <c r="QLX376" s="243"/>
      <c r="QLY376" s="243"/>
      <c r="QLZ376" s="243"/>
      <c r="QMA376" s="243"/>
      <c r="QMB376" s="243"/>
      <c r="QMC376" s="243"/>
      <c r="QMD376" s="243"/>
      <c r="QME376" s="243"/>
      <c r="QMF376" s="243"/>
      <c r="QMG376" s="243"/>
      <c r="QMH376" s="243"/>
      <c r="QMI376" s="243"/>
      <c r="QMJ376" s="243"/>
      <c r="QMK376" s="243"/>
      <c r="QML376" s="243"/>
      <c r="QMM376" s="243"/>
      <c r="QMN376" s="243"/>
      <c r="QMO376" s="243"/>
      <c r="QMP376" s="243"/>
      <c r="QMQ376" s="243"/>
      <c r="QMR376" s="243"/>
      <c r="QMS376" s="243"/>
      <c r="QMT376" s="243"/>
      <c r="QMU376" s="243"/>
      <c r="QMV376" s="243"/>
      <c r="QMW376" s="243"/>
      <c r="QMX376" s="243"/>
      <c r="QMY376" s="243"/>
      <c r="QMZ376" s="243"/>
      <c r="QNA376" s="243"/>
      <c r="QNB376" s="243"/>
      <c r="QNC376" s="243"/>
      <c r="QND376" s="243"/>
      <c r="QNE376" s="243"/>
      <c r="QNF376" s="243"/>
      <c r="QNG376" s="243"/>
      <c r="QNH376" s="243"/>
      <c r="QNI376" s="243"/>
      <c r="QNJ376" s="243"/>
      <c r="QNK376" s="243"/>
      <c r="QNL376" s="243"/>
      <c r="QNM376" s="243"/>
      <c r="QNN376" s="243"/>
      <c r="QNO376" s="243"/>
      <c r="QNP376" s="243"/>
      <c r="QNQ376" s="243"/>
      <c r="QNR376" s="243"/>
      <c r="QNS376" s="243"/>
      <c r="QNT376" s="243"/>
      <c r="QNU376" s="243"/>
      <c r="QNV376" s="243"/>
      <c r="QNW376" s="243"/>
      <c r="QNX376" s="243"/>
      <c r="QNY376" s="243"/>
      <c r="QNZ376" s="243"/>
      <c r="QOA376" s="243"/>
      <c r="QOB376" s="243"/>
      <c r="QOC376" s="243"/>
      <c r="QOD376" s="243"/>
      <c r="QOE376" s="243"/>
      <c r="QOF376" s="243"/>
      <c r="QOG376" s="243"/>
      <c r="QOH376" s="243"/>
      <c r="QOI376" s="243"/>
      <c r="QOJ376" s="243"/>
      <c r="QOK376" s="243"/>
      <c r="QOL376" s="243"/>
      <c r="QOM376" s="243"/>
      <c r="QON376" s="243"/>
      <c r="QOO376" s="243"/>
      <c r="QOP376" s="243"/>
      <c r="QOQ376" s="243"/>
      <c r="QOR376" s="243"/>
      <c r="QOS376" s="243"/>
      <c r="QOT376" s="243"/>
      <c r="QOU376" s="243"/>
      <c r="QOV376" s="243"/>
      <c r="QOW376" s="243"/>
      <c r="QOX376" s="243"/>
      <c r="QOY376" s="243"/>
      <c r="QOZ376" s="243"/>
      <c r="QPA376" s="243"/>
      <c r="QPB376" s="243"/>
      <c r="QPC376" s="243"/>
      <c r="QPD376" s="243"/>
      <c r="QPE376" s="243"/>
      <c r="QPF376" s="243"/>
      <c r="QPG376" s="243"/>
      <c r="QPH376" s="243"/>
      <c r="QPI376" s="243"/>
      <c r="QPJ376" s="243"/>
      <c r="QPK376" s="243"/>
      <c r="QPL376" s="243"/>
      <c r="QPM376" s="243"/>
      <c r="QPN376" s="243"/>
      <c r="QPO376" s="243"/>
      <c r="QPP376" s="243"/>
      <c r="QPQ376" s="243"/>
      <c r="QPR376" s="243"/>
      <c r="QPS376" s="243"/>
      <c r="QPT376" s="243"/>
      <c r="QPU376" s="243"/>
      <c r="QPV376" s="243"/>
      <c r="QPW376" s="243"/>
      <c r="QPX376" s="243"/>
      <c r="QPY376" s="243"/>
      <c r="QPZ376" s="243"/>
      <c r="QQA376" s="243"/>
      <c r="QQB376" s="243"/>
      <c r="QQC376" s="243"/>
      <c r="QQD376" s="243"/>
      <c r="QQE376" s="243"/>
      <c r="QQF376" s="243"/>
      <c r="QQG376" s="243"/>
      <c r="QQH376" s="243"/>
      <c r="QQI376" s="243"/>
      <c r="QQJ376" s="243"/>
      <c r="QQK376" s="243"/>
      <c r="QQL376" s="243"/>
      <c r="QQM376" s="243"/>
      <c r="QQN376" s="243"/>
      <c r="QQO376" s="243"/>
      <c r="QQP376" s="243"/>
      <c r="QQQ376" s="243"/>
      <c r="QQR376" s="243"/>
      <c r="QQS376" s="243"/>
      <c r="QQT376" s="243"/>
      <c r="QQU376" s="243"/>
      <c r="QQV376" s="243"/>
      <c r="QQW376" s="243"/>
      <c r="QQX376" s="243"/>
      <c r="QQY376" s="243"/>
      <c r="QQZ376" s="243"/>
      <c r="QRA376" s="243"/>
      <c r="QRB376" s="243"/>
      <c r="QRC376" s="243"/>
      <c r="QRD376" s="243"/>
      <c r="QRE376" s="243"/>
      <c r="QRF376" s="243"/>
      <c r="QRG376" s="243"/>
      <c r="QRH376" s="243"/>
      <c r="QRI376" s="243"/>
      <c r="QRJ376" s="243"/>
      <c r="QRK376" s="243"/>
      <c r="QRL376" s="243"/>
      <c r="QRM376" s="243"/>
      <c r="QRN376" s="243"/>
      <c r="QRO376" s="243"/>
      <c r="QRP376" s="243"/>
      <c r="QRQ376" s="243"/>
      <c r="QRR376" s="243"/>
      <c r="QRS376" s="243"/>
      <c r="QRT376" s="243"/>
      <c r="QRU376" s="243"/>
      <c r="QRV376" s="243"/>
      <c r="QRW376" s="243"/>
      <c r="QRX376" s="243"/>
      <c r="QRY376" s="243"/>
      <c r="QRZ376" s="243"/>
      <c r="QSA376" s="243"/>
      <c r="QSB376" s="243"/>
      <c r="QSC376" s="243"/>
      <c r="QSD376" s="243"/>
      <c r="QSE376" s="243"/>
      <c r="QSF376" s="243"/>
      <c r="QSG376" s="243"/>
      <c r="QSH376" s="243"/>
      <c r="QSI376" s="243"/>
      <c r="QSJ376" s="243"/>
      <c r="QSK376" s="243"/>
      <c r="QSL376" s="243"/>
      <c r="QSM376" s="243"/>
      <c r="QSN376" s="243"/>
      <c r="QSO376" s="243"/>
      <c r="QSP376" s="243"/>
      <c r="QSQ376" s="243"/>
      <c r="QSR376" s="243"/>
      <c r="QSS376" s="243"/>
      <c r="QST376" s="243"/>
      <c r="QSU376" s="243"/>
      <c r="QSV376" s="243"/>
      <c r="QSW376" s="243"/>
      <c r="QSX376" s="243"/>
      <c r="QSY376" s="243"/>
      <c r="QSZ376" s="243"/>
      <c r="QTA376" s="243"/>
      <c r="QTB376" s="243"/>
      <c r="QTC376" s="243"/>
      <c r="QTD376" s="243"/>
      <c r="QTE376" s="243"/>
      <c r="QTF376" s="243"/>
      <c r="QTG376" s="243"/>
      <c r="QTH376" s="243"/>
      <c r="QTI376" s="243"/>
      <c r="QTJ376" s="243"/>
      <c r="QTK376" s="243"/>
      <c r="QTL376" s="243"/>
      <c r="QTM376" s="243"/>
      <c r="QTN376" s="243"/>
      <c r="QTO376" s="243"/>
      <c r="QTP376" s="243"/>
      <c r="QTQ376" s="243"/>
      <c r="QTR376" s="243"/>
      <c r="QTS376" s="243"/>
      <c r="QTT376" s="243"/>
      <c r="QTU376" s="243"/>
      <c r="QTV376" s="243"/>
      <c r="QTW376" s="243"/>
      <c r="QTX376" s="243"/>
      <c r="QTY376" s="243"/>
      <c r="QTZ376" s="243"/>
      <c r="QUA376" s="243"/>
      <c r="QUB376" s="243"/>
      <c r="QUC376" s="243"/>
      <c r="QUD376" s="243"/>
      <c r="QUE376" s="243"/>
      <c r="QUF376" s="243"/>
      <c r="QUG376" s="243"/>
      <c r="QUH376" s="243"/>
      <c r="QUI376" s="243"/>
      <c r="QUJ376" s="243"/>
      <c r="QUK376" s="243"/>
      <c r="QUL376" s="243"/>
      <c r="QUM376" s="243"/>
      <c r="QUN376" s="243"/>
      <c r="QUO376" s="243"/>
      <c r="QUP376" s="243"/>
      <c r="QUQ376" s="243"/>
      <c r="QUR376" s="243"/>
      <c r="QUS376" s="243"/>
      <c r="QUT376" s="243"/>
      <c r="QUU376" s="243"/>
      <c r="QUV376" s="243"/>
      <c r="QUW376" s="243"/>
      <c r="QUX376" s="243"/>
      <c r="QUY376" s="243"/>
      <c r="QUZ376" s="243"/>
      <c r="QVA376" s="243"/>
      <c r="QVB376" s="243"/>
      <c r="QVC376" s="243"/>
      <c r="QVD376" s="243"/>
      <c r="QVE376" s="243"/>
      <c r="QVF376" s="243"/>
      <c r="QVG376" s="243"/>
      <c r="QVH376" s="243"/>
      <c r="QVI376" s="243"/>
      <c r="QVJ376" s="243"/>
      <c r="QVK376" s="243"/>
      <c r="QVL376" s="243"/>
      <c r="QVM376" s="243"/>
      <c r="QVN376" s="243"/>
      <c r="QVO376" s="243"/>
      <c r="QVP376" s="243"/>
      <c r="QVQ376" s="243"/>
      <c r="QVR376" s="243"/>
      <c r="QVS376" s="243"/>
      <c r="QVT376" s="243"/>
      <c r="QVU376" s="243"/>
      <c r="QVV376" s="243"/>
      <c r="QVW376" s="243"/>
      <c r="QVX376" s="243"/>
      <c r="QVY376" s="243"/>
      <c r="QVZ376" s="243"/>
      <c r="QWA376" s="243"/>
      <c r="QWB376" s="243"/>
      <c r="QWC376" s="243"/>
      <c r="QWD376" s="243"/>
      <c r="QWE376" s="243"/>
      <c r="QWF376" s="243"/>
      <c r="QWG376" s="243"/>
      <c r="QWH376" s="243"/>
      <c r="QWI376" s="243"/>
      <c r="QWJ376" s="243"/>
      <c r="QWK376" s="243"/>
      <c r="QWL376" s="243"/>
      <c r="QWM376" s="243"/>
      <c r="QWN376" s="243"/>
      <c r="QWO376" s="243"/>
      <c r="QWP376" s="243"/>
      <c r="QWQ376" s="243"/>
      <c r="QWR376" s="243"/>
      <c r="QWS376" s="243"/>
      <c r="QWT376" s="243"/>
      <c r="QWU376" s="243"/>
      <c r="QWV376" s="243"/>
      <c r="QWW376" s="243"/>
      <c r="QWX376" s="243"/>
      <c r="QWY376" s="243"/>
      <c r="QWZ376" s="243"/>
      <c r="QXA376" s="243"/>
      <c r="QXB376" s="243"/>
      <c r="QXC376" s="243"/>
      <c r="QXD376" s="243"/>
      <c r="QXE376" s="243"/>
      <c r="QXF376" s="243"/>
      <c r="QXG376" s="243"/>
      <c r="QXH376" s="243"/>
      <c r="QXI376" s="243"/>
      <c r="QXJ376" s="243"/>
      <c r="QXK376" s="243"/>
      <c r="QXL376" s="243"/>
      <c r="QXM376" s="243"/>
      <c r="QXN376" s="243"/>
      <c r="QXO376" s="243"/>
      <c r="QXP376" s="243"/>
      <c r="QXQ376" s="243"/>
      <c r="QXR376" s="243"/>
      <c r="QXS376" s="243"/>
      <c r="QXT376" s="243"/>
      <c r="QXU376" s="243"/>
      <c r="QXV376" s="243"/>
      <c r="QXW376" s="243"/>
      <c r="QXX376" s="243"/>
      <c r="QXY376" s="243"/>
      <c r="QXZ376" s="243"/>
      <c r="QYA376" s="243"/>
      <c r="QYB376" s="243"/>
      <c r="QYC376" s="243"/>
      <c r="QYD376" s="243"/>
      <c r="QYE376" s="243"/>
      <c r="QYF376" s="243"/>
      <c r="QYG376" s="243"/>
      <c r="QYH376" s="243"/>
      <c r="QYI376" s="243"/>
      <c r="QYJ376" s="243"/>
      <c r="QYK376" s="243"/>
      <c r="QYL376" s="243"/>
      <c r="QYM376" s="243"/>
      <c r="QYN376" s="243"/>
      <c r="QYO376" s="243"/>
      <c r="QYP376" s="243"/>
      <c r="QYQ376" s="243"/>
      <c r="QYR376" s="243"/>
      <c r="QYS376" s="243"/>
      <c r="QYT376" s="243"/>
      <c r="QYU376" s="243"/>
      <c r="QYV376" s="243"/>
      <c r="QYW376" s="243"/>
      <c r="QYX376" s="243"/>
      <c r="QYY376" s="243"/>
      <c r="QYZ376" s="243"/>
      <c r="QZA376" s="243"/>
      <c r="QZB376" s="243"/>
      <c r="QZC376" s="243"/>
      <c r="QZD376" s="243"/>
      <c r="QZE376" s="243"/>
      <c r="QZF376" s="243"/>
      <c r="QZG376" s="243"/>
      <c r="QZH376" s="243"/>
      <c r="QZI376" s="243"/>
      <c r="QZJ376" s="243"/>
      <c r="QZK376" s="243"/>
      <c r="QZL376" s="243"/>
      <c r="QZM376" s="243"/>
      <c r="QZN376" s="243"/>
      <c r="QZO376" s="243"/>
      <c r="QZP376" s="243"/>
      <c r="QZQ376" s="243"/>
      <c r="QZR376" s="243"/>
      <c r="QZS376" s="243"/>
      <c r="QZT376" s="243"/>
      <c r="QZU376" s="243"/>
      <c r="QZV376" s="243"/>
      <c r="QZW376" s="243"/>
      <c r="QZX376" s="243"/>
      <c r="QZY376" s="243"/>
      <c r="QZZ376" s="243"/>
      <c r="RAA376" s="243"/>
      <c r="RAB376" s="243"/>
      <c r="RAC376" s="243"/>
      <c r="RAD376" s="243"/>
      <c r="RAE376" s="243"/>
      <c r="RAF376" s="243"/>
      <c r="RAG376" s="243"/>
      <c r="RAH376" s="243"/>
      <c r="RAI376" s="243"/>
      <c r="RAJ376" s="243"/>
      <c r="RAK376" s="243"/>
      <c r="RAL376" s="243"/>
      <c r="RAM376" s="243"/>
      <c r="RAN376" s="243"/>
      <c r="RAO376" s="243"/>
      <c r="RAP376" s="243"/>
      <c r="RAQ376" s="243"/>
      <c r="RAR376" s="243"/>
      <c r="RAS376" s="243"/>
      <c r="RAT376" s="243"/>
      <c r="RAU376" s="243"/>
      <c r="RAV376" s="243"/>
      <c r="RAW376" s="243"/>
      <c r="RAX376" s="243"/>
      <c r="RAY376" s="243"/>
      <c r="RAZ376" s="243"/>
      <c r="RBA376" s="243"/>
      <c r="RBB376" s="243"/>
      <c r="RBC376" s="243"/>
      <c r="RBD376" s="243"/>
      <c r="RBE376" s="243"/>
      <c r="RBF376" s="243"/>
      <c r="RBG376" s="243"/>
      <c r="RBH376" s="243"/>
      <c r="RBI376" s="243"/>
      <c r="RBJ376" s="243"/>
      <c r="RBK376" s="243"/>
      <c r="RBL376" s="243"/>
      <c r="RBM376" s="243"/>
      <c r="RBN376" s="243"/>
      <c r="RBO376" s="243"/>
      <c r="RBP376" s="243"/>
      <c r="RBQ376" s="243"/>
      <c r="RBR376" s="243"/>
      <c r="RBS376" s="243"/>
      <c r="RBT376" s="243"/>
      <c r="RBU376" s="243"/>
      <c r="RBV376" s="243"/>
      <c r="RBW376" s="243"/>
      <c r="RBX376" s="243"/>
      <c r="RBY376" s="243"/>
      <c r="RBZ376" s="243"/>
      <c r="RCA376" s="243"/>
      <c r="RCB376" s="243"/>
      <c r="RCC376" s="243"/>
      <c r="RCD376" s="243"/>
      <c r="RCE376" s="243"/>
      <c r="RCF376" s="243"/>
      <c r="RCG376" s="243"/>
      <c r="RCH376" s="243"/>
      <c r="RCI376" s="243"/>
      <c r="RCJ376" s="243"/>
      <c r="RCK376" s="243"/>
      <c r="RCL376" s="243"/>
      <c r="RCM376" s="243"/>
      <c r="RCN376" s="243"/>
      <c r="RCO376" s="243"/>
      <c r="RCP376" s="243"/>
      <c r="RCQ376" s="243"/>
      <c r="RCR376" s="243"/>
      <c r="RCS376" s="243"/>
      <c r="RCT376" s="243"/>
      <c r="RCU376" s="243"/>
      <c r="RCV376" s="243"/>
      <c r="RCW376" s="243"/>
      <c r="RCX376" s="243"/>
      <c r="RCY376" s="243"/>
      <c r="RCZ376" s="243"/>
      <c r="RDA376" s="243"/>
      <c r="RDB376" s="243"/>
      <c r="RDC376" s="243"/>
      <c r="RDD376" s="243"/>
      <c r="RDE376" s="243"/>
      <c r="RDF376" s="243"/>
      <c r="RDG376" s="243"/>
      <c r="RDH376" s="243"/>
      <c r="RDI376" s="243"/>
      <c r="RDJ376" s="243"/>
      <c r="RDK376" s="243"/>
      <c r="RDL376" s="243"/>
      <c r="RDM376" s="243"/>
      <c r="RDN376" s="243"/>
      <c r="RDO376" s="243"/>
      <c r="RDP376" s="243"/>
      <c r="RDQ376" s="243"/>
      <c r="RDR376" s="243"/>
      <c r="RDS376" s="243"/>
      <c r="RDT376" s="243"/>
      <c r="RDU376" s="243"/>
      <c r="RDV376" s="243"/>
      <c r="RDW376" s="243"/>
      <c r="RDX376" s="243"/>
      <c r="RDY376" s="243"/>
      <c r="RDZ376" s="243"/>
      <c r="REA376" s="243"/>
      <c r="REB376" s="243"/>
      <c r="REC376" s="243"/>
      <c r="RED376" s="243"/>
      <c r="REE376" s="243"/>
      <c r="REF376" s="243"/>
      <c r="REG376" s="243"/>
      <c r="REH376" s="243"/>
      <c r="REI376" s="243"/>
      <c r="REJ376" s="243"/>
      <c r="REK376" s="243"/>
      <c r="REL376" s="243"/>
      <c r="REM376" s="243"/>
      <c r="REN376" s="243"/>
      <c r="REO376" s="243"/>
      <c r="REP376" s="243"/>
      <c r="REQ376" s="243"/>
      <c r="RER376" s="243"/>
      <c r="RES376" s="243"/>
      <c r="RET376" s="243"/>
      <c r="REU376" s="243"/>
      <c r="REV376" s="243"/>
      <c r="REW376" s="243"/>
      <c r="REX376" s="243"/>
      <c r="REY376" s="243"/>
      <c r="REZ376" s="243"/>
      <c r="RFA376" s="243"/>
      <c r="RFB376" s="243"/>
      <c r="RFC376" s="243"/>
      <c r="RFD376" s="243"/>
      <c r="RFE376" s="243"/>
      <c r="RFF376" s="243"/>
      <c r="RFG376" s="243"/>
      <c r="RFH376" s="243"/>
      <c r="RFI376" s="243"/>
      <c r="RFJ376" s="243"/>
      <c r="RFK376" s="243"/>
      <c r="RFL376" s="243"/>
      <c r="RFM376" s="243"/>
      <c r="RFN376" s="243"/>
      <c r="RFO376" s="243"/>
      <c r="RFP376" s="243"/>
      <c r="RFQ376" s="243"/>
      <c r="RFR376" s="243"/>
      <c r="RFS376" s="243"/>
      <c r="RFT376" s="243"/>
      <c r="RFU376" s="243"/>
      <c r="RFV376" s="243"/>
      <c r="RFW376" s="243"/>
      <c r="RFX376" s="243"/>
      <c r="RFY376" s="243"/>
      <c r="RFZ376" s="243"/>
      <c r="RGA376" s="243"/>
      <c r="RGB376" s="243"/>
      <c r="RGC376" s="243"/>
      <c r="RGD376" s="243"/>
      <c r="RGE376" s="243"/>
      <c r="RGF376" s="243"/>
      <c r="RGG376" s="243"/>
      <c r="RGH376" s="243"/>
      <c r="RGI376" s="243"/>
      <c r="RGJ376" s="243"/>
      <c r="RGK376" s="243"/>
      <c r="RGL376" s="243"/>
      <c r="RGM376" s="243"/>
      <c r="RGN376" s="243"/>
      <c r="RGO376" s="243"/>
      <c r="RGP376" s="243"/>
      <c r="RGQ376" s="243"/>
      <c r="RGR376" s="243"/>
      <c r="RGS376" s="243"/>
      <c r="RGT376" s="243"/>
      <c r="RGU376" s="243"/>
      <c r="RGV376" s="243"/>
      <c r="RGW376" s="243"/>
      <c r="RGX376" s="243"/>
      <c r="RGY376" s="243"/>
      <c r="RGZ376" s="243"/>
      <c r="RHA376" s="243"/>
      <c r="RHB376" s="243"/>
      <c r="RHC376" s="243"/>
      <c r="RHD376" s="243"/>
      <c r="RHE376" s="243"/>
      <c r="RHF376" s="243"/>
      <c r="RHG376" s="243"/>
      <c r="RHH376" s="243"/>
      <c r="RHI376" s="243"/>
      <c r="RHJ376" s="243"/>
      <c r="RHK376" s="243"/>
      <c r="RHL376" s="243"/>
      <c r="RHM376" s="243"/>
      <c r="RHN376" s="243"/>
      <c r="RHO376" s="243"/>
      <c r="RHP376" s="243"/>
      <c r="RHQ376" s="243"/>
      <c r="RHR376" s="243"/>
      <c r="RHS376" s="243"/>
      <c r="RHT376" s="243"/>
      <c r="RHU376" s="243"/>
      <c r="RHV376" s="243"/>
      <c r="RHW376" s="243"/>
      <c r="RHX376" s="243"/>
      <c r="RHY376" s="243"/>
      <c r="RHZ376" s="243"/>
      <c r="RIA376" s="243"/>
      <c r="RIB376" s="243"/>
      <c r="RIC376" s="243"/>
      <c r="RID376" s="243"/>
      <c r="RIE376" s="243"/>
      <c r="RIF376" s="243"/>
      <c r="RIG376" s="243"/>
      <c r="RIH376" s="243"/>
      <c r="RII376" s="243"/>
      <c r="RIJ376" s="243"/>
      <c r="RIK376" s="243"/>
      <c r="RIL376" s="243"/>
      <c r="RIM376" s="243"/>
      <c r="RIN376" s="243"/>
      <c r="RIO376" s="243"/>
      <c r="RIP376" s="243"/>
      <c r="RIQ376" s="243"/>
      <c r="RIR376" s="243"/>
      <c r="RIS376" s="243"/>
      <c r="RIT376" s="243"/>
      <c r="RIU376" s="243"/>
      <c r="RIV376" s="243"/>
      <c r="RIW376" s="243"/>
      <c r="RIX376" s="243"/>
      <c r="RIY376" s="243"/>
      <c r="RIZ376" s="243"/>
      <c r="RJA376" s="243"/>
      <c r="RJB376" s="243"/>
      <c r="RJC376" s="243"/>
      <c r="RJD376" s="243"/>
      <c r="RJE376" s="243"/>
      <c r="RJF376" s="243"/>
      <c r="RJG376" s="243"/>
      <c r="RJH376" s="243"/>
      <c r="RJI376" s="243"/>
      <c r="RJJ376" s="243"/>
      <c r="RJK376" s="243"/>
      <c r="RJL376" s="243"/>
      <c r="RJM376" s="243"/>
      <c r="RJN376" s="243"/>
      <c r="RJO376" s="243"/>
      <c r="RJP376" s="243"/>
      <c r="RJQ376" s="243"/>
      <c r="RJR376" s="243"/>
      <c r="RJS376" s="243"/>
      <c r="RJT376" s="243"/>
      <c r="RJU376" s="243"/>
      <c r="RJV376" s="243"/>
      <c r="RJW376" s="243"/>
      <c r="RJX376" s="243"/>
      <c r="RJY376" s="243"/>
      <c r="RJZ376" s="243"/>
      <c r="RKA376" s="243"/>
      <c r="RKB376" s="243"/>
      <c r="RKC376" s="243"/>
      <c r="RKD376" s="243"/>
      <c r="RKE376" s="243"/>
      <c r="RKF376" s="243"/>
      <c r="RKG376" s="243"/>
      <c r="RKH376" s="243"/>
      <c r="RKI376" s="243"/>
      <c r="RKJ376" s="243"/>
      <c r="RKK376" s="243"/>
      <c r="RKL376" s="243"/>
      <c r="RKM376" s="243"/>
      <c r="RKN376" s="243"/>
      <c r="RKO376" s="243"/>
      <c r="RKP376" s="243"/>
      <c r="RKQ376" s="243"/>
      <c r="RKR376" s="243"/>
      <c r="RKS376" s="243"/>
      <c r="RKT376" s="243"/>
      <c r="RKU376" s="243"/>
      <c r="RKV376" s="243"/>
      <c r="RKW376" s="243"/>
      <c r="RKX376" s="243"/>
      <c r="RKY376" s="243"/>
      <c r="RKZ376" s="243"/>
      <c r="RLA376" s="243"/>
      <c r="RLB376" s="243"/>
      <c r="RLC376" s="243"/>
      <c r="RLD376" s="243"/>
      <c r="RLE376" s="243"/>
      <c r="RLF376" s="243"/>
      <c r="RLG376" s="243"/>
      <c r="RLH376" s="243"/>
      <c r="RLI376" s="243"/>
      <c r="RLJ376" s="243"/>
      <c r="RLK376" s="243"/>
      <c r="RLL376" s="243"/>
      <c r="RLM376" s="243"/>
      <c r="RLN376" s="243"/>
      <c r="RLO376" s="243"/>
      <c r="RLP376" s="243"/>
      <c r="RLQ376" s="243"/>
      <c r="RLR376" s="243"/>
      <c r="RLS376" s="243"/>
      <c r="RLT376" s="243"/>
      <c r="RLU376" s="243"/>
      <c r="RLV376" s="243"/>
      <c r="RLW376" s="243"/>
      <c r="RLX376" s="243"/>
      <c r="RLY376" s="243"/>
      <c r="RLZ376" s="243"/>
      <c r="RMA376" s="243"/>
      <c r="RMB376" s="243"/>
      <c r="RMC376" s="243"/>
      <c r="RMD376" s="243"/>
      <c r="RME376" s="243"/>
      <c r="RMF376" s="243"/>
      <c r="RMG376" s="243"/>
      <c r="RMH376" s="243"/>
      <c r="RMI376" s="243"/>
      <c r="RMJ376" s="243"/>
      <c r="RMK376" s="243"/>
      <c r="RML376" s="243"/>
      <c r="RMM376" s="243"/>
      <c r="RMN376" s="243"/>
      <c r="RMO376" s="243"/>
      <c r="RMP376" s="243"/>
      <c r="RMQ376" s="243"/>
      <c r="RMR376" s="243"/>
      <c r="RMS376" s="243"/>
      <c r="RMT376" s="243"/>
      <c r="RMU376" s="243"/>
      <c r="RMV376" s="243"/>
      <c r="RMW376" s="243"/>
      <c r="RMX376" s="243"/>
      <c r="RMY376" s="243"/>
      <c r="RMZ376" s="243"/>
      <c r="RNA376" s="243"/>
      <c r="RNB376" s="243"/>
      <c r="RNC376" s="243"/>
      <c r="RND376" s="243"/>
      <c r="RNE376" s="243"/>
      <c r="RNF376" s="243"/>
      <c r="RNG376" s="243"/>
      <c r="RNH376" s="243"/>
      <c r="RNI376" s="243"/>
      <c r="RNJ376" s="243"/>
      <c r="RNK376" s="243"/>
      <c r="RNL376" s="243"/>
      <c r="RNM376" s="243"/>
      <c r="RNN376" s="243"/>
      <c r="RNO376" s="243"/>
      <c r="RNP376" s="243"/>
      <c r="RNQ376" s="243"/>
      <c r="RNR376" s="243"/>
      <c r="RNS376" s="243"/>
      <c r="RNT376" s="243"/>
      <c r="RNU376" s="243"/>
      <c r="RNV376" s="243"/>
      <c r="RNW376" s="243"/>
      <c r="RNX376" s="243"/>
      <c r="RNY376" s="243"/>
      <c r="RNZ376" s="243"/>
      <c r="ROA376" s="243"/>
      <c r="ROB376" s="243"/>
      <c r="ROC376" s="243"/>
      <c r="ROD376" s="243"/>
      <c r="ROE376" s="243"/>
      <c r="ROF376" s="243"/>
      <c r="ROG376" s="243"/>
      <c r="ROH376" s="243"/>
      <c r="ROI376" s="243"/>
      <c r="ROJ376" s="243"/>
      <c r="ROK376" s="243"/>
      <c r="ROL376" s="243"/>
      <c r="ROM376" s="243"/>
      <c r="RON376" s="243"/>
      <c r="ROO376" s="243"/>
      <c r="ROP376" s="243"/>
      <c r="ROQ376" s="243"/>
      <c r="ROR376" s="243"/>
      <c r="ROS376" s="243"/>
      <c r="ROT376" s="243"/>
      <c r="ROU376" s="243"/>
      <c r="ROV376" s="243"/>
      <c r="ROW376" s="243"/>
      <c r="ROX376" s="243"/>
      <c r="ROY376" s="243"/>
      <c r="ROZ376" s="243"/>
      <c r="RPA376" s="243"/>
      <c r="RPB376" s="243"/>
      <c r="RPC376" s="243"/>
      <c r="RPD376" s="243"/>
      <c r="RPE376" s="243"/>
      <c r="RPF376" s="243"/>
      <c r="RPG376" s="243"/>
      <c r="RPH376" s="243"/>
      <c r="RPI376" s="243"/>
      <c r="RPJ376" s="243"/>
      <c r="RPK376" s="243"/>
      <c r="RPL376" s="243"/>
      <c r="RPM376" s="243"/>
      <c r="RPN376" s="243"/>
      <c r="RPO376" s="243"/>
      <c r="RPP376" s="243"/>
      <c r="RPQ376" s="243"/>
      <c r="RPR376" s="243"/>
      <c r="RPS376" s="243"/>
      <c r="RPT376" s="243"/>
      <c r="RPU376" s="243"/>
      <c r="RPV376" s="243"/>
      <c r="RPW376" s="243"/>
      <c r="RPX376" s="243"/>
      <c r="RPY376" s="243"/>
      <c r="RPZ376" s="243"/>
      <c r="RQA376" s="243"/>
      <c r="RQB376" s="243"/>
      <c r="RQC376" s="243"/>
      <c r="RQD376" s="243"/>
      <c r="RQE376" s="243"/>
      <c r="RQF376" s="243"/>
      <c r="RQG376" s="243"/>
      <c r="RQH376" s="243"/>
      <c r="RQI376" s="243"/>
      <c r="RQJ376" s="243"/>
      <c r="RQK376" s="243"/>
      <c r="RQL376" s="243"/>
      <c r="RQM376" s="243"/>
      <c r="RQN376" s="243"/>
      <c r="RQO376" s="243"/>
      <c r="RQP376" s="243"/>
      <c r="RQQ376" s="243"/>
      <c r="RQR376" s="243"/>
      <c r="RQS376" s="243"/>
      <c r="RQT376" s="243"/>
      <c r="RQU376" s="243"/>
      <c r="RQV376" s="243"/>
      <c r="RQW376" s="243"/>
      <c r="RQX376" s="243"/>
      <c r="RQY376" s="243"/>
      <c r="RQZ376" s="243"/>
      <c r="RRA376" s="243"/>
      <c r="RRB376" s="243"/>
      <c r="RRC376" s="243"/>
      <c r="RRD376" s="243"/>
      <c r="RRE376" s="243"/>
      <c r="RRF376" s="243"/>
      <c r="RRG376" s="243"/>
      <c r="RRH376" s="243"/>
      <c r="RRI376" s="243"/>
      <c r="RRJ376" s="243"/>
      <c r="RRK376" s="243"/>
      <c r="RRL376" s="243"/>
      <c r="RRM376" s="243"/>
      <c r="RRN376" s="243"/>
      <c r="RRO376" s="243"/>
      <c r="RRP376" s="243"/>
      <c r="RRQ376" s="243"/>
      <c r="RRR376" s="243"/>
      <c r="RRS376" s="243"/>
      <c r="RRT376" s="243"/>
      <c r="RRU376" s="243"/>
      <c r="RRV376" s="243"/>
      <c r="RRW376" s="243"/>
      <c r="RRX376" s="243"/>
      <c r="RRY376" s="243"/>
      <c r="RRZ376" s="243"/>
      <c r="RSA376" s="243"/>
      <c r="RSB376" s="243"/>
      <c r="RSC376" s="243"/>
      <c r="RSD376" s="243"/>
      <c r="RSE376" s="243"/>
      <c r="RSF376" s="243"/>
      <c r="RSG376" s="243"/>
      <c r="RSH376" s="243"/>
      <c r="RSI376" s="243"/>
      <c r="RSJ376" s="243"/>
      <c r="RSK376" s="243"/>
      <c r="RSL376" s="243"/>
      <c r="RSM376" s="243"/>
      <c r="RSN376" s="243"/>
      <c r="RSO376" s="243"/>
      <c r="RSP376" s="243"/>
      <c r="RSQ376" s="243"/>
      <c r="RSR376" s="243"/>
      <c r="RSS376" s="243"/>
      <c r="RST376" s="243"/>
      <c r="RSU376" s="243"/>
      <c r="RSV376" s="243"/>
      <c r="RSW376" s="243"/>
      <c r="RSX376" s="243"/>
      <c r="RSY376" s="243"/>
      <c r="RSZ376" s="243"/>
      <c r="RTA376" s="243"/>
      <c r="RTB376" s="243"/>
      <c r="RTC376" s="243"/>
      <c r="RTD376" s="243"/>
      <c r="RTE376" s="243"/>
      <c r="RTF376" s="243"/>
      <c r="RTG376" s="243"/>
      <c r="RTH376" s="243"/>
      <c r="RTI376" s="243"/>
      <c r="RTJ376" s="243"/>
      <c r="RTK376" s="243"/>
      <c r="RTL376" s="243"/>
      <c r="RTM376" s="243"/>
      <c r="RTN376" s="243"/>
      <c r="RTO376" s="243"/>
      <c r="RTP376" s="243"/>
      <c r="RTQ376" s="243"/>
      <c r="RTR376" s="243"/>
      <c r="RTS376" s="243"/>
      <c r="RTT376" s="243"/>
      <c r="RTU376" s="243"/>
      <c r="RTV376" s="243"/>
      <c r="RTW376" s="243"/>
      <c r="RTX376" s="243"/>
      <c r="RTY376" s="243"/>
      <c r="RTZ376" s="243"/>
      <c r="RUA376" s="243"/>
      <c r="RUB376" s="243"/>
      <c r="RUC376" s="243"/>
      <c r="RUD376" s="243"/>
      <c r="RUE376" s="243"/>
      <c r="RUF376" s="243"/>
      <c r="RUG376" s="243"/>
      <c r="RUH376" s="243"/>
      <c r="RUI376" s="243"/>
      <c r="RUJ376" s="243"/>
      <c r="RUK376" s="243"/>
      <c r="RUL376" s="243"/>
      <c r="RUM376" s="243"/>
      <c r="RUN376" s="243"/>
      <c r="RUO376" s="243"/>
      <c r="RUP376" s="243"/>
      <c r="RUQ376" s="243"/>
      <c r="RUR376" s="243"/>
      <c r="RUS376" s="243"/>
      <c r="RUT376" s="243"/>
      <c r="RUU376" s="243"/>
      <c r="RUV376" s="243"/>
      <c r="RUW376" s="243"/>
      <c r="RUX376" s="243"/>
      <c r="RUY376" s="243"/>
      <c r="RUZ376" s="243"/>
      <c r="RVA376" s="243"/>
      <c r="RVB376" s="243"/>
      <c r="RVC376" s="243"/>
      <c r="RVD376" s="243"/>
      <c r="RVE376" s="243"/>
      <c r="RVF376" s="243"/>
      <c r="RVG376" s="243"/>
      <c r="RVH376" s="243"/>
      <c r="RVI376" s="243"/>
      <c r="RVJ376" s="243"/>
      <c r="RVK376" s="243"/>
      <c r="RVL376" s="243"/>
      <c r="RVM376" s="243"/>
      <c r="RVN376" s="243"/>
      <c r="RVO376" s="243"/>
      <c r="RVP376" s="243"/>
      <c r="RVQ376" s="243"/>
      <c r="RVR376" s="243"/>
      <c r="RVS376" s="243"/>
      <c r="RVT376" s="243"/>
      <c r="RVU376" s="243"/>
      <c r="RVV376" s="243"/>
      <c r="RVW376" s="243"/>
      <c r="RVX376" s="243"/>
      <c r="RVY376" s="243"/>
      <c r="RVZ376" s="243"/>
      <c r="RWA376" s="243"/>
      <c r="RWB376" s="243"/>
      <c r="RWC376" s="243"/>
      <c r="RWD376" s="243"/>
      <c r="RWE376" s="243"/>
      <c r="RWF376" s="243"/>
      <c r="RWG376" s="243"/>
      <c r="RWH376" s="243"/>
      <c r="RWI376" s="243"/>
      <c r="RWJ376" s="243"/>
      <c r="RWK376" s="243"/>
      <c r="RWL376" s="243"/>
      <c r="RWM376" s="243"/>
      <c r="RWN376" s="243"/>
      <c r="RWO376" s="243"/>
      <c r="RWP376" s="243"/>
      <c r="RWQ376" s="243"/>
      <c r="RWR376" s="243"/>
      <c r="RWS376" s="243"/>
      <c r="RWT376" s="243"/>
      <c r="RWU376" s="243"/>
      <c r="RWV376" s="243"/>
      <c r="RWW376" s="243"/>
      <c r="RWX376" s="243"/>
      <c r="RWY376" s="243"/>
      <c r="RWZ376" s="243"/>
      <c r="RXA376" s="243"/>
      <c r="RXB376" s="243"/>
      <c r="RXC376" s="243"/>
      <c r="RXD376" s="243"/>
      <c r="RXE376" s="243"/>
      <c r="RXF376" s="243"/>
      <c r="RXG376" s="243"/>
      <c r="RXH376" s="243"/>
      <c r="RXI376" s="243"/>
      <c r="RXJ376" s="243"/>
      <c r="RXK376" s="243"/>
      <c r="RXL376" s="243"/>
      <c r="RXM376" s="243"/>
      <c r="RXN376" s="243"/>
      <c r="RXO376" s="243"/>
      <c r="RXP376" s="243"/>
      <c r="RXQ376" s="243"/>
      <c r="RXR376" s="243"/>
      <c r="RXS376" s="243"/>
      <c r="RXT376" s="243"/>
      <c r="RXU376" s="243"/>
      <c r="RXV376" s="243"/>
      <c r="RXW376" s="243"/>
      <c r="RXX376" s="243"/>
      <c r="RXY376" s="243"/>
      <c r="RXZ376" s="243"/>
      <c r="RYA376" s="243"/>
      <c r="RYB376" s="243"/>
      <c r="RYC376" s="243"/>
      <c r="RYD376" s="243"/>
      <c r="RYE376" s="243"/>
      <c r="RYF376" s="243"/>
      <c r="RYG376" s="243"/>
      <c r="RYH376" s="243"/>
      <c r="RYI376" s="243"/>
      <c r="RYJ376" s="243"/>
      <c r="RYK376" s="243"/>
      <c r="RYL376" s="243"/>
      <c r="RYM376" s="243"/>
      <c r="RYN376" s="243"/>
      <c r="RYO376" s="243"/>
      <c r="RYP376" s="243"/>
      <c r="RYQ376" s="243"/>
      <c r="RYR376" s="243"/>
      <c r="RYS376" s="243"/>
      <c r="RYT376" s="243"/>
      <c r="RYU376" s="243"/>
      <c r="RYV376" s="243"/>
      <c r="RYW376" s="243"/>
      <c r="RYX376" s="243"/>
      <c r="RYY376" s="243"/>
      <c r="RYZ376" s="243"/>
      <c r="RZA376" s="243"/>
      <c r="RZB376" s="243"/>
      <c r="RZC376" s="243"/>
      <c r="RZD376" s="243"/>
      <c r="RZE376" s="243"/>
      <c r="RZF376" s="243"/>
      <c r="RZG376" s="243"/>
      <c r="RZH376" s="243"/>
      <c r="RZI376" s="243"/>
      <c r="RZJ376" s="243"/>
      <c r="RZK376" s="243"/>
      <c r="RZL376" s="243"/>
      <c r="RZM376" s="243"/>
      <c r="RZN376" s="243"/>
      <c r="RZO376" s="243"/>
      <c r="RZP376" s="243"/>
      <c r="RZQ376" s="243"/>
      <c r="RZR376" s="243"/>
      <c r="RZS376" s="243"/>
      <c r="RZT376" s="243"/>
      <c r="RZU376" s="243"/>
      <c r="RZV376" s="243"/>
      <c r="RZW376" s="243"/>
      <c r="RZX376" s="243"/>
      <c r="RZY376" s="243"/>
      <c r="RZZ376" s="243"/>
      <c r="SAA376" s="243"/>
      <c r="SAB376" s="243"/>
      <c r="SAC376" s="243"/>
      <c r="SAD376" s="243"/>
      <c r="SAE376" s="243"/>
      <c r="SAF376" s="243"/>
      <c r="SAG376" s="243"/>
      <c r="SAH376" s="243"/>
      <c r="SAI376" s="243"/>
      <c r="SAJ376" s="243"/>
      <c r="SAK376" s="243"/>
      <c r="SAL376" s="243"/>
      <c r="SAM376" s="243"/>
      <c r="SAN376" s="243"/>
      <c r="SAO376" s="243"/>
      <c r="SAP376" s="243"/>
      <c r="SAQ376" s="243"/>
      <c r="SAR376" s="243"/>
      <c r="SAS376" s="243"/>
      <c r="SAT376" s="243"/>
      <c r="SAU376" s="243"/>
      <c r="SAV376" s="243"/>
      <c r="SAW376" s="243"/>
      <c r="SAX376" s="243"/>
      <c r="SAY376" s="243"/>
      <c r="SAZ376" s="243"/>
      <c r="SBA376" s="243"/>
      <c r="SBB376" s="243"/>
      <c r="SBC376" s="243"/>
      <c r="SBD376" s="243"/>
      <c r="SBE376" s="243"/>
      <c r="SBF376" s="243"/>
      <c r="SBG376" s="243"/>
      <c r="SBH376" s="243"/>
      <c r="SBI376" s="243"/>
      <c r="SBJ376" s="243"/>
      <c r="SBK376" s="243"/>
      <c r="SBL376" s="243"/>
      <c r="SBM376" s="243"/>
      <c r="SBN376" s="243"/>
      <c r="SBO376" s="243"/>
      <c r="SBP376" s="243"/>
      <c r="SBQ376" s="243"/>
      <c r="SBR376" s="243"/>
      <c r="SBS376" s="243"/>
      <c r="SBT376" s="243"/>
      <c r="SBU376" s="243"/>
      <c r="SBV376" s="243"/>
      <c r="SBW376" s="243"/>
      <c r="SBX376" s="243"/>
      <c r="SBY376" s="243"/>
      <c r="SBZ376" s="243"/>
      <c r="SCA376" s="243"/>
      <c r="SCB376" s="243"/>
      <c r="SCC376" s="243"/>
      <c r="SCD376" s="243"/>
      <c r="SCE376" s="243"/>
      <c r="SCF376" s="243"/>
      <c r="SCG376" s="243"/>
      <c r="SCH376" s="243"/>
      <c r="SCI376" s="243"/>
      <c r="SCJ376" s="243"/>
      <c r="SCK376" s="243"/>
      <c r="SCL376" s="243"/>
      <c r="SCM376" s="243"/>
      <c r="SCN376" s="243"/>
      <c r="SCO376" s="243"/>
      <c r="SCP376" s="243"/>
      <c r="SCQ376" s="243"/>
      <c r="SCR376" s="243"/>
      <c r="SCS376" s="243"/>
      <c r="SCT376" s="243"/>
      <c r="SCU376" s="243"/>
      <c r="SCV376" s="243"/>
      <c r="SCW376" s="243"/>
      <c r="SCX376" s="243"/>
      <c r="SCY376" s="243"/>
      <c r="SCZ376" s="243"/>
      <c r="SDA376" s="243"/>
      <c r="SDB376" s="243"/>
      <c r="SDC376" s="243"/>
      <c r="SDD376" s="243"/>
      <c r="SDE376" s="243"/>
      <c r="SDF376" s="243"/>
      <c r="SDG376" s="243"/>
      <c r="SDH376" s="243"/>
      <c r="SDI376" s="243"/>
      <c r="SDJ376" s="243"/>
      <c r="SDK376" s="243"/>
      <c r="SDL376" s="243"/>
      <c r="SDM376" s="243"/>
      <c r="SDN376" s="243"/>
      <c r="SDO376" s="243"/>
      <c r="SDP376" s="243"/>
      <c r="SDQ376" s="243"/>
      <c r="SDR376" s="243"/>
      <c r="SDS376" s="243"/>
      <c r="SDT376" s="243"/>
      <c r="SDU376" s="243"/>
      <c r="SDV376" s="243"/>
      <c r="SDW376" s="243"/>
      <c r="SDX376" s="243"/>
      <c r="SDY376" s="243"/>
      <c r="SDZ376" s="243"/>
      <c r="SEA376" s="243"/>
      <c r="SEB376" s="243"/>
      <c r="SEC376" s="243"/>
      <c r="SED376" s="243"/>
      <c r="SEE376" s="243"/>
      <c r="SEF376" s="243"/>
      <c r="SEG376" s="243"/>
      <c r="SEH376" s="243"/>
      <c r="SEI376" s="243"/>
      <c r="SEJ376" s="243"/>
      <c r="SEK376" s="243"/>
      <c r="SEL376" s="243"/>
      <c r="SEM376" s="243"/>
      <c r="SEN376" s="243"/>
      <c r="SEO376" s="243"/>
      <c r="SEP376" s="243"/>
      <c r="SEQ376" s="243"/>
      <c r="SER376" s="243"/>
      <c r="SES376" s="243"/>
      <c r="SET376" s="243"/>
      <c r="SEU376" s="243"/>
      <c r="SEV376" s="243"/>
      <c r="SEW376" s="243"/>
      <c r="SEX376" s="243"/>
      <c r="SEY376" s="243"/>
      <c r="SEZ376" s="243"/>
      <c r="SFA376" s="243"/>
      <c r="SFB376" s="243"/>
      <c r="SFC376" s="243"/>
      <c r="SFD376" s="243"/>
      <c r="SFE376" s="243"/>
      <c r="SFF376" s="243"/>
      <c r="SFG376" s="243"/>
      <c r="SFH376" s="243"/>
      <c r="SFI376" s="243"/>
      <c r="SFJ376" s="243"/>
      <c r="SFK376" s="243"/>
      <c r="SFL376" s="243"/>
      <c r="SFM376" s="243"/>
      <c r="SFN376" s="243"/>
      <c r="SFO376" s="243"/>
      <c r="SFP376" s="243"/>
      <c r="SFQ376" s="243"/>
      <c r="SFR376" s="243"/>
      <c r="SFS376" s="243"/>
      <c r="SFT376" s="243"/>
      <c r="SFU376" s="243"/>
      <c r="SFV376" s="243"/>
      <c r="SFW376" s="243"/>
      <c r="SFX376" s="243"/>
      <c r="SFY376" s="243"/>
      <c r="SFZ376" s="243"/>
      <c r="SGA376" s="243"/>
      <c r="SGB376" s="243"/>
      <c r="SGC376" s="243"/>
      <c r="SGD376" s="243"/>
      <c r="SGE376" s="243"/>
      <c r="SGF376" s="243"/>
      <c r="SGG376" s="243"/>
      <c r="SGH376" s="243"/>
      <c r="SGI376" s="243"/>
      <c r="SGJ376" s="243"/>
      <c r="SGK376" s="243"/>
      <c r="SGL376" s="243"/>
      <c r="SGM376" s="243"/>
      <c r="SGN376" s="243"/>
      <c r="SGO376" s="243"/>
      <c r="SGP376" s="243"/>
      <c r="SGQ376" s="243"/>
      <c r="SGR376" s="243"/>
      <c r="SGS376" s="243"/>
      <c r="SGT376" s="243"/>
      <c r="SGU376" s="243"/>
      <c r="SGV376" s="243"/>
      <c r="SGW376" s="243"/>
      <c r="SGX376" s="243"/>
      <c r="SGY376" s="243"/>
      <c r="SGZ376" s="243"/>
      <c r="SHA376" s="243"/>
      <c r="SHB376" s="243"/>
      <c r="SHC376" s="243"/>
      <c r="SHD376" s="243"/>
      <c r="SHE376" s="243"/>
      <c r="SHF376" s="243"/>
      <c r="SHG376" s="243"/>
      <c r="SHH376" s="243"/>
      <c r="SHI376" s="243"/>
      <c r="SHJ376" s="243"/>
      <c r="SHK376" s="243"/>
      <c r="SHL376" s="243"/>
      <c r="SHM376" s="243"/>
      <c r="SHN376" s="243"/>
      <c r="SHO376" s="243"/>
      <c r="SHP376" s="243"/>
      <c r="SHQ376" s="243"/>
      <c r="SHR376" s="243"/>
      <c r="SHS376" s="243"/>
      <c r="SHT376" s="243"/>
      <c r="SHU376" s="243"/>
      <c r="SHV376" s="243"/>
      <c r="SHW376" s="243"/>
      <c r="SHX376" s="243"/>
      <c r="SHY376" s="243"/>
      <c r="SHZ376" s="243"/>
      <c r="SIA376" s="243"/>
      <c r="SIB376" s="243"/>
      <c r="SIC376" s="243"/>
      <c r="SID376" s="243"/>
      <c r="SIE376" s="243"/>
      <c r="SIF376" s="243"/>
      <c r="SIG376" s="243"/>
      <c r="SIH376" s="243"/>
      <c r="SII376" s="243"/>
      <c r="SIJ376" s="243"/>
      <c r="SIK376" s="243"/>
      <c r="SIL376" s="243"/>
      <c r="SIM376" s="243"/>
      <c r="SIN376" s="243"/>
      <c r="SIO376" s="243"/>
      <c r="SIP376" s="243"/>
      <c r="SIQ376" s="243"/>
      <c r="SIR376" s="243"/>
      <c r="SIS376" s="243"/>
      <c r="SIT376" s="243"/>
      <c r="SIU376" s="243"/>
      <c r="SIV376" s="243"/>
      <c r="SIW376" s="243"/>
      <c r="SIX376" s="243"/>
      <c r="SIY376" s="243"/>
      <c r="SIZ376" s="243"/>
      <c r="SJA376" s="243"/>
      <c r="SJB376" s="243"/>
      <c r="SJC376" s="243"/>
      <c r="SJD376" s="243"/>
      <c r="SJE376" s="243"/>
      <c r="SJF376" s="243"/>
      <c r="SJG376" s="243"/>
      <c r="SJH376" s="243"/>
      <c r="SJI376" s="243"/>
      <c r="SJJ376" s="243"/>
      <c r="SJK376" s="243"/>
      <c r="SJL376" s="243"/>
      <c r="SJM376" s="243"/>
      <c r="SJN376" s="243"/>
      <c r="SJO376" s="243"/>
      <c r="SJP376" s="243"/>
      <c r="SJQ376" s="243"/>
      <c r="SJR376" s="243"/>
      <c r="SJS376" s="243"/>
      <c r="SJT376" s="243"/>
      <c r="SJU376" s="243"/>
      <c r="SJV376" s="243"/>
      <c r="SJW376" s="243"/>
      <c r="SJX376" s="243"/>
      <c r="SJY376" s="243"/>
      <c r="SJZ376" s="243"/>
      <c r="SKA376" s="243"/>
      <c r="SKB376" s="243"/>
      <c r="SKC376" s="243"/>
      <c r="SKD376" s="243"/>
      <c r="SKE376" s="243"/>
      <c r="SKF376" s="243"/>
      <c r="SKG376" s="243"/>
      <c r="SKH376" s="243"/>
      <c r="SKI376" s="243"/>
      <c r="SKJ376" s="243"/>
      <c r="SKK376" s="243"/>
      <c r="SKL376" s="243"/>
      <c r="SKM376" s="243"/>
      <c r="SKN376" s="243"/>
      <c r="SKO376" s="243"/>
      <c r="SKP376" s="243"/>
      <c r="SKQ376" s="243"/>
      <c r="SKR376" s="243"/>
      <c r="SKS376" s="243"/>
      <c r="SKT376" s="243"/>
      <c r="SKU376" s="243"/>
      <c r="SKV376" s="243"/>
      <c r="SKW376" s="243"/>
      <c r="SKX376" s="243"/>
      <c r="SKY376" s="243"/>
      <c r="SKZ376" s="243"/>
      <c r="SLA376" s="243"/>
      <c r="SLB376" s="243"/>
      <c r="SLC376" s="243"/>
      <c r="SLD376" s="243"/>
      <c r="SLE376" s="243"/>
      <c r="SLF376" s="243"/>
      <c r="SLG376" s="243"/>
      <c r="SLH376" s="243"/>
      <c r="SLI376" s="243"/>
      <c r="SLJ376" s="243"/>
      <c r="SLK376" s="243"/>
      <c r="SLL376" s="243"/>
      <c r="SLM376" s="243"/>
      <c r="SLN376" s="243"/>
      <c r="SLO376" s="243"/>
      <c r="SLP376" s="243"/>
      <c r="SLQ376" s="243"/>
      <c r="SLR376" s="243"/>
      <c r="SLS376" s="243"/>
      <c r="SLT376" s="243"/>
      <c r="SLU376" s="243"/>
      <c r="SLV376" s="243"/>
      <c r="SLW376" s="243"/>
      <c r="SLX376" s="243"/>
      <c r="SLY376" s="243"/>
      <c r="SLZ376" s="243"/>
      <c r="SMA376" s="243"/>
      <c r="SMB376" s="243"/>
      <c r="SMC376" s="243"/>
      <c r="SMD376" s="243"/>
      <c r="SME376" s="243"/>
      <c r="SMF376" s="243"/>
      <c r="SMG376" s="243"/>
      <c r="SMH376" s="243"/>
      <c r="SMI376" s="243"/>
      <c r="SMJ376" s="243"/>
      <c r="SMK376" s="243"/>
      <c r="SML376" s="243"/>
      <c r="SMM376" s="243"/>
      <c r="SMN376" s="243"/>
      <c r="SMO376" s="243"/>
      <c r="SMP376" s="243"/>
      <c r="SMQ376" s="243"/>
      <c r="SMR376" s="243"/>
      <c r="SMS376" s="243"/>
      <c r="SMT376" s="243"/>
      <c r="SMU376" s="243"/>
      <c r="SMV376" s="243"/>
      <c r="SMW376" s="243"/>
      <c r="SMX376" s="243"/>
      <c r="SMY376" s="243"/>
      <c r="SMZ376" s="243"/>
      <c r="SNA376" s="243"/>
      <c r="SNB376" s="243"/>
      <c r="SNC376" s="243"/>
      <c r="SND376" s="243"/>
      <c r="SNE376" s="243"/>
      <c r="SNF376" s="243"/>
      <c r="SNG376" s="243"/>
      <c r="SNH376" s="243"/>
      <c r="SNI376" s="243"/>
      <c r="SNJ376" s="243"/>
      <c r="SNK376" s="243"/>
      <c r="SNL376" s="243"/>
      <c r="SNM376" s="243"/>
      <c r="SNN376" s="243"/>
      <c r="SNO376" s="243"/>
      <c r="SNP376" s="243"/>
      <c r="SNQ376" s="243"/>
      <c r="SNR376" s="243"/>
      <c r="SNS376" s="243"/>
      <c r="SNT376" s="243"/>
      <c r="SNU376" s="243"/>
      <c r="SNV376" s="243"/>
      <c r="SNW376" s="243"/>
      <c r="SNX376" s="243"/>
      <c r="SNY376" s="243"/>
      <c r="SNZ376" s="243"/>
      <c r="SOA376" s="243"/>
      <c r="SOB376" s="243"/>
      <c r="SOC376" s="243"/>
      <c r="SOD376" s="243"/>
      <c r="SOE376" s="243"/>
      <c r="SOF376" s="243"/>
      <c r="SOG376" s="243"/>
      <c r="SOH376" s="243"/>
      <c r="SOI376" s="243"/>
      <c r="SOJ376" s="243"/>
      <c r="SOK376" s="243"/>
      <c r="SOL376" s="243"/>
      <c r="SOM376" s="243"/>
      <c r="SON376" s="243"/>
      <c r="SOO376" s="243"/>
      <c r="SOP376" s="243"/>
      <c r="SOQ376" s="243"/>
      <c r="SOR376" s="243"/>
      <c r="SOS376" s="243"/>
      <c r="SOT376" s="243"/>
      <c r="SOU376" s="243"/>
      <c r="SOV376" s="243"/>
      <c r="SOW376" s="243"/>
      <c r="SOX376" s="243"/>
      <c r="SOY376" s="243"/>
      <c r="SOZ376" s="243"/>
      <c r="SPA376" s="243"/>
      <c r="SPB376" s="243"/>
      <c r="SPC376" s="243"/>
      <c r="SPD376" s="243"/>
      <c r="SPE376" s="243"/>
      <c r="SPF376" s="243"/>
      <c r="SPG376" s="243"/>
      <c r="SPH376" s="243"/>
      <c r="SPI376" s="243"/>
      <c r="SPJ376" s="243"/>
      <c r="SPK376" s="243"/>
      <c r="SPL376" s="243"/>
      <c r="SPM376" s="243"/>
      <c r="SPN376" s="243"/>
      <c r="SPO376" s="243"/>
      <c r="SPP376" s="243"/>
      <c r="SPQ376" s="243"/>
      <c r="SPR376" s="243"/>
      <c r="SPS376" s="243"/>
      <c r="SPT376" s="243"/>
      <c r="SPU376" s="243"/>
      <c r="SPV376" s="243"/>
      <c r="SPW376" s="243"/>
      <c r="SPX376" s="243"/>
      <c r="SPY376" s="243"/>
      <c r="SPZ376" s="243"/>
      <c r="SQA376" s="243"/>
      <c r="SQB376" s="243"/>
      <c r="SQC376" s="243"/>
      <c r="SQD376" s="243"/>
      <c r="SQE376" s="243"/>
      <c r="SQF376" s="243"/>
      <c r="SQG376" s="243"/>
      <c r="SQH376" s="243"/>
      <c r="SQI376" s="243"/>
      <c r="SQJ376" s="243"/>
      <c r="SQK376" s="243"/>
      <c r="SQL376" s="243"/>
      <c r="SQM376" s="243"/>
      <c r="SQN376" s="243"/>
      <c r="SQO376" s="243"/>
      <c r="SQP376" s="243"/>
      <c r="SQQ376" s="243"/>
      <c r="SQR376" s="243"/>
      <c r="SQS376" s="243"/>
      <c r="SQT376" s="243"/>
      <c r="SQU376" s="243"/>
      <c r="SQV376" s="243"/>
      <c r="SQW376" s="243"/>
      <c r="SQX376" s="243"/>
      <c r="SQY376" s="243"/>
      <c r="SQZ376" s="243"/>
      <c r="SRA376" s="243"/>
      <c r="SRB376" s="243"/>
      <c r="SRC376" s="243"/>
      <c r="SRD376" s="243"/>
      <c r="SRE376" s="243"/>
      <c r="SRF376" s="243"/>
      <c r="SRG376" s="243"/>
      <c r="SRH376" s="243"/>
      <c r="SRI376" s="243"/>
      <c r="SRJ376" s="243"/>
      <c r="SRK376" s="243"/>
      <c r="SRL376" s="243"/>
      <c r="SRM376" s="243"/>
      <c r="SRN376" s="243"/>
      <c r="SRO376" s="243"/>
      <c r="SRP376" s="243"/>
      <c r="SRQ376" s="243"/>
      <c r="SRR376" s="243"/>
      <c r="SRS376" s="243"/>
      <c r="SRT376" s="243"/>
      <c r="SRU376" s="243"/>
      <c r="SRV376" s="243"/>
      <c r="SRW376" s="243"/>
      <c r="SRX376" s="243"/>
      <c r="SRY376" s="243"/>
      <c r="SRZ376" s="243"/>
      <c r="SSA376" s="243"/>
      <c r="SSB376" s="243"/>
      <c r="SSC376" s="243"/>
      <c r="SSD376" s="243"/>
      <c r="SSE376" s="243"/>
      <c r="SSF376" s="243"/>
      <c r="SSG376" s="243"/>
      <c r="SSH376" s="243"/>
      <c r="SSI376" s="243"/>
      <c r="SSJ376" s="243"/>
      <c r="SSK376" s="243"/>
      <c r="SSL376" s="243"/>
      <c r="SSM376" s="243"/>
      <c r="SSN376" s="243"/>
      <c r="SSO376" s="243"/>
      <c r="SSP376" s="243"/>
      <c r="SSQ376" s="243"/>
      <c r="SSR376" s="243"/>
      <c r="SSS376" s="243"/>
      <c r="SST376" s="243"/>
      <c r="SSU376" s="243"/>
      <c r="SSV376" s="243"/>
      <c r="SSW376" s="243"/>
      <c r="SSX376" s="243"/>
      <c r="SSY376" s="243"/>
      <c r="SSZ376" s="243"/>
      <c r="STA376" s="243"/>
      <c r="STB376" s="243"/>
      <c r="STC376" s="243"/>
      <c r="STD376" s="243"/>
      <c r="STE376" s="243"/>
      <c r="STF376" s="243"/>
      <c r="STG376" s="243"/>
      <c r="STH376" s="243"/>
      <c r="STI376" s="243"/>
      <c r="STJ376" s="243"/>
      <c r="STK376" s="243"/>
      <c r="STL376" s="243"/>
      <c r="STM376" s="243"/>
      <c r="STN376" s="243"/>
      <c r="STO376" s="243"/>
      <c r="STP376" s="243"/>
      <c r="STQ376" s="243"/>
      <c r="STR376" s="243"/>
      <c r="STS376" s="243"/>
      <c r="STT376" s="243"/>
      <c r="STU376" s="243"/>
      <c r="STV376" s="243"/>
      <c r="STW376" s="243"/>
      <c r="STX376" s="243"/>
      <c r="STY376" s="243"/>
      <c r="STZ376" s="243"/>
      <c r="SUA376" s="243"/>
      <c r="SUB376" s="243"/>
      <c r="SUC376" s="243"/>
      <c r="SUD376" s="243"/>
      <c r="SUE376" s="243"/>
      <c r="SUF376" s="243"/>
      <c r="SUG376" s="243"/>
      <c r="SUH376" s="243"/>
      <c r="SUI376" s="243"/>
      <c r="SUJ376" s="243"/>
      <c r="SUK376" s="243"/>
      <c r="SUL376" s="243"/>
      <c r="SUM376" s="243"/>
      <c r="SUN376" s="243"/>
      <c r="SUO376" s="243"/>
      <c r="SUP376" s="243"/>
      <c r="SUQ376" s="243"/>
      <c r="SUR376" s="243"/>
      <c r="SUS376" s="243"/>
      <c r="SUT376" s="243"/>
      <c r="SUU376" s="243"/>
      <c r="SUV376" s="243"/>
      <c r="SUW376" s="243"/>
      <c r="SUX376" s="243"/>
      <c r="SUY376" s="243"/>
      <c r="SUZ376" s="243"/>
      <c r="SVA376" s="243"/>
      <c r="SVB376" s="243"/>
      <c r="SVC376" s="243"/>
      <c r="SVD376" s="243"/>
      <c r="SVE376" s="243"/>
      <c r="SVF376" s="243"/>
      <c r="SVG376" s="243"/>
      <c r="SVH376" s="243"/>
      <c r="SVI376" s="243"/>
      <c r="SVJ376" s="243"/>
      <c r="SVK376" s="243"/>
      <c r="SVL376" s="243"/>
      <c r="SVM376" s="243"/>
      <c r="SVN376" s="243"/>
      <c r="SVO376" s="243"/>
      <c r="SVP376" s="243"/>
      <c r="SVQ376" s="243"/>
      <c r="SVR376" s="243"/>
      <c r="SVS376" s="243"/>
      <c r="SVT376" s="243"/>
      <c r="SVU376" s="243"/>
      <c r="SVV376" s="243"/>
      <c r="SVW376" s="243"/>
      <c r="SVX376" s="243"/>
      <c r="SVY376" s="243"/>
      <c r="SVZ376" s="243"/>
      <c r="SWA376" s="243"/>
      <c r="SWB376" s="243"/>
      <c r="SWC376" s="243"/>
      <c r="SWD376" s="243"/>
      <c r="SWE376" s="243"/>
      <c r="SWF376" s="243"/>
      <c r="SWG376" s="243"/>
      <c r="SWH376" s="243"/>
      <c r="SWI376" s="243"/>
      <c r="SWJ376" s="243"/>
      <c r="SWK376" s="243"/>
      <c r="SWL376" s="243"/>
      <c r="SWM376" s="243"/>
      <c r="SWN376" s="243"/>
      <c r="SWO376" s="243"/>
      <c r="SWP376" s="243"/>
      <c r="SWQ376" s="243"/>
      <c r="SWR376" s="243"/>
      <c r="SWS376" s="243"/>
      <c r="SWT376" s="243"/>
      <c r="SWU376" s="243"/>
      <c r="SWV376" s="243"/>
      <c r="SWW376" s="243"/>
      <c r="SWX376" s="243"/>
      <c r="SWY376" s="243"/>
      <c r="SWZ376" s="243"/>
      <c r="SXA376" s="243"/>
      <c r="SXB376" s="243"/>
      <c r="SXC376" s="243"/>
      <c r="SXD376" s="243"/>
      <c r="SXE376" s="243"/>
      <c r="SXF376" s="243"/>
      <c r="SXG376" s="243"/>
      <c r="SXH376" s="243"/>
      <c r="SXI376" s="243"/>
      <c r="SXJ376" s="243"/>
      <c r="SXK376" s="243"/>
      <c r="SXL376" s="243"/>
      <c r="SXM376" s="243"/>
      <c r="SXN376" s="243"/>
      <c r="SXO376" s="243"/>
      <c r="SXP376" s="243"/>
      <c r="SXQ376" s="243"/>
      <c r="SXR376" s="243"/>
      <c r="SXS376" s="243"/>
      <c r="SXT376" s="243"/>
      <c r="SXU376" s="243"/>
      <c r="SXV376" s="243"/>
      <c r="SXW376" s="243"/>
      <c r="SXX376" s="243"/>
      <c r="SXY376" s="243"/>
      <c r="SXZ376" s="243"/>
      <c r="SYA376" s="243"/>
      <c r="SYB376" s="243"/>
      <c r="SYC376" s="243"/>
      <c r="SYD376" s="243"/>
      <c r="SYE376" s="243"/>
      <c r="SYF376" s="243"/>
      <c r="SYG376" s="243"/>
      <c r="SYH376" s="243"/>
      <c r="SYI376" s="243"/>
      <c r="SYJ376" s="243"/>
      <c r="SYK376" s="243"/>
      <c r="SYL376" s="243"/>
      <c r="SYM376" s="243"/>
      <c r="SYN376" s="243"/>
      <c r="SYO376" s="243"/>
      <c r="SYP376" s="243"/>
      <c r="SYQ376" s="243"/>
      <c r="SYR376" s="243"/>
      <c r="SYS376" s="243"/>
      <c r="SYT376" s="243"/>
      <c r="SYU376" s="243"/>
      <c r="SYV376" s="243"/>
      <c r="SYW376" s="243"/>
      <c r="SYX376" s="243"/>
      <c r="SYY376" s="243"/>
      <c r="SYZ376" s="243"/>
      <c r="SZA376" s="243"/>
      <c r="SZB376" s="243"/>
      <c r="SZC376" s="243"/>
      <c r="SZD376" s="243"/>
      <c r="SZE376" s="243"/>
      <c r="SZF376" s="243"/>
      <c r="SZG376" s="243"/>
      <c r="SZH376" s="243"/>
      <c r="SZI376" s="243"/>
      <c r="SZJ376" s="243"/>
      <c r="SZK376" s="243"/>
      <c r="SZL376" s="243"/>
      <c r="SZM376" s="243"/>
      <c r="SZN376" s="243"/>
      <c r="SZO376" s="243"/>
      <c r="SZP376" s="243"/>
      <c r="SZQ376" s="243"/>
      <c r="SZR376" s="243"/>
      <c r="SZS376" s="243"/>
      <c r="SZT376" s="243"/>
      <c r="SZU376" s="243"/>
      <c r="SZV376" s="243"/>
      <c r="SZW376" s="243"/>
      <c r="SZX376" s="243"/>
      <c r="SZY376" s="243"/>
      <c r="SZZ376" s="243"/>
      <c r="TAA376" s="243"/>
      <c r="TAB376" s="243"/>
      <c r="TAC376" s="243"/>
      <c r="TAD376" s="243"/>
      <c r="TAE376" s="243"/>
      <c r="TAF376" s="243"/>
      <c r="TAG376" s="243"/>
      <c r="TAH376" s="243"/>
      <c r="TAI376" s="243"/>
      <c r="TAJ376" s="243"/>
      <c r="TAK376" s="243"/>
      <c r="TAL376" s="243"/>
      <c r="TAM376" s="243"/>
      <c r="TAN376" s="243"/>
      <c r="TAO376" s="243"/>
      <c r="TAP376" s="243"/>
      <c r="TAQ376" s="243"/>
      <c r="TAR376" s="243"/>
      <c r="TAS376" s="243"/>
      <c r="TAT376" s="243"/>
      <c r="TAU376" s="243"/>
      <c r="TAV376" s="243"/>
      <c r="TAW376" s="243"/>
      <c r="TAX376" s="243"/>
      <c r="TAY376" s="243"/>
      <c r="TAZ376" s="243"/>
      <c r="TBA376" s="243"/>
      <c r="TBB376" s="243"/>
      <c r="TBC376" s="243"/>
      <c r="TBD376" s="243"/>
      <c r="TBE376" s="243"/>
      <c r="TBF376" s="243"/>
      <c r="TBG376" s="243"/>
      <c r="TBH376" s="243"/>
      <c r="TBI376" s="243"/>
      <c r="TBJ376" s="243"/>
      <c r="TBK376" s="243"/>
      <c r="TBL376" s="243"/>
      <c r="TBM376" s="243"/>
      <c r="TBN376" s="243"/>
      <c r="TBO376" s="243"/>
      <c r="TBP376" s="243"/>
      <c r="TBQ376" s="243"/>
      <c r="TBR376" s="243"/>
      <c r="TBS376" s="243"/>
      <c r="TBT376" s="243"/>
      <c r="TBU376" s="243"/>
      <c r="TBV376" s="243"/>
      <c r="TBW376" s="243"/>
      <c r="TBX376" s="243"/>
      <c r="TBY376" s="243"/>
      <c r="TBZ376" s="243"/>
      <c r="TCA376" s="243"/>
      <c r="TCB376" s="243"/>
      <c r="TCC376" s="243"/>
      <c r="TCD376" s="243"/>
      <c r="TCE376" s="243"/>
      <c r="TCF376" s="243"/>
      <c r="TCG376" s="243"/>
      <c r="TCH376" s="243"/>
      <c r="TCI376" s="243"/>
      <c r="TCJ376" s="243"/>
      <c r="TCK376" s="243"/>
      <c r="TCL376" s="243"/>
      <c r="TCM376" s="243"/>
      <c r="TCN376" s="243"/>
      <c r="TCO376" s="243"/>
      <c r="TCP376" s="243"/>
      <c r="TCQ376" s="243"/>
      <c r="TCR376" s="243"/>
      <c r="TCS376" s="243"/>
      <c r="TCT376" s="243"/>
      <c r="TCU376" s="243"/>
      <c r="TCV376" s="243"/>
      <c r="TCW376" s="243"/>
      <c r="TCX376" s="243"/>
      <c r="TCY376" s="243"/>
      <c r="TCZ376" s="243"/>
      <c r="TDA376" s="243"/>
      <c r="TDB376" s="243"/>
      <c r="TDC376" s="243"/>
      <c r="TDD376" s="243"/>
      <c r="TDE376" s="243"/>
      <c r="TDF376" s="243"/>
      <c r="TDG376" s="243"/>
      <c r="TDH376" s="243"/>
      <c r="TDI376" s="243"/>
      <c r="TDJ376" s="243"/>
      <c r="TDK376" s="243"/>
      <c r="TDL376" s="243"/>
      <c r="TDM376" s="243"/>
      <c r="TDN376" s="243"/>
      <c r="TDO376" s="243"/>
      <c r="TDP376" s="243"/>
      <c r="TDQ376" s="243"/>
      <c r="TDR376" s="243"/>
      <c r="TDS376" s="243"/>
      <c r="TDT376" s="243"/>
      <c r="TDU376" s="243"/>
      <c r="TDV376" s="243"/>
      <c r="TDW376" s="243"/>
      <c r="TDX376" s="243"/>
      <c r="TDY376" s="243"/>
      <c r="TDZ376" s="243"/>
      <c r="TEA376" s="243"/>
      <c r="TEB376" s="243"/>
      <c r="TEC376" s="243"/>
      <c r="TED376" s="243"/>
      <c r="TEE376" s="243"/>
      <c r="TEF376" s="243"/>
      <c r="TEG376" s="243"/>
      <c r="TEH376" s="243"/>
      <c r="TEI376" s="243"/>
      <c r="TEJ376" s="243"/>
      <c r="TEK376" s="243"/>
      <c r="TEL376" s="243"/>
      <c r="TEM376" s="243"/>
      <c r="TEN376" s="243"/>
      <c r="TEO376" s="243"/>
      <c r="TEP376" s="243"/>
      <c r="TEQ376" s="243"/>
      <c r="TER376" s="243"/>
      <c r="TES376" s="243"/>
      <c r="TET376" s="243"/>
      <c r="TEU376" s="243"/>
      <c r="TEV376" s="243"/>
      <c r="TEW376" s="243"/>
      <c r="TEX376" s="243"/>
      <c r="TEY376" s="243"/>
      <c r="TEZ376" s="243"/>
      <c r="TFA376" s="243"/>
      <c r="TFB376" s="243"/>
      <c r="TFC376" s="243"/>
      <c r="TFD376" s="243"/>
      <c r="TFE376" s="243"/>
      <c r="TFF376" s="243"/>
      <c r="TFG376" s="243"/>
      <c r="TFH376" s="243"/>
      <c r="TFI376" s="243"/>
      <c r="TFJ376" s="243"/>
      <c r="TFK376" s="243"/>
      <c r="TFL376" s="243"/>
      <c r="TFM376" s="243"/>
      <c r="TFN376" s="243"/>
      <c r="TFO376" s="243"/>
      <c r="TFP376" s="243"/>
      <c r="TFQ376" s="243"/>
      <c r="TFR376" s="243"/>
      <c r="TFS376" s="243"/>
      <c r="TFT376" s="243"/>
      <c r="TFU376" s="243"/>
      <c r="TFV376" s="243"/>
      <c r="TFW376" s="243"/>
      <c r="TFX376" s="243"/>
      <c r="TFY376" s="243"/>
      <c r="TFZ376" s="243"/>
      <c r="TGA376" s="243"/>
      <c r="TGB376" s="243"/>
      <c r="TGC376" s="243"/>
      <c r="TGD376" s="243"/>
      <c r="TGE376" s="243"/>
      <c r="TGF376" s="243"/>
      <c r="TGG376" s="243"/>
      <c r="TGH376" s="243"/>
      <c r="TGI376" s="243"/>
      <c r="TGJ376" s="243"/>
      <c r="TGK376" s="243"/>
      <c r="TGL376" s="243"/>
      <c r="TGM376" s="243"/>
      <c r="TGN376" s="243"/>
      <c r="TGO376" s="243"/>
      <c r="TGP376" s="243"/>
      <c r="TGQ376" s="243"/>
      <c r="TGR376" s="243"/>
      <c r="TGS376" s="243"/>
      <c r="TGT376" s="243"/>
      <c r="TGU376" s="243"/>
      <c r="TGV376" s="243"/>
      <c r="TGW376" s="243"/>
      <c r="TGX376" s="243"/>
      <c r="TGY376" s="243"/>
      <c r="TGZ376" s="243"/>
      <c r="THA376" s="243"/>
      <c r="THB376" s="243"/>
      <c r="THC376" s="243"/>
      <c r="THD376" s="243"/>
      <c r="THE376" s="243"/>
      <c r="THF376" s="243"/>
      <c r="THG376" s="243"/>
      <c r="THH376" s="243"/>
      <c r="THI376" s="243"/>
      <c r="THJ376" s="243"/>
      <c r="THK376" s="243"/>
      <c r="THL376" s="243"/>
      <c r="THM376" s="243"/>
      <c r="THN376" s="243"/>
      <c r="THO376" s="243"/>
      <c r="THP376" s="243"/>
      <c r="THQ376" s="243"/>
      <c r="THR376" s="243"/>
      <c r="THS376" s="243"/>
      <c r="THT376" s="243"/>
      <c r="THU376" s="243"/>
      <c r="THV376" s="243"/>
      <c r="THW376" s="243"/>
      <c r="THX376" s="243"/>
      <c r="THY376" s="243"/>
      <c r="THZ376" s="243"/>
      <c r="TIA376" s="243"/>
      <c r="TIB376" s="243"/>
      <c r="TIC376" s="243"/>
      <c r="TID376" s="243"/>
      <c r="TIE376" s="243"/>
      <c r="TIF376" s="243"/>
      <c r="TIG376" s="243"/>
      <c r="TIH376" s="243"/>
      <c r="TII376" s="243"/>
      <c r="TIJ376" s="243"/>
      <c r="TIK376" s="243"/>
      <c r="TIL376" s="243"/>
      <c r="TIM376" s="243"/>
      <c r="TIN376" s="243"/>
      <c r="TIO376" s="243"/>
      <c r="TIP376" s="243"/>
      <c r="TIQ376" s="243"/>
      <c r="TIR376" s="243"/>
      <c r="TIS376" s="243"/>
      <c r="TIT376" s="243"/>
      <c r="TIU376" s="243"/>
      <c r="TIV376" s="243"/>
      <c r="TIW376" s="243"/>
      <c r="TIX376" s="243"/>
      <c r="TIY376" s="243"/>
      <c r="TIZ376" s="243"/>
      <c r="TJA376" s="243"/>
      <c r="TJB376" s="243"/>
      <c r="TJC376" s="243"/>
      <c r="TJD376" s="243"/>
      <c r="TJE376" s="243"/>
      <c r="TJF376" s="243"/>
      <c r="TJG376" s="243"/>
      <c r="TJH376" s="243"/>
      <c r="TJI376" s="243"/>
      <c r="TJJ376" s="243"/>
      <c r="TJK376" s="243"/>
      <c r="TJL376" s="243"/>
      <c r="TJM376" s="243"/>
      <c r="TJN376" s="243"/>
      <c r="TJO376" s="243"/>
      <c r="TJP376" s="243"/>
      <c r="TJQ376" s="243"/>
      <c r="TJR376" s="243"/>
      <c r="TJS376" s="243"/>
      <c r="TJT376" s="243"/>
      <c r="TJU376" s="243"/>
      <c r="TJV376" s="243"/>
      <c r="TJW376" s="243"/>
      <c r="TJX376" s="243"/>
      <c r="TJY376" s="243"/>
      <c r="TJZ376" s="243"/>
      <c r="TKA376" s="243"/>
      <c r="TKB376" s="243"/>
      <c r="TKC376" s="243"/>
      <c r="TKD376" s="243"/>
      <c r="TKE376" s="243"/>
      <c r="TKF376" s="243"/>
      <c r="TKG376" s="243"/>
      <c r="TKH376" s="243"/>
      <c r="TKI376" s="243"/>
      <c r="TKJ376" s="243"/>
      <c r="TKK376" s="243"/>
      <c r="TKL376" s="243"/>
      <c r="TKM376" s="243"/>
      <c r="TKN376" s="243"/>
      <c r="TKO376" s="243"/>
      <c r="TKP376" s="243"/>
      <c r="TKQ376" s="243"/>
      <c r="TKR376" s="243"/>
      <c r="TKS376" s="243"/>
      <c r="TKT376" s="243"/>
      <c r="TKU376" s="243"/>
      <c r="TKV376" s="243"/>
      <c r="TKW376" s="243"/>
      <c r="TKX376" s="243"/>
      <c r="TKY376" s="243"/>
      <c r="TKZ376" s="243"/>
      <c r="TLA376" s="243"/>
      <c r="TLB376" s="243"/>
      <c r="TLC376" s="243"/>
      <c r="TLD376" s="243"/>
      <c r="TLE376" s="243"/>
      <c r="TLF376" s="243"/>
      <c r="TLG376" s="243"/>
      <c r="TLH376" s="243"/>
      <c r="TLI376" s="243"/>
      <c r="TLJ376" s="243"/>
      <c r="TLK376" s="243"/>
      <c r="TLL376" s="243"/>
      <c r="TLM376" s="243"/>
      <c r="TLN376" s="243"/>
      <c r="TLO376" s="243"/>
      <c r="TLP376" s="243"/>
      <c r="TLQ376" s="243"/>
      <c r="TLR376" s="243"/>
      <c r="TLS376" s="243"/>
      <c r="TLT376" s="243"/>
      <c r="TLU376" s="243"/>
      <c r="TLV376" s="243"/>
      <c r="TLW376" s="243"/>
      <c r="TLX376" s="243"/>
      <c r="TLY376" s="243"/>
      <c r="TLZ376" s="243"/>
      <c r="TMA376" s="243"/>
      <c r="TMB376" s="243"/>
      <c r="TMC376" s="243"/>
      <c r="TMD376" s="243"/>
      <c r="TME376" s="243"/>
      <c r="TMF376" s="243"/>
      <c r="TMG376" s="243"/>
      <c r="TMH376" s="243"/>
      <c r="TMI376" s="243"/>
      <c r="TMJ376" s="243"/>
      <c r="TMK376" s="243"/>
      <c r="TML376" s="243"/>
      <c r="TMM376" s="243"/>
      <c r="TMN376" s="243"/>
      <c r="TMO376" s="243"/>
      <c r="TMP376" s="243"/>
      <c r="TMQ376" s="243"/>
      <c r="TMR376" s="243"/>
      <c r="TMS376" s="243"/>
      <c r="TMT376" s="243"/>
      <c r="TMU376" s="243"/>
      <c r="TMV376" s="243"/>
      <c r="TMW376" s="243"/>
      <c r="TMX376" s="243"/>
      <c r="TMY376" s="243"/>
      <c r="TMZ376" s="243"/>
      <c r="TNA376" s="243"/>
      <c r="TNB376" s="243"/>
      <c r="TNC376" s="243"/>
      <c r="TND376" s="243"/>
      <c r="TNE376" s="243"/>
      <c r="TNF376" s="243"/>
      <c r="TNG376" s="243"/>
      <c r="TNH376" s="243"/>
      <c r="TNI376" s="243"/>
      <c r="TNJ376" s="243"/>
      <c r="TNK376" s="243"/>
      <c r="TNL376" s="243"/>
      <c r="TNM376" s="243"/>
      <c r="TNN376" s="243"/>
      <c r="TNO376" s="243"/>
      <c r="TNP376" s="243"/>
      <c r="TNQ376" s="243"/>
      <c r="TNR376" s="243"/>
      <c r="TNS376" s="243"/>
      <c r="TNT376" s="243"/>
      <c r="TNU376" s="243"/>
      <c r="TNV376" s="243"/>
      <c r="TNW376" s="243"/>
      <c r="TNX376" s="243"/>
      <c r="TNY376" s="243"/>
      <c r="TNZ376" s="243"/>
      <c r="TOA376" s="243"/>
      <c r="TOB376" s="243"/>
      <c r="TOC376" s="243"/>
      <c r="TOD376" s="243"/>
      <c r="TOE376" s="243"/>
      <c r="TOF376" s="243"/>
      <c r="TOG376" s="243"/>
      <c r="TOH376" s="243"/>
      <c r="TOI376" s="243"/>
      <c r="TOJ376" s="243"/>
      <c r="TOK376" s="243"/>
      <c r="TOL376" s="243"/>
      <c r="TOM376" s="243"/>
      <c r="TON376" s="243"/>
      <c r="TOO376" s="243"/>
      <c r="TOP376" s="243"/>
      <c r="TOQ376" s="243"/>
      <c r="TOR376" s="243"/>
      <c r="TOS376" s="243"/>
      <c r="TOT376" s="243"/>
      <c r="TOU376" s="243"/>
      <c r="TOV376" s="243"/>
      <c r="TOW376" s="243"/>
      <c r="TOX376" s="243"/>
      <c r="TOY376" s="243"/>
      <c r="TOZ376" s="243"/>
      <c r="TPA376" s="243"/>
      <c r="TPB376" s="243"/>
      <c r="TPC376" s="243"/>
      <c r="TPD376" s="243"/>
      <c r="TPE376" s="243"/>
      <c r="TPF376" s="243"/>
      <c r="TPG376" s="243"/>
      <c r="TPH376" s="243"/>
      <c r="TPI376" s="243"/>
      <c r="TPJ376" s="243"/>
      <c r="TPK376" s="243"/>
      <c r="TPL376" s="243"/>
      <c r="TPM376" s="243"/>
      <c r="TPN376" s="243"/>
      <c r="TPO376" s="243"/>
      <c r="TPP376" s="243"/>
      <c r="TPQ376" s="243"/>
      <c r="TPR376" s="243"/>
      <c r="TPS376" s="243"/>
      <c r="TPT376" s="243"/>
      <c r="TPU376" s="243"/>
      <c r="TPV376" s="243"/>
      <c r="TPW376" s="243"/>
      <c r="TPX376" s="243"/>
      <c r="TPY376" s="243"/>
      <c r="TPZ376" s="243"/>
      <c r="TQA376" s="243"/>
      <c r="TQB376" s="243"/>
      <c r="TQC376" s="243"/>
      <c r="TQD376" s="243"/>
      <c r="TQE376" s="243"/>
      <c r="TQF376" s="243"/>
      <c r="TQG376" s="243"/>
      <c r="TQH376" s="243"/>
      <c r="TQI376" s="243"/>
      <c r="TQJ376" s="243"/>
      <c r="TQK376" s="243"/>
      <c r="TQL376" s="243"/>
      <c r="TQM376" s="243"/>
      <c r="TQN376" s="243"/>
      <c r="TQO376" s="243"/>
      <c r="TQP376" s="243"/>
      <c r="TQQ376" s="243"/>
      <c r="TQR376" s="243"/>
      <c r="TQS376" s="243"/>
      <c r="TQT376" s="243"/>
      <c r="TQU376" s="243"/>
      <c r="TQV376" s="243"/>
      <c r="TQW376" s="243"/>
      <c r="TQX376" s="243"/>
      <c r="TQY376" s="243"/>
      <c r="TQZ376" s="243"/>
      <c r="TRA376" s="243"/>
      <c r="TRB376" s="243"/>
      <c r="TRC376" s="243"/>
      <c r="TRD376" s="243"/>
      <c r="TRE376" s="243"/>
      <c r="TRF376" s="243"/>
      <c r="TRG376" s="243"/>
      <c r="TRH376" s="243"/>
      <c r="TRI376" s="243"/>
      <c r="TRJ376" s="243"/>
      <c r="TRK376" s="243"/>
      <c r="TRL376" s="243"/>
      <c r="TRM376" s="243"/>
      <c r="TRN376" s="243"/>
      <c r="TRO376" s="243"/>
      <c r="TRP376" s="243"/>
      <c r="TRQ376" s="243"/>
      <c r="TRR376" s="243"/>
      <c r="TRS376" s="243"/>
      <c r="TRT376" s="243"/>
      <c r="TRU376" s="243"/>
      <c r="TRV376" s="243"/>
      <c r="TRW376" s="243"/>
      <c r="TRX376" s="243"/>
      <c r="TRY376" s="243"/>
      <c r="TRZ376" s="243"/>
      <c r="TSA376" s="243"/>
      <c r="TSB376" s="243"/>
      <c r="TSC376" s="243"/>
      <c r="TSD376" s="243"/>
      <c r="TSE376" s="243"/>
      <c r="TSF376" s="243"/>
      <c r="TSG376" s="243"/>
      <c r="TSH376" s="243"/>
      <c r="TSI376" s="243"/>
      <c r="TSJ376" s="243"/>
      <c r="TSK376" s="243"/>
      <c r="TSL376" s="243"/>
      <c r="TSM376" s="243"/>
      <c r="TSN376" s="243"/>
      <c r="TSO376" s="243"/>
      <c r="TSP376" s="243"/>
      <c r="TSQ376" s="243"/>
      <c r="TSR376" s="243"/>
      <c r="TSS376" s="243"/>
      <c r="TST376" s="243"/>
      <c r="TSU376" s="243"/>
      <c r="TSV376" s="243"/>
      <c r="TSW376" s="243"/>
      <c r="TSX376" s="243"/>
      <c r="TSY376" s="243"/>
      <c r="TSZ376" s="243"/>
      <c r="TTA376" s="243"/>
      <c r="TTB376" s="243"/>
      <c r="TTC376" s="243"/>
      <c r="TTD376" s="243"/>
      <c r="TTE376" s="243"/>
      <c r="TTF376" s="243"/>
      <c r="TTG376" s="243"/>
      <c r="TTH376" s="243"/>
      <c r="TTI376" s="243"/>
      <c r="TTJ376" s="243"/>
      <c r="TTK376" s="243"/>
      <c r="TTL376" s="243"/>
      <c r="TTM376" s="243"/>
      <c r="TTN376" s="243"/>
      <c r="TTO376" s="243"/>
      <c r="TTP376" s="243"/>
      <c r="TTQ376" s="243"/>
      <c r="TTR376" s="243"/>
      <c r="TTS376" s="243"/>
      <c r="TTT376" s="243"/>
      <c r="TTU376" s="243"/>
      <c r="TTV376" s="243"/>
      <c r="TTW376" s="243"/>
      <c r="TTX376" s="243"/>
      <c r="TTY376" s="243"/>
      <c r="TTZ376" s="243"/>
      <c r="TUA376" s="243"/>
      <c r="TUB376" s="243"/>
      <c r="TUC376" s="243"/>
      <c r="TUD376" s="243"/>
      <c r="TUE376" s="243"/>
      <c r="TUF376" s="243"/>
      <c r="TUG376" s="243"/>
      <c r="TUH376" s="243"/>
      <c r="TUI376" s="243"/>
      <c r="TUJ376" s="243"/>
      <c r="TUK376" s="243"/>
      <c r="TUL376" s="243"/>
      <c r="TUM376" s="243"/>
      <c r="TUN376" s="243"/>
      <c r="TUO376" s="243"/>
      <c r="TUP376" s="243"/>
      <c r="TUQ376" s="243"/>
      <c r="TUR376" s="243"/>
      <c r="TUS376" s="243"/>
      <c r="TUT376" s="243"/>
      <c r="TUU376" s="243"/>
      <c r="TUV376" s="243"/>
      <c r="TUW376" s="243"/>
      <c r="TUX376" s="243"/>
      <c r="TUY376" s="243"/>
      <c r="TUZ376" s="243"/>
      <c r="TVA376" s="243"/>
      <c r="TVB376" s="243"/>
      <c r="TVC376" s="243"/>
      <c r="TVD376" s="243"/>
      <c r="TVE376" s="243"/>
      <c r="TVF376" s="243"/>
      <c r="TVG376" s="243"/>
      <c r="TVH376" s="243"/>
      <c r="TVI376" s="243"/>
      <c r="TVJ376" s="243"/>
      <c r="TVK376" s="243"/>
      <c r="TVL376" s="243"/>
      <c r="TVM376" s="243"/>
      <c r="TVN376" s="243"/>
      <c r="TVO376" s="243"/>
      <c r="TVP376" s="243"/>
      <c r="TVQ376" s="243"/>
      <c r="TVR376" s="243"/>
      <c r="TVS376" s="243"/>
      <c r="TVT376" s="243"/>
      <c r="TVU376" s="243"/>
      <c r="TVV376" s="243"/>
      <c r="TVW376" s="243"/>
      <c r="TVX376" s="243"/>
      <c r="TVY376" s="243"/>
      <c r="TVZ376" s="243"/>
      <c r="TWA376" s="243"/>
      <c r="TWB376" s="243"/>
      <c r="TWC376" s="243"/>
      <c r="TWD376" s="243"/>
      <c r="TWE376" s="243"/>
      <c r="TWF376" s="243"/>
      <c r="TWG376" s="243"/>
      <c r="TWH376" s="243"/>
      <c r="TWI376" s="243"/>
      <c r="TWJ376" s="243"/>
      <c r="TWK376" s="243"/>
      <c r="TWL376" s="243"/>
      <c r="TWM376" s="243"/>
      <c r="TWN376" s="243"/>
      <c r="TWO376" s="243"/>
      <c r="TWP376" s="243"/>
      <c r="TWQ376" s="243"/>
      <c r="TWR376" s="243"/>
      <c r="TWS376" s="243"/>
      <c r="TWT376" s="243"/>
      <c r="TWU376" s="243"/>
      <c r="TWV376" s="243"/>
      <c r="TWW376" s="243"/>
      <c r="TWX376" s="243"/>
      <c r="TWY376" s="243"/>
      <c r="TWZ376" s="243"/>
      <c r="TXA376" s="243"/>
      <c r="TXB376" s="243"/>
      <c r="TXC376" s="243"/>
      <c r="TXD376" s="243"/>
      <c r="TXE376" s="243"/>
      <c r="TXF376" s="243"/>
      <c r="TXG376" s="243"/>
      <c r="TXH376" s="243"/>
      <c r="TXI376" s="243"/>
      <c r="TXJ376" s="243"/>
      <c r="TXK376" s="243"/>
      <c r="TXL376" s="243"/>
      <c r="TXM376" s="243"/>
      <c r="TXN376" s="243"/>
      <c r="TXO376" s="243"/>
      <c r="TXP376" s="243"/>
      <c r="TXQ376" s="243"/>
      <c r="TXR376" s="243"/>
      <c r="TXS376" s="243"/>
      <c r="TXT376" s="243"/>
      <c r="TXU376" s="243"/>
      <c r="TXV376" s="243"/>
      <c r="TXW376" s="243"/>
      <c r="TXX376" s="243"/>
      <c r="TXY376" s="243"/>
      <c r="TXZ376" s="243"/>
      <c r="TYA376" s="243"/>
      <c r="TYB376" s="243"/>
      <c r="TYC376" s="243"/>
      <c r="TYD376" s="243"/>
      <c r="TYE376" s="243"/>
      <c r="TYF376" s="243"/>
      <c r="TYG376" s="243"/>
      <c r="TYH376" s="243"/>
      <c r="TYI376" s="243"/>
      <c r="TYJ376" s="243"/>
      <c r="TYK376" s="243"/>
      <c r="TYL376" s="243"/>
      <c r="TYM376" s="243"/>
      <c r="TYN376" s="243"/>
      <c r="TYO376" s="243"/>
      <c r="TYP376" s="243"/>
      <c r="TYQ376" s="243"/>
      <c r="TYR376" s="243"/>
      <c r="TYS376" s="243"/>
      <c r="TYT376" s="243"/>
      <c r="TYU376" s="243"/>
      <c r="TYV376" s="243"/>
      <c r="TYW376" s="243"/>
      <c r="TYX376" s="243"/>
      <c r="TYY376" s="243"/>
      <c r="TYZ376" s="243"/>
      <c r="TZA376" s="243"/>
      <c r="TZB376" s="243"/>
      <c r="TZC376" s="243"/>
      <c r="TZD376" s="243"/>
      <c r="TZE376" s="243"/>
      <c r="TZF376" s="243"/>
      <c r="TZG376" s="243"/>
      <c r="TZH376" s="243"/>
      <c r="TZI376" s="243"/>
      <c r="TZJ376" s="243"/>
      <c r="TZK376" s="243"/>
      <c r="TZL376" s="243"/>
      <c r="TZM376" s="243"/>
      <c r="TZN376" s="243"/>
      <c r="TZO376" s="243"/>
      <c r="TZP376" s="243"/>
      <c r="TZQ376" s="243"/>
      <c r="TZR376" s="243"/>
      <c r="TZS376" s="243"/>
      <c r="TZT376" s="243"/>
      <c r="TZU376" s="243"/>
      <c r="TZV376" s="243"/>
      <c r="TZW376" s="243"/>
      <c r="TZX376" s="243"/>
      <c r="TZY376" s="243"/>
      <c r="TZZ376" s="243"/>
      <c r="UAA376" s="243"/>
      <c r="UAB376" s="243"/>
      <c r="UAC376" s="243"/>
      <c r="UAD376" s="243"/>
      <c r="UAE376" s="243"/>
      <c r="UAF376" s="243"/>
      <c r="UAG376" s="243"/>
      <c r="UAH376" s="243"/>
      <c r="UAI376" s="243"/>
      <c r="UAJ376" s="243"/>
      <c r="UAK376" s="243"/>
      <c r="UAL376" s="243"/>
      <c r="UAM376" s="243"/>
      <c r="UAN376" s="243"/>
      <c r="UAO376" s="243"/>
      <c r="UAP376" s="243"/>
      <c r="UAQ376" s="243"/>
      <c r="UAR376" s="243"/>
      <c r="UAS376" s="243"/>
      <c r="UAT376" s="243"/>
      <c r="UAU376" s="243"/>
      <c r="UAV376" s="243"/>
      <c r="UAW376" s="243"/>
      <c r="UAX376" s="243"/>
      <c r="UAY376" s="243"/>
      <c r="UAZ376" s="243"/>
      <c r="UBA376" s="243"/>
      <c r="UBB376" s="243"/>
      <c r="UBC376" s="243"/>
      <c r="UBD376" s="243"/>
      <c r="UBE376" s="243"/>
      <c r="UBF376" s="243"/>
      <c r="UBG376" s="243"/>
      <c r="UBH376" s="243"/>
      <c r="UBI376" s="243"/>
      <c r="UBJ376" s="243"/>
      <c r="UBK376" s="243"/>
      <c r="UBL376" s="243"/>
      <c r="UBM376" s="243"/>
      <c r="UBN376" s="243"/>
      <c r="UBO376" s="243"/>
      <c r="UBP376" s="243"/>
      <c r="UBQ376" s="243"/>
      <c r="UBR376" s="243"/>
      <c r="UBS376" s="243"/>
      <c r="UBT376" s="243"/>
      <c r="UBU376" s="243"/>
      <c r="UBV376" s="243"/>
      <c r="UBW376" s="243"/>
      <c r="UBX376" s="243"/>
      <c r="UBY376" s="243"/>
      <c r="UBZ376" s="243"/>
      <c r="UCA376" s="243"/>
      <c r="UCB376" s="243"/>
      <c r="UCC376" s="243"/>
      <c r="UCD376" s="243"/>
      <c r="UCE376" s="243"/>
      <c r="UCF376" s="243"/>
      <c r="UCG376" s="243"/>
      <c r="UCH376" s="243"/>
      <c r="UCI376" s="243"/>
      <c r="UCJ376" s="243"/>
      <c r="UCK376" s="243"/>
      <c r="UCL376" s="243"/>
      <c r="UCM376" s="243"/>
      <c r="UCN376" s="243"/>
      <c r="UCO376" s="243"/>
      <c r="UCP376" s="243"/>
      <c r="UCQ376" s="243"/>
      <c r="UCR376" s="243"/>
      <c r="UCS376" s="243"/>
      <c r="UCT376" s="243"/>
      <c r="UCU376" s="243"/>
      <c r="UCV376" s="243"/>
      <c r="UCW376" s="243"/>
      <c r="UCX376" s="243"/>
      <c r="UCY376" s="243"/>
      <c r="UCZ376" s="243"/>
      <c r="UDA376" s="243"/>
      <c r="UDB376" s="243"/>
      <c r="UDC376" s="243"/>
      <c r="UDD376" s="243"/>
      <c r="UDE376" s="243"/>
      <c r="UDF376" s="243"/>
      <c r="UDG376" s="243"/>
      <c r="UDH376" s="243"/>
      <c r="UDI376" s="243"/>
      <c r="UDJ376" s="243"/>
      <c r="UDK376" s="243"/>
      <c r="UDL376" s="243"/>
      <c r="UDM376" s="243"/>
      <c r="UDN376" s="243"/>
      <c r="UDO376" s="243"/>
      <c r="UDP376" s="243"/>
      <c r="UDQ376" s="243"/>
      <c r="UDR376" s="243"/>
      <c r="UDS376" s="243"/>
      <c r="UDT376" s="243"/>
      <c r="UDU376" s="243"/>
      <c r="UDV376" s="243"/>
      <c r="UDW376" s="243"/>
      <c r="UDX376" s="243"/>
      <c r="UDY376" s="243"/>
      <c r="UDZ376" s="243"/>
      <c r="UEA376" s="243"/>
      <c r="UEB376" s="243"/>
      <c r="UEC376" s="243"/>
      <c r="UED376" s="243"/>
      <c r="UEE376" s="243"/>
      <c r="UEF376" s="243"/>
      <c r="UEG376" s="243"/>
      <c r="UEH376" s="243"/>
      <c r="UEI376" s="243"/>
      <c r="UEJ376" s="243"/>
      <c r="UEK376" s="243"/>
      <c r="UEL376" s="243"/>
      <c r="UEM376" s="243"/>
      <c r="UEN376" s="243"/>
      <c r="UEO376" s="243"/>
      <c r="UEP376" s="243"/>
      <c r="UEQ376" s="243"/>
      <c r="UER376" s="243"/>
      <c r="UES376" s="243"/>
      <c r="UET376" s="243"/>
      <c r="UEU376" s="243"/>
      <c r="UEV376" s="243"/>
      <c r="UEW376" s="243"/>
      <c r="UEX376" s="243"/>
      <c r="UEY376" s="243"/>
      <c r="UEZ376" s="243"/>
      <c r="UFA376" s="243"/>
      <c r="UFB376" s="243"/>
      <c r="UFC376" s="243"/>
      <c r="UFD376" s="243"/>
      <c r="UFE376" s="243"/>
      <c r="UFF376" s="243"/>
      <c r="UFG376" s="243"/>
      <c r="UFH376" s="243"/>
      <c r="UFI376" s="243"/>
      <c r="UFJ376" s="243"/>
      <c r="UFK376" s="243"/>
      <c r="UFL376" s="243"/>
      <c r="UFM376" s="243"/>
      <c r="UFN376" s="243"/>
      <c r="UFO376" s="243"/>
      <c r="UFP376" s="243"/>
      <c r="UFQ376" s="243"/>
      <c r="UFR376" s="243"/>
      <c r="UFS376" s="243"/>
      <c r="UFT376" s="243"/>
      <c r="UFU376" s="243"/>
      <c r="UFV376" s="243"/>
      <c r="UFW376" s="243"/>
      <c r="UFX376" s="243"/>
      <c r="UFY376" s="243"/>
      <c r="UFZ376" s="243"/>
      <c r="UGA376" s="243"/>
      <c r="UGB376" s="243"/>
      <c r="UGC376" s="243"/>
      <c r="UGD376" s="243"/>
      <c r="UGE376" s="243"/>
      <c r="UGF376" s="243"/>
      <c r="UGG376" s="243"/>
      <c r="UGH376" s="243"/>
      <c r="UGI376" s="243"/>
      <c r="UGJ376" s="243"/>
      <c r="UGK376" s="243"/>
      <c r="UGL376" s="243"/>
      <c r="UGM376" s="243"/>
      <c r="UGN376" s="243"/>
      <c r="UGO376" s="243"/>
      <c r="UGP376" s="243"/>
      <c r="UGQ376" s="243"/>
      <c r="UGR376" s="243"/>
      <c r="UGS376" s="243"/>
      <c r="UGT376" s="243"/>
      <c r="UGU376" s="243"/>
      <c r="UGV376" s="243"/>
      <c r="UGW376" s="243"/>
      <c r="UGX376" s="243"/>
      <c r="UGY376" s="243"/>
      <c r="UGZ376" s="243"/>
      <c r="UHA376" s="243"/>
      <c r="UHB376" s="243"/>
      <c r="UHC376" s="243"/>
      <c r="UHD376" s="243"/>
      <c r="UHE376" s="243"/>
      <c r="UHF376" s="243"/>
      <c r="UHG376" s="243"/>
      <c r="UHH376" s="243"/>
      <c r="UHI376" s="243"/>
      <c r="UHJ376" s="243"/>
      <c r="UHK376" s="243"/>
      <c r="UHL376" s="243"/>
      <c r="UHM376" s="243"/>
      <c r="UHN376" s="243"/>
      <c r="UHO376" s="243"/>
      <c r="UHP376" s="243"/>
      <c r="UHQ376" s="243"/>
      <c r="UHR376" s="243"/>
      <c r="UHS376" s="243"/>
      <c r="UHT376" s="243"/>
      <c r="UHU376" s="243"/>
      <c r="UHV376" s="243"/>
      <c r="UHW376" s="243"/>
      <c r="UHX376" s="243"/>
      <c r="UHY376" s="243"/>
      <c r="UHZ376" s="243"/>
      <c r="UIA376" s="243"/>
      <c r="UIB376" s="243"/>
      <c r="UIC376" s="243"/>
      <c r="UID376" s="243"/>
      <c r="UIE376" s="243"/>
      <c r="UIF376" s="243"/>
      <c r="UIG376" s="243"/>
      <c r="UIH376" s="243"/>
      <c r="UII376" s="243"/>
      <c r="UIJ376" s="243"/>
      <c r="UIK376" s="243"/>
      <c r="UIL376" s="243"/>
      <c r="UIM376" s="243"/>
      <c r="UIN376" s="243"/>
      <c r="UIO376" s="243"/>
      <c r="UIP376" s="243"/>
      <c r="UIQ376" s="243"/>
      <c r="UIR376" s="243"/>
      <c r="UIS376" s="243"/>
      <c r="UIT376" s="243"/>
      <c r="UIU376" s="243"/>
      <c r="UIV376" s="243"/>
      <c r="UIW376" s="243"/>
      <c r="UIX376" s="243"/>
      <c r="UIY376" s="243"/>
      <c r="UIZ376" s="243"/>
      <c r="UJA376" s="243"/>
      <c r="UJB376" s="243"/>
      <c r="UJC376" s="243"/>
      <c r="UJD376" s="243"/>
      <c r="UJE376" s="243"/>
      <c r="UJF376" s="243"/>
      <c r="UJG376" s="243"/>
      <c r="UJH376" s="243"/>
      <c r="UJI376" s="243"/>
      <c r="UJJ376" s="243"/>
      <c r="UJK376" s="243"/>
      <c r="UJL376" s="243"/>
      <c r="UJM376" s="243"/>
      <c r="UJN376" s="243"/>
      <c r="UJO376" s="243"/>
      <c r="UJP376" s="243"/>
      <c r="UJQ376" s="243"/>
      <c r="UJR376" s="243"/>
      <c r="UJS376" s="243"/>
      <c r="UJT376" s="243"/>
      <c r="UJU376" s="243"/>
      <c r="UJV376" s="243"/>
      <c r="UJW376" s="243"/>
      <c r="UJX376" s="243"/>
      <c r="UJY376" s="243"/>
      <c r="UJZ376" s="243"/>
      <c r="UKA376" s="243"/>
      <c r="UKB376" s="243"/>
      <c r="UKC376" s="243"/>
      <c r="UKD376" s="243"/>
      <c r="UKE376" s="243"/>
      <c r="UKF376" s="243"/>
      <c r="UKG376" s="243"/>
      <c r="UKH376" s="243"/>
      <c r="UKI376" s="243"/>
      <c r="UKJ376" s="243"/>
      <c r="UKK376" s="243"/>
      <c r="UKL376" s="243"/>
      <c r="UKM376" s="243"/>
      <c r="UKN376" s="243"/>
      <c r="UKO376" s="243"/>
      <c r="UKP376" s="243"/>
      <c r="UKQ376" s="243"/>
      <c r="UKR376" s="243"/>
      <c r="UKS376" s="243"/>
      <c r="UKT376" s="243"/>
      <c r="UKU376" s="243"/>
      <c r="UKV376" s="243"/>
      <c r="UKW376" s="243"/>
      <c r="UKX376" s="243"/>
      <c r="UKY376" s="243"/>
      <c r="UKZ376" s="243"/>
      <c r="ULA376" s="243"/>
      <c r="ULB376" s="243"/>
      <c r="ULC376" s="243"/>
      <c r="ULD376" s="243"/>
      <c r="ULE376" s="243"/>
      <c r="ULF376" s="243"/>
      <c r="ULG376" s="243"/>
      <c r="ULH376" s="243"/>
      <c r="ULI376" s="243"/>
      <c r="ULJ376" s="243"/>
      <c r="ULK376" s="243"/>
      <c r="ULL376" s="243"/>
      <c r="ULM376" s="243"/>
      <c r="ULN376" s="243"/>
      <c r="ULO376" s="243"/>
      <c r="ULP376" s="243"/>
      <c r="ULQ376" s="243"/>
      <c r="ULR376" s="243"/>
      <c r="ULS376" s="243"/>
      <c r="ULT376" s="243"/>
      <c r="ULU376" s="243"/>
      <c r="ULV376" s="243"/>
      <c r="ULW376" s="243"/>
      <c r="ULX376" s="243"/>
      <c r="ULY376" s="243"/>
      <c r="ULZ376" s="243"/>
      <c r="UMA376" s="243"/>
      <c r="UMB376" s="243"/>
      <c r="UMC376" s="243"/>
      <c r="UMD376" s="243"/>
      <c r="UME376" s="243"/>
      <c r="UMF376" s="243"/>
      <c r="UMG376" s="243"/>
      <c r="UMH376" s="243"/>
      <c r="UMI376" s="243"/>
      <c r="UMJ376" s="243"/>
      <c r="UMK376" s="243"/>
      <c r="UML376" s="243"/>
      <c r="UMM376" s="243"/>
      <c r="UMN376" s="243"/>
      <c r="UMO376" s="243"/>
      <c r="UMP376" s="243"/>
      <c r="UMQ376" s="243"/>
      <c r="UMR376" s="243"/>
      <c r="UMS376" s="243"/>
      <c r="UMT376" s="243"/>
      <c r="UMU376" s="243"/>
      <c r="UMV376" s="243"/>
      <c r="UMW376" s="243"/>
      <c r="UMX376" s="243"/>
      <c r="UMY376" s="243"/>
      <c r="UMZ376" s="243"/>
      <c r="UNA376" s="243"/>
      <c r="UNB376" s="243"/>
      <c r="UNC376" s="243"/>
      <c r="UND376" s="243"/>
      <c r="UNE376" s="243"/>
      <c r="UNF376" s="243"/>
      <c r="UNG376" s="243"/>
      <c r="UNH376" s="243"/>
      <c r="UNI376" s="243"/>
      <c r="UNJ376" s="243"/>
      <c r="UNK376" s="243"/>
      <c r="UNL376" s="243"/>
      <c r="UNM376" s="243"/>
      <c r="UNN376" s="243"/>
      <c r="UNO376" s="243"/>
      <c r="UNP376" s="243"/>
      <c r="UNQ376" s="243"/>
      <c r="UNR376" s="243"/>
      <c r="UNS376" s="243"/>
      <c r="UNT376" s="243"/>
      <c r="UNU376" s="243"/>
      <c r="UNV376" s="243"/>
      <c r="UNW376" s="243"/>
      <c r="UNX376" s="243"/>
      <c r="UNY376" s="243"/>
      <c r="UNZ376" s="243"/>
      <c r="UOA376" s="243"/>
      <c r="UOB376" s="243"/>
      <c r="UOC376" s="243"/>
      <c r="UOD376" s="243"/>
      <c r="UOE376" s="243"/>
      <c r="UOF376" s="243"/>
      <c r="UOG376" s="243"/>
      <c r="UOH376" s="243"/>
      <c r="UOI376" s="243"/>
      <c r="UOJ376" s="243"/>
      <c r="UOK376" s="243"/>
      <c r="UOL376" s="243"/>
      <c r="UOM376" s="243"/>
      <c r="UON376" s="243"/>
      <c r="UOO376" s="243"/>
      <c r="UOP376" s="243"/>
      <c r="UOQ376" s="243"/>
      <c r="UOR376" s="243"/>
      <c r="UOS376" s="243"/>
      <c r="UOT376" s="243"/>
      <c r="UOU376" s="243"/>
      <c r="UOV376" s="243"/>
      <c r="UOW376" s="243"/>
      <c r="UOX376" s="243"/>
      <c r="UOY376" s="243"/>
      <c r="UOZ376" s="243"/>
      <c r="UPA376" s="243"/>
      <c r="UPB376" s="243"/>
      <c r="UPC376" s="243"/>
      <c r="UPD376" s="243"/>
      <c r="UPE376" s="243"/>
      <c r="UPF376" s="243"/>
      <c r="UPG376" s="243"/>
      <c r="UPH376" s="243"/>
      <c r="UPI376" s="243"/>
      <c r="UPJ376" s="243"/>
      <c r="UPK376" s="243"/>
      <c r="UPL376" s="243"/>
      <c r="UPM376" s="243"/>
      <c r="UPN376" s="243"/>
      <c r="UPO376" s="243"/>
      <c r="UPP376" s="243"/>
      <c r="UPQ376" s="243"/>
      <c r="UPR376" s="243"/>
      <c r="UPS376" s="243"/>
      <c r="UPT376" s="243"/>
      <c r="UPU376" s="243"/>
      <c r="UPV376" s="243"/>
      <c r="UPW376" s="243"/>
      <c r="UPX376" s="243"/>
      <c r="UPY376" s="243"/>
      <c r="UPZ376" s="243"/>
      <c r="UQA376" s="243"/>
      <c r="UQB376" s="243"/>
      <c r="UQC376" s="243"/>
      <c r="UQD376" s="243"/>
      <c r="UQE376" s="243"/>
      <c r="UQF376" s="243"/>
      <c r="UQG376" s="243"/>
      <c r="UQH376" s="243"/>
      <c r="UQI376" s="243"/>
      <c r="UQJ376" s="243"/>
      <c r="UQK376" s="243"/>
      <c r="UQL376" s="243"/>
      <c r="UQM376" s="243"/>
      <c r="UQN376" s="243"/>
      <c r="UQO376" s="243"/>
      <c r="UQP376" s="243"/>
      <c r="UQQ376" s="243"/>
      <c r="UQR376" s="243"/>
      <c r="UQS376" s="243"/>
      <c r="UQT376" s="243"/>
      <c r="UQU376" s="243"/>
      <c r="UQV376" s="243"/>
      <c r="UQW376" s="243"/>
      <c r="UQX376" s="243"/>
      <c r="UQY376" s="243"/>
      <c r="UQZ376" s="243"/>
      <c r="URA376" s="243"/>
      <c r="URB376" s="243"/>
      <c r="URC376" s="243"/>
      <c r="URD376" s="243"/>
      <c r="URE376" s="243"/>
      <c r="URF376" s="243"/>
      <c r="URG376" s="243"/>
      <c r="URH376" s="243"/>
      <c r="URI376" s="243"/>
      <c r="URJ376" s="243"/>
      <c r="URK376" s="243"/>
      <c r="URL376" s="243"/>
      <c r="URM376" s="243"/>
      <c r="URN376" s="243"/>
      <c r="URO376" s="243"/>
      <c r="URP376" s="243"/>
      <c r="URQ376" s="243"/>
      <c r="URR376" s="243"/>
      <c r="URS376" s="243"/>
      <c r="URT376" s="243"/>
      <c r="URU376" s="243"/>
      <c r="URV376" s="243"/>
      <c r="URW376" s="243"/>
      <c r="URX376" s="243"/>
      <c r="URY376" s="243"/>
      <c r="URZ376" s="243"/>
      <c r="USA376" s="243"/>
      <c r="USB376" s="243"/>
      <c r="USC376" s="243"/>
      <c r="USD376" s="243"/>
      <c r="USE376" s="243"/>
      <c r="USF376" s="243"/>
      <c r="USG376" s="243"/>
      <c r="USH376" s="243"/>
      <c r="USI376" s="243"/>
      <c r="USJ376" s="243"/>
      <c r="USK376" s="243"/>
      <c r="USL376" s="243"/>
      <c r="USM376" s="243"/>
      <c r="USN376" s="243"/>
      <c r="USO376" s="243"/>
      <c r="USP376" s="243"/>
      <c r="USQ376" s="243"/>
      <c r="USR376" s="243"/>
      <c r="USS376" s="243"/>
      <c r="UST376" s="243"/>
      <c r="USU376" s="243"/>
      <c r="USV376" s="243"/>
      <c r="USW376" s="243"/>
      <c r="USX376" s="243"/>
      <c r="USY376" s="243"/>
      <c r="USZ376" s="243"/>
      <c r="UTA376" s="243"/>
      <c r="UTB376" s="243"/>
      <c r="UTC376" s="243"/>
      <c r="UTD376" s="243"/>
      <c r="UTE376" s="243"/>
      <c r="UTF376" s="243"/>
      <c r="UTG376" s="243"/>
      <c r="UTH376" s="243"/>
      <c r="UTI376" s="243"/>
      <c r="UTJ376" s="243"/>
      <c r="UTK376" s="243"/>
      <c r="UTL376" s="243"/>
      <c r="UTM376" s="243"/>
      <c r="UTN376" s="243"/>
      <c r="UTO376" s="243"/>
      <c r="UTP376" s="243"/>
      <c r="UTQ376" s="243"/>
      <c r="UTR376" s="243"/>
      <c r="UTS376" s="243"/>
      <c r="UTT376" s="243"/>
      <c r="UTU376" s="243"/>
      <c r="UTV376" s="243"/>
      <c r="UTW376" s="243"/>
      <c r="UTX376" s="243"/>
      <c r="UTY376" s="243"/>
      <c r="UTZ376" s="243"/>
      <c r="UUA376" s="243"/>
      <c r="UUB376" s="243"/>
      <c r="UUC376" s="243"/>
      <c r="UUD376" s="243"/>
      <c r="UUE376" s="243"/>
      <c r="UUF376" s="243"/>
      <c r="UUG376" s="243"/>
      <c r="UUH376" s="243"/>
      <c r="UUI376" s="243"/>
      <c r="UUJ376" s="243"/>
      <c r="UUK376" s="243"/>
      <c r="UUL376" s="243"/>
      <c r="UUM376" s="243"/>
      <c r="UUN376" s="243"/>
      <c r="UUO376" s="243"/>
      <c r="UUP376" s="243"/>
      <c r="UUQ376" s="243"/>
      <c r="UUR376" s="243"/>
      <c r="UUS376" s="243"/>
      <c r="UUT376" s="243"/>
      <c r="UUU376" s="243"/>
      <c r="UUV376" s="243"/>
      <c r="UUW376" s="243"/>
      <c r="UUX376" s="243"/>
      <c r="UUY376" s="243"/>
      <c r="UUZ376" s="243"/>
      <c r="UVA376" s="243"/>
      <c r="UVB376" s="243"/>
      <c r="UVC376" s="243"/>
      <c r="UVD376" s="243"/>
      <c r="UVE376" s="243"/>
      <c r="UVF376" s="243"/>
      <c r="UVG376" s="243"/>
      <c r="UVH376" s="243"/>
      <c r="UVI376" s="243"/>
      <c r="UVJ376" s="243"/>
      <c r="UVK376" s="243"/>
      <c r="UVL376" s="243"/>
      <c r="UVM376" s="243"/>
      <c r="UVN376" s="243"/>
      <c r="UVO376" s="243"/>
      <c r="UVP376" s="243"/>
      <c r="UVQ376" s="243"/>
      <c r="UVR376" s="243"/>
      <c r="UVS376" s="243"/>
      <c r="UVT376" s="243"/>
      <c r="UVU376" s="243"/>
      <c r="UVV376" s="243"/>
      <c r="UVW376" s="243"/>
      <c r="UVX376" s="243"/>
      <c r="UVY376" s="243"/>
      <c r="UVZ376" s="243"/>
      <c r="UWA376" s="243"/>
      <c r="UWB376" s="243"/>
      <c r="UWC376" s="243"/>
      <c r="UWD376" s="243"/>
      <c r="UWE376" s="243"/>
      <c r="UWF376" s="243"/>
      <c r="UWG376" s="243"/>
      <c r="UWH376" s="243"/>
      <c r="UWI376" s="243"/>
      <c r="UWJ376" s="243"/>
      <c r="UWK376" s="243"/>
      <c r="UWL376" s="243"/>
      <c r="UWM376" s="243"/>
      <c r="UWN376" s="243"/>
      <c r="UWO376" s="243"/>
      <c r="UWP376" s="243"/>
      <c r="UWQ376" s="243"/>
      <c r="UWR376" s="243"/>
      <c r="UWS376" s="243"/>
      <c r="UWT376" s="243"/>
      <c r="UWU376" s="243"/>
      <c r="UWV376" s="243"/>
      <c r="UWW376" s="243"/>
      <c r="UWX376" s="243"/>
      <c r="UWY376" s="243"/>
      <c r="UWZ376" s="243"/>
      <c r="UXA376" s="243"/>
      <c r="UXB376" s="243"/>
      <c r="UXC376" s="243"/>
      <c r="UXD376" s="243"/>
      <c r="UXE376" s="243"/>
      <c r="UXF376" s="243"/>
      <c r="UXG376" s="243"/>
      <c r="UXH376" s="243"/>
      <c r="UXI376" s="243"/>
      <c r="UXJ376" s="243"/>
      <c r="UXK376" s="243"/>
      <c r="UXL376" s="243"/>
      <c r="UXM376" s="243"/>
      <c r="UXN376" s="243"/>
      <c r="UXO376" s="243"/>
      <c r="UXP376" s="243"/>
      <c r="UXQ376" s="243"/>
      <c r="UXR376" s="243"/>
      <c r="UXS376" s="243"/>
      <c r="UXT376" s="243"/>
      <c r="UXU376" s="243"/>
      <c r="UXV376" s="243"/>
      <c r="UXW376" s="243"/>
      <c r="UXX376" s="243"/>
      <c r="UXY376" s="243"/>
      <c r="UXZ376" s="243"/>
      <c r="UYA376" s="243"/>
      <c r="UYB376" s="243"/>
      <c r="UYC376" s="243"/>
      <c r="UYD376" s="243"/>
      <c r="UYE376" s="243"/>
      <c r="UYF376" s="243"/>
      <c r="UYG376" s="243"/>
      <c r="UYH376" s="243"/>
      <c r="UYI376" s="243"/>
      <c r="UYJ376" s="243"/>
      <c r="UYK376" s="243"/>
      <c r="UYL376" s="243"/>
      <c r="UYM376" s="243"/>
      <c r="UYN376" s="243"/>
      <c r="UYO376" s="243"/>
      <c r="UYP376" s="243"/>
      <c r="UYQ376" s="243"/>
      <c r="UYR376" s="243"/>
      <c r="UYS376" s="243"/>
      <c r="UYT376" s="243"/>
      <c r="UYU376" s="243"/>
      <c r="UYV376" s="243"/>
      <c r="UYW376" s="243"/>
      <c r="UYX376" s="243"/>
      <c r="UYY376" s="243"/>
      <c r="UYZ376" s="243"/>
      <c r="UZA376" s="243"/>
      <c r="UZB376" s="243"/>
      <c r="UZC376" s="243"/>
      <c r="UZD376" s="243"/>
      <c r="UZE376" s="243"/>
      <c r="UZF376" s="243"/>
      <c r="UZG376" s="243"/>
      <c r="UZH376" s="243"/>
      <c r="UZI376" s="243"/>
      <c r="UZJ376" s="243"/>
      <c r="UZK376" s="243"/>
      <c r="UZL376" s="243"/>
      <c r="UZM376" s="243"/>
      <c r="UZN376" s="243"/>
      <c r="UZO376" s="243"/>
      <c r="UZP376" s="243"/>
      <c r="UZQ376" s="243"/>
      <c r="UZR376" s="243"/>
      <c r="UZS376" s="243"/>
      <c r="UZT376" s="243"/>
      <c r="UZU376" s="243"/>
      <c r="UZV376" s="243"/>
      <c r="UZW376" s="243"/>
      <c r="UZX376" s="243"/>
      <c r="UZY376" s="243"/>
      <c r="UZZ376" s="243"/>
      <c r="VAA376" s="243"/>
      <c r="VAB376" s="243"/>
      <c r="VAC376" s="243"/>
      <c r="VAD376" s="243"/>
      <c r="VAE376" s="243"/>
      <c r="VAF376" s="243"/>
      <c r="VAG376" s="243"/>
      <c r="VAH376" s="243"/>
      <c r="VAI376" s="243"/>
      <c r="VAJ376" s="243"/>
      <c r="VAK376" s="243"/>
      <c r="VAL376" s="243"/>
      <c r="VAM376" s="243"/>
      <c r="VAN376" s="243"/>
      <c r="VAO376" s="243"/>
      <c r="VAP376" s="243"/>
      <c r="VAQ376" s="243"/>
      <c r="VAR376" s="243"/>
      <c r="VAS376" s="243"/>
      <c r="VAT376" s="243"/>
      <c r="VAU376" s="243"/>
      <c r="VAV376" s="243"/>
      <c r="VAW376" s="243"/>
      <c r="VAX376" s="243"/>
      <c r="VAY376" s="243"/>
      <c r="VAZ376" s="243"/>
      <c r="VBA376" s="243"/>
      <c r="VBB376" s="243"/>
      <c r="VBC376" s="243"/>
      <c r="VBD376" s="243"/>
      <c r="VBE376" s="243"/>
      <c r="VBF376" s="243"/>
      <c r="VBG376" s="243"/>
      <c r="VBH376" s="243"/>
      <c r="VBI376" s="243"/>
      <c r="VBJ376" s="243"/>
      <c r="VBK376" s="243"/>
      <c r="VBL376" s="243"/>
      <c r="VBM376" s="243"/>
      <c r="VBN376" s="243"/>
      <c r="VBO376" s="243"/>
      <c r="VBP376" s="243"/>
      <c r="VBQ376" s="243"/>
      <c r="VBR376" s="243"/>
      <c r="VBS376" s="243"/>
      <c r="VBT376" s="243"/>
      <c r="VBU376" s="243"/>
      <c r="VBV376" s="243"/>
      <c r="VBW376" s="243"/>
      <c r="VBX376" s="243"/>
      <c r="VBY376" s="243"/>
      <c r="VBZ376" s="243"/>
      <c r="VCA376" s="243"/>
      <c r="VCB376" s="243"/>
      <c r="VCC376" s="243"/>
      <c r="VCD376" s="243"/>
      <c r="VCE376" s="243"/>
      <c r="VCF376" s="243"/>
      <c r="VCG376" s="243"/>
      <c r="VCH376" s="243"/>
      <c r="VCI376" s="243"/>
      <c r="VCJ376" s="243"/>
      <c r="VCK376" s="243"/>
      <c r="VCL376" s="243"/>
      <c r="VCM376" s="243"/>
      <c r="VCN376" s="243"/>
      <c r="VCO376" s="243"/>
      <c r="VCP376" s="243"/>
      <c r="VCQ376" s="243"/>
      <c r="VCR376" s="243"/>
      <c r="VCS376" s="243"/>
      <c r="VCT376" s="243"/>
      <c r="VCU376" s="243"/>
      <c r="VCV376" s="243"/>
      <c r="VCW376" s="243"/>
      <c r="VCX376" s="243"/>
      <c r="VCY376" s="243"/>
      <c r="VCZ376" s="243"/>
      <c r="VDA376" s="243"/>
      <c r="VDB376" s="243"/>
      <c r="VDC376" s="243"/>
      <c r="VDD376" s="243"/>
      <c r="VDE376" s="243"/>
      <c r="VDF376" s="243"/>
      <c r="VDG376" s="243"/>
      <c r="VDH376" s="243"/>
      <c r="VDI376" s="243"/>
      <c r="VDJ376" s="243"/>
      <c r="VDK376" s="243"/>
      <c r="VDL376" s="243"/>
      <c r="VDM376" s="243"/>
      <c r="VDN376" s="243"/>
      <c r="VDO376" s="243"/>
      <c r="VDP376" s="243"/>
      <c r="VDQ376" s="243"/>
      <c r="VDR376" s="243"/>
      <c r="VDS376" s="243"/>
      <c r="VDT376" s="243"/>
      <c r="VDU376" s="243"/>
      <c r="VDV376" s="243"/>
      <c r="VDW376" s="243"/>
      <c r="VDX376" s="243"/>
      <c r="VDY376" s="243"/>
      <c r="VDZ376" s="243"/>
      <c r="VEA376" s="243"/>
      <c r="VEB376" s="243"/>
      <c r="VEC376" s="243"/>
      <c r="VED376" s="243"/>
      <c r="VEE376" s="243"/>
      <c r="VEF376" s="243"/>
      <c r="VEG376" s="243"/>
      <c r="VEH376" s="243"/>
      <c r="VEI376" s="243"/>
      <c r="VEJ376" s="243"/>
      <c r="VEK376" s="243"/>
      <c r="VEL376" s="243"/>
      <c r="VEM376" s="243"/>
      <c r="VEN376" s="243"/>
      <c r="VEO376" s="243"/>
      <c r="VEP376" s="243"/>
      <c r="VEQ376" s="243"/>
      <c r="VER376" s="243"/>
      <c r="VES376" s="243"/>
      <c r="VET376" s="243"/>
      <c r="VEU376" s="243"/>
      <c r="VEV376" s="243"/>
      <c r="VEW376" s="243"/>
      <c r="VEX376" s="243"/>
      <c r="VEY376" s="243"/>
      <c r="VEZ376" s="243"/>
      <c r="VFA376" s="243"/>
      <c r="VFB376" s="243"/>
      <c r="VFC376" s="243"/>
      <c r="VFD376" s="243"/>
      <c r="VFE376" s="243"/>
      <c r="VFF376" s="243"/>
      <c r="VFG376" s="243"/>
      <c r="VFH376" s="243"/>
      <c r="VFI376" s="243"/>
      <c r="VFJ376" s="243"/>
      <c r="VFK376" s="243"/>
      <c r="VFL376" s="243"/>
      <c r="VFM376" s="243"/>
      <c r="VFN376" s="243"/>
      <c r="VFO376" s="243"/>
      <c r="VFP376" s="243"/>
      <c r="VFQ376" s="243"/>
      <c r="VFR376" s="243"/>
      <c r="VFS376" s="243"/>
      <c r="VFT376" s="243"/>
      <c r="VFU376" s="243"/>
      <c r="VFV376" s="243"/>
      <c r="VFW376" s="243"/>
      <c r="VFX376" s="243"/>
      <c r="VFY376" s="243"/>
      <c r="VFZ376" s="243"/>
      <c r="VGA376" s="243"/>
      <c r="VGB376" s="243"/>
      <c r="VGC376" s="243"/>
      <c r="VGD376" s="243"/>
      <c r="VGE376" s="243"/>
      <c r="VGF376" s="243"/>
      <c r="VGG376" s="243"/>
      <c r="VGH376" s="243"/>
      <c r="VGI376" s="243"/>
      <c r="VGJ376" s="243"/>
      <c r="VGK376" s="243"/>
      <c r="VGL376" s="243"/>
      <c r="VGM376" s="243"/>
      <c r="VGN376" s="243"/>
      <c r="VGO376" s="243"/>
      <c r="VGP376" s="243"/>
      <c r="VGQ376" s="243"/>
      <c r="VGR376" s="243"/>
      <c r="VGS376" s="243"/>
      <c r="VGT376" s="243"/>
      <c r="VGU376" s="243"/>
      <c r="VGV376" s="243"/>
      <c r="VGW376" s="243"/>
      <c r="VGX376" s="243"/>
      <c r="VGY376" s="243"/>
      <c r="VGZ376" s="243"/>
      <c r="VHA376" s="243"/>
      <c r="VHB376" s="243"/>
      <c r="VHC376" s="243"/>
      <c r="VHD376" s="243"/>
      <c r="VHE376" s="243"/>
      <c r="VHF376" s="243"/>
      <c r="VHG376" s="243"/>
      <c r="VHH376" s="243"/>
      <c r="VHI376" s="243"/>
      <c r="VHJ376" s="243"/>
      <c r="VHK376" s="243"/>
      <c r="VHL376" s="243"/>
      <c r="VHM376" s="243"/>
      <c r="VHN376" s="243"/>
      <c r="VHO376" s="243"/>
      <c r="VHP376" s="243"/>
      <c r="VHQ376" s="243"/>
      <c r="VHR376" s="243"/>
      <c r="VHS376" s="243"/>
      <c r="VHT376" s="243"/>
      <c r="VHU376" s="243"/>
      <c r="VHV376" s="243"/>
      <c r="VHW376" s="243"/>
      <c r="VHX376" s="243"/>
      <c r="VHY376" s="243"/>
      <c r="VHZ376" s="243"/>
      <c r="VIA376" s="243"/>
      <c r="VIB376" s="243"/>
      <c r="VIC376" s="243"/>
      <c r="VID376" s="243"/>
      <c r="VIE376" s="243"/>
      <c r="VIF376" s="243"/>
      <c r="VIG376" s="243"/>
      <c r="VIH376" s="243"/>
      <c r="VII376" s="243"/>
      <c r="VIJ376" s="243"/>
      <c r="VIK376" s="243"/>
      <c r="VIL376" s="243"/>
      <c r="VIM376" s="243"/>
      <c r="VIN376" s="243"/>
      <c r="VIO376" s="243"/>
      <c r="VIP376" s="243"/>
      <c r="VIQ376" s="243"/>
      <c r="VIR376" s="243"/>
      <c r="VIS376" s="243"/>
      <c r="VIT376" s="243"/>
      <c r="VIU376" s="243"/>
      <c r="VIV376" s="243"/>
      <c r="VIW376" s="243"/>
      <c r="VIX376" s="243"/>
      <c r="VIY376" s="243"/>
      <c r="VIZ376" s="243"/>
      <c r="VJA376" s="243"/>
      <c r="VJB376" s="243"/>
      <c r="VJC376" s="243"/>
      <c r="VJD376" s="243"/>
      <c r="VJE376" s="243"/>
      <c r="VJF376" s="243"/>
      <c r="VJG376" s="243"/>
      <c r="VJH376" s="243"/>
      <c r="VJI376" s="243"/>
      <c r="VJJ376" s="243"/>
      <c r="VJK376" s="243"/>
      <c r="VJL376" s="243"/>
      <c r="VJM376" s="243"/>
      <c r="VJN376" s="243"/>
      <c r="VJO376" s="243"/>
      <c r="VJP376" s="243"/>
      <c r="VJQ376" s="243"/>
      <c r="VJR376" s="243"/>
      <c r="VJS376" s="243"/>
      <c r="VJT376" s="243"/>
      <c r="VJU376" s="243"/>
      <c r="VJV376" s="243"/>
      <c r="VJW376" s="243"/>
      <c r="VJX376" s="243"/>
      <c r="VJY376" s="243"/>
      <c r="VJZ376" s="243"/>
      <c r="VKA376" s="243"/>
      <c r="VKB376" s="243"/>
      <c r="VKC376" s="243"/>
      <c r="VKD376" s="243"/>
      <c r="VKE376" s="243"/>
      <c r="VKF376" s="243"/>
      <c r="VKG376" s="243"/>
      <c r="VKH376" s="243"/>
      <c r="VKI376" s="243"/>
      <c r="VKJ376" s="243"/>
      <c r="VKK376" s="243"/>
      <c r="VKL376" s="243"/>
      <c r="VKM376" s="243"/>
      <c r="VKN376" s="243"/>
      <c r="VKO376" s="243"/>
      <c r="VKP376" s="243"/>
      <c r="VKQ376" s="243"/>
      <c r="VKR376" s="243"/>
      <c r="VKS376" s="243"/>
      <c r="VKT376" s="243"/>
      <c r="VKU376" s="243"/>
      <c r="VKV376" s="243"/>
      <c r="VKW376" s="243"/>
      <c r="VKX376" s="243"/>
      <c r="VKY376" s="243"/>
      <c r="VKZ376" s="243"/>
      <c r="VLA376" s="243"/>
      <c r="VLB376" s="243"/>
      <c r="VLC376" s="243"/>
      <c r="VLD376" s="243"/>
      <c r="VLE376" s="243"/>
      <c r="VLF376" s="243"/>
      <c r="VLG376" s="243"/>
      <c r="VLH376" s="243"/>
      <c r="VLI376" s="243"/>
      <c r="VLJ376" s="243"/>
      <c r="VLK376" s="243"/>
      <c r="VLL376" s="243"/>
      <c r="VLM376" s="243"/>
      <c r="VLN376" s="243"/>
      <c r="VLO376" s="243"/>
      <c r="VLP376" s="243"/>
      <c r="VLQ376" s="243"/>
      <c r="VLR376" s="243"/>
      <c r="VLS376" s="243"/>
      <c r="VLT376" s="243"/>
      <c r="VLU376" s="243"/>
      <c r="VLV376" s="243"/>
      <c r="VLW376" s="243"/>
      <c r="VLX376" s="243"/>
      <c r="VLY376" s="243"/>
      <c r="VLZ376" s="243"/>
      <c r="VMA376" s="243"/>
      <c r="VMB376" s="243"/>
      <c r="VMC376" s="243"/>
      <c r="VMD376" s="243"/>
      <c r="VME376" s="243"/>
      <c r="VMF376" s="243"/>
      <c r="VMG376" s="243"/>
      <c r="VMH376" s="243"/>
      <c r="VMI376" s="243"/>
      <c r="VMJ376" s="243"/>
      <c r="VMK376" s="243"/>
      <c r="VML376" s="243"/>
      <c r="VMM376" s="243"/>
      <c r="VMN376" s="243"/>
      <c r="VMO376" s="243"/>
      <c r="VMP376" s="243"/>
      <c r="VMQ376" s="243"/>
      <c r="VMR376" s="243"/>
      <c r="VMS376" s="243"/>
      <c r="VMT376" s="243"/>
      <c r="VMU376" s="243"/>
      <c r="VMV376" s="243"/>
      <c r="VMW376" s="243"/>
      <c r="VMX376" s="243"/>
      <c r="VMY376" s="243"/>
      <c r="VMZ376" s="243"/>
      <c r="VNA376" s="243"/>
      <c r="VNB376" s="243"/>
      <c r="VNC376" s="243"/>
      <c r="VND376" s="243"/>
      <c r="VNE376" s="243"/>
      <c r="VNF376" s="243"/>
      <c r="VNG376" s="243"/>
      <c r="VNH376" s="243"/>
      <c r="VNI376" s="243"/>
      <c r="VNJ376" s="243"/>
      <c r="VNK376" s="243"/>
      <c r="VNL376" s="243"/>
      <c r="VNM376" s="243"/>
      <c r="VNN376" s="243"/>
      <c r="VNO376" s="243"/>
      <c r="VNP376" s="243"/>
      <c r="VNQ376" s="243"/>
      <c r="VNR376" s="243"/>
      <c r="VNS376" s="243"/>
      <c r="VNT376" s="243"/>
      <c r="VNU376" s="243"/>
      <c r="VNV376" s="243"/>
      <c r="VNW376" s="243"/>
      <c r="VNX376" s="243"/>
      <c r="VNY376" s="243"/>
      <c r="VNZ376" s="243"/>
      <c r="VOA376" s="243"/>
      <c r="VOB376" s="243"/>
      <c r="VOC376" s="243"/>
      <c r="VOD376" s="243"/>
      <c r="VOE376" s="243"/>
      <c r="VOF376" s="243"/>
      <c r="VOG376" s="243"/>
      <c r="VOH376" s="243"/>
      <c r="VOI376" s="243"/>
      <c r="VOJ376" s="243"/>
      <c r="VOK376" s="243"/>
      <c r="VOL376" s="243"/>
      <c r="VOM376" s="243"/>
      <c r="VON376" s="243"/>
      <c r="VOO376" s="243"/>
      <c r="VOP376" s="243"/>
      <c r="VOQ376" s="243"/>
      <c r="VOR376" s="243"/>
      <c r="VOS376" s="243"/>
      <c r="VOT376" s="243"/>
      <c r="VOU376" s="243"/>
      <c r="VOV376" s="243"/>
      <c r="VOW376" s="243"/>
      <c r="VOX376" s="243"/>
      <c r="VOY376" s="243"/>
      <c r="VOZ376" s="243"/>
      <c r="VPA376" s="243"/>
      <c r="VPB376" s="243"/>
      <c r="VPC376" s="243"/>
      <c r="VPD376" s="243"/>
      <c r="VPE376" s="243"/>
      <c r="VPF376" s="243"/>
      <c r="VPG376" s="243"/>
      <c r="VPH376" s="243"/>
      <c r="VPI376" s="243"/>
      <c r="VPJ376" s="243"/>
      <c r="VPK376" s="243"/>
      <c r="VPL376" s="243"/>
      <c r="VPM376" s="243"/>
      <c r="VPN376" s="243"/>
      <c r="VPO376" s="243"/>
      <c r="VPP376" s="243"/>
      <c r="VPQ376" s="243"/>
      <c r="VPR376" s="243"/>
      <c r="VPS376" s="243"/>
      <c r="VPT376" s="243"/>
      <c r="VPU376" s="243"/>
      <c r="VPV376" s="243"/>
      <c r="VPW376" s="243"/>
      <c r="VPX376" s="243"/>
      <c r="VPY376" s="243"/>
      <c r="VPZ376" s="243"/>
      <c r="VQA376" s="243"/>
      <c r="VQB376" s="243"/>
      <c r="VQC376" s="243"/>
      <c r="VQD376" s="243"/>
      <c r="VQE376" s="243"/>
      <c r="VQF376" s="243"/>
      <c r="VQG376" s="243"/>
      <c r="VQH376" s="243"/>
      <c r="VQI376" s="243"/>
      <c r="VQJ376" s="243"/>
      <c r="VQK376" s="243"/>
      <c r="VQL376" s="243"/>
      <c r="VQM376" s="243"/>
      <c r="VQN376" s="243"/>
      <c r="VQO376" s="243"/>
      <c r="VQP376" s="243"/>
      <c r="VQQ376" s="243"/>
      <c r="VQR376" s="243"/>
      <c r="VQS376" s="243"/>
      <c r="VQT376" s="243"/>
      <c r="VQU376" s="243"/>
      <c r="VQV376" s="243"/>
      <c r="VQW376" s="243"/>
      <c r="VQX376" s="243"/>
      <c r="VQY376" s="243"/>
      <c r="VQZ376" s="243"/>
      <c r="VRA376" s="243"/>
      <c r="VRB376" s="243"/>
      <c r="VRC376" s="243"/>
      <c r="VRD376" s="243"/>
      <c r="VRE376" s="243"/>
      <c r="VRF376" s="243"/>
      <c r="VRG376" s="243"/>
      <c r="VRH376" s="243"/>
      <c r="VRI376" s="243"/>
      <c r="VRJ376" s="243"/>
      <c r="VRK376" s="243"/>
      <c r="VRL376" s="243"/>
      <c r="VRM376" s="243"/>
      <c r="VRN376" s="243"/>
      <c r="VRO376" s="243"/>
      <c r="VRP376" s="243"/>
      <c r="VRQ376" s="243"/>
      <c r="VRR376" s="243"/>
      <c r="VRS376" s="243"/>
      <c r="VRT376" s="243"/>
      <c r="VRU376" s="243"/>
      <c r="VRV376" s="243"/>
      <c r="VRW376" s="243"/>
      <c r="VRX376" s="243"/>
      <c r="VRY376" s="243"/>
      <c r="VRZ376" s="243"/>
      <c r="VSA376" s="243"/>
      <c r="VSB376" s="243"/>
      <c r="VSC376" s="243"/>
      <c r="VSD376" s="243"/>
      <c r="VSE376" s="243"/>
      <c r="VSF376" s="243"/>
      <c r="VSG376" s="243"/>
      <c r="VSH376" s="243"/>
      <c r="VSI376" s="243"/>
      <c r="VSJ376" s="243"/>
      <c r="VSK376" s="243"/>
      <c r="VSL376" s="243"/>
      <c r="VSM376" s="243"/>
      <c r="VSN376" s="243"/>
      <c r="VSO376" s="243"/>
      <c r="VSP376" s="243"/>
      <c r="VSQ376" s="243"/>
      <c r="VSR376" s="243"/>
      <c r="VSS376" s="243"/>
      <c r="VST376" s="243"/>
      <c r="VSU376" s="243"/>
      <c r="VSV376" s="243"/>
      <c r="VSW376" s="243"/>
      <c r="VSX376" s="243"/>
      <c r="VSY376" s="243"/>
      <c r="VSZ376" s="243"/>
      <c r="VTA376" s="243"/>
      <c r="VTB376" s="243"/>
      <c r="VTC376" s="243"/>
      <c r="VTD376" s="243"/>
      <c r="VTE376" s="243"/>
      <c r="VTF376" s="243"/>
      <c r="VTG376" s="243"/>
      <c r="VTH376" s="243"/>
      <c r="VTI376" s="243"/>
      <c r="VTJ376" s="243"/>
      <c r="VTK376" s="243"/>
      <c r="VTL376" s="243"/>
      <c r="VTM376" s="243"/>
      <c r="VTN376" s="243"/>
      <c r="VTO376" s="243"/>
      <c r="VTP376" s="243"/>
      <c r="VTQ376" s="243"/>
      <c r="VTR376" s="243"/>
      <c r="VTS376" s="243"/>
      <c r="VTT376" s="243"/>
      <c r="VTU376" s="243"/>
      <c r="VTV376" s="243"/>
      <c r="VTW376" s="243"/>
      <c r="VTX376" s="243"/>
      <c r="VTY376" s="243"/>
      <c r="VTZ376" s="243"/>
      <c r="VUA376" s="243"/>
      <c r="VUB376" s="243"/>
      <c r="VUC376" s="243"/>
      <c r="VUD376" s="243"/>
      <c r="VUE376" s="243"/>
      <c r="VUF376" s="243"/>
      <c r="VUG376" s="243"/>
      <c r="VUH376" s="243"/>
      <c r="VUI376" s="243"/>
      <c r="VUJ376" s="243"/>
      <c r="VUK376" s="243"/>
      <c r="VUL376" s="243"/>
      <c r="VUM376" s="243"/>
      <c r="VUN376" s="243"/>
      <c r="VUO376" s="243"/>
      <c r="VUP376" s="243"/>
      <c r="VUQ376" s="243"/>
      <c r="VUR376" s="243"/>
      <c r="VUS376" s="243"/>
      <c r="VUT376" s="243"/>
      <c r="VUU376" s="243"/>
      <c r="VUV376" s="243"/>
      <c r="VUW376" s="243"/>
      <c r="VUX376" s="243"/>
      <c r="VUY376" s="243"/>
      <c r="VUZ376" s="243"/>
      <c r="VVA376" s="243"/>
      <c r="VVB376" s="243"/>
      <c r="VVC376" s="243"/>
      <c r="VVD376" s="243"/>
      <c r="VVE376" s="243"/>
      <c r="VVF376" s="243"/>
      <c r="VVG376" s="243"/>
      <c r="VVH376" s="243"/>
      <c r="VVI376" s="243"/>
      <c r="VVJ376" s="243"/>
      <c r="VVK376" s="243"/>
      <c r="VVL376" s="243"/>
      <c r="VVM376" s="243"/>
      <c r="VVN376" s="243"/>
      <c r="VVO376" s="243"/>
      <c r="VVP376" s="243"/>
      <c r="VVQ376" s="243"/>
      <c r="VVR376" s="243"/>
      <c r="VVS376" s="243"/>
      <c r="VVT376" s="243"/>
      <c r="VVU376" s="243"/>
      <c r="VVV376" s="243"/>
      <c r="VVW376" s="243"/>
      <c r="VVX376" s="243"/>
      <c r="VVY376" s="243"/>
      <c r="VVZ376" s="243"/>
      <c r="VWA376" s="243"/>
      <c r="VWB376" s="243"/>
      <c r="VWC376" s="243"/>
      <c r="VWD376" s="243"/>
      <c r="VWE376" s="243"/>
      <c r="VWF376" s="243"/>
      <c r="VWG376" s="243"/>
      <c r="VWH376" s="243"/>
      <c r="VWI376" s="243"/>
      <c r="VWJ376" s="243"/>
      <c r="VWK376" s="243"/>
      <c r="VWL376" s="243"/>
      <c r="VWM376" s="243"/>
      <c r="VWN376" s="243"/>
      <c r="VWO376" s="243"/>
      <c r="VWP376" s="243"/>
      <c r="VWQ376" s="243"/>
      <c r="VWR376" s="243"/>
      <c r="VWS376" s="243"/>
      <c r="VWT376" s="243"/>
      <c r="VWU376" s="243"/>
      <c r="VWV376" s="243"/>
      <c r="VWW376" s="243"/>
      <c r="VWX376" s="243"/>
      <c r="VWY376" s="243"/>
      <c r="VWZ376" s="243"/>
      <c r="VXA376" s="243"/>
      <c r="VXB376" s="243"/>
      <c r="VXC376" s="243"/>
      <c r="VXD376" s="243"/>
      <c r="VXE376" s="243"/>
      <c r="VXF376" s="243"/>
      <c r="VXG376" s="243"/>
      <c r="VXH376" s="243"/>
      <c r="VXI376" s="243"/>
      <c r="VXJ376" s="243"/>
      <c r="VXK376" s="243"/>
      <c r="VXL376" s="243"/>
      <c r="VXM376" s="243"/>
      <c r="VXN376" s="243"/>
      <c r="VXO376" s="243"/>
      <c r="VXP376" s="243"/>
      <c r="VXQ376" s="243"/>
      <c r="VXR376" s="243"/>
      <c r="VXS376" s="243"/>
      <c r="VXT376" s="243"/>
      <c r="VXU376" s="243"/>
      <c r="VXV376" s="243"/>
      <c r="VXW376" s="243"/>
      <c r="VXX376" s="243"/>
      <c r="VXY376" s="243"/>
      <c r="VXZ376" s="243"/>
      <c r="VYA376" s="243"/>
      <c r="VYB376" s="243"/>
      <c r="VYC376" s="243"/>
      <c r="VYD376" s="243"/>
      <c r="VYE376" s="243"/>
      <c r="VYF376" s="243"/>
      <c r="VYG376" s="243"/>
      <c r="VYH376" s="243"/>
      <c r="VYI376" s="243"/>
      <c r="VYJ376" s="243"/>
      <c r="VYK376" s="243"/>
      <c r="VYL376" s="243"/>
      <c r="VYM376" s="243"/>
      <c r="VYN376" s="243"/>
      <c r="VYO376" s="243"/>
      <c r="VYP376" s="243"/>
      <c r="VYQ376" s="243"/>
      <c r="VYR376" s="243"/>
      <c r="VYS376" s="243"/>
      <c r="VYT376" s="243"/>
      <c r="VYU376" s="243"/>
      <c r="VYV376" s="243"/>
      <c r="VYW376" s="243"/>
      <c r="VYX376" s="243"/>
      <c r="VYY376" s="243"/>
      <c r="VYZ376" s="243"/>
      <c r="VZA376" s="243"/>
      <c r="VZB376" s="243"/>
      <c r="VZC376" s="243"/>
      <c r="VZD376" s="243"/>
      <c r="VZE376" s="243"/>
      <c r="VZF376" s="243"/>
      <c r="VZG376" s="243"/>
      <c r="VZH376" s="243"/>
      <c r="VZI376" s="243"/>
      <c r="VZJ376" s="243"/>
      <c r="VZK376" s="243"/>
      <c r="VZL376" s="243"/>
      <c r="VZM376" s="243"/>
      <c r="VZN376" s="243"/>
      <c r="VZO376" s="243"/>
      <c r="VZP376" s="243"/>
      <c r="VZQ376" s="243"/>
      <c r="VZR376" s="243"/>
      <c r="VZS376" s="243"/>
      <c r="VZT376" s="243"/>
      <c r="VZU376" s="243"/>
      <c r="VZV376" s="243"/>
      <c r="VZW376" s="243"/>
      <c r="VZX376" s="243"/>
      <c r="VZY376" s="243"/>
      <c r="VZZ376" s="243"/>
      <c r="WAA376" s="243"/>
      <c r="WAB376" s="243"/>
      <c r="WAC376" s="243"/>
      <c r="WAD376" s="243"/>
      <c r="WAE376" s="243"/>
      <c r="WAF376" s="243"/>
      <c r="WAG376" s="243"/>
      <c r="WAH376" s="243"/>
      <c r="WAI376" s="243"/>
      <c r="WAJ376" s="243"/>
      <c r="WAK376" s="243"/>
      <c r="WAL376" s="243"/>
      <c r="WAM376" s="243"/>
      <c r="WAN376" s="243"/>
      <c r="WAO376" s="243"/>
      <c r="WAP376" s="243"/>
      <c r="WAQ376" s="243"/>
      <c r="WAR376" s="243"/>
      <c r="WAS376" s="243"/>
      <c r="WAT376" s="243"/>
      <c r="WAU376" s="243"/>
      <c r="WAV376" s="243"/>
      <c r="WAW376" s="243"/>
      <c r="WAX376" s="243"/>
      <c r="WAY376" s="243"/>
      <c r="WAZ376" s="243"/>
      <c r="WBA376" s="243"/>
      <c r="WBB376" s="243"/>
      <c r="WBC376" s="243"/>
      <c r="WBD376" s="243"/>
      <c r="WBE376" s="243"/>
      <c r="WBF376" s="243"/>
      <c r="WBG376" s="243"/>
      <c r="WBH376" s="243"/>
      <c r="WBI376" s="243"/>
      <c r="WBJ376" s="243"/>
      <c r="WBK376" s="243"/>
      <c r="WBL376" s="243"/>
      <c r="WBM376" s="243"/>
      <c r="WBN376" s="243"/>
      <c r="WBO376" s="243"/>
      <c r="WBP376" s="243"/>
      <c r="WBQ376" s="243"/>
      <c r="WBR376" s="243"/>
      <c r="WBS376" s="243"/>
      <c r="WBT376" s="243"/>
      <c r="WBU376" s="243"/>
      <c r="WBV376" s="243"/>
      <c r="WBW376" s="243"/>
      <c r="WBX376" s="243"/>
      <c r="WBY376" s="243"/>
      <c r="WBZ376" s="243"/>
      <c r="WCA376" s="243"/>
      <c r="WCB376" s="243"/>
      <c r="WCC376" s="243"/>
      <c r="WCD376" s="243"/>
      <c r="WCE376" s="243"/>
      <c r="WCF376" s="243"/>
      <c r="WCG376" s="243"/>
      <c r="WCH376" s="243"/>
      <c r="WCI376" s="243"/>
      <c r="WCJ376" s="243"/>
      <c r="WCK376" s="243"/>
      <c r="WCL376" s="243"/>
      <c r="WCM376" s="243"/>
      <c r="WCN376" s="243"/>
      <c r="WCO376" s="243"/>
      <c r="WCP376" s="243"/>
      <c r="WCQ376" s="243"/>
      <c r="WCR376" s="243"/>
      <c r="WCS376" s="243"/>
      <c r="WCT376" s="243"/>
      <c r="WCU376" s="243"/>
      <c r="WCV376" s="243"/>
      <c r="WCW376" s="243"/>
      <c r="WCX376" s="243"/>
      <c r="WCY376" s="243"/>
      <c r="WCZ376" s="243"/>
      <c r="WDA376" s="243"/>
      <c r="WDB376" s="243"/>
      <c r="WDC376" s="243"/>
      <c r="WDD376" s="243"/>
      <c r="WDE376" s="243"/>
      <c r="WDF376" s="243"/>
      <c r="WDG376" s="243"/>
      <c r="WDH376" s="243"/>
      <c r="WDI376" s="243"/>
      <c r="WDJ376" s="243"/>
      <c r="WDK376" s="243"/>
      <c r="WDL376" s="243"/>
      <c r="WDM376" s="243"/>
      <c r="WDN376" s="243"/>
      <c r="WDO376" s="243"/>
      <c r="WDP376" s="243"/>
      <c r="WDQ376" s="243"/>
      <c r="WDR376" s="243"/>
      <c r="WDS376" s="243"/>
      <c r="WDT376" s="243"/>
      <c r="WDU376" s="243"/>
      <c r="WDV376" s="243"/>
      <c r="WDW376" s="243"/>
      <c r="WDX376" s="243"/>
      <c r="WDY376" s="243"/>
      <c r="WDZ376" s="243"/>
      <c r="WEA376" s="243"/>
      <c r="WEB376" s="243"/>
      <c r="WEC376" s="243"/>
      <c r="WED376" s="243"/>
      <c r="WEE376" s="243"/>
      <c r="WEF376" s="243"/>
      <c r="WEG376" s="243"/>
      <c r="WEH376" s="243"/>
      <c r="WEI376" s="243"/>
      <c r="WEJ376" s="243"/>
      <c r="WEK376" s="243"/>
      <c r="WEL376" s="243"/>
      <c r="WEM376" s="243"/>
      <c r="WEN376" s="243"/>
      <c r="WEO376" s="243"/>
      <c r="WEP376" s="243"/>
      <c r="WEQ376" s="243"/>
      <c r="WER376" s="243"/>
      <c r="WES376" s="243"/>
      <c r="WET376" s="243"/>
      <c r="WEU376" s="243"/>
      <c r="WEV376" s="243"/>
      <c r="WEW376" s="243"/>
      <c r="WEX376" s="243"/>
      <c r="WEY376" s="243"/>
      <c r="WEZ376" s="243"/>
      <c r="WFA376" s="243"/>
      <c r="WFB376" s="243"/>
      <c r="WFC376" s="243"/>
      <c r="WFD376" s="243"/>
      <c r="WFE376" s="243"/>
      <c r="WFF376" s="243"/>
      <c r="WFG376" s="243"/>
      <c r="WFH376" s="243"/>
      <c r="WFI376" s="243"/>
      <c r="WFJ376" s="243"/>
      <c r="WFK376" s="243"/>
      <c r="WFL376" s="243"/>
      <c r="WFM376" s="243"/>
      <c r="WFN376" s="243"/>
      <c r="WFO376" s="243"/>
      <c r="WFP376" s="243"/>
      <c r="WFQ376" s="243"/>
      <c r="WFR376" s="243"/>
      <c r="WFS376" s="243"/>
      <c r="WFT376" s="243"/>
      <c r="WFU376" s="243"/>
      <c r="WFV376" s="243"/>
      <c r="WFW376" s="243"/>
      <c r="WFX376" s="243"/>
      <c r="WFY376" s="243"/>
      <c r="WFZ376" s="243"/>
      <c r="WGA376" s="243"/>
      <c r="WGB376" s="243"/>
      <c r="WGC376" s="243"/>
      <c r="WGD376" s="243"/>
      <c r="WGE376" s="243"/>
      <c r="WGF376" s="243"/>
      <c r="WGG376" s="243"/>
      <c r="WGH376" s="243"/>
      <c r="WGI376" s="243"/>
      <c r="WGJ376" s="243"/>
      <c r="WGK376" s="243"/>
      <c r="WGL376" s="243"/>
      <c r="WGM376" s="243"/>
      <c r="WGN376" s="243"/>
      <c r="WGO376" s="243"/>
      <c r="WGP376" s="243"/>
      <c r="WGQ376" s="243"/>
      <c r="WGR376" s="243"/>
      <c r="WGS376" s="243"/>
      <c r="WGT376" s="243"/>
      <c r="WGU376" s="243"/>
      <c r="WGV376" s="243"/>
      <c r="WGW376" s="243"/>
      <c r="WGX376" s="243"/>
      <c r="WGY376" s="243"/>
      <c r="WGZ376" s="243"/>
      <c r="WHA376" s="243"/>
      <c r="WHB376" s="243"/>
      <c r="WHC376" s="243"/>
      <c r="WHD376" s="243"/>
      <c r="WHE376" s="243"/>
      <c r="WHF376" s="243"/>
      <c r="WHG376" s="243"/>
      <c r="WHH376" s="243"/>
      <c r="WHI376" s="243"/>
      <c r="WHJ376" s="243"/>
      <c r="WHK376" s="243"/>
      <c r="WHL376" s="243"/>
      <c r="WHM376" s="243"/>
      <c r="WHN376" s="243"/>
      <c r="WHO376" s="243"/>
      <c r="WHP376" s="243"/>
      <c r="WHQ376" s="243"/>
      <c r="WHR376" s="243"/>
      <c r="WHS376" s="243"/>
      <c r="WHT376" s="243"/>
      <c r="WHU376" s="243"/>
      <c r="WHV376" s="243"/>
      <c r="WHW376" s="243"/>
      <c r="WHX376" s="243"/>
      <c r="WHY376" s="243"/>
      <c r="WHZ376" s="243"/>
      <c r="WIA376" s="243"/>
      <c r="WIB376" s="243"/>
      <c r="WIC376" s="243"/>
      <c r="WID376" s="243"/>
      <c r="WIE376" s="243"/>
      <c r="WIF376" s="243"/>
      <c r="WIG376" s="243"/>
      <c r="WIH376" s="243"/>
      <c r="WII376" s="243"/>
      <c r="WIJ376" s="243"/>
      <c r="WIK376" s="243"/>
      <c r="WIL376" s="243"/>
      <c r="WIM376" s="243"/>
      <c r="WIN376" s="243"/>
      <c r="WIO376" s="243"/>
      <c r="WIP376" s="243"/>
      <c r="WIQ376" s="243"/>
      <c r="WIR376" s="243"/>
      <c r="WIS376" s="243"/>
      <c r="WIT376" s="243"/>
      <c r="WIU376" s="243"/>
      <c r="WIV376" s="243"/>
      <c r="WIW376" s="243"/>
      <c r="WIX376" s="243"/>
      <c r="WIY376" s="243"/>
      <c r="WIZ376" s="243"/>
      <c r="WJA376" s="243"/>
      <c r="WJB376" s="243"/>
      <c r="WJC376" s="243"/>
      <c r="WJD376" s="243"/>
      <c r="WJE376" s="243"/>
      <c r="WJF376" s="243"/>
      <c r="WJG376" s="243"/>
      <c r="WJH376" s="243"/>
      <c r="WJI376" s="243"/>
      <c r="WJJ376" s="243"/>
      <c r="WJK376" s="243"/>
      <c r="WJL376" s="243"/>
      <c r="WJM376" s="243"/>
      <c r="WJN376" s="243"/>
      <c r="WJO376" s="243"/>
      <c r="WJP376" s="243"/>
      <c r="WJQ376" s="243"/>
      <c r="WJR376" s="243"/>
      <c r="WJS376" s="243"/>
      <c r="WJT376" s="243"/>
      <c r="WJU376" s="243"/>
      <c r="WJV376" s="243"/>
      <c r="WJW376" s="243"/>
      <c r="WJX376" s="243"/>
      <c r="WJY376" s="243"/>
      <c r="WJZ376" s="243"/>
      <c r="WKA376" s="243"/>
      <c r="WKB376" s="243"/>
      <c r="WKC376" s="243"/>
      <c r="WKD376" s="243"/>
      <c r="WKE376" s="243"/>
      <c r="WKF376" s="243"/>
      <c r="WKG376" s="243"/>
      <c r="WKH376" s="243"/>
      <c r="WKI376" s="243"/>
      <c r="WKJ376" s="243"/>
      <c r="WKK376" s="243"/>
      <c r="WKL376" s="243"/>
      <c r="WKM376" s="243"/>
      <c r="WKN376" s="243"/>
      <c r="WKO376" s="243"/>
      <c r="WKP376" s="243"/>
      <c r="WKQ376" s="243"/>
      <c r="WKR376" s="243"/>
      <c r="WKS376" s="243"/>
      <c r="WKT376" s="243"/>
      <c r="WKU376" s="243"/>
      <c r="WKV376" s="243"/>
      <c r="WKW376" s="243"/>
      <c r="WKX376" s="243"/>
      <c r="WKY376" s="243"/>
      <c r="WKZ376" s="243"/>
      <c r="WLA376" s="243"/>
      <c r="WLB376" s="243"/>
      <c r="WLC376" s="243"/>
      <c r="WLD376" s="243"/>
      <c r="WLE376" s="243"/>
      <c r="WLF376" s="243"/>
      <c r="WLG376" s="243"/>
      <c r="WLH376" s="243"/>
      <c r="WLI376" s="243"/>
      <c r="WLJ376" s="243"/>
      <c r="WLK376" s="243"/>
      <c r="WLL376" s="243"/>
      <c r="WLM376" s="243"/>
      <c r="WLN376" s="243"/>
      <c r="WLO376" s="243"/>
      <c r="WLP376" s="243"/>
      <c r="WLQ376" s="243"/>
      <c r="WLR376" s="243"/>
      <c r="WLS376" s="243"/>
      <c r="WLT376" s="243"/>
      <c r="WLU376" s="243"/>
      <c r="WLV376" s="243"/>
      <c r="WLW376" s="243"/>
      <c r="WLX376" s="243"/>
      <c r="WLY376" s="243"/>
      <c r="WLZ376" s="243"/>
      <c r="WMA376" s="243"/>
      <c r="WMB376" s="243"/>
      <c r="WMC376" s="243"/>
      <c r="WMD376" s="243"/>
      <c r="WME376" s="243"/>
      <c r="WMF376" s="243"/>
      <c r="WMG376" s="243"/>
      <c r="WMH376" s="243"/>
      <c r="WMI376" s="243"/>
      <c r="WMJ376" s="243"/>
      <c r="WMK376" s="243"/>
      <c r="WML376" s="243"/>
      <c r="WMM376" s="243"/>
      <c r="WMN376" s="243"/>
      <c r="WMO376" s="243"/>
      <c r="WMP376" s="243"/>
      <c r="WMQ376" s="243"/>
      <c r="WMR376" s="243"/>
      <c r="WMS376" s="243"/>
      <c r="WMT376" s="243"/>
      <c r="WMU376" s="243"/>
      <c r="WMV376" s="243"/>
      <c r="WMW376" s="243"/>
      <c r="WMX376" s="243"/>
      <c r="WMY376" s="243"/>
      <c r="WMZ376" s="243"/>
      <c r="WNA376" s="243"/>
      <c r="WNB376" s="243"/>
      <c r="WNC376" s="243"/>
      <c r="WND376" s="243"/>
      <c r="WNE376" s="243"/>
      <c r="WNF376" s="243"/>
      <c r="WNG376" s="243"/>
      <c r="WNH376" s="243"/>
      <c r="WNI376" s="243"/>
      <c r="WNJ376" s="243"/>
      <c r="WNK376" s="243"/>
      <c r="WNL376" s="243"/>
      <c r="WNM376" s="243"/>
      <c r="WNN376" s="243"/>
      <c r="WNO376" s="243"/>
      <c r="WNP376" s="243"/>
      <c r="WNQ376" s="243"/>
      <c r="WNR376" s="243"/>
      <c r="WNS376" s="243"/>
      <c r="WNT376" s="243"/>
      <c r="WNU376" s="243"/>
      <c r="WNV376" s="243"/>
      <c r="WNW376" s="243"/>
      <c r="WNX376" s="243"/>
      <c r="WNY376" s="243"/>
      <c r="WNZ376" s="243"/>
      <c r="WOA376" s="243"/>
      <c r="WOB376" s="243"/>
      <c r="WOC376" s="243"/>
      <c r="WOD376" s="243"/>
      <c r="WOE376" s="243"/>
      <c r="WOF376" s="243"/>
      <c r="WOG376" s="243"/>
      <c r="WOH376" s="243"/>
      <c r="WOI376" s="243"/>
      <c r="WOJ376" s="243"/>
      <c r="WOK376" s="243"/>
      <c r="WOL376" s="243"/>
      <c r="WOM376" s="243"/>
      <c r="WON376" s="243"/>
      <c r="WOO376" s="243"/>
      <c r="WOP376" s="243"/>
      <c r="WOQ376" s="243"/>
      <c r="WOR376" s="243"/>
      <c r="WOS376" s="243"/>
      <c r="WOT376" s="243"/>
      <c r="WOU376" s="243"/>
      <c r="WOV376" s="243"/>
      <c r="WOW376" s="243"/>
      <c r="WOX376" s="243"/>
      <c r="WOY376" s="243"/>
      <c r="WOZ376" s="243"/>
      <c r="WPA376" s="243"/>
      <c r="WPB376" s="243"/>
      <c r="WPC376" s="243"/>
      <c r="WPD376" s="243"/>
      <c r="WPE376" s="243"/>
      <c r="WPF376" s="243"/>
      <c r="WPG376" s="243"/>
      <c r="WPH376" s="243"/>
      <c r="WPI376" s="243"/>
      <c r="WPJ376" s="243"/>
      <c r="WPK376" s="243"/>
      <c r="WPL376" s="243"/>
      <c r="WPM376" s="243"/>
      <c r="WPN376" s="243"/>
      <c r="WPO376" s="243"/>
      <c r="WPP376" s="243"/>
      <c r="WPQ376" s="243"/>
      <c r="WPR376" s="243"/>
      <c r="WPS376" s="243"/>
      <c r="WPT376" s="243"/>
      <c r="WPU376" s="243"/>
      <c r="WPV376" s="243"/>
      <c r="WPW376" s="243"/>
      <c r="WPX376" s="243"/>
      <c r="WPY376" s="243"/>
      <c r="WPZ376" s="243"/>
      <c r="WQA376" s="243"/>
      <c r="WQB376" s="243"/>
      <c r="WQC376" s="243"/>
      <c r="WQD376" s="243"/>
      <c r="WQE376" s="243"/>
      <c r="WQF376" s="243"/>
      <c r="WQG376" s="243"/>
      <c r="WQH376" s="243"/>
      <c r="WQI376" s="243"/>
      <c r="WQJ376" s="243"/>
      <c r="WQK376" s="243"/>
      <c r="WQL376" s="243"/>
      <c r="WQM376" s="243"/>
      <c r="WQN376" s="243"/>
      <c r="WQO376" s="243"/>
      <c r="WQP376" s="243"/>
      <c r="WQQ376" s="243"/>
      <c r="WQR376" s="243"/>
      <c r="WQS376" s="243"/>
      <c r="WQT376" s="243"/>
      <c r="WQU376" s="243"/>
      <c r="WQV376" s="243"/>
      <c r="WQW376" s="243"/>
      <c r="WQX376" s="243"/>
      <c r="WQY376" s="243"/>
      <c r="WQZ376" s="243"/>
      <c r="WRA376" s="243"/>
      <c r="WRB376" s="243"/>
      <c r="WRC376" s="243"/>
      <c r="WRD376" s="243"/>
      <c r="WRE376" s="243"/>
      <c r="WRF376" s="243"/>
      <c r="WRG376" s="243"/>
      <c r="WRH376" s="243"/>
      <c r="WRI376" s="243"/>
      <c r="WRJ376" s="243"/>
      <c r="WRK376" s="243"/>
      <c r="WRL376" s="243"/>
      <c r="WRM376" s="243"/>
      <c r="WRN376" s="243"/>
      <c r="WRO376" s="243"/>
      <c r="WRP376" s="243"/>
      <c r="WRQ376" s="243"/>
      <c r="WRR376" s="243"/>
      <c r="WRS376" s="243"/>
      <c r="WRT376" s="243"/>
      <c r="WRU376" s="243"/>
      <c r="WRV376" s="243"/>
      <c r="WRW376" s="243"/>
      <c r="WRX376" s="243"/>
      <c r="WRY376" s="243"/>
      <c r="WRZ376" s="243"/>
      <c r="WSA376" s="243"/>
      <c r="WSB376" s="243"/>
      <c r="WSC376" s="243"/>
      <c r="WSD376" s="243"/>
      <c r="WSE376" s="243"/>
      <c r="WSF376" s="243"/>
      <c r="WSG376" s="243"/>
      <c r="WSH376" s="243"/>
      <c r="WSI376" s="243"/>
      <c r="WSJ376" s="243"/>
      <c r="WSK376" s="243"/>
      <c r="WSL376" s="243"/>
      <c r="WSM376" s="243"/>
      <c r="WSN376" s="243"/>
      <c r="WSO376" s="243"/>
      <c r="WSP376" s="243"/>
      <c r="WSQ376" s="243"/>
      <c r="WSR376" s="243"/>
      <c r="WSS376" s="243"/>
      <c r="WST376" s="243"/>
      <c r="WSU376" s="243"/>
      <c r="WSV376" s="243"/>
      <c r="WSW376" s="243"/>
      <c r="WSX376" s="243"/>
      <c r="WSY376" s="243"/>
      <c r="WSZ376" s="243"/>
      <c r="WTA376" s="243"/>
      <c r="WTB376" s="243"/>
      <c r="WTC376" s="243"/>
      <c r="WTD376" s="243"/>
      <c r="WTE376" s="243"/>
      <c r="WTF376" s="243"/>
      <c r="WTG376" s="243"/>
      <c r="WTH376" s="243"/>
      <c r="WTI376" s="243"/>
      <c r="WTJ376" s="243"/>
      <c r="WTK376" s="243"/>
      <c r="WTL376" s="243"/>
      <c r="WTM376" s="243"/>
      <c r="WTN376" s="243"/>
      <c r="WTO376" s="243"/>
      <c r="WTP376" s="243"/>
      <c r="WTQ376" s="243"/>
      <c r="WTR376" s="243"/>
      <c r="WTS376" s="243"/>
      <c r="WTT376" s="243"/>
      <c r="WTU376" s="243"/>
      <c r="WTV376" s="243"/>
      <c r="WTW376" s="243"/>
      <c r="WTX376" s="243"/>
      <c r="WTY376" s="243"/>
      <c r="WTZ376" s="243"/>
      <c r="WUA376" s="243"/>
      <c r="WUB376" s="243"/>
      <c r="WUC376" s="243"/>
      <c r="WUD376" s="243"/>
      <c r="WUE376" s="243"/>
      <c r="WUF376" s="243"/>
      <c r="WUG376" s="243"/>
      <c r="WUH376" s="243"/>
      <c r="WUI376" s="243"/>
      <c r="WUJ376" s="243"/>
      <c r="WUK376" s="243"/>
      <c r="WUL376" s="243"/>
      <c r="WUM376" s="243"/>
      <c r="WUN376" s="243"/>
      <c r="WUO376" s="243"/>
      <c r="WUP376" s="243"/>
      <c r="WUQ376" s="243"/>
      <c r="WUR376" s="243"/>
      <c r="WUS376" s="243"/>
      <c r="WUT376" s="243"/>
      <c r="WUU376" s="243"/>
      <c r="WUV376" s="243"/>
      <c r="WUW376" s="243"/>
      <c r="WUX376" s="243"/>
      <c r="WUY376" s="243"/>
      <c r="WUZ376" s="243"/>
      <c r="WVA376" s="243"/>
      <c r="WVB376" s="243"/>
      <c r="WVC376" s="243"/>
      <c r="WVD376" s="243"/>
      <c r="WVE376" s="243"/>
      <c r="WVF376" s="243"/>
      <c r="WVG376" s="243"/>
      <c r="WVH376" s="243"/>
      <c r="WVI376" s="243"/>
      <c r="WVJ376" s="243"/>
      <c r="WVK376" s="243"/>
      <c r="WVL376" s="243"/>
      <c r="WVM376" s="243"/>
      <c r="WVN376" s="243"/>
      <c r="WVO376" s="243"/>
      <c r="WVP376" s="243"/>
      <c r="WVQ376" s="243"/>
      <c r="WVR376" s="243"/>
      <c r="WVS376" s="243"/>
      <c r="WVT376" s="243"/>
      <c r="WVU376" s="243"/>
      <c r="WVV376" s="243"/>
      <c r="WVW376" s="243"/>
      <c r="WVX376" s="243"/>
      <c r="WVY376" s="243"/>
      <c r="WVZ376" s="243"/>
      <c r="WWA376" s="243"/>
      <c r="WWB376" s="243"/>
      <c r="WWC376" s="243"/>
      <c r="WWD376" s="243"/>
      <c r="WWE376" s="243"/>
      <c r="WWF376" s="243"/>
      <c r="WWG376" s="243"/>
      <c r="WWH376" s="243"/>
      <c r="WWI376" s="243"/>
      <c r="WWJ376" s="243"/>
      <c r="WWK376" s="243"/>
      <c r="WWL376" s="243"/>
      <c r="WWM376" s="243"/>
      <c r="WWN376" s="243"/>
      <c r="WWO376" s="243"/>
      <c r="WWP376" s="243"/>
      <c r="WWQ376" s="243"/>
      <c r="WWR376" s="243"/>
      <c r="WWS376" s="243"/>
      <c r="WWT376" s="243"/>
      <c r="WWU376" s="243"/>
      <c r="WWV376" s="243"/>
      <c r="WWW376" s="243"/>
      <c r="WWX376" s="243"/>
      <c r="WWY376" s="243"/>
      <c r="WWZ376" s="243"/>
      <c r="WXA376" s="243"/>
      <c r="WXB376" s="243"/>
      <c r="WXC376" s="243"/>
      <c r="WXD376" s="243"/>
      <c r="WXE376" s="243"/>
      <c r="WXF376" s="243"/>
      <c r="WXG376" s="243"/>
      <c r="WXH376" s="243"/>
      <c r="WXI376" s="243"/>
      <c r="WXJ376" s="243"/>
      <c r="WXK376" s="243"/>
      <c r="WXL376" s="243"/>
      <c r="WXM376" s="243"/>
      <c r="WXN376" s="243"/>
      <c r="WXO376" s="243"/>
      <c r="WXP376" s="243"/>
      <c r="WXQ376" s="243"/>
      <c r="WXR376" s="243"/>
      <c r="WXS376" s="243"/>
      <c r="WXT376" s="243"/>
      <c r="WXU376" s="243"/>
      <c r="WXV376" s="243"/>
      <c r="WXW376" s="243"/>
      <c r="WXX376" s="243"/>
      <c r="WXY376" s="243"/>
      <c r="WXZ376" s="243"/>
      <c r="WYA376" s="243"/>
      <c r="WYB376" s="243"/>
      <c r="WYC376" s="243"/>
      <c r="WYD376" s="243"/>
      <c r="WYE376" s="243"/>
      <c r="WYF376" s="243"/>
      <c r="WYG376" s="243"/>
      <c r="WYH376" s="243"/>
      <c r="WYI376" s="243"/>
      <c r="WYJ376" s="243"/>
      <c r="WYK376" s="243"/>
      <c r="WYL376" s="243"/>
      <c r="WYM376" s="243"/>
      <c r="WYN376" s="243"/>
      <c r="WYO376" s="243"/>
      <c r="WYP376" s="243"/>
      <c r="WYQ376" s="243"/>
      <c r="WYR376" s="243"/>
      <c r="WYS376" s="243"/>
      <c r="WYT376" s="243"/>
      <c r="WYU376" s="243"/>
      <c r="WYV376" s="243"/>
      <c r="WYW376" s="243"/>
      <c r="WYX376" s="243"/>
      <c r="WYY376" s="243"/>
      <c r="WYZ376" s="243"/>
      <c r="WZA376" s="243"/>
      <c r="WZB376" s="243"/>
      <c r="WZC376" s="243"/>
      <c r="WZD376" s="243"/>
      <c r="WZE376" s="243"/>
      <c r="WZF376" s="243"/>
      <c r="WZG376" s="243"/>
      <c r="WZH376" s="243"/>
      <c r="WZI376" s="243"/>
      <c r="WZJ376" s="243"/>
      <c r="WZK376" s="243"/>
      <c r="WZL376" s="243"/>
      <c r="WZM376" s="243"/>
      <c r="WZN376" s="243"/>
      <c r="WZO376" s="243"/>
      <c r="WZP376" s="243"/>
      <c r="WZQ376" s="243"/>
      <c r="WZR376" s="243"/>
      <c r="WZS376" s="243"/>
      <c r="WZT376" s="243"/>
      <c r="WZU376" s="243"/>
      <c r="WZV376" s="243"/>
      <c r="WZW376" s="243"/>
      <c r="WZX376" s="243"/>
      <c r="WZY376" s="243"/>
      <c r="WZZ376" s="243"/>
      <c r="XAA376" s="243"/>
      <c r="XAB376" s="243"/>
      <c r="XAC376" s="243"/>
      <c r="XAD376" s="243"/>
      <c r="XAE376" s="243"/>
      <c r="XAF376" s="243"/>
      <c r="XAG376" s="243"/>
      <c r="XAH376" s="243"/>
      <c r="XAI376" s="243"/>
      <c r="XAJ376" s="243"/>
      <c r="XAK376" s="243"/>
      <c r="XAL376" s="243"/>
      <c r="XAM376" s="243"/>
      <c r="XAN376" s="243"/>
      <c r="XAO376" s="243"/>
      <c r="XAP376" s="243"/>
      <c r="XAQ376" s="243"/>
      <c r="XAR376" s="243"/>
      <c r="XAS376" s="243"/>
      <c r="XAT376" s="243"/>
      <c r="XAU376" s="243"/>
      <c r="XAV376" s="243"/>
      <c r="XAW376" s="243"/>
      <c r="XAX376" s="243"/>
      <c r="XAY376" s="243"/>
      <c r="XAZ376" s="243"/>
      <c r="XBA376" s="243"/>
      <c r="XBB376" s="243"/>
      <c r="XBC376" s="243"/>
      <c r="XBD376" s="243"/>
      <c r="XBE376" s="243"/>
      <c r="XBF376" s="243"/>
      <c r="XBG376" s="243"/>
      <c r="XBH376" s="243"/>
      <c r="XBI376" s="243"/>
      <c r="XBJ376" s="243"/>
      <c r="XBK376" s="243"/>
      <c r="XBL376" s="243"/>
      <c r="XBM376" s="243"/>
      <c r="XBN376" s="243"/>
      <c r="XBO376" s="243"/>
      <c r="XBP376" s="243"/>
      <c r="XBQ376" s="243"/>
      <c r="XBR376" s="243"/>
      <c r="XBS376" s="243"/>
      <c r="XBT376" s="243"/>
      <c r="XBU376" s="243"/>
      <c r="XBV376" s="243"/>
      <c r="XBW376" s="243"/>
      <c r="XBX376" s="243"/>
      <c r="XBY376" s="243"/>
      <c r="XBZ376" s="243"/>
      <c r="XCA376" s="243"/>
      <c r="XCB376" s="243"/>
      <c r="XCC376" s="243"/>
      <c r="XCD376" s="243"/>
      <c r="XCE376" s="243"/>
      <c r="XCF376" s="243"/>
      <c r="XCG376" s="243"/>
      <c r="XCH376" s="243"/>
      <c r="XCI376" s="243"/>
      <c r="XCJ376" s="243"/>
      <c r="XCK376" s="243"/>
      <c r="XCL376" s="243"/>
      <c r="XCM376" s="243"/>
      <c r="XCN376" s="243"/>
      <c r="XCO376" s="243"/>
      <c r="XCP376" s="243"/>
      <c r="XCQ376" s="243"/>
      <c r="XCR376" s="243"/>
      <c r="XCS376" s="243"/>
      <c r="XCT376" s="243"/>
      <c r="XCU376" s="243"/>
      <c r="XCV376" s="243"/>
      <c r="XCW376" s="243"/>
      <c r="XCX376" s="243"/>
      <c r="XCY376" s="243"/>
      <c r="XCZ376" s="243"/>
      <c r="XDA376" s="243"/>
      <c r="XDB376" s="243"/>
      <c r="XDC376" s="243"/>
      <c r="XDD376" s="243"/>
      <c r="XDE376" s="243"/>
      <c r="XDF376" s="243"/>
      <c r="XDG376" s="243"/>
      <c r="XDH376" s="243"/>
      <c r="XDI376" s="243"/>
      <c r="XDJ376" s="243"/>
      <c r="XDK376" s="243"/>
      <c r="XDL376" s="243"/>
      <c r="XDM376" s="243"/>
      <c r="XDN376" s="243"/>
      <c r="XDO376" s="243"/>
      <c r="XDP376" s="243"/>
      <c r="XDQ376" s="243"/>
      <c r="XDR376" s="243"/>
      <c r="XDS376" s="243"/>
      <c r="XDT376" s="243"/>
      <c r="XDU376" s="243"/>
      <c r="XDV376" s="243"/>
      <c r="XDW376" s="243"/>
      <c r="XDX376" s="243"/>
      <c r="XDY376" s="243"/>
      <c r="XDZ376" s="243"/>
      <c r="XEA376" s="243"/>
      <c r="XEB376" s="243"/>
      <c r="XEC376" s="243"/>
      <c r="XED376" s="243"/>
      <c r="XEE376" s="243"/>
      <c r="XEF376" s="243"/>
      <c r="XEG376" s="243"/>
      <c r="XEH376" s="243"/>
      <c r="XEI376" s="243"/>
      <c r="XEJ376" s="243"/>
      <c r="XEK376" s="243"/>
      <c r="XEL376" s="243"/>
      <c r="XEM376" s="243"/>
      <c r="XEN376" s="243"/>
      <c r="XEO376" s="243"/>
      <c r="XEP376" s="243"/>
      <c r="XEQ376" s="243"/>
      <c r="XER376" s="243"/>
      <c r="XES376" s="243"/>
      <c r="XET376" s="243"/>
      <c r="XEU376" s="243"/>
      <c r="XEV376" s="243"/>
      <c r="XEW376" s="243"/>
      <c r="XEX376" s="243"/>
      <c r="XEY376" s="243"/>
      <c r="XEZ376" s="243"/>
      <c r="XFA376" s="243"/>
      <c r="XFB376" s="243"/>
      <c r="XFC376" s="243"/>
      <c r="XFD376" s="243"/>
    </row>
    <row r="377" spans="1:16384" ht="18" customHeight="1" x14ac:dyDescent="0.25">
      <c r="A377" s="301" t="str">
        <f t="shared" si="42"/>
        <v>2018年1月</v>
      </c>
      <c r="B377" s="332">
        <v>43115</v>
      </c>
      <c r="C377" s="333" t="s">
        <v>1074</v>
      </c>
      <c r="D377" s="334" t="s">
        <v>617</v>
      </c>
      <c r="E377" s="305" t="str">
        <f t="shared" si="43"/>
        <v>A</v>
      </c>
      <c r="F377" s="305" t="str">
        <f t="shared" si="44"/>
        <v>B</v>
      </c>
      <c r="G377" s="347" t="s">
        <v>327</v>
      </c>
      <c r="H377" s="307" t="s">
        <v>328</v>
      </c>
      <c r="I377" s="307" t="s">
        <v>33</v>
      </c>
      <c r="J377" s="307"/>
      <c r="K377" s="308" t="s">
        <v>1075</v>
      </c>
      <c r="L377" s="336" t="s">
        <v>40</v>
      </c>
      <c r="M377" s="306" t="s">
        <v>41</v>
      </c>
      <c r="N377" s="306"/>
      <c r="O377" s="306" t="s">
        <v>37</v>
      </c>
      <c r="P377" s="308">
        <v>9</v>
      </c>
      <c r="Q377" s="309">
        <v>9</v>
      </c>
      <c r="R377" s="286">
        <v>13500</v>
      </c>
      <c r="S377" s="310">
        <f t="shared" si="48"/>
        <v>121500</v>
      </c>
      <c r="T377" s="311"/>
      <c r="U377" s="311">
        <f t="shared" si="45"/>
        <v>121500</v>
      </c>
      <c r="V377" s="451">
        <v>43123</v>
      </c>
      <c r="W377" s="452">
        <v>43124</v>
      </c>
      <c r="X377" s="308">
        <v>750</v>
      </c>
      <c r="Y377" s="313" t="s">
        <v>1076</v>
      </c>
      <c r="Z377" s="314">
        <v>1440</v>
      </c>
      <c r="AA377" s="315">
        <v>180118</v>
      </c>
      <c r="AB377" s="316" t="s">
        <v>1077</v>
      </c>
      <c r="AC377" s="317">
        <v>43132</v>
      </c>
      <c r="AD377" s="318">
        <f t="shared" si="46"/>
        <v>43189</v>
      </c>
      <c r="AE377" s="319">
        <f>IF(OR(G377=账期!$A$18,G377=账期!$A$20,G377=账期!$A$22,G377=账期!$A$24,G377=账期!$A$25,G377=账期!$A$27,G377=账期!$A$26,G377=账期!$A$28,G377=账期!$A$30,G377=账期!$A$32,G377=账期!$A$34,G377=账期!$A$35,G377=账期!$A$37,G377=账期!$A$39,G377=账期!$A$40,G377=账期!$A$41,G377=账期!$A$42,G377=账期!$A$43,G377=账期!$A$44,G377=账期!$A$45,G377=账期!$A$46,G377=账期!$A$48,G377=账期!$A$50,G377=账期!$A$51,G377=账期!$A$52,G377=账期!$A$53,G377=账期!$A$54,G377=账期!$A$56,G377=账期!$A$57,G377=账期!$A$58,G377=账期!$A$59,G377=账期!$A$60,G377=账期!$A$61,G377=账期!$A$62,G377=账期!$A$63,G377=账期!$A$64,G377=账期!$A$66,G377=账期!$A$67,G377=账期!$A$68,G377=账期!$A$70,G377=账期!$A$71),30,IF(OR(G377=账期!$A$74,G377=账期!$A$77,G377=账期!$A$76,G377=账期!$A$79,G377=账期!$A$80,G377=账期!$A$81,G377=账期!$A$83,G377=账期!$A$85,G377=账期!$A$87,G377=账期!$A$89,G377=账期!$A$91),60,IF(OR(G377=账期!$A$93,G377=账期!$A$94,G377=账期!$A$95,G377=账期!$A$96,G377=账期!$A$98,G377=账期!$A$99,G377=账期!$A$101,G377=账期!$A$102),90,0)))</f>
        <v>30</v>
      </c>
      <c r="AF377" s="319"/>
      <c r="AG377" s="306" t="s">
        <v>50</v>
      </c>
      <c r="AH377" s="319" t="str">
        <f t="shared" si="49"/>
        <v>徐绪盛</v>
      </c>
      <c r="AI377" s="321"/>
    </row>
    <row r="378" spans="1:16384" ht="18" customHeight="1" x14ac:dyDescent="0.25">
      <c r="A378" s="301" t="str">
        <f t="shared" si="42"/>
        <v>2018年1月</v>
      </c>
      <c r="B378" s="332">
        <v>43115</v>
      </c>
      <c r="C378" s="348"/>
      <c r="D378" s="334" t="s">
        <v>617</v>
      </c>
      <c r="E378" s="305" t="s">
        <v>1078</v>
      </c>
      <c r="F378" s="305" t="s">
        <v>1079</v>
      </c>
      <c r="G378" s="347" t="s">
        <v>327</v>
      </c>
      <c r="H378" s="307" t="s">
        <v>328</v>
      </c>
      <c r="I378" s="307" t="s">
        <v>33</v>
      </c>
      <c r="J378" s="307"/>
      <c r="K378" s="308" t="s">
        <v>1075</v>
      </c>
      <c r="L378" s="336" t="s">
        <v>40</v>
      </c>
      <c r="M378" s="306" t="s">
        <v>41</v>
      </c>
      <c r="N378" s="306"/>
      <c r="O378" s="306" t="s">
        <v>37</v>
      </c>
      <c r="P378" s="308">
        <v>7.5</v>
      </c>
      <c r="Q378" s="309">
        <v>7.5</v>
      </c>
      <c r="R378" s="286">
        <v>13500</v>
      </c>
      <c r="S378" s="310">
        <f t="shared" si="48"/>
        <v>101250</v>
      </c>
      <c r="T378" s="311"/>
      <c r="U378" s="311">
        <f t="shared" si="45"/>
        <v>101250</v>
      </c>
      <c r="V378" s="451">
        <v>43125</v>
      </c>
      <c r="W378" s="452">
        <v>43126</v>
      </c>
      <c r="X378" s="308">
        <v>750</v>
      </c>
      <c r="Y378" s="313" t="s">
        <v>1080</v>
      </c>
      <c r="Z378" s="314">
        <v>1200</v>
      </c>
      <c r="AA378" s="315">
        <v>180118</v>
      </c>
      <c r="AB378" s="316" t="s">
        <v>1077</v>
      </c>
      <c r="AC378" s="317">
        <v>43132</v>
      </c>
      <c r="AD378" s="318">
        <f t="shared" si="46"/>
        <v>43189</v>
      </c>
      <c r="AE378" s="319">
        <f>IF(OR(G378=账期!$A$18,G378=账期!$A$20,G378=账期!$A$22,G378=账期!$A$24,G378=账期!$A$25,G378=账期!$A$27,G378=账期!$A$26,G378=账期!$A$28,G378=账期!$A$30,G378=账期!$A$32,G378=账期!$A$34,G378=账期!$A$35,G378=账期!$A$37,G378=账期!$A$39,G378=账期!$A$40,G378=账期!$A$41,G378=账期!$A$42,G378=账期!$A$43,G378=账期!$A$44,G378=账期!$A$45,G378=账期!$A$46,G378=账期!$A$48,G378=账期!$A$50,G378=账期!$A$51,G378=账期!$A$52,G378=账期!$A$53,G378=账期!$A$54,G378=账期!$A$56,G378=账期!$A$57,G378=账期!$A$58,G378=账期!$A$59,G378=账期!$A$60,G378=账期!$A$61,G378=账期!$A$62,G378=账期!$A$63,G378=账期!$A$64,G378=账期!$A$66,G378=账期!$A$67,G378=账期!$A$68,G378=账期!$A$70,G378=账期!$A$71),30,IF(OR(G378=账期!$A$74,G378=账期!$A$77,G378=账期!$A$76,G378=账期!$A$79,G378=账期!$A$80,G378=账期!$A$81,G378=账期!$A$83,G378=账期!$A$85,G378=账期!$A$87,G378=账期!$A$89,G378=账期!$A$91),60,IF(OR(G378=账期!$A$93,G378=账期!$A$94,G378=账期!$A$95,G378=账期!$A$96,G378=账期!$A$98,G378=账期!$A$99,G378=账期!$A$101,G378=账期!$A$102),90,0)))</f>
        <v>30</v>
      </c>
      <c r="AF378" s="319"/>
      <c r="AG378" s="306" t="s">
        <v>50</v>
      </c>
      <c r="AH378" s="319" t="str">
        <f t="shared" si="49"/>
        <v>徐绪盛</v>
      </c>
      <c r="AI378" s="321"/>
    </row>
    <row r="379" spans="1:16384" ht="18" customHeight="1" x14ac:dyDescent="0.25">
      <c r="A379" s="301" t="str">
        <f t="shared" si="42"/>
        <v>2018年1月</v>
      </c>
      <c r="B379" s="332">
        <v>43123</v>
      </c>
      <c r="C379" s="333" t="s">
        <v>1081</v>
      </c>
      <c r="D379" s="334" t="s">
        <v>617</v>
      </c>
      <c r="E379" s="305" t="str">
        <f t="shared" ref="E379:E413" si="50">IF(OR(D379="长飞",D379="烽火",D379="特发",D379="富通",D379="亨通",G379="赣州金信诺",G379="江苏永鼎",G379="宏安集团"),"A",IF(OR(G379="广意通讯",G379="湖北楚天",G379="宁波格亿达",G379="通鼎互联",G379="黄石昌达",G379="江苏俊知",G379="珠海汉胜",G379="武汉电信"),"B","C"))</f>
        <v>A</v>
      </c>
      <c r="F379" s="305" t="str">
        <f t="shared" ref="F379:F413" si="51">IF(OR(G379="成都大唐",G379="广东亨通",G379="江苏亨通",G379="兰州长飞",G379="南京华信",G379="汕头奥星",G379="特发光网",G379="武汉长飞",G379="长春烽火",G379="广意通讯",G379="湖北楚天",G379="宁波格亿达",G379="通鼎互联",G379="安徽汉唐",G379="安徽宜德",G379="安徽盈通",G379="成都康宁",G379="成都中飞",G379="东莞光佳",G379="东莞鸿鑫",G379="烽火博鑫",G379="佛山星蓝",G379="广东金桥",G379="广州联兴",G379="贵州乾新",G379="航天电工",G379="合肥兴联",G379="湖北宇洪",G379="江苏奥通",G379="江苏中远",G379="宁波辰飞",G379="宁波汉生",G379="宁波宇欣",G379="山东太平洋",G379="山东特发",G379="山东永通",G379="上海朗闻",G379="上海翼波",G379="四川天邑",G379="四川旭泰",G379="武汉瑞联",G379="武汉同至",G379="西安西古",G379="西安鑫华通",G379="武汉驿路通",G379="长光通信",G379="中电八所",G379="中电光达",G379="中利集团",G379="重庆特发",G379="舟山安格",G379="珠海邗秦"),"A",IF(OR(G379="富通天津",G379="赣州金信诺",G379="江苏永鼎",G379="上海长飞",G379="特发股份",G379="武汉烽火",G379="西安烽火",G379="长飞中利",G379="江苏中天",G379="江西联创",G379="宁波盈谷",G379="黄石昌达",G379="四川长飞"),"B","C"))</f>
        <v>B</v>
      </c>
      <c r="G379" s="347" t="s">
        <v>327</v>
      </c>
      <c r="H379" s="307" t="str">
        <f>IF(G379="","",VLOOKUP(G379,下拉数据源!J:K,2,0))</f>
        <v>长飞光纤光缆（上海）有限公司</v>
      </c>
      <c r="I379" s="307" t="s">
        <v>33</v>
      </c>
      <c r="J379" s="307"/>
      <c r="K379" s="308" t="s">
        <v>2666</v>
      </c>
      <c r="L379" s="336" t="s">
        <v>40</v>
      </c>
      <c r="M379" s="306" t="s">
        <v>41</v>
      </c>
      <c r="N379" s="306"/>
      <c r="O379" s="306" t="s">
        <v>37</v>
      </c>
      <c r="P379" s="308">
        <v>6</v>
      </c>
      <c r="Q379" s="309">
        <v>6</v>
      </c>
      <c r="R379" s="286">
        <v>13500</v>
      </c>
      <c r="S379" s="310">
        <f t="shared" si="48"/>
        <v>81000</v>
      </c>
      <c r="T379" s="311"/>
      <c r="U379" s="311">
        <f t="shared" si="45"/>
        <v>81000</v>
      </c>
      <c r="V379" s="451">
        <v>43131</v>
      </c>
      <c r="W379" s="452">
        <v>43132</v>
      </c>
      <c r="X379" s="308">
        <v>750</v>
      </c>
      <c r="Y379" s="313" t="s">
        <v>2874</v>
      </c>
      <c r="Z379" s="314">
        <v>960</v>
      </c>
      <c r="AA379" s="315">
        <v>180125</v>
      </c>
      <c r="AB379" s="316" t="s">
        <v>3342</v>
      </c>
      <c r="AC379" s="317">
        <v>43134</v>
      </c>
      <c r="AD379" s="318">
        <f t="shared" si="46"/>
        <v>43189</v>
      </c>
      <c r="AE379" s="319">
        <f>IF(OR(G379=账期!$A$18,G379=账期!$A$20,G379=账期!$A$22,G379=账期!$A$24,G379=账期!$A$25,G379=账期!$A$27,G379=账期!$A$26,G379=账期!$A$28,G379=账期!$A$30,G379=账期!$A$32,G379=账期!$A$34,G379=账期!$A$35,G379=账期!$A$37,G379=账期!$A$39,G379=账期!$A$40,G379=账期!$A$41,G379=账期!$A$42,G379=账期!$A$43,G379=账期!$A$44,G379=账期!$A$45,G379=账期!$A$46,G379=账期!$A$48,G379=账期!$A$50,G379=账期!$A$51,G379=账期!$A$52,G379=账期!$A$53,G379=账期!$A$54,G379=账期!$A$56,G379=账期!$A$57,G379=账期!$A$58,G379=账期!$A$59,G379=账期!$A$60,G379=账期!$A$61,G379=账期!$A$62,G379=账期!$A$63,G379=账期!$A$64,G379=账期!$A$66,G379=账期!$A$67,G379=账期!$A$68,G379=账期!$A$70,G379=账期!$A$71),30,IF(OR(G379=账期!$A$74,G379=账期!$A$77,G379=账期!$A$76,G379=账期!$A$79,G379=账期!$A$80,G379=账期!$A$81,G379=账期!$A$83,G379=账期!$A$85,G379=账期!$A$87,G379=账期!$A$89,G379=账期!$A$91),60,IF(OR(G379=账期!$A$93,G379=账期!$A$94,G379=账期!$A$95,G379=账期!$A$96,G379=账期!$A$98,G379=账期!$A$99,G379=账期!$A$101,G379=账期!$A$102),90,0)))</f>
        <v>30</v>
      </c>
      <c r="AF379" s="319"/>
      <c r="AG379" s="306" t="s">
        <v>50</v>
      </c>
      <c r="AH379" s="319" t="str">
        <f t="shared" si="49"/>
        <v>徐绪盛</v>
      </c>
      <c r="AI379" s="321"/>
    </row>
    <row r="380" spans="1:16384" ht="18" customHeight="1" x14ac:dyDescent="0.25">
      <c r="A380" s="301" t="str">
        <f t="shared" si="42"/>
        <v>2017年12月</v>
      </c>
      <c r="B380" s="332">
        <v>43070</v>
      </c>
      <c r="C380" s="333" t="s">
        <v>2970</v>
      </c>
      <c r="D380" s="334" t="s">
        <v>617</v>
      </c>
      <c r="E380" s="305" t="str">
        <f t="shared" si="50"/>
        <v>A</v>
      </c>
      <c r="F380" s="305" t="str">
        <f t="shared" si="51"/>
        <v>B</v>
      </c>
      <c r="G380" s="347" t="s">
        <v>327</v>
      </c>
      <c r="H380" s="307" t="s">
        <v>328</v>
      </c>
      <c r="I380" s="307" t="s">
        <v>33</v>
      </c>
      <c r="J380" s="307"/>
      <c r="K380" s="308">
        <v>20171129002</v>
      </c>
      <c r="L380" s="336" t="s">
        <v>35</v>
      </c>
      <c r="M380" s="306" t="s">
        <v>94</v>
      </c>
      <c r="N380" s="306"/>
      <c r="O380" s="306" t="s">
        <v>37</v>
      </c>
      <c r="P380" s="308">
        <v>19.5</v>
      </c>
      <c r="Q380" s="309">
        <v>19.5</v>
      </c>
      <c r="R380" s="286">
        <v>8970</v>
      </c>
      <c r="S380" s="310">
        <f t="shared" si="48"/>
        <v>174915</v>
      </c>
      <c r="T380" s="311"/>
      <c r="U380" s="311">
        <f t="shared" si="45"/>
        <v>174915</v>
      </c>
      <c r="V380" s="451">
        <v>43097</v>
      </c>
      <c r="W380" s="452">
        <v>43098</v>
      </c>
      <c r="X380" s="308">
        <v>750</v>
      </c>
      <c r="Y380" s="313" t="s">
        <v>1082</v>
      </c>
      <c r="Z380" s="314">
        <v>3120</v>
      </c>
      <c r="AA380" s="315" t="s">
        <v>1083</v>
      </c>
      <c r="AB380" s="316" t="s">
        <v>1084</v>
      </c>
      <c r="AC380" s="320">
        <v>43106</v>
      </c>
      <c r="AD380" s="318">
        <f t="shared" si="46"/>
        <v>43161</v>
      </c>
      <c r="AE380" s="319">
        <v>30</v>
      </c>
      <c r="AF380" s="319"/>
      <c r="AG380" s="306" t="s">
        <v>50</v>
      </c>
      <c r="AH380" s="319" t="str">
        <f t="shared" si="49"/>
        <v>徐绪盛</v>
      </c>
      <c r="AI380" s="321"/>
    </row>
    <row r="381" spans="1:16384" ht="18" customHeight="1" x14ac:dyDescent="0.25">
      <c r="A381" s="301" t="str">
        <f t="shared" ref="A381:A444" si="52">IF(V381="","",TEXT(V381,"yyyy年m月"))</f>
        <v>2018年1月</v>
      </c>
      <c r="B381" s="332">
        <v>43104</v>
      </c>
      <c r="C381" s="333" t="s">
        <v>1085</v>
      </c>
      <c r="D381" s="334" t="s">
        <v>617</v>
      </c>
      <c r="E381" s="305" t="str">
        <f t="shared" si="50"/>
        <v>A</v>
      </c>
      <c r="F381" s="305" t="str">
        <f t="shared" si="51"/>
        <v>B</v>
      </c>
      <c r="G381" s="347" t="s">
        <v>327</v>
      </c>
      <c r="H381" s="307" t="s">
        <v>328</v>
      </c>
      <c r="I381" s="307" t="s">
        <v>33</v>
      </c>
      <c r="J381" s="307"/>
      <c r="K381" s="308" t="s">
        <v>355</v>
      </c>
      <c r="L381" s="336" t="s">
        <v>35</v>
      </c>
      <c r="M381" s="306" t="s">
        <v>94</v>
      </c>
      <c r="N381" s="306"/>
      <c r="O381" s="306" t="s">
        <v>37</v>
      </c>
      <c r="P381" s="308">
        <v>12</v>
      </c>
      <c r="Q381" s="309">
        <v>12</v>
      </c>
      <c r="R381" s="312">
        <v>9280</v>
      </c>
      <c r="S381" s="310">
        <f t="shared" si="48"/>
        <v>111360</v>
      </c>
      <c r="T381" s="311"/>
      <c r="U381" s="311">
        <f t="shared" si="45"/>
        <v>111360</v>
      </c>
      <c r="V381" s="451">
        <v>43102</v>
      </c>
      <c r="W381" s="452">
        <v>43103</v>
      </c>
      <c r="X381" s="308">
        <v>750</v>
      </c>
      <c r="Y381" s="313" t="s">
        <v>1086</v>
      </c>
      <c r="Z381" s="314">
        <v>1920</v>
      </c>
      <c r="AA381" s="315"/>
      <c r="AB381" s="316" t="s">
        <v>1087</v>
      </c>
      <c r="AC381" s="317">
        <v>43106</v>
      </c>
      <c r="AD381" s="318">
        <f t="shared" si="46"/>
        <v>43161</v>
      </c>
      <c r="AE381" s="319">
        <f>IF(OR(G381=账期!$A$18,G381=账期!$A$20,G381=账期!$A$22,G381=账期!$A$24,G381=账期!$A$25,G381=账期!$A$27,G381=账期!$A$26,G381=账期!$A$28,G381=账期!$A$30,G381=账期!$A$32,G381=账期!$A$34,G381=账期!$A$35,G381=账期!$A$37,G381=账期!$A$39,G381=账期!$A$40,G381=账期!$A$41,G381=账期!$A$42,G381=账期!$A$43,G381=账期!$A$44,G381=账期!$A$45,G381=账期!$A$46,G381=账期!$A$48,G381=账期!$A$50,G381=账期!$A$51,G381=账期!$A$52,G381=账期!$A$53,G381=账期!$A$54,G381=账期!$A$56,G381=账期!$A$57,G381=账期!$A$58,G381=账期!$A$59,G381=账期!$A$60,G381=账期!$A$61,G381=账期!$A$62,G381=账期!$A$63,G381=账期!$A$64,G381=账期!$A$66,G381=账期!$A$67,G381=账期!$A$68,G381=账期!$A$70,G381=账期!$A$71),30,IF(OR(G381=账期!$A$74,G381=账期!$A$77,G381=账期!$A$76,G381=账期!$A$79,G381=账期!$A$80,G381=账期!$A$81,G381=账期!$A$83,G381=账期!$A$85,G381=账期!$A$87,G381=账期!$A$89,G381=账期!$A$91),60,IF(OR(G381=账期!$A$93,G381=账期!$A$94,G381=账期!$A$95,G381=账期!$A$96,G381=账期!$A$98,G381=账期!$A$99,G381=账期!$A$101,G381=账期!$A$102),90,0)))</f>
        <v>30</v>
      </c>
      <c r="AF381" s="319"/>
      <c r="AG381" s="306" t="s">
        <v>50</v>
      </c>
      <c r="AH381" s="319" t="str">
        <f t="shared" si="49"/>
        <v>徐绪盛</v>
      </c>
      <c r="AI381" s="321"/>
      <c r="AO381" s="243"/>
      <c r="AP381" s="243"/>
      <c r="AQ381" s="243"/>
      <c r="AR381" s="243"/>
      <c r="AS381" s="243"/>
      <c r="AT381" s="243"/>
      <c r="AU381" s="243"/>
      <c r="AV381" s="243"/>
      <c r="AW381" s="243"/>
      <c r="AX381" s="243"/>
      <c r="AY381" s="243"/>
      <c r="AZ381" s="243"/>
      <c r="BA381" s="243"/>
      <c r="BB381" s="243"/>
      <c r="BC381" s="243"/>
      <c r="BD381" s="243"/>
      <c r="BE381" s="243"/>
      <c r="BF381" s="243"/>
      <c r="BG381" s="243"/>
      <c r="BH381" s="243"/>
      <c r="BI381" s="243"/>
      <c r="BJ381" s="243"/>
      <c r="BK381" s="243"/>
      <c r="BL381" s="243"/>
      <c r="BM381" s="243"/>
      <c r="BN381" s="243"/>
      <c r="BO381" s="243"/>
      <c r="BP381" s="243"/>
      <c r="BQ381" s="243"/>
      <c r="BR381" s="243"/>
      <c r="BS381" s="243"/>
      <c r="BT381" s="243"/>
      <c r="BU381" s="243"/>
      <c r="BV381" s="243"/>
      <c r="BW381" s="243"/>
      <c r="BX381" s="243"/>
      <c r="BY381" s="243"/>
      <c r="BZ381" s="243"/>
      <c r="CA381" s="243"/>
      <c r="CB381" s="243"/>
      <c r="CC381" s="243"/>
      <c r="CD381" s="243"/>
      <c r="CE381" s="243"/>
      <c r="CF381" s="243"/>
      <c r="CG381" s="243"/>
      <c r="CH381" s="243"/>
      <c r="CI381" s="243"/>
      <c r="CJ381" s="243"/>
      <c r="CK381" s="243"/>
      <c r="CL381" s="243"/>
      <c r="CM381" s="243"/>
      <c r="CN381" s="243"/>
      <c r="CO381" s="243"/>
      <c r="CP381" s="243"/>
      <c r="CQ381" s="243"/>
      <c r="CR381" s="243"/>
      <c r="CS381" s="243"/>
      <c r="CT381" s="243"/>
      <c r="CU381" s="243"/>
      <c r="CV381" s="243"/>
      <c r="CW381" s="243"/>
      <c r="CX381" s="243"/>
      <c r="CY381" s="243"/>
      <c r="CZ381" s="243"/>
      <c r="DA381" s="243"/>
      <c r="DB381" s="243"/>
      <c r="DC381" s="243"/>
      <c r="DD381" s="243"/>
      <c r="DE381" s="243"/>
      <c r="DF381" s="243"/>
      <c r="DG381" s="243"/>
      <c r="DH381" s="243"/>
      <c r="DI381" s="243"/>
      <c r="DJ381" s="243"/>
      <c r="DK381" s="243"/>
      <c r="DL381" s="243"/>
      <c r="DM381" s="243"/>
      <c r="DN381" s="243"/>
      <c r="DO381" s="243"/>
      <c r="DP381" s="243"/>
      <c r="DQ381" s="243"/>
      <c r="DR381" s="243"/>
      <c r="DS381" s="243"/>
      <c r="DT381" s="243"/>
      <c r="DU381" s="243"/>
      <c r="DV381" s="243"/>
      <c r="DW381" s="243"/>
      <c r="DX381" s="243"/>
      <c r="DY381" s="243"/>
      <c r="DZ381" s="243"/>
      <c r="EA381" s="243"/>
      <c r="EB381" s="243"/>
      <c r="EC381" s="243"/>
      <c r="ED381" s="243"/>
      <c r="EE381" s="243"/>
      <c r="EF381" s="243"/>
      <c r="EG381" s="243"/>
      <c r="EH381" s="243"/>
      <c r="EI381" s="243"/>
      <c r="EJ381" s="243"/>
      <c r="EK381" s="243"/>
      <c r="EL381" s="243"/>
      <c r="EM381" s="243"/>
      <c r="EN381" s="243"/>
      <c r="EO381" s="243"/>
      <c r="EP381" s="243"/>
      <c r="EQ381" s="243"/>
      <c r="ER381" s="243"/>
      <c r="ES381" s="243"/>
      <c r="ET381" s="243"/>
      <c r="EU381" s="243"/>
      <c r="EV381" s="243"/>
      <c r="EW381" s="243"/>
      <c r="EX381" s="243"/>
      <c r="EY381" s="243"/>
      <c r="EZ381" s="243"/>
      <c r="FA381" s="243"/>
      <c r="FB381" s="243"/>
      <c r="FC381" s="243"/>
      <c r="FD381" s="243"/>
      <c r="FE381" s="243"/>
      <c r="FF381" s="243"/>
      <c r="FG381" s="243"/>
      <c r="FH381" s="243"/>
      <c r="FI381" s="243"/>
      <c r="FJ381" s="243"/>
      <c r="FK381" s="243"/>
      <c r="FL381" s="243"/>
      <c r="FM381" s="243"/>
      <c r="FN381" s="243"/>
      <c r="FO381" s="243"/>
      <c r="FP381" s="243"/>
      <c r="FQ381" s="243"/>
      <c r="FR381" s="243"/>
      <c r="FS381" s="243"/>
      <c r="FT381" s="243"/>
      <c r="FU381" s="243"/>
      <c r="FV381" s="243"/>
      <c r="FW381" s="243"/>
      <c r="FX381" s="243"/>
      <c r="FY381" s="243"/>
      <c r="FZ381" s="243"/>
      <c r="GA381" s="243"/>
      <c r="GB381" s="243"/>
      <c r="GC381" s="243"/>
      <c r="GD381" s="243"/>
      <c r="GE381" s="243"/>
      <c r="GF381" s="243"/>
      <c r="GG381" s="243"/>
      <c r="GH381" s="243"/>
      <c r="GI381" s="243"/>
      <c r="GJ381" s="243"/>
      <c r="GK381" s="243"/>
      <c r="GL381" s="243"/>
      <c r="GM381" s="243"/>
      <c r="GN381" s="243"/>
      <c r="GO381" s="243"/>
      <c r="GP381" s="243"/>
      <c r="GQ381" s="243"/>
      <c r="GR381" s="243"/>
      <c r="GS381" s="243"/>
      <c r="GT381" s="243"/>
      <c r="GU381" s="243"/>
      <c r="GV381" s="243"/>
      <c r="GW381" s="243"/>
      <c r="GX381" s="243"/>
      <c r="GY381" s="243"/>
      <c r="GZ381" s="243"/>
      <c r="HA381" s="243"/>
      <c r="HB381" s="243"/>
      <c r="HC381" s="243"/>
      <c r="HD381" s="243"/>
      <c r="HE381" s="243"/>
      <c r="HF381" s="243"/>
      <c r="HG381" s="243"/>
      <c r="HH381" s="243"/>
      <c r="HI381" s="243"/>
      <c r="HJ381" s="243"/>
      <c r="HK381" s="243"/>
      <c r="HL381" s="243"/>
      <c r="HM381" s="243"/>
      <c r="HN381" s="243"/>
      <c r="HO381" s="243"/>
      <c r="HP381" s="243"/>
      <c r="HQ381" s="243"/>
      <c r="HR381" s="243"/>
      <c r="HS381" s="243"/>
      <c r="HT381" s="243"/>
      <c r="HU381" s="243"/>
      <c r="HV381" s="243"/>
      <c r="HW381" s="243"/>
      <c r="HX381" s="243"/>
      <c r="HY381" s="243"/>
      <c r="HZ381" s="243"/>
      <c r="IA381" s="243"/>
      <c r="IB381" s="243"/>
      <c r="IC381" s="243"/>
      <c r="ID381" s="243"/>
      <c r="IE381" s="243"/>
      <c r="IF381" s="243"/>
      <c r="IG381" s="243"/>
      <c r="IH381" s="243"/>
      <c r="II381" s="243"/>
      <c r="IJ381" s="243"/>
      <c r="IK381" s="243"/>
      <c r="IL381" s="243"/>
      <c r="IM381" s="243"/>
      <c r="IN381" s="243"/>
      <c r="IO381" s="243"/>
      <c r="IP381" s="243"/>
      <c r="IQ381" s="243"/>
      <c r="IR381" s="243"/>
      <c r="IS381" s="243"/>
      <c r="IT381" s="243"/>
      <c r="IU381" s="243"/>
      <c r="IV381" s="243"/>
      <c r="IW381" s="243"/>
      <c r="IX381" s="243"/>
      <c r="IY381" s="243"/>
      <c r="IZ381" s="243"/>
      <c r="JA381" s="243"/>
      <c r="JB381" s="243"/>
      <c r="JC381" s="243"/>
      <c r="JD381" s="243"/>
      <c r="JE381" s="243"/>
      <c r="JF381" s="243"/>
      <c r="JG381" s="243"/>
      <c r="JH381" s="243"/>
      <c r="JI381" s="243"/>
      <c r="JJ381" s="243"/>
      <c r="JK381" s="243"/>
      <c r="JL381" s="243"/>
      <c r="JM381" s="243"/>
      <c r="JN381" s="243"/>
      <c r="JO381" s="243"/>
      <c r="JP381" s="243"/>
      <c r="JQ381" s="243"/>
      <c r="JR381" s="243"/>
      <c r="JS381" s="243"/>
      <c r="JT381" s="243"/>
      <c r="JU381" s="243"/>
      <c r="JV381" s="243"/>
      <c r="JW381" s="243"/>
      <c r="JX381" s="243"/>
      <c r="JY381" s="243"/>
      <c r="JZ381" s="243"/>
      <c r="KA381" s="243"/>
      <c r="KB381" s="243"/>
      <c r="KC381" s="243"/>
      <c r="KD381" s="243"/>
      <c r="KE381" s="243"/>
      <c r="KF381" s="243"/>
      <c r="KG381" s="243"/>
      <c r="KH381" s="243"/>
      <c r="KI381" s="243"/>
      <c r="KJ381" s="243"/>
      <c r="KK381" s="243"/>
      <c r="KL381" s="243"/>
      <c r="KM381" s="243"/>
      <c r="KN381" s="243"/>
      <c r="KO381" s="243"/>
      <c r="KP381" s="243"/>
      <c r="KQ381" s="243"/>
      <c r="KR381" s="243"/>
      <c r="KS381" s="243"/>
      <c r="KT381" s="243"/>
      <c r="KU381" s="243"/>
      <c r="KV381" s="243"/>
      <c r="KW381" s="243"/>
      <c r="KX381" s="243"/>
      <c r="KY381" s="243"/>
      <c r="KZ381" s="243"/>
      <c r="LA381" s="243"/>
      <c r="LB381" s="243"/>
      <c r="LC381" s="243"/>
      <c r="LD381" s="243"/>
      <c r="LE381" s="243"/>
      <c r="LF381" s="243"/>
      <c r="LG381" s="243"/>
      <c r="LH381" s="243"/>
      <c r="LI381" s="243"/>
      <c r="LJ381" s="243"/>
      <c r="LK381" s="243"/>
      <c r="LL381" s="243"/>
      <c r="LM381" s="243"/>
      <c r="LN381" s="243"/>
      <c r="LO381" s="243"/>
      <c r="LP381" s="243"/>
      <c r="LQ381" s="243"/>
      <c r="LR381" s="243"/>
      <c r="LS381" s="243"/>
      <c r="LT381" s="243"/>
      <c r="LU381" s="243"/>
      <c r="LV381" s="243"/>
      <c r="LW381" s="243"/>
      <c r="LX381" s="243"/>
      <c r="LY381" s="243"/>
      <c r="LZ381" s="243"/>
      <c r="MA381" s="243"/>
      <c r="MB381" s="243"/>
      <c r="MC381" s="243"/>
      <c r="MD381" s="243"/>
      <c r="ME381" s="243"/>
      <c r="MF381" s="243"/>
      <c r="MG381" s="243"/>
      <c r="MH381" s="243"/>
      <c r="MI381" s="243"/>
      <c r="MJ381" s="243"/>
      <c r="MK381" s="243"/>
      <c r="ML381" s="243"/>
      <c r="MM381" s="243"/>
      <c r="MN381" s="243"/>
      <c r="MO381" s="243"/>
      <c r="MP381" s="243"/>
      <c r="MQ381" s="243"/>
      <c r="MR381" s="243"/>
      <c r="MS381" s="243"/>
      <c r="MT381" s="243"/>
      <c r="MU381" s="243"/>
      <c r="MV381" s="243"/>
      <c r="MW381" s="243"/>
      <c r="MX381" s="243"/>
      <c r="MY381" s="243"/>
      <c r="MZ381" s="243"/>
      <c r="NA381" s="243"/>
      <c r="NB381" s="243"/>
      <c r="NC381" s="243"/>
      <c r="ND381" s="243"/>
      <c r="NE381" s="243"/>
      <c r="NF381" s="243"/>
      <c r="NG381" s="243"/>
      <c r="NH381" s="243"/>
      <c r="NI381" s="243"/>
      <c r="NJ381" s="243"/>
      <c r="NK381" s="243"/>
      <c r="NL381" s="243"/>
      <c r="NM381" s="243"/>
      <c r="NN381" s="243"/>
      <c r="NO381" s="243"/>
      <c r="NP381" s="243"/>
      <c r="NQ381" s="243"/>
      <c r="NR381" s="243"/>
      <c r="NS381" s="243"/>
      <c r="NT381" s="243"/>
      <c r="NU381" s="243"/>
      <c r="NV381" s="243"/>
      <c r="NW381" s="243"/>
      <c r="NX381" s="243"/>
      <c r="NY381" s="243"/>
      <c r="NZ381" s="243"/>
      <c r="OA381" s="243"/>
      <c r="OB381" s="243"/>
      <c r="OC381" s="243"/>
      <c r="OD381" s="243"/>
      <c r="OE381" s="243"/>
      <c r="OF381" s="243"/>
      <c r="OG381" s="243"/>
      <c r="OH381" s="243"/>
      <c r="OI381" s="243"/>
      <c r="OJ381" s="243"/>
      <c r="OK381" s="243"/>
      <c r="OL381" s="243"/>
      <c r="OM381" s="243"/>
      <c r="ON381" s="243"/>
      <c r="OO381" s="243"/>
      <c r="OP381" s="243"/>
      <c r="OQ381" s="243"/>
      <c r="OR381" s="243"/>
      <c r="OS381" s="243"/>
      <c r="OT381" s="243"/>
      <c r="OU381" s="243"/>
      <c r="OV381" s="243"/>
      <c r="OW381" s="243"/>
      <c r="OX381" s="243"/>
      <c r="OY381" s="243"/>
      <c r="OZ381" s="243"/>
      <c r="PA381" s="243"/>
      <c r="PB381" s="243"/>
      <c r="PC381" s="243"/>
      <c r="PD381" s="243"/>
      <c r="PE381" s="243"/>
      <c r="PF381" s="243"/>
      <c r="PG381" s="243"/>
      <c r="PH381" s="243"/>
      <c r="PI381" s="243"/>
      <c r="PJ381" s="243"/>
      <c r="PK381" s="243"/>
      <c r="PL381" s="243"/>
      <c r="PM381" s="243"/>
      <c r="PN381" s="243"/>
      <c r="PO381" s="243"/>
      <c r="PP381" s="243"/>
      <c r="PQ381" s="243"/>
      <c r="PR381" s="243"/>
      <c r="PS381" s="243"/>
      <c r="PT381" s="243"/>
      <c r="PU381" s="243"/>
      <c r="PV381" s="243"/>
      <c r="PW381" s="243"/>
      <c r="PX381" s="243"/>
      <c r="PY381" s="243"/>
      <c r="PZ381" s="243"/>
      <c r="QA381" s="243"/>
      <c r="QB381" s="243"/>
      <c r="QC381" s="243"/>
      <c r="QD381" s="243"/>
      <c r="QE381" s="243"/>
      <c r="QF381" s="243"/>
      <c r="QG381" s="243"/>
      <c r="QH381" s="243"/>
      <c r="QI381" s="243"/>
      <c r="QJ381" s="243"/>
      <c r="QK381" s="243"/>
      <c r="QL381" s="243"/>
      <c r="QM381" s="243"/>
      <c r="QN381" s="243"/>
      <c r="QO381" s="243"/>
      <c r="QP381" s="243"/>
      <c r="QQ381" s="243"/>
      <c r="QR381" s="243"/>
      <c r="QS381" s="243"/>
      <c r="QT381" s="243"/>
      <c r="QU381" s="243"/>
      <c r="QV381" s="243"/>
      <c r="QW381" s="243"/>
      <c r="QX381" s="243"/>
      <c r="QY381" s="243"/>
      <c r="QZ381" s="243"/>
      <c r="RA381" s="243"/>
      <c r="RB381" s="243"/>
      <c r="RC381" s="243"/>
      <c r="RD381" s="243"/>
      <c r="RE381" s="243"/>
      <c r="RF381" s="243"/>
      <c r="RG381" s="243"/>
      <c r="RH381" s="243"/>
      <c r="RI381" s="243"/>
      <c r="RJ381" s="243"/>
      <c r="RK381" s="243"/>
      <c r="RL381" s="243"/>
      <c r="RM381" s="243"/>
      <c r="RN381" s="243"/>
      <c r="RO381" s="243"/>
      <c r="RP381" s="243"/>
      <c r="RQ381" s="243"/>
      <c r="RR381" s="243"/>
      <c r="RS381" s="243"/>
      <c r="RT381" s="243"/>
      <c r="RU381" s="243"/>
      <c r="RV381" s="243"/>
      <c r="RW381" s="243"/>
      <c r="RX381" s="243"/>
      <c r="RY381" s="243"/>
      <c r="RZ381" s="243"/>
      <c r="SA381" s="243"/>
      <c r="SB381" s="243"/>
      <c r="SC381" s="243"/>
      <c r="SD381" s="243"/>
      <c r="SE381" s="243"/>
      <c r="SF381" s="243"/>
      <c r="SG381" s="243"/>
      <c r="SH381" s="243"/>
      <c r="SI381" s="243"/>
      <c r="SJ381" s="243"/>
      <c r="SK381" s="243"/>
      <c r="SL381" s="243"/>
      <c r="SM381" s="243"/>
      <c r="SN381" s="243"/>
      <c r="SO381" s="243"/>
      <c r="SP381" s="243"/>
      <c r="SQ381" s="243"/>
      <c r="SR381" s="243"/>
      <c r="SS381" s="243"/>
      <c r="ST381" s="243"/>
      <c r="SU381" s="243"/>
      <c r="SV381" s="243"/>
      <c r="SW381" s="243"/>
      <c r="SX381" s="243"/>
      <c r="SY381" s="243"/>
      <c r="SZ381" s="243"/>
      <c r="TA381" s="243"/>
      <c r="TB381" s="243"/>
      <c r="TC381" s="243"/>
      <c r="TD381" s="243"/>
      <c r="TE381" s="243"/>
      <c r="TF381" s="243"/>
      <c r="TG381" s="243"/>
      <c r="TH381" s="243"/>
      <c r="TI381" s="243"/>
      <c r="TJ381" s="243"/>
      <c r="TK381" s="243"/>
      <c r="TL381" s="243"/>
      <c r="TM381" s="243"/>
      <c r="TN381" s="243"/>
      <c r="TO381" s="243"/>
      <c r="TP381" s="243"/>
      <c r="TQ381" s="243"/>
      <c r="TR381" s="243"/>
      <c r="TS381" s="243"/>
      <c r="TT381" s="243"/>
      <c r="TU381" s="243"/>
      <c r="TV381" s="243"/>
      <c r="TW381" s="243"/>
      <c r="TX381" s="243"/>
      <c r="TY381" s="243"/>
      <c r="TZ381" s="243"/>
      <c r="UA381" s="243"/>
      <c r="UB381" s="243"/>
      <c r="UC381" s="243"/>
      <c r="UD381" s="243"/>
      <c r="UE381" s="243"/>
      <c r="UF381" s="243"/>
      <c r="UG381" s="243"/>
      <c r="UH381" s="243"/>
      <c r="UI381" s="243"/>
      <c r="UJ381" s="243"/>
      <c r="UK381" s="243"/>
      <c r="UL381" s="243"/>
      <c r="UM381" s="243"/>
      <c r="UN381" s="243"/>
      <c r="UO381" s="243"/>
      <c r="UP381" s="243"/>
      <c r="UQ381" s="243"/>
      <c r="UR381" s="243"/>
      <c r="US381" s="243"/>
      <c r="UT381" s="243"/>
      <c r="UU381" s="243"/>
      <c r="UV381" s="243"/>
      <c r="UW381" s="243"/>
      <c r="UX381" s="243"/>
      <c r="UY381" s="243"/>
      <c r="UZ381" s="243"/>
      <c r="VA381" s="243"/>
      <c r="VB381" s="243"/>
      <c r="VC381" s="243"/>
      <c r="VD381" s="243"/>
      <c r="VE381" s="243"/>
      <c r="VF381" s="243"/>
      <c r="VG381" s="243"/>
      <c r="VH381" s="243"/>
      <c r="VI381" s="243"/>
      <c r="VJ381" s="243"/>
      <c r="VK381" s="243"/>
      <c r="VL381" s="243"/>
      <c r="VM381" s="243"/>
      <c r="VN381" s="243"/>
      <c r="VO381" s="243"/>
      <c r="VP381" s="243"/>
      <c r="VQ381" s="243"/>
      <c r="VR381" s="243"/>
      <c r="VS381" s="243"/>
      <c r="VT381" s="243"/>
      <c r="VU381" s="243"/>
      <c r="VV381" s="243"/>
      <c r="VW381" s="243"/>
      <c r="VX381" s="243"/>
      <c r="VY381" s="243"/>
      <c r="VZ381" s="243"/>
      <c r="WA381" s="243"/>
      <c r="WB381" s="243"/>
      <c r="WC381" s="243"/>
      <c r="WD381" s="243"/>
      <c r="WE381" s="243"/>
      <c r="WF381" s="243"/>
      <c r="WG381" s="243"/>
      <c r="WH381" s="243"/>
      <c r="WI381" s="243"/>
      <c r="WJ381" s="243"/>
      <c r="WK381" s="243"/>
      <c r="WL381" s="243"/>
      <c r="WM381" s="243"/>
      <c r="WN381" s="243"/>
      <c r="WO381" s="243"/>
      <c r="WP381" s="243"/>
      <c r="WQ381" s="243"/>
      <c r="WR381" s="243"/>
      <c r="WS381" s="243"/>
      <c r="WT381" s="243"/>
      <c r="WU381" s="243"/>
      <c r="WV381" s="243"/>
      <c r="WW381" s="243"/>
      <c r="WX381" s="243"/>
      <c r="WY381" s="243"/>
      <c r="WZ381" s="243"/>
      <c r="XA381" s="243"/>
      <c r="XB381" s="243"/>
      <c r="XC381" s="243"/>
      <c r="XD381" s="243"/>
      <c r="XE381" s="243"/>
      <c r="XF381" s="243"/>
      <c r="XG381" s="243"/>
      <c r="XH381" s="243"/>
      <c r="XI381" s="243"/>
      <c r="XJ381" s="243"/>
      <c r="XK381" s="243"/>
      <c r="XL381" s="243"/>
      <c r="XM381" s="243"/>
      <c r="XN381" s="243"/>
      <c r="XO381" s="243"/>
      <c r="XP381" s="243"/>
      <c r="XQ381" s="243"/>
      <c r="XR381" s="243"/>
      <c r="XS381" s="243"/>
      <c r="XT381" s="243"/>
      <c r="XU381" s="243"/>
      <c r="XV381" s="243"/>
      <c r="XW381" s="243"/>
      <c r="XX381" s="243"/>
      <c r="XY381" s="243"/>
      <c r="XZ381" s="243"/>
      <c r="YA381" s="243"/>
      <c r="YB381" s="243"/>
      <c r="YC381" s="243"/>
      <c r="YD381" s="243"/>
      <c r="YE381" s="243"/>
      <c r="YF381" s="243"/>
      <c r="YG381" s="243"/>
      <c r="YH381" s="243"/>
      <c r="YI381" s="243"/>
      <c r="YJ381" s="243"/>
      <c r="YK381" s="243"/>
      <c r="YL381" s="243"/>
      <c r="YM381" s="243"/>
      <c r="YN381" s="243"/>
      <c r="YO381" s="243"/>
      <c r="YP381" s="243"/>
      <c r="YQ381" s="243"/>
      <c r="YR381" s="243"/>
      <c r="YS381" s="243"/>
      <c r="YT381" s="243"/>
      <c r="YU381" s="243"/>
      <c r="YV381" s="243"/>
      <c r="YW381" s="243"/>
      <c r="YX381" s="243"/>
      <c r="YY381" s="243"/>
      <c r="YZ381" s="243"/>
      <c r="ZA381" s="243"/>
      <c r="ZB381" s="243"/>
      <c r="ZC381" s="243"/>
      <c r="ZD381" s="243"/>
      <c r="ZE381" s="243"/>
      <c r="ZF381" s="243"/>
      <c r="ZG381" s="243"/>
      <c r="ZH381" s="243"/>
      <c r="ZI381" s="243"/>
      <c r="ZJ381" s="243"/>
      <c r="ZK381" s="243"/>
      <c r="ZL381" s="243"/>
      <c r="ZM381" s="243"/>
      <c r="ZN381" s="243"/>
      <c r="ZO381" s="243"/>
      <c r="ZP381" s="243"/>
      <c r="ZQ381" s="243"/>
      <c r="ZR381" s="243"/>
      <c r="ZS381" s="243"/>
      <c r="ZT381" s="243"/>
      <c r="ZU381" s="243"/>
      <c r="ZV381" s="243"/>
      <c r="ZW381" s="243"/>
      <c r="ZX381" s="243"/>
      <c r="ZY381" s="243"/>
      <c r="ZZ381" s="243"/>
      <c r="AAA381" s="243"/>
      <c r="AAB381" s="243"/>
      <c r="AAC381" s="243"/>
      <c r="AAD381" s="243"/>
      <c r="AAE381" s="243"/>
      <c r="AAF381" s="243"/>
      <c r="AAG381" s="243"/>
      <c r="AAH381" s="243"/>
      <c r="AAI381" s="243"/>
      <c r="AAJ381" s="243"/>
      <c r="AAK381" s="243"/>
      <c r="AAL381" s="243"/>
      <c r="AAM381" s="243"/>
      <c r="AAN381" s="243"/>
      <c r="AAO381" s="243"/>
      <c r="AAP381" s="243"/>
      <c r="AAQ381" s="243"/>
      <c r="AAR381" s="243"/>
      <c r="AAS381" s="243"/>
      <c r="AAT381" s="243"/>
      <c r="AAU381" s="243"/>
      <c r="AAV381" s="243"/>
      <c r="AAW381" s="243"/>
      <c r="AAX381" s="243"/>
      <c r="AAY381" s="243"/>
      <c r="AAZ381" s="243"/>
      <c r="ABA381" s="243"/>
      <c r="ABB381" s="243"/>
      <c r="ABC381" s="243"/>
      <c r="ABD381" s="243"/>
      <c r="ABE381" s="243"/>
      <c r="ABF381" s="243"/>
      <c r="ABG381" s="243"/>
      <c r="ABH381" s="243"/>
      <c r="ABI381" s="243"/>
      <c r="ABJ381" s="243"/>
      <c r="ABK381" s="243"/>
      <c r="ABL381" s="243"/>
      <c r="ABM381" s="243"/>
      <c r="ABN381" s="243"/>
      <c r="ABO381" s="243"/>
      <c r="ABP381" s="243"/>
      <c r="ABQ381" s="243"/>
      <c r="ABR381" s="243"/>
      <c r="ABS381" s="243"/>
      <c r="ABT381" s="243"/>
      <c r="ABU381" s="243"/>
      <c r="ABV381" s="243"/>
      <c r="ABW381" s="243"/>
      <c r="ABX381" s="243"/>
      <c r="ABY381" s="243"/>
      <c r="ABZ381" s="243"/>
      <c r="ACA381" s="243"/>
      <c r="ACB381" s="243"/>
      <c r="ACC381" s="243"/>
      <c r="ACD381" s="243"/>
      <c r="ACE381" s="243"/>
      <c r="ACF381" s="243"/>
      <c r="ACG381" s="243"/>
      <c r="ACH381" s="243"/>
      <c r="ACI381" s="243"/>
      <c r="ACJ381" s="243"/>
      <c r="ACK381" s="243"/>
      <c r="ACL381" s="243"/>
      <c r="ACM381" s="243"/>
      <c r="ACN381" s="243"/>
      <c r="ACO381" s="243"/>
      <c r="ACP381" s="243"/>
      <c r="ACQ381" s="243"/>
      <c r="ACR381" s="243"/>
      <c r="ACS381" s="243"/>
      <c r="ACT381" s="243"/>
      <c r="ACU381" s="243"/>
      <c r="ACV381" s="243"/>
      <c r="ACW381" s="243"/>
      <c r="ACX381" s="243"/>
      <c r="ACY381" s="243"/>
      <c r="ACZ381" s="243"/>
      <c r="ADA381" s="243"/>
      <c r="ADB381" s="243"/>
      <c r="ADC381" s="243"/>
      <c r="ADD381" s="243"/>
      <c r="ADE381" s="243"/>
      <c r="ADF381" s="243"/>
      <c r="ADG381" s="243"/>
      <c r="ADH381" s="243"/>
      <c r="ADI381" s="243"/>
      <c r="ADJ381" s="243"/>
      <c r="ADK381" s="243"/>
      <c r="ADL381" s="243"/>
      <c r="ADM381" s="243"/>
      <c r="ADN381" s="243"/>
      <c r="ADO381" s="243"/>
      <c r="ADP381" s="243"/>
      <c r="ADQ381" s="243"/>
      <c r="ADR381" s="243"/>
      <c r="ADS381" s="243"/>
      <c r="ADT381" s="243"/>
      <c r="ADU381" s="243"/>
      <c r="ADV381" s="243"/>
      <c r="ADW381" s="243"/>
      <c r="ADX381" s="243"/>
      <c r="ADY381" s="243"/>
      <c r="ADZ381" s="243"/>
      <c r="AEA381" s="243"/>
      <c r="AEB381" s="243"/>
      <c r="AEC381" s="243"/>
      <c r="AED381" s="243"/>
      <c r="AEE381" s="243"/>
      <c r="AEF381" s="243"/>
      <c r="AEG381" s="243"/>
      <c r="AEH381" s="243"/>
      <c r="AEI381" s="243"/>
      <c r="AEJ381" s="243"/>
      <c r="AEK381" s="243"/>
      <c r="AEL381" s="243"/>
      <c r="AEM381" s="243"/>
      <c r="AEN381" s="243"/>
      <c r="AEO381" s="243"/>
      <c r="AEP381" s="243"/>
      <c r="AEQ381" s="243"/>
      <c r="AER381" s="243"/>
      <c r="AES381" s="243"/>
      <c r="AET381" s="243"/>
      <c r="AEU381" s="243"/>
      <c r="AEV381" s="243"/>
      <c r="AEW381" s="243"/>
      <c r="AEX381" s="243"/>
      <c r="AEY381" s="243"/>
      <c r="AEZ381" s="243"/>
      <c r="AFA381" s="243"/>
      <c r="AFB381" s="243"/>
      <c r="AFC381" s="243"/>
      <c r="AFD381" s="243"/>
      <c r="AFE381" s="243"/>
      <c r="AFF381" s="243"/>
      <c r="AFG381" s="243"/>
      <c r="AFH381" s="243"/>
      <c r="AFI381" s="243"/>
      <c r="AFJ381" s="243"/>
      <c r="AFK381" s="243"/>
      <c r="AFL381" s="243"/>
      <c r="AFM381" s="243"/>
      <c r="AFN381" s="243"/>
      <c r="AFO381" s="243"/>
      <c r="AFP381" s="243"/>
      <c r="AFQ381" s="243"/>
      <c r="AFR381" s="243"/>
      <c r="AFS381" s="243"/>
      <c r="AFT381" s="243"/>
      <c r="AFU381" s="243"/>
      <c r="AFV381" s="243"/>
      <c r="AFW381" s="243"/>
      <c r="AFX381" s="243"/>
      <c r="AFY381" s="243"/>
      <c r="AFZ381" s="243"/>
      <c r="AGA381" s="243"/>
      <c r="AGB381" s="243"/>
      <c r="AGC381" s="243"/>
      <c r="AGD381" s="243"/>
      <c r="AGE381" s="243"/>
      <c r="AGF381" s="243"/>
      <c r="AGG381" s="243"/>
      <c r="AGH381" s="243"/>
      <c r="AGI381" s="243"/>
      <c r="AGJ381" s="243"/>
      <c r="AGK381" s="243"/>
      <c r="AGL381" s="243"/>
      <c r="AGM381" s="243"/>
      <c r="AGN381" s="243"/>
      <c r="AGO381" s="243"/>
      <c r="AGP381" s="243"/>
      <c r="AGQ381" s="243"/>
      <c r="AGR381" s="243"/>
      <c r="AGS381" s="243"/>
      <c r="AGT381" s="243"/>
      <c r="AGU381" s="243"/>
      <c r="AGV381" s="243"/>
      <c r="AGW381" s="243"/>
      <c r="AGX381" s="243"/>
      <c r="AGY381" s="243"/>
      <c r="AGZ381" s="243"/>
      <c r="AHA381" s="243"/>
      <c r="AHB381" s="243"/>
      <c r="AHC381" s="243"/>
      <c r="AHD381" s="243"/>
      <c r="AHE381" s="243"/>
      <c r="AHF381" s="243"/>
      <c r="AHG381" s="243"/>
      <c r="AHH381" s="243"/>
      <c r="AHI381" s="243"/>
      <c r="AHJ381" s="243"/>
      <c r="AHK381" s="243"/>
      <c r="AHL381" s="243"/>
      <c r="AHM381" s="243"/>
      <c r="AHN381" s="243"/>
      <c r="AHO381" s="243"/>
      <c r="AHP381" s="243"/>
      <c r="AHQ381" s="243"/>
      <c r="AHR381" s="243"/>
      <c r="AHS381" s="243"/>
      <c r="AHT381" s="243"/>
      <c r="AHU381" s="243"/>
      <c r="AHV381" s="243"/>
      <c r="AHW381" s="243"/>
      <c r="AHX381" s="243"/>
      <c r="AHY381" s="243"/>
      <c r="AHZ381" s="243"/>
      <c r="AIA381" s="243"/>
      <c r="AIB381" s="243"/>
      <c r="AIC381" s="243"/>
      <c r="AID381" s="243"/>
      <c r="AIE381" s="243"/>
      <c r="AIF381" s="243"/>
      <c r="AIG381" s="243"/>
      <c r="AIH381" s="243"/>
      <c r="AII381" s="243"/>
      <c r="AIJ381" s="243"/>
      <c r="AIK381" s="243"/>
      <c r="AIL381" s="243"/>
      <c r="AIM381" s="243"/>
      <c r="AIN381" s="243"/>
      <c r="AIO381" s="243"/>
      <c r="AIP381" s="243"/>
      <c r="AIQ381" s="243"/>
      <c r="AIR381" s="243"/>
      <c r="AIS381" s="243"/>
      <c r="AIT381" s="243"/>
      <c r="AIU381" s="243"/>
      <c r="AIV381" s="243"/>
      <c r="AIW381" s="243"/>
      <c r="AIX381" s="243"/>
      <c r="AIY381" s="243"/>
      <c r="AIZ381" s="243"/>
      <c r="AJA381" s="243"/>
      <c r="AJB381" s="243"/>
      <c r="AJC381" s="243"/>
      <c r="AJD381" s="243"/>
      <c r="AJE381" s="243"/>
      <c r="AJF381" s="243"/>
      <c r="AJG381" s="243"/>
      <c r="AJH381" s="243"/>
      <c r="AJI381" s="243"/>
      <c r="AJJ381" s="243"/>
      <c r="AJK381" s="243"/>
      <c r="AJL381" s="243"/>
      <c r="AJM381" s="243"/>
      <c r="AJN381" s="243"/>
      <c r="AJO381" s="243"/>
      <c r="AJP381" s="243"/>
      <c r="AJQ381" s="243"/>
      <c r="AJR381" s="243"/>
      <c r="AJS381" s="243"/>
      <c r="AJT381" s="243"/>
      <c r="AJU381" s="243"/>
      <c r="AJV381" s="243"/>
      <c r="AJW381" s="243"/>
      <c r="AJX381" s="243"/>
      <c r="AJY381" s="243"/>
      <c r="AJZ381" s="243"/>
      <c r="AKA381" s="243"/>
      <c r="AKB381" s="243"/>
      <c r="AKC381" s="243"/>
      <c r="AKD381" s="243"/>
      <c r="AKE381" s="243"/>
      <c r="AKF381" s="243"/>
      <c r="AKG381" s="243"/>
      <c r="AKH381" s="243"/>
      <c r="AKI381" s="243"/>
      <c r="AKJ381" s="243"/>
      <c r="AKK381" s="243"/>
      <c r="AKL381" s="243"/>
      <c r="AKM381" s="243"/>
      <c r="AKN381" s="243"/>
      <c r="AKO381" s="243"/>
      <c r="AKP381" s="243"/>
      <c r="AKQ381" s="243"/>
      <c r="AKR381" s="243"/>
      <c r="AKS381" s="243"/>
      <c r="AKT381" s="243"/>
      <c r="AKU381" s="243"/>
      <c r="AKV381" s="243"/>
      <c r="AKW381" s="243"/>
      <c r="AKX381" s="243"/>
      <c r="AKY381" s="243"/>
      <c r="AKZ381" s="243"/>
      <c r="ALA381" s="243"/>
      <c r="ALB381" s="243"/>
      <c r="ALC381" s="243"/>
      <c r="ALD381" s="243"/>
      <c r="ALE381" s="243"/>
      <c r="ALF381" s="243"/>
      <c r="ALG381" s="243"/>
      <c r="ALH381" s="243"/>
      <c r="ALI381" s="243"/>
      <c r="ALJ381" s="243"/>
      <c r="ALK381" s="243"/>
      <c r="ALL381" s="243"/>
      <c r="ALM381" s="243"/>
      <c r="ALN381" s="243"/>
      <c r="ALO381" s="243"/>
      <c r="ALP381" s="243"/>
      <c r="ALQ381" s="243"/>
      <c r="ALR381" s="243"/>
      <c r="ALS381" s="243"/>
      <c r="ALT381" s="243"/>
      <c r="ALU381" s="243"/>
      <c r="ALV381" s="243"/>
      <c r="ALW381" s="243"/>
      <c r="ALX381" s="243"/>
      <c r="ALY381" s="243"/>
      <c r="ALZ381" s="243"/>
      <c r="AMA381" s="243"/>
      <c r="AMB381" s="243"/>
      <c r="AMC381" s="243"/>
      <c r="AMD381" s="243"/>
      <c r="AME381" s="243"/>
      <c r="AMF381" s="243"/>
      <c r="AMG381" s="243"/>
      <c r="AMH381" s="243"/>
      <c r="AMI381" s="243"/>
      <c r="AMJ381" s="243"/>
      <c r="AMK381" s="243"/>
      <c r="AML381" s="243"/>
      <c r="AMM381" s="243"/>
      <c r="AMN381" s="243"/>
      <c r="AMO381" s="243"/>
      <c r="AMP381" s="243"/>
      <c r="AMQ381" s="243"/>
      <c r="AMR381" s="243"/>
      <c r="AMS381" s="243"/>
      <c r="AMT381" s="243"/>
      <c r="AMU381" s="243"/>
      <c r="AMV381" s="243"/>
      <c r="AMW381" s="243"/>
      <c r="AMX381" s="243"/>
      <c r="AMY381" s="243"/>
      <c r="AMZ381" s="243"/>
      <c r="ANA381" s="243"/>
      <c r="ANB381" s="243"/>
      <c r="ANC381" s="243"/>
      <c r="AND381" s="243"/>
      <c r="ANE381" s="243"/>
      <c r="ANF381" s="243"/>
      <c r="ANG381" s="243"/>
      <c r="ANH381" s="243"/>
      <c r="ANI381" s="243"/>
      <c r="ANJ381" s="243"/>
      <c r="ANK381" s="243"/>
      <c r="ANL381" s="243"/>
      <c r="ANM381" s="243"/>
      <c r="ANN381" s="243"/>
      <c r="ANO381" s="243"/>
      <c r="ANP381" s="243"/>
      <c r="ANQ381" s="243"/>
      <c r="ANR381" s="243"/>
      <c r="ANS381" s="243"/>
      <c r="ANT381" s="243"/>
      <c r="ANU381" s="243"/>
      <c r="ANV381" s="243"/>
      <c r="ANW381" s="243"/>
      <c r="ANX381" s="243"/>
      <c r="ANY381" s="243"/>
      <c r="ANZ381" s="243"/>
      <c r="AOA381" s="243"/>
      <c r="AOB381" s="243"/>
      <c r="AOC381" s="243"/>
      <c r="AOD381" s="243"/>
      <c r="AOE381" s="243"/>
      <c r="AOF381" s="243"/>
      <c r="AOG381" s="243"/>
      <c r="AOH381" s="243"/>
      <c r="AOI381" s="243"/>
      <c r="AOJ381" s="243"/>
      <c r="AOK381" s="243"/>
      <c r="AOL381" s="243"/>
      <c r="AOM381" s="243"/>
      <c r="AON381" s="243"/>
      <c r="AOO381" s="243"/>
      <c r="AOP381" s="243"/>
      <c r="AOQ381" s="243"/>
      <c r="AOR381" s="243"/>
      <c r="AOS381" s="243"/>
      <c r="AOT381" s="243"/>
      <c r="AOU381" s="243"/>
      <c r="AOV381" s="243"/>
      <c r="AOW381" s="243"/>
      <c r="AOX381" s="243"/>
      <c r="AOY381" s="243"/>
      <c r="AOZ381" s="243"/>
      <c r="APA381" s="243"/>
      <c r="APB381" s="243"/>
      <c r="APC381" s="243"/>
      <c r="APD381" s="243"/>
      <c r="APE381" s="243"/>
      <c r="APF381" s="243"/>
      <c r="APG381" s="243"/>
      <c r="APH381" s="243"/>
      <c r="API381" s="243"/>
      <c r="APJ381" s="243"/>
      <c r="APK381" s="243"/>
      <c r="APL381" s="243"/>
      <c r="APM381" s="243"/>
      <c r="APN381" s="243"/>
      <c r="APO381" s="243"/>
      <c r="APP381" s="243"/>
      <c r="APQ381" s="243"/>
      <c r="APR381" s="243"/>
      <c r="APS381" s="243"/>
      <c r="APT381" s="243"/>
      <c r="APU381" s="243"/>
      <c r="APV381" s="243"/>
      <c r="APW381" s="243"/>
      <c r="APX381" s="243"/>
      <c r="APY381" s="243"/>
      <c r="APZ381" s="243"/>
      <c r="AQA381" s="243"/>
      <c r="AQB381" s="243"/>
      <c r="AQC381" s="243"/>
      <c r="AQD381" s="243"/>
      <c r="AQE381" s="243"/>
      <c r="AQF381" s="243"/>
      <c r="AQG381" s="243"/>
      <c r="AQH381" s="243"/>
      <c r="AQI381" s="243"/>
      <c r="AQJ381" s="243"/>
      <c r="AQK381" s="243"/>
      <c r="AQL381" s="243"/>
      <c r="AQM381" s="243"/>
      <c r="AQN381" s="243"/>
      <c r="AQO381" s="243"/>
      <c r="AQP381" s="243"/>
      <c r="AQQ381" s="243"/>
      <c r="AQR381" s="243"/>
      <c r="AQS381" s="243"/>
      <c r="AQT381" s="243"/>
      <c r="AQU381" s="243"/>
      <c r="AQV381" s="243"/>
      <c r="AQW381" s="243"/>
      <c r="AQX381" s="243"/>
      <c r="AQY381" s="243"/>
      <c r="AQZ381" s="243"/>
      <c r="ARA381" s="243"/>
      <c r="ARB381" s="243"/>
      <c r="ARC381" s="243"/>
      <c r="ARD381" s="243"/>
      <c r="ARE381" s="243"/>
      <c r="ARF381" s="243"/>
      <c r="ARG381" s="243"/>
      <c r="ARH381" s="243"/>
      <c r="ARI381" s="243"/>
      <c r="ARJ381" s="243"/>
      <c r="ARK381" s="243"/>
      <c r="ARL381" s="243"/>
      <c r="ARM381" s="243"/>
      <c r="ARN381" s="243"/>
      <c r="ARO381" s="243"/>
      <c r="ARP381" s="243"/>
      <c r="ARQ381" s="243"/>
      <c r="ARR381" s="243"/>
      <c r="ARS381" s="243"/>
      <c r="ART381" s="243"/>
      <c r="ARU381" s="243"/>
      <c r="ARV381" s="243"/>
      <c r="ARW381" s="243"/>
      <c r="ARX381" s="243"/>
      <c r="ARY381" s="243"/>
      <c r="ARZ381" s="243"/>
      <c r="ASA381" s="243"/>
      <c r="ASB381" s="243"/>
      <c r="ASC381" s="243"/>
      <c r="ASD381" s="243"/>
      <c r="ASE381" s="243"/>
      <c r="ASF381" s="243"/>
      <c r="ASG381" s="243"/>
      <c r="ASH381" s="243"/>
      <c r="ASI381" s="243"/>
      <c r="ASJ381" s="243"/>
      <c r="ASK381" s="243"/>
      <c r="ASL381" s="243"/>
      <c r="ASM381" s="243"/>
      <c r="ASN381" s="243"/>
      <c r="ASO381" s="243"/>
      <c r="ASP381" s="243"/>
      <c r="ASQ381" s="243"/>
      <c r="ASR381" s="243"/>
      <c r="ASS381" s="243"/>
      <c r="AST381" s="243"/>
      <c r="ASU381" s="243"/>
      <c r="ASV381" s="243"/>
      <c r="ASW381" s="243"/>
      <c r="ASX381" s="243"/>
      <c r="ASY381" s="243"/>
      <c r="ASZ381" s="243"/>
      <c r="ATA381" s="243"/>
      <c r="ATB381" s="243"/>
      <c r="ATC381" s="243"/>
      <c r="ATD381" s="243"/>
      <c r="ATE381" s="243"/>
      <c r="ATF381" s="243"/>
      <c r="ATG381" s="243"/>
      <c r="ATH381" s="243"/>
      <c r="ATI381" s="243"/>
      <c r="ATJ381" s="243"/>
      <c r="ATK381" s="243"/>
      <c r="ATL381" s="243"/>
      <c r="ATM381" s="243"/>
      <c r="ATN381" s="243"/>
      <c r="ATO381" s="243"/>
      <c r="ATP381" s="243"/>
      <c r="ATQ381" s="243"/>
      <c r="ATR381" s="243"/>
      <c r="ATS381" s="243"/>
      <c r="ATT381" s="243"/>
      <c r="ATU381" s="243"/>
      <c r="ATV381" s="243"/>
      <c r="ATW381" s="243"/>
      <c r="ATX381" s="243"/>
      <c r="ATY381" s="243"/>
      <c r="ATZ381" s="243"/>
      <c r="AUA381" s="243"/>
      <c r="AUB381" s="243"/>
      <c r="AUC381" s="243"/>
      <c r="AUD381" s="243"/>
      <c r="AUE381" s="243"/>
      <c r="AUF381" s="243"/>
      <c r="AUG381" s="243"/>
      <c r="AUH381" s="243"/>
      <c r="AUI381" s="243"/>
      <c r="AUJ381" s="243"/>
      <c r="AUK381" s="243"/>
      <c r="AUL381" s="243"/>
      <c r="AUM381" s="243"/>
      <c r="AUN381" s="243"/>
      <c r="AUO381" s="243"/>
      <c r="AUP381" s="243"/>
      <c r="AUQ381" s="243"/>
      <c r="AUR381" s="243"/>
      <c r="AUS381" s="243"/>
      <c r="AUT381" s="243"/>
      <c r="AUU381" s="243"/>
      <c r="AUV381" s="243"/>
      <c r="AUW381" s="243"/>
      <c r="AUX381" s="243"/>
      <c r="AUY381" s="243"/>
      <c r="AUZ381" s="243"/>
      <c r="AVA381" s="243"/>
      <c r="AVB381" s="243"/>
      <c r="AVC381" s="243"/>
      <c r="AVD381" s="243"/>
      <c r="AVE381" s="243"/>
      <c r="AVF381" s="243"/>
      <c r="AVG381" s="243"/>
      <c r="AVH381" s="243"/>
      <c r="AVI381" s="243"/>
      <c r="AVJ381" s="243"/>
      <c r="AVK381" s="243"/>
      <c r="AVL381" s="243"/>
      <c r="AVM381" s="243"/>
      <c r="AVN381" s="243"/>
      <c r="AVO381" s="243"/>
      <c r="AVP381" s="243"/>
      <c r="AVQ381" s="243"/>
      <c r="AVR381" s="243"/>
      <c r="AVS381" s="243"/>
      <c r="AVT381" s="243"/>
      <c r="AVU381" s="243"/>
      <c r="AVV381" s="243"/>
      <c r="AVW381" s="243"/>
      <c r="AVX381" s="243"/>
      <c r="AVY381" s="243"/>
      <c r="AVZ381" s="243"/>
      <c r="AWA381" s="243"/>
      <c r="AWB381" s="243"/>
      <c r="AWC381" s="243"/>
      <c r="AWD381" s="243"/>
      <c r="AWE381" s="243"/>
      <c r="AWF381" s="243"/>
      <c r="AWG381" s="243"/>
      <c r="AWH381" s="243"/>
      <c r="AWI381" s="243"/>
      <c r="AWJ381" s="243"/>
      <c r="AWK381" s="243"/>
      <c r="AWL381" s="243"/>
      <c r="AWM381" s="243"/>
      <c r="AWN381" s="243"/>
      <c r="AWO381" s="243"/>
      <c r="AWP381" s="243"/>
      <c r="AWQ381" s="243"/>
      <c r="AWR381" s="243"/>
      <c r="AWS381" s="243"/>
      <c r="AWT381" s="243"/>
      <c r="AWU381" s="243"/>
      <c r="AWV381" s="243"/>
      <c r="AWW381" s="243"/>
      <c r="AWX381" s="243"/>
      <c r="AWY381" s="243"/>
      <c r="AWZ381" s="243"/>
      <c r="AXA381" s="243"/>
      <c r="AXB381" s="243"/>
      <c r="AXC381" s="243"/>
      <c r="AXD381" s="243"/>
      <c r="AXE381" s="243"/>
      <c r="AXF381" s="243"/>
      <c r="AXG381" s="243"/>
      <c r="AXH381" s="243"/>
      <c r="AXI381" s="243"/>
      <c r="AXJ381" s="243"/>
      <c r="AXK381" s="243"/>
      <c r="AXL381" s="243"/>
      <c r="AXM381" s="243"/>
      <c r="AXN381" s="243"/>
      <c r="AXO381" s="243"/>
      <c r="AXP381" s="243"/>
      <c r="AXQ381" s="243"/>
      <c r="AXR381" s="243"/>
      <c r="AXS381" s="243"/>
      <c r="AXT381" s="243"/>
      <c r="AXU381" s="243"/>
      <c r="AXV381" s="243"/>
      <c r="AXW381" s="243"/>
      <c r="AXX381" s="243"/>
      <c r="AXY381" s="243"/>
      <c r="AXZ381" s="243"/>
      <c r="AYA381" s="243"/>
      <c r="AYB381" s="243"/>
      <c r="AYC381" s="243"/>
      <c r="AYD381" s="243"/>
      <c r="AYE381" s="243"/>
      <c r="AYF381" s="243"/>
      <c r="AYG381" s="243"/>
      <c r="AYH381" s="243"/>
      <c r="AYI381" s="243"/>
      <c r="AYJ381" s="243"/>
      <c r="AYK381" s="243"/>
      <c r="AYL381" s="243"/>
      <c r="AYM381" s="243"/>
      <c r="AYN381" s="243"/>
      <c r="AYO381" s="243"/>
      <c r="AYP381" s="243"/>
      <c r="AYQ381" s="243"/>
      <c r="AYR381" s="243"/>
      <c r="AYS381" s="243"/>
      <c r="AYT381" s="243"/>
      <c r="AYU381" s="243"/>
      <c r="AYV381" s="243"/>
      <c r="AYW381" s="243"/>
      <c r="AYX381" s="243"/>
      <c r="AYY381" s="243"/>
      <c r="AYZ381" s="243"/>
      <c r="AZA381" s="243"/>
      <c r="AZB381" s="243"/>
      <c r="AZC381" s="243"/>
      <c r="AZD381" s="243"/>
      <c r="AZE381" s="243"/>
      <c r="AZF381" s="243"/>
      <c r="AZG381" s="243"/>
      <c r="AZH381" s="243"/>
      <c r="AZI381" s="243"/>
      <c r="AZJ381" s="243"/>
      <c r="AZK381" s="243"/>
      <c r="AZL381" s="243"/>
      <c r="AZM381" s="243"/>
      <c r="AZN381" s="243"/>
      <c r="AZO381" s="243"/>
      <c r="AZP381" s="243"/>
      <c r="AZQ381" s="243"/>
      <c r="AZR381" s="243"/>
      <c r="AZS381" s="243"/>
      <c r="AZT381" s="243"/>
      <c r="AZU381" s="243"/>
      <c r="AZV381" s="243"/>
      <c r="AZW381" s="243"/>
      <c r="AZX381" s="243"/>
      <c r="AZY381" s="243"/>
      <c r="AZZ381" s="243"/>
      <c r="BAA381" s="243"/>
      <c r="BAB381" s="243"/>
      <c r="BAC381" s="243"/>
      <c r="BAD381" s="243"/>
      <c r="BAE381" s="243"/>
      <c r="BAF381" s="243"/>
      <c r="BAG381" s="243"/>
      <c r="BAH381" s="243"/>
      <c r="BAI381" s="243"/>
      <c r="BAJ381" s="243"/>
      <c r="BAK381" s="243"/>
      <c r="BAL381" s="243"/>
      <c r="BAM381" s="243"/>
      <c r="BAN381" s="243"/>
      <c r="BAO381" s="243"/>
      <c r="BAP381" s="243"/>
      <c r="BAQ381" s="243"/>
      <c r="BAR381" s="243"/>
      <c r="BAS381" s="243"/>
      <c r="BAT381" s="243"/>
      <c r="BAU381" s="243"/>
      <c r="BAV381" s="243"/>
      <c r="BAW381" s="243"/>
      <c r="BAX381" s="243"/>
      <c r="BAY381" s="243"/>
      <c r="BAZ381" s="243"/>
      <c r="BBA381" s="243"/>
      <c r="BBB381" s="243"/>
      <c r="BBC381" s="243"/>
      <c r="BBD381" s="243"/>
      <c r="BBE381" s="243"/>
      <c r="BBF381" s="243"/>
      <c r="BBG381" s="243"/>
      <c r="BBH381" s="243"/>
      <c r="BBI381" s="243"/>
      <c r="BBJ381" s="243"/>
      <c r="BBK381" s="243"/>
      <c r="BBL381" s="243"/>
      <c r="BBM381" s="243"/>
      <c r="BBN381" s="243"/>
      <c r="BBO381" s="243"/>
      <c r="BBP381" s="243"/>
      <c r="BBQ381" s="243"/>
      <c r="BBR381" s="243"/>
      <c r="BBS381" s="243"/>
      <c r="BBT381" s="243"/>
      <c r="BBU381" s="243"/>
      <c r="BBV381" s="243"/>
      <c r="BBW381" s="243"/>
      <c r="BBX381" s="243"/>
      <c r="BBY381" s="243"/>
      <c r="BBZ381" s="243"/>
      <c r="BCA381" s="243"/>
      <c r="BCB381" s="243"/>
      <c r="BCC381" s="243"/>
      <c r="BCD381" s="243"/>
      <c r="BCE381" s="243"/>
      <c r="BCF381" s="243"/>
      <c r="BCG381" s="243"/>
      <c r="BCH381" s="243"/>
      <c r="BCI381" s="243"/>
      <c r="BCJ381" s="243"/>
      <c r="BCK381" s="243"/>
      <c r="BCL381" s="243"/>
      <c r="BCM381" s="243"/>
      <c r="BCN381" s="243"/>
      <c r="BCO381" s="243"/>
      <c r="BCP381" s="243"/>
      <c r="BCQ381" s="243"/>
      <c r="BCR381" s="243"/>
      <c r="BCS381" s="243"/>
      <c r="BCT381" s="243"/>
      <c r="BCU381" s="243"/>
      <c r="BCV381" s="243"/>
      <c r="BCW381" s="243"/>
      <c r="BCX381" s="243"/>
      <c r="BCY381" s="243"/>
      <c r="BCZ381" s="243"/>
      <c r="BDA381" s="243"/>
      <c r="BDB381" s="243"/>
      <c r="BDC381" s="243"/>
      <c r="BDD381" s="243"/>
      <c r="BDE381" s="243"/>
      <c r="BDF381" s="243"/>
      <c r="BDG381" s="243"/>
      <c r="BDH381" s="243"/>
      <c r="BDI381" s="243"/>
      <c r="BDJ381" s="243"/>
      <c r="BDK381" s="243"/>
      <c r="BDL381" s="243"/>
      <c r="BDM381" s="243"/>
      <c r="BDN381" s="243"/>
      <c r="BDO381" s="243"/>
      <c r="BDP381" s="243"/>
      <c r="BDQ381" s="243"/>
      <c r="BDR381" s="243"/>
      <c r="BDS381" s="243"/>
      <c r="BDT381" s="243"/>
      <c r="BDU381" s="243"/>
      <c r="BDV381" s="243"/>
      <c r="BDW381" s="243"/>
      <c r="BDX381" s="243"/>
      <c r="BDY381" s="243"/>
      <c r="BDZ381" s="243"/>
      <c r="BEA381" s="243"/>
      <c r="BEB381" s="243"/>
      <c r="BEC381" s="243"/>
      <c r="BED381" s="243"/>
      <c r="BEE381" s="243"/>
      <c r="BEF381" s="243"/>
      <c r="BEG381" s="243"/>
      <c r="BEH381" s="243"/>
      <c r="BEI381" s="243"/>
      <c r="BEJ381" s="243"/>
      <c r="BEK381" s="243"/>
      <c r="BEL381" s="243"/>
      <c r="BEM381" s="243"/>
      <c r="BEN381" s="243"/>
      <c r="BEO381" s="243"/>
      <c r="BEP381" s="243"/>
      <c r="BEQ381" s="243"/>
      <c r="BER381" s="243"/>
      <c r="BES381" s="243"/>
      <c r="BET381" s="243"/>
      <c r="BEU381" s="243"/>
      <c r="BEV381" s="243"/>
      <c r="BEW381" s="243"/>
      <c r="BEX381" s="243"/>
      <c r="BEY381" s="243"/>
      <c r="BEZ381" s="243"/>
      <c r="BFA381" s="243"/>
      <c r="BFB381" s="243"/>
      <c r="BFC381" s="243"/>
      <c r="BFD381" s="243"/>
      <c r="BFE381" s="243"/>
      <c r="BFF381" s="243"/>
      <c r="BFG381" s="243"/>
      <c r="BFH381" s="243"/>
      <c r="BFI381" s="243"/>
      <c r="BFJ381" s="243"/>
      <c r="BFK381" s="243"/>
      <c r="BFL381" s="243"/>
      <c r="BFM381" s="243"/>
      <c r="BFN381" s="243"/>
      <c r="BFO381" s="243"/>
      <c r="BFP381" s="243"/>
      <c r="BFQ381" s="243"/>
      <c r="BFR381" s="243"/>
      <c r="BFS381" s="243"/>
      <c r="BFT381" s="243"/>
      <c r="BFU381" s="243"/>
      <c r="BFV381" s="243"/>
      <c r="BFW381" s="243"/>
      <c r="BFX381" s="243"/>
      <c r="BFY381" s="243"/>
      <c r="BFZ381" s="243"/>
      <c r="BGA381" s="243"/>
      <c r="BGB381" s="243"/>
      <c r="BGC381" s="243"/>
      <c r="BGD381" s="243"/>
      <c r="BGE381" s="243"/>
      <c r="BGF381" s="243"/>
      <c r="BGG381" s="243"/>
      <c r="BGH381" s="243"/>
      <c r="BGI381" s="243"/>
      <c r="BGJ381" s="243"/>
      <c r="BGK381" s="243"/>
      <c r="BGL381" s="243"/>
      <c r="BGM381" s="243"/>
      <c r="BGN381" s="243"/>
      <c r="BGO381" s="243"/>
      <c r="BGP381" s="243"/>
      <c r="BGQ381" s="243"/>
      <c r="BGR381" s="243"/>
      <c r="BGS381" s="243"/>
      <c r="BGT381" s="243"/>
      <c r="BGU381" s="243"/>
      <c r="BGV381" s="243"/>
      <c r="BGW381" s="243"/>
      <c r="BGX381" s="243"/>
      <c r="BGY381" s="243"/>
      <c r="BGZ381" s="243"/>
      <c r="BHA381" s="243"/>
      <c r="BHB381" s="243"/>
      <c r="BHC381" s="243"/>
      <c r="BHD381" s="243"/>
      <c r="BHE381" s="243"/>
      <c r="BHF381" s="243"/>
      <c r="BHG381" s="243"/>
      <c r="BHH381" s="243"/>
      <c r="BHI381" s="243"/>
      <c r="BHJ381" s="243"/>
      <c r="BHK381" s="243"/>
      <c r="BHL381" s="243"/>
      <c r="BHM381" s="243"/>
      <c r="BHN381" s="243"/>
      <c r="BHO381" s="243"/>
      <c r="BHP381" s="243"/>
      <c r="BHQ381" s="243"/>
      <c r="BHR381" s="243"/>
      <c r="BHS381" s="243"/>
      <c r="BHT381" s="243"/>
      <c r="BHU381" s="243"/>
      <c r="BHV381" s="243"/>
      <c r="BHW381" s="243"/>
      <c r="BHX381" s="243"/>
      <c r="BHY381" s="243"/>
      <c r="BHZ381" s="243"/>
      <c r="BIA381" s="243"/>
      <c r="BIB381" s="243"/>
      <c r="BIC381" s="243"/>
      <c r="BID381" s="243"/>
      <c r="BIE381" s="243"/>
      <c r="BIF381" s="243"/>
      <c r="BIG381" s="243"/>
      <c r="BIH381" s="243"/>
      <c r="BII381" s="243"/>
      <c r="BIJ381" s="243"/>
      <c r="BIK381" s="243"/>
      <c r="BIL381" s="243"/>
      <c r="BIM381" s="243"/>
      <c r="BIN381" s="243"/>
      <c r="BIO381" s="243"/>
      <c r="BIP381" s="243"/>
      <c r="BIQ381" s="243"/>
      <c r="BIR381" s="243"/>
      <c r="BIS381" s="243"/>
      <c r="BIT381" s="243"/>
      <c r="BIU381" s="243"/>
      <c r="BIV381" s="243"/>
      <c r="BIW381" s="243"/>
      <c r="BIX381" s="243"/>
      <c r="BIY381" s="243"/>
      <c r="BIZ381" s="243"/>
      <c r="BJA381" s="243"/>
      <c r="BJB381" s="243"/>
      <c r="BJC381" s="243"/>
      <c r="BJD381" s="243"/>
      <c r="BJE381" s="243"/>
      <c r="BJF381" s="243"/>
      <c r="BJG381" s="243"/>
      <c r="BJH381" s="243"/>
      <c r="BJI381" s="243"/>
      <c r="BJJ381" s="243"/>
      <c r="BJK381" s="243"/>
      <c r="BJL381" s="243"/>
      <c r="BJM381" s="243"/>
      <c r="BJN381" s="243"/>
      <c r="BJO381" s="243"/>
      <c r="BJP381" s="243"/>
      <c r="BJQ381" s="243"/>
      <c r="BJR381" s="243"/>
      <c r="BJS381" s="243"/>
      <c r="BJT381" s="243"/>
      <c r="BJU381" s="243"/>
      <c r="BJV381" s="243"/>
      <c r="BJW381" s="243"/>
      <c r="BJX381" s="243"/>
      <c r="BJY381" s="243"/>
      <c r="BJZ381" s="243"/>
      <c r="BKA381" s="243"/>
      <c r="BKB381" s="243"/>
      <c r="BKC381" s="243"/>
      <c r="BKD381" s="243"/>
      <c r="BKE381" s="243"/>
      <c r="BKF381" s="243"/>
      <c r="BKG381" s="243"/>
      <c r="BKH381" s="243"/>
      <c r="BKI381" s="243"/>
      <c r="BKJ381" s="243"/>
      <c r="BKK381" s="243"/>
      <c r="BKL381" s="243"/>
      <c r="BKM381" s="243"/>
      <c r="BKN381" s="243"/>
      <c r="BKO381" s="243"/>
      <c r="BKP381" s="243"/>
      <c r="BKQ381" s="243"/>
      <c r="BKR381" s="243"/>
      <c r="BKS381" s="243"/>
      <c r="BKT381" s="243"/>
      <c r="BKU381" s="243"/>
      <c r="BKV381" s="243"/>
      <c r="BKW381" s="243"/>
      <c r="BKX381" s="243"/>
      <c r="BKY381" s="243"/>
      <c r="BKZ381" s="243"/>
      <c r="BLA381" s="243"/>
      <c r="BLB381" s="243"/>
      <c r="BLC381" s="243"/>
      <c r="BLD381" s="243"/>
      <c r="BLE381" s="243"/>
      <c r="BLF381" s="243"/>
      <c r="BLG381" s="243"/>
      <c r="BLH381" s="243"/>
      <c r="BLI381" s="243"/>
      <c r="BLJ381" s="243"/>
      <c r="BLK381" s="243"/>
      <c r="BLL381" s="243"/>
      <c r="BLM381" s="243"/>
      <c r="BLN381" s="243"/>
      <c r="BLO381" s="243"/>
      <c r="BLP381" s="243"/>
      <c r="BLQ381" s="243"/>
      <c r="BLR381" s="243"/>
      <c r="BLS381" s="243"/>
      <c r="BLT381" s="243"/>
      <c r="BLU381" s="243"/>
      <c r="BLV381" s="243"/>
      <c r="BLW381" s="243"/>
      <c r="BLX381" s="243"/>
      <c r="BLY381" s="243"/>
      <c r="BLZ381" s="243"/>
      <c r="BMA381" s="243"/>
      <c r="BMB381" s="243"/>
      <c r="BMC381" s="243"/>
      <c r="BMD381" s="243"/>
      <c r="BME381" s="243"/>
      <c r="BMF381" s="243"/>
      <c r="BMG381" s="243"/>
      <c r="BMH381" s="243"/>
      <c r="BMI381" s="243"/>
      <c r="BMJ381" s="243"/>
      <c r="BMK381" s="243"/>
      <c r="BML381" s="243"/>
      <c r="BMM381" s="243"/>
      <c r="BMN381" s="243"/>
      <c r="BMO381" s="243"/>
      <c r="BMP381" s="243"/>
      <c r="BMQ381" s="243"/>
      <c r="BMR381" s="243"/>
      <c r="BMS381" s="243"/>
      <c r="BMT381" s="243"/>
      <c r="BMU381" s="243"/>
      <c r="BMV381" s="243"/>
      <c r="BMW381" s="243"/>
      <c r="BMX381" s="243"/>
      <c r="BMY381" s="243"/>
      <c r="BMZ381" s="243"/>
      <c r="BNA381" s="243"/>
      <c r="BNB381" s="243"/>
      <c r="BNC381" s="243"/>
      <c r="BND381" s="243"/>
      <c r="BNE381" s="243"/>
      <c r="BNF381" s="243"/>
      <c r="BNG381" s="243"/>
      <c r="BNH381" s="243"/>
      <c r="BNI381" s="243"/>
      <c r="BNJ381" s="243"/>
      <c r="BNK381" s="243"/>
      <c r="BNL381" s="243"/>
      <c r="BNM381" s="243"/>
      <c r="BNN381" s="243"/>
      <c r="BNO381" s="243"/>
      <c r="BNP381" s="243"/>
      <c r="BNQ381" s="243"/>
      <c r="BNR381" s="243"/>
      <c r="BNS381" s="243"/>
      <c r="BNT381" s="243"/>
      <c r="BNU381" s="243"/>
      <c r="BNV381" s="243"/>
      <c r="BNW381" s="243"/>
      <c r="BNX381" s="243"/>
      <c r="BNY381" s="243"/>
      <c r="BNZ381" s="243"/>
      <c r="BOA381" s="243"/>
      <c r="BOB381" s="243"/>
      <c r="BOC381" s="243"/>
      <c r="BOD381" s="243"/>
      <c r="BOE381" s="243"/>
      <c r="BOF381" s="243"/>
      <c r="BOG381" s="243"/>
      <c r="BOH381" s="243"/>
      <c r="BOI381" s="243"/>
      <c r="BOJ381" s="243"/>
      <c r="BOK381" s="243"/>
      <c r="BOL381" s="243"/>
      <c r="BOM381" s="243"/>
      <c r="BON381" s="243"/>
      <c r="BOO381" s="243"/>
      <c r="BOP381" s="243"/>
      <c r="BOQ381" s="243"/>
      <c r="BOR381" s="243"/>
      <c r="BOS381" s="243"/>
      <c r="BOT381" s="243"/>
      <c r="BOU381" s="243"/>
      <c r="BOV381" s="243"/>
      <c r="BOW381" s="243"/>
      <c r="BOX381" s="243"/>
      <c r="BOY381" s="243"/>
      <c r="BOZ381" s="243"/>
      <c r="BPA381" s="243"/>
      <c r="BPB381" s="243"/>
      <c r="BPC381" s="243"/>
      <c r="BPD381" s="243"/>
      <c r="BPE381" s="243"/>
      <c r="BPF381" s="243"/>
      <c r="BPG381" s="243"/>
      <c r="BPH381" s="243"/>
      <c r="BPI381" s="243"/>
      <c r="BPJ381" s="243"/>
      <c r="BPK381" s="243"/>
      <c r="BPL381" s="243"/>
      <c r="BPM381" s="243"/>
      <c r="BPN381" s="243"/>
      <c r="BPO381" s="243"/>
      <c r="BPP381" s="243"/>
      <c r="BPQ381" s="243"/>
      <c r="BPR381" s="243"/>
      <c r="BPS381" s="243"/>
      <c r="BPT381" s="243"/>
      <c r="BPU381" s="243"/>
      <c r="BPV381" s="243"/>
      <c r="BPW381" s="243"/>
      <c r="BPX381" s="243"/>
      <c r="BPY381" s="243"/>
      <c r="BPZ381" s="243"/>
      <c r="BQA381" s="243"/>
      <c r="BQB381" s="243"/>
      <c r="BQC381" s="243"/>
      <c r="BQD381" s="243"/>
      <c r="BQE381" s="243"/>
      <c r="BQF381" s="243"/>
      <c r="BQG381" s="243"/>
      <c r="BQH381" s="243"/>
      <c r="BQI381" s="243"/>
      <c r="BQJ381" s="243"/>
      <c r="BQK381" s="243"/>
      <c r="BQL381" s="243"/>
      <c r="BQM381" s="243"/>
      <c r="BQN381" s="243"/>
      <c r="BQO381" s="243"/>
      <c r="BQP381" s="243"/>
      <c r="BQQ381" s="243"/>
      <c r="BQR381" s="243"/>
      <c r="BQS381" s="243"/>
      <c r="BQT381" s="243"/>
      <c r="BQU381" s="243"/>
      <c r="BQV381" s="243"/>
      <c r="BQW381" s="243"/>
      <c r="BQX381" s="243"/>
      <c r="BQY381" s="243"/>
      <c r="BQZ381" s="243"/>
      <c r="BRA381" s="243"/>
      <c r="BRB381" s="243"/>
      <c r="BRC381" s="243"/>
      <c r="BRD381" s="243"/>
      <c r="BRE381" s="243"/>
      <c r="BRF381" s="243"/>
      <c r="BRG381" s="243"/>
      <c r="BRH381" s="243"/>
      <c r="BRI381" s="243"/>
      <c r="BRJ381" s="243"/>
      <c r="BRK381" s="243"/>
      <c r="BRL381" s="243"/>
      <c r="BRM381" s="243"/>
      <c r="BRN381" s="243"/>
      <c r="BRO381" s="243"/>
      <c r="BRP381" s="243"/>
      <c r="BRQ381" s="243"/>
      <c r="BRR381" s="243"/>
      <c r="BRS381" s="243"/>
      <c r="BRT381" s="243"/>
      <c r="BRU381" s="243"/>
      <c r="BRV381" s="243"/>
      <c r="BRW381" s="243"/>
      <c r="BRX381" s="243"/>
      <c r="BRY381" s="243"/>
      <c r="BRZ381" s="243"/>
      <c r="BSA381" s="243"/>
      <c r="BSB381" s="243"/>
      <c r="BSC381" s="243"/>
      <c r="BSD381" s="243"/>
      <c r="BSE381" s="243"/>
      <c r="BSF381" s="243"/>
      <c r="BSG381" s="243"/>
      <c r="BSH381" s="243"/>
      <c r="BSI381" s="243"/>
      <c r="BSJ381" s="243"/>
      <c r="BSK381" s="243"/>
      <c r="BSL381" s="243"/>
      <c r="BSM381" s="243"/>
      <c r="BSN381" s="243"/>
      <c r="BSO381" s="243"/>
      <c r="BSP381" s="243"/>
      <c r="BSQ381" s="243"/>
      <c r="BSR381" s="243"/>
      <c r="BSS381" s="243"/>
      <c r="BST381" s="243"/>
      <c r="BSU381" s="243"/>
      <c r="BSV381" s="243"/>
      <c r="BSW381" s="243"/>
      <c r="BSX381" s="243"/>
      <c r="BSY381" s="243"/>
      <c r="BSZ381" s="243"/>
      <c r="BTA381" s="243"/>
      <c r="BTB381" s="243"/>
      <c r="BTC381" s="243"/>
      <c r="BTD381" s="243"/>
      <c r="BTE381" s="243"/>
      <c r="BTF381" s="243"/>
      <c r="BTG381" s="243"/>
      <c r="BTH381" s="243"/>
      <c r="BTI381" s="243"/>
      <c r="BTJ381" s="243"/>
      <c r="BTK381" s="243"/>
      <c r="BTL381" s="243"/>
      <c r="BTM381" s="243"/>
      <c r="BTN381" s="243"/>
      <c r="BTO381" s="243"/>
      <c r="BTP381" s="243"/>
      <c r="BTQ381" s="243"/>
      <c r="BTR381" s="243"/>
      <c r="BTS381" s="243"/>
      <c r="BTT381" s="243"/>
      <c r="BTU381" s="243"/>
      <c r="BTV381" s="243"/>
      <c r="BTW381" s="243"/>
      <c r="BTX381" s="243"/>
      <c r="BTY381" s="243"/>
      <c r="BTZ381" s="243"/>
      <c r="BUA381" s="243"/>
      <c r="BUB381" s="243"/>
      <c r="BUC381" s="243"/>
      <c r="BUD381" s="243"/>
      <c r="BUE381" s="243"/>
      <c r="BUF381" s="243"/>
      <c r="BUG381" s="243"/>
      <c r="BUH381" s="243"/>
      <c r="BUI381" s="243"/>
      <c r="BUJ381" s="243"/>
      <c r="BUK381" s="243"/>
      <c r="BUL381" s="243"/>
      <c r="BUM381" s="243"/>
      <c r="BUN381" s="243"/>
      <c r="BUO381" s="243"/>
      <c r="BUP381" s="243"/>
      <c r="BUQ381" s="243"/>
      <c r="BUR381" s="243"/>
      <c r="BUS381" s="243"/>
      <c r="BUT381" s="243"/>
      <c r="BUU381" s="243"/>
      <c r="BUV381" s="243"/>
      <c r="BUW381" s="243"/>
      <c r="BUX381" s="243"/>
      <c r="BUY381" s="243"/>
      <c r="BUZ381" s="243"/>
      <c r="BVA381" s="243"/>
      <c r="BVB381" s="243"/>
      <c r="BVC381" s="243"/>
      <c r="BVD381" s="243"/>
      <c r="BVE381" s="243"/>
      <c r="BVF381" s="243"/>
      <c r="BVG381" s="243"/>
      <c r="BVH381" s="243"/>
      <c r="BVI381" s="243"/>
      <c r="BVJ381" s="243"/>
      <c r="BVK381" s="243"/>
      <c r="BVL381" s="243"/>
      <c r="BVM381" s="243"/>
      <c r="BVN381" s="243"/>
      <c r="BVO381" s="243"/>
      <c r="BVP381" s="243"/>
      <c r="BVQ381" s="243"/>
      <c r="BVR381" s="243"/>
      <c r="BVS381" s="243"/>
      <c r="BVT381" s="243"/>
      <c r="BVU381" s="243"/>
      <c r="BVV381" s="243"/>
      <c r="BVW381" s="243"/>
      <c r="BVX381" s="243"/>
      <c r="BVY381" s="243"/>
      <c r="BVZ381" s="243"/>
      <c r="BWA381" s="243"/>
      <c r="BWB381" s="243"/>
      <c r="BWC381" s="243"/>
      <c r="BWD381" s="243"/>
      <c r="BWE381" s="243"/>
      <c r="BWF381" s="243"/>
      <c r="BWG381" s="243"/>
      <c r="BWH381" s="243"/>
      <c r="BWI381" s="243"/>
      <c r="BWJ381" s="243"/>
      <c r="BWK381" s="243"/>
      <c r="BWL381" s="243"/>
      <c r="BWM381" s="243"/>
      <c r="BWN381" s="243"/>
      <c r="BWO381" s="243"/>
      <c r="BWP381" s="243"/>
      <c r="BWQ381" s="243"/>
      <c r="BWR381" s="243"/>
      <c r="BWS381" s="243"/>
      <c r="BWT381" s="243"/>
      <c r="BWU381" s="243"/>
      <c r="BWV381" s="243"/>
      <c r="BWW381" s="243"/>
      <c r="BWX381" s="243"/>
      <c r="BWY381" s="243"/>
      <c r="BWZ381" s="243"/>
      <c r="BXA381" s="243"/>
      <c r="BXB381" s="243"/>
      <c r="BXC381" s="243"/>
      <c r="BXD381" s="243"/>
      <c r="BXE381" s="243"/>
      <c r="BXF381" s="243"/>
      <c r="BXG381" s="243"/>
      <c r="BXH381" s="243"/>
      <c r="BXI381" s="243"/>
      <c r="BXJ381" s="243"/>
      <c r="BXK381" s="243"/>
      <c r="BXL381" s="243"/>
      <c r="BXM381" s="243"/>
      <c r="BXN381" s="243"/>
      <c r="BXO381" s="243"/>
      <c r="BXP381" s="243"/>
      <c r="BXQ381" s="243"/>
      <c r="BXR381" s="243"/>
      <c r="BXS381" s="243"/>
      <c r="BXT381" s="243"/>
      <c r="BXU381" s="243"/>
      <c r="BXV381" s="243"/>
      <c r="BXW381" s="243"/>
      <c r="BXX381" s="243"/>
      <c r="BXY381" s="243"/>
      <c r="BXZ381" s="243"/>
      <c r="BYA381" s="243"/>
      <c r="BYB381" s="243"/>
      <c r="BYC381" s="243"/>
      <c r="BYD381" s="243"/>
      <c r="BYE381" s="243"/>
      <c r="BYF381" s="243"/>
      <c r="BYG381" s="243"/>
      <c r="BYH381" s="243"/>
      <c r="BYI381" s="243"/>
      <c r="BYJ381" s="243"/>
      <c r="BYK381" s="243"/>
      <c r="BYL381" s="243"/>
      <c r="BYM381" s="243"/>
      <c r="BYN381" s="243"/>
      <c r="BYO381" s="243"/>
      <c r="BYP381" s="243"/>
      <c r="BYQ381" s="243"/>
      <c r="BYR381" s="243"/>
      <c r="BYS381" s="243"/>
      <c r="BYT381" s="243"/>
      <c r="BYU381" s="243"/>
      <c r="BYV381" s="243"/>
      <c r="BYW381" s="243"/>
      <c r="BYX381" s="243"/>
      <c r="BYY381" s="243"/>
      <c r="BYZ381" s="243"/>
      <c r="BZA381" s="243"/>
      <c r="BZB381" s="243"/>
      <c r="BZC381" s="243"/>
      <c r="BZD381" s="243"/>
      <c r="BZE381" s="243"/>
      <c r="BZF381" s="243"/>
      <c r="BZG381" s="243"/>
      <c r="BZH381" s="243"/>
      <c r="BZI381" s="243"/>
      <c r="BZJ381" s="243"/>
      <c r="BZK381" s="243"/>
      <c r="BZL381" s="243"/>
      <c r="BZM381" s="243"/>
      <c r="BZN381" s="243"/>
      <c r="BZO381" s="243"/>
      <c r="BZP381" s="243"/>
      <c r="BZQ381" s="243"/>
      <c r="BZR381" s="243"/>
      <c r="BZS381" s="243"/>
      <c r="BZT381" s="243"/>
      <c r="BZU381" s="243"/>
      <c r="BZV381" s="243"/>
      <c r="BZW381" s="243"/>
      <c r="BZX381" s="243"/>
      <c r="BZY381" s="243"/>
      <c r="BZZ381" s="243"/>
      <c r="CAA381" s="243"/>
      <c r="CAB381" s="243"/>
      <c r="CAC381" s="243"/>
      <c r="CAD381" s="243"/>
      <c r="CAE381" s="243"/>
      <c r="CAF381" s="243"/>
      <c r="CAG381" s="243"/>
      <c r="CAH381" s="243"/>
      <c r="CAI381" s="243"/>
      <c r="CAJ381" s="243"/>
      <c r="CAK381" s="243"/>
      <c r="CAL381" s="243"/>
      <c r="CAM381" s="243"/>
      <c r="CAN381" s="243"/>
      <c r="CAO381" s="243"/>
      <c r="CAP381" s="243"/>
      <c r="CAQ381" s="243"/>
      <c r="CAR381" s="243"/>
      <c r="CAS381" s="243"/>
      <c r="CAT381" s="243"/>
      <c r="CAU381" s="243"/>
      <c r="CAV381" s="243"/>
      <c r="CAW381" s="243"/>
      <c r="CAX381" s="243"/>
      <c r="CAY381" s="243"/>
      <c r="CAZ381" s="243"/>
      <c r="CBA381" s="243"/>
      <c r="CBB381" s="243"/>
      <c r="CBC381" s="243"/>
      <c r="CBD381" s="243"/>
      <c r="CBE381" s="243"/>
      <c r="CBF381" s="243"/>
      <c r="CBG381" s="243"/>
      <c r="CBH381" s="243"/>
      <c r="CBI381" s="243"/>
      <c r="CBJ381" s="243"/>
      <c r="CBK381" s="243"/>
      <c r="CBL381" s="243"/>
      <c r="CBM381" s="243"/>
      <c r="CBN381" s="243"/>
      <c r="CBO381" s="243"/>
      <c r="CBP381" s="243"/>
      <c r="CBQ381" s="243"/>
      <c r="CBR381" s="243"/>
      <c r="CBS381" s="243"/>
      <c r="CBT381" s="243"/>
      <c r="CBU381" s="243"/>
      <c r="CBV381" s="243"/>
      <c r="CBW381" s="243"/>
      <c r="CBX381" s="243"/>
      <c r="CBY381" s="243"/>
      <c r="CBZ381" s="243"/>
      <c r="CCA381" s="243"/>
      <c r="CCB381" s="243"/>
      <c r="CCC381" s="243"/>
      <c r="CCD381" s="243"/>
      <c r="CCE381" s="243"/>
      <c r="CCF381" s="243"/>
      <c r="CCG381" s="243"/>
      <c r="CCH381" s="243"/>
      <c r="CCI381" s="243"/>
      <c r="CCJ381" s="243"/>
      <c r="CCK381" s="243"/>
      <c r="CCL381" s="243"/>
      <c r="CCM381" s="243"/>
      <c r="CCN381" s="243"/>
      <c r="CCO381" s="243"/>
      <c r="CCP381" s="243"/>
      <c r="CCQ381" s="243"/>
      <c r="CCR381" s="243"/>
      <c r="CCS381" s="243"/>
      <c r="CCT381" s="243"/>
      <c r="CCU381" s="243"/>
      <c r="CCV381" s="243"/>
      <c r="CCW381" s="243"/>
      <c r="CCX381" s="243"/>
      <c r="CCY381" s="243"/>
      <c r="CCZ381" s="243"/>
      <c r="CDA381" s="243"/>
      <c r="CDB381" s="243"/>
      <c r="CDC381" s="243"/>
      <c r="CDD381" s="243"/>
      <c r="CDE381" s="243"/>
      <c r="CDF381" s="243"/>
      <c r="CDG381" s="243"/>
      <c r="CDH381" s="243"/>
      <c r="CDI381" s="243"/>
      <c r="CDJ381" s="243"/>
      <c r="CDK381" s="243"/>
      <c r="CDL381" s="243"/>
      <c r="CDM381" s="243"/>
      <c r="CDN381" s="243"/>
      <c r="CDO381" s="243"/>
      <c r="CDP381" s="243"/>
      <c r="CDQ381" s="243"/>
      <c r="CDR381" s="243"/>
      <c r="CDS381" s="243"/>
      <c r="CDT381" s="243"/>
      <c r="CDU381" s="243"/>
      <c r="CDV381" s="243"/>
      <c r="CDW381" s="243"/>
      <c r="CDX381" s="243"/>
      <c r="CDY381" s="243"/>
      <c r="CDZ381" s="243"/>
      <c r="CEA381" s="243"/>
      <c r="CEB381" s="243"/>
      <c r="CEC381" s="243"/>
      <c r="CED381" s="243"/>
      <c r="CEE381" s="243"/>
      <c r="CEF381" s="243"/>
      <c r="CEG381" s="243"/>
      <c r="CEH381" s="243"/>
      <c r="CEI381" s="243"/>
      <c r="CEJ381" s="243"/>
      <c r="CEK381" s="243"/>
      <c r="CEL381" s="243"/>
      <c r="CEM381" s="243"/>
      <c r="CEN381" s="243"/>
      <c r="CEO381" s="243"/>
      <c r="CEP381" s="243"/>
      <c r="CEQ381" s="243"/>
      <c r="CER381" s="243"/>
      <c r="CES381" s="243"/>
      <c r="CET381" s="243"/>
      <c r="CEU381" s="243"/>
      <c r="CEV381" s="243"/>
      <c r="CEW381" s="243"/>
      <c r="CEX381" s="243"/>
      <c r="CEY381" s="243"/>
      <c r="CEZ381" s="243"/>
      <c r="CFA381" s="243"/>
      <c r="CFB381" s="243"/>
      <c r="CFC381" s="243"/>
      <c r="CFD381" s="243"/>
      <c r="CFE381" s="243"/>
      <c r="CFF381" s="243"/>
      <c r="CFG381" s="243"/>
      <c r="CFH381" s="243"/>
      <c r="CFI381" s="243"/>
      <c r="CFJ381" s="243"/>
      <c r="CFK381" s="243"/>
      <c r="CFL381" s="243"/>
      <c r="CFM381" s="243"/>
      <c r="CFN381" s="243"/>
      <c r="CFO381" s="243"/>
      <c r="CFP381" s="243"/>
      <c r="CFQ381" s="243"/>
      <c r="CFR381" s="243"/>
      <c r="CFS381" s="243"/>
      <c r="CFT381" s="243"/>
      <c r="CFU381" s="243"/>
      <c r="CFV381" s="243"/>
      <c r="CFW381" s="243"/>
      <c r="CFX381" s="243"/>
      <c r="CFY381" s="243"/>
      <c r="CFZ381" s="243"/>
      <c r="CGA381" s="243"/>
      <c r="CGB381" s="243"/>
      <c r="CGC381" s="243"/>
      <c r="CGD381" s="243"/>
      <c r="CGE381" s="243"/>
      <c r="CGF381" s="243"/>
      <c r="CGG381" s="243"/>
      <c r="CGH381" s="243"/>
      <c r="CGI381" s="243"/>
      <c r="CGJ381" s="243"/>
      <c r="CGK381" s="243"/>
      <c r="CGL381" s="243"/>
      <c r="CGM381" s="243"/>
      <c r="CGN381" s="243"/>
      <c r="CGO381" s="243"/>
      <c r="CGP381" s="243"/>
      <c r="CGQ381" s="243"/>
      <c r="CGR381" s="243"/>
      <c r="CGS381" s="243"/>
      <c r="CGT381" s="243"/>
      <c r="CGU381" s="243"/>
      <c r="CGV381" s="243"/>
      <c r="CGW381" s="243"/>
      <c r="CGX381" s="243"/>
      <c r="CGY381" s="243"/>
      <c r="CGZ381" s="243"/>
      <c r="CHA381" s="243"/>
      <c r="CHB381" s="243"/>
      <c r="CHC381" s="243"/>
      <c r="CHD381" s="243"/>
      <c r="CHE381" s="243"/>
      <c r="CHF381" s="243"/>
      <c r="CHG381" s="243"/>
      <c r="CHH381" s="243"/>
      <c r="CHI381" s="243"/>
      <c r="CHJ381" s="243"/>
      <c r="CHK381" s="243"/>
      <c r="CHL381" s="243"/>
      <c r="CHM381" s="243"/>
      <c r="CHN381" s="243"/>
      <c r="CHO381" s="243"/>
      <c r="CHP381" s="243"/>
      <c r="CHQ381" s="243"/>
      <c r="CHR381" s="243"/>
      <c r="CHS381" s="243"/>
      <c r="CHT381" s="243"/>
      <c r="CHU381" s="243"/>
      <c r="CHV381" s="243"/>
      <c r="CHW381" s="243"/>
      <c r="CHX381" s="243"/>
      <c r="CHY381" s="243"/>
      <c r="CHZ381" s="243"/>
      <c r="CIA381" s="243"/>
      <c r="CIB381" s="243"/>
      <c r="CIC381" s="243"/>
      <c r="CID381" s="243"/>
      <c r="CIE381" s="243"/>
      <c r="CIF381" s="243"/>
      <c r="CIG381" s="243"/>
      <c r="CIH381" s="243"/>
      <c r="CII381" s="243"/>
      <c r="CIJ381" s="243"/>
      <c r="CIK381" s="243"/>
      <c r="CIL381" s="243"/>
      <c r="CIM381" s="243"/>
      <c r="CIN381" s="243"/>
      <c r="CIO381" s="243"/>
      <c r="CIP381" s="243"/>
      <c r="CIQ381" s="243"/>
      <c r="CIR381" s="243"/>
      <c r="CIS381" s="243"/>
      <c r="CIT381" s="243"/>
      <c r="CIU381" s="243"/>
      <c r="CIV381" s="243"/>
      <c r="CIW381" s="243"/>
      <c r="CIX381" s="243"/>
      <c r="CIY381" s="243"/>
      <c r="CIZ381" s="243"/>
      <c r="CJA381" s="243"/>
      <c r="CJB381" s="243"/>
      <c r="CJC381" s="243"/>
      <c r="CJD381" s="243"/>
      <c r="CJE381" s="243"/>
      <c r="CJF381" s="243"/>
      <c r="CJG381" s="243"/>
      <c r="CJH381" s="243"/>
      <c r="CJI381" s="243"/>
      <c r="CJJ381" s="243"/>
      <c r="CJK381" s="243"/>
      <c r="CJL381" s="243"/>
      <c r="CJM381" s="243"/>
      <c r="CJN381" s="243"/>
      <c r="CJO381" s="243"/>
      <c r="CJP381" s="243"/>
      <c r="CJQ381" s="243"/>
      <c r="CJR381" s="243"/>
      <c r="CJS381" s="243"/>
      <c r="CJT381" s="243"/>
      <c r="CJU381" s="243"/>
      <c r="CJV381" s="243"/>
      <c r="CJW381" s="243"/>
      <c r="CJX381" s="243"/>
      <c r="CJY381" s="243"/>
      <c r="CJZ381" s="243"/>
      <c r="CKA381" s="243"/>
      <c r="CKB381" s="243"/>
      <c r="CKC381" s="243"/>
      <c r="CKD381" s="243"/>
      <c r="CKE381" s="243"/>
      <c r="CKF381" s="243"/>
      <c r="CKG381" s="243"/>
      <c r="CKH381" s="243"/>
      <c r="CKI381" s="243"/>
      <c r="CKJ381" s="243"/>
      <c r="CKK381" s="243"/>
      <c r="CKL381" s="243"/>
      <c r="CKM381" s="243"/>
      <c r="CKN381" s="243"/>
      <c r="CKO381" s="243"/>
      <c r="CKP381" s="243"/>
      <c r="CKQ381" s="243"/>
      <c r="CKR381" s="243"/>
      <c r="CKS381" s="243"/>
      <c r="CKT381" s="243"/>
      <c r="CKU381" s="243"/>
      <c r="CKV381" s="243"/>
      <c r="CKW381" s="243"/>
      <c r="CKX381" s="243"/>
      <c r="CKY381" s="243"/>
      <c r="CKZ381" s="243"/>
      <c r="CLA381" s="243"/>
      <c r="CLB381" s="243"/>
      <c r="CLC381" s="243"/>
      <c r="CLD381" s="243"/>
      <c r="CLE381" s="243"/>
      <c r="CLF381" s="243"/>
      <c r="CLG381" s="243"/>
      <c r="CLH381" s="243"/>
      <c r="CLI381" s="243"/>
      <c r="CLJ381" s="243"/>
      <c r="CLK381" s="243"/>
      <c r="CLL381" s="243"/>
      <c r="CLM381" s="243"/>
      <c r="CLN381" s="243"/>
      <c r="CLO381" s="243"/>
      <c r="CLP381" s="243"/>
      <c r="CLQ381" s="243"/>
      <c r="CLR381" s="243"/>
      <c r="CLS381" s="243"/>
      <c r="CLT381" s="243"/>
      <c r="CLU381" s="243"/>
      <c r="CLV381" s="243"/>
      <c r="CLW381" s="243"/>
      <c r="CLX381" s="243"/>
      <c r="CLY381" s="243"/>
      <c r="CLZ381" s="243"/>
      <c r="CMA381" s="243"/>
      <c r="CMB381" s="243"/>
      <c r="CMC381" s="243"/>
      <c r="CMD381" s="243"/>
      <c r="CME381" s="243"/>
      <c r="CMF381" s="243"/>
      <c r="CMG381" s="243"/>
      <c r="CMH381" s="243"/>
      <c r="CMI381" s="243"/>
      <c r="CMJ381" s="243"/>
      <c r="CMK381" s="243"/>
      <c r="CML381" s="243"/>
      <c r="CMM381" s="243"/>
      <c r="CMN381" s="243"/>
      <c r="CMO381" s="243"/>
      <c r="CMP381" s="243"/>
      <c r="CMQ381" s="243"/>
      <c r="CMR381" s="243"/>
      <c r="CMS381" s="243"/>
      <c r="CMT381" s="243"/>
      <c r="CMU381" s="243"/>
      <c r="CMV381" s="243"/>
      <c r="CMW381" s="243"/>
      <c r="CMX381" s="243"/>
      <c r="CMY381" s="243"/>
      <c r="CMZ381" s="243"/>
      <c r="CNA381" s="243"/>
      <c r="CNB381" s="243"/>
      <c r="CNC381" s="243"/>
      <c r="CND381" s="243"/>
      <c r="CNE381" s="243"/>
      <c r="CNF381" s="243"/>
      <c r="CNG381" s="243"/>
      <c r="CNH381" s="243"/>
      <c r="CNI381" s="243"/>
      <c r="CNJ381" s="243"/>
      <c r="CNK381" s="243"/>
      <c r="CNL381" s="243"/>
      <c r="CNM381" s="243"/>
      <c r="CNN381" s="243"/>
      <c r="CNO381" s="243"/>
      <c r="CNP381" s="243"/>
      <c r="CNQ381" s="243"/>
      <c r="CNR381" s="243"/>
      <c r="CNS381" s="243"/>
      <c r="CNT381" s="243"/>
      <c r="CNU381" s="243"/>
      <c r="CNV381" s="243"/>
      <c r="CNW381" s="243"/>
      <c r="CNX381" s="243"/>
      <c r="CNY381" s="243"/>
      <c r="CNZ381" s="243"/>
      <c r="COA381" s="243"/>
      <c r="COB381" s="243"/>
      <c r="COC381" s="243"/>
      <c r="COD381" s="243"/>
      <c r="COE381" s="243"/>
      <c r="COF381" s="243"/>
      <c r="COG381" s="243"/>
      <c r="COH381" s="243"/>
      <c r="COI381" s="243"/>
      <c r="COJ381" s="243"/>
      <c r="COK381" s="243"/>
      <c r="COL381" s="243"/>
      <c r="COM381" s="243"/>
      <c r="CON381" s="243"/>
      <c r="COO381" s="243"/>
      <c r="COP381" s="243"/>
      <c r="COQ381" s="243"/>
      <c r="COR381" s="243"/>
      <c r="COS381" s="243"/>
      <c r="COT381" s="243"/>
      <c r="COU381" s="243"/>
      <c r="COV381" s="243"/>
      <c r="COW381" s="243"/>
      <c r="COX381" s="243"/>
      <c r="COY381" s="243"/>
      <c r="COZ381" s="243"/>
      <c r="CPA381" s="243"/>
      <c r="CPB381" s="243"/>
      <c r="CPC381" s="243"/>
      <c r="CPD381" s="243"/>
      <c r="CPE381" s="243"/>
      <c r="CPF381" s="243"/>
      <c r="CPG381" s="243"/>
      <c r="CPH381" s="243"/>
      <c r="CPI381" s="243"/>
      <c r="CPJ381" s="243"/>
      <c r="CPK381" s="243"/>
      <c r="CPL381" s="243"/>
      <c r="CPM381" s="243"/>
      <c r="CPN381" s="243"/>
      <c r="CPO381" s="243"/>
      <c r="CPP381" s="243"/>
      <c r="CPQ381" s="243"/>
      <c r="CPR381" s="243"/>
      <c r="CPS381" s="243"/>
      <c r="CPT381" s="243"/>
      <c r="CPU381" s="243"/>
      <c r="CPV381" s="243"/>
      <c r="CPW381" s="243"/>
      <c r="CPX381" s="243"/>
      <c r="CPY381" s="243"/>
      <c r="CPZ381" s="243"/>
      <c r="CQA381" s="243"/>
      <c r="CQB381" s="243"/>
      <c r="CQC381" s="243"/>
      <c r="CQD381" s="243"/>
      <c r="CQE381" s="243"/>
      <c r="CQF381" s="243"/>
      <c r="CQG381" s="243"/>
      <c r="CQH381" s="243"/>
      <c r="CQI381" s="243"/>
      <c r="CQJ381" s="243"/>
      <c r="CQK381" s="243"/>
      <c r="CQL381" s="243"/>
      <c r="CQM381" s="243"/>
      <c r="CQN381" s="243"/>
      <c r="CQO381" s="243"/>
      <c r="CQP381" s="243"/>
      <c r="CQQ381" s="243"/>
      <c r="CQR381" s="243"/>
      <c r="CQS381" s="243"/>
      <c r="CQT381" s="243"/>
      <c r="CQU381" s="243"/>
      <c r="CQV381" s="243"/>
      <c r="CQW381" s="243"/>
      <c r="CQX381" s="243"/>
      <c r="CQY381" s="243"/>
      <c r="CQZ381" s="243"/>
      <c r="CRA381" s="243"/>
      <c r="CRB381" s="243"/>
      <c r="CRC381" s="243"/>
      <c r="CRD381" s="243"/>
      <c r="CRE381" s="243"/>
      <c r="CRF381" s="243"/>
      <c r="CRG381" s="243"/>
      <c r="CRH381" s="243"/>
      <c r="CRI381" s="243"/>
      <c r="CRJ381" s="243"/>
      <c r="CRK381" s="243"/>
      <c r="CRL381" s="243"/>
      <c r="CRM381" s="243"/>
      <c r="CRN381" s="243"/>
      <c r="CRO381" s="243"/>
      <c r="CRP381" s="243"/>
      <c r="CRQ381" s="243"/>
      <c r="CRR381" s="243"/>
      <c r="CRS381" s="243"/>
      <c r="CRT381" s="243"/>
      <c r="CRU381" s="243"/>
      <c r="CRV381" s="243"/>
      <c r="CRW381" s="243"/>
      <c r="CRX381" s="243"/>
      <c r="CRY381" s="243"/>
      <c r="CRZ381" s="243"/>
      <c r="CSA381" s="243"/>
      <c r="CSB381" s="243"/>
      <c r="CSC381" s="243"/>
      <c r="CSD381" s="243"/>
      <c r="CSE381" s="243"/>
      <c r="CSF381" s="243"/>
      <c r="CSG381" s="243"/>
      <c r="CSH381" s="243"/>
      <c r="CSI381" s="243"/>
      <c r="CSJ381" s="243"/>
      <c r="CSK381" s="243"/>
      <c r="CSL381" s="243"/>
      <c r="CSM381" s="243"/>
      <c r="CSN381" s="243"/>
      <c r="CSO381" s="243"/>
      <c r="CSP381" s="243"/>
      <c r="CSQ381" s="243"/>
      <c r="CSR381" s="243"/>
      <c r="CSS381" s="243"/>
      <c r="CST381" s="243"/>
      <c r="CSU381" s="243"/>
      <c r="CSV381" s="243"/>
      <c r="CSW381" s="243"/>
      <c r="CSX381" s="243"/>
      <c r="CSY381" s="243"/>
      <c r="CSZ381" s="243"/>
      <c r="CTA381" s="243"/>
      <c r="CTB381" s="243"/>
      <c r="CTC381" s="243"/>
      <c r="CTD381" s="243"/>
      <c r="CTE381" s="243"/>
      <c r="CTF381" s="243"/>
      <c r="CTG381" s="243"/>
      <c r="CTH381" s="243"/>
      <c r="CTI381" s="243"/>
      <c r="CTJ381" s="243"/>
      <c r="CTK381" s="243"/>
      <c r="CTL381" s="243"/>
      <c r="CTM381" s="243"/>
      <c r="CTN381" s="243"/>
      <c r="CTO381" s="243"/>
      <c r="CTP381" s="243"/>
      <c r="CTQ381" s="243"/>
      <c r="CTR381" s="243"/>
      <c r="CTS381" s="243"/>
      <c r="CTT381" s="243"/>
      <c r="CTU381" s="243"/>
      <c r="CTV381" s="243"/>
      <c r="CTW381" s="243"/>
      <c r="CTX381" s="243"/>
      <c r="CTY381" s="243"/>
      <c r="CTZ381" s="243"/>
      <c r="CUA381" s="243"/>
      <c r="CUB381" s="243"/>
      <c r="CUC381" s="243"/>
      <c r="CUD381" s="243"/>
      <c r="CUE381" s="243"/>
      <c r="CUF381" s="243"/>
      <c r="CUG381" s="243"/>
      <c r="CUH381" s="243"/>
      <c r="CUI381" s="243"/>
      <c r="CUJ381" s="243"/>
      <c r="CUK381" s="243"/>
      <c r="CUL381" s="243"/>
      <c r="CUM381" s="243"/>
      <c r="CUN381" s="243"/>
      <c r="CUO381" s="243"/>
      <c r="CUP381" s="243"/>
      <c r="CUQ381" s="243"/>
      <c r="CUR381" s="243"/>
      <c r="CUS381" s="243"/>
      <c r="CUT381" s="243"/>
      <c r="CUU381" s="243"/>
      <c r="CUV381" s="243"/>
      <c r="CUW381" s="243"/>
      <c r="CUX381" s="243"/>
      <c r="CUY381" s="243"/>
      <c r="CUZ381" s="243"/>
      <c r="CVA381" s="243"/>
      <c r="CVB381" s="243"/>
      <c r="CVC381" s="243"/>
      <c r="CVD381" s="243"/>
      <c r="CVE381" s="243"/>
      <c r="CVF381" s="243"/>
      <c r="CVG381" s="243"/>
      <c r="CVH381" s="243"/>
      <c r="CVI381" s="243"/>
      <c r="CVJ381" s="243"/>
      <c r="CVK381" s="243"/>
      <c r="CVL381" s="243"/>
      <c r="CVM381" s="243"/>
      <c r="CVN381" s="243"/>
      <c r="CVO381" s="243"/>
      <c r="CVP381" s="243"/>
      <c r="CVQ381" s="243"/>
      <c r="CVR381" s="243"/>
      <c r="CVS381" s="243"/>
      <c r="CVT381" s="243"/>
      <c r="CVU381" s="243"/>
      <c r="CVV381" s="243"/>
      <c r="CVW381" s="243"/>
      <c r="CVX381" s="243"/>
      <c r="CVY381" s="243"/>
      <c r="CVZ381" s="243"/>
      <c r="CWA381" s="243"/>
      <c r="CWB381" s="243"/>
      <c r="CWC381" s="243"/>
      <c r="CWD381" s="243"/>
      <c r="CWE381" s="243"/>
      <c r="CWF381" s="243"/>
      <c r="CWG381" s="243"/>
      <c r="CWH381" s="243"/>
      <c r="CWI381" s="243"/>
      <c r="CWJ381" s="243"/>
      <c r="CWK381" s="243"/>
      <c r="CWL381" s="243"/>
      <c r="CWM381" s="243"/>
      <c r="CWN381" s="243"/>
      <c r="CWO381" s="243"/>
      <c r="CWP381" s="243"/>
      <c r="CWQ381" s="243"/>
      <c r="CWR381" s="243"/>
      <c r="CWS381" s="243"/>
      <c r="CWT381" s="243"/>
      <c r="CWU381" s="243"/>
      <c r="CWV381" s="243"/>
      <c r="CWW381" s="243"/>
      <c r="CWX381" s="243"/>
      <c r="CWY381" s="243"/>
      <c r="CWZ381" s="243"/>
      <c r="CXA381" s="243"/>
      <c r="CXB381" s="243"/>
      <c r="CXC381" s="243"/>
      <c r="CXD381" s="243"/>
      <c r="CXE381" s="243"/>
      <c r="CXF381" s="243"/>
      <c r="CXG381" s="243"/>
      <c r="CXH381" s="243"/>
      <c r="CXI381" s="243"/>
      <c r="CXJ381" s="243"/>
      <c r="CXK381" s="243"/>
      <c r="CXL381" s="243"/>
      <c r="CXM381" s="243"/>
      <c r="CXN381" s="243"/>
      <c r="CXO381" s="243"/>
      <c r="CXP381" s="243"/>
      <c r="CXQ381" s="243"/>
      <c r="CXR381" s="243"/>
      <c r="CXS381" s="243"/>
      <c r="CXT381" s="243"/>
      <c r="CXU381" s="243"/>
      <c r="CXV381" s="243"/>
      <c r="CXW381" s="243"/>
      <c r="CXX381" s="243"/>
      <c r="CXY381" s="243"/>
      <c r="CXZ381" s="243"/>
      <c r="CYA381" s="243"/>
      <c r="CYB381" s="243"/>
      <c r="CYC381" s="243"/>
      <c r="CYD381" s="243"/>
      <c r="CYE381" s="243"/>
      <c r="CYF381" s="243"/>
      <c r="CYG381" s="243"/>
      <c r="CYH381" s="243"/>
      <c r="CYI381" s="243"/>
      <c r="CYJ381" s="243"/>
      <c r="CYK381" s="243"/>
      <c r="CYL381" s="243"/>
      <c r="CYM381" s="243"/>
      <c r="CYN381" s="243"/>
      <c r="CYO381" s="243"/>
      <c r="CYP381" s="243"/>
      <c r="CYQ381" s="243"/>
      <c r="CYR381" s="243"/>
      <c r="CYS381" s="243"/>
      <c r="CYT381" s="243"/>
      <c r="CYU381" s="243"/>
      <c r="CYV381" s="243"/>
      <c r="CYW381" s="243"/>
      <c r="CYX381" s="243"/>
      <c r="CYY381" s="243"/>
      <c r="CYZ381" s="243"/>
      <c r="CZA381" s="243"/>
      <c r="CZB381" s="243"/>
      <c r="CZC381" s="243"/>
      <c r="CZD381" s="243"/>
      <c r="CZE381" s="243"/>
      <c r="CZF381" s="243"/>
      <c r="CZG381" s="243"/>
      <c r="CZH381" s="243"/>
      <c r="CZI381" s="243"/>
      <c r="CZJ381" s="243"/>
      <c r="CZK381" s="243"/>
      <c r="CZL381" s="243"/>
      <c r="CZM381" s="243"/>
      <c r="CZN381" s="243"/>
      <c r="CZO381" s="243"/>
      <c r="CZP381" s="243"/>
      <c r="CZQ381" s="243"/>
      <c r="CZR381" s="243"/>
      <c r="CZS381" s="243"/>
      <c r="CZT381" s="243"/>
      <c r="CZU381" s="243"/>
      <c r="CZV381" s="243"/>
      <c r="CZW381" s="243"/>
      <c r="CZX381" s="243"/>
      <c r="CZY381" s="243"/>
      <c r="CZZ381" s="243"/>
      <c r="DAA381" s="243"/>
      <c r="DAB381" s="243"/>
      <c r="DAC381" s="243"/>
      <c r="DAD381" s="243"/>
      <c r="DAE381" s="243"/>
      <c r="DAF381" s="243"/>
      <c r="DAG381" s="243"/>
      <c r="DAH381" s="243"/>
      <c r="DAI381" s="243"/>
      <c r="DAJ381" s="243"/>
      <c r="DAK381" s="243"/>
      <c r="DAL381" s="243"/>
      <c r="DAM381" s="243"/>
      <c r="DAN381" s="243"/>
      <c r="DAO381" s="243"/>
      <c r="DAP381" s="243"/>
      <c r="DAQ381" s="243"/>
      <c r="DAR381" s="243"/>
      <c r="DAS381" s="243"/>
      <c r="DAT381" s="243"/>
      <c r="DAU381" s="243"/>
      <c r="DAV381" s="243"/>
      <c r="DAW381" s="243"/>
      <c r="DAX381" s="243"/>
      <c r="DAY381" s="243"/>
      <c r="DAZ381" s="243"/>
      <c r="DBA381" s="243"/>
      <c r="DBB381" s="243"/>
      <c r="DBC381" s="243"/>
      <c r="DBD381" s="243"/>
      <c r="DBE381" s="243"/>
      <c r="DBF381" s="243"/>
      <c r="DBG381" s="243"/>
      <c r="DBH381" s="243"/>
      <c r="DBI381" s="243"/>
      <c r="DBJ381" s="243"/>
      <c r="DBK381" s="243"/>
      <c r="DBL381" s="243"/>
      <c r="DBM381" s="243"/>
      <c r="DBN381" s="243"/>
      <c r="DBO381" s="243"/>
      <c r="DBP381" s="243"/>
      <c r="DBQ381" s="243"/>
      <c r="DBR381" s="243"/>
      <c r="DBS381" s="243"/>
      <c r="DBT381" s="243"/>
      <c r="DBU381" s="243"/>
      <c r="DBV381" s="243"/>
      <c r="DBW381" s="243"/>
      <c r="DBX381" s="243"/>
      <c r="DBY381" s="243"/>
      <c r="DBZ381" s="243"/>
      <c r="DCA381" s="243"/>
      <c r="DCB381" s="243"/>
      <c r="DCC381" s="243"/>
      <c r="DCD381" s="243"/>
      <c r="DCE381" s="243"/>
      <c r="DCF381" s="243"/>
      <c r="DCG381" s="243"/>
      <c r="DCH381" s="243"/>
      <c r="DCI381" s="243"/>
      <c r="DCJ381" s="243"/>
      <c r="DCK381" s="243"/>
      <c r="DCL381" s="243"/>
      <c r="DCM381" s="243"/>
      <c r="DCN381" s="243"/>
      <c r="DCO381" s="243"/>
      <c r="DCP381" s="243"/>
      <c r="DCQ381" s="243"/>
      <c r="DCR381" s="243"/>
      <c r="DCS381" s="243"/>
      <c r="DCT381" s="243"/>
      <c r="DCU381" s="243"/>
      <c r="DCV381" s="243"/>
      <c r="DCW381" s="243"/>
      <c r="DCX381" s="243"/>
      <c r="DCY381" s="243"/>
      <c r="DCZ381" s="243"/>
      <c r="DDA381" s="243"/>
      <c r="DDB381" s="243"/>
      <c r="DDC381" s="243"/>
      <c r="DDD381" s="243"/>
      <c r="DDE381" s="243"/>
      <c r="DDF381" s="243"/>
      <c r="DDG381" s="243"/>
      <c r="DDH381" s="243"/>
      <c r="DDI381" s="243"/>
      <c r="DDJ381" s="243"/>
      <c r="DDK381" s="243"/>
      <c r="DDL381" s="243"/>
      <c r="DDM381" s="243"/>
      <c r="DDN381" s="243"/>
      <c r="DDO381" s="243"/>
      <c r="DDP381" s="243"/>
      <c r="DDQ381" s="243"/>
      <c r="DDR381" s="243"/>
      <c r="DDS381" s="243"/>
      <c r="DDT381" s="243"/>
      <c r="DDU381" s="243"/>
      <c r="DDV381" s="243"/>
      <c r="DDW381" s="243"/>
      <c r="DDX381" s="243"/>
      <c r="DDY381" s="243"/>
      <c r="DDZ381" s="243"/>
      <c r="DEA381" s="243"/>
      <c r="DEB381" s="243"/>
      <c r="DEC381" s="243"/>
      <c r="DED381" s="243"/>
      <c r="DEE381" s="243"/>
      <c r="DEF381" s="243"/>
      <c r="DEG381" s="243"/>
      <c r="DEH381" s="243"/>
      <c r="DEI381" s="243"/>
      <c r="DEJ381" s="243"/>
      <c r="DEK381" s="243"/>
      <c r="DEL381" s="243"/>
      <c r="DEM381" s="243"/>
      <c r="DEN381" s="243"/>
      <c r="DEO381" s="243"/>
      <c r="DEP381" s="243"/>
      <c r="DEQ381" s="243"/>
      <c r="DER381" s="243"/>
      <c r="DES381" s="243"/>
      <c r="DET381" s="243"/>
      <c r="DEU381" s="243"/>
      <c r="DEV381" s="243"/>
      <c r="DEW381" s="243"/>
      <c r="DEX381" s="243"/>
      <c r="DEY381" s="243"/>
      <c r="DEZ381" s="243"/>
      <c r="DFA381" s="243"/>
      <c r="DFB381" s="243"/>
      <c r="DFC381" s="243"/>
      <c r="DFD381" s="243"/>
      <c r="DFE381" s="243"/>
      <c r="DFF381" s="243"/>
      <c r="DFG381" s="243"/>
      <c r="DFH381" s="243"/>
      <c r="DFI381" s="243"/>
      <c r="DFJ381" s="243"/>
      <c r="DFK381" s="243"/>
      <c r="DFL381" s="243"/>
      <c r="DFM381" s="243"/>
      <c r="DFN381" s="243"/>
      <c r="DFO381" s="243"/>
      <c r="DFP381" s="243"/>
      <c r="DFQ381" s="243"/>
      <c r="DFR381" s="243"/>
      <c r="DFS381" s="243"/>
      <c r="DFT381" s="243"/>
      <c r="DFU381" s="243"/>
      <c r="DFV381" s="243"/>
      <c r="DFW381" s="243"/>
      <c r="DFX381" s="243"/>
      <c r="DFY381" s="243"/>
      <c r="DFZ381" s="243"/>
      <c r="DGA381" s="243"/>
      <c r="DGB381" s="243"/>
      <c r="DGC381" s="243"/>
      <c r="DGD381" s="243"/>
      <c r="DGE381" s="243"/>
      <c r="DGF381" s="243"/>
      <c r="DGG381" s="243"/>
      <c r="DGH381" s="243"/>
      <c r="DGI381" s="243"/>
      <c r="DGJ381" s="243"/>
      <c r="DGK381" s="243"/>
      <c r="DGL381" s="243"/>
      <c r="DGM381" s="243"/>
      <c r="DGN381" s="243"/>
      <c r="DGO381" s="243"/>
      <c r="DGP381" s="243"/>
      <c r="DGQ381" s="243"/>
      <c r="DGR381" s="243"/>
      <c r="DGS381" s="243"/>
      <c r="DGT381" s="243"/>
      <c r="DGU381" s="243"/>
      <c r="DGV381" s="243"/>
      <c r="DGW381" s="243"/>
      <c r="DGX381" s="243"/>
      <c r="DGY381" s="243"/>
      <c r="DGZ381" s="243"/>
      <c r="DHA381" s="243"/>
      <c r="DHB381" s="243"/>
      <c r="DHC381" s="243"/>
      <c r="DHD381" s="243"/>
      <c r="DHE381" s="243"/>
      <c r="DHF381" s="243"/>
      <c r="DHG381" s="243"/>
      <c r="DHH381" s="243"/>
      <c r="DHI381" s="243"/>
      <c r="DHJ381" s="243"/>
      <c r="DHK381" s="243"/>
      <c r="DHL381" s="243"/>
      <c r="DHM381" s="243"/>
      <c r="DHN381" s="243"/>
      <c r="DHO381" s="243"/>
      <c r="DHP381" s="243"/>
      <c r="DHQ381" s="243"/>
      <c r="DHR381" s="243"/>
      <c r="DHS381" s="243"/>
      <c r="DHT381" s="243"/>
      <c r="DHU381" s="243"/>
      <c r="DHV381" s="243"/>
      <c r="DHW381" s="243"/>
      <c r="DHX381" s="243"/>
      <c r="DHY381" s="243"/>
      <c r="DHZ381" s="243"/>
      <c r="DIA381" s="243"/>
      <c r="DIB381" s="243"/>
      <c r="DIC381" s="243"/>
      <c r="DID381" s="243"/>
      <c r="DIE381" s="243"/>
      <c r="DIF381" s="243"/>
      <c r="DIG381" s="243"/>
      <c r="DIH381" s="243"/>
      <c r="DII381" s="243"/>
      <c r="DIJ381" s="243"/>
      <c r="DIK381" s="243"/>
      <c r="DIL381" s="243"/>
      <c r="DIM381" s="243"/>
      <c r="DIN381" s="243"/>
      <c r="DIO381" s="243"/>
      <c r="DIP381" s="243"/>
      <c r="DIQ381" s="243"/>
      <c r="DIR381" s="243"/>
      <c r="DIS381" s="243"/>
      <c r="DIT381" s="243"/>
      <c r="DIU381" s="243"/>
      <c r="DIV381" s="243"/>
      <c r="DIW381" s="243"/>
      <c r="DIX381" s="243"/>
      <c r="DIY381" s="243"/>
      <c r="DIZ381" s="243"/>
      <c r="DJA381" s="243"/>
      <c r="DJB381" s="243"/>
      <c r="DJC381" s="243"/>
      <c r="DJD381" s="243"/>
      <c r="DJE381" s="243"/>
      <c r="DJF381" s="243"/>
      <c r="DJG381" s="243"/>
      <c r="DJH381" s="243"/>
      <c r="DJI381" s="243"/>
      <c r="DJJ381" s="243"/>
      <c r="DJK381" s="243"/>
      <c r="DJL381" s="243"/>
      <c r="DJM381" s="243"/>
      <c r="DJN381" s="243"/>
      <c r="DJO381" s="243"/>
      <c r="DJP381" s="243"/>
      <c r="DJQ381" s="243"/>
      <c r="DJR381" s="243"/>
      <c r="DJS381" s="243"/>
      <c r="DJT381" s="243"/>
      <c r="DJU381" s="243"/>
      <c r="DJV381" s="243"/>
      <c r="DJW381" s="243"/>
      <c r="DJX381" s="243"/>
      <c r="DJY381" s="243"/>
      <c r="DJZ381" s="243"/>
      <c r="DKA381" s="243"/>
      <c r="DKB381" s="243"/>
      <c r="DKC381" s="243"/>
      <c r="DKD381" s="243"/>
      <c r="DKE381" s="243"/>
      <c r="DKF381" s="243"/>
      <c r="DKG381" s="243"/>
      <c r="DKH381" s="243"/>
      <c r="DKI381" s="243"/>
      <c r="DKJ381" s="243"/>
      <c r="DKK381" s="243"/>
      <c r="DKL381" s="243"/>
      <c r="DKM381" s="243"/>
      <c r="DKN381" s="243"/>
      <c r="DKO381" s="243"/>
      <c r="DKP381" s="243"/>
      <c r="DKQ381" s="243"/>
      <c r="DKR381" s="243"/>
      <c r="DKS381" s="243"/>
      <c r="DKT381" s="243"/>
      <c r="DKU381" s="243"/>
      <c r="DKV381" s="243"/>
      <c r="DKW381" s="243"/>
      <c r="DKX381" s="243"/>
      <c r="DKY381" s="243"/>
      <c r="DKZ381" s="243"/>
      <c r="DLA381" s="243"/>
      <c r="DLB381" s="243"/>
      <c r="DLC381" s="243"/>
      <c r="DLD381" s="243"/>
      <c r="DLE381" s="243"/>
      <c r="DLF381" s="243"/>
      <c r="DLG381" s="243"/>
      <c r="DLH381" s="243"/>
      <c r="DLI381" s="243"/>
      <c r="DLJ381" s="243"/>
      <c r="DLK381" s="243"/>
      <c r="DLL381" s="243"/>
      <c r="DLM381" s="243"/>
      <c r="DLN381" s="243"/>
      <c r="DLO381" s="243"/>
      <c r="DLP381" s="243"/>
      <c r="DLQ381" s="243"/>
      <c r="DLR381" s="243"/>
      <c r="DLS381" s="243"/>
      <c r="DLT381" s="243"/>
      <c r="DLU381" s="243"/>
      <c r="DLV381" s="243"/>
      <c r="DLW381" s="243"/>
      <c r="DLX381" s="243"/>
      <c r="DLY381" s="243"/>
      <c r="DLZ381" s="243"/>
      <c r="DMA381" s="243"/>
      <c r="DMB381" s="243"/>
      <c r="DMC381" s="243"/>
      <c r="DMD381" s="243"/>
      <c r="DME381" s="243"/>
      <c r="DMF381" s="243"/>
      <c r="DMG381" s="243"/>
      <c r="DMH381" s="243"/>
      <c r="DMI381" s="243"/>
      <c r="DMJ381" s="243"/>
      <c r="DMK381" s="243"/>
      <c r="DML381" s="243"/>
      <c r="DMM381" s="243"/>
      <c r="DMN381" s="243"/>
      <c r="DMO381" s="243"/>
      <c r="DMP381" s="243"/>
      <c r="DMQ381" s="243"/>
      <c r="DMR381" s="243"/>
      <c r="DMS381" s="243"/>
      <c r="DMT381" s="243"/>
      <c r="DMU381" s="243"/>
      <c r="DMV381" s="243"/>
      <c r="DMW381" s="243"/>
      <c r="DMX381" s="243"/>
      <c r="DMY381" s="243"/>
      <c r="DMZ381" s="243"/>
      <c r="DNA381" s="243"/>
      <c r="DNB381" s="243"/>
      <c r="DNC381" s="243"/>
      <c r="DND381" s="243"/>
      <c r="DNE381" s="243"/>
      <c r="DNF381" s="243"/>
      <c r="DNG381" s="243"/>
      <c r="DNH381" s="243"/>
      <c r="DNI381" s="243"/>
      <c r="DNJ381" s="243"/>
      <c r="DNK381" s="243"/>
      <c r="DNL381" s="243"/>
      <c r="DNM381" s="243"/>
      <c r="DNN381" s="243"/>
      <c r="DNO381" s="243"/>
      <c r="DNP381" s="243"/>
      <c r="DNQ381" s="243"/>
      <c r="DNR381" s="243"/>
      <c r="DNS381" s="243"/>
      <c r="DNT381" s="243"/>
      <c r="DNU381" s="243"/>
      <c r="DNV381" s="243"/>
      <c r="DNW381" s="243"/>
      <c r="DNX381" s="243"/>
      <c r="DNY381" s="243"/>
      <c r="DNZ381" s="243"/>
      <c r="DOA381" s="243"/>
      <c r="DOB381" s="243"/>
      <c r="DOC381" s="243"/>
      <c r="DOD381" s="243"/>
      <c r="DOE381" s="243"/>
      <c r="DOF381" s="243"/>
      <c r="DOG381" s="243"/>
      <c r="DOH381" s="243"/>
      <c r="DOI381" s="243"/>
      <c r="DOJ381" s="243"/>
      <c r="DOK381" s="243"/>
      <c r="DOL381" s="243"/>
      <c r="DOM381" s="243"/>
      <c r="DON381" s="243"/>
      <c r="DOO381" s="243"/>
      <c r="DOP381" s="243"/>
      <c r="DOQ381" s="243"/>
      <c r="DOR381" s="243"/>
      <c r="DOS381" s="243"/>
      <c r="DOT381" s="243"/>
      <c r="DOU381" s="243"/>
      <c r="DOV381" s="243"/>
      <c r="DOW381" s="243"/>
      <c r="DOX381" s="243"/>
      <c r="DOY381" s="243"/>
      <c r="DOZ381" s="243"/>
      <c r="DPA381" s="243"/>
      <c r="DPB381" s="243"/>
      <c r="DPC381" s="243"/>
      <c r="DPD381" s="243"/>
      <c r="DPE381" s="243"/>
      <c r="DPF381" s="243"/>
      <c r="DPG381" s="243"/>
      <c r="DPH381" s="243"/>
      <c r="DPI381" s="243"/>
      <c r="DPJ381" s="243"/>
      <c r="DPK381" s="243"/>
      <c r="DPL381" s="243"/>
      <c r="DPM381" s="243"/>
      <c r="DPN381" s="243"/>
      <c r="DPO381" s="243"/>
      <c r="DPP381" s="243"/>
      <c r="DPQ381" s="243"/>
      <c r="DPR381" s="243"/>
      <c r="DPS381" s="243"/>
      <c r="DPT381" s="243"/>
      <c r="DPU381" s="243"/>
      <c r="DPV381" s="243"/>
      <c r="DPW381" s="243"/>
      <c r="DPX381" s="243"/>
      <c r="DPY381" s="243"/>
      <c r="DPZ381" s="243"/>
      <c r="DQA381" s="243"/>
      <c r="DQB381" s="243"/>
      <c r="DQC381" s="243"/>
      <c r="DQD381" s="243"/>
      <c r="DQE381" s="243"/>
      <c r="DQF381" s="243"/>
      <c r="DQG381" s="243"/>
      <c r="DQH381" s="243"/>
      <c r="DQI381" s="243"/>
      <c r="DQJ381" s="243"/>
      <c r="DQK381" s="243"/>
      <c r="DQL381" s="243"/>
      <c r="DQM381" s="243"/>
      <c r="DQN381" s="243"/>
      <c r="DQO381" s="243"/>
      <c r="DQP381" s="243"/>
      <c r="DQQ381" s="243"/>
      <c r="DQR381" s="243"/>
      <c r="DQS381" s="243"/>
      <c r="DQT381" s="243"/>
      <c r="DQU381" s="243"/>
      <c r="DQV381" s="243"/>
      <c r="DQW381" s="243"/>
      <c r="DQX381" s="243"/>
      <c r="DQY381" s="243"/>
      <c r="DQZ381" s="243"/>
      <c r="DRA381" s="243"/>
      <c r="DRB381" s="243"/>
      <c r="DRC381" s="243"/>
      <c r="DRD381" s="243"/>
      <c r="DRE381" s="243"/>
      <c r="DRF381" s="243"/>
      <c r="DRG381" s="243"/>
      <c r="DRH381" s="243"/>
      <c r="DRI381" s="243"/>
      <c r="DRJ381" s="243"/>
      <c r="DRK381" s="243"/>
      <c r="DRL381" s="243"/>
      <c r="DRM381" s="243"/>
      <c r="DRN381" s="243"/>
      <c r="DRO381" s="243"/>
      <c r="DRP381" s="243"/>
      <c r="DRQ381" s="243"/>
      <c r="DRR381" s="243"/>
      <c r="DRS381" s="243"/>
      <c r="DRT381" s="243"/>
      <c r="DRU381" s="243"/>
      <c r="DRV381" s="243"/>
      <c r="DRW381" s="243"/>
      <c r="DRX381" s="243"/>
      <c r="DRY381" s="243"/>
      <c r="DRZ381" s="243"/>
      <c r="DSA381" s="243"/>
      <c r="DSB381" s="243"/>
      <c r="DSC381" s="243"/>
      <c r="DSD381" s="243"/>
      <c r="DSE381" s="243"/>
      <c r="DSF381" s="243"/>
      <c r="DSG381" s="243"/>
      <c r="DSH381" s="243"/>
      <c r="DSI381" s="243"/>
      <c r="DSJ381" s="243"/>
      <c r="DSK381" s="243"/>
      <c r="DSL381" s="243"/>
      <c r="DSM381" s="243"/>
      <c r="DSN381" s="243"/>
      <c r="DSO381" s="243"/>
      <c r="DSP381" s="243"/>
      <c r="DSQ381" s="243"/>
      <c r="DSR381" s="243"/>
      <c r="DSS381" s="243"/>
      <c r="DST381" s="243"/>
      <c r="DSU381" s="243"/>
      <c r="DSV381" s="243"/>
      <c r="DSW381" s="243"/>
      <c r="DSX381" s="243"/>
      <c r="DSY381" s="243"/>
      <c r="DSZ381" s="243"/>
      <c r="DTA381" s="243"/>
      <c r="DTB381" s="243"/>
      <c r="DTC381" s="243"/>
      <c r="DTD381" s="243"/>
      <c r="DTE381" s="243"/>
      <c r="DTF381" s="243"/>
      <c r="DTG381" s="243"/>
      <c r="DTH381" s="243"/>
      <c r="DTI381" s="243"/>
      <c r="DTJ381" s="243"/>
      <c r="DTK381" s="243"/>
      <c r="DTL381" s="243"/>
      <c r="DTM381" s="243"/>
      <c r="DTN381" s="243"/>
      <c r="DTO381" s="243"/>
      <c r="DTP381" s="243"/>
      <c r="DTQ381" s="243"/>
      <c r="DTR381" s="243"/>
      <c r="DTS381" s="243"/>
      <c r="DTT381" s="243"/>
      <c r="DTU381" s="243"/>
      <c r="DTV381" s="243"/>
      <c r="DTW381" s="243"/>
      <c r="DTX381" s="243"/>
      <c r="DTY381" s="243"/>
      <c r="DTZ381" s="243"/>
      <c r="DUA381" s="243"/>
      <c r="DUB381" s="243"/>
      <c r="DUC381" s="243"/>
      <c r="DUD381" s="243"/>
      <c r="DUE381" s="243"/>
      <c r="DUF381" s="243"/>
      <c r="DUG381" s="243"/>
      <c r="DUH381" s="243"/>
      <c r="DUI381" s="243"/>
      <c r="DUJ381" s="243"/>
      <c r="DUK381" s="243"/>
      <c r="DUL381" s="243"/>
      <c r="DUM381" s="243"/>
      <c r="DUN381" s="243"/>
      <c r="DUO381" s="243"/>
      <c r="DUP381" s="243"/>
      <c r="DUQ381" s="243"/>
      <c r="DUR381" s="243"/>
      <c r="DUS381" s="243"/>
      <c r="DUT381" s="243"/>
      <c r="DUU381" s="243"/>
      <c r="DUV381" s="243"/>
      <c r="DUW381" s="243"/>
      <c r="DUX381" s="243"/>
      <c r="DUY381" s="243"/>
      <c r="DUZ381" s="243"/>
      <c r="DVA381" s="243"/>
      <c r="DVB381" s="243"/>
      <c r="DVC381" s="243"/>
      <c r="DVD381" s="243"/>
      <c r="DVE381" s="243"/>
      <c r="DVF381" s="243"/>
      <c r="DVG381" s="243"/>
      <c r="DVH381" s="243"/>
      <c r="DVI381" s="243"/>
      <c r="DVJ381" s="243"/>
      <c r="DVK381" s="243"/>
      <c r="DVL381" s="243"/>
      <c r="DVM381" s="243"/>
      <c r="DVN381" s="243"/>
      <c r="DVO381" s="243"/>
      <c r="DVP381" s="243"/>
      <c r="DVQ381" s="243"/>
      <c r="DVR381" s="243"/>
      <c r="DVS381" s="243"/>
      <c r="DVT381" s="243"/>
      <c r="DVU381" s="243"/>
      <c r="DVV381" s="243"/>
      <c r="DVW381" s="243"/>
      <c r="DVX381" s="243"/>
      <c r="DVY381" s="243"/>
      <c r="DVZ381" s="243"/>
      <c r="DWA381" s="243"/>
      <c r="DWB381" s="243"/>
      <c r="DWC381" s="243"/>
      <c r="DWD381" s="243"/>
      <c r="DWE381" s="243"/>
      <c r="DWF381" s="243"/>
      <c r="DWG381" s="243"/>
      <c r="DWH381" s="243"/>
      <c r="DWI381" s="243"/>
      <c r="DWJ381" s="243"/>
      <c r="DWK381" s="243"/>
      <c r="DWL381" s="243"/>
      <c r="DWM381" s="243"/>
      <c r="DWN381" s="243"/>
      <c r="DWO381" s="243"/>
      <c r="DWP381" s="243"/>
      <c r="DWQ381" s="243"/>
      <c r="DWR381" s="243"/>
      <c r="DWS381" s="243"/>
      <c r="DWT381" s="243"/>
      <c r="DWU381" s="243"/>
      <c r="DWV381" s="243"/>
      <c r="DWW381" s="243"/>
      <c r="DWX381" s="243"/>
      <c r="DWY381" s="243"/>
      <c r="DWZ381" s="243"/>
      <c r="DXA381" s="243"/>
      <c r="DXB381" s="243"/>
      <c r="DXC381" s="243"/>
      <c r="DXD381" s="243"/>
      <c r="DXE381" s="243"/>
      <c r="DXF381" s="243"/>
      <c r="DXG381" s="243"/>
      <c r="DXH381" s="243"/>
      <c r="DXI381" s="243"/>
      <c r="DXJ381" s="243"/>
      <c r="DXK381" s="243"/>
      <c r="DXL381" s="243"/>
      <c r="DXM381" s="243"/>
      <c r="DXN381" s="243"/>
      <c r="DXO381" s="243"/>
      <c r="DXP381" s="243"/>
      <c r="DXQ381" s="243"/>
      <c r="DXR381" s="243"/>
      <c r="DXS381" s="243"/>
      <c r="DXT381" s="243"/>
      <c r="DXU381" s="243"/>
      <c r="DXV381" s="243"/>
      <c r="DXW381" s="243"/>
      <c r="DXX381" s="243"/>
      <c r="DXY381" s="243"/>
      <c r="DXZ381" s="243"/>
      <c r="DYA381" s="243"/>
      <c r="DYB381" s="243"/>
      <c r="DYC381" s="243"/>
      <c r="DYD381" s="243"/>
      <c r="DYE381" s="243"/>
      <c r="DYF381" s="243"/>
      <c r="DYG381" s="243"/>
      <c r="DYH381" s="243"/>
      <c r="DYI381" s="243"/>
      <c r="DYJ381" s="243"/>
      <c r="DYK381" s="243"/>
      <c r="DYL381" s="243"/>
      <c r="DYM381" s="243"/>
      <c r="DYN381" s="243"/>
      <c r="DYO381" s="243"/>
      <c r="DYP381" s="243"/>
      <c r="DYQ381" s="243"/>
      <c r="DYR381" s="243"/>
      <c r="DYS381" s="243"/>
      <c r="DYT381" s="243"/>
      <c r="DYU381" s="243"/>
      <c r="DYV381" s="243"/>
      <c r="DYW381" s="243"/>
      <c r="DYX381" s="243"/>
      <c r="DYY381" s="243"/>
      <c r="DYZ381" s="243"/>
      <c r="DZA381" s="243"/>
      <c r="DZB381" s="243"/>
      <c r="DZC381" s="243"/>
      <c r="DZD381" s="243"/>
      <c r="DZE381" s="243"/>
      <c r="DZF381" s="243"/>
      <c r="DZG381" s="243"/>
      <c r="DZH381" s="243"/>
      <c r="DZI381" s="243"/>
      <c r="DZJ381" s="243"/>
      <c r="DZK381" s="243"/>
      <c r="DZL381" s="243"/>
      <c r="DZM381" s="243"/>
      <c r="DZN381" s="243"/>
      <c r="DZO381" s="243"/>
      <c r="DZP381" s="243"/>
      <c r="DZQ381" s="243"/>
      <c r="DZR381" s="243"/>
      <c r="DZS381" s="243"/>
      <c r="DZT381" s="243"/>
      <c r="DZU381" s="243"/>
      <c r="DZV381" s="243"/>
      <c r="DZW381" s="243"/>
      <c r="DZX381" s="243"/>
      <c r="DZY381" s="243"/>
      <c r="DZZ381" s="243"/>
      <c r="EAA381" s="243"/>
      <c r="EAB381" s="243"/>
      <c r="EAC381" s="243"/>
      <c r="EAD381" s="243"/>
      <c r="EAE381" s="243"/>
      <c r="EAF381" s="243"/>
      <c r="EAG381" s="243"/>
      <c r="EAH381" s="243"/>
      <c r="EAI381" s="243"/>
      <c r="EAJ381" s="243"/>
      <c r="EAK381" s="243"/>
      <c r="EAL381" s="243"/>
      <c r="EAM381" s="243"/>
      <c r="EAN381" s="243"/>
      <c r="EAO381" s="243"/>
      <c r="EAP381" s="243"/>
      <c r="EAQ381" s="243"/>
      <c r="EAR381" s="243"/>
      <c r="EAS381" s="243"/>
      <c r="EAT381" s="243"/>
      <c r="EAU381" s="243"/>
      <c r="EAV381" s="243"/>
      <c r="EAW381" s="243"/>
      <c r="EAX381" s="243"/>
      <c r="EAY381" s="243"/>
      <c r="EAZ381" s="243"/>
      <c r="EBA381" s="243"/>
      <c r="EBB381" s="243"/>
      <c r="EBC381" s="243"/>
      <c r="EBD381" s="243"/>
      <c r="EBE381" s="243"/>
      <c r="EBF381" s="243"/>
      <c r="EBG381" s="243"/>
      <c r="EBH381" s="243"/>
      <c r="EBI381" s="243"/>
      <c r="EBJ381" s="243"/>
      <c r="EBK381" s="243"/>
      <c r="EBL381" s="243"/>
      <c r="EBM381" s="243"/>
      <c r="EBN381" s="243"/>
      <c r="EBO381" s="243"/>
      <c r="EBP381" s="243"/>
      <c r="EBQ381" s="243"/>
      <c r="EBR381" s="243"/>
      <c r="EBS381" s="243"/>
      <c r="EBT381" s="243"/>
      <c r="EBU381" s="243"/>
      <c r="EBV381" s="243"/>
      <c r="EBW381" s="243"/>
      <c r="EBX381" s="243"/>
      <c r="EBY381" s="243"/>
      <c r="EBZ381" s="243"/>
      <c r="ECA381" s="243"/>
      <c r="ECB381" s="243"/>
      <c r="ECC381" s="243"/>
      <c r="ECD381" s="243"/>
      <c r="ECE381" s="243"/>
      <c r="ECF381" s="243"/>
      <c r="ECG381" s="243"/>
      <c r="ECH381" s="243"/>
      <c r="ECI381" s="243"/>
      <c r="ECJ381" s="243"/>
      <c r="ECK381" s="243"/>
      <c r="ECL381" s="243"/>
      <c r="ECM381" s="243"/>
      <c r="ECN381" s="243"/>
      <c r="ECO381" s="243"/>
      <c r="ECP381" s="243"/>
      <c r="ECQ381" s="243"/>
      <c r="ECR381" s="243"/>
      <c r="ECS381" s="243"/>
      <c r="ECT381" s="243"/>
      <c r="ECU381" s="243"/>
      <c r="ECV381" s="243"/>
      <c r="ECW381" s="243"/>
      <c r="ECX381" s="243"/>
      <c r="ECY381" s="243"/>
      <c r="ECZ381" s="243"/>
      <c r="EDA381" s="243"/>
      <c r="EDB381" s="243"/>
      <c r="EDC381" s="243"/>
      <c r="EDD381" s="243"/>
      <c r="EDE381" s="243"/>
      <c r="EDF381" s="243"/>
      <c r="EDG381" s="243"/>
      <c r="EDH381" s="243"/>
      <c r="EDI381" s="243"/>
      <c r="EDJ381" s="243"/>
      <c r="EDK381" s="243"/>
      <c r="EDL381" s="243"/>
      <c r="EDM381" s="243"/>
      <c r="EDN381" s="243"/>
      <c r="EDO381" s="243"/>
      <c r="EDP381" s="243"/>
      <c r="EDQ381" s="243"/>
      <c r="EDR381" s="243"/>
      <c r="EDS381" s="243"/>
      <c r="EDT381" s="243"/>
      <c r="EDU381" s="243"/>
      <c r="EDV381" s="243"/>
      <c r="EDW381" s="243"/>
      <c r="EDX381" s="243"/>
      <c r="EDY381" s="243"/>
      <c r="EDZ381" s="243"/>
      <c r="EEA381" s="243"/>
      <c r="EEB381" s="243"/>
      <c r="EEC381" s="243"/>
      <c r="EED381" s="243"/>
      <c r="EEE381" s="243"/>
      <c r="EEF381" s="243"/>
      <c r="EEG381" s="243"/>
      <c r="EEH381" s="243"/>
      <c r="EEI381" s="243"/>
      <c r="EEJ381" s="243"/>
      <c r="EEK381" s="243"/>
      <c r="EEL381" s="243"/>
      <c r="EEM381" s="243"/>
      <c r="EEN381" s="243"/>
      <c r="EEO381" s="243"/>
      <c r="EEP381" s="243"/>
      <c r="EEQ381" s="243"/>
      <c r="EER381" s="243"/>
      <c r="EES381" s="243"/>
      <c r="EET381" s="243"/>
      <c r="EEU381" s="243"/>
      <c r="EEV381" s="243"/>
      <c r="EEW381" s="243"/>
      <c r="EEX381" s="243"/>
      <c r="EEY381" s="243"/>
      <c r="EEZ381" s="243"/>
      <c r="EFA381" s="243"/>
      <c r="EFB381" s="243"/>
      <c r="EFC381" s="243"/>
      <c r="EFD381" s="243"/>
      <c r="EFE381" s="243"/>
      <c r="EFF381" s="243"/>
      <c r="EFG381" s="243"/>
      <c r="EFH381" s="243"/>
      <c r="EFI381" s="243"/>
      <c r="EFJ381" s="243"/>
      <c r="EFK381" s="243"/>
      <c r="EFL381" s="243"/>
      <c r="EFM381" s="243"/>
      <c r="EFN381" s="243"/>
      <c r="EFO381" s="243"/>
      <c r="EFP381" s="243"/>
      <c r="EFQ381" s="243"/>
      <c r="EFR381" s="243"/>
      <c r="EFS381" s="243"/>
      <c r="EFT381" s="243"/>
      <c r="EFU381" s="243"/>
      <c r="EFV381" s="243"/>
      <c r="EFW381" s="243"/>
      <c r="EFX381" s="243"/>
      <c r="EFY381" s="243"/>
      <c r="EFZ381" s="243"/>
      <c r="EGA381" s="243"/>
      <c r="EGB381" s="243"/>
      <c r="EGC381" s="243"/>
      <c r="EGD381" s="243"/>
      <c r="EGE381" s="243"/>
      <c r="EGF381" s="243"/>
      <c r="EGG381" s="243"/>
      <c r="EGH381" s="243"/>
      <c r="EGI381" s="243"/>
      <c r="EGJ381" s="243"/>
      <c r="EGK381" s="243"/>
      <c r="EGL381" s="243"/>
      <c r="EGM381" s="243"/>
      <c r="EGN381" s="243"/>
      <c r="EGO381" s="243"/>
      <c r="EGP381" s="243"/>
      <c r="EGQ381" s="243"/>
      <c r="EGR381" s="243"/>
      <c r="EGS381" s="243"/>
      <c r="EGT381" s="243"/>
      <c r="EGU381" s="243"/>
      <c r="EGV381" s="243"/>
      <c r="EGW381" s="243"/>
      <c r="EGX381" s="243"/>
      <c r="EGY381" s="243"/>
      <c r="EGZ381" s="243"/>
      <c r="EHA381" s="243"/>
      <c r="EHB381" s="243"/>
      <c r="EHC381" s="243"/>
      <c r="EHD381" s="243"/>
      <c r="EHE381" s="243"/>
      <c r="EHF381" s="243"/>
      <c r="EHG381" s="243"/>
      <c r="EHH381" s="243"/>
      <c r="EHI381" s="243"/>
      <c r="EHJ381" s="243"/>
      <c r="EHK381" s="243"/>
      <c r="EHL381" s="243"/>
      <c r="EHM381" s="243"/>
      <c r="EHN381" s="243"/>
      <c r="EHO381" s="243"/>
      <c r="EHP381" s="243"/>
      <c r="EHQ381" s="243"/>
      <c r="EHR381" s="243"/>
      <c r="EHS381" s="243"/>
      <c r="EHT381" s="243"/>
      <c r="EHU381" s="243"/>
      <c r="EHV381" s="243"/>
      <c r="EHW381" s="243"/>
      <c r="EHX381" s="243"/>
      <c r="EHY381" s="243"/>
      <c r="EHZ381" s="243"/>
      <c r="EIA381" s="243"/>
      <c r="EIB381" s="243"/>
      <c r="EIC381" s="243"/>
      <c r="EID381" s="243"/>
      <c r="EIE381" s="243"/>
      <c r="EIF381" s="243"/>
      <c r="EIG381" s="243"/>
      <c r="EIH381" s="243"/>
      <c r="EII381" s="243"/>
      <c r="EIJ381" s="243"/>
      <c r="EIK381" s="243"/>
      <c r="EIL381" s="243"/>
      <c r="EIM381" s="243"/>
      <c r="EIN381" s="243"/>
      <c r="EIO381" s="243"/>
      <c r="EIP381" s="243"/>
      <c r="EIQ381" s="243"/>
      <c r="EIR381" s="243"/>
      <c r="EIS381" s="243"/>
      <c r="EIT381" s="243"/>
      <c r="EIU381" s="243"/>
      <c r="EIV381" s="243"/>
      <c r="EIW381" s="243"/>
      <c r="EIX381" s="243"/>
      <c r="EIY381" s="243"/>
      <c r="EIZ381" s="243"/>
      <c r="EJA381" s="243"/>
      <c r="EJB381" s="243"/>
      <c r="EJC381" s="243"/>
      <c r="EJD381" s="243"/>
      <c r="EJE381" s="243"/>
      <c r="EJF381" s="243"/>
      <c r="EJG381" s="243"/>
      <c r="EJH381" s="243"/>
      <c r="EJI381" s="243"/>
      <c r="EJJ381" s="243"/>
      <c r="EJK381" s="243"/>
      <c r="EJL381" s="243"/>
      <c r="EJM381" s="243"/>
      <c r="EJN381" s="243"/>
      <c r="EJO381" s="243"/>
      <c r="EJP381" s="243"/>
      <c r="EJQ381" s="243"/>
      <c r="EJR381" s="243"/>
      <c r="EJS381" s="243"/>
      <c r="EJT381" s="243"/>
      <c r="EJU381" s="243"/>
      <c r="EJV381" s="243"/>
      <c r="EJW381" s="243"/>
      <c r="EJX381" s="243"/>
      <c r="EJY381" s="243"/>
      <c r="EJZ381" s="243"/>
      <c r="EKA381" s="243"/>
      <c r="EKB381" s="243"/>
      <c r="EKC381" s="243"/>
      <c r="EKD381" s="243"/>
      <c r="EKE381" s="243"/>
      <c r="EKF381" s="243"/>
      <c r="EKG381" s="243"/>
      <c r="EKH381" s="243"/>
      <c r="EKI381" s="243"/>
      <c r="EKJ381" s="243"/>
      <c r="EKK381" s="243"/>
      <c r="EKL381" s="243"/>
      <c r="EKM381" s="243"/>
      <c r="EKN381" s="243"/>
      <c r="EKO381" s="243"/>
      <c r="EKP381" s="243"/>
      <c r="EKQ381" s="243"/>
      <c r="EKR381" s="243"/>
      <c r="EKS381" s="243"/>
      <c r="EKT381" s="243"/>
      <c r="EKU381" s="243"/>
      <c r="EKV381" s="243"/>
      <c r="EKW381" s="243"/>
      <c r="EKX381" s="243"/>
      <c r="EKY381" s="243"/>
      <c r="EKZ381" s="243"/>
      <c r="ELA381" s="243"/>
      <c r="ELB381" s="243"/>
      <c r="ELC381" s="243"/>
      <c r="ELD381" s="243"/>
      <c r="ELE381" s="243"/>
      <c r="ELF381" s="243"/>
      <c r="ELG381" s="243"/>
      <c r="ELH381" s="243"/>
      <c r="ELI381" s="243"/>
      <c r="ELJ381" s="243"/>
      <c r="ELK381" s="243"/>
      <c r="ELL381" s="243"/>
      <c r="ELM381" s="243"/>
      <c r="ELN381" s="243"/>
      <c r="ELO381" s="243"/>
      <c r="ELP381" s="243"/>
      <c r="ELQ381" s="243"/>
      <c r="ELR381" s="243"/>
      <c r="ELS381" s="243"/>
      <c r="ELT381" s="243"/>
      <c r="ELU381" s="243"/>
      <c r="ELV381" s="243"/>
      <c r="ELW381" s="243"/>
      <c r="ELX381" s="243"/>
      <c r="ELY381" s="243"/>
      <c r="ELZ381" s="243"/>
      <c r="EMA381" s="243"/>
      <c r="EMB381" s="243"/>
      <c r="EMC381" s="243"/>
      <c r="EMD381" s="243"/>
      <c r="EME381" s="243"/>
      <c r="EMF381" s="243"/>
      <c r="EMG381" s="243"/>
      <c r="EMH381" s="243"/>
      <c r="EMI381" s="243"/>
      <c r="EMJ381" s="243"/>
      <c r="EMK381" s="243"/>
      <c r="EML381" s="243"/>
      <c r="EMM381" s="243"/>
      <c r="EMN381" s="243"/>
      <c r="EMO381" s="243"/>
      <c r="EMP381" s="243"/>
      <c r="EMQ381" s="243"/>
      <c r="EMR381" s="243"/>
      <c r="EMS381" s="243"/>
      <c r="EMT381" s="243"/>
      <c r="EMU381" s="243"/>
      <c r="EMV381" s="243"/>
      <c r="EMW381" s="243"/>
      <c r="EMX381" s="243"/>
      <c r="EMY381" s="243"/>
      <c r="EMZ381" s="243"/>
      <c r="ENA381" s="243"/>
      <c r="ENB381" s="243"/>
      <c r="ENC381" s="243"/>
      <c r="END381" s="243"/>
      <c r="ENE381" s="243"/>
      <c r="ENF381" s="243"/>
      <c r="ENG381" s="243"/>
      <c r="ENH381" s="243"/>
      <c r="ENI381" s="243"/>
      <c r="ENJ381" s="243"/>
      <c r="ENK381" s="243"/>
      <c r="ENL381" s="243"/>
      <c r="ENM381" s="243"/>
      <c r="ENN381" s="243"/>
      <c r="ENO381" s="243"/>
      <c r="ENP381" s="243"/>
      <c r="ENQ381" s="243"/>
      <c r="ENR381" s="243"/>
      <c r="ENS381" s="243"/>
      <c r="ENT381" s="243"/>
      <c r="ENU381" s="243"/>
      <c r="ENV381" s="243"/>
      <c r="ENW381" s="243"/>
      <c r="ENX381" s="243"/>
      <c r="ENY381" s="243"/>
      <c r="ENZ381" s="243"/>
      <c r="EOA381" s="243"/>
      <c r="EOB381" s="243"/>
      <c r="EOC381" s="243"/>
      <c r="EOD381" s="243"/>
      <c r="EOE381" s="243"/>
      <c r="EOF381" s="243"/>
      <c r="EOG381" s="243"/>
      <c r="EOH381" s="243"/>
      <c r="EOI381" s="243"/>
      <c r="EOJ381" s="243"/>
      <c r="EOK381" s="243"/>
      <c r="EOL381" s="243"/>
      <c r="EOM381" s="243"/>
      <c r="EON381" s="243"/>
      <c r="EOO381" s="243"/>
      <c r="EOP381" s="243"/>
      <c r="EOQ381" s="243"/>
      <c r="EOR381" s="243"/>
      <c r="EOS381" s="243"/>
      <c r="EOT381" s="243"/>
      <c r="EOU381" s="243"/>
      <c r="EOV381" s="243"/>
      <c r="EOW381" s="243"/>
      <c r="EOX381" s="243"/>
      <c r="EOY381" s="243"/>
      <c r="EOZ381" s="243"/>
      <c r="EPA381" s="243"/>
      <c r="EPB381" s="243"/>
      <c r="EPC381" s="243"/>
      <c r="EPD381" s="243"/>
      <c r="EPE381" s="243"/>
      <c r="EPF381" s="243"/>
      <c r="EPG381" s="243"/>
      <c r="EPH381" s="243"/>
      <c r="EPI381" s="243"/>
      <c r="EPJ381" s="243"/>
      <c r="EPK381" s="243"/>
      <c r="EPL381" s="243"/>
      <c r="EPM381" s="243"/>
      <c r="EPN381" s="243"/>
      <c r="EPO381" s="243"/>
      <c r="EPP381" s="243"/>
      <c r="EPQ381" s="243"/>
      <c r="EPR381" s="243"/>
      <c r="EPS381" s="243"/>
      <c r="EPT381" s="243"/>
      <c r="EPU381" s="243"/>
      <c r="EPV381" s="243"/>
      <c r="EPW381" s="243"/>
      <c r="EPX381" s="243"/>
      <c r="EPY381" s="243"/>
      <c r="EPZ381" s="243"/>
      <c r="EQA381" s="243"/>
      <c r="EQB381" s="243"/>
      <c r="EQC381" s="243"/>
      <c r="EQD381" s="243"/>
      <c r="EQE381" s="243"/>
      <c r="EQF381" s="243"/>
      <c r="EQG381" s="243"/>
      <c r="EQH381" s="243"/>
      <c r="EQI381" s="243"/>
      <c r="EQJ381" s="243"/>
      <c r="EQK381" s="243"/>
      <c r="EQL381" s="243"/>
      <c r="EQM381" s="243"/>
      <c r="EQN381" s="243"/>
      <c r="EQO381" s="243"/>
      <c r="EQP381" s="243"/>
      <c r="EQQ381" s="243"/>
      <c r="EQR381" s="243"/>
      <c r="EQS381" s="243"/>
      <c r="EQT381" s="243"/>
      <c r="EQU381" s="243"/>
      <c r="EQV381" s="243"/>
      <c r="EQW381" s="243"/>
      <c r="EQX381" s="243"/>
      <c r="EQY381" s="243"/>
      <c r="EQZ381" s="243"/>
      <c r="ERA381" s="243"/>
      <c r="ERB381" s="243"/>
      <c r="ERC381" s="243"/>
      <c r="ERD381" s="243"/>
      <c r="ERE381" s="243"/>
      <c r="ERF381" s="243"/>
      <c r="ERG381" s="243"/>
      <c r="ERH381" s="243"/>
      <c r="ERI381" s="243"/>
      <c r="ERJ381" s="243"/>
      <c r="ERK381" s="243"/>
      <c r="ERL381" s="243"/>
      <c r="ERM381" s="243"/>
      <c r="ERN381" s="243"/>
      <c r="ERO381" s="243"/>
      <c r="ERP381" s="243"/>
      <c r="ERQ381" s="243"/>
      <c r="ERR381" s="243"/>
      <c r="ERS381" s="243"/>
      <c r="ERT381" s="243"/>
      <c r="ERU381" s="243"/>
      <c r="ERV381" s="243"/>
      <c r="ERW381" s="243"/>
      <c r="ERX381" s="243"/>
      <c r="ERY381" s="243"/>
      <c r="ERZ381" s="243"/>
      <c r="ESA381" s="243"/>
      <c r="ESB381" s="243"/>
      <c r="ESC381" s="243"/>
      <c r="ESD381" s="243"/>
      <c r="ESE381" s="243"/>
      <c r="ESF381" s="243"/>
      <c r="ESG381" s="243"/>
      <c r="ESH381" s="243"/>
      <c r="ESI381" s="243"/>
      <c r="ESJ381" s="243"/>
      <c r="ESK381" s="243"/>
      <c r="ESL381" s="243"/>
      <c r="ESM381" s="243"/>
      <c r="ESN381" s="243"/>
      <c r="ESO381" s="243"/>
      <c r="ESP381" s="243"/>
      <c r="ESQ381" s="243"/>
      <c r="ESR381" s="243"/>
      <c r="ESS381" s="243"/>
      <c r="EST381" s="243"/>
      <c r="ESU381" s="243"/>
      <c r="ESV381" s="243"/>
      <c r="ESW381" s="243"/>
      <c r="ESX381" s="243"/>
      <c r="ESY381" s="243"/>
      <c r="ESZ381" s="243"/>
      <c r="ETA381" s="243"/>
      <c r="ETB381" s="243"/>
      <c r="ETC381" s="243"/>
      <c r="ETD381" s="243"/>
      <c r="ETE381" s="243"/>
      <c r="ETF381" s="243"/>
      <c r="ETG381" s="243"/>
      <c r="ETH381" s="243"/>
      <c r="ETI381" s="243"/>
      <c r="ETJ381" s="243"/>
      <c r="ETK381" s="243"/>
      <c r="ETL381" s="243"/>
      <c r="ETM381" s="243"/>
      <c r="ETN381" s="243"/>
      <c r="ETO381" s="243"/>
      <c r="ETP381" s="243"/>
      <c r="ETQ381" s="243"/>
      <c r="ETR381" s="243"/>
      <c r="ETS381" s="243"/>
      <c r="ETT381" s="243"/>
      <c r="ETU381" s="243"/>
      <c r="ETV381" s="243"/>
      <c r="ETW381" s="243"/>
      <c r="ETX381" s="243"/>
      <c r="ETY381" s="243"/>
      <c r="ETZ381" s="243"/>
      <c r="EUA381" s="243"/>
      <c r="EUB381" s="243"/>
      <c r="EUC381" s="243"/>
      <c r="EUD381" s="243"/>
      <c r="EUE381" s="243"/>
      <c r="EUF381" s="243"/>
      <c r="EUG381" s="243"/>
      <c r="EUH381" s="243"/>
      <c r="EUI381" s="243"/>
      <c r="EUJ381" s="243"/>
      <c r="EUK381" s="243"/>
      <c r="EUL381" s="243"/>
      <c r="EUM381" s="243"/>
      <c r="EUN381" s="243"/>
      <c r="EUO381" s="243"/>
      <c r="EUP381" s="243"/>
      <c r="EUQ381" s="243"/>
      <c r="EUR381" s="243"/>
      <c r="EUS381" s="243"/>
      <c r="EUT381" s="243"/>
      <c r="EUU381" s="243"/>
      <c r="EUV381" s="243"/>
      <c r="EUW381" s="243"/>
      <c r="EUX381" s="243"/>
      <c r="EUY381" s="243"/>
      <c r="EUZ381" s="243"/>
      <c r="EVA381" s="243"/>
      <c r="EVB381" s="243"/>
      <c r="EVC381" s="243"/>
      <c r="EVD381" s="243"/>
      <c r="EVE381" s="243"/>
      <c r="EVF381" s="243"/>
      <c r="EVG381" s="243"/>
      <c r="EVH381" s="243"/>
      <c r="EVI381" s="243"/>
      <c r="EVJ381" s="243"/>
      <c r="EVK381" s="243"/>
      <c r="EVL381" s="243"/>
      <c r="EVM381" s="243"/>
      <c r="EVN381" s="243"/>
      <c r="EVO381" s="243"/>
      <c r="EVP381" s="243"/>
      <c r="EVQ381" s="243"/>
      <c r="EVR381" s="243"/>
      <c r="EVS381" s="243"/>
      <c r="EVT381" s="243"/>
      <c r="EVU381" s="243"/>
      <c r="EVV381" s="243"/>
      <c r="EVW381" s="243"/>
      <c r="EVX381" s="243"/>
      <c r="EVY381" s="243"/>
      <c r="EVZ381" s="243"/>
      <c r="EWA381" s="243"/>
      <c r="EWB381" s="243"/>
      <c r="EWC381" s="243"/>
      <c r="EWD381" s="243"/>
      <c r="EWE381" s="243"/>
      <c r="EWF381" s="243"/>
      <c r="EWG381" s="243"/>
      <c r="EWH381" s="243"/>
      <c r="EWI381" s="243"/>
      <c r="EWJ381" s="243"/>
      <c r="EWK381" s="243"/>
      <c r="EWL381" s="243"/>
      <c r="EWM381" s="243"/>
      <c r="EWN381" s="243"/>
      <c r="EWO381" s="243"/>
      <c r="EWP381" s="243"/>
      <c r="EWQ381" s="243"/>
      <c r="EWR381" s="243"/>
      <c r="EWS381" s="243"/>
      <c r="EWT381" s="243"/>
      <c r="EWU381" s="243"/>
      <c r="EWV381" s="243"/>
      <c r="EWW381" s="243"/>
      <c r="EWX381" s="243"/>
      <c r="EWY381" s="243"/>
      <c r="EWZ381" s="243"/>
      <c r="EXA381" s="243"/>
      <c r="EXB381" s="243"/>
      <c r="EXC381" s="243"/>
      <c r="EXD381" s="243"/>
      <c r="EXE381" s="243"/>
      <c r="EXF381" s="243"/>
      <c r="EXG381" s="243"/>
      <c r="EXH381" s="243"/>
      <c r="EXI381" s="243"/>
      <c r="EXJ381" s="243"/>
      <c r="EXK381" s="243"/>
      <c r="EXL381" s="243"/>
      <c r="EXM381" s="243"/>
      <c r="EXN381" s="243"/>
      <c r="EXO381" s="243"/>
      <c r="EXP381" s="243"/>
      <c r="EXQ381" s="243"/>
      <c r="EXR381" s="243"/>
      <c r="EXS381" s="243"/>
      <c r="EXT381" s="243"/>
      <c r="EXU381" s="243"/>
      <c r="EXV381" s="243"/>
      <c r="EXW381" s="243"/>
      <c r="EXX381" s="243"/>
      <c r="EXY381" s="243"/>
      <c r="EXZ381" s="243"/>
      <c r="EYA381" s="243"/>
      <c r="EYB381" s="243"/>
      <c r="EYC381" s="243"/>
      <c r="EYD381" s="243"/>
      <c r="EYE381" s="243"/>
      <c r="EYF381" s="243"/>
      <c r="EYG381" s="243"/>
      <c r="EYH381" s="243"/>
      <c r="EYI381" s="243"/>
      <c r="EYJ381" s="243"/>
      <c r="EYK381" s="243"/>
      <c r="EYL381" s="243"/>
      <c r="EYM381" s="243"/>
      <c r="EYN381" s="243"/>
      <c r="EYO381" s="243"/>
      <c r="EYP381" s="243"/>
      <c r="EYQ381" s="243"/>
      <c r="EYR381" s="243"/>
      <c r="EYS381" s="243"/>
      <c r="EYT381" s="243"/>
      <c r="EYU381" s="243"/>
      <c r="EYV381" s="243"/>
      <c r="EYW381" s="243"/>
      <c r="EYX381" s="243"/>
      <c r="EYY381" s="243"/>
      <c r="EYZ381" s="243"/>
      <c r="EZA381" s="243"/>
      <c r="EZB381" s="243"/>
      <c r="EZC381" s="243"/>
      <c r="EZD381" s="243"/>
      <c r="EZE381" s="243"/>
      <c r="EZF381" s="243"/>
      <c r="EZG381" s="243"/>
      <c r="EZH381" s="243"/>
      <c r="EZI381" s="243"/>
      <c r="EZJ381" s="243"/>
      <c r="EZK381" s="243"/>
      <c r="EZL381" s="243"/>
      <c r="EZM381" s="243"/>
      <c r="EZN381" s="243"/>
      <c r="EZO381" s="243"/>
      <c r="EZP381" s="243"/>
      <c r="EZQ381" s="243"/>
      <c r="EZR381" s="243"/>
      <c r="EZS381" s="243"/>
      <c r="EZT381" s="243"/>
      <c r="EZU381" s="243"/>
      <c r="EZV381" s="243"/>
      <c r="EZW381" s="243"/>
      <c r="EZX381" s="243"/>
      <c r="EZY381" s="243"/>
      <c r="EZZ381" s="243"/>
      <c r="FAA381" s="243"/>
      <c r="FAB381" s="243"/>
      <c r="FAC381" s="243"/>
      <c r="FAD381" s="243"/>
      <c r="FAE381" s="243"/>
      <c r="FAF381" s="243"/>
      <c r="FAG381" s="243"/>
      <c r="FAH381" s="243"/>
      <c r="FAI381" s="243"/>
      <c r="FAJ381" s="243"/>
      <c r="FAK381" s="243"/>
      <c r="FAL381" s="243"/>
      <c r="FAM381" s="243"/>
      <c r="FAN381" s="243"/>
      <c r="FAO381" s="243"/>
      <c r="FAP381" s="243"/>
      <c r="FAQ381" s="243"/>
      <c r="FAR381" s="243"/>
      <c r="FAS381" s="243"/>
      <c r="FAT381" s="243"/>
      <c r="FAU381" s="243"/>
      <c r="FAV381" s="243"/>
      <c r="FAW381" s="243"/>
      <c r="FAX381" s="243"/>
      <c r="FAY381" s="243"/>
      <c r="FAZ381" s="243"/>
      <c r="FBA381" s="243"/>
      <c r="FBB381" s="243"/>
      <c r="FBC381" s="243"/>
      <c r="FBD381" s="243"/>
      <c r="FBE381" s="243"/>
      <c r="FBF381" s="243"/>
      <c r="FBG381" s="243"/>
      <c r="FBH381" s="243"/>
      <c r="FBI381" s="243"/>
      <c r="FBJ381" s="243"/>
      <c r="FBK381" s="243"/>
      <c r="FBL381" s="243"/>
      <c r="FBM381" s="243"/>
      <c r="FBN381" s="243"/>
      <c r="FBO381" s="243"/>
      <c r="FBP381" s="243"/>
      <c r="FBQ381" s="243"/>
      <c r="FBR381" s="243"/>
      <c r="FBS381" s="243"/>
      <c r="FBT381" s="243"/>
      <c r="FBU381" s="243"/>
      <c r="FBV381" s="243"/>
      <c r="FBW381" s="243"/>
      <c r="FBX381" s="243"/>
      <c r="FBY381" s="243"/>
      <c r="FBZ381" s="243"/>
      <c r="FCA381" s="243"/>
      <c r="FCB381" s="243"/>
      <c r="FCC381" s="243"/>
      <c r="FCD381" s="243"/>
      <c r="FCE381" s="243"/>
      <c r="FCF381" s="243"/>
      <c r="FCG381" s="243"/>
      <c r="FCH381" s="243"/>
      <c r="FCI381" s="243"/>
      <c r="FCJ381" s="243"/>
      <c r="FCK381" s="243"/>
      <c r="FCL381" s="243"/>
      <c r="FCM381" s="243"/>
      <c r="FCN381" s="243"/>
      <c r="FCO381" s="243"/>
      <c r="FCP381" s="243"/>
      <c r="FCQ381" s="243"/>
      <c r="FCR381" s="243"/>
      <c r="FCS381" s="243"/>
      <c r="FCT381" s="243"/>
      <c r="FCU381" s="243"/>
      <c r="FCV381" s="243"/>
      <c r="FCW381" s="243"/>
      <c r="FCX381" s="243"/>
      <c r="FCY381" s="243"/>
      <c r="FCZ381" s="243"/>
      <c r="FDA381" s="243"/>
      <c r="FDB381" s="243"/>
      <c r="FDC381" s="243"/>
      <c r="FDD381" s="243"/>
      <c r="FDE381" s="243"/>
      <c r="FDF381" s="243"/>
      <c r="FDG381" s="243"/>
      <c r="FDH381" s="243"/>
      <c r="FDI381" s="243"/>
      <c r="FDJ381" s="243"/>
      <c r="FDK381" s="243"/>
      <c r="FDL381" s="243"/>
      <c r="FDM381" s="243"/>
      <c r="FDN381" s="243"/>
      <c r="FDO381" s="243"/>
      <c r="FDP381" s="243"/>
      <c r="FDQ381" s="243"/>
      <c r="FDR381" s="243"/>
      <c r="FDS381" s="243"/>
      <c r="FDT381" s="243"/>
      <c r="FDU381" s="243"/>
      <c r="FDV381" s="243"/>
      <c r="FDW381" s="243"/>
      <c r="FDX381" s="243"/>
      <c r="FDY381" s="243"/>
      <c r="FDZ381" s="243"/>
      <c r="FEA381" s="243"/>
      <c r="FEB381" s="243"/>
      <c r="FEC381" s="243"/>
      <c r="FED381" s="243"/>
      <c r="FEE381" s="243"/>
      <c r="FEF381" s="243"/>
      <c r="FEG381" s="243"/>
      <c r="FEH381" s="243"/>
      <c r="FEI381" s="243"/>
      <c r="FEJ381" s="243"/>
      <c r="FEK381" s="243"/>
      <c r="FEL381" s="243"/>
      <c r="FEM381" s="243"/>
      <c r="FEN381" s="243"/>
      <c r="FEO381" s="243"/>
      <c r="FEP381" s="243"/>
      <c r="FEQ381" s="243"/>
      <c r="FER381" s="243"/>
      <c r="FES381" s="243"/>
      <c r="FET381" s="243"/>
      <c r="FEU381" s="243"/>
      <c r="FEV381" s="243"/>
      <c r="FEW381" s="243"/>
      <c r="FEX381" s="243"/>
      <c r="FEY381" s="243"/>
      <c r="FEZ381" s="243"/>
      <c r="FFA381" s="243"/>
      <c r="FFB381" s="243"/>
      <c r="FFC381" s="243"/>
      <c r="FFD381" s="243"/>
      <c r="FFE381" s="243"/>
      <c r="FFF381" s="243"/>
      <c r="FFG381" s="243"/>
      <c r="FFH381" s="243"/>
      <c r="FFI381" s="243"/>
      <c r="FFJ381" s="243"/>
      <c r="FFK381" s="243"/>
      <c r="FFL381" s="243"/>
      <c r="FFM381" s="243"/>
      <c r="FFN381" s="243"/>
      <c r="FFO381" s="243"/>
      <c r="FFP381" s="243"/>
      <c r="FFQ381" s="243"/>
      <c r="FFR381" s="243"/>
      <c r="FFS381" s="243"/>
      <c r="FFT381" s="243"/>
      <c r="FFU381" s="243"/>
      <c r="FFV381" s="243"/>
      <c r="FFW381" s="243"/>
      <c r="FFX381" s="243"/>
      <c r="FFY381" s="243"/>
      <c r="FFZ381" s="243"/>
      <c r="FGA381" s="243"/>
      <c r="FGB381" s="243"/>
      <c r="FGC381" s="243"/>
      <c r="FGD381" s="243"/>
      <c r="FGE381" s="243"/>
      <c r="FGF381" s="243"/>
      <c r="FGG381" s="243"/>
      <c r="FGH381" s="243"/>
      <c r="FGI381" s="243"/>
      <c r="FGJ381" s="243"/>
      <c r="FGK381" s="243"/>
      <c r="FGL381" s="243"/>
      <c r="FGM381" s="243"/>
      <c r="FGN381" s="243"/>
      <c r="FGO381" s="243"/>
      <c r="FGP381" s="243"/>
      <c r="FGQ381" s="243"/>
      <c r="FGR381" s="243"/>
      <c r="FGS381" s="243"/>
      <c r="FGT381" s="243"/>
      <c r="FGU381" s="243"/>
      <c r="FGV381" s="243"/>
      <c r="FGW381" s="243"/>
      <c r="FGX381" s="243"/>
      <c r="FGY381" s="243"/>
      <c r="FGZ381" s="243"/>
      <c r="FHA381" s="243"/>
      <c r="FHB381" s="243"/>
      <c r="FHC381" s="243"/>
      <c r="FHD381" s="243"/>
      <c r="FHE381" s="243"/>
      <c r="FHF381" s="243"/>
      <c r="FHG381" s="243"/>
      <c r="FHH381" s="243"/>
      <c r="FHI381" s="243"/>
      <c r="FHJ381" s="243"/>
      <c r="FHK381" s="243"/>
      <c r="FHL381" s="243"/>
      <c r="FHM381" s="243"/>
      <c r="FHN381" s="243"/>
      <c r="FHO381" s="243"/>
      <c r="FHP381" s="243"/>
      <c r="FHQ381" s="243"/>
      <c r="FHR381" s="243"/>
      <c r="FHS381" s="243"/>
      <c r="FHT381" s="243"/>
      <c r="FHU381" s="243"/>
      <c r="FHV381" s="243"/>
      <c r="FHW381" s="243"/>
      <c r="FHX381" s="243"/>
      <c r="FHY381" s="243"/>
      <c r="FHZ381" s="243"/>
      <c r="FIA381" s="243"/>
      <c r="FIB381" s="243"/>
      <c r="FIC381" s="243"/>
      <c r="FID381" s="243"/>
      <c r="FIE381" s="243"/>
      <c r="FIF381" s="243"/>
      <c r="FIG381" s="243"/>
      <c r="FIH381" s="243"/>
      <c r="FII381" s="243"/>
      <c r="FIJ381" s="243"/>
      <c r="FIK381" s="243"/>
      <c r="FIL381" s="243"/>
      <c r="FIM381" s="243"/>
      <c r="FIN381" s="243"/>
      <c r="FIO381" s="243"/>
      <c r="FIP381" s="243"/>
      <c r="FIQ381" s="243"/>
      <c r="FIR381" s="243"/>
      <c r="FIS381" s="243"/>
      <c r="FIT381" s="243"/>
      <c r="FIU381" s="243"/>
      <c r="FIV381" s="243"/>
      <c r="FIW381" s="243"/>
      <c r="FIX381" s="243"/>
      <c r="FIY381" s="243"/>
      <c r="FIZ381" s="243"/>
      <c r="FJA381" s="243"/>
      <c r="FJB381" s="243"/>
      <c r="FJC381" s="243"/>
      <c r="FJD381" s="243"/>
      <c r="FJE381" s="243"/>
      <c r="FJF381" s="243"/>
      <c r="FJG381" s="243"/>
      <c r="FJH381" s="243"/>
      <c r="FJI381" s="243"/>
      <c r="FJJ381" s="243"/>
      <c r="FJK381" s="243"/>
      <c r="FJL381" s="243"/>
      <c r="FJM381" s="243"/>
      <c r="FJN381" s="243"/>
      <c r="FJO381" s="243"/>
      <c r="FJP381" s="243"/>
      <c r="FJQ381" s="243"/>
      <c r="FJR381" s="243"/>
      <c r="FJS381" s="243"/>
      <c r="FJT381" s="243"/>
      <c r="FJU381" s="243"/>
      <c r="FJV381" s="243"/>
      <c r="FJW381" s="243"/>
      <c r="FJX381" s="243"/>
      <c r="FJY381" s="243"/>
      <c r="FJZ381" s="243"/>
      <c r="FKA381" s="243"/>
      <c r="FKB381" s="243"/>
      <c r="FKC381" s="243"/>
      <c r="FKD381" s="243"/>
      <c r="FKE381" s="243"/>
      <c r="FKF381" s="243"/>
      <c r="FKG381" s="243"/>
      <c r="FKH381" s="243"/>
      <c r="FKI381" s="243"/>
      <c r="FKJ381" s="243"/>
      <c r="FKK381" s="243"/>
      <c r="FKL381" s="243"/>
      <c r="FKM381" s="243"/>
      <c r="FKN381" s="243"/>
      <c r="FKO381" s="243"/>
      <c r="FKP381" s="243"/>
      <c r="FKQ381" s="243"/>
      <c r="FKR381" s="243"/>
      <c r="FKS381" s="243"/>
      <c r="FKT381" s="243"/>
      <c r="FKU381" s="243"/>
      <c r="FKV381" s="243"/>
      <c r="FKW381" s="243"/>
      <c r="FKX381" s="243"/>
      <c r="FKY381" s="243"/>
      <c r="FKZ381" s="243"/>
      <c r="FLA381" s="243"/>
      <c r="FLB381" s="243"/>
      <c r="FLC381" s="243"/>
      <c r="FLD381" s="243"/>
      <c r="FLE381" s="243"/>
      <c r="FLF381" s="243"/>
      <c r="FLG381" s="243"/>
      <c r="FLH381" s="243"/>
      <c r="FLI381" s="243"/>
      <c r="FLJ381" s="243"/>
      <c r="FLK381" s="243"/>
      <c r="FLL381" s="243"/>
      <c r="FLM381" s="243"/>
      <c r="FLN381" s="243"/>
      <c r="FLO381" s="243"/>
      <c r="FLP381" s="243"/>
      <c r="FLQ381" s="243"/>
      <c r="FLR381" s="243"/>
      <c r="FLS381" s="243"/>
      <c r="FLT381" s="243"/>
      <c r="FLU381" s="243"/>
      <c r="FLV381" s="243"/>
      <c r="FLW381" s="243"/>
      <c r="FLX381" s="243"/>
      <c r="FLY381" s="243"/>
      <c r="FLZ381" s="243"/>
      <c r="FMA381" s="243"/>
      <c r="FMB381" s="243"/>
      <c r="FMC381" s="243"/>
      <c r="FMD381" s="243"/>
      <c r="FME381" s="243"/>
      <c r="FMF381" s="243"/>
      <c r="FMG381" s="243"/>
      <c r="FMH381" s="243"/>
      <c r="FMI381" s="243"/>
      <c r="FMJ381" s="243"/>
      <c r="FMK381" s="243"/>
      <c r="FML381" s="243"/>
      <c r="FMM381" s="243"/>
      <c r="FMN381" s="243"/>
      <c r="FMO381" s="243"/>
      <c r="FMP381" s="243"/>
      <c r="FMQ381" s="243"/>
      <c r="FMR381" s="243"/>
      <c r="FMS381" s="243"/>
      <c r="FMT381" s="243"/>
      <c r="FMU381" s="243"/>
      <c r="FMV381" s="243"/>
      <c r="FMW381" s="243"/>
      <c r="FMX381" s="243"/>
      <c r="FMY381" s="243"/>
      <c r="FMZ381" s="243"/>
      <c r="FNA381" s="243"/>
      <c r="FNB381" s="243"/>
      <c r="FNC381" s="243"/>
      <c r="FND381" s="243"/>
      <c r="FNE381" s="243"/>
      <c r="FNF381" s="243"/>
      <c r="FNG381" s="243"/>
      <c r="FNH381" s="243"/>
      <c r="FNI381" s="243"/>
      <c r="FNJ381" s="243"/>
      <c r="FNK381" s="243"/>
      <c r="FNL381" s="243"/>
      <c r="FNM381" s="243"/>
      <c r="FNN381" s="243"/>
      <c r="FNO381" s="243"/>
      <c r="FNP381" s="243"/>
      <c r="FNQ381" s="243"/>
      <c r="FNR381" s="243"/>
      <c r="FNS381" s="243"/>
      <c r="FNT381" s="243"/>
      <c r="FNU381" s="243"/>
      <c r="FNV381" s="243"/>
      <c r="FNW381" s="243"/>
      <c r="FNX381" s="243"/>
      <c r="FNY381" s="243"/>
      <c r="FNZ381" s="243"/>
      <c r="FOA381" s="243"/>
      <c r="FOB381" s="243"/>
      <c r="FOC381" s="243"/>
      <c r="FOD381" s="243"/>
      <c r="FOE381" s="243"/>
      <c r="FOF381" s="243"/>
      <c r="FOG381" s="243"/>
      <c r="FOH381" s="243"/>
      <c r="FOI381" s="243"/>
      <c r="FOJ381" s="243"/>
      <c r="FOK381" s="243"/>
      <c r="FOL381" s="243"/>
      <c r="FOM381" s="243"/>
      <c r="FON381" s="243"/>
      <c r="FOO381" s="243"/>
      <c r="FOP381" s="243"/>
      <c r="FOQ381" s="243"/>
      <c r="FOR381" s="243"/>
      <c r="FOS381" s="243"/>
      <c r="FOT381" s="243"/>
      <c r="FOU381" s="243"/>
      <c r="FOV381" s="243"/>
      <c r="FOW381" s="243"/>
      <c r="FOX381" s="243"/>
      <c r="FOY381" s="243"/>
      <c r="FOZ381" s="243"/>
      <c r="FPA381" s="243"/>
      <c r="FPB381" s="243"/>
      <c r="FPC381" s="243"/>
      <c r="FPD381" s="243"/>
      <c r="FPE381" s="243"/>
      <c r="FPF381" s="243"/>
      <c r="FPG381" s="243"/>
      <c r="FPH381" s="243"/>
      <c r="FPI381" s="243"/>
      <c r="FPJ381" s="243"/>
      <c r="FPK381" s="243"/>
      <c r="FPL381" s="243"/>
      <c r="FPM381" s="243"/>
      <c r="FPN381" s="243"/>
      <c r="FPO381" s="243"/>
      <c r="FPP381" s="243"/>
      <c r="FPQ381" s="243"/>
      <c r="FPR381" s="243"/>
      <c r="FPS381" s="243"/>
      <c r="FPT381" s="243"/>
      <c r="FPU381" s="243"/>
      <c r="FPV381" s="243"/>
      <c r="FPW381" s="243"/>
      <c r="FPX381" s="243"/>
      <c r="FPY381" s="243"/>
      <c r="FPZ381" s="243"/>
      <c r="FQA381" s="243"/>
      <c r="FQB381" s="243"/>
      <c r="FQC381" s="243"/>
      <c r="FQD381" s="243"/>
      <c r="FQE381" s="243"/>
      <c r="FQF381" s="243"/>
      <c r="FQG381" s="243"/>
      <c r="FQH381" s="243"/>
      <c r="FQI381" s="243"/>
      <c r="FQJ381" s="243"/>
      <c r="FQK381" s="243"/>
      <c r="FQL381" s="243"/>
      <c r="FQM381" s="243"/>
      <c r="FQN381" s="243"/>
      <c r="FQO381" s="243"/>
      <c r="FQP381" s="243"/>
      <c r="FQQ381" s="243"/>
      <c r="FQR381" s="243"/>
      <c r="FQS381" s="243"/>
      <c r="FQT381" s="243"/>
      <c r="FQU381" s="243"/>
      <c r="FQV381" s="243"/>
      <c r="FQW381" s="243"/>
      <c r="FQX381" s="243"/>
      <c r="FQY381" s="243"/>
      <c r="FQZ381" s="243"/>
      <c r="FRA381" s="243"/>
      <c r="FRB381" s="243"/>
      <c r="FRC381" s="243"/>
      <c r="FRD381" s="243"/>
      <c r="FRE381" s="243"/>
      <c r="FRF381" s="243"/>
      <c r="FRG381" s="243"/>
      <c r="FRH381" s="243"/>
      <c r="FRI381" s="243"/>
      <c r="FRJ381" s="243"/>
      <c r="FRK381" s="243"/>
      <c r="FRL381" s="243"/>
      <c r="FRM381" s="243"/>
      <c r="FRN381" s="243"/>
      <c r="FRO381" s="243"/>
      <c r="FRP381" s="243"/>
      <c r="FRQ381" s="243"/>
      <c r="FRR381" s="243"/>
      <c r="FRS381" s="243"/>
      <c r="FRT381" s="243"/>
      <c r="FRU381" s="243"/>
      <c r="FRV381" s="243"/>
      <c r="FRW381" s="243"/>
      <c r="FRX381" s="243"/>
      <c r="FRY381" s="243"/>
      <c r="FRZ381" s="243"/>
      <c r="FSA381" s="243"/>
      <c r="FSB381" s="243"/>
      <c r="FSC381" s="243"/>
      <c r="FSD381" s="243"/>
      <c r="FSE381" s="243"/>
      <c r="FSF381" s="243"/>
      <c r="FSG381" s="243"/>
      <c r="FSH381" s="243"/>
      <c r="FSI381" s="243"/>
      <c r="FSJ381" s="243"/>
      <c r="FSK381" s="243"/>
      <c r="FSL381" s="243"/>
      <c r="FSM381" s="243"/>
      <c r="FSN381" s="243"/>
      <c r="FSO381" s="243"/>
      <c r="FSP381" s="243"/>
      <c r="FSQ381" s="243"/>
      <c r="FSR381" s="243"/>
      <c r="FSS381" s="243"/>
      <c r="FST381" s="243"/>
      <c r="FSU381" s="243"/>
      <c r="FSV381" s="243"/>
      <c r="FSW381" s="243"/>
      <c r="FSX381" s="243"/>
      <c r="FSY381" s="243"/>
      <c r="FSZ381" s="243"/>
      <c r="FTA381" s="243"/>
      <c r="FTB381" s="243"/>
      <c r="FTC381" s="243"/>
      <c r="FTD381" s="243"/>
      <c r="FTE381" s="243"/>
      <c r="FTF381" s="243"/>
      <c r="FTG381" s="243"/>
      <c r="FTH381" s="243"/>
      <c r="FTI381" s="243"/>
      <c r="FTJ381" s="243"/>
      <c r="FTK381" s="243"/>
      <c r="FTL381" s="243"/>
      <c r="FTM381" s="243"/>
      <c r="FTN381" s="243"/>
      <c r="FTO381" s="243"/>
      <c r="FTP381" s="243"/>
      <c r="FTQ381" s="243"/>
      <c r="FTR381" s="243"/>
      <c r="FTS381" s="243"/>
      <c r="FTT381" s="243"/>
      <c r="FTU381" s="243"/>
      <c r="FTV381" s="243"/>
      <c r="FTW381" s="243"/>
      <c r="FTX381" s="243"/>
      <c r="FTY381" s="243"/>
      <c r="FTZ381" s="243"/>
      <c r="FUA381" s="243"/>
      <c r="FUB381" s="243"/>
      <c r="FUC381" s="243"/>
      <c r="FUD381" s="243"/>
      <c r="FUE381" s="243"/>
      <c r="FUF381" s="243"/>
      <c r="FUG381" s="243"/>
      <c r="FUH381" s="243"/>
      <c r="FUI381" s="243"/>
      <c r="FUJ381" s="243"/>
      <c r="FUK381" s="243"/>
      <c r="FUL381" s="243"/>
      <c r="FUM381" s="243"/>
      <c r="FUN381" s="243"/>
      <c r="FUO381" s="243"/>
      <c r="FUP381" s="243"/>
      <c r="FUQ381" s="243"/>
      <c r="FUR381" s="243"/>
      <c r="FUS381" s="243"/>
      <c r="FUT381" s="243"/>
      <c r="FUU381" s="243"/>
      <c r="FUV381" s="243"/>
      <c r="FUW381" s="243"/>
      <c r="FUX381" s="243"/>
      <c r="FUY381" s="243"/>
      <c r="FUZ381" s="243"/>
      <c r="FVA381" s="243"/>
      <c r="FVB381" s="243"/>
      <c r="FVC381" s="243"/>
      <c r="FVD381" s="243"/>
      <c r="FVE381" s="243"/>
      <c r="FVF381" s="243"/>
      <c r="FVG381" s="243"/>
      <c r="FVH381" s="243"/>
      <c r="FVI381" s="243"/>
      <c r="FVJ381" s="243"/>
      <c r="FVK381" s="243"/>
      <c r="FVL381" s="243"/>
      <c r="FVM381" s="243"/>
      <c r="FVN381" s="243"/>
      <c r="FVO381" s="243"/>
      <c r="FVP381" s="243"/>
      <c r="FVQ381" s="243"/>
      <c r="FVR381" s="243"/>
      <c r="FVS381" s="243"/>
      <c r="FVT381" s="243"/>
      <c r="FVU381" s="243"/>
      <c r="FVV381" s="243"/>
      <c r="FVW381" s="243"/>
      <c r="FVX381" s="243"/>
      <c r="FVY381" s="243"/>
      <c r="FVZ381" s="243"/>
      <c r="FWA381" s="243"/>
      <c r="FWB381" s="243"/>
      <c r="FWC381" s="243"/>
      <c r="FWD381" s="243"/>
      <c r="FWE381" s="243"/>
      <c r="FWF381" s="243"/>
      <c r="FWG381" s="243"/>
      <c r="FWH381" s="243"/>
      <c r="FWI381" s="243"/>
      <c r="FWJ381" s="243"/>
      <c r="FWK381" s="243"/>
      <c r="FWL381" s="243"/>
      <c r="FWM381" s="243"/>
      <c r="FWN381" s="243"/>
      <c r="FWO381" s="243"/>
      <c r="FWP381" s="243"/>
      <c r="FWQ381" s="243"/>
      <c r="FWR381" s="243"/>
      <c r="FWS381" s="243"/>
      <c r="FWT381" s="243"/>
      <c r="FWU381" s="243"/>
      <c r="FWV381" s="243"/>
      <c r="FWW381" s="243"/>
      <c r="FWX381" s="243"/>
      <c r="FWY381" s="243"/>
      <c r="FWZ381" s="243"/>
      <c r="FXA381" s="243"/>
      <c r="FXB381" s="243"/>
      <c r="FXC381" s="243"/>
      <c r="FXD381" s="243"/>
      <c r="FXE381" s="243"/>
      <c r="FXF381" s="243"/>
      <c r="FXG381" s="243"/>
      <c r="FXH381" s="243"/>
      <c r="FXI381" s="243"/>
      <c r="FXJ381" s="243"/>
      <c r="FXK381" s="243"/>
      <c r="FXL381" s="243"/>
      <c r="FXM381" s="243"/>
      <c r="FXN381" s="243"/>
      <c r="FXO381" s="243"/>
      <c r="FXP381" s="243"/>
      <c r="FXQ381" s="243"/>
      <c r="FXR381" s="243"/>
      <c r="FXS381" s="243"/>
      <c r="FXT381" s="243"/>
      <c r="FXU381" s="243"/>
      <c r="FXV381" s="243"/>
      <c r="FXW381" s="243"/>
      <c r="FXX381" s="243"/>
      <c r="FXY381" s="243"/>
      <c r="FXZ381" s="243"/>
      <c r="FYA381" s="243"/>
      <c r="FYB381" s="243"/>
      <c r="FYC381" s="243"/>
      <c r="FYD381" s="243"/>
      <c r="FYE381" s="243"/>
      <c r="FYF381" s="243"/>
      <c r="FYG381" s="243"/>
      <c r="FYH381" s="243"/>
      <c r="FYI381" s="243"/>
      <c r="FYJ381" s="243"/>
      <c r="FYK381" s="243"/>
      <c r="FYL381" s="243"/>
      <c r="FYM381" s="243"/>
      <c r="FYN381" s="243"/>
      <c r="FYO381" s="243"/>
      <c r="FYP381" s="243"/>
      <c r="FYQ381" s="243"/>
      <c r="FYR381" s="243"/>
      <c r="FYS381" s="243"/>
      <c r="FYT381" s="243"/>
      <c r="FYU381" s="243"/>
      <c r="FYV381" s="243"/>
      <c r="FYW381" s="243"/>
      <c r="FYX381" s="243"/>
      <c r="FYY381" s="243"/>
      <c r="FYZ381" s="243"/>
      <c r="FZA381" s="243"/>
      <c r="FZB381" s="243"/>
      <c r="FZC381" s="243"/>
      <c r="FZD381" s="243"/>
      <c r="FZE381" s="243"/>
      <c r="FZF381" s="243"/>
      <c r="FZG381" s="243"/>
      <c r="FZH381" s="243"/>
      <c r="FZI381" s="243"/>
      <c r="FZJ381" s="243"/>
      <c r="FZK381" s="243"/>
      <c r="FZL381" s="243"/>
      <c r="FZM381" s="243"/>
      <c r="FZN381" s="243"/>
      <c r="FZO381" s="243"/>
      <c r="FZP381" s="243"/>
      <c r="FZQ381" s="243"/>
      <c r="FZR381" s="243"/>
      <c r="FZS381" s="243"/>
      <c r="FZT381" s="243"/>
      <c r="FZU381" s="243"/>
      <c r="FZV381" s="243"/>
      <c r="FZW381" s="243"/>
      <c r="FZX381" s="243"/>
      <c r="FZY381" s="243"/>
      <c r="FZZ381" s="243"/>
      <c r="GAA381" s="243"/>
      <c r="GAB381" s="243"/>
      <c r="GAC381" s="243"/>
      <c r="GAD381" s="243"/>
      <c r="GAE381" s="243"/>
      <c r="GAF381" s="243"/>
      <c r="GAG381" s="243"/>
      <c r="GAH381" s="243"/>
      <c r="GAI381" s="243"/>
      <c r="GAJ381" s="243"/>
      <c r="GAK381" s="243"/>
      <c r="GAL381" s="243"/>
      <c r="GAM381" s="243"/>
      <c r="GAN381" s="243"/>
      <c r="GAO381" s="243"/>
      <c r="GAP381" s="243"/>
      <c r="GAQ381" s="243"/>
      <c r="GAR381" s="243"/>
      <c r="GAS381" s="243"/>
      <c r="GAT381" s="243"/>
      <c r="GAU381" s="243"/>
      <c r="GAV381" s="243"/>
      <c r="GAW381" s="243"/>
      <c r="GAX381" s="243"/>
      <c r="GAY381" s="243"/>
      <c r="GAZ381" s="243"/>
      <c r="GBA381" s="243"/>
      <c r="GBB381" s="243"/>
      <c r="GBC381" s="243"/>
      <c r="GBD381" s="243"/>
      <c r="GBE381" s="243"/>
      <c r="GBF381" s="243"/>
      <c r="GBG381" s="243"/>
      <c r="GBH381" s="243"/>
      <c r="GBI381" s="243"/>
      <c r="GBJ381" s="243"/>
      <c r="GBK381" s="243"/>
      <c r="GBL381" s="243"/>
      <c r="GBM381" s="243"/>
      <c r="GBN381" s="243"/>
      <c r="GBO381" s="243"/>
      <c r="GBP381" s="243"/>
      <c r="GBQ381" s="243"/>
      <c r="GBR381" s="243"/>
      <c r="GBS381" s="243"/>
      <c r="GBT381" s="243"/>
      <c r="GBU381" s="243"/>
      <c r="GBV381" s="243"/>
      <c r="GBW381" s="243"/>
      <c r="GBX381" s="243"/>
      <c r="GBY381" s="243"/>
      <c r="GBZ381" s="243"/>
      <c r="GCA381" s="243"/>
      <c r="GCB381" s="243"/>
      <c r="GCC381" s="243"/>
      <c r="GCD381" s="243"/>
      <c r="GCE381" s="243"/>
      <c r="GCF381" s="243"/>
      <c r="GCG381" s="243"/>
      <c r="GCH381" s="243"/>
      <c r="GCI381" s="243"/>
      <c r="GCJ381" s="243"/>
      <c r="GCK381" s="243"/>
      <c r="GCL381" s="243"/>
      <c r="GCM381" s="243"/>
      <c r="GCN381" s="243"/>
      <c r="GCO381" s="243"/>
      <c r="GCP381" s="243"/>
      <c r="GCQ381" s="243"/>
      <c r="GCR381" s="243"/>
      <c r="GCS381" s="243"/>
      <c r="GCT381" s="243"/>
      <c r="GCU381" s="243"/>
      <c r="GCV381" s="243"/>
      <c r="GCW381" s="243"/>
      <c r="GCX381" s="243"/>
      <c r="GCY381" s="243"/>
      <c r="GCZ381" s="243"/>
      <c r="GDA381" s="243"/>
      <c r="GDB381" s="243"/>
      <c r="GDC381" s="243"/>
      <c r="GDD381" s="243"/>
      <c r="GDE381" s="243"/>
      <c r="GDF381" s="243"/>
      <c r="GDG381" s="243"/>
      <c r="GDH381" s="243"/>
      <c r="GDI381" s="243"/>
      <c r="GDJ381" s="243"/>
      <c r="GDK381" s="243"/>
      <c r="GDL381" s="243"/>
      <c r="GDM381" s="243"/>
      <c r="GDN381" s="243"/>
      <c r="GDO381" s="243"/>
      <c r="GDP381" s="243"/>
      <c r="GDQ381" s="243"/>
      <c r="GDR381" s="243"/>
      <c r="GDS381" s="243"/>
      <c r="GDT381" s="243"/>
      <c r="GDU381" s="243"/>
      <c r="GDV381" s="243"/>
      <c r="GDW381" s="243"/>
      <c r="GDX381" s="243"/>
      <c r="GDY381" s="243"/>
      <c r="GDZ381" s="243"/>
      <c r="GEA381" s="243"/>
      <c r="GEB381" s="243"/>
      <c r="GEC381" s="243"/>
      <c r="GED381" s="243"/>
      <c r="GEE381" s="243"/>
      <c r="GEF381" s="243"/>
      <c r="GEG381" s="243"/>
      <c r="GEH381" s="243"/>
      <c r="GEI381" s="243"/>
      <c r="GEJ381" s="243"/>
      <c r="GEK381" s="243"/>
      <c r="GEL381" s="243"/>
      <c r="GEM381" s="243"/>
      <c r="GEN381" s="243"/>
      <c r="GEO381" s="243"/>
      <c r="GEP381" s="243"/>
      <c r="GEQ381" s="243"/>
      <c r="GER381" s="243"/>
      <c r="GES381" s="243"/>
      <c r="GET381" s="243"/>
      <c r="GEU381" s="243"/>
      <c r="GEV381" s="243"/>
      <c r="GEW381" s="243"/>
      <c r="GEX381" s="243"/>
      <c r="GEY381" s="243"/>
      <c r="GEZ381" s="243"/>
      <c r="GFA381" s="243"/>
      <c r="GFB381" s="243"/>
      <c r="GFC381" s="243"/>
      <c r="GFD381" s="243"/>
      <c r="GFE381" s="243"/>
      <c r="GFF381" s="243"/>
      <c r="GFG381" s="243"/>
      <c r="GFH381" s="243"/>
      <c r="GFI381" s="243"/>
      <c r="GFJ381" s="243"/>
      <c r="GFK381" s="243"/>
      <c r="GFL381" s="243"/>
      <c r="GFM381" s="243"/>
      <c r="GFN381" s="243"/>
      <c r="GFO381" s="243"/>
      <c r="GFP381" s="243"/>
      <c r="GFQ381" s="243"/>
      <c r="GFR381" s="243"/>
      <c r="GFS381" s="243"/>
      <c r="GFT381" s="243"/>
      <c r="GFU381" s="243"/>
      <c r="GFV381" s="243"/>
      <c r="GFW381" s="243"/>
      <c r="GFX381" s="243"/>
      <c r="GFY381" s="243"/>
      <c r="GFZ381" s="243"/>
      <c r="GGA381" s="243"/>
      <c r="GGB381" s="243"/>
      <c r="GGC381" s="243"/>
      <c r="GGD381" s="243"/>
      <c r="GGE381" s="243"/>
      <c r="GGF381" s="243"/>
      <c r="GGG381" s="243"/>
      <c r="GGH381" s="243"/>
      <c r="GGI381" s="243"/>
      <c r="GGJ381" s="243"/>
      <c r="GGK381" s="243"/>
      <c r="GGL381" s="243"/>
      <c r="GGM381" s="243"/>
      <c r="GGN381" s="243"/>
      <c r="GGO381" s="243"/>
      <c r="GGP381" s="243"/>
      <c r="GGQ381" s="243"/>
      <c r="GGR381" s="243"/>
      <c r="GGS381" s="243"/>
      <c r="GGT381" s="243"/>
      <c r="GGU381" s="243"/>
      <c r="GGV381" s="243"/>
      <c r="GGW381" s="243"/>
      <c r="GGX381" s="243"/>
      <c r="GGY381" s="243"/>
      <c r="GGZ381" s="243"/>
      <c r="GHA381" s="243"/>
      <c r="GHB381" s="243"/>
      <c r="GHC381" s="243"/>
      <c r="GHD381" s="243"/>
      <c r="GHE381" s="243"/>
      <c r="GHF381" s="243"/>
      <c r="GHG381" s="243"/>
      <c r="GHH381" s="243"/>
      <c r="GHI381" s="243"/>
      <c r="GHJ381" s="243"/>
      <c r="GHK381" s="243"/>
      <c r="GHL381" s="243"/>
      <c r="GHM381" s="243"/>
      <c r="GHN381" s="243"/>
      <c r="GHO381" s="243"/>
      <c r="GHP381" s="243"/>
      <c r="GHQ381" s="243"/>
      <c r="GHR381" s="243"/>
      <c r="GHS381" s="243"/>
      <c r="GHT381" s="243"/>
      <c r="GHU381" s="243"/>
      <c r="GHV381" s="243"/>
      <c r="GHW381" s="243"/>
      <c r="GHX381" s="243"/>
      <c r="GHY381" s="243"/>
      <c r="GHZ381" s="243"/>
      <c r="GIA381" s="243"/>
      <c r="GIB381" s="243"/>
      <c r="GIC381" s="243"/>
      <c r="GID381" s="243"/>
      <c r="GIE381" s="243"/>
      <c r="GIF381" s="243"/>
      <c r="GIG381" s="243"/>
      <c r="GIH381" s="243"/>
      <c r="GII381" s="243"/>
      <c r="GIJ381" s="243"/>
      <c r="GIK381" s="243"/>
      <c r="GIL381" s="243"/>
      <c r="GIM381" s="243"/>
      <c r="GIN381" s="243"/>
      <c r="GIO381" s="243"/>
      <c r="GIP381" s="243"/>
      <c r="GIQ381" s="243"/>
      <c r="GIR381" s="243"/>
      <c r="GIS381" s="243"/>
      <c r="GIT381" s="243"/>
      <c r="GIU381" s="243"/>
      <c r="GIV381" s="243"/>
      <c r="GIW381" s="243"/>
      <c r="GIX381" s="243"/>
      <c r="GIY381" s="243"/>
      <c r="GIZ381" s="243"/>
      <c r="GJA381" s="243"/>
      <c r="GJB381" s="243"/>
      <c r="GJC381" s="243"/>
      <c r="GJD381" s="243"/>
      <c r="GJE381" s="243"/>
      <c r="GJF381" s="243"/>
      <c r="GJG381" s="243"/>
      <c r="GJH381" s="243"/>
      <c r="GJI381" s="243"/>
      <c r="GJJ381" s="243"/>
      <c r="GJK381" s="243"/>
      <c r="GJL381" s="243"/>
      <c r="GJM381" s="243"/>
      <c r="GJN381" s="243"/>
      <c r="GJO381" s="243"/>
      <c r="GJP381" s="243"/>
      <c r="GJQ381" s="243"/>
      <c r="GJR381" s="243"/>
      <c r="GJS381" s="243"/>
      <c r="GJT381" s="243"/>
      <c r="GJU381" s="243"/>
      <c r="GJV381" s="243"/>
      <c r="GJW381" s="243"/>
      <c r="GJX381" s="243"/>
      <c r="GJY381" s="243"/>
      <c r="GJZ381" s="243"/>
      <c r="GKA381" s="243"/>
      <c r="GKB381" s="243"/>
      <c r="GKC381" s="243"/>
      <c r="GKD381" s="243"/>
      <c r="GKE381" s="243"/>
      <c r="GKF381" s="243"/>
      <c r="GKG381" s="243"/>
      <c r="GKH381" s="243"/>
      <c r="GKI381" s="243"/>
      <c r="GKJ381" s="243"/>
      <c r="GKK381" s="243"/>
      <c r="GKL381" s="243"/>
      <c r="GKM381" s="243"/>
      <c r="GKN381" s="243"/>
      <c r="GKO381" s="243"/>
      <c r="GKP381" s="243"/>
      <c r="GKQ381" s="243"/>
      <c r="GKR381" s="243"/>
      <c r="GKS381" s="243"/>
      <c r="GKT381" s="243"/>
      <c r="GKU381" s="243"/>
      <c r="GKV381" s="243"/>
      <c r="GKW381" s="243"/>
      <c r="GKX381" s="243"/>
      <c r="GKY381" s="243"/>
      <c r="GKZ381" s="243"/>
      <c r="GLA381" s="243"/>
      <c r="GLB381" s="243"/>
      <c r="GLC381" s="243"/>
      <c r="GLD381" s="243"/>
      <c r="GLE381" s="243"/>
      <c r="GLF381" s="243"/>
      <c r="GLG381" s="243"/>
      <c r="GLH381" s="243"/>
      <c r="GLI381" s="243"/>
      <c r="GLJ381" s="243"/>
      <c r="GLK381" s="243"/>
      <c r="GLL381" s="243"/>
      <c r="GLM381" s="243"/>
      <c r="GLN381" s="243"/>
      <c r="GLO381" s="243"/>
      <c r="GLP381" s="243"/>
      <c r="GLQ381" s="243"/>
      <c r="GLR381" s="243"/>
      <c r="GLS381" s="243"/>
      <c r="GLT381" s="243"/>
      <c r="GLU381" s="243"/>
      <c r="GLV381" s="243"/>
      <c r="GLW381" s="243"/>
      <c r="GLX381" s="243"/>
      <c r="GLY381" s="243"/>
      <c r="GLZ381" s="243"/>
      <c r="GMA381" s="243"/>
      <c r="GMB381" s="243"/>
      <c r="GMC381" s="243"/>
      <c r="GMD381" s="243"/>
      <c r="GME381" s="243"/>
      <c r="GMF381" s="243"/>
      <c r="GMG381" s="243"/>
      <c r="GMH381" s="243"/>
      <c r="GMI381" s="243"/>
      <c r="GMJ381" s="243"/>
      <c r="GMK381" s="243"/>
      <c r="GML381" s="243"/>
      <c r="GMM381" s="243"/>
      <c r="GMN381" s="243"/>
      <c r="GMO381" s="243"/>
      <c r="GMP381" s="243"/>
      <c r="GMQ381" s="243"/>
      <c r="GMR381" s="243"/>
      <c r="GMS381" s="243"/>
      <c r="GMT381" s="243"/>
      <c r="GMU381" s="243"/>
      <c r="GMV381" s="243"/>
      <c r="GMW381" s="243"/>
      <c r="GMX381" s="243"/>
      <c r="GMY381" s="243"/>
      <c r="GMZ381" s="243"/>
      <c r="GNA381" s="243"/>
      <c r="GNB381" s="243"/>
      <c r="GNC381" s="243"/>
      <c r="GND381" s="243"/>
      <c r="GNE381" s="243"/>
      <c r="GNF381" s="243"/>
      <c r="GNG381" s="243"/>
      <c r="GNH381" s="243"/>
      <c r="GNI381" s="243"/>
      <c r="GNJ381" s="243"/>
      <c r="GNK381" s="243"/>
      <c r="GNL381" s="243"/>
      <c r="GNM381" s="243"/>
      <c r="GNN381" s="243"/>
      <c r="GNO381" s="243"/>
      <c r="GNP381" s="243"/>
      <c r="GNQ381" s="243"/>
      <c r="GNR381" s="243"/>
      <c r="GNS381" s="243"/>
      <c r="GNT381" s="243"/>
      <c r="GNU381" s="243"/>
      <c r="GNV381" s="243"/>
      <c r="GNW381" s="243"/>
      <c r="GNX381" s="243"/>
      <c r="GNY381" s="243"/>
      <c r="GNZ381" s="243"/>
      <c r="GOA381" s="243"/>
      <c r="GOB381" s="243"/>
      <c r="GOC381" s="243"/>
      <c r="GOD381" s="243"/>
      <c r="GOE381" s="243"/>
      <c r="GOF381" s="243"/>
      <c r="GOG381" s="243"/>
      <c r="GOH381" s="243"/>
      <c r="GOI381" s="243"/>
      <c r="GOJ381" s="243"/>
      <c r="GOK381" s="243"/>
      <c r="GOL381" s="243"/>
      <c r="GOM381" s="243"/>
      <c r="GON381" s="243"/>
      <c r="GOO381" s="243"/>
      <c r="GOP381" s="243"/>
      <c r="GOQ381" s="243"/>
      <c r="GOR381" s="243"/>
      <c r="GOS381" s="243"/>
      <c r="GOT381" s="243"/>
      <c r="GOU381" s="243"/>
      <c r="GOV381" s="243"/>
      <c r="GOW381" s="243"/>
      <c r="GOX381" s="243"/>
      <c r="GOY381" s="243"/>
      <c r="GOZ381" s="243"/>
      <c r="GPA381" s="243"/>
      <c r="GPB381" s="243"/>
      <c r="GPC381" s="243"/>
      <c r="GPD381" s="243"/>
      <c r="GPE381" s="243"/>
      <c r="GPF381" s="243"/>
      <c r="GPG381" s="243"/>
      <c r="GPH381" s="243"/>
      <c r="GPI381" s="243"/>
      <c r="GPJ381" s="243"/>
      <c r="GPK381" s="243"/>
      <c r="GPL381" s="243"/>
      <c r="GPM381" s="243"/>
      <c r="GPN381" s="243"/>
      <c r="GPO381" s="243"/>
      <c r="GPP381" s="243"/>
      <c r="GPQ381" s="243"/>
      <c r="GPR381" s="243"/>
      <c r="GPS381" s="243"/>
      <c r="GPT381" s="243"/>
      <c r="GPU381" s="243"/>
      <c r="GPV381" s="243"/>
      <c r="GPW381" s="243"/>
      <c r="GPX381" s="243"/>
      <c r="GPY381" s="243"/>
      <c r="GPZ381" s="243"/>
      <c r="GQA381" s="243"/>
      <c r="GQB381" s="243"/>
      <c r="GQC381" s="243"/>
      <c r="GQD381" s="243"/>
      <c r="GQE381" s="243"/>
      <c r="GQF381" s="243"/>
      <c r="GQG381" s="243"/>
      <c r="GQH381" s="243"/>
      <c r="GQI381" s="243"/>
      <c r="GQJ381" s="243"/>
      <c r="GQK381" s="243"/>
      <c r="GQL381" s="243"/>
      <c r="GQM381" s="243"/>
      <c r="GQN381" s="243"/>
      <c r="GQO381" s="243"/>
      <c r="GQP381" s="243"/>
      <c r="GQQ381" s="243"/>
      <c r="GQR381" s="243"/>
      <c r="GQS381" s="243"/>
      <c r="GQT381" s="243"/>
      <c r="GQU381" s="243"/>
      <c r="GQV381" s="243"/>
      <c r="GQW381" s="243"/>
      <c r="GQX381" s="243"/>
      <c r="GQY381" s="243"/>
      <c r="GQZ381" s="243"/>
      <c r="GRA381" s="243"/>
      <c r="GRB381" s="243"/>
      <c r="GRC381" s="243"/>
      <c r="GRD381" s="243"/>
      <c r="GRE381" s="243"/>
      <c r="GRF381" s="243"/>
      <c r="GRG381" s="243"/>
      <c r="GRH381" s="243"/>
      <c r="GRI381" s="243"/>
      <c r="GRJ381" s="243"/>
      <c r="GRK381" s="243"/>
      <c r="GRL381" s="243"/>
      <c r="GRM381" s="243"/>
      <c r="GRN381" s="243"/>
      <c r="GRO381" s="243"/>
      <c r="GRP381" s="243"/>
      <c r="GRQ381" s="243"/>
      <c r="GRR381" s="243"/>
      <c r="GRS381" s="243"/>
      <c r="GRT381" s="243"/>
      <c r="GRU381" s="243"/>
      <c r="GRV381" s="243"/>
      <c r="GRW381" s="243"/>
      <c r="GRX381" s="243"/>
      <c r="GRY381" s="243"/>
      <c r="GRZ381" s="243"/>
      <c r="GSA381" s="243"/>
      <c r="GSB381" s="243"/>
      <c r="GSC381" s="243"/>
      <c r="GSD381" s="243"/>
      <c r="GSE381" s="243"/>
      <c r="GSF381" s="243"/>
      <c r="GSG381" s="243"/>
      <c r="GSH381" s="243"/>
      <c r="GSI381" s="243"/>
      <c r="GSJ381" s="243"/>
      <c r="GSK381" s="243"/>
      <c r="GSL381" s="243"/>
      <c r="GSM381" s="243"/>
      <c r="GSN381" s="243"/>
      <c r="GSO381" s="243"/>
      <c r="GSP381" s="243"/>
      <c r="GSQ381" s="243"/>
      <c r="GSR381" s="243"/>
      <c r="GSS381" s="243"/>
      <c r="GST381" s="243"/>
      <c r="GSU381" s="243"/>
      <c r="GSV381" s="243"/>
      <c r="GSW381" s="243"/>
      <c r="GSX381" s="243"/>
      <c r="GSY381" s="243"/>
      <c r="GSZ381" s="243"/>
      <c r="GTA381" s="243"/>
      <c r="GTB381" s="243"/>
      <c r="GTC381" s="243"/>
      <c r="GTD381" s="243"/>
      <c r="GTE381" s="243"/>
      <c r="GTF381" s="243"/>
      <c r="GTG381" s="243"/>
      <c r="GTH381" s="243"/>
      <c r="GTI381" s="243"/>
      <c r="GTJ381" s="243"/>
      <c r="GTK381" s="243"/>
      <c r="GTL381" s="243"/>
      <c r="GTM381" s="243"/>
      <c r="GTN381" s="243"/>
      <c r="GTO381" s="243"/>
      <c r="GTP381" s="243"/>
      <c r="GTQ381" s="243"/>
      <c r="GTR381" s="243"/>
      <c r="GTS381" s="243"/>
      <c r="GTT381" s="243"/>
      <c r="GTU381" s="243"/>
      <c r="GTV381" s="243"/>
      <c r="GTW381" s="243"/>
      <c r="GTX381" s="243"/>
      <c r="GTY381" s="243"/>
      <c r="GTZ381" s="243"/>
      <c r="GUA381" s="243"/>
      <c r="GUB381" s="243"/>
      <c r="GUC381" s="243"/>
      <c r="GUD381" s="243"/>
      <c r="GUE381" s="243"/>
      <c r="GUF381" s="243"/>
      <c r="GUG381" s="243"/>
      <c r="GUH381" s="243"/>
      <c r="GUI381" s="243"/>
      <c r="GUJ381" s="243"/>
      <c r="GUK381" s="243"/>
      <c r="GUL381" s="243"/>
      <c r="GUM381" s="243"/>
      <c r="GUN381" s="243"/>
      <c r="GUO381" s="243"/>
      <c r="GUP381" s="243"/>
      <c r="GUQ381" s="243"/>
      <c r="GUR381" s="243"/>
      <c r="GUS381" s="243"/>
      <c r="GUT381" s="243"/>
      <c r="GUU381" s="243"/>
      <c r="GUV381" s="243"/>
      <c r="GUW381" s="243"/>
      <c r="GUX381" s="243"/>
      <c r="GUY381" s="243"/>
      <c r="GUZ381" s="243"/>
      <c r="GVA381" s="243"/>
      <c r="GVB381" s="243"/>
      <c r="GVC381" s="243"/>
      <c r="GVD381" s="243"/>
      <c r="GVE381" s="243"/>
      <c r="GVF381" s="243"/>
      <c r="GVG381" s="243"/>
      <c r="GVH381" s="243"/>
      <c r="GVI381" s="243"/>
      <c r="GVJ381" s="243"/>
      <c r="GVK381" s="243"/>
      <c r="GVL381" s="243"/>
      <c r="GVM381" s="243"/>
      <c r="GVN381" s="243"/>
      <c r="GVO381" s="243"/>
      <c r="GVP381" s="243"/>
      <c r="GVQ381" s="243"/>
      <c r="GVR381" s="243"/>
      <c r="GVS381" s="243"/>
      <c r="GVT381" s="243"/>
      <c r="GVU381" s="243"/>
      <c r="GVV381" s="243"/>
      <c r="GVW381" s="243"/>
      <c r="GVX381" s="243"/>
      <c r="GVY381" s="243"/>
      <c r="GVZ381" s="243"/>
      <c r="GWA381" s="243"/>
      <c r="GWB381" s="243"/>
      <c r="GWC381" s="243"/>
      <c r="GWD381" s="243"/>
      <c r="GWE381" s="243"/>
      <c r="GWF381" s="243"/>
      <c r="GWG381" s="243"/>
      <c r="GWH381" s="243"/>
      <c r="GWI381" s="243"/>
      <c r="GWJ381" s="243"/>
      <c r="GWK381" s="243"/>
      <c r="GWL381" s="243"/>
      <c r="GWM381" s="243"/>
      <c r="GWN381" s="243"/>
      <c r="GWO381" s="243"/>
      <c r="GWP381" s="243"/>
      <c r="GWQ381" s="243"/>
      <c r="GWR381" s="243"/>
      <c r="GWS381" s="243"/>
      <c r="GWT381" s="243"/>
      <c r="GWU381" s="243"/>
      <c r="GWV381" s="243"/>
      <c r="GWW381" s="243"/>
      <c r="GWX381" s="243"/>
      <c r="GWY381" s="243"/>
      <c r="GWZ381" s="243"/>
      <c r="GXA381" s="243"/>
      <c r="GXB381" s="243"/>
      <c r="GXC381" s="243"/>
      <c r="GXD381" s="243"/>
      <c r="GXE381" s="243"/>
      <c r="GXF381" s="243"/>
      <c r="GXG381" s="243"/>
      <c r="GXH381" s="243"/>
      <c r="GXI381" s="243"/>
      <c r="GXJ381" s="243"/>
      <c r="GXK381" s="243"/>
      <c r="GXL381" s="243"/>
      <c r="GXM381" s="243"/>
      <c r="GXN381" s="243"/>
      <c r="GXO381" s="243"/>
      <c r="GXP381" s="243"/>
      <c r="GXQ381" s="243"/>
      <c r="GXR381" s="243"/>
      <c r="GXS381" s="243"/>
      <c r="GXT381" s="243"/>
      <c r="GXU381" s="243"/>
      <c r="GXV381" s="243"/>
      <c r="GXW381" s="243"/>
      <c r="GXX381" s="243"/>
      <c r="GXY381" s="243"/>
      <c r="GXZ381" s="243"/>
      <c r="GYA381" s="243"/>
      <c r="GYB381" s="243"/>
      <c r="GYC381" s="243"/>
      <c r="GYD381" s="243"/>
      <c r="GYE381" s="243"/>
      <c r="GYF381" s="243"/>
      <c r="GYG381" s="243"/>
      <c r="GYH381" s="243"/>
      <c r="GYI381" s="243"/>
      <c r="GYJ381" s="243"/>
      <c r="GYK381" s="243"/>
      <c r="GYL381" s="243"/>
      <c r="GYM381" s="243"/>
      <c r="GYN381" s="243"/>
      <c r="GYO381" s="243"/>
      <c r="GYP381" s="243"/>
      <c r="GYQ381" s="243"/>
      <c r="GYR381" s="243"/>
      <c r="GYS381" s="243"/>
      <c r="GYT381" s="243"/>
      <c r="GYU381" s="243"/>
      <c r="GYV381" s="243"/>
      <c r="GYW381" s="243"/>
      <c r="GYX381" s="243"/>
      <c r="GYY381" s="243"/>
      <c r="GYZ381" s="243"/>
      <c r="GZA381" s="243"/>
      <c r="GZB381" s="243"/>
      <c r="GZC381" s="243"/>
      <c r="GZD381" s="243"/>
      <c r="GZE381" s="243"/>
      <c r="GZF381" s="243"/>
      <c r="GZG381" s="243"/>
      <c r="GZH381" s="243"/>
      <c r="GZI381" s="243"/>
      <c r="GZJ381" s="243"/>
      <c r="GZK381" s="243"/>
      <c r="GZL381" s="243"/>
      <c r="GZM381" s="243"/>
      <c r="GZN381" s="243"/>
      <c r="GZO381" s="243"/>
      <c r="GZP381" s="243"/>
      <c r="GZQ381" s="243"/>
      <c r="GZR381" s="243"/>
      <c r="GZS381" s="243"/>
      <c r="GZT381" s="243"/>
      <c r="GZU381" s="243"/>
      <c r="GZV381" s="243"/>
      <c r="GZW381" s="243"/>
      <c r="GZX381" s="243"/>
      <c r="GZY381" s="243"/>
      <c r="GZZ381" s="243"/>
      <c r="HAA381" s="243"/>
      <c r="HAB381" s="243"/>
      <c r="HAC381" s="243"/>
      <c r="HAD381" s="243"/>
      <c r="HAE381" s="243"/>
      <c r="HAF381" s="243"/>
      <c r="HAG381" s="243"/>
      <c r="HAH381" s="243"/>
      <c r="HAI381" s="243"/>
      <c r="HAJ381" s="243"/>
      <c r="HAK381" s="243"/>
      <c r="HAL381" s="243"/>
      <c r="HAM381" s="243"/>
      <c r="HAN381" s="243"/>
      <c r="HAO381" s="243"/>
      <c r="HAP381" s="243"/>
      <c r="HAQ381" s="243"/>
      <c r="HAR381" s="243"/>
      <c r="HAS381" s="243"/>
      <c r="HAT381" s="243"/>
      <c r="HAU381" s="243"/>
      <c r="HAV381" s="243"/>
      <c r="HAW381" s="243"/>
      <c r="HAX381" s="243"/>
      <c r="HAY381" s="243"/>
      <c r="HAZ381" s="243"/>
      <c r="HBA381" s="243"/>
      <c r="HBB381" s="243"/>
      <c r="HBC381" s="243"/>
      <c r="HBD381" s="243"/>
      <c r="HBE381" s="243"/>
      <c r="HBF381" s="243"/>
      <c r="HBG381" s="243"/>
      <c r="HBH381" s="243"/>
      <c r="HBI381" s="243"/>
      <c r="HBJ381" s="243"/>
      <c r="HBK381" s="243"/>
      <c r="HBL381" s="243"/>
      <c r="HBM381" s="243"/>
      <c r="HBN381" s="243"/>
      <c r="HBO381" s="243"/>
      <c r="HBP381" s="243"/>
      <c r="HBQ381" s="243"/>
      <c r="HBR381" s="243"/>
      <c r="HBS381" s="243"/>
      <c r="HBT381" s="243"/>
      <c r="HBU381" s="243"/>
      <c r="HBV381" s="243"/>
      <c r="HBW381" s="243"/>
      <c r="HBX381" s="243"/>
      <c r="HBY381" s="243"/>
      <c r="HBZ381" s="243"/>
      <c r="HCA381" s="243"/>
      <c r="HCB381" s="243"/>
      <c r="HCC381" s="243"/>
      <c r="HCD381" s="243"/>
      <c r="HCE381" s="243"/>
      <c r="HCF381" s="243"/>
      <c r="HCG381" s="243"/>
      <c r="HCH381" s="243"/>
      <c r="HCI381" s="243"/>
      <c r="HCJ381" s="243"/>
      <c r="HCK381" s="243"/>
      <c r="HCL381" s="243"/>
      <c r="HCM381" s="243"/>
      <c r="HCN381" s="243"/>
      <c r="HCO381" s="243"/>
      <c r="HCP381" s="243"/>
      <c r="HCQ381" s="243"/>
      <c r="HCR381" s="243"/>
      <c r="HCS381" s="243"/>
      <c r="HCT381" s="243"/>
      <c r="HCU381" s="243"/>
      <c r="HCV381" s="243"/>
      <c r="HCW381" s="243"/>
      <c r="HCX381" s="243"/>
      <c r="HCY381" s="243"/>
      <c r="HCZ381" s="243"/>
      <c r="HDA381" s="243"/>
      <c r="HDB381" s="243"/>
      <c r="HDC381" s="243"/>
      <c r="HDD381" s="243"/>
      <c r="HDE381" s="243"/>
      <c r="HDF381" s="243"/>
      <c r="HDG381" s="243"/>
      <c r="HDH381" s="243"/>
      <c r="HDI381" s="243"/>
      <c r="HDJ381" s="243"/>
      <c r="HDK381" s="243"/>
      <c r="HDL381" s="243"/>
      <c r="HDM381" s="243"/>
      <c r="HDN381" s="243"/>
      <c r="HDO381" s="243"/>
      <c r="HDP381" s="243"/>
      <c r="HDQ381" s="243"/>
      <c r="HDR381" s="243"/>
      <c r="HDS381" s="243"/>
      <c r="HDT381" s="243"/>
      <c r="HDU381" s="243"/>
      <c r="HDV381" s="243"/>
      <c r="HDW381" s="243"/>
      <c r="HDX381" s="243"/>
      <c r="HDY381" s="243"/>
      <c r="HDZ381" s="243"/>
      <c r="HEA381" s="243"/>
      <c r="HEB381" s="243"/>
      <c r="HEC381" s="243"/>
      <c r="HED381" s="243"/>
      <c r="HEE381" s="243"/>
      <c r="HEF381" s="243"/>
      <c r="HEG381" s="243"/>
      <c r="HEH381" s="243"/>
      <c r="HEI381" s="243"/>
      <c r="HEJ381" s="243"/>
      <c r="HEK381" s="243"/>
      <c r="HEL381" s="243"/>
      <c r="HEM381" s="243"/>
      <c r="HEN381" s="243"/>
      <c r="HEO381" s="243"/>
      <c r="HEP381" s="243"/>
      <c r="HEQ381" s="243"/>
      <c r="HER381" s="243"/>
      <c r="HES381" s="243"/>
      <c r="HET381" s="243"/>
      <c r="HEU381" s="243"/>
      <c r="HEV381" s="243"/>
      <c r="HEW381" s="243"/>
      <c r="HEX381" s="243"/>
      <c r="HEY381" s="243"/>
      <c r="HEZ381" s="243"/>
      <c r="HFA381" s="243"/>
      <c r="HFB381" s="243"/>
      <c r="HFC381" s="243"/>
      <c r="HFD381" s="243"/>
      <c r="HFE381" s="243"/>
      <c r="HFF381" s="243"/>
      <c r="HFG381" s="243"/>
      <c r="HFH381" s="243"/>
      <c r="HFI381" s="243"/>
      <c r="HFJ381" s="243"/>
      <c r="HFK381" s="243"/>
      <c r="HFL381" s="243"/>
      <c r="HFM381" s="243"/>
      <c r="HFN381" s="243"/>
      <c r="HFO381" s="243"/>
      <c r="HFP381" s="243"/>
      <c r="HFQ381" s="243"/>
      <c r="HFR381" s="243"/>
      <c r="HFS381" s="243"/>
      <c r="HFT381" s="243"/>
      <c r="HFU381" s="243"/>
      <c r="HFV381" s="243"/>
      <c r="HFW381" s="243"/>
      <c r="HFX381" s="243"/>
      <c r="HFY381" s="243"/>
      <c r="HFZ381" s="243"/>
      <c r="HGA381" s="243"/>
      <c r="HGB381" s="243"/>
      <c r="HGC381" s="243"/>
      <c r="HGD381" s="243"/>
      <c r="HGE381" s="243"/>
      <c r="HGF381" s="243"/>
      <c r="HGG381" s="243"/>
      <c r="HGH381" s="243"/>
      <c r="HGI381" s="243"/>
      <c r="HGJ381" s="243"/>
      <c r="HGK381" s="243"/>
      <c r="HGL381" s="243"/>
      <c r="HGM381" s="243"/>
      <c r="HGN381" s="243"/>
      <c r="HGO381" s="243"/>
      <c r="HGP381" s="243"/>
      <c r="HGQ381" s="243"/>
      <c r="HGR381" s="243"/>
      <c r="HGS381" s="243"/>
      <c r="HGT381" s="243"/>
      <c r="HGU381" s="243"/>
      <c r="HGV381" s="243"/>
      <c r="HGW381" s="243"/>
      <c r="HGX381" s="243"/>
      <c r="HGY381" s="243"/>
      <c r="HGZ381" s="243"/>
      <c r="HHA381" s="243"/>
      <c r="HHB381" s="243"/>
      <c r="HHC381" s="243"/>
      <c r="HHD381" s="243"/>
      <c r="HHE381" s="243"/>
      <c r="HHF381" s="243"/>
      <c r="HHG381" s="243"/>
      <c r="HHH381" s="243"/>
      <c r="HHI381" s="243"/>
      <c r="HHJ381" s="243"/>
      <c r="HHK381" s="243"/>
      <c r="HHL381" s="243"/>
      <c r="HHM381" s="243"/>
      <c r="HHN381" s="243"/>
      <c r="HHO381" s="243"/>
      <c r="HHP381" s="243"/>
      <c r="HHQ381" s="243"/>
      <c r="HHR381" s="243"/>
      <c r="HHS381" s="243"/>
      <c r="HHT381" s="243"/>
      <c r="HHU381" s="243"/>
      <c r="HHV381" s="243"/>
      <c r="HHW381" s="243"/>
      <c r="HHX381" s="243"/>
      <c r="HHY381" s="243"/>
      <c r="HHZ381" s="243"/>
      <c r="HIA381" s="243"/>
      <c r="HIB381" s="243"/>
      <c r="HIC381" s="243"/>
      <c r="HID381" s="243"/>
      <c r="HIE381" s="243"/>
      <c r="HIF381" s="243"/>
      <c r="HIG381" s="243"/>
      <c r="HIH381" s="243"/>
      <c r="HII381" s="243"/>
      <c r="HIJ381" s="243"/>
      <c r="HIK381" s="243"/>
      <c r="HIL381" s="243"/>
      <c r="HIM381" s="243"/>
      <c r="HIN381" s="243"/>
      <c r="HIO381" s="243"/>
      <c r="HIP381" s="243"/>
      <c r="HIQ381" s="243"/>
      <c r="HIR381" s="243"/>
      <c r="HIS381" s="243"/>
      <c r="HIT381" s="243"/>
      <c r="HIU381" s="243"/>
      <c r="HIV381" s="243"/>
      <c r="HIW381" s="243"/>
      <c r="HIX381" s="243"/>
      <c r="HIY381" s="243"/>
      <c r="HIZ381" s="243"/>
      <c r="HJA381" s="243"/>
      <c r="HJB381" s="243"/>
      <c r="HJC381" s="243"/>
      <c r="HJD381" s="243"/>
      <c r="HJE381" s="243"/>
      <c r="HJF381" s="243"/>
      <c r="HJG381" s="243"/>
      <c r="HJH381" s="243"/>
      <c r="HJI381" s="243"/>
      <c r="HJJ381" s="243"/>
      <c r="HJK381" s="243"/>
      <c r="HJL381" s="243"/>
      <c r="HJM381" s="243"/>
      <c r="HJN381" s="243"/>
      <c r="HJO381" s="243"/>
      <c r="HJP381" s="243"/>
      <c r="HJQ381" s="243"/>
      <c r="HJR381" s="243"/>
      <c r="HJS381" s="243"/>
      <c r="HJT381" s="243"/>
      <c r="HJU381" s="243"/>
      <c r="HJV381" s="243"/>
      <c r="HJW381" s="243"/>
      <c r="HJX381" s="243"/>
      <c r="HJY381" s="243"/>
      <c r="HJZ381" s="243"/>
      <c r="HKA381" s="243"/>
      <c r="HKB381" s="243"/>
      <c r="HKC381" s="243"/>
      <c r="HKD381" s="243"/>
      <c r="HKE381" s="243"/>
      <c r="HKF381" s="243"/>
      <c r="HKG381" s="243"/>
      <c r="HKH381" s="243"/>
      <c r="HKI381" s="243"/>
      <c r="HKJ381" s="243"/>
      <c r="HKK381" s="243"/>
      <c r="HKL381" s="243"/>
      <c r="HKM381" s="243"/>
      <c r="HKN381" s="243"/>
      <c r="HKO381" s="243"/>
      <c r="HKP381" s="243"/>
      <c r="HKQ381" s="243"/>
      <c r="HKR381" s="243"/>
      <c r="HKS381" s="243"/>
      <c r="HKT381" s="243"/>
      <c r="HKU381" s="243"/>
      <c r="HKV381" s="243"/>
      <c r="HKW381" s="243"/>
      <c r="HKX381" s="243"/>
      <c r="HKY381" s="243"/>
      <c r="HKZ381" s="243"/>
      <c r="HLA381" s="243"/>
      <c r="HLB381" s="243"/>
      <c r="HLC381" s="243"/>
      <c r="HLD381" s="243"/>
      <c r="HLE381" s="243"/>
      <c r="HLF381" s="243"/>
      <c r="HLG381" s="243"/>
      <c r="HLH381" s="243"/>
      <c r="HLI381" s="243"/>
      <c r="HLJ381" s="243"/>
      <c r="HLK381" s="243"/>
      <c r="HLL381" s="243"/>
      <c r="HLM381" s="243"/>
      <c r="HLN381" s="243"/>
      <c r="HLO381" s="243"/>
      <c r="HLP381" s="243"/>
      <c r="HLQ381" s="243"/>
      <c r="HLR381" s="243"/>
      <c r="HLS381" s="243"/>
      <c r="HLT381" s="243"/>
      <c r="HLU381" s="243"/>
      <c r="HLV381" s="243"/>
      <c r="HLW381" s="243"/>
      <c r="HLX381" s="243"/>
      <c r="HLY381" s="243"/>
      <c r="HLZ381" s="243"/>
      <c r="HMA381" s="243"/>
      <c r="HMB381" s="243"/>
      <c r="HMC381" s="243"/>
      <c r="HMD381" s="243"/>
      <c r="HME381" s="243"/>
      <c r="HMF381" s="243"/>
      <c r="HMG381" s="243"/>
      <c r="HMH381" s="243"/>
      <c r="HMI381" s="243"/>
      <c r="HMJ381" s="243"/>
      <c r="HMK381" s="243"/>
      <c r="HML381" s="243"/>
      <c r="HMM381" s="243"/>
      <c r="HMN381" s="243"/>
      <c r="HMO381" s="243"/>
      <c r="HMP381" s="243"/>
      <c r="HMQ381" s="243"/>
      <c r="HMR381" s="243"/>
      <c r="HMS381" s="243"/>
      <c r="HMT381" s="243"/>
      <c r="HMU381" s="243"/>
      <c r="HMV381" s="243"/>
      <c r="HMW381" s="243"/>
      <c r="HMX381" s="243"/>
      <c r="HMY381" s="243"/>
      <c r="HMZ381" s="243"/>
      <c r="HNA381" s="243"/>
      <c r="HNB381" s="243"/>
      <c r="HNC381" s="243"/>
      <c r="HND381" s="243"/>
      <c r="HNE381" s="243"/>
      <c r="HNF381" s="243"/>
      <c r="HNG381" s="243"/>
      <c r="HNH381" s="243"/>
      <c r="HNI381" s="243"/>
      <c r="HNJ381" s="243"/>
      <c r="HNK381" s="243"/>
      <c r="HNL381" s="243"/>
      <c r="HNM381" s="243"/>
      <c r="HNN381" s="243"/>
      <c r="HNO381" s="243"/>
      <c r="HNP381" s="243"/>
      <c r="HNQ381" s="243"/>
      <c r="HNR381" s="243"/>
      <c r="HNS381" s="243"/>
      <c r="HNT381" s="243"/>
      <c r="HNU381" s="243"/>
      <c r="HNV381" s="243"/>
      <c r="HNW381" s="243"/>
      <c r="HNX381" s="243"/>
      <c r="HNY381" s="243"/>
      <c r="HNZ381" s="243"/>
      <c r="HOA381" s="243"/>
      <c r="HOB381" s="243"/>
      <c r="HOC381" s="243"/>
      <c r="HOD381" s="243"/>
      <c r="HOE381" s="243"/>
      <c r="HOF381" s="243"/>
      <c r="HOG381" s="243"/>
      <c r="HOH381" s="243"/>
      <c r="HOI381" s="243"/>
      <c r="HOJ381" s="243"/>
      <c r="HOK381" s="243"/>
      <c r="HOL381" s="243"/>
      <c r="HOM381" s="243"/>
      <c r="HON381" s="243"/>
      <c r="HOO381" s="243"/>
      <c r="HOP381" s="243"/>
      <c r="HOQ381" s="243"/>
      <c r="HOR381" s="243"/>
      <c r="HOS381" s="243"/>
      <c r="HOT381" s="243"/>
      <c r="HOU381" s="243"/>
      <c r="HOV381" s="243"/>
      <c r="HOW381" s="243"/>
      <c r="HOX381" s="243"/>
      <c r="HOY381" s="243"/>
      <c r="HOZ381" s="243"/>
      <c r="HPA381" s="243"/>
      <c r="HPB381" s="243"/>
      <c r="HPC381" s="243"/>
      <c r="HPD381" s="243"/>
      <c r="HPE381" s="243"/>
      <c r="HPF381" s="243"/>
      <c r="HPG381" s="243"/>
      <c r="HPH381" s="243"/>
      <c r="HPI381" s="243"/>
      <c r="HPJ381" s="243"/>
      <c r="HPK381" s="243"/>
      <c r="HPL381" s="243"/>
      <c r="HPM381" s="243"/>
      <c r="HPN381" s="243"/>
      <c r="HPO381" s="243"/>
      <c r="HPP381" s="243"/>
      <c r="HPQ381" s="243"/>
      <c r="HPR381" s="243"/>
      <c r="HPS381" s="243"/>
      <c r="HPT381" s="243"/>
      <c r="HPU381" s="243"/>
      <c r="HPV381" s="243"/>
      <c r="HPW381" s="243"/>
      <c r="HPX381" s="243"/>
      <c r="HPY381" s="243"/>
      <c r="HPZ381" s="243"/>
      <c r="HQA381" s="243"/>
      <c r="HQB381" s="243"/>
      <c r="HQC381" s="243"/>
      <c r="HQD381" s="243"/>
      <c r="HQE381" s="243"/>
      <c r="HQF381" s="243"/>
      <c r="HQG381" s="243"/>
      <c r="HQH381" s="243"/>
      <c r="HQI381" s="243"/>
      <c r="HQJ381" s="243"/>
      <c r="HQK381" s="243"/>
      <c r="HQL381" s="243"/>
      <c r="HQM381" s="243"/>
      <c r="HQN381" s="243"/>
      <c r="HQO381" s="243"/>
      <c r="HQP381" s="243"/>
      <c r="HQQ381" s="243"/>
      <c r="HQR381" s="243"/>
      <c r="HQS381" s="243"/>
      <c r="HQT381" s="243"/>
      <c r="HQU381" s="243"/>
      <c r="HQV381" s="243"/>
      <c r="HQW381" s="243"/>
      <c r="HQX381" s="243"/>
      <c r="HQY381" s="243"/>
      <c r="HQZ381" s="243"/>
      <c r="HRA381" s="243"/>
      <c r="HRB381" s="243"/>
      <c r="HRC381" s="243"/>
      <c r="HRD381" s="243"/>
      <c r="HRE381" s="243"/>
      <c r="HRF381" s="243"/>
      <c r="HRG381" s="243"/>
      <c r="HRH381" s="243"/>
      <c r="HRI381" s="243"/>
      <c r="HRJ381" s="243"/>
      <c r="HRK381" s="243"/>
      <c r="HRL381" s="243"/>
      <c r="HRM381" s="243"/>
      <c r="HRN381" s="243"/>
      <c r="HRO381" s="243"/>
      <c r="HRP381" s="243"/>
      <c r="HRQ381" s="243"/>
      <c r="HRR381" s="243"/>
      <c r="HRS381" s="243"/>
      <c r="HRT381" s="243"/>
      <c r="HRU381" s="243"/>
      <c r="HRV381" s="243"/>
      <c r="HRW381" s="243"/>
      <c r="HRX381" s="243"/>
      <c r="HRY381" s="243"/>
      <c r="HRZ381" s="243"/>
      <c r="HSA381" s="243"/>
      <c r="HSB381" s="243"/>
      <c r="HSC381" s="243"/>
      <c r="HSD381" s="243"/>
      <c r="HSE381" s="243"/>
      <c r="HSF381" s="243"/>
      <c r="HSG381" s="243"/>
      <c r="HSH381" s="243"/>
      <c r="HSI381" s="243"/>
      <c r="HSJ381" s="243"/>
      <c r="HSK381" s="243"/>
      <c r="HSL381" s="243"/>
      <c r="HSM381" s="243"/>
      <c r="HSN381" s="243"/>
      <c r="HSO381" s="243"/>
      <c r="HSP381" s="243"/>
      <c r="HSQ381" s="243"/>
      <c r="HSR381" s="243"/>
      <c r="HSS381" s="243"/>
      <c r="HST381" s="243"/>
      <c r="HSU381" s="243"/>
      <c r="HSV381" s="243"/>
      <c r="HSW381" s="243"/>
      <c r="HSX381" s="243"/>
      <c r="HSY381" s="243"/>
      <c r="HSZ381" s="243"/>
      <c r="HTA381" s="243"/>
      <c r="HTB381" s="243"/>
      <c r="HTC381" s="243"/>
      <c r="HTD381" s="243"/>
      <c r="HTE381" s="243"/>
      <c r="HTF381" s="243"/>
      <c r="HTG381" s="243"/>
      <c r="HTH381" s="243"/>
      <c r="HTI381" s="243"/>
      <c r="HTJ381" s="243"/>
      <c r="HTK381" s="243"/>
      <c r="HTL381" s="243"/>
      <c r="HTM381" s="243"/>
      <c r="HTN381" s="243"/>
      <c r="HTO381" s="243"/>
      <c r="HTP381" s="243"/>
      <c r="HTQ381" s="243"/>
      <c r="HTR381" s="243"/>
      <c r="HTS381" s="243"/>
      <c r="HTT381" s="243"/>
      <c r="HTU381" s="243"/>
      <c r="HTV381" s="243"/>
      <c r="HTW381" s="243"/>
      <c r="HTX381" s="243"/>
      <c r="HTY381" s="243"/>
      <c r="HTZ381" s="243"/>
      <c r="HUA381" s="243"/>
      <c r="HUB381" s="243"/>
      <c r="HUC381" s="243"/>
      <c r="HUD381" s="243"/>
      <c r="HUE381" s="243"/>
      <c r="HUF381" s="243"/>
      <c r="HUG381" s="243"/>
      <c r="HUH381" s="243"/>
      <c r="HUI381" s="243"/>
      <c r="HUJ381" s="243"/>
      <c r="HUK381" s="243"/>
      <c r="HUL381" s="243"/>
      <c r="HUM381" s="243"/>
      <c r="HUN381" s="243"/>
      <c r="HUO381" s="243"/>
      <c r="HUP381" s="243"/>
      <c r="HUQ381" s="243"/>
      <c r="HUR381" s="243"/>
      <c r="HUS381" s="243"/>
      <c r="HUT381" s="243"/>
      <c r="HUU381" s="243"/>
      <c r="HUV381" s="243"/>
      <c r="HUW381" s="243"/>
      <c r="HUX381" s="243"/>
      <c r="HUY381" s="243"/>
      <c r="HUZ381" s="243"/>
      <c r="HVA381" s="243"/>
      <c r="HVB381" s="243"/>
      <c r="HVC381" s="243"/>
      <c r="HVD381" s="243"/>
      <c r="HVE381" s="243"/>
      <c r="HVF381" s="243"/>
      <c r="HVG381" s="243"/>
      <c r="HVH381" s="243"/>
      <c r="HVI381" s="243"/>
      <c r="HVJ381" s="243"/>
      <c r="HVK381" s="243"/>
      <c r="HVL381" s="243"/>
      <c r="HVM381" s="243"/>
      <c r="HVN381" s="243"/>
      <c r="HVO381" s="243"/>
      <c r="HVP381" s="243"/>
      <c r="HVQ381" s="243"/>
      <c r="HVR381" s="243"/>
      <c r="HVS381" s="243"/>
      <c r="HVT381" s="243"/>
      <c r="HVU381" s="243"/>
      <c r="HVV381" s="243"/>
      <c r="HVW381" s="243"/>
      <c r="HVX381" s="243"/>
      <c r="HVY381" s="243"/>
      <c r="HVZ381" s="243"/>
      <c r="HWA381" s="243"/>
      <c r="HWB381" s="243"/>
      <c r="HWC381" s="243"/>
      <c r="HWD381" s="243"/>
      <c r="HWE381" s="243"/>
      <c r="HWF381" s="243"/>
      <c r="HWG381" s="243"/>
      <c r="HWH381" s="243"/>
      <c r="HWI381" s="243"/>
      <c r="HWJ381" s="243"/>
      <c r="HWK381" s="243"/>
      <c r="HWL381" s="243"/>
      <c r="HWM381" s="243"/>
      <c r="HWN381" s="243"/>
      <c r="HWO381" s="243"/>
      <c r="HWP381" s="243"/>
      <c r="HWQ381" s="243"/>
      <c r="HWR381" s="243"/>
      <c r="HWS381" s="243"/>
      <c r="HWT381" s="243"/>
      <c r="HWU381" s="243"/>
      <c r="HWV381" s="243"/>
      <c r="HWW381" s="243"/>
      <c r="HWX381" s="243"/>
      <c r="HWY381" s="243"/>
      <c r="HWZ381" s="243"/>
      <c r="HXA381" s="243"/>
      <c r="HXB381" s="243"/>
      <c r="HXC381" s="243"/>
      <c r="HXD381" s="243"/>
      <c r="HXE381" s="243"/>
      <c r="HXF381" s="243"/>
      <c r="HXG381" s="243"/>
      <c r="HXH381" s="243"/>
      <c r="HXI381" s="243"/>
      <c r="HXJ381" s="243"/>
      <c r="HXK381" s="243"/>
      <c r="HXL381" s="243"/>
      <c r="HXM381" s="243"/>
      <c r="HXN381" s="243"/>
      <c r="HXO381" s="243"/>
      <c r="HXP381" s="243"/>
      <c r="HXQ381" s="243"/>
      <c r="HXR381" s="243"/>
      <c r="HXS381" s="243"/>
      <c r="HXT381" s="243"/>
      <c r="HXU381" s="243"/>
      <c r="HXV381" s="243"/>
      <c r="HXW381" s="243"/>
      <c r="HXX381" s="243"/>
      <c r="HXY381" s="243"/>
      <c r="HXZ381" s="243"/>
      <c r="HYA381" s="243"/>
      <c r="HYB381" s="243"/>
      <c r="HYC381" s="243"/>
      <c r="HYD381" s="243"/>
      <c r="HYE381" s="243"/>
      <c r="HYF381" s="243"/>
      <c r="HYG381" s="243"/>
      <c r="HYH381" s="243"/>
      <c r="HYI381" s="243"/>
      <c r="HYJ381" s="243"/>
      <c r="HYK381" s="243"/>
      <c r="HYL381" s="243"/>
      <c r="HYM381" s="243"/>
      <c r="HYN381" s="243"/>
      <c r="HYO381" s="243"/>
      <c r="HYP381" s="243"/>
      <c r="HYQ381" s="243"/>
      <c r="HYR381" s="243"/>
      <c r="HYS381" s="243"/>
      <c r="HYT381" s="243"/>
      <c r="HYU381" s="243"/>
      <c r="HYV381" s="243"/>
      <c r="HYW381" s="243"/>
      <c r="HYX381" s="243"/>
      <c r="HYY381" s="243"/>
      <c r="HYZ381" s="243"/>
      <c r="HZA381" s="243"/>
      <c r="HZB381" s="243"/>
      <c r="HZC381" s="243"/>
      <c r="HZD381" s="243"/>
      <c r="HZE381" s="243"/>
      <c r="HZF381" s="243"/>
      <c r="HZG381" s="243"/>
      <c r="HZH381" s="243"/>
      <c r="HZI381" s="243"/>
      <c r="HZJ381" s="243"/>
      <c r="HZK381" s="243"/>
      <c r="HZL381" s="243"/>
      <c r="HZM381" s="243"/>
      <c r="HZN381" s="243"/>
      <c r="HZO381" s="243"/>
      <c r="HZP381" s="243"/>
      <c r="HZQ381" s="243"/>
      <c r="HZR381" s="243"/>
      <c r="HZS381" s="243"/>
      <c r="HZT381" s="243"/>
      <c r="HZU381" s="243"/>
      <c r="HZV381" s="243"/>
      <c r="HZW381" s="243"/>
      <c r="HZX381" s="243"/>
      <c r="HZY381" s="243"/>
      <c r="HZZ381" s="243"/>
      <c r="IAA381" s="243"/>
      <c r="IAB381" s="243"/>
      <c r="IAC381" s="243"/>
      <c r="IAD381" s="243"/>
      <c r="IAE381" s="243"/>
      <c r="IAF381" s="243"/>
      <c r="IAG381" s="243"/>
      <c r="IAH381" s="243"/>
      <c r="IAI381" s="243"/>
      <c r="IAJ381" s="243"/>
      <c r="IAK381" s="243"/>
      <c r="IAL381" s="243"/>
      <c r="IAM381" s="243"/>
      <c r="IAN381" s="243"/>
      <c r="IAO381" s="243"/>
      <c r="IAP381" s="243"/>
      <c r="IAQ381" s="243"/>
      <c r="IAR381" s="243"/>
      <c r="IAS381" s="243"/>
      <c r="IAT381" s="243"/>
      <c r="IAU381" s="243"/>
      <c r="IAV381" s="243"/>
      <c r="IAW381" s="243"/>
      <c r="IAX381" s="243"/>
      <c r="IAY381" s="243"/>
      <c r="IAZ381" s="243"/>
      <c r="IBA381" s="243"/>
      <c r="IBB381" s="243"/>
      <c r="IBC381" s="243"/>
      <c r="IBD381" s="243"/>
      <c r="IBE381" s="243"/>
      <c r="IBF381" s="243"/>
      <c r="IBG381" s="243"/>
      <c r="IBH381" s="243"/>
      <c r="IBI381" s="243"/>
      <c r="IBJ381" s="243"/>
      <c r="IBK381" s="243"/>
      <c r="IBL381" s="243"/>
      <c r="IBM381" s="243"/>
      <c r="IBN381" s="243"/>
      <c r="IBO381" s="243"/>
      <c r="IBP381" s="243"/>
      <c r="IBQ381" s="243"/>
      <c r="IBR381" s="243"/>
      <c r="IBS381" s="243"/>
      <c r="IBT381" s="243"/>
      <c r="IBU381" s="243"/>
      <c r="IBV381" s="243"/>
      <c r="IBW381" s="243"/>
      <c r="IBX381" s="243"/>
      <c r="IBY381" s="243"/>
      <c r="IBZ381" s="243"/>
      <c r="ICA381" s="243"/>
      <c r="ICB381" s="243"/>
      <c r="ICC381" s="243"/>
      <c r="ICD381" s="243"/>
      <c r="ICE381" s="243"/>
      <c r="ICF381" s="243"/>
      <c r="ICG381" s="243"/>
      <c r="ICH381" s="243"/>
      <c r="ICI381" s="243"/>
      <c r="ICJ381" s="243"/>
      <c r="ICK381" s="243"/>
      <c r="ICL381" s="243"/>
      <c r="ICM381" s="243"/>
      <c r="ICN381" s="243"/>
      <c r="ICO381" s="243"/>
      <c r="ICP381" s="243"/>
      <c r="ICQ381" s="243"/>
      <c r="ICR381" s="243"/>
      <c r="ICS381" s="243"/>
      <c r="ICT381" s="243"/>
      <c r="ICU381" s="243"/>
      <c r="ICV381" s="243"/>
      <c r="ICW381" s="243"/>
      <c r="ICX381" s="243"/>
      <c r="ICY381" s="243"/>
      <c r="ICZ381" s="243"/>
      <c r="IDA381" s="243"/>
      <c r="IDB381" s="243"/>
      <c r="IDC381" s="243"/>
      <c r="IDD381" s="243"/>
      <c r="IDE381" s="243"/>
      <c r="IDF381" s="243"/>
      <c r="IDG381" s="243"/>
      <c r="IDH381" s="243"/>
      <c r="IDI381" s="243"/>
      <c r="IDJ381" s="243"/>
      <c r="IDK381" s="243"/>
      <c r="IDL381" s="243"/>
      <c r="IDM381" s="243"/>
      <c r="IDN381" s="243"/>
      <c r="IDO381" s="243"/>
      <c r="IDP381" s="243"/>
      <c r="IDQ381" s="243"/>
      <c r="IDR381" s="243"/>
      <c r="IDS381" s="243"/>
      <c r="IDT381" s="243"/>
      <c r="IDU381" s="243"/>
      <c r="IDV381" s="243"/>
      <c r="IDW381" s="243"/>
      <c r="IDX381" s="243"/>
      <c r="IDY381" s="243"/>
      <c r="IDZ381" s="243"/>
      <c r="IEA381" s="243"/>
      <c r="IEB381" s="243"/>
      <c r="IEC381" s="243"/>
      <c r="IED381" s="243"/>
      <c r="IEE381" s="243"/>
      <c r="IEF381" s="243"/>
      <c r="IEG381" s="243"/>
      <c r="IEH381" s="243"/>
      <c r="IEI381" s="243"/>
      <c r="IEJ381" s="243"/>
      <c r="IEK381" s="243"/>
      <c r="IEL381" s="243"/>
      <c r="IEM381" s="243"/>
      <c r="IEN381" s="243"/>
      <c r="IEO381" s="243"/>
      <c r="IEP381" s="243"/>
      <c r="IEQ381" s="243"/>
      <c r="IER381" s="243"/>
      <c r="IES381" s="243"/>
      <c r="IET381" s="243"/>
      <c r="IEU381" s="243"/>
      <c r="IEV381" s="243"/>
      <c r="IEW381" s="243"/>
      <c r="IEX381" s="243"/>
      <c r="IEY381" s="243"/>
      <c r="IEZ381" s="243"/>
      <c r="IFA381" s="243"/>
      <c r="IFB381" s="243"/>
      <c r="IFC381" s="243"/>
      <c r="IFD381" s="243"/>
      <c r="IFE381" s="243"/>
      <c r="IFF381" s="243"/>
      <c r="IFG381" s="243"/>
      <c r="IFH381" s="243"/>
      <c r="IFI381" s="243"/>
      <c r="IFJ381" s="243"/>
      <c r="IFK381" s="243"/>
      <c r="IFL381" s="243"/>
      <c r="IFM381" s="243"/>
      <c r="IFN381" s="243"/>
      <c r="IFO381" s="243"/>
      <c r="IFP381" s="243"/>
      <c r="IFQ381" s="243"/>
      <c r="IFR381" s="243"/>
      <c r="IFS381" s="243"/>
      <c r="IFT381" s="243"/>
      <c r="IFU381" s="243"/>
      <c r="IFV381" s="243"/>
      <c r="IFW381" s="243"/>
      <c r="IFX381" s="243"/>
      <c r="IFY381" s="243"/>
      <c r="IFZ381" s="243"/>
      <c r="IGA381" s="243"/>
      <c r="IGB381" s="243"/>
      <c r="IGC381" s="243"/>
      <c r="IGD381" s="243"/>
      <c r="IGE381" s="243"/>
      <c r="IGF381" s="243"/>
      <c r="IGG381" s="243"/>
      <c r="IGH381" s="243"/>
      <c r="IGI381" s="243"/>
      <c r="IGJ381" s="243"/>
      <c r="IGK381" s="243"/>
      <c r="IGL381" s="243"/>
      <c r="IGM381" s="243"/>
      <c r="IGN381" s="243"/>
      <c r="IGO381" s="243"/>
      <c r="IGP381" s="243"/>
      <c r="IGQ381" s="243"/>
      <c r="IGR381" s="243"/>
      <c r="IGS381" s="243"/>
      <c r="IGT381" s="243"/>
      <c r="IGU381" s="243"/>
      <c r="IGV381" s="243"/>
      <c r="IGW381" s="243"/>
      <c r="IGX381" s="243"/>
      <c r="IGY381" s="243"/>
      <c r="IGZ381" s="243"/>
      <c r="IHA381" s="243"/>
      <c r="IHB381" s="243"/>
      <c r="IHC381" s="243"/>
      <c r="IHD381" s="243"/>
      <c r="IHE381" s="243"/>
      <c r="IHF381" s="243"/>
      <c r="IHG381" s="243"/>
      <c r="IHH381" s="243"/>
      <c r="IHI381" s="243"/>
      <c r="IHJ381" s="243"/>
      <c r="IHK381" s="243"/>
      <c r="IHL381" s="243"/>
      <c r="IHM381" s="243"/>
      <c r="IHN381" s="243"/>
      <c r="IHO381" s="243"/>
      <c r="IHP381" s="243"/>
      <c r="IHQ381" s="243"/>
      <c r="IHR381" s="243"/>
      <c r="IHS381" s="243"/>
      <c r="IHT381" s="243"/>
      <c r="IHU381" s="243"/>
      <c r="IHV381" s="243"/>
      <c r="IHW381" s="243"/>
      <c r="IHX381" s="243"/>
      <c r="IHY381" s="243"/>
      <c r="IHZ381" s="243"/>
      <c r="IIA381" s="243"/>
      <c r="IIB381" s="243"/>
      <c r="IIC381" s="243"/>
      <c r="IID381" s="243"/>
      <c r="IIE381" s="243"/>
      <c r="IIF381" s="243"/>
      <c r="IIG381" s="243"/>
      <c r="IIH381" s="243"/>
      <c r="III381" s="243"/>
      <c r="IIJ381" s="243"/>
      <c r="IIK381" s="243"/>
      <c r="IIL381" s="243"/>
      <c r="IIM381" s="243"/>
      <c r="IIN381" s="243"/>
      <c r="IIO381" s="243"/>
      <c r="IIP381" s="243"/>
      <c r="IIQ381" s="243"/>
      <c r="IIR381" s="243"/>
      <c r="IIS381" s="243"/>
      <c r="IIT381" s="243"/>
      <c r="IIU381" s="243"/>
      <c r="IIV381" s="243"/>
      <c r="IIW381" s="243"/>
      <c r="IIX381" s="243"/>
      <c r="IIY381" s="243"/>
      <c r="IIZ381" s="243"/>
      <c r="IJA381" s="243"/>
      <c r="IJB381" s="243"/>
      <c r="IJC381" s="243"/>
      <c r="IJD381" s="243"/>
      <c r="IJE381" s="243"/>
      <c r="IJF381" s="243"/>
      <c r="IJG381" s="243"/>
      <c r="IJH381" s="243"/>
      <c r="IJI381" s="243"/>
      <c r="IJJ381" s="243"/>
      <c r="IJK381" s="243"/>
      <c r="IJL381" s="243"/>
      <c r="IJM381" s="243"/>
      <c r="IJN381" s="243"/>
      <c r="IJO381" s="243"/>
      <c r="IJP381" s="243"/>
      <c r="IJQ381" s="243"/>
      <c r="IJR381" s="243"/>
      <c r="IJS381" s="243"/>
      <c r="IJT381" s="243"/>
      <c r="IJU381" s="243"/>
      <c r="IJV381" s="243"/>
      <c r="IJW381" s="243"/>
      <c r="IJX381" s="243"/>
      <c r="IJY381" s="243"/>
      <c r="IJZ381" s="243"/>
      <c r="IKA381" s="243"/>
      <c r="IKB381" s="243"/>
      <c r="IKC381" s="243"/>
      <c r="IKD381" s="243"/>
      <c r="IKE381" s="243"/>
      <c r="IKF381" s="243"/>
      <c r="IKG381" s="243"/>
      <c r="IKH381" s="243"/>
      <c r="IKI381" s="243"/>
      <c r="IKJ381" s="243"/>
      <c r="IKK381" s="243"/>
      <c r="IKL381" s="243"/>
      <c r="IKM381" s="243"/>
      <c r="IKN381" s="243"/>
      <c r="IKO381" s="243"/>
      <c r="IKP381" s="243"/>
      <c r="IKQ381" s="243"/>
      <c r="IKR381" s="243"/>
      <c r="IKS381" s="243"/>
      <c r="IKT381" s="243"/>
      <c r="IKU381" s="243"/>
      <c r="IKV381" s="243"/>
      <c r="IKW381" s="243"/>
      <c r="IKX381" s="243"/>
      <c r="IKY381" s="243"/>
      <c r="IKZ381" s="243"/>
      <c r="ILA381" s="243"/>
      <c r="ILB381" s="243"/>
      <c r="ILC381" s="243"/>
      <c r="ILD381" s="243"/>
      <c r="ILE381" s="243"/>
      <c r="ILF381" s="243"/>
      <c r="ILG381" s="243"/>
      <c r="ILH381" s="243"/>
      <c r="ILI381" s="243"/>
      <c r="ILJ381" s="243"/>
      <c r="ILK381" s="243"/>
      <c r="ILL381" s="243"/>
      <c r="ILM381" s="243"/>
      <c r="ILN381" s="243"/>
      <c r="ILO381" s="243"/>
      <c r="ILP381" s="243"/>
      <c r="ILQ381" s="243"/>
      <c r="ILR381" s="243"/>
      <c r="ILS381" s="243"/>
      <c r="ILT381" s="243"/>
      <c r="ILU381" s="243"/>
      <c r="ILV381" s="243"/>
      <c r="ILW381" s="243"/>
      <c r="ILX381" s="243"/>
      <c r="ILY381" s="243"/>
      <c r="ILZ381" s="243"/>
      <c r="IMA381" s="243"/>
      <c r="IMB381" s="243"/>
      <c r="IMC381" s="243"/>
      <c r="IMD381" s="243"/>
      <c r="IME381" s="243"/>
      <c r="IMF381" s="243"/>
      <c r="IMG381" s="243"/>
      <c r="IMH381" s="243"/>
      <c r="IMI381" s="243"/>
      <c r="IMJ381" s="243"/>
      <c r="IMK381" s="243"/>
      <c r="IML381" s="243"/>
      <c r="IMM381" s="243"/>
      <c r="IMN381" s="243"/>
      <c r="IMO381" s="243"/>
      <c r="IMP381" s="243"/>
      <c r="IMQ381" s="243"/>
      <c r="IMR381" s="243"/>
      <c r="IMS381" s="243"/>
      <c r="IMT381" s="243"/>
      <c r="IMU381" s="243"/>
      <c r="IMV381" s="243"/>
      <c r="IMW381" s="243"/>
      <c r="IMX381" s="243"/>
      <c r="IMY381" s="243"/>
      <c r="IMZ381" s="243"/>
      <c r="INA381" s="243"/>
      <c r="INB381" s="243"/>
      <c r="INC381" s="243"/>
      <c r="IND381" s="243"/>
      <c r="INE381" s="243"/>
      <c r="INF381" s="243"/>
      <c r="ING381" s="243"/>
      <c r="INH381" s="243"/>
      <c r="INI381" s="243"/>
      <c r="INJ381" s="243"/>
      <c r="INK381" s="243"/>
      <c r="INL381" s="243"/>
      <c r="INM381" s="243"/>
      <c r="INN381" s="243"/>
      <c r="INO381" s="243"/>
      <c r="INP381" s="243"/>
      <c r="INQ381" s="243"/>
      <c r="INR381" s="243"/>
      <c r="INS381" s="243"/>
      <c r="INT381" s="243"/>
      <c r="INU381" s="243"/>
      <c r="INV381" s="243"/>
      <c r="INW381" s="243"/>
      <c r="INX381" s="243"/>
      <c r="INY381" s="243"/>
      <c r="INZ381" s="243"/>
      <c r="IOA381" s="243"/>
      <c r="IOB381" s="243"/>
      <c r="IOC381" s="243"/>
      <c r="IOD381" s="243"/>
      <c r="IOE381" s="243"/>
      <c r="IOF381" s="243"/>
      <c r="IOG381" s="243"/>
      <c r="IOH381" s="243"/>
      <c r="IOI381" s="243"/>
      <c r="IOJ381" s="243"/>
      <c r="IOK381" s="243"/>
      <c r="IOL381" s="243"/>
      <c r="IOM381" s="243"/>
      <c r="ION381" s="243"/>
      <c r="IOO381" s="243"/>
      <c r="IOP381" s="243"/>
      <c r="IOQ381" s="243"/>
      <c r="IOR381" s="243"/>
      <c r="IOS381" s="243"/>
      <c r="IOT381" s="243"/>
      <c r="IOU381" s="243"/>
      <c r="IOV381" s="243"/>
      <c r="IOW381" s="243"/>
      <c r="IOX381" s="243"/>
      <c r="IOY381" s="243"/>
      <c r="IOZ381" s="243"/>
      <c r="IPA381" s="243"/>
      <c r="IPB381" s="243"/>
      <c r="IPC381" s="243"/>
      <c r="IPD381" s="243"/>
      <c r="IPE381" s="243"/>
      <c r="IPF381" s="243"/>
      <c r="IPG381" s="243"/>
      <c r="IPH381" s="243"/>
      <c r="IPI381" s="243"/>
      <c r="IPJ381" s="243"/>
      <c r="IPK381" s="243"/>
      <c r="IPL381" s="243"/>
      <c r="IPM381" s="243"/>
      <c r="IPN381" s="243"/>
      <c r="IPO381" s="243"/>
      <c r="IPP381" s="243"/>
      <c r="IPQ381" s="243"/>
      <c r="IPR381" s="243"/>
      <c r="IPS381" s="243"/>
      <c r="IPT381" s="243"/>
      <c r="IPU381" s="243"/>
      <c r="IPV381" s="243"/>
      <c r="IPW381" s="243"/>
      <c r="IPX381" s="243"/>
      <c r="IPY381" s="243"/>
      <c r="IPZ381" s="243"/>
      <c r="IQA381" s="243"/>
      <c r="IQB381" s="243"/>
      <c r="IQC381" s="243"/>
      <c r="IQD381" s="243"/>
      <c r="IQE381" s="243"/>
      <c r="IQF381" s="243"/>
      <c r="IQG381" s="243"/>
      <c r="IQH381" s="243"/>
      <c r="IQI381" s="243"/>
      <c r="IQJ381" s="243"/>
      <c r="IQK381" s="243"/>
      <c r="IQL381" s="243"/>
      <c r="IQM381" s="243"/>
      <c r="IQN381" s="243"/>
      <c r="IQO381" s="243"/>
      <c r="IQP381" s="243"/>
      <c r="IQQ381" s="243"/>
      <c r="IQR381" s="243"/>
      <c r="IQS381" s="243"/>
      <c r="IQT381" s="243"/>
      <c r="IQU381" s="243"/>
      <c r="IQV381" s="243"/>
      <c r="IQW381" s="243"/>
      <c r="IQX381" s="243"/>
      <c r="IQY381" s="243"/>
      <c r="IQZ381" s="243"/>
      <c r="IRA381" s="243"/>
      <c r="IRB381" s="243"/>
      <c r="IRC381" s="243"/>
      <c r="IRD381" s="243"/>
      <c r="IRE381" s="243"/>
      <c r="IRF381" s="243"/>
      <c r="IRG381" s="243"/>
      <c r="IRH381" s="243"/>
      <c r="IRI381" s="243"/>
      <c r="IRJ381" s="243"/>
      <c r="IRK381" s="243"/>
      <c r="IRL381" s="243"/>
      <c r="IRM381" s="243"/>
      <c r="IRN381" s="243"/>
      <c r="IRO381" s="243"/>
      <c r="IRP381" s="243"/>
      <c r="IRQ381" s="243"/>
      <c r="IRR381" s="243"/>
      <c r="IRS381" s="243"/>
      <c r="IRT381" s="243"/>
      <c r="IRU381" s="243"/>
      <c r="IRV381" s="243"/>
      <c r="IRW381" s="243"/>
      <c r="IRX381" s="243"/>
      <c r="IRY381" s="243"/>
      <c r="IRZ381" s="243"/>
      <c r="ISA381" s="243"/>
      <c r="ISB381" s="243"/>
      <c r="ISC381" s="243"/>
      <c r="ISD381" s="243"/>
      <c r="ISE381" s="243"/>
      <c r="ISF381" s="243"/>
      <c r="ISG381" s="243"/>
      <c r="ISH381" s="243"/>
      <c r="ISI381" s="243"/>
      <c r="ISJ381" s="243"/>
      <c r="ISK381" s="243"/>
      <c r="ISL381" s="243"/>
      <c r="ISM381" s="243"/>
      <c r="ISN381" s="243"/>
      <c r="ISO381" s="243"/>
      <c r="ISP381" s="243"/>
      <c r="ISQ381" s="243"/>
      <c r="ISR381" s="243"/>
      <c r="ISS381" s="243"/>
      <c r="IST381" s="243"/>
      <c r="ISU381" s="243"/>
      <c r="ISV381" s="243"/>
      <c r="ISW381" s="243"/>
      <c r="ISX381" s="243"/>
      <c r="ISY381" s="243"/>
      <c r="ISZ381" s="243"/>
      <c r="ITA381" s="243"/>
      <c r="ITB381" s="243"/>
      <c r="ITC381" s="243"/>
      <c r="ITD381" s="243"/>
      <c r="ITE381" s="243"/>
      <c r="ITF381" s="243"/>
      <c r="ITG381" s="243"/>
      <c r="ITH381" s="243"/>
      <c r="ITI381" s="243"/>
      <c r="ITJ381" s="243"/>
      <c r="ITK381" s="243"/>
      <c r="ITL381" s="243"/>
      <c r="ITM381" s="243"/>
      <c r="ITN381" s="243"/>
      <c r="ITO381" s="243"/>
      <c r="ITP381" s="243"/>
      <c r="ITQ381" s="243"/>
      <c r="ITR381" s="243"/>
      <c r="ITS381" s="243"/>
      <c r="ITT381" s="243"/>
      <c r="ITU381" s="243"/>
      <c r="ITV381" s="243"/>
      <c r="ITW381" s="243"/>
      <c r="ITX381" s="243"/>
      <c r="ITY381" s="243"/>
      <c r="ITZ381" s="243"/>
      <c r="IUA381" s="243"/>
      <c r="IUB381" s="243"/>
      <c r="IUC381" s="243"/>
      <c r="IUD381" s="243"/>
      <c r="IUE381" s="243"/>
      <c r="IUF381" s="243"/>
      <c r="IUG381" s="243"/>
      <c r="IUH381" s="243"/>
      <c r="IUI381" s="243"/>
      <c r="IUJ381" s="243"/>
      <c r="IUK381" s="243"/>
      <c r="IUL381" s="243"/>
      <c r="IUM381" s="243"/>
      <c r="IUN381" s="243"/>
      <c r="IUO381" s="243"/>
      <c r="IUP381" s="243"/>
      <c r="IUQ381" s="243"/>
      <c r="IUR381" s="243"/>
      <c r="IUS381" s="243"/>
      <c r="IUT381" s="243"/>
      <c r="IUU381" s="243"/>
      <c r="IUV381" s="243"/>
      <c r="IUW381" s="243"/>
      <c r="IUX381" s="243"/>
      <c r="IUY381" s="243"/>
      <c r="IUZ381" s="243"/>
      <c r="IVA381" s="243"/>
      <c r="IVB381" s="243"/>
      <c r="IVC381" s="243"/>
      <c r="IVD381" s="243"/>
      <c r="IVE381" s="243"/>
      <c r="IVF381" s="243"/>
      <c r="IVG381" s="243"/>
      <c r="IVH381" s="243"/>
      <c r="IVI381" s="243"/>
      <c r="IVJ381" s="243"/>
      <c r="IVK381" s="243"/>
      <c r="IVL381" s="243"/>
      <c r="IVM381" s="243"/>
      <c r="IVN381" s="243"/>
      <c r="IVO381" s="243"/>
      <c r="IVP381" s="243"/>
      <c r="IVQ381" s="243"/>
      <c r="IVR381" s="243"/>
      <c r="IVS381" s="243"/>
      <c r="IVT381" s="243"/>
      <c r="IVU381" s="243"/>
      <c r="IVV381" s="243"/>
      <c r="IVW381" s="243"/>
      <c r="IVX381" s="243"/>
      <c r="IVY381" s="243"/>
      <c r="IVZ381" s="243"/>
      <c r="IWA381" s="243"/>
      <c r="IWB381" s="243"/>
      <c r="IWC381" s="243"/>
      <c r="IWD381" s="243"/>
      <c r="IWE381" s="243"/>
      <c r="IWF381" s="243"/>
      <c r="IWG381" s="243"/>
      <c r="IWH381" s="243"/>
      <c r="IWI381" s="243"/>
      <c r="IWJ381" s="243"/>
      <c r="IWK381" s="243"/>
      <c r="IWL381" s="243"/>
      <c r="IWM381" s="243"/>
      <c r="IWN381" s="243"/>
      <c r="IWO381" s="243"/>
      <c r="IWP381" s="243"/>
      <c r="IWQ381" s="243"/>
      <c r="IWR381" s="243"/>
      <c r="IWS381" s="243"/>
      <c r="IWT381" s="243"/>
      <c r="IWU381" s="243"/>
      <c r="IWV381" s="243"/>
      <c r="IWW381" s="243"/>
      <c r="IWX381" s="243"/>
      <c r="IWY381" s="243"/>
      <c r="IWZ381" s="243"/>
      <c r="IXA381" s="243"/>
      <c r="IXB381" s="243"/>
      <c r="IXC381" s="243"/>
      <c r="IXD381" s="243"/>
      <c r="IXE381" s="243"/>
      <c r="IXF381" s="243"/>
      <c r="IXG381" s="243"/>
      <c r="IXH381" s="243"/>
      <c r="IXI381" s="243"/>
      <c r="IXJ381" s="243"/>
      <c r="IXK381" s="243"/>
      <c r="IXL381" s="243"/>
      <c r="IXM381" s="243"/>
      <c r="IXN381" s="243"/>
      <c r="IXO381" s="243"/>
      <c r="IXP381" s="243"/>
      <c r="IXQ381" s="243"/>
      <c r="IXR381" s="243"/>
      <c r="IXS381" s="243"/>
      <c r="IXT381" s="243"/>
      <c r="IXU381" s="243"/>
      <c r="IXV381" s="243"/>
      <c r="IXW381" s="243"/>
      <c r="IXX381" s="243"/>
      <c r="IXY381" s="243"/>
      <c r="IXZ381" s="243"/>
      <c r="IYA381" s="243"/>
      <c r="IYB381" s="243"/>
      <c r="IYC381" s="243"/>
      <c r="IYD381" s="243"/>
      <c r="IYE381" s="243"/>
      <c r="IYF381" s="243"/>
      <c r="IYG381" s="243"/>
      <c r="IYH381" s="243"/>
      <c r="IYI381" s="243"/>
      <c r="IYJ381" s="243"/>
      <c r="IYK381" s="243"/>
      <c r="IYL381" s="243"/>
      <c r="IYM381" s="243"/>
      <c r="IYN381" s="243"/>
      <c r="IYO381" s="243"/>
      <c r="IYP381" s="243"/>
      <c r="IYQ381" s="243"/>
      <c r="IYR381" s="243"/>
      <c r="IYS381" s="243"/>
      <c r="IYT381" s="243"/>
      <c r="IYU381" s="243"/>
      <c r="IYV381" s="243"/>
      <c r="IYW381" s="243"/>
      <c r="IYX381" s="243"/>
      <c r="IYY381" s="243"/>
      <c r="IYZ381" s="243"/>
      <c r="IZA381" s="243"/>
      <c r="IZB381" s="243"/>
      <c r="IZC381" s="243"/>
      <c r="IZD381" s="243"/>
      <c r="IZE381" s="243"/>
      <c r="IZF381" s="243"/>
      <c r="IZG381" s="243"/>
      <c r="IZH381" s="243"/>
      <c r="IZI381" s="243"/>
      <c r="IZJ381" s="243"/>
      <c r="IZK381" s="243"/>
      <c r="IZL381" s="243"/>
      <c r="IZM381" s="243"/>
      <c r="IZN381" s="243"/>
      <c r="IZO381" s="243"/>
      <c r="IZP381" s="243"/>
      <c r="IZQ381" s="243"/>
      <c r="IZR381" s="243"/>
      <c r="IZS381" s="243"/>
      <c r="IZT381" s="243"/>
      <c r="IZU381" s="243"/>
      <c r="IZV381" s="243"/>
      <c r="IZW381" s="243"/>
      <c r="IZX381" s="243"/>
      <c r="IZY381" s="243"/>
      <c r="IZZ381" s="243"/>
      <c r="JAA381" s="243"/>
      <c r="JAB381" s="243"/>
      <c r="JAC381" s="243"/>
      <c r="JAD381" s="243"/>
      <c r="JAE381" s="243"/>
      <c r="JAF381" s="243"/>
      <c r="JAG381" s="243"/>
      <c r="JAH381" s="243"/>
      <c r="JAI381" s="243"/>
      <c r="JAJ381" s="243"/>
      <c r="JAK381" s="243"/>
      <c r="JAL381" s="243"/>
      <c r="JAM381" s="243"/>
      <c r="JAN381" s="243"/>
      <c r="JAO381" s="243"/>
      <c r="JAP381" s="243"/>
      <c r="JAQ381" s="243"/>
      <c r="JAR381" s="243"/>
      <c r="JAS381" s="243"/>
      <c r="JAT381" s="243"/>
      <c r="JAU381" s="243"/>
      <c r="JAV381" s="243"/>
      <c r="JAW381" s="243"/>
      <c r="JAX381" s="243"/>
      <c r="JAY381" s="243"/>
      <c r="JAZ381" s="243"/>
      <c r="JBA381" s="243"/>
      <c r="JBB381" s="243"/>
      <c r="JBC381" s="243"/>
      <c r="JBD381" s="243"/>
      <c r="JBE381" s="243"/>
      <c r="JBF381" s="243"/>
      <c r="JBG381" s="243"/>
      <c r="JBH381" s="243"/>
      <c r="JBI381" s="243"/>
      <c r="JBJ381" s="243"/>
      <c r="JBK381" s="243"/>
      <c r="JBL381" s="243"/>
      <c r="JBM381" s="243"/>
      <c r="JBN381" s="243"/>
      <c r="JBO381" s="243"/>
      <c r="JBP381" s="243"/>
      <c r="JBQ381" s="243"/>
      <c r="JBR381" s="243"/>
      <c r="JBS381" s="243"/>
      <c r="JBT381" s="243"/>
      <c r="JBU381" s="243"/>
      <c r="JBV381" s="243"/>
      <c r="JBW381" s="243"/>
      <c r="JBX381" s="243"/>
      <c r="JBY381" s="243"/>
      <c r="JBZ381" s="243"/>
      <c r="JCA381" s="243"/>
      <c r="JCB381" s="243"/>
      <c r="JCC381" s="243"/>
      <c r="JCD381" s="243"/>
      <c r="JCE381" s="243"/>
      <c r="JCF381" s="243"/>
      <c r="JCG381" s="243"/>
      <c r="JCH381" s="243"/>
      <c r="JCI381" s="243"/>
      <c r="JCJ381" s="243"/>
      <c r="JCK381" s="243"/>
      <c r="JCL381" s="243"/>
      <c r="JCM381" s="243"/>
      <c r="JCN381" s="243"/>
      <c r="JCO381" s="243"/>
      <c r="JCP381" s="243"/>
      <c r="JCQ381" s="243"/>
      <c r="JCR381" s="243"/>
      <c r="JCS381" s="243"/>
      <c r="JCT381" s="243"/>
      <c r="JCU381" s="243"/>
      <c r="JCV381" s="243"/>
      <c r="JCW381" s="243"/>
      <c r="JCX381" s="243"/>
      <c r="JCY381" s="243"/>
      <c r="JCZ381" s="243"/>
      <c r="JDA381" s="243"/>
      <c r="JDB381" s="243"/>
      <c r="JDC381" s="243"/>
      <c r="JDD381" s="243"/>
      <c r="JDE381" s="243"/>
      <c r="JDF381" s="243"/>
      <c r="JDG381" s="243"/>
      <c r="JDH381" s="243"/>
      <c r="JDI381" s="243"/>
      <c r="JDJ381" s="243"/>
      <c r="JDK381" s="243"/>
      <c r="JDL381" s="243"/>
      <c r="JDM381" s="243"/>
      <c r="JDN381" s="243"/>
      <c r="JDO381" s="243"/>
      <c r="JDP381" s="243"/>
      <c r="JDQ381" s="243"/>
      <c r="JDR381" s="243"/>
      <c r="JDS381" s="243"/>
      <c r="JDT381" s="243"/>
      <c r="JDU381" s="243"/>
      <c r="JDV381" s="243"/>
      <c r="JDW381" s="243"/>
      <c r="JDX381" s="243"/>
      <c r="JDY381" s="243"/>
      <c r="JDZ381" s="243"/>
      <c r="JEA381" s="243"/>
      <c r="JEB381" s="243"/>
      <c r="JEC381" s="243"/>
      <c r="JED381" s="243"/>
      <c r="JEE381" s="243"/>
      <c r="JEF381" s="243"/>
      <c r="JEG381" s="243"/>
      <c r="JEH381" s="243"/>
      <c r="JEI381" s="243"/>
      <c r="JEJ381" s="243"/>
      <c r="JEK381" s="243"/>
      <c r="JEL381" s="243"/>
      <c r="JEM381" s="243"/>
      <c r="JEN381" s="243"/>
      <c r="JEO381" s="243"/>
      <c r="JEP381" s="243"/>
      <c r="JEQ381" s="243"/>
      <c r="JER381" s="243"/>
      <c r="JES381" s="243"/>
      <c r="JET381" s="243"/>
      <c r="JEU381" s="243"/>
      <c r="JEV381" s="243"/>
      <c r="JEW381" s="243"/>
      <c r="JEX381" s="243"/>
      <c r="JEY381" s="243"/>
      <c r="JEZ381" s="243"/>
      <c r="JFA381" s="243"/>
      <c r="JFB381" s="243"/>
      <c r="JFC381" s="243"/>
      <c r="JFD381" s="243"/>
      <c r="JFE381" s="243"/>
      <c r="JFF381" s="243"/>
      <c r="JFG381" s="243"/>
      <c r="JFH381" s="243"/>
      <c r="JFI381" s="243"/>
      <c r="JFJ381" s="243"/>
      <c r="JFK381" s="243"/>
      <c r="JFL381" s="243"/>
      <c r="JFM381" s="243"/>
      <c r="JFN381" s="243"/>
      <c r="JFO381" s="243"/>
      <c r="JFP381" s="243"/>
      <c r="JFQ381" s="243"/>
      <c r="JFR381" s="243"/>
      <c r="JFS381" s="243"/>
      <c r="JFT381" s="243"/>
      <c r="JFU381" s="243"/>
      <c r="JFV381" s="243"/>
      <c r="JFW381" s="243"/>
      <c r="JFX381" s="243"/>
      <c r="JFY381" s="243"/>
      <c r="JFZ381" s="243"/>
      <c r="JGA381" s="243"/>
      <c r="JGB381" s="243"/>
      <c r="JGC381" s="243"/>
      <c r="JGD381" s="243"/>
      <c r="JGE381" s="243"/>
      <c r="JGF381" s="243"/>
      <c r="JGG381" s="243"/>
      <c r="JGH381" s="243"/>
      <c r="JGI381" s="243"/>
      <c r="JGJ381" s="243"/>
      <c r="JGK381" s="243"/>
      <c r="JGL381" s="243"/>
      <c r="JGM381" s="243"/>
      <c r="JGN381" s="243"/>
      <c r="JGO381" s="243"/>
      <c r="JGP381" s="243"/>
      <c r="JGQ381" s="243"/>
      <c r="JGR381" s="243"/>
      <c r="JGS381" s="243"/>
      <c r="JGT381" s="243"/>
      <c r="JGU381" s="243"/>
      <c r="JGV381" s="243"/>
      <c r="JGW381" s="243"/>
      <c r="JGX381" s="243"/>
      <c r="JGY381" s="243"/>
      <c r="JGZ381" s="243"/>
      <c r="JHA381" s="243"/>
      <c r="JHB381" s="243"/>
      <c r="JHC381" s="243"/>
      <c r="JHD381" s="243"/>
      <c r="JHE381" s="243"/>
      <c r="JHF381" s="243"/>
      <c r="JHG381" s="243"/>
      <c r="JHH381" s="243"/>
      <c r="JHI381" s="243"/>
      <c r="JHJ381" s="243"/>
      <c r="JHK381" s="243"/>
      <c r="JHL381" s="243"/>
      <c r="JHM381" s="243"/>
      <c r="JHN381" s="243"/>
      <c r="JHO381" s="243"/>
      <c r="JHP381" s="243"/>
      <c r="JHQ381" s="243"/>
      <c r="JHR381" s="243"/>
      <c r="JHS381" s="243"/>
      <c r="JHT381" s="243"/>
      <c r="JHU381" s="243"/>
      <c r="JHV381" s="243"/>
      <c r="JHW381" s="243"/>
      <c r="JHX381" s="243"/>
      <c r="JHY381" s="243"/>
      <c r="JHZ381" s="243"/>
      <c r="JIA381" s="243"/>
      <c r="JIB381" s="243"/>
      <c r="JIC381" s="243"/>
      <c r="JID381" s="243"/>
      <c r="JIE381" s="243"/>
      <c r="JIF381" s="243"/>
      <c r="JIG381" s="243"/>
      <c r="JIH381" s="243"/>
      <c r="JII381" s="243"/>
      <c r="JIJ381" s="243"/>
      <c r="JIK381" s="243"/>
      <c r="JIL381" s="243"/>
      <c r="JIM381" s="243"/>
      <c r="JIN381" s="243"/>
      <c r="JIO381" s="243"/>
      <c r="JIP381" s="243"/>
      <c r="JIQ381" s="243"/>
      <c r="JIR381" s="243"/>
      <c r="JIS381" s="243"/>
      <c r="JIT381" s="243"/>
      <c r="JIU381" s="243"/>
      <c r="JIV381" s="243"/>
      <c r="JIW381" s="243"/>
      <c r="JIX381" s="243"/>
      <c r="JIY381" s="243"/>
      <c r="JIZ381" s="243"/>
      <c r="JJA381" s="243"/>
      <c r="JJB381" s="243"/>
      <c r="JJC381" s="243"/>
      <c r="JJD381" s="243"/>
      <c r="JJE381" s="243"/>
      <c r="JJF381" s="243"/>
      <c r="JJG381" s="243"/>
      <c r="JJH381" s="243"/>
      <c r="JJI381" s="243"/>
      <c r="JJJ381" s="243"/>
      <c r="JJK381" s="243"/>
      <c r="JJL381" s="243"/>
      <c r="JJM381" s="243"/>
      <c r="JJN381" s="243"/>
      <c r="JJO381" s="243"/>
      <c r="JJP381" s="243"/>
      <c r="JJQ381" s="243"/>
      <c r="JJR381" s="243"/>
      <c r="JJS381" s="243"/>
      <c r="JJT381" s="243"/>
      <c r="JJU381" s="243"/>
      <c r="JJV381" s="243"/>
      <c r="JJW381" s="243"/>
      <c r="JJX381" s="243"/>
      <c r="JJY381" s="243"/>
      <c r="JJZ381" s="243"/>
      <c r="JKA381" s="243"/>
      <c r="JKB381" s="243"/>
      <c r="JKC381" s="243"/>
      <c r="JKD381" s="243"/>
      <c r="JKE381" s="243"/>
      <c r="JKF381" s="243"/>
      <c r="JKG381" s="243"/>
      <c r="JKH381" s="243"/>
      <c r="JKI381" s="243"/>
      <c r="JKJ381" s="243"/>
      <c r="JKK381" s="243"/>
      <c r="JKL381" s="243"/>
      <c r="JKM381" s="243"/>
      <c r="JKN381" s="243"/>
      <c r="JKO381" s="243"/>
      <c r="JKP381" s="243"/>
      <c r="JKQ381" s="243"/>
      <c r="JKR381" s="243"/>
      <c r="JKS381" s="243"/>
      <c r="JKT381" s="243"/>
      <c r="JKU381" s="243"/>
      <c r="JKV381" s="243"/>
      <c r="JKW381" s="243"/>
      <c r="JKX381" s="243"/>
      <c r="JKY381" s="243"/>
      <c r="JKZ381" s="243"/>
      <c r="JLA381" s="243"/>
      <c r="JLB381" s="243"/>
      <c r="JLC381" s="243"/>
      <c r="JLD381" s="243"/>
      <c r="JLE381" s="243"/>
      <c r="JLF381" s="243"/>
      <c r="JLG381" s="243"/>
      <c r="JLH381" s="243"/>
      <c r="JLI381" s="243"/>
      <c r="JLJ381" s="243"/>
      <c r="JLK381" s="243"/>
      <c r="JLL381" s="243"/>
      <c r="JLM381" s="243"/>
      <c r="JLN381" s="243"/>
      <c r="JLO381" s="243"/>
      <c r="JLP381" s="243"/>
      <c r="JLQ381" s="243"/>
      <c r="JLR381" s="243"/>
      <c r="JLS381" s="243"/>
      <c r="JLT381" s="243"/>
      <c r="JLU381" s="243"/>
      <c r="JLV381" s="243"/>
      <c r="JLW381" s="243"/>
      <c r="JLX381" s="243"/>
      <c r="JLY381" s="243"/>
      <c r="JLZ381" s="243"/>
      <c r="JMA381" s="243"/>
      <c r="JMB381" s="243"/>
      <c r="JMC381" s="243"/>
      <c r="JMD381" s="243"/>
      <c r="JME381" s="243"/>
      <c r="JMF381" s="243"/>
      <c r="JMG381" s="243"/>
      <c r="JMH381" s="243"/>
      <c r="JMI381" s="243"/>
      <c r="JMJ381" s="243"/>
      <c r="JMK381" s="243"/>
      <c r="JML381" s="243"/>
      <c r="JMM381" s="243"/>
      <c r="JMN381" s="243"/>
      <c r="JMO381" s="243"/>
      <c r="JMP381" s="243"/>
      <c r="JMQ381" s="243"/>
      <c r="JMR381" s="243"/>
      <c r="JMS381" s="243"/>
      <c r="JMT381" s="243"/>
      <c r="JMU381" s="243"/>
      <c r="JMV381" s="243"/>
      <c r="JMW381" s="243"/>
      <c r="JMX381" s="243"/>
      <c r="JMY381" s="243"/>
      <c r="JMZ381" s="243"/>
      <c r="JNA381" s="243"/>
      <c r="JNB381" s="243"/>
      <c r="JNC381" s="243"/>
      <c r="JND381" s="243"/>
      <c r="JNE381" s="243"/>
      <c r="JNF381" s="243"/>
      <c r="JNG381" s="243"/>
      <c r="JNH381" s="243"/>
      <c r="JNI381" s="243"/>
      <c r="JNJ381" s="243"/>
      <c r="JNK381" s="243"/>
      <c r="JNL381" s="243"/>
      <c r="JNM381" s="243"/>
      <c r="JNN381" s="243"/>
      <c r="JNO381" s="243"/>
      <c r="JNP381" s="243"/>
      <c r="JNQ381" s="243"/>
      <c r="JNR381" s="243"/>
      <c r="JNS381" s="243"/>
      <c r="JNT381" s="243"/>
      <c r="JNU381" s="243"/>
      <c r="JNV381" s="243"/>
      <c r="JNW381" s="243"/>
      <c r="JNX381" s="243"/>
      <c r="JNY381" s="243"/>
      <c r="JNZ381" s="243"/>
      <c r="JOA381" s="243"/>
      <c r="JOB381" s="243"/>
      <c r="JOC381" s="243"/>
      <c r="JOD381" s="243"/>
      <c r="JOE381" s="243"/>
      <c r="JOF381" s="243"/>
      <c r="JOG381" s="243"/>
      <c r="JOH381" s="243"/>
      <c r="JOI381" s="243"/>
      <c r="JOJ381" s="243"/>
      <c r="JOK381" s="243"/>
      <c r="JOL381" s="243"/>
      <c r="JOM381" s="243"/>
      <c r="JON381" s="243"/>
      <c r="JOO381" s="243"/>
      <c r="JOP381" s="243"/>
      <c r="JOQ381" s="243"/>
      <c r="JOR381" s="243"/>
      <c r="JOS381" s="243"/>
      <c r="JOT381" s="243"/>
      <c r="JOU381" s="243"/>
      <c r="JOV381" s="243"/>
      <c r="JOW381" s="243"/>
      <c r="JOX381" s="243"/>
      <c r="JOY381" s="243"/>
      <c r="JOZ381" s="243"/>
      <c r="JPA381" s="243"/>
      <c r="JPB381" s="243"/>
      <c r="JPC381" s="243"/>
      <c r="JPD381" s="243"/>
      <c r="JPE381" s="243"/>
      <c r="JPF381" s="243"/>
      <c r="JPG381" s="243"/>
      <c r="JPH381" s="243"/>
      <c r="JPI381" s="243"/>
      <c r="JPJ381" s="243"/>
      <c r="JPK381" s="243"/>
      <c r="JPL381" s="243"/>
      <c r="JPM381" s="243"/>
      <c r="JPN381" s="243"/>
      <c r="JPO381" s="243"/>
      <c r="JPP381" s="243"/>
      <c r="JPQ381" s="243"/>
      <c r="JPR381" s="243"/>
      <c r="JPS381" s="243"/>
      <c r="JPT381" s="243"/>
      <c r="JPU381" s="243"/>
      <c r="JPV381" s="243"/>
      <c r="JPW381" s="243"/>
      <c r="JPX381" s="243"/>
      <c r="JPY381" s="243"/>
      <c r="JPZ381" s="243"/>
      <c r="JQA381" s="243"/>
      <c r="JQB381" s="243"/>
      <c r="JQC381" s="243"/>
      <c r="JQD381" s="243"/>
      <c r="JQE381" s="243"/>
      <c r="JQF381" s="243"/>
      <c r="JQG381" s="243"/>
      <c r="JQH381" s="243"/>
      <c r="JQI381" s="243"/>
      <c r="JQJ381" s="243"/>
      <c r="JQK381" s="243"/>
      <c r="JQL381" s="243"/>
      <c r="JQM381" s="243"/>
      <c r="JQN381" s="243"/>
      <c r="JQO381" s="243"/>
      <c r="JQP381" s="243"/>
      <c r="JQQ381" s="243"/>
      <c r="JQR381" s="243"/>
      <c r="JQS381" s="243"/>
      <c r="JQT381" s="243"/>
      <c r="JQU381" s="243"/>
      <c r="JQV381" s="243"/>
      <c r="JQW381" s="243"/>
      <c r="JQX381" s="243"/>
      <c r="JQY381" s="243"/>
      <c r="JQZ381" s="243"/>
      <c r="JRA381" s="243"/>
      <c r="JRB381" s="243"/>
      <c r="JRC381" s="243"/>
      <c r="JRD381" s="243"/>
      <c r="JRE381" s="243"/>
      <c r="JRF381" s="243"/>
      <c r="JRG381" s="243"/>
      <c r="JRH381" s="243"/>
      <c r="JRI381" s="243"/>
      <c r="JRJ381" s="243"/>
      <c r="JRK381" s="243"/>
      <c r="JRL381" s="243"/>
      <c r="JRM381" s="243"/>
      <c r="JRN381" s="243"/>
      <c r="JRO381" s="243"/>
      <c r="JRP381" s="243"/>
      <c r="JRQ381" s="243"/>
      <c r="JRR381" s="243"/>
      <c r="JRS381" s="243"/>
      <c r="JRT381" s="243"/>
      <c r="JRU381" s="243"/>
      <c r="JRV381" s="243"/>
      <c r="JRW381" s="243"/>
      <c r="JRX381" s="243"/>
      <c r="JRY381" s="243"/>
      <c r="JRZ381" s="243"/>
      <c r="JSA381" s="243"/>
      <c r="JSB381" s="243"/>
      <c r="JSC381" s="243"/>
      <c r="JSD381" s="243"/>
      <c r="JSE381" s="243"/>
      <c r="JSF381" s="243"/>
      <c r="JSG381" s="243"/>
      <c r="JSH381" s="243"/>
      <c r="JSI381" s="243"/>
      <c r="JSJ381" s="243"/>
      <c r="JSK381" s="243"/>
      <c r="JSL381" s="243"/>
      <c r="JSM381" s="243"/>
      <c r="JSN381" s="243"/>
      <c r="JSO381" s="243"/>
      <c r="JSP381" s="243"/>
      <c r="JSQ381" s="243"/>
      <c r="JSR381" s="243"/>
      <c r="JSS381" s="243"/>
      <c r="JST381" s="243"/>
      <c r="JSU381" s="243"/>
      <c r="JSV381" s="243"/>
      <c r="JSW381" s="243"/>
      <c r="JSX381" s="243"/>
      <c r="JSY381" s="243"/>
      <c r="JSZ381" s="243"/>
      <c r="JTA381" s="243"/>
      <c r="JTB381" s="243"/>
      <c r="JTC381" s="243"/>
      <c r="JTD381" s="243"/>
      <c r="JTE381" s="243"/>
      <c r="JTF381" s="243"/>
      <c r="JTG381" s="243"/>
      <c r="JTH381" s="243"/>
      <c r="JTI381" s="243"/>
      <c r="JTJ381" s="243"/>
      <c r="JTK381" s="243"/>
      <c r="JTL381" s="243"/>
      <c r="JTM381" s="243"/>
      <c r="JTN381" s="243"/>
      <c r="JTO381" s="243"/>
      <c r="JTP381" s="243"/>
      <c r="JTQ381" s="243"/>
      <c r="JTR381" s="243"/>
      <c r="JTS381" s="243"/>
      <c r="JTT381" s="243"/>
      <c r="JTU381" s="243"/>
      <c r="JTV381" s="243"/>
      <c r="JTW381" s="243"/>
      <c r="JTX381" s="243"/>
      <c r="JTY381" s="243"/>
      <c r="JTZ381" s="243"/>
      <c r="JUA381" s="243"/>
      <c r="JUB381" s="243"/>
      <c r="JUC381" s="243"/>
      <c r="JUD381" s="243"/>
      <c r="JUE381" s="243"/>
      <c r="JUF381" s="243"/>
      <c r="JUG381" s="243"/>
      <c r="JUH381" s="243"/>
      <c r="JUI381" s="243"/>
      <c r="JUJ381" s="243"/>
      <c r="JUK381" s="243"/>
      <c r="JUL381" s="243"/>
      <c r="JUM381" s="243"/>
      <c r="JUN381" s="243"/>
      <c r="JUO381" s="243"/>
      <c r="JUP381" s="243"/>
      <c r="JUQ381" s="243"/>
      <c r="JUR381" s="243"/>
      <c r="JUS381" s="243"/>
      <c r="JUT381" s="243"/>
      <c r="JUU381" s="243"/>
      <c r="JUV381" s="243"/>
      <c r="JUW381" s="243"/>
      <c r="JUX381" s="243"/>
      <c r="JUY381" s="243"/>
      <c r="JUZ381" s="243"/>
      <c r="JVA381" s="243"/>
      <c r="JVB381" s="243"/>
      <c r="JVC381" s="243"/>
      <c r="JVD381" s="243"/>
      <c r="JVE381" s="243"/>
      <c r="JVF381" s="243"/>
      <c r="JVG381" s="243"/>
      <c r="JVH381" s="243"/>
      <c r="JVI381" s="243"/>
      <c r="JVJ381" s="243"/>
      <c r="JVK381" s="243"/>
      <c r="JVL381" s="243"/>
      <c r="JVM381" s="243"/>
      <c r="JVN381" s="243"/>
      <c r="JVO381" s="243"/>
      <c r="JVP381" s="243"/>
      <c r="JVQ381" s="243"/>
      <c r="JVR381" s="243"/>
      <c r="JVS381" s="243"/>
      <c r="JVT381" s="243"/>
      <c r="JVU381" s="243"/>
      <c r="JVV381" s="243"/>
      <c r="JVW381" s="243"/>
      <c r="JVX381" s="243"/>
      <c r="JVY381" s="243"/>
      <c r="JVZ381" s="243"/>
      <c r="JWA381" s="243"/>
      <c r="JWB381" s="243"/>
      <c r="JWC381" s="243"/>
      <c r="JWD381" s="243"/>
      <c r="JWE381" s="243"/>
      <c r="JWF381" s="243"/>
      <c r="JWG381" s="243"/>
      <c r="JWH381" s="243"/>
      <c r="JWI381" s="243"/>
      <c r="JWJ381" s="243"/>
      <c r="JWK381" s="243"/>
      <c r="JWL381" s="243"/>
      <c r="JWM381" s="243"/>
      <c r="JWN381" s="243"/>
      <c r="JWO381" s="243"/>
      <c r="JWP381" s="243"/>
      <c r="JWQ381" s="243"/>
      <c r="JWR381" s="243"/>
      <c r="JWS381" s="243"/>
      <c r="JWT381" s="243"/>
      <c r="JWU381" s="243"/>
      <c r="JWV381" s="243"/>
      <c r="JWW381" s="243"/>
      <c r="JWX381" s="243"/>
      <c r="JWY381" s="243"/>
      <c r="JWZ381" s="243"/>
      <c r="JXA381" s="243"/>
      <c r="JXB381" s="243"/>
      <c r="JXC381" s="243"/>
      <c r="JXD381" s="243"/>
      <c r="JXE381" s="243"/>
      <c r="JXF381" s="243"/>
      <c r="JXG381" s="243"/>
      <c r="JXH381" s="243"/>
      <c r="JXI381" s="243"/>
      <c r="JXJ381" s="243"/>
      <c r="JXK381" s="243"/>
      <c r="JXL381" s="243"/>
      <c r="JXM381" s="243"/>
      <c r="JXN381" s="243"/>
      <c r="JXO381" s="243"/>
      <c r="JXP381" s="243"/>
      <c r="JXQ381" s="243"/>
      <c r="JXR381" s="243"/>
      <c r="JXS381" s="243"/>
      <c r="JXT381" s="243"/>
      <c r="JXU381" s="243"/>
      <c r="JXV381" s="243"/>
      <c r="JXW381" s="243"/>
      <c r="JXX381" s="243"/>
      <c r="JXY381" s="243"/>
      <c r="JXZ381" s="243"/>
      <c r="JYA381" s="243"/>
      <c r="JYB381" s="243"/>
      <c r="JYC381" s="243"/>
      <c r="JYD381" s="243"/>
      <c r="JYE381" s="243"/>
      <c r="JYF381" s="243"/>
      <c r="JYG381" s="243"/>
      <c r="JYH381" s="243"/>
      <c r="JYI381" s="243"/>
      <c r="JYJ381" s="243"/>
      <c r="JYK381" s="243"/>
      <c r="JYL381" s="243"/>
      <c r="JYM381" s="243"/>
      <c r="JYN381" s="243"/>
      <c r="JYO381" s="243"/>
      <c r="JYP381" s="243"/>
      <c r="JYQ381" s="243"/>
      <c r="JYR381" s="243"/>
      <c r="JYS381" s="243"/>
      <c r="JYT381" s="243"/>
      <c r="JYU381" s="243"/>
      <c r="JYV381" s="243"/>
      <c r="JYW381" s="243"/>
      <c r="JYX381" s="243"/>
      <c r="JYY381" s="243"/>
      <c r="JYZ381" s="243"/>
      <c r="JZA381" s="243"/>
      <c r="JZB381" s="243"/>
      <c r="JZC381" s="243"/>
      <c r="JZD381" s="243"/>
      <c r="JZE381" s="243"/>
      <c r="JZF381" s="243"/>
      <c r="JZG381" s="243"/>
      <c r="JZH381" s="243"/>
      <c r="JZI381" s="243"/>
      <c r="JZJ381" s="243"/>
      <c r="JZK381" s="243"/>
      <c r="JZL381" s="243"/>
      <c r="JZM381" s="243"/>
      <c r="JZN381" s="243"/>
      <c r="JZO381" s="243"/>
      <c r="JZP381" s="243"/>
      <c r="JZQ381" s="243"/>
      <c r="JZR381" s="243"/>
      <c r="JZS381" s="243"/>
      <c r="JZT381" s="243"/>
      <c r="JZU381" s="243"/>
      <c r="JZV381" s="243"/>
      <c r="JZW381" s="243"/>
      <c r="JZX381" s="243"/>
      <c r="JZY381" s="243"/>
      <c r="JZZ381" s="243"/>
      <c r="KAA381" s="243"/>
      <c r="KAB381" s="243"/>
      <c r="KAC381" s="243"/>
      <c r="KAD381" s="243"/>
      <c r="KAE381" s="243"/>
      <c r="KAF381" s="243"/>
      <c r="KAG381" s="243"/>
      <c r="KAH381" s="243"/>
      <c r="KAI381" s="243"/>
      <c r="KAJ381" s="243"/>
      <c r="KAK381" s="243"/>
      <c r="KAL381" s="243"/>
      <c r="KAM381" s="243"/>
      <c r="KAN381" s="243"/>
      <c r="KAO381" s="243"/>
      <c r="KAP381" s="243"/>
      <c r="KAQ381" s="243"/>
      <c r="KAR381" s="243"/>
      <c r="KAS381" s="243"/>
      <c r="KAT381" s="243"/>
      <c r="KAU381" s="243"/>
      <c r="KAV381" s="243"/>
      <c r="KAW381" s="243"/>
      <c r="KAX381" s="243"/>
      <c r="KAY381" s="243"/>
      <c r="KAZ381" s="243"/>
      <c r="KBA381" s="243"/>
      <c r="KBB381" s="243"/>
      <c r="KBC381" s="243"/>
      <c r="KBD381" s="243"/>
      <c r="KBE381" s="243"/>
      <c r="KBF381" s="243"/>
      <c r="KBG381" s="243"/>
      <c r="KBH381" s="243"/>
      <c r="KBI381" s="243"/>
      <c r="KBJ381" s="243"/>
      <c r="KBK381" s="243"/>
      <c r="KBL381" s="243"/>
      <c r="KBM381" s="243"/>
      <c r="KBN381" s="243"/>
      <c r="KBO381" s="243"/>
      <c r="KBP381" s="243"/>
      <c r="KBQ381" s="243"/>
      <c r="KBR381" s="243"/>
      <c r="KBS381" s="243"/>
      <c r="KBT381" s="243"/>
      <c r="KBU381" s="243"/>
      <c r="KBV381" s="243"/>
      <c r="KBW381" s="243"/>
      <c r="KBX381" s="243"/>
      <c r="KBY381" s="243"/>
      <c r="KBZ381" s="243"/>
      <c r="KCA381" s="243"/>
      <c r="KCB381" s="243"/>
      <c r="KCC381" s="243"/>
      <c r="KCD381" s="243"/>
      <c r="KCE381" s="243"/>
      <c r="KCF381" s="243"/>
      <c r="KCG381" s="243"/>
      <c r="KCH381" s="243"/>
      <c r="KCI381" s="243"/>
      <c r="KCJ381" s="243"/>
      <c r="KCK381" s="243"/>
      <c r="KCL381" s="243"/>
      <c r="KCM381" s="243"/>
      <c r="KCN381" s="243"/>
      <c r="KCO381" s="243"/>
      <c r="KCP381" s="243"/>
      <c r="KCQ381" s="243"/>
      <c r="KCR381" s="243"/>
      <c r="KCS381" s="243"/>
      <c r="KCT381" s="243"/>
      <c r="KCU381" s="243"/>
      <c r="KCV381" s="243"/>
      <c r="KCW381" s="243"/>
      <c r="KCX381" s="243"/>
      <c r="KCY381" s="243"/>
      <c r="KCZ381" s="243"/>
      <c r="KDA381" s="243"/>
      <c r="KDB381" s="243"/>
      <c r="KDC381" s="243"/>
      <c r="KDD381" s="243"/>
      <c r="KDE381" s="243"/>
      <c r="KDF381" s="243"/>
      <c r="KDG381" s="243"/>
      <c r="KDH381" s="243"/>
      <c r="KDI381" s="243"/>
      <c r="KDJ381" s="243"/>
      <c r="KDK381" s="243"/>
      <c r="KDL381" s="243"/>
      <c r="KDM381" s="243"/>
      <c r="KDN381" s="243"/>
      <c r="KDO381" s="243"/>
      <c r="KDP381" s="243"/>
      <c r="KDQ381" s="243"/>
      <c r="KDR381" s="243"/>
      <c r="KDS381" s="243"/>
      <c r="KDT381" s="243"/>
      <c r="KDU381" s="243"/>
      <c r="KDV381" s="243"/>
      <c r="KDW381" s="243"/>
      <c r="KDX381" s="243"/>
      <c r="KDY381" s="243"/>
      <c r="KDZ381" s="243"/>
      <c r="KEA381" s="243"/>
      <c r="KEB381" s="243"/>
      <c r="KEC381" s="243"/>
      <c r="KED381" s="243"/>
      <c r="KEE381" s="243"/>
      <c r="KEF381" s="243"/>
      <c r="KEG381" s="243"/>
      <c r="KEH381" s="243"/>
      <c r="KEI381" s="243"/>
      <c r="KEJ381" s="243"/>
      <c r="KEK381" s="243"/>
      <c r="KEL381" s="243"/>
      <c r="KEM381" s="243"/>
      <c r="KEN381" s="243"/>
      <c r="KEO381" s="243"/>
      <c r="KEP381" s="243"/>
      <c r="KEQ381" s="243"/>
      <c r="KER381" s="243"/>
      <c r="KES381" s="243"/>
      <c r="KET381" s="243"/>
      <c r="KEU381" s="243"/>
      <c r="KEV381" s="243"/>
      <c r="KEW381" s="243"/>
      <c r="KEX381" s="243"/>
      <c r="KEY381" s="243"/>
      <c r="KEZ381" s="243"/>
      <c r="KFA381" s="243"/>
      <c r="KFB381" s="243"/>
      <c r="KFC381" s="243"/>
      <c r="KFD381" s="243"/>
      <c r="KFE381" s="243"/>
      <c r="KFF381" s="243"/>
      <c r="KFG381" s="243"/>
      <c r="KFH381" s="243"/>
      <c r="KFI381" s="243"/>
      <c r="KFJ381" s="243"/>
      <c r="KFK381" s="243"/>
      <c r="KFL381" s="243"/>
      <c r="KFM381" s="243"/>
      <c r="KFN381" s="243"/>
      <c r="KFO381" s="243"/>
      <c r="KFP381" s="243"/>
      <c r="KFQ381" s="243"/>
      <c r="KFR381" s="243"/>
      <c r="KFS381" s="243"/>
      <c r="KFT381" s="243"/>
      <c r="KFU381" s="243"/>
      <c r="KFV381" s="243"/>
      <c r="KFW381" s="243"/>
      <c r="KFX381" s="243"/>
      <c r="KFY381" s="243"/>
      <c r="KFZ381" s="243"/>
      <c r="KGA381" s="243"/>
      <c r="KGB381" s="243"/>
      <c r="KGC381" s="243"/>
      <c r="KGD381" s="243"/>
      <c r="KGE381" s="243"/>
      <c r="KGF381" s="243"/>
      <c r="KGG381" s="243"/>
      <c r="KGH381" s="243"/>
      <c r="KGI381" s="243"/>
      <c r="KGJ381" s="243"/>
      <c r="KGK381" s="243"/>
      <c r="KGL381" s="243"/>
      <c r="KGM381" s="243"/>
      <c r="KGN381" s="243"/>
      <c r="KGO381" s="243"/>
      <c r="KGP381" s="243"/>
      <c r="KGQ381" s="243"/>
      <c r="KGR381" s="243"/>
      <c r="KGS381" s="243"/>
      <c r="KGT381" s="243"/>
      <c r="KGU381" s="243"/>
      <c r="KGV381" s="243"/>
      <c r="KGW381" s="243"/>
      <c r="KGX381" s="243"/>
      <c r="KGY381" s="243"/>
      <c r="KGZ381" s="243"/>
      <c r="KHA381" s="243"/>
      <c r="KHB381" s="243"/>
      <c r="KHC381" s="243"/>
      <c r="KHD381" s="243"/>
      <c r="KHE381" s="243"/>
      <c r="KHF381" s="243"/>
      <c r="KHG381" s="243"/>
      <c r="KHH381" s="243"/>
      <c r="KHI381" s="243"/>
      <c r="KHJ381" s="243"/>
      <c r="KHK381" s="243"/>
      <c r="KHL381" s="243"/>
      <c r="KHM381" s="243"/>
      <c r="KHN381" s="243"/>
      <c r="KHO381" s="243"/>
      <c r="KHP381" s="243"/>
      <c r="KHQ381" s="243"/>
      <c r="KHR381" s="243"/>
      <c r="KHS381" s="243"/>
      <c r="KHT381" s="243"/>
      <c r="KHU381" s="243"/>
      <c r="KHV381" s="243"/>
      <c r="KHW381" s="243"/>
      <c r="KHX381" s="243"/>
      <c r="KHY381" s="243"/>
      <c r="KHZ381" s="243"/>
      <c r="KIA381" s="243"/>
      <c r="KIB381" s="243"/>
      <c r="KIC381" s="243"/>
      <c r="KID381" s="243"/>
      <c r="KIE381" s="243"/>
      <c r="KIF381" s="243"/>
      <c r="KIG381" s="243"/>
      <c r="KIH381" s="243"/>
      <c r="KII381" s="243"/>
      <c r="KIJ381" s="243"/>
      <c r="KIK381" s="243"/>
      <c r="KIL381" s="243"/>
      <c r="KIM381" s="243"/>
      <c r="KIN381" s="243"/>
      <c r="KIO381" s="243"/>
      <c r="KIP381" s="243"/>
      <c r="KIQ381" s="243"/>
      <c r="KIR381" s="243"/>
      <c r="KIS381" s="243"/>
      <c r="KIT381" s="243"/>
      <c r="KIU381" s="243"/>
      <c r="KIV381" s="243"/>
      <c r="KIW381" s="243"/>
      <c r="KIX381" s="243"/>
      <c r="KIY381" s="243"/>
      <c r="KIZ381" s="243"/>
      <c r="KJA381" s="243"/>
      <c r="KJB381" s="243"/>
      <c r="KJC381" s="243"/>
      <c r="KJD381" s="243"/>
      <c r="KJE381" s="243"/>
      <c r="KJF381" s="243"/>
      <c r="KJG381" s="243"/>
      <c r="KJH381" s="243"/>
      <c r="KJI381" s="243"/>
      <c r="KJJ381" s="243"/>
      <c r="KJK381" s="243"/>
      <c r="KJL381" s="243"/>
      <c r="KJM381" s="243"/>
      <c r="KJN381" s="243"/>
      <c r="KJO381" s="243"/>
      <c r="KJP381" s="243"/>
      <c r="KJQ381" s="243"/>
      <c r="KJR381" s="243"/>
      <c r="KJS381" s="243"/>
      <c r="KJT381" s="243"/>
      <c r="KJU381" s="243"/>
      <c r="KJV381" s="243"/>
      <c r="KJW381" s="243"/>
      <c r="KJX381" s="243"/>
      <c r="KJY381" s="243"/>
      <c r="KJZ381" s="243"/>
      <c r="KKA381" s="243"/>
      <c r="KKB381" s="243"/>
      <c r="KKC381" s="243"/>
      <c r="KKD381" s="243"/>
      <c r="KKE381" s="243"/>
      <c r="KKF381" s="243"/>
      <c r="KKG381" s="243"/>
      <c r="KKH381" s="243"/>
      <c r="KKI381" s="243"/>
      <c r="KKJ381" s="243"/>
      <c r="KKK381" s="243"/>
      <c r="KKL381" s="243"/>
      <c r="KKM381" s="243"/>
      <c r="KKN381" s="243"/>
      <c r="KKO381" s="243"/>
      <c r="KKP381" s="243"/>
      <c r="KKQ381" s="243"/>
      <c r="KKR381" s="243"/>
      <c r="KKS381" s="243"/>
      <c r="KKT381" s="243"/>
      <c r="KKU381" s="243"/>
      <c r="KKV381" s="243"/>
      <c r="KKW381" s="243"/>
      <c r="KKX381" s="243"/>
      <c r="KKY381" s="243"/>
      <c r="KKZ381" s="243"/>
      <c r="KLA381" s="243"/>
      <c r="KLB381" s="243"/>
      <c r="KLC381" s="243"/>
      <c r="KLD381" s="243"/>
      <c r="KLE381" s="243"/>
      <c r="KLF381" s="243"/>
      <c r="KLG381" s="243"/>
      <c r="KLH381" s="243"/>
      <c r="KLI381" s="243"/>
      <c r="KLJ381" s="243"/>
      <c r="KLK381" s="243"/>
      <c r="KLL381" s="243"/>
      <c r="KLM381" s="243"/>
      <c r="KLN381" s="243"/>
      <c r="KLO381" s="243"/>
      <c r="KLP381" s="243"/>
      <c r="KLQ381" s="243"/>
      <c r="KLR381" s="243"/>
      <c r="KLS381" s="243"/>
      <c r="KLT381" s="243"/>
      <c r="KLU381" s="243"/>
      <c r="KLV381" s="243"/>
      <c r="KLW381" s="243"/>
      <c r="KLX381" s="243"/>
      <c r="KLY381" s="243"/>
      <c r="KLZ381" s="243"/>
      <c r="KMA381" s="243"/>
      <c r="KMB381" s="243"/>
      <c r="KMC381" s="243"/>
      <c r="KMD381" s="243"/>
      <c r="KME381" s="243"/>
      <c r="KMF381" s="243"/>
      <c r="KMG381" s="243"/>
      <c r="KMH381" s="243"/>
      <c r="KMI381" s="243"/>
      <c r="KMJ381" s="243"/>
      <c r="KMK381" s="243"/>
      <c r="KML381" s="243"/>
      <c r="KMM381" s="243"/>
      <c r="KMN381" s="243"/>
      <c r="KMO381" s="243"/>
      <c r="KMP381" s="243"/>
      <c r="KMQ381" s="243"/>
      <c r="KMR381" s="243"/>
      <c r="KMS381" s="243"/>
      <c r="KMT381" s="243"/>
      <c r="KMU381" s="243"/>
      <c r="KMV381" s="243"/>
      <c r="KMW381" s="243"/>
      <c r="KMX381" s="243"/>
      <c r="KMY381" s="243"/>
      <c r="KMZ381" s="243"/>
      <c r="KNA381" s="243"/>
      <c r="KNB381" s="243"/>
      <c r="KNC381" s="243"/>
      <c r="KND381" s="243"/>
      <c r="KNE381" s="243"/>
      <c r="KNF381" s="243"/>
      <c r="KNG381" s="243"/>
      <c r="KNH381" s="243"/>
      <c r="KNI381" s="243"/>
      <c r="KNJ381" s="243"/>
      <c r="KNK381" s="243"/>
      <c r="KNL381" s="243"/>
      <c r="KNM381" s="243"/>
      <c r="KNN381" s="243"/>
      <c r="KNO381" s="243"/>
      <c r="KNP381" s="243"/>
      <c r="KNQ381" s="243"/>
      <c r="KNR381" s="243"/>
      <c r="KNS381" s="243"/>
      <c r="KNT381" s="243"/>
      <c r="KNU381" s="243"/>
      <c r="KNV381" s="243"/>
      <c r="KNW381" s="243"/>
      <c r="KNX381" s="243"/>
      <c r="KNY381" s="243"/>
      <c r="KNZ381" s="243"/>
      <c r="KOA381" s="243"/>
      <c r="KOB381" s="243"/>
      <c r="KOC381" s="243"/>
      <c r="KOD381" s="243"/>
      <c r="KOE381" s="243"/>
      <c r="KOF381" s="243"/>
      <c r="KOG381" s="243"/>
      <c r="KOH381" s="243"/>
      <c r="KOI381" s="243"/>
      <c r="KOJ381" s="243"/>
      <c r="KOK381" s="243"/>
      <c r="KOL381" s="243"/>
      <c r="KOM381" s="243"/>
      <c r="KON381" s="243"/>
      <c r="KOO381" s="243"/>
      <c r="KOP381" s="243"/>
      <c r="KOQ381" s="243"/>
      <c r="KOR381" s="243"/>
      <c r="KOS381" s="243"/>
      <c r="KOT381" s="243"/>
      <c r="KOU381" s="243"/>
      <c r="KOV381" s="243"/>
      <c r="KOW381" s="243"/>
      <c r="KOX381" s="243"/>
      <c r="KOY381" s="243"/>
      <c r="KOZ381" s="243"/>
      <c r="KPA381" s="243"/>
      <c r="KPB381" s="243"/>
      <c r="KPC381" s="243"/>
      <c r="KPD381" s="243"/>
      <c r="KPE381" s="243"/>
      <c r="KPF381" s="243"/>
      <c r="KPG381" s="243"/>
      <c r="KPH381" s="243"/>
      <c r="KPI381" s="243"/>
      <c r="KPJ381" s="243"/>
      <c r="KPK381" s="243"/>
      <c r="KPL381" s="243"/>
      <c r="KPM381" s="243"/>
      <c r="KPN381" s="243"/>
      <c r="KPO381" s="243"/>
      <c r="KPP381" s="243"/>
      <c r="KPQ381" s="243"/>
      <c r="KPR381" s="243"/>
      <c r="KPS381" s="243"/>
      <c r="KPT381" s="243"/>
      <c r="KPU381" s="243"/>
      <c r="KPV381" s="243"/>
      <c r="KPW381" s="243"/>
      <c r="KPX381" s="243"/>
      <c r="KPY381" s="243"/>
      <c r="KPZ381" s="243"/>
      <c r="KQA381" s="243"/>
      <c r="KQB381" s="243"/>
      <c r="KQC381" s="243"/>
      <c r="KQD381" s="243"/>
      <c r="KQE381" s="243"/>
      <c r="KQF381" s="243"/>
      <c r="KQG381" s="243"/>
      <c r="KQH381" s="243"/>
      <c r="KQI381" s="243"/>
      <c r="KQJ381" s="243"/>
      <c r="KQK381" s="243"/>
      <c r="KQL381" s="243"/>
      <c r="KQM381" s="243"/>
      <c r="KQN381" s="243"/>
      <c r="KQO381" s="243"/>
      <c r="KQP381" s="243"/>
      <c r="KQQ381" s="243"/>
      <c r="KQR381" s="243"/>
      <c r="KQS381" s="243"/>
      <c r="KQT381" s="243"/>
      <c r="KQU381" s="243"/>
      <c r="KQV381" s="243"/>
      <c r="KQW381" s="243"/>
      <c r="KQX381" s="243"/>
      <c r="KQY381" s="243"/>
      <c r="KQZ381" s="243"/>
      <c r="KRA381" s="243"/>
      <c r="KRB381" s="243"/>
      <c r="KRC381" s="243"/>
      <c r="KRD381" s="243"/>
      <c r="KRE381" s="243"/>
      <c r="KRF381" s="243"/>
      <c r="KRG381" s="243"/>
      <c r="KRH381" s="243"/>
      <c r="KRI381" s="243"/>
      <c r="KRJ381" s="243"/>
      <c r="KRK381" s="243"/>
      <c r="KRL381" s="243"/>
      <c r="KRM381" s="243"/>
      <c r="KRN381" s="243"/>
      <c r="KRO381" s="243"/>
      <c r="KRP381" s="243"/>
      <c r="KRQ381" s="243"/>
      <c r="KRR381" s="243"/>
      <c r="KRS381" s="243"/>
      <c r="KRT381" s="243"/>
      <c r="KRU381" s="243"/>
      <c r="KRV381" s="243"/>
      <c r="KRW381" s="243"/>
      <c r="KRX381" s="243"/>
      <c r="KRY381" s="243"/>
      <c r="KRZ381" s="243"/>
      <c r="KSA381" s="243"/>
      <c r="KSB381" s="243"/>
      <c r="KSC381" s="243"/>
      <c r="KSD381" s="243"/>
      <c r="KSE381" s="243"/>
      <c r="KSF381" s="243"/>
      <c r="KSG381" s="243"/>
      <c r="KSH381" s="243"/>
      <c r="KSI381" s="243"/>
      <c r="KSJ381" s="243"/>
      <c r="KSK381" s="243"/>
      <c r="KSL381" s="243"/>
      <c r="KSM381" s="243"/>
      <c r="KSN381" s="243"/>
      <c r="KSO381" s="243"/>
      <c r="KSP381" s="243"/>
      <c r="KSQ381" s="243"/>
      <c r="KSR381" s="243"/>
      <c r="KSS381" s="243"/>
      <c r="KST381" s="243"/>
      <c r="KSU381" s="243"/>
      <c r="KSV381" s="243"/>
      <c r="KSW381" s="243"/>
      <c r="KSX381" s="243"/>
      <c r="KSY381" s="243"/>
      <c r="KSZ381" s="243"/>
      <c r="KTA381" s="243"/>
      <c r="KTB381" s="243"/>
      <c r="KTC381" s="243"/>
      <c r="KTD381" s="243"/>
      <c r="KTE381" s="243"/>
      <c r="KTF381" s="243"/>
      <c r="KTG381" s="243"/>
      <c r="KTH381" s="243"/>
      <c r="KTI381" s="243"/>
      <c r="KTJ381" s="243"/>
      <c r="KTK381" s="243"/>
      <c r="KTL381" s="243"/>
      <c r="KTM381" s="243"/>
      <c r="KTN381" s="243"/>
      <c r="KTO381" s="243"/>
      <c r="KTP381" s="243"/>
      <c r="KTQ381" s="243"/>
      <c r="KTR381" s="243"/>
      <c r="KTS381" s="243"/>
      <c r="KTT381" s="243"/>
      <c r="KTU381" s="243"/>
      <c r="KTV381" s="243"/>
      <c r="KTW381" s="243"/>
      <c r="KTX381" s="243"/>
      <c r="KTY381" s="243"/>
      <c r="KTZ381" s="243"/>
      <c r="KUA381" s="243"/>
      <c r="KUB381" s="243"/>
      <c r="KUC381" s="243"/>
      <c r="KUD381" s="243"/>
      <c r="KUE381" s="243"/>
      <c r="KUF381" s="243"/>
      <c r="KUG381" s="243"/>
      <c r="KUH381" s="243"/>
      <c r="KUI381" s="243"/>
      <c r="KUJ381" s="243"/>
      <c r="KUK381" s="243"/>
      <c r="KUL381" s="243"/>
      <c r="KUM381" s="243"/>
      <c r="KUN381" s="243"/>
      <c r="KUO381" s="243"/>
      <c r="KUP381" s="243"/>
      <c r="KUQ381" s="243"/>
      <c r="KUR381" s="243"/>
      <c r="KUS381" s="243"/>
      <c r="KUT381" s="243"/>
      <c r="KUU381" s="243"/>
      <c r="KUV381" s="243"/>
      <c r="KUW381" s="243"/>
      <c r="KUX381" s="243"/>
      <c r="KUY381" s="243"/>
      <c r="KUZ381" s="243"/>
      <c r="KVA381" s="243"/>
      <c r="KVB381" s="243"/>
      <c r="KVC381" s="243"/>
      <c r="KVD381" s="243"/>
      <c r="KVE381" s="243"/>
      <c r="KVF381" s="243"/>
      <c r="KVG381" s="243"/>
      <c r="KVH381" s="243"/>
      <c r="KVI381" s="243"/>
      <c r="KVJ381" s="243"/>
      <c r="KVK381" s="243"/>
      <c r="KVL381" s="243"/>
      <c r="KVM381" s="243"/>
      <c r="KVN381" s="243"/>
      <c r="KVO381" s="243"/>
      <c r="KVP381" s="243"/>
      <c r="KVQ381" s="243"/>
      <c r="KVR381" s="243"/>
      <c r="KVS381" s="243"/>
      <c r="KVT381" s="243"/>
      <c r="KVU381" s="243"/>
      <c r="KVV381" s="243"/>
      <c r="KVW381" s="243"/>
      <c r="KVX381" s="243"/>
      <c r="KVY381" s="243"/>
      <c r="KVZ381" s="243"/>
      <c r="KWA381" s="243"/>
      <c r="KWB381" s="243"/>
      <c r="KWC381" s="243"/>
      <c r="KWD381" s="243"/>
      <c r="KWE381" s="243"/>
      <c r="KWF381" s="243"/>
      <c r="KWG381" s="243"/>
      <c r="KWH381" s="243"/>
      <c r="KWI381" s="243"/>
      <c r="KWJ381" s="243"/>
      <c r="KWK381" s="243"/>
      <c r="KWL381" s="243"/>
      <c r="KWM381" s="243"/>
      <c r="KWN381" s="243"/>
      <c r="KWO381" s="243"/>
      <c r="KWP381" s="243"/>
      <c r="KWQ381" s="243"/>
      <c r="KWR381" s="243"/>
      <c r="KWS381" s="243"/>
      <c r="KWT381" s="243"/>
      <c r="KWU381" s="243"/>
      <c r="KWV381" s="243"/>
      <c r="KWW381" s="243"/>
      <c r="KWX381" s="243"/>
      <c r="KWY381" s="243"/>
      <c r="KWZ381" s="243"/>
      <c r="KXA381" s="243"/>
      <c r="KXB381" s="243"/>
      <c r="KXC381" s="243"/>
      <c r="KXD381" s="243"/>
      <c r="KXE381" s="243"/>
      <c r="KXF381" s="243"/>
      <c r="KXG381" s="243"/>
      <c r="KXH381" s="243"/>
      <c r="KXI381" s="243"/>
      <c r="KXJ381" s="243"/>
      <c r="KXK381" s="243"/>
      <c r="KXL381" s="243"/>
      <c r="KXM381" s="243"/>
      <c r="KXN381" s="243"/>
      <c r="KXO381" s="243"/>
      <c r="KXP381" s="243"/>
      <c r="KXQ381" s="243"/>
      <c r="KXR381" s="243"/>
      <c r="KXS381" s="243"/>
      <c r="KXT381" s="243"/>
      <c r="KXU381" s="243"/>
      <c r="KXV381" s="243"/>
      <c r="KXW381" s="243"/>
      <c r="KXX381" s="243"/>
      <c r="KXY381" s="243"/>
      <c r="KXZ381" s="243"/>
      <c r="KYA381" s="243"/>
      <c r="KYB381" s="243"/>
      <c r="KYC381" s="243"/>
      <c r="KYD381" s="243"/>
      <c r="KYE381" s="243"/>
      <c r="KYF381" s="243"/>
      <c r="KYG381" s="243"/>
      <c r="KYH381" s="243"/>
      <c r="KYI381" s="243"/>
      <c r="KYJ381" s="243"/>
      <c r="KYK381" s="243"/>
      <c r="KYL381" s="243"/>
      <c r="KYM381" s="243"/>
      <c r="KYN381" s="243"/>
      <c r="KYO381" s="243"/>
      <c r="KYP381" s="243"/>
      <c r="KYQ381" s="243"/>
      <c r="KYR381" s="243"/>
      <c r="KYS381" s="243"/>
      <c r="KYT381" s="243"/>
      <c r="KYU381" s="243"/>
      <c r="KYV381" s="243"/>
      <c r="KYW381" s="243"/>
      <c r="KYX381" s="243"/>
      <c r="KYY381" s="243"/>
      <c r="KYZ381" s="243"/>
      <c r="KZA381" s="243"/>
      <c r="KZB381" s="243"/>
      <c r="KZC381" s="243"/>
      <c r="KZD381" s="243"/>
      <c r="KZE381" s="243"/>
      <c r="KZF381" s="243"/>
      <c r="KZG381" s="243"/>
      <c r="KZH381" s="243"/>
      <c r="KZI381" s="243"/>
      <c r="KZJ381" s="243"/>
      <c r="KZK381" s="243"/>
      <c r="KZL381" s="243"/>
      <c r="KZM381" s="243"/>
      <c r="KZN381" s="243"/>
      <c r="KZO381" s="243"/>
      <c r="KZP381" s="243"/>
      <c r="KZQ381" s="243"/>
      <c r="KZR381" s="243"/>
      <c r="KZS381" s="243"/>
      <c r="KZT381" s="243"/>
      <c r="KZU381" s="243"/>
      <c r="KZV381" s="243"/>
      <c r="KZW381" s="243"/>
      <c r="KZX381" s="243"/>
      <c r="KZY381" s="243"/>
      <c r="KZZ381" s="243"/>
      <c r="LAA381" s="243"/>
      <c r="LAB381" s="243"/>
      <c r="LAC381" s="243"/>
      <c r="LAD381" s="243"/>
      <c r="LAE381" s="243"/>
      <c r="LAF381" s="243"/>
      <c r="LAG381" s="243"/>
      <c r="LAH381" s="243"/>
      <c r="LAI381" s="243"/>
      <c r="LAJ381" s="243"/>
      <c r="LAK381" s="243"/>
      <c r="LAL381" s="243"/>
      <c r="LAM381" s="243"/>
      <c r="LAN381" s="243"/>
      <c r="LAO381" s="243"/>
      <c r="LAP381" s="243"/>
      <c r="LAQ381" s="243"/>
      <c r="LAR381" s="243"/>
      <c r="LAS381" s="243"/>
      <c r="LAT381" s="243"/>
      <c r="LAU381" s="243"/>
      <c r="LAV381" s="243"/>
      <c r="LAW381" s="243"/>
      <c r="LAX381" s="243"/>
      <c r="LAY381" s="243"/>
      <c r="LAZ381" s="243"/>
      <c r="LBA381" s="243"/>
      <c r="LBB381" s="243"/>
      <c r="LBC381" s="243"/>
      <c r="LBD381" s="243"/>
      <c r="LBE381" s="243"/>
      <c r="LBF381" s="243"/>
      <c r="LBG381" s="243"/>
      <c r="LBH381" s="243"/>
      <c r="LBI381" s="243"/>
      <c r="LBJ381" s="243"/>
      <c r="LBK381" s="243"/>
      <c r="LBL381" s="243"/>
      <c r="LBM381" s="243"/>
      <c r="LBN381" s="243"/>
      <c r="LBO381" s="243"/>
      <c r="LBP381" s="243"/>
      <c r="LBQ381" s="243"/>
      <c r="LBR381" s="243"/>
      <c r="LBS381" s="243"/>
      <c r="LBT381" s="243"/>
      <c r="LBU381" s="243"/>
      <c r="LBV381" s="243"/>
      <c r="LBW381" s="243"/>
      <c r="LBX381" s="243"/>
      <c r="LBY381" s="243"/>
      <c r="LBZ381" s="243"/>
      <c r="LCA381" s="243"/>
      <c r="LCB381" s="243"/>
      <c r="LCC381" s="243"/>
      <c r="LCD381" s="243"/>
      <c r="LCE381" s="243"/>
      <c r="LCF381" s="243"/>
      <c r="LCG381" s="243"/>
      <c r="LCH381" s="243"/>
      <c r="LCI381" s="243"/>
      <c r="LCJ381" s="243"/>
      <c r="LCK381" s="243"/>
      <c r="LCL381" s="243"/>
      <c r="LCM381" s="243"/>
      <c r="LCN381" s="243"/>
      <c r="LCO381" s="243"/>
      <c r="LCP381" s="243"/>
      <c r="LCQ381" s="243"/>
      <c r="LCR381" s="243"/>
      <c r="LCS381" s="243"/>
      <c r="LCT381" s="243"/>
      <c r="LCU381" s="243"/>
      <c r="LCV381" s="243"/>
      <c r="LCW381" s="243"/>
      <c r="LCX381" s="243"/>
      <c r="LCY381" s="243"/>
      <c r="LCZ381" s="243"/>
      <c r="LDA381" s="243"/>
      <c r="LDB381" s="243"/>
      <c r="LDC381" s="243"/>
      <c r="LDD381" s="243"/>
      <c r="LDE381" s="243"/>
      <c r="LDF381" s="243"/>
      <c r="LDG381" s="243"/>
      <c r="LDH381" s="243"/>
      <c r="LDI381" s="243"/>
      <c r="LDJ381" s="243"/>
      <c r="LDK381" s="243"/>
      <c r="LDL381" s="243"/>
      <c r="LDM381" s="243"/>
      <c r="LDN381" s="243"/>
      <c r="LDO381" s="243"/>
      <c r="LDP381" s="243"/>
      <c r="LDQ381" s="243"/>
      <c r="LDR381" s="243"/>
      <c r="LDS381" s="243"/>
      <c r="LDT381" s="243"/>
      <c r="LDU381" s="243"/>
      <c r="LDV381" s="243"/>
      <c r="LDW381" s="243"/>
      <c r="LDX381" s="243"/>
      <c r="LDY381" s="243"/>
      <c r="LDZ381" s="243"/>
      <c r="LEA381" s="243"/>
      <c r="LEB381" s="243"/>
      <c r="LEC381" s="243"/>
      <c r="LED381" s="243"/>
      <c r="LEE381" s="243"/>
      <c r="LEF381" s="243"/>
      <c r="LEG381" s="243"/>
      <c r="LEH381" s="243"/>
      <c r="LEI381" s="243"/>
      <c r="LEJ381" s="243"/>
      <c r="LEK381" s="243"/>
      <c r="LEL381" s="243"/>
      <c r="LEM381" s="243"/>
      <c r="LEN381" s="243"/>
      <c r="LEO381" s="243"/>
      <c r="LEP381" s="243"/>
      <c r="LEQ381" s="243"/>
      <c r="LER381" s="243"/>
      <c r="LES381" s="243"/>
      <c r="LET381" s="243"/>
      <c r="LEU381" s="243"/>
      <c r="LEV381" s="243"/>
      <c r="LEW381" s="243"/>
      <c r="LEX381" s="243"/>
      <c r="LEY381" s="243"/>
      <c r="LEZ381" s="243"/>
      <c r="LFA381" s="243"/>
      <c r="LFB381" s="243"/>
      <c r="LFC381" s="243"/>
      <c r="LFD381" s="243"/>
      <c r="LFE381" s="243"/>
      <c r="LFF381" s="243"/>
      <c r="LFG381" s="243"/>
      <c r="LFH381" s="243"/>
      <c r="LFI381" s="243"/>
      <c r="LFJ381" s="243"/>
      <c r="LFK381" s="243"/>
      <c r="LFL381" s="243"/>
      <c r="LFM381" s="243"/>
      <c r="LFN381" s="243"/>
      <c r="LFO381" s="243"/>
      <c r="LFP381" s="243"/>
      <c r="LFQ381" s="243"/>
      <c r="LFR381" s="243"/>
      <c r="LFS381" s="243"/>
      <c r="LFT381" s="243"/>
      <c r="LFU381" s="243"/>
      <c r="LFV381" s="243"/>
      <c r="LFW381" s="243"/>
      <c r="LFX381" s="243"/>
      <c r="LFY381" s="243"/>
      <c r="LFZ381" s="243"/>
      <c r="LGA381" s="243"/>
      <c r="LGB381" s="243"/>
      <c r="LGC381" s="243"/>
      <c r="LGD381" s="243"/>
      <c r="LGE381" s="243"/>
      <c r="LGF381" s="243"/>
      <c r="LGG381" s="243"/>
      <c r="LGH381" s="243"/>
      <c r="LGI381" s="243"/>
      <c r="LGJ381" s="243"/>
      <c r="LGK381" s="243"/>
      <c r="LGL381" s="243"/>
      <c r="LGM381" s="243"/>
      <c r="LGN381" s="243"/>
      <c r="LGO381" s="243"/>
      <c r="LGP381" s="243"/>
      <c r="LGQ381" s="243"/>
      <c r="LGR381" s="243"/>
      <c r="LGS381" s="243"/>
      <c r="LGT381" s="243"/>
      <c r="LGU381" s="243"/>
      <c r="LGV381" s="243"/>
      <c r="LGW381" s="243"/>
      <c r="LGX381" s="243"/>
      <c r="LGY381" s="243"/>
      <c r="LGZ381" s="243"/>
      <c r="LHA381" s="243"/>
      <c r="LHB381" s="243"/>
      <c r="LHC381" s="243"/>
      <c r="LHD381" s="243"/>
      <c r="LHE381" s="243"/>
      <c r="LHF381" s="243"/>
      <c r="LHG381" s="243"/>
      <c r="LHH381" s="243"/>
      <c r="LHI381" s="243"/>
      <c r="LHJ381" s="243"/>
      <c r="LHK381" s="243"/>
      <c r="LHL381" s="243"/>
      <c r="LHM381" s="243"/>
      <c r="LHN381" s="243"/>
      <c r="LHO381" s="243"/>
      <c r="LHP381" s="243"/>
      <c r="LHQ381" s="243"/>
      <c r="LHR381" s="243"/>
      <c r="LHS381" s="243"/>
      <c r="LHT381" s="243"/>
      <c r="LHU381" s="243"/>
      <c r="LHV381" s="243"/>
      <c r="LHW381" s="243"/>
      <c r="LHX381" s="243"/>
      <c r="LHY381" s="243"/>
      <c r="LHZ381" s="243"/>
      <c r="LIA381" s="243"/>
      <c r="LIB381" s="243"/>
      <c r="LIC381" s="243"/>
      <c r="LID381" s="243"/>
      <c r="LIE381" s="243"/>
      <c r="LIF381" s="243"/>
      <c r="LIG381" s="243"/>
      <c r="LIH381" s="243"/>
      <c r="LII381" s="243"/>
      <c r="LIJ381" s="243"/>
      <c r="LIK381" s="243"/>
      <c r="LIL381" s="243"/>
      <c r="LIM381" s="243"/>
      <c r="LIN381" s="243"/>
      <c r="LIO381" s="243"/>
      <c r="LIP381" s="243"/>
      <c r="LIQ381" s="243"/>
      <c r="LIR381" s="243"/>
      <c r="LIS381" s="243"/>
      <c r="LIT381" s="243"/>
      <c r="LIU381" s="243"/>
      <c r="LIV381" s="243"/>
      <c r="LIW381" s="243"/>
      <c r="LIX381" s="243"/>
      <c r="LIY381" s="243"/>
      <c r="LIZ381" s="243"/>
      <c r="LJA381" s="243"/>
      <c r="LJB381" s="243"/>
      <c r="LJC381" s="243"/>
      <c r="LJD381" s="243"/>
      <c r="LJE381" s="243"/>
      <c r="LJF381" s="243"/>
      <c r="LJG381" s="243"/>
      <c r="LJH381" s="243"/>
      <c r="LJI381" s="243"/>
      <c r="LJJ381" s="243"/>
      <c r="LJK381" s="243"/>
      <c r="LJL381" s="243"/>
      <c r="LJM381" s="243"/>
      <c r="LJN381" s="243"/>
      <c r="LJO381" s="243"/>
      <c r="LJP381" s="243"/>
      <c r="LJQ381" s="243"/>
      <c r="LJR381" s="243"/>
      <c r="LJS381" s="243"/>
      <c r="LJT381" s="243"/>
      <c r="LJU381" s="243"/>
      <c r="LJV381" s="243"/>
      <c r="LJW381" s="243"/>
      <c r="LJX381" s="243"/>
      <c r="LJY381" s="243"/>
      <c r="LJZ381" s="243"/>
      <c r="LKA381" s="243"/>
      <c r="LKB381" s="243"/>
      <c r="LKC381" s="243"/>
      <c r="LKD381" s="243"/>
      <c r="LKE381" s="243"/>
      <c r="LKF381" s="243"/>
      <c r="LKG381" s="243"/>
      <c r="LKH381" s="243"/>
      <c r="LKI381" s="243"/>
      <c r="LKJ381" s="243"/>
      <c r="LKK381" s="243"/>
      <c r="LKL381" s="243"/>
      <c r="LKM381" s="243"/>
      <c r="LKN381" s="243"/>
      <c r="LKO381" s="243"/>
      <c r="LKP381" s="243"/>
      <c r="LKQ381" s="243"/>
      <c r="LKR381" s="243"/>
      <c r="LKS381" s="243"/>
      <c r="LKT381" s="243"/>
      <c r="LKU381" s="243"/>
      <c r="LKV381" s="243"/>
      <c r="LKW381" s="243"/>
      <c r="LKX381" s="243"/>
      <c r="LKY381" s="243"/>
      <c r="LKZ381" s="243"/>
      <c r="LLA381" s="243"/>
      <c r="LLB381" s="243"/>
      <c r="LLC381" s="243"/>
      <c r="LLD381" s="243"/>
      <c r="LLE381" s="243"/>
      <c r="LLF381" s="243"/>
      <c r="LLG381" s="243"/>
      <c r="LLH381" s="243"/>
      <c r="LLI381" s="243"/>
      <c r="LLJ381" s="243"/>
      <c r="LLK381" s="243"/>
      <c r="LLL381" s="243"/>
      <c r="LLM381" s="243"/>
      <c r="LLN381" s="243"/>
      <c r="LLO381" s="243"/>
      <c r="LLP381" s="243"/>
      <c r="LLQ381" s="243"/>
      <c r="LLR381" s="243"/>
      <c r="LLS381" s="243"/>
      <c r="LLT381" s="243"/>
      <c r="LLU381" s="243"/>
      <c r="LLV381" s="243"/>
      <c r="LLW381" s="243"/>
      <c r="LLX381" s="243"/>
      <c r="LLY381" s="243"/>
      <c r="LLZ381" s="243"/>
      <c r="LMA381" s="243"/>
      <c r="LMB381" s="243"/>
      <c r="LMC381" s="243"/>
      <c r="LMD381" s="243"/>
      <c r="LME381" s="243"/>
      <c r="LMF381" s="243"/>
      <c r="LMG381" s="243"/>
      <c r="LMH381" s="243"/>
      <c r="LMI381" s="243"/>
      <c r="LMJ381" s="243"/>
      <c r="LMK381" s="243"/>
      <c r="LML381" s="243"/>
      <c r="LMM381" s="243"/>
      <c r="LMN381" s="243"/>
      <c r="LMO381" s="243"/>
      <c r="LMP381" s="243"/>
      <c r="LMQ381" s="243"/>
      <c r="LMR381" s="243"/>
      <c r="LMS381" s="243"/>
      <c r="LMT381" s="243"/>
      <c r="LMU381" s="243"/>
      <c r="LMV381" s="243"/>
      <c r="LMW381" s="243"/>
      <c r="LMX381" s="243"/>
      <c r="LMY381" s="243"/>
      <c r="LMZ381" s="243"/>
      <c r="LNA381" s="243"/>
      <c r="LNB381" s="243"/>
      <c r="LNC381" s="243"/>
      <c r="LND381" s="243"/>
      <c r="LNE381" s="243"/>
      <c r="LNF381" s="243"/>
      <c r="LNG381" s="243"/>
      <c r="LNH381" s="243"/>
      <c r="LNI381" s="243"/>
      <c r="LNJ381" s="243"/>
      <c r="LNK381" s="243"/>
      <c r="LNL381" s="243"/>
      <c r="LNM381" s="243"/>
      <c r="LNN381" s="243"/>
      <c r="LNO381" s="243"/>
      <c r="LNP381" s="243"/>
      <c r="LNQ381" s="243"/>
      <c r="LNR381" s="243"/>
      <c r="LNS381" s="243"/>
      <c r="LNT381" s="243"/>
      <c r="LNU381" s="243"/>
      <c r="LNV381" s="243"/>
      <c r="LNW381" s="243"/>
      <c r="LNX381" s="243"/>
      <c r="LNY381" s="243"/>
      <c r="LNZ381" s="243"/>
      <c r="LOA381" s="243"/>
      <c r="LOB381" s="243"/>
      <c r="LOC381" s="243"/>
      <c r="LOD381" s="243"/>
      <c r="LOE381" s="243"/>
      <c r="LOF381" s="243"/>
      <c r="LOG381" s="243"/>
      <c r="LOH381" s="243"/>
      <c r="LOI381" s="243"/>
      <c r="LOJ381" s="243"/>
      <c r="LOK381" s="243"/>
      <c r="LOL381" s="243"/>
      <c r="LOM381" s="243"/>
      <c r="LON381" s="243"/>
      <c r="LOO381" s="243"/>
      <c r="LOP381" s="243"/>
      <c r="LOQ381" s="243"/>
      <c r="LOR381" s="243"/>
      <c r="LOS381" s="243"/>
      <c r="LOT381" s="243"/>
      <c r="LOU381" s="243"/>
      <c r="LOV381" s="243"/>
      <c r="LOW381" s="243"/>
      <c r="LOX381" s="243"/>
      <c r="LOY381" s="243"/>
      <c r="LOZ381" s="243"/>
      <c r="LPA381" s="243"/>
      <c r="LPB381" s="243"/>
      <c r="LPC381" s="243"/>
      <c r="LPD381" s="243"/>
      <c r="LPE381" s="243"/>
      <c r="LPF381" s="243"/>
      <c r="LPG381" s="243"/>
      <c r="LPH381" s="243"/>
      <c r="LPI381" s="243"/>
      <c r="LPJ381" s="243"/>
      <c r="LPK381" s="243"/>
      <c r="LPL381" s="243"/>
      <c r="LPM381" s="243"/>
      <c r="LPN381" s="243"/>
      <c r="LPO381" s="243"/>
      <c r="LPP381" s="243"/>
      <c r="LPQ381" s="243"/>
      <c r="LPR381" s="243"/>
      <c r="LPS381" s="243"/>
      <c r="LPT381" s="243"/>
      <c r="LPU381" s="243"/>
      <c r="LPV381" s="243"/>
      <c r="LPW381" s="243"/>
      <c r="LPX381" s="243"/>
      <c r="LPY381" s="243"/>
      <c r="LPZ381" s="243"/>
      <c r="LQA381" s="243"/>
      <c r="LQB381" s="243"/>
      <c r="LQC381" s="243"/>
      <c r="LQD381" s="243"/>
      <c r="LQE381" s="243"/>
      <c r="LQF381" s="243"/>
      <c r="LQG381" s="243"/>
      <c r="LQH381" s="243"/>
      <c r="LQI381" s="243"/>
      <c r="LQJ381" s="243"/>
      <c r="LQK381" s="243"/>
      <c r="LQL381" s="243"/>
      <c r="LQM381" s="243"/>
      <c r="LQN381" s="243"/>
      <c r="LQO381" s="243"/>
      <c r="LQP381" s="243"/>
      <c r="LQQ381" s="243"/>
      <c r="LQR381" s="243"/>
      <c r="LQS381" s="243"/>
      <c r="LQT381" s="243"/>
      <c r="LQU381" s="243"/>
      <c r="LQV381" s="243"/>
      <c r="LQW381" s="243"/>
      <c r="LQX381" s="243"/>
      <c r="LQY381" s="243"/>
      <c r="LQZ381" s="243"/>
      <c r="LRA381" s="243"/>
      <c r="LRB381" s="243"/>
      <c r="LRC381" s="243"/>
      <c r="LRD381" s="243"/>
      <c r="LRE381" s="243"/>
      <c r="LRF381" s="243"/>
      <c r="LRG381" s="243"/>
      <c r="LRH381" s="243"/>
      <c r="LRI381" s="243"/>
      <c r="LRJ381" s="243"/>
      <c r="LRK381" s="243"/>
      <c r="LRL381" s="243"/>
      <c r="LRM381" s="243"/>
      <c r="LRN381" s="243"/>
      <c r="LRO381" s="243"/>
      <c r="LRP381" s="243"/>
      <c r="LRQ381" s="243"/>
      <c r="LRR381" s="243"/>
      <c r="LRS381" s="243"/>
      <c r="LRT381" s="243"/>
      <c r="LRU381" s="243"/>
      <c r="LRV381" s="243"/>
      <c r="LRW381" s="243"/>
      <c r="LRX381" s="243"/>
      <c r="LRY381" s="243"/>
      <c r="LRZ381" s="243"/>
      <c r="LSA381" s="243"/>
      <c r="LSB381" s="243"/>
      <c r="LSC381" s="243"/>
      <c r="LSD381" s="243"/>
      <c r="LSE381" s="243"/>
      <c r="LSF381" s="243"/>
      <c r="LSG381" s="243"/>
      <c r="LSH381" s="243"/>
      <c r="LSI381" s="243"/>
      <c r="LSJ381" s="243"/>
      <c r="LSK381" s="243"/>
      <c r="LSL381" s="243"/>
      <c r="LSM381" s="243"/>
      <c r="LSN381" s="243"/>
      <c r="LSO381" s="243"/>
      <c r="LSP381" s="243"/>
      <c r="LSQ381" s="243"/>
      <c r="LSR381" s="243"/>
      <c r="LSS381" s="243"/>
      <c r="LST381" s="243"/>
      <c r="LSU381" s="243"/>
      <c r="LSV381" s="243"/>
      <c r="LSW381" s="243"/>
      <c r="LSX381" s="243"/>
      <c r="LSY381" s="243"/>
      <c r="LSZ381" s="243"/>
      <c r="LTA381" s="243"/>
      <c r="LTB381" s="243"/>
      <c r="LTC381" s="243"/>
      <c r="LTD381" s="243"/>
      <c r="LTE381" s="243"/>
      <c r="LTF381" s="243"/>
      <c r="LTG381" s="243"/>
      <c r="LTH381" s="243"/>
      <c r="LTI381" s="243"/>
      <c r="LTJ381" s="243"/>
      <c r="LTK381" s="243"/>
      <c r="LTL381" s="243"/>
      <c r="LTM381" s="243"/>
      <c r="LTN381" s="243"/>
      <c r="LTO381" s="243"/>
      <c r="LTP381" s="243"/>
      <c r="LTQ381" s="243"/>
      <c r="LTR381" s="243"/>
      <c r="LTS381" s="243"/>
      <c r="LTT381" s="243"/>
      <c r="LTU381" s="243"/>
      <c r="LTV381" s="243"/>
      <c r="LTW381" s="243"/>
      <c r="LTX381" s="243"/>
      <c r="LTY381" s="243"/>
      <c r="LTZ381" s="243"/>
      <c r="LUA381" s="243"/>
      <c r="LUB381" s="243"/>
      <c r="LUC381" s="243"/>
      <c r="LUD381" s="243"/>
      <c r="LUE381" s="243"/>
      <c r="LUF381" s="243"/>
      <c r="LUG381" s="243"/>
      <c r="LUH381" s="243"/>
      <c r="LUI381" s="243"/>
      <c r="LUJ381" s="243"/>
      <c r="LUK381" s="243"/>
      <c r="LUL381" s="243"/>
      <c r="LUM381" s="243"/>
      <c r="LUN381" s="243"/>
      <c r="LUO381" s="243"/>
      <c r="LUP381" s="243"/>
      <c r="LUQ381" s="243"/>
      <c r="LUR381" s="243"/>
      <c r="LUS381" s="243"/>
      <c r="LUT381" s="243"/>
      <c r="LUU381" s="243"/>
      <c r="LUV381" s="243"/>
      <c r="LUW381" s="243"/>
      <c r="LUX381" s="243"/>
      <c r="LUY381" s="243"/>
      <c r="LUZ381" s="243"/>
      <c r="LVA381" s="243"/>
      <c r="LVB381" s="243"/>
      <c r="LVC381" s="243"/>
      <c r="LVD381" s="243"/>
      <c r="LVE381" s="243"/>
      <c r="LVF381" s="243"/>
      <c r="LVG381" s="243"/>
      <c r="LVH381" s="243"/>
      <c r="LVI381" s="243"/>
      <c r="LVJ381" s="243"/>
      <c r="LVK381" s="243"/>
      <c r="LVL381" s="243"/>
      <c r="LVM381" s="243"/>
      <c r="LVN381" s="243"/>
      <c r="LVO381" s="243"/>
      <c r="LVP381" s="243"/>
      <c r="LVQ381" s="243"/>
      <c r="LVR381" s="243"/>
      <c r="LVS381" s="243"/>
      <c r="LVT381" s="243"/>
      <c r="LVU381" s="243"/>
      <c r="LVV381" s="243"/>
      <c r="LVW381" s="243"/>
      <c r="LVX381" s="243"/>
      <c r="LVY381" s="243"/>
      <c r="LVZ381" s="243"/>
      <c r="LWA381" s="243"/>
      <c r="LWB381" s="243"/>
      <c r="LWC381" s="243"/>
      <c r="LWD381" s="243"/>
      <c r="LWE381" s="243"/>
      <c r="LWF381" s="243"/>
      <c r="LWG381" s="243"/>
      <c r="LWH381" s="243"/>
      <c r="LWI381" s="243"/>
      <c r="LWJ381" s="243"/>
      <c r="LWK381" s="243"/>
      <c r="LWL381" s="243"/>
      <c r="LWM381" s="243"/>
      <c r="LWN381" s="243"/>
      <c r="LWO381" s="243"/>
      <c r="LWP381" s="243"/>
      <c r="LWQ381" s="243"/>
      <c r="LWR381" s="243"/>
      <c r="LWS381" s="243"/>
      <c r="LWT381" s="243"/>
      <c r="LWU381" s="243"/>
      <c r="LWV381" s="243"/>
      <c r="LWW381" s="243"/>
      <c r="LWX381" s="243"/>
      <c r="LWY381" s="243"/>
      <c r="LWZ381" s="243"/>
      <c r="LXA381" s="243"/>
      <c r="LXB381" s="243"/>
      <c r="LXC381" s="243"/>
      <c r="LXD381" s="243"/>
      <c r="LXE381" s="243"/>
      <c r="LXF381" s="243"/>
      <c r="LXG381" s="243"/>
      <c r="LXH381" s="243"/>
      <c r="LXI381" s="243"/>
      <c r="LXJ381" s="243"/>
      <c r="LXK381" s="243"/>
      <c r="LXL381" s="243"/>
      <c r="LXM381" s="243"/>
      <c r="LXN381" s="243"/>
      <c r="LXO381" s="243"/>
      <c r="LXP381" s="243"/>
      <c r="LXQ381" s="243"/>
      <c r="LXR381" s="243"/>
      <c r="LXS381" s="243"/>
      <c r="LXT381" s="243"/>
      <c r="LXU381" s="243"/>
      <c r="LXV381" s="243"/>
      <c r="LXW381" s="243"/>
      <c r="LXX381" s="243"/>
      <c r="LXY381" s="243"/>
      <c r="LXZ381" s="243"/>
      <c r="LYA381" s="243"/>
      <c r="LYB381" s="243"/>
      <c r="LYC381" s="243"/>
      <c r="LYD381" s="243"/>
      <c r="LYE381" s="243"/>
      <c r="LYF381" s="243"/>
      <c r="LYG381" s="243"/>
      <c r="LYH381" s="243"/>
      <c r="LYI381" s="243"/>
      <c r="LYJ381" s="243"/>
      <c r="LYK381" s="243"/>
      <c r="LYL381" s="243"/>
      <c r="LYM381" s="243"/>
      <c r="LYN381" s="243"/>
      <c r="LYO381" s="243"/>
      <c r="LYP381" s="243"/>
      <c r="LYQ381" s="243"/>
      <c r="LYR381" s="243"/>
      <c r="LYS381" s="243"/>
      <c r="LYT381" s="243"/>
      <c r="LYU381" s="243"/>
      <c r="LYV381" s="243"/>
      <c r="LYW381" s="243"/>
      <c r="LYX381" s="243"/>
      <c r="LYY381" s="243"/>
      <c r="LYZ381" s="243"/>
      <c r="LZA381" s="243"/>
      <c r="LZB381" s="243"/>
      <c r="LZC381" s="243"/>
      <c r="LZD381" s="243"/>
      <c r="LZE381" s="243"/>
      <c r="LZF381" s="243"/>
      <c r="LZG381" s="243"/>
      <c r="LZH381" s="243"/>
      <c r="LZI381" s="243"/>
      <c r="LZJ381" s="243"/>
      <c r="LZK381" s="243"/>
      <c r="LZL381" s="243"/>
      <c r="LZM381" s="243"/>
      <c r="LZN381" s="243"/>
      <c r="LZO381" s="243"/>
      <c r="LZP381" s="243"/>
      <c r="LZQ381" s="243"/>
      <c r="LZR381" s="243"/>
      <c r="LZS381" s="243"/>
      <c r="LZT381" s="243"/>
      <c r="LZU381" s="243"/>
      <c r="LZV381" s="243"/>
      <c r="LZW381" s="243"/>
      <c r="LZX381" s="243"/>
      <c r="LZY381" s="243"/>
      <c r="LZZ381" s="243"/>
      <c r="MAA381" s="243"/>
      <c r="MAB381" s="243"/>
      <c r="MAC381" s="243"/>
      <c r="MAD381" s="243"/>
      <c r="MAE381" s="243"/>
      <c r="MAF381" s="243"/>
      <c r="MAG381" s="243"/>
      <c r="MAH381" s="243"/>
      <c r="MAI381" s="243"/>
      <c r="MAJ381" s="243"/>
      <c r="MAK381" s="243"/>
      <c r="MAL381" s="243"/>
      <c r="MAM381" s="243"/>
      <c r="MAN381" s="243"/>
      <c r="MAO381" s="243"/>
      <c r="MAP381" s="243"/>
      <c r="MAQ381" s="243"/>
      <c r="MAR381" s="243"/>
      <c r="MAS381" s="243"/>
      <c r="MAT381" s="243"/>
      <c r="MAU381" s="243"/>
      <c r="MAV381" s="243"/>
      <c r="MAW381" s="243"/>
      <c r="MAX381" s="243"/>
      <c r="MAY381" s="243"/>
      <c r="MAZ381" s="243"/>
      <c r="MBA381" s="243"/>
      <c r="MBB381" s="243"/>
      <c r="MBC381" s="243"/>
      <c r="MBD381" s="243"/>
      <c r="MBE381" s="243"/>
      <c r="MBF381" s="243"/>
      <c r="MBG381" s="243"/>
      <c r="MBH381" s="243"/>
      <c r="MBI381" s="243"/>
      <c r="MBJ381" s="243"/>
      <c r="MBK381" s="243"/>
      <c r="MBL381" s="243"/>
      <c r="MBM381" s="243"/>
      <c r="MBN381" s="243"/>
      <c r="MBO381" s="243"/>
      <c r="MBP381" s="243"/>
      <c r="MBQ381" s="243"/>
      <c r="MBR381" s="243"/>
      <c r="MBS381" s="243"/>
      <c r="MBT381" s="243"/>
      <c r="MBU381" s="243"/>
      <c r="MBV381" s="243"/>
      <c r="MBW381" s="243"/>
      <c r="MBX381" s="243"/>
      <c r="MBY381" s="243"/>
      <c r="MBZ381" s="243"/>
      <c r="MCA381" s="243"/>
      <c r="MCB381" s="243"/>
      <c r="MCC381" s="243"/>
      <c r="MCD381" s="243"/>
      <c r="MCE381" s="243"/>
      <c r="MCF381" s="243"/>
      <c r="MCG381" s="243"/>
      <c r="MCH381" s="243"/>
      <c r="MCI381" s="243"/>
      <c r="MCJ381" s="243"/>
      <c r="MCK381" s="243"/>
      <c r="MCL381" s="243"/>
      <c r="MCM381" s="243"/>
      <c r="MCN381" s="243"/>
      <c r="MCO381" s="243"/>
      <c r="MCP381" s="243"/>
      <c r="MCQ381" s="243"/>
      <c r="MCR381" s="243"/>
      <c r="MCS381" s="243"/>
      <c r="MCT381" s="243"/>
      <c r="MCU381" s="243"/>
      <c r="MCV381" s="243"/>
      <c r="MCW381" s="243"/>
      <c r="MCX381" s="243"/>
      <c r="MCY381" s="243"/>
      <c r="MCZ381" s="243"/>
      <c r="MDA381" s="243"/>
      <c r="MDB381" s="243"/>
      <c r="MDC381" s="243"/>
      <c r="MDD381" s="243"/>
      <c r="MDE381" s="243"/>
      <c r="MDF381" s="243"/>
      <c r="MDG381" s="243"/>
      <c r="MDH381" s="243"/>
      <c r="MDI381" s="243"/>
      <c r="MDJ381" s="243"/>
      <c r="MDK381" s="243"/>
      <c r="MDL381" s="243"/>
      <c r="MDM381" s="243"/>
      <c r="MDN381" s="243"/>
      <c r="MDO381" s="243"/>
      <c r="MDP381" s="243"/>
      <c r="MDQ381" s="243"/>
      <c r="MDR381" s="243"/>
      <c r="MDS381" s="243"/>
      <c r="MDT381" s="243"/>
      <c r="MDU381" s="243"/>
      <c r="MDV381" s="243"/>
      <c r="MDW381" s="243"/>
      <c r="MDX381" s="243"/>
      <c r="MDY381" s="243"/>
      <c r="MDZ381" s="243"/>
      <c r="MEA381" s="243"/>
      <c r="MEB381" s="243"/>
      <c r="MEC381" s="243"/>
      <c r="MED381" s="243"/>
      <c r="MEE381" s="243"/>
      <c r="MEF381" s="243"/>
      <c r="MEG381" s="243"/>
      <c r="MEH381" s="243"/>
      <c r="MEI381" s="243"/>
      <c r="MEJ381" s="243"/>
      <c r="MEK381" s="243"/>
      <c r="MEL381" s="243"/>
      <c r="MEM381" s="243"/>
      <c r="MEN381" s="243"/>
      <c r="MEO381" s="243"/>
      <c r="MEP381" s="243"/>
      <c r="MEQ381" s="243"/>
      <c r="MER381" s="243"/>
      <c r="MES381" s="243"/>
      <c r="MET381" s="243"/>
      <c r="MEU381" s="243"/>
      <c r="MEV381" s="243"/>
      <c r="MEW381" s="243"/>
      <c r="MEX381" s="243"/>
      <c r="MEY381" s="243"/>
      <c r="MEZ381" s="243"/>
      <c r="MFA381" s="243"/>
      <c r="MFB381" s="243"/>
      <c r="MFC381" s="243"/>
      <c r="MFD381" s="243"/>
      <c r="MFE381" s="243"/>
      <c r="MFF381" s="243"/>
      <c r="MFG381" s="243"/>
      <c r="MFH381" s="243"/>
      <c r="MFI381" s="243"/>
      <c r="MFJ381" s="243"/>
      <c r="MFK381" s="243"/>
      <c r="MFL381" s="243"/>
      <c r="MFM381" s="243"/>
      <c r="MFN381" s="243"/>
      <c r="MFO381" s="243"/>
      <c r="MFP381" s="243"/>
      <c r="MFQ381" s="243"/>
      <c r="MFR381" s="243"/>
      <c r="MFS381" s="243"/>
      <c r="MFT381" s="243"/>
      <c r="MFU381" s="243"/>
      <c r="MFV381" s="243"/>
      <c r="MFW381" s="243"/>
      <c r="MFX381" s="243"/>
      <c r="MFY381" s="243"/>
      <c r="MFZ381" s="243"/>
      <c r="MGA381" s="243"/>
      <c r="MGB381" s="243"/>
      <c r="MGC381" s="243"/>
      <c r="MGD381" s="243"/>
      <c r="MGE381" s="243"/>
      <c r="MGF381" s="243"/>
      <c r="MGG381" s="243"/>
      <c r="MGH381" s="243"/>
      <c r="MGI381" s="243"/>
      <c r="MGJ381" s="243"/>
      <c r="MGK381" s="243"/>
      <c r="MGL381" s="243"/>
      <c r="MGM381" s="243"/>
      <c r="MGN381" s="243"/>
      <c r="MGO381" s="243"/>
      <c r="MGP381" s="243"/>
      <c r="MGQ381" s="243"/>
      <c r="MGR381" s="243"/>
      <c r="MGS381" s="243"/>
      <c r="MGT381" s="243"/>
      <c r="MGU381" s="243"/>
      <c r="MGV381" s="243"/>
      <c r="MGW381" s="243"/>
      <c r="MGX381" s="243"/>
      <c r="MGY381" s="243"/>
      <c r="MGZ381" s="243"/>
      <c r="MHA381" s="243"/>
      <c r="MHB381" s="243"/>
      <c r="MHC381" s="243"/>
      <c r="MHD381" s="243"/>
      <c r="MHE381" s="243"/>
      <c r="MHF381" s="243"/>
      <c r="MHG381" s="243"/>
      <c r="MHH381" s="243"/>
      <c r="MHI381" s="243"/>
      <c r="MHJ381" s="243"/>
      <c r="MHK381" s="243"/>
      <c r="MHL381" s="243"/>
      <c r="MHM381" s="243"/>
      <c r="MHN381" s="243"/>
      <c r="MHO381" s="243"/>
      <c r="MHP381" s="243"/>
      <c r="MHQ381" s="243"/>
      <c r="MHR381" s="243"/>
      <c r="MHS381" s="243"/>
      <c r="MHT381" s="243"/>
      <c r="MHU381" s="243"/>
      <c r="MHV381" s="243"/>
      <c r="MHW381" s="243"/>
      <c r="MHX381" s="243"/>
      <c r="MHY381" s="243"/>
      <c r="MHZ381" s="243"/>
      <c r="MIA381" s="243"/>
      <c r="MIB381" s="243"/>
      <c r="MIC381" s="243"/>
      <c r="MID381" s="243"/>
      <c r="MIE381" s="243"/>
      <c r="MIF381" s="243"/>
      <c r="MIG381" s="243"/>
      <c r="MIH381" s="243"/>
      <c r="MII381" s="243"/>
      <c r="MIJ381" s="243"/>
      <c r="MIK381" s="243"/>
      <c r="MIL381" s="243"/>
      <c r="MIM381" s="243"/>
      <c r="MIN381" s="243"/>
      <c r="MIO381" s="243"/>
      <c r="MIP381" s="243"/>
      <c r="MIQ381" s="243"/>
      <c r="MIR381" s="243"/>
      <c r="MIS381" s="243"/>
      <c r="MIT381" s="243"/>
      <c r="MIU381" s="243"/>
      <c r="MIV381" s="243"/>
      <c r="MIW381" s="243"/>
      <c r="MIX381" s="243"/>
      <c r="MIY381" s="243"/>
      <c r="MIZ381" s="243"/>
      <c r="MJA381" s="243"/>
      <c r="MJB381" s="243"/>
      <c r="MJC381" s="243"/>
      <c r="MJD381" s="243"/>
      <c r="MJE381" s="243"/>
      <c r="MJF381" s="243"/>
      <c r="MJG381" s="243"/>
      <c r="MJH381" s="243"/>
      <c r="MJI381" s="243"/>
      <c r="MJJ381" s="243"/>
      <c r="MJK381" s="243"/>
      <c r="MJL381" s="243"/>
      <c r="MJM381" s="243"/>
      <c r="MJN381" s="243"/>
      <c r="MJO381" s="243"/>
      <c r="MJP381" s="243"/>
      <c r="MJQ381" s="243"/>
      <c r="MJR381" s="243"/>
      <c r="MJS381" s="243"/>
      <c r="MJT381" s="243"/>
      <c r="MJU381" s="243"/>
      <c r="MJV381" s="243"/>
      <c r="MJW381" s="243"/>
      <c r="MJX381" s="243"/>
      <c r="MJY381" s="243"/>
      <c r="MJZ381" s="243"/>
      <c r="MKA381" s="243"/>
      <c r="MKB381" s="243"/>
      <c r="MKC381" s="243"/>
      <c r="MKD381" s="243"/>
      <c r="MKE381" s="243"/>
      <c r="MKF381" s="243"/>
      <c r="MKG381" s="243"/>
      <c r="MKH381" s="243"/>
      <c r="MKI381" s="243"/>
      <c r="MKJ381" s="243"/>
      <c r="MKK381" s="243"/>
      <c r="MKL381" s="243"/>
      <c r="MKM381" s="243"/>
      <c r="MKN381" s="243"/>
      <c r="MKO381" s="243"/>
      <c r="MKP381" s="243"/>
      <c r="MKQ381" s="243"/>
      <c r="MKR381" s="243"/>
      <c r="MKS381" s="243"/>
      <c r="MKT381" s="243"/>
      <c r="MKU381" s="243"/>
      <c r="MKV381" s="243"/>
      <c r="MKW381" s="243"/>
      <c r="MKX381" s="243"/>
      <c r="MKY381" s="243"/>
      <c r="MKZ381" s="243"/>
      <c r="MLA381" s="243"/>
      <c r="MLB381" s="243"/>
      <c r="MLC381" s="243"/>
      <c r="MLD381" s="243"/>
      <c r="MLE381" s="243"/>
      <c r="MLF381" s="243"/>
      <c r="MLG381" s="243"/>
      <c r="MLH381" s="243"/>
      <c r="MLI381" s="243"/>
      <c r="MLJ381" s="243"/>
      <c r="MLK381" s="243"/>
      <c r="MLL381" s="243"/>
      <c r="MLM381" s="243"/>
      <c r="MLN381" s="243"/>
      <c r="MLO381" s="243"/>
      <c r="MLP381" s="243"/>
      <c r="MLQ381" s="243"/>
      <c r="MLR381" s="243"/>
      <c r="MLS381" s="243"/>
      <c r="MLT381" s="243"/>
      <c r="MLU381" s="243"/>
      <c r="MLV381" s="243"/>
      <c r="MLW381" s="243"/>
      <c r="MLX381" s="243"/>
      <c r="MLY381" s="243"/>
      <c r="MLZ381" s="243"/>
      <c r="MMA381" s="243"/>
      <c r="MMB381" s="243"/>
      <c r="MMC381" s="243"/>
      <c r="MMD381" s="243"/>
      <c r="MME381" s="243"/>
      <c r="MMF381" s="243"/>
      <c r="MMG381" s="243"/>
      <c r="MMH381" s="243"/>
      <c r="MMI381" s="243"/>
      <c r="MMJ381" s="243"/>
      <c r="MMK381" s="243"/>
      <c r="MML381" s="243"/>
      <c r="MMM381" s="243"/>
      <c r="MMN381" s="243"/>
      <c r="MMO381" s="243"/>
      <c r="MMP381" s="243"/>
      <c r="MMQ381" s="243"/>
      <c r="MMR381" s="243"/>
      <c r="MMS381" s="243"/>
      <c r="MMT381" s="243"/>
      <c r="MMU381" s="243"/>
      <c r="MMV381" s="243"/>
      <c r="MMW381" s="243"/>
      <c r="MMX381" s="243"/>
      <c r="MMY381" s="243"/>
      <c r="MMZ381" s="243"/>
      <c r="MNA381" s="243"/>
      <c r="MNB381" s="243"/>
      <c r="MNC381" s="243"/>
      <c r="MND381" s="243"/>
      <c r="MNE381" s="243"/>
      <c r="MNF381" s="243"/>
      <c r="MNG381" s="243"/>
      <c r="MNH381" s="243"/>
      <c r="MNI381" s="243"/>
      <c r="MNJ381" s="243"/>
      <c r="MNK381" s="243"/>
      <c r="MNL381" s="243"/>
      <c r="MNM381" s="243"/>
      <c r="MNN381" s="243"/>
      <c r="MNO381" s="243"/>
      <c r="MNP381" s="243"/>
      <c r="MNQ381" s="243"/>
      <c r="MNR381" s="243"/>
      <c r="MNS381" s="243"/>
      <c r="MNT381" s="243"/>
      <c r="MNU381" s="243"/>
      <c r="MNV381" s="243"/>
      <c r="MNW381" s="243"/>
      <c r="MNX381" s="243"/>
      <c r="MNY381" s="243"/>
      <c r="MNZ381" s="243"/>
      <c r="MOA381" s="243"/>
      <c r="MOB381" s="243"/>
      <c r="MOC381" s="243"/>
      <c r="MOD381" s="243"/>
      <c r="MOE381" s="243"/>
      <c r="MOF381" s="243"/>
      <c r="MOG381" s="243"/>
      <c r="MOH381" s="243"/>
      <c r="MOI381" s="243"/>
      <c r="MOJ381" s="243"/>
      <c r="MOK381" s="243"/>
      <c r="MOL381" s="243"/>
      <c r="MOM381" s="243"/>
      <c r="MON381" s="243"/>
      <c r="MOO381" s="243"/>
      <c r="MOP381" s="243"/>
      <c r="MOQ381" s="243"/>
      <c r="MOR381" s="243"/>
      <c r="MOS381" s="243"/>
      <c r="MOT381" s="243"/>
      <c r="MOU381" s="243"/>
      <c r="MOV381" s="243"/>
      <c r="MOW381" s="243"/>
      <c r="MOX381" s="243"/>
      <c r="MOY381" s="243"/>
      <c r="MOZ381" s="243"/>
      <c r="MPA381" s="243"/>
      <c r="MPB381" s="243"/>
      <c r="MPC381" s="243"/>
      <c r="MPD381" s="243"/>
      <c r="MPE381" s="243"/>
      <c r="MPF381" s="243"/>
      <c r="MPG381" s="243"/>
      <c r="MPH381" s="243"/>
      <c r="MPI381" s="243"/>
      <c r="MPJ381" s="243"/>
      <c r="MPK381" s="243"/>
      <c r="MPL381" s="243"/>
      <c r="MPM381" s="243"/>
      <c r="MPN381" s="243"/>
      <c r="MPO381" s="243"/>
      <c r="MPP381" s="243"/>
      <c r="MPQ381" s="243"/>
      <c r="MPR381" s="243"/>
      <c r="MPS381" s="243"/>
      <c r="MPT381" s="243"/>
      <c r="MPU381" s="243"/>
      <c r="MPV381" s="243"/>
      <c r="MPW381" s="243"/>
      <c r="MPX381" s="243"/>
      <c r="MPY381" s="243"/>
      <c r="MPZ381" s="243"/>
      <c r="MQA381" s="243"/>
      <c r="MQB381" s="243"/>
      <c r="MQC381" s="243"/>
      <c r="MQD381" s="243"/>
      <c r="MQE381" s="243"/>
      <c r="MQF381" s="243"/>
      <c r="MQG381" s="243"/>
      <c r="MQH381" s="243"/>
      <c r="MQI381" s="243"/>
      <c r="MQJ381" s="243"/>
      <c r="MQK381" s="243"/>
      <c r="MQL381" s="243"/>
      <c r="MQM381" s="243"/>
      <c r="MQN381" s="243"/>
      <c r="MQO381" s="243"/>
      <c r="MQP381" s="243"/>
      <c r="MQQ381" s="243"/>
      <c r="MQR381" s="243"/>
      <c r="MQS381" s="243"/>
      <c r="MQT381" s="243"/>
      <c r="MQU381" s="243"/>
      <c r="MQV381" s="243"/>
      <c r="MQW381" s="243"/>
      <c r="MQX381" s="243"/>
      <c r="MQY381" s="243"/>
      <c r="MQZ381" s="243"/>
      <c r="MRA381" s="243"/>
      <c r="MRB381" s="243"/>
      <c r="MRC381" s="243"/>
      <c r="MRD381" s="243"/>
      <c r="MRE381" s="243"/>
      <c r="MRF381" s="243"/>
      <c r="MRG381" s="243"/>
      <c r="MRH381" s="243"/>
      <c r="MRI381" s="243"/>
      <c r="MRJ381" s="243"/>
      <c r="MRK381" s="243"/>
      <c r="MRL381" s="243"/>
      <c r="MRM381" s="243"/>
      <c r="MRN381" s="243"/>
      <c r="MRO381" s="243"/>
      <c r="MRP381" s="243"/>
      <c r="MRQ381" s="243"/>
      <c r="MRR381" s="243"/>
      <c r="MRS381" s="243"/>
      <c r="MRT381" s="243"/>
      <c r="MRU381" s="243"/>
      <c r="MRV381" s="243"/>
      <c r="MRW381" s="243"/>
      <c r="MRX381" s="243"/>
      <c r="MRY381" s="243"/>
      <c r="MRZ381" s="243"/>
      <c r="MSA381" s="243"/>
      <c r="MSB381" s="243"/>
      <c r="MSC381" s="243"/>
      <c r="MSD381" s="243"/>
      <c r="MSE381" s="243"/>
      <c r="MSF381" s="243"/>
      <c r="MSG381" s="243"/>
      <c r="MSH381" s="243"/>
      <c r="MSI381" s="243"/>
      <c r="MSJ381" s="243"/>
      <c r="MSK381" s="243"/>
      <c r="MSL381" s="243"/>
      <c r="MSM381" s="243"/>
      <c r="MSN381" s="243"/>
      <c r="MSO381" s="243"/>
      <c r="MSP381" s="243"/>
      <c r="MSQ381" s="243"/>
      <c r="MSR381" s="243"/>
      <c r="MSS381" s="243"/>
      <c r="MST381" s="243"/>
      <c r="MSU381" s="243"/>
      <c r="MSV381" s="243"/>
      <c r="MSW381" s="243"/>
      <c r="MSX381" s="243"/>
      <c r="MSY381" s="243"/>
      <c r="MSZ381" s="243"/>
      <c r="MTA381" s="243"/>
      <c r="MTB381" s="243"/>
      <c r="MTC381" s="243"/>
      <c r="MTD381" s="243"/>
      <c r="MTE381" s="243"/>
      <c r="MTF381" s="243"/>
      <c r="MTG381" s="243"/>
      <c r="MTH381" s="243"/>
      <c r="MTI381" s="243"/>
      <c r="MTJ381" s="243"/>
      <c r="MTK381" s="243"/>
      <c r="MTL381" s="243"/>
      <c r="MTM381" s="243"/>
      <c r="MTN381" s="243"/>
      <c r="MTO381" s="243"/>
      <c r="MTP381" s="243"/>
      <c r="MTQ381" s="243"/>
      <c r="MTR381" s="243"/>
      <c r="MTS381" s="243"/>
      <c r="MTT381" s="243"/>
      <c r="MTU381" s="243"/>
      <c r="MTV381" s="243"/>
      <c r="MTW381" s="243"/>
      <c r="MTX381" s="243"/>
      <c r="MTY381" s="243"/>
      <c r="MTZ381" s="243"/>
      <c r="MUA381" s="243"/>
      <c r="MUB381" s="243"/>
      <c r="MUC381" s="243"/>
      <c r="MUD381" s="243"/>
      <c r="MUE381" s="243"/>
      <c r="MUF381" s="243"/>
      <c r="MUG381" s="243"/>
      <c r="MUH381" s="243"/>
      <c r="MUI381" s="243"/>
      <c r="MUJ381" s="243"/>
      <c r="MUK381" s="243"/>
      <c r="MUL381" s="243"/>
      <c r="MUM381" s="243"/>
      <c r="MUN381" s="243"/>
      <c r="MUO381" s="243"/>
      <c r="MUP381" s="243"/>
      <c r="MUQ381" s="243"/>
      <c r="MUR381" s="243"/>
      <c r="MUS381" s="243"/>
      <c r="MUT381" s="243"/>
      <c r="MUU381" s="243"/>
      <c r="MUV381" s="243"/>
      <c r="MUW381" s="243"/>
      <c r="MUX381" s="243"/>
      <c r="MUY381" s="243"/>
      <c r="MUZ381" s="243"/>
      <c r="MVA381" s="243"/>
      <c r="MVB381" s="243"/>
      <c r="MVC381" s="243"/>
      <c r="MVD381" s="243"/>
      <c r="MVE381" s="243"/>
      <c r="MVF381" s="243"/>
      <c r="MVG381" s="243"/>
      <c r="MVH381" s="243"/>
      <c r="MVI381" s="243"/>
      <c r="MVJ381" s="243"/>
      <c r="MVK381" s="243"/>
      <c r="MVL381" s="243"/>
      <c r="MVM381" s="243"/>
      <c r="MVN381" s="243"/>
      <c r="MVO381" s="243"/>
      <c r="MVP381" s="243"/>
      <c r="MVQ381" s="243"/>
      <c r="MVR381" s="243"/>
      <c r="MVS381" s="243"/>
      <c r="MVT381" s="243"/>
      <c r="MVU381" s="243"/>
      <c r="MVV381" s="243"/>
      <c r="MVW381" s="243"/>
      <c r="MVX381" s="243"/>
      <c r="MVY381" s="243"/>
      <c r="MVZ381" s="243"/>
      <c r="MWA381" s="243"/>
      <c r="MWB381" s="243"/>
      <c r="MWC381" s="243"/>
      <c r="MWD381" s="243"/>
      <c r="MWE381" s="243"/>
      <c r="MWF381" s="243"/>
      <c r="MWG381" s="243"/>
      <c r="MWH381" s="243"/>
      <c r="MWI381" s="243"/>
      <c r="MWJ381" s="243"/>
      <c r="MWK381" s="243"/>
      <c r="MWL381" s="243"/>
      <c r="MWM381" s="243"/>
      <c r="MWN381" s="243"/>
      <c r="MWO381" s="243"/>
      <c r="MWP381" s="243"/>
      <c r="MWQ381" s="243"/>
      <c r="MWR381" s="243"/>
      <c r="MWS381" s="243"/>
      <c r="MWT381" s="243"/>
      <c r="MWU381" s="243"/>
      <c r="MWV381" s="243"/>
      <c r="MWW381" s="243"/>
      <c r="MWX381" s="243"/>
      <c r="MWY381" s="243"/>
      <c r="MWZ381" s="243"/>
      <c r="MXA381" s="243"/>
      <c r="MXB381" s="243"/>
      <c r="MXC381" s="243"/>
      <c r="MXD381" s="243"/>
      <c r="MXE381" s="243"/>
      <c r="MXF381" s="243"/>
      <c r="MXG381" s="243"/>
      <c r="MXH381" s="243"/>
      <c r="MXI381" s="243"/>
      <c r="MXJ381" s="243"/>
      <c r="MXK381" s="243"/>
      <c r="MXL381" s="243"/>
      <c r="MXM381" s="243"/>
      <c r="MXN381" s="243"/>
      <c r="MXO381" s="243"/>
      <c r="MXP381" s="243"/>
      <c r="MXQ381" s="243"/>
      <c r="MXR381" s="243"/>
      <c r="MXS381" s="243"/>
      <c r="MXT381" s="243"/>
      <c r="MXU381" s="243"/>
      <c r="MXV381" s="243"/>
      <c r="MXW381" s="243"/>
      <c r="MXX381" s="243"/>
      <c r="MXY381" s="243"/>
      <c r="MXZ381" s="243"/>
      <c r="MYA381" s="243"/>
      <c r="MYB381" s="243"/>
      <c r="MYC381" s="243"/>
      <c r="MYD381" s="243"/>
      <c r="MYE381" s="243"/>
      <c r="MYF381" s="243"/>
      <c r="MYG381" s="243"/>
      <c r="MYH381" s="243"/>
      <c r="MYI381" s="243"/>
      <c r="MYJ381" s="243"/>
      <c r="MYK381" s="243"/>
      <c r="MYL381" s="243"/>
      <c r="MYM381" s="243"/>
      <c r="MYN381" s="243"/>
      <c r="MYO381" s="243"/>
      <c r="MYP381" s="243"/>
      <c r="MYQ381" s="243"/>
      <c r="MYR381" s="243"/>
      <c r="MYS381" s="243"/>
      <c r="MYT381" s="243"/>
      <c r="MYU381" s="243"/>
      <c r="MYV381" s="243"/>
      <c r="MYW381" s="243"/>
      <c r="MYX381" s="243"/>
      <c r="MYY381" s="243"/>
      <c r="MYZ381" s="243"/>
      <c r="MZA381" s="243"/>
      <c r="MZB381" s="243"/>
      <c r="MZC381" s="243"/>
      <c r="MZD381" s="243"/>
      <c r="MZE381" s="243"/>
      <c r="MZF381" s="243"/>
      <c r="MZG381" s="243"/>
      <c r="MZH381" s="243"/>
      <c r="MZI381" s="243"/>
      <c r="MZJ381" s="243"/>
      <c r="MZK381" s="243"/>
      <c r="MZL381" s="243"/>
      <c r="MZM381" s="243"/>
      <c r="MZN381" s="243"/>
      <c r="MZO381" s="243"/>
      <c r="MZP381" s="243"/>
      <c r="MZQ381" s="243"/>
      <c r="MZR381" s="243"/>
      <c r="MZS381" s="243"/>
      <c r="MZT381" s="243"/>
      <c r="MZU381" s="243"/>
      <c r="MZV381" s="243"/>
      <c r="MZW381" s="243"/>
      <c r="MZX381" s="243"/>
      <c r="MZY381" s="243"/>
      <c r="MZZ381" s="243"/>
      <c r="NAA381" s="243"/>
      <c r="NAB381" s="243"/>
      <c r="NAC381" s="243"/>
      <c r="NAD381" s="243"/>
      <c r="NAE381" s="243"/>
      <c r="NAF381" s="243"/>
      <c r="NAG381" s="243"/>
      <c r="NAH381" s="243"/>
      <c r="NAI381" s="243"/>
      <c r="NAJ381" s="243"/>
      <c r="NAK381" s="243"/>
      <c r="NAL381" s="243"/>
      <c r="NAM381" s="243"/>
      <c r="NAN381" s="243"/>
      <c r="NAO381" s="243"/>
      <c r="NAP381" s="243"/>
      <c r="NAQ381" s="243"/>
      <c r="NAR381" s="243"/>
      <c r="NAS381" s="243"/>
      <c r="NAT381" s="243"/>
      <c r="NAU381" s="243"/>
      <c r="NAV381" s="243"/>
      <c r="NAW381" s="243"/>
      <c r="NAX381" s="243"/>
      <c r="NAY381" s="243"/>
      <c r="NAZ381" s="243"/>
      <c r="NBA381" s="243"/>
      <c r="NBB381" s="243"/>
      <c r="NBC381" s="243"/>
      <c r="NBD381" s="243"/>
      <c r="NBE381" s="243"/>
      <c r="NBF381" s="243"/>
      <c r="NBG381" s="243"/>
      <c r="NBH381" s="243"/>
      <c r="NBI381" s="243"/>
      <c r="NBJ381" s="243"/>
      <c r="NBK381" s="243"/>
      <c r="NBL381" s="243"/>
      <c r="NBM381" s="243"/>
      <c r="NBN381" s="243"/>
      <c r="NBO381" s="243"/>
      <c r="NBP381" s="243"/>
      <c r="NBQ381" s="243"/>
      <c r="NBR381" s="243"/>
      <c r="NBS381" s="243"/>
      <c r="NBT381" s="243"/>
      <c r="NBU381" s="243"/>
      <c r="NBV381" s="243"/>
      <c r="NBW381" s="243"/>
      <c r="NBX381" s="243"/>
      <c r="NBY381" s="243"/>
      <c r="NBZ381" s="243"/>
      <c r="NCA381" s="243"/>
      <c r="NCB381" s="243"/>
      <c r="NCC381" s="243"/>
      <c r="NCD381" s="243"/>
      <c r="NCE381" s="243"/>
      <c r="NCF381" s="243"/>
      <c r="NCG381" s="243"/>
      <c r="NCH381" s="243"/>
      <c r="NCI381" s="243"/>
      <c r="NCJ381" s="243"/>
      <c r="NCK381" s="243"/>
      <c r="NCL381" s="243"/>
      <c r="NCM381" s="243"/>
      <c r="NCN381" s="243"/>
      <c r="NCO381" s="243"/>
      <c r="NCP381" s="243"/>
      <c r="NCQ381" s="243"/>
      <c r="NCR381" s="243"/>
      <c r="NCS381" s="243"/>
      <c r="NCT381" s="243"/>
      <c r="NCU381" s="243"/>
      <c r="NCV381" s="243"/>
      <c r="NCW381" s="243"/>
      <c r="NCX381" s="243"/>
      <c r="NCY381" s="243"/>
      <c r="NCZ381" s="243"/>
      <c r="NDA381" s="243"/>
      <c r="NDB381" s="243"/>
      <c r="NDC381" s="243"/>
      <c r="NDD381" s="243"/>
      <c r="NDE381" s="243"/>
      <c r="NDF381" s="243"/>
      <c r="NDG381" s="243"/>
      <c r="NDH381" s="243"/>
      <c r="NDI381" s="243"/>
      <c r="NDJ381" s="243"/>
      <c r="NDK381" s="243"/>
      <c r="NDL381" s="243"/>
      <c r="NDM381" s="243"/>
      <c r="NDN381" s="243"/>
      <c r="NDO381" s="243"/>
      <c r="NDP381" s="243"/>
      <c r="NDQ381" s="243"/>
      <c r="NDR381" s="243"/>
      <c r="NDS381" s="243"/>
      <c r="NDT381" s="243"/>
      <c r="NDU381" s="243"/>
      <c r="NDV381" s="243"/>
      <c r="NDW381" s="243"/>
      <c r="NDX381" s="243"/>
      <c r="NDY381" s="243"/>
      <c r="NDZ381" s="243"/>
      <c r="NEA381" s="243"/>
      <c r="NEB381" s="243"/>
      <c r="NEC381" s="243"/>
      <c r="NED381" s="243"/>
      <c r="NEE381" s="243"/>
      <c r="NEF381" s="243"/>
      <c r="NEG381" s="243"/>
      <c r="NEH381" s="243"/>
      <c r="NEI381" s="243"/>
      <c r="NEJ381" s="243"/>
      <c r="NEK381" s="243"/>
      <c r="NEL381" s="243"/>
      <c r="NEM381" s="243"/>
      <c r="NEN381" s="243"/>
      <c r="NEO381" s="243"/>
      <c r="NEP381" s="243"/>
      <c r="NEQ381" s="243"/>
      <c r="NER381" s="243"/>
      <c r="NES381" s="243"/>
      <c r="NET381" s="243"/>
      <c r="NEU381" s="243"/>
      <c r="NEV381" s="243"/>
      <c r="NEW381" s="243"/>
      <c r="NEX381" s="243"/>
      <c r="NEY381" s="243"/>
      <c r="NEZ381" s="243"/>
      <c r="NFA381" s="243"/>
      <c r="NFB381" s="243"/>
      <c r="NFC381" s="243"/>
      <c r="NFD381" s="243"/>
      <c r="NFE381" s="243"/>
      <c r="NFF381" s="243"/>
      <c r="NFG381" s="243"/>
      <c r="NFH381" s="243"/>
      <c r="NFI381" s="243"/>
      <c r="NFJ381" s="243"/>
      <c r="NFK381" s="243"/>
      <c r="NFL381" s="243"/>
      <c r="NFM381" s="243"/>
      <c r="NFN381" s="243"/>
      <c r="NFO381" s="243"/>
      <c r="NFP381" s="243"/>
      <c r="NFQ381" s="243"/>
      <c r="NFR381" s="243"/>
      <c r="NFS381" s="243"/>
      <c r="NFT381" s="243"/>
      <c r="NFU381" s="243"/>
      <c r="NFV381" s="243"/>
      <c r="NFW381" s="243"/>
      <c r="NFX381" s="243"/>
      <c r="NFY381" s="243"/>
      <c r="NFZ381" s="243"/>
      <c r="NGA381" s="243"/>
      <c r="NGB381" s="243"/>
      <c r="NGC381" s="243"/>
      <c r="NGD381" s="243"/>
      <c r="NGE381" s="243"/>
      <c r="NGF381" s="243"/>
      <c r="NGG381" s="243"/>
      <c r="NGH381" s="243"/>
      <c r="NGI381" s="243"/>
      <c r="NGJ381" s="243"/>
      <c r="NGK381" s="243"/>
      <c r="NGL381" s="243"/>
      <c r="NGM381" s="243"/>
      <c r="NGN381" s="243"/>
      <c r="NGO381" s="243"/>
      <c r="NGP381" s="243"/>
      <c r="NGQ381" s="243"/>
      <c r="NGR381" s="243"/>
      <c r="NGS381" s="243"/>
      <c r="NGT381" s="243"/>
      <c r="NGU381" s="243"/>
      <c r="NGV381" s="243"/>
      <c r="NGW381" s="243"/>
      <c r="NGX381" s="243"/>
      <c r="NGY381" s="243"/>
      <c r="NGZ381" s="243"/>
      <c r="NHA381" s="243"/>
      <c r="NHB381" s="243"/>
      <c r="NHC381" s="243"/>
      <c r="NHD381" s="243"/>
      <c r="NHE381" s="243"/>
      <c r="NHF381" s="243"/>
      <c r="NHG381" s="243"/>
      <c r="NHH381" s="243"/>
      <c r="NHI381" s="243"/>
      <c r="NHJ381" s="243"/>
      <c r="NHK381" s="243"/>
      <c r="NHL381" s="243"/>
      <c r="NHM381" s="243"/>
      <c r="NHN381" s="243"/>
      <c r="NHO381" s="243"/>
      <c r="NHP381" s="243"/>
      <c r="NHQ381" s="243"/>
      <c r="NHR381" s="243"/>
      <c r="NHS381" s="243"/>
      <c r="NHT381" s="243"/>
      <c r="NHU381" s="243"/>
      <c r="NHV381" s="243"/>
      <c r="NHW381" s="243"/>
      <c r="NHX381" s="243"/>
      <c r="NHY381" s="243"/>
      <c r="NHZ381" s="243"/>
      <c r="NIA381" s="243"/>
      <c r="NIB381" s="243"/>
      <c r="NIC381" s="243"/>
      <c r="NID381" s="243"/>
      <c r="NIE381" s="243"/>
      <c r="NIF381" s="243"/>
      <c r="NIG381" s="243"/>
      <c r="NIH381" s="243"/>
      <c r="NII381" s="243"/>
      <c r="NIJ381" s="243"/>
      <c r="NIK381" s="243"/>
      <c r="NIL381" s="243"/>
      <c r="NIM381" s="243"/>
      <c r="NIN381" s="243"/>
      <c r="NIO381" s="243"/>
      <c r="NIP381" s="243"/>
      <c r="NIQ381" s="243"/>
      <c r="NIR381" s="243"/>
      <c r="NIS381" s="243"/>
      <c r="NIT381" s="243"/>
      <c r="NIU381" s="243"/>
      <c r="NIV381" s="243"/>
      <c r="NIW381" s="243"/>
      <c r="NIX381" s="243"/>
      <c r="NIY381" s="243"/>
      <c r="NIZ381" s="243"/>
      <c r="NJA381" s="243"/>
      <c r="NJB381" s="243"/>
      <c r="NJC381" s="243"/>
      <c r="NJD381" s="243"/>
      <c r="NJE381" s="243"/>
      <c r="NJF381" s="243"/>
      <c r="NJG381" s="243"/>
      <c r="NJH381" s="243"/>
      <c r="NJI381" s="243"/>
      <c r="NJJ381" s="243"/>
      <c r="NJK381" s="243"/>
      <c r="NJL381" s="243"/>
      <c r="NJM381" s="243"/>
      <c r="NJN381" s="243"/>
      <c r="NJO381" s="243"/>
      <c r="NJP381" s="243"/>
      <c r="NJQ381" s="243"/>
      <c r="NJR381" s="243"/>
      <c r="NJS381" s="243"/>
      <c r="NJT381" s="243"/>
      <c r="NJU381" s="243"/>
      <c r="NJV381" s="243"/>
      <c r="NJW381" s="243"/>
      <c r="NJX381" s="243"/>
      <c r="NJY381" s="243"/>
      <c r="NJZ381" s="243"/>
      <c r="NKA381" s="243"/>
      <c r="NKB381" s="243"/>
      <c r="NKC381" s="243"/>
      <c r="NKD381" s="243"/>
      <c r="NKE381" s="243"/>
      <c r="NKF381" s="243"/>
      <c r="NKG381" s="243"/>
      <c r="NKH381" s="243"/>
      <c r="NKI381" s="243"/>
      <c r="NKJ381" s="243"/>
      <c r="NKK381" s="243"/>
      <c r="NKL381" s="243"/>
      <c r="NKM381" s="243"/>
      <c r="NKN381" s="243"/>
      <c r="NKO381" s="243"/>
      <c r="NKP381" s="243"/>
      <c r="NKQ381" s="243"/>
      <c r="NKR381" s="243"/>
      <c r="NKS381" s="243"/>
      <c r="NKT381" s="243"/>
      <c r="NKU381" s="243"/>
      <c r="NKV381" s="243"/>
      <c r="NKW381" s="243"/>
      <c r="NKX381" s="243"/>
      <c r="NKY381" s="243"/>
      <c r="NKZ381" s="243"/>
      <c r="NLA381" s="243"/>
      <c r="NLB381" s="243"/>
      <c r="NLC381" s="243"/>
      <c r="NLD381" s="243"/>
      <c r="NLE381" s="243"/>
      <c r="NLF381" s="243"/>
      <c r="NLG381" s="243"/>
      <c r="NLH381" s="243"/>
      <c r="NLI381" s="243"/>
      <c r="NLJ381" s="243"/>
      <c r="NLK381" s="243"/>
      <c r="NLL381" s="243"/>
      <c r="NLM381" s="243"/>
      <c r="NLN381" s="243"/>
      <c r="NLO381" s="243"/>
      <c r="NLP381" s="243"/>
      <c r="NLQ381" s="243"/>
      <c r="NLR381" s="243"/>
      <c r="NLS381" s="243"/>
      <c r="NLT381" s="243"/>
      <c r="NLU381" s="243"/>
      <c r="NLV381" s="243"/>
      <c r="NLW381" s="243"/>
      <c r="NLX381" s="243"/>
      <c r="NLY381" s="243"/>
      <c r="NLZ381" s="243"/>
      <c r="NMA381" s="243"/>
      <c r="NMB381" s="243"/>
      <c r="NMC381" s="243"/>
      <c r="NMD381" s="243"/>
      <c r="NME381" s="243"/>
      <c r="NMF381" s="243"/>
      <c r="NMG381" s="243"/>
      <c r="NMH381" s="243"/>
      <c r="NMI381" s="243"/>
      <c r="NMJ381" s="243"/>
      <c r="NMK381" s="243"/>
      <c r="NML381" s="243"/>
      <c r="NMM381" s="243"/>
      <c r="NMN381" s="243"/>
      <c r="NMO381" s="243"/>
      <c r="NMP381" s="243"/>
      <c r="NMQ381" s="243"/>
      <c r="NMR381" s="243"/>
      <c r="NMS381" s="243"/>
      <c r="NMT381" s="243"/>
      <c r="NMU381" s="243"/>
      <c r="NMV381" s="243"/>
      <c r="NMW381" s="243"/>
      <c r="NMX381" s="243"/>
      <c r="NMY381" s="243"/>
      <c r="NMZ381" s="243"/>
      <c r="NNA381" s="243"/>
      <c r="NNB381" s="243"/>
      <c r="NNC381" s="243"/>
      <c r="NND381" s="243"/>
      <c r="NNE381" s="243"/>
      <c r="NNF381" s="243"/>
      <c r="NNG381" s="243"/>
      <c r="NNH381" s="243"/>
      <c r="NNI381" s="243"/>
      <c r="NNJ381" s="243"/>
      <c r="NNK381" s="243"/>
      <c r="NNL381" s="243"/>
      <c r="NNM381" s="243"/>
      <c r="NNN381" s="243"/>
      <c r="NNO381" s="243"/>
      <c r="NNP381" s="243"/>
      <c r="NNQ381" s="243"/>
      <c r="NNR381" s="243"/>
      <c r="NNS381" s="243"/>
      <c r="NNT381" s="243"/>
      <c r="NNU381" s="243"/>
      <c r="NNV381" s="243"/>
      <c r="NNW381" s="243"/>
      <c r="NNX381" s="243"/>
      <c r="NNY381" s="243"/>
      <c r="NNZ381" s="243"/>
      <c r="NOA381" s="243"/>
      <c r="NOB381" s="243"/>
      <c r="NOC381" s="243"/>
      <c r="NOD381" s="243"/>
      <c r="NOE381" s="243"/>
      <c r="NOF381" s="243"/>
      <c r="NOG381" s="243"/>
      <c r="NOH381" s="243"/>
      <c r="NOI381" s="243"/>
      <c r="NOJ381" s="243"/>
      <c r="NOK381" s="243"/>
      <c r="NOL381" s="243"/>
      <c r="NOM381" s="243"/>
      <c r="NON381" s="243"/>
      <c r="NOO381" s="243"/>
      <c r="NOP381" s="243"/>
      <c r="NOQ381" s="243"/>
      <c r="NOR381" s="243"/>
      <c r="NOS381" s="243"/>
      <c r="NOT381" s="243"/>
      <c r="NOU381" s="243"/>
      <c r="NOV381" s="243"/>
      <c r="NOW381" s="243"/>
      <c r="NOX381" s="243"/>
      <c r="NOY381" s="243"/>
      <c r="NOZ381" s="243"/>
      <c r="NPA381" s="243"/>
      <c r="NPB381" s="243"/>
      <c r="NPC381" s="243"/>
      <c r="NPD381" s="243"/>
      <c r="NPE381" s="243"/>
      <c r="NPF381" s="243"/>
      <c r="NPG381" s="243"/>
      <c r="NPH381" s="243"/>
      <c r="NPI381" s="243"/>
      <c r="NPJ381" s="243"/>
      <c r="NPK381" s="243"/>
      <c r="NPL381" s="243"/>
      <c r="NPM381" s="243"/>
      <c r="NPN381" s="243"/>
      <c r="NPO381" s="243"/>
      <c r="NPP381" s="243"/>
      <c r="NPQ381" s="243"/>
      <c r="NPR381" s="243"/>
      <c r="NPS381" s="243"/>
      <c r="NPT381" s="243"/>
      <c r="NPU381" s="243"/>
      <c r="NPV381" s="243"/>
      <c r="NPW381" s="243"/>
      <c r="NPX381" s="243"/>
      <c r="NPY381" s="243"/>
      <c r="NPZ381" s="243"/>
      <c r="NQA381" s="243"/>
      <c r="NQB381" s="243"/>
      <c r="NQC381" s="243"/>
      <c r="NQD381" s="243"/>
      <c r="NQE381" s="243"/>
      <c r="NQF381" s="243"/>
      <c r="NQG381" s="243"/>
      <c r="NQH381" s="243"/>
      <c r="NQI381" s="243"/>
      <c r="NQJ381" s="243"/>
      <c r="NQK381" s="243"/>
      <c r="NQL381" s="243"/>
      <c r="NQM381" s="243"/>
      <c r="NQN381" s="243"/>
      <c r="NQO381" s="243"/>
      <c r="NQP381" s="243"/>
      <c r="NQQ381" s="243"/>
      <c r="NQR381" s="243"/>
      <c r="NQS381" s="243"/>
      <c r="NQT381" s="243"/>
      <c r="NQU381" s="243"/>
      <c r="NQV381" s="243"/>
      <c r="NQW381" s="243"/>
      <c r="NQX381" s="243"/>
      <c r="NQY381" s="243"/>
      <c r="NQZ381" s="243"/>
      <c r="NRA381" s="243"/>
      <c r="NRB381" s="243"/>
      <c r="NRC381" s="243"/>
      <c r="NRD381" s="243"/>
      <c r="NRE381" s="243"/>
      <c r="NRF381" s="243"/>
      <c r="NRG381" s="243"/>
      <c r="NRH381" s="243"/>
      <c r="NRI381" s="243"/>
      <c r="NRJ381" s="243"/>
      <c r="NRK381" s="243"/>
      <c r="NRL381" s="243"/>
      <c r="NRM381" s="243"/>
      <c r="NRN381" s="243"/>
      <c r="NRO381" s="243"/>
      <c r="NRP381" s="243"/>
      <c r="NRQ381" s="243"/>
      <c r="NRR381" s="243"/>
      <c r="NRS381" s="243"/>
      <c r="NRT381" s="243"/>
      <c r="NRU381" s="243"/>
      <c r="NRV381" s="243"/>
      <c r="NRW381" s="243"/>
      <c r="NRX381" s="243"/>
      <c r="NRY381" s="243"/>
      <c r="NRZ381" s="243"/>
      <c r="NSA381" s="243"/>
      <c r="NSB381" s="243"/>
      <c r="NSC381" s="243"/>
      <c r="NSD381" s="243"/>
      <c r="NSE381" s="243"/>
      <c r="NSF381" s="243"/>
      <c r="NSG381" s="243"/>
      <c r="NSH381" s="243"/>
      <c r="NSI381" s="243"/>
      <c r="NSJ381" s="243"/>
      <c r="NSK381" s="243"/>
      <c r="NSL381" s="243"/>
      <c r="NSM381" s="243"/>
      <c r="NSN381" s="243"/>
      <c r="NSO381" s="243"/>
      <c r="NSP381" s="243"/>
      <c r="NSQ381" s="243"/>
      <c r="NSR381" s="243"/>
      <c r="NSS381" s="243"/>
      <c r="NST381" s="243"/>
      <c r="NSU381" s="243"/>
      <c r="NSV381" s="243"/>
      <c r="NSW381" s="243"/>
      <c r="NSX381" s="243"/>
      <c r="NSY381" s="243"/>
      <c r="NSZ381" s="243"/>
      <c r="NTA381" s="243"/>
      <c r="NTB381" s="243"/>
      <c r="NTC381" s="243"/>
      <c r="NTD381" s="243"/>
      <c r="NTE381" s="243"/>
      <c r="NTF381" s="243"/>
      <c r="NTG381" s="243"/>
      <c r="NTH381" s="243"/>
      <c r="NTI381" s="243"/>
      <c r="NTJ381" s="243"/>
      <c r="NTK381" s="243"/>
      <c r="NTL381" s="243"/>
      <c r="NTM381" s="243"/>
      <c r="NTN381" s="243"/>
      <c r="NTO381" s="243"/>
      <c r="NTP381" s="243"/>
      <c r="NTQ381" s="243"/>
      <c r="NTR381" s="243"/>
      <c r="NTS381" s="243"/>
      <c r="NTT381" s="243"/>
      <c r="NTU381" s="243"/>
      <c r="NTV381" s="243"/>
      <c r="NTW381" s="243"/>
      <c r="NTX381" s="243"/>
      <c r="NTY381" s="243"/>
      <c r="NTZ381" s="243"/>
      <c r="NUA381" s="243"/>
      <c r="NUB381" s="243"/>
      <c r="NUC381" s="243"/>
      <c r="NUD381" s="243"/>
      <c r="NUE381" s="243"/>
      <c r="NUF381" s="243"/>
      <c r="NUG381" s="243"/>
      <c r="NUH381" s="243"/>
      <c r="NUI381" s="243"/>
      <c r="NUJ381" s="243"/>
      <c r="NUK381" s="243"/>
      <c r="NUL381" s="243"/>
      <c r="NUM381" s="243"/>
      <c r="NUN381" s="243"/>
      <c r="NUO381" s="243"/>
      <c r="NUP381" s="243"/>
      <c r="NUQ381" s="243"/>
      <c r="NUR381" s="243"/>
      <c r="NUS381" s="243"/>
      <c r="NUT381" s="243"/>
      <c r="NUU381" s="243"/>
      <c r="NUV381" s="243"/>
      <c r="NUW381" s="243"/>
      <c r="NUX381" s="243"/>
      <c r="NUY381" s="243"/>
      <c r="NUZ381" s="243"/>
      <c r="NVA381" s="243"/>
      <c r="NVB381" s="243"/>
      <c r="NVC381" s="243"/>
      <c r="NVD381" s="243"/>
      <c r="NVE381" s="243"/>
      <c r="NVF381" s="243"/>
      <c r="NVG381" s="243"/>
      <c r="NVH381" s="243"/>
      <c r="NVI381" s="243"/>
      <c r="NVJ381" s="243"/>
      <c r="NVK381" s="243"/>
      <c r="NVL381" s="243"/>
      <c r="NVM381" s="243"/>
      <c r="NVN381" s="243"/>
      <c r="NVO381" s="243"/>
      <c r="NVP381" s="243"/>
      <c r="NVQ381" s="243"/>
      <c r="NVR381" s="243"/>
      <c r="NVS381" s="243"/>
      <c r="NVT381" s="243"/>
      <c r="NVU381" s="243"/>
      <c r="NVV381" s="243"/>
      <c r="NVW381" s="243"/>
      <c r="NVX381" s="243"/>
      <c r="NVY381" s="243"/>
      <c r="NVZ381" s="243"/>
      <c r="NWA381" s="243"/>
      <c r="NWB381" s="243"/>
      <c r="NWC381" s="243"/>
      <c r="NWD381" s="243"/>
      <c r="NWE381" s="243"/>
      <c r="NWF381" s="243"/>
      <c r="NWG381" s="243"/>
      <c r="NWH381" s="243"/>
      <c r="NWI381" s="243"/>
      <c r="NWJ381" s="243"/>
      <c r="NWK381" s="243"/>
      <c r="NWL381" s="243"/>
      <c r="NWM381" s="243"/>
      <c r="NWN381" s="243"/>
      <c r="NWO381" s="243"/>
      <c r="NWP381" s="243"/>
      <c r="NWQ381" s="243"/>
      <c r="NWR381" s="243"/>
      <c r="NWS381" s="243"/>
      <c r="NWT381" s="243"/>
      <c r="NWU381" s="243"/>
      <c r="NWV381" s="243"/>
      <c r="NWW381" s="243"/>
      <c r="NWX381" s="243"/>
      <c r="NWY381" s="243"/>
      <c r="NWZ381" s="243"/>
      <c r="NXA381" s="243"/>
      <c r="NXB381" s="243"/>
      <c r="NXC381" s="243"/>
      <c r="NXD381" s="243"/>
      <c r="NXE381" s="243"/>
      <c r="NXF381" s="243"/>
      <c r="NXG381" s="243"/>
      <c r="NXH381" s="243"/>
      <c r="NXI381" s="243"/>
      <c r="NXJ381" s="243"/>
      <c r="NXK381" s="243"/>
      <c r="NXL381" s="243"/>
      <c r="NXM381" s="243"/>
      <c r="NXN381" s="243"/>
      <c r="NXO381" s="243"/>
      <c r="NXP381" s="243"/>
      <c r="NXQ381" s="243"/>
      <c r="NXR381" s="243"/>
      <c r="NXS381" s="243"/>
      <c r="NXT381" s="243"/>
      <c r="NXU381" s="243"/>
      <c r="NXV381" s="243"/>
      <c r="NXW381" s="243"/>
      <c r="NXX381" s="243"/>
      <c r="NXY381" s="243"/>
      <c r="NXZ381" s="243"/>
      <c r="NYA381" s="243"/>
      <c r="NYB381" s="243"/>
      <c r="NYC381" s="243"/>
      <c r="NYD381" s="243"/>
      <c r="NYE381" s="243"/>
      <c r="NYF381" s="243"/>
      <c r="NYG381" s="243"/>
      <c r="NYH381" s="243"/>
      <c r="NYI381" s="243"/>
      <c r="NYJ381" s="243"/>
      <c r="NYK381" s="243"/>
      <c r="NYL381" s="243"/>
      <c r="NYM381" s="243"/>
      <c r="NYN381" s="243"/>
      <c r="NYO381" s="243"/>
      <c r="NYP381" s="243"/>
      <c r="NYQ381" s="243"/>
      <c r="NYR381" s="243"/>
      <c r="NYS381" s="243"/>
      <c r="NYT381" s="243"/>
      <c r="NYU381" s="243"/>
      <c r="NYV381" s="243"/>
      <c r="NYW381" s="243"/>
      <c r="NYX381" s="243"/>
      <c r="NYY381" s="243"/>
      <c r="NYZ381" s="243"/>
      <c r="NZA381" s="243"/>
      <c r="NZB381" s="243"/>
      <c r="NZC381" s="243"/>
      <c r="NZD381" s="243"/>
      <c r="NZE381" s="243"/>
      <c r="NZF381" s="243"/>
      <c r="NZG381" s="243"/>
      <c r="NZH381" s="243"/>
      <c r="NZI381" s="243"/>
      <c r="NZJ381" s="243"/>
      <c r="NZK381" s="243"/>
      <c r="NZL381" s="243"/>
      <c r="NZM381" s="243"/>
      <c r="NZN381" s="243"/>
      <c r="NZO381" s="243"/>
      <c r="NZP381" s="243"/>
      <c r="NZQ381" s="243"/>
      <c r="NZR381" s="243"/>
      <c r="NZS381" s="243"/>
      <c r="NZT381" s="243"/>
      <c r="NZU381" s="243"/>
      <c r="NZV381" s="243"/>
      <c r="NZW381" s="243"/>
      <c r="NZX381" s="243"/>
      <c r="NZY381" s="243"/>
      <c r="NZZ381" s="243"/>
      <c r="OAA381" s="243"/>
      <c r="OAB381" s="243"/>
      <c r="OAC381" s="243"/>
      <c r="OAD381" s="243"/>
      <c r="OAE381" s="243"/>
      <c r="OAF381" s="243"/>
      <c r="OAG381" s="243"/>
      <c r="OAH381" s="243"/>
      <c r="OAI381" s="243"/>
      <c r="OAJ381" s="243"/>
      <c r="OAK381" s="243"/>
      <c r="OAL381" s="243"/>
      <c r="OAM381" s="243"/>
      <c r="OAN381" s="243"/>
      <c r="OAO381" s="243"/>
      <c r="OAP381" s="243"/>
      <c r="OAQ381" s="243"/>
      <c r="OAR381" s="243"/>
      <c r="OAS381" s="243"/>
      <c r="OAT381" s="243"/>
      <c r="OAU381" s="243"/>
      <c r="OAV381" s="243"/>
      <c r="OAW381" s="243"/>
      <c r="OAX381" s="243"/>
      <c r="OAY381" s="243"/>
      <c r="OAZ381" s="243"/>
      <c r="OBA381" s="243"/>
      <c r="OBB381" s="243"/>
      <c r="OBC381" s="243"/>
      <c r="OBD381" s="243"/>
      <c r="OBE381" s="243"/>
      <c r="OBF381" s="243"/>
      <c r="OBG381" s="243"/>
      <c r="OBH381" s="243"/>
      <c r="OBI381" s="243"/>
      <c r="OBJ381" s="243"/>
      <c r="OBK381" s="243"/>
      <c r="OBL381" s="243"/>
      <c r="OBM381" s="243"/>
      <c r="OBN381" s="243"/>
      <c r="OBO381" s="243"/>
      <c r="OBP381" s="243"/>
      <c r="OBQ381" s="243"/>
      <c r="OBR381" s="243"/>
      <c r="OBS381" s="243"/>
      <c r="OBT381" s="243"/>
      <c r="OBU381" s="243"/>
      <c r="OBV381" s="243"/>
      <c r="OBW381" s="243"/>
      <c r="OBX381" s="243"/>
      <c r="OBY381" s="243"/>
      <c r="OBZ381" s="243"/>
      <c r="OCA381" s="243"/>
      <c r="OCB381" s="243"/>
      <c r="OCC381" s="243"/>
      <c r="OCD381" s="243"/>
      <c r="OCE381" s="243"/>
      <c r="OCF381" s="243"/>
      <c r="OCG381" s="243"/>
      <c r="OCH381" s="243"/>
      <c r="OCI381" s="243"/>
      <c r="OCJ381" s="243"/>
      <c r="OCK381" s="243"/>
      <c r="OCL381" s="243"/>
      <c r="OCM381" s="243"/>
      <c r="OCN381" s="243"/>
      <c r="OCO381" s="243"/>
      <c r="OCP381" s="243"/>
      <c r="OCQ381" s="243"/>
      <c r="OCR381" s="243"/>
      <c r="OCS381" s="243"/>
      <c r="OCT381" s="243"/>
      <c r="OCU381" s="243"/>
      <c r="OCV381" s="243"/>
      <c r="OCW381" s="243"/>
      <c r="OCX381" s="243"/>
      <c r="OCY381" s="243"/>
      <c r="OCZ381" s="243"/>
      <c r="ODA381" s="243"/>
      <c r="ODB381" s="243"/>
      <c r="ODC381" s="243"/>
      <c r="ODD381" s="243"/>
      <c r="ODE381" s="243"/>
      <c r="ODF381" s="243"/>
      <c r="ODG381" s="243"/>
      <c r="ODH381" s="243"/>
      <c r="ODI381" s="243"/>
      <c r="ODJ381" s="243"/>
      <c r="ODK381" s="243"/>
      <c r="ODL381" s="243"/>
      <c r="ODM381" s="243"/>
      <c r="ODN381" s="243"/>
      <c r="ODO381" s="243"/>
      <c r="ODP381" s="243"/>
      <c r="ODQ381" s="243"/>
      <c r="ODR381" s="243"/>
      <c r="ODS381" s="243"/>
      <c r="ODT381" s="243"/>
      <c r="ODU381" s="243"/>
      <c r="ODV381" s="243"/>
      <c r="ODW381" s="243"/>
      <c r="ODX381" s="243"/>
      <c r="ODY381" s="243"/>
      <c r="ODZ381" s="243"/>
      <c r="OEA381" s="243"/>
      <c r="OEB381" s="243"/>
      <c r="OEC381" s="243"/>
      <c r="OED381" s="243"/>
      <c r="OEE381" s="243"/>
      <c r="OEF381" s="243"/>
      <c r="OEG381" s="243"/>
      <c r="OEH381" s="243"/>
      <c r="OEI381" s="243"/>
      <c r="OEJ381" s="243"/>
      <c r="OEK381" s="243"/>
      <c r="OEL381" s="243"/>
      <c r="OEM381" s="243"/>
      <c r="OEN381" s="243"/>
      <c r="OEO381" s="243"/>
      <c r="OEP381" s="243"/>
      <c r="OEQ381" s="243"/>
      <c r="OER381" s="243"/>
      <c r="OES381" s="243"/>
      <c r="OET381" s="243"/>
      <c r="OEU381" s="243"/>
      <c r="OEV381" s="243"/>
      <c r="OEW381" s="243"/>
      <c r="OEX381" s="243"/>
      <c r="OEY381" s="243"/>
      <c r="OEZ381" s="243"/>
      <c r="OFA381" s="243"/>
      <c r="OFB381" s="243"/>
      <c r="OFC381" s="243"/>
      <c r="OFD381" s="243"/>
      <c r="OFE381" s="243"/>
      <c r="OFF381" s="243"/>
      <c r="OFG381" s="243"/>
      <c r="OFH381" s="243"/>
      <c r="OFI381" s="243"/>
      <c r="OFJ381" s="243"/>
      <c r="OFK381" s="243"/>
      <c r="OFL381" s="243"/>
      <c r="OFM381" s="243"/>
      <c r="OFN381" s="243"/>
      <c r="OFO381" s="243"/>
      <c r="OFP381" s="243"/>
      <c r="OFQ381" s="243"/>
      <c r="OFR381" s="243"/>
      <c r="OFS381" s="243"/>
      <c r="OFT381" s="243"/>
      <c r="OFU381" s="243"/>
      <c r="OFV381" s="243"/>
      <c r="OFW381" s="243"/>
      <c r="OFX381" s="243"/>
      <c r="OFY381" s="243"/>
      <c r="OFZ381" s="243"/>
      <c r="OGA381" s="243"/>
      <c r="OGB381" s="243"/>
      <c r="OGC381" s="243"/>
      <c r="OGD381" s="243"/>
      <c r="OGE381" s="243"/>
      <c r="OGF381" s="243"/>
      <c r="OGG381" s="243"/>
      <c r="OGH381" s="243"/>
      <c r="OGI381" s="243"/>
      <c r="OGJ381" s="243"/>
      <c r="OGK381" s="243"/>
      <c r="OGL381" s="243"/>
      <c r="OGM381" s="243"/>
      <c r="OGN381" s="243"/>
      <c r="OGO381" s="243"/>
      <c r="OGP381" s="243"/>
      <c r="OGQ381" s="243"/>
      <c r="OGR381" s="243"/>
      <c r="OGS381" s="243"/>
      <c r="OGT381" s="243"/>
      <c r="OGU381" s="243"/>
      <c r="OGV381" s="243"/>
      <c r="OGW381" s="243"/>
      <c r="OGX381" s="243"/>
      <c r="OGY381" s="243"/>
      <c r="OGZ381" s="243"/>
      <c r="OHA381" s="243"/>
      <c r="OHB381" s="243"/>
      <c r="OHC381" s="243"/>
      <c r="OHD381" s="243"/>
      <c r="OHE381" s="243"/>
      <c r="OHF381" s="243"/>
      <c r="OHG381" s="243"/>
      <c r="OHH381" s="243"/>
      <c r="OHI381" s="243"/>
      <c r="OHJ381" s="243"/>
      <c r="OHK381" s="243"/>
      <c r="OHL381" s="243"/>
      <c r="OHM381" s="243"/>
      <c r="OHN381" s="243"/>
      <c r="OHO381" s="243"/>
      <c r="OHP381" s="243"/>
      <c r="OHQ381" s="243"/>
      <c r="OHR381" s="243"/>
      <c r="OHS381" s="243"/>
      <c r="OHT381" s="243"/>
      <c r="OHU381" s="243"/>
      <c r="OHV381" s="243"/>
      <c r="OHW381" s="243"/>
      <c r="OHX381" s="243"/>
      <c r="OHY381" s="243"/>
      <c r="OHZ381" s="243"/>
      <c r="OIA381" s="243"/>
      <c r="OIB381" s="243"/>
      <c r="OIC381" s="243"/>
      <c r="OID381" s="243"/>
      <c r="OIE381" s="243"/>
      <c r="OIF381" s="243"/>
      <c r="OIG381" s="243"/>
      <c r="OIH381" s="243"/>
      <c r="OII381" s="243"/>
      <c r="OIJ381" s="243"/>
      <c r="OIK381" s="243"/>
      <c r="OIL381" s="243"/>
      <c r="OIM381" s="243"/>
      <c r="OIN381" s="243"/>
      <c r="OIO381" s="243"/>
      <c r="OIP381" s="243"/>
      <c r="OIQ381" s="243"/>
      <c r="OIR381" s="243"/>
      <c r="OIS381" s="243"/>
      <c r="OIT381" s="243"/>
      <c r="OIU381" s="243"/>
      <c r="OIV381" s="243"/>
      <c r="OIW381" s="243"/>
      <c r="OIX381" s="243"/>
      <c r="OIY381" s="243"/>
      <c r="OIZ381" s="243"/>
      <c r="OJA381" s="243"/>
      <c r="OJB381" s="243"/>
      <c r="OJC381" s="243"/>
      <c r="OJD381" s="243"/>
      <c r="OJE381" s="243"/>
      <c r="OJF381" s="243"/>
      <c r="OJG381" s="243"/>
      <c r="OJH381" s="243"/>
      <c r="OJI381" s="243"/>
      <c r="OJJ381" s="243"/>
      <c r="OJK381" s="243"/>
      <c r="OJL381" s="243"/>
      <c r="OJM381" s="243"/>
      <c r="OJN381" s="243"/>
      <c r="OJO381" s="243"/>
      <c r="OJP381" s="243"/>
      <c r="OJQ381" s="243"/>
      <c r="OJR381" s="243"/>
      <c r="OJS381" s="243"/>
      <c r="OJT381" s="243"/>
      <c r="OJU381" s="243"/>
      <c r="OJV381" s="243"/>
      <c r="OJW381" s="243"/>
      <c r="OJX381" s="243"/>
      <c r="OJY381" s="243"/>
      <c r="OJZ381" s="243"/>
      <c r="OKA381" s="243"/>
      <c r="OKB381" s="243"/>
      <c r="OKC381" s="243"/>
      <c r="OKD381" s="243"/>
      <c r="OKE381" s="243"/>
      <c r="OKF381" s="243"/>
      <c r="OKG381" s="243"/>
      <c r="OKH381" s="243"/>
      <c r="OKI381" s="243"/>
      <c r="OKJ381" s="243"/>
      <c r="OKK381" s="243"/>
      <c r="OKL381" s="243"/>
      <c r="OKM381" s="243"/>
      <c r="OKN381" s="243"/>
      <c r="OKO381" s="243"/>
      <c r="OKP381" s="243"/>
      <c r="OKQ381" s="243"/>
      <c r="OKR381" s="243"/>
      <c r="OKS381" s="243"/>
      <c r="OKT381" s="243"/>
      <c r="OKU381" s="243"/>
      <c r="OKV381" s="243"/>
      <c r="OKW381" s="243"/>
      <c r="OKX381" s="243"/>
      <c r="OKY381" s="243"/>
      <c r="OKZ381" s="243"/>
      <c r="OLA381" s="243"/>
      <c r="OLB381" s="243"/>
      <c r="OLC381" s="243"/>
      <c r="OLD381" s="243"/>
      <c r="OLE381" s="243"/>
      <c r="OLF381" s="243"/>
      <c r="OLG381" s="243"/>
      <c r="OLH381" s="243"/>
      <c r="OLI381" s="243"/>
      <c r="OLJ381" s="243"/>
      <c r="OLK381" s="243"/>
      <c r="OLL381" s="243"/>
      <c r="OLM381" s="243"/>
      <c r="OLN381" s="243"/>
      <c r="OLO381" s="243"/>
      <c r="OLP381" s="243"/>
      <c r="OLQ381" s="243"/>
      <c r="OLR381" s="243"/>
      <c r="OLS381" s="243"/>
      <c r="OLT381" s="243"/>
      <c r="OLU381" s="243"/>
      <c r="OLV381" s="243"/>
      <c r="OLW381" s="243"/>
      <c r="OLX381" s="243"/>
      <c r="OLY381" s="243"/>
      <c r="OLZ381" s="243"/>
      <c r="OMA381" s="243"/>
      <c r="OMB381" s="243"/>
      <c r="OMC381" s="243"/>
      <c r="OMD381" s="243"/>
      <c r="OME381" s="243"/>
      <c r="OMF381" s="243"/>
      <c r="OMG381" s="243"/>
      <c r="OMH381" s="243"/>
      <c r="OMI381" s="243"/>
      <c r="OMJ381" s="243"/>
      <c r="OMK381" s="243"/>
      <c r="OML381" s="243"/>
      <c r="OMM381" s="243"/>
      <c r="OMN381" s="243"/>
      <c r="OMO381" s="243"/>
      <c r="OMP381" s="243"/>
      <c r="OMQ381" s="243"/>
      <c r="OMR381" s="243"/>
      <c r="OMS381" s="243"/>
      <c r="OMT381" s="243"/>
      <c r="OMU381" s="243"/>
      <c r="OMV381" s="243"/>
      <c r="OMW381" s="243"/>
      <c r="OMX381" s="243"/>
      <c r="OMY381" s="243"/>
      <c r="OMZ381" s="243"/>
      <c r="ONA381" s="243"/>
      <c r="ONB381" s="243"/>
      <c r="ONC381" s="243"/>
      <c r="OND381" s="243"/>
      <c r="ONE381" s="243"/>
      <c r="ONF381" s="243"/>
      <c r="ONG381" s="243"/>
      <c r="ONH381" s="243"/>
      <c r="ONI381" s="243"/>
      <c r="ONJ381" s="243"/>
      <c r="ONK381" s="243"/>
      <c r="ONL381" s="243"/>
      <c r="ONM381" s="243"/>
      <c r="ONN381" s="243"/>
      <c r="ONO381" s="243"/>
      <c r="ONP381" s="243"/>
      <c r="ONQ381" s="243"/>
      <c r="ONR381" s="243"/>
      <c r="ONS381" s="243"/>
      <c r="ONT381" s="243"/>
      <c r="ONU381" s="243"/>
      <c r="ONV381" s="243"/>
      <c r="ONW381" s="243"/>
      <c r="ONX381" s="243"/>
      <c r="ONY381" s="243"/>
      <c r="ONZ381" s="243"/>
      <c r="OOA381" s="243"/>
      <c r="OOB381" s="243"/>
      <c r="OOC381" s="243"/>
      <c r="OOD381" s="243"/>
      <c r="OOE381" s="243"/>
      <c r="OOF381" s="243"/>
      <c r="OOG381" s="243"/>
      <c r="OOH381" s="243"/>
      <c r="OOI381" s="243"/>
      <c r="OOJ381" s="243"/>
      <c r="OOK381" s="243"/>
      <c r="OOL381" s="243"/>
      <c r="OOM381" s="243"/>
      <c r="OON381" s="243"/>
      <c r="OOO381" s="243"/>
      <c r="OOP381" s="243"/>
      <c r="OOQ381" s="243"/>
      <c r="OOR381" s="243"/>
      <c r="OOS381" s="243"/>
      <c r="OOT381" s="243"/>
      <c r="OOU381" s="243"/>
      <c r="OOV381" s="243"/>
      <c r="OOW381" s="243"/>
      <c r="OOX381" s="243"/>
      <c r="OOY381" s="243"/>
      <c r="OOZ381" s="243"/>
      <c r="OPA381" s="243"/>
      <c r="OPB381" s="243"/>
      <c r="OPC381" s="243"/>
      <c r="OPD381" s="243"/>
      <c r="OPE381" s="243"/>
      <c r="OPF381" s="243"/>
      <c r="OPG381" s="243"/>
      <c r="OPH381" s="243"/>
      <c r="OPI381" s="243"/>
      <c r="OPJ381" s="243"/>
      <c r="OPK381" s="243"/>
      <c r="OPL381" s="243"/>
      <c r="OPM381" s="243"/>
      <c r="OPN381" s="243"/>
      <c r="OPO381" s="243"/>
      <c r="OPP381" s="243"/>
      <c r="OPQ381" s="243"/>
      <c r="OPR381" s="243"/>
      <c r="OPS381" s="243"/>
      <c r="OPT381" s="243"/>
      <c r="OPU381" s="243"/>
      <c r="OPV381" s="243"/>
      <c r="OPW381" s="243"/>
      <c r="OPX381" s="243"/>
      <c r="OPY381" s="243"/>
      <c r="OPZ381" s="243"/>
      <c r="OQA381" s="243"/>
      <c r="OQB381" s="243"/>
      <c r="OQC381" s="243"/>
      <c r="OQD381" s="243"/>
      <c r="OQE381" s="243"/>
      <c r="OQF381" s="243"/>
      <c r="OQG381" s="243"/>
      <c r="OQH381" s="243"/>
      <c r="OQI381" s="243"/>
      <c r="OQJ381" s="243"/>
      <c r="OQK381" s="243"/>
      <c r="OQL381" s="243"/>
      <c r="OQM381" s="243"/>
      <c r="OQN381" s="243"/>
      <c r="OQO381" s="243"/>
      <c r="OQP381" s="243"/>
      <c r="OQQ381" s="243"/>
      <c r="OQR381" s="243"/>
      <c r="OQS381" s="243"/>
      <c r="OQT381" s="243"/>
      <c r="OQU381" s="243"/>
      <c r="OQV381" s="243"/>
      <c r="OQW381" s="243"/>
      <c r="OQX381" s="243"/>
      <c r="OQY381" s="243"/>
      <c r="OQZ381" s="243"/>
      <c r="ORA381" s="243"/>
      <c r="ORB381" s="243"/>
      <c r="ORC381" s="243"/>
      <c r="ORD381" s="243"/>
      <c r="ORE381" s="243"/>
      <c r="ORF381" s="243"/>
      <c r="ORG381" s="243"/>
      <c r="ORH381" s="243"/>
      <c r="ORI381" s="243"/>
      <c r="ORJ381" s="243"/>
      <c r="ORK381" s="243"/>
      <c r="ORL381" s="243"/>
      <c r="ORM381" s="243"/>
      <c r="ORN381" s="243"/>
      <c r="ORO381" s="243"/>
      <c r="ORP381" s="243"/>
      <c r="ORQ381" s="243"/>
      <c r="ORR381" s="243"/>
      <c r="ORS381" s="243"/>
      <c r="ORT381" s="243"/>
      <c r="ORU381" s="243"/>
      <c r="ORV381" s="243"/>
      <c r="ORW381" s="243"/>
      <c r="ORX381" s="243"/>
      <c r="ORY381" s="243"/>
      <c r="ORZ381" s="243"/>
      <c r="OSA381" s="243"/>
      <c r="OSB381" s="243"/>
      <c r="OSC381" s="243"/>
      <c r="OSD381" s="243"/>
      <c r="OSE381" s="243"/>
      <c r="OSF381" s="243"/>
      <c r="OSG381" s="243"/>
      <c r="OSH381" s="243"/>
      <c r="OSI381" s="243"/>
      <c r="OSJ381" s="243"/>
      <c r="OSK381" s="243"/>
      <c r="OSL381" s="243"/>
      <c r="OSM381" s="243"/>
      <c r="OSN381" s="243"/>
      <c r="OSO381" s="243"/>
      <c r="OSP381" s="243"/>
      <c r="OSQ381" s="243"/>
      <c r="OSR381" s="243"/>
      <c r="OSS381" s="243"/>
      <c r="OST381" s="243"/>
      <c r="OSU381" s="243"/>
      <c r="OSV381" s="243"/>
      <c r="OSW381" s="243"/>
      <c r="OSX381" s="243"/>
      <c r="OSY381" s="243"/>
      <c r="OSZ381" s="243"/>
      <c r="OTA381" s="243"/>
      <c r="OTB381" s="243"/>
      <c r="OTC381" s="243"/>
      <c r="OTD381" s="243"/>
      <c r="OTE381" s="243"/>
      <c r="OTF381" s="243"/>
      <c r="OTG381" s="243"/>
      <c r="OTH381" s="243"/>
      <c r="OTI381" s="243"/>
      <c r="OTJ381" s="243"/>
      <c r="OTK381" s="243"/>
      <c r="OTL381" s="243"/>
      <c r="OTM381" s="243"/>
      <c r="OTN381" s="243"/>
      <c r="OTO381" s="243"/>
      <c r="OTP381" s="243"/>
      <c r="OTQ381" s="243"/>
      <c r="OTR381" s="243"/>
      <c r="OTS381" s="243"/>
      <c r="OTT381" s="243"/>
      <c r="OTU381" s="243"/>
      <c r="OTV381" s="243"/>
      <c r="OTW381" s="243"/>
      <c r="OTX381" s="243"/>
      <c r="OTY381" s="243"/>
      <c r="OTZ381" s="243"/>
      <c r="OUA381" s="243"/>
      <c r="OUB381" s="243"/>
      <c r="OUC381" s="243"/>
      <c r="OUD381" s="243"/>
      <c r="OUE381" s="243"/>
      <c r="OUF381" s="243"/>
      <c r="OUG381" s="243"/>
      <c r="OUH381" s="243"/>
      <c r="OUI381" s="243"/>
      <c r="OUJ381" s="243"/>
      <c r="OUK381" s="243"/>
      <c r="OUL381" s="243"/>
      <c r="OUM381" s="243"/>
      <c r="OUN381" s="243"/>
      <c r="OUO381" s="243"/>
      <c r="OUP381" s="243"/>
      <c r="OUQ381" s="243"/>
      <c r="OUR381" s="243"/>
      <c r="OUS381" s="243"/>
      <c r="OUT381" s="243"/>
      <c r="OUU381" s="243"/>
      <c r="OUV381" s="243"/>
      <c r="OUW381" s="243"/>
      <c r="OUX381" s="243"/>
      <c r="OUY381" s="243"/>
      <c r="OUZ381" s="243"/>
      <c r="OVA381" s="243"/>
      <c r="OVB381" s="243"/>
      <c r="OVC381" s="243"/>
      <c r="OVD381" s="243"/>
      <c r="OVE381" s="243"/>
      <c r="OVF381" s="243"/>
      <c r="OVG381" s="243"/>
      <c r="OVH381" s="243"/>
      <c r="OVI381" s="243"/>
      <c r="OVJ381" s="243"/>
      <c r="OVK381" s="243"/>
      <c r="OVL381" s="243"/>
      <c r="OVM381" s="243"/>
      <c r="OVN381" s="243"/>
      <c r="OVO381" s="243"/>
      <c r="OVP381" s="243"/>
      <c r="OVQ381" s="243"/>
      <c r="OVR381" s="243"/>
      <c r="OVS381" s="243"/>
      <c r="OVT381" s="243"/>
      <c r="OVU381" s="243"/>
      <c r="OVV381" s="243"/>
      <c r="OVW381" s="243"/>
      <c r="OVX381" s="243"/>
      <c r="OVY381" s="243"/>
      <c r="OVZ381" s="243"/>
      <c r="OWA381" s="243"/>
      <c r="OWB381" s="243"/>
      <c r="OWC381" s="243"/>
      <c r="OWD381" s="243"/>
      <c r="OWE381" s="243"/>
      <c r="OWF381" s="243"/>
      <c r="OWG381" s="243"/>
      <c r="OWH381" s="243"/>
      <c r="OWI381" s="243"/>
      <c r="OWJ381" s="243"/>
      <c r="OWK381" s="243"/>
      <c r="OWL381" s="243"/>
      <c r="OWM381" s="243"/>
      <c r="OWN381" s="243"/>
      <c r="OWO381" s="243"/>
      <c r="OWP381" s="243"/>
      <c r="OWQ381" s="243"/>
      <c r="OWR381" s="243"/>
      <c r="OWS381" s="243"/>
      <c r="OWT381" s="243"/>
      <c r="OWU381" s="243"/>
      <c r="OWV381" s="243"/>
      <c r="OWW381" s="243"/>
      <c r="OWX381" s="243"/>
      <c r="OWY381" s="243"/>
      <c r="OWZ381" s="243"/>
      <c r="OXA381" s="243"/>
      <c r="OXB381" s="243"/>
      <c r="OXC381" s="243"/>
      <c r="OXD381" s="243"/>
      <c r="OXE381" s="243"/>
      <c r="OXF381" s="243"/>
      <c r="OXG381" s="243"/>
      <c r="OXH381" s="243"/>
      <c r="OXI381" s="243"/>
      <c r="OXJ381" s="243"/>
      <c r="OXK381" s="243"/>
      <c r="OXL381" s="243"/>
      <c r="OXM381" s="243"/>
      <c r="OXN381" s="243"/>
      <c r="OXO381" s="243"/>
      <c r="OXP381" s="243"/>
      <c r="OXQ381" s="243"/>
      <c r="OXR381" s="243"/>
      <c r="OXS381" s="243"/>
      <c r="OXT381" s="243"/>
      <c r="OXU381" s="243"/>
      <c r="OXV381" s="243"/>
      <c r="OXW381" s="243"/>
      <c r="OXX381" s="243"/>
      <c r="OXY381" s="243"/>
      <c r="OXZ381" s="243"/>
      <c r="OYA381" s="243"/>
      <c r="OYB381" s="243"/>
      <c r="OYC381" s="243"/>
      <c r="OYD381" s="243"/>
      <c r="OYE381" s="243"/>
      <c r="OYF381" s="243"/>
      <c r="OYG381" s="243"/>
      <c r="OYH381" s="243"/>
      <c r="OYI381" s="243"/>
      <c r="OYJ381" s="243"/>
      <c r="OYK381" s="243"/>
      <c r="OYL381" s="243"/>
      <c r="OYM381" s="243"/>
      <c r="OYN381" s="243"/>
      <c r="OYO381" s="243"/>
      <c r="OYP381" s="243"/>
      <c r="OYQ381" s="243"/>
      <c r="OYR381" s="243"/>
      <c r="OYS381" s="243"/>
      <c r="OYT381" s="243"/>
      <c r="OYU381" s="243"/>
      <c r="OYV381" s="243"/>
      <c r="OYW381" s="243"/>
      <c r="OYX381" s="243"/>
      <c r="OYY381" s="243"/>
      <c r="OYZ381" s="243"/>
      <c r="OZA381" s="243"/>
      <c r="OZB381" s="243"/>
      <c r="OZC381" s="243"/>
      <c r="OZD381" s="243"/>
      <c r="OZE381" s="243"/>
      <c r="OZF381" s="243"/>
      <c r="OZG381" s="243"/>
      <c r="OZH381" s="243"/>
      <c r="OZI381" s="243"/>
      <c r="OZJ381" s="243"/>
      <c r="OZK381" s="243"/>
      <c r="OZL381" s="243"/>
      <c r="OZM381" s="243"/>
      <c r="OZN381" s="243"/>
      <c r="OZO381" s="243"/>
      <c r="OZP381" s="243"/>
      <c r="OZQ381" s="243"/>
      <c r="OZR381" s="243"/>
      <c r="OZS381" s="243"/>
      <c r="OZT381" s="243"/>
      <c r="OZU381" s="243"/>
      <c r="OZV381" s="243"/>
      <c r="OZW381" s="243"/>
      <c r="OZX381" s="243"/>
      <c r="OZY381" s="243"/>
      <c r="OZZ381" s="243"/>
      <c r="PAA381" s="243"/>
      <c r="PAB381" s="243"/>
      <c r="PAC381" s="243"/>
      <c r="PAD381" s="243"/>
      <c r="PAE381" s="243"/>
      <c r="PAF381" s="243"/>
      <c r="PAG381" s="243"/>
      <c r="PAH381" s="243"/>
      <c r="PAI381" s="243"/>
      <c r="PAJ381" s="243"/>
      <c r="PAK381" s="243"/>
      <c r="PAL381" s="243"/>
      <c r="PAM381" s="243"/>
      <c r="PAN381" s="243"/>
      <c r="PAO381" s="243"/>
      <c r="PAP381" s="243"/>
      <c r="PAQ381" s="243"/>
      <c r="PAR381" s="243"/>
      <c r="PAS381" s="243"/>
      <c r="PAT381" s="243"/>
      <c r="PAU381" s="243"/>
      <c r="PAV381" s="243"/>
      <c r="PAW381" s="243"/>
      <c r="PAX381" s="243"/>
      <c r="PAY381" s="243"/>
      <c r="PAZ381" s="243"/>
      <c r="PBA381" s="243"/>
      <c r="PBB381" s="243"/>
      <c r="PBC381" s="243"/>
      <c r="PBD381" s="243"/>
      <c r="PBE381" s="243"/>
      <c r="PBF381" s="243"/>
      <c r="PBG381" s="243"/>
      <c r="PBH381" s="243"/>
      <c r="PBI381" s="243"/>
      <c r="PBJ381" s="243"/>
      <c r="PBK381" s="243"/>
      <c r="PBL381" s="243"/>
      <c r="PBM381" s="243"/>
      <c r="PBN381" s="243"/>
      <c r="PBO381" s="243"/>
      <c r="PBP381" s="243"/>
      <c r="PBQ381" s="243"/>
      <c r="PBR381" s="243"/>
      <c r="PBS381" s="243"/>
      <c r="PBT381" s="243"/>
      <c r="PBU381" s="243"/>
      <c r="PBV381" s="243"/>
      <c r="PBW381" s="243"/>
      <c r="PBX381" s="243"/>
      <c r="PBY381" s="243"/>
      <c r="PBZ381" s="243"/>
      <c r="PCA381" s="243"/>
      <c r="PCB381" s="243"/>
      <c r="PCC381" s="243"/>
      <c r="PCD381" s="243"/>
      <c r="PCE381" s="243"/>
      <c r="PCF381" s="243"/>
      <c r="PCG381" s="243"/>
      <c r="PCH381" s="243"/>
      <c r="PCI381" s="243"/>
      <c r="PCJ381" s="243"/>
      <c r="PCK381" s="243"/>
      <c r="PCL381" s="243"/>
      <c r="PCM381" s="243"/>
      <c r="PCN381" s="243"/>
      <c r="PCO381" s="243"/>
      <c r="PCP381" s="243"/>
      <c r="PCQ381" s="243"/>
      <c r="PCR381" s="243"/>
      <c r="PCS381" s="243"/>
      <c r="PCT381" s="243"/>
      <c r="PCU381" s="243"/>
      <c r="PCV381" s="243"/>
      <c r="PCW381" s="243"/>
      <c r="PCX381" s="243"/>
      <c r="PCY381" s="243"/>
      <c r="PCZ381" s="243"/>
      <c r="PDA381" s="243"/>
      <c r="PDB381" s="243"/>
      <c r="PDC381" s="243"/>
      <c r="PDD381" s="243"/>
      <c r="PDE381" s="243"/>
      <c r="PDF381" s="243"/>
      <c r="PDG381" s="243"/>
      <c r="PDH381" s="243"/>
      <c r="PDI381" s="243"/>
      <c r="PDJ381" s="243"/>
      <c r="PDK381" s="243"/>
      <c r="PDL381" s="243"/>
      <c r="PDM381" s="243"/>
      <c r="PDN381" s="243"/>
      <c r="PDO381" s="243"/>
      <c r="PDP381" s="243"/>
      <c r="PDQ381" s="243"/>
      <c r="PDR381" s="243"/>
      <c r="PDS381" s="243"/>
      <c r="PDT381" s="243"/>
      <c r="PDU381" s="243"/>
      <c r="PDV381" s="243"/>
      <c r="PDW381" s="243"/>
      <c r="PDX381" s="243"/>
      <c r="PDY381" s="243"/>
      <c r="PDZ381" s="243"/>
      <c r="PEA381" s="243"/>
      <c r="PEB381" s="243"/>
      <c r="PEC381" s="243"/>
      <c r="PED381" s="243"/>
      <c r="PEE381" s="243"/>
      <c r="PEF381" s="243"/>
      <c r="PEG381" s="243"/>
      <c r="PEH381" s="243"/>
      <c r="PEI381" s="243"/>
      <c r="PEJ381" s="243"/>
      <c r="PEK381" s="243"/>
      <c r="PEL381" s="243"/>
      <c r="PEM381" s="243"/>
      <c r="PEN381" s="243"/>
      <c r="PEO381" s="243"/>
      <c r="PEP381" s="243"/>
      <c r="PEQ381" s="243"/>
      <c r="PER381" s="243"/>
      <c r="PES381" s="243"/>
      <c r="PET381" s="243"/>
      <c r="PEU381" s="243"/>
      <c r="PEV381" s="243"/>
      <c r="PEW381" s="243"/>
      <c r="PEX381" s="243"/>
      <c r="PEY381" s="243"/>
      <c r="PEZ381" s="243"/>
      <c r="PFA381" s="243"/>
      <c r="PFB381" s="243"/>
      <c r="PFC381" s="243"/>
      <c r="PFD381" s="243"/>
      <c r="PFE381" s="243"/>
      <c r="PFF381" s="243"/>
      <c r="PFG381" s="243"/>
      <c r="PFH381" s="243"/>
      <c r="PFI381" s="243"/>
      <c r="PFJ381" s="243"/>
      <c r="PFK381" s="243"/>
      <c r="PFL381" s="243"/>
      <c r="PFM381" s="243"/>
      <c r="PFN381" s="243"/>
      <c r="PFO381" s="243"/>
      <c r="PFP381" s="243"/>
      <c r="PFQ381" s="243"/>
      <c r="PFR381" s="243"/>
      <c r="PFS381" s="243"/>
      <c r="PFT381" s="243"/>
      <c r="PFU381" s="243"/>
      <c r="PFV381" s="243"/>
      <c r="PFW381" s="243"/>
      <c r="PFX381" s="243"/>
      <c r="PFY381" s="243"/>
      <c r="PFZ381" s="243"/>
      <c r="PGA381" s="243"/>
      <c r="PGB381" s="243"/>
      <c r="PGC381" s="243"/>
      <c r="PGD381" s="243"/>
      <c r="PGE381" s="243"/>
      <c r="PGF381" s="243"/>
      <c r="PGG381" s="243"/>
      <c r="PGH381" s="243"/>
      <c r="PGI381" s="243"/>
      <c r="PGJ381" s="243"/>
      <c r="PGK381" s="243"/>
      <c r="PGL381" s="243"/>
      <c r="PGM381" s="243"/>
      <c r="PGN381" s="243"/>
      <c r="PGO381" s="243"/>
      <c r="PGP381" s="243"/>
      <c r="PGQ381" s="243"/>
      <c r="PGR381" s="243"/>
      <c r="PGS381" s="243"/>
      <c r="PGT381" s="243"/>
      <c r="PGU381" s="243"/>
      <c r="PGV381" s="243"/>
      <c r="PGW381" s="243"/>
      <c r="PGX381" s="243"/>
      <c r="PGY381" s="243"/>
      <c r="PGZ381" s="243"/>
      <c r="PHA381" s="243"/>
      <c r="PHB381" s="243"/>
      <c r="PHC381" s="243"/>
      <c r="PHD381" s="243"/>
      <c r="PHE381" s="243"/>
      <c r="PHF381" s="243"/>
      <c r="PHG381" s="243"/>
      <c r="PHH381" s="243"/>
      <c r="PHI381" s="243"/>
      <c r="PHJ381" s="243"/>
      <c r="PHK381" s="243"/>
      <c r="PHL381" s="243"/>
      <c r="PHM381" s="243"/>
      <c r="PHN381" s="243"/>
      <c r="PHO381" s="243"/>
      <c r="PHP381" s="243"/>
      <c r="PHQ381" s="243"/>
      <c r="PHR381" s="243"/>
      <c r="PHS381" s="243"/>
      <c r="PHT381" s="243"/>
      <c r="PHU381" s="243"/>
      <c r="PHV381" s="243"/>
      <c r="PHW381" s="243"/>
      <c r="PHX381" s="243"/>
      <c r="PHY381" s="243"/>
      <c r="PHZ381" s="243"/>
      <c r="PIA381" s="243"/>
      <c r="PIB381" s="243"/>
      <c r="PIC381" s="243"/>
      <c r="PID381" s="243"/>
      <c r="PIE381" s="243"/>
      <c r="PIF381" s="243"/>
      <c r="PIG381" s="243"/>
      <c r="PIH381" s="243"/>
      <c r="PII381" s="243"/>
      <c r="PIJ381" s="243"/>
      <c r="PIK381" s="243"/>
      <c r="PIL381" s="243"/>
      <c r="PIM381" s="243"/>
      <c r="PIN381" s="243"/>
      <c r="PIO381" s="243"/>
      <c r="PIP381" s="243"/>
      <c r="PIQ381" s="243"/>
      <c r="PIR381" s="243"/>
      <c r="PIS381" s="243"/>
      <c r="PIT381" s="243"/>
      <c r="PIU381" s="243"/>
      <c r="PIV381" s="243"/>
      <c r="PIW381" s="243"/>
      <c r="PIX381" s="243"/>
      <c r="PIY381" s="243"/>
      <c r="PIZ381" s="243"/>
      <c r="PJA381" s="243"/>
      <c r="PJB381" s="243"/>
      <c r="PJC381" s="243"/>
      <c r="PJD381" s="243"/>
      <c r="PJE381" s="243"/>
      <c r="PJF381" s="243"/>
      <c r="PJG381" s="243"/>
      <c r="PJH381" s="243"/>
      <c r="PJI381" s="243"/>
      <c r="PJJ381" s="243"/>
      <c r="PJK381" s="243"/>
      <c r="PJL381" s="243"/>
      <c r="PJM381" s="243"/>
      <c r="PJN381" s="243"/>
      <c r="PJO381" s="243"/>
      <c r="PJP381" s="243"/>
      <c r="PJQ381" s="243"/>
      <c r="PJR381" s="243"/>
      <c r="PJS381" s="243"/>
      <c r="PJT381" s="243"/>
      <c r="PJU381" s="243"/>
      <c r="PJV381" s="243"/>
      <c r="PJW381" s="243"/>
      <c r="PJX381" s="243"/>
      <c r="PJY381" s="243"/>
      <c r="PJZ381" s="243"/>
      <c r="PKA381" s="243"/>
      <c r="PKB381" s="243"/>
      <c r="PKC381" s="243"/>
      <c r="PKD381" s="243"/>
      <c r="PKE381" s="243"/>
      <c r="PKF381" s="243"/>
      <c r="PKG381" s="243"/>
      <c r="PKH381" s="243"/>
      <c r="PKI381" s="243"/>
      <c r="PKJ381" s="243"/>
      <c r="PKK381" s="243"/>
      <c r="PKL381" s="243"/>
      <c r="PKM381" s="243"/>
      <c r="PKN381" s="243"/>
      <c r="PKO381" s="243"/>
      <c r="PKP381" s="243"/>
      <c r="PKQ381" s="243"/>
      <c r="PKR381" s="243"/>
      <c r="PKS381" s="243"/>
      <c r="PKT381" s="243"/>
      <c r="PKU381" s="243"/>
      <c r="PKV381" s="243"/>
      <c r="PKW381" s="243"/>
      <c r="PKX381" s="243"/>
      <c r="PKY381" s="243"/>
      <c r="PKZ381" s="243"/>
      <c r="PLA381" s="243"/>
      <c r="PLB381" s="243"/>
      <c r="PLC381" s="243"/>
      <c r="PLD381" s="243"/>
      <c r="PLE381" s="243"/>
      <c r="PLF381" s="243"/>
      <c r="PLG381" s="243"/>
      <c r="PLH381" s="243"/>
      <c r="PLI381" s="243"/>
      <c r="PLJ381" s="243"/>
      <c r="PLK381" s="243"/>
      <c r="PLL381" s="243"/>
      <c r="PLM381" s="243"/>
      <c r="PLN381" s="243"/>
      <c r="PLO381" s="243"/>
      <c r="PLP381" s="243"/>
      <c r="PLQ381" s="243"/>
      <c r="PLR381" s="243"/>
      <c r="PLS381" s="243"/>
      <c r="PLT381" s="243"/>
      <c r="PLU381" s="243"/>
      <c r="PLV381" s="243"/>
      <c r="PLW381" s="243"/>
      <c r="PLX381" s="243"/>
      <c r="PLY381" s="243"/>
      <c r="PLZ381" s="243"/>
      <c r="PMA381" s="243"/>
      <c r="PMB381" s="243"/>
      <c r="PMC381" s="243"/>
      <c r="PMD381" s="243"/>
      <c r="PME381" s="243"/>
      <c r="PMF381" s="243"/>
      <c r="PMG381" s="243"/>
      <c r="PMH381" s="243"/>
      <c r="PMI381" s="243"/>
      <c r="PMJ381" s="243"/>
      <c r="PMK381" s="243"/>
      <c r="PML381" s="243"/>
      <c r="PMM381" s="243"/>
      <c r="PMN381" s="243"/>
      <c r="PMO381" s="243"/>
      <c r="PMP381" s="243"/>
      <c r="PMQ381" s="243"/>
      <c r="PMR381" s="243"/>
      <c r="PMS381" s="243"/>
      <c r="PMT381" s="243"/>
      <c r="PMU381" s="243"/>
      <c r="PMV381" s="243"/>
      <c r="PMW381" s="243"/>
      <c r="PMX381" s="243"/>
      <c r="PMY381" s="243"/>
      <c r="PMZ381" s="243"/>
      <c r="PNA381" s="243"/>
      <c r="PNB381" s="243"/>
      <c r="PNC381" s="243"/>
      <c r="PND381" s="243"/>
      <c r="PNE381" s="243"/>
      <c r="PNF381" s="243"/>
      <c r="PNG381" s="243"/>
      <c r="PNH381" s="243"/>
      <c r="PNI381" s="243"/>
      <c r="PNJ381" s="243"/>
      <c r="PNK381" s="243"/>
      <c r="PNL381" s="243"/>
      <c r="PNM381" s="243"/>
      <c r="PNN381" s="243"/>
      <c r="PNO381" s="243"/>
      <c r="PNP381" s="243"/>
      <c r="PNQ381" s="243"/>
      <c r="PNR381" s="243"/>
      <c r="PNS381" s="243"/>
      <c r="PNT381" s="243"/>
      <c r="PNU381" s="243"/>
      <c r="PNV381" s="243"/>
      <c r="PNW381" s="243"/>
      <c r="PNX381" s="243"/>
      <c r="PNY381" s="243"/>
      <c r="PNZ381" s="243"/>
      <c r="POA381" s="243"/>
      <c r="POB381" s="243"/>
      <c r="POC381" s="243"/>
      <c r="POD381" s="243"/>
      <c r="POE381" s="243"/>
      <c r="POF381" s="243"/>
      <c r="POG381" s="243"/>
      <c r="POH381" s="243"/>
      <c r="POI381" s="243"/>
      <c r="POJ381" s="243"/>
      <c r="POK381" s="243"/>
      <c r="POL381" s="243"/>
      <c r="POM381" s="243"/>
      <c r="PON381" s="243"/>
      <c r="POO381" s="243"/>
      <c r="POP381" s="243"/>
      <c r="POQ381" s="243"/>
      <c r="POR381" s="243"/>
      <c r="POS381" s="243"/>
      <c r="POT381" s="243"/>
      <c r="POU381" s="243"/>
      <c r="POV381" s="243"/>
      <c r="POW381" s="243"/>
      <c r="POX381" s="243"/>
      <c r="POY381" s="243"/>
      <c r="POZ381" s="243"/>
      <c r="PPA381" s="243"/>
      <c r="PPB381" s="243"/>
      <c r="PPC381" s="243"/>
      <c r="PPD381" s="243"/>
      <c r="PPE381" s="243"/>
      <c r="PPF381" s="243"/>
      <c r="PPG381" s="243"/>
      <c r="PPH381" s="243"/>
      <c r="PPI381" s="243"/>
      <c r="PPJ381" s="243"/>
      <c r="PPK381" s="243"/>
      <c r="PPL381" s="243"/>
      <c r="PPM381" s="243"/>
      <c r="PPN381" s="243"/>
      <c r="PPO381" s="243"/>
      <c r="PPP381" s="243"/>
      <c r="PPQ381" s="243"/>
      <c r="PPR381" s="243"/>
      <c r="PPS381" s="243"/>
      <c r="PPT381" s="243"/>
      <c r="PPU381" s="243"/>
      <c r="PPV381" s="243"/>
      <c r="PPW381" s="243"/>
      <c r="PPX381" s="243"/>
      <c r="PPY381" s="243"/>
      <c r="PPZ381" s="243"/>
      <c r="PQA381" s="243"/>
      <c r="PQB381" s="243"/>
      <c r="PQC381" s="243"/>
      <c r="PQD381" s="243"/>
      <c r="PQE381" s="243"/>
      <c r="PQF381" s="243"/>
      <c r="PQG381" s="243"/>
      <c r="PQH381" s="243"/>
      <c r="PQI381" s="243"/>
      <c r="PQJ381" s="243"/>
      <c r="PQK381" s="243"/>
      <c r="PQL381" s="243"/>
      <c r="PQM381" s="243"/>
      <c r="PQN381" s="243"/>
      <c r="PQO381" s="243"/>
      <c r="PQP381" s="243"/>
      <c r="PQQ381" s="243"/>
      <c r="PQR381" s="243"/>
      <c r="PQS381" s="243"/>
      <c r="PQT381" s="243"/>
      <c r="PQU381" s="243"/>
      <c r="PQV381" s="243"/>
      <c r="PQW381" s="243"/>
      <c r="PQX381" s="243"/>
      <c r="PQY381" s="243"/>
      <c r="PQZ381" s="243"/>
      <c r="PRA381" s="243"/>
      <c r="PRB381" s="243"/>
      <c r="PRC381" s="243"/>
      <c r="PRD381" s="243"/>
      <c r="PRE381" s="243"/>
      <c r="PRF381" s="243"/>
      <c r="PRG381" s="243"/>
      <c r="PRH381" s="243"/>
      <c r="PRI381" s="243"/>
      <c r="PRJ381" s="243"/>
      <c r="PRK381" s="243"/>
      <c r="PRL381" s="243"/>
      <c r="PRM381" s="243"/>
      <c r="PRN381" s="243"/>
      <c r="PRO381" s="243"/>
      <c r="PRP381" s="243"/>
      <c r="PRQ381" s="243"/>
      <c r="PRR381" s="243"/>
      <c r="PRS381" s="243"/>
      <c r="PRT381" s="243"/>
      <c r="PRU381" s="243"/>
      <c r="PRV381" s="243"/>
      <c r="PRW381" s="243"/>
      <c r="PRX381" s="243"/>
      <c r="PRY381" s="243"/>
      <c r="PRZ381" s="243"/>
      <c r="PSA381" s="243"/>
      <c r="PSB381" s="243"/>
      <c r="PSC381" s="243"/>
      <c r="PSD381" s="243"/>
      <c r="PSE381" s="243"/>
      <c r="PSF381" s="243"/>
      <c r="PSG381" s="243"/>
      <c r="PSH381" s="243"/>
      <c r="PSI381" s="243"/>
      <c r="PSJ381" s="243"/>
      <c r="PSK381" s="243"/>
      <c r="PSL381" s="243"/>
      <c r="PSM381" s="243"/>
      <c r="PSN381" s="243"/>
      <c r="PSO381" s="243"/>
      <c r="PSP381" s="243"/>
      <c r="PSQ381" s="243"/>
      <c r="PSR381" s="243"/>
      <c r="PSS381" s="243"/>
      <c r="PST381" s="243"/>
      <c r="PSU381" s="243"/>
      <c r="PSV381" s="243"/>
      <c r="PSW381" s="243"/>
      <c r="PSX381" s="243"/>
      <c r="PSY381" s="243"/>
      <c r="PSZ381" s="243"/>
      <c r="PTA381" s="243"/>
      <c r="PTB381" s="243"/>
      <c r="PTC381" s="243"/>
      <c r="PTD381" s="243"/>
      <c r="PTE381" s="243"/>
      <c r="PTF381" s="243"/>
      <c r="PTG381" s="243"/>
      <c r="PTH381" s="243"/>
      <c r="PTI381" s="243"/>
      <c r="PTJ381" s="243"/>
      <c r="PTK381" s="243"/>
      <c r="PTL381" s="243"/>
      <c r="PTM381" s="243"/>
      <c r="PTN381" s="243"/>
      <c r="PTO381" s="243"/>
      <c r="PTP381" s="243"/>
      <c r="PTQ381" s="243"/>
      <c r="PTR381" s="243"/>
      <c r="PTS381" s="243"/>
      <c r="PTT381" s="243"/>
      <c r="PTU381" s="243"/>
      <c r="PTV381" s="243"/>
      <c r="PTW381" s="243"/>
      <c r="PTX381" s="243"/>
      <c r="PTY381" s="243"/>
      <c r="PTZ381" s="243"/>
      <c r="PUA381" s="243"/>
      <c r="PUB381" s="243"/>
      <c r="PUC381" s="243"/>
      <c r="PUD381" s="243"/>
      <c r="PUE381" s="243"/>
      <c r="PUF381" s="243"/>
      <c r="PUG381" s="243"/>
      <c r="PUH381" s="243"/>
      <c r="PUI381" s="243"/>
      <c r="PUJ381" s="243"/>
      <c r="PUK381" s="243"/>
      <c r="PUL381" s="243"/>
      <c r="PUM381" s="243"/>
      <c r="PUN381" s="243"/>
      <c r="PUO381" s="243"/>
      <c r="PUP381" s="243"/>
      <c r="PUQ381" s="243"/>
      <c r="PUR381" s="243"/>
      <c r="PUS381" s="243"/>
      <c r="PUT381" s="243"/>
      <c r="PUU381" s="243"/>
      <c r="PUV381" s="243"/>
      <c r="PUW381" s="243"/>
      <c r="PUX381" s="243"/>
      <c r="PUY381" s="243"/>
      <c r="PUZ381" s="243"/>
      <c r="PVA381" s="243"/>
      <c r="PVB381" s="243"/>
      <c r="PVC381" s="243"/>
      <c r="PVD381" s="243"/>
      <c r="PVE381" s="243"/>
      <c r="PVF381" s="243"/>
      <c r="PVG381" s="243"/>
      <c r="PVH381" s="243"/>
      <c r="PVI381" s="243"/>
      <c r="PVJ381" s="243"/>
      <c r="PVK381" s="243"/>
      <c r="PVL381" s="243"/>
      <c r="PVM381" s="243"/>
      <c r="PVN381" s="243"/>
      <c r="PVO381" s="243"/>
      <c r="PVP381" s="243"/>
      <c r="PVQ381" s="243"/>
      <c r="PVR381" s="243"/>
      <c r="PVS381" s="243"/>
      <c r="PVT381" s="243"/>
      <c r="PVU381" s="243"/>
      <c r="PVV381" s="243"/>
      <c r="PVW381" s="243"/>
      <c r="PVX381" s="243"/>
      <c r="PVY381" s="243"/>
      <c r="PVZ381" s="243"/>
      <c r="PWA381" s="243"/>
      <c r="PWB381" s="243"/>
      <c r="PWC381" s="243"/>
      <c r="PWD381" s="243"/>
      <c r="PWE381" s="243"/>
      <c r="PWF381" s="243"/>
      <c r="PWG381" s="243"/>
      <c r="PWH381" s="243"/>
      <c r="PWI381" s="243"/>
      <c r="PWJ381" s="243"/>
      <c r="PWK381" s="243"/>
      <c r="PWL381" s="243"/>
      <c r="PWM381" s="243"/>
      <c r="PWN381" s="243"/>
      <c r="PWO381" s="243"/>
      <c r="PWP381" s="243"/>
      <c r="PWQ381" s="243"/>
      <c r="PWR381" s="243"/>
      <c r="PWS381" s="243"/>
      <c r="PWT381" s="243"/>
      <c r="PWU381" s="243"/>
      <c r="PWV381" s="243"/>
      <c r="PWW381" s="243"/>
      <c r="PWX381" s="243"/>
      <c r="PWY381" s="243"/>
      <c r="PWZ381" s="243"/>
      <c r="PXA381" s="243"/>
      <c r="PXB381" s="243"/>
      <c r="PXC381" s="243"/>
      <c r="PXD381" s="243"/>
      <c r="PXE381" s="243"/>
      <c r="PXF381" s="243"/>
      <c r="PXG381" s="243"/>
      <c r="PXH381" s="243"/>
      <c r="PXI381" s="243"/>
      <c r="PXJ381" s="243"/>
      <c r="PXK381" s="243"/>
      <c r="PXL381" s="243"/>
      <c r="PXM381" s="243"/>
      <c r="PXN381" s="243"/>
      <c r="PXO381" s="243"/>
      <c r="PXP381" s="243"/>
      <c r="PXQ381" s="243"/>
      <c r="PXR381" s="243"/>
      <c r="PXS381" s="243"/>
      <c r="PXT381" s="243"/>
      <c r="PXU381" s="243"/>
      <c r="PXV381" s="243"/>
      <c r="PXW381" s="243"/>
      <c r="PXX381" s="243"/>
      <c r="PXY381" s="243"/>
      <c r="PXZ381" s="243"/>
      <c r="PYA381" s="243"/>
      <c r="PYB381" s="243"/>
      <c r="PYC381" s="243"/>
      <c r="PYD381" s="243"/>
      <c r="PYE381" s="243"/>
      <c r="PYF381" s="243"/>
      <c r="PYG381" s="243"/>
      <c r="PYH381" s="243"/>
      <c r="PYI381" s="243"/>
      <c r="PYJ381" s="243"/>
      <c r="PYK381" s="243"/>
      <c r="PYL381" s="243"/>
      <c r="PYM381" s="243"/>
      <c r="PYN381" s="243"/>
      <c r="PYO381" s="243"/>
      <c r="PYP381" s="243"/>
      <c r="PYQ381" s="243"/>
      <c r="PYR381" s="243"/>
      <c r="PYS381" s="243"/>
      <c r="PYT381" s="243"/>
      <c r="PYU381" s="243"/>
      <c r="PYV381" s="243"/>
      <c r="PYW381" s="243"/>
      <c r="PYX381" s="243"/>
      <c r="PYY381" s="243"/>
      <c r="PYZ381" s="243"/>
      <c r="PZA381" s="243"/>
      <c r="PZB381" s="243"/>
      <c r="PZC381" s="243"/>
      <c r="PZD381" s="243"/>
      <c r="PZE381" s="243"/>
      <c r="PZF381" s="243"/>
      <c r="PZG381" s="243"/>
      <c r="PZH381" s="243"/>
      <c r="PZI381" s="243"/>
      <c r="PZJ381" s="243"/>
      <c r="PZK381" s="243"/>
      <c r="PZL381" s="243"/>
      <c r="PZM381" s="243"/>
      <c r="PZN381" s="243"/>
      <c r="PZO381" s="243"/>
      <c r="PZP381" s="243"/>
      <c r="PZQ381" s="243"/>
      <c r="PZR381" s="243"/>
      <c r="PZS381" s="243"/>
      <c r="PZT381" s="243"/>
      <c r="PZU381" s="243"/>
      <c r="PZV381" s="243"/>
      <c r="PZW381" s="243"/>
      <c r="PZX381" s="243"/>
      <c r="PZY381" s="243"/>
      <c r="PZZ381" s="243"/>
      <c r="QAA381" s="243"/>
      <c r="QAB381" s="243"/>
      <c r="QAC381" s="243"/>
      <c r="QAD381" s="243"/>
      <c r="QAE381" s="243"/>
      <c r="QAF381" s="243"/>
      <c r="QAG381" s="243"/>
      <c r="QAH381" s="243"/>
      <c r="QAI381" s="243"/>
      <c r="QAJ381" s="243"/>
      <c r="QAK381" s="243"/>
      <c r="QAL381" s="243"/>
      <c r="QAM381" s="243"/>
      <c r="QAN381" s="243"/>
      <c r="QAO381" s="243"/>
      <c r="QAP381" s="243"/>
      <c r="QAQ381" s="243"/>
      <c r="QAR381" s="243"/>
      <c r="QAS381" s="243"/>
      <c r="QAT381" s="243"/>
      <c r="QAU381" s="243"/>
      <c r="QAV381" s="243"/>
      <c r="QAW381" s="243"/>
      <c r="QAX381" s="243"/>
      <c r="QAY381" s="243"/>
      <c r="QAZ381" s="243"/>
      <c r="QBA381" s="243"/>
      <c r="QBB381" s="243"/>
      <c r="QBC381" s="243"/>
      <c r="QBD381" s="243"/>
      <c r="QBE381" s="243"/>
      <c r="QBF381" s="243"/>
      <c r="QBG381" s="243"/>
      <c r="QBH381" s="243"/>
      <c r="QBI381" s="243"/>
      <c r="QBJ381" s="243"/>
      <c r="QBK381" s="243"/>
      <c r="QBL381" s="243"/>
      <c r="QBM381" s="243"/>
      <c r="QBN381" s="243"/>
      <c r="QBO381" s="243"/>
      <c r="QBP381" s="243"/>
      <c r="QBQ381" s="243"/>
      <c r="QBR381" s="243"/>
      <c r="QBS381" s="243"/>
      <c r="QBT381" s="243"/>
      <c r="QBU381" s="243"/>
      <c r="QBV381" s="243"/>
      <c r="QBW381" s="243"/>
      <c r="QBX381" s="243"/>
      <c r="QBY381" s="243"/>
      <c r="QBZ381" s="243"/>
      <c r="QCA381" s="243"/>
      <c r="QCB381" s="243"/>
      <c r="QCC381" s="243"/>
      <c r="QCD381" s="243"/>
      <c r="QCE381" s="243"/>
      <c r="QCF381" s="243"/>
      <c r="QCG381" s="243"/>
      <c r="QCH381" s="243"/>
      <c r="QCI381" s="243"/>
      <c r="QCJ381" s="243"/>
      <c r="QCK381" s="243"/>
      <c r="QCL381" s="243"/>
      <c r="QCM381" s="243"/>
      <c r="QCN381" s="243"/>
      <c r="QCO381" s="243"/>
      <c r="QCP381" s="243"/>
      <c r="QCQ381" s="243"/>
      <c r="QCR381" s="243"/>
      <c r="QCS381" s="243"/>
      <c r="QCT381" s="243"/>
      <c r="QCU381" s="243"/>
      <c r="QCV381" s="243"/>
      <c r="QCW381" s="243"/>
      <c r="QCX381" s="243"/>
      <c r="QCY381" s="243"/>
      <c r="QCZ381" s="243"/>
      <c r="QDA381" s="243"/>
      <c r="QDB381" s="243"/>
      <c r="QDC381" s="243"/>
      <c r="QDD381" s="243"/>
      <c r="QDE381" s="243"/>
      <c r="QDF381" s="243"/>
      <c r="QDG381" s="243"/>
      <c r="QDH381" s="243"/>
      <c r="QDI381" s="243"/>
      <c r="QDJ381" s="243"/>
      <c r="QDK381" s="243"/>
      <c r="QDL381" s="243"/>
      <c r="QDM381" s="243"/>
      <c r="QDN381" s="243"/>
      <c r="QDO381" s="243"/>
      <c r="QDP381" s="243"/>
      <c r="QDQ381" s="243"/>
      <c r="QDR381" s="243"/>
      <c r="QDS381" s="243"/>
      <c r="QDT381" s="243"/>
      <c r="QDU381" s="243"/>
      <c r="QDV381" s="243"/>
      <c r="QDW381" s="243"/>
      <c r="QDX381" s="243"/>
      <c r="QDY381" s="243"/>
      <c r="QDZ381" s="243"/>
      <c r="QEA381" s="243"/>
      <c r="QEB381" s="243"/>
      <c r="QEC381" s="243"/>
      <c r="QED381" s="243"/>
      <c r="QEE381" s="243"/>
      <c r="QEF381" s="243"/>
      <c r="QEG381" s="243"/>
      <c r="QEH381" s="243"/>
      <c r="QEI381" s="243"/>
      <c r="QEJ381" s="243"/>
      <c r="QEK381" s="243"/>
      <c r="QEL381" s="243"/>
      <c r="QEM381" s="243"/>
      <c r="QEN381" s="243"/>
      <c r="QEO381" s="243"/>
      <c r="QEP381" s="243"/>
      <c r="QEQ381" s="243"/>
      <c r="QER381" s="243"/>
      <c r="QES381" s="243"/>
      <c r="QET381" s="243"/>
      <c r="QEU381" s="243"/>
      <c r="QEV381" s="243"/>
      <c r="QEW381" s="243"/>
      <c r="QEX381" s="243"/>
      <c r="QEY381" s="243"/>
      <c r="QEZ381" s="243"/>
      <c r="QFA381" s="243"/>
      <c r="QFB381" s="243"/>
      <c r="QFC381" s="243"/>
      <c r="QFD381" s="243"/>
      <c r="QFE381" s="243"/>
      <c r="QFF381" s="243"/>
      <c r="QFG381" s="243"/>
      <c r="QFH381" s="243"/>
      <c r="QFI381" s="243"/>
      <c r="QFJ381" s="243"/>
      <c r="QFK381" s="243"/>
      <c r="QFL381" s="243"/>
      <c r="QFM381" s="243"/>
      <c r="QFN381" s="243"/>
      <c r="QFO381" s="243"/>
      <c r="QFP381" s="243"/>
      <c r="QFQ381" s="243"/>
      <c r="QFR381" s="243"/>
      <c r="QFS381" s="243"/>
      <c r="QFT381" s="243"/>
      <c r="QFU381" s="243"/>
      <c r="QFV381" s="243"/>
      <c r="QFW381" s="243"/>
      <c r="QFX381" s="243"/>
      <c r="QFY381" s="243"/>
      <c r="QFZ381" s="243"/>
      <c r="QGA381" s="243"/>
      <c r="QGB381" s="243"/>
      <c r="QGC381" s="243"/>
      <c r="QGD381" s="243"/>
      <c r="QGE381" s="243"/>
      <c r="QGF381" s="243"/>
      <c r="QGG381" s="243"/>
      <c r="QGH381" s="243"/>
      <c r="QGI381" s="243"/>
      <c r="QGJ381" s="243"/>
      <c r="QGK381" s="243"/>
      <c r="QGL381" s="243"/>
      <c r="QGM381" s="243"/>
      <c r="QGN381" s="243"/>
      <c r="QGO381" s="243"/>
      <c r="QGP381" s="243"/>
      <c r="QGQ381" s="243"/>
      <c r="QGR381" s="243"/>
      <c r="QGS381" s="243"/>
      <c r="QGT381" s="243"/>
      <c r="QGU381" s="243"/>
      <c r="QGV381" s="243"/>
      <c r="QGW381" s="243"/>
      <c r="QGX381" s="243"/>
      <c r="QGY381" s="243"/>
      <c r="QGZ381" s="243"/>
      <c r="QHA381" s="243"/>
      <c r="QHB381" s="243"/>
      <c r="QHC381" s="243"/>
      <c r="QHD381" s="243"/>
      <c r="QHE381" s="243"/>
      <c r="QHF381" s="243"/>
      <c r="QHG381" s="243"/>
      <c r="QHH381" s="243"/>
      <c r="QHI381" s="243"/>
      <c r="QHJ381" s="243"/>
      <c r="QHK381" s="243"/>
      <c r="QHL381" s="243"/>
      <c r="QHM381" s="243"/>
      <c r="QHN381" s="243"/>
      <c r="QHO381" s="243"/>
      <c r="QHP381" s="243"/>
      <c r="QHQ381" s="243"/>
      <c r="QHR381" s="243"/>
      <c r="QHS381" s="243"/>
      <c r="QHT381" s="243"/>
      <c r="QHU381" s="243"/>
      <c r="QHV381" s="243"/>
      <c r="QHW381" s="243"/>
      <c r="QHX381" s="243"/>
      <c r="QHY381" s="243"/>
      <c r="QHZ381" s="243"/>
      <c r="QIA381" s="243"/>
      <c r="QIB381" s="243"/>
      <c r="QIC381" s="243"/>
      <c r="QID381" s="243"/>
      <c r="QIE381" s="243"/>
      <c r="QIF381" s="243"/>
      <c r="QIG381" s="243"/>
      <c r="QIH381" s="243"/>
      <c r="QII381" s="243"/>
      <c r="QIJ381" s="243"/>
      <c r="QIK381" s="243"/>
      <c r="QIL381" s="243"/>
      <c r="QIM381" s="243"/>
      <c r="QIN381" s="243"/>
      <c r="QIO381" s="243"/>
      <c r="QIP381" s="243"/>
      <c r="QIQ381" s="243"/>
      <c r="QIR381" s="243"/>
      <c r="QIS381" s="243"/>
      <c r="QIT381" s="243"/>
      <c r="QIU381" s="243"/>
      <c r="QIV381" s="243"/>
      <c r="QIW381" s="243"/>
      <c r="QIX381" s="243"/>
      <c r="QIY381" s="243"/>
      <c r="QIZ381" s="243"/>
      <c r="QJA381" s="243"/>
      <c r="QJB381" s="243"/>
      <c r="QJC381" s="243"/>
      <c r="QJD381" s="243"/>
      <c r="QJE381" s="243"/>
      <c r="QJF381" s="243"/>
      <c r="QJG381" s="243"/>
      <c r="QJH381" s="243"/>
      <c r="QJI381" s="243"/>
      <c r="QJJ381" s="243"/>
      <c r="QJK381" s="243"/>
      <c r="QJL381" s="243"/>
      <c r="QJM381" s="243"/>
      <c r="QJN381" s="243"/>
      <c r="QJO381" s="243"/>
      <c r="QJP381" s="243"/>
      <c r="QJQ381" s="243"/>
      <c r="QJR381" s="243"/>
      <c r="QJS381" s="243"/>
      <c r="QJT381" s="243"/>
      <c r="QJU381" s="243"/>
      <c r="QJV381" s="243"/>
      <c r="QJW381" s="243"/>
      <c r="QJX381" s="243"/>
      <c r="QJY381" s="243"/>
      <c r="QJZ381" s="243"/>
      <c r="QKA381" s="243"/>
      <c r="QKB381" s="243"/>
      <c r="QKC381" s="243"/>
      <c r="QKD381" s="243"/>
      <c r="QKE381" s="243"/>
      <c r="QKF381" s="243"/>
      <c r="QKG381" s="243"/>
      <c r="QKH381" s="243"/>
      <c r="QKI381" s="243"/>
      <c r="QKJ381" s="243"/>
      <c r="QKK381" s="243"/>
      <c r="QKL381" s="243"/>
      <c r="QKM381" s="243"/>
      <c r="QKN381" s="243"/>
      <c r="QKO381" s="243"/>
      <c r="QKP381" s="243"/>
      <c r="QKQ381" s="243"/>
      <c r="QKR381" s="243"/>
      <c r="QKS381" s="243"/>
      <c r="QKT381" s="243"/>
      <c r="QKU381" s="243"/>
      <c r="QKV381" s="243"/>
      <c r="QKW381" s="243"/>
      <c r="QKX381" s="243"/>
      <c r="QKY381" s="243"/>
      <c r="QKZ381" s="243"/>
      <c r="QLA381" s="243"/>
      <c r="QLB381" s="243"/>
      <c r="QLC381" s="243"/>
      <c r="QLD381" s="243"/>
      <c r="QLE381" s="243"/>
      <c r="QLF381" s="243"/>
      <c r="QLG381" s="243"/>
      <c r="QLH381" s="243"/>
      <c r="QLI381" s="243"/>
      <c r="QLJ381" s="243"/>
      <c r="QLK381" s="243"/>
      <c r="QLL381" s="243"/>
      <c r="QLM381" s="243"/>
      <c r="QLN381" s="243"/>
      <c r="QLO381" s="243"/>
      <c r="QLP381" s="243"/>
      <c r="QLQ381" s="243"/>
      <c r="QLR381" s="243"/>
      <c r="QLS381" s="243"/>
      <c r="QLT381" s="243"/>
      <c r="QLU381" s="243"/>
      <c r="QLV381" s="243"/>
      <c r="QLW381" s="243"/>
      <c r="QLX381" s="243"/>
      <c r="QLY381" s="243"/>
      <c r="QLZ381" s="243"/>
      <c r="QMA381" s="243"/>
      <c r="QMB381" s="243"/>
      <c r="QMC381" s="243"/>
      <c r="QMD381" s="243"/>
      <c r="QME381" s="243"/>
      <c r="QMF381" s="243"/>
      <c r="QMG381" s="243"/>
      <c r="QMH381" s="243"/>
      <c r="QMI381" s="243"/>
      <c r="QMJ381" s="243"/>
      <c r="QMK381" s="243"/>
      <c r="QML381" s="243"/>
      <c r="QMM381" s="243"/>
      <c r="QMN381" s="243"/>
      <c r="QMO381" s="243"/>
      <c r="QMP381" s="243"/>
      <c r="QMQ381" s="243"/>
      <c r="QMR381" s="243"/>
      <c r="QMS381" s="243"/>
      <c r="QMT381" s="243"/>
      <c r="QMU381" s="243"/>
      <c r="QMV381" s="243"/>
      <c r="QMW381" s="243"/>
      <c r="QMX381" s="243"/>
      <c r="QMY381" s="243"/>
      <c r="QMZ381" s="243"/>
      <c r="QNA381" s="243"/>
      <c r="QNB381" s="243"/>
      <c r="QNC381" s="243"/>
      <c r="QND381" s="243"/>
      <c r="QNE381" s="243"/>
      <c r="QNF381" s="243"/>
      <c r="QNG381" s="243"/>
      <c r="QNH381" s="243"/>
      <c r="QNI381" s="243"/>
      <c r="QNJ381" s="243"/>
      <c r="QNK381" s="243"/>
      <c r="QNL381" s="243"/>
      <c r="QNM381" s="243"/>
      <c r="QNN381" s="243"/>
      <c r="QNO381" s="243"/>
      <c r="QNP381" s="243"/>
      <c r="QNQ381" s="243"/>
      <c r="QNR381" s="243"/>
      <c r="QNS381" s="243"/>
      <c r="QNT381" s="243"/>
      <c r="QNU381" s="243"/>
      <c r="QNV381" s="243"/>
      <c r="QNW381" s="243"/>
      <c r="QNX381" s="243"/>
      <c r="QNY381" s="243"/>
      <c r="QNZ381" s="243"/>
      <c r="QOA381" s="243"/>
      <c r="QOB381" s="243"/>
      <c r="QOC381" s="243"/>
      <c r="QOD381" s="243"/>
      <c r="QOE381" s="243"/>
      <c r="QOF381" s="243"/>
      <c r="QOG381" s="243"/>
      <c r="QOH381" s="243"/>
      <c r="QOI381" s="243"/>
      <c r="QOJ381" s="243"/>
      <c r="QOK381" s="243"/>
      <c r="QOL381" s="243"/>
      <c r="QOM381" s="243"/>
      <c r="QON381" s="243"/>
      <c r="QOO381" s="243"/>
      <c r="QOP381" s="243"/>
      <c r="QOQ381" s="243"/>
      <c r="QOR381" s="243"/>
      <c r="QOS381" s="243"/>
      <c r="QOT381" s="243"/>
      <c r="QOU381" s="243"/>
      <c r="QOV381" s="243"/>
      <c r="QOW381" s="243"/>
      <c r="QOX381" s="243"/>
      <c r="QOY381" s="243"/>
      <c r="QOZ381" s="243"/>
      <c r="QPA381" s="243"/>
      <c r="QPB381" s="243"/>
      <c r="QPC381" s="243"/>
      <c r="QPD381" s="243"/>
      <c r="QPE381" s="243"/>
      <c r="QPF381" s="243"/>
      <c r="QPG381" s="243"/>
      <c r="QPH381" s="243"/>
      <c r="QPI381" s="243"/>
      <c r="QPJ381" s="243"/>
      <c r="QPK381" s="243"/>
      <c r="QPL381" s="243"/>
      <c r="QPM381" s="243"/>
      <c r="QPN381" s="243"/>
      <c r="QPO381" s="243"/>
      <c r="QPP381" s="243"/>
      <c r="QPQ381" s="243"/>
      <c r="QPR381" s="243"/>
      <c r="QPS381" s="243"/>
      <c r="QPT381" s="243"/>
      <c r="QPU381" s="243"/>
      <c r="QPV381" s="243"/>
      <c r="QPW381" s="243"/>
      <c r="QPX381" s="243"/>
      <c r="QPY381" s="243"/>
      <c r="QPZ381" s="243"/>
      <c r="QQA381" s="243"/>
      <c r="QQB381" s="243"/>
      <c r="QQC381" s="243"/>
      <c r="QQD381" s="243"/>
      <c r="QQE381" s="243"/>
      <c r="QQF381" s="243"/>
      <c r="QQG381" s="243"/>
      <c r="QQH381" s="243"/>
      <c r="QQI381" s="243"/>
      <c r="QQJ381" s="243"/>
      <c r="QQK381" s="243"/>
      <c r="QQL381" s="243"/>
      <c r="QQM381" s="243"/>
      <c r="QQN381" s="243"/>
      <c r="QQO381" s="243"/>
      <c r="QQP381" s="243"/>
      <c r="QQQ381" s="243"/>
      <c r="QQR381" s="243"/>
      <c r="QQS381" s="243"/>
      <c r="QQT381" s="243"/>
      <c r="QQU381" s="243"/>
      <c r="QQV381" s="243"/>
      <c r="QQW381" s="243"/>
      <c r="QQX381" s="243"/>
      <c r="QQY381" s="243"/>
      <c r="QQZ381" s="243"/>
      <c r="QRA381" s="243"/>
      <c r="QRB381" s="243"/>
      <c r="QRC381" s="243"/>
      <c r="QRD381" s="243"/>
      <c r="QRE381" s="243"/>
      <c r="QRF381" s="243"/>
      <c r="QRG381" s="243"/>
      <c r="QRH381" s="243"/>
      <c r="QRI381" s="243"/>
      <c r="QRJ381" s="243"/>
      <c r="QRK381" s="243"/>
      <c r="QRL381" s="243"/>
      <c r="QRM381" s="243"/>
      <c r="QRN381" s="243"/>
      <c r="QRO381" s="243"/>
      <c r="QRP381" s="243"/>
      <c r="QRQ381" s="243"/>
      <c r="QRR381" s="243"/>
      <c r="QRS381" s="243"/>
      <c r="QRT381" s="243"/>
      <c r="QRU381" s="243"/>
      <c r="QRV381" s="243"/>
      <c r="QRW381" s="243"/>
      <c r="QRX381" s="243"/>
      <c r="QRY381" s="243"/>
      <c r="QRZ381" s="243"/>
      <c r="QSA381" s="243"/>
      <c r="QSB381" s="243"/>
      <c r="QSC381" s="243"/>
      <c r="QSD381" s="243"/>
      <c r="QSE381" s="243"/>
      <c r="QSF381" s="243"/>
      <c r="QSG381" s="243"/>
      <c r="QSH381" s="243"/>
      <c r="QSI381" s="243"/>
      <c r="QSJ381" s="243"/>
      <c r="QSK381" s="243"/>
      <c r="QSL381" s="243"/>
      <c r="QSM381" s="243"/>
      <c r="QSN381" s="243"/>
      <c r="QSO381" s="243"/>
      <c r="QSP381" s="243"/>
      <c r="QSQ381" s="243"/>
      <c r="QSR381" s="243"/>
      <c r="QSS381" s="243"/>
      <c r="QST381" s="243"/>
      <c r="QSU381" s="243"/>
      <c r="QSV381" s="243"/>
      <c r="QSW381" s="243"/>
      <c r="QSX381" s="243"/>
      <c r="QSY381" s="243"/>
      <c r="QSZ381" s="243"/>
      <c r="QTA381" s="243"/>
      <c r="QTB381" s="243"/>
      <c r="QTC381" s="243"/>
      <c r="QTD381" s="243"/>
      <c r="QTE381" s="243"/>
      <c r="QTF381" s="243"/>
      <c r="QTG381" s="243"/>
      <c r="QTH381" s="243"/>
      <c r="QTI381" s="243"/>
      <c r="QTJ381" s="243"/>
      <c r="QTK381" s="243"/>
      <c r="QTL381" s="243"/>
      <c r="QTM381" s="243"/>
      <c r="QTN381" s="243"/>
      <c r="QTO381" s="243"/>
      <c r="QTP381" s="243"/>
      <c r="QTQ381" s="243"/>
      <c r="QTR381" s="243"/>
      <c r="QTS381" s="243"/>
      <c r="QTT381" s="243"/>
      <c r="QTU381" s="243"/>
      <c r="QTV381" s="243"/>
      <c r="QTW381" s="243"/>
      <c r="QTX381" s="243"/>
      <c r="QTY381" s="243"/>
      <c r="QTZ381" s="243"/>
      <c r="QUA381" s="243"/>
      <c r="QUB381" s="243"/>
      <c r="QUC381" s="243"/>
      <c r="QUD381" s="243"/>
      <c r="QUE381" s="243"/>
      <c r="QUF381" s="243"/>
      <c r="QUG381" s="243"/>
      <c r="QUH381" s="243"/>
      <c r="QUI381" s="243"/>
      <c r="QUJ381" s="243"/>
      <c r="QUK381" s="243"/>
      <c r="QUL381" s="243"/>
      <c r="QUM381" s="243"/>
      <c r="QUN381" s="243"/>
      <c r="QUO381" s="243"/>
      <c r="QUP381" s="243"/>
      <c r="QUQ381" s="243"/>
      <c r="QUR381" s="243"/>
      <c r="QUS381" s="243"/>
      <c r="QUT381" s="243"/>
      <c r="QUU381" s="243"/>
      <c r="QUV381" s="243"/>
      <c r="QUW381" s="243"/>
      <c r="QUX381" s="243"/>
      <c r="QUY381" s="243"/>
      <c r="QUZ381" s="243"/>
      <c r="QVA381" s="243"/>
      <c r="QVB381" s="243"/>
      <c r="QVC381" s="243"/>
      <c r="QVD381" s="243"/>
      <c r="QVE381" s="243"/>
      <c r="QVF381" s="243"/>
      <c r="QVG381" s="243"/>
      <c r="QVH381" s="243"/>
      <c r="QVI381" s="243"/>
      <c r="QVJ381" s="243"/>
      <c r="QVK381" s="243"/>
      <c r="QVL381" s="243"/>
      <c r="QVM381" s="243"/>
      <c r="QVN381" s="243"/>
      <c r="QVO381" s="243"/>
      <c r="QVP381" s="243"/>
      <c r="QVQ381" s="243"/>
      <c r="QVR381" s="243"/>
      <c r="QVS381" s="243"/>
      <c r="QVT381" s="243"/>
      <c r="QVU381" s="243"/>
      <c r="QVV381" s="243"/>
      <c r="QVW381" s="243"/>
      <c r="QVX381" s="243"/>
      <c r="QVY381" s="243"/>
      <c r="QVZ381" s="243"/>
      <c r="QWA381" s="243"/>
      <c r="QWB381" s="243"/>
      <c r="QWC381" s="243"/>
      <c r="QWD381" s="243"/>
      <c r="QWE381" s="243"/>
      <c r="QWF381" s="243"/>
      <c r="QWG381" s="243"/>
      <c r="QWH381" s="243"/>
      <c r="QWI381" s="243"/>
      <c r="QWJ381" s="243"/>
      <c r="QWK381" s="243"/>
      <c r="QWL381" s="243"/>
      <c r="QWM381" s="243"/>
      <c r="QWN381" s="243"/>
      <c r="QWO381" s="243"/>
      <c r="QWP381" s="243"/>
      <c r="QWQ381" s="243"/>
      <c r="QWR381" s="243"/>
      <c r="QWS381" s="243"/>
      <c r="QWT381" s="243"/>
      <c r="QWU381" s="243"/>
      <c r="QWV381" s="243"/>
      <c r="QWW381" s="243"/>
      <c r="QWX381" s="243"/>
      <c r="QWY381" s="243"/>
      <c r="QWZ381" s="243"/>
      <c r="QXA381" s="243"/>
      <c r="QXB381" s="243"/>
      <c r="QXC381" s="243"/>
      <c r="QXD381" s="243"/>
      <c r="QXE381" s="243"/>
      <c r="QXF381" s="243"/>
      <c r="QXG381" s="243"/>
      <c r="QXH381" s="243"/>
      <c r="QXI381" s="243"/>
      <c r="QXJ381" s="243"/>
      <c r="QXK381" s="243"/>
      <c r="QXL381" s="243"/>
      <c r="QXM381" s="243"/>
      <c r="QXN381" s="243"/>
      <c r="QXO381" s="243"/>
      <c r="QXP381" s="243"/>
      <c r="QXQ381" s="243"/>
      <c r="QXR381" s="243"/>
      <c r="QXS381" s="243"/>
      <c r="QXT381" s="243"/>
      <c r="QXU381" s="243"/>
      <c r="QXV381" s="243"/>
      <c r="QXW381" s="243"/>
      <c r="QXX381" s="243"/>
      <c r="QXY381" s="243"/>
      <c r="QXZ381" s="243"/>
      <c r="QYA381" s="243"/>
      <c r="QYB381" s="243"/>
      <c r="QYC381" s="243"/>
      <c r="QYD381" s="243"/>
      <c r="QYE381" s="243"/>
      <c r="QYF381" s="243"/>
      <c r="QYG381" s="243"/>
      <c r="QYH381" s="243"/>
      <c r="QYI381" s="243"/>
      <c r="QYJ381" s="243"/>
      <c r="QYK381" s="243"/>
      <c r="QYL381" s="243"/>
      <c r="QYM381" s="243"/>
      <c r="QYN381" s="243"/>
      <c r="QYO381" s="243"/>
      <c r="QYP381" s="243"/>
      <c r="QYQ381" s="243"/>
      <c r="QYR381" s="243"/>
      <c r="QYS381" s="243"/>
      <c r="QYT381" s="243"/>
      <c r="QYU381" s="243"/>
      <c r="QYV381" s="243"/>
      <c r="QYW381" s="243"/>
      <c r="QYX381" s="243"/>
      <c r="QYY381" s="243"/>
      <c r="QYZ381" s="243"/>
      <c r="QZA381" s="243"/>
      <c r="QZB381" s="243"/>
      <c r="QZC381" s="243"/>
      <c r="QZD381" s="243"/>
      <c r="QZE381" s="243"/>
      <c r="QZF381" s="243"/>
      <c r="QZG381" s="243"/>
      <c r="QZH381" s="243"/>
      <c r="QZI381" s="243"/>
      <c r="QZJ381" s="243"/>
      <c r="QZK381" s="243"/>
      <c r="QZL381" s="243"/>
      <c r="QZM381" s="243"/>
      <c r="QZN381" s="243"/>
      <c r="QZO381" s="243"/>
      <c r="QZP381" s="243"/>
      <c r="QZQ381" s="243"/>
      <c r="QZR381" s="243"/>
      <c r="QZS381" s="243"/>
      <c r="QZT381" s="243"/>
      <c r="QZU381" s="243"/>
      <c r="QZV381" s="243"/>
      <c r="QZW381" s="243"/>
      <c r="QZX381" s="243"/>
      <c r="QZY381" s="243"/>
      <c r="QZZ381" s="243"/>
      <c r="RAA381" s="243"/>
      <c r="RAB381" s="243"/>
      <c r="RAC381" s="243"/>
      <c r="RAD381" s="243"/>
      <c r="RAE381" s="243"/>
      <c r="RAF381" s="243"/>
      <c r="RAG381" s="243"/>
      <c r="RAH381" s="243"/>
      <c r="RAI381" s="243"/>
      <c r="RAJ381" s="243"/>
      <c r="RAK381" s="243"/>
      <c r="RAL381" s="243"/>
      <c r="RAM381" s="243"/>
      <c r="RAN381" s="243"/>
      <c r="RAO381" s="243"/>
      <c r="RAP381" s="243"/>
      <c r="RAQ381" s="243"/>
      <c r="RAR381" s="243"/>
      <c r="RAS381" s="243"/>
      <c r="RAT381" s="243"/>
      <c r="RAU381" s="243"/>
      <c r="RAV381" s="243"/>
      <c r="RAW381" s="243"/>
      <c r="RAX381" s="243"/>
      <c r="RAY381" s="243"/>
      <c r="RAZ381" s="243"/>
      <c r="RBA381" s="243"/>
      <c r="RBB381" s="243"/>
      <c r="RBC381" s="243"/>
      <c r="RBD381" s="243"/>
      <c r="RBE381" s="243"/>
      <c r="RBF381" s="243"/>
      <c r="RBG381" s="243"/>
      <c r="RBH381" s="243"/>
      <c r="RBI381" s="243"/>
      <c r="RBJ381" s="243"/>
      <c r="RBK381" s="243"/>
      <c r="RBL381" s="243"/>
      <c r="RBM381" s="243"/>
      <c r="RBN381" s="243"/>
      <c r="RBO381" s="243"/>
      <c r="RBP381" s="243"/>
      <c r="RBQ381" s="243"/>
      <c r="RBR381" s="243"/>
      <c r="RBS381" s="243"/>
      <c r="RBT381" s="243"/>
      <c r="RBU381" s="243"/>
      <c r="RBV381" s="243"/>
      <c r="RBW381" s="243"/>
      <c r="RBX381" s="243"/>
      <c r="RBY381" s="243"/>
      <c r="RBZ381" s="243"/>
      <c r="RCA381" s="243"/>
      <c r="RCB381" s="243"/>
      <c r="RCC381" s="243"/>
      <c r="RCD381" s="243"/>
      <c r="RCE381" s="243"/>
      <c r="RCF381" s="243"/>
      <c r="RCG381" s="243"/>
      <c r="RCH381" s="243"/>
      <c r="RCI381" s="243"/>
      <c r="RCJ381" s="243"/>
      <c r="RCK381" s="243"/>
      <c r="RCL381" s="243"/>
      <c r="RCM381" s="243"/>
      <c r="RCN381" s="243"/>
      <c r="RCO381" s="243"/>
      <c r="RCP381" s="243"/>
      <c r="RCQ381" s="243"/>
      <c r="RCR381" s="243"/>
      <c r="RCS381" s="243"/>
      <c r="RCT381" s="243"/>
      <c r="RCU381" s="243"/>
      <c r="RCV381" s="243"/>
      <c r="RCW381" s="243"/>
      <c r="RCX381" s="243"/>
      <c r="RCY381" s="243"/>
      <c r="RCZ381" s="243"/>
      <c r="RDA381" s="243"/>
      <c r="RDB381" s="243"/>
      <c r="RDC381" s="243"/>
      <c r="RDD381" s="243"/>
      <c r="RDE381" s="243"/>
      <c r="RDF381" s="243"/>
      <c r="RDG381" s="243"/>
      <c r="RDH381" s="243"/>
      <c r="RDI381" s="243"/>
      <c r="RDJ381" s="243"/>
      <c r="RDK381" s="243"/>
      <c r="RDL381" s="243"/>
      <c r="RDM381" s="243"/>
      <c r="RDN381" s="243"/>
      <c r="RDO381" s="243"/>
      <c r="RDP381" s="243"/>
      <c r="RDQ381" s="243"/>
      <c r="RDR381" s="243"/>
      <c r="RDS381" s="243"/>
      <c r="RDT381" s="243"/>
      <c r="RDU381" s="243"/>
      <c r="RDV381" s="243"/>
      <c r="RDW381" s="243"/>
      <c r="RDX381" s="243"/>
      <c r="RDY381" s="243"/>
      <c r="RDZ381" s="243"/>
      <c r="REA381" s="243"/>
      <c r="REB381" s="243"/>
      <c r="REC381" s="243"/>
      <c r="RED381" s="243"/>
      <c r="REE381" s="243"/>
      <c r="REF381" s="243"/>
      <c r="REG381" s="243"/>
      <c r="REH381" s="243"/>
      <c r="REI381" s="243"/>
      <c r="REJ381" s="243"/>
      <c r="REK381" s="243"/>
      <c r="REL381" s="243"/>
      <c r="REM381" s="243"/>
      <c r="REN381" s="243"/>
      <c r="REO381" s="243"/>
      <c r="REP381" s="243"/>
      <c r="REQ381" s="243"/>
      <c r="RER381" s="243"/>
      <c r="RES381" s="243"/>
      <c r="RET381" s="243"/>
      <c r="REU381" s="243"/>
      <c r="REV381" s="243"/>
      <c r="REW381" s="243"/>
      <c r="REX381" s="243"/>
      <c r="REY381" s="243"/>
      <c r="REZ381" s="243"/>
      <c r="RFA381" s="243"/>
      <c r="RFB381" s="243"/>
      <c r="RFC381" s="243"/>
      <c r="RFD381" s="243"/>
      <c r="RFE381" s="243"/>
      <c r="RFF381" s="243"/>
      <c r="RFG381" s="243"/>
      <c r="RFH381" s="243"/>
      <c r="RFI381" s="243"/>
      <c r="RFJ381" s="243"/>
      <c r="RFK381" s="243"/>
      <c r="RFL381" s="243"/>
      <c r="RFM381" s="243"/>
      <c r="RFN381" s="243"/>
      <c r="RFO381" s="243"/>
      <c r="RFP381" s="243"/>
      <c r="RFQ381" s="243"/>
      <c r="RFR381" s="243"/>
      <c r="RFS381" s="243"/>
      <c r="RFT381" s="243"/>
      <c r="RFU381" s="243"/>
      <c r="RFV381" s="243"/>
      <c r="RFW381" s="243"/>
      <c r="RFX381" s="243"/>
      <c r="RFY381" s="243"/>
      <c r="RFZ381" s="243"/>
      <c r="RGA381" s="243"/>
      <c r="RGB381" s="243"/>
      <c r="RGC381" s="243"/>
      <c r="RGD381" s="243"/>
      <c r="RGE381" s="243"/>
      <c r="RGF381" s="243"/>
      <c r="RGG381" s="243"/>
      <c r="RGH381" s="243"/>
      <c r="RGI381" s="243"/>
      <c r="RGJ381" s="243"/>
      <c r="RGK381" s="243"/>
      <c r="RGL381" s="243"/>
      <c r="RGM381" s="243"/>
      <c r="RGN381" s="243"/>
      <c r="RGO381" s="243"/>
      <c r="RGP381" s="243"/>
      <c r="RGQ381" s="243"/>
      <c r="RGR381" s="243"/>
      <c r="RGS381" s="243"/>
      <c r="RGT381" s="243"/>
      <c r="RGU381" s="243"/>
      <c r="RGV381" s="243"/>
      <c r="RGW381" s="243"/>
      <c r="RGX381" s="243"/>
      <c r="RGY381" s="243"/>
      <c r="RGZ381" s="243"/>
      <c r="RHA381" s="243"/>
      <c r="RHB381" s="243"/>
      <c r="RHC381" s="243"/>
      <c r="RHD381" s="243"/>
      <c r="RHE381" s="243"/>
      <c r="RHF381" s="243"/>
      <c r="RHG381" s="243"/>
      <c r="RHH381" s="243"/>
      <c r="RHI381" s="243"/>
      <c r="RHJ381" s="243"/>
      <c r="RHK381" s="243"/>
      <c r="RHL381" s="243"/>
      <c r="RHM381" s="243"/>
      <c r="RHN381" s="243"/>
      <c r="RHO381" s="243"/>
      <c r="RHP381" s="243"/>
      <c r="RHQ381" s="243"/>
      <c r="RHR381" s="243"/>
      <c r="RHS381" s="243"/>
      <c r="RHT381" s="243"/>
      <c r="RHU381" s="243"/>
      <c r="RHV381" s="243"/>
      <c r="RHW381" s="243"/>
      <c r="RHX381" s="243"/>
      <c r="RHY381" s="243"/>
      <c r="RHZ381" s="243"/>
      <c r="RIA381" s="243"/>
      <c r="RIB381" s="243"/>
      <c r="RIC381" s="243"/>
      <c r="RID381" s="243"/>
      <c r="RIE381" s="243"/>
      <c r="RIF381" s="243"/>
      <c r="RIG381" s="243"/>
      <c r="RIH381" s="243"/>
      <c r="RII381" s="243"/>
      <c r="RIJ381" s="243"/>
      <c r="RIK381" s="243"/>
      <c r="RIL381" s="243"/>
      <c r="RIM381" s="243"/>
      <c r="RIN381" s="243"/>
      <c r="RIO381" s="243"/>
      <c r="RIP381" s="243"/>
      <c r="RIQ381" s="243"/>
      <c r="RIR381" s="243"/>
      <c r="RIS381" s="243"/>
      <c r="RIT381" s="243"/>
      <c r="RIU381" s="243"/>
      <c r="RIV381" s="243"/>
      <c r="RIW381" s="243"/>
      <c r="RIX381" s="243"/>
      <c r="RIY381" s="243"/>
      <c r="RIZ381" s="243"/>
      <c r="RJA381" s="243"/>
      <c r="RJB381" s="243"/>
      <c r="RJC381" s="243"/>
      <c r="RJD381" s="243"/>
      <c r="RJE381" s="243"/>
      <c r="RJF381" s="243"/>
      <c r="RJG381" s="243"/>
      <c r="RJH381" s="243"/>
      <c r="RJI381" s="243"/>
      <c r="RJJ381" s="243"/>
      <c r="RJK381" s="243"/>
      <c r="RJL381" s="243"/>
      <c r="RJM381" s="243"/>
      <c r="RJN381" s="243"/>
      <c r="RJO381" s="243"/>
      <c r="RJP381" s="243"/>
      <c r="RJQ381" s="243"/>
      <c r="RJR381" s="243"/>
      <c r="RJS381" s="243"/>
      <c r="RJT381" s="243"/>
      <c r="RJU381" s="243"/>
      <c r="RJV381" s="243"/>
      <c r="RJW381" s="243"/>
      <c r="RJX381" s="243"/>
      <c r="RJY381" s="243"/>
      <c r="RJZ381" s="243"/>
      <c r="RKA381" s="243"/>
      <c r="RKB381" s="243"/>
      <c r="RKC381" s="243"/>
      <c r="RKD381" s="243"/>
      <c r="RKE381" s="243"/>
      <c r="RKF381" s="243"/>
      <c r="RKG381" s="243"/>
      <c r="RKH381" s="243"/>
      <c r="RKI381" s="243"/>
      <c r="RKJ381" s="243"/>
      <c r="RKK381" s="243"/>
      <c r="RKL381" s="243"/>
      <c r="RKM381" s="243"/>
      <c r="RKN381" s="243"/>
      <c r="RKO381" s="243"/>
      <c r="RKP381" s="243"/>
      <c r="RKQ381" s="243"/>
      <c r="RKR381" s="243"/>
      <c r="RKS381" s="243"/>
      <c r="RKT381" s="243"/>
      <c r="RKU381" s="243"/>
      <c r="RKV381" s="243"/>
      <c r="RKW381" s="243"/>
      <c r="RKX381" s="243"/>
      <c r="RKY381" s="243"/>
      <c r="RKZ381" s="243"/>
      <c r="RLA381" s="243"/>
      <c r="RLB381" s="243"/>
      <c r="RLC381" s="243"/>
      <c r="RLD381" s="243"/>
      <c r="RLE381" s="243"/>
      <c r="RLF381" s="243"/>
      <c r="RLG381" s="243"/>
      <c r="RLH381" s="243"/>
      <c r="RLI381" s="243"/>
      <c r="RLJ381" s="243"/>
      <c r="RLK381" s="243"/>
      <c r="RLL381" s="243"/>
      <c r="RLM381" s="243"/>
      <c r="RLN381" s="243"/>
      <c r="RLO381" s="243"/>
      <c r="RLP381" s="243"/>
      <c r="RLQ381" s="243"/>
      <c r="RLR381" s="243"/>
      <c r="RLS381" s="243"/>
      <c r="RLT381" s="243"/>
      <c r="RLU381" s="243"/>
      <c r="RLV381" s="243"/>
      <c r="RLW381" s="243"/>
      <c r="RLX381" s="243"/>
      <c r="RLY381" s="243"/>
      <c r="RLZ381" s="243"/>
      <c r="RMA381" s="243"/>
      <c r="RMB381" s="243"/>
      <c r="RMC381" s="243"/>
      <c r="RMD381" s="243"/>
      <c r="RME381" s="243"/>
      <c r="RMF381" s="243"/>
      <c r="RMG381" s="243"/>
      <c r="RMH381" s="243"/>
      <c r="RMI381" s="243"/>
      <c r="RMJ381" s="243"/>
      <c r="RMK381" s="243"/>
      <c r="RML381" s="243"/>
      <c r="RMM381" s="243"/>
      <c r="RMN381" s="243"/>
      <c r="RMO381" s="243"/>
      <c r="RMP381" s="243"/>
      <c r="RMQ381" s="243"/>
      <c r="RMR381" s="243"/>
      <c r="RMS381" s="243"/>
      <c r="RMT381" s="243"/>
      <c r="RMU381" s="243"/>
      <c r="RMV381" s="243"/>
      <c r="RMW381" s="243"/>
      <c r="RMX381" s="243"/>
      <c r="RMY381" s="243"/>
      <c r="RMZ381" s="243"/>
      <c r="RNA381" s="243"/>
      <c r="RNB381" s="243"/>
      <c r="RNC381" s="243"/>
      <c r="RND381" s="243"/>
      <c r="RNE381" s="243"/>
      <c r="RNF381" s="243"/>
      <c r="RNG381" s="243"/>
      <c r="RNH381" s="243"/>
      <c r="RNI381" s="243"/>
      <c r="RNJ381" s="243"/>
      <c r="RNK381" s="243"/>
      <c r="RNL381" s="243"/>
      <c r="RNM381" s="243"/>
      <c r="RNN381" s="243"/>
      <c r="RNO381" s="243"/>
      <c r="RNP381" s="243"/>
      <c r="RNQ381" s="243"/>
      <c r="RNR381" s="243"/>
      <c r="RNS381" s="243"/>
      <c r="RNT381" s="243"/>
      <c r="RNU381" s="243"/>
      <c r="RNV381" s="243"/>
      <c r="RNW381" s="243"/>
      <c r="RNX381" s="243"/>
      <c r="RNY381" s="243"/>
      <c r="RNZ381" s="243"/>
      <c r="ROA381" s="243"/>
      <c r="ROB381" s="243"/>
      <c r="ROC381" s="243"/>
      <c r="ROD381" s="243"/>
      <c r="ROE381" s="243"/>
      <c r="ROF381" s="243"/>
      <c r="ROG381" s="243"/>
      <c r="ROH381" s="243"/>
      <c r="ROI381" s="243"/>
      <c r="ROJ381" s="243"/>
      <c r="ROK381" s="243"/>
      <c r="ROL381" s="243"/>
      <c r="ROM381" s="243"/>
      <c r="RON381" s="243"/>
      <c r="ROO381" s="243"/>
      <c r="ROP381" s="243"/>
      <c r="ROQ381" s="243"/>
      <c r="ROR381" s="243"/>
      <c r="ROS381" s="243"/>
      <c r="ROT381" s="243"/>
      <c r="ROU381" s="243"/>
      <c r="ROV381" s="243"/>
      <c r="ROW381" s="243"/>
      <c r="ROX381" s="243"/>
      <c r="ROY381" s="243"/>
      <c r="ROZ381" s="243"/>
      <c r="RPA381" s="243"/>
      <c r="RPB381" s="243"/>
      <c r="RPC381" s="243"/>
      <c r="RPD381" s="243"/>
      <c r="RPE381" s="243"/>
      <c r="RPF381" s="243"/>
      <c r="RPG381" s="243"/>
      <c r="RPH381" s="243"/>
      <c r="RPI381" s="243"/>
      <c r="RPJ381" s="243"/>
      <c r="RPK381" s="243"/>
      <c r="RPL381" s="243"/>
      <c r="RPM381" s="243"/>
      <c r="RPN381" s="243"/>
      <c r="RPO381" s="243"/>
      <c r="RPP381" s="243"/>
      <c r="RPQ381" s="243"/>
      <c r="RPR381" s="243"/>
      <c r="RPS381" s="243"/>
      <c r="RPT381" s="243"/>
      <c r="RPU381" s="243"/>
      <c r="RPV381" s="243"/>
      <c r="RPW381" s="243"/>
      <c r="RPX381" s="243"/>
      <c r="RPY381" s="243"/>
      <c r="RPZ381" s="243"/>
      <c r="RQA381" s="243"/>
      <c r="RQB381" s="243"/>
      <c r="RQC381" s="243"/>
      <c r="RQD381" s="243"/>
      <c r="RQE381" s="243"/>
      <c r="RQF381" s="243"/>
      <c r="RQG381" s="243"/>
      <c r="RQH381" s="243"/>
      <c r="RQI381" s="243"/>
      <c r="RQJ381" s="243"/>
      <c r="RQK381" s="243"/>
      <c r="RQL381" s="243"/>
      <c r="RQM381" s="243"/>
      <c r="RQN381" s="243"/>
      <c r="RQO381" s="243"/>
      <c r="RQP381" s="243"/>
      <c r="RQQ381" s="243"/>
      <c r="RQR381" s="243"/>
      <c r="RQS381" s="243"/>
      <c r="RQT381" s="243"/>
      <c r="RQU381" s="243"/>
      <c r="RQV381" s="243"/>
      <c r="RQW381" s="243"/>
      <c r="RQX381" s="243"/>
      <c r="RQY381" s="243"/>
      <c r="RQZ381" s="243"/>
      <c r="RRA381" s="243"/>
      <c r="RRB381" s="243"/>
      <c r="RRC381" s="243"/>
      <c r="RRD381" s="243"/>
      <c r="RRE381" s="243"/>
      <c r="RRF381" s="243"/>
      <c r="RRG381" s="243"/>
      <c r="RRH381" s="243"/>
      <c r="RRI381" s="243"/>
      <c r="RRJ381" s="243"/>
      <c r="RRK381" s="243"/>
      <c r="RRL381" s="243"/>
      <c r="RRM381" s="243"/>
      <c r="RRN381" s="243"/>
      <c r="RRO381" s="243"/>
      <c r="RRP381" s="243"/>
      <c r="RRQ381" s="243"/>
      <c r="RRR381" s="243"/>
      <c r="RRS381" s="243"/>
      <c r="RRT381" s="243"/>
      <c r="RRU381" s="243"/>
      <c r="RRV381" s="243"/>
      <c r="RRW381" s="243"/>
      <c r="RRX381" s="243"/>
      <c r="RRY381" s="243"/>
      <c r="RRZ381" s="243"/>
      <c r="RSA381" s="243"/>
      <c r="RSB381" s="243"/>
      <c r="RSC381" s="243"/>
      <c r="RSD381" s="243"/>
      <c r="RSE381" s="243"/>
      <c r="RSF381" s="243"/>
      <c r="RSG381" s="243"/>
      <c r="RSH381" s="243"/>
      <c r="RSI381" s="243"/>
      <c r="RSJ381" s="243"/>
      <c r="RSK381" s="243"/>
      <c r="RSL381" s="243"/>
      <c r="RSM381" s="243"/>
      <c r="RSN381" s="243"/>
      <c r="RSO381" s="243"/>
      <c r="RSP381" s="243"/>
      <c r="RSQ381" s="243"/>
      <c r="RSR381" s="243"/>
      <c r="RSS381" s="243"/>
      <c r="RST381" s="243"/>
      <c r="RSU381" s="243"/>
      <c r="RSV381" s="243"/>
      <c r="RSW381" s="243"/>
      <c r="RSX381" s="243"/>
      <c r="RSY381" s="243"/>
      <c r="RSZ381" s="243"/>
      <c r="RTA381" s="243"/>
      <c r="RTB381" s="243"/>
      <c r="RTC381" s="243"/>
      <c r="RTD381" s="243"/>
      <c r="RTE381" s="243"/>
      <c r="RTF381" s="243"/>
      <c r="RTG381" s="243"/>
      <c r="RTH381" s="243"/>
      <c r="RTI381" s="243"/>
      <c r="RTJ381" s="243"/>
      <c r="RTK381" s="243"/>
      <c r="RTL381" s="243"/>
      <c r="RTM381" s="243"/>
      <c r="RTN381" s="243"/>
      <c r="RTO381" s="243"/>
      <c r="RTP381" s="243"/>
      <c r="RTQ381" s="243"/>
      <c r="RTR381" s="243"/>
      <c r="RTS381" s="243"/>
      <c r="RTT381" s="243"/>
      <c r="RTU381" s="243"/>
      <c r="RTV381" s="243"/>
      <c r="RTW381" s="243"/>
      <c r="RTX381" s="243"/>
      <c r="RTY381" s="243"/>
      <c r="RTZ381" s="243"/>
      <c r="RUA381" s="243"/>
      <c r="RUB381" s="243"/>
      <c r="RUC381" s="243"/>
      <c r="RUD381" s="243"/>
      <c r="RUE381" s="243"/>
      <c r="RUF381" s="243"/>
      <c r="RUG381" s="243"/>
      <c r="RUH381" s="243"/>
      <c r="RUI381" s="243"/>
      <c r="RUJ381" s="243"/>
      <c r="RUK381" s="243"/>
      <c r="RUL381" s="243"/>
      <c r="RUM381" s="243"/>
      <c r="RUN381" s="243"/>
      <c r="RUO381" s="243"/>
      <c r="RUP381" s="243"/>
      <c r="RUQ381" s="243"/>
      <c r="RUR381" s="243"/>
      <c r="RUS381" s="243"/>
      <c r="RUT381" s="243"/>
      <c r="RUU381" s="243"/>
      <c r="RUV381" s="243"/>
      <c r="RUW381" s="243"/>
      <c r="RUX381" s="243"/>
      <c r="RUY381" s="243"/>
      <c r="RUZ381" s="243"/>
      <c r="RVA381" s="243"/>
      <c r="RVB381" s="243"/>
      <c r="RVC381" s="243"/>
      <c r="RVD381" s="243"/>
      <c r="RVE381" s="243"/>
      <c r="RVF381" s="243"/>
      <c r="RVG381" s="243"/>
      <c r="RVH381" s="243"/>
      <c r="RVI381" s="243"/>
      <c r="RVJ381" s="243"/>
      <c r="RVK381" s="243"/>
      <c r="RVL381" s="243"/>
      <c r="RVM381" s="243"/>
      <c r="RVN381" s="243"/>
      <c r="RVO381" s="243"/>
      <c r="RVP381" s="243"/>
      <c r="RVQ381" s="243"/>
      <c r="RVR381" s="243"/>
      <c r="RVS381" s="243"/>
      <c r="RVT381" s="243"/>
      <c r="RVU381" s="243"/>
      <c r="RVV381" s="243"/>
      <c r="RVW381" s="243"/>
      <c r="RVX381" s="243"/>
      <c r="RVY381" s="243"/>
      <c r="RVZ381" s="243"/>
      <c r="RWA381" s="243"/>
      <c r="RWB381" s="243"/>
      <c r="RWC381" s="243"/>
      <c r="RWD381" s="243"/>
      <c r="RWE381" s="243"/>
      <c r="RWF381" s="243"/>
      <c r="RWG381" s="243"/>
      <c r="RWH381" s="243"/>
      <c r="RWI381" s="243"/>
      <c r="RWJ381" s="243"/>
      <c r="RWK381" s="243"/>
      <c r="RWL381" s="243"/>
      <c r="RWM381" s="243"/>
      <c r="RWN381" s="243"/>
      <c r="RWO381" s="243"/>
      <c r="RWP381" s="243"/>
      <c r="RWQ381" s="243"/>
      <c r="RWR381" s="243"/>
      <c r="RWS381" s="243"/>
      <c r="RWT381" s="243"/>
      <c r="RWU381" s="243"/>
      <c r="RWV381" s="243"/>
      <c r="RWW381" s="243"/>
      <c r="RWX381" s="243"/>
      <c r="RWY381" s="243"/>
      <c r="RWZ381" s="243"/>
      <c r="RXA381" s="243"/>
      <c r="RXB381" s="243"/>
      <c r="RXC381" s="243"/>
      <c r="RXD381" s="243"/>
      <c r="RXE381" s="243"/>
      <c r="RXF381" s="243"/>
      <c r="RXG381" s="243"/>
      <c r="RXH381" s="243"/>
      <c r="RXI381" s="243"/>
      <c r="RXJ381" s="243"/>
      <c r="RXK381" s="243"/>
      <c r="RXL381" s="243"/>
      <c r="RXM381" s="243"/>
      <c r="RXN381" s="243"/>
      <c r="RXO381" s="243"/>
      <c r="RXP381" s="243"/>
      <c r="RXQ381" s="243"/>
      <c r="RXR381" s="243"/>
      <c r="RXS381" s="243"/>
      <c r="RXT381" s="243"/>
      <c r="RXU381" s="243"/>
      <c r="RXV381" s="243"/>
      <c r="RXW381" s="243"/>
      <c r="RXX381" s="243"/>
      <c r="RXY381" s="243"/>
      <c r="RXZ381" s="243"/>
      <c r="RYA381" s="243"/>
      <c r="RYB381" s="243"/>
      <c r="RYC381" s="243"/>
      <c r="RYD381" s="243"/>
      <c r="RYE381" s="243"/>
      <c r="RYF381" s="243"/>
      <c r="RYG381" s="243"/>
      <c r="RYH381" s="243"/>
      <c r="RYI381" s="243"/>
      <c r="RYJ381" s="243"/>
      <c r="RYK381" s="243"/>
      <c r="RYL381" s="243"/>
      <c r="RYM381" s="243"/>
      <c r="RYN381" s="243"/>
      <c r="RYO381" s="243"/>
      <c r="RYP381" s="243"/>
      <c r="RYQ381" s="243"/>
      <c r="RYR381" s="243"/>
      <c r="RYS381" s="243"/>
      <c r="RYT381" s="243"/>
      <c r="RYU381" s="243"/>
      <c r="RYV381" s="243"/>
      <c r="RYW381" s="243"/>
      <c r="RYX381" s="243"/>
      <c r="RYY381" s="243"/>
      <c r="RYZ381" s="243"/>
      <c r="RZA381" s="243"/>
      <c r="RZB381" s="243"/>
      <c r="RZC381" s="243"/>
      <c r="RZD381" s="243"/>
      <c r="RZE381" s="243"/>
      <c r="RZF381" s="243"/>
      <c r="RZG381" s="243"/>
      <c r="RZH381" s="243"/>
      <c r="RZI381" s="243"/>
      <c r="RZJ381" s="243"/>
      <c r="RZK381" s="243"/>
      <c r="RZL381" s="243"/>
      <c r="RZM381" s="243"/>
      <c r="RZN381" s="243"/>
      <c r="RZO381" s="243"/>
      <c r="RZP381" s="243"/>
      <c r="RZQ381" s="243"/>
      <c r="RZR381" s="243"/>
      <c r="RZS381" s="243"/>
      <c r="RZT381" s="243"/>
      <c r="RZU381" s="243"/>
      <c r="RZV381" s="243"/>
      <c r="RZW381" s="243"/>
      <c r="RZX381" s="243"/>
      <c r="RZY381" s="243"/>
      <c r="RZZ381" s="243"/>
      <c r="SAA381" s="243"/>
      <c r="SAB381" s="243"/>
      <c r="SAC381" s="243"/>
      <c r="SAD381" s="243"/>
      <c r="SAE381" s="243"/>
      <c r="SAF381" s="243"/>
      <c r="SAG381" s="243"/>
      <c r="SAH381" s="243"/>
      <c r="SAI381" s="243"/>
      <c r="SAJ381" s="243"/>
      <c r="SAK381" s="243"/>
      <c r="SAL381" s="243"/>
      <c r="SAM381" s="243"/>
      <c r="SAN381" s="243"/>
      <c r="SAO381" s="243"/>
      <c r="SAP381" s="243"/>
      <c r="SAQ381" s="243"/>
      <c r="SAR381" s="243"/>
      <c r="SAS381" s="243"/>
      <c r="SAT381" s="243"/>
      <c r="SAU381" s="243"/>
      <c r="SAV381" s="243"/>
      <c r="SAW381" s="243"/>
      <c r="SAX381" s="243"/>
      <c r="SAY381" s="243"/>
      <c r="SAZ381" s="243"/>
      <c r="SBA381" s="243"/>
      <c r="SBB381" s="243"/>
      <c r="SBC381" s="243"/>
      <c r="SBD381" s="243"/>
      <c r="SBE381" s="243"/>
      <c r="SBF381" s="243"/>
      <c r="SBG381" s="243"/>
      <c r="SBH381" s="243"/>
      <c r="SBI381" s="243"/>
      <c r="SBJ381" s="243"/>
      <c r="SBK381" s="243"/>
      <c r="SBL381" s="243"/>
      <c r="SBM381" s="243"/>
      <c r="SBN381" s="243"/>
      <c r="SBO381" s="243"/>
      <c r="SBP381" s="243"/>
      <c r="SBQ381" s="243"/>
      <c r="SBR381" s="243"/>
      <c r="SBS381" s="243"/>
      <c r="SBT381" s="243"/>
      <c r="SBU381" s="243"/>
      <c r="SBV381" s="243"/>
      <c r="SBW381" s="243"/>
      <c r="SBX381" s="243"/>
      <c r="SBY381" s="243"/>
      <c r="SBZ381" s="243"/>
      <c r="SCA381" s="243"/>
      <c r="SCB381" s="243"/>
      <c r="SCC381" s="243"/>
      <c r="SCD381" s="243"/>
      <c r="SCE381" s="243"/>
      <c r="SCF381" s="243"/>
      <c r="SCG381" s="243"/>
      <c r="SCH381" s="243"/>
      <c r="SCI381" s="243"/>
      <c r="SCJ381" s="243"/>
      <c r="SCK381" s="243"/>
      <c r="SCL381" s="243"/>
      <c r="SCM381" s="243"/>
      <c r="SCN381" s="243"/>
      <c r="SCO381" s="243"/>
      <c r="SCP381" s="243"/>
      <c r="SCQ381" s="243"/>
      <c r="SCR381" s="243"/>
      <c r="SCS381" s="243"/>
      <c r="SCT381" s="243"/>
      <c r="SCU381" s="243"/>
      <c r="SCV381" s="243"/>
      <c r="SCW381" s="243"/>
      <c r="SCX381" s="243"/>
      <c r="SCY381" s="243"/>
      <c r="SCZ381" s="243"/>
      <c r="SDA381" s="243"/>
      <c r="SDB381" s="243"/>
      <c r="SDC381" s="243"/>
      <c r="SDD381" s="243"/>
      <c r="SDE381" s="243"/>
      <c r="SDF381" s="243"/>
      <c r="SDG381" s="243"/>
      <c r="SDH381" s="243"/>
      <c r="SDI381" s="243"/>
      <c r="SDJ381" s="243"/>
      <c r="SDK381" s="243"/>
      <c r="SDL381" s="243"/>
      <c r="SDM381" s="243"/>
      <c r="SDN381" s="243"/>
      <c r="SDO381" s="243"/>
      <c r="SDP381" s="243"/>
      <c r="SDQ381" s="243"/>
      <c r="SDR381" s="243"/>
      <c r="SDS381" s="243"/>
      <c r="SDT381" s="243"/>
      <c r="SDU381" s="243"/>
      <c r="SDV381" s="243"/>
      <c r="SDW381" s="243"/>
      <c r="SDX381" s="243"/>
      <c r="SDY381" s="243"/>
      <c r="SDZ381" s="243"/>
      <c r="SEA381" s="243"/>
      <c r="SEB381" s="243"/>
      <c r="SEC381" s="243"/>
      <c r="SED381" s="243"/>
      <c r="SEE381" s="243"/>
      <c r="SEF381" s="243"/>
      <c r="SEG381" s="243"/>
      <c r="SEH381" s="243"/>
      <c r="SEI381" s="243"/>
      <c r="SEJ381" s="243"/>
      <c r="SEK381" s="243"/>
      <c r="SEL381" s="243"/>
      <c r="SEM381" s="243"/>
      <c r="SEN381" s="243"/>
      <c r="SEO381" s="243"/>
      <c r="SEP381" s="243"/>
      <c r="SEQ381" s="243"/>
      <c r="SER381" s="243"/>
      <c r="SES381" s="243"/>
      <c r="SET381" s="243"/>
      <c r="SEU381" s="243"/>
      <c r="SEV381" s="243"/>
      <c r="SEW381" s="243"/>
      <c r="SEX381" s="243"/>
      <c r="SEY381" s="243"/>
      <c r="SEZ381" s="243"/>
      <c r="SFA381" s="243"/>
      <c r="SFB381" s="243"/>
      <c r="SFC381" s="243"/>
      <c r="SFD381" s="243"/>
      <c r="SFE381" s="243"/>
      <c r="SFF381" s="243"/>
      <c r="SFG381" s="243"/>
      <c r="SFH381" s="243"/>
      <c r="SFI381" s="243"/>
      <c r="SFJ381" s="243"/>
      <c r="SFK381" s="243"/>
      <c r="SFL381" s="243"/>
      <c r="SFM381" s="243"/>
      <c r="SFN381" s="243"/>
      <c r="SFO381" s="243"/>
      <c r="SFP381" s="243"/>
      <c r="SFQ381" s="243"/>
      <c r="SFR381" s="243"/>
      <c r="SFS381" s="243"/>
      <c r="SFT381" s="243"/>
      <c r="SFU381" s="243"/>
      <c r="SFV381" s="243"/>
      <c r="SFW381" s="243"/>
      <c r="SFX381" s="243"/>
      <c r="SFY381" s="243"/>
      <c r="SFZ381" s="243"/>
      <c r="SGA381" s="243"/>
      <c r="SGB381" s="243"/>
      <c r="SGC381" s="243"/>
      <c r="SGD381" s="243"/>
      <c r="SGE381" s="243"/>
      <c r="SGF381" s="243"/>
      <c r="SGG381" s="243"/>
      <c r="SGH381" s="243"/>
      <c r="SGI381" s="243"/>
      <c r="SGJ381" s="243"/>
      <c r="SGK381" s="243"/>
      <c r="SGL381" s="243"/>
      <c r="SGM381" s="243"/>
      <c r="SGN381" s="243"/>
      <c r="SGO381" s="243"/>
      <c r="SGP381" s="243"/>
      <c r="SGQ381" s="243"/>
      <c r="SGR381" s="243"/>
      <c r="SGS381" s="243"/>
      <c r="SGT381" s="243"/>
      <c r="SGU381" s="243"/>
      <c r="SGV381" s="243"/>
      <c r="SGW381" s="243"/>
      <c r="SGX381" s="243"/>
      <c r="SGY381" s="243"/>
      <c r="SGZ381" s="243"/>
      <c r="SHA381" s="243"/>
      <c r="SHB381" s="243"/>
      <c r="SHC381" s="243"/>
      <c r="SHD381" s="243"/>
      <c r="SHE381" s="243"/>
      <c r="SHF381" s="243"/>
      <c r="SHG381" s="243"/>
      <c r="SHH381" s="243"/>
      <c r="SHI381" s="243"/>
      <c r="SHJ381" s="243"/>
      <c r="SHK381" s="243"/>
      <c r="SHL381" s="243"/>
      <c r="SHM381" s="243"/>
      <c r="SHN381" s="243"/>
      <c r="SHO381" s="243"/>
      <c r="SHP381" s="243"/>
      <c r="SHQ381" s="243"/>
      <c r="SHR381" s="243"/>
      <c r="SHS381" s="243"/>
      <c r="SHT381" s="243"/>
      <c r="SHU381" s="243"/>
      <c r="SHV381" s="243"/>
      <c r="SHW381" s="243"/>
      <c r="SHX381" s="243"/>
      <c r="SHY381" s="243"/>
      <c r="SHZ381" s="243"/>
      <c r="SIA381" s="243"/>
      <c r="SIB381" s="243"/>
      <c r="SIC381" s="243"/>
      <c r="SID381" s="243"/>
      <c r="SIE381" s="243"/>
      <c r="SIF381" s="243"/>
      <c r="SIG381" s="243"/>
      <c r="SIH381" s="243"/>
      <c r="SII381" s="243"/>
      <c r="SIJ381" s="243"/>
      <c r="SIK381" s="243"/>
      <c r="SIL381" s="243"/>
      <c r="SIM381" s="243"/>
      <c r="SIN381" s="243"/>
      <c r="SIO381" s="243"/>
      <c r="SIP381" s="243"/>
      <c r="SIQ381" s="243"/>
      <c r="SIR381" s="243"/>
      <c r="SIS381" s="243"/>
      <c r="SIT381" s="243"/>
      <c r="SIU381" s="243"/>
      <c r="SIV381" s="243"/>
      <c r="SIW381" s="243"/>
      <c r="SIX381" s="243"/>
      <c r="SIY381" s="243"/>
      <c r="SIZ381" s="243"/>
      <c r="SJA381" s="243"/>
      <c r="SJB381" s="243"/>
      <c r="SJC381" s="243"/>
      <c r="SJD381" s="243"/>
      <c r="SJE381" s="243"/>
      <c r="SJF381" s="243"/>
      <c r="SJG381" s="243"/>
      <c r="SJH381" s="243"/>
      <c r="SJI381" s="243"/>
      <c r="SJJ381" s="243"/>
      <c r="SJK381" s="243"/>
      <c r="SJL381" s="243"/>
      <c r="SJM381" s="243"/>
      <c r="SJN381" s="243"/>
      <c r="SJO381" s="243"/>
      <c r="SJP381" s="243"/>
      <c r="SJQ381" s="243"/>
      <c r="SJR381" s="243"/>
      <c r="SJS381" s="243"/>
      <c r="SJT381" s="243"/>
      <c r="SJU381" s="243"/>
      <c r="SJV381" s="243"/>
      <c r="SJW381" s="243"/>
      <c r="SJX381" s="243"/>
      <c r="SJY381" s="243"/>
      <c r="SJZ381" s="243"/>
      <c r="SKA381" s="243"/>
      <c r="SKB381" s="243"/>
      <c r="SKC381" s="243"/>
      <c r="SKD381" s="243"/>
      <c r="SKE381" s="243"/>
      <c r="SKF381" s="243"/>
      <c r="SKG381" s="243"/>
      <c r="SKH381" s="243"/>
      <c r="SKI381" s="243"/>
      <c r="SKJ381" s="243"/>
      <c r="SKK381" s="243"/>
      <c r="SKL381" s="243"/>
      <c r="SKM381" s="243"/>
      <c r="SKN381" s="243"/>
      <c r="SKO381" s="243"/>
      <c r="SKP381" s="243"/>
      <c r="SKQ381" s="243"/>
      <c r="SKR381" s="243"/>
      <c r="SKS381" s="243"/>
      <c r="SKT381" s="243"/>
      <c r="SKU381" s="243"/>
      <c r="SKV381" s="243"/>
      <c r="SKW381" s="243"/>
      <c r="SKX381" s="243"/>
      <c r="SKY381" s="243"/>
      <c r="SKZ381" s="243"/>
      <c r="SLA381" s="243"/>
      <c r="SLB381" s="243"/>
      <c r="SLC381" s="243"/>
      <c r="SLD381" s="243"/>
      <c r="SLE381" s="243"/>
      <c r="SLF381" s="243"/>
      <c r="SLG381" s="243"/>
      <c r="SLH381" s="243"/>
      <c r="SLI381" s="243"/>
      <c r="SLJ381" s="243"/>
      <c r="SLK381" s="243"/>
      <c r="SLL381" s="243"/>
      <c r="SLM381" s="243"/>
      <c r="SLN381" s="243"/>
      <c r="SLO381" s="243"/>
      <c r="SLP381" s="243"/>
      <c r="SLQ381" s="243"/>
      <c r="SLR381" s="243"/>
      <c r="SLS381" s="243"/>
      <c r="SLT381" s="243"/>
      <c r="SLU381" s="243"/>
      <c r="SLV381" s="243"/>
      <c r="SLW381" s="243"/>
      <c r="SLX381" s="243"/>
      <c r="SLY381" s="243"/>
      <c r="SLZ381" s="243"/>
      <c r="SMA381" s="243"/>
      <c r="SMB381" s="243"/>
      <c r="SMC381" s="243"/>
      <c r="SMD381" s="243"/>
      <c r="SME381" s="243"/>
      <c r="SMF381" s="243"/>
      <c r="SMG381" s="243"/>
      <c r="SMH381" s="243"/>
      <c r="SMI381" s="243"/>
      <c r="SMJ381" s="243"/>
      <c r="SMK381" s="243"/>
      <c r="SML381" s="243"/>
      <c r="SMM381" s="243"/>
      <c r="SMN381" s="243"/>
      <c r="SMO381" s="243"/>
      <c r="SMP381" s="243"/>
      <c r="SMQ381" s="243"/>
      <c r="SMR381" s="243"/>
      <c r="SMS381" s="243"/>
      <c r="SMT381" s="243"/>
      <c r="SMU381" s="243"/>
      <c r="SMV381" s="243"/>
      <c r="SMW381" s="243"/>
      <c r="SMX381" s="243"/>
      <c r="SMY381" s="243"/>
      <c r="SMZ381" s="243"/>
      <c r="SNA381" s="243"/>
      <c r="SNB381" s="243"/>
      <c r="SNC381" s="243"/>
      <c r="SND381" s="243"/>
      <c r="SNE381" s="243"/>
      <c r="SNF381" s="243"/>
      <c r="SNG381" s="243"/>
      <c r="SNH381" s="243"/>
      <c r="SNI381" s="243"/>
      <c r="SNJ381" s="243"/>
      <c r="SNK381" s="243"/>
      <c r="SNL381" s="243"/>
      <c r="SNM381" s="243"/>
      <c r="SNN381" s="243"/>
      <c r="SNO381" s="243"/>
      <c r="SNP381" s="243"/>
      <c r="SNQ381" s="243"/>
      <c r="SNR381" s="243"/>
      <c r="SNS381" s="243"/>
      <c r="SNT381" s="243"/>
      <c r="SNU381" s="243"/>
      <c r="SNV381" s="243"/>
      <c r="SNW381" s="243"/>
      <c r="SNX381" s="243"/>
      <c r="SNY381" s="243"/>
      <c r="SNZ381" s="243"/>
      <c r="SOA381" s="243"/>
      <c r="SOB381" s="243"/>
      <c r="SOC381" s="243"/>
      <c r="SOD381" s="243"/>
      <c r="SOE381" s="243"/>
      <c r="SOF381" s="243"/>
      <c r="SOG381" s="243"/>
      <c r="SOH381" s="243"/>
      <c r="SOI381" s="243"/>
      <c r="SOJ381" s="243"/>
      <c r="SOK381" s="243"/>
      <c r="SOL381" s="243"/>
      <c r="SOM381" s="243"/>
      <c r="SON381" s="243"/>
      <c r="SOO381" s="243"/>
      <c r="SOP381" s="243"/>
      <c r="SOQ381" s="243"/>
      <c r="SOR381" s="243"/>
      <c r="SOS381" s="243"/>
      <c r="SOT381" s="243"/>
      <c r="SOU381" s="243"/>
      <c r="SOV381" s="243"/>
      <c r="SOW381" s="243"/>
      <c r="SOX381" s="243"/>
      <c r="SOY381" s="243"/>
      <c r="SOZ381" s="243"/>
      <c r="SPA381" s="243"/>
      <c r="SPB381" s="243"/>
      <c r="SPC381" s="243"/>
      <c r="SPD381" s="243"/>
      <c r="SPE381" s="243"/>
      <c r="SPF381" s="243"/>
      <c r="SPG381" s="243"/>
      <c r="SPH381" s="243"/>
      <c r="SPI381" s="243"/>
      <c r="SPJ381" s="243"/>
      <c r="SPK381" s="243"/>
      <c r="SPL381" s="243"/>
      <c r="SPM381" s="243"/>
      <c r="SPN381" s="243"/>
      <c r="SPO381" s="243"/>
      <c r="SPP381" s="243"/>
      <c r="SPQ381" s="243"/>
      <c r="SPR381" s="243"/>
      <c r="SPS381" s="243"/>
      <c r="SPT381" s="243"/>
      <c r="SPU381" s="243"/>
      <c r="SPV381" s="243"/>
      <c r="SPW381" s="243"/>
      <c r="SPX381" s="243"/>
      <c r="SPY381" s="243"/>
      <c r="SPZ381" s="243"/>
      <c r="SQA381" s="243"/>
      <c r="SQB381" s="243"/>
      <c r="SQC381" s="243"/>
      <c r="SQD381" s="243"/>
      <c r="SQE381" s="243"/>
      <c r="SQF381" s="243"/>
      <c r="SQG381" s="243"/>
      <c r="SQH381" s="243"/>
      <c r="SQI381" s="243"/>
      <c r="SQJ381" s="243"/>
      <c r="SQK381" s="243"/>
      <c r="SQL381" s="243"/>
      <c r="SQM381" s="243"/>
      <c r="SQN381" s="243"/>
      <c r="SQO381" s="243"/>
      <c r="SQP381" s="243"/>
      <c r="SQQ381" s="243"/>
      <c r="SQR381" s="243"/>
      <c r="SQS381" s="243"/>
      <c r="SQT381" s="243"/>
      <c r="SQU381" s="243"/>
      <c r="SQV381" s="243"/>
      <c r="SQW381" s="243"/>
      <c r="SQX381" s="243"/>
      <c r="SQY381" s="243"/>
      <c r="SQZ381" s="243"/>
      <c r="SRA381" s="243"/>
      <c r="SRB381" s="243"/>
      <c r="SRC381" s="243"/>
      <c r="SRD381" s="243"/>
      <c r="SRE381" s="243"/>
      <c r="SRF381" s="243"/>
      <c r="SRG381" s="243"/>
      <c r="SRH381" s="243"/>
      <c r="SRI381" s="243"/>
      <c r="SRJ381" s="243"/>
      <c r="SRK381" s="243"/>
      <c r="SRL381" s="243"/>
      <c r="SRM381" s="243"/>
      <c r="SRN381" s="243"/>
      <c r="SRO381" s="243"/>
      <c r="SRP381" s="243"/>
      <c r="SRQ381" s="243"/>
      <c r="SRR381" s="243"/>
      <c r="SRS381" s="243"/>
      <c r="SRT381" s="243"/>
      <c r="SRU381" s="243"/>
      <c r="SRV381" s="243"/>
      <c r="SRW381" s="243"/>
      <c r="SRX381" s="243"/>
      <c r="SRY381" s="243"/>
      <c r="SRZ381" s="243"/>
      <c r="SSA381" s="243"/>
      <c r="SSB381" s="243"/>
      <c r="SSC381" s="243"/>
      <c r="SSD381" s="243"/>
      <c r="SSE381" s="243"/>
      <c r="SSF381" s="243"/>
      <c r="SSG381" s="243"/>
      <c r="SSH381" s="243"/>
      <c r="SSI381" s="243"/>
      <c r="SSJ381" s="243"/>
      <c r="SSK381" s="243"/>
      <c r="SSL381" s="243"/>
      <c r="SSM381" s="243"/>
      <c r="SSN381" s="243"/>
      <c r="SSO381" s="243"/>
      <c r="SSP381" s="243"/>
      <c r="SSQ381" s="243"/>
      <c r="SSR381" s="243"/>
      <c r="SSS381" s="243"/>
      <c r="SST381" s="243"/>
      <c r="SSU381" s="243"/>
      <c r="SSV381" s="243"/>
      <c r="SSW381" s="243"/>
      <c r="SSX381" s="243"/>
      <c r="SSY381" s="243"/>
      <c r="SSZ381" s="243"/>
      <c r="STA381" s="243"/>
      <c r="STB381" s="243"/>
      <c r="STC381" s="243"/>
      <c r="STD381" s="243"/>
      <c r="STE381" s="243"/>
      <c r="STF381" s="243"/>
      <c r="STG381" s="243"/>
      <c r="STH381" s="243"/>
      <c r="STI381" s="243"/>
      <c r="STJ381" s="243"/>
      <c r="STK381" s="243"/>
      <c r="STL381" s="243"/>
      <c r="STM381" s="243"/>
      <c r="STN381" s="243"/>
      <c r="STO381" s="243"/>
      <c r="STP381" s="243"/>
      <c r="STQ381" s="243"/>
      <c r="STR381" s="243"/>
      <c r="STS381" s="243"/>
      <c r="STT381" s="243"/>
      <c r="STU381" s="243"/>
      <c r="STV381" s="243"/>
      <c r="STW381" s="243"/>
      <c r="STX381" s="243"/>
      <c r="STY381" s="243"/>
      <c r="STZ381" s="243"/>
      <c r="SUA381" s="243"/>
      <c r="SUB381" s="243"/>
      <c r="SUC381" s="243"/>
      <c r="SUD381" s="243"/>
      <c r="SUE381" s="243"/>
      <c r="SUF381" s="243"/>
      <c r="SUG381" s="243"/>
      <c r="SUH381" s="243"/>
      <c r="SUI381" s="243"/>
      <c r="SUJ381" s="243"/>
      <c r="SUK381" s="243"/>
      <c r="SUL381" s="243"/>
      <c r="SUM381" s="243"/>
      <c r="SUN381" s="243"/>
      <c r="SUO381" s="243"/>
      <c r="SUP381" s="243"/>
      <c r="SUQ381" s="243"/>
      <c r="SUR381" s="243"/>
      <c r="SUS381" s="243"/>
      <c r="SUT381" s="243"/>
      <c r="SUU381" s="243"/>
      <c r="SUV381" s="243"/>
      <c r="SUW381" s="243"/>
      <c r="SUX381" s="243"/>
      <c r="SUY381" s="243"/>
      <c r="SUZ381" s="243"/>
      <c r="SVA381" s="243"/>
      <c r="SVB381" s="243"/>
      <c r="SVC381" s="243"/>
      <c r="SVD381" s="243"/>
      <c r="SVE381" s="243"/>
      <c r="SVF381" s="243"/>
      <c r="SVG381" s="243"/>
      <c r="SVH381" s="243"/>
      <c r="SVI381" s="243"/>
      <c r="SVJ381" s="243"/>
      <c r="SVK381" s="243"/>
      <c r="SVL381" s="243"/>
      <c r="SVM381" s="243"/>
      <c r="SVN381" s="243"/>
      <c r="SVO381" s="243"/>
      <c r="SVP381" s="243"/>
      <c r="SVQ381" s="243"/>
      <c r="SVR381" s="243"/>
      <c r="SVS381" s="243"/>
      <c r="SVT381" s="243"/>
      <c r="SVU381" s="243"/>
      <c r="SVV381" s="243"/>
      <c r="SVW381" s="243"/>
      <c r="SVX381" s="243"/>
      <c r="SVY381" s="243"/>
      <c r="SVZ381" s="243"/>
      <c r="SWA381" s="243"/>
      <c r="SWB381" s="243"/>
      <c r="SWC381" s="243"/>
      <c r="SWD381" s="243"/>
      <c r="SWE381" s="243"/>
      <c r="SWF381" s="243"/>
      <c r="SWG381" s="243"/>
      <c r="SWH381" s="243"/>
      <c r="SWI381" s="243"/>
      <c r="SWJ381" s="243"/>
      <c r="SWK381" s="243"/>
      <c r="SWL381" s="243"/>
      <c r="SWM381" s="243"/>
      <c r="SWN381" s="243"/>
      <c r="SWO381" s="243"/>
      <c r="SWP381" s="243"/>
      <c r="SWQ381" s="243"/>
      <c r="SWR381" s="243"/>
      <c r="SWS381" s="243"/>
      <c r="SWT381" s="243"/>
      <c r="SWU381" s="243"/>
      <c r="SWV381" s="243"/>
      <c r="SWW381" s="243"/>
      <c r="SWX381" s="243"/>
      <c r="SWY381" s="243"/>
      <c r="SWZ381" s="243"/>
      <c r="SXA381" s="243"/>
      <c r="SXB381" s="243"/>
      <c r="SXC381" s="243"/>
      <c r="SXD381" s="243"/>
      <c r="SXE381" s="243"/>
      <c r="SXF381" s="243"/>
      <c r="SXG381" s="243"/>
      <c r="SXH381" s="243"/>
      <c r="SXI381" s="243"/>
      <c r="SXJ381" s="243"/>
      <c r="SXK381" s="243"/>
      <c r="SXL381" s="243"/>
      <c r="SXM381" s="243"/>
      <c r="SXN381" s="243"/>
      <c r="SXO381" s="243"/>
      <c r="SXP381" s="243"/>
      <c r="SXQ381" s="243"/>
      <c r="SXR381" s="243"/>
      <c r="SXS381" s="243"/>
      <c r="SXT381" s="243"/>
      <c r="SXU381" s="243"/>
      <c r="SXV381" s="243"/>
      <c r="SXW381" s="243"/>
      <c r="SXX381" s="243"/>
      <c r="SXY381" s="243"/>
      <c r="SXZ381" s="243"/>
      <c r="SYA381" s="243"/>
      <c r="SYB381" s="243"/>
      <c r="SYC381" s="243"/>
      <c r="SYD381" s="243"/>
      <c r="SYE381" s="243"/>
      <c r="SYF381" s="243"/>
      <c r="SYG381" s="243"/>
      <c r="SYH381" s="243"/>
      <c r="SYI381" s="243"/>
      <c r="SYJ381" s="243"/>
      <c r="SYK381" s="243"/>
      <c r="SYL381" s="243"/>
      <c r="SYM381" s="243"/>
      <c r="SYN381" s="243"/>
      <c r="SYO381" s="243"/>
      <c r="SYP381" s="243"/>
      <c r="SYQ381" s="243"/>
      <c r="SYR381" s="243"/>
      <c r="SYS381" s="243"/>
      <c r="SYT381" s="243"/>
      <c r="SYU381" s="243"/>
      <c r="SYV381" s="243"/>
      <c r="SYW381" s="243"/>
      <c r="SYX381" s="243"/>
      <c r="SYY381" s="243"/>
      <c r="SYZ381" s="243"/>
      <c r="SZA381" s="243"/>
      <c r="SZB381" s="243"/>
      <c r="SZC381" s="243"/>
      <c r="SZD381" s="243"/>
      <c r="SZE381" s="243"/>
      <c r="SZF381" s="243"/>
      <c r="SZG381" s="243"/>
      <c r="SZH381" s="243"/>
      <c r="SZI381" s="243"/>
      <c r="SZJ381" s="243"/>
      <c r="SZK381" s="243"/>
      <c r="SZL381" s="243"/>
      <c r="SZM381" s="243"/>
      <c r="SZN381" s="243"/>
      <c r="SZO381" s="243"/>
      <c r="SZP381" s="243"/>
      <c r="SZQ381" s="243"/>
      <c r="SZR381" s="243"/>
      <c r="SZS381" s="243"/>
      <c r="SZT381" s="243"/>
      <c r="SZU381" s="243"/>
      <c r="SZV381" s="243"/>
      <c r="SZW381" s="243"/>
      <c r="SZX381" s="243"/>
      <c r="SZY381" s="243"/>
      <c r="SZZ381" s="243"/>
      <c r="TAA381" s="243"/>
      <c r="TAB381" s="243"/>
      <c r="TAC381" s="243"/>
      <c r="TAD381" s="243"/>
      <c r="TAE381" s="243"/>
      <c r="TAF381" s="243"/>
      <c r="TAG381" s="243"/>
      <c r="TAH381" s="243"/>
      <c r="TAI381" s="243"/>
      <c r="TAJ381" s="243"/>
      <c r="TAK381" s="243"/>
      <c r="TAL381" s="243"/>
      <c r="TAM381" s="243"/>
      <c r="TAN381" s="243"/>
      <c r="TAO381" s="243"/>
      <c r="TAP381" s="243"/>
      <c r="TAQ381" s="243"/>
      <c r="TAR381" s="243"/>
      <c r="TAS381" s="243"/>
      <c r="TAT381" s="243"/>
      <c r="TAU381" s="243"/>
      <c r="TAV381" s="243"/>
      <c r="TAW381" s="243"/>
      <c r="TAX381" s="243"/>
      <c r="TAY381" s="243"/>
      <c r="TAZ381" s="243"/>
      <c r="TBA381" s="243"/>
      <c r="TBB381" s="243"/>
      <c r="TBC381" s="243"/>
      <c r="TBD381" s="243"/>
      <c r="TBE381" s="243"/>
      <c r="TBF381" s="243"/>
      <c r="TBG381" s="243"/>
      <c r="TBH381" s="243"/>
      <c r="TBI381" s="243"/>
      <c r="TBJ381" s="243"/>
      <c r="TBK381" s="243"/>
      <c r="TBL381" s="243"/>
      <c r="TBM381" s="243"/>
      <c r="TBN381" s="243"/>
      <c r="TBO381" s="243"/>
      <c r="TBP381" s="243"/>
      <c r="TBQ381" s="243"/>
      <c r="TBR381" s="243"/>
      <c r="TBS381" s="243"/>
      <c r="TBT381" s="243"/>
      <c r="TBU381" s="243"/>
      <c r="TBV381" s="243"/>
      <c r="TBW381" s="243"/>
      <c r="TBX381" s="243"/>
      <c r="TBY381" s="243"/>
      <c r="TBZ381" s="243"/>
      <c r="TCA381" s="243"/>
      <c r="TCB381" s="243"/>
      <c r="TCC381" s="243"/>
      <c r="TCD381" s="243"/>
      <c r="TCE381" s="243"/>
      <c r="TCF381" s="243"/>
      <c r="TCG381" s="243"/>
      <c r="TCH381" s="243"/>
      <c r="TCI381" s="243"/>
      <c r="TCJ381" s="243"/>
      <c r="TCK381" s="243"/>
      <c r="TCL381" s="243"/>
      <c r="TCM381" s="243"/>
      <c r="TCN381" s="243"/>
      <c r="TCO381" s="243"/>
      <c r="TCP381" s="243"/>
      <c r="TCQ381" s="243"/>
      <c r="TCR381" s="243"/>
      <c r="TCS381" s="243"/>
      <c r="TCT381" s="243"/>
      <c r="TCU381" s="243"/>
      <c r="TCV381" s="243"/>
      <c r="TCW381" s="243"/>
      <c r="TCX381" s="243"/>
      <c r="TCY381" s="243"/>
      <c r="TCZ381" s="243"/>
      <c r="TDA381" s="243"/>
      <c r="TDB381" s="243"/>
      <c r="TDC381" s="243"/>
      <c r="TDD381" s="243"/>
      <c r="TDE381" s="243"/>
      <c r="TDF381" s="243"/>
      <c r="TDG381" s="243"/>
      <c r="TDH381" s="243"/>
      <c r="TDI381" s="243"/>
      <c r="TDJ381" s="243"/>
      <c r="TDK381" s="243"/>
      <c r="TDL381" s="243"/>
      <c r="TDM381" s="243"/>
      <c r="TDN381" s="243"/>
      <c r="TDO381" s="243"/>
      <c r="TDP381" s="243"/>
      <c r="TDQ381" s="243"/>
      <c r="TDR381" s="243"/>
      <c r="TDS381" s="243"/>
      <c r="TDT381" s="243"/>
      <c r="TDU381" s="243"/>
      <c r="TDV381" s="243"/>
      <c r="TDW381" s="243"/>
      <c r="TDX381" s="243"/>
      <c r="TDY381" s="243"/>
      <c r="TDZ381" s="243"/>
      <c r="TEA381" s="243"/>
      <c r="TEB381" s="243"/>
      <c r="TEC381" s="243"/>
      <c r="TED381" s="243"/>
      <c r="TEE381" s="243"/>
      <c r="TEF381" s="243"/>
      <c r="TEG381" s="243"/>
      <c r="TEH381" s="243"/>
      <c r="TEI381" s="243"/>
      <c r="TEJ381" s="243"/>
      <c r="TEK381" s="243"/>
      <c r="TEL381" s="243"/>
      <c r="TEM381" s="243"/>
      <c r="TEN381" s="243"/>
      <c r="TEO381" s="243"/>
      <c r="TEP381" s="243"/>
      <c r="TEQ381" s="243"/>
      <c r="TER381" s="243"/>
      <c r="TES381" s="243"/>
      <c r="TET381" s="243"/>
      <c r="TEU381" s="243"/>
      <c r="TEV381" s="243"/>
      <c r="TEW381" s="243"/>
      <c r="TEX381" s="243"/>
      <c r="TEY381" s="243"/>
      <c r="TEZ381" s="243"/>
      <c r="TFA381" s="243"/>
      <c r="TFB381" s="243"/>
      <c r="TFC381" s="243"/>
      <c r="TFD381" s="243"/>
      <c r="TFE381" s="243"/>
      <c r="TFF381" s="243"/>
      <c r="TFG381" s="243"/>
      <c r="TFH381" s="243"/>
      <c r="TFI381" s="243"/>
      <c r="TFJ381" s="243"/>
      <c r="TFK381" s="243"/>
      <c r="TFL381" s="243"/>
      <c r="TFM381" s="243"/>
      <c r="TFN381" s="243"/>
      <c r="TFO381" s="243"/>
      <c r="TFP381" s="243"/>
      <c r="TFQ381" s="243"/>
      <c r="TFR381" s="243"/>
      <c r="TFS381" s="243"/>
      <c r="TFT381" s="243"/>
      <c r="TFU381" s="243"/>
      <c r="TFV381" s="243"/>
      <c r="TFW381" s="243"/>
      <c r="TFX381" s="243"/>
      <c r="TFY381" s="243"/>
      <c r="TFZ381" s="243"/>
      <c r="TGA381" s="243"/>
      <c r="TGB381" s="243"/>
      <c r="TGC381" s="243"/>
      <c r="TGD381" s="243"/>
      <c r="TGE381" s="243"/>
      <c r="TGF381" s="243"/>
      <c r="TGG381" s="243"/>
      <c r="TGH381" s="243"/>
      <c r="TGI381" s="243"/>
      <c r="TGJ381" s="243"/>
      <c r="TGK381" s="243"/>
      <c r="TGL381" s="243"/>
      <c r="TGM381" s="243"/>
      <c r="TGN381" s="243"/>
      <c r="TGO381" s="243"/>
      <c r="TGP381" s="243"/>
      <c r="TGQ381" s="243"/>
      <c r="TGR381" s="243"/>
      <c r="TGS381" s="243"/>
      <c r="TGT381" s="243"/>
      <c r="TGU381" s="243"/>
      <c r="TGV381" s="243"/>
      <c r="TGW381" s="243"/>
      <c r="TGX381" s="243"/>
      <c r="TGY381" s="243"/>
      <c r="TGZ381" s="243"/>
      <c r="THA381" s="243"/>
      <c r="THB381" s="243"/>
      <c r="THC381" s="243"/>
      <c r="THD381" s="243"/>
      <c r="THE381" s="243"/>
      <c r="THF381" s="243"/>
      <c r="THG381" s="243"/>
      <c r="THH381" s="243"/>
      <c r="THI381" s="243"/>
      <c r="THJ381" s="243"/>
      <c r="THK381" s="243"/>
      <c r="THL381" s="243"/>
      <c r="THM381" s="243"/>
      <c r="THN381" s="243"/>
      <c r="THO381" s="243"/>
      <c r="THP381" s="243"/>
      <c r="THQ381" s="243"/>
      <c r="THR381" s="243"/>
      <c r="THS381" s="243"/>
      <c r="THT381" s="243"/>
      <c r="THU381" s="243"/>
      <c r="THV381" s="243"/>
      <c r="THW381" s="243"/>
      <c r="THX381" s="243"/>
      <c r="THY381" s="243"/>
      <c r="THZ381" s="243"/>
      <c r="TIA381" s="243"/>
      <c r="TIB381" s="243"/>
      <c r="TIC381" s="243"/>
      <c r="TID381" s="243"/>
      <c r="TIE381" s="243"/>
      <c r="TIF381" s="243"/>
      <c r="TIG381" s="243"/>
      <c r="TIH381" s="243"/>
      <c r="TII381" s="243"/>
      <c r="TIJ381" s="243"/>
      <c r="TIK381" s="243"/>
      <c r="TIL381" s="243"/>
      <c r="TIM381" s="243"/>
      <c r="TIN381" s="243"/>
      <c r="TIO381" s="243"/>
      <c r="TIP381" s="243"/>
      <c r="TIQ381" s="243"/>
      <c r="TIR381" s="243"/>
      <c r="TIS381" s="243"/>
      <c r="TIT381" s="243"/>
      <c r="TIU381" s="243"/>
      <c r="TIV381" s="243"/>
      <c r="TIW381" s="243"/>
      <c r="TIX381" s="243"/>
      <c r="TIY381" s="243"/>
      <c r="TIZ381" s="243"/>
      <c r="TJA381" s="243"/>
      <c r="TJB381" s="243"/>
      <c r="TJC381" s="243"/>
      <c r="TJD381" s="243"/>
      <c r="TJE381" s="243"/>
      <c r="TJF381" s="243"/>
      <c r="TJG381" s="243"/>
      <c r="TJH381" s="243"/>
      <c r="TJI381" s="243"/>
      <c r="TJJ381" s="243"/>
      <c r="TJK381" s="243"/>
      <c r="TJL381" s="243"/>
      <c r="TJM381" s="243"/>
      <c r="TJN381" s="243"/>
      <c r="TJO381" s="243"/>
      <c r="TJP381" s="243"/>
      <c r="TJQ381" s="243"/>
      <c r="TJR381" s="243"/>
      <c r="TJS381" s="243"/>
      <c r="TJT381" s="243"/>
      <c r="TJU381" s="243"/>
      <c r="TJV381" s="243"/>
      <c r="TJW381" s="243"/>
      <c r="TJX381" s="243"/>
      <c r="TJY381" s="243"/>
      <c r="TJZ381" s="243"/>
      <c r="TKA381" s="243"/>
      <c r="TKB381" s="243"/>
      <c r="TKC381" s="243"/>
      <c r="TKD381" s="243"/>
      <c r="TKE381" s="243"/>
      <c r="TKF381" s="243"/>
      <c r="TKG381" s="243"/>
      <c r="TKH381" s="243"/>
      <c r="TKI381" s="243"/>
      <c r="TKJ381" s="243"/>
      <c r="TKK381" s="243"/>
      <c r="TKL381" s="243"/>
      <c r="TKM381" s="243"/>
      <c r="TKN381" s="243"/>
      <c r="TKO381" s="243"/>
      <c r="TKP381" s="243"/>
      <c r="TKQ381" s="243"/>
      <c r="TKR381" s="243"/>
      <c r="TKS381" s="243"/>
      <c r="TKT381" s="243"/>
      <c r="TKU381" s="243"/>
      <c r="TKV381" s="243"/>
      <c r="TKW381" s="243"/>
      <c r="TKX381" s="243"/>
      <c r="TKY381" s="243"/>
      <c r="TKZ381" s="243"/>
      <c r="TLA381" s="243"/>
      <c r="TLB381" s="243"/>
      <c r="TLC381" s="243"/>
      <c r="TLD381" s="243"/>
      <c r="TLE381" s="243"/>
      <c r="TLF381" s="243"/>
      <c r="TLG381" s="243"/>
      <c r="TLH381" s="243"/>
      <c r="TLI381" s="243"/>
      <c r="TLJ381" s="243"/>
      <c r="TLK381" s="243"/>
      <c r="TLL381" s="243"/>
      <c r="TLM381" s="243"/>
      <c r="TLN381" s="243"/>
      <c r="TLO381" s="243"/>
      <c r="TLP381" s="243"/>
      <c r="TLQ381" s="243"/>
      <c r="TLR381" s="243"/>
      <c r="TLS381" s="243"/>
      <c r="TLT381" s="243"/>
      <c r="TLU381" s="243"/>
      <c r="TLV381" s="243"/>
      <c r="TLW381" s="243"/>
      <c r="TLX381" s="243"/>
      <c r="TLY381" s="243"/>
      <c r="TLZ381" s="243"/>
      <c r="TMA381" s="243"/>
      <c r="TMB381" s="243"/>
      <c r="TMC381" s="243"/>
      <c r="TMD381" s="243"/>
      <c r="TME381" s="243"/>
      <c r="TMF381" s="243"/>
      <c r="TMG381" s="243"/>
      <c r="TMH381" s="243"/>
      <c r="TMI381" s="243"/>
      <c r="TMJ381" s="243"/>
      <c r="TMK381" s="243"/>
      <c r="TML381" s="243"/>
      <c r="TMM381" s="243"/>
      <c r="TMN381" s="243"/>
      <c r="TMO381" s="243"/>
      <c r="TMP381" s="243"/>
      <c r="TMQ381" s="243"/>
      <c r="TMR381" s="243"/>
      <c r="TMS381" s="243"/>
      <c r="TMT381" s="243"/>
      <c r="TMU381" s="243"/>
      <c r="TMV381" s="243"/>
      <c r="TMW381" s="243"/>
      <c r="TMX381" s="243"/>
      <c r="TMY381" s="243"/>
      <c r="TMZ381" s="243"/>
      <c r="TNA381" s="243"/>
      <c r="TNB381" s="243"/>
      <c r="TNC381" s="243"/>
      <c r="TND381" s="243"/>
      <c r="TNE381" s="243"/>
      <c r="TNF381" s="243"/>
      <c r="TNG381" s="243"/>
      <c r="TNH381" s="243"/>
      <c r="TNI381" s="243"/>
      <c r="TNJ381" s="243"/>
      <c r="TNK381" s="243"/>
      <c r="TNL381" s="243"/>
      <c r="TNM381" s="243"/>
      <c r="TNN381" s="243"/>
      <c r="TNO381" s="243"/>
      <c r="TNP381" s="243"/>
      <c r="TNQ381" s="243"/>
      <c r="TNR381" s="243"/>
      <c r="TNS381" s="243"/>
      <c r="TNT381" s="243"/>
      <c r="TNU381" s="243"/>
      <c r="TNV381" s="243"/>
      <c r="TNW381" s="243"/>
      <c r="TNX381" s="243"/>
      <c r="TNY381" s="243"/>
      <c r="TNZ381" s="243"/>
      <c r="TOA381" s="243"/>
      <c r="TOB381" s="243"/>
      <c r="TOC381" s="243"/>
      <c r="TOD381" s="243"/>
      <c r="TOE381" s="243"/>
      <c r="TOF381" s="243"/>
      <c r="TOG381" s="243"/>
      <c r="TOH381" s="243"/>
      <c r="TOI381" s="243"/>
      <c r="TOJ381" s="243"/>
      <c r="TOK381" s="243"/>
      <c r="TOL381" s="243"/>
      <c r="TOM381" s="243"/>
      <c r="TON381" s="243"/>
      <c r="TOO381" s="243"/>
      <c r="TOP381" s="243"/>
      <c r="TOQ381" s="243"/>
      <c r="TOR381" s="243"/>
      <c r="TOS381" s="243"/>
      <c r="TOT381" s="243"/>
      <c r="TOU381" s="243"/>
      <c r="TOV381" s="243"/>
      <c r="TOW381" s="243"/>
      <c r="TOX381" s="243"/>
      <c r="TOY381" s="243"/>
      <c r="TOZ381" s="243"/>
      <c r="TPA381" s="243"/>
      <c r="TPB381" s="243"/>
      <c r="TPC381" s="243"/>
      <c r="TPD381" s="243"/>
      <c r="TPE381" s="243"/>
      <c r="TPF381" s="243"/>
      <c r="TPG381" s="243"/>
      <c r="TPH381" s="243"/>
      <c r="TPI381" s="243"/>
      <c r="TPJ381" s="243"/>
      <c r="TPK381" s="243"/>
      <c r="TPL381" s="243"/>
      <c r="TPM381" s="243"/>
      <c r="TPN381" s="243"/>
      <c r="TPO381" s="243"/>
      <c r="TPP381" s="243"/>
      <c r="TPQ381" s="243"/>
      <c r="TPR381" s="243"/>
      <c r="TPS381" s="243"/>
      <c r="TPT381" s="243"/>
      <c r="TPU381" s="243"/>
      <c r="TPV381" s="243"/>
      <c r="TPW381" s="243"/>
      <c r="TPX381" s="243"/>
      <c r="TPY381" s="243"/>
      <c r="TPZ381" s="243"/>
      <c r="TQA381" s="243"/>
      <c r="TQB381" s="243"/>
      <c r="TQC381" s="243"/>
      <c r="TQD381" s="243"/>
      <c r="TQE381" s="243"/>
      <c r="TQF381" s="243"/>
      <c r="TQG381" s="243"/>
      <c r="TQH381" s="243"/>
      <c r="TQI381" s="243"/>
      <c r="TQJ381" s="243"/>
      <c r="TQK381" s="243"/>
      <c r="TQL381" s="243"/>
      <c r="TQM381" s="243"/>
      <c r="TQN381" s="243"/>
      <c r="TQO381" s="243"/>
      <c r="TQP381" s="243"/>
      <c r="TQQ381" s="243"/>
      <c r="TQR381" s="243"/>
      <c r="TQS381" s="243"/>
      <c r="TQT381" s="243"/>
      <c r="TQU381" s="243"/>
      <c r="TQV381" s="243"/>
      <c r="TQW381" s="243"/>
      <c r="TQX381" s="243"/>
      <c r="TQY381" s="243"/>
      <c r="TQZ381" s="243"/>
      <c r="TRA381" s="243"/>
      <c r="TRB381" s="243"/>
      <c r="TRC381" s="243"/>
      <c r="TRD381" s="243"/>
      <c r="TRE381" s="243"/>
      <c r="TRF381" s="243"/>
      <c r="TRG381" s="243"/>
      <c r="TRH381" s="243"/>
      <c r="TRI381" s="243"/>
      <c r="TRJ381" s="243"/>
      <c r="TRK381" s="243"/>
      <c r="TRL381" s="243"/>
      <c r="TRM381" s="243"/>
      <c r="TRN381" s="243"/>
      <c r="TRO381" s="243"/>
      <c r="TRP381" s="243"/>
      <c r="TRQ381" s="243"/>
      <c r="TRR381" s="243"/>
      <c r="TRS381" s="243"/>
      <c r="TRT381" s="243"/>
      <c r="TRU381" s="243"/>
      <c r="TRV381" s="243"/>
      <c r="TRW381" s="243"/>
      <c r="TRX381" s="243"/>
      <c r="TRY381" s="243"/>
      <c r="TRZ381" s="243"/>
      <c r="TSA381" s="243"/>
      <c r="TSB381" s="243"/>
      <c r="TSC381" s="243"/>
      <c r="TSD381" s="243"/>
      <c r="TSE381" s="243"/>
      <c r="TSF381" s="243"/>
      <c r="TSG381" s="243"/>
      <c r="TSH381" s="243"/>
      <c r="TSI381" s="243"/>
      <c r="TSJ381" s="243"/>
      <c r="TSK381" s="243"/>
      <c r="TSL381" s="243"/>
      <c r="TSM381" s="243"/>
      <c r="TSN381" s="243"/>
      <c r="TSO381" s="243"/>
      <c r="TSP381" s="243"/>
      <c r="TSQ381" s="243"/>
      <c r="TSR381" s="243"/>
      <c r="TSS381" s="243"/>
      <c r="TST381" s="243"/>
      <c r="TSU381" s="243"/>
      <c r="TSV381" s="243"/>
      <c r="TSW381" s="243"/>
      <c r="TSX381" s="243"/>
      <c r="TSY381" s="243"/>
      <c r="TSZ381" s="243"/>
      <c r="TTA381" s="243"/>
      <c r="TTB381" s="243"/>
      <c r="TTC381" s="243"/>
      <c r="TTD381" s="243"/>
      <c r="TTE381" s="243"/>
      <c r="TTF381" s="243"/>
      <c r="TTG381" s="243"/>
      <c r="TTH381" s="243"/>
      <c r="TTI381" s="243"/>
      <c r="TTJ381" s="243"/>
      <c r="TTK381" s="243"/>
      <c r="TTL381" s="243"/>
      <c r="TTM381" s="243"/>
      <c r="TTN381" s="243"/>
      <c r="TTO381" s="243"/>
      <c r="TTP381" s="243"/>
      <c r="TTQ381" s="243"/>
      <c r="TTR381" s="243"/>
      <c r="TTS381" s="243"/>
      <c r="TTT381" s="243"/>
      <c r="TTU381" s="243"/>
      <c r="TTV381" s="243"/>
      <c r="TTW381" s="243"/>
      <c r="TTX381" s="243"/>
      <c r="TTY381" s="243"/>
      <c r="TTZ381" s="243"/>
      <c r="TUA381" s="243"/>
      <c r="TUB381" s="243"/>
      <c r="TUC381" s="243"/>
      <c r="TUD381" s="243"/>
      <c r="TUE381" s="243"/>
      <c r="TUF381" s="243"/>
      <c r="TUG381" s="243"/>
      <c r="TUH381" s="243"/>
      <c r="TUI381" s="243"/>
      <c r="TUJ381" s="243"/>
      <c r="TUK381" s="243"/>
      <c r="TUL381" s="243"/>
      <c r="TUM381" s="243"/>
      <c r="TUN381" s="243"/>
      <c r="TUO381" s="243"/>
      <c r="TUP381" s="243"/>
      <c r="TUQ381" s="243"/>
      <c r="TUR381" s="243"/>
      <c r="TUS381" s="243"/>
      <c r="TUT381" s="243"/>
      <c r="TUU381" s="243"/>
      <c r="TUV381" s="243"/>
      <c r="TUW381" s="243"/>
      <c r="TUX381" s="243"/>
      <c r="TUY381" s="243"/>
      <c r="TUZ381" s="243"/>
      <c r="TVA381" s="243"/>
      <c r="TVB381" s="243"/>
      <c r="TVC381" s="243"/>
      <c r="TVD381" s="243"/>
      <c r="TVE381" s="243"/>
      <c r="TVF381" s="243"/>
      <c r="TVG381" s="243"/>
      <c r="TVH381" s="243"/>
      <c r="TVI381" s="243"/>
      <c r="TVJ381" s="243"/>
      <c r="TVK381" s="243"/>
      <c r="TVL381" s="243"/>
      <c r="TVM381" s="243"/>
      <c r="TVN381" s="243"/>
      <c r="TVO381" s="243"/>
      <c r="TVP381" s="243"/>
      <c r="TVQ381" s="243"/>
      <c r="TVR381" s="243"/>
      <c r="TVS381" s="243"/>
      <c r="TVT381" s="243"/>
      <c r="TVU381" s="243"/>
      <c r="TVV381" s="243"/>
      <c r="TVW381" s="243"/>
      <c r="TVX381" s="243"/>
      <c r="TVY381" s="243"/>
      <c r="TVZ381" s="243"/>
      <c r="TWA381" s="243"/>
      <c r="TWB381" s="243"/>
      <c r="TWC381" s="243"/>
      <c r="TWD381" s="243"/>
      <c r="TWE381" s="243"/>
      <c r="TWF381" s="243"/>
      <c r="TWG381" s="243"/>
      <c r="TWH381" s="243"/>
      <c r="TWI381" s="243"/>
      <c r="TWJ381" s="243"/>
      <c r="TWK381" s="243"/>
      <c r="TWL381" s="243"/>
      <c r="TWM381" s="243"/>
      <c r="TWN381" s="243"/>
      <c r="TWO381" s="243"/>
      <c r="TWP381" s="243"/>
      <c r="TWQ381" s="243"/>
      <c r="TWR381" s="243"/>
      <c r="TWS381" s="243"/>
      <c r="TWT381" s="243"/>
      <c r="TWU381" s="243"/>
      <c r="TWV381" s="243"/>
      <c r="TWW381" s="243"/>
      <c r="TWX381" s="243"/>
      <c r="TWY381" s="243"/>
      <c r="TWZ381" s="243"/>
      <c r="TXA381" s="243"/>
      <c r="TXB381" s="243"/>
      <c r="TXC381" s="243"/>
      <c r="TXD381" s="243"/>
      <c r="TXE381" s="243"/>
      <c r="TXF381" s="243"/>
      <c r="TXG381" s="243"/>
      <c r="TXH381" s="243"/>
      <c r="TXI381" s="243"/>
      <c r="TXJ381" s="243"/>
      <c r="TXK381" s="243"/>
      <c r="TXL381" s="243"/>
      <c r="TXM381" s="243"/>
      <c r="TXN381" s="243"/>
      <c r="TXO381" s="243"/>
      <c r="TXP381" s="243"/>
      <c r="TXQ381" s="243"/>
      <c r="TXR381" s="243"/>
      <c r="TXS381" s="243"/>
      <c r="TXT381" s="243"/>
      <c r="TXU381" s="243"/>
      <c r="TXV381" s="243"/>
      <c r="TXW381" s="243"/>
      <c r="TXX381" s="243"/>
      <c r="TXY381" s="243"/>
      <c r="TXZ381" s="243"/>
      <c r="TYA381" s="243"/>
      <c r="TYB381" s="243"/>
      <c r="TYC381" s="243"/>
      <c r="TYD381" s="243"/>
      <c r="TYE381" s="243"/>
      <c r="TYF381" s="243"/>
      <c r="TYG381" s="243"/>
      <c r="TYH381" s="243"/>
      <c r="TYI381" s="243"/>
      <c r="TYJ381" s="243"/>
      <c r="TYK381" s="243"/>
      <c r="TYL381" s="243"/>
      <c r="TYM381" s="243"/>
      <c r="TYN381" s="243"/>
      <c r="TYO381" s="243"/>
      <c r="TYP381" s="243"/>
      <c r="TYQ381" s="243"/>
      <c r="TYR381" s="243"/>
      <c r="TYS381" s="243"/>
      <c r="TYT381" s="243"/>
      <c r="TYU381" s="243"/>
      <c r="TYV381" s="243"/>
      <c r="TYW381" s="243"/>
      <c r="TYX381" s="243"/>
      <c r="TYY381" s="243"/>
      <c r="TYZ381" s="243"/>
      <c r="TZA381" s="243"/>
      <c r="TZB381" s="243"/>
      <c r="TZC381" s="243"/>
      <c r="TZD381" s="243"/>
      <c r="TZE381" s="243"/>
      <c r="TZF381" s="243"/>
      <c r="TZG381" s="243"/>
      <c r="TZH381" s="243"/>
      <c r="TZI381" s="243"/>
      <c r="TZJ381" s="243"/>
      <c r="TZK381" s="243"/>
      <c r="TZL381" s="243"/>
      <c r="TZM381" s="243"/>
      <c r="TZN381" s="243"/>
      <c r="TZO381" s="243"/>
      <c r="TZP381" s="243"/>
      <c r="TZQ381" s="243"/>
      <c r="TZR381" s="243"/>
      <c r="TZS381" s="243"/>
      <c r="TZT381" s="243"/>
      <c r="TZU381" s="243"/>
      <c r="TZV381" s="243"/>
      <c r="TZW381" s="243"/>
      <c r="TZX381" s="243"/>
      <c r="TZY381" s="243"/>
      <c r="TZZ381" s="243"/>
      <c r="UAA381" s="243"/>
      <c r="UAB381" s="243"/>
      <c r="UAC381" s="243"/>
      <c r="UAD381" s="243"/>
      <c r="UAE381" s="243"/>
      <c r="UAF381" s="243"/>
      <c r="UAG381" s="243"/>
      <c r="UAH381" s="243"/>
      <c r="UAI381" s="243"/>
      <c r="UAJ381" s="243"/>
      <c r="UAK381" s="243"/>
      <c r="UAL381" s="243"/>
      <c r="UAM381" s="243"/>
      <c r="UAN381" s="243"/>
      <c r="UAO381" s="243"/>
      <c r="UAP381" s="243"/>
      <c r="UAQ381" s="243"/>
      <c r="UAR381" s="243"/>
      <c r="UAS381" s="243"/>
      <c r="UAT381" s="243"/>
      <c r="UAU381" s="243"/>
      <c r="UAV381" s="243"/>
      <c r="UAW381" s="243"/>
      <c r="UAX381" s="243"/>
      <c r="UAY381" s="243"/>
      <c r="UAZ381" s="243"/>
      <c r="UBA381" s="243"/>
      <c r="UBB381" s="243"/>
      <c r="UBC381" s="243"/>
      <c r="UBD381" s="243"/>
      <c r="UBE381" s="243"/>
      <c r="UBF381" s="243"/>
      <c r="UBG381" s="243"/>
      <c r="UBH381" s="243"/>
      <c r="UBI381" s="243"/>
      <c r="UBJ381" s="243"/>
      <c r="UBK381" s="243"/>
      <c r="UBL381" s="243"/>
      <c r="UBM381" s="243"/>
      <c r="UBN381" s="243"/>
      <c r="UBO381" s="243"/>
      <c r="UBP381" s="243"/>
      <c r="UBQ381" s="243"/>
      <c r="UBR381" s="243"/>
      <c r="UBS381" s="243"/>
      <c r="UBT381" s="243"/>
      <c r="UBU381" s="243"/>
      <c r="UBV381" s="243"/>
      <c r="UBW381" s="243"/>
      <c r="UBX381" s="243"/>
      <c r="UBY381" s="243"/>
      <c r="UBZ381" s="243"/>
      <c r="UCA381" s="243"/>
      <c r="UCB381" s="243"/>
      <c r="UCC381" s="243"/>
      <c r="UCD381" s="243"/>
      <c r="UCE381" s="243"/>
      <c r="UCF381" s="243"/>
      <c r="UCG381" s="243"/>
      <c r="UCH381" s="243"/>
      <c r="UCI381" s="243"/>
      <c r="UCJ381" s="243"/>
      <c r="UCK381" s="243"/>
      <c r="UCL381" s="243"/>
      <c r="UCM381" s="243"/>
      <c r="UCN381" s="243"/>
      <c r="UCO381" s="243"/>
      <c r="UCP381" s="243"/>
      <c r="UCQ381" s="243"/>
      <c r="UCR381" s="243"/>
      <c r="UCS381" s="243"/>
      <c r="UCT381" s="243"/>
      <c r="UCU381" s="243"/>
      <c r="UCV381" s="243"/>
      <c r="UCW381" s="243"/>
      <c r="UCX381" s="243"/>
      <c r="UCY381" s="243"/>
      <c r="UCZ381" s="243"/>
      <c r="UDA381" s="243"/>
      <c r="UDB381" s="243"/>
      <c r="UDC381" s="243"/>
      <c r="UDD381" s="243"/>
      <c r="UDE381" s="243"/>
      <c r="UDF381" s="243"/>
      <c r="UDG381" s="243"/>
      <c r="UDH381" s="243"/>
      <c r="UDI381" s="243"/>
      <c r="UDJ381" s="243"/>
      <c r="UDK381" s="243"/>
      <c r="UDL381" s="243"/>
      <c r="UDM381" s="243"/>
      <c r="UDN381" s="243"/>
      <c r="UDO381" s="243"/>
      <c r="UDP381" s="243"/>
      <c r="UDQ381" s="243"/>
      <c r="UDR381" s="243"/>
      <c r="UDS381" s="243"/>
      <c r="UDT381" s="243"/>
      <c r="UDU381" s="243"/>
      <c r="UDV381" s="243"/>
      <c r="UDW381" s="243"/>
      <c r="UDX381" s="243"/>
      <c r="UDY381" s="243"/>
      <c r="UDZ381" s="243"/>
      <c r="UEA381" s="243"/>
      <c r="UEB381" s="243"/>
      <c r="UEC381" s="243"/>
      <c r="UED381" s="243"/>
      <c r="UEE381" s="243"/>
      <c r="UEF381" s="243"/>
      <c r="UEG381" s="243"/>
      <c r="UEH381" s="243"/>
      <c r="UEI381" s="243"/>
      <c r="UEJ381" s="243"/>
      <c r="UEK381" s="243"/>
      <c r="UEL381" s="243"/>
      <c r="UEM381" s="243"/>
      <c r="UEN381" s="243"/>
      <c r="UEO381" s="243"/>
      <c r="UEP381" s="243"/>
      <c r="UEQ381" s="243"/>
      <c r="UER381" s="243"/>
      <c r="UES381" s="243"/>
      <c r="UET381" s="243"/>
      <c r="UEU381" s="243"/>
      <c r="UEV381" s="243"/>
      <c r="UEW381" s="243"/>
      <c r="UEX381" s="243"/>
      <c r="UEY381" s="243"/>
      <c r="UEZ381" s="243"/>
      <c r="UFA381" s="243"/>
      <c r="UFB381" s="243"/>
      <c r="UFC381" s="243"/>
      <c r="UFD381" s="243"/>
      <c r="UFE381" s="243"/>
      <c r="UFF381" s="243"/>
      <c r="UFG381" s="243"/>
      <c r="UFH381" s="243"/>
      <c r="UFI381" s="243"/>
      <c r="UFJ381" s="243"/>
      <c r="UFK381" s="243"/>
      <c r="UFL381" s="243"/>
      <c r="UFM381" s="243"/>
      <c r="UFN381" s="243"/>
      <c r="UFO381" s="243"/>
      <c r="UFP381" s="243"/>
      <c r="UFQ381" s="243"/>
      <c r="UFR381" s="243"/>
      <c r="UFS381" s="243"/>
      <c r="UFT381" s="243"/>
      <c r="UFU381" s="243"/>
      <c r="UFV381" s="243"/>
      <c r="UFW381" s="243"/>
      <c r="UFX381" s="243"/>
      <c r="UFY381" s="243"/>
      <c r="UFZ381" s="243"/>
      <c r="UGA381" s="243"/>
      <c r="UGB381" s="243"/>
      <c r="UGC381" s="243"/>
      <c r="UGD381" s="243"/>
      <c r="UGE381" s="243"/>
      <c r="UGF381" s="243"/>
      <c r="UGG381" s="243"/>
      <c r="UGH381" s="243"/>
      <c r="UGI381" s="243"/>
      <c r="UGJ381" s="243"/>
      <c r="UGK381" s="243"/>
      <c r="UGL381" s="243"/>
      <c r="UGM381" s="243"/>
      <c r="UGN381" s="243"/>
      <c r="UGO381" s="243"/>
      <c r="UGP381" s="243"/>
      <c r="UGQ381" s="243"/>
      <c r="UGR381" s="243"/>
      <c r="UGS381" s="243"/>
      <c r="UGT381" s="243"/>
      <c r="UGU381" s="243"/>
      <c r="UGV381" s="243"/>
      <c r="UGW381" s="243"/>
      <c r="UGX381" s="243"/>
      <c r="UGY381" s="243"/>
      <c r="UGZ381" s="243"/>
      <c r="UHA381" s="243"/>
      <c r="UHB381" s="243"/>
      <c r="UHC381" s="243"/>
      <c r="UHD381" s="243"/>
      <c r="UHE381" s="243"/>
      <c r="UHF381" s="243"/>
      <c r="UHG381" s="243"/>
      <c r="UHH381" s="243"/>
      <c r="UHI381" s="243"/>
      <c r="UHJ381" s="243"/>
      <c r="UHK381" s="243"/>
      <c r="UHL381" s="243"/>
      <c r="UHM381" s="243"/>
      <c r="UHN381" s="243"/>
      <c r="UHO381" s="243"/>
      <c r="UHP381" s="243"/>
      <c r="UHQ381" s="243"/>
      <c r="UHR381" s="243"/>
      <c r="UHS381" s="243"/>
      <c r="UHT381" s="243"/>
      <c r="UHU381" s="243"/>
      <c r="UHV381" s="243"/>
      <c r="UHW381" s="243"/>
      <c r="UHX381" s="243"/>
      <c r="UHY381" s="243"/>
      <c r="UHZ381" s="243"/>
      <c r="UIA381" s="243"/>
      <c r="UIB381" s="243"/>
      <c r="UIC381" s="243"/>
      <c r="UID381" s="243"/>
      <c r="UIE381" s="243"/>
      <c r="UIF381" s="243"/>
      <c r="UIG381" s="243"/>
      <c r="UIH381" s="243"/>
      <c r="UII381" s="243"/>
      <c r="UIJ381" s="243"/>
      <c r="UIK381" s="243"/>
      <c r="UIL381" s="243"/>
      <c r="UIM381" s="243"/>
      <c r="UIN381" s="243"/>
      <c r="UIO381" s="243"/>
      <c r="UIP381" s="243"/>
      <c r="UIQ381" s="243"/>
      <c r="UIR381" s="243"/>
      <c r="UIS381" s="243"/>
      <c r="UIT381" s="243"/>
      <c r="UIU381" s="243"/>
      <c r="UIV381" s="243"/>
      <c r="UIW381" s="243"/>
      <c r="UIX381" s="243"/>
      <c r="UIY381" s="243"/>
      <c r="UIZ381" s="243"/>
      <c r="UJA381" s="243"/>
      <c r="UJB381" s="243"/>
      <c r="UJC381" s="243"/>
      <c r="UJD381" s="243"/>
      <c r="UJE381" s="243"/>
      <c r="UJF381" s="243"/>
      <c r="UJG381" s="243"/>
      <c r="UJH381" s="243"/>
      <c r="UJI381" s="243"/>
      <c r="UJJ381" s="243"/>
      <c r="UJK381" s="243"/>
      <c r="UJL381" s="243"/>
      <c r="UJM381" s="243"/>
      <c r="UJN381" s="243"/>
      <c r="UJO381" s="243"/>
      <c r="UJP381" s="243"/>
      <c r="UJQ381" s="243"/>
      <c r="UJR381" s="243"/>
      <c r="UJS381" s="243"/>
      <c r="UJT381" s="243"/>
      <c r="UJU381" s="243"/>
      <c r="UJV381" s="243"/>
      <c r="UJW381" s="243"/>
      <c r="UJX381" s="243"/>
      <c r="UJY381" s="243"/>
      <c r="UJZ381" s="243"/>
      <c r="UKA381" s="243"/>
      <c r="UKB381" s="243"/>
      <c r="UKC381" s="243"/>
      <c r="UKD381" s="243"/>
      <c r="UKE381" s="243"/>
      <c r="UKF381" s="243"/>
      <c r="UKG381" s="243"/>
      <c r="UKH381" s="243"/>
      <c r="UKI381" s="243"/>
      <c r="UKJ381" s="243"/>
      <c r="UKK381" s="243"/>
      <c r="UKL381" s="243"/>
      <c r="UKM381" s="243"/>
      <c r="UKN381" s="243"/>
      <c r="UKO381" s="243"/>
      <c r="UKP381" s="243"/>
      <c r="UKQ381" s="243"/>
      <c r="UKR381" s="243"/>
      <c r="UKS381" s="243"/>
      <c r="UKT381" s="243"/>
      <c r="UKU381" s="243"/>
      <c r="UKV381" s="243"/>
      <c r="UKW381" s="243"/>
      <c r="UKX381" s="243"/>
      <c r="UKY381" s="243"/>
      <c r="UKZ381" s="243"/>
      <c r="ULA381" s="243"/>
      <c r="ULB381" s="243"/>
      <c r="ULC381" s="243"/>
      <c r="ULD381" s="243"/>
      <c r="ULE381" s="243"/>
      <c r="ULF381" s="243"/>
      <c r="ULG381" s="243"/>
      <c r="ULH381" s="243"/>
      <c r="ULI381" s="243"/>
      <c r="ULJ381" s="243"/>
      <c r="ULK381" s="243"/>
      <c r="ULL381" s="243"/>
      <c r="ULM381" s="243"/>
      <c r="ULN381" s="243"/>
      <c r="ULO381" s="243"/>
      <c r="ULP381" s="243"/>
      <c r="ULQ381" s="243"/>
      <c r="ULR381" s="243"/>
      <c r="ULS381" s="243"/>
      <c r="ULT381" s="243"/>
      <c r="ULU381" s="243"/>
      <c r="ULV381" s="243"/>
      <c r="ULW381" s="243"/>
      <c r="ULX381" s="243"/>
      <c r="ULY381" s="243"/>
      <c r="ULZ381" s="243"/>
      <c r="UMA381" s="243"/>
      <c r="UMB381" s="243"/>
      <c r="UMC381" s="243"/>
      <c r="UMD381" s="243"/>
      <c r="UME381" s="243"/>
      <c r="UMF381" s="243"/>
      <c r="UMG381" s="243"/>
      <c r="UMH381" s="243"/>
      <c r="UMI381" s="243"/>
      <c r="UMJ381" s="243"/>
      <c r="UMK381" s="243"/>
      <c r="UML381" s="243"/>
      <c r="UMM381" s="243"/>
      <c r="UMN381" s="243"/>
      <c r="UMO381" s="243"/>
      <c r="UMP381" s="243"/>
      <c r="UMQ381" s="243"/>
      <c r="UMR381" s="243"/>
      <c r="UMS381" s="243"/>
      <c r="UMT381" s="243"/>
      <c r="UMU381" s="243"/>
      <c r="UMV381" s="243"/>
      <c r="UMW381" s="243"/>
      <c r="UMX381" s="243"/>
      <c r="UMY381" s="243"/>
      <c r="UMZ381" s="243"/>
      <c r="UNA381" s="243"/>
      <c r="UNB381" s="243"/>
      <c r="UNC381" s="243"/>
      <c r="UND381" s="243"/>
      <c r="UNE381" s="243"/>
      <c r="UNF381" s="243"/>
      <c r="UNG381" s="243"/>
      <c r="UNH381" s="243"/>
      <c r="UNI381" s="243"/>
      <c r="UNJ381" s="243"/>
      <c r="UNK381" s="243"/>
      <c r="UNL381" s="243"/>
      <c r="UNM381" s="243"/>
      <c r="UNN381" s="243"/>
      <c r="UNO381" s="243"/>
      <c r="UNP381" s="243"/>
      <c r="UNQ381" s="243"/>
      <c r="UNR381" s="243"/>
      <c r="UNS381" s="243"/>
      <c r="UNT381" s="243"/>
      <c r="UNU381" s="243"/>
      <c r="UNV381" s="243"/>
      <c r="UNW381" s="243"/>
      <c r="UNX381" s="243"/>
      <c r="UNY381" s="243"/>
      <c r="UNZ381" s="243"/>
      <c r="UOA381" s="243"/>
      <c r="UOB381" s="243"/>
      <c r="UOC381" s="243"/>
      <c r="UOD381" s="243"/>
      <c r="UOE381" s="243"/>
      <c r="UOF381" s="243"/>
      <c r="UOG381" s="243"/>
      <c r="UOH381" s="243"/>
      <c r="UOI381" s="243"/>
      <c r="UOJ381" s="243"/>
      <c r="UOK381" s="243"/>
      <c r="UOL381" s="243"/>
      <c r="UOM381" s="243"/>
      <c r="UON381" s="243"/>
      <c r="UOO381" s="243"/>
      <c r="UOP381" s="243"/>
      <c r="UOQ381" s="243"/>
      <c r="UOR381" s="243"/>
      <c r="UOS381" s="243"/>
      <c r="UOT381" s="243"/>
      <c r="UOU381" s="243"/>
      <c r="UOV381" s="243"/>
      <c r="UOW381" s="243"/>
      <c r="UOX381" s="243"/>
      <c r="UOY381" s="243"/>
      <c r="UOZ381" s="243"/>
      <c r="UPA381" s="243"/>
      <c r="UPB381" s="243"/>
      <c r="UPC381" s="243"/>
      <c r="UPD381" s="243"/>
      <c r="UPE381" s="243"/>
      <c r="UPF381" s="243"/>
      <c r="UPG381" s="243"/>
      <c r="UPH381" s="243"/>
      <c r="UPI381" s="243"/>
      <c r="UPJ381" s="243"/>
      <c r="UPK381" s="243"/>
      <c r="UPL381" s="243"/>
      <c r="UPM381" s="243"/>
      <c r="UPN381" s="243"/>
      <c r="UPO381" s="243"/>
      <c r="UPP381" s="243"/>
      <c r="UPQ381" s="243"/>
      <c r="UPR381" s="243"/>
      <c r="UPS381" s="243"/>
      <c r="UPT381" s="243"/>
      <c r="UPU381" s="243"/>
      <c r="UPV381" s="243"/>
      <c r="UPW381" s="243"/>
      <c r="UPX381" s="243"/>
      <c r="UPY381" s="243"/>
      <c r="UPZ381" s="243"/>
      <c r="UQA381" s="243"/>
      <c r="UQB381" s="243"/>
      <c r="UQC381" s="243"/>
      <c r="UQD381" s="243"/>
      <c r="UQE381" s="243"/>
      <c r="UQF381" s="243"/>
      <c r="UQG381" s="243"/>
      <c r="UQH381" s="243"/>
      <c r="UQI381" s="243"/>
      <c r="UQJ381" s="243"/>
      <c r="UQK381" s="243"/>
      <c r="UQL381" s="243"/>
      <c r="UQM381" s="243"/>
      <c r="UQN381" s="243"/>
      <c r="UQO381" s="243"/>
      <c r="UQP381" s="243"/>
      <c r="UQQ381" s="243"/>
      <c r="UQR381" s="243"/>
      <c r="UQS381" s="243"/>
      <c r="UQT381" s="243"/>
      <c r="UQU381" s="243"/>
      <c r="UQV381" s="243"/>
      <c r="UQW381" s="243"/>
      <c r="UQX381" s="243"/>
      <c r="UQY381" s="243"/>
      <c r="UQZ381" s="243"/>
      <c r="URA381" s="243"/>
      <c r="URB381" s="243"/>
      <c r="URC381" s="243"/>
      <c r="URD381" s="243"/>
      <c r="URE381" s="243"/>
      <c r="URF381" s="243"/>
      <c r="URG381" s="243"/>
      <c r="URH381" s="243"/>
      <c r="URI381" s="243"/>
      <c r="URJ381" s="243"/>
      <c r="URK381" s="243"/>
      <c r="URL381" s="243"/>
      <c r="URM381" s="243"/>
      <c r="URN381" s="243"/>
      <c r="URO381" s="243"/>
      <c r="URP381" s="243"/>
      <c r="URQ381" s="243"/>
      <c r="URR381" s="243"/>
      <c r="URS381" s="243"/>
      <c r="URT381" s="243"/>
      <c r="URU381" s="243"/>
      <c r="URV381" s="243"/>
      <c r="URW381" s="243"/>
      <c r="URX381" s="243"/>
      <c r="URY381" s="243"/>
      <c r="URZ381" s="243"/>
      <c r="USA381" s="243"/>
      <c r="USB381" s="243"/>
      <c r="USC381" s="243"/>
      <c r="USD381" s="243"/>
      <c r="USE381" s="243"/>
      <c r="USF381" s="243"/>
      <c r="USG381" s="243"/>
      <c r="USH381" s="243"/>
      <c r="USI381" s="243"/>
      <c r="USJ381" s="243"/>
      <c r="USK381" s="243"/>
      <c r="USL381" s="243"/>
      <c r="USM381" s="243"/>
      <c r="USN381" s="243"/>
      <c r="USO381" s="243"/>
      <c r="USP381" s="243"/>
      <c r="USQ381" s="243"/>
      <c r="USR381" s="243"/>
      <c r="USS381" s="243"/>
      <c r="UST381" s="243"/>
      <c r="USU381" s="243"/>
      <c r="USV381" s="243"/>
      <c r="USW381" s="243"/>
      <c r="USX381" s="243"/>
      <c r="USY381" s="243"/>
      <c r="USZ381" s="243"/>
      <c r="UTA381" s="243"/>
      <c r="UTB381" s="243"/>
      <c r="UTC381" s="243"/>
      <c r="UTD381" s="243"/>
      <c r="UTE381" s="243"/>
      <c r="UTF381" s="243"/>
      <c r="UTG381" s="243"/>
      <c r="UTH381" s="243"/>
      <c r="UTI381" s="243"/>
      <c r="UTJ381" s="243"/>
      <c r="UTK381" s="243"/>
      <c r="UTL381" s="243"/>
      <c r="UTM381" s="243"/>
      <c r="UTN381" s="243"/>
      <c r="UTO381" s="243"/>
      <c r="UTP381" s="243"/>
      <c r="UTQ381" s="243"/>
      <c r="UTR381" s="243"/>
      <c r="UTS381" s="243"/>
      <c r="UTT381" s="243"/>
      <c r="UTU381" s="243"/>
      <c r="UTV381" s="243"/>
      <c r="UTW381" s="243"/>
      <c r="UTX381" s="243"/>
      <c r="UTY381" s="243"/>
      <c r="UTZ381" s="243"/>
      <c r="UUA381" s="243"/>
      <c r="UUB381" s="243"/>
      <c r="UUC381" s="243"/>
      <c r="UUD381" s="243"/>
      <c r="UUE381" s="243"/>
      <c r="UUF381" s="243"/>
      <c r="UUG381" s="243"/>
      <c r="UUH381" s="243"/>
      <c r="UUI381" s="243"/>
      <c r="UUJ381" s="243"/>
      <c r="UUK381" s="243"/>
      <c r="UUL381" s="243"/>
      <c r="UUM381" s="243"/>
      <c r="UUN381" s="243"/>
      <c r="UUO381" s="243"/>
      <c r="UUP381" s="243"/>
      <c r="UUQ381" s="243"/>
      <c r="UUR381" s="243"/>
      <c r="UUS381" s="243"/>
      <c r="UUT381" s="243"/>
      <c r="UUU381" s="243"/>
      <c r="UUV381" s="243"/>
      <c r="UUW381" s="243"/>
      <c r="UUX381" s="243"/>
      <c r="UUY381" s="243"/>
      <c r="UUZ381" s="243"/>
      <c r="UVA381" s="243"/>
      <c r="UVB381" s="243"/>
      <c r="UVC381" s="243"/>
      <c r="UVD381" s="243"/>
      <c r="UVE381" s="243"/>
      <c r="UVF381" s="243"/>
      <c r="UVG381" s="243"/>
      <c r="UVH381" s="243"/>
      <c r="UVI381" s="243"/>
      <c r="UVJ381" s="243"/>
      <c r="UVK381" s="243"/>
      <c r="UVL381" s="243"/>
      <c r="UVM381" s="243"/>
      <c r="UVN381" s="243"/>
      <c r="UVO381" s="243"/>
      <c r="UVP381" s="243"/>
      <c r="UVQ381" s="243"/>
      <c r="UVR381" s="243"/>
      <c r="UVS381" s="243"/>
      <c r="UVT381" s="243"/>
      <c r="UVU381" s="243"/>
      <c r="UVV381" s="243"/>
      <c r="UVW381" s="243"/>
      <c r="UVX381" s="243"/>
      <c r="UVY381" s="243"/>
      <c r="UVZ381" s="243"/>
      <c r="UWA381" s="243"/>
      <c r="UWB381" s="243"/>
      <c r="UWC381" s="243"/>
      <c r="UWD381" s="243"/>
      <c r="UWE381" s="243"/>
      <c r="UWF381" s="243"/>
      <c r="UWG381" s="243"/>
      <c r="UWH381" s="243"/>
      <c r="UWI381" s="243"/>
      <c r="UWJ381" s="243"/>
      <c r="UWK381" s="243"/>
      <c r="UWL381" s="243"/>
      <c r="UWM381" s="243"/>
      <c r="UWN381" s="243"/>
      <c r="UWO381" s="243"/>
      <c r="UWP381" s="243"/>
      <c r="UWQ381" s="243"/>
      <c r="UWR381" s="243"/>
      <c r="UWS381" s="243"/>
      <c r="UWT381" s="243"/>
      <c r="UWU381" s="243"/>
      <c r="UWV381" s="243"/>
      <c r="UWW381" s="243"/>
      <c r="UWX381" s="243"/>
      <c r="UWY381" s="243"/>
      <c r="UWZ381" s="243"/>
      <c r="UXA381" s="243"/>
      <c r="UXB381" s="243"/>
      <c r="UXC381" s="243"/>
      <c r="UXD381" s="243"/>
      <c r="UXE381" s="243"/>
      <c r="UXF381" s="243"/>
      <c r="UXG381" s="243"/>
      <c r="UXH381" s="243"/>
      <c r="UXI381" s="243"/>
      <c r="UXJ381" s="243"/>
      <c r="UXK381" s="243"/>
      <c r="UXL381" s="243"/>
      <c r="UXM381" s="243"/>
      <c r="UXN381" s="243"/>
      <c r="UXO381" s="243"/>
      <c r="UXP381" s="243"/>
      <c r="UXQ381" s="243"/>
      <c r="UXR381" s="243"/>
      <c r="UXS381" s="243"/>
      <c r="UXT381" s="243"/>
      <c r="UXU381" s="243"/>
      <c r="UXV381" s="243"/>
      <c r="UXW381" s="243"/>
      <c r="UXX381" s="243"/>
      <c r="UXY381" s="243"/>
      <c r="UXZ381" s="243"/>
      <c r="UYA381" s="243"/>
      <c r="UYB381" s="243"/>
      <c r="UYC381" s="243"/>
      <c r="UYD381" s="243"/>
      <c r="UYE381" s="243"/>
      <c r="UYF381" s="243"/>
      <c r="UYG381" s="243"/>
      <c r="UYH381" s="243"/>
      <c r="UYI381" s="243"/>
      <c r="UYJ381" s="243"/>
      <c r="UYK381" s="243"/>
      <c r="UYL381" s="243"/>
      <c r="UYM381" s="243"/>
      <c r="UYN381" s="243"/>
      <c r="UYO381" s="243"/>
      <c r="UYP381" s="243"/>
      <c r="UYQ381" s="243"/>
      <c r="UYR381" s="243"/>
      <c r="UYS381" s="243"/>
      <c r="UYT381" s="243"/>
      <c r="UYU381" s="243"/>
      <c r="UYV381" s="243"/>
      <c r="UYW381" s="243"/>
      <c r="UYX381" s="243"/>
      <c r="UYY381" s="243"/>
      <c r="UYZ381" s="243"/>
      <c r="UZA381" s="243"/>
      <c r="UZB381" s="243"/>
      <c r="UZC381" s="243"/>
      <c r="UZD381" s="243"/>
      <c r="UZE381" s="243"/>
      <c r="UZF381" s="243"/>
      <c r="UZG381" s="243"/>
      <c r="UZH381" s="243"/>
      <c r="UZI381" s="243"/>
      <c r="UZJ381" s="243"/>
      <c r="UZK381" s="243"/>
      <c r="UZL381" s="243"/>
      <c r="UZM381" s="243"/>
      <c r="UZN381" s="243"/>
      <c r="UZO381" s="243"/>
      <c r="UZP381" s="243"/>
      <c r="UZQ381" s="243"/>
      <c r="UZR381" s="243"/>
      <c r="UZS381" s="243"/>
      <c r="UZT381" s="243"/>
      <c r="UZU381" s="243"/>
      <c r="UZV381" s="243"/>
      <c r="UZW381" s="243"/>
      <c r="UZX381" s="243"/>
      <c r="UZY381" s="243"/>
      <c r="UZZ381" s="243"/>
      <c r="VAA381" s="243"/>
      <c r="VAB381" s="243"/>
      <c r="VAC381" s="243"/>
      <c r="VAD381" s="243"/>
      <c r="VAE381" s="243"/>
      <c r="VAF381" s="243"/>
      <c r="VAG381" s="243"/>
      <c r="VAH381" s="243"/>
      <c r="VAI381" s="243"/>
      <c r="VAJ381" s="243"/>
      <c r="VAK381" s="243"/>
      <c r="VAL381" s="243"/>
      <c r="VAM381" s="243"/>
      <c r="VAN381" s="243"/>
      <c r="VAO381" s="243"/>
      <c r="VAP381" s="243"/>
      <c r="VAQ381" s="243"/>
      <c r="VAR381" s="243"/>
      <c r="VAS381" s="243"/>
      <c r="VAT381" s="243"/>
      <c r="VAU381" s="243"/>
      <c r="VAV381" s="243"/>
      <c r="VAW381" s="243"/>
      <c r="VAX381" s="243"/>
      <c r="VAY381" s="243"/>
      <c r="VAZ381" s="243"/>
      <c r="VBA381" s="243"/>
      <c r="VBB381" s="243"/>
      <c r="VBC381" s="243"/>
      <c r="VBD381" s="243"/>
      <c r="VBE381" s="243"/>
      <c r="VBF381" s="243"/>
      <c r="VBG381" s="243"/>
      <c r="VBH381" s="243"/>
      <c r="VBI381" s="243"/>
      <c r="VBJ381" s="243"/>
      <c r="VBK381" s="243"/>
      <c r="VBL381" s="243"/>
      <c r="VBM381" s="243"/>
      <c r="VBN381" s="243"/>
      <c r="VBO381" s="243"/>
      <c r="VBP381" s="243"/>
      <c r="VBQ381" s="243"/>
      <c r="VBR381" s="243"/>
      <c r="VBS381" s="243"/>
      <c r="VBT381" s="243"/>
      <c r="VBU381" s="243"/>
      <c r="VBV381" s="243"/>
      <c r="VBW381" s="243"/>
      <c r="VBX381" s="243"/>
      <c r="VBY381" s="243"/>
      <c r="VBZ381" s="243"/>
      <c r="VCA381" s="243"/>
      <c r="VCB381" s="243"/>
      <c r="VCC381" s="243"/>
      <c r="VCD381" s="243"/>
      <c r="VCE381" s="243"/>
      <c r="VCF381" s="243"/>
      <c r="VCG381" s="243"/>
      <c r="VCH381" s="243"/>
      <c r="VCI381" s="243"/>
      <c r="VCJ381" s="243"/>
      <c r="VCK381" s="243"/>
      <c r="VCL381" s="243"/>
      <c r="VCM381" s="243"/>
      <c r="VCN381" s="243"/>
      <c r="VCO381" s="243"/>
      <c r="VCP381" s="243"/>
      <c r="VCQ381" s="243"/>
      <c r="VCR381" s="243"/>
      <c r="VCS381" s="243"/>
      <c r="VCT381" s="243"/>
      <c r="VCU381" s="243"/>
      <c r="VCV381" s="243"/>
      <c r="VCW381" s="243"/>
      <c r="VCX381" s="243"/>
      <c r="VCY381" s="243"/>
      <c r="VCZ381" s="243"/>
      <c r="VDA381" s="243"/>
      <c r="VDB381" s="243"/>
      <c r="VDC381" s="243"/>
      <c r="VDD381" s="243"/>
      <c r="VDE381" s="243"/>
      <c r="VDF381" s="243"/>
      <c r="VDG381" s="243"/>
      <c r="VDH381" s="243"/>
      <c r="VDI381" s="243"/>
      <c r="VDJ381" s="243"/>
      <c r="VDK381" s="243"/>
      <c r="VDL381" s="243"/>
      <c r="VDM381" s="243"/>
      <c r="VDN381" s="243"/>
      <c r="VDO381" s="243"/>
      <c r="VDP381" s="243"/>
      <c r="VDQ381" s="243"/>
      <c r="VDR381" s="243"/>
      <c r="VDS381" s="243"/>
      <c r="VDT381" s="243"/>
      <c r="VDU381" s="243"/>
      <c r="VDV381" s="243"/>
      <c r="VDW381" s="243"/>
      <c r="VDX381" s="243"/>
      <c r="VDY381" s="243"/>
      <c r="VDZ381" s="243"/>
      <c r="VEA381" s="243"/>
      <c r="VEB381" s="243"/>
      <c r="VEC381" s="243"/>
      <c r="VED381" s="243"/>
      <c r="VEE381" s="243"/>
      <c r="VEF381" s="243"/>
      <c r="VEG381" s="243"/>
      <c r="VEH381" s="243"/>
      <c r="VEI381" s="243"/>
      <c r="VEJ381" s="243"/>
      <c r="VEK381" s="243"/>
      <c r="VEL381" s="243"/>
      <c r="VEM381" s="243"/>
      <c r="VEN381" s="243"/>
      <c r="VEO381" s="243"/>
      <c r="VEP381" s="243"/>
      <c r="VEQ381" s="243"/>
      <c r="VER381" s="243"/>
      <c r="VES381" s="243"/>
      <c r="VET381" s="243"/>
      <c r="VEU381" s="243"/>
      <c r="VEV381" s="243"/>
      <c r="VEW381" s="243"/>
      <c r="VEX381" s="243"/>
      <c r="VEY381" s="243"/>
      <c r="VEZ381" s="243"/>
      <c r="VFA381" s="243"/>
      <c r="VFB381" s="243"/>
      <c r="VFC381" s="243"/>
      <c r="VFD381" s="243"/>
      <c r="VFE381" s="243"/>
      <c r="VFF381" s="243"/>
      <c r="VFG381" s="243"/>
      <c r="VFH381" s="243"/>
      <c r="VFI381" s="243"/>
      <c r="VFJ381" s="243"/>
      <c r="VFK381" s="243"/>
      <c r="VFL381" s="243"/>
      <c r="VFM381" s="243"/>
      <c r="VFN381" s="243"/>
      <c r="VFO381" s="243"/>
      <c r="VFP381" s="243"/>
      <c r="VFQ381" s="243"/>
      <c r="VFR381" s="243"/>
      <c r="VFS381" s="243"/>
      <c r="VFT381" s="243"/>
      <c r="VFU381" s="243"/>
      <c r="VFV381" s="243"/>
      <c r="VFW381" s="243"/>
      <c r="VFX381" s="243"/>
      <c r="VFY381" s="243"/>
      <c r="VFZ381" s="243"/>
      <c r="VGA381" s="243"/>
      <c r="VGB381" s="243"/>
      <c r="VGC381" s="243"/>
      <c r="VGD381" s="243"/>
      <c r="VGE381" s="243"/>
      <c r="VGF381" s="243"/>
      <c r="VGG381" s="243"/>
      <c r="VGH381" s="243"/>
      <c r="VGI381" s="243"/>
      <c r="VGJ381" s="243"/>
      <c r="VGK381" s="243"/>
      <c r="VGL381" s="243"/>
      <c r="VGM381" s="243"/>
      <c r="VGN381" s="243"/>
      <c r="VGO381" s="243"/>
      <c r="VGP381" s="243"/>
      <c r="VGQ381" s="243"/>
      <c r="VGR381" s="243"/>
      <c r="VGS381" s="243"/>
      <c r="VGT381" s="243"/>
      <c r="VGU381" s="243"/>
      <c r="VGV381" s="243"/>
      <c r="VGW381" s="243"/>
      <c r="VGX381" s="243"/>
      <c r="VGY381" s="243"/>
      <c r="VGZ381" s="243"/>
      <c r="VHA381" s="243"/>
      <c r="VHB381" s="243"/>
      <c r="VHC381" s="243"/>
      <c r="VHD381" s="243"/>
      <c r="VHE381" s="243"/>
      <c r="VHF381" s="243"/>
      <c r="VHG381" s="243"/>
      <c r="VHH381" s="243"/>
      <c r="VHI381" s="243"/>
      <c r="VHJ381" s="243"/>
      <c r="VHK381" s="243"/>
      <c r="VHL381" s="243"/>
      <c r="VHM381" s="243"/>
      <c r="VHN381" s="243"/>
      <c r="VHO381" s="243"/>
      <c r="VHP381" s="243"/>
      <c r="VHQ381" s="243"/>
      <c r="VHR381" s="243"/>
      <c r="VHS381" s="243"/>
      <c r="VHT381" s="243"/>
      <c r="VHU381" s="243"/>
      <c r="VHV381" s="243"/>
      <c r="VHW381" s="243"/>
      <c r="VHX381" s="243"/>
      <c r="VHY381" s="243"/>
      <c r="VHZ381" s="243"/>
      <c r="VIA381" s="243"/>
      <c r="VIB381" s="243"/>
      <c r="VIC381" s="243"/>
      <c r="VID381" s="243"/>
      <c r="VIE381" s="243"/>
      <c r="VIF381" s="243"/>
      <c r="VIG381" s="243"/>
      <c r="VIH381" s="243"/>
      <c r="VII381" s="243"/>
      <c r="VIJ381" s="243"/>
      <c r="VIK381" s="243"/>
      <c r="VIL381" s="243"/>
      <c r="VIM381" s="243"/>
      <c r="VIN381" s="243"/>
      <c r="VIO381" s="243"/>
      <c r="VIP381" s="243"/>
      <c r="VIQ381" s="243"/>
      <c r="VIR381" s="243"/>
      <c r="VIS381" s="243"/>
      <c r="VIT381" s="243"/>
      <c r="VIU381" s="243"/>
      <c r="VIV381" s="243"/>
      <c r="VIW381" s="243"/>
      <c r="VIX381" s="243"/>
      <c r="VIY381" s="243"/>
      <c r="VIZ381" s="243"/>
      <c r="VJA381" s="243"/>
      <c r="VJB381" s="243"/>
      <c r="VJC381" s="243"/>
      <c r="VJD381" s="243"/>
      <c r="VJE381" s="243"/>
      <c r="VJF381" s="243"/>
      <c r="VJG381" s="243"/>
      <c r="VJH381" s="243"/>
      <c r="VJI381" s="243"/>
      <c r="VJJ381" s="243"/>
      <c r="VJK381" s="243"/>
      <c r="VJL381" s="243"/>
      <c r="VJM381" s="243"/>
      <c r="VJN381" s="243"/>
      <c r="VJO381" s="243"/>
      <c r="VJP381" s="243"/>
      <c r="VJQ381" s="243"/>
      <c r="VJR381" s="243"/>
      <c r="VJS381" s="243"/>
      <c r="VJT381" s="243"/>
      <c r="VJU381" s="243"/>
      <c r="VJV381" s="243"/>
      <c r="VJW381" s="243"/>
      <c r="VJX381" s="243"/>
      <c r="VJY381" s="243"/>
      <c r="VJZ381" s="243"/>
      <c r="VKA381" s="243"/>
      <c r="VKB381" s="243"/>
      <c r="VKC381" s="243"/>
      <c r="VKD381" s="243"/>
      <c r="VKE381" s="243"/>
      <c r="VKF381" s="243"/>
      <c r="VKG381" s="243"/>
      <c r="VKH381" s="243"/>
      <c r="VKI381" s="243"/>
      <c r="VKJ381" s="243"/>
      <c r="VKK381" s="243"/>
      <c r="VKL381" s="243"/>
      <c r="VKM381" s="243"/>
      <c r="VKN381" s="243"/>
      <c r="VKO381" s="243"/>
      <c r="VKP381" s="243"/>
      <c r="VKQ381" s="243"/>
      <c r="VKR381" s="243"/>
      <c r="VKS381" s="243"/>
      <c r="VKT381" s="243"/>
      <c r="VKU381" s="243"/>
      <c r="VKV381" s="243"/>
      <c r="VKW381" s="243"/>
      <c r="VKX381" s="243"/>
      <c r="VKY381" s="243"/>
      <c r="VKZ381" s="243"/>
      <c r="VLA381" s="243"/>
      <c r="VLB381" s="243"/>
      <c r="VLC381" s="243"/>
      <c r="VLD381" s="243"/>
      <c r="VLE381" s="243"/>
      <c r="VLF381" s="243"/>
      <c r="VLG381" s="243"/>
      <c r="VLH381" s="243"/>
      <c r="VLI381" s="243"/>
      <c r="VLJ381" s="243"/>
      <c r="VLK381" s="243"/>
      <c r="VLL381" s="243"/>
      <c r="VLM381" s="243"/>
      <c r="VLN381" s="243"/>
      <c r="VLO381" s="243"/>
      <c r="VLP381" s="243"/>
      <c r="VLQ381" s="243"/>
      <c r="VLR381" s="243"/>
      <c r="VLS381" s="243"/>
      <c r="VLT381" s="243"/>
      <c r="VLU381" s="243"/>
      <c r="VLV381" s="243"/>
      <c r="VLW381" s="243"/>
      <c r="VLX381" s="243"/>
      <c r="VLY381" s="243"/>
      <c r="VLZ381" s="243"/>
      <c r="VMA381" s="243"/>
      <c r="VMB381" s="243"/>
      <c r="VMC381" s="243"/>
      <c r="VMD381" s="243"/>
      <c r="VME381" s="243"/>
      <c r="VMF381" s="243"/>
      <c r="VMG381" s="243"/>
      <c r="VMH381" s="243"/>
      <c r="VMI381" s="243"/>
      <c r="VMJ381" s="243"/>
      <c r="VMK381" s="243"/>
      <c r="VML381" s="243"/>
      <c r="VMM381" s="243"/>
      <c r="VMN381" s="243"/>
      <c r="VMO381" s="243"/>
      <c r="VMP381" s="243"/>
      <c r="VMQ381" s="243"/>
      <c r="VMR381" s="243"/>
      <c r="VMS381" s="243"/>
      <c r="VMT381" s="243"/>
      <c r="VMU381" s="243"/>
      <c r="VMV381" s="243"/>
      <c r="VMW381" s="243"/>
      <c r="VMX381" s="243"/>
      <c r="VMY381" s="243"/>
      <c r="VMZ381" s="243"/>
      <c r="VNA381" s="243"/>
      <c r="VNB381" s="243"/>
      <c r="VNC381" s="243"/>
      <c r="VND381" s="243"/>
      <c r="VNE381" s="243"/>
      <c r="VNF381" s="243"/>
      <c r="VNG381" s="243"/>
      <c r="VNH381" s="243"/>
      <c r="VNI381" s="243"/>
      <c r="VNJ381" s="243"/>
      <c r="VNK381" s="243"/>
      <c r="VNL381" s="243"/>
      <c r="VNM381" s="243"/>
      <c r="VNN381" s="243"/>
      <c r="VNO381" s="243"/>
      <c r="VNP381" s="243"/>
      <c r="VNQ381" s="243"/>
      <c r="VNR381" s="243"/>
      <c r="VNS381" s="243"/>
      <c r="VNT381" s="243"/>
      <c r="VNU381" s="243"/>
      <c r="VNV381" s="243"/>
      <c r="VNW381" s="243"/>
      <c r="VNX381" s="243"/>
      <c r="VNY381" s="243"/>
      <c r="VNZ381" s="243"/>
      <c r="VOA381" s="243"/>
      <c r="VOB381" s="243"/>
      <c r="VOC381" s="243"/>
      <c r="VOD381" s="243"/>
      <c r="VOE381" s="243"/>
      <c r="VOF381" s="243"/>
      <c r="VOG381" s="243"/>
      <c r="VOH381" s="243"/>
      <c r="VOI381" s="243"/>
      <c r="VOJ381" s="243"/>
      <c r="VOK381" s="243"/>
      <c r="VOL381" s="243"/>
      <c r="VOM381" s="243"/>
      <c r="VON381" s="243"/>
      <c r="VOO381" s="243"/>
      <c r="VOP381" s="243"/>
      <c r="VOQ381" s="243"/>
      <c r="VOR381" s="243"/>
      <c r="VOS381" s="243"/>
      <c r="VOT381" s="243"/>
      <c r="VOU381" s="243"/>
      <c r="VOV381" s="243"/>
      <c r="VOW381" s="243"/>
      <c r="VOX381" s="243"/>
      <c r="VOY381" s="243"/>
      <c r="VOZ381" s="243"/>
      <c r="VPA381" s="243"/>
      <c r="VPB381" s="243"/>
      <c r="VPC381" s="243"/>
      <c r="VPD381" s="243"/>
      <c r="VPE381" s="243"/>
      <c r="VPF381" s="243"/>
      <c r="VPG381" s="243"/>
      <c r="VPH381" s="243"/>
      <c r="VPI381" s="243"/>
      <c r="VPJ381" s="243"/>
      <c r="VPK381" s="243"/>
      <c r="VPL381" s="243"/>
      <c r="VPM381" s="243"/>
      <c r="VPN381" s="243"/>
      <c r="VPO381" s="243"/>
      <c r="VPP381" s="243"/>
      <c r="VPQ381" s="243"/>
      <c r="VPR381" s="243"/>
      <c r="VPS381" s="243"/>
      <c r="VPT381" s="243"/>
      <c r="VPU381" s="243"/>
      <c r="VPV381" s="243"/>
      <c r="VPW381" s="243"/>
      <c r="VPX381" s="243"/>
      <c r="VPY381" s="243"/>
      <c r="VPZ381" s="243"/>
      <c r="VQA381" s="243"/>
      <c r="VQB381" s="243"/>
      <c r="VQC381" s="243"/>
      <c r="VQD381" s="243"/>
      <c r="VQE381" s="243"/>
      <c r="VQF381" s="243"/>
      <c r="VQG381" s="243"/>
      <c r="VQH381" s="243"/>
      <c r="VQI381" s="243"/>
      <c r="VQJ381" s="243"/>
      <c r="VQK381" s="243"/>
      <c r="VQL381" s="243"/>
      <c r="VQM381" s="243"/>
      <c r="VQN381" s="243"/>
      <c r="VQO381" s="243"/>
      <c r="VQP381" s="243"/>
      <c r="VQQ381" s="243"/>
      <c r="VQR381" s="243"/>
      <c r="VQS381" s="243"/>
      <c r="VQT381" s="243"/>
      <c r="VQU381" s="243"/>
      <c r="VQV381" s="243"/>
      <c r="VQW381" s="243"/>
      <c r="VQX381" s="243"/>
      <c r="VQY381" s="243"/>
      <c r="VQZ381" s="243"/>
      <c r="VRA381" s="243"/>
      <c r="VRB381" s="243"/>
      <c r="VRC381" s="243"/>
      <c r="VRD381" s="243"/>
      <c r="VRE381" s="243"/>
      <c r="VRF381" s="243"/>
      <c r="VRG381" s="243"/>
      <c r="VRH381" s="243"/>
      <c r="VRI381" s="243"/>
      <c r="VRJ381" s="243"/>
      <c r="VRK381" s="243"/>
      <c r="VRL381" s="243"/>
      <c r="VRM381" s="243"/>
      <c r="VRN381" s="243"/>
      <c r="VRO381" s="243"/>
      <c r="VRP381" s="243"/>
      <c r="VRQ381" s="243"/>
      <c r="VRR381" s="243"/>
      <c r="VRS381" s="243"/>
      <c r="VRT381" s="243"/>
      <c r="VRU381" s="243"/>
      <c r="VRV381" s="243"/>
      <c r="VRW381" s="243"/>
      <c r="VRX381" s="243"/>
      <c r="VRY381" s="243"/>
      <c r="VRZ381" s="243"/>
      <c r="VSA381" s="243"/>
      <c r="VSB381" s="243"/>
      <c r="VSC381" s="243"/>
      <c r="VSD381" s="243"/>
      <c r="VSE381" s="243"/>
      <c r="VSF381" s="243"/>
      <c r="VSG381" s="243"/>
      <c r="VSH381" s="243"/>
      <c r="VSI381" s="243"/>
      <c r="VSJ381" s="243"/>
      <c r="VSK381" s="243"/>
      <c r="VSL381" s="243"/>
      <c r="VSM381" s="243"/>
      <c r="VSN381" s="243"/>
      <c r="VSO381" s="243"/>
      <c r="VSP381" s="243"/>
      <c r="VSQ381" s="243"/>
      <c r="VSR381" s="243"/>
      <c r="VSS381" s="243"/>
      <c r="VST381" s="243"/>
      <c r="VSU381" s="243"/>
      <c r="VSV381" s="243"/>
      <c r="VSW381" s="243"/>
      <c r="VSX381" s="243"/>
      <c r="VSY381" s="243"/>
      <c r="VSZ381" s="243"/>
      <c r="VTA381" s="243"/>
      <c r="VTB381" s="243"/>
      <c r="VTC381" s="243"/>
      <c r="VTD381" s="243"/>
      <c r="VTE381" s="243"/>
      <c r="VTF381" s="243"/>
      <c r="VTG381" s="243"/>
      <c r="VTH381" s="243"/>
      <c r="VTI381" s="243"/>
      <c r="VTJ381" s="243"/>
      <c r="VTK381" s="243"/>
      <c r="VTL381" s="243"/>
      <c r="VTM381" s="243"/>
      <c r="VTN381" s="243"/>
      <c r="VTO381" s="243"/>
      <c r="VTP381" s="243"/>
      <c r="VTQ381" s="243"/>
      <c r="VTR381" s="243"/>
      <c r="VTS381" s="243"/>
      <c r="VTT381" s="243"/>
      <c r="VTU381" s="243"/>
      <c r="VTV381" s="243"/>
      <c r="VTW381" s="243"/>
      <c r="VTX381" s="243"/>
      <c r="VTY381" s="243"/>
      <c r="VTZ381" s="243"/>
      <c r="VUA381" s="243"/>
      <c r="VUB381" s="243"/>
      <c r="VUC381" s="243"/>
      <c r="VUD381" s="243"/>
      <c r="VUE381" s="243"/>
      <c r="VUF381" s="243"/>
      <c r="VUG381" s="243"/>
      <c r="VUH381" s="243"/>
      <c r="VUI381" s="243"/>
      <c r="VUJ381" s="243"/>
      <c r="VUK381" s="243"/>
      <c r="VUL381" s="243"/>
      <c r="VUM381" s="243"/>
      <c r="VUN381" s="243"/>
      <c r="VUO381" s="243"/>
      <c r="VUP381" s="243"/>
      <c r="VUQ381" s="243"/>
      <c r="VUR381" s="243"/>
      <c r="VUS381" s="243"/>
      <c r="VUT381" s="243"/>
      <c r="VUU381" s="243"/>
      <c r="VUV381" s="243"/>
      <c r="VUW381" s="243"/>
      <c r="VUX381" s="243"/>
      <c r="VUY381" s="243"/>
      <c r="VUZ381" s="243"/>
      <c r="VVA381" s="243"/>
      <c r="VVB381" s="243"/>
      <c r="VVC381" s="243"/>
      <c r="VVD381" s="243"/>
      <c r="VVE381" s="243"/>
      <c r="VVF381" s="243"/>
      <c r="VVG381" s="243"/>
      <c r="VVH381" s="243"/>
      <c r="VVI381" s="243"/>
      <c r="VVJ381" s="243"/>
      <c r="VVK381" s="243"/>
      <c r="VVL381" s="243"/>
      <c r="VVM381" s="243"/>
      <c r="VVN381" s="243"/>
      <c r="VVO381" s="243"/>
      <c r="VVP381" s="243"/>
      <c r="VVQ381" s="243"/>
      <c r="VVR381" s="243"/>
      <c r="VVS381" s="243"/>
      <c r="VVT381" s="243"/>
      <c r="VVU381" s="243"/>
      <c r="VVV381" s="243"/>
      <c r="VVW381" s="243"/>
      <c r="VVX381" s="243"/>
      <c r="VVY381" s="243"/>
      <c r="VVZ381" s="243"/>
      <c r="VWA381" s="243"/>
      <c r="VWB381" s="243"/>
      <c r="VWC381" s="243"/>
      <c r="VWD381" s="243"/>
      <c r="VWE381" s="243"/>
      <c r="VWF381" s="243"/>
      <c r="VWG381" s="243"/>
      <c r="VWH381" s="243"/>
      <c r="VWI381" s="243"/>
      <c r="VWJ381" s="243"/>
      <c r="VWK381" s="243"/>
      <c r="VWL381" s="243"/>
      <c r="VWM381" s="243"/>
      <c r="VWN381" s="243"/>
      <c r="VWO381" s="243"/>
      <c r="VWP381" s="243"/>
      <c r="VWQ381" s="243"/>
      <c r="VWR381" s="243"/>
      <c r="VWS381" s="243"/>
      <c r="VWT381" s="243"/>
      <c r="VWU381" s="243"/>
      <c r="VWV381" s="243"/>
      <c r="VWW381" s="243"/>
      <c r="VWX381" s="243"/>
      <c r="VWY381" s="243"/>
      <c r="VWZ381" s="243"/>
      <c r="VXA381" s="243"/>
      <c r="VXB381" s="243"/>
      <c r="VXC381" s="243"/>
      <c r="VXD381" s="243"/>
      <c r="VXE381" s="243"/>
      <c r="VXF381" s="243"/>
      <c r="VXG381" s="243"/>
      <c r="VXH381" s="243"/>
      <c r="VXI381" s="243"/>
      <c r="VXJ381" s="243"/>
      <c r="VXK381" s="243"/>
      <c r="VXL381" s="243"/>
      <c r="VXM381" s="243"/>
      <c r="VXN381" s="243"/>
      <c r="VXO381" s="243"/>
      <c r="VXP381" s="243"/>
      <c r="VXQ381" s="243"/>
      <c r="VXR381" s="243"/>
      <c r="VXS381" s="243"/>
      <c r="VXT381" s="243"/>
      <c r="VXU381" s="243"/>
      <c r="VXV381" s="243"/>
      <c r="VXW381" s="243"/>
      <c r="VXX381" s="243"/>
      <c r="VXY381" s="243"/>
      <c r="VXZ381" s="243"/>
      <c r="VYA381" s="243"/>
      <c r="VYB381" s="243"/>
      <c r="VYC381" s="243"/>
      <c r="VYD381" s="243"/>
      <c r="VYE381" s="243"/>
      <c r="VYF381" s="243"/>
      <c r="VYG381" s="243"/>
      <c r="VYH381" s="243"/>
      <c r="VYI381" s="243"/>
      <c r="VYJ381" s="243"/>
      <c r="VYK381" s="243"/>
      <c r="VYL381" s="243"/>
      <c r="VYM381" s="243"/>
      <c r="VYN381" s="243"/>
      <c r="VYO381" s="243"/>
      <c r="VYP381" s="243"/>
      <c r="VYQ381" s="243"/>
      <c r="VYR381" s="243"/>
      <c r="VYS381" s="243"/>
      <c r="VYT381" s="243"/>
      <c r="VYU381" s="243"/>
      <c r="VYV381" s="243"/>
      <c r="VYW381" s="243"/>
      <c r="VYX381" s="243"/>
      <c r="VYY381" s="243"/>
      <c r="VYZ381" s="243"/>
      <c r="VZA381" s="243"/>
      <c r="VZB381" s="243"/>
      <c r="VZC381" s="243"/>
      <c r="VZD381" s="243"/>
      <c r="VZE381" s="243"/>
      <c r="VZF381" s="243"/>
      <c r="VZG381" s="243"/>
      <c r="VZH381" s="243"/>
      <c r="VZI381" s="243"/>
      <c r="VZJ381" s="243"/>
      <c r="VZK381" s="243"/>
      <c r="VZL381" s="243"/>
      <c r="VZM381" s="243"/>
      <c r="VZN381" s="243"/>
      <c r="VZO381" s="243"/>
      <c r="VZP381" s="243"/>
      <c r="VZQ381" s="243"/>
      <c r="VZR381" s="243"/>
      <c r="VZS381" s="243"/>
      <c r="VZT381" s="243"/>
      <c r="VZU381" s="243"/>
      <c r="VZV381" s="243"/>
      <c r="VZW381" s="243"/>
      <c r="VZX381" s="243"/>
      <c r="VZY381" s="243"/>
      <c r="VZZ381" s="243"/>
      <c r="WAA381" s="243"/>
      <c r="WAB381" s="243"/>
      <c r="WAC381" s="243"/>
      <c r="WAD381" s="243"/>
      <c r="WAE381" s="243"/>
      <c r="WAF381" s="243"/>
      <c r="WAG381" s="243"/>
      <c r="WAH381" s="243"/>
      <c r="WAI381" s="243"/>
      <c r="WAJ381" s="243"/>
      <c r="WAK381" s="243"/>
      <c r="WAL381" s="243"/>
      <c r="WAM381" s="243"/>
      <c r="WAN381" s="243"/>
      <c r="WAO381" s="243"/>
      <c r="WAP381" s="243"/>
      <c r="WAQ381" s="243"/>
      <c r="WAR381" s="243"/>
      <c r="WAS381" s="243"/>
      <c r="WAT381" s="243"/>
      <c r="WAU381" s="243"/>
      <c r="WAV381" s="243"/>
      <c r="WAW381" s="243"/>
      <c r="WAX381" s="243"/>
      <c r="WAY381" s="243"/>
      <c r="WAZ381" s="243"/>
      <c r="WBA381" s="243"/>
      <c r="WBB381" s="243"/>
      <c r="WBC381" s="243"/>
      <c r="WBD381" s="243"/>
      <c r="WBE381" s="243"/>
      <c r="WBF381" s="243"/>
      <c r="WBG381" s="243"/>
      <c r="WBH381" s="243"/>
      <c r="WBI381" s="243"/>
      <c r="WBJ381" s="243"/>
      <c r="WBK381" s="243"/>
      <c r="WBL381" s="243"/>
      <c r="WBM381" s="243"/>
      <c r="WBN381" s="243"/>
      <c r="WBO381" s="243"/>
      <c r="WBP381" s="243"/>
      <c r="WBQ381" s="243"/>
      <c r="WBR381" s="243"/>
      <c r="WBS381" s="243"/>
      <c r="WBT381" s="243"/>
      <c r="WBU381" s="243"/>
      <c r="WBV381" s="243"/>
      <c r="WBW381" s="243"/>
      <c r="WBX381" s="243"/>
      <c r="WBY381" s="243"/>
      <c r="WBZ381" s="243"/>
      <c r="WCA381" s="243"/>
      <c r="WCB381" s="243"/>
      <c r="WCC381" s="243"/>
      <c r="WCD381" s="243"/>
      <c r="WCE381" s="243"/>
      <c r="WCF381" s="243"/>
      <c r="WCG381" s="243"/>
      <c r="WCH381" s="243"/>
      <c r="WCI381" s="243"/>
      <c r="WCJ381" s="243"/>
      <c r="WCK381" s="243"/>
      <c r="WCL381" s="243"/>
      <c r="WCM381" s="243"/>
      <c r="WCN381" s="243"/>
      <c r="WCO381" s="243"/>
      <c r="WCP381" s="243"/>
      <c r="WCQ381" s="243"/>
      <c r="WCR381" s="243"/>
      <c r="WCS381" s="243"/>
      <c r="WCT381" s="243"/>
      <c r="WCU381" s="243"/>
      <c r="WCV381" s="243"/>
      <c r="WCW381" s="243"/>
      <c r="WCX381" s="243"/>
      <c r="WCY381" s="243"/>
      <c r="WCZ381" s="243"/>
      <c r="WDA381" s="243"/>
      <c r="WDB381" s="243"/>
      <c r="WDC381" s="243"/>
      <c r="WDD381" s="243"/>
      <c r="WDE381" s="243"/>
      <c r="WDF381" s="243"/>
      <c r="WDG381" s="243"/>
      <c r="WDH381" s="243"/>
      <c r="WDI381" s="243"/>
      <c r="WDJ381" s="243"/>
      <c r="WDK381" s="243"/>
      <c r="WDL381" s="243"/>
      <c r="WDM381" s="243"/>
      <c r="WDN381" s="243"/>
      <c r="WDO381" s="243"/>
      <c r="WDP381" s="243"/>
      <c r="WDQ381" s="243"/>
      <c r="WDR381" s="243"/>
      <c r="WDS381" s="243"/>
      <c r="WDT381" s="243"/>
      <c r="WDU381" s="243"/>
      <c r="WDV381" s="243"/>
      <c r="WDW381" s="243"/>
      <c r="WDX381" s="243"/>
      <c r="WDY381" s="243"/>
      <c r="WDZ381" s="243"/>
      <c r="WEA381" s="243"/>
      <c r="WEB381" s="243"/>
      <c r="WEC381" s="243"/>
      <c r="WED381" s="243"/>
      <c r="WEE381" s="243"/>
      <c r="WEF381" s="243"/>
      <c r="WEG381" s="243"/>
      <c r="WEH381" s="243"/>
      <c r="WEI381" s="243"/>
      <c r="WEJ381" s="243"/>
      <c r="WEK381" s="243"/>
      <c r="WEL381" s="243"/>
      <c r="WEM381" s="243"/>
      <c r="WEN381" s="243"/>
      <c r="WEO381" s="243"/>
      <c r="WEP381" s="243"/>
      <c r="WEQ381" s="243"/>
      <c r="WER381" s="243"/>
      <c r="WES381" s="243"/>
      <c r="WET381" s="243"/>
      <c r="WEU381" s="243"/>
      <c r="WEV381" s="243"/>
      <c r="WEW381" s="243"/>
      <c r="WEX381" s="243"/>
      <c r="WEY381" s="243"/>
      <c r="WEZ381" s="243"/>
      <c r="WFA381" s="243"/>
      <c r="WFB381" s="243"/>
      <c r="WFC381" s="243"/>
      <c r="WFD381" s="243"/>
      <c r="WFE381" s="243"/>
      <c r="WFF381" s="243"/>
      <c r="WFG381" s="243"/>
      <c r="WFH381" s="243"/>
      <c r="WFI381" s="243"/>
      <c r="WFJ381" s="243"/>
      <c r="WFK381" s="243"/>
      <c r="WFL381" s="243"/>
      <c r="WFM381" s="243"/>
      <c r="WFN381" s="243"/>
      <c r="WFO381" s="243"/>
      <c r="WFP381" s="243"/>
      <c r="WFQ381" s="243"/>
      <c r="WFR381" s="243"/>
      <c r="WFS381" s="243"/>
      <c r="WFT381" s="243"/>
      <c r="WFU381" s="243"/>
      <c r="WFV381" s="243"/>
      <c r="WFW381" s="243"/>
      <c r="WFX381" s="243"/>
      <c r="WFY381" s="243"/>
      <c r="WFZ381" s="243"/>
      <c r="WGA381" s="243"/>
      <c r="WGB381" s="243"/>
      <c r="WGC381" s="243"/>
      <c r="WGD381" s="243"/>
      <c r="WGE381" s="243"/>
      <c r="WGF381" s="243"/>
      <c r="WGG381" s="243"/>
      <c r="WGH381" s="243"/>
      <c r="WGI381" s="243"/>
      <c r="WGJ381" s="243"/>
      <c r="WGK381" s="243"/>
      <c r="WGL381" s="243"/>
      <c r="WGM381" s="243"/>
      <c r="WGN381" s="243"/>
      <c r="WGO381" s="243"/>
      <c r="WGP381" s="243"/>
      <c r="WGQ381" s="243"/>
      <c r="WGR381" s="243"/>
      <c r="WGS381" s="243"/>
      <c r="WGT381" s="243"/>
      <c r="WGU381" s="243"/>
      <c r="WGV381" s="243"/>
      <c r="WGW381" s="243"/>
      <c r="WGX381" s="243"/>
      <c r="WGY381" s="243"/>
      <c r="WGZ381" s="243"/>
      <c r="WHA381" s="243"/>
      <c r="WHB381" s="243"/>
      <c r="WHC381" s="243"/>
      <c r="WHD381" s="243"/>
      <c r="WHE381" s="243"/>
      <c r="WHF381" s="243"/>
      <c r="WHG381" s="243"/>
      <c r="WHH381" s="243"/>
      <c r="WHI381" s="243"/>
      <c r="WHJ381" s="243"/>
      <c r="WHK381" s="243"/>
      <c r="WHL381" s="243"/>
      <c r="WHM381" s="243"/>
      <c r="WHN381" s="243"/>
      <c r="WHO381" s="243"/>
      <c r="WHP381" s="243"/>
      <c r="WHQ381" s="243"/>
      <c r="WHR381" s="243"/>
      <c r="WHS381" s="243"/>
      <c r="WHT381" s="243"/>
      <c r="WHU381" s="243"/>
      <c r="WHV381" s="243"/>
      <c r="WHW381" s="243"/>
      <c r="WHX381" s="243"/>
      <c r="WHY381" s="243"/>
      <c r="WHZ381" s="243"/>
      <c r="WIA381" s="243"/>
      <c r="WIB381" s="243"/>
      <c r="WIC381" s="243"/>
      <c r="WID381" s="243"/>
      <c r="WIE381" s="243"/>
      <c r="WIF381" s="243"/>
      <c r="WIG381" s="243"/>
      <c r="WIH381" s="243"/>
      <c r="WII381" s="243"/>
      <c r="WIJ381" s="243"/>
      <c r="WIK381" s="243"/>
      <c r="WIL381" s="243"/>
      <c r="WIM381" s="243"/>
      <c r="WIN381" s="243"/>
      <c r="WIO381" s="243"/>
      <c r="WIP381" s="243"/>
      <c r="WIQ381" s="243"/>
      <c r="WIR381" s="243"/>
      <c r="WIS381" s="243"/>
      <c r="WIT381" s="243"/>
      <c r="WIU381" s="243"/>
      <c r="WIV381" s="243"/>
      <c r="WIW381" s="243"/>
      <c r="WIX381" s="243"/>
      <c r="WIY381" s="243"/>
      <c r="WIZ381" s="243"/>
      <c r="WJA381" s="243"/>
      <c r="WJB381" s="243"/>
      <c r="WJC381" s="243"/>
      <c r="WJD381" s="243"/>
      <c r="WJE381" s="243"/>
      <c r="WJF381" s="243"/>
      <c r="WJG381" s="243"/>
      <c r="WJH381" s="243"/>
      <c r="WJI381" s="243"/>
      <c r="WJJ381" s="243"/>
      <c r="WJK381" s="243"/>
      <c r="WJL381" s="243"/>
      <c r="WJM381" s="243"/>
      <c r="WJN381" s="243"/>
      <c r="WJO381" s="243"/>
      <c r="WJP381" s="243"/>
      <c r="WJQ381" s="243"/>
      <c r="WJR381" s="243"/>
      <c r="WJS381" s="243"/>
      <c r="WJT381" s="243"/>
      <c r="WJU381" s="243"/>
      <c r="WJV381" s="243"/>
      <c r="WJW381" s="243"/>
      <c r="WJX381" s="243"/>
      <c r="WJY381" s="243"/>
      <c r="WJZ381" s="243"/>
      <c r="WKA381" s="243"/>
      <c r="WKB381" s="243"/>
      <c r="WKC381" s="243"/>
      <c r="WKD381" s="243"/>
      <c r="WKE381" s="243"/>
      <c r="WKF381" s="243"/>
      <c r="WKG381" s="243"/>
      <c r="WKH381" s="243"/>
      <c r="WKI381" s="243"/>
      <c r="WKJ381" s="243"/>
      <c r="WKK381" s="243"/>
      <c r="WKL381" s="243"/>
      <c r="WKM381" s="243"/>
      <c r="WKN381" s="243"/>
      <c r="WKO381" s="243"/>
      <c r="WKP381" s="243"/>
      <c r="WKQ381" s="243"/>
      <c r="WKR381" s="243"/>
      <c r="WKS381" s="243"/>
      <c r="WKT381" s="243"/>
      <c r="WKU381" s="243"/>
      <c r="WKV381" s="243"/>
      <c r="WKW381" s="243"/>
      <c r="WKX381" s="243"/>
      <c r="WKY381" s="243"/>
      <c r="WKZ381" s="243"/>
      <c r="WLA381" s="243"/>
      <c r="WLB381" s="243"/>
      <c r="WLC381" s="243"/>
      <c r="WLD381" s="243"/>
      <c r="WLE381" s="243"/>
      <c r="WLF381" s="243"/>
      <c r="WLG381" s="243"/>
      <c r="WLH381" s="243"/>
      <c r="WLI381" s="243"/>
      <c r="WLJ381" s="243"/>
      <c r="WLK381" s="243"/>
      <c r="WLL381" s="243"/>
      <c r="WLM381" s="243"/>
      <c r="WLN381" s="243"/>
      <c r="WLO381" s="243"/>
      <c r="WLP381" s="243"/>
      <c r="WLQ381" s="243"/>
      <c r="WLR381" s="243"/>
      <c r="WLS381" s="243"/>
      <c r="WLT381" s="243"/>
      <c r="WLU381" s="243"/>
      <c r="WLV381" s="243"/>
      <c r="WLW381" s="243"/>
      <c r="WLX381" s="243"/>
      <c r="WLY381" s="243"/>
      <c r="WLZ381" s="243"/>
      <c r="WMA381" s="243"/>
      <c r="WMB381" s="243"/>
      <c r="WMC381" s="243"/>
      <c r="WMD381" s="243"/>
      <c r="WME381" s="243"/>
      <c r="WMF381" s="243"/>
      <c r="WMG381" s="243"/>
      <c r="WMH381" s="243"/>
      <c r="WMI381" s="243"/>
      <c r="WMJ381" s="243"/>
      <c r="WMK381" s="243"/>
      <c r="WML381" s="243"/>
      <c r="WMM381" s="243"/>
      <c r="WMN381" s="243"/>
      <c r="WMO381" s="243"/>
      <c r="WMP381" s="243"/>
      <c r="WMQ381" s="243"/>
      <c r="WMR381" s="243"/>
      <c r="WMS381" s="243"/>
      <c r="WMT381" s="243"/>
      <c r="WMU381" s="243"/>
      <c r="WMV381" s="243"/>
      <c r="WMW381" s="243"/>
      <c r="WMX381" s="243"/>
      <c r="WMY381" s="243"/>
      <c r="WMZ381" s="243"/>
      <c r="WNA381" s="243"/>
      <c r="WNB381" s="243"/>
      <c r="WNC381" s="243"/>
      <c r="WND381" s="243"/>
      <c r="WNE381" s="243"/>
      <c r="WNF381" s="243"/>
      <c r="WNG381" s="243"/>
      <c r="WNH381" s="243"/>
      <c r="WNI381" s="243"/>
      <c r="WNJ381" s="243"/>
      <c r="WNK381" s="243"/>
      <c r="WNL381" s="243"/>
      <c r="WNM381" s="243"/>
      <c r="WNN381" s="243"/>
      <c r="WNO381" s="243"/>
      <c r="WNP381" s="243"/>
      <c r="WNQ381" s="243"/>
      <c r="WNR381" s="243"/>
      <c r="WNS381" s="243"/>
      <c r="WNT381" s="243"/>
      <c r="WNU381" s="243"/>
      <c r="WNV381" s="243"/>
      <c r="WNW381" s="243"/>
      <c r="WNX381" s="243"/>
      <c r="WNY381" s="243"/>
      <c r="WNZ381" s="243"/>
      <c r="WOA381" s="243"/>
      <c r="WOB381" s="243"/>
      <c r="WOC381" s="243"/>
      <c r="WOD381" s="243"/>
      <c r="WOE381" s="243"/>
      <c r="WOF381" s="243"/>
      <c r="WOG381" s="243"/>
      <c r="WOH381" s="243"/>
      <c r="WOI381" s="243"/>
      <c r="WOJ381" s="243"/>
      <c r="WOK381" s="243"/>
      <c r="WOL381" s="243"/>
      <c r="WOM381" s="243"/>
      <c r="WON381" s="243"/>
      <c r="WOO381" s="243"/>
      <c r="WOP381" s="243"/>
      <c r="WOQ381" s="243"/>
      <c r="WOR381" s="243"/>
      <c r="WOS381" s="243"/>
      <c r="WOT381" s="243"/>
      <c r="WOU381" s="243"/>
      <c r="WOV381" s="243"/>
      <c r="WOW381" s="243"/>
      <c r="WOX381" s="243"/>
      <c r="WOY381" s="243"/>
      <c r="WOZ381" s="243"/>
      <c r="WPA381" s="243"/>
      <c r="WPB381" s="243"/>
      <c r="WPC381" s="243"/>
      <c r="WPD381" s="243"/>
      <c r="WPE381" s="243"/>
      <c r="WPF381" s="243"/>
      <c r="WPG381" s="243"/>
      <c r="WPH381" s="243"/>
      <c r="WPI381" s="243"/>
      <c r="WPJ381" s="243"/>
      <c r="WPK381" s="243"/>
      <c r="WPL381" s="243"/>
      <c r="WPM381" s="243"/>
      <c r="WPN381" s="243"/>
      <c r="WPO381" s="243"/>
      <c r="WPP381" s="243"/>
      <c r="WPQ381" s="243"/>
      <c r="WPR381" s="243"/>
      <c r="WPS381" s="243"/>
      <c r="WPT381" s="243"/>
      <c r="WPU381" s="243"/>
      <c r="WPV381" s="243"/>
      <c r="WPW381" s="243"/>
      <c r="WPX381" s="243"/>
      <c r="WPY381" s="243"/>
      <c r="WPZ381" s="243"/>
      <c r="WQA381" s="243"/>
      <c r="WQB381" s="243"/>
      <c r="WQC381" s="243"/>
      <c r="WQD381" s="243"/>
      <c r="WQE381" s="243"/>
      <c r="WQF381" s="243"/>
      <c r="WQG381" s="243"/>
      <c r="WQH381" s="243"/>
      <c r="WQI381" s="243"/>
      <c r="WQJ381" s="243"/>
      <c r="WQK381" s="243"/>
      <c r="WQL381" s="243"/>
      <c r="WQM381" s="243"/>
      <c r="WQN381" s="243"/>
      <c r="WQO381" s="243"/>
      <c r="WQP381" s="243"/>
      <c r="WQQ381" s="243"/>
      <c r="WQR381" s="243"/>
      <c r="WQS381" s="243"/>
      <c r="WQT381" s="243"/>
      <c r="WQU381" s="243"/>
      <c r="WQV381" s="243"/>
      <c r="WQW381" s="243"/>
      <c r="WQX381" s="243"/>
      <c r="WQY381" s="243"/>
      <c r="WQZ381" s="243"/>
      <c r="WRA381" s="243"/>
      <c r="WRB381" s="243"/>
      <c r="WRC381" s="243"/>
      <c r="WRD381" s="243"/>
      <c r="WRE381" s="243"/>
      <c r="WRF381" s="243"/>
      <c r="WRG381" s="243"/>
      <c r="WRH381" s="243"/>
      <c r="WRI381" s="243"/>
      <c r="WRJ381" s="243"/>
      <c r="WRK381" s="243"/>
      <c r="WRL381" s="243"/>
      <c r="WRM381" s="243"/>
      <c r="WRN381" s="243"/>
      <c r="WRO381" s="243"/>
      <c r="WRP381" s="243"/>
      <c r="WRQ381" s="243"/>
      <c r="WRR381" s="243"/>
      <c r="WRS381" s="243"/>
      <c r="WRT381" s="243"/>
      <c r="WRU381" s="243"/>
      <c r="WRV381" s="243"/>
      <c r="WRW381" s="243"/>
      <c r="WRX381" s="243"/>
      <c r="WRY381" s="243"/>
      <c r="WRZ381" s="243"/>
      <c r="WSA381" s="243"/>
      <c r="WSB381" s="243"/>
      <c r="WSC381" s="243"/>
      <c r="WSD381" s="243"/>
      <c r="WSE381" s="243"/>
      <c r="WSF381" s="243"/>
      <c r="WSG381" s="243"/>
      <c r="WSH381" s="243"/>
      <c r="WSI381" s="243"/>
      <c r="WSJ381" s="243"/>
      <c r="WSK381" s="243"/>
      <c r="WSL381" s="243"/>
      <c r="WSM381" s="243"/>
      <c r="WSN381" s="243"/>
      <c r="WSO381" s="243"/>
      <c r="WSP381" s="243"/>
      <c r="WSQ381" s="243"/>
      <c r="WSR381" s="243"/>
      <c r="WSS381" s="243"/>
      <c r="WST381" s="243"/>
      <c r="WSU381" s="243"/>
      <c r="WSV381" s="243"/>
      <c r="WSW381" s="243"/>
      <c r="WSX381" s="243"/>
      <c r="WSY381" s="243"/>
      <c r="WSZ381" s="243"/>
      <c r="WTA381" s="243"/>
      <c r="WTB381" s="243"/>
      <c r="WTC381" s="243"/>
      <c r="WTD381" s="243"/>
      <c r="WTE381" s="243"/>
      <c r="WTF381" s="243"/>
      <c r="WTG381" s="243"/>
      <c r="WTH381" s="243"/>
      <c r="WTI381" s="243"/>
      <c r="WTJ381" s="243"/>
      <c r="WTK381" s="243"/>
      <c r="WTL381" s="243"/>
      <c r="WTM381" s="243"/>
      <c r="WTN381" s="243"/>
      <c r="WTO381" s="243"/>
      <c r="WTP381" s="243"/>
      <c r="WTQ381" s="243"/>
      <c r="WTR381" s="243"/>
      <c r="WTS381" s="243"/>
      <c r="WTT381" s="243"/>
      <c r="WTU381" s="243"/>
      <c r="WTV381" s="243"/>
      <c r="WTW381" s="243"/>
      <c r="WTX381" s="243"/>
      <c r="WTY381" s="243"/>
      <c r="WTZ381" s="243"/>
      <c r="WUA381" s="243"/>
      <c r="WUB381" s="243"/>
      <c r="WUC381" s="243"/>
      <c r="WUD381" s="243"/>
      <c r="WUE381" s="243"/>
      <c r="WUF381" s="243"/>
      <c r="WUG381" s="243"/>
      <c r="WUH381" s="243"/>
      <c r="WUI381" s="243"/>
      <c r="WUJ381" s="243"/>
      <c r="WUK381" s="243"/>
      <c r="WUL381" s="243"/>
      <c r="WUM381" s="243"/>
      <c r="WUN381" s="243"/>
      <c r="WUO381" s="243"/>
      <c r="WUP381" s="243"/>
      <c r="WUQ381" s="243"/>
      <c r="WUR381" s="243"/>
      <c r="WUS381" s="243"/>
      <c r="WUT381" s="243"/>
      <c r="WUU381" s="243"/>
      <c r="WUV381" s="243"/>
      <c r="WUW381" s="243"/>
      <c r="WUX381" s="243"/>
      <c r="WUY381" s="243"/>
      <c r="WUZ381" s="243"/>
      <c r="WVA381" s="243"/>
      <c r="WVB381" s="243"/>
      <c r="WVC381" s="243"/>
      <c r="WVD381" s="243"/>
      <c r="WVE381" s="243"/>
      <c r="WVF381" s="243"/>
      <c r="WVG381" s="243"/>
      <c r="WVH381" s="243"/>
      <c r="WVI381" s="243"/>
      <c r="WVJ381" s="243"/>
      <c r="WVK381" s="243"/>
      <c r="WVL381" s="243"/>
      <c r="WVM381" s="243"/>
      <c r="WVN381" s="243"/>
      <c r="WVO381" s="243"/>
      <c r="WVP381" s="243"/>
      <c r="WVQ381" s="243"/>
      <c r="WVR381" s="243"/>
      <c r="WVS381" s="243"/>
      <c r="WVT381" s="243"/>
      <c r="WVU381" s="243"/>
      <c r="WVV381" s="243"/>
      <c r="WVW381" s="243"/>
      <c r="WVX381" s="243"/>
      <c r="WVY381" s="243"/>
      <c r="WVZ381" s="243"/>
      <c r="WWA381" s="243"/>
      <c r="WWB381" s="243"/>
      <c r="WWC381" s="243"/>
      <c r="WWD381" s="243"/>
      <c r="WWE381" s="243"/>
      <c r="WWF381" s="243"/>
      <c r="WWG381" s="243"/>
      <c r="WWH381" s="243"/>
      <c r="WWI381" s="243"/>
      <c r="WWJ381" s="243"/>
      <c r="WWK381" s="243"/>
      <c r="WWL381" s="243"/>
      <c r="WWM381" s="243"/>
      <c r="WWN381" s="243"/>
      <c r="WWO381" s="243"/>
      <c r="WWP381" s="243"/>
      <c r="WWQ381" s="243"/>
      <c r="WWR381" s="243"/>
      <c r="WWS381" s="243"/>
      <c r="WWT381" s="243"/>
      <c r="WWU381" s="243"/>
      <c r="WWV381" s="243"/>
      <c r="WWW381" s="243"/>
      <c r="WWX381" s="243"/>
      <c r="WWY381" s="243"/>
      <c r="WWZ381" s="243"/>
      <c r="WXA381" s="243"/>
      <c r="WXB381" s="243"/>
      <c r="WXC381" s="243"/>
      <c r="WXD381" s="243"/>
      <c r="WXE381" s="243"/>
      <c r="WXF381" s="243"/>
      <c r="WXG381" s="243"/>
      <c r="WXH381" s="243"/>
      <c r="WXI381" s="243"/>
      <c r="WXJ381" s="243"/>
      <c r="WXK381" s="243"/>
      <c r="WXL381" s="243"/>
      <c r="WXM381" s="243"/>
      <c r="WXN381" s="243"/>
      <c r="WXO381" s="243"/>
      <c r="WXP381" s="243"/>
      <c r="WXQ381" s="243"/>
      <c r="WXR381" s="243"/>
      <c r="WXS381" s="243"/>
      <c r="WXT381" s="243"/>
      <c r="WXU381" s="243"/>
      <c r="WXV381" s="243"/>
      <c r="WXW381" s="243"/>
      <c r="WXX381" s="243"/>
      <c r="WXY381" s="243"/>
      <c r="WXZ381" s="243"/>
      <c r="WYA381" s="243"/>
      <c r="WYB381" s="243"/>
      <c r="WYC381" s="243"/>
      <c r="WYD381" s="243"/>
      <c r="WYE381" s="243"/>
      <c r="WYF381" s="243"/>
      <c r="WYG381" s="243"/>
      <c r="WYH381" s="243"/>
      <c r="WYI381" s="243"/>
      <c r="WYJ381" s="243"/>
      <c r="WYK381" s="243"/>
      <c r="WYL381" s="243"/>
      <c r="WYM381" s="243"/>
      <c r="WYN381" s="243"/>
      <c r="WYO381" s="243"/>
      <c r="WYP381" s="243"/>
      <c r="WYQ381" s="243"/>
      <c r="WYR381" s="243"/>
      <c r="WYS381" s="243"/>
      <c r="WYT381" s="243"/>
      <c r="WYU381" s="243"/>
      <c r="WYV381" s="243"/>
      <c r="WYW381" s="243"/>
      <c r="WYX381" s="243"/>
      <c r="WYY381" s="243"/>
      <c r="WYZ381" s="243"/>
      <c r="WZA381" s="243"/>
      <c r="WZB381" s="243"/>
      <c r="WZC381" s="243"/>
      <c r="WZD381" s="243"/>
      <c r="WZE381" s="243"/>
      <c r="WZF381" s="243"/>
      <c r="WZG381" s="243"/>
      <c r="WZH381" s="243"/>
      <c r="WZI381" s="243"/>
      <c r="WZJ381" s="243"/>
      <c r="WZK381" s="243"/>
      <c r="WZL381" s="243"/>
      <c r="WZM381" s="243"/>
      <c r="WZN381" s="243"/>
      <c r="WZO381" s="243"/>
      <c r="WZP381" s="243"/>
      <c r="WZQ381" s="243"/>
      <c r="WZR381" s="243"/>
      <c r="WZS381" s="243"/>
      <c r="WZT381" s="243"/>
      <c r="WZU381" s="243"/>
      <c r="WZV381" s="243"/>
      <c r="WZW381" s="243"/>
      <c r="WZX381" s="243"/>
      <c r="WZY381" s="243"/>
      <c r="WZZ381" s="243"/>
      <c r="XAA381" s="243"/>
      <c r="XAB381" s="243"/>
      <c r="XAC381" s="243"/>
      <c r="XAD381" s="243"/>
      <c r="XAE381" s="243"/>
      <c r="XAF381" s="243"/>
      <c r="XAG381" s="243"/>
      <c r="XAH381" s="243"/>
      <c r="XAI381" s="243"/>
      <c r="XAJ381" s="243"/>
      <c r="XAK381" s="243"/>
      <c r="XAL381" s="243"/>
      <c r="XAM381" s="243"/>
      <c r="XAN381" s="243"/>
      <c r="XAO381" s="243"/>
      <c r="XAP381" s="243"/>
      <c r="XAQ381" s="243"/>
      <c r="XAR381" s="243"/>
      <c r="XAS381" s="243"/>
      <c r="XAT381" s="243"/>
      <c r="XAU381" s="243"/>
      <c r="XAV381" s="243"/>
      <c r="XAW381" s="243"/>
      <c r="XAX381" s="243"/>
      <c r="XAY381" s="243"/>
      <c r="XAZ381" s="243"/>
      <c r="XBA381" s="243"/>
      <c r="XBB381" s="243"/>
      <c r="XBC381" s="243"/>
      <c r="XBD381" s="243"/>
      <c r="XBE381" s="243"/>
      <c r="XBF381" s="243"/>
      <c r="XBG381" s="243"/>
      <c r="XBH381" s="243"/>
      <c r="XBI381" s="243"/>
      <c r="XBJ381" s="243"/>
      <c r="XBK381" s="243"/>
      <c r="XBL381" s="243"/>
      <c r="XBM381" s="243"/>
      <c r="XBN381" s="243"/>
      <c r="XBO381" s="243"/>
      <c r="XBP381" s="243"/>
      <c r="XBQ381" s="243"/>
      <c r="XBR381" s="243"/>
      <c r="XBS381" s="243"/>
      <c r="XBT381" s="243"/>
      <c r="XBU381" s="243"/>
      <c r="XBV381" s="243"/>
      <c r="XBW381" s="243"/>
      <c r="XBX381" s="243"/>
      <c r="XBY381" s="243"/>
      <c r="XBZ381" s="243"/>
      <c r="XCA381" s="243"/>
      <c r="XCB381" s="243"/>
      <c r="XCC381" s="243"/>
      <c r="XCD381" s="243"/>
      <c r="XCE381" s="243"/>
      <c r="XCF381" s="243"/>
      <c r="XCG381" s="243"/>
      <c r="XCH381" s="243"/>
      <c r="XCI381" s="243"/>
      <c r="XCJ381" s="243"/>
      <c r="XCK381" s="243"/>
      <c r="XCL381" s="243"/>
      <c r="XCM381" s="243"/>
      <c r="XCN381" s="243"/>
      <c r="XCO381" s="243"/>
      <c r="XCP381" s="243"/>
      <c r="XCQ381" s="243"/>
      <c r="XCR381" s="243"/>
      <c r="XCS381" s="243"/>
      <c r="XCT381" s="243"/>
      <c r="XCU381" s="243"/>
      <c r="XCV381" s="243"/>
      <c r="XCW381" s="243"/>
      <c r="XCX381" s="243"/>
      <c r="XCY381" s="243"/>
      <c r="XCZ381" s="243"/>
      <c r="XDA381" s="243"/>
      <c r="XDB381" s="243"/>
      <c r="XDC381" s="243"/>
      <c r="XDD381" s="243"/>
      <c r="XDE381" s="243"/>
      <c r="XDF381" s="243"/>
      <c r="XDG381" s="243"/>
      <c r="XDH381" s="243"/>
      <c r="XDI381" s="243"/>
      <c r="XDJ381" s="243"/>
      <c r="XDK381" s="243"/>
      <c r="XDL381" s="243"/>
      <c r="XDM381" s="243"/>
      <c r="XDN381" s="243"/>
      <c r="XDO381" s="243"/>
      <c r="XDP381" s="243"/>
      <c r="XDQ381" s="243"/>
      <c r="XDR381" s="243"/>
      <c r="XDS381" s="243"/>
      <c r="XDT381" s="243"/>
      <c r="XDU381" s="243"/>
      <c r="XDV381" s="243"/>
      <c r="XDW381" s="243"/>
      <c r="XDX381" s="243"/>
      <c r="XDY381" s="243"/>
      <c r="XDZ381" s="243"/>
      <c r="XEA381" s="243"/>
      <c r="XEB381" s="243"/>
      <c r="XEC381" s="243"/>
      <c r="XED381" s="243"/>
      <c r="XEE381" s="243"/>
      <c r="XEF381" s="243"/>
      <c r="XEG381" s="243"/>
      <c r="XEH381" s="243"/>
      <c r="XEI381" s="243"/>
      <c r="XEJ381" s="243"/>
      <c r="XEK381" s="243"/>
      <c r="XEL381" s="243"/>
      <c r="XEM381" s="243"/>
      <c r="XEN381" s="243"/>
      <c r="XEO381" s="243"/>
      <c r="XEP381" s="243"/>
      <c r="XEQ381" s="243"/>
      <c r="XER381" s="243"/>
      <c r="XES381" s="243"/>
      <c r="XET381" s="243"/>
      <c r="XEU381" s="243"/>
      <c r="XEV381" s="243"/>
      <c r="XEW381" s="243"/>
      <c r="XEX381" s="243"/>
      <c r="XEY381" s="243"/>
      <c r="XEZ381" s="243"/>
      <c r="XFA381" s="243"/>
      <c r="XFB381" s="243"/>
      <c r="XFC381" s="243"/>
      <c r="XFD381" s="243"/>
    </row>
    <row r="382" spans="1:16384" ht="18" customHeight="1" x14ac:dyDescent="0.25">
      <c r="A382" s="301" t="str">
        <f t="shared" si="52"/>
        <v>2018年1月</v>
      </c>
      <c r="B382" s="332">
        <v>43104</v>
      </c>
      <c r="C382" s="333" t="s">
        <v>1085</v>
      </c>
      <c r="D382" s="334" t="s">
        <v>617</v>
      </c>
      <c r="E382" s="305" t="str">
        <f t="shared" si="50"/>
        <v>A</v>
      </c>
      <c r="F382" s="305" t="str">
        <f t="shared" si="51"/>
        <v>B</v>
      </c>
      <c r="G382" s="347" t="s">
        <v>327</v>
      </c>
      <c r="H382" s="307" t="s">
        <v>328</v>
      </c>
      <c r="I382" s="307" t="s">
        <v>33</v>
      </c>
      <c r="J382" s="307"/>
      <c r="K382" s="308" t="s">
        <v>355</v>
      </c>
      <c r="L382" s="336" t="s">
        <v>35</v>
      </c>
      <c r="M382" s="306" t="s">
        <v>94</v>
      </c>
      <c r="N382" s="306"/>
      <c r="O382" s="306" t="s">
        <v>37</v>
      </c>
      <c r="P382" s="308">
        <v>27</v>
      </c>
      <c r="Q382" s="309">
        <v>27</v>
      </c>
      <c r="R382" s="312">
        <v>9280</v>
      </c>
      <c r="S382" s="310">
        <f t="shared" si="48"/>
        <v>250560</v>
      </c>
      <c r="T382" s="311"/>
      <c r="U382" s="311">
        <f t="shared" si="45"/>
        <v>250560</v>
      </c>
      <c r="V382" s="451">
        <v>43104</v>
      </c>
      <c r="W382" s="452">
        <v>43105</v>
      </c>
      <c r="X382" s="308">
        <v>750</v>
      </c>
      <c r="Y382" s="313" t="s">
        <v>1088</v>
      </c>
      <c r="Z382" s="314">
        <v>4320</v>
      </c>
      <c r="AA382" s="315" t="s">
        <v>1089</v>
      </c>
      <c r="AB382" s="316" t="s">
        <v>1087</v>
      </c>
      <c r="AC382" s="317">
        <v>43106</v>
      </c>
      <c r="AD382" s="318">
        <f t="shared" si="46"/>
        <v>43161</v>
      </c>
      <c r="AE382" s="319">
        <f>IF(OR(G382=账期!$A$18,G382=账期!$A$20,G382=账期!$A$22,G382=账期!$A$24,G382=账期!$A$25,G382=账期!$A$27,G382=账期!$A$26,G382=账期!$A$28,G382=账期!$A$30,G382=账期!$A$32,G382=账期!$A$34,G382=账期!$A$35,G382=账期!$A$37,G382=账期!$A$39,G382=账期!$A$40,G382=账期!$A$41,G382=账期!$A$42,G382=账期!$A$43,G382=账期!$A$44,G382=账期!$A$45,G382=账期!$A$46,G382=账期!$A$48,G382=账期!$A$50,G382=账期!$A$51,G382=账期!$A$52,G382=账期!$A$53,G382=账期!$A$54,G382=账期!$A$56,G382=账期!$A$57,G382=账期!$A$58,G382=账期!$A$59,G382=账期!$A$60,G382=账期!$A$61,G382=账期!$A$62,G382=账期!$A$63,G382=账期!$A$64,G382=账期!$A$66,G382=账期!$A$67,G382=账期!$A$68,G382=账期!$A$70,G382=账期!$A$71),30,IF(OR(G382=账期!$A$74,G382=账期!$A$77,G382=账期!$A$76,G382=账期!$A$79,G382=账期!$A$80,G382=账期!$A$81,G382=账期!$A$83,G382=账期!$A$85,G382=账期!$A$87,G382=账期!$A$89,G382=账期!$A$91),60,IF(OR(G382=账期!$A$93,G382=账期!$A$94,G382=账期!$A$95,G382=账期!$A$96,G382=账期!$A$98,G382=账期!$A$99,G382=账期!$A$101,G382=账期!$A$102),90,0)))</f>
        <v>30</v>
      </c>
      <c r="AF382" s="319"/>
      <c r="AG382" s="306" t="s">
        <v>50</v>
      </c>
      <c r="AH382" s="319" t="str">
        <f t="shared" si="49"/>
        <v>徐绪盛</v>
      </c>
      <c r="AI382" s="321"/>
      <c r="AO382" s="243"/>
      <c r="AP382" s="243"/>
      <c r="AQ382" s="243"/>
      <c r="AR382" s="243"/>
      <c r="AS382" s="243"/>
      <c r="AT382" s="243"/>
      <c r="AU382" s="243"/>
      <c r="AV382" s="243"/>
      <c r="AW382" s="243"/>
      <c r="AX382" s="243"/>
      <c r="AY382" s="243"/>
      <c r="AZ382" s="243"/>
      <c r="BA382" s="243"/>
      <c r="BB382" s="243"/>
      <c r="BC382" s="243"/>
      <c r="BD382" s="243"/>
      <c r="BE382" s="243"/>
      <c r="BF382" s="243"/>
      <c r="BG382" s="243"/>
      <c r="BH382" s="243"/>
      <c r="BI382" s="243"/>
      <c r="BJ382" s="243"/>
      <c r="BK382" s="243"/>
      <c r="BL382" s="243"/>
      <c r="BM382" s="243"/>
      <c r="BN382" s="243"/>
      <c r="BO382" s="243"/>
      <c r="BP382" s="243"/>
      <c r="BQ382" s="243"/>
      <c r="BR382" s="243"/>
      <c r="BS382" s="243"/>
      <c r="BT382" s="243"/>
      <c r="BU382" s="243"/>
      <c r="BV382" s="243"/>
      <c r="BW382" s="243"/>
      <c r="BX382" s="243"/>
      <c r="BY382" s="243"/>
      <c r="BZ382" s="243"/>
      <c r="CA382" s="243"/>
      <c r="CB382" s="243"/>
      <c r="CC382" s="243"/>
      <c r="CD382" s="243"/>
      <c r="CE382" s="243"/>
      <c r="CF382" s="243"/>
      <c r="CG382" s="243"/>
      <c r="CH382" s="243"/>
      <c r="CI382" s="243"/>
      <c r="CJ382" s="243"/>
      <c r="CK382" s="243"/>
      <c r="CL382" s="243"/>
      <c r="CM382" s="243"/>
      <c r="CN382" s="243"/>
      <c r="CO382" s="243"/>
      <c r="CP382" s="243"/>
      <c r="CQ382" s="243"/>
      <c r="CR382" s="243"/>
      <c r="CS382" s="243"/>
      <c r="CT382" s="243"/>
      <c r="CU382" s="243"/>
      <c r="CV382" s="243"/>
      <c r="CW382" s="243"/>
      <c r="CX382" s="243"/>
      <c r="CY382" s="243"/>
      <c r="CZ382" s="243"/>
      <c r="DA382" s="243"/>
      <c r="DB382" s="243"/>
      <c r="DC382" s="243"/>
      <c r="DD382" s="243"/>
      <c r="DE382" s="243"/>
      <c r="DF382" s="243"/>
      <c r="DG382" s="243"/>
      <c r="DH382" s="243"/>
      <c r="DI382" s="243"/>
      <c r="DJ382" s="243"/>
      <c r="DK382" s="243"/>
      <c r="DL382" s="243"/>
      <c r="DM382" s="243"/>
      <c r="DN382" s="243"/>
      <c r="DO382" s="243"/>
      <c r="DP382" s="243"/>
      <c r="DQ382" s="243"/>
      <c r="DR382" s="243"/>
      <c r="DS382" s="243"/>
      <c r="DT382" s="243"/>
      <c r="DU382" s="243"/>
      <c r="DV382" s="243"/>
      <c r="DW382" s="243"/>
      <c r="DX382" s="243"/>
      <c r="DY382" s="243"/>
      <c r="DZ382" s="243"/>
      <c r="EA382" s="243"/>
      <c r="EB382" s="243"/>
      <c r="EC382" s="243"/>
      <c r="ED382" s="243"/>
      <c r="EE382" s="243"/>
      <c r="EF382" s="243"/>
      <c r="EG382" s="243"/>
      <c r="EH382" s="243"/>
      <c r="EI382" s="243"/>
      <c r="EJ382" s="243"/>
      <c r="EK382" s="243"/>
      <c r="EL382" s="243"/>
      <c r="EM382" s="243"/>
      <c r="EN382" s="243"/>
      <c r="EO382" s="243"/>
      <c r="EP382" s="243"/>
      <c r="EQ382" s="243"/>
      <c r="ER382" s="243"/>
      <c r="ES382" s="243"/>
      <c r="ET382" s="243"/>
      <c r="EU382" s="243"/>
      <c r="EV382" s="243"/>
      <c r="EW382" s="243"/>
      <c r="EX382" s="243"/>
      <c r="EY382" s="243"/>
      <c r="EZ382" s="243"/>
      <c r="FA382" s="243"/>
      <c r="FB382" s="243"/>
      <c r="FC382" s="243"/>
      <c r="FD382" s="243"/>
      <c r="FE382" s="243"/>
      <c r="FF382" s="243"/>
      <c r="FG382" s="243"/>
      <c r="FH382" s="243"/>
      <c r="FI382" s="243"/>
      <c r="FJ382" s="243"/>
      <c r="FK382" s="243"/>
      <c r="FL382" s="243"/>
      <c r="FM382" s="243"/>
      <c r="FN382" s="243"/>
      <c r="FO382" s="243"/>
      <c r="FP382" s="243"/>
      <c r="FQ382" s="243"/>
      <c r="FR382" s="243"/>
      <c r="FS382" s="243"/>
      <c r="FT382" s="243"/>
      <c r="FU382" s="243"/>
      <c r="FV382" s="243"/>
      <c r="FW382" s="243"/>
      <c r="FX382" s="243"/>
      <c r="FY382" s="243"/>
      <c r="FZ382" s="243"/>
      <c r="GA382" s="243"/>
      <c r="GB382" s="243"/>
      <c r="GC382" s="243"/>
      <c r="GD382" s="243"/>
      <c r="GE382" s="243"/>
      <c r="GF382" s="243"/>
      <c r="GG382" s="243"/>
      <c r="GH382" s="243"/>
      <c r="GI382" s="243"/>
      <c r="GJ382" s="243"/>
      <c r="GK382" s="243"/>
      <c r="GL382" s="243"/>
      <c r="GM382" s="243"/>
      <c r="GN382" s="243"/>
      <c r="GO382" s="243"/>
      <c r="GP382" s="243"/>
      <c r="GQ382" s="243"/>
      <c r="GR382" s="243"/>
      <c r="GS382" s="243"/>
      <c r="GT382" s="243"/>
      <c r="GU382" s="243"/>
      <c r="GV382" s="243"/>
      <c r="GW382" s="243"/>
      <c r="GX382" s="243"/>
      <c r="GY382" s="243"/>
      <c r="GZ382" s="243"/>
      <c r="HA382" s="243"/>
      <c r="HB382" s="243"/>
      <c r="HC382" s="243"/>
      <c r="HD382" s="243"/>
      <c r="HE382" s="243"/>
      <c r="HF382" s="243"/>
      <c r="HG382" s="243"/>
      <c r="HH382" s="243"/>
      <c r="HI382" s="243"/>
      <c r="HJ382" s="243"/>
      <c r="HK382" s="243"/>
      <c r="HL382" s="243"/>
      <c r="HM382" s="243"/>
      <c r="HN382" s="243"/>
      <c r="HO382" s="243"/>
      <c r="HP382" s="243"/>
      <c r="HQ382" s="243"/>
      <c r="HR382" s="243"/>
      <c r="HS382" s="243"/>
      <c r="HT382" s="243"/>
      <c r="HU382" s="243"/>
      <c r="HV382" s="243"/>
      <c r="HW382" s="243"/>
      <c r="HX382" s="243"/>
      <c r="HY382" s="243"/>
      <c r="HZ382" s="243"/>
      <c r="IA382" s="243"/>
      <c r="IB382" s="243"/>
      <c r="IC382" s="243"/>
      <c r="ID382" s="243"/>
      <c r="IE382" s="243"/>
      <c r="IF382" s="243"/>
      <c r="IG382" s="243"/>
      <c r="IH382" s="243"/>
      <c r="II382" s="243"/>
      <c r="IJ382" s="243"/>
      <c r="IK382" s="243"/>
      <c r="IL382" s="243"/>
      <c r="IM382" s="243"/>
      <c r="IN382" s="243"/>
      <c r="IO382" s="243"/>
      <c r="IP382" s="243"/>
      <c r="IQ382" s="243"/>
      <c r="IR382" s="243"/>
      <c r="IS382" s="243"/>
      <c r="IT382" s="243"/>
      <c r="IU382" s="243"/>
      <c r="IV382" s="243"/>
      <c r="IW382" s="243"/>
      <c r="IX382" s="243"/>
      <c r="IY382" s="243"/>
      <c r="IZ382" s="243"/>
      <c r="JA382" s="243"/>
      <c r="JB382" s="243"/>
      <c r="JC382" s="243"/>
      <c r="JD382" s="243"/>
      <c r="JE382" s="243"/>
      <c r="JF382" s="243"/>
      <c r="JG382" s="243"/>
      <c r="JH382" s="243"/>
      <c r="JI382" s="243"/>
      <c r="JJ382" s="243"/>
      <c r="JK382" s="243"/>
      <c r="JL382" s="243"/>
      <c r="JM382" s="243"/>
      <c r="JN382" s="243"/>
      <c r="JO382" s="243"/>
      <c r="JP382" s="243"/>
      <c r="JQ382" s="243"/>
      <c r="JR382" s="243"/>
      <c r="JS382" s="243"/>
      <c r="JT382" s="243"/>
      <c r="JU382" s="243"/>
      <c r="JV382" s="243"/>
      <c r="JW382" s="243"/>
      <c r="JX382" s="243"/>
      <c r="JY382" s="243"/>
      <c r="JZ382" s="243"/>
      <c r="KA382" s="243"/>
      <c r="KB382" s="243"/>
      <c r="KC382" s="243"/>
      <c r="KD382" s="243"/>
      <c r="KE382" s="243"/>
      <c r="KF382" s="243"/>
      <c r="KG382" s="243"/>
      <c r="KH382" s="243"/>
      <c r="KI382" s="243"/>
      <c r="KJ382" s="243"/>
      <c r="KK382" s="243"/>
      <c r="KL382" s="243"/>
      <c r="KM382" s="243"/>
      <c r="KN382" s="243"/>
      <c r="KO382" s="243"/>
      <c r="KP382" s="243"/>
      <c r="KQ382" s="243"/>
      <c r="KR382" s="243"/>
      <c r="KS382" s="243"/>
      <c r="KT382" s="243"/>
      <c r="KU382" s="243"/>
      <c r="KV382" s="243"/>
      <c r="KW382" s="243"/>
      <c r="KX382" s="243"/>
      <c r="KY382" s="243"/>
      <c r="KZ382" s="243"/>
      <c r="LA382" s="243"/>
      <c r="LB382" s="243"/>
      <c r="LC382" s="243"/>
      <c r="LD382" s="243"/>
      <c r="LE382" s="243"/>
      <c r="LF382" s="243"/>
      <c r="LG382" s="243"/>
      <c r="LH382" s="243"/>
      <c r="LI382" s="243"/>
      <c r="LJ382" s="243"/>
      <c r="LK382" s="243"/>
      <c r="LL382" s="243"/>
      <c r="LM382" s="243"/>
      <c r="LN382" s="243"/>
      <c r="LO382" s="243"/>
      <c r="LP382" s="243"/>
      <c r="LQ382" s="243"/>
      <c r="LR382" s="243"/>
      <c r="LS382" s="243"/>
      <c r="LT382" s="243"/>
      <c r="LU382" s="243"/>
      <c r="LV382" s="243"/>
      <c r="LW382" s="243"/>
      <c r="LX382" s="243"/>
      <c r="LY382" s="243"/>
      <c r="LZ382" s="243"/>
      <c r="MA382" s="243"/>
      <c r="MB382" s="243"/>
      <c r="MC382" s="243"/>
      <c r="MD382" s="243"/>
      <c r="ME382" s="243"/>
      <c r="MF382" s="243"/>
      <c r="MG382" s="243"/>
      <c r="MH382" s="243"/>
      <c r="MI382" s="243"/>
      <c r="MJ382" s="243"/>
      <c r="MK382" s="243"/>
      <c r="ML382" s="243"/>
      <c r="MM382" s="243"/>
      <c r="MN382" s="243"/>
      <c r="MO382" s="243"/>
      <c r="MP382" s="243"/>
      <c r="MQ382" s="243"/>
      <c r="MR382" s="243"/>
      <c r="MS382" s="243"/>
      <c r="MT382" s="243"/>
      <c r="MU382" s="243"/>
      <c r="MV382" s="243"/>
      <c r="MW382" s="243"/>
      <c r="MX382" s="243"/>
      <c r="MY382" s="243"/>
      <c r="MZ382" s="243"/>
      <c r="NA382" s="243"/>
      <c r="NB382" s="243"/>
      <c r="NC382" s="243"/>
      <c r="ND382" s="243"/>
      <c r="NE382" s="243"/>
      <c r="NF382" s="243"/>
      <c r="NG382" s="243"/>
      <c r="NH382" s="243"/>
      <c r="NI382" s="243"/>
      <c r="NJ382" s="243"/>
      <c r="NK382" s="243"/>
      <c r="NL382" s="243"/>
      <c r="NM382" s="243"/>
      <c r="NN382" s="243"/>
      <c r="NO382" s="243"/>
      <c r="NP382" s="243"/>
      <c r="NQ382" s="243"/>
      <c r="NR382" s="243"/>
      <c r="NS382" s="243"/>
      <c r="NT382" s="243"/>
      <c r="NU382" s="243"/>
      <c r="NV382" s="243"/>
      <c r="NW382" s="243"/>
      <c r="NX382" s="243"/>
      <c r="NY382" s="243"/>
      <c r="NZ382" s="243"/>
      <c r="OA382" s="243"/>
      <c r="OB382" s="243"/>
      <c r="OC382" s="243"/>
      <c r="OD382" s="243"/>
      <c r="OE382" s="243"/>
      <c r="OF382" s="243"/>
      <c r="OG382" s="243"/>
      <c r="OH382" s="243"/>
      <c r="OI382" s="243"/>
      <c r="OJ382" s="243"/>
      <c r="OK382" s="243"/>
      <c r="OL382" s="243"/>
      <c r="OM382" s="243"/>
      <c r="ON382" s="243"/>
      <c r="OO382" s="243"/>
      <c r="OP382" s="243"/>
      <c r="OQ382" s="243"/>
      <c r="OR382" s="243"/>
      <c r="OS382" s="243"/>
      <c r="OT382" s="243"/>
      <c r="OU382" s="243"/>
      <c r="OV382" s="243"/>
      <c r="OW382" s="243"/>
      <c r="OX382" s="243"/>
      <c r="OY382" s="243"/>
      <c r="OZ382" s="243"/>
      <c r="PA382" s="243"/>
      <c r="PB382" s="243"/>
      <c r="PC382" s="243"/>
      <c r="PD382" s="243"/>
      <c r="PE382" s="243"/>
      <c r="PF382" s="243"/>
      <c r="PG382" s="243"/>
      <c r="PH382" s="243"/>
      <c r="PI382" s="243"/>
      <c r="PJ382" s="243"/>
      <c r="PK382" s="243"/>
      <c r="PL382" s="243"/>
      <c r="PM382" s="243"/>
      <c r="PN382" s="243"/>
      <c r="PO382" s="243"/>
      <c r="PP382" s="243"/>
      <c r="PQ382" s="243"/>
      <c r="PR382" s="243"/>
      <c r="PS382" s="243"/>
      <c r="PT382" s="243"/>
      <c r="PU382" s="243"/>
      <c r="PV382" s="243"/>
      <c r="PW382" s="243"/>
      <c r="PX382" s="243"/>
      <c r="PY382" s="243"/>
      <c r="PZ382" s="243"/>
      <c r="QA382" s="243"/>
      <c r="QB382" s="243"/>
      <c r="QC382" s="243"/>
      <c r="QD382" s="243"/>
      <c r="QE382" s="243"/>
      <c r="QF382" s="243"/>
      <c r="QG382" s="243"/>
      <c r="QH382" s="243"/>
      <c r="QI382" s="243"/>
      <c r="QJ382" s="243"/>
      <c r="QK382" s="243"/>
      <c r="QL382" s="243"/>
      <c r="QM382" s="243"/>
      <c r="QN382" s="243"/>
      <c r="QO382" s="243"/>
      <c r="QP382" s="243"/>
      <c r="QQ382" s="243"/>
      <c r="QR382" s="243"/>
      <c r="QS382" s="243"/>
      <c r="QT382" s="243"/>
      <c r="QU382" s="243"/>
      <c r="QV382" s="243"/>
      <c r="QW382" s="243"/>
      <c r="QX382" s="243"/>
      <c r="QY382" s="243"/>
      <c r="QZ382" s="243"/>
      <c r="RA382" s="243"/>
      <c r="RB382" s="243"/>
      <c r="RC382" s="243"/>
      <c r="RD382" s="243"/>
      <c r="RE382" s="243"/>
      <c r="RF382" s="243"/>
      <c r="RG382" s="243"/>
      <c r="RH382" s="243"/>
      <c r="RI382" s="243"/>
      <c r="RJ382" s="243"/>
      <c r="RK382" s="243"/>
      <c r="RL382" s="243"/>
      <c r="RM382" s="243"/>
      <c r="RN382" s="243"/>
      <c r="RO382" s="243"/>
      <c r="RP382" s="243"/>
      <c r="RQ382" s="243"/>
      <c r="RR382" s="243"/>
      <c r="RS382" s="243"/>
      <c r="RT382" s="243"/>
      <c r="RU382" s="243"/>
      <c r="RV382" s="243"/>
      <c r="RW382" s="243"/>
      <c r="RX382" s="243"/>
      <c r="RY382" s="243"/>
      <c r="RZ382" s="243"/>
      <c r="SA382" s="243"/>
      <c r="SB382" s="243"/>
      <c r="SC382" s="243"/>
      <c r="SD382" s="243"/>
      <c r="SE382" s="243"/>
      <c r="SF382" s="243"/>
      <c r="SG382" s="243"/>
      <c r="SH382" s="243"/>
      <c r="SI382" s="243"/>
      <c r="SJ382" s="243"/>
      <c r="SK382" s="243"/>
      <c r="SL382" s="243"/>
      <c r="SM382" s="243"/>
      <c r="SN382" s="243"/>
      <c r="SO382" s="243"/>
      <c r="SP382" s="243"/>
      <c r="SQ382" s="243"/>
      <c r="SR382" s="243"/>
      <c r="SS382" s="243"/>
      <c r="ST382" s="243"/>
      <c r="SU382" s="243"/>
      <c r="SV382" s="243"/>
      <c r="SW382" s="243"/>
      <c r="SX382" s="243"/>
      <c r="SY382" s="243"/>
      <c r="SZ382" s="243"/>
      <c r="TA382" s="243"/>
      <c r="TB382" s="243"/>
      <c r="TC382" s="243"/>
      <c r="TD382" s="243"/>
      <c r="TE382" s="243"/>
      <c r="TF382" s="243"/>
      <c r="TG382" s="243"/>
      <c r="TH382" s="243"/>
      <c r="TI382" s="243"/>
      <c r="TJ382" s="243"/>
      <c r="TK382" s="243"/>
      <c r="TL382" s="243"/>
      <c r="TM382" s="243"/>
      <c r="TN382" s="243"/>
      <c r="TO382" s="243"/>
      <c r="TP382" s="243"/>
      <c r="TQ382" s="243"/>
      <c r="TR382" s="243"/>
      <c r="TS382" s="243"/>
      <c r="TT382" s="243"/>
      <c r="TU382" s="243"/>
      <c r="TV382" s="243"/>
      <c r="TW382" s="243"/>
      <c r="TX382" s="243"/>
      <c r="TY382" s="243"/>
      <c r="TZ382" s="243"/>
      <c r="UA382" s="243"/>
      <c r="UB382" s="243"/>
      <c r="UC382" s="243"/>
      <c r="UD382" s="243"/>
      <c r="UE382" s="243"/>
      <c r="UF382" s="243"/>
      <c r="UG382" s="243"/>
      <c r="UH382" s="243"/>
      <c r="UI382" s="243"/>
      <c r="UJ382" s="243"/>
      <c r="UK382" s="243"/>
      <c r="UL382" s="243"/>
      <c r="UM382" s="243"/>
      <c r="UN382" s="243"/>
      <c r="UO382" s="243"/>
      <c r="UP382" s="243"/>
      <c r="UQ382" s="243"/>
      <c r="UR382" s="243"/>
      <c r="US382" s="243"/>
      <c r="UT382" s="243"/>
      <c r="UU382" s="243"/>
      <c r="UV382" s="243"/>
      <c r="UW382" s="243"/>
      <c r="UX382" s="243"/>
      <c r="UY382" s="243"/>
      <c r="UZ382" s="243"/>
      <c r="VA382" s="243"/>
      <c r="VB382" s="243"/>
      <c r="VC382" s="243"/>
      <c r="VD382" s="243"/>
      <c r="VE382" s="243"/>
      <c r="VF382" s="243"/>
      <c r="VG382" s="243"/>
      <c r="VH382" s="243"/>
      <c r="VI382" s="243"/>
      <c r="VJ382" s="243"/>
      <c r="VK382" s="243"/>
      <c r="VL382" s="243"/>
      <c r="VM382" s="243"/>
      <c r="VN382" s="243"/>
      <c r="VO382" s="243"/>
      <c r="VP382" s="243"/>
      <c r="VQ382" s="243"/>
      <c r="VR382" s="243"/>
      <c r="VS382" s="243"/>
      <c r="VT382" s="243"/>
      <c r="VU382" s="243"/>
      <c r="VV382" s="243"/>
      <c r="VW382" s="243"/>
      <c r="VX382" s="243"/>
      <c r="VY382" s="243"/>
      <c r="VZ382" s="243"/>
      <c r="WA382" s="243"/>
      <c r="WB382" s="243"/>
      <c r="WC382" s="243"/>
      <c r="WD382" s="243"/>
      <c r="WE382" s="243"/>
      <c r="WF382" s="243"/>
      <c r="WG382" s="243"/>
      <c r="WH382" s="243"/>
      <c r="WI382" s="243"/>
      <c r="WJ382" s="243"/>
      <c r="WK382" s="243"/>
      <c r="WL382" s="243"/>
      <c r="WM382" s="243"/>
      <c r="WN382" s="243"/>
      <c r="WO382" s="243"/>
      <c r="WP382" s="243"/>
      <c r="WQ382" s="243"/>
      <c r="WR382" s="243"/>
      <c r="WS382" s="243"/>
      <c r="WT382" s="243"/>
      <c r="WU382" s="243"/>
      <c r="WV382" s="243"/>
      <c r="WW382" s="243"/>
      <c r="WX382" s="243"/>
      <c r="WY382" s="243"/>
      <c r="WZ382" s="243"/>
      <c r="XA382" s="243"/>
      <c r="XB382" s="243"/>
      <c r="XC382" s="243"/>
      <c r="XD382" s="243"/>
      <c r="XE382" s="243"/>
      <c r="XF382" s="243"/>
      <c r="XG382" s="243"/>
      <c r="XH382" s="243"/>
      <c r="XI382" s="243"/>
      <c r="XJ382" s="243"/>
      <c r="XK382" s="243"/>
      <c r="XL382" s="243"/>
      <c r="XM382" s="243"/>
      <c r="XN382" s="243"/>
      <c r="XO382" s="243"/>
      <c r="XP382" s="243"/>
      <c r="XQ382" s="243"/>
      <c r="XR382" s="243"/>
      <c r="XS382" s="243"/>
      <c r="XT382" s="243"/>
      <c r="XU382" s="243"/>
      <c r="XV382" s="243"/>
      <c r="XW382" s="243"/>
      <c r="XX382" s="243"/>
      <c r="XY382" s="243"/>
      <c r="XZ382" s="243"/>
      <c r="YA382" s="243"/>
      <c r="YB382" s="243"/>
      <c r="YC382" s="243"/>
      <c r="YD382" s="243"/>
      <c r="YE382" s="243"/>
      <c r="YF382" s="243"/>
      <c r="YG382" s="243"/>
      <c r="YH382" s="243"/>
      <c r="YI382" s="243"/>
      <c r="YJ382" s="243"/>
      <c r="YK382" s="243"/>
      <c r="YL382" s="243"/>
      <c r="YM382" s="243"/>
      <c r="YN382" s="243"/>
      <c r="YO382" s="243"/>
      <c r="YP382" s="243"/>
      <c r="YQ382" s="243"/>
      <c r="YR382" s="243"/>
      <c r="YS382" s="243"/>
      <c r="YT382" s="243"/>
      <c r="YU382" s="243"/>
      <c r="YV382" s="243"/>
      <c r="YW382" s="243"/>
      <c r="YX382" s="243"/>
      <c r="YY382" s="243"/>
      <c r="YZ382" s="243"/>
      <c r="ZA382" s="243"/>
      <c r="ZB382" s="243"/>
      <c r="ZC382" s="243"/>
      <c r="ZD382" s="243"/>
      <c r="ZE382" s="243"/>
      <c r="ZF382" s="243"/>
      <c r="ZG382" s="243"/>
      <c r="ZH382" s="243"/>
      <c r="ZI382" s="243"/>
      <c r="ZJ382" s="243"/>
      <c r="ZK382" s="243"/>
      <c r="ZL382" s="243"/>
      <c r="ZM382" s="243"/>
      <c r="ZN382" s="243"/>
      <c r="ZO382" s="243"/>
      <c r="ZP382" s="243"/>
      <c r="ZQ382" s="243"/>
      <c r="ZR382" s="243"/>
      <c r="ZS382" s="243"/>
      <c r="ZT382" s="243"/>
      <c r="ZU382" s="243"/>
      <c r="ZV382" s="243"/>
      <c r="ZW382" s="243"/>
      <c r="ZX382" s="243"/>
      <c r="ZY382" s="243"/>
      <c r="ZZ382" s="243"/>
      <c r="AAA382" s="243"/>
      <c r="AAB382" s="243"/>
      <c r="AAC382" s="243"/>
      <c r="AAD382" s="243"/>
      <c r="AAE382" s="243"/>
      <c r="AAF382" s="243"/>
      <c r="AAG382" s="243"/>
      <c r="AAH382" s="243"/>
      <c r="AAI382" s="243"/>
      <c r="AAJ382" s="243"/>
      <c r="AAK382" s="243"/>
      <c r="AAL382" s="243"/>
      <c r="AAM382" s="243"/>
      <c r="AAN382" s="243"/>
      <c r="AAO382" s="243"/>
      <c r="AAP382" s="243"/>
      <c r="AAQ382" s="243"/>
      <c r="AAR382" s="243"/>
      <c r="AAS382" s="243"/>
      <c r="AAT382" s="243"/>
      <c r="AAU382" s="243"/>
      <c r="AAV382" s="243"/>
      <c r="AAW382" s="243"/>
      <c r="AAX382" s="243"/>
      <c r="AAY382" s="243"/>
      <c r="AAZ382" s="243"/>
      <c r="ABA382" s="243"/>
      <c r="ABB382" s="243"/>
      <c r="ABC382" s="243"/>
      <c r="ABD382" s="243"/>
      <c r="ABE382" s="243"/>
      <c r="ABF382" s="243"/>
      <c r="ABG382" s="243"/>
      <c r="ABH382" s="243"/>
      <c r="ABI382" s="243"/>
      <c r="ABJ382" s="243"/>
      <c r="ABK382" s="243"/>
      <c r="ABL382" s="243"/>
      <c r="ABM382" s="243"/>
      <c r="ABN382" s="243"/>
      <c r="ABO382" s="243"/>
      <c r="ABP382" s="243"/>
      <c r="ABQ382" s="243"/>
      <c r="ABR382" s="243"/>
      <c r="ABS382" s="243"/>
      <c r="ABT382" s="243"/>
      <c r="ABU382" s="243"/>
      <c r="ABV382" s="243"/>
      <c r="ABW382" s="243"/>
      <c r="ABX382" s="243"/>
      <c r="ABY382" s="243"/>
      <c r="ABZ382" s="243"/>
      <c r="ACA382" s="243"/>
      <c r="ACB382" s="243"/>
      <c r="ACC382" s="243"/>
      <c r="ACD382" s="243"/>
      <c r="ACE382" s="243"/>
      <c r="ACF382" s="243"/>
      <c r="ACG382" s="243"/>
      <c r="ACH382" s="243"/>
      <c r="ACI382" s="243"/>
      <c r="ACJ382" s="243"/>
      <c r="ACK382" s="243"/>
      <c r="ACL382" s="243"/>
      <c r="ACM382" s="243"/>
      <c r="ACN382" s="243"/>
      <c r="ACO382" s="243"/>
      <c r="ACP382" s="243"/>
      <c r="ACQ382" s="243"/>
      <c r="ACR382" s="243"/>
      <c r="ACS382" s="243"/>
      <c r="ACT382" s="243"/>
      <c r="ACU382" s="243"/>
      <c r="ACV382" s="243"/>
      <c r="ACW382" s="243"/>
      <c r="ACX382" s="243"/>
      <c r="ACY382" s="243"/>
      <c r="ACZ382" s="243"/>
      <c r="ADA382" s="243"/>
      <c r="ADB382" s="243"/>
      <c r="ADC382" s="243"/>
      <c r="ADD382" s="243"/>
      <c r="ADE382" s="243"/>
      <c r="ADF382" s="243"/>
      <c r="ADG382" s="243"/>
      <c r="ADH382" s="243"/>
      <c r="ADI382" s="243"/>
      <c r="ADJ382" s="243"/>
      <c r="ADK382" s="243"/>
      <c r="ADL382" s="243"/>
      <c r="ADM382" s="243"/>
      <c r="ADN382" s="243"/>
      <c r="ADO382" s="243"/>
      <c r="ADP382" s="243"/>
      <c r="ADQ382" s="243"/>
      <c r="ADR382" s="243"/>
      <c r="ADS382" s="243"/>
      <c r="ADT382" s="243"/>
      <c r="ADU382" s="243"/>
      <c r="ADV382" s="243"/>
      <c r="ADW382" s="243"/>
      <c r="ADX382" s="243"/>
      <c r="ADY382" s="243"/>
      <c r="ADZ382" s="243"/>
      <c r="AEA382" s="243"/>
      <c r="AEB382" s="243"/>
      <c r="AEC382" s="243"/>
      <c r="AED382" s="243"/>
      <c r="AEE382" s="243"/>
      <c r="AEF382" s="243"/>
      <c r="AEG382" s="243"/>
      <c r="AEH382" s="243"/>
      <c r="AEI382" s="243"/>
      <c r="AEJ382" s="243"/>
      <c r="AEK382" s="243"/>
      <c r="AEL382" s="243"/>
      <c r="AEM382" s="243"/>
      <c r="AEN382" s="243"/>
      <c r="AEO382" s="243"/>
      <c r="AEP382" s="243"/>
      <c r="AEQ382" s="243"/>
      <c r="AER382" s="243"/>
      <c r="AES382" s="243"/>
      <c r="AET382" s="243"/>
      <c r="AEU382" s="243"/>
      <c r="AEV382" s="243"/>
      <c r="AEW382" s="243"/>
      <c r="AEX382" s="243"/>
      <c r="AEY382" s="243"/>
      <c r="AEZ382" s="243"/>
      <c r="AFA382" s="243"/>
      <c r="AFB382" s="243"/>
      <c r="AFC382" s="243"/>
      <c r="AFD382" s="243"/>
      <c r="AFE382" s="243"/>
      <c r="AFF382" s="243"/>
      <c r="AFG382" s="243"/>
      <c r="AFH382" s="243"/>
      <c r="AFI382" s="243"/>
      <c r="AFJ382" s="243"/>
      <c r="AFK382" s="243"/>
      <c r="AFL382" s="243"/>
      <c r="AFM382" s="243"/>
      <c r="AFN382" s="243"/>
      <c r="AFO382" s="243"/>
      <c r="AFP382" s="243"/>
      <c r="AFQ382" s="243"/>
      <c r="AFR382" s="243"/>
      <c r="AFS382" s="243"/>
      <c r="AFT382" s="243"/>
      <c r="AFU382" s="243"/>
      <c r="AFV382" s="243"/>
      <c r="AFW382" s="243"/>
      <c r="AFX382" s="243"/>
      <c r="AFY382" s="243"/>
      <c r="AFZ382" s="243"/>
      <c r="AGA382" s="243"/>
      <c r="AGB382" s="243"/>
      <c r="AGC382" s="243"/>
      <c r="AGD382" s="243"/>
      <c r="AGE382" s="243"/>
      <c r="AGF382" s="243"/>
      <c r="AGG382" s="243"/>
      <c r="AGH382" s="243"/>
      <c r="AGI382" s="243"/>
      <c r="AGJ382" s="243"/>
      <c r="AGK382" s="243"/>
      <c r="AGL382" s="243"/>
      <c r="AGM382" s="243"/>
      <c r="AGN382" s="243"/>
      <c r="AGO382" s="243"/>
      <c r="AGP382" s="243"/>
      <c r="AGQ382" s="243"/>
      <c r="AGR382" s="243"/>
      <c r="AGS382" s="243"/>
      <c r="AGT382" s="243"/>
      <c r="AGU382" s="243"/>
      <c r="AGV382" s="243"/>
      <c r="AGW382" s="243"/>
      <c r="AGX382" s="243"/>
      <c r="AGY382" s="243"/>
      <c r="AGZ382" s="243"/>
      <c r="AHA382" s="243"/>
      <c r="AHB382" s="243"/>
      <c r="AHC382" s="243"/>
      <c r="AHD382" s="243"/>
      <c r="AHE382" s="243"/>
      <c r="AHF382" s="243"/>
      <c r="AHG382" s="243"/>
      <c r="AHH382" s="243"/>
      <c r="AHI382" s="243"/>
      <c r="AHJ382" s="243"/>
      <c r="AHK382" s="243"/>
      <c r="AHL382" s="243"/>
      <c r="AHM382" s="243"/>
      <c r="AHN382" s="243"/>
      <c r="AHO382" s="243"/>
      <c r="AHP382" s="243"/>
      <c r="AHQ382" s="243"/>
      <c r="AHR382" s="243"/>
      <c r="AHS382" s="243"/>
      <c r="AHT382" s="243"/>
      <c r="AHU382" s="243"/>
      <c r="AHV382" s="243"/>
      <c r="AHW382" s="243"/>
      <c r="AHX382" s="243"/>
      <c r="AHY382" s="243"/>
      <c r="AHZ382" s="243"/>
      <c r="AIA382" s="243"/>
      <c r="AIB382" s="243"/>
      <c r="AIC382" s="243"/>
      <c r="AID382" s="243"/>
      <c r="AIE382" s="243"/>
      <c r="AIF382" s="243"/>
      <c r="AIG382" s="243"/>
      <c r="AIH382" s="243"/>
      <c r="AII382" s="243"/>
      <c r="AIJ382" s="243"/>
      <c r="AIK382" s="243"/>
      <c r="AIL382" s="243"/>
      <c r="AIM382" s="243"/>
      <c r="AIN382" s="243"/>
      <c r="AIO382" s="243"/>
      <c r="AIP382" s="243"/>
      <c r="AIQ382" s="243"/>
      <c r="AIR382" s="243"/>
      <c r="AIS382" s="243"/>
      <c r="AIT382" s="243"/>
      <c r="AIU382" s="243"/>
      <c r="AIV382" s="243"/>
      <c r="AIW382" s="243"/>
      <c r="AIX382" s="243"/>
      <c r="AIY382" s="243"/>
      <c r="AIZ382" s="243"/>
      <c r="AJA382" s="243"/>
      <c r="AJB382" s="243"/>
      <c r="AJC382" s="243"/>
      <c r="AJD382" s="243"/>
      <c r="AJE382" s="243"/>
      <c r="AJF382" s="243"/>
      <c r="AJG382" s="243"/>
      <c r="AJH382" s="243"/>
      <c r="AJI382" s="243"/>
      <c r="AJJ382" s="243"/>
      <c r="AJK382" s="243"/>
      <c r="AJL382" s="243"/>
      <c r="AJM382" s="243"/>
      <c r="AJN382" s="243"/>
      <c r="AJO382" s="243"/>
      <c r="AJP382" s="243"/>
      <c r="AJQ382" s="243"/>
      <c r="AJR382" s="243"/>
      <c r="AJS382" s="243"/>
      <c r="AJT382" s="243"/>
      <c r="AJU382" s="243"/>
      <c r="AJV382" s="243"/>
      <c r="AJW382" s="243"/>
      <c r="AJX382" s="243"/>
      <c r="AJY382" s="243"/>
      <c r="AJZ382" s="243"/>
      <c r="AKA382" s="243"/>
      <c r="AKB382" s="243"/>
      <c r="AKC382" s="243"/>
      <c r="AKD382" s="243"/>
      <c r="AKE382" s="243"/>
      <c r="AKF382" s="243"/>
      <c r="AKG382" s="243"/>
      <c r="AKH382" s="243"/>
      <c r="AKI382" s="243"/>
      <c r="AKJ382" s="243"/>
      <c r="AKK382" s="243"/>
      <c r="AKL382" s="243"/>
      <c r="AKM382" s="243"/>
      <c r="AKN382" s="243"/>
      <c r="AKO382" s="243"/>
      <c r="AKP382" s="243"/>
      <c r="AKQ382" s="243"/>
      <c r="AKR382" s="243"/>
      <c r="AKS382" s="243"/>
      <c r="AKT382" s="243"/>
      <c r="AKU382" s="243"/>
      <c r="AKV382" s="243"/>
      <c r="AKW382" s="243"/>
      <c r="AKX382" s="243"/>
      <c r="AKY382" s="243"/>
      <c r="AKZ382" s="243"/>
      <c r="ALA382" s="243"/>
      <c r="ALB382" s="243"/>
      <c r="ALC382" s="243"/>
      <c r="ALD382" s="243"/>
      <c r="ALE382" s="243"/>
      <c r="ALF382" s="243"/>
      <c r="ALG382" s="243"/>
      <c r="ALH382" s="243"/>
      <c r="ALI382" s="243"/>
      <c r="ALJ382" s="243"/>
      <c r="ALK382" s="243"/>
      <c r="ALL382" s="243"/>
      <c r="ALM382" s="243"/>
      <c r="ALN382" s="243"/>
      <c r="ALO382" s="243"/>
      <c r="ALP382" s="243"/>
      <c r="ALQ382" s="243"/>
      <c r="ALR382" s="243"/>
      <c r="ALS382" s="243"/>
      <c r="ALT382" s="243"/>
      <c r="ALU382" s="243"/>
      <c r="ALV382" s="243"/>
      <c r="ALW382" s="243"/>
      <c r="ALX382" s="243"/>
      <c r="ALY382" s="243"/>
      <c r="ALZ382" s="243"/>
      <c r="AMA382" s="243"/>
      <c r="AMB382" s="243"/>
      <c r="AMC382" s="243"/>
      <c r="AMD382" s="243"/>
      <c r="AME382" s="243"/>
      <c r="AMF382" s="243"/>
      <c r="AMG382" s="243"/>
      <c r="AMH382" s="243"/>
      <c r="AMI382" s="243"/>
      <c r="AMJ382" s="243"/>
      <c r="AMK382" s="243"/>
      <c r="AML382" s="243"/>
      <c r="AMM382" s="243"/>
      <c r="AMN382" s="243"/>
      <c r="AMO382" s="243"/>
      <c r="AMP382" s="243"/>
      <c r="AMQ382" s="243"/>
      <c r="AMR382" s="243"/>
      <c r="AMS382" s="243"/>
      <c r="AMT382" s="243"/>
      <c r="AMU382" s="243"/>
      <c r="AMV382" s="243"/>
      <c r="AMW382" s="243"/>
      <c r="AMX382" s="243"/>
      <c r="AMY382" s="243"/>
      <c r="AMZ382" s="243"/>
      <c r="ANA382" s="243"/>
      <c r="ANB382" s="243"/>
      <c r="ANC382" s="243"/>
      <c r="AND382" s="243"/>
      <c r="ANE382" s="243"/>
      <c r="ANF382" s="243"/>
      <c r="ANG382" s="243"/>
      <c r="ANH382" s="243"/>
      <c r="ANI382" s="243"/>
      <c r="ANJ382" s="243"/>
      <c r="ANK382" s="243"/>
      <c r="ANL382" s="243"/>
      <c r="ANM382" s="243"/>
      <c r="ANN382" s="243"/>
      <c r="ANO382" s="243"/>
      <c r="ANP382" s="243"/>
      <c r="ANQ382" s="243"/>
      <c r="ANR382" s="243"/>
      <c r="ANS382" s="243"/>
      <c r="ANT382" s="243"/>
      <c r="ANU382" s="243"/>
      <c r="ANV382" s="243"/>
      <c r="ANW382" s="243"/>
      <c r="ANX382" s="243"/>
      <c r="ANY382" s="243"/>
      <c r="ANZ382" s="243"/>
      <c r="AOA382" s="243"/>
      <c r="AOB382" s="243"/>
      <c r="AOC382" s="243"/>
      <c r="AOD382" s="243"/>
      <c r="AOE382" s="243"/>
      <c r="AOF382" s="243"/>
      <c r="AOG382" s="243"/>
      <c r="AOH382" s="243"/>
      <c r="AOI382" s="243"/>
      <c r="AOJ382" s="243"/>
      <c r="AOK382" s="243"/>
      <c r="AOL382" s="243"/>
      <c r="AOM382" s="243"/>
      <c r="AON382" s="243"/>
      <c r="AOO382" s="243"/>
      <c r="AOP382" s="243"/>
      <c r="AOQ382" s="243"/>
      <c r="AOR382" s="243"/>
      <c r="AOS382" s="243"/>
      <c r="AOT382" s="243"/>
      <c r="AOU382" s="243"/>
      <c r="AOV382" s="243"/>
      <c r="AOW382" s="243"/>
      <c r="AOX382" s="243"/>
      <c r="AOY382" s="243"/>
      <c r="AOZ382" s="243"/>
      <c r="APA382" s="243"/>
      <c r="APB382" s="243"/>
      <c r="APC382" s="243"/>
      <c r="APD382" s="243"/>
      <c r="APE382" s="243"/>
      <c r="APF382" s="243"/>
      <c r="APG382" s="243"/>
      <c r="APH382" s="243"/>
      <c r="API382" s="243"/>
      <c r="APJ382" s="243"/>
      <c r="APK382" s="243"/>
      <c r="APL382" s="243"/>
      <c r="APM382" s="243"/>
      <c r="APN382" s="243"/>
      <c r="APO382" s="243"/>
      <c r="APP382" s="243"/>
      <c r="APQ382" s="243"/>
      <c r="APR382" s="243"/>
      <c r="APS382" s="243"/>
      <c r="APT382" s="243"/>
      <c r="APU382" s="243"/>
      <c r="APV382" s="243"/>
      <c r="APW382" s="243"/>
      <c r="APX382" s="243"/>
      <c r="APY382" s="243"/>
      <c r="APZ382" s="243"/>
      <c r="AQA382" s="243"/>
      <c r="AQB382" s="243"/>
      <c r="AQC382" s="243"/>
      <c r="AQD382" s="243"/>
      <c r="AQE382" s="243"/>
      <c r="AQF382" s="243"/>
      <c r="AQG382" s="243"/>
      <c r="AQH382" s="243"/>
      <c r="AQI382" s="243"/>
      <c r="AQJ382" s="243"/>
      <c r="AQK382" s="243"/>
      <c r="AQL382" s="243"/>
      <c r="AQM382" s="243"/>
      <c r="AQN382" s="243"/>
      <c r="AQO382" s="243"/>
      <c r="AQP382" s="243"/>
      <c r="AQQ382" s="243"/>
      <c r="AQR382" s="243"/>
      <c r="AQS382" s="243"/>
      <c r="AQT382" s="243"/>
      <c r="AQU382" s="243"/>
      <c r="AQV382" s="243"/>
      <c r="AQW382" s="243"/>
      <c r="AQX382" s="243"/>
      <c r="AQY382" s="243"/>
      <c r="AQZ382" s="243"/>
      <c r="ARA382" s="243"/>
      <c r="ARB382" s="243"/>
      <c r="ARC382" s="243"/>
      <c r="ARD382" s="243"/>
      <c r="ARE382" s="243"/>
      <c r="ARF382" s="243"/>
      <c r="ARG382" s="243"/>
      <c r="ARH382" s="243"/>
      <c r="ARI382" s="243"/>
      <c r="ARJ382" s="243"/>
      <c r="ARK382" s="243"/>
      <c r="ARL382" s="243"/>
      <c r="ARM382" s="243"/>
      <c r="ARN382" s="243"/>
      <c r="ARO382" s="243"/>
      <c r="ARP382" s="243"/>
      <c r="ARQ382" s="243"/>
      <c r="ARR382" s="243"/>
      <c r="ARS382" s="243"/>
      <c r="ART382" s="243"/>
      <c r="ARU382" s="243"/>
      <c r="ARV382" s="243"/>
      <c r="ARW382" s="243"/>
      <c r="ARX382" s="243"/>
      <c r="ARY382" s="243"/>
      <c r="ARZ382" s="243"/>
      <c r="ASA382" s="243"/>
      <c r="ASB382" s="243"/>
      <c r="ASC382" s="243"/>
      <c r="ASD382" s="243"/>
      <c r="ASE382" s="243"/>
      <c r="ASF382" s="243"/>
      <c r="ASG382" s="243"/>
      <c r="ASH382" s="243"/>
      <c r="ASI382" s="243"/>
      <c r="ASJ382" s="243"/>
      <c r="ASK382" s="243"/>
      <c r="ASL382" s="243"/>
      <c r="ASM382" s="243"/>
      <c r="ASN382" s="243"/>
      <c r="ASO382" s="243"/>
      <c r="ASP382" s="243"/>
      <c r="ASQ382" s="243"/>
      <c r="ASR382" s="243"/>
      <c r="ASS382" s="243"/>
      <c r="AST382" s="243"/>
      <c r="ASU382" s="243"/>
      <c r="ASV382" s="243"/>
      <c r="ASW382" s="243"/>
      <c r="ASX382" s="243"/>
      <c r="ASY382" s="243"/>
      <c r="ASZ382" s="243"/>
      <c r="ATA382" s="243"/>
      <c r="ATB382" s="243"/>
      <c r="ATC382" s="243"/>
      <c r="ATD382" s="243"/>
      <c r="ATE382" s="243"/>
      <c r="ATF382" s="243"/>
      <c r="ATG382" s="243"/>
      <c r="ATH382" s="243"/>
      <c r="ATI382" s="243"/>
      <c r="ATJ382" s="243"/>
      <c r="ATK382" s="243"/>
      <c r="ATL382" s="243"/>
      <c r="ATM382" s="243"/>
      <c r="ATN382" s="243"/>
      <c r="ATO382" s="243"/>
      <c r="ATP382" s="243"/>
      <c r="ATQ382" s="243"/>
      <c r="ATR382" s="243"/>
      <c r="ATS382" s="243"/>
      <c r="ATT382" s="243"/>
      <c r="ATU382" s="243"/>
      <c r="ATV382" s="243"/>
      <c r="ATW382" s="243"/>
      <c r="ATX382" s="243"/>
      <c r="ATY382" s="243"/>
      <c r="ATZ382" s="243"/>
      <c r="AUA382" s="243"/>
      <c r="AUB382" s="243"/>
      <c r="AUC382" s="243"/>
      <c r="AUD382" s="243"/>
      <c r="AUE382" s="243"/>
      <c r="AUF382" s="243"/>
      <c r="AUG382" s="243"/>
      <c r="AUH382" s="243"/>
      <c r="AUI382" s="243"/>
      <c r="AUJ382" s="243"/>
      <c r="AUK382" s="243"/>
      <c r="AUL382" s="243"/>
      <c r="AUM382" s="243"/>
      <c r="AUN382" s="243"/>
      <c r="AUO382" s="243"/>
      <c r="AUP382" s="243"/>
      <c r="AUQ382" s="243"/>
      <c r="AUR382" s="243"/>
      <c r="AUS382" s="243"/>
      <c r="AUT382" s="243"/>
      <c r="AUU382" s="243"/>
      <c r="AUV382" s="243"/>
      <c r="AUW382" s="243"/>
      <c r="AUX382" s="243"/>
      <c r="AUY382" s="243"/>
      <c r="AUZ382" s="243"/>
      <c r="AVA382" s="243"/>
      <c r="AVB382" s="243"/>
      <c r="AVC382" s="243"/>
      <c r="AVD382" s="243"/>
      <c r="AVE382" s="243"/>
      <c r="AVF382" s="243"/>
      <c r="AVG382" s="243"/>
      <c r="AVH382" s="243"/>
      <c r="AVI382" s="243"/>
      <c r="AVJ382" s="243"/>
      <c r="AVK382" s="243"/>
      <c r="AVL382" s="243"/>
      <c r="AVM382" s="243"/>
      <c r="AVN382" s="243"/>
      <c r="AVO382" s="243"/>
      <c r="AVP382" s="243"/>
      <c r="AVQ382" s="243"/>
      <c r="AVR382" s="243"/>
      <c r="AVS382" s="243"/>
      <c r="AVT382" s="243"/>
      <c r="AVU382" s="243"/>
      <c r="AVV382" s="243"/>
      <c r="AVW382" s="243"/>
      <c r="AVX382" s="243"/>
      <c r="AVY382" s="243"/>
      <c r="AVZ382" s="243"/>
      <c r="AWA382" s="243"/>
      <c r="AWB382" s="243"/>
      <c r="AWC382" s="243"/>
      <c r="AWD382" s="243"/>
      <c r="AWE382" s="243"/>
      <c r="AWF382" s="243"/>
      <c r="AWG382" s="243"/>
      <c r="AWH382" s="243"/>
      <c r="AWI382" s="243"/>
      <c r="AWJ382" s="243"/>
      <c r="AWK382" s="243"/>
      <c r="AWL382" s="243"/>
      <c r="AWM382" s="243"/>
      <c r="AWN382" s="243"/>
      <c r="AWO382" s="243"/>
      <c r="AWP382" s="243"/>
      <c r="AWQ382" s="243"/>
      <c r="AWR382" s="243"/>
      <c r="AWS382" s="243"/>
      <c r="AWT382" s="243"/>
      <c r="AWU382" s="243"/>
      <c r="AWV382" s="243"/>
      <c r="AWW382" s="243"/>
      <c r="AWX382" s="243"/>
      <c r="AWY382" s="243"/>
      <c r="AWZ382" s="243"/>
      <c r="AXA382" s="243"/>
      <c r="AXB382" s="243"/>
      <c r="AXC382" s="243"/>
      <c r="AXD382" s="243"/>
      <c r="AXE382" s="243"/>
      <c r="AXF382" s="243"/>
      <c r="AXG382" s="243"/>
      <c r="AXH382" s="243"/>
      <c r="AXI382" s="243"/>
      <c r="AXJ382" s="243"/>
      <c r="AXK382" s="243"/>
      <c r="AXL382" s="243"/>
      <c r="AXM382" s="243"/>
      <c r="AXN382" s="243"/>
      <c r="AXO382" s="243"/>
      <c r="AXP382" s="243"/>
      <c r="AXQ382" s="243"/>
      <c r="AXR382" s="243"/>
      <c r="AXS382" s="243"/>
      <c r="AXT382" s="243"/>
      <c r="AXU382" s="243"/>
      <c r="AXV382" s="243"/>
      <c r="AXW382" s="243"/>
      <c r="AXX382" s="243"/>
      <c r="AXY382" s="243"/>
      <c r="AXZ382" s="243"/>
      <c r="AYA382" s="243"/>
      <c r="AYB382" s="243"/>
      <c r="AYC382" s="243"/>
      <c r="AYD382" s="243"/>
      <c r="AYE382" s="243"/>
      <c r="AYF382" s="243"/>
      <c r="AYG382" s="243"/>
      <c r="AYH382" s="243"/>
      <c r="AYI382" s="243"/>
      <c r="AYJ382" s="243"/>
      <c r="AYK382" s="243"/>
      <c r="AYL382" s="243"/>
      <c r="AYM382" s="243"/>
      <c r="AYN382" s="243"/>
      <c r="AYO382" s="243"/>
      <c r="AYP382" s="243"/>
      <c r="AYQ382" s="243"/>
      <c r="AYR382" s="243"/>
      <c r="AYS382" s="243"/>
      <c r="AYT382" s="243"/>
      <c r="AYU382" s="243"/>
      <c r="AYV382" s="243"/>
      <c r="AYW382" s="243"/>
      <c r="AYX382" s="243"/>
      <c r="AYY382" s="243"/>
      <c r="AYZ382" s="243"/>
      <c r="AZA382" s="243"/>
      <c r="AZB382" s="243"/>
      <c r="AZC382" s="243"/>
      <c r="AZD382" s="243"/>
      <c r="AZE382" s="243"/>
      <c r="AZF382" s="243"/>
      <c r="AZG382" s="243"/>
      <c r="AZH382" s="243"/>
      <c r="AZI382" s="243"/>
      <c r="AZJ382" s="243"/>
      <c r="AZK382" s="243"/>
      <c r="AZL382" s="243"/>
      <c r="AZM382" s="243"/>
      <c r="AZN382" s="243"/>
      <c r="AZO382" s="243"/>
      <c r="AZP382" s="243"/>
      <c r="AZQ382" s="243"/>
      <c r="AZR382" s="243"/>
      <c r="AZS382" s="243"/>
      <c r="AZT382" s="243"/>
      <c r="AZU382" s="243"/>
      <c r="AZV382" s="243"/>
      <c r="AZW382" s="243"/>
      <c r="AZX382" s="243"/>
      <c r="AZY382" s="243"/>
      <c r="AZZ382" s="243"/>
      <c r="BAA382" s="243"/>
      <c r="BAB382" s="243"/>
      <c r="BAC382" s="243"/>
      <c r="BAD382" s="243"/>
      <c r="BAE382" s="243"/>
      <c r="BAF382" s="243"/>
      <c r="BAG382" s="243"/>
      <c r="BAH382" s="243"/>
      <c r="BAI382" s="243"/>
      <c r="BAJ382" s="243"/>
      <c r="BAK382" s="243"/>
      <c r="BAL382" s="243"/>
      <c r="BAM382" s="243"/>
      <c r="BAN382" s="243"/>
      <c r="BAO382" s="243"/>
      <c r="BAP382" s="243"/>
      <c r="BAQ382" s="243"/>
      <c r="BAR382" s="243"/>
      <c r="BAS382" s="243"/>
      <c r="BAT382" s="243"/>
      <c r="BAU382" s="243"/>
      <c r="BAV382" s="243"/>
      <c r="BAW382" s="243"/>
      <c r="BAX382" s="243"/>
      <c r="BAY382" s="243"/>
      <c r="BAZ382" s="243"/>
      <c r="BBA382" s="243"/>
      <c r="BBB382" s="243"/>
      <c r="BBC382" s="243"/>
      <c r="BBD382" s="243"/>
      <c r="BBE382" s="243"/>
      <c r="BBF382" s="243"/>
      <c r="BBG382" s="243"/>
      <c r="BBH382" s="243"/>
      <c r="BBI382" s="243"/>
      <c r="BBJ382" s="243"/>
      <c r="BBK382" s="243"/>
      <c r="BBL382" s="243"/>
      <c r="BBM382" s="243"/>
      <c r="BBN382" s="243"/>
      <c r="BBO382" s="243"/>
      <c r="BBP382" s="243"/>
      <c r="BBQ382" s="243"/>
      <c r="BBR382" s="243"/>
      <c r="BBS382" s="243"/>
      <c r="BBT382" s="243"/>
      <c r="BBU382" s="243"/>
      <c r="BBV382" s="243"/>
      <c r="BBW382" s="243"/>
      <c r="BBX382" s="243"/>
      <c r="BBY382" s="243"/>
      <c r="BBZ382" s="243"/>
      <c r="BCA382" s="243"/>
      <c r="BCB382" s="243"/>
      <c r="BCC382" s="243"/>
      <c r="BCD382" s="243"/>
      <c r="BCE382" s="243"/>
      <c r="BCF382" s="243"/>
      <c r="BCG382" s="243"/>
      <c r="BCH382" s="243"/>
      <c r="BCI382" s="243"/>
      <c r="BCJ382" s="243"/>
      <c r="BCK382" s="243"/>
      <c r="BCL382" s="243"/>
      <c r="BCM382" s="243"/>
      <c r="BCN382" s="243"/>
      <c r="BCO382" s="243"/>
      <c r="BCP382" s="243"/>
      <c r="BCQ382" s="243"/>
      <c r="BCR382" s="243"/>
      <c r="BCS382" s="243"/>
      <c r="BCT382" s="243"/>
      <c r="BCU382" s="243"/>
      <c r="BCV382" s="243"/>
      <c r="BCW382" s="243"/>
      <c r="BCX382" s="243"/>
      <c r="BCY382" s="243"/>
      <c r="BCZ382" s="243"/>
      <c r="BDA382" s="243"/>
      <c r="BDB382" s="243"/>
      <c r="BDC382" s="243"/>
      <c r="BDD382" s="243"/>
      <c r="BDE382" s="243"/>
      <c r="BDF382" s="243"/>
      <c r="BDG382" s="243"/>
      <c r="BDH382" s="243"/>
      <c r="BDI382" s="243"/>
      <c r="BDJ382" s="243"/>
      <c r="BDK382" s="243"/>
      <c r="BDL382" s="243"/>
      <c r="BDM382" s="243"/>
      <c r="BDN382" s="243"/>
      <c r="BDO382" s="243"/>
      <c r="BDP382" s="243"/>
      <c r="BDQ382" s="243"/>
      <c r="BDR382" s="243"/>
      <c r="BDS382" s="243"/>
      <c r="BDT382" s="243"/>
      <c r="BDU382" s="243"/>
      <c r="BDV382" s="243"/>
      <c r="BDW382" s="243"/>
      <c r="BDX382" s="243"/>
      <c r="BDY382" s="243"/>
      <c r="BDZ382" s="243"/>
      <c r="BEA382" s="243"/>
      <c r="BEB382" s="243"/>
      <c r="BEC382" s="243"/>
      <c r="BED382" s="243"/>
      <c r="BEE382" s="243"/>
      <c r="BEF382" s="243"/>
      <c r="BEG382" s="243"/>
      <c r="BEH382" s="243"/>
      <c r="BEI382" s="243"/>
      <c r="BEJ382" s="243"/>
      <c r="BEK382" s="243"/>
      <c r="BEL382" s="243"/>
      <c r="BEM382" s="243"/>
      <c r="BEN382" s="243"/>
      <c r="BEO382" s="243"/>
      <c r="BEP382" s="243"/>
      <c r="BEQ382" s="243"/>
      <c r="BER382" s="243"/>
      <c r="BES382" s="243"/>
      <c r="BET382" s="243"/>
      <c r="BEU382" s="243"/>
      <c r="BEV382" s="243"/>
      <c r="BEW382" s="243"/>
      <c r="BEX382" s="243"/>
      <c r="BEY382" s="243"/>
      <c r="BEZ382" s="243"/>
      <c r="BFA382" s="243"/>
      <c r="BFB382" s="243"/>
      <c r="BFC382" s="243"/>
      <c r="BFD382" s="243"/>
      <c r="BFE382" s="243"/>
      <c r="BFF382" s="243"/>
      <c r="BFG382" s="243"/>
      <c r="BFH382" s="243"/>
      <c r="BFI382" s="243"/>
      <c r="BFJ382" s="243"/>
      <c r="BFK382" s="243"/>
      <c r="BFL382" s="243"/>
      <c r="BFM382" s="243"/>
      <c r="BFN382" s="243"/>
      <c r="BFO382" s="243"/>
      <c r="BFP382" s="243"/>
      <c r="BFQ382" s="243"/>
      <c r="BFR382" s="243"/>
      <c r="BFS382" s="243"/>
      <c r="BFT382" s="243"/>
      <c r="BFU382" s="243"/>
      <c r="BFV382" s="243"/>
      <c r="BFW382" s="243"/>
      <c r="BFX382" s="243"/>
      <c r="BFY382" s="243"/>
      <c r="BFZ382" s="243"/>
      <c r="BGA382" s="243"/>
      <c r="BGB382" s="243"/>
      <c r="BGC382" s="243"/>
      <c r="BGD382" s="243"/>
      <c r="BGE382" s="243"/>
      <c r="BGF382" s="243"/>
      <c r="BGG382" s="243"/>
      <c r="BGH382" s="243"/>
      <c r="BGI382" s="243"/>
      <c r="BGJ382" s="243"/>
      <c r="BGK382" s="243"/>
      <c r="BGL382" s="243"/>
      <c r="BGM382" s="243"/>
      <c r="BGN382" s="243"/>
      <c r="BGO382" s="243"/>
      <c r="BGP382" s="243"/>
      <c r="BGQ382" s="243"/>
      <c r="BGR382" s="243"/>
      <c r="BGS382" s="243"/>
      <c r="BGT382" s="243"/>
      <c r="BGU382" s="243"/>
      <c r="BGV382" s="243"/>
      <c r="BGW382" s="243"/>
      <c r="BGX382" s="243"/>
      <c r="BGY382" s="243"/>
      <c r="BGZ382" s="243"/>
      <c r="BHA382" s="243"/>
      <c r="BHB382" s="243"/>
      <c r="BHC382" s="243"/>
      <c r="BHD382" s="243"/>
      <c r="BHE382" s="243"/>
      <c r="BHF382" s="243"/>
      <c r="BHG382" s="243"/>
      <c r="BHH382" s="243"/>
      <c r="BHI382" s="243"/>
      <c r="BHJ382" s="243"/>
      <c r="BHK382" s="243"/>
      <c r="BHL382" s="243"/>
      <c r="BHM382" s="243"/>
      <c r="BHN382" s="243"/>
      <c r="BHO382" s="243"/>
      <c r="BHP382" s="243"/>
      <c r="BHQ382" s="243"/>
      <c r="BHR382" s="243"/>
      <c r="BHS382" s="243"/>
      <c r="BHT382" s="243"/>
      <c r="BHU382" s="243"/>
      <c r="BHV382" s="243"/>
      <c r="BHW382" s="243"/>
      <c r="BHX382" s="243"/>
      <c r="BHY382" s="243"/>
      <c r="BHZ382" s="243"/>
      <c r="BIA382" s="243"/>
      <c r="BIB382" s="243"/>
      <c r="BIC382" s="243"/>
      <c r="BID382" s="243"/>
      <c r="BIE382" s="243"/>
      <c r="BIF382" s="243"/>
      <c r="BIG382" s="243"/>
      <c r="BIH382" s="243"/>
      <c r="BII382" s="243"/>
      <c r="BIJ382" s="243"/>
      <c r="BIK382" s="243"/>
      <c r="BIL382" s="243"/>
      <c r="BIM382" s="243"/>
      <c r="BIN382" s="243"/>
      <c r="BIO382" s="243"/>
      <c r="BIP382" s="243"/>
      <c r="BIQ382" s="243"/>
      <c r="BIR382" s="243"/>
      <c r="BIS382" s="243"/>
      <c r="BIT382" s="243"/>
      <c r="BIU382" s="243"/>
      <c r="BIV382" s="243"/>
      <c r="BIW382" s="243"/>
      <c r="BIX382" s="243"/>
      <c r="BIY382" s="243"/>
      <c r="BIZ382" s="243"/>
      <c r="BJA382" s="243"/>
      <c r="BJB382" s="243"/>
      <c r="BJC382" s="243"/>
      <c r="BJD382" s="243"/>
      <c r="BJE382" s="243"/>
      <c r="BJF382" s="243"/>
      <c r="BJG382" s="243"/>
      <c r="BJH382" s="243"/>
      <c r="BJI382" s="243"/>
      <c r="BJJ382" s="243"/>
      <c r="BJK382" s="243"/>
      <c r="BJL382" s="243"/>
      <c r="BJM382" s="243"/>
      <c r="BJN382" s="243"/>
      <c r="BJO382" s="243"/>
      <c r="BJP382" s="243"/>
      <c r="BJQ382" s="243"/>
      <c r="BJR382" s="243"/>
      <c r="BJS382" s="243"/>
      <c r="BJT382" s="243"/>
      <c r="BJU382" s="243"/>
      <c r="BJV382" s="243"/>
      <c r="BJW382" s="243"/>
      <c r="BJX382" s="243"/>
      <c r="BJY382" s="243"/>
      <c r="BJZ382" s="243"/>
      <c r="BKA382" s="243"/>
      <c r="BKB382" s="243"/>
      <c r="BKC382" s="243"/>
      <c r="BKD382" s="243"/>
      <c r="BKE382" s="243"/>
      <c r="BKF382" s="243"/>
      <c r="BKG382" s="243"/>
      <c r="BKH382" s="243"/>
      <c r="BKI382" s="243"/>
      <c r="BKJ382" s="243"/>
      <c r="BKK382" s="243"/>
      <c r="BKL382" s="243"/>
      <c r="BKM382" s="243"/>
      <c r="BKN382" s="243"/>
      <c r="BKO382" s="243"/>
      <c r="BKP382" s="243"/>
      <c r="BKQ382" s="243"/>
      <c r="BKR382" s="243"/>
      <c r="BKS382" s="243"/>
      <c r="BKT382" s="243"/>
      <c r="BKU382" s="243"/>
      <c r="BKV382" s="243"/>
      <c r="BKW382" s="243"/>
      <c r="BKX382" s="243"/>
      <c r="BKY382" s="243"/>
      <c r="BKZ382" s="243"/>
      <c r="BLA382" s="243"/>
      <c r="BLB382" s="243"/>
      <c r="BLC382" s="243"/>
      <c r="BLD382" s="243"/>
      <c r="BLE382" s="243"/>
      <c r="BLF382" s="243"/>
      <c r="BLG382" s="243"/>
      <c r="BLH382" s="243"/>
      <c r="BLI382" s="243"/>
      <c r="BLJ382" s="243"/>
      <c r="BLK382" s="243"/>
      <c r="BLL382" s="243"/>
      <c r="BLM382" s="243"/>
      <c r="BLN382" s="243"/>
      <c r="BLO382" s="243"/>
      <c r="BLP382" s="243"/>
      <c r="BLQ382" s="243"/>
      <c r="BLR382" s="243"/>
      <c r="BLS382" s="243"/>
      <c r="BLT382" s="243"/>
      <c r="BLU382" s="243"/>
      <c r="BLV382" s="243"/>
      <c r="BLW382" s="243"/>
      <c r="BLX382" s="243"/>
      <c r="BLY382" s="243"/>
      <c r="BLZ382" s="243"/>
      <c r="BMA382" s="243"/>
      <c r="BMB382" s="243"/>
      <c r="BMC382" s="243"/>
      <c r="BMD382" s="243"/>
      <c r="BME382" s="243"/>
      <c r="BMF382" s="243"/>
      <c r="BMG382" s="243"/>
      <c r="BMH382" s="243"/>
      <c r="BMI382" s="243"/>
      <c r="BMJ382" s="243"/>
      <c r="BMK382" s="243"/>
      <c r="BML382" s="243"/>
      <c r="BMM382" s="243"/>
      <c r="BMN382" s="243"/>
      <c r="BMO382" s="243"/>
      <c r="BMP382" s="243"/>
      <c r="BMQ382" s="243"/>
      <c r="BMR382" s="243"/>
      <c r="BMS382" s="243"/>
      <c r="BMT382" s="243"/>
      <c r="BMU382" s="243"/>
      <c r="BMV382" s="243"/>
      <c r="BMW382" s="243"/>
      <c r="BMX382" s="243"/>
      <c r="BMY382" s="243"/>
      <c r="BMZ382" s="243"/>
      <c r="BNA382" s="243"/>
      <c r="BNB382" s="243"/>
      <c r="BNC382" s="243"/>
      <c r="BND382" s="243"/>
      <c r="BNE382" s="243"/>
      <c r="BNF382" s="243"/>
      <c r="BNG382" s="243"/>
      <c r="BNH382" s="243"/>
      <c r="BNI382" s="243"/>
      <c r="BNJ382" s="243"/>
      <c r="BNK382" s="243"/>
      <c r="BNL382" s="243"/>
      <c r="BNM382" s="243"/>
      <c r="BNN382" s="243"/>
      <c r="BNO382" s="243"/>
      <c r="BNP382" s="243"/>
      <c r="BNQ382" s="243"/>
      <c r="BNR382" s="243"/>
      <c r="BNS382" s="243"/>
      <c r="BNT382" s="243"/>
      <c r="BNU382" s="243"/>
      <c r="BNV382" s="243"/>
      <c r="BNW382" s="243"/>
      <c r="BNX382" s="243"/>
      <c r="BNY382" s="243"/>
      <c r="BNZ382" s="243"/>
      <c r="BOA382" s="243"/>
      <c r="BOB382" s="243"/>
      <c r="BOC382" s="243"/>
      <c r="BOD382" s="243"/>
      <c r="BOE382" s="243"/>
      <c r="BOF382" s="243"/>
      <c r="BOG382" s="243"/>
      <c r="BOH382" s="243"/>
      <c r="BOI382" s="243"/>
      <c r="BOJ382" s="243"/>
      <c r="BOK382" s="243"/>
      <c r="BOL382" s="243"/>
      <c r="BOM382" s="243"/>
      <c r="BON382" s="243"/>
      <c r="BOO382" s="243"/>
      <c r="BOP382" s="243"/>
      <c r="BOQ382" s="243"/>
      <c r="BOR382" s="243"/>
      <c r="BOS382" s="243"/>
      <c r="BOT382" s="243"/>
      <c r="BOU382" s="243"/>
      <c r="BOV382" s="243"/>
      <c r="BOW382" s="243"/>
      <c r="BOX382" s="243"/>
      <c r="BOY382" s="243"/>
      <c r="BOZ382" s="243"/>
      <c r="BPA382" s="243"/>
      <c r="BPB382" s="243"/>
      <c r="BPC382" s="243"/>
      <c r="BPD382" s="243"/>
      <c r="BPE382" s="243"/>
      <c r="BPF382" s="243"/>
      <c r="BPG382" s="243"/>
      <c r="BPH382" s="243"/>
      <c r="BPI382" s="243"/>
      <c r="BPJ382" s="243"/>
      <c r="BPK382" s="243"/>
      <c r="BPL382" s="243"/>
      <c r="BPM382" s="243"/>
      <c r="BPN382" s="243"/>
      <c r="BPO382" s="243"/>
      <c r="BPP382" s="243"/>
      <c r="BPQ382" s="243"/>
      <c r="BPR382" s="243"/>
      <c r="BPS382" s="243"/>
      <c r="BPT382" s="243"/>
      <c r="BPU382" s="243"/>
      <c r="BPV382" s="243"/>
      <c r="BPW382" s="243"/>
      <c r="BPX382" s="243"/>
      <c r="BPY382" s="243"/>
      <c r="BPZ382" s="243"/>
      <c r="BQA382" s="243"/>
      <c r="BQB382" s="243"/>
      <c r="BQC382" s="243"/>
      <c r="BQD382" s="243"/>
      <c r="BQE382" s="243"/>
      <c r="BQF382" s="243"/>
      <c r="BQG382" s="243"/>
      <c r="BQH382" s="243"/>
      <c r="BQI382" s="243"/>
      <c r="BQJ382" s="243"/>
      <c r="BQK382" s="243"/>
      <c r="BQL382" s="243"/>
      <c r="BQM382" s="243"/>
      <c r="BQN382" s="243"/>
      <c r="BQO382" s="243"/>
      <c r="BQP382" s="243"/>
      <c r="BQQ382" s="243"/>
      <c r="BQR382" s="243"/>
      <c r="BQS382" s="243"/>
      <c r="BQT382" s="243"/>
      <c r="BQU382" s="243"/>
      <c r="BQV382" s="243"/>
      <c r="BQW382" s="243"/>
      <c r="BQX382" s="243"/>
      <c r="BQY382" s="243"/>
      <c r="BQZ382" s="243"/>
      <c r="BRA382" s="243"/>
      <c r="BRB382" s="243"/>
      <c r="BRC382" s="243"/>
      <c r="BRD382" s="243"/>
      <c r="BRE382" s="243"/>
      <c r="BRF382" s="243"/>
      <c r="BRG382" s="243"/>
      <c r="BRH382" s="243"/>
      <c r="BRI382" s="243"/>
      <c r="BRJ382" s="243"/>
      <c r="BRK382" s="243"/>
      <c r="BRL382" s="243"/>
      <c r="BRM382" s="243"/>
      <c r="BRN382" s="243"/>
      <c r="BRO382" s="243"/>
      <c r="BRP382" s="243"/>
      <c r="BRQ382" s="243"/>
      <c r="BRR382" s="243"/>
      <c r="BRS382" s="243"/>
      <c r="BRT382" s="243"/>
      <c r="BRU382" s="243"/>
      <c r="BRV382" s="243"/>
      <c r="BRW382" s="243"/>
      <c r="BRX382" s="243"/>
      <c r="BRY382" s="243"/>
      <c r="BRZ382" s="243"/>
      <c r="BSA382" s="243"/>
      <c r="BSB382" s="243"/>
      <c r="BSC382" s="243"/>
      <c r="BSD382" s="243"/>
      <c r="BSE382" s="243"/>
      <c r="BSF382" s="243"/>
      <c r="BSG382" s="243"/>
      <c r="BSH382" s="243"/>
      <c r="BSI382" s="243"/>
      <c r="BSJ382" s="243"/>
      <c r="BSK382" s="243"/>
      <c r="BSL382" s="243"/>
      <c r="BSM382" s="243"/>
      <c r="BSN382" s="243"/>
      <c r="BSO382" s="243"/>
      <c r="BSP382" s="243"/>
      <c r="BSQ382" s="243"/>
      <c r="BSR382" s="243"/>
      <c r="BSS382" s="243"/>
      <c r="BST382" s="243"/>
      <c r="BSU382" s="243"/>
      <c r="BSV382" s="243"/>
      <c r="BSW382" s="243"/>
      <c r="BSX382" s="243"/>
      <c r="BSY382" s="243"/>
      <c r="BSZ382" s="243"/>
      <c r="BTA382" s="243"/>
      <c r="BTB382" s="243"/>
      <c r="BTC382" s="243"/>
      <c r="BTD382" s="243"/>
      <c r="BTE382" s="243"/>
      <c r="BTF382" s="243"/>
      <c r="BTG382" s="243"/>
      <c r="BTH382" s="243"/>
      <c r="BTI382" s="243"/>
      <c r="BTJ382" s="243"/>
      <c r="BTK382" s="243"/>
      <c r="BTL382" s="243"/>
      <c r="BTM382" s="243"/>
      <c r="BTN382" s="243"/>
      <c r="BTO382" s="243"/>
      <c r="BTP382" s="243"/>
      <c r="BTQ382" s="243"/>
      <c r="BTR382" s="243"/>
      <c r="BTS382" s="243"/>
      <c r="BTT382" s="243"/>
      <c r="BTU382" s="243"/>
      <c r="BTV382" s="243"/>
      <c r="BTW382" s="243"/>
      <c r="BTX382" s="243"/>
      <c r="BTY382" s="243"/>
      <c r="BTZ382" s="243"/>
      <c r="BUA382" s="243"/>
      <c r="BUB382" s="243"/>
      <c r="BUC382" s="243"/>
      <c r="BUD382" s="243"/>
      <c r="BUE382" s="243"/>
      <c r="BUF382" s="243"/>
      <c r="BUG382" s="243"/>
      <c r="BUH382" s="243"/>
      <c r="BUI382" s="243"/>
      <c r="BUJ382" s="243"/>
      <c r="BUK382" s="243"/>
      <c r="BUL382" s="243"/>
      <c r="BUM382" s="243"/>
      <c r="BUN382" s="243"/>
      <c r="BUO382" s="243"/>
      <c r="BUP382" s="243"/>
      <c r="BUQ382" s="243"/>
      <c r="BUR382" s="243"/>
      <c r="BUS382" s="243"/>
      <c r="BUT382" s="243"/>
      <c r="BUU382" s="243"/>
      <c r="BUV382" s="243"/>
      <c r="BUW382" s="243"/>
      <c r="BUX382" s="243"/>
      <c r="BUY382" s="243"/>
      <c r="BUZ382" s="243"/>
      <c r="BVA382" s="243"/>
      <c r="BVB382" s="243"/>
      <c r="BVC382" s="243"/>
      <c r="BVD382" s="243"/>
      <c r="BVE382" s="243"/>
      <c r="BVF382" s="243"/>
      <c r="BVG382" s="243"/>
      <c r="BVH382" s="243"/>
      <c r="BVI382" s="243"/>
      <c r="BVJ382" s="243"/>
      <c r="BVK382" s="243"/>
      <c r="BVL382" s="243"/>
      <c r="BVM382" s="243"/>
      <c r="BVN382" s="243"/>
      <c r="BVO382" s="243"/>
      <c r="BVP382" s="243"/>
      <c r="BVQ382" s="243"/>
      <c r="BVR382" s="243"/>
      <c r="BVS382" s="243"/>
      <c r="BVT382" s="243"/>
      <c r="BVU382" s="243"/>
      <c r="BVV382" s="243"/>
      <c r="BVW382" s="243"/>
      <c r="BVX382" s="243"/>
      <c r="BVY382" s="243"/>
      <c r="BVZ382" s="243"/>
      <c r="BWA382" s="243"/>
      <c r="BWB382" s="243"/>
      <c r="BWC382" s="243"/>
      <c r="BWD382" s="243"/>
      <c r="BWE382" s="243"/>
      <c r="BWF382" s="243"/>
      <c r="BWG382" s="243"/>
      <c r="BWH382" s="243"/>
      <c r="BWI382" s="243"/>
      <c r="BWJ382" s="243"/>
      <c r="BWK382" s="243"/>
      <c r="BWL382" s="243"/>
      <c r="BWM382" s="243"/>
      <c r="BWN382" s="243"/>
      <c r="BWO382" s="243"/>
      <c r="BWP382" s="243"/>
      <c r="BWQ382" s="243"/>
      <c r="BWR382" s="243"/>
      <c r="BWS382" s="243"/>
      <c r="BWT382" s="243"/>
      <c r="BWU382" s="243"/>
      <c r="BWV382" s="243"/>
      <c r="BWW382" s="243"/>
      <c r="BWX382" s="243"/>
      <c r="BWY382" s="243"/>
      <c r="BWZ382" s="243"/>
      <c r="BXA382" s="243"/>
      <c r="BXB382" s="243"/>
      <c r="BXC382" s="243"/>
      <c r="BXD382" s="243"/>
      <c r="BXE382" s="243"/>
      <c r="BXF382" s="243"/>
      <c r="BXG382" s="243"/>
      <c r="BXH382" s="243"/>
      <c r="BXI382" s="243"/>
      <c r="BXJ382" s="243"/>
      <c r="BXK382" s="243"/>
      <c r="BXL382" s="243"/>
      <c r="BXM382" s="243"/>
      <c r="BXN382" s="243"/>
      <c r="BXO382" s="243"/>
      <c r="BXP382" s="243"/>
      <c r="BXQ382" s="243"/>
      <c r="BXR382" s="243"/>
      <c r="BXS382" s="243"/>
      <c r="BXT382" s="243"/>
      <c r="BXU382" s="243"/>
      <c r="BXV382" s="243"/>
      <c r="BXW382" s="243"/>
      <c r="BXX382" s="243"/>
      <c r="BXY382" s="243"/>
      <c r="BXZ382" s="243"/>
      <c r="BYA382" s="243"/>
      <c r="BYB382" s="243"/>
      <c r="BYC382" s="243"/>
      <c r="BYD382" s="243"/>
      <c r="BYE382" s="243"/>
      <c r="BYF382" s="243"/>
      <c r="BYG382" s="243"/>
      <c r="BYH382" s="243"/>
      <c r="BYI382" s="243"/>
      <c r="BYJ382" s="243"/>
      <c r="BYK382" s="243"/>
      <c r="BYL382" s="243"/>
      <c r="BYM382" s="243"/>
      <c r="BYN382" s="243"/>
      <c r="BYO382" s="243"/>
      <c r="BYP382" s="243"/>
      <c r="BYQ382" s="243"/>
      <c r="BYR382" s="243"/>
      <c r="BYS382" s="243"/>
      <c r="BYT382" s="243"/>
      <c r="BYU382" s="243"/>
      <c r="BYV382" s="243"/>
      <c r="BYW382" s="243"/>
      <c r="BYX382" s="243"/>
      <c r="BYY382" s="243"/>
      <c r="BYZ382" s="243"/>
      <c r="BZA382" s="243"/>
      <c r="BZB382" s="243"/>
      <c r="BZC382" s="243"/>
      <c r="BZD382" s="243"/>
      <c r="BZE382" s="243"/>
      <c r="BZF382" s="243"/>
      <c r="BZG382" s="243"/>
      <c r="BZH382" s="243"/>
      <c r="BZI382" s="243"/>
      <c r="BZJ382" s="243"/>
      <c r="BZK382" s="243"/>
      <c r="BZL382" s="243"/>
      <c r="BZM382" s="243"/>
      <c r="BZN382" s="243"/>
      <c r="BZO382" s="243"/>
      <c r="BZP382" s="243"/>
      <c r="BZQ382" s="243"/>
      <c r="BZR382" s="243"/>
      <c r="BZS382" s="243"/>
      <c r="BZT382" s="243"/>
      <c r="BZU382" s="243"/>
      <c r="BZV382" s="243"/>
      <c r="BZW382" s="243"/>
      <c r="BZX382" s="243"/>
      <c r="BZY382" s="243"/>
      <c r="BZZ382" s="243"/>
      <c r="CAA382" s="243"/>
      <c r="CAB382" s="243"/>
      <c r="CAC382" s="243"/>
      <c r="CAD382" s="243"/>
      <c r="CAE382" s="243"/>
      <c r="CAF382" s="243"/>
      <c r="CAG382" s="243"/>
      <c r="CAH382" s="243"/>
      <c r="CAI382" s="243"/>
      <c r="CAJ382" s="243"/>
      <c r="CAK382" s="243"/>
      <c r="CAL382" s="243"/>
      <c r="CAM382" s="243"/>
      <c r="CAN382" s="243"/>
      <c r="CAO382" s="243"/>
      <c r="CAP382" s="243"/>
      <c r="CAQ382" s="243"/>
      <c r="CAR382" s="243"/>
      <c r="CAS382" s="243"/>
      <c r="CAT382" s="243"/>
      <c r="CAU382" s="243"/>
      <c r="CAV382" s="243"/>
      <c r="CAW382" s="243"/>
      <c r="CAX382" s="243"/>
      <c r="CAY382" s="243"/>
      <c r="CAZ382" s="243"/>
      <c r="CBA382" s="243"/>
      <c r="CBB382" s="243"/>
      <c r="CBC382" s="243"/>
      <c r="CBD382" s="243"/>
      <c r="CBE382" s="243"/>
      <c r="CBF382" s="243"/>
      <c r="CBG382" s="243"/>
      <c r="CBH382" s="243"/>
      <c r="CBI382" s="243"/>
      <c r="CBJ382" s="243"/>
      <c r="CBK382" s="243"/>
      <c r="CBL382" s="243"/>
      <c r="CBM382" s="243"/>
      <c r="CBN382" s="243"/>
      <c r="CBO382" s="243"/>
      <c r="CBP382" s="243"/>
      <c r="CBQ382" s="243"/>
      <c r="CBR382" s="243"/>
      <c r="CBS382" s="243"/>
      <c r="CBT382" s="243"/>
      <c r="CBU382" s="243"/>
      <c r="CBV382" s="243"/>
      <c r="CBW382" s="243"/>
      <c r="CBX382" s="243"/>
      <c r="CBY382" s="243"/>
      <c r="CBZ382" s="243"/>
      <c r="CCA382" s="243"/>
      <c r="CCB382" s="243"/>
      <c r="CCC382" s="243"/>
      <c r="CCD382" s="243"/>
      <c r="CCE382" s="243"/>
      <c r="CCF382" s="243"/>
      <c r="CCG382" s="243"/>
      <c r="CCH382" s="243"/>
      <c r="CCI382" s="243"/>
      <c r="CCJ382" s="243"/>
      <c r="CCK382" s="243"/>
      <c r="CCL382" s="243"/>
      <c r="CCM382" s="243"/>
      <c r="CCN382" s="243"/>
      <c r="CCO382" s="243"/>
      <c r="CCP382" s="243"/>
      <c r="CCQ382" s="243"/>
      <c r="CCR382" s="243"/>
      <c r="CCS382" s="243"/>
      <c r="CCT382" s="243"/>
      <c r="CCU382" s="243"/>
      <c r="CCV382" s="243"/>
      <c r="CCW382" s="243"/>
      <c r="CCX382" s="243"/>
      <c r="CCY382" s="243"/>
      <c r="CCZ382" s="243"/>
      <c r="CDA382" s="243"/>
      <c r="CDB382" s="243"/>
      <c r="CDC382" s="243"/>
      <c r="CDD382" s="243"/>
      <c r="CDE382" s="243"/>
      <c r="CDF382" s="243"/>
      <c r="CDG382" s="243"/>
      <c r="CDH382" s="243"/>
      <c r="CDI382" s="243"/>
      <c r="CDJ382" s="243"/>
      <c r="CDK382" s="243"/>
      <c r="CDL382" s="243"/>
      <c r="CDM382" s="243"/>
      <c r="CDN382" s="243"/>
      <c r="CDO382" s="243"/>
      <c r="CDP382" s="243"/>
      <c r="CDQ382" s="243"/>
      <c r="CDR382" s="243"/>
      <c r="CDS382" s="243"/>
      <c r="CDT382" s="243"/>
      <c r="CDU382" s="243"/>
      <c r="CDV382" s="243"/>
      <c r="CDW382" s="243"/>
      <c r="CDX382" s="243"/>
      <c r="CDY382" s="243"/>
      <c r="CDZ382" s="243"/>
      <c r="CEA382" s="243"/>
      <c r="CEB382" s="243"/>
      <c r="CEC382" s="243"/>
      <c r="CED382" s="243"/>
      <c r="CEE382" s="243"/>
      <c r="CEF382" s="243"/>
      <c r="CEG382" s="243"/>
      <c r="CEH382" s="243"/>
      <c r="CEI382" s="243"/>
      <c r="CEJ382" s="243"/>
      <c r="CEK382" s="243"/>
      <c r="CEL382" s="243"/>
      <c r="CEM382" s="243"/>
      <c r="CEN382" s="243"/>
      <c r="CEO382" s="243"/>
      <c r="CEP382" s="243"/>
      <c r="CEQ382" s="243"/>
      <c r="CER382" s="243"/>
      <c r="CES382" s="243"/>
      <c r="CET382" s="243"/>
      <c r="CEU382" s="243"/>
      <c r="CEV382" s="243"/>
      <c r="CEW382" s="243"/>
      <c r="CEX382" s="243"/>
      <c r="CEY382" s="243"/>
      <c r="CEZ382" s="243"/>
      <c r="CFA382" s="243"/>
      <c r="CFB382" s="243"/>
      <c r="CFC382" s="243"/>
      <c r="CFD382" s="243"/>
      <c r="CFE382" s="243"/>
      <c r="CFF382" s="243"/>
      <c r="CFG382" s="243"/>
      <c r="CFH382" s="243"/>
      <c r="CFI382" s="243"/>
      <c r="CFJ382" s="243"/>
      <c r="CFK382" s="243"/>
      <c r="CFL382" s="243"/>
      <c r="CFM382" s="243"/>
      <c r="CFN382" s="243"/>
      <c r="CFO382" s="243"/>
      <c r="CFP382" s="243"/>
      <c r="CFQ382" s="243"/>
      <c r="CFR382" s="243"/>
      <c r="CFS382" s="243"/>
      <c r="CFT382" s="243"/>
      <c r="CFU382" s="243"/>
      <c r="CFV382" s="243"/>
      <c r="CFW382" s="243"/>
      <c r="CFX382" s="243"/>
      <c r="CFY382" s="243"/>
      <c r="CFZ382" s="243"/>
      <c r="CGA382" s="243"/>
      <c r="CGB382" s="243"/>
      <c r="CGC382" s="243"/>
      <c r="CGD382" s="243"/>
      <c r="CGE382" s="243"/>
      <c r="CGF382" s="243"/>
      <c r="CGG382" s="243"/>
      <c r="CGH382" s="243"/>
      <c r="CGI382" s="243"/>
      <c r="CGJ382" s="243"/>
      <c r="CGK382" s="243"/>
      <c r="CGL382" s="243"/>
      <c r="CGM382" s="243"/>
      <c r="CGN382" s="243"/>
      <c r="CGO382" s="243"/>
      <c r="CGP382" s="243"/>
      <c r="CGQ382" s="243"/>
      <c r="CGR382" s="243"/>
      <c r="CGS382" s="243"/>
      <c r="CGT382" s="243"/>
      <c r="CGU382" s="243"/>
      <c r="CGV382" s="243"/>
      <c r="CGW382" s="243"/>
      <c r="CGX382" s="243"/>
      <c r="CGY382" s="243"/>
      <c r="CGZ382" s="243"/>
      <c r="CHA382" s="243"/>
      <c r="CHB382" s="243"/>
      <c r="CHC382" s="243"/>
      <c r="CHD382" s="243"/>
      <c r="CHE382" s="243"/>
      <c r="CHF382" s="243"/>
      <c r="CHG382" s="243"/>
      <c r="CHH382" s="243"/>
      <c r="CHI382" s="243"/>
      <c r="CHJ382" s="243"/>
      <c r="CHK382" s="243"/>
      <c r="CHL382" s="243"/>
      <c r="CHM382" s="243"/>
      <c r="CHN382" s="243"/>
      <c r="CHO382" s="243"/>
      <c r="CHP382" s="243"/>
      <c r="CHQ382" s="243"/>
      <c r="CHR382" s="243"/>
      <c r="CHS382" s="243"/>
      <c r="CHT382" s="243"/>
      <c r="CHU382" s="243"/>
      <c r="CHV382" s="243"/>
      <c r="CHW382" s="243"/>
      <c r="CHX382" s="243"/>
      <c r="CHY382" s="243"/>
      <c r="CHZ382" s="243"/>
      <c r="CIA382" s="243"/>
      <c r="CIB382" s="243"/>
      <c r="CIC382" s="243"/>
      <c r="CID382" s="243"/>
      <c r="CIE382" s="243"/>
      <c r="CIF382" s="243"/>
      <c r="CIG382" s="243"/>
      <c r="CIH382" s="243"/>
      <c r="CII382" s="243"/>
      <c r="CIJ382" s="243"/>
      <c r="CIK382" s="243"/>
      <c r="CIL382" s="243"/>
      <c r="CIM382" s="243"/>
      <c r="CIN382" s="243"/>
      <c r="CIO382" s="243"/>
      <c r="CIP382" s="243"/>
      <c r="CIQ382" s="243"/>
      <c r="CIR382" s="243"/>
      <c r="CIS382" s="243"/>
      <c r="CIT382" s="243"/>
      <c r="CIU382" s="243"/>
      <c r="CIV382" s="243"/>
      <c r="CIW382" s="243"/>
      <c r="CIX382" s="243"/>
      <c r="CIY382" s="243"/>
      <c r="CIZ382" s="243"/>
      <c r="CJA382" s="243"/>
      <c r="CJB382" s="243"/>
      <c r="CJC382" s="243"/>
      <c r="CJD382" s="243"/>
      <c r="CJE382" s="243"/>
      <c r="CJF382" s="243"/>
      <c r="CJG382" s="243"/>
      <c r="CJH382" s="243"/>
      <c r="CJI382" s="243"/>
      <c r="CJJ382" s="243"/>
      <c r="CJK382" s="243"/>
      <c r="CJL382" s="243"/>
      <c r="CJM382" s="243"/>
      <c r="CJN382" s="243"/>
      <c r="CJO382" s="243"/>
      <c r="CJP382" s="243"/>
      <c r="CJQ382" s="243"/>
      <c r="CJR382" s="243"/>
      <c r="CJS382" s="243"/>
      <c r="CJT382" s="243"/>
      <c r="CJU382" s="243"/>
      <c r="CJV382" s="243"/>
      <c r="CJW382" s="243"/>
      <c r="CJX382" s="243"/>
      <c r="CJY382" s="243"/>
      <c r="CJZ382" s="243"/>
      <c r="CKA382" s="243"/>
      <c r="CKB382" s="243"/>
      <c r="CKC382" s="243"/>
      <c r="CKD382" s="243"/>
      <c r="CKE382" s="243"/>
      <c r="CKF382" s="243"/>
      <c r="CKG382" s="243"/>
      <c r="CKH382" s="243"/>
      <c r="CKI382" s="243"/>
      <c r="CKJ382" s="243"/>
      <c r="CKK382" s="243"/>
      <c r="CKL382" s="243"/>
      <c r="CKM382" s="243"/>
      <c r="CKN382" s="243"/>
      <c r="CKO382" s="243"/>
      <c r="CKP382" s="243"/>
      <c r="CKQ382" s="243"/>
      <c r="CKR382" s="243"/>
      <c r="CKS382" s="243"/>
      <c r="CKT382" s="243"/>
      <c r="CKU382" s="243"/>
      <c r="CKV382" s="243"/>
      <c r="CKW382" s="243"/>
      <c r="CKX382" s="243"/>
      <c r="CKY382" s="243"/>
      <c r="CKZ382" s="243"/>
      <c r="CLA382" s="243"/>
      <c r="CLB382" s="243"/>
      <c r="CLC382" s="243"/>
      <c r="CLD382" s="243"/>
      <c r="CLE382" s="243"/>
      <c r="CLF382" s="243"/>
      <c r="CLG382" s="243"/>
      <c r="CLH382" s="243"/>
      <c r="CLI382" s="243"/>
      <c r="CLJ382" s="243"/>
      <c r="CLK382" s="243"/>
      <c r="CLL382" s="243"/>
      <c r="CLM382" s="243"/>
      <c r="CLN382" s="243"/>
      <c r="CLO382" s="243"/>
      <c r="CLP382" s="243"/>
      <c r="CLQ382" s="243"/>
      <c r="CLR382" s="243"/>
      <c r="CLS382" s="243"/>
      <c r="CLT382" s="243"/>
      <c r="CLU382" s="243"/>
      <c r="CLV382" s="243"/>
      <c r="CLW382" s="243"/>
      <c r="CLX382" s="243"/>
      <c r="CLY382" s="243"/>
      <c r="CLZ382" s="243"/>
      <c r="CMA382" s="243"/>
      <c r="CMB382" s="243"/>
      <c r="CMC382" s="243"/>
      <c r="CMD382" s="243"/>
      <c r="CME382" s="243"/>
      <c r="CMF382" s="243"/>
      <c r="CMG382" s="243"/>
      <c r="CMH382" s="243"/>
      <c r="CMI382" s="243"/>
      <c r="CMJ382" s="243"/>
      <c r="CMK382" s="243"/>
      <c r="CML382" s="243"/>
      <c r="CMM382" s="243"/>
      <c r="CMN382" s="243"/>
      <c r="CMO382" s="243"/>
      <c r="CMP382" s="243"/>
      <c r="CMQ382" s="243"/>
      <c r="CMR382" s="243"/>
      <c r="CMS382" s="243"/>
      <c r="CMT382" s="243"/>
      <c r="CMU382" s="243"/>
      <c r="CMV382" s="243"/>
      <c r="CMW382" s="243"/>
      <c r="CMX382" s="243"/>
      <c r="CMY382" s="243"/>
      <c r="CMZ382" s="243"/>
      <c r="CNA382" s="243"/>
      <c r="CNB382" s="243"/>
      <c r="CNC382" s="243"/>
      <c r="CND382" s="243"/>
      <c r="CNE382" s="243"/>
      <c r="CNF382" s="243"/>
      <c r="CNG382" s="243"/>
      <c r="CNH382" s="243"/>
      <c r="CNI382" s="243"/>
      <c r="CNJ382" s="243"/>
      <c r="CNK382" s="243"/>
      <c r="CNL382" s="243"/>
      <c r="CNM382" s="243"/>
      <c r="CNN382" s="243"/>
      <c r="CNO382" s="243"/>
      <c r="CNP382" s="243"/>
      <c r="CNQ382" s="243"/>
      <c r="CNR382" s="243"/>
      <c r="CNS382" s="243"/>
      <c r="CNT382" s="243"/>
      <c r="CNU382" s="243"/>
      <c r="CNV382" s="243"/>
      <c r="CNW382" s="243"/>
      <c r="CNX382" s="243"/>
      <c r="CNY382" s="243"/>
      <c r="CNZ382" s="243"/>
      <c r="COA382" s="243"/>
      <c r="COB382" s="243"/>
      <c r="COC382" s="243"/>
      <c r="COD382" s="243"/>
      <c r="COE382" s="243"/>
      <c r="COF382" s="243"/>
      <c r="COG382" s="243"/>
      <c r="COH382" s="243"/>
      <c r="COI382" s="243"/>
      <c r="COJ382" s="243"/>
      <c r="COK382" s="243"/>
      <c r="COL382" s="243"/>
      <c r="COM382" s="243"/>
      <c r="CON382" s="243"/>
      <c r="COO382" s="243"/>
      <c r="COP382" s="243"/>
      <c r="COQ382" s="243"/>
      <c r="COR382" s="243"/>
      <c r="COS382" s="243"/>
      <c r="COT382" s="243"/>
      <c r="COU382" s="243"/>
      <c r="COV382" s="243"/>
      <c r="COW382" s="243"/>
      <c r="COX382" s="243"/>
      <c r="COY382" s="243"/>
      <c r="COZ382" s="243"/>
      <c r="CPA382" s="243"/>
      <c r="CPB382" s="243"/>
      <c r="CPC382" s="243"/>
      <c r="CPD382" s="243"/>
      <c r="CPE382" s="243"/>
      <c r="CPF382" s="243"/>
      <c r="CPG382" s="243"/>
      <c r="CPH382" s="243"/>
      <c r="CPI382" s="243"/>
      <c r="CPJ382" s="243"/>
      <c r="CPK382" s="243"/>
      <c r="CPL382" s="243"/>
      <c r="CPM382" s="243"/>
      <c r="CPN382" s="243"/>
      <c r="CPO382" s="243"/>
      <c r="CPP382" s="243"/>
      <c r="CPQ382" s="243"/>
      <c r="CPR382" s="243"/>
      <c r="CPS382" s="243"/>
      <c r="CPT382" s="243"/>
      <c r="CPU382" s="243"/>
      <c r="CPV382" s="243"/>
      <c r="CPW382" s="243"/>
      <c r="CPX382" s="243"/>
      <c r="CPY382" s="243"/>
      <c r="CPZ382" s="243"/>
      <c r="CQA382" s="243"/>
      <c r="CQB382" s="243"/>
      <c r="CQC382" s="243"/>
      <c r="CQD382" s="243"/>
      <c r="CQE382" s="243"/>
      <c r="CQF382" s="243"/>
      <c r="CQG382" s="243"/>
      <c r="CQH382" s="243"/>
      <c r="CQI382" s="243"/>
      <c r="CQJ382" s="243"/>
      <c r="CQK382" s="243"/>
      <c r="CQL382" s="243"/>
      <c r="CQM382" s="243"/>
      <c r="CQN382" s="243"/>
      <c r="CQO382" s="243"/>
      <c r="CQP382" s="243"/>
      <c r="CQQ382" s="243"/>
      <c r="CQR382" s="243"/>
      <c r="CQS382" s="243"/>
      <c r="CQT382" s="243"/>
      <c r="CQU382" s="243"/>
      <c r="CQV382" s="243"/>
      <c r="CQW382" s="243"/>
      <c r="CQX382" s="243"/>
      <c r="CQY382" s="243"/>
      <c r="CQZ382" s="243"/>
      <c r="CRA382" s="243"/>
      <c r="CRB382" s="243"/>
      <c r="CRC382" s="243"/>
      <c r="CRD382" s="243"/>
      <c r="CRE382" s="243"/>
      <c r="CRF382" s="243"/>
      <c r="CRG382" s="243"/>
      <c r="CRH382" s="243"/>
      <c r="CRI382" s="243"/>
      <c r="CRJ382" s="243"/>
      <c r="CRK382" s="243"/>
      <c r="CRL382" s="243"/>
      <c r="CRM382" s="243"/>
      <c r="CRN382" s="243"/>
      <c r="CRO382" s="243"/>
      <c r="CRP382" s="243"/>
      <c r="CRQ382" s="243"/>
      <c r="CRR382" s="243"/>
      <c r="CRS382" s="243"/>
      <c r="CRT382" s="243"/>
      <c r="CRU382" s="243"/>
      <c r="CRV382" s="243"/>
      <c r="CRW382" s="243"/>
      <c r="CRX382" s="243"/>
      <c r="CRY382" s="243"/>
      <c r="CRZ382" s="243"/>
      <c r="CSA382" s="243"/>
      <c r="CSB382" s="243"/>
      <c r="CSC382" s="243"/>
      <c r="CSD382" s="243"/>
      <c r="CSE382" s="243"/>
      <c r="CSF382" s="243"/>
      <c r="CSG382" s="243"/>
      <c r="CSH382" s="243"/>
      <c r="CSI382" s="243"/>
      <c r="CSJ382" s="243"/>
      <c r="CSK382" s="243"/>
      <c r="CSL382" s="243"/>
      <c r="CSM382" s="243"/>
      <c r="CSN382" s="243"/>
      <c r="CSO382" s="243"/>
      <c r="CSP382" s="243"/>
      <c r="CSQ382" s="243"/>
      <c r="CSR382" s="243"/>
      <c r="CSS382" s="243"/>
      <c r="CST382" s="243"/>
      <c r="CSU382" s="243"/>
      <c r="CSV382" s="243"/>
      <c r="CSW382" s="243"/>
      <c r="CSX382" s="243"/>
      <c r="CSY382" s="243"/>
      <c r="CSZ382" s="243"/>
      <c r="CTA382" s="243"/>
      <c r="CTB382" s="243"/>
      <c r="CTC382" s="243"/>
      <c r="CTD382" s="243"/>
      <c r="CTE382" s="243"/>
      <c r="CTF382" s="243"/>
      <c r="CTG382" s="243"/>
      <c r="CTH382" s="243"/>
      <c r="CTI382" s="243"/>
      <c r="CTJ382" s="243"/>
      <c r="CTK382" s="243"/>
      <c r="CTL382" s="243"/>
      <c r="CTM382" s="243"/>
      <c r="CTN382" s="243"/>
      <c r="CTO382" s="243"/>
      <c r="CTP382" s="243"/>
      <c r="CTQ382" s="243"/>
      <c r="CTR382" s="243"/>
      <c r="CTS382" s="243"/>
      <c r="CTT382" s="243"/>
      <c r="CTU382" s="243"/>
      <c r="CTV382" s="243"/>
      <c r="CTW382" s="243"/>
      <c r="CTX382" s="243"/>
      <c r="CTY382" s="243"/>
      <c r="CTZ382" s="243"/>
      <c r="CUA382" s="243"/>
      <c r="CUB382" s="243"/>
      <c r="CUC382" s="243"/>
      <c r="CUD382" s="243"/>
      <c r="CUE382" s="243"/>
      <c r="CUF382" s="243"/>
      <c r="CUG382" s="243"/>
      <c r="CUH382" s="243"/>
      <c r="CUI382" s="243"/>
      <c r="CUJ382" s="243"/>
      <c r="CUK382" s="243"/>
      <c r="CUL382" s="243"/>
      <c r="CUM382" s="243"/>
      <c r="CUN382" s="243"/>
      <c r="CUO382" s="243"/>
      <c r="CUP382" s="243"/>
      <c r="CUQ382" s="243"/>
      <c r="CUR382" s="243"/>
      <c r="CUS382" s="243"/>
      <c r="CUT382" s="243"/>
      <c r="CUU382" s="243"/>
      <c r="CUV382" s="243"/>
      <c r="CUW382" s="243"/>
      <c r="CUX382" s="243"/>
      <c r="CUY382" s="243"/>
      <c r="CUZ382" s="243"/>
      <c r="CVA382" s="243"/>
      <c r="CVB382" s="243"/>
      <c r="CVC382" s="243"/>
      <c r="CVD382" s="243"/>
      <c r="CVE382" s="243"/>
      <c r="CVF382" s="243"/>
      <c r="CVG382" s="243"/>
      <c r="CVH382" s="243"/>
      <c r="CVI382" s="243"/>
      <c r="CVJ382" s="243"/>
      <c r="CVK382" s="243"/>
      <c r="CVL382" s="243"/>
      <c r="CVM382" s="243"/>
      <c r="CVN382" s="243"/>
      <c r="CVO382" s="243"/>
      <c r="CVP382" s="243"/>
      <c r="CVQ382" s="243"/>
      <c r="CVR382" s="243"/>
      <c r="CVS382" s="243"/>
      <c r="CVT382" s="243"/>
      <c r="CVU382" s="243"/>
      <c r="CVV382" s="243"/>
      <c r="CVW382" s="243"/>
      <c r="CVX382" s="243"/>
      <c r="CVY382" s="243"/>
      <c r="CVZ382" s="243"/>
      <c r="CWA382" s="243"/>
      <c r="CWB382" s="243"/>
      <c r="CWC382" s="243"/>
      <c r="CWD382" s="243"/>
      <c r="CWE382" s="243"/>
      <c r="CWF382" s="243"/>
      <c r="CWG382" s="243"/>
      <c r="CWH382" s="243"/>
      <c r="CWI382" s="243"/>
      <c r="CWJ382" s="243"/>
      <c r="CWK382" s="243"/>
      <c r="CWL382" s="243"/>
      <c r="CWM382" s="243"/>
      <c r="CWN382" s="243"/>
      <c r="CWO382" s="243"/>
      <c r="CWP382" s="243"/>
      <c r="CWQ382" s="243"/>
      <c r="CWR382" s="243"/>
      <c r="CWS382" s="243"/>
      <c r="CWT382" s="243"/>
      <c r="CWU382" s="243"/>
      <c r="CWV382" s="243"/>
      <c r="CWW382" s="243"/>
      <c r="CWX382" s="243"/>
      <c r="CWY382" s="243"/>
      <c r="CWZ382" s="243"/>
      <c r="CXA382" s="243"/>
      <c r="CXB382" s="243"/>
      <c r="CXC382" s="243"/>
      <c r="CXD382" s="243"/>
      <c r="CXE382" s="243"/>
      <c r="CXF382" s="243"/>
      <c r="CXG382" s="243"/>
      <c r="CXH382" s="243"/>
      <c r="CXI382" s="243"/>
      <c r="CXJ382" s="243"/>
      <c r="CXK382" s="243"/>
      <c r="CXL382" s="243"/>
      <c r="CXM382" s="243"/>
      <c r="CXN382" s="243"/>
      <c r="CXO382" s="243"/>
      <c r="CXP382" s="243"/>
      <c r="CXQ382" s="243"/>
      <c r="CXR382" s="243"/>
      <c r="CXS382" s="243"/>
      <c r="CXT382" s="243"/>
      <c r="CXU382" s="243"/>
      <c r="CXV382" s="243"/>
      <c r="CXW382" s="243"/>
      <c r="CXX382" s="243"/>
      <c r="CXY382" s="243"/>
      <c r="CXZ382" s="243"/>
      <c r="CYA382" s="243"/>
      <c r="CYB382" s="243"/>
      <c r="CYC382" s="243"/>
      <c r="CYD382" s="243"/>
      <c r="CYE382" s="243"/>
      <c r="CYF382" s="243"/>
      <c r="CYG382" s="243"/>
      <c r="CYH382" s="243"/>
      <c r="CYI382" s="243"/>
      <c r="CYJ382" s="243"/>
      <c r="CYK382" s="243"/>
      <c r="CYL382" s="243"/>
      <c r="CYM382" s="243"/>
      <c r="CYN382" s="243"/>
      <c r="CYO382" s="243"/>
      <c r="CYP382" s="243"/>
      <c r="CYQ382" s="243"/>
      <c r="CYR382" s="243"/>
      <c r="CYS382" s="243"/>
      <c r="CYT382" s="243"/>
      <c r="CYU382" s="243"/>
      <c r="CYV382" s="243"/>
      <c r="CYW382" s="243"/>
      <c r="CYX382" s="243"/>
      <c r="CYY382" s="243"/>
      <c r="CYZ382" s="243"/>
      <c r="CZA382" s="243"/>
      <c r="CZB382" s="243"/>
      <c r="CZC382" s="243"/>
      <c r="CZD382" s="243"/>
      <c r="CZE382" s="243"/>
      <c r="CZF382" s="243"/>
      <c r="CZG382" s="243"/>
      <c r="CZH382" s="243"/>
      <c r="CZI382" s="243"/>
      <c r="CZJ382" s="243"/>
      <c r="CZK382" s="243"/>
      <c r="CZL382" s="243"/>
      <c r="CZM382" s="243"/>
      <c r="CZN382" s="243"/>
      <c r="CZO382" s="243"/>
      <c r="CZP382" s="243"/>
      <c r="CZQ382" s="243"/>
      <c r="CZR382" s="243"/>
      <c r="CZS382" s="243"/>
      <c r="CZT382" s="243"/>
      <c r="CZU382" s="243"/>
      <c r="CZV382" s="243"/>
      <c r="CZW382" s="243"/>
      <c r="CZX382" s="243"/>
      <c r="CZY382" s="243"/>
      <c r="CZZ382" s="243"/>
      <c r="DAA382" s="243"/>
      <c r="DAB382" s="243"/>
      <c r="DAC382" s="243"/>
      <c r="DAD382" s="243"/>
      <c r="DAE382" s="243"/>
      <c r="DAF382" s="243"/>
      <c r="DAG382" s="243"/>
      <c r="DAH382" s="243"/>
      <c r="DAI382" s="243"/>
      <c r="DAJ382" s="243"/>
      <c r="DAK382" s="243"/>
      <c r="DAL382" s="243"/>
      <c r="DAM382" s="243"/>
      <c r="DAN382" s="243"/>
      <c r="DAO382" s="243"/>
      <c r="DAP382" s="243"/>
      <c r="DAQ382" s="243"/>
      <c r="DAR382" s="243"/>
      <c r="DAS382" s="243"/>
      <c r="DAT382" s="243"/>
      <c r="DAU382" s="243"/>
      <c r="DAV382" s="243"/>
      <c r="DAW382" s="243"/>
      <c r="DAX382" s="243"/>
      <c r="DAY382" s="243"/>
      <c r="DAZ382" s="243"/>
      <c r="DBA382" s="243"/>
      <c r="DBB382" s="243"/>
      <c r="DBC382" s="243"/>
      <c r="DBD382" s="243"/>
      <c r="DBE382" s="243"/>
      <c r="DBF382" s="243"/>
      <c r="DBG382" s="243"/>
      <c r="DBH382" s="243"/>
      <c r="DBI382" s="243"/>
      <c r="DBJ382" s="243"/>
      <c r="DBK382" s="243"/>
      <c r="DBL382" s="243"/>
      <c r="DBM382" s="243"/>
      <c r="DBN382" s="243"/>
      <c r="DBO382" s="243"/>
      <c r="DBP382" s="243"/>
      <c r="DBQ382" s="243"/>
      <c r="DBR382" s="243"/>
      <c r="DBS382" s="243"/>
      <c r="DBT382" s="243"/>
      <c r="DBU382" s="243"/>
      <c r="DBV382" s="243"/>
      <c r="DBW382" s="243"/>
      <c r="DBX382" s="243"/>
      <c r="DBY382" s="243"/>
      <c r="DBZ382" s="243"/>
      <c r="DCA382" s="243"/>
      <c r="DCB382" s="243"/>
      <c r="DCC382" s="243"/>
      <c r="DCD382" s="243"/>
      <c r="DCE382" s="243"/>
      <c r="DCF382" s="243"/>
      <c r="DCG382" s="243"/>
      <c r="DCH382" s="243"/>
      <c r="DCI382" s="243"/>
      <c r="DCJ382" s="243"/>
      <c r="DCK382" s="243"/>
      <c r="DCL382" s="243"/>
      <c r="DCM382" s="243"/>
      <c r="DCN382" s="243"/>
      <c r="DCO382" s="243"/>
      <c r="DCP382" s="243"/>
      <c r="DCQ382" s="243"/>
      <c r="DCR382" s="243"/>
      <c r="DCS382" s="243"/>
      <c r="DCT382" s="243"/>
      <c r="DCU382" s="243"/>
      <c r="DCV382" s="243"/>
      <c r="DCW382" s="243"/>
      <c r="DCX382" s="243"/>
      <c r="DCY382" s="243"/>
      <c r="DCZ382" s="243"/>
      <c r="DDA382" s="243"/>
      <c r="DDB382" s="243"/>
      <c r="DDC382" s="243"/>
      <c r="DDD382" s="243"/>
      <c r="DDE382" s="243"/>
      <c r="DDF382" s="243"/>
      <c r="DDG382" s="243"/>
      <c r="DDH382" s="243"/>
      <c r="DDI382" s="243"/>
      <c r="DDJ382" s="243"/>
      <c r="DDK382" s="243"/>
      <c r="DDL382" s="243"/>
      <c r="DDM382" s="243"/>
      <c r="DDN382" s="243"/>
      <c r="DDO382" s="243"/>
      <c r="DDP382" s="243"/>
      <c r="DDQ382" s="243"/>
      <c r="DDR382" s="243"/>
      <c r="DDS382" s="243"/>
      <c r="DDT382" s="243"/>
      <c r="DDU382" s="243"/>
      <c r="DDV382" s="243"/>
      <c r="DDW382" s="243"/>
      <c r="DDX382" s="243"/>
      <c r="DDY382" s="243"/>
      <c r="DDZ382" s="243"/>
      <c r="DEA382" s="243"/>
      <c r="DEB382" s="243"/>
      <c r="DEC382" s="243"/>
      <c r="DED382" s="243"/>
      <c r="DEE382" s="243"/>
      <c r="DEF382" s="243"/>
      <c r="DEG382" s="243"/>
      <c r="DEH382" s="243"/>
      <c r="DEI382" s="243"/>
      <c r="DEJ382" s="243"/>
      <c r="DEK382" s="243"/>
      <c r="DEL382" s="243"/>
      <c r="DEM382" s="243"/>
      <c r="DEN382" s="243"/>
      <c r="DEO382" s="243"/>
      <c r="DEP382" s="243"/>
      <c r="DEQ382" s="243"/>
      <c r="DER382" s="243"/>
      <c r="DES382" s="243"/>
      <c r="DET382" s="243"/>
      <c r="DEU382" s="243"/>
      <c r="DEV382" s="243"/>
      <c r="DEW382" s="243"/>
      <c r="DEX382" s="243"/>
      <c r="DEY382" s="243"/>
      <c r="DEZ382" s="243"/>
      <c r="DFA382" s="243"/>
      <c r="DFB382" s="243"/>
      <c r="DFC382" s="243"/>
      <c r="DFD382" s="243"/>
      <c r="DFE382" s="243"/>
      <c r="DFF382" s="243"/>
      <c r="DFG382" s="243"/>
      <c r="DFH382" s="243"/>
      <c r="DFI382" s="243"/>
      <c r="DFJ382" s="243"/>
      <c r="DFK382" s="243"/>
      <c r="DFL382" s="243"/>
      <c r="DFM382" s="243"/>
      <c r="DFN382" s="243"/>
      <c r="DFO382" s="243"/>
      <c r="DFP382" s="243"/>
      <c r="DFQ382" s="243"/>
      <c r="DFR382" s="243"/>
      <c r="DFS382" s="243"/>
      <c r="DFT382" s="243"/>
      <c r="DFU382" s="243"/>
      <c r="DFV382" s="243"/>
      <c r="DFW382" s="243"/>
      <c r="DFX382" s="243"/>
      <c r="DFY382" s="243"/>
      <c r="DFZ382" s="243"/>
      <c r="DGA382" s="243"/>
      <c r="DGB382" s="243"/>
      <c r="DGC382" s="243"/>
      <c r="DGD382" s="243"/>
      <c r="DGE382" s="243"/>
      <c r="DGF382" s="243"/>
      <c r="DGG382" s="243"/>
      <c r="DGH382" s="243"/>
      <c r="DGI382" s="243"/>
      <c r="DGJ382" s="243"/>
      <c r="DGK382" s="243"/>
      <c r="DGL382" s="243"/>
      <c r="DGM382" s="243"/>
      <c r="DGN382" s="243"/>
      <c r="DGO382" s="243"/>
      <c r="DGP382" s="243"/>
      <c r="DGQ382" s="243"/>
      <c r="DGR382" s="243"/>
      <c r="DGS382" s="243"/>
      <c r="DGT382" s="243"/>
      <c r="DGU382" s="243"/>
      <c r="DGV382" s="243"/>
      <c r="DGW382" s="243"/>
      <c r="DGX382" s="243"/>
      <c r="DGY382" s="243"/>
      <c r="DGZ382" s="243"/>
      <c r="DHA382" s="243"/>
      <c r="DHB382" s="243"/>
      <c r="DHC382" s="243"/>
      <c r="DHD382" s="243"/>
      <c r="DHE382" s="243"/>
      <c r="DHF382" s="243"/>
      <c r="DHG382" s="243"/>
      <c r="DHH382" s="243"/>
      <c r="DHI382" s="243"/>
      <c r="DHJ382" s="243"/>
      <c r="DHK382" s="243"/>
      <c r="DHL382" s="243"/>
      <c r="DHM382" s="243"/>
      <c r="DHN382" s="243"/>
      <c r="DHO382" s="243"/>
      <c r="DHP382" s="243"/>
      <c r="DHQ382" s="243"/>
      <c r="DHR382" s="243"/>
      <c r="DHS382" s="243"/>
      <c r="DHT382" s="243"/>
      <c r="DHU382" s="243"/>
      <c r="DHV382" s="243"/>
      <c r="DHW382" s="243"/>
      <c r="DHX382" s="243"/>
      <c r="DHY382" s="243"/>
      <c r="DHZ382" s="243"/>
      <c r="DIA382" s="243"/>
      <c r="DIB382" s="243"/>
      <c r="DIC382" s="243"/>
      <c r="DID382" s="243"/>
      <c r="DIE382" s="243"/>
      <c r="DIF382" s="243"/>
      <c r="DIG382" s="243"/>
      <c r="DIH382" s="243"/>
      <c r="DII382" s="243"/>
      <c r="DIJ382" s="243"/>
      <c r="DIK382" s="243"/>
      <c r="DIL382" s="243"/>
      <c r="DIM382" s="243"/>
      <c r="DIN382" s="243"/>
      <c r="DIO382" s="243"/>
      <c r="DIP382" s="243"/>
      <c r="DIQ382" s="243"/>
      <c r="DIR382" s="243"/>
      <c r="DIS382" s="243"/>
      <c r="DIT382" s="243"/>
      <c r="DIU382" s="243"/>
      <c r="DIV382" s="243"/>
      <c r="DIW382" s="243"/>
      <c r="DIX382" s="243"/>
      <c r="DIY382" s="243"/>
      <c r="DIZ382" s="243"/>
      <c r="DJA382" s="243"/>
      <c r="DJB382" s="243"/>
      <c r="DJC382" s="243"/>
      <c r="DJD382" s="243"/>
      <c r="DJE382" s="243"/>
      <c r="DJF382" s="243"/>
      <c r="DJG382" s="243"/>
      <c r="DJH382" s="243"/>
      <c r="DJI382" s="243"/>
      <c r="DJJ382" s="243"/>
      <c r="DJK382" s="243"/>
      <c r="DJL382" s="243"/>
      <c r="DJM382" s="243"/>
      <c r="DJN382" s="243"/>
      <c r="DJO382" s="243"/>
      <c r="DJP382" s="243"/>
      <c r="DJQ382" s="243"/>
      <c r="DJR382" s="243"/>
      <c r="DJS382" s="243"/>
      <c r="DJT382" s="243"/>
      <c r="DJU382" s="243"/>
      <c r="DJV382" s="243"/>
      <c r="DJW382" s="243"/>
      <c r="DJX382" s="243"/>
      <c r="DJY382" s="243"/>
      <c r="DJZ382" s="243"/>
      <c r="DKA382" s="243"/>
      <c r="DKB382" s="243"/>
      <c r="DKC382" s="243"/>
      <c r="DKD382" s="243"/>
      <c r="DKE382" s="243"/>
      <c r="DKF382" s="243"/>
      <c r="DKG382" s="243"/>
      <c r="DKH382" s="243"/>
      <c r="DKI382" s="243"/>
      <c r="DKJ382" s="243"/>
      <c r="DKK382" s="243"/>
      <c r="DKL382" s="243"/>
      <c r="DKM382" s="243"/>
      <c r="DKN382" s="243"/>
      <c r="DKO382" s="243"/>
      <c r="DKP382" s="243"/>
      <c r="DKQ382" s="243"/>
      <c r="DKR382" s="243"/>
      <c r="DKS382" s="243"/>
      <c r="DKT382" s="243"/>
      <c r="DKU382" s="243"/>
      <c r="DKV382" s="243"/>
      <c r="DKW382" s="243"/>
      <c r="DKX382" s="243"/>
      <c r="DKY382" s="243"/>
      <c r="DKZ382" s="243"/>
      <c r="DLA382" s="243"/>
      <c r="DLB382" s="243"/>
      <c r="DLC382" s="243"/>
      <c r="DLD382" s="243"/>
      <c r="DLE382" s="243"/>
      <c r="DLF382" s="243"/>
      <c r="DLG382" s="243"/>
      <c r="DLH382" s="243"/>
      <c r="DLI382" s="243"/>
      <c r="DLJ382" s="243"/>
      <c r="DLK382" s="243"/>
      <c r="DLL382" s="243"/>
      <c r="DLM382" s="243"/>
      <c r="DLN382" s="243"/>
      <c r="DLO382" s="243"/>
      <c r="DLP382" s="243"/>
      <c r="DLQ382" s="243"/>
      <c r="DLR382" s="243"/>
      <c r="DLS382" s="243"/>
      <c r="DLT382" s="243"/>
      <c r="DLU382" s="243"/>
      <c r="DLV382" s="243"/>
      <c r="DLW382" s="243"/>
      <c r="DLX382" s="243"/>
      <c r="DLY382" s="243"/>
      <c r="DLZ382" s="243"/>
      <c r="DMA382" s="243"/>
      <c r="DMB382" s="243"/>
      <c r="DMC382" s="243"/>
      <c r="DMD382" s="243"/>
      <c r="DME382" s="243"/>
      <c r="DMF382" s="243"/>
      <c r="DMG382" s="243"/>
      <c r="DMH382" s="243"/>
      <c r="DMI382" s="243"/>
      <c r="DMJ382" s="243"/>
      <c r="DMK382" s="243"/>
      <c r="DML382" s="243"/>
      <c r="DMM382" s="243"/>
      <c r="DMN382" s="243"/>
      <c r="DMO382" s="243"/>
      <c r="DMP382" s="243"/>
      <c r="DMQ382" s="243"/>
      <c r="DMR382" s="243"/>
      <c r="DMS382" s="243"/>
      <c r="DMT382" s="243"/>
      <c r="DMU382" s="243"/>
      <c r="DMV382" s="243"/>
      <c r="DMW382" s="243"/>
      <c r="DMX382" s="243"/>
      <c r="DMY382" s="243"/>
      <c r="DMZ382" s="243"/>
      <c r="DNA382" s="243"/>
      <c r="DNB382" s="243"/>
      <c r="DNC382" s="243"/>
      <c r="DND382" s="243"/>
      <c r="DNE382" s="243"/>
      <c r="DNF382" s="243"/>
      <c r="DNG382" s="243"/>
      <c r="DNH382" s="243"/>
      <c r="DNI382" s="243"/>
      <c r="DNJ382" s="243"/>
      <c r="DNK382" s="243"/>
      <c r="DNL382" s="243"/>
      <c r="DNM382" s="243"/>
      <c r="DNN382" s="243"/>
      <c r="DNO382" s="243"/>
      <c r="DNP382" s="243"/>
      <c r="DNQ382" s="243"/>
      <c r="DNR382" s="243"/>
      <c r="DNS382" s="243"/>
      <c r="DNT382" s="243"/>
      <c r="DNU382" s="243"/>
      <c r="DNV382" s="243"/>
      <c r="DNW382" s="243"/>
      <c r="DNX382" s="243"/>
      <c r="DNY382" s="243"/>
      <c r="DNZ382" s="243"/>
      <c r="DOA382" s="243"/>
      <c r="DOB382" s="243"/>
      <c r="DOC382" s="243"/>
      <c r="DOD382" s="243"/>
      <c r="DOE382" s="243"/>
      <c r="DOF382" s="243"/>
      <c r="DOG382" s="243"/>
      <c r="DOH382" s="243"/>
      <c r="DOI382" s="243"/>
      <c r="DOJ382" s="243"/>
      <c r="DOK382" s="243"/>
      <c r="DOL382" s="243"/>
      <c r="DOM382" s="243"/>
      <c r="DON382" s="243"/>
      <c r="DOO382" s="243"/>
      <c r="DOP382" s="243"/>
      <c r="DOQ382" s="243"/>
      <c r="DOR382" s="243"/>
      <c r="DOS382" s="243"/>
      <c r="DOT382" s="243"/>
      <c r="DOU382" s="243"/>
      <c r="DOV382" s="243"/>
      <c r="DOW382" s="243"/>
      <c r="DOX382" s="243"/>
      <c r="DOY382" s="243"/>
      <c r="DOZ382" s="243"/>
      <c r="DPA382" s="243"/>
      <c r="DPB382" s="243"/>
      <c r="DPC382" s="243"/>
      <c r="DPD382" s="243"/>
      <c r="DPE382" s="243"/>
      <c r="DPF382" s="243"/>
      <c r="DPG382" s="243"/>
      <c r="DPH382" s="243"/>
      <c r="DPI382" s="243"/>
      <c r="DPJ382" s="243"/>
      <c r="DPK382" s="243"/>
      <c r="DPL382" s="243"/>
      <c r="DPM382" s="243"/>
      <c r="DPN382" s="243"/>
      <c r="DPO382" s="243"/>
      <c r="DPP382" s="243"/>
      <c r="DPQ382" s="243"/>
      <c r="DPR382" s="243"/>
      <c r="DPS382" s="243"/>
      <c r="DPT382" s="243"/>
      <c r="DPU382" s="243"/>
      <c r="DPV382" s="243"/>
      <c r="DPW382" s="243"/>
      <c r="DPX382" s="243"/>
      <c r="DPY382" s="243"/>
      <c r="DPZ382" s="243"/>
      <c r="DQA382" s="243"/>
      <c r="DQB382" s="243"/>
      <c r="DQC382" s="243"/>
      <c r="DQD382" s="243"/>
      <c r="DQE382" s="243"/>
      <c r="DQF382" s="243"/>
      <c r="DQG382" s="243"/>
      <c r="DQH382" s="243"/>
      <c r="DQI382" s="243"/>
      <c r="DQJ382" s="243"/>
      <c r="DQK382" s="243"/>
      <c r="DQL382" s="243"/>
      <c r="DQM382" s="243"/>
      <c r="DQN382" s="243"/>
      <c r="DQO382" s="243"/>
      <c r="DQP382" s="243"/>
      <c r="DQQ382" s="243"/>
      <c r="DQR382" s="243"/>
      <c r="DQS382" s="243"/>
      <c r="DQT382" s="243"/>
      <c r="DQU382" s="243"/>
      <c r="DQV382" s="243"/>
      <c r="DQW382" s="243"/>
      <c r="DQX382" s="243"/>
      <c r="DQY382" s="243"/>
      <c r="DQZ382" s="243"/>
      <c r="DRA382" s="243"/>
      <c r="DRB382" s="243"/>
      <c r="DRC382" s="243"/>
      <c r="DRD382" s="243"/>
      <c r="DRE382" s="243"/>
      <c r="DRF382" s="243"/>
      <c r="DRG382" s="243"/>
      <c r="DRH382" s="243"/>
      <c r="DRI382" s="243"/>
      <c r="DRJ382" s="243"/>
      <c r="DRK382" s="243"/>
      <c r="DRL382" s="243"/>
      <c r="DRM382" s="243"/>
      <c r="DRN382" s="243"/>
      <c r="DRO382" s="243"/>
      <c r="DRP382" s="243"/>
      <c r="DRQ382" s="243"/>
      <c r="DRR382" s="243"/>
      <c r="DRS382" s="243"/>
      <c r="DRT382" s="243"/>
      <c r="DRU382" s="243"/>
      <c r="DRV382" s="243"/>
      <c r="DRW382" s="243"/>
      <c r="DRX382" s="243"/>
      <c r="DRY382" s="243"/>
      <c r="DRZ382" s="243"/>
      <c r="DSA382" s="243"/>
      <c r="DSB382" s="243"/>
      <c r="DSC382" s="243"/>
      <c r="DSD382" s="243"/>
      <c r="DSE382" s="243"/>
      <c r="DSF382" s="243"/>
      <c r="DSG382" s="243"/>
      <c r="DSH382" s="243"/>
      <c r="DSI382" s="243"/>
      <c r="DSJ382" s="243"/>
      <c r="DSK382" s="243"/>
      <c r="DSL382" s="243"/>
      <c r="DSM382" s="243"/>
      <c r="DSN382" s="243"/>
      <c r="DSO382" s="243"/>
      <c r="DSP382" s="243"/>
      <c r="DSQ382" s="243"/>
      <c r="DSR382" s="243"/>
      <c r="DSS382" s="243"/>
      <c r="DST382" s="243"/>
      <c r="DSU382" s="243"/>
      <c r="DSV382" s="243"/>
      <c r="DSW382" s="243"/>
      <c r="DSX382" s="243"/>
      <c r="DSY382" s="243"/>
      <c r="DSZ382" s="243"/>
      <c r="DTA382" s="243"/>
      <c r="DTB382" s="243"/>
      <c r="DTC382" s="243"/>
      <c r="DTD382" s="243"/>
      <c r="DTE382" s="243"/>
      <c r="DTF382" s="243"/>
      <c r="DTG382" s="243"/>
      <c r="DTH382" s="243"/>
      <c r="DTI382" s="243"/>
      <c r="DTJ382" s="243"/>
      <c r="DTK382" s="243"/>
      <c r="DTL382" s="243"/>
      <c r="DTM382" s="243"/>
      <c r="DTN382" s="243"/>
      <c r="DTO382" s="243"/>
      <c r="DTP382" s="243"/>
      <c r="DTQ382" s="243"/>
      <c r="DTR382" s="243"/>
      <c r="DTS382" s="243"/>
      <c r="DTT382" s="243"/>
      <c r="DTU382" s="243"/>
      <c r="DTV382" s="243"/>
      <c r="DTW382" s="243"/>
      <c r="DTX382" s="243"/>
      <c r="DTY382" s="243"/>
      <c r="DTZ382" s="243"/>
      <c r="DUA382" s="243"/>
      <c r="DUB382" s="243"/>
      <c r="DUC382" s="243"/>
      <c r="DUD382" s="243"/>
      <c r="DUE382" s="243"/>
      <c r="DUF382" s="243"/>
      <c r="DUG382" s="243"/>
      <c r="DUH382" s="243"/>
      <c r="DUI382" s="243"/>
      <c r="DUJ382" s="243"/>
      <c r="DUK382" s="243"/>
      <c r="DUL382" s="243"/>
      <c r="DUM382" s="243"/>
      <c r="DUN382" s="243"/>
      <c r="DUO382" s="243"/>
      <c r="DUP382" s="243"/>
      <c r="DUQ382" s="243"/>
      <c r="DUR382" s="243"/>
      <c r="DUS382" s="243"/>
      <c r="DUT382" s="243"/>
      <c r="DUU382" s="243"/>
      <c r="DUV382" s="243"/>
      <c r="DUW382" s="243"/>
      <c r="DUX382" s="243"/>
      <c r="DUY382" s="243"/>
      <c r="DUZ382" s="243"/>
      <c r="DVA382" s="243"/>
      <c r="DVB382" s="243"/>
      <c r="DVC382" s="243"/>
      <c r="DVD382" s="243"/>
      <c r="DVE382" s="243"/>
      <c r="DVF382" s="243"/>
      <c r="DVG382" s="243"/>
      <c r="DVH382" s="243"/>
      <c r="DVI382" s="243"/>
      <c r="DVJ382" s="243"/>
      <c r="DVK382" s="243"/>
      <c r="DVL382" s="243"/>
      <c r="DVM382" s="243"/>
      <c r="DVN382" s="243"/>
      <c r="DVO382" s="243"/>
      <c r="DVP382" s="243"/>
      <c r="DVQ382" s="243"/>
      <c r="DVR382" s="243"/>
      <c r="DVS382" s="243"/>
      <c r="DVT382" s="243"/>
      <c r="DVU382" s="243"/>
      <c r="DVV382" s="243"/>
      <c r="DVW382" s="243"/>
      <c r="DVX382" s="243"/>
      <c r="DVY382" s="243"/>
      <c r="DVZ382" s="243"/>
      <c r="DWA382" s="243"/>
      <c r="DWB382" s="243"/>
      <c r="DWC382" s="243"/>
      <c r="DWD382" s="243"/>
      <c r="DWE382" s="243"/>
      <c r="DWF382" s="243"/>
      <c r="DWG382" s="243"/>
      <c r="DWH382" s="243"/>
      <c r="DWI382" s="243"/>
      <c r="DWJ382" s="243"/>
      <c r="DWK382" s="243"/>
      <c r="DWL382" s="243"/>
      <c r="DWM382" s="243"/>
      <c r="DWN382" s="243"/>
      <c r="DWO382" s="243"/>
      <c r="DWP382" s="243"/>
      <c r="DWQ382" s="243"/>
      <c r="DWR382" s="243"/>
      <c r="DWS382" s="243"/>
      <c r="DWT382" s="243"/>
      <c r="DWU382" s="243"/>
      <c r="DWV382" s="243"/>
      <c r="DWW382" s="243"/>
      <c r="DWX382" s="243"/>
      <c r="DWY382" s="243"/>
      <c r="DWZ382" s="243"/>
      <c r="DXA382" s="243"/>
      <c r="DXB382" s="243"/>
      <c r="DXC382" s="243"/>
      <c r="DXD382" s="243"/>
      <c r="DXE382" s="243"/>
      <c r="DXF382" s="243"/>
      <c r="DXG382" s="243"/>
      <c r="DXH382" s="243"/>
      <c r="DXI382" s="243"/>
      <c r="DXJ382" s="243"/>
      <c r="DXK382" s="243"/>
      <c r="DXL382" s="243"/>
      <c r="DXM382" s="243"/>
      <c r="DXN382" s="243"/>
      <c r="DXO382" s="243"/>
      <c r="DXP382" s="243"/>
      <c r="DXQ382" s="243"/>
      <c r="DXR382" s="243"/>
      <c r="DXS382" s="243"/>
      <c r="DXT382" s="243"/>
      <c r="DXU382" s="243"/>
      <c r="DXV382" s="243"/>
      <c r="DXW382" s="243"/>
      <c r="DXX382" s="243"/>
      <c r="DXY382" s="243"/>
      <c r="DXZ382" s="243"/>
      <c r="DYA382" s="243"/>
      <c r="DYB382" s="243"/>
      <c r="DYC382" s="243"/>
      <c r="DYD382" s="243"/>
      <c r="DYE382" s="243"/>
      <c r="DYF382" s="243"/>
      <c r="DYG382" s="243"/>
      <c r="DYH382" s="243"/>
      <c r="DYI382" s="243"/>
      <c r="DYJ382" s="243"/>
      <c r="DYK382" s="243"/>
      <c r="DYL382" s="243"/>
      <c r="DYM382" s="243"/>
      <c r="DYN382" s="243"/>
      <c r="DYO382" s="243"/>
      <c r="DYP382" s="243"/>
      <c r="DYQ382" s="243"/>
      <c r="DYR382" s="243"/>
      <c r="DYS382" s="243"/>
      <c r="DYT382" s="243"/>
      <c r="DYU382" s="243"/>
      <c r="DYV382" s="243"/>
      <c r="DYW382" s="243"/>
      <c r="DYX382" s="243"/>
      <c r="DYY382" s="243"/>
      <c r="DYZ382" s="243"/>
      <c r="DZA382" s="243"/>
      <c r="DZB382" s="243"/>
      <c r="DZC382" s="243"/>
      <c r="DZD382" s="243"/>
      <c r="DZE382" s="243"/>
      <c r="DZF382" s="243"/>
      <c r="DZG382" s="243"/>
      <c r="DZH382" s="243"/>
      <c r="DZI382" s="243"/>
      <c r="DZJ382" s="243"/>
      <c r="DZK382" s="243"/>
      <c r="DZL382" s="243"/>
      <c r="DZM382" s="243"/>
      <c r="DZN382" s="243"/>
      <c r="DZO382" s="243"/>
      <c r="DZP382" s="243"/>
      <c r="DZQ382" s="243"/>
      <c r="DZR382" s="243"/>
      <c r="DZS382" s="243"/>
      <c r="DZT382" s="243"/>
      <c r="DZU382" s="243"/>
      <c r="DZV382" s="243"/>
      <c r="DZW382" s="243"/>
      <c r="DZX382" s="243"/>
      <c r="DZY382" s="243"/>
      <c r="DZZ382" s="243"/>
      <c r="EAA382" s="243"/>
      <c r="EAB382" s="243"/>
      <c r="EAC382" s="243"/>
      <c r="EAD382" s="243"/>
      <c r="EAE382" s="243"/>
      <c r="EAF382" s="243"/>
      <c r="EAG382" s="243"/>
      <c r="EAH382" s="243"/>
      <c r="EAI382" s="243"/>
      <c r="EAJ382" s="243"/>
      <c r="EAK382" s="243"/>
      <c r="EAL382" s="243"/>
      <c r="EAM382" s="243"/>
      <c r="EAN382" s="243"/>
      <c r="EAO382" s="243"/>
      <c r="EAP382" s="243"/>
      <c r="EAQ382" s="243"/>
      <c r="EAR382" s="243"/>
      <c r="EAS382" s="243"/>
      <c r="EAT382" s="243"/>
      <c r="EAU382" s="243"/>
      <c r="EAV382" s="243"/>
      <c r="EAW382" s="243"/>
      <c r="EAX382" s="243"/>
      <c r="EAY382" s="243"/>
      <c r="EAZ382" s="243"/>
      <c r="EBA382" s="243"/>
      <c r="EBB382" s="243"/>
      <c r="EBC382" s="243"/>
      <c r="EBD382" s="243"/>
      <c r="EBE382" s="243"/>
      <c r="EBF382" s="243"/>
      <c r="EBG382" s="243"/>
      <c r="EBH382" s="243"/>
      <c r="EBI382" s="243"/>
      <c r="EBJ382" s="243"/>
      <c r="EBK382" s="243"/>
      <c r="EBL382" s="243"/>
      <c r="EBM382" s="243"/>
      <c r="EBN382" s="243"/>
      <c r="EBO382" s="243"/>
      <c r="EBP382" s="243"/>
      <c r="EBQ382" s="243"/>
      <c r="EBR382" s="243"/>
      <c r="EBS382" s="243"/>
      <c r="EBT382" s="243"/>
      <c r="EBU382" s="243"/>
      <c r="EBV382" s="243"/>
      <c r="EBW382" s="243"/>
      <c r="EBX382" s="243"/>
      <c r="EBY382" s="243"/>
      <c r="EBZ382" s="243"/>
      <c r="ECA382" s="243"/>
      <c r="ECB382" s="243"/>
      <c r="ECC382" s="243"/>
      <c r="ECD382" s="243"/>
      <c r="ECE382" s="243"/>
      <c r="ECF382" s="243"/>
      <c r="ECG382" s="243"/>
      <c r="ECH382" s="243"/>
      <c r="ECI382" s="243"/>
      <c r="ECJ382" s="243"/>
      <c r="ECK382" s="243"/>
      <c r="ECL382" s="243"/>
      <c r="ECM382" s="243"/>
      <c r="ECN382" s="243"/>
      <c r="ECO382" s="243"/>
      <c r="ECP382" s="243"/>
      <c r="ECQ382" s="243"/>
      <c r="ECR382" s="243"/>
      <c r="ECS382" s="243"/>
      <c r="ECT382" s="243"/>
      <c r="ECU382" s="243"/>
      <c r="ECV382" s="243"/>
      <c r="ECW382" s="243"/>
      <c r="ECX382" s="243"/>
      <c r="ECY382" s="243"/>
      <c r="ECZ382" s="243"/>
      <c r="EDA382" s="243"/>
      <c r="EDB382" s="243"/>
      <c r="EDC382" s="243"/>
      <c r="EDD382" s="243"/>
      <c r="EDE382" s="243"/>
      <c r="EDF382" s="243"/>
      <c r="EDG382" s="243"/>
      <c r="EDH382" s="243"/>
      <c r="EDI382" s="243"/>
      <c r="EDJ382" s="243"/>
      <c r="EDK382" s="243"/>
      <c r="EDL382" s="243"/>
      <c r="EDM382" s="243"/>
      <c r="EDN382" s="243"/>
      <c r="EDO382" s="243"/>
      <c r="EDP382" s="243"/>
      <c r="EDQ382" s="243"/>
      <c r="EDR382" s="243"/>
      <c r="EDS382" s="243"/>
      <c r="EDT382" s="243"/>
      <c r="EDU382" s="243"/>
      <c r="EDV382" s="243"/>
      <c r="EDW382" s="243"/>
      <c r="EDX382" s="243"/>
      <c r="EDY382" s="243"/>
      <c r="EDZ382" s="243"/>
      <c r="EEA382" s="243"/>
      <c r="EEB382" s="243"/>
      <c r="EEC382" s="243"/>
      <c r="EED382" s="243"/>
      <c r="EEE382" s="243"/>
      <c r="EEF382" s="243"/>
      <c r="EEG382" s="243"/>
      <c r="EEH382" s="243"/>
      <c r="EEI382" s="243"/>
      <c r="EEJ382" s="243"/>
      <c r="EEK382" s="243"/>
      <c r="EEL382" s="243"/>
      <c r="EEM382" s="243"/>
      <c r="EEN382" s="243"/>
      <c r="EEO382" s="243"/>
      <c r="EEP382" s="243"/>
      <c r="EEQ382" s="243"/>
      <c r="EER382" s="243"/>
      <c r="EES382" s="243"/>
      <c r="EET382" s="243"/>
      <c r="EEU382" s="243"/>
      <c r="EEV382" s="243"/>
      <c r="EEW382" s="243"/>
      <c r="EEX382" s="243"/>
      <c r="EEY382" s="243"/>
      <c r="EEZ382" s="243"/>
      <c r="EFA382" s="243"/>
      <c r="EFB382" s="243"/>
      <c r="EFC382" s="243"/>
      <c r="EFD382" s="243"/>
      <c r="EFE382" s="243"/>
      <c r="EFF382" s="243"/>
      <c r="EFG382" s="243"/>
      <c r="EFH382" s="243"/>
      <c r="EFI382" s="243"/>
      <c r="EFJ382" s="243"/>
      <c r="EFK382" s="243"/>
      <c r="EFL382" s="243"/>
      <c r="EFM382" s="243"/>
      <c r="EFN382" s="243"/>
      <c r="EFO382" s="243"/>
      <c r="EFP382" s="243"/>
      <c r="EFQ382" s="243"/>
      <c r="EFR382" s="243"/>
      <c r="EFS382" s="243"/>
      <c r="EFT382" s="243"/>
      <c r="EFU382" s="243"/>
      <c r="EFV382" s="243"/>
      <c r="EFW382" s="243"/>
      <c r="EFX382" s="243"/>
      <c r="EFY382" s="243"/>
      <c r="EFZ382" s="243"/>
      <c r="EGA382" s="243"/>
      <c r="EGB382" s="243"/>
      <c r="EGC382" s="243"/>
      <c r="EGD382" s="243"/>
      <c r="EGE382" s="243"/>
      <c r="EGF382" s="243"/>
      <c r="EGG382" s="243"/>
      <c r="EGH382" s="243"/>
      <c r="EGI382" s="243"/>
      <c r="EGJ382" s="243"/>
      <c r="EGK382" s="243"/>
      <c r="EGL382" s="243"/>
      <c r="EGM382" s="243"/>
      <c r="EGN382" s="243"/>
      <c r="EGO382" s="243"/>
      <c r="EGP382" s="243"/>
      <c r="EGQ382" s="243"/>
      <c r="EGR382" s="243"/>
      <c r="EGS382" s="243"/>
      <c r="EGT382" s="243"/>
      <c r="EGU382" s="243"/>
      <c r="EGV382" s="243"/>
      <c r="EGW382" s="243"/>
      <c r="EGX382" s="243"/>
      <c r="EGY382" s="243"/>
      <c r="EGZ382" s="243"/>
      <c r="EHA382" s="243"/>
      <c r="EHB382" s="243"/>
      <c r="EHC382" s="243"/>
      <c r="EHD382" s="243"/>
      <c r="EHE382" s="243"/>
      <c r="EHF382" s="243"/>
      <c r="EHG382" s="243"/>
      <c r="EHH382" s="243"/>
      <c r="EHI382" s="243"/>
      <c r="EHJ382" s="243"/>
      <c r="EHK382" s="243"/>
      <c r="EHL382" s="243"/>
      <c r="EHM382" s="243"/>
      <c r="EHN382" s="243"/>
      <c r="EHO382" s="243"/>
      <c r="EHP382" s="243"/>
      <c r="EHQ382" s="243"/>
      <c r="EHR382" s="243"/>
      <c r="EHS382" s="243"/>
      <c r="EHT382" s="243"/>
      <c r="EHU382" s="243"/>
      <c r="EHV382" s="243"/>
      <c r="EHW382" s="243"/>
      <c r="EHX382" s="243"/>
      <c r="EHY382" s="243"/>
      <c r="EHZ382" s="243"/>
      <c r="EIA382" s="243"/>
      <c r="EIB382" s="243"/>
      <c r="EIC382" s="243"/>
      <c r="EID382" s="243"/>
      <c r="EIE382" s="243"/>
      <c r="EIF382" s="243"/>
      <c r="EIG382" s="243"/>
      <c r="EIH382" s="243"/>
      <c r="EII382" s="243"/>
      <c r="EIJ382" s="243"/>
      <c r="EIK382" s="243"/>
      <c r="EIL382" s="243"/>
      <c r="EIM382" s="243"/>
      <c r="EIN382" s="243"/>
      <c r="EIO382" s="243"/>
      <c r="EIP382" s="243"/>
      <c r="EIQ382" s="243"/>
      <c r="EIR382" s="243"/>
      <c r="EIS382" s="243"/>
      <c r="EIT382" s="243"/>
      <c r="EIU382" s="243"/>
      <c r="EIV382" s="243"/>
      <c r="EIW382" s="243"/>
      <c r="EIX382" s="243"/>
      <c r="EIY382" s="243"/>
      <c r="EIZ382" s="243"/>
      <c r="EJA382" s="243"/>
      <c r="EJB382" s="243"/>
      <c r="EJC382" s="243"/>
      <c r="EJD382" s="243"/>
      <c r="EJE382" s="243"/>
      <c r="EJF382" s="243"/>
      <c r="EJG382" s="243"/>
      <c r="EJH382" s="243"/>
      <c r="EJI382" s="243"/>
      <c r="EJJ382" s="243"/>
      <c r="EJK382" s="243"/>
      <c r="EJL382" s="243"/>
      <c r="EJM382" s="243"/>
      <c r="EJN382" s="243"/>
      <c r="EJO382" s="243"/>
      <c r="EJP382" s="243"/>
      <c r="EJQ382" s="243"/>
      <c r="EJR382" s="243"/>
      <c r="EJS382" s="243"/>
      <c r="EJT382" s="243"/>
      <c r="EJU382" s="243"/>
      <c r="EJV382" s="243"/>
      <c r="EJW382" s="243"/>
      <c r="EJX382" s="243"/>
      <c r="EJY382" s="243"/>
      <c r="EJZ382" s="243"/>
      <c r="EKA382" s="243"/>
      <c r="EKB382" s="243"/>
      <c r="EKC382" s="243"/>
      <c r="EKD382" s="243"/>
      <c r="EKE382" s="243"/>
      <c r="EKF382" s="243"/>
      <c r="EKG382" s="243"/>
      <c r="EKH382" s="243"/>
      <c r="EKI382" s="243"/>
      <c r="EKJ382" s="243"/>
      <c r="EKK382" s="243"/>
      <c r="EKL382" s="243"/>
      <c r="EKM382" s="243"/>
      <c r="EKN382" s="243"/>
      <c r="EKO382" s="243"/>
      <c r="EKP382" s="243"/>
      <c r="EKQ382" s="243"/>
      <c r="EKR382" s="243"/>
      <c r="EKS382" s="243"/>
      <c r="EKT382" s="243"/>
      <c r="EKU382" s="243"/>
      <c r="EKV382" s="243"/>
      <c r="EKW382" s="243"/>
      <c r="EKX382" s="243"/>
      <c r="EKY382" s="243"/>
      <c r="EKZ382" s="243"/>
      <c r="ELA382" s="243"/>
      <c r="ELB382" s="243"/>
      <c r="ELC382" s="243"/>
      <c r="ELD382" s="243"/>
      <c r="ELE382" s="243"/>
      <c r="ELF382" s="243"/>
      <c r="ELG382" s="243"/>
      <c r="ELH382" s="243"/>
      <c r="ELI382" s="243"/>
      <c r="ELJ382" s="243"/>
      <c r="ELK382" s="243"/>
      <c r="ELL382" s="243"/>
      <c r="ELM382" s="243"/>
      <c r="ELN382" s="243"/>
      <c r="ELO382" s="243"/>
      <c r="ELP382" s="243"/>
      <c r="ELQ382" s="243"/>
      <c r="ELR382" s="243"/>
      <c r="ELS382" s="243"/>
      <c r="ELT382" s="243"/>
      <c r="ELU382" s="243"/>
      <c r="ELV382" s="243"/>
      <c r="ELW382" s="243"/>
      <c r="ELX382" s="243"/>
      <c r="ELY382" s="243"/>
      <c r="ELZ382" s="243"/>
      <c r="EMA382" s="243"/>
      <c r="EMB382" s="243"/>
      <c r="EMC382" s="243"/>
      <c r="EMD382" s="243"/>
      <c r="EME382" s="243"/>
      <c r="EMF382" s="243"/>
      <c r="EMG382" s="243"/>
      <c r="EMH382" s="243"/>
      <c r="EMI382" s="243"/>
      <c r="EMJ382" s="243"/>
      <c r="EMK382" s="243"/>
      <c r="EML382" s="243"/>
      <c r="EMM382" s="243"/>
      <c r="EMN382" s="243"/>
      <c r="EMO382" s="243"/>
      <c r="EMP382" s="243"/>
      <c r="EMQ382" s="243"/>
      <c r="EMR382" s="243"/>
      <c r="EMS382" s="243"/>
      <c r="EMT382" s="243"/>
      <c r="EMU382" s="243"/>
      <c r="EMV382" s="243"/>
      <c r="EMW382" s="243"/>
      <c r="EMX382" s="243"/>
      <c r="EMY382" s="243"/>
      <c r="EMZ382" s="243"/>
      <c r="ENA382" s="243"/>
      <c r="ENB382" s="243"/>
      <c r="ENC382" s="243"/>
      <c r="END382" s="243"/>
      <c r="ENE382" s="243"/>
      <c r="ENF382" s="243"/>
      <c r="ENG382" s="243"/>
      <c r="ENH382" s="243"/>
      <c r="ENI382" s="243"/>
      <c r="ENJ382" s="243"/>
      <c r="ENK382" s="243"/>
      <c r="ENL382" s="243"/>
      <c r="ENM382" s="243"/>
      <c r="ENN382" s="243"/>
      <c r="ENO382" s="243"/>
      <c r="ENP382" s="243"/>
      <c r="ENQ382" s="243"/>
      <c r="ENR382" s="243"/>
      <c r="ENS382" s="243"/>
      <c r="ENT382" s="243"/>
      <c r="ENU382" s="243"/>
      <c r="ENV382" s="243"/>
      <c r="ENW382" s="243"/>
      <c r="ENX382" s="243"/>
      <c r="ENY382" s="243"/>
      <c r="ENZ382" s="243"/>
      <c r="EOA382" s="243"/>
      <c r="EOB382" s="243"/>
      <c r="EOC382" s="243"/>
      <c r="EOD382" s="243"/>
      <c r="EOE382" s="243"/>
      <c r="EOF382" s="243"/>
      <c r="EOG382" s="243"/>
      <c r="EOH382" s="243"/>
      <c r="EOI382" s="243"/>
      <c r="EOJ382" s="243"/>
      <c r="EOK382" s="243"/>
      <c r="EOL382" s="243"/>
      <c r="EOM382" s="243"/>
      <c r="EON382" s="243"/>
      <c r="EOO382" s="243"/>
      <c r="EOP382" s="243"/>
      <c r="EOQ382" s="243"/>
      <c r="EOR382" s="243"/>
      <c r="EOS382" s="243"/>
      <c r="EOT382" s="243"/>
      <c r="EOU382" s="243"/>
      <c r="EOV382" s="243"/>
      <c r="EOW382" s="243"/>
      <c r="EOX382" s="243"/>
      <c r="EOY382" s="243"/>
      <c r="EOZ382" s="243"/>
      <c r="EPA382" s="243"/>
      <c r="EPB382" s="243"/>
      <c r="EPC382" s="243"/>
      <c r="EPD382" s="243"/>
      <c r="EPE382" s="243"/>
      <c r="EPF382" s="243"/>
      <c r="EPG382" s="243"/>
      <c r="EPH382" s="243"/>
      <c r="EPI382" s="243"/>
      <c r="EPJ382" s="243"/>
      <c r="EPK382" s="243"/>
      <c r="EPL382" s="243"/>
      <c r="EPM382" s="243"/>
      <c r="EPN382" s="243"/>
      <c r="EPO382" s="243"/>
      <c r="EPP382" s="243"/>
      <c r="EPQ382" s="243"/>
      <c r="EPR382" s="243"/>
      <c r="EPS382" s="243"/>
      <c r="EPT382" s="243"/>
      <c r="EPU382" s="243"/>
      <c r="EPV382" s="243"/>
      <c r="EPW382" s="243"/>
      <c r="EPX382" s="243"/>
      <c r="EPY382" s="243"/>
      <c r="EPZ382" s="243"/>
      <c r="EQA382" s="243"/>
      <c r="EQB382" s="243"/>
      <c r="EQC382" s="243"/>
      <c r="EQD382" s="243"/>
      <c r="EQE382" s="243"/>
      <c r="EQF382" s="243"/>
      <c r="EQG382" s="243"/>
      <c r="EQH382" s="243"/>
      <c r="EQI382" s="243"/>
      <c r="EQJ382" s="243"/>
      <c r="EQK382" s="243"/>
      <c r="EQL382" s="243"/>
      <c r="EQM382" s="243"/>
      <c r="EQN382" s="243"/>
      <c r="EQO382" s="243"/>
      <c r="EQP382" s="243"/>
      <c r="EQQ382" s="243"/>
      <c r="EQR382" s="243"/>
      <c r="EQS382" s="243"/>
      <c r="EQT382" s="243"/>
      <c r="EQU382" s="243"/>
      <c r="EQV382" s="243"/>
      <c r="EQW382" s="243"/>
      <c r="EQX382" s="243"/>
      <c r="EQY382" s="243"/>
      <c r="EQZ382" s="243"/>
      <c r="ERA382" s="243"/>
      <c r="ERB382" s="243"/>
      <c r="ERC382" s="243"/>
      <c r="ERD382" s="243"/>
      <c r="ERE382" s="243"/>
      <c r="ERF382" s="243"/>
      <c r="ERG382" s="243"/>
      <c r="ERH382" s="243"/>
      <c r="ERI382" s="243"/>
      <c r="ERJ382" s="243"/>
      <c r="ERK382" s="243"/>
      <c r="ERL382" s="243"/>
      <c r="ERM382" s="243"/>
      <c r="ERN382" s="243"/>
      <c r="ERO382" s="243"/>
      <c r="ERP382" s="243"/>
      <c r="ERQ382" s="243"/>
      <c r="ERR382" s="243"/>
      <c r="ERS382" s="243"/>
      <c r="ERT382" s="243"/>
      <c r="ERU382" s="243"/>
      <c r="ERV382" s="243"/>
      <c r="ERW382" s="243"/>
      <c r="ERX382" s="243"/>
      <c r="ERY382" s="243"/>
      <c r="ERZ382" s="243"/>
      <c r="ESA382" s="243"/>
      <c r="ESB382" s="243"/>
      <c r="ESC382" s="243"/>
      <c r="ESD382" s="243"/>
      <c r="ESE382" s="243"/>
      <c r="ESF382" s="243"/>
      <c r="ESG382" s="243"/>
      <c r="ESH382" s="243"/>
      <c r="ESI382" s="243"/>
      <c r="ESJ382" s="243"/>
      <c r="ESK382" s="243"/>
      <c r="ESL382" s="243"/>
      <c r="ESM382" s="243"/>
      <c r="ESN382" s="243"/>
      <c r="ESO382" s="243"/>
      <c r="ESP382" s="243"/>
      <c r="ESQ382" s="243"/>
      <c r="ESR382" s="243"/>
      <c r="ESS382" s="243"/>
      <c r="EST382" s="243"/>
      <c r="ESU382" s="243"/>
      <c r="ESV382" s="243"/>
      <c r="ESW382" s="243"/>
      <c r="ESX382" s="243"/>
      <c r="ESY382" s="243"/>
      <c r="ESZ382" s="243"/>
      <c r="ETA382" s="243"/>
      <c r="ETB382" s="243"/>
      <c r="ETC382" s="243"/>
      <c r="ETD382" s="243"/>
      <c r="ETE382" s="243"/>
      <c r="ETF382" s="243"/>
      <c r="ETG382" s="243"/>
      <c r="ETH382" s="243"/>
      <c r="ETI382" s="243"/>
      <c r="ETJ382" s="243"/>
      <c r="ETK382" s="243"/>
      <c r="ETL382" s="243"/>
      <c r="ETM382" s="243"/>
      <c r="ETN382" s="243"/>
      <c r="ETO382" s="243"/>
      <c r="ETP382" s="243"/>
      <c r="ETQ382" s="243"/>
      <c r="ETR382" s="243"/>
      <c r="ETS382" s="243"/>
      <c r="ETT382" s="243"/>
      <c r="ETU382" s="243"/>
      <c r="ETV382" s="243"/>
      <c r="ETW382" s="243"/>
      <c r="ETX382" s="243"/>
      <c r="ETY382" s="243"/>
      <c r="ETZ382" s="243"/>
      <c r="EUA382" s="243"/>
      <c r="EUB382" s="243"/>
      <c r="EUC382" s="243"/>
      <c r="EUD382" s="243"/>
      <c r="EUE382" s="243"/>
      <c r="EUF382" s="243"/>
      <c r="EUG382" s="243"/>
      <c r="EUH382" s="243"/>
      <c r="EUI382" s="243"/>
      <c r="EUJ382" s="243"/>
      <c r="EUK382" s="243"/>
      <c r="EUL382" s="243"/>
      <c r="EUM382" s="243"/>
      <c r="EUN382" s="243"/>
      <c r="EUO382" s="243"/>
      <c r="EUP382" s="243"/>
      <c r="EUQ382" s="243"/>
      <c r="EUR382" s="243"/>
      <c r="EUS382" s="243"/>
      <c r="EUT382" s="243"/>
      <c r="EUU382" s="243"/>
      <c r="EUV382" s="243"/>
      <c r="EUW382" s="243"/>
      <c r="EUX382" s="243"/>
      <c r="EUY382" s="243"/>
      <c r="EUZ382" s="243"/>
      <c r="EVA382" s="243"/>
      <c r="EVB382" s="243"/>
      <c r="EVC382" s="243"/>
      <c r="EVD382" s="243"/>
      <c r="EVE382" s="243"/>
      <c r="EVF382" s="243"/>
      <c r="EVG382" s="243"/>
      <c r="EVH382" s="243"/>
      <c r="EVI382" s="243"/>
      <c r="EVJ382" s="243"/>
      <c r="EVK382" s="243"/>
      <c r="EVL382" s="243"/>
      <c r="EVM382" s="243"/>
      <c r="EVN382" s="243"/>
      <c r="EVO382" s="243"/>
      <c r="EVP382" s="243"/>
      <c r="EVQ382" s="243"/>
      <c r="EVR382" s="243"/>
      <c r="EVS382" s="243"/>
      <c r="EVT382" s="243"/>
      <c r="EVU382" s="243"/>
      <c r="EVV382" s="243"/>
      <c r="EVW382" s="243"/>
      <c r="EVX382" s="243"/>
      <c r="EVY382" s="243"/>
      <c r="EVZ382" s="243"/>
      <c r="EWA382" s="243"/>
      <c r="EWB382" s="243"/>
      <c r="EWC382" s="243"/>
      <c r="EWD382" s="243"/>
      <c r="EWE382" s="243"/>
      <c r="EWF382" s="243"/>
      <c r="EWG382" s="243"/>
      <c r="EWH382" s="243"/>
      <c r="EWI382" s="243"/>
      <c r="EWJ382" s="243"/>
      <c r="EWK382" s="243"/>
      <c r="EWL382" s="243"/>
      <c r="EWM382" s="243"/>
      <c r="EWN382" s="243"/>
      <c r="EWO382" s="243"/>
      <c r="EWP382" s="243"/>
      <c r="EWQ382" s="243"/>
      <c r="EWR382" s="243"/>
      <c r="EWS382" s="243"/>
      <c r="EWT382" s="243"/>
      <c r="EWU382" s="243"/>
      <c r="EWV382" s="243"/>
      <c r="EWW382" s="243"/>
      <c r="EWX382" s="243"/>
      <c r="EWY382" s="243"/>
      <c r="EWZ382" s="243"/>
      <c r="EXA382" s="243"/>
      <c r="EXB382" s="243"/>
      <c r="EXC382" s="243"/>
      <c r="EXD382" s="243"/>
      <c r="EXE382" s="243"/>
      <c r="EXF382" s="243"/>
      <c r="EXG382" s="243"/>
      <c r="EXH382" s="243"/>
      <c r="EXI382" s="243"/>
      <c r="EXJ382" s="243"/>
      <c r="EXK382" s="243"/>
      <c r="EXL382" s="243"/>
      <c r="EXM382" s="243"/>
      <c r="EXN382" s="243"/>
      <c r="EXO382" s="243"/>
      <c r="EXP382" s="243"/>
      <c r="EXQ382" s="243"/>
      <c r="EXR382" s="243"/>
      <c r="EXS382" s="243"/>
      <c r="EXT382" s="243"/>
      <c r="EXU382" s="243"/>
      <c r="EXV382" s="243"/>
      <c r="EXW382" s="243"/>
      <c r="EXX382" s="243"/>
      <c r="EXY382" s="243"/>
      <c r="EXZ382" s="243"/>
      <c r="EYA382" s="243"/>
      <c r="EYB382" s="243"/>
      <c r="EYC382" s="243"/>
      <c r="EYD382" s="243"/>
      <c r="EYE382" s="243"/>
      <c r="EYF382" s="243"/>
      <c r="EYG382" s="243"/>
      <c r="EYH382" s="243"/>
      <c r="EYI382" s="243"/>
      <c r="EYJ382" s="243"/>
      <c r="EYK382" s="243"/>
      <c r="EYL382" s="243"/>
      <c r="EYM382" s="243"/>
      <c r="EYN382" s="243"/>
      <c r="EYO382" s="243"/>
      <c r="EYP382" s="243"/>
      <c r="EYQ382" s="243"/>
      <c r="EYR382" s="243"/>
      <c r="EYS382" s="243"/>
      <c r="EYT382" s="243"/>
      <c r="EYU382" s="243"/>
      <c r="EYV382" s="243"/>
      <c r="EYW382" s="243"/>
      <c r="EYX382" s="243"/>
      <c r="EYY382" s="243"/>
      <c r="EYZ382" s="243"/>
      <c r="EZA382" s="243"/>
      <c r="EZB382" s="243"/>
      <c r="EZC382" s="243"/>
      <c r="EZD382" s="243"/>
      <c r="EZE382" s="243"/>
      <c r="EZF382" s="243"/>
      <c r="EZG382" s="243"/>
      <c r="EZH382" s="243"/>
      <c r="EZI382" s="243"/>
      <c r="EZJ382" s="243"/>
      <c r="EZK382" s="243"/>
      <c r="EZL382" s="243"/>
      <c r="EZM382" s="243"/>
      <c r="EZN382" s="243"/>
      <c r="EZO382" s="243"/>
      <c r="EZP382" s="243"/>
      <c r="EZQ382" s="243"/>
      <c r="EZR382" s="243"/>
      <c r="EZS382" s="243"/>
      <c r="EZT382" s="243"/>
      <c r="EZU382" s="243"/>
      <c r="EZV382" s="243"/>
      <c r="EZW382" s="243"/>
      <c r="EZX382" s="243"/>
      <c r="EZY382" s="243"/>
      <c r="EZZ382" s="243"/>
      <c r="FAA382" s="243"/>
      <c r="FAB382" s="243"/>
      <c r="FAC382" s="243"/>
      <c r="FAD382" s="243"/>
      <c r="FAE382" s="243"/>
      <c r="FAF382" s="243"/>
      <c r="FAG382" s="243"/>
      <c r="FAH382" s="243"/>
      <c r="FAI382" s="243"/>
      <c r="FAJ382" s="243"/>
      <c r="FAK382" s="243"/>
      <c r="FAL382" s="243"/>
      <c r="FAM382" s="243"/>
      <c r="FAN382" s="243"/>
      <c r="FAO382" s="243"/>
      <c r="FAP382" s="243"/>
      <c r="FAQ382" s="243"/>
      <c r="FAR382" s="243"/>
      <c r="FAS382" s="243"/>
      <c r="FAT382" s="243"/>
      <c r="FAU382" s="243"/>
      <c r="FAV382" s="243"/>
      <c r="FAW382" s="243"/>
      <c r="FAX382" s="243"/>
      <c r="FAY382" s="243"/>
      <c r="FAZ382" s="243"/>
      <c r="FBA382" s="243"/>
      <c r="FBB382" s="243"/>
      <c r="FBC382" s="243"/>
      <c r="FBD382" s="243"/>
      <c r="FBE382" s="243"/>
      <c r="FBF382" s="243"/>
      <c r="FBG382" s="243"/>
      <c r="FBH382" s="243"/>
      <c r="FBI382" s="243"/>
      <c r="FBJ382" s="243"/>
      <c r="FBK382" s="243"/>
      <c r="FBL382" s="243"/>
      <c r="FBM382" s="243"/>
      <c r="FBN382" s="243"/>
      <c r="FBO382" s="243"/>
      <c r="FBP382" s="243"/>
      <c r="FBQ382" s="243"/>
      <c r="FBR382" s="243"/>
      <c r="FBS382" s="243"/>
      <c r="FBT382" s="243"/>
      <c r="FBU382" s="243"/>
      <c r="FBV382" s="243"/>
      <c r="FBW382" s="243"/>
      <c r="FBX382" s="243"/>
      <c r="FBY382" s="243"/>
      <c r="FBZ382" s="243"/>
      <c r="FCA382" s="243"/>
      <c r="FCB382" s="243"/>
      <c r="FCC382" s="243"/>
      <c r="FCD382" s="243"/>
      <c r="FCE382" s="243"/>
      <c r="FCF382" s="243"/>
      <c r="FCG382" s="243"/>
      <c r="FCH382" s="243"/>
      <c r="FCI382" s="243"/>
      <c r="FCJ382" s="243"/>
      <c r="FCK382" s="243"/>
      <c r="FCL382" s="243"/>
      <c r="FCM382" s="243"/>
      <c r="FCN382" s="243"/>
      <c r="FCO382" s="243"/>
      <c r="FCP382" s="243"/>
      <c r="FCQ382" s="243"/>
      <c r="FCR382" s="243"/>
      <c r="FCS382" s="243"/>
      <c r="FCT382" s="243"/>
      <c r="FCU382" s="243"/>
      <c r="FCV382" s="243"/>
      <c r="FCW382" s="243"/>
      <c r="FCX382" s="243"/>
      <c r="FCY382" s="243"/>
      <c r="FCZ382" s="243"/>
      <c r="FDA382" s="243"/>
      <c r="FDB382" s="243"/>
      <c r="FDC382" s="243"/>
      <c r="FDD382" s="243"/>
      <c r="FDE382" s="243"/>
      <c r="FDF382" s="243"/>
      <c r="FDG382" s="243"/>
      <c r="FDH382" s="243"/>
      <c r="FDI382" s="243"/>
      <c r="FDJ382" s="243"/>
      <c r="FDK382" s="243"/>
      <c r="FDL382" s="243"/>
      <c r="FDM382" s="243"/>
      <c r="FDN382" s="243"/>
      <c r="FDO382" s="243"/>
      <c r="FDP382" s="243"/>
      <c r="FDQ382" s="243"/>
      <c r="FDR382" s="243"/>
      <c r="FDS382" s="243"/>
      <c r="FDT382" s="243"/>
      <c r="FDU382" s="243"/>
      <c r="FDV382" s="243"/>
      <c r="FDW382" s="243"/>
      <c r="FDX382" s="243"/>
      <c r="FDY382" s="243"/>
      <c r="FDZ382" s="243"/>
      <c r="FEA382" s="243"/>
      <c r="FEB382" s="243"/>
      <c r="FEC382" s="243"/>
      <c r="FED382" s="243"/>
      <c r="FEE382" s="243"/>
      <c r="FEF382" s="243"/>
      <c r="FEG382" s="243"/>
      <c r="FEH382" s="243"/>
      <c r="FEI382" s="243"/>
      <c r="FEJ382" s="243"/>
      <c r="FEK382" s="243"/>
      <c r="FEL382" s="243"/>
      <c r="FEM382" s="243"/>
      <c r="FEN382" s="243"/>
      <c r="FEO382" s="243"/>
      <c r="FEP382" s="243"/>
      <c r="FEQ382" s="243"/>
      <c r="FER382" s="243"/>
      <c r="FES382" s="243"/>
      <c r="FET382" s="243"/>
      <c r="FEU382" s="243"/>
      <c r="FEV382" s="243"/>
      <c r="FEW382" s="243"/>
      <c r="FEX382" s="243"/>
      <c r="FEY382" s="243"/>
      <c r="FEZ382" s="243"/>
      <c r="FFA382" s="243"/>
      <c r="FFB382" s="243"/>
      <c r="FFC382" s="243"/>
      <c r="FFD382" s="243"/>
      <c r="FFE382" s="243"/>
      <c r="FFF382" s="243"/>
      <c r="FFG382" s="243"/>
      <c r="FFH382" s="243"/>
      <c r="FFI382" s="243"/>
      <c r="FFJ382" s="243"/>
      <c r="FFK382" s="243"/>
      <c r="FFL382" s="243"/>
      <c r="FFM382" s="243"/>
      <c r="FFN382" s="243"/>
      <c r="FFO382" s="243"/>
      <c r="FFP382" s="243"/>
      <c r="FFQ382" s="243"/>
      <c r="FFR382" s="243"/>
      <c r="FFS382" s="243"/>
      <c r="FFT382" s="243"/>
      <c r="FFU382" s="243"/>
      <c r="FFV382" s="243"/>
      <c r="FFW382" s="243"/>
      <c r="FFX382" s="243"/>
      <c r="FFY382" s="243"/>
      <c r="FFZ382" s="243"/>
      <c r="FGA382" s="243"/>
      <c r="FGB382" s="243"/>
      <c r="FGC382" s="243"/>
      <c r="FGD382" s="243"/>
      <c r="FGE382" s="243"/>
      <c r="FGF382" s="243"/>
      <c r="FGG382" s="243"/>
      <c r="FGH382" s="243"/>
      <c r="FGI382" s="243"/>
      <c r="FGJ382" s="243"/>
      <c r="FGK382" s="243"/>
      <c r="FGL382" s="243"/>
      <c r="FGM382" s="243"/>
      <c r="FGN382" s="243"/>
      <c r="FGO382" s="243"/>
      <c r="FGP382" s="243"/>
      <c r="FGQ382" s="243"/>
      <c r="FGR382" s="243"/>
      <c r="FGS382" s="243"/>
      <c r="FGT382" s="243"/>
      <c r="FGU382" s="243"/>
      <c r="FGV382" s="243"/>
      <c r="FGW382" s="243"/>
      <c r="FGX382" s="243"/>
      <c r="FGY382" s="243"/>
      <c r="FGZ382" s="243"/>
      <c r="FHA382" s="243"/>
      <c r="FHB382" s="243"/>
      <c r="FHC382" s="243"/>
      <c r="FHD382" s="243"/>
      <c r="FHE382" s="243"/>
      <c r="FHF382" s="243"/>
      <c r="FHG382" s="243"/>
      <c r="FHH382" s="243"/>
      <c r="FHI382" s="243"/>
      <c r="FHJ382" s="243"/>
      <c r="FHK382" s="243"/>
      <c r="FHL382" s="243"/>
      <c r="FHM382" s="243"/>
      <c r="FHN382" s="243"/>
      <c r="FHO382" s="243"/>
      <c r="FHP382" s="243"/>
      <c r="FHQ382" s="243"/>
      <c r="FHR382" s="243"/>
      <c r="FHS382" s="243"/>
      <c r="FHT382" s="243"/>
      <c r="FHU382" s="243"/>
      <c r="FHV382" s="243"/>
      <c r="FHW382" s="243"/>
      <c r="FHX382" s="243"/>
      <c r="FHY382" s="243"/>
      <c r="FHZ382" s="243"/>
      <c r="FIA382" s="243"/>
      <c r="FIB382" s="243"/>
      <c r="FIC382" s="243"/>
      <c r="FID382" s="243"/>
      <c r="FIE382" s="243"/>
      <c r="FIF382" s="243"/>
      <c r="FIG382" s="243"/>
      <c r="FIH382" s="243"/>
      <c r="FII382" s="243"/>
      <c r="FIJ382" s="243"/>
      <c r="FIK382" s="243"/>
      <c r="FIL382" s="243"/>
      <c r="FIM382" s="243"/>
      <c r="FIN382" s="243"/>
      <c r="FIO382" s="243"/>
      <c r="FIP382" s="243"/>
      <c r="FIQ382" s="243"/>
      <c r="FIR382" s="243"/>
      <c r="FIS382" s="243"/>
      <c r="FIT382" s="243"/>
      <c r="FIU382" s="243"/>
      <c r="FIV382" s="243"/>
      <c r="FIW382" s="243"/>
      <c r="FIX382" s="243"/>
      <c r="FIY382" s="243"/>
      <c r="FIZ382" s="243"/>
      <c r="FJA382" s="243"/>
      <c r="FJB382" s="243"/>
      <c r="FJC382" s="243"/>
      <c r="FJD382" s="243"/>
      <c r="FJE382" s="243"/>
      <c r="FJF382" s="243"/>
      <c r="FJG382" s="243"/>
      <c r="FJH382" s="243"/>
      <c r="FJI382" s="243"/>
      <c r="FJJ382" s="243"/>
      <c r="FJK382" s="243"/>
      <c r="FJL382" s="243"/>
      <c r="FJM382" s="243"/>
      <c r="FJN382" s="243"/>
      <c r="FJO382" s="243"/>
      <c r="FJP382" s="243"/>
      <c r="FJQ382" s="243"/>
      <c r="FJR382" s="243"/>
      <c r="FJS382" s="243"/>
      <c r="FJT382" s="243"/>
      <c r="FJU382" s="243"/>
      <c r="FJV382" s="243"/>
      <c r="FJW382" s="243"/>
      <c r="FJX382" s="243"/>
      <c r="FJY382" s="243"/>
      <c r="FJZ382" s="243"/>
      <c r="FKA382" s="243"/>
      <c r="FKB382" s="243"/>
      <c r="FKC382" s="243"/>
      <c r="FKD382" s="243"/>
      <c r="FKE382" s="243"/>
      <c r="FKF382" s="243"/>
      <c r="FKG382" s="243"/>
      <c r="FKH382" s="243"/>
      <c r="FKI382" s="243"/>
      <c r="FKJ382" s="243"/>
      <c r="FKK382" s="243"/>
      <c r="FKL382" s="243"/>
      <c r="FKM382" s="243"/>
      <c r="FKN382" s="243"/>
      <c r="FKO382" s="243"/>
      <c r="FKP382" s="243"/>
      <c r="FKQ382" s="243"/>
      <c r="FKR382" s="243"/>
      <c r="FKS382" s="243"/>
      <c r="FKT382" s="243"/>
      <c r="FKU382" s="243"/>
      <c r="FKV382" s="243"/>
      <c r="FKW382" s="243"/>
      <c r="FKX382" s="243"/>
      <c r="FKY382" s="243"/>
      <c r="FKZ382" s="243"/>
      <c r="FLA382" s="243"/>
      <c r="FLB382" s="243"/>
      <c r="FLC382" s="243"/>
      <c r="FLD382" s="243"/>
      <c r="FLE382" s="243"/>
      <c r="FLF382" s="243"/>
      <c r="FLG382" s="243"/>
      <c r="FLH382" s="243"/>
      <c r="FLI382" s="243"/>
      <c r="FLJ382" s="243"/>
      <c r="FLK382" s="243"/>
      <c r="FLL382" s="243"/>
      <c r="FLM382" s="243"/>
      <c r="FLN382" s="243"/>
      <c r="FLO382" s="243"/>
      <c r="FLP382" s="243"/>
      <c r="FLQ382" s="243"/>
      <c r="FLR382" s="243"/>
      <c r="FLS382" s="243"/>
      <c r="FLT382" s="243"/>
      <c r="FLU382" s="243"/>
      <c r="FLV382" s="243"/>
      <c r="FLW382" s="243"/>
      <c r="FLX382" s="243"/>
      <c r="FLY382" s="243"/>
      <c r="FLZ382" s="243"/>
      <c r="FMA382" s="243"/>
      <c r="FMB382" s="243"/>
      <c r="FMC382" s="243"/>
      <c r="FMD382" s="243"/>
      <c r="FME382" s="243"/>
      <c r="FMF382" s="243"/>
      <c r="FMG382" s="243"/>
      <c r="FMH382" s="243"/>
      <c r="FMI382" s="243"/>
      <c r="FMJ382" s="243"/>
      <c r="FMK382" s="243"/>
      <c r="FML382" s="243"/>
      <c r="FMM382" s="243"/>
      <c r="FMN382" s="243"/>
      <c r="FMO382" s="243"/>
      <c r="FMP382" s="243"/>
      <c r="FMQ382" s="243"/>
      <c r="FMR382" s="243"/>
      <c r="FMS382" s="243"/>
      <c r="FMT382" s="243"/>
      <c r="FMU382" s="243"/>
      <c r="FMV382" s="243"/>
      <c r="FMW382" s="243"/>
      <c r="FMX382" s="243"/>
      <c r="FMY382" s="243"/>
      <c r="FMZ382" s="243"/>
      <c r="FNA382" s="243"/>
      <c r="FNB382" s="243"/>
      <c r="FNC382" s="243"/>
      <c r="FND382" s="243"/>
      <c r="FNE382" s="243"/>
      <c r="FNF382" s="243"/>
      <c r="FNG382" s="243"/>
      <c r="FNH382" s="243"/>
      <c r="FNI382" s="243"/>
      <c r="FNJ382" s="243"/>
      <c r="FNK382" s="243"/>
      <c r="FNL382" s="243"/>
      <c r="FNM382" s="243"/>
      <c r="FNN382" s="243"/>
      <c r="FNO382" s="243"/>
      <c r="FNP382" s="243"/>
      <c r="FNQ382" s="243"/>
      <c r="FNR382" s="243"/>
      <c r="FNS382" s="243"/>
      <c r="FNT382" s="243"/>
      <c r="FNU382" s="243"/>
      <c r="FNV382" s="243"/>
      <c r="FNW382" s="243"/>
      <c r="FNX382" s="243"/>
      <c r="FNY382" s="243"/>
      <c r="FNZ382" s="243"/>
      <c r="FOA382" s="243"/>
      <c r="FOB382" s="243"/>
      <c r="FOC382" s="243"/>
      <c r="FOD382" s="243"/>
      <c r="FOE382" s="243"/>
      <c r="FOF382" s="243"/>
      <c r="FOG382" s="243"/>
      <c r="FOH382" s="243"/>
      <c r="FOI382" s="243"/>
      <c r="FOJ382" s="243"/>
      <c r="FOK382" s="243"/>
      <c r="FOL382" s="243"/>
      <c r="FOM382" s="243"/>
      <c r="FON382" s="243"/>
      <c r="FOO382" s="243"/>
      <c r="FOP382" s="243"/>
      <c r="FOQ382" s="243"/>
      <c r="FOR382" s="243"/>
      <c r="FOS382" s="243"/>
      <c r="FOT382" s="243"/>
      <c r="FOU382" s="243"/>
      <c r="FOV382" s="243"/>
      <c r="FOW382" s="243"/>
      <c r="FOX382" s="243"/>
      <c r="FOY382" s="243"/>
      <c r="FOZ382" s="243"/>
      <c r="FPA382" s="243"/>
      <c r="FPB382" s="243"/>
      <c r="FPC382" s="243"/>
      <c r="FPD382" s="243"/>
      <c r="FPE382" s="243"/>
      <c r="FPF382" s="243"/>
      <c r="FPG382" s="243"/>
      <c r="FPH382" s="243"/>
      <c r="FPI382" s="243"/>
      <c r="FPJ382" s="243"/>
      <c r="FPK382" s="243"/>
      <c r="FPL382" s="243"/>
      <c r="FPM382" s="243"/>
      <c r="FPN382" s="243"/>
      <c r="FPO382" s="243"/>
      <c r="FPP382" s="243"/>
      <c r="FPQ382" s="243"/>
      <c r="FPR382" s="243"/>
      <c r="FPS382" s="243"/>
      <c r="FPT382" s="243"/>
      <c r="FPU382" s="243"/>
      <c r="FPV382" s="243"/>
      <c r="FPW382" s="243"/>
      <c r="FPX382" s="243"/>
      <c r="FPY382" s="243"/>
      <c r="FPZ382" s="243"/>
      <c r="FQA382" s="243"/>
      <c r="FQB382" s="243"/>
      <c r="FQC382" s="243"/>
      <c r="FQD382" s="243"/>
      <c r="FQE382" s="243"/>
      <c r="FQF382" s="243"/>
      <c r="FQG382" s="243"/>
      <c r="FQH382" s="243"/>
      <c r="FQI382" s="243"/>
      <c r="FQJ382" s="243"/>
      <c r="FQK382" s="243"/>
      <c r="FQL382" s="243"/>
      <c r="FQM382" s="243"/>
      <c r="FQN382" s="243"/>
      <c r="FQO382" s="243"/>
      <c r="FQP382" s="243"/>
      <c r="FQQ382" s="243"/>
      <c r="FQR382" s="243"/>
      <c r="FQS382" s="243"/>
      <c r="FQT382" s="243"/>
      <c r="FQU382" s="243"/>
      <c r="FQV382" s="243"/>
      <c r="FQW382" s="243"/>
      <c r="FQX382" s="243"/>
      <c r="FQY382" s="243"/>
      <c r="FQZ382" s="243"/>
      <c r="FRA382" s="243"/>
      <c r="FRB382" s="243"/>
      <c r="FRC382" s="243"/>
      <c r="FRD382" s="243"/>
      <c r="FRE382" s="243"/>
      <c r="FRF382" s="243"/>
      <c r="FRG382" s="243"/>
      <c r="FRH382" s="243"/>
      <c r="FRI382" s="243"/>
      <c r="FRJ382" s="243"/>
      <c r="FRK382" s="243"/>
      <c r="FRL382" s="243"/>
      <c r="FRM382" s="243"/>
      <c r="FRN382" s="243"/>
      <c r="FRO382" s="243"/>
      <c r="FRP382" s="243"/>
      <c r="FRQ382" s="243"/>
      <c r="FRR382" s="243"/>
      <c r="FRS382" s="243"/>
      <c r="FRT382" s="243"/>
      <c r="FRU382" s="243"/>
      <c r="FRV382" s="243"/>
      <c r="FRW382" s="243"/>
      <c r="FRX382" s="243"/>
      <c r="FRY382" s="243"/>
      <c r="FRZ382" s="243"/>
      <c r="FSA382" s="243"/>
      <c r="FSB382" s="243"/>
      <c r="FSC382" s="243"/>
      <c r="FSD382" s="243"/>
      <c r="FSE382" s="243"/>
      <c r="FSF382" s="243"/>
      <c r="FSG382" s="243"/>
      <c r="FSH382" s="243"/>
      <c r="FSI382" s="243"/>
      <c r="FSJ382" s="243"/>
      <c r="FSK382" s="243"/>
      <c r="FSL382" s="243"/>
      <c r="FSM382" s="243"/>
      <c r="FSN382" s="243"/>
      <c r="FSO382" s="243"/>
      <c r="FSP382" s="243"/>
      <c r="FSQ382" s="243"/>
      <c r="FSR382" s="243"/>
      <c r="FSS382" s="243"/>
      <c r="FST382" s="243"/>
      <c r="FSU382" s="243"/>
      <c r="FSV382" s="243"/>
      <c r="FSW382" s="243"/>
      <c r="FSX382" s="243"/>
      <c r="FSY382" s="243"/>
      <c r="FSZ382" s="243"/>
      <c r="FTA382" s="243"/>
      <c r="FTB382" s="243"/>
      <c r="FTC382" s="243"/>
      <c r="FTD382" s="243"/>
      <c r="FTE382" s="243"/>
      <c r="FTF382" s="243"/>
      <c r="FTG382" s="243"/>
      <c r="FTH382" s="243"/>
      <c r="FTI382" s="243"/>
      <c r="FTJ382" s="243"/>
      <c r="FTK382" s="243"/>
      <c r="FTL382" s="243"/>
      <c r="FTM382" s="243"/>
      <c r="FTN382" s="243"/>
      <c r="FTO382" s="243"/>
      <c r="FTP382" s="243"/>
      <c r="FTQ382" s="243"/>
      <c r="FTR382" s="243"/>
      <c r="FTS382" s="243"/>
      <c r="FTT382" s="243"/>
      <c r="FTU382" s="243"/>
      <c r="FTV382" s="243"/>
      <c r="FTW382" s="243"/>
      <c r="FTX382" s="243"/>
      <c r="FTY382" s="243"/>
      <c r="FTZ382" s="243"/>
      <c r="FUA382" s="243"/>
      <c r="FUB382" s="243"/>
      <c r="FUC382" s="243"/>
      <c r="FUD382" s="243"/>
      <c r="FUE382" s="243"/>
      <c r="FUF382" s="243"/>
      <c r="FUG382" s="243"/>
      <c r="FUH382" s="243"/>
      <c r="FUI382" s="243"/>
      <c r="FUJ382" s="243"/>
      <c r="FUK382" s="243"/>
      <c r="FUL382" s="243"/>
      <c r="FUM382" s="243"/>
      <c r="FUN382" s="243"/>
      <c r="FUO382" s="243"/>
      <c r="FUP382" s="243"/>
      <c r="FUQ382" s="243"/>
      <c r="FUR382" s="243"/>
      <c r="FUS382" s="243"/>
      <c r="FUT382" s="243"/>
      <c r="FUU382" s="243"/>
      <c r="FUV382" s="243"/>
      <c r="FUW382" s="243"/>
      <c r="FUX382" s="243"/>
      <c r="FUY382" s="243"/>
      <c r="FUZ382" s="243"/>
      <c r="FVA382" s="243"/>
      <c r="FVB382" s="243"/>
      <c r="FVC382" s="243"/>
      <c r="FVD382" s="243"/>
      <c r="FVE382" s="243"/>
      <c r="FVF382" s="243"/>
      <c r="FVG382" s="243"/>
      <c r="FVH382" s="243"/>
      <c r="FVI382" s="243"/>
      <c r="FVJ382" s="243"/>
      <c r="FVK382" s="243"/>
      <c r="FVL382" s="243"/>
      <c r="FVM382" s="243"/>
      <c r="FVN382" s="243"/>
      <c r="FVO382" s="243"/>
      <c r="FVP382" s="243"/>
      <c r="FVQ382" s="243"/>
      <c r="FVR382" s="243"/>
      <c r="FVS382" s="243"/>
      <c r="FVT382" s="243"/>
      <c r="FVU382" s="243"/>
      <c r="FVV382" s="243"/>
      <c r="FVW382" s="243"/>
      <c r="FVX382" s="243"/>
      <c r="FVY382" s="243"/>
      <c r="FVZ382" s="243"/>
      <c r="FWA382" s="243"/>
      <c r="FWB382" s="243"/>
      <c r="FWC382" s="243"/>
      <c r="FWD382" s="243"/>
      <c r="FWE382" s="243"/>
      <c r="FWF382" s="243"/>
      <c r="FWG382" s="243"/>
      <c r="FWH382" s="243"/>
      <c r="FWI382" s="243"/>
      <c r="FWJ382" s="243"/>
      <c r="FWK382" s="243"/>
      <c r="FWL382" s="243"/>
      <c r="FWM382" s="243"/>
      <c r="FWN382" s="243"/>
      <c r="FWO382" s="243"/>
      <c r="FWP382" s="243"/>
      <c r="FWQ382" s="243"/>
      <c r="FWR382" s="243"/>
      <c r="FWS382" s="243"/>
      <c r="FWT382" s="243"/>
      <c r="FWU382" s="243"/>
      <c r="FWV382" s="243"/>
      <c r="FWW382" s="243"/>
      <c r="FWX382" s="243"/>
      <c r="FWY382" s="243"/>
      <c r="FWZ382" s="243"/>
      <c r="FXA382" s="243"/>
      <c r="FXB382" s="243"/>
      <c r="FXC382" s="243"/>
      <c r="FXD382" s="243"/>
      <c r="FXE382" s="243"/>
      <c r="FXF382" s="243"/>
      <c r="FXG382" s="243"/>
      <c r="FXH382" s="243"/>
      <c r="FXI382" s="243"/>
      <c r="FXJ382" s="243"/>
      <c r="FXK382" s="243"/>
      <c r="FXL382" s="243"/>
      <c r="FXM382" s="243"/>
      <c r="FXN382" s="243"/>
      <c r="FXO382" s="243"/>
      <c r="FXP382" s="243"/>
      <c r="FXQ382" s="243"/>
      <c r="FXR382" s="243"/>
      <c r="FXS382" s="243"/>
      <c r="FXT382" s="243"/>
      <c r="FXU382" s="243"/>
      <c r="FXV382" s="243"/>
      <c r="FXW382" s="243"/>
      <c r="FXX382" s="243"/>
      <c r="FXY382" s="243"/>
      <c r="FXZ382" s="243"/>
      <c r="FYA382" s="243"/>
      <c r="FYB382" s="243"/>
      <c r="FYC382" s="243"/>
      <c r="FYD382" s="243"/>
      <c r="FYE382" s="243"/>
      <c r="FYF382" s="243"/>
      <c r="FYG382" s="243"/>
      <c r="FYH382" s="243"/>
      <c r="FYI382" s="243"/>
      <c r="FYJ382" s="243"/>
      <c r="FYK382" s="243"/>
      <c r="FYL382" s="243"/>
      <c r="FYM382" s="243"/>
      <c r="FYN382" s="243"/>
      <c r="FYO382" s="243"/>
      <c r="FYP382" s="243"/>
      <c r="FYQ382" s="243"/>
      <c r="FYR382" s="243"/>
      <c r="FYS382" s="243"/>
      <c r="FYT382" s="243"/>
      <c r="FYU382" s="243"/>
      <c r="FYV382" s="243"/>
      <c r="FYW382" s="243"/>
      <c r="FYX382" s="243"/>
      <c r="FYY382" s="243"/>
      <c r="FYZ382" s="243"/>
      <c r="FZA382" s="243"/>
      <c r="FZB382" s="243"/>
      <c r="FZC382" s="243"/>
      <c r="FZD382" s="243"/>
      <c r="FZE382" s="243"/>
      <c r="FZF382" s="243"/>
      <c r="FZG382" s="243"/>
      <c r="FZH382" s="243"/>
      <c r="FZI382" s="243"/>
      <c r="FZJ382" s="243"/>
      <c r="FZK382" s="243"/>
      <c r="FZL382" s="243"/>
      <c r="FZM382" s="243"/>
      <c r="FZN382" s="243"/>
      <c r="FZO382" s="243"/>
      <c r="FZP382" s="243"/>
      <c r="FZQ382" s="243"/>
      <c r="FZR382" s="243"/>
      <c r="FZS382" s="243"/>
      <c r="FZT382" s="243"/>
      <c r="FZU382" s="243"/>
      <c r="FZV382" s="243"/>
      <c r="FZW382" s="243"/>
      <c r="FZX382" s="243"/>
      <c r="FZY382" s="243"/>
      <c r="FZZ382" s="243"/>
      <c r="GAA382" s="243"/>
      <c r="GAB382" s="243"/>
      <c r="GAC382" s="243"/>
      <c r="GAD382" s="243"/>
      <c r="GAE382" s="243"/>
      <c r="GAF382" s="243"/>
      <c r="GAG382" s="243"/>
      <c r="GAH382" s="243"/>
      <c r="GAI382" s="243"/>
      <c r="GAJ382" s="243"/>
      <c r="GAK382" s="243"/>
      <c r="GAL382" s="243"/>
      <c r="GAM382" s="243"/>
      <c r="GAN382" s="243"/>
      <c r="GAO382" s="243"/>
      <c r="GAP382" s="243"/>
      <c r="GAQ382" s="243"/>
      <c r="GAR382" s="243"/>
      <c r="GAS382" s="243"/>
      <c r="GAT382" s="243"/>
      <c r="GAU382" s="243"/>
      <c r="GAV382" s="243"/>
      <c r="GAW382" s="243"/>
      <c r="GAX382" s="243"/>
      <c r="GAY382" s="243"/>
      <c r="GAZ382" s="243"/>
      <c r="GBA382" s="243"/>
      <c r="GBB382" s="243"/>
      <c r="GBC382" s="243"/>
      <c r="GBD382" s="243"/>
      <c r="GBE382" s="243"/>
      <c r="GBF382" s="243"/>
      <c r="GBG382" s="243"/>
      <c r="GBH382" s="243"/>
      <c r="GBI382" s="243"/>
      <c r="GBJ382" s="243"/>
      <c r="GBK382" s="243"/>
      <c r="GBL382" s="243"/>
      <c r="GBM382" s="243"/>
      <c r="GBN382" s="243"/>
      <c r="GBO382" s="243"/>
      <c r="GBP382" s="243"/>
      <c r="GBQ382" s="243"/>
      <c r="GBR382" s="243"/>
      <c r="GBS382" s="243"/>
      <c r="GBT382" s="243"/>
      <c r="GBU382" s="243"/>
      <c r="GBV382" s="243"/>
      <c r="GBW382" s="243"/>
      <c r="GBX382" s="243"/>
      <c r="GBY382" s="243"/>
      <c r="GBZ382" s="243"/>
      <c r="GCA382" s="243"/>
      <c r="GCB382" s="243"/>
      <c r="GCC382" s="243"/>
      <c r="GCD382" s="243"/>
      <c r="GCE382" s="243"/>
      <c r="GCF382" s="243"/>
      <c r="GCG382" s="243"/>
      <c r="GCH382" s="243"/>
      <c r="GCI382" s="243"/>
      <c r="GCJ382" s="243"/>
      <c r="GCK382" s="243"/>
      <c r="GCL382" s="243"/>
      <c r="GCM382" s="243"/>
      <c r="GCN382" s="243"/>
      <c r="GCO382" s="243"/>
      <c r="GCP382" s="243"/>
      <c r="GCQ382" s="243"/>
      <c r="GCR382" s="243"/>
      <c r="GCS382" s="243"/>
      <c r="GCT382" s="243"/>
      <c r="GCU382" s="243"/>
      <c r="GCV382" s="243"/>
      <c r="GCW382" s="243"/>
      <c r="GCX382" s="243"/>
      <c r="GCY382" s="243"/>
      <c r="GCZ382" s="243"/>
      <c r="GDA382" s="243"/>
      <c r="GDB382" s="243"/>
      <c r="GDC382" s="243"/>
      <c r="GDD382" s="243"/>
      <c r="GDE382" s="243"/>
      <c r="GDF382" s="243"/>
      <c r="GDG382" s="243"/>
      <c r="GDH382" s="243"/>
      <c r="GDI382" s="243"/>
      <c r="GDJ382" s="243"/>
      <c r="GDK382" s="243"/>
      <c r="GDL382" s="243"/>
      <c r="GDM382" s="243"/>
      <c r="GDN382" s="243"/>
      <c r="GDO382" s="243"/>
      <c r="GDP382" s="243"/>
      <c r="GDQ382" s="243"/>
      <c r="GDR382" s="243"/>
      <c r="GDS382" s="243"/>
      <c r="GDT382" s="243"/>
      <c r="GDU382" s="243"/>
      <c r="GDV382" s="243"/>
      <c r="GDW382" s="243"/>
      <c r="GDX382" s="243"/>
      <c r="GDY382" s="243"/>
      <c r="GDZ382" s="243"/>
      <c r="GEA382" s="243"/>
      <c r="GEB382" s="243"/>
      <c r="GEC382" s="243"/>
      <c r="GED382" s="243"/>
      <c r="GEE382" s="243"/>
      <c r="GEF382" s="243"/>
      <c r="GEG382" s="243"/>
      <c r="GEH382" s="243"/>
      <c r="GEI382" s="243"/>
      <c r="GEJ382" s="243"/>
      <c r="GEK382" s="243"/>
      <c r="GEL382" s="243"/>
      <c r="GEM382" s="243"/>
      <c r="GEN382" s="243"/>
      <c r="GEO382" s="243"/>
      <c r="GEP382" s="243"/>
      <c r="GEQ382" s="243"/>
      <c r="GER382" s="243"/>
      <c r="GES382" s="243"/>
      <c r="GET382" s="243"/>
      <c r="GEU382" s="243"/>
      <c r="GEV382" s="243"/>
      <c r="GEW382" s="243"/>
      <c r="GEX382" s="243"/>
      <c r="GEY382" s="243"/>
      <c r="GEZ382" s="243"/>
      <c r="GFA382" s="243"/>
      <c r="GFB382" s="243"/>
      <c r="GFC382" s="243"/>
      <c r="GFD382" s="243"/>
      <c r="GFE382" s="243"/>
      <c r="GFF382" s="243"/>
      <c r="GFG382" s="243"/>
      <c r="GFH382" s="243"/>
      <c r="GFI382" s="243"/>
      <c r="GFJ382" s="243"/>
      <c r="GFK382" s="243"/>
      <c r="GFL382" s="243"/>
      <c r="GFM382" s="243"/>
      <c r="GFN382" s="243"/>
      <c r="GFO382" s="243"/>
      <c r="GFP382" s="243"/>
      <c r="GFQ382" s="243"/>
      <c r="GFR382" s="243"/>
      <c r="GFS382" s="243"/>
      <c r="GFT382" s="243"/>
      <c r="GFU382" s="243"/>
      <c r="GFV382" s="243"/>
      <c r="GFW382" s="243"/>
      <c r="GFX382" s="243"/>
      <c r="GFY382" s="243"/>
      <c r="GFZ382" s="243"/>
      <c r="GGA382" s="243"/>
      <c r="GGB382" s="243"/>
      <c r="GGC382" s="243"/>
      <c r="GGD382" s="243"/>
      <c r="GGE382" s="243"/>
      <c r="GGF382" s="243"/>
      <c r="GGG382" s="243"/>
      <c r="GGH382" s="243"/>
      <c r="GGI382" s="243"/>
      <c r="GGJ382" s="243"/>
      <c r="GGK382" s="243"/>
      <c r="GGL382" s="243"/>
      <c r="GGM382" s="243"/>
      <c r="GGN382" s="243"/>
      <c r="GGO382" s="243"/>
      <c r="GGP382" s="243"/>
      <c r="GGQ382" s="243"/>
      <c r="GGR382" s="243"/>
      <c r="GGS382" s="243"/>
      <c r="GGT382" s="243"/>
      <c r="GGU382" s="243"/>
      <c r="GGV382" s="243"/>
      <c r="GGW382" s="243"/>
      <c r="GGX382" s="243"/>
      <c r="GGY382" s="243"/>
      <c r="GGZ382" s="243"/>
      <c r="GHA382" s="243"/>
      <c r="GHB382" s="243"/>
      <c r="GHC382" s="243"/>
      <c r="GHD382" s="243"/>
      <c r="GHE382" s="243"/>
      <c r="GHF382" s="243"/>
      <c r="GHG382" s="243"/>
      <c r="GHH382" s="243"/>
      <c r="GHI382" s="243"/>
      <c r="GHJ382" s="243"/>
      <c r="GHK382" s="243"/>
      <c r="GHL382" s="243"/>
      <c r="GHM382" s="243"/>
      <c r="GHN382" s="243"/>
      <c r="GHO382" s="243"/>
      <c r="GHP382" s="243"/>
      <c r="GHQ382" s="243"/>
      <c r="GHR382" s="243"/>
      <c r="GHS382" s="243"/>
      <c r="GHT382" s="243"/>
      <c r="GHU382" s="243"/>
      <c r="GHV382" s="243"/>
      <c r="GHW382" s="243"/>
      <c r="GHX382" s="243"/>
      <c r="GHY382" s="243"/>
      <c r="GHZ382" s="243"/>
      <c r="GIA382" s="243"/>
      <c r="GIB382" s="243"/>
      <c r="GIC382" s="243"/>
      <c r="GID382" s="243"/>
      <c r="GIE382" s="243"/>
      <c r="GIF382" s="243"/>
      <c r="GIG382" s="243"/>
      <c r="GIH382" s="243"/>
      <c r="GII382" s="243"/>
      <c r="GIJ382" s="243"/>
      <c r="GIK382" s="243"/>
      <c r="GIL382" s="243"/>
      <c r="GIM382" s="243"/>
      <c r="GIN382" s="243"/>
      <c r="GIO382" s="243"/>
      <c r="GIP382" s="243"/>
      <c r="GIQ382" s="243"/>
      <c r="GIR382" s="243"/>
      <c r="GIS382" s="243"/>
      <c r="GIT382" s="243"/>
      <c r="GIU382" s="243"/>
      <c r="GIV382" s="243"/>
      <c r="GIW382" s="243"/>
      <c r="GIX382" s="243"/>
      <c r="GIY382" s="243"/>
      <c r="GIZ382" s="243"/>
      <c r="GJA382" s="243"/>
      <c r="GJB382" s="243"/>
      <c r="GJC382" s="243"/>
      <c r="GJD382" s="243"/>
      <c r="GJE382" s="243"/>
      <c r="GJF382" s="243"/>
      <c r="GJG382" s="243"/>
      <c r="GJH382" s="243"/>
      <c r="GJI382" s="243"/>
      <c r="GJJ382" s="243"/>
      <c r="GJK382" s="243"/>
      <c r="GJL382" s="243"/>
      <c r="GJM382" s="243"/>
      <c r="GJN382" s="243"/>
      <c r="GJO382" s="243"/>
      <c r="GJP382" s="243"/>
      <c r="GJQ382" s="243"/>
      <c r="GJR382" s="243"/>
      <c r="GJS382" s="243"/>
      <c r="GJT382" s="243"/>
      <c r="GJU382" s="243"/>
      <c r="GJV382" s="243"/>
      <c r="GJW382" s="243"/>
      <c r="GJX382" s="243"/>
      <c r="GJY382" s="243"/>
      <c r="GJZ382" s="243"/>
      <c r="GKA382" s="243"/>
      <c r="GKB382" s="243"/>
      <c r="GKC382" s="243"/>
      <c r="GKD382" s="243"/>
      <c r="GKE382" s="243"/>
      <c r="GKF382" s="243"/>
      <c r="GKG382" s="243"/>
      <c r="GKH382" s="243"/>
      <c r="GKI382" s="243"/>
      <c r="GKJ382" s="243"/>
      <c r="GKK382" s="243"/>
      <c r="GKL382" s="243"/>
      <c r="GKM382" s="243"/>
      <c r="GKN382" s="243"/>
      <c r="GKO382" s="243"/>
      <c r="GKP382" s="243"/>
      <c r="GKQ382" s="243"/>
      <c r="GKR382" s="243"/>
      <c r="GKS382" s="243"/>
      <c r="GKT382" s="243"/>
      <c r="GKU382" s="243"/>
      <c r="GKV382" s="243"/>
      <c r="GKW382" s="243"/>
      <c r="GKX382" s="243"/>
      <c r="GKY382" s="243"/>
      <c r="GKZ382" s="243"/>
      <c r="GLA382" s="243"/>
      <c r="GLB382" s="243"/>
      <c r="GLC382" s="243"/>
      <c r="GLD382" s="243"/>
      <c r="GLE382" s="243"/>
      <c r="GLF382" s="243"/>
      <c r="GLG382" s="243"/>
      <c r="GLH382" s="243"/>
      <c r="GLI382" s="243"/>
      <c r="GLJ382" s="243"/>
      <c r="GLK382" s="243"/>
      <c r="GLL382" s="243"/>
      <c r="GLM382" s="243"/>
      <c r="GLN382" s="243"/>
      <c r="GLO382" s="243"/>
      <c r="GLP382" s="243"/>
      <c r="GLQ382" s="243"/>
      <c r="GLR382" s="243"/>
      <c r="GLS382" s="243"/>
      <c r="GLT382" s="243"/>
      <c r="GLU382" s="243"/>
      <c r="GLV382" s="243"/>
      <c r="GLW382" s="243"/>
      <c r="GLX382" s="243"/>
      <c r="GLY382" s="243"/>
      <c r="GLZ382" s="243"/>
      <c r="GMA382" s="243"/>
      <c r="GMB382" s="243"/>
      <c r="GMC382" s="243"/>
      <c r="GMD382" s="243"/>
      <c r="GME382" s="243"/>
      <c r="GMF382" s="243"/>
      <c r="GMG382" s="243"/>
      <c r="GMH382" s="243"/>
      <c r="GMI382" s="243"/>
      <c r="GMJ382" s="243"/>
      <c r="GMK382" s="243"/>
      <c r="GML382" s="243"/>
      <c r="GMM382" s="243"/>
      <c r="GMN382" s="243"/>
      <c r="GMO382" s="243"/>
      <c r="GMP382" s="243"/>
      <c r="GMQ382" s="243"/>
      <c r="GMR382" s="243"/>
      <c r="GMS382" s="243"/>
      <c r="GMT382" s="243"/>
      <c r="GMU382" s="243"/>
      <c r="GMV382" s="243"/>
      <c r="GMW382" s="243"/>
      <c r="GMX382" s="243"/>
      <c r="GMY382" s="243"/>
      <c r="GMZ382" s="243"/>
      <c r="GNA382" s="243"/>
      <c r="GNB382" s="243"/>
      <c r="GNC382" s="243"/>
      <c r="GND382" s="243"/>
      <c r="GNE382" s="243"/>
      <c r="GNF382" s="243"/>
      <c r="GNG382" s="243"/>
      <c r="GNH382" s="243"/>
      <c r="GNI382" s="243"/>
      <c r="GNJ382" s="243"/>
      <c r="GNK382" s="243"/>
      <c r="GNL382" s="243"/>
      <c r="GNM382" s="243"/>
      <c r="GNN382" s="243"/>
      <c r="GNO382" s="243"/>
      <c r="GNP382" s="243"/>
      <c r="GNQ382" s="243"/>
      <c r="GNR382" s="243"/>
      <c r="GNS382" s="243"/>
      <c r="GNT382" s="243"/>
      <c r="GNU382" s="243"/>
      <c r="GNV382" s="243"/>
      <c r="GNW382" s="243"/>
      <c r="GNX382" s="243"/>
      <c r="GNY382" s="243"/>
      <c r="GNZ382" s="243"/>
      <c r="GOA382" s="243"/>
      <c r="GOB382" s="243"/>
      <c r="GOC382" s="243"/>
      <c r="GOD382" s="243"/>
      <c r="GOE382" s="243"/>
      <c r="GOF382" s="243"/>
      <c r="GOG382" s="243"/>
      <c r="GOH382" s="243"/>
      <c r="GOI382" s="243"/>
      <c r="GOJ382" s="243"/>
      <c r="GOK382" s="243"/>
      <c r="GOL382" s="243"/>
      <c r="GOM382" s="243"/>
      <c r="GON382" s="243"/>
      <c r="GOO382" s="243"/>
      <c r="GOP382" s="243"/>
      <c r="GOQ382" s="243"/>
      <c r="GOR382" s="243"/>
      <c r="GOS382" s="243"/>
      <c r="GOT382" s="243"/>
      <c r="GOU382" s="243"/>
      <c r="GOV382" s="243"/>
      <c r="GOW382" s="243"/>
      <c r="GOX382" s="243"/>
      <c r="GOY382" s="243"/>
      <c r="GOZ382" s="243"/>
      <c r="GPA382" s="243"/>
      <c r="GPB382" s="243"/>
      <c r="GPC382" s="243"/>
      <c r="GPD382" s="243"/>
      <c r="GPE382" s="243"/>
      <c r="GPF382" s="243"/>
      <c r="GPG382" s="243"/>
      <c r="GPH382" s="243"/>
      <c r="GPI382" s="243"/>
      <c r="GPJ382" s="243"/>
      <c r="GPK382" s="243"/>
      <c r="GPL382" s="243"/>
      <c r="GPM382" s="243"/>
      <c r="GPN382" s="243"/>
      <c r="GPO382" s="243"/>
      <c r="GPP382" s="243"/>
      <c r="GPQ382" s="243"/>
      <c r="GPR382" s="243"/>
      <c r="GPS382" s="243"/>
      <c r="GPT382" s="243"/>
      <c r="GPU382" s="243"/>
      <c r="GPV382" s="243"/>
      <c r="GPW382" s="243"/>
      <c r="GPX382" s="243"/>
      <c r="GPY382" s="243"/>
      <c r="GPZ382" s="243"/>
      <c r="GQA382" s="243"/>
      <c r="GQB382" s="243"/>
      <c r="GQC382" s="243"/>
      <c r="GQD382" s="243"/>
      <c r="GQE382" s="243"/>
      <c r="GQF382" s="243"/>
      <c r="GQG382" s="243"/>
      <c r="GQH382" s="243"/>
      <c r="GQI382" s="243"/>
      <c r="GQJ382" s="243"/>
      <c r="GQK382" s="243"/>
      <c r="GQL382" s="243"/>
      <c r="GQM382" s="243"/>
      <c r="GQN382" s="243"/>
      <c r="GQO382" s="243"/>
      <c r="GQP382" s="243"/>
      <c r="GQQ382" s="243"/>
      <c r="GQR382" s="243"/>
      <c r="GQS382" s="243"/>
      <c r="GQT382" s="243"/>
      <c r="GQU382" s="243"/>
      <c r="GQV382" s="243"/>
      <c r="GQW382" s="243"/>
      <c r="GQX382" s="243"/>
      <c r="GQY382" s="243"/>
      <c r="GQZ382" s="243"/>
      <c r="GRA382" s="243"/>
      <c r="GRB382" s="243"/>
      <c r="GRC382" s="243"/>
      <c r="GRD382" s="243"/>
      <c r="GRE382" s="243"/>
      <c r="GRF382" s="243"/>
      <c r="GRG382" s="243"/>
      <c r="GRH382" s="243"/>
      <c r="GRI382" s="243"/>
      <c r="GRJ382" s="243"/>
      <c r="GRK382" s="243"/>
      <c r="GRL382" s="243"/>
      <c r="GRM382" s="243"/>
      <c r="GRN382" s="243"/>
      <c r="GRO382" s="243"/>
      <c r="GRP382" s="243"/>
      <c r="GRQ382" s="243"/>
      <c r="GRR382" s="243"/>
      <c r="GRS382" s="243"/>
      <c r="GRT382" s="243"/>
      <c r="GRU382" s="243"/>
      <c r="GRV382" s="243"/>
      <c r="GRW382" s="243"/>
      <c r="GRX382" s="243"/>
      <c r="GRY382" s="243"/>
      <c r="GRZ382" s="243"/>
      <c r="GSA382" s="243"/>
      <c r="GSB382" s="243"/>
      <c r="GSC382" s="243"/>
      <c r="GSD382" s="243"/>
      <c r="GSE382" s="243"/>
      <c r="GSF382" s="243"/>
      <c r="GSG382" s="243"/>
      <c r="GSH382" s="243"/>
      <c r="GSI382" s="243"/>
      <c r="GSJ382" s="243"/>
      <c r="GSK382" s="243"/>
      <c r="GSL382" s="243"/>
      <c r="GSM382" s="243"/>
      <c r="GSN382" s="243"/>
      <c r="GSO382" s="243"/>
      <c r="GSP382" s="243"/>
      <c r="GSQ382" s="243"/>
      <c r="GSR382" s="243"/>
      <c r="GSS382" s="243"/>
      <c r="GST382" s="243"/>
      <c r="GSU382" s="243"/>
      <c r="GSV382" s="243"/>
      <c r="GSW382" s="243"/>
      <c r="GSX382" s="243"/>
      <c r="GSY382" s="243"/>
      <c r="GSZ382" s="243"/>
      <c r="GTA382" s="243"/>
      <c r="GTB382" s="243"/>
      <c r="GTC382" s="243"/>
      <c r="GTD382" s="243"/>
      <c r="GTE382" s="243"/>
      <c r="GTF382" s="243"/>
      <c r="GTG382" s="243"/>
      <c r="GTH382" s="243"/>
      <c r="GTI382" s="243"/>
      <c r="GTJ382" s="243"/>
      <c r="GTK382" s="243"/>
      <c r="GTL382" s="243"/>
      <c r="GTM382" s="243"/>
      <c r="GTN382" s="243"/>
      <c r="GTO382" s="243"/>
      <c r="GTP382" s="243"/>
      <c r="GTQ382" s="243"/>
      <c r="GTR382" s="243"/>
      <c r="GTS382" s="243"/>
      <c r="GTT382" s="243"/>
      <c r="GTU382" s="243"/>
      <c r="GTV382" s="243"/>
      <c r="GTW382" s="243"/>
      <c r="GTX382" s="243"/>
      <c r="GTY382" s="243"/>
      <c r="GTZ382" s="243"/>
      <c r="GUA382" s="243"/>
      <c r="GUB382" s="243"/>
      <c r="GUC382" s="243"/>
      <c r="GUD382" s="243"/>
      <c r="GUE382" s="243"/>
      <c r="GUF382" s="243"/>
      <c r="GUG382" s="243"/>
      <c r="GUH382" s="243"/>
      <c r="GUI382" s="243"/>
      <c r="GUJ382" s="243"/>
      <c r="GUK382" s="243"/>
      <c r="GUL382" s="243"/>
      <c r="GUM382" s="243"/>
      <c r="GUN382" s="243"/>
      <c r="GUO382" s="243"/>
      <c r="GUP382" s="243"/>
      <c r="GUQ382" s="243"/>
      <c r="GUR382" s="243"/>
      <c r="GUS382" s="243"/>
      <c r="GUT382" s="243"/>
      <c r="GUU382" s="243"/>
      <c r="GUV382" s="243"/>
      <c r="GUW382" s="243"/>
      <c r="GUX382" s="243"/>
      <c r="GUY382" s="243"/>
      <c r="GUZ382" s="243"/>
      <c r="GVA382" s="243"/>
      <c r="GVB382" s="243"/>
      <c r="GVC382" s="243"/>
      <c r="GVD382" s="243"/>
      <c r="GVE382" s="243"/>
      <c r="GVF382" s="243"/>
      <c r="GVG382" s="243"/>
      <c r="GVH382" s="243"/>
      <c r="GVI382" s="243"/>
      <c r="GVJ382" s="243"/>
      <c r="GVK382" s="243"/>
      <c r="GVL382" s="243"/>
      <c r="GVM382" s="243"/>
      <c r="GVN382" s="243"/>
      <c r="GVO382" s="243"/>
      <c r="GVP382" s="243"/>
      <c r="GVQ382" s="243"/>
      <c r="GVR382" s="243"/>
      <c r="GVS382" s="243"/>
      <c r="GVT382" s="243"/>
      <c r="GVU382" s="243"/>
      <c r="GVV382" s="243"/>
      <c r="GVW382" s="243"/>
      <c r="GVX382" s="243"/>
      <c r="GVY382" s="243"/>
      <c r="GVZ382" s="243"/>
      <c r="GWA382" s="243"/>
      <c r="GWB382" s="243"/>
      <c r="GWC382" s="243"/>
      <c r="GWD382" s="243"/>
      <c r="GWE382" s="243"/>
      <c r="GWF382" s="243"/>
      <c r="GWG382" s="243"/>
      <c r="GWH382" s="243"/>
      <c r="GWI382" s="243"/>
      <c r="GWJ382" s="243"/>
      <c r="GWK382" s="243"/>
      <c r="GWL382" s="243"/>
      <c r="GWM382" s="243"/>
      <c r="GWN382" s="243"/>
      <c r="GWO382" s="243"/>
      <c r="GWP382" s="243"/>
      <c r="GWQ382" s="243"/>
      <c r="GWR382" s="243"/>
      <c r="GWS382" s="243"/>
      <c r="GWT382" s="243"/>
      <c r="GWU382" s="243"/>
      <c r="GWV382" s="243"/>
      <c r="GWW382" s="243"/>
      <c r="GWX382" s="243"/>
      <c r="GWY382" s="243"/>
      <c r="GWZ382" s="243"/>
      <c r="GXA382" s="243"/>
      <c r="GXB382" s="243"/>
      <c r="GXC382" s="243"/>
      <c r="GXD382" s="243"/>
      <c r="GXE382" s="243"/>
      <c r="GXF382" s="243"/>
      <c r="GXG382" s="243"/>
      <c r="GXH382" s="243"/>
      <c r="GXI382" s="243"/>
      <c r="GXJ382" s="243"/>
      <c r="GXK382" s="243"/>
      <c r="GXL382" s="243"/>
      <c r="GXM382" s="243"/>
      <c r="GXN382" s="243"/>
      <c r="GXO382" s="243"/>
      <c r="GXP382" s="243"/>
      <c r="GXQ382" s="243"/>
      <c r="GXR382" s="243"/>
      <c r="GXS382" s="243"/>
      <c r="GXT382" s="243"/>
      <c r="GXU382" s="243"/>
      <c r="GXV382" s="243"/>
      <c r="GXW382" s="243"/>
      <c r="GXX382" s="243"/>
      <c r="GXY382" s="243"/>
      <c r="GXZ382" s="243"/>
      <c r="GYA382" s="243"/>
      <c r="GYB382" s="243"/>
      <c r="GYC382" s="243"/>
      <c r="GYD382" s="243"/>
      <c r="GYE382" s="243"/>
      <c r="GYF382" s="243"/>
      <c r="GYG382" s="243"/>
      <c r="GYH382" s="243"/>
      <c r="GYI382" s="243"/>
      <c r="GYJ382" s="243"/>
      <c r="GYK382" s="243"/>
      <c r="GYL382" s="243"/>
      <c r="GYM382" s="243"/>
      <c r="GYN382" s="243"/>
      <c r="GYO382" s="243"/>
      <c r="GYP382" s="243"/>
      <c r="GYQ382" s="243"/>
      <c r="GYR382" s="243"/>
      <c r="GYS382" s="243"/>
      <c r="GYT382" s="243"/>
      <c r="GYU382" s="243"/>
      <c r="GYV382" s="243"/>
      <c r="GYW382" s="243"/>
      <c r="GYX382" s="243"/>
      <c r="GYY382" s="243"/>
      <c r="GYZ382" s="243"/>
      <c r="GZA382" s="243"/>
      <c r="GZB382" s="243"/>
      <c r="GZC382" s="243"/>
      <c r="GZD382" s="243"/>
      <c r="GZE382" s="243"/>
      <c r="GZF382" s="243"/>
      <c r="GZG382" s="243"/>
      <c r="GZH382" s="243"/>
      <c r="GZI382" s="243"/>
      <c r="GZJ382" s="243"/>
      <c r="GZK382" s="243"/>
      <c r="GZL382" s="243"/>
      <c r="GZM382" s="243"/>
      <c r="GZN382" s="243"/>
      <c r="GZO382" s="243"/>
      <c r="GZP382" s="243"/>
      <c r="GZQ382" s="243"/>
      <c r="GZR382" s="243"/>
      <c r="GZS382" s="243"/>
      <c r="GZT382" s="243"/>
      <c r="GZU382" s="243"/>
      <c r="GZV382" s="243"/>
      <c r="GZW382" s="243"/>
      <c r="GZX382" s="243"/>
      <c r="GZY382" s="243"/>
      <c r="GZZ382" s="243"/>
      <c r="HAA382" s="243"/>
      <c r="HAB382" s="243"/>
      <c r="HAC382" s="243"/>
      <c r="HAD382" s="243"/>
      <c r="HAE382" s="243"/>
      <c r="HAF382" s="243"/>
      <c r="HAG382" s="243"/>
      <c r="HAH382" s="243"/>
      <c r="HAI382" s="243"/>
      <c r="HAJ382" s="243"/>
      <c r="HAK382" s="243"/>
      <c r="HAL382" s="243"/>
      <c r="HAM382" s="243"/>
      <c r="HAN382" s="243"/>
      <c r="HAO382" s="243"/>
      <c r="HAP382" s="243"/>
      <c r="HAQ382" s="243"/>
      <c r="HAR382" s="243"/>
      <c r="HAS382" s="243"/>
      <c r="HAT382" s="243"/>
      <c r="HAU382" s="243"/>
      <c r="HAV382" s="243"/>
      <c r="HAW382" s="243"/>
      <c r="HAX382" s="243"/>
      <c r="HAY382" s="243"/>
      <c r="HAZ382" s="243"/>
      <c r="HBA382" s="243"/>
      <c r="HBB382" s="243"/>
      <c r="HBC382" s="243"/>
      <c r="HBD382" s="243"/>
      <c r="HBE382" s="243"/>
      <c r="HBF382" s="243"/>
      <c r="HBG382" s="243"/>
      <c r="HBH382" s="243"/>
      <c r="HBI382" s="243"/>
      <c r="HBJ382" s="243"/>
      <c r="HBK382" s="243"/>
      <c r="HBL382" s="243"/>
      <c r="HBM382" s="243"/>
      <c r="HBN382" s="243"/>
      <c r="HBO382" s="243"/>
      <c r="HBP382" s="243"/>
      <c r="HBQ382" s="243"/>
      <c r="HBR382" s="243"/>
      <c r="HBS382" s="243"/>
      <c r="HBT382" s="243"/>
      <c r="HBU382" s="243"/>
      <c r="HBV382" s="243"/>
      <c r="HBW382" s="243"/>
      <c r="HBX382" s="243"/>
      <c r="HBY382" s="243"/>
      <c r="HBZ382" s="243"/>
      <c r="HCA382" s="243"/>
      <c r="HCB382" s="243"/>
      <c r="HCC382" s="243"/>
      <c r="HCD382" s="243"/>
      <c r="HCE382" s="243"/>
      <c r="HCF382" s="243"/>
      <c r="HCG382" s="243"/>
      <c r="HCH382" s="243"/>
      <c r="HCI382" s="243"/>
      <c r="HCJ382" s="243"/>
      <c r="HCK382" s="243"/>
      <c r="HCL382" s="243"/>
      <c r="HCM382" s="243"/>
      <c r="HCN382" s="243"/>
      <c r="HCO382" s="243"/>
      <c r="HCP382" s="243"/>
      <c r="HCQ382" s="243"/>
      <c r="HCR382" s="243"/>
      <c r="HCS382" s="243"/>
      <c r="HCT382" s="243"/>
      <c r="HCU382" s="243"/>
      <c r="HCV382" s="243"/>
      <c r="HCW382" s="243"/>
      <c r="HCX382" s="243"/>
      <c r="HCY382" s="243"/>
      <c r="HCZ382" s="243"/>
      <c r="HDA382" s="243"/>
      <c r="HDB382" s="243"/>
      <c r="HDC382" s="243"/>
      <c r="HDD382" s="243"/>
      <c r="HDE382" s="243"/>
      <c r="HDF382" s="243"/>
      <c r="HDG382" s="243"/>
      <c r="HDH382" s="243"/>
      <c r="HDI382" s="243"/>
      <c r="HDJ382" s="243"/>
      <c r="HDK382" s="243"/>
      <c r="HDL382" s="243"/>
      <c r="HDM382" s="243"/>
      <c r="HDN382" s="243"/>
      <c r="HDO382" s="243"/>
      <c r="HDP382" s="243"/>
      <c r="HDQ382" s="243"/>
      <c r="HDR382" s="243"/>
      <c r="HDS382" s="243"/>
      <c r="HDT382" s="243"/>
      <c r="HDU382" s="243"/>
      <c r="HDV382" s="243"/>
      <c r="HDW382" s="243"/>
      <c r="HDX382" s="243"/>
      <c r="HDY382" s="243"/>
      <c r="HDZ382" s="243"/>
      <c r="HEA382" s="243"/>
      <c r="HEB382" s="243"/>
      <c r="HEC382" s="243"/>
      <c r="HED382" s="243"/>
      <c r="HEE382" s="243"/>
      <c r="HEF382" s="243"/>
      <c r="HEG382" s="243"/>
      <c r="HEH382" s="243"/>
      <c r="HEI382" s="243"/>
      <c r="HEJ382" s="243"/>
      <c r="HEK382" s="243"/>
      <c r="HEL382" s="243"/>
      <c r="HEM382" s="243"/>
      <c r="HEN382" s="243"/>
      <c r="HEO382" s="243"/>
      <c r="HEP382" s="243"/>
      <c r="HEQ382" s="243"/>
      <c r="HER382" s="243"/>
      <c r="HES382" s="243"/>
      <c r="HET382" s="243"/>
      <c r="HEU382" s="243"/>
      <c r="HEV382" s="243"/>
      <c r="HEW382" s="243"/>
      <c r="HEX382" s="243"/>
      <c r="HEY382" s="243"/>
      <c r="HEZ382" s="243"/>
      <c r="HFA382" s="243"/>
      <c r="HFB382" s="243"/>
      <c r="HFC382" s="243"/>
      <c r="HFD382" s="243"/>
      <c r="HFE382" s="243"/>
      <c r="HFF382" s="243"/>
      <c r="HFG382" s="243"/>
      <c r="HFH382" s="243"/>
      <c r="HFI382" s="243"/>
      <c r="HFJ382" s="243"/>
      <c r="HFK382" s="243"/>
      <c r="HFL382" s="243"/>
      <c r="HFM382" s="243"/>
      <c r="HFN382" s="243"/>
      <c r="HFO382" s="243"/>
      <c r="HFP382" s="243"/>
      <c r="HFQ382" s="243"/>
      <c r="HFR382" s="243"/>
      <c r="HFS382" s="243"/>
      <c r="HFT382" s="243"/>
      <c r="HFU382" s="243"/>
      <c r="HFV382" s="243"/>
      <c r="HFW382" s="243"/>
      <c r="HFX382" s="243"/>
      <c r="HFY382" s="243"/>
      <c r="HFZ382" s="243"/>
      <c r="HGA382" s="243"/>
      <c r="HGB382" s="243"/>
      <c r="HGC382" s="243"/>
      <c r="HGD382" s="243"/>
      <c r="HGE382" s="243"/>
      <c r="HGF382" s="243"/>
      <c r="HGG382" s="243"/>
      <c r="HGH382" s="243"/>
      <c r="HGI382" s="243"/>
      <c r="HGJ382" s="243"/>
      <c r="HGK382" s="243"/>
      <c r="HGL382" s="243"/>
      <c r="HGM382" s="243"/>
      <c r="HGN382" s="243"/>
      <c r="HGO382" s="243"/>
      <c r="HGP382" s="243"/>
      <c r="HGQ382" s="243"/>
      <c r="HGR382" s="243"/>
      <c r="HGS382" s="243"/>
      <c r="HGT382" s="243"/>
      <c r="HGU382" s="243"/>
      <c r="HGV382" s="243"/>
      <c r="HGW382" s="243"/>
      <c r="HGX382" s="243"/>
      <c r="HGY382" s="243"/>
      <c r="HGZ382" s="243"/>
      <c r="HHA382" s="243"/>
      <c r="HHB382" s="243"/>
      <c r="HHC382" s="243"/>
      <c r="HHD382" s="243"/>
      <c r="HHE382" s="243"/>
      <c r="HHF382" s="243"/>
      <c r="HHG382" s="243"/>
      <c r="HHH382" s="243"/>
      <c r="HHI382" s="243"/>
      <c r="HHJ382" s="243"/>
      <c r="HHK382" s="243"/>
      <c r="HHL382" s="243"/>
      <c r="HHM382" s="243"/>
      <c r="HHN382" s="243"/>
      <c r="HHO382" s="243"/>
      <c r="HHP382" s="243"/>
      <c r="HHQ382" s="243"/>
      <c r="HHR382" s="243"/>
      <c r="HHS382" s="243"/>
      <c r="HHT382" s="243"/>
      <c r="HHU382" s="243"/>
      <c r="HHV382" s="243"/>
      <c r="HHW382" s="243"/>
      <c r="HHX382" s="243"/>
      <c r="HHY382" s="243"/>
      <c r="HHZ382" s="243"/>
      <c r="HIA382" s="243"/>
      <c r="HIB382" s="243"/>
      <c r="HIC382" s="243"/>
      <c r="HID382" s="243"/>
      <c r="HIE382" s="243"/>
      <c r="HIF382" s="243"/>
      <c r="HIG382" s="243"/>
      <c r="HIH382" s="243"/>
      <c r="HII382" s="243"/>
      <c r="HIJ382" s="243"/>
      <c r="HIK382" s="243"/>
      <c r="HIL382" s="243"/>
      <c r="HIM382" s="243"/>
      <c r="HIN382" s="243"/>
      <c r="HIO382" s="243"/>
      <c r="HIP382" s="243"/>
      <c r="HIQ382" s="243"/>
      <c r="HIR382" s="243"/>
      <c r="HIS382" s="243"/>
      <c r="HIT382" s="243"/>
      <c r="HIU382" s="243"/>
      <c r="HIV382" s="243"/>
      <c r="HIW382" s="243"/>
      <c r="HIX382" s="243"/>
      <c r="HIY382" s="243"/>
      <c r="HIZ382" s="243"/>
      <c r="HJA382" s="243"/>
      <c r="HJB382" s="243"/>
      <c r="HJC382" s="243"/>
      <c r="HJD382" s="243"/>
      <c r="HJE382" s="243"/>
      <c r="HJF382" s="243"/>
      <c r="HJG382" s="243"/>
      <c r="HJH382" s="243"/>
      <c r="HJI382" s="243"/>
      <c r="HJJ382" s="243"/>
      <c r="HJK382" s="243"/>
      <c r="HJL382" s="243"/>
      <c r="HJM382" s="243"/>
      <c r="HJN382" s="243"/>
      <c r="HJO382" s="243"/>
      <c r="HJP382" s="243"/>
      <c r="HJQ382" s="243"/>
      <c r="HJR382" s="243"/>
      <c r="HJS382" s="243"/>
      <c r="HJT382" s="243"/>
      <c r="HJU382" s="243"/>
      <c r="HJV382" s="243"/>
      <c r="HJW382" s="243"/>
      <c r="HJX382" s="243"/>
      <c r="HJY382" s="243"/>
      <c r="HJZ382" s="243"/>
      <c r="HKA382" s="243"/>
      <c r="HKB382" s="243"/>
      <c r="HKC382" s="243"/>
      <c r="HKD382" s="243"/>
      <c r="HKE382" s="243"/>
      <c r="HKF382" s="243"/>
      <c r="HKG382" s="243"/>
      <c r="HKH382" s="243"/>
      <c r="HKI382" s="243"/>
      <c r="HKJ382" s="243"/>
      <c r="HKK382" s="243"/>
      <c r="HKL382" s="243"/>
      <c r="HKM382" s="243"/>
      <c r="HKN382" s="243"/>
      <c r="HKO382" s="243"/>
      <c r="HKP382" s="243"/>
      <c r="HKQ382" s="243"/>
      <c r="HKR382" s="243"/>
      <c r="HKS382" s="243"/>
      <c r="HKT382" s="243"/>
      <c r="HKU382" s="243"/>
      <c r="HKV382" s="243"/>
      <c r="HKW382" s="243"/>
      <c r="HKX382" s="243"/>
      <c r="HKY382" s="243"/>
      <c r="HKZ382" s="243"/>
      <c r="HLA382" s="243"/>
      <c r="HLB382" s="243"/>
      <c r="HLC382" s="243"/>
      <c r="HLD382" s="243"/>
      <c r="HLE382" s="243"/>
      <c r="HLF382" s="243"/>
      <c r="HLG382" s="243"/>
      <c r="HLH382" s="243"/>
      <c r="HLI382" s="243"/>
      <c r="HLJ382" s="243"/>
      <c r="HLK382" s="243"/>
      <c r="HLL382" s="243"/>
      <c r="HLM382" s="243"/>
      <c r="HLN382" s="243"/>
      <c r="HLO382" s="243"/>
      <c r="HLP382" s="243"/>
      <c r="HLQ382" s="243"/>
      <c r="HLR382" s="243"/>
      <c r="HLS382" s="243"/>
      <c r="HLT382" s="243"/>
      <c r="HLU382" s="243"/>
      <c r="HLV382" s="243"/>
      <c r="HLW382" s="243"/>
      <c r="HLX382" s="243"/>
      <c r="HLY382" s="243"/>
      <c r="HLZ382" s="243"/>
      <c r="HMA382" s="243"/>
      <c r="HMB382" s="243"/>
      <c r="HMC382" s="243"/>
      <c r="HMD382" s="243"/>
      <c r="HME382" s="243"/>
      <c r="HMF382" s="243"/>
      <c r="HMG382" s="243"/>
      <c r="HMH382" s="243"/>
      <c r="HMI382" s="243"/>
      <c r="HMJ382" s="243"/>
      <c r="HMK382" s="243"/>
      <c r="HML382" s="243"/>
      <c r="HMM382" s="243"/>
      <c r="HMN382" s="243"/>
      <c r="HMO382" s="243"/>
      <c r="HMP382" s="243"/>
      <c r="HMQ382" s="243"/>
      <c r="HMR382" s="243"/>
      <c r="HMS382" s="243"/>
      <c r="HMT382" s="243"/>
      <c r="HMU382" s="243"/>
      <c r="HMV382" s="243"/>
      <c r="HMW382" s="243"/>
      <c r="HMX382" s="243"/>
      <c r="HMY382" s="243"/>
      <c r="HMZ382" s="243"/>
      <c r="HNA382" s="243"/>
      <c r="HNB382" s="243"/>
      <c r="HNC382" s="243"/>
      <c r="HND382" s="243"/>
      <c r="HNE382" s="243"/>
      <c r="HNF382" s="243"/>
      <c r="HNG382" s="243"/>
      <c r="HNH382" s="243"/>
      <c r="HNI382" s="243"/>
      <c r="HNJ382" s="243"/>
      <c r="HNK382" s="243"/>
      <c r="HNL382" s="243"/>
      <c r="HNM382" s="243"/>
      <c r="HNN382" s="243"/>
      <c r="HNO382" s="243"/>
      <c r="HNP382" s="243"/>
      <c r="HNQ382" s="243"/>
      <c r="HNR382" s="243"/>
      <c r="HNS382" s="243"/>
      <c r="HNT382" s="243"/>
      <c r="HNU382" s="243"/>
      <c r="HNV382" s="243"/>
      <c r="HNW382" s="243"/>
      <c r="HNX382" s="243"/>
      <c r="HNY382" s="243"/>
      <c r="HNZ382" s="243"/>
      <c r="HOA382" s="243"/>
      <c r="HOB382" s="243"/>
      <c r="HOC382" s="243"/>
      <c r="HOD382" s="243"/>
      <c r="HOE382" s="243"/>
      <c r="HOF382" s="243"/>
      <c r="HOG382" s="243"/>
      <c r="HOH382" s="243"/>
      <c r="HOI382" s="243"/>
      <c r="HOJ382" s="243"/>
      <c r="HOK382" s="243"/>
      <c r="HOL382" s="243"/>
      <c r="HOM382" s="243"/>
      <c r="HON382" s="243"/>
      <c r="HOO382" s="243"/>
      <c r="HOP382" s="243"/>
      <c r="HOQ382" s="243"/>
      <c r="HOR382" s="243"/>
      <c r="HOS382" s="243"/>
      <c r="HOT382" s="243"/>
      <c r="HOU382" s="243"/>
      <c r="HOV382" s="243"/>
      <c r="HOW382" s="243"/>
      <c r="HOX382" s="243"/>
      <c r="HOY382" s="243"/>
      <c r="HOZ382" s="243"/>
      <c r="HPA382" s="243"/>
      <c r="HPB382" s="243"/>
      <c r="HPC382" s="243"/>
      <c r="HPD382" s="243"/>
      <c r="HPE382" s="243"/>
      <c r="HPF382" s="243"/>
      <c r="HPG382" s="243"/>
      <c r="HPH382" s="243"/>
      <c r="HPI382" s="243"/>
      <c r="HPJ382" s="243"/>
      <c r="HPK382" s="243"/>
      <c r="HPL382" s="243"/>
      <c r="HPM382" s="243"/>
      <c r="HPN382" s="243"/>
      <c r="HPO382" s="243"/>
      <c r="HPP382" s="243"/>
      <c r="HPQ382" s="243"/>
      <c r="HPR382" s="243"/>
      <c r="HPS382" s="243"/>
      <c r="HPT382" s="243"/>
      <c r="HPU382" s="243"/>
      <c r="HPV382" s="243"/>
      <c r="HPW382" s="243"/>
      <c r="HPX382" s="243"/>
      <c r="HPY382" s="243"/>
      <c r="HPZ382" s="243"/>
      <c r="HQA382" s="243"/>
      <c r="HQB382" s="243"/>
      <c r="HQC382" s="243"/>
      <c r="HQD382" s="243"/>
      <c r="HQE382" s="243"/>
      <c r="HQF382" s="243"/>
      <c r="HQG382" s="243"/>
      <c r="HQH382" s="243"/>
      <c r="HQI382" s="243"/>
      <c r="HQJ382" s="243"/>
      <c r="HQK382" s="243"/>
      <c r="HQL382" s="243"/>
      <c r="HQM382" s="243"/>
      <c r="HQN382" s="243"/>
      <c r="HQO382" s="243"/>
      <c r="HQP382" s="243"/>
      <c r="HQQ382" s="243"/>
      <c r="HQR382" s="243"/>
      <c r="HQS382" s="243"/>
      <c r="HQT382" s="243"/>
      <c r="HQU382" s="243"/>
      <c r="HQV382" s="243"/>
      <c r="HQW382" s="243"/>
      <c r="HQX382" s="243"/>
      <c r="HQY382" s="243"/>
      <c r="HQZ382" s="243"/>
      <c r="HRA382" s="243"/>
      <c r="HRB382" s="243"/>
      <c r="HRC382" s="243"/>
      <c r="HRD382" s="243"/>
      <c r="HRE382" s="243"/>
      <c r="HRF382" s="243"/>
      <c r="HRG382" s="243"/>
      <c r="HRH382" s="243"/>
      <c r="HRI382" s="243"/>
      <c r="HRJ382" s="243"/>
      <c r="HRK382" s="243"/>
      <c r="HRL382" s="243"/>
      <c r="HRM382" s="243"/>
      <c r="HRN382" s="243"/>
      <c r="HRO382" s="243"/>
      <c r="HRP382" s="243"/>
      <c r="HRQ382" s="243"/>
      <c r="HRR382" s="243"/>
      <c r="HRS382" s="243"/>
      <c r="HRT382" s="243"/>
      <c r="HRU382" s="243"/>
      <c r="HRV382" s="243"/>
      <c r="HRW382" s="243"/>
      <c r="HRX382" s="243"/>
      <c r="HRY382" s="243"/>
      <c r="HRZ382" s="243"/>
      <c r="HSA382" s="243"/>
      <c r="HSB382" s="243"/>
      <c r="HSC382" s="243"/>
      <c r="HSD382" s="243"/>
      <c r="HSE382" s="243"/>
      <c r="HSF382" s="243"/>
      <c r="HSG382" s="243"/>
      <c r="HSH382" s="243"/>
      <c r="HSI382" s="243"/>
      <c r="HSJ382" s="243"/>
      <c r="HSK382" s="243"/>
      <c r="HSL382" s="243"/>
      <c r="HSM382" s="243"/>
      <c r="HSN382" s="243"/>
      <c r="HSO382" s="243"/>
      <c r="HSP382" s="243"/>
      <c r="HSQ382" s="243"/>
      <c r="HSR382" s="243"/>
      <c r="HSS382" s="243"/>
      <c r="HST382" s="243"/>
      <c r="HSU382" s="243"/>
      <c r="HSV382" s="243"/>
      <c r="HSW382" s="243"/>
      <c r="HSX382" s="243"/>
      <c r="HSY382" s="243"/>
      <c r="HSZ382" s="243"/>
      <c r="HTA382" s="243"/>
      <c r="HTB382" s="243"/>
      <c r="HTC382" s="243"/>
      <c r="HTD382" s="243"/>
      <c r="HTE382" s="243"/>
      <c r="HTF382" s="243"/>
      <c r="HTG382" s="243"/>
      <c r="HTH382" s="243"/>
      <c r="HTI382" s="243"/>
      <c r="HTJ382" s="243"/>
      <c r="HTK382" s="243"/>
      <c r="HTL382" s="243"/>
      <c r="HTM382" s="243"/>
      <c r="HTN382" s="243"/>
      <c r="HTO382" s="243"/>
      <c r="HTP382" s="243"/>
      <c r="HTQ382" s="243"/>
      <c r="HTR382" s="243"/>
      <c r="HTS382" s="243"/>
      <c r="HTT382" s="243"/>
      <c r="HTU382" s="243"/>
      <c r="HTV382" s="243"/>
      <c r="HTW382" s="243"/>
      <c r="HTX382" s="243"/>
      <c r="HTY382" s="243"/>
      <c r="HTZ382" s="243"/>
      <c r="HUA382" s="243"/>
      <c r="HUB382" s="243"/>
      <c r="HUC382" s="243"/>
      <c r="HUD382" s="243"/>
      <c r="HUE382" s="243"/>
      <c r="HUF382" s="243"/>
      <c r="HUG382" s="243"/>
      <c r="HUH382" s="243"/>
      <c r="HUI382" s="243"/>
      <c r="HUJ382" s="243"/>
      <c r="HUK382" s="243"/>
      <c r="HUL382" s="243"/>
      <c r="HUM382" s="243"/>
      <c r="HUN382" s="243"/>
      <c r="HUO382" s="243"/>
      <c r="HUP382" s="243"/>
      <c r="HUQ382" s="243"/>
      <c r="HUR382" s="243"/>
      <c r="HUS382" s="243"/>
      <c r="HUT382" s="243"/>
      <c r="HUU382" s="243"/>
      <c r="HUV382" s="243"/>
      <c r="HUW382" s="243"/>
      <c r="HUX382" s="243"/>
      <c r="HUY382" s="243"/>
      <c r="HUZ382" s="243"/>
      <c r="HVA382" s="243"/>
      <c r="HVB382" s="243"/>
      <c r="HVC382" s="243"/>
      <c r="HVD382" s="243"/>
      <c r="HVE382" s="243"/>
      <c r="HVF382" s="243"/>
      <c r="HVG382" s="243"/>
      <c r="HVH382" s="243"/>
      <c r="HVI382" s="243"/>
      <c r="HVJ382" s="243"/>
      <c r="HVK382" s="243"/>
      <c r="HVL382" s="243"/>
      <c r="HVM382" s="243"/>
      <c r="HVN382" s="243"/>
      <c r="HVO382" s="243"/>
      <c r="HVP382" s="243"/>
      <c r="HVQ382" s="243"/>
      <c r="HVR382" s="243"/>
      <c r="HVS382" s="243"/>
      <c r="HVT382" s="243"/>
      <c r="HVU382" s="243"/>
      <c r="HVV382" s="243"/>
      <c r="HVW382" s="243"/>
      <c r="HVX382" s="243"/>
      <c r="HVY382" s="243"/>
      <c r="HVZ382" s="243"/>
      <c r="HWA382" s="243"/>
      <c r="HWB382" s="243"/>
      <c r="HWC382" s="243"/>
      <c r="HWD382" s="243"/>
      <c r="HWE382" s="243"/>
      <c r="HWF382" s="243"/>
      <c r="HWG382" s="243"/>
      <c r="HWH382" s="243"/>
      <c r="HWI382" s="243"/>
      <c r="HWJ382" s="243"/>
      <c r="HWK382" s="243"/>
      <c r="HWL382" s="243"/>
      <c r="HWM382" s="243"/>
      <c r="HWN382" s="243"/>
      <c r="HWO382" s="243"/>
      <c r="HWP382" s="243"/>
      <c r="HWQ382" s="243"/>
      <c r="HWR382" s="243"/>
      <c r="HWS382" s="243"/>
      <c r="HWT382" s="243"/>
      <c r="HWU382" s="243"/>
      <c r="HWV382" s="243"/>
      <c r="HWW382" s="243"/>
      <c r="HWX382" s="243"/>
      <c r="HWY382" s="243"/>
      <c r="HWZ382" s="243"/>
      <c r="HXA382" s="243"/>
      <c r="HXB382" s="243"/>
      <c r="HXC382" s="243"/>
      <c r="HXD382" s="243"/>
      <c r="HXE382" s="243"/>
      <c r="HXF382" s="243"/>
      <c r="HXG382" s="243"/>
      <c r="HXH382" s="243"/>
      <c r="HXI382" s="243"/>
      <c r="HXJ382" s="243"/>
      <c r="HXK382" s="243"/>
      <c r="HXL382" s="243"/>
      <c r="HXM382" s="243"/>
      <c r="HXN382" s="243"/>
      <c r="HXO382" s="243"/>
      <c r="HXP382" s="243"/>
      <c r="HXQ382" s="243"/>
      <c r="HXR382" s="243"/>
      <c r="HXS382" s="243"/>
      <c r="HXT382" s="243"/>
      <c r="HXU382" s="243"/>
      <c r="HXV382" s="243"/>
      <c r="HXW382" s="243"/>
      <c r="HXX382" s="243"/>
      <c r="HXY382" s="243"/>
      <c r="HXZ382" s="243"/>
      <c r="HYA382" s="243"/>
      <c r="HYB382" s="243"/>
      <c r="HYC382" s="243"/>
      <c r="HYD382" s="243"/>
      <c r="HYE382" s="243"/>
      <c r="HYF382" s="243"/>
      <c r="HYG382" s="243"/>
      <c r="HYH382" s="243"/>
      <c r="HYI382" s="243"/>
      <c r="HYJ382" s="243"/>
      <c r="HYK382" s="243"/>
      <c r="HYL382" s="243"/>
      <c r="HYM382" s="243"/>
      <c r="HYN382" s="243"/>
      <c r="HYO382" s="243"/>
      <c r="HYP382" s="243"/>
      <c r="HYQ382" s="243"/>
      <c r="HYR382" s="243"/>
      <c r="HYS382" s="243"/>
      <c r="HYT382" s="243"/>
      <c r="HYU382" s="243"/>
      <c r="HYV382" s="243"/>
      <c r="HYW382" s="243"/>
      <c r="HYX382" s="243"/>
      <c r="HYY382" s="243"/>
      <c r="HYZ382" s="243"/>
      <c r="HZA382" s="243"/>
      <c r="HZB382" s="243"/>
      <c r="HZC382" s="243"/>
      <c r="HZD382" s="243"/>
      <c r="HZE382" s="243"/>
      <c r="HZF382" s="243"/>
      <c r="HZG382" s="243"/>
      <c r="HZH382" s="243"/>
      <c r="HZI382" s="243"/>
      <c r="HZJ382" s="243"/>
      <c r="HZK382" s="243"/>
      <c r="HZL382" s="243"/>
      <c r="HZM382" s="243"/>
      <c r="HZN382" s="243"/>
      <c r="HZO382" s="243"/>
      <c r="HZP382" s="243"/>
      <c r="HZQ382" s="243"/>
      <c r="HZR382" s="243"/>
      <c r="HZS382" s="243"/>
      <c r="HZT382" s="243"/>
      <c r="HZU382" s="243"/>
      <c r="HZV382" s="243"/>
      <c r="HZW382" s="243"/>
      <c r="HZX382" s="243"/>
      <c r="HZY382" s="243"/>
      <c r="HZZ382" s="243"/>
      <c r="IAA382" s="243"/>
      <c r="IAB382" s="243"/>
      <c r="IAC382" s="243"/>
      <c r="IAD382" s="243"/>
      <c r="IAE382" s="243"/>
      <c r="IAF382" s="243"/>
      <c r="IAG382" s="243"/>
      <c r="IAH382" s="243"/>
      <c r="IAI382" s="243"/>
      <c r="IAJ382" s="243"/>
      <c r="IAK382" s="243"/>
      <c r="IAL382" s="243"/>
      <c r="IAM382" s="243"/>
      <c r="IAN382" s="243"/>
      <c r="IAO382" s="243"/>
      <c r="IAP382" s="243"/>
      <c r="IAQ382" s="243"/>
      <c r="IAR382" s="243"/>
      <c r="IAS382" s="243"/>
      <c r="IAT382" s="243"/>
      <c r="IAU382" s="243"/>
      <c r="IAV382" s="243"/>
      <c r="IAW382" s="243"/>
      <c r="IAX382" s="243"/>
      <c r="IAY382" s="243"/>
      <c r="IAZ382" s="243"/>
      <c r="IBA382" s="243"/>
      <c r="IBB382" s="243"/>
      <c r="IBC382" s="243"/>
      <c r="IBD382" s="243"/>
      <c r="IBE382" s="243"/>
      <c r="IBF382" s="243"/>
      <c r="IBG382" s="243"/>
      <c r="IBH382" s="243"/>
      <c r="IBI382" s="243"/>
      <c r="IBJ382" s="243"/>
      <c r="IBK382" s="243"/>
      <c r="IBL382" s="243"/>
      <c r="IBM382" s="243"/>
      <c r="IBN382" s="243"/>
      <c r="IBO382" s="243"/>
      <c r="IBP382" s="243"/>
      <c r="IBQ382" s="243"/>
      <c r="IBR382" s="243"/>
      <c r="IBS382" s="243"/>
      <c r="IBT382" s="243"/>
      <c r="IBU382" s="243"/>
      <c r="IBV382" s="243"/>
      <c r="IBW382" s="243"/>
      <c r="IBX382" s="243"/>
      <c r="IBY382" s="243"/>
      <c r="IBZ382" s="243"/>
      <c r="ICA382" s="243"/>
      <c r="ICB382" s="243"/>
      <c r="ICC382" s="243"/>
      <c r="ICD382" s="243"/>
      <c r="ICE382" s="243"/>
      <c r="ICF382" s="243"/>
      <c r="ICG382" s="243"/>
      <c r="ICH382" s="243"/>
      <c r="ICI382" s="243"/>
      <c r="ICJ382" s="243"/>
      <c r="ICK382" s="243"/>
      <c r="ICL382" s="243"/>
      <c r="ICM382" s="243"/>
      <c r="ICN382" s="243"/>
      <c r="ICO382" s="243"/>
      <c r="ICP382" s="243"/>
      <c r="ICQ382" s="243"/>
      <c r="ICR382" s="243"/>
      <c r="ICS382" s="243"/>
      <c r="ICT382" s="243"/>
      <c r="ICU382" s="243"/>
      <c r="ICV382" s="243"/>
      <c r="ICW382" s="243"/>
      <c r="ICX382" s="243"/>
      <c r="ICY382" s="243"/>
      <c r="ICZ382" s="243"/>
      <c r="IDA382" s="243"/>
      <c r="IDB382" s="243"/>
      <c r="IDC382" s="243"/>
      <c r="IDD382" s="243"/>
      <c r="IDE382" s="243"/>
      <c r="IDF382" s="243"/>
      <c r="IDG382" s="243"/>
      <c r="IDH382" s="243"/>
      <c r="IDI382" s="243"/>
      <c r="IDJ382" s="243"/>
      <c r="IDK382" s="243"/>
      <c r="IDL382" s="243"/>
      <c r="IDM382" s="243"/>
      <c r="IDN382" s="243"/>
      <c r="IDO382" s="243"/>
      <c r="IDP382" s="243"/>
      <c r="IDQ382" s="243"/>
      <c r="IDR382" s="243"/>
      <c r="IDS382" s="243"/>
      <c r="IDT382" s="243"/>
      <c r="IDU382" s="243"/>
      <c r="IDV382" s="243"/>
      <c r="IDW382" s="243"/>
      <c r="IDX382" s="243"/>
      <c r="IDY382" s="243"/>
      <c r="IDZ382" s="243"/>
      <c r="IEA382" s="243"/>
      <c r="IEB382" s="243"/>
      <c r="IEC382" s="243"/>
      <c r="IED382" s="243"/>
      <c r="IEE382" s="243"/>
      <c r="IEF382" s="243"/>
      <c r="IEG382" s="243"/>
      <c r="IEH382" s="243"/>
      <c r="IEI382" s="243"/>
      <c r="IEJ382" s="243"/>
      <c r="IEK382" s="243"/>
      <c r="IEL382" s="243"/>
      <c r="IEM382" s="243"/>
      <c r="IEN382" s="243"/>
      <c r="IEO382" s="243"/>
      <c r="IEP382" s="243"/>
      <c r="IEQ382" s="243"/>
      <c r="IER382" s="243"/>
      <c r="IES382" s="243"/>
      <c r="IET382" s="243"/>
      <c r="IEU382" s="243"/>
      <c r="IEV382" s="243"/>
      <c r="IEW382" s="243"/>
      <c r="IEX382" s="243"/>
      <c r="IEY382" s="243"/>
      <c r="IEZ382" s="243"/>
      <c r="IFA382" s="243"/>
      <c r="IFB382" s="243"/>
      <c r="IFC382" s="243"/>
      <c r="IFD382" s="243"/>
      <c r="IFE382" s="243"/>
      <c r="IFF382" s="243"/>
      <c r="IFG382" s="243"/>
      <c r="IFH382" s="243"/>
      <c r="IFI382" s="243"/>
      <c r="IFJ382" s="243"/>
      <c r="IFK382" s="243"/>
      <c r="IFL382" s="243"/>
      <c r="IFM382" s="243"/>
      <c r="IFN382" s="243"/>
      <c r="IFO382" s="243"/>
      <c r="IFP382" s="243"/>
      <c r="IFQ382" s="243"/>
      <c r="IFR382" s="243"/>
      <c r="IFS382" s="243"/>
      <c r="IFT382" s="243"/>
      <c r="IFU382" s="243"/>
      <c r="IFV382" s="243"/>
      <c r="IFW382" s="243"/>
      <c r="IFX382" s="243"/>
      <c r="IFY382" s="243"/>
      <c r="IFZ382" s="243"/>
      <c r="IGA382" s="243"/>
      <c r="IGB382" s="243"/>
      <c r="IGC382" s="243"/>
      <c r="IGD382" s="243"/>
      <c r="IGE382" s="243"/>
      <c r="IGF382" s="243"/>
      <c r="IGG382" s="243"/>
      <c r="IGH382" s="243"/>
      <c r="IGI382" s="243"/>
      <c r="IGJ382" s="243"/>
      <c r="IGK382" s="243"/>
      <c r="IGL382" s="243"/>
      <c r="IGM382" s="243"/>
      <c r="IGN382" s="243"/>
      <c r="IGO382" s="243"/>
      <c r="IGP382" s="243"/>
      <c r="IGQ382" s="243"/>
      <c r="IGR382" s="243"/>
      <c r="IGS382" s="243"/>
      <c r="IGT382" s="243"/>
      <c r="IGU382" s="243"/>
      <c r="IGV382" s="243"/>
      <c r="IGW382" s="243"/>
      <c r="IGX382" s="243"/>
      <c r="IGY382" s="243"/>
      <c r="IGZ382" s="243"/>
      <c r="IHA382" s="243"/>
      <c r="IHB382" s="243"/>
      <c r="IHC382" s="243"/>
      <c r="IHD382" s="243"/>
      <c r="IHE382" s="243"/>
      <c r="IHF382" s="243"/>
      <c r="IHG382" s="243"/>
      <c r="IHH382" s="243"/>
      <c r="IHI382" s="243"/>
      <c r="IHJ382" s="243"/>
      <c r="IHK382" s="243"/>
      <c r="IHL382" s="243"/>
      <c r="IHM382" s="243"/>
      <c r="IHN382" s="243"/>
      <c r="IHO382" s="243"/>
      <c r="IHP382" s="243"/>
      <c r="IHQ382" s="243"/>
      <c r="IHR382" s="243"/>
      <c r="IHS382" s="243"/>
      <c r="IHT382" s="243"/>
      <c r="IHU382" s="243"/>
      <c r="IHV382" s="243"/>
      <c r="IHW382" s="243"/>
      <c r="IHX382" s="243"/>
      <c r="IHY382" s="243"/>
      <c r="IHZ382" s="243"/>
      <c r="IIA382" s="243"/>
      <c r="IIB382" s="243"/>
      <c r="IIC382" s="243"/>
      <c r="IID382" s="243"/>
      <c r="IIE382" s="243"/>
      <c r="IIF382" s="243"/>
      <c r="IIG382" s="243"/>
      <c r="IIH382" s="243"/>
      <c r="III382" s="243"/>
      <c r="IIJ382" s="243"/>
      <c r="IIK382" s="243"/>
      <c r="IIL382" s="243"/>
      <c r="IIM382" s="243"/>
      <c r="IIN382" s="243"/>
      <c r="IIO382" s="243"/>
      <c r="IIP382" s="243"/>
      <c r="IIQ382" s="243"/>
      <c r="IIR382" s="243"/>
      <c r="IIS382" s="243"/>
      <c r="IIT382" s="243"/>
      <c r="IIU382" s="243"/>
      <c r="IIV382" s="243"/>
      <c r="IIW382" s="243"/>
      <c r="IIX382" s="243"/>
      <c r="IIY382" s="243"/>
      <c r="IIZ382" s="243"/>
      <c r="IJA382" s="243"/>
      <c r="IJB382" s="243"/>
      <c r="IJC382" s="243"/>
      <c r="IJD382" s="243"/>
      <c r="IJE382" s="243"/>
      <c r="IJF382" s="243"/>
      <c r="IJG382" s="243"/>
      <c r="IJH382" s="243"/>
      <c r="IJI382" s="243"/>
      <c r="IJJ382" s="243"/>
      <c r="IJK382" s="243"/>
      <c r="IJL382" s="243"/>
      <c r="IJM382" s="243"/>
      <c r="IJN382" s="243"/>
      <c r="IJO382" s="243"/>
      <c r="IJP382" s="243"/>
      <c r="IJQ382" s="243"/>
      <c r="IJR382" s="243"/>
      <c r="IJS382" s="243"/>
      <c r="IJT382" s="243"/>
      <c r="IJU382" s="243"/>
      <c r="IJV382" s="243"/>
      <c r="IJW382" s="243"/>
      <c r="IJX382" s="243"/>
      <c r="IJY382" s="243"/>
      <c r="IJZ382" s="243"/>
      <c r="IKA382" s="243"/>
      <c r="IKB382" s="243"/>
      <c r="IKC382" s="243"/>
      <c r="IKD382" s="243"/>
      <c r="IKE382" s="243"/>
      <c r="IKF382" s="243"/>
      <c r="IKG382" s="243"/>
      <c r="IKH382" s="243"/>
      <c r="IKI382" s="243"/>
      <c r="IKJ382" s="243"/>
      <c r="IKK382" s="243"/>
      <c r="IKL382" s="243"/>
      <c r="IKM382" s="243"/>
      <c r="IKN382" s="243"/>
      <c r="IKO382" s="243"/>
      <c r="IKP382" s="243"/>
      <c r="IKQ382" s="243"/>
      <c r="IKR382" s="243"/>
      <c r="IKS382" s="243"/>
      <c r="IKT382" s="243"/>
      <c r="IKU382" s="243"/>
      <c r="IKV382" s="243"/>
      <c r="IKW382" s="243"/>
      <c r="IKX382" s="243"/>
      <c r="IKY382" s="243"/>
      <c r="IKZ382" s="243"/>
      <c r="ILA382" s="243"/>
      <c r="ILB382" s="243"/>
      <c r="ILC382" s="243"/>
      <c r="ILD382" s="243"/>
      <c r="ILE382" s="243"/>
      <c r="ILF382" s="243"/>
      <c r="ILG382" s="243"/>
      <c r="ILH382" s="243"/>
      <c r="ILI382" s="243"/>
      <c r="ILJ382" s="243"/>
      <c r="ILK382" s="243"/>
      <c r="ILL382" s="243"/>
      <c r="ILM382" s="243"/>
      <c r="ILN382" s="243"/>
      <c r="ILO382" s="243"/>
      <c r="ILP382" s="243"/>
      <c r="ILQ382" s="243"/>
      <c r="ILR382" s="243"/>
      <c r="ILS382" s="243"/>
      <c r="ILT382" s="243"/>
      <c r="ILU382" s="243"/>
      <c r="ILV382" s="243"/>
      <c r="ILW382" s="243"/>
      <c r="ILX382" s="243"/>
      <c r="ILY382" s="243"/>
      <c r="ILZ382" s="243"/>
      <c r="IMA382" s="243"/>
      <c r="IMB382" s="243"/>
      <c r="IMC382" s="243"/>
      <c r="IMD382" s="243"/>
      <c r="IME382" s="243"/>
      <c r="IMF382" s="243"/>
      <c r="IMG382" s="243"/>
      <c r="IMH382" s="243"/>
      <c r="IMI382" s="243"/>
      <c r="IMJ382" s="243"/>
      <c r="IMK382" s="243"/>
      <c r="IML382" s="243"/>
      <c r="IMM382" s="243"/>
      <c r="IMN382" s="243"/>
      <c r="IMO382" s="243"/>
      <c r="IMP382" s="243"/>
      <c r="IMQ382" s="243"/>
      <c r="IMR382" s="243"/>
      <c r="IMS382" s="243"/>
      <c r="IMT382" s="243"/>
      <c r="IMU382" s="243"/>
      <c r="IMV382" s="243"/>
      <c r="IMW382" s="243"/>
      <c r="IMX382" s="243"/>
      <c r="IMY382" s="243"/>
      <c r="IMZ382" s="243"/>
      <c r="INA382" s="243"/>
      <c r="INB382" s="243"/>
      <c r="INC382" s="243"/>
      <c r="IND382" s="243"/>
      <c r="INE382" s="243"/>
      <c r="INF382" s="243"/>
      <c r="ING382" s="243"/>
      <c r="INH382" s="243"/>
      <c r="INI382" s="243"/>
      <c r="INJ382" s="243"/>
      <c r="INK382" s="243"/>
      <c r="INL382" s="243"/>
      <c r="INM382" s="243"/>
      <c r="INN382" s="243"/>
      <c r="INO382" s="243"/>
      <c r="INP382" s="243"/>
      <c r="INQ382" s="243"/>
      <c r="INR382" s="243"/>
      <c r="INS382" s="243"/>
      <c r="INT382" s="243"/>
      <c r="INU382" s="243"/>
      <c r="INV382" s="243"/>
      <c r="INW382" s="243"/>
      <c r="INX382" s="243"/>
      <c r="INY382" s="243"/>
      <c r="INZ382" s="243"/>
      <c r="IOA382" s="243"/>
      <c r="IOB382" s="243"/>
      <c r="IOC382" s="243"/>
      <c r="IOD382" s="243"/>
      <c r="IOE382" s="243"/>
      <c r="IOF382" s="243"/>
      <c r="IOG382" s="243"/>
      <c r="IOH382" s="243"/>
      <c r="IOI382" s="243"/>
      <c r="IOJ382" s="243"/>
      <c r="IOK382" s="243"/>
      <c r="IOL382" s="243"/>
      <c r="IOM382" s="243"/>
      <c r="ION382" s="243"/>
      <c r="IOO382" s="243"/>
      <c r="IOP382" s="243"/>
      <c r="IOQ382" s="243"/>
      <c r="IOR382" s="243"/>
      <c r="IOS382" s="243"/>
      <c r="IOT382" s="243"/>
      <c r="IOU382" s="243"/>
      <c r="IOV382" s="243"/>
      <c r="IOW382" s="243"/>
      <c r="IOX382" s="243"/>
      <c r="IOY382" s="243"/>
      <c r="IOZ382" s="243"/>
      <c r="IPA382" s="243"/>
      <c r="IPB382" s="243"/>
      <c r="IPC382" s="243"/>
      <c r="IPD382" s="243"/>
      <c r="IPE382" s="243"/>
      <c r="IPF382" s="243"/>
      <c r="IPG382" s="243"/>
      <c r="IPH382" s="243"/>
      <c r="IPI382" s="243"/>
      <c r="IPJ382" s="243"/>
      <c r="IPK382" s="243"/>
      <c r="IPL382" s="243"/>
      <c r="IPM382" s="243"/>
      <c r="IPN382" s="243"/>
      <c r="IPO382" s="243"/>
      <c r="IPP382" s="243"/>
      <c r="IPQ382" s="243"/>
      <c r="IPR382" s="243"/>
      <c r="IPS382" s="243"/>
      <c r="IPT382" s="243"/>
      <c r="IPU382" s="243"/>
      <c r="IPV382" s="243"/>
      <c r="IPW382" s="243"/>
      <c r="IPX382" s="243"/>
      <c r="IPY382" s="243"/>
      <c r="IPZ382" s="243"/>
      <c r="IQA382" s="243"/>
      <c r="IQB382" s="243"/>
      <c r="IQC382" s="243"/>
      <c r="IQD382" s="243"/>
      <c r="IQE382" s="243"/>
      <c r="IQF382" s="243"/>
      <c r="IQG382" s="243"/>
      <c r="IQH382" s="243"/>
      <c r="IQI382" s="243"/>
      <c r="IQJ382" s="243"/>
      <c r="IQK382" s="243"/>
      <c r="IQL382" s="243"/>
      <c r="IQM382" s="243"/>
      <c r="IQN382" s="243"/>
      <c r="IQO382" s="243"/>
      <c r="IQP382" s="243"/>
      <c r="IQQ382" s="243"/>
      <c r="IQR382" s="243"/>
      <c r="IQS382" s="243"/>
      <c r="IQT382" s="243"/>
      <c r="IQU382" s="243"/>
      <c r="IQV382" s="243"/>
      <c r="IQW382" s="243"/>
      <c r="IQX382" s="243"/>
      <c r="IQY382" s="243"/>
      <c r="IQZ382" s="243"/>
      <c r="IRA382" s="243"/>
      <c r="IRB382" s="243"/>
      <c r="IRC382" s="243"/>
      <c r="IRD382" s="243"/>
      <c r="IRE382" s="243"/>
      <c r="IRF382" s="243"/>
      <c r="IRG382" s="243"/>
      <c r="IRH382" s="243"/>
      <c r="IRI382" s="243"/>
      <c r="IRJ382" s="243"/>
      <c r="IRK382" s="243"/>
      <c r="IRL382" s="243"/>
      <c r="IRM382" s="243"/>
      <c r="IRN382" s="243"/>
      <c r="IRO382" s="243"/>
      <c r="IRP382" s="243"/>
      <c r="IRQ382" s="243"/>
      <c r="IRR382" s="243"/>
      <c r="IRS382" s="243"/>
      <c r="IRT382" s="243"/>
      <c r="IRU382" s="243"/>
      <c r="IRV382" s="243"/>
      <c r="IRW382" s="243"/>
      <c r="IRX382" s="243"/>
      <c r="IRY382" s="243"/>
      <c r="IRZ382" s="243"/>
      <c r="ISA382" s="243"/>
      <c r="ISB382" s="243"/>
      <c r="ISC382" s="243"/>
      <c r="ISD382" s="243"/>
      <c r="ISE382" s="243"/>
      <c r="ISF382" s="243"/>
      <c r="ISG382" s="243"/>
      <c r="ISH382" s="243"/>
      <c r="ISI382" s="243"/>
      <c r="ISJ382" s="243"/>
      <c r="ISK382" s="243"/>
      <c r="ISL382" s="243"/>
      <c r="ISM382" s="243"/>
      <c r="ISN382" s="243"/>
      <c r="ISO382" s="243"/>
      <c r="ISP382" s="243"/>
      <c r="ISQ382" s="243"/>
      <c r="ISR382" s="243"/>
      <c r="ISS382" s="243"/>
      <c r="IST382" s="243"/>
      <c r="ISU382" s="243"/>
      <c r="ISV382" s="243"/>
      <c r="ISW382" s="243"/>
      <c r="ISX382" s="243"/>
      <c r="ISY382" s="243"/>
      <c r="ISZ382" s="243"/>
      <c r="ITA382" s="243"/>
      <c r="ITB382" s="243"/>
      <c r="ITC382" s="243"/>
      <c r="ITD382" s="243"/>
      <c r="ITE382" s="243"/>
      <c r="ITF382" s="243"/>
      <c r="ITG382" s="243"/>
      <c r="ITH382" s="243"/>
      <c r="ITI382" s="243"/>
      <c r="ITJ382" s="243"/>
      <c r="ITK382" s="243"/>
      <c r="ITL382" s="243"/>
      <c r="ITM382" s="243"/>
      <c r="ITN382" s="243"/>
      <c r="ITO382" s="243"/>
      <c r="ITP382" s="243"/>
      <c r="ITQ382" s="243"/>
      <c r="ITR382" s="243"/>
      <c r="ITS382" s="243"/>
      <c r="ITT382" s="243"/>
      <c r="ITU382" s="243"/>
      <c r="ITV382" s="243"/>
      <c r="ITW382" s="243"/>
      <c r="ITX382" s="243"/>
      <c r="ITY382" s="243"/>
      <c r="ITZ382" s="243"/>
      <c r="IUA382" s="243"/>
      <c r="IUB382" s="243"/>
      <c r="IUC382" s="243"/>
      <c r="IUD382" s="243"/>
      <c r="IUE382" s="243"/>
      <c r="IUF382" s="243"/>
      <c r="IUG382" s="243"/>
      <c r="IUH382" s="243"/>
      <c r="IUI382" s="243"/>
      <c r="IUJ382" s="243"/>
      <c r="IUK382" s="243"/>
      <c r="IUL382" s="243"/>
      <c r="IUM382" s="243"/>
      <c r="IUN382" s="243"/>
      <c r="IUO382" s="243"/>
      <c r="IUP382" s="243"/>
      <c r="IUQ382" s="243"/>
      <c r="IUR382" s="243"/>
      <c r="IUS382" s="243"/>
      <c r="IUT382" s="243"/>
      <c r="IUU382" s="243"/>
      <c r="IUV382" s="243"/>
      <c r="IUW382" s="243"/>
      <c r="IUX382" s="243"/>
      <c r="IUY382" s="243"/>
      <c r="IUZ382" s="243"/>
      <c r="IVA382" s="243"/>
      <c r="IVB382" s="243"/>
      <c r="IVC382" s="243"/>
      <c r="IVD382" s="243"/>
      <c r="IVE382" s="243"/>
      <c r="IVF382" s="243"/>
      <c r="IVG382" s="243"/>
      <c r="IVH382" s="243"/>
      <c r="IVI382" s="243"/>
      <c r="IVJ382" s="243"/>
      <c r="IVK382" s="243"/>
      <c r="IVL382" s="243"/>
      <c r="IVM382" s="243"/>
      <c r="IVN382" s="243"/>
      <c r="IVO382" s="243"/>
      <c r="IVP382" s="243"/>
      <c r="IVQ382" s="243"/>
      <c r="IVR382" s="243"/>
      <c r="IVS382" s="243"/>
      <c r="IVT382" s="243"/>
      <c r="IVU382" s="243"/>
      <c r="IVV382" s="243"/>
      <c r="IVW382" s="243"/>
      <c r="IVX382" s="243"/>
      <c r="IVY382" s="243"/>
      <c r="IVZ382" s="243"/>
      <c r="IWA382" s="243"/>
      <c r="IWB382" s="243"/>
      <c r="IWC382" s="243"/>
      <c r="IWD382" s="243"/>
      <c r="IWE382" s="243"/>
      <c r="IWF382" s="243"/>
      <c r="IWG382" s="243"/>
      <c r="IWH382" s="243"/>
      <c r="IWI382" s="243"/>
      <c r="IWJ382" s="243"/>
      <c r="IWK382" s="243"/>
      <c r="IWL382" s="243"/>
      <c r="IWM382" s="243"/>
      <c r="IWN382" s="243"/>
      <c r="IWO382" s="243"/>
      <c r="IWP382" s="243"/>
      <c r="IWQ382" s="243"/>
      <c r="IWR382" s="243"/>
      <c r="IWS382" s="243"/>
      <c r="IWT382" s="243"/>
      <c r="IWU382" s="243"/>
      <c r="IWV382" s="243"/>
      <c r="IWW382" s="243"/>
      <c r="IWX382" s="243"/>
      <c r="IWY382" s="243"/>
      <c r="IWZ382" s="243"/>
      <c r="IXA382" s="243"/>
      <c r="IXB382" s="243"/>
      <c r="IXC382" s="243"/>
      <c r="IXD382" s="243"/>
      <c r="IXE382" s="243"/>
      <c r="IXF382" s="243"/>
      <c r="IXG382" s="243"/>
      <c r="IXH382" s="243"/>
      <c r="IXI382" s="243"/>
      <c r="IXJ382" s="243"/>
      <c r="IXK382" s="243"/>
      <c r="IXL382" s="243"/>
      <c r="IXM382" s="243"/>
      <c r="IXN382" s="243"/>
      <c r="IXO382" s="243"/>
      <c r="IXP382" s="243"/>
      <c r="IXQ382" s="243"/>
      <c r="IXR382" s="243"/>
      <c r="IXS382" s="243"/>
      <c r="IXT382" s="243"/>
      <c r="IXU382" s="243"/>
      <c r="IXV382" s="243"/>
      <c r="IXW382" s="243"/>
      <c r="IXX382" s="243"/>
      <c r="IXY382" s="243"/>
      <c r="IXZ382" s="243"/>
      <c r="IYA382" s="243"/>
      <c r="IYB382" s="243"/>
      <c r="IYC382" s="243"/>
      <c r="IYD382" s="243"/>
      <c r="IYE382" s="243"/>
      <c r="IYF382" s="243"/>
      <c r="IYG382" s="243"/>
      <c r="IYH382" s="243"/>
      <c r="IYI382" s="243"/>
      <c r="IYJ382" s="243"/>
      <c r="IYK382" s="243"/>
      <c r="IYL382" s="243"/>
      <c r="IYM382" s="243"/>
      <c r="IYN382" s="243"/>
      <c r="IYO382" s="243"/>
      <c r="IYP382" s="243"/>
      <c r="IYQ382" s="243"/>
      <c r="IYR382" s="243"/>
      <c r="IYS382" s="243"/>
      <c r="IYT382" s="243"/>
      <c r="IYU382" s="243"/>
      <c r="IYV382" s="243"/>
      <c r="IYW382" s="243"/>
      <c r="IYX382" s="243"/>
      <c r="IYY382" s="243"/>
      <c r="IYZ382" s="243"/>
      <c r="IZA382" s="243"/>
      <c r="IZB382" s="243"/>
      <c r="IZC382" s="243"/>
      <c r="IZD382" s="243"/>
      <c r="IZE382" s="243"/>
      <c r="IZF382" s="243"/>
      <c r="IZG382" s="243"/>
      <c r="IZH382" s="243"/>
      <c r="IZI382" s="243"/>
      <c r="IZJ382" s="243"/>
      <c r="IZK382" s="243"/>
      <c r="IZL382" s="243"/>
      <c r="IZM382" s="243"/>
      <c r="IZN382" s="243"/>
      <c r="IZO382" s="243"/>
      <c r="IZP382" s="243"/>
      <c r="IZQ382" s="243"/>
      <c r="IZR382" s="243"/>
      <c r="IZS382" s="243"/>
      <c r="IZT382" s="243"/>
      <c r="IZU382" s="243"/>
      <c r="IZV382" s="243"/>
      <c r="IZW382" s="243"/>
      <c r="IZX382" s="243"/>
      <c r="IZY382" s="243"/>
      <c r="IZZ382" s="243"/>
      <c r="JAA382" s="243"/>
      <c r="JAB382" s="243"/>
      <c r="JAC382" s="243"/>
      <c r="JAD382" s="243"/>
      <c r="JAE382" s="243"/>
      <c r="JAF382" s="243"/>
      <c r="JAG382" s="243"/>
      <c r="JAH382" s="243"/>
      <c r="JAI382" s="243"/>
      <c r="JAJ382" s="243"/>
      <c r="JAK382" s="243"/>
      <c r="JAL382" s="243"/>
      <c r="JAM382" s="243"/>
      <c r="JAN382" s="243"/>
      <c r="JAO382" s="243"/>
      <c r="JAP382" s="243"/>
      <c r="JAQ382" s="243"/>
      <c r="JAR382" s="243"/>
      <c r="JAS382" s="243"/>
      <c r="JAT382" s="243"/>
      <c r="JAU382" s="243"/>
      <c r="JAV382" s="243"/>
      <c r="JAW382" s="243"/>
      <c r="JAX382" s="243"/>
      <c r="JAY382" s="243"/>
      <c r="JAZ382" s="243"/>
      <c r="JBA382" s="243"/>
      <c r="JBB382" s="243"/>
      <c r="JBC382" s="243"/>
      <c r="JBD382" s="243"/>
      <c r="JBE382" s="243"/>
      <c r="JBF382" s="243"/>
      <c r="JBG382" s="243"/>
      <c r="JBH382" s="243"/>
      <c r="JBI382" s="243"/>
      <c r="JBJ382" s="243"/>
      <c r="JBK382" s="243"/>
      <c r="JBL382" s="243"/>
      <c r="JBM382" s="243"/>
      <c r="JBN382" s="243"/>
      <c r="JBO382" s="243"/>
      <c r="JBP382" s="243"/>
      <c r="JBQ382" s="243"/>
      <c r="JBR382" s="243"/>
      <c r="JBS382" s="243"/>
      <c r="JBT382" s="243"/>
      <c r="JBU382" s="243"/>
      <c r="JBV382" s="243"/>
      <c r="JBW382" s="243"/>
      <c r="JBX382" s="243"/>
      <c r="JBY382" s="243"/>
      <c r="JBZ382" s="243"/>
      <c r="JCA382" s="243"/>
      <c r="JCB382" s="243"/>
      <c r="JCC382" s="243"/>
      <c r="JCD382" s="243"/>
      <c r="JCE382" s="243"/>
      <c r="JCF382" s="243"/>
      <c r="JCG382" s="243"/>
      <c r="JCH382" s="243"/>
      <c r="JCI382" s="243"/>
      <c r="JCJ382" s="243"/>
      <c r="JCK382" s="243"/>
      <c r="JCL382" s="243"/>
      <c r="JCM382" s="243"/>
      <c r="JCN382" s="243"/>
      <c r="JCO382" s="243"/>
      <c r="JCP382" s="243"/>
      <c r="JCQ382" s="243"/>
      <c r="JCR382" s="243"/>
      <c r="JCS382" s="243"/>
      <c r="JCT382" s="243"/>
      <c r="JCU382" s="243"/>
      <c r="JCV382" s="243"/>
      <c r="JCW382" s="243"/>
      <c r="JCX382" s="243"/>
      <c r="JCY382" s="243"/>
      <c r="JCZ382" s="243"/>
      <c r="JDA382" s="243"/>
      <c r="JDB382" s="243"/>
      <c r="JDC382" s="243"/>
      <c r="JDD382" s="243"/>
      <c r="JDE382" s="243"/>
      <c r="JDF382" s="243"/>
      <c r="JDG382" s="243"/>
      <c r="JDH382" s="243"/>
      <c r="JDI382" s="243"/>
      <c r="JDJ382" s="243"/>
      <c r="JDK382" s="243"/>
      <c r="JDL382" s="243"/>
      <c r="JDM382" s="243"/>
      <c r="JDN382" s="243"/>
      <c r="JDO382" s="243"/>
      <c r="JDP382" s="243"/>
      <c r="JDQ382" s="243"/>
      <c r="JDR382" s="243"/>
      <c r="JDS382" s="243"/>
      <c r="JDT382" s="243"/>
      <c r="JDU382" s="243"/>
      <c r="JDV382" s="243"/>
      <c r="JDW382" s="243"/>
      <c r="JDX382" s="243"/>
      <c r="JDY382" s="243"/>
      <c r="JDZ382" s="243"/>
      <c r="JEA382" s="243"/>
      <c r="JEB382" s="243"/>
      <c r="JEC382" s="243"/>
      <c r="JED382" s="243"/>
      <c r="JEE382" s="243"/>
      <c r="JEF382" s="243"/>
      <c r="JEG382" s="243"/>
      <c r="JEH382" s="243"/>
      <c r="JEI382" s="243"/>
      <c r="JEJ382" s="243"/>
      <c r="JEK382" s="243"/>
      <c r="JEL382" s="243"/>
      <c r="JEM382" s="243"/>
      <c r="JEN382" s="243"/>
      <c r="JEO382" s="243"/>
      <c r="JEP382" s="243"/>
      <c r="JEQ382" s="243"/>
      <c r="JER382" s="243"/>
      <c r="JES382" s="243"/>
      <c r="JET382" s="243"/>
      <c r="JEU382" s="243"/>
      <c r="JEV382" s="243"/>
      <c r="JEW382" s="243"/>
      <c r="JEX382" s="243"/>
      <c r="JEY382" s="243"/>
      <c r="JEZ382" s="243"/>
      <c r="JFA382" s="243"/>
      <c r="JFB382" s="243"/>
      <c r="JFC382" s="243"/>
      <c r="JFD382" s="243"/>
      <c r="JFE382" s="243"/>
      <c r="JFF382" s="243"/>
      <c r="JFG382" s="243"/>
      <c r="JFH382" s="243"/>
      <c r="JFI382" s="243"/>
      <c r="JFJ382" s="243"/>
      <c r="JFK382" s="243"/>
      <c r="JFL382" s="243"/>
      <c r="JFM382" s="243"/>
      <c r="JFN382" s="243"/>
      <c r="JFO382" s="243"/>
      <c r="JFP382" s="243"/>
      <c r="JFQ382" s="243"/>
      <c r="JFR382" s="243"/>
      <c r="JFS382" s="243"/>
      <c r="JFT382" s="243"/>
      <c r="JFU382" s="243"/>
      <c r="JFV382" s="243"/>
      <c r="JFW382" s="243"/>
      <c r="JFX382" s="243"/>
      <c r="JFY382" s="243"/>
      <c r="JFZ382" s="243"/>
      <c r="JGA382" s="243"/>
      <c r="JGB382" s="243"/>
      <c r="JGC382" s="243"/>
      <c r="JGD382" s="243"/>
      <c r="JGE382" s="243"/>
      <c r="JGF382" s="243"/>
      <c r="JGG382" s="243"/>
      <c r="JGH382" s="243"/>
      <c r="JGI382" s="243"/>
      <c r="JGJ382" s="243"/>
      <c r="JGK382" s="243"/>
      <c r="JGL382" s="243"/>
      <c r="JGM382" s="243"/>
      <c r="JGN382" s="243"/>
      <c r="JGO382" s="243"/>
      <c r="JGP382" s="243"/>
      <c r="JGQ382" s="243"/>
      <c r="JGR382" s="243"/>
      <c r="JGS382" s="243"/>
      <c r="JGT382" s="243"/>
      <c r="JGU382" s="243"/>
      <c r="JGV382" s="243"/>
      <c r="JGW382" s="243"/>
      <c r="JGX382" s="243"/>
      <c r="JGY382" s="243"/>
      <c r="JGZ382" s="243"/>
      <c r="JHA382" s="243"/>
      <c r="JHB382" s="243"/>
      <c r="JHC382" s="243"/>
      <c r="JHD382" s="243"/>
      <c r="JHE382" s="243"/>
      <c r="JHF382" s="243"/>
      <c r="JHG382" s="243"/>
      <c r="JHH382" s="243"/>
      <c r="JHI382" s="243"/>
      <c r="JHJ382" s="243"/>
      <c r="JHK382" s="243"/>
      <c r="JHL382" s="243"/>
      <c r="JHM382" s="243"/>
      <c r="JHN382" s="243"/>
      <c r="JHO382" s="243"/>
      <c r="JHP382" s="243"/>
      <c r="JHQ382" s="243"/>
      <c r="JHR382" s="243"/>
      <c r="JHS382" s="243"/>
      <c r="JHT382" s="243"/>
      <c r="JHU382" s="243"/>
      <c r="JHV382" s="243"/>
      <c r="JHW382" s="243"/>
      <c r="JHX382" s="243"/>
      <c r="JHY382" s="243"/>
      <c r="JHZ382" s="243"/>
      <c r="JIA382" s="243"/>
      <c r="JIB382" s="243"/>
      <c r="JIC382" s="243"/>
      <c r="JID382" s="243"/>
      <c r="JIE382" s="243"/>
      <c r="JIF382" s="243"/>
      <c r="JIG382" s="243"/>
      <c r="JIH382" s="243"/>
      <c r="JII382" s="243"/>
      <c r="JIJ382" s="243"/>
      <c r="JIK382" s="243"/>
      <c r="JIL382" s="243"/>
      <c r="JIM382" s="243"/>
      <c r="JIN382" s="243"/>
      <c r="JIO382" s="243"/>
      <c r="JIP382" s="243"/>
      <c r="JIQ382" s="243"/>
      <c r="JIR382" s="243"/>
      <c r="JIS382" s="243"/>
      <c r="JIT382" s="243"/>
      <c r="JIU382" s="243"/>
      <c r="JIV382" s="243"/>
      <c r="JIW382" s="243"/>
      <c r="JIX382" s="243"/>
      <c r="JIY382" s="243"/>
      <c r="JIZ382" s="243"/>
      <c r="JJA382" s="243"/>
      <c r="JJB382" s="243"/>
      <c r="JJC382" s="243"/>
      <c r="JJD382" s="243"/>
      <c r="JJE382" s="243"/>
      <c r="JJF382" s="243"/>
      <c r="JJG382" s="243"/>
      <c r="JJH382" s="243"/>
      <c r="JJI382" s="243"/>
      <c r="JJJ382" s="243"/>
      <c r="JJK382" s="243"/>
      <c r="JJL382" s="243"/>
      <c r="JJM382" s="243"/>
      <c r="JJN382" s="243"/>
      <c r="JJO382" s="243"/>
      <c r="JJP382" s="243"/>
      <c r="JJQ382" s="243"/>
      <c r="JJR382" s="243"/>
      <c r="JJS382" s="243"/>
      <c r="JJT382" s="243"/>
      <c r="JJU382" s="243"/>
      <c r="JJV382" s="243"/>
      <c r="JJW382" s="243"/>
      <c r="JJX382" s="243"/>
      <c r="JJY382" s="243"/>
      <c r="JJZ382" s="243"/>
      <c r="JKA382" s="243"/>
      <c r="JKB382" s="243"/>
      <c r="JKC382" s="243"/>
      <c r="JKD382" s="243"/>
      <c r="JKE382" s="243"/>
      <c r="JKF382" s="243"/>
      <c r="JKG382" s="243"/>
      <c r="JKH382" s="243"/>
      <c r="JKI382" s="243"/>
      <c r="JKJ382" s="243"/>
      <c r="JKK382" s="243"/>
      <c r="JKL382" s="243"/>
      <c r="JKM382" s="243"/>
      <c r="JKN382" s="243"/>
      <c r="JKO382" s="243"/>
      <c r="JKP382" s="243"/>
      <c r="JKQ382" s="243"/>
      <c r="JKR382" s="243"/>
      <c r="JKS382" s="243"/>
      <c r="JKT382" s="243"/>
      <c r="JKU382" s="243"/>
      <c r="JKV382" s="243"/>
      <c r="JKW382" s="243"/>
      <c r="JKX382" s="243"/>
      <c r="JKY382" s="243"/>
      <c r="JKZ382" s="243"/>
      <c r="JLA382" s="243"/>
      <c r="JLB382" s="243"/>
      <c r="JLC382" s="243"/>
      <c r="JLD382" s="243"/>
      <c r="JLE382" s="243"/>
      <c r="JLF382" s="243"/>
      <c r="JLG382" s="243"/>
      <c r="JLH382" s="243"/>
      <c r="JLI382" s="243"/>
      <c r="JLJ382" s="243"/>
      <c r="JLK382" s="243"/>
      <c r="JLL382" s="243"/>
      <c r="JLM382" s="243"/>
      <c r="JLN382" s="243"/>
      <c r="JLO382" s="243"/>
      <c r="JLP382" s="243"/>
      <c r="JLQ382" s="243"/>
      <c r="JLR382" s="243"/>
      <c r="JLS382" s="243"/>
      <c r="JLT382" s="243"/>
      <c r="JLU382" s="243"/>
      <c r="JLV382" s="243"/>
      <c r="JLW382" s="243"/>
      <c r="JLX382" s="243"/>
      <c r="JLY382" s="243"/>
      <c r="JLZ382" s="243"/>
      <c r="JMA382" s="243"/>
      <c r="JMB382" s="243"/>
      <c r="JMC382" s="243"/>
      <c r="JMD382" s="243"/>
      <c r="JME382" s="243"/>
      <c r="JMF382" s="243"/>
      <c r="JMG382" s="243"/>
      <c r="JMH382" s="243"/>
      <c r="JMI382" s="243"/>
      <c r="JMJ382" s="243"/>
      <c r="JMK382" s="243"/>
      <c r="JML382" s="243"/>
      <c r="JMM382" s="243"/>
      <c r="JMN382" s="243"/>
      <c r="JMO382" s="243"/>
      <c r="JMP382" s="243"/>
      <c r="JMQ382" s="243"/>
      <c r="JMR382" s="243"/>
      <c r="JMS382" s="243"/>
      <c r="JMT382" s="243"/>
      <c r="JMU382" s="243"/>
      <c r="JMV382" s="243"/>
      <c r="JMW382" s="243"/>
      <c r="JMX382" s="243"/>
      <c r="JMY382" s="243"/>
      <c r="JMZ382" s="243"/>
      <c r="JNA382" s="243"/>
      <c r="JNB382" s="243"/>
      <c r="JNC382" s="243"/>
      <c r="JND382" s="243"/>
      <c r="JNE382" s="243"/>
      <c r="JNF382" s="243"/>
      <c r="JNG382" s="243"/>
      <c r="JNH382" s="243"/>
      <c r="JNI382" s="243"/>
      <c r="JNJ382" s="243"/>
      <c r="JNK382" s="243"/>
      <c r="JNL382" s="243"/>
      <c r="JNM382" s="243"/>
      <c r="JNN382" s="243"/>
      <c r="JNO382" s="243"/>
      <c r="JNP382" s="243"/>
      <c r="JNQ382" s="243"/>
      <c r="JNR382" s="243"/>
      <c r="JNS382" s="243"/>
      <c r="JNT382" s="243"/>
      <c r="JNU382" s="243"/>
      <c r="JNV382" s="243"/>
      <c r="JNW382" s="243"/>
      <c r="JNX382" s="243"/>
      <c r="JNY382" s="243"/>
      <c r="JNZ382" s="243"/>
      <c r="JOA382" s="243"/>
      <c r="JOB382" s="243"/>
      <c r="JOC382" s="243"/>
      <c r="JOD382" s="243"/>
      <c r="JOE382" s="243"/>
      <c r="JOF382" s="243"/>
      <c r="JOG382" s="243"/>
      <c r="JOH382" s="243"/>
      <c r="JOI382" s="243"/>
      <c r="JOJ382" s="243"/>
      <c r="JOK382" s="243"/>
      <c r="JOL382" s="243"/>
      <c r="JOM382" s="243"/>
      <c r="JON382" s="243"/>
      <c r="JOO382" s="243"/>
      <c r="JOP382" s="243"/>
      <c r="JOQ382" s="243"/>
      <c r="JOR382" s="243"/>
      <c r="JOS382" s="243"/>
      <c r="JOT382" s="243"/>
      <c r="JOU382" s="243"/>
      <c r="JOV382" s="243"/>
      <c r="JOW382" s="243"/>
      <c r="JOX382" s="243"/>
      <c r="JOY382" s="243"/>
      <c r="JOZ382" s="243"/>
      <c r="JPA382" s="243"/>
      <c r="JPB382" s="243"/>
      <c r="JPC382" s="243"/>
      <c r="JPD382" s="243"/>
      <c r="JPE382" s="243"/>
      <c r="JPF382" s="243"/>
      <c r="JPG382" s="243"/>
      <c r="JPH382" s="243"/>
      <c r="JPI382" s="243"/>
      <c r="JPJ382" s="243"/>
      <c r="JPK382" s="243"/>
      <c r="JPL382" s="243"/>
      <c r="JPM382" s="243"/>
      <c r="JPN382" s="243"/>
      <c r="JPO382" s="243"/>
      <c r="JPP382" s="243"/>
      <c r="JPQ382" s="243"/>
      <c r="JPR382" s="243"/>
      <c r="JPS382" s="243"/>
      <c r="JPT382" s="243"/>
      <c r="JPU382" s="243"/>
      <c r="JPV382" s="243"/>
      <c r="JPW382" s="243"/>
      <c r="JPX382" s="243"/>
      <c r="JPY382" s="243"/>
      <c r="JPZ382" s="243"/>
      <c r="JQA382" s="243"/>
      <c r="JQB382" s="243"/>
      <c r="JQC382" s="243"/>
      <c r="JQD382" s="243"/>
      <c r="JQE382" s="243"/>
      <c r="JQF382" s="243"/>
      <c r="JQG382" s="243"/>
      <c r="JQH382" s="243"/>
      <c r="JQI382" s="243"/>
      <c r="JQJ382" s="243"/>
      <c r="JQK382" s="243"/>
      <c r="JQL382" s="243"/>
      <c r="JQM382" s="243"/>
      <c r="JQN382" s="243"/>
      <c r="JQO382" s="243"/>
      <c r="JQP382" s="243"/>
      <c r="JQQ382" s="243"/>
      <c r="JQR382" s="243"/>
      <c r="JQS382" s="243"/>
      <c r="JQT382" s="243"/>
      <c r="JQU382" s="243"/>
      <c r="JQV382" s="243"/>
      <c r="JQW382" s="243"/>
      <c r="JQX382" s="243"/>
      <c r="JQY382" s="243"/>
      <c r="JQZ382" s="243"/>
      <c r="JRA382" s="243"/>
      <c r="JRB382" s="243"/>
      <c r="JRC382" s="243"/>
      <c r="JRD382" s="243"/>
      <c r="JRE382" s="243"/>
      <c r="JRF382" s="243"/>
      <c r="JRG382" s="243"/>
      <c r="JRH382" s="243"/>
      <c r="JRI382" s="243"/>
      <c r="JRJ382" s="243"/>
      <c r="JRK382" s="243"/>
      <c r="JRL382" s="243"/>
      <c r="JRM382" s="243"/>
      <c r="JRN382" s="243"/>
      <c r="JRO382" s="243"/>
      <c r="JRP382" s="243"/>
      <c r="JRQ382" s="243"/>
      <c r="JRR382" s="243"/>
      <c r="JRS382" s="243"/>
      <c r="JRT382" s="243"/>
      <c r="JRU382" s="243"/>
      <c r="JRV382" s="243"/>
      <c r="JRW382" s="243"/>
      <c r="JRX382" s="243"/>
      <c r="JRY382" s="243"/>
      <c r="JRZ382" s="243"/>
      <c r="JSA382" s="243"/>
      <c r="JSB382" s="243"/>
      <c r="JSC382" s="243"/>
      <c r="JSD382" s="243"/>
      <c r="JSE382" s="243"/>
      <c r="JSF382" s="243"/>
      <c r="JSG382" s="243"/>
      <c r="JSH382" s="243"/>
      <c r="JSI382" s="243"/>
      <c r="JSJ382" s="243"/>
      <c r="JSK382" s="243"/>
      <c r="JSL382" s="243"/>
      <c r="JSM382" s="243"/>
      <c r="JSN382" s="243"/>
      <c r="JSO382" s="243"/>
      <c r="JSP382" s="243"/>
      <c r="JSQ382" s="243"/>
      <c r="JSR382" s="243"/>
      <c r="JSS382" s="243"/>
      <c r="JST382" s="243"/>
      <c r="JSU382" s="243"/>
      <c r="JSV382" s="243"/>
      <c r="JSW382" s="243"/>
      <c r="JSX382" s="243"/>
      <c r="JSY382" s="243"/>
      <c r="JSZ382" s="243"/>
      <c r="JTA382" s="243"/>
      <c r="JTB382" s="243"/>
      <c r="JTC382" s="243"/>
      <c r="JTD382" s="243"/>
      <c r="JTE382" s="243"/>
      <c r="JTF382" s="243"/>
      <c r="JTG382" s="243"/>
      <c r="JTH382" s="243"/>
      <c r="JTI382" s="243"/>
      <c r="JTJ382" s="243"/>
      <c r="JTK382" s="243"/>
      <c r="JTL382" s="243"/>
      <c r="JTM382" s="243"/>
      <c r="JTN382" s="243"/>
      <c r="JTO382" s="243"/>
      <c r="JTP382" s="243"/>
      <c r="JTQ382" s="243"/>
      <c r="JTR382" s="243"/>
      <c r="JTS382" s="243"/>
      <c r="JTT382" s="243"/>
      <c r="JTU382" s="243"/>
      <c r="JTV382" s="243"/>
      <c r="JTW382" s="243"/>
      <c r="JTX382" s="243"/>
      <c r="JTY382" s="243"/>
      <c r="JTZ382" s="243"/>
      <c r="JUA382" s="243"/>
      <c r="JUB382" s="243"/>
      <c r="JUC382" s="243"/>
      <c r="JUD382" s="243"/>
      <c r="JUE382" s="243"/>
      <c r="JUF382" s="243"/>
      <c r="JUG382" s="243"/>
      <c r="JUH382" s="243"/>
      <c r="JUI382" s="243"/>
      <c r="JUJ382" s="243"/>
      <c r="JUK382" s="243"/>
      <c r="JUL382" s="243"/>
      <c r="JUM382" s="243"/>
      <c r="JUN382" s="243"/>
      <c r="JUO382" s="243"/>
      <c r="JUP382" s="243"/>
      <c r="JUQ382" s="243"/>
      <c r="JUR382" s="243"/>
      <c r="JUS382" s="243"/>
      <c r="JUT382" s="243"/>
      <c r="JUU382" s="243"/>
      <c r="JUV382" s="243"/>
      <c r="JUW382" s="243"/>
      <c r="JUX382" s="243"/>
      <c r="JUY382" s="243"/>
      <c r="JUZ382" s="243"/>
      <c r="JVA382" s="243"/>
      <c r="JVB382" s="243"/>
      <c r="JVC382" s="243"/>
      <c r="JVD382" s="243"/>
      <c r="JVE382" s="243"/>
      <c r="JVF382" s="243"/>
      <c r="JVG382" s="243"/>
      <c r="JVH382" s="243"/>
      <c r="JVI382" s="243"/>
      <c r="JVJ382" s="243"/>
      <c r="JVK382" s="243"/>
      <c r="JVL382" s="243"/>
      <c r="JVM382" s="243"/>
      <c r="JVN382" s="243"/>
      <c r="JVO382" s="243"/>
      <c r="JVP382" s="243"/>
      <c r="JVQ382" s="243"/>
      <c r="JVR382" s="243"/>
      <c r="JVS382" s="243"/>
      <c r="JVT382" s="243"/>
      <c r="JVU382" s="243"/>
      <c r="JVV382" s="243"/>
      <c r="JVW382" s="243"/>
      <c r="JVX382" s="243"/>
      <c r="JVY382" s="243"/>
      <c r="JVZ382" s="243"/>
      <c r="JWA382" s="243"/>
      <c r="JWB382" s="243"/>
      <c r="JWC382" s="243"/>
      <c r="JWD382" s="243"/>
      <c r="JWE382" s="243"/>
      <c r="JWF382" s="243"/>
      <c r="JWG382" s="243"/>
      <c r="JWH382" s="243"/>
      <c r="JWI382" s="243"/>
      <c r="JWJ382" s="243"/>
      <c r="JWK382" s="243"/>
      <c r="JWL382" s="243"/>
      <c r="JWM382" s="243"/>
      <c r="JWN382" s="243"/>
      <c r="JWO382" s="243"/>
      <c r="JWP382" s="243"/>
      <c r="JWQ382" s="243"/>
      <c r="JWR382" s="243"/>
      <c r="JWS382" s="243"/>
      <c r="JWT382" s="243"/>
      <c r="JWU382" s="243"/>
      <c r="JWV382" s="243"/>
      <c r="JWW382" s="243"/>
      <c r="JWX382" s="243"/>
      <c r="JWY382" s="243"/>
      <c r="JWZ382" s="243"/>
      <c r="JXA382" s="243"/>
      <c r="JXB382" s="243"/>
      <c r="JXC382" s="243"/>
      <c r="JXD382" s="243"/>
      <c r="JXE382" s="243"/>
      <c r="JXF382" s="243"/>
      <c r="JXG382" s="243"/>
      <c r="JXH382" s="243"/>
      <c r="JXI382" s="243"/>
      <c r="JXJ382" s="243"/>
      <c r="JXK382" s="243"/>
      <c r="JXL382" s="243"/>
      <c r="JXM382" s="243"/>
      <c r="JXN382" s="243"/>
      <c r="JXO382" s="243"/>
      <c r="JXP382" s="243"/>
      <c r="JXQ382" s="243"/>
      <c r="JXR382" s="243"/>
      <c r="JXS382" s="243"/>
      <c r="JXT382" s="243"/>
      <c r="JXU382" s="243"/>
      <c r="JXV382" s="243"/>
      <c r="JXW382" s="243"/>
      <c r="JXX382" s="243"/>
      <c r="JXY382" s="243"/>
      <c r="JXZ382" s="243"/>
      <c r="JYA382" s="243"/>
      <c r="JYB382" s="243"/>
      <c r="JYC382" s="243"/>
      <c r="JYD382" s="243"/>
      <c r="JYE382" s="243"/>
      <c r="JYF382" s="243"/>
      <c r="JYG382" s="243"/>
      <c r="JYH382" s="243"/>
      <c r="JYI382" s="243"/>
      <c r="JYJ382" s="243"/>
      <c r="JYK382" s="243"/>
      <c r="JYL382" s="243"/>
      <c r="JYM382" s="243"/>
      <c r="JYN382" s="243"/>
      <c r="JYO382" s="243"/>
      <c r="JYP382" s="243"/>
      <c r="JYQ382" s="243"/>
      <c r="JYR382" s="243"/>
      <c r="JYS382" s="243"/>
      <c r="JYT382" s="243"/>
      <c r="JYU382" s="243"/>
      <c r="JYV382" s="243"/>
      <c r="JYW382" s="243"/>
      <c r="JYX382" s="243"/>
      <c r="JYY382" s="243"/>
      <c r="JYZ382" s="243"/>
      <c r="JZA382" s="243"/>
      <c r="JZB382" s="243"/>
      <c r="JZC382" s="243"/>
      <c r="JZD382" s="243"/>
      <c r="JZE382" s="243"/>
      <c r="JZF382" s="243"/>
      <c r="JZG382" s="243"/>
      <c r="JZH382" s="243"/>
      <c r="JZI382" s="243"/>
      <c r="JZJ382" s="243"/>
      <c r="JZK382" s="243"/>
      <c r="JZL382" s="243"/>
      <c r="JZM382" s="243"/>
      <c r="JZN382" s="243"/>
      <c r="JZO382" s="243"/>
      <c r="JZP382" s="243"/>
      <c r="JZQ382" s="243"/>
      <c r="JZR382" s="243"/>
      <c r="JZS382" s="243"/>
      <c r="JZT382" s="243"/>
      <c r="JZU382" s="243"/>
      <c r="JZV382" s="243"/>
      <c r="JZW382" s="243"/>
      <c r="JZX382" s="243"/>
      <c r="JZY382" s="243"/>
      <c r="JZZ382" s="243"/>
      <c r="KAA382" s="243"/>
      <c r="KAB382" s="243"/>
      <c r="KAC382" s="243"/>
      <c r="KAD382" s="243"/>
      <c r="KAE382" s="243"/>
      <c r="KAF382" s="243"/>
      <c r="KAG382" s="243"/>
      <c r="KAH382" s="243"/>
      <c r="KAI382" s="243"/>
      <c r="KAJ382" s="243"/>
      <c r="KAK382" s="243"/>
      <c r="KAL382" s="243"/>
      <c r="KAM382" s="243"/>
      <c r="KAN382" s="243"/>
      <c r="KAO382" s="243"/>
      <c r="KAP382" s="243"/>
      <c r="KAQ382" s="243"/>
      <c r="KAR382" s="243"/>
      <c r="KAS382" s="243"/>
      <c r="KAT382" s="243"/>
      <c r="KAU382" s="243"/>
      <c r="KAV382" s="243"/>
      <c r="KAW382" s="243"/>
      <c r="KAX382" s="243"/>
      <c r="KAY382" s="243"/>
      <c r="KAZ382" s="243"/>
      <c r="KBA382" s="243"/>
      <c r="KBB382" s="243"/>
      <c r="KBC382" s="243"/>
      <c r="KBD382" s="243"/>
      <c r="KBE382" s="243"/>
      <c r="KBF382" s="243"/>
      <c r="KBG382" s="243"/>
      <c r="KBH382" s="243"/>
      <c r="KBI382" s="243"/>
      <c r="KBJ382" s="243"/>
      <c r="KBK382" s="243"/>
      <c r="KBL382" s="243"/>
      <c r="KBM382" s="243"/>
      <c r="KBN382" s="243"/>
      <c r="KBO382" s="243"/>
      <c r="KBP382" s="243"/>
      <c r="KBQ382" s="243"/>
      <c r="KBR382" s="243"/>
      <c r="KBS382" s="243"/>
      <c r="KBT382" s="243"/>
      <c r="KBU382" s="243"/>
      <c r="KBV382" s="243"/>
      <c r="KBW382" s="243"/>
      <c r="KBX382" s="243"/>
      <c r="KBY382" s="243"/>
      <c r="KBZ382" s="243"/>
      <c r="KCA382" s="243"/>
      <c r="KCB382" s="243"/>
      <c r="KCC382" s="243"/>
      <c r="KCD382" s="243"/>
      <c r="KCE382" s="243"/>
      <c r="KCF382" s="243"/>
      <c r="KCG382" s="243"/>
      <c r="KCH382" s="243"/>
      <c r="KCI382" s="243"/>
      <c r="KCJ382" s="243"/>
      <c r="KCK382" s="243"/>
      <c r="KCL382" s="243"/>
      <c r="KCM382" s="243"/>
      <c r="KCN382" s="243"/>
      <c r="KCO382" s="243"/>
      <c r="KCP382" s="243"/>
      <c r="KCQ382" s="243"/>
      <c r="KCR382" s="243"/>
      <c r="KCS382" s="243"/>
      <c r="KCT382" s="243"/>
      <c r="KCU382" s="243"/>
      <c r="KCV382" s="243"/>
      <c r="KCW382" s="243"/>
      <c r="KCX382" s="243"/>
      <c r="KCY382" s="243"/>
      <c r="KCZ382" s="243"/>
      <c r="KDA382" s="243"/>
      <c r="KDB382" s="243"/>
      <c r="KDC382" s="243"/>
      <c r="KDD382" s="243"/>
      <c r="KDE382" s="243"/>
      <c r="KDF382" s="243"/>
      <c r="KDG382" s="243"/>
      <c r="KDH382" s="243"/>
      <c r="KDI382" s="243"/>
      <c r="KDJ382" s="243"/>
      <c r="KDK382" s="243"/>
      <c r="KDL382" s="243"/>
      <c r="KDM382" s="243"/>
      <c r="KDN382" s="243"/>
      <c r="KDO382" s="243"/>
      <c r="KDP382" s="243"/>
      <c r="KDQ382" s="243"/>
      <c r="KDR382" s="243"/>
      <c r="KDS382" s="243"/>
      <c r="KDT382" s="243"/>
      <c r="KDU382" s="243"/>
      <c r="KDV382" s="243"/>
      <c r="KDW382" s="243"/>
      <c r="KDX382" s="243"/>
      <c r="KDY382" s="243"/>
      <c r="KDZ382" s="243"/>
      <c r="KEA382" s="243"/>
      <c r="KEB382" s="243"/>
      <c r="KEC382" s="243"/>
      <c r="KED382" s="243"/>
      <c r="KEE382" s="243"/>
      <c r="KEF382" s="243"/>
      <c r="KEG382" s="243"/>
      <c r="KEH382" s="243"/>
      <c r="KEI382" s="243"/>
      <c r="KEJ382" s="243"/>
      <c r="KEK382" s="243"/>
      <c r="KEL382" s="243"/>
      <c r="KEM382" s="243"/>
      <c r="KEN382" s="243"/>
      <c r="KEO382" s="243"/>
      <c r="KEP382" s="243"/>
      <c r="KEQ382" s="243"/>
      <c r="KER382" s="243"/>
      <c r="KES382" s="243"/>
      <c r="KET382" s="243"/>
      <c r="KEU382" s="243"/>
      <c r="KEV382" s="243"/>
      <c r="KEW382" s="243"/>
      <c r="KEX382" s="243"/>
      <c r="KEY382" s="243"/>
      <c r="KEZ382" s="243"/>
      <c r="KFA382" s="243"/>
      <c r="KFB382" s="243"/>
      <c r="KFC382" s="243"/>
      <c r="KFD382" s="243"/>
      <c r="KFE382" s="243"/>
      <c r="KFF382" s="243"/>
      <c r="KFG382" s="243"/>
      <c r="KFH382" s="243"/>
      <c r="KFI382" s="243"/>
      <c r="KFJ382" s="243"/>
      <c r="KFK382" s="243"/>
      <c r="KFL382" s="243"/>
      <c r="KFM382" s="243"/>
      <c r="KFN382" s="243"/>
      <c r="KFO382" s="243"/>
      <c r="KFP382" s="243"/>
      <c r="KFQ382" s="243"/>
      <c r="KFR382" s="243"/>
      <c r="KFS382" s="243"/>
      <c r="KFT382" s="243"/>
      <c r="KFU382" s="243"/>
      <c r="KFV382" s="243"/>
      <c r="KFW382" s="243"/>
      <c r="KFX382" s="243"/>
      <c r="KFY382" s="243"/>
      <c r="KFZ382" s="243"/>
      <c r="KGA382" s="243"/>
      <c r="KGB382" s="243"/>
      <c r="KGC382" s="243"/>
      <c r="KGD382" s="243"/>
      <c r="KGE382" s="243"/>
      <c r="KGF382" s="243"/>
      <c r="KGG382" s="243"/>
      <c r="KGH382" s="243"/>
      <c r="KGI382" s="243"/>
      <c r="KGJ382" s="243"/>
      <c r="KGK382" s="243"/>
      <c r="KGL382" s="243"/>
      <c r="KGM382" s="243"/>
      <c r="KGN382" s="243"/>
      <c r="KGO382" s="243"/>
      <c r="KGP382" s="243"/>
      <c r="KGQ382" s="243"/>
      <c r="KGR382" s="243"/>
      <c r="KGS382" s="243"/>
      <c r="KGT382" s="243"/>
      <c r="KGU382" s="243"/>
      <c r="KGV382" s="243"/>
      <c r="KGW382" s="243"/>
      <c r="KGX382" s="243"/>
      <c r="KGY382" s="243"/>
      <c r="KGZ382" s="243"/>
      <c r="KHA382" s="243"/>
      <c r="KHB382" s="243"/>
      <c r="KHC382" s="243"/>
      <c r="KHD382" s="243"/>
      <c r="KHE382" s="243"/>
      <c r="KHF382" s="243"/>
      <c r="KHG382" s="243"/>
      <c r="KHH382" s="243"/>
      <c r="KHI382" s="243"/>
      <c r="KHJ382" s="243"/>
      <c r="KHK382" s="243"/>
      <c r="KHL382" s="243"/>
      <c r="KHM382" s="243"/>
      <c r="KHN382" s="243"/>
      <c r="KHO382" s="243"/>
      <c r="KHP382" s="243"/>
      <c r="KHQ382" s="243"/>
      <c r="KHR382" s="243"/>
      <c r="KHS382" s="243"/>
      <c r="KHT382" s="243"/>
      <c r="KHU382" s="243"/>
      <c r="KHV382" s="243"/>
      <c r="KHW382" s="243"/>
      <c r="KHX382" s="243"/>
      <c r="KHY382" s="243"/>
      <c r="KHZ382" s="243"/>
      <c r="KIA382" s="243"/>
      <c r="KIB382" s="243"/>
      <c r="KIC382" s="243"/>
      <c r="KID382" s="243"/>
      <c r="KIE382" s="243"/>
      <c r="KIF382" s="243"/>
      <c r="KIG382" s="243"/>
      <c r="KIH382" s="243"/>
      <c r="KII382" s="243"/>
      <c r="KIJ382" s="243"/>
      <c r="KIK382" s="243"/>
      <c r="KIL382" s="243"/>
      <c r="KIM382" s="243"/>
      <c r="KIN382" s="243"/>
      <c r="KIO382" s="243"/>
      <c r="KIP382" s="243"/>
      <c r="KIQ382" s="243"/>
      <c r="KIR382" s="243"/>
      <c r="KIS382" s="243"/>
      <c r="KIT382" s="243"/>
      <c r="KIU382" s="243"/>
      <c r="KIV382" s="243"/>
      <c r="KIW382" s="243"/>
      <c r="KIX382" s="243"/>
      <c r="KIY382" s="243"/>
      <c r="KIZ382" s="243"/>
      <c r="KJA382" s="243"/>
      <c r="KJB382" s="243"/>
      <c r="KJC382" s="243"/>
      <c r="KJD382" s="243"/>
      <c r="KJE382" s="243"/>
      <c r="KJF382" s="243"/>
      <c r="KJG382" s="243"/>
      <c r="KJH382" s="243"/>
      <c r="KJI382" s="243"/>
      <c r="KJJ382" s="243"/>
      <c r="KJK382" s="243"/>
      <c r="KJL382" s="243"/>
      <c r="KJM382" s="243"/>
      <c r="KJN382" s="243"/>
      <c r="KJO382" s="243"/>
      <c r="KJP382" s="243"/>
      <c r="KJQ382" s="243"/>
      <c r="KJR382" s="243"/>
      <c r="KJS382" s="243"/>
      <c r="KJT382" s="243"/>
      <c r="KJU382" s="243"/>
      <c r="KJV382" s="243"/>
      <c r="KJW382" s="243"/>
      <c r="KJX382" s="243"/>
      <c r="KJY382" s="243"/>
      <c r="KJZ382" s="243"/>
      <c r="KKA382" s="243"/>
      <c r="KKB382" s="243"/>
      <c r="KKC382" s="243"/>
      <c r="KKD382" s="243"/>
      <c r="KKE382" s="243"/>
      <c r="KKF382" s="243"/>
      <c r="KKG382" s="243"/>
      <c r="KKH382" s="243"/>
      <c r="KKI382" s="243"/>
      <c r="KKJ382" s="243"/>
      <c r="KKK382" s="243"/>
      <c r="KKL382" s="243"/>
      <c r="KKM382" s="243"/>
      <c r="KKN382" s="243"/>
      <c r="KKO382" s="243"/>
      <c r="KKP382" s="243"/>
      <c r="KKQ382" s="243"/>
      <c r="KKR382" s="243"/>
      <c r="KKS382" s="243"/>
      <c r="KKT382" s="243"/>
      <c r="KKU382" s="243"/>
      <c r="KKV382" s="243"/>
      <c r="KKW382" s="243"/>
      <c r="KKX382" s="243"/>
      <c r="KKY382" s="243"/>
      <c r="KKZ382" s="243"/>
      <c r="KLA382" s="243"/>
      <c r="KLB382" s="243"/>
      <c r="KLC382" s="243"/>
      <c r="KLD382" s="243"/>
      <c r="KLE382" s="243"/>
      <c r="KLF382" s="243"/>
      <c r="KLG382" s="243"/>
      <c r="KLH382" s="243"/>
      <c r="KLI382" s="243"/>
      <c r="KLJ382" s="243"/>
      <c r="KLK382" s="243"/>
      <c r="KLL382" s="243"/>
      <c r="KLM382" s="243"/>
      <c r="KLN382" s="243"/>
      <c r="KLO382" s="243"/>
      <c r="KLP382" s="243"/>
      <c r="KLQ382" s="243"/>
      <c r="KLR382" s="243"/>
      <c r="KLS382" s="243"/>
      <c r="KLT382" s="243"/>
      <c r="KLU382" s="243"/>
      <c r="KLV382" s="243"/>
      <c r="KLW382" s="243"/>
      <c r="KLX382" s="243"/>
      <c r="KLY382" s="243"/>
      <c r="KLZ382" s="243"/>
      <c r="KMA382" s="243"/>
      <c r="KMB382" s="243"/>
      <c r="KMC382" s="243"/>
      <c r="KMD382" s="243"/>
      <c r="KME382" s="243"/>
      <c r="KMF382" s="243"/>
      <c r="KMG382" s="243"/>
      <c r="KMH382" s="243"/>
      <c r="KMI382" s="243"/>
      <c r="KMJ382" s="243"/>
      <c r="KMK382" s="243"/>
      <c r="KML382" s="243"/>
      <c r="KMM382" s="243"/>
      <c r="KMN382" s="243"/>
      <c r="KMO382" s="243"/>
      <c r="KMP382" s="243"/>
      <c r="KMQ382" s="243"/>
      <c r="KMR382" s="243"/>
      <c r="KMS382" s="243"/>
      <c r="KMT382" s="243"/>
      <c r="KMU382" s="243"/>
      <c r="KMV382" s="243"/>
      <c r="KMW382" s="243"/>
      <c r="KMX382" s="243"/>
      <c r="KMY382" s="243"/>
      <c r="KMZ382" s="243"/>
      <c r="KNA382" s="243"/>
      <c r="KNB382" s="243"/>
      <c r="KNC382" s="243"/>
      <c r="KND382" s="243"/>
      <c r="KNE382" s="243"/>
      <c r="KNF382" s="243"/>
      <c r="KNG382" s="243"/>
      <c r="KNH382" s="243"/>
      <c r="KNI382" s="243"/>
      <c r="KNJ382" s="243"/>
      <c r="KNK382" s="243"/>
      <c r="KNL382" s="243"/>
      <c r="KNM382" s="243"/>
      <c r="KNN382" s="243"/>
      <c r="KNO382" s="243"/>
      <c r="KNP382" s="243"/>
      <c r="KNQ382" s="243"/>
      <c r="KNR382" s="243"/>
      <c r="KNS382" s="243"/>
      <c r="KNT382" s="243"/>
      <c r="KNU382" s="243"/>
      <c r="KNV382" s="243"/>
      <c r="KNW382" s="243"/>
      <c r="KNX382" s="243"/>
      <c r="KNY382" s="243"/>
      <c r="KNZ382" s="243"/>
      <c r="KOA382" s="243"/>
      <c r="KOB382" s="243"/>
      <c r="KOC382" s="243"/>
      <c r="KOD382" s="243"/>
      <c r="KOE382" s="243"/>
      <c r="KOF382" s="243"/>
      <c r="KOG382" s="243"/>
      <c r="KOH382" s="243"/>
      <c r="KOI382" s="243"/>
      <c r="KOJ382" s="243"/>
      <c r="KOK382" s="243"/>
      <c r="KOL382" s="243"/>
      <c r="KOM382" s="243"/>
      <c r="KON382" s="243"/>
      <c r="KOO382" s="243"/>
      <c r="KOP382" s="243"/>
      <c r="KOQ382" s="243"/>
      <c r="KOR382" s="243"/>
      <c r="KOS382" s="243"/>
      <c r="KOT382" s="243"/>
      <c r="KOU382" s="243"/>
      <c r="KOV382" s="243"/>
      <c r="KOW382" s="243"/>
      <c r="KOX382" s="243"/>
      <c r="KOY382" s="243"/>
      <c r="KOZ382" s="243"/>
      <c r="KPA382" s="243"/>
      <c r="KPB382" s="243"/>
      <c r="KPC382" s="243"/>
      <c r="KPD382" s="243"/>
      <c r="KPE382" s="243"/>
      <c r="KPF382" s="243"/>
      <c r="KPG382" s="243"/>
      <c r="KPH382" s="243"/>
      <c r="KPI382" s="243"/>
      <c r="KPJ382" s="243"/>
      <c r="KPK382" s="243"/>
      <c r="KPL382" s="243"/>
      <c r="KPM382" s="243"/>
      <c r="KPN382" s="243"/>
      <c r="KPO382" s="243"/>
      <c r="KPP382" s="243"/>
      <c r="KPQ382" s="243"/>
      <c r="KPR382" s="243"/>
      <c r="KPS382" s="243"/>
      <c r="KPT382" s="243"/>
      <c r="KPU382" s="243"/>
      <c r="KPV382" s="243"/>
      <c r="KPW382" s="243"/>
      <c r="KPX382" s="243"/>
      <c r="KPY382" s="243"/>
      <c r="KPZ382" s="243"/>
      <c r="KQA382" s="243"/>
      <c r="KQB382" s="243"/>
      <c r="KQC382" s="243"/>
      <c r="KQD382" s="243"/>
      <c r="KQE382" s="243"/>
      <c r="KQF382" s="243"/>
      <c r="KQG382" s="243"/>
      <c r="KQH382" s="243"/>
      <c r="KQI382" s="243"/>
      <c r="KQJ382" s="243"/>
      <c r="KQK382" s="243"/>
      <c r="KQL382" s="243"/>
      <c r="KQM382" s="243"/>
      <c r="KQN382" s="243"/>
      <c r="KQO382" s="243"/>
      <c r="KQP382" s="243"/>
      <c r="KQQ382" s="243"/>
      <c r="KQR382" s="243"/>
      <c r="KQS382" s="243"/>
      <c r="KQT382" s="243"/>
      <c r="KQU382" s="243"/>
      <c r="KQV382" s="243"/>
      <c r="KQW382" s="243"/>
      <c r="KQX382" s="243"/>
      <c r="KQY382" s="243"/>
      <c r="KQZ382" s="243"/>
      <c r="KRA382" s="243"/>
      <c r="KRB382" s="243"/>
      <c r="KRC382" s="243"/>
      <c r="KRD382" s="243"/>
      <c r="KRE382" s="243"/>
      <c r="KRF382" s="243"/>
      <c r="KRG382" s="243"/>
      <c r="KRH382" s="243"/>
      <c r="KRI382" s="243"/>
      <c r="KRJ382" s="243"/>
      <c r="KRK382" s="243"/>
      <c r="KRL382" s="243"/>
      <c r="KRM382" s="243"/>
      <c r="KRN382" s="243"/>
      <c r="KRO382" s="243"/>
      <c r="KRP382" s="243"/>
      <c r="KRQ382" s="243"/>
      <c r="KRR382" s="243"/>
      <c r="KRS382" s="243"/>
      <c r="KRT382" s="243"/>
      <c r="KRU382" s="243"/>
      <c r="KRV382" s="243"/>
      <c r="KRW382" s="243"/>
      <c r="KRX382" s="243"/>
      <c r="KRY382" s="243"/>
      <c r="KRZ382" s="243"/>
      <c r="KSA382" s="243"/>
      <c r="KSB382" s="243"/>
      <c r="KSC382" s="243"/>
      <c r="KSD382" s="243"/>
      <c r="KSE382" s="243"/>
      <c r="KSF382" s="243"/>
      <c r="KSG382" s="243"/>
      <c r="KSH382" s="243"/>
      <c r="KSI382" s="243"/>
      <c r="KSJ382" s="243"/>
      <c r="KSK382" s="243"/>
      <c r="KSL382" s="243"/>
      <c r="KSM382" s="243"/>
      <c r="KSN382" s="243"/>
      <c r="KSO382" s="243"/>
      <c r="KSP382" s="243"/>
      <c r="KSQ382" s="243"/>
      <c r="KSR382" s="243"/>
      <c r="KSS382" s="243"/>
      <c r="KST382" s="243"/>
      <c r="KSU382" s="243"/>
      <c r="KSV382" s="243"/>
      <c r="KSW382" s="243"/>
      <c r="KSX382" s="243"/>
      <c r="KSY382" s="243"/>
      <c r="KSZ382" s="243"/>
      <c r="KTA382" s="243"/>
      <c r="KTB382" s="243"/>
      <c r="KTC382" s="243"/>
      <c r="KTD382" s="243"/>
      <c r="KTE382" s="243"/>
      <c r="KTF382" s="243"/>
      <c r="KTG382" s="243"/>
      <c r="KTH382" s="243"/>
      <c r="KTI382" s="243"/>
      <c r="KTJ382" s="243"/>
      <c r="KTK382" s="243"/>
      <c r="KTL382" s="243"/>
      <c r="KTM382" s="243"/>
      <c r="KTN382" s="243"/>
      <c r="KTO382" s="243"/>
      <c r="KTP382" s="243"/>
      <c r="KTQ382" s="243"/>
      <c r="KTR382" s="243"/>
      <c r="KTS382" s="243"/>
      <c r="KTT382" s="243"/>
      <c r="KTU382" s="243"/>
      <c r="KTV382" s="243"/>
      <c r="KTW382" s="243"/>
      <c r="KTX382" s="243"/>
      <c r="KTY382" s="243"/>
      <c r="KTZ382" s="243"/>
      <c r="KUA382" s="243"/>
      <c r="KUB382" s="243"/>
      <c r="KUC382" s="243"/>
      <c r="KUD382" s="243"/>
      <c r="KUE382" s="243"/>
      <c r="KUF382" s="243"/>
      <c r="KUG382" s="243"/>
      <c r="KUH382" s="243"/>
      <c r="KUI382" s="243"/>
      <c r="KUJ382" s="243"/>
      <c r="KUK382" s="243"/>
      <c r="KUL382" s="243"/>
      <c r="KUM382" s="243"/>
      <c r="KUN382" s="243"/>
      <c r="KUO382" s="243"/>
      <c r="KUP382" s="243"/>
      <c r="KUQ382" s="243"/>
      <c r="KUR382" s="243"/>
      <c r="KUS382" s="243"/>
      <c r="KUT382" s="243"/>
      <c r="KUU382" s="243"/>
      <c r="KUV382" s="243"/>
      <c r="KUW382" s="243"/>
      <c r="KUX382" s="243"/>
      <c r="KUY382" s="243"/>
      <c r="KUZ382" s="243"/>
      <c r="KVA382" s="243"/>
      <c r="KVB382" s="243"/>
      <c r="KVC382" s="243"/>
      <c r="KVD382" s="243"/>
      <c r="KVE382" s="243"/>
      <c r="KVF382" s="243"/>
      <c r="KVG382" s="243"/>
      <c r="KVH382" s="243"/>
      <c r="KVI382" s="243"/>
      <c r="KVJ382" s="243"/>
      <c r="KVK382" s="243"/>
      <c r="KVL382" s="243"/>
      <c r="KVM382" s="243"/>
      <c r="KVN382" s="243"/>
      <c r="KVO382" s="243"/>
      <c r="KVP382" s="243"/>
      <c r="KVQ382" s="243"/>
      <c r="KVR382" s="243"/>
      <c r="KVS382" s="243"/>
      <c r="KVT382" s="243"/>
      <c r="KVU382" s="243"/>
      <c r="KVV382" s="243"/>
      <c r="KVW382" s="243"/>
      <c r="KVX382" s="243"/>
      <c r="KVY382" s="243"/>
      <c r="KVZ382" s="243"/>
      <c r="KWA382" s="243"/>
      <c r="KWB382" s="243"/>
      <c r="KWC382" s="243"/>
      <c r="KWD382" s="243"/>
      <c r="KWE382" s="243"/>
      <c r="KWF382" s="243"/>
      <c r="KWG382" s="243"/>
      <c r="KWH382" s="243"/>
      <c r="KWI382" s="243"/>
      <c r="KWJ382" s="243"/>
      <c r="KWK382" s="243"/>
      <c r="KWL382" s="243"/>
      <c r="KWM382" s="243"/>
      <c r="KWN382" s="243"/>
      <c r="KWO382" s="243"/>
      <c r="KWP382" s="243"/>
      <c r="KWQ382" s="243"/>
      <c r="KWR382" s="243"/>
      <c r="KWS382" s="243"/>
      <c r="KWT382" s="243"/>
      <c r="KWU382" s="243"/>
      <c r="KWV382" s="243"/>
      <c r="KWW382" s="243"/>
      <c r="KWX382" s="243"/>
      <c r="KWY382" s="243"/>
      <c r="KWZ382" s="243"/>
      <c r="KXA382" s="243"/>
      <c r="KXB382" s="243"/>
      <c r="KXC382" s="243"/>
      <c r="KXD382" s="243"/>
      <c r="KXE382" s="243"/>
      <c r="KXF382" s="243"/>
      <c r="KXG382" s="243"/>
      <c r="KXH382" s="243"/>
      <c r="KXI382" s="243"/>
      <c r="KXJ382" s="243"/>
      <c r="KXK382" s="243"/>
      <c r="KXL382" s="243"/>
      <c r="KXM382" s="243"/>
      <c r="KXN382" s="243"/>
      <c r="KXO382" s="243"/>
      <c r="KXP382" s="243"/>
      <c r="KXQ382" s="243"/>
      <c r="KXR382" s="243"/>
      <c r="KXS382" s="243"/>
      <c r="KXT382" s="243"/>
      <c r="KXU382" s="243"/>
      <c r="KXV382" s="243"/>
      <c r="KXW382" s="243"/>
      <c r="KXX382" s="243"/>
      <c r="KXY382" s="243"/>
      <c r="KXZ382" s="243"/>
      <c r="KYA382" s="243"/>
      <c r="KYB382" s="243"/>
      <c r="KYC382" s="243"/>
      <c r="KYD382" s="243"/>
      <c r="KYE382" s="243"/>
      <c r="KYF382" s="243"/>
      <c r="KYG382" s="243"/>
      <c r="KYH382" s="243"/>
      <c r="KYI382" s="243"/>
      <c r="KYJ382" s="243"/>
      <c r="KYK382" s="243"/>
      <c r="KYL382" s="243"/>
      <c r="KYM382" s="243"/>
      <c r="KYN382" s="243"/>
      <c r="KYO382" s="243"/>
      <c r="KYP382" s="243"/>
      <c r="KYQ382" s="243"/>
      <c r="KYR382" s="243"/>
      <c r="KYS382" s="243"/>
      <c r="KYT382" s="243"/>
      <c r="KYU382" s="243"/>
      <c r="KYV382" s="243"/>
      <c r="KYW382" s="243"/>
      <c r="KYX382" s="243"/>
      <c r="KYY382" s="243"/>
      <c r="KYZ382" s="243"/>
      <c r="KZA382" s="243"/>
      <c r="KZB382" s="243"/>
      <c r="KZC382" s="243"/>
      <c r="KZD382" s="243"/>
      <c r="KZE382" s="243"/>
      <c r="KZF382" s="243"/>
      <c r="KZG382" s="243"/>
      <c r="KZH382" s="243"/>
      <c r="KZI382" s="243"/>
      <c r="KZJ382" s="243"/>
      <c r="KZK382" s="243"/>
      <c r="KZL382" s="243"/>
      <c r="KZM382" s="243"/>
      <c r="KZN382" s="243"/>
      <c r="KZO382" s="243"/>
      <c r="KZP382" s="243"/>
      <c r="KZQ382" s="243"/>
      <c r="KZR382" s="243"/>
      <c r="KZS382" s="243"/>
      <c r="KZT382" s="243"/>
      <c r="KZU382" s="243"/>
      <c r="KZV382" s="243"/>
      <c r="KZW382" s="243"/>
      <c r="KZX382" s="243"/>
      <c r="KZY382" s="243"/>
      <c r="KZZ382" s="243"/>
      <c r="LAA382" s="243"/>
      <c r="LAB382" s="243"/>
      <c r="LAC382" s="243"/>
      <c r="LAD382" s="243"/>
      <c r="LAE382" s="243"/>
      <c r="LAF382" s="243"/>
      <c r="LAG382" s="243"/>
      <c r="LAH382" s="243"/>
      <c r="LAI382" s="243"/>
      <c r="LAJ382" s="243"/>
      <c r="LAK382" s="243"/>
      <c r="LAL382" s="243"/>
      <c r="LAM382" s="243"/>
      <c r="LAN382" s="243"/>
      <c r="LAO382" s="243"/>
      <c r="LAP382" s="243"/>
      <c r="LAQ382" s="243"/>
      <c r="LAR382" s="243"/>
      <c r="LAS382" s="243"/>
      <c r="LAT382" s="243"/>
      <c r="LAU382" s="243"/>
      <c r="LAV382" s="243"/>
      <c r="LAW382" s="243"/>
      <c r="LAX382" s="243"/>
      <c r="LAY382" s="243"/>
      <c r="LAZ382" s="243"/>
      <c r="LBA382" s="243"/>
      <c r="LBB382" s="243"/>
      <c r="LBC382" s="243"/>
      <c r="LBD382" s="243"/>
      <c r="LBE382" s="243"/>
      <c r="LBF382" s="243"/>
      <c r="LBG382" s="243"/>
      <c r="LBH382" s="243"/>
      <c r="LBI382" s="243"/>
      <c r="LBJ382" s="243"/>
      <c r="LBK382" s="243"/>
      <c r="LBL382" s="243"/>
      <c r="LBM382" s="243"/>
      <c r="LBN382" s="243"/>
      <c r="LBO382" s="243"/>
      <c r="LBP382" s="243"/>
      <c r="LBQ382" s="243"/>
      <c r="LBR382" s="243"/>
      <c r="LBS382" s="243"/>
      <c r="LBT382" s="243"/>
      <c r="LBU382" s="243"/>
      <c r="LBV382" s="243"/>
      <c r="LBW382" s="243"/>
      <c r="LBX382" s="243"/>
      <c r="LBY382" s="243"/>
      <c r="LBZ382" s="243"/>
      <c r="LCA382" s="243"/>
      <c r="LCB382" s="243"/>
      <c r="LCC382" s="243"/>
      <c r="LCD382" s="243"/>
      <c r="LCE382" s="243"/>
      <c r="LCF382" s="243"/>
      <c r="LCG382" s="243"/>
      <c r="LCH382" s="243"/>
      <c r="LCI382" s="243"/>
      <c r="LCJ382" s="243"/>
      <c r="LCK382" s="243"/>
      <c r="LCL382" s="243"/>
      <c r="LCM382" s="243"/>
      <c r="LCN382" s="243"/>
      <c r="LCO382" s="243"/>
      <c r="LCP382" s="243"/>
      <c r="LCQ382" s="243"/>
      <c r="LCR382" s="243"/>
      <c r="LCS382" s="243"/>
      <c r="LCT382" s="243"/>
      <c r="LCU382" s="243"/>
      <c r="LCV382" s="243"/>
      <c r="LCW382" s="243"/>
      <c r="LCX382" s="243"/>
      <c r="LCY382" s="243"/>
      <c r="LCZ382" s="243"/>
      <c r="LDA382" s="243"/>
      <c r="LDB382" s="243"/>
      <c r="LDC382" s="243"/>
      <c r="LDD382" s="243"/>
      <c r="LDE382" s="243"/>
      <c r="LDF382" s="243"/>
      <c r="LDG382" s="243"/>
      <c r="LDH382" s="243"/>
      <c r="LDI382" s="243"/>
      <c r="LDJ382" s="243"/>
      <c r="LDK382" s="243"/>
      <c r="LDL382" s="243"/>
      <c r="LDM382" s="243"/>
      <c r="LDN382" s="243"/>
      <c r="LDO382" s="243"/>
      <c r="LDP382" s="243"/>
      <c r="LDQ382" s="243"/>
      <c r="LDR382" s="243"/>
      <c r="LDS382" s="243"/>
      <c r="LDT382" s="243"/>
      <c r="LDU382" s="243"/>
      <c r="LDV382" s="243"/>
      <c r="LDW382" s="243"/>
      <c r="LDX382" s="243"/>
      <c r="LDY382" s="243"/>
      <c r="LDZ382" s="243"/>
      <c r="LEA382" s="243"/>
      <c r="LEB382" s="243"/>
      <c r="LEC382" s="243"/>
      <c r="LED382" s="243"/>
      <c r="LEE382" s="243"/>
      <c r="LEF382" s="243"/>
      <c r="LEG382" s="243"/>
      <c r="LEH382" s="243"/>
      <c r="LEI382" s="243"/>
      <c r="LEJ382" s="243"/>
      <c r="LEK382" s="243"/>
      <c r="LEL382" s="243"/>
      <c r="LEM382" s="243"/>
      <c r="LEN382" s="243"/>
      <c r="LEO382" s="243"/>
      <c r="LEP382" s="243"/>
      <c r="LEQ382" s="243"/>
      <c r="LER382" s="243"/>
      <c r="LES382" s="243"/>
      <c r="LET382" s="243"/>
      <c r="LEU382" s="243"/>
      <c r="LEV382" s="243"/>
      <c r="LEW382" s="243"/>
      <c r="LEX382" s="243"/>
      <c r="LEY382" s="243"/>
      <c r="LEZ382" s="243"/>
      <c r="LFA382" s="243"/>
      <c r="LFB382" s="243"/>
      <c r="LFC382" s="243"/>
      <c r="LFD382" s="243"/>
      <c r="LFE382" s="243"/>
      <c r="LFF382" s="243"/>
      <c r="LFG382" s="243"/>
      <c r="LFH382" s="243"/>
      <c r="LFI382" s="243"/>
      <c r="LFJ382" s="243"/>
      <c r="LFK382" s="243"/>
      <c r="LFL382" s="243"/>
      <c r="LFM382" s="243"/>
      <c r="LFN382" s="243"/>
      <c r="LFO382" s="243"/>
      <c r="LFP382" s="243"/>
      <c r="LFQ382" s="243"/>
      <c r="LFR382" s="243"/>
      <c r="LFS382" s="243"/>
      <c r="LFT382" s="243"/>
      <c r="LFU382" s="243"/>
      <c r="LFV382" s="243"/>
      <c r="LFW382" s="243"/>
      <c r="LFX382" s="243"/>
      <c r="LFY382" s="243"/>
      <c r="LFZ382" s="243"/>
      <c r="LGA382" s="243"/>
      <c r="LGB382" s="243"/>
      <c r="LGC382" s="243"/>
      <c r="LGD382" s="243"/>
      <c r="LGE382" s="243"/>
      <c r="LGF382" s="243"/>
      <c r="LGG382" s="243"/>
      <c r="LGH382" s="243"/>
      <c r="LGI382" s="243"/>
      <c r="LGJ382" s="243"/>
      <c r="LGK382" s="243"/>
      <c r="LGL382" s="243"/>
      <c r="LGM382" s="243"/>
      <c r="LGN382" s="243"/>
      <c r="LGO382" s="243"/>
      <c r="LGP382" s="243"/>
      <c r="LGQ382" s="243"/>
      <c r="LGR382" s="243"/>
      <c r="LGS382" s="243"/>
      <c r="LGT382" s="243"/>
      <c r="LGU382" s="243"/>
      <c r="LGV382" s="243"/>
      <c r="LGW382" s="243"/>
      <c r="LGX382" s="243"/>
      <c r="LGY382" s="243"/>
      <c r="LGZ382" s="243"/>
      <c r="LHA382" s="243"/>
      <c r="LHB382" s="243"/>
      <c r="LHC382" s="243"/>
      <c r="LHD382" s="243"/>
      <c r="LHE382" s="243"/>
      <c r="LHF382" s="243"/>
      <c r="LHG382" s="243"/>
      <c r="LHH382" s="243"/>
      <c r="LHI382" s="243"/>
      <c r="LHJ382" s="243"/>
      <c r="LHK382" s="243"/>
      <c r="LHL382" s="243"/>
      <c r="LHM382" s="243"/>
      <c r="LHN382" s="243"/>
      <c r="LHO382" s="243"/>
      <c r="LHP382" s="243"/>
      <c r="LHQ382" s="243"/>
      <c r="LHR382" s="243"/>
      <c r="LHS382" s="243"/>
      <c r="LHT382" s="243"/>
      <c r="LHU382" s="243"/>
      <c r="LHV382" s="243"/>
      <c r="LHW382" s="243"/>
      <c r="LHX382" s="243"/>
      <c r="LHY382" s="243"/>
      <c r="LHZ382" s="243"/>
      <c r="LIA382" s="243"/>
      <c r="LIB382" s="243"/>
      <c r="LIC382" s="243"/>
      <c r="LID382" s="243"/>
      <c r="LIE382" s="243"/>
      <c r="LIF382" s="243"/>
      <c r="LIG382" s="243"/>
      <c r="LIH382" s="243"/>
      <c r="LII382" s="243"/>
      <c r="LIJ382" s="243"/>
      <c r="LIK382" s="243"/>
      <c r="LIL382" s="243"/>
      <c r="LIM382" s="243"/>
      <c r="LIN382" s="243"/>
      <c r="LIO382" s="243"/>
      <c r="LIP382" s="243"/>
      <c r="LIQ382" s="243"/>
      <c r="LIR382" s="243"/>
      <c r="LIS382" s="243"/>
      <c r="LIT382" s="243"/>
      <c r="LIU382" s="243"/>
      <c r="LIV382" s="243"/>
      <c r="LIW382" s="243"/>
      <c r="LIX382" s="243"/>
      <c r="LIY382" s="243"/>
      <c r="LIZ382" s="243"/>
      <c r="LJA382" s="243"/>
      <c r="LJB382" s="243"/>
      <c r="LJC382" s="243"/>
      <c r="LJD382" s="243"/>
      <c r="LJE382" s="243"/>
      <c r="LJF382" s="243"/>
      <c r="LJG382" s="243"/>
      <c r="LJH382" s="243"/>
      <c r="LJI382" s="243"/>
      <c r="LJJ382" s="243"/>
      <c r="LJK382" s="243"/>
      <c r="LJL382" s="243"/>
      <c r="LJM382" s="243"/>
      <c r="LJN382" s="243"/>
      <c r="LJO382" s="243"/>
      <c r="LJP382" s="243"/>
      <c r="LJQ382" s="243"/>
      <c r="LJR382" s="243"/>
      <c r="LJS382" s="243"/>
      <c r="LJT382" s="243"/>
      <c r="LJU382" s="243"/>
      <c r="LJV382" s="243"/>
      <c r="LJW382" s="243"/>
      <c r="LJX382" s="243"/>
      <c r="LJY382" s="243"/>
      <c r="LJZ382" s="243"/>
      <c r="LKA382" s="243"/>
      <c r="LKB382" s="243"/>
      <c r="LKC382" s="243"/>
      <c r="LKD382" s="243"/>
      <c r="LKE382" s="243"/>
      <c r="LKF382" s="243"/>
      <c r="LKG382" s="243"/>
      <c r="LKH382" s="243"/>
      <c r="LKI382" s="243"/>
      <c r="LKJ382" s="243"/>
      <c r="LKK382" s="243"/>
      <c r="LKL382" s="243"/>
      <c r="LKM382" s="243"/>
      <c r="LKN382" s="243"/>
      <c r="LKO382" s="243"/>
      <c r="LKP382" s="243"/>
      <c r="LKQ382" s="243"/>
      <c r="LKR382" s="243"/>
      <c r="LKS382" s="243"/>
      <c r="LKT382" s="243"/>
      <c r="LKU382" s="243"/>
      <c r="LKV382" s="243"/>
      <c r="LKW382" s="243"/>
      <c r="LKX382" s="243"/>
      <c r="LKY382" s="243"/>
      <c r="LKZ382" s="243"/>
      <c r="LLA382" s="243"/>
      <c r="LLB382" s="243"/>
      <c r="LLC382" s="243"/>
      <c r="LLD382" s="243"/>
      <c r="LLE382" s="243"/>
      <c r="LLF382" s="243"/>
      <c r="LLG382" s="243"/>
      <c r="LLH382" s="243"/>
      <c r="LLI382" s="243"/>
      <c r="LLJ382" s="243"/>
      <c r="LLK382" s="243"/>
      <c r="LLL382" s="243"/>
      <c r="LLM382" s="243"/>
      <c r="LLN382" s="243"/>
      <c r="LLO382" s="243"/>
      <c r="LLP382" s="243"/>
      <c r="LLQ382" s="243"/>
      <c r="LLR382" s="243"/>
      <c r="LLS382" s="243"/>
      <c r="LLT382" s="243"/>
      <c r="LLU382" s="243"/>
      <c r="LLV382" s="243"/>
      <c r="LLW382" s="243"/>
      <c r="LLX382" s="243"/>
      <c r="LLY382" s="243"/>
      <c r="LLZ382" s="243"/>
      <c r="LMA382" s="243"/>
      <c r="LMB382" s="243"/>
      <c r="LMC382" s="243"/>
      <c r="LMD382" s="243"/>
      <c r="LME382" s="243"/>
      <c r="LMF382" s="243"/>
      <c r="LMG382" s="243"/>
      <c r="LMH382" s="243"/>
      <c r="LMI382" s="243"/>
      <c r="LMJ382" s="243"/>
      <c r="LMK382" s="243"/>
      <c r="LML382" s="243"/>
      <c r="LMM382" s="243"/>
      <c r="LMN382" s="243"/>
      <c r="LMO382" s="243"/>
      <c r="LMP382" s="243"/>
      <c r="LMQ382" s="243"/>
      <c r="LMR382" s="243"/>
      <c r="LMS382" s="243"/>
      <c r="LMT382" s="243"/>
      <c r="LMU382" s="243"/>
      <c r="LMV382" s="243"/>
      <c r="LMW382" s="243"/>
      <c r="LMX382" s="243"/>
      <c r="LMY382" s="243"/>
      <c r="LMZ382" s="243"/>
      <c r="LNA382" s="243"/>
      <c r="LNB382" s="243"/>
      <c r="LNC382" s="243"/>
      <c r="LND382" s="243"/>
      <c r="LNE382" s="243"/>
      <c r="LNF382" s="243"/>
      <c r="LNG382" s="243"/>
      <c r="LNH382" s="243"/>
      <c r="LNI382" s="243"/>
      <c r="LNJ382" s="243"/>
      <c r="LNK382" s="243"/>
      <c r="LNL382" s="243"/>
      <c r="LNM382" s="243"/>
      <c r="LNN382" s="243"/>
      <c r="LNO382" s="243"/>
      <c r="LNP382" s="243"/>
      <c r="LNQ382" s="243"/>
      <c r="LNR382" s="243"/>
      <c r="LNS382" s="243"/>
      <c r="LNT382" s="243"/>
      <c r="LNU382" s="243"/>
      <c r="LNV382" s="243"/>
      <c r="LNW382" s="243"/>
      <c r="LNX382" s="243"/>
      <c r="LNY382" s="243"/>
      <c r="LNZ382" s="243"/>
      <c r="LOA382" s="243"/>
      <c r="LOB382" s="243"/>
      <c r="LOC382" s="243"/>
      <c r="LOD382" s="243"/>
      <c r="LOE382" s="243"/>
      <c r="LOF382" s="243"/>
      <c r="LOG382" s="243"/>
      <c r="LOH382" s="243"/>
      <c r="LOI382" s="243"/>
      <c r="LOJ382" s="243"/>
      <c r="LOK382" s="243"/>
      <c r="LOL382" s="243"/>
      <c r="LOM382" s="243"/>
      <c r="LON382" s="243"/>
      <c r="LOO382" s="243"/>
      <c r="LOP382" s="243"/>
      <c r="LOQ382" s="243"/>
      <c r="LOR382" s="243"/>
      <c r="LOS382" s="243"/>
      <c r="LOT382" s="243"/>
      <c r="LOU382" s="243"/>
      <c r="LOV382" s="243"/>
      <c r="LOW382" s="243"/>
      <c r="LOX382" s="243"/>
      <c r="LOY382" s="243"/>
      <c r="LOZ382" s="243"/>
      <c r="LPA382" s="243"/>
      <c r="LPB382" s="243"/>
      <c r="LPC382" s="243"/>
      <c r="LPD382" s="243"/>
      <c r="LPE382" s="243"/>
      <c r="LPF382" s="243"/>
      <c r="LPG382" s="243"/>
      <c r="LPH382" s="243"/>
      <c r="LPI382" s="243"/>
      <c r="LPJ382" s="243"/>
      <c r="LPK382" s="243"/>
      <c r="LPL382" s="243"/>
      <c r="LPM382" s="243"/>
      <c r="LPN382" s="243"/>
      <c r="LPO382" s="243"/>
      <c r="LPP382" s="243"/>
      <c r="LPQ382" s="243"/>
      <c r="LPR382" s="243"/>
      <c r="LPS382" s="243"/>
      <c r="LPT382" s="243"/>
      <c r="LPU382" s="243"/>
      <c r="LPV382" s="243"/>
      <c r="LPW382" s="243"/>
      <c r="LPX382" s="243"/>
      <c r="LPY382" s="243"/>
      <c r="LPZ382" s="243"/>
      <c r="LQA382" s="243"/>
      <c r="LQB382" s="243"/>
      <c r="LQC382" s="243"/>
      <c r="LQD382" s="243"/>
      <c r="LQE382" s="243"/>
      <c r="LQF382" s="243"/>
      <c r="LQG382" s="243"/>
      <c r="LQH382" s="243"/>
      <c r="LQI382" s="243"/>
      <c r="LQJ382" s="243"/>
      <c r="LQK382" s="243"/>
      <c r="LQL382" s="243"/>
      <c r="LQM382" s="243"/>
      <c r="LQN382" s="243"/>
      <c r="LQO382" s="243"/>
      <c r="LQP382" s="243"/>
      <c r="LQQ382" s="243"/>
      <c r="LQR382" s="243"/>
      <c r="LQS382" s="243"/>
      <c r="LQT382" s="243"/>
      <c r="LQU382" s="243"/>
      <c r="LQV382" s="243"/>
      <c r="LQW382" s="243"/>
      <c r="LQX382" s="243"/>
      <c r="LQY382" s="243"/>
      <c r="LQZ382" s="243"/>
      <c r="LRA382" s="243"/>
      <c r="LRB382" s="243"/>
      <c r="LRC382" s="243"/>
      <c r="LRD382" s="243"/>
      <c r="LRE382" s="243"/>
      <c r="LRF382" s="243"/>
      <c r="LRG382" s="243"/>
      <c r="LRH382" s="243"/>
      <c r="LRI382" s="243"/>
      <c r="LRJ382" s="243"/>
      <c r="LRK382" s="243"/>
      <c r="LRL382" s="243"/>
      <c r="LRM382" s="243"/>
      <c r="LRN382" s="243"/>
      <c r="LRO382" s="243"/>
      <c r="LRP382" s="243"/>
      <c r="LRQ382" s="243"/>
      <c r="LRR382" s="243"/>
      <c r="LRS382" s="243"/>
      <c r="LRT382" s="243"/>
      <c r="LRU382" s="243"/>
      <c r="LRV382" s="243"/>
      <c r="LRW382" s="243"/>
      <c r="LRX382" s="243"/>
      <c r="LRY382" s="243"/>
      <c r="LRZ382" s="243"/>
      <c r="LSA382" s="243"/>
      <c r="LSB382" s="243"/>
      <c r="LSC382" s="243"/>
      <c r="LSD382" s="243"/>
      <c r="LSE382" s="243"/>
      <c r="LSF382" s="243"/>
      <c r="LSG382" s="243"/>
      <c r="LSH382" s="243"/>
      <c r="LSI382" s="243"/>
      <c r="LSJ382" s="243"/>
      <c r="LSK382" s="243"/>
      <c r="LSL382" s="243"/>
      <c r="LSM382" s="243"/>
      <c r="LSN382" s="243"/>
      <c r="LSO382" s="243"/>
      <c r="LSP382" s="243"/>
      <c r="LSQ382" s="243"/>
      <c r="LSR382" s="243"/>
      <c r="LSS382" s="243"/>
      <c r="LST382" s="243"/>
      <c r="LSU382" s="243"/>
      <c r="LSV382" s="243"/>
      <c r="LSW382" s="243"/>
      <c r="LSX382" s="243"/>
      <c r="LSY382" s="243"/>
      <c r="LSZ382" s="243"/>
      <c r="LTA382" s="243"/>
      <c r="LTB382" s="243"/>
      <c r="LTC382" s="243"/>
      <c r="LTD382" s="243"/>
      <c r="LTE382" s="243"/>
      <c r="LTF382" s="243"/>
      <c r="LTG382" s="243"/>
      <c r="LTH382" s="243"/>
      <c r="LTI382" s="243"/>
      <c r="LTJ382" s="243"/>
      <c r="LTK382" s="243"/>
      <c r="LTL382" s="243"/>
      <c r="LTM382" s="243"/>
      <c r="LTN382" s="243"/>
      <c r="LTO382" s="243"/>
      <c r="LTP382" s="243"/>
      <c r="LTQ382" s="243"/>
      <c r="LTR382" s="243"/>
      <c r="LTS382" s="243"/>
      <c r="LTT382" s="243"/>
      <c r="LTU382" s="243"/>
      <c r="LTV382" s="243"/>
      <c r="LTW382" s="243"/>
      <c r="LTX382" s="243"/>
      <c r="LTY382" s="243"/>
      <c r="LTZ382" s="243"/>
      <c r="LUA382" s="243"/>
      <c r="LUB382" s="243"/>
      <c r="LUC382" s="243"/>
      <c r="LUD382" s="243"/>
      <c r="LUE382" s="243"/>
      <c r="LUF382" s="243"/>
      <c r="LUG382" s="243"/>
      <c r="LUH382" s="243"/>
      <c r="LUI382" s="243"/>
      <c r="LUJ382" s="243"/>
      <c r="LUK382" s="243"/>
      <c r="LUL382" s="243"/>
      <c r="LUM382" s="243"/>
      <c r="LUN382" s="243"/>
      <c r="LUO382" s="243"/>
      <c r="LUP382" s="243"/>
      <c r="LUQ382" s="243"/>
      <c r="LUR382" s="243"/>
      <c r="LUS382" s="243"/>
      <c r="LUT382" s="243"/>
      <c r="LUU382" s="243"/>
      <c r="LUV382" s="243"/>
      <c r="LUW382" s="243"/>
      <c r="LUX382" s="243"/>
      <c r="LUY382" s="243"/>
      <c r="LUZ382" s="243"/>
      <c r="LVA382" s="243"/>
      <c r="LVB382" s="243"/>
      <c r="LVC382" s="243"/>
      <c r="LVD382" s="243"/>
      <c r="LVE382" s="243"/>
      <c r="LVF382" s="243"/>
      <c r="LVG382" s="243"/>
      <c r="LVH382" s="243"/>
      <c r="LVI382" s="243"/>
      <c r="LVJ382" s="243"/>
      <c r="LVK382" s="243"/>
      <c r="LVL382" s="243"/>
      <c r="LVM382" s="243"/>
      <c r="LVN382" s="243"/>
      <c r="LVO382" s="243"/>
      <c r="LVP382" s="243"/>
      <c r="LVQ382" s="243"/>
      <c r="LVR382" s="243"/>
      <c r="LVS382" s="243"/>
      <c r="LVT382" s="243"/>
      <c r="LVU382" s="243"/>
      <c r="LVV382" s="243"/>
      <c r="LVW382" s="243"/>
      <c r="LVX382" s="243"/>
      <c r="LVY382" s="243"/>
      <c r="LVZ382" s="243"/>
      <c r="LWA382" s="243"/>
      <c r="LWB382" s="243"/>
      <c r="LWC382" s="243"/>
      <c r="LWD382" s="243"/>
      <c r="LWE382" s="243"/>
      <c r="LWF382" s="243"/>
      <c r="LWG382" s="243"/>
      <c r="LWH382" s="243"/>
      <c r="LWI382" s="243"/>
      <c r="LWJ382" s="243"/>
      <c r="LWK382" s="243"/>
      <c r="LWL382" s="243"/>
      <c r="LWM382" s="243"/>
      <c r="LWN382" s="243"/>
      <c r="LWO382" s="243"/>
      <c r="LWP382" s="243"/>
      <c r="LWQ382" s="243"/>
      <c r="LWR382" s="243"/>
      <c r="LWS382" s="243"/>
      <c r="LWT382" s="243"/>
      <c r="LWU382" s="243"/>
      <c r="LWV382" s="243"/>
      <c r="LWW382" s="243"/>
      <c r="LWX382" s="243"/>
      <c r="LWY382" s="243"/>
      <c r="LWZ382" s="243"/>
      <c r="LXA382" s="243"/>
      <c r="LXB382" s="243"/>
      <c r="LXC382" s="243"/>
      <c r="LXD382" s="243"/>
      <c r="LXE382" s="243"/>
      <c r="LXF382" s="243"/>
      <c r="LXG382" s="243"/>
      <c r="LXH382" s="243"/>
      <c r="LXI382" s="243"/>
      <c r="LXJ382" s="243"/>
      <c r="LXK382" s="243"/>
      <c r="LXL382" s="243"/>
      <c r="LXM382" s="243"/>
      <c r="LXN382" s="243"/>
      <c r="LXO382" s="243"/>
      <c r="LXP382" s="243"/>
      <c r="LXQ382" s="243"/>
      <c r="LXR382" s="243"/>
      <c r="LXS382" s="243"/>
      <c r="LXT382" s="243"/>
      <c r="LXU382" s="243"/>
      <c r="LXV382" s="243"/>
      <c r="LXW382" s="243"/>
      <c r="LXX382" s="243"/>
      <c r="LXY382" s="243"/>
      <c r="LXZ382" s="243"/>
      <c r="LYA382" s="243"/>
      <c r="LYB382" s="243"/>
      <c r="LYC382" s="243"/>
      <c r="LYD382" s="243"/>
      <c r="LYE382" s="243"/>
      <c r="LYF382" s="243"/>
      <c r="LYG382" s="243"/>
      <c r="LYH382" s="243"/>
      <c r="LYI382" s="243"/>
      <c r="LYJ382" s="243"/>
      <c r="LYK382" s="243"/>
      <c r="LYL382" s="243"/>
      <c r="LYM382" s="243"/>
      <c r="LYN382" s="243"/>
      <c r="LYO382" s="243"/>
      <c r="LYP382" s="243"/>
      <c r="LYQ382" s="243"/>
      <c r="LYR382" s="243"/>
      <c r="LYS382" s="243"/>
      <c r="LYT382" s="243"/>
      <c r="LYU382" s="243"/>
      <c r="LYV382" s="243"/>
      <c r="LYW382" s="243"/>
      <c r="LYX382" s="243"/>
      <c r="LYY382" s="243"/>
      <c r="LYZ382" s="243"/>
      <c r="LZA382" s="243"/>
      <c r="LZB382" s="243"/>
      <c r="LZC382" s="243"/>
      <c r="LZD382" s="243"/>
      <c r="LZE382" s="243"/>
      <c r="LZF382" s="243"/>
      <c r="LZG382" s="243"/>
      <c r="LZH382" s="243"/>
      <c r="LZI382" s="243"/>
      <c r="LZJ382" s="243"/>
      <c r="LZK382" s="243"/>
      <c r="LZL382" s="243"/>
      <c r="LZM382" s="243"/>
      <c r="LZN382" s="243"/>
      <c r="LZO382" s="243"/>
      <c r="LZP382" s="243"/>
      <c r="LZQ382" s="243"/>
      <c r="LZR382" s="243"/>
      <c r="LZS382" s="243"/>
      <c r="LZT382" s="243"/>
      <c r="LZU382" s="243"/>
      <c r="LZV382" s="243"/>
      <c r="LZW382" s="243"/>
      <c r="LZX382" s="243"/>
      <c r="LZY382" s="243"/>
      <c r="LZZ382" s="243"/>
      <c r="MAA382" s="243"/>
      <c r="MAB382" s="243"/>
      <c r="MAC382" s="243"/>
      <c r="MAD382" s="243"/>
      <c r="MAE382" s="243"/>
      <c r="MAF382" s="243"/>
      <c r="MAG382" s="243"/>
      <c r="MAH382" s="243"/>
      <c r="MAI382" s="243"/>
      <c r="MAJ382" s="243"/>
      <c r="MAK382" s="243"/>
      <c r="MAL382" s="243"/>
      <c r="MAM382" s="243"/>
      <c r="MAN382" s="243"/>
      <c r="MAO382" s="243"/>
      <c r="MAP382" s="243"/>
      <c r="MAQ382" s="243"/>
      <c r="MAR382" s="243"/>
      <c r="MAS382" s="243"/>
      <c r="MAT382" s="243"/>
      <c r="MAU382" s="243"/>
      <c r="MAV382" s="243"/>
      <c r="MAW382" s="243"/>
      <c r="MAX382" s="243"/>
      <c r="MAY382" s="243"/>
      <c r="MAZ382" s="243"/>
      <c r="MBA382" s="243"/>
      <c r="MBB382" s="243"/>
      <c r="MBC382" s="243"/>
      <c r="MBD382" s="243"/>
      <c r="MBE382" s="243"/>
      <c r="MBF382" s="243"/>
      <c r="MBG382" s="243"/>
      <c r="MBH382" s="243"/>
      <c r="MBI382" s="243"/>
      <c r="MBJ382" s="243"/>
      <c r="MBK382" s="243"/>
      <c r="MBL382" s="243"/>
      <c r="MBM382" s="243"/>
      <c r="MBN382" s="243"/>
      <c r="MBO382" s="243"/>
      <c r="MBP382" s="243"/>
      <c r="MBQ382" s="243"/>
      <c r="MBR382" s="243"/>
      <c r="MBS382" s="243"/>
      <c r="MBT382" s="243"/>
      <c r="MBU382" s="243"/>
      <c r="MBV382" s="243"/>
      <c r="MBW382" s="243"/>
      <c r="MBX382" s="243"/>
      <c r="MBY382" s="243"/>
      <c r="MBZ382" s="243"/>
      <c r="MCA382" s="243"/>
      <c r="MCB382" s="243"/>
      <c r="MCC382" s="243"/>
      <c r="MCD382" s="243"/>
      <c r="MCE382" s="243"/>
      <c r="MCF382" s="243"/>
      <c r="MCG382" s="243"/>
      <c r="MCH382" s="243"/>
      <c r="MCI382" s="243"/>
      <c r="MCJ382" s="243"/>
      <c r="MCK382" s="243"/>
      <c r="MCL382" s="243"/>
      <c r="MCM382" s="243"/>
      <c r="MCN382" s="243"/>
      <c r="MCO382" s="243"/>
      <c r="MCP382" s="243"/>
      <c r="MCQ382" s="243"/>
      <c r="MCR382" s="243"/>
      <c r="MCS382" s="243"/>
      <c r="MCT382" s="243"/>
      <c r="MCU382" s="243"/>
      <c r="MCV382" s="243"/>
      <c r="MCW382" s="243"/>
      <c r="MCX382" s="243"/>
      <c r="MCY382" s="243"/>
      <c r="MCZ382" s="243"/>
      <c r="MDA382" s="243"/>
      <c r="MDB382" s="243"/>
      <c r="MDC382" s="243"/>
      <c r="MDD382" s="243"/>
      <c r="MDE382" s="243"/>
      <c r="MDF382" s="243"/>
      <c r="MDG382" s="243"/>
      <c r="MDH382" s="243"/>
      <c r="MDI382" s="243"/>
      <c r="MDJ382" s="243"/>
      <c r="MDK382" s="243"/>
      <c r="MDL382" s="243"/>
      <c r="MDM382" s="243"/>
      <c r="MDN382" s="243"/>
      <c r="MDO382" s="243"/>
      <c r="MDP382" s="243"/>
      <c r="MDQ382" s="243"/>
      <c r="MDR382" s="243"/>
      <c r="MDS382" s="243"/>
      <c r="MDT382" s="243"/>
      <c r="MDU382" s="243"/>
      <c r="MDV382" s="243"/>
      <c r="MDW382" s="243"/>
      <c r="MDX382" s="243"/>
      <c r="MDY382" s="243"/>
      <c r="MDZ382" s="243"/>
      <c r="MEA382" s="243"/>
      <c r="MEB382" s="243"/>
      <c r="MEC382" s="243"/>
      <c r="MED382" s="243"/>
      <c r="MEE382" s="243"/>
      <c r="MEF382" s="243"/>
      <c r="MEG382" s="243"/>
      <c r="MEH382" s="243"/>
      <c r="MEI382" s="243"/>
      <c r="MEJ382" s="243"/>
      <c r="MEK382" s="243"/>
      <c r="MEL382" s="243"/>
      <c r="MEM382" s="243"/>
      <c r="MEN382" s="243"/>
      <c r="MEO382" s="243"/>
      <c r="MEP382" s="243"/>
      <c r="MEQ382" s="243"/>
      <c r="MER382" s="243"/>
      <c r="MES382" s="243"/>
      <c r="MET382" s="243"/>
      <c r="MEU382" s="243"/>
      <c r="MEV382" s="243"/>
      <c r="MEW382" s="243"/>
      <c r="MEX382" s="243"/>
      <c r="MEY382" s="243"/>
      <c r="MEZ382" s="243"/>
      <c r="MFA382" s="243"/>
      <c r="MFB382" s="243"/>
      <c r="MFC382" s="243"/>
      <c r="MFD382" s="243"/>
      <c r="MFE382" s="243"/>
      <c r="MFF382" s="243"/>
      <c r="MFG382" s="243"/>
      <c r="MFH382" s="243"/>
      <c r="MFI382" s="243"/>
      <c r="MFJ382" s="243"/>
      <c r="MFK382" s="243"/>
      <c r="MFL382" s="243"/>
      <c r="MFM382" s="243"/>
      <c r="MFN382" s="243"/>
      <c r="MFO382" s="243"/>
      <c r="MFP382" s="243"/>
      <c r="MFQ382" s="243"/>
      <c r="MFR382" s="243"/>
      <c r="MFS382" s="243"/>
      <c r="MFT382" s="243"/>
      <c r="MFU382" s="243"/>
      <c r="MFV382" s="243"/>
      <c r="MFW382" s="243"/>
      <c r="MFX382" s="243"/>
      <c r="MFY382" s="243"/>
      <c r="MFZ382" s="243"/>
      <c r="MGA382" s="243"/>
      <c r="MGB382" s="243"/>
      <c r="MGC382" s="243"/>
      <c r="MGD382" s="243"/>
      <c r="MGE382" s="243"/>
      <c r="MGF382" s="243"/>
      <c r="MGG382" s="243"/>
      <c r="MGH382" s="243"/>
      <c r="MGI382" s="243"/>
      <c r="MGJ382" s="243"/>
      <c r="MGK382" s="243"/>
      <c r="MGL382" s="243"/>
      <c r="MGM382" s="243"/>
      <c r="MGN382" s="243"/>
      <c r="MGO382" s="243"/>
      <c r="MGP382" s="243"/>
      <c r="MGQ382" s="243"/>
      <c r="MGR382" s="243"/>
      <c r="MGS382" s="243"/>
      <c r="MGT382" s="243"/>
      <c r="MGU382" s="243"/>
      <c r="MGV382" s="243"/>
      <c r="MGW382" s="243"/>
      <c r="MGX382" s="243"/>
      <c r="MGY382" s="243"/>
      <c r="MGZ382" s="243"/>
      <c r="MHA382" s="243"/>
      <c r="MHB382" s="243"/>
      <c r="MHC382" s="243"/>
      <c r="MHD382" s="243"/>
      <c r="MHE382" s="243"/>
      <c r="MHF382" s="243"/>
      <c r="MHG382" s="243"/>
      <c r="MHH382" s="243"/>
      <c r="MHI382" s="243"/>
      <c r="MHJ382" s="243"/>
      <c r="MHK382" s="243"/>
      <c r="MHL382" s="243"/>
      <c r="MHM382" s="243"/>
      <c r="MHN382" s="243"/>
      <c r="MHO382" s="243"/>
      <c r="MHP382" s="243"/>
      <c r="MHQ382" s="243"/>
      <c r="MHR382" s="243"/>
      <c r="MHS382" s="243"/>
      <c r="MHT382" s="243"/>
      <c r="MHU382" s="243"/>
      <c r="MHV382" s="243"/>
      <c r="MHW382" s="243"/>
      <c r="MHX382" s="243"/>
      <c r="MHY382" s="243"/>
      <c r="MHZ382" s="243"/>
      <c r="MIA382" s="243"/>
      <c r="MIB382" s="243"/>
      <c r="MIC382" s="243"/>
      <c r="MID382" s="243"/>
      <c r="MIE382" s="243"/>
      <c r="MIF382" s="243"/>
      <c r="MIG382" s="243"/>
      <c r="MIH382" s="243"/>
      <c r="MII382" s="243"/>
      <c r="MIJ382" s="243"/>
      <c r="MIK382" s="243"/>
      <c r="MIL382" s="243"/>
      <c r="MIM382" s="243"/>
      <c r="MIN382" s="243"/>
      <c r="MIO382" s="243"/>
      <c r="MIP382" s="243"/>
      <c r="MIQ382" s="243"/>
      <c r="MIR382" s="243"/>
      <c r="MIS382" s="243"/>
      <c r="MIT382" s="243"/>
      <c r="MIU382" s="243"/>
      <c r="MIV382" s="243"/>
      <c r="MIW382" s="243"/>
      <c r="MIX382" s="243"/>
      <c r="MIY382" s="243"/>
      <c r="MIZ382" s="243"/>
      <c r="MJA382" s="243"/>
      <c r="MJB382" s="243"/>
      <c r="MJC382" s="243"/>
      <c r="MJD382" s="243"/>
      <c r="MJE382" s="243"/>
      <c r="MJF382" s="243"/>
      <c r="MJG382" s="243"/>
      <c r="MJH382" s="243"/>
      <c r="MJI382" s="243"/>
      <c r="MJJ382" s="243"/>
      <c r="MJK382" s="243"/>
      <c r="MJL382" s="243"/>
      <c r="MJM382" s="243"/>
      <c r="MJN382" s="243"/>
      <c r="MJO382" s="243"/>
      <c r="MJP382" s="243"/>
      <c r="MJQ382" s="243"/>
      <c r="MJR382" s="243"/>
      <c r="MJS382" s="243"/>
      <c r="MJT382" s="243"/>
      <c r="MJU382" s="243"/>
      <c r="MJV382" s="243"/>
      <c r="MJW382" s="243"/>
      <c r="MJX382" s="243"/>
      <c r="MJY382" s="243"/>
      <c r="MJZ382" s="243"/>
      <c r="MKA382" s="243"/>
      <c r="MKB382" s="243"/>
      <c r="MKC382" s="243"/>
      <c r="MKD382" s="243"/>
      <c r="MKE382" s="243"/>
      <c r="MKF382" s="243"/>
      <c r="MKG382" s="243"/>
      <c r="MKH382" s="243"/>
      <c r="MKI382" s="243"/>
      <c r="MKJ382" s="243"/>
      <c r="MKK382" s="243"/>
      <c r="MKL382" s="243"/>
      <c r="MKM382" s="243"/>
      <c r="MKN382" s="243"/>
      <c r="MKO382" s="243"/>
      <c r="MKP382" s="243"/>
      <c r="MKQ382" s="243"/>
      <c r="MKR382" s="243"/>
      <c r="MKS382" s="243"/>
      <c r="MKT382" s="243"/>
      <c r="MKU382" s="243"/>
      <c r="MKV382" s="243"/>
      <c r="MKW382" s="243"/>
      <c r="MKX382" s="243"/>
      <c r="MKY382" s="243"/>
      <c r="MKZ382" s="243"/>
      <c r="MLA382" s="243"/>
      <c r="MLB382" s="243"/>
      <c r="MLC382" s="243"/>
      <c r="MLD382" s="243"/>
      <c r="MLE382" s="243"/>
      <c r="MLF382" s="243"/>
      <c r="MLG382" s="243"/>
      <c r="MLH382" s="243"/>
      <c r="MLI382" s="243"/>
      <c r="MLJ382" s="243"/>
      <c r="MLK382" s="243"/>
      <c r="MLL382" s="243"/>
      <c r="MLM382" s="243"/>
      <c r="MLN382" s="243"/>
      <c r="MLO382" s="243"/>
      <c r="MLP382" s="243"/>
      <c r="MLQ382" s="243"/>
      <c r="MLR382" s="243"/>
      <c r="MLS382" s="243"/>
      <c r="MLT382" s="243"/>
      <c r="MLU382" s="243"/>
      <c r="MLV382" s="243"/>
      <c r="MLW382" s="243"/>
      <c r="MLX382" s="243"/>
      <c r="MLY382" s="243"/>
      <c r="MLZ382" s="243"/>
      <c r="MMA382" s="243"/>
      <c r="MMB382" s="243"/>
      <c r="MMC382" s="243"/>
      <c r="MMD382" s="243"/>
      <c r="MME382" s="243"/>
      <c r="MMF382" s="243"/>
      <c r="MMG382" s="243"/>
      <c r="MMH382" s="243"/>
      <c r="MMI382" s="243"/>
      <c r="MMJ382" s="243"/>
      <c r="MMK382" s="243"/>
      <c r="MML382" s="243"/>
      <c r="MMM382" s="243"/>
      <c r="MMN382" s="243"/>
      <c r="MMO382" s="243"/>
      <c r="MMP382" s="243"/>
      <c r="MMQ382" s="243"/>
      <c r="MMR382" s="243"/>
      <c r="MMS382" s="243"/>
      <c r="MMT382" s="243"/>
      <c r="MMU382" s="243"/>
      <c r="MMV382" s="243"/>
      <c r="MMW382" s="243"/>
      <c r="MMX382" s="243"/>
      <c r="MMY382" s="243"/>
      <c r="MMZ382" s="243"/>
      <c r="MNA382" s="243"/>
      <c r="MNB382" s="243"/>
      <c r="MNC382" s="243"/>
      <c r="MND382" s="243"/>
      <c r="MNE382" s="243"/>
      <c r="MNF382" s="243"/>
      <c r="MNG382" s="243"/>
      <c r="MNH382" s="243"/>
      <c r="MNI382" s="243"/>
      <c r="MNJ382" s="243"/>
      <c r="MNK382" s="243"/>
      <c r="MNL382" s="243"/>
      <c r="MNM382" s="243"/>
      <c r="MNN382" s="243"/>
      <c r="MNO382" s="243"/>
      <c r="MNP382" s="243"/>
      <c r="MNQ382" s="243"/>
      <c r="MNR382" s="243"/>
      <c r="MNS382" s="243"/>
      <c r="MNT382" s="243"/>
      <c r="MNU382" s="243"/>
      <c r="MNV382" s="243"/>
      <c r="MNW382" s="243"/>
      <c r="MNX382" s="243"/>
      <c r="MNY382" s="243"/>
      <c r="MNZ382" s="243"/>
      <c r="MOA382" s="243"/>
      <c r="MOB382" s="243"/>
      <c r="MOC382" s="243"/>
      <c r="MOD382" s="243"/>
      <c r="MOE382" s="243"/>
      <c r="MOF382" s="243"/>
      <c r="MOG382" s="243"/>
      <c r="MOH382" s="243"/>
      <c r="MOI382" s="243"/>
      <c r="MOJ382" s="243"/>
      <c r="MOK382" s="243"/>
      <c r="MOL382" s="243"/>
      <c r="MOM382" s="243"/>
      <c r="MON382" s="243"/>
      <c r="MOO382" s="243"/>
      <c r="MOP382" s="243"/>
      <c r="MOQ382" s="243"/>
      <c r="MOR382" s="243"/>
      <c r="MOS382" s="243"/>
      <c r="MOT382" s="243"/>
      <c r="MOU382" s="243"/>
      <c r="MOV382" s="243"/>
      <c r="MOW382" s="243"/>
      <c r="MOX382" s="243"/>
      <c r="MOY382" s="243"/>
      <c r="MOZ382" s="243"/>
      <c r="MPA382" s="243"/>
      <c r="MPB382" s="243"/>
      <c r="MPC382" s="243"/>
      <c r="MPD382" s="243"/>
      <c r="MPE382" s="243"/>
      <c r="MPF382" s="243"/>
      <c r="MPG382" s="243"/>
      <c r="MPH382" s="243"/>
      <c r="MPI382" s="243"/>
      <c r="MPJ382" s="243"/>
      <c r="MPK382" s="243"/>
      <c r="MPL382" s="243"/>
      <c r="MPM382" s="243"/>
      <c r="MPN382" s="243"/>
      <c r="MPO382" s="243"/>
      <c r="MPP382" s="243"/>
      <c r="MPQ382" s="243"/>
      <c r="MPR382" s="243"/>
      <c r="MPS382" s="243"/>
      <c r="MPT382" s="243"/>
      <c r="MPU382" s="243"/>
      <c r="MPV382" s="243"/>
      <c r="MPW382" s="243"/>
      <c r="MPX382" s="243"/>
      <c r="MPY382" s="243"/>
      <c r="MPZ382" s="243"/>
      <c r="MQA382" s="243"/>
      <c r="MQB382" s="243"/>
      <c r="MQC382" s="243"/>
      <c r="MQD382" s="243"/>
      <c r="MQE382" s="243"/>
      <c r="MQF382" s="243"/>
      <c r="MQG382" s="243"/>
      <c r="MQH382" s="243"/>
      <c r="MQI382" s="243"/>
      <c r="MQJ382" s="243"/>
      <c r="MQK382" s="243"/>
      <c r="MQL382" s="243"/>
      <c r="MQM382" s="243"/>
      <c r="MQN382" s="243"/>
      <c r="MQO382" s="243"/>
      <c r="MQP382" s="243"/>
      <c r="MQQ382" s="243"/>
      <c r="MQR382" s="243"/>
      <c r="MQS382" s="243"/>
      <c r="MQT382" s="243"/>
      <c r="MQU382" s="243"/>
      <c r="MQV382" s="243"/>
      <c r="MQW382" s="243"/>
      <c r="MQX382" s="243"/>
      <c r="MQY382" s="243"/>
      <c r="MQZ382" s="243"/>
      <c r="MRA382" s="243"/>
      <c r="MRB382" s="243"/>
      <c r="MRC382" s="243"/>
      <c r="MRD382" s="243"/>
      <c r="MRE382" s="243"/>
      <c r="MRF382" s="243"/>
      <c r="MRG382" s="243"/>
      <c r="MRH382" s="243"/>
      <c r="MRI382" s="243"/>
      <c r="MRJ382" s="243"/>
      <c r="MRK382" s="243"/>
      <c r="MRL382" s="243"/>
      <c r="MRM382" s="243"/>
      <c r="MRN382" s="243"/>
      <c r="MRO382" s="243"/>
      <c r="MRP382" s="243"/>
      <c r="MRQ382" s="243"/>
      <c r="MRR382" s="243"/>
      <c r="MRS382" s="243"/>
      <c r="MRT382" s="243"/>
      <c r="MRU382" s="243"/>
      <c r="MRV382" s="243"/>
      <c r="MRW382" s="243"/>
      <c r="MRX382" s="243"/>
      <c r="MRY382" s="243"/>
      <c r="MRZ382" s="243"/>
      <c r="MSA382" s="243"/>
      <c r="MSB382" s="243"/>
      <c r="MSC382" s="243"/>
      <c r="MSD382" s="243"/>
      <c r="MSE382" s="243"/>
      <c r="MSF382" s="243"/>
      <c r="MSG382" s="243"/>
      <c r="MSH382" s="243"/>
      <c r="MSI382" s="243"/>
      <c r="MSJ382" s="243"/>
      <c r="MSK382" s="243"/>
      <c r="MSL382" s="243"/>
      <c r="MSM382" s="243"/>
      <c r="MSN382" s="243"/>
      <c r="MSO382" s="243"/>
      <c r="MSP382" s="243"/>
      <c r="MSQ382" s="243"/>
      <c r="MSR382" s="243"/>
      <c r="MSS382" s="243"/>
      <c r="MST382" s="243"/>
      <c r="MSU382" s="243"/>
      <c r="MSV382" s="243"/>
      <c r="MSW382" s="243"/>
      <c r="MSX382" s="243"/>
      <c r="MSY382" s="243"/>
      <c r="MSZ382" s="243"/>
      <c r="MTA382" s="243"/>
      <c r="MTB382" s="243"/>
      <c r="MTC382" s="243"/>
      <c r="MTD382" s="243"/>
      <c r="MTE382" s="243"/>
      <c r="MTF382" s="243"/>
      <c r="MTG382" s="243"/>
      <c r="MTH382" s="243"/>
      <c r="MTI382" s="243"/>
      <c r="MTJ382" s="243"/>
      <c r="MTK382" s="243"/>
      <c r="MTL382" s="243"/>
      <c r="MTM382" s="243"/>
      <c r="MTN382" s="243"/>
      <c r="MTO382" s="243"/>
      <c r="MTP382" s="243"/>
      <c r="MTQ382" s="243"/>
      <c r="MTR382" s="243"/>
      <c r="MTS382" s="243"/>
      <c r="MTT382" s="243"/>
      <c r="MTU382" s="243"/>
      <c r="MTV382" s="243"/>
      <c r="MTW382" s="243"/>
      <c r="MTX382" s="243"/>
      <c r="MTY382" s="243"/>
      <c r="MTZ382" s="243"/>
      <c r="MUA382" s="243"/>
      <c r="MUB382" s="243"/>
      <c r="MUC382" s="243"/>
      <c r="MUD382" s="243"/>
      <c r="MUE382" s="243"/>
      <c r="MUF382" s="243"/>
      <c r="MUG382" s="243"/>
      <c r="MUH382" s="243"/>
      <c r="MUI382" s="243"/>
      <c r="MUJ382" s="243"/>
      <c r="MUK382" s="243"/>
      <c r="MUL382" s="243"/>
      <c r="MUM382" s="243"/>
      <c r="MUN382" s="243"/>
      <c r="MUO382" s="243"/>
      <c r="MUP382" s="243"/>
      <c r="MUQ382" s="243"/>
      <c r="MUR382" s="243"/>
      <c r="MUS382" s="243"/>
      <c r="MUT382" s="243"/>
      <c r="MUU382" s="243"/>
      <c r="MUV382" s="243"/>
      <c r="MUW382" s="243"/>
      <c r="MUX382" s="243"/>
      <c r="MUY382" s="243"/>
      <c r="MUZ382" s="243"/>
      <c r="MVA382" s="243"/>
      <c r="MVB382" s="243"/>
      <c r="MVC382" s="243"/>
      <c r="MVD382" s="243"/>
      <c r="MVE382" s="243"/>
      <c r="MVF382" s="243"/>
      <c r="MVG382" s="243"/>
      <c r="MVH382" s="243"/>
      <c r="MVI382" s="243"/>
      <c r="MVJ382" s="243"/>
      <c r="MVK382" s="243"/>
      <c r="MVL382" s="243"/>
      <c r="MVM382" s="243"/>
      <c r="MVN382" s="243"/>
      <c r="MVO382" s="243"/>
      <c r="MVP382" s="243"/>
      <c r="MVQ382" s="243"/>
      <c r="MVR382" s="243"/>
      <c r="MVS382" s="243"/>
      <c r="MVT382" s="243"/>
      <c r="MVU382" s="243"/>
      <c r="MVV382" s="243"/>
      <c r="MVW382" s="243"/>
      <c r="MVX382" s="243"/>
      <c r="MVY382" s="243"/>
      <c r="MVZ382" s="243"/>
      <c r="MWA382" s="243"/>
      <c r="MWB382" s="243"/>
      <c r="MWC382" s="243"/>
      <c r="MWD382" s="243"/>
      <c r="MWE382" s="243"/>
      <c r="MWF382" s="243"/>
      <c r="MWG382" s="243"/>
      <c r="MWH382" s="243"/>
      <c r="MWI382" s="243"/>
      <c r="MWJ382" s="243"/>
      <c r="MWK382" s="243"/>
      <c r="MWL382" s="243"/>
      <c r="MWM382" s="243"/>
      <c r="MWN382" s="243"/>
      <c r="MWO382" s="243"/>
      <c r="MWP382" s="243"/>
      <c r="MWQ382" s="243"/>
      <c r="MWR382" s="243"/>
      <c r="MWS382" s="243"/>
      <c r="MWT382" s="243"/>
      <c r="MWU382" s="243"/>
      <c r="MWV382" s="243"/>
      <c r="MWW382" s="243"/>
      <c r="MWX382" s="243"/>
      <c r="MWY382" s="243"/>
      <c r="MWZ382" s="243"/>
      <c r="MXA382" s="243"/>
      <c r="MXB382" s="243"/>
      <c r="MXC382" s="243"/>
      <c r="MXD382" s="243"/>
      <c r="MXE382" s="243"/>
      <c r="MXF382" s="243"/>
      <c r="MXG382" s="243"/>
      <c r="MXH382" s="243"/>
      <c r="MXI382" s="243"/>
      <c r="MXJ382" s="243"/>
      <c r="MXK382" s="243"/>
      <c r="MXL382" s="243"/>
      <c r="MXM382" s="243"/>
      <c r="MXN382" s="243"/>
      <c r="MXO382" s="243"/>
      <c r="MXP382" s="243"/>
      <c r="MXQ382" s="243"/>
      <c r="MXR382" s="243"/>
      <c r="MXS382" s="243"/>
      <c r="MXT382" s="243"/>
      <c r="MXU382" s="243"/>
      <c r="MXV382" s="243"/>
      <c r="MXW382" s="243"/>
      <c r="MXX382" s="243"/>
      <c r="MXY382" s="243"/>
      <c r="MXZ382" s="243"/>
      <c r="MYA382" s="243"/>
      <c r="MYB382" s="243"/>
      <c r="MYC382" s="243"/>
      <c r="MYD382" s="243"/>
      <c r="MYE382" s="243"/>
      <c r="MYF382" s="243"/>
      <c r="MYG382" s="243"/>
      <c r="MYH382" s="243"/>
      <c r="MYI382" s="243"/>
      <c r="MYJ382" s="243"/>
      <c r="MYK382" s="243"/>
      <c r="MYL382" s="243"/>
      <c r="MYM382" s="243"/>
      <c r="MYN382" s="243"/>
      <c r="MYO382" s="243"/>
      <c r="MYP382" s="243"/>
      <c r="MYQ382" s="243"/>
      <c r="MYR382" s="243"/>
      <c r="MYS382" s="243"/>
      <c r="MYT382" s="243"/>
      <c r="MYU382" s="243"/>
      <c r="MYV382" s="243"/>
      <c r="MYW382" s="243"/>
      <c r="MYX382" s="243"/>
      <c r="MYY382" s="243"/>
      <c r="MYZ382" s="243"/>
      <c r="MZA382" s="243"/>
      <c r="MZB382" s="243"/>
      <c r="MZC382" s="243"/>
      <c r="MZD382" s="243"/>
      <c r="MZE382" s="243"/>
      <c r="MZF382" s="243"/>
      <c r="MZG382" s="243"/>
      <c r="MZH382" s="243"/>
      <c r="MZI382" s="243"/>
      <c r="MZJ382" s="243"/>
      <c r="MZK382" s="243"/>
      <c r="MZL382" s="243"/>
      <c r="MZM382" s="243"/>
      <c r="MZN382" s="243"/>
      <c r="MZO382" s="243"/>
      <c r="MZP382" s="243"/>
      <c r="MZQ382" s="243"/>
      <c r="MZR382" s="243"/>
      <c r="MZS382" s="243"/>
      <c r="MZT382" s="243"/>
      <c r="MZU382" s="243"/>
      <c r="MZV382" s="243"/>
      <c r="MZW382" s="243"/>
      <c r="MZX382" s="243"/>
      <c r="MZY382" s="243"/>
      <c r="MZZ382" s="243"/>
      <c r="NAA382" s="243"/>
      <c r="NAB382" s="243"/>
      <c r="NAC382" s="243"/>
      <c r="NAD382" s="243"/>
      <c r="NAE382" s="243"/>
      <c r="NAF382" s="243"/>
      <c r="NAG382" s="243"/>
      <c r="NAH382" s="243"/>
      <c r="NAI382" s="243"/>
      <c r="NAJ382" s="243"/>
      <c r="NAK382" s="243"/>
      <c r="NAL382" s="243"/>
      <c r="NAM382" s="243"/>
      <c r="NAN382" s="243"/>
      <c r="NAO382" s="243"/>
      <c r="NAP382" s="243"/>
      <c r="NAQ382" s="243"/>
      <c r="NAR382" s="243"/>
      <c r="NAS382" s="243"/>
      <c r="NAT382" s="243"/>
      <c r="NAU382" s="243"/>
      <c r="NAV382" s="243"/>
      <c r="NAW382" s="243"/>
      <c r="NAX382" s="243"/>
      <c r="NAY382" s="243"/>
      <c r="NAZ382" s="243"/>
      <c r="NBA382" s="243"/>
      <c r="NBB382" s="243"/>
      <c r="NBC382" s="243"/>
      <c r="NBD382" s="243"/>
      <c r="NBE382" s="243"/>
      <c r="NBF382" s="243"/>
      <c r="NBG382" s="243"/>
      <c r="NBH382" s="243"/>
      <c r="NBI382" s="243"/>
      <c r="NBJ382" s="243"/>
      <c r="NBK382" s="243"/>
      <c r="NBL382" s="243"/>
      <c r="NBM382" s="243"/>
      <c r="NBN382" s="243"/>
      <c r="NBO382" s="243"/>
      <c r="NBP382" s="243"/>
      <c r="NBQ382" s="243"/>
      <c r="NBR382" s="243"/>
      <c r="NBS382" s="243"/>
      <c r="NBT382" s="243"/>
      <c r="NBU382" s="243"/>
      <c r="NBV382" s="243"/>
      <c r="NBW382" s="243"/>
      <c r="NBX382" s="243"/>
      <c r="NBY382" s="243"/>
      <c r="NBZ382" s="243"/>
      <c r="NCA382" s="243"/>
      <c r="NCB382" s="243"/>
      <c r="NCC382" s="243"/>
      <c r="NCD382" s="243"/>
      <c r="NCE382" s="243"/>
      <c r="NCF382" s="243"/>
      <c r="NCG382" s="243"/>
      <c r="NCH382" s="243"/>
      <c r="NCI382" s="243"/>
      <c r="NCJ382" s="243"/>
      <c r="NCK382" s="243"/>
      <c r="NCL382" s="243"/>
      <c r="NCM382" s="243"/>
      <c r="NCN382" s="243"/>
      <c r="NCO382" s="243"/>
      <c r="NCP382" s="243"/>
      <c r="NCQ382" s="243"/>
      <c r="NCR382" s="243"/>
      <c r="NCS382" s="243"/>
      <c r="NCT382" s="243"/>
      <c r="NCU382" s="243"/>
      <c r="NCV382" s="243"/>
      <c r="NCW382" s="243"/>
      <c r="NCX382" s="243"/>
      <c r="NCY382" s="243"/>
      <c r="NCZ382" s="243"/>
      <c r="NDA382" s="243"/>
      <c r="NDB382" s="243"/>
      <c r="NDC382" s="243"/>
      <c r="NDD382" s="243"/>
      <c r="NDE382" s="243"/>
      <c r="NDF382" s="243"/>
      <c r="NDG382" s="243"/>
      <c r="NDH382" s="243"/>
      <c r="NDI382" s="243"/>
      <c r="NDJ382" s="243"/>
      <c r="NDK382" s="243"/>
      <c r="NDL382" s="243"/>
      <c r="NDM382" s="243"/>
      <c r="NDN382" s="243"/>
      <c r="NDO382" s="243"/>
      <c r="NDP382" s="243"/>
      <c r="NDQ382" s="243"/>
      <c r="NDR382" s="243"/>
      <c r="NDS382" s="243"/>
      <c r="NDT382" s="243"/>
      <c r="NDU382" s="243"/>
      <c r="NDV382" s="243"/>
      <c r="NDW382" s="243"/>
      <c r="NDX382" s="243"/>
      <c r="NDY382" s="243"/>
      <c r="NDZ382" s="243"/>
      <c r="NEA382" s="243"/>
      <c r="NEB382" s="243"/>
      <c r="NEC382" s="243"/>
      <c r="NED382" s="243"/>
      <c r="NEE382" s="243"/>
      <c r="NEF382" s="243"/>
      <c r="NEG382" s="243"/>
      <c r="NEH382" s="243"/>
      <c r="NEI382" s="243"/>
      <c r="NEJ382" s="243"/>
      <c r="NEK382" s="243"/>
      <c r="NEL382" s="243"/>
      <c r="NEM382" s="243"/>
      <c r="NEN382" s="243"/>
      <c r="NEO382" s="243"/>
      <c r="NEP382" s="243"/>
      <c r="NEQ382" s="243"/>
      <c r="NER382" s="243"/>
      <c r="NES382" s="243"/>
      <c r="NET382" s="243"/>
      <c r="NEU382" s="243"/>
      <c r="NEV382" s="243"/>
      <c r="NEW382" s="243"/>
      <c r="NEX382" s="243"/>
      <c r="NEY382" s="243"/>
      <c r="NEZ382" s="243"/>
      <c r="NFA382" s="243"/>
      <c r="NFB382" s="243"/>
      <c r="NFC382" s="243"/>
      <c r="NFD382" s="243"/>
      <c r="NFE382" s="243"/>
      <c r="NFF382" s="243"/>
      <c r="NFG382" s="243"/>
      <c r="NFH382" s="243"/>
      <c r="NFI382" s="243"/>
      <c r="NFJ382" s="243"/>
      <c r="NFK382" s="243"/>
      <c r="NFL382" s="243"/>
      <c r="NFM382" s="243"/>
      <c r="NFN382" s="243"/>
      <c r="NFO382" s="243"/>
      <c r="NFP382" s="243"/>
      <c r="NFQ382" s="243"/>
      <c r="NFR382" s="243"/>
      <c r="NFS382" s="243"/>
      <c r="NFT382" s="243"/>
      <c r="NFU382" s="243"/>
      <c r="NFV382" s="243"/>
      <c r="NFW382" s="243"/>
      <c r="NFX382" s="243"/>
      <c r="NFY382" s="243"/>
      <c r="NFZ382" s="243"/>
      <c r="NGA382" s="243"/>
      <c r="NGB382" s="243"/>
      <c r="NGC382" s="243"/>
      <c r="NGD382" s="243"/>
      <c r="NGE382" s="243"/>
      <c r="NGF382" s="243"/>
      <c r="NGG382" s="243"/>
      <c r="NGH382" s="243"/>
      <c r="NGI382" s="243"/>
      <c r="NGJ382" s="243"/>
      <c r="NGK382" s="243"/>
      <c r="NGL382" s="243"/>
      <c r="NGM382" s="243"/>
      <c r="NGN382" s="243"/>
      <c r="NGO382" s="243"/>
      <c r="NGP382" s="243"/>
      <c r="NGQ382" s="243"/>
      <c r="NGR382" s="243"/>
      <c r="NGS382" s="243"/>
      <c r="NGT382" s="243"/>
      <c r="NGU382" s="243"/>
      <c r="NGV382" s="243"/>
      <c r="NGW382" s="243"/>
      <c r="NGX382" s="243"/>
      <c r="NGY382" s="243"/>
      <c r="NGZ382" s="243"/>
      <c r="NHA382" s="243"/>
      <c r="NHB382" s="243"/>
      <c r="NHC382" s="243"/>
      <c r="NHD382" s="243"/>
      <c r="NHE382" s="243"/>
      <c r="NHF382" s="243"/>
      <c r="NHG382" s="243"/>
      <c r="NHH382" s="243"/>
      <c r="NHI382" s="243"/>
      <c r="NHJ382" s="243"/>
      <c r="NHK382" s="243"/>
      <c r="NHL382" s="243"/>
      <c r="NHM382" s="243"/>
      <c r="NHN382" s="243"/>
      <c r="NHO382" s="243"/>
      <c r="NHP382" s="243"/>
      <c r="NHQ382" s="243"/>
      <c r="NHR382" s="243"/>
      <c r="NHS382" s="243"/>
      <c r="NHT382" s="243"/>
      <c r="NHU382" s="243"/>
      <c r="NHV382" s="243"/>
      <c r="NHW382" s="243"/>
      <c r="NHX382" s="243"/>
      <c r="NHY382" s="243"/>
      <c r="NHZ382" s="243"/>
      <c r="NIA382" s="243"/>
      <c r="NIB382" s="243"/>
      <c r="NIC382" s="243"/>
      <c r="NID382" s="243"/>
      <c r="NIE382" s="243"/>
      <c r="NIF382" s="243"/>
      <c r="NIG382" s="243"/>
      <c r="NIH382" s="243"/>
      <c r="NII382" s="243"/>
      <c r="NIJ382" s="243"/>
      <c r="NIK382" s="243"/>
      <c r="NIL382" s="243"/>
      <c r="NIM382" s="243"/>
      <c r="NIN382" s="243"/>
      <c r="NIO382" s="243"/>
      <c r="NIP382" s="243"/>
      <c r="NIQ382" s="243"/>
      <c r="NIR382" s="243"/>
      <c r="NIS382" s="243"/>
      <c r="NIT382" s="243"/>
      <c r="NIU382" s="243"/>
      <c r="NIV382" s="243"/>
      <c r="NIW382" s="243"/>
      <c r="NIX382" s="243"/>
      <c r="NIY382" s="243"/>
      <c r="NIZ382" s="243"/>
      <c r="NJA382" s="243"/>
      <c r="NJB382" s="243"/>
      <c r="NJC382" s="243"/>
      <c r="NJD382" s="243"/>
      <c r="NJE382" s="243"/>
      <c r="NJF382" s="243"/>
      <c r="NJG382" s="243"/>
      <c r="NJH382" s="243"/>
      <c r="NJI382" s="243"/>
      <c r="NJJ382" s="243"/>
      <c r="NJK382" s="243"/>
      <c r="NJL382" s="243"/>
      <c r="NJM382" s="243"/>
      <c r="NJN382" s="243"/>
      <c r="NJO382" s="243"/>
      <c r="NJP382" s="243"/>
      <c r="NJQ382" s="243"/>
      <c r="NJR382" s="243"/>
      <c r="NJS382" s="243"/>
      <c r="NJT382" s="243"/>
      <c r="NJU382" s="243"/>
      <c r="NJV382" s="243"/>
      <c r="NJW382" s="243"/>
      <c r="NJX382" s="243"/>
      <c r="NJY382" s="243"/>
      <c r="NJZ382" s="243"/>
      <c r="NKA382" s="243"/>
      <c r="NKB382" s="243"/>
      <c r="NKC382" s="243"/>
      <c r="NKD382" s="243"/>
      <c r="NKE382" s="243"/>
      <c r="NKF382" s="243"/>
      <c r="NKG382" s="243"/>
      <c r="NKH382" s="243"/>
      <c r="NKI382" s="243"/>
      <c r="NKJ382" s="243"/>
      <c r="NKK382" s="243"/>
      <c r="NKL382" s="243"/>
      <c r="NKM382" s="243"/>
      <c r="NKN382" s="243"/>
      <c r="NKO382" s="243"/>
      <c r="NKP382" s="243"/>
      <c r="NKQ382" s="243"/>
      <c r="NKR382" s="243"/>
      <c r="NKS382" s="243"/>
      <c r="NKT382" s="243"/>
      <c r="NKU382" s="243"/>
      <c r="NKV382" s="243"/>
      <c r="NKW382" s="243"/>
      <c r="NKX382" s="243"/>
      <c r="NKY382" s="243"/>
      <c r="NKZ382" s="243"/>
      <c r="NLA382" s="243"/>
      <c r="NLB382" s="243"/>
      <c r="NLC382" s="243"/>
      <c r="NLD382" s="243"/>
      <c r="NLE382" s="243"/>
      <c r="NLF382" s="243"/>
      <c r="NLG382" s="243"/>
      <c r="NLH382" s="243"/>
      <c r="NLI382" s="243"/>
      <c r="NLJ382" s="243"/>
      <c r="NLK382" s="243"/>
      <c r="NLL382" s="243"/>
      <c r="NLM382" s="243"/>
      <c r="NLN382" s="243"/>
      <c r="NLO382" s="243"/>
      <c r="NLP382" s="243"/>
      <c r="NLQ382" s="243"/>
      <c r="NLR382" s="243"/>
      <c r="NLS382" s="243"/>
      <c r="NLT382" s="243"/>
      <c r="NLU382" s="243"/>
      <c r="NLV382" s="243"/>
      <c r="NLW382" s="243"/>
      <c r="NLX382" s="243"/>
      <c r="NLY382" s="243"/>
      <c r="NLZ382" s="243"/>
      <c r="NMA382" s="243"/>
      <c r="NMB382" s="243"/>
      <c r="NMC382" s="243"/>
      <c r="NMD382" s="243"/>
      <c r="NME382" s="243"/>
      <c r="NMF382" s="243"/>
      <c r="NMG382" s="243"/>
      <c r="NMH382" s="243"/>
      <c r="NMI382" s="243"/>
      <c r="NMJ382" s="243"/>
      <c r="NMK382" s="243"/>
      <c r="NML382" s="243"/>
      <c r="NMM382" s="243"/>
      <c r="NMN382" s="243"/>
      <c r="NMO382" s="243"/>
      <c r="NMP382" s="243"/>
      <c r="NMQ382" s="243"/>
      <c r="NMR382" s="243"/>
      <c r="NMS382" s="243"/>
      <c r="NMT382" s="243"/>
      <c r="NMU382" s="243"/>
      <c r="NMV382" s="243"/>
      <c r="NMW382" s="243"/>
      <c r="NMX382" s="243"/>
      <c r="NMY382" s="243"/>
      <c r="NMZ382" s="243"/>
      <c r="NNA382" s="243"/>
      <c r="NNB382" s="243"/>
      <c r="NNC382" s="243"/>
      <c r="NND382" s="243"/>
      <c r="NNE382" s="243"/>
      <c r="NNF382" s="243"/>
      <c r="NNG382" s="243"/>
      <c r="NNH382" s="243"/>
      <c r="NNI382" s="243"/>
      <c r="NNJ382" s="243"/>
      <c r="NNK382" s="243"/>
      <c r="NNL382" s="243"/>
      <c r="NNM382" s="243"/>
      <c r="NNN382" s="243"/>
      <c r="NNO382" s="243"/>
      <c r="NNP382" s="243"/>
      <c r="NNQ382" s="243"/>
      <c r="NNR382" s="243"/>
      <c r="NNS382" s="243"/>
      <c r="NNT382" s="243"/>
      <c r="NNU382" s="243"/>
      <c r="NNV382" s="243"/>
      <c r="NNW382" s="243"/>
      <c r="NNX382" s="243"/>
      <c r="NNY382" s="243"/>
      <c r="NNZ382" s="243"/>
      <c r="NOA382" s="243"/>
      <c r="NOB382" s="243"/>
      <c r="NOC382" s="243"/>
      <c r="NOD382" s="243"/>
      <c r="NOE382" s="243"/>
      <c r="NOF382" s="243"/>
      <c r="NOG382" s="243"/>
      <c r="NOH382" s="243"/>
      <c r="NOI382" s="243"/>
      <c r="NOJ382" s="243"/>
      <c r="NOK382" s="243"/>
      <c r="NOL382" s="243"/>
      <c r="NOM382" s="243"/>
      <c r="NON382" s="243"/>
      <c r="NOO382" s="243"/>
      <c r="NOP382" s="243"/>
      <c r="NOQ382" s="243"/>
      <c r="NOR382" s="243"/>
      <c r="NOS382" s="243"/>
      <c r="NOT382" s="243"/>
      <c r="NOU382" s="243"/>
      <c r="NOV382" s="243"/>
      <c r="NOW382" s="243"/>
      <c r="NOX382" s="243"/>
      <c r="NOY382" s="243"/>
      <c r="NOZ382" s="243"/>
      <c r="NPA382" s="243"/>
      <c r="NPB382" s="243"/>
      <c r="NPC382" s="243"/>
      <c r="NPD382" s="243"/>
      <c r="NPE382" s="243"/>
      <c r="NPF382" s="243"/>
      <c r="NPG382" s="243"/>
      <c r="NPH382" s="243"/>
      <c r="NPI382" s="243"/>
      <c r="NPJ382" s="243"/>
      <c r="NPK382" s="243"/>
      <c r="NPL382" s="243"/>
      <c r="NPM382" s="243"/>
      <c r="NPN382" s="243"/>
      <c r="NPO382" s="243"/>
      <c r="NPP382" s="243"/>
      <c r="NPQ382" s="243"/>
      <c r="NPR382" s="243"/>
      <c r="NPS382" s="243"/>
      <c r="NPT382" s="243"/>
      <c r="NPU382" s="243"/>
      <c r="NPV382" s="243"/>
      <c r="NPW382" s="243"/>
      <c r="NPX382" s="243"/>
      <c r="NPY382" s="243"/>
      <c r="NPZ382" s="243"/>
      <c r="NQA382" s="243"/>
      <c r="NQB382" s="243"/>
      <c r="NQC382" s="243"/>
      <c r="NQD382" s="243"/>
      <c r="NQE382" s="243"/>
      <c r="NQF382" s="243"/>
      <c r="NQG382" s="243"/>
      <c r="NQH382" s="243"/>
      <c r="NQI382" s="243"/>
      <c r="NQJ382" s="243"/>
      <c r="NQK382" s="243"/>
      <c r="NQL382" s="243"/>
      <c r="NQM382" s="243"/>
      <c r="NQN382" s="243"/>
      <c r="NQO382" s="243"/>
      <c r="NQP382" s="243"/>
      <c r="NQQ382" s="243"/>
      <c r="NQR382" s="243"/>
      <c r="NQS382" s="243"/>
      <c r="NQT382" s="243"/>
      <c r="NQU382" s="243"/>
      <c r="NQV382" s="243"/>
      <c r="NQW382" s="243"/>
      <c r="NQX382" s="243"/>
      <c r="NQY382" s="243"/>
      <c r="NQZ382" s="243"/>
      <c r="NRA382" s="243"/>
      <c r="NRB382" s="243"/>
      <c r="NRC382" s="243"/>
      <c r="NRD382" s="243"/>
      <c r="NRE382" s="243"/>
      <c r="NRF382" s="243"/>
      <c r="NRG382" s="243"/>
      <c r="NRH382" s="243"/>
      <c r="NRI382" s="243"/>
      <c r="NRJ382" s="243"/>
      <c r="NRK382" s="243"/>
      <c r="NRL382" s="243"/>
      <c r="NRM382" s="243"/>
      <c r="NRN382" s="243"/>
      <c r="NRO382" s="243"/>
      <c r="NRP382" s="243"/>
      <c r="NRQ382" s="243"/>
      <c r="NRR382" s="243"/>
      <c r="NRS382" s="243"/>
      <c r="NRT382" s="243"/>
      <c r="NRU382" s="243"/>
      <c r="NRV382" s="243"/>
      <c r="NRW382" s="243"/>
      <c r="NRX382" s="243"/>
      <c r="NRY382" s="243"/>
      <c r="NRZ382" s="243"/>
      <c r="NSA382" s="243"/>
      <c r="NSB382" s="243"/>
      <c r="NSC382" s="243"/>
      <c r="NSD382" s="243"/>
      <c r="NSE382" s="243"/>
      <c r="NSF382" s="243"/>
      <c r="NSG382" s="243"/>
      <c r="NSH382" s="243"/>
      <c r="NSI382" s="243"/>
      <c r="NSJ382" s="243"/>
      <c r="NSK382" s="243"/>
      <c r="NSL382" s="243"/>
      <c r="NSM382" s="243"/>
      <c r="NSN382" s="243"/>
      <c r="NSO382" s="243"/>
      <c r="NSP382" s="243"/>
      <c r="NSQ382" s="243"/>
      <c r="NSR382" s="243"/>
      <c r="NSS382" s="243"/>
      <c r="NST382" s="243"/>
      <c r="NSU382" s="243"/>
      <c r="NSV382" s="243"/>
      <c r="NSW382" s="243"/>
      <c r="NSX382" s="243"/>
      <c r="NSY382" s="243"/>
      <c r="NSZ382" s="243"/>
      <c r="NTA382" s="243"/>
      <c r="NTB382" s="243"/>
      <c r="NTC382" s="243"/>
      <c r="NTD382" s="243"/>
      <c r="NTE382" s="243"/>
      <c r="NTF382" s="243"/>
      <c r="NTG382" s="243"/>
      <c r="NTH382" s="243"/>
      <c r="NTI382" s="243"/>
      <c r="NTJ382" s="243"/>
      <c r="NTK382" s="243"/>
      <c r="NTL382" s="243"/>
      <c r="NTM382" s="243"/>
      <c r="NTN382" s="243"/>
      <c r="NTO382" s="243"/>
      <c r="NTP382" s="243"/>
      <c r="NTQ382" s="243"/>
      <c r="NTR382" s="243"/>
      <c r="NTS382" s="243"/>
      <c r="NTT382" s="243"/>
      <c r="NTU382" s="243"/>
      <c r="NTV382" s="243"/>
      <c r="NTW382" s="243"/>
      <c r="NTX382" s="243"/>
      <c r="NTY382" s="243"/>
      <c r="NTZ382" s="243"/>
      <c r="NUA382" s="243"/>
      <c r="NUB382" s="243"/>
      <c r="NUC382" s="243"/>
      <c r="NUD382" s="243"/>
      <c r="NUE382" s="243"/>
      <c r="NUF382" s="243"/>
      <c r="NUG382" s="243"/>
      <c r="NUH382" s="243"/>
      <c r="NUI382" s="243"/>
      <c r="NUJ382" s="243"/>
      <c r="NUK382" s="243"/>
      <c r="NUL382" s="243"/>
      <c r="NUM382" s="243"/>
      <c r="NUN382" s="243"/>
      <c r="NUO382" s="243"/>
      <c r="NUP382" s="243"/>
      <c r="NUQ382" s="243"/>
      <c r="NUR382" s="243"/>
      <c r="NUS382" s="243"/>
      <c r="NUT382" s="243"/>
      <c r="NUU382" s="243"/>
      <c r="NUV382" s="243"/>
      <c r="NUW382" s="243"/>
      <c r="NUX382" s="243"/>
      <c r="NUY382" s="243"/>
      <c r="NUZ382" s="243"/>
      <c r="NVA382" s="243"/>
      <c r="NVB382" s="243"/>
      <c r="NVC382" s="243"/>
      <c r="NVD382" s="243"/>
      <c r="NVE382" s="243"/>
      <c r="NVF382" s="243"/>
      <c r="NVG382" s="243"/>
      <c r="NVH382" s="243"/>
      <c r="NVI382" s="243"/>
      <c r="NVJ382" s="243"/>
      <c r="NVK382" s="243"/>
      <c r="NVL382" s="243"/>
      <c r="NVM382" s="243"/>
      <c r="NVN382" s="243"/>
      <c r="NVO382" s="243"/>
      <c r="NVP382" s="243"/>
      <c r="NVQ382" s="243"/>
      <c r="NVR382" s="243"/>
      <c r="NVS382" s="243"/>
      <c r="NVT382" s="243"/>
      <c r="NVU382" s="243"/>
      <c r="NVV382" s="243"/>
      <c r="NVW382" s="243"/>
      <c r="NVX382" s="243"/>
      <c r="NVY382" s="243"/>
      <c r="NVZ382" s="243"/>
      <c r="NWA382" s="243"/>
      <c r="NWB382" s="243"/>
      <c r="NWC382" s="243"/>
      <c r="NWD382" s="243"/>
      <c r="NWE382" s="243"/>
      <c r="NWF382" s="243"/>
      <c r="NWG382" s="243"/>
      <c r="NWH382" s="243"/>
      <c r="NWI382" s="243"/>
      <c r="NWJ382" s="243"/>
      <c r="NWK382" s="243"/>
      <c r="NWL382" s="243"/>
      <c r="NWM382" s="243"/>
      <c r="NWN382" s="243"/>
      <c r="NWO382" s="243"/>
      <c r="NWP382" s="243"/>
      <c r="NWQ382" s="243"/>
      <c r="NWR382" s="243"/>
      <c r="NWS382" s="243"/>
      <c r="NWT382" s="243"/>
      <c r="NWU382" s="243"/>
      <c r="NWV382" s="243"/>
      <c r="NWW382" s="243"/>
      <c r="NWX382" s="243"/>
      <c r="NWY382" s="243"/>
      <c r="NWZ382" s="243"/>
      <c r="NXA382" s="243"/>
      <c r="NXB382" s="243"/>
      <c r="NXC382" s="243"/>
      <c r="NXD382" s="243"/>
      <c r="NXE382" s="243"/>
      <c r="NXF382" s="243"/>
      <c r="NXG382" s="243"/>
      <c r="NXH382" s="243"/>
      <c r="NXI382" s="243"/>
      <c r="NXJ382" s="243"/>
      <c r="NXK382" s="243"/>
      <c r="NXL382" s="243"/>
      <c r="NXM382" s="243"/>
      <c r="NXN382" s="243"/>
      <c r="NXO382" s="243"/>
      <c r="NXP382" s="243"/>
      <c r="NXQ382" s="243"/>
      <c r="NXR382" s="243"/>
      <c r="NXS382" s="243"/>
      <c r="NXT382" s="243"/>
      <c r="NXU382" s="243"/>
      <c r="NXV382" s="243"/>
      <c r="NXW382" s="243"/>
      <c r="NXX382" s="243"/>
      <c r="NXY382" s="243"/>
      <c r="NXZ382" s="243"/>
      <c r="NYA382" s="243"/>
      <c r="NYB382" s="243"/>
      <c r="NYC382" s="243"/>
      <c r="NYD382" s="243"/>
      <c r="NYE382" s="243"/>
      <c r="NYF382" s="243"/>
      <c r="NYG382" s="243"/>
      <c r="NYH382" s="243"/>
      <c r="NYI382" s="243"/>
      <c r="NYJ382" s="243"/>
      <c r="NYK382" s="243"/>
      <c r="NYL382" s="243"/>
      <c r="NYM382" s="243"/>
      <c r="NYN382" s="243"/>
      <c r="NYO382" s="243"/>
      <c r="NYP382" s="243"/>
      <c r="NYQ382" s="243"/>
      <c r="NYR382" s="243"/>
      <c r="NYS382" s="243"/>
      <c r="NYT382" s="243"/>
      <c r="NYU382" s="243"/>
      <c r="NYV382" s="243"/>
      <c r="NYW382" s="243"/>
      <c r="NYX382" s="243"/>
      <c r="NYY382" s="243"/>
      <c r="NYZ382" s="243"/>
      <c r="NZA382" s="243"/>
      <c r="NZB382" s="243"/>
      <c r="NZC382" s="243"/>
      <c r="NZD382" s="243"/>
      <c r="NZE382" s="243"/>
      <c r="NZF382" s="243"/>
      <c r="NZG382" s="243"/>
      <c r="NZH382" s="243"/>
      <c r="NZI382" s="243"/>
      <c r="NZJ382" s="243"/>
      <c r="NZK382" s="243"/>
      <c r="NZL382" s="243"/>
      <c r="NZM382" s="243"/>
      <c r="NZN382" s="243"/>
      <c r="NZO382" s="243"/>
      <c r="NZP382" s="243"/>
      <c r="NZQ382" s="243"/>
      <c r="NZR382" s="243"/>
      <c r="NZS382" s="243"/>
      <c r="NZT382" s="243"/>
      <c r="NZU382" s="243"/>
      <c r="NZV382" s="243"/>
      <c r="NZW382" s="243"/>
      <c r="NZX382" s="243"/>
      <c r="NZY382" s="243"/>
      <c r="NZZ382" s="243"/>
      <c r="OAA382" s="243"/>
      <c r="OAB382" s="243"/>
      <c r="OAC382" s="243"/>
      <c r="OAD382" s="243"/>
      <c r="OAE382" s="243"/>
      <c r="OAF382" s="243"/>
      <c r="OAG382" s="243"/>
      <c r="OAH382" s="243"/>
      <c r="OAI382" s="243"/>
      <c r="OAJ382" s="243"/>
      <c r="OAK382" s="243"/>
      <c r="OAL382" s="243"/>
      <c r="OAM382" s="243"/>
      <c r="OAN382" s="243"/>
      <c r="OAO382" s="243"/>
      <c r="OAP382" s="243"/>
      <c r="OAQ382" s="243"/>
      <c r="OAR382" s="243"/>
      <c r="OAS382" s="243"/>
      <c r="OAT382" s="243"/>
      <c r="OAU382" s="243"/>
      <c r="OAV382" s="243"/>
      <c r="OAW382" s="243"/>
      <c r="OAX382" s="243"/>
      <c r="OAY382" s="243"/>
      <c r="OAZ382" s="243"/>
      <c r="OBA382" s="243"/>
      <c r="OBB382" s="243"/>
      <c r="OBC382" s="243"/>
      <c r="OBD382" s="243"/>
      <c r="OBE382" s="243"/>
      <c r="OBF382" s="243"/>
      <c r="OBG382" s="243"/>
      <c r="OBH382" s="243"/>
      <c r="OBI382" s="243"/>
      <c r="OBJ382" s="243"/>
      <c r="OBK382" s="243"/>
      <c r="OBL382" s="243"/>
      <c r="OBM382" s="243"/>
      <c r="OBN382" s="243"/>
      <c r="OBO382" s="243"/>
      <c r="OBP382" s="243"/>
      <c r="OBQ382" s="243"/>
      <c r="OBR382" s="243"/>
      <c r="OBS382" s="243"/>
      <c r="OBT382" s="243"/>
      <c r="OBU382" s="243"/>
      <c r="OBV382" s="243"/>
      <c r="OBW382" s="243"/>
      <c r="OBX382" s="243"/>
      <c r="OBY382" s="243"/>
      <c r="OBZ382" s="243"/>
      <c r="OCA382" s="243"/>
      <c r="OCB382" s="243"/>
      <c r="OCC382" s="243"/>
      <c r="OCD382" s="243"/>
      <c r="OCE382" s="243"/>
      <c r="OCF382" s="243"/>
      <c r="OCG382" s="243"/>
      <c r="OCH382" s="243"/>
      <c r="OCI382" s="243"/>
      <c r="OCJ382" s="243"/>
      <c r="OCK382" s="243"/>
      <c r="OCL382" s="243"/>
      <c r="OCM382" s="243"/>
      <c r="OCN382" s="243"/>
      <c r="OCO382" s="243"/>
      <c r="OCP382" s="243"/>
      <c r="OCQ382" s="243"/>
      <c r="OCR382" s="243"/>
      <c r="OCS382" s="243"/>
      <c r="OCT382" s="243"/>
      <c r="OCU382" s="243"/>
      <c r="OCV382" s="243"/>
      <c r="OCW382" s="243"/>
      <c r="OCX382" s="243"/>
      <c r="OCY382" s="243"/>
      <c r="OCZ382" s="243"/>
      <c r="ODA382" s="243"/>
      <c r="ODB382" s="243"/>
      <c r="ODC382" s="243"/>
      <c r="ODD382" s="243"/>
      <c r="ODE382" s="243"/>
      <c r="ODF382" s="243"/>
      <c r="ODG382" s="243"/>
      <c r="ODH382" s="243"/>
      <c r="ODI382" s="243"/>
      <c r="ODJ382" s="243"/>
      <c r="ODK382" s="243"/>
      <c r="ODL382" s="243"/>
      <c r="ODM382" s="243"/>
      <c r="ODN382" s="243"/>
      <c r="ODO382" s="243"/>
      <c r="ODP382" s="243"/>
      <c r="ODQ382" s="243"/>
      <c r="ODR382" s="243"/>
      <c r="ODS382" s="243"/>
      <c r="ODT382" s="243"/>
      <c r="ODU382" s="243"/>
      <c r="ODV382" s="243"/>
      <c r="ODW382" s="243"/>
      <c r="ODX382" s="243"/>
      <c r="ODY382" s="243"/>
      <c r="ODZ382" s="243"/>
      <c r="OEA382" s="243"/>
      <c r="OEB382" s="243"/>
      <c r="OEC382" s="243"/>
      <c r="OED382" s="243"/>
      <c r="OEE382" s="243"/>
      <c r="OEF382" s="243"/>
      <c r="OEG382" s="243"/>
      <c r="OEH382" s="243"/>
      <c r="OEI382" s="243"/>
      <c r="OEJ382" s="243"/>
      <c r="OEK382" s="243"/>
      <c r="OEL382" s="243"/>
      <c r="OEM382" s="243"/>
      <c r="OEN382" s="243"/>
      <c r="OEO382" s="243"/>
      <c r="OEP382" s="243"/>
      <c r="OEQ382" s="243"/>
      <c r="OER382" s="243"/>
      <c r="OES382" s="243"/>
      <c r="OET382" s="243"/>
      <c r="OEU382" s="243"/>
      <c r="OEV382" s="243"/>
      <c r="OEW382" s="243"/>
      <c r="OEX382" s="243"/>
      <c r="OEY382" s="243"/>
      <c r="OEZ382" s="243"/>
      <c r="OFA382" s="243"/>
      <c r="OFB382" s="243"/>
      <c r="OFC382" s="243"/>
      <c r="OFD382" s="243"/>
      <c r="OFE382" s="243"/>
      <c r="OFF382" s="243"/>
      <c r="OFG382" s="243"/>
      <c r="OFH382" s="243"/>
      <c r="OFI382" s="243"/>
      <c r="OFJ382" s="243"/>
      <c r="OFK382" s="243"/>
      <c r="OFL382" s="243"/>
      <c r="OFM382" s="243"/>
      <c r="OFN382" s="243"/>
      <c r="OFO382" s="243"/>
      <c r="OFP382" s="243"/>
      <c r="OFQ382" s="243"/>
      <c r="OFR382" s="243"/>
      <c r="OFS382" s="243"/>
      <c r="OFT382" s="243"/>
      <c r="OFU382" s="243"/>
      <c r="OFV382" s="243"/>
      <c r="OFW382" s="243"/>
      <c r="OFX382" s="243"/>
      <c r="OFY382" s="243"/>
      <c r="OFZ382" s="243"/>
      <c r="OGA382" s="243"/>
      <c r="OGB382" s="243"/>
      <c r="OGC382" s="243"/>
      <c r="OGD382" s="243"/>
      <c r="OGE382" s="243"/>
      <c r="OGF382" s="243"/>
      <c r="OGG382" s="243"/>
      <c r="OGH382" s="243"/>
      <c r="OGI382" s="243"/>
      <c r="OGJ382" s="243"/>
      <c r="OGK382" s="243"/>
      <c r="OGL382" s="243"/>
      <c r="OGM382" s="243"/>
      <c r="OGN382" s="243"/>
      <c r="OGO382" s="243"/>
      <c r="OGP382" s="243"/>
      <c r="OGQ382" s="243"/>
      <c r="OGR382" s="243"/>
      <c r="OGS382" s="243"/>
      <c r="OGT382" s="243"/>
      <c r="OGU382" s="243"/>
      <c r="OGV382" s="243"/>
      <c r="OGW382" s="243"/>
      <c r="OGX382" s="243"/>
      <c r="OGY382" s="243"/>
      <c r="OGZ382" s="243"/>
      <c r="OHA382" s="243"/>
      <c r="OHB382" s="243"/>
      <c r="OHC382" s="243"/>
      <c r="OHD382" s="243"/>
      <c r="OHE382" s="243"/>
      <c r="OHF382" s="243"/>
      <c r="OHG382" s="243"/>
      <c r="OHH382" s="243"/>
      <c r="OHI382" s="243"/>
      <c r="OHJ382" s="243"/>
      <c r="OHK382" s="243"/>
      <c r="OHL382" s="243"/>
      <c r="OHM382" s="243"/>
      <c r="OHN382" s="243"/>
      <c r="OHO382" s="243"/>
      <c r="OHP382" s="243"/>
      <c r="OHQ382" s="243"/>
      <c r="OHR382" s="243"/>
      <c r="OHS382" s="243"/>
      <c r="OHT382" s="243"/>
      <c r="OHU382" s="243"/>
      <c r="OHV382" s="243"/>
      <c r="OHW382" s="243"/>
      <c r="OHX382" s="243"/>
      <c r="OHY382" s="243"/>
      <c r="OHZ382" s="243"/>
      <c r="OIA382" s="243"/>
      <c r="OIB382" s="243"/>
      <c r="OIC382" s="243"/>
      <c r="OID382" s="243"/>
      <c r="OIE382" s="243"/>
      <c r="OIF382" s="243"/>
      <c r="OIG382" s="243"/>
      <c r="OIH382" s="243"/>
      <c r="OII382" s="243"/>
      <c r="OIJ382" s="243"/>
      <c r="OIK382" s="243"/>
      <c r="OIL382" s="243"/>
      <c r="OIM382" s="243"/>
      <c r="OIN382" s="243"/>
      <c r="OIO382" s="243"/>
      <c r="OIP382" s="243"/>
      <c r="OIQ382" s="243"/>
      <c r="OIR382" s="243"/>
      <c r="OIS382" s="243"/>
      <c r="OIT382" s="243"/>
      <c r="OIU382" s="243"/>
      <c r="OIV382" s="243"/>
      <c r="OIW382" s="243"/>
      <c r="OIX382" s="243"/>
      <c r="OIY382" s="243"/>
      <c r="OIZ382" s="243"/>
      <c r="OJA382" s="243"/>
      <c r="OJB382" s="243"/>
      <c r="OJC382" s="243"/>
      <c r="OJD382" s="243"/>
      <c r="OJE382" s="243"/>
      <c r="OJF382" s="243"/>
      <c r="OJG382" s="243"/>
      <c r="OJH382" s="243"/>
      <c r="OJI382" s="243"/>
      <c r="OJJ382" s="243"/>
      <c r="OJK382" s="243"/>
      <c r="OJL382" s="243"/>
      <c r="OJM382" s="243"/>
      <c r="OJN382" s="243"/>
      <c r="OJO382" s="243"/>
      <c r="OJP382" s="243"/>
      <c r="OJQ382" s="243"/>
      <c r="OJR382" s="243"/>
      <c r="OJS382" s="243"/>
      <c r="OJT382" s="243"/>
      <c r="OJU382" s="243"/>
      <c r="OJV382" s="243"/>
      <c r="OJW382" s="243"/>
      <c r="OJX382" s="243"/>
      <c r="OJY382" s="243"/>
      <c r="OJZ382" s="243"/>
      <c r="OKA382" s="243"/>
      <c r="OKB382" s="243"/>
      <c r="OKC382" s="243"/>
      <c r="OKD382" s="243"/>
      <c r="OKE382" s="243"/>
      <c r="OKF382" s="243"/>
      <c r="OKG382" s="243"/>
      <c r="OKH382" s="243"/>
      <c r="OKI382" s="243"/>
      <c r="OKJ382" s="243"/>
      <c r="OKK382" s="243"/>
      <c r="OKL382" s="243"/>
      <c r="OKM382" s="243"/>
      <c r="OKN382" s="243"/>
      <c r="OKO382" s="243"/>
      <c r="OKP382" s="243"/>
      <c r="OKQ382" s="243"/>
      <c r="OKR382" s="243"/>
      <c r="OKS382" s="243"/>
      <c r="OKT382" s="243"/>
      <c r="OKU382" s="243"/>
      <c r="OKV382" s="243"/>
      <c r="OKW382" s="243"/>
      <c r="OKX382" s="243"/>
      <c r="OKY382" s="243"/>
      <c r="OKZ382" s="243"/>
      <c r="OLA382" s="243"/>
      <c r="OLB382" s="243"/>
      <c r="OLC382" s="243"/>
      <c r="OLD382" s="243"/>
      <c r="OLE382" s="243"/>
      <c r="OLF382" s="243"/>
      <c r="OLG382" s="243"/>
      <c r="OLH382" s="243"/>
      <c r="OLI382" s="243"/>
      <c r="OLJ382" s="243"/>
      <c r="OLK382" s="243"/>
      <c r="OLL382" s="243"/>
      <c r="OLM382" s="243"/>
      <c r="OLN382" s="243"/>
      <c r="OLO382" s="243"/>
      <c r="OLP382" s="243"/>
      <c r="OLQ382" s="243"/>
      <c r="OLR382" s="243"/>
      <c r="OLS382" s="243"/>
      <c r="OLT382" s="243"/>
      <c r="OLU382" s="243"/>
      <c r="OLV382" s="243"/>
      <c r="OLW382" s="243"/>
      <c r="OLX382" s="243"/>
      <c r="OLY382" s="243"/>
      <c r="OLZ382" s="243"/>
      <c r="OMA382" s="243"/>
      <c r="OMB382" s="243"/>
      <c r="OMC382" s="243"/>
      <c r="OMD382" s="243"/>
      <c r="OME382" s="243"/>
      <c r="OMF382" s="243"/>
      <c r="OMG382" s="243"/>
      <c r="OMH382" s="243"/>
      <c r="OMI382" s="243"/>
      <c r="OMJ382" s="243"/>
      <c r="OMK382" s="243"/>
      <c r="OML382" s="243"/>
      <c r="OMM382" s="243"/>
      <c r="OMN382" s="243"/>
      <c r="OMO382" s="243"/>
      <c r="OMP382" s="243"/>
      <c r="OMQ382" s="243"/>
      <c r="OMR382" s="243"/>
      <c r="OMS382" s="243"/>
      <c r="OMT382" s="243"/>
      <c r="OMU382" s="243"/>
      <c r="OMV382" s="243"/>
      <c r="OMW382" s="243"/>
      <c r="OMX382" s="243"/>
      <c r="OMY382" s="243"/>
      <c r="OMZ382" s="243"/>
      <c r="ONA382" s="243"/>
      <c r="ONB382" s="243"/>
      <c r="ONC382" s="243"/>
      <c r="OND382" s="243"/>
      <c r="ONE382" s="243"/>
      <c r="ONF382" s="243"/>
      <c r="ONG382" s="243"/>
      <c r="ONH382" s="243"/>
      <c r="ONI382" s="243"/>
      <c r="ONJ382" s="243"/>
      <c r="ONK382" s="243"/>
      <c r="ONL382" s="243"/>
      <c r="ONM382" s="243"/>
      <c r="ONN382" s="243"/>
      <c r="ONO382" s="243"/>
      <c r="ONP382" s="243"/>
      <c r="ONQ382" s="243"/>
      <c r="ONR382" s="243"/>
      <c r="ONS382" s="243"/>
      <c r="ONT382" s="243"/>
      <c r="ONU382" s="243"/>
      <c r="ONV382" s="243"/>
      <c r="ONW382" s="243"/>
      <c r="ONX382" s="243"/>
      <c r="ONY382" s="243"/>
      <c r="ONZ382" s="243"/>
      <c r="OOA382" s="243"/>
      <c r="OOB382" s="243"/>
      <c r="OOC382" s="243"/>
      <c r="OOD382" s="243"/>
      <c r="OOE382" s="243"/>
      <c r="OOF382" s="243"/>
      <c r="OOG382" s="243"/>
      <c r="OOH382" s="243"/>
      <c r="OOI382" s="243"/>
      <c r="OOJ382" s="243"/>
      <c r="OOK382" s="243"/>
      <c r="OOL382" s="243"/>
      <c r="OOM382" s="243"/>
      <c r="OON382" s="243"/>
      <c r="OOO382" s="243"/>
      <c r="OOP382" s="243"/>
      <c r="OOQ382" s="243"/>
      <c r="OOR382" s="243"/>
      <c r="OOS382" s="243"/>
      <c r="OOT382" s="243"/>
      <c r="OOU382" s="243"/>
      <c r="OOV382" s="243"/>
      <c r="OOW382" s="243"/>
      <c r="OOX382" s="243"/>
      <c r="OOY382" s="243"/>
      <c r="OOZ382" s="243"/>
      <c r="OPA382" s="243"/>
      <c r="OPB382" s="243"/>
      <c r="OPC382" s="243"/>
      <c r="OPD382" s="243"/>
      <c r="OPE382" s="243"/>
      <c r="OPF382" s="243"/>
      <c r="OPG382" s="243"/>
      <c r="OPH382" s="243"/>
      <c r="OPI382" s="243"/>
      <c r="OPJ382" s="243"/>
      <c r="OPK382" s="243"/>
      <c r="OPL382" s="243"/>
      <c r="OPM382" s="243"/>
      <c r="OPN382" s="243"/>
      <c r="OPO382" s="243"/>
      <c r="OPP382" s="243"/>
      <c r="OPQ382" s="243"/>
      <c r="OPR382" s="243"/>
      <c r="OPS382" s="243"/>
      <c r="OPT382" s="243"/>
      <c r="OPU382" s="243"/>
      <c r="OPV382" s="243"/>
      <c r="OPW382" s="243"/>
      <c r="OPX382" s="243"/>
      <c r="OPY382" s="243"/>
      <c r="OPZ382" s="243"/>
      <c r="OQA382" s="243"/>
      <c r="OQB382" s="243"/>
      <c r="OQC382" s="243"/>
      <c r="OQD382" s="243"/>
      <c r="OQE382" s="243"/>
      <c r="OQF382" s="243"/>
      <c r="OQG382" s="243"/>
      <c r="OQH382" s="243"/>
      <c r="OQI382" s="243"/>
      <c r="OQJ382" s="243"/>
      <c r="OQK382" s="243"/>
      <c r="OQL382" s="243"/>
      <c r="OQM382" s="243"/>
      <c r="OQN382" s="243"/>
      <c r="OQO382" s="243"/>
      <c r="OQP382" s="243"/>
      <c r="OQQ382" s="243"/>
      <c r="OQR382" s="243"/>
      <c r="OQS382" s="243"/>
      <c r="OQT382" s="243"/>
      <c r="OQU382" s="243"/>
      <c r="OQV382" s="243"/>
      <c r="OQW382" s="243"/>
      <c r="OQX382" s="243"/>
      <c r="OQY382" s="243"/>
      <c r="OQZ382" s="243"/>
      <c r="ORA382" s="243"/>
      <c r="ORB382" s="243"/>
      <c r="ORC382" s="243"/>
      <c r="ORD382" s="243"/>
      <c r="ORE382" s="243"/>
      <c r="ORF382" s="243"/>
      <c r="ORG382" s="243"/>
      <c r="ORH382" s="243"/>
      <c r="ORI382" s="243"/>
      <c r="ORJ382" s="243"/>
      <c r="ORK382" s="243"/>
      <c r="ORL382" s="243"/>
      <c r="ORM382" s="243"/>
      <c r="ORN382" s="243"/>
      <c r="ORO382" s="243"/>
      <c r="ORP382" s="243"/>
      <c r="ORQ382" s="243"/>
      <c r="ORR382" s="243"/>
      <c r="ORS382" s="243"/>
      <c r="ORT382" s="243"/>
      <c r="ORU382" s="243"/>
      <c r="ORV382" s="243"/>
      <c r="ORW382" s="243"/>
      <c r="ORX382" s="243"/>
      <c r="ORY382" s="243"/>
      <c r="ORZ382" s="243"/>
      <c r="OSA382" s="243"/>
      <c r="OSB382" s="243"/>
      <c r="OSC382" s="243"/>
      <c r="OSD382" s="243"/>
      <c r="OSE382" s="243"/>
      <c r="OSF382" s="243"/>
      <c r="OSG382" s="243"/>
      <c r="OSH382" s="243"/>
      <c r="OSI382" s="243"/>
      <c r="OSJ382" s="243"/>
      <c r="OSK382" s="243"/>
      <c r="OSL382" s="243"/>
      <c r="OSM382" s="243"/>
      <c r="OSN382" s="243"/>
      <c r="OSO382" s="243"/>
      <c r="OSP382" s="243"/>
      <c r="OSQ382" s="243"/>
      <c r="OSR382" s="243"/>
      <c r="OSS382" s="243"/>
      <c r="OST382" s="243"/>
      <c r="OSU382" s="243"/>
      <c r="OSV382" s="243"/>
      <c r="OSW382" s="243"/>
      <c r="OSX382" s="243"/>
      <c r="OSY382" s="243"/>
      <c r="OSZ382" s="243"/>
      <c r="OTA382" s="243"/>
      <c r="OTB382" s="243"/>
      <c r="OTC382" s="243"/>
      <c r="OTD382" s="243"/>
      <c r="OTE382" s="243"/>
      <c r="OTF382" s="243"/>
      <c r="OTG382" s="243"/>
      <c r="OTH382" s="243"/>
      <c r="OTI382" s="243"/>
      <c r="OTJ382" s="243"/>
      <c r="OTK382" s="243"/>
      <c r="OTL382" s="243"/>
      <c r="OTM382" s="243"/>
      <c r="OTN382" s="243"/>
      <c r="OTO382" s="243"/>
      <c r="OTP382" s="243"/>
      <c r="OTQ382" s="243"/>
      <c r="OTR382" s="243"/>
      <c r="OTS382" s="243"/>
      <c r="OTT382" s="243"/>
      <c r="OTU382" s="243"/>
      <c r="OTV382" s="243"/>
      <c r="OTW382" s="243"/>
      <c r="OTX382" s="243"/>
      <c r="OTY382" s="243"/>
      <c r="OTZ382" s="243"/>
      <c r="OUA382" s="243"/>
      <c r="OUB382" s="243"/>
      <c r="OUC382" s="243"/>
      <c r="OUD382" s="243"/>
      <c r="OUE382" s="243"/>
      <c r="OUF382" s="243"/>
      <c r="OUG382" s="243"/>
      <c r="OUH382" s="243"/>
      <c r="OUI382" s="243"/>
      <c r="OUJ382" s="243"/>
      <c r="OUK382" s="243"/>
      <c r="OUL382" s="243"/>
      <c r="OUM382" s="243"/>
      <c r="OUN382" s="243"/>
      <c r="OUO382" s="243"/>
      <c r="OUP382" s="243"/>
      <c r="OUQ382" s="243"/>
      <c r="OUR382" s="243"/>
      <c r="OUS382" s="243"/>
      <c r="OUT382" s="243"/>
      <c r="OUU382" s="243"/>
      <c r="OUV382" s="243"/>
      <c r="OUW382" s="243"/>
      <c r="OUX382" s="243"/>
      <c r="OUY382" s="243"/>
      <c r="OUZ382" s="243"/>
      <c r="OVA382" s="243"/>
      <c r="OVB382" s="243"/>
      <c r="OVC382" s="243"/>
      <c r="OVD382" s="243"/>
      <c r="OVE382" s="243"/>
      <c r="OVF382" s="243"/>
      <c r="OVG382" s="243"/>
      <c r="OVH382" s="243"/>
      <c r="OVI382" s="243"/>
      <c r="OVJ382" s="243"/>
      <c r="OVK382" s="243"/>
      <c r="OVL382" s="243"/>
      <c r="OVM382" s="243"/>
      <c r="OVN382" s="243"/>
      <c r="OVO382" s="243"/>
      <c r="OVP382" s="243"/>
      <c r="OVQ382" s="243"/>
      <c r="OVR382" s="243"/>
      <c r="OVS382" s="243"/>
      <c r="OVT382" s="243"/>
      <c r="OVU382" s="243"/>
      <c r="OVV382" s="243"/>
      <c r="OVW382" s="243"/>
      <c r="OVX382" s="243"/>
      <c r="OVY382" s="243"/>
      <c r="OVZ382" s="243"/>
      <c r="OWA382" s="243"/>
      <c r="OWB382" s="243"/>
      <c r="OWC382" s="243"/>
      <c r="OWD382" s="243"/>
      <c r="OWE382" s="243"/>
      <c r="OWF382" s="243"/>
      <c r="OWG382" s="243"/>
      <c r="OWH382" s="243"/>
      <c r="OWI382" s="243"/>
      <c r="OWJ382" s="243"/>
      <c r="OWK382" s="243"/>
      <c r="OWL382" s="243"/>
      <c r="OWM382" s="243"/>
      <c r="OWN382" s="243"/>
      <c r="OWO382" s="243"/>
      <c r="OWP382" s="243"/>
      <c r="OWQ382" s="243"/>
      <c r="OWR382" s="243"/>
      <c r="OWS382" s="243"/>
      <c r="OWT382" s="243"/>
      <c r="OWU382" s="243"/>
      <c r="OWV382" s="243"/>
      <c r="OWW382" s="243"/>
      <c r="OWX382" s="243"/>
      <c r="OWY382" s="243"/>
      <c r="OWZ382" s="243"/>
      <c r="OXA382" s="243"/>
      <c r="OXB382" s="243"/>
      <c r="OXC382" s="243"/>
      <c r="OXD382" s="243"/>
      <c r="OXE382" s="243"/>
      <c r="OXF382" s="243"/>
      <c r="OXG382" s="243"/>
      <c r="OXH382" s="243"/>
      <c r="OXI382" s="243"/>
      <c r="OXJ382" s="243"/>
      <c r="OXK382" s="243"/>
      <c r="OXL382" s="243"/>
      <c r="OXM382" s="243"/>
      <c r="OXN382" s="243"/>
      <c r="OXO382" s="243"/>
      <c r="OXP382" s="243"/>
      <c r="OXQ382" s="243"/>
      <c r="OXR382" s="243"/>
      <c r="OXS382" s="243"/>
      <c r="OXT382" s="243"/>
      <c r="OXU382" s="243"/>
      <c r="OXV382" s="243"/>
      <c r="OXW382" s="243"/>
      <c r="OXX382" s="243"/>
      <c r="OXY382" s="243"/>
      <c r="OXZ382" s="243"/>
      <c r="OYA382" s="243"/>
      <c r="OYB382" s="243"/>
      <c r="OYC382" s="243"/>
      <c r="OYD382" s="243"/>
      <c r="OYE382" s="243"/>
      <c r="OYF382" s="243"/>
      <c r="OYG382" s="243"/>
      <c r="OYH382" s="243"/>
      <c r="OYI382" s="243"/>
      <c r="OYJ382" s="243"/>
      <c r="OYK382" s="243"/>
      <c r="OYL382" s="243"/>
      <c r="OYM382" s="243"/>
      <c r="OYN382" s="243"/>
      <c r="OYO382" s="243"/>
      <c r="OYP382" s="243"/>
      <c r="OYQ382" s="243"/>
      <c r="OYR382" s="243"/>
      <c r="OYS382" s="243"/>
      <c r="OYT382" s="243"/>
      <c r="OYU382" s="243"/>
      <c r="OYV382" s="243"/>
      <c r="OYW382" s="243"/>
      <c r="OYX382" s="243"/>
      <c r="OYY382" s="243"/>
      <c r="OYZ382" s="243"/>
      <c r="OZA382" s="243"/>
      <c r="OZB382" s="243"/>
      <c r="OZC382" s="243"/>
      <c r="OZD382" s="243"/>
      <c r="OZE382" s="243"/>
      <c r="OZF382" s="243"/>
      <c r="OZG382" s="243"/>
      <c r="OZH382" s="243"/>
      <c r="OZI382" s="243"/>
      <c r="OZJ382" s="243"/>
      <c r="OZK382" s="243"/>
      <c r="OZL382" s="243"/>
      <c r="OZM382" s="243"/>
      <c r="OZN382" s="243"/>
      <c r="OZO382" s="243"/>
      <c r="OZP382" s="243"/>
      <c r="OZQ382" s="243"/>
      <c r="OZR382" s="243"/>
      <c r="OZS382" s="243"/>
      <c r="OZT382" s="243"/>
      <c r="OZU382" s="243"/>
      <c r="OZV382" s="243"/>
      <c r="OZW382" s="243"/>
      <c r="OZX382" s="243"/>
      <c r="OZY382" s="243"/>
      <c r="OZZ382" s="243"/>
      <c r="PAA382" s="243"/>
      <c r="PAB382" s="243"/>
      <c r="PAC382" s="243"/>
      <c r="PAD382" s="243"/>
      <c r="PAE382" s="243"/>
      <c r="PAF382" s="243"/>
      <c r="PAG382" s="243"/>
      <c r="PAH382" s="243"/>
      <c r="PAI382" s="243"/>
      <c r="PAJ382" s="243"/>
      <c r="PAK382" s="243"/>
      <c r="PAL382" s="243"/>
      <c r="PAM382" s="243"/>
      <c r="PAN382" s="243"/>
      <c r="PAO382" s="243"/>
      <c r="PAP382" s="243"/>
      <c r="PAQ382" s="243"/>
      <c r="PAR382" s="243"/>
      <c r="PAS382" s="243"/>
      <c r="PAT382" s="243"/>
      <c r="PAU382" s="243"/>
      <c r="PAV382" s="243"/>
      <c r="PAW382" s="243"/>
      <c r="PAX382" s="243"/>
      <c r="PAY382" s="243"/>
      <c r="PAZ382" s="243"/>
      <c r="PBA382" s="243"/>
      <c r="PBB382" s="243"/>
      <c r="PBC382" s="243"/>
      <c r="PBD382" s="243"/>
      <c r="PBE382" s="243"/>
      <c r="PBF382" s="243"/>
      <c r="PBG382" s="243"/>
      <c r="PBH382" s="243"/>
      <c r="PBI382" s="243"/>
      <c r="PBJ382" s="243"/>
      <c r="PBK382" s="243"/>
      <c r="PBL382" s="243"/>
      <c r="PBM382" s="243"/>
      <c r="PBN382" s="243"/>
      <c r="PBO382" s="243"/>
      <c r="PBP382" s="243"/>
      <c r="PBQ382" s="243"/>
      <c r="PBR382" s="243"/>
      <c r="PBS382" s="243"/>
      <c r="PBT382" s="243"/>
      <c r="PBU382" s="243"/>
      <c r="PBV382" s="243"/>
      <c r="PBW382" s="243"/>
      <c r="PBX382" s="243"/>
      <c r="PBY382" s="243"/>
      <c r="PBZ382" s="243"/>
      <c r="PCA382" s="243"/>
      <c r="PCB382" s="243"/>
      <c r="PCC382" s="243"/>
      <c r="PCD382" s="243"/>
      <c r="PCE382" s="243"/>
      <c r="PCF382" s="243"/>
      <c r="PCG382" s="243"/>
      <c r="PCH382" s="243"/>
      <c r="PCI382" s="243"/>
      <c r="PCJ382" s="243"/>
      <c r="PCK382" s="243"/>
      <c r="PCL382" s="243"/>
      <c r="PCM382" s="243"/>
      <c r="PCN382" s="243"/>
      <c r="PCO382" s="243"/>
      <c r="PCP382" s="243"/>
      <c r="PCQ382" s="243"/>
      <c r="PCR382" s="243"/>
      <c r="PCS382" s="243"/>
      <c r="PCT382" s="243"/>
      <c r="PCU382" s="243"/>
      <c r="PCV382" s="243"/>
      <c r="PCW382" s="243"/>
      <c r="PCX382" s="243"/>
      <c r="PCY382" s="243"/>
      <c r="PCZ382" s="243"/>
      <c r="PDA382" s="243"/>
      <c r="PDB382" s="243"/>
      <c r="PDC382" s="243"/>
      <c r="PDD382" s="243"/>
      <c r="PDE382" s="243"/>
      <c r="PDF382" s="243"/>
      <c r="PDG382" s="243"/>
      <c r="PDH382" s="243"/>
      <c r="PDI382" s="243"/>
      <c r="PDJ382" s="243"/>
      <c r="PDK382" s="243"/>
      <c r="PDL382" s="243"/>
      <c r="PDM382" s="243"/>
      <c r="PDN382" s="243"/>
      <c r="PDO382" s="243"/>
      <c r="PDP382" s="243"/>
      <c r="PDQ382" s="243"/>
      <c r="PDR382" s="243"/>
      <c r="PDS382" s="243"/>
      <c r="PDT382" s="243"/>
      <c r="PDU382" s="243"/>
      <c r="PDV382" s="243"/>
      <c r="PDW382" s="243"/>
      <c r="PDX382" s="243"/>
      <c r="PDY382" s="243"/>
      <c r="PDZ382" s="243"/>
      <c r="PEA382" s="243"/>
      <c r="PEB382" s="243"/>
      <c r="PEC382" s="243"/>
      <c r="PED382" s="243"/>
      <c r="PEE382" s="243"/>
      <c r="PEF382" s="243"/>
      <c r="PEG382" s="243"/>
      <c r="PEH382" s="243"/>
      <c r="PEI382" s="243"/>
      <c r="PEJ382" s="243"/>
      <c r="PEK382" s="243"/>
      <c r="PEL382" s="243"/>
      <c r="PEM382" s="243"/>
      <c r="PEN382" s="243"/>
      <c r="PEO382" s="243"/>
      <c r="PEP382" s="243"/>
      <c r="PEQ382" s="243"/>
      <c r="PER382" s="243"/>
      <c r="PES382" s="243"/>
      <c r="PET382" s="243"/>
      <c r="PEU382" s="243"/>
      <c r="PEV382" s="243"/>
      <c r="PEW382" s="243"/>
      <c r="PEX382" s="243"/>
      <c r="PEY382" s="243"/>
      <c r="PEZ382" s="243"/>
      <c r="PFA382" s="243"/>
      <c r="PFB382" s="243"/>
      <c r="PFC382" s="243"/>
      <c r="PFD382" s="243"/>
      <c r="PFE382" s="243"/>
      <c r="PFF382" s="243"/>
      <c r="PFG382" s="243"/>
      <c r="PFH382" s="243"/>
      <c r="PFI382" s="243"/>
      <c r="PFJ382" s="243"/>
      <c r="PFK382" s="243"/>
      <c r="PFL382" s="243"/>
      <c r="PFM382" s="243"/>
      <c r="PFN382" s="243"/>
      <c r="PFO382" s="243"/>
      <c r="PFP382" s="243"/>
      <c r="PFQ382" s="243"/>
      <c r="PFR382" s="243"/>
      <c r="PFS382" s="243"/>
      <c r="PFT382" s="243"/>
      <c r="PFU382" s="243"/>
      <c r="PFV382" s="243"/>
      <c r="PFW382" s="243"/>
      <c r="PFX382" s="243"/>
      <c r="PFY382" s="243"/>
      <c r="PFZ382" s="243"/>
      <c r="PGA382" s="243"/>
      <c r="PGB382" s="243"/>
      <c r="PGC382" s="243"/>
      <c r="PGD382" s="243"/>
      <c r="PGE382" s="243"/>
      <c r="PGF382" s="243"/>
      <c r="PGG382" s="243"/>
      <c r="PGH382" s="243"/>
      <c r="PGI382" s="243"/>
      <c r="PGJ382" s="243"/>
      <c r="PGK382" s="243"/>
      <c r="PGL382" s="243"/>
      <c r="PGM382" s="243"/>
      <c r="PGN382" s="243"/>
      <c r="PGO382" s="243"/>
      <c r="PGP382" s="243"/>
      <c r="PGQ382" s="243"/>
      <c r="PGR382" s="243"/>
      <c r="PGS382" s="243"/>
      <c r="PGT382" s="243"/>
      <c r="PGU382" s="243"/>
      <c r="PGV382" s="243"/>
      <c r="PGW382" s="243"/>
      <c r="PGX382" s="243"/>
      <c r="PGY382" s="243"/>
      <c r="PGZ382" s="243"/>
      <c r="PHA382" s="243"/>
      <c r="PHB382" s="243"/>
      <c r="PHC382" s="243"/>
      <c r="PHD382" s="243"/>
      <c r="PHE382" s="243"/>
      <c r="PHF382" s="243"/>
      <c r="PHG382" s="243"/>
      <c r="PHH382" s="243"/>
      <c r="PHI382" s="243"/>
      <c r="PHJ382" s="243"/>
      <c r="PHK382" s="243"/>
      <c r="PHL382" s="243"/>
      <c r="PHM382" s="243"/>
      <c r="PHN382" s="243"/>
      <c r="PHO382" s="243"/>
      <c r="PHP382" s="243"/>
      <c r="PHQ382" s="243"/>
      <c r="PHR382" s="243"/>
      <c r="PHS382" s="243"/>
      <c r="PHT382" s="243"/>
      <c r="PHU382" s="243"/>
      <c r="PHV382" s="243"/>
      <c r="PHW382" s="243"/>
      <c r="PHX382" s="243"/>
      <c r="PHY382" s="243"/>
      <c r="PHZ382" s="243"/>
      <c r="PIA382" s="243"/>
      <c r="PIB382" s="243"/>
      <c r="PIC382" s="243"/>
      <c r="PID382" s="243"/>
      <c r="PIE382" s="243"/>
      <c r="PIF382" s="243"/>
      <c r="PIG382" s="243"/>
      <c r="PIH382" s="243"/>
      <c r="PII382" s="243"/>
      <c r="PIJ382" s="243"/>
      <c r="PIK382" s="243"/>
      <c r="PIL382" s="243"/>
      <c r="PIM382" s="243"/>
      <c r="PIN382" s="243"/>
      <c r="PIO382" s="243"/>
      <c r="PIP382" s="243"/>
      <c r="PIQ382" s="243"/>
      <c r="PIR382" s="243"/>
      <c r="PIS382" s="243"/>
      <c r="PIT382" s="243"/>
      <c r="PIU382" s="243"/>
      <c r="PIV382" s="243"/>
      <c r="PIW382" s="243"/>
      <c r="PIX382" s="243"/>
      <c r="PIY382" s="243"/>
      <c r="PIZ382" s="243"/>
      <c r="PJA382" s="243"/>
      <c r="PJB382" s="243"/>
      <c r="PJC382" s="243"/>
      <c r="PJD382" s="243"/>
      <c r="PJE382" s="243"/>
      <c r="PJF382" s="243"/>
      <c r="PJG382" s="243"/>
      <c r="PJH382" s="243"/>
      <c r="PJI382" s="243"/>
      <c r="PJJ382" s="243"/>
      <c r="PJK382" s="243"/>
      <c r="PJL382" s="243"/>
      <c r="PJM382" s="243"/>
      <c r="PJN382" s="243"/>
      <c r="PJO382" s="243"/>
      <c r="PJP382" s="243"/>
      <c r="PJQ382" s="243"/>
      <c r="PJR382" s="243"/>
      <c r="PJS382" s="243"/>
      <c r="PJT382" s="243"/>
      <c r="PJU382" s="243"/>
      <c r="PJV382" s="243"/>
      <c r="PJW382" s="243"/>
      <c r="PJX382" s="243"/>
      <c r="PJY382" s="243"/>
      <c r="PJZ382" s="243"/>
      <c r="PKA382" s="243"/>
      <c r="PKB382" s="243"/>
      <c r="PKC382" s="243"/>
      <c r="PKD382" s="243"/>
      <c r="PKE382" s="243"/>
      <c r="PKF382" s="243"/>
      <c r="PKG382" s="243"/>
      <c r="PKH382" s="243"/>
      <c r="PKI382" s="243"/>
      <c r="PKJ382" s="243"/>
      <c r="PKK382" s="243"/>
      <c r="PKL382" s="243"/>
      <c r="PKM382" s="243"/>
      <c r="PKN382" s="243"/>
      <c r="PKO382" s="243"/>
      <c r="PKP382" s="243"/>
      <c r="PKQ382" s="243"/>
      <c r="PKR382" s="243"/>
      <c r="PKS382" s="243"/>
      <c r="PKT382" s="243"/>
      <c r="PKU382" s="243"/>
      <c r="PKV382" s="243"/>
      <c r="PKW382" s="243"/>
      <c r="PKX382" s="243"/>
      <c r="PKY382" s="243"/>
      <c r="PKZ382" s="243"/>
      <c r="PLA382" s="243"/>
      <c r="PLB382" s="243"/>
      <c r="PLC382" s="243"/>
      <c r="PLD382" s="243"/>
      <c r="PLE382" s="243"/>
      <c r="PLF382" s="243"/>
      <c r="PLG382" s="243"/>
      <c r="PLH382" s="243"/>
      <c r="PLI382" s="243"/>
      <c r="PLJ382" s="243"/>
      <c r="PLK382" s="243"/>
      <c r="PLL382" s="243"/>
      <c r="PLM382" s="243"/>
      <c r="PLN382" s="243"/>
      <c r="PLO382" s="243"/>
      <c r="PLP382" s="243"/>
      <c r="PLQ382" s="243"/>
      <c r="PLR382" s="243"/>
      <c r="PLS382" s="243"/>
      <c r="PLT382" s="243"/>
      <c r="PLU382" s="243"/>
      <c r="PLV382" s="243"/>
      <c r="PLW382" s="243"/>
      <c r="PLX382" s="243"/>
      <c r="PLY382" s="243"/>
      <c r="PLZ382" s="243"/>
      <c r="PMA382" s="243"/>
      <c r="PMB382" s="243"/>
      <c r="PMC382" s="243"/>
      <c r="PMD382" s="243"/>
      <c r="PME382" s="243"/>
      <c r="PMF382" s="243"/>
      <c r="PMG382" s="243"/>
      <c r="PMH382" s="243"/>
      <c r="PMI382" s="243"/>
      <c r="PMJ382" s="243"/>
      <c r="PMK382" s="243"/>
      <c r="PML382" s="243"/>
      <c r="PMM382" s="243"/>
      <c r="PMN382" s="243"/>
      <c r="PMO382" s="243"/>
      <c r="PMP382" s="243"/>
      <c r="PMQ382" s="243"/>
      <c r="PMR382" s="243"/>
      <c r="PMS382" s="243"/>
      <c r="PMT382" s="243"/>
      <c r="PMU382" s="243"/>
      <c r="PMV382" s="243"/>
      <c r="PMW382" s="243"/>
      <c r="PMX382" s="243"/>
      <c r="PMY382" s="243"/>
      <c r="PMZ382" s="243"/>
      <c r="PNA382" s="243"/>
      <c r="PNB382" s="243"/>
      <c r="PNC382" s="243"/>
      <c r="PND382" s="243"/>
      <c r="PNE382" s="243"/>
      <c r="PNF382" s="243"/>
      <c r="PNG382" s="243"/>
      <c r="PNH382" s="243"/>
      <c r="PNI382" s="243"/>
      <c r="PNJ382" s="243"/>
      <c r="PNK382" s="243"/>
      <c r="PNL382" s="243"/>
      <c r="PNM382" s="243"/>
      <c r="PNN382" s="243"/>
      <c r="PNO382" s="243"/>
      <c r="PNP382" s="243"/>
      <c r="PNQ382" s="243"/>
      <c r="PNR382" s="243"/>
      <c r="PNS382" s="243"/>
      <c r="PNT382" s="243"/>
      <c r="PNU382" s="243"/>
      <c r="PNV382" s="243"/>
      <c r="PNW382" s="243"/>
      <c r="PNX382" s="243"/>
      <c r="PNY382" s="243"/>
      <c r="PNZ382" s="243"/>
      <c r="POA382" s="243"/>
      <c r="POB382" s="243"/>
      <c r="POC382" s="243"/>
      <c r="POD382" s="243"/>
      <c r="POE382" s="243"/>
      <c r="POF382" s="243"/>
      <c r="POG382" s="243"/>
      <c r="POH382" s="243"/>
      <c r="POI382" s="243"/>
      <c r="POJ382" s="243"/>
      <c r="POK382" s="243"/>
      <c r="POL382" s="243"/>
      <c r="POM382" s="243"/>
      <c r="PON382" s="243"/>
      <c r="POO382" s="243"/>
      <c r="POP382" s="243"/>
      <c r="POQ382" s="243"/>
      <c r="POR382" s="243"/>
      <c r="POS382" s="243"/>
      <c r="POT382" s="243"/>
      <c r="POU382" s="243"/>
      <c r="POV382" s="243"/>
      <c r="POW382" s="243"/>
      <c r="POX382" s="243"/>
      <c r="POY382" s="243"/>
      <c r="POZ382" s="243"/>
      <c r="PPA382" s="243"/>
      <c r="PPB382" s="243"/>
      <c r="PPC382" s="243"/>
      <c r="PPD382" s="243"/>
      <c r="PPE382" s="243"/>
      <c r="PPF382" s="243"/>
      <c r="PPG382" s="243"/>
      <c r="PPH382" s="243"/>
      <c r="PPI382" s="243"/>
      <c r="PPJ382" s="243"/>
      <c r="PPK382" s="243"/>
      <c r="PPL382" s="243"/>
      <c r="PPM382" s="243"/>
      <c r="PPN382" s="243"/>
      <c r="PPO382" s="243"/>
      <c r="PPP382" s="243"/>
      <c r="PPQ382" s="243"/>
      <c r="PPR382" s="243"/>
      <c r="PPS382" s="243"/>
      <c r="PPT382" s="243"/>
      <c r="PPU382" s="243"/>
      <c r="PPV382" s="243"/>
      <c r="PPW382" s="243"/>
      <c r="PPX382" s="243"/>
      <c r="PPY382" s="243"/>
      <c r="PPZ382" s="243"/>
      <c r="PQA382" s="243"/>
      <c r="PQB382" s="243"/>
      <c r="PQC382" s="243"/>
      <c r="PQD382" s="243"/>
      <c r="PQE382" s="243"/>
      <c r="PQF382" s="243"/>
      <c r="PQG382" s="243"/>
      <c r="PQH382" s="243"/>
      <c r="PQI382" s="243"/>
      <c r="PQJ382" s="243"/>
      <c r="PQK382" s="243"/>
      <c r="PQL382" s="243"/>
      <c r="PQM382" s="243"/>
      <c r="PQN382" s="243"/>
      <c r="PQO382" s="243"/>
      <c r="PQP382" s="243"/>
      <c r="PQQ382" s="243"/>
      <c r="PQR382" s="243"/>
      <c r="PQS382" s="243"/>
      <c r="PQT382" s="243"/>
      <c r="PQU382" s="243"/>
      <c r="PQV382" s="243"/>
      <c r="PQW382" s="243"/>
      <c r="PQX382" s="243"/>
      <c r="PQY382" s="243"/>
      <c r="PQZ382" s="243"/>
      <c r="PRA382" s="243"/>
      <c r="PRB382" s="243"/>
      <c r="PRC382" s="243"/>
      <c r="PRD382" s="243"/>
      <c r="PRE382" s="243"/>
      <c r="PRF382" s="243"/>
      <c r="PRG382" s="243"/>
      <c r="PRH382" s="243"/>
      <c r="PRI382" s="243"/>
      <c r="PRJ382" s="243"/>
      <c r="PRK382" s="243"/>
      <c r="PRL382" s="243"/>
      <c r="PRM382" s="243"/>
      <c r="PRN382" s="243"/>
      <c r="PRO382" s="243"/>
      <c r="PRP382" s="243"/>
      <c r="PRQ382" s="243"/>
      <c r="PRR382" s="243"/>
      <c r="PRS382" s="243"/>
      <c r="PRT382" s="243"/>
      <c r="PRU382" s="243"/>
      <c r="PRV382" s="243"/>
      <c r="PRW382" s="243"/>
      <c r="PRX382" s="243"/>
      <c r="PRY382" s="243"/>
      <c r="PRZ382" s="243"/>
      <c r="PSA382" s="243"/>
      <c r="PSB382" s="243"/>
      <c r="PSC382" s="243"/>
      <c r="PSD382" s="243"/>
      <c r="PSE382" s="243"/>
      <c r="PSF382" s="243"/>
      <c r="PSG382" s="243"/>
      <c r="PSH382" s="243"/>
      <c r="PSI382" s="243"/>
      <c r="PSJ382" s="243"/>
      <c r="PSK382" s="243"/>
      <c r="PSL382" s="243"/>
      <c r="PSM382" s="243"/>
      <c r="PSN382" s="243"/>
      <c r="PSO382" s="243"/>
      <c r="PSP382" s="243"/>
      <c r="PSQ382" s="243"/>
      <c r="PSR382" s="243"/>
      <c r="PSS382" s="243"/>
      <c r="PST382" s="243"/>
      <c r="PSU382" s="243"/>
      <c r="PSV382" s="243"/>
      <c r="PSW382" s="243"/>
      <c r="PSX382" s="243"/>
      <c r="PSY382" s="243"/>
      <c r="PSZ382" s="243"/>
      <c r="PTA382" s="243"/>
      <c r="PTB382" s="243"/>
      <c r="PTC382" s="243"/>
      <c r="PTD382" s="243"/>
      <c r="PTE382" s="243"/>
      <c r="PTF382" s="243"/>
      <c r="PTG382" s="243"/>
      <c r="PTH382" s="243"/>
      <c r="PTI382" s="243"/>
      <c r="PTJ382" s="243"/>
      <c r="PTK382" s="243"/>
      <c r="PTL382" s="243"/>
      <c r="PTM382" s="243"/>
      <c r="PTN382" s="243"/>
      <c r="PTO382" s="243"/>
      <c r="PTP382" s="243"/>
      <c r="PTQ382" s="243"/>
      <c r="PTR382" s="243"/>
      <c r="PTS382" s="243"/>
      <c r="PTT382" s="243"/>
      <c r="PTU382" s="243"/>
      <c r="PTV382" s="243"/>
      <c r="PTW382" s="243"/>
      <c r="PTX382" s="243"/>
      <c r="PTY382" s="243"/>
      <c r="PTZ382" s="243"/>
      <c r="PUA382" s="243"/>
      <c r="PUB382" s="243"/>
      <c r="PUC382" s="243"/>
      <c r="PUD382" s="243"/>
      <c r="PUE382" s="243"/>
      <c r="PUF382" s="243"/>
      <c r="PUG382" s="243"/>
      <c r="PUH382" s="243"/>
      <c r="PUI382" s="243"/>
      <c r="PUJ382" s="243"/>
      <c r="PUK382" s="243"/>
      <c r="PUL382" s="243"/>
      <c r="PUM382" s="243"/>
      <c r="PUN382" s="243"/>
      <c r="PUO382" s="243"/>
      <c r="PUP382" s="243"/>
      <c r="PUQ382" s="243"/>
      <c r="PUR382" s="243"/>
      <c r="PUS382" s="243"/>
      <c r="PUT382" s="243"/>
      <c r="PUU382" s="243"/>
      <c r="PUV382" s="243"/>
      <c r="PUW382" s="243"/>
      <c r="PUX382" s="243"/>
      <c r="PUY382" s="243"/>
      <c r="PUZ382" s="243"/>
      <c r="PVA382" s="243"/>
      <c r="PVB382" s="243"/>
      <c r="PVC382" s="243"/>
      <c r="PVD382" s="243"/>
      <c r="PVE382" s="243"/>
      <c r="PVF382" s="243"/>
      <c r="PVG382" s="243"/>
      <c r="PVH382" s="243"/>
      <c r="PVI382" s="243"/>
      <c r="PVJ382" s="243"/>
      <c r="PVK382" s="243"/>
      <c r="PVL382" s="243"/>
      <c r="PVM382" s="243"/>
      <c r="PVN382" s="243"/>
      <c r="PVO382" s="243"/>
      <c r="PVP382" s="243"/>
      <c r="PVQ382" s="243"/>
      <c r="PVR382" s="243"/>
      <c r="PVS382" s="243"/>
      <c r="PVT382" s="243"/>
      <c r="PVU382" s="243"/>
      <c r="PVV382" s="243"/>
      <c r="PVW382" s="243"/>
      <c r="PVX382" s="243"/>
      <c r="PVY382" s="243"/>
      <c r="PVZ382" s="243"/>
      <c r="PWA382" s="243"/>
      <c r="PWB382" s="243"/>
      <c r="PWC382" s="243"/>
      <c r="PWD382" s="243"/>
      <c r="PWE382" s="243"/>
      <c r="PWF382" s="243"/>
      <c r="PWG382" s="243"/>
      <c r="PWH382" s="243"/>
      <c r="PWI382" s="243"/>
      <c r="PWJ382" s="243"/>
      <c r="PWK382" s="243"/>
      <c r="PWL382" s="243"/>
      <c r="PWM382" s="243"/>
      <c r="PWN382" s="243"/>
      <c r="PWO382" s="243"/>
      <c r="PWP382" s="243"/>
      <c r="PWQ382" s="243"/>
      <c r="PWR382" s="243"/>
      <c r="PWS382" s="243"/>
      <c r="PWT382" s="243"/>
      <c r="PWU382" s="243"/>
      <c r="PWV382" s="243"/>
      <c r="PWW382" s="243"/>
      <c r="PWX382" s="243"/>
      <c r="PWY382" s="243"/>
      <c r="PWZ382" s="243"/>
      <c r="PXA382" s="243"/>
      <c r="PXB382" s="243"/>
      <c r="PXC382" s="243"/>
      <c r="PXD382" s="243"/>
      <c r="PXE382" s="243"/>
      <c r="PXF382" s="243"/>
      <c r="PXG382" s="243"/>
      <c r="PXH382" s="243"/>
      <c r="PXI382" s="243"/>
      <c r="PXJ382" s="243"/>
      <c r="PXK382" s="243"/>
      <c r="PXL382" s="243"/>
      <c r="PXM382" s="243"/>
      <c r="PXN382" s="243"/>
      <c r="PXO382" s="243"/>
      <c r="PXP382" s="243"/>
      <c r="PXQ382" s="243"/>
      <c r="PXR382" s="243"/>
      <c r="PXS382" s="243"/>
      <c r="PXT382" s="243"/>
      <c r="PXU382" s="243"/>
      <c r="PXV382" s="243"/>
      <c r="PXW382" s="243"/>
      <c r="PXX382" s="243"/>
      <c r="PXY382" s="243"/>
      <c r="PXZ382" s="243"/>
      <c r="PYA382" s="243"/>
      <c r="PYB382" s="243"/>
      <c r="PYC382" s="243"/>
      <c r="PYD382" s="243"/>
      <c r="PYE382" s="243"/>
      <c r="PYF382" s="243"/>
      <c r="PYG382" s="243"/>
      <c r="PYH382" s="243"/>
      <c r="PYI382" s="243"/>
      <c r="PYJ382" s="243"/>
      <c r="PYK382" s="243"/>
      <c r="PYL382" s="243"/>
      <c r="PYM382" s="243"/>
      <c r="PYN382" s="243"/>
      <c r="PYO382" s="243"/>
      <c r="PYP382" s="243"/>
      <c r="PYQ382" s="243"/>
      <c r="PYR382" s="243"/>
      <c r="PYS382" s="243"/>
      <c r="PYT382" s="243"/>
      <c r="PYU382" s="243"/>
      <c r="PYV382" s="243"/>
      <c r="PYW382" s="243"/>
      <c r="PYX382" s="243"/>
      <c r="PYY382" s="243"/>
      <c r="PYZ382" s="243"/>
      <c r="PZA382" s="243"/>
      <c r="PZB382" s="243"/>
      <c r="PZC382" s="243"/>
      <c r="PZD382" s="243"/>
      <c r="PZE382" s="243"/>
      <c r="PZF382" s="243"/>
      <c r="PZG382" s="243"/>
      <c r="PZH382" s="243"/>
      <c r="PZI382" s="243"/>
      <c r="PZJ382" s="243"/>
      <c r="PZK382" s="243"/>
      <c r="PZL382" s="243"/>
      <c r="PZM382" s="243"/>
      <c r="PZN382" s="243"/>
      <c r="PZO382" s="243"/>
      <c r="PZP382" s="243"/>
      <c r="PZQ382" s="243"/>
      <c r="PZR382" s="243"/>
      <c r="PZS382" s="243"/>
      <c r="PZT382" s="243"/>
      <c r="PZU382" s="243"/>
      <c r="PZV382" s="243"/>
      <c r="PZW382" s="243"/>
      <c r="PZX382" s="243"/>
      <c r="PZY382" s="243"/>
      <c r="PZZ382" s="243"/>
      <c r="QAA382" s="243"/>
      <c r="QAB382" s="243"/>
      <c r="QAC382" s="243"/>
      <c r="QAD382" s="243"/>
      <c r="QAE382" s="243"/>
      <c r="QAF382" s="243"/>
      <c r="QAG382" s="243"/>
      <c r="QAH382" s="243"/>
      <c r="QAI382" s="243"/>
      <c r="QAJ382" s="243"/>
      <c r="QAK382" s="243"/>
      <c r="QAL382" s="243"/>
      <c r="QAM382" s="243"/>
      <c r="QAN382" s="243"/>
      <c r="QAO382" s="243"/>
      <c r="QAP382" s="243"/>
      <c r="QAQ382" s="243"/>
      <c r="QAR382" s="243"/>
      <c r="QAS382" s="243"/>
      <c r="QAT382" s="243"/>
      <c r="QAU382" s="243"/>
      <c r="QAV382" s="243"/>
      <c r="QAW382" s="243"/>
      <c r="QAX382" s="243"/>
      <c r="QAY382" s="243"/>
      <c r="QAZ382" s="243"/>
      <c r="QBA382" s="243"/>
      <c r="QBB382" s="243"/>
      <c r="QBC382" s="243"/>
      <c r="QBD382" s="243"/>
      <c r="QBE382" s="243"/>
      <c r="QBF382" s="243"/>
      <c r="QBG382" s="243"/>
      <c r="QBH382" s="243"/>
      <c r="QBI382" s="243"/>
      <c r="QBJ382" s="243"/>
      <c r="QBK382" s="243"/>
      <c r="QBL382" s="243"/>
      <c r="QBM382" s="243"/>
      <c r="QBN382" s="243"/>
      <c r="QBO382" s="243"/>
      <c r="QBP382" s="243"/>
      <c r="QBQ382" s="243"/>
      <c r="QBR382" s="243"/>
      <c r="QBS382" s="243"/>
      <c r="QBT382" s="243"/>
      <c r="QBU382" s="243"/>
      <c r="QBV382" s="243"/>
      <c r="QBW382" s="243"/>
      <c r="QBX382" s="243"/>
      <c r="QBY382" s="243"/>
      <c r="QBZ382" s="243"/>
      <c r="QCA382" s="243"/>
      <c r="QCB382" s="243"/>
      <c r="QCC382" s="243"/>
      <c r="QCD382" s="243"/>
      <c r="QCE382" s="243"/>
      <c r="QCF382" s="243"/>
      <c r="QCG382" s="243"/>
      <c r="QCH382" s="243"/>
      <c r="QCI382" s="243"/>
      <c r="QCJ382" s="243"/>
      <c r="QCK382" s="243"/>
      <c r="QCL382" s="243"/>
      <c r="QCM382" s="243"/>
      <c r="QCN382" s="243"/>
      <c r="QCO382" s="243"/>
      <c r="QCP382" s="243"/>
      <c r="QCQ382" s="243"/>
      <c r="QCR382" s="243"/>
      <c r="QCS382" s="243"/>
      <c r="QCT382" s="243"/>
      <c r="QCU382" s="243"/>
      <c r="QCV382" s="243"/>
      <c r="QCW382" s="243"/>
      <c r="QCX382" s="243"/>
      <c r="QCY382" s="243"/>
      <c r="QCZ382" s="243"/>
      <c r="QDA382" s="243"/>
      <c r="QDB382" s="243"/>
      <c r="QDC382" s="243"/>
      <c r="QDD382" s="243"/>
      <c r="QDE382" s="243"/>
      <c r="QDF382" s="243"/>
      <c r="QDG382" s="243"/>
      <c r="QDH382" s="243"/>
      <c r="QDI382" s="243"/>
      <c r="QDJ382" s="243"/>
      <c r="QDK382" s="243"/>
      <c r="QDL382" s="243"/>
      <c r="QDM382" s="243"/>
      <c r="QDN382" s="243"/>
      <c r="QDO382" s="243"/>
      <c r="QDP382" s="243"/>
      <c r="QDQ382" s="243"/>
      <c r="QDR382" s="243"/>
      <c r="QDS382" s="243"/>
      <c r="QDT382" s="243"/>
      <c r="QDU382" s="243"/>
      <c r="QDV382" s="243"/>
      <c r="QDW382" s="243"/>
      <c r="QDX382" s="243"/>
      <c r="QDY382" s="243"/>
      <c r="QDZ382" s="243"/>
      <c r="QEA382" s="243"/>
      <c r="QEB382" s="243"/>
      <c r="QEC382" s="243"/>
      <c r="QED382" s="243"/>
      <c r="QEE382" s="243"/>
      <c r="QEF382" s="243"/>
      <c r="QEG382" s="243"/>
      <c r="QEH382" s="243"/>
      <c r="QEI382" s="243"/>
      <c r="QEJ382" s="243"/>
      <c r="QEK382" s="243"/>
      <c r="QEL382" s="243"/>
      <c r="QEM382" s="243"/>
      <c r="QEN382" s="243"/>
      <c r="QEO382" s="243"/>
      <c r="QEP382" s="243"/>
      <c r="QEQ382" s="243"/>
      <c r="QER382" s="243"/>
      <c r="QES382" s="243"/>
      <c r="QET382" s="243"/>
      <c r="QEU382" s="243"/>
      <c r="QEV382" s="243"/>
      <c r="QEW382" s="243"/>
      <c r="QEX382" s="243"/>
      <c r="QEY382" s="243"/>
      <c r="QEZ382" s="243"/>
      <c r="QFA382" s="243"/>
      <c r="QFB382" s="243"/>
      <c r="QFC382" s="243"/>
      <c r="QFD382" s="243"/>
      <c r="QFE382" s="243"/>
      <c r="QFF382" s="243"/>
      <c r="QFG382" s="243"/>
      <c r="QFH382" s="243"/>
      <c r="QFI382" s="243"/>
      <c r="QFJ382" s="243"/>
      <c r="QFK382" s="243"/>
      <c r="QFL382" s="243"/>
      <c r="QFM382" s="243"/>
      <c r="QFN382" s="243"/>
      <c r="QFO382" s="243"/>
      <c r="QFP382" s="243"/>
      <c r="QFQ382" s="243"/>
      <c r="QFR382" s="243"/>
      <c r="QFS382" s="243"/>
      <c r="QFT382" s="243"/>
      <c r="QFU382" s="243"/>
      <c r="QFV382" s="243"/>
      <c r="QFW382" s="243"/>
      <c r="QFX382" s="243"/>
      <c r="QFY382" s="243"/>
      <c r="QFZ382" s="243"/>
      <c r="QGA382" s="243"/>
      <c r="QGB382" s="243"/>
      <c r="QGC382" s="243"/>
      <c r="QGD382" s="243"/>
      <c r="QGE382" s="243"/>
      <c r="QGF382" s="243"/>
      <c r="QGG382" s="243"/>
      <c r="QGH382" s="243"/>
      <c r="QGI382" s="243"/>
      <c r="QGJ382" s="243"/>
      <c r="QGK382" s="243"/>
      <c r="QGL382" s="243"/>
      <c r="QGM382" s="243"/>
      <c r="QGN382" s="243"/>
      <c r="QGO382" s="243"/>
      <c r="QGP382" s="243"/>
      <c r="QGQ382" s="243"/>
      <c r="QGR382" s="243"/>
      <c r="QGS382" s="243"/>
      <c r="QGT382" s="243"/>
      <c r="QGU382" s="243"/>
      <c r="QGV382" s="243"/>
      <c r="QGW382" s="243"/>
      <c r="QGX382" s="243"/>
      <c r="QGY382" s="243"/>
      <c r="QGZ382" s="243"/>
      <c r="QHA382" s="243"/>
      <c r="QHB382" s="243"/>
      <c r="QHC382" s="243"/>
      <c r="QHD382" s="243"/>
      <c r="QHE382" s="243"/>
      <c r="QHF382" s="243"/>
      <c r="QHG382" s="243"/>
      <c r="QHH382" s="243"/>
      <c r="QHI382" s="243"/>
      <c r="QHJ382" s="243"/>
      <c r="QHK382" s="243"/>
      <c r="QHL382" s="243"/>
      <c r="QHM382" s="243"/>
      <c r="QHN382" s="243"/>
      <c r="QHO382" s="243"/>
      <c r="QHP382" s="243"/>
      <c r="QHQ382" s="243"/>
      <c r="QHR382" s="243"/>
      <c r="QHS382" s="243"/>
      <c r="QHT382" s="243"/>
      <c r="QHU382" s="243"/>
      <c r="QHV382" s="243"/>
      <c r="QHW382" s="243"/>
      <c r="QHX382" s="243"/>
      <c r="QHY382" s="243"/>
      <c r="QHZ382" s="243"/>
      <c r="QIA382" s="243"/>
      <c r="QIB382" s="243"/>
      <c r="QIC382" s="243"/>
      <c r="QID382" s="243"/>
      <c r="QIE382" s="243"/>
      <c r="QIF382" s="243"/>
      <c r="QIG382" s="243"/>
      <c r="QIH382" s="243"/>
      <c r="QII382" s="243"/>
      <c r="QIJ382" s="243"/>
      <c r="QIK382" s="243"/>
      <c r="QIL382" s="243"/>
      <c r="QIM382" s="243"/>
      <c r="QIN382" s="243"/>
      <c r="QIO382" s="243"/>
      <c r="QIP382" s="243"/>
      <c r="QIQ382" s="243"/>
      <c r="QIR382" s="243"/>
      <c r="QIS382" s="243"/>
      <c r="QIT382" s="243"/>
      <c r="QIU382" s="243"/>
      <c r="QIV382" s="243"/>
      <c r="QIW382" s="243"/>
      <c r="QIX382" s="243"/>
      <c r="QIY382" s="243"/>
      <c r="QIZ382" s="243"/>
      <c r="QJA382" s="243"/>
      <c r="QJB382" s="243"/>
      <c r="QJC382" s="243"/>
      <c r="QJD382" s="243"/>
      <c r="QJE382" s="243"/>
      <c r="QJF382" s="243"/>
      <c r="QJG382" s="243"/>
      <c r="QJH382" s="243"/>
      <c r="QJI382" s="243"/>
      <c r="QJJ382" s="243"/>
      <c r="QJK382" s="243"/>
      <c r="QJL382" s="243"/>
      <c r="QJM382" s="243"/>
      <c r="QJN382" s="243"/>
      <c r="QJO382" s="243"/>
      <c r="QJP382" s="243"/>
      <c r="QJQ382" s="243"/>
      <c r="QJR382" s="243"/>
      <c r="QJS382" s="243"/>
      <c r="QJT382" s="243"/>
      <c r="QJU382" s="243"/>
      <c r="QJV382" s="243"/>
      <c r="QJW382" s="243"/>
      <c r="QJX382" s="243"/>
      <c r="QJY382" s="243"/>
      <c r="QJZ382" s="243"/>
      <c r="QKA382" s="243"/>
      <c r="QKB382" s="243"/>
      <c r="QKC382" s="243"/>
      <c r="QKD382" s="243"/>
      <c r="QKE382" s="243"/>
      <c r="QKF382" s="243"/>
      <c r="QKG382" s="243"/>
      <c r="QKH382" s="243"/>
      <c r="QKI382" s="243"/>
      <c r="QKJ382" s="243"/>
      <c r="QKK382" s="243"/>
      <c r="QKL382" s="243"/>
      <c r="QKM382" s="243"/>
      <c r="QKN382" s="243"/>
      <c r="QKO382" s="243"/>
      <c r="QKP382" s="243"/>
      <c r="QKQ382" s="243"/>
      <c r="QKR382" s="243"/>
      <c r="QKS382" s="243"/>
      <c r="QKT382" s="243"/>
      <c r="QKU382" s="243"/>
      <c r="QKV382" s="243"/>
      <c r="QKW382" s="243"/>
      <c r="QKX382" s="243"/>
      <c r="QKY382" s="243"/>
      <c r="QKZ382" s="243"/>
      <c r="QLA382" s="243"/>
      <c r="QLB382" s="243"/>
      <c r="QLC382" s="243"/>
      <c r="QLD382" s="243"/>
      <c r="QLE382" s="243"/>
      <c r="QLF382" s="243"/>
      <c r="QLG382" s="243"/>
      <c r="QLH382" s="243"/>
      <c r="QLI382" s="243"/>
      <c r="QLJ382" s="243"/>
      <c r="QLK382" s="243"/>
      <c r="QLL382" s="243"/>
      <c r="QLM382" s="243"/>
      <c r="QLN382" s="243"/>
      <c r="QLO382" s="243"/>
      <c r="QLP382" s="243"/>
      <c r="QLQ382" s="243"/>
      <c r="QLR382" s="243"/>
      <c r="QLS382" s="243"/>
      <c r="QLT382" s="243"/>
      <c r="QLU382" s="243"/>
      <c r="QLV382" s="243"/>
      <c r="QLW382" s="243"/>
      <c r="QLX382" s="243"/>
      <c r="QLY382" s="243"/>
      <c r="QLZ382" s="243"/>
      <c r="QMA382" s="243"/>
      <c r="QMB382" s="243"/>
      <c r="QMC382" s="243"/>
      <c r="QMD382" s="243"/>
      <c r="QME382" s="243"/>
      <c r="QMF382" s="243"/>
      <c r="QMG382" s="243"/>
      <c r="QMH382" s="243"/>
      <c r="QMI382" s="243"/>
      <c r="QMJ382" s="243"/>
      <c r="QMK382" s="243"/>
      <c r="QML382" s="243"/>
      <c r="QMM382" s="243"/>
      <c r="QMN382" s="243"/>
      <c r="QMO382" s="243"/>
      <c r="QMP382" s="243"/>
      <c r="QMQ382" s="243"/>
      <c r="QMR382" s="243"/>
      <c r="QMS382" s="243"/>
      <c r="QMT382" s="243"/>
      <c r="QMU382" s="243"/>
      <c r="QMV382" s="243"/>
      <c r="QMW382" s="243"/>
      <c r="QMX382" s="243"/>
      <c r="QMY382" s="243"/>
      <c r="QMZ382" s="243"/>
      <c r="QNA382" s="243"/>
      <c r="QNB382" s="243"/>
      <c r="QNC382" s="243"/>
      <c r="QND382" s="243"/>
      <c r="QNE382" s="243"/>
      <c r="QNF382" s="243"/>
      <c r="QNG382" s="243"/>
      <c r="QNH382" s="243"/>
      <c r="QNI382" s="243"/>
      <c r="QNJ382" s="243"/>
      <c r="QNK382" s="243"/>
      <c r="QNL382" s="243"/>
      <c r="QNM382" s="243"/>
      <c r="QNN382" s="243"/>
      <c r="QNO382" s="243"/>
      <c r="QNP382" s="243"/>
      <c r="QNQ382" s="243"/>
      <c r="QNR382" s="243"/>
      <c r="QNS382" s="243"/>
      <c r="QNT382" s="243"/>
      <c r="QNU382" s="243"/>
      <c r="QNV382" s="243"/>
      <c r="QNW382" s="243"/>
      <c r="QNX382" s="243"/>
      <c r="QNY382" s="243"/>
      <c r="QNZ382" s="243"/>
      <c r="QOA382" s="243"/>
      <c r="QOB382" s="243"/>
      <c r="QOC382" s="243"/>
      <c r="QOD382" s="243"/>
      <c r="QOE382" s="243"/>
      <c r="QOF382" s="243"/>
      <c r="QOG382" s="243"/>
      <c r="QOH382" s="243"/>
      <c r="QOI382" s="243"/>
      <c r="QOJ382" s="243"/>
      <c r="QOK382" s="243"/>
      <c r="QOL382" s="243"/>
      <c r="QOM382" s="243"/>
      <c r="QON382" s="243"/>
      <c r="QOO382" s="243"/>
      <c r="QOP382" s="243"/>
      <c r="QOQ382" s="243"/>
      <c r="QOR382" s="243"/>
      <c r="QOS382" s="243"/>
      <c r="QOT382" s="243"/>
      <c r="QOU382" s="243"/>
      <c r="QOV382" s="243"/>
      <c r="QOW382" s="243"/>
      <c r="QOX382" s="243"/>
      <c r="QOY382" s="243"/>
      <c r="QOZ382" s="243"/>
      <c r="QPA382" s="243"/>
      <c r="QPB382" s="243"/>
      <c r="QPC382" s="243"/>
      <c r="QPD382" s="243"/>
      <c r="QPE382" s="243"/>
      <c r="QPF382" s="243"/>
      <c r="QPG382" s="243"/>
      <c r="QPH382" s="243"/>
      <c r="QPI382" s="243"/>
      <c r="QPJ382" s="243"/>
      <c r="QPK382" s="243"/>
      <c r="QPL382" s="243"/>
      <c r="QPM382" s="243"/>
      <c r="QPN382" s="243"/>
      <c r="QPO382" s="243"/>
      <c r="QPP382" s="243"/>
      <c r="QPQ382" s="243"/>
      <c r="QPR382" s="243"/>
      <c r="QPS382" s="243"/>
      <c r="QPT382" s="243"/>
      <c r="QPU382" s="243"/>
      <c r="QPV382" s="243"/>
      <c r="QPW382" s="243"/>
      <c r="QPX382" s="243"/>
      <c r="QPY382" s="243"/>
      <c r="QPZ382" s="243"/>
      <c r="QQA382" s="243"/>
      <c r="QQB382" s="243"/>
      <c r="QQC382" s="243"/>
      <c r="QQD382" s="243"/>
      <c r="QQE382" s="243"/>
      <c r="QQF382" s="243"/>
      <c r="QQG382" s="243"/>
      <c r="QQH382" s="243"/>
      <c r="QQI382" s="243"/>
      <c r="QQJ382" s="243"/>
      <c r="QQK382" s="243"/>
      <c r="QQL382" s="243"/>
      <c r="QQM382" s="243"/>
      <c r="QQN382" s="243"/>
      <c r="QQO382" s="243"/>
      <c r="QQP382" s="243"/>
      <c r="QQQ382" s="243"/>
      <c r="QQR382" s="243"/>
      <c r="QQS382" s="243"/>
      <c r="QQT382" s="243"/>
      <c r="QQU382" s="243"/>
      <c r="QQV382" s="243"/>
      <c r="QQW382" s="243"/>
      <c r="QQX382" s="243"/>
      <c r="QQY382" s="243"/>
      <c r="QQZ382" s="243"/>
      <c r="QRA382" s="243"/>
      <c r="QRB382" s="243"/>
      <c r="QRC382" s="243"/>
      <c r="QRD382" s="243"/>
      <c r="QRE382" s="243"/>
      <c r="QRF382" s="243"/>
      <c r="QRG382" s="243"/>
      <c r="QRH382" s="243"/>
      <c r="QRI382" s="243"/>
      <c r="QRJ382" s="243"/>
      <c r="QRK382" s="243"/>
      <c r="QRL382" s="243"/>
      <c r="QRM382" s="243"/>
      <c r="QRN382" s="243"/>
      <c r="QRO382" s="243"/>
      <c r="QRP382" s="243"/>
      <c r="QRQ382" s="243"/>
      <c r="QRR382" s="243"/>
      <c r="QRS382" s="243"/>
      <c r="QRT382" s="243"/>
      <c r="QRU382" s="243"/>
      <c r="QRV382" s="243"/>
      <c r="QRW382" s="243"/>
      <c r="QRX382" s="243"/>
      <c r="QRY382" s="243"/>
      <c r="QRZ382" s="243"/>
      <c r="QSA382" s="243"/>
      <c r="QSB382" s="243"/>
      <c r="QSC382" s="243"/>
      <c r="QSD382" s="243"/>
      <c r="QSE382" s="243"/>
      <c r="QSF382" s="243"/>
      <c r="QSG382" s="243"/>
      <c r="QSH382" s="243"/>
      <c r="QSI382" s="243"/>
      <c r="QSJ382" s="243"/>
      <c r="QSK382" s="243"/>
      <c r="QSL382" s="243"/>
      <c r="QSM382" s="243"/>
      <c r="QSN382" s="243"/>
      <c r="QSO382" s="243"/>
      <c r="QSP382" s="243"/>
      <c r="QSQ382" s="243"/>
      <c r="QSR382" s="243"/>
      <c r="QSS382" s="243"/>
      <c r="QST382" s="243"/>
      <c r="QSU382" s="243"/>
      <c r="QSV382" s="243"/>
      <c r="QSW382" s="243"/>
      <c r="QSX382" s="243"/>
      <c r="QSY382" s="243"/>
      <c r="QSZ382" s="243"/>
      <c r="QTA382" s="243"/>
      <c r="QTB382" s="243"/>
      <c r="QTC382" s="243"/>
      <c r="QTD382" s="243"/>
      <c r="QTE382" s="243"/>
      <c r="QTF382" s="243"/>
      <c r="QTG382" s="243"/>
      <c r="QTH382" s="243"/>
      <c r="QTI382" s="243"/>
      <c r="QTJ382" s="243"/>
      <c r="QTK382" s="243"/>
      <c r="QTL382" s="243"/>
      <c r="QTM382" s="243"/>
      <c r="QTN382" s="243"/>
      <c r="QTO382" s="243"/>
      <c r="QTP382" s="243"/>
      <c r="QTQ382" s="243"/>
      <c r="QTR382" s="243"/>
      <c r="QTS382" s="243"/>
      <c r="QTT382" s="243"/>
      <c r="QTU382" s="243"/>
      <c r="QTV382" s="243"/>
      <c r="QTW382" s="243"/>
      <c r="QTX382" s="243"/>
      <c r="QTY382" s="243"/>
      <c r="QTZ382" s="243"/>
      <c r="QUA382" s="243"/>
      <c r="QUB382" s="243"/>
      <c r="QUC382" s="243"/>
      <c r="QUD382" s="243"/>
      <c r="QUE382" s="243"/>
      <c r="QUF382" s="243"/>
      <c r="QUG382" s="243"/>
      <c r="QUH382" s="243"/>
      <c r="QUI382" s="243"/>
      <c r="QUJ382" s="243"/>
      <c r="QUK382" s="243"/>
      <c r="QUL382" s="243"/>
      <c r="QUM382" s="243"/>
      <c r="QUN382" s="243"/>
      <c r="QUO382" s="243"/>
      <c r="QUP382" s="243"/>
      <c r="QUQ382" s="243"/>
      <c r="QUR382" s="243"/>
      <c r="QUS382" s="243"/>
      <c r="QUT382" s="243"/>
      <c r="QUU382" s="243"/>
      <c r="QUV382" s="243"/>
      <c r="QUW382" s="243"/>
      <c r="QUX382" s="243"/>
      <c r="QUY382" s="243"/>
      <c r="QUZ382" s="243"/>
      <c r="QVA382" s="243"/>
      <c r="QVB382" s="243"/>
      <c r="QVC382" s="243"/>
      <c r="QVD382" s="243"/>
      <c r="QVE382" s="243"/>
      <c r="QVF382" s="243"/>
      <c r="QVG382" s="243"/>
      <c r="QVH382" s="243"/>
      <c r="QVI382" s="243"/>
      <c r="QVJ382" s="243"/>
      <c r="QVK382" s="243"/>
      <c r="QVL382" s="243"/>
      <c r="QVM382" s="243"/>
      <c r="QVN382" s="243"/>
      <c r="QVO382" s="243"/>
      <c r="QVP382" s="243"/>
      <c r="QVQ382" s="243"/>
      <c r="QVR382" s="243"/>
      <c r="QVS382" s="243"/>
      <c r="QVT382" s="243"/>
      <c r="QVU382" s="243"/>
      <c r="QVV382" s="243"/>
      <c r="QVW382" s="243"/>
      <c r="QVX382" s="243"/>
      <c r="QVY382" s="243"/>
      <c r="QVZ382" s="243"/>
      <c r="QWA382" s="243"/>
      <c r="QWB382" s="243"/>
      <c r="QWC382" s="243"/>
      <c r="QWD382" s="243"/>
      <c r="QWE382" s="243"/>
      <c r="QWF382" s="243"/>
      <c r="QWG382" s="243"/>
      <c r="QWH382" s="243"/>
      <c r="QWI382" s="243"/>
      <c r="QWJ382" s="243"/>
      <c r="QWK382" s="243"/>
      <c r="QWL382" s="243"/>
      <c r="QWM382" s="243"/>
      <c r="QWN382" s="243"/>
      <c r="QWO382" s="243"/>
      <c r="QWP382" s="243"/>
      <c r="QWQ382" s="243"/>
      <c r="QWR382" s="243"/>
      <c r="QWS382" s="243"/>
      <c r="QWT382" s="243"/>
      <c r="QWU382" s="243"/>
      <c r="QWV382" s="243"/>
      <c r="QWW382" s="243"/>
      <c r="QWX382" s="243"/>
      <c r="QWY382" s="243"/>
      <c r="QWZ382" s="243"/>
      <c r="QXA382" s="243"/>
      <c r="QXB382" s="243"/>
      <c r="QXC382" s="243"/>
      <c r="QXD382" s="243"/>
      <c r="QXE382" s="243"/>
      <c r="QXF382" s="243"/>
      <c r="QXG382" s="243"/>
      <c r="QXH382" s="243"/>
      <c r="QXI382" s="243"/>
      <c r="QXJ382" s="243"/>
      <c r="QXK382" s="243"/>
      <c r="QXL382" s="243"/>
      <c r="QXM382" s="243"/>
      <c r="QXN382" s="243"/>
      <c r="QXO382" s="243"/>
      <c r="QXP382" s="243"/>
      <c r="QXQ382" s="243"/>
      <c r="QXR382" s="243"/>
      <c r="QXS382" s="243"/>
      <c r="QXT382" s="243"/>
      <c r="QXU382" s="243"/>
      <c r="QXV382" s="243"/>
      <c r="QXW382" s="243"/>
      <c r="QXX382" s="243"/>
      <c r="QXY382" s="243"/>
      <c r="QXZ382" s="243"/>
      <c r="QYA382" s="243"/>
      <c r="QYB382" s="243"/>
      <c r="QYC382" s="243"/>
      <c r="QYD382" s="243"/>
      <c r="QYE382" s="243"/>
      <c r="QYF382" s="243"/>
      <c r="QYG382" s="243"/>
      <c r="QYH382" s="243"/>
      <c r="QYI382" s="243"/>
      <c r="QYJ382" s="243"/>
      <c r="QYK382" s="243"/>
      <c r="QYL382" s="243"/>
      <c r="QYM382" s="243"/>
      <c r="QYN382" s="243"/>
      <c r="QYO382" s="243"/>
      <c r="QYP382" s="243"/>
      <c r="QYQ382" s="243"/>
      <c r="QYR382" s="243"/>
      <c r="QYS382" s="243"/>
      <c r="QYT382" s="243"/>
      <c r="QYU382" s="243"/>
      <c r="QYV382" s="243"/>
      <c r="QYW382" s="243"/>
      <c r="QYX382" s="243"/>
      <c r="QYY382" s="243"/>
      <c r="QYZ382" s="243"/>
      <c r="QZA382" s="243"/>
      <c r="QZB382" s="243"/>
      <c r="QZC382" s="243"/>
      <c r="QZD382" s="243"/>
      <c r="QZE382" s="243"/>
      <c r="QZF382" s="243"/>
      <c r="QZG382" s="243"/>
      <c r="QZH382" s="243"/>
      <c r="QZI382" s="243"/>
      <c r="QZJ382" s="243"/>
      <c r="QZK382" s="243"/>
      <c r="QZL382" s="243"/>
      <c r="QZM382" s="243"/>
      <c r="QZN382" s="243"/>
      <c r="QZO382" s="243"/>
      <c r="QZP382" s="243"/>
      <c r="QZQ382" s="243"/>
      <c r="QZR382" s="243"/>
      <c r="QZS382" s="243"/>
      <c r="QZT382" s="243"/>
      <c r="QZU382" s="243"/>
      <c r="QZV382" s="243"/>
      <c r="QZW382" s="243"/>
      <c r="QZX382" s="243"/>
      <c r="QZY382" s="243"/>
      <c r="QZZ382" s="243"/>
      <c r="RAA382" s="243"/>
      <c r="RAB382" s="243"/>
      <c r="RAC382" s="243"/>
      <c r="RAD382" s="243"/>
      <c r="RAE382" s="243"/>
      <c r="RAF382" s="243"/>
      <c r="RAG382" s="243"/>
      <c r="RAH382" s="243"/>
      <c r="RAI382" s="243"/>
      <c r="RAJ382" s="243"/>
      <c r="RAK382" s="243"/>
      <c r="RAL382" s="243"/>
      <c r="RAM382" s="243"/>
      <c r="RAN382" s="243"/>
      <c r="RAO382" s="243"/>
      <c r="RAP382" s="243"/>
      <c r="RAQ382" s="243"/>
      <c r="RAR382" s="243"/>
      <c r="RAS382" s="243"/>
      <c r="RAT382" s="243"/>
      <c r="RAU382" s="243"/>
      <c r="RAV382" s="243"/>
      <c r="RAW382" s="243"/>
      <c r="RAX382" s="243"/>
      <c r="RAY382" s="243"/>
      <c r="RAZ382" s="243"/>
      <c r="RBA382" s="243"/>
      <c r="RBB382" s="243"/>
      <c r="RBC382" s="243"/>
      <c r="RBD382" s="243"/>
      <c r="RBE382" s="243"/>
      <c r="RBF382" s="243"/>
      <c r="RBG382" s="243"/>
      <c r="RBH382" s="243"/>
      <c r="RBI382" s="243"/>
      <c r="RBJ382" s="243"/>
      <c r="RBK382" s="243"/>
      <c r="RBL382" s="243"/>
      <c r="RBM382" s="243"/>
      <c r="RBN382" s="243"/>
      <c r="RBO382" s="243"/>
      <c r="RBP382" s="243"/>
      <c r="RBQ382" s="243"/>
      <c r="RBR382" s="243"/>
      <c r="RBS382" s="243"/>
      <c r="RBT382" s="243"/>
      <c r="RBU382" s="243"/>
      <c r="RBV382" s="243"/>
      <c r="RBW382" s="243"/>
      <c r="RBX382" s="243"/>
      <c r="RBY382" s="243"/>
      <c r="RBZ382" s="243"/>
      <c r="RCA382" s="243"/>
      <c r="RCB382" s="243"/>
      <c r="RCC382" s="243"/>
      <c r="RCD382" s="243"/>
      <c r="RCE382" s="243"/>
      <c r="RCF382" s="243"/>
      <c r="RCG382" s="243"/>
      <c r="RCH382" s="243"/>
      <c r="RCI382" s="243"/>
      <c r="RCJ382" s="243"/>
      <c r="RCK382" s="243"/>
      <c r="RCL382" s="243"/>
      <c r="RCM382" s="243"/>
      <c r="RCN382" s="243"/>
      <c r="RCO382" s="243"/>
      <c r="RCP382" s="243"/>
      <c r="RCQ382" s="243"/>
      <c r="RCR382" s="243"/>
      <c r="RCS382" s="243"/>
      <c r="RCT382" s="243"/>
      <c r="RCU382" s="243"/>
      <c r="RCV382" s="243"/>
      <c r="RCW382" s="243"/>
      <c r="RCX382" s="243"/>
      <c r="RCY382" s="243"/>
      <c r="RCZ382" s="243"/>
      <c r="RDA382" s="243"/>
      <c r="RDB382" s="243"/>
      <c r="RDC382" s="243"/>
      <c r="RDD382" s="243"/>
      <c r="RDE382" s="243"/>
      <c r="RDF382" s="243"/>
      <c r="RDG382" s="243"/>
      <c r="RDH382" s="243"/>
      <c r="RDI382" s="243"/>
      <c r="RDJ382" s="243"/>
      <c r="RDK382" s="243"/>
      <c r="RDL382" s="243"/>
      <c r="RDM382" s="243"/>
      <c r="RDN382" s="243"/>
      <c r="RDO382" s="243"/>
      <c r="RDP382" s="243"/>
      <c r="RDQ382" s="243"/>
      <c r="RDR382" s="243"/>
      <c r="RDS382" s="243"/>
      <c r="RDT382" s="243"/>
      <c r="RDU382" s="243"/>
      <c r="RDV382" s="243"/>
      <c r="RDW382" s="243"/>
      <c r="RDX382" s="243"/>
      <c r="RDY382" s="243"/>
      <c r="RDZ382" s="243"/>
      <c r="REA382" s="243"/>
      <c r="REB382" s="243"/>
      <c r="REC382" s="243"/>
      <c r="RED382" s="243"/>
      <c r="REE382" s="243"/>
      <c r="REF382" s="243"/>
      <c r="REG382" s="243"/>
      <c r="REH382" s="243"/>
      <c r="REI382" s="243"/>
      <c r="REJ382" s="243"/>
      <c r="REK382" s="243"/>
      <c r="REL382" s="243"/>
      <c r="REM382" s="243"/>
      <c r="REN382" s="243"/>
      <c r="REO382" s="243"/>
      <c r="REP382" s="243"/>
      <c r="REQ382" s="243"/>
      <c r="RER382" s="243"/>
      <c r="RES382" s="243"/>
      <c r="RET382" s="243"/>
      <c r="REU382" s="243"/>
      <c r="REV382" s="243"/>
      <c r="REW382" s="243"/>
      <c r="REX382" s="243"/>
      <c r="REY382" s="243"/>
      <c r="REZ382" s="243"/>
      <c r="RFA382" s="243"/>
      <c r="RFB382" s="243"/>
      <c r="RFC382" s="243"/>
      <c r="RFD382" s="243"/>
      <c r="RFE382" s="243"/>
      <c r="RFF382" s="243"/>
      <c r="RFG382" s="243"/>
      <c r="RFH382" s="243"/>
      <c r="RFI382" s="243"/>
      <c r="RFJ382" s="243"/>
      <c r="RFK382" s="243"/>
      <c r="RFL382" s="243"/>
      <c r="RFM382" s="243"/>
      <c r="RFN382" s="243"/>
      <c r="RFO382" s="243"/>
      <c r="RFP382" s="243"/>
      <c r="RFQ382" s="243"/>
      <c r="RFR382" s="243"/>
      <c r="RFS382" s="243"/>
      <c r="RFT382" s="243"/>
      <c r="RFU382" s="243"/>
      <c r="RFV382" s="243"/>
      <c r="RFW382" s="243"/>
      <c r="RFX382" s="243"/>
      <c r="RFY382" s="243"/>
      <c r="RFZ382" s="243"/>
      <c r="RGA382" s="243"/>
      <c r="RGB382" s="243"/>
      <c r="RGC382" s="243"/>
      <c r="RGD382" s="243"/>
      <c r="RGE382" s="243"/>
      <c r="RGF382" s="243"/>
      <c r="RGG382" s="243"/>
      <c r="RGH382" s="243"/>
      <c r="RGI382" s="243"/>
      <c r="RGJ382" s="243"/>
      <c r="RGK382" s="243"/>
      <c r="RGL382" s="243"/>
      <c r="RGM382" s="243"/>
      <c r="RGN382" s="243"/>
      <c r="RGO382" s="243"/>
      <c r="RGP382" s="243"/>
      <c r="RGQ382" s="243"/>
      <c r="RGR382" s="243"/>
      <c r="RGS382" s="243"/>
      <c r="RGT382" s="243"/>
      <c r="RGU382" s="243"/>
      <c r="RGV382" s="243"/>
      <c r="RGW382" s="243"/>
      <c r="RGX382" s="243"/>
      <c r="RGY382" s="243"/>
      <c r="RGZ382" s="243"/>
      <c r="RHA382" s="243"/>
      <c r="RHB382" s="243"/>
      <c r="RHC382" s="243"/>
      <c r="RHD382" s="243"/>
      <c r="RHE382" s="243"/>
      <c r="RHF382" s="243"/>
      <c r="RHG382" s="243"/>
      <c r="RHH382" s="243"/>
      <c r="RHI382" s="243"/>
      <c r="RHJ382" s="243"/>
      <c r="RHK382" s="243"/>
      <c r="RHL382" s="243"/>
      <c r="RHM382" s="243"/>
      <c r="RHN382" s="243"/>
      <c r="RHO382" s="243"/>
      <c r="RHP382" s="243"/>
      <c r="RHQ382" s="243"/>
      <c r="RHR382" s="243"/>
      <c r="RHS382" s="243"/>
      <c r="RHT382" s="243"/>
      <c r="RHU382" s="243"/>
      <c r="RHV382" s="243"/>
      <c r="RHW382" s="243"/>
      <c r="RHX382" s="243"/>
      <c r="RHY382" s="243"/>
      <c r="RHZ382" s="243"/>
      <c r="RIA382" s="243"/>
      <c r="RIB382" s="243"/>
      <c r="RIC382" s="243"/>
      <c r="RID382" s="243"/>
      <c r="RIE382" s="243"/>
      <c r="RIF382" s="243"/>
      <c r="RIG382" s="243"/>
      <c r="RIH382" s="243"/>
      <c r="RII382" s="243"/>
      <c r="RIJ382" s="243"/>
      <c r="RIK382" s="243"/>
      <c r="RIL382" s="243"/>
      <c r="RIM382" s="243"/>
      <c r="RIN382" s="243"/>
      <c r="RIO382" s="243"/>
      <c r="RIP382" s="243"/>
      <c r="RIQ382" s="243"/>
      <c r="RIR382" s="243"/>
      <c r="RIS382" s="243"/>
      <c r="RIT382" s="243"/>
      <c r="RIU382" s="243"/>
      <c r="RIV382" s="243"/>
      <c r="RIW382" s="243"/>
      <c r="RIX382" s="243"/>
      <c r="RIY382" s="243"/>
      <c r="RIZ382" s="243"/>
      <c r="RJA382" s="243"/>
      <c r="RJB382" s="243"/>
      <c r="RJC382" s="243"/>
      <c r="RJD382" s="243"/>
      <c r="RJE382" s="243"/>
      <c r="RJF382" s="243"/>
      <c r="RJG382" s="243"/>
      <c r="RJH382" s="243"/>
      <c r="RJI382" s="243"/>
      <c r="RJJ382" s="243"/>
      <c r="RJK382" s="243"/>
      <c r="RJL382" s="243"/>
      <c r="RJM382" s="243"/>
      <c r="RJN382" s="243"/>
      <c r="RJO382" s="243"/>
      <c r="RJP382" s="243"/>
      <c r="RJQ382" s="243"/>
      <c r="RJR382" s="243"/>
      <c r="RJS382" s="243"/>
      <c r="RJT382" s="243"/>
      <c r="RJU382" s="243"/>
      <c r="RJV382" s="243"/>
      <c r="RJW382" s="243"/>
      <c r="RJX382" s="243"/>
      <c r="RJY382" s="243"/>
      <c r="RJZ382" s="243"/>
      <c r="RKA382" s="243"/>
      <c r="RKB382" s="243"/>
      <c r="RKC382" s="243"/>
      <c r="RKD382" s="243"/>
      <c r="RKE382" s="243"/>
      <c r="RKF382" s="243"/>
      <c r="RKG382" s="243"/>
      <c r="RKH382" s="243"/>
      <c r="RKI382" s="243"/>
      <c r="RKJ382" s="243"/>
      <c r="RKK382" s="243"/>
      <c r="RKL382" s="243"/>
      <c r="RKM382" s="243"/>
      <c r="RKN382" s="243"/>
      <c r="RKO382" s="243"/>
      <c r="RKP382" s="243"/>
      <c r="RKQ382" s="243"/>
      <c r="RKR382" s="243"/>
      <c r="RKS382" s="243"/>
      <c r="RKT382" s="243"/>
      <c r="RKU382" s="243"/>
      <c r="RKV382" s="243"/>
      <c r="RKW382" s="243"/>
      <c r="RKX382" s="243"/>
      <c r="RKY382" s="243"/>
      <c r="RKZ382" s="243"/>
      <c r="RLA382" s="243"/>
      <c r="RLB382" s="243"/>
      <c r="RLC382" s="243"/>
      <c r="RLD382" s="243"/>
      <c r="RLE382" s="243"/>
      <c r="RLF382" s="243"/>
      <c r="RLG382" s="243"/>
      <c r="RLH382" s="243"/>
      <c r="RLI382" s="243"/>
      <c r="RLJ382" s="243"/>
      <c r="RLK382" s="243"/>
      <c r="RLL382" s="243"/>
      <c r="RLM382" s="243"/>
      <c r="RLN382" s="243"/>
      <c r="RLO382" s="243"/>
      <c r="RLP382" s="243"/>
      <c r="RLQ382" s="243"/>
      <c r="RLR382" s="243"/>
      <c r="RLS382" s="243"/>
      <c r="RLT382" s="243"/>
      <c r="RLU382" s="243"/>
      <c r="RLV382" s="243"/>
      <c r="RLW382" s="243"/>
      <c r="RLX382" s="243"/>
      <c r="RLY382" s="243"/>
      <c r="RLZ382" s="243"/>
      <c r="RMA382" s="243"/>
      <c r="RMB382" s="243"/>
      <c r="RMC382" s="243"/>
      <c r="RMD382" s="243"/>
      <c r="RME382" s="243"/>
      <c r="RMF382" s="243"/>
      <c r="RMG382" s="243"/>
      <c r="RMH382" s="243"/>
      <c r="RMI382" s="243"/>
      <c r="RMJ382" s="243"/>
      <c r="RMK382" s="243"/>
      <c r="RML382" s="243"/>
      <c r="RMM382" s="243"/>
      <c r="RMN382" s="243"/>
      <c r="RMO382" s="243"/>
      <c r="RMP382" s="243"/>
      <c r="RMQ382" s="243"/>
      <c r="RMR382" s="243"/>
      <c r="RMS382" s="243"/>
      <c r="RMT382" s="243"/>
      <c r="RMU382" s="243"/>
      <c r="RMV382" s="243"/>
      <c r="RMW382" s="243"/>
      <c r="RMX382" s="243"/>
      <c r="RMY382" s="243"/>
      <c r="RMZ382" s="243"/>
      <c r="RNA382" s="243"/>
      <c r="RNB382" s="243"/>
      <c r="RNC382" s="243"/>
      <c r="RND382" s="243"/>
      <c r="RNE382" s="243"/>
      <c r="RNF382" s="243"/>
      <c r="RNG382" s="243"/>
      <c r="RNH382" s="243"/>
      <c r="RNI382" s="243"/>
      <c r="RNJ382" s="243"/>
      <c r="RNK382" s="243"/>
      <c r="RNL382" s="243"/>
      <c r="RNM382" s="243"/>
      <c r="RNN382" s="243"/>
      <c r="RNO382" s="243"/>
      <c r="RNP382" s="243"/>
      <c r="RNQ382" s="243"/>
      <c r="RNR382" s="243"/>
      <c r="RNS382" s="243"/>
      <c r="RNT382" s="243"/>
      <c r="RNU382" s="243"/>
      <c r="RNV382" s="243"/>
      <c r="RNW382" s="243"/>
      <c r="RNX382" s="243"/>
      <c r="RNY382" s="243"/>
      <c r="RNZ382" s="243"/>
      <c r="ROA382" s="243"/>
      <c r="ROB382" s="243"/>
      <c r="ROC382" s="243"/>
      <c r="ROD382" s="243"/>
      <c r="ROE382" s="243"/>
      <c r="ROF382" s="243"/>
      <c r="ROG382" s="243"/>
      <c r="ROH382" s="243"/>
      <c r="ROI382" s="243"/>
      <c r="ROJ382" s="243"/>
      <c r="ROK382" s="243"/>
      <c r="ROL382" s="243"/>
      <c r="ROM382" s="243"/>
      <c r="RON382" s="243"/>
      <c r="ROO382" s="243"/>
      <c r="ROP382" s="243"/>
      <c r="ROQ382" s="243"/>
      <c r="ROR382" s="243"/>
      <c r="ROS382" s="243"/>
      <c r="ROT382" s="243"/>
      <c r="ROU382" s="243"/>
      <c r="ROV382" s="243"/>
      <c r="ROW382" s="243"/>
      <c r="ROX382" s="243"/>
      <c r="ROY382" s="243"/>
      <c r="ROZ382" s="243"/>
      <c r="RPA382" s="243"/>
      <c r="RPB382" s="243"/>
      <c r="RPC382" s="243"/>
      <c r="RPD382" s="243"/>
      <c r="RPE382" s="243"/>
      <c r="RPF382" s="243"/>
      <c r="RPG382" s="243"/>
      <c r="RPH382" s="243"/>
      <c r="RPI382" s="243"/>
      <c r="RPJ382" s="243"/>
      <c r="RPK382" s="243"/>
      <c r="RPL382" s="243"/>
      <c r="RPM382" s="243"/>
      <c r="RPN382" s="243"/>
      <c r="RPO382" s="243"/>
      <c r="RPP382" s="243"/>
      <c r="RPQ382" s="243"/>
      <c r="RPR382" s="243"/>
      <c r="RPS382" s="243"/>
      <c r="RPT382" s="243"/>
      <c r="RPU382" s="243"/>
      <c r="RPV382" s="243"/>
      <c r="RPW382" s="243"/>
      <c r="RPX382" s="243"/>
      <c r="RPY382" s="243"/>
      <c r="RPZ382" s="243"/>
      <c r="RQA382" s="243"/>
      <c r="RQB382" s="243"/>
      <c r="RQC382" s="243"/>
      <c r="RQD382" s="243"/>
      <c r="RQE382" s="243"/>
      <c r="RQF382" s="243"/>
      <c r="RQG382" s="243"/>
      <c r="RQH382" s="243"/>
      <c r="RQI382" s="243"/>
      <c r="RQJ382" s="243"/>
      <c r="RQK382" s="243"/>
      <c r="RQL382" s="243"/>
      <c r="RQM382" s="243"/>
      <c r="RQN382" s="243"/>
      <c r="RQO382" s="243"/>
      <c r="RQP382" s="243"/>
      <c r="RQQ382" s="243"/>
      <c r="RQR382" s="243"/>
      <c r="RQS382" s="243"/>
      <c r="RQT382" s="243"/>
      <c r="RQU382" s="243"/>
      <c r="RQV382" s="243"/>
      <c r="RQW382" s="243"/>
      <c r="RQX382" s="243"/>
      <c r="RQY382" s="243"/>
      <c r="RQZ382" s="243"/>
      <c r="RRA382" s="243"/>
      <c r="RRB382" s="243"/>
      <c r="RRC382" s="243"/>
      <c r="RRD382" s="243"/>
      <c r="RRE382" s="243"/>
      <c r="RRF382" s="243"/>
      <c r="RRG382" s="243"/>
      <c r="RRH382" s="243"/>
      <c r="RRI382" s="243"/>
      <c r="RRJ382" s="243"/>
      <c r="RRK382" s="243"/>
      <c r="RRL382" s="243"/>
      <c r="RRM382" s="243"/>
      <c r="RRN382" s="243"/>
      <c r="RRO382" s="243"/>
      <c r="RRP382" s="243"/>
      <c r="RRQ382" s="243"/>
      <c r="RRR382" s="243"/>
      <c r="RRS382" s="243"/>
      <c r="RRT382" s="243"/>
      <c r="RRU382" s="243"/>
      <c r="RRV382" s="243"/>
      <c r="RRW382" s="243"/>
      <c r="RRX382" s="243"/>
      <c r="RRY382" s="243"/>
      <c r="RRZ382" s="243"/>
      <c r="RSA382" s="243"/>
      <c r="RSB382" s="243"/>
      <c r="RSC382" s="243"/>
      <c r="RSD382" s="243"/>
      <c r="RSE382" s="243"/>
      <c r="RSF382" s="243"/>
      <c r="RSG382" s="243"/>
      <c r="RSH382" s="243"/>
      <c r="RSI382" s="243"/>
      <c r="RSJ382" s="243"/>
      <c r="RSK382" s="243"/>
      <c r="RSL382" s="243"/>
      <c r="RSM382" s="243"/>
      <c r="RSN382" s="243"/>
      <c r="RSO382" s="243"/>
      <c r="RSP382" s="243"/>
      <c r="RSQ382" s="243"/>
      <c r="RSR382" s="243"/>
      <c r="RSS382" s="243"/>
      <c r="RST382" s="243"/>
      <c r="RSU382" s="243"/>
      <c r="RSV382" s="243"/>
      <c r="RSW382" s="243"/>
      <c r="RSX382" s="243"/>
      <c r="RSY382" s="243"/>
      <c r="RSZ382" s="243"/>
      <c r="RTA382" s="243"/>
      <c r="RTB382" s="243"/>
      <c r="RTC382" s="243"/>
      <c r="RTD382" s="243"/>
      <c r="RTE382" s="243"/>
      <c r="RTF382" s="243"/>
      <c r="RTG382" s="243"/>
      <c r="RTH382" s="243"/>
      <c r="RTI382" s="243"/>
      <c r="RTJ382" s="243"/>
      <c r="RTK382" s="243"/>
      <c r="RTL382" s="243"/>
      <c r="RTM382" s="243"/>
      <c r="RTN382" s="243"/>
      <c r="RTO382" s="243"/>
      <c r="RTP382" s="243"/>
      <c r="RTQ382" s="243"/>
      <c r="RTR382" s="243"/>
      <c r="RTS382" s="243"/>
      <c r="RTT382" s="243"/>
      <c r="RTU382" s="243"/>
      <c r="RTV382" s="243"/>
      <c r="RTW382" s="243"/>
      <c r="RTX382" s="243"/>
      <c r="RTY382" s="243"/>
      <c r="RTZ382" s="243"/>
      <c r="RUA382" s="243"/>
      <c r="RUB382" s="243"/>
      <c r="RUC382" s="243"/>
      <c r="RUD382" s="243"/>
      <c r="RUE382" s="243"/>
      <c r="RUF382" s="243"/>
      <c r="RUG382" s="243"/>
      <c r="RUH382" s="243"/>
      <c r="RUI382" s="243"/>
      <c r="RUJ382" s="243"/>
      <c r="RUK382" s="243"/>
      <c r="RUL382" s="243"/>
      <c r="RUM382" s="243"/>
      <c r="RUN382" s="243"/>
      <c r="RUO382" s="243"/>
      <c r="RUP382" s="243"/>
      <c r="RUQ382" s="243"/>
      <c r="RUR382" s="243"/>
      <c r="RUS382" s="243"/>
      <c r="RUT382" s="243"/>
      <c r="RUU382" s="243"/>
      <c r="RUV382" s="243"/>
      <c r="RUW382" s="243"/>
      <c r="RUX382" s="243"/>
      <c r="RUY382" s="243"/>
      <c r="RUZ382" s="243"/>
      <c r="RVA382" s="243"/>
      <c r="RVB382" s="243"/>
      <c r="RVC382" s="243"/>
      <c r="RVD382" s="243"/>
      <c r="RVE382" s="243"/>
      <c r="RVF382" s="243"/>
      <c r="RVG382" s="243"/>
      <c r="RVH382" s="243"/>
      <c r="RVI382" s="243"/>
      <c r="RVJ382" s="243"/>
      <c r="RVK382" s="243"/>
      <c r="RVL382" s="243"/>
      <c r="RVM382" s="243"/>
      <c r="RVN382" s="243"/>
      <c r="RVO382" s="243"/>
      <c r="RVP382" s="243"/>
      <c r="RVQ382" s="243"/>
      <c r="RVR382" s="243"/>
      <c r="RVS382" s="243"/>
      <c r="RVT382" s="243"/>
      <c r="RVU382" s="243"/>
      <c r="RVV382" s="243"/>
      <c r="RVW382" s="243"/>
      <c r="RVX382" s="243"/>
      <c r="RVY382" s="243"/>
      <c r="RVZ382" s="243"/>
      <c r="RWA382" s="243"/>
      <c r="RWB382" s="243"/>
      <c r="RWC382" s="243"/>
      <c r="RWD382" s="243"/>
      <c r="RWE382" s="243"/>
      <c r="RWF382" s="243"/>
      <c r="RWG382" s="243"/>
      <c r="RWH382" s="243"/>
      <c r="RWI382" s="243"/>
      <c r="RWJ382" s="243"/>
      <c r="RWK382" s="243"/>
      <c r="RWL382" s="243"/>
      <c r="RWM382" s="243"/>
      <c r="RWN382" s="243"/>
      <c r="RWO382" s="243"/>
      <c r="RWP382" s="243"/>
      <c r="RWQ382" s="243"/>
      <c r="RWR382" s="243"/>
      <c r="RWS382" s="243"/>
      <c r="RWT382" s="243"/>
      <c r="RWU382" s="243"/>
      <c r="RWV382" s="243"/>
      <c r="RWW382" s="243"/>
      <c r="RWX382" s="243"/>
      <c r="RWY382" s="243"/>
      <c r="RWZ382" s="243"/>
      <c r="RXA382" s="243"/>
      <c r="RXB382" s="243"/>
      <c r="RXC382" s="243"/>
      <c r="RXD382" s="243"/>
      <c r="RXE382" s="243"/>
      <c r="RXF382" s="243"/>
      <c r="RXG382" s="243"/>
      <c r="RXH382" s="243"/>
      <c r="RXI382" s="243"/>
      <c r="RXJ382" s="243"/>
      <c r="RXK382" s="243"/>
      <c r="RXL382" s="243"/>
      <c r="RXM382" s="243"/>
      <c r="RXN382" s="243"/>
      <c r="RXO382" s="243"/>
      <c r="RXP382" s="243"/>
      <c r="RXQ382" s="243"/>
      <c r="RXR382" s="243"/>
      <c r="RXS382" s="243"/>
      <c r="RXT382" s="243"/>
      <c r="RXU382" s="243"/>
      <c r="RXV382" s="243"/>
      <c r="RXW382" s="243"/>
      <c r="RXX382" s="243"/>
      <c r="RXY382" s="243"/>
      <c r="RXZ382" s="243"/>
      <c r="RYA382" s="243"/>
      <c r="RYB382" s="243"/>
      <c r="RYC382" s="243"/>
      <c r="RYD382" s="243"/>
      <c r="RYE382" s="243"/>
      <c r="RYF382" s="243"/>
      <c r="RYG382" s="243"/>
      <c r="RYH382" s="243"/>
      <c r="RYI382" s="243"/>
      <c r="RYJ382" s="243"/>
      <c r="RYK382" s="243"/>
      <c r="RYL382" s="243"/>
      <c r="RYM382" s="243"/>
      <c r="RYN382" s="243"/>
      <c r="RYO382" s="243"/>
      <c r="RYP382" s="243"/>
      <c r="RYQ382" s="243"/>
      <c r="RYR382" s="243"/>
      <c r="RYS382" s="243"/>
      <c r="RYT382" s="243"/>
      <c r="RYU382" s="243"/>
      <c r="RYV382" s="243"/>
      <c r="RYW382" s="243"/>
      <c r="RYX382" s="243"/>
      <c r="RYY382" s="243"/>
      <c r="RYZ382" s="243"/>
      <c r="RZA382" s="243"/>
      <c r="RZB382" s="243"/>
      <c r="RZC382" s="243"/>
      <c r="RZD382" s="243"/>
      <c r="RZE382" s="243"/>
      <c r="RZF382" s="243"/>
      <c r="RZG382" s="243"/>
      <c r="RZH382" s="243"/>
      <c r="RZI382" s="243"/>
      <c r="RZJ382" s="243"/>
      <c r="RZK382" s="243"/>
      <c r="RZL382" s="243"/>
      <c r="RZM382" s="243"/>
      <c r="RZN382" s="243"/>
      <c r="RZO382" s="243"/>
      <c r="RZP382" s="243"/>
      <c r="RZQ382" s="243"/>
      <c r="RZR382" s="243"/>
      <c r="RZS382" s="243"/>
      <c r="RZT382" s="243"/>
      <c r="RZU382" s="243"/>
      <c r="RZV382" s="243"/>
      <c r="RZW382" s="243"/>
      <c r="RZX382" s="243"/>
      <c r="RZY382" s="243"/>
      <c r="RZZ382" s="243"/>
      <c r="SAA382" s="243"/>
      <c r="SAB382" s="243"/>
      <c r="SAC382" s="243"/>
      <c r="SAD382" s="243"/>
      <c r="SAE382" s="243"/>
      <c r="SAF382" s="243"/>
      <c r="SAG382" s="243"/>
      <c r="SAH382" s="243"/>
      <c r="SAI382" s="243"/>
      <c r="SAJ382" s="243"/>
      <c r="SAK382" s="243"/>
      <c r="SAL382" s="243"/>
      <c r="SAM382" s="243"/>
      <c r="SAN382" s="243"/>
      <c r="SAO382" s="243"/>
      <c r="SAP382" s="243"/>
      <c r="SAQ382" s="243"/>
      <c r="SAR382" s="243"/>
      <c r="SAS382" s="243"/>
      <c r="SAT382" s="243"/>
      <c r="SAU382" s="243"/>
      <c r="SAV382" s="243"/>
      <c r="SAW382" s="243"/>
      <c r="SAX382" s="243"/>
      <c r="SAY382" s="243"/>
      <c r="SAZ382" s="243"/>
      <c r="SBA382" s="243"/>
      <c r="SBB382" s="243"/>
      <c r="SBC382" s="243"/>
      <c r="SBD382" s="243"/>
      <c r="SBE382" s="243"/>
      <c r="SBF382" s="243"/>
      <c r="SBG382" s="243"/>
      <c r="SBH382" s="243"/>
      <c r="SBI382" s="243"/>
      <c r="SBJ382" s="243"/>
      <c r="SBK382" s="243"/>
      <c r="SBL382" s="243"/>
      <c r="SBM382" s="243"/>
      <c r="SBN382" s="243"/>
      <c r="SBO382" s="243"/>
      <c r="SBP382" s="243"/>
      <c r="SBQ382" s="243"/>
      <c r="SBR382" s="243"/>
      <c r="SBS382" s="243"/>
      <c r="SBT382" s="243"/>
      <c r="SBU382" s="243"/>
      <c r="SBV382" s="243"/>
      <c r="SBW382" s="243"/>
      <c r="SBX382" s="243"/>
      <c r="SBY382" s="243"/>
      <c r="SBZ382" s="243"/>
      <c r="SCA382" s="243"/>
      <c r="SCB382" s="243"/>
      <c r="SCC382" s="243"/>
      <c r="SCD382" s="243"/>
      <c r="SCE382" s="243"/>
      <c r="SCF382" s="243"/>
      <c r="SCG382" s="243"/>
      <c r="SCH382" s="243"/>
      <c r="SCI382" s="243"/>
      <c r="SCJ382" s="243"/>
      <c r="SCK382" s="243"/>
      <c r="SCL382" s="243"/>
      <c r="SCM382" s="243"/>
      <c r="SCN382" s="243"/>
      <c r="SCO382" s="243"/>
      <c r="SCP382" s="243"/>
      <c r="SCQ382" s="243"/>
      <c r="SCR382" s="243"/>
      <c r="SCS382" s="243"/>
      <c r="SCT382" s="243"/>
      <c r="SCU382" s="243"/>
      <c r="SCV382" s="243"/>
      <c r="SCW382" s="243"/>
      <c r="SCX382" s="243"/>
      <c r="SCY382" s="243"/>
      <c r="SCZ382" s="243"/>
      <c r="SDA382" s="243"/>
      <c r="SDB382" s="243"/>
      <c r="SDC382" s="243"/>
      <c r="SDD382" s="243"/>
      <c r="SDE382" s="243"/>
      <c r="SDF382" s="243"/>
      <c r="SDG382" s="243"/>
      <c r="SDH382" s="243"/>
      <c r="SDI382" s="243"/>
      <c r="SDJ382" s="243"/>
      <c r="SDK382" s="243"/>
      <c r="SDL382" s="243"/>
      <c r="SDM382" s="243"/>
      <c r="SDN382" s="243"/>
      <c r="SDO382" s="243"/>
      <c r="SDP382" s="243"/>
      <c r="SDQ382" s="243"/>
      <c r="SDR382" s="243"/>
      <c r="SDS382" s="243"/>
      <c r="SDT382" s="243"/>
      <c r="SDU382" s="243"/>
      <c r="SDV382" s="243"/>
      <c r="SDW382" s="243"/>
      <c r="SDX382" s="243"/>
      <c r="SDY382" s="243"/>
      <c r="SDZ382" s="243"/>
      <c r="SEA382" s="243"/>
      <c r="SEB382" s="243"/>
      <c r="SEC382" s="243"/>
      <c r="SED382" s="243"/>
      <c r="SEE382" s="243"/>
      <c r="SEF382" s="243"/>
      <c r="SEG382" s="243"/>
      <c r="SEH382" s="243"/>
      <c r="SEI382" s="243"/>
      <c r="SEJ382" s="243"/>
      <c r="SEK382" s="243"/>
      <c r="SEL382" s="243"/>
      <c r="SEM382" s="243"/>
      <c r="SEN382" s="243"/>
      <c r="SEO382" s="243"/>
      <c r="SEP382" s="243"/>
      <c r="SEQ382" s="243"/>
      <c r="SER382" s="243"/>
      <c r="SES382" s="243"/>
      <c r="SET382" s="243"/>
      <c r="SEU382" s="243"/>
      <c r="SEV382" s="243"/>
      <c r="SEW382" s="243"/>
      <c r="SEX382" s="243"/>
      <c r="SEY382" s="243"/>
      <c r="SEZ382" s="243"/>
      <c r="SFA382" s="243"/>
      <c r="SFB382" s="243"/>
      <c r="SFC382" s="243"/>
      <c r="SFD382" s="243"/>
      <c r="SFE382" s="243"/>
      <c r="SFF382" s="243"/>
      <c r="SFG382" s="243"/>
      <c r="SFH382" s="243"/>
      <c r="SFI382" s="243"/>
      <c r="SFJ382" s="243"/>
      <c r="SFK382" s="243"/>
      <c r="SFL382" s="243"/>
      <c r="SFM382" s="243"/>
      <c r="SFN382" s="243"/>
      <c r="SFO382" s="243"/>
      <c r="SFP382" s="243"/>
      <c r="SFQ382" s="243"/>
      <c r="SFR382" s="243"/>
      <c r="SFS382" s="243"/>
      <c r="SFT382" s="243"/>
      <c r="SFU382" s="243"/>
      <c r="SFV382" s="243"/>
      <c r="SFW382" s="243"/>
      <c r="SFX382" s="243"/>
      <c r="SFY382" s="243"/>
      <c r="SFZ382" s="243"/>
      <c r="SGA382" s="243"/>
      <c r="SGB382" s="243"/>
      <c r="SGC382" s="243"/>
      <c r="SGD382" s="243"/>
      <c r="SGE382" s="243"/>
      <c r="SGF382" s="243"/>
      <c r="SGG382" s="243"/>
      <c r="SGH382" s="243"/>
      <c r="SGI382" s="243"/>
      <c r="SGJ382" s="243"/>
      <c r="SGK382" s="243"/>
      <c r="SGL382" s="243"/>
      <c r="SGM382" s="243"/>
      <c r="SGN382" s="243"/>
      <c r="SGO382" s="243"/>
      <c r="SGP382" s="243"/>
      <c r="SGQ382" s="243"/>
      <c r="SGR382" s="243"/>
      <c r="SGS382" s="243"/>
      <c r="SGT382" s="243"/>
      <c r="SGU382" s="243"/>
      <c r="SGV382" s="243"/>
      <c r="SGW382" s="243"/>
      <c r="SGX382" s="243"/>
      <c r="SGY382" s="243"/>
      <c r="SGZ382" s="243"/>
      <c r="SHA382" s="243"/>
      <c r="SHB382" s="243"/>
      <c r="SHC382" s="243"/>
      <c r="SHD382" s="243"/>
      <c r="SHE382" s="243"/>
      <c r="SHF382" s="243"/>
      <c r="SHG382" s="243"/>
      <c r="SHH382" s="243"/>
      <c r="SHI382" s="243"/>
      <c r="SHJ382" s="243"/>
      <c r="SHK382" s="243"/>
      <c r="SHL382" s="243"/>
      <c r="SHM382" s="243"/>
      <c r="SHN382" s="243"/>
      <c r="SHO382" s="243"/>
      <c r="SHP382" s="243"/>
      <c r="SHQ382" s="243"/>
      <c r="SHR382" s="243"/>
      <c r="SHS382" s="243"/>
      <c r="SHT382" s="243"/>
      <c r="SHU382" s="243"/>
      <c r="SHV382" s="243"/>
      <c r="SHW382" s="243"/>
      <c r="SHX382" s="243"/>
      <c r="SHY382" s="243"/>
      <c r="SHZ382" s="243"/>
      <c r="SIA382" s="243"/>
      <c r="SIB382" s="243"/>
      <c r="SIC382" s="243"/>
      <c r="SID382" s="243"/>
      <c r="SIE382" s="243"/>
      <c r="SIF382" s="243"/>
      <c r="SIG382" s="243"/>
      <c r="SIH382" s="243"/>
      <c r="SII382" s="243"/>
      <c r="SIJ382" s="243"/>
      <c r="SIK382" s="243"/>
      <c r="SIL382" s="243"/>
      <c r="SIM382" s="243"/>
      <c r="SIN382" s="243"/>
      <c r="SIO382" s="243"/>
      <c r="SIP382" s="243"/>
      <c r="SIQ382" s="243"/>
      <c r="SIR382" s="243"/>
      <c r="SIS382" s="243"/>
      <c r="SIT382" s="243"/>
      <c r="SIU382" s="243"/>
      <c r="SIV382" s="243"/>
      <c r="SIW382" s="243"/>
      <c r="SIX382" s="243"/>
      <c r="SIY382" s="243"/>
      <c r="SIZ382" s="243"/>
      <c r="SJA382" s="243"/>
      <c r="SJB382" s="243"/>
      <c r="SJC382" s="243"/>
      <c r="SJD382" s="243"/>
      <c r="SJE382" s="243"/>
      <c r="SJF382" s="243"/>
      <c r="SJG382" s="243"/>
      <c r="SJH382" s="243"/>
      <c r="SJI382" s="243"/>
      <c r="SJJ382" s="243"/>
      <c r="SJK382" s="243"/>
      <c r="SJL382" s="243"/>
      <c r="SJM382" s="243"/>
      <c r="SJN382" s="243"/>
      <c r="SJO382" s="243"/>
      <c r="SJP382" s="243"/>
      <c r="SJQ382" s="243"/>
      <c r="SJR382" s="243"/>
      <c r="SJS382" s="243"/>
      <c r="SJT382" s="243"/>
      <c r="SJU382" s="243"/>
      <c r="SJV382" s="243"/>
      <c r="SJW382" s="243"/>
      <c r="SJX382" s="243"/>
      <c r="SJY382" s="243"/>
      <c r="SJZ382" s="243"/>
      <c r="SKA382" s="243"/>
      <c r="SKB382" s="243"/>
      <c r="SKC382" s="243"/>
      <c r="SKD382" s="243"/>
      <c r="SKE382" s="243"/>
      <c r="SKF382" s="243"/>
      <c r="SKG382" s="243"/>
      <c r="SKH382" s="243"/>
      <c r="SKI382" s="243"/>
      <c r="SKJ382" s="243"/>
      <c r="SKK382" s="243"/>
      <c r="SKL382" s="243"/>
      <c r="SKM382" s="243"/>
      <c r="SKN382" s="243"/>
      <c r="SKO382" s="243"/>
      <c r="SKP382" s="243"/>
      <c r="SKQ382" s="243"/>
      <c r="SKR382" s="243"/>
      <c r="SKS382" s="243"/>
      <c r="SKT382" s="243"/>
      <c r="SKU382" s="243"/>
      <c r="SKV382" s="243"/>
      <c r="SKW382" s="243"/>
      <c r="SKX382" s="243"/>
      <c r="SKY382" s="243"/>
      <c r="SKZ382" s="243"/>
      <c r="SLA382" s="243"/>
      <c r="SLB382" s="243"/>
      <c r="SLC382" s="243"/>
      <c r="SLD382" s="243"/>
      <c r="SLE382" s="243"/>
      <c r="SLF382" s="243"/>
      <c r="SLG382" s="243"/>
      <c r="SLH382" s="243"/>
      <c r="SLI382" s="243"/>
      <c r="SLJ382" s="243"/>
      <c r="SLK382" s="243"/>
      <c r="SLL382" s="243"/>
      <c r="SLM382" s="243"/>
      <c r="SLN382" s="243"/>
      <c r="SLO382" s="243"/>
      <c r="SLP382" s="243"/>
      <c r="SLQ382" s="243"/>
      <c r="SLR382" s="243"/>
      <c r="SLS382" s="243"/>
      <c r="SLT382" s="243"/>
      <c r="SLU382" s="243"/>
      <c r="SLV382" s="243"/>
      <c r="SLW382" s="243"/>
      <c r="SLX382" s="243"/>
      <c r="SLY382" s="243"/>
      <c r="SLZ382" s="243"/>
      <c r="SMA382" s="243"/>
      <c r="SMB382" s="243"/>
      <c r="SMC382" s="243"/>
      <c r="SMD382" s="243"/>
      <c r="SME382" s="243"/>
      <c r="SMF382" s="243"/>
      <c r="SMG382" s="243"/>
      <c r="SMH382" s="243"/>
      <c r="SMI382" s="243"/>
      <c r="SMJ382" s="243"/>
      <c r="SMK382" s="243"/>
      <c r="SML382" s="243"/>
      <c r="SMM382" s="243"/>
      <c r="SMN382" s="243"/>
      <c r="SMO382" s="243"/>
      <c r="SMP382" s="243"/>
      <c r="SMQ382" s="243"/>
      <c r="SMR382" s="243"/>
      <c r="SMS382" s="243"/>
      <c r="SMT382" s="243"/>
      <c r="SMU382" s="243"/>
      <c r="SMV382" s="243"/>
      <c r="SMW382" s="243"/>
      <c r="SMX382" s="243"/>
      <c r="SMY382" s="243"/>
      <c r="SMZ382" s="243"/>
      <c r="SNA382" s="243"/>
      <c r="SNB382" s="243"/>
      <c r="SNC382" s="243"/>
      <c r="SND382" s="243"/>
      <c r="SNE382" s="243"/>
      <c r="SNF382" s="243"/>
      <c r="SNG382" s="243"/>
      <c r="SNH382" s="243"/>
      <c r="SNI382" s="243"/>
      <c r="SNJ382" s="243"/>
      <c r="SNK382" s="243"/>
      <c r="SNL382" s="243"/>
      <c r="SNM382" s="243"/>
      <c r="SNN382" s="243"/>
      <c r="SNO382" s="243"/>
      <c r="SNP382" s="243"/>
      <c r="SNQ382" s="243"/>
      <c r="SNR382" s="243"/>
      <c r="SNS382" s="243"/>
      <c r="SNT382" s="243"/>
      <c r="SNU382" s="243"/>
      <c r="SNV382" s="243"/>
      <c r="SNW382" s="243"/>
      <c r="SNX382" s="243"/>
      <c r="SNY382" s="243"/>
      <c r="SNZ382" s="243"/>
      <c r="SOA382" s="243"/>
      <c r="SOB382" s="243"/>
      <c r="SOC382" s="243"/>
      <c r="SOD382" s="243"/>
      <c r="SOE382" s="243"/>
      <c r="SOF382" s="243"/>
      <c r="SOG382" s="243"/>
      <c r="SOH382" s="243"/>
      <c r="SOI382" s="243"/>
      <c r="SOJ382" s="243"/>
      <c r="SOK382" s="243"/>
      <c r="SOL382" s="243"/>
      <c r="SOM382" s="243"/>
      <c r="SON382" s="243"/>
      <c r="SOO382" s="243"/>
      <c r="SOP382" s="243"/>
      <c r="SOQ382" s="243"/>
      <c r="SOR382" s="243"/>
      <c r="SOS382" s="243"/>
      <c r="SOT382" s="243"/>
      <c r="SOU382" s="243"/>
      <c r="SOV382" s="243"/>
      <c r="SOW382" s="243"/>
      <c r="SOX382" s="243"/>
      <c r="SOY382" s="243"/>
      <c r="SOZ382" s="243"/>
      <c r="SPA382" s="243"/>
      <c r="SPB382" s="243"/>
      <c r="SPC382" s="243"/>
      <c r="SPD382" s="243"/>
      <c r="SPE382" s="243"/>
      <c r="SPF382" s="243"/>
      <c r="SPG382" s="243"/>
      <c r="SPH382" s="243"/>
      <c r="SPI382" s="243"/>
      <c r="SPJ382" s="243"/>
      <c r="SPK382" s="243"/>
      <c r="SPL382" s="243"/>
      <c r="SPM382" s="243"/>
      <c r="SPN382" s="243"/>
      <c r="SPO382" s="243"/>
      <c r="SPP382" s="243"/>
      <c r="SPQ382" s="243"/>
      <c r="SPR382" s="243"/>
      <c r="SPS382" s="243"/>
      <c r="SPT382" s="243"/>
      <c r="SPU382" s="243"/>
      <c r="SPV382" s="243"/>
      <c r="SPW382" s="243"/>
      <c r="SPX382" s="243"/>
      <c r="SPY382" s="243"/>
      <c r="SPZ382" s="243"/>
      <c r="SQA382" s="243"/>
      <c r="SQB382" s="243"/>
      <c r="SQC382" s="243"/>
      <c r="SQD382" s="243"/>
      <c r="SQE382" s="243"/>
      <c r="SQF382" s="243"/>
      <c r="SQG382" s="243"/>
      <c r="SQH382" s="243"/>
      <c r="SQI382" s="243"/>
      <c r="SQJ382" s="243"/>
      <c r="SQK382" s="243"/>
      <c r="SQL382" s="243"/>
      <c r="SQM382" s="243"/>
      <c r="SQN382" s="243"/>
      <c r="SQO382" s="243"/>
      <c r="SQP382" s="243"/>
      <c r="SQQ382" s="243"/>
      <c r="SQR382" s="243"/>
      <c r="SQS382" s="243"/>
      <c r="SQT382" s="243"/>
      <c r="SQU382" s="243"/>
      <c r="SQV382" s="243"/>
      <c r="SQW382" s="243"/>
      <c r="SQX382" s="243"/>
      <c r="SQY382" s="243"/>
      <c r="SQZ382" s="243"/>
      <c r="SRA382" s="243"/>
      <c r="SRB382" s="243"/>
      <c r="SRC382" s="243"/>
      <c r="SRD382" s="243"/>
      <c r="SRE382" s="243"/>
      <c r="SRF382" s="243"/>
      <c r="SRG382" s="243"/>
      <c r="SRH382" s="243"/>
      <c r="SRI382" s="243"/>
      <c r="SRJ382" s="243"/>
      <c r="SRK382" s="243"/>
      <c r="SRL382" s="243"/>
      <c r="SRM382" s="243"/>
      <c r="SRN382" s="243"/>
      <c r="SRO382" s="243"/>
      <c r="SRP382" s="243"/>
      <c r="SRQ382" s="243"/>
      <c r="SRR382" s="243"/>
      <c r="SRS382" s="243"/>
      <c r="SRT382" s="243"/>
      <c r="SRU382" s="243"/>
      <c r="SRV382" s="243"/>
      <c r="SRW382" s="243"/>
      <c r="SRX382" s="243"/>
      <c r="SRY382" s="243"/>
      <c r="SRZ382" s="243"/>
      <c r="SSA382" s="243"/>
      <c r="SSB382" s="243"/>
      <c r="SSC382" s="243"/>
      <c r="SSD382" s="243"/>
      <c r="SSE382" s="243"/>
      <c r="SSF382" s="243"/>
      <c r="SSG382" s="243"/>
      <c r="SSH382" s="243"/>
      <c r="SSI382" s="243"/>
      <c r="SSJ382" s="243"/>
      <c r="SSK382" s="243"/>
      <c r="SSL382" s="243"/>
      <c r="SSM382" s="243"/>
      <c r="SSN382" s="243"/>
      <c r="SSO382" s="243"/>
      <c r="SSP382" s="243"/>
      <c r="SSQ382" s="243"/>
      <c r="SSR382" s="243"/>
      <c r="SSS382" s="243"/>
      <c r="SST382" s="243"/>
      <c r="SSU382" s="243"/>
      <c r="SSV382" s="243"/>
      <c r="SSW382" s="243"/>
      <c r="SSX382" s="243"/>
      <c r="SSY382" s="243"/>
      <c r="SSZ382" s="243"/>
      <c r="STA382" s="243"/>
      <c r="STB382" s="243"/>
      <c r="STC382" s="243"/>
      <c r="STD382" s="243"/>
      <c r="STE382" s="243"/>
      <c r="STF382" s="243"/>
      <c r="STG382" s="243"/>
      <c r="STH382" s="243"/>
      <c r="STI382" s="243"/>
      <c r="STJ382" s="243"/>
      <c r="STK382" s="243"/>
      <c r="STL382" s="243"/>
      <c r="STM382" s="243"/>
      <c r="STN382" s="243"/>
      <c r="STO382" s="243"/>
      <c r="STP382" s="243"/>
      <c r="STQ382" s="243"/>
      <c r="STR382" s="243"/>
      <c r="STS382" s="243"/>
      <c r="STT382" s="243"/>
      <c r="STU382" s="243"/>
      <c r="STV382" s="243"/>
      <c r="STW382" s="243"/>
      <c r="STX382" s="243"/>
      <c r="STY382" s="243"/>
      <c r="STZ382" s="243"/>
      <c r="SUA382" s="243"/>
      <c r="SUB382" s="243"/>
      <c r="SUC382" s="243"/>
      <c r="SUD382" s="243"/>
      <c r="SUE382" s="243"/>
      <c r="SUF382" s="243"/>
      <c r="SUG382" s="243"/>
      <c r="SUH382" s="243"/>
      <c r="SUI382" s="243"/>
      <c r="SUJ382" s="243"/>
      <c r="SUK382" s="243"/>
      <c r="SUL382" s="243"/>
      <c r="SUM382" s="243"/>
      <c r="SUN382" s="243"/>
      <c r="SUO382" s="243"/>
      <c r="SUP382" s="243"/>
      <c r="SUQ382" s="243"/>
      <c r="SUR382" s="243"/>
      <c r="SUS382" s="243"/>
      <c r="SUT382" s="243"/>
      <c r="SUU382" s="243"/>
      <c r="SUV382" s="243"/>
      <c r="SUW382" s="243"/>
      <c r="SUX382" s="243"/>
      <c r="SUY382" s="243"/>
      <c r="SUZ382" s="243"/>
      <c r="SVA382" s="243"/>
      <c r="SVB382" s="243"/>
      <c r="SVC382" s="243"/>
      <c r="SVD382" s="243"/>
      <c r="SVE382" s="243"/>
      <c r="SVF382" s="243"/>
      <c r="SVG382" s="243"/>
      <c r="SVH382" s="243"/>
      <c r="SVI382" s="243"/>
      <c r="SVJ382" s="243"/>
      <c r="SVK382" s="243"/>
      <c r="SVL382" s="243"/>
      <c r="SVM382" s="243"/>
      <c r="SVN382" s="243"/>
      <c r="SVO382" s="243"/>
      <c r="SVP382" s="243"/>
      <c r="SVQ382" s="243"/>
      <c r="SVR382" s="243"/>
      <c r="SVS382" s="243"/>
      <c r="SVT382" s="243"/>
      <c r="SVU382" s="243"/>
      <c r="SVV382" s="243"/>
      <c r="SVW382" s="243"/>
      <c r="SVX382" s="243"/>
      <c r="SVY382" s="243"/>
      <c r="SVZ382" s="243"/>
      <c r="SWA382" s="243"/>
      <c r="SWB382" s="243"/>
      <c r="SWC382" s="243"/>
      <c r="SWD382" s="243"/>
      <c r="SWE382" s="243"/>
      <c r="SWF382" s="243"/>
      <c r="SWG382" s="243"/>
      <c r="SWH382" s="243"/>
      <c r="SWI382" s="243"/>
      <c r="SWJ382" s="243"/>
      <c r="SWK382" s="243"/>
      <c r="SWL382" s="243"/>
      <c r="SWM382" s="243"/>
      <c r="SWN382" s="243"/>
      <c r="SWO382" s="243"/>
      <c r="SWP382" s="243"/>
      <c r="SWQ382" s="243"/>
      <c r="SWR382" s="243"/>
      <c r="SWS382" s="243"/>
      <c r="SWT382" s="243"/>
      <c r="SWU382" s="243"/>
      <c r="SWV382" s="243"/>
      <c r="SWW382" s="243"/>
      <c r="SWX382" s="243"/>
      <c r="SWY382" s="243"/>
      <c r="SWZ382" s="243"/>
      <c r="SXA382" s="243"/>
      <c r="SXB382" s="243"/>
      <c r="SXC382" s="243"/>
      <c r="SXD382" s="243"/>
      <c r="SXE382" s="243"/>
      <c r="SXF382" s="243"/>
      <c r="SXG382" s="243"/>
      <c r="SXH382" s="243"/>
      <c r="SXI382" s="243"/>
      <c r="SXJ382" s="243"/>
      <c r="SXK382" s="243"/>
      <c r="SXL382" s="243"/>
      <c r="SXM382" s="243"/>
      <c r="SXN382" s="243"/>
      <c r="SXO382" s="243"/>
      <c r="SXP382" s="243"/>
      <c r="SXQ382" s="243"/>
      <c r="SXR382" s="243"/>
      <c r="SXS382" s="243"/>
      <c r="SXT382" s="243"/>
      <c r="SXU382" s="243"/>
      <c r="SXV382" s="243"/>
      <c r="SXW382" s="243"/>
      <c r="SXX382" s="243"/>
      <c r="SXY382" s="243"/>
      <c r="SXZ382" s="243"/>
      <c r="SYA382" s="243"/>
      <c r="SYB382" s="243"/>
      <c r="SYC382" s="243"/>
      <c r="SYD382" s="243"/>
      <c r="SYE382" s="243"/>
      <c r="SYF382" s="243"/>
      <c r="SYG382" s="243"/>
      <c r="SYH382" s="243"/>
      <c r="SYI382" s="243"/>
      <c r="SYJ382" s="243"/>
      <c r="SYK382" s="243"/>
      <c r="SYL382" s="243"/>
      <c r="SYM382" s="243"/>
      <c r="SYN382" s="243"/>
      <c r="SYO382" s="243"/>
      <c r="SYP382" s="243"/>
      <c r="SYQ382" s="243"/>
      <c r="SYR382" s="243"/>
      <c r="SYS382" s="243"/>
      <c r="SYT382" s="243"/>
      <c r="SYU382" s="243"/>
      <c r="SYV382" s="243"/>
      <c r="SYW382" s="243"/>
      <c r="SYX382" s="243"/>
      <c r="SYY382" s="243"/>
      <c r="SYZ382" s="243"/>
      <c r="SZA382" s="243"/>
      <c r="SZB382" s="243"/>
      <c r="SZC382" s="243"/>
      <c r="SZD382" s="243"/>
      <c r="SZE382" s="243"/>
      <c r="SZF382" s="243"/>
      <c r="SZG382" s="243"/>
      <c r="SZH382" s="243"/>
      <c r="SZI382" s="243"/>
      <c r="SZJ382" s="243"/>
      <c r="SZK382" s="243"/>
      <c r="SZL382" s="243"/>
      <c r="SZM382" s="243"/>
      <c r="SZN382" s="243"/>
      <c r="SZO382" s="243"/>
      <c r="SZP382" s="243"/>
      <c r="SZQ382" s="243"/>
      <c r="SZR382" s="243"/>
      <c r="SZS382" s="243"/>
      <c r="SZT382" s="243"/>
      <c r="SZU382" s="243"/>
      <c r="SZV382" s="243"/>
      <c r="SZW382" s="243"/>
      <c r="SZX382" s="243"/>
      <c r="SZY382" s="243"/>
      <c r="SZZ382" s="243"/>
      <c r="TAA382" s="243"/>
      <c r="TAB382" s="243"/>
      <c r="TAC382" s="243"/>
      <c r="TAD382" s="243"/>
      <c r="TAE382" s="243"/>
      <c r="TAF382" s="243"/>
      <c r="TAG382" s="243"/>
      <c r="TAH382" s="243"/>
      <c r="TAI382" s="243"/>
      <c r="TAJ382" s="243"/>
      <c r="TAK382" s="243"/>
      <c r="TAL382" s="243"/>
      <c r="TAM382" s="243"/>
      <c r="TAN382" s="243"/>
      <c r="TAO382" s="243"/>
      <c r="TAP382" s="243"/>
      <c r="TAQ382" s="243"/>
      <c r="TAR382" s="243"/>
      <c r="TAS382" s="243"/>
      <c r="TAT382" s="243"/>
      <c r="TAU382" s="243"/>
      <c r="TAV382" s="243"/>
      <c r="TAW382" s="243"/>
      <c r="TAX382" s="243"/>
      <c r="TAY382" s="243"/>
      <c r="TAZ382" s="243"/>
      <c r="TBA382" s="243"/>
      <c r="TBB382" s="243"/>
      <c r="TBC382" s="243"/>
      <c r="TBD382" s="243"/>
      <c r="TBE382" s="243"/>
      <c r="TBF382" s="243"/>
      <c r="TBG382" s="243"/>
      <c r="TBH382" s="243"/>
      <c r="TBI382" s="243"/>
      <c r="TBJ382" s="243"/>
      <c r="TBK382" s="243"/>
      <c r="TBL382" s="243"/>
      <c r="TBM382" s="243"/>
      <c r="TBN382" s="243"/>
      <c r="TBO382" s="243"/>
      <c r="TBP382" s="243"/>
      <c r="TBQ382" s="243"/>
      <c r="TBR382" s="243"/>
      <c r="TBS382" s="243"/>
      <c r="TBT382" s="243"/>
      <c r="TBU382" s="243"/>
      <c r="TBV382" s="243"/>
      <c r="TBW382" s="243"/>
      <c r="TBX382" s="243"/>
      <c r="TBY382" s="243"/>
      <c r="TBZ382" s="243"/>
      <c r="TCA382" s="243"/>
      <c r="TCB382" s="243"/>
      <c r="TCC382" s="243"/>
      <c r="TCD382" s="243"/>
      <c r="TCE382" s="243"/>
      <c r="TCF382" s="243"/>
      <c r="TCG382" s="243"/>
      <c r="TCH382" s="243"/>
      <c r="TCI382" s="243"/>
      <c r="TCJ382" s="243"/>
      <c r="TCK382" s="243"/>
      <c r="TCL382" s="243"/>
      <c r="TCM382" s="243"/>
      <c r="TCN382" s="243"/>
      <c r="TCO382" s="243"/>
      <c r="TCP382" s="243"/>
      <c r="TCQ382" s="243"/>
      <c r="TCR382" s="243"/>
      <c r="TCS382" s="243"/>
      <c r="TCT382" s="243"/>
      <c r="TCU382" s="243"/>
      <c r="TCV382" s="243"/>
      <c r="TCW382" s="243"/>
      <c r="TCX382" s="243"/>
      <c r="TCY382" s="243"/>
      <c r="TCZ382" s="243"/>
      <c r="TDA382" s="243"/>
      <c r="TDB382" s="243"/>
      <c r="TDC382" s="243"/>
      <c r="TDD382" s="243"/>
      <c r="TDE382" s="243"/>
      <c r="TDF382" s="243"/>
      <c r="TDG382" s="243"/>
      <c r="TDH382" s="243"/>
      <c r="TDI382" s="243"/>
      <c r="TDJ382" s="243"/>
      <c r="TDK382" s="243"/>
      <c r="TDL382" s="243"/>
      <c r="TDM382" s="243"/>
      <c r="TDN382" s="243"/>
      <c r="TDO382" s="243"/>
      <c r="TDP382" s="243"/>
      <c r="TDQ382" s="243"/>
      <c r="TDR382" s="243"/>
      <c r="TDS382" s="243"/>
      <c r="TDT382" s="243"/>
      <c r="TDU382" s="243"/>
      <c r="TDV382" s="243"/>
      <c r="TDW382" s="243"/>
      <c r="TDX382" s="243"/>
      <c r="TDY382" s="243"/>
      <c r="TDZ382" s="243"/>
      <c r="TEA382" s="243"/>
      <c r="TEB382" s="243"/>
      <c r="TEC382" s="243"/>
      <c r="TED382" s="243"/>
      <c r="TEE382" s="243"/>
      <c r="TEF382" s="243"/>
      <c r="TEG382" s="243"/>
      <c r="TEH382" s="243"/>
      <c r="TEI382" s="243"/>
      <c r="TEJ382" s="243"/>
      <c r="TEK382" s="243"/>
      <c r="TEL382" s="243"/>
      <c r="TEM382" s="243"/>
      <c r="TEN382" s="243"/>
      <c r="TEO382" s="243"/>
      <c r="TEP382" s="243"/>
      <c r="TEQ382" s="243"/>
      <c r="TER382" s="243"/>
      <c r="TES382" s="243"/>
      <c r="TET382" s="243"/>
      <c r="TEU382" s="243"/>
      <c r="TEV382" s="243"/>
      <c r="TEW382" s="243"/>
      <c r="TEX382" s="243"/>
      <c r="TEY382" s="243"/>
      <c r="TEZ382" s="243"/>
      <c r="TFA382" s="243"/>
      <c r="TFB382" s="243"/>
      <c r="TFC382" s="243"/>
      <c r="TFD382" s="243"/>
      <c r="TFE382" s="243"/>
      <c r="TFF382" s="243"/>
      <c r="TFG382" s="243"/>
      <c r="TFH382" s="243"/>
      <c r="TFI382" s="243"/>
      <c r="TFJ382" s="243"/>
      <c r="TFK382" s="243"/>
      <c r="TFL382" s="243"/>
      <c r="TFM382" s="243"/>
      <c r="TFN382" s="243"/>
      <c r="TFO382" s="243"/>
      <c r="TFP382" s="243"/>
      <c r="TFQ382" s="243"/>
      <c r="TFR382" s="243"/>
      <c r="TFS382" s="243"/>
      <c r="TFT382" s="243"/>
      <c r="TFU382" s="243"/>
      <c r="TFV382" s="243"/>
      <c r="TFW382" s="243"/>
      <c r="TFX382" s="243"/>
      <c r="TFY382" s="243"/>
      <c r="TFZ382" s="243"/>
      <c r="TGA382" s="243"/>
      <c r="TGB382" s="243"/>
      <c r="TGC382" s="243"/>
      <c r="TGD382" s="243"/>
      <c r="TGE382" s="243"/>
      <c r="TGF382" s="243"/>
      <c r="TGG382" s="243"/>
      <c r="TGH382" s="243"/>
      <c r="TGI382" s="243"/>
      <c r="TGJ382" s="243"/>
      <c r="TGK382" s="243"/>
      <c r="TGL382" s="243"/>
      <c r="TGM382" s="243"/>
      <c r="TGN382" s="243"/>
      <c r="TGO382" s="243"/>
      <c r="TGP382" s="243"/>
      <c r="TGQ382" s="243"/>
      <c r="TGR382" s="243"/>
      <c r="TGS382" s="243"/>
      <c r="TGT382" s="243"/>
      <c r="TGU382" s="243"/>
      <c r="TGV382" s="243"/>
      <c r="TGW382" s="243"/>
      <c r="TGX382" s="243"/>
      <c r="TGY382" s="243"/>
      <c r="TGZ382" s="243"/>
      <c r="THA382" s="243"/>
      <c r="THB382" s="243"/>
      <c r="THC382" s="243"/>
      <c r="THD382" s="243"/>
      <c r="THE382" s="243"/>
      <c r="THF382" s="243"/>
      <c r="THG382" s="243"/>
      <c r="THH382" s="243"/>
      <c r="THI382" s="243"/>
      <c r="THJ382" s="243"/>
      <c r="THK382" s="243"/>
      <c r="THL382" s="243"/>
      <c r="THM382" s="243"/>
      <c r="THN382" s="243"/>
      <c r="THO382" s="243"/>
      <c r="THP382" s="243"/>
      <c r="THQ382" s="243"/>
      <c r="THR382" s="243"/>
      <c r="THS382" s="243"/>
      <c r="THT382" s="243"/>
      <c r="THU382" s="243"/>
      <c r="THV382" s="243"/>
      <c r="THW382" s="243"/>
      <c r="THX382" s="243"/>
      <c r="THY382" s="243"/>
      <c r="THZ382" s="243"/>
      <c r="TIA382" s="243"/>
      <c r="TIB382" s="243"/>
      <c r="TIC382" s="243"/>
      <c r="TID382" s="243"/>
      <c r="TIE382" s="243"/>
      <c r="TIF382" s="243"/>
      <c r="TIG382" s="243"/>
      <c r="TIH382" s="243"/>
      <c r="TII382" s="243"/>
      <c r="TIJ382" s="243"/>
      <c r="TIK382" s="243"/>
      <c r="TIL382" s="243"/>
      <c r="TIM382" s="243"/>
      <c r="TIN382" s="243"/>
      <c r="TIO382" s="243"/>
      <c r="TIP382" s="243"/>
      <c r="TIQ382" s="243"/>
      <c r="TIR382" s="243"/>
      <c r="TIS382" s="243"/>
      <c r="TIT382" s="243"/>
      <c r="TIU382" s="243"/>
      <c r="TIV382" s="243"/>
      <c r="TIW382" s="243"/>
      <c r="TIX382" s="243"/>
      <c r="TIY382" s="243"/>
      <c r="TIZ382" s="243"/>
      <c r="TJA382" s="243"/>
      <c r="TJB382" s="243"/>
      <c r="TJC382" s="243"/>
      <c r="TJD382" s="243"/>
      <c r="TJE382" s="243"/>
      <c r="TJF382" s="243"/>
      <c r="TJG382" s="243"/>
      <c r="TJH382" s="243"/>
      <c r="TJI382" s="243"/>
      <c r="TJJ382" s="243"/>
      <c r="TJK382" s="243"/>
      <c r="TJL382" s="243"/>
      <c r="TJM382" s="243"/>
      <c r="TJN382" s="243"/>
      <c r="TJO382" s="243"/>
      <c r="TJP382" s="243"/>
      <c r="TJQ382" s="243"/>
      <c r="TJR382" s="243"/>
      <c r="TJS382" s="243"/>
      <c r="TJT382" s="243"/>
      <c r="TJU382" s="243"/>
      <c r="TJV382" s="243"/>
      <c r="TJW382" s="243"/>
      <c r="TJX382" s="243"/>
      <c r="TJY382" s="243"/>
      <c r="TJZ382" s="243"/>
      <c r="TKA382" s="243"/>
      <c r="TKB382" s="243"/>
      <c r="TKC382" s="243"/>
      <c r="TKD382" s="243"/>
      <c r="TKE382" s="243"/>
      <c r="TKF382" s="243"/>
      <c r="TKG382" s="243"/>
      <c r="TKH382" s="243"/>
      <c r="TKI382" s="243"/>
      <c r="TKJ382" s="243"/>
      <c r="TKK382" s="243"/>
      <c r="TKL382" s="243"/>
      <c r="TKM382" s="243"/>
      <c r="TKN382" s="243"/>
      <c r="TKO382" s="243"/>
      <c r="TKP382" s="243"/>
      <c r="TKQ382" s="243"/>
      <c r="TKR382" s="243"/>
      <c r="TKS382" s="243"/>
      <c r="TKT382" s="243"/>
      <c r="TKU382" s="243"/>
      <c r="TKV382" s="243"/>
      <c r="TKW382" s="243"/>
      <c r="TKX382" s="243"/>
      <c r="TKY382" s="243"/>
      <c r="TKZ382" s="243"/>
      <c r="TLA382" s="243"/>
      <c r="TLB382" s="243"/>
      <c r="TLC382" s="243"/>
      <c r="TLD382" s="243"/>
      <c r="TLE382" s="243"/>
      <c r="TLF382" s="243"/>
      <c r="TLG382" s="243"/>
      <c r="TLH382" s="243"/>
      <c r="TLI382" s="243"/>
      <c r="TLJ382" s="243"/>
      <c r="TLK382" s="243"/>
      <c r="TLL382" s="243"/>
      <c r="TLM382" s="243"/>
      <c r="TLN382" s="243"/>
      <c r="TLO382" s="243"/>
      <c r="TLP382" s="243"/>
      <c r="TLQ382" s="243"/>
      <c r="TLR382" s="243"/>
      <c r="TLS382" s="243"/>
      <c r="TLT382" s="243"/>
      <c r="TLU382" s="243"/>
      <c r="TLV382" s="243"/>
      <c r="TLW382" s="243"/>
      <c r="TLX382" s="243"/>
      <c r="TLY382" s="243"/>
      <c r="TLZ382" s="243"/>
      <c r="TMA382" s="243"/>
      <c r="TMB382" s="243"/>
      <c r="TMC382" s="243"/>
      <c r="TMD382" s="243"/>
      <c r="TME382" s="243"/>
      <c r="TMF382" s="243"/>
      <c r="TMG382" s="243"/>
      <c r="TMH382" s="243"/>
      <c r="TMI382" s="243"/>
      <c r="TMJ382" s="243"/>
      <c r="TMK382" s="243"/>
      <c r="TML382" s="243"/>
      <c r="TMM382" s="243"/>
      <c r="TMN382" s="243"/>
      <c r="TMO382" s="243"/>
      <c r="TMP382" s="243"/>
      <c r="TMQ382" s="243"/>
      <c r="TMR382" s="243"/>
      <c r="TMS382" s="243"/>
      <c r="TMT382" s="243"/>
      <c r="TMU382" s="243"/>
      <c r="TMV382" s="243"/>
      <c r="TMW382" s="243"/>
      <c r="TMX382" s="243"/>
      <c r="TMY382" s="243"/>
      <c r="TMZ382" s="243"/>
      <c r="TNA382" s="243"/>
      <c r="TNB382" s="243"/>
      <c r="TNC382" s="243"/>
      <c r="TND382" s="243"/>
      <c r="TNE382" s="243"/>
      <c r="TNF382" s="243"/>
      <c r="TNG382" s="243"/>
      <c r="TNH382" s="243"/>
      <c r="TNI382" s="243"/>
      <c r="TNJ382" s="243"/>
      <c r="TNK382" s="243"/>
      <c r="TNL382" s="243"/>
      <c r="TNM382" s="243"/>
      <c r="TNN382" s="243"/>
      <c r="TNO382" s="243"/>
      <c r="TNP382" s="243"/>
      <c r="TNQ382" s="243"/>
      <c r="TNR382" s="243"/>
      <c r="TNS382" s="243"/>
      <c r="TNT382" s="243"/>
      <c r="TNU382" s="243"/>
      <c r="TNV382" s="243"/>
      <c r="TNW382" s="243"/>
      <c r="TNX382" s="243"/>
      <c r="TNY382" s="243"/>
      <c r="TNZ382" s="243"/>
      <c r="TOA382" s="243"/>
      <c r="TOB382" s="243"/>
      <c r="TOC382" s="243"/>
      <c r="TOD382" s="243"/>
      <c r="TOE382" s="243"/>
      <c r="TOF382" s="243"/>
      <c r="TOG382" s="243"/>
      <c r="TOH382" s="243"/>
      <c r="TOI382" s="243"/>
      <c r="TOJ382" s="243"/>
      <c r="TOK382" s="243"/>
      <c r="TOL382" s="243"/>
      <c r="TOM382" s="243"/>
      <c r="TON382" s="243"/>
      <c r="TOO382" s="243"/>
      <c r="TOP382" s="243"/>
      <c r="TOQ382" s="243"/>
      <c r="TOR382" s="243"/>
      <c r="TOS382" s="243"/>
      <c r="TOT382" s="243"/>
      <c r="TOU382" s="243"/>
      <c r="TOV382" s="243"/>
      <c r="TOW382" s="243"/>
      <c r="TOX382" s="243"/>
      <c r="TOY382" s="243"/>
      <c r="TOZ382" s="243"/>
      <c r="TPA382" s="243"/>
      <c r="TPB382" s="243"/>
      <c r="TPC382" s="243"/>
      <c r="TPD382" s="243"/>
      <c r="TPE382" s="243"/>
      <c r="TPF382" s="243"/>
      <c r="TPG382" s="243"/>
      <c r="TPH382" s="243"/>
      <c r="TPI382" s="243"/>
      <c r="TPJ382" s="243"/>
      <c r="TPK382" s="243"/>
      <c r="TPL382" s="243"/>
      <c r="TPM382" s="243"/>
      <c r="TPN382" s="243"/>
      <c r="TPO382" s="243"/>
      <c r="TPP382" s="243"/>
      <c r="TPQ382" s="243"/>
      <c r="TPR382" s="243"/>
      <c r="TPS382" s="243"/>
      <c r="TPT382" s="243"/>
      <c r="TPU382" s="243"/>
      <c r="TPV382" s="243"/>
      <c r="TPW382" s="243"/>
      <c r="TPX382" s="243"/>
      <c r="TPY382" s="243"/>
      <c r="TPZ382" s="243"/>
      <c r="TQA382" s="243"/>
      <c r="TQB382" s="243"/>
      <c r="TQC382" s="243"/>
      <c r="TQD382" s="243"/>
      <c r="TQE382" s="243"/>
      <c r="TQF382" s="243"/>
      <c r="TQG382" s="243"/>
      <c r="TQH382" s="243"/>
      <c r="TQI382" s="243"/>
      <c r="TQJ382" s="243"/>
      <c r="TQK382" s="243"/>
      <c r="TQL382" s="243"/>
      <c r="TQM382" s="243"/>
      <c r="TQN382" s="243"/>
      <c r="TQO382" s="243"/>
      <c r="TQP382" s="243"/>
      <c r="TQQ382" s="243"/>
      <c r="TQR382" s="243"/>
      <c r="TQS382" s="243"/>
      <c r="TQT382" s="243"/>
      <c r="TQU382" s="243"/>
      <c r="TQV382" s="243"/>
      <c r="TQW382" s="243"/>
      <c r="TQX382" s="243"/>
      <c r="TQY382" s="243"/>
      <c r="TQZ382" s="243"/>
      <c r="TRA382" s="243"/>
      <c r="TRB382" s="243"/>
      <c r="TRC382" s="243"/>
      <c r="TRD382" s="243"/>
      <c r="TRE382" s="243"/>
      <c r="TRF382" s="243"/>
      <c r="TRG382" s="243"/>
      <c r="TRH382" s="243"/>
      <c r="TRI382" s="243"/>
      <c r="TRJ382" s="243"/>
      <c r="TRK382" s="243"/>
      <c r="TRL382" s="243"/>
      <c r="TRM382" s="243"/>
      <c r="TRN382" s="243"/>
      <c r="TRO382" s="243"/>
      <c r="TRP382" s="243"/>
      <c r="TRQ382" s="243"/>
      <c r="TRR382" s="243"/>
      <c r="TRS382" s="243"/>
      <c r="TRT382" s="243"/>
      <c r="TRU382" s="243"/>
      <c r="TRV382" s="243"/>
      <c r="TRW382" s="243"/>
      <c r="TRX382" s="243"/>
      <c r="TRY382" s="243"/>
      <c r="TRZ382" s="243"/>
      <c r="TSA382" s="243"/>
      <c r="TSB382" s="243"/>
      <c r="TSC382" s="243"/>
      <c r="TSD382" s="243"/>
      <c r="TSE382" s="243"/>
      <c r="TSF382" s="243"/>
      <c r="TSG382" s="243"/>
      <c r="TSH382" s="243"/>
      <c r="TSI382" s="243"/>
      <c r="TSJ382" s="243"/>
      <c r="TSK382" s="243"/>
      <c r="TSL382" s="243"/>
      <c r="TSM382" s="243"/>
      <c r="TSN382" s="243"/>
      <c r="TSO382" s="243"/>
      <c r="TSP382" s="243"/>
      <c r="TSQ382" s="243"/>
      <c r="TSR382" s="243"/>
      <c r="TSS382" s="243"/>
      <c r="TST382" s="243"/>
      <c r="TSU382" s="243"/>
      <c r="TSV382" s="243"/>
      <c r="TSW382" s="243"/>
      <c r="TSX382" s="243"/>
      <c r="TSY382" s="243"/>
      <c r="TSZ382" s="243"/>
      <c r="TTA382" s="243"/>
      <c r="TTB382" s="243"/>
      <c r="TTC382" s="243"/>
      <c r="TTD382" s="243"/>
      <c r="TTE382" s="243"/>
      <c r="TTF382" s="243"/>
      <c r="TTG382" s="243"/>
      <c r="TTH382" s="243"/>
      <c r="TTI382" s="243"/>
      <c r="TTJ382" s="243"/>
      <c r="TTK382" s="243"/>
      <c r="TTL382" s="243"/>
      <c r="TTM382" s="243"/>
      <c r="TTN382" s="243"/>
      <c r="TTO382" s="243"/>
      <c r="TTP382" s="243"/>
      <c r="TTQ382" s="243"/>
      <c r="TTR382" s="243"/>
      <c r="TTS382" s="243"/>
      <c r="TTT382" s="243"/>
      <c r="TTU382" s="243"/>
      <c r="TTV382" s="243"/>
      <c r="TTW382" s="243"/>
      <c r="TTX382" s="243"/>
      <c r="TTY382" s="243"/>
      <c r="TTZ382" s="243"/>
      <c r="TUA382" s="243"/>
      <c r="TUB382" s="243"/>
      <c r="TUC382" s="243"/>
      <c r="TUD382" s="243"/>
      <c r="TUE382" s="243"/>
      <c r="TUF382" s="243"/>
      <c r="TUG382" s="243"/>
      <c r="TUH382" s="243"/>
      <c r="TUI382" s="243"/>
      <c r="TUJ382" s="243"/>
      <c r="TUK382" s="243"/>
      <c r="TUL382" s="243"/>
      <c r="TUM382" s="243"/>
      <c r="TUN382" s="243"/>
      <c r="TUO382" s="243"/>
      <c r="TUP382" s="243"/>
      <c r="TUQ382" s="243"/>
      <c r="TUR382" s="243"/>
      <c r="TUS382" s="243"/>
      <c r="TUT382" s="243"/>
      <c r="TUU382" s="243"/>
      <c r="TUV382" s="243"/>
      <c r="TUW382" s="243"/>
      <c r="TUX382" s="243"/>
      <c r="TUY382" s="243"/>
      <c r="TUZ382" s="243"/>
      <c r="TVA382" s="243"/>
      <c r="TVB382" s="243"/>
      <c r="TVC382" s="243"/>
      <c r="TVD382" s="243"/>
      <c r="TVE382" s="243"/>
      <c r="TVF382" s="243"/>
      <c r="TVG382" s="243"/>
      <c r="TVH382" s="243"/>
      <c r="TVI382" s="243"/>
      <c r="TVJ382" s="243"/>
      <c r="TVK382" s="243"/>
      <c r="TVL382" s="243"/>
      <c r="TVM382" s="243"/>
      <c r="TVN382" s="243"/>
      <c r="TVO382" s="243"/>
      <c r="TVP382" s="243"/>
      <c r="TVQ382" s="243"/>
      <c r="TVR382" s="243"/>
      <c r="TVS382" s="243"/>
      <c r="TVT382" s="243"/>
      <c r="TVU382" s="243"/>
      <c r="TVV382" s="243"/>
      <c r="TVW382" s="243"/>
      <c r="TVX382" s="243"/>
      <c r="TVY382" s="243"/>
      <c r="TVZ382" s="243"/>
      <c r="TWA382" s="243"/>
      <c r="TWB382" s="243"/>
      <c r="TWC382" s="243"/>
      <c r="TWD382" s="243"/>
      <c r="TWE382" s="243"/>
      <c r="TWF382" s="243"/>
      <c r="TWG382" s="243"/>
      <c r="TWH382" s="243"/>
      <c r="TWI382" s="243"/>
      <c r="TWJ382" s="243"/>
      <c r="TWK382" s="243"/>
      <c r="TWL382" s="243"/>
      <c r="TWM382" s="243"/>
      <c r="TWN382" s="243"/>
      <c r="TWO382" s="243"/>
      <c r="TWP382" s="243"/>
      <c r="TWQ382" s="243"/>
      <c r="TWR382" s="243"/>
      <c r="TWS382" s="243"/>
      <c r="TWT382" s="243"/>
      <c r="TWU382" s="243"/>
      <c r="TWV382" s="243"/>
      <c r="TWW382" s="243"/>
      <c r="TWX382" s="243"/>
      <c r="TWY382" s="243"/>
      <c r="TWZ382" s="243"/>
      <c r="TXA382" s="243"/>
      <c r="TXB382" s="243"/>
      <c r="TXC382" s="243"/>
      <c r="TXD382" s="243"/>
      <c r="TXE382" s="243"/>
      <c r="TXF382" s="243"/>
      <c r="TXG382" s="243"/>
      <c r="TXH382" s="243"/>
      <c r="TXI382" s="243"/>
      <c r="TXJ382" s="243"/>
      <c r="TXK382" s="243"/>
      <c r="TXL382" s="243"/>
      <c r="TXM382" s="243"/>
      <c r="TXN382" s="243"/>
      <c r="TXO382" s="243"/>
      <c r="TXP382" s="243"/>
      <c r="TXQ382" s="243"/>
      <c r="TXR382" s="243"/>
      <c r="TXS382" s="243"/>
      <c r="TXT382" s="243"/>
      <c r="TXU382" s="243"/>
      <c r="TXV382" s="243"/>
      <c r="TXW382" s="243"/>
      <c r="TXX382" s="243"/>
      <c r="TXY382" s="243"/>
      <c r="TXZ382" s="243"/>
      <c r="TYA382" s="243"/>
      <c r="TYB382" s="243"/>
      <c r="TYC382" s="243"/>
      <c r="TYD382" s="243"/>
      <c r="TYE382" s="243"/>
      <c r="TYF382" s="243"/>
      <c r="TYG382" s="243"/>
      <c r="TYH382" s="243"/>
      <c r="TYI382" s="243"/>
      <c r="TYJ382" s="243"/>
      <c r="TYK382" s="243"/>
      <c r="TYL382" s="243"/>
      <c r="TYM382" s="243"/>
      <c r="TYN382" s="243"/>
      <c r="TYO382" s="243"/>
      <c r="TYP382" s="243"/>
      <c r="TYQ382" s="243"/>
      <c r="TYR382" s="243"/>
      <c r="TYS382" s="243"/>
      <c r="TYT382" s="243"/>
      <c r="TYU382" s="243"/>
      <c r="TYV382" s="243"/>
      <c r="TYW382" s="243"/>
      <c r="TYX382" s="243"/>
      <c r="TYY382" s="243"/>
      <c r="TYZ382" s="243"/>
      <c r="TZA382" s="243"/>
      <c r="TZB382" s="243"/>
      <c r="TZC382" s="243"/>
      <c r="TZD382" s="243"/>
      <c r="TZE382" s="243"/>
      <c r="TZF382" s="243"/>
      <c r="TZG382" s="243"/>
      <c r="TZH382" s="243"/>
      <c r="TZI382" s="243"/>
      <c r="TZJ382" s="243"/>
      <c r="TZK382" s="243"/>
      <c r="TZL382" s="243"/>
      <c r="TZM382" s="243"/>
      <c r="TZN382" s="243"/>
      <c r="TZO382" s="243"/>
      <c r="TZP382" s="243"/>
      <c r="TZQ382" s="243"/>
      <c r="TZR382" s="243"/>
      <c r="TZS382" s="243"/>
      <c r="TZT382" s="243"/>
      <c r="TZU382" s="243"/>
      <c r="TZV382" s="243"/>
      <c r="TZW382" s="243"/>
      <c r="TZX382" s="243"/>
      <c r="TZY382" s="243"/>
      <c r="TZZ382" s="243"/>
      <c r="UAA382" s="243"/>
      <c r="UAB382" s="243"/>
      <c r="UAC382" s="243"/>
      <c r="UAD382" s="243"/>
      <c r="UAE382" s="243"/>
      <c r="UAF382" s="243"/>
      <c r="UAG382" s="243"/>
      <c r="UAH382" s="243"/>
      <c r="UAI382" s="243"/>
      <c r="UAJ382" s="243"/>
      <c r="UAK382" s="243"/>
      <c r="UAL382" s="243"/>
      <c r="UAM382" s="243"/>
      <c r="UAN382" s="243"/>
      <c r="UAO382" s="243"/>
      <c r="UAP382" s="243"/>
      <c r="UAQ382" s="243"/>
      <c r="UAR382" s="243"/>
      <c r="UAS382" s="243"/>
      <c r="UAT382" s="243"/>
      <c r="UAU382" s="243"/>
      <c r="UAV382" s="243"/>
      <c r="UAW382" s="243"/>
      <c r="UAX382" s="243"/>
      <c r="UAY382" s="243"/>
      <c r="UAZ382" s="243"/>
      <c r="UBA382" s="243"/>
      <c r="UBB382" s="243"/>
      <c r="UBC382" s="243"/>
      <c r="UBD382" s="243"/>
      <c r="UBE382" s="243"/>
      <c r="UBF382" s="243"/>
      <c r="UBG382" s="243"/>
      <c r="UBH382" s="243"/>
      <c r="UBI382" s="243"/>
      <c r="UBJ382" s="243"/>
      <c r="UBK382" s="243"/>
      <c r="UBL382" s="243"/>
      <c r="UBM382" s="243"/>
      <c r="UBN382" s="243"/>
      <c r="UBO382" s="243"/>
      <c r="UBP382" s="243"/>
      <c r="UBQ382" s="243"/>
      <c r="UBR382" s="243"/>
      <c r="UBS382" s="243"/>
      <c r="UBT382" s="243"/>
      <c r="UBU382" s="243"/>
      <c r="UBV382" s="243"/>
      <c r="UBW382" s="243"/>
      <c r="UBX382" s="243"/>
      <c r="UBY382" s="243"/>
      <c r="UBZ382" s="243"/>
      <c r="UCA382" s="243"/>
      <c r="UCB382" s="243"/>
      <c r="UCC382" s="243"/>
      <c r="UCD382" s="243"/>
      <c r="UCE382" s="243"/>
      <c r="UCF382" s="243"/>
      <c r="UCG382" s="243"/>
      <c r="UCH382" s="243"/>
      <c r="UCI382" s="243"/>
      <c r="UCJ382" s="243"/>
      <c r="UCK382" s="243"/>
      <c r="UCL382" s="243"/>
      <c r="UCM382" s="243"/>
      <c r="UCN382" s="243"/>
      <c r="UCO382" s="243"/>
      <c r="UCP382" s="243"/>
      <c r="UCQ382" s="243"/>
      <c r="UCR382" s="243"/>
      <c r="UCS382" s="243"/>
      <c r="UCT382" s="243"/>
      <c r="UCU382" s="243"/>
      <c r="UCV382" s="243"/>
      <c r="UCW382" s="243"/>
      <c r="UCX382" s="243"/>
      <c r="UCY382" s="243"/>
      <c r="UCZ382" s="243"/>
      <c r="UDA382" s="243"/>
      <c r="UDB382" s="243"/>
      <c r="UDC382" s="243"/>
      <c r="UDD382" s="243"/>
      <c r="UDE382" s="243"/>
      <c r="UDF382" s="243"/>
      <c r="UDG382" s="243"/>
      <c r="UDH382" s="243"/>
      <c r="UDI382" s="243"/>
      <c r="UDJ382" s="243"/>
      <c r="UDK382" s="243"/>
      <c r="UDL382" s="243"/>
      <c r="UDM382" s="243"/>
      <c r="UDN382" s="243"/>
      <c r="UDO382" s="243"/>
      <c r="UDP382" s="243"/>
      <c r="UDQ382" s="243"/>
      <c r="UDR382" s="243"/>
      <c r="UDS382" s="243"/>
      <c r="UDT382" s="243"/>
      <c r="UDU382" s="243"/>
      <c r="UDV382" s="243"/>
      <c r="UDW382" s="243"/>
      <c r="UDX382" s="243"/>
      <c r="UDY382" s="243"/>
      <c r="UDZ382" s="243"/>
      <c r="UEA382" s="243"/>
      <c r="UEB382" s="243"/>
      <c r="UEC382" s="243"/>
      <c r="UED382" s="243"/>
      <c r="UEE382" s="243"/>
      <c r="UEF382" s="243"/>
      <c r="UEG382" s="243"/>
      <c r="UEH382" s="243"/>
      <c r="UEI382" s="243"/>
      <c r="UEJ382" s="243"/>
      <c r="UEK382" s="243"/>
      <c r="UEL382" s="243"/>
      <c r="UEM382" s="243"/>
      <c r="UEN382" s="243"/>
      <c r="UEO382" s="243"/>
      <c r="UEP382" s="243"/>
      <c r="UEQ382" s="243"/>
      <c r="UER382" s="243"/>
      <c r="UES382" s="243"/>
      <c r="UET382" s="243"/>
      <c r="UEU382" s="243"/>
      <c r="UEV382" s="243"/>
      <c r="UEW382" s="243"/>
      <c r="UEX382" s="243"/>
      <c r="UEY382" s="243"/>
      <c r="UEZ382" s="243"/>
      <c r="UFA382" s="243"/>
      <c r="UFB382" s="243"/>
      <c r="UFC382" s="243"/>
      <c r="UFD382" s="243"/>
      <c r="UFE382" s="243"/>
      <c r="UFF382" s="243"/>
      <c r="UFG382" s="243"/>
      <c r="UFH382" s="243"/>
      <c r="UFI382" s="243"/>
      <c r="UFJ382" s="243"/>
      <c r="UFK382" s="243"/>
      <c r="UFL382" s="243"/>
      <c r="UFM382" s="243"/>
      <c r="UFN382" s="243"/>
      <c r="UFO382" s="243"/>
      <c r="UFP382" s="243"/>
      <c r="UFQ382" s="243"/>
      <c r="UFR382" s="243"/>
      <c r="UFS382" s="243"/>
      <c r="UFT382" s="243"/>
      <c r="UFU382" s="243"/>
      <c r="UFV382" s="243"/>
      <c r="UFW382" s="243"/>
      <c r="UFX382" s="243"/>
      <c r="UFY382" s="243"/>
      <c r="UFZ382" s="243"/>
      <c r="UGA382" s="243"/>
      <c r="UGB382" s="243"/>
      <c r="UGC382" s="243"/>
      <c r="UGD382" s="243"/>
      <c r="UGE382" s="243"/>
      <c r="UGF382" s="243"/>
      <c r="UGG382" s="243"/>
      <c r="UGH382" s="243"/>
      <c r="UGI382" s="243"/>
      <c r="UGJ382" s="243"/>
      <c r="UGK382" s="243"/>
      <c r="UGL382" s="243"/>
      <c r="UGM382" s="243"/>
      <c r="UGN382" s="243"/>
      <c r="UGO382" s="243"/>
      <c r="UGP382" s="243"/>
      <c r="UGQ382" s="243"/>
      <c r="UGR382" s="243"/>
      <c r="UGS382" s="243"/>
      <c r="UGT382" s="243"/>
      <c r="UGU382" s="243"/>
      <c r="UGV382" s="243"/>
      <c r="UGW382" s="243"/>
      <c r="UGX382" s="243"/>
      <c r="UGY382" s="243"/>
      <c r="UGZ382" s="243"/>
      <c r="UHA382" s="243"/>
      <c r="UHB382" s="243"/>
      <c r="UHC382" s="243"/>
      <c r="UHD382" s="243"/>
      <c r="UHE382" s="243"/>
      <c r="UHF382" s="243"/>
      <c r="UHG382" s="243"/>
      <c r="UHH382" s="243"/>
      <c r="UHI382" s="243"/>
      <c r="UHJ382" s="243"/>
      <c r="UHK382" s="243"/>
      <c r="UHL382" s="243"/>
      <c r="UHM382" s="243"/>
      <c r="UHN382" s="243"/>
      <c r="UHO382" s="243"/>
      <c r="UHP382" s="243"/>
      <c r="UHQ382" s="243"/>
      <c r="UHR382" s="243"/>
      <c r="UHS382" s="243"/>
      <c r="UHT382" s="243"/>
      <c r="UHU382" s="243"/>
      <c r="UHV382" s="243"/>
      <c r="UHW382" s="243"/>
      <c r="UHX382" s="243"/>
      <c r="UHY382" s="243"/>
      <c r="UHZ382" s="243"/>
      <c r="UIA382" s="243"/>
      <c r="UIB382" s="243"/>
      <c r="UIC382" s="243"/>
      <c r="UID382" s="243"/>
      <c r="UIE382" s="243"/>
      <c r="UIF382" s="243"/>
      <c r="UIG382" s="243"/>
      <c r="UIH382" s="243"/>
      <c r="UII382" s="243"/>
      <c r="UIJ382" s="243"/>
      <c r="UIK382" s="243"/>
      <c r="UIL382" s="243"/>
      <c r="UIM382" s="243"/>
      <c r="UIN382" s="243"/>
      <c r="UIO382" s="243"/>
      <c r="UIP382" s="243"/>
      <c r="UIQ382" s="243"/>
      <c r="UIR382" s="243"/>
      <c r="UIS382" s="243"/>
      <c r="UIT382" s="243"/>
      <c r="UIU382" s="243"/>
      <c r="UIV382" s="243"/>
      <c r="UIW382" s="243"/>
      <c r="UIX382" s="243"/>
      <c r="UIY382" s="243"/>
      <c r="UIZ382" s="243"/>
      <c r="UJA382" s="243"/>
      <c r="UJB382" s="243"/>
      <c r="UJC382" s="243"/>
      <c r="UJD382" s="243"/>
      <c r="UJE382" s="243"/>
      <c r="UJF382" s="243"/>
      <c r="UJG382" s="243"/>
      <c r="UJH382" s="243"/>
      <c r="UJI382" s="243"/>
      <c r="UJJ382" s="243"/>
      <c r="UJK382" s="243"/>
      <c r="UJL382" s="243"/>
      <c r="UJM382" s="243"/>
      <c r="UJN382" s="243"/>
      <c r="UJO382" s="243"/>
      <c r="UJP382" s="243"/>
      <c r="UJQ382" s="243"/>
      <c r="UJR382" s="243"/>
      <c r="UJS382" s="243"/>
      <c r="UJT382" s="243"/>
      <c r="UJU382" s="243"/>
      <c r="UJV382" s="243"/>
      <c r="UJW382" s="243"/>
      <c r="UJX382" s="243"/>
      <c r="UJY382" s="243"/>
      <c r="UJZ382" s="243"/>
      <c r="UKA382" s="243"/>
      <c r="UKB382" s="243"/>
      <c r="UKC382" s="243"/>
      <c r="UKD382" s="243"/>
      <c r="UKE382" s="243"/>
      <c r="UKF382" s="243"/>
      <c r="UKG382" s="243"/>
      <c r="UKH382" s="243"/>
      <c r="UKI382" s="243"/>
      <c r="UKJ382" s="243"/>
      <c r="UKK382" s="243"/>
      <c r="UKL382" s="243"/>
      <c r="UKM382" s="243"/>
      <c r="UKN382" s="243"/>
      <c r="UKO382" s="243"/>
      <c r="UKP382" s="243"/>
      <c r="UKQ382" s="243"/>
      <c r="UKR382" s="243"/>
      <c r="UKS382" s="243"/>
      <c r="UKT382" s="243"/>
      <c r="UKU382" s="243"/>
      <c r="UKV382" s="243"/>
      <c r="UKW382" s="243"/>
      <c r="UKX382" s="243"/>
      <c r="UKY382" s="243"/>
      <c r="UKZ382" s="243"/>
      <c r="ULA382" s="243"/>
      <c r="ULB382" s="243"/>
      <c r="ULC382" s="243"/>
      <c r="ULD382" s="243"/>
      <c r="ULE382" s="243"/>
      <c r="ULF382" s="243"/>
      <c r="ULG382" s="243"/>
      <c r="ULH382" s="243"/>
      <c r="ULI382" s="243"/>
      <c r="ULJ382" s="243"/>
      <c r="ULK382" s="243"/>
      <c r="ULL382" s="243"/>
      <c r="ULM382" s="243"/>
      <c r="ULN382" s="243"/>
      <c r="ULO382" s="243"/>
      <c r="ULP382" s="243"/>
      <c r="ULQ382" s="243"/>
      <c r="ULR382" s="243"/>
      <c r="ULS382" s="243"/>
      <c r="ULT382" s="243"/>
      <c r="ULU382" s="243"/>
      <c r="ULV382" s="243"/>
      <c r="ULW382" s="243"/>
      <c r="ULX382" s="243"/>
      <c r="ULY382" s="243"/>
      <c r="ULZ382" s="243"/>
      <c r="UMA382" s="243"/>
      <c r="UMB382" s="243"/>
      <c r="UMC382" s="243"/>
      <c r="UMD382" s="243"/>
      <c r="UME382" s="243"/>
      <c r="UMF382" s="243"/>
      <c r="UMG382" s="243"/>
      <c r="UMH382" s="243"/>
      <c r="UMI382" s="243"/>
      <c r="UMJ382" s="243"/>
      <c r="UMK382" s="243"/>
      <c r="UML382" s="243"/>
      <c r="UMM382" s="243"/>
      <c r="UMN382" s="243"/>
      <c r="UMO382" s="243"/>
      <c r="UMP382" s="243"/>
      <c r="UMQ382" s="243"/>
      <c r="UMR382" s="243"/>
      <c r="UMS382" s="243"/>
      <c r="UMT382" s="243"/>
      <c r="UMU382" s="243"/>
      <c r="UMV382" s="243"/>
      <c r="UMW382" s="243"/>
      <c r="UMX382" s="243"/>
      <c r="UMY382" s="243"/>
      <c r="UMZ382" s="243"/>
      <c r="UNA382" s="243"/>
      <c r="UNB382" s="243"/>
      <c r="UNC382" s="243"/>
      <c r="UND382" s="243"/>
      <c r="UNE382" s="243"/>
      <c r="UNF382" s="243"/>
      <c r="UNG382" s="243"/>
      <c r="UNH382" s="243"/>
      <c r="UNI382" s="243"/>
      <c r="UNJ382" s="243"/>
      <c r="UNK382" s="243"/>
      <c r="UNL382" s="243"/>
      <c r="UNM382" s="243"/>
      <c r="UNN382" s="243"/>
      <c r="UNO382" s="243"/>
      <c r="UNP382" s="243"/>
      <c r="UNQ382" s="243"/>
      <c r="UNR382" s="243"/>
      <c r="UNS382" s="243"/>
      <c r="UNT382" s="243"/>
      <c r="UNU382" s="243"/>
      <c r="UNV382" s="243"/>
      <c r="UNW382" s="243"/>
      <c r="UNX382" s="243"/>
      <c r="UNY382" s="243"/>
      <c r="UNZ382" s="243"/>
      <c r="UOA382" s="243"/>
      <c r="UOB382" s="243"/>
      <c r="UOC382" s="243"/>
      <c r="UOD382" s="243"/>
      <c r="UOE382" s="243"/>
      <c r="UOF382" s="243"/>
      <c r="UOG382" s="243"/>
      <c r="UOH382" s="243"/>
      <c r="UOI382" s="243"/>
      <c r="UOJ382" s="243"/>
      <c r="UOK382" s="243"/>
      <c r="UOL382" s="243"/>
      <c r="UOM382" s="243"/>
      <c r="UON382" s="243"/>
      <c r="UOO382" s="243"/>
      <c r="UOP382" s="243"/>
      <c r="UOQ382" s="243"/>
      <c r="UOR382" s="243"/>
      <c r="UOS382" s="243"/>
      <c r="UOT382" s="243"/>
      <c r="UOU382" s="243"/>
      <c r="UOV382" s="243"/>
      <c r="UOW382" s="243"/>
      <c r="UOX382" s="243"/>
      <c r="UOY382" s="243"/>
      <c r="UOZ382" s="243"/>
      <c r="UPA382" s="243"/>
      <c r="UPB382" s="243"/>
      <c r="UPC382" s="243"/>
      <c r="UPD382" s="243"/>
      <c r="UPE382" s="243"/>
      <c r="UPF382" s="243"/>
      <c r="UPG382" s="243"/>
      <c r="UPH382" s="243"/>
      <c r="UPI382" s="243"/>
      <c r="UPJ382" s="243"/>
      <c r="UPK382" s="243"/>
      <c r="UPL382" s="243"/>
      <c r="UPM382" s="243"/>
      <c r="UPN382" s="243"/>
      <c r="UPO382" s="243"/>
      <c r="UPP382" s="243"/>
      <c r="UPQ382" s="243"/>
      <c r="UPR382" s="243"/>
      <c r="UPS382" s="243"/>
      <c r="UPT382" s="243"/>
      <c r="UPU382" s="243"/>
      <c r="UPV382" s="243"/>
      <c r="UPW382" s="243"/>
      <c r="UPX382" s="243"/>
      <c r="UPY382" s="243"/>
      <c r="UPZ382" s="243"/>
      <c r="UQA382" s="243"/>
      <c r="UQB382" s="243"/>
      <c r="UQC382" s="243"/>
      <c r="UQD382" s="243"/>
      <c r="UQE382" s="243"/>
      <c r="UQF382" s="243"/>
      <c r="UQG382" s="243"/>
      <c r="UQH382" s="243"/>
      <c r="UQI382" s="243"/>
      <c r="UQJ382" s="243"/>
      <c r="UQK382" s="243"/>
      <c r="UQL382" s="243"/>
      <c r="UQM382" s="243"/>
      <c r="UQN382" s="243"/>
      <c r="UQO382" s="243"/>
      <c r="UQP382" s="243"/>
      <c r="UQQ382" s="243"/>
      <c r="UQR382" s="243"/>
      <c r="UQS382" s="243"/>
      <c r="UQT382" s="243"/>
      <c r="UQU382" s="243"/>
      <c r="UQV382" s="243"/>
      <c r="UQW382" s="243"/>
      <c r="UQX382" s="243"/>
      <c r="UQY382" s="243"/>
      <c r="UQZ382" s="243"/>
      <c r="URA382" s="243"/>
      <c r="URB382" s="243"/>
      <c r="URC382" s="243"/>
      <c r="URD382" s="243"/>
      <c r="URE382" s="243"/>
      <c r="URF382" s="243"/>
      <c r="URG382" s="243"/>
      <c r="URH382" s="243"/>
      <c r="URI382" s="243"/>
      <c r="URJ382" s="243"/>
      <c r="URK382" s="243"/>
      <c r="URL382" s="243"/>
      <c r="URM382" s="243"/>
      <c r="URN382" s="243"/>
      <c r="URO382" s="243"/>
      <c r="URP382" s="243"/>
      <c r="URQ382" s="243"/>
      <c r="URR382" s="243"/>
      <c r="URS382" s="243"/>
      <c r="URT382" s="243"/>
      <c r="URU382" s="243"/>
      <c r="URV382" s="243"/>
      <c r="URW382" s="243"/>
      <c r="URX382" s="243"/>
      <c r="URY382" s="243"/>
      <c r="URZ382" s="243"/>
      <c r="USA382" s="243"/>
      <c r="USB382" s="243"/>
      <c r="USC382" s="243"/>
      <c r="USD382" s="243"/>
      <c r="USE382" s="243"/>
      <c r="USF382" s="243"/>
      <c r="USG382" s="243"/>
      <c r="USH382" s="243"/>
      <c r="USI382" s="243"/>
      <c r="USJ382" s="243"/>
      <c r="USK382" s="243"/>
      <c r="USL382" s="243"/>
      <c r="USM382" s="243"/>
      <c r="USN382" s="243"/>
      <c r="USO382" s="243"/>
      <c r="USP382" s="243"/>
      <c r="USQ382" s="243"/>
      <c r="USR382" s="243"/>
      <c r="USS382" s="243"/>
      <c r="UST382" s="243"/>
      <c r="USU382" s="243"/>
      <c r="USV382" s="243"/>
      <c r="USW382" s="243"/>
      <c r="USX382" s="243"/>
      <c r="USY382" s="243"/>
      <c r="USZ382" s="243"/>
      <c r="UTA382" s="243"/>
      <c r="UTB382" s="243"/>
      <c r="UTC382" s="243"/>
      <c r="UTD382" s="243"/>
      <c r="UTE382" s="243"/>
      <c r="UTF382" s="243"/>
      <c r="UTG382" s="243"/>
      <c r="UTH382" s="243"/>
      <c r="UTI382" s="243"/>
      <c r="UTJ382" s="243"/>
      <c r="UTK382" s="243"/>
      <c r="UTL382" s="243"/>
      <c r="UTM382" s="243"/>
      <c r="UTN382" s="243"/>
      <c r="UTO382" s="243"/>
      <c r="UTP382" s="243"/>
      <c r="UTQ382" s="243"/>
      <c r="UTR382" s="243"/>
      <c r="UTS382" s="243"/>
      <c r="UTT382" s="243"/>
      <c r="UTU382" s="243"/>
      <c r="UTV382" s="243"/>
      <c r="UTW382" s="243"/>
      <c r="UTX382" s="243"/>
      <c r="UTY382" s="243"/>
      <c r="UTZ382" s="243"/>
      <c r="UUA382" s="243"/>
      <c r="UUB382" s="243"/>
      <c r="UUC382" s="243"/>
      <c r="UUD382" s="243"/>
      <c r="UUE382" s="243"/>
      <c r="UUF382" s="243"/>
      <c r="UUG382" s="243"/>
      <c r="UUH382" s="243"/>
      <c r="UUI382" s="243"/>
      <c r="UUJ382" s="243"/>
      <c r="UUK382" s="243"/>
      <c r="UUL382" s="243"/>
      <c r="UUM382" s="243"/>
      <c r="UUN382" s="243"/>
      <c r="UUO382" s="243"/>
      <c r="UUP382" s="243"/>
      <c r="UUQ382" s="243"/>
      <c r="UUR382" s="243"/>
      <c r="UUS382" s="243"/>
      <c r="UUT382" s="243"/>
      <c r="UUU382" s="243"/>
      <c r="UUV382" s="243"/>
      <c r="UUW382" s="243"/>
      <c r="UUX382" s="243"/>
      <c r="UUY382" s="243"/>
      <c r="UUZ382" s="243"/>
      <c r="UVA382" s="243"/>
      <c r="UVB382" s="243"/>
      <c r="UVC382" s="243"/>
      <c r="UVD382" s="243"/>
      <c r="UVE382" s="243"/>
      <c r="UVF382" s="243"/>
      <c r="UVG382" s="243"/>
      <c r="UVH382" s="243"/>
      <c r="UVI382" s="243"/>
      <c r="UVJ382" s="243"/>
      <c r="UVK382" s="243"/>
      <c r="UVL382" s="243"/>
      <c r="UVM382" s="243"/>
      <c r="UVN382" s="243"/>
      <c r="UVO382" s="243"/>
      <c r="UVP382" s="243"/>
      <c r="UVQ382" s="243"/>
      <c r="UVR382" s="243"/>
      <c r="UVS382" s="243"/>
      <c r="UVT382" s="243"/>
      <c r="UVU382" s="243"/>
      <c r="UVV382" s="243"/>
      <c r="UVW382" s="243"/>
      <c r="UVX382" s="243"/>
      <c r="UVY382" s="243"/>
      <c r="UVZ382" s="243"/>
      <c r="UWA382" s="243"/>
      <c r="UWB382" s="243"/>
      <c r="UWC382" s="243"/>
      <c r="UWD382" s="243"/>
      <c r="UWE382" s="243"/>
      <c r="UWF382" s="243"/>
      <c r="UWG382" s="243"/>
      <c r="UWH382" s="243"/>
      <c r="UWI382" s="243"/>
      <c r="UWJ382" s="243"/>
      <c r="UWK382" s="243"/>
      <c r="UWL382" s="243"/>
      <c r="UWM382" s="243"/>
      <c r="UWN382" s="243"/>
      <c r="UWO382" s="243"/>
      <c r="UWP382" s="243"/>
      <c r="UWQ382" s="243"/>
      <c r="UWR382" s="243"/>
      <c r="UWS382" s="243"/>
      <c r="UWT382" s="243"/>
      <c r="UWU382" s="243"/>
      <c r="UWV382" s="243"/>
      <c r="UWW382" s="243"/>
      <c r="UWX382" s="243"/>
      <c r="UWY382" s="243"/>
      <c r="UWZ382" s="243"/>
      <c r="UXA382" s="243"/>
      <c r="UXB382" s="243"/>
      <c r="UXC382" s="243"/>
      <c r="UXD382" s="243"/>
      <c r="UXE382" s="243"/>
      <c r="UXF382" s="243"/>
      <c r="UXG382" s="243"/>
      <c r="UXH382" s="243"/>
      <c r="UXI382" s="243"/>
      <c r="UXJ382" s="243"/>
      <c r="UXK382" s="243"/>
      <c r="UXL382" s="243"/>
      <c r="UXM382" s="243"/>
      <c r="UXN382" s="243"/>
      <c r="UXO382" s="243"/>
      <c r="UXP382" s="243"/>
      <c r="UXQ382" s="243"/>
      <c r="UXR382" s="243"/>
      <c r="UXS382" s="243"/>
      <c r="UXT382" s="243"/>
      <c r="UXU382" s="243"/>
      <c r="UXV382" s="243"/>
      <c r="UXW382" s="243"/>
      <c r="UXX382" s="243"/>
      <c r="UXY382" s="243"/>
      <c r="UXZ382" s="243"/>
      <c r="UYA382" s="243"/>
      <c r="UYB382" s="243"/>
      <c r="UYC382" s="243"/>
      <c r="UYD382" s="243"/>
      <c r="UYE382" s="243"/>
      <c r="UYF382" s="243"/>
      <c r="UYG382" s="243"/>
      <c r="UYH382" s="243"/>
      <c r="UYI382" s="243"/>
      <c r="UYJ382" s="243"/>
      <c r="UYK382" s="243"/>
      <c r="UYL382" s="243"/>
      <c r="UYM382" s="243"/>
      <c r="UYN382" s="243"/>
      <c r="UYO382" s="243"/>
      <c r="UYP382" s="243"/>
      <c r="UYQ382" s="243"/>
      <c r="UYR382" s="243"/>
      <c r="UYS382" s="243"/>
      <c r="UYT382" s="243"/>
      <c r="UYU382" s="243"/>
      <c r="UYV382" s="243"/>
      <c r="UYW382" s="243"/>
      <c r="UYX382" s="243"/>
      <c r="UYY382" s="243"/>
      <c r="UYZ382" s="243"/>
      <c r="UZA382" s="243"/>
      <c r="UZB382" s="243"/>
      <c r="UZC382" s="243"/>
      <c r="UZD382" s="243"/>
      <c r="UZE382" s="243"/>
      <c r="UZF382" s="243"/>
      <c r="UZG382" s="243"/>
      <c r="UZH382" s="243"/>
      <c r="UZI382" s="243"/>
      <c r="UZJ382" s="243"/>
      <c r="UZK382" s="243"/>
      <c r="UZL382" s="243"/>
      <c r="UZM382" s="243"/>
      <c r="UZN382" s="243"/>
      <c r="UZO382" s="243"/>
      <c r="UZP382" s="243"/>
      <c r="UZQ382" s="243"/>
      <c r="UZR382" s="243"/>
      <c r="UZS382" s="243"/>
      <c r="UZT382" s="243"/>
      <c r="UZU382" s="243"/>
      <c r="UZV382" s="243"/>
      <c r="UZW382" s="243"/>
      <c r="UZX382" s="243"/>
      <c r="UZY382" s="243"/>
      <c r="UZZ382" s="243"/>
      <c r="VAA382" s="243"/>
      <c r="VAB382" s="243"/>
      <c r="VAC382" s="243"/>
      <c r="VAD382" s="243"/>
      <c r="VAE382" s="243"/>
      <c r="VAF382" s="243"/>
      <c r="VAG382" s="243"/>
      <c r="VAH382" s="243"/>
      <c r="VAI382" s="243"/>
      <c r="VAJ382" s="243"/>
      <c r="VAK382" s="243"/>
      <c r="VAL382" s="243"/>
      <c r="VAM382" s="243"/>
      <c r="VAN382" s="243"/>
      <c r="VAO382" s="243"/>
      <c r="VAP382" s="243"/>
      <c r="VAQ382" s="243"/>
      <c r="VAR382" s="243"/>
      <c r="VAS382" s="243"/>
      <c r="VAT382" s="243"/>
      <c r="VAU382" s="243"/>
      <c r="VAV382" s="243"/>
      <c r="VAW382" s="243"/>
      <c r="VAX382" s="243"/>
      <c r="VAY382" s="243"/>
      <c r="VAZ382" s="243"/>
      <c r="VBA382" s="243"/>
      <c r="VBB382" s="243"/>
      <c r="VBC382" s="243"/>
      <c r="VBD382" s="243"/>
      <c r="VBE382" s="243"/>
      <c r="VBF382" s="243"/>
      <c r="VBG382" s="243"/>
      <c r="VBH382" s="243"/>
      <c r="VBI382" s="243"/>
      <c r="VBJ382" s="243"/>
      <c r="VBK382" s="243"/>
      <c r="VBL382" s="243"/>
      <c r="VBM382" s="243"/>
      <c r="VBN382" s="243"/>
      <c r="VBO382" s="243"/>
      <c r="VBP382" s="243"/>
      <c r="VBQ382" s="243"/>
      <c r="VBR382" s="243"/>
      <c r="VBS382" s="243"/>
      <c r="VBT382" s="243"/>
      <c r="VBU382" s="243"/>
      <c r="VBV382" s="243"/>
      <c r="VBW382" s="243"/>
      <c r="VBX382" s="243"/>
      <c r="VBY382" s="243"/>
      <c r="VBZ382" s="243"/>
      <c r="VCA382" s="243"/>
      <c r="VCB382" s="243"/>
      <c r="VCC382" s="243"/>
      <c r="VCD382" s="243"/>
      <c r="VCE382" s="243"/>
      <c r="VCF382" s="243"/>
      <c r="VCG382" s="243"/>
      <c r="VCH382" s="243"/>
      <c r="VCI382" s="243"/>
      <c r="VCJ382" s="243"/>
      <c r="VCK382" s="243"/>
      <c r="VCL382" s="243"/>
      <c r="VCM382" s="243"/>
      <c r="VCN382" s="243"/>
      <c r="VCO382" s="243"/>
      <c r="VCP382" s="243"/>
      <c r="VCQ382" s="243"/>
      <c r="VCR382" s="243"/>
      <c r="VCS382" s="243"/>
      <c r="VCT382" s="243"/>
      <c r="VCU382" s="243"/>
      <c r="VCV382" s="243"/>
      <c r="VCW382" s="243"/>
      <c r="VCX382" s="243"/>
      <c r="VCY382" s="243"/>
      <c r="VCZ382" s="243"/>
      <c r="VDA382" s="243"/>
      <c r="VDB382" s="243"/>
      <c r="VDC382" s="243"/>
      <c r="VDD382" s="243"/>
      <c r="VDE382" s="243"/>
      <c r="VDF382" s="243"/>
      <c r="VDG382" s="243"/>
      <c r="VDH382" s="243"/>
      <c r="VDI382" s="243"/>
      <c r="VDJ382" s="243"/>
      <c r="VDK382" s="243"/>
      <c r="VDL382" s="243"/>
      <c r="VDM382" s="243"/>
      <c r="VDN382" s="243"/>
      <c r="VDO382" s="243"/>
      <c r="VDP382" s="243"/>
      <c r="VDQ382" s="243"/>
      <c r="VDR382" s="243"/>
      <c r="VDS382" s="243"/>
      <c r="VDT382" s="243"/>
      <c r="VDU382" s="243"/>
      <c r="VDV382" s="243"/>
      <c r="VDW382" s="243"/>
      <c r="VDX382" s="243"/>
      <c r="VDY382" s="243"/>
      <c r="VDZ382" s="243"/>
      <c r="VEA382" s="243"/>
      <c r="VEB382" s="243"/>
      <c r="VEC382" s="243"/>
      <c r="VED382" s="243"/>
      <c r="VEE382" s="243"/>
      <c r="VEF382" s="243"/>
      <c r="VEG382" s="243"/>
      <c r="VEH382" s="243"/>
      <c r="VEI382" s="243"/>
      <c r="VEJ382" s="243"/>
      <c r="VEK382" s="243"/>
      <c r="VEL382" s="243"/>
      <c r="VEM382" s="243"/>
      <c r="VEN382" s="243"/>
      <c r="VEO382" s="243"/>
      <c r="VEP382" s="243"/>
      <c r="VEQ382" s="243"/>
      <c r="VER382" s="243"/>
      <c r="VES382" s="243"/>
      <c r="VET382" s="243"/>
      <c r="VEU382" s="243"/>
      <c r="VEV382" s="243"/>
      <c r="VEW382" s="243"/>
      <c r="VEX382" s="243"/>
      <c r="VEY382" s="243"/>
      <c r="VEZ382" s="243"/>
      <c r="VFA382" s="243"/>
      <c r="VFB382" s="243"/>
      <c r="VFC382" s="243"/>
      <c r="VFD382" s="243"/>
      <c r="VFE382" s="243"/>
      <c r="VFF382" s="243"/>
      <c r="VFG382" s="243"/>
      <c r="VFH382" s="243"/>
      <c r="VFI382" s="243"/>
      <c r="VFJ382" s="243"/>
      <c r="VFK382" s="243"/>
      <c r="VFL382" s="243"/>
      <c r="VFM382" s="243"/>
      <c r="VFN382" s="243"/>
      <c r="VFO382" s="243"/>
      <c r="VFP382" s="243"/>
      <c r="VFQ382" s="243"/>
      <c r="VFR382" s="243"/>
      <c r="VFS382" s="243"/>
      <c r="VFT382" s="243"/>
      <c r="VFU382" s="243"/>
      <c r="VFV382" s="243"/>
      <c r="VFW382" s="243"/>
      <c r="VFX382" s="243"/>
      <c r="VFY382" s="243"/>
      <c r="VFZ382" s="243"/>
      <c r="VGA382" s="243"/>
      <c r="VGB382" s="243"/>
      <c r="VGC382" s="243"/>
      <c r="VGD382" s="243"/>
      <c r="VGE382" s="243"/>
      <c r="VGF382" s="243"/>
      <c r="VGG382" s="243"/>
      <c r="VGH382" s="243"/>
      <c r="VGI382" s="243"/>
      <c r="VGJ382" s="243"/>
      <c r="VGK382" s="243"/>
      <c r="VGL382" s="243"/>
      <c r="VGM382" s="243"/>
      <c r="VGN382" s="243"/>
      <c r="VGO382" s="243"/>
      <c r="VGP382" s="243"/>
      <c r="VGQ382" s="243"/>
      <c r="VGR382" s="243"/>
      <c r="VGS382" s="243"/>
      <c r="VGT382" s="243"/>
      <c r="VGU382" s="243"/>
      <c r="VGV382" s="243"/>
      <c r="VGW382" s="243"/>
      <c r="VGX382" s="243"/>
      <c r="VGY382" s="243"/>
      <c r="VGZ382" s="243"/>
      <c r="VHA382" s="243"/>
      <c r="VHB382" s="243"/>
      <c r="VHC382" s="243"/>
      <c r="VHD382" s="243"/>
      <c r="VHE382" s="243"/>
      <c r="VHF382" s="243"/>
      <c r="VHG382" s="243"/>
      <c r="VHH382" s="243"/>
      <c r="VHI382" s="243"/>
      <c r="VHJ382" s="243"/>
      <c r="VHK382" s="243"/>
      <c r="VHL382" s="243"/>
      <c r="VHM382" s="243"/>
      <c r="VHN382" s="243"/>
      <c r="VHO382" s="243"/>
      <c r="VHP382" s="243"/>
      <c r="VHQ382" s="243"/>
      <c r="VHR382" s="243"/>
      <c r="VHS382" s="243"/>
      <c r="VHT382" s="243"/>
      <c r="VHU382" s="243"/>
      <c r="VHV382" s="243"/>
      <c r="VHW382" s="243"/>
      <c r="VHX382" s="243"/>
      <c r="VHY382" s="243"/>
      <c r="VHZ382" s="243"/>
      <c r="VIA382" s="243"/>
      <c r="VIB382" s="243"/>
      <c r="VIC382" s="243"/>
      <c r="VID382" s="243"/>
      <c r="VIE382" s="243"/>
      <c r="VIF382" s="243"/>
      <c r="VIG382" s="243"/>
      <c r="VIH382" s="243"/>
      <c r="VII382" s="243"/>
      <c r="VIJ382" s="243"/>
      <c r="VIK382" s="243"/>
      <c r="VIL382" s="243"/>
      <c r="VIM382" s="243"/>
      <c r="VIN382" s="243"/>
      <c r="VIO382" s="243"/>
      <c r="VIP382" s="243"/>
      <c r="VIQ382" s="243"/>
      <c r="VIR382" s="243"/>
      <c r="VIS382" s="243"/>
      <c r="VIT382" s="243"/>
      <c r="VIU382" s="243"/>
      <c r="VIV382" s="243"/>
      <c r="VIW382" s="243"/>
      <c r="VIX382" s="243"/>
      <c r="VIY382" s="243"/>
      <c r="VIZ382" s="243"/>
      <c r="VJA382" s="243"/>
      <c r="VJB382" s="243"/>
      <c r="VJC382" s="243"/>
      <c r="VJD382" s="243"/>
      <c r="VJE382" s="243"/>
      <c r="VJF382" s="243"/>
      <c r="VJG382" s="243"/>
      <c r="VJH382" s="243"/>
      <c r="VJI382" s="243"/>
      <c r="VJJ382" s="243"/>
      <c r="VJK382" s="243"/>
      <c r="VJL382" s="243"/>
      <c r="VJM382" s="243"/>
      <c r="VJN382" s="243"/>
      <c r="VJO382" s="243"/>
      <c r="VJP382" s="243"/>
      <c r="VJQ382" s="243"/>
      <c r="VJR382" s="243"/>
      <c r="VJS382" s="243"/>
      <c r="VJT382" s="243"/>
      <c r="VJU382" s="243"/>
      <c r="VJV382" s="243"/>
      <c r="VJW382" s="243"/>
      <c r="VJX382" s="243"/>
      <c r="VJY382" s="243"/>
      <c r="VJZ382" s="243"/>
      <c r="VKA382" s="243"/>
      <c r="VKB382" s="243"/>
      <c r="VKC382" s="243"/>
      <c r="VKD382" s="243"/>
      <c r="VKE382" s="243"/>
      <c r="VKF382" s="243"/>
      <c r="VKG382" s="243"/>
      <c r="VKH382" s="243"/>
      <c r="VKI382" s="243"/>
      <c r="VKJ382" s="243"/>
      <c r="VKK382" s="243"/>
      <c r="VKL382" s="243"/>
      <c r="VKM382" s="243"/>
      <c r="VKN382" s="243"/>
      <c r="VKO382" s="243"/>
      <c r="VKP382" s="243"/>
      <c r="VKQ382" s="243"/>
      <c r="VKR382" s="243"/>
      <c r="VKS382" s="243"/>
      <c r="VKT382" s="243"/>
      <c r="VKU382" s="243"/>
      <c r="VKV382" s="243"/>
      <c r="VKW382" s="243"/>
      <c r="VKX382" s="243"/>
      <c r="VKY382" s="243"/>
      <c r="VKZ382" s="243"/>
      <c r="VLA382" s="243"/>
      <c r="VLB382" s="243"/>
      <c r="VLC382" s="243"/>
      <c r="VLD382" s="243"/>
      <c r="VLE382" s="243"/>
      <c r="VLF382" s="243"/>
      <c r="VLG382" s="243"/>
      <c r="VLH382" s="243"/>
      <c r="VLI382" s="243"/>
      <c r="VLJ382" s="243"/>
      <c r="VLK382" s="243"/>
      <c r="VLL382" s="243"/>
      <c r="VLM382" s="243"/>
      <c r="VLN382" s="243"/>
      <c r="VLO382" s="243"/>
      <c r="VLP382" s="243"/>
      <c r="VLQ382" s="243"/>
      <c r="VLR382" s="243"/>
      <c r="VLS382" s="243"/>
      <c r="VLT382" s="243"/>
      <c r="VLU382" s="243"/>
      <c r="VLV382" s="243"/>
      <c r="VLW382" s="243"/>
      <c r="VLX382" s="243"/>
      <c r="VLY382" s="243"/>
      <c r="VLZ382" s="243"/>
      <c r="VMA382" s="243"/>
      <c r="VMB382" s="243"/>
      <c r="VMC382" s="243"/>
      <c r="VMD382" s="243"/>
      <c r="VME382" s="243"/>
      <c r="VMF382" s="243"/>
      <c r="VMG382" s="243"/>
      <c r="VMH382" s="243"/>
      <c r="VMI382" s="243"/>
      <c r="VMJ382" s="243"/>
      <c r="VMK382" s="243"/>
      <c r="VML382" s="243"/>
      <c r="VMM382" s="243"/>
      <c r="VMN382" s="243"/>
      <c r="VMO382" s="243"/>
      <c r="VMP382" s="243"/>
      <c r="VMQ382" s="243"/>
      <c r="VMR382" s="243"/>
      <c r="VMS382" s="243"/>
      <c r="VMT382" s="243"/>
      <c r="VMU382" s="243"/>
      <c r="VMV382" s="243"/>
      <c r="VMW382" s="243"/>
      <c r="VMX382" s="243"/>
      <c r="VMY382" s="243"/>
      <c r="VMZ382" s="243"/>
      <c r="VNA382" s="243"/>
      <c r="VNB382" s="243"/>
      <c r="VNC382" s="243"/>
      <c r="VND382" s="243"/>
      <c r="VNE382" s="243"/>
      <c r="VNF382" s="243"/>
      <c r="VNG382" s="243"/>
      <c r="VNH382" s="243"/>
      <c r="VNI382" s="243"/>
      <c r="VNJ382" s="243"/>
      <c r="VNK382" s="243"/>
      <c r="VNL382" s="243"/>
      <c r="VNM382" s="243"/>
      <c r="VNN382" s="243"/>
      <c r="VNO382" s="243"/>
      <c r="VNP382" s="243"/>
      <c r="VNQ382" s="243"/>
      <c r="VNR382" s="243"/>
      <c r="VNS382" s="243"/>
      <c r="VNT382" s="243"/>
      <c r="VNU382" s="243"/>
      <c r="VNV382" s="243"/>
      <c r="VNW382" s="243"/>
      <c r="VNX382" s="243"/>
      <c r="VNY382" s="243"/>
      <c r="VNZ382" s="243"/>
      <c r="VOA382" s="243"/>
      <c r="VOB382" s="243"/>
      <c r="VOC382" s="243"/>
      <c r="VOD382" s="243"/>
      <c r="VOE382" s="243"/>
      <c r="VOF382" s="243"/>
      <c r="VOG382" s="243"/>
      <c r="VOH382" s="243"/>
      <c r="VOI382" s="243"/>
      <c r="VOJ382" s="243"/>
      <c r="VOK382" s="243"/>
      <c r="VOL382" s="243"/>
      <c r="VOM382" s="243"/>
      <c r="VON382" s="243"/>
      <c r="VOO382" s="243"/>
      <c r="VOP382" s="243"/>
      <c r="VOQ382" s="243"/>
      <c r="VOR382" s="243"/>
      <c r="VOS382" s="243"/>
      <c r="VOT382" s="243"/>
      <c r="VOU382" s="243"/>
      <c r="VOV382" s="243"/>
      <c r="VOW382" s="243"/>
      <c r="VOX382" s="243"/>
      <c r="VOY382" s="243"/>
      <c r="VOZ382" s="243"/>
      <c r="VPA382" s="243"/>
      <c r="VPB382" s="243"/>
      <c r="VPC382" s="243"/>
      <c r="VPD382" s="243"/>
      <c r="VPE382" s="243"/>
      <c r="VPF382" s="243"/>
      <c r="VPG382" s="243"/>
      <c r="VPH382" s="243"/>
      <c r="VPI382" s="243"/>
      <c r="VPJ382" s="243"/>
      <c r="VPK382" s="243"/>
      <c r="VPL382" s="243"/>
      <c r="VPM382" s="243"/>
      <c r="VPN382" s="243"/>
      <c r="VPO382" s="243"/>
      <c r="VPP382" s="243"/>
      <c r="VPQ382" s="243"/>
      <c r="VPR382" s="243"/>
      <c r="VPS382" s="243"/>
      <c r="VPT382" s="243"/>
      <c r="VPU382" s="243"/>
      <c r="VPV382" s="243"/>
      <c r="VPW382" s="243"/>
      <c r="VPX382" s="243"/>
      <c r="VPY382" s="243"/>
      <c r="VPZ382" s="243"/>
      <c r="VQA382" s="243"/>
      <c r="VQB382" s="243"/>
      <c r="VQC382" s="243"/>
      <c r="VQD382" s="243"/>
      <c r="VQE382" s="243"/>
      <c r="VQF382" s="243"/>
      <c r="VQG382" s="243"/>
      <c r="VQH382" s="243"/>
      <c r="VQI382" s="243"/>
      <c r="VQJ382" s="243"/>
      <c r="VQK382" s="243"/>
      <c r="VQL382" s="243"/>
      <c r="VQM382" s="243"/>
      <c r="VQN382" s="243"/>
      <c r="VQO382" s="243"/>
      <c r="VQP382" s="243"/>
      <c r="VQQ382" s="243"/>
      <c r="VQR382" s="243"/>
      <c r="VQS382" s="243"/>
      <c r="VQT382" s="243"/>
      <c r="VQU382" s="243"/>
      <c r="VQV382" s="243"/>
      <c r="VQW382" s="243"/>
      <c r="VQX382" s="243"/>
      <c r="VQY382" s="243"/>
      <c r="VQZ382" s="243"/>
      <c r="VRA382" s="243"/>
      <c r="VRB382" s="243"/>
      <c r="VRC382" s="243"/>
      <c r="VRD382" s="243"/>
      <c r="VRE382" s="243"/>
      <c r="VRF382" s="243"/>
      <c r="VRG382" s="243"/>
      <c r="VRH382" s="243"/>
      <c r="VRI382" s="243"/>
      <c r="VRJ382" s="243"/>
      <c r="VRK382" s="243"/>
      <c r="VRL382" s="243"/>
      <c r="VRM382" s="243"/>
      <c r="VRN382" s="243"/>
      <c r="VRO382" s="243"/>
      <c r="VRP382" s="243"/>
      <c r="VRQ382" s="243"/>
      <c r="VRR382" s="243"/>
      <c r="VRS382" s="243"/>
      <c r="VRT382" s="243"/>
      <c r="VRU382" s="243"/>
      <c r="VRV382" s="243"/>
      <c r="VRW382" s="243"/>
      <c r="VRX382" s="243"/>
      <c r="VRY382" s="243"/>
      <c r="VRZ382" s="243"/>
      <c r="VSA382" s="243"/>
      <c r="VSB382" s="243"/>
      <c r="VSC382" s="243"/>
      <c r="VSD382" s="243"/>
      <c r="VSE382" s="243"/>
      <c r="VSF382" s="243"/>
      <c r="VSG382" s="243"/>
      <c r="VSH382" s="243"/>
      <c r="VSI382" s="243"/>
      <c r="VSJ382" s="243"/>
      <c r="VSK382" s="243"/>
      <c r="VSL382" s="243"/>
      <c r="VSM382" s="243"/>
      <c r="VSN382" s="243"/>
      <c r="VSO382" s="243"/>
      <c r="VSP382" s="243"/>
      <c r="VSQ382" s="243"/>
      <c r="VSR382" s="243"/>
      <c r="VSS382" s="243"/>
      <c r="VST382" s="243"/>
      <c r="VSU382" s="243"/>
      <c r="VSV382" s="243"/>
      <c r="VSW382" s="243"/>
      <c r="VSX382" s="243"/>
      <c r="VSY382" s="243"/>
      <c r="VSZ382" s="243"/>
      <c r="VTA382" s="243"/>
      <c r="VTB382" s="243"/>
      <c r="VTC382" s="243"/>
      <c r="VTD382" s="243"/>
      <c r="VTE382" s="243"/>
      <c r="VTF382" s="243"/>
      <c r="VTG382" s="243"/>
      <c r="VTH382" s="243"/>
      <c r="VTI382" s="243"/>
      <c r="VTJ382" s="243"/>
      <c r="VTK382" s="243"/>
      <c r="VTL382" s="243"/>
      <c r="VTM382" s="243"/>
      <c r="VTN382" s="243"/>
      <c r="VTO382" s="243"/>
      <c r="VTP382" s="243"/>
      <c r="VTQ382" s="243"/>
      <c r="VTR382" s="243"/>
      <c r="VTS382" s="243"/>
      <c r="VTT382" s="243"/>
      <c r="VTU382" s="243"/>
      <c r="VTV382" s="243"/>
      <c r="VTW382" s="243"/>
      <c r="VTX382" s="243"/>
      <c r="VTY382" s="243"/>
      <c r="VTZ382" s="243"/>
      <c r="VUA382" s="243"/>
      <c r="VUB382" s="243"/>
      <c r="VUC382" s="243"/>
      <c r="VUD382" s="243"/>
      <c r="VUE382" s="243"/>
      <c r="VUF382" s="243"/>
      <c r="VUG382" s="243"/>
      <c r="VUH382" s="243"/>
      <c r="VUI382" s="243"/>
      <c r="VUJ382" s="243"/>
      <c r="VUK382" s="243"/>
      <c r="VUL382" s="243"/>
      <c r="VUM382" s="243"/>
      <c r="VUN382" s="243"/>
      <c r="VUO382" s="243"/>
      <c r="VUP382" s="243"/>
      <c r="VUQ382" s="243"/>
      <c r="VUR382" s="243"/>
      <c r="VUS382" s="243"/>
      <c r="VUT382" s="243"/>
      <c r="VUU382" s="243"/>
      <c r="VUV382" s="243"/>
      <c r="VUW382" s="243"/>
      <c r="VUX382" s="243"/>
      <c r="VUY382" s="243"/>
      <c r="VUZ382" s="243"/>
      <c r="VVA382" s="243"/>
      <c r="VVB382" s="243"/>
      <c r="VVC382" s="243"/>
      <c r="VVD382" s="243"/>
      <c r="VVE382" s="243"/>
      <c r="VVF382" s="243"/>
      <c r="VVG382" s="243"/>
      <c r="VVH382" s="243"/>
      <c r="VVI382" s="243"/>
      <c r="VVJ382" s="243"/>
      <c r="VVK382" s="243"/>
      <c r="VVL382" s="243"/>
      <c r="VVM382" s="243"/>
      <c r="VVN382" s="243"/>
      <c r="VVO382" s="243"/>
      <c r="VVP382" s="243"/>
      <c r="VVQ382" s="243"/>
      <c r="VVR382" s="243"/>
      <c r="VVS382" s="243"/>
      <c r="VVT382" s="243"/>
      <c r="VVU382" s="243"/>
      <c r="VVV382" s="243"/>
      <c r="VVW382" s="243"/>
      <c r="VVX382" s="243"/>
      <c r="VVY382" s="243"/>
      <c r="VVZ382" s="243"/>
      <c r="VWA382" s="243"/>
      <c r="VWB382" s="243"/>
      <c r="VWC382" s="243"/>
      <c r="VWD382" s="243"/>
      <c r="VWE382" s="243"/>
      <c r="VWF382" s="243"/>
      <c r="VWG382" s="243"/>
      <c r="VWH382" s="243"/>
      <c r="VWI382" s="243"/>
      <c r="VWJ382" s="243"/>
      <c r="VWK382" s="243"/>
      <c r="VWL382" s="243"/>
      <c r="VWM382" s="243"/>
      <c r="VWN382" s="243"/>
      <c r="VWO382" s="243"/>
      <c r="VWP382" s="243"/>
      <c r="VWQ382" s="243"/>
      <c r="VWR382" s="243"/>
      <c r="VWS382" s="243"/>
      <c r="VWT382" s="243"/>
      <c r="VWU382" s="243"/>
      <c r="VWV382" s="243"/>
      <c r="VWW382" s="243"/>
      <c r="VWX382" s="243"/>
      <c r="VWY382" s="243"/>
      <c r="VWZ382" s="243"/>
      <c r="VXA382" s="243"/>
      <c r="VXB382" s="243"/>
      <c r="VXC382" s="243"/>
      <c r="VXD382" s="243"/>
      <c r="VXE382" s="243"/>
      <c r="VXF382" s="243"/>
      <c r="VXG382" s="243"/>
      <c r="VXH382" s="243"/>
      <c r="VXI382" s="243"/>
      <c r="VXJ382" s="243"/>
      <c r="VXK382" s="243"/>
      <c r="VXL382" s="243"/>
      <c r="VXM382" s="243"/>
      <c r="VXN382" s="243"/>
      <c r="VXO382" s="243"/>
      <c r="VXP382" s="243"/>
      <c r="VXQ382" s="243"/>
      <c r="VXR382" s="243"/>
      <c r="VXS382" s="243"/>
      <c r="VXT382" s="243"/>
      <c r="VXU382" s="243"/>
      <c r="VXV382" s="243"/>
      <c r="VXW382" s="243"/>
      <c r="VXX382" s="243"/>
      <c r="VXY382" s="243"/>
      <c r="VXZ382" s="243"/>
      <c r="VYA382" s="243"/>
      <c r="VYB382" s="243"/>
      <c r="VYC382" s="243"/>
      <c r="VYD382" s="243"/>
      <c r="VYE382" s="243"/>
      <c r="VYF382" s="243"/>
      <c r="VYG382" s="243"/>
      <c r="VYH382" s="243"/>
      <c r="VYI382" s="243"/>
      <c r="VYJ382" s="243"/>
      <c r="VYK382" s="243"/>
      <c r="VYL382" s="243"/>
      <c r="VYM382" s="243"/>
      <c r="VYN382" s="243"/>
      <c r="VYO382" s="243"/>
      <c r="VYP382" s="243"/>
      <c r="VYQ382" s="243"/>
      <c r="VYR382" s="243"/>
      <c r="VYS382" s="243"/>
      <c r="VYT382" s="243"/>
      <c r="VYU382" s="243"/>
      <c r="VYV382" s="243"/>
      <c r="VYW382" s="243"/>
      <c r="VYX382" s="243"/>
      <c r="VYY382" s="243"/>
      <c r="VYZ382" s="243"/>
      <c r="VZA382" s="243"/>
      <c r="VZB382" s="243"/>
      <c r="VZC382" s="243"/>
      <c r="VZD382" s="243"/>
      <c r="VZE382" s="243"/>
      <c r="VZF382" s="243"/>
      <c r="VZG382" s="243"/>
      <c r="VZH382" s="243"/>
      <c r="VZI382" s="243"/>
      <c r="VZJ382" s="243"/>
      <c r="VZK382" s="243"/>
      <c r="VZL382" s="243"/>
      <c r="VZM382" s="243"/>
      <c r="VZN382" s="243"/>
      <c r="VZO382" s="243"/>
      <c r="VZP382" s="243"/>
      <c r="VZQ382" s="243"/>
      <c r="VZR382" s="243"/>
      <c r="VZS382" s="243"/>
      <c r="VZT382" s="243"/>
      <c r="VZU382" s="243"/>
      <c r="VZV382" s="243"/>
      <c r="VZW382" s="243"/>
      <c r="VZX382" s="243"/>
      <c r="VZY382" s="243"/>
      <c r="VZZ382" s="243"/>
      <c r="WAA382" s="243"/>
      <c r="WAB382" s="243"/>
      <c r="WAC382" s="243"/>
      <c r="WAD382" s="243"/>
      <c r="WAE382" s="243"/>
      <c r="WAF382" s="243"/>
      <c r="WAG382" s="243"/>
      <c r="WAH382" s="243"/>
      <c r="WAI382" s="243"/>
      <c r="WAJ382" s="243"/>
      <c r="WAK382" s="243"/>
      <c r="WAL382" s="243"/>
      <c r="WAM382" s="243"/>
      <c r="WAN382" s="243"/>
      <c r="WAO382" s="243"/>
      <c r="WAP382" s="243"/>
      <c r="WAQ382" s="243"/>
      <c r="WAR382" s="243"/>
      <c r="WAS382" s="243"/>
      <c r="WAT382" s="243"/>
      <c r="WAU382" s="243"/>
      <c r="WAV382" s="243"/>
      <c r="WAW382" s="243"/>
      <c r="WAX382" s="243"/>
      <c r="WAY382" s="243"/>
      <c r="WAZ382" s="243"/>
      <c r="WBA382" s="243"/>
      <c r="WBB382" s="243"/>
      <c r="WBC382" s="243"/>
      <c r="WBD382" s="243"/>
      <c r="WBE382" s="243"/>
      <c r="WBF382" s="243"/>
      <c r="WBG382" s="243"/>
      <c r="WBH382" s="243"/>
      <c r="WBI382" s="243"/>
      <c r="WBJ382" s="243"/>
      <c r="WBK382" s="243"/>
      <c r="WBL382" s="243"/>
      <c r="WBM382" s="243"/>
      <c r="WBN382" s="243"/>
      <c r="WBO382" s="243"/>
      <c r="WBP382" s="243"/>
      <c r="WBQ382" s="243"/>
      <c r="WBR382" s="243"/>
      <c r="WBS382" s="243"/>
      <c r="WBT382" s="243"/>
      <c r="WBU382" s="243"/>
      <c r="WBV382" s="243"/>
      <c r="WBW382" s="243"/>
      <c r="WBX382" s="243"/>
      <c r="WBY382" s="243"/>
      <c r="WBZ382" s="243"/>
      <c r="WCA382" s="243"/>
      <c r="WCB382" s="243"/>
      <c r="WCC382" s="243"/>
      <c r="WCD382" s="243"/>
      <c r="WCE382" s="243"/>
      <c r="WCF382" s="243"/>
      <c r="WCG382" s="243"/>
      <c r="WCH382" s="243"/>
      <c r="WCI382" s="243"/>
      <c r="WCJ382" s="243"/>
      <c r="WCK382" s="243"/>
      <c r="WCL382" s="243"/>
      <c r="WCM382" s="243"/>
      <c r="WCN382" s="243"/>
      <c r="WCO382" s="243"/>
      <c r="WCP382" s="243"/>
      <c r="WCQ382" s="243"/>
      <c r="WCR382" s="243"/>
      <c r="WCS382" s="243"/>
      <c r="WCT382" s="243"/>
      <c r="WCU382" s="243"/>
      <c r="WCV382" s="243"/>
      <c r="WCW382" s="243"/>
      <c r="WCX382" s="243"/>
      <c r="WCY382" s="243"/>
      <c r="WCZ382" s="243"/>
      <c r="WDA382" s="243"/>
      <c r="WDB382" s="243"/>
      <c r="WDC382" s="243"/>
      <c r="WDD382" s="243"/>
      <c r="WDE382" s="243"/>
      <c r="WDF382" s="243"/>
      <c r="WDG382" s="243"/>
      <c r="WDH382" s="243"/>
      <c r="WDI382" s="243"/>
      <c r="WDJ382" s="243"/>
      <c r="WDK382" s="243"/>
      <c r="WDL382" s="243"/>
      <c r="WDM382" s="243"/>
      <c r="WDN382" s="243"/>
      <c r="WDO382" s="243"/>
      <c r="WDP382" s="243"/>
      <c r="WDQ382" s="243"/>
      <c r="WDR382" s="243"/>
      <c r="WDS382" s="243"/>
      <c r="WDT382" s="243"/>
      <c r="WDU382" s="243"/>
      <c r="WDV382" s="243"/>
      <c r="WDW382" s="243"/>
      <c r="WDX382" s="243"/>
      <c r="WDY382" s="243"/>
      <c r="WDZ382" s="243"/>
      <c r="WEA382" s="243"/>
      <c r="WEB382" s="243"/>
      <c r="WEC382" s="243"/>
      <c r="WED382" s="243"/>
      <c r="WEE382" s="243"/>
      <c r="WEF382" s="243"/>
      <c r="WEG382" s="243"/>
      <c r="WEH382" s="243"/>
      <c r="WEI382" s="243"/>
      <c r="WEJ382" s="243"/>
      <c r="WEK382" s="243"/>
      <c r="WEL382" s="243"/>
      <c r="WEM382" s="243"/>
      <c r="WEN382" s="243"/>
      <c r="WEO382" s="243"/>
      <c r="WEP382" s="243"/>
      <c r="WEQ382" s="243"/>
      <c r="WER382" s="243"/>
      <c r="WES382" s="243"/>
      <c r="WET382" s="243"/>
      <c r="WEU382" s="243"/>
      <c r="WEV382" s="243"/>
      <c r="WEW382" s="243"/>
      <c r="WEX382" s="243"/>
      <c r="WEY382" s="243"/>
      <c r="WEZ382" s="243"/>
      <c r="WFA382" s="243"/>
      <c r="WFB382" s="243"/>
      <c r="WFC382" s="243"/>
      <c r="WFD382" s="243"/>
      <c r="WFE382" s="243"/>
      <c r="WFF382" s="243"/>
      <c r="WFG382" s="243"/>
      <c r="WFH382" s="243"/>
      <c r="WFI382" s="243"/>
      <c r="WFJ382" s="243"/>
      <c r="WFK382" s="243"/>
      <c r="WFL382" s="243"/>
      <c r="WFM382" s="243"/>
      <c r="WFN382" s="243"/>
      <c r="WFO382" s="243"/>
      <c r="WFP382" s="243"/>
      <c r="WFQ382" s="243"/>
      <c r="WFR382" s="243"/>
      <c r="WFS382" s="243"/>
      <c r="WFT382" s="243"/>
      <c r="WFU382" s="243"/>
      <c r="WFV382" s="243"/>
      <c r="WFW382" s="243"/>
      <c r="WFX382" s="243"/>
      <c r="WFY382" s="243"/>
      <c r="WFZ382" s="243"/>
      <c r="WGA382" s="243"/>
      <c r="WGB382" s="243"/>
      <c r="WGC382" s="243"/>
      <c r="WGD382" s="243"/>
      <c r="WGE382" s="243"/>
      <c r="WGF382" s="243"/>
      <c r="WGG382" s="243"/>
      <c r="WGH382" s="243"/>
      <c r="WGI382" s="243"/>
      <c r="WGJ382" s="243"/>
      <c r="WGK382" s="243"/>
      <c r="WGL382" s="243"/>
      <c r="WGM382" s="243"/>
      <c r="WGN382" s="243"/>
      <c r="WGO382" s="243"/>
      <c r="WGP382" s="243"/>
      <c r="WGQ382" s="243"/>
      <c r="WGR382" s="243"/>
      <c r="WGS382" s="243"/>
      <c r="WGT382" s="243"/>
      <c r="WGU382" s="243"/>
      <c r="WGV382" s="243"/>
      <c r="WGW382" s="243"/>
      <c r="WGX382" s="243"/>
      <c r="WGY382" s="243"/>
      <c r="WGZ382" s="243"/>
      <c r="WHA382" s="243"/>
      <c r="WHB382" s="243"/>
      <c r="WHC382" s="243"/>
      <c r="WHD382" s="243"/>
      <c r="WHE382" s="243"/>
      <c r="WHF382" s="243"/>
      <c r="WHG382" s="243"/>
      <c r="WHH382" s="243"/>
      <c r="WHI382" s="243"/>
      <c r="WHJ382" s="243"/>
      <c r="WHK382" s="243"/>
      <c r="WHL382" s="243"/>
      <c r="WHM382" s="243"/>
      <c r="WHN382" s="243"/>
      <c r="WHO382" s="243"/>
      <c r="WHP382" s="243"/>
      <c r="WHQ382" s="243"/>
      <c r="WHR382" s="243"/>
      <c r="WHS382" s="243"/>
      <c r="WHT382" s="243"/>
      <c r="WHU382" s="243"/>
      <c r="WHV382" s="243"/>
      <c r="WHW382" s="243"/>
      <c r="WHX382" s="243"/>
      <c r="WHY382" s="243"/>
      <c r="WHZ382" s="243"/>
      <c r="WIA382" s="243"/>
      <c r="WIB382" s="243"/>
      <c r="WIC382" s="243"/>
      <c r="WID382" s="243"/>
      <c r="WIE382" s="243"/>
      <c r="WIF382" s="243"/>
      <c r="WIG382" s="243"/>
      <c r="WIH382" s="243"/>
      <c r="WII382" s="243"/>
      <c r="WIJ382" s="243"/>
      <c r="WIK382" s="243"/>
      <c r="WIL382" s="243"/>
      <c r="WIM382" s="243"/>
      <c r="WIN382" s="243"/>
      <c r="WIO382" s="243"/>
      <c r="WIP382" s="243"/>
      <c r="WIQ382" s="243"/>
      <c r="WIR382" s="243"/>
      <c r="WIS382" s="243"/>
      <c r="WIT382" s="243"/>
      <c r="WIU382" s="243"/>
      <c r="WIV382" s="243"/>
      <c r="WIW382" s="243"/>
      <c r="WIX382" s="243"/>
      <c r="WIY382" s="243"/>
      <c r="WIZ382" s="243"/>
      <c r="WJA382" s="243"/>
      <c r="WJB382" s="243"/>
      <c r="WJC382" s="243"/>
      <c r="WJD382" s="243"/>
      <c r="WJE382" s="243"/>
      <c r="WJF382" s="243"/>
      <c r="WJG382" s="243"/>
      <c r="WJH382" s="243"/>
      <c r="WJI382" s="243"/>
      <c r="WJJ382" s="243"/>
      <c r="WJK382" s="243"/>
      <c r="WJL382" s="243"/>
      <c r="WJM382" s="243"/>
      <c r="WJN382" s="243"/>
      <c r="WJO382" s="243"/>
      <c r="WJP382" s="243"/>
      <c r="WJQ382" s="243"/>
      <c r="WJR382" s="243"/>
      <c r="WJS382" s="243"/>
      <c r="WJT382" s="243"/>
      <c r="WJU382" s="243"/>
      <c r="WJV382" s="243"/>
      <c r="WJW382" s="243"/>
      <c r="WJX382" s="243"/>
      <c r="WJY382" s="243"/>
      <c r="WJZ382" s="243"/>
      <c r="WKA382" s="243"/>
      <c r="WKB382" s="243"/>
      <c r="WKC382" s="243"/>
      <c r="WKD382" s="243"/>
      <c r="WKE382" s="243"/>
      <c r="WKF382" s="243"/>
      <c r="WKG382" s="243"/>
      <c r="WKH382" s="243"/>
      <c r="WKI382" s="243"/>
      <c r="WKJ382" s="243"/>
      <c r="WKK382" s="243"/>
      <c r="WKL382" s="243"/>
      <c r="WKM382" s="243"/>
      <c r="WKN382" s="243"/>
      <c r="WKO382" s="243"/>
      <c r="WKP382" s="243"/>
      <c r="WKQ382" s="243"/>
      <c r="WKR382" s="243"/>
      <c r="WKS382" s="243"/>
      <c r="WKT382" s="243"/>
      <c r="WKU382" s="243"/>
      <c r="WKV382" s="243"/>
      <c r="WKW382" s="243"/>
      <c r="WKX382" s="243"/>
      <c r="WKY382" s="243"/>
      <c r="WKZ382" s="243"/>
      <c r="WLA382" s="243"/>
      <c r="WLB382" s="243"/>
      <c r="WLC382" s="243"/>
      <c r="WLD382" s="243"/>
      <c r="WLE382" s="243"/>
      <c r="WLF382" s="243"/>
      <c r="WLG382" s="243"/>
      <c r="WLH382" s="243"/>
      <c r="WLI382" s="243"/>
      <c r="WLJ382" s="243"/>
      <c r="WLK382" s="243"/>
      <c r="WLL382" s="243"/>
      <c r="WLM382" s="243"/>
      <c r="WLN382" s="243"/>
      <c r="WLO382" s="243"/>
      <c r="WLP382" s="243"/>
      <c r="WLQ382" s="243"/>
      <c r="WLR382" s="243"/>
      <c r="WLS382" s="243"/>
      <c r="WLT382" s="243"/>
      <c r="WLU382" s="243"/>
      <c r="WLV382" s="243"/>
      <c r="WLW382" s="243"/>
      <c r="WLX382" s="243"/>
      <c r="WLY382" s="243"/>
      <c r="WLZ382" s="243"/>
      <c r="WMA382" s="243"/>
      <c r="WMB382" s="243"/>
      <c r="WMC382" s="243"/>
      <c r="WMD382" s="243"/>
      <c r="WME382" s="243"/>
      <c r="WMF382" s="243"/>
      <c r="WMG382" s="243"/>
      <c r="WMH382" s="243"/>
      <c r="WMI382" s="243"/>
      <c r="WMJ382" s="243"/>
      <c r="WMK382" s="243"/>
      <c r="WML382" s="243"/>
      <c r="WMM382" s="243"/>
      <c r="WMN382" s="243"/>
      <c r="WMO382" s="243"/>
      <c r="WMP382" s="243"/>
      <c r="WMQ382" s="243"/>
      <c r="WMR382" s="243"/>
      <c r="WMS382" s="243"/>
      <c r="WMT382" s="243"/>
      <c r="WMU382" s="243"/>
      <c r="WMV382" s="243"/>
      <c r="WMW382" s="243"/>
      <c r="WMX382" s="243"/>
      <c r="WMY382" s="243"/>
      <c r="WMZ382" s="243"/>
      <c r="WNA382" s="243"/>
      <c r="WNB382" s="243"/>
      <c r="WNC382" s="243"/>
      <c r="WND382" s="243"/>
      <c r="WNE382" s="243"/>
      <c r="WNF382" s="243"/>
      <c r="WNG382" s="243"/>
      <c r="WNH382" s="243"/>
      <c r="WNI382" s="243"/>
      <c r="WNJ382" s="243"/>
      <c r="WNK382" s="243"/>
      <c r="WNL382" s="243"/>
      <c r="WNM382" s="243"/>
      <c r="WNN382" s="243"/>
      <c r="WNO382" s="243"/>
      <c r="WNP382" s="243"/>
      <c r="WNQ382" s="243"/>
      <c r="WNR382" s="243"/>
      <c r="WNS382" s="243"/>
      <c r="WNT382" s="243"/>
      <c r="WNU382" s="243"/>
      <c r="WNV382" s="243"/>
      <c r="WNW382" s="243"/>
      <c r="WNX382" s="243"/>
      <c r="WNY382" s="243"/>
      <c r="WNZ382" s="243"/>
      <c r="WOA382" s="243"/>
      <c r="WOB382" s="243"/>
      <c r="WOC382" s="243"/>
      <c r="WOD382" s="243"/>
      <c r="WOE382" s="243"/>
      <c r="WOF382" s="243"/>
      <c r="WOG382" s="243"/>
      <c r="WOH382" s="243"/>
      <c r="WOI382" s="243"/>
      <c r="WOJ382" s="243"/>
      <c r="WOK382" s="243"/>
      <c r="WOL382" s="243"/>
      <c r="WOM382" s="243"/>
      <c r="WON382" s="243"/>
      <c r="WOO382" s="243"/>
      <c r="WOP382" s="243"/>
      <c r="WOQ382" s="243"/>
      <c r="WOR382" s="243"/>
      <c r="WOS382" s="243"/>
      <c r="WOT382" s="243"/>
      <c r="WOU382" s="243"/>
      <c r="WOV382" s="243"/>
      <c r="WOW382" s="243"/>
      <c r="WOX382" s="243"/>
      <c r="WOY382" s="243"/>
      <c r="WOZ382" s="243"/>
      <c r="WPA382" s="243"/>
      <c r="WPB382" s="243"/>
      <c r="WPC382" s="243"/>
      <c r="WPD382" s="243"/>
      <c r="WPE382" s="243"/>
      <c r="WPF382" s="243"/>
      <c r="WPG382" s="243"/>
      <c r="WPH382" s="243"/>
      <c r="WPI382" s="243"/>
      <c r="WPJ382" s="243"/>
      <c r="WPK382" s="243"/>
      <c r="WPL382" s="243"/>
      <c r="WPM382" s="243"/>
      <c r="WPN382" s="243"/>
      <c r="WPO382" s="243"/>
      <c r="WPP382" s="243"/>
      <c r="WPQ382" s="243"/>
      <c r="WPR382" s="243"/>
      <c r="WPS382" s="243"/>
      <c r="WPT382" s="243"/>
      <c r="WPU382" s="243"/>
      <c r="WPV382" s="243"/>
      <c r="WPW382" s="243"/>
      <c r="WPX382" s="243"/>
      <c r="WPY382" s="243"/>
      <c r="WPZ382" s="243"/>
      <c r="WQA382" s="243"/>
      <c r="WQB382" s="243"/>
      <c r="WQC382" s="243"/>
      <c r="WQD382" s="243"/>
      <c r="WQE382" s="243"/>
      <c r="WQF382" s="243"/>
      <c r="WQG382" s="243"/>
      <c r="WQH382" s="243"/>
      <c r="WQI382" s="243"/>
      <c r="WQJ382" s="243"/>
      <c r="WQK382" s="243"/>
      <c r="WQL382" s="243"/>
      <c r="WQM382" s="243"/>
      <c r="WQN382" s="243"/>
      <c r="WQO382" s="243"/>
      <c r="WQP382" s="243"/>
      <c r="WQQ382" s="243"/>
      <c r="WQR382" s="243"/>
      <c r="WQS382" s="243"/>
      <c r="WQT382" s="243"/>
      <c r="WQU382" s="243"/>
      <c r="WQV382" s="243"/>
      <c r="WQW382" s="243"/>
      <c r="WQX382" s="243"/>
      <c r="WQY382" s="243"/>
      <c r="WQZ382" s="243"/>
      <c r="WRA382" s="243"/>
      <c r="WRB382" s="243"/>
      <c r="WRC382" s="243"/>
      <c r="WRD382" s="243"/>
      <c r="WRE382" s="243"/>
      <c r="WRF382" s="243"/>
      <c r="WRG382" s="243"/>
      <c r="WRH382" s="243"/>
      <c r="WRI382" s="243"/>
      <c r="WRJ382" s="243"/>
      <c r="WRK382" s="243"/>
      <c r="WRL382" s="243"/>
      <c r="WRM382" s="243"/>
      <c r="WRN382" s="243"/>
      <c r="WRO382" s="243"/>
      <c r="WRP382" s="243"/>
      <c r="WRQ382" s="243"/>
      <c r="WRR382" s="243"/>
      <c r="WRS382" s="243"/>
      <c r="WRT382" s="243"/>
      <c r="WRU382" s="243"/>
      <c r="WRV382" s="243"/>
      <c r="WRW382" s="243"/>
      <c r="WRX382" s="243"/>
      <c r="WRY382" s="243"/>
      <c r="WRZ382" s="243"/>
      <c r="WSA382" s="243"/>
      <c r="WSB382" s="243"/>
      <c r="WSC382" s="243"/>
      <c r="WSD382" s="243"/>
      <c r="WSE382" s="243"/>
      <c r="WSF382" s="243"/>
      <c r="WSG382" s="243"/>
      <c r="WSH382" s="243"/>
      <c r="WSI382" s="243"/>
      <c r="WSJ382" s="243"/>
      <c r="WSK382" s="243"/>
      <c r="WSL382" s="243"/>
      <c r="WSM382" s="243"/>
      <c r="WSN382" s="243"/>
      <c r="WSO382" s="243"/>
      <c r="WSP382" s="243"/>
      <c r="WSQ382" s="243"/>
      <c r="WSR382" s="243"/>
      <c r="WSS382" s="243"/>
      <c r="WST382" s="243"/>
      <c r="WSU382" s="243"/>
      <c r="WSV382" s="243"/>
      <c r="WSW382" s="243"/>
      <c r="WSX382" s="243"/>
      <c r="WSY382" s="243"/>
      <c r="WSZ382" s="243"/>
      <c r="WTA382" s="243"/>
      <c r="WTB382" s="243"/>
      <c r="WTC382" s="243"/>
      <c r="WTD382" s="243"/>
      <c r="WTE382" s="243"/>
      <c r="WTF382" s="243"/>
      <c r="WTG382" s="243"/>
      <c r="WTH382" s="243"/>
      <c r="WTI382" s="243"/>
      <c r="WTJ382" s="243"/>
      <c r="WTK382" s="243"/>
      <c r="WTL382" s="243"/>
      <c r="WTM382" s="243"/>
      <c r="WTN382" s="243"/>
      <c r="WTO382" s="243"/>
      <c r="WTP382" s="243"/>
      <c r="WTQ382" s="243"/>
      <c r="WTR382" s="243"/>
      <c r="WTS382" s="243"/>
      <c r="WTT382" s="243"/>
      <c r="WTU382" s="243"/>
      <c r="WTV382" s="243"/>
      <c r="WTW382" s="243"/>
      <c r="WTX382" s="243"/>
      <c r="WTY382" s="243"/>
      <c r="WTZ382" s="243"/>
      <c r="WUA382" s="243"/>
      <c r="WUB382" s="243"/>
      <c r="WUC382" s="243"/>
      <c r="WUD382" s="243"/>
      <c r="WUE382" s="243"/>
      <c r="WUF382" s="243"/>
      <c r="WUG382" s="243"/>
      <c r="WUH382" s="243"/>
      <c r="WUI382" s="243"/>
      <c r="WUJ382" s="243"/>
      <c r="WUK382" s="243"/>
      <c r="WUL382" s="243"/>
      <c r="WUM382" s="243"/>
      <c r="WUN382" s="243"/>
      <c r="WUO382" s="243"/>
      <c r="WUP382" s="243"/>
      <c r="WUQ382" s="243"/>
      <c r="WUR382" s="243"/>
      <c r="WUS382" s="243"/>
      <c r="WUT382" s="243"/>
      <c r="WUU382" s="243"/>
      <c r="WUV382" s="243"/>
      <c r="WUW382" s="243"/>
      <c r="WUX382" s="243"/>
      <c r="WUY382" s="243"/>
      <c r="WUZ382" s="243"/>
      <c r="WVA382" s="243"/>
      <c r="WVB382" s="243"/>
      <c r="WVC382" s="243"/>
      <c r="WVD382" s="243"/>
      <c r="WVE382" s="243"/>
      <c r="WVF382" s="243"/>
      <c r="WVG382" s="243"/>
      <c r="WVH382" s="243"/>
      <c r="WVI382" s="243"/>
      <c r="WVJ382" s="243"/>
      <c r="WVK382" s="243"/>
      <c r="WVL382" s="243"/>
      <c r="WVM382" s="243"/>
      <c r="WVN382" s="243"/>
      <c r="WVO382" s="243"/>
      <c r="WVP382" s="243"/>
      <c r="WVQ382" s="243"/>
      <c r="WVR382" s="243"/>
      <c r="WVS382" s="243"/>
      <c r="WVT382" s="243"/>
      <c r="WVU382" s="243"/>
      <c r="WVV382" s="243"/>
      <c r="WVW382" s="243"/>
      <c r="WVX382" s="243"/>
      <c r="WVY382" s="243"/>
      <c r="WVZ382" s="243"/>
      <c r="WWA382" s="243"/>
      <c r="WWB382" s="243"/>
      <c r="WWC382" s="243"/>
      <c r="WWD382" s="243"/>
      <c r="WWE382" s="243"/>
      <c r="WWF382" s="243"/>
      <c r="WWG382" s="243"/>
      <c r="WWH382" s="243"/>
      <c r="WWI382" s="243"/>
      <c r="WWJ382" s="243"/>
      <c r="WWK382" s="243"/>
      <c r="WWL382" s="243"/>
      <c r="WWM382" s="243"/>
      <c r="WWN382" s="243"/>
      <c r="WWO382" s="243"/>
      <c r="WWP382" s="243"/>
      <c r="WWQ382" s="243"/>
      <c r="WWR382" s="243"/>
      <c r="WWS382" s="243"/>
      <c r="WWT382" s="243"/>
      <c r="WWU382" s="243"/>
      <c r="WWV382" s="243"/>
      <c r="WWW382" s="243"/>
      <c r="WWX382" s="243"/>
      <c r="WWY382" s="243"/>
      <c r="WWZ382" s="243"/>
      <c r="WXA382" s="243"/>
      <c r="WXB382" s="243"/>
      <c r="WXC382" s="243"/>
      <c r="WXD382" s="243"/>
      <c r="WXE382" s="243"/>
      <c r="WXF382" s="243"/>
      <c r="WXG382" s="243"/>
      <c r="WXH382" s="243"/>
      <c r="WXI382" s="243"/>
      <c r="WXJ382" s="243"/>
      <c r="WXK382" s="243"/>
      <c r="WXL382" s="243"/>
      <c r="WXM382" s="243"/>
      <c r="WXN382" s="243"/>
      <c r="WXO382" s="243"/>
      <c r="WXP382" s="243"/>
      <c r="WXQ382" s="243"/>
      <c r="WXR382" s="243"/>
      <c r="WXS382" s="243"/>
      <c r="WXT382" s="243"/>
      <c r="WXU382" s="243"/>
      <c r="WXV382" s="243"/>
      <c r="WXW382" s="243"/>
      <c r="WXX382" s="243"/>
      <c r="WXY382" s="243"/>
      <c r="WXZ382" s="243"/>
      <c r="WYA382" s="243"/>
      <c r="WYB382" s="243"/>
      <c r="WYC382" s="243"/>
      <c r="WYD382" s="243"/>
      <c r="WYE382" s="243"/>
      <c r="WYF382" s="243"/>
      <c r="WYG382" s="243"/>
      <c r="WYH382" s="243"/>
      <c r="WYI382" s="243"/>
      <c r="WYJ382" s="243"/>
      <c r="WYK382" s="243"/>
      <c r="WYL382" s="243"/>
      <c r="WYM382" s="243"/>
      <c r="WYN382" s="243"/>
      <c r="WYO382" s="243"/>
      <c r="WYP382" s="243"/>
      <c r="WYQ382" s="243"/>
      <c r="WYR382" s="243"/>
      <c r="WYS382" s="243"/>
      <c r="WYT382" s="243"/>
      <c r="WYU382" s="243"/>
      <c r="WYV382" s="243"/>
      <c r="WYW382" s="243"/>
      <c r="WYX382" s="243"/>
      <c r="WYY382" s="243"/>
      <c r="WYZ382" s="243"/>
      <c r="WZA382" s="243"/>
      <c r="WZB382" s="243"/>
      <c r="WZC382" s="243"/>
      <c r="WZD382" s="243"/>
      <c r="WZE382" s="243"/>
      <c r="WZF382" s="243"/>
      <c r="WZG382" s="243"/>
      <c r="WZH382" s="243"/>
      <c r="WZI382" s="243"/>
      <c r="WZJ382" s="243"/>
      <c r="WZK382" s="243"/>
      <c r="WZL382" s="243"/>
      <c r="WZM382" s="243"/>
      <c r="WZN382" s="243"/>
      <c r="WZO382" s="243"/>
      <c r="WZP382" s="243"/>
      <c r="WZQ382" s="243"/>
      <c r="WZR382" s="243"/>
      <c r="WZS382" s="243"/>
      <c r="WZT382" s="243"/>
      <c r="WZU382" s="243"/>
      <c r="WZV382" s="243"/>
      <c r="WZW382" s="243"/>
      <c r="WZX382" s="243"/>
      <c r="WZY382" s="243"/>
      <c r="WZZ382" s="243"/>
      <c r="XAA382" s="243"/>
      <c r="XAB382" s="243"/>
      <c r="XAC382" s="243"/>
      <c r="XAD382" s="243"/>
      <c r="XAE382" s="243"/>
      <c r="XAF382" s="243"/>
      <c r="XAG382" s="243"/>
      <c r="XAH382" s="243"/>
      <c r="XAI382" s="243"/>
      <c r="XAJ382" s="243"/>
      <c r="XAK382" s="243"/>
      <c r="XAL382" s="243"/>
      <c r="XAM382" s="243"/>
      <c r="XAN382" s="243"/>
      <c r="XAO382" s="243"/>
      <c r="XAP382" s="243"/>
      <c r="XAQ382" s="243"/>
      <c r="XAR382" s="243"/>
      <c r="XAS382" s="243"/>
      <c r="XAT382" s="243"/>
      <c r="XAU382" s="243"/>
      <c r="XAV382" s="243"/>
      <c r="XAW382" s="243"/>
      <c r="XAX382" s="243"/>
      <c r="XAY382" s="243"/>
      <c r="XAZ382" s="243"/>
      <c r="XBA382" s="243"/>
      <c r="XBB382" s="243"/>
      <c r="XBC382" s="243"/>
      <c r="XBD382" s="243"/>
      <c r="XBE382" s="243"/>
      <c r="XBF382" s="243"/>
      <c r="XBG382" s="243"/>
      <c r="XBH382" s="243"/>
      <c r="XBI382" s="243"/>
      <c r="XBJ382" s="243"/>
      <c r="XBK382" s="243"/>
      <c r="XBL382" s="243"/>
      <c r="XBM382" s="243"/>
      <c r="XBN382" s="243"/>
      <c r="XBO382" s="243"/>
      <c r="XBP382" s="243"/>
      <c r="XBQ382" s="243"/>
      <c r="XBR382" s="243"/>
      <c r="XBS382" s="243"/>
      <c r="XBT382" s="243"/>
      <c r="XBU382" s="243"/>
      <c r="XBV382" s="243"/>
      <c r="XBW382" s="243"/>
      <c r="XBX382" s="243"/>
      <c r="XBY382" s="243"/>
      <c r="XBZ382" s="243"/>
      <c r="XCA382" s="243"/>
      <c r="XCB382" s="243"/>
      <c r="XCC382" s="243"/>
      <c r="XCD382" s="243"/>
      <c r="XCE382" s="243"/>
      <c r="XCF382" s="243"/>
      <c r="XCG382" s="243"/>
      <c r="XCH382" s="243"/>
      <c r="XCI382" s="243"/>
      <c r="XCJ382" s="243"/>
      <c r="XCK382" s="243"/>
      <c r="XCL382" s="243"/>
      <c r="XCM382" s="243"/>
      <c r="XCN382" s="243"/>
      <c r="XCO382" s="243"/>
      <c r="XCP382" s="243"/>
      <c r="XCQ382" s="243"/>
      <c r="XCR382" s="243"/>
      <c r="XCS382" s="243"/>
      <c r="XCT382" s="243"/>
      <c r="XCU382" s="243"/>
      <c r="XCV382" s="243"/>
      <c r="XCW382" s="243"/>
      <c r="XCX382" s="243"/>
      <c r="XCY382" s="243"/>
      <c r="XCZ382" s="243"/>
      <c r="XDA382" s="243"/>
      <c r="XDB382" s="243"/>
      <c r="XDC382" s="243"/>
      <c r="XDD382" s="243"/>
      <c r="XDE382" s="243"/>
      <c r="XDF382" s="243"/>
      <c r="XDG382" s="243"/>
      <c r="XDH382" s="243"/>
      <c r="XDI382" s="243"/>
      <c r="XDJ382" s="243"/>
      <c r="XDK382" s="243"/>
      <c r="XDL382" s="243"/>
      <c r="XDM382" s="243"/>
      <c r="XDN382" s="243"/>
      <c r="XDO382" s="243"/>
      <c r="XDP382" s="243"/>
      <c r="XDQ382" s="243"/>
      <c r="XDR382" s="243"/>
      <c r="XDS382" s="243"/>
      <c r="XDT382" s="243"/>
      <c r="XDU382" s="243"/>
      <c r="XDV382" s="243"/>
      <c r="XDW382" s="243"/>
      <c r="XDX382" s="243"/>
      <c r="XDY382" s="243"/>
      <c r="XDZ382" s="243"/>
      <c r="XEA382" s="243"/>
      <c r="XEB382" s="243"/>
      <c r="XEC382" s="243"/>
      <c r="XED382" s="243"/>
      <c r="XEE382" s="243"/>
      <c r="XEF382" s="243"/>
      <c r="XEG382" s="243"/>
      <c r="XEH382" s="243"/>
      <c r="XEI382" s="243"/>
      <c r="XEJ382" s="243"/>
      <c r="XEK382" s="243"/>
      <c r="XEL382" s="243"/>
      <c r="XEM382" s="243"/>
      <c r="XEN382" s="243"/>
      <c r="XEO382" s="243"/>
      <c r="XEP382" s="243"/>
      <c r="XEQ382" s="243"/>
      <c r="XER382" s="243"/>
      <c r="XES382" s="243"/>
      <c r="XET382" s="243"/>
      <c r="XEU382" s="243"/>
      <c r="XEV382" s="243"/>
      <c r="XEW382" s="243"/>
      <c r="XEX382" s="243"/>
      <c r="XEY382" s="243"/>
      <c r="XEZ382" s="243"/>
      <c r="XFA382" s="243"/>
      <c r="XFB382" s="243"/>
      <c r="XFC382" s="243"/>
      <c r="XFD382" s="243"/>
    </row>
    <row r="383" spans="1:16384" ht="18" customHeight="1" x14ac:dyDescent="0.25">
      <c r="A383" s="301" t="str">
        <f t="shared" si="52"/>
        <v>2018年1月</v>
      </c>
      <c r="B383" s="332">
        <v>43104</v>
      </c>
      <c r="C383" s="333" t="s">
        <v>1085</v>
      </c>
      <c r="D383" s="334" t="s">
        <v>617</v>
      </c>
      <c r="E383" s="305" t="str">
        <f t="shared" si="50"/>
        <v>A</v>
      </c>
      <c r="F383" s="305" t="str">
        <f t="shared" si="51"/>
        <v>B</v>
      </c>
      <c r="G383" s="347" t="s">
        <v>327</v>
      </c>
      <c r="H383" s="307" t="s">
        <v>328</v>
      </c>
      <c r="I383" s="307" t="s">
        <v>33</v>
      </c>
      <c r="J383" s="307"/>
      <c r="K383" s="308" t="s">
        <v>355</v>
      </c>
      <c r="L383" s="336" t="s">
        <v>35</v>
      </c>
      <c r="M383" s="306" t="s">
        <v>94</v>
      </c>
      <c r="N383" s="306"/>
      <c r="O383" s="306" t="s">
        <v>37</v>
      </c>
      <c r="P383" s="308">
        <v>30</v>
      </c>
      <c r="Q383" s="309">
        <v>24.75</v>
      </c>
      <c r="R383" s="312">
        <v>9280</v>
      </c>
      <c r="S383" s="310">
        <f t="shared" si="48"/>
        <v>229680</v>
      </c>
      <c r="T383" s="311"/>
      <c r="U383" s="311">
        <f t="shared" si="45"/>
        <v>229680</v>
      </c>
      <c r="V383" s="451">
        <v>43106</v>
      </c>
      <c r="W383" s="452">
        <v>43107</v>
      </c>
      <c r="X383" s="308">
        <v>750</v>
      </c>
      <c r="Y383" s="313" t="s">
        <v>1090</v>
      </c>
      <c r="Z383" s="314">
        <v>3960</v>
      </c>
      <c r="AA383" s="315" t="s">
        <v>1091</v>
      </c>
      <c r="AB383" s="316" t="s">
        <v>1092</v>
      </c>
      <c r="AC383" s="317">
        <v>43113</v>
      </c>
      <c r="AD383" s="318">
        <f t="shared" si="46"/>
        <v>43161</v>
      </c>
      <c r="AE383" s="319">
        <f>IF(OR(G383=账期!$A$18,G383=账期!$A$20,G383=账期!$A$22,G383=账期!$A$24,G383=账期!$A$25,G383=账期!$A$27,G383=账期!$A$26,G383=账期!$A$28,G383=账期!$A$30,G383=账期!$A$32,G383=账期!$A$34,G383=账期!$A$35,G383=账期!$A$37,G383=账期!$A$39,G383=账期!$A$40,G383=账期!$A$41,G383=账期!$A$42,G383=账期!$A$43,G383=账期!$A$44,G383=账期!$A$45,G383=账期!$A$46,G383=账期!$A$48,G383=账期!$A$50,G383=账期!$A$51,G383=账期!$A$52,G383=账期!$A$53,G383=账期!$A$54,G383=账期!$A$56,G383=账期!$A$57,G383=账期!$A$58,G383=账期!$A$59,G383=账期!$A$60,G383=账期!$A$61,G383=账期!$A$62,G383=账期!$A$63,G383=账期!$A$64,G383=账期!$A$66,G383=账期!$A$67,G383=账期!$A$68,G383=账期!$A$70,G383=账期!$A$71),30,IF(OR(G383=账期!$A$74,G383=账期!$A$77,G383=账期!$A$76,G383=账期!$A$79,G383=账期!$A$80,G383=账期!$A$81,G383=账期!$A$83,G383=账期!$A$85,G383=账期!$A$87,G383=账期!$A$89,G383=账期!$A$91),60,IF(OR(G383=账期!$A$93,G383=账期!$A$94,G383=账期!$A$95,G383=账期!$A$96,G383=账期!$A$98,G383=账期!$A$99,G383=账期!$A$101,G383=账期!$A$102),90,0)))</f>
        <v>30</v>
      </c>
      <c r="AF383" s="319"/>
      <c r="AG383" s="306" t="s">
        <v>50</v>
      </c>
      <c r="AH383" s="319" t="str">
        <f t="shared" si="49"/>
        <v>徐绪盛</v>
      </c>
      <c r="AI383" s="321"/>
      <c r="AO383" s="243"/>
      <c r="AP383" s="243"/>
      <c r="AQ383" s="243"/>
      <c r="AR383" s="243"/>
      <c r="AS383" s="243"/>
      <c r="AT383" s="243"/>
      <c r="AU383" s="243"/>
      <c r="AV383" s="243"/>
      <c r="AW383" s="243"/>
      <c r="AX383" s="243"/>
      <c r="AY383" s="243"/>
      <c r="AZ383" s="243"/>
      <c r="BA383" s="243"/>
      <c r="BB383" s="243"/>
      <c r="BC383" s="243"/>
      <c r="BD383" s="243"/>
      <c r="BE383" s="243"/>
      <c r="BF383" s="243"/>
      <c r="BG383" s="243"/>
      <c r="BH383" s="243"/>
      <c r="BI383" s="243"/>
      <c r="BJ383" s="243"/>
      <c r="BK383" s="243"/>
      <c r="BL383" s="243"/>
      <c r="BM383" s="243"/>
      <c r="BN383" s="243"/>
      <c r="BO383" s="243"/>
      <c r="BP383" s="243"/>
      <c r="BQ383" s="243"/>
      <c r="BR383" s="243"/>
      <c r="BS383" s="243"/>
      <c r="BT383" s="243"/>
      <c r="BU383" s="243"/>
      <c r="BV383" s="243"/>
      <c r="BW383" s="243"/>
      <c r="BX383" s="243"/>
      <c r="BY383" s="243"/>
      <c r="BZ383" s="243"/>
      <c r="CA383" s="243"/>
      <c r="CB383" s="243"/>
      <c r="CC383" s="243"/>
      <c r="CD383" s="243"/>
      <c r="CE383" s="243"/>
      <c r="CF383" s="243"/>
      <c r="CG383" s="243"/>
      <c r="CH383" s="243"/>
      <c r="CI383" s="243"/>
      <c r="CJ383" s="243"/>
      <c r="CK383" s="243"/>
      <c r="CL383" s="243"/>
      <c r="CM383" s="243"/>
      <c r="CN383" s="243"/>
      <c r="CO383" s="243"/>
      <c r="CP383" s="243"/>
      <c r="CQ383" s="243"/>
      <c r="CR383" s="243"/>
      <c r="CS383" s="243"/>
      <c r="CT383" s="243"/>
      <c r="CU383" s="243"/>
      <c r="CV383" s="243"/>
      <c r="CW383" s="243"/>
      <c r="CX383" s="243"/>
      <c r="CY383" s="243"/>
      <c r="CZ383" s="243"/>
      <c r="DA383" s="243"/>
      <c r="DB383" s="243"/>
      <c r="DC383" s="243"/>
      <c r="DD383" s="243"/>
      <c r="DE383" s="243"/>
      <c r="DF383" s="243"/>
      <c r="DG383" s="243"/>
      <c r="DH383" s="243"/>
      <c r="DI383" s="243"/>
      <c r="DJ383" s="243"/>
      <c r="DK383" s="243"/>
      <c r="DL383" s="243"/>
      <c r="DM383" s="243"/>
      <c r="DN383" s="243"/>
      <c r="DO383" s="243"/>
      <c r="DP383" s="243"/>
      <c r="DQ383" s="243"/>
      <c r="DR383" s="243"/>
      <c r="DS383" s="243"/>
      <c r="DT383" s="243"/>
      <c r="DU383" s="243"/>
      <c r="DV383" s="243"/>
      <c r="DW383" s="243"/>
      <c r="DX383" s="243"/>
      <c r="DY383" s="243"/>
      <c r="DZ383" s="243"/>
      <c r="EA383" s="243"/>
      <c r="EB383" s="243"/>
      <c r="EC383" s="243"/>
      <c r="ED383" s="243"/>
      <c r="EE383" s="243"/>
      <c r="EF383" s="243"/>
      <c r="EG383" s="243"/>
      <c r="EH383" s="243"/>
      <c r="EI383" s="243"/>
      <c r="EJ383" s="243"/>
      <c r="EK383" s="243"/>
      <c r="EL383" s="243"/>
      <c r="EM383" s="243"/>
      <c r="EN383" s="243"/>
      <c r="EO383" s="243"/>
      <c r="EP383" s="243"/>
      <c r="EQ383" s="243"/>
      <c r="ER383" s="243"/>
      <c r="ES383" s="243"/>
      <c r="ET383" s="243"/>
      <c r="EU383" s="243"/>
      <c r="EV383" s="243"/>
      <c r="EW383" s="243"/>
      <c r="EX383" s="243"/>
      <c r="EY383" s="243"/>
      <c r="EZ383" s="243"/>
      <c r="FA383" s="243"/>
      <c r="FB383" s="243"/>
      <c r="FC383" s="243"/>
      <c r="FD383" s="243"/>
      <c r="FE383" s="243"/>
      <c r="FF383" s="243"/>
      <c r="FG383" s="243"/>
      <c r="FH383" s="243"/>
      <c r="FI383" s="243"/>
      <c r="FJ383" s="243"/>
      <c r="FK383" s="243"/>
      <c r="FL383" s="243"/>
      <c r="FM383" s="243"/>
      <c r="FN383" s="243"/>
      <c r="FO383" s="243"/>
      <c r="FP383" s="243"/>
      <c r="FQ383" s="243"/>
      <c r="FR383" s="243"/>
      <c r="FS383" s="243"/>
      <c r="FT383" s="243"/>
      <c r="FU383" s="243"/>
      <c r="FV383" s="243"/>
      <c r="FW383" s="243"/>
      <c r="FX383" s="243"/>
      <c r="FY383" s="243"/>
      <c r="FZ383" s="243"/>
      <c r="GA383" s="243"/>
      <c r="GB383" s="243"/>
      <c r="GC383" s="243"/>
      <c r="GD383" s="243"/>
      <c r="GE383" s="243"/>
      <c r="GF383" s="243"/>
      <c r="GG383" s="243"/>
      <c r="GH383" s="243"/>
      <c r="GI383" s="243"/>
      <c r="GJ383" s="243"/>
      <c r="GK383" s="243"/>
      <c r="GL383" s="243"/>
      <c r="GM383" s="243"/>
      <c r="GN383" s="243"/>
      <c r="GO383" s="243"/>
      <c r="GP383" s="243"/>
      <c r="GQ383" s="243"/>
      <c r="GR383" s="243"/>
      <c r="GS383" s="243"/>
      <c r="GT383" s="243"/>
      <c r="GU383" s="243"/>
      <c r="GV383" s="243"/>
      <c r="GW383" s="243"/>
      <c r="GX383" s="243"/>
      <c r="GY383" s="243"/>
      <c r="GZ383" s="243"/>
      <c r="HA383" s="243"/>
      <c r="HB383" s="243"/>
      <c r="HC383" s="243"/>
      <c r="HD383" s="243"/>
      <c r="HE383" s="243"/>
      <c r="HF383" s="243"/>
      <c r="HG383" s="243"/>
      <c r="HH383" s="243"/>
      <c r="HI383" s="243"/>
      <c r="HJ383" s="243"/>
      <c r="HK383" s="243"/>
      <c r="HL383" s="243"/>
      <c r="HM383" s="243"/>
      <c r="HN383" s="243"/>
      <c r="HO383" s="243"/>
      <c r="HP383" s="243"/>
      <c r="HQ383" s="243"/>
      <c r="HR383" s="243"/>
      <c r="HS383" s="243"/>
      <c r="HT383" s="243"/>
      <c r="HU383" s="243"/>
      <c r="HV383" s="243"/>
      <c r="HW383" s="243"/>
      <c r="HX383" s="243"/>
      <c r="HY383" s="243"/>
      <c r="HZ383" s="243"/>
      <c r="IA383" s="243"/>
      <c r="IB383" s="243"/>
      <c r="IC383" s="243"/>
      <c r="ID383" s="243"/>
      <c r="IE383" s="243"/>
      <c r="IF383" s="243"/>
      <c r="IG383" s="243"/>
      <c r="IH383" s="243"/>
      <c r="II383" s="243"/>
      <c r="IJ383" s="243"/>
      <c r="IK383" s="243"/>
      <c r="IL383" s="243"/>
      <c r="IM383" s="243"/>
      <c r="IN383" s="243"/>
      <c r="IO383" s="243"/>
      <c r="IP383" s="243"/>
      <c r="IQ383" s="243"/>
      <c r="IR383" s="243"/>
      <c r="IS383" s="243"/>
      <c r="IT383" s="243"/>
      <c r="IU383" s="243"/>
      <c r="IV383" s="243"/>
      <c r="IW383" s="243"/>
      <c r="IX383" s="243"/>
      <c r="IY383" s="243"/>
      <c r="IZ383" s="243"/>
      <c r="JA383" s="243"/>
      <c r="JB383" s="243"/>
      <c r="JC383" s="243"/>
      <c r="JD383" s="243"/>
      <c r="JE383" s="243"/>
      <c r="JF383" s="243"/>
      <c r="JG383" s="243"/>
      <c r="JH383" s="243"/>
      <c r="JI383" s="243"/>
      <c r="JJ383" s="243"/>
      <c r="JK383" s="243"/>
      <c r="JL383" s="243"/>
      <c r="JM383" s="243"/>
      <c r="JN383" s="243"/>
      <c r="JO383" s="243"/>
      <c r="JP383" s="243"/>
      <c r="JQ383" s="243"/>
      <c r="JR383" s="243"/>
      <c r="JS383" s="243"/>
      <c r="JT383" s="243"/>
      <c r="JU383" s="243"/>
      <c r="JV383" s="243"/>
      <c r="JW383" s="243"/>
      <c r="JX383" s="243"/>
      <c r="JY383" s="243"/>
      <c r="JZ383" s="243"/>
      <c r="KA383" s="243"/>
      <c r="KB383" s="243"/>
      <c r="KC383" s="243"/>
      <c r="KD383" s="243"/>
      <c r="KE383" s="243"/>
      <c r="KF383" s="243"/>
      <c r="KG383" s="243"/>
      <c r="KH383" s="243"/>
      <c r="KI383" s="243"/>
      <c r="KJ383" s="243"/>
      <c r="KK383" s="243"/>
      <c r="KL383" s="243"/>
      <c r="KM383" s="243"/>
      <c r="KN383" s="243"/>
      <c r="KO383" s="243"/>
      <c r="KP383" s="243"/>
      <c r="KQ383" s="243"/>
      <c r="KR383" s="243"/>
      <c r="KS383" s="243"/>
      <c r="KT383" s="243"/>
      <c r="KU383" s="243"/>
      <c r="KV383" s="243"/>
      <c r="KW383" s="243"/>
      <c r="KX383" s="243"/>
      <c r="KY383" s="243"/>
      <c r="KZ383" s="243"/>
      <c r="LA383" s="243"/>
      <c r="LB383" s="243"/>
      <c r="LC383" s="243"/>
      <c r="LD383" s="243"/>
      <c r="LE383" s="243"/>
      <c r="LF383" s="243"/>
      <c r="LG383" s="243"/>
      <c r="LH383" s="243"/>
      <c r="LI383" s="243"/>
      <c r="LJ383" s="243"/>
      <c r="LK383" s="243"/>
      <c r="LL383" s="243"/>
      <c r="LM383" s="243"/>
      <c r="LN383" s="243"/>
      <c r="LO383" s="243"/>
      <c r="LP383" s="243"/>
      <c r="LQ383" s="243"/>
      <c r="LR383" s="243"/>
      <c r="LS383" s="243"/>
      <c r="LT383" s="243"/>
      <c r="LU383" s="243"/>
      <c r="LV383" s="243"/>
      <c r="LW383" s="243"/>
      <c r="LX383" s="243"/>
      <c r="LY383" s="243"/>
      <c r="LZ383" s="243"/>
      <c r="MA383" s="243"/>
      <c r="MB383" s="243"/>
      <c r="MC383" s="243"/>
      <c r="MD383" s="243"/>
      <c r="ME383" s="243"/>
      <c r="MF383" s="243"/>
      <c r="MG383" s="243"/>
      <c r="MH383" s="243"/>
      <c r="MI383" s="243"/>
      <c r="MJ383" s="243"/>
      <c r="MK383" s="243"/>
      <c r="ML383" s="243"/>
      <c r="MM383" s="243"/>
      <c r="MN383" s="243"/>
      <c r="MO383" s="243"/>
      <c r="MP383" s="243"/>
      <c r="MQ383" s="243"/>
      <c r="MR383" s="243"/>
      <c r="MS383" s="243"/>
      <c r="MT383" s="243"/>
      <c r="MU383" s="243"/>
      <c r="MV383" s="243"/>
      <c r="MW383" s="243"/>
      <c r="MX383" s="243"/>
      <c r="MY383" s="243"/>
      <c r="MZ383" s="243"/>
      <c r="NA383" s="243"/>
      <c r="NB383" s="243"/>
      <c r="NC383" s="243"/>
      <c r="ND383" s="243"/>
      <c r="NE383" s="243"/>
      <c r="NF383" s="243"/>
      <c r="NG383" s="243"/>
      <c r="NH383" s="243"/>
      <c r="NI383" s="243"/>
      <c r="NJ383" s="243"/>
      <c r="NK383" s="243"/>
      <c r="NL383" s="243"/>
      <c r="NM383" s="243"/>
      <c r="NN383" s="243"/>
      <c r="NO383" s="243"/>
      <c r="NP383" s="243"/>
      <c r="NQ383" s="243"/>
      <c r="NR383" s="243"/>
      <c r="NS383" s="243"/>
      <c r="NT383" s="243"/>
      <c r="NU383" s="243"/>
      <c r="NV383" s="243"/>
      <c r="NW383" s="243"/>
      <c r="NX383" s="243"/>
      <c r="NY383" s="243"/>
      <c r="NZ383" s="243"/>
      <c r="OA383" s="243"/>
      <c r="OB383" s="243"/>
      <c r="OC383" s="243"/>
      <c r="OD383" s="243"/>
      <c r="OE383" s="243"/>
      <c r="OF383" s="243"/>
      <c r="OG383" s="243"/>
      <c r="OH383" s="243"/>
      <c r="OI383" s="243"/>
      <c r="OJ383" s="243"/>
      <c r="OK383" s="243"/>
      <c r="OL383" s="243"/>
      <c r="OM383" s="243"/>
      <c r="ON383" s="243"/>
      <c r="OO383" s="243"/>
      <c r="OP383" s="243"/>
      <c r="OQ383" s="243"/>
      <c r="OR383" s="243"/>
      <c r="OS383" s="243"/>
      <c r="OT383" s="243"/>
      <c r="OU383" s="243"/>
      <c r="OV383" s="243"/>
      <c r="OW383" s="243"/>
      <c r="OX383" s="243"/>
      <c r="OY383" s="243"/>
      <c r="OZ383" s="243"/>
      <c r="PA383" s="243"/>
      <c r="PB383" s="243"/>
      <c r="PC383" s="243"/>
      <c r="PD383" s="243"/>
      <c r="PE383" s="243"/>
      <c r="PF383" s="243"/>
      <c r="PG383" s="243"/>
      <c r="PH383" s="243"/>
      <c r="PI383" s="243"/>
      <c r="PJ383" s="243"/>
      <c r="PK383" s="243"/>
      <c r="PL383" s="243"/>
      <c r="PM383" s="243"/>
      <c r="PN383" s="243"/>
      <c r="PO383" s="243"/>
      <c r="PP383" s="243"/>
      <c r="PQ383" s="243"/>
      <c r="PR383" s="243"/>
      <c r="PS383" s="243"/>
      <c r="PT383" s="243"/>
      <c r="PU383" s="243"/>
      <c r="PV383" s="243"/>
      <c r="PW383" s="243"/>
      <c r="PX383" s="243"/>
      <c r="PY383" s="243"/>
      <c r="PZ383" s="243"/>
      <c r="QA383" s="243"/>
      <c r="QB383" s="243"/>
      <c r="QC383" s="243"/>
      <c r="QD383" s="243"/>
      <c r="QE383" s="243"/>
      <c r="QF383" s="243"/>
      <c r="QG383" s="243"/>
      <c r="QH383" s="243"/>
      <c r="QI383" s="243"/>
      <c r="QJ383" s="243"/>
      <c r="QK383" s="243"/>
      <c r="QL383" s="243"/>
      <c r="QM383" s="243"/>
      <c r="QN383" s="243"/>
      <c r="QO383" s="243"/>
      <c r="QP383" s="243"/>
      <c r="QQ383" s="243"/>
      <c r="QR383" s="243"/>
      <c r="QS383" s="243"/>
      <c r="QT383" s="243"/>
      <c r="QU383" s="243"/>
      <c r="QV383" s="243"/>
      <c r="QW383" s="243"/>
      <c r="QX383" s="243"/>
      <c r="QY383" s="243"/>
      <c r="QZ383" s="243"/>
      <c r="RA383" s="243"/>
      <c r="RB383" s="243"/>
      <c r="RC383" s="243"/>
      <c r="RD383" s="243"/>
      <c r="RE383" s="243"/>
      <c r="RF383" s="243"/>
      <c r="RG383" s="243"/>
      <c r="RH383" s="243"/>
      <c r="RI383" s="243"/>
      <c r="RJ383" s="243"/>
      <c r="RK383" s="243"/>
      <c r="RL383" s="243"/>
      <c r="RM383" s="243"/>
      <c r="RN383" s="243"/>
      <c r="RO383" s="243"/>
      <c r="RP383" s="243"/>
      <c r="RQ383" s="243"/>
      <c r="RR383" s="243"/>
      <c r="RS383" s="243"/>
      <c r="RT383" s="243"/>
      <c r="RU383" s="243"/>
      <c r="RV383" s="243"/>
      <c r="RW383" s="243"/>
      <c r="RX383" s="243"/>
      <c r="RY383" s="243"/>
      <c r="RZ383" s="243"/>
      <c r="SA383" s="243"/>
      <c r="SB383" s="243"/>
      <c r="SC383" s="243"/>
      <c r="SD383" s="243"/>
      <c r="SE383" s="243"/>
      <c r="SF383" s="243"/>
      <c r="SG383" s="243"/>
      <c r="SH383" s="243"/>
      <c r="SI383" s="243"/>
      <c r="SJ383" s="243"/>
      <c r="SK383" s="243"/>
      <c r="SL383" s="243"/>
      <c r="SM383" s="243"/>
      <c r="SN383" s="243"/>
      <c r="SO383" s="243"/>
      <c r="SP383" s="243"/>
      <c r="SQ383" s="243"/>
      <c r="SR383" s="243"/>
      <c r="SS383" s="243"/>
      <c r="ST383" s="243"/>
      <c r="SU383" s="243"/>
      <c r="SV383" s="243"/>
      <c r="SW383" s="243"/>
      <c r="SX383" s="243"/>
      <c r="SY383" s="243"/>
      <c r="SZ383" s="243"/>
      <c r="TA383" s="243"/>
      <c r="TB383" s="243"/>
      <c r="TC383" s="243"/>
      <c r="TD383" s="243"/>
      <c r="TE383" s="243"/>
      <c r="TF383" s="243"/>
      <c r="TG383" s="243"/>
      <c r="TH383" s="243"/>
      <c r="TI383" s="243"/>
      <c r="TJ383" s="243"/>
      <c r="TK383" s="243"/>
      <c r="TL383" s="243"/>
      <c r="TM383" s="243"/>
      <c r="TN383" s="243"/>
      <c r="TO383" s="243"/>
      <c r="TP383" s="243"/>
      <c r="TQ383" s="243"/>
      <c r="TR383" s="243"/>
      <c r="TS383" s="243"/>
      <c r="TT383" s="243"/>
      <c r="TU383" s="243"/>
      <c r="TV383" s="243"/>
      <c r="TW383" s="243"/>
      <c r="TX383" s="243"/>
      <c r="TY383" s="243"/>
      <c r="TZ383" s="243"/>
      <c r="UA383" s="243"/>
      <c r="UB383" s="243"/>
      <c r="UC383" s="243"/>
      <c r="UD383" s="243"/>
      <c r="UE383" s="243"/>
      <c r="UF383" s="243"/>
      <c r="UG383" s="243"/>
      <c r="UH383" s="243"/>
      <c r="UI383" s="243"/>
      <c r="UJ383" s="243"/>
      <c r="UK383" s="243"/>
      <c r="UL383" s="243"/>
      <c r="UM383" s="243"/>
      <c r="UN383" s="243"/>
      <c r="UO383" s="243"/>
      <c r="UP383" s="243"/>
      <c r="UQ383" s="243"/>
      <c r="UR383" s="243"/>
      <c r="US383" s="243"/>
      <c r="UT383" s="243"/>
      <c r="UU383" s="243"/>
      <c r="UV383" s="243"/>
      <c r="UW383" s="243"/>
      <c r="UX383" s="243"/>
      <c r="UY383" s="243"/>
      <c r="UZ383" s="243"/>
      <c r="VA383" s="243"/>
      <c r="VB383" s="243"/>
      <c r="VC383" s="243"/>
      <c r="VD383" s="243"/>
      <c r="VE383" s="243"/>
      <c r="VF383" s="243"/>
      <c r="VG383" s="243"/>
      <c r="VH383" s="243"/>
      <c r="VI383" s="243"/>
      <c r="VJ383" s="243"/>
      <c r="VK383" s="243"/>
      <c r="VL383" s="243"/>
      <c r="VM383" s="243"/>
      <c r="VN383" s="243"/>
      <c r="VO383" s="243"/>
      <c r="VP383" s="243"/>
      <c r="VQ383" s="243"/>
      <c r="VR383" s="243"/>
      <c r="VS383" s="243"/>
      <c r="VT383" s="243"/>
      <c r="VU383" s="243"/>
      <c r="VV383" s="243"/>
      <c r="VW383" s="243"/>
      <c r="VX383" s="243"/>
      <c r="VY383" s="243"/>
      <c r="VZ383" s="243"/>
      <c r="WA383" s="243"/>
      <c r="WB383" s="243"/>
      <c r="WC383" s="243"/>
      <c r="WD383" s="243"/>
      <c r="WE383" s="243"/>
      <c r="WF383" s="243"/>
      <c r="WG383" s="243"/>
      <c r="WH383" s="243"/>
      <c r="WI383" s="243"/>
      <c r="WJ383" s="243"/>
      <c r="WK383" s="243"/>
      <c r="WL383" s="243"/>
      <c r="WM383" s="243"/>
      <c r="WN383" s="243"/>
      <c r="WO383" s="243"/>
      <c r="WP383" s="243"/>
      <c r="WQ383" s="243"/>
      <c r="WR383" s="243"/>
      <c r="WS383" s="243"/>
      <c r="WT383" s="243"/>
      <c r="WU383" s="243"/>
      <c r="WV383" s="243"/>
      <c r="WW383" s="243"/>
      <c r="WX383" s="243"/>
      <c r="WY383" s="243"/>
      <c r="WZ383" s="243"/>
      <c r="XA383" s="243"/>
      <c r="XB383" s="243"/>
      <c r="XC383" s="243"/>
      <c r="XD383" s="243"/>
      <c r="XE383" s="243"/>
      <c r="XF383" s="243"/>
      <c r="XG383" s="243"/>
      <c r="XH383" s="243"/>
      <c r="XI383" s="243"/>
      <c r="XJ383" s="243"/>
      <c r="XK383" s="243"/>
      <c r="XL383" s="243"/>
      <c r="XM383" s="243"/>
      <c r="XN383" s="243"/>
      <c r="XO383" s="243"/>
      <c r="XP383" s="243"/>
      <c r="XQ383" s="243"/>
      <c r="XR383" s="243"/>
      <c r="XS383" s="243"/>
      <c r="XT383" s="243"/>
      <c r="XU383" s="243"/>
      <c r="XV383" s="243"/>
      <c r="XW383" s="243"/>
      <c r="XX383" s="243"/>
      <c r="XY383" s="243"/>
      <c r="XZ383" s="243"/>
      <c r="YA383" s="243"/>
      <c r="YB383" s="243"/>
      <c r="YC383" s="243"/>
      <c r="YD383" s="243"/>
      <c r="YE383" s="243"/>
      <c r="YF383" s="243"/>
      <c r="YG383" s="243"/>
      <c r="YH383" s="243"/>
      <c r="YI383" s="243"/>
      <c r="YJ383" s="243"/>
      <c r="YK383" s="243"/>
      <c r="YL383" s="243"/>
      <c r="YM383" s="243"/>
      <c r="YN383" s="243"/>
      <c r="YO383" s="243"/>
      <c r="YP383" s="243"/>
      <c r="YQ383" s="243"/>
      <c r="YR383" s="243"/>
      <c r="YS383" s="243"/>
      <c r="YT383" s="243"/>
      <c r="YU383" s="243"/>
      <c r="YV383" s="243"/>
      <c r="YW383" s="243"/>
      <c r="YX383" s="243"/>
      <c r="YY383" s="243"/>
      <c r="YZ383" s="243"/>
      <c r="ZA383" s="243"/>
      <c r="ZB383" s="243"/>
      <c r="ZC383" s="243"/>
      <c r="ZD383" s="243"/>
      <c r="ZE383" s="243"/>
      <c r="ZF383" s="243"/>
      <c r="ZG383" s="243"/>
      <c r="ZH383" s="243"/>
      <c r="ZI383" s="243"/>
      <c r="ZJ383" s="243"/>
      <c r="ZK383" s="243"/>
      <c r="ZL383" s="243"/>
      <c r="ZM383" s="243"/>
      <c r="ZN383" s="243"/>
      <c r="ZO383" s="243"/>
      <c r="ZP383" s="243"/>
      <c r="ZQ383" s="243"/>
      <c r="ZR383" s="243"/>
      <c r="ZS383" s="243"/>
      <c r="ZT383" s="243"/>
      <c r="ZU383" s="243"/>
      <c r="ZV383" s="243"/>
      <c r="ZW383" s="243"/>
      <c r="ZX383" s="243"/>
      <c r="ZY383" s="243"/>
      <c r="ZZ383" s="243"/>
      <c r="AAA383" s="243"/>
      <c r="AAB383" s="243"/>
      <c r="AAC383" s="243"/>
      <c r="AAD383" s="243"/>
      <c r="AAE383" s="243"/>
      <c r="AAF383" s="243"/>
      <c r="AAG383" s="243"/>
      <c r="AAH383" s="243"/>
      <c r="AAI383" s="243"/>
      <c r="AAJ383" s="243"/>
      <c r="AAK383" s="243"/>
      <c r="AAL383" s="243"/>
      <c r="AAM383" s="243"/>
      <c r="AAN383" s="243"/>
      <c r="AAO383" s="243"/>
      <c r="AAP383" s="243"/>
      <c r="AAQ383" s="243"/>
      <c r="AAR383" s="243"/>
      <c r="AAS383" s="243"/>
      <c r="AAT383" s="243"/>
      <c r="AAU383" s="243"/>
      <c r="AAV383" s="243"/>
      <c r="AAW383" s="243"/>
      <c r="AAX383" s="243"/>
      <c r="AAY383" s="243"/>
      <c r="AAZ383" s="243"/>
      <c r="ABA383" s="243"/>
      <c r="ABB383" s="243"/>
      <c r="ABC383" s="243"/>
      <c r="ABD383" s="243"/>
      <c r="ABE383" s="243"/>
      <c r="ABF383" s="243"/>
      <c r="ABG383" s="243"/>
      <c r="ABH383" s="243"/>
      <c r="ABI383" s="243"/>
      <c r="ABJ383" s="243"/>
      <c r="ABK383" s="243"/>
      <c r="ABL383" s="243"/>
      <c r="ABM383" s="243"/>
      <c r="ABN383" s="243"/>
      <c r="ABO383" s="243"/>
      <c r="ABP383" s="243"/>
      <c r="ABQ383" s="243"/>
      <c r="ABR383" s="243"/>
      <c r="ABS383" s="243"/>
      <c r="ABT383" s="243"/>
      <c r="ABU383" s="243"/>
      <c r="ABV383" s="243"/>
      <c r="ABW383" s="243"/>
      <c r="ABX383" s="243"/>
      <c r="ABY383" s="243"/>
      <c r="ABZ383" s="243"/>
      <c r="ACA383" s="243"/>
      <c r="ACB383" s="243"/>
      <c r="ACC383" s="243"/>
      <c r="ACD383" s="243"/>
      <c r="ACE383" s="243"/>
      <c r="ACF383" s="243"/>
      <c r="ACG383" s="243"/>
      <c r="ACH383" s="243"/>
      <c r="ACI383" s="243"/>
      <c r="ACJ383" s="243"/>
      <c r="ACK383" s="243"/>
      <c r="ACL383" s="243"/>
      <c r="ACM383" s="243"/>
      <c r="ACN383" s="243"/>
      <c r="ACO383" s="243"/>
      <c r="ACP383" s="243"/>
      <c r="ACQ383" s="243"/>
      <c r="ACR383" s="243"/>
      <c r="ACS383" s="243"/>
      <c r="ACT383" s="243"/>
      <c r="ACU383" s="243"/>
      <c r="ACV383" s="243"/>
      <c r="ACW383" s="243"/>
      <c r="ACX383" s="243"/>
      <c r="ACY383" s="243"/>
      <c r="ACZ383" s="243"/>
      <c r="ADA383" s="243"/>
      <c r="ADB383" s="243"/>
      <c r="ADC383" s="243"/>
      <c r="ADD383" s="243"/>
      <c r="ADE383" s="243"/>
      <c r="ADF383" s="243"/>
      <c r="ADG383" s="243"/>
      <c r="ADH383" s="243"/>
      <c r="ADI383" s="243"/>
      <c r="ADJ383" s="243"/>
      <c r="ADK383" s="243"/>
      <c r="ADL383" s="243"/>
      <c r="ADM383" s="243"/>
      <c r="ADN383" s="243"/>
      <c r="ADO383" s="243"/>
      <c r="ADP383" s="243"/>
      <c r="ADQ383" s="243"/>
      <c r="ADR383" s="243"/>
      <c r="ADS383" s="243"/>
      <c r="ADT383" s="243"/>
      <c r="ADU383" s="243"/>
      <c r="ADV383" s="243"/>
      <c r="ADW383" s="243"/>
      <c r="ADX383" s="243"/>
      <c r="ADY383" s="243"/>
      <c r="ADZ383" s="243"/>
      <c r="AEA383" s="243"/>
      <c r="AEB383" s="243"/>
      <c r="AEC383" s="243"/>
      <c r="AED383" s="243"/>
      <c r="AEE383" s="243"/>
      <c r="AEF383" s="243"/>
      <c r="AEG383" s="243"/>
      <c r="AEH383" s="243"/>
      <c r="AEI383" s="243"/>
      <c r="AEJ383" s="243"/>
      <c r="AEK383" s="243"/>
      <c r="AEL383" s="243"/>
      <c r="AEM383" s="243"/>
      <c r="AEN383" s="243"/>
      <c r="AEO383" s="243"/>
      <c r="AEP383" s="243"/>
      <c r="AEQ383" s="243"/>
      <c r="AER383" s="243"/>
      <c r="AES383" s="243"/>
      <c r="AET383" s="243"/>
      <c r="AEU383" s="243"/>
      <c r="AEV383" s="243"/>
      <c r="AEW383" s="243"/>
      <c r="AEX383" s="243"/>
      <c r="AEY383" s="243"/>
      <c r="AEZ383" s="243"/>
      <c r="AFA383" s="243"/>
      <c r="AFB383" s="243"/>
      <c r="AFC383" s="243"/>
      <c r="AFD383" s="243"/>
      <c r="AFE383" s="243"/>
      <c r="AFF383" s="243"/>
      <c r="AFG383" s="243"/>
      <c r="AFH383" s="243"/>
      <c r="AFI383" s="243"/>
      <c r="AFJ383" s="243"/>
      <c r="AFK383" s="243"/>
      <c r="AFL383" s="243"/>
      <c r="AFM383" s="243"/>
      <c r="AFN383" s="243"/>
      <c r="AFO383" s="243"/>
      <c r="AFP383" s="243"/>
      <c r="AFQ383" s="243"/>
      <c r="AFR383" s="243"/>
      <c r="AFS383" s="243"/>
      <c r="AFT383" s="243"/>
      <c r="AFU383" s="243"/>
      <c r="AFV383" s="243"/>
      <c r="AFW383" s="243"/>
      <c r="AFX383" s="243"/>
      <c r="AFY383" s="243"/>
      <c r="AFZ383" s="243"/>
      <c r="AGA383" s="243"/>
      <c r="AGB383" s="243"/>
      <c r="AGC383" s="243"/>
      <c r="AGD383" s="243"/>
      <c r="AGE383" s="243"/>
      <c r="AGF383" s="243"/>
      <c r="AGG383" s="243"/>
      <c r="AGH383" s="243"/>
      <c r="AGI383" s="243"/>
      <c r="AGJ383" s="243"/>
      <c r="AGK383" s="243"/>
      <c r="AGL383" s="243"/>
      <c r="AGM383" s="243"/>
      <c r="AGN383" s="243"/>
      <c r="AGO383" s="243"/>
      <c r="AGP383" s="243"/>
      <c r="AGQ383" s="243"/>
      <c r="AGR383" s="243"/>
      <c r="AGS383" s="243"/>
      <c r="AGT383" s="243"/>
      <c r="AGU383" s="243"/>
      <c r="AGV383" s="243"/>
      <c r="AGW383" s="243"/>
      <c r="AGX383" s="243"/>
      <c r="AGY383" s="243"/>
      <c r="AGZ383" s="243"/>
      <c r="AHA383" s="243"/>
      <c r="AHB383" s="243"/>
      <c r="AHC383" s="243"/>
      <c r="AHD383" s="243"/>
      <c r="AHE383" s="243"/>
      <c r="AHF383" s="243"/>
      <c r="AHG383" s="243"/>
      <c r="AHH383" s="243"/>
      <c r="AHI383" s="243"/>
      <c r="AHJ383" s="243"/>
      <c r="AHK383" s="243"/>
      <c r="AHL383" s="243"/>
      <c r="AHM383" s="243"/>
      <c r="AHN383" s="243"/>
      <c r="AHO383" s="243"/>
      <c r="AHP383" s="243"/>
      <c r="AHQ383" s="243"/>
      <c r="AHR383" s="243"/>
      <c r="AHS383" s="243"/>
      <c r="AHT383" s="243"/>
      <c r="AHU383" s="243"/>
      <c r="AHV383" s="243"/>
      <c r="AHW383" s="243"/>
      <c r="AHX383" s="243"/>
      <c r="AHY383" s="243"/>
      <c r="AHZ383" s="243"/>
      <c r="AIA383" s="243"/>
      <c r="AIB383" s="243"/>
      <c r="AIC383" s="243"/>
      <c r="AID383" s="243"/>
      <c r="AIE383" s="243"/>
      <c r="AIF383" s="243"/>
      <c r="AIG383" s="243"/>
      <c r="AIH383" s="243"/>
      <c r="AII383" s="243"/>
      <c r="AIJ383" s="243"/>
      <c r="AIK383" s="243"/>
      <c r="AIL383" s="243"/>
      <c r="AIM383" s="243"/>
      <c r="AIN383" s="243"/>
      <c r="AIO383" s="243"/>
      <c r="AIP383" s="243"/>
      <c r="AIQ383" s="243"/>
      <c r="AIR383" s="243"/>
      <c r="AIS383" s="243"/>
      <c r="AIT383" s="243"/>
      <c r="AIU383" s="243"/>
      <c r="AIV383" s="243"/>
      <c r="AIW383" s="243"/>
      <c r="AIX383" s="243"/>
      <c r="AIY383" s="243"/>
      <c r="AIZ383" s="243"/>
      <c r="AJA383" s="243"/>
      <c r="AJB383" s="243"/>
      <c r="AJC383" s="243"/>
      <c r="AJD383" s="243"/>
      <c r="AJE383" s="243"/>
      <c r="AJF383" s="243"/>
      <c r="AJG383" s="243"/>
      <c r="AJH383" s="243"/>
      <c r="AJI383" s="243"/>
      <c r="AJJ383" s="243"/>
      <c r="AJK383" s="243"/>
      <c r="AJL383" s="243"/>
      <c r="AJM383" s="243"/>
      <c r="AJN383" s="243"/>
      <c r="AJO383" s="243"/>
      <c r="AJP383" s="243"/>
      <c r="AJQ383" s="243"/>
      <c r="AJR383" s="243"/>
      <c r="AJS383" s="243"/>
      <c r="AJT383" s="243"/>
      <c r="AJU383" s="243"/>
      <c r="AJV383" s="243"/>
      <c r="AJW383" s="243"/>
      <c r="AJX383" s="243"/>
      <c r="AJY383" s="243"/>
      <c r="AJZ383" s="243"/>
      <c r="AKA383" s="243"/>
      <c r="AKB383" s="243"/>
      <c r="AKC383" s="243"/>
      <c r="AKD383" s="243"/>
      <c r="AKE383" s="243"/>
      <c r="AKF383" s="243"/>
      <c r="AKG383" s="243"/>
      <c r="AKH383" s="243"/>
      <c r="AKI383" s="243"/>
      <c r="AKJ383" s="243"/>
      <c r="AKK383" s="243"/>
      <c r="AKL383" s="243"/>
      <c r="AKM383" s="243"/>
      <c r="AKN383" s="243"/>
      <c r="AKO383" s="243"/>
      <c r="AKP383" s="243"/>
      <c r="AKQ383" s="243"/>
      <c r="AKR383" s="243"/>
      <c r="AKS383" s="243"/>
      <c r="AKT383" s="243"/>
      <c r="AKU383" s="243"/>
      <c r="AKV383" s="243"/>
      <c r="AKW383" s="243"/>
      <c r="AKX383" s="243"/>
      <c r="AKY383" s="243"/>
      <c r="AKZ383" s="243"/>
      <c r="ALA383" s="243"/>
      <c r="ALB383" s="243"/>
      <c r="ALC383" s="243"/>
      <c r="ALD383" s="243"/>
      <c r="ALE383" s="243"/>
      <c r="ALF383" s="243"/>
      <c r="ALG383" s="243"/>
      <c r="ALH383" s="243"/>
      <c r="ALI383" s="243"/>
      <c r="ALJ383" s="243"/>
      <c r="ALK383" s="243"/>
      <c r="ALL383" s="243"/>
      <c r="ALM383" s="243"/>
      <c r="ALN383" s="243"/>
      <c r="ALO383" s="243"/>
      <c r="ALP383" s="243"/>
      <c r="ALQ383" s="243"/>
      <c r="ALR383" s="243"/>
      <c r="ALS383" s="243"/>
      <c r="ALT383" s="243"/>
      <c r="ALU383" s="243"/>
      <c r="ALV383" s="243"/>
      <c r="ALW383" s="243"/>
      <c r="ALX383" s="243"/>
      <c r="ALY383" s="243"/>
      <c r="ALZ383" s="243"/>
      <c r="AMA383" s="243"/>
      <c r="AMB383" s="243"/>
      <c r="AMC383" s="243"/>
      <c r="AMD383" s="243"/>
      <c r="AME383" s="243"/>
      <c r="AMF383" s="243"/>
      <c r="AMG383" s="243"/>
      <c r="AMH383" s="243"/>
      <c r="AMI383" s="243"/>
      <c r="AMJ383" s="243"/>
      <c r="AMK383" s="243"/>
      <c r="AML383" s="243"/>
      <c r="AMM383" s="243"/>
      <c r="AMN383" s="243"/>
      <c r="AMO383" s="243"/>
      <c r="AMP383" s="243"/>
      <c r="AMQ383" s="243"/>
      <c r="AMR383" s="243"/>
      <c r="AMS383" s="243"/>
      <c r="AMT383" s="243"/>
      <c r="AMU383" s="243"/>
      <c r="AMV383" s="243"/>
      <c r="AMW383" s="243"/>
      <c r="AMX383" s="243"/>
      <c r="AMY383" s="243"/>
      <c r="AMZ383" s="243"/>
      <c r="ANA383" s="243"/>
      <c r="ANB383" s="243"/>
      <c r="ANC383" s="243"/>
      <c r="AND383" s="243"/>
      <c r="ANE383" s="243"/>
      <c r="ANF383" s="243"/>
      <c r="ANG383" s="243"/>
      <c r="ANH383" s="243"/>
      <c r="ANI383" s="243"/>
      <c r="ANJ383" s="243"/>
      <c r="ANK383" s="243"/>
      <c r="ANL383" s="243"/>
      <c r="ANM383" s="243"/>
      <c r="ANN383" s="243"/>
      <c r="ANO383" s="243"/>
      <c r="ANP383" s="243"/>
      <c r="ANQ383" s="243"/>
      <c r="ANR383" s="243"/>
      <c r="ANS383" s="243"/>
      <c r="ANT383" s="243"/>
      <c r="ANU383" s="243"/>
      <c r="ANV383" s="243"/>
      <c r="ANW383" s="243"/>
      <c r="ANX383" s="243"/>
      <c r="ANY383" s="243"/>
      <c r="ANZ383" s="243"/>
      <c r="AOA383" s="243"/>
      <c r="AOB383" s="243"/>
      <c r="AOC383" s="243"/>
      <c r="AOD383" s="243"/>
      <c r="AOE383" s="243"/>
      <c r="AOF383" s="243"/>
      <c r="AOG383" s="243"/>
      <c r="AOH383" s="243"/>
      <c r="AOI383" s="243"/>
      <c r="AOJ383" s="243"/>
      <c r="AOK383" s="243"/>
      <c r="AOL383" s="243"/>
      <c r="AOM383" s="243"/>
      <c r="AON383" s="243"/>
      <c r="AOO383" s="243"/>
      <c r="AOP383" s="243"/>
      <c r="AOQ383" s="243"/>
      <c r="AOR383" s="243"/>
      <c r="AOS383" s="243"/>
      <c r="AOT383" s="243"/>
      <c r="AOU383" s="243"/>
      <c r="AOV383" s="243"/>
      <c r="AOW383" s="243"/>
      <c r="AOX383" s="243"/>
      <c r="AOY383" s="243"/>
      <c r="AOZ383" s="243"/>
      <c r="APA383" s="243"/>
      <c r="APB383" s="243"/>
      <c r="APC383" s="243"/>
      <c r="APD383" s="243"/>
      <c r="APE383" s="243"/>
      <c r="APF383" s="243"/>
      <c r="APG383" s="243"/>
      <c r="APH383" s="243"/>
      <c r="API383" s="243"/>
      <c r="APJ383" s="243"/>
      <c r="APK383" s="243"/>
      <c r="APL383" s="243"/>
      <c r="APM383" s="243"/>
      <c r="APN383" s="243"/>
      <c r="APO383" s="243"/>
      <c r="APP383" s="243"/>
      <c r="APQ383" s="243"/>
      <c r="APR383" s="243"/>
      <c r="APS383" s="243"/>
      <c r="APT383" s="243"/>
      <c r="APU383" s="243"/>
      <c r="APV383" s="243"/>
      <c r="APW383" s="243"/>
      <c r="APX383" s="243"/>
      <c r="APY383" s="243"/>
      <c r="APZ383" s="243"/>
      <c r="AQA383" s="243"/>
      <c r="AQB383" s="243"/>
      <c r="AQC383" s="243"/>
      <c r="AQD383" s="243"/>
      <c r="AQE383" s="243"/>
      <c r="AQF383" s="243"/>
      <c r="AQG383" s="243"/>
      <c r="AQH383" s="243"/>
      <c r="AQI383" s="243"/>
      <c r="AQJ383" s="243"/>
      <c r="AQK383" s="243"/>
      <c r="AQL383" s="243"/>
      <c r="AQM383" s="243"/>
      <c r="AQN383" s="243"/>
      <c r="AQO383" s="243"/>
      <c r="AQP383" s="243"/>
      <c r="AQQ383" s="243"/>
      <c r="AQR383" s="243"/>
      <c r="AQS383" s="243"/>
      <c r="AQT383" s="243"/>
      <c r="AQU383" s="243"/>
      <c r="AQV383" s="243"/>
      <c r="AQW383" s="243"/>
      <c r="AQX383" s="243"/>
      <c r="AQY383" s="243"/>
      <c r="AQZ383" s="243"/>
      <c r="ARA383" s="243"/>
      <c r="ARB383" s="243"/>
      <c r="ARC383" s="243"/>
      <c r="ARD383" s="243"/>
      <c r="ARE383" s="243"/>
      <c r="ARF383" s="243"/>
      <c r="ARG383" s="243"/>
      <c r="ARH383" s="243"/>
      <c r="ARI383" s="243"/>
      <c r="ARJ383" s="243"/>
      <c r="ARK383" s="243"/>
      <c r="ARL383" s="243"/>
      <c r="ARM383" s="243"/>
      <c r="ARN383" s="243"/>
      <c r="ARO383" s="243"/>
      <c r="ARP383" s="243"/>
      <c r="ARQ383" s="243"/>
      <c r="ARR383" s="243"/>
      <c r="ARS383" s="243"/>
      <c r="ART383" s="243"/>
      <c r="ARU383" s="243"/>
      <c r="ARV383" s="243"/>
      <c r="ARW383" s="243"/>
      <c r="ARX383" s="243"/>
      <c r="ARY383" s="243"/>
      <c r="ARZ383" s="243"/>
      <c r="ASA383" s="243"/>
      <c r="ASB383" s="243"/>
      <c r="ASC383" s="243"/>
      <c r="ASD383" s="243"/>
      <c r="ASE383" s="243"/>
      <c r="ASF383" s="243"/>
      <c r="ASG383" s="243"/>
      <c r="ASH383" s="243"/>
      <c r="ASI383" s="243"/>
      <c r="ASJ383" s="243"/>
      <c r="ASK383" s="243"/>
      <c r="ASL383" s="243"/>
      <c r="ASM383" s="243"/>
      <c r="ASN383" s="243"/>
      <c r="ASO383" s="243"/>
      <c r="ASP383" s="243"/>
      <c r="ASQ383" s="243"/>
      <c r="ASR383" s="243"/>
      <c r="ASS383" s="243"/>
      <c r="AST383" s="243"/>
      <c r="ASU383" s="243"/>
      <c r="ASV383" s="243"/>
      <c r="ASW383" s="243"/>
      <c r="ASX383" s="243"/>
      <c r="ASY383" s="243"/>
      <c r="ASZ383" s="243"/>
      <c r="ATA383" s="243"/>
      <c r="ATB383" s="243"/>
      <c r="ATC383" s="243"/>
      <c r="ATD383" s="243"/>
      <c r="ATE383" s="243"/>
      <c r="ATF383" s="243"/>
      <c r="ATG383" s="243"/>
      <c r="ATH383" s="243"/>
      <c r="ATI383" s="243"/>
      <c r="ATJ383" s="243"/>
      <c r="ATK383" s="243"/>
      <c r="ATL383" s="243"/>
      <c r="ATM383" s="243"/>
      <c r="ATN383" s="243"/>
      <c r="ATO383" s="243"/>
      <c r="ATP383" s="243"/>
      <c r="ATQ383" s="243"/>
      <c r="ATR383" s="243"/>
      <c r="ATS383" s="243"/>
      <c r="ATT383" s="243"/>
      <c r="ATU383" s="243"/>
      <c r="ATV383" s="243"/>
      <c r="ATW383" s="243"/>
      <c r="ATX383" s="243"/>
      <c r="ATY383" s="243"/>
      <c r="ATZ383" s="243"/>
      <c r="AUA383" s="243"/>
      <c r="AUB383" s="243"/>
      <c r="AUC383" s="243"/>
      <c r="AUD383" s="243"/>
      <c r="AUE383" s="243"/>
      <c r="AUF383" s="243"/>
      <c r="AUG383" s="243"/>
      <c r="AUH383" s="243"/>
      <c r="AUI383" s="243"/>
      <c r="AUJ383" s="243"/>
      <c r="AUK383" s="243"/>
      <c r="AUL383" s="243"/>
      <c r="AUM383" s="243"/>
      <c r="AUN383" s="243"/>
      <c r="AUO383" s="243"/>
      <c r="AUP383" s="243"/>
      <c r="AUQ383" s="243"/>
      <c r="AUR383" s="243"/>
      <c r="AUS383" s="243"/>
      <c r="AUT383" s="243"/>
      <c r="AUU383" s="243"/>
      <c r="AUV383" s="243"/>
      <c r="AUW383" s="243"/>
      <c r="AUX383" s="243"/>
      <c r="AUY383" s="243"/>
      <c r="AUZ383" s="243"/>
      <c r="AVA383" s="243"/>
      <c r="AVB383" s="243"/>
      <c r="AVC383" s="243"/>
      <c r="AVD383" s="243"/>
      <c r="AVE383" s="243"/>
      <c r="AVF383" s="243"/>
      <c r="AVG383" s="243"/>
      <c r="AVH383" s="243"/>
      <c r="AVI383" s="243"/>
      <c r="AVJ383" s="243"/>
      <c r="AVK383" s="243"/>
      <c r="AVL383" s="243"/>
      <c r="AVM383" s="243"/>
      <c r="AVN383" s="243"/>
      <c r="AVO383" s="243"/>
      <c r="AVP383" s="243"/>
      <c r="AVQ383" s="243"/>
      <c r="AVR383" s="243"/>
      <c r="AVS383" s="243"/>
      <c r="AVT383" s="243"/>
      <c r="AVU383" s="243"/>
      <c r="AVV383" s="243"/>
      <c r="AVW383" s="243"/>
      <c r="AVX383" s="243"/>
      <c r="AVY383" s="243"/>
      <c r="AVZ383" s="243"/>
      <c r="AWA383" s="243"/>
      <c r="AWB383" s="243"/>
      <c r="AWC383" s="243"/>
      <c r="AWD383" s="243"/>
      <c r="AWE383" s="243"/>
      <c r="AWF383" s="243"/>
      <c r="AWG383" s="243"/>
      <c r="AWH383" s="243"/>
      <c r="AWI383" s="243"/>
      <c r="AWJ383" s="243"/>
      <c r="AWK383" s="243"/>
      <c r="AWL383" s="243"/>
      <c r="AWM383" s="243"/>
      <c r="AWN383" s="243"/>
      <c r="AWO383" s="243"/>
      <c r="AWP383" s="243"/>
      <c r="AWQ383" s="243"/>
      <c r="AWR383" s="243"/>
      <c r="AWS383" s="243"/>
      <c r="AWT383" s="243"/>
      <c r="AWU383" s="243"/>
      <c r="AWV383" s="243"/>
      <c r="AWW383" s="243"/>
      <c r="AWX383" s="243"/>
      <c r="AWY383" s="243"/>
      <c r="AWZ383" s="243"/>
      <c r="AXA383" s="243"/>
      <c r="AXB383" s="243"/>
      <c r="AXC383" s="243"/>
      <c r="AXD383" s="243"/>
      <c r="AXE383" s="243"/>
      <c r="AXF383" s="243"/>
      <c r="AXG383" s="243"/>
      <c r="AXH383" s="243"/>
      <c r="AXI383" s="243"/>
      <c r="AXJ383" s="243"/>
      <c r="AXK383" s="243"/>
      <c r="AXL383" s="243"/>
      <c r="AXM383" s="243"/>
      <c r="AXN383" s="243"/>
      <c r="AXO383" s="243"/>
      <c r="AXP383" s="243"/>
      <c r="AXQ383" s="243"/>
      <c r="AXR383" s="243"/>
      <c r="AXS383" s="243"/>
      <c r="AXT383" s="243"/>
      <c r="AXU383" s="243"/>
      <c r="AXV383" s="243"/>
      <c r="AXW383" s="243"/>
      <c r="AXX383" s="243"/>
      <c r="AXY383" s="243"/>
      <c r="AXZ383" s="243"/>
      <c r="AYA383" s="243"/>
      <c r="AYB383" s="243"/>
      <c r="AYC383" s="243"/>
      <c r="AYD383" s="243"/>
      <c r="AYE383" s="243"/>
      <c r="AYF383" s="243"/>
      <c r="AYG383" s="243"/>
      <c r="AYH383" s="243"/>
      <c r="AYI383" s="243"/>
      <c r="AYJ383" s="243"/>
      <c r="AYK383" s="243"/>
      <c r="AYL383" s="243"/>
      <c r="AYM383" s="243"/>
      <c r="AYN383" s="243"/>
      <c r="AYO383" s="243"/>
      <c r="AYP383" s="243"/>
      <c r="AYQ383" s="243"/>
      <c r="AYR383" s="243"/>
      <c r="AYS383" s="243"/>
      <c r="AYT383" s="243"/>
      <c r="AYU383" s="243"/>
      <c r="AYV383" s="243"/>
      <c r="AYW383" s="243"/>
      <c r="AYX383" s="243"/>
      <c r="AYY383" s="243"/>
      <c r="AYZ383" s="243"/>
      <c r="AZA383" s="243"/>
      <c r="AZB383" s="243"/>
      <c r="AZC383" s="243"/>
      <c r="AZD383" s="243"/>
      <c r="AZE383" s="243"/>
      <c r="AZF383" s="243"/>
      <c r="AZG383" s="243"/>
      <c r="AZH383" s="243"/>
      <c r="AZI383" s="243"/>
      <c r="AZJ383" s="243"/>
      <c r="AZK383" s="243"/>
      <c r="AZL383" s="243"/>
      <c r="AZM383" s="243"/>
      <c r="AZN383" s="243"/>
      <c r="AZO383" s="243"/>
      <c r="AZP383" s="243"/>
      <c r="AZQ383" s="243"/>
      <c r="AZR383" s="243"/>
      <c r="AZS383" s="243"/>
      <c r="AZT383" s="243"/>
      <c r="AZU383" s="243"/>
      <c r="AZV383" s="243"/>
      <c r="AZW383" s="243"/>
      <c r="AZX383" s="243"/>
      <c r="AZY383" s="243"/>
      <c r="AZZ383" s="243"/>
      <c r="BAA383" s="243"/>
      <c r="BAB383" s="243"/>
      <c r="BAC383" s="243"/>
      <c r="BAD383" s="243"/>
      <c r="BAE383" s="243"/>
      <c r="BAF383" s="243"/>
      <c r="BAG383" s="243"/>
      <c r="BAH383" s="243"/>
      <c r="BAI383" s="243"/>
      <c r="BAJ383" s="243"/>
      <c r="BAK383" s="243"/>
      <c r="BAL383" s="243"/>
      <c r="BAM383" s="243"/>
      <c r="BAN383" s="243"/>
      <c r="BAO383" s="243"/>
      <c r="BAP383" s="243"/>
      <c r="BAQ383" s="243"/>
      <c r="BAR383" s="243"/>
      <c r="BAS383" s="243"/>
      <c r="BAT383" s="243"/>
      <c r="BAU383" s="243"/>
      <c r="BAV383" s="243"/>
      <c r="BAW383" s="243"/>
      <c r="BAX383" s="243"/>
      <c r="BAY383" s="243"/>
      <c r="BAZ383" s="243"/>
      <c r="BBA383" s="243"/>
      <c r="BBB383" s="243"/>
      <c r="BBC383" s="243"/>
      <c r="BBD383" s="243"/>
      <c r="BBE383" s="243"/>
      <c r="BBF383" s="243"/>
      <c r="BBG383" s="243"/>
      <c r="BBH383" s="243"/>
      <c r="BBI383" s="243"/>
      <c r="BBJ383" s="243"/>
      <c r="BBK383" s="243"/>
      <c r="BBL383" s="243"/>
      <c r="BBM383" s="243"/>
      <c r="BBN383" s="243"/>
      <c r="BBO383" s="243"/>
      <c r="BBP383" s="243"/>
      <c r="BBQ383" s="243"/>
      <c r="BBR383" s="243"/>
      <c r="BBS383" s="243"/>
      <c r="BBT383" s="243"/>
      <c r="BBU383" s="243"/>
      <c r="BBV383" s="243"/>
      <c r="BBW383" s="243"/>
      <c r="BBX383" s="243"/>
      <c r="BBY383" s="243"/>
      <c r="BBZ383" s="243"/>
      <c r="BCA383" s="243"/>
      <c r="BCB383" s="243"/>
      <c r="BCC383" s="243"/>
      <c r="BCD383" s="243"/>
      <c r="BCE383" s="243"/>
      <c r="BCF383" s="243"/>
      <c r="BCG383" s="243"/>
      <c r="BCH383" s="243"/>
      <c r="BCI383" s="243"/>
      <c r="BCJ383" s="243"/>
      <c r="BCK383" s="243"/>
      <c r="BCL383" s="243"/>
      <c r="BCM383" s="243"/>
      <c r="BCN383" s="243"/>
      <c r="BCO383" s="243"/>
      <c r="BCP383" s="243"/>
      <c r="BCQ383" s="243"/>
      <c r="BCR383" s="243"/>
      <c r="BCS383" s="243"/>
      <c r="BCT383" s="243"/>
      <c r="BCU383" s="243"/>
      <c r="BCV383" s="243"/>
      <c r="BCW383" s="243"/>
      <c r="BCX383" s="243"/>
      <c r="BCY383" s="243"/>
      <c r="BCZ383" s="243"/>
      <c r="BDA383" s="243"/>
      <c r="BDB383" s="243"/>
      <c r="BDC383" s="243"/>
      <c r="BDD383" s="243"/>
      <c r="BDE383" s="243"/>
      <c r="BDF383" s="243"/>
      <c r="BDG383" s="243"/>
      <c r="BDH383" s="243"/>
      <c r="BDI383" s="243"/>
      <c r="BDJ383" s="243"/>
      <c r="BDK383" s="243"/>
      <c r="BDL383" s="243"/>
      <c r="BDM383" s="243"/>
      <c r="BDN383" s="243"/>
      <c r="BDO383" s="243"/>
      <c r="BDP383" s="243"/>
      <c r="BDQ383" s="243"/>
      <c r="BDR383" s="243"/>
      <c r="BDS383" s="243"/>
      <c r="BDT383" s="243"/>
      <c r="BDU383" s="243"/>
      <c r="BDV383" s="243"/>
      <c r="BDW383" s="243"/>
      <c r="BDX383" s="243"/>
      <c r="BDY383" s="243"/>
      <c r="BDZ383" s="243"/>
      <c r="BEA383" s="243"/>
      <c r="BEB383" s="243"/>
      <c r="BEC383" s="243"/>
      <c r="BED383" s="243"/>
      <c r="BEE383" s="243"/>
      <c r="BEF383" s="243"/>
      <c r="BEG383" s="243"/>
      <c r="BEH383" s="243"/>
      <c r="BEI383" s="243"/>
      <c r="BEJ383" s="243"/>
      <c r="BEK383" s="243"/>
      <c r="BEL383" s="243"/>
      <c r="BEM383" s="243"/>
      <c r="BEN383" s="243"/>
      <c r="BEO383" s="243"/>
      <c r="BEP383" s="243"/>
      <c r="BEQ383" s="243"/>
      <c r="BER383" s="243"/>
      <c r="BES383" s="243"/>
      <c r="BET383" s="243"/>
      <c r="BEU383" s="243"/>
      <c r="BEV383" s="243"/>
      <c r="BEW383" s="243"/>
      <c r="BEX383" s="243"/>
      <c r="BEY383" s="243"/>
      <c r="BEZ383" s="243"/>
      <c r="BFA383" s="243"/>
      <c r="BFB383" s="243"/>
      <c r="BFC383" s="243"/>
      <c r="BFD383" s="243"/>
      <c r="BFE383" s="243"/>
      <c r="BFF383" s="243"/>
      <c r="BFG383" s="243"/>
      <c r="BFH383" s="243"/>
      <c r="BFI383" s="243"/>
      <c r="BFJ383" s="243"/>
      <c r="BFK383" s="243"/>
      <c r="BFL383" s="243"/>
      <c r="BFM383" s="243"/>
      <c r="BFN383" s="243"/>
      <c r="BFO383" s="243"/>
      <c r="BFP383" s="243"/>
      <c r="BFQ383" s="243"/>
      <c r="BFR383" s="243"/>
      <c r="BFS383" s="243"/>
      <c r="BFT383" s="243"/>
      <c r="BFU383" s="243"/>
      <c r="BFV383" s="243"/>
      <c r="BFW383" s="243"/>
      <c r="BFX383" s="243"/>
      <c r="BFY383" s="243"/>
      <c r="BFZ383" s="243"/>
      <c r="BGA383" s="243"/>
      <c r="BGB383" s="243"/>
      <c r="BGC383" s="243"/>
      <c r="BGD383" s="243"/>
      <c r="BGE383" s="243"/>
      <c r="BGF383" s="243"/>
      <c r="BGG383" s="243"/>
      <c r="BGH383" s="243"/>
      <c r="BGI383" s="243"/>
      <c r="BGJ383" s="243"/>
      <c r="BGK383" s="243"/>
      <c r="BGL383" s="243"/>
      <c r="BGM383" s="243"/>
      <c r="BGN383" s="243"/>
      <c r="BGO383" s="243"/>
      <c r="BGP383" s="243"/>
      <c r="BGQ383" s="243"/>
      <c r="BGR383" s="243"/>
      <c r="BGS383" s="243"/>
      <c r="BGT383" s="243"/>
      <c r="BGU383" s="243"/>
      <c r="BGV383" s="243"/>
      <c r="BGW383" s="243"/>
      <c r="BGX383" s="243"/>
      <c r="BGY383" s="243"/>
      <c r="BGZ383" s="243"/>
      <c r="BHA383" s="243"/>
      <c r="BHB383" s="243"/>
      <c r="BHC383" s="243"/>
      <c r="BHD383" s="243"/>
      <c r="BHE383" s="243"/>
      <c r="BHF383" s="243"/>
      <c r="BHG383" s="243"/>
      <c r="BHH383" s="243"/>
      <c r="BHI383" s="243"/>
      <c r="BHJ383" s="243"/>
      <c r="BHK383" s="243"/>
      <c r="BHL383" s="243"/>
      <c r="BHM383" s="243"/>
      <c r="BHN383" s="243"/>
      <c r="BHO383" s="243"/>
      <c r="BHP383" s="243"/>
      <c r="BHQ383" s="243"/>
      <c r="BHR383" s="243"/>
      <c r="BHS383" s="243"/>
      <c r="BHT383" s="243"/>
      <c r="BHU383" s="243"/>
      <c r="BHV383" s="243"/>
      <c r="BHW383" s="243"/>
      <c r="BHX383" s="243"/>
      <c r="BHY383" s="243"/>
      <c r="BHZ383" s="243"/>
      <c r="BIA383" s="243"/>
      <c r="BIB383" s="243"/>
      <c r="BIC383" s="243"/>
      <c r="BID383" s="243"/>
      <c r="BIE383" s="243"/>
      <c r="BIF383" s="243"/>
      <c r="BIG383" s="243"/>
      <c r="BIH383" s="243"/>
      <c r="BII383" s="243"/>
      <c r="BIJ383" s="243"/>
      <c r="BIK383" s="243"/>
      <c r="BIL383" s="243"/>
      <c r="BIM383" s="243"/>
      <c r="BIN383" s="243"/>
      <c r="BIO383" s="243"/>
      <c r="BIP383" s="243"/>
      <c r="BIQ383" s="243"/>
      <c r="BIR383" s="243"/>
      <c r="BIS383" s="243"/>
      <c r="BIT383" s="243"/>
      <c r="BIU383" s="243"/>
      <c r="BIV383" s="243"/>
      <c r="BIW383" s="243"/>
      <c r="BIX383" s="243"/>
      <c r="BIY383" s="243"/>
      <c r="BIZ383" s="243"/>
      <c r="BJA383" s="243"/>
      <c r="BJB383" s="243"/>
      <c r="BJC383" s="243"/>
      <c r="BJD383" s="243"/>
      <c r="BJE383" s="243"/>
      <c r="BJF383" s="243"/>
      <c r="BJG383" s="243"/>
      <c r="BJH383" s="243"/>
      <c r="BJI383" s="243"/>
      <c r="BJJ383" s="243"/>
      <c r="BJK383" s="243"/>
      <c r="BJL383" s="243"/>
      <c r="BJM383" s="243"/>
      <c r="BJN383" s="243"/>
      <c r="BJO383" s="243"/>
      <c r="BJP383" s="243"/>
      <c r="BJQ383" s="243"/>
      <c r="BJR383" s="243"/>
      <c r="BJS383" s="243"/>
      <c r="BJT383" s="243"/>
      <c r="BJU383" s="243"/>
      <c r="BJV383" s="243"/>
      <c r="BJW383" s="243"/>
      <c r="BJX383" s="243"/>
      <c r="BJY383" s="243"/>
      <c r="BJZ383" s="243"/>
      <c r="BKA383" s="243"/>
      <c r="BKB383" s="243"/>
      <c r="BKC383" s="243"/>
      <c r="BKD383" s="243"/>
      <c r="BKE383" s="243"/>
      <c r="BKF383" s="243"/>
      <c r="BKG383" s="243"/>
      <c r="BKH383" s="243"/>
      <c r="BKI383" s="243"/>
      <c r="BKJ383" s="243"/>
      <c r="BKK383" s="243"/>
      <c r="BKL383" s="243"/>
      <c r="BKM383" s="243"/>
      <c r="BKN383" s="243"/>
      <c r="BKO383" s="243"/>
      <c r="BKP383" s="243"/>
      <c r="BKQ383" s="243"/>
      <c r="BKR383" s="243"/>
      <c r="BKS383" s="243"/>
      <c r="BKT383" s="243"/>
      <c r="BKU383" s="243"/>
      <c r="BKV383" s="243"/>
      <c r="BKW383" s="243"/>
      <c r="BKX383" s="243"/>
      <c r="BKY383" s="243"/>
      <c r="BKZ383" s="243"/>
      <c r="BLA383" s="243"/>
      <c r="BLB383" s="243"/>
      <c r="BLC383" s="243"/>
      <c r="BLD383" s="243"/>
      <c r="BLE383" s="243"/>
      <c r="BLF383" s="243"/>
      <c r="BLG383" s="243"/>
      <c r="BLH383" s="243"/>
      <c r="BLI383" s="243"/>
      <c r="BLJ383" s="243"/>
      <c r="BLK383" s="243"/>
      <c r="BLL383" s="243"/>
      <c r="BLM383" s="243"/>
      <c r="BLN383" s="243"/>
      <c r="BLO383" s="243"/>
      <c r="BLP383" s="243"/>
      <c r="BLQ383" s="243"/>
      <c r="BLR383" s="243"/>
      <c r="BLS383" s="243"/>
      <c r="BLT383" s="243"/>
      <c r="BLU383" s="243"/>
      <c r="BLV383" s="243"/>
      <c r="BLW383" s="243"/>
      <c r="BLX383" s="243"/>
      <c r="BLY383" s="243"/>
      <c r="BLZ383" s="243"/>
      <c r="BMA383" s="243"/>
      <c r="BMB383" s="243"/>
      <c r="BMC383" s="243"/>
      <c r="BMD383" s="243"/>
      <c r="BME383" s="243"/>
      <c r="BMF383" s="243"/>
      <c r="BMG383" s="243"/>
      <c r="BMH383" s="243"/>
      <c r="BMI383" s="243"/>
      <c r="BMJ383" s="243"/>
      <c r="BMK383" s="243"/>
      <c r="BML383" s="243"/>
      <c r="BMM383" s="243"/>
      <c r="BMN383" s="243"/>
      <c r="BMO383" s="243"/>
      <c r="BMP383" s="243"/>
      <c r="BMQ383" s="243"/>
      <c r="BMR383" s="243"/>
      <c r="BMS383" s="243"/>
      <c r="BMT383" s="243"/>
      <c r="BMU383" s="243"/>
      <c r="BMV383" s="243"/>
      <c r="BMW383" s="243"/>
      <c r="BMX383" s="243"/>
      <c r="BMY383" s="243"/>
      <c r="BMZ383" s="243"/>
      <c r="BNA383" s="243"/>
      <c r="BNB383" s="243"/>
      <c r="BNC383" s="243"/>
      <c r="BND383" s="243"/>
      <c r="BNE383" s="243"/>
      <c r="BNF383" s="243"/>
      <c r="BNG383" s="243"/>
      <c r="BNH383" s="243"/>
      <c r="BNI383" s="243"/>
      <c r="BNJ383" s="243"/>
      <c r="BNK383" s="243"/>
      <c r="BNL383" s="243"/>
      <c r="BNM383" s="243"/>
      <c r="BNN383" s="243"/>
      <c r="BNO383" s="243"/>
      <c r="BNP383" s="243"/>
      <c r="BNQ383" s="243"/>
      <c r="BNR383" s="243"/>
      <c r="BNS383" s="243"/>
      <c r="BNT383" s="243"/>
      <c r="BNU383" s="243"/>
      <c r="BNV383" s="243"/>
      <c r="BNW383" s="243"/>
      <c r="BNX383" s="243"/>
      <c r="BNY383" s="243"/>
      <c r="BNZ383" s="243"/>
      <c r="BOA383" s="243"/>
      <c r="BOB383" s="243"/>
      <c r="BOC383" s="243"/>
      <c r="BOD383" s="243"/>
      <c r="BOE383" s="243"/>
      <c r="BOF383" s="243"/>
      <c r="BOG383" s="243"/>
      <c r="BOH383" s="243"/>
      <c r="BOI383" s="243"/>
      <c r="BOJ383" s="243"/>
      <c r="BOK383" s="243"/>
      <c r="BOL383" s="243"/>
      <c r="BOM383" s="243"/>
      <c r="BON383" s="243"/>
      <c r="BOO383" s="243"/>
      <c r="BOP383" s="243"/>
      <c r="BOQ383" s="243"/>
      <c r="BOR383" s="243"/>
      <c r="BOS383" s="243"/>
      <c r="BOT383" s="243"/>
      <c r="BOU383" s="243"/>
      <c r="BOV383" s="243"/>
      <c r="BOW383" s="243"/>
      <c r="BOX383" s="243"/>
      <c r="BOY383" s="243"/>
      <c r="BOZ383" s="243"/>
      <c r="BPA383" s="243"/>
      <c r="BPB383" s="243"/>
      <c r="BPC383" s="243"/>
      <c r="BPD383" s="243"/>
      <c r="BPE383" s="243"/>
      <c r="BPF383" s="243"/>
      <c r="BPG383" s="243"/>
      <c r="BPH383" s="243"/>
      <c r="BPI383" s="243"/>
      <c r="BPJ383" s="243"/>
      <c r="BPK383" s="243"/>
      <c r="BPL383" s="243"/>
      <c r="BPM383" s="243"/>
      <c r="BPN383" s="243"/>
      <c r="BPO383" s="243"/>
      <c r="BPP383" s="243"/>
      <c r="BPQ383" s="243"/>
      <c r="BPR383" s="243"/>
      <c r="BPS383" s="243"/>
      <c r="BPT383" s="243"/>
      <c r="BPU383" s="243"/>
      <c r="BPV383" s="243"/>
      <c r="BPW383" s="243"/>
      <c r="BPX383" s="243"/>
      <c r="BPY383" s="243"/>
      <c r="BPZ383" s="243"/>
      <c r="BQA383" s="243"/>
      <c r="BQB383" s="243"/>
      <c r="BQC383" s="243"/>
      <c r="BQD383" s="243"/>
      <c r="BQE383" s="243"/>
      <c r="BQF383" s="243"/>
      <c r="BQG383" s="243"/>
      <c r="BQH383" s="243"/>
      <c r="BQI383" s="243"/>
      <c r="BQJ383" s="243"/>
      <c r="BQK383" s="243"/>
      <c r="BQL383" s="243"/>
      <c r="BQM383" s="243"/>
      <c r="BQN383" s="243"/>
      <c r="BQO383" s="243"/>
      <c r="BQP383" s="243"/>
      <c r="BQQ383" s="243"/>
      <c r="BQR383" s="243"/>
      <c r="BQS383" s="243"/>
      <c r="BQT383" s="243"/>
      <c r="BQU383" s="243"/>
      <c r="BQV383" s="243"/>
      <c r="BQW383" s="243"/>
      <c r="BQX383" s="243"/>
      <c r="BQY383" s="243"/>
      <c r="BQZ383" s="243"/>
      <c r="BRA383" s="243"/>
      <c r="BRB383" s="243"/>
      <c r="BRC383" s="243"/>
      <c r="BRD383" s="243"/>
      <c r="BRE383" s="243"/>
      <c r="BRF383" s="243"/>
      <c r="BRG383" s="243"/>
      <c r="BRH383" s="243"/>
      <c r="BRI383" s="243"/>
      <c r="BRJ383" s="243"/>
      <c r="BRK383" s="243"/>
      <c r="BRL383" s="243"/>
      <c r="BRM383" s="243"/>
      <c r="BRN383" s="243"/>
      <c r="BRO383" s="243"/>
      <c r="BRP383" s="243"/>
      <c r="BRQ383" s="243"/>
      <c r="BRR383" s="243"/>
      <c r="BRS383" s="243"/>
      <c r="BRT383" s="243"/>
      <c r="BRU383" s="243"/>
      <c r="BRV383" s="243"/>
      <c r="BRW383" s="243"/>
      <c r="BRX383" s="243"/>
      <c r="BRY383" s="243"/>
      <c r="BRZ383" s="243"/>
      <c r="BSA383" s="243"/>
      <c r="BSB383" s="243"/>
      <c r="BSC383" s="243"/>
      <c r="BSD383" s="243"/>
      <c r="BSE383" s="243"/>
      <c r="BSF383" s="243"/>
      <c r="BSG383" s="243"/>
      <c r="BSH383" s="243"/>
      <c r="BSI383" s="243"/>
      <c r="BSJ383" s="243"/>
      <c r="BSK383" s="243"/>
      <c r="BSL383" s="243"/>
      <c r="BSM383" s="243"/>
      <c r="BSN383" s="243"/>
      <c r="BSO383" s="243"/>
      <c r="BSP383" s="243"/>
      <c r="BSQ383" s="243"/>
      <c r="BSR383" s="243"/>
      <c r="BSS383" s="243"/>
      <c r="BST383" s="243"/>
      <c r="BSU383" s="243"/>
      <c r="BSV383" s="243"/>
      <c r="BSW383" s="243"/>
      <c r="BSX383" s="243"/>
      <c r="BSY383" s="243"/>
      <c r="BSZ383" s="243"/>
      <c r="BTA383" s="243"/>
      <c r="BTB383" s="243"/>
      <c r="BTC383" s="243"/>
      <c r="BTD383" s="243"/>
      <c r="BTE383" s="243"/>
      <c r="BTF383" s="243"/>
      <c r="BTG383" s="243"/>
      <c r="BTH383" s="243"/>
      <c r="BTI383" s="243"/>
      <c r="BTJ383" s="243"/>
      <c r="BTK383" s="243"/>
      <c r="BTL383" s="243"/>
      <c r="BTM383" s="243"/>
      <c r="BTN383" s="243"/>
      <c r="BTO383" s="243"/>
      <c r="BTP383" s="243"/>
      <c r="BTQ383" s="243"/>
      <c r="BTR383" s="243"/>
      <c r="BTS383" s="243"/>
      <c r="BTT383" s="243"/>
      <c r="BTU383" s="243"/>
      <c r="BTV383" s="243"/>
      <c r="BTW383" s="243"/>
      <c r="BTX383" s="243"/>
      <c r="BTY383" s="243"/>
      <c r="BTZ383" s="243"/>
      <c r="BUA383" s="243"/>
      <c r="BUB383" s="243"/>
      <c r="BUC383" s="243"/>
      <c r="BUD383" s="243"/>
      <c r="BUE383" s="243"/>
      <c r="BUF383" s="243"/>
      <c r="BUG383" s="243"/>
      <c r="BUH383" s="243"/>
      <c r="BUI383" s="243"/>
      <c r="BUJ383" s="243"/>
      <c r="BUK383" s="243"/>
      <c r="BUL383" s="243"/>
      <c r="BUM383" s="243"/>
      <c r="BUN383" s="243"/>
      <c r="BUO383" s="243"/>
      <c r="BUP383" s="243"/>
      <c r="BUQ383" s="243"/>
      <c r="BUR383" s="243"/>
      <c r="BUS383" s="243"/>
      <c r="BUT383" s="243"/>
      <c r="BUU383" s="243"/>
      <c r="BUV383" s="243"/>
      <c r="BUW383" s="243"/>
      <c r="BUX383" s="243"/>
      <c r="BUY383" s="243"/>
      <c r="BUZ383" s="243"/>
      <c r="BVA383" s="243"/>
      <c r="BVB383" s="243"/>
      <c r="BVC383" s="243"/>
      <c r="BVD383" s="243"/>
      <c r="BVE383" s="243"/>
      <c r="BVF383" s="243"/>
      <c r="BVG383" s="243"/>
      <c r="BVH383" s="243"/>
      <c r="BVI383" s="243"/>
      <c r="BVJ383" s="243"/>
      <c r="BVK383" s="243"/>
      <c r="BVL383" s="243"/>
      <c r="BVM383" s="243"/>
      <c r="BVN383" s="243"/>
      <c r="BVO383" s="243"/>
      <c r="BVP383" s="243"/>
      <c r="BVQ383" s="243"/>
      <c r="BVR383" s="243"/>
      <c r="BVS383" s="243"/>
      <c r="BVT383" s="243"/>
      <c r="BVU383" s="243"/>
      <c r="BVV383" s="243"/>
      <c r="BVW383" s="243"/>
      <c r="BVX383" s="243"/>
      <c r="BVY383" s="243"/>
      <c r="BVZ383" s="243"/>
      <c r="BWA383" s="243"/>
      <c r="BWB383" s="243"/>
      <c r="BWC383" s="243"/>
      <c r="BWD383" s="243"/>
      <c r="BWE383" s="243"/>
      <c r="BWF383" s="243"/>
      <c r="BWG383" s="243"/>
      <c r="BWH383" s="243"/>
      <c r="BWI383" s="243"/>
      <c r="BWJ383" s="243"/>
      <c r="BWK383" s="243"/>
      <c r="BWL383" s="243"/>
      <c r="BWM383" s="243"/>
      <c r="BWN383" s="243"/>
      <c r="BWO383" s="243"/>
      <c r="BWP383" s="243"/>
      <c r="BWQ383" s="243"/>
      <c r="BWR383" s="243"/>
      <c r="BWS383" s="243"/>
      <c r="BWT383" s="243"/>
      <c r="BWU383" s="243"/>
      <c r="BWV383" s="243"/>
      <c r="BWW383" s="243"/>
      <c r="BWX383" s="243"/>
      <c r="BWY383" s="243"/>
      <c r="BWZ383" s="243"/>
      <c r="BXA383" s="243"/>
      <c r="BXB383" s="243"/>
      <c r="BXC383" s="243"/>
      <c r="BXD383" s="243"/>
      <c r="BXE383" s="243"/>
      <c r="BXF383" s="243"/>
      <c r="BXG383" s="243"/>
      <c r="BXH383" s="243"/>
      <c r="BXI383" s="243"/>
      <c r="BXJ383" s="243"/>
      <c r="BXK383" s="243"/>
      <c r="BXL383" s="243"/>
      <c r="BXM383" s="243"/>
      <c r="BXN383" s="243"/>
      <c r="BXO383" s="243"/>
      <c r="BXP383" s="243"/>
      <c r="BXQ383" s="243"/>
      <c r="BXR383" s="243"/>
      <c r="BXS383" s="243"/>
      <c r="BXT383" s="243"/>
      <c r="BXU383" s="243"/>
      <c r="BXV383" s="243"/>
      <c r="BXW383" s="243"/>
      <c r="BXX383" s="243"/>
      <c r="BXY383" s="243"/>
      <c r="BXZ383" s="243"/>
      <c r="BYA383" s="243"/>
      <c r="BYB383" s="243"/>
      <c r="BYC383" s="243"/>
      <c r="BYD383" s="243"/>
      <c r="BYE383" s="243"/>
      <c r="BYF383" s="243"/>
      <c r="BYG383" s="243"/>
      <c r="BYH383" s="243"/>
      <c r="BYI383" s="243"/>
      <c r="BYJ383" s="243"/>
      <c r="BYK383" s="243"/>
      <c r="BYL383" s="243"/>
      <c r="BYM383" s="243"/>
      <c r="BYN383" s="243"/>
      <c r="BYO383" s="243"/>
      <c r="BYP383" s="243"/>
      <c r="BYQ383" s="243"/>
      <c r="BYR383" s="243"/>
      <c r="BYS383" s="243"/>
      <c r="BYT383" s="243"/>
      <c r="BYU383" s="243"/>
      <c r="BYV383" s="243"/>
      <c r="BYW383" s="243"/>
      <c r="BYX383" s="243"/>
      <c r="BYY383" s="243"/>
      <c r="BYZ383" s="243"/>
      <c r="BZA383" s="243"/>
      <c r="BZB383" s="243"/>
      <c r="BZC383" s="243"/>
      <c r="BZD383" s="243"/>
      <c r="BZE383" s="243"/>
      <c r="BZF383" s="243"/>
      <c r="BZG383" s="243"/>
      <c r="BZH383" s="243"/>
      <c r="BZI383" s="243"/>
      <c r="BZJ383" s="243"/>
      <c r="BZK383" s="243"/>
      <c r="BZL383" s="243"/>
      <c r="BZM383" s="243"/>
      <c r="BZN383" s="243"/>
      <c r="BZO383" s="243"/>
      <c r="BZP383" s="243"/>
      <c r="BZQ383" s="243"/>
      <c r="BZR383" s="243"/>
      <c r="BZS383" s="243"/>
      <c r="BZT383" s="243"/>
      <c r="BZU383" s="243"/>
      <c r="BZV383" s="243"/>
      <c r="BZW383" s="243"/>
      <c r="BZX383" s="243"/>
      <c r="BZY383" s="243"/>
      <c r="BZZ383" s="243"/>
      <c r="CAA383" s="243"/>
      <c r="CAB383" s="243"/>
      <c r="CAC383" s="243"/>
      <c r="CAD383" s="243"/>
      <c r="CAE383" s="243"/>
      <c r="CAF383" s="243"/>
      <c r="CAG383" s="243"/>
      <c r="CAH383" s="243"/>
      <c r="CAI383" s="243"/>
      <c r="CAJ383" s="243"/>
      <c r="CAK383" s="243"/>
      <c r="CAL383" s="243"/>
      <c r="CAM383" s="243"/>
      <c r="CAN383" s="243"/>
      <c r="CAO383" s="243"/>
      <c r="CAP383" s="243"/>
      <c r="CAQ383" s="243"/>
      <c r="CAR383" s="243"/>
      <c r="CAS383" s="243"/>
      <c r="CAT383" s="243"/>
      <c r="CAU383" s="243"/>
      <c r="CAV383" s="243"/>
      <c r="CAW383" s="243"/>
      <c r="CAX383" s="243"/>
      <c r="CAY383" s="243"/>
      <c r="CAZ383" s="243"/>
      <c r="CBA383" s="243"/>
      <c r="CBB383" s="243"/>
      <c r="CBC383" s="243"/>
      <c r="CBD383" s="243"/>
      <c r="CBE383" s="243"/>
      <c r="CBF383" s="243"/>
      <c r="CBG383" s="243"/>
      <c r="CBH383" s="243"/>
      <c r="CBI383" s="243"/>
      <c r="CBJ383" s="243"/>
      <c r="CBK383" s="243"/>
      <c r="CBL383" s="243"/>
      <c r="CBM383" s="243"/>
      <c r="CBN383" s="243"/>
      <c r="CBO383" s="243"/>
      <c r="CBP383" s="243"/>
      <c r="CBQ383" s="243"/>
      <c r="CBR383" s="243"/>
      <c r="CBS383" s="243"/>
      <c r="CBT383" s="243"/>
      <c r="CBU383" s="243"/>
      <c r="CBV383" s="243"/>
      <c r="CBW383" s="243"/>
      <c r="CBX383" s="243"/>
      <c r="CBY383" s="243"/>
      <c r="CBZ383" s="243"/>
      <c r="CCA383" s="243"/>
      <c r="CCB383" s="243"/>
      <c r="CCC383" s="243"/>
      <c r="CCD383" s="243"/>
      <c r="CCE383" s="243"/>
      <c r="CCF383" s="243"/>
      <c r="CCG383" s="243"/>
      <c r="CCH383" s="243"/>
      <c r="CCI383" s="243"/>
      <c r="CCJ383" s="243"/>
      <c r="CCK383" s="243"/>
      <c r="CCL383" s="243"/>
      <c r="CCM383" s="243"/>
      <c r="CCN383" s="243"/>
      <c r="CCO383" s="243"/>
      <c r="CCP383" s="243"/>
      <c r="CCQ383" s="243"/>
      <c r="CCR383" s="243"/>
      <c r="CCS383" s="243"/>
      <c r="CCT383" s="243"/>
      <c r="CCU383" s="243"/>
      <c r="CCV383" s="243"/>
      <c r="CCW383" s="243"/>
      <c r="CCX383" s="243"/>
      <c r="CCY383" s="243"/>
      <c r="CCZ383" s="243"/>
      <c r="CDA383" s="243"/>
      <c r="CDB383" s="243"/>
      <c r="CDC383" s="243"/>
      <c r="CDD383" s="243"/>
      <c r="CDE383" s="243"/>
      <c r="CDF383" s="243"/>
      <c r="CDG383" s="243"/>
      <c r="CDH383" s="243"/>
      <c r="CDI383" s="243"/>
      <c r="CDJ383" s="243"/>
      <c r="CDK383" s="243"/>
      <c r="CDL383" s="243"/>
      <c r="CDM383" s="243"/>
      <c r="CDN383" s="243"/>
      <c r="CDO383" s="243"/>
      <c r="CDP383" s="243"/>
      <c r="CDQ383" s="243"/>
      <c r="CDR383" s="243"/>
      <c r="CDS383" s="243"/>
      <c r="CDT383" s="243"/>
      <c r="CDU383" s="243"/>
      <c r="CDV383" s="243"/>
      <c r="CDW383" s="243"/>
      <c r="CDX383" s="243"/>
      <c r="CDY383" s="243"/>
      <c r="CDZ383" s="243"/>
      <c r="CEA383" s="243"/>
      <c r="CEB383" s="243"/>
      <c r="CEC383" s="243"/>
      <c r="CED383" s="243"/>
      <c r="CEE383" s="243"/>
      <c r="CEF383" s="243"/>
      <c r="CEG383" s="243"/>
      <c r="CEH383" s="243"/>
      <c r="CEI383" s="243"/>
      <c r="CEJ383" s="243"/>
      <c r="CEK383" s="243"/>
      <c r="CEL383" s="243"/>
      <c r="CEM383" s="243"/>
      <c r="CEN383" s="243"/>
      <c r="CEO383" s="243"/>
      <c r="CEP383" s="243"/>
      <c r="CEQ383" s="243"/>
      <c r="CER383" s="243"/>
      <c r="CES383" s="243"/>
      <c r="CET383" s="243"/>
      <c r="CEU383" s="243"/>
      <c r="CEV383" s="243"/>
      <c r="CEW383" s="243"/>
      <c r="CEX383" s="243"/>
      <c r="CEY383" s="243"/>
      <c r="CEZ383" s="243"/>
      <c r="CFA383" s="243"/>
      <c r="CFB383" s="243"/>
      <c r="CFC383" s="243"/>
      <c r="CFD383" s="243"/>
      <c r="CFE383" s="243"/>
      <c r="CFF383" s="243"/>
      <c r="CFG383" s="243"/>
      <c r="CFH383" s="243"/>
      <c r="CFI383" s="243"/>
      <c r="CFJ383" s="243"/>
      <c r="CFK383" s="243"/>
      <c r="CFL383" s="243"/>
      <c r="CFM383" s="243"/>
      <c r="CFN383" s="243"/>
      <c r="CFO383" s="243"/>
      <c r="CFP383" s="243"/>
      <c r="CFQ383" s="243"/>
      <c r="CFR383" s="243"/>
      <c r="CFS383" s="243"/>
      <c r="CFT383" s="243"/>
      <c r="CFU383" s="243"/>
      <c r="CFV383" s="243"/>
      <c r="CFW383" s="243"/>
      <c r="CFX383" s="243"/>
      <c r="CFY383" s="243"/>
      <c r="CFZ383" s="243"/>
      <c r="CGA383" s="243"/>
      <c r="CGB383" s="243"/>
      <c r="CGC383" s="243"/>
      <c r="CGD383" s="243"/>
      <c r="CGE383" s="243"/>
      <c r="CGF383" s="243"/>
      <c r="CGG383" s="243"/>
      <c r="CGH383" s="243"/>
      <c r="CGI383" s="243"/>
      <c r="CGJ383" s="243"/>
      <c r="CGK383" s="243"/>
      <c r="CGL383" s="243"/>
      <c r="CGM383" s="243"/>
      <c r="CGN383" s="243"/>
      <c r="CGO383" s="243"/>
      <c r="CGP383" s="243"/>
      <c r="CGQ383" s="243"/>
      <c r="CGR383" s="243"/>
      <c r="CGS383" s="243"/>
      <c r="CGT383" s="243"/>
      <c r="CGU383" s="243"/>
      <c r="CGV383" s="243"/>
      <c r="CGW383" s="243"/>
      <c r="CGX383" s="243"/>
      <c r="CGY383" s="243"/>
      <c r="CGZ383" s="243"/>
      <c r="CHA383" s="243"/>
      <c r="CHB383" s="243"/>
      <c r="CHC383" s="243"/>
      <c r="CHD383" s="243"/>
      <c r="CHE383" s="243"/>
      <c r="CHF383" s="243"/>
      <c r="CHG383" s="243"/>
      <c r="CHH383" s="243"/>
      <c r="CHI383" s="243"/>
      <c r="CHJ383" s="243"/>
      <c r="CHK383" s="243"/>
      <c r="CHL383" s="243"/>
      <c r="CHM383" s="243"/>
      <c r="CHN383" s="243"/>
      <c r="CHO383" s="243"/>
      <c r="CHP383" s="243"/>
      <c r="CHQ383" s="243"/>
      <c r="CHR383" s="243"/>
      <c r="CHS383" s="243"/>
      <c r="CHT383" s="243"/>
      <c r="CHU383" s="243"/>
      <c r="CHV383" s="243"/>
      <c r="CHW383" s="243"/>
      <c r="CHX383" s="243"/>
      <c r="CHY383" s="243"/>
      <c r="CHZ383" s="243"/>
      <c r="CIA383" s="243"/>
      <c r="CIB383" s="243"/>
      <c r="CIC383" s="243"/>
      <c r="CID383" s="243"/>
      <c r="CIE383" s="243"/>
      <c r="CIF383" s="243"/>
      <c r="CIG383" s="243"/>
      <c r="CIH383" s="243"/>
      <c r="CII383" s="243"/>
      <c r="CIJ383" s="243"/>
      <c r="CIK383" s="243"/>
      <c r="CIL383" s="243"/>
      <c r="CIM383" s="243"/>
      <c r="CIN383" s="243"/>
      <c r="CIO383" s="243"/>
      <c r="CIP383" s="243"/>
      <c r="CIQ383" s="243"/>
      <c r="CIR383" s="243"/>
      <c r="CIS383" s="243"/>
      <c r="CIT383" s="243"/>
      <c r="CIU383" s="243"/>
      <c r="CIV383" s="243"/>
      <c r="CIW383" s="243"/>
      <c r="CIX383" s="243"/>
      <c r="CIY383" s="243"/>
      <c r="CIZ383" s="243"/>
      <c r="CJA383" s="243"/>
      <c r="CJB383" s="243"/>
      <c r="CJC383" s="243"/>
      <c r="CJD383" s="243"/>
      <c r="CJE383" s="243"/>
      <c r="CJF383" s="243"/>
      <c r="CJG383" s="243"/>
      <c r="CJH383" s="243"/>
      <c r="CJI383" s="243"/>
      <c r="CJJ383" s="243"/>
      <c r="CJK383" s="243"/>
      <c r="CJL383" s="243"/>
      <c r="CJM383" s="243"/>
      <c r="CJN383" s="243"/>
      <c r="CJO383" s="243"/>
      <c r="CJP383" s="243"/>
      <c r="CJQ383" s="243"/>
      <c r="CJR383" s="243"/>
      <c r="CJS383" s="243"/>
      <c r="CJT383" s="243"/>
      <c r="CJU383" s="243"/>
      <c r="CJV383" s="243"/>
      <c r="CJW383" s="243"/>
      <c r="CJX383" s="243"/>
      <c r="CJY383" s="243"/>
      <c r="CJZ383" s="243"/>
      <c r="CKA383" s="243"/>
      <c r="CKB383" s="243"/>
      <c r="CKC383" s="243"/>
      <c r="CKD383" s="243"/>
      <c r="CKE383" s="243"/>
      <c r="CKF383" s="243"/>
      <c r="CKG383" s="243"/>
      <c r="CKH383" s="243"/>
      <c r="CKI383" s="243"/>
      <c r="CKJ383" s="243"/>
      <c r="CKK383" s="243"/>
      <c r="CKL383" s="243"/>
      <c r="CKM383" s="243"/>
      <c r="CKN383" s="243"/>
      <c r="CKO383" s="243"/>
      <c r="CKP383" s="243"/>
      <c r="CKQ383" s="243"/>
      <c r="CKR383" s="243"/>
      <c r="CKS383" s="243"/>
      <c r="CKT383" s="243"/>
      <c r="CKU383" s="243"/>
      <c r="CKV383" s="243"/>
      <c r="CKW383" s="243"/>
      <c r="CKX383" s="243"/>
      <c r="CKY383" s="243"/>
      <c r="CKZ383" s="243"/>
      <c r="CLA383" s="243"/>
      <c r="CLB383" s="243"/>
      <c r="CLC383" s="243"/>
      <c r="CLD383" s="243"/>
      <c r="CLE383" s="243"/>
      <c r="CLF383" s="243"/>
      <c r="CLG383" s="243"/>
      <c r="CLH383" s="243"/>
      <c r="CLI383" s="243"/>
      <c r="CLJ383" s="243"/>
      <c r="CLK383" s="243"/>
      <c r="CLL383" s="243"/>
      <c r="CLM383" s="243"/>
      <c r="CLN383" s="243"/>
      <c r="CLO383" s="243"/>
      <c r="CLP383" s="243"/>
      <c r="CLQ383" s="243"/>
      <c r="CLR383" s="243"/>
      <c r="CLS383" s="243"/>
      <c r="CLT383" s="243"/>
      <c r="CLU383" s="243"/>
      <c r="CLV383" s="243"/>
      <c r="CLW383" s="243"/>
      <c r="CLX383" s="243"/>
      <c r="CLY383" s="243"/>
      <c r="CLZ383" s="243"/>
      <c r="CMA383" s="243"/>
      <c r="CMB383" s="243"/>
      <c r="CMC383" s="243"/>
      <c r="CMD383" s="243"/>
      <c r="CME383" s="243"/>
      <c r="CMF383" s="243"/>
      <c r="CMG383" s="243"/>
      <c r="CMH383" s="243"/>
      <c r="CMI383" s="243"/>
      <c r="CMJ383" s="243"/>
      <c r="CMK383" s="243"/>
      <c r="CML383" s="243"/>
      <c r="CMM383" s="243"/>
      <c r="CMN383" s="243"/>
      <c r="CMO383" s="243"/>
      <c r="CMP383" s="243"/>
      <c r="CMQ383" s="243"/>
      <c r="CMR383" s="243"/>
      <c r="CMS383" s="243"/>
      <c r="CMT383" s="243"/>
      <c r="CMU383" s="243"/>
      <c r="CMV383" s="243"/>
      <c r="CMW383" s="243"/>
      <c r="CMX383" s="243"/>
      <c r="CMY383" s="243"/>
      <c r="CMZ383" s="243"/>
      <c r="CNA383" s="243"/>
      <c r="CNB383" s="243"/>
      <c r="CNC383" s="243"/>
      <c r="CND383" s="243"/>
      <c r="CNE383" s="243"/>
      <c r="CNF383" s="243"/>
      <c r="CNG383" s="243"/>
      <c r="CNH383" s="243"/>
      <c r="CNI383" s="243"/>
      <c r="CNJ383" s="243"/>
      <c r="CNK383" s="243"/>
      <c r="CNL383" s="243"/>
      <c r="CNM383" s="243"/>
      <c r="CNN383" s="243"/>
      <c r="CNO383" s="243"/>
      <c r="CNP383" s="243"/>
      <c r="CNQ383" s="243"/>
      <c r="CNR383" s="243"/>
      <c r="CNS383" s="243"/>
      <c r="CNT383" s="243"/>
      <c r="CNU383" s="243"/>
      <c r="CNV383" s="243"/>
      <c r="CNW383" s="243"/>
      <c r="CNX383" s="243"/>
      <c r="CNY383" s="243"/>
      <c r="CNZ383" s="243"/>
      <c r="COA383" s="243"/>
      <c r="COB383" s="243"/>
      <c r="COC383" s="243"/>
      <c r="COD383" s="243"/>
      <c r="COE383" s="243"/>
      <c r="COF383" s="243"/>
      <c r="COG383" s="243"/>
      <c r="COH383" s="243"/>
      <c r="COI383" s="243"/>
      <c r="COJ383" s="243"/>
      <c r="COK383" s="243"/>
      <c r="COL383" s="243"/>
      <c r="COM383" s="243"/>
      <c r="CON383" s="243"/>
      <c r="COO383" s="243"/>
      <c r="COP383" s="243"/>
      <c r="COQ383" s="243"/>
      <c r="COR383" s="243"/>
      <c r="COS383" s="243"/>
      <c r="COT383" s="243"/>
      <c r="COU383" s="243"/>
      <c r="COV383" s="243"/>
      <c r="COW383" s="243"/>
      <c r="COX383" s="243"/>
      <c r="COY383" s="243"/>
      <c r="COZ383" s="243"/>
      <c r="CPA383" s="243"/>
      <c r="CPB383" s="243"/>
      <c r="CPC383" s="243"/>
      <c r="CPD383" s="243"/>
      <c r="CPE383" s="243"/>
      <c r="CPF383" s="243"/>
      <c r="CPG383" s="243"/>
      <c r="CPH383" s="243"/>
      <c r="CPI383" s="243"/>
      <c r="CPJ383" s="243"/>
      <c r="CPK383" s="243"/>
      <c r="CPL383" s="243"/>
      <c r="CPM383" s="243"/>
      <c r="CPN383" s="243"/>
      <c r="CPO383" s="243"/>
      <c r="CPP383" s="243"/>
      <c r="CPQ383" s="243"/>
      <c r="CPR383" s="243"/>
      <c r="CPS383" s="243"/>
      <c r="CPT383" s="243"/>
      <c r="CPU383" s="243"/>
      <c r="CPV383" s="243"/>
      <c r="CPW383" s="243"/>
      <c r="CPX383" s="243"/>
      <c r="CPY383" s="243"/>
      <c r="CPZ383" s="243"/>
      <c r="CQA383" s="243"/>
      <c r="CQB383" s="243"/>
      <c r="CQC383" s="243"/>
      <c r="CQD383" s="243"/>
      <c r="CQE383" s="243"/>
      <c r="CQF383" s="243"/>
      <c r="CQG383" s="243"/>
      <c r="CQH383" s="243"/>
      <c r="CQI383" s="243"/>
      <c r="CQJ383" s="243"/>
      <c r="CQK383" s="243"/>
      <c r="CQL383" s="243"/>
      <c r="CQM383" s="243"/>
      <c r="CQN383" s="243"/>
      <c r="CQO383" s="243"/>
      <c r="CQP383" s="243"/>
      <c r="CQQ383" s="243"/>
      <c r="CQR383" s="243"/>
      <c r="CQS383" s="243"/>
      <c r="CQT383" s="243"/>
      <c r="CQU383" s="243"/>
      <c r="CQV383" s="243"/>
      <c r="CQW383" s="243"/>
      <c r="CQX383" s="243"/>
      <c r="CQY383" s="243"/>
      <c r="CQZ383" s="243"/>
      <c r="CRA383" s="243"/>
      <c r="CRB383" s="243"/>
      <c r="CRC383" s="243"/>
      <c r="CRD383" s="243"/>
      <c r="CRE383" s="243"/>
      <c r="CRF383" s="243"/>
      <c r="CRG383" s="243"/>
      <c r="CRH383" s="243"/>
      <c r="CRI383" s="243"/>
      <c r="CRJ383" s="243"/>
      <c r="CRK383" s="243"/>
      <c r="CRL383" s="243"/>
      <c r="CRM383" s="243"/>
      <c r="CRN383" s="243"/>
      <c r="CRO383" s="243"/>
      <c r="CRP383" s="243"/>
      <c r="CRQ383" s="243"/>
      <c r="CRR383" s="243"/>
      <c r="CRS383" s="243"/>
      <c r="CRT383" s="243"/>
      <c r="CRU383" s="243"/>
      <c r="CRV383" s="243"/>
      <c r="CRW383" s="243"/>
      <c r="CRX383" s="243"/>
      <c r="CRY383" s="243"/>
      <c r="CRZ383" s="243"/>
      <c r="CSA383" s="243"/>
      <c r="CSB383" s="243"/>
      <c r="CSC383" s="243"/>
      <c r="CSD383" s="243"/>
      <c r="CSE383" s="243"/>
      <c r="CSF383" s="243"/>
      <c r="CSG383" s="243"/>
      <c r="CSH383" s="243"/>
      <c r="CSI383" s="243"/>
      <c r="CSJ383" s="243"/>
      <c r="CSK383" s="243"/>
      <c r="CSL383" s="243"/>
      <c r="CSM383" s="243"/>
      <c r="CSN383" s="243"/>
      <c r="CSO383" s="243"/>
      <c r="CSP383" s="243"/>
      <c r="CSQ383" s="243"/>
      <c r="CSR383" s="243"/>
      <c r="CSS383" s="243"/>
      <c r="CST383" s="243"/>
      <c r="CSU383" s="243"/>
      <c r="CSV383" s="243"/>
      <c r="CSW383" s="243"/>
      <c r="CSX383" s="243"/>
      <c r="CSY383" s="243"/>
      <c r="CSZ383" s="243"/>
      <c r="CTA383" s="243"/>
      <c r="CTB383" s="243"/>
      <c r="CTC383" s="243"/>
      <c r="CTD383" s="243"/>
      <c r="CTE383" s="243"/>
      <c r="CTF383" s="243"/>
      <c r="CTG383" s="243"/>
      <c r="CTH383" s="243"/>
      <c r="CTI383" s="243"/>
      <c r="CTJ383" s="243"/>
      <c r="CTK383" s="243"/>
      <c r="CTL383" s="243"/>
      <c r="CTM383" s="243"/>
      <c r="CTN383" s="243"/>
      <c r="CTO383" s="243"/>
      <c r="CTP383" s="243"/>
      <c r="CTQ383" s="243"/>
      <c r="CTR383" s="243"/>
      <c r="CTS383" s="243"/>
      <c r="CTT383" s="243"/>
      <c r="CTU383" s="243"/>
      <c r="CTV383" s="243"/>
      <c r="CTW383" s="243"/>
      <c r="CTX383" s="243"/>
      <c r="CTY383" s="243"/>
      <c r="CTZ383" s="243"/>
      <c r="CUA383" s="243"/>
      <c r="CUB383" s="243"/>
      <c r="CUC383" s="243"/>
      <c r="CUD383" s="243"/>
      <c r="CUE383" s="243"/>
      <c r="CUF383" s="243"/>
      <c r="CUG383" s="243"/>
      <c r="CUH383" s="243"/>
      <c r="CUI383" s="243"/>
      <c r="CUJ383" s="243"/>
      <c r="CUK383" s="243"/>
      <c r="CUL383" s="243"/>
      <c r="CUM383" s="243"/>
      <c r="CUN383" s="243"/>
      <c r="CUO383" s="243"/>
      <c r="CUP383" s="243"/>
      <c r="CUQ383" s="243"/>
      <c r="CUR383" s="243"/>
      <c r="CUS383" s="243"/>
      <c r="CUT383" s="243"/>
      <c r="CUU383" s="243"/>
      <c r="CUV383" s="243"/>
      <c r="CUW383" s="243"/>
      <c r="CUX383" s="243"/>
      <c r="CUY383" s="243"/>
      <c r="CUZ383" s="243"/>
      <c r="CVA383" s="243"/>
      <c r="CVB383" s="243"/>
      <c r="CVC383" s="243"/>
      <c r="CVD383" s="243"/>
      <c r="CVE383" s="243"/>
      <c r="CVF383" s="243"/>
      <c r="CVG383" s="243"/>
      <c r="CVH383" s="243"/>
      <c r="CVI383" s="243"/>
      <c r="CVJ383" s="243"/>
      <c r="CVK383" s="243"/>
      <c r="CVL383" s="243"/>
      <c r="CVM383" s="243"/>
      <c r="CVN383" s="243"/>
      <c r="CVO383" s="243"/>
      <c r="CVP383" s="243"/>
      <c r="CVQ383" s="243"/>
      <c r="CVR383" s="243"/>
      <c r="CVS383" s="243"/>
      <c r="CVT383" s="243"/>
      <c r="CVU383" s="243"/>
      <c r="CVV383" s="243"/>
      <c r="CVW383" s="243"/>
      <c r="CVX383" s="243"/>
      <c r="CVY383" s="243"/>
      <c r="CVZ383" s="243"/>
      <c r="CWA383" s="243"/>
      <c r="CWB383" s="243"/>
      <c r="CWC383" s="243"/>
      <c r="CWD383" s="243"/>
      <c r="CWE383" s="243"/>
      <c r="CWF383" s="243"/>
      <c r="CWG383" s="243"/>
      <c r="CWH383" s="243"/>
      <c r="CWI383" s="243"/>
      <c r="CWJ383" s="243"/>
      <c r="CWK383" s="243"/>
      <c r="CWL383" s="243"/>
      <c r="CWM383" s="243"/>
      <c r="CWN383" s="243"/>
      <c r="CWO383" s="243"/>
      <c r="CWP383" s="243"/>
      <c r="CWQ383" s="243"/>
      <c r="CWR383" s="243"/>
      <c r="CWS383" s="243"/>
      <c r="CWT383" s="243"/>
      <c r="CWU383" s="243"/>
      <c r="CWV383" s="243"/>
      <c r="CWW383" s="243"/>
      <c r="CWX383" s="243"/>
      <c r="CWY383" s="243"/>
      <c r="CWZ383" s="243"/>
      <c r="CXA383" s="243"/>
      <c r="CXB383" s="243"/>
      <c r="CXC383" s="243"/>
      <c r="CXD383" s="243"/>
      <c r="CXE383" s="243"/>
      <c r="CXF383" s="243"/>
      <c r="CXG383" s="243"/>
      <c r="CXH383" s="243"/>
      <c r="CXI383" s="243"/>
      <c r="CXJ383" s="243"/>
      <c r="CXK383" s="243"/>
      <c r="CXL383" s="243"/>
      <c r="CXM383" s="243"/>
      <c r="CXN383" s="243"/>
      <c r="CXO383" s="243"/>
      <c r="CXP383" s="243"/>
      <c r="CXQ383" s="243"/>
      <c r="CXR383" s="243"/>
      <c r="CXS383" s="243"/>
      <c r="CXT383" s="243"/>
      <c r="CXU383" s="243"/>
      <c r="CXV383" s="243"/>
      <c r="CXW383" s="243"/>
      <c r="CXX383" s="243"/>
      <c r="CXY383" s="243"/>
      <c r="CXZ383" s="243"/>
      <c r="CYA383" s="243"/>
      <c r="CYB383" s="243"/>
      <c r="CYC383" s="243"/>
      <c r="CYD383" s="243"/>
      <c r="CYE383" s="243"/>
      <c r="CYF383" s="243"/>
      <c r="CYG383" s="243"/>
      <c r="CYH383" s="243"/>
      <c r="CYI383" s="243"/>
      <c r="CYJ383" s="243"/>
      <c r="CYK383" s="243"/>
      <c r="CYL383" s="243"/>
      <c r="CYM383" s="243"/>
      <c r="CYN383" s="243"/>
      <c r="CYO383" s="243"/>
      <c r="CYP383" s="243"/>
      <c r="CYQ383" s="243"/>
      <c r="CYR383" s="243"/>
      <c r="CYS383" s="243"/>
      <c r="CYT383" s="243"/>
      <c r="CYU383" s="243"/>
      <c r="CYV383" s="243"/>
      <c r="CYW383" s="243"/>
      <c r="CYX383" s="243"/>
      <c r="CYY383" s="243"/>
      <c r="CYZ383" s="243"/>
      <c r="CZA383" s="243"/>
      <c r="CZB383" s="243"/>
      <c r="CZC383" s="243"/>
      <c r="CZD383" s="243"/>
      <c r="CZE383" s="243"/>
      <c r="CZF383" s="243"/>
      <c r="CZG383" s="243"/>
      <c r="CZH383" s="243"/>
      <c r="CZI383" s="243"/>
      <c r="CZJ383" s="243"/>
      <c r="CZK383" s="243"/>
      <c r="CZL383" s="243"/>
      <c r="CZM383" s="243"/>
      <c r="CZN383" s="243"/>
      <c r="CZO383" s="243"/>
      <c r="CZP383" s="243"/>
      <c r="CZQ383" s="243"/>
      <c r="CZR383" s="243"/>
      <c r="CZS383" s="243"/>
      <c r="CZT383" s="243"/>
      <c r="CZU383" s="243"/>
      <c r="CZV383" s="243"/>
      <c r="CZW383" s="243"/>
      <c r="CZX383" s="243"/>
      <c r="CZY383" s="243"/>
      <c r="CZZ383" s="243"/>
      <c r="DAA383" s="243"/>
      <c r="DAB383" s="243"/>
      <c r="DAC383" s="243"/>
      <c r="DAD383" s="243"/>
      <c r="DAE383" s="243"/>
      <c r="DAF383" s="243"/>
      <c r="DAG383" s="243"/>
      <c r="DAH383" s="243"/>
      <c r="DAI383" s="243"/>
      <c r="DAJ383" s="243"/>
      <c r="DAK383" s="243"/>
      <c r="DAL383" s="243"/>
      <c r="DAM383" s="243"/>
      <c r="DAN383" s="243"/>
      <c r="DAO383" s="243"/>
      <c r="DAP383" s="243"/>
      <c r="DAQ383" s="243"/>
      <c r="DAR383" s="243"/>
      <c r="DAS383" s="243"/>
      <c r="DAT383" s="243"/>
      <c r="DAU383" s="243"/>
      <c r="DAV383" s="243"/>
      <c r="DAW383" s="243"/>
      <c r="DAX383" s="243"/>
      <c r="DAY383" s="243"/>
      <c r="DAZ383" s="243"/>
      <c r="DBA383" s="243"/>
      <c r="DBB383" s="243"/>
      <c r="DBC383" s="243"/>
      <c r="DBD383" s="243"/>
      <c r="DBE383" s="243"/>
      <c r="DBF383" s="243"/>
      <c r="DBG383" s="243"/>
      <c r="DBH383" s="243"/>
      <c r="DBI383" s="243"/>
      <c r="DBJ383" s="243"/>
      <c r="DBK383" s="243"/>
      <c r="DBL383" s="243"/>
      <c r="DBM383" s="243"/>
      <c r="DBN383" s="243"/>
      <c r="DBO383" s="243"/>
      <c r="DBP383" s="243"/>
      <c r="DBQ383" s="243"/>
      <c r="DBR383" s="243"/>
      <c r="DBS383" s="243"/>
      <c r="DBT383" s="243"/>
      <c r="DBU383" s="243"/>
      <c r="DBV383" s="243"/>
      <c r="DBW383" s="243"/>
      <c r="DBX383" s="243"/>
      <c r="DBY383" s="243"/>
      <c r="DBZ383" s="243"/>
      <c r="DCA383" s="243"/>
      <c r="DCB383" s="243"/>
      <c r="DCC383" s="243"/>
      <c r="DCD383" s="243"/>
      <c r="DCE383" s="243"/>
      <c r="DCF383" s="243"/>
      <c r="DCG383" s="243"/>
      <c r="DCH383" s="243"/>
      <c r="DCI383" s="243"/>
      <c r="DCJ383" s="243"/>
      <c r="DCK383" s="243"/>
      <c r="DCL383" s="243"/>
      <c r="DCM383" s="243"/>
      <c r="DCN383" s="243"/>
      <c r="DCO383" s="243"/>
      <c r="DCP383" s="243"/>
      <c r="DCQ383" s="243"/>
      <c r="DCR383" s="243"/>
      <c r="DCS383" s="243"/>
      <c r="DCT383" s="243"/>
      <c r="DCU383" s="243"/>
      <c r="DCV383" s="243"/>
      <c r="DCW383" s="243"/>
      <c r="DCX383" s="243"/>
      <c r="DCY383" s="243"/>
      <c r="DCZ383" s="243"/>
      <c r="DDA383" s="243"/>
      <c r="DDB383" s="243"/>
      <c r="DDC383" s="243"/>
      <c r="DDD383" s="243"/>
      <c r="DDE383" s="243"/>
      <c r="DDF383" s="243"/>
      <c r="DDG383" s="243"/>
      <c r="DDH383" s="243"/>
      <c r="DDI383" s="243"/>
      <c r="DDJ383" s="243"/>
      <c r="DDK383" s="243"/>
      <c r="DDL383" s="243"/>
      <c r="DDM383" s="243"/>
      <c r="DDN383" s="243"/>
      <c r="DDO383" s="243"/>
      <c r="DDP383" s="243"/>
      <c r="DDQ383" s="243"/>
      <c r="DDR383" s="243"/>
      <c r="DDS383" s="243"/>
      <c r="DDT383" s="243"/>
      <c r="DDU383" s="243"/>
      <c r="DDV383" s="243"/>
      <c r="DDW383" s="243"/>
      <c r="DDX383" s="243"/>
      <c r="DDY383" s="243"/>
      <c r="DDZ383" s="243"/>
      <c r="DEA383" s="243"/>
      <c r="DEB383" s="243"/>
      <c r="DEC383" s="243"/>
      <c r="DED383" s="243"/>
      <c r="DEE383" s="243"/>
      <c r="DEF383" s="243"/>
      <c r="DEG383" s="243"/>
      <c r="DEH383" s="243"/>
      <c r="DEI383" s="243"/>
      <c r="DEJ383" s="243"/>
      <c r="DEK383" s="243"/>
      <c r="DEL383" s="243"/>
      <c r="DEM383" s="243"/>
      <c r="DEN383" s="243"/>
      <c r="DEO383" s="243"/>
      <c r="DEP383" s="243"/>
      <c r="DEQ383" s="243"/>
      <c r="DER383" s="243"/>
      <c r="DES383" s="243"/>
      <c r="DET383" s="243"/>
      <c r="DEU383" s="243"/>
      <c r="DEV383" s="243"/>
      <c r="DEW383" s="243"/>
      <c r="DEX383" s="243"/>
      <c r="DEY383" s="243"/>
      <c r="DEZ383" s="243"/>
      <c r="DFA383" s="243"/>
      <c r="DFB383" s="243"/>
      <c r="DFC383" s="243"/>
      <c r="DFD383" s="243"/>
      <c r="DFE383" s="243"/>
      <c r="DFF383" s="243"/>
      <c r="DFG383" s="243"/>
      <c r="DFH383" s="243"/>
      <c r="DFI383" s="243"/>
      <c r="DFJ383" s="243"/>
      <c r="DFK383" s="243"/>
      <c r="DFL383" s="243"/>
      <c r="DFM383" s="243"/>
      <c r="DFN383" s="243"/>
      <c r="DFO383" s="243"/>
      <c r="DFP383" s="243"/>
      <c r="DFQ383" s="243"/>
      <c r="DFR383" s="243"/>
      <c r="DFS383" s="243"/>
      <c r="DFT383" s="243"/>
      <c r="DFU383" s="243"/>
      <c r="DFV383" s="243"/>
      <c r="DFW383" s="243"/>
      <c r="DFX383" s="243"/>
      <c r="DFY383" s="243"/>
      <c r="DFZ383" s="243"/>
      <c r="DGA383" s="243"/>
      <c r="DGB383" s="243"/>
      <c r="DGC383" s="243"/>
      <c r="DGD383" s="243"/>
      <c r="DGE383" s="243"/>
      <c r="DGF383" s="243"/>
      <c r="DGG383" s="243"/>
      <c r="DGH383" s="243"/>
      <c r="DGI383" s="243"/>
      <c r="DGJ383" s="243"/>
      <c r="DGK383" s="243"/>
      <c r="DGL383" s="243"/>
      <c r="DGM383" s="243"/>
      <c r="DGN383" s="243"/>
      <c r="DGO383" s="243"/>
      <c r="DGP383" s="243"/>
      <c r="DGQ383" s="243"/>
      <c r="DGR383" s="243"/>
      <c r="DGS383" s="243"/>
      <c r="DGT383" s="243"/>
      <c r="DGU383" s="243"/>
      <c r="DGV383" s="243"/>
      <c r="DGW383" s="243"/>
      <c r="DGX383" s="243"/>
      <c r="DGY383" s="243"/>
      <c r="DGZ383" s="243"/>
      <c r="DHA383" s="243"/>
      <c r="DHB383" s="243"/>
      <c r="DHC383" s="243"/>
      <c r="DHD383" s="243"/>
      <c r="DHE383" s="243"/>
      <c r="DHF383" s="243"/>
      <c r="DHG383" s="243"/>
      <c r="DHH383" s="243"/>
      <c r="DHI383" s="243"/>
      <c r="DHJ383" s="243"/>
      <c r="DHK383" s="243"/>
      <c r="DHL383" s="243"/>
      <c r="DHM383" s="243"/>
      <c r="DHN383" s="243"/>
      <c r="DHO383" s="243"/>
      <c r="DHP383" s="243"/>
      <c r="DHQ383" s="243"/>
      <c r="DHR383" s="243"/>
      <c r="DHS383" s="243"/>
      <c r="DHT383" s="243"/>
      <c r="DHU383" s="243"/>
      <c r="DHV383" s="243"/>
      <c r="DHW383" s="243"/>
      <c r="DHX383" s="243"/>
      <c r="DHY383" s="243"/>
      <c r="DHZ383" s="243"/>
      <c r="DIA383" s="243"/>
      <c r="DIB383" s="243"/>
      <c r="DIC383" s="243"/>
      <c r="DID383" s="243"/>
      <c r="DIE383" s="243"/>
      <c r="DIF383" s="243"/>
      <c r="DIG383" s="243"/>
      <c r="DIH383" s="243"/>
      <c r="DII383" s="243"/>
      <c r="DIJ383" s="243"/>
      <c r="DIK383" s="243"/>
      <c r="DIL383" s="243"/>
      <c r="DIM383" s="243"/>
      <c r="DIN383" s="243"/>
      <c r="DIO383" s="243"/>
      <c r="DIP383" s="243"/>
      <c r="DIQ383" s="243"/>
      <c r="DIR383" s="243"/>
      <c r="DIS383" s="243"/>
      <c r="DIT383" s="243"/>
      <c r="DIU383" s="243"/>
      <c r="DIV383" s="243"/>
      <c r="DIW383" s="243"/>
      <c r="DIX383" s="243"/>
      <c r="DIY383" s="243"/>
      <c r="DIZ383" s="243"/>
      <c r="DJA383" s="243"/>
      <c r="DJB383" s="243"/>
      <c r="DJC383" s="243"/>
      <c r="DJD383" s="243"/>
      <c r="DJE383" s="243"/>
      <c r="DJF383" s="243"/>
      <c r="DJG383" s="243"/>
      <c r="DJH383" s="243"/>
      <c r="DJI383" s="243"/>
      <c r="DJJ383" s="243"/>
      <c r="DJK383" s="243"/>
      <c r="DJL383" s="243"/>
      <c r="DJM383" s="243"/>
      <c r="DJN383" s="243"/>
      <c r="DJO383" s="243"/>
      <c r="DJP383" s="243"/>
      <c r="DJQ383" s="243"/>
      <c r="DJR383" s="243"/>
      <c r="DJS383" s="243"/>
      <c r="DJT383" s="243"/>
      <c r="DJU383" s="243"/>
      <c r="DJV383" s="243"/>
      <c r="DJW383" s="243"/>
      <c r="DJX383" s="243"/>
      <c r="DJY383" s="243"/>
      <c r="DJZ383" s="243"/>
      <c r="DKA383" s="243"/>
      <c r="DKB383" s="243"/>
      <c r="DKC383" s="243"/>
      <c r="DKD383" s="243"/>
      <c r="DKE383" s="243"/>
      <c r="DKF383" s="243"/>
      <c r="DKG383" s="243"/>
      <c r="DKH383" s="243"/>
      <c r="DKI383" s="243"/>
      <c r="DKJ383" s="243"/>
      <c r="DKK383" s="243"/>
      <c r="DKL383" s="243"/>
      <c r="DKM383" s="243"/>
      <c r="DKN383" s="243"/>
      <c r="DKO383" s="243"/>
      <c r="DKP383" s="243"/>
      <c r="DKQ383" s="243"/>
      <c r="DKR383" s="243"/>
      <c r="DKS383" s="243"/>
      <c r="DKT383" s="243"/>
      <c r="DKU383" s="243"/>
      <c r="DKV383" s="243"/>
      <c r="DKW383" s="243"/>
      <c r="DKX383" s="243"/>
      <c r="DKY383" s="243"/>
      <c r="DKZ383" s="243"/>
      <c r="DLA383" s="243"/>
      <c r="DLB383" s="243"/>
      <c r="DLC383" s="243"/>
      <c r="DLD383" s="243"/>
      <c r="DLE383" s="243"/>
      <c r="DLF383" s="243"/>
      <c r="DLG383" s="243"/>
      <c r="DLH383" s="243"/>
      <c r="DLI383" s="243"/>
      <c r="DLJ383" s="243"/>
      <c r="DLK383" s="243"/>
      <c r="DLL383" s="243"/>
      <c r="DLM383" s="243"/>
      <c r="DLN383" s="243"/>
      <c r="DLO383" s="243"/>
      <c r="DLP383" s="243"/>
      <c r="DLQ383" s="243"/>
      <c r="DLR383" s="243"/>
      <c r="DLS383" s="243"/>
      <c r="DLT383" s="243"/>
      <c r="DLU383" s="243"/>
      <c r="DLV383" s="243"/>
      <c r="DLW383" s="243"/>
      <c r="DLX383" s="243"/>
      <c r="DLY383" s="243"/>
      <c r="DLZ383" s="243"/>
      <c r="DMA383" s="243"/>
      <c r="DMB383" s="243"/>
      <c r="DMC383" s="243"/>
      <c r="DMD383" s="243"/>
      <c r="DME383" s="243"/>
      <c r="DMF383" s="243"/>
      <c r="DMG383" s="243"/>
      <c r="DMH383" s="243"/>
      <c r="DMI383" s="243"/>
      <c r="DMJ383" s="243"/>
      <c r="DMK383" s="243"/>
      <c r="DML383" s="243"/>
      <c r="DMM383" s="243"/>
      <c r="DMN383" s="243"/>
      <c r="DMO383" s="243"/>
      <c r="DMP383" s="243"/>
      <c r="DMQ383" s="243"/>
      <c r="DMR383" s="243"/>
      <c r="DMS383" s="243"/>
      <c r="DMT383" s="243"/>
      <c r="DMU383" s="243"/>
      <c r="DMV383" s="243"/>
      <c r="DMW383" s="243"/>
      <c r="DMX383" s="243"/>
      <c r="DMY383" s="243"/>
      <c r="DMZ383" s="243"/>
      <c r="DNA383" s="243"/>
      <c r="DNB383" s="243"/>
      <c r="DNC383" s="243"/>
      <c r="DND383" s="243"/>
      <c r="DNE383" s="243"/>
      <c r="DNF383" s="243"/>
      <c r="DNG383" s="243"/>
      <c r="DNH383" s="243"/>
      <c r="DNI383" s="243"/>
      <c r="DNJ383" s="243"/>
      <c r="DNK383" s="243"/>
      <c r="DNL383" s="243"/>
      <c r="DNM383" s="243"/>
      <c r="DNN383" s="243"/>
      <c r="DNO383" s="243"/>
      <c r="DNP383" s="243"/>
      <c r="DNQ383" s="243"/>
      <c r="DNR383" s="243"/>
      <c r="DNS383" s="243"/>
      <c r="DNT383" s="243"/>
      <c r="DNU383" s="243"/>
      <c r="DNV383" s="243"/>
      <c r="DNW383" s="243"/>
      <c r="DNX383" s="243"/>
      <c r="DNY383" s="243"/>
      <c r="DNZ383" s="243"/>
      <c r="DOA383" s="243"/>
      <c r="DOB383" s="243"/>
      <c r="DOC383" s="243"/>
      <c r="DOD383" s="243"/>
      <c r="DOE383" s="243"/>
      <c r="DOF383" s="243"/>
      <c r="DOG383" s="243"/>
      <c r="DOH383" s="243"/>
      <c r="DOI383" s="243"/>
      <c r="DOJ383" s="243"/>
      <c r="DOK383" s="243"/>
      <c r="DOL383" s="243"/>
      <c r="DOM383" s="243"/>
      <c r="DON383" s="243"/>
      <c r="DOO383" s="243"/>
      <c r="DOP383" s="243"/>
      <c r="DOQ383" s="243"/>
      <c r="DOR383" s="243"/>
      <c r="DOS383" s="243"/>
      <c r="DOT383" s="243"/>
      <c r="DOU383" s="243"/>
      <c r="DOV383" s="243"/>
      <c r="DOW383" s="243"/>
      <c r="DOX383" s="243"/>
      <c r="DOY383" s="243"/>
      <c r="DOZ383" s="243"/>
      <c r="DPA383" s="243"/>
      <c r="DPB383" s="243"/>
      <c r="DPC383" s="243"/>
      <c r="DPD383" s="243"/>
      <c r="DPE383" s="243"/>
      <c r="DPF383" s="243"/>
      <c r="DPG383" s="243"/>
      <c r="DPH383" s="243"/>
      <c r="DPI383" s="243"/>
      <c r="DPJ383" s="243"/>
      <c r="DPK383" s="243"/>
      <c r="DPL383" s="243"/>
      <c r="DPM383" s="243"/>
      <c r="DPN383" s="243"/>
      <c r="DPO383" s="243"/>
      <c r="DPP383" s="243"/>
      <c r="DPQ383" s="243"/>
      <c r="DPR383" s="243"/>
      <c r="DPS383" s="243"/>
      <c r="DPT383" s="243"/>
      <c r="DPU383" s="243"/>
      <c r="DPV383" s="243"/>
      <c r="DPW383" s="243"/>
      <c r="DPX383" s="243"/>
      <c r="DPY383" s="243"/>
      <c r="DPZ383" s="243"/>
      <c r="DQA383" s="243"/>
      <c r="DQB383" s="243"/>
      <c r="DQC383" s="243"/>
      <c r="DQD383" s="243"/>
      <c r="DQE383" s="243"/>
      <c r="DQF383" s="243"/>
      <c r="DQG383" s="243"/>
      <c r="DQH383" s="243"/>
      <c r="DQI383" s="243"/>
      <c r="DQJ383" s="243"/>
      <c r="DQK383" s="243"/>
      <c r="DQL383" s="243"/>
      <c r="DQM383" s="243"/>
      <c r="DQN383" s="243"/>
      <c r="DQO383" s="243"/>
      <c r="DQP383" s="243"/>
      <c r="DQQ383" s="243"/>
      <c r="DQR383" s="243"/>
      <c r="DQS383" s="243"/>
      <c r="DQT383" s="243"/>
      <c r="DQU383" s="243"/>
      <c r="DQV383" s="243"/>
      <c r="DQW383" s="243"/>
      <c r="DQX383" s="243"/>
      <c r="DQY383" s="243"/>
      <c r="DQZ383" s="243"/>
      <c r="DRA383" s="243"/>
      <c r="DRB383" s="243"/>
      <c r="DRC383" s="243"/>
      <c r="DRD383" s="243"/>
      <c r="DRE383" s="243"/>
      <c r="DRF383" s="243"/>
      <c r="DRG383" s="243"/>
      <c r="DRH383" s="243"/>
      <c r="DRI383" s="243"/>
      <c r="DRJ383" s="243"/>
      <c r="DRK383" s="243"/>
      <c r="DRL383" s="243"/>
      <c r="DRM383" s="243"/>
      <c r="DRN383" s="243"/>
      <c r="DRO383" s="243"/>
      <c r="DRP383" s="243"/>
      <c r="DRQ383" s="243"/>
      <c r="DRR383" s="243"/>
      <c r="DRS383" s="243"/>
      <c r="DRT383" s="243"/>
      <c r="DRU383" s="243"/>
      <c r="DRV383" s="243"/>
      <c r="DRW383" s="243"/>
      <c r="DRX383" s="243"/>
      <c r="DRY383" s="243"/>
      <c r="DRZ383" s="243"/>
      <c r="DSA383" s="243"/>
      <c r="DSB383" s="243"/>
      <c r="DSC383" s="243"/>
      <c r="DSD383" s="243"/>
      <c r="DSE383" s="243"/>
      <c r="DSF383" s="243"/>
      <c r="DSG383" s="243"/>
      <c r="DSH383" s="243"/>
      <c r="DSI383" s="243"/>
      <c r="DSJ383" s="243"/>
      <c r="DSK383" s="243"/>
      <c r="DSL383" s="243"/>
      <c r="DSM383" s="243"/>
      <c r="DSN383" s="243"/>
      <c r="DSO383" s="243"/>
      <c r="DSP383" s="243"/>
      <c r="DSQ383" s="243"/>
      <c r="DSR383" s="243"/>
      <c r="DSS383" s="243"/>
      <c r="DST383" s="243"/>
      <c r="DSU383" s="243"/>
      <c r="DSV383" s="243"/>
      <c r="DSW383" s="243"/>
      <c r="DSX383" s="243"/>
      <c r="DSY383" s="243"/>
      <c r="DSZ383" s="243"/>
      <c r="DTA383" s="243"/>
      <c r="DTB383" s="243"/>
      <c r="DTC383" s="243"/>
      <c r="DTD383" s="243"/>
      <c r="DTE383" s="243"/>
      <c r="DTF383" s="243"/>
      <c r="DTG383" s="243"/>
      <c r="DTH383" s="243"/>
      <c r="DTI383" s="243"/>
      <c r="DTJ383" s="243"/>
      <c r="DTK383" s="243"/>
      <c r="DTL383" s="243"/>
      <c r="DTM383" s="243"/>
      <c r="DTN383" s="243"/>
      <c r="DTO383" s="243"/>
      <c r="DTP383" s="243"/>
      <c r="DTQ383" s="243"/>
      <c r="DTR383" s="243"/>
      <c r="DTS383" s="243"/>
      <c r="DTT383" s="243"/>
      <c r="DTU383" s="243"/>
      <c r="DTV383" s="243"/>
      <c r="DTW383" s="243"/>
      <c r="DTX383" s="243"/>
      <c r="DTY383" s="243"/>
      <c r="DTZ383" s="243"/>
      <c r="DUA383" s="243"/>
      <c r="DUB383" s="243"/>
      <c r="DUC383" s="243"/>
      <c r="DUD383" s="243"/>
      <c r="DUE383" s="243"/>
      <c r="DUF383" s="243"/>
      <c r="DUG383" s="243"/>
      <c r="DUH383" s="243"/>
      <c r="DUI383" s="243"/>
      <c r="DUJ383" s="243"/>
      <c r="DUK383" s="243"/>
      <c r="DUL383" s="243"/>
      <c r="DUM383" s="243"/>
      <c r="DUN383" s="243"/>
      <c r="DUO383" s="243"/>
      <c r="DUP383" s="243"/>
      <c r="DUQ383" s="243"/>
      <c r="DUR383" s="243"/>
      <c r="DUS383" s="243"/>
      <c r="DUT383" s="243"/>
      <c r="DUU383" s="243"/>
      <c r="DUV383" s="243"/>
      <c r="DUW383" s="243"/>
      <c r="DUX383" s="243"/>
      <c r="DUY383" s="243"/>
      <c r="DUZ383" s="243"/>
      <c r="DVA383" s="243"/>
      <c r="DVB383" s="243"/>
      <c r="DVC383" s="243"/>
      <c r="DVD383" s="243"/>
      <c r="DVE383" s="243"/>
      <c r="DVF383" s="243"/>
      <c r="DVG383" s="243"/>
      <c r="DVH383" s="243"/>
      <c r="DVI383" s="243"/>
      <c r="DVJ383" s="243"/>
      <c r="DVK383" s="243"/>
      <c r="DVL383" s="243"/>
      <c r="DVM383" s="243"/>
      <c r="DVN383" s="243"/>
      <c r="DVO383" s="243"/>
      <c r="DVP383" s="243"/>
      <c r="DVQ383" s="243"/>
      <c r="DVR383" s="243"/>
      <c r="DVS383" s="243"/>
      <c r="DVT383" s="243"/>
      <c r="DVU383" s="243"/>
      <c r="DVV383" s="243"/>
      <c r="DVW383" s="243"/>
      <c r="DVX383" s="243"/>
      <c r="DVY383" s="243"/>
      <c r="DVZ383" s="243"/>
      <c r="DWA383" s="243"/>
      <c r="DWB383" s="243"/>
      <c r="DWC383" s="243"/>
      <c r="DWD383" s="243"/>
      <c r="DWE383" s="243"/>
      <c r="DWF383" s="243"/>
      <c r="DWG383" s="243"/>
      <c r="DWH383" s="243"/>
      <c r="DWI383" s="243"/>
      <c r="DWJ383" s="243"/>
      <c r="DWK383" s="243"/>
      <c r="DWL383" s="243"/>
      <c r="DWM383" s="243"/>
      <c r="DWN383" s="243"/>
      <c r="DWO383" s="243"/>
      <c r="DWP383" s="243"/>
      <c r="DWQ383" s="243"/>
      <c r="DWR383" s="243"/>
      <c r="DWS383" s="243"/>
      <c r="DWT383" s="243"/>
      <c r="DWU383" s="243"/>
      <c r="DWV383" s="243"/>
      <c r="DWW383" s="243"/>
      <c r="DWX383" s="243"/>
      <c r="DWY383" s="243"/>
      <c r="DWZ383" s="243"/>
      <c r="DXA383" s="243"/>
      <c r="DXB383" s="243"/>
      <c r="DXC383" s="243"/>
      <c r="DXD383" s="243"/>
      <c r="DXE383" s="243"/>
      <c r="DXF383" s="243"/>
      <c r="DXG383" s="243"/>
      <c r="DXH383" s="243"/>
      <c r="DXI383" s="243"/>
      <c r="DXJ383" s="243"/>
      <c r="DXK383" s="243"/>
      <c r="DXL383" s="243"/>
      <c r="DXM383" s="243"/>
      <c r="DXN383" s="243"/>
      <c r="DXO383" s="243"/>
      <c r="DXP383" s="243"/>
      <c r="DXQ383" s="243"/>
      <c r="DXR383" s="243"/>
      <c r="DXS383" s="243"/>
      <c r="DXT383" s="243"/>
      <c r="DXU383" s="243"/>
      <c r="DXV383" s="243"/>
      <c r="DXW383" s="243"/>
      <c r="DXX383" s="243"/>
      <c r="DXY383" s="243"/>
      <c r="DXZ383" s="243"/>
      <c r="DYA383" s="243"/>
      <c r="DYB383" s="243"/>
      <c r="DYC383" s="243"/>
      <c r="DYD383" s="243"/>
      <c r="DYE383" s="243"/>
      <c r="DYF383" s="243"/>
      <c r="DYG383" s="243"/>
      <c r="DYH383" s="243"/>
      <c r="DYI383" s="243"/>
      <c r="DYJ383" s="243"/>
      <c r="DYK383" s="243"/>
      <c r="DYL383" s="243"/>
      <c r="DYM383" s="243"/>
      <c r="DYN383" s="243"/>
      <c r="DYO383" s="243"/>
      <c r="DYP383" s="243"/>
      <c r="DYQ383" s="243"/>
      <c r="DYR383" s="243"/>
      <c r="DYS383" s="243"/>
      <c r="DYT383" s="243"/>
      <c r="DYU383" s="243"/>
      <c r="DYV383" s="243"/>
      <c r="DYW383" s="243"/>
      <c r="DYX383" s="243"/>
      <c r="DYY383" s="243"/>
      <c r="DYZ383" s="243"/>
      <c r="DZA383" s="243"/>
      <c r="DZB383" s="243"/>
      <c r="DZC383" s="243"/>
      <c r="DZD383" s="243"/>
      <c r="DZE383" s="243"/>
      <c r="DZF383" s="243"/>
      <c r="DZG383" s="243"/>
      <c r="DZH383" s="243"/>
      <c r="DZI383" s="243"/>
      <c r="DZJ383" s="243"/>
      <c r="DZK383" s="243"/>
      <c r="DZL383" s="243"/>
      <c r="DZM383" s="243"/>
      <c r="DZN383" s="243"/>
      <c r="DZO383" s="243"/>
      <c r="DZP383" s="243"/>
      <c r="DZQ383" s="243"/>
      <c r="DZR383" s="243"/>
      <c r="DZS383" s="243"/>
      <c r="DZT383" s="243"/>
      <c r="DZU383" s="243"/>
      <c r="DZV383" s="243"/>
      <c r="DZW383" s="243"/>
      <c r="DZX383" s="243"/>
      <c r="DZY383" s="243"/>
      <c r="DZZ383" s="243"/>
      <c r="EAA383" s="243"/>
      <c r="EAB383" s="243"/>
      <c r="EAC383" s="243"/>
      <c r="EAD383" s="243"/>
      <c r="EAE383" s="243"/>
      <c r="EAF383" s="243"/>
      <c r="EAG383" s="243"/>
      <c r="EAH383" s="243"/>
      <c r="EAI383" s="243"/>
      <c r="EAJ383" s="243"/>
      <c r="EAK383" s="243"/>
      <c r="EAL383" s="243"/>
      <c r="EAM383" s="243"/>
      <c r="EAN383" s="243"/>
      <c r="EAO383" s="243"/>
      <c r="EAP383" s="243"/>
      <c r="EAQ383" s="243"/>
      <c r="EAR383" s="243"/>
      <c r="EAS383" s="243"/>
      <c r="EAT383" s="243"/>
      <c r="EAU383" s="243"/>
      <c r="EAV383" s="243"/>
      <c r="EAW383" s="243"/>
      <c r="EAX383" s="243"/>
      <c r="EAY383" s="243"/>
      <c r="EAZ383" s="243"/>
      <c r="EBA383" s="243"/>
      <c r="EBB383" s="243"/>
      <c r="EBC383" s="243"/>
      <c r="EBD383" s="243"/>
      <c r="EBE383" s="243"/>
      <c r="EBF383" s="243"/>
      <c r="EBG383" s="243"/>
      <c r="EBH383" s="243"/>
      <c r="EBI383" s="243"/>
      <c r="EBJ383" s="243"/>
      <c r="EBK383" s="243"/>
      <c r="EBL383" s="243"/>
      <c r="EBM383" s="243"/>
      <c r="EBN383" s="243"/>
      <c r="EBO383" s="243"/>
      <c r="EBP383" s="243"/>
      <c r="EBQ383" s="243"/>
      <c r="EBR383" s="243"/>
      <c r="EBS383" s="243"/>
      <c r="EBT383" s="243"/>
      <c r="EBU383" s="243"/>
      <c r="EBV383" s="243"/>
      <c r="EBW383" s="243"/>
      <c r="EBX383" s="243"/>
      <c r="EBY383" s="243"/>
      <c r="EBZ383" s="243"/>
      <c r="ECA383" s="243"/>
      <c r="ECB383" s="243"/>
      <c r="ECC383" s="243"/>
      <c r="ECD383" s="243"/>
      <c r="ECE383" s="243"/>
      <c r="ECF383" s="243"/>
      <c r="ECG383" s="243"/>
      <c r="ECH383" s="243"/>
      <c r="ECI383" s="243"/>
      <c r="ECJ383" s="243"/>
      <c r="ECK383" s="243"/>
      <c r="ECL383" s="243"/>
      <c r="ECM383" s="243"/>
      <c r="ECN383" s="243"/>
      <c r="ECO383" s="243"/>
      <c r="ECP383" s="243"/>
      <c r="ECQ383" s="243"/>
      <c r="ECR383" s="243"/>
      <c r="ECS383" s="243"/>
      <c r="ECT383" s="243"/>
      <c r="ECU383" s="243"/>
      <c r="ECV383" s="243"/>
      <c r="ECW383" s="243"/>
      <c r="ECX383" s="243"/>
      <c r="ECY383" s="243"/>
      <c r="ECZ383" s="243"/>
      <c r="EDA383" s="243"/>
      <c r="EDB383" s="243"/>
      <c r="EDC383" s="243"/>
      <c r="EDD383" s="243"/>
      <c r="EDE383" s="243"/>
      <c r="EDF383" s="243"/>
      <c r="EDG383" s="243"/>
      <c r="EDH383" s="243"/>
      <c r="EDI383" s="243"/>
      <c r="EDJ383" s="243"/>
      <c r="EDK383" s="243"/>
      <c r="EDL383" s="243"/>
      <c r="EDM383" s="243"/>
      <c r="EDN383" s="243"/>
      <c r="EDO383" s="243"/>
      <c r="EDP383" s="243"/>
      <c r="EDQ383" s="243"/>
      <c r="EDR383" s="243"/>
      <c r="EDS383" s="243"/>
      <c r="EDT383" s="243"/>
      <c r="EDU383" s="243"/>
      <c r="EDV383" s="243"/>
      <c r="EDW383" s="243"/>
      <c r="EDX383" s="243"/>
      <c r="EDY383" s="243"/>
      <c r="EDZ383" s="243"/>
      <c r="EEA383" s="243"/>
      <c r="EEB383" s="243"/>
      <c r="EEC383" s="243"/>
      <c r="EED383" s="243"/>
      <c r="EEE383" s="243"/>
      <c r="EEF383" s="243"/>
      <c r="EEG383" s="243"/>
      <c r="EEH383" s="243"/>
      <c r="EEI383" s="243"/>
      <c r="EEJ383" s="243"/>
      <c r="EEK383" s="243"/>
      <c r="EEL383" s="243"/>
      <c r="EEM383" s="243"/>
      <c r="EEN383" s="243"/>
      <c r="EEO383" s="243"/>
      <c r="EEP383" s="243"/>
      <c r="EEQ383" s="243"/>
      <c r="EER383" s="243"/>
      <c r="EES383" s="243"/>
      <c r="EET383" s="243"/>
      <c r="EEU383" s="243"/>
      <c r="EEV383" s="243"/>
      <c r="EEW383" s="243"/>
      <c r="EEX383" s="243"/>
      <c r="EEY383" s="243"/>
      <c r="EEZ383" s="243"/>
      <c r="EFA383" s="243"/>
      <c r="EFB383" s="243"/>
      <c r="EFC383" s="243"/>
      <c r="EFD383" s="243"/>
      <c r="EFE383" s="243"/>
      <c r="EFF383" s="243"/>
      <c r="EFG383" s="243"/>
      <c r="EFH383" s="243"/>
      <c r="EFI383" s="243"/>
      <c r="EFJ383" s="243"/>
      <c r="EFK383" s="243"/>
      <c r="EFL383" s="243"/>
      <c r="EFM383" s="243"/>
      <c r="EFN383" s="243"/>
      <c r="EFO383" s="243"/>
      <c r="EFP383" s="243"/>
      <c r="EFQ383" s="243"/>
      <c r="EFR383" s="243"/>
      <c r="EFS383" s="243"/>
      <c r="EFT383" s="243"/>
      <c r="EFU383" s="243"/>
      <c r="EFV383" s="243"/>
      <c r="EFW383" s="243"/>
      <c r="EFX383" s="243"/>
      <c r="EFY383" s="243"/>
      <c r="EFZ383" s="243"/>
      <c r="EGA383" s="243"/>
      <c r="EGB383" s="243"/>
      <c r="EGC383" s="243"/>
      <c r="EGD383" s="243"/>
      <c r="EGE383" s="243"/>
      <c r="EGF383" s="243"/>
      <c r="EGG383" s="243"/>
      <c r="EGH383" s="243"/>
      <c r="EGI383" s="243"/>
      <c r="EGJ383" s="243"/>
      <c r="EGK383" s="243"/>
      <c r="EGL383" s="243"/>
      <c r="EGM383" s="243"/>
      <c r="EGN383" s="243"/>
      <c r="EGO383" s="243"/>
      <c r="EGP383" s="243"/>
      <c r="EGQ383" s="243"/>
      <c r="EGR383" s="243"/>
      <c r="EGS383" s="243"/>
      <c r="EGT383" s="243"/>
      <c r="EGU383" s="243"/>
      <c r="EGV383" s="243"/>
      <c r="EGW383" s="243"/>
      <c r="EGX383" s="243"/>
      <c r="EGY383" s="243"/>
      <c r="EGZ383" s="243"/>
      <c r="EHA383" s="243"/>
      <c r="EHB383" s="243"/>
      <c r="EHC383" s="243"/>
      <c r="EHD383" s="243"/>
      <c r="EHE383" s="243"/>
      <c r="EHF383" s="243"/>
      <c r="EHG383" s="243"/>
      <c r="EHH383" s="243"/>
      <c r="EHI383" s="243"/>
      <c r="EHJ383" s="243"/>
      <c r="EHK383" s="243"/>
      <c r="EHL383" s="243"/>
      <c r="EHM383" s="243"/>
      <c r="EHN383" s="243"/>
      <c r="EHO383" s="243"/>
      <c r="EHP383" s="243"/>
      <c r="EHQ383" s="243"/>
      <c r="EHR383" s="243"/>
      <c r="EHS383" s="243"/>
      <c r="EHT383" s="243"/>
      <c r="EHU383" s="243"/>
      <c r="EHV383" s="243"/>
      <c r="EHW383" s="243"/>
      <c r="EHX383" s="243"/>
      <c r="EHY383" s="243"/>
      <c r="EHZ383" s="243"/>
      <c r="EIA383" s="243"/>
      <c r="EIB383" s="243"/>
      <c r="EIC383" s="243"/>
      <c r="EID383" s="243"/>
      <c r="EIE383" s="243"/>
      <c r="EIF383" s="243"/>
      <c r="EIG383" s="243"/>
      <c r="EIH383" s="243"/>
      <c r="EII383" s="243"/>
      <c r="EIJ383" s="243"/>
      <c r="EIK383" s="243"/>
      <c r="EIL383" s="243"/>
      <c r="EIM383" s="243"/>
      <c r="EIN383" s="243"/>
      <c r="EIO383" s="243"/>
      <c r="EIP383" s="243"/>
      <c r="EIQ383" s="243"/>
      <c r="EIR383" s="243"/>
      <c r="EIS383" s="243"/>
      <c r="EIT383" s="243"/>
      <c r="EIU383" s="243"/>
      <c r="EIV383" s="243"/>
      <c r="EIW383" s="243"/>
      <c r="EIX383" s="243"/>
      <c r="EIY383" s="243"/>
      <c r="EIZ383" s="243"/>
      <c r="EJA383" s="243"/>
      <c r="EJB383" s="243"/>
      <c r="EJC383" s="243"/>
      <c r="EJD383" s="243"/>
      <c r="EJE383" s="243"/>
      <c r="EJF383" s="243"/>
      <c r="EJG383" s="243"/>
      <c r="EJH383" s="243"/>
      <c r="EJI383" s="243"/>
      <c r="EJJ383" s="243"/>
      <c r="EJK383" s="243"/>
      <c r="EJL383" s="243"/>
      <c r="EJM383" s="243"/>
      <c r="EJN383" s="243"/>
      <c r="EJO383" s="243"/>
      <c r="EJP383" s="243"/>
      <c r="EJQ383" s="243"/>
      <c r="EJR383" s="243"/>
      <c r="EJS383" s="243"/>
      <c r="EJT383" s="243"/>
      <c r="EJU383" s="243"/>
      <c r="EJV383" s="243"/>
      <c r="EJW383" s="243"/>
      <c r="EJX383" s="243"/>
      <c r="EJY383" s="243"/>
      <c r="EJZ383" s="243"/>
      <c r="EKA383" s="243"/>
      <c r="EKB383" s="243"/>
      <c r="EKC383" s="243"/>
      <c r="EKD383" s="243"/>
      <c r="EKE383" s="243"/>
      <c r="EKF383" s="243"/>
      <c r="EKG383" s="243"/>
      <c r="EKH383" s="243"/>
      <c r="EKI383" s="243"/>
      <c r="EKJ383" s="243"/>
      <c r="EKK383" s="243"/>
      <c r="EKL383" s="243"/>
      <c r="EKM383" s="243"/>
      <c r="EKN383" s="243"/>
      <c r="EKO383" s="243"/>
      <c r="EKP383" s="243"/>
      <c r="EKQ383" s="243"/>
      <c r="EKR383" s="243"/>
      <c r="EKS383" s="243"/>
      <c r="EKT383" s="243"/>
      <c r="EKU383" s="243"/>
      <c r="EKV383" s="243"/>
      <c r="EKW383" s="243"/>
      <c r="EKX383" s="243"/>
      <c r="EKY383" s="243"/>
      <c r="EKZ383" s="243"/>
      <c r="ELA383" s="243"/>
      <c r="ELB383" s="243"/>
      <c r="ELC383" s="243"/>
      <c r="ELD383" s="243"/>
      <c r="ELE383" s="243"/>
      <c r="ELF383" s="243"/>
      <c r="ELG383" s="243"/>
      <c r="ELH383" s="243"/>
      <c r="ELI383" s="243"/>
      <c r="ELJ383" s="243"/>
      <c r="ELK383" s="243"/>
      <c r="ELL383" s="243"/>
      <c r="ELM383" s="243"/>
      <c r="ELN383" s="243"/>
      <c r="ELO383" s="243"/>
      <c r="ELP383" s="243"/>
      <c r="ELQ383" s="243"/>
      <c r="ELR383" s="243"/>
      <c r="ELS383" s="243"/>
      <c r="ELT383" s="243"/>
      <c r="ELU383" s="243"/>
      <c r="ELV383" s="243"/>
      <c r="ELW383" s="243"/>
      <c r="ELX383" s="243"/>
      <c r="ELY383" s="243"/>
      <c r="ELZ383" s="243"/>
      <c r="EMA383" s="243"/>
      <c r="EMB383" s="243"/>
      <c r="EMC383" s="243"/>
      <c r="EMD383" s="243"/>
      <c r="EME383" s="243"/>
      <c r="EMF383" s="243"/>
      <c r="EMG383" s="243"/>
      <c r="EMH383" s="243"/>
      <c r="EMI383" s="243"/>
      <c r="EMJ383" s="243"/>
      <c r="EMK383" s="243"/>
      <c r="EML383" s="243"/>
      <c r="EMM383" s="243"/>
      <c r="EMN383" s="243"/>
      <c r="EMO383" s="243"/>
      <c r="EMP383" s="243"/>
      <c r="EMQ383" s="243"/>
      <c r="EMR383" s="243"/>
      <c r="EMS383" s="243"/>
      <c r="EMT383" s="243"/>
      <c r="EMU383" s="243"/>
      <c r="EMV383" s="243"/>
      <c r="EMW383" s="243"/>
      <c r="EMX383" s="243"/>
      <c r="EMY383" s="243"/>
      <c r="EMZ383" s="243"/>
      <c r="ENA383" s="243"/>
      <c r="ENB383" s="243"/>
      <c r="ENC383" s="243"/>
      <c r="END383" s="243"/>
      <c r="ENE383" s="243"/>
      <c r="ENF383" s="243"/>
      <c r="ENG383" s="243"/>
      <c r="ENH383" s="243"/>
      <c r="ENI383" s="243"/>
      <c r="ENJ383" s="243"/>
      <c r="ENK383" s="243"/>
      <c r="ENL383" s="243"/>
      <c r="ENM383" s="243"/>
      <c r="ENN383" s="243"/>
      <c r="ENO383" s="243"/>
      <c r="ENP383" s="243"/>
      <c r="ENQ383" s="243"/>
      <c r="ENR383" s="243"/>
      <c r="ENS383" s="243"/>
      <c r="ENT383" s="243"/>
      <c r="ENU383" s="243"/>
      <c r="ENV383" s="243"/>
      <c r="ENW383" s="243"/>
      <c r="ENX383" s="243"/>
      <c r="ENY383" s="243"/>
      <c r="ENZ383" s="243"/>
      <c r="EOA383" s="243"/>
      <c r="EOB383" s="243"/>
      <c r="EOC383" s="243"/>
      <c r="EOD383" s="243"/>
      <c r="EOE383" s="243"/>
      <c r="EOF383" s="243"/>
      <c r="EOG383" s="243"/>
      <c r="EOH383" s="243"/>
      <c r="EOI383" s="243"/>
      <c r="EOJ383" s="243"/>
      <c r="EOK383" s="243"/>
      <c r="EOL383" s="243"/>
      <c r="EOM383" s="243"/>
      <c r="EON383" s="243"/>
      <c r="EOO383" s="243"/>
      <c r="EOP383" s="243"/>
      <c r="EOQ383" s="243"/>
      <c r="EOR383" s="243"/>
      <c r="EOS383" s="243"/>
      <c r="EOT383" s="243"/>
      <c r="EOU383" s="243"/>
      <c r="EOV383" s="243"/>
      <c r="EOW383" s="243"/>
      <c r="EOX383" s="243"/>
      <c r="EOY383" s="243"/>
      <c r="EOZ383" s="243"/>
      <c r="EPA383" s="243"/>
      <c r="EPB383" s="243"/>
      <c r="EPC383" s="243"/>
      <c r="EPD383" s="243"/>
      <c r="EPE383" s="243"/>
      <c r="EPF383" s="243"/>
      <c r="EPG383" s="243"/>
      <c r="EPH383" s="243"/>
      <c r="EPI383" s="243"/>
      <c r="EPJ383" s="243"/>
      <c r="EPK383" s="243"/>
      <c r="EPL383" s="243"/>
      <c r="EPM383" s="243"/>
      <c r="EPN383" s="243"/>
      <c r="EPO383" s="243"/>
      <c r="EPP383" s="243"/>
      <c r="EPQ383" s="243"/>
      <c r="EPR383" s="243"/>
      <c r="EPS383" s="243"/>
      <c r="EPT383" s="243"/>
      <c r="EPU383" s="243"/>
      <c r="EPV383" s="243"/>
      <c r="EPW383" s="243"/>
      <c r="EPX383" s="243"/>
      <c r="EPY383" s="243"/>
      <c r="EPZ383" s="243"/>
      <c r="EQA383" s="243"/>
      <c r="EQB383" s="243"/>
      <c r="EQC383" s="243"/>
      <c r="EQD383" s="243"/>
      <c r="EQE383" s="243"/>
      <c r="EQF383" s="243"/>
      <c r="EQG383" s="243"/>
      <c r="EQH383" s="243"/>
      <c r="EQI383" s="243"/>
      <c r="EQJ383" s="243"/>
      <c r="EQK383" s="243"/>
      <c r="EQL383" s="243"/>
      <c r="EQM383" s="243"/>
      <c r="EQN383" s="243"/>
      <c r="EQO383" s="243"/>
      <c r="EQP383" s="243"/>
      <c r="EQQ383" s="243"/>
      <c r="EQR383" s="243"/>
      <c r="EQS383" s="243"/>
      <c r="EQT383" s="243"/>
      <c r="EQU383" s="243"/>
      <c r="EQV383" s="243"/>
      <c r="EQW383" s="243"/>
      <c r="EQX383" s="243"/>
      <c r="EQY383" s="243"/>
      <c r="EQZ383" s="243"/>
      <c r="ERA383" s="243"/>
      <c r="ERB383" s="243"/>
      <c r="ERC383" s="243"/>
      <c r="ERD383" s="243"/>
      <c r="ERE383" s="243"/>
      <c r="ERF383" s="243"/>
      <c r="ERG383" s="243"/>
      <c r="ERH383" s="243"/>
      <c r="ERI383" s="243"/>
      <c r="ERJ383" s="243"/>
      <c r="ERK383" s="243"/>
      <c r="ERL383" s="243"/>
      <c r="ERM383" s="243"/>
      <c r="ERN383" s="243"/>
      <c r="ERO383" s="243"/>
      <c r="ERP383" s="243"/>
      <c r="ERQ383" s="243"/>
      <c r="ERR383" s="243"/>
      <c r="ERS383" s="243"/>
      <c r="ERT383" s="243"/>
      <c r="ERU383" s="243"/>
      <c r="ERV383" s="243"/>
      <c r="ERW383" s="243"/>
      <c r="ERX383" s="243"/>
      <c r="ERY383" s="243"/>
      <c r="ERZ383" s="243"/>
      <c r="ESA383" s="243"/>
      <c r="ESB383" s="243"/>
      <c r="ESC383" s="243"/>
      <c r="ESD383" s="243"/>
      <c r="ESE383" s="243"/>
      <c r="ESF383" s="243"/>
      <c r="ESG383" s="243"/>
      <c r="ESH383" s="243"/>
      <c r="ESI383" s="243"/>
      <c r="ESJ383" s="243"/>
      <c r="ESK383" s="243"/>
      <c r="ESL383" s="243"/>
      <c r="ESM383" s="243"/>
      <c r="ESN383" s="243"/>
      <c r="ESO383" s="243"/>
      <c r="ESP383" s="243"/>
      <c r="ESQ383" s="243"/>
      <c r="ESR383" s="243"/>
      <c r="ESS383" s="243"/>
      <c r="EST383" s="243"/>
      <c r="ESU383" s="243"/>
      <c r="ESV383" s="243"/>
      <c r="ESW383" s="243"/>
      <c r="ESX383" s="243"/>
      <c r="ESY383" s="243"/>
      <c r="ESZ383" s="243"/>
      <c r="ETA383" s="243"/>
      <c r="ETB383" s="243"/>
      <c r="ETC383" s="243"/>
      <c r="ETD383" s="243"/>
      <c r="ETE383" s="243"/>
      <c r="ETF383" s="243"/>
      <c r="ETG383" s="243"/>
      <c r="ETH383" s="243"/>
      <c r="ETI383" s="243"/>
      <c r="ETJ383" s="243"/>
      <c r="ETK383" s="243"/>
      <c r="ETL383" s="243"/>
      <c r="ETM383" s="243"/>
      <c r="ETN383" s="243"/>
      <c r="ETO383" s="243"/>
      <c r="ETP383" s="243"/>
      <c r="ETQ383" s="243"/>
      <c r="ETR383" s="243"/>
      <c r="ETS383" s="243"/>
      <c r="ETT383" s="243"/>
      <c r="ETU383" s="243"/>
      <c r="ETV383" s="243"/>
      <c r="ETW383" s="243"/>
      <c r="ETX383" s="243"/>
      <c r="ETY383" s="243"/>
      <c r="ETZ383" s="243"/>
      <c r="EUA383" s="243"/>
      <c r="EUB383" s="243"/>
      <c r="EUC383" s="243"/>
      <c r="EUD383" s="243"/>
      <c r="EUE383" s="243"/>
      <c r="EUF383" s="243"/>
      <c r="EUG383" s="243"/>
      <c r="EUH383" s="243"/>
      <c r="EUI383" s="243"/>
      <c r="EUJ383" s="243"/>
      <c r="EUK383" s="243"/>
      <c r="EUL383" s="243"/>
      <c r="EUM383" s="243"/>
      <c r="EUN383" s="243"/>
      <c r="EUO383" s="243"/>
      <c r="EUP383" s="243"/>
      <c r="EUQ383" s="243"/>
      <c r="EUR383" s="243"/>
      <c r="EUS383" s="243"/>
      <c r="EUT383" s="243"/>
      <c r="EUU383" s="243"/>
      <c r="EUV383" s="243"/>
      <c r="EUW383" s="243"/>
      <c r="EUX383" s="243"/>
      <c r="EUY383" s="243"/>
      <c r="EUZ383" s="243"/>
      <c r="EVA383" s="243"/>
      <c r="EVB383" s="243"/>
      <c r="EVC383" s="243"/>
      <c r="EVD383" s="243"/>
      <c r="EVE383" s="243"/>
      <c r="EVF383" s="243"/>
      <c r="EVG383" s="243"/>
      <c r="EVH383" s="243"/>
      <c r="EVI383" s="243"/>
      <c r="EVJ383" s="243"/>
      <c r="EVK383" s="243"/>
      <c r="EVL383" s="243"/>
      <c r="EVM383" s="243"/>
      <c r="EVN383" s="243"/>
      <c r="EVO383" s="243"/>
      <c r="EVP383" s="243"/>
      <c r="EVQ383" s="243"/>
      <c r="EVR383" s="243"/>
      <c r="EVS383" s="243"/>
      <c r="EVT383" s="243"/>
      <c r="EVU383" s="243"/>
      <c r="EVV383" s="243"/>
      <c r="EVW383" s="243"/>
      <c r="EVX383" s="243"/>
      <c r="EVY383" s="243"/>
      <c r="EVZ383" s="243"/>
      <c r="EWA383" s="243"/>
      <c r="EWB383" s="243"/>
      <c r="EWC383" s="243"/>
      <c r="EWD383" s="243"/>
      <c r="EWE383" s="243"/>
      <c r="EWF383" s="243"/>
      <c r="EWG383" s="243"/>
      <c r="EWH383" s="243"/>
      <c r="EWI383" s="243"/>
      <c r="EWJ383" s="243"/>
      <c r="EWK383" s="243"/>
      <c r="EWL383" s="243"/>
      <c r="EWM383" s="243"/>
      <c r="EWN383" s="243"/>
      <c r="EWO383" s="243"/>
      <c r="EWP383" s="243"/>
      <c r="EWQ383" s="243"/>
      <c r="EWR383" s="243"/>
      <c r="EWS383" s="243"/>
      <c r="EWT383" s="243"/>
      <c r="EWU383" s="243"/>
      <c r="EWV383" s="243"/>
      <c r="EWW383" s="243"/>
      <c r="EWX383" s="243"/>
      <c r="EWY383" s="243"/>
      <c r="EWZ383" s="243"/>
      <c r="EXA383" s="243"/>
      <c r="EXB383" s="243"/>
      <c r="EXC383" s="243"/>
      <c r="EXD383" s="243"/>
      <c r="EXE383" s="243"/>
      <c r="EXF383" s="243"/>
      <c r="EXG383" s="243"/>
      <c r="EXH383" s="243"/>
      <c r="EXI383" s="243"/>
      <c r="EXJ383" s="243"/>
      <c r="EXK383" s="243"/>
      <c r="EXL383" s="243"/>
      <c r="EXM383" s="243"/>
      <c r="EXN383" s="243"/>
      <c r="EXO383" s="243"/>
      <c r="EXP383" s="243"/>
      <c r="EXQ383" s="243"/>
      <c r="EXR383" s="243"/>
      <c r="EXS383" s="243"/>
      <c r="EXT383" s="243"/>
      <c r="EXU383" s="243"/>
      <c r="EXV383" s="243"/>
      <c r="EXW383" s="243"/>
      <c r="EXX383" s="243"/>
      <c r="EXY383" s="243"/>
      <c r="EXZ383" s="243"/>
      <c r="EYA383" s="243"/>
      <c r="EYB383" s="243"/>
      <c r="EYC383" s="243"/>
      <c r="EYD383" s="243"/>
      <c r="EYE383" s="243"/>
      <c r="EYF383" s="243"/>
      <c r="EYG383" s="243"/>
      <c r="EYH383" s="243"/>
      <c r="EYI383" s="243"/>
      <c r="EYJ383" s="243"/>
      <c r="EYK383" s="243"/>
      <c r="EYL383" s="243"/>
      <c r="EYM383" s="243"/>
      <c r="EYN383" s="243"/>
      <c r="EYO383" s="243"/>
      <c r="EYP383" s="243"/>
      <c r="EYQ383" s="243"/>
      <c r="EYR383" s="243"/>
      <c r="EYS383" s="243"/>
      <c r="EYT383" s="243"/>
      <c r="EYU383" s="243"/>
      <c r="EYV383" s="243"/>
      <c r="EYW383" s="243"/>
      <c r="EYX383" s="243"/>
      <c r="EYY383" s="243"/>
      <c r="EYZ383" s="243"/>
      <c r="EZA383" s="243"/>
      <c r="EZB383" s="243"/>
      <c r="EZC383" s="243"/>
      <c r="EZD383" s="243"/>
      <c r="EZE383" s="243"/>
      <c r="EZF383" s="243"/>
      <c r="EZG383" s="243"/>
      <c r="EZH383" s="243"/>
      <c r="EZI383" s="243"/>
      <c r="EZJ383" s="243"/>
      <c r="EZK383" s="243"/>
      <c r="EZL383" s="243"/>
      <c r="EZM383" s="243"/>
      <c r="EZN383" s="243"/>
      <c r="EZO383" s="243"/>
      <c r="EZP383" s="243"/>
      <c r="EZQ383" s="243"/>
      <c r="EZR383" s="243"/>
      <c r="EZS383" s="243"/>
      <c r="EZT383" s="243"/>
      <c r="EZU383" s="243"/>
      <c r="EZV383" s="243"/>
      <c r="EZW383" s="243"/>
      <c r="EZX383" s="243"/>
      <c r="EZY383" s="243"/>
      <c r="EZZ383" s="243"/>
      <c r="FAA383" s="243"/>
      <c r="FAB383" s="243"/>
      <c r="FAC383" s="243"/>
      <c r="FAD383" s="243"/>
      <c r="FAE383" s="243"/>
      <c r="FAF383" s="243"/>
      <c r="FAG383" s="243"/>
      <c r="FAH383" s="243"/>
      <c r="FAI383" s="243"/>
      <c r="FAJ383" s="243"/>
      <c r="FAK383" s="243"/>
      <c r="FAL383" s="243"/>
      <c r="FAM383" s="243"/>
      <c r="FAN383" s="243"/>
      <c r="FAO383" s="243"/>
      <c r="FAP383" s="243"/>
      <c r="FAQ383" s="243"/>
      <c r="FAR383" s="243"/>
      <c r="FAS383" s="243"/>
      <c r="FAT383" s="243"/>
      <c r="FAU383" s="243"/>
      <c r="FAV383" s="243"/>
      <c r="FAW383" s="243"/>
      <c r="FAX383" s="243"/>
      <c r="FAY383" s="243"/>
      <c r="FAZ383" s="243"/>
      <c r="FBA383" s="243"/>
      <c r="FBB383" s="243"/>
      <c r="FBC383" s="243"/>
      <c r="FBD383" s="243"/>
      <c r="FBE383" s="243"/>
      <c r="FBF383" s="243"/>
      <c r="FBG383" s="243"/>
      <c r="FBH383" s="243"/>
      <c r="FBI383" s="243"/>
      <c r="FBJ383" s="243"/>
      <c r="FBK383" s="243"/>
      <c r="FBL383" s="243"/>
      <c r="FBM383" s="243"/>
      <c r="FBN383" s="243"/>
      <c r="FBO383" s="243"/>
      <c r="FBP383" s="243"/>
      <c r="FBQ383" s="243"/>
      <c r="FBR383" s="243"/>
      <c r="FBS383" s="243"/>
      <c r="FBT383" s="243"/>
      <c r="FBU383" s="243"/>
      <c r="FBV383" s="243"/>
      <c r="FBW383" s="243"/>
      <c r="FBX383" s="243"/>
      <c r="FBY383" s="243"/>
      <c r="FBZ383" s="243"/>
      <c r="FCA383" s="243"/>
      <c r="FCB383" s="243"/>
      <c r="FCC383" s="243"/>
      <c r="FCD383" s="243"/>
      <c r="FCE383" s="243"/>
      <c r="FCF383" s="243"/>
      <c r="FCG383" s="243"/>
      <c r="FCH383" s="243"/>
      <c r="FCI383" s="243"/>
      <c r="FCJ383" s="243"/>
      <c r="FCK383" s="243"/>
      <c r="FCL383" s="243"/>
      <c r="FCM383" s="243"/>
      <c r="FCN383" s="243"/>
      <c r="FCO383" s="243"/>
      <c r="FCP383" s="243"/>
      <c r="FCQ383" s="243"/>
      <c r="FCR383" s="243"/>
      <c r="FCS383" s="243"/>
      <c r="FCT383" s="243"/>
      <c r="FCU383" s="243"/>
      <c r="FCV383" s="243"/>
      <c r="FCW383" s="243"/>
      <c r="FCX383" s="243"/>
      <c r="FCY383" s="243"/>
      <c r="FCZ383" s="243"/>
      <c r="FDA383" s="243"/>
      <c r="FDB383" s="243"/>
      <c r="FDC383" s="243"/>
      <c r="FDD383" s="243"/>
      <c r="FDE383" s="243"/>
      <c r="FDF383" s="243"/>
      <c r="FDG383" s="243"/>
      <c r="FDH383" s="243"/>
      <c r="FDI383" s="243"/>
      <c r="FDJ383" s="243"/>
      <c r="FDK383" s="243"/>
      <c r="FDL383" s="243"/>
      <c r="FDM383" s="243"/>
      <c r="FDN383" s="243"/>
      <c r="FDO383" s="243"/>
      <c r="FDP383" s="243"/>
      <c r="FDQ383" s="243"/>
      <c r="FDR383" s="243"/>
      <c r="FDS383" s="243"/>
      <c r="FDT383" s="243"/>
      <c r="FDU383" s="243"/>
      <c r="FDV383" s="243"/>
      <c r="FDW383" s="243"/>
      <c r="FDX383" s="243"/>
      <c r="FDY383" s="243"/>
      <c r="FDZ383" s="243"/>
      <c r="FEA383" s="243"/>
      <c r="FEB383" s="243"/>
      <c r="FEC383" s="243"/>
      <c r="FED383" s="243"/>
      <c r="FEE383" s="243"/>
      <c r="FEF383" s="243"/>
      <c r="FEG383" s="243"/>
      <c r="FEH383" s="243"/>
      <c r="FEI383" s="243"/>
      <c r="FEJ383" s="243"/>
      <c r="FEK383" s="243"/>
      <c r="FEL383" s="243"/>
      <c r="FEM383" s="243"/>
      <c r="FEN383" s="243"/>
      <c r="FEO383" s="243"/>
      <c r="FEP383" s="243"/>
      <c r="FEQ383" s="243"/>
      <c r="FER383" s="243"/>
      <c r="FES383" s="243"/>
      <c r="FET383" s="243"/>
      <c r="FEU383" s="243"/>
      <c r="FEV383" s="243"/>
      <c r="FEW383" s="243"/>
      <c r="FEX383" s="243"/>
      <c r="FEY383" s="243"/>
      <c r="FEZ383" s="243"/>
      <c r="FFA383" s="243"/>
      <c r="FFB383" s="243"/>
      <c r="FFC383" s="243"/>
      <c r="FFD383" s="243"/>
      <c r="FFE383" s="243"/>
      <c r="FFF383" s="243"/>
      <c r="FFG383" s="243"/>
      <c r="FFH383" s="243"/>
      <c r="FFI383" s="243"/>
      <c r="FFJ383" s="243"/>
      <c r="FFK383" s="243"/>
      <c r="FFL383" s="243"/>
      <c r="FFM383" s="243"/>
      <c r="FFN383" s="243"/>
      <c r="FFO383" s="243"/>
      <c r="FFP383" s="243"/>
      <c r="FFQ383" s="243"/>
      <c r="FFR383" s="243"/>
      <c r="FFS383" s="243"/>
      <c r="FFT383" s="243"/>
      <c r="FFU383" s="243"/>
      <c r="FFV383" s="243"/>
      <c r="FFW383" s="243"/>
      <c r="FFX383" s="243"/>
      <c r="FFY383" s="243"/>
      <c r="FFZ383" s="243"/>
      <c r="FGA383" s="243"/>
      <c r="FGB383" s="243"/>
      <c r="FGC383" s="243"/>
      <c r="FGD383" s="243"/>
      <c r="FGE383" s="243"/>
      <c r="FGF383" s="243"/>
      <c r="FGG383" s="243"/>
      <c r="FGH383" s="243"/>
      <c r="FGI383" s="243"/>
      <c r="FGJ383" s="243"/>
      <c r="FGK383" s="243"/>
      <c r="FGL383" s="243"/>
      <c r="FGM383" s="243"/>
      <c r="FGN383" s="243"/>
      <c r="FGO383" s="243"/>
      <c r="FGP383" s="243"/>
      <c r="FGQ383" s="243"/>
      <c r="FGR383" s="243"/>
      <c r="FGS383" s="243"/>
      <c r="FGT383" s="243"/>
      <c r="FGU383" s="243"/>
      <c r="FGV383" s="243"/>
      <c r="FGW383" s="243"/>
      <c r="FGX383" s="243"/>
      <c r="FGY383" s="243"/>
      <c r="FGZ383" s="243"/>
      <c r="FHA383" s="243"/>
      <c r="FHB383" s="243"/>
      <c r="FHC383" s="243"/>
      <c r="FHD383" s="243"/>
      <c r="FHE383" s="243"/>
      <c r="FHF383" s="243"/>
      <c r="FHG383" s="243"/>
      <c r="FHH383" s="243"/>
      <c r="FHI383" s="243"/>
      <c r="FHJ383" s="243"/>
      <c r="FHK383" s="243"/>
      <c r="FHL383" s="243"/>
      <c r="FHM383" s="243"/>
      <c r="FHN383" s="243"/>
      <c r="FHO383" s="243"/>
      <c r="FHP383" s="243"/>
      <c r="FHQ383" s="243"/>
      <c r="FHR383" s="243"/>
      <c r="FHS383" s="243"/>
      <c r="FHT383" s="243"/>
      <c r="FHU383" s="243"/>
      <c r="FHV383" s="243"/>
      <c r="FHW383" s="243"/>
      <c r="FHX383" s="243"/>
      <c r="FHY383" s="243"/>
      <c r="FHZ383" s="243"/>
      <c r="FIA383" s="243"/>
      <c r="FIB383" s="243"/>
      <c r="FIC383" s="243"/>
      <c r="FID383" s="243"/>
      <c r="FIE383" s="243"/>
      <c r="FIF383" s="243"/>
      <c r="FIG383" s="243"/>
      <c r="FIH383" s="243"/>
      <c r="FII383" s="243"/>
      <c r="FIJ383" s="243"/>
      <c r="FIK383" s="243"/>
      <c r="FIL383" s="243"/>
      <c r="FIM383" s="243"/>
      <c r="FIN383" s="243"/>
      <c r="FIO383" s="243"/>
      <c r="FIP383" s="243"/>
      <c r="FIQ383" s="243"/>
      <c r="FIR383" s="243"/>
      <c r="FIS383" s="243"/>
      <c r="FIT383" s="243"/>
      <c r="FIU383" s="243"/>
      <c r="FIV383" s="243"/>
      <c r="FIW383" s="243"/>
      <c r="FIX383" s="243"/>
      <c r="FIY383" s="243"/>
      <c r="FIZ383" s="243"/>
      <c r="FJA383" s="243"/>
      <c r="FJB383" s="243"/>
      <c r="FJC383" s="243"/>
      <c r="FJD383" s="243"/>
      <c r="FJE383" s="243"/>
      <c r="FJF383" s="243"/>
      <c r="FJG383" s="243"/>
      <c r="FJH383" s="243"/>
      <c r="FJI383" s="243"/>
      <c r="FJJ383" s="243"/>
      <c r="FJK383" s="243"/>
      <c r="FJL383" s="243"/>
      <c r="FJM383" s="243"/>
      <c r="FJN383" s="243"/>
      <c r="FJO383" s="243"/>
      <c r="FJP383" s="243"/>
      <c r="FJQ383" s="243"/>
      <c r="FJR383" s="243"/>
      <c r="FJS383" s="243"/>
      <c r="FJT383" s="243"/>
      <c r="FJU383" s="243"/>
      <c r="FJV383" s="243"/>
      <c r="FJW383" s="243"/>
      <c r="FJX383" s="243"/>
      <c r="FJY383" s="243"/>
      <c r="FJZ383" s="243"/>
      <c r="FKA383" s="243"/>
      <c r="FKB383" s="243"/>
      <c r="FKC383" s="243"/>
      <c r="FKD383" s="243"/>
      <c r="FKE383" s="243"/>
      <c r="FKF383" s="243"/>
      <c r="FKG383" s="243"/>
      <c r="FKH383" s="243"/>
      <c r="FKI383" s="243"/>
      <c r="FKJ383" s="243"/>
      <c r="FKK383" s="243"/>
      <c r="FKL383" s="243"/>
      <c r="FKM383" s="243"/>
      <c r="FKN383" s="243"/>
      <c r="FKO383" s="243"/>
      <c r="FKP383" s="243"/>
      <c r="FKQ383" s="243"/>
      <c r="FKR383" s="243"/>
      <c r="FKS383" s="243"/>
      <c r="FKT383" s="243"/>
      <c r="FKU383" s="243"/>
      <c r="FKV383" s="243"/>
      <c r="FKW383" s="243"/>
      <c r="FKX383" s="243"/>
      <c r="FKY383" s="243"/>
      <c r="FKZ383" s="243"/>
      <c r="FLA383" s="243"/>
      <c r="FLB383" s="243"/>
      <c r="FLC383" s="243"/>
      <c r="FLD383" s="243"/>
      <c r="FLE383" s="243"/>
      <c r="FLF383" s="243"/>
      <c r="FLG383" s="243"/>
      <c r="FLH383" s="243"/>
      <c r="FLI383" s="243"/>
      <c r="FLJ383" s="243"/>
      <c r="FLK383" s="243"/>
      <c r="FLL383" s="243"/>
      <c r="FLM383" s="243"/>
      <c r="FLN383" s="243"/>
      <c r="FLO383" s="243"/>
      <c r="FLP383" s="243"/>
      <c r="FLQ383" s="243"/>
      <c r="FLR383" s="243"/>
      <c r="FLS383" s="243"/>
      <c r="FLT383" s="243"/>
      <c r="FLU383" s="243"/>
      <c r="FLV383" s="243"/>
      <c r="FLW383" s="243"/>
      <c r="FLX383" s="243"/>
      <c r="FLY383" s="243"/>
      <c r="FLZ383" s="243"/>
      <c r="FMA383" s="243"/>
      <c r="FMB383" s="243"/>
      <c r="FMC383" s="243"/>
      <c r="FMD383" s="243"/>
      <c r="FME383" s="243"/>
      <c r="FMF383" s="243"/>
      <c r="FMG383" s="243"/>
      <c r="FMH383" s="243"/>
      <c r="FMI383" s="243"/>
      <c r="FMJ383" s="243"/>
      <c r="FMK383" s="243"/>
      <c r="FML383" s="243"/>
      <c r="FMM383" s="243"/>
      <c r="FMN383" s="243"/>
      <c r="FMO383" s="243"/>
      <c r="FMP383" s="243"/>
      <c r="FMQ383" s="243"/>
      <c r="FMR383" s="243"/>
      <c r="FMS383" s="243"/>
      <c r="FMT383" s="243"/>
      <c r="FMU383" s="243"/>
      <c r="FMV383" s="243"/>
      <c r="FMW383" s="243"/>
      <c r="FMX383" s="243"/>
      <c r="FMY383" s="243"/>
      <c r="FMZ383" s="243"/>
      <c r="FNA383" s="243"/>
      <c r="FNB383" s="243"/>
      <c r="FNC383" s="243"/>
      <c r="FND383" s="243"/>
      <c r="FNE383" s="243"/>
      <c r="FNF383" s="243"/>
      <c r="FNG383" s="243"/>
      <c r="FNH383" s="243"/>
      <c r="FNI383" s="243"/>
      <c r="FNJ383" s="243"/>
      <c r="FNK383" s="243"/>
      <c r="FNL383" s="243"/>
      <c r="FNM383" s="243"/>
      <c r="FNN383" s="243"/>
      <c r="FNO383" s="243"/>
      <c r="FNP383" s="243"/>
      <c r="FNQ383" s="243"/>
      <c r="FNR383" s="243"/>
      <c r="FNS383" s="243"/>
      <c r="FNT383" s="243"/>
      <c r="FNU383" s="243"/>
      <c r="FNV383" s="243"/>
      <c r="FNW383" s="243"/>
      <c r="FNX383" s="243"/>
      <c r="FNY383" s="243"/>
      <c r="FNZ383" s="243"/>
      <c r="FOA383" s="243"/>
      <c r="FOB383" s="243"/>
      <c r="FOC383" s="243"/>
      <c r="FOD383" s="243"/>
      <c r="FOE383" s="243"/>
      <c r="FOF383" s="243"/>
      <c r="FOG383" s="243"/>
      <c r="FOH383" s="243"/>
      <c r="FOI383" s="243"/>
      <c r="FOJ383" s="243"/>
      <c r="FOK383" s="243"/>
      <c r="FOL383" s="243"/>
      <c r="FOM383" s="243"/>
      <c r="FON383" s="243"/>
      <c r="FOO383" s="243"/>
      <c r="FOP383" s="243"/>
      <c r="FOQ383" s="243"/>
      <c r="FOR383" s="243"/>
      <c r="FOS383" s="243"/>
      <c r="FOT383" s="243"/>
      <c r="FOU383" s="243"/>
      <c r="FOV383" s="243"/>
      <c r="FOW383" s="243"/>
      <c r="FOX383" s="243"/>
      <c r="FOY383" s="243"/>
      <c r="FOZ383" s="243"/>
      <c r="FPA383" s="243"/>
      <c r="FPB383" s="243"/>
      <c r="FPC383" s="243"/>
      <c r="FPD383" s="243"/>
      <c r="FPE383" s="243"/>
      <c r="FPF383" s="243"/>
      <c r="FPG383" s="243"/>
      <c r="FPH383" s="243"/>
      <c r="FPI383" s="243"/>
      <c r="FPJ383" s="243"/>
      <c r="FPK383" s="243"/>
      <c r="FPL383" s="243"/>
      <c r="FPM383" s="243"/>
      <c r="FPN383" s="243"/>
      <c r="FPO383" s="243"/>
      <c r="FPP383" s="243"/>
      <c r="FPQ383" s="243"/>
      <c r="FPR383" s="243"/>
      <c r="FPS383" s="243"/>
      <c r="FPT383" s="243"/>
      <c r="FPU383" s="243"/>
      <c r="FPV383" s="243"/>
      <c r="FPW383" s="243"/>
      <c r="FPX383" s="243"/>
      <c r="FPY383" s="243"/>
      <c r="FPZ383" s="243"/>
      <c r="FQA383" s="243"/>
      <c r="FQB383" s="243"/>
      <c r="FQC383" s="243"/>
      <c r="FQD383" s="243"/>
      <c r="FQE383" s="243"/>
      <c r="FQF383" s="243"/>
      <c r="FQG383" s="243"/>
      <c r="FQH383" s="243"/>
      <c r="FQI383" s="243"/>
      <c r="FQJ383" s="243"/>
      <c r="FQK383" s="243"/>
      <c r="FQL383" s="243"/>
      <c r="FQM383" s="243"/>
      <c r="FQN383" s="243"/>
      <c r="FQO383" s="243"/>
      <c r="FQP383" s="243"/>
      <c r="FQQ383" s="243"/>
      <c r="FQR383" s="243"/>
      <c r="FQS383" s="243"/>
      <c r="FQT383" s="243"/>
      <c r="FQU383" s="243"/>
      <c r="FQV383" s="243"/>
      <c r="FQW383" s="243"/>
      <c r="FQX383" s="243"/>
      <c r="FQY383" s="243"/>
      <c r="FQZ383" s="243"/>
      <c r="FRA383" s="243"/>
      <c r="FRB383" s="243"/>
      <c r="FRC383" s="243"/>
      <c r="FRD383" s="243"/>
      <c r="FRE383" s="243"/>
      <c r="FRF383" s="243"/>
      <c r="FRG383" s="243"/>
      <c r="FRH383" s="243"/>
      <c r="FRI383" s="243"/>
      <c r="FRJ383" s="243"/>
      <c r="FRK383" s="243"/>
      <c r="FRL383" s="243"/>
      <c r="FRM383" s="243"/>
      <c r="FRN383" s="243"/>
      <c r="FRO383" s="243"/>
      <c r="FRP383" s="243"/>
      <c r="FRQ383" s="243"/>
      <c r="FRR383" s="243"/>
      <c r="FRS383" s="243"/>
      <c r="FRT383" s="243"/>
      <c r="FRU383" s="243"/>
      <c r="FRV383" s="243"/>
      <c r="FRW383" s="243"/>
      <c r="FRX383" s="243"/>
      <c r="FRY383" s="243"/>
      <c r="FRZ383" s="243"/>
      <c r="FSA383" s="243"/>
      <c r="FSB383" s="243"/>
      <c r="FSC383" s="243"/>
      <c r="FSD383" s="243"/>
      <c r="FSE383" s="243"/>
      <c r="FSF383" s="243"/>
      <c r="FSG383" s="243"/>
      <c r="FSH383" s="243"/>
      <c r="FSI383" s="243"/>
      <c r="FSJ383" s="243"/>
      <c r="FSK383" s="243"/>
      <c r="FSL383" s="243"/>
      <c r="FSM383" s="243"/>
      <c r="FSN383" s="243"/>
      <c r="FSO383" s="243"/>
      <c r="FSP383" s="243"/>
      <c r="FSQ383" s="243"/>
      <c r="FSR383" s="243"/>
      <c r="FSS383" s="243"/>
      <c r="FST383" s="243"/>
      <c r="FSU383" s="243"/>
      <c r="FSV383" s="243"/>
      <c r="FSW383" s="243"/>
      <c r="FSX383" s="243"/>
      <c r="FSY383" s="243"/>
      <c r="FSZ383" s="243"/>
      <c r="FTA383" s="243"/>
      <c r="FTB383" s="243"/>
      <c r="FTC383" s="243"/>
      <c r="FTD383" s="243"/>
      <c r="FTE383" s="243"/>
      <c r="FTF383" s="243"/>
      <c r="FTG383" s="243"/>
      <c r="FTH383" s="243"/>
      <c r="FTI383" s="243"/>
      <c r="FTJ383" s="243"/>
      <c r="FTK383" s="243"/>
      <c r="FTL383" s="243"/>
      <c r="FTM383" s="243"/>
      <c r="FTN383" s="243"/>
      <c r="FTO383" s="243"/>
      <c r="FTP383" s="243"/>
      <c r="FTQ383" s="243"/>
      <c r="FTR383" s="243"/>
      <c r="FTS383" s="243"/>
      <c r="FTT383" s="243"/>
      <c r="FTU383" s="243"/>
      <c r="FTV383" s="243"/>
      <c r="FTW383" s="243"/>
      <c r="FTX383" s="243"/>
      <c r="FTY383" s="243"/>
      <c r="FTZ383" s="243"/>
      <c r="FUA383" s="243"/>
      <c r="FUB383" s="243"/>
      <c r="FUC383" s="243"/>
      <c r="FUD383" s="243"/>
      <c r="FUE383" s="243"/>
      <c r="FUF383" s="243"/>
      <c r="FUG383" s="243"/>
      <c r="FUH383" s="243"/>
      <c r="FUI383" s="243"/>
      <c r="FUJ383" s="243"/>
      <c r="FUK383" s="243"/>
      <c r="FUL383" s="243"/>
      <c r="FUM383" s="243"/>
      <c r="FUN383" s="243"/>
      <c r="FUO383" s="243"/>
      <c r="FUP383" s="243"/>
      <c r="FUQ383" s="243"/>
      <c r="FUR383" s="243"/>
      <c r="FUS383" s="243"/>
      <c r="FUT383" s="243"/>
      <c r="FUU383" s="243"/>
      <c r="FUV383" s="243"/>
      <c r="FUW383" s="243"/>
      <c r="FUX383" s="243"/>
      <c r="FUY383" s="243"/>
      <c r="FUZ383" s="243"/>
      <c r="FVA383" s="243"/>
      <c r="FVB383" s="243"/>
      <c r="FVC383" s="243"/>
      <c r="FVD383" s="243"/>
      <c r="FVE383" s="243"/>
      <c r="FVF383" s="243"/>
      <c r="FVG383" s="243"/>
      <c r="FVH383" s="243"/>
      <c r="FVI383" s="243"/>
      <c r="FVJ383" s="243"/>
      <c r="FVK383" s="243"/>
      <c r="FVL383" s="243"/>
      <c r="FVM383" s="243"/>
      <c r="FVN383" s="243"/>
      <c r="FVO383" s="243"/>
      <c r="FVP383" s="243"/>
      <c r="FVQ383" s="243"/>
      <c r="FVR383" s="243"/>
      <c r="FVS383" s="243"/>
      <c r="FVT383" s="243"/>
      <c r="FVU383" s="243"/>
      <c r="FVV383" s="243"/>
      <c r="FVW383" s="243"/>
      <c r="FVX383" s="243"/>
      <c r="FVY383" s="243"/>
      <c r="FVZ383" s="243"/>
      <c r="FWA383" s="243"/>
      <c r="FWB383" s="243"/>
      <c r="FWC383" s="243"/>
      <c r="FWD383" s="243"/>
      <c r="FWE383" s="243"/>
      <c r="FWF383" s="243"/>
      <c r="FWG383" s="243"/>
      <c r="FWH383" s="243"/>
      <c r="FWI383" s="243"/>
      <c r="FWJ383" s="243"/>
      <c r="FWK383" s="243"/>
      <c r="FWL383" s="243"/>
      <c r="FWM383" s="243"/>
      <c r="FWN383" s="243"/>
      <c r="FWO383" s="243"/>
      <c r="FWP383" s="243"/>
      <c r="FWQ383" s="243"/>
      <c r="FWR383" s="243"/>
      <c r="FWS383" s="243"/>
      <c r="FWT383" s="243"/>
      <c r="FWU383" s="243"/>
      <c r="FWV383" s="243"/>
      <c r="FWW383" s="243"/>
      <c r="FWX383" s="243"/>
      <c r="FWY383" s="243"/>
      <c r="FWZ383" s="243"/>
      <c r="FXA383" s="243"/>
      <c r="FXB383" s="243"/>
      <c r="FXC383" s="243"/>
      <c r="FXD383" s="243"/>
      <c r="FXE383" s="243"/>
      <c r="FXF383" s="243"/>
      <c r="FXG383" s="243"/>
      <c r="FXH383" s="243"/>
      <c r="FXI383" s="243"/>
      <c r="FXJ383" s="243"/>
      <c r="FXK383" s="243"/>
      <c r="FXL383" s="243"/>
      <c r="FXM383" s="243"/>
      <c r="FXN383" s="243"/>
      <c r="FXO383" s="243"/>
      <c r="FXP383" s="243"/>
      <c r="FXQ383" s="243"/>
      <c r="FXR383" s="243"/>
      <c r="FXS383" s="243"/>
      <c r="FXT383" s="243"/>
      <c r="FXU383" s="243"/>
      <c r="FXV383" s="243"/>
      <c r="FXW383" s="243"/>
      <c r="FXX383" s="243"/>
      <c r="FXY383" s="243"/>
      <c r="FXZ383" s="243"/>
      <c r="FYA383" s="243"/>
      <c r="FYB383" s="243"/>
      <c r="FYC383" s="243"/>
      <c r="FYD383" s="243"/>
      <c r="FYE383" s="243"/>
      <c r="FYF383" s="243"/>
      <c r="FYG383" s="243"/>
      <c r="FYH383" s="243"/>
      <c r="FYI383" s="243"/>
      <c r="FYJ383" s="243"/>
      <c r="FYK383" s="243"/>
      <c r="FYL383" s="243"/>
      <c r="FYM383" s="243"/>
      <c r="FYN383" s="243"/>
      <c r="FYO383" s="243"/>
      <c r="FYP383" s="243"/>
      <c r="FYQ383" s="243"/>
      <c r="FYR383" s="243"/>
      <c r="FYS383" s="243"/>
      <c r="FYT383" s="243"/>
      <c r="FYU383" s="243"/>
      <c r="FYV383" s="243"/>
      <c r="FYW383" s="243"/>
      <c r="FYX383" s="243"/>
      <c r="FYY383" s="243"/>
      <c r="FYZ383" s="243"/>
      <c r="FZA383" s="243"/>
      <c r="FZB383" s="243"/>
      <c r="FZC383" s="243"/>
      <c r="FZD383" s="243"/>
      <c r="FZE383" s="243"/>
      <c r="FZF383" s="243"/>
      <c r="FZG383" s="243"/>
      <c r="FZH383" s="243"/>
      <c r="FZI383" s="243"/>
      <c r="FZJ383" s="243"/>
      <c r="FZK383" s="243"/>
      <c r="FZL383" s="243"/>
      <c r="FZM383" s="243"/>
      <c r="FZN383" s="243"/>
      <c r="FZO383" s="243"/>
      <c r="FZP383" s="243"/>
      <c r="FZQ383" s="243"/>
      <c r="FZR383" s="243"/>
      <c r="FZS383" s="243"/>
      <c r="FZT383" s="243"/>
      <c r="FZU383" s="243"/>
      <c r="FZV383" s="243"/>
      <c r="FZW383" s="243"/>
      <c r="FZX383" s="243"/>
      <c r="FZY383" s="243"/>
      <c r="FZZ383" s="243"/>
      <c r="GAA383" s="243"/>
      <c r="GAB383" s="243"/>
      <c r="GAC383" s="243"/>
      <c r="GAD383" s="243"/>
      <c r="GAE383" s="243"/>
      <c r="GAF383" s="243"/>
      <c r="GAG383" s="243"/>
      <c r="GAH383" s="243"/>
      <c r="GAI383" s="243"/>
      <c r="GAJ383" s="243"/>
      <c r="GAK383" s="243"/>
      <c r="GAL383" s="243"/>
      <c r="GAM383" s="243"/>
      <c r="GAN383" s="243"/>
      <c r="GAO383" s="243"/>
      <c r="GAP383" s="243"/>
      <c r="GAQ383" s="243"/>
      <c r="GAR383" s="243"/>
      <c r="GAS383" s="243"/>
      <c r="GAT383" s="243"/>
      <c r="GAU383" s="243"/>
      <c r="GAV383" s="243"/>
      <c r="GAW383" s="243"/>
      <c r="GAX383" s="243"/>
      <c r="GAY383" s="243"/>
      <c r="GAZ383" s="243"/>
      <c r="GBA383" s="243"/>
      <c r="GBB383" s="243"/>
      <c r="GBC383" s="243"/>
      <c r="GBD383" s="243"/>
      <c r="GBE383" s="243"/>
      <c r="GBF383" s="243"/>
      <c r="GBG383" s="243"/>
      <c r="GBH383" s="243"/>
      <c r="GBI383" s="243"/>
      <c r="GBJ383" s="243"/>
      <c r="GBK383" s="243"/>
      <c r="GBL383" s="243"/>
      <c r="GBM383" s="243"/>
      <c r="GBN383" s="243"/>
      <c r="GBO383" s="243"/>
      <c r="GBP383" s="243"/>
      <c r="GBQ383" s="243"/>
      <c r="GBR383" s="243"/>
      <c r="GBS383" s="243"/>
      <c r="GBT383" s="243"/>
      <c r="GBU383" s="243"/>
      <c r="GBV383" s="243"/>
      <c r="GBW383" s="243"/>
      <c r="GBX383" s="243"/>
      <c r="GBY383" s="243"/>
      <c r="GBZ383" s="243"/>
      <c r="GCA383" s="243"/>
      <c r="GCB383" s="243"/>
      <c r="GCC383" s="243"/>
      <c r="GCD383" s="243"/>
      <c r="GCE383" s="243"/>
      <c r="GCF383" s="243"/>
      <c r="GCG383" s="243"/>
      <c r="GCH383" s="243"/>
      <c r="GCI383" s="243"/>
      <c r="GCJ383" s="243"/>
      <c r="GCK383" s="243"/>
      <c r="GCL383" s="243"/>
      <c r="GCM383" s="243"/>
      <c r="GCN383" s="243"/>
      <c r="GCO383" s="243"/>
      <c r="GCP383" s="243"/>
      <c r="GCQ383" s="243"/>
      <c r="GCR383" s="243"/>
      <c r="GCS383" s="243"/>
      <c r="GCT383" s="243"/>
      <c r="GCU383" s="243"/>
      <c r="GCV383" s="243"/>
      <c r="GCW383" s="243"/>
      <c r="GCX383" s="243"/>
      <c r="GCY383" s="243"/>
      <c r="GCZ383" s="243"/>
      <c r="GDA383" s="243"/>
      <c r="GDB383" s="243"/>
      <c r="GDC383" s="243"/>
      <c r="GDD383" s="243"/>
      <c r="GDE383" s="243"/>
      <c r="GDF383" s="243"/>
      <c r="GDG383" s="243"/>
      <c r="GDH383" s="243"/>
      <c r="GDI383" s="243"/>
      <c r="GDJ383" s="243"/>
      <c r="GDK383" s="243"/>
      <c r="GDL383" s="243"/>
      <c r="GDM383" s="243"/>
      <c r="GDN383" s="243"/>
      <c r="GDO383" s="243"/>
      <c r="GDP383" s="243"/>
      <c r="GDQ383" s="243"/>
      <c r="GDR383" s="243"/>
      <c r="GDS383" s="243"/>
      <c r="GDT383" s="243"/>
      <c r="GDU383" s="243"/>
      <c r="GDV383" s="243"/>
      <c r="GDW383" s="243"/>
      <c r="GDX383" s="243"/>
      <c r="GDY383" s="243"/>
      <c r="GDZ383" s="243"/>
      <c r="GEA383" s="243"/>
      <c r="GEB383" s="243"/>
      <c r="GEC383" s="243"/>
      <c r="GED383" s="243"/>
      <c r="GEE383" s="243"/>
      <c r="GEF383" s="243"/>
      <c r="GEG383" s="243"/>
      <c r="GEH383" s="243"/>
      <c r="GEI383" s="243"/>
      <c r="GEJ383" s="243"/>
      <c r="GEK383" s="243"/>
      <c r="GEL383" s="243"/>
      <c r="GEM383" s="243"/>
      <c r="GEN383" s="243"/>
      <c r="GEO383" s="243"/>
      <c r="GEP383" s="243"/>
      <c r="GEQ383" s="243"/>
      <c r="GER383" s="243"/>
      <c r="GES383" s="243"/>
      <c r="GET383" s="243"/>
      <c r="GEU383" s="243"/>
      <c r="GEV383" s="243"/>
      <c r="GEW383" s="243"/>
      <c r="GEX383" s="243"/>
      <c r="GEY383" s="243"/>
      <c r="GEZ383" s="243"/>
      <c r="GFA383" s="243"/>
      <c r="GFB383" s="243"/>
      <c r="GFC383" s="243"/>
      <c r="GFD383" s="243"/>
      <c r="GFE383" s="243"/>
      <c r="GFF383" s="243"/>
      <c r="GFG383" s="243"/>
      <c r="GFH383" s="243"/>
      <c r="GFI383" s="243"/>
      <c r="GFJ383" s="243"/>
      <c r="GFK383" s="243"/>
      <c r="GFL383" s="243"/>
      <c r="GFM383" s="243"/>
      <c r="GFN383" s="243"/>
      <c r="GFO383" s="243"/>
      <c r="GFP383" s="243"/>
      <c r="GFQ383" s="243"/>
      <c r="GFR383" s="243"/>
      <c r="GFS383" s="243"/>
      <c r="GFT383" s="243"/>
      <c r="GFU383" s="243"/>
      <c r="GFV383" s="243"/>
      <c r="GFW383" s="243"/>
      <c r="GFX383" s="243"/>
      <c r="GFY383" s="243"/>
      <c r="GFZ383" s="243"/>
      <c r="GGA383" s="243"/>
      <c r="GGB383" s="243"/>
      <c r="GGC383" s="243"/>
      <c r="GGD383" s="243"/>
      <c r="GGE383" s="243"/>
      <c r="GGF383" s="243"/>
      <c r="GGG383" s="243"/>
      <c r="GGH383" s="243"/>
      <c r="GGI383" s="243"/>
      <c r="GGJ383" s="243"/>
      <c r="GGK383" s="243"/>
      <c r="GGL383" s="243"/>
      <c r="GGM383" s="243"/>
      <c r="GGN383" s="243"/>
      <c r="GGO383" s="243"/>
      <c r="GGP383" s="243"/>
      <c r="GGQ383" s="243"/>
      <c r="GGR383" s="243"/>
      <c r="GGS383" s="243"/>
      <c r="GGT383" s="243"/>
      <c r="GGU383" s="243"/>
      <c r="GGV383" s="243"/>
      <c r="GGW383" s="243"/>
      <c r="GGX383" s="243"/>
      <c r="GGY383" s="243"/>
      <c r="GGZ383" s="243"/>
      <c r="GHA383" s="243"/>
      <c r="GHB383" s="243"/>
      <c r="GHC383" s="243"/>
      <c r="GHD383" s="243"/>
      <c r="GHE383" s="243"/>
      <c r="GHF383" s="243"/>
      <c r="GHG383" s="243"/>
      <c r="GHH383" s="243"/>
      <c r="GHI383" s="243"/>
      <c r="GHJ383" s="243"/>
      <c r="GHK383" s="243"/>
      <c r="GHL383" s="243"/>
      <c r="GHM383" s="243"/>
      <c r="GHN383" s="243"/>
      <c r="GHO383" s="243"/>
      <c r="GHP383" s="243"/>
      <c r="GHQ383" s="243"/>
      <c r="GHR383" s="243"/>
      <c r="GHS383" s="243"/>
      <c r="GHT383" s="243"/>
      <c r="GHU383" s="243"/>
      <c r="GHV383" s="243"/>
      <c r="GHW383" s="243"/>
      <c r="GHX383" s="243"/>
      <c r="GHY383" s="243"/>
      <c r="GHZ383" s="243"/>
      <c r="GIA383" s="243"/>
      <c r="GIB383" s="243"/>
      <c r="GIC383" s="243"/>
      <c r="GID383" s="243"/>
      <c r="GIE383" s="243"/>
      <c r="GIF383" s="243"/>
      <c r="GIG383" s="243"/>
      <c r="GIH383" s="243"/>
      <c r="GII383" s="243"/>
      <c r="GIJ383" s="243"/>
      <c r="GIK383" s="243"/>
      <c r="GIL383" s="243"/>
      <c r="GIM383" s="243"/>
      <c r="GIN383" s="243"/>
      <c r="GIO383" s="243"/>
      <c r="GIP383" s="243"/>
      <c r="GIQ383" s="243"/>
      <c r="GIR383" s="243"/>
      <c r="GIS383" s="243"/>
      <c r="GIT383" s="243"/>
      <c r="GIU383" s="243"/>
      <c r="GIV383" s="243"/>
      <c r="GIW383" s="243"/>
      <c r="GIX383" s="243"/>
      <c r="GIY383" s="243"/>
      <c r="GIZ383" s="243"/>
      <c r="GJA383" s="243"/>
      <c r="GJB383" s="243"/>
      <c r="GJC383" s="243"/>
      <c r="GJD383" s="243"/>
      <c r="GJE383" s="243"/>
      <c r="GJF383" s="243"/>
      <c r="GJG383" s="243"/>
      <c r="GJH383" s="243"/>
      <c r="GJI383" s="243"/>
      <c r="GJJ383" s="243"/>
      <c r="GJK383" s="243"/>
      <c r="GJL383" s="243"/>
      <c r="GJM383" s="243"/>
      <c r="GJN383" s="243"/>
      <c r="GJO383" s="243"/>
      <c r="GJP383" s="243"/>
      <c r="GJQ383" s="243"/>
      <c r="GJR383" s="243"/>
      <c r="GJS383" s="243"/>
      <c r="GJT383" s="243"/>
      <c r="GJU383" s="243"/>
      <c r="GJV383" s="243"/>
      <c r="GJW383" s="243"/>
      <c r="GJX383" s="243"/>
      <c r="GJY383" s="243"/>
      <c r="GJZ383" s="243"/>
      <c r="GKA383" s="243"/>
      <c r="GKB383" s="243"/>
      <c r="GKC383" s="243"/>
      <c r="GKD383" s="243"/>
      <c r="GKE383" s="243"/>
      <c r="GKF383" s="243"/>
      <c r="GKG383" s="243"/>
      <c r="GKH383" s="243"/>
      <c r="GKI383" s="243"/>
      <c r="GKJ383" s="243"/>
      <c r="GKK383" s="243"/>
      <c r="GKL383" s="243"/>
      <c r="GKM383" s="243"/>
      <c r="GKN383" s="243"/>
      <c r="GKO383" s="243"/>
      <c r="GKP383" s="243"/>
      <c r="GKQ383" s="243"/>
      <c r="GKR383" s="243"/>
      <c r="GKS383" s="243"/>
      <c r="GKT383" s="243"/>
      <c r="GKU383" s="243"/>
      <c r="GKV383" s="243"/>
      <c r="GKW383" s="243"/>
      <c r="GKX383" s="243"/>
      <c r="GKY383" s="243"/>
      <c r="GKZ383" s="243"/>
      <c r="GLA383" s="243"/>
      <c r="GLB383" s="243"/>
      <c r="GLC383" s="243"/>
      <c r="GLD383" s="243"/>
      <c r="GLE383" s="243"/>
      <c r="GLF383" s="243"/>
      <c r="GLG383" s="243"/>
      <c r="GLH383" s="243"/>
      <c r="GLI383" s="243"/>
      <c r="GLJ383" s="243"/>
      <c r="GLK383" s="243"/>
      <c r="GLL383" s="243"/>
      <c r="GLM383" s="243"/>
      <c r="GLN383" s="243"/>
      <c r="GLO383" s="243"/>
      <c r="GLP383" s="243"/>
      <c r="GLQ383" s="243"/>
      <c r="GLR383" s="243"/>
      <c r="GLS383" s="243"/>
      <c r="GLT383" s="243"/>
      <c r="GLU383" s="243"/>
      <c r="GLV383" s="243"/>
      <c r="GLW383" s="243"/>
      <c r="GLX383" s="243"/>
      <c r="GLY383" s="243"/>
      <c r="GLZ383" s="243"/>
      <c r="GMA383" s="243"/>
      <c r="GMB383" s="243"/>
      <c r="GMC383" s="243"/>
      <c r="GMD383" s="243"/>
      <c r="GME383" s="243"/>
      <c r="GMF383" s="243"/>
      <c r="GMG383" s="243"/>
      <c r="GMH383" s="243"/>
      <c r="GMI383" s="243"/>
      <c r="GMJ383" s="243"/>
      <c r="GMK383" s="243"/>
      <c r="GML383" s="243"/>
      <c r="GMM383" s="243"/>
      <c r="GMN383" s="243"/>
      <c r="GMO383" s="243"/>
      <c r="GMP383" s="243"/>
      <c r="GMQ383" s="243"/>
      <c r="GMR383" s="243"/>
      <c r="GMS383" s="243"/>
      <c r="GMT383" s="243"/>
      <c r="GMU383" s="243"/>
      <c r="GMV383" s="243"/>
      <c r="GMW383" s="243"/>
      <c r="GMX383" s="243"/>
      <c r="GMY383" s="243"/>
      <c r="GMZ383" s="243"/>
      <c r="GNA383" s="243"/>
      <c r="GNB383" s="243"/>
      <c r="GNC383" s="243"/>
      <c r="GND383" s="243"/>
      <c r="GNE383" s="243"/>
      <c r="GNF383" s="243"/>
      <c r="GNG383" s="243"/>
      <c r="GNH383" s="243"/>
      <c r="GNI383" s="243"/>
      <c r="GNJ383" s="243"/>
      <c r="GNK383" s="243"/>
      <c r="GNL383" s="243"/>
      <c r="GNM383" s="243"/>
      <c r="GNN383" s="243"/>
      <c r="GNO383" s="243"/>
      <c r="GNP383" s="243"/>
      <c r="GNQ383" s="243"/>
      <c r="GNR383" s="243"/>
      <c r="GNS383" s="243"/>
      <c r="GNT383" s="243"/>
      <c r="GNU383" s="243"/>
      <c r="GNV383" s="243"/>
      <c r="GNW383" s="243"/>
      <c r="GNX383" s="243"/>
      <c r="GNY383" s="243"/>
      <c r="GNZ383" s="243"/>
      <c r="GOA383" s="243"/>
      <c r="GOB383" s="243"/>
      <c r="GOC383" s="243"/>
      <c r="GOD383" s="243"/>
      <c r="GOE383" s="243"/>
      <c r="GOF383" s="243"/>
      <c r="GOG383" s="243"/>
      <c r="GOH383" s="243"/>
      <c r="GOI383" s="243"/>
      <c r="GOJ383" s="243"/>
      <c r="GOK383" s="243"/>
      <c r="GOL383" s="243"/>
      <c r="GOM383" s="243"/>
      <c r="GON383" s="243"/>
      <c r="GOO383" s="243"/>
      <c r="GOP383" s="243"/>
      <c r="GOQ383" s="243"/>
      <c r="GOR383" s="243"/>
      <c r="GOS383" s="243"/>
      <c r="GOT383" s="243"/>
      <c r="GOU383" s="243"/>
      <c r="GOV383" s="243"/>
      <c r="GOW383" s="243"/>
      <c r="GOX383" s="243"/>
      <c r="GOY383" s="243"/>
      <c r="GOZ383" s="243"/>
      <c r="GPA383" s="243"/>
      <c r="GPB383" s="243"/>
      <c r="GPC383" s="243"/>
      <c r="GPD383" s="243"/>
      <c r="GPE383" s="243"/>
      <c r="GPF383" s="243"/>
      <c r="GPG383" s="243"/>
      <c r="GPH383" s="243"/>
      <c r="GPI383" s="243"/>
      <c r="GPJ383" s="243"/>
      <c r="GPK383" s="243"/>
      <c r="GPL383" s="243"/>
      <c r="GPM383" s="243"/>
      <c r="GPN383" s="243"/>
      <c r="GPO383" s="243"/>
      <c r="GPP383" s="243"/>
      <c r="GPQ383" s="243"/>
      <c r="GPR383" s="243"/>
      <c r="GPS383" s="243"/>
      <c r="GPT383" s="243"/>
      <c r="GPU383" s="243"/>
      <c r="GPV383" s="243"/>
      <c r="GPW383" s="243"/>
      <c r="GPX383" s="243"/>
      <c r="GPY383" s="243"/>
      <c r="GPZ383" s="243"/>
      <c r="GQA383" s="243"/>
      <c r="GQB383" s="243"/>
      <c r="GQC383" s="243"/>
      <c r="GQD383" s="243"/>
      <c r="GQE383" s="243"/>
      <c r="GQF383" s="243"/>
      <c r="GQG383" s="243"/>
      <c r="GQH383" s="243"/>
      <c r="GQI383" s="243"/>
      <c r="GQJ383" s="243"/>
      <c r="GQK383" s="243"/>
      <c r="GQL383" s="243"/>
      <c r="GQM383" s="243"/>
      <c r="GQN383" s="243"/>
      <c r="GQO383" s="243"/>
      <c r="GQP383" s="243"/>
      <c r="GQQ383" s="243"/>
      <c r="GQR383" s="243"/>
      <c r="GQS383" s="243"/>
      <c r="GQT383" s="243"/>
      <c r="GQU383" s="243"/>
      <c r="GQV383" s="243"/>
      <c r="GQW383" s="243"/>
      <c r="GQX383" s="243"/>
      <c r="GQY383" s="243"/>
      <c r="GQZ383" s="243"/>
      <c r="GRA383" s="243"/>
      <c r="GRB383" s="243"/>
      <c r="GRC383" s="243"/>
      <c r="GRD383" s="243"/>
      <c r="GRE383" s="243"/>
      <c r="GRF383" s="243"/>
      <c r="GRG383" s="243"/>
      <c r="GRH383" s="243"/>
      <c r="GRI383" s="243"/>
      <c r="GRJ383" s="243"/>
      <c r="GRK383" s="243"/>
      <c r="GRL383" s="243"/>
      <c r="GRM383" s="243"/>
      <c r="GRN383" s="243"/>
      <c r="GRO383" s="243"/>
      <c r="GRP383" s="243"/>
      <c r="GRQ383" s="243"/>
      <c r="GRR383" s="243"/>
      <c r="GRS383" s="243"/>
      <c r="GRT383" s="243"/>
      <c r="GRU383" s="243"/>
      <c r="GRV383" s="243"/>
      <c r="GRW383" s="243"/>
      <c r="GRX383" s="243"/>
      <c r="GRY383" s="243"/>
      <c r="GRZ383" s="243"/>
      <c r="GSA383" s="243"/>
      <c r="GSB383" s="243"/>
      <c r="GSC383" s="243"/>
      <c r="GSD383" s="243"/>
      <c r="GSE383" s="243"/>
      <c r="GSF383" s="243"/>
      <c r="GSG383" s="243"/>
      <c r="GSH383" s="243"/>
      <c r="GSI383" s="243"/>
      <c r="GSJ383" s="243"/>
      <c r="GSK383" s="243"/>
      <c r="GSL383" s="243"/>
      <c r="GSM383" s="243"/>
      <c r="GSN383" s="243"/>
      <c r="GSO383" s="243"/>
      <c r="GSP383" s="243"/>
      <c r="GSQ383" s="243"/>
      <c r="GSR383" s="243"/>
      <c r="GSS383" s="243"/>
      <c r="GST383" s="243"/>
      <c r="GSU383" s="243"/>
      <c r="GSV383" s="243"/>
      <c r="GSW383" s="243"/>
      <c r="GSX383" s="243"/>
      <c r="GSY383" s="243"/>
      <c r="GSZ383" s="243"/>
      <c r="GTA383" s="243"/>
      <c r="GTB383" s="243"/>
      <c r="GTC383" s="243"/>
      <c r="GTD383" s="243"/>
      <c r="GTE383" s="243"/>
      <c r="GTF383" s="243"/>
      <c r="GTG383" s="243"/>
      <c r="GTH383" s="243"/>
      <c r="GTI383" s="243"/>
      <c r="GTJ383" s="243"/>
      <c r="GTK383" s="243"/>
      <c r="GTL383" s="243"/>
      <c r="GTM383" s="243"/>
      <c r="GTN383" s="243"/>
      <c r="GTO383" s="243"/>
      <c r="GTP383" s="243"/>
      <c r="GTQ383" s="243"/>
      <c r="GTR383" s="243"/>
      <c r="GTS383" s="243"/>
      <c r="GTT383" s="243"/>
      <c r="GTU383" s="243"/>
      <c r="GTV383" s="243"/>
      <c r="GTW383" s="243"/>
      <c r="GTX383" s="243"/>
      <c r="GTY383" s="243"/>
      <c r="GTZ383" s="243"/>
      <c r="GUA383" s="243"/>
      <c r="GUB383" s="243"/>
      <c r="GUC383" s="243"/>
      <c r="GUD383" s="243"/>
      <c r="GUE383" s="243"/>
      <c r="GUF383" s="243"/>
      <c r="GUG383" s="243"/>
      <c r="GUH383" s="243"/>
      <c r="GUI383" s="243"/>
      <c r="GUJ383" s="243"/>
      <c r="GUK383" s="243"/>
      <c r="GUL383" s="243"/>
      <c r="GUM383" s="243"/>
      <c r="GUN383" s="243"/>
      <c r="GUO383" s="243"/>
      <c r="GUP383" s="243"/>
      <c r="GUQ383" s="243"/>
      <c r="GUR383" s="243"/>
      <c r="GUS383" s="243"/>
      <c r="GUT383" s="243"/>
      <c r="GUU383" s="243"/>
      <c r="GUV383" s="243"/>
      <c r="GUW383" s="243"/>
      <c r="GUX383" s="243"/>
      <c r="GUY383" s="243"/>
      <c r="GUZ383" s="243"/>
      <c r="GVA383" s="243"/>
      <c r="GVB383" s="243"/>
      <c r="GVC383" s="243"/>
      <c r="GVD383" s="243"/>
      <c r="GVE383" s="243"/>
      <c r="GVF383" s="243"/>
      <c r="GVG383" s="243"/>
      <c r="GVH383" s="243"/>
      <c r="GVI383" s="243"/>
      <c r="GVJ383" s="243"/>
      <c r="GVK383" s="243"/>
      <c r="GVL383" s="243"/>
      <c r="GVM383" s="243"/>
      <c r="GVN383" s="243"/>
      <c r="GVO383" s="243"/>
      <c r="GVP383" s="243"/>
      <c r="GVQ383" s="243"/>
      <c r="GVR383" s="243"/>
      <c r="GVS383" s="243"/>
      <c r="GVT383" s="243"/>
      <c r="GVU383" s="243"/>
      <c r="GVV383" s="243"/>
      <c r="GVW383" s="243"/>
      <c r="GVX383" s="243"/>
      <c r="GVY383" s="243"/>
      <c r="GVZ383" s="243"/>
      <c r="GWA383" s="243"/>
      <c r="GWB383" s="243"/>
      <c r="GWC383" s="243"/>
      <c r="GWD383" s="243"/>
      <c r="GWE383" s="243"/>
      <c r="GWF383" s="243"/>
      <c r="GWG383" s="243"/>
      <c r="GWH383" s="243"/>
      <c r="GWI383" s="243"/>
      <c r="GWJ383" s="243"/>
      <c r="GWK383" s="243"/>
      <c r="GWL383" s="243"/>
      <c r="GWM383" s="243"/>
      <c r="GWN383" s="243"/>
      <c r="GWO383" s="243"/>
      <c r="GWP383" s="243"/>
      <c r="GWQ383" s="243"/>
      <c r="GWR383" s="243"/>
      <c r="GWS383" s="243"/>
      <c r="GWT383" s="243"/>
      <c r="GWU383" s="243"/>
      <c r="GWV383" s="243"/>
      <c r="GWW383" s="243"/>
      <c r="GWX383" s="243"/>
      <c r="GWY383" s="243"/>
      <c r="GWZ383" s="243"/>
      <c r="GXA383" s="243"/>
      <c r="GXB383" s="243"/>
      <c r="GXC383" s="243"/>
      <c r="GXD383" s="243"/>
      <c r="GXE383" s="243"/>
      <c r="GXF383" s="243"/>
      <c r="GXG383" s="243"/>
      <c r="GXH383" s="243"/>
      <c r="GXI383" s="243"/>
      <c r="GXJ383" s="243"/>
      <c r="GXK383" s="243"/>
      <c r="GXL383" s="243"/>
      <c r="GXM383" s="243"/>
      <c r="GXN383" s="243"/>
      <c r="GXO383" s="243"/>
      <c r="GXP383" s="243"/>
      <c r="GXQ383" s="243"/>
      <c r="GXR383" s="243"/>
      <c r="GXS383" s="243"/>
      <c r="GXT383" s="243"/>
      <c r="GXU383" s="243"/>
      <c r="GXV383" s="243"/>
      <c r="GXW383" s="243"/>
      <c r="GXX383" s="243"/>
      <c r="GXY383" s="243"/>
      <c r="GXZ383" s="243"/>
      <c r="GYA383" s="243"/>
      <c r="GYB383" s="243"/>
      <c r="GYC383" s="243"/>
      <c r="GYD383" s="243"/>
      <c r="GYE383" s="243"/>
      <c r="GYF383" s="243"/>
      <c r="GYG383" s="243"/>
      <c r="GYH383" s="243"/>
      <c r="GYI383" s="243"/>
      <c r="GYJ383" s="243"/>
      <c r="GYK383" s="243"/>
      <c r="GYL383" s="243"/>
      <c r="GYM383" s="243"/>
      <c r="GYN383" s="243"/>
      <c r="GYO383" s="243"/>
      <c r="GYP383" s="243"/>
      <c r="GYQ383" s="243"/>
      <c r="GYR383" s="243"/>
      <c r="GYS383" s="243"/>
      <c r="GYT383" s="243"/>
      <c r="GYU383" s="243"/>
      <c r="GYV383" s="243"/>
      <c r="GYW383" s="243"/>
      <c r="GYX383" s="243"/>
      <c r="GYY383" s="243"/>
      <c r="GYZ383" s="243"/>
      <c r="GZA383" s="243"/>
      <c r="GZB383" s="243"/>
      <c r="GZC383" s="243"/>
      <c r="GZD383" s="243"/>
      <c r="GZE383" s="243"/>
      <c r="GZF383" s="243"/>
      <c r="GZG383" s="243"/>
      <c r="GZH383" s="243"/>
      <c r="GZI383" s="243"/>
      <c r="GZJ383" s="243"/>
      <c r="GZK383" s="243"/>
      <c r="GZL383" s="243"/>
      <c r="GZM383" s="243"/>
      <c r="GZN383" s="243"/>
      <c r="GZO383" s="243"/>
      <c r="GZP383" s="243"/>
      <c r="GZQ383" s="243"/>
      <c r="GZR383" s="243"/>
      <c r="GZS383" s="243"/>
      <c r="GZT383" s="243"/>
      <c r="GZU383" s="243"/>
      <c r="GZV383" s="243"/>
      <c r="GZW383" s="243"/>
      <c r="GZX383" s="243"/>
      <c r="GZY383" s="243"/>
      <c r="GZZ383" s="243"/>
      <c r="HAA383" s="243"/>
      <c r="HAB383" s="243"/>
      <c r="HAC383" s="243"/>
      <c r="HAD383" s="243"/>
      <c r="HAE383" s="243"/>
      <c r="HAF383" s="243"/>
      <c r="HAG383" s="243"/>
      <c r="HAH383" s="243"/>
      <c r="HAI383" s="243"/>
      <c r="HAJ383" s="243"/>
      <c r="HAK383" s="243"/>
      <c r="HAL383" s="243"/>
      <c r="HAM383" s="243"/>
      <c r="HAN383" s="243"/>
      <c r="HAO383" s="243"/>
      <c r="HAP383" s="243"/>
      <c r="HAQ383" s="243"/>
      <c r="HAR383" s="243"/>
      <c r="HAS383" s="243"/>
      <c r="HAT383" s="243"/>
      <c r="HAU383" s="243"/>
      <c r="HAV383" s="243"/>
      <c r="HAW383" s="243"/>
      <c r="HAX383" s="243"/>
      <c r="HAY383" s="243"/>
      <c r="HAZ383" s="243"/>
      <c r="HBA383" s="243"/>
      <c r="HBB383" s="243"/>
      <c r="HBC383" s="243"/>
      <c r="HBD383" s="243"/>
      <c r="HBE383" s="243"/>
      <c r="HBF383" s="243"/>
      <c r="HBG383" s="243"/>
      <c r="HBH383" s="243"/>
      <c r="HBI383" s="243"/>
      <c r="HBJ383" s="243"/>
      <c r="HBK383" s="243"/>
      <c r="HBL383" s="243"/>
      <c r="HBM383" s="243"/>
      <c r="HBN383" s="243"/>
      <c r="HBO383" s="243"/>
      <c r="HBP383" s="243"/>
      <c r="HBQ383" s="243"/>
      <c r="HBR383" s="243"/>
      <c r="HBS383" s="243"/>
      <c r="HBT383" s="243"/>
      <c r="HBU383" s="243"/>
      <c r="HBV383" s="243"/>
      <c r="HBW383" s="243"/>
      <c r="HBX383" s="243"/>
      <c r="HBY383" s="243"/>
      <c r="HBZ383" s="243"/>
      <c r="HCA383" s="243"/>
      <c r="HCB383" s="243"/>
      <c r="HCC383" s="243"/>
      <c r="HCD383" s="243"/>
      <c r="HCE383" s="243"/>
      <c r="HCF383" s="243"/>
      <c r="HCG383" s="243"/>
      <c r="HCH383" s="243"/>
      <c r="HCI383" s="243"/>
      <c r="HCJ383" s="243"/>
      <c r="HCK383" s="243"/>
      <c r="HCL383" s="243"/>
      <c r="HCM383" s="243"/>
      <c r="HCN383" s="243"/>
      <c r="HCO383" s="243"/>
      <c r="HCP383" s="243"/>
      <c r="HCQ383" s="243"/>
      <c r="HCR383" s="243"/>
      <c r="HCS383" s="243"/>
      <c r="HCT383" s="243"/>
      <c r="HCU383" s="243"/>
      <c r="HCV383" s="243"/>
      <c r="HCW383" s="243"/>
      <c r="HCX383" s="243"/>
      <c r="HCY383" s="243"/>
      <c r="HCZ383" s="243"/>
      <c r="HDA383" s="243"/>
      <c r="HDB383" s="243"/>
      <c r="HDC383" s="243"/>
      <c r="HDD383" s="243"/>
      <c r="HDE383" s="243"/>
      <c r="HDF383" s="243"/>
      <c r="HDG383" s="243"/>
      <c r="HDH383" s="243"/>
      <c r="HDI383" s="243"/>
      <c r="HDJ383" s="243"/>
      <c r="HDK383" s="243"/>
      <c r="HDL383" s="243"/>
      <c r="HDM383" s="243"/>
      <c r="HDN383" s="243"/>
      <c r="HDO383" s="243"/>
      <c r="HDP383" s="243"/>
      <c r="HDQ383" s="243"/>
      <c r="HDR383" s="243"/>
      <c r="HDS383" s="243"/>
      <c r="HDT383" s="243"/>
      <c r="HDU383" s="243"/>
      <c r="HDV383" s="243"/>
      <c r="HDW383" s="243"/>
      <c r="HDX383" s="243"/>
      <c r="HDY383" s="243"/>
      <c r="HDZ383" s="243"/>
      <c r="HEA383" s="243"/>
      <c r="HEB383" s="243"/>
      <c r="HEC383" s="243"/>
      <c r="HED383" s="243"/>
      <c r="HEE383" s="243"/>
      <c r="HEF383" s="243"/>
      <c r="HEG383" s="243"/>
      <c r="HEH383" s="243"/>
      <c r="HEI383" s="243"/>
      <c r="HEJ383" s="243"/>
      <c r="HEK383" s="243"/>
      <c r="HEL383" s="243"/>
      <c r="HEM383" s="243"/>
      <c r="HEN383" s="243"/>
      <c r="HEO383" s="243"/>
      <c r="HEP383" s="243"/>
      <c r="HEQ383" s="243"/>
      <c r="HER383" s="243"/>
      <c r="HES383" s="243"/>
      <c r="HET383" s="243"/>
      <c r="HEU383" s="243"/>
      <c r="HEV383" s="243"/>
      <c r="HEW383" s="243"/>
      <c r="HEX383" s="243"/>
      <c r="HEY383" s="243"/>
      <c r="HEZ383" s="243"/>
      <c r="HFA383" s="243"/>
      <c r="HFB383" s="243"/>
      <c r="HFC383" s="243"/>
      <c r="HFD383" s="243"/>
      <c r="HFE383" s="243"/>
      <c r="HFF383" s="243"/>
      <c r="HFG383" s="243"/>
      <c r="HFH383" s="243"/>
      <c r="HFI383" s="243"/>
      <c r="HFJ383" s="243"/>
      <c r="HFK383" s="243"/>
      <c r="HFL383" s="243"/>
      <c r="HFM383" s="243"/>
      <c r="HFN383" s="243"/>
      <c r="HFO383" s="243"/>
      <c r="HFP383" s="243"/>
      <c r="HFQ383" s="243"/>
      <c r="HFR383" s="243"/>
      <c r="HFS383" s="243"/>
      <c r="HFT383" s="243"/>
      <c r="HFU383" s="243"/>
      <c r="HFV383" s="243"/>
      <c r="HFW383" s="243"/>
      <c r="HFX383" s="243"/>
      <c r="HFY383" s="243"/>
      <c r="HFZ383" s="243"/>
      <c r="HGA383" s="243"/>
      <c r="HGB383" s="243"/>
      <c r="HGC383" s="243"/>
      <c r="HGD383" s="243"/>
      <c r="HGE383" s="243"/>
      <c r="HGF383" s="243"/>
      <c r="HGG383" s="243"/>
      <c r="HGH383" s="243"/>
      <c r="HGI383" s="243"/>
      <c r="HGJ383" s="243"/>
      <c r="HGK383" s="243"/>
      <c r="HGL383" s="243"/>
      <c r="HGM383" s="243"/>
      <c r="HGN383" s="243"/>
      <c r="HGO383" s="243"/>
      <c r="HGP383" s="243"/>
      <c r="HGQ383" s="243"/>
      <c r="HGR383" s="243"/>
      <c r="HGS383" s="243"/>
      <c r="HGT383" s="243"/>
      <c r="HGU383" s="243"/>
      <c r="HGV383" s="243"/>
      <c r="HGW383" s="243"/>
      <c r="HGX383" s="243"/>
      <c r="HGY383" s="243"/>
      <c r="HGZ383" s="243"/>
      <c r="HHA383" s="243"/>
      <c r="HHB383" s="243"/>
      <c r="HHC383" s="243"/>
      <c r="HHD383" s="243"/>
      <c r="HHE383" s="243"/>
      <c r="HHF383" s="243"/>
      <c r="HHG383" s="243"/>
      <c r="HHH383" s="243"/>
      <c r="HHI383" s="243"/>
      <c r="HHJ383" s="243"/>
      <c r="HHK383" s="243"/>
      <c r="HHL383" s="243"/>
      <c r="HHM383" s="243"/>
      <c r="HHN383" s="243"/>
      <c r="HHO383" s="243"/>
      <c r="HHP383" s="243"/>
      <c r="HHQ383" s="243"/>
      <c r="HHR383" s="243"/>
      <c r="HHS383" s="243"/>
      <c r="HHT383" s="243"/>
      <c r="HHU383" s="243"/>
      <c r="HHV383" s="243"/>
      <c r="HHW383" s="243"/>
      <c r="HHX383" s="243"/>
      <c r="HHY383" s="243"/>
      <c r="HHZ383" s="243"/>
      <c r="HIA383" s="243"/>
      <c r="HIB383" s="243"/>
      <c r="HIC383" s="243"/>
      <c r="HID383" s="243"/>
      <c r="HIE383" s="243"/>
      <c r="HIF383" s="243"/>
      <c r="HIG383" s="243"/>
      <c r="HIH383" s="243"/>
      <c r="HII383" s="243"/>
      <c r="HIJ383" s="243"/>
      <c r="HIK383" s="243"/>
      <c r="HIL383" s="243"/>
      <c r="HIM383" s="243"/>
      <c r="HIN383" s="243"/>
      <c r="HIO383" s="243"/>
      <c r="HIP383" s="243"/>
      <c r="HIQ383" s="243"/>
      <c r="HIR383" s="243"/>
      <c r="HIS383" s="243"/>
      <c r="HIT383" s="243"/>
      <c r="HIU383" s="243"/>
      <c r="HIV383" s="243"/>
      <c r="HIW383" s="243"/>
      <c r="HIX383" s="243"/>
      <c r="HIY383" s="243"/>
      <c r="HIZ383" s="243"/>
      <c r="HJA383" s="243"/>
      <c r="HJB383" s="243"/>
      <c r="HJC383" s="243"/>
      <c r="HJD383" s="243"/>
      <c r="HJE383" s="243"/>
      <c r="HJF383" s="243"/>
      <c r="HJG383" s="243"/>
      <c r="HJH383" s="243"/>
      <c r="HJI383" s="243"/>
      <c r="HJJ383" s="243"/>
      <c r="HJK383" s="243"/>
      <c r="HJL383" s="243"/>
      <c r="HJM383" s="243"/>
      <c r="HJN383" s="243"/>
      <c r="HJO383" s="243"/>
      <c r="HJP383" s="243"/>
      <c r="HJQ383" s="243"/>
      <c r="HJR383" s="243"/>
      <c r="HJS383" s="243"/>
      <c r="HJT383" s="243"/>
      <c r="HJU383" s="243"/>
      <c r="HJV383" s="243"/>
      <c r="HJW383" s="243"/>
      <c r="HJX383" s="243"/>
      <c r="HJY383" s="243"/>
      <c r="HJZ383" s="243"/>
      <c r="HKA383" s="243"/>
      <c r="HKB383" s="243"/>
      <c r="HKC383" s="243"/>
      <c r="HKD383" s="243"/>
      <c r="HKE383" s="243"/>
      <c r="HKF383" s="243"/>
      <c r="HKG383" s="243"/>
      <c r="HKH383" s="243"/>
      <c r="HKI383" s="243"/>
      <c r="HKJ383" s="243"/>
      <c r="HKK383" s="243"/>
      <c r="HKL383" s="243"/>
      <c r="HKM383" s="243"/>
      <c r="HKN383" s="243"/>
      <c r="HKO383" s="243"/>
      <c r="HKP383" s="243"/>
      <c r="HKQ383" s="243"/>
      <c r="HKR383" s="243"/>
      <c r="HKS383" s="243"/>
      <c r="HKT383" s="243"/>
      <c r="HKU383" s="243"/>
      <c r="HKV383" s="243"/>
      <c r="HKW383" s="243"/>
      <c r="HKX383" s="243"/>
      <c r="HKY383" s="243"/>
      <c r="HKZ383" s="243"/>
      <c r="HLA383" s="243"/>
      <c r="HLB383" s="243"/>
      <c r="HLC383" s="243"/>
      <c r="HLD383" s="243"/>
      <c r="HLE383" s="243"/>
      <c r="HLF383" s="243"/>
      <c r="HLG383" s="243"/>
      <c r="HLH383" s="243"/>
      <c r="HLI383" s="243"/>
      <c r="HLJ383" s="243"/>
      <c r="HLK383" s="243"/>
      <c r="HLL383" s="243"/>
      <c r="HLM383" s="243"/>
      <c r="HLN383" s="243"/>
      <c r="HLO383" s="243"/>
      <c r="HLP383" s="243"/>
      <c r="HLQ383" s="243"/>
      <c r="HLR383" s="243"/>
      <c r="HLS383" s="243"/>
      <c r="HLT383" s="243"/>
      <c r="HLU383" s="243"/>
      <c r="HLV383" s="243"/>
      <c r="HLW383" s="243"/>
      <c r="HLX383" s="243"/>
      <c r="HLY383" s="243"/>
      <c r="HLZ383" s="243"/>
      <c r="HMA383" s="243"/>
      <c r="HMB383" s="243"/>
      <c r="HMC383" s="243"/>
      <c r="HMD383" s="243"/>
      <c r="HME383" s="243"/>
      <c r="HMF383" s="243"/>
      <c r="HMG383" s="243"/>
      <c r="HMH383" s="243"/>
      <c r="HMI383" s="243"/>
      <c r="HMJ383" s="243"/>
      <c r="HMK383" s="243"/>
      <c r="HML383" s="243"/>
      <c r="HMM383" s="243"/>
      <c r="HMN383" s="243"/>
      <c r="HMO383" s="243"/>
      <c r="HMP383" s="243"/>
      <c r="HMQ383" s="243"/>
      <c r="HMR383" s="243"/>
      <c r="HMS383" s="243"/>
      <c r="HMT383" s="243"/>
      <c r="HMU383" s="243"/>
      <c r="HMV383" s="243"/>
      <c r="HMW383" s="243"/>
      <c r="HMX383" s="243"/>
      <c r="HMY383" s="243"/>
      <c r="HMZ383" s="243"/>
      <c r="HNA383" s="243"/>
      <c r="HNB383" s="243"/>
      <c r="HNC383" s="243"/>
      <c r="HND383" s="243"/>
      <c r="HNE383" s="243"/>
      <c r="HNF383" s="243"/>
      <c r="HNG383" s="243"/>
      <c r="HNH383" s="243"/>
      <c r="HNI383" s="243"/>
      <c r="HNJ383" s="243"/>
      <c r="HNK383" s="243"/>
      <c r="HNL383" s="243"/>
      <c r="HNM383" s="243"/>
      <c r="HNN383" s="243"/>
      <c r="HNO383" s="243"/>
      <c r="HNP383" s="243"/>
      <c r="HNQ383" s="243"/>
      <c r="HNR383" s="243"/>
      <c r="HNS383" s="243"/>
      <c r="HNT383" s="243"/>
      <c r="HNU383" s="243"/>
      <c r="HNV383" s="243"/>
      <c r="HNW383" s="243"/>
      <c r="HNX383" s="243"/>
      <c r="HNY383" s="243"/>
      <c r="HNZ383" s="243"/>
      <c r="HOA383" s="243"/>
      <c r="HOB383" s="243"/>
      <c r="HOC383" s="243"/>
      <c r="HOD383" s="243"/>
      <c r="HOE383" s="243"/>
      <c r="HOF383" s="243"/>
      <c r="HOG383" s="243"/>
      <c r="HOH383" s="243"/>
      <c r="HOI383" s="243"/>
      <c r="HOJ383" s="243"/>
      <c r="HOK383" s="243"/>
      <c r="HOL383" s="243"/>
      <c r="HOM383" s="243"/>
      <c r="HON383" s="243"/>
      <c r="HOO383" s="243"/>
      <c r="HOP383" s="243"/>
      <c r="HOQ383" s="243"/>
      <c r="HOR383" s="243"/>
      <c r="HOS383" s="243"/>
      <c r="HOT383" s="243"/>
      <c r="HOU383" s="243"/>
      <c r="HOV383" s="243"/>
      <c r="HOW383" s="243"/>
      <c r="HOX383" s="243"/>
      <c r="HOY383" s="243"/>
      <c r="HOZ383" s="243"/>
      <c r="HPA383" s="243"/>
      <c r="HPB383" s="243"/>
      <c r="HPC383" s="243"/>
      <c r="HPD383" s="243"/>
      <c r="HPE383" s="243"/>
      <c r="HPF383" s="243"/>
      <c r="HPG383" s="243"/>
      <c r="HPH383" s="243"/>
      <c r="HPI383" s="243"/>
      <c r="HPJ383" s="243"/>
      <c r="HPK383" s="243"/>
      <c r="HPL383" s="243"/>
      <c r="HPM383" s="243"/>
      <c r="HPN383" s="243"/>
      <c r="HPO383" s="243"/>
      <c r="HPP383" s="243"/>
      <c r="HPQ383" s="243"/>
      <c r="HPR383" s="243"/>
      <c r="HPS383" s="243"/>
      <c r="HPT383" s="243"/>
      <c r="HPU383" s="243"/>
      <c r="HPV383" s="243"/>
      <c r="HPW383" s="243"/>
      <c r="HPX383" s="243"/>
      <c r="HPY383" s="243"/>
      <c r="HPZ383" s="243"/>
      <c r="HQA383" s="243"/>
      <c r="HQB383" s="243"/>
      <c r="HQC383" s="243"/>
      <c r="HQD383" s="243"/>
      <c r="HQE383" s="243"/>
      <c r="HQF383" s="243"/>
      <c r="HQG383" s="243"/>
      <c r="HQH383" s="243"/>
      <c r="HQI383" s="243"/>
      <c r="HQJ383" s="243"/>
      <c r="HQK383" s="243"/>
      <c r="HQL383" s="243"/>
      <c r="HQM383" s="243"/>
      <c r="HQN383" s="243"/>
      <c r="HQO383" s="243"/>
      <c r="HQP383" s="243"/>
      <c r="HQQ383" s="243"/>
      <c r="HQR383" s="243"/>
      <c r="HQS383" s="243"/>
      <c r="HQT383" s="243"/>
      <c r="HQU383" s="243"/>
      <c r="HQV383" s="243"/>
      <c r="HQW383" s="243"/>
      <c r="HQX383" s="243"/>
      <c r="HQY383" s="243"/>
      <c r="HQZ383" s="243"/>
      <c r="HRA383" s="243"/>
      <c r="HRB383" s="243"/>
      <c r="HRC383" s="243"/>
      <c r="HRD383" s="243"/>
      <c r="HRE383" s="243"/>
      <c r="HRF383" s="243"/>
      <c r="HRG383" s="243"/>
      <c r="HRH383" s="243"/>
      <c r="HRI383" s="243"/>
      <c r="HRJ383" s="243"/>
      <c r="HRK383" s="243"/>
      <c r="HRL383" s="243"/>
      <c r="HRM383" s="243"/>
      <c r="HRN383" s="243"/>
      <c r="HRO383" s="243"/>
      <c r="HRP383" s="243"/>
      <c r="HRQ383" s="243"/>
      <c r="HRR383" s="243"/>
      <c r="HRS383" s="243"/>
      <c r="HRT383" s="243"/>
      <c r="HRU383" s="243"/>
      <c r="HRV383" s="243"/>
      <c r="HRW383" s="243"/>
      <c r="HRX383" s="243"/>
      <c r="HRY383" s="243"/>
      <c r="HRZ383" s="243"/>
      <c r="HSA383" s="243"/>
      <c r="HSB383" s="243"/>
      <c r="HSC383" s="243"/>
      <c r="HSD383" s="243"/>
      <c r="HSE383" s="243"/>
      <c r="HSF383" s="243"/>
      <c r="HSG383" s="243"/>
      <c r="HSH383" s="243"/>
      <c r="HSI383" s="243"/>
      <c r="HSJ383" s="243"/>
      <c r="HSK383" s="243"/>
      <c r="HSL383" s="243"/>
      <c r="HSM383" s="243"/>
      <c r="HSN383" s="243"/>
      <c r="HSO383" s="243"/>
      <c r="HSP383" s="243"/>
      <c r="HSQ383" s="243"/>
      <c r="HSR383" s="243"/>
      <c r="HSS383" s="243"/>
      <c r="HST383" s="243"/>
      <c r="HSU383" s="243"/>
      <c r="HSV383" s="243"/>
      <c r="HSW383" s="243"/>
      <c r="HSX383" s="243"/>
      <c r="HSY383" s="243"/>
      <c r="HSZ383" s="243"/>
      <c r="HTA383" s="243"/>
      <c r="HTB383" s="243"/>
      <c r="HTC383" s="243"/>
      <c r="HTD383" s="243"/>
      <c r="HTE383" s="243"/>
      <c r="HTF383" s="243"/>
      <c r="HTG383" s="243"/>
      <c r="HTH383" s="243"/>
      <c r="HTI383" s="243"/>
      <c r="HTJ383" s="243"/>
      <c r="HTK383" s="243"/>
      <c r="HTL383" s="243"/>
      <c r="HTM383" s="243"/>
      <c r="HTN383" s="243"/>
      <c r="HTO383" s="243"/>
      <c r="HTP383" s="243"/>
      <c r="HTQ383" s="243"/>
      <c r="HTR383" s="243"/>
      <c r="HTS383" s="243"/>
      <c r="HTT383" s="243"/>
      <c r="HTU383" s="243"/>
      <c r="HTV383" s="243"/>
      <c r="HTW383" s="243"/>
      <c r="HTX383" s="243"/>
      <c r="HTY383" s="243"/>
      <c r="HTZ383" s="243"/>
      <c r="HUA383" s="243"/>
      <c r="HUB383" s="243"/>
      <c r="HUC383" s="243"/>
      <c r="HUD383" s="243"/>
      <c r="HUE383" s="243"/>
      <c r="HUF383" s="243"/>
      <c r="HUG383" s="243"/>
      <c r="HUH383" s="243"/>
      <c r="HUI383" s="243"/>
      <c r="HUJ383" s="243"/>
      <c r="HUK383" s="243"/>
      <c r="HUL383" s="243"/>
      <c r="HUM383" s="243"/>
      <c r="HUN383" s="243"/>
      <c r="HUO383" s="243"/>
      <c r="HUP383" s="243"/>
      <c r="HUQ383" s="243"/>
      <c r="HUR383" s="243"/>
      <c r="HUS383" s="243"/>
      <c r="HUT383" s="243"/>
      <c r="HUU383" s="243"/>
      <c r="HUV383" s="243"/>
      <c r="HUW383" s="243"/>
      <c r="HUX383" s="243"/>
      <c r="HUY383" s="243"/>
      <c r="HUZ383" s="243"/>
      <c r="HVA383" s="243"/>
      <c r="HVB383" s="243"/>
      <c r="HVC383" s="243"/>
      <c r="HVD383" s="243"/>
      <c r="HVE383" s="243"/>
      <c r="HVF383" s="243"/>
      <c r="HVG383" s="243"/>
      <c r="HVH383" s="243"/>
      <c r="HVI383" s="243"/>
      <c r="HVJ383" s="243"/>
      <c r="HVK383" s="243"/>
      <c r="HVL383" s="243"/>
      <c r="HVM383" s="243"/>
      <c r="HVN383" s="243"/>
      <c r="HVO383" s="243"/>
      <c r="HVP383" s="243"/>
      <c r="HVQ383" s="243"/>
      <c r="HVR383" s="243"/>
      <c r="HVS383" s="243"/>
      <c r="HVT383" s="243"/>
      <c r="HVU383" s="243"/>
      <c r="HVV383" s="243"/>
      <c r="HVW383" s="243"/>
      <c r="HVX383" s="243"/>
      <c r="HVY383" s="243"/>
      <c r="HVZ383" s="243"/>
      <c r="HWA383" s="243"/>
      <c r="HWB383" s="243"/>
      <c r="HWC383" s="243"/>
      <c r="HWD383" s="243"/>
      <c r="HWE383" s="243"/>
      <c r="HWF383" s="243"/>
      <c r="HWG383" s="243"/>
      <c r="HWH383" s="243"/>
      <c r="HWI383" s="243"/>
      <c r="HWJ383" s="243"/>
      <c r="HWK383" s="243"/>
      <c r="HWL383" s="243"/>
      <c r="HWM383" s="243"/>
      <c r="HWN383" s="243"/>
      <c r="HWO383" s="243"/>
      <c r="HWP383" s="243"/>
      <c r="HWQ383" s="243"/>
      <c r="HWR383" s="243"/>
      <c r="HWS383" s="243"/>
      <c r="HWT383" s="243"/>
      <c r="HWU383" s="243"/>
      <c r="HWV383" s="243"/>
      <c r="HWW383" s="243"/>
      <c r="HWX383" s="243"/>
      <c r="HWY383" s="243"/>
      <c r="HWZ383" s="243"/>
      <c r="HXA383" s="243"/>
      <c r="HXB383" s="243"/>
      <c r="HXC383" s="243"/>
      <c r="HXD383" s="243"/>
      <c r="HXE383" s="243"/>
      <c r="HXF383" s="243"/>
      <c r="HXG383" s="243"/>
      <c r="HXH383" s="243"/>
      <c r="HXI383" s="243"/>
      <c r="HXJ383" s="243"/>
      <c r="HXK383" s="243"/>
      <c r="HXL383" s="243"/>
      <c r="HXM383" s="243"/>
      <c r="HXN383" s="243"/>
      <c r="HXO383" s="243"/>
      <c r="HXP383" s="243"/>
      <c r="HXQ383" s="243"/>
      <c r="HXR383" s="243"/>
      <c r="HXS383" s="243"/>
      <c r="HXT383" s="243"/>
      <c r="HXU383" s="243"/>
      <c r="HXV383" s="243"/>
      <c r="HXW383" s="243"/>
      <c r="HXX383" s="243"/>
      <c r="HXY383" s="243"/>
      <c r="HXZ383" s="243"/>
      <c r="HYA383" s="243"/>
      <c r="HYB383" s="243"/>
      <c r="HYC383" s="243"/>
      <c r="HYD383" s="243"/>
      <c r="HYE383" s="243"/>
      <c r="HYF383" s="243"/>
      <c r="HYG383" s="243"/>
      <c r="HYH383" s="243"/>
      <c r="HYI383" s="243"/>
      <c r="HYJ383" s="243"/>
      <c r="HYK383" s="243"/>
      <c r="HYL383" s="243"/>
      <c r="HYM383" s="243"/>
      <c r="HYN383" s="243"/>
      <c r="HYO383" s="243"/>
      <c r="HYP383" s="243"/>
      <c r="HYQ383" s="243"/>
      <c r="HYR383" s="243"/>
      <c r="HYS383" s="243"/>
      <c r="HYT383" s="243"/>
      <c r="HYU383" s="243"/>
      <c r="HYV383" s="243"/>
      <c r="HYW383" s="243"/>
      <c r="HYX383" s="243"/>
      <c r="HYY383" s="243"/>
      <c r="HYZ383" s="243"/>
      <c r="HZA383" s="243"/>
      <c r="HZB383" s="243"/>
      <c r="HZC383" s="243"/>
      <c r="HZD383" s="243"/>
      <c r="HZE383" s="243"/>
      <c r="HZF383" s="243"/>
      <c r="HZG383" s="243"/>
      <c r="HZH383" s="243"/>
      <c r="HZI383" s="243"/>
      <c r="HZJ383" s="243"/>
      <c r="HZK383" s="243"/>
      <c r="HZL383" s="243"/>
      <c r="HZM383" s="243"/>
      <c r="HZN383" s="243"/>
      <c r="HZO383" s="243"/>
      <c r="HZP383" s="243"/>
      <c r="HZQ383" s="243"/>
      <c r="HZR383" s="243"/>
      <c r="HZS383" s="243"/>
      <c r="HZT383" s="243"/>
      <c r="HZU383" s="243"/>
      <c r="HZV383" s="243"/>
      <c r="HZW383" s="243"/>
      <c r="HZX383" s="243"/>
      <c r="HZY383" s="243"/>
      <c r="HZZ383" s="243"/>
      <c r="IAA383" s="243"/>
      <c r="IAB383" s="243"/>
      <c r="IAC383" s="243"/>
      <c r="IAD383" s="243"/>
      <c r="IAE383" s="243"/>
      <c r="IAF383" s="243"/>
      <c r="IAG383" s="243"/>
      <c r="IAH383" s="243"/>
      <c r="IAI383" s="243"/>
      <c r="IAJ383" s="243"/>
      <c r="IAK383" s="243"/>
      <c r="IAL383" s="243"/>
      <c r="IAM383" s="243"/>
      <c r="IAN383" s="243"/>
      <c r="IAO383" s="243"/>
      <c r="IAP383" s="243"/>
      <c r="IAQ383" s="243"/>
      <c r="IAR383" s="243"/>
      <c r="IAS383" s="243"/>
      <c r="IAT383" s="243"/>
      <c r="IAU383" s="243"/>
      <c r="IAV383" s="243"/>
      <c r="IAW383" s="243"/>
      <c r="IAX383" s="243"/>
      <c r="IAY383" s="243"/>
      <c r="IAZ383" s="243"/>
      <c r="IBA383" s="243"/>
      <c r="IBB383" s="243"/>
      <c r="IBC383" s="243"/>
      <c r="IBD383" s="243"/>
      <c r="IBE383" s="243"/>
      <c r="IBF383" s="243"/>
      <c r="IBG383" s="243"/>
      <c r="IBH383" s="243"/>
      <c r="IBI383" s="243"/>
      <c r="IBJ383" s="243"/>
      <c r="IBK383" s="243"/>
      <c r="IBL383" s="243"/>
      <c r="IBM383" s="243"/>
      <c r="IBN383" s="243"/>
      <c r="IBO383" s="243"/>
      <c r="IBP383" s="243"/>
      <c r="IBQ383" s="243"/>
      <c r="IBR383" s="243"/>
      <c r="IBS383" s="243"/>
      <c r="IBT383" s="243"/>
      <c r="IBU383" s="243"/>
      <c r="IBV383" s="243"/>
      <c r="IBW383" s="243"/>
      <c r="IBX383" s="243"/>
      <c r="IBY383" s="243"/>
      <c r="IBZ383" s="243"/>
      <c r="ICA383" s="243"/>
      <c r="ICB383" s="243"/>
      <c r="ICC383" s="243"/>
      <c r="ICD383" s="243"/>
      <c r="ICE383" s="243"/>
      <c r="ICF383" s="243"/>
      <c r="ICG383" s="243"/>
      <c r="ICH383" s="243"/>
      <c r="ICI383" s="243"/>
      <c r="ICJ383" s="243"/>
      <c r="ICK383" s="243"/>
      <c r="ICL383" s="243"/>
      <c r="ICM383" s="243"/>
      <c r="ICN383" s="243"/>
      <c r="ICO383" s="243"/>
      <c r="ICP383" s="243"/>
      <c r="ICQ383" s="243"/>
      <c r="ICR383" s="243"/>
      <c r="ICS383" s="243"/>
      <c r="ICT383" s="243"/>
      <c r="ICU383" s="243"/>
      <c r="ICV383" s="243"/>
      <c r="ICW383" s="243"/>
      <c r="ICX383" s="243"/>
      <c r="ICY383" s="243"/>
      <c r="ICZ383" s="243"/>
      <c r="IDA383" s="243"/>
      <c r="IDB383" s="243"/>
      <c r="IDC383" s="243"/>
      <c r="IDD383" s="243"/>
      <c r="IDE383" s="243"/>
      <c r="IDF383" s="243"/>
      <c r="IDG383" s="243"/>
      <c r="IDH383" s="243"/>
      <c r="IDI383" s="243"/>
      <c r="IDJ383" s="243"/>
      <c r="IDK383" s="243"/>
      <c r="IDL383" s="243"/>
      <c r="IDM383" s="243"/>
      <c r="IDN383" s="243"/>
      <c r="IDO383" s="243"/>
      <c r="IDP383" s="243"/>
      <c r="IDQ383" s="243"/>
      <c r="IDR383" s="243"/>
      <c r="IDS383" s="243"/>
      <c r="IDT383" s="243"/>
      <c r="IDU383" s="243"/>
      <c r="IDV383" s="243"/>
      <c r="IDW383" s="243"/>
      <c r="IDX383" s="243"/>
      <c r="IDY383" s="243"/>
      <c r="IDZ383" s="243"/>
      <c r="IEA383" s="243"/>
      <c r="IEB383" s="243"/>
      <c r="IEC383" s="243"/>
      <c r="IED383" s="243"/>
      <c r="IEE383" s="243"/>
      <c r="IEF383" s="243"/>
      <c r="IEG383" s="243"/>
      <c r="IEH383" s="243"/>
      <c r="IEI383" s="243"/>
      <c r="IEJ383" s="243"/>
      <c r="IEK383" s="243"/>
      <c r="IEL383" s="243"/>
      <c r="IEM383" s="243"/>
      <c r="IEN383" s="243"/>
      <c r="IEO383" s="243"/>
      <c r="IEP383" s="243"/>
      <c r="IEQ383" s="243"/>
      <c r="IER383" s="243"/>
      <c r="IES383" s="243"/>
      <c r="IET383" s="243"/>
      <c r="IEU383" s="243"/>
      <c r="IEV383" s="243"/>
      <c r="IEW383" s="243"/>
      <c r="IEX383" s="243"/>
      <c r="IEY383" s="243"/>
      <c r="IEZ383" s="243"/>
      <c r="IFA383" s="243"/>
      <c r="IFB383" s="243"/>
      <c r="IFC383" s="243"/>
      <c r="IFD383" s="243"/>
      <c r="IFE383" s="243"/>
      <c r="IFF383" s="243"/>
      <c r="IFG383" s="243"/>
      <c r="IFH383" s="243"/>
      <c r="IFI383" s="243"/>
      <c r="IFJ383" s="243"/>
      <c r="IFK383" s="243"/>
      <c r="IFL383" s="243"/>
      <c r="IFM383" s="243"/>
      <c r="IFN383" s="243"/>
      <c r="IFO383" s="243"/>
      <c r="IFP383" s="243"/>
      <c r="IFQ383" s="243"/>
      <c r="IFR383" s="243"/>
      <c r="IFS383" s="243"/>
      <c r="IFT383" s="243"/>
      <c r="IFU383" s="243"/>
      <c r="IFV383" s="243"/>
      <c r="IFW383" s="243"/>
      <c r="IFX383" s="243"/>
      <c r="IFY383" s="243"/>
      <c r="IFZ383" s="243"/>
      <c r="IGA383" s="243"/>
      <c r="IGB383" s="243"/>
      <c r="IGC383" s="243"/>
      <c r="IGD383" s="243"/>
      <c r="IGE383" s="243"/>
      <c r="IGF383" s="243"/>
      <c r="IGG383" s="243"/>
      <c r="IGH383" s="243"/>
      <c r="IGI383" s="243"/>
      <c r="IGJ383" s="243"/>
      <c r="IGK383" s="243"/>
      <c r="IGL383" s="243"/>
      <c r="IGM383" s="243"/>
      <c r="IGN383" s="243"/>
      <c r="IGO383" s="243"/>
      <c r="IGP383" s="243"/>
      <c r="IGQ383" s="243"/>
      <c r="IGR383" s="243"/>
      <c r="IGS383" s="243"/>
      <c r="IGT383" s="243"/>
      <c r="IGU383" s="243"/>
      <c r="IGV383" s="243"/>
      <c r="IGW383" s="243"/>
      <c r="IGX383" s="243"/>
      <c r="IGY383" s="243"/>
      <c r="IGZ383" s="243"/>
      <c r="IHA383" s="243"/>
      <c r="IHB383" s="243"/>
      <c r="IHC383" s="243"/>
      <c r="IHD383" s="243"/>
      <c r="IHE383" s="243"/>
      <c r="IHF383" s="243"/>
      <c r="IHG383" s="243"/>
      <c r="IHH383" s="243"/>
      <c r="IHI383" s="243"/>
      <c r="IHJ383" s="243"/>
      <c r="IHK383" s="243"/>
      <c r="IHL383" s="243"/>
      <c r="IHM383" s="243"/>
      <c r="IHN383" s="243"/>
      <c r="IHO383" s="243"/>
      <c r="IHP383" s="243"/>
      <c r="IHQ383" s="243"/>
      <c r="IHR383" s="243"/>
      <c r="IHS383" s="243"/>
      <c r="IHT383" s="243"/>
      <c r="IHU383" s="243"/>
      <c r="IHV383" s="243"/>
      <c r="IHW383" s="243"/>
      <c r="IHX383" s="243"/>
      <c r="IHY383" s="243"/>
      <c r="IHZ383" s="243"/>
      <c r="IIA383" s="243"/>
      <c r="IIB383" s="243"/>
      <c r="IIC383" s="243"/>
      <c r="IID383" s="243"/>
      <c r="IIE383" s="243"/>
      <c r="IIF383" s="243"/>
      <c r="IIG383" s="243"/>
      <c r="IIH383" s="243"/>
      <c r="III383" s="243"/>
      <c r="IIJ383" s="243"/>
      <c r="IIK383" s="243"/>
      <c r="IIL383" s="243"/>
      <c r="IIM383" s="243"/>
      <c r="IIN383" s="243"/>
      <c r="IIO383" s="243"/>
      <c r="IIP383" s="243"/>
      <c r="IIQ383" s="243"/>
      <c r="IIR383" s="243"/>
      <c r="IIS383" s="243"/>
      <c r="IIT383" s="243"/>
      <c r="IIU383" s="243"/>
      <c r="IIV383" s="243"/>
      <c r="IIW383" s="243"/>
      <c r="IIX383" s="243"/>
      <c r="IIY383" s="243"/>
      <c r="IIZ383" s="243"/>
      <c r="IJA383" s="243"/>
      <c r="IJB383" s="243"/>
      <c r="IJC383" s="243"/>
      <c r="IJD383" s="243"/>
      <c r="IJE383" s="243"/>
      <c r="IJF383" s="243"/>
      <c r="IJG383" s="243"/>
      <c r="IJH383" s="243"/>
      <c r="IJI383" s="243"/>
      <c r="IJJ383" s="243"/>
      <c r="IJK383" s="243"/>
      <c r="IJL383" s="243"/>
      <c r="IJM383" s="243"/>
      <c r="IJN383" s="243"/>
      <c r="IJO383" s="243"/>
      <c r="IJP383" s="243"/>
      <c r="IJQ383" s="243"/>
      <c r="IJR383" s="243"/>
      <c r="IJS383" s="243"/>
      <c r="IJT383" s="243"/>
      <c r="IJU383" s="243"/>
      <c r="IJV383" s="243"/>
      <c r="IJW383" s="243"/>
      <c r="IJX383" s="243"/>
      <c r="IJY383" s="243"/>
      <c r="IJZ383" s="243"/>
      <c r="IKA383" s="243"/>
      <c r="IKB383" s="243"/>
      <c r="IKC383" s="243"/>
      <c r="IKD383" s="243"/>
      <c r="IKE383" s="243"/>
      <c r="IKF383" s="243"/>
      <c r="IKG383" s="243"/>
      <c r="IKH383" s="243"/>
      <c r="IKI383" s="243"/>
      <c r="IKJ383" s="243"/>
      <c r="IKK383" s="243"/>
      <c r="IKL383" s="243"/>
      <c r="IKM383" s="243"/>
      <c r="IKN383" s="243"/>
      <c r="IKO383" s="243"/>
      <c r="IKP383" s="243"/>
      <c r="IKQ383" s="243"/>
      <c r="IKR383" s="243"/>
      <c r="IKS383" s="243"/>
      <c r="IKT383" s="243"/>
      <c r="IKU383" s="243"/>
      <c r="IKV383" s="243"/>
      <c r="IKW383" s="243"/>
      <c r="IKX383" s="243"/>
      <c r="IKY383" s="243"/>
      <c r="IKZ383" s="243"/>
      <c r="ILA383" s="243"/>
      <c r="ILB383" s="243"/>
      <c r="ILC383" s="243"/>
      <c r="ILD383" s="243"/>
      <c r="ILE383" s="243"/>
      <c r="ILF383" s="243"/>
      <c r="ILG383" s="243"/>
      <c r="ILH383" s="243"/>
      <c r="ILI383" s="243"/>
      <c r="ILJ383" s="243"/>
      <c r="ILK383" s="243"/>
      <c r="ILL383" s="243"/>
      <c r="ILM383" s="243"/>
      <c r="ILN383" s="243"/>
      <c r="ILO383" s="243"/>
      <c r="ILP383" s="243"/>
      <c r="ILQ383" s="243"/>
      <c r="ILR383" s="243"/>
      <c r="ILS383" s="243"/>
      <c r="ILT383" s="243"/>
      <c r="ILU383" s="243"/>
      <c r="ILV383" s="243"/>
      <c r="ILW383" s="243"/>
      <c r="ILX383" s="243"/>
      <c r="ILY383" s="243"/>
      <c r="ILZ383" s="243"/>
      <c r="IMA383" s="243"/>
      <c r="IMB383" s="243"/>
      <c r="IMC383" s="243"/>
      <c r="IMD383" s="243"/>
      <c r="IME383" s="243"/>
      <c r="IMF383" s="243"/>
      <c r="IMG383" s="243"/>
      <c r="IMH383" s="243"/>
      <c r="IMI383" s="243"/>
      <c r="IMJ383" s="243"/>
      <c r="IMK383" s="243"/>
      <c r="IML383" s="243"/>
      <c r="IMM383" s="243"/>
      <c r="IMN383" s="243"/>
      <c r="IMO383" s="243"/>
      <c r="IMP383" s="243"/>
      <c r="IMQ383" s="243"/>
      <c r="IMR383" s="243"/>
      <c r="IMS383" s="243"/>
      <c r="IMT383" s="243"/>
      <c r="IMU383" s="243"/>
      <c r="IMV383" s="243"/>
      <c r="IMW383" s="243"/>
      <c r="IMX383" s="243"/>
      <c r="IMY383" s="243"/>
      <c r="IMZ383" s="243"/>
      <c r="INA383" s="243"/>
      <c r="INB383" s="243"/>
      <c r="INC383" s="243"/>
      <c r="IND383" s="243"/>
      <c r="INE383" s="243"/>
      <c r="INF383" s="243"/>
      <c r="ING383" s="243"/>
      <c r="INH383" s="243"/>
      <c r="INI383" s="243"/>
      <c r="INJ383" s="243"/>
      <c r="INK383" s="243"/>
      <c r="INL383" s="243"/>
      <c r="INM383" s="243"/>
      <c r="INN383" s="243"/>
      <c r="INO383" s="243"/>
      <c r="INP383" s="243"/>
      <c r="INQ383" s="243"/>
      <c r="INR383" s="243"/>
      <c r="INS383" s="243"/>
      <c r="INT383" s="243"/>
      <c r="INU383" s="243"/>
      <c r="INV383" s="243"/>
      <c r="INW383" s="243"/>
      <c r="INX383" s="243"/>
      <c r="INY383" s="243"/>
      <c r="INZ383" s="243"/>
      <c r="IOA383" s="243"/>
      <c r="IOB383" s="243"/>
      <c r="IOC383" s="243"/>
      <c r="IOD383" s="243"/>
      <c r="IOE383" s="243"/>
      <c r="IOF383" s="243"/>
      <c r="IOG383" s="243"/>
      <c r="IOH383" s="243"/>
      <c r="IOI383" s="243"/>
      <c r="IOJ383" s="243"/>
      <c r="IOK383" s="243"/>
      <c r="IOL383" s="243"/>
      <c r="IOM383" s="243"/>
      <c r="ION383" s="243"/>
      <c r="IOO383" s="243"/>
      <c r="IOP383" s="243"/>
      <c r="IOQ383" s="243"/>
      <c r="IOR383" s="243"/>
      <c r="IOS383" s="243"/>
      <c r="IOT383" s="243"/>
      <c r="IOU383" s="243"/>
      <c r="IOV383" s="243"/>
      <c r="IOW383" s="243"/>
      <c r="IOX383" s="243"/>
      <c r="IOY383" s="243"/>
      <c r="IOZ383" s="243"/>
      <c r="IPA383" s="243"/>
      <c r="IPB383" s="243"/>
      <c r="IPC383" s="243"/>
      <c r="IPD383" s="243"/>
      <c r="IPE383" s="243"/>
      <c r="IPF383" s="243"/>
      <c r="IPG383" s="243"/>
      <c r="IPH383" s="243"/>
      <c r="IPI383" s="243"/>
      <c r="IPJ383" s="243"/>
      <c r="IPK383" s="243"/>
      <c r="IPL383" s="243"/>
      <c r="IPM383" s="243"/>
      <c r="IPN383" s="243"/>
      <c r="IPO383" s="243"/>
      <c r="IPP383" s="243"/>
      <c r="IPQ383" s="243"/>
      <c r="IPR383" s="243"/>
      <c r="IPS383" s="243"/>
      <c r="IPT383" s="243"/>
      <c r="IPU383" s="243"/>
      <c r="IPV383" s="243"/>
      <c r="IPW383" s="243"/>
      <c r="IPX383" s="243"/>
      <c r="IPY383" s="243"/>
      <c r="IPZ383" s="243"/>
      <c r="IQA383" s="243"/>
      <c r="IQB383" s="243"/>
      <c r="IQC383" s="243"/>
      <c r="IQD383" s="243"/>
      <c r="IQE383" s="243"/>
      <c r="IQF383" s="243"/>
      <c r="IQG383" s="243"/>
      <c r="IQH383" s="243"/>
      <c r="IQI383" s="243"/>
      <c r="IQJ383" s="243"/>
      <c r="IQK383" s="243"/>
      <c r="IQL383" s="243"/>
      <c r="IQM383" s="243"/>
      <c r="IQN383" s="243"/>
      <c r="IQO383" s="243"/>
      <c r="IQP383" s="243"/>
      <c r="IQQ383" s="243"/>
      <c r="IQR383" s="243"/>
      <c r="IQS383" s="243"/>
      <c r="IQT383" s="243"/>
      <c r="IQU383" s="243"/>
      <c r="IQV383" s="243"/>
      <c r="IQW383" s="243"/>
      <c r="IQX383" s="243"/>
      <c r="IQY383" s="243"/>
      <c r="IQZ383" s="243"/>
      <c r="IRA383" s="243"/>
      <c r="IRB383" s="243"/>
      <c r="IRC383" s="243"/>
      <c r="IRD383" s="243"/>
      <c r="IRE383" s="243"/>
      <c r="IRF383" s="243"/>
      <c r="IRG383" s="243"/>
      <c r="IRH383" s="243"/>
      <c r="IRI383" s="243"/>
      <c r="IRJ383" s="243"/>
      <c r="IRK383" s="243"/>
      <c r="IRL383" s="243"/>
      <c r="IRM383" s="243"/>
      <c r="IRN383" s="243"/>
      <c r="IRO383" s="243"/>
      <c r="IRP383" s="243"/>
      <c r="IRQ383" s="243"/>
      <c r="IRR383" s="243"/>
      <c r="IRS383" s="243"/>
      <c r="IRT383" s="243"/>
      <c r="IRU383" s="243"/>
      <c r="IRV383" s="243"/>
      <c r="IRW383" s="243"/>
      <c r="IRX383" s="243"/>
      <c r="IRY383" s="243"/>
      <c r="IRZ383" s="243"/>
      <c r="ISA383" s="243"/>
      <c r="ISB383" s="243"/>
      <c r="ISC383" s="243"/>
      <c r="ISD383" s="243"/>
      <c r="ISE383" s="243"/>
      <c r="ISF383" s="243"/>
      <c r="ISG383" s="243"/>
      <c r="ISH383" s="243"/>
      <c r="ISI383" s="243"/>
      <c r="ISJ383" s="243"/>
      <c r="ISK383" s="243"/>
      <c r="ISL383" s="243"/>
      <c r="ISM383" s="243"/>
      <c r="ISN383" s="243"/>
      <c r="ISO383" s="243"/>
      <c r="ISP383" s="243"/>
      <c r="ISQ383" s="243"/>
      <c r="ISR383" s="243"/>
      <c r="ISS383" s="243"/>
      <c r="IST383" s="243"/>
      <c r="ISU383" s="243"/>
      <c r="ISV383" s="243"/>
      <c r="ISW383" s="243"/>
      <c r="ISX383" s="243"/>
      <c r="ISY383" s="243"/>
      <c r="ISZ383" s="243"/>
      <c r="ITA383" s="243"/>
      <c r="ITB383" s="243"/>
      <c r="ITC383" s="243"/>
      <c r="ITD383" s="243"/>
      <c r="ITE383" s="243"/>
      <c r="ITF383" s="243"/>
      <c r="ITG383" s="243"/>
      <c r="ITH383" s="243"/>
      <c r="ITI383" s="243"/>
      <c r="ITJ383" s="243"/>
      <c r="ITK383" s="243"/>
      <c r="ITL383" s="243"/>
      <c r="ITM383" s="243"/>
      <c r="ITN383" s="243"/>
      <c r="ITO383" s="243"/>
      <c r="ITP383" s="243"/>
      <c r="ITQ383" s="243"/>
      <c r="ITR383" s="243"/>
      <c r="ITS383" s="243"/>
      <c r="ITT383" s="243"/>
      <c r="ITU383" s="243"/>
      <c r="ITV383" s="243"/>
      <c r="ITW383" s="243"/>
      <c r="ITX383" s="243"/>
      <c r="ITY383" s="243"/>
      <c r="ITZ383" s="243"/>
      <c r="IUA383" s="243"/>
      <c r="IUB383" s="243"/>
      <c r="IUC383" s="243"/>
      <c r="IUD383" s="243"/>
      <c r="IUE383" s="243"/>
      <c r="IUF383" s="243"/>
      <c r="IUG383" s="243"/>
      <c r="IUH383" s="243"/>
      <c r="IUI383" s="243"/>
      <c r="IUJ383" s="243"/>
      <c r="IUK383" s="243"/>
      <c r="IUL383" s="243"/>
      <c r="IUM383" s="243"/>
      <c r="IUN383" s="243"/>
      <c r="IUO383" s="243"/>
      <c r="IUP383" s="243"/>
      <c r="IUQ383" s="243"/>
      <c r="IUR383" s="243"/>
      <c r="IUS383" s="243"/>
      <c r="IUT383" s="243"/>
      <c r="IUU383" s="243"/>
      <c r="IUV383" s="243"/>
      <c r="IUW383" s="243"/>
      <c r="IUX383" s="243"/>
      <c r="IUY383" s="243"/>
      <c r="IUZ383" s="243"/>
      <c r="IVA383" s="243"/>
      <c r="IVB383" s="243"/>
      <c r="IVC383" s="243"/>
      <c r="IVD383" s="243"/>
      <c r="IVE383" s="243"/>
      <c r="IVF383" s="243"/>
      <c r="IVG383" s="243"/>
      <c r="IVH383" s="243"/>
      <c r="IVI383" s="243"/>
      <c r="IVJ383" s="243"/>
      <c r="IVK383" s="243"/>
      <c r="IVL383" s="243"/>
      <c r="IVM383" s="243"/>
      <c r="IVN383" s="243"/>
      <c r="IVO383" s="243"/>
      <c r="IVP383" s="243"/>
      <c r="IVQ383" s="243"/>
      <c r="IVR383" s="243"/>
      <c r="IVS383" s="243"/>
      <c r="IVT383" s="243"/>
      <c r="IVU383" s="243"/>
      <c r="IVV383" s="243"/>
      <c r="IVW383" s="243"/>
      <c r="IVX383" s="243"/>
      <c r="IVY383" s="243"/>
      <c r="IVZ383" s="243"/>
      <c r="IWA383" s="243"/>
      <c r="IWB383" s="243"/>
      <c r="IWC383" s="243"/>
      <c r="IWD383" s="243"/>
      <c r="IWE383" s="243"/>
      <c r="IWF383" s="243"/>
      <c r="IWG383" s="243"/>
      <c r="IWH383" s="243"/>
      <c r="IWI383" s="243"/>
      <c r="IWJ383" s="243"/>
      <c r="IWK383" s="243"/>
      <c r="IWL383" s="243"/>
      <c r="IWM383" s="243"/>
      <c r="IWN383" s="243"/>
      <c r="IWO383" s="243"/>
      <c r="IWP383" s="243"/>
      <c r="IWQ383" s="243"/>
      <c r="IWR383" s="243"/>
      <c r="IWS383" s="243"/>
      <c r="IWT383" s="243"/>
      <c r="IWU383" s="243"/>
      <c r="IWV383" s="243"/>
      <c r="IWW383" s="243"/>
      <c r="IWX383" s="243"/>
      <c r="IWY383" s="243"/>
      <c r="IWZ383" s="243"/>
      <c r="IXA383" s="243"/>
      <c r="IXB383" s="243"/>
      <c r="IXC383" s="243"/>
      <c r="IXD383" s="243"/>
      <c r="IXE383" s="243"/>
      <c r="IXF383" s="243"/>
      <c r="IXG383" s="243"/>
      <c r="IXH383" s="243"/>
      <c r="IXI383" s="243"/>
      <c r="IXJ383" s="243"/>
      <c r="IXK383" s="243"/>
      <c r="IXL383" s="243"/>
      <c r="IXM383" s="243"/>
      <c r="IXN383" s="243"/>
      <c r="IXO383" s="243"/>
      <c r="IXP383" s="243"/>
      <c r="IXQ383" s="243"/>
      <c r="IXR383" s="243"/>
      <c r="IXS383" s="243"/>
      <c r="IXT383" s="243"/>
      <c r="IXU383" s="243"/>
      <c r="IXV383" s="243"/>
      <c r="IXW383" s="243"/>
      <c r="IXX383" s="243"/>
      <c r="IXY383" s="243"/>
      <c r="IXZ383" s="243"/>
      <c r="IYA383" s="243"/>
      <c r="IYB383" s="243"/>
      <c r="IYC383" s="243"/>
      <c r="IYD383" s="243"/>
      <c r="IYE383" s="243"/>
      <c r="IYF383" s="243"/>
      <c r="IYG383" s="243"/>
      <c r="IYH383" s="243"/>
      <c r="IYI383" s="243"/>
      <c r="IYJ383" s="243"/>
      <c r="IYK383" s="243"/>
      <c r="IYL383" s="243"/>
      <c r="IYM383" s="243"/>
      <c r="IYN383" s="243"/>
      <c r="IYO383" s="243"/>
      <c r="IYP383" s="243"/>
      <c r="IYQ383" s="243"/>
      <c r="IYR383" s="243"/>
      <c r="IYS383" s="243"/>
      <c r="IYT383" s="243"/>
      <c r="IYU383" s="243"/>
      <c r="IYV383" s="243"/>
      <c r="IYW383" s="243"/>
      <c r="IYX383" s="243"/>
      <c r="IYY383" s="243"/>
      <c r="IYZ383" s="243"/>
      <c r="IZA383" s="243"/>
      <c r="IZB383" s="243"/>
      <c r="IZC383" s="243"/>
      <c r="IZD383" s="243"/>
      <c r="IZE383" s="243"/>
      <c r="IZF383" s="243"/>
      <c r="IZG383" s="243"/>
      <c r="IZH383" s="243"/>
      <c r="IZI383" s="243"/>
      <c r="IZJ383" s="243"/>
      <c r="IZK383" s="243"/>
      <c r="IZL383" s="243"/>
      <c r="IZM383" s="243"/>
      <c r="IZN383" s="243"/>
      <c r="IZO383" s="243"/>
      <c r="IZP383" s="243"/>
      <c r="IZQ383" s="243"/>
      <c r="IZR383" s="243"/>
      <c r="IZS383" s="243"/>
      <c r="IZT383" s="243"/>
      <c r="IZU383" s="243"/>
      <c r="IZV383" s="243"/>
      <c r="IZW383" s="243"/>
      <c r="IZX383" s="243"/>
      <c r="IZY383" s="243"/>
      <c r="IZZ383" s="243"/>
      <c r="JAA383" s="243"/>
      <c r="JAB383" s="243"/>
      <c r="JAC383" s="243"/>
      <c r="JAD383" s="243"/>
      <c r="JAE383" s="243"/>
      <c r="JAF383" s="243"/>
      <c r="JAG383" s="243"/>
      <c r="JAH383" s="243"/>
      <c r="JAI383" s="243"/>
      <c r="JAJ383" s="243"/>
      <c r="JAK383" s="243"/>
      <c r="JAL383" s="243"/>
      <c r="JAM383" s="243"/>
      <c r="JAN383" s="243"/>
      <c r="JAO383" s="243"/>
      <c r="JAP383" s="243"/>
      <c r="JAQ383" s="243"/>
      <c r="JAR383" s="243"/>
      <c r="JAS383" s="243"/>
      <c r="JAT383" s="243"/>
      <c r="JAU383" s="243"/>
      <c r="JAV383" s="243"/>
      <c r="JAW383" s="243"/>
      <c r="JAX383" s="243"/>
      <c r="JAY383" s="243"/>
      <c r="JAZ383" s="243"/>
      <c r="JBA383" s="243"/>
      <c r="JBB383" s="243"/>
      <c r="JBC383" s="243"/>
      <c r="JBD383" s="243"/>
      <c r="JBE383" s="243"/>
      <c r="JBF383" s="243"/>
      <c r="JBG383" s="243"/>
      <c r="JBH383" s="243"/>
      <c r="JBI383" s="243"/>
      <c r="JBJ383" s="243"/>
      <c r="JBK383" s="243"/>
      <c r="JBL383" s="243"/>
      <c r="JBM383" s="243"/>
      <c r="JBN383" s="243"/>
      <c r="JBO383" s="243"/>
      <c r="JBP383" s="243"/>
      <c r="JBQ383" s="243"/>
      <c r="JBR383" s="243"/>
      <c r="JBS383" s="243"/>
      <c r="JBT383" s="243"/>
      <c r="JBU383" s="243"/>
      <c r="JBV383" s="243"/>
      <c r="JBW383" s="243"/>
      <c r="JBX383" s="243"/>
      <c r="JBY383" s="243"/>
      <c r="JBZ383" s="243"/>
      <c r="JCA383" s="243"/>
      <c r="JCB383" s="243"/>
      <c r="JCC383" s="243"/>
      <c r="JCD383" s="243"/>
      <c r="JCE383" s="243"/>
      <c r="JCF383" s="243"/>
      <c r="JCG383" s="243"/>
      <c r="JCH383" s="243"/>
      <c r="JCI383" s="243"/>
      <c r="JCJ383" s="243"/>
      <c r="JCK383" s="243"/>
      <c r="JCL383" s="243"/>
      <c r="JCM383" s="243"/>
      <c r="JCN383" s="243"/>
      <c r="JCO383" s="243"/>
      <c r="JCP383" s="243"/>
      <c r="JCQ383" s="243"/>
      <c r="JCR383" s="243"/>
      <c r="JCS383" s="243"/>
      <c r="JCT383" s="243"/>
      <c r="JCU383" s="243"/>
      <c r="JCV383" s="243"/>
      <c r="JCW383" s="243"/>
      <c r="JCX383" s="243"/>
      <c r="JCY383" s="243"/>
      <c r="JCZ383" s="243"/>
      <c r="JDA383" s="243"/>
      <c r="JDB383" s="243"/>
      <c r="JDC383" s="243"/>
      <c r="JDD383" s="243"/>
      <c r="JDE383" s="243"/>
      <c r="JDF383" s="243"/>
      <c r="JDG383" s="243"/>
      <c r="JDH383" s="243"/>
      <c r="JDI383" s="243"/>
      <c r="JDJ383" s="243"/>
      <c r="JDK383" s="243"/>
      <c r="JDL383" s="243"/>
      <c r="JDM383" s="243"/>
      <c r="JDN383" s="243"/>
      <c r="JDO383" s="243"/>
      <c r="JDP383" s="243"/>
      <c r="JDQ383" s="243"/>
      <c r="JDR383" s="243"/>
      <c r="JDS383" s="243"/>
      <c r="JDT383" s="243"/>
      <c r="JDU383" s="243"/>
      <c r="JDV383" s="243"/>
      <c r="JDW383" s="243"/>
      <c r="JDX383" s="243"/>
      <c r="JDY383" s="243"/>
      <c r="JDZ383" s="243"/>
      <c r="JEA383" s="243"/>
      <c r="JEB383" s="243"/>
      <c r="JEC383" s="243"/>
      <c r="JED383" s="243"/>
      <c r="JEE383" s="243"/>
      <c r="JEF383" s="243"/>
      <c r="JEG383" s="243"/>
      <c r="JEH383" s="243"/>
      <c r="JEI383" s="243"/>
      <c r="JEJ383" s="243"/>
      <c r="JEK383" s="243"/>
      <c r="JEL383" s="243"/>
      <c r="JEM383" s="243"/>
      <c r="JEN383" s="243"/>
      <c r="JEO383" s="243"/>
      <c r="JEP383" s="243"/>
      <c r="JEQ383" s="243"/>
      <c r="JER383" s="243"/>
      <c r="JES383" s="243"/>
      <c r="JET383" s="243"/>
      <c r="JEU383" s="243"/>
      <c r="JEV383" s="243"/>
      <c r="JEW383" s="243"/>
      <c r="JEX383" s="243"/>
      <c r="JEY383" s="243"/>
      <c r="JEZ383" s="243"/>
      <c r="JFA383" s="243"/>
      <c r="JFB383" s="243"/>
      <c r="JFC383" s="243"/>
      <c r="JFD383" s="243"/>
      <c r="JFE383" s="243"/>
      <c r="JFF383" s="243"/>
      <c r="JFG383" s="243"/>
      <c r="JFH383" s="243"/>
      <c r="JFI383" s="243"/>
      <c r="JFJ383" s="243"/>
      <c r="JFK383" s="243"/>
      <c r="JFL383" s="243"/>
      <c r="JFM383" s="243"/>
      <c r="JFN383" s="243"/>
      <c r="JFO383" s="243"/>
      <c r="JFP383" s="243"/>
      <c r="JFQ383" s="243"/>
      <c r="JFR383" s="243"/>
      <c r="JFS383" s="243"/>
      <c r="JFT383" s="243"/>
      <c r="JFU383" s="243"/>
      <c r="JFV383" s="243"/>
      <c r="JFW383" s="243"/>
      <c r="JFX383" s="243"/>
      <c r="JFY383" s="243"/>
      <c r="JFZ383" s="243"/>
      <c r="JGA383" s="243"/>
      <c r="JGB383" s="243"/>
      <c r="JGC383" s="243"/>
      <c r="JGD383" s="243"/>
      <c r="JGE383" s="243"/>
      <c r="JGF383" s="243"/>
      <c r="JGG383" s="243"/>
      <c r="JGH383" s="243"/>
      <c r="JGI383" s="243"/>
      <c r="JGJ383" s="243"/>
      <c r="JGK383" s="243"/>
      <c r="JGL383" s="243"/>
      <c r="JGM383" s="243"/>
      <c r="JGN383" s="243"/>
      <c r="JGO383" s="243"/>
      <c r="JGP383" s="243"/>
      <c r="JGQ383" s="243"/>
      <c r="JGR383" s="243"/>
      <c r="JGS383" s="243"/>
      <c r="JGT383" s="243"/>
      <c r="JGU383" s="243"/>
      <c r="JGV383" s="243"/>
      <c r="JGW383" s="243"/>
      <c r="JGX383" s="243"/>
      <c r="JGY383" s="243"/>
      <c r="JGZ383" s="243"/>
      <c r="JHA383" s="243"/>
      <c r="JHB383" s="243"/>
      <c r="JHC383" s="243"/>
      <c r="JHD383" s="243"/>
      <c r="JHE383" s="243"/>
      <c r="JHF383" s="243"/>
      <c r="JHG383" s="243"/>
      <c r="JHH383" s="243"/>
      <c r="JHI383" s="243"/>
      <c r="JHJ383" s="243"/>
      <c r="JHK383" s="243"/>
      <c r="JHL383" s="243"/>
      <c r="JHM383" s="243"/>
      <c r="JHN383" s="243"/>
      <c r="JHO383" s="243"/>
      <c r="JHP383" s="243"/>
      <c r="JHQ383" s="243"/>
      <c r="JHR383" s="243"/>
      <c r="JHS383" s="243"/>
      <c r="JHT383" s="243"/>
      <c r="JHU383" s="243"/>
      <c r="JHV383" s="243"/>
      <c r="JHW383" s="243"/>
      <c r="JHX383" s="243"/>
      <c r="JHY383" s="243"/>
      <c r="JHZ383" s="243"/>
      <c r="JIA383" s="243"/>
      <c r="JIB383" s="243"/>
      <c r="JIC383" s="243"/>
      <c r="JID383" s="243"/>
      <c r="JIE383" s="243"/>
      <c r="JIF383" s="243"/>
      <c r="JIG383" s="243"/>
      <c r="JIH383" s="243"/>
      <c r="JII383" s="243"/>
      <c r="JIJ383" s="243"/>
      <c r="JIK383" s="243"/>
      <c r="JIL383" s="243"/>
      <c r="JIM383" s="243"/>
      <c r="JIN383" s="243"/>
      <c r="JIO383" s="243"/>
      <c r="JIP383" s="243"/>
      <c r="JIQ383" s="243"/>
      <c r="JIR383" s="243"/>
      <c r="JIS383" s="243"/>
      <c r="JIT383" s="243"/>
      <c r="JIU383" s="243"/>
      <c r="JIV383" s="243"/>
      <c r="JIW383" s="243"/>
      <c r="JIX383" s="243"/>
      <c r="JIY383" s="243"/>
      <c r="JIZ383" s="243"/>
      <c r="JJA383" s="243"/>
      <c r="JJB383" s="243"/>
      <c r="JJC383" s="243"/>
      <c r="JJD383" s="243"/>
      <c r="JJE383" s="243"/>
      <c r="JJF383" s="243"/>
      <c r="JJG383" s="243"/>
      <c r="JJH383" s="243"/>
      <c r="JJI383" s="243"/>
      <c r="JJJ383" s="243"/>
      <c r="JJK383" s="243"/>
      <c r="JJL383" s="243"/>
      <c r="JJM383" s="243"/>
      <c r="JJN383" s="243"/>
      <c r="JJO383" s="243"/>
      <c r="JJP383" s="243"/>
      <c r="JJQ383" s="243"/>
      <c r="JJR383" s="243"/>
      <c r="JJS383" s="243"/>
      <c r="JJT383" s="243"/>
      <c r="JJU383" s="243"/>
      <c r="JJV383" s="243"/>
      <c r="JJW383" s="243"/>
      <c r="JJX383" s="243"/>
      <c r="JJY383" s="243"/>
      <c r="JJZ383" s="243"/>
      <c r="JKA383" s="243"/>
      <c r="JKB383" s="243"/>
      <c r="JKC383" s="243"/>
      <c r="JKD383" s="243"/>
      <c r="JKE383" s="243"/>
      <c r="JKF383" s="243"/>
      <c r="JKG383" s="243"/>
      <c r="JKH383" s="243"/>
      <c r="JKI383" s="243"/>
      <c r="JKJ383" s="243"/>
      <c r="JKK383" s="243"/>
      <c r="JKL383" s="243"/>
      <c r="JKM383" s="243"/>
      <c r="JKN383" s="243"/>
      <c r="JKO383" s="243"/>
      <c r="JKP383" s="243"/>
      <c r="JKQ383" s="243"/>
      <c r="JKR383" s="243"/>
      <c r="JKS383" s="243"/>
      <c r="JKT383" s="243"/>
      <c r="JKU383" s="243"/>
      <c r="JKV383" s="243"/>
      <c r="JKW383" s="243"/>
      <c r="JKX383" s="243"/>
      <c r="JKY383" s="243"/>
      <c r="JKZ383" s="243"/>
      <c r="JLA383" s="243"/>
      <c r="JLB383" s="243"/>
      <c r="JLC383" s="243"/>
      <c r="JLD383" s="243"/>
      <c r="JLE383" s="243"/>
      <c r="JLF383" s="243"/>
      <c r="JLG383" s="243"/>
      <c r="JLH383" s="243"/>
      <c r="JLI383" s="243"/>
      <c r="JLJ383" s="243"/>
      <c r="JLK383" s="243"/>
      <c r="JLL383" s="243"/>
      <c r="JLM383" s="243"/>
      <c r="JLN383" s="243"/>
      <c r="JLO383" s="243"/>
      <c r="JLP383" s="243"/>
      <c r="JLQ383" s="243"/>
      <c r="JLR383" s="243"/>
      <c r="JLS383" s="243"/>
      <c r="JLT383" s="243"/>
      <c r="JLU383" s="243"/>
      <c r="JLV383" s="243"/>
      <c r="JLW383" s="243"/>
      <c r="JLX383" s="243"/>
      <c r="JLY383" s="243"/>
      <c r="JLZ383" s="243"/>
      <c r="JMA383" s="243"/>
      <c r="JMB383" s="243"/>
      <c r="JMC383" s="243"/>
      <c r="JMD383" s="243"/>
      <c r="JME383" s="243"/>
      <c r="JMF383" s="243"/>
      <c r="JMG383" s="243"/>
      <c r="JMH383" s="243"/>
      <c r="JMI383" s="243"/>
      <c r="JMJ383" s="243"/>
      <c r="JMK383" s="243"/>
      <c r="JML383" s="243"/>
      <c r="JMM383" s="243"/>
      <c r="JMN383" s="243"/>
      <c r="JMO383" s="243"/>
      <c r="JMP383" s="243"/>
      <c r="JMQ383" s="243"/>
      <c r="JMR383" s="243"/>
      <c r="JMS383" s="243"/>
      <c r="JMT383" s="243"/>
      <c r="JMU383" s="243"/>
      <c r="JMV383" s="243"/>
      <c r="JMW383" s="243"/>
      <c r="JMX383" s="243"/>
      <c r="JMY383" s="243"/>
      <c r="JMZ383" s="243"/>
      <c r="JNA383" s="243"/>
      <c r="JNB383" s="243"/>
      <c r="JNC383" s="243"/>
      <c r="JND383" s="243"/>
      <c r="JNE383" s="243"/>
      <c r="JNF383" s="243"/>
      <c r="JNG383" s="243"/>
      <c r="JNH383" s="243"/>
      <c r="JNI383" s="243"/>
      <c r="JNJ383" s="243"/>
      <c r="JNK383" s="243"/>
      <c r="JNL383" s="243"/>
      <c r="JNM383" s="243"/>
      <c r="JNN383" s="243"/>
      <c r="JNO383" s="243"/>
      <c r="JNP383" s="243"/>
      <c r="JNQ383" s="243"/>
      <c r="JNR383" s="243"/>
      <c r="JNS383" s="243"/>
      <c r="JNT383" s="243"/>
      <c r="JNU383" s="243"/>
      <c r="JNV383" s="243"/>
      <c r="JNW383" s="243"/>
      <c r="JNX383" s="243"/>
      <c r="JNY383" s="243"/>
      <c r="JNZ383" s="243"/>
      <c r="JOA383" s="243"/>
      <c r="JOB383" s="243"/>
      <c r="JOC383" s="243"/>
      <c r="JOD383" s="243"/>
      <c r="JOE383" s="243"/>
      <c r="JOF383" s="243"/>
      <c r="JOG383" s="243"/>
      <c r="JOH383" s="243"/>
      <c r="JOI383" s="243"/>
      <c r="JOJ383" s="243"/>
      <c r="JOK383" s="243"/>
      <c r="JOL383" s="243"/>
      <c r="JOM383" s="243"/>
      <c r="JON383" s="243"/>
      <c r="JOO383" s="243"/>
      <c r="JOP383" s="243"/>
      <c r="JOQ383" s="243"/>
      <c r="JOR383" s="243"/>
      <c r="JOS383" s="243"/>
      <c r="JOT383" s="243"/>
      <c r="JOU383" s="243"/>
      <c r="JOV383" s="243"/>
      <c r="JOW383" s="243"/>
      <c r="JOX383" s="243"/>
      <c r="JOY383" s="243"/>
      <c r="JOZ383" s="243"/>
      <c r="JPA383" s="243"/>
      <c r="JPB383" s="243"/>
      <c r="JPC383" s="243"/>
      <c r="JPD383" s="243"/>
      <c r="JPE383" s="243"/>
      <c r="JPF383" s="243"/>
      <c r="JPG383" s="243"/>
      <c r="JPH383" s="243"/>
      <c r="JPI383" s="243"/>
      <c r="JPJ383" s="243"/>
      <c r="JPK383" s="243"/>
      <c r="JPL383" s="243"/>
      <c r="JPM383" s="243"/>
      <c r="JPN383" s="243"/>
      <c r="JPO383" s="243"/>
      <c r="JPP383" s="243"/>
      <c r="JPQ383" s="243"/>
      <c r="JPR383" s="243"/>
      <c r="JPS383" s="243"/>
      <c r="JPT383" s="243"/>
      <c r="JPU383" s="243"/>
      <c r="JPV383" s="243"/>
      <c r="JPW383" s="243"/>
      <c r="JPX383" s="243"/>
      <c r="JPY383" s="243"/>
      <c r="JPZ383" s="243"/>
      <c r="JQA383" s="243"/>
      <c r="JQB383" s="243"/>
      <c r="JQC383" s="243"/>
      <c r="JQD383" s="243"/>
      <c r="JQE383" s="243"/>
      <c r="JQF383" s="243"/>
      <c r="JQG383" s="243"/>
      <c r="JQH383" s="243"/>
      <c r="JQI383" s="243"/>
      <c r="JQJ383" s="243"/>
      <c r="JQK383" s="243"/>
      <c r="JQL383" s="243"/>
      <c r="JQM383" s="243"/>
      <c r="JQN383" s="243"/>
      <c r="JQO383" s="243"/>
      <c r="JQP383" s="243"/>
      <c r="JQQ383" s="243"/>
      <c r="JQR383" s="243"/>
      <c r="JQS383" s="243"/>
      <c r="JQT383" s="243"/>
      <c r="JQU383" s="243"/>
      <c r="JQV383" s="243"/>
      <c r="JQW383" s="243"/>
      <c r="JQX383" s="243"/>
      <c r="JQY383" s="243"/>
      <c r="JQZ383" s="243"/>
      <c r="JRA383" s="243"/>
      <c r="JRB383" s="243"/>
      <c r="JRC383" s="243"/>
      <c r="JRD383" s="243"/>
      <c r="JRE383" s="243"/>
      <c r="JRF383" s="243"/>
      <c r="JRG383" s="243"/>
      <c r="JRH383" s="243"/>
      <c r="JRI383" s="243"/>
      <c r="JRJ383" s="243"/>
      <c r="JRK383" s="243"/>
      <c r="JRL383" s="243"/>
      <c r="JRM383" s="243"/>
      <c r="JRN383" s="243"/>
      <c r="JRO383" s="243"/>
      <c r="JRP383" s="243"/>
      <c r="JRQ383" s="243"/>
      <c r="JRR383" s="243"/>
      <c r="JRS383" s="243"/>
      <c r="JRT383" s="243"/>
      <c r="JRU383" s="243"/>
      <c r="JRV383" s="243"/>
      <c r="JRW383" s="243"/>
      <c r="JRX383" s="243"/>
      <c r="JRY383" s="243"/>
      <c r="JRZ383" s="243"/>
      <c r="JSA383" s="243"/>
      <c r="JSB383" s="243"/>
      <c r="JSC383" s="243"/>
      <c r="JSD383" s="243"/>
      <c r="JSE383" s="243"/>
      <c r="JSF383" s="243"/>
      <c r="JSG383" s="243"/>
      <c r="JSH383" s="243"/>
      <c r="JSI383" s="243"/>
      <c r="JSJ383" s="243"/>
      <c r="JSK383" s="243"/>
      <c r="JSL383" s="243"/>
      <c r="JSM383" s="243"/>
      <c r="JSN383" s="243"/>
      <c r="JSO383" s="243"/>
      <c r="JSP383" s="243"/>
      <c r="JSQ383" s="243"/>
      <c r="JSR383" s="243"/>
      <c r="JSS383" s="243"/>
      <c r="JST383" s="243"/>
      <c r="JSU383" s="243"/>
      <c r="JSV383" s="243"/>
      <c r="JSW383" s="243"/>
      <c r="JSX383" s="243"/>
      <c r="JSY383" s="243"/>
      <c r="JSZ383" s="243"/>
      <c r="JTA383" s="243"/>
      <c r="JTB383" s="243"/>
      <c r="JTC383" s="243"/>
      <c r="JTD383" s="243"/>
      <c r="JTE383" s="243"/>
      <c r="JTF383" s="243"/>
      <c r="JTG383" s="243"/>
      <c r="JTH383" s="243"/>
      <c r="JTI383" s="243"/>
      <c r="JTJ383" s="243"/>
      <c r="JTK383" s="243"/>
      <c r="JTL383" s="243"/>
      <c r="JTM383" s="243"/>
      <c r="JTN383" s="243"/>
      <c r="JTO383" s="243"/>
      <c r="JTP383" s="243"/>
      <c r="JTQ383" s="243"/>
      <c r="JTR383" s="243"/>
      <c r="JTS383" s="243"/>
      <c r="JTT383" s="243"/>
      <c r="JTU383" s="243"/>
      <c r="JTV383" s="243"/>
      <c r="JTW383" s="243"/>
      <c r="JTX383" s="243"/>
      <c r="JTY383" s="243"/>
      <c r="JTZ383" s="243"/>
      <c r="JUA383" s="243"/>
      <c r="JUB383" s="243"/>
      <c r="JUC383" s="243"/>
      <c r="JUD383" s="243"/>
      <c r="JUE383" s="243"/>
      <c r="JUF383" s="243"/>
      <c r="JUG383" s="243"/>
      <c r="JUH383" s="243"/>
      <c r="JUI383" s="243"/>
      <c r="JUJ383" s="243"/>
      <c r="JUK383" s="243"/>
      <c r="JUL383" s="243"/>
      <c r="JUM383" s="243"/>
      <c r="JUN383" s="243"/>
      <c r="JUO383" s="243"/>
      <c r="JUP383" s="243"/>
      <c r="JUQ383" s="243"/>
      <c r="JUR383" s="243"/>
      <c r="JUS383" s="243"/>
      <c r="JUT383" s="243"/>
      <c r="JUU383" s="243"/>
      <c r="JUV383" s="243"/>
      <c r="JUW383" s="243"/>
      <c r="JUX383" s="243"/>
      <c r="JUY383" s="243"/>
      <c r="JUZ383" s="243"/>
      <c r="JVA383" s="243"/>
      <c r="JVB383" s="243"/>
      <c r="JVC383" s="243"/>
      <c r="JVD383" s="243"/>
      <c r="JVE383" s="243"/>
      <c r="JVF383" s="243"/>
      <c r="JVG383" s="243"/>
      <c r="JVH383" s="243"/>
      <c r="JVI383" s="243"/>
      <c r="JVJ383" s="243"/>
      <c r="JVK383" s="243"/>
      <c r="JVL383" s="243"/>
      <c r="JVM383" s="243"/>
      <c r="JVN383" s="243"/>
      <c r="JVO383" s="243"/>
      <c r="JVP383" s="243"/>
      <c r="JVQ383" s="243"/>
      <c r="JVR383" s="243"/>
      <c r="JVS383" s="243"/>
      <c r="JVT383" s="243"/>
      <c r="JVU383" s="243"/>
      <c r="JVV383" s="243"/>
      <c r="JVW383" s="243"/>
      <c r="JVX383" s="243"/>
      <c r="JVY383" s="243"/>
      <c r="JVZ383" s="243"/>
      <c r="JWA383" s="243"/>
      <c r="JWB383" s="243"/>
      <c r="JWC383" s="243"/>
      <c r="JWD383" s="243"/>
      <c r="JWE383" s="243"/>
      <c r="JWF383" s="243"/>
      <c r="JWG383" s="243"/>
      <c r="JWH383" s="243"/>
      <c r="JWI383" s="243"/>
      <c r="JWJ383" s="243"/>
      <c r="JWK383" s="243"/>
      <c r="JWL383" s="243"/>
      <c r="JWM383" s="243"/>
      <c r="JWN383" s="243"/>
      <c r="JWO383" s="243"/>
      <c r="JWP383" s="243"/>
      <c r="JWQ383" s="243"/>
      <c r="JWR383" s="243"/>
      <c r="JWS383" s="243"/>
      <c r="JWT383" s="243"/>
      <c r="JWU383" s="243"/>
      <c r="JWV383" s="243"/>
      <c r="JWW383" s="243"/>
      <c r="JWX383" s="243"/>
      <c r="JWY383" s="243"/>
      <c r="JWZ383" s="243"/>
      <c r="JXA383" s="243"/>
      <c r="JXB383" s="243"/>
      <c r="JXC383" s="243"/>
      <c r="JXD383" s="243"/>
      <c r="JXE383" s="243"/>
      <c r="JXF383" s="243"/>
      <c r="JXG383" s="243"/>
      <c r="JXH383" s="243"/>
      <c r="JXI383" s="243"/>
      <c r="JXJ383" s="243"/>
      <c r="JXK383" s="243"/>
      <c r="JXL383" s="243"/>
      <c r="JXM383" s="243"/>
      <c r="JXN383" s="243"/>
      <c r="JXO383" s="243"/>
      <c r="JXP383" s="243"/>
      <c r="JXQ383" s="243"/>
      <c r="JXR383" s="243"/>
      <c r="JXS383" s="243"/>
      <c r="JXT383" s="243"/>
      <c r="JXU383" s="243"/>
      <c r="JXV383" s="243"/>
      <c r="JXW383" s="243"/>
      <c r="JXX383" s="243"/>
      <c r="JXY383" s="243"/>
      <c r="JXZ383" s="243"/>
      <c r="JYA383" s="243"/>
      <c r="JYB383" s="243"/>
      <c r="JYC383" s="243"/>
      <c r="JYD383" s="243"/>
      <c r="JYE383" s="243"/>
      <c r="JYF383" s="243"/>
      <c r="JYG383" s="243"/>
      <c r="JYH383" s="243"/>
      <c r="JYI383" s="243"/>
      <c r="JYJ383" s="243"/>
      <c r="JYK383" s="243"/>
      <c r="JYL383" s="243"/>
      <c r="JYM383" s="243"/>
      <c r="JYN383" s="243"/>
      <c r="JYO383" s="243"/>
      <c r="JYP383" s="243"/>
      <c r="JYQ383" s="243"/>
      <c r="JYR383" s="243"/>
      <c r="JYS383" s="243"/>
      <c r="JYT383" s="243"/>
      <c r="JYU383" s="243"/>
      <c r="JYV383" s="243"/>
      <c r="JYW383" s="243"/>
      <c r="JYX383" s="243"/>
      <c r="JYY383" s="243"/>
      <c r="JYZ383" s="243"/>
      <c r="JZA383" s="243"/>
      <c r="JZB383" s="243"/>
      <c r="JZC383" s="243"/>
      <c r="JZD383" s="243"/>
      <c r="JZE383" s="243"/>
      <c r="JZF383" s="243"/>
      <c r="JZG383" s="243"/>
      <c r="JZH383" s="243"/>
      <c r="JZI383" s="243"/>
      <c r="JZJ383" s="243"/>
      <c r="JZK383" s="243"/>
      <c r="JZL383" s="243"/>
      <c r="JZM383" s="243"/>
      <c r="JZN383" s="243"/>
      <c r="JZO383" s="243"/>
      <c r="JZP383" s="243"/>
      <c r="JZQ383" s="243"/>
      <c r="JZR383" s="243"/>
      <c r="JZS383" s="243"/>
      <c r="JZT383" s="243"/>
      <c r="JZU383" s="243"/>
      <c r="JZV383" s="243"/>
      <c r="JZW383" s="243"/>
      <c r="JZX383" s="243"/>
      <c r="JZY383" s="243"/>
      <c r="JZZ383" s="243"/>
      <c r="KAA383" s="243"/>
      <c r="KAB383" s="243"/>
      <c r="KAC383" s="243"/>
      <c r="KAD383" s="243"/>
      <c r="KAE383" s="243"/>
      <c r="KAF383" s="243"/>
      <c r="KAG383" s="243"/>
      <c r="KAH383" s="243"/>
      <c r="KAI383" s="243"/>
      <c r="KAJ383" s="243"/>
      <c r="KAK383" s="243"/>
      <c r="KAL383" s="243"/>
      <c r="KAM383" s="243"/>
      <c r="KAN383" s="243"/>
      <c r="KAO383" s="243"/>
      <c r="KAP383" s="243"/>
      <c r="KAQ383" s="243"/>
      <c r="KAR383" s="243"/>
      <c r="KAS383" s="243"/>
      <c r="KAT383" s="243"/>
      <c r="KAU383" s="243"/>
      <c r="KAV383" s="243"/>
      <c r="KAW383" s="243"/>
      <c r="KAX383" s="243"/>
      <c r="KAY383" s="243"/>
      <c r="KAZ383" s="243"/>
      <c r="KBA383" s="243"/>
      <c r="KBB383" s="243"/>
      <c r="KBC383" s="243"/>
      <c r="KBD383" s="243"/>
      <c r="KBE383" s="243"/>
      <c r="KBF383" s="243"/>
      <c r="KBG383" s="243"/>
      <c r="KBH383" s="243"/>
      <c r="KBI383" s="243"/>
      <c r="KBJ383" s="243"/>
      <c r="KBK383" s="243"/>
      <c r="KBL383" s="243"/>
      <c r="KBM383" s="243"/>
      <c r="KBN383" s="243"/>
      <c r="KBO383" s="243"/>
      <c r="KBP383" s="243"/>
      <c r="KBQ383" s="243"/>
      <c r="KBR383" s="243"/>
      <c r="KBS383" s="243"/>
      <c r="KBT383" s="243"/>
      <c r="KBU383" s="243"/>
      <c r="KBV383" s="243"/>
      <c r="KBW383" s="243"/>
      <c r="KBX383" s="243"/>
      <c r="KBY383" s="243"/>
      <c r="KBZ383" s="243"/>
      <c r="KCA383" s="243"/>
      <c r="KCB383" s="243"/>
      <c r="KCC383" s="243"/>
      <c r="KCD383" s="243"/>
      <c r="KCE383" s="243"/>
      <c r="KCF383" s="243"/>
      <c r="KCG383" s="243"/>
      <c r="KCH383" s="243"/>
      <c r="KCI383" s="243"/>
      <c r="KCJ383" s="243"/>
      <c r="KCK383" s="243"/>
      <c r="KCL383" s="243"/>
      <c r="KCM383" s="243"/>
      <c r="KCN383" s="243"/>
      <c r="KCO383" s="243"/>
      <c r="KCP383" s="243"/>
      <c r="KCQ383" s="243"/>
      <c r="KCR383" s="243"/>
      <c r="KCS383" s="243"/>
      <c r="KCT383" s="243"/>
      <c r="KCU383" s="243"/>
      <c r="KCV383" s="243"/>
      <c r="KCW383" s="243"/>
      <c r="KCX383" s="243"/>
      <c r="KCY383" s="243"/>
      <c r="KCZ383" s="243"/>
      <c r="KDA383" s="243"/>
      <c r="KDB383" s="243"/>
      <c r="KDC383" s="243"/>
      <c r="KDD383" s="243"/>
      <c r="KDE383" s="243"/>
      <c r="KDF383" s="243"/>
      <c r="KDG383" s="243"/>
      <c r="KDH383" s="243"/>
      <c r="KDI383" s="243"/>
      <c r="KDJ383" s="243"/>
      <c r="KDK383" s="243"/>
      <c r="KDL383" s="243"/>
      <c r="KDM383" s="243"/>
      <c r="KDN383" s="243"/>
      <c r="KDO383" s="243"/>
      <c r="KDP383" s="243"/>
      <c r="KDQ383" s="243"/>
      <c r="KDR383" s="243"/>
      <c r="KDS383" s="243"/>
      <c r="KDT383" s="243"/>
      <c r="KDU383" s="243"/>
      <c r="KDV383" s="243"/>
      <c r="KDW383" s="243"/>
      <c r="KDX383" s="243"/>
      <c r="KDY383" s="243"/>
      <c r="KDZ383" s="243"/>
      <c r="KEA383" s="243"/>
      <c r="KEB383" s="243"/>
      <c r="KEC383" s="243"/>
      <c r="KED383" s="243"/>
      <c r="KEE383" s="243"/>
      <c r="KEF383" s="243"/>
      <c r="KEG383" s="243"/>
      <c r="KEH383" s="243"/>
      <c r="KEI383" s="243"/>
      <c r="KEJ383" s="243"/>
      <c r="KEK383" s="243"/>
      <c r="KEL383" s="243"/>
      <c r="KEM383" s="243"/>
      <c r="KEN383" s="243"/>
      <c r="KEO383" s="243"/>
      <c r="KEP383" s="243"/>
      <c r="KEQ383" s="243"/>
      <c r="KER383" s="243"/>
      <c r="KES383" s="243"/>
      <c r="KET383" s="243"/>
      <c r="KEU383" s="243"/>
      <c r="KEV383" s="243"/>
      <c r="KEW383" s="243"/>
      <c r="KEX383" s="243"/>
      <c r="KEY383" s="243"/>
      <c r="KEZ383" s="243"/>
      <c r="KFA383" s="243"/>
      <c r="KFB383" s="243"/>
      <c r="KFC383" s="243"/>
      <c r="KFD383" s="243"/>
      <c r="KFE383" s="243"/>
      <c r="KFF383" s="243"/>
      <c r="KFG383" s="243"/>
      <c r="KFH383" s="243"/>
      <c r="KFI383" s="243"/>
      <c r="KFJ383" s="243"/>
      <c r="KFK383" s="243"/>
      <c r="KFL383" s="243"/>
      <c r="KFM383" s="243"/>
      <c r="KFN383" s="243"/>
      <c r="KFO383" s="243"/>
      <c r="KFP383" s="243"/>
      <c r="KFQ383" s="243"/>
      <c r="KFR383" s="243"/>
      <c r="KFS383" s="243"/>
      <c r="KFT383" s="243"/>
      <c r="KFU383" s="243"/>
      <c r="KFV383" s="243"/>
      <c r="KFW383" s="243"/>
      <c r="KFX383" s="243"/>
      <c r="KFY383" s="243"/>
      <c r="KFZ383" s="243"/>
      <c r="KGA383" s="243"/>
      <c r="KGB383" s="243"/>
      <c r="KGC383" s="243"/>
      <c r="KGD383" s="243"/>
      <c r="KGE383" s="243"/>
      <c r="KGF383" s="243"/>
      <c r="KGG383" s="243"/>
      <c r="KGH383" s="243"/>
      <c r="KGI383" s="243"/>
      <c r="KGJ383" s="243"/>
      <c r="KGK383" s="243"/>
      <c r="KGL383" s="243"/>
      <c r="KGM383" s="243"/>
      <c r="KGN383" s="243"/>
      <c r="KGO383" s="243"/>
      <c r="KGP383" s="243"/>
      <c r="KGQ383" s="243"/>
      <c r="KGR383" s="243"/>
      <c r="KGS383" s="243"/>
      <c r="KGT383" s="243"/>
      <c r="KGU383" s="243"/>
      <c r="KGV383" s="243"/>
      <c r="KGW383" s="243"/>
      <c r="KGX383" s="243"/>
      <c r="KGY383" s="243"/>
      <c r="KGZ383" s="243"/>
      <c r="KHA383" s="243"/>
      <c r="KHB383" s="243"/>
      <c r="KHC383" s="243"/>
      <c r="KHD383" s="243"/>
      <c r="KHE383" s="243"/>
      <c r="KHF383" s="243"/>
      <c r="KHG383" s="243"/>
      <c r="KHH383" s="243"/>
      <c r="KHI383" s="243"/>
      <c r="KHJ383" s="243"/>
      <c r="KHK383" s="243"/>
      <c r="KHL383" s="243"/>
      <c r="KHM383" s="243"/>
      <c r="KHN383" s="243"/>
      <c r="KHO383" s="243"/>
      <c r="KHP383" s="243"/>
      <c r="KHQ383" s="243"/>
      <c r="KHR383" s="243"/>
      <c r="KHS383" s="243"/>
      <c r="KHT383" s="243"/>
      <c r="KHU383" s="243"/>
      <c r="KHV383" s="243"/>
      <c r="KHW383" s="243"/>
      <c r="KHX383" s="243"/>
      <c r="KHY383" s="243"/>
      <c r="KHZ383" s="243"/>
      <c r="KIA383" s="243"/>
      <c r="KIB383" s="243"/>
      <c r="KIC383" s="243"/>
      <c r="KID383" s="243"/>
      <c r="KIE383" s="243"/>
      <c r="KIF383" s="243"/>
      <c r="KIG383" s="243"/>
      <c r="KIH383" s="243"/>
      <c r="KII383" s="243"/>
      <c r="KIJ383" s="243"/>
      <c r="KIK383" s="243"/>
      <c r="KIL383" s="243"/>
      <c r="KIM383" s="243"/>
      <c r="KIN383" s="243"/>
      <c r="KIO383" s="243"/>
      <c r="KIP383" s="243"/>
      <c r="KIQ383" s="243"/>
      <c r="KIR383" s="243"/>
      <c r="KIS383" s="243"/>
      <c r="KIT383" s="243"/>
      <c r="KIU383" s="243"/>
      <c r="KIV383" s="243"/>
      <c r="KIW383" s="243"/>
      <c r="KIX383" s="243"/>
      <c r="KIY383" s="243"/>
      <c r="KIZ383" s="243"/>
      <c r="KJA383" s="243"/>
      <c r="KJB383" s="243"/>
      <c r="KJC383" s="243"/>
      <c r="KJD383" s="243"/>
      <c r="KJE383" s="243"/>
      <c r="KJF383" s="243"/>
      <c r="KJG383" s="243"/>
      <c r="KJH383" s="243"/>
      <c r="KJI383" s="243"/>
      <c r="KJJ383" s="243"/>
      <c r="KJK383" s="243"/>
      <c r="KJL383" s="243"/>
      <c r="KJM383" s="243"/>
      <c r="KJN383" s="243"/>
      <c r="KJO383" s="243"/>
      <c r="KJP383" s="243"/>
      <c r="KJQ383" s="243"/>
      <c r="KJR383" s="243"/>
      <c r="KJS383" s="243"/>
      <c r="KJT383" s="243"/>
      <c r="KJU383" s="243"/>
      <c r="KJV383" s="243"/>
      <c r="KJW383" s="243"/>
      <c r="KJX383" s="243"/>
      <c r="KJY383" s="243"/>
      <c r="KJZ383" s="243"/>
      <c r="KKA383" s="243"/>
      <c r="KKB383" s="243"/>
      <c r="KKC383" s="243"/>
      <c r="KKD383" s="243"/>
      <c r="KKE383" s="243"/>
      <c r="KKF383" s="243"/>
      <c r="KKG383" s="243"/>
      <c r="KKH383" s="243"/>
      <c r="KKI383" s="243"/>
      <c r="KKJ383" s="243"/>
      <c r="KKK383" s="243"/>
      <c r="KKL383" s="243"/>
      <c r="KKM383" s="243"/>
      <c r="KKN383" s="243"/>
      <c r="KKO383" s="243"/>
      <c r="KKP383" s="243"/>
      <c r="KKQ383" s="243"/>
      <c r="KKR383" s="243"/>
      <c r="KKS383" s="243"/>
      <c r="KKT383" s="243"/>
      <c r="KKU383" s="243"/>
      <c r="KKV383" s="243"/>
      <c r="KKW383" s="243"/>
      <c r="KKX383" s="243"/>
      <c r="KKY383" s="243"/>
      <c r="KKZ383" s="243"/>
      <c r="KLA383" s="243"/>
      <c r="KLB383" s="243"/>
      <c r="KLC383" s="243"/>
      <c r="KLD383" s="243"/>
      <c r="KLE383" s="243"/>
      <c r="KLF383" s="243"/>
      <c r="KLG383" s="243"/>
      <c r="KLH383" s="243"/>
      <c r="KLI383" s="243"/>
      <c r="KLJ383" s="243"/>
      <c r="KLK383" s="243"/>
      <c r="KLL383" s="243"/>
      <c r="KLM383" s="243"/>
      <c r="KLN383" s="243"/>
      <c r="KLO383" s="243"/>
      <c r="KLP383" s="243"/>
      <c r="KLQ383" s="243"/>
      <c r="KLR383" s="243"/>
      <c r="KLS383" s="243"/>
      <c r="KLT383" s="243"/>
      <c r="KLU383" s="243"/>
      <c r="KLV383" s="243"/>
      <c r="KLW383" s="243"/>
      <c r="KLX383" s="243"/>
      <c r="KLY383" s="243"/>
      <c r="KLZ383" s="243"/>
      <c r="KMA383" s="243"/>
      <c r="KMB383" s="243"/>
      <c r="KMC383" s="243"/>
      <c r="KMD383" s="243"/>
      <c r="KME383" s="243"/>
      <c r="KMF383" s="243"/>
      <c r="KMG383" s="243"/>
      <c r="KMH383" s="243"/>
      <c r="KMI383" s="243"/>
      <c r="KMJ383" s="243"/>
      <c r="KMK383" s="243"/>
      <c r="KML383" s="243"/>
      <c r="KMM383" s="243"/>
      <c r="KMN383" s="243"/>
      <c r="KMO383" s="243"/>
      <c r="KMP383" s="243"/>
      <c r="KMQ383" s="243"/>
      <c r="KMR383" s="243"/>
      <c r="KMS383" s="243"/>
      <c r="KMT383" s="243"/>
      <c r="KMU383" s="243"/>
      <c r="KMV383" s="243"/>
      <c r="KMW383" s="243"/>
      <c r="KMX383" s="243"/>
      <c r="KMY383" s="243"/>
      <c r="KMZ383" s="243"/>
      <c r="KNA383" s="243"/>
      <c r="KNB383" s="243"/>
      <c r="KNC383" s="243"/>
      <c r="KND383" s="243"/>
      <c r="KNE383" s="243"/>
      <c r="KNF383" s="243"/>
      <c r="KNG383" s="243"/>
      <c r="KNH383" s="243"/>
      <c r="KNI383" s="243"/>
      <c r="KNJ383" s="243"/>
      <c r="KNK383" s="243"/>
      <c r="KNL383" s="243"/>
      <c r="KNM383" s="243"/>
      <c r="KNN383" s="243"/>
      <c r="KNO383" s="243"/>
      <c r="KNP383" s="243"/>
      <c r="KNQ383" s="243"/>
      <c r="KNR383" s="243"/>
      <c r="KNS383" s="243"/>
      <c r="KNT383" s="243"/>
      <c r="KNU383" s="243"/>
      <c r="KNV383" s="243"/>
      <c r="KNW383" s="243"/>
      <c r="KNX383" s="243"/>
      <c r="KNY383" s="243"/>
      <c r="KNZ383" s="243"/>
      <c r="KOA383" s="243"/>
      <c r="KOB383" s="243"/>
      <c r="KOC383" s="243"/>
      <c r="KOD383" s="243"/>
      <c r="KOE383" s="243"/>
      <c r="KOF383" s="243"/>
      <c r="KOG383" s="243"/>
      <c r="KOH383" s="243"/>
      <c r="KOI383" s="243"/>
      <c r="KOJ383" s="243"/>
      <c r="KOK383" s="243"/>
      <c r="KOL383" s="243"/>
      <c r="KOM383" s="243"/>
      <c r="KON383" s="243"/>
      <c r="KOO383" s="243"/>
      <c r="KOP383" s="243"/>
      <c r="KOQ383" s="243"/>
      <c r="KOR383" s="243"/>
      <c r="KOS383" s="243"/>
      <c r="KOT383" s="243"/>
      <c r="KOU383" s="243"/>
      <c r="KOV383" s="243"/>
      <c r="KOW383" s="243"/>
      <c r="KOX383" s="243"/>
      <c r="KOY383" s="243"/>
      <c r="KOZ383" s="243"/>
      <c r="KPA383" s="243"/>
      <c r="KPB383" s="243"/>
      <c r="KPC383" s="243"/>
      <c r="KPD383" s="243"/>
      <c r="KPE383" s="243"/>
      <c r="KPF383" s="243"/>
      <c r="KPG383" s="243"/>
      <c r="KPH383" s="243"/>
      <c r="KPI383" s="243"/>
      <c r="KPJ383" s="243"/>
      <c r="KPK383" s="243"/>
      <c r="KPL383" s="243"/>
      <c r="KPM383" s="243"/>
      <c r="KPN383" s="243"/>
      <c r="KPO383" s="243"/>
      <c r="KPP383" s="243"/>
      <c r="KPQ383" s="243"/>
      <c r="KPR383" s="243"/>
      <c r="KPS383" s="243"/>
      <c r="KPT383" s="243"/>
      <c r="KPU383" s="243"/>
      <c r="KPV383" s="243"/>
      <c r="KPW383" s="243"/>
      <c r="KPX383" s="243"/>
      <c r="KPY383" s="243"/>
      <c r="KPZ383" s="243"/>
      <c r="KQA383" s="243"/>
      <c r="KQB383" s="243"/>
      <c r="KQC383" s="243"/>
      <c r="KQD383" s="243"/>
      <c r="KQE383" s="243"/>
      <c r="KQF383" s="243"/>
      <c r="KQG383" s="243"/>
      <c r="KQH383" s="243"/>
      <c r="KQI383" s="243"/>
      <c r="KQJ383" s="243"/>
      <c r="KQK383" s="243"/>
      <c r="KQL383" s="243"/>
      <c r="KQM383" s="243"/>
      <c r="KQN383" s="243"/>
      <c r="KQO383" s="243"/>
      <c r="KQP383" s="243"/>
      <c r="KQQ383" s="243"/>
      <c r="KQR383" s="243"/>
      <c r="KQS383" s="243"/>
      <c r="KQT383" s="243"/>
      <c r="KQU383" s="243"/>
      <c r="KQV383" s="243"/>
      <c r="KQW383" s="243"/>
      <c r="KQX383" s="243"/>
      <c r="KQY383" s="243"/>
      <c r="KQZ383" s="243"/>
      <c r="KRA383" s="243"/>
      <c r="KRB383" s="243"/>
      <c r="KRC383" s="243"/>
      <c r="KRD383" s="243"/>
      <c r="KRE383" s="243"/>
      <c r="KRF383" s="243"/>
      <c r="KRG383" s="243"/>
      <c r="KRH383" s="243"/>
      <c r="KRI383" s="243"/>
      <c r="KRJ383" s="243"/>
      <c r="KRK383" s="243"/>
      <c r="KRL383" s="243"/>
      <c r="KRM383" s="243"/>
      <c r="KRN383" s="243"/>
      <c r="KRO383" s="243"/>
      <c r="KRP383" s="243"/>
      <c r="KRQ383" s="243"/>
      <c r="KRR383" s="243"/>
      <c r="KRS383" s="243"/>
      <c r="KRT383" s="243"/>
      <c r="KRU383" s="243"/>
      <c r="KRV383" s="243"/>
      <c r="KRW383" s="243"/>
      <c r="KRX383" s="243"/>
      <c r="KRY383" s="243"/>
      <c r="KRZ383" s="243"/>
      <c r="KSA383" s="243"/>
      <c r="KSB383" s="243"/>
      <c r="KSC383" s="243"/>
      <c r="KSD383" s="243"/>
      <c r="KSE383" s="243"/>
      <c r="KSF383" s="243"/>
      <c r="KSG383" s="243"/>
      <c r="KSH383" s="243"/>
      <c r="KSI383" s="243"/>
      <c r="KSJ383" s="243"/>
      <c r="KSK383" s="243"/>
      <c r="KSL383" s="243"/>
      <c r="KSM383" s="243"/>
      <c r="KSN383" s="243"/>
      <c r="KSO383" s="243"/>
      <c r="KSP383" s="243"/>
      <c r="KSQ383" s="243"/>
      <c r="KSR383" s="243"/>
      <c r="KSS383" s="243"/>
      <c r="KST383" s="243"/>
      <c r="KSU383" s="243"/>
      <c r="KSV383" s="243"/>
      <c r="KSW383" s="243"/>
      <c r="KSX383" s="243"/>
      <c r="KSY383" s="243"/>
      <c r="KSZ383" s="243"/>
      <c r="KTA383" s="243"/>
      <c r="KTB383" s="243"/>
      <c r="KTC383" s="243"/>
      <c r="KTD383" s="243"/>
      <c r="KTE383" s="243"/>
      <c r="KTF383" s="243"/>
      <c r="KTG383" s="243"/>
      <c r="KTH383" s="243"/>
      <c r="KTI383" s="243"/>
      <c r="KTJ383" s="243"/>
      <c r="KTK383" s="243"/>
      <c r="KTL383" s="243"/>
      <c r="KTM383" s="243"/>
      <c r="KTN383" s="243"/>
      <c r="KTO383" s="243"/>
      <c r="KTP383" s="243"/>
      <c r="KTQ383" s="243"/>
      <c r="KTR383" s="243"/>
      <c r="KTS383" s="243"/>
      <c r="KTT383" s="243"/>
      <c r="KTU383" s="243"/>
      <c r="KTV383" s="243"/>
      <c r="KTW383" s="243"/>
      <c r="KTX383" s="243"/>
      <c r="KTY383" s="243"/>
      <c r="KTZ383" s="243"/>
      <c r="KUA383" s="243"/>
      <c r="KUB383" s="243"/>
      <c r="KUC383" s="243"/>
      <c r="KUD383" s="243"/>
      <c r="KUE383" s="243"/>
      <c r="KUF383" s="243"/>
      <c r="KUG383" s="243"/>
      <c r="KUH383" s="243"/>
      <c r="KUI383" s="243"/>
      <c r="KUJ383" s="243"/>
      <c r="KUK383" s="243"/>
      <c r="KUL383" s="243"/>
      <c r="KUM383" s="243"/>
      <c r="KUN383" s="243"/>
      <c r="KUO383" s="243"/>
      <c r="KUP383" s="243"/>
      <c r="KUQ383" s="243"/>
      <c r="KUR383" s="243"/>
      <c r="KUS383" s="243"/>
      <c r="KUT383" s="243"/>
      <c r="KUU383" s="243"/>
      <c r="KUV383" s="243"/>
      <c r="KUW383" s="243"/>
      <c r="KUX383" s="243"/>
      <c r="KUY383" s="243"/>
      <c r="KUZ383" s="243"/>
      <c r="KVA383" s="243"/>
      <c r="KVB383" s="243"/>
      <c r="KVC383" s="243"/>
      <c r="KVD383" s="243"/>
      <c r="KVE383" s="243"/>
      <c r="KVF383" s="243"/>
      <c r="KVG383" s="243"/>
      <c r="KVH383" s="243"/>
      <c r="KVI383" s="243"/>
      <c r="KVJ383" s="243"/>
      <c r="KVK383" s="243"/>
      <c r="KVL383" s="243"/>
      <c r="KVM383" s="243"/>
      <c r="KVN383" s="243"/>
      <c r="KVO383" s="243"/>
      <c r="KVP383" s="243"/>
      <c r="KVQ383" s="243"/>
      <c r="KVR383" s="243"/>
      <c r="KVS383" s="243"/>
      <c r="KVT383" s="243"/>
      <c r="KVU383" s="243"/>
      <c r="KVV383" s="243"/>
      <c r="KVW383" s="243"/>
      <c r="KVX383" s="243"/>
      <c r="KVY383" s="243"/>
      <c r="KVZ383" s="243"/>
      <c r="KWA383" s="243"/>
      <c r="KWB383" s="243"/>
      <c r="KWC383" s="243"/>
      <c r="KWD383" s="243"/>
      <c r="KWE383" s="243"/>
      <c r="KWF383" s="243"/>
      <c r="KWG383" s="243"/>
      <c r="KWH383" s="243"/>
      <c r="KWI383" s="243"/>
      <c r="KWJ383" s="243"/>
      <c r="KWK383" s="243"/>
      <c r="KWL383" s="243"/>
      <c r="KWM383" s="243"/>
      <c r="KWN383" s="243"/>
      <c r="KWO383" s="243"/>
      <c r="KWP383" s="243"/>
      <c r="KWQ383" s="243"/>
      <c r="KWR383" s="243"/>
      <c r="KWS383" s="243"/>
      <c r="KWT383" s="243"/>
      <c r="KWU383" s="243"/>
      <c r="KWV383" s="243"/>
      <c r="KWW383" s="243"/>
      <c r="KWX383" s="243"/>
      <c r="KWY383" s="243"/>
      <c r="KWZ383" s="243"/>
      <c r="KXA383" s="243"/>
      <c r="KXB383" s="243"/>
      <c r="KXC383" s="243"/>
      <c r="KXD383" s="243"/>
      <c r="KXE383" s="243"/>
      <c r="KXF383" s="243"/>
      <c r="KXG383" s="243"/>
      <c r="KXH383" s="243"/>
      <c r="KXI383" s="243"/>
      <c r="KXJ383" s="243"/>
      <c r="KXK383" s="243"/>
      <c r="KXL383" s="243"/>
      <c r="KXM383" s="243"/>
      <c r="KXN383" s="243"/>
      <c r="KXO383" s="243"/>
      <c r="KXP383" s="243"/>
      <c r="KXQ383" s="243"/>
      <c r="KXR383" s="243"/>
      <c r="KXS383" s="243"/>
      <c r="KXT383" s="243"/>
      <c r="KXU383" s="243"/>
      <c r="KXV383" s="243"/>
      <c r="KXW383" s="243"/>
      <c r="KXX383" s="243"/>
      <c r="KXY383" s="243"/>
      <c r="KXZ383" s="243"/>
      <c r="KYA383" s="243"/>
      <c r="KYB383" s="243"/>
      <c r="KYC383" s="243"/>
      <c r="KYD383" s="243"/>
      <c r="KYE383" s="243"/>
      <c r="KYF383" s="243"/>
      <c r="KYG383" s="243"/>
      <c r="KYH383" s="243"/>
      <c r="KYI383" s="243"/>
      <c r="KYJ383" s="243"/>
      <c r="KYK383" s="243"/>
      <c r="KYL383" s="243"/>
      <c r="KYM383" s="243"/>
      <c r="KYN383" s="243"/>
      <c r="KYO383" s="243"/>
      <c r="KYP383" s="243"/>
      <c r="KYQ383" s="243"/>
      <c r="KYR383" s="243"/>
      <c r="KYS383" s="243"/>
      <c r="KYT383" s="243"/>
      <c r="KYU383" s="243"/>
      <c r="KYV383" s="243"/>
      <c r="KYW383" s="243"/>
      <c r="KYX383" s="243"/>
      <c r="KYY383" s="243"/>
      <c r="KYZ383" s="243"/>
      <c r="KZA383" s="243"/>
      <c r="KZB383" s="243"/>
      <c r="KZC383" s="243"/>
      <c r="KZD383" s="243"/>
      <c r="KZE383" s="243"/>
      <c r="KZF383" s="243"/>
      <c r="KZG383" s="243"/>
      <c r="KZH383" s="243"/>
      <c r="KZI383" s="243"/>
      <c r="KZJ383" s="243"/>
      <c r="KZK383" s="243"/>
      <c r="KZL383" s="243"/>
      <c r="KZM383" s="243"/>
      <c r="KZN383" s="243"/>
      <c r="KZO383" s="243"/>
      <c r="KZP383" s="243"/>
      <c r="KZQ383" s="243"/>
      <c r="KZR383" s="243"/>
      <c r="KZS383" s="243"/>
      <c r="KZT383" s="243"/>
      <c r="KZU383" s="243"/>
      <c r="KZV383" s="243"/>
      <c r="KZW383" s="243"/>
      <c r="KZX383" s="243"/>
      <c r="KZY383" s="243"/>
      <c r="KZZ383" s="243"/>
      <c r="LAA383" s="243"/>
      <c r="LAB383" s="243"/>
      <c r="LAC383" s="243"/>
      <c r="LAD383" s="243"/>
      <c r="LAE383" s="243"/>
      <c r="LAF383" s="243"/>
      <c r="LAG383" s="243"/>
      <c r="LAH383" s="243"/>
      <c r="LAI383" s="243"/>
      <c r="LAJ383" s="243"/>
      <c r="LAK383" s="243"/>
      <c r="LAL383" s="243"/>
      <c r="LAM383" s="243"/>
      <c r="LAN383" s="243"/>
      <c r="LAO383" s="243"/>
      <c r="LAP383" s="243"/>
      <c r="LAQ383" s="243"/>
      <c r="LAR383" s="243"/>
      <c r="LAS383" s="243"/>
      <c r="LAT383" s="243"/>
      <c r="LAU383" s="243"/>
      <c r="LAV383" s="243"/>
      <c r="LAW383" s="243"/>
      <c r="LAX383" s="243"/>
      <c r="LAY383" s="243"/>
      <c r="LAZ383" s="243"/>
      <c r="LBA383" s="243"/>
      <c r="LBB383" s="243"/>
      <c r="LBC383" s="243"/>
      <c r="LBD383" s="243"/>
      <c r="LBE383" s="243"/>
      <c r="LBF383" s="243"/>
      <c r="LBG383" s="243"/>
      <c r="LBH383" s="243"/>
      <c r="LBI383" s="243"/>
      <c r="LBJ383" s="243"/>
      <c r="LBK383" s="243"/>
      <c r="LBL383" s="243"/>
      <c r="LBM383" s="243"/>
      <c r="LBN383" s="243"/>
      <c r="LBO383" s="243"/>
      <c r="LBP383" s="243"/>
      <c r="LBQ383" s="243"/>
      <c r="LBR383" s="243"/>
      <c r="LBS383" s="243"/>
      <c r="LBT383" s="243"/>
      <c r="LBU383" s="243"/>
      <c r="LBV383" s="243"/>
      <c r="LBW383" s="243"/>
      <c r="LBX383" s="243"/>
      <c r="LBY383" s="243"/>
      <c r="LBZ383" s="243"/>
      <c r="LCA383" s="243"/>
      <c r="LCB383" s="243"/>
      <c r="LCC383" s="243"/>
      <c r="LCD383" s="243"/>
      <c r="LCE383" s="243"/>
      <c r="LCF383" s="243"/>
      <c r="LCG383" s="243"/>
      <c r="LCH383" s="243"/>
      <c r="LCI383" s="243"/>
      <c r="LCJ383" s="243"/>
      <c r="LCK383" s="243"/>
      <c r="LCL383" s="243"/>
      <c r="LCM383" s="243"/>
      <c r="LCN383" s="243"/>
      <c r="LCO383" s="243"/>
      <c r="LCP383" s="243"/>
      <c r="LCQ383" s="243"/>
      <c r="LCR383" s="243"/>
      <c r="LCS383" s="243"/>
      <c r="LCT383" s="243"/>
      <c r="LCU383" s="243"/>
      <c r="LCV383" s="243"/>
      <c r="LCW383" s="243"/>
      <c r="LCX383" s="243"/>
      <c r="LCY383" s="243"/>
      <c r="LCZ383" s="243"/>
      <c r="LDA383" s="243"/>
      <c r="LDB383" s="243"/>
      <c r="LDC383" s="243"/>
      <c r="LDD383" s="243"/>
      <c r="LDE383" s="243"/>
      <c r="LDF383" s="243"/>
      <c r="LDG383" s="243"/>
      <c r="LDH383" s="243"/>
      <c r="LDI383" s="243"/>
      <c r="LDJ383" s="243"/>
      <c r="LDK383" s="243"/>
      <c r="LDL383" s="243"/>
      <c r="LDM383" s="243"/>
      <c r="LDN383" s="243"/>
      <c r="LDO383" s="243"/>
      <c r="LDP383" s="243"/>
      <c r="LDQ383" s="243"/>
      <c r="LDR383" s="243"/>
      <c r="LDS383" s="243"/>
      <c r="LDT383" s="243"/>
      <c r="LDU383" s="243"/>
      <c r="LDV383" s="243"/>
      <c r="LDW383" s="243"/>
      <c r="LDX383" s="243"/>
      <c r="LDY383" s="243"/>
      <c r="LDZ383" s="243"/>
      <c r="LEA383" s="243"/>
      <c r="LEB383" s="243"/>
      <c r="LEC383" s="243"/>
      <c r="LED383" s="243"/>
      <c r="LEE383" s="243"/>
      <c r="LEF383" s="243"/>
      <c r="LEG383" s="243"/>
      <c r="LEH383" s="243"/>
      <c r="LEI383" s="243"/>
      <c r="LEJ383" s="243"/>
      <c r="LEK383" s="243"/>
      <c r="LEL383" s="243"/>
      <c r="LEM383" s="243"/>
      <c r="LEN383" s="243"/>
      <c r="LEO383" s="243"/>
      <c r="LEP383" s="243"/>
      <c r="LEQ383" s="243"/>
      <c r="LER383" s="243"/>
      <c r="LES383" s="243"/>
      <c r="LET383" s="243"/>
      <c r="LEU383" s="243"/>
      <c r="LEV383" s="243"/>
      <c r="LEW383" s="243"/>
      <c r="LEX383" s="243"/>
      <c r="LEY383" s="243"/>
      <c r="LEZ383" s="243"/>
      <c r="LFA383" s="243"/>
      <c r="LFB383" s="243"/>
      <c r="LFC383" s="243"/>
      <c r="LFD383" s="243"/>
      <c r="LFE383" s="243"/>
      <c r="LFF383" s="243"/>
      <c r="LFG383" s="243"/>
      <c r="LFH383" s="243"/>
      <c r="LFI383" s="243"/>
      <c r="LFJ383" s="243"/>
      <c r="LFK383" s="243"/>
      <c r="LFL383" s="243"/>
      <c r="LFM383" s="243"/>
      <c r="LFN383" s="243"/>
      <c r="LFO383" s="243"/>
      <c r="LFP383" s="243"/>
      <c r="LFQ383" s="243"/>
      <c r="LFR383" s="243"/>
      <c r="LFS383" s="243"/>
      <c r="LFT383" s="243"/>
      <c r="LFU383" s="243"/>
      <c r="LFV383" s="243"/>
      <c r="LFW383" s="243"/>
      <c r="LFX383" s="243"/>
      <c r="LFY383" s="243"/>
      <c r="LFZ383" s="243"/>
      <c r="LGA383" s="243"/>
      <c r="LGB383" s="243"/>
      <c r="LGC383" s="243"/>
      <c r="LGD383" s="243"/>
      <c r="LGE383" s="243"/>
      <c r="LGF383" s="243"/>
      <c r="LGG383" s="243"/>
      <c r="LGH383" s="243"/>
      <c r="LGI383" s="243"/>
      <c r="LGJ383" s="243"/>
      <c r="LGK383" s="243"/>
      <c r="LGL383" s="243"/>
      <c r="LGM383" s="243"/>
      <c r="LGN383" s="243"/>
      <c r="LGO383" s="243"/>
      <c r="LGP383" s="243"/>
      <c r="LGQ383" s="243"/>
      <c r="LGR383" s="243"/>
      <c r="LGS383" s="243"/>
      <c r="LGT383" s="243"/>
      <c r="LGU383" s="243"/>
      <c r="LGV383" s="243"/>
      <c r="LGW383" s="243"/>
      <c r="LGX383" s="243"/>
      <c r="LGY383" s="243"/>
      <c r="LGZ383" s="243"/>
      <c r="LHA383" s="243"/>
      <c r="LHB383" s="243"/>
      <c r="LHC383" s="243"/>
      <c r="LHD383" s="243"/>
      <c r="LHE383" s="243"/>
      <c r="LHF383" s="243"/>
      <c r="LHG383" s="243"/>
      <c r="LHH383" s="243"/>
      <c r="LHI383" s="243"/>
      <c r="LHJ383" s="243"/>
      <c r="LHK383" s="243"/>
      <c r="LHL383" s="243"/>
      <c r="LHM383" s="243"/>
      <c r="LHN383" s="243"/>
      <c r="LHO383" s="243"/>
      <c r="LHP383" s="243"/>
      <c r="LHQ383" s="243"/>
      <c r="LHR383" s="243"/>
      <c r="LHS383" s="243"/>
      <c r="LHT383" s="243"/>
      <c r="LHU383" s="243"/>
      <c r="LHV383" s="243"/>
      <c r="LHW383" s="243"/>
      <c r="LHX383" s="243"/>
      <c r="LHY383" s="243"/>
      <c r="LHZ383" s="243"/>
      <c r="LIA383" s="243"/>
      <c r="LIB383" s="243"/>
      <c r="LIC383" s="243"/>
      <c r="LID383" s="243"/>
      <c r="LIE383" s="243"/>
      <c r="LIF383" s="243"/>
      <c r="LIG383" s="243"/>
      <c r="LIH383" s="243"/>
      <c r="LII383" s="243"/>
      <c r="LIJ383" s="243"/>
      <c r="LIK383" s="243"/>
      <c r="LIL383" s="243"/>
      <c r="LIM383" s="243"/>
      <c r="LIN383" s="243"/>
      <c r="LIO383" s="243"/>
      <c r="LIP383" s="243"/>
      <c r="LIQ383" s="243"/>
      <c r="LIR383" s="243"/>
      <c r="LIS383" s="243"/>
      <c r="LIT383" s="243"/>
      <c r="LIU383" s="243"/>
      <c r="LIV383" s="243"/>
      <c r="LIW383" s="243"/>
      <c r="LIX383" s="243"/>
      <c r="LIY383" s="243"/>
      <c r="LIZ383" s="243"/>
      <c r="LJA383" s="243"/>
      <c r="LJB383" s="243"/>
      <c r="LJC383" s="243"/>
      <c r="LJD383" s="243"/>
      <c r="LJE383" s="243"/>
      <c r="LJF383" s="243"/>
      <c r="LJG383" s="243"/>
      <c r="LJH383" s="243"/>
      <c r="LJI383" s="243"/>
      <c r="LJJ383" s="243"/>
      <c r="LJK383" s="243"/>
      <c r="LJL383" s="243"/>
      <c r="LJM383" s="243"/>
      <c r="LJN383" s="243"/>
      <c r="LJO383" s="243"/>
      <c r="LJP383" s="243"/>
      <c r="LJQ383" s="243"/>
      <c r="LJR383" s="243"/>
      <c r="LJS383" s="243"/>
      <c r="LJT383" s="243"/>
      <c r="LJU383" s="243"/>
      <c r="LJV383" s="243"/>
      <c r="LJW383" s="243"/>
      <c r="LJX383" s="243"/>
      <c r="LJY383" s="243"/>
      <c r="LJZ383" s="243"/>
      <c r="LKA383" s="243"/>
      <c r="LKB383" s="243"/>
      <c r="LKC383" s="243"/>
      <c r="LKD383" s="243"/>
      <c r="LKE383" s="243"/>
      <c r="LKF383" s="243"/>
      <c r="LKG383" s="243"/>
      <c r="LKH383" s="243"/>
      <c r="LKI383" s="243"/>
      <c r="LKJ383" s="243"/>
      <c r="LKK383" s="243"/>
      <c r="LKL383" s="243"/>
      <c r="LKM383" s="243"/>
      <c r="LKN383" s="243"/>
      <c r="LKO383" s="243"/>
      <c r="LKP383" s="243"/>
      <c r="LKQ383" s="243"/>
      <c r="LKR383" s="243"/>
      <c r="LKS383" s="243"/>
      <c r="LKT383" s="243"/>
      <c r="LKU383" s="243"/>
      <c r="LKV383" s="243"/>
      <c r="LKW383" s="243"/>
      <c r="LKX383" s="243"/>
      <c r="LKY383" s="243"/>
      <c r="LKZ383" s="243"/>
      <c r="LLA383" s="243"/>
      <c r="LLB383" s="243"/>
      <c r="LLC383" s="243"/>
      <c r="LLD383" s="243"/>
      <c r="LLE383" s="243"/>
      <c r="LLF383" s="243"/>
      <c r="LLG383" s="243"/>
      <c r="LLH383" s="243"/>
      <c r="LLI383" s="243"/>
      <c r="LLJ383" s="243"/>
      <c r="LLK383" s="243"/>
      <c r="LLL383" s="243"/>
      <c r="LLM383" s="243"/>
      <c r="LLN383" s="243"/>
      <c r="LLO383" s="243"/>
      <c r="LLP383" s="243"/>
      <c r="LLQ383" s="243"/>
      <c r="LLR383" s="243"/>
      <c r="LLS383" s="243"/>
      <c r="LLT383" s="243"/>
      <c r="LLU383" s="243"/>
      <c r="LLV383" s="243"/>
      <c r="LLW383" s="243"/>
      <c r="LLX383" s="243"/>
      <c r="LLY383" s="243"/>
      <c r="LLZ383" s="243"/>
      <c r="LMA383" s="243"/>
      <c r="LMB383" s="243"/>
      <c r="LMC383" s="243"/>
      <c r="LMD383" s="243"/>
      <c r="LME383" s="243"/>
      <c r="LMF383" s="243"/>
      <c r="LMG383" s="243"/>
      <c r="LMH383" s="243"/>
      <c r="LMI383" s="243"/>
      <c r="LMJ383" s="243"/>
      <c r="LMK383" s="243"/>
      <c r="LML383" s="243"/>
      <c r="LMM383" s="243"/>
      <c r="LMN383" s="243"/>
      <c r="LMO383" s="243"/>
      <c r="LMP383" s="243"/>
      <c r="LMQ383" s="243"/>
      <c r="LMR383" s="243"/>
      <c r="LMS383" s="243"/>
      <c r="LMT383" s="243"/>
      <c r="LMU383" s="243"/>
      <c r="LMV383" s="243"/>
      <c r="LMW383" s="243"/>
      <c r="LMX383" s="243"/>
      <c r="LMY383" s="243"/>
      <c r="LMZ383" s="243"/>
      <c r="LNA383" s="243"/>
      <c r="LNB383" s="243"/>
      <c r="LNC383" s="243"/>
      <c r="LND383" s="243"/>
      <c r="LNE383" s="243"/>
      <c r="LNF383" s="243"/>
      <c r="LNG383" s="243"/>
      <c r="LNH383" s="243"/>
      <c r="LNI383" s="243"/>
      <c r="LNJ383" s="243"/>
      <c r="LNK383" s="243"/>
      <c r="LNL383" s="243"/>
      <c r="LNM383" s="243"/>
      <c r="LNN383" s="243"/>
      <c r="LNO383" s="243"/>
      <c r="LNP383" s="243"/>
      <c r="LNQ383" s="243"/>
      <c r="LNR383" s="243"/>
      <c r="LNS383" s="243"/>
      <c r="LNT383" s="243"/>
      <c r="LNU383" s="243"/>
      <c r="LNV383" s="243"/>
      <c r="LNW383" s="243"/>
      <c r="LNX383" s="243"/>
      <c r="LNY383" s="243"/>
      <c r="LNZ383" s="243"/>
      <c r="LOA383" s="243"/>
      <c r="LOB383" s="243"/>
      <c r="LOC383" s="243"/>
      <c r="LOD383" s="243"/>
      <c r="LOE383" s="243"/>
      <c r="LOF383" s="243"/>
      <c r="LOG383" s="243"/>
      <c r="LOH383" s="243"/>
      <c r="LOI383" s="243"/>
      <c r="LOJ383" s="243"/>
      <c r="LOK383" s="243"/>
      <c r="LOL383" s="243"/>
      <c r="LOM383" s="243"/>
      <c r="LON383" s="243"/>
      <c r="LOO383" s="243"/>
      <c r="LOP383" s="243"/>
      <c r="LOQ383" s="243"/>
      <c r="LOR383" s="243"/>
      <c r="LOS383" s="243"/>
      <c r="LOT383" s="243"/>
      <c r="LOU383" s="243"/>
      <c r="LOV383" s="243"/>
      <c r="LOW383" s="243"/>
      <c r="LOX383" s="243"/>
      <c r="LOY383" s="243"/>
      <c r="LOZ383" s="243"/>
      <c r="LPA383" s="243"/>
      <c r="LPB383" s="243"/>
      <c r="LPC383" s="243"/>
      <c r="LPD383" s="243"/>
      <c r="LPE383" s="243"/>
      <c r="LPF383" s="243"/>
      <c r="LPG383" s="243"/>
      <c r="LPH383" s="243"/>
      <c r="LPI383" s="243"/>
      <c r="LPJ383" s="243"/>
      <c r="LPK383" s="243"/>
      <c r="LPL383" s="243"/>
      <c r="LPM383" s="243"/>
      <c r="LPN383" s="243"/>
      <c r="LPO383" s="243"/>
      <c r="LPP383" s="243"/>
      <c r="LPQ383" s="243"/>
      <c r="LPR383" s="243"/>
      <c r="LPS383" s="243"/>
      <c r="LPT383" s="243"/>
      <c r="LPU383" s="243"/>
      <c r="LPV383" s="243"/>
      <c r="LPW383" s="243"/>
      <c r="LPX383" s="243"/>
      <c r="LPY383" s="243"/>
      <c r="LPZ383" s="243"/>
      <c r="LQA383" s="243"/>
      <c r="LQB383" s="243"/>
      <c r="LQC383" s="243"/>
      <c r="LQD383" s="243"/>
      <c r="LQE383" s="243"/>
      <c r="LQF383" s="243"/>
      <c r="LQG383" s="243"/>
      <c r="LQH383" s="243"/>
      <c r="LQI383" s="243"/>
      <c r="LQJ383" s="243"/>
      <c r="LQK383" s="243"/>
      <c r="LQL383" s="243"/>
      <c r="LQM383" s="243"/>
      <c r="LQN383" s="243"/>
      <c r="LQO383" s="243"/>
      <c r="LQP383" s="243"/>
      <c r="LQQ383" s="243"/>
      <c r="LQR383" s="243"/>
      <c r="LQS383" s="243"/>
      <c r="LQT383" s="243"/>
      <c r="LQU383" s="243"/>
      <c r="LQV383" s="243"/>
      <c r="LQW383" s="243"/>
      <c r="LQX383" s="243"/>
      <c r="LQY383" s="243"/>
      <c r="LQZ383" s="243"/>
      <c r="LRA383" s="243"/>
      <c r="LRB383" s="243"/>
      <c r="LRC383" s="243"/>
      <c r="LRD383" s="243"/>
      <c r="LRE383" s="243"/>
      <c r="LRF383" s="243"/>
      <c r="LRG383" s="243"/>
      <c r="LRH383" s="243"/>
      <c r="LRI383" s="243"/>
      <c r="LRJ383" s="243"/>
      <c r="LRK383" s="243"/>
      <c r="LRL383" s="243"/>
      <c r="LRM383" s="243"/>
      <c r="LRN383" s="243"/>
      <c r="LRO383" s="243"/>
      <c r="LRP383" s="243"/>
      <c r="LRQ383" s="243"/>
      <c r="LRR383" s="243"/>
      <c r="LRS383" s="243"/>
      <c r="LRT383" s="243"/>
      <c r="LRU383" s="243"/>
      <c r="LRV383" s="243"/>
      <c r="LRW383" s="243"/>
      <c r="LRX383" s="243"/>
      <c r="LRY383" s="243"/>
      <c r="LRZ383" s="243"/>
      <c r="LSA383" s="243"/>
      <c r="LSB383" s="243"/>
      <c r="LSC383" s="243"/>
      <c r="LSD383" s="243"/>
      <c r="LSE383" s="243"/>
      <c r="LSF383" s="243"/>
      <c r="LSG383" s="243"/>
      <c r="LSH383" s="243"/>
      <c r="LSI383" s="243"/>
      <c r="LSJ383" s="243"/>
      <c r="LSK383" s="243"/>
      <c r="LSL383" s="243"/>
      <c r="LSM383" s="243"/>
      <c r="LSN383" s="243"/>
      <c r="LSO383" s="243"/>
      <c r="LSP383" s="243"/>
      <c r="LSQ383" s="243"/>
      <c r="LSR383" s="243"/>
      <c r="LSS383" s="243"/>
      <c r="LST383" s="243"/>
      <c r="LSU383" s="243"/>
      <c r="LSV383" s="243"/>
      <c r="LSW383" s="243"/>
      <c r="LSX383" s="243"/>
      <c r="LSY383" s="243"/>
      <c r="LSZ383" s="243"/>
      <c r="LTA383" s="243"/>
      <c r="LTB383" s="243"/>
      <c r="LTC383" s="243"/>
      <c r="LTD383" s="243"/>
      <c r="LTE383" s="243"/>
      <c r="LTF383" s="243"/>
      <c r="LTG383" s="243"/>
      <c r="LTH383" s="243"/>
      <c r="LTI383" s="243"/>
      <c r="LTJ383" s="243"/>
      <c r="LTK383" s="243"/>
      <c r="LTL383" s="243"/>
      <c r="LTM383" s="243"/>
      <c r="LTN383" s="243"/>
      <c r="LTO383" s="243"/>
      <c r="LTP383" s="243"/>
      <c r="LTQ383" s="243"/>
      <c r="LTR383" s="243"/>
      <c r="LTS383" s="243"/>
      <c r="LTT383" s="243"/>
      <c r="LTU383" s="243"/>
      <c r="LTV383" s="243"/>
      <c r="LTW383" s="243"/>
      <c r="LTX383" s="243"/>
      <c r="LTY383" s="243"/>
      <c r="LTZ383" s="243"/>
      <c r="LUA383" s="243"/>
      <c r="LUB383" s="243"/>
      <c r="LUC383" s="243"/>
      <c r="LUD383" s="243"/>
      <c r="LUE383" s="243"/>
      <c r="LUF383" s="243"/>
      <c r="LUG383" s="243"/>
      <c r="LUH383" s="243"/>
      <c r="LUI383" s="243"/>
      <c r="LUJ383" s="243"/>
      <c r="LUK383" s="243"/>
      <c r="LUL383" s="243"/>
      <c r="LUM383" s="243"/>
      <c r="LUN383" s="243"/>
      <c r="LUO383" s="243"/>
      <c r="LUP383" s="243"/>
      <c r="LUQ383" s="243"/>
      <c r="LUR383" s="243"/>
      <c r="LUS383" s="243"/>
      <c r="LUT383" s="243"/>
      <c r="LUU383" s="243"/>
      <c r="LUV383" s="243"/>
      <c r="LUW383" s="243"/>
      <c r="LUX383" s="243"/>
      <c r="LUY383" s="243"/>
      <c r="LUZ383" s="243"/>
      <c r="LVA383" s="243"/>
      <c r="LVB383" s="243"/>
      <c r="LVC383" s="243"/>
      <c r="LVD383" s="243"/>
      <c r="LVE383" s="243"/>
      <c r="LVF383" s="243"/>
      <c r="LVG383" s="243"/>
      <c r="LVH383" s="243"/>
      <c r="LVI383" s="243"/>
      <c r="LVJ383" s="243"/>
      <c r="LVK383" s="243"/>
      <c r="LVL383" s="243"/>
      <c r="LVM383" s="243"/>
      <c r="LVN383" s="243"/>
      <c r="LVO383" s="243"/>
      <c r="LVP383" s="243"/>
      <c r="LVQ383" s="243"/>
      <c r="LVR383" s="243"/>
      <c r="LVS383" s="243"/>
      <c r="LVT383" s="243"/>
      <c r="LVU383" s="243"/>
      <c r="LVV383" s="243"/>
      <c r="LVW383" s="243"/>
      <c r="LVX383" s="243"/>
      <c r="LVY383" s="243"/>
      <c r="LVZ383" s="243"/>
      <c r="LWA383" s="243"/>
      <c r="LWB383" s="243"/>
      <c r="LWC383" s="243"/>
      <c r="LWD383" s="243"/>
      <c r="LWE383" s="243"/>
      <c r="LWF383" s="243"/>
      <c r="LWG383" s="243"/>
      <c r="LWH383" s="243"/>
      <c r="LWI383" s="243"/>
      <c r="LWJ383" s="243"/>
      <c r="LWK383" s="243"/>
      <c r="LWL383" s="243"/>
      <c r="LWM383" s="243"/>
      <c r="LWN383" s="243"/>
      <c r="LWO383" s="243"/>
      <c r="LWP383" s="243"/>
      <c r="LWQ383" s="243"/>
      <c r="LWR383" s="243"/>
      <c r="LWS383" s="243"/>
      <c r="LWT383" s="243"/>
      <c r="LWU383" s="243"/>
      <c r="LWV383" s="243"/>
      <c r="LWW383" s="243"/>
      <c r="LWX383" s="243"/>
      <c r="LWY383" s="243"/>
      <c r="LWZ383" s="243"/>
      <c r="LXA383" s="243"/>
      <c r="LXB383" s="243"/>
      <c r="LXC383" s="243"/>
      <c r="LXD383" s="243"/>
      <c r="LXE383" s="243"/>
      <c r="LXF383" s="243"/>
      <c r="LXG383" s="243"/>
      <c r="LXH383" s="243"/>
      <c r="LXI383" s="243"/>
      <c r="LXJ383" s="243"/>
      <c r="LXK383" s="243"/>
      <c r="LXL383" s="243"/>
      <c r="LXM383" s="243"/>
      <c r="LXN383" s="243"/>
      <c r="LXO383" s="243"/>
      <c r="LXP383" s="243"/>
      <c r="LXQ383" s="243"/>
      <c r="LXR383" s="243"/>
      <c r="LXS383" s="243"/>
      <c r="LXT383" s="243"/>
      <c r="LXU383" s="243"/>
      <c r="LXV383" s="243"/>
      <c r="LXW383" s="243"/>
      <c r="LXX383" s="243"/>
      <c r="LXY383" s="243"/>
      <c r="LXZ383" s="243"/>
      <c r="LYA383" s="243"/>
      <c r="LYB383" s="243"/>
      <c r="LYC383" s="243"/>
      <c r="LYD383" s="243"/>
      <c r="LYE383" s="243"/>
      <c r="LYF383" s="243"/>
      <c r="LYG383" s="243"/>
      <c r="LYH383" s="243"/>
      <c r="LYI383" s="243"/>
      <c r="LYJ383" s="243"/>
      <c r="LYK383" s="243"/>
      <c r="LYL383" s="243"/>
      <c r="LYM383" s="243"/>
      <c r="LYN383" s="243"/>
      <c r="LYO383" s="243"/>
      <c r="LYP383" s="243"/>
      <c r="LYQ383" s="243"/>
      <c r="LYR383" s="243"/>
      <c r="LYS383" s="243"/>
      <c r="LYT383" s="243"/>
      <c r="LYU383" s="243"/>
      <c r="LYV383" s="243"/>
      <c r="LYW383" s="243"/>
      <c r="LYX383" s="243"/>
      <c r="LYY383" s="243"/>
      <c r="LYZ383" s="243"/>
      <c r="LZA383" s="243"/>
      <c r="LZB383" s="243"/>
      <c r="LZC383" s="243"/>
      <c r="LZD383" s="243"/>
      <c r="LZE383" s="243"/>
      <c r="LZF383" s="243"/>
      <c r="LZG383" s="243"/>
      <c r="LZH383" s="243"/>
      <c r="LZI383" s="243"/>
      <c r="LZJ383" s="243"/>
      <c r="LZK383" s="243"/>
      <c r="LZL383" s="243"/>
      <c r="LZM383" s="243"/>
      <c r="LZN383" s="243"/>
      <c r="LZO383" s="243"/>
      <c r="LZP383" s="243"/>
      <c r="LZQ383" s="243"/>
      <c r="LZR383" s="243"/>
      <c r="LZS383" s="243"/>
      <c r="LZT383" s="243"/>
      <c r="LZU383" s="243"/>
      <c r="LZV383" s="243"/>
      <c r="LZW383" s="243"/>
      <c r="LZX383" s="243"/>
      <c r="LZY383" s="243"/>
      <c r="LZZ383" s="243"/>
      <c r="MAA383" s="243"/>
      <c r="MAB383" s="243"/>
      <c r="MAC383" s="243"/>
      <c r="MAD383" s="243"/>
      <c r="MAE383" s="243"/>
      <c r="MAF383" s="243"/>
      <c r="MAG383" s="243"/>
      <c r="MAH383" s="243"/>
      <c r="MAI383" s="243"/>
      <c r="MAJ383" s="243"/>
      <c r="MAK383" s="243"/>
      <c r="MAL383" s="243"/>
      <c r="MAM383" s="243"/>
      <c r="MAN383" s="243"/>
      <c r="MAO383" s="243"/>
      <c r="MAP383" s="243"/>
      <c r="MAQ383" s="243"/>
      <c r="MAR383" s="243"/>
      <c r="MAS383" s="243"/>
      <c r="MAT383" s="243"/>
      <c r="MAU383" s="243"/>
      <c r="MAV383" s="243"/>
      <c r="MAW383" s="243"/>
      <c r="MAX383" s="243"/>
      <c r="MAY383" s="243"/>
      <c r="MAZ383" s="243"/>
      <c r="MBA383" s="243"/>
      <c r="MBB383" s="243"/>
      <c r="MBC383" s="243"/>
      <c r="MBD383" s="243"/>
      <c r="MBE383" s="243"/>
      <c r="MBF383" s="243"/>
      <c r="MBG383" s="243"/>
      <c r="MBH383" s="243"/>
      <c r="MBI383" s="243"/>
      <c r="MBJ383" s="243"/>
      <c r="MBK383" s="243"/>
      <c r="MBL383" s="243"/>
      <c r="MBM383" s="243"/>
      <c r="MBN383" s="243"/>
      <c r="MBO383" s="243"/>
      <c r="MBP383" s="243"/>
      <c r="MBQ383" s="243"/>
      <c r="MBR383" s="243"/>
      <c r="MBS383" s="243"/>
      <c r="MBT383" s="243"/>
      <c r="MBU383" s="243"/>
      <c r="MBV383" s="243"/>
      <c r="MBW383" s="243"/>
      <c r="MBX383" s="243"/>
      <c r="MBY383" s="243"/>
      <c r="MBZ383" s="243"/>
      <c r="MCA383" s="243"/>
      <c r="MCB383" s="243"/>
      <c r="MCC383" s="243"/>
      <c r="MCD383" s="243"/>
      <c r="MCE383" s="243"/>
      <c r="MCF383" s="243"/>
      <c r="MCG383" s="243"/>
      <c r="MCH383" s="243"/>
      <c r="MCI383" s="243"/>
      <c r="MCJ383" s="243"/>
      <c r="MCK383" s="243"/>
      <c r="MCL383" s="243"/>
      <c r="MCM383" s="243"/>
      <c r="MCN383" s="243"/>
      <c r="MCO383" s="243"/>
      <c r="MCP383" s="243"/>
      <c r="MCQ383" s="243"/>
      <c r="MCR383" s="243"/>
      <c r="MCS383" s="243"/>
      <c r="MCT383" s="243"/>
      <c r="MCU383" s="243"/>
      <c r="MCV383" s="243"/>
      <c r="MCW383" s="243"/>
      <c r="MCX383" s="243"/>
      <c r="MCY383" s="243"/>
      <c r="MCZ383" s="243"/>
      <c r="MDA383" s="243"/>
      <c r="MDB383" s="243"/>
      <c r="MDC383" s="243"/>
      <c r="MDD383" s="243"/>
      <c r="MDE383" s="243"/>
      <c r="MDF383" s="243"/>
      <c r="MDG383" s="243"/>
      <c r="MDH383" s="243"/>
      <c r="MDI383" s="243"/>
      <c r="MDJ383" s="243"/>
      <c r="MDK383" s="243"/>
      <c r="MDL383" s="243"/>
      <c r="MDM383" s="243"/>
      <c r="MDN383" s="243"/>
      <c r="MDO383" s="243"/>
      <c r="MDP383" s="243"/>
      <c r="MDQ383" s="243"/>
      <c r="MDR383" s="243"/>
      <c r="MDS383" s="243"/>
      <c r="MDT383" s="243"/>
      <c r="MDU383" s="243"/>
      <c r="MDV383" s="243"/>
      <c r="MDW383" s="243"/>
      <c r="MDX383" s="243"/>
      <c r="MDY383" s="243"/>
      <c r="MDZ383" s="243"/>
      <c r="MEA383" s="243"/>
      <c r="MEB383" s="243"/>
      <c r="MEC383" s="243"/>
      <c r="MED383" s="243"/>
      <c r="MEE383" s="243"/>
      <c r="MEF383" s="243"/>
      <c r="MEG383" s="243"/>
      <c r="MEH383" s="243"/>
      <c r="MEI383" s="243"/>
      <c r="MEJ383" s="243"/>
      <c r="MEK383" s="243"/>
      <c r="MEL383" s="243"/>
      <c r="MEM383" s="243"/>
      <c r="MEN383" s="243"/>
      <c r="MEO383" s="243"/>
      <c r="MEP383" s="243"/>
      <c r="MEQ383" s="243"/>
      <c r="MER383" s="243"/>
      <c r="MES383" s="243"/>
      <c r="MET383" s="243"/>
      <c r="MEU383" s="243"/>
      <c r="MEV383" s="243"/>
      <c r="MEW383" s="243"/>
      <c r="MEX383" s="243"/>
      <c r="MEY383" s="243"/>
      <c r="MEZ383" s="243"/>
      <c r="MFA383" s="243"/>
      <c r="MFB383" s="243"/>
      <c r="MFC383" s="243"/>
      <c r="MFD383" s="243"/>
      <c r="MFE383" s="243"/>
      <c r="MFF383" s="243"/>
      <c r="MFG383" s="243"/>
      <c r="MFH383" s="243"/>
      <c r="MFI383" s="243"/>
      <c r="MFJ383" s="243"/>
      <c r="MFK383" s="243"/>
      <c r="MFL383" s="243"/>
      <c r="MFM383" s="243"/>
      <c r="MFN383" s="243"/>
      <c r="MFO383" s="243"/>
      <c r="MFP383" s="243"/>
      <c r="MFQ383" s="243"/>
      <c r="MFR383" s="243"/>
      <c r="MFS383" s="243"/>
      <c r="MFT383" s="243"/>
      <c r="MFU383" s="243"/>
      <c r="MFV383" s="243"/>
      <c r="MFW383" s="243"/>
      <c r="MFX383" s="243"/>
      <c r="MFY383" s="243"/>
      <c r="MFZ383" s="243"/>
      <c r="MGA383" s="243"/>
      <c r="MGB383" s="243"/>
      <c r="MGC383" s="243"/>
      <c r="MGD383" s="243"/>
      <c r="MGE383" s="243"/>
      <c r="MGF383" s="243"/>
      <c r="MGG383" s="243"/>
      <c r="MGH383" s="243"/>
      <c r="MGI383" s="243"/>
      <c r="MGJ383" s="243"/>
      <c r="MGK383" s="243"/>
      <c r="MGL383" s="243"/>
      <c r="MGM383" s="243"/>
      <c r="MGN383" s="243"/>
      <c r="MGO383" s="243"/>
      <c r="MGP383" s="243"/>
      <c r="MGQ383" s="243"/>
      <c r="MGR383" s="243"/>
      <c r="MGS383" s="243"/>
      <c r="MGT383" s="243"/>
      <c r="MGU383" s="243"/>
      <c r="MGV383" s="243"/>
      <c r="MGW383" s="243"/>
      <c r="MGX383" s="243"/>
      <c r="MGY383" s="243"/>
      <c r="MGZ383" s="243"/>
      <c r="MHA383" s="243"/>
      <c r="MHB383" s="243"/>
      <c r="MHC383" s="243"/>
      <c r="MHD383" s="243"/>
      <c r="MHE383" s="243"/>
      <c r="MHF383" s="243"/>
      <c r="MHG383" s="243"/>
      <c r="MHH383" s="243"/>
      <c r="MHI383" s="243"/>
      <c r="MHJ383" s="243"/>
      <c r="MHK383" s="243"/>
      <c r="MHL383" s="243"/>
      <c r="MHM383" s="243"/>
      <c r="MHN383" s="243"/>
      <c r="MHO383" s="243"/>
      <c r="MHP383" s="243"/>
      <c r="MHQ383" s="243"/>
      <c r="MHR383" s="243"/>
      <c r="MHS383" s="243"/>
      <c r="MHT383" s="243"/>
      <c r="MHU383" s="243"/>
      <c r="MHV383" s="243"/>
      <c r="MHW383" s="243"/>
      <c r="MHX383" s="243"/>
      <c r="MHY383" s="243"/>
      <c r="MHZ383" s="243"/>
      <c r="MIA383" s="243"/>
      <c r="MIB383" s="243"/>
      <c r="MIC383" s="243"/>
      <c r="MID383" s="243"/>
      <c r="MIE383" s="243"/>
      <c r="MIF383" s="243"/>
      <c r="MIG383" s="243"/>
      <c r="MIH383" s="243"/>
      <c r="MII383" s="243"/>
      <c r="MIJ383" s="243"/>
      <c r="MIK383" s="243"/>
      <c r="MIL383" s="243"/>
      <c r="MIM383" s="243"/>
      <c r="MIN383" s="243"/>
      <c r="MIO383" s="243"/>
      <c r="MIP383" s="243"/>
      <c r="MIQ383" s="243"/>
      <c r="MIR383" s="243"/>
      <c r="MIS383" s="243"/>
      <c r="MIT383" s="243"/>
      <c r="MIU383" s="243"/>
      <c r="MIV383" s="243"/>
      <c r="MIW383" s="243"/>
      <c r="MIX383" s="243"/>
      <c r="MIY383" s="243"/>
      <c r="MIZ383" s="243"/>
      <c r="MJA383" s="243"/>
      <c r="MJB383" s="243"/>
      <c r="MJC383" s="243"/>
      <c r="MJD383" s="243"/>
      <c r="MJE383" s="243"/>
      <c r="MJF383" s="243"/>
      <c r="MJG383" s="243"/>
      <c r="MJH383" s="243"/>
      <c r="MJI383" s="243"/>
      <c r="MJJ383" s="243"/>
      <c r="MJK383" s="243"/>
      <c r="MJL383" s="243"/>
      <c r="MJM383" s="243"/>
      <c r="MJN383" s="243"/>
      <c r="MJO383" s="243"/>
      <c r="MJP383" s="243"/>
      <c r="MJQ383" s="243"/>
      <c r="MJR383" s="243"/>
      <c r="MJS383" s="243"/>
      <c r="MJT383" s="243"/>
      <c r="MJU383" s="243"/>
      <c r="MJV383" s="243"/>
      <c r="MJW383" s="243"/>
      <c r="MJX383" s="243"/>
      <c r="MJY383" s="243"/>
      <c r="MJZ383" s="243"/>
      <c r="MKA383" s="243"/>
      <c r="MKB383" s="243"/>
      <c r="MKC383" s="243"/>
      <c r="MKD383" s="243"/>
      <c r="MKE383" s="243"/>
      <c r="MKF383" s="243"/>
      <c r="MKG383" s="243"/>
      <c r="MKH383" s="243"/>
      <c r="MKI383" s="243"/>
      <c r="MKJ383" s="243"/>
      <c r="MKK383" s="243"/>
      <c r="MKL383" s="243"/>
      <c r="MKM383" s="243"/>
      <c r="MKN383" s="243"/>
      <c r="MKO383" s="243"/>
      <c r="MKP383" s="243"/>
      <c r="MKQ383" s="243"/>
      <c r="MKR383" s="243"/>
      <c r="MKS383" s="243"/>
      <c r="MKT383" s="243"/>
      <c r="MKU383" s="243"/>
      <c r="MKV383" s="243"/>
      <c r="MKW383" s="243"/>
      <c r="MKX383" s="243"/>
      <c r="MKY383" s="243"/>
      <c r="MKZ383" s="243"/>
      <c r="MLA383" s="243"/>
      <c r="MLB383" s="243"/>
      <c r="MLC383" s="243"/>
      <c r="MLD383" s="243"/>
      <c r="MLE383" s="243"/>
      <c r="MLF383" s="243"/>
      <c r="MLG383" s="243"/>
      <c r="MLH383" s="243"/>
      <c r="MLI383" s="243"/>
      <c r="MLJ383" s="243"/>
      <c r="MLK383" s="243"/>
      <c r="MLL383" s="243"/>
      <c r="MLM383" s="243"/>
      <c r="MLN383" s="243"/>
      <c r="MLO383" s="243"/>
      <c r="MLP383" s="243"/>
      <c r="MLQ383" s="243"/>
      <c r="MLR383" s="243"/>
      <c r="MLS383" s="243"/>
      <c r="MLT383" s="243"/>
      <c r="MLU383" s="243"/>
      <c r="MLV383" s="243"/>
      <c r="MLW383" s="243"/>
      <c r="MLX383" s="243"/>
      <c r="MLY383" s="243"/>
      <c r="MLZ383" s="243"/>
      <c r="MMA383" s="243"/>
      <c r="MMB383" s="243"/>
      <c r="MMC383" s="243"/>
      <c r="MMD383" s="243"/>
      <c r="MME383" s="243"/>
      <c r="MMF383" s="243"/>
      <c r="MMG383" s="243"/>
      <c r="MMH383" s="243"/>
      <c r="MMI383" s="243"/>
      <c r="MMJ383" s="243"/>
      <c r="MMK383" s="243"/>
      <c r="MML383" s="243"/>
      <c r="MMM383" s="243"/>
      <c r="MMN383" s="243"/>
      <c r="MMO383" s="243"/>
      <c r="MMP383" s="243"/>
      <c r="MMQ383" s="243"/>
      <c r="MMR383" s="243"/>
      <c r="MMS383" s="243"/>
      <c r="MMT383" s="243"/>
      <c r="MMU383" s="243"/>
      <c r="MMV383" s="243"/>
      <c r="MMW383" s="243"/>
      <c r="MMX383" s="243"/>
      <c r="MMY383" s="243"/>
      <c r="MMZ383" s="243"/>
      <c r="MNA383" s="243"/>
      <c r="MNB383" s="243"/>
      <c r="MNC383" s="243"/>
      <c r="MND383" s="243"/>
      <c r="MNE383" s="243"/>
      <c r="MNF383" s="243"/>
      <c r="MNG383" s="243"/>
      <c r="MNH383" s="243"/>
      <c r="MNI383" s="243"/>
      <c r="MNJ383" s="243"/>
      <c r="MNK383" s="243"/>
      <c r="MNL383" s="243"/>
      <c r="MNM383" s="243"/>
      <c r="MNN383" s="243"/>
      <c r="MNO383" s="243"/>
      <c r="MNP383" s="243"/>
      <c r="MNQ383" s="243"/>
      <c r="MNR383" s="243"/>
      <c r="MNS383" s="243"/>
      <c r="MNT383" s="243"/>
      <c r="MNU383" s="243"/>
      <c r="MNV383" s="243"/>
      <c r="MNW383" s="243"/>
      <c r="MNX383" s="243"/>
      <c r="MNY383" s="243"/>
      <c r="MNZ383" s="243"/>
      <c r="MOA383" s="243"/>
      <c r="MOB383" s="243"/>
      <c r="MOC383" s="243"/>
      <c r="MOD383" s="243"/>
      <c r="MOE383" s="243"/>
      <c r="MOF383" s="243"/>
      <c r="MOG383" s="243"/>
      <c r="MOH383" s="243"/>
      <c r="MOI383" s="243"/>
      <c r="MOJ383" s="243"/>
      <c r="MOK383" s="243"/>
      <c r="MOL383" s="243"/>
      <c r="MOM383" s="243"/>
      <c r="MON383" s="243"/>
      <c r="MOO383" s="243"/>
      <c r="MOP383" s="243"/>
      <c r="MOQ383" s="243"/>
      <c r="MOR383" s="243"/>
      <c r="MOS383" s="243"/>
      <c r="MOT383" s="243"/>
      <c r="MOU383" s="243"/>
      <c r="MOV383" s="243"/>
      <c r="MOW383" s="243"/>
      <c r="MOX383" s="243"/>
      <c r="MOY383" s="243"/>
      <c r="MOZ383" s="243"/>
      <c r="MPA383" s="243"/>
      <c r="MPB383" s="243"/>
      <c r="MPC383" s="243"/>
      <c r="MPD383" s="243"/>
      <c r="MPE383" s="243"/>
      <c r="MPF383" s="243"/>
      <c r="MPG383" s="243"/>
      <c r="MPH383" s="243"/>
      <c r="MPI383" s="243"/>
      <c r="MPJ383" s="243"/>
      <c r="MPK383" s="243"/>
      <c r="MPL383" s="243"/>
      <c r="MPM383" s="243"/>
      <c r="MPN383" s="243"/>
      <c r="MPO383" s="243"/>
      <c r="MPP383" s="243"/>
      <c r="MPQ383" s="243"/>
      <c r="MPR383" s="243"/>
      <c r="MPS383" s="243"/>
      <c r="MPT383" s="243"/>
      <c r="MPU383" s="243"/>
      <c r="MPV383" s="243"/>
      <c r="MPW383" s="243"/>
      <c r="MPX383" s="243"/>
      <c r="MPY383" s="243"/>
      <c r="MPZ383" s="243"/>
      <c r="MQA383" s="243"/>
      <c r="MQB383" s="243"/>
      <c r="MQC383" s="243"/>
      <c r="MQD383" s="243"/>
      <c r="MQE383" s="243"/>
      <c r="MQF383" s="243"/>
      <c r="MQG383" s="243"/>
      <c r="MQH383" s="243"/>
      <c r="MQI383" s="243"/>
      <c r="MQJ383" s="243"/>
      <c r="MQK383" s="243"/>
      <c r="MQL383" s="243"/>
      <c r="MQM383" s="243"/>
      <c r="MQN383" s="243"/>
      <c r="MQO383" s="243"/>
      <c r="MQP383" s="243"/>
      <c r="MQQ383" s="243"/>
      <c r="MQR383" s="243"/>
      <c r="MQS383" s="243"/>
      <c r="MQT383" s="243"/>
      <c r="MQU383" s="243"/>
      <c r="MQV383" s="243"/>
      <c r="MQW383" s="243"/>
      <c r="MQX383" s="243"/>
      <c r="MQY383" s="243"/>
      <c r="MQZ383" s="243"/>
      <c r="MRA383" s="243"/>
      <c r="MRB383" s="243"/>
      <c r="MRC383" s="243"/>
      <c r="MRD383" s="243"/>
      <c r="MRE383" s="243"/>
      <c r="MRF383" s="243"/>
      <c r="MRG383" s="243"/>
      <c r="MRH383" s="243"/>
      <c r="MRI383" s="243"/>
      <c r="MRJ383" s="243"/>
      <c r="MRK383" s="243"/>
      <c r="MRL383" s="243"/>
      <c r="MRM383" s="243"/>
      <c r="MRN383" s="243"/>
      <c r="MRO383" s="243"/>
      <c r="MRP383" s="243"/>
      <c r="MRQ383" s="243"/>
      <c r="MRR383" s="243"/>
      <c r="MRS383" s="243"/>
      <c r="MRT383" s="243"/>
      <c r="MRU383" s="243"/>
      <c r="MRV383" s="243"/>
      <c r="MRW383" s="243"/>
      <c r="MRX383" s="243"/>
      <c r="MRY383" s="243"/>
      <c r="MRZ383" s="243"/>
      <c r="MSA383" s="243"/>
      <c r="MSB383" s="243"/>
      <c r="MSC383" s="243"/>
      <c r="MSD383" s="243"/>
      <c r="MSE383" s="243"/>
      <c r="MSF383" s="243"/>
      <c r="MSG383" s="243"/>
      <c r="MSH383" s="243"/>
      <c r="MSI383" s="243"/>
      <c r="MSJ383" s="243"/>
      <c r="MSK383" s="243"/>
      <c r="MSL383" s="243"/>
      <c r="MSM383" s="243"/>
      <c r="MSN383" s="243"/>
      <c r="MSO383" s="243"/>
      <c r="MSP383" s="243"/>
      <c r="MSQ383" s="243"/>
      <c r="MSR383" s="243"/>
      <c r="MSS383" s="243"/>
      <c r="MST383" s="243"/>
      <c r="MSU383" s="243"/>
      <c r="MSV383" s="243"/>
      <c r="MSW383" s="243"/>
      <c r="MSX383" s="243"/>
      <c r="MSY383" s="243"/>
      <c r="MSZ383" s="243"/>
      <c r="MTA383" s="243"/>
      <c r="MTB383" s="243"/>
      <c r="MTC383" s="243"/>
      <c r="MTD383" s="243"/>
      <c r="MTE383" s="243"/>
      <c r="MTF383" s="243"/>
      <c r="MTG383" s="243"/>
      <c r="MTH383" s="243"/>
      <c r="MTI383" s="243"/>
      <c r="MTJ383" s="243"/>
      <c r="MTK383" s="243"/>
      <c r="MTL383" s="243"/>
      <c r="MTM383" s="243"/>
      <c r="MTN383" s="243"/>
      <c r="MTO383" s="243"/>
      <c r="MTP383" s="243"/>
      <c r="MTQ383" s="243"/>
      <c r="MTR383" s="243"/>
      <c r="MTS383" s="243"/>
      <c r="MTT383" s="243"/>
      <c r="MTU383" s="243"/>
      <c r="MTV383" s="243"/>
      <c r="MTW383" s="243"/>
      <c r="MTX383" s="243"/>
      <c r="MTY383" s="243"/>
      <c r="MTZ383" s="243"/>
      <c r="MUA383" s="243"/>
      <c r="MUB383" s="243"/>
      <c r="MUC383" s="243"/>
      <c r="MUD383" s="243"/>
      <c r="MUE383" s="243"/>
      <c r="MUF383" s="243"/>
      <c r="MUG383" s="243"/>
      <c r="MUH383" s="243"/>
      <c r="MUI383" s="243"/>
      <c r="MUJ383" s="243"/>
      <c r="MUK383" s="243"/>
      <c r="MUL383" s="243"/>
      <c r="MUM383" s="243"/>
      <c r="MUN383" s="243"/>
      <c r="MUO383" s="243"/>
      <c r="MUP383" s="243"/>
      <c r="MUQ383" s="243"/>
      <c r="MUR383" s="243"/>
      <c r="MUS383" s="243"/>
      <c r="MUT383" s="243"/>
      <c r="MUU383" s="243"/>
      <c r="MUV383" s="243"/>
      <c r="MUW383" s="243"/>
      <c r="MUX383" s="243"/>
      <c r="MUY383" s="243"/>
      <c r="MUZ383" s="243"/>
      <c r="MVA383" s="243"/>
      <c r="MVB383" s="243"/>
      <c r="MVC383" s="243"/>
      <c r="MVD383" s="243"/>
      <c r="MVE383" s="243"/>
      <c r="MVF383" s="243"/>
      <c r="MVG383" s="243"/>
      <c r="MVH383" s="243"/>
      <c r="MVI383" s="243"/>
      <c r="MVJ383" s="243"/>
      <c r="MVK383" s="243"/>
      <c r="MVL383" s="243"/>
      <c r="MVM383" s="243"/>
      <c r="MVN383" s="243"/>
      <c r="MVO383" s="243"/>
      <c r="MVP383" s="243"/>
      <c r="MVQ383" s="243"/>
      <c r="MVR383" s="243"/>
      <c r="MVS383" s="243"/>
      <c r="MVT383" s="243"/>
      <c r="MVU383" s="243"/>
      <c r="MVV383" s="243"/>
      <c r="MVW383" s="243"/>
      <c r="MVX383" s="243"/>
      <c r="MVY383" s="243"/>
      <c r="MVZ383" s="243"/>
      <c r="MWA383" s="243"/>
      <c r="MWB383" s="243"/>
      <c r="MWC383" s="243"/>
      <c r="MWD383" s="243"/>
      <c r="MWE383" s="243"/>
      <c r="MWF383" s="243"/>
      <c r="MWG383" s="243"/>
      <c r="MWH383" s="243"/>
      <c r="MWI383" s="243"/>
      <c r="MWJ383" s="243"/>
      <c r="MWK383" s="243"/>
      <c r="MWL383" s="243"/>
      <c r="MWM383" s="243"/>
      <c r="MWN383" s="243"/>
      <c r="MWO383" s="243"/>
      <c r="MWP383" s="243"/>
      <c r="MWQ383" s="243"/>
      <c r="MWR383" s="243"/>
      <c r="MWS383" s="243"/>
      <c r="MWT383" s="243"/>
      <c r="MWU383" s="243"/>
      <c r="MWV383" s="243"/>
      <c r="MWW383" s="243"/>
      <c r="MWX383" s="243"/>
      <c r="MWY383" s="243"/>
      <c r="MWZ383" s="243"/>
      <c r="MXA383" s="243"/>
      <c r="MXB383" s="243"/>
      <c r="MXC383" s="243"/>
      <c r="MXD383" s="243"/>
      <c r="MXE383" s="243"/>
      <c r="MXF383" s="243"/>
      <c r="MXG383" s="243"/>
      <c r="MXH383" s="243"/>
      <c r="MXI383" s="243"/>
      <c r="MXJ383" s="243"/>
      <c r="MXK383" s="243"/>
      <c r="MXL383" s="243"/>
      <c r="MXM383" s="243"/>
      <c r="MXN383" s="243"/>
      <c r="MXO383" s="243"/>
      <c r="MXP383" s="243"/>
      <c r="MXQ383" s="243"/>
      <c r="MXR383" s="243"/>
      <c r="MXS383" s="243"/>
      <c r="MXT383" s="243"/>
      <c r="MXU383" s="243"/>
      <c r="MXV383" s="243"/>
      <c r="MXW383" s="243"/>
      <c r="MXX383" s="243"/>
      <c r="MXY383" s="243"/>
      <c r="MXZ383" s="243"/>
      <c r="MYA383" s="243"/>
      <c r="MYB383" s="243"/>
      <c r="MYC383" s="243"/>
      <c r="MYD383" s="243"/>
      <c r="MYE383" s="243"/>
      <c r="MYF383" s="243"/>
      <c r="MYG383" s="243"/>
      <c r="MYH383" s="243"/>
      <c r="MYI383" s="243"/>
      <c r="MYJ383" s="243"/>
      <c r="MYK383" s="243"/>
      <c r="MYL383" s="243"/>
      <c r="MYM383" s="243"/>
      <c r="MYN383" s="243"/>
      <c r="MYO383" s="243"/>
      <c r="MYP383" s="243"/>
      <c r="MYQ383" s="243"/>
      <c r="MYR383" s="243"/>
      <c r="MYS383" s="243"/>
      <c r="MYT383" s="243"/>
      <c r="MYU383" s="243"/>
      <c r="MYV383" s="243"/>
      <c r="MYW383" s="243"/>
      <c r="MYX383" s="243"/>
      <c r="MYY383" s="243"/>
      <c r="MYZ383" s="243"/>
      <c r="MZA383" s="243"/>
      <c r="MZB383" s="243"/>
      <c r="MZC383" s="243"/>
      <c r="MZD383" s="243"/>
      <c r="MZE383" s="243"/>
      <c r="MZF383" s="243"/>
      <c r="MZG383" s="243"/>
      <c r="MZH383" s="243"/>
      <c r="MZI383" s="243"/>
      <c r="MZJ383" s="243"/>
      <c r="MZK383" s="243"/>
      <c r="MZL383" s="243"/>
      <c r="MZM383" s="243"/>
      <c r="MZN383" s="243"/>
      <c r="MZO383" s="243"/>
      <c r="MZP383" s="243"/>
      <c r="MZQ383" s="243"/>
      <c r="MZR383" s="243"/>
      <c r="MZS383" s="243"/>
      <c r="MZT383" s="243"/>
      <c r="MZU383" s="243"/>
      <c r="MZV383" s="243"/>
      <c r="MZW383" s="243"/>
      <c r="MZX383" s="243"/>
      <c r="MZY383" s="243"/>
      <c r="MZZ383" s="243"/>
      <c r="NAA383" s="243"/>
      <c r="NAB383" s="243"/>
      <c r="NAC383" s="243"/>
      <c r="NAD383" s="243"/>
      <c r="NAE383" s="243"/>
      <c r="NAF383" s="243"/>
      <c r="NAG383" s="243"/>
      <c r="NAH383" s="243"/>
      <c r="NAI383" s="243"/>
      <c r="NAJ383" s="243"/>
      <c r="NAK383" s="243"/>
      <c r="NAL383" s="243"/>
      <c r="NAM383" s="243"/>
      <c r="NAN383" s="243"/>
      <c r="NAO383" s="243"/>
      <c r="NAP383" s="243"/>
      <c r="NAQ383" s="243"/>
      <c r="NAR383" s="243"/>
      <c r="NAS383" s="243"/>
      <c r="NAT383" s="243"/>
      <c r="NAU383" s="243"/>
      <c r="NAV383" s="243"/>
      <c r="NAW383" s="243"/>
      <c r="NAX383" s="243"/>
      <c r="NAY383" s="243"/>
      <c r="NAZ383" s="243"/>
      <c r="NBA383" s="243"/>
      <c r="NBB383" s="243"/>
      <c r="NBC383" s="243"/>
      <c r="NBD383" s="243"/>
      <c r="NBE383" s="243"/>
      <c r="NBF383" s="243"/>
      <c r="NBG383" s="243"/>
      <c r="NBH383" s="243"/>
      <c r="NBI383" s="243"/>
      <c r="NBJ383" s="243"/>
      <c r="NBK383" s="243"/>
      <c r="NBL383" s="243"/>
      <c r="NBM383" s="243"/>
      <c r="NBN383" s="243"/>
      <c r="NBO383" s="243"/>
      <c r="NBP383" s="243"/>
      <c r="NBQ383" s="243"/>
      <c r="NBR383" s="243"/>
      <c r="NBS383" s="243"/>
      <c r="NBT383" s="243"/>
      <c r="NBU383" s="243"/>
      <c r="NBV383" s="243"/>
      <c r="NBW383" s="243"/>
      <c r="NBX383" s="243"/>
      <c r="NBY383" s="243"/>
      <c r="NBZ383" s="243"/>
      <c r="NCA383" s="243"/>
      <c r="NCB383" s="243"/>
      <c r="NCC383" s="243"/>
      <c r="NCD383" s="243"/>
      <c r="NCE383" s="243"/>
      <c r="NCF383" s="243"/>
      <c r="NCG383" s="243"/>
      <c r="NCH383" s="243"/>
      <c r="NCI383" s="243"/>
      <c r="NCJ383" s="243"/>
      <c r="NCK383" s="243"/>
      <c r="NCL383" s="243"/>
      <c r="NCM383" s="243"/>
      <c r="NCN383" s="243"/>
      <c r="NCO383" s="243"/>
      <c r="NCP383" s="243"/>
      <c r="NCQ383" s="243"/>
      <c r="NCR383" s="243"/>
      <c r="NCS383" s="243"/>
      <c r="NCT383" s="243"/>
      <c r="NCU383" s="243"/>
      <c r="NCV383" s="243"/>
      <c r="NCW383" s="243"/>
      <c r="NCX383" s="243"/>
      <c r="NCY383" s="243"/>
      <c r="NCZ383" s="243"/>
      <c r="NDA383" s="243"/>
      <c r="NDB383" s="243"/>
      <c r="NDC383" s="243"/>
      <c r="NDD383" s="243"/>
      <c r="NDE383" s="243"/>
      <c r="NDF383" s="243"/>
      <c r="NDG383" s="243"/>
      <c r="NDH383" s="243"/>
      <c r="NDI383" s="243"/>
      <c r="NDJ383" s="243"/>
      <c r="NDK383" s="243"/>
      <c r="NDL383" s="243"/>
      <c r="NDM383" s="243"/>
      <c r="NDN383" s="243"/>
      <c r="NDO383" s="243"/>
      <c r="NDP383" s="243"/>
      <c r="NDQ383" s="243"/>
      <c r="NDR383" s="243"/>
      <c r="NDS383" s="243"/>
      <c r="NDT383" s="243"/>
      <c r="NDU383" s="243"/>
      <c r="NDV383" s="243"/>
      <c r="NDW383" s="243"/>
      <c r="NDX383" s="243"/>
      <c r="NDY383" s="243"/>
      <c r="NDZ383" s="243"/>
      <c r="NEA383" s="243"/>
      <c r="NEB383" s="243"/>
      <c r="NEC383" s="243"/>
      <c r="NED383" s="243"/>
      <c r="NEE383" s="243"/>
      <c r="NEF383" s="243"/>
      <c r="NEG383" s="243"/>
      <c r="NEH383" s="243"/>
      <c r="NEI383" s="243"/>
      <c r="NEJ383" s="243"/>
      <c r="NEK383" s="243"/>
      <c r="NEL383" s="243"/>
      <c r="NEM383" s="243"/>
      <c r="NEN383" s="243"/>
      <c r="NEO383" s="243"/>
      <c r="NEP383" s="243"/>
      <c r="NEQ383" s="243"/>
      <c r="NER383" s="243"/>
      <c r="NES383" s="243"/>
      <c r="NET383" s="243"/>
      <c r="NEU383" s="243"/>
      <c r="NEV383" s="243"/>
      <c r="NEW383" s="243"/>
      <c r="NEX383" s="243"/>
      <c r="NEY383" s="243"/>
      <c r="NEZ383" s="243"/>
      <c r="NFA383" s="243"/>
      <c r="NFB383" s="243"/>
      <c r="NFC383" s="243"/>
      <c r="NFD383" s="243"/>
      <c r="NFE383" s="243"/>
      <c r="NFF383" s="243"/>
      <c r="NFG383" s="243"/>
      <c r="NFH383" s="243"/>
      <c r="NFI383" s="243"/>
      <c r="NFJ383" s="243"/>
      <c r="NFK383" s="243"/>
      <c r="NFL383" s="243"/>
      <c r="NFM383" s="243"/>
      <c r="NFN383" s="243"/>
      <c r="NFO383" s="243"/>
      <c r="NFP383" s="243"/>
      <c r="NFQ383" s="243"/>
      <c r="NFR383" s="243"/>
      <c r="NFS383" s="243"/>
      <c r="NFT383" s="243"/>
      <c r="NFU383" s="243"/>
      <c r="NFV383" s="243"/>
      <c r="NFW383" s="243"/>
      <c r="NFX383" s="243"/>
      <c r="NFY383" s="243"/>
      <c r="NFZ383" s="243"/>
      <c r="NGA383" s="243"/>
      <c r="NGB383" s="243"/>
      <c r="NGC383" s="243"/>
      <c r="NGD383" s="243"/>
      <c r="NGE383" s="243"/>
      <c r="NGF383" s="243"/>
      <c r="NGG383" s="243"/>
      <c r="NGH383" s="243"/>
      <c r="NGI383" s="243"/>
      <c r="NGJ383" s="243"/>
      <c r="NGK383" s="243"/>
      <c r="NGL383" s="243"/>
      <c r="NGM383" s="243"/>
      <c r="NGN383" s="243"/>
      <c r="NGO383" s="243"/>
      <c r="NGP383" s="243"/>
      <c r="NGQ383" s="243"/>
      <c r="NGR383" s="243"/>
      <c r="NGS383" s="243"/>
      <c r="NGT383" s="243"/>
      <c r="NGU383" s="243"/>
      <c r="NGV383" s="243"/>
      <c r="NGW383" s="243"/>
      <c r="NGX383" s="243"/>
      <c r="NGY383" s="243"/>
      <c r="NGZ383" s="243"/>
      <c r="NHA383" s="243"/>
      <c r="NHB383" s="243"/>
      <c r="NHC383" s="243"/>
      <c r="NHD383" s="243"/>
      <c r="NHE383" s="243"/>
      <c r="NHF383" s="243"/>
      <c r="NHG383" s="243"/>
      <c r="NHH383" s="243"/>
      <c r="NHI383" s="243"/>
      <c r="NHJ383" s="243"/>
      <c r="NHK383" s="243"/>
      <c r="NHL383" s="243"/>
      <c r="NHM383" s="243"/>
      <c r="NHN383" s="243"/>
      <c r="NHO383" s="243"/>
      <c r="NHP383" s="243"/>
      <c r="NHQ383" s="243"/>
      <c r="NHR383" s="243"/>
      <c r="NHS383" s="243"/>
      <c r="NHT383" s="243"/>
      <c r="NHU383" s="243"/>
      <c r="NHV383" s="243"/>
      <c r="NHW383" s="243"/>
      <c r="NHX383" s="243"/>
      <c r="NHY383" s="243"/>
      <c r="NHZ383" s="243"/>
      <c r="NIA383" s="243"/>
      <c r="NIB383" s="243"/>
      <c r="NIC383" s="243"/>
      <c r="NID383" s="243"/>
      <c r="NIE383" s="243"/>
      <c r="NIF383" s="243"/>
      <c r="NIG383" s="243"/>
      <c r="NIH383" s="243"/>
      <c r="NII383" s="243"/>
      <c r="NIJ383" s="243"/>
      <c r="NIK383" s="243"/>
      <c r="NIL383" s="243"/>
      <c r="NIM383" s="243"/>
      <c r="NIN383" s="243"/>
      <c r="NIO383" s="243"/>
      <c r="NIP383" s="243"/>
      <c r="NIQ383" s="243"/>
      <c r="NIR383" s="243"/>
      <c r="NIS383" s="243"/>
      <c r="NIT383" s="243"/>
      <c r="NIU383" s="243"/>
      <c r="NIV383" s="243"/>
      <c r="NIW383" s="243"/>
      <c r="NIX383" s="243"/>
      <c r="NIY383" s="243"/>
      <c r="NIZ383" s="243"/>
      <c r="NJA383" s="243"/>
      <c r="NJB383" s="243"/>
      <c r="NJC383" s="243"/>
      <c r="NJD383" s="243"/>
      <c r="NJE383" s="243"/>
      <c r="NJF383" s="243"/>
      <c r="NJG383" s="243"/>
      <c r="NJH383" s="243"/>
      <c r="NJI383" s="243"/>
      <c r="NJJ383" s="243"/>
      <c r="NJK383" s="243"/>
      <c r="NJL383" s="243"/>
      <c r="NJM383" s="243"/>
      <c r="NJN383" s="243"/>
      <c r="NJO383" s="243"/>
      <c r="NJP383" s="243"/>
      <c r="NJQ383" s="243"/>
      <c r="NJR383" s="243"/>
      <c r="NJS383" s="243"/>
      <c r="NJT383" s="243"/>
      <c r="NJU383" s="243"/>
      <c r="NJV383" s="243"/>
      <c r="NJW383" s="243"/>
      <c r="NJX383" s="243"/>
      <c r="NJY383" s="243"/>
      <c r="NJZ383" s="243"/>
      <c r="NKA383" s="243"/>
      <c r="NKB383" s="243"/>
      <c r="NKC383" s="243"/>
      <c r="NKD383" s="243"/>
      <c r="NKE383" s="243"/>
      <c r="NKF383" s="243"/>
      <c r="NKG383" s="243"/>
      <c r="NKH383" s="243"/>
      <c r="NKI383" s="243"/>
      <c r="NKJ383" s="243"/>
      <c r="NKK383" s="243"/>
      <c r="NKL383" s="243"/>
      <c r="NKM383" s="243"/>
      <c r="NKN383" s="243"/>
      <c r="NKO383" s="243"/>
      <c r="NKP383" s="243"/>
      <c r="NKQ383" s="243"/>
      <c r="NKR383" s="243"/>
      <c r="NKS383" s="243"/>
      <c r="NKT383" s="243"/>
      <c r="NKU383" s="243"/>
      <c r="NKV383" s="243"/>
      <c r="NKW383" s="243"/>
      <c r="NKX383" s="243"/>
      <c r="NKY383" s="243"/>
      <c r="NKZ383" s="243"/>
      <c r="NLA383" s="243"/>
      <c r="NLB383" s="243"/>
      <c r="NLC383" s="243"/>
      <c r="NLD383" s="243"/>
      <c r="NLE383" s="243"/>
      <c r="NLF383" s="243"/>
      <c r="NLG383" s="243"/>
      <c r="NLH383" s="243"/>
      <c r="NLI383" s="243"/>
      <c r="NLJ383" s="243"/>
      <c r="NLK383" s="243"/>
      <c r="NLL383" s="243"/>
      <c r="NLM383" s="243"/>
      <c r="NLN383" s="243"/>
      <c r="NLO383" s="243"/>
      <c r="NLP383" s="243"/>
      <c r="NLQ383" s="243"/>
      <c r="NLR383" s="243"/>
      <c r="NLS383" s="243"/>
      <c r="NLT383" s="243"/>
      <c r="NLU383" s="243"/>
      <c r="NLV383" s="243"/>
      <c r="NLW383" s="243"/>
      <c r="NLX383" s="243"/>
      <c r="NLY383" s="243"/>
      <c r="NLZ383" s="243"/>
      <c r="NMA383" s="243"/>
      <c r="NMB383" s="243"/>
      <c r="NMC383" s="243"/>
      <c r="NMD383" s="243"/>
      <c r="NME383" s="243"/>
      <c r="NMF383" s="243"/>
      <c r="NMG383" s="243"/>
      <c r="NMH383" s="243"/>
      <c r="NMI383" s="243"/>
      <c r="NMJ383" s="243"/>
      <c r="NMK383" s="243"/>
      <c r="NML383" s="243"/>
      <c r="NMM383" s="243"/>
      <c r="NMN383" s="243"/>
      <c r="NMO383" s="243"/>
      <c r="NMP383" s="243"/>
      <c r="NMQ383" s="243"/>
      <c r="NMR383" s="243"/>
      <c r="NMS383" s="243"/>
      <c r="NMT383" s="243"/>
      <c r="NMU383" s="243"/>
      <c r="NMV383" s="243"/>
      <c r="NMW383" s="243"/>
      <c r="NMX383" s="243"/>
      <c r="NMY383" s="243"/>
      <c r="NMZ383" s="243"/>
      <c r="NNA383" s="243"/>
      <c r="NNB383" s="243"/>
      <c r="NNC383" s="243"/>
      <c r="NND383" s="243"/>
      <c r="NNE383" s="243"/>
      <c r="NNF383" s="243"/>
      <c r="NNG383" s="243"/>
      <c r="NNH383" s="243"/>
      <c r="NNI383" s="243"/>
      <c r="NNJ383" s="243"/>
      <c r="NNK383" s="243"/>
      <c r="NNL383" s="243"/>
      <c r="NNM383" s="243"/>
      <c r="NNN383" s="243"/>
      <c r="NNO383" s="243"/>
      <c r="NNP383" s="243"/>
      <c r="NNQ383" s="243"/>
      <c r="NNR383" s="243"/>
      <c r="NNS383" s="243"/>
      <c r="NNT383" s="243"/>
      <c r="NNU383" s="243"/>
      <c r="NNV383" s="243"/>
      <c r="NNW383" s="243"/>
      <c r="NNX383" s="243"/>
      <c r="NNY383" s="243"/>
      <c r="NNZ383" s="243"/>
      <c r="NOA383" s="243"/>
      <c r="NOB383" s="243"/>
      <c r="NOC383" s="243"/>
      <c r="NOD383" s="243"/>
      <c r="NOE383" s="243"/>
      <c r="NOF383" s="243"/>
      <c r="NOG383" s="243"/>
      <c r="NOH383" s="243"/>
      <c r="NOI383" s="243"/>
      <c r="NOJ383" s="243"/>
      <c r="NOK383" s="243"/>
      <c r="NOL383" s="243"/>
      <c r="NOM383" s="243"/>
      <c r="NON383" s="243"/>
      <c r="NOO383" s="243"/>
      <c r="NOP383" s="243"/>
      <c r="NOQ383" s="243"/>
      <c r="NOR383" s="243"/>
      <c r="NOS383" s="243"/>
      <c r="NOT383" s="243"/>
      <c r="NOU383" s="243"/>
      <c r="NOV383" s="243"/>
      <c r="NOW383" s="243"/>
      <c r="NOX383" s="243"/>
      <c r="NOY383" s="243"/>
      <c r="NOZ383" s="243"/>
      <c r="NPA383" s="243"/>
      <c r="NPB383" s="243"/>
      <c r="NPC383" s="243"/>
      <c r="NPD383" s="243"/>
      <c r="NPE383" s="243"/>
      <c r="NPF383" s="243"/>
      <c r="NPG383" s="243"/>
      <c r="NPH383" s="243"/>
      <c r="NPI383" s="243"/>
      <c r="NPJ383" s="243"/>
      <c r="NPK383" s="243"/>
      <c r="NPL383" s="243"/>
      <c r="NPM383" s="243"/>
      <c r="NPN383" s="243"/>
      <c r="NPO383" s="243"/>
      <c r="NPP383" s="243"/>
      <c r="NPQ383" s="243"/>
      <c r="NPR383" s="243"/>
      <c r="NPS383" s="243"/>
      <c r="NPT383" s="243"/>
      <c r="NPU383" s="243"/>
      <c r="NPV383" s="243"/>
      <c r="NPW383" s="243"/>
      <c r="NPX383" s="243"/>
      <c r="NPY383" s="243"/>
      <c r="NPZ383" s="243"/>
      <c r="NQA383" s="243"/>
      <c r="NQB383" s="243"/>
      <c r="NQC383" s="243"/>
      <c r="NQD383" s="243"/>
      <c r="NQE383" s="243"/>
      <c r="NQF383" s="243"/>
      <c r="NQG383" s="243"/>
      <c r="NQH383" s="243"/>
      <c r="NQI383" s="243"/>
      <c r="NQJ383" s="243"/>
      <c r="NQK383" s="243"/>
      <c r="NQL383" s="243"/>
      <c r="NQM383" s="243"/>
      <c r="NQN383" s="243"/>
      <c r="NQO383" s="243"/>
      <c r="NQP383" s="243"/>
      <c r="NQQ383" s="243"/>
      <c r="NQR383" s="243"/>
      <c r="NQS383" s="243"/>
      <c r="NQT383" s="243"/>
      <c r="NQU383" s="243"/>
      <c r="NQV383" s="243"/>
      <c r="NQW383" s="243"/>
      <c r="NQX383" s="243"/>
      <c r="NQY383" s="243"/>
      <c r="NQZ383" s="243"/>
      <c r="NRA383" s="243"/>
      <c r="NRB383" s="243"/>
      <c r="NRC383" s="243"/>
      <c r="NRD383" s="243"/>
      <c r="NRE383" s="243"/>
      <c r="NRF383" s="243"/>
      <c r="NRG383" s="243"/>
      <c r="NRH383" s="243"/>
      <c r="NRI383" s="243"/>
      <c r="NRJ383" s="243"/>
      <c r="NRK383" s="243"/>
      <c r="NRL383" s="243"/>
      <c r="NRM383" s="243"/>
      <c r="NRN383" s="243"/>
      <c r="NRO383" s="243"/>
      <c r="NRP383" s="243"/>
      <c r="NRQ383" s="243"/>
      <c r="NRR383" s="243"/>
      <c r="NRS383" s="243"/>
      <c r="NRT383" s="243"/>
      <c r="NRU383" s="243"/>
      <c r="NRV383" s="243"/>
      <c r="NRW383" s="243"/>
      <c r="NRX383" s="243"/>
      <c r="NRY383" s="243"/>
      <c r="NRZ383" s="243"/>
      <c r="NSA383" s="243"/>
      <c r="NSB383" s="243"/>
      <c r="NSC383" s="243"/>
      <c r="NSD383" s="243"/>
      <c r="NSE383" s="243"/>
      <c r="NSF383" s="243"/>
      <c r="NSG383" s="243"/>
      <c r="NSH383" s="243"/>
      <c r="NSI383" s="243"/>
      <c r="NSJ383" s="243"/>
      <c r="NSK383" s="243"/>
      <c r="NSL383" s="243"/>
      <c r="NSM383" s="243"/>
      <c r="NSN383" s="243"/>
      <c r="NSO383" s="243"/>
      <c r="NSP383" s="243"/>
      <c r="NSQ383" s="243"/>
      <c r="NSR383" s="243"/>
      <c r="NSS383" s="243"/>
      <c r="NST383" s="243"/>
      <c r="NSU383" s="243"/>
      <c r="NSV383" s="243"/>
      <c r="NSW383" s="243"/>
      <c r="NSX383" s="243"/>
      <c r="NSY383" s="243"/>
      <c r="NSZ383" s="243"/>
      <c r="NTA383" s="243"/>
      <c r="NTB383" s="243"/>
      <c r="NTC383" s="243"/>
      <c r="NTD383" s="243"/>
      <c r="NTE383" s="243"/>
      <c r="NTF383" s="243"/>
      <c r="NTG383" s="243"/>
      <c r="NTH383" s="243"/>
      <c r="NTI383" s="243"/>
      <c r="NTJ383" s="243"/>
      <c r="NTK383" s="243"/>
      <c r="NTL383" s="243"/>
      <c r="NTM383" s="243"/>
      <c r="NTN383" s="243"/>
      <c r="NTO383" s="243"/>
      <c r="NTP383" s="243"/>
      <c r="NTQ383" s="243"/>
      <c r="NTR383" s="243"/>
      <c r="NTS383" s="243"/>
      <c r="NTT383" s="243"/>
      <c r="NTU383" s="243"/>
      <c r="NTV383" s="243"/>
      <c r="NTW383" s="243"/>
      <c r="NTX383" s="243"/>
      <c r="NTY383" s="243"/>
      <c r="NTZ383" s="243"/>
      <c r="NUA383" s="243"/>
      <c r="NUB383" s="243"/>
      <c r="NUC383" s="243"/>
      <c r="NUD383" s="243"/>
      <c r="NUE383" s="243"/>
      <c r="NUF383" s="243"/>
      <c r="NUG383" s="243"/>
      <c r="NUH383" s="243"/>
      <c r="NUI383" s="243"/>
      <c r="NUJ383" s="243"/>
      <c r="NUK383" s="243"/>
      <c r="NUL383" s="243"/>
      <c r="NUM383" s="243"/>
      <c r="NUN383" s="243"/>
      <c r="NUO383" s="243"/>
      <c r="NUP383" s="243"/>
      <c r="NUQ383" s="243"/>
      <c r="NUR383" s="243"/>
      <c r="NUS383" s="243"/>
      <c r="NUT383" s="243"/>
      <c r="NUU383" s="243"/>
      <c r="NUV383" s="243"/>
      <c r="NUW383" s="243"/>
      <c r="NUX383" s="243"/>
      <c r="NUY383" s="243"/>
      <c r="NUZ383" s="243"/>
      <c r="NVA383" s="243"/>
      <c r="NVB383" s="243"/>
      <c r="NVC383" s="243"/>
      <c r="NVD383" s="243"/>
      <c r="NVE383" s="243"/>
      <c r="NVF383" s="243"/>
      <c r="NVG383" s="243"/>
      <c r="NVH383" s="243"/>
      <c r="NVI383" s="243"/>
      <c r="NVJ383" s="243"/>
      <c r="NVK383" s="243"/>
      <c r="NVL383" s="243"/>
      <c r="NVM383" s="243"/>
      <c r="NVN383" s="243"/>
      <c r="NVO383" s="243"/>
      <c r="NVP383" s="243"/>
      <c r="NVQ383" s="243"/>
      <c r="NVR383" s="243"/>
      <c r="NVS383" s="243"/>
      <c r="NVT383" s="243"/>
      <c r="NVU383" s="243"/>
      <c r="NVV383" s="243"/>
      <c r="NVW383" s="243"/>
      <c r="NVX383" s="243"/>
      <c r="NVY383" s="243"/>
      <c r="NVZ383" s="243"/>
      <c r="NWA383" s="243"/>
      <c r="NWB383" s="243"/>
      <c r="NWC383" s="243"/>
      <c r="NWD383" s="243"/>
      <c r="NWE383" s="243"/>
      <c r="NWF383" s="243"/>
      <c r="NWG383" s="243"/>
      <c r="NWH383" s="243"/>
      <c r="NWI383" s="243"/>
      <c r="NWJ383" s="243"/>
      <c r="NWK383" s="243"/>
      <c r="NWL383" s="243"/>
      <c r="NWM383" s="243"/>
      <c r="NWN383" s="243"/>
      <c r="NWO383" s="243"/>
      <c r="NWP383" s="243"/>
      <c r="NWQ383" s="243"/>
      <c r="NWR383" s="243"/>
      <c r="NWS383" s="243"/>
      <c r="NWT383" s="243"/>
      <c r="NWU383" s="243"/>
      <c r="NWV383" s="243"/>
      <c r="NWW383" s="243"/>
      <c r="NWX383" s="243"/>
      <c r="NWY383" s="243"/>
      <c r="NWZ383" s="243"/>
      <c r="NXA383" s="243"/>
      <c r="NXB383" s="243"/>
      <c r="NXC383" s="243"/>
      <c r="NXD383" s="243"/>
      <c r="NXE383" s="243"/>
      <c r="NXF383" s="243"/>
      <c r="NXG383" s="243"/>
      <c r="NXH383" s="243"/>
      <c r="NXI383" s="243"/>
      <c r="NXJ383" s="243"/>
      <c r="NXK383" s="243"/>
      <c r="NXL383" s="243"/>
      <c r="NXM383" s="243"/>
      <c r="NXN383" s="243"/>
      <c r="NXO383" s="243"/>
      <c r="NXP383" s="243"/>
      <c r="NXQ383" s="243"/>
      <c r="NXR383" s="243"/>
      <c r="NXS383" s="243"/>
      <c r="NXT383" s="243"/>
      <c r="NXU383" s="243"/>
      <c r="NXV383" s="243"/>
      <c r="NXW383" s="243"/>
      <c r="NXX383" s="243"/>
      <c r="NXY383" s="243"/>
      <c r="NXZ383" s="243"/>
      <c r="NYA383" s="243"/>
      <c r="NYB383" s="243"/>
      <c r="NYC383" s="243"/>
      <c r="NYD383" s="243"/>
      <c r="NYE383" s="243"/>
      <c r="NYF383" s="243"/>
      <c r="NYG383" s="243"/>
      <c r="NYH383" s="243"/>
      <c r="NYI383" s="243"/>
      <c r="NYJ383" s="243"/>
      <c r="NYK383" s="243"/>
      <c r="NYL383" s="243"/>
      <c r="NYM383" s="243"/>
      <c r="NYN383" s="243"/>
      <c r="NYO383" s="243"/>
      <c r="NYP383" s="243"/>
      <c r="NYQ383" s="243"/>
      <c r="NYR383" s="243"/>
      <c r="NYS383" s="243"/>
      <c r="NYT383" s="243"/>
      <c r="NYU383" s="243"/>
      <c r="NYV383" s="243"/>
      <c r="NYW383" s="243"/>
      <c r="NYX383" s="243"/>
      <c r="NYY383" s="243"/>
      <c r="NYZ383" s="243"/>
      <c r="NZA383" s="243"/>
      <c r="NZB383" s="243"/>
      <c r="NZC383" s="243"/>
      <c r="NZD383" s="243"/>
      <c r="NZE383" s="243"/>
      <c r="NZF383" s="243"/>
      <c r="NZG383" s="243"/>
      <c r="NZH383" s="243"/>
      <c r="NZI383" s="243"/>
      <c r="NZJ383" s="243"/>
      <c r="NZK383" s="243"/>
      <c r="NZL383" s="243"/>
      <c r="NZM383" s="243"/>
      <c r="NZN383" s="243"/>
      <c r="NZO383" s="243"/>
      <c r="NZP383" s="243"/>
      <c r="NZQ383" s="243"/>
      <c r="NZR383" s="243"/>
      <c r="NZS383" s="243"/>
      <c r="NZT383" s="243"/>
      <c r="NZU383" s="243"/>
      <c r="NZV383" s="243"/>
      <c r="NZW383" s="243"/>
      <c r="NZX383" s="243"/>
      <c r="NZY383" s="243"/>
      <c r="NZZ383" s="243"/>
      <c r="OAA383" s="243"/>
      <c r="OAB383" s="243"/>
      <c r="OAC383" s="243"/>
      <c r="OAD383" s="243"/>
      <c r="OAE383" s="243"/>
      <c r="OAF383" s="243"/>
      <c r="OAG383" s="243"/>
      <c r="OAH383" s="243"/>
      <c r="OAI383" s="243"/>
      <c r="OAJ383" s="243"/>
      <c r="OAK383" s="243"/>
      <c r="OAL383" s="243"/>
      <c r="OAM383" s="243"/>
      <c r="OAN383" s="243"/>
      <c r="OAO383" s="243"/>
      <c r="OAP383" s="243"/>
      <c r="OAQ383" s="243"/>
      <c r="OAR383" s="243"/>
      <c r="OAS383" s="243"/>
      <c r="OAT383" s="243"/>
      <c r="OAU383" s="243"/>
      <c r="OAV383" s="243"/>
      <c r="OAW383" s="243"/>
      <c r="OAX383" s="243"/>
      <c r="OAY383" s="243"/>
      <c r="OAZ383" s="243"/>
      <c r="OBA383" s="243"/>
      <c r="OBB383" s="243"/>
      <c r="OBC383" s="243"/>
      <c r="OBD383" s="243"/>
      <c r="OBE383" s="243"/>
      <c r="OBF383" s="243"/>
      <c r="OBG383" s="243"/>
      <c r="OBH383" s="243"/>
      <c r="OBI383" s="243"/>
      <c r="OBJ383" s="243"/>
      <c r="OBK383" s="243"/>
      <c r="OBL383" s="243"/>
      <c r="OBM383" s="243"/>
      <c r="OBN383" s="243"/>
      <c r="OBO383" s="243"/>
      <c r="OBP383" s="243"/>
      <c r="OBQ383" s="243"/>
      <c r="OBR383" s="243"/>
      <c r="OBS383" s="243"/>
      <c r="OBT383" s="243"/>
      <c r="OBU383" s="243"/>
      <c r="OBV383" s="243"/>
      <c r="OBW383" s="243"/>
      <c r="OBX383" s="243"/>
      <c r="OBY383" s="243"/>
      <c r="OBZ383" s="243"/>
      <c r="OCA383" s="243"/>
      <c r="OCB383" s="243"/>
      <c r="OCC383" s="243"/>
      <c r="OCD383" s="243"/>
      <c r="OCE383" s="243"/>
      <c r="OCF383" s="243"/>
      <c r="OCG383" s="243"/>
      <c r="OCH383" s="243"/>
      <c r="OCI383" s="243"/>
      <c r="OCJ383" s="243"/>
      <c r="OCK383" s="243"/>
      <c r="OCL383" s="243"/>
      <c r="OCM383" s="243"/>
      <c r="OCN383" s="243"/>
      <c r="OCO383" s="243"/>
      <c r="OCP383" s="243"/>
      <c r="OCQ383" s="243"/>
      <c r="OCR383" s="243"/>
      <c r="OCS383" s="243"/>
      <c r="OCT383" s="243"/>
      <c r="OCU383" s="243"/>
      <c r="OCV383" s="243"/>
      <c r="OCW383" s="243"/>
      <c r="OCX383" s="243"/>
      <c r="OCY383" s="243"/>
      <c r="OCZ383" s="243"/>
      <c r="ODA383" s="243"/>
      <c r="ODB383" s="243"/>
      <c r="ODC383" s="243"/>
      <c r="ODD383" s="243"/>
      <c r="ODE383" s="243"/>
      <c r="ODF383" s="243"/>
      <c r="ODG383" s="243"/>
      <c r="ODH383" s="243"/>
      <c r="ODI383" s="243"/>
      <c r="ODJ383" s="243"/>
      <c r="ODK383" s="243"/>
      <c r="ODL383" s="243"/>
      <c r="ODM383" s="243"/>
      <c r="ODN383" s="243"/>
      <c r="ODO383" s="243"/>
      <c r="ODP383" s="243"/>
      <c r="ODQ383" s="243"/>
      <c r="ODR383" s="243"/>
      <c r="ODS383" s="243"/>
      <c r="ODT383" s="243"/>
      <c r="ODU383" s="243"/>
      <c r="ODV383" s="243"/>
      <c r="ODW383" s="243"/>
      <c r="ODX383" s="243"/>
      <c r="ODY383" s="243"/>
      <c r="ODZ383" s="243"/>
      <c r="OEA383" s="243"/>
      <c r="OEB383" s="243"/>
      <c r="OEC383" s="243"/>
      <c r="OED383" s="243"/>
      <c r="OEE383" s="243"/>
      <c r="OEF383" s="243"/>
      <c r="OEG383" s="243"/>
      <c r="OEH383" s="243"/>
      <c r="OEI383" s="243"/>
      <c r="OEJ383" s="243"/>
      <c r="OEK383" s="243"/>
      <c r="OEL383" s="243"/>
      <c r="OEM383" s="243"/>
      <c r="OEN383" s="243"/>
      <c r="OEO383" s="243"/>
      <c r="OEP383" s="243"/>
      <c r="OEQ383" s="243"/>
      <c r="OER383" s="243"/>
      <c r="OES383" s="243"/>
      <c r="OET383" s="243"/>
      <c r="OEU383" s="243"/>
      <c r="OEV383" s="243"/>
      <c r="OEW383" s="243"/>
      <c r="OEX383" s="243"/>
      <c r="OEY383" s="243"/>
      <c r="OEZ383" s="243"/>
      <c r="OFA383" s="243"/>
      <c r="OFB383" s="243"/>
      <c r="OFC383" s="243"/>
      <c r="OFD383" s="243"/>
      <c r="OFE383" s="243"/>
      <c r="OFF383" s="243"/>
      <c r="OFG383" s="243"/>
      <c r="OFH383" s="243"/>
      <c r="OFI383" s="243"/>
      <c r="OFJ383" s="243"/>
      <c r="OFK383" s="243"/>
      <c r="OFL383" s="243"/>
      <c r="OFM383" s="243"/>
      <c r="OFN383" s="243"/>
      <c r="OFO383" s="243"/>
      <c r="OFP383" s="243"/>
      <c r="OFQ383" s="243"/>
      <c r="OFR383" s="243"/>
      <c r="OFS383" s="243"/>
      <c r="OFT383" s="243"/>
      <c r="OFU383" s="243"/>
      <c r="OFV383" s="243"/>
      <c r="OFW383" s="243"/>
      <c r="OFX383" s="243"/>
      <c r="OFY383" s="243"/>
      <c r="OFZ383" s="243"/>
      <c r="OGA383" s="243"/>
      <c r="OGB383" s="243"/>
      <c r="OGC383" s="243"/>
      <c r="OGD383" s="243"/>
      <c r="OGE383" s="243"/>
      <c r="OGF383" s="243"/>
      <c r="OGG383" s="243"/>
      <c r="OGH383" s="243"/>
      <c r="OGI383" s="243"/>
      <c r="OGJ383" s="243"/>
      <c r="OGK383" s="243"/>
      <c r="OGL383" s="243"/>
      <c r="OGM383" s="243"/>
      <c r="OGN383" s="243"/>
      <c r="OGO383" s="243"/>
      <c r="OGP383" s="243"/>
      <c r="OGQ383" s="243"/>
      <c r="OGR383" s="243"/>
      <c r="OGS383" s="243"/>
      <c r="OGT383" s="243"/>
      <c r="OGU383" s="243"/>
      <c r="OGV383" s="243"/>
      <c r="OGW383" s="243"/>
      <c r="OGX383" s="243"/>
      <c r="OGY383" s="243"/>
      <c r="OGZ383" s="243"/>
      <c r="OHA383" s="243"/>
      <c r="OHB383" s="243"/>
      <c r="OHC383" s="243"/>
      <c r="OHD383" s="243"/>
      <c r="OHE383" s="243"/>
      <c r="OHF383" s="243"/>
      <c r="OHG383" s="243"/>
      <c r="OHH383" s="243"/>
      <c r="OHI383" s="243"/>
      <c r="OHJ383" s="243"/>
      <c r="OHK383" s="243"/>
      <c r="OHL383" s="243"/>
      <c r="OHM383" s="243"/>
      <c r="OHN383" s="243"/>
      <c r="OHO383" s="243"/>
      <c r="OHP383" s="243"/>
      <c r="OHQ383" s="243"/>
      <c r="OHR383" s="243"/>
      <c r="OHS383" s="243"/>
      <c r="OHT383" s="243"/>
      <c r="OHU383" s="243"/>
      <c r="OHV383" s="243"/>
      <c r="OHW383" s="243"/>
      <c r="OHX383" s="243"/>
      <c r="OHY383" s="243"/>
      <c r="OHZ383" s="243"/>
      <c r="OIA383" s="243"/>
      <c r="OIB383" s="243"/>
      <c r="OIC383" s="243"/>
      <c r="OID383" s="243"/>
      <c r="OIE383" s="243"/>
      <c r="OIF383" s="243"/>
      <c r="OIG383" s="243"/>
      <c r="OIH383" s="243"/>
      <c r="OII383" s="243"/>
      <c r="OIJ383" s="243"/>
      <c r="OIK383" s="243"/>
      <c r="OIL383" s="243"/>
      <c r="OIM383" s="243"/>
      <c r="OIN383" s="243"/>
      <c r="OIO383" s="243"/>
      <c r="OIP383" s="243"/>
      <c r="OIQ383" s="243"/>
      <c r="OIR383" s="243"/>
      <c r="OIS383" s="243"/>
      <c r="OIT383" s="243"/>
      <c r="OIU383" s="243"/>
      <c r="OIV383" s="243"/>
      <c r="OIW383" s="243"/>
      <c r="OIX383" s="243"/>
      <c r="OIY383" s="243"/>
      <c r="OIZ383" s="243"/>
      <c r="OJA383" s="243"/>
      <c r="OJB383" s="243"/>
      <c r="OJC383" s="243"/>
      <c r="OJD383" s="243"/>
      <c r="OJE383" s="243"/>
      <c r="OJF383" s="243"/>
      <c r="OJG383" s="243"/>
      <c r="OJH383" s="243"/>
      <c r="OJI383" s="243"/>
      <c r="OJJ383" s="243"/>
      <c r="OJK383" s="243"/>
      <c r="OJL383" s="243"/>
      <c r="OJM383" s="243"/>
      <c r="OJN383" s="243"/>
      <c r="OJO383" s="243"/>
      <c r="OJP383" s="243"/>
      <c r="OJQ383" s="243"/>
      <c r="OJR383" s="243"/>
      <c r="OJS383" s="243"/>
      <c r="OJT383" s="243"/>
      <c r="OJU383" s="243"/>
      <c r="OJV383" s="243"/>
      <c r="OJW383" s="243"/>
      <c r="OJX383" s="243"/>
      <c r="OJY383" s="243"/>
      <c r="OJZ383" s="243"/>
      <c r="OKA383" s="243"/>
      <c r="OKB383" s="243"/>
      <c r="OKC383" s="243"/>
      <c r="OKD383" s="243"/>
      <c r="OKE383" s="243"/>
      <c r="OKF383" s="243"/>
      <c r="OKG383" s="243"/>
      <c r="OKH383" s="243"/>
      <c r="OKI383" s="243"/>
      <c r="OKJ383" s="243"/>
      <c r="OKK383" s="243"/>
      <c r="OKL383" s="243"/>
      <c r="OKM383" s="243"/>
      <c r="OKN383" s="243"/>
      <c r="OKO383" s="243"/>
      <c r="OKP383" s="243"/>
      <c r="OKQ383" s="243"/>
      <c r="OKR383" s="243"/>
      <c r="OKS383" s="243"/>
      <c r="OKT383" s="243"/>
      <c r="OKU383" s="243"/>
      <c r="OKV383" s="243"/>
      <c r="OKW383" s="243"/>
      <c r="OKX383" s="243"/>
      <c r="OKY383" s="243"/>
      <c r="OKZ383" s="243"/>
      <c r="OLA383" s="243"/>
      <c r="OLB383" s="243"/>
      <c r="OLC383" s="243"/>
      <c r="OLD383" s="243"/>
      <c r="OLE383" s="243"/>
      <c r="OLF383" s="243"/>
      <c r="OLG383" s="243"/>
      <c r="OLH383" s="243"/>
      <c r="OLI383" s="243"/>
      <c r="OLJ383" s="243"/>
      <c r="OLK383" s="243"/>
      <c r="OLL383" s="243"/>
      <c r="OLM383" s="243"/>
      <c r="OLN383" s="243"/>
      <c r="OLO383" s="243"/>
      <c r="OLP383" s="243"/>
      <c r="OLQ383" s="243"/>
      <c r="OLR383" s="243"/>
      <c r="OLS383" s="243"/>
      <c r="OLT383" s="243"/>
      <c r="OLU383" s="243"/>
      <c r="OLV383" s="243"/>
      <c r="OLW383" s="243"/>
      <c r="OLX383" s="243"/>
      <c r="OLY383" s="243"/>
      <c r="OLZ383" s="243"/>
      <c r="OMA383" s="243"/>
      <c r="OMB383" s="243"/>
      <c r="OMC383" s="243"/>
      <c r="OMD383" s="243"/>
      <c r="OME383" s="243"/>
      <c r="OMF383" s="243"/>
      <c r="OMG383" s="243"/>
      <c r="OMH383" s="243"/>
      <c r="OMI383" s="243"/>
      <c r="OMJ383" s="243"/>
      <c r="OMK383" s="243"/>
      <c r="OML383" s="243"/>
      <c r="OMM383" s="243"/>
      <c r="OMN383" s="243"/>
      <c r="OMO383" s="243"/>
      <c r="OMP383" s="243"/>
      <c r="OMQ383" s="243"/>
      <c r="OMR383" s="243"/>
      <c r="OMS383" s="243"/>
      <c r="OMT383" s="243"/>
      <c r="OMU383" s="243"/>
      <c r="OMV383" s="243"/>
      <c r="OMW383" s="243"/>
      <c r="OMX383" s="243"/>
      <c r="OMY383" s="243"/>
      <c r="OMZ383" s="243"/>
      <c r="ONA383" s="243"/>
      <c r="ONB383" s="243"/>
      <c r="ONC383" s="243"/>
      <c r="OND383" s="243"/>
      <c r="ONE383" s="243"/>
      <c r="ONF383" s="243"/>
      <c r="ONG383" s="243"/>
      <c r="ONH383" s="243"/>
      <c r="ONI383" s="243"/>
      <c r="ONJ383" s="243"/>
      <c r="ONK383" s="243"/>
      <c r="ONL383" s="243"/>
      <c r="ONM383" s="243"/>
      <c r="ONN383" s="243"/>
      <c r="ONO383" s="243"/>
      <c r="ONP383" s="243"/>
      <c r="ONQ383" s="243"/>
      <c r="ONR383" s="243"/>
      <c r="ONS383" s="243"/>
      <c r="ONT383" s="243"/>
      <c r="ONU383" s="243"/>
      <c r="ONV383" s="243"/>
      <c r="ONW383" s="243"/>
      <c r="ONX383" s="243"/>
      <c r="ONY383" s="243"/>
      <c r="ONZ383" s="243"/>
      <c r="OOA383" s="243"/>
      <c r="OOB383" s="243"/>
      <c r="OOC383" s="243"/>
      <c r="OOD383" s="243"/>
      <c r="OOE383" s="243"/>
      <c r="OOF383" s="243"/>
      <c r="OOG383" s="243"/>
      <c r="OOH383" s="243"/>
      <c r="OOI383" s="243"/>
      <c r="OOJ383" s="243"/>
      <c r="OOK383" s="243"/>
      <c r="OOL383" s="243"/>
      <c r="OOM383" s="243"/>
      <c r="OON383" s="243"/>
      <c r="OOO383" s="243"/>
      <c r="OOP383" s="243"/>
      <c r="OOQ383" s="243"/>
      <c r="OOR383" s="243"/>
      <c r="OOS383" s="243"/>
      <c r="OOT383" s="243"/>
      <c r="OOU383" s="243"/>
      <c r="OOV383" s="243"/>
      <c r="OOW383" s="243"/>
      <c r="OOX383" s="243"/>
      <c r="OOY383" s="243"/>
      <c r="OOZ383" s="243"/>
      <c r="OPA383" s="243"/>
      <c r="OPB383" s="243"/>
      <c r="OPC383" s="243"/>
      <c r="OPD383" s="243"/>
      <c r="OPE383" s="243"/>
      <c r="OPF383" s="243"/>
      <c r="OPG383" s="243"/>
      <c r="OPH383" s="243"/>
      <c r="OPI383" s="243"/>
      <c r="OPJ383" s="243"/>
      <c r="OPK383" s="243"/>
      <c r="OPL383" s="243"/>
      <c r="OPM383" s="243"/>
      <c r="OPN383" s="243"/>
      <c r="OPO383" s="243"/>
      <c r="OPP383" s="243"/>
      <c r="OPQ383" s="243"/>
      <c r="OPR383" s="243"/>
      <c r="OPS383" s="243"/>
      <c r="OPT383" s="243"/>
      <c r="OPU383" s="243"/>
      <c r="OPV383" s="243"/>
      <c r="OPW383" s="243"/>
      <c r="OPX383" s="243"/>
      <c r="OPY383" s="243"/>
      <c r="OPZ383" s="243"/>
      <c r="OQA383" s="243"/>
      <c r="OQB383" s="243"/>
      <c r="OQC383" s="243"/>
      <c r="OQD383" s="243"/>
      <c r="OQE383" s="243"/>
      <c r="OQF383" s="243"/>
      <c r="OQG383" s="243"/>
      <c r="OQH383" s="243"/>
      <c r="OQI383" s="243"/>
      <c r="OQJ383" s="243"/>
      <c r="OQK383" s="243"/>
      <c r="OQL383" s="243"/>
      <c r="OQM383" s="243"/>
      <c r="OQN383" s="243"/>
      <c r="OQO383" s="243"/>
      <c r="OQP383" s="243"/>
      <c r="OQQ383" s="243"/>
      <c r="OQR383" s="243"/>
      <c r="OQS383" s="243"/>
      <c r="OQT383" s="243"/>
      <c r="OQU383" s="243"/>
      <c r="OQV383" s="243"/>
      <c r="OQW383" s="243"/>
      <c r="OQX383" s="243"/>
      <c r="OQY383" s="243"/>
      <c r="OQZ383" s="243"/>
      <c r="ORA383" s="243"/>
      <c r="ORB383" s="243"/>
      <c r="ORC383" s="243"/>
      <c r="ORD383" s="243"/>
      <c r="ORE383" s="243"/>
      <c r="ORF383" s="243"/>
      <c r="ORG383" s="243"/>
      <c r="ORH383" s="243"/>
      <c r="ORI383" s="243"/>
      <c r="ORJ383" s="243"/>
      <c r="ORK383" s="243"/>
      <c r="ORL383" s="243"/>
      <c r="ORM383" s="243"/>
      <c r="ORN383" s="243"/>
      <c r="ORO383" s="243"/>
      <c r="ORP383" s="243"/>
      <c r="ORQ383" s="243"/>
      <c r="ORR383" s="243"/>
      <c r="ORS383" s="243"/>
      <c r="ORT383" s="243"/>
      <c r="ORU383" s="243"/>
      <c r="ORV383" s="243"/>
      <c r="ORW383" s="243"/>
      <c r="ORX383" s="243"/>
      <c r="ORY383" s="243"/>
      <c r="ORZ383" s="243"/>
      <c r="OSA383" s="243"/>
      <c r="OSB383" s="243"/>
      <c r="OSC383" s="243"/>
      <c r="OSD383" s="243"/>
      <c r="OSE383" s="243"/>
      <c r="OSF383" s="243"/>
      <c r="OSG383" s="243"/>
      <c r="OSH383" s="243"/>
      <c r="OSI383" s="243"/>
      <c r="OSJ383" s="243"/>
      <c r="OSK383" s="243"/>
      <c r="OSL383" s="243"/>
      <c r="OSM383" s="243"/>
      <c r="OSN383" s="243"/>
      <c r="OSO383" s="243"/>
      <c r="OSP383" s="243"/>
      <c r="OSQ383" s="243"/>
      <c r="OSR383" s="243"/>
      <c r="OSS383" s="243"/>
      <c r="OST383" s="243"/>
      <c r="OSU383" s="243"/>
      <c r="OSV383" s="243"/>
      <c r="OSW383" s="243"/>
      <c r="OSX383" s="243"/>
      <c r="OSY383" s="243"/>
      <c r="OSZ383" s="243"/>
      <c r="OTA383" s="243"/>
      <c r="OTB383" s="243"/>
      <c r="OTC383" s="243"/>
      <c r="OTD383" s="243"/>
      <c r="OTE383" s="243"/>
      <c r="OTF383" s="243"/>
      <c r="OTG383" s="243"/>
      <c r="OTH383" s="243"/>
      <c r="OTI383" s="243"/>
      <c r="OTJ383" s="243"/>
      <c r="OTK383" s="243"/>
      <c r="OTL383" s="243"/>
      <c r="OTM383" s="243"/>
      <c r="OTN383" s="243"/>
      <c r="OTO383" s="243"/>
      <c r="OTP383" s="243"/>
      <c r="OTQ383" s="243"/>
      <c r="OTR383" s="243"/>
      <c r="OTS383" s="243"/>
      <c r="OTT383" s="243"/>
      <c r="OTU383" s="243"/>
      <c r="OTV383" s="243"/>
      <c r="OTW383" s="243"/>
      <c r="OTX383" s="243"/>
      <c r="OTY383" s="243"/>
      <c r="OTZ383" s="243"/>
      <c r="OUA383" s="243"/>
      <c r="OUB383" s="243"/>
      <c r="OUC383" s="243"/>
      <c r="OUD383" s="243"/>
      <c r="OUE383" s="243"/>
      <c r="OUF383" s="243"/>
      <c r="OUG383" s="243"/>
      <c r="OUH383" s="243"/>
      <c r="OUI383" s="243"/>
      <c r="OUJ383" s="243"/>
      <c r="OUK383" s="243"/>
      <c r="OUL383" s="243"/>
      <c r="OUM383" s="243"/>
      <c r="OUN383" s="243"/>
      <c r="OUO383" s="243"/>
      <c r="OUP383" s="243"/>
      <c r="OUQ383" s="243"/>
      <c r="OUR383" s="243"/>
      <c r="OUS383" s="243"/>
      <c r="OUT383" s="243"/>
      <c r="OUU383" s="243"/>
      <c r="OUV383" s="243"/>
      <c r="OUW383" s="243"/>
      <c r="OUX383" s="243"/>
      <c r="OUY383" s="243"/>
      <c r="OUZ383" s="243"/>
      <c r="OVA383" s="243"/>
      <c r="OVB383" s="243"/>
      <c r="OVC383" s="243"/>
      <c r="OVD383" s="243"/>
      <c r="OVE383" s="243"/>
      <c r="OVF383" s="243"/>
      <c r="OVG383" s="243"/>
      <c r="OVH383" s="243"/>
      <c r="OVI383" s="243"/>
      <c r="OVJ383" s="243"/>
      <c r="OVK383" s="243"/>
      <c r="OVL383" s="243"/>
      <c r="OVM383" s="243"/>
      <c r="OVN383" s="243"/>
      <c r="OVO383" s="243"/>
      <c r="OVP383" s="243"/>
      <c r="OVQ383" s="243"/>
      <c r="OVR383" s="243"/>
      <c r="OVS383" s="243"/>
      <c r="OVT383" s="243"/>
      <c r="OVU383" s="243"/>
      <c r="OVV383" s="243"/>
      <c r="OVW383" s="243"/>
      <c r="OVX383" s="243"/>
      <c r="OVY383" s="243"/>
      <c r="OVZ383" s="243"/>
      <c r="OWA383" s="243"/>
      <c r="OWB383" s="243"/>
      <c r="OWC383" s="243"/>
      <c r="OWD383" s="243"/>
      <c r="OWE383" s="243"/>
      <c r="OWF383" s="243"/>
      <c r="OWG383" s="243"/>
      <c r="OWH383" s="243"/>
      <c r="OWI383" s="243"/>
      <c r="OWJ383" s="243"/>
      <c r="OWK383" s="243"/>
      <c r="OWL383" s="243"/>
      <c r="OWM383" s="243"/>
      <c r="OWN383" s="243"/>
      <c r="OWO383" s="243"/>
      <c r="OWP383" s="243"/>
      <c r="OWQ383" s="243"/>
      <c r="OWR383" s="243"/>
      <c r="OWS383" s="243"/>
      <c r="OWT383" s="243"/>
      <c r="OWU383" s="243"/>
      <c r="OWV383" s="243"/>
      <c r="OWW383" s="243"/>
      <c r="OWX383" s="243"/>
      <c r="OWY383" s="243"/>
      <c r="OWZ383" s="243"/>
      <c r="OXA383" s="243"/>
      <c r="OXB383" s="243"/>
      <c r="OXC383" s="243"/>
      <c r="OXD383" s="243"/>
      <c r="OXE383" s="243"/>
      <c r="OXF383" s="243"/>
      <c r="OXG383" s="243"/>
      <c r="OXH383" s="243"/>
      <c r="OXI383" s="243"/>
      <c r="OXJ383" s="243"/>
      <c r="OXK383" s="243"/>
      <c r="OXL383" s="243"/>
      <c r="OXM383" s="243"/>
      <c r="OXN383" s="243"/>
      <c r="OXO383" s="243"/>
      <c r="OXP383" s="243"/>
      <c r="OXQ383" s="243"/>
      <c r="OXR383" s="243"/>
      <c r="OXS383" s="243"/>
      <c r="OXT383" s="243"/>
      <c r="OXU383" s="243"/>
      <c r="OXV383" s="243"/>
      <c r="OXW383" s="243"/>
      <c r="OXX383" s="243"/>
      <c r="OXY383" s="243"/>
      <c r="OXZ383" s="243"/>
      <c r="OYA383" s="243"/>
      <c r="OYB383" s="243"/>
      <c r="OYC383" s="243"/>
      <c r="OYD383" s="243"/>
      <c r="OYE383" s="243"/>
      <c r="OYF383" s="243"/>
      <c r="OYG383" s="243"/>
      <c r="OYH383" s="243"/>
      <c r="OYI383" s="243"/>
      <c r="OYJ383" s="243"/>
      <c r="OYK383" s="243"/>
      <c r="OYL383" s="243"/>
      <c r="OYM383" s="243"/>
      <c r="OYN383" s="243"/>
      <c r="OYO383" s="243"/>
      <c r="OYP383" s="243"/>
      <c r="OYQ383" s="243"/>
      <c r="OYR383" s="243"/>
      <c r="OYS383" s="243"/>
      <c r="OYT383" s="243"/>
      <c r="OYU383" s="243"/>
      <c r="OYV383" s="243"/>
      <c r="OYW383" s="243"/>
      <c r="OYX383" s="243"/>
      <c r="OYY383" s="243"/>
      <c r="OYZ383" s="243"/>
      <c r="OZA383" s="243"/>
      <c r="OZB383" s="243"/>
      <c r="OZC383" s="243"/>
      <c r="OZD383" s="243"/>
      <c r="OZE383" s="243"/>
      <c r="OZF383" s="243"/>
      <c r="OZG383" s="243"/>
      <c r="OZH383" s="243"/>
      <c r="OZI383" s="243"/>
      <c r="OZJ383" s="243"/>
      <c r="OZK383" s="243"/>
      <c r="OZL383" s="243"/>
      <c r="OZM383" s="243"/>
      <c r="OZN383" s="243"/>
      <c r="OZO383" s="243"/>
      <c r="OZP383" s="243"/>
      <c r="OZQ383" s="243"/>
      <c r="OZR383" s="243"/>
      <c r="OZS383" s="243"/>
      <c r="OZT383" s="243"/>
      <c r="OZU383" s="243"/>
      <c r="OZV383" s="243"/>
      <c r="OZW383" s="243"/>
      <c r="OZX383" s="243"/>
      <c r="OZY383" s="243"/>
      <c r="OZZ383" s="243"/>
      <c r="PAA383" s="243"/>
      <c r="PAB383" s="243"/>
      <c r="PAC383" s="243"/>
      <c r="PAD383" s="243"/>
      <c r="PAE383" s="243"/>
      <c r="PAF383" s="243"/>
      <c r="PAG383" s="243"/>
      <c r="PAH383" s="243"/>
      <c r="PAI383" s="243"/>
      <c r="PAJ383" s="243"/>
      <c r="PAK383" s="243"/>
      <c r="PAL383" s="243"/>
      <c r="PAM383" s="243"/>
      <c r="PAN383" s="243"/>
      <c r="PAO383" s="243"/>
      <c r="PAP383" s="243"/>
      <c r="PAQ383" s="243"/>
      <c r="PAR383" s="243"/>
      <c r="PAS383" s="243"/>
      <c r="PAT383" s="243"/>
      <c r="PAU383" s="243"/>
      <c r="PAV383" s="243"/>
      <c r="PAW383" s="243"/>
      <c r="PAX383" s="243"/>
      <c r="PAY383" s="243"/>
      <c r="PAZ383" s="243"/>
      <c r="PBA383" s="243"/>
      <c r="PBB383" s="243"/>
      <c r="PBC383" s="243"/>
      <c r="PBD383" s="243"/>
      <c r="PBE383" s="243"/>
      <c r="PBF383" s="243"/>
      <c r="PBG383" s="243"/>
      <c r="PBH383" s="243"/>
      <c r="PBI383" s="243"/>
      <c r="PBJ383" s="243"/>
      <c r="PBK383" s="243"/>
      <c r="PBL383" s="243"/>
      <c r="PBM383" s="243"/>
      <c r="PBN383" s="243"/>
      <c r="PBO383" s="243"/>
      <c r="PBP383" s="243"/>
      <c r="PBQ383" s="243"/>
      <c r="PBR383" s="243"/>
      <c r="PBS383" s="243"/>
      <c r="PBT383" s="243"/>
      <c r="PBU383" s="243"/>
      <c r="PBV383" s="243"/>
      <c r="PBW383" s="243"/>
      <c r="PBX383" s="243"/>
      <c r="PBY383" s="243"/>
      <c r="PBZ383" s="243"/>
      <c r="PCA383" s="243"/>
      <c r="PCB383" s="243"/>
      <c r="PCC383" s="243"/>
      <c r="PCD383" s="243"/>
      <c r="PCE383" s="243"/>
      <c r="PCF383" s="243"/>
      <c r="PCG383" s="243"/>
      <c r="PCH383" s="243"/>
      <c r="PCI383" s="243"/>
      <c r="PCJ383" s="243"/>
      <c r="PCK383" s="243"/>
      <c r="PCL383" s="243"/>
      <c r="PCM383" s="243"/>
      <c r="PCN383" s="243"/>
      <c r="PCO383" s="243"/>
      <c r="PCP383" s="243"/>
      <c r="PCQ383" s="243"/>
      <c r="PCR383" s="243"/>
      <c r="PCS383" s="243"/>
      <c r="PCT383" s="243"/>
      <c r="PCU383" s="243"/>
      <c r="PCV383" s="243"/>
      <c r="PCW383" s="243"/>
      <c r="PCX383" s="243"/>
      <c r="PCY383" s="243"/>
      <c r="PCZ383" s="243"/>
      <c r="PDA383" s="243"/>
      <c r="PDB383" s="243"/>
      <c r="PDC383" s="243"/>
      <c r="PDD383" s="243"/>
      <c r="PDE383" s="243"/>
      <c r="PDF383" s="243"/>
      <c r="PDG383" s="243"/>
      <c r="PDH383" s="243"/>
      <c r="PDI383" s="243"/>
      <c r="PDJ383" s="243"/>
      <c r="PDK383" s="243"/>
      <c r="PDL383" s="243"/>
      <c r="PDM383" s="243"/>
      <c r="PDN383" s="243"/>
      <c r="PDO383" s="243"/>
      <c r="PDP383" s="243"/>
      <c r="PDQ383" s="243"/>
      <c r="PDR383" s="243"/>
      <c r="PDS383" s="243"/>
      <c r="PDT383" s="243"/>
      <c r="PDU383" s="243"/>
      <c r="PDV383" s="243"/>
      <c r="PDW383" s="243"/>
      <c r="PDX383" s="243"/>
      <c r="PDY383" s="243"/>
      <c r="PDZ383" s="243"/>
      <c r="PEA383" s="243"/>
      <c r="PEB383" s="243"/>
      <c r="PEC383" s="243"/>
      <c r="PED383" s="243"/>
      <c r="PEE383" s="243"/>
      <c r="PEF383" s="243"/>
      <c r="PEG383" s="243"/>
      <c r="PEH383" s="243"/>
      <c r="PEI383" s="243"/>
      <c r="PEJ383" s="243"/>
      <c r="PEK383" s="243"/>
      <c r="PEL383" s="243"/>
      <c r="PEM383" s="243"/>
      <c r="PEN383" s="243"/>
      <c r="PEO383" s="243"/>
      <c r="PEP383" s="243"/>
      <c r="PEQ383" s="243"/>
      <c r="PER383" s="243"/>
      <c r="PES383" s="243"/>
      <c r="PET383" s="243"/>
      <c r="PEU383" s="243"/>
      <c r="PEV383" s="243"/>
      <c r="PEW383" s="243"/>
      <c r="PEX383" s="243"/>
      <c r="PEY383" s="243"/>
      <c r="PEZ383" s="243"/>
      <c r="PFA383" s="243"/>
      <c r="PFB383" s="243"/>
      <c r="PFC383" s="243"/>
      <c r="PFD383" s="243"/>
      <c r="PFE383" s="243"/>
      <c r="PFF383" s="243"/>
      <c r="PFG383" s="243"/>
      <c r="PFH383" s="243"/>
      <c r="PFI383" s="243"/>
      <c r="PFJ383" s="243"/>
      <c r="PFK383" s="243"/>
      <c r="PFL383" s="243"/>
      <c r="PFM383" s="243"/>
      <c r="PFN383" s="243"/>
      <c r="PFO383" s="243"/>
      <c r="PFP383" s="243"/>
      <c r="PFQ383" s="243"/>
      <c r="PFR383" s="243"/>
      <c r="PFS383" s="243"/>
      <c r="PFT383" s="243"/>
      <c r="PFU383" s="243"/>
      <c r="PFV383" s="243"/>
      <c r="PFW383" s="243"/>
      <c r="PFX383" s="243"/>
      <c r="PFY383" s="243"/>
      <c r="PFZ383" s="243"/>
      <c r="PGA383" s="243"/>
      <c r="PGB383" s="243"/>
      <c r="PGC383" s="243"/>
      <c r="PGD383" s="243"/>
      <c r="PGE383" s="243"/>
      <c r="PGF383" s="243"/>
      <c r="PGG383" s="243"/>
      <c r="PGH383" s="243"/>
      <c r="PGI383" s="243"/>
      <c r="PGJ383" s="243"/>
      <c r="PGK383" s="243"/>
      <c r="PGL383" s="243"/>
      <c r="PGM383" s="243"/>
      <c r="PGN383" s="243"/>
      <c r="PGO383" s="243"/>
      <c r="PGP383" s="243"/>
      <c r="PGQ383" s="243"/>
      <c r="PGR383" s="243"/>
      <c r="PGS383" s="243"/>
      <c r="PGT383" s="243"/>
      <c r="PGU383" s="243"/>
      <c r="PGV383" s="243"/>
      <c r="PGW383" s="243"/>
      <c r="PGX383" s="243"/>
      <c r="PGY383" s="243"/>
      <c r="PGZ383" s="243"/>
      <c r="PHA383" s="243"/>
      <c r="PHB383" s="243"/>
      <c r="PHC383" s="243"/>
      <c r="PHD383" s="243"/>
      <c r="PHE383" s="243"/>
      <c r="PHF383" s="243"/>
      <c r="PHG383" s="243"/>
      <c r="PHH383" s="243"/>
      <c r="PHI383" s="243"/>
      <c r="PHJ383" s="243"/>
      <c r="PHK383" s="243"/>
      <c r="PHL383" s="243"/>
      <c r="PHM383" s="243"/>
      <c r="PHN383" s="243"/>
      <c r="PHO383" s="243"/>
      <c r="PHP383" s="243"/>
      <c r="PHQ383" s="243"/>
      <c r="PHR383" s="243"/>
      <c r="PHS383" s="243"/>
      <c r="PHT383" s="243"/>
      <c r="PHU383" s="243"/>
      <c r="PHV383" s="243"/>
      <c r="PHW383" s="243"/>
      <c r="PHX383" s="243"/>
      <c r="PHY383" s="243"/>
      <c r="PHZ383" s="243"/>
      <c r="PIA383" s="243"/>
      <c r="PIB383" s="243"/>
      <c r="PIC383" s="243"/>
      <c r="PID383" s="243"/>
      <c r="PIE383" s="243"/>
      <c r="PIF383" s="243"/>
      <c r="PIG383" s="243"/>
      <c r="PIH383" s="243"/>
      <c r="PII383" s="243"/>
      <c r="PIJ383" s="243"/>
      <c r="PIK383" s="243"/>
      <c r="PIL383" s="243"/>
      <c r="PIM383" s="243"/>
      <c r="PIN383" s="243"/>
      <c r="PIO383" s="243"/>
      <c r="PIP383" s="243"/>
      <c r="PIQ383" s="243"/>
      <c r="PIR383" s="243"/>
      <c r="PIS383" s="243"/>
      <c r="PIT383" s="243"/>
      <c r="PIU383" s="243"/>
      <c r="PIV383" s="243"/>
      <c r="PIW383" s="243"/>
      <c r="PIX383" s="243"/>
      <c r="PIY383" s="243"/>
      <c r="PIZ383" s="243"/>
      <c r="PJA383" s="243"/>
      <c r="PJB383" s="243"/>
      <c r="PJC383" s="243"/>
      <c r="PJD383" s="243"/>
      <c r="PJE383" s="243"/>
      <c r="PJF383" s="243"/>
      <c r="PJG383" s="243"/>
      <c r="PJH383" s="243"/>
      <c r="PJI383" s="243"/>
      <c r="PJJ383" s="243"/>
      <c r="PJK383" s="243"/>
      <c r="PJL383" s="243"/>
      <c r="PJM383" s="243"/>
      <c r="PJN383" s="243"/>
      <c r="PJO383" s="243"/>
      <c r="PJP383" s="243"/>
      <c r="PJQ383" s="243"/>
      <c r="PJR383" s="243"/>
      <c r="PJS383" s="243"/>
      <c r="PJT383" s="243"/>
      <c r="PJU383" s="243"/>
      <c r="PJV383" s="243"/>
      <c r="PJW383" s="243"/>
      <c r="PJX383" s="243"/>
      <c r="PJY383" s="243"/>
      <c r="PJZ383" s="243"/>
      <c r="PKA383" s="243"/>
      <c r="PKB383" s="243"/>
      <c r="PKC383" s="243"/>
      <c r="PKD383" s="243"/>
      <c r="PKE383" s="243"/>
      <c r="PKF383" s="243"/>
      <c r="PKG383" s="243"/>
      <c r="PKH383" s="243"/>
      <c r="PKI383" s="243"/>
      <c r="PKJ383" s="243"/>
      <c r="PKK383" s="243"/>
      <c r="PKL383" s="243"/>
      <c r="PKM383" s="243"/>
      <c r="PKN383" s="243"/>
      <c r="PKO383" s="243"/>
      <c r="PKP383" s="243"/>
      <c r="PKQ383" s="243"/>
      <c r="PKR383" s="243"/>
      <c r="PKS383" s="243"/>
      <c r="PKT383" s="243"/>
      <c r="PKU383" s="243"/>
      <c r="PKV383" s="243"/>
      <c r="PKW383" s="243"/>
      <c r="PKX383" s="243"/>
      <c r="PKY383" s="243"/>
      <c r="PKZ383" s="243"/>
      <c r="PLA383" s="243"/>
      <c r="PLB383" s="243"/>
      <c r="PLC383" s="243"/>
      <c r="PLD383" s="243"/>
      <c r="PLE383" s="243"/>
      <c r="PLF383" s="243"/>
      <c r="PLG383" s="243"/>
      <c r="PLH383" s="243"/>
      <c r="PLI383" s="243"/>
      <c r="PLJ383" s="243"/>
      <c r="PLK383" s="243"/>
      <c r="PLL383" s="243"/>
      <c r="PLM383" s="243"/>
      <c r="PLN383" s="243"/>
      <c r="PLO383" s="243"/>
      <c r="PLP383" s="243"/>
      <c r="PLQ383" s="243"/>
      <c r="PLR383" s="243"/>
      <c r="PLS383" s="243"/>
      <c r="PLT383" s="243"/>
      <c r="PLU383" s="243"/>
      <c r="PLV383" s="243"/>
      <c r="PLW383" s="243"/>
      <c r="PLX383" s="243"/>
      <c r="PLY383" s="243"/>
      <c r="PLZ383" s="243"/>
      <c r="PMA383" s="243"/>
      <c r="PMB383" s="243"/>
      <c r="PMC383" s="243"/>
      <c r="PMD383" s="243"/>
      <c r="PME383" s="243"/>
      <c r="PMF383" s="243"/>
      <c r="PMG383" s="243"/>
      <c r="PMH383" s="243"/>
      <c r="PMI383" s="243"/>
      <c r="PMJ383" s="243"/>
      <c r="PMK383" s="243"/>
      <c r="PML383" s="243"/>
      <c r="PMM383" s="243"/>
      <c r="PMN383" s="243"/>
      <c r="PMO383" s="243"/>
      <c r="PMP383" s="243"/>
      <c r="PMQ383" s="243"/>
      <c r="PMR383" s="243"/>
      <c r="PMS383" s="243"/>
      <c r="PMT383" s="243"/>
      <c r="PMU383" s="243"/>
      <c r="PMV383" s="243"/>
      <c r="PMW383" s="243"/>
      <c r="PMX383" s="243"/>
      <c r="PMY383" s="243"/>
      <c r="PMZ383" s="243"/>
      <c r="PNA383" s="243"/>
      <c r="PNB383" s="243"/>
      <c r="PNC383" s="243"/>
      <c r="PND383" s="243"/>
      <c r="PNE383" s="243"/>
      <c r="PNF383" s="243"/>
      <c r="PNG383" s="243"/>
      <c r="PNH383" s="243"/>
      <c r="PNI383" s="243"/>
      <c r="PNJ383" s="243"/>
      <c r="PNK383" s="243"/>
      <c r="PNL383" s="243"/>
      <c r="PNM383" s="243"/>
      <c r="PNN383" s="243"/>
      <c r="PNO383" s="243"/>
      <c r="PNP383" s="243"/>
      <c r="PNQ383" s="243"/>
      <c r="PNR383" s="243"/>
      <c r="PNS383" s="243"/>
      <c r="PNT383" s="243"/>
      <c r="PNU383" s="243"/>
      <c r="PNV383" s="243"/>
      <c r="PNW383" s="243"/>
      <c r="PNX383" s="243"/>
      <c r="PNY383" s="243"/>
      <c r="PNZ383" s="243"/>
      <c r="POA383" s="243"/>
      <c r="POB383" s="243"/>
      <c r="POC383" s="243"/>
      <c r="POD383" s="243"/>
      <c r="POE383" s="243"/>
      <c r="POF383" s="243"/>
      <c r="POG383" s="243"/>
      <c r="POH383" s="243"/>
      <c r="POI383" s="243"/>
      <c r="POJ383" s="243"/>
      <c r="POK383" s="243"/>
      <c r="POL383" s="243"/>
      <c r="POM383" s="243"/>
      <c r="PON383" s="243"/>
      <c r="POO383" s="243"/>
      <c r="POP383" s="243"/>
      <c r="POQ383" s="243"/>
      <c r="POR383" s="243"/>
      <c r="POS383" s="243"/>
      <c r="POT383" s="243"/>
      <c r="POU383" s="243"/>
      <c r="POV383" s="243"/>
      <c r="POW383" s="243"/>
      <c r="POX383" s="243"/>
      <c r="POY383" s="243"/>
      <c r="POZ383" s="243"/>
      <c r="PPA383" s="243"/>
      <c r="PPB383" s="243"/>
      <c r="PPC383" s="243"/>
      <c r="PPD383" s="243"/>
      <c r="PPE383" s="243"/>
      <c r="PPF383" s="243"/>
      <c r="PPG383" s="243"/>
      <c r="PPH383" s="243"/>
      <c r="PPI383" s="243"/>
      <c r="PPJ383" s="243"/>
      <c r="PPK383" s="243"/>
      <c r="PPL383" s="243"/>
      <c r="PPM383" s="243"/>
      <c r="PPN383" s="243"/>
      <c r="PPO383" s="243"/>
      <c r="PPP383" s="243"/>
      <c r="PPQ383" s="243"/>
      <c r="PPR383" s="243"/>
      <c r="PPS383" s="243"/>
      <c r="PPT383" s="243"/>
      <c r="PPU383" s="243"/>
      <c r="PPV383" s="243"/>
      <c r="PPW383" s="243"/>
      <c r="PPX383" s="243"/>
      <c r="PPY383" s="243"/>
      <c r="PPZ383" s="243"/>
      <c r="PQA383" s="243"/>
      <c r="PQB383" s="243"/>
      <c r="PQC383" s="243"/>
      <c r="PQD383" s="243"/>
      <c r="PQE383" s="243"/>
      <c r="PQF383" s="243"/>
      <c r="PQG383" s="243"/>
      <c r="PQH383" s="243"/>
      <c r="PQI383" s="243"/>
      <c r="PQJ383" s="243"/>
      <c r="PQK383" s="243"/>
      <c r="PQL383" s="243"/>
      <c r="PQM383" s="243"/>
      <c r="PQN383" s="243"/>
      <c r="PQO383" s="243"/>
      <c r="PQP383" s="243"/>
      <c r="PQQ383" s="243"/>
      <c r="PQR383" s="243"/>
      <c r="PQS383" s="243"/>
      <c r="PQT383" s="243"/>
      <c r="PQU383" s="243"/>
      <c r="PQV383" s="243"/>
      <c r="PQW383" s="243"/>
      <c r="PQX383" s="243"/>
      <c r="PQY383" s="243"/>
      <c r="PQZ383" s="243"/>
      <c r="PRA383" s="243"/>
      <c r="PRB383" s="243"/>
      <c r="PRC383" s="243"/>
      <c r="PRD383" s="243"/>
      <c r="PRE383" s="243"/>
      <c r="PRF383" s="243"/>
      <c r="PRG383" s="243"/>
      <c r="PRH383" s="243"/>
      <c r="PRI383" s="243"/>
      <c r="PRJ383" s="243"/>
      <c r="PRK383" s="243"/>
      <c r="PRL383" s="243"/>
      <c r="PRM383" s="243"/>
      <c r="PRN383" s="243"/>
      <c r="PRO383" s="243"/>
      <c r="PRP383" s="243"/>
      <c r="PRQ383" s="243"/>
      <c r="PRR383" s="243"/>
      <c r="PRS383" s="243"/>
      <c r="PRT383" s="243"/>
      <c r="PRU383" s="243"/>
      <c r="PRV383" s="243"/>
      <c r="PRW383" s="243"/>
      <c r="PRX383" s="243"/>
      <c r="PRY383" s="243"/>
      <c r="PRZ383" s="243"/>
      <c r="PSA383" s="243"/>
      <c r="PSB383" s="243"/>
      <c r="PSC383" s="243"/>
      <c r="PSD383" s="243"/>
      <c r="PSE383" s="243"/>
      <c r="PSF383" s="243"/>
      <c r="PSG383" s="243"/>
      <c r="PSH383" s="243"/>
      <c r="PSI383" s="243"/>
      <c r="PSJ383" s="243"/>
      <c r="PSK383" s="243"/>
      <c r="PSL383" s="243"/>
      <c r="PSM383" s="243"/>
      <c r="PSN383" s="243"/>
      <c r="PSO383" s="243"/>
      <c r="PSP383" s="243"/>
      <c r="PSQ383" s="243"/>
      <c r="PSR383" s="243"/>
      <c r="PSS383" s="243"/>
      <c r="PST383" s="243"/>
      <c r="PSU383" s="243"/>
      <c r="PSV383" s="243"/>
      <c r="PSW383" s="243"/>
      <c r="PSX383" s="243"/>
      <c r="PSY383" s="243"/>
      <c r="PSZ383" s="243"/>
      <c r="PTA383" s="243"/>
      <c r="PTB383" s="243"/>
      <c r="PTC383" s="243"/>
      <c r="PTD383" s="243"/>
      <c r="PTE383" s="243"/>
      <c r="PTF383" s="243"/>
      <c r="PTG383" s="243"/>
      <c r="PTH383" s="243"/>
      <c r="PTI383" s="243"/>
      <c r="PTJ383" s="243"/>
      <c r="PTK383" s="243"/>
      <c r="PTL383" s="243"/>
      <c r="PTM383" s="243"/>
      <c r="PTN383" s="243"/>
      <c r="PTO383" s="243"/>
      <c r="PTP383" s="243"/>
      <c r="PTQ383" s="243"/>
      <c r="PTR383" s="243"/>
      <c r="PTS383" s="243"/>
      <c r="PTT383" s="243"/>
      <c r="PTU383" s="243"/>
      <c r="PTV383" s="243"/>
      <c r="PTW383" s="243"/>
      <c r="PTX383" s="243"/>
      <c r="PTY383" s="243"/>
      <c r="PTZ383" s="243"/>
      <c r="PUA383" s="243"/>
      <c r="PUB383" s="243"/>
      <c r="PUC383" s="243"/>
      <c r="PUD383" s="243"/>
      <c r="PUE383" s="243"/>
      <c r="PUF383" s="243"/>
      <c r="PUG383" s="243"/>
      <c r="PUH383" s="243"/>
      <c r="PUI383" s="243"/>
      <c r="PUJ383" s="243"/>
      <c r="PUK383" s="243"/>
      <c r="PUL383" s="243"/>
      <c r="PUM383" s="243"/>
      <c r="PUN383" s="243"/>
      <c r="PUO383" s="243"/>
      <c r="PUP383" s="243"/>
      <c r="PUQ383" s="243"/>
      <c r="PUR383" s="243"/>
      <c r="PUS383" s="243"/>
      <c r="PUT383" s="243"/>
      <c r="PUU383" s="243"/>
      <c r="PUV383" s="243"/>
      <c r="PUW383" s="243"/>
      <c r="PUX383" s="243"/>
      <c r="PUY383" s="243"/>
      <c r="PUZ383" s="243"/>
      <c r="PVA383" s="243"/>
      <c r="PVB383" s="243"/>
      <c r="PVC383" s="243"/>
      <c r="PVD383" s="243"/>
      <c r="PVE383" s="243"/>
      <c r="PVF383" s="243"/>
      <c r="PVG383" s="243"/>
      <c r="PVH383" s="243"/>
      <c r="PVI383" s="243"/>
      <c r="PVJ383" s="243"/>
      <c r="PVK383" s="243"/>
      <c r="PVL383" s="243"/>
      <c r="PVM383" s="243"/>
      <c r="PVN383" s="243"/>
      <c r="PVO383" s="243"/>
      <c r="PVP383" s="243"/>
      <c r="PVQ383" s="243"/>
      <c r="PVR383" s="243"/>
      <c r="PVS383" s="243"/>
      <c r="PVT383" s="243"/>
      <c r="PVU383" s="243"/>
      <c r="PVV383" s="243"/>
      <c r="PVW383" s="243"/>
      <c r="PVX383" s="243"/>
      <c r="PVY383" s="243"/>
      <c r="PVZ383" s="243"/>
      <c r="PWA383" s="243"/>
      <c r="PWB383" s="243"/>
      <c r="PWC383" s="243"/>
      <c r="PWD383" s="243"/>
      <c r="PWE383" s="243"/>
      <c r="PWF383" s="243"/>
      <c r="PWG383" s="243"/>
      <c r="PWH383" s="243"/>
      <c r="PWI383" s="243"/>
      <c r="PWJ383" s="243"/>
      <c r="PWK383" s="243"/>
      <c r="PWL383" s="243"/>
      <c r="PWM383" s="243"/>
      <c r="PWN383" s="243"/>
      <c r="PWO383" s="243"/>
      <c r="PWP383" s="243"/>
      <c r="PWQ383" s="243"/>
      <c r="PWR383" s="243"/>
      <c r="PWS383" s="243"/>
      <c r="PWT383" s="243"/>
      <c r="PWU383" s="243"/>
      <c r="PWV383" s="243"/>
      <c r="PWW383" s="243"/>
      <c r="PWX383" s="243"/>
      <c r="PWY383" s="243"/>
      <c r="PWZ383" s="243"/>
      <c r="PXA383" s="243"/>
      <c r="PXB383" s="243"/>
      <c r="PXC383" s="243"/>
      <c r="PXD383" s="243"/>
      <c r="PXE383" s="243"/>
      <c r="PXF383" s="243"/>
      <c r="PXG383" s="243"/>
      <c r="PXH383" s="243"/>
      <c r="PXI383" s="243"/>
      <c r="PXJ383" s="243"/>
      <c r="PXK383" s="243"/>
      <c r="PXL383" s="243"/>
      <c r="PXM383" s="243"/>
      <c r="PXN383" s="243"/>
      <c r="PXO383" s="243"/>
      <c r="PXP383" s="243"/>
      <c r="PXQ383" s="243"/>
      <c r="PXR383" s="243"/>
      <c r="PXS383" s="243"/>
      <c r="PXT383" s="243"/>
      <c r="PXU383" s="243"/>
      <c r="PXV383" s="243"/>
      <c r="PXW383" s="243"/>
      <c r="PXX383" s="243"/>
      <c r="PXY383" s="243"/>
      <c r="PXZ383" s="243"/>
      <c r="PYA383" s="243"/>
      <c r="PYB383" s="243"/>
      <c r="PYC383" s="243"/>
      <c r="PYD383" s="243"/>
      <c r="PYE383" s="243"/>
      <c r="PYF383" s="243"/>
      <c r="PYG383" s="243"/>
      <c r="PYH383" s="243"/>
      <c r="PYI383" s="243"/>
      <c r="PYJ383" s="243"/>
      <c r="PYK383" s="243"/>
      <c r="PYL383" s="243"/>
      <c r="PYM383" s="243"/>
      <c r="PYN383" s="243"/>
      <c r="PYO383" s="243"/>
      <c r="PYP383" s="243"/>
      <c r="PYQ383" s="243"/>
      <c r="PYR383" s="243"/>
      <c r="PYS383" s="243"/>
      <c r="PYT383" s="243"/>
      <c r="PYU383" s="243"/>
      <c r="PYV383" s="243"/>
      <c r="PYW383" s="243"/>
      <c r="PYX383" s="243"/>
      <c r="PYY383" s="243"/>
      <c r="PYZ383" s="243"/>
      <c r="PZA383" s="243"/>
      <c r="PZB383" s="243"/>
      <c r="PZC383" s="243"/>
      <c r="PZD383" s="243"/>
      <c r="PZE383" s="243"/>
      <c r="PZF383" s="243"/>
      <c r="PZG383" s="243"/>
      <c r="PZH383" s="243"/>
      <c r="PZI383" s="243"/>
      <c r="PZJ383" s="243"/>
      <c r="PZK383" s="243"/>
      <c r="PZL383" s="243"/>
      <c r="PZM383" s="243"/>
      <c r="PZN383" s="243"/>
      <c r="PZO383" s="243"/>
      <c r="PZP383" s="243"/>
      <c r="PZQ383" s="243"/>
      <c r="PZR383" s="243"/>
      <c r="PZS383" s="243"/>
      <c r="PZT383" s="243"/>
      <c r="PZU383" s="243"/>
      <c r="PZV383" s="243"/>
      <c r="PZW383" s="243"/>
      <c r="PZX383" s="243"/>
      <c r="PZY383" s="243"/>
      <c r="PZZ383" s="243"/>
      <c r="QAA383" s="243"/>
      <c r="QAB383" s="243"/>
      <c r="QAC383" s="243"/>
      <c r="QAD383" s="243"/>
      <c r="QAE383" s="243"/>
      <c r="QAF383" s="243"/>
      <c r="QAG383" s="243"/>
      <c r="QAH383" s="243"/>
      <c r="QAI383" s="243"/>
      <c r="QAJ383" s="243"/>
      <c r="QAK383" s="243"/>
      <c r="QAL383" s="243"/>
      <c r="QAM383" s="243"/>
      <c r="QAN383" s="243"/>
      <c r="QAO383" s="243"/>
      <c r="QAP383" s="243"/>
      <c r="QAQ383" s="243"/>
      <c r="QAR383" s="243"/>
      <c r="QAS383" s="243"/>
      <c r="QAT383" s="243"/>
      <c r="QAU383" s="243"/>
      <c r="QAV383" s="243"/>
      <c r="QAW383" s="243"/>
      <c r="QAX383" s="243"/>
      <c r="QAY383" s="243"/>
      <c r="QAZ383" s="243"/>
      <c r="QBA383" s="243"/>
      <c r="QBB383" s="243"/>
      <c r="QBC383" s="243"/>
      <c r="QBD383" s="243"/>
      <c r="QBE383" s="243"/>
      <c r="QBF383" s="243"/>
      <c r="QBG383" s="243"/>
      <c r="QBH383" s="243"/>
      <c r="QBI383" s="243"/>
      <c r="QBJ383" s="243"/>
      <c r="QBK383" s="243"/>
      <c r="QBL383" s="243"/>
      <c r="QBM383" s="243"/>
      <c r="QBN383" s="243"/>
      <c r="QBO383" s="243"/>
      <c r="QBP383" s="243"/>
      <c r="QBQ383" s="243"/>
      <c r="QBR383" s="243"/>
      <c r="QBS383" s="243"/>
      <c r="QBT383" s="243"/>
      <c r="QBU383" s="243"/>
      <c r="QBV383" s="243"/>
      <c r="QBW383" s="243"/>
      <c r="QBX383" s="243"/>
      <c r="QBY383" s="243"/>
      <c r="QBZ383" s="243"/>
      <c r="QCA383" s="243"/>
      <c r="QCB383" s="243"/>
      <c r="QCC383" s="243"/>
      <c r="QCD383" s="243"/>
      <c r="QCE383" s="243"/>
      <c r="QCF383" s="243"/>
      <c r="QCG383" s="243"/>
      <c r="QCH383" s="243"/>
      <c r="QCI383" s="243"/>
      <c r="QCJ383" s="243"/>
      <c r="QCK383" s="243"/>
      <c r="QCL383" s="243"/>
      <c r="QCM383" s="243"/>
      <c r="QCN383" s="243"/>
      <c r="QCO383" s="243"/>
      <c r="QCP383" s="243"/>
      <c r="QCQ383" s="243"/>
      <c r="QCR383" s="243"/>
      <c r="QCS383" s="243"/>
      <c r="QCT383" s="243"/>
      <c r="QCU383" s="243"/>
      <c r="QCV383" s="243"/>
      <c r="QCW383" s="243"/>
      <c r="QCX383" s="243"/>
      <c r="QCY383" s="243"/>
      <c r="QCZ383" s="243"/>
      <c r="QDA383" s="243"/>
      <c r="QDB383" s="243"/>
      <c r="QDC383" s="243"/>
      <c r="QDD383" s="243"/>
      <c r="QDE383" s="243"/>
      <c r="QDF383" s="243"/>
      <c r="QDG383" s="243"/>
      <c r="QDH383" s="243"/>
      <c r="QDI383" s="243"/>
      <c r="QDJ383" s="243"/>
      <c r="QDK383" s="243"/>
      <c r="QDL383" s="243"/>
      <c r="QDM383" s="243"/>
      <c r="QDN383" s="243"/>
      <c r="QDO383" s="243"/>
      <c r="QDP383" s="243"/>
      <c r="QDQ383" s="243"/>
      <c r="QDR383" s="243"/>
      <c r="QDS383" s="243"/>
      <c r="QDT383" s="243"/>
      <c r="QDU383" s="243"/>
      <c r="QDV383" s="243"/>
      <c r="QDW383" s="243"/>
      <c r="QDX383" s="243"/>
      <c r="QDY383" s="243"/>
      <c r="QDZ383" s="243"/>
      <c r="QEA383" s="243"/>
      <c r="QEB383" s="243"/>
      <c r="QEC383" s="243"/>
      <c r="QED383" s="243"/>
      <c r="QEE383" s="243"/>
      <c r="QEF383" s="243"/>
      <c r="QEG383" s="243"/>
      <c r="QEH383" s="243"/>
      <c r="QEI383" s="243"/>
      <c r="QEJ383" s="243"/>
      <c r="QEK383" s="243"/>
      <c r="QEL383" s="243"/>
      <c r="QEM383" s="243"/>
      <c r="QEN383" s="243"/>
      <c r="QEO383" s="243"/>
      <c r="QEP383" s="243"/>
      <c r="QEQ383" s="243"/>
      <c r="QER383" s="243"/>
      <c r="QES383" s="243"/>
      <c r="QET383" s="243"/>
      <c r="QEU383" s="243"/>
      <c r="QEV383" s="243"/>
      <c r="QEW383" s="243"/>
      <c r="QEX383" s="243"/>
      <c r="QEY383" s="243"/>
      <c r="QEZ383" s="243"/>
      <c r="QFA383" s="243"/>
      <c r="QFB383" s="243"/>
      <c r="QFC383" s="243"/>
      <c r="QFD383" s="243"/>
      <c r="QFE383" s="243"/>
      <c r="QFF383" s="243"/>
      <c r="QFG383" s="243"/>
      <c r="QFH383" s="243"/>
      <c r="QFI383" s="243"/>
      <c r="QFJ383" s="243"/>
      <c r="QFK383" s="243"/>
      <c r="QFL383" s="243"/>
      <c r="QFM383" s="243"/>
      <c r="QFN383" s="243"/>
      <c r="QFO383" s="243"/>
      <c r="QFP383" s="243"/>
      <c r="QFQ383" s="243"/>
      <c r="QFR383" s="243"/>
      <c r="QFS383" s="243"/>
      <c r="QFT383" s="243"/>
      <c r="QFU383" s="243"/>
      <c r="QFV383" s="243"/>
      <c r="QFW383" s="243"/>
      <c r="QFX383" s="243"/>
      <c r="QFY383" s="243"/>
      <c r="QFZ383" s="243"/>
      <c r="QGA383" s="243"/>
      <c r="QGB383" s="243"/>
      <c r="QGC383" s="243"/>
      <c r="QGD383" s="243"/>
      <c r="QGE383" s="243"/>
      <c r="QGF383" s="243"/>
      <c r="QGG383" s="243"/>
      <c r="QGH383" s="243"/>
      <c r="QGI383" s="243"/>
      <c r="QGJ383" s="243"/>
      <c r="QGK383" s="243"/>
      <c r="QGL383" s="243"/>
      <c r="QGM383" s="243"/>
      <c r="QGN383" s="243"/>
      <c r="QGO383" s="243"/>
      <c r="QGP383" s="243"/>
      <c r="QGQ383" s="243"/>
      <c r="QGR383" s="243"/>
      <c r="QGS383" s="243"/>
      <c r="QGT383" s="243"/>
      <c r="QGU383" s="243"/>
      <c r="QGV383" s="243"/>
      <c r="QGW383" s="243"/>
      <c r="QGX383" s="243"/>
      <c r="QGY383" s="243"/>
      <c r="QGZ383" s="243"/>
      <c r="QHA383" s="243"/>
      <c r="QHB383" s="243"/>
      <c r="QHC383" s="243"/>
      <c r="QHD383" s="243"/>
      <c r="QHE383" s="243"/>
      <c r="QHF383" s="243"/>
      <c r="QHG383" s="243"/>
      <c r="QHH383" s="243"/>
      <c r="QHI383" s="243"/>
      <c r="QHJ383" s="243"/>
      <c r="QHK383" s="243"/>
      <c r="QHL383" s="243"/>
      <c r="QHM383" s="243"/>
      <c r="QHN383" s="243"/>
      <c r="QHO383" s="243"/>
      <c r="QHP383" s="243"/>
      <c r="QHQ383" s="243"/>
      <c r="QHR383" s="243"/>
      <c r="QHS383" s="243"/>
      <c r="QHT383" s="243"/>
      <c r="QHU383" s="243"/>
      <c r="QHV383" s="243"/>
      <c r="QHW383" s="243"/>
      <c r="QHX383" s="243"/>
      <c r="QHY383" s="243"/>
      <c r="QHZ383" s="243"/>
      <c r="QIA383" s="243"/>
      <c r="QIB383" s="243"/>
      <c r="QIC383" s="243"/>
      <c r="QID383" s="243"/>
      <c r="QIE383" s="243"/>
      <c r="QIF383" s="243"/>
      <c r="QIG383" s="243"/>
      <c r="QIH383" s="243"/>
      <c r="QII383" s="243"/>
      <c r="QIJ383" s="243"/>
      <c r="QIK383" s="243"/>
      <c r="QIL383" s="243"/>
      <c r="QIM383" s="243"/>
      <c r="QIN383" s="243"/>
      <c r="QIO383" s="243"/>
      <c r="QIP383" s="243"/>
      <c r="QIQ383" s="243"/>
      <c r="QIR383" s="243"/>
      <c r="QIS383" s="243"/>
      <c r="QIT383" s="243"/>
      <c r="QIU383" s="243"/>
      <c r="QIV383" s="243"/>
      <c r="QIW383" s="243"/>
      <c r="QIX383" s="243"/>
      <c r="QIY383" s="243"/>
      <c r="QIZ383" s="243"/>
      <c r="QJA383" s="243"/>
      <c r="QJB383" s="243"/>
      <c r="QJC383" s="243"/>
      <c r="QJD383" s="243"/>
      <c r="QJE383" s="243"/>
      <c r="QJF383" s="243"/>
      <c r="QJG383" s="243"/>
      <c r="QJH383" s="243"/>
      <c r="QJI383" s="243"/>
      <c r="QJJ383" s="243"/>
      <c r="QJK383" s="243"/>
      <c r="QJL383" s="243"/>
      <c r="QJM383" s="243"/>
      <c r="QJN383" s="243"/>
      <c r="QJO383" s="243"/>
      <c r="QJP383" s="243"/>
      <c r="QJQ383" s="243"/>
      <c r="QJR383" s="243"/>
      <c r="QJS383" s="243"/>
      <c r="QJT383" s="243"/>
      <c r="QJU383" s="243"/>
      <c r="QJV383" s="243"/>
      <c r="QJW383" s="243"/>
      <c r="QJX383" s="243"/>
      <c r="QJY383" s="243"/>
      <c r="QJZ383" s="243"/>
      <c r="QKA383" s="243"/>
      <c r="QKB383" s="243"/>
      <c r="QKC383" s="243"/>
      <c r="QKD383" s="243"/>
      <c r="QKE383" s="243"/>
      <c r="QKF383" s="243"/>
      <c r="QKG383" s="243"/>
      <c r="QKH383" s="243"/>
      <c r="QKI383" s="243"/>
      <c r="QKJ383" s="243"/>
      <c r="QKK383" s="243"/>
      <c r="QKL383" s="243"/>
      <c r="QKM383" s="243"/>
      <c r="QKN383" s="243"/>
      <c r="QKO383" s="243"/>
      <c r="QKP383" s="243"/>
      <c r="QKQ383" s="243"/>
      <c r="QKR383" s="243"/>
      <c r="QKS383" s="243"/>
      <c r="QKT383" s="243"/>
      <c r="QKU383" s="243"/>
      <c r="QKV383" s="243"/>
      <c r="QKW383" s="243"/>
      <c r="QKX383" s="243"/>
      <c r="QKY383" s="243"/>
      <c r="QKZ383" s="243"/>
      <c r="QLA383" s="243"/>
      <c r="QLB383" s="243"/>
      <c r="QLC383" s="243"/>
      <c r="QLD383" s="243"/>
      <c r="QLE383" s="243"/>
      <c r="QLF383" s="243"/>
      <c r="QLG383" s="243"/>
      <c r="QLH383" s="243"/>
      <c r="QLI383" s="243"/>
      <c r="QLJ383" s="243"/>
      <c r="QLK383" s="243"/>
      <c r="QLL383" s="243"/>
      <c r="QLM383" s="243"/>
      <c r="QLN383" s="243"/>
      <c r="QLO383" s="243"/>
      <c r="QLP383" s="243"/>
      <c r="QLQ383" s="243"/>
      <c r="QLR383" s="243"/>
      <c r="QLS383" s="243"/>
      <c r="QLT383" s="243"/>
      <c r="QLU383" s="243"/>
      <c r="QLV383" s="243"/>
      <c r="QLW383" s="243"/>
      <c r="QLX383" s="243"/>
      <c r="QLY383" s="243"/>
      <c r="QLZ383" s="243"/>
      <c r="QMA383" s="243"/>
      <c r="QMB383" s="243"/>
      <c r="QMC383" s="243"/>
      <c r="QMD383" s="243"/>
      <c r="QME383" s="243"/>
      <c r="QMF383" s="243"/>
      <c r="QMG383" s="243"/>
      <c r="QMH383" s="243"/>
      <c r="QMI383" s="243"/>
      <c r="QMJ383" s="243"/>
      <c r="QMK383" s="243"/>
      <c r="QML383" s="243"/>
      <c r="QMM383" s="243"/>
      <c r="QMN383" s="243"/>
      <c r="QMO383" s="243"/>
      <c r="QMP383" s="243"/>
      <c r="QMQ383" s="243"/>
      <c r="QMR383" s="243"/>
      <c r="QMS383" s="243"/>
      <c r="QMT383" s="243"/>
      <c r="QMU383" s="243"/>
      <c r="QMV383" s="243"/>
      <c r="QMW383" s="243"/>
      <c r="QMX383" s="243"/>
      <c r="QMY383" s="243"/>
      <c r="QMZ383" s="243"/>
      <c r="QNA383" s="243"/>
      <c r="QNB383" s="243"/>
      <c r="QNC383" s="243"/>
      <c r="QND383" s="243"/>
      <c r="QNE383" s="243"/>
      <c r="QNF383" s="243"/>
      <c r="QNG383" s="243"/>
      <c r="QNH383" s="243"/>
      <c r="QNI383" s="243"/>
      <c r="QNJ383" s="243"/>
      <c r="QNK383" s="243"/>
      <c r="QNL383" s="243"/>
      <c r="QNM383" s="243"/>
      <c r="QNN383" s="243"/>
      <c r="QNO383" s="243"/>
      <c r="QNP383" s="243"/>
      <c r="QNQ383" s="243"/>
      <c r="QNR383" s="243"/>
      <c r="QNS383" s="243"/>
      <c r="QNT383" s="243"/>
      <c r="QNU383" s="243"/>
      <c r="QNV383" s="243"/>
      <c r="QNW383" s="243"/>
      <c r="QNX383" s="243"/>
      <c r="QNY383" s="243"/>
      <c r="QNZ383" s="243"/>
      <c r="QOA383" s="243"/>
      <c r="QOB383" s="243"/>
      <c r="QOC383" s="243"/>
      <c r="QOD383" s="243"/>
      <c r="QOE383" s="243"/>
      <c r="QOF383" s="243"/>
      <c r="QOG383" s="243"/>
      <c r="QOH383" s="243"/>
      <c r="QOI383" s="243"/>
      <c r="QOJ383" s="243"/>
      <c r="QOK383" s="243"/>
      <c r="QOL383" s="243"/>
      <c r="QOM383" s="243"/>
      <c r="QON383" s="243"/>
      <c r="QOO383" s="243"/>
      <c r="QOP383" s="243"/>
      <c r="QOQ383" s="243"/>
      <c r="QOR383" s="243"/>
      <c r="QOS383" s="243"/>
      <c r="QOT383" s="243"/>
      <c r="QOU383" s="243"/>
      <c r="QOV383" s="243"/>
      <c r="QOW383" s="243"/>
      <c r="QOX383" s="243"/>
      <c r="QOY383" s="243"/>
      <c r="QOZ383" s="243"/>
      <c r="QPA383" s="243"/>
      <c r="QPB383" s="243"/>
      <c r="QPC383" s="243"/>
      <c r="QPD383" s="243"/>
      <c r="QPE383" s="243"/>
      <c r="QPF383" s="243"/>
      <c r="QPG383" s="243"/>
      <c r="QPH383" s="243"/>
      <c r="QPI383" s="243"/>
      <c r="QPJ383" s="243"/>
      <c r="QPK383" s="243"/>
      <c r="QPL383" s="243"/>
      <c r="QPM383" s="243"/>
      <c r="QPN383" s="243"/>
      <c r="QPO383" s="243"/>
      <c r="QPP383" s="243"/>
      <c r="QPQ383" s="243"/>
      <c r="QPR383" s="243"/>
      <c r="QPS383" s="243"/>
      <c r="QPT383" s="243"/>
      <c r="QPU383" s="243"/>
      <c r="QPV383" s="243"/>
      <c r="QPW383" s="243"/>
      <c r="QPX383" s="243"/>
      <c r="QPY383" s="243"/>
      <c r="QPZ383" s="243"/>
      <c r="QQA383" s="243"/>
      <c r="QQB383" s="243"/>
      <c r="QQC383" s="243"/>
      <c r="QQD383" s="243"/>
      <c r="QQE383" s="243"/>
      <c r="QQF383" s="243"/>
      <c r="QQG383" s="243"/>
      <c r="QQH383" s="243"/>
      <c r="QQI383" s="243"/>
      <c r="QQJ383" s="243"/>
      <c r="QQK383" s="243"/>
      <c r="QQL383" s="243"/>
      <c r="QQM383" s="243"/>
      <c r="QQN383" s="243"/>
      <c r="QQO383" s="243"/>
      <c r="QQP383" s="243"/>
      <c r="QQQ383" s="243"/>
      <c r="QQR383" s="243"/>
      <c r="QQS383" s="243"/>
      <c r="QQT383" s="243"/>
      <c r="QQU383" s="243"/>
      <c r="QQV383" s="243"/>
      <c r="QQW383" s="243"/>
      <c r="QQX383" s="243"/>
      <c r="QQY383" s="243"/>
      <c r="QQZ383" s="243"/>
      <c r="QRA383" s="243"/>
      <c r="QRB383" s="243"/>
      <c r="QRC383" s="243"/>
      <c r="QRD383" s="243"/>
      <c r="QRE383" s="243"/>
      <c r="QRF383" s="243"/>
      <c r="QRG383" s="243"/>
      <c r="QRH383" s="243"/>
      <c r="QRI383" s="243"/>
      <c r="QRJ383" s="243"/>
      <c r="QRK383" s="243"/>
      <c r="QRL383" s="243"/>
      <c r="QRM383" s="243"/>
      <c r="QRN383" s="243"/>
      <c r="QRO383" s="243"/>
      <c r="QRP383" s="243"/>
      <c r="QRQ383" s="243"/>
      <c r="QRR383" s="243"/>
      <c r="QRS383" s="243"/>
      <c r="QRT383" s="243"/>
      <c r="QRU383" s="243"/>
      <c r="QRV383" s="243"/>
      <c r="QRW383" s="243"/>
      <c r="QRX383" s="243"/>
      <c r="QRY383" s="243"/>
      <c r="QRZ383" s="243"/>
      <c r="QSA383" s="243"/>
      <c r="QSB383" s="243"/>
      <c r="QSC383" s="243"/>
      <c r="QSD383" s="243"/>
      <c r="QSE383" s="243"/>
      <c r="QSF383" s="243"/>
      <c r="QSG383" s="243"/>
      <c r="QSH383" s="243"/>
      <c r="QSI383" s="243"/>
      <c r="QSJ383" s="243"/>
      <c r="QSK383" s="243"/>
      <c r="QSL383" s="243"/>
      <c r="QSM383" s="243"/>
      <c r="QSN383" s="243"/>
      <c r="QSO383" s="243"/>
      <c r="QSP383" s="243"/>
      <c r="QSQ383" s="243"/>
      <c r="QSR383" s="243"/>
      <c r="QSS383" s="243"/>
      <c r="QST383" s="243"/>
      <c r="QSU383" s="243"/>
      <c r="QSV383" s="243"/>
      <c r="QSW383" s="243"/>
      <c r="QSX383" s="243"/>
      <c r="QSY383" s="243"/>
      <c r="QSZ383" s="243"/>
      <c r="QTA383" s="243"/>
      <c r="QTB383" s="243"/>
      <c r="QTC383" s="243"/>
      <c r="QTD383" s="243"/>
      <c r="QTE383" s="243"/>
      <c r="QTF383" s="243"/>
      <c r="QTG383" s="243"/>
      <c r="QTH383" s="243"/>
      <c r="QTI383" s="243"/>
      <c r="QTJ383" s="243"/>
      <c r="QTK383" s="243"/>
      <c r="QTL383" s="243"/>
      <c r="QTM383" s="243"/>
      <c r="QTN383" s="243"/>
      <c r="QTO383" s="243"/>
      <c r="QTP383" s="243"/>
      <c r="QTQ383" s="243"/>
      <c r="QTR383" s="243"/>
      <c r="QTS383" s="243"/>
      <c r="QTT383" s="243"/>
      <c r="QTU383" s="243"/>
      <c r="QTV383" s="243"/>
      <c r="QTW383" s="243"/>
      <c r="QTX383" s="243"/>
      <c r="QTY383" s="243"/>
      <c r="QTZ383" s="243"/>
      <c r="QUA383" s="243"/>
      <c r="QUB383" s="243"/>
      <c r="QUC383" s="243"/>
      <c r="QUD383" s="243"/>
      <c r="QUE383" s="243"/>
      <c r="QUF383" s="243"/>
      <c r="QUG383" s="243"/>
      <c r="QUH383" s="243"/>
      <c r="QUI383" s="243"/>
      <c r="QUJ383" s="243"/>
      <c r="QUK383" s="243"/>
      <c r="QUL383" s="243"/>
      <c r="QUM383" s="243"/>
      <c r="QUN383" s="243"/>
      <c r="QUO383" s="243"/>
      <c r="QUP383" s="243"/>
      <c r="QUQ383" s="243"/>
      <c r="QUR383" s="243"/>
      <c r="QUS383" s="243"/>
      <c r="QUT383" s="243"/>
      <c r="QUU383" s="243"/>
      <c r="QUV383" s="243"/>
      <c r="QUW383" s="243"/>
      <c r="QUX383" s="243"/>
      <c r="QUY383" s="243"/>
      <c r="QUZ383" s="243"/>
      <c r="QVA383" s="243"/>
      <c r="QVB383" s="243"/>
      <c r="QVC383" s="243"/>
      <c r="QVD383" s="243"/>
      <c r="QVE383" s="243"/>
      <c r="QVF383" s="243"/>
      <c r="QVG383" s="243"/>
      <c r="QVH383" s="243"/>
      <c r="QVI383" s="243"/>
      <c r="QVJ383" s="243"/>
      <c r="QVK383" s="243"/>
      <c r="QVL383" s="243"/>
      <c r="QVM383" s="243"/>
      <c r="QVN383" s="243"/>
      <c r="QVO383" s="243"/>
      <c r="QVP383" s="243"/>
      <c r="QVQ383" s="243"/>
      <c r="QVR383" s="243"/>
      <c r="QVS383" s="243"/>
      <c r="QVT383" s="243"/>
      <c r="QVU383" s="243"/>
      <c r="QVV383" s="243"/>
      <c r="QVW383" s="243"/>
      <c r="QVX383" s="243"/>
      <c r="QVY383" s="243"/>
      <c r="QVZ383" s="243"/>
      <c r="QWA383" s="243"/>
      <c r="QWB383" s="243"/>
      <c r="QWC383" s="243"/>
      <c r="QWD383" s="243"/>
      <c r="QWE383" s="243"/>
      <c r="QWF383" s="243"/>
      <c r="QWG383" s="243"/>
      <c r="QWH383" s="243"/>
      <c r="QWI383" s="243"/>
      <c r="QWJ383" s="243"/>
      <c r="QWK383" s="243"/>
      <c r="QWL383" s="243"/>
      <c r="QWM383" s="243"/>
      <c r="QWN383" s="243"/>
      <c r="QWO383" s="243"/>
      <c r="QWP383" s="243"/>
      <c r="QWQ383" s="243"/>
      <c r="QWR383" s="243"/>
      <c r="QWS383" s="243"/>
      <c r="QWT383" s="243"/>
      <c r="QWU383" s="243"/>
      <c r="QWV383" s="243"/>
      <c r="QWW383" s="243"/>
      <c r="QWX383" s="243"/>
      <c r="QWY383" s="243"/>
      <c r="QWZ383" s="243"/>
      <c r="QXA383" s="243"/>
      <c r="QXB383" s="243"/>
      <c r="QXC383" s="243"/>
      <c r="QXD383" s="243"/>
      <c r="QXE383" s="243"/>
      <c r="QXF383" s="243"/>
      <c r="QXG383" s="243"/>
      <c r="QXH383" s="243"/>
      <c r="QXI383" s="243"/>
      <c r="QXJ383" s="243"/>
      <c r="QXK383" s="243"/>
      <c r="QXL383" s="243"/>
      <c r="QXM383" s="243"/>
      <c r="QXN383" s="243"/>
      <c r="QXO383" s="243"/>
      <c r="QXP383" s="243"/>
      <c r="QXQ383" s="243"/>
      <c r="QXR383" s="243"/>
      <c r="QXS383" s="243"/>
      <c r="QXT383" s="243"/>
      <c r="QXU383" s="243"/>
      <c r="QXV383" s="243"/>
      <c r="QXW383" s="243"/>
      <c r="QXX383" s="243"/>
      <c r="QXY383" s="243"/>
      <c r="QXZ383" s="243"/>
      <c r="QYA383" s="243"/>
      <c r="QYB383" s="243"/>
      <c r="QYC383" s="243"/>
      <c r="QYD383" s="243"/>
      <c r="QYE383" s="243"/>
      <c r="QYF383" s="243"/>
      <c r="QYG383" s="243"/>
      <c r="QYH383" s="243"/>
      <c r="QYI383" s="243"/>
      <c r="QYJ383" s="243"/>
      <c r="QYK383" s="243"/>
      <c r="QYL383" s="243"/>
      <c r="QYM383" s="243"/>
      <c r="QYN383" s="243"/>
      <c r="QYO383" s="243"/>
      <c r="QYP383" s="243"/>
      <c r="QYQ383" s="243"/>
      <c r="QYR383" s="243"/>
      <c r="QYS383" s="243"/>
      <c r="QYT383" s="243"/>
      <c r="QYU383" s="243"/>
      <c r="QYV383" s="243"/>
      <c r="QYW383" s="243"/>
      <c r="QYX383" s="243"/>
      <c r="QYY383" s="243"/>
      <c r="QYZ383" s="243"/>
      <c r="QZA383" s="243"/>
      <c r="QZB383" s="243"/>
      <c r="QZC383" s="243"/>
      <c r="QZD383" s="243"/>
      <c r="QZE383" s="243"/>
      <c r="QZF383" s="243"/>
      <c r="QZG383" s="243"/>
      <c r="QZH383" s="243"/>
      <c r="QZI383" s="243"/>
      <c r="QZJ383" s="243"/>
      <c r="QZK383" s="243"/>
      <c r="QZL383" s="243"/>
      <c r="QZM383" s="243"/>
      <c r="QZN383" s="243"/>
      <c r="QZO383" s="243"/>
      <c r="QZP383" s="243"/>
      <c r="QZQ383" s="243"/>
      <c r="QZR383" s="243"/>
      <c r="QZS383" s="243"/>
      <c r="QZT383" s="243"/>
      <c r="QZU383" s="243"/>
      <c r="QZV383" s="243"/>
      <c r="QZW383" s="243"/>
      <c r="QZX383" s="243"/>
      <c r="QZY383" s="243"/>
      <c r="QZZ383" s="243"/>
      <c r="RAA383" s="243"/>
      <c r="RAB383" s="243"/>
      <c r="RAC383" s="243"/>
      <c r="RAD383" s="243"/>
      <c r="RAE383" s="243"/>
      <c r="RAF383" s="243"/>
      <c r="RAG383" s="243"/>
      <c r="RAH383" s="243"/>
      <c r="RAI383" s="243"/>
      <c r="RAJ383" s="243"/>
      <c r="RAK383" s="243"/>
      <c r="RAL383" s="243"/>
      <c r="RAM383" s="243"/>
      <c r="RAN383" s="243"/>
      <c r="RAO383" s="243"/>
      <c r="RAP383" s="243"/>
      <c r="RAQ383" s="243"/>
      <c r="RAR383" s="243"/>
      <c r="RAS383" s="243"/>
      <c r="RAT383" s="243"/>
      <c r="RAU383" s="243"/>
      <c r="RAV383" s="243"/>
      <c r="RAW383" s="243"/>
      <c r="RAX383" s="243"/>
      <c r="RAY383" s="243"/>
      <c r="RAZ383" s="243"/>
      <c r="RBA383" s="243"/>
      <c r="RBB383" s="243"/>
      <c r="RBC383" s="243"/>
      <c r="RBD383" s="243"/>
      <c r="RBE383" s="243"/>
      <c r="RBF383" s="243"/>
      <c r="RBG383" s="243"/>
      <c r="RBH383" s="243"/>
      <c r="RBI383" s="243"/>
      <c r="RBJ383" s="243"/>
      <c r="RBK383" s="243"/>
      <c r="RBL383" s="243"/>
      <c r="RBM383" s="243"/>
      <c r="RBN383" s="243"/>
      <c r="RBO383" s="243"/>
      <c r="RBP383" s="243"/>
      <c r="RBQ383" s="243"/>
      <c r="RBR383" s="243"/>
      <c r="RBS383" s="243"/>
      <c r="RBT383" s="243"/>
      <c r="RBU383" s="243"/>
      <c r="RBV383" s="243"/>
      <c r="RBW383" s="243"/>
      <c r="RBX383" s="243"/>
      <c r="RBY383" s="243"/>
      <c r="RBZ383" s="243"/>
      <c r="RCA383" s="243"/>
      <c r="RCB383" s="243"/>
      <c r="RCC383" s="243"/>
      <c r="RCD383" s="243"/>
      <c r="RCE383" s="243"/>
      <c r="RCF383" s="243"/>
      <c r="RCG383" s="243"/>
      <c r="RCH383" s="243"/>
      <c r="RCI383" s="243"/>
      <c r="RCJ383" s="243"/>
      <c r="RCK383" s="243"/>
      <c r="RCL383" s="243"/>
      <c r="RCM383" s="243"/>
      <c r="RCN383" s="243"/>
      <c r="RCO383" s="243"/>
      <c r="RCP383" s="243"/>
      <c r="RCQ383" s="243"/>
      <c r="RCR383" s="243"/>
      <c r="RCS383" s="243"/>
      <c r="RCT383" s="243"/>
      <c r="RCU383" s="243"/>
      <c r="RCV383" s="243"/>
      <c r="RCW383" s="243"/>
      <c r="RCX383" s="243"/>
      <c r="RCY383" s="243"/>
      <c r="RCZ383" s="243"/>
      <c r="RDA383" s="243"/>
      <c r="RDB383" s="243"/>
      <c r="RDC383" s="243"/>
      <c r="RDD383" s="243"/>
      <c r="RDE383" s="243"/>
      <c r="RDF383" s="243"/>
      <c r="RDG383" s="243"/>
      <c r="RDH383" s="243"/>
      <c r="RDI383" s="243"/>
      <c r="RDJ383" s="243"/>
      <c r="RDK383" s="243"/>
      <c r="RDL383" s="243"/>
      <c r="RDM383" s="243"/>
      <c r="RDN383" s="243"/>
      <c r="RDO383" s="243"/>
      <c r="RDP383" s="243"/>
      <c r="RDQ383" s="243"/>
      <c r="RDR383" s="243"/>
      <c r="RDS383" s="243"/>
      <c r="RDT383" s="243"/>
      <c r="RDU383" s="243"/>
      <c r="RDV383" s="243"/>
      <c r="RDW383" s="243"/>
      <c r="RDX383" s="243"/>
      <c r="RDY383" s="243"/>
      <c r="RDZ383" s="243"/>
      <c r="REA383" s="243"/>
      <c r="REB383" s="243"/>
      <c r="REC383" s="243"/>
      <c r="RED383" s="243"/>
      <c r="REE383" s="243"/>
      <c r="REF383" s="243"/>
      <c r="REG383" s="243"/>
      <c r="REH383" s="243"/>
      <c r="REI383" s="243"/>
      <c r="REJ383" s="243"/>
      <c r="REK383" s="243"/>
      <c r="REL383" s="243"/>
      <c r="REM383" s="243"/>
      <c r="REN383" s="243"/>
      <c r="REO383" s="243"/>
      <c r="REP383" s="243"/>
      <c r="REQ383" s="243"/>
      <c r="RER383" s="243"/>
      <c r="RES383" s="243"/>
      <c r="RET383" s="243"/>
      <c r="REU383" s="243"/>
      <c r="REV383" s="243"/>
      <c r="REW383" s="243"/>
      <c r="REX383" s="243"/>
      <c r="REY383" s="243"/>
      <c r="REZ383" s="243"/>
      <c r="RFA383" s="243"/>
      <c r="RFB383" s="243"/>
      <c r="RFC383" s="243"/>
      <c r="RFD383" s="243"/>
      <c r="RFE383" s="243"/>
      <c r="RFF383" s="243"/>
      <c r="RFG383" s="243"/>
      <c r="RFH383" s="243"/>
      <c r="RFI383" s="243"/>
      <c r="RFJ383" s="243"/>
      <c r="RFK383" s="243"/>
      <c r="RFL383" s="243"/>
      <c r="RFM383" s="243"/>
      <c r="RFN383" s="243"/>
      <c r="RFO383" s="243"/>
      <c r="RFP383" s="243"/>
      <c r="RFQ383" s="243"/>
      <c r="RFR383" s="243"/>
      <c r="RFS383" s="243"/>
      <c r="RFT383" s="243"/>
      <c r="RFU383" s="243"/>
      <c r="RFV383" s="243"/>
      <c r="RFW383" s="243"/>
      <c r="RFX383" s="243"/>
      <c r="RFY383" s="243"/>
      <c r="RFZ383" s="243"/>
      <c r="RGA383" s="243"/>
      <c r="RGB383" s="243"/>
      <c r="RGC383" s="243"/>
      <c r="RGD383" s="243"/>
      <c r="RGE383" s="243"/>
      <c r="RGF383" s="243"/>
      <c r="RGG383" s="243"/>
      <c r="RGH383" s="243"/>
      <c r="RGI383" s="243"/>
      <c r="RGJ383" s="243"/>
      <c r="RGK383" s="243"/>
      <c r="RGL383" s="243"/>
      <c r="RGM383" s="243"/>
      <c r="RGN383" s="243"/>
      <c r="RGO383" s="243"/>
      <c r="RGP383" s="243"/>
      <c r="RGQ383" s="243"/>
      <c r="RGR383" s="243"/>
      <c r="RGS383" s="243"/>
      <c r="RGT383" s="243"/>
      <c r="RGU383" s="243"/>
      <c r="RGV383" s="243"/>
      <c r="RGW383" s="243"/>
      <c r="RGX383" s="243"/>
      <c r="RGY383" s="243"/>
      <c r="RGZ383" s="243"/>
      <c r="RHA383" s="243"/>
      <c r="RHB383" s="243"/>
      <c r="RHC383" s="243"/>
      <c r="RHD383" s="243"/>
      <c r="RHE383" s="243"/>
      <c r="RHF383" s="243"/>
      <c r="RHG383" s="243"/>
      <c r="RHH383" s="243"/>
      <c r="RHI383" s="243"/>
      <c r="RHJ383" s="243"/>
      <c r="RHK383" s="243"/>
      <c r="RHL383" s="243"/>
      <c r="RHM383" s="243"/>
      <c r="RHN383" s="243"/>
      <c r="RHO383" s="243"/>
      <c r="RHP383" s="243"/>
      <c r="RHQ383" s="243"/>
      <c r="RHR383" s="243"/>
      <c r="RHS383" s="243"/>
      <c r="RHT383" s="243"/>
      <c r="RHU383" s="243"/>
      <c r="RHV383" s="243"/>
      <c r="RHW383" s="243"/>
      <c r="RHX383" s="243"/>
      <c r="RHY383" s="243"/>
      <c r="RHZ383" s="243"/>
      <c r="RIA383" s="243"/>
      <c r="RIB383" s="243"/>
      <c r="RIC383" s="243"/>
      <c r="RID383" s="243"/>
      <c r="RIE383" s="243"/>
      <c r="RIF383" s="243"/>
      <c r="RIG383" s="243"/>
      <c r="RIH383" s="243"/>
      <c r="RII383" s="243"/>
      <c r="RIJ383" s="243"/>
      <c r="RIK383" s="243"/>
      <c r="RIL383" s="243"/>
      <c r="RIM383" s="243"/>
      <c r="RIN383" s="243"/>
      <c r="RIO383" s="243"/>
      <c r="RIP383" s="243"/>
      <c r="RIQ383" s="243"/>
      <c r="RIR383" s="243"/>
      <c r="RIS383" s="243"/>
      <c r="RIT383" s="243"/>
      <c r="RIU383" s="243"/>
      <c r="RIV383" s="243"/>
      <c r="RIW383" s="243"/>
      <c r="RIX383" s="243"/>
      <c r="RIY383" s="243"/>
      <c r="RIZ383" s="243"/>
      <c r="RJA383" s="243"/>
      <c r="RJB383" s="243"/>
      <c r="RJC383" s="243"/>
      <c r="RJD383" s="243"/>
      <c r="RJE383" s="243"/>
      <c r="RJF383" s="243"/>
      <c r="RJG383" s="243"/>
      <c r="RJH383" s="243"/>
      <c r="RJI383" s="243"/>
      <c r="RJJ383" s="243"/>
      <c r="RJK383" s="243"/>
      <c r="RJL383" s="243"/>
      <c r="RJM383" s="243"/>
      <c r="RJN383" s="243"/>
      <c r="RJO383" s="243"/>
      <c r="RJP383" s="243"/>
      <c r="RJQ383" s="243"/>
      <c r="RJR383" s="243"/>
      <c r="RJS383" s="243"/>
      <c r="RJT383" s="243"/>
      <c r="RJU383" s="243"/>
      <c r="RJV383" s="243"/>
      <c r="RJW383" s="243"/>
      <c r="RJX383" s="243"/>
      <c r="RJY383" s="243"/>
      <c r="RJZ383" s="243"/>
      <c r="RKA383" s="243"/>
      <c r="RKB383" s="243"/>
      <c r="RKC383" s="243"/>
      <c r="RKD383" s="243"/>
      <c r="RKE383" s="243"/>
      <c r="RKF383" s="243"/>
      <c r="RKG383" s="243"/>
      <c r="RKH383" s="243"/>
      <c r="RKI383" s="243"/>
      <c r="RKJ383" s="243"/>
      <c r="RKK383" s="243"/>
      <c r="RKL383" s="243"/>
      <c r="RKM383" s="243"/>
      <c r="RKN383" s="243"/>
      <c r="RKO383" s="243"/>
      <c r="RKP383" s="243"/>
      <c r="RKQ383" s="243"/>
      <c r="RKR383" s="243"/>
      <c r="RKS383" s="243"/>
      <c r="RKT383" s="243"/>
      <c r="RKU383" s="243"/>
      <c r="RKV383" s="243"/>
      <c r="RKW383" s="243"/>
      <c r="RKX383" s="243"/>
      <c r="RKY383" s="243"/>
      <c r="RKZ383" s="243"/>
      <c r="RLA383" s="243"/>
      <c r="RLB383" s="243"/>
      <c r="RLC383" s="243"/>
      <c r="RLD383" s="243"/>
      <c r="RLE383" s="243"/>
      <c r="RLF383" s="243"/>
      <c r="RLG383" s="243"/>
      <c r="RLH383" s="243"/>
      <c r="RLI383" s="243"/>
      <c r="RLJ383" s="243"/>
      <c r="RLK383" s="243"/>
      <c r="RLL383" s="243"/>
      <c r="RLM383" s="243"/>
      <c r="RLN383" s="243"/>
      <c r="RLO383" s="243"/>
      <c r="RLP383" s="243"/>
      <c r="RLQ383" s="243"/>
      <c r="RLR383" s="243"/>
      <c r="RLS383" s="243"/>
      <c r="RLT383" s="243"/>
      <c r="RLU383" s="243"/>
      <c r="RLV383" s="243"/>
      <c r="RLW383" s="243"/>
      <c r="RLX383" s="243"/>
      <c r="RLY383" s="243"/>
      <c r="RLZ383" s="243"/>
      <c r="RMA383" s="243"/>
      <c r="RMB383" s="243"/>
      <c r="RMC383" s="243"/>
      <c r="RMD383" s="243"/>
      <c r="RME383" s="243"/>
      <c r="RMF383" s="243"/>
      <c r="RMG383" s="243"/>
      <c r="RMH383" s="243"/>
      <c r="RMI383" s="243"/>
      <c r="RMJ383" s="243"/>
      <c r="RMK383" s="243"/>
      <c r="RML383" s="243"/>
      <c r="RMM383" s="243"/>
      <c r="RMN383" s="243"/>
      <c r="RMO383" s="243"/>
      <c r="RMP383" s="243"/>
      <c r="RMQ383" s="243"/>
      <c r="RMR383" s="243"/>
      <c r="RMS383" s="243"/>
      <c r="RMT383" s="243"/>
      <c r="RMU383" s="243"/>
      <c r="RMV383" s="243"/>
      <c r="RMW383" s="243"/>
      <c r="RMX383" s="243"/>
      <c r="RMY383" s="243"/>
      <c r="RMZ383" s="243"/>
      <c r="RNA383" s="243"/>
      <c r="RNB383" s="243"/>
      <c r="RNC383" s="243"/>
      <c r="RND383" s="243"/>
      <c r="RNE383" s="243"/>
      <c r="RNF383" s="243"/>
      <c r="RNG383" s="243"/>
      <c r="RNH383" s="243"/>
      <c r="RNI383" s="243"/>
      <c r="RNJ383" s="243"/>
      <c r="RNK383" s="243"/>
      <c r="RNL383" s="243"/>
      <c r="RNM383" s="243"/>
      <c r="RNN383" s="243"/>
      <c r="RNO383" s="243"/>
      <c r="RNP383" s="243"/>
      <c r="RNQ383" s="243"/>
      <c r="RNR383" s="243"/>
      <c r="RNS383" s="243"/>
      <c r="RNT383" s="243"/>
      <c r="RNU383" s="243"/>
      <c r="RNV383" s="243"/>
      <c r="RNW383" s="243"/>
      <c r="RNX383" s="243"/>
      <c r="RNY383" s="243"/>
      <c r="RNZ383" s="243"/>
      <c r="ROA383" s="243"/>
      <c r="ROB383" s="243"/>
      <c r="ROC383" s="243"/>
      <c r="ROD383" s="243"/>
      <c r="ROE383" s="243"/>
      <c r="ROF383" s="243"/>
      <c r="ROG383" s="243"/>
      <c r="ROH383" s="243"/>
      <c r="ROI383" s="243"/>
      <c r="ROJ383" s="243"/>
      <c r="ROK383" s="243"/>
      <c r="ROL383" s="243"/>
      <c r="ROM383" s="243"/>
      <c r="RON383" s="243"/>
      <c r="ROO383" s="243"/>
      <c r="ROP383" s="243"/>
      <c r="ROQ383" s="243"/>
      <c r="ROR383" s="243"/>
      <c r="ROS383" s="243"/>
      <c r="ROT383" s="243"/>
      <c r="ROU383" s="243"/>
      <c r="ROV383" s="243"/>
      <c r="ROW383" s="243"/>
      <c r="ROX383" s="243"/>
      <c r="ROY383" s="243"/>
      <c r="ROZ383" s="243"/>
      <c r="RPA383" s="243"/>
      <c r="RPB383" s="243"/>
      <c r="RPC383" s="243"/>
      <c r="RPD383" s="243"/>
      <c r="RPE383" s="243"/>
      <c r="RPF383" s="243"/>
      <c r="RPG383" s="243"/>
      <c r="RPH383" s="243"/>
      <c r="RPI383" s="243"/>
      <c r="RPJ383" s="243"/>
      <c r="RPK383" s="243"/>
      <c r="RPL383" s="243"/>
      <c r="RPM383" s="243"/>
      <c r="RPN383" s="243"/>
      <c r="RPO383" s="243"/>
      <c r="RPP383" s="243"/>
      <c r="RPQ383" s="243"/>
      <c r="RPR383" s="243"/>
      <c r="RPS383" s="243"/>
      <c r="RPT383" s="243"/>
      <c r="RPU383" s="243"/>
      <c r="RPV383" s="243"/>
      <c r="RPW383" s="243"/>
      <c r="RPX383" s="243"/>
      <c r="RPY383" s="243"/>
      <c r="RPZ383" s="243"/>
      <c r="RQA383" s="243"/>
      <c r="RQB383" s="243"/>
      <c r="RQC383" s="243"/>
      <c r="RQD383" s="243"/>
      <c r="RQE383" s="243"/>
      <c r="RQF383" s="243"/>
      <c r="RQG383" s="243"/>
      <c r="RQH383" s="243"/>
      <c r="RQI383" s="243"/>
      <c r="RQJ383" s="243"/>
      <c r="RQK383" s="243"/>
      <c r="RQL383" s="243"/>
      <c r="RQM383" s="243"/>
      <c r="RQN383" s="243"/>
      <c r="RQO383" s="243"/>
      <c r="RQP383" s="243"/>
      <c r="RQQ383" s="243"/>
      <c r="RQR383" s="243"/>
      <c r="RQS383" s="243"/>
      <c r="RQT383" s="243"/>
      <c r="RQU383" s="243"/>
      <c r="RQV383" s="243"/>
      <c r="RQW383" s="243"/>
      <c r="RQX383" s="243"/>
      <c r="RQY383" s="243"/>
      <c r="RQZ383" s="243"/>
      <c r="RRA383" s="243"/>
      <c r="RRB383" s="243"/>
      <c r="RRC383" s="243"/>
      <c r="RRD383" s="243"/>
      <c r="RRE383" s="243"/>
      <c r="RRF383" s="243"/>
      <c r="RRG383" s="243"/>
      <c r="RRH383" s="243"/>
      <c r="RRI383" s="243"/>
      <c r="RRJ383" s="243"/>
      <c r="RRK383" s="243"/>
      <c r="RRL383" s="243"/>
      <c r="RRM383" s="243"/>
      <c r="RRN383" s="243"/>
      <c r="RRO383" s="243"/>
      <c r="RRP383" s="243"/>
      <c r="RRQ383" s="243"/>
      <c r="RRR383" s="243"/>
      <c r="RRS383" s="243"/>
      <c r="RRT383" s="243"/>
      <c r="RRU383" s="243"/>
      <c r="RRV383" s="243"/>
      <c r="RRW383" s="243"/>
      <c r="RRX383" s="243"/>
      <c r="RRY383" s="243"/>
      <c r="RRZ383" s="243"/>
      <c r="RSA383" s="243"/>
      <c r="RSB383" s="243"/>
      <c r="RSC383" s="243"/>
      <c r="RSD383" s="243"/>
      <c r="RSE383" s="243"/>
      <c r="RSF383" s="243"/>
      <c r="RSG383" s="243"/>
      <c r="RSH383" s="243"/>
      <c r="RSI383" s="243"/>
      <c r="RSJ383" s="243"/>
      <c r="RSK383" s="243"/>
      <c r="RSL383" s="243"/>
      <c r="RSM383" s="243"/>
      <c r="RSN383" s="243"/>
      <c r="RSO383" s="243"/>
      <c r="RSP383" s="243"/>
      <c r="RSQ383" s="243"/>
      <c r="RSR383" s="243"/>
      <c r="RSS383" s="243"/>
      <c r="RST383" s="243"/>
      <c r="RSU383" s="243"/>
      <c r="RSV383" s="243"/>
      <c r="RSW383" s="243"/>
      <c r="RSX383" s="243"/>
      <c r="RSY383" s="243"/>
      <c r="RSZ383" s="243"/>
      <c r="RTA383" s="243"/>
      <c r="RTB383" s="243"/>
      <c r="RTC383" s="243"/>
      <c r="RTD383" s="243"/>
      <c r="RTE383" s="243"/>
      <c r="RTF383" s="243"/>
      <c r="RTG383" s="243"/>
      <c r="RTH383" s="243"/>
      <c r="RTI383" s="243"/>
      <c r="RTJ383" s="243"/>
      <c r="RTK383" s="243"/>
      <c r="RTL383" s="243"/>
      <c r="RTM383" s="243"/>
      <c r="RTN383" s="243"/>
      <c r="RTO383" s="243"/>
      <c r="RTP383" s="243"/>
      <c r="RTQ383" s="243"/>
      <c r="RTR383" s="243"/>
      <c r="RTS383" s="243"/>
      <c r="RTT383" s="243"/>
      <c r="RTU383" s="243"/>
      <c r="RTV383" s="243"/>
      <c r="RTW383" s="243"/>
      <c r="RTX383" s="243"/>
      <c r="RTY383" s="243"/>
      <c r="RTZ383" s="243"/>
      <c r="RUA383" s="243"/>
      <c r="RUB383" s="243"/>
      <c r="RUC383" s="243"/>
      <c r="RUD383" s="243"/>
      <c r="RUE383" s="243"/>
      <c r="RUF383" s="243"/>
      <c r="RUG383" s="243"/>
      <c r="RUH383" s="243"/>
      <c r="RUI383" s="243"/>
      <c r="RUJ383" s="243"/>
      <c r="RUK383" s="243"/>
      <c r="RUL383" s="243"/>
      <c r="RUM383" s="243"/>
      <c r="RUN383" s="243"/>
      <c r="RUO383" s="243"/>
      <c r="RUP383" s="243"/>
      <c r="RUQ383" s="243"/>
      <c r="RUR383" s="243"/>
      <c r="RUS383" s="243"/>
      <c r="RUT383" s="243"/>
      <c r="RUU383" s="243"/>
      <c r="RUV383" s="243"/>
      <c r="RUW383" s="243"/>
      <c r="RUX383" s="243"/>
      <c r="RUY383" s="243"/>
      <c r="RUZ383" s="243"/>
      <c r="RVA383" s="243"/>
      <c r="RVB383" s="243"/>
      <c r="RVC383" s="243"/>
      <c r="RVD383" s="243"/>
      <c r="RVE383" s="243"/>
      <c r="RVF383" s="243"/>
      <c r="RVG383" s="243"/>
      <c r="RVH383" s="243"/>
      <c r="RVI383" s="243"/>
      <c r="RVJ383" s="243"/>
      <c r="RVK383" s="243"/>
      <c r="RVL383" s="243"/>
      <c r="RVM383" s="243"/>
      <c r="RVN383" s="243"/>
      <c r="RVO383" s="243"/>
      <c r="RVP383" s="243"/>
      <c r="RVQ383" s="243"/>
      <c r="RVR383" s="243"/>
      <c r="RVS383" s="243"/>
      <c r="RVT383" s="243"/>
      <c r="RVU383" s="243"/>
      <c r="RVV383" s="243"/>
      <c r="RVW383" s="243"/>
      <c r="RVX383" s="243"/>
      <c r="RVY383" s="243"/>
      <c r="RVZ383" s="243"/>
      <c r="RWA383" s="243"/>
      <c r="RWB383" s="243"/>
      <c r="RWC383" s="243"/>
      <c r="RWD383" s="243"/>
      <c r="RWE383" s="243"/>
      <c r="RWF383" s="243"/>
      <c r="RWG383" s="243"/>
      <c r="RWH383" s="243"/>
      <c r="RWI383" s="243"/>
      <c r="RWJ383" s="243"/>
      <c r="RWK383" s="243"/>
      <c r="RWL383" s="243"/>
      <c r="RWM383" s="243"/>
      <c r="RWN383" s="243"/>
      <c r="RWO383" s="243"/>
      <c r="RWP383" s="243"/>
      <c r="RWQ383" s="243"/>
      <c r="RWR383" s="243"/>
      <c r="RWS383" s="243"/>
      <c r="RWT383" s="243"/>
      <c r="RWU383" s="243"/>
      <c r="RWV383" s="243"/>
      <c r="RWW383" s="243"/>
      <c r="RWX383" s="243"/>
      <c r="RWY383" s="243"/>
      <c r="RWZ383" s="243"/>
      <c r="RXA383" s="243"/>
      <c r="RXB383" s="243"/>
      <c r="RXC383" s="243"/>
      <c r="RXD383" s="243"/>
      <c r="RXE383" s="243"/>
      <c r="RXF383" s="243"/>
      <c r="RXG383" s="243"/>
      <c r="RXH383" s="243"/>
      <c r="RXI383" s="243"/>
      <c r="RXJ383" s="243"/>
      <c r="RXK383" s="243"/>
      <c r="RXL383" s="243"/>
      <c r="RXM383" s="243"/>
      <c r="RXN383" s="243"/>
      <c r="RXO383" s="243"/>
      <c r="RXP383" s="243"/>
      <c r="RXQ383" s="243"/>
      <c r="RXR383" s="243"/>
      <c r="RXS383" s="243"/>
      <c r="RXT383" s="243"/>
      <c r="RXU383" s="243"/>
      <c r="RXV383" s="243"/>
      <c r="RXW383" s="243"/>
      <c r="RXX383" s="243"/>
      <c r="RXY383" s="243"/>
      <c r="RXZ383" s="243"/>
      <c r="RYA383" s="243"/>
      <c r="RYB383" s="243"/>
      <c r="RYC383" s="243"/>
      <c r="RYD383" s="243"/>
      <c r="RYE383" s="243"/>
      <c r="RYF383" s="243"/>
      <c r="RYG383" s="243"/>
      <c r="RYH383" s="243"/>
      <c r="RYI383" s="243"/>
      <c r="RYJ383" s="243"/>
      <c r="RYK383" s="243"/>
      <c r="RYL383" s="243"/>
      <c r="RYM383" s="243"/>
      <c r="RYN383" s="243"/>
      <c r="RYO383" s="243"/>
      <c r="RYP383" s="243"/>
      <c r="RYQ383" s="243"/>
      <c r="RYR383" s="243"/>
      <c r="RYS383" s="243"/>
      <c r="RYT383" s="243"/>
      <c r="RYU383" s="243"/>
      <c r="RYV383" s="243"/>
      <c r="RYW383" s="243"/>
      <c r="RYX383" s="243"/>
      <c r="RYY383" s="243"/>
      <c r="RYZ383" s="243"/>
      <c r="RZA383" s="243"/>
      <c r="RZB383" s="243"/>
      <c r="RZC383" s="243"/>
      <c r="RZD383" s="243"/>
      <c r="RZE383" s="243"/>
      <c r="RZF383" s="243"/>
      <c r="RZG383" s="243"/>
      <c r="RZH383" s="243"/>
      <c r="RZI383" s="243"/>
      <c r="RZJ383" s="243"/>
      <c r="RZK383" s="243"/>
      <c r="RZL383" s="243"/>
      <c r="RZM383" s="243"/>
      <c r="RZN383" s="243"/>
      <c r="RZO383" s="243"/>
      <c r="RZP383" s="243"/>
      <c r="RZQ383" s="243"/>
      <c r="RZR383" s="243"/>
      <c r="RZS383" s="243"/>
      <c r="RZT383" s="243"/>
      <c r="RZU383" s="243"/>
      <c r="RZV383" s="243"/>
      <c r="RZW383" s="243"/>
      <c r="RZX383" s="243"/>
      <c r="RZY383" s="243"/>
      <c r="RZZ383" s="243"/>
      <c r="SAA383" s="243"/>
      <c r="SAB383" s="243"/>
      <c r="SAC383" s="243"/>
      <c r="SAD383" s="243"/>
      <c r="SAE383" s="243"/>
      <c r="SAF383" s="243"/>
      <c r="SAG383" s="243"/>
      <c r="SAH383" s="243"/>
      <c r="SAI383" s="243"/>
      <c r="SAJ383" s="243"/>
      <c r="SAK383" s="243"/>
      <c r="SAL383" s="243"/>
      <c r="SAM383" s="243"/>
      <c r="SAN383" s="243"/>
      <c r="SAO383" s="243"/>
      <c r="SAP383" s="243"/>
      <c r="SAQ383" s="243"/>
      <c r="SAR383" s="243"/>
      <c r="SAS383" s="243"/>
      <c r="SAT383" s="243"/>
      <c r="SAU383" s="243"/>
      <c r="SAV383" s="243"/>
      <c r="SAW383" s="243"/>
      <c r="SAX383" s="243"/>
      <c r="SAY383" s="243"/>
      <c r="SAZ383" s="243"/>
      <c r="SBA383" s="243"/>
      <c r="SBB383" s="243"/>
      <c r="SBC383" s="243"/>
      <c r="SBD383" s="243"/>
      <c r="SBE383" s="243"/>
      <c r="SBF383" s="243"/>
      <c r="SBG383" s="243"/>
      <c r="SBH383" s="243"/>
      <c r="SBI383" s="243"/>
      <c r="SBJ383" s="243"/>
      <c r="SBK383" s="243"/>
      <c r="SBL383" s="243"/>
      <c r="SBM383" s="243"/>
      <c r="SBN383" s="243"/>
      <c r="SBO383" s="243"/>
      <c r="SBP383" s="243"/>
      <c r="SBQ383" s="243"/>
      <c r="SBR383" s="243"/>
      <c r="SBS383" s="243"/>
      <c r="SBT383" s="243"/>
      <c r="SBU383" s="243"/>
      <c r="SBV383" s="243"/>
      <c r="SBW383" s="243"/>
      <c r="SBX383" s="243"/>
      <c r="SBY383" s="243"/>
      <c r="SBZ383" s="243"/>
      <c r="SCA383" s="243"/>
      <c r="SCB383" s="243"/>
      <c r="SCC383" s="243"/>
      <c r="SCD383" s="243"/>
      <c r="SCE383" s="243"/>
      <c r="SCF383" s="243"/>
      <c r="SCG383" s="243"/>
      <c r="SCH383" s="243"/>
      <c r="SCI383" s="243"/>
      <c r="SCJ383" s="243"/>
      <c r="SCK383" s="243"/>
      <c r="SCL383" s="243"/>
      <c r="SCM383" s="243"/>
      <c r="SCN383" s="243"/>
      <c r="SCO383" s="243"/>
      <c r="SCP383" s="243"/>
      <c r="SCQ383" s="243"/>
      <c r="SCR383" s="243"/>
      <c r="SCS383" s="243"/>
      <c r="SCT383" s="243"/>
      <c r="SCU383" s="243"/>
      <c r="SCV383" s="243"/>
      <c r="SCW383" s="243"/>
      <c r="SCX383" s="243"/>
      <c r="SCY383" s="243"/>
      <c r="SCZ383" s="243"/>
      <c r="SDA383" s="243"/>
      <c r="SDB383" s="243"/>
      <c r="SDC383" s="243"/>
      <c r="SDD383" s="243"/>
      <c r="SDE383" s="243"/>
      <c r="SDF383" s="243"/>
      <c r="SDG383" s="243"/>
      <c r="SDH383" s="243"/>
      <c r="SDI383" s="243"/>
      <c r="SDJ383" s="243"/>
      <c r="SDK383" s="243"/>
      <c r="SDL383" s="243"/>
      <c r="SDM383" s="243"/>
      <c r="SDN383" s="243"/>
      <c r="SDO383" s="243"/>
      <c r="SDP383" s="243"/>
      <c r="SDQ383" s="243"/>
      <c r="SDR383" s="243"/>
      <c r="SDS383" s="243"/>
      <c r="SDT383" s="243"/>
      <c r="SDU383" s="243"/>
      <c r="SDV383" s="243"/>
      <c r="SDW383" s="243"/>
      <c r="SDX383" s="243"/>
      <c r="SDY383" s="243"/>
      <c r="SDZ383" s="243"/>
      <c r="SEA383" s="243"/>
      <c r="SEB383" s="243"/>
      <c r="SEC383" s="243"/>
      <c r="SED383" s="243"/>
      <c r="SEE383" s="243"/>
      <c r="SEF383" s="243"/>
      <c r="SEG383" s="243"/>
      <c r="SEH383" s="243"/>
      <c r="SEI383" s="243"/>
      <c r="SEJ383" s="243"/>
      <c r="SEK383" s="243"/>
      <c r="SEL383" s="243"/>
      <c r="SEM383" s="243"/>
      <c r="SEN383" s="243"/>
      <c r="SEO383" s="243"/>
      <c r="SEP383" s="243"/>
      <c r="SEQ383" s="243"/>
      <c r="SER383" s="243"/>
      <c r="SES383" s="243"/>
      <c r="SET383" s="243"/>
      <c r="SEU383" s="243"/>
      <c r="SEV383" s="243"/>
      <c r="SEW383" s="243"/>
      <c r="SEX383" s="243"/>
      <c r="SEY383" s="243"/>
      <c r="SEZ383" s="243"/>
      <c r="SFA383" s="243"/>
      <c r="SFB383" s="243"/>
      <c r="SFC383" s="243"/>
      <c r="SFD383" s="243"/>
      <c r="SFE383" s="243"/>
      <c r="SFF383" s="243"/>
      <c r="SFG383" s="243"/>
      <c r="SFH383" s="243"/>
      <c r="SFI383" s="243"/>
      <c r="SFJ383" s="243"/>
      <c r="SFK383" s="243"/>
      <c r="SFL383" s="243"/>
      <c r="SFM383" s="243"/>
      <c r="SFN383" s="243"/>
      <c r="SFO383" s="243"/>
      <c r="SFP383" s="243"/>
      <c r="SFQ383" s="243"/>
      <c r="SFR383" s="243"/>
      <c r="SFS383" s="243"/>
      <c r="SFT383" s="243"/>
      <c r="SFU383" s="243"/>
      <c r="SFV383" s="243"/>
      <c r="SFW383" s="243"/>
      <c r="SFX383" s="243"/>
      <c r="SFY383" s="243"/>
      <c r="SFZ383" s="243"/>
      <c r="SGA383" s="243"/>
      <c r="SGB383" s="243"/>
      <c r="SGC383" s="243"/>
      <c r="SGD383" s="243"/>
      <c r="SGE383" s="243"/>
      <c r="SGF383" s="243"/>
      <c r="SGG383" s="243"/>
      <c r="SGH383" s="243"/>
      <c r="SGI383" s="243"/>
      <c r="SGJ383" s="243"/>
      <c r="SGK383" s="243"/>
      <c r="SGL383" s="243"/>
      <c r="SGM383" s="243"/>
      <c r="SGN383" s="243"/>
      <c r="SGO383" s="243"/>
      <c r="SGP383" s="243"/>
      <c r="SGQ383" s="243"/>
      <c r="SGR383" s="243"/>
      <c r="SGS383" s="243"/>
      <c r="SGT383" s="243"/>
      <c r="SGU383" s="243"/>
      <c r="SGV383" s="243"/>
      <c r="SGW383" s="243"/>
      <c r="SGX383" s="243"/>
      <c r="SGY383" s="243"/>
      <c r="SGZ383" s="243"/>
      <c r="SHA383" s="243"/>
      <c r="SHB383" s="243"/>
      <c r="SHC383" s="243"/>
      <c r="SHD383" s="243"/>
      <c r="SHE383" s="243"/>
      <c r="SHF383" s="243"/>
      <c r="SHG383" s="243"/>
      <c r="SHH383" s="243"/>
      <c r="SHI383" s="243"/>
      <c r="SHJ383" s="243"/>
      <c r="SHK383" s="243"/>
      <c r="SHL383" s="243"/>
      <c r="SHM383" s="243"/>
      <c r="SHN383" s="243"/>
      <c r="SHO383" s="243"/>
      <c r="SHP383" s="243"/>
      <c r="SHQ383" s="243"/>
      <c r="SHR383" s="243"/>
      <c r="SHS383" s="243"/>
      <c r="SHT383" s="243"/>
      <c r="SHU383" s="243"/>
      <c r="SHV383" s="243"/>
      <c r="SHW383" s="243"/>
      <c r="SHX383" s="243"/>
      <c r="SHY383" s="243"/>
      <c r="SHZ383" s="243"/>
      <c r="SIA383" s="243"/>
      <c r="SIB383" s="243"/>
      <c r="SIC383" s="243"/>
      <c r="SID383" s="243"/>
      <c r="SIE383" s="243"/>
      <c r="SIF383" s="243"/>
      <c r="SIG383" s="243"/>
      <c r="SIH383" s="243"/>
      <c r="SII383" s="243"/>
      <c r="SIJ383" s="243"/>
      <c r="SIK383" s="243"/>
      <c r="SIL383" s="243"/>
      <c r="SIM383" s="243"/>
      <c r="SIN383" s="243"/>
      <c r="SIO383" s="243"/>
      <c r="SIP383" s="243"/>
      <c r="SIQ383" s="243"/>
      <c r="SIR383" s="243"/>
      <c r="SIS383" s="243"/>
      <c r="SIT383" s="243"/>
      <c r="SIU383" s="243"/>
      <c r="SIV383" s="243"/>
      <c r="SIW383" s="243"/>
      <c r="SIX383" s="243"/>
      <c r="SIY383" s="243"/>
      <c r="SIZ383" s="243"/>
      <c r="SJA383" s="243"/>
      <c r="SJB383" s="243"/>
      <c r="SJC383" s="243"/>
      <c r="SJD383" s="243"/>
      <c r="SJE383" s="243"/>
      <c r="SJF383" s="243"/>
      <c r="SJG383" s="243"/>
      <c r="SJH383" s="243"/>
      <c r="SJI383" s="243"/>
      <c r="SJJ383" s="243"/>
      <c r="SJK383" s="243"/>
      <c r="SJL383" s="243"/>
      <c r="SJM383" s="243"/>
      <c r="SJN383" s="243"/>
      <c r="SJO383" s="243"/>
      <c r="SJP383" s="243"/>
      <c r="SJQ383" s="243"/>
      <c r="SJR383" s="243"/>
      <c r="SJS383" s="243"/>
      <c r="SJT383" s="243"/>
      <c r="SJU383" s="243"/>
      <c r="SJV383" s="243"/>
      <c r="SJW383" s="243"/>
      <c r="SJX383" s="243"/>
      <c r="SJY383" s="243"/>
      <c r="SJZ383" s="243"/>
      <c r="SKA383" s="243"/>
      <c r="SKB383" s="243"/>
      <c r="SKC383" s="243"/>
      <c r="SKD383" s="243"/>
      <c r="SKE383" s="243"/>
      <c r="SKF383" s="243"/>
      <c r="SKG383" s="243"/>
      <c r="SKH383" s="243"/>
      <c r="SKI383" s="243"/>
      <c r="SKJ383" s="243"/>
      <c r="SKK383" s="243"/>
      <c r="SKL383" s="243"/>
      <c r="SKM383" s="243"/>
      <c r="SKN383" s="243"/>
      <c r="SKO383" s="243"/>
      <c r="SKP383" s="243"/>
      <c r="SKQ383" s="243"/>
      <c r="SKR383" s="243"/>
      <c r="SKS383" s="243"/>
      <c r="SKT383" s="243"/>
      <c r="SKU383" s="243"/>
      <c r="SKV383" s="243"/>
      <c r="SKW383" s="243"/>
      <c r="SKX383" s="243"/>
      <c r="SKY383" s="243"/>
      <c r="SKZ383" s="243"/>
      <c r="SLA383" s="243"/>
      <c r="SLB383" s="243"/>
      <c r="SLC383" s="243"/>
      <c r="SLD383" s="243"/>
      <c r="SLE383" s="243"/>
      <c r="SLF383" s="243"/>
      <c r="SLG383" s="243"/>
      <c r="SLH383" s="243"/>
      <c r="SLI383" s="243"/>
      <c r="SLJ383" s="243"/>
      <c r="SLK383" s="243"/>
      <c r="SLL383" s="243"/>
      <c r="SLM383" s="243"/>
      <c r="SLN383" s="243"/>
      <c r="SLO383" s="243"/>
      <c r="SLP383" s="243"/>
      <c r="SLQ383" s="243"/>
      <c r="SLR383" s="243"/>
      <c r="SLS383" s="243"/>
      <c r="SLT383" s="243"/>
      <c r="SLU383" s="243"/>
      <c r="SLV383" s="243"/>
      <c r="SLW383" s="243"/>
      <c r="SLX383" s="243"/>
      <c r="SLY383" s="243"/>
      <c r="SLZ383" s="243"/>
      <c r="SMA383" s="243"/>
      <c r="SMB383" s="243"/>
      <c r="SMC383" s="243"/>
      <c r="SMD383" s="243"/>
      <c r="SME383" s="243"/>
      <c r="SMF383" s="243"/>
      <c r="SMG383" s="243"/>
      <c r="SMH383" s="243"/>
      <c r="SMI383" s="243"/>
      <c r="SMJ383" s="243"/>
      <c r="SMK383" s="243"/>
      <c r="SML383" s="243"/>
      <c r="SMM383" s="243"/>
      <c r="SMN383" s="243"/>
      <c r="SMO383" s="243"/>
      <c r="SMP383" s="243"/>
      <c r="SMQ383" s="243"/>
      <c r="SMR383" s="243"/>
      <c r="SMS383" s="243"/>
      <c r="SMT383" s="243"/>
      <c r="SMU383" s="243"/>
      <c r="SMV383" s="243"/>
      <c r="SMW383" s="243"/>
      <c r="SMX383" s="243"/>
      <c r="SMY383" s="243"/>
      <c r="SMZ383" s="243"/>
      <c r="SNA383" s="243"/>
      <c r="SNB383" s="243"/>
      <c r="SNC383" s="243"/>
      <c r="SND383" s="243"/>
      <c r="SNE383" s="243"/>
      <c r="SNF383" s="243"/>
      <c r="SNG383" s="243"/>
      <c r="SNH383" s="243"/>
      <c r="SNI383" s="243"/>
      <c r="SNJ383" s="243"/>
      <c r="SNK383" s="243"/>
      <c r="SNL383" s="243"/>
      <c r="SNM383" s="243"/>
      <c r="SNN383" s="243"/>
      <c r="SNO383" s="243"/>
      <c r="SNP383" s="243"/>
      <c r="SNQ383" s="243"/>
      <c r="SNR383" s="243"/>
      <c r="SNS383" s="243"/>
      <c r="SNT383" s="243"/>
      <c r="SNU383" s="243"/>
      <c r="SNV383" s="243"/>
      <c r="SNW383" s="243"/>
      <c r="SNX383" s="243"/>
      <c r="SNY383" s="243"/>
      <c r="SNZ383" s="243"/>
      <c r="SOA383" s="243"/>
      <c r="SOB383" s="243"/>
      <c r="SOC383" s="243"/>
      <c r="SOD383" s="243"/>
      <c r="SOE383" s="243"/>
      <c r="SOF383" s="243"/>
      <c r="SOG383" s="243"/>
      <c r="SOH383" s="243"/>
      <c r="SOI383" s="243"/>
      <c r="SOJ383" s="243"/>
      <c r="SOK383" s="243"/>
      <c r="SOL383" s="243"/>
      <c r="SOM383" s="243"/>
      <c r="SON383" s="243"/>
      <c r="SOO383" s="243"/>
      <c r="SOP383" s="243"/>
      <c r="SOQ383" s="243"/>
      <c r="SOR383" s="243"/>
      <c r="SOS383" s="243"/>
      <c r="SOT383" s="243"/>
      <c r="SOU383" s="243"/>
      <c r="SOV383" s="243"/>
      <c r="SOW383" s="243"/>
      <c r="SOX383" s="243"/>
      <c r="SOY383" s="243"/>
      <c r="SOZ383" s="243"/>
      <c r="SPA383" s="243"/>
      <c r="SPB383" s="243"/>
      <c r="SPC383" s="243"/>
      <c r="SPD383" s="243"/>
      <c r="SPE383" s="243"/>
      <c r="SPF383" s="243"/>
      <c r="SPG383" s="243"/>
      <c r="SPH383" s="243"/>
      <c r="SPI383" s="243"/>
      <c r="SPJ383" s="243"/>
      <c r="SPK383" s="243"/>
      <c r="SPL383" s="243"/>
      <c r="SPM383" s="243"/>
      <c r="SPN383" s="243"/>
      <c r="SPO383" s="243"/>
      <c r="SPP383" s="243"/>
      <c r="SPQ383" s="243"/>
      <c r="SPR383" s="243"/>
      <c r="SPS383" s="243"/>
      <c r="SPT383" s="243"/>
      <c r="SPU383" s="243"/>
      <c r="SPV383" s="243"/>
      <c r="SPW383" s="243"/>
      <c r="SPX383" s="243"/>
      <c r="SPY383" s="243"/>
      <c r="SPZ383" s="243"/>
      <c r="SQA383" s="243"/>
      <c r="SQB383" s="243"/>
      <c r="SQC383" s="243"/>
      <c r="SQD383" s="243"/>
      <c r="SQE383" s="243"/>
      <c r="SQF383" s="243"/>
      <c r="SQG383" s="243"/>
      <c r="SQH383" s="243"/>
      <c r="SQI383" s="243"/>
      <c r="SQJ383" s="243"/>
      <c r="SQK383" s="243"/>
      <c r="SQL383" s="243"/>
      <c r="SQM383" s="243"/>
      <c r="SQN383" s="243"/>
      <c r="SQO383" s="243"/>
      <c r="SQP383" s="243"/>
      <c r="SQQ383" s="243"/>
      <c r="SQR383" s="243"/>
      <c r="SQS383" s="243"/>
      <c r="SQT383" s="243"/>
      <c r="SQU383" s="243"/>
      <c r="SQV383" s="243"/>
      <c r="SQW383" s="243"/>
      <c r="SQX383" s="243"/>
      <c r="SQY383" s="243"/>
      <c r="SQZ383" s="243"/>
      <c r="SRA383" s="243"/>
      <c r="SRB383" s="243"/>
      <c r="SRC383" s="243"/>
      <c r="SRD383" s="243"/>
      <c r="SRE383" s="243"/>
      <c r="SRF383" s="243"/>
      <c r="SRG383" s="243"/>
      <c r="SRH383" s="243"/>
      <c r="SRI383" s="243"/>
      <c r="SRJ383" s="243"/>
      <c r="SRK383" s="243"/>
      <c r="SRL383" s="243"/>
      <c r="SRM383" s="243"/>
      <c r="SRN383" s="243"/>
      <c r="SRO383" s="243"/>
      <c r="SRP383" s="243"/>
      <c r="SRQ383" s="243"/>
      <c r="SRR383" s="243"/>
      <c r="SRS383" s="243"/>
      <c r="SRT383" s="243"/>
      <c r="SRU383" s="243"/>
      <c r="SRV383" s="243"/>
      <c r="SRW383" s="243"/>
      <c r="SRX383" s="243"/>
      <c r="SRY383" s="243"/>
      <c r="SRZ383" s="243"/>
      <c r="SSA383" s="243"/>
      <c r="SSB383" s="243"/>
      <c r="SSC383" s="243"/>
      <c r="SSD383" s="243"/>
      <c r="SSE383" s="243"/>
      <c r="SSF383" s="243"/>
      <c r="SSG383" s="243"/>
      <c r="SSH383" s="243"/>
      <c r="SSI383" s="243"/>
      <c r="SSJ383" s="243"/>
      <c r="SSK383" s="243"/>
      <c r="SSL383" s="243"/>
      <c r="SSM383" s="243"/>
      <c r="SSN383" s="243"/>
      <c r="SSO383" s="243"/>
      <c r="SSP383" s="243"/>
      <c r="SSQ383" s="243"/>
      <c r="SSR383" s="243"/>
      <c r="SSS383" s="243"/>
      <c r="SST383" s="243"/>
      <c r="SSU383" s="243"/>
      <c r="SSV383" s="243"/>
      <c r="SSW383" s="243"/>
      <c r="SSX383" s="243"/>
      <c r="SSY383" s="243"/>
      <c r="SSZ383" s="243"/>
      <c r="STA383" s="243"/>
      <c r="STB383" s="243"/>
      <c r="STC383" s="243"/>
      <c r="STD383" s="243"/>
      <c r="STE383" s="243"/>
      <c r="STF383" s="243"/>
      <c r="STG383" s="243"/>
      <c r="STH383" s="243"/>
      <c r="STI383" s="243"/>
      <c r="STJ383" s="243"/>
      <c r="STK383" s="243"/>
      <c r="STL383" s="243"/>
      <c r="STM383" s="243"/>
      <c r="STN383" s="243"/>
      <c r="STO383" s="243"/>
      <c r="STP383" s="243"/>
      <c r="STQ383" s="243"/>
      <c r="STR383" s="243"/>
      <c r="STS383" s="243"/>
      <c r="STT383" s="243"/>
      <c r="STU383" s="243"/>
      <c r="STV383" s="243"/>
      <c r="STW383" s="243"/>
      <c r="STX383" s="243"/>
      <c r="STY383" s="243"/>
      <c r="STZ383" s="243"/>
      <c r="SUA383" s="243"/>
      <c r="SUB383" s="243"/>
      <c r="SUC383" s="243"/>
      <c r="SUD383" s="243"/>
      <c r="SUE383" s="243"/>
      <c r="SUF383" s="243"/>
      <c r="SUG383" s="243"/>
      <c r="SUH383" s="243"/>
      <c r="SUI383" s="243"/>
      <c r="SUJ383" s="243"/>
      <c r="SUK383" s="243"/>
      <c r="SUL383" s="243"/>
      <c r="SUM383" s="243"/>
      <c r="SUN383" s="243"/>
      <c r="SUO383" s="243"/>
      <c r="SUP383" s="243"/>
      <c r="SUQ383" s="243"/>
      <c r="SUR383" s="243"/>
      <c r="SUS383" s="243"/>
      <c r="SUT383" s="243"/>
      <c r="SUU383" s="243"/>
      <c r="SUV383" s="243"/>
      <c r="SUW383" s="243"/>
      <c r="SUX383" s="243"/>
      <c r="SUY383" s="243"/>
      <c r="SUZ383" s="243"/>
      <c r="SVA383" s="243"/>
      <c r="SVB383" s="243"/>
      <c r="SVC383" s="243"/>
      <c r="SVD383" s="243"/>
      <c r="SVE383" s="243"/>
      <c r="SVF383" s="243"/>
      <c r="SVG383" s="243"/>
      <c r="SVH383" s="243"/>
      <c r="SVI383" s="243"/>
      <c r="SVJ383" s="243"/>
      <c r="SVK383" s="243"/>
      <c r="SVL383" s="243"/>
      <c r="SVM383" s="243"/>
      <c r="SVN383" s="243"/>
      <c r="SVO383" s="243"/>
      <c r="SVP383" s="243"/>
      <c r="SVQ383" s="243"/>
      <c r="SVR383" s="243"/>
      <c r="SVS383" s="243"/>
      <c r="SVT383" s="243"/>
      <c r="SVU383" s="243"/>
      <c r="SVV383" s="243"/>
      <c r="SVW383" s="243"/>
      <c r="SVX383" s="243"/>
      <c r="SVY383" s="243"/>
      <c r="SVZ383" s="243"/>
      <c r="SWA383" s="243"/>
      <c r="SWB383" s="243"/>
      <c r="SWC383" s="243"/>
      <c r="SWD383" s="243"/>
      <c r="SWE383" s="243"/>
      <c r="SWF383" s="243"/>
      <c r="SWG383" s="243"/>
      <c r="SWH383" s="243"/>
      <c r="SWI383" s="243"/>
      <c r="SWJ383" s="243"/>
      <c r="SWK383" s="243"/>
      <c r="SWL383" s="243"/>
      <c r="SWM383" s="243"/>
      <c r="SWN383" s="243"/>
      <c r="SWO383" s="243"/>
      <c r="SWP383" s="243"/>
      <c r="SWQ383" s="243"/>
      <c r="SWR383" s="243"/>
      <c r="SWS383" s="243"/>
      <c r="SWT383" s="243"/>
      <c r="SWU383" s="243"/>
      <c r="SWV383" s="243"/>
      <c r="SWW383" s="243"/>
      <c r="SWX383" s="243"/>
      <c r="SWY383" s="243"/>
      <c r="SWZ383" s="243"/>
      <c r="SXA383" s="243"/>
      <c r="SXB383" s="243"/>
      <c r="SXC383" s="243"/>
      <c r="SXD383" s="243"/>
      <c r="SXE383" s="243"/>
      <c r="SXF383" s="243"/>
      <c r="SXG383" s="243"/>
      <c r="SXH383" s="243"/>
      <c r="SXI383" s="243"/>
      <c r="SXJ383" s="243"/>
      <c r="SXK383" s="243"/>
      <c r="SXL383" s="243"/>
      <c r="SXM383" s="243"/>
      <c r="SXN383" s="243"/>
      <c r="SXO383" s="243"/>
      <c r="SXP383" s="243"/>
      <c r="SXQ383" s="243"/>
      <c r="SXR383" s="243"/>
      <c r="SXS383" s="243"/>
      <c r="SXT383" s="243"/>
      <c r="SXU383" s="243"/>
      <c r="SXV383" s="243"/>
      <c r="SXW383" s="243"/>
      <c r="SXX383" s="243"/>
      <c r="SXY383" s="243"/>
      <c r="SXZ383" s="243"/>
      <c r="SYA383" s="243"/>
      <c r="SYB383" s="243"/>
      <c r="SYC383" s="243"/>
      <c r="SYD383" s="243"/>
      <c r="SYE383" s="243"/>
      <c r="SYF383" s="243"/>
      <c r="SYG383" s="243"/>
      <c r="SYH383" s="243"/>
      <c r="SYI383" s="243"/>
      <c r="SYJ383" s="243"/>
      <c r="SYK383" s="243"/>
      <c r="SYL383" s="243"/>
      <c r="SYM383" s="243"/>
      <c r="SYN383" s="243"/>
      <c r="SYO383" s="243"/>
      <c r="SYP383" s="243"/>
      <c r="SYQ383" s="243"/>
      <c r="SYR383" s="243"/>
      <c r="SYS383" s="243"/>
      <c r="SYT383" s="243"/>
      <c r="SYU383" s="243"/>
      <c r="SYV383" s="243"/>
      <c r="SYW383" s="243"/>
      <c r="SYX383" s="243"/>
      <c r="SYY383" s="243"/>
      <c r="SYZ383" s="243"/>
      <c r="SZA383" s="243"/>
      <c r="SZB383" s="243"/>
      <c r="SZC383" s="243"/>
      <c r="SZD383" s="243"/>
      <c r="SZE383" s="243"/>
      <c r="SZF383" s="243"/>
      <c r="SZG383" s="243"/>
      <c r="SZH383" s="243"/>
      <c r="SZI383" s="243"/>
      <c r="SZJ383" s="243"/>
      <c r="SZK383" s="243"/>
      <c r="SZL383" s="243"/>
      <c r="SZM383" s="243"/>
      <c r="SZN383" s="243"/>
      <c r="SZO383" s="243"/>
      <c r="SZP383" s="243"/>
      <c r="SZQ383" s="243"/>
      <c r="SZR383" s="243"/>
      <c r="SZS383" s="243"/>
      <c r="SZT383" s="243"/>
      <c r="SZU383" s="243"/>
      <c r="SZV383" s="243"/>
      <c r="SZW383" s="243"/>
      <c r="SZX383" s="243"/>
      <c r="SZY383" s="243"/>
      <c r="SZZ383" s="243"/>
      <c r="TAA383" s="243"/>
      <c r="TAB383" s="243"/>
      <c r="TAC383" s="243"/>
      <c r="TAD383" s="243"/>
      <c r="TAE383" s="243"/>
      <c r="TAF383" s="243"/>
      <c r="TAG383" s="243"/>
      <c r="TAH383" s="243"/>
      <c r="TAI383" s="243"/>
      <c r="TAJ383" s="243"/>
      <c r="TAK383" s="243"/>
      <c r="TAL383" s="243"/>
      <c r="TAM383" s="243"/>
      <c r="TAN383" s="243"/>
      <c r="TAO383" s="243"/>
      <c r="TAP383" s="243"/>
      <c r="TAQ383" s="243"/>
      <c r="TAR383" s="243"/>
      <c r="TAS383" s="243"/>
      <c r="TAT383" s="243"/>
      <c r="TAU383" s="243"/>
      <c r="TAV383" s="243"/>
      <c r="TAW383" s="243"/>
      <c r="TAX383" s="243"/>
      <c r="TAY383" s="243"/>
      <c r="TAZ383" s="243"/>
      <c r="TBA383" s="243"/>
      <c r="TBB383" s="243"/>
      <c r="TBC383" s="243"/>
      <c r="TBD383" s="243"/>
      <c r="TBE383" s="243"/>
      <c r="TBF383" s="243"/>
      <c r="TBG383" s="243"/>
      <c r="TBH383" s="243"/>
      <c r="TBI383" s="243"/>
      <c r="TBJ383" s="243"/>
      <c r="TBK383" s="243"/>
      <c r="TBL383" s="243"/>
      <c r="TBM383" s="243"/>
      <c r="TBN383" s="243"/>
      <c r="TBO383" s="243"/>
      <c r="TBP383" s="243"/>
      <c r="TBQ383" s="243"/>
      <c r="TBR383" s="243"/>
      <c r="TBS383" s="243"/>
      <c r="TBT383" s="243"/>
      <c r="TBU383" s="243"/>
      <c r="TBV383" s="243"/>
      <c r="TBW383" s="243"/>
      <c r="TBX383" s="243"/>
      <c r="TBY383" s="243"/>
      <c r="TBZ383" s="243"/>
      <c r="TCA383" s="243"/>
      <c r="TCB383" s="243"/>
      <c r="TCC383" s="243"/>
      <c r="TCD383" s="243"/>
      <c r="TCE383" s="243"/>
      <c r="TCF383" s="243"/>
      <c r="TCG383" s="243"/>
      <c r="TCH383" s="243"/>
      <c r="TCI383" s="243"/>
      <c r="TCJ383" s="243"/>
      <c r="TCK383" s="243"/>
      <c r="TCL383" s="243"/>
      <c r="TCM383" s="243"/>
      <c r="TCN383" s="243"/>
      <c r="TCO383" s="243"/>
      <c r="TCP383" s="243"/>
      <c r="TCQ383" s="243"/>
      <c r="TCR383" s="243"/>
      <c r="TCS383" s="243"/>
      <c r="TCT383" s="243"/>
      <c r="TCU383" s="243"/>
      <c r="TCV383" s="243"/>
      <c r="TCW383" s="243"/>
      <c r="TCX383" s="243"/>
      <c r="TCY383" s="243"/>
      <c r="TCZ383" s="243"/>
      <c r="TDA383" s="243"/>
      <c r="TDB383" s="243"/>
      <c r="TDC383" s="243"/>
      <c r="TDD383" s="243"/>
      <c r="TDE383" s="243"/>
      <c r="TDF383" s="243"/>
      <c r="TDG383" s="243"/>
      <c r="TDH383" s="243"/>
      <c r="TDI383" s="243"/>
      <c r="TDJ383" s="243"/>
      <c r="TDK383" s="243"/>
      <c r="TDL383" s="243"/>
      <c r="TDM383" s="243"/>
      <c r="TDN383" s="243"/>
      <c r="TDO383" s="243"/>
      <c r="TDP383" s="243"/>
      <c r="TDQ383" s="243"/>
      <c r="TDR383" s="243"/>
      <c r="TDS383" s="243"/>
      <c r="TDT383" s="243"/>
      <c r="TDU383" s="243"/>
      <c r="TDV383" s="243"/>
      <c r="TDW383" s="243"/>
      <c r="TDX383" s="243"/>
      <c r="TDY383" s="243"/>
      <c r="TDZ383" s="243"/>
      <c r="TEA383" s="243"/>
      <c r="TEB383" s="243"/>
      <c r="TEC383" s="243"/>
      <c r="TED383" s="243"/>
      <c r="TEE383" s="243"/>
      <c r="TEF383" s="243"/>
      <c r="TEG383" s="243"/>
      <c r="TEH383" s="243"/>
      <c r="TEI383" s="243"/>
      <c r="TEJ383" s="243"/>
      <c r="TEK383" s="243"/>
      <c r="TEL383" s="243"/>
      <c r="TEM383" s="243"/>
      <c r="TEN383" s="243"/>
      <c r="TEO383" s="243"/>
      <c r="TEP383" s="243"/>
      <c r="TEQ383" s="243"/>
      <c r="TER383" s="243"/>
      <c r="TES383" s="243"/>
      <c r="TET383" s="243"/>
      <c r="TEU383" s="243"/>
      <c r="TEV383" s="243"/>
      <c r="TEW383" s="243"/>
      <c r="TEX383" s="243"/>
      <c r="TEY383" s="243"/>
      <c r="TEZ383" s="243"/>
      <c r="TFA383" s="243"/>
      <c r="TFB383" s="243"/>
      <c r="TFC383" s="243"/>
      <c r="TFD383" s="243"/>
      <c r="TFE383" s="243"/>
      <c r="TFF383" s="243"/>
      <c r="TFG383" s="243"/>
      <c r="TFH383" s="243"/>
      <c r="TFI383" s="243"/>
      <c r="TFJ383" s="243"/>
      <c r="TFK383" s="243"/>
      <c r="TFL383" s="243"/>
      <c r="TFM383" s="243"/>
      <c r="TFN383" s="243"/>
      <c r="TFO383" s="243"/>
      <c r="TFP383" s="243"/>
      <c r="TFQ383" s="243"/>
      <c r="TFR383" s="243"/>
      <c r="TFS383" s="243"/>
      <c r="TFT383" s="243"/>
      <c r="TFU383" s="243"/>
      <c r="TFV383" s="243"/>
      <c r="TFW383" s="243"/>
      <c r="TFX383" s="243"/>
      <c r="TFY383" s="243"/>
      <c r="TFZ383" s="243"/>
      <c r="TGA383" s="243"/>
      <c r="TGB383" s="243"/>
      <c r="TGC383" s="243"/>
      <c r="TGD383" s="243"/>
      <c r="TGE383" s="243"/>
      <c r="TGF383" s="243"/>
      <c r="TGG383" s="243"/>
      <c r="TGH383" s="243"/>
      <c r="TGI383" s="243"/>
      <c r="TGJ383" s="243"/>
      <c r="TGK383" s="243"/>
      <c r="TGL383" s="243"/>
      <c r="TGM383" s="243"/>
      <c r="TGN383" s="243"/>
      <c r="TGO383" s="243"/>
      <c r="TGP383" s="243"/>
      <c r="TGQ383" s="243"/>
      <c r="TGR383" s="243"/>
      <c r="TGS383" s="243"/>
      <c r="TGT383" s="243"/>
      <c r="TGU383" s="243"/>
      <c r="TGV383" s="243"/>
      <c r="TGW383" s="243"/>
      <c r="TGX383" s="243"/>
      <c r="TGY383" s="243"/>
      <c r="TGZ383" s="243"/>
      <c r="THA383" s="243"/>
      <c r="THB383" s="243"/>
      <c r="THC383" s="243"/>
      <c r="THD383" s="243"/>
      <c r="THE383" s="243"/>
      <c r="THF383" s="243"/>
      <c r="THG383" s="243"/>
      <c r="THH383" s="243"/>
      <c r="THI383" s="243"/>
      <c r="THJ383" s="243"/>
      <c r="THK383" s="243"/>
      <c r="THL383" s="243"/>
      <c r="THM383" s="243"/>
      <c r="THN383" s="243"/>
      <c r="THO383" s="243"/>
      <c r="THP383" s="243"/>
      <c r="THQ383" s="243"/>
      <c r="THR383" s="243"/>
      <c r="THS383" s="243"/>
      <c r="THT383" s="243"/>
      <c r="THU383" s="243"/>
      <c r="THV383" s="243"/>
      <c r="THW383" s="243"/>
      <c r="THX383" s="243"/>
      <c r="THY383" s="243"/>
      <c r="THZ383" s="243"/>
      <c r="TIA383" s="243"/>
      <c r="TIB383" s="243"/>
      <c r="TIC383" s="243"/>
      <c r="TID383" s="243"/>
      <c r="TIE383" s="243"/>
      <c r="TIF383" s="243"/>
      <c r="TIG383" s="243"/>
      <c r="TIH383" s="243"/>
      <c r="TII383" s="243"/>
      <c r="TIJ383" s="243"/>
      <c r="TIK383" s="243"/>
      <c r="TIL383" s="243"/>
      <c r="TIM383" s="243"/>
      <c r="TIN383" s="243"/>
      <c r="TIO383" s="243"/>
      <c r="TIP383" s="243"/>
      <c r="TIQ383" s="243"/>
      <c r="TIR383" s="243"/>
      <c r="TIS383" s="243"/>
      <c r="TIT383" s="243"/>
      <c r="TIU383" s="243"/>
      <c r="TIV383" s="243"/>
      <c r="TIW383" s="243"/>
      <c r="TIX383" s="243"/>
      <c r="TIY383" s="243"/>
      <c r="TIZ383" s="243"/>
      <c r="TJA383" s="243"/>
      <c r="TJB383" s="243"/>
      <c r="TJC383" s="243"/>
      <c r="TJD383" s="243"/>
      <c r="TJE383" s="243"/>
      <c r="TJF383" s="243"/>
      <c r="TJG383" s="243"/>
      <c r="TJH383" s="243"/>
      <c r="TJI383" s="243"/>
      <c r="TJJ383" s="243"/>
      <c r="TJK383" s="243"/>
      <c r="TJL383" s="243"/>
      <c r="TJM383" s="243"/>
      <c r="TJN383" s="243"/>
      <c r="TJO383" s="243"/>
      <c r="TJP383" s="243"/>
      <c r="TJQ383" s="243"/>
      <c r="TJR383" s="243"/>
      <c r="TJS383" s="243"/>
      <c r="TJT383" s="243"/>
      <c r="TJU383" s="243"/>
      <c r="TJV383" s="243"/>
      <c r="TJW383" s="243"/>
      <c r="TJX383" s="243"/>
      <c r="TJY383" s="243"/>
      <c r="TJZ383" s="243"/>
      <c r="TKA383" s="243"/>
      <c r="TKB383" s="243"/>
      <c r="TKC383" s="243"/>
      <c r="TKD383" s="243"/>
      <c r="TKE383" s="243"/>
      <c r="TKF383" s="243"/>
      <c r="TKG383" s="243"/>
      <c r="TKH383" s="243"/>
      <c r="TKI383" s="243"/>
      <c r="TKJ383" s="243"/>
      <c r="TKK383" s="243"/>
      <c r="TKL383" s="243"/>
      <c r="TKM383" s="243"/>
      <c r="TKN383" s="243"/>
      <c r="TKO383" s="243"/>
      <c r="TKP383" s="243"/>
      <c r="TKQ383" s="243"/>
      <c r="TKR383" s="243"/>
      <c r="TKS383" s="243"/>
      <c r="TKT383" s="243"/>
      <c r="TKU383" s="243"/>
      <c r="TKV383" s="243"/>
      <c r="TKW383" s="243"/>
      <c r="TKX383" s="243"/>
      <c r="TKY383" s="243"/>
      <c r="TKZ383" s="243"/>
      <c r="TLA383" s="243"/>
      <c r="TLB383" s="243"/>
      <c r="TLC383" s="243"/>
      <c r="TLD383" s="243"/>
      <c r="TLE383" s="243"/>
      <c r="TLF383" s="243"/>
      <c r="TLG383" s="243"/>
      <c r="TLH383" s="243"/>
      <c r="TLI383" s="243"/>
      <c r="TLJ383" s="243"/>
      <c r="TLK383" s="243"/>
      <c r="TLL383" s="243"/>
      <c r="TLM383" s="243"/>
      <c r="TLN383" s="243"/>
      <c r="TLO383" s="243"/>
      <c r="TLP383" s="243"/>
      <c r="TLQ383" s="243"/>
      <c r="TLR383" s="243"/>
      <c r="TLS383" s="243"/>
      <c r="TLT383" s="243"/>
      <c r="TLU383" s="243"/>
      <c r="TLV383" s="243"/>
      <c r="TLW383" s="243"/>
      <c r="TLX383" s="243"/>
      <c r="TLY383" s="243"/>
      <c r="TLZ383" s="243"/>
      <c r="TMA383" s="243"/>
      <c r="TMB383" s="243"/>
      <c r="TMC383" s="243"/>
      <c r="TMD383" s="243"/>
      <c r="TME383" s="243"/>
      <c r="TMF383" s="243"/>
      <c r="TMG383" s="243"/>
      <c r="TMH383" s="243"/>
      <c r="TMI383" s="243"/>
      <c r="TMJ383" s="243"/>
      <c r="TMK383" s="243"/>
      <c r="TML383" s="243"/>
      <c r="TMM383" s="243"/>
      <c r="TMN383" s="243"/>
      <c r="TMO383" s="243"/>
      <c r="TMP383" s="243"/>
      <c r="TMQ383" s="243"/>
      <c r="TMR383" s="243"/>
      <c r="TMS383" s="243"/>
      <c r="TMT383" s="243"/>
      <c r="TMU383" s="243"/>
      <c r="TMV383" s="243"/>
      <c r="TMW383" s="243"/>
      <c r="TMX383" s="243"/>
      <c r="TMY383" s="243"/>
      <c r="TMZ383" s="243"/>
      <c r="TNA383" s="243"/>
      <c r="TNB383" s="243"/>
      <c r="TNC383" s="243"/>
      <c r="TND383" s="243"/>
      <c r="TNE383" s="243"/>
      <c r="TNF383" s="243"/>
      <c r="TNG383" s="243"/>
      <c r="TNH383" s="243"/>
      <c r="TNI383" s="243"/>
      <c r="TNJ383" s="243"/>
      <c r="TNK383" s="243"/>
      <c r="TNL383" s="243"/>
      <c r="TNM383" s="243"/>
      <c r="TNN383" s="243"/>
      <c r="TNO383" s="243"/>
      <c r="TNP383" s="243"/>
      <c r="TNQ383" s="243"/>
      <c r="TNR383" s="243"/>
      <c r="TNS383" s="243"/>
      <c r="TNT383" s="243"/>
      <c r="TNU383" s="243"/>
      <c r="TNV383" s="243"/>
      <c r="TNW383" s="243"/>
      <c r="TNX383" s="243"/>
      <c r="TNY383" s="243"/>
      <c r="TNZ383" s="243"/>
      <c r="TOA383" s="243"/>
      <c r="TOB383" s="243"/>
      <c r="TOC383" s="243"/>
      <c r="TOD383" s="243"/>
      <c r="TOE383" s="243"/>
      <c r="TOF383" s="243"/>
      <c r="TOG383" s="243"/>
      <c r="TOH383" s="243"/>
      <c r="TOI383" s="243"/>
      <c r="TOJ383" s="243"/>
      <c r="TOK383" s="243"/>
      <c r="TOL383" s="243"/>
      <c r="TOM383" s="243"/>
      <c r="TON383" s="243"/>
      <c r="TOO383" s="243"/>
      <c r="TOP383" s="243"/>
      <c r="TOQ383" s="243"/>
      <c r="TOR383" s="243"/>
      <c r="TOS383" s="243"/>
      <c r="TOT383" s="243"/>
      <c r="TOU383" s="243"/>
      <c r="TOV383" s="243"/>
      <c r="TOW383" s="243"/>
      <c r="TOX383" s="243"/>
      <c r="TOY383" s="243"/>
      <c r="TOZ383" s="243"/>
      <c r="TPA383" s="243"/>
      <c r="TPB383" s="243"/>
      <c r="TPC383" s="243"/>
      <c r="TPD383" s="243"/>
      <c r="TPE383" s="243"/>
      <c r="TPF383" s="243"/>
      <c r="TPG383" s="243"/>
      <c r="TPH383" s="243"/>
      <c r="TPI383" s="243"/>
      <c r="TPJ383" s="243"/>
      <c r="TPK383" s="243"/>
      <c r="TPL383" s="243"/>
      <c r="TPM383" s="243"/>
      <c r="TPN383" s="243"/>
      <c r="TPO383" s="243"/>
      <c r="TPP383" s="243"/>
      <c r="TPQ383" s="243"/>
      <c r="TPR383" s="243"/>
      <c r="TPS383" s="243"/>
      <c r="TPT383" s="243"/>
      <c r="TPU383" s="243"/>
      <c r="TPV383" s="243"/>
      <c r="TPW383" s="243"/>
      <c r="TPX383" s="243"/>
      <c r="TPY383" s="243"/>
      <c r="TPZ383" s="243"/>
      <c r="TQA383" s="243"/>
      <c r="TQB383" s="243"/>
      <c r="TQC383" s="243"/>
      <c r="TQD383" s="243"/>
      <c r="TQE383" s="243"/>
      <c r="TQF383" s="243"/>
      <c r="TQG383" s="243"/>
      <c r="TQH383" s="243"/>
      <c r="TQI383" s="243"/>
      <c r="TQJ383" s="243"/>
      <c r="TQK383" s="243"/>
      <c r="TQL383" s="243"/>
      <c r="TQM383" s="243"/>
      <c r="TQN383" s="243"/>
      <c r="TQO383" s="243"/>
      <c r="TQP383" s="243"/>
      <c r="TQQ383" s="243"/>
      <c r="TQR383" s="243"/>
      <c r="TQS383" s="243"/>
      <c r="TQT383" s="243"/>
      <c r="TQU383" s="243"/>
      <c r="TQV383" s="243"/>
      <c r="TQW383" s="243"/>
      <c r="TQX383" s="243"/>
      <c r="TQY383" s="243"/>
      <c r="TQZ383" s="243"/>
      <c r="TRA383" s="243"/>
      <c r="TRB383" s="243"/>
      <c r="TRC383" s="243"/>
      <c r="TRD383" s="243"/>
      <c r="TRE383" s="243"/>
      <c r="TRF383" s="243"/>
      <c r="TRG383" s="243"/>
      <c r="TRH383" s="243"/>
      <c r="TRI383" s="243"/>
      <c r="TRJ383" s="243"/>
      <c r="TRK383" s="243"/>
      <c r="TRL383" s="243"/>
      <c r="TRM383" s="243"/>
      <c r="TRN383" s="243"/>
      <c r="TRO383" s="243"/>
      <c r="TRP383" s="243"/>
      <c r="TRQ383" s="243"/>
      <c r="TRR383" s="243"/>
      <c r="TRS383" s="243"/>
      <c r="TRT383" s="243"/>
      <c r="TRU383" s="243"/>
      <c r="TRV383" s="243"/>
      <c r="TRW383" s="243"/>
      <c r="TRX383" s="243"/>
      <c r="TRY383" s="243"/>
      <c r="TRZ383" s="243"/>
      <c r="TSA383" s="243"/>
      <c r="TSB383" s="243"/>
      <c r="TSC383" s="243"/>
      <c r="TSD383" s="243"/>
      <c r="TSE383" s="243"/>
      <c r="TSF383" s="243"/>
      <c r="TSG383" s="243"/>
      <c r="TSH383" s="243"/>
      <c r="TSI383" s="243"/>
      <c r="TSJ383" s="243"/>
      <c r="TSK383" s="243"/>
      <c r="TSL383" s="243"/>
      <c r="TSM383" s="243"/>
      <c r="TSN383" s="243"/>
      <c r="TSO383" s="243"/>
      <c r="TSP383" s="243"/>
      <c r="TSQ383" s="243"/>
      <c r="TSR383" s="243"/>
      <c r="TSS383" s="243"/>
      <c r="TST383" s="243"/>
      <c r="TSU383" s="243"/>
      <c r="TSV383" s="243"/>
      <c r="TSW383" s="243"/>
      <c r="TSX383" s="243"/>
      <c r="TSY383" s="243"/>
      <c r="TSZ383" s="243"/>
      <c r="TTA383" s="243"/>
      <c r="TTB383" s="243"/>
      <c r="TTC383" s="243"/>
      <c r="TTD383" s="243"/>
      <c r="TTE383" s="243"/>
      <c r="TTF383" s="243"/>
      <c r="TTG383" s="243"/>
      <c r="TTH383" s="243"/>
      <c r="TTI383" s="243"/>
      <c r="TTJ383" s="243"/>
      <c r="TTK383" s="243"/>
      <c r="TTL383" s="243"/>
      <c r="TTM383" s="243"/>
      <c r="TTN383" s="243"/>
      <c r="TTO383" s="243"/>
      <c r="TTP383" s="243"/>
      <c r="TTQ383" s="243"/>
      <c r="TTR383" s="243"/>
      <c r="TTS383" s="243"/>
      <c r="TTT383" s="243"/>
      <c r="TTU383" s="243"/>
      <c r="TTV383" s="243"/>
      <c r="TTW383" s="243"/>
      <c r="TTX383" s="243"/>
      <c r="TTY383" s="243"/>
      <c r="TTZ383" s="243"/>
      <c r="TUA383" s="243"/>
      <c r="TUB383" s="243"/>
      <c r="TUC383" s="243"/>
      <c r="TUD383" s="243"/>
      <c r="TUE383" s="243"/>
      <c r="TUF383" s="243"/>
      <c r="TUG383" s="243"/>
      <c r="TUH383" s="243"/>
      <c r="TUI383" s="243"/>
      <c r="TUJ383" s="243"/>
      <c r="TUK383" s="243"/>
      <c r="TUL383" s="243"/>
      <c r="TUM383" s="243"/>
      <c r="TUN383" s="243"/>
      <c r="TUO383" s="243"/>
      <c r="TUP383" s="243"/>
      <c r="TUQ383" s="243"/>
      <c r="TUR383" s="243"/>
      <c r="TUS383" s="243"/>
      <c r="TUT383" s="243"/>
      <c r="TUU383" s="243"/>
      <c r="TUV383" s="243"/>
      <c r="TUW383" s="243"/>
      <c r="TUX383" s="243"/>
      <c r="TUY383" s="243"/>
      <c r="TUZ383" s="243"/>
      <c r="TVA383" s="243"/>
      <c r="TVB383" s="243"/>
      <c r="TVC383" s="243"/>
      <c r="TVD383" s="243"/>
      <c r="TVE383" s="243"/>
      <c r="TVF383" s="243"/>
      <c r="TVG383" s="243"/>
      <c r="TVH383" s="243"/>
      <c r="TVI383" s="243"/>
      <c r="TVJ383" s="243"/>
      <c r="TVK383" s="243"/>
      <c r="TVL383" s="243"/>
      <c r="TVM383" s="243"/>
      <c r="TVN383" s="243"/>
      <c r="TVO383" s="243"/>
      <c r="TVP383" s="243"/>
      <c r="TVQ383" s="243"/>
      <c r="TVR383" s="243"/>
      <c r="TVS383" s="243"/>
      <c r="TVT383" s="243"/>
      <c r="TVU383" s="243"/>
      <c r="TVV383" s="243"/>
      <c r="TVW383" s="243"/>
      <c r="TVX383" s="243"/>
      <c r="TVY383" s="243"/>
      <c r="TVZ383" s="243"/>
      <c r="TWA383" s="243"/>
      <c r="TWB383" s="243"/>
      <c r="TWC383" s="243"/>
      <c r="TWD383" s="243"/>
      <c r="TWE383" s="243"/>
      <c r="TWF383" s="243"/>
      <c r="TWG383" s="243"/>
      <c r="TWH383" s="243"/>
      <c r="TWI383" s="243"/>
      <c r="TWJ383" s="243"/>
      <c r="TWK383" s="243"/>
      <c r="TWL383" s="243"/>
      <c r="TWM383" s="243"/>
      <c r="TWN383" s="243"/>
      <c r="TWO383" s="243"/>
      <c r="TWP383" s="243"/>
      <c r="TWQ383" s="243"/>
      <c r="TWR383" s="243"/>
      <c r="TWS383" s="243"/>
      <c r="TWT383" s="243"/>
      <c r="TWU383" s="243"/>
      <c r="TWV383" s="243"/>
      <c r="TWW383" s="243"/>
      <c r="TWX383" s="243"/>
      <c r="TWY383" s="243"/>
      <c r="TWZ383" s="243"/>
      <c r="TXA383" s="243"/>
      <c r="TXB383" s="243"/>
      <c r="TXC383" s="243"/>
      <c r="TXD383" s="243"/>
      <c r="TXE383" s="243"/>
      <c r="TXF383" s="243"/>
      <c r="TXG383" s="243"/>
      <c r="TXH383" s="243"/>
      <c r="TXI383" s="243"/>
      <c r="TXJ383" s="243"/>
      <c r="TXK383" s="243"/>
      <c r="TXL383" s="243"/>
      <c r="TXM383" s="243"/>
      <c r="TXN383" s="243"/>
      <c r="TXO383" s="243"/>
      <c r="TXP383" s="243"/>
      <c r="TXQ383" s="243"/>
      <c r="TXR383" s="243"/>
      <c r="TXS383" s="243"/>
      <c r="TXT383" s="243"/>
      <c r="TXU383" s="243"/>
      <c r="TXV383" s="243"/>
      <c r="TXW383" s="243"/>
      <c r="TXX383" s="243"/>
      <c r="TXY383" s="243"/>
      <c r="TXZ383" s="243"/>
      <c r="TYA383" s="243"/>
      <c r="TYB383" s="243"/>
      <c r="TYC383" s="243"/>
      <c r="TYD383" s="243"/>
      <c r="TYE383" s="243"/>
      <c r="TYF383" s="243"/>
      <c r="TYG383" s="243"/>
      <c r="TYH383" s="243"/>
      <c r="TYI383" s="243"/>
      <c r="TYJ383" s="243"/>
      <c r="TYK383" s="243"/>
      <c r="TYL383" s="243"/>
      <c r="TYM383" s="243"/>
      <c r="TYN383" s="243"/>
      <c r="TYO383" s="243"/>
      <c r="TYP383" s="243"/>
      <c r="TYQ383" s="243"/>
      <c r="TYR383" s="243"/>
      <c r="TYS383" s="243"/>
      <c r="TYT383" s="243"/>
      <c r="TYU383" s="243"/>
      <c r="TYV383" s="243"/>
      <c r="TYW383" s="243"/>
      <c r="TYX383" s="243"/>
      <c r="TYY383" s="243"/>
      <c r="TYZ383" s="243"/>
      <c r="TZA383" s="243"/>
      <c r="TZB383" s="243"/>
      <c r="TZC383" s="243"/>
      <c r="TZD383" s="243"/>
      <c r="TZE383" s="243"/>
      <c r="TZF383" s="243"/>
      <c r="TZG383" s="243"/>
      <c r="TZH383" s="243"/>
      <c r="TZI383" s="243"/>
      <c r="TZJ383" s="243"/>
      <c r="TZK383" s="243"/>
      <c r="TZL383" s="243"/>
      <c r="TZM383" s="243"/>
      <c r="TZN383" s="243"/>
      <c r="TZO383" s="243"/>
      <c r="TZP383" s="243"/>
      <c r="TZQ383" s="243"/>
      <c r="TZR383" s="243"/>
      <c r="TZS383" s="243"/>
      <c r="TZT383" s="243"/>
      <c r="TZU383" s="243"/>
      <c r="TZV383" s="243"/>
      <c r="TZW383" s="243"/>
      <c r="TZX383" s="243"/>
      <c r="TZY383" s="243"/>
      <c r="TZZ383" s="243"/>
      <c r="UAA383" s="243"/>
      <c r="UAB383" s="243"/>
      <c r="UAC383" s="243"/>
      <c r="UAD383" s="243"/>
      <c r="UAE383" s="243"/>
      <c r="UAF383" s="243"/>
      <c r="UAG383" s="243"/>
      <c r="UAH383" s="243"/>
      <c r="UAI383" s="243"/>
      <c r="UAJ383" s="243"/>
      <c r="UAK383" s="243"/>
      <c r="UAL383" s="243"/>
      <c r="UAM383" s="243"/>
      <c r="UAN383" s="243"/>
      <c r="UAO383" s="243"/>
      <c r="UAP383" s="243"/>
      <c r="UAQ383" s="243"/>
      <c r="UAR383" s="243"/>
      <c r="UAS383" s="243"/>
      <c r="UAT383" s="243"/>
      <c r="UAU383" s="243"/>
      <c r="UAV383" s="243"/>
      <c r="UAW383" s="243"/>
      <c r="UAX383" s="243"/>
      <c r="UAY383" s="243"/>
      <c r="UAZ383" s="243"/>
      <c r="UBA383" s="243"/>
      <c r="UBB383" s="243"/>
      <c r="UBC383" s="243"/>
      <c r="UBD383" s="243"/>
      <c r="UBE383" s="243"/>
      <c r="UBF383" s="243"/>
      <c r="UBG383" s="243"/>
      <c r="UBH383" s="243"/>
      <c r="UBI383" s="243"/>
      <c r="UBJ383" s="243"/>
      <c r="UBK383" s="243"/>
      <c r="UBL383" s="243"/>
      <c r="UBM383" s="243"/>
      <c r="UBN383" s="243"/>
      <c r="UBO383" s="243"/>
      <c r="UBP383" s="243"/>
      <c r="UBQ383" s="243"/>
      <c r="UBR383" s="243"/>
      <c r="UBS383" s="243"/>
      <c r="UBT383" s="243"/>
      <c r="UBU383" s="243"/>
      <c r="UBV383" s="243"/>
      <c r="UBW383" s="243"/>
      <c r="UBX383" s="243"/>
      <c r="UBY383" s="243"/>
      <c r="UBZ383" s="243"/>
      <c r="UCA383" s="243"/>
      <c r="UCB383" s="243"/>
      <c r="UCC383" s="243"/>
      <c r="UCD383" s="243"/>
      <c r="UCE383" s="243"/>
      <c r="UCF383" s="243"/>
      <c r="UCG383" s="243"/>
      <c r="UCH383" s="243"/>
      <c r="UCI383" s="243"/>
      <c r="UCJ383" s="243"/>
      <c r="UCK383" s="243"/>
      <c r="UCL383" s="243"/>
      <c r="UCM383" s="243"/>
      <c r="UCN383" s="243"/>
      <c r="UCO383" s="243"/>
      <c r="UCP383" s="243"/>
      <c r="UCQ383" s="243"/>
      <c r="UCR383" s="243"/>
      <c r="UCS383" s="243"/>
      <c r="UCT383" s="243"/>
      <c r="UCU383" s="243"/>
      <c r="UCV383" s="243"/>
      <c r="UCW383" s="243"/>
      <c r="UCX383" s="243"/>
      <c r="UCY383" s="243"/>
      <c r="UCZ383" s="243"/>
      <c r="UDA383" s="243"/>
      <c r="UDB383" s="243"/>
      <c r="UDC383" s="243"/>
      <c r="UDD383" s="243"/>
      <c r="UDE383" s="243"/>
      <c r="UDF383" s="243"/>
      <c r="UDG383" s="243"/>
      <c r="UDH383" s="243"/>
      <c r="UDI383" s="243"/>
      <c r="UDJ383" s="243"/>
      <c r="UDK383" s="243"/>
      <c r="UDL383" s="243"/>
      <c r="UDM383" s="243"/>
      <c r="UDN383" s="243"/>
      <c r="UDO383" s="243"/>
      <c r="UDP383" s="243"/>
      <c r="UDQ383" s="243"/>
      <c r="UDR383" s="243"/>
      <c r="UDS383" s="243"/>
      <c r="UDT383" s="243"/>
      <c r="UDU383" s="243"/>
      <c r="UDV383" s="243"/>
      <c r="UDW383" s="243"/>
      <c r="UDX383" s="243"/>
      <c r="UDY383" s="243"/>
      <c r="UDZ383" s="243"/>
      <c r="UEA383" s="243"/>
      <c r="UEB383" s="243"/>
      <c r="UEC383" s="243"/>
      <c r="UED383" s="243"/>
      <c r="UEE383" s="243"/>
      <c r="UEF383" s="243"/>
      <c r="UEG383" s="243"/>
      <c r="UEH383" s="243"/>
      <c r="UEI383" s="243"/>
      <c r="UEJ383" s="243"/>
      <c r="UEK383" s="243"/>
      <c r="UEL383" s="243"/>
      <c r="UEM383" s="243"/>
      <c r="UEN383" s="243"/>
      <c r="UEO383" s="243"/>
      <c r="UEP383" s="243"/>
      <c r="UEQ383" s="243"/>
      <c r="UER383" s="243"/>
      <c r="UES383" s="243"/>
      <c r="UET383" s="243"/>
      <c r="UEU383" s="243"/>
      <c r="UEV383" s="243"/>
      <c r="UEW383" s="243"/>
      <c r="UEX383" s="243"/>
      <c r="UEY383" s="243"/>
      <c r="UEZ383" s="243"/>
      <c r="UFA383" s="243"/>
      <c r="UFB383" s="243"/>
      <c r="UFC383" s="243"/>
      <c r="UFD383" s="243"/>
      <c r="UFE383" s="243"/>
      <c r="UFF383" s="243"/>
      <c r="UFG383" s="243"/>
      <c r="UFH383" s="243"/>
      <c r="UFI383" s="243"/>
      <c r="UFJ383" s="243"/>
      <c r="UFK383" s="243"/>
      <c r="UFL383" s="243"/>
      <c r="UFM383" s="243"/>
      <c r="UFN383" s="243"/>
      <c r="UFO383" s="243"/>
      <c r="UFP383" s="243"/>
      <c r="UFQ383" s="243"/>
      <c r="UFR383" s="243"/>
      <c r="UFS383" s="243"/>
      <c r="UFT383" s="243"/>
      <c r="UFU383" s="243"/>
      <c r="UFV383" s="243"/>
      <c r="UFW383" s="243"/>
      <c r="UFX383" s="243"/>
      <c r="UFY383" s="243"/>
      <c r="UFZ383" s="243"/>
      <c r="UGA383" s="243"/>
      <c r="UGB383" s="243"/>
      <c r="UGC383" s="243"/>
      <c r="UGD383" s="243"/>
      <c r="UGE383" s="243"/>
      <c r="UGF383" s="243"/>
      <c r="UGG383" s="243"/>
      <c r="UGH383" s="243"/>
      <c r="UGI383" s="243"/>
      <c r="UGJ383" s="243"/>
      <c r="UGK383" s="243"/>
      <c r="UGL383" s="243"/>
      <c r="UGM383" s="243"/>
      <c r="UGN383" s="243"/>
      <c r="UGO383" s="243"/>
      <c r="UGP383" s="243"/>
      <c r="UGQ383" s="243"/>
      <c r="UGR383" s="243"/>
      <c r="UGS383" s="243"/>
      <c r="UGT383" s="243"/>
      <c r="UGU383" s="243"/>
      <c r="UGV383" s="243"/>
      <c r="UGW383" s="243"/>
      <c r="UGX383" s="243"/>
      <c r="UGY383" s="243"/>
      <c r="UGZ383" s="243"/>
      <c r="UHA383" s="243"/>
      <c r="UHB383" s="243"/>
      <c r="UHC383" s="243"/>
      <c r="UHD383" s="243"/>
      <c r="UHE383" s="243"/>
      <c r="UHF383" s="243"/>
      <c r="UHG383" s="243"/>
      <c r="UHH383" s="243"/>
      <c r="UHI383" s="243"/>
      <c r="UHJ383" s="243"/>
      <c r="UHK383" s="243"/>
      <c r="UHL383" s="243"/>
      <c r="UHM383" s="243"/>
      <c r="UHN383" s="243"/>
      <c r="UHO383" s="243"/>
      <c r="UHP383" s="243"/>
      <c r="UHQ383" s="243"/>
      <c r="UHR383" s="243"/>
      <c r="UHS383" s="243"/>
      <c r="UHT383" s="243"/>
      <c r="UHU383" s="243"/>
      <c r="UHV383" s="243"/>
      <c r="UHW383" s="243"/>
      <c r="UHX383" s="243"/>
      <c r="UHY383" s="243"/>
      <c r="UHZ383" s="243"/>
      <c r="UIA383" s="243"/>
      <c r="UIB383" s="243"/>
      <c r="UIC383" s="243"/>
      <c r="UID383" s="243"/>
      <c r="UIE383" s="243"/>
      <c r="UIF383" s="243"/>
      <c r="UIG383" s="243"/>
      <c r="UIH383" s="243"/>
      <c r="UII383" s="243"/>
      <c r="UIJ383" s="243"/>
      <c r="UIK383" s="243"/>
      <c r="UIL383" s="243"/>
      <c r="UIM383" s="243"/>
      <c r="UIN383" s="243"/>
      <c r="UIO383" s="243"/>
      <c r="UIP383" s="243"/>
      <c r="UIQ383" s="243"/>
      <c r="UIR383" s="243"/>
      <c r="UIS383" s="243"/>
      <c r="UIT383" s="243"/>
      <c r="UIU383" s="243"/>
      <c r="UIV383" s="243"/>
      <c r="UIW383" s="243"/>
      <c r="UIX383" s="243"/>
      <c r="UIY383" s="243"/>
      <c r="UIZ383" s="243"/>
      <c r="UJA383" s="243"/>
      <c r="UJB383" s="243"/>
      <c r="UJC383" s="243"/>
      <c r="UJD383" s="243"/>
      <c r="UJE383" s="243"/>
      <c r="UJF383" s="243"/>
      <c r="UJG383" s="243"/>
      <c r="UJH383" s="243"/>
      <c r="UJI383" s="243"/>
      <c r="UJJ383" s="243"/>
      <c r="UJK383" s="243"/>
      <c r="UJL383" s="243"/>
      <c r="UJM383" s="243"/>
      <c r="UJN383" s="243"/>
      <c r="UJO383" s="243"/>
      <c r="UJP383" s="243"/>
      <c r="UJQ383" s="243"/>
      <c r="UJR383" s="243"/>
      <c r="UJS383" s="243"/>
      <c r="UJT383" s="243"/>
      <c r="UJU383" s="243"/>
      <c r="UJV383" s="243"/>
      <c r="UJW383" s="243"/>
      <c r="UJX383" s="243"/>
      <c r="UJY383" s="243"/>
      <c r="UJZ383" s="243"/>
      <c r="UKA383" s="243"/>
      <c r="UKB383" s="243"/>
      <c r="UKC383" s="243"/>
      <c r="UKD383" s="243"/>
      <c r="UKE383" s="243"/>
      <c r="UKF383" s="243"/>
      <c r="UKG383" s="243"/>
      <c r="UKH383" s="243"/>
      <c r="UKI383" s="243"/>
      <c r="UKJ383" s="243"/>
      <c r="UKK383" s="243"/>
      <c r="UKL383" s="243"/>
      <c r="UKM383" s="243"/>
      <c r="UKN383" s="243"/>
      <c r="UKO383" s="243"/>
      <c r="UKP383" s="243"/>
      <c r="UKQ383" s="243"/>
      <c r="UKR383" s="243"/>
      <c r="UKS383" s="243"/>
      <c r="UKT383" s="243"/>
      <c r="UKU383" s="243"/>
      <c r="UKV383" s="243"/>
      <c r="UKW383" s="243"/>
      <c r="UKX383" s="243"/>
      <c r="UKY383" s="243"/>
      <c r="UKZ383" s="243"/>
      <c r="ULA383" s="243"/>
      <c r="ULB383" s="243"/>
      <c r="ULC383" s="243"/>
      <c r="ULD383" s="243"/>
      <c r="ULE383" s="243"/>
      <c r="ULF383" s="243"/>
      <c r="ULG383" s="243"/>
      <c r="ULH383" s="243"/>
      <c r="ULI383" s="243"/>
      <c r="ULJ383" s="243"/>
      <c r="ULK383" s="243"/>
      <c r="ULL383" s="243"/>
      <c r="ULM383" s="243"/>
      <c r="ULN383" s="243"/>
      <c r="ULO383" s="243"/>
      <c r="ULP383" s="243"/>
      <c r="ULQ383" s="243"/>
      <c r="ULR383" s="243"/>
      <c r="ULS383" s="243"/>
      <c r="ULT383" s="243"/>
      <c r="ULU383" s="243"/>
      <c r="ULV383" s="243"/>
      <c r="ULW383" s="243"/>
      <c r="ULX383" s="243"/>
      <c r="ULY383" s="243"/>
      <c r="ULZ383" s="243"/>
      <c r="UMA383" s="243"/>
      <c r="UMB383" s="243"/>
      <c r="UMC383" s="243"/>
      <c r="UMD383" s="243"/>
      <c r="UME383" s="243"/>
      <c r="UMF383" s="243"/>
      <c r="UMG383" s="243"/>
      <c r="UMH383" s="243"/>
      <c r="UMI383" s="243"/>
      <c r="UMJ383" s="243"/>
      <c r="UMK383" s="243"/>
      <c r="UML383" s="243"/>
      <c r="UMM383" s="243"/>
      <c r="UMN383" s="243"/>
      <c r="UMO383" s="243"/>
      <c r="UMP383" s="243"/>
      <c r="UMQ383" s="243"/>
      <c r="UMR383" s="243"/>
      <c r="UMS383" s="243"/>
      <c r="UMT383" s="243"/>
      <c r="UMU383" s="243"/>
      <c r="UMV383" s="243"/>
      <c r="UMW383" s="243"/>
      <c r="UMX383" s="243"/>
      <c r="UMY383" s="243"/>
      <c r="UMZ383" s="243"/>
      <c r="UNA383" s="243"/>
      <c r="UNB383" s="243"/>
      <c r="UNC383" s="243"/>
      <c r="UND383" s="243"/>
      <c r="UNE383" s="243"/>
      <c r="UNF383" s="243"/>
      <c r="UNG383" s="243"/>
      <c r="UNH383" s="243"/>
      <c r="UNI383" s="243"/>
      <c r="UNJ383" s="243"/>
      <c r="UNK383" s="243"/>
      <c r="UNL383" s="243"/>
      <c r="UNM383" s="243"/>
      <c r="UNN383" s="243"/>
      <c r="UNO383" s="243"/>
      <c r="UNP383" s="243"/>
      <c r="UNQ383" s="243"/>
      <c r="UNR383" s="243"/>
      <c r="UNS383" s="243"/>
      <c r="UNT383" s="243"/>
      <c r="UNU383" s="243"/>
      <c r="UNV383" s="243"/>
      <c r="UNW383" s="243"/>
      <c r="UNX383" s="243"/>
      <c r="UNY383" s="243"/>
      <c r="UNZ383" s="243"/>
      <c r="UOA383" s="243"/>
      <c r="UOB383" s="243"/>
      <c r="UOC383" s="243"/>
      <c r="UOD383" s="243"/>
      <c r="UOE383" s="243"/>
      <c r="UOF383" s="243"/>
      <c r="UOG383" s="243"/>
      <c r="UOH383" s="243"/>
      <c r="UOI383" s="243"/>
      <c r="UOJ383" s="243"/>
      <c r="UOK383" s="243"/>
      <c r="UOL383" s="243"/>
      <c r="UOM383" s="243"/>
      <c r="UON383" s="243"/>
      <c r="UOO383" s="243"/>
      <c r="UOP383" s="243"/>
      <c r="UOQ383" s="243"/>
      <c r="UOR383" s="243"/>
      <c r="UOS383" s="243"/>
      <c r="UOT383" s="243"/>
      <c r="UOU383" s="243"/>
      <c r="UOV383" s="243"/>
      <c r="UOW383" s="243"/>
      <c r="UOX383" s="243"/>
      <c r="UOY383" s="243"/>
      <c r="UOZ383" s="243"/>
      <c r="UPA383" s="243"/>
      <c r="UPB383" s="243"/>
      <c r="UPC383" s="243"/>
      <c r="UPD383" s="243"/>
      <c r="UPE383" s="243"/>
      <c r="UPF383" s="243"/>
      <c r="UPG383" s="243"/>
      <c r="UPH383" s="243"/>
      <c r="UPI383" s="243"/>
      <c r="UPJ383" s="243"/>
      <c r="UPK383" s="243"/>
      <c r="UPL383" s="243"/>
      <c r="UPM383" s="243"/>
      <c r="UPN383" s="243"/>
      <c r="UPO383" s="243"/>
      <c r="UPP383" s="243"/>
      <c r="UPQ383" s="243"/>
      <c r="UPR383" s="243"/>
      <c r="UPS383" s="243"/>
      <c r="UPT383" s="243"/>
      <c r="UPU383" s="243"/>
      <c r="UPV383" s="243"/>
      <c r="UPW383" s="243"/>
      <c r="UPX383" s="243"/>
      <c r="UPY383" s="243"/>
      <c r="UPZ383" s="243"/>
      <c r="UQA383" s="243"/>
      <c r="UQB383" s="243"/>
      <c r="UQC383" s="243"/>
      <c r="UQD383" s="243"/>
      <c r="UQE383" s="243"/>
      <c r="UQF383" s="243"/>
      <c r="UQG383" s="243"/>
      <c r="UQH383" s="243"/>
      <c r="UQI383" s="243"/>
      <c r="UQJ383" s="243"/>
      <c r="UQK383" s="243"/>
      <c r="UQL383" s="243"/>
      <c r="UQM383" s="243"/>
      <c r="UQN383" s="243"/>
      <c r="UQO383" s="243"/>
      <c r="UQP383" s="243"/>
      <c r="UQQ383" s="243"/>
      <c r="UQR383" s="243"/>
      <c r="UQS383" s="243"/>
      <c r="UQT383" s="243"/>
      <c r="UQU383" s="243"/>
      <c r="UQV383" s="243"/>
      <c r="UQW383" s="243"/>
      <c r="UQX383" s="243"/>
      <c r="UQY383" s="243"/>
      <c r="UQZ383" s="243"/>
      <c r="URA383" s="243"/>
      <c r="URB383" s="243"/>
      <c r="URC383" s="243"/>
      <c r="URD383" s="243"/>
      <c r="URE383" s="243"/>
      <c r="URF383" s="243"/>
      <c r="URG383" s="243"/>
      <c r="URH383" s="243"/>
      <c r="URI383" s="243"/>
      <c r="URJ383" s="243"/>
      <c r="URK383" s="243"/>
      <c r="URL383" s="243"/>
      <c r="URM383" s="243"/>
      <c r="URN383" s="243"/>
      <c r="URO383" s="243"/>
      <c r="URP383" s="243"/>
      <c r="URQ383" s="243"/>
      <c r="URR383" s="243"/>
      <c r="URS383" s="243"/>
      <c r="URT383" s="243"/>
      <c r="URU383" s="243"/>
      <c r="URV383" s="243"/>
      <c r="URW383" s="243"/>
      <c r="URX383" s="243"/>
      <c r="URY383" s="243"/>
      <c r="URZ383" s="243"/>
      <c r="USA383" s="243"/>
      <c r="USB383" s="243"/>
      <c r="USC383" s="243"/>
      <c r="USD383" s="243"/>
      <c r="USE383" s="243"/>
      <c r="USF383" s="243"/>
      <c r="USG383" s="243"/>
      <c r="USH383" s="243"/>
      <c r="USI383" s="243"/>
      <c r="USJ383" s="243"/>
      <c r="USK383" s="243"/>
      <c r="USL383" s="243"/>
      <c r="USM383" s="243"/>
      <c r="USN383" s="243"/>
      <c r="USO383" s="243"/>
      <c r="USP383" s="243"/>
      <c r="USQ383" s="243"/>
      <c r="USR383" s="243"/>
      <c r="USS383" s="243"/>
      <c r="UST383" s="243"/>
      <c r="USU383" s="243"/>
      <c r="USV383" s="243"/>
      <c r="USW383" s="243"/>
      <c r="USX383" s="243"/>
      <c r="USY383" s="243"/>
      <c r="USZ383" s="243"/>
      <c r="UTA383" s="243"/>
      <c r="UTB383" s="243"/>
      <c r="UTC383" s="243"/>
      <c r="UTD383" s="243"/>
      <c r="UTE383" s="243"/>
      <c r="UTF383" s="243"/>
      <c r="UTG383" s="243"/>
      <c r="UTH383" s="243"/>
      <c r="UTI383" s="243"/>
      <c r="UTJ383" s="243"/>
      <c r="UTK383" s="243"/>
      <c r="UTL383" s="243"/>
      <c r="UTM383" s="243"/>
      <c r="UTN383" s="243"/>
      <c r="UTO383" s="243"/>
      <c r="UTP383" s="243"/>
      <c r="UTQ383" s="243"/>
      <c r="UTR383" s="243"/>
      <c r="UTS383" s="243"/>
      <c r="UTT383" s="243"/>
      <c r="UTU383" s="243"/>
      <c r="UTV383" s="243"/>
      <c r="UTW383" s="243"/>
      <c r="UTX383" s="243"/>
      <c r="UTY383" s="243"/>
      <c r="UTZ383" s="243"/>
      <c r="UUA383" s="243"/>
      <c r="UUB383" s="243"/>
      <c r="UUC383" s="243"/>
      <c r="UUD383" s="243"/>
      <c r="UUE383" s="243"/>
      <c r="UUF383" s="243"/>
      <c r="UUG383" s="243"/>
      <c r="UUH383" s="243"/>
      <c r="UUI383" s="243"/>
      <c r="UUJ383" s="243"/>
      <c r="UUK383" s="243"/>
      <c r="UUL383" s="243"/>
      <c r="UUM383" s="243"/>
      <c r="UUN383" s="243"/>
      <c r="UUO383" s="243"/>
      <c r="UUP383" s="243"/>
      <c r="UUQ383" s="243"/>
      <c r="UUR383" s="243"/>
      <c r="UUS383" s="243"/>
      <c r="UUT383" s="243"/>
      <c r="UUU383" s="243"/>
      <c r="UUV383" s="243"/>
      <c r="UUW383" s="243"/>
      <c r="UUX383" s="243"/>
      <c r="UUY383" s="243"/>
      <c r="UUZ383" s="243"/>
      <c r="UVA383" s="243"/>
      <c r="UVB383" s="243"/>
      <c r="UVC383" s="243"/>
      <c r="UVD383" s="243"/>
      <c r="UVE383" s="243"/>
      <c r="UVF383" s="243"/>
      <c r="UVG383" s="243"/>
      <c r="UVH383" s="243"/>
      <c r="UVI383" s="243"/>
      <c r="UVJ383" s="243"/>
      <c r="UVK383" s="243"/>
      <c r="UVL383" s="243"/>
      <c r="UVM383" s="243"/>
      <c r="UVN383" s="243"/>
      <c r="UVO383" s="243"/>
      <c r="UVP383" s="243"/>
      <c r="UVQ383" s="243"/>
      <c r="UVR383" s="243"/>
      <c r="UVS383" s="243"/>
      <c r="UVT383" s="243"/>
      <c r="UVU383" s="243"/>
      <c r="UVV383" s="243"/>
      <c r="UVW383" s="243"/>
      <c r="UVX383" s="243"/>
      <c r="UVY383" s="243"/>
      <c r="UVZ383" s="243"/>
      <c r="UWA383" s="243"/>
      <c r="UWB383" s="243"/>
      <c r="UWC383" s="243"/>
      <c r="UWD383" s="243"/>
      <c r="UWE383" s="243"/>
      <c r="UWF383" s="243"/>
      <c r="UWG383" s="243"/>
      <c r="UWH383" s="243"/>
      <c r="UWI383" s="243"/>
      <c r="UWJ383" s="243"/>
      <c r="UWK383" s="243"/>
      <c r="UWL383" s="243"/>
      <c r="UWM383" s="243"/>
      <c r="UWN383" s="243"/>
      <c r="UWO383" s="243"/>
      <c r="UWP383" s="243"/>
      <c r="UWQ383" s="243"/>
      <c r="UWR383" s="243"/>
      <c r="UWS383" s="243"/>
      <c r="UWT383" s="243"/>
      <c r="UWU383" s="243"/>
      <c r="UWV383" s="243"/>
      <c r="UWW383" s="243"/>
      <c r="UWX383" s="243"/>
      <c r="UWY383" s="243"/>
      <c r="UWZ383" s="243"/>
      <c r="UXA383" s="243"/>
      <c r="UXB383" s="243"/>
      <c r="UXC383" s="243"/>
      <c r="UXD383" s="243"/>
      <c r="UXE383" s="243"/>
      <c r="UXF383" s="243"/>
      <c r="UXG383" s="243"/>
      <c r="UXH383" s="243"/>
      <c r="UXI383" s="243"/>
      <c r="UXJ383" s="243"/>
      <c r="UXK383" s="243"/>
      <c r="UXL383" s="243"/>
      <c r="UXM383" s="243"/>
      <c r="UXN383" s="243"/>
      <c r="UXO383" s="243"/>
      <c r="UXP383" s="243"/>
      <c r="UXQ383" s="243"/>
      <c r="UXR383" s="243"/>
      <c r="UXS383" s="243"/>
      <c r="UXT383" s="243"/>
      <c r="UXU383" s="243"/>
      <c r="UXV383" s="243"/>
      <c r="UXW383" s="243"/>
      <c r="UXX383" s="243"/>
      <c r="UXY383" s="243"/>
      <c r="UXZ383" s="243"/>
      <c r="UYA383" s="243"/>
      <c r="UYB383" s="243"/>
      <c r="UYC383" s="243"/>
      <c r="UYD383" s="243"/>
      <c r="UYE383" s="243"/>
      <c r="UYF383" s="243"/>
      <c r="UYG383" s="243"/>
      <c r="UYH383" s="243"/>
      <c r="UYI383" s="243"/>
      <c r="UYJ383" s="243"/>
      <c r="UYK383" s="243"/>
      <c r="UYL383" s="243"/>
      <c r="UYM383" s="243"/>
      <c r="UYN383" s="243"/>
      <c r="UYO383" s="243"/>
      <c r="UYP383" s="243"/>
      <c r="UYQ383" s="243"/>
      <c r="UYR383" s="243"/>
      <c r="UYS383" s="243"/>
      <c r="UYT383" s="243"/>
      <c r="UYU383" s="243"/>
      <c r="UYV383" s="243"/>
      <c r="UYW383" s="243"/>
      <c r="UYX383" s="243"/>
      <c r="UYY383" s="243"/>
      <c r="UYZ383" s="243"/>
      <c r="UZA383" s="243"/>
      <c r="UZB383" s="243"/>
      <c r="UZC383" s="243"/>
      <c r="UZD383" s="243"/>
      <c r="UZE383" s="243"/>
      <c r="UZF383" s="243"/>
      <c r="UZG383" s="243"/>
      <c r="UZH383" s="243"/>
      <c r="UZI383" s="243"/>
      <c r="UZJ383" s="243"/>
      <c r="UZK383" s="243"/>
      <c r="UZL383" s="243"/>
      <c r="UZM383" s="243"/>
      <c r="UZN383" s="243"/>
      <c r="UZO383" s="243"/>
      <c r="UZP383" s="243"/>
      <c r="UZQ383" s="243"/>
      <c r="UZR383" s="243"/>
      <c r="UZS383" s="243"/>
      <c r="UZT383" s="243"/>
      <c r="UZU383" s="243"/>
      <c r="UZV383" s="243"/>
      <c r="UZW383" s="243"/>
      <c r="UZX383" s="243"/>
      <c r="UZY383" s="243"/>
      <c r="UZZ383" s="243"/>
      <c r="VAA383" s="243"/>
      <c r="VAB383" s="243"/>
      <c r="VAC383" s="243"/>
      <c r="VAD383" s="243"/>
      <c r="VAE383" s="243"/>
      <c r="VAF383" s="243"/>
      <c r="VAG383" s="243"/>
      <c r="VAH383" s="243"/>
      <c r="VAI383" s="243"/>
      <c r="VAJ383" s="243"/>
      <c r="VAK383" s="243"/>
      <c r="VAL383" s="243"/>
      <c r="VAM383" s="243"/>
      <c r="VAN383" s="243"/>
      <c r="VAO383" s="243"/>
      <c r="VAP383" s="243"/>
      <c r="VAQ383" s="243"/>
      <c r="VAR383" s="243"/>
      <c r="VAS383" s="243"/>
      <c r="VAT383" s="243"/>
      <c r="VAU383" s="243"/>
      <c r="VAV383" s="243"/>
      <c r="VAW383" s="243"/>
      <c r="VAX383" s="243"/>
      <c r="VAY383" s="243"/>
      <c r="VAZ383" s="243"/>
      <c r="VBA383" s="243"/>
      <c r="VBB383" s="243"/>
      <c r="VBC383" s="243"/>
      <c r="VBD383" s="243"/>
      <c r="VBE383" s="243"/>
      <c r="VBF383" s="243"/>
      <c r="VBG383" s="243"/>
      <c r="VBH383" s="243"/>
      <c r="VBI383" s="243"/>
      <c r="VBJ383" s="243"/>
      <c r="VBK383" s="243"/>
      <c r="VBL383" s="243"/>
      <c r="VBM383" s="243"/>
      <c r="VBN383" s="243"/>
      <c r="VBO383" s="243"/>
      <c r="VBP383" s="243"/>
      <c r="VBQ383" s="243"/>
      <c r="VBR383" s="243"/>
      <c r="VBS383" s="243"/>
      <c r="VBT383" s="243"/>
      <c r="VBU383" s="243"/>
      <c r="VBV383" s="243"/>
      <c r="VBW383" s="243"/>
      <c r="VBX383" s="243"/>
      <c r="VBY383" s="243"/>
      <c r="VBZ383" s="243"/>
      <c r="VCA383" s="243"/>
      <c r="VCB383" s="243"/>
      <c r="VCC383" s="243"/>
      <c r="VCD383" s="243"/>
      <c r="VCE383" s="243"/>
      <c r="VCF383" s="243"/>
      <c r="VCG383" s="243"/>
      <c r="VCH383" s="243"/>
      <c r="VCI383" s="243"/>
      <c r="VCJ383" s="243"/>
      <c r="VCK383" s="243"/>
      <c r="VCL383" s="243"/>
      <c r="VCM383" s="243"/>
      <c r="VCN383" s="243"/>
      <c r="VCO383" s="243"/>
      <c r="VCP383" s="243"/>
      <c r="VCQ383" s="243"/>
      <c r="VCR383" s="243"/>
      <c r="VCS383" s="243"/>
      <c r="VCT383" s="243"/>
      <c r="VCU383" s="243"/>
      <c r="VCV383" s="243"/>
      <c r="VCW383" s="243"/>
      <c r="VCX383" s="243"/>
      <c r="VCY383" s="243"/>
      <c r="VCZ383" s="243"/>
      <c r="VDA383" s="243"/>
      <c r="VDB383" s="243"/>
      <c r="VDC383" s="243"/>
      <c r="VDD383" s="243"/>
      <c r="VDE383" s="243"/>
      <c r="VDF383" s="243"/>
      <c r="VDG383" s="243"/>
      <c r="VDH383" s="243"/>
      <c r="VDI383" s="243"/>
      <c r="VDJ383" s="243"/>
      <c r="VDK383" s="243"/>
      <c r="VDL383" s="243"/>
      <c r="VDM383" s="243"/>
      <c r="VDN383" s="243"/>
      <c r="VDO383" s="243"/>
      <c r="VDP383" s="243"/>
      <c r="VDQ383" s="243"/>
      <c r="VDR383" s="243"/>
      <c r="VDS383" s="243"/>
      <c r="VDT383" s="243"/>
      <c r="VDU383" s="243"/>
      <c r="VDV383" s="243"/>
      <c r="VDW383" s="243"/>
      <c r="VDX383" s="243"/>
      <c r="VDY383" s="243"/>
      <c r="VDZ383" s="243"/>
      <c r="VEA383" s="243"/>
      <c r="VEB383" s="243"/>
      <c r="VEC383" s="243"/>
      <c r="VED383" s="243"/>
      <c r="VEE383" s="243"/>
      <c r="VEF383" s="243"/>
      <c r="VEG383" s="243"/>
      <c r="VEH383" s="243"/>
      <c r="VEI383" s="243"/>
      <c r="VEJ383" s="243"/>
      <c r="VEK383" s="243"/>
      <c r="VEL383" s="243"/>
      <c r="VEM383" s="243"/>
      <c r="VEN383" s="243"/>
      <c r="VEO383" s="243"/>
      <c r="VEP383" s="243"/>
      <c r="VEQ383" s="243"/>
      <c r="VER383" s="243"/>
      <c r="VES383" s="243"/>
      <c r="VET383" s="243"/>
      <c r="VEU383" s="243"/>
      <c r="VEV383" s="243"/>
      <c r="VEW383" s="243"/>
      <c r="VEX383" s="243"/>
      <c r="VEY383" s="243"/>
      <c r="VEZ383" s="243"/>
      <c r="VFA383" s="243"/>
      <c r="VFB383" s="243"/>
      <c r="VFC383" s="243"/>
      <c r="VFD383" s="243"/>
      <c r="VFE383" s="243"/>
      <c r="VFF383" s="243"/>
      <c r="VFG383" s="243"/>
      <c r="VFH383" s="243"/>
      <c r="VFI383" s="243"/>
      <c r="VFJ383" s="243"/>
      <c r="VFK383" s="243"/>
      <c r="VFL383" s="243"/>
      <c r="VFM383" s="243"/>
      <c r="VFN383" s="243"/>
      <c r="VFO383" s="243"/>
      <c r="VFP383" s="243"/>
      <c r="VFQ383" s="243"/>
      <c r="VFR383" s="243"/>
      <c r="VFS383" s="243"/>
      <c r="VFT383" s="243"/>
      <c r="VFU383" s="243"/>
      <c r="VFV383" s="243"/>
      <c r="VFW383" s="243"/>
      <c r="VFX383" s="243"/>
      <c r="VFY383" s="243"/>
      <c r="VFZ383" s="243"/>
      <c r="VGA383" s="243"/>
      <c r="VGB383" s="243"/>
      <c r="VGC383" s="243"/>
      <c r="VGD383" s="243"/>
      <c r="VGE383" s="243"/>
      <c r="VGF383" s="243"/>
      <c r="VGG383" s="243"/>
      <c r="VGH383" s="243"/>
      <c r="VGI383" s="243"/>
      <c r="VGJ383" s="243"/>
      <c r="VGK383" s="243"/>
      <c r="VGL383" s="243"/>
      <c r="VGM383" s="243"/>
      <c r="VGN383" s="243"/>
      <c r="VGO383" s="243"/>
      <c r="VGP383" s="243"/>
      <c r="VGQ383" s="243"/>
      <c r="VGR383" s="243"/>
      <c r="VGS383" s="243"/>
      <c r="VGT383" s="243"/>
      <c r="VGU383" s="243"/>
      <c r="VGV383" s="243"/>
      <c r="VGW383" s="243"/>
      <c r="VGX383" s="243"/>
      <c r="VGY383" s="243"/>
      <c r="VGZ383" s="243"/>
      <c r="VHA383" s="243"/>
      <c r="VHB383" s="243"/>
      <c r="VHC383" s="243"/>
      <c r="VHD383" s="243"/>
      <c r="VHE383" s="243"/>
      <c r="VHF383" s="243"/>
      <c r="VHG383" s="243"/>
      <c r="VHH383" s="243"/>
      <c r="VHI383" s="243"/>
      <c r="VHJ383" s="243"/>
      <c r="VHK383" s="243"/>
      <c r="VHL383" s="243"/>
      <c r="VHM383" s="243"/>
      <c r="VHN383" s="243"/>
      <c r="VHO383" s="243"/>
      <c r="VHP383" s="243"/>
      <c r="VHQ383" s="243"/>
      <c r="VHR383" s="243"/>
      <c r="VHS383" s="243"/>
      <c r="VHT383" s="243"/>
      <c r="VHU383" s="243"/>
      <c r="VHV383" s="243"/>
      <c r="VHW383" s="243"/>
      <c r="VHX383" s="243"/>
      <c r="VHY383" s="243"/>
      <c r="VHZ383" s="243"/>
      <c r="VIA383" s="243"/>
      <c r="VIB383" s="243"/>
      <c r="VIC383" s="243"/>
      <c r="VID383" s="243"/>
      <c r="VIE383" s="243"/>
      <c r="VIF383" s="243"/>
      <c r="VIG383" s="243"/>
      <c r="VIH383" s="243"/>
      <c r="VII383" s="243"/>
      <c r="VIJ383" s="243"/>
      <c r="VIK383" s="243"/>
      <c r="VIL383" s="243"/>
      <c r="VIM383" s="243"/>
      <c r="VIN383" s="243"/>
      <c r="VIO383" s="243"/>
      <c r="VIP383" s="243"/>
      <c r="VIQ383" s="243"/>
      <c r="VIR383" s="243"/>
      <c r="VIS383" s="243"/>
      <c r="VIT383" s="243"/>
      <c r="VIU383" s="243"/>
      <c r="VIV383" s="243"/>
      <c r="VIW383" s="243"/>
      <c r="VIX383" s="243"/>
      <c r="VIY383" s="243"/>
      <c r="VIZ383" s="243"/>
      <c r="VJA383" s="243"/>
      <c r="VJB383" s="243"/>
      <c r="VJC383" s="243"/>
      <c r="VJD383" s="243"/>
      <c r="VJE383" s="243"/>
      <c r="VJF383" s="243"/>
      <c r="VJG383" s="243"/>
      <c r="VJH383" s="243"/>
      <c r="VJI383" s="243"/>
      <c r="VJJ383" s="243"/>
      <c r="VJK383" s="243"/>
      <c r="VJL383" s="243"/>
      <c r="VJM383" s="243"/>
      <c r="VJN383" s="243"/>
      <c r="VJO383" s="243"/>
      <c r="VJP383" s="243"/>
      <c r="VJQ383" s="243"/>
      <c r="VJR383" s="243"/>
      <c r="VJS383" s="243"/>
      <c r="VJT383" s="243"/>
      <c r="VJU383" s="243"/>
      <c r="VJV383" s="243"/>
      <c r="VJW383" s="243"/>
      <c r="VJX383" s="243"/>
      <c r="VJY383" s="243"/>
      <c r="VJZ383" s="243"/>
      <c r="VKA383" s="243"/>
      <c r="VKB383" s="243"/>
      <c r="VKC383" s="243"/>
      <c r="VKD383" s="243"/>
      <c r="VKE383" s="243"/>
      <c r="VKF383" s="243"/>
      <c r="VKG383" s="243"/>
      <c r="VKH383" s="243"/>
      <c r="VKI383" s="243"/>
      <c r="VKJ383" s="243"/>
      <c r="VKK383" s="243"/>
      <c r="VKL383" s="243"/>
      <c r="VKM383" s="243"/>
      <c r="VKN383" s="243"/>
      <c r="VKO383" s="243"/>
      <c r="VKP383" s="243"/>
      <c r="VKQ383" s="243"/>
      <c r="VKR383" s="243"/>
      <c r="VKS383" s="243"/>
      <c r="VKT383" s="243"/>
      <c r="VKU383" s="243"/>
      <c r="VKV383" s="243"/>
      <c r="VKW383" s="243"/>
      <c r="VKX383" s="243"/>
      <c r="VKY383" s="243"/>
      <c r="VKZ383" s="243"/>
      <c r="VLA383" s="243"/>
      <c r="VLB383" s="243"/>
      <c r="VLC383" s="243"/>
      <c r="VLD383" s="243"/>
      <c r="VLE383" s="243"/>
      <c r="VLF383" s="243"/>
      <c r="VLG383" s="243"/>
      <c r="VLH383" s="243"/>
      <c r="VLI383" s="243"/>
      <c r="VLJ383" s="243"/>
      <c r="VLK383" s="243"/>
      <c r="VLL383" s="243"/>
      <c r="VLM383" s="243"/>
      <c r="VLN383" s="243"/>
      <c r="VLO383" s="243"/>
      <c r="VLP383" s="243"/>
      <c r="VLQ383" s="243"/>
      <c r="VLR383" s="243"/>
      <c r="VLS383" s="243"/>
      <c r="VLT383" s="243"/>
      <c r="VLU383" s="243"/>
      <c r="VLV383" s="243"/>
      <c r="VLW383" s="243"/>
      <c r="VLX383" s="243"/>
      <c r="VLY383" s="243"/>
      <c r="VLZ383" s="243"/>
      <c r="VMA383" s="243"/>
      <c r="VMB383" s="243"/>
      <c r="VMC383" s="243"/>
      <c r="VMD383" s="243"/>
      <c r="VME383" s="243"/>
      <c r="VMF383" s="243"/>
      <c r="VMG383" s="243"/>
      <c r="VMH383" s="243"/>
      <c r="VMI383" s="243"/>
      <c r="VMJ383" s="243"/>
      <c r="VMK383" s="243"/>
      <c r="VML383" s="243"/>
      <c r="VMM383" s="243"/>
      <c r="VMN383" s="243"/>
      <c r="VMO383" s="243"/>
      <c r="VMP383" s="243"/>
      <c r="VMQ383" s="243"/>
      <c r="VMR383" s="243"/>
      <c r="VMS383" s="243"/>
      <c r="VMT383" s="243"/>
      <c r="VMU383" s="243"/>
      <c r="VMV383" s="243"/>
      <c r="VMW383" s="243"/>
      <c r="VMX383" s="243"/>
      <c r="VMY383" s="243"/>
      <c r="VMZ383" s="243"/>
      <c r="VNA383" s="243"/>
      <c r="VNB383" s="243"/>
      <c r="VNC383" s="243"/>
      <c r="VND383" s="243"/>
      <c r="VNE383" s="243"/>
      <c r="VNF383" s="243"/>
      <c r="VNG383" s="243"/>
      <c r="VNH383" s="243"/>
      <c r="VNI383" s="243"/>
      <c r="VNJ383" s="243"/>
      <c r="VNK383" s="243"/>
      <c r="VNL383" s="243"/>
      <c r="VNM383" s="243"/>
      <c r="VNN383" s="243"/>
      <c r="VNO383" s="243"/>
      <c r="VNP383" s="243"/>
      <c r="VNQ383" s="243"/>
      <c r="VNR383" s="243"/>
      <c r="VNS383" s="243"/>
      <c r="VNT383" s="243"/>
      <c r="VNU383" s="243"/>
      <c r="VNV383" s="243"/>
      <c r="VNW383" s="243"/>
      <c r="VNX383" s="243"/>
      <c r="VNY383" s="243"/>
      <c r="VNZ383" s="243"/>
      <c r="VOA383" s="243"/>
      <c r="VOB383" s="243"/>
      <c r="VOC383" s="243"/>
      <c r="VOD383" s="243"/>
      <c r="VOE383" s="243"/>
      <c r="VOF383" s="243"/>
      <c r="VOG383" s="243"/>
      <c r="VOH383" s="243"/>
      <c r="VOI383" s="243"/>
      <c r="VOJ383" s="243"/>
      <c r="VOK383" s="243"/>
      <c r="VOL383" s="243"/>
      <c r="VOM383" s="243"/>
      <c r="VON383" s="243"/>
      <c r="VOO383" s="243"/>
      <c r="VOP383" s="243"/>
      <c r="VOQ383" s="243"/>
      <c r="VOR383" s="243"/>
      <c r="VOS383" s="243"/>
      <c r="VOT383" s="243"/>
      <c r="VOU383" s="243"/>
      <c r="VOV383" s="243"/>
      <c r="VOW383" s="243"/>
      <c r="VOX383" s="243"/>
      <c r="VOY383" s="243"/>
      <c r="VOZ383" s="243"/>
      <c r="VPA383" s="243"/>
      <c r="VPB383" s="243"/>
      <c r="VPC383" s="243"/>
      <c r="VPD383" s="243"/>
      <c r="VPE383" s="243"/>
      <c r="VPF383" s="243"/>
      <c r="VPG383" s="243"/>
      <c r="VPH383" s="243"/>
      <c r="VPI383" s="243"/>
      <c r="VPJ383" s="243"/>
      <c r="VPK383" s="243"/>
      <c r="VPL383" s="243"/>
      <c r="VPM383" s="243"/>
      <c r="VPN383" s="243"/>
      <c r="VPO383" s="243"/>
      <c r="VPP383" s="243"/>
      <c r="VPQ383" s="243"/>
      <c r="VPR383" s="243"/>
      <c r="VPS383" s="243"/>
      <c r="VPT383" s="243"/>
      <c r="VPU383" s="243"/>
      <c r="VPV383" s="243"/>
      <c r="VPW383" s="243"/>
      <c r="VPX383" s="243"/>
      <c r="VPY383" s="243"/>
      <c r="VPZ383" s="243"/>
      <c r="VQA383" s="243"/>
      <c r="VQB383" s="243"/>
      <c r="VQC383" s="243"/>
      <c r="VQD383" s="243"/>
      <c r="VQE383" s="243"/>
      <c r="VQF383" s="243"/>
      <c r="VQG383" s="243"/>
      <c r="VQH383" s="243"/>
      <c r="VQI383" s="243"/>
      <c r="VQJ383" s="243"/>
      <c r="VQK383" s="243"/>
      <c r="VQL383" s="243"/>
      <c r="VQM383" s="243"/>
      <c r="VQN383" s="243"/>
      <c r="VQO383" s="243"/>
      <c r="VQP383" s="243"/>
      <c r="VQQ383" s="243"/>
      <c r="VQR383" s="243"/>
      <c r="VQS383" s="243"/>
      <c r="VQT383" s="243"/>
      <c r="VQU383" s="243"/>
      <c r="VQV383" s="243"/>
      <c r="VQW383" s="243"/>
      <c r="VQX383" s="243"/>
      <c r="VQY383" s="243"/>
      <c r="VQZ383" s="243"/>
      <c r="VRA383" s="243"/>
      <c r="VRB383" s="243"/>
      <c r="VRC383" s="243"/>
      <c r="VRD383" s="243"/>
      <c r="VRE383" s="243"/>
      <c r="VRF383" s="243"/>
      <c r="VRG383" s="243"/>
      <c r="VRH383" s="243"/>
      <c r="VRI383" s="243"/>
      <c r="VRJ383" s="243"/>
      <c r="VRK383" s="243"/>
      <c r="VRL383" s="243"/>
      <c r="VRM383" s="243"/>
      <c r="VRN383" s="243"/>
      <c r="VRO383" s="243"/>
      <c r="VRP383" s="243"/>
      <c r="VRQ383" s="243"/>
      <c r="VRR383" s="243"/>
      <c r="VRS383" s="243"/>
      <c r="VRT383" s="243"/>
      <c r="VRU383" s="243"/>
      <c r="VRV383" s="243"/>
      <c r="VRW383" s="243"/>
      <c r="VRX383" s="243"/>
      <c r="VRY383" s="243"/>
      <c r="VRZ383" s="243"/>
      <c r="VSA383" s="243"/>
      <c r="VSB383" s="243"/>
      <c r="VSC383" s="243"/>
      <c r="VSD383" s="243"/>
      <c r="VSE383" s="243"/>
      <c r="VSF383" s="243"/>
      <c r="VSG383" s="243"/>
      <c r="VSH383" s="243"/>
      <c r="VSI383" s="243"/>
      <c r="VSJ383" s="243"/>
      <c r="VSK383" s="243"/>
      <c r="VSL383" s="243"/>
      <c r="VSM383" s="243"/>
      <c r="VSN383" s="243"/>
      <c r="VSO383" s="243"/>
      <c r="VSP383" s="243"/>
      <c r="VSQ383" s="243"/>
      <c r="VSR383" s="243"/>
      <c r="VSS383" s="243"/>
      <c r="VST383" s="243"/>
      <c r="VSU383" s="243"/>
      <c r="VSV383" s="243"/>
      <c r="VSW383" s="243"/>
      <c r="VSX383" s="243"/>
      <c r="VSY383" s="243"/>
      <c r="VSZ383" s="243"/>
      <c r="VTA383" s="243"/>
      <c r="VTB383" s="243"/>
      <c r="VTC383" s="243"/>
      <c r="VTD383" s="243"/>
      <c r="VTE383" s="243"/>
      <c r="VTF383" s="243"/>
      <c r="VTG383" s="243"/>
      <c r="VTH383" s="243"/>
      <c r="VTI383" s="243"/>
      <c r="VTJ383" s="243"/>
      <c r="VTK383" s="243"/>
      <c r="VTL383" s="243"/>
      <c r="VTM383" s="243"/>
      <c r="VTN383" s="243"/>
      <c r="VTO383" s="243"/>
      <c r="VTP383" s="243"/>
      <c r="VTQ383" s="243"/>
      <c r="VTR383" s="243"/>
      <c r="VTS383" s="243"/>
      <c r="VTT383" s="243"/>
      <c r="VTU383" s="243"/>
      <c r="VTV383" s="243"/>
      <c r="VTW383" s="243"/>
      <c r="VTX383" s="243"/>
      <c r="VTY383" s="243"/>
      <c r="VTZ383" s="243"/>
      <c r="VUA383" s="243"/>
      <c r="VUB383" s="243"/>
      <c r="VUC383" s="243"/>
      <c r="VUD383" s="243"/>
      <c r="VUE383" s="243"/>
      <c r="VUF383" s="243"/>
      <c r="VUG383" s="243"/>
      <c r="VUH383" s="243"/>
      <c r="VUI383" s="243"/>
      <c r="VUJ383" s="243"/>
      <c r="VUK383" s="243"/>
      <c r="VUL383" s="243"/>
      <c r="VUM383" s="243"/>
      <c r="VUN383" s="243"/>
      <c r="VUO383" s="243"/>
      <c r="VUP383" s="243"/>
      <c r="VUQ383" s="243"/>
      <c r="VUR383" s="243"/>
      <c r="VUS383" s="243"/>
      <c r="VUT383" s="243"/>
      <c r="VUU383" s="243"/>
      <c r="VUV383" s="243"/>
      <c r="VUW383" s="243"/>
      <c r="VUX383" s="243"/>
      <c r="VUY383" s="243"/>
      <c r="VUZ383" s="243"/>
      <c r="VVA383" s="243"/>
      <c r="VVB383" s="243"/>
      <c r="VVC383" s="243"/>
      <c r="VVD383" s="243"/>
      <c r="VVE383" s="243"/>
      <c r="VVF383" s="243"/>
      <c r="VVG383" s="243"/>
      <c r="VVH383" s="243"/>
      <c r="VVI383" s="243"/>
      <c r="VVJ383" s="243"/>
      <c r="VVK383" s="243"/>
      <c r="VVL383" s="243"/>
      <c r="VVM383" s="243"/>
      <c r="VVN383" s="243"/>
      <c r="VVO383" s="243"/>
      <c r="VVP383" s="243"/>
      <c r="VVQ383" s="243"/>
      <c r="VVR383" s="243"/>
      <c r="VVS383" s="243"/>
      <c r="VVT383" s="243"/>
      <c r="VVU383" s="243"/>
      <c r="VVV383" s="243"/>
      <c r="VVW383" s="243"/>
      <c r="VVX383" s="243"/>
      <c r="VVY383" s="243"/>
      <c r="VVZ383" s="243"/>
      <c r="VWA383" s="243"/>
      <c r="VWB383" s="243"/>
      <c r="VWC383" s="243"/>
      <c r="VWD383" s="243"/>
      <c r="VWE383" s="243"/>
      <c r="VWF383" s="243"/>
      <c r="VWG383" s="243"/>
      <c r="VWH383" s="243"/>
      <c r="VWI383" s="243"/>
      <c r="VWJ383" s="243"/>
      <c r="VWK383" s="243"/>
      <c r="VWL383" s="243"/>
      <c r="VWM383" s="243"/>
      <c r="VWN383" s="243"/>
      <c r="VWO383" s="243"/>
      <c r="VWP383" s="243"/>
      <c r="VWQ383" s="243"/>
      <c r="VWR383" s="243"/>
      <c r="VWS383" s="243"/>
      <c r="VWT383" s="243"/>
      <c r="VWU383" s="243"/>
      <c r="VWV383" s="243"/>
      <c r="VWW383" s="243"/>
      <c r="VWX383" s="243"/>
      <c r="VWY383" s="243"/>
      <c r="VWZ383" s="243"/>
      <c r="VXA383" s="243"/>
      <c r="VXB383" s="243"/>
      <c r="VXC383" s="243"/>
      <c r="VXD383" s="243"/>
      <c r="VXE383" s="243"/>
      <c r="VXF383" s="243"/>
      <c r="VXG383" s="243"/>
      <c r="VXH383" s="243"/>
      <c r="VXI383" s="243"/>
      <c r="VXJ383" s="243"/>
      <c r="VXK383" s="243"/>
      <c r="VXL383" s="243"/>
      <c r="VXM383" s="243"/>
      <c r="VXN383" s="243"/>
      <c r="VXO383" s="243"/>
      <c r="VXP383" s="243"/>
      <c r="VXQ383" s="243"/>
      <c r="VXR383" s="243"/>
      <c r="VXS383" s="243"/>
      <c r="VXT383" s="243"/>
      <c r="VXU383" s="243"/>
      <c r="VXV383" s="243"/>
      <c r="VXW383" s="243"/>
      <c r="VXX383" s="243"/>
      <c r="VXY383" s="243"/>
      <c r="VXZ383" s="243"/>
      <c r="VYA383" s="243"/>
      <c r="VYB383" s="243"/>
      <c r="VYC383" s="243"/>
      <c r="VYD383" s="243"/>
      <c r="VYE383" s="243"/>
      <c r="VYF383" s="243"/>
      <c r="VYG383" s="243"/>
      <c r="VYH383" s="243"/>
      <c r="VYI383" s="243"/>
      <c r="VYJ383" s="243"/>
      <c r="VYK383" s="243"/>
      <c r="VYL383" s="243"/>
      <c r="VYM383" s="243"/>
      <c r="VYN383" s="243"/>
      <c r="VYO383" s="243"/>
      <c r="VYP383" s="243"/>
      <c r="VYQ383" s="243"/>
      <c r="VYR383" s="243"/>
      <c r="VYS383" s="243"/>
      <c r="VYT383" s="243"/>
      <c r="VYU383" s="243"/>
      <c r="VYV383" s="243"/>
      <c r="VYW383" s="243"/>
      <c r="VYX383" s="243"/>
      <c r="VYY383" s="243"/>
      <c r="VYZ383" s="243"/>
      <c r="VZA383" s="243"/>
      <c r="VZB383" s="243"/>
      <c r="VZC383" s="243"/>
      <c r="VZD383" s="243"/>
      <c r="VZE383" s="243"/>
      <c r="VZF383" s="243"/>
      <c r="VZG383" s="243"/>
      <c r="VZH383" s="243"/>
      <c r="VZI383" s="243"/>
      <c r="VZJ383" s="243"/>
      <c r="VZK383" s="243"/>
      <c r="VZL383" s="243"/>
      <c r="VZM383" s="243"/>
      <c r="VZN383" s="243"/>
      <c r="VZO383" s="243"/>
      <c r="VZP383" s="243"/>
      <c r="VZQ383" s="243"/>
      <c r="VZR383" s="243"/>
      <c r="VZS383" s="243"/>
      <c r="VZT383" s="243"/>
      <c r="VZU383" s="243"/>
      <c r="VZV383" s="243"/>
      <c r="VZW383" s="243"/>
      <c r="VZX383" s="243"/>
      <c r="VZY383" s="243"/>
      <c r="VZZ383" s="243"/>
      <c r="WAA383" s="243"/>
      <c r="WAB383" s="243"/>
      <c r="WAC383" s="243"/>
      <c r="WAD383" s="243"/>
      <c r="WAE383" s="243"/>
      <c r="WAF383" s="243"/>
      <c r="WAG383" s="243"/>
      <c r="WAH383" s="243"/>
      <c r="WAI383" s="243"/>
      <c r="WAJ383" s="243"/>
      <c r="WAK383" s="243"/>
      <c r="WAL383" s="243"/>
      <c r="WAM383" s="243"/>
      <c r="WAN383" s="243"/>
      <c r="WAO383" s="243"/>
      <c r="WAP383" s="243"/>
      <c r="WAQ383" s="243"/>
      <c r="WAR383" s="243"/>
      <c r="WAS383" s="243"/>
      <c r="WAT383" s="243"/>
      <c r="WAU383" s="243"/>
      <c r="WAV383" s="243"/>
      <c r="WAW383" s="243"/>
      <c r="WAX383" s="243"/>
      <c r="WAY383" s="243"/>
      <c r="WAZ383" s="243"/>
      <c r="WBA383" s="243"/>
      <c r="WBB383" s="243"/>
      <c r="WBC383" s="243"/>
      <c r="WBD383" s="243"/>
      <c r="WBE383" s="243"/>
      <c r="WBF383" s="243"/>
      <c r="WBG383" s="243"/>
      <c r="WBH383" s="243"/>
      <c r="WBI383" s="243"/>
      <c r="WBJ383" s="243"/>
      <c r="WBK383" s="243"/>
      <c r="WBL383" s="243"/>
      <c r="WBM383" s="243"/>
      <c r="WBN383" s="243"/>
      <c r="WBO383" s="243"/>
      <c r="WBP383" s="243"/>
      <c r="WBQ383" s="243"/>
      <c r="WBR383" s="243"/>
      <c r="WBS383" s="243"/>
      <c r="WBT383" s="243"/>
      <c r="WBU383" s="243"/>
      <c r="WBV383" s="243"/>
      <c r="WBW383" s="243"/>
      <c r="WBX383" s="243"/>
      <c r="WBY383" s="243"/>
      <c r="WBZ383" s="243"/>
      <c r="WCA383" s="243"/>
      <c r="WCB383" s="243"/>
      <c r="WCC383" s="243"/>
      <c r="WCD383" s="243"/>
      <c r="WCE383" s="243"/>
      <c r="WCF383" s="243"/>
      <c r="WCG383" s="243"/>
      <c r="WCH383" s="243"/>
      <c r="WCI383" s="243"/>
      <c r="WCJ383" s="243"/>
      <c r="WCK383" s="243"/>
      <c r="WCL383" s="243"/>
      <c r="WCM383" s="243"/>
      <c r="WCN383" s="243"/>
      <c r="WCO383" s="243"/>
      <c r="WCP383" s="243"/>
      <c r="WCQ383" s="243"/>
      <c r="WCR383" s="243"/>
      <c r="WCS383" s="243"/>
      <c r="WCT383" s="243"/>
      <c r="WCU383" s="243"/>
      <c r="WCV383" s="243"/>
      <c r="WCW383" s="243"/>
      <c r="WCX383" s="243"/>
      <c r="WCY383" s="243"/>
      <c r="WCZ383" s="243"/>
      <c r="WDA383" s="243"/>
      <c r="WDB383" s="243"/>
      <c r="WDC383" s="243"/>
      <c r="WDD383" s="243"/>
      <c r="WDE383" s="243"/>
      <c r="WDF383" s="243"/>
      <c r="WDG383" s="243"/>
      <c r="WDH383" s="243"/>
      <c r="WDI383" s="243"/>
      <c r="WDJ383" s="243"/>
      <c r="WDK383" s="243"/>
      <c r="WDL383" s="243"/>
      <c r="WDM383" s="243"/>
      <c r="WDN383" s="243"/>
      <c r="WDO383" s="243"/>
      <c r="WDP383" s="243"/>
      <c r="WDQ383" s="243"/>
      <c r="WDR383" s="243"/>
      <c r="WDS383" s="243"/>
      <c r="WDT383" s="243"/>
      <c r="WDU383" s="243"/>
      <c r="WDV383" s="243"/>
      <c r="WDW383" s="243"/>
      <c r="WDX383" s="243"/>
      <c r="WDY383" s="243"/>
      <c r="WDZ383" s="243"/>
      <c r="WEA383" s="243"/>
      <c r="WEB383" s="243"/>
      <c r="WEC383" s="243"/>
      <c r="WED383" s="243"/>
      <c r="WEE383" s="243"/>
      <c r="WEF383" s="243"/>
      <c r="WEG383" s="243"/>
      <c r="WEH383" s="243"/>
      <c r="WEI383" s="243"/>
      <c r="WEJ383" s="243"/>
      <c r="WEK383" s="243"/>
      <c r="WEL383" s="243"/>
      <c r="WEM383" s="243"/>
      <c r="WEN383" s="243"/>
      <c r="WEO383" s="243"/>
      <c r="WEP383" s="243"/>
      <c r="WEQ383" s="243"/>
      <c r="WER383" s="243"/>
      <c r="WES383" s="243"/>
      <c r="WET383" s="243"/>
      <c r="WEU383" s="243"/>
      <c r="WEV383" s="243"/>
      <c r="WEW383" s="243"/>
      <c r="WEX383" s="243"/>
      <c r="WEY383" s="243"/>
      <c r="WEZ383" s="243"/>
      <c r="WFA383" s="243"/>
      <c r="WFB383" s="243"/>
      <c r="WFC383" s="243"/>
      <c r="WFD383" s="243"/>
      <c r="WFE383" s="243"/>
      <c r="WFF383" s="243"/>
      <c r="WFG383" s="243"/>
      <c r="WFH383" s="243"/>
      <c r="WFI383" s="243"/>
      <c r="WFJ383" s="243"/>
      <c r="WFK383" s="243"/>
      <c r="WFL383" s="243"/>
      <c r="WFM383" s="243"/>
      <c r="WFN383" s="243"/>
      <c r="WFO383" s="243"/>
      <c r="WFP383" s="243"/>
      <c r="WFQ383" s="243"/>
      <c r="WFR383" s="243"/>
      <c r="WFS383" s="243"/>
      <c r="WFT383" s="243"/>
      <c r="WFU383" s="243"/>
      <c r="WFV383" s="243"/>
      <c r="WFW383" s="243"/>
      <c r="WFX383" s="243"/>
      <c r="WFY383" s="243"/>
      <c r="WFZ383" s="243"/>
      <c r="WGA383" s="243"/>
      <c r="WGB383" s="243"/>
      <c r="WGC383" s="243"/>
      <c r="WGD383" s="243"/>
      <c r="WGE383" s="243"/>
      <c r="WGF383" s="243"/>
      <c r="WGG383" s="243"/>
      <c r="WGH383" s="243"/>
      <c r="WGI383" s="243"/>
      <c r="WGJ383" s="243"/>
      <c r="WGK383" s="243"/>
      <c r="WGL383" s="243"/>
      <c r="WGM383" s="243"/>
      <c r="WGN383" s="243"/>
      <c r="WGO383" s="243"/>
      <c r="WGP383" s="243"/>
      <c r="WGQ383" s="243"/>
      <c r="WGR383" s="243"/>
      <c r="WGS383" s="243"/>
      <c r="WGT383" s="243"/>
      <c r="WGU383" s="243"/>
      <c r="WGV383" s="243"/>
      <c r="WGW383" s="243"/>
      <c r="WGX383" s="243"/>
      <c r="WGY383" s="243"/>
      <c r="WGZ383" s="243"/>
      <c r="WHA383" s="243"/>
      <c r="WHB383" s="243"/>
      <c r="WHC383" s="243"/>
      <c r="WHD383" s="243"/>
      <c r="WHE383" s="243"/>
      <c r="WHF383" s="243"/>
      <c r="WHG383" s="243"/>
      <c r="WHH383" s="243"/>
      <c r="WHI383" s="243"/>
      <c r="WHJ383" s="243"/>
      <c r="WHK383" s="243"/>
      <c r="WHL383" s="243"/>
      <c r="WHM383" s="243"/>
      <c r="WHN383" s="243"/>
      <c r="WHO383" s="243"/>
      <c r="WHP383" s="243"/>
      <c r="WHQ383" s="243"/>
      <c r="WHR383" s="243"/>
      <c r="WHS383" s="243"/>
      <c r="WHT383" s="243"/>
      <c r="WHU383" s="243"/>
      <c r="WHV383" s="243"/>
      <c r="WHW383" s="243"/>
      <c r="WHX383" s="243"/>
      <c r="WHY383" s="243"/>
      <c r="WHZ383" s="243"/>
      <c r="WIA383" s="243"/>
      <c r="WIB383" s="243"/>
      <c r="WIC383" s="243"/>
      <c r="WID383" s="243"/>
      <c r="WIE383" s="243"/>
      <c r="WIF383" s="243"/>
      <c r="WIG383" s="243"/>
      <c r="WIH383" s="243"/>
      <c r="WII383" s="243"/>
      <c r="WIJ383" s="243"/>
      <c r="WIK383" s="243"/>
      <c r="WIL383" s="243"/>
      <c r="WIM383" s="243"/>
      <c r="WIN383" s="243"/>
      <c r="WIO383" s="243"/>
      <c r="WIP383" s="243"/>
      <c r="WIQ383" s="243"/>
      <c r="WIR383" s="243"/>
      <c r="WIS383" s="243"/>
      <c r="WIT383" s="243"/>
      <c r="WIU383" s="243"/>
      <c r="WIV383" s="243"/>
      <c r="WIW383" s="243"/>
      <c r="WIX383" s="243"/>
      <c r="WIY383" s="243"/>
      <c r="WIZ383" s="243"/>
      <c r="WJA383" s="243"/>
      <c r="WJB383" s="243"/>
      <c r="WJC383" s="243"/>
      <c r="WJD383" s="243"/>
      <c r="WJE383" s="243"/>
      <c r="WJF383" s="243"/>
      <c r="WJG383" s="243"/>
      <c r="WJH383" s="243"/>
      <c r="WJI383" s="243"/>
      <c r="WJJ383" s="243"/>
      <c r="WJK383" s="243"/>
      <c r="WJL383" s="243"/>
      <c r="WJM383" s="243"/>
      <c r="WJN383" s="243"/>
      <c r="WJO383" s="243"/>
      <c r="WJP383" s="243"/>
      <c r="WJQ383" s="243"/>
      <c r="WJR383" s="243"/>
      <c r="WJS383" s="243"/>
      <c r="WJT383" s="243"/>
      <c r="WJU383" s="243"/>
      <c r="WJV383" s="243"/>
      <c r="WJW383" s="243"/>
      <c r="WJX383" s="243"/>
      <c r="WJY383" s="243"/>
      <c r="WJZ383" s="243"/>
      <c r="WKA383" s="243"/>
      <c r="WKB383" s="243"/>
      <c r="WKC383" s="243"/>
      <c r="WKD383" s="243"/>
      <c r="WKE383" s="243"/>
      <c r="WKF383" s="243"/>
      <c r="WKG383" s="243"/>
      <c r="WKH383" s="243"/>
      <c r="WKI383" s="243"/>
      <c r="WKJ383" s="243"/>
      <c r="WKK383" s="243"/>
      <c r="WKL383" s="243"/>
      <c r="WKM383" s="243"/>
      <c r="WKN383" s="243"/>
      <c r="WKO383" s="243"/>
      <c r="WKP383" s="243"/>
      <c r="WKQ383" s="243"/>
      <c r="WKR383" s="243"/>
      <c r="WKS383" s="243"/>
      <c r="WKT383" s="243"/>
      <c r="WKU383" s="243"/>
      <c r="WKV383" s="243"/>
      <c r="WKW383" s="243"/>
      <c r="WKX383" s="243"/>
      <c r="WKY383" s="243"/>
      <c r="WKZ383" s="243"/>
      <c r="WLA383" s="243"/>
      <c r="WLB383" s="243"/>
      <c r="WLC383" s="243"/>
      <c r="WLD383" s="243"/>
      <c r="WLE383" s="243"/>
      <c r="WLF383" s="243"/>
      <c r="WLG383" s="243"/>
      <c r="WLH383" s="243"/>
      <c r="WLI383" s="243"/>
      <c r="WLJ383" s="243"/>
      <c r="WLK383" s="243"/>
      <c r="WLL383" s="243"/>
      <c r="WLM383" s="243"/>
      <c r="WLN383" s="243"/>
      <c r="WLO383" s="243"/>
      <c r="WLP383" s="243"/>
      <c r="WLQ383" s="243"/>
      <c r="WLR383" s="243"/>
      <c r="WLS383" s="243"/>
      <c r="WLT383" s="243"/>
      <c r="WLU383" s="243"/>
      <c r="WLV383" s="243"/>
      <c r="WLW383" s="243"/>
      <c r="WLX383" s="243"/>
      <c r="WLY383" s="243"/>
      <c r="WLZ383" s="243"/>
      <c r="WMA383" s="243"/>
      <c r="WMB383" s="243"/>
      <c r="WMC383" s="243"/>
      <c r="WMD383" s="243"/>
      <c r="WME383" s="243"/>
      <c r="WMF383" s="243"/>
      <c r="WMG383" s="243"/>
      <c r="WMH383" s="243"/>
      <c r="WMI383" s="243"/>
      <c r="WMJ383" s="243"/>
      <c r="WMK383" s="243"/>
      <c r="WML383" s="243"/>
      <c r="WMM383" s="243"/>
      <c r="WMN383" s="243"/>
      <c r="WMO383" s="243"/>
      <c r="WMP383" s="243"/>
      <c r="WMQ383" s="243"/>
      <c r="WMR383" s="243"/>
      <c r="WMS383" s="243"/>
      <c r="WMT383" s="243"/>
      <c r="WMU383" s="243"/>
      <c r="WMV383" s="243"/>
      <c r="WMW383" s="243"/>
      <c r="WMX383" s="243"/>
      <c r="WMY383" s="243"/>
      <c r="WMZ383" s="243"/>
      <c r="WNA383" s="243"/>
      <c r="WNB383" s="243"/>
      <c r="WNC383" s="243"/>
      <c r="WND383" s="243"/>
      <c r="WNE383" s="243"/>
      <c r="WNF383" s="243"/>
      <c r="WNG383" s="243"/>
      <c r="WNH383" s="243"/>
      <c r="WNI383" s="243"/>
      <c r="WNJ383" s="243"/>
      <c r="WNK383" s="243"/>
      <c r="WNL383" s="243"/>
      <c r="WNM383" s="243"/>
      <c r="WNN383" s="243"/>
      <c r="WNO383" s="243"/>
      <c r="WNP383" s="243"/>
      <c r="WNQ383" s="243"/>
      <c r="WNR383" s="243"/>
      <c r="WNS383" s="243"/>
      <c r="WNT383" s="243"/>
      <c r="WNU383" s="243"/>
      <c r="WNV383" s="243"/>
      <c r="WNW383" s="243"/>
      <c r="WNX383" s="243"/>
      <c r="WNY383" s="243"/>
      <c r="WNZ383" s="243"/>
      <c r="WOA383" s="243"/>
      <c r="WOB383" s="243"/>
      <c r="WOC383" s="243"/>
      <c r="WOD383" s="243"/>
      <c r="WOE383" s="243"/>
      <c r="WOF383" s="243"/>
      <c r="WOG383" s="243"/>
      <c r="WOH383" s="243"/>
      <c r="WOI383" s="243"/>
      <c r="WOJ383" s="243"/>
      <c r="WOK383" s="243"/>
      <c r="WOL383" s="243"/>
      <c r="WOM383" s="243"/>
      <c r="WON383" s="243"/>
      <c r="WOO383" s="243"/>
      <c r="WOP383" s="243"/>
      <c r="WOQ383" s="243"/>
      <c r="WOR383" s="243"/>
      <c r="WOS383" s="243"/>
      <c r="WOT383" s="243"/>
      <c r="WOU383" s="243"/>
      <c r="WOV383" s="243"/>
      <c r="WOW383" s="243"/>
      <c r="WOX383" s="243"/>
      <c r="WOY383" s="243"/>
      <c r="WOZ383" s="243"/>
      <c r="WPA383" s="243"/>
      <c r="WPB383" s="243"/>
      <c r="WPC383" s="243"/>
      <c r="WPD383" s="243"/>
      <c r="WPE383" s="243"/>
      <c r="WPF383" s="243"/>
      <c r="WPG383" s="243"/>
      <c r="WPH383" s="243"/>
      <c r="WPI383" s="243"/>
      <c r="WPJ383" s="243"/>
      <c r="WPK383" s="243"/>
      <c r="WPL383" s="243"/>
      <c r="WPM383" s="243"/>
      <c r="WPN383" s="243"/>
      <c r="WPO383" s="243"/>
      <c r="WPP383" s="243"/>
      <c r="WPQ383" s="243"/>
      <c r="WPR383" s="243"/>
      <c r="WPS383" s="243"/>
      <c r="WPT383" s="243"/>
      <c r="WPU383" s="243"/>
      <c r="WPV383" s="243"/>
      <c r="WPW383" s="243"/>
      <c r="WPX383" s="243"/>
      <c r="WPY383" s="243"/>
      <c r="WPZ383" s="243"/>
      <c r="WQA383" s="243"/>
      <c r="WQB383" s="243"/>
      <c r="WQC383" s="243"/>
      <c r="WQD383" s="243"/>
      <c r="WQE383" s="243"/>
      <c r="WQF383" s="243"/>
      <c r="WQG383" s="243"/>
      <c r="WQH383" s="243"/>
      <c r="WQI383" s="243"/>
      <c r="WQJ383" s="243"/>
      <c r="WQK383" s="243"/>
      <c r="WQL383" s="243"/>
      <c r="WQM383" s="243"/>
      <c r="WQN383" s="243"/>
      <c r="WQO383" s="243"/>
      <c r="WQP383" s="243"/>
      <c r="WQQ383" s="243"/>
      <c r="WQR383" s="243"/>
      <c r="WQS383" s="243"/>
      <c r="WQT383" s="243"/>
      <c r="WQU383" s="243"/>
      <c r="WQV383" s="243"/>
      <c r="WQW383" s="243"/>
      <c r="WQX383" s="243"/>
      <c r="WQY383" s="243"/>
      <c r="WQZ383" s="243"/>
      <c r="WRA383" s="243"/>
      <c r="WRB383" s="243"/>
      <c r="WRC383" s="243"/>
      <c r="WRD383" s="243"/>
      <c r="WRE383" s="243"/>
      <c r="WRF383" s="243"/>
      <c r="WRG383" s="243"/>
      <c r="WRH383" s="243"/>
      <c r="WRI383" s="243"/>
      <c r="WRJ383" s="243"/>
      <c r="WRK383" s="243"/>
      <c r="WRL383" s="243"/>
      <c r="WRM383" s="243"/>
      <c r="WRN383" s="243"/>
      <c r="WRO383" s="243"/>
      <c r="WRP383" s="243"/>
      <c r="WRQ383" s="243"/>
      <c r="WRR383" s="243"/>
      <c r="WRS383" s="243"/>
      <c r="WRT383" s="243"/>
      <c r="WRU383" s="243"/>
      <c r="WRV383" s="243"/>
      <c r="WRW383" s="243"/>
      <c r="WRX383" s="243"/>
      <c r="WRY383" s="243"/>
      <c r="WRZ383" s="243"/>
      <c r="WSA383" s="243"/>
      <c r="WSB383" s="243"/>
      <c r="WSC383" s="243"/>
      <c r="WSD383" s="243"/>
      <c r="WSE383" s="243"/>
      <c r="WSF383" s="243"/>
      <c r="WSG383" s="243"/>
      <c r="WSH383" s="243"/>
      <c r="WSI383" s="243"/>
      <c r="WSJ383" s="243"/>
      <c r="WSK383" s="243"/>
      <c r="WSL383" s="243"/>
      <c r="WSM383" s="243"/>
      <c r="WSN383" s="243"/>
      <c r="WSO383" s="243"/>
      <c r="WSP383" s="243"/>
      <c r="WSQ383" s="243"/>
      <c r="WSR383" s="243"/>
      <c r="WSS383" s="243"/>
      <c r="WST383" s="243"/>
      <c r="WSU383" s="243"/>
      <c r="WSV383" s="243"/>
      <c r="WSW383" s="243"/>
      <c r="WSX383" s="243"/>
      <c r="WSY383" s="243"/>
      <c r="WSZ383" s="243"/>
      <c r="WTA383" s="243"/>
      <c r="WTB383" s="243"/>
      <c r="WTC383" s="243"/>
      <c r="WTD383" s="243"/>
      <c r="WTE383" s="243"/>
      <c r="WTF383" s="243"/>
      <c r="WTG383" s="243"/>
      <c r="WTH383" s="243"/>
      <c r="WTI383" s="243"/>
      <c r="WTJ383" s="243"/>
      <c r="WTK383" s="243"/>
      <c r="WTL383" s="243"/>
      <c r="WTM383" s="243"/>
      <c r="WTN383" s="243"/>
      <c r="WTO383" s="243"/>
      <c r="WTP383" s="243"/>
      <c r="WTQ383" s="243"/>
      <c r="WTR383" s="243"/>
      <c r="WTS383" s="243"/>
      <c r="WTT383" s="243"/>
      <c r="WTU383" s="243"/>
      <c r="WTV383" s="243"/>
      <c r="WTW383" s="243"/>
      <c r="WTX383" s="243"/>
      <c r="WTY383" s="243"/>
      <c r="WTZ383" s="243"/>
      <c r="WUA383" s="243"/>
      <c r="WUB383" s="243"/>
      <c r="WUC383" s="243"/>
      <c r="WUD383" s="243"/>
      <c r="WUE383" s="243"/>
      <c r="WUF383" s="243"/>
      <c r="WUG383" s="243"/>
      <c r="WUH383" s="243"/>
      <c r="WUI383" s="243"/>
      <c r="WUJ383" s="243"/>
      <c r="WUK383" s="243"/>
      <c r="WUL383" s="243"/>
      <c r="WUM383" s="243"/>
      <c r="WUN383" s="243"/>
      <c r="WUO383" s="243"/>
      <c r="WUP383" s="243"/>
      <c r="WUQ383" s="243"/>
      <c r="WUR383" s="243"/>
      <c r="WUS383" s="243"/>
      <c r="WUT383" s="243"/>
      <c r="WUU383" s="243"/>
      <c r="WUV383" s="243"/>
      <c r="WUW383" s="243"/>
      <c r="WUX383" s="243"/>
      <c r="WUY383" s="243"/>
      <c r="WUZ383" s="243"/>
      <c r="WVA383" s="243"/>
      <c r="WVB383" s="243"/>
      <c r="WVC383" s="243"/>
      <c r="WVD383" s="243"/>
      <c r="WVE383" s="243"/>
      <c r="WVF383" s="243"/>
      <c r="WVG383" s="243"/>
      <c r="WVH383" s="243"/>
      <c r="WVI383" s="243"/>
      <c r="WVJ383" s="243"/>
      <c r="WVK383" s="243"/>
      <c r="WVL383" s="243"/>
      <c r="WVM383" s="243"/>
      <c r="WVN383" s="243"/>
      <c r="WVO383" s="243"/>
      <c r="WVP383" s="243"/>
      <c r="WVQ383" s="243"/>
      <c r="WVR383" s="243"/>
      <c r="WVS383" s="243"/>
      <c r="WVT383" s="243"/>
      <c r="WVU383" s="243"/>
      <c r="WVV383" s="243"/>
      <c r="WVW383" s="243"/>
      <c r="WVX383" s="243"/>
      <c r="WVY383" s="243"/>
      <c r="WVZ383" s="243"/>
      <c r="WWA383" s="243"/>
      <c r="WWB383" s="243"/>
      <c r="WWC383" s="243"/>
      <c r="WWD383" s="243"/>
      <c r="WWE383" s="243"/>
      <c r="WWF383" s="243"/>
      <c r="WWG383" s="243"/>
      <c r="WWH383" s="243"/>
      <c r="WWI383" s="243"/>
      <c r="WWJ383" s="243"/>
      <c r="WWK383" s="243"/>
      <c r="WWL383" s="243"/>
      <c r="WWM383" s="243"/>
      <c r="WWN383" s="243"/>
      <c r="WWO383" s="243"/>
      <c r="WWP383" s="243"/>
      <c r="WWQ383" s="243"/>
      <c r="WWR383" s="243"/>
      <c r="WWS383" s="243"/>
      <c r="WWT383" s="243"/>
      <c r="WWU383" s="243"/>
      <c r="WWV383" s="243"/>
      <c r="WWW383" s="243"/>
      <c r="WWX383" s="243"/>
      <c r="WWY383" s="243"/>
      <c r="WWZ383" s="243"/>
      <c r="WXA383" s="243"/>
      <c r="WXB383" s="243"/>
      <c r="WXC383" s="243"/>
      <c r="WXD383" s="243"/>
      <c r="WXE383" s="243"/>
      <c r="WXF383" s="243"/>
      <c r="WXG383" s="243"/>
      <c r="WXH383" s="243"/>
      <c r="WXI383" s="243"/>
      <c r="WXJ383" s="243"/>
      <c r="WXK383" s="243"/>
      <c r="WXL383" s="243"/>
      <c r="WXM383" s="243"/>
      <c r="WXN383" s="243"/>
      <c r="WXO383" s="243"/>
      <c r="WXP383" s="243"/>
      <c r="WXQ383" s="243"/>
      <c r="WXR383" s="243"/>
      <c r="WXS383" s="243"/>
      <c r="WXT383" s="243"/>
      <c r="WXU383" s="243"/>
      <c r="WXV383" s="243"/>
      <c r="WXW383" s="243"/>
      <c r="WXX383" s="243"/>
      <c r="WXY383" s="243"/>
      <c r="WXZ383" s="243"/>
      <c r="WYA383" s="243"/>
      <c r="WYB383" s="243"/>
      <c r="WYC383" s="243"/>
      <c r="WYD383" s="243"/>
      <c r="WYE383" s="243"/>
      <c r="WYF383" s="243"/>
      <c r="WYG383" s="243"/>
      <c r="WYH383" s="243"/>
      <c r="WYI383" s="243"/>
      <c r="WYJ383" s="243"/>
      <c r="WYK383" s="243"/>
      <c r="WYL383" s="243"/>
      <c r="WYM383" s="243"/>
      <c r="WYN383" s="243"/>
      <c r="WYO383" s="243"/>
      <c r="WYP383" s="243"/>
      <c r="WYQ383" s="243"/>
      <c r="WYR383" s="243"/>
      <c r="WYS383" s="243"/>
      <c r="WYT383" s="243"/>
      <c r="WYU383" s="243"/>
      <c r="WYV383" s="243"/>
      <c r="WYW383" s="243"/>
      <c r="WYX383" s="243"/>
      <c r="WYY383" s="243"/>
      <c r="WYZ383" s="243"/>
      <c r="WZA383" s="243"/>
      <c r="WZB383" s="243"/>
      <c r="WZC383" s="243"/>
      <c r="WZD383" s="243"/>
      <c r="WZE383" s="243"/>
      <c r="WZF383" s="243"/>
      <c r="WZG383" s="243"/>
      <c r="WZH383" s="243"/>
      <c r="WZI383" s="243"/>
      <c r="WZJ383" s="243"/>
      <c r="WZK383" s="243"/>
      <c r="WZL383" s="243"/>
      <c r="WZM383" s="243"/>
      <c r="WZN383" s="243"/>
      <c r="WZO383" s="243"/>
      <c r="WZP383" s="243"/>
      <c r="WZQ383" s="243"/>
      <c r="WZR383" s="243"/>
      <c r="WZS383" s="243"/>
      <c r="WZT383" s="243"/>
      <c r="WZU383" s="243"/>
      <c r="WZV383" s="243"/>
      <c r="WZW383" s="243"/>
      <c r="WZX383" s="243"/>
      <c r="WZY383" s="243"/>
      <c r="WZZ383" s="243"/>
      <c r="XAA383" s="243"/>
      <c r="XAB383" s="243"/>
      <c r="XAC383" s="243"/>
      <c r="XAD383" s="243"/>
      <c r="XAE383" s="243"/>
      <c r="XAF383" s="243"/>
      <c r="XAG383" s="243"/>
      <c r="XAH383" s="243"/>
      <c r="XAI383" s="243"/>
      <c r="XAJ383" s="243"/>
      <c r="XAK383" s="243"/>
      <c r="XAL383" s="243"/>
      <c r="XAM383" s="243"/>
      <c r="XAN383" s="243"/>
      <c r="XAO383" s="243"/>
      <c r="XAP383" s="243"/>
      <c r="XAQ383" s="243"/>
      <c r="XAR383" s="243"/>
      <c r="XAS383" s="243"/>
      <c r="XAT383" s="243"/>
      <c r="XAU383" s="243"/>
      <c r="XAV383" s="243"/>
      <c r="XAW383" s="243"/>
      <c r="XAX383" s="243"/>
      <c r="XAY383" s="243"/>
      <c r="XAZ383" s="243"/>
      <c r="XBA383" s="243"/>
      <c r="XBB383" s="243"/>
      <c r="XBC383" s="243"/>
      <c r="XBD383" s="243"/>
      <c r="XBE383" s="243"/>
      <c r="XBF383" s="243"/>
      <c r="XBG383" s="243"/>
      <c r="XBH383" s="243"/>
      <c r="XBI383" s="243"/>
      <c r="XBJ383" s="243"/>
      <c r="XBK383" s="243"/>
      <c r="XBL383" s="243"/>
      <c r="XBM383" s="243"/>
      <c r="XBN383" s="243"/>
      <c r="XBO383" s="243"/>
      <c r="XBP383" s="243"/>
      <c r="XBQ383" s="243"/>
      <c r="XBR383" s="243"/>
      <c r="XBS383" s="243"/>
      <c r="XBT383" s="243"/>
      <c r="XBU383" s="243"/>
      <c r="XBV383" s="243"/>
      <c r="XBW383" s="243"/>
      <c r="XBX383" s="243"/>
      <c r="XBY383" s="243"/>
      <c r="XBZ383" s="243"/>
      <c r="XCA383" s="243"/>
      <c r="XCB383" s="243"/>
      <c r="XCC383" s="243"/>
      <c r="XCD383" s="243"/>
      <c r="XCE383" s="243"/>
      <c r="XCF383" s="243"/>
      <c r="XCG383" s="243"/>
      <c r="XCH383" s="243"/>
      <c r="XCI383" s="243"/>
      <c r="XCJ383" s="243"/>
      <c r="XCK383" s="243"/>
      <c r="XCL383" s="243"/>
      <c r="XCM383" s="243"/>
      <c r="XCN383" s="243"/>
      <c r="XCO383" s="243"/>
      <c r="XCP383" s="243"/>
      <c r="XCQ383" s="243"/>
      <c r="XCR383" s="243"/>
      <c r="XCS383" s="243"/>
      <c r="XCT383" s="243"/>
      <c r="XCU383" s="243"/>
      <c r="XCV383" s="243"/>
      <c r="XCW383" s="243"/>
      <c r="XCX383" s="243"/>
      <c r="XCY383" s="243"/>
      <c r="XCZ383" s="243"/>
      <c r="XDA383" s="243"/>
      <c r="XDB383" s="243"/>
      <c r="XDC383" s="243"/>
      <c r="XDD383" s="243"/>
      <c r="XDE383" s="243"/>
      <c r="XDF383" s="243"/>
      <c r="XDG383" s="243"/>
      <c r="XDH383" s="243"/>
      <c r="XDI383" s="243"/>
      <c r="XDJ383" s="243"/>
      <c r="XDK383" s="243"/>
      <c r="XDL383" s="243"/>
      <c r="XDM383" s="243"/>
      <c r="XDN383" s="243"/>
      <c r="XDO383" s="243"/>
      <c r="XDP383" s="243"/>
      <c r="XDQ383" s="243"/>
      <c r="XDR383" s="243"/>
      <c r="XDS383" s="243"/>
      <c r="XDT383" s="243"/>
      <c r="XDU383" s="243"/>
      <c r="XDV383" s="243"/>
      <c r="XDW383" s="243"/>
      <c r="XDX383" s="243"/>
      <c r="XDY383" s="243"/>
      <c r="XDZ383" s="243"/>
      <c r="XEA383" s="243"/>
      <c r="XEB383" s="243"/>
      <c r="XEC383" s="243"/>
      <c r="XED383" s="243"/>
      <c r="XEE383" s="243"/>
      <c r="XEF383" s="243"/>
      <c r="XEG383" s="243"/>
      <c r="XEH383" s="243"/>
      <c r="XEI383" s="243"/>
      <c r="XEJ383" s="243"/>
      <c r="XEK383" s="243"/>
      <c r="XEL383" s="243"/>
      <c r="XEM383" s="243"/>
      <c r="XEN383" s="243"/>
      <c r="XEO383" s="243"/>
      <c r="XEP383" s="243"/>
      <c r="XEQ383" s="243"/>
      <c r="XER383" s="243"/>
      <c r="XES383" s="243"/>
      <c r="XET383" s="243"/>
      <c r="XEU383" s="243"/>
      <c r="XEV383" s="243"/>
      <c r="XEW383" s="243"/>
      <c r="XEX383" s="243"/>
      <c r="XEY383" s="243"/>
      <c r="XEZ383" s="243"/>
      <c r="XFA383" s="243"/>
      <c r="XFB383" s="243"/>
      <c r="XFC383" s="243"/>
      <c r="XFD383" s="243"/>
    </row>
    <row r="384" spans="1:16384" ht="18.75" customHeight="1" x14ac:dyDescent="0.25">
      <c r="A384" s="301" t="str">
        <f t="shared" si="52"/>
        <v>2018年1月</v>
      </c>
      <c r="B384" s="332">
        <v>43104</v>
      </c>
      <c r="C384" s="333" t="s">
        <v>1085</v>
      </c>
      <c r="D384" s="334" t="s">
        <v>617</v>
      </c>
      <c r="E384" s="305" t="str">
        <f t="shared" si="50"/>
        <v>A</v>
      </c>
      <c r="F384" s="305" t="str">
        <f t="shared" si="51"/>
        <v>B</v>
      </c>
      <c r="G384" s="347" t="s">
        <v>327</v>
      </c>
      <c r="H384" s="307" t="s">
        <v>328</v>
      </c>
      <c r="I384" s="307" t="s">
        <v>33</v>
      </c>
      <c r="J384" s="307"/>
      <c r="K384" s="308" t="s">
        <v>355</v>
      </c>
      <c r="L384" s="336" t="s">
        <v>35</v>
      </c>
      <c r="M384" s="306" t="s">
        <v>94</v>
      </c>
      <c r="N384" s="306"/>
      <c r="O384" s="306" t="s">
        <v>37</v>
      </c>
      <c r="P384" s="308">
        <v>23.25</v>
      </c>
      <c r="Q384" s="309">
        <v>23.25</v>
      </c>
      <c r="R384" s="312">
        <v>9280</v>
      </c>
      <c r="S384" s="310">
        <f t="shared" si="48"/>
        <v>215760</v>
      </c>
      <c r="T384" s="311"/>
      <c r="U384" s="311">
        <f t="shared" si="45"/>
        <v>215760</v>
      </c>
      <c r="V384" s="451">
        <v>43111</v>
      </c>
      <c r="W384" s="452">
        <v>43112</v>
      </c>
      <c r="X384" s="308">
        <v>750</v>
      </c>
      <c r="Y384" s="313" t="s">
        <v>1093</v>
      </c>
      <c r="Z384" s="314">
        <v>3720</v>
      </c>
      <c r="AA384" s="315">
        <v>180110811</v>
      </c>
      <c r="AB384" s="316" t="s">
        <v>1092</v>
      </c>
      <c r="AC384" s="317">
        <v>43113</v>
      </c>
      <c r="AD384" s="318">
        <f t="shared" si="46"/>
        <v>43161</v>
      </c>
      <c r="AE384" s="319">
        <f>IF(OR(G384=账期!$A$18,G384=账期!$A$20,G384=账期!$A$22,G384=账期!$A$24,G384=账期!$A$25,G384=账期!$A$27,G384=账期!$A$26,G384=账期!$A$28,G384=账期!$A$30,G384=账期!$A$32,G384=账期!$A$34,G384=账期!$A$35,G384=账期!$A$37,G384=账期!$A$39,G384=账期!$A$40,G384=账期!$A$41,G384=账期!$A$42,G384=账期!$A$43,G384=账期!$A$44,G384=账期!$A$45,G384=账期!$A$46,G384=账期!$A$48,G384=账期!$A$50,G384=账期!$A$51,G384=账期!$A$52,G384=账期!$A$53,G384=账期!$A$54,G384=账期!$A$56,G384=账期!$A$57,G384=账期!$A$58,G384=账期!$A$59,G384=账期!$A$60,G384=账期!$A$61,G384=账期!$A$62,G384=账期!$A$63,G384=账期!$A$64,G384=账期!$A$66,G384=账期!$A$67,G384=账期!$A$68,G384=账期!$A$70,G384=账期!$A$71),30,IF(OR(G384=账期!$A$74,G384=账期!$A$77,G384=账期!$A$76,G384=账期!$A$79,G384=账期!$A$80,G384=账期!$A$81,G384=账期!$A$83,G384=账期!$A$85,G384=账期!$A$87,G384=账期!$A$89,G384=账期!$A$91),60,IF(OR(G384=账期!$A$93,G384=账期!$A$94,G384=账期!$A$95,G384=账期!$A$96,G384=账期!$A$98,G384=账期!$A$99,G384=账期!$A$101,G384=账期!$A$102),90,0)))</f>
        <v>30</v>
      </c>
      <c r="AF384" s="319"/>
      <c r="AG384" s="306" t="s">
        <v>50</v>
      </c>
      <c r="AH384" s="319" t="str">
        <f t="shared" si="49"/>
        <v>徐绪盛</v>
      </c>
      <c r="AI384" s="321"/>
      <c r="AO384" s="243"/>
      <c r="AP384" s="243"/>
      <c r="AQ384" s="243"/>
      <c r="AR384" s="243"/>
      <c r="AS384" s="243"/>
      <c r="AT384" s="243"/>
      <c r="AU384" s="243"/>
      <c r="AV384" s="243"/>
      <c r="AW384" s="243"/>
      <c r="AX384" s="243"/>
      <c r="AY384" s="243"/>
      <c r="AZ384" s="243"/>
      <c r="BA384" s="243"/>
      <c r="BB384" s="243"/>
      <c r="BC384" s="243"/>
      <c r="BD384" s="243"/>
      <c r="BE384" s="243"/>
      <c r="BF384" s="243"/>
      <c r="BG384" s="243"/>
      <c r="BH384" s="243"/>
      <c r="BI384" s="243"/>
      <c r="BJ384" s="243"/>
      <c r="BK384" s="243"/>
      <c r="BL384" s="243"/>
      <c r="BM384" s="243"/>
      <c r="BN384" s="243"/>
      <c r="BO384" s="243"/>
      <c r="BP384" s="243"/>
      <c r="BQ384" s="243"/>
      <c r="BR384" s="243"/>
      <c r="BS384" s="243"/>
      <c r="BT384" s="243"/>
      <c r="BU384" s="243"/>
      <c r="BV384" s="243"/>
      <c r="BW384" s="243"/>
      <c r="BX384" s="243"/>
      <c r="BY384" s="243"/>
      <c r="BZ384" s="243"/>
      <c r="CA384" s="243"/>
      <c r="CB384" s="243"/>
      <c r="CC384" s="243"/>
      <c r="CD384" s="243"/>
      <c r="CE384" s="243"/>
      <c r="CF384" s="243"/>
      <c r="CG384" s="243"/>
      <c r="CH384" s="243"/>
      <c r="CI384" s="243"/>
      <c r="CJ384" s="243"/>
      <c r="CK384" s="243"/>
      <c r="CL384" s="243"/>
      <c r="CM384" s="243"/>
      <c r="CN384" s="243"/>
      <c r="CO384" s="243"/>
      <c r="CP384" s="243"/>
      <c r="CQ384" s="243"/>
      <c r="CR384" s="243"/>
      <c r="CS384" s="243"/>
      <c r="CT384" s="243"/>
      <c r="CU384" s="243"/>
      <c r="CV384" s="243"/>
      <c r="CW384" s="243"/>
      <c r="CX384" s="243"/>
      <c r="CY384" s="243"/>
      <c r="CZ384" s="243"/>
      <c r="DA384" s="243"/>
      <c r="DB384" s="243"/>
      <c r="DC384" s="243"/>
      <c r="DD384" s="243"/>
      <c r="DE384" s="243"/>
      <c r="DF384" s="243"/>
      <c r="DG384" s="243"/>
      <c r="DH384" s="243"/>
      <c r="DI384" s="243"/>
      <c r="DJ384" s="243"/>
      <c r="DK384" s="243"/>
      <c r="DL384" s="243"/>
      <c r="DM384" s="243"/>
      <c r="DN384" s="243"/>
      <c r="DO384" s="243"/>
      <c r="DP384" s="243"/>
      <c r="DQ384" s="243"/>
      <c r="DR384" s="243"/>
      <c r="DS384" s="243"/>
      <c r="DT384" s="243"/>
      <c r="DU384" s="243"/>
      <c r="DV384" s="243"/>
      <c r="DW384" s="243"/>
      <c r="DX384" s="243"/>
      <c r="DY384" s="243"/>
      <c r="DZ384" s="243"/>
      <c r="EA384" s="243"/>
      <c r="EB384" s="243"/>
      <c r="EC384" s="243"/>
      <c r="ED384" s="243"/>
      <c r="EE384" s="243"/>
      <c r="EF384" s="243"/>
      <c r="EG384" s="243"/>
      <c r="EH384" s="243"/>
      <c r="EI384" s="243"/>
      <c r="EJ384" s="243"/>
      <c r="EK384" s="243"/>
      <c r="EL384" s="243"/>
      <c r="EM384" s="243"/>
      <c r="EN384" s="243"/>
      <c r="EO384" s="243"/>
      <c r="EP384" s="243"/>
      <c r="EQ384" s="243"/>
      <c r="ER384" s="243"/>
      <c r="ES384" s="243"/>
      <c r="ET384" s="243"/>
      <c r="EU384" s="243"/>
      <c r="EV384" s="243"/>
      <c r="EW384" s="243"/>
      <c r="EX384" s="243"/>
      <c r="EY384" s="243"/>
      <c r="EZ384" s="243"/>
      <c r="FA384" s="243"/>
      <c r="FB384" s="243"/>
      <c r="FC384" s="243"/>
      <c r="FD384" s="243"/>
      <c r="FE384" s="243"/>
      <c r="FF384" s="243"/>
      <c r="FG384" s="243"/>
      <c r="FH384" s="243"/>
      <c r="FI384" s="243"/>
      <c r="FJ384" s="243"/>
      <c r="FK384" s="243"/>
      <c r="FL384" s="243"/>
      <c r="FM384" s="243"/>
      <c r="FN384" s="243"/>
      <c r="FO384" s="243"/>
      <c r="FP384" s="243"/>
      <c r="FQ384" s="243"/>
      <c r="FR384" s="243"/>
      <c r="FS384" s="243"/>
      <c r="FT384" s="243"/>
      <c r="FU384" s="243"/>
      <c r="FV384" s="243"/>
      <c r="FW384" s="243"/>
      <c r="FX384" s="243"/>
      <c r="FY384" s="243"/>
      <c r="FZ384" s="243"/>
      <c r="GA384" s="243"/>
      <c r="GB384" s="243"/>
      <c r="GC384" s="243"/>
      <c r="GD384" s="243"/>
      <c r="GE384" s="243"/>
      <c r="GF384" s="243"/>
      <c r="GG384" s="243"/>
      <c r="GH384" s="243"/>
      <c r="GI384" s="243"/>
      <c r="GJ384" s="243"/>
      <c r="GK384" s="243"/>
      <c r="GL384" s="243"/>
      <c r="GM384" s="243"/>
      <c r="GN384" s="243"/>
      <c r="GO384" s="243"/>
      <c r="GP384" s="243"/>
      <c r="GQ384" s="243"/>
      <c r="GR384" s="243"/>
      <c r="GS384" s="243"/>
      <c r="GT384" s="243"/>
      <c r="GU384" s="243"/>
      <c r="GV384" s="243"/>
      <c r="GW384" s="243"/>
      <c r="GX384" s="243"/>
      <c r="GY384" s="243"/>
      <c r="GZ384" s="243"/>
      <c r="HA384" s="243"/>
      <c r="HB384" s="243"/>
      <c r="HC384" s="243"/>
      <c r="HD384" s="243"/>
      <c r="HE384" s="243"/>
      <c r="HF384" s="243"/>
      <c r="HG384" s="243"/>
      <c r="HH384" s="243"/>
      <c r="HI384" s="243"/>
      <c r="HJ384" s="243"/>
      <c r="HK384" s="243"/>
      <c r="HL384" s="243"/>
      <c r="HM384" s="243"/>
      <c r="HN384" s="243"/>
      <c r="HO384" s="243"/>
      <c r="HP384" s="243"/>
      <c r="HQ384" s="243"/>
      <c r="HR384" s="243"/>
      <c r="HS384" s="243"/>
      <c r="HT384" s="243"/>
      <c r="HU384" s="243"/>
      <c r="HV384" s="243"/>
      <c r="HW384" s="243"/>
      <c r="HX384" s="243"/>
      <c r="HY384" s="243"/>
      <c r="HZ384" s="243"/>
      <c r="IA384" s="243"/>
      <c r="IB384" s="243"/>
      <c r="IC384" s="243"/>
      <c r="ID384" s="243"/>
      <c r="IE384" s="243"/>
      <c r="IF384" s="243"/>
      <c r="IG384" s="243"/>
      <c r="IH384" s="243"/>
      <c r="II384" s="243"/>
      <c r="IJ384" s="243"/>
      <c r="IK384" s="243"/>
      <c r="IL384" s="243"/>
      <c r="IM384" s="243"/>
      <c r="IN384" s="243"/>
      <c r="IO384" s="243"/>
      <c r="IP384" s="243"/>
      <c r="IQ384" s="243"/>
      <c r="IR384" s="243"/>
      <c r="IS384" s="243"/>
      <c r="IT384" s="243"/>
      <c r="IU384" s="243"/>
      <c r="IV384" s="243"/>
      <c r="IW384" s="243"/>
      <c r="IX384" s="243"/>
      <c r="IY384" s="243"/>
      <c r="IZ384" s="243"/>
      <c r="JA384" s="243"/>
      <c r="JB384" s="243"/>
      <c r="JC384" s="243"/>
      <c r="JD384" s="243"/>
      <c r="JE384" s="243"/>
      <c r="JF384" s="243"/>
      <c r="JG384" s="243"/>
      <c r="JH384" s="243"/>
      <c r="JI384" s="243"/>
      <c r="JJ384" s="243"/>
      <c r="JK384" s="243"/>
      <c r="JL384" s="243"/>
      <c r="JM384" s="243"/>
      <c r="JN384" s="243"/>
      <c r="JO384" s="243"/>
      <c r="JP384" s="243"/>
      <c r="JQ384" s="243"/>
      <c r="JR384" s="243"/>
      <c r="JS384" s="243"/>
      <c r="JT384" s="243"/>
      <c r="JU384" s="243"/>
      <c r="JV384" s="243"/>
      <c r="JW384" s="243"/>
      <c r="JX384" s="243"/>
      <c r="JY384" s="243"/>
      <c r="JZ384" s="243"/>
      <c r="KA384" s="243"/>
      <c r="KB384" s="243"/>
      <c r="KC384" s="243"/>
      <c r="KD384" s="243"/>
      <c r="KE384" s="243"/>
      <c r="KF384" s="243"/>
      <c r="KG384" s="243"/>
      <c r="KH384" s="243"/>
      <c r="KI384" s="243"/>
      <c r="KJ384" s="243"/>
      <c r="KK384" s="243"/>
      <c r="KL384" s="243"/>
      <c r="KM384" s="243"/>
      <c r="KN384" s="243"/>
      <c r="KO384" s="243"/>
      <c r="KP384" s="243"/>
      <c r="KQ384" s="243"/>
      <c r="KR384" s="243"/>
      <c r="KS384" s="243"/>
      <c r="KT384" s="243"/>
      <c r="KU384" s="243"/>
      <c r="KV384" s="243"/>
      <c r="KW384" s="243"/>
      <c r="KX384" s="243"/>
      <c r="KY384" s="243"/>
      <c r="KZ384" s="243"/>
      <c r="LA384" s="243"/>
      <c r="LB384" s="243"/>
      <c r="LC384" s="243"/>
      <c r="LD384" s="243"/>
      <c r="LE384" s="243"/>
      <c r="LF384" s="243"/>
      <c r="LG384" s="243"/>
      <c r="LH384" s="243"/>
      <c r="LI384" s="243"/>
      <c r="LJ384" s="243"/>
      <c r="LK384" s="243"/>
      <c r="LL384" s="243"/>
      <c r="LM384" s="243"/>
      <c r="LN384" s="243"/>
      <c r="LO384" s="243"/>
      <c r="LP384" s="243"/>
      <c r="LQ384" s="243"/>
      <c r="LR384" s="243"/>
      <c r="LS384" s="243"/>
      <c r="LT384" s="243"/>
      <c r="LU384" s="243"/>
      <c r="LV384" s="243"/>
      <c r="LW384" s="243"/>
      <c r="LX384" s="243"/>
      <c r="LY384" s="243"/>
      <c r="LZ384" s="243"/>
      <c r="MA384" s="243"/>
      <c r="MB384" s="243"/>
      <c r="MC384" s="243"/>
      <c r="MD384" s="243"/>
      <c r="ME384" s="243"/>
      <c r="MF384" s="243"/>
      <c r="MG384" s="243"/>
      <c r="MH384" s="243"/>
      <c r="MI384" s="243"/>
      <c r="MJ384" s="243"/>
      <c r="MK384" s="243"/>
      <c r="ML384" s="243"/>
      <c r="MM384" s="243"/>
      <c r="MN384" s="243"/>
      <c r="MO384" s="243"/>
      <c r="MP384" s="243"/>
      <c r="MQ384" s="243"/>
      <c r="MR384" s="243"/>
      <c r="MS384" s="243"/>
      <c r="MT384" s="243"/>
      <c r="MU384" s="243"/>
      <c r="MV384" s="243"/>
      <c r="MW384" s="243"/>
      <c r="MX384" s="243"/>
      <c r="MY384" s="243"/>
      <c r="MZ384" s="243"/>
      <c r="NA384" s="243"/>
      <c r="NB384" s="243"/>
      <c r="NC384" s="243"/>
      <c r="ND384" s="243"/>
      <c r="NE384" s="243"/>
      <c r="NF384" s="243"/>
      <c r="NG384" s="243"/>
      <c r="NH384" s="243"/>
      <c r="NI384" s="243"/>
      <c r="NJ384" s="243"/>
      <c r="NK384" s="243"/>
      <c r="NL384" s="243"/>
      <c r="NM384" s="243"/>
      <c r="NN384" s="243"/>
      <c r="NO384" s="243"/>
      <c r="NP384" s="243"/>
      <c r="NQ384" s="243"/>
      <c r="NR384" s="243"/>
      <c r="NS384" s="243"/>
      <c r="NT384" s="243"/>
      <c r="NU384" s="243"/>
      <c r="NV384" s="243"/>
      <c r="NW384" s="243"/>
      <c r="NX384" s="243"/>
      <c r="NY384" s="243"/>
      <c r="NZ384" s="243"/>
      <c r="OA384" s="243"/>
      <c r="OB384" s="243"/>
      <c r="OC384" s="243"/>
      <c r="OD384" s="243"/>
      <c r="OE384" s="243"/>
      <c r="OF384" s="243"/>
      <c r="OG384" s="243"/>
      <c r="OH384" s="243"/>
      <c r="OI384" s="243"/>
      <c r="OJ384" s="243"/>
      <c r="OK384" s="243"/>
      <c r="OL384" s="243"/>
      <c r="OM384" s="243"/>
      <c r="ON384" s="243"/>
      <c r="OO384" s="243"/>
      <c r="OP384" s="243"/>
      <c r="OQ384" s="243"/>
      <c r="OR384" s="243"/>
      <c r="OS384" s="243"/>
      <c r="OT384" s="243"/>
      <c r="OU384" s="243"/>
      <c r="OV384" s="243"/>
      <c r="OW384" s="243"/>
      <c r="OX384" s="243"/>
      <c r="OY384" s="243"/>
      <c r="OZ384" s="243"/>
      <c r="PA384" s="243"/>
      <c r="PB384" s="243"/>
      <c r="PC384" s="243"/>
      <c r="PD384" s="243"/>
      <c r="PE384" s="243"/>
      <c r="PF384" s="243"/>
      <c r="PG384" s="243"/>
      <c r="PH384" s="243"/>
      <c r="PI384" s="243"/>
      <c r="PJ384" s="243"/>
      <c r="PK384" s="243"/>
      <c r="PL384" s="243"/>
      <c r="PM384" s="243"/>
      <c r="PN384" s="243"/>
      <c r="PO384" s="243"/>
      <c r="PP384" s="243"/>
      <c r="PQ384" s="243"/>
      <c r="PR384" s="243"/>
      <c r="PS384" s="243"/>
      <c r="PT384" s="243"/>
      <c r="PU384" s="243"/>
      <c r="PV384" s="243"/>
      <c r="PW384" s="243"/>
      <c r="PX384" s="243"/>
      <c r="PY384" s="243"/>
      <c r="PZ384" s="243"/>
      <c r="QA384" s="243"/>
      <c r="QB384" s="243"/>
      <c r="QC384" s="243"/>
      <c r="QD384" s="243"/>
      <c r="QE384" s="243"/>
      <c r="QF384" s="243"/>
      <c r="QG384" s="243"/>
      <c r="QH384" s="243"/>
      <c r="QI384" s="243"/>
      <c r="QJ384" s="243"/>
      <c r="QK384" s="243"/>
      <c r="QL384" s="243"/>
      <c r="QM384" s="243"/>
      <c r="QN384" s="243"/>
      <c r="QO384" s="243"/>
      <c r="QP384" s="243"/>
      <c r="QQ384" s="243"/>
      <c r="QR384" s="243"/>
      <c r="QS384" s="243"/>
      <c r="QT384" s="243"/>
      <c r="QU384" s="243"/>
      <c r="QV384" s="243"/>
      <c r="QW384" s="243"/>
      <c r="QX384" s="243"/>
      <c r="QY384" s="243"/>
      <c r="QZ384" s="243"/>
      <c r="RA384" s="243"/>
      <c r="RB384" s="243"/>
      <c r="RC384" s="243"/>
      <c r="RD384" s="243"/>
      <c r="RE384" s="243"/>
      <c r="RF384" s="243"/>
      <c r="RG384" s="243"/>
      <c r="RH384" s="243"/>
      <c r="RI384" s="243"/>
      <c r="RJ384" s="243"/>
      <c r="RK384" s="243"/>
      <c r="RL384" s="243"/>
      <c r="RM384" s="243"/>
      <c r="RN384" s="243"/>
      <c r="RO384" s="243"/>
      <c r="RP384" s="243"/>
      <c r="RQ384" s="243"/>
      <c r="RR384" s="243"/>
      <c r="RS384" s="243"/>
      <c r="RT384" s="243"/>
      <c r="RU384" s="243"/>
      <c r="RV384" s="243"/>
      <c r="RW384" s="243"/>
      <c r="RX384" s="243"/>
      <c r="RY384" s="243"/>
      <c r="RZ384" s="243"/>
      <c r="SA384" s="243"/>
      <c r="SB384" s="243"/>
      <c r="SC384" s="243"/>
      <c r="SD384" s="243"/>
      <c r="SE384" s="243"/>
      <c r="SF384" s="243"/>
      <c r="SG384" s="243"/>
      <c r="SH384" s="243"/>
      <c r="SI384" s="243"/>
      <c r="SJ384" s="243"/>
      <c r="SK384" s="243"/>
      <c r="SL384" s="243"/>
      <c r="SM384" s="243"/>
      <c r="SN384" s="243"/>
      <c r="SO384" s="243"/>
      <c r="SP384" s="243"/>
      <c r="SQ384" s="243"/>
      <c r="SR384" s="243"/>
      <c r="SS384" s="243"/>
      <c r="ST384" s="243"/>
      <c r="SU384" s="243"/>
      <c r="SV384" s="243"/>
      <c r="SW384" s="243"/>
      <c r="SX384" s="243"/>
      <c r="SY384" s="243"/>
      <c r="SZ384" s="243"/>
      <c r="TA384" s="243"/>
      <c r="TB384" s="243"/>
      <c r="TC384" s="243"/>
      <c r="TD384" s="243"/>
      <c r="TE384" s="243"/>
      <c r="TF384" s="243"/>
      <c r="TG384" s="243"/>
      <c r="TH384" s="243"/>
      <c r="TI384" s="243"/>
      <c r="TJ384" s="243"/>
      <c r="TK384" s="243"/>
      <c r="TL384" s="243"/>
      <c r="TM384" s="243"/>
      <c r="TN384" s="243"/>
      <c r="TO384" s="243"/>
      <c r="TP384" s="243"/>
      <c r="TQ384" s="243"/>
      <c r="TR384" s="243"/>
      <c r="TS384" s="243"/>
      <c r="TT384" s="243"/>
      <c r="TU384" s="243"/>
      <c r="TV384" s="243"/>
      <c r="TW384" s="243"/>
      <c r="TX384" s="243"/>
      <c r="TY384" s="243"/>
      <c r="TZ384" s="243"/>
      <c r="UA384" s="243"/>
      <c r="UB384" s="243"/>
      <c r="UC384" s="243"/>
      <c r="UD384" s="243"/>
      <c r="UE384" s="243"/>
      <c r="UF384" s="243"/>
      <c r="UG384" s="243"/>
      <c r="UH384" s="243"/>
      <c r="UI384" s="243"/>
      <c r="UJ384" s="243"/>
      <c r="UK384" s="243"/>
      <c r="UL384" s="243"/>
      <c r="UM384" s="243"/>
      <c r="UN384" s="243"/>
      <c r="UO384" s="243"/>
      <c r="UP384" s="243"/>
      <c r="UQ384" s="243"/>
      <c r="UR384" s="243"/>
      <c r="US384" s="243"/>
      <c r="UT384" s="243"/>
      <c r="UU384" s="243"/>
      <c r="UV384" s="243"/>
      <c r="UW384" s="243"/>
      <c r="UX384" s="243"/>
      <c r="UY384" s="243"/>
      <c r="UZ384" s="243"/>
      <c r="VA384" s="243"/>
      <c r="VB384" s="243"/>
      <c r="VC384" s="243"/>
      <c r="VD384" s="243"/>
      <c r="VE384" s="243"/>
      <c r="VF384" s="243"/>
      <c r="VG384" s="243"/>
      <c r="VH384" s="243"/>
      <c r="VI384" s="243"/>
      <c r="VJ384" s="243"/>
      <c r="VK384" s="243"/>
      <c r="VL384" s="243"/>
      <c r="VM384" s="243"/>
      <c r="VN384" s="243"/>
      <c r="VO384" s="243"/>
      <c r="VP384" s="243"/>
      <c r="VQ384" s="243"/>
      <c r="VR384" s="243"/>
      <c r="VS384" s="243"/>
      <c r="VT384" s="243"/>
      <c r="VU384" s="243"/>
      <c r="VV384" s="243"/>
      <c r="VW384" s="243"/>
      <c r="VX384" s="243"/>
      <c r="VY384" s="243"/>
      <c r="VZ384" s="243"/>
      <c r="WA384" s="243"/>
      <c r="WB384" s="243"/>
      <c r="WC384" s="243"/>
      <c r="WD384" s="243"/>
      <c r="WE384" s="243"/>
      <c r="WF384" s="243"/>
      <c r="WG384" s="243"/>
      <c r="WH384" s="243"/>
      <c r="WI384" s="243"/>
      <c r="WJ384" s="243"/>
      <c r="WK384" s="243"/>
      <c r="WL384" s="243"/>
      <c r="WM384" s="243"/>
      <c r="WN384" s="243"/>
      <c r="WO384" s="243"/>
      <c r="WP384" s="243"/>
      <c r="WQ384" s="243"/>
      <c r="WR384" s="243"/>
      <c r="WS384" s="243"/>
      <c r="WT384" s="243"/>
      <c r="WU384" s="243"/>
      <c r="WV384" s="243"/>
      <c r="WW384" s="243"/>
      <c r="WX384" s="243"/>
      <c r="WY384" s="243"/>
      <c r="WZ384" s="243"/>
      <c r="XA384" s="243"/>
      <c r="XB384" s="243"/>
      <c r="XC384" s="243"/>
      <c r="XD384" s="243"/>
      <c r="XE384" s="243"/>
      <c r="XF384" s="243"/>
      <c r="XG384" s="243"/>
      <c r="XH384" s="243"/>
      <c r="XI384" s="243"/>
      <c r="XJ384" s="243"/>
      <c r="XK384" s="243"/>
      <c r="XL384" s="243"/>
      <c r="XM384" s="243"/>
      <c r="XN384" s="243"/>
      <c r="XO384" s="243"/>
      <c r="XP384" s="243"/>
      <c r="XQ384" s="243"/>
      <c r="XR384" s="243"/>
      <c r="XS384" s="243"/>
      <c r="XT384" s="243"/>
      <c r="XU384" s="243"/>
      <c r="XV384" s="243"/>
      <c r="XW384" s="243"/>
      <c r="XX384" s="243"/>
      <c r="XY384" s="243"/>
      <c r="XZ384" s="243"/>
      <c r="YA384" s="243"/>
      <c r="YB384" s="243"/>
      <c r="YC384" s="243"/>
      <c r="YD384" s="243"/>
      <c r="YE384" s="243"/>
      <c r="YF384" s="243"/>
      <c r="YG384" s="243"/>
      <c r="YH384" s="243"/>
      <c r="YI384" s="243"/>
      <c r="YJ384" s="243"/>
      <c r="YK384" s="243"/>
      <c r="YL384" s="243"/>
      <c r="YM384" s="243"/>
      <c r="YN384" s="243"/>
      <c r="YO384" s="243"/>
      <c r="YP384" s="243"/>
      <c r="YQ384" s="243"/>
      <c r="YR384" s="243"/>
      <c r="YS384" s="243"/>
      <c r="YT384" s="243"/>
      <c r="YU384" s="243"/>
      <c r="YV384" s="243"/>
      <c r="YW384" s="243"/>
      <c r="YX384" s="243"/>
      <c r="YY384" s="243"/>
      <c r="YZ384" s="243"/>
      <c r="ZA384" s="243"/>
      <c r="ZB384" s="243"/>
      <c r="ZC384" s="243"/>
      <c r="ZD384" s="243"/>
      <c r="ZE384" s="243"/>
      <c r="ZF384" s="243"/>
      <c r="ZG384" s="243"/>
      <c r="ZH384" s="243"/>
      <c r="ZI384" s="243"/>
      <c r="ZJ384" s="243"/>
      <c r="ZK384" s="243"/>
      <c r="ZL384" s="243"/>
      <c r="ZM384" s="243"/>
      <c r="ZN384" s="243"/>
      <c r="ZO384" s="243"/>
      <c r="ZP384" s="243"/>
      <c r="ZQ384" s="243"/>
      <c r="ZR384" s="243"/>
      <c r="ZS384" s="243"/>
      <c r="ZT384" s="243"/>
      <c r="ZU384" s="243"/>
      <c r="ZV384" s="243"/>
      <c r="ZW384" s="243"/>
      <c r="ZX384" s="243"/>
      <c r="ZY384" s="243"/>
      <c r="ZZ384" s="243"/>
      <c r="AAA384" s="243"/>
      <c r="AAB384" s="243"/>
      <c r="AAC384" s="243"/>
      <c r="AAD384" s="243"/>
      <c r="AAE384" s="243"/>
      <c r="AAF384" s="243"/>
      <c r="AAG384" s="243"/>
      <c r="AAH384" s="243"/>
      <c r="AAI384" s="243"/>
      <c r="AAJ384" s="243"/>
      <c r="AAK384" s="243"/>
      <c r="AAL384" s="243"/>
      <c r="AAM384" s="243"/>
      <c r="AAN384" s="243"/>
      <c r="AAO384" s="243"/>
      <c r="AAP384" s="243"/>
      <c r="AAQ384" s="243"/>
      <c r="AAR384" s="243"/>
      <c r="AAS384" s="243"/>
      <c r="AAT384" s="243"/>
      <c r="AAU384" s="243"/>
      <c r="AAV384" s="243"/>
      <c r="AAW384" s="243"/>
      <c r="AAX384" s="243"/>
      <c r="AAY384" s="243"/>
      <c r="AAZ384" s="243"/>
      <c r="ABA384" s="243"/>
      <c r="ABB384" s="243"/>
      <c r="ABC384" s="243"/>
      <c r="ABD384" s="243"/>
      <c r="ABE384" s="243"/>
      <c r="ABF384" s="243"/>
      <c r="ABG384" s="243"/>
      <c r="ABH384" s="243"/>
      <c r="ABI384" s="243"/>
      <c r="ABJ384" s="243"/>
      <c r="ABK384" s="243"/>
      <c r="ABL384" s="243"/>
      <c r="ABM384" s="243"/>
      <c r="ABN384" s="243"/>
      <c r="ABO384" s="243"/>
      <c r="ABP384" s="243"/>
      <c r="ABQ384" s="243"/>
      <c r="ABR384" s="243"/>
      <c r="ABS384" s="243"/>
      <c r="ABT384" s="243"/>
      <c r="ABU384" s="243"/>
      <c r="ABV384" s="243"/>
      <c r="ABW384" s="243"/>
      <c r="ABX384" s="243"/>
      <c r="ABY384" s="243"/>
      <c r="ABZ384" s="243"/>
      <c r="ACA384" s="243"/>
      <c r="ACB384" s="243"/>
      <c r="ACC384" s="243"/>
      <c r="ACD384" s="243"/>
      <c r="ACE384" s="243"/>
      <c r="ACF384" s="243"/>
      <c r="ACG384" s="243"/>
      <c r="ACH384" s="243"/>
      <c r="ACI384" s="243"/>
      <c r="ACJ384" s="243"/>
      <c r="ACK384" s="243"/>
      <c r="ACL384" s="243"/>
      <c r="ACM384" s="243"/>
      <c r="ACN384" s="243"/>
      <c r="ACO384" s="243"/>
      <c r="ACP384" s="243"/>
      <c r="ACQ384" s="243"/>
      <c r="ACR384" s="243"/>
      <c r="ACS384" s="243"/>
      <c r="ACT384" s="243"/>
      <c r="ACU384" s="243"/>
      <c r="ACV384" s="243"/>
      <c r="ACW384" s="243"/>
      <c r="ACX384" s="243"/>
      <c r="ACY384" s="243"/>
      <c r="ACZ384" s="243"/>
      <c r="ADA384" s="243"/>
      <c r="ADB384" s="243"/>
      <c r="ADC384" s="243"/>
      <c r="ADD384" s="243"/>
      <c r="ADE384" s="243"/>
      <c r="ADF384" s="243"/>
      <c r="ADG384" s="243"/>
      <c r="ADH384" s="243"/>
      <c r="ADI384" s="243"/>
      <c r="ADJ384" s="243"/>
      <c r="ADK384" s="243"/>
      <c r="ADL384" s="243"/>
      <c r="ADM384" s="243"/>
      <c r="ADN384" s="243"/>
      <c r="ADO384" s="243"/>
      <c r="ADP384" s="243"/>
      <c r="ADQ384" s="243"/>
      <c r="ADR384" s="243"/>
      <c r="ADS384" s="243"/>
      <c r="ADT384" s="243"/>
      <c r="ADU384" s="243"/>
      <c r="ADV384" s="243"/>
      <c r="ADW384" s="243"/>
      <c r="ADX384" s="243"/>
      <c r="ADY384" s="243"/>
      <c r="ADZ384" s="243"/>
      <c r="AEA384" s="243"/>
      <c r="AEB384" s="243"/>
      <c r="AEC384" s="243"/>
      <c r="AED384" s="243"/>
      <c r="AEE384" s="243"/>
      <c r="AEF384" s="243"/>
      <c r="AEG384" s="243"/>
      <c r="AEH384" s="243"/>
      <c r="AEI384" s="243"/>
      <c r="AEJ384" s="243"/>
      <c r="AEK384" s="243"/>
      <c r="AEL384" s="243"/>
      <c r="AEM384" s="243"/>
      <c r="AEN384" s="243"/>
      <c r="AEO384" s="243"/>
      <c r="AEP384" s="243"/>
      <c r="AEQ384" s="243"/>
      <c r="AER384" s="243"/>
      <c r="AES384" s="243"/>
      <c r="AET384" s="243"/>
      <c r="AEU384" s="243"/>
      <c r="AEV384" s="243"/>
      <c r="AEW384" s="243"/>
      <c r="AEX384" s="243"/>
      <c r="AEY384" s="243"/>
      <c r="AEZ384" s="243"/>
      <c r="AFA384" s="243"/>
      <c r="AFB384" s="243"/>
      <c r="AFC384" s="243"/>
      <c r="AFD384" s="243"/>
      <c r="AFE384" s="243"/>
      <c r="AFF384" s="243"/>
      <c r="AFG384" s="243"/>
      <c r="AFH384" s="243"/>
      <c r="AFI384" s="243"/>
      <c r="AFJ384" s="243"/>
      <c r="AFK384" s="243"/>
      <c r="AFL384" s="243"/>
      <c r="AFM384" s="243"/>
      <c r="AFN384" s="243"/>
      <c r="AFO384" s="243"/>
      <c r="AFP384" s="243"/>
      <c r="AFQ384" s="243"/>
      <c r="AFR384" s="243"/>
      <c r="AFS384" s="243"/>
      <c r="AFT384" s="243"/>
      <c r="AFU384" s="243"/>
      <c r="AFV384" s="243"/>
      <c r="AFW384" s="243"/>
      <c r="AFX384" s="243"/>
      <c r="AFY384" s="243"/>
      <c r="AFZ384" s="243"/>
      <c r="AGA384" s="243"/>
      <c r="AGB384" s="243"/>
      <c r="AGC384" s="243"/>
      <c r="AGD384" s="243"/>
      <c r="AGE384" s="243"/>
      <c r="AGF384" s="243"/>
      <c r="AGG384" s="243"/>
      <c r="AGH384" s="243"/>
      <c r="AGI384" s="243"/>
      <c r="AGJ384" s="243"/>
      <c r="AGK384" s="243"/>
      <c r="AGL384" s="243"/>
      <c r="AGM384" s="243"/>
      <c r="AGN384" s="243"/>
      <c r="AGO384" s="243"/>
      <c r="AGP384" s="243"/>
      <c r="AGQ384" s="243"/>
      <c r="AGR384" s="243"/>
      <c r="AGS384" s="243"/>
      <c r="AGT384" s="243"/>
      <c r="AGU384" s="243"/>
      <c r="AGV384" s="243"/>
      <c r="AGW384" s="243"/>
      <c r="AGX384" s="243"/>
      <c r="AGY384" s="243"/>
      <c r="AGZ384" s="243"/>
      <c r="AHA384" s="243"/>
      <c r="AHB384" s="243"/>
      <c r="AHC384" s="243"/>
      <c r="AHD384" s="243"/>
      <c r="AHE384" s="243"/>
      <c r="AHF384" s="243"/>
      <c r="AHG384" s="243"/>
      <c r="AHH384" s="243"/>
      <c r="AHI384" s="243"/>
      <c r="AHJ384" s="243"/>
      <c r="AHK384" s="243"/>
      <c r="AHL384" s="243"/>
      <c r="AHM384" s="243"/>
      <c r="AHN384" s="243"/>
      <c r="AHO384" s="243"/>
      <c r="AHP384" s="243"/>
      <c r="AHQ384" s="243"/>
      <c r="AHR384" s="243"/>
      <c r="AHS384" s="243"/>
      <c r="AHT384" s="243"/>
      <c r="AHU384" s="243"/>
      <c r="AHV384" s="243"/>
      <c r="AHW384" s="243"/>
      <c r="AHX384" s="243"/>
      <c r="AHY384" s="243"/>
      <c r="AHZ384" s="243"/>
      <c r="AIA384" s="243"/>
      <c r="AIB384" s="243"/>
      <c r="AIC384" s="243"/>
      <c r="AID384" s="243"/>
      <c r="AIE384" s="243"/>
      <c r="AIF384" s="243"/>
      <c r="AIG384" s="243"/>
      <c r="AIH384" s="243"/>
      <c r="AII384" s="243"/>
      <c r="AIJ384" s="243"/>
      <c r="AIK384" s="243"/>
      <c r="AIL384" s="243"/>
      <c r="AIM384" s="243"/>
      <c r="AIN384" s="243"/>
      <c r="AIO384" s="243"/>
      <c r="AIP384" s="243"/>
      <c r="AIQ384" s="243"/>
      <c r="AIR384" s="243"/>
      <c r="AIS384" s="243"/>
      <c r="AIT384" s="243"/>
      <c r="AIU384" s="243"/>
      <c r="AIV384" s="243"/>
      <c r="AIW384" s="243"/>
      <c r="AIX384" s="243"/>
      <c r="AIY384" s="243"/>
      <c r="AIZ384" s="243"/>
      <c r="AJA384" s="243"/>
      <c r="AJB384" s="243"/>
      <c r="AJC384" s="243"/>
      <c r="AJD384" s="243"/>
      <c r="AJE384" s="243"/>
      <c r="AJF384" s="243"/>
      <c r="AJG384" s="243"/>
      <c r="AJH384" s="243"/>
      <c r="AJI384" s="243"/>
      <c r="AJJ384" s="243"/>
      <c r="AJK384" s="243"/>
      <c r="AJL384" s="243"/>
      <c r="AJM384" s="243"/>
      <c r="AJN384" s="243"/>
      <c r="AJO384" s="243"/>
      <c r="AJP384" s="243"/>
      <c r="AJQ384" s="243"/>
      <c r="AJR384" s="243"/>
      <c r="AJS384" s="243"/>
      <c r="AJT384" s="243"/>
      <c r="AJU384" s="243"/>
      <c r="AJV384" s="243"/>
      <c r="AJW384" s="243"/>
      <c r="AJX384" s="243"/>
      <c r="AJY384" s="243"/>
      <c r="AJZ384" s="243"/>
      <c r="AKA384" s="243"/>
      <c r="AKB384" s="243"/>
      <c r="AKC384" s="243"/>
      <c r="AKD384" s="243"/>
      <c r="AKE384" s="243"/>
      <c r="AKF384" s="243"/>
      <c r="AKG384" s="243"/>
      <c r="AKH384" s="243"/>
      <c r="AKI384" s="243"/>
      <c r="AKJ384" s="243"/>
      <c r="AKK384" s="243"/>
      <c r="AKL384" s="243"/>
      <c r="AKM384" s="243"/>
      <c r="AKN384" s="243"/>
      <c r="AKO384" s="243"/>
      <c r="AKP384" s="243"/>
      <c r="AKQ384" s="243"/>
      <c r="AKR384" s="243"/>
      <c r="AKS384" s="243"/>
      <c r="AKT384" s="243"/>
      <c r="AKU384" s="243"/>
      <c r="AKV384" s="243"/>
      <c r="AKW384" s="243"/>
      <c r="AKX384" s="243"/>
      <c r="AKY384" s="243"/>
      <c r="AKZ384" s="243"/>
      <c r="ALA384" s="243"/>
      <c r="ALB384" s="243"/>
      <c r="ALC384" s="243"/>
      <c r="ALD384" s="243"/>
      <c r="ALE384" s="243"/>
      <c r="ALF384" s="243"/>
      <c r="ALG384" s="243"/>
      <c r="ALH384" s="243"/>
      <c r="ALI384" s="243"/>
      <c r="ALJ384" s="243"/>
      <c r="ALK384" s="243"/>
      <c r="ALL384" s="243"/>
      <c r="ALM384" s="243"/>
      <c r="ALN384" s="243"/>
      <c r="ALO384" s="243"/>
      <c r="ALP384" s="243"/>
      <c r="ALQ384" s="243"/>
      <c r="ALR384" s="243"/>
      <c r="ALS384" s="243"/>
      <c r="ALT384" s="243"/>
      <c r="ALU384" s="243"/>
      <c r="ALV384" s="243"/>
      <c r="ALW384" s="243"/>
      <c r="ALX384" s="243"/>
      <c r="ALY384" s="243"/>
      <c r="ALZ384" s="243"/>
      <c r="AMA384" s="243"/>
      <c r="AMB384" s="243"/>
      <c r="AMC384" s="243"/>
      <c r="AMD384" s="243"/>
      <c r="AME384" s="243"/>
      <c r="AMF384" s="243"/>
      <c r="AMG384" s="243"/>
      <c r="AMH384" s="243"/>
      <c r="AMI384" s="243"/>
      <c r="AMJ384" s="243"/>
      <c r="AMK384" s="243"/>
      <c r="AML384" s="243"/>
      <c r="AMM384" s="243"/>
      <c r="AMN384" s="243"/>
      <c r="AMO384" s="243"/>
      <c r="AMP384" s="243"/>
      <c r="AMQ384" s="243"/>
      <c r="AMR384" s="243"/>
      <c r="AMS384" s="243"/>
      <c r="AMT384" s="243"/>
      <c r="AMU384" s="243"/>
      <c r="AMV384" s="243"/>
      <c r="AMW384" s="243"/>
      <c r="AMX384" s="243"/>
      <c r="AMY384" s="243"/>
      <c r="AMZ384" s="243"/>
      <c r="ANA384" s="243"/>
      <c r="ANB384" s="243"/>
      <c r="ANC384" s="243"/>
      <c r="AND384" s="243"/>
      <c r="ANE384" s="243"/>
      <c r="ANF384" s="243"/>
      <c r="ANG384" s="243"/>
      <c r="ANH384" s="243"/>
      <c r="ANI384" s="243"/>
      <c r="ANJ384" s="243"/>
      <c r="ANK384" s="243"/>
      <c r="ANL384" s="243"/>
      <c r="ANM384" s="243"/>
      <c r="ANN384" s="243"/>
      <c r="ANO384" s="243"/>
      <c r="ANP384" s="243"/>
      <c r="ANQ384" s="243"/>
      <c r="ANR384" s="243"/>
      <c r="ANS384" s="243"/>
      <c r="ANT384" s="243"/>
      <c r="ANU384" s="243"/>
      <c r="ANV384" s="243"/>
      <c r="ANW384" s="243"/>
      <c r="ANX384" s="243"/>
      <c r="ANY384" s="243"/>
      <c r="ANZ384" s="243"/>
      <c r="AOA384" s="243"/>
      <c r="AOB384" s="243"/>
      <c r="AOC384" s="243"/>
      <c r="AOD384" s="243"/>
      <c r="AOE384" s="243"/>
      <c r="AOF384" s="243"/>
      <c r="AOG384" s="243"/>
      <c r="AOH384" s="243"/>
      <c r="AOI384" s="243"/>
      <c r="AOJ384" s="243"/>
      <c r="AOK384" s="243"/>
      <c r="AOL384" s="243"/>
      <c r="AOM384" s="243"/>
      <c r="AON384" s="243"/>
      <c r="AOO384" s="243"/>
      <c r="AOP384" s="243"/>
      <c r="AOQ384" s="243"/>
      <c r="AOR384" s="243"/>
      <c r="AOS384" s="243"/>
      <c r="AOT384" s="243"/>
      <c r="AOU384" s="243"/>
      <c r="AOV384" s="243"/>
      <c r="AOW384" s="243"/>
      <c r="AOX384" s="243"/>
      <c r="AOY384" s="243"/>
      <c r="AOZ384" s="243"/>
      <c r="APA384" s="243"/>
      <c r="APB384" s="243"/>
      <c r="APC384" s="243"/>
      <c r="APD384" s="243"/>
      <c r="APE384" s="243"/>
      <c r="APF384" s="243"/>
      <c r="APG384" s="243"/>
      <c r="APH384" s="243"/>
      <c r="API384" s="243"/>
      <c r="APJ384" s="243"/>
      <c r="APK384" s="243"/>
      <c r="APL384" s="243"/>
      <c r="APM384" s="243"/>
      <c r="APN384" s="243"/>
      <c r="APO384" s="243"/>
      <c r="APP384" s="243"/>
      <c r="APQ384" s="243"/>
      <c r="APR384" s="243"/>
      <c r="APS384" s="243"/>
      <c r="APT384" s="243"/>
      <c r="APU384" s="243"/>
      <c r="APV384" s="243"/>
      <c r="APW384" s="243"/>
      <c r="APX384" s="243"/>
      <c r="APY384" s="243"/>
      <c r="APZ384" s="243"/>
      <c r="AQA384" s="243"/>
      <c r="AQB384" s="243"/>
      <c r="AQC384" s="243"/>
      <c r="AQD384" s="243"/>
      <c r="AQE384" s="243"/>
      <c r="AQF384" s="243"/>
      <c r="AQG384" s="243"/>
      <c r="AQH384" s="243"/>
      <c r="AQI384" s="243"/>
      <c r="AQJ384" s="243"/>
      <c r="AQK384" s="243"/>
      <c r="AQL384" s="243"/>
      <c r="AQM384" s="243"/>
      <c r="AQN384" s="243"/>
      <c r="AQO384" s="243"/>
      <c r="AQP384" s="243"/>
      <c r="AQQ384" s="243"/>
      <c r="AQR384" s="243"/>
      <c r="AQS384" s="243"/>
      <c r="AQT384" s="243"/>
      <c r="AQU384" s="243"/>
      <c r="AQV384" s="243"/>
      <c r="AQW384" s="243"/>
      <c r="AQX384" s="243"/>
      <c r="AQY384" s="243"/>
      <c r="AQZ384" s="243"/>
      <c r="ARA384" s="243"/>
      <c r="ARB384" s="243"/>
      <c r="ARC384" s="243"/>
      <c r="ARD384" s="243"/>
      <c r="ARE384" s="243"/>
      <c r="ARF384" s="243"/>
      <c r="ARG384" s="243"/>
      <c r="ARH384" s="243"/>
      <c r="ARI384" s="243"/>
      <c r="ARJ384" s="243"/>
      <c r="ARK384" s="243"/>
      <c r="ARL384" s="243"/>
      <c r="ARM384" s="243"/>
      <c r="ARN384" s="243"/>
      <c r="ARO384" s="243"/>
      <c r="ARP384" s="243"/>
      <c r="ARQ384" s="243"/>
      <c r="ARR384" s="243"/>
      <c r="ARS384" s="243"/>
      <c r="ART384" s="243"/>
      <c r="ARU384" s="243"/>
      <c r="ARV384" s="243"/>
      <c r="ARW384" s="243"/>
      <c r="ARX384" s="243"/>
      <c r="ARY384" s="243"/>
      <c r="ARZ384" s="243"/>
      <c r="ASA384" s="243"/>
      <c r="ASB384" s="243"/>
      <c r="ASC384" s="243"/>
      <c r="ASD384" s="243"/>
      <c r="ASE384" s="243"/>
      <c r="ASF384" s="243"/>
      <c r="ASG384" s="243"/>
      <c r="ASH384" s="243"/>
      <c r="ASI384" s="243"/>
      <c r="ASJ384" s="243"/>
      <c r="ASK384" s="243"/>
      <c r="ASL384" s="243"/>
      <c r="ASM384" s="243"/>
      <c r="ASN384" s="243"/>
      <c r="ASO384" s="243"/>
      <c r="ASP384" s="243"/>
      <c r="ASQ384" s="243"/>
      <c r="ASR384" s="243"/>
      <c r="ASS384" s="243"/>
      <c r="AST384" s="243"/>
      <c r="ASU384" s="243"/>
      <c r="ASV384" s="243"/>
      <c r="ASW384" s="243"/>
      <c r="ASX384" s="243"/>
      <c r="ASY384" s="243"/>
      <c r="ASZ384" s="243"/>
      <c r="ATA384" s="243"/>
      <c r="ATB384" s="243"/>
      <c r="ATC384" s="243"/>
      <c r="ATD384" s="243"/>
      <c r="ATE384" s="243"/>
      <c r="ATF384" s="243"/>
      <c r="ATG384" s="243"/>
      <c r="ATH384" s="243"/>
      <c r="ATI384" s="243"/>
      <c r="ATJ384" s="243"/>
      <c r="ATK384" s="243"/>
      <c r="ATL384" s="243"/>
      <c r="ATM384" s="243"/>
      <c r="ATN384" s="243"/>
      <c r="ATO384" s="243"/>
      <c r="ATP384" s="243"/>
      <c r="ATQ384" s="243"/>
      <c r="ATR384" s="243"/>
      <c r="ATS384" s="243"/>
      <c r="ATT384" s="243"/>
      <c r="ATU384" s="243"/>
      <c r="ATV384" s="243"/>
      <c r="ATW384" s="243"/>
      <c r="ATX384" s="243"/>
      <c r="ATY384" s="243"/>
      <c r="ATZ384" s="243"/>
      <c r="AUA384" s="243"/>
      <c r="AUB384" s="243"/>
      <c r="AUC384" s="243"/>
      <c r="AUD384" s="243"/>
      <c r="AUE384" s="243"/>
      <c r="AUF384" s="243"/>
      <c r="AUG384" s="243"/>
      <c r="AUH384" s="243"/>
      <c r="AUI384" s="243"/>
      <c r="AUJ384" s="243"/>
      <c r="AUK384" s="243"/>
      <c r="AUL384" s="243"/>
      <c r="AUM384" s="243"/>
      <c r="AUN384" s="243"/>
      <c r="AUO384" s="243"/>
      <c r="AUP384" s="243"/>
      <c r="AUQ384" s="243"/>
      <c r="AUR384" s="243"/>
      <c r="AUS384" s="243"/>
      <c r="AUT384" s="243"/>
      <c r="AUU384" s="243"/>
      <c r="AUV384" s="243"/>
      <c r="AUW384" s="243"/>
      <c r="AUX384" s="243"/>
      <c r="AUY384" s="243"/>
      <c r="AUZ384" s="243"/>
      <c r="AVA384" s="243"/>
      <c r="AVB384" s="243"/>
      <c r="AVC384" s="243"/>
      <c r="AVD384" s="243"/>
      <c r="AVE384" s="243"/>
      <c r="AVF384" s="243"/>
      <c r="AVG384" s="243"/>
      <c r="AVH384" s="243"/>
      <c r="AVI384" s="243"/>
      <c r="AVJ384" s="243"/>
      <c r="AVK384" s="243"/>
      <c r="AVL384" s="243"/>
      <c r="AVM384" s="243"/>
      <c r="AVN384" s="243"/>
      <c r="AVO384" s="243"/>
      <c r="AVP384" s="243"/>
      <c r="AVQ384" s="243"/>
      <c r="AVR384" s="243"/>
      <c r="AVS384" s="243"/>
      <c r="AVT384" s="243"/>
      <c r="AVU384" s="243"/>
      <c r="AVV384" s="243"/>
      <c r="AVW384" s="243"/>
      <c r="AVX384" s="243"/>
      <c r="AVY384" s="243"/>
      <c r="AVZ384" s="243"/>
      <c r="AWA384" s="243"/>
      <c r="AWB384" s="243"/>
      <c r="AWC384" s="243"/>
      <c r="AWD384" s="243"/>
      <c r="AWE384" s="243"/>
      <c r="AWF384" s="243"/>
      <c r="AWG384" s="243"/>
      <c r="AWH384" s="243"/>
      <c r="AWI384" s="243"/>
      <c r="AWJ384" s="243"/>
      <c r="AWK384" s="243"/>
      <c r="AWL384" s="243"/>
      <c r="AWM384" s="243"/>
      <c r="AWN384" s="243"/>
      <c r="AWO384" s="243"/>
      <c r="AWP384" s="243"/>
      <c r="AWQ384" s="243"/>
      <c r="AWR384" s="243"/>
      <c r="AWS384" s="243"/>
      <c r="AWT384" s="243"/>
      <c r="AWU384" s="243"/>
      <c r="AWV384" s="243"/>
      <c r="AWW384" s="243"/>
      <c r="AWX384" s="243"/>
      <c r="AWY384" s="243"/>
      <c r="AWZ384" s="243"/>
      <c r="AXA384" s="243"/>
      <c r="AXB384" s="243"/>
      <c r="AXC384" s="243"/>
      <c r="AXD384" s="243"/>
      <c r="AXE384" s="243"/>
      <c r="AXF384" s="243"/>
      <c r="AXG384" s="243"/>
      <c r="AXH384" s="243"/>
      <c r="AXI384" s="243"/>
      <c r="AXJ384" s="243"/>
      <c r="AXK384" s="243"/>
      <c r="AXL384" s="243"/>
      <c r="AXM384" s="243"/>
      <c r="AXN384" s="243"/>
      <c r="AXO384" s="243"/>
      <c r="AXP384" s="243"/>
      <c r="AXQ384" s="243"/>
      <c r="AXR384" s="243"/>
      <c r="AXS384" s="243"/>
      <c r="AXT384" s="243"/>
      <c r="AXU384" s="243"/>
      <c r="AXV384" s="243"/>
      <c r="AXW384" s="243"/>
      <c r="AXX384" s="243"/>
      <c r="AXY384" s="243"/>
      <c r="AXZ384" s="243"/>
      <c r="AYA384" s="243"/>
      <c r="AYB384" s="243"/>
      <c r="AYC384" s="243"/>
      <c r="AYD384" s="243"/>
      <c r="AYE384" s="243"/>
      <c r="AYF384" s="243"/>
      <c r="AYG384" s="243"/>
      <c r="AYH384" s="243"/>
      <c r="AYI384" s="243"/>
      <c r="AYJ384" s="243"/>
      <c r="AYK384" s="243"/>
      <c r="AYL384" s="243"/>
      <c r="AYM384" s="243"/>
      <c r="AYN384" s="243"/>
      <c r="AYO384" s="243"/>
      <c r="AYP384" s="243"/>
      <c r="AYQ384" s="243"/>
      <c r="AYR384" s="243"/>
      <c r="AYS384" s="243"/>
      <c r="AYT384" s="243"/>
      <c r="AYU384" s="243"/>
      <c r="AYV384" s="243"/>
      <c r="AYW384" s="243"/>
      <c r="AYX384" s="243"/>
      <c r="AYY384" s="243"/>
      <c r="AYZ384" s="243"/>
      <c r="AZA384" s="243"/>
      <c r="AZB384" s="243"/>
      <c r="AZC384" s="243"/>
      <c r="AZD384" s="243"/>
      <c r="AZE384" s="243"/>
      <c r="AZF384" s="243"/>
      <c r="AZG384" s="243"/>
      <c r="AZH384" s="243"/>
      <c r="AZI384" s="243"/>
      <c r="AZJ384" s="243"/>
      <c r="AZK384" s="243"/>
      <c r="AZL384" s="243"/>
      <c r="AZM384" s="243"/>
      <c r="AZN384" s="243"/>
      <c r="AZO384" s="243"/>
      <c r="AZP384" s="243"/>
      <c r="AZQ384" s="243"/>
      <c r="AZR384" s="243"/>
      <c r="AZS384" s="243"/>
      <c r="AZT384" s="243"/>
      <c r="AZU384" s="243"/>
      <c r="AZV384" s="243"/>
      <c r="AZW384" s="243"/>
      <c r="AZX384" s="243"/>
      <c r="AZY384" s="243"/>
      <c r="AZZ384" s="243"/>
      <c r="BAA384" s="243"/>
      <c r="BAB384" s="243"/>
      <c r="BAC384" s="243"/>
      <c r="BAD384" s="243"/>
      <c r="BAE384" s="243"/>
      <c r="BAF384" s="243"/>
      <c r="BAG384" s="243"/>
      <c r="BAH384" s="243"/>
      <c r="BAI384" s="243"/>
      <c r="BAJ384" s="243"/>
      <c r="BAK384" s="243"/>
      <c r="BAL384" s="243"/>
      <c r="BAM384" s="243"/>
      <c r="BAN384" s="243"/>
      <c r="BAO384" s="243"/>
      <c r="BAP384" s="243"/>
      <c r="BAQ384" s="243"/>
      <c r="BAR384" s="243"/>
      <c r="BAS384" s="243"/>
      <c r="BAT384" s="243"/>
      <c r="BAU384" s="243"/>
      <c r="BAV384" s="243"/>
      <c r="BAW384" s="243"/>
      <c r="BAX384" s="243"/>
      <c r="BAY384" s="243"/>
      <c r="BAZ384" s="243"/>
      <c r="BBA384" s="243"/>
      <c r="BBB384" s="243"/>
      <c r="BBC384" s="243"/>
      <c r="BBD384" s="243"/>
      <c r="BBE384" s="243"/>
      <c r="BBF384" s="243"/>
      <c r="BBG384" s="243"/>
      <c r="BBH384" s="243"/>
      <c r="BBI384" s="243"/>
      <c r="BBJ384" s="243"/>
      <c r="BBK384" s="243"/>
      <c r="BBL384" s="243"/>
      <c r="BBM384" s="243"/>
      <c r="BBN384" s="243"/>
      <c r="BBO384" s="243"/>
      <c r="BBP384" s="243"/>
      <c r="BBQ384" s="243"/>
      <c r="BBR384" s="243"/>
      <c r="BBS384" s="243"/>
      <c r="BBT384" s="243"/>
      <c r="BBU384" s="243"/>
      <c r="BBV384" s="243"/>
      <c r="BBW384" s="243"/>
      <c r="BBX384" s="243"/>
      <c r="BBY384" s="243"/>
      <c r="BBZ384" s="243"/>
      <c r="BCA384" s="243"/>
      <c r="BCB384" s="243"/>
      <c r="BCC384" s="243"/>
      <c r="BCD384" s="243"/>
      <c r="BCE384" s="243"/>
      <c r="BCF384" s="243"/>
      <c r="BCG384" s="243"/>
      <c r="BCH384" s="243"/>
      <c r="BCI384" s="243"/>
      <c r="BCJ384" s="243"/>
      <c r="BCK384" s="243"/>
      <c r="BCL384" s="243"/>
      <c r="BCM384" s="243"/>
      <c r="BCN384" s="243"/>
      <c r="BCO384" s="243"/>
      <c r="BCP384" s="243"/>
      <c r="BCQ384" s="243"/>
      <c r="BCR384" s="243"/>
      <c r="BCS384" s="243"/>
      <c r="BCT384" s="243"/>
      <c r="BCU384" s="243"/>
      <c r="BCV384" s="243"/>
      <c r="BCW384" s="243"/>
      <c r="BCX384" s="243"/>
      <c r="BCY384" s="243"/>
      <c r="BCZ384" s="243"/>
      <c r="BDA384" s="243"/>
      <c r="BDB384" s="243"/>
      <c r="BDC384" s="243"/>
      <c r="BDD384" s="243"/>
      <c r="BDE384" s="243"/>
      <c r="BDF384" s="243"/>
      <c r="BDG384" s="243"/>
      <c r="BDH384" s="243"/>
      <c r="BDI384" s="243"/>
      <c r="BDJ384" s="243"/>
      <c r="BDK384" s="243"/>
      <c r="BDL384" s="243"/>
      <c r="BDM384" s="243"/>
      <c r="BDN384" s="243"/>
      <c r="BDO384" s="243"/>
      <c r="BDP384" s="243"/>
      <c r="BDQ384" s="243"/>
      <c r="BDR384" s="243"/>
      <c r="BDS384" s="243"/>
      <c r="BDT384" s="243"/>
      <c r="BDU384" s="243"/>
      <c r="BDV384" s="243"/>
      <c r="BDW384" s="243"/>
      <c r="BDX384" s="243"/>
      <c r="BDY384" s="243"/>
      <c r="BDZ384" s="243"/>
      <c r="BEA384" s="243"/>
      <c r="BEB384" s="243"/>
      <c r="BEC384" s="243"/>
      <c r="BED384" s="243"/>
      <c r="BEE384" s="243"/>
      <c r="BEF384" s="243"/>
      <c r="BEG384" s="243"/>
      <c r="BEH384" s="243"/>
      <c r="BEI384" s="243"/>
      <c r="BEJ384" s="243"/>
      <c r="BEK384" s="243"/>
      <c r="BEL384" s="243"/>
      <c r="BEM384" s="243"/>
      <c r="BEN384" s="243"/>
      <c r="BEO384" s="243"/>
      <c r="BEP384" s="243"/>
      <c r="BEQ384" s="243"/>
      <c r="BER384" s="243"/>
      <c r="BES384" s="243"/>
      <c r="BET384" s="243"/>
      <c r="BEU384" s="243"/>
      <c r="BEV384" s="243"/>
      <c r="BEW384" s="243"/>
      <c r="BEX384" s="243"/>
      <c r="BEY384" s="243"/>
      <c r="BEZ384" s="243"/>
      <c r="BFA384" s="243"/>
      <c r="BFB384" s="243"/>
      <c r="BFC384" s="243"/>
      <c r="BFD384" s="243"/>
      <c r="BFE384" s="243"/>
      <c r="BFF384" s="243"/>
      <c r="BFG384" s="243"/>
      <c r="BFH384" s="243"/>
      <c r="BFI384" s="243"/>
      <c r="BFJ384" s="243"/>
      <c r="BFK384" s="243"/>
      <c r="BFL384" s="243"/>
      <c r="BFM384" s="243"/>
      <c r="BFN384" s="243"/>
      <c r="BFO384" s="243"/>
      <c r="BFP384" s="243"/>
      <c r="BFQ384" s="243"/>
      <c r="BFR384" s="243"/>
      <c r="BFS384" s="243"/>
      <c r="BFT384" s="243"/>
      <c r="BFU384" s="243"/>
      <c r="BFV384" s="243"/>
      <c r="BFW384" s="243"/>
      <c r="BFX384" s="243"/>
      <c r="BFY384" s="243"/>
      <c r="BFZ384" s="243"/>
      <c r="BGA384" s="243"/>
      <c r="BGB384" s="243"/>
      <c r="BGC384" s="243"/>
      <c r="BGD384" s="243"/>
      <c r="BGE384" s="243"/>
      <c r="BGF384" s="243"/>
      <c r="BGG384" s="243"/>
      <c r="BGH384" s="243"/>
      <c r="BGI384" s="243"/>
      <c r="BGJ384" s="243"/>
      <c r="BGK384" s="243"/>
      <c r="BGL384" s="243"/>
      <c r="BGM384" s="243"/>
      <c r="BGN384" s="243"/>
      <c r="BGO384" s="243"/>
      <c r="BGP384" s="243"/>
      <c r="BGQ384" s="243"/>
      <c r="BGR384" s="243"/>
      <c r="BGS384" s="243"/>
      <c r="BGT384" s="243"/>
      <c r="BGU384" s="243"/>
      <c r="BGV384" s="243"/>
      <c r="BGW384" s="243"/>
      <c r="BGX384" s="243"/>
      <c r="BGY384" s="243"/>
      <c r="BGZ384" s="243"/>
      <c r="BHA384" s="243"/>
      <c r="BHB384" s="243"/>
      <c r="BHC384" s="243"/>
      <c r="BHD384" s="243"/>
      <c r="BHE384" s="243"/>
      <c r="BHF384" s="243"/>
      <c r="BHG384" s="243"/>
      <c r="BHH384" s="243"/>
      <c r="BHI384" s="243"/>
      <c r="BHJ384" s="243"/>
      <c r="BHK384" s="243"/>
      <c r="BHL384" s="243"/>
      <c r="BHM384" s="243"/>
      <c r="BHN384" s="243"/>
      <c r="BHO384" s="243"/>
      <c r="BHP384" s="243"/>
      <c r="BHQ384" s="243"/>
      <c r="BHR384" s="243"/>
      <c r="BHS384" s="243"/>
      <c r="BHT384" s="243"/>
      <c r="BHU384" s="243"/>
      <c r="BHV384" s="243"/>
      <c r="BHW384" s="243"/>
      <c r="BHX384" s="243"/>
      <c r="BHY384" s="243"/>
      <c r="BHZ384" s="243"/>
      <c r="BIA384" s="243"/>
      <c r="BIB384" s="243"/>
      <c r="BIC384" s="243"/>
      <c r="BID384" s="243"/>
      <c r="BIE384" s="243"/>
      <c r="BIF384" s="243"/>
      <c r="BIG384" s="243"/>
      <c r="BIH384" s="243"/>
      <c r="BII384" s="243"/>
      <c r="BIJ384" s="243"/>
      <c r="BIK384" s="243"/>
      <c r="BIL384" s="243"/>
      <c r="BIM384" s="243"/>
      <c r="BIN384" s="243"/>
      <c r="BIO384" s="243"/>
      <c r="BIP384" s="243"/>
      <c r="BIQ384" s="243"/>
      <c r="BIR384" s="243"/>
      <c r="BIS384" s="243"/>
      <c r="BIT384" s="243"/>
      <c r="BIU384" s="243"/>
      <c r="BIV384" s="243"/>
      <c r="BIW384" s="243"/>
      <c r="BIX384" s="243"/>
      <c r="BIY384" s="243"/>
      <c r="BIZ384" s="243"/>
      <c r="BJA384" s="243"/>
      <c r="BJB384" s="243"/>
      <c r="BJC384" s="243"/>
      <c r="BJD384" s="243"/>
      <c r="BJE384" s="243"/>
      <c r="BJF384" s="243"/>
      <c r="BJG384" s="243"/>
      <c r="BJH384" s="243"/>
      <c r="BJI384" s="243"/>
      <c r="BJJ384" s="243"/>
      <c r="BJK384" s="243"/>
      <c r="BJL384" s="243"/>
      <c r="BJM384" s="243"/>
      <c r="BJN384" s="243"/>
      <c r="BJO384" s="243"/>
      <c r="BJP384" s="243"/>
      <c r="BJQ384" s="243"/>
      <c r="BJR384" s="243"/>
      <c r="BJS384" s="243"/>
      <c r="BJT384" s="243"/>
      <c r="BJU384" s="243"/>
      <c r="BJV384" s="243"/>
      <c r="BJW384" s="243"/>
      <c r="BJX384" s="243"/>
      <c r="BJY384" s="243"/>
      <c r="BJZ384" s="243"/>
      <c r="BKA384" s="243"/>
      <c r="BKB384" s="243"/>
      <c r="BKC384" s="243"/>
      <c r="BKD384" s="243"/>
      <c r="BKE384" s="243"/>
      <c r="BKF384" s="243"/>
      <c r="BKG384" s="243"/>
      <c r="BKH384" s="243"/>
      <c r="BKI384" s="243"/>
      <c r="BKJ384" s="243"/>
      <c r="BKK384" s="243"/>
      <c r="BKL384" s="243"/>
      <c r="BKM384" s="243"/>
      <c r="BKN384" s="243"/>
      <c r="BKO384" s="243"/>
      <c r="BKP384" s="243"/>
      <c r="BKQ384" s="243"/>
      <c r="BKR384" s="243"/>
      <c r="BKS384" s="243"/>
      <c r="BKT384" s="243"/>
      <c r="BKU384" s="243"/>
      <c r="BKV384" s="243"/>
      <c r="BKW384" s="243"/>
      <c r="BKX384" s="243"/>
      <c r="BKY384" s="243"/>
      <c r="BKZ384" s="243"/>
      <c r="BLA384" s="243"/>
      <c r="BLB384" s="243"/>
      <c r="BLC384" s="243"/>
      <c r="BLD384" s="243"/>
      <c r="BLE384" s="243"/>
      <c r="BLF384" s="243"/>
      <c r="BLG384" s="243"/>
      <c r="BLH384" s="243"/>
      <c r="BLI384" s="243"/>
      <c r="BLJ384" s="243"/>
      <c r="BLK384" s="243"/>
      <c r="BLL384" s="243"/>
      <c r="BLM384" s="243"/>
      <c r="BLN384" s="243"/>
      <c r="BLO384" s="243"/>
      <c r="BLP384" s="243"/>
      <c r="BLQ384" s="243"/>
      <c r="BLR384" s="243"/>
      <c r="BLS384" s="243"/>
      <c r="BLT384" s="243"/>
      <c r="BLU384" s="243"/>
      <c r="BLV384" s="243"/>
      <c r="BLW384" s="243"/>
      <c r="BLX384" s="243"/>
      <c r="BLY384" s="243"/>
      <c r="BLZ384" s="243"/>
      <c r="BMA384" s="243"/>
      <c r="BMB384" s="243"/>
      <c r="BMC384" s="243"/>
      <c r="BMD384" s="243"/>
      <c r="BME384" s="243"/>
      <c r="BMF384" s="243"/>
      <c r="BMG384" s="243"/>
      <c r="BMH384" s="243"/>
      <c r="BMI384" s="243"/>
      <c r="BMJ384" s="243"/>
      <c r="BMK384" s="243"/>
      <c r="BML384" s="243"/>
      <c r="BMM384" s="243"/>
      <c r="BMN384" s="243"/>
      <c r="BMO384" s="243"/>
      <c r="BMP384" s="243"/>
      <c r="BMQ384" s="243"/>
      <c r="BMR384" s="243"/>
      <c r="BMS384" s="243"/>
      <c r="BMT384" s="243"/>
      <c r="BMU384" s="243"/>
      <c r="BMV384" s="243"/>
      <c r="BMW384" s="243"/>
      <c r="BMX384" s="243"/>
      <c r="BMY384" s="243"/>
      <c r="BMZ384" s="243"/>
      <c r="BNA384" s="243"/>
      <c r="BNB384" s="243"/>
      <c r="BNC384" s="243"/>
      <c r="BND384" s="243"/>
      <c r="BNE384" s="243"/>
      <c r="BNF384" s="243"/>
      <c r="BNG384" s="243"/>
      <c r="BNH384" s="243"/>
      <c r="BNI384" s="243"/>
      <c r="BNJ384" s="243"/>
      <c r="BNK384" s="243"/>
      <c r="BNL384" s="243"/>
      <c r="BNM384" s="243"/>
      <c r="BNN384" s="243"/>
      <c r="BNO384" s="243"/>
      <c r="BNP384" s="243"/>
      <c r="BNQ384" s="243"/>
      <c r="BNR384" s="243"/>
      <c r="BNS384" s="243"/>
      <c r="BNT384" s="243"/>
      <c r="BNU384" s="243"/>
      <c r="BNV384" s="243"/>
      <c r="BNW384" s="243"/>
      <c r="BNX384" s="243"/>
      <c r="BNY384" s="243"/>
      <c r="BNZ384" s="243"/>
      <c r="BOA384" s="243"/>
      <c r="BOB384" s="243"/>
      <c r="BOC384" s="243"/>
      <c r="BOD384" s="243"/>
      <c r="BOE384" s="243"/>
      <c r="BOF384" s="243"/>
      <c r="BOG384" s="243"/>
      <c r="BOH384" s="243"/>
      <c r="BOI384" s="243"/>
      <c r="BOJ384" s="243"/>
      <c r="BOK384" s="243"/>
      <c r="BOL384" s="243"/>
      <c r="BOM384" s="243"/>
      <c r="BON384" s="243"/>
      <c r="BOO384" s="243"/>
      <c r="BOP384" s="243"/>
      <c r="BOQ384" s="243"/>
      <c r="BOR384" s="243"/>
      <c r="BOS384" s="243"/>
      <c r="BOT384" s="243"/>
      <c r="BOU384" s="243"/>
      <c r="BOV384" s="243"/>
      <c r="BOW384" s="243"/>
      <c r="BOX384" s="243"/>
      <c r="BOY384" s="243"/>
      <c r="BOZ384" s="243"/>
      <c r="BPA384" s="243"/>
      <c r="BPB384" s="243"/>
      <c r="BPC384" s="243"/>
      <c r="BPD384" s="243"/>
      <c r="BPE384" s="243"/>
      <c r="BPF384" s="243"/>
      <c r="BPG384" s="243"/>
      <c r="BPH384" s="243"/>
      <c r="BPI384" s="243"/>
      <c r="BPJ384" s="243"/>
      <c r="BPK384" s="243"/>
      <c r="BPL384" s="243"/>
      <c r="BPM384" s="243"/>
      <c r="BPN384" s="243"/>
      <c r="BPO384" s="243"/>
      <c r="BPP384" s="243"/>
      <c r="BPQ384" s="243"/>
      <c r="BPR384" s="243"/>
      <c r="BPS384" s="243"/>
      <c r="BPT384" s="243"/>
      <c r="BPU384" s="243"/>
      <c r="BPV384" s="243"/>
      <c r="BPW384" s="243"/>
      <c r="BPX384" s="243"/>
      <c r="BPY384" s="243"/>
      <c r="BPZ384" s="243"/>
      <c r="BQA384" s="243"/>
      <c r="BQB384" s="243"/>
      <c r="BQC384" s="243"/>
      <c r="BQD384" s="243"/>
      <c r="BQE384" s="243"/>
      <c r="BQF384" s="243"/>
      <c r="BQG384" s="243"/>
      <c r="BQH384" s="243"/>
      <c r="BQI384" s="243"/>
      <c r="BQJ384" s="243"/>
      <c r="BQK384" s="243"/>
      <c r="BQL384" s="243"/>
      <c r="BQM384" s="243"/>
      <c r="BQN384" s="243"/>
      <c r="BQO384" s="243"/>
      <c r="BQP384" s="243"/>
      <c r="BQQ384" s="243"/>
      <c r="BQR384" s="243"/>
      <c r="BQS384" s="243"/>
      <c r="BQT384" s="243"/>
      <c r="BQU384" s="243"/>
      <c r="BQV384" s="243"/>
      <c r="BQW384" s="243"/>
      <c r="BQX384" s="243"/>
      <c r="BQY384" s="243"/>
      <c r="BQZ384" s="243"/>
      <c r="BRA384" s="243"/>
      <c r="BRB384" s="243"/>
      <c r="BRC384" s="243"/>
      <c r="BRD384" s="243"/>
      <c r="BRE384" s="243"/>
      <c r="BRF384" s="243"/>
      <c r="BRG384" s="243"/>
      <c r="BRH384" s="243"/>
      <c r="BRI384" s="243"/>
      <c r="BRJ384" s="243"/>
      <c r="BRK384" s="243"/>
      <c r="BRL384" s="243"/>
      <c r="BRM384" s="243"/>
      <c r="BRN384" s="243"/>
      <c r="BRO384" s="243"/>
      <c r="BRP384" s="243"/>
      <c r="BRQ384" s="243"/>
      <c r="BRR384" s="243"/>
      <c r="BRS384" s="243"/>
      <c r="BRT384" s="243"/>
      <c r="BRU384" s="243"/>
      <c r="BRV384" s="243"/>
      <c r="BRW384" s="243"/>
      <c r="BRX384" s="243"/>
      <c r="BRY384" s="243"/>
      <c r="BRZ384" s="243"/>
      <c r="BSA384" s="243"/>
      <c r="BSB384" s="243"/>
      <c r="BSC384" s="243"/>
      <c r="BSD384" s="243"/>
      <c r="BSE384" s="243"/>
      <c r="BSF384" s="243"/>
      <c r="BSG384" s="243"/>
      <c r="BSH384" s="243"/>
      <c r="BSI384" s="243"/>
      <c r="BSJ384" s="243"/>
      <c r="BSK384" s="243"/>
      <c r="BSL384" s="243"/>
      <c r="BSM384" s="243"/>
      <c r="BSN384" s="243"/>
      <c r="BSO384" s="243"/>
      <c r="BSP384" s="243"/>
      <c r="BSQ384" s="243"/>
      <c r="BSR384" s="243"/>
      <c r="BSS384" s="243"/>
      <c r="BST384" s="243"/>
      <c r="BSU384" s="243"/>
      <c r="BSV384" s="243"/>
      <c r="BSW384" s="243"/>
      <c r="BSX384" s="243"/>
      <c r="BSY384" s="243"/>
      <c r="BSZ384" s="243"/>
      <c r="BTA384" s="243"/>
      <c r="BTB384" s="243"/>
      <c r="BTC384" s="243"/>
      <c r="BTD384" s="243"/>
      <c r="BTE384" s="243"/>
      <c r="BTF384" s="243"/>
      <c r="BTG384" s="243"/>
      <c r="BTH384" s="243"/>
      <c r="BTI384" s="243"/>
      <c r="BTJ384" s="243"/>
      <c r="BTK384" s="243"/>
      <c r="BTL384" s="243"/>
      <c r="BTM384" s="243"/>
      <c r="BTN384" s="243"/>
      <c r="BTO384" s="243"/>
      <c r="BTP384" s="243"/>
      <c r="BTQ384" s="243"/>
      <c r="BTR384" s="243"/>
      <c r="BTS384" s="243"/>
      <c r="BTT384" s="243"/>
      <c r="BTU384" s="243"/>
      <c r="BTV384" s="243"/>
      <c r="BTW384" s="243"/>
      <c r="BTX384" s="243"/>
      <c r="BTY384" s="243"/>
      <c r="BTZ384" s="243"/>
      <c r="BUA384" s="243"/>
      <c r="BUB384" s="243"/>
      <c r="BUC384" s="243"/>
      <c r="BUD384" s="243"/>
      <c r="BUE384" s="243"/>
      <c r="BUF384" s="243"/>
      <c r="BUG384" s="243"/>
      <c r="BUH384" s="243"/>
      <c r="BUI384" s="243"/>
      <c r="BUJ384" s="243"/>
      <c r="BUK384" s="243"/>
      <c r="BUL384" s="243"/>
      <c r="BUM384" s="243"/>
      <c r="BUN384" s="243"/>
      <c r="BUO384" s="243"/>
      <c r="BUP384" s="243"/>
      <c r="BUQ384" s="243"/>
      <c r="BUR384" s="243"/>
      <c r="BUS384" s="243"/>
      <c r="BUT384" s="243"/>
      <c r="BUU384" s="243"/>
      <c r="BUV384" s="243"/>
      <c r="BUW384" s="243"/>
      <c r="BUX384" s="243"/>
      <c r="BUY384" s="243"/>
      <c r="BUZ384" s="243"/>
      <c r="BVA384" s="243"/>
      <c r="BVB384" s="243"/>
      <c r="BVC384" s="243"/>
      <c r="BVD384" s="243"/>
      <c r="BVE384" s="243"/>
      <c r="BVF384" s="243"/>
      <c r="BVG384" s="243"/>
      <c r="BVH384" s="243"/>
      <c r="BVI384" s="243"/>
      <c r="BVJ384" s="243"/>
      <c r="BVK384" s="243"/>
      <c r="BVL384" s="243"/>
      <c r="BVM384" s="243"/>
      <c r="BVN384" s="243"/>
      <c r="BVO384" s="243"/>
      <c r="BVP384" s="243"/>
      <c r="BVQ384" s="243"/>
      <c r="BVR384" s="243"/>
      <c r="BVS384" s="243"/>
      <c r="BVT384" s="243"/>
      <c r="BVU384" s="243"/>
      <c r="BVV384" s="243"/>
      <c r="BVW384" s="243"/>
      <c r="BVX384" s="243"/>
      <c r="BVY384" s="243"/>
      <c r="BVZ384" s="243"/>
      <c r="BWA384" s="243"/>
      <c r="BWB384" s="243"/>
      <c r="BWC384" s="243"/>
      <c r="BWD384" s="243"/>
      <c r="BWE384" s="243"/>
      <c r="BWF384" s="243"/>
      <c r="BWG384" s="243"/>
      <c r="BWH384" s="243"/>
      <c r="BWI384" s="243"/>
      <c r="BWJ384" s="243"/>
      <c r="BWK384" s="243"/>
      <c r="BWL384" s="243"/>
      <c r="BWM384" s="243"/>
      <c r="BWN384" s="243"/>
      <c r="BWO384" s="243"/>
      <c r="BWP384" s="243"/>
      <c r="BWQ384" s="243"/>
      <c r="BWR384" s="243"/>
      <c r="BWS384" s="243"/>
      <c r="BWT384" s="243"/>
      <c r="BWU384" s="243"/>
      <c r="BWV384" s="243"/>
      <c r="BWW384" s="243"/>
      <c r="BWX384" s="243"/>
      <c r="BWY384" s="243"/>
      <c r="BWZ384" s="243"/>
      <c r="BXA384" s="243"/>
      <c r="BXB384" s="243"/>
      <c r="BXC384" s="243"/>
      <c r="BXD384" s="243"/>
      <c r="BXE384" s="243"/>
      <c r="BXF384" s="243"/>
      <c r="BXG384" s="243"/>
      <c r="BXH384" s="243"/>
      <c r="BXI384" s="243"/>
      <c r="BXJ384" s="243"/>
      <c r="BXK384" s="243"/>
      <c r="BXL384" s="243"/>
      <c r="BXM384" s="243"/>
      <c r="BXN384" s="243"/>
      <c r="BXO384" s="243"/>
      <c r="BXP384" s="243"/>
      <c r="BXQ384" s="243"/>
      <c r="BXR384" s="243"/>
      <c r="BXS384" s="243"/>
      <c r="BXT384" s="243"/>
      <c r="BXU384" s="243"/>
      <c r="BXV384" s="243"/>
      <c r="BXW384" s="243"/>
      <c r="BXX384" s="243"/>
      <c r="BXY384" s="243"/>
      <c r="BXZ384" s="243"/>
      <c r="BYA384" s="243"/>
      <c r="BYB384" s="243"/>
      <c r="BYC384" s="243"/>
      <c r="BYD384" s="243"/>
      <c r="BYE384" s="243"/>
      <c r="BYF384" s="243"/>
      <c r="BYG384" s="243"/>
      <c r="BYH384" s="243"/>
      <c r="BYI384" s="243"/>
      <c r="BYJ384" s="243"/>
      <c r="BYK384" s="243"/>
      <c r="BYL384" s="243"/>
      <c r="BYM384" s="243"/>
      <c r="BYN384" s="243"/>
      <c r="BYO384" s="243"/>
      <c r="BYP384" s="243"/>
      <c r="BYQ384" s="243"/>
      <c r="BYR384" s="243"/>
      <c r="BYS384" s="243"/>
      <c r="BYT384" s="243"/>
      <c r="BYU384" s="243"/>
      <c r="BYV384" s="243"/>
      <c r="BYW384" s="243"/>
      <c r="BYX384" s="243"/>
      <c r="BYY384" s="243"/>
      <c r="BYZ384" s="243"/>
      <c r="BZA384" s="243"/>
      <c r="BZB384" s="243"/>
      <c r="BZC384" s="243"/>
      <c r="BZD384" s="243"/>
      <c r="BZE384" s="243"/>
      <c r="BZF384" s="243"/>
      <c r="BZG384" s="243"/>
      <c r="BZH384" s="243"/>
      <c r="BZI384" s="243"/>
      <c r="BZJ384" s="243"/>
      <c r="BZK384" s="243"/>
      <c r="BZL384" s="243"/>
      <c r="BZM384" s="243"/>
      <c r="BZN384" s="243"/>
      <c r="BZO384" s="243"/>
      <c r="BZP384" s="243"/>
      <c r="BZQ384" s="243"/>
      <c r="BZR384" s="243"/>
      <c r="BZS384" s="243"/>
      <c r="BZT384" s="243"/>
      <c r="BZU384" s="243"/>
      <c r="BZV384" s="243"/>
      <c r="BZW384" s="243"/>
      <c r="BZX384" s="243"/>
      <c r="BZY384" s="243"/>
      <c r="BZZ384" s="243"/>
      <c r="CAA384" s="243"/>
      <c r="CAB384" s="243"/>
      <c r="CAC384" s="243"/>
      <c r="CAD384" s="243"/>
      <c r="CAE384" s="243"/>
      <c r="CAF384" s="243"/>
      <c r="CAG384" s="243"/>
      <c r="CAH384" s="243"/>
      <c r="CAI384" s="243"/>
      <c r="CAJ384" s="243"/>
      <c r="CAK384" s="243"/>
      <c r="CAL384" s="243"/>
      <c r="CAM384" s="243"/>
      <c r="CAN384" s="243"/>
      <c r="CAO384" s="243"/>
      <c r="CAP384" s="243"/>
      <c r="CAQ384" s="243"/>
      <c r="CAR384" s="243"/>
      <c r="CAS384" s="243"/>
      <c r="CAT384" s="243"/>
      <c r="CAU384" s="243"/>
      <c r="CAV384" s="243"/>
      <c r="CAW384" s="243"/>
      <c r="CAX384" s="243"/>
      <c r="CAY384" s="243"/>
      <c r="CAZ384" s="243"/>
      <c r="CBA384" s="243"/>
      <c r="CBB384" s="243"/>
      <c r="CBC384" s="243"/>
      <c r="CBD384" s="243"/>
      <c r="CBE384" s="243"/>
      <c r="CBF384" s="243"/>
      <c r="CBG384" s="243"/>
      <c r="CBH384" s="243"/>
      <c r="CBI384" s="243"/>
      <c r="CBJ384" s="243"/>
      <c r="CBK384" s="243"/>
      <c r="CBL384" s="243"/>
      <c r="CBM384" s="243"/>
      <c r="CBN384" s="243"/>
      <c r="CBO384" s="243"/>
      <c r="CBP384" s="243"/>
      <c r="CBQ384" s="243"/>
      <c r="CBR384" s="243"/>
      <c r="CBS384" s="243"/>
      <c r="CBT384" s="243"/>
      <c r="CBU384" s="243"/>
      <c r="CBV384" s="243"/>
      <c r="CBW384" s="243"/>
      <c r="CBX384" s="243"/>
      <c r="CBY384" s="243"/>
      <c r="CBZ384" s="243"/>
      <c r="CCA384" s="243"/>
      <c r="CCB384" s="243"/>
      <c r="CCC384" s="243"/>
      <c r="CCD384" s="243"/>
      <c r="CCE384" s="243"/>
      <c r="CCF384" s="243"/>
      <c r="CCG384" s="243"/>
      <c r="CCH384" s="243"/>
      <c r="CCI384" s="243"/>
      <c r="CCJ384" s="243"/>
      <c r="CCK384" s="243"/>
      <c r="CCL384" s="243"/>
      <c r="CCM384" s="243"/>
      <c r="CCN384" s="243"/>
      <c r="CCO384" s="243"/>
      <c r="CCP384" s="243"/>
      <c r="CCQ384" s="243"/>
      <c r="CCR384" s="243"/>
      <c r="CCS384" s="243"/>
      <c r="CCT384" s="243"/>
      <c r="CCU384" s="243"/>
      <c r="CCV384" s="243"/>
      <c r="CCW384" s="243"/>
      <c r="CCX384" s="243"/>
      <c r="CCY384" s="243"/>
      <c r="CCZ384" s="243"/>
      <c r="CDA384" s="243"/>
      <c r="CDB384" s="243"/>
      <c r="CDC384" s="243"/>
      <c r="CDD384" s="243"/>
      <c r="CDE384" s="243"/>
      <c r="CDF384" s="243"/>
      <c r="CDG384" s="243"/>
      <c r="CDH384" s="243"/>
      <c r="CDI384" s="243"/>
      <c r="CDJ384" s="243"/>
      <c r="CDK384" s="243"/>
      <c r="CDL384" s="243"/>
      <c r="CDM384" s="243"/>
      <c r="CDN384" s="243"/>
      <c r="CDO384" s="243"/>
      <c r="CDP384" s="243"/>
      <c r="CDQ384" s="243"/>
      <c r="CDR384" s="243"/>
      <c r="CDS384" s="243"/>
      <c r="CDT384" s="243"/>
      <c r="CDU384" s="243"/>
      <c r="CDV384" s="243"/>
      <c r="CDW384" s="243"/>
      <c r="CDX384" s="243"/>
      <c r="CDY384" s="243"/>
      <c r="CDZ384" s="243"/>
      <c r="CEA384" s="243"/>
      <c r="CEB384" s="243"/>
      <c r="CEC384" s="243"/>
      <c r="CED384" s="243"/>
      <c r="CEE384" s="243"/>
      <c r="CEF384" s="243"/>
      <c r="CEG384" s="243"/>
      <c r="CEH384" s="243"/>
      <c r="CEI384" s="243"/>
      <c r="CEJ384" s="243"/>
      <c r="CEK384" s="243"/>
      <c r="CEL384" s="243"/>
      <c r="CEM384" s="243"/>
      <c r="CEN384" s="243"/>
      <c r="CEO384" s="243"/>
      <c r="CEP384" s="243"/>
      <c r="CEQ384" s="243"/>
      <c r="CER384" s="243"/>
      <c r="CES384" s="243"/>
      <c r="CET384" s="243"/>
      <c r="CEU384" s="243"/>
      <c r="CEV384" s="243"/>
      <c r="CEW384" s="243"/>
      <c r="CEX384" s="243"/>
      <c r="CEY384" s="243"/>
      <c r="CEZ384" s="243"/>
      <c r="CFA384" s="243"/>
      <c r="CFB384" s="243"/>
      <c r="CFC384" s="243"/>
      <c r="CFD384" s="243"/>
      <c r="CFE384" s="243"/>
      <c r="CFF384" s="243"/>
      <c r="CFG384" s="243"/>
      <c r="CFH384" s="243"/>
      <c r="CFI384" s="243"/>
      <c r="CFJ384" s="243"/>
      <c r="CFK384" s="243"/>
      <c r="CFL384" s="243"/>
      <c r="CFM384" s="243"/>
      <c r="CFN384" s="243"/>
      <c r="CFO384" s="243"/>
      <c r="CFP384" s="243"/>
      <c r="CFQ384" s="243"/>
      <c r="CFR384" s="243"/>
      <c r="CFS384" s="243"/>
      <c r="CFT384" s="243"/>
      <c r="CFU384" s="243"/>
      <c r="CFV384" s="243"/>
      <c r="CFW384" s="243"/>
      <c r="CFX384" s="243"/>
      <c r="CFY384" s="243"/>
      <c r="CFZ384" s="243"/>
      <c r="CGA384" s="243"/>
      <c r="CGB384" s="243"/>
      <c r="CGC384" s="243"/>
      <c r="CGD384" s="243"/>
      <c r="CGE384" s="243"/>
      <c r="CGF384" s="243"/>
      <c r="CGG384" s="243"/>
      <c r="CGH384" s="243"/>
      <c r="CGI384" s="243"/>
      <c r="CGJ384" s="243"/>
      <c r="CGK384" s="243"/>
      <c r="CGL384" s="243"/>
      <c r="CGM384" s="243"/>
      <c r="CGN384" s="243"/>
      <c r="CGO384" s="243"/>
      <c r="CGP384" s="243"/>
      <c r="CGQ384" s="243"/>
      <c r="CGR384" s="243"/>
      <c r="CGS384" s="243"/>
      <c r="CGT384" s="243"/>
      <c r="CGU384" s="243"/>
      <c r="CGV384" s="243"/>
      <c r="CGW384" s="243"/>
      <c r="CGX384" s="243"/>
      <c r="CGY384" s="243"/>
      <c r="CGZ384" s="243"/>
      <c r="CHA384" s="243"/>
      <c r="CHB384" s="243"/>
      <c r="CHC384" s="243"/>
      <c r="CHD384" s="243"/>
      <c r="CHE384" s="243"/>
      <c r="CHF384" s="243"/>
      <c r="CHG384" s="243"/>
      <c r="CHH384" s="243"/>
      <c r="CHI384" s="243"/>
      <c r="CHJ384" s="243"/>
      <c r="CHK384" s="243"/>
      <c r="CHL384" s="243"/>
      <c r="CHM384" s="243"/>
      <c r="CHN384" s="243"/>
      <c r="CHO384" s="243"/>
      <c r="CHP384" s="243"/>
      <c r="CHQ384" s="243"/>
      <c r="CHR384" s="243"/>
      <c r="CHS384" s="243"/>
      <c r="CHT384" s="243"/>
      <c r="CHU384" s="243"/>
      <c r="CHV384" s="243"/>
      <c r="CHW384" s="243"/>
      <c r="CHX384" s="243"/>
      <c r="CHY384" s="243"/>
      <c r="CHZ384" s="243"/>
      <c r="CIA384" s="243"/>
      <c r="CIB384" s="243"/>
      <c r="CIC384" s="243"/>
      <c r="CID384" s="243"/>
      <c r="CIE384" s="243"/>
      <c r="CIF384" s="243"/>
      <c r="CIG384" s="243"/>
      <c r="CIH384" s="243"/>
      <c r="CII384" s="243"/>
      <c r="CIJ384" s="243"/>
      <c r="CIK384" s="243"/>
      <c r="CIL384" s="243"/>
      <c r="CIM384" s="243"/>
      <c r="CIN384" s="243"/>
      <c r="CIO384" s="243"/>
      <c r="CIP384" s="243"/>
      <c r="CIQ384" s="243"/>
      <c r="CIR384" s="243"/>
      <c r="CIS384" s="243"/>
      <c r="CIT384" s="243"/>
      <c r="CIU384" s="243"/>
      <c r="CIV384" s="243"/>
      <c r="CIW384" s="243"/>
      <c r="CIX384" s="243"/>
      <c r="CIY384" s="243"/>
      <c r="CIZ384" s="243"/>
      <c r="CJA384" s="243"/>
      <c r="CJB384" s="243"/>
      <c r="CJC384" s="243"/>
      <c r="CJD384" s="243"/>
      <c r="CJE384" s="243"/>
      <c r="CJF384" s="243"/>
      <c r="CJG384" s="243"/>
      <c r="CJH384" s="243"/>
      <c r="CJI384" s="243"/>
      <c r="CJJ384" s="243"/>
      <c r="CJK384" s="243"/>
      <c r="CJL384" s="243"/>
      <c r="CJM384" s="243"/>
      <c r="CJN384" s="243"/>
      <c r="CJO384" s="243"/>
      <c r="CJP384" s="243"/>
      <c r="CJQ384" s="243"/>
      <c r="CJR384" s="243"/>
      <c r="CJS384" s="243"/>
      <c r="CJT384" s="243"/>
      <c r="CJU384" s="243"/>
      <c r="CJV384" s="243"/>
      <c r="CJW384" s="243"/>
      <c r="CJX384" s="243"/>
      <c r="CJY384" s="243"/>
      <c r="CJZ384" s="243"/>
      <c r="CKA384" s="243"/>
      <c r="CKB384" s="243"/>
      <c r="CKC384" s="243"/>
      <c r="CKD384" s="243"/>
      <c r="CKE384" s="243"/>
      <c r="CKF384" s="243"/>
      <c r="CKG384" s="243"/>
      <c r="CKH384" s="243"/>
      <c r="CKI384" s="243"/>
      <c r="CKJ384" s="243"/>
      <c r="CKK384" s="243"/>
      <c r="CKL384" s="243"/>
      <c r="CKM384" s="243"/>
      <c r="CKN384" s="243"/>
      <c r="CKO384" s="243"/>
      <c r="CKP384" s="243"/>
      <c r="CKQ384" s="243"/>
      <c r="CKR384" s="243"/>
      <c r="CKS384" s="243"/>
      <c r="CKT384" s="243"/>
      <c r="CKU384" s="243"/>
      <c r="CKV384" s="243"/>
      <c r="CKW384" s="243"/>
      <c r="CKX384" s="243"/>
      <c r="CKY384" s="243"/>
      <c r="CKZ384" s="243"/>
      <c r="CLA384" s="243"/>
      <c r="CLB384" s="243"/>
      <c r="CLC384" s="243"/>
      <c r="CLD384" s="243"/>
      <c r="CLE384" s="243"/>
      <c r="CLF384" s="243"/>
      <c r="CLG384" s="243"/>
      <c r="CLH384" s="243"/>
      <c r="CLI384" s="243"/>
      <c r="CLJ384" s="243"/>
      <c r="CLK384" s="243"/>
      <c r="CLL384" s="243"/>
      <c r="CLM384" s="243"/>
      <c r="CLN384" s="243"/>
      <c r="CLO384" s="243"/>
      <c r="CLP384" s="243"/>
      <c r="CLQ384" s="243"/>
      <c r="CLR384" s="243"/>
      <c r="CLS384" s="243"/>
      <c r="CLT384" s="243"/>
      <c r="CLU384" s="243"/>
      <c r="CLV384" s="243"/>
      <c r="CLW384" s="243"/>
      <c r="CLX384" s="243"/>
      <c r="CLY384" s="243"/>
      <c r="CLZ384" s="243"/>
      <c r="CMA384" s="243"/>
      <c r="CMB384" s="243"/>
      <c r="CMC384" s="243"/>
      <c r="CMD384" s="243"/>
      <c r="CME384" s="243"/>
      <c r="CMF384" s="243"/>
      <c r="CMG384" s="243"/>
      <c r="CMH384" s="243"/>
      <c r="CMI384" s="243"/>
      <c r="CMJ384" s="243"/>
      <c r="CMK384" s="243"/>
      <c r="CML384" s="243"/>
      <c r="CMM384" s="243"/>
      <c r="CMN384" s="243"/>
      <c r="CMO384" s="243"/>
      <c r="CMP384" s="243"/>
      <c r="CMQ384" s="243"/>
      <c r="CMR384" s="243"/>
      <c r="CMS384" s="243"/>
      <c r="CMT384" s="243"/>
      <c r="CMU384" s="243"/>
      <c r="CMV384" s="243"/>
      <c r="CMW384" s="243"/>
      <c r="CMX384" s="243"/>
      <c r="CMY384" s="243"/>
      <c r="CMZ384" s="243"/>
      <c r="CNA384" s="243"/>
      <c r="CNB384" s="243"/>
      <c r="CNC384" s="243"/>
      <c r="CND384" s="243"/>
      <c r="CNE384" s="243"/>
      <c r="CNF384" s="243"/>
      <c r="CNG384" s="243"/>
      <c r="CNH384" s="243"/>
      <c r="CNI384" s="243"/>
      <c r="CNJ384" s="243"/>
      <c r="CNK384" s="243"/>
      <c r="CNL384" s="243"/>
      <c r="CNM384" s="243"/>
      <c r="CNN384" s="243"/>
      <c r="CNO384" s="243"/>
      <c r="CNP384" s="243"/>
      <c r="CNQ384" s="243"/>
      <c r="CNR384" s="243"/>
      <c r="CNS384" s="243"/>
      <c r="CNT384" s="243"/>
      <c r="CNU384" s="243"/>
      <c r="CNV384" s="243"/>
      <c r="CNW384" s="243"/>
      <c r="CNX384" s="243"/>
      <c r="CNY384" s="243"/>
      <c r="CNZ384" s="243"/>
      <c r="COA384" s="243"/>
      <c r="COB384" s="243"/>
      <c r="COC384" s="243"/>
      <c r="COD384" s="243"/>
      <c r="COE384" s="243"/>
      <c r="COF384" s="243"/>
      <c r="COG384" s="243"/>
      <c r="COH384" s="243"/>
      <c r="COI384" s="243"/>
      <c r="COJ384" s="243"/>
      <c r="COK384" s="243"/>
      <c r="COL384" s="243"/>
      <c r="COM384" s="243"/>
      <c r="CON384" s="243"/>
      <c r="COO384" s="243"/>
      <c r="COP384" s="243"/>
      <c r="COQ384" s="243"/>
      <c r="COR384" s="243"/>
      <c r="COS384" s="243"/>
      <c r="COT384" s="243"/>
      <c r="COU384" s="243"/>
      <c r="COV384" s="243"/>
      <c r="COW384" s="243"/>
      <c r="COX384" s="243"/>
      <c r="COY384" s="243"/>
      <c r="COZ384" s="243"/>
      <c r="CPA384" s="243"/>
      <c r="CPB384" s="243"/>
      <c r="CPC384" s="243"/>
      <c r="CPD384" s="243"/>
      <c r="CPE384" s="243"/>
      <c r="CPF384" s="243"/>
      <c r="CPG384" s="243"/>
      <c r="CPH384" s="243"/>
      <c r="CPI384" s="243"/>
      <c r="CPJ384" s="243"/>
      <c r="CPK384" s="243"/>
      <c r="CPL384" s="243"/>
      <c r="CPM384" s="243"/>
      <c r="CPN384" s="243"/>
      <c r="CPO384" s="243"/>
      <c r="CPP384" s="243"/>
      <c r="CPQ384" s="243"/>
      <c r="CPR384" s="243"/>
      <c r="CPS384" s="243"/>
      <c r="CPT384" s="243"/>
      <c r="CPU384" s="243"/>
      <c r="CPV384" s="243"/>
      <c r="CPW384" s="243"/>
      <c r="CPX384" s="243"/>
      <c r="CPY384" s="243"/>
      <c r="CPZ384" s="243"/>
      <c r="CQA384" s="243"/>
      <c r="CQB384" s="243"/>
      <c r="CQC384" s="243"/>
      <c r="CQD384" s="243"/>
      <c r="CQE384" s="243"/>
      <c r="CQF384" s="243"/>
      <c r="CQG384" s="243"/>
      <c r="CQH384" s="243"/>
      <c r="CQI384" s="243"/>
      <c r="CQJ384" s="243"/>
      <c r="CQK384" s="243"/>
      <c r="CQL384" s="243"/>
      <c r="CQM384" s="243"/>
      <c r="CQN384" s="243"/>
      <c r="CQO384" s="243"/>
      <c r="CQP384" s="243"/>
      <c r="CQQ384" s="243"/>
      <c r="CQR384" s="243"/>
      <c r="CQS384" s="243"/>
      <c r="CQT384" s="243"/>
      <c r="CQU384" s="243"/>
      <c r="CQV384" s="243"/>
      <c r="CQW384" s="243"/>
      <c r="CQX384" s="243"/>
      <c r="CQY384" s="243"/>
      <c r="CQZ384" s="243"/>
      <c r="CRA384" s="243"/>
      <c r="CRB384" s="243"/>
      <c r="CRC384" s="243"/>
      <c r="CRD384" s="243"/>
      <c r="CRE384" s="243"/>
      <c r="CRF384" s="243"/>
      <c r="CRG384" s="243"/>
      <c r="CRH384" s="243"/>
      <c r="CRI384" s="243"/>
      <c r="CRJ384" s="243"/>
      <c r="CRK384" s="243"/>
      <c r="CRL384" s="243"/>
      <c r="CRM384" s="243"/>
      <c r="CRN384" s="243"/>
      <c r="CRO384" s="243"/>
      <c r="CRP384" s="243"/>
      <c r="CRQ384" s="243"/>
      <c r="CRR384" s="243"/>
      <c r="CRS384" s="243"/>
      <c r="CRT384" s="243"/>
      <c r="CRU384" s="243"/>
      <c r="CRV384" s="243"/>
      <c r="CRW384" s="243"/>
      <c r="CRX384" s="243"/>
      <c r="CRY384" s="243"/>
      <c r="CRZ384" s="243"/>
      <c r="CSA384" s="243"/>
      <c r="CSB384" s="243"/>
      <c r="CSC384" s="243"/>
      <c r="CSD384" s="243"/>
      <c r="CSE384" s="243"/>
      <c r="CSF384" s="243"/>
      <c r="CSG384" s="243"/>
      <c r="CSH384" s="243"/>
      <c r="CSI384" s="243"/>
      <c r="CSJ384" s="243"/>
      <c r="CSK384" s="243"/>
      <c r="CSL384" s="243"/>
      <c r="CSM384" s="243"/>
      <c r="CSN384" s="243"/>
      <c r="CSO384" s="243"/>
      <c r="CSP384" s="243"/>
      <c r="CSQ384" s="243"/>
      <c r="CSR384" s="243"/>
      <c r="CSS384" s="243"/>
      <c r="CST384" s="243"/>
      <c r="CSU384" s="243"/>
      <c r="CSV384" s="243"/>
      <c r="CSW384" s="243"/>
      <c r="CSX384" s="243"/>
      <c r="CSY384" s="243"/>
      <c r="CSZ384" s="243"/>
      <c r="CTA384" s="243"/>
      <c r="CTB384" s="243"/>
      <c r="CTC384" s="243"/>
      <c r="CTD384" s="243"/>
      <c r="CTE384" s="243"/>
      <c r="CTF384" s="243"/>
      <c r="CTG384" s="243"/>
      <c r="CTH384" s="243"/>
      <c r="CTI384" s="243"/>
      <c r="CTJ384" s="243"/>
      <c r="CTK384" s="243"/>
      <c r="CTL384" s="243"/>
      <c r="CTM384" s="243"/>
      <c r="CTN384" s="243"/>
      <c r="CTO384" s="243"/>
      <c r="CTP384" s="243"/>
      <c r="CTQ384" s="243"/>
      <c r="CTR384" s="243"/>
      <c r="CTS384" s="243"/>
      <c r="CTT384" s="243"/>
      <c r="CTU384" s="243"/>
      <c r="CTV384" s="243"/>
      <c r="CTW384" s="243"/>
      <c r="CTX384" s="243"/>
      <c r="CTY384" s="243"/>
      <c r="CTZ384" s="243"/>
      <c r="CUA384" s="243"/>
      <c r="CUB384" s="243"/>
      <c r="CUC384" s="243"/>
      <c r="CUD384" s="243"/>
      <c r="CUE384" s="243"/>
      <c r="CUF384" s="243"/>
      <c r="CUG384" s="243"/>
      <c r="CUH384" s="243"/>
      <c r="CUI384" s="243"/>
      <c r="CUJ384" s="243"/>
      <c r="CUK384" s="243"/>
      <c r="CUL384" s="243"/>
      <c r="CUM384" s="243"/>
      <c r="CUN384" s="243"/>
      <c r="CUO384" s="243"/>
      <c r="CUP384" s="243"/>
      <c r="CUQ384" s="243"/>
      <c r="CUR384" s="243"/>
      <c r="CUS384" s="243"/>
      <c r="CUT384" s="243"/>
      <c r="CUU384" s="243"/>
      <c r="CUV384" s="243"/>
      <c r="CUW384" s="243"/>
      <c r="CUX384" s="243"/>
      <c r="CUY384" s="243"/>
      <c r="CUZ384" s="243"/>
      <c r="CVA384" s="243"/>
      <c r="CVB384" s="243"/>
      <c r="CVC384" s="243"/>
      <c r="CVD384" s="243"/>
      <c r="CVE384" s="243"/>
      <c r="CVF384" s="243"/>
      <c r="CVG384" s="243"/>
      <c r="CVH384" s="243"/>
      <c r="CVI384" s="243"/>
      <c r="CVJ384" s="243"/>
      <c r="CVK384" s="243"/>
      <c r="CVL384" s="243"/>
      <c r="CVM384" s="243"/>
      <c r="CVN384" s="243"/>
      <c r="CVO384" s="243"/>
      <c r="CVP384" s="243"/>
      <c r="CVQ384" s="243"/>
      <c r="CVR384" s="243"/>
      <c r="CVS384" s="243"/>
      <c r="CVT384" s="243"/>
      <c r="CVU384" s="243"/>
      <c r="CVV384" s="243"/>
      <c r="CVW384" s="243"/>
      <c r="CVX384" s="243"/>
      <c r="CVY384" s="243"/>
      <c r="CVZ384" s="243"/>
      <c r="CWA384" s="243"/>
      <c r="CWB384" s="243"/>
      <c r="CWC384" s="243"/>
      <c r="CWD384" s="243"/>
      <c r="CWE384" s="243"/>
      <c r="CWF384" s="243"/>
      <c r="CWG384" s="243"/>
      <c r="CWH384" s="243"/>
      <c r="CWI384" s="243"/>
      <c r="CWJ384" s="243"/>
      <c r="CWK384" s="243"/>
      <c r="CWL384" s="243"/>
      <c r="CWM384" s="243"/>
      <c r="CWN384" s="243"/>
      <c r="CWO384" s="243"/>
      <c r="CWP384" s="243"/>
      <c r="CWQ384" s="243"/>
      <c r="CWR384" s="243"/>
      <c r="CWS384" s="243"/>
      <c r="CWT384" s="243"/>
      <c r="CWU384" s="243"/>
      <c r="CWV384" s="243"/>
      <c r="CWW384" s="243"/>
      <c r="CWX384" s="243"/>
      <c r="CWY384" s="243"/>
      <c r="CWZ384" s="243"/>
      <c r="CXA384" s="243"/>
      <c r="CXB384" s="243"/>
      <c r="CXC384" s="243"/>
      <c r="CXD384" s="243"/>
      <c r="CXE384" s="243"/>
      <c r="CXF384" s="243"/>
      <c r="CXG384" s="243"/>
      <c r="CXH384" s="243"/>
      <c r="CXI384" s="243"/>
      <c r="CXJ384" s="243"/>
      <c r="CXK384" s="243"/>
      <c r="CXL384" s="243"/>
      <c r="CXM384" s="243"/>
      <c r="CXN384" s="243"/>
      <c r="CXO384" s="243"/>
      <c r="CXP384" s="243"/>
      <c r="CXQ384" s="243"/>
      <c r="CXR384" s="243"/>
      <c r="CXS384" s="243"/>
      <c r="CXT384" s="243"/>
      <c r="CXU384" s="243"/>
      <c r="CXV384" s="243"/>
      <c r="CXW384" s="243"/>
      <c r="CXX384" s="243"/>
      <c r="CXY384" s="243"/>
      <c r="CXZ384" s="243"/>
      <c r="CYA384" s="243"/>
      <c r="CYB384" s="243"/>
      <c r="CYC384" s="243"/>
      <c r="CYD384" s="243"/>
      <c r="CYE384" s="243"/>
      <c r="CYF384" s="243"/>
      <c r="CYG384" s="243"/>
      <c r="CYH384" s="243"/>
      <c r="CYI384" s="243"/>
      <c r="CYJ384" s="243"/>
      <c r="CYK384" s="243"/>
      <c r="CYL384" s="243"/>
      <c r="CYM384" s="243"/>
      <c r="CYN384" s="243"/>
      <c r="CYO384" s="243"/>
      <c r="CYP384" s="243"/>
      <c r="CYQ384" s="243"/>
      <c r="CYR384" s="243"/>
      <c r="CYS384" s="243"/>
      <c r="CYT384" s="243"/>
      <c r="CYU384" s="243"/>
      <c r="CYV384" s="243"/>
      <c r="CYW384" s="243"/>
      <c r="CYX384" s="243"/>
      <c r="CYY384" s="243"/>
      <c r="CYZ384" s="243"/>
      <c r="CZA384" s="243"/>
      <c r="CZB384" s="243"/>
      <c r="CZC384" s="243"/>
      <c r="CZD384" s="243"/>
      <c r="CZE384" s="243"/>
      <c r="CZF384" s="243"/>
      <c r="CZG384" s="243"/>
      <c r="CZH384" s="243"/>
      <c r="CZI384" s="243"/>
      <c r="CZJ384" s="243"/>
      <c r="CZK384" s="243"/>
      <c r="CZL384" s="243"/>
      <c r="CZM384" s="243"/>
      <c r="CZN384" s="243"/>
      <c r="CZO384" s="243"/>
      <c r="CZP384" s="243"/>
      <c r="CZQ384" s="243"/>
      <c r="CZR384" s="243"/>
      <c r="CZS384" s="243"/>
      <c r="CZT384" s="243"/>
      <c r="CZU384" s="243"/>
      <c r="CZV384" s="243"/>
      <c r="CZW384" s="243"/>
      <c r="CZX384" s="243"/>
      <c r="CZY384" s="243"/>
      <c r="CZZ384" s="243"/>
      <c r="DAA384" s="243"/>
      <c r="DAB384" s="243"/>
      <c r="DAC384" s="243"/>
      <c r="DAD384" s="243"/>
      <c r="DAE384" s="243"/>
      <c r="DAF384" s="243"/>
      <c r="DAG384" s="243"/>
      <c r="DAH384" s="243"/>
      <c r="DAI384" s="243"/>
      <c r="DAJ384" s="243"/>
      <c r="DAK384" s="243"/>
      <c r="DAL384" s="243"/>
      <c r="DAM384" s="243"/>
      <c r="DAN384" s="243"/>
      <c r="DAO384" s="243"/>
      <c r="DAP384" s="243"/>
      <c r="DAQ384" s="243"/>
      <c r="DAR384" s="243"/>
      <c r="DAS384" s="243"/>
      <c r="DAT384" s="243"/>
      <c r="DAU384" s="243"/>
      <c r="DAV384" s="243"/>
      <c r="DAW384" s="243"/>
      <c r="DAX384" s="243"/>
      <c r="DAY384" s="243"/>
      <c r="DAZ384" s="243"/>
      <c r="DBA384" s="243"/>
      <c r="DBB384" s="243"/>
      <c r="DBC384" s="243"/>
      <c r="DBD384" s="243"/>
      <c r="DBE384" s="243"/>
      <c r="DBF384" s="243"/>
      <c r="DBG384" s="243"/>
      <c r="DBH384" s="243"/>
      <c r="DBI384" s="243"/>
      <c r="DBJ384" s="243"/>
      <c r="DBK384" s="243"/>
      <c r="DBL384" s="243"/>
      <c r="DBM384" s="243"/>
      <c r="DBN384" s="243"/>
      <c r="DBO384" s="243"/>
      <c r="DBP384" s="243"/>
      <c r="DBQ384" s="243"/>
      <c r="DBR384" s="243"/>
      <c r="DBS384" s="243"/>
      <c r="DBT384" s="243"/>
      <c r="DBU384" s="243"/>
      <c r="DBV384" s="243"/>
      <c r="DBW384" s="243"/>
      <c r="DBX384" s="243"/>
      <c r="DBY384" s="243"/>
      <c r="DBZ384" s="243"/>
      <c r="DCA384" s="243"/>
      <c r="DCB384" s="243"/>
      <c r="DCC384" s="243"/>
      <c r="DCD384" s="243"/>
      <c r="DCE384" s="243"/>
      <c r="DCF384" s="243"/>
      <c r="DCG384" s="243"/>
      <c r="DCH384" s="243"/>
      <c r="DCI384" s="243"/>
      <c r="DCJ384" s="243"/>
      <c r="DCK384" s="243"/>
      <c r="DCL384" s="243"/>
      <c r="DCM384" s="243"/>
      <c r="DCN384" s="243"/>
      <c r="DCO384" s="243"/>
      <c r="DCP384" s="243"/>
      <c r="DCQ384" s="243"/>
      <c r="DCR384" s="243"/>
      <c r="DCS384" s="243"/>
      <c r="DCT384" s="243"/>
      <c r="DCU384" s="243"/>
      <c r="DCV384" s="243"/>
      <c r="DCW384" s="243"/>
      <c r="DCX384" s="243"/>
      <c r="DCY384" s="243"/>
      <c r="DCZ384" s="243"/>
      <c r="DDA384" s="243"/>
      <c r="DDB384" s="243"/>
      <c r="DDC384" s="243"/>
      <c r="DDD384" s="243"/>
      <c r="DDE384" s="243"/>
      <c r="DDF384" s="243"/>
      <c r="DDG384" s="243"/>
      <c r="DDH384" s="243"/>
      <c r="DDI384" s="243"/>
      <c r="DDJ384" s="243"/>
      <c r="DDK384" s="243"/>
      <c r="DDL384" s="243"/>
      <c r="DDM384" s="243"/>
      <c r="DDN384" s="243"/>
      <c r="DDO384" s="243"/>
      <c r="DDP384" s="243"/>
      <c r="DDQ384" s="243"/>
      <c r="DDR384" s="243"/>
      <c r="DDS384" s="243"/>
      <c r="DDT384" s="243"/>
      <c r="DDU384" s="243"/>
      <c r="DDV384" s="243"/>
      <c r="DDW384" s="243"/>
      <c r="DDX384" s="243"/>
      <c r="DDY384" s="243"/>
      <c r="DDZ384" s="243"/>
      <c r="DEA384" s="243"/>
      <c r="DEB384" s="243"/>
      <c r="DEC384" s="243"/>
      <c r="DED384" s="243"/>
      <c r="DEE384" s="243"/>
      <c r="DEF384" s="243"/>
      <c r="DEG384" s="243"/>
      <c r="DEH384" s="243"/>
      <c r="DEI384" s="243"/>
      <c r="DEJ384" s="243"/>
      <c r="DEK384" s="243"/>
      <c r="DEL384" s="243"/>
      <c r="DEM384" s="243"/>
      <c r="DEN384" s="243"/>
      <c r="DEO384" s="243"/>
      <c r="DEP384" s="243"/>
      <c r="DEQ384" s="243"/>
      <c r="DER384" s="243"/>
      <c r="DES384" s="243"/>
      <c r="DET384" s="243"/>
      <c r="DEU384" s="243"/>
      <c r="DEV384" s="243"/>
      <c r="DEW384" s="243"/>
      <c r="DEX384" s="243"/>
      <c r="DEY384" s="243"/>
      <c r="DEZ384" s="243"/>
      <c r="DFA384" s="243"/>
      <c r="DFB384" s="243"/>
      <c r="DFC384" s="243"/>
      <c r="DFD384" s="243"/>
      <c r="DFE384" s="243"/>
      <c r="DFF384" s="243"/>
      <c r="DFG384" s="243"/>
      <c r="DFH384" s="243"/>
      <c r="DFI384" s="243"/>
      <c r="DFJ384" s="243"/>
      <c r="DFK384" s="243"/>
      <c r="DFL384" s="243"/>
      <c r="DFM384" s="243"/>
      <c r="DFN384" s="243"/>
      <c r="DFO384" s="243"/>
      <c r="DFP384" s="243"/>
      <c r="DFQ384" s="243"/>
      <c r="DFR384" s="243"/>
      <c r="DFS384" s="243"/>
      <c r="DFT384" s="243"/>
      <c r="DFU384" s="243"/>
      <c r="DFV384" s="243"/>
      <c r="DFW384" s="243"/>
      <c r="DFX384" s="243"/>
      <c r="DFY384" s="243"/>
      <c r="DFZ384" s="243"/>
      <c r="DGA384" s="243"/>
      <c r="DGB384" s="243"/>
      <c r="DGC384" s="243"/>
      <c r="DGD384" s="243"/>
      <c r="DGE384" s="243"/>
      <c r="DGF384" s="243"/>
      <c r="DGG384" s="243"/>
      <c r="DGH384" s="243"/>
      <c r="DGI384" s="243"/>
      <c r="DGJ384" s="243"/>
      <c r="DGK384" s="243"/>
      <c r="DGL384" s="243"/>
      <c r="DGM384" s="243"/>
      <c r="DGN384" s="243"/>
      <c r="DGO384" s="243"/>
      <c r="DGP384" s="243"/>
      <c r="DGQ384" s="243"/>
      <c r="DGR384" s="243"/>
      <c r="DGS384" s="243"/>
      <c r="DGT384" s="243"/>
      <c r="DGU384" s="243"/>
      <c r="DGV384" s="243"/>
      <c r="DGW384" s="243"/>
      <c r="DGX384" s="243"/>
      <c r="DGY384" s="243"/>
      <c r="DGZ384" s="243"/>
      <c r="DHA384" s="243"/>
      <c r="DHB384" s="243"/>
      <c r="DHC384" s="243"/>
      <c r="DHD384" s="243"/>
      <c r="DHE384" s="243"/>
      <c r="DHF384" s="243"/>
      <c r="DHG384" s="243"/>
      <c r="DHH384" s="243"/>
      <c r="DHI384" s="243"/>
      <c r="DHJ384" s="243"/>
      <c r="DHK384" s="243"/>
      <c r="DHL384" s="243"/>
      <c r="DHM384" s="243"/>
      <c r="DHN384" s="243"/>
      <c r="DHO384" s="243"/>
      <c r="DHP384" s="243"/>
      <c r="DHQ384" s="243"/>
      <c r="DHR384" s="243"/>
      <c r="DHS384" s="243"/>
      <c r="DHT384" s="243"/>
      <c r="DHU384" s="243"/>
      <c r="DHV384" s="243"/>
      <c r="DHW384" s="243"/>
      <c r="DHX384" s="243"/>
      <c r="DHY384" s="243"/>
      <c r="DHZ384" s="243"/>
      <c r="DIA384" s="243"/>
      <c r="DIB384" s="243"/>
      <c r="DIC384" s="243"/>
      <c r="DID384" s="243"/>
      <c r="DIE384" s="243"/>
      <c r="DIF384" s="243"/>
      <c r="DIG384" s="243"/>
      <c r="DIH384" s="243"/>
      <c r="DII384" s="243"/>
      <c r="DIJ384" s="243"/>
      <c r="DIK384" s="243"/>
      <c r="DIL384" s="243"/>
      <c r="DIM384" s="243"/>
      <c r="DIN384" s="243"/>
      <c r="DIO384" s="243"/>
      <c r="DIP384" s="243"/>
      <c r="DIQ384" s="243"/>
      <c r="DIR384" s="243"/>
      <c r="DIS384" s="243"/>
      <c r="DIT384" s="243"/>
      <c r="DIU384" s="243"/>
      <c r="DIV384" s="243"/>
      <c r="DIW384" s="243"/>
      <c r="DIX384" s="243"/>
      <c r="DIY384" s="243"/>
      <c r="DIZ384" s="243"/>
      <c r="DJA384" s="243"/>
      <c r="DJB384" s="243"/>
      <c r="DJC384" s="243"/>
      <c r="DJD384" s="243"/>
      <c r="DJE384" s="243"/>
      <c r="DJF384" s="243"/>
      <c r="DJG384" s="243"/>
      <c r="DJH384" s="243"/>
      <c r="DJI384" s="243"/>
      <c r="DJJ384" s="243"/>
      <c r="DJK384" s="243"/>
      <c r="DJL384" s="243"/>
      <c r="DJM384" s="243"/>
      <c r="DJN384" s="243"/>
      <c r="DJO384" s="243"/>
      <c r="DJP384" s="243"/>
      <c r="DJQ384" s="243"/>
      <c r="DJR384" s="243"/>
      <c r="DJS384" s="243"/>
      <c r="DJT384" s="243"/>
      <c r="DJU384" s="243"/>
      <c r="DJV384" s="243"/>
      <c r="DJW384" s="243"/>
      <c r="DJX384" s="243"/>
      <c r="DJY384" s="243"/>
      <c r="DJZ384" s="243"/>
      <c r="DKA384" s="243"/>
      <c r="DKB384" s="243"/>
      <c r="DKC384" s="243"/>
      <c r="DKD384" s="243"/>
      <c r="DKE384" s="243"/>
      <c r="DKF384" s="243"/>
      <c r="DKG384" s="243"/>
      <c r="DKH384" s="243"/>
      <c r="DKI384" s="243"/>
      <c r="DKJ384" s="243"/>
      <c r="DKK384" s="243"/>
      <c r="DKL384" s="243"/>
      <c r="DKM384" s="243"/>
      <c r="DKN384" s="243"/>
      <c r="DKO384" s="243"/>
      <c r="DKP384" s="243"/>
      <c r="DKQ384" s="243"/>
      <c r="DKR384" s="243"/>
      <c r="DKS384" s="243"/>
      <c r="DKT384" s="243"/>
      <c r="DKU384" s="243"/>
      <c r="DKV384" s="243"/>
      <c r="DKW384" s="243"/>
      <c r="DKX384" s="243"/>
      <c r="DKY384" s="243"/>
      <c r="DKZ384" s="243"/>
      <c r="DLA384" s="243"/>
      <c r="DLB384" s="243"/>
      <c r="DLC384" s="243"/>
      <c r="DLD384" s="243"/>
      <c r="DLE384" s="243"/>
      <c r="DLF384" s="243"/>
      <c r="DLG384" s="243"/>
      <c r="DLH384" s="243"/>
      <c r="DLI384" s="243"/>
      <c r="DLJ384" s="243"/>
      <c r="DLK384" s="243"/>
      <c r="DLL384" s="243"/>
      <c r="DLM384" s="243"/>
      <c r="DLN384" s="243"/>
      <c r="DLO384" s="243"/>
      <c r="DLP384" s="243"/>
      <c r="DLQ384" s="243"/>
      <c r="DLR384" s="243"/>
      <c r="DLS384" s="243"/>
      <c r="DLT384" s="243"/>
      <c r="DLU384" s="243"/>
      <c r="DLV384" s="243"/>
      <c r="DLW384" s="243"/>
      <c r="DLX384" s="243"/>
      <c r="DLY384" s="243"/>
      <c r="DLZ384" s="243"/>
      <c r="DMA384" s="243"/>
      <c r="DMB384" s="243"/>
      <c r="DMC384" s="243"/>
      <c r="DMD384" s="243"/>
      <c r="DME384" s="243"/>
      <c r="DMF384" s="243"/>
      <c r="DMG384" s="243"/>
      <c r="DMH384" s="243"/>
      <c r="DMI384" s="243"/>
      <c r="DMJ384" s="243"/>
      <c r="DMK384" s="243"/>
      <c r="DML384" s="243"/>
      <c r="DMM384" s="243"/>
      <c r="DMN384" s="243"/>
      <c r="DMO384" s="243"/>
      <c r="DMP384" s="243"/>
      <c r="DMQ384" s="243"/>
      <c r="DMR384" s="243"/>
      <c r="DMS384" s="243"/>
      <c r="DMT384" s="243"/>
      <c r="DMU384" s="243"/>
      <c r="DMV384" s="243"/>
      <c r="DMW384" s="243"/>
      <c r="DMX384" s="243"/>
      <c r="DMY384" s="243"/>
      <c r="DMZ384" s="243"/>
      <c r="DNA384" s="243"/>
      <c r="DNB384" s="243"/>
      <c r="DNC384" s="243"/>
      <c r="DND384" s="243"/>
      <c r="DNE384" s="243"/>
      <c r="DNF384" s="243"/>
      <c r="DNG384" s="243"/>
      <c r="DNH384" s="243"/>
      <c r="DNI384" s="243"/>
      <c r="DNJ384" s="243"/>
      <c r="DNK384" s="243"/>
      <c r="DNL384" s="243"/>
      <c r="DNM384" s="243"/>
      <c r="DNN384" s="243"/>
      <c r="DNO384" s="243"/>
      <c r="DNP384" s="243"/>
      <c r="DNQ384" s="243"/>
      <c r="DNR384" s="243"/>
      <c r="DNS384" s="243"/>
      <c r="DNT384" s="243"/>
      <c r="DNU384" s="243"/>
      <c r="DNV384" s="243"/>
      <c r="DNW384" s="243"/>
      <c r="DNX384" s="243"/>
      <c r="DNY384" s="243"/>
      <c r="DNZ384" s="243"/>
      <c r="DOA384" s="243"/>
      <c r="DOB384" s="243"/>
      <c r="DOC384" s="243"/>
      <c r="DOD384" s="243"/>
      <c r="DOE384" s="243"/>
      <c r="DOF384" s="243"/>
      <c r="DOG384" s="243"/>
      <c r="DOH384" s="243"/>
      <c r="DOI384" s="243"/>
      <c r="DOJ384" s="243"/>
      <c r="DOK384" s="243"/>
      <c r="DOL384" s="243"/>
      <c r="DOM384" s="243"/>
      <c r="DON384" s="243"/>
      <c r="DOO384" s="243"/>
      <c r="DOP384" s="243"/>
      <c r="DOQ384" s="243"/>
      <c r="DOR384" s="243"/>
      <c r="DOS384" s="243"/>
      <c r="DOT384" s="243"/>
      <c r="DOU384" s="243"/>
      <c r="DOV384" s="243"/>
      <c r="DOW384" s="243"/>
      <c r="DOX384" s="243"/>
      <c r="DOY384" s="243"/>
      <c r="DOZ384" s="243"/>
      <c r="DPA384" s="243"/>
      <c r="DPB384" s="243"/>
      <c r="DPC384" s="243"/>
      <c r="DPD384" s="243"/>
      <c r="DPE384" s="243"/>
      <c r="DPF384" s="243"/>
      <c r="DPG384" s="243"/>
      <c r="DPH384" s="243"/>
      <c r="DPI384" s="243"/>
      <c r="DPJ384" s="243"/>
      <c r="DPK384" s="243"/>
      <c r="DPL384" s="243"/>
      <c r="DPM384" s="243"/>
      <c r="DPN384" s="243"/>
      <c r="DPO384" s="243"/>
      <c r="DPP384" s="243"/>
      <c r="DPQ384" s="243"/>
      <c r="DPR384" s="243"/>
      <c r="DPS384" s="243"/>
      <c r="DPT384" s="243"/>
      <c r="DPU384" s="243"/>
      <c r="DPV384" s="243"/>
      <c r="DPW384" s="243"/>
      <c r="DPX384" s="243"/>
      <c r="DPY384" s="243"/>
      <c r="DPZ384" s="243"/>
      <c r="DQA384" s="243"/>
      <c r="DQB384" s="243"/>
      <c r="DQC384" s="243"/>
      <c r="DQD384" s="243"/>
      <c r="DQE384" s="243"/>
      <c r="DQF384" s="243"/>
      <c r="DQG384" s="243"/>
      <c r="DQH384" s="243"/>
      <c r="DQI384" s="243"/>
      <c r="DQJ384" s="243"/>
      <c r="DQK384" s="243"/>
      <c r="DQL384" s="243"/>
      <c r="DQM384" s="243"/>
      <c r="DQN384" s="243"/>
      <c r="DQO384" s="243"/>
      <c r="DQP384" s="243"/>
      <c r="DQQ384" s="243"/>
      <c r="DQR384" s="243"/>
      <c r="DQS384" s="243"/>
      <c r="DQT384" s="243"/>
      <c r="DQU384" s="243"/>
      <c r="DQV384" s="243"/>
      <c r="DQW384" s="243"/>
      <c r="DQX384" s="243"/>
      <c r="DQY384" s="243"/>
      <c r="DQZ384" s="243"/>
      <c r="DRA384" s="243"/>
      <c r="DRB384" s="243"/>
      <c r="DRC384" s="243"/>
      <c r="DRD384" s="243"/>
      <c r="DRE384" s="243"/>
      <c r="DRF384" s="243"/>
      <c r="DRG384" s="243"/>
      <c r="DRH384" s="243"/>
      <c r="DRI384" s="243"/>
      <c r="DRJ384" s="243"/>
      <c r="DRK384" s="243"/>
      <c r="DRL384" s="243"/>
      <c r="DRM384" s="243"/>
      <c r="DRN384" s="243"/>
      <c r="DRO384" s="243"/>
      <c r="DRP384" s="243"/>
      <c r="DRQ384" s="243"/>
      <c r="DRR384" s="243"/>
      <c r="DRS384" s="243"/>
      <c r="DRT384" s="243"/>
      <c r="DRU384" s="243"/>
      <c r="DRV384" s="243"/>
      <c r="DRW384" s="243"/>
      <c r="DRX384" s="243"/>
      <c r="DRY384" s="243"/>
      <c r="DRZ384" s="243"/>
      <c r="DSA384" s="243"/>
      <c r="DSB384" s="243"/>
      <c r="DSC384" s="243"/>
      <c r="DSD384" s="243"/>
      <c r="DSE384" s="243"/>
      <c r="DSF384" s="243"/>
      <c r="DSG384" s="243"/>
      <c r="DSH384" s="243"/>
      <c r="DSI384" s="243"/>
      <c r="DSJ384" s="243"/>
      <c r="DSK384" s="243"/>
      <c r="DSL384" s="243"/>
      <c r="DSM384" s="243"/>
      <c r="DSN384" s="243"/>
      <c r="DSO384" s="243"/>
      <c r="DSP384" s="243"/>
      <c r="DSQ384" s="243"/>
      <c r="DSR384" s="243"/>
      <c r="DSS384" s="243"/>
      <c r="DST384" s="243"/>
      <c r="DSU384" s="243"/>
      <c r="DSV384" s="243"/>
      <c r="DSW384" s="243"/>
      <c r="DSX384" s="243"/>
      <c r="DSY384" s="243"/>
      <c r="DSZ384" s="243"/>
      <c r="DTA384" s="243"/>
      <c r="DTB384" s="243"/>
      <c r="DTC384" s="243"/>
      <c r="DTD384" s="243"/>
      <c r="DTE384" s="243"/>
      <c r="DTF384" s="243"/>
      <c r="DTG384" s="243"/>
      <c r="DTH384" s="243"/>
      <c r="DTI384" s="243"/>
      <c r="DTJ384" s="243"/>
      <c r="DTK384" s="243"/>
      <c r="DTL384" s="243"/>
      <c r="DTM384" s="243"/>
      <c r="DTN384" s="243"/>
      <c r="DTO384" s="243"/>
      <c r="DTP384" s="243"/>
      <c r="DTQ384" s="243"/>
      <c r="DTR384" s="243"/>
      <c r="DTS384" s="243"/>
      <c r="DTT384" s="243"/>
      <c r="DTU384" s="243"/>
      <c r="DTV384" s="243"/>
      <c r="DTW384" s="243"/>
      <c r="DTX384" s="243"/>
      <c r="DTY384" s="243"/>
      <c r="DTZ384" s="243"/>
      <c r="DUA384" s="243"/>
      <c r="DUB384" s="243"/>
      <c r="DUC384" s="243"/>
      <c r="DUD384" s="243"/>
      <c r="DUE384" s="243"/>
      <c r="DUF384" s="243"/>
      <c r="DUG384" s="243"/>
      <c r="DUH384" s="243"/>
      <c r="DUI384" s="243"/>
      <c r="DUJ384" s="243"/>
      <c r="DUK384" s="243"/>
      <c r="DUL384" s="243"/>
      <c r="DUM384" s="243"/>
      <c r="DUN384" s="243"/>
      <c r="DUO384" s="243"/>
      <c r="DUP384" s="243"/>
      <c r="DUQ384" s="243"/>
      <c r="DUR384" s="243"/>
      <c r="DUS384" s="243"/>
      <c r="DUT384" s="243"/>
      <c r="DUU384" s="243"/>
      <c r="DUV384" s="243"/>
      <c r="DUW384" s="243"/>
      <c r="DUX384" s="243"/>
      <c r="DUY384" s="243"/>
      <c r="DUZ384" s="243"/>
      <c r="DVA384" s="243"/>
      <c r="DVB384" s="243"/>
      <c r="DVC384" s="243"/>
      <c r="DVD384" s="243"/>
      <c r="DVE384" s="243"/>
      <c r="DVF384" s="243"/>
      <c r="DVG384" s="243"/>
      <c r="DVH384" s="243"/>
      <c r="DVI384" s="243"/>
      <c r="DVJ384" s="243"/>
      <c r="DVK384" s="243"/>
      <c r="DVL384" s="243"/>
      <c r="DVM384" s="243"/>
      <c r="DVN384" s="243"/>
      <c r="DVO384" s="243"/>
      <c r="DVP384" s="243"/>
      <c r="DVQ384" s="243"/>
      <c r="DVR384" s="243"/>
      <c r="DVS384" s="243"/>
      <c r="DVT384" s="243"/>
      <c r="DVU384" s="243"/>
      <c r="DVV384" s="243"/>
      <c r="DVW384" s="243"/>
      <c r="DVX384" s="243"/>
      <c r="DVY384" s="243"/>
      <c r="DVZ384" s="243"/>
      <c r="DWA384" s="243"/>
      <c r="DWB384" s="243"/>
      <c r="DWC384" s="243"/>
      <c r="DWD384" s="243"/>
      <c r="DWE384" s="243"/>
      <c r="DWF384" s="243"/>
      <c r="DWG384" s="243"/>
      <c r="DWH384" s="243"/>
      <c r="DWI384" s="243"/>
      <c r="DWJ384" s="243"/>
      <c r="DWK384" s="243"/>
      <c r="DWL384" s="243"/>
      <c r="DWM384" s="243"/>
      <c r="DWN384" s="243"/>
      <c r="DWO384" s="243"/>
      <c r="DWP384" s="243"/>
      <c r="DWQ384" s="243"/>
      <c r="DWR384" s="243"/>
      <c r="DWS384" s="243"/>
      <c r="DWT384" s="243"/>
      <c r="DWU384" s="243"/>
      <c r="DWV384" s="243"/>
      <c r="DWW384" s="243"/>
      <c r="DWX384" s="243"/>
      <c r="DWY384" s="243"/>
      <c r="DWZ384" s="243"/>
      <c r="DXA384" s="243"/>
      <c r="DXB384" s="243"/>
      <c r="DXC384" s="243"/>
      <c r="DXD384" s="243"/>
      <c r="DXE384" s="243"/>
      <c r="DXF384" s="243"/>
      <c r="DXG384" s="243"/>
      <c r="DXH384" s="243"/>
      <c r="DXI384" s="243"/>
      <c r="DXJ384" s="243"/>
      <c r="DXK384" s="243"/>
      <c r="DXL384" s="243"/>
      <c r="DXM384" s="243"/>
      <c r="DXN384" s="243"/>
      <c r="DXO384" s="243"/>
      <c r="DXP384" s="243"/>
      <c r="DXQ384" s="243"/>
      <c r="DXR384" s="243"/>
      <c r="DXS384" s="243"/>
      <c r="DXT384" s="243"/>
      <c r="DXU384" s="243"/>
      <c r="DXV384" s="243"/>
      <c r="DXW384" s="243"/>
      <c r="DXX384" s="243"/>
      <c r="DXY384" s="243"/>
      <c r="DXZ384" s="243"/>
      <c r="DYA384" s="243"/>
      <c r="DYB384" s="243"/>
      <c r="DYC384" s="243"/>
      <c r="DYD384" s="243"/>
      <c r="DYE384" s="243"/>
      <c r="DYF384" s="243"/>
      <c r="DYG384" s="243"/>
      <c r="DYH384" s="243"/>
      <c r="DYI384" s="243"/>
      <c r="DYJ384" s="243"/>
      <c r="DYK384" s="243"/>
      <c r="DYL384" s="243"/>
      <c r="DYM384" s="243"/>
      <c r="DYN384" s="243"/>
      <c r="DYO384" s="243"/>
      <c r="DYP384" s="243"/>
      <c r="DYQ384" s="243"/>
      <c r="DYR384" s="243"/>
      <c r="DYS384" s="243"/>
      <c r="DYT384" s="243"/>
      <c r="DYU384" s="243"/>
      <c r="DYV384" s="243"/>
      <c r="DYW384" s="243"/>
      <c r="DYX384" s="243"/>
      <c r="DYY384" s="243"/>
      <c r="DYZ384" s="243"/>
      <c r="DZA384" s="243"/>
      <c r="DZB384" s="243"/>
      <c r="DZC384" s="243"/>
      <c r="DZD384" s="243"/>
      <c r="DZE384" s="243"/>
      <c r="DZF384" s="243"/>
      <c r="DZG384" s="243"/>
      <c r="DZH384" s="243"/>
      <c r="DZI384" s="243"/>
      <c r="DZJ384" s="243"/>
      <c r="DZK384" s="243"/>
      <c r="DZL384" s="243"/>
      <c r="DZM384" s="243"/>
      <c r="DZN384" s="243"/>
      <c r="DZO384" s="243"/>
      <c r="DZP384" s="243"/>
      <c r="DZQ384" s="243"/>
      <c r="DZR384" s="243"/>
      <c r="DZS384" s="243"/>
      <c r="DZT384" s="243"/>
      <c r="DZU384" s="243"/>
      <c r="DZV384" s="243"/>
      <c r="DZW384" s="243"/>
      <c r="DZX384" s="243"/>
      <c r="DZY384" s="243"/>
      <c r="DZZ384" s="243"/>
      <c r="EAA384" s="243"/>
      <c r="EAB384" s="243"/>
      <c r="EAC384" s="243"/>
      <c r="EAD384" s="243"/>
      <c r="EAE384" s="243"/>
      <c r="EAF384" s="243"/>
      <c r="EAG384" s="243"/>
      <c r="EAH384" s="243"/>
      <c r="EAI384" s="243"/>
      <c r="EAJ384" s="243"/>
      <c r="EAK384" s="243"/>
      <c r="EAL384" s="243"/>
      <c r="EAM384" s="243"/>
      <c r="EAN384" s="243"/>
      <c r="EAO384" s="243"/>
      <c r="EAP384" s="243"/>
      <c r="EAQ384" s="243"/>
      <c r="EAR384" s="243"/>
      <c r="EAS384" s="243"/>
      <c r="EAT384" s="243"/>
      <c r="EAU384" s="243"/>
      <c r="EAV384" s="243"/>
      <c r="EAW384" s="243"/>
      <c r="EAX384" s="243"/>
      <c r="EAY384" s="243"/>
      <c r="EAZ384" s="243"/>
      <c r="EBA384" s="243"/>
      <c r="EBB384" s="243"/>
      <c r="EBC384" s="243"/>
      <c r="EBD384" s="243"/>
      <c r="EBE384" s="243"/>
      <c r="EBF384" s="243"/>
      <c r="EBG384" s="243"/>
      <c r="EBH384" s="243"/>
      <c r="EBI384" s="243"/>
      <c r="EBJ384" s="243"/>
      <c r="EBK384" s="243"/>
      <c r="EBL384" s="243"/>
      <c r="EBM384" s="243"/>
      <c r="EBN384" s="243"/>
      <c r="EBO384" s="243"/>
      <c r="EBP384" s="243"/>
      <c r="EBQ384" s="243"/>
      <c r="EBR384" s="243"/>
      <c r="EBS384" s="243"/>
      <c r="EBT384" s="243"/>
      <c r="EBU384" s="243"/>
      <c r="EBV384" s="243"/>
      <c r="EBW384" s="243"/>
      <c r="EBX384" s="243"/>
      <c r="EBY384" s="243"/>
      <c r="EBZ384" s="243"/>
      <c r="ECA384" s="243"/>
      <c r="ECB384" s="243"/>
      <c r="ECC384" s="243"/>
      <c r="ECD384" s="243"/>
      <c r="ECE384" s="243"/>
      <c r="ECF384" s="243"/>
      <c r="ECG384" s="243"/>
      <c r="ECH384" s="243"/>
      <c r="ECI384" s="243"/>
      <c r="ECJ384" s="243"/>
      <c r="ECK384" s="243"/>
      <c r="ECL384" s="243"/>
      <c r="ECM384" s="243"/>
      <c r="ECN384" s="243"/>
      <c r="ECO384" s="243"/>
      <c r="ECP384" s="243"/>
      <c r="ECQ384" s="243"/>
      <c r="ECR384" s="243"/>
      <c r="ECS384" s="243"/>
      <c r="ECT384" s="243"/>
      <c r="ECU384" s="243"/>
      <c r="ECV384" s="243"/>
      <c r="ECW384" s="243"/>
      <c r="ECX384" s="243"/>
      <c r="ECY384" s="243"/>
      <c r="ECZ384" s="243"/>
      <c r="EDA384" s="243"/>
      <c r="EDB384" s="243"/>
      <c r="EDC384" s="243"/>
      <c r="EDD384" s="243"/>
      <c r="EDE384" s="243"/>
      <c r="EDF384" s="243"/>
      <c r="EDG384" s="243"/>
      <c r="EDH384" s="243"/>
      <c r="EDI384" s="243"/>
      <c r="EDJ384" s="243"/>
      <c r="EDK384" s="243"/>
      <c r="EDL384" s="243"/>
      <c r="EDM384" s="243"/>
      <c r="EDN384" s="243"/>
      <c r="EDO384" s="243"/>
      <c r="EDP384" s="243"/>
      <c r="EDQ384" s="243"/>
      <c r="EDR384" s="243"/>
      <c r="EDS384" s="243"/>
      <c r="EDT384" s="243"/>
      <c r="EDU384" s="243"/>
      <c r="EDV384" s="243"/>
      <c r="EDW384" s="243"/>
      <c r="EDX384" s="243"/>
      <c r="EDY384" s="243"/>
      <c r="EDZ384" s="243"/>
      <c r="EEA384" s="243"/>
      <c r="EEB384" s="243"/>
      <c r="EEC384" s="243"/>
      <c r="EED384" s="243"/>
      <c r="EEE384" s="243"/>
      <c r="EEF384" s="243"/>
      <c r="EEG384" s="243"/>
      <c r="EEH384" s="243"/>
      <c r="EEI384" s="243"/>
      <c r="EEJ384" s="243"/>
      <c r="EEK384" s="243"/>
      <c r="EEL384" s="243"/>
      <c r="EEM384" s="243"/>
      <c r="EEN384" s="243"/>
      <c r="EEO384" s="243"/>
      <c r="EEP384" s="243"/>
      <c r="EEQ384" s="243"/>
      <c r="EER384" s="243"/>
      <c r="EES384" s="243"/>
      <c r="EET384" s="243"/>
      <c r="EEU384" s="243"/>
      <c r="EEV384" s="243"/>
      <c r="EEW384" s="243"/>
      <c r="EEX384" s="243"/>
      <c r="EEY384" s="243"/>
      <c r="EEZ384" s="243"/>
      <c r="EFA384" s="243"/>
      <c r="EFB384" s="243"/>
      <c r="EFC384" s="243"/>
      <c r="EFD384" s="243"/>
      <c r="EFE384" s="243"/>
      <c r="EFF384" s="243"/>
      <c r="EFG384" s="243"/>
      <c r="EFH384" s="243"/>
      <c r="EFI384" s="243"/>
      <c r="EFJ384" s="243"/>
      <c r="EFK384" s="243"/>
      <c r="EFL384" s="243"/>
      <c r="EFM384" s="243"/>
      <c r="EFN384" s="243"/>
      <c r="EFO384" s="243"/>
      <c r="EFP384" s="243"/>
      <c r="EFQ384" s="243"/>
      <c r="EFR384" s="243"/>
      <c r="EFS384" s="243"/>
      <c r="EFT384" s="243"/>
      <c r="EFU384" s="243"/>
      <c r="EFV384" s="243"/>
      <c r="EFW384" s="243"/>
      <c r="EFX384" s="243"/>
      <c r="EFY384" s="243"/>
      <c r="EFZ384" s="243"/>
      <c r="EGA384" s="243"/>
      <c r="EGB384" s="243"/>
      <c r="EGC384" s="243"/>
      <c r="EGD384" s="243"/>
      <c r="EGE384" s="243"/>
      <c r="EGF384" s="243"/>
      <c r="EGG384" s="243"/>
      <c r="EGH384" s="243"/>
      <c r="EGI384" s="243"/>
      <c r="EGJ384" s="243"/>
      <c r="EGK384" s="243"/>
      <c r="EGL384" s="243"/>
      <c r="EGM384" s="243"/>
      <c r="EGN384" s="243"/>
      <c r="EGO384" s="243"/>
      <c r="EGP384" s="243"/>
      <c r="EGQ384" s="243"/>
      <c r="EGR384" s="243"/>
      <c r="EGS384" s="243"/>
      <c r="EGT384" s="243"/>
      <c r="EGU384" s="243"/>
      <c r="EGV384" s="243"/>
      <c r="EGW384" s="243"/>
      <c r="EGX384" s="243"/>
      <c r="EGY384" s="243"/>
      <c r="EGZ384" s="243"/>
      <c r="EHA384" s="243"/>
      <c r="EHB384" s="243"/>
      <c r="EHC384" s="243"/>
      <c r="EHD384" s="243"/>
      <c r="EHE384" s="243"/>
      <c r="EHF384" s="243"/>
      <c r="EHG384" s="243"/>
      <c r="EHH384" s="243"/>
      <c r="EHI384" s="243"/>
      <c r="EHJ384" s="243"/>
      <c r="EHK384" s="243"/>
      <c r="EHL384" s="243"/>
      <c r="EHM384" s="243"/>
      <c r="EHN384" s="243"/>
      <c r="EHO384" s="243"/>
      <c r="EHP384" s="243"/>
      <c r="EHQ384" s="243"/>
      <c r="EHR384" s="243"/>
      <c r="EHS384" s="243"/>
      <c r="EHT384" s="243"/>
      <c r="EHU384" s="243"/>
      <c r="EHV384" s="243"/>
      <c r="EHW384" s="243"/>
      <c r="EHX384" s="243"/>
      <c r="EHY384" s="243"/>
      <c r="EHZ384" s="243"/>
      <c r="EIA384" s="243"/>
      <c r="EIB384" s="243"/>
      <c r="EIC384" s="243"/>
      <c r="EID384" s="243"/>
      <c r="EIE384" s="243"/>
      <c r="EIF384" s="243"/>
      <c r="EIG384" s="243"/>
      <c r="EIH384" s="243"/>
      <c r="EII384" s="243"/>
      <c r="EIJ384" s="243"/>
      <c r="EIK384" s="243"/>
      <c r="EIL384" s="243"/>
      <c r="EIM384" s="243"/>
      <c r="EIN384" s="243"/>
      <c r="EIO384" s="243"/>
      <c r="EIP384" s="243"/>
      <c r="EIQ384" s="243"/>
      <c r="EIR384" s="243"/>
      <c r="EIS384" s="243"/>
      <c r="EIT384" s="243"/>
      <c r="EIU384" s="243"/>
      <c r="EIV384" s="243"/>
      <c r="EIW384" s="243"/>
      <c r="EIX384" s="243"/>
      <c r="EIY384" s="243"/>
      <c r="EIZ384" s="243"/>
      <c r="EJA384" s="243"/>
      <c r="EJB384" s="243"/>
      <c r="EJC384" s="243"/>
      <c r="EJD384" s="243"/>
      <c r="EJE384" s="243"/>
      <c r="EJF384" s="243"/>
      <c r="EJG384" s="243"/>
      <c r="EJH384" s="243"/>
      <c r="EJI384" s="243"/>
      <c r="EJJ384" s="243"/>
      <c r="EJK384" s="243"/>
      <c r="EJL384" s="243"/>
      <c r="EJM384" s="243"/>
      <c r="EJN384" s="243"/>
      <c r="EJO384" s="243"/>
      <c r="EJP384" s="243"/>
      <c r="EJQ384" s="243"/>
      <c r="EJR384" s="243"/>
      <c r="EJS384" s="243"/>
      <c r="EJT384" s="243"/>
      <c r="EJU384" s="243"/>
      <c r="EJV384" s="243"/>
      <c r="EJW384" s="243"/>
      <c r="EJX384" s="243"/>
      <c r="EJY384" s="243"/>
      <c r="EJZ384" s="243"/>
      <c r="EKA384" s="243"/>
      <c r="EKB384" s="243"/>
      <c r="EKC384" s="243"/>
      <c r="EKD384" s="243"/>
      <c r="EKE384" s="243"/>
      <c r="EKF384" s="243"/>
      <c r="EKG384" s="243"/>
      <c r="EKH384" s="243"/>
      <c r="EKI384" s="243"/>
      <c r="EKJ384" s="243"/>
      <c r="EKK384" s="243"/>
      <c r="EKL384" s="243"/>
      <c r="EKM384" s="243"/>
      <c r="EKN384" s="243"/>
      <c r="EKO384" s="243"/>
      <c r="EKP384" s="243"/>
      <c r="EKQ384" s="243"/>
      <c r="EKR384" s="243"/>
      <c r="EKS384" s="243"/>
      <c r="EKT384" s="243"/>
      <c r="EKU384" s="243"/>
      <c r="EKV384" s="243"/>
      <c r="EKW384" s="243"/>
      <c r="EKX384" s="243"/>
      <c r="EKY384" s="243"/>
      <c r="EKZ384" s="243"/>
      <c r="ELA384" s="243"/>
      <c r="ELB384" s="243"/>
      <c r="ELC384" s="243"/>
      <c r="ELD384" s="243"/>
      <c r="ELE384" s="243"/>
      <c r="ELF384" s="243"/>
      <c r="ELG384" s="243"/>
      <c r="ELH384" s="243"/>
      <c r="ELI384" s="243"/>
      <c r="ELJ384" s="243"/>
      <c r="ELK384" s="243"/>
      <c r="ELL384" s="243"/>
      <c r="ELM384" s="243"/>
      <c r="ELN384" s="243"/>
      <c r="ELO384" s="243"/>
      <c r="ELP384" s="243"/>
      <c r="ELQ384" s="243"/>
      <c r="ELR384" s="243"/>
      <c r="ELS384" s="243"/>
      <c r="ELT384" s="243"/>
      <c r="ELU384" s="243"/>
      <c r="ELV384" s="243"/>
      <c r="ELW384" s="243"/>
      <c r="ELX384" s="243"/>
      <c r="ELY384" s="243"/>
      <c r="ELZ384" s="243"/>
      <c r="EMA384" s="243"/>
      <c r="EMB384" s="243"/>
      <c r="EMC384" s="243"/>
      <c r="EMD384" s="243"/>
      <c r="EME384" s="243"/>
      <c r="EMF384" s="243"/>
      <c r="EMG384" s="243"/>
      <c r="EMH384" s="243"/>
      <c r="EMI384" s="243"/>
      <c r="EMJ384" s="243"/>
      <c r="EMK384" s="243"/>
      <c r="EML384" s="243"/>
      <c r="EMM384" s="243"/>
      <c r="EMN384" s="243"/>
      <c r="EMO384" s="243"/>
      <c r="EMP384" s="243"/>
      <c r="EMQ384" s="243"/>
      <c r="EMR384" s="243"/>
      <c r="EMS384" s="243"/>
      <c r="EMT384" s="243"/>
      <c r="EMU384" s="243"/>
      <c r="EMV384" s="243"/>
      <c r="EMW384" s="243"/>
      <c r="EMX384" s="243"/>
      <c r="EMY384" s="243"/>
      <c r="EMZ384" s="243"/>
      <c r="ENA384" s="243"/>
      <c r="ENB384" s="243"/>
      <c r="ENC384" s="243"/>
      <c r="END384" s="243"/>
      <c r="ENE384" s="243"/>
      <c r="ENF384" s="243"/>
      <c r="ENG384" s="243"/>
      <c r="ENH384" s="243"/>
      <c r="ENI384" s="243"/>
      <c r="ENJ384" s="243"/>
      <c r="ENK384" s="243"/>
      <c r="ENL384" s="243"/>
      <c r="ENM384" s="243"/>
      <c r="ENN384" s="243"/>
      <c r="ENO384" s="243"/>
      <c r="ENP384" s="243"/>
      <c r="ENQ384" s="243"/>
      <c r="ENR384" s="243"/>
      <c r="ENS384" s="243"/>
      <c r="ENT384" s="243"/>
      <c r="ENU384" s="243"/>
      <c r="ENV384" s="243"/>
      <c r="ENW384" s="243"/>
      <c r="ENX384" s="243"/>
      <c r="ENY384" s="243"/>
      <c r="ENZ384" s="243"/>
      <c r="EOA384" s="243"/>
      <c r="EOB384" s="243"/>
      <c r="EOC384" s="243"/>
      <c r="EOD384" s="243"/>
      <c r="EOE384" s="243"/>
      <c r="EOF384" s="243"/>
      <c r="EOG384" s="243"/>
      <c r="EOH384" s="243"/>
      <c r="EOI384" s="243"/>
      <c r="EOJ384" s="243"/>
      <c r="EOK384" s="243"/>
      <c r="EOL384" s="243"/>
      <c r="EOM384" s="243"/>
      <c r="EON384" s="243"/>
      <c r="EOO384" s="243"/>
      <c r="EOP384" s="243"/>
      <c r="EOQ384" s="243"/>
      <c r="EOR384" s="243"/>
      <c r="EOS384" s="243"/>
      <c r="EOT384" s="243"/>
      <c r="EOU384" s="243"/>
      <c r="EOV384" s="243"/>
      <c r="EOW384" s="243"/>
      <c r="EOX384" s="243"/>
      <c r="EOY384" s="243"/>
      <c r="EOZ384" s="243"/>
      <c r="EPA384" s="243"/>
      <c r="EPB384" s="243"/>
      <c r="EPC384" s="243"/>
      <c r="EPD384" s="243"/>
      <c r="EPE384" s="243"/>
      <c r="EPF384" s="243"/>
      <c r="EPG384" s="243"/>
      <c r="EPH384" s="243"/>
      <c r="EPI384" s="243"/>
      <c r="EPJ384" s="243"/>
      <c r="EPK384" s="243"/>
      <c r="EPL384" s="243"/>
      <c r="EPM384" s="243"/>
      <c r="EPN384" s="243"/>
      <c r="EPO384" s="243"/>
      <c r="EPP384" s="243"/>
      <c r="EPQ384" s="243"/>
      <c r="EPR384" s="243"/>
      <c r="EPS384" s="243"/>
      <c r="EPT384" s="243"/>
      <c r="EPU384" s="243"/>
      <c r="EPV384" s="243"/>
      <c r="EPW384" s="243"/>
      <c r="EPX384" s="243"/>
      <c r="EPY384" s="243"/>
      <c r="EPZ384" s="243"/>
      <c r="EQA384" s="243"/>
      <c r="EQB384" s="243"/>
      <c r="EQC384" s="243"/>
      <c r="EQD384" s="243"/>
      <c r="EQE384" s="243"/>
      <c r="EQF384" s="243"/>
      <c r="EQG384" s="243"/>
      <c r="EQH384" s="243"/>
      <c r="EQI384" s="243"/>
      <c r="EQJ384" s="243"/>
      <c r="EQK384" s="243"/>
      <c r="EQL384" s="243"/>
      <c r="EQM384" s="243"/>
      <c r="EQN384" s="243"/>
      <c r="EQO384" s="243"/>
      <c r="EQP384" s="243"/>
      <c r="EQQ384" s="243"/>
      <c r="EQR384" s="243"/>
      <c r="EQS384" s="243"/>
      <c r="EQT384" s="243"/>
      <c r="EQU384" s="243"/>
      <c r="EQV384" s="243"/>
      <c r="EQW384" s="243"/>
      <c r="EQX384" s="243"/>
      <c r="EQY384" s="243"/>
      <c r="EQZ384" s="243"/>
      <c r="ERA384" s="243"/>
      <c r="ERB384" s="243"/>
      <c r="ERC384" s="243"/>
      <c r="ERD384" s="243"/>
      <c r="ERE384" s="243"/>
      <c r="ERF384" s="243"/>
      <c r="ERG384" s="243"/>
      <c r="ERH384" s="243"/>
      <c r="ERI384" s="243"/>
      <c r="ERJ384" s="243"/>
      <c r="ERK384" s="243"/>
      <c r="ERL384" s="243"/>
      <c r="ERM384" s="243"/>
      <c r="ERN384" s="243"/>
      <c r="ERO384" s="243"/>
      <c r="ERP384" s="243"/>
      <c r="ERQ384" s="243"/>
      <c r="ERR384" s="243"/>
      <c r="ERS384" s="243"/>
      <c r="ERT384" s="243"/>
      <c r="ERU384" s="243"/>
      <c r="ERV384" s="243"/>
      <c r="ERW384" s="243"/>
      <c r="ERX384" s="243"/>
      <c r="ERY384" s="243"/>
      <c r="ERZ384" s="243"/>
      <c r="ESA384" s="243"/>
      <c r="ESB384" s="243"/>
      <c r="ESC384" s="243"/>
      <c r="ESD384" s="243"/>
      <c r="ESE384" s="243"/>
      <c r="ESF384" s="243"/>
      <c r="ESG384" s="243"/>
      <c r="ESH384" s="243"/>
      <c r="ESI384" s="243"/>
      <c r="ESJ384" s="243"/>
      <c r="ESK384" s="243"/>
      <c r="ESL384" s="243"/>
      <c r="ESM384" s="243"/>
      <c r="ESN384" s="243"/>
      <c r="ESO384" s="243"/>
      <c r="ESP384" s="243"/>
      <c r="ESQ384" s="243"/>
      <c r="ESR384" s="243"/>
      <c r="ESS384" s="243"/>
      <c r="EST384" s="243"/>
      <c r="ESU384" s="243"/>
      <c r="ESV384" s="243"/>
      <c r="ESW384" s="243"/>
      <c r="ESX384" s="243"/>
      <c r="ESY384" s="243"/>
      <c r="ESZ384" s="243"/>
      <c r="ETA384" s="243"/>
      <c r="ETB384" s="243"/>
      <c r="ETC384" s="243"/>
      <c r="ETD384" s="243"/>
      <c r="ETE384" s="243"/>
      <c r="ETF384" s="243"/>
      <c r="ETG384" s="243"/>
      <c r="ETH384" s="243"/>
      <c r="ETI384" s="243"/>
      <c r="ETJ384" s="243"/>
      <c r="ETK384" s="243"/>
      <c r="ETL384" s="243"/>
      <c r="ETM384" s="243"/>
      <c r="ETN384" s="243"/>
      <c r="ETO384" s="243"/>
      <c r="ETP384" s="243"/>
      <c r="ETQ384" s="243"/>
      <c r="ETR384" s="243"/>
      <c r="ETS384" s="243"/>
      <c r="ETT384" s="243"/>
      <c r="ETU384" s="243"/>
      <c r="ETV384" s="243"/>
      <c r="ETW384" s="243"/>
      <c r="ETX384" s="243"/>
      <c r="ETY384" s="243"/>
      <c r="ETZ384" s="243"/>
      <c r="EUA384" s="243"/>
      <c r="EUB384" s="243"/>
      <c r="EUC384" s="243"/>
      <c r="EUD384" s="243"/>
      <c r="EUE384" s="243"/>
      <c r="EUF384" s="243"/>
      <c r="EUG384" s="243"/>
      <c r="EUH384" s="243"/>
      <c r="EUI384" s="243"/>
      <c r="EUJ384" s="243"/>
      <c r="EUK384" s="243"/>
      <c r="EUL384" s="243"/>
      <c r="EUM384" s="243"/>
      <c r="EUN384" s="243"/>
      <c r="EUO384" s="243"/>
      <c r="EUP384" s="243"/>
      <c r="EUQ384" s="243"/>
      <c r="EUR384" s="243"/>
      <c r="EUS384" s="243"/>
      <c r="EUT384" s="243"/>
      <c r="EUU384" s="243"/>
      <c r="EUV384" s="243"/>
      <c r="EUW384" s="243"/>
      <c r="EUX384" s="243"/>
      <c r="EUY384" s="243"/>
      <c r="EUZ384" s="243"/>
      <c r="EVA384" s="243"/>
      <c r="EVB384" s="243"/>
      <c r="EVC384" s="243"/>
      <c r="EVD384" s="243"/>
      <c r="EVE384" s="243"/>
      <c r="EVF384" s="243"/>
      <c r="EVG384" s="243"/>
      <c r="EVH384" s="243"/>
      <c r="EVI384" s="243"/>
      <c r="EVJ384" s="243"/>
      <c r="EVK384" s="243"/>
      <c r="EVL384" s="243"/>
      <c r="EVM384" s="243"/>
      <c r="EVN384" s="243"/>
      <c r="EVO384" s="243"/>
      <c r="EVP384" s="243"/>
      <c r="EVQ384" s="243"/>
      <c r="EVR384" s="243"/>
      <c r="EVS384" s="243"/>
      <c r="EVT384" s="243"/>
      <c r="EVU384" s="243"/>
      <c r="EVV384" s="243"/>
      <c r="EVW384" s="243"/>
      <c r="EVX384" s="243"/>
      <c r="EVY384" s="243"/>
      <c r="EVZ384" s="243"/>
      <c r="EWA384" s="243"/>
      <c r="EWB384" s="243"/>
      <c r="EWC384" s="243"/>
      <c r="EWD384" s="243"/>
      <c r="EWE384" s="243"/>
      <c r="EWF384" s="243"/>
      <c r="EWG384" s="243"/>
      <c r="EWH384" s="243"/>
      <c r="EWI384" s="243"/>
      <c r="EWJ384" s="243"/>
      <c r="EWK384" s="243"/>
      <c r="EWL384" s="243"/>
      <c r="EWM384" s="243"/>
      <c r="EWN384" s="243"/>
      <c r="EWO384" s="243"/>
      <c r="EWP384" s="243"/>
      <c r="EWQ384" s="243"/>
      <c r="EWR384" s="243"/>
      <c r="EWS384" s="243"/>
      <c r="EWT384" s="243"/>
      <c r="EWU384" s="243"/>
      <c r="EWV384" s="243"/>
      <c r="EWW384" s="243"/>
      <c r="EWX384" s="243"/>
      <c r="EWY384" s="243"/>
      <c r="EWZ384" s="243"/>
      <c r="EXA384" s="243"/>
      <c r="EXB384" s="243"/>
      <c r="EXC384" s="243"/>
      <c r="EXD384" s="243"/>
      <c r="EXE384" s="243"/>
      <c r="EXF384" s="243"/>
      <c r="EXG384" s="243"/>
      <c r="EXH384" s="243"/>
      <c r="EXI384" s="243"/>
      <c r="EXJ384" s="243"/>
      <c r="EXK384" s="243"/>
      <c r="EXL384" s="243"/>
      <c r="EXM384" s="243"/>
      <c r="EXN384" s="243"/>
      <c r="EXO384" s="243"/>
      <c r="EXP384" s="243"/>
      <c r="EXQ384" s="243"/>
      <c r="EXR384" s="243"/>
      <c r="EXS384" s="243"/>
      <c r="EXT384" s="243"/>
      <c r="EXU384" s="243"/>
      <c r="EXV384" s="243"/>
      <c r="EXW384" s="243"/>
      <c r="EXX384" s="243"/>
      <c r="EXY384" s="243"/>
      <c r="EXZ384" s="243"/>
      <c r="EYA384" s="243"/>
      <c r="EYB384" s="243"/>
      <c r="EYC384" s="243"/>
      <c r="EYD384" s="243"/>
      <c r="EYE384" s="243"/>
      <c r="EYF384" s="243"/>
      <c r="EYG384" s="243"/>
      <c r="EYH384" s="243"/>
      <c r="EYI384" s="243"/>
      <c r="EYJ384" s="243"/>
      <c r="EYK384" s="243"/>
      <c r="EYL384" s="243"/>
      <c r="EYM384" s="243"/>
      <c r="EYN384" s="243"/>
      <c r="EYO384" s="243"/>
      <c r="EYP384" s="243"/>
      <c r="EYQ384" s="243"/>
      <c r="EYR384" s="243"/>
      <c r="EYS384" s="243"/>
      <c r="EYT384" s="243"/>
      <c r="EYU384" s="243"/>
      <c r="EYV384" s="243"/>
      <c r="EYW384" s="243"/>
      <c r="EYX384" s="243"/>
      <c r="EYY384" s="243"/>
      <c r="EYZ384" s="243"/>
      <c r="EZA384" s="243"/>
      <c r="EZB384" s="243"/>
      <c r="EZC384" s="243"/>
      <c r="EZD384" s="243"/>
      <c r="EZE384" s="243"/>
      <c r="EZF384" s="243"/>
      <c r="EZG384" s="243"/>
      <c r="EZH384" s="243"/>
      <c r="EZI384" s="243"/>
      <c r="EZJ384" s="243"/>
      <c r="EZK384" s="243"/>
      <c r="EZL384" s="243"/>
      <c r="EZM384" s="243"/>
      <c r="EZN384" s="243"/>
      <c r="EZO384" s="243"/>
      <c r="EZP384" s="243"/>
      <c r="EZQ384" s="243"/>
      <c r="EZR384" s="243"/>
      <c r="EZS384" s="243"/>
      <c r="EZT384" s="243"/>
      <c r="EZU384" s="243"/>
      <c r="EZV384" s="243"/>
      <c r="EZW384" s="243"/>
      <c r="EZX384" s="243"/>
      <c r="EZY384" s="243"/>
      <c r="EZZ384" s="243"/>
      <c r="FAA384" s="243"/>
      <c r="FAB384" s="243"/>
      <c r="FAC384" s="243"/>
      <c r="FAD384" s="243"/>
      <c r="FAE384" s="243"/>
      <c r="FAF384" s="243"/>
      <c r="FAG384" s="243"/>
      <c r="FAH384" s="243"/>
      <c r="FAI384" s="243"/>
      <c r="FAJ384" s="243"/>
      <c r="FAK384" s="243"/>
      <c r="FAL384" s="243"/>
      <c r="FAM384" s="243"/>
      <c r="FAN384" s="243"/>
      <c r="FAO384" s="243"/>
      <c r="FAP384" s="243"/>
      <c r="FAQ384" s="243"/>
      <c r="FAR384" s="243"/>
      <c r="FAS384" s="243"/>
      <c r="FAT384" s="243"/>
      <c r="FAU384" s="243"/>
      <c r="FAV384" s="243"/>
      <c r="FAW384" s="243"/>
      <c r="FAX384" s="243"/>
      <c r="FAY384" s="243"/>
      <c r="FAZ384" s="243"/>
      <c r="FBA384" s="243"/>
      <c r="FBB384" s="243"/>
      <c r="FBC384" s="243"/>
      <c r="FBD384" s="243"/>
      <c r="FBE384" s="243"/>
      <c r="FBF384" s="243"/>
      <c r="FBG384" s="243"/>
      <c r="FBH384" s="243"/>
      <c r="FBI384" s="243"/>
      <c r="FBJ384" s="243"/>
      <c r="FBK384" s="243"/>
      <c r="FBL384" s="243"/>
      <c r="FBM384" s="243"/>
      <c r="FBN384" s="243"/>
      <c r="FBO384" s="243"/>
      <c r="FBP384" s="243"/>
      <c r="FBQ384" s="243"/>
      <c r="FBR384" s="243"/>
      <c r="FBS384" s="243"/>
      <c r="FBT384" s="243"/>
      <c r="FBU384" s="243"/>
      <c r="FBV384" s="243"/>
      <c r="FBW384" s="243"/>
      <c r="FBX384" s="243"/>
      <c r="FBY384" s="243"/>
      <c r="FBZ384" s="243"/>
      <c r="FCA384" s="243"/>
      <c r="FCB384" s="243"/>
      <c r="FCC384" s="243"/>
      <c r="FCD384" s="243"/>
      <c r="FCE384" s="243"/>
      <c r="FCF384" s="243"/>
      <c r="FCG384" s="243"/>
      <c r="FCH384" s="243"/>
      <c r="FCI384" s="243"/>
      <c r="FCJ384" s="243"/>
      <c r="FCK384" s="243"/>
      <c r="FCL384" s="243"/>
      <c r="FCM384" s="243"/>
      <c r="FCN384" s="243"/>
      <c r="FCO384" s="243"/>
      <c r="FCP384" s="243"/>
      <c r="FCQ384" s="243"/>
      <c r="FCR384" s="243"/>
      <c r="FCS384" s="243"/>
      <c r="FCT384" s="243"/>
      <c r="FCU384" s="243"/>
      <c r="FCV384" s="243"/>
      <c r="FCW384" s="243"/>
      <c r="FCX384" s="243"/>
      <c r="FCY384" s="243"/>
      <c r="FCZ384" s="243"/>
      <c r="FDA384" s="243"/>
      <c r="FDB384" s="243"/>
      <c r="FDC384" s="243"/>
      <c r="FDD384" s="243"/>
      <c r="FDE384" s="243"/>
      <c r="FDF384" s="243"/>
      <c r="FDG384" s="243"/>
      <c r="FDH384" s="243"/>
      <c r="FDI384" s="243"/>
      <c r="FDJ384" s="243"/>
      <c r="FDK384" s="243"/>
      <c r="FDL384" s="243"/>
      <c r="FDM384" s="243"/>
      <c r="FDN384" s="243"/>
      <c r="FDO384" s="243"/>
      <c r="FDP384" s="243"/>
      <c r="FDQ384" s="243"/>
      <c r="FDR384" s="243"/>
      <c r="FDS384" s="243"/>
      <c r="FDT384" s="243"/>
      <c r="FDU384" s="243"/>
      <c r="FDV384" s="243"/>
      <c r="FDW384" s="243"/>
      <c r="FDX384" s="243"/>
      <c r="FDY384" s="243"/>
      <c r="FDZ384" s="243"/>
      <c r="FEA384" s="243"/>
      <c r="FEB384" s="243"/>
      <c r="FEC384" s="243"/>
      <c r="FED384" s="243"/>
      <c r="FEE384" s="243"/>
      <c r="FEF384" s="243"/>
      <c r="FEG384" s="243"/>
      <c r="FEH384" s="243"/>
      <c r="FEI384" s="243"/>
      <c r="FEJ384" s="243"/>
      <c r="FEK384" s="243"/>
      <c r="FEL384" s="243"/>
      <c r="FEM384" s="243"/>
      <c r="FEN384" s="243"/>
      <c r="FEO384" s="243"/>
      <c r="FEP384" s="243"/>
      <c r="FEQ384" s="243"/>
      <c r="FER384" s="243"/>
      <c r="FES384" s="243"/>
      <c r="FET384" s="243"/>
      <c r="FEU384" s="243"/>
      <c r="FEV384" s="243"/>
      <c r="FEW384" s="243"/>
      <c r="FEX384" s="243"/>
      <c r="FEY384" s="243"/>
      <c r="FEZ384" s="243"/>
      <c r="FFA384" s="243"/>
      <c r="FFB384" s="243"/>
      <c r="FFC384" s="243"/>
      <c r="FFD384" s="243"/>
      <c r="FFE384" s="243"/>
      <c r="FFF384" s="243"/>
      <c r="FFG384" s="243"/>
      <c r="FFH384" s="243"/>
      <c r="FFI384" s="243"/>
      <c r="FFJ384" s="243"/>
      <c r="FFK384" s="243"/>
      <c r="FFL384" s="243"/>
      <c r="FFM384" s="243"/>
      <c r="FFN384" s="243"/>
      <c r="FFO384" s="243"/>
      <c r="FFP384" s="243"/>
      <c r="FFQ384" s="243"/>
      <c r="FFR384" s="243"/>
      <c r="FFS384" s="243"/>
      <c r="FFT384" s="243"/>
      <c r="FFU384" s="243"/>
      <c r="FFV384" s="243"/>
      <c r="FFW384" s="243"/>
      <c r="FFX384" s="243"/>
      <c r="FFY384" s="243"/>
      <c r="FFZ384" s="243"/>
      <c r="FGA384" s="243"/>
      <c r="FGB384" s="243"/>
      <c r="FGC384" s="243"/>
      <c r="FGD384" s="243"/>
      <c r="FGE384" s="243"/>
      <c r="FGF384" s="243"/>
      <c r="FGG384" s="243"/>
      <c r="FGH384" s="243"/>
      <c r="FGI384" s="243"/>
      <c r="FGJ384" s="243"/>
      <c r="FGK384" s="243"/>
      <c r="FGL384" s="243"/>
      <c r="FGM384" s="243"/>
      <c r="FGN384" s="243"/>
      <c r="FGO384" s="243"/>
      <c r="FGP384" s="243"/>
      <c r="FGQ384" s="243"/>
      <c r="FGR384" s="243"/>
      <c r="FGS384" s="243"/>
      <c r="FGT384" s="243"/>
      <c r="FGU384" s="243"/>
      <c r="FGV384" s="243"/>
      <c r="FGW384" s="243"/>
      <c r="FGX384" s="243"/>
      <c r="FGY384" s="243"/>
      <c r="FGZ384" s="243"/>
      <c r="FHA384" s="243"/>
      <c r="FHB384" s="243"/>
      <c r="FHC384" s="243"/>
      <c r="FHD384" s="243"/>
      <c r="FHE384" s="243"/>
      <c r="FHF384" s="243"/>
      <c r="FHG384" s="243"/>
      <c r="FHH384" s="243"/>
      <c r="FHI384" s="243"/>
      <c r="FHJ384" s="243"/>
      <c r="FHK384" s="243"/>
      <c r="FHL384" s="243"/>
      <c r="FHM384" s="243"/>
      <c r="FHN384" s="243"/>
      <c r="FHO384" s="243"/>
      <c r="FHP384" s="243"/>
      <c r="FHQ384" s="243"/>
      <c r="FHR384" s="243"/>
      <c r="FHS384" s="243"/>
      <c r="FHT384" s="243"/>
      <c r="FHU384" s="243"/>
      <c r="FHV384" s="243"/>
      <c r="FHW384" s="243"/>
      <c r="FHX384" s="243"/>
      <c r="FHY384" s="243"/>
      <c r="FHZ384" s="243"/>
      <c r="FIA384" s="243"/>
      <c r="FIB384" s="243"/>
      <c r="FIC384" s="243"/>
      <c r="FID384" s="243"/>
      <c r="FIE384" s="243"/>
      <c r="FIF384" s="243"/>
      <c r="FIG384" s="243"/>
      <c r="FIH384" s="243"/>
      <c r="FII384" s="243"/>
      <c r="FIJ384" s="243"/>
      <c r="FIK384" s="243"/>
      <c r="FIL384" s="243"/>
      <c r="FIM384" s="243"/>
      <c r="FIN384" s="243"/>
      <c r="FIO384" s="243"/>
      <c r="FIP384" s="243"/>
      <c r="FIQ384" s="243"/>
      <c r="FIR384" s="243"/>
      <c r="FIS384" s="243"/>
      <c r="FIT384" s="243"/>
      <c r="FIU384" s="243"/>
      <c r="FIV384" s="243"/>
      <c r="FIW384" s="243"/>
      <c r="FIX384" s="243"/>
      <c r="FIY384" s="243"/>
      <c r="FIZ384" s="243"/>
      <c r="FJA384" s="243"/>
      <c r="FJB384" s="243"/>
      <c r="FJC384" s="243"/>
      <c r="FJD384" s="243"/>
      <c r="FJE384" s="243"/>
      <c r="FJF384" s="243"/>
      <c r="FJG384" s="243"/>
      <c r="FJH384" s="243"/>
      <c r="FJI384" s="243"/>
      <c r="FJJ384" s="243"/>
      <c r="FJK384" s="243"/>
      <c r="FJL384" s="243"/>
      <c r="FJM384" s="243"/>
      <c r="FJN384" s="243"/>
      <c r="FJO384" s="243"/>
      <c r="FJP384" s="243"/>
      <c r="FJQ384" s="243"/>
      <c r="FJR384" s="243"/>
      <c r="FJS384" s="243"/>
      <c r="FJT384" s="243"/>
      <c r="FJU384" s="243"/>
      <c r="FJV384" s="243"/>
      <c r="FJW384" s="243"/>
      <c r="FJX384" s="243"/>
      <c r="FJY384" s="243"/>
      <c r="FJZ384" s="243"/>
      <c r="FKA384" s="243"/>
      <c r="FKB384" s="243"/>
      <c r="FKC384" s="243"/>
      <c r="FKD384" s="243"/>
      <c r="FKE384" s="243"/>
      <c r="FKF384" s="243"/>
      <c r="FKG384" s="243"/>
      <c r="FKH384" s="243"/>
      <c r="FKI384" s="243"/>
      <c r="FKJ384" s="243"/>
      <c r="FKK384" s="243"/>
      <c r="FKL384" s="243"/>
      <c r="FKM384" s="243"/>
      <c r="FKN384" s="243"/>
      <c r="FKO384" s="243"/>
      <c r="FKP384" s="243"/>
      <c r="FKQ384" s="243"/>
      <c r="FKR384" s="243"/>
      <c r="FKS384" s="243"/>
      <c r="FKT384" s="243"/>
      <c r="FKU384" s="243"/>
      <c r="FKV384" s="243"/>
      <c r="FKW384" s="243"/>
      <c r="FKX384" s="243"/>
      <c r="FKY384" s="243"/>
      <c r="FKZ384" s="243"/>
      <c r="FLA384" s="243"/>
      <c r="FLB384" s="243"/>
      <c r="FLC384" s="243"/>
      <c r="FLD384" s="243"/>
      <c r="FLE384" s="243"/>
      <c r="FLF384" s="243"/>
      <c r="FLG384" s="243"/>
      <c r="FLH384" s="243"/>
      <c r="FLI384" s="243"/>
      <c r="FLJ384" s="243"/>
      <c r="FLK384" s="243"/>
      <c r="FLL384" s="243"/>
      <c r="FLM384" s="243"/>
      <c r="FLN384" s="243"/>
      <c r="FLO384" s="243"/>
      <c r="FLP384" s="243"/>
      <c r="FLQ384" s="243"/>
      <c r="FLR384" s="243"/>
      <c r="FLS384" s="243"/>
      <c r="FLT384" s="243"/>
      <c r="FLU384" s="243"/>
      <c r="FLV384" s="243"/>
      <c r="FLW384" s="243"/>
      <c r="FLX384" s="243"/>
      <c r="FLY384" s="243"/>
      <c r="FLZ384" s="243"/>
      <c r="FMA384" s="243"/>
      <c r="FMB384" s="243"/>
      <c r="FMC384" s="243"/>
      <c r="FMD384" s="243"/>
      <c r="FME384" s="243"/>
      <c r="FMF384" s="243"/>
      <c r="FMG384" s="243"/>
      <c r="FMH384" s="243"/>
      <c r="FMI384" s="243"/>
      <c r="FMJ384" s="243"/>
      <c r="FMK384" s="243"/>
      <c r="FML384" s="243"/>
      <c r="FMM384" s="243"/>
      <c r="FMN384" s="243"/>
      <c r="FMO384" s="243"/>
      <c r="FMP384" s="243"/>
      <c r="FMQ384" s="243"/>
      <c r="FMR384" s="243"/>
      <c r="FMS384" s="243"/>
      <c r="FMT384" s="243"/>
      <c r="FMU384" s="243"/>
      <c r="FMV384" s="243"/>
      <c r="FMW384" s="243"/>
      <c r="FMX384" s="243"/>
      <c r="FMY384" s="243"/>
      <c r="FMZ384" s="243"/>
      <c r="FNA384" s="243"/>
      <c r="FNB384" s="243"/>
      <c r="FNC384" s="243"/>
      <c r="FND384" s="243"/>
      <c r="FNE384" s="243"/>
      <c r="FNF384" s="243"/>
      <c r="FNG384" s="243"/>
      <c r="FNH384" s="243"/>
      <c r="FNI384" s="243"/>
      <c r="FNJ384" s="243"/>
      <c r="FNK384" s="243"/>
      <c r="FNL384" s="243"/>
      <c r="FNM384" s="243"/>
      <c r="FNN384" s="243"/>
      <c r="FNO384" s="243"/>
      <c r="FNP384" s="243"/>
      <c r="FNQ384" s="243"/>
      <c r="FNR384" s="243"/>
      <c r="FNS384" s="243"/>
      <c r="FNT384" s="243"/>
      <c r="FNU384" s="243"/>
      <c r="FNV384" s="243"/>
      <c r="FNW384" s="243"/>
      <c r="FNX384" s="243"/>
      <c r="FNY384" s="243"/>
      <c r="FNZ384" s="243"/>
      <c r="FOA384" s="243"/>
      <c r="FOB384" s="243"/>
      <c r="FOC384" s="243"/>
      <c r="FOD384" s="243"/>
      <c r="FOE384" s="243"/>
      <c r="FOF384" s="243"/>
      <c r="FOG384" s="243"/>
      <c r="FOH384" s="243"/>
      <c r="FOI384" s="243"/>
      <c r="FOJ384" s="243"/>
      <c r="FOK384" s="243"/>
      <c r="FOL384" s="243"/>
      <c r="FOM384" s="243"/>
      <c r="FON384" s="243"/>
      <c r="FOO384" s="243"/>
      <c r="FOP384" s="243"/>
      <c r="FOQ384" s="243"/>
      <c r="FOR384" s="243"/>
      <c r="FOS384" s="243"/>
      <c r="FOT384" s="243"/>
      <c r="FOU384" s="243"/>
      <c r="FOV384" s="243"/>
      <c r="FOW384" s="243"/>
      <c r="FOX384" s="243"/>
      <c r="FOY384" s="243"/>
      <c r="FOZ384" s="243"/>
      <c r="FPA384" s="243"/>
      <c r="FPB384" s="243"/>
      <c r="FPC384" s="243"/>
      <c r="FPD384" s="243"/>
      <c r="FPE384" s="243"/>
      <c r="FPF384" s="243"/>
      <c r="FPG384" s="243"/>
      <c r="FPH384" s="243"/>
      <c r="FPI384" s="243"/>
      <c r="FPJ384" s="243"/>
      <c r="FPK384" s="243"/>
      <c r="FPL384" s="243"/>
      <c r="FPM384" s="243"/>
      <c r="FPN384" s="243"/>
      <c r="FPO384" s="243"/>
      <c r="FPP384" s="243"/>
      <c r="FPQ384" s="243"/>
      <c r="FPR384" s="243"/>
      <c r="FPS384" s="243"/>
      <c r="FPT384" s="243"/>
      <c r="FPU384" s="243"/>
      <c r="FPV384" s="243"/>
      <c r="FPW384" s="243"/>
      <c r="FPX384" s="243"/>
      <c r="FPY384" s="243"/>
      <c r="FPZ384" s="243"/>
      <c r="FQA384" s="243"/>
      <c r="FQB384" s="243"/>
      <c r="FQC384" s="243"/>
      <c r="FQD384" s="243"/>
      <c r="FQE384" s="243"/>
      <c r="FQF384" s="243"/>
      <c r="FQG384" s="243"/>
      <c r="FQH384" s="243"/>
      <c r="FQI384" s="243"/>
      <c r="FQJ384" s="243"/>
      <c r="FQK384" s="243"/>
      <c r="FQL384" s="243"/>
      <c r="FQM384" s="243"/>
      <c r="FQN384" s="243"/>
      <c r="FQO384" s="243"/>
      <c r="FQP384" s="243"/>
      <c r="FQQ384" s="243"/>
      <c r="FQR384" s="243"/>
      <c r="FQS384" s="243"/>
      <c r="FQT384" s="243"/>
      <c r="FQU384" s="243"/>
      <c r="FQV384" s="243"/>
      <c r="FQW384" s="243"/>
      <c r="FQX384" s="243"/>
      <c r="FQY384" s="243"/>
      <c r="FQZ384" s="243"/>
      <c r="FRA384" s="243"/>
      <c r="FRB384" s="243"/>
      <c r="FRC384" s="243"/>
      <c r="FRD384" s="243"/>
      <c r="FRE384" s="243"/>
      <c r="FRF384" s="243"/>
      <c r="FRG384" s="243"/>
      <c r="FRH384" s="243"/>
      <c r="FRI384" s="243"/>
      <c r="FRJ384" s="243"/>
      <c r="FRK384" s="243"/>
      <c r="FRL384" s="243"/>
      <c r="FRM384" s="243"/>
      <c r="FRN384" s="243"/>
      <c r="FRO384" s="243"/>
      <c r="FRP384" s="243"/>
      <c r="FRQ384" s="243"/>
      <c r="FRR384" s="243"/>
      <c r="FRS384" s="243"/>
      <c r="FRT384" s="243"/>
      <c r="FRU384" s="243"/>
      <c r="FRV384" s="243"/>
      <c r="FRW384" s="243"/>
      <c r="FRX384" s="243"/>
      <c r="FRY384" s="243"/>
      <c r="FRZ384" s="243"/>
      <c r="FSA384" s="243"/>
      <c r="FSB384" s="243"/>
      <c r="FSC384" s="243"/>
      <c r="FSD384" s="243"/>
      <c r="FSE384" s="243"/>
      <c r="FSF384" s="243"/>
      <c r="FSG384" s="243"/>
      <c r="FSH384" s="243"/>
      <c r="FSI384" s="243"/>
      <c r="FSJ384" s="243"/>
      <c r="FSK384" s="243"/>
      <c r="FSL384" s="243"/>
      <c r="FSM384" s="243"/>
      <c r="FSN384" s="243"/>
      <c r="FSO384" s="243"/>
      <c r="FSP384" s="243"/>
      <c r="FSQ384" s="243"/>
      <c r="FSR384" s="243"/>
      <c r="FSS384" s="243"/>
      <c r="FST384" s="243"/>
      <c r="FSU384" s="243"/>
      <c r="FSV384" s="243"/>
      <c r="FSW384" s="243"/>
      <c r="FSX384" s="243"/>
      <c r="FSY384" s="243"/>
      <c r="FSZ384" s="243"/>
      <c r="FTA384" s="243"/>
      <c r="FTB384" s="243"/>
      <c r="FTC384" s="243"/>
      <c r="FTD384" s="243"/>
      <c r="FTE384" s="243"/>
      <c r="FTF384" s="243"/>
      <c r="FTG384" s="243"/>
      <c r="FTH384" s="243"/>
      <c r="FTI384" s="243"/>
      <c r="FTJ384" s="243"/>
      <c r="FTK384" s="243"/>
      <c r="FTL384" s="243"/>
      <c r="FTM384" s="243"/>
      <c r="FTN384" s="243"/>
      <c r="FTO384" s="243"/>
      <c r="FTP384" s="243"/>
      <c r="FTQ384" s="243"/>
      <c r="FTR384" s="243"/>
      <c r="FTS384" s="243"/>
      <c r="FTT384" s="243"/>
      <c r="FTU384" s="243"/>
      <c r="FTV384" s="243"/>
      <c r="FTW384" s="243"/>
      <c r="FTX384" s="243"/>
      <c r="FTY384" s="243"/>
      <c r="FTZ384" s="243"/>
      <c r="FUA384" s="243"/>
      <c r="FUB384" s="243"/>
      <c r="FUC384" s="243"/>
      <c r="FUD384" s="243"/>
      <c r="FUE384" s="243"/>
      <c r="FUF384" s="243"/>
      <c r="FUG384" s="243"/>
      <c r="FUH384" s="243"/>
      <c r="FUI384" s="243"/>
      <c r="FUJ384" s="243"/>
      <c r="FUK384" s="243"/>
      <c r="FUL384" s="243"/>
      <c r="FUM384" s="243"/>
      <c r="FUN384" s="243"/>
      <c r="FUO384" s="243"/>
      <c r="FUP384" s="243"/>
      <c r="FUQ384" s="243"/>
      <c r="FUR384" s="243"/>
      <c r="FUS384" s="243"/>
      <c r="FUT384" s="243"/>
      <c r="FUU384" s="243"/>
      <c r="FUV384" s="243"/>
      <c r="FUW384" s="243"/>
      <c r="FUX384" s="243"/>
      <c r="FUY384" s="243"/>
      <c r="FUZ384" s="243"/>
      <c r="FVA384" s="243"/>
      <c r="FVB384" s="243"/>
      <c r="FVC384" s="243"/>
      <c r="FVD384" s="243"/>
      <c r="FVE384" s="243"/>
      <c r="FVF384" s="243"/>
      <c r="FVG384" s="243"/>
      <c r="FVH384" s="243"/>
      <c r="FVI384" s="243"/>
      <c r="FVJ384" s="243"/>
      <c r="FVK384" s="243"/>
      <c r="FVL384" s="243"/>
      <c r="FVM384" s="243"/>
      <c r="FVN384" s="243"/>
      <c r="FVO384" s="243"/>
      <c r="FVP384" s="243"/>
      <c r="FVQ384" s="243"/>
      <c r="FVR384" s="243"/>
      <c r="FVS384" s="243"/>
      <c r="FVT384" s="243"/>
      <c r="FVU384" s="243"/>
      <c r="FVV384" s="243"/>
      <c r="FVW384" s="243"/>
      <c r="FVX384" s="243"/>
      <c r="FVY384" s="243"/>
      <c r="FVZ384" s="243"/>
      <c r="FWA384" s="243"/>
      <c r="FWB384" s="243"/>
      <c r="FWC384" s="243"/>
      <c r="FWD384" s="243"/>
      <c r="FWE384" s="243"/>
      <c r="FWF384" s="243"/>
      <c r="FWG384" s="243"/>
      <c r="FWH384" s="243"/>
      <c r="FWI384" s="243"/>
      <c r="FWJ384" s="243"/>
      <c r="FWK384" s="243"/>
      <c r="FWL384" s="243"/>
      <c r="FWM384" s="243"/>
      <c r="FWN384" s="243"/>
      <c r="FWO384" s="243"/>
      <c r="FWP384" s="243"/>
      <c r="FWQ384" s="243"/>
      <c r="FWR384" s="243"/>
      <c r="FWS384" s="243"/>
      <c r="FWT384" s="243"/>
      <c r="FWU384" s="243"/>
      <c r="FWV384" s="243"/>
      <c r="FWW384" s="243"/>
      <c r="FWX384" s="243"/>
      <c r="FWY384" s="243"/>
      <c r="FWZ384" s="243"/>
      <c r="FXA384" s="243"/>
      <c r="FXB384" s="243"/>
      <c r="FXC384" s="243"/>
      <c r="FXD384" s="243"/>
      <c r="FXE384" s="243"/>
      <c r="FXF384" s="243"/>
      <c r="FXG384" s="243"/>
      <c r="FXH384" s="243"/>
      <c r="FXI384" s="243"/>
      <c r="FXJ384" s="243"/>
      <c r="FXK384" s="243"/>
      <c r="FXL384" s="243"/>
      <c r="FXM384" s="243"/>
      <c r="FXN384" s="243"/>
      <c r="FXO384" s="243"/>
      <c r="FXP384" s="243"/>
      <c r="FXQ384" s="243"/>
      <c r="FXR384" s="243"/>
      <c r="FXS384" s="243"/>
      <c r="FXT384" s="243"/>
      <c r="FXU384" s="243"/>
      <c r="FXV384" s="243"/>
      <c r="FXW384" s="243"/>
      <c r="FXX384" s="243"/>
      <c r="FXY384" s="243"/>
      <c r="FXZ384" s="243"/>
      <c r="FYA384" s="243"/>
      <c r="FYB384" s="243"/>
      <c r="FYC384" s="243"/>
      <c r="FYD384" s="243"/>
      <c r="FYE384" s="243"/>
      <c r="FYF384" s="243"/>
      <c r="FYG384" s="243"/>
      <c r="FYH384" s="243"/>
      <c r="FYI384" s="243"/>
      <c r="FYJ384" s="243"/>
      <c r="FYK384" s="243"/>
      <c r="FYL384" s="243"/>
      <c r="FYM384" s="243"/>
      <c r="FYN384" s="243"/>
      <c r="FYO384" s="243"/>
      <c r="FYP384" s="243"/>
      <c r="FYQ384" s="243"/>
      <c r="FYR384" s="243"/>
      <c r="FYS384" s="243"/>
      <c r="FYT384" s="243"/>
      <c r="FYU384" s="243"/>
      <c r="FYV384" s="243"/>
      <c r="FYW384" s="243"/>
      <c r="FYX384" s="243"/>
      <c r="FYY384" s="243"/>
      <c r="FYZ384" s="243"/>
      <c r="FZA384" s="243"/>
      <c r="FZB384" s="243"/>
      <c r="FZC384" s="243"/>
      <c r="FZD384" s="243"/>
      <c r="FZE384" s="243"/>
      <c r="FZF384" s="243"/>
      <c r="FZG384" s="243"/>
      <c r="FZH384" s="243"/>
      <c r="FZI384" s="243"/>
      <c r="FZJ384" s="243"/>
      <c r="FZK384" s="243"/>
      <c r="FZL384" s="243"/>
      <c r="FZM384" s="243"/>
      <c r="FZN384" s="243"/>
      <c r="FZO384" s="243"/>
      <c r="FZP384" s="243"/>
      <c r="FZQ384" s="243"/>
      <c r="FZR384" s="243"/>
      <c r="FZS384" s="243"/>
      <c r="FZT384" s="243"/>
      <c r="FZU384" s="243"/>
      <c r="FZV384" s="243"/>
      <c r="FZW384" s="243"/>
      <c r="FZX384" s="243"/>
      <c r="FZY384" s="243"/>
      <c r="FZZ384" s="243"/>
      <c r="GAA384" s="243"/>
      <c r="GAB384" s="243"/>
      <c r="GAC384" s="243"/>
      <c r="GAD384" s="243"/>
      <c r="GAE384" s="243"/>
      <c r="GAF384" s="243"/>
      <c r="GAG384" s="243"/>
      <c r="GAH384" s="243"/>
      <c r="GAI384" s="243"/>
      <c r="GAJ384" s="243"/>
      <c r="GAK384" s="243"/>
      <c r="GAL384" s="243"/>
      <c r="GAM384" s="243"/>
      <c r="GAN384" s="243"/>
      <c r="GAO384" s="243"/>
      <c r="GAP384" s="243"/>
      <c r="GAQ384" s="243"/>
      <c r="GAR384" s="243"/>
      <c r="GAS384" s="243"/>
      <c r="GAT384" s="243"/>
      <c r="GAU384" s="243"/>
      <c r="GAV384" s="243"/>
      <c r="GAW384" s="243"/>
      <c r="GAX384" s="243"/>
      <c r="GAY384" s="243"/>
      <c r="GAZ384" s="243"/>
      <c r="GBA384" s="243"/>
      <c r="GBB384" s="243"/>
      <c r="GBC384" s="243"/>
      <c r="GBD384" s="243"/>
      <c r="GBE384" s="243"/>
      <c r="GBF384" s="243"/>
      <c r="GBG384" s="243"/>
      <c r="GBH384" s="243"/>
      <c r="GBI384" s="243"/>
      <c r="GBJ384" s="243"/>
      <c r="GBK384" s="243"/>
      <c r="GBL384" s="243"/>
      <c r="GBM384" s="243"/>
      <c r="GBN384" s="243"/>
      <c r="GBO384" s="243"/>
      <c r="GBP384" s="243"/>
      <c r="GBQ384" s="243"/>
      <c r="GBR384" s="243"/>
      <c r="GBS384" s="243"/>
      <c r="GBT384" s="243"/>
      <c r="GBU384" s="243"/>
      <c r="GBV384" s="243"/>
      <c r="GBW384" s="243"/>
      <c r="GBX384" s="243"/>
      <c r="GBY384" s="243"/>
      <c r="GBZ384" s="243"/>
      <c r="GCA384" s="243"/>
      <c r="GCB384" s="243"/>
      <c r="GCC384" s="243"/>
      <c r="GCD384" s="243"/>
      <c r="GCE384" s="243"/>
      <c r="GCF384" s="243"/>
      <c r="GCG384" s="243"/>
      <c r="GCH384" s="243"/>
      <c r="GCI384" s="243"/>
      <c r="GCJ384" s="243"/>
      <c r="GCK384" s="243"/>
      <c r="GCL384" s="243"/>
      <c r="GCM384" s="243"/>
      <c r="GCN384" s="243"/>
      <c r="GCO384" s="243"/>
      <c r="GCP384" s="243"/>
      <c r="GCQ384" s="243"/>
      <c r="GCR384" s="243"/>
      <c r="GCS384" s="243"/>
      <c r="GCT384" s="243"/>
      <c r="GCU384" s="243"/>
      <c r="GCV384" s="243"/>
      <c r="GCW384" s="243"/>
      <c r="GCX384" s="243"/>
      <c r="GCY384" s="243"/>
      <c r="GCZ384" s="243"/>
      <c r="GDA384" s="243"/>
      <c r="GDB384" s="243"/>
      <c r="GDC384" s="243"/>
      <c r="GDD384" s="243"/>
      <c r="GDE384" s="243"/>
      <c r="GDF384" s="243"/>
      <c r="GDG384" s="243"/>
      <c r="GDH384" s="243"/>
      <c r="GDI384" s="243"/>
      <c r="GDJ384" s="243"/>
      <c r="GDK384" s="243"/>
      <c r="GDL384" s="243"/>
      <c r="GDM384" s="243"/>
      <c r="GDN384" s="243"/>
      <c r="GDO384" s="243"/>
      <c r="GDP384" s="243"/>
      <c r="GDQ384" s="243"/>
      <c r="GDR384" s="243"/>
      <c r="GDS384" s="243"/>
      <c r="GDT384" s="243"/>
      <c r="GDU384" s="243"/>
      <c r="GDV384" s="243"/>
      <c r="GDW384" s="243"/>
      <c r="GDX384" s="243"/>
      <c r="GDY384" s="243"/>
      <c r="GDZ384" s="243"/>
      <c r="GEA384" s="243"/>
      <c r="GEB384" s="243"/>
      <c r="GEC384" s="243"/>
      <c r="GED384" s="243"/>
      <c r="GEE384" s="243"/>
      <c r="GEF384" s="243"/>
      <c r="GEG384" s="243"/>
      <c r="GEH384" s="243"/>
      <c r="GEI384" s="243"/>
      <c r="GEJ384" s="243"/>
      <c r="GEK384" s="243"/>
      <c r="GEL384" s="243"/>
      <c r="GEM384" s="243"/>
      <c r="GEN384" s="243"/>
      <c r="GEO384" s="243"/>
      <c r="GEP384" s="243"/>
      <c r="GEQ384" s="243"/>
      <c r="GER384" s="243"/>
      <c r="GES384" s="243"/>
      <c r="GET384" s="243"/>
      <c r="GEU384" s="243"/>
      <c r="GEV384" s="243"/>
      <c r="GEW384" s="243"/>
      <c r="GEX384" s="243"/>
      <c r="GEY384" s="243"/>
      <c r="GEZ384" s="243"/>
      <c r="GFA384" s="243"/>
      <c r="GFB384" s="243"/>
      <c r="GFC384" s="243"/>
      <c r="GFD384" s="243"/>
      <c r="GFE384" s="243"/>
      <c r="GFF384" s="243"/>
      <c r="GFG384" s="243"/>
      <c r="GFH384" s="243"/>
      <c r="GFI384" s="243"/>
      <c r="GFJ384" s="243"/>
      <c r="GFK384" s="243"/>
      <c r="GFL384" s="243"/>
      <c r="GFM384" s="243"/>
      <c r="GFN384" s="243"/>
      <c r="GFO384" s="243"/>
      <c r="GFP384" s="243"/>
      <c r="GFQ384" s="243"/>
      <c r="GFR384" s="243"/>
      <c r="GFS384" s="243"/>
      <c r="GFT384" s="243"/>
      <c r="GFU384" s="243"/>
      <c r="GFV384" s="243"/>
      <c r="GFW384" s="243"/>
      <c r="GFX384" s="243"/>
      <c r="GFY384" s="243"/>
      <c r="GFZ384" s="243"/>
      <c r="GGA384" s="243"/>
      <c r="GGB384" s="243"/>
      <c r="GGC384" s="243"/>
      <c r="GGD384" s="243"/>
      <c r="GGE384" s="243"/>
      <c r="GGF384" s="243"/>
      <c r="GGG384" s="243"/>
      <c r="GGH384" s="243"/>
      <c r="GGI384" s="243"/>
      <c r="GGJ384" s="243"/>
      <c r="GGK384" s="243"/>
      <c r="GGL384" s="243"/>
      <c r="GGM384" s="243"/>
      <c r="GGN384" s="243"/>
      <c r="GGO384" s="243"/>
      <c r="GGP384" s="243"/>
      <c r="GGQ384" s="243"/>
      <c r="GGR384" s="243"/>
      <c r="GGS384" s="243"/>
      <c r="GGT384" s="243"/>
      <c r="GGU384" s="243"/>
      <c r="GGV384" s="243"/>
      <c r="GGW384" s="243"/>
      <c r="GGX384" s="243"/>
      <c r="GGY384" s="243"/>
      <c r="GGZ384" s="243"/>
      <c r="GHA384" s="243"/>
      <c r="GHB384" s="243"/>
      <c r="GHC384" s="243"/>
      <c r="GHD384" s="243"/>
      <c r="GHE384" s="243"/>
      <c r="GHF384" s="243"/>
      <c r="GHG384" s="243"/>
      <c r="GHH384" s="243"/>
      <c r="GHI384" s="243"/>
      <c r="GHJ384" s="243"/>
      <c r="GHK384" s="243"/>
      <c r="GHL384" s="243"/>
      <c r="GHM384" s="243"/>
      <c r="GHN384" s="243"/>
      <c r="GHO384" s="243"/>
      <c r="GHP384" s="243"/>
      <c r="GHQ384" s="243"/>
      <c r="GHR384" s="243"/>
      <c r="GHS384" s="243"/>
      <c r="GHT384" s="243"/>
      <c r="GHU384" s="243"/>
      <c r="GHV384" s="243"/>
      <c r="GHW384" s="243"/>
      <c r="GHX384" s="243"/>
      <c r="GHY384" s="243"/>
      <c r="GHZ384" s="243"/>
      <c r="GIA384" s="243"/>
      <c r="GIB384" s="243"/>
      <c r="GIC384" s="243"/>
      <c r="GID384" s="243"/>
      <c r="GIE384" s="243"/>
      <c r="GIF384" s="243"/>
      <c r="GIG384" s="243"/>
      <c r="GIH384" s="243"/>
      <c r="GII384" s="243"/>
      <c r="GIJ384" s="243"/>
      <c r="GIK384" s="243"/>
      <c r="GIL384" s="243"/>
      <c r="GIM384" s="243"/>
      <c r="GIN384" s="243"/>
      <c r="GIO384" s="243"/>
      <c r="GIP384" s="243"/>
      <c r="GIQ384" s="243"/>
      <c r="GIR384" s="243"/>
      <c r="GIS384" s="243"/>
      <c r="GIT384" s="243"/>
      <c r="GIU384" s="243"/>
      <c r="GIV384" s="243"/>
      <c r="GIW384" s="243"/>
      <c r="GIX384" s="243"/>
      <c r="GIY384" s="243"/>
      <c r="GIZ384" s="243"/>
      <c r="GJA384" s="243"/>
      <c r="GJB384" s="243"/>
      <c r="GJC384" s="243"/>
      <c r="GJD384" s="243"/>
      <c r="GJE384" s="243"/>
      <c r="GJF384" s="243"/>
      <c r="GJG384" s="243"/>
      <c r="GJH384" s="243"/>
      <c r="GJI384" s="243"/>
      <c r="GJJ384" s="243"/>
      <c r="GJK384" s="243"/>
      <c r="GJL384" s="243"/>
      <c r="GJM384" s="243"/>
      <c r="GJN384" s="243"/>
      <c r="GJO384" s="243"/>
      <c r="GJP384" s="243"/>
      <c r="GJQ384" s="243"/>
      <c r="GJR384" s="243"/>
      <c r="GJS384" s="243"/>
      <c r="GJT384" s="243"/>
      <c r="GJU384" s="243"/>
      <c r="GJV384" s="243"/>
      <c r="GJW384" s="243"/>
      <c r="GJX384" s="243"/>
      <c r="GJY384" s="243"/>
      <c r="GJZ384" s="243"/>
      <c r="GKA384" s="243"/>
      <c r="GKB384" s="243"/>
      <c r="GKC384" s="243"/>
      <c r="GKD384" s="243"/>
      <c r="GKE384" s="243"/>
      <c r="GKF384" s="243"/>
      <c r="GKG384" s="243"/>
      <c r="GKH384" s="243"/>
      <c r="GKI384" s="243"/>
      <c r="GKJ384" s="243"/>
      <c r="GKK384" s="243"/>
      <c r="GKL384" s="243"/>
      <c r="GKM384" s="243"/>
      <c r="GKN384" s="243"/>
      <c r="GKO384" s="243"/>
      <c r="GKP384" s="243"/>
      <c r="GKQ384" s="243"/>
      <c r="GKR384" s="243"/>
      <c r="GKS384" s="243"/>
      <c r="GKT384" s="243"/>
      <c r="GKU384" s="243"/>
      <c r="GKV384" s="243"/>
      <c r="GKW384" s="243"/>
      <c r="GKX384" s="243"/>
      <c r="GKY384" s="243"/>
      <c r="GKZ384" s="243"/>
      <c r="GLA384" s="243"/>
      <c r="GLB384" s="243"/>
      <c r="GLC384" s="243"/>
      <c r="GLD384" s="243"/>
      <c r="GLE384" s="243"/>
      <c r="GLF384" s="243"/>
      <c r="GLG384" s="243"/>
      <c r="GLH384" s="243"/>
      <c r="GLI384" s="243"/>
      <c r="GLJ384" s="243"/>
      <c r="GLK384" s="243"/>
      <c r="GLL384" s="243"/>
      <c r="GLM384" s="243"/>
      <c r="GLN384" s="243"/>
      <c r="GLO384" s="243"/>
      <c r="GLP384" s="243"/>
      <c r="GLQ384" s="243"/>
      <c r="GLR384" s="243"/>
      <c r="GLS384" s="243"/>
      <c r="GLT384" s="243"/>
      <c r="GLU384" s="243"/>
      <c r="GLV384" s="243"/>
      <c r="GLW384" s="243"/>
      <c r="GLX384" s="243"/>
      <c r="GLY384" s="243"/>
      <c r="GLZ384" s="243"/>
      <c r="GMA384" s="243"/>
      <c r="GMB384" s="243"/>
      <c r="GMC384" s="243"/>
      <c r="GMD384" s="243"/>
      <c r="GME384" s="243"/>
      <c r="GMF384" s="243"/>
      <c r="GMG384" s="243"/>
      <c r="GMH384" s="243"/>
      <c r="GMI384" s="243"/>
      <c r="GMJ384" s="243"/>
      <c r="GMK384" s="243"/>
      <c r="GML384" s="243"/>
      <c r="GMM384" s="243"/>
      <c r="GMN384" s="243"/>
      <c r="GMO384" s="243"/>
      <c r="GMP384" s="243"/>
      <c r="GMQ384" s="243"/>
      <c r="GMR384" s="243"/>
      <c r="GMS384" s="243"/>
      <c r="GMT384" s="243"/>
      <c r="GMU384" s="243"/>
      <c r="GMV384" s="243"/>
      <c r="GMW384" s="243"/>
      <c r="GMX384" s="243"/>
      <c r="GMY384" s="243"/>
      <c r="GMZ384" s="243"/>
      <c r="GNA384" s="243"/>
      <c r="GNB384" s="243"/>
      <c r="GNC384" s="243"/>
      <c r="GND384" s="243"/>
      <c r="GNE384" s="243"/>
      <c r="GNF384" s="243"/>
      <c r="GNG384" s="243"/>
      <c r="GNH384" s="243"/>
      <c r="GNI384" s="243"/>
      <c r="GNJ384" s="243"/>
      <c r="GNK384" s="243"/>
      <c r="GNL384" s="243"/>
      <c r="GNM384" s="243"/>
      <c r="GNN384" s="243"/>
      <c r="GNO384" s="243"/>
      <c r="GNP384" s="243"/>
      <c r="GNQ384" s="243"/>
      <c r="GNR384" s="243"/>
      <c r="GNS384" s="243"/>
      <c r="GNT384" s="243"/>
      <c r="GNU384" s="243"/>
      <c r="GNV384" s="243"/>
      <c r="GNW384" s="243"/>
      <c r="GNX384" s="243"/>
      <c r="GNY384" s="243"/>
      <c r="GNZ384" s="243"/>
      <c r="GOA384" s="243"/>
      <c r="GOB384" s="243"/>
      <c r="GOC384" s="243"/>
      <c r="GOD384" s="243"/>
      <c r="GOE384" s="243"/>
      <c r="GOF384" s="243"/>
      <c r="GOG384" s="243"/>
      <c r="GOH384" s="243"/>
      <c r="GOI384" s="243"/>
      <c r="GOJ384" s="243"/>
      <c r="GOK384" s="243"/>
      <c r="GOL384" s="243"/>
      <c r="GOM384" s="243"/>
      <c r="GON384" s="243"/>
      <c r="GOO384" s="243"/>
      <c r="GOP384" s="243"/>
      <c r="GOQ384" s="243"/>
      <c r="GOR384" s="243"/>
      <c r="GOS384" s="243"/>
      <c r="GOT384" s="243"/>
      <c r="GOU384" s="243"/>
      <c r="GOV384" s="243"/>
      <c r="GOW384" s="243"/>
      <c r="GOX384" s="243"/>
      <c r="GOY384" s="243"/>
      <c r="GOZ384" s="243"/>
      <c r="GPA384" s="243"/>
      <c r="GPB384" s="243"/>
      <c r="GPC384" s="243"/>
      <c r="GPD384" s="243"/>
      <c r="GPE384" s="243"/>
      <c r="GPF384" s="243"/>
      <c r="GPG384" s="243"/>
      <c r="GPH384" s="243"/>
      <c r="GPI384" s="243"/>
      <c r="GPJ384" s="243"/>
      <c r="GPK384" s="243"/>
      <c r="GPL384" s="243"/>
      <c r="GPM384" s="243"/>
      <c r="GPN384" s="243"/>
      <c r="GPO384" s="243"/>
      <c r="GPP384" s="243"/>
      <c r="GPQ384" s="243"/>
      <c r="GPR384" s="243"/>
      <c r="GPS384" s="243"/>
      <c r="GPT384" s="243"/>
      <c r="GPU384" s="243"/>
      <c r="GPV384" s="243"/>
      <c r="GPW384" s="243"/>
      <c r="GPX384" s="243"/>
      <c r="GPY384" s="243"/>
      <c r="GPZ384" s="243"/>
      <c r="GQA384" s="243"/>
      <c r="GQB384" s="243"/>
      <c r="GQC384" s="243"/>
      <c r="GQD384" s="243"/>
      <c r="GQE384" s="243"/>
      <c r="GQF384" s="243"/>
      <c r="GQG384" s="243"/>
      <c r="GQH384" s="243"/>
      <c r="GQI384" s="243"/>
      <c r="GQJ384" s="243"/>
      <c r="GQK384" s="243"/>
      <c r="GQL384" s="243"/>
      <c r="GQM384" s="243"/>
      <c r="GQN384" s="243"/>
      <c r="GQO384" s="243"/>
      <c r="GQP384" s="243"/>
      <c r="GQQ384" s="243"/>
      <c r="GQR384" s="243"/>
      <c r="GQS384" s="243"/>
      <c r="GQT384" s="243"/>
      <c r="GQU384" s="243"/>
      <c r="GQV384" s="243"/>
      <c r="GQW384" s="243"/>
      <c r="GQX384" s="243"/>
      <c r="GQY384" s="243"/>
      <c r="GQZ384" s="243"/>
      <c r="GRA384" s="243"/>
      <c r="GRB384" s="243"/>
      <c r="GRC384" s="243"/>
      <c r="GRD384" s="243"/>
      <c r="GRE384" s="243"/>
      <c r="GRF384" s="243"/>
      <c r="GRG384" s="243"/>
      <c r="GRH384" s="243"/>
      <c r="GRI384" s="243"/>
      <c r="GRJ384" s="243"/>
      <c r="GRK384" s="243"/>
      <c r="GRL384" s="243"/>
      <c r="GRM384" s="243"/>
      <c r="GRN384" s="243"/>
      <c r="GRO384" s="243"/>
      <c r="GRP384" s="243"/>
      <c r="GRQ384" s="243"/>
      <c r="GRR384" s="243"/>
      <c r="GRS384" s="243"/>
      <c r="GRT384" s="243"/>
      <c r="GRU384" s="243"/>
      <c r="GRV384" s="243"/>
      <c r="GRW384" s="243"/>
      <c r="GRX384" s="243"/>
      <c r="GRY384" s="243"/>
      <c r="GRZ384" s="243"/>
      <c r="GSA384" s="243"/>
      <c r="GSB384" s="243"/>
      <c r="GSC384" s="243"/>
      <c r="GSD384" s="243"/>
      <c r="GSE384" s="243"/>
      <c r="GSF384" s="243"/>
      <c r="GSG384" s="243"/>
      <c r="GSH384" s="243"/>
      <c r="GSI384" s="243"/>
      <c r="GSJ384" s="243"/>
      <c r="GSK384" s="243"/>
      <c r="GSL384" s="243"/>
      <c r="GSM384" s="243"/>
      <c r="GSN384" s="243"/>
      <c r="GSO384" s="243"/>
      <c r="GSP384" s="243"/>
      <c r="GSQ384" s="243"/>
      <c r="GSR384" s="243"/>
      <c r="GSS384" s="243"/>
      <c r="GST384" s="243"/>
      <c r="GSU384" s="243"/>
      <c r="GSV384" s="243"/>
      <c r="GSW384" s="243"/>
      <c r="GSX384" s="243"/>
      <c r="GSY384" s="243"/>
      <c r="GSZ384" s="243"/>
      <c r="GTA384" s="243"/>
      <c r="GTB384" s="243"/>
      <c r="GTC384" s="243"/>
      <c r="GTD384" s="243"/>
      <c r="GTE384" s="243"/>
      <c r="GTF384" s="243"/>
      <c r="GTG384" s="243"/>
      <c r="GTH384" s="243"/>
      <c r="GTI384" s="243"/>
      <c r="GTJ384" s="243"/>
      <c r="GTK384" s="243"/>
      <c r="GTL384" s="243"/>
      <c r="GTM384" s="243"/>
      <c r="GTN384" s="243"/>
      <c r="GTO384" s="243"/>
      <c r="GTP384" s="243"/>
      <c r="GTQ384" s="243"/>
      <c r="GTR384" s="243"/>
      <c r="GTS384" s="243"/>
      <c r="GTT384" s="243"/>
      <c r="GTU384" s="243"/>
      <c r="GTV384" s="243"/>
      <c r="GTW384" s="243"/>
      <c r="GTX384" s="243"/>
      <c r="GTY384" s="243"/>
      <c r="GTZ384" s="243"/>
      <c r="GUA384" s="243"/>
      <c r="GUB384" s="243"/>
      <c r="GUC384" s="243"/>
      <c r="GUD384" s="243"/>
      <c r="GUE384" s="243"/>
      <c r="GUF384" s="243"/>
      <c r="GUG384" s="243"/>
      <c r="GUH384" s="243"/>
      <c r="GUI384" s="243"/>
      <c r="GUJ384" s="243"/>
      <c r="GUK384" s="243"/>
      <c r="GUL384" s="243"/>
      <c r="GUM384" s="243"/>
      <c r="GUN384" s="243"/>
      <c r="GUO384" s="243"/>
      <c r="GUP384" s="243"/>
      <c r="GUQ384" s="243"/>
      <c r="GUR384" s="243"/>
      <c r="GUS384" s="243"/>
      <c r="GUT384" s="243"/>
      <c r="GUU384" s="243"/>
      <c r="GUV384" s="243"/>
      <c r="GUW384" s="243"/>
      <c r="GUX384" s="243"/>
      <c r="GUY384" s="243"/>
      <c r="GUZ384" s="243"/>
      <c r="GVA384" s="243"/>
      <c r="GVB384" s="243"/>
      <c r="GVC384" s="243"/>
      <c r="GVD384" s="243"/>
      <c r="GVE384" s="243"/>
      <c r="GVF384" s="243"/>
      <c r="GVG384" s="243"/>
      <c r="GVH384" s="243"/>
      <c r="GVI384" s="243"/>
      <c r="GVJ384" s="243"/>
      <c r="GVK384" s="243"/>
      <c r="GVL384" s="243"/>
      <c r="GVM384" s="243"/>
      <c r="GVN384" s="243"/>
      <c r="GVO384" s="243"/>
      <c r="GVP384" s="243"/>
      <c r="GVQ384" s="243"/>
      <c r="GVR384" s="243"/>
      <c r="GVS384" s="243"/>
      <c r="GVT384" s="243"/>
      <c r="GVU384" s="243"/>
      <c r="GVV384" s="243"/>
      <c r="GVW384" s="243"/>
      <c r="GVX384" s="243"/>
      <c r="GVY384" s="243"/>
      <c r="GVZ384" s="243"/>
      <c r="GWA384" s="243"/>
      <c r="GWB384" s="243"/>
      <c r="GWC384" s="243"/>
      <c r="GWD384" s="243"/>
      <c r="GWE384" s="243"/>
      <c r="GWF384" s="243"/>
      <c r="GWG384" s="243"/>
      <c r="GWH384" s="243"/>
      <c r="GWI384" s="243"/>
      <c r="GWJ384" s="243"/>
      <c r="GWK384" s="243"/>
      <c r="GWL384" s="243"/>
      <c r="GWM384" s="243"/>
      <c r="GWN384" s="243"/>
      <c r="GWO384" s="243"/>
      <c r="GWP384" s="243"/>
      <c r="GWQ384" s="243"/>
      <c r="GWR384" s="243"/>
      <c r="GWS384" s="243"/>
      <c r="GWT384" s="243"/>
      <c r="GWU384" s="243"/>
      <c r="GWV384" s="243"/>
      <c r="GWW384" s="243"/>
      <c r="GWX384" s="243"/>
      <c r="GWY384" s="243"/>
      <c r="GWZ384" s="243"/>
      <c r="GXA384" s="243"/>
      <c r="GXB384" s="243"/>
      <c r="GXC384" s="243"/>
      <c r="GXD384" s="243"/>
      <c r="GXE384" s="243"/>
      <c r="GXF384" s="243"/>
      <c r="GXG384" s="243"/>
      <c r="GXH384" s="243"/>
      <c r="GXI384" s="243"/>
      <c r="GXJ384" s="243"/>
      <c r="GXK384" s="243"/>
      <c r="GXL384" s="243"/>
      <c r="GXM384" s="243"/>
      <c r="GXN384" s="243"/>
      <c r="GXO384" s="243"/>
      <c r="GXP384" s="243"/>
      <c r="GXQ384" s="243"/>
      <c r="GXR384" s="243"/>
      <c r="GXS384" s="243"/>
      <c r="GXT384" s="243"/>
      <c r="GXU384" s="243"/>
      <c r="GXV384" s="243"/>
      <c r="GXW384" s="243"/>
      <c r="GXX384" s="243"/>
      <c r="GXY384" s="243"/>
      <c r="GXZ384" s="243"/>
      <c r="GYA384" s="243"/>
      <c r="GYB384" s="243"/>
      <c r="GYC384" s="243"/>
      <c r="GYD384" s="243"/>
      <c r="GYE384" s="243"/>
      <c r="GYF384" s="243"/>
      <c r="GYG384" s="243"/>
      <c r="GYH384" s="243"/>
      <c r="GYI384" s="243"/>
      <c r="GYJ384" s="243"/>
      <c r="GYK384" s="243"/>
      <c r="GYL384" s="243"/>
      <c r="GYM384" s="243"/>
      <c r="GYN384" s="243"/>
      <c r="GYO384" s="243"/>
      <c r="GYP384" s="243"/>
      <c r="GYQ384" s="243"/>
      <c r="GYR384" s="243"/>
      <c r="GYS384" s="243"/>
      <c r="GYT384" s="243"/>
      <c r="GYU384" s="243"/>
      <c r="GYV384" s="243"/>
      <c r="GYW384" s="243"/>
      <c r="GYX384" s="243"/>
      <c r="GYY384" s="243"/>
      <c r="GYZ384" s="243"/>
      <c r="GZA384" s="243"/>
      <c r="GZB384" s="243"/>
      <c r="GZC384" s="243"/>
      <c r="GZD384" s="243"/>
      <c r="GZE384" s="243"/>
      <c r="GZF384" s="243"/>
      <c r="GZG384" s="243"/>
      <c r="GZH384" s="243"/>
      <c r="GZI384" s="243"/>
      <c r="GZJ384" s="243"/>
      <c r="GZK384" s="243"/>
      <c r="GZL384" s="243"/>
      <c r="GZM384" s="243"/>
      <c r="GZN384" s="243"/>
      <c r="GZO384" s="243"/>
      <c r="GZP384" s="243"/>
      <c r="GZQ384" s="243"/>
      <c r="GZR384" s="243"/>
      <c r="GZS384" s="243"/>
      <c r="GZT384" s="243"/>
      <c r="GZU384" s="243"/>
      <c r="GZV384" s="243"/>
      <c r="GZW384" s="243"/>
      <c r="GZX384" s="243"/>
      <c r="GZY384" s="243"/>
      <c r="GZZ384" s="243"/>
      <c r="HAA384" s="243"/>
      <c r="HAB384" s="243"/>
      <c r="HAC384" s="243"/>
      <c r="HAD384" s="243"/>
      <c r="HAE384" s="243"/>
      <c r="HAF384" s="243"/>
      <c r="HAG384" s="243"/>
      <c r="HAH384" s="243"/>
      <c r="HAI384" s="243"/>
      <c r="HAJ384" s="243"/>
      <c r="HAK384" s="243"/>
      <c r="HAL384" s="243"/>
      <c r="HAM384" s="243"/>
      <c r="HAN384" s="243"/>
      <c r="HAO384" s="243"/>
      <c r="HAP384" s="243"/>
      <c r="HAQ384" s="243"/>
      <c r="HAR384" s="243"/>
      <c r="HAS384" s="243"/>
      <c r="HAT384" s="243"/>
      <c r="HAU384" s="243"/>
      <c r="HAV384" s="243"/>
      <c r="HAW384" s="243"/>
      <c r="HAX384" s="243"/>
      <c r="HAY384" s="243"/>
      <c r="HAZ384" s="243"/>
      <c r="HBA384" s="243"/>
      <c r="HBB384" s="243"/>
      <c r="HBC384" s="243"/>
      <c r="HBD384" s="243"/>
      <c r="HBE384" s="243"/>
      <c r="HBF384" s="243"/>
      <c r="HBG384" s="243"/>
      <c r="HBH384" s="243"/>
      <c r="HBI384" s="243"/>
      <c r="HBJ384" s="243"/>
      <c r="HBK384" s="243"/>
      <c r="HBL384" s="243"/>
      <c r="HBM384" s="243"/>
      <c r="HBN384" s="243"/>
      <c r="HBO384" s="243"/>
      <c r="HBP384" s="243"/>
      <c r="HBQ384" s="243"/>
      <c r="HBR384" s="243"/>
      <c r="HBS384" s="243"/>
      <c r="HBT384" s="243"/>
      <c r="HBU384" s="243"/>
      <c r="HBV384" s="243"/>
      <c r="HBW384" s="243"/>
      <c r="HBX384" s="243"/>
      <c r="HBY384" s="243"/>
      <c r="HBZ384" s="243"/>
      <c r="HCA384" s="243"/>
      <c r="HCB384" s="243"/>
      <c r="HCC384" s="243"/>
      <c r="HCD384" s="243"/>
      <c r="HCE384" s="243"/>
      <c r="HCF384" s="243"/>
      <c r="HCG384" s="243"/>
      <c r="HCH384" s="243"/>
      <c r="HCI384" s="243"/>
      <c r="HCJ384" s="243"/>
      <c r="HCK384" s="243"/>
      <c r="HCL384" s="243"/>
      <c r="HCM384" s="243"/>
      <c r="HCN384" s="243"/>
      <c r="HCO384" s="243"/>
      <c r="HCP384" s="243"/>
      <c r="HCQ384" s="243"/>
      <c r="HCR384" s="243"/>
      <c r="HCS384" s="243"/>
      <c r="HCT384" s="243"/>
      <c r="HCU384" s="243"/>
      <c r="HCV384" s="243"/>
      <c r="HCW384" s="243"/>
      <c r="HCX384" s="243"/>
      <c r="HCY384" s="243"/>
      <c r="HCZ384" s="243"/>
      <c r="HDA384" s="243"/>
      <c r="HDB384" s="243"/>
      <c r="HDC384" s="243"/>
      <c r="HDD384" s="243"/>
      <c r="HDE384" s="243"/>
      <c r="HDF384" s="243"/>
      <c r="HDG384" s="243"/>
      <c r="HDH384" s="243"/>
      <c r="HDI384" s="243"/>
      <c r="HDJ384" s="243"/>
      <c r="HDK384" s="243"/>
      <c r="HDL384" s="243"/>
      <c r="HDM384" s="243"/>
      <c r="HDN384" s="243"/>
      <c r="HDO384" s="243"/>
      <c r="HDP384" s="243"/>
      <c r="HDQ384" s="243"/>
      <c r="HDR384" s="243"/>
      <c r="HDS384" s="243"/>
      <c r="HDT384" s="243"/>
      <c r="HDU384" s="243"/>
      <c r="HDV384" s="243"/>
      <c r="HDW384" s="243"/>
      <c r="HDX384" s="243"/>
      <c r="HDY384" s="243"/>
      <c r="HDZ384" s="243"/>
      <c r="HEA384" s="243"/>
      <c r="HEB384" s="243"/>
      <c r="HEC384" s="243"/>
      <c r="HED384" s="243"/>
      <c r="HEE384" s="243"/>
      <c r="HEF384" s="243"/>
      <c r="HEG384" s="243"/>
      <c r="HEH384" s="243"/>
      <c r="HEI384" s="243"/>
      <c r="HEJ384" s="243"/>
      <c r="HEK384" s="243"/>
      <c r="HEL384" s="243"/>
      <c r="HEM384" s="243"/>
      <c r="HEN384" s="243"/>
      <c r="HEO384" s="243"/>
      <c r="HEP384" s="243"/>
      <c r="HEQ384" s="243"/>
      <c r="HER384" s="243"/>
      <c r="HES384" s="243"/>
      <c r="HET384" s="243"/>
      <c r="HEU384" s="243"/>
      <c r="HEV384" s="243"/>
      <c r="HEW384" s="243"/>
      <c r="HEX384" s="243"/>
      <c r="HEY384" s="243"/>
      <c r="HEZ384" s="243"/>
      <c r="HFA384" s="243"/>
      <c r="HFB384" s="243"/>
      <c r="HFC384" s="243"/>
      <c r="HFD384" s="243"/>
      <c r="HFE384" s="243"/>
      <c r="HFF384" s="243"/>
      <c r="HFG384" s="243"/>
      <c r="HFH384" s="243"/>
      <c r="HFI384" s="243"/>
      <c r="HFJ384" s="243"/>
      <c r="HFK384" s="243"/>
      <c r="HFL384" s="243"/>
      <c r="HFM384" s="243"/>
      <c r="HFN384" s="243"/>
      <c r="HFO384" s="243"/>
      <c r="HFP384" s="243"/>
      <c r="HFQ384" s="243"/>
      <c r="HFR384" s="243"/>
      <c r="HFS384" s="243"/>
      <c r="HFT384" s="243"/>
      <c r="HFU384" s="243"/>
      <c r="HFV384" s="243"/>
      <c r="HFW384" s="243"/>
      <c r="HFX384" s="243"/>
      <c r="HFY384" s="243"/>
      <c r="HFZ384" s="243"/>
      <c r="HGA384" s="243"/>
      <c r="HGB384" s="243"/>
      <c r="HGC384" s="243"/>
      <c r="HGD384" s="243"/>
      <c r="HGE384" s="243"/>
      <c r="HGF384" s="243"/>
      <c r="HGG384" s="243"/>
      <c r="HGH384" s="243"/>
      <c r="HGI384" s="243"/>
      <c r="HGJ384" s="243"/>
      <c r="HGK384" s="243"/>
      <c r="HGL384" s="243"/>
      <c r="HGM384" s="243"/>
      <c r="HGN384" s="243"/>
      <c r="HGO384" s="243"/>
      <c r="HGP384" s="243"/>
      <c r="HGQ384" s="243"/>
      <c r="HGR384" s="243"/>
      <c r="HGS384" s="243"/>
      <c r="HGT384" s="243"/>
      <c r="HGU384" s="243"/>
      <c r="HGV384" s="243"/>
      <c r="HGW384" s="243"/>
      <c r="HGX384" s="243"/>
      <c r="HGY384" s="243"/>
      <c r="HGZ384" s="243"/>
      <c r="HHA384" s="243"/>
      <c r="HHB384" s="243"/>
      <c r="HHC384" s="243"/>
      <c r="HHD384" s="243"/>
      <c r="HHE384" s="243"/>
      <c r="HHF384" s="243"/>
      <c r="HHG384" s="243"/>
      <c r="HHH384" s="243"/>
      <c r="HHI384" s="243"/>
      <c r="HHJ384" s="243"/>
      <c r="HHK384" s="243"/>
      <c r="HHL384" s="243"/>
      <c r="HHM384" s="243"/>
      <c r="HHN384" s="243"/>
      <c r="HHO384" s="243"/>
      <c r="HHP384" s="243"/>
      <c r="HHQ384" s="243"/>
      <c r="HHR384" s="243"/>
      <c r="HHS384" s="243"/>
      <c r="HHT384" s="243"/>
      <c r="HHU384" s="243"/>
      <c r="HHV384" s="243"/>
      <c r="HHW384" s="243"/>
      <c r="HHX384" s="243"/>
      <c r="HHY384" s="243"/>
      <c r="HHZ384" s="243"/>
      <c r="HIA384" s="243"/>
      <c r="HIB384" s="243"/>
      <c r="HIC384" s="243"/>
      <c r="HID384" s="243"/>
      <c r="HIE384" s="243"/>
      <c r="HIF384" s="243"/>
      <c r="HIG384" s="243"/>
      <c r="HIH384" s="243"/>
      <c r="HII384" s="243"/>
      <c r="HIJ384" s="243"/>
      <c r="HIK384" s="243"/>
      <c r="HIL384" s="243"/>
      <c r="HIM384" s="243"/>
      <c r="HIN384" s="243"/>
      <c r="HIO384" s="243"/>
      <c r="HIP384" s="243"/>
      <c r="HIQ384" s="243"/>
      <c r="HIR384" s="243"/>
      <c r="HIS384" s="243"/>
      <c r="HIT384" s="243"/>
      <c r="HIU384" s="243"/>
      <c r="HIV384" s="243"/>
      <c r="HIW384" s="243"/>
      <c r="HIX384" s="243"/>
      <c r="HIY384" s="243"/>
      <c r="HIZ384" s="243"/>
      <c r="HJA384" s="243"/>
      <c r="HJB384" s="243"/>
      <c r="HJC384" s="243"/>
      <c r="HJD384" s="243"/>
      <c r="HJE384" s="243"/>
      <c r="HJF384" s="243"/>
      <c r="HJG384" s="243"/>
      <c r="HJH384" s="243"/>
      <c r="HJI384" s="243"/>
      <c r="HJJ384" s="243"/>
      <c r="HJK384" s="243"/>
      <c r="HJL384" s="243"/>
      <c r="HJM384" s="243"/>
      <c r="HJN384" s="243"/>
      <c r="HJO384" s="243"/>
      <c r="HJP384" s="243"/>
      <c r="HJQ384" s="243"/>
      <c r="HJR384" s="243"/>
      <c r="HJS384" s="243"/>
      <c r="HJT384" s="243"/>
      <c r="HJU384" s="243"/>
      <c r="HJV384" s="243"/>
      <c r="HJW384" s="243"/>
      <c r="HJX384" s="243"/>
      <c r="HJY384" s="243"/>
      <c r="HJZ384" s="243"/>
      <c r="HKA384" s="243"/>
      <c r="HKB384" s="243"/>
      <c r="HKC384" s="243"/>
      <c r="HKD384" s="243"/>
      <c r="HKE384" s="243"/>
      <c r="HKF384" s="243"/>
      <c r="HKG384" s="243"/>
      <c r="HKH384" s="243"/>
      <c r="HKI384" s="243"/>
      <c r="HKJ384" s="243"/>
      <c r="HKK384" s="243"/>
      <c r="HKL384" s="243"/>
      <c r="HKM384" s="243"/>
      <c r="HKN384" s="243"/>
      <c r="HKO384" s="243"/>
      <c r="HKP384" s="243"/>
      <c r="HKQ384" s="243"/>
      <c r="HKR384" s="243"/>
      <c r="HKS384" s="243"/>
      <c r="HKT384" s="243"/>
      <c r="HKU384" s="243"/>
      <c r="HKV384" s="243"/>
      <c r="HKW384" s="243"/>
      <c r="HKX384" s="243"/>
      <c r="HKY384" s="243"/>
      <c r="HKZ384" s="243"/>
      <c r="HLA384" s="243"/>
      <c r="HLB384" s="243"/>
      <c r="HLC384" s="243"/>
      <c r="HLD384" s="243"/>
      <c r="HLE384" s="243"/>
      <c r="HLF384" s="243"/>
      <c r="HLG384" s="243"/>
      <c r="HLH384" s="243"/>
      <c r="HLI384" s="243"/>
      <c r="HLJ384" s="243"/>
      <c r="HLK384" s="243"/>
      <c r="HLL384" s="243"/>
      <c r="HLM384" s="243"/>
      <c r="HLN384" s="243"/>
      <c r="HLO384" s="243"/>
      <c r="HLP384" s="243"/>
      <c r="HLQ384" s="243"/>
      <c r="HLR384" s="243"/>
      <c r="HLS384" s="243"/>
      <c r="HLT384" s="243"/>
      <c r="HLU384" s="243"/>
      <c r="HLV384" s="243"/>
      <c r="HLW384" s="243"/>
      <c r="HLX384" s="243"/>
      <c r="HLY384" s="243"/>
      <c r="HLZ384" s="243"/>
      <c r="HMA384" s="243"/>
      <c r="HMB384" s="243"/>
      <c r="HMC384" s="243"/>
      <c r="HMD384" s="243"/>
      <c r="HME384" s="243"/>
      <c r="HMF384" s="243"/>
      <c r="HMG384" s="243"/>
      <c r="HMH384" s="243"/>
      <c r="HMI384" s="243"/>
      <c r="HMJ384" s="243"/>
      <c r="HMK384" s="243"/>
      <c r="HML384" s="243"/>
      <c r="HMM384" s="243"/>
      <c r="HMN384" s="243"/>
      <c r="HMO384" s="243"/>
      <c r="HMP384" s="243"/>
      <c r="HMQ384" s="243"/>
      <c r="HMR384" s="243"/>
      <c r="HMS384" s="243"/>
      <c r="HMT384" s="243"/>
      <c r="HMU384" s="243"/>
      <c r="HMV384" s="243"/>
      <c r="HMW384" s="243"/>
      <c r="HMX384" s="243"/>
      <c r="HMY384" s="243"/>
      <c r="HMZ384" s="243"/>
      <c r="HNA384" s="243"/>
      <c r="HNB384" s="243"/>
      <c r="HNC384" s="243"/>
      <c r="HND384" s="243"/>
      <c r="HNE384" s="243"/>
      <c r="HNF384" s="243"/>
      <c r="HNG384" s="243"/>
      <c r="HNH384" s="243"/>
      <c r="HNI384" s="243"/>
      <c r="HNJ384" s="243"/>
      <c r="HNK384" s="243"/>
      <c r="HNL384" s="243"/>
      <c r="HNM384" s="243"/>
      <c r="HNN384" s="243"/>
      <c r="HNO384" s="243"/>
      <c r="HNP384" s="243"/>
      <c r="HNQ384" s="243"/>
      <c r="HNR384" s="243"/>
      <c r="HNS384" s="243"/>
      <c r="HNT384" s="243"/>
      <c r="HNU384" s="243"/>
      <c r="HNV384" s="243"/>
      <c r="HNW384" s="243"/>
      <c r="HNX384" s="243"/>
      <c r="HNY384" s="243"/>
      <c r="HNZ384" s="243"/>
      <c r="HOA384" s="243"/>
      <c r="HOB384" s="243"/>
      <c r="HOC384" s="243"/>
      <c r="HOD384" s="243"/>
      <c r="HOE384" s="243"/>
      <c r="HOF384" s="243"/>
      <c r="HOG384" s="243"/>
      <c r="HOH384" s="243"/>
      <c r="HOI384" s="243"/>
      <c r="HOJ384" s="243"/>
      <c r="HOK384" s="243"/>
      <c r="HOL384" s="243"/>
      <c r="HOM384" s="243"/>
      <c r="HON384" s="243"/>
      <c r="HOO384" s="243"/>
      <c r="HOP384" s="243"/>
      <c r="HOQ384" s="243"/>
      <c r="HOR384" s="243"/>
      <c r="HOS384" s="243"/>
      <c r="HOT384" s="243"/>
      <c r="HOU384" s="243"/>
      <c r="HOV384" s="243"/>
      <c r="HOW384" s="243"/>
      <c r="HOX384" s="243"/>
      <c r="HOY384" s="243"/>
      <c r="HOZ384" s="243"/>
      <c r="HPA384" s="243"/>
      <c r="HPB384" s="243"/>
      <c r="HPC384" s="243"/>
      <c r="HPD384" s="243"/>
      <c r="HPE384" s="243"/>
      <c r="HPF384" s="243"/>
      <c r="HPG384" s="243"/>
      <c r="HPH384" s="243"/>
      <c r="HPI384" s="243"/>
      <c r="HPJ384" s="243"/>
      <c r="HPK384" s="243"/>
      <c r="HPL384" s="243"/>
      <c r="HPM384" s="243"/>
      <c r="HPN384" s="243"/>
      <c r="HPO384" s="243"/>
      <c r="HPP384" s="243"/>
      <c r="HPQ384" s="243"/>
      <c r="HPR384" s="243"/>
      <c r="HPS384" s="243"/>
      <c r="HPT384" s="243"/>
      <c r="HPU384" s="243"/>
      <c r="HPV384" s="243"/>
      <c r="HPW384" s="243"/>
      <c r="HPX384" s="243"/>
      <c r="HPY384" s="243"/>
      <c r="HPZ384" s="243"/>
      <c r="HQA384" s="243"/>
      <c r="HQB384" s="243"/>
      <c r="HQC384" s="243"/>
      <c r="HQD384" s="243"/>
      <c r="HQE384" s="243"/>
      <c r="HQF384" s="243"/>
      <c r="HQG384" s="243"/>
      <c r="HQH384" s="243"/>
      <c r="HQI384" s="243"/>
      <c r="HQJ384" s="243"/>
      <c r="HQK384" s="243"/>
      <c r="HQL384" s="243"/>
      <c r="HQM384" s="243"/>
      <c r="HQN384" s="243"/>
      <c r="HQO384" s="243"/>
      <c r="HQP384" s="243"/>
      <c r="HQQ384" s="243"/>
      <c r="HQR384" s="243"/>
      <c r="HQS384" s="243"/>
      <c r="HQT384" s="243"/>
      <c r="HQU384" s="243"/>
      <c r="HQV384" s="243"/>
      <c r="HQW384" s="243"/>
      <c r="HQX384" s="243"/>
      <c r="HQY384" s="243"/>
      <c r="HQZ384" s="243"/>
      <c r="HRA384" s="243"/>
      <c r="HRB384" s="243"/>
      <c r="HRC384" s="243"/>
      <c r="HRD384" s="243"/>
      <c r="HRE384" s="243"/>
      <c r="HRF384" s="243"/>
      <c r="HRG384" s="243"/>
      <c r="HRH384" s="243"/>
      <c r="HRI384" s="243"/>
      <c r="HRJ384" s="243"/>
      <c r="HRK384" s="243"/>
      <c r="HRL384" s="243"/>
      <c r="HRM384" s="243"/>
      <c r="HRN384" s="243"/>
      <c r="HRO384" s="243"/>
      <c r="HRP384" s="243"/>
      <c r="HRQ384" s="243"/>
      <c r="HRR384" s="243"/>
      <c r="HRS384" s="243"/>
      <c r="HRT384" s="243"/>
      <c r="HRU384" s="243"/>
      <c r="HRV384" s="243"/>
      <c r="HRW384" s="243"/>
      <c r="HRX384" s="243"/>
      <c r="HRY384" s="243"/>
      <c r="HRZ384" s="243"/>
      <c r="HSA384" s="243"/>
      <c r="HSB384" s="243"/>
      <c r="HSC384" s="243"/>
      <c r="HSD384" s="243"/>
      <c r="HSE384" s="243"/>
      <c r="HSF384" s="243"/>
      <c r="HSG384" s="243"/>
      <c r="HSH384" s="243"/>
      <c r="HSI384" s="243"/>
      <c r="HSJ384" s="243"/>
      <c r="HSK384" s="243"/>
      <c r="HSL384" s="243"/>
      <c r="HSM384" s="243"/>
      <c r="HSN384" s="243"/>
      <c r="HSO384" s="243"/>
      <c r="HSP384" s="243"/>
      <c r="HSQ384" s="243"/>
      <c r="HSR384" s="243"/>
      <c r="HSS384" s="243"/>
      <c r="HST384" s="243"/>
      <c r="HSU384" s="243"/>
      <c r="HSV384" s="243"/>
      <c r="HSW384" s="243"/>
      <c r="HSX384" s="243"/>
      <c r="HSY384" s="243"/>
      <c r="HSZ384" s="243"/>
      <c r="HTA384" s="243"/>
      <c r="HTB384" s="243"/>
      <c r="HTC384" s="243"/>
      <c r="HTD384" s="243"/>
      <c r="HTE384" s="243"/>
      <c r="HTF384" s="243"/>
      <c r="HTG384" s="243"/>
      <c r="HTH384" s="243"/>
      <c r="HTI384" s="243"/>
      <c r="HTJ384" s="243"/>
      <c r="HTK384" s="243"/>
      <c r="HTL384" s="243"/>
      <c r="HTM384" s="243"/>
      <c r="HTN384" s="243"/>
      <c r="HTO384" s="243"/>
      <c r="HTP384" s="243"/>
      <c r="HTQ384" s="243"/>
      <c r="HTR384" s="243"/>
      <c r="HTS384" s="243"/>
      <c r="HTT384" s="243"/>
      <c r="HTU384" s="243"/>
      <c r="HTV384" s="243"/>
      <c r="HTW384" s="243"/>
      <c r="HTX384" s="243"/>
      <c r="HTY384" s="243"/>
      <c r="HTZ384" s="243"/>
      <c r="HUA384" s="243"/>
      <c r="HUB384" s="243"/>
      <c r="HUC384" s="243"/>
      <c r="HUD384" s="243"/>
      <c r="HUE384" s="243"/>
      <c r="HUF384" s="243"/>
      <c r="HUG384" s="243"/>
      <c r="HUH384" s="243"/>
      <c r="HUI384" s="243"/>
      <c r="HUJ384" s="243"/>
      <c r="HUK384" s="243"/>
      <c r="HUL384" s="243"/>
      <c r="HUM384" s="243"/>
      <c r="HUN384" s="243"/>
      <c r="HUO384" s="243"/>
      <c r="HUP384" s="243"/>
      <c r="HUQ384" s="243"/>
      <c r="HUR384" s="243"/>
      <c r="HUS384" s="243"/>
      <c r="HUT384" s="243"/>
      <c r="HUU384" s="243"/>
      <c r="HUV384" s="243"/>
      <c r="HUW384" s="243"/>
      <c r="HUX384" s="243"/>
      <c r="HUY384" s="243"/>
      <c r="HUZ384" s="243"/>
      <c r="HVA384" s="243"/>
      <c r="HVB384" s="243"/>
      <c r="HVC384" s="243"/>
      <c r="HVD384" s="243"/>
      <c r="HVE384" s="243"/>
      <c r="HVF384" s="243"/>
      <c r="HVG384" s="243"/>
      <c r="HVH384" s="243"/>
      <c r="HVI384" s="243"/>
      <c r="HVJ384" s="243"/>
      <c r="HVK384" s="243"/>
      <c r="HVL384" s="243"/>
      <c r="HVM384" s="243"/>
      <c r="HVN384" s="243"/>
      <c r="HVO384" s="243"/>
      <c r="HVP384" s="243"/>
      <c r="HVQ384" s="243"/>
      <c r="HVR384" s="243"/>
      <c r="HVS384" s="243"/>
      <c r="HVT384" s="243"/>
      <c r="HVU384" s="243"/>
      <c r="HVV384" s="243"/>
      <c r="HVW384" s="243"/>
      <c r="HVX384" s="243"/>
      <c r="HVY384" s="243"/>
      <c r="HVZ384" s="243"/>
      <c r="HWA384" s="243"/>
      <c r="HWB384" s="243"/>
      <c r="HWC384" s="243"/>
      <c r="HWD384" s="243"/>
      <c r="HWE384" s="243"/>
      <c r="HWF384" s="243"/>
      <c r="HWG384" s="243"/>
      <c r="HWH384" s="243"/>
      <c r="HWI384" s="243"/>
      <c r="HWJ384" s="243"/>
      <c r="HWK384" s="243"/>
      <c r="HWL384" s="243"/>
      <c r="HWM384" s="243"/>
      <c r="HWN384" s="243"/>
      <c r="HWO384" s="243"/>
      <c r="HWP384" s="243"/>
      <c r="HWQ384" s="243"/>
      <c r="HWR384" s="243"/>
      <c r="HWS384" s="243"/>
      <c r="HWT384" s="243"/>
      <c r="HWU384" s="243"/>
      <c r="HWV384" s="243"/>
      <c r="HWW384" s="243"/>
      <c r="HWX384" s="243"/>
      <c r="HWY384" s="243"/>
      <c r="HWZ384" s="243"/>
      <c r="HXA384" s="243"/>
      <c r="HXB384" s="243"/>
      <c r="HXC384" s="243"/>
      <c r="HXD384" s="243"/>
      <c r="HXE384" s="243"/>
      <c r="HXF384" s="243"/>
      <c r="HXG384" s="243"/>
      <c r="HXH384" s="243"/>
      <c r="HXI384" s="243"/>
      <c r="HXJ384" s="243"/>
      <c r="HXK384" s="243"/>
      <c r="HXL384" s="243"/>
      <c r="HXM384" s="243"/>
      <c r="HXN384" s="243"/>
      <c r="HXO384" s="243"/>
      <c r="HXP384" s="243"/>
      <c r="HXQ384" s="243"/>
      <c r="HXR384" s="243"/>
      <c r="HXS384" s="243"/>
      <c r="HXT384" s="243"/>
      <c r="HXU384" s="243"/>
      <c r="HXV384" s="243"/>
      <c r="HXW384" s="243"/>
      <c r="HXX384" s="243"/>
      <c r="HXY384" s="243"/>
      <c r="HXZ384" s="243"/>
      <c r="HYA384" s="243"/>
      <c r="HYB384" s="243"/>
      <c r="HYC384" s="243"/>
      <c r="HYD384" s="243"/>
      <c r="HYE384" s="243"/>
      <c r="HYF384" s="243"/>
      <c r="HYG384" s="243"/>
      <c r="HYH384" s="243"/>
      <c r="HYI384" s="243"/>
      <c r="HYJ384" s="243"/>
      <c r="HYK384" s="243"/>
      <c r="HYL384" s="243"/>
      <c r="HYM384" s="243"/>
      <c r="HYN384" s="243"/>
      <c r="HYO384" s="243"/>
      <c r="HYP384" s="243"/>
      <c r="HYQ384" s="243"/>
      <c r="HYR384" s="243"/>
      <c r="HYS384" s="243"/>
      <c r="HYT384" s="243"/>
      <c r="HYU384" s="243"/>
      <c r="HYV384" s="243"/>
      <c r="HYW384" s="243"/>
      <c r="HYX384" s="243"/>
      <c r="HYY384" s="243"/>
      <c r="HYZ384" s="243"/>
      <c r="HZA384" s="243"/>
      <c r="HZB384" s="243"/>
      <c r="HZC384" s="243"/>
      <c r="HZD384" s="243"/>
      <c r="HZE384" s="243"/>
      <c r="HZF384" s="243"/>
      <c r="HZG384" s="243"/>
      <c r="HZH384" s="243"/>
      <c r="HZI384" s="243"/>
      <c r="HZJ384" s="243"/>
      <c r="HZK384" s="243"/>
      <c r="HZL384" s="243"/>
      <c r="HZM384" s="243"/>
      <c r="HZN384" s="243"/>
      <c r="HZO384" s="243"/>
      <c r="HZP384" s="243"/>
      <c r="HZQ384" s="243"/>
      <c r="HZR384" s="243"/>
      <c r="HZS384" s="243"/>
      <c r="HZT384" s="243"/>
      <c r="HZU384" s="243"/>
      <c r="HZV384" s="243"/>
      <c r="HZW384" s="243"/>
      <c r="HZX384" s="243"/>
      <c r="HZY384" s="243"/>
      <c r="HZZ384" s="243"/>
      <c r="IAA384" s="243"/>
      <c r="IAB384" s="243"/>
      <c r="IAC384" s="243"/>
      <c r="IAD384" s="243"/>
      <c r="IAE384" s="243"/>
      <c r="IAF384" s="243"/>
      <c r="IAG384" s="243"/>
      <c r="IAH384" s="243"/>
      <c r="IAI384" s="243"/>
      <c r="IAJ384" s="243"/>
      <c r="IAK384" s="243"/>
      <c r="IAL384" s="243"/>
      <c r="IAM384" s="243"/>
      <c r="IAN384" s="243"/>
      <c r="IAO384" s="243"/>
      <c r="IAP384" s="243"/>
      <c r="IAQ384" s="243"/>
      <c r="IAR384" s="243"/>
      <c r="IAS384" s="243"/>
      <c r="IAT384" s="243"/>
      <c r="IAU384" s="243"/>
      <c r="IAV384" s="243"/>
      <c r="IAW384" s="243"/>
      <c r="IAX384" s="243"/>
      <c r="IAY384" s="243"/>
      <c r="IAZ384" s="243"/>
      <c r="IBA384" s="243"/>
      <c r="IBB384" s="243"/>
      <c r="IBC384" s="243"/>
      <c r="IBD384" s="243"/>
      <c r="IBE384" s="243"/>
      <c r="IBF384" s="243"/>
      <c r="IBG384" s="243"/>
      <c r="IBH384" s="243"/>
      <c r="IBI384" s="243"/>
      <c r="IBJ384" s="243"/>
      <c r="IBK384" s="243"/>
      <c r="IBL384" s="243"/>
      <c r="IBM384" s="243"/>
      <c r="IBN384" s="243"/>
      <c r="IBO384" s="243"/>
      <c r="IBP384" s="243"/>
      <c r="IBQ384" s="243"/>
      <c r="IBR384" s="243"/>
      <c r="IBS384" s="243"/>
      <c r="IBT384" s="243"/>
      <c r="IBU384" s="243"/>
      <c r="IBV384" s="243"/>
      <c r="IBW384" s="243"/>
      <c r="IBX384" s="243"/>
      <c r="IBY384" s="243"/>
      <c r="IBZ384" s="243"/>
      <c r="ICA384" s="243"/>
      <c r="ICB384" s="243"/>
      <c r="ICC384" s="243"/>
      <c r="ICD384" s="243"/>
      <c r="ICE384" s="243"/>
      <c r="ICF384" s="243"/>
      <c r="ICG384" s="243"/>
      <c r="ICH384" s="243"/>
      <c r="ICI384" s="243"/>
      <c r="ICJ384" s="243"/>
      <c r="ICK384" s="243"/>
      <c r="ICL384" s="243"/>
      <c r="ICM384" s="243"/>
      <c r="ICN384" s="243"/>
      <c r="ICO384" s="243"/>
      <c r="ICP384" s="243"/>
      <c r="ICQ384" s="243"/>
      <c r="ICR384" s="243"/>
      <c r="ICS384" s="243"/>
      <c r="ICT384" s="243"/>
      <c r="ICU384" s="243"/>
      <c r="ICV384" s="243"/>
      <c r="ICW384" s="243"/>
      <c r="ICX384" s="243"/>
      <c r="ICY384" s="243"/>
      <c r="ICZ384" s="243"/>
      <c r="IDA384" s="243"/>
      <c r="IDB384" s="243"/>
      <c r="IDC384" s="243"/>
      <c r="IDD384" s="243"/>
      <c r="IDE384" s="243"/>
      <c r="IDF384" s="243"/>
      <c r="IDG384" s="243"/>
      <c r="IDH384" s="243"/>
      <c r="IDI384" s="243"/>
      <c r="IDJ384" s="243"/>
      <c r="IDK384" s="243"/>
      <c r="IDL384" s="243"/>
      <c r="IDM384" s="243"/>
      <c r="IDN384" s="243"/>
      <c r="IDO384" s="243"/>
      <c r="IDP384" s="243"/>
      <c r="IDQ384" s="243"/>
      <c r="IDR384" s="243"/>
      <c r="IDS384" s="243"/>
      <c r="IDT384" s="243"/>
      <c r="IDU384" s="243"/>
      <c r="IDV384" s="243"/>
      <c r="IDW384" s="243"/>
      <c r="IDX384" s="243"/>
      <c r="IDY384" s="243"/>
      <c r="IDZ384" s="243"/>
      <c r="IEA384" s="243"/>
      <c r="IEB384" s="243"/>
      <c r="IEC384" s="243"/>
      <c r="IED384" s="243"/>
      <c r="IEE384" s="243"/>
      <c r="IEF384" s="243"/>
      <c r="IEG384" s="243"/>
      <c r="IEH384" s="243"/>
      <c r="IEI384" s="243"/>
      <c r="IEJ384" s="243"/>
      <c r="IEK384" s="243"/>
      <c r="IEL384" s="243"/>
      <c r="IEM384" s="243"/>
      <c r="IEN384" s="243"/>
      <c r="IEO384" s="243"/>
      <c r="IEP384" s="243"/>
      <c r="IEQ384" s="243"/>
      <c r="IER384" s="243"/>
      <c r="IES384" s="243"/>
      <c r="IET384" s="243"/>
      <c r="IEU384" s="243"/>
      <c r="IEV384" s="243"/>
      <c r="IEW384" s="243"/>
      <c r="IEX384" s="243"/>
      <c r="IEY384" s="243"/>
      <c r="IEZ384" s="243"/>
      <c r="IFA384" s="243"/>
      <c r="IFB384" s="243"/>
      <c r="IFC384" s="243"/>
      <c r="IFD384" s="243"/>
      <c r="IFE384" s="243"/>
      <c r="IFF384" s="243"/>
      <c r="IFG384" s="243"/>
      <c r="IFH384" s="243"/>
      <c r="IFI384" s="243"/>
      <c r="IFJ384" s="243"/>
      <c r="IFK384" s="243"/>
      <c r="IFL384" s="243"/>
      <c r="IFM384" s="243"/>
      <c r="IFN384" s="243"/>
      <c r="IFO384" s="243"/>
      <c r="IFP384" s="243"/>
      <c r="IFQ384" s="243"/>
      <c r="IFR384" s="243"/>
      <c r="IFS384" s="243"/>
      <c r="IFT384" s="243"/>
      <c r="IFU384" s="243"/>
      <c r="IFV384" s="243"/>
      <c r="IFW384" s="243"/>
      <c r="IFX384" s="243"/>
      <c r="IFY384" s="243"/>
      <c r="IFZ384" s="243"/>
      <c r="IGA384" s="243"/>
      <c r="IGB384" s="243"/>
      <c r="IGC384" s="243"/>
      <c r="IGD384" s="243"/>
      <c r="IGE384" s="243"/>
      <c r="IGF384" s="243"/>
      <c r="IGG384" s="243"/>
      <c r="IGH384" s="243"/>
      <c r="IGI384" s="243"/>
      <c r="IGJ384" s="243"/>
      <c r="IGK384" s="243"/>
      <c r="IGL384" s="243"/>
      <c r="IGM384" s="243"/>
      <c r="IGN384" s="243"/>
      <c r="IGO384" s="243"/>
      <c r="IGP384" s="243"/>
      <c r="IGQ384" s="243"/>
      <c r="IGR384" s="243"/>
      <c r="IGS384" s="243"/>
      <c r="IGT384" s="243"/>
      <c r="IGU384" s="243"/>
      <c r="IGV384" s="243"/>
      <c r="IGW384" s="243"/>
      <c r="IGX384" s="243"/>
      <c r="IGY384" s="243"/>
      <c r="IGZ384" s="243"/>
      <c r="IHA384" s="243"/>
      <c r="IHB384" s="243"/>
      <c r="IHC384" s="243"/>
      <c r="IHD384" s="243"/>
      <c r="IHE384" s="243"/>
      <c r="IHF384" s="243"/>
      <c r="IHG384" s="243"/>
      <c r="IHH384" s="243"/>
      <c r="IHI384" s="243"/>
      <c r="IHJ384" s="243"/>
      <c r="IHK384" s="243"/>
      <c r="IHL384" s="243"/>
      <c r="IHM384" s="243"/>
      <c r="IHN384" s="243"/>
      <c r="IHO384" s="243"/>
      <c r="IHP384" s="243"/>
      <c r="IHQ384" s="243"/>
      <c r="IHR384" s="243"/>
      <c r="IHS384" s="243"/>
      <c r="IHT384" s="243"/>
      <c r="IHU384" s="243"/>
      <c r="IHV384" s="243"/>
      <c r="IHW384" s="243"/>
      <c r="IHX384" s="243"/>
      <c r="IHY384" s="243"/>
      <c r="IHZ384" s="243"/>
      <c r="IIA384" s="243"/>
      <c r="IIB384" s="243"/>
      <c r="IIC384" s="243"/>
      <c r="IID384" s="243"/>
      <c r="IIE384" s="243"/>
      <c r="IIF384" s="243"/>
      <c r="IIG384" s="243"/>
      <c r="IIH384" s="243"/>
      <c r="III384" s="243"/>
      <c r="IIJ384" s="243"/>
      <c r="IIK384" s="243"/>
      <c r="IIL384" s="243"/>
      <c r="IIM384" s="243"/>
      <c r="IIN384" s="243"/>
      <c r="IIO384" s="243"/>
      <c r="IIP384" s="243"/>
      <c r="IIQ384" s="243"/>
      <c r="IIR384" s="243"/>
      <c r="IIS384" s="243"/>
      <c r="IIT384" s="243"/>
      <c r="IIU384" s="243"/>
      <c r="IIV384" s="243"/>
      <c r="IIW384" s="243"/>
      <c r="IIX384" s="243"/>
      <c r="IIY384" s="243"/>
      <c r="IIZ384" s="243"/>
      <c r="IJA384" s="243"/>
      <c r="IJB384" s="243"/>
      <c r="IJC384" s="243"/>
      <c r="IJD384" s="243"/>
      <c r="IJE384" s="243"/>
      <c r="IJF384" s="243"/>
      <c r="IJG384" s="243"/>
      <c r="IJH384" s="243"/>
      <c r="IJI384" s="243"/>
      <c r="IJJ384" s="243"/>
      <c r="IJK384" s="243"/>
      <c r="IJL384" s="243"/>
      <c r="IJM384" s="243"/>
      <c r="IJN384" s="243"/>
      <c r="IJO384" s="243"/>
      <c r="IJP384" s="243"/>
      <c r="IJQ384" s="243"/>
      <c r="IJR384" s="243"/>
      <c r="IJS384" s="243"/>
      <c r="IJT384" s="243"/>
      <c r="IJU384" s="243"/>
      <c r="IJV384" s="243"/>
      <c r="IJW384" s="243"/>
      <c r="IJX384" s="243"/>
      <c r="IJY384" s="243"/>
      <c r="IJZ384" s="243"/>
      <c r="IKA384" s="243"/>
      <c r="IKB384" s="243"/>
      <c r="IKC384" s="243"/>
      <c r="IKD384" s="243"/>
      <c r="IKE384" s="243"/>
      <c r="IKF384" s="243"/>
      <c r="IKG384" s="243"/>
      <c r="IKH384" s="243"/>
      <c r="IKI384" s="243"/>
      <c r="IKJ384" s="243"/>
      <c r="IKK384" s="243"/>
      <c r="IKL384" s="243"/>
      <c r="IKM384" s="243"/>
      <c r="IKN384" s="243"/>
      <c r="IKO384" s="243"/>
      <c r="IKP384" s="243"/>
      <c r="IKQ384" s="243"/>
      <c r="IKR384" s="243"/>
      <c r="IKS384" s="243"/>
      <c r="IKT384" s="243"/>
      <c r="IKU384" s="243"/>
      <c r="IKV384" s="243"/>
      <c r="IKW384" s="243"/>
      <c r="IKX384" s="243"/>
      <c r="IKY384" s="243"/>
      <c r="IKZ384" s="243"/>
      <c r="ILA384" s="243"/>
      <c r="ILB384" s="243"/>
      <c r="ILC384" s="243"/>
      <c r="ILD384" s="243"/>
      <c r="ILE384" s="243"/>
      <c r="ILF384" s="243"/>
      <c r="ILG384" s="243"/>
      <c r="ILH384" s="243"/>
      <c r="ILI384" s="243"/>
      <c r="ILJ384" s="243"/>
      <c r="ILK384" s="243"/>
      <c r="ILL384" s="243"/>
      <c r="ILM384" s="243"/>
      <c r="ILN384" s="243"/>
      <c r="ILO384" s="243"/>
      <c r="ILP384" s="243"/>
      <c r="ILQ384" s="243"/>
      <c r="ILR384" s="243"/>
      <c r="ILS384" s="243"/>
      <c r="ILT384" s="243"/>
      <c r="ILU384" s="243"/>
      <c r="ILV384" s="243"/>
      <c r="ILW384" s="243"/>
      <c r="ILX384" s="243"/>
      <c r="ILY384" s="243"/>
      <c r="ILZ384" s="243"/>
      <c r="IMA384" s="243"/>
      <c r="IMB384" s="243"/>
      <c r="IMC384" s="243"/>
      <c r="IMD384" s="243"/>
      <c r="IME384" s="243"/>
      <c r="IMF384" s="243"/>
      <c r="IMG384" s="243"/>
      <c r="IMH384" s="243"/>
      <c r="IMI384" s="243"/>
      <c r="IMJ384" s="243"/>
      <c r="IMK384" s="243"/>
      <c r="IML384" s="243"/>
      <c r="IMM384" s="243"/>
      <c r="IMN384" s="243"/>
      <c r="IMO384" s="243"/>
      <c r="IMP384" s="243"/>
      <c r="IMQ384" s="243"/>
      <c r="IMR384" s="243"/>
      <c r="IMS384" s="243"/>
      <c r="IMT384" s="243"/>
      <c r="IMU384" s="243"/>
      <c r="IMV384" s="243"/>
      <c r="IMW384" s="243"/>
      <c r="IMX384" s="243"/>
      <c r="IMY384" s="243"/>
      <c r="IMZ384" s="243"/>
      <c r="INA384" s="243"/>
      <c r="INB384" s="243"/>
      <c r="INC384" s="243"/>
      <c r="IND384" s="243"/>
      <c r="INE384" s="243"/>
      <c r="INF384" s="243"/>
      <c r="ING384" s="243"/>
      <c r="INH384" s="243"/>
      <c r="INI384" s="243"/>
      <c r="INJ384" s="243"/>
      <c r="INK384" s="243"/>
      <c r="INL384" s="243"/>
      <c r="INM384" s="243"/>
      <c r="INN384" s="243"/>
      <c r="INO384" s="243"/>
      <c r="INP384" s="243"/>
      <c r="INQ384" s="243"/>
      <c r="INR384" s="243"/>
      <c r="INS384" s="243"/>
      <c r="INT384" s="243"/>
      <c r="INU384" s="243"/>
      <c r="INV384" s="243"/>
      <c r="INW384" s="243"/>
      <c r="INX384" s="243"/>
      <c r="INY384" s="243"/>
      <c r="INZ384" s="243"/>
      <c r="IOA384" s="243"/>
      <c r="IOB384" s="243"/>
      <c r="IOC384" s="243"/>
      <c r="IOD384" s="243"/>
      <c r="IOE384" s="243"/>
      <c r="IOF384" s="243"/>
      <c r="IOG384" s="243"/>
      <c r="IOH384" s="243"/>
      <c r="IOI384" s="243"/>
      <c r="IOJ384" s="243"/>
      <c r="IOK384" s="243"/>
      <c r="IOL384" s="243"/>
      <c r="IOM384" s="243"/>
      <c r="ION384" s="243"/>
      <c r="IOO384" s="243"/>
      <c r="IOP384" s="243"/>
      <c r="IOQ384" s="243"/>
      <c r="IOR384" s="243"/>
      <c r="IOS384" s="243"/>
      <c r="IOT384" s="243"/>
      <c r="IOU384" s="243"/>
      <c r="IOV384" s="243"/>
      <c r="IOW384" s="243"/>
      <c r="IOX384" s="243"/>
      <c r="IOY384" s="243"/>
      <c r="IOZ384" s="243"/>
      <c r="IPA384" s="243"/>
      <c r="IPB384" s="243"/>
      <c r="IPC384" s="243"/>
      <c r="IPD384" s="243"/>
      <c r="IPE384" s="243"/>
      <c r="IPF384" s="243"/>
      <c r="IPG384" s="243"/>
      <c r="IPH384" s="243"/>
      <c r="IPI384" s="243"/>
      <c r="IPJ384" s="243"/>
      <c r="IPK384" s="243"/>
      <c r="IPL384" s="243"/>
      <c r="IPM384" s="243"/>
      <c r="IPN384" s="243"/>
      <c r="IPO384" s="243"/>
      <c r="IPP384" s="243"/>
      <c r="IPQ384" s="243"/>
      <c r="IPR384" s="243"/>
      <c r="IPS384" s="243"/>
      <c r="IPT384" s="243"/>
      <c r="IPU384" s="243"/>
      <c r="IPV384" s="243"/>
      <c r="IPW384" s="243"/>
      <c r="IPX384" s="243"/>
      <c r="IPY384" s="243"/>
      <c r="IPZ384" s="243"/>
      <c r="IQA384" s="243"/>
      <c r="IQB384" s="243"/>
      <c r="IQC384" s="243"/>
      <c r="IQD384" s="243"/>
      <c r="IQE384" s="243"/>
      <c r="IQF384" s="243"/>
      <c r="IQG384" s="243"/>
      <c r="IQH384" s="243"/>
      <c r="IQI384" s="243"/>
      <c r="IQJ384" s="243"/>
      <c r="IQK384" s="243"/>
      <c r="IQL384" s="243"/>
      <c r="IQM384" s="243"/>
      <c r="IQN384" s="243"/>
      <c r="IQO384" s="243"/>
      <c r="IQP384" s="243"/>
      <c r="IQQ384" s="243"/>
      <c r="IQR384" s="243"/>
      <c r="IQS384" s="243"/>
      <c r="IQT384" s="243"/>
      <c r="IQU384" s="243"/>
      <c r="IQV384" s="243"/>
      <c r="IQW384" s="243"/>
      <c r="IQX384" s="243"/>
      <c r="IQY384" s="243"/>
      <c r="IQZ384" s="243"/>
      <c r="IRA384" s="243"/>
      <c r="IRB384" s="243"/>
      <c r="IRC384" s="243"/>
      <c r="IRD384" s="243"/>
      <c r="IRE384" s="243"/>
      <c r="IRF384" s="243"/>
      <c r="IRG384" s="243"/>
      <c r="IRH384" s="243"/>
      <c r="IRI384" s="243"/>
      <c r="IRJ384" s="243"/>
      <c r="IRK384" s="243"/>
      <c r="IRL384" s="243"/>
      <c r="IRM384" s="243"/>
      <c r="IRN384" s="243"/>
      <c r="IRO384" s="243"/>
      <c r="IRP384" s="243"/>
      <c r="IRQ384" s="243"/>
      <c r="IRR384" s="243"/>
      <c r="IRS384" s="243"/>
      <c r="IRT384" s="243"/>
      <c r="IRU384" s="243"/>
      <c r="IRV384" s="243"/>
      <c r="IRW384" s="243"/>
      <c r="IRX384" s="243"/>
      <c r="IRY384" s="243"/>
      <c r="IRZ384" s="243"/>
      <c r="ISA384" s="243"/>
      <c r="ISB384" s="243"/>
      <c r="ISC384" s="243"/>
      <c r="ISD384" s="243"/>
      <c r="ISE384" s="243"/>
      <c r="ISF384" s="243"/>
      <c r="ISG384" s="243"/>
      <c r="ISH384" s="243"/>
      <c r="ISI384" s="243"/>
      <c r="ISJ384" s="243"/>
      <c r="ISK384" s="243"/>
      <c r="ISL384" s="243"/>
      <c r="ISM384" s="243"/>
      <c r="ISN384" s="243"/>
      <c r="ISO384" s="243"/>
      <c r="ISP384" s="243"/>
      <c r="ISQ384" s="243"/>
      <c r="ISR384" s="243"/>
      <c r="ISS384" s="243"/>
      <c r="IST384" s="243"/>
      <c r="ISU384" s="243"/>
      <c r="ISV384" s="243"/>
      <c r="ISW384" s="243"/>
      <c r="ISX384" s="243"/>
      <c r="ISY384" s="243"/>
      <c r="ISZ384" s="243"/>
      <c r="ITA384" s="243"/>
      <c r="ITB384" s="243"/>
      <c r="ITC384" s="243"/>
      <c r="ITD384" s="243"/>
      <c r="ITE384" s="243"/>
      <c r="ITF384" s="243"/>
      <c r="ITG384" s="243"/>
      <c r="ITH384" s="243"/>
      <c r="ITI384" s="243"/>
      <c r="ITJ384" s="243"/>
      <c r="ITK384" s="243"/>
      <c r="ITL384" s="243"/>
      <c r="ITM384" s="243"/>
      <c r="ITN384" s="243"/>
      <c r="ITO384" s="243"/>
      <c r="ITP384" s="243"/>
      <c r="ITQ384" s="243"/>
      <c r="ITR384" s="243"/>
      <c r="ITS384" s="243"/>
      <c r="ITT384" s="243"/>
      <c r="ITU384" s="243"/>
      <c r="ITV384" s="243"/>
      <c r="ITW384" s="243"/>
      <c r="ITX384" s="243"/>
      <c r="ITY384" s="243"/>
      <c r="ITZ384" s="243"/>
      <c r="IUA384" s="243"/>
      <c r="IUB384" s="243"/>
      <c r="IUC384" s="243"/>
      <c r="IUD384" s="243"/>
      <c r="IUE384" s="243"/>
      <c r="IUF384" s="243"/>
      <c r="IUG384" s="243"/>
      <c r="IUH384" s="243"/>
      <c r="IUI384" s="243"/>
      <c r="IUJ384" s="243"/>
      <c r="IUK384" s="243"/>
      <c r="IUL384" s="243"/>
      <c r="IUM384" s="243"/>
      <c r="IUN384" s="243"/>
      <c r="IUO384" s="243"/>
      <c r="IUP384" s="243"/>
      <c r="IUQ384" s="243"/>
      <c r="IUR384" s="243"/>
      <c r="IUS384" s="243"/>
      <c r="IUT384" s="243"/>
      <c r="IUU384" s="243"/>
      <c r="IUV384" s="243"/>
      <c r="IUW384" s="243"/>
      <c r="IUX384" s="243"/>
      <c r="IUY384" s="243"/>
      <c r="IUZ384" s="243"/>
      <c r="IVA384" s="243"/>
      <c r="IVB384" s="243"/>
      <c r="IVC384" s="243"/>
      <c r="IVD384" s="243"/>
      <c r="IVE384" s="243"/>
      <c r="IVF384" s="243"/>
      <c r="IVG384" s="243"/>
      <c r="IVH384" s="243"/>
      <c r="IVI384" s="243"/>
      <c r="IVJ384" s="243"/>
      <c r="IVK384" s="243"/>
      <c r="IVL384" s="243"/>
      <c r="IVM384" s="243"/>
      <c r="IVN384" s="243"/>
      <c r="IVO384" s="243"/>
      <c r="IVP384" s="243"/>
      <c r="IVQ384" s="243"/>
      <c r="IVR384" s="243"/>
      <c r="IVS384" s="243"/>
      <c r="IVT384" s="243"/>
      <c r="IVU384" s="243"/>
      <c r="IVV384" s="243"/>
      <c r="IVW384" s="243"/>
      <c r="IVX384" s="243"/>
      <c r="IVY384" s="243"/>
      <c r="IVZ384" s="243"/>
      <c r="IWA384" s="243"/>
      <c r="IWB384" s="243"/>
      <c r="IWC384" s="243"/>
      <c r="IWD384" s="243"/>
      <c r="IWE384" s="243"/>
      <c r="IWF384" s="243"/>
      <c r="IWG384" s="243"/>
      <c r="IWH384" s="243"/>
      <c r="IWI384" s="243"/>
      <c r="IWJ384" s="243"/>
      <c r="IWK384" s="243"/>
      <c r="IWL384" s="243"/>
      <c r="IWM384" s="243"/>
      <c r="IWN384" s="243"/>
      <c r="IWO384" s="243"/>
      <c r="IWP384" s="243"/>
      <c r="IWQ384" s="243"/>
      <c r="IWR384" s="243"/>
      <c r="IWS384" s="243"/>
      <c r="IWT384" s="243"/>
      <c r="IWU384" s="243"/>
      <c r="IWV384" s="243"/>
      <c r="IWW384" s="243"/>
      <c r="IWX384" s="243"/>
      <c r="IWY384" s="243"/>
      <c r="IWZ384" s="243"/>
      <c r="IXA384" s="243"/>
      <c r="IXB384" s="243"/>
      <c r="IXC384" s="243"/>
      <c r="IXD384" s="243"/>
      <c r="IXE384" s="243"/>
      <c r="IXF384" s="243"/>
      <c r="IXG384" s="243"/>
      <c r="IXH384" s="243"/>
      <c r="IXI384" s="243"/>
      <c r="IXJ384" s="243"/>
      <c r="IXK384" s="243"/>
      <c r="IXL384" s="243"/>
      <c r="IXM384" s="243"/>
      <c r="IXN384" s="243"/>
      <c r="IXO384" s="243"/>
      <c r="IXP384" s="243"/>
      <c r="IXQ384" s="243"/>
      <c r="IXR384" s="243"/>
      <c r="IXS384" s="243"/>
      <c r="IXT384" s="243"/>
      <c r="IXU384" s="243"/>
      <c r="IXV384" s="243"/>
      <c r="IXW384" s="243"/>
      <c r="IXX384" s="243"/>
      <c r="IXY384" s="243"/>
      <c r="IXZ384" s="243"/>
      <c r="IYA384" s="243"/>
      <c r="IYB384" s="243"/>
      <c r="IYC384" s="243"/>
      <c r="IYD384" s="243"/>
      <c r="IYE384" s="243"/>
      <c r="IYF384" s="243"/>
      <c r="IYG384" s="243"/>
      <c r="IYH384" s="243"/>
      <c r="IYI384" s="243"/>
      <c r="IYJ384" s="243"/>
      <c r="IYK384" s="243"/>
      <c r="IYL384" s="243"/>
      <c r="IYM384" s="243"/>
      <c r="IYN384" s="243"/>
      <c r="IYO384" s="243"/>
      <c r="IYP384" s="243"/>
      <c r="IYQ384" s="243"/>
      <c r="IYR384" s="243"/>
      <c r="IYS384" s="243"/>
      <c r="IYT384" s="243"/>
      <c r="IYU384" s="243"/>
      <c r="IYV384" s="243"/>
      <c r="IYW384" s="243"/>
      <c r="IYX384" s="243"/>
      <c r="IYY384" s="243"/>
      <c r="IYZ384" s="243"/>
      <c r="IZA384" s="243"/>
      <c r="IZB384" s="243"/>
      <c r="IZC384" s="243"/>
      <c r="IZD384" s="243"/>
      <c r="IZE384" s="243"/>
      <c r="IZF384" s="243"/>
      <c r="IZG384" s="243"/>
      <c r="IZH384" s="243"/>
      <c r="IZI384" s="243"/>
      <c r="IZJ384" s="243"/>
      <c r="IZK384" s="243"/>
      <c r="IZL384" s="243"/>
      <c r="IZM384" s="243"/>
      <c r="IZN384" s="243"/>
      <c r="IZO384" s="243"/>
      <c r="IZP384" s="243"/>
      <c r="IZQ384" s="243"/>
      <c r="IZR384" s="243"/>
      <c r="IZS384" s="243"/>
      <c r="IZT384" s="243"/>
      <c r="IZU384" s="243"/>
      <c r="IZV384" s="243"/>
      <c r="IZW384" s="243"/>
      <c r="IZX384" s="243"/>
      <c r="IZY384" s="243"/>
      <c r="IZZ384" s="243"/>
      <c r="JAA384" s="243"/>
      <c r="JAB384" s="243"/>
      <c r="JAC384" s="243"/>
      <c r="JAD384" s="243"/>
      <c r="JAE384" s="243"/>
      <c r="JAF384" s="243"/>
      <c r="JAG384" s="243"/>
      <c r="JAH384" s="243"/>
      <c r="JAI384" s="243"/>
      <c r="JAJ384" s="243"/>
      <c r="JAK384" s="243"/>
      <c r="JAL384" s="243"/>
      <c r="JAM384" s="243"/>
      <c r="JAN384" s="243"/>
      <c r="JAO384" s="243"/>
      <c r="JAP384" s="243"/>
      <c r="JAQ384" s="243"/>
      <c r="JAR384" s="243"/>
      <c r="JAS384" s="243"/>
      <c r="JAT384" s="243"/>
      <c r="JAU384" s="243"/>
      <c r="JAV384" s="243"/>
      <c r="JAW384" s="243"/>
      <c r="JAX384" s="243"/>
      <c r="JAY384" s="243"/>
      <c r="JAZ384" s="243"/>
      <c r="JBA384" s="243"/>
      <c r="JBB384" s="243"/>
      <c r="JBC384" s="243"/>
      <c r="JBD384" s="243"/>
      <c r="JBE384" s="243"/>
      <c r="JBF384" s="243"/>
      <c r="JBG384" s="243"/>
      <c r="JBH384" s="243"/>
      <c r="JBI384" s="243"/>
      <c r="JBJ384" s="243"/>
      <c r="JBK384" s="243"/>
      <c r="JBL384" s="243"/>
      <c r="JBM384" s="243"/>
      <c r="JBN384" s="243"/>
      <c r="JBO384" s="243"/>
      <c r="JBP384" s="243"/>
      <c r="JBQ384" s="243"/>
      <c r="JBR384" s="243"/>
      <c r="JBS384" s="243"/>
      <c r="JBT384" s="243"/>
      <c r="JBU384" s="243"/>
      <c r="JBV384" s="243"/>
      <c r="JBW384" s="243"/>
      <c r="JBX384" s="243"/>
      <c r="JBY384" s="243"/>
      <c r="JBZ384" s="243"/>
      <c r="JCA384" s="243"/>
      <c r="JCB384" s="243"/>
      <c r="JCC384" s="243"/>
      <c r="JCD384" s="243"/>
      <c r="JCE384" s="243"/>
      <c r="JCF384" s="243"/>
      <c r="JCG384" s="243"/>
      <c r="JCH384" s="243"/>
      <c r="JCI384" s="243"/>
      <c r="JCJ384" s="243"/>
      <c r="JCK384" s="243"/>
      <c r="JCL384" s="243"/>
      <c r="JCM384" s="243"/>
      <c r="JCN384" s="243"/>
      <c r="JCO384" s="243"/>
      <c r="JCP384" s="243"/>
      <c r="JCQ384" s="243"/>
      <c r="JCR384" s="243"/>
      <c r="JCS384" s="243"/>
      <c r="JCT384" s="243"/>
      <c r="JCU384" s="243"/>
      <c r="JCV384" s="243"/>
      <c r="JCW384" s="243"/>
      <c r="JCX384" s="243"/>
      <c r="JCY384" s="243"/>
      <c r="JCZ384" s="243"/>
      <c r="JDA384" s="243"/>
      <c r="JDB384" s="243"/>
      <c r="JDC384" s="243"/>
      <c r="JDD384" s="243"/>
      <c r="JDE384" s="243"/>
      <c r="JDF384" s="243"/>
      <c r="JDG384" s="243"/>
      <c r="JDH384" s="243"/>
      <c r="JDI384" s="243"/>
      <c r="JDJ384" s="243"/>
      <c r="JDK384" s="243"/>
      <c r="JDL384" s="243"/>
      <c r="JDM384" s="243"/>
      <c r="JDN384" s="243"/>
      <c r="JDO384" s="243"/>
      <c r="JDP384" s="243"/>
      <c r="JDQ384" s="243"/>
      <c r="JDR384" s="243"/>
      <c r="JDS384" s="243"/>
      <c r="JDT384" s="243"/>
      <c r="JDU384" s="243"/>
      <c r="JDV384" s="243"/>
      <c r="JDW384" s="243"/>
      <c r="JDX384" s="243"/>
      <c r="JDY384" s="243"/>
      <c r="JDZ384" s="243"/>
      <c r="JEA384" s="243"/>
      <c r="JEB384" s="243"/>
      <c r="JEC384" s="243"/>
      <c r="JED384" s="243"/>
      <c r="JEE384" s="243"/>
      <c r="JEF384" s="243"/>
      <c r="JEG384" s="243"/>
      <c r="JEH384" s="243"/>
      <c r="JEI384" s="243"/>
      <c r="JEJ384" s="243"/>
      <c r="JEK384" s="243"/>
      <c r="JEL384" s="243"/>
      <c r="JEM384" s="243"/>
      <c r="JEN384" s="243"/>
      <c r="JEO384" s="243"/>
      <c r="JEP384" s="243"/>
      <c r="JEQ384" s="243"/>
      <c r="JER384" s="243"/>
      <c r="JES384" s="243"/>
      <c r="JET384" s="243"/>
      <c r="JEU384" s="243"/>
      <c r="JEV384" s="243"/>
      <c r="JEW384" s="243"/>
      <c r="JEX384" s="243"/>
      <c r="JEY384" s="243"/>
      <c r="JEZ384" s="243"/>
      <c r="JFA384" s="243"/>
      <c r="JFB384" s="243"/>
      <c r="JFC384" s="243"/>
      <c r="JFD384" s="243"/>
      <c r="JFE384" s="243"/>
      <c r="JFF384" s="243"/>
      <c r="JFG384" s="243"/>
      <c r="JFH384" s="243"/>
      <c r="JFI384" s="243"/>
      <c r="JFJ384" s="243"/>
      <c r="JFK384" s="243"/>
      <c r="JFL384" s="243"/>
      <c r="JFM384" s="243"/>
      <c r="JFN384" s="243"/>
      <c r="JFO384" s="243"/>
      <c r="JFP384" s="243"/>
      <c r="JFQ384" s="243"/>
      <c r="JFR384" s="243"/>
      <c r="JFS384" s="243"/>
      <c r="JFT384" s="243"/>
      <c r="JFU384" s="243"/>
      <c r="JFV384" s="243"/>
      <c r="JFW384" s="243"/>
      <c r="JFX384" s="243"/>
      <c r="JFY384" s="243"/>
      <c r="JFZ384" s="243"/>
      <c r="JGA384" s="243"/>
      <c r="JGB384" s="243"/>
      <c r="JGC384" s="243"/>
      <c r="JGD384" s="243"/>
      <c r="JGE384" s="243"/>
      <c r="JGF384" s="243"/>
      <c r="JGG384" s="243"/>
      <c r="JGH384" s="243"/>
      <c r="JGI384" s="243"/>
      <c r="JGJ384" s="243"/>
      <c r="JGK384" s="243"/>
      <c r="JGL384" s="243"/>
      <c r="JGM384" s="243"/>
      <c r="JGN384" s="243"/>
      <c r="JGO384" s="243"/>
      <c r="JGP384" s="243"/>
      <c r="JGQ384" s="243"/>
      <c r="JGR384" s="243"/>
      <c r="JGS384" s="243"/>
      <c r="JGT384" s="243"/>
      <c r="JGU384" s="243"/>
      <c r="JGV384" s="243"/>
      <c r="JGW384" s="243"/>
      <c r="JGX384" s="243"/>
      <c r="JGY384" s="243"/>
      <c r="JGZ384" s="243"/>
      <c r="JHA384" s="243"/>
      <c r="JHB384" s="243"/>
      <c r="JHC384" s="243"/>
      <c r="JHD384" s="243"/>
      <c r="JHE384" s="243"/>
      <c r="JHF384" s="243"/>
      <c r="JHG384" s="243"/>
      <c r="JHH384" s="243"/>
      <c r="JHI384" s="243"/>
      <c r="JHJ384" s="243"/>
      <c r="JHK384" s="243"/>
      <c r="JHL384" s="243"/>
      <c r="JHM384" s="243"/>
      <c r="JHN384" s="243"/>
      <c r="JHO384" s="243"/>
      <c r="JHP384" s="243"/>
      <c r="JHQ384" s="243"/>
      <c r="JHR384" s="243"/>
      <c r="JHS384" s="243"/>
      <c r="JHT384" s="243"/>
      <c r="JHU384" s="243"/>
      <c r="JHV384" s="243"/>
      <c r="JHW384" s="243"/>
      <c r="JHX384" s="243"/>
      <c r="JHY384" s="243"/>
      <c r="JHZ384" s="243"/>
      <c r="JIA384" s="243"/>
      <c r="JIB384" s="243"/>
      <c r="JIC384" s="243"/>
      <c r="JID384" s="243"/>
      <c r="JIE384" s="243"/>
      <c r="JIF384" s="243"/>
      <c r="JIG384" s="243"/>
      <c r="JIH384" s="243"/>
      <c r="JII384" s="243"/>
      <c r="JIJ384" s="243"/>
      <c r="JIK384" s="243"/>
      <c r="JIL384" s="243"/>
      <c r="JIM384" s="243"/>
      <c r="JIN384" s="243"/>
      <c r="JIO384" s="243"/>
      <c r="JIP384" s="243"/>
      <c r="JIQ384" s="243"/>
      <c r="JIR384" s="243"/>
      <c r="JIS384" s="243"/>
      <c r="JIT384" s="243"/>
      <c r="JIU384" s="243"/>
      <c r="JIV384" s="243"/>
      <c r="JIW384" s="243"/>
      <c r="JIX384" s="243"/>
      <c r="JIY384" s="243"/>
      <c r="JIZ384" s="243"/>
      <c r="JJA384" s="243"/>
      <c r="JJB384" s="243"/>
      <c r="JJC384" s="243"/>
      <c r="JJD384" s="243"/>
      <c r="JJE384" s="243"/>
      <c r="JJF384" s="243"/>
      <c r="JJG384" s="243"/>
      <c r="JJH384" s="243"/>
      <c r="JJI384" s="243"/>
      <c r="JJJ384" s="243"/>
      <c r="JJK384" s="243"/>
      <c r="JJL384" s="243"/>
      <c r="JJM384" s="243"/>
      <c r="JJN384" s="243"/>
      <c r="JJO384" s="243"/>
      <c r="JJP384" s="243"/>
      <c r="JJQ384" s="243"/>
      <c r="JJR384" s="243"/>
      <c r="JJS384" s="243"/>
      <c r="JJT384" s="243"/>
      <c r="JJU384" s="243"/>
      <c r="JJV384" s="243"/>
      <c r="JJW384" s="243"/>
      <c r="JJX384" s="243"/>
      <c r="JJY384" s="243"/>
      <c r="JJZ384" s="243"/>
      <c r="JKA384" s="243"/>
      <c r="JKB384" s="243"/>
      <c r="JKC384" s="243"/>
      <c r="JKD384" s="243"/>
      <c r="JKE384" s="243"/>
      <c r="JKF384" s="243"/>
      <c r="JKG384" s="243"/>
      <c r="JKH384" s="243"/>
      <c r="JKI384" s="243"/>
      <c r="JKJ384" s="243"/>
      <c r="JKK384" s="243"/>
      <c r="JKL384" s="243"/>
      <c r="JKM384" s="243"/>
      <c r="JKN384" s="243"/>
      <c r="JKO384" s="243"/>
      <c r="JKP384" s="243"/>
      <c r="JKQ384" s="243"/>
      <c r="JKR384" s="243"/>
      <c r="JKS384" s="243"/>
      <c r="JKT384" s="243"/>
      <c r="JKU384" s="243"/>
      <c r="JKV384" s="243"/>
      <c r="JKW384" s="243"/>
      <c r="JKX384" s="243"/>
      <c r="JKY384" s="243"/>
      <c r="JKZ384" s="243"/>
      <c r="JLA384" s="243"/>
      <c r="JLB384" s="243"/>
      <c r="JLC384" s="243"/>
      <c r="JLD384" s="243"/>
      <c r="JLE384" s="243"/>
      <c r="JLF384" s="243"/>
      <c r="JLG384" s="243"/>
      <c r="JLH384" s="243"/>
      <c r="JLI384" s="243"/>
      <c r="JLJ384" s="243"/>
      <c r="JLK384" s="243"/>
      <c r="JLL384" s="243"/>
      <c r="JLM384" s="243"/>
      <c r="JLN384" s="243"/>
      <c r="JLO384" s="243"/>
      <c r="JLP384" s="243"/>
      <c r="JLQ384" s="243"/>
      <c r="JLR384" s="243"/>
      <c r="JLS384" s="243"/>
      <c r="JLT384" s="243"/>
      <c r="JLU384" s="243"/>
      <c r="JLV384" s="243"/>
      <c r="JLW384" s="243"/>
      <c r="JLX384" s="243"/>
      <c r="JLY384" s="243"/>
      <c r="JLZ384" s="243"/>
      <c r="JMA384" s="243"/>
      <c r="JMB384" s="243"/>
      <c r="JMC384" s="243"/>
      <c r="JMD384" s="243"/>
      <c r="JME384" s="243"/>
      <c r="JMF384" s="243"/>
      <c r="JMG384" s="243"/>
      <c r="JMH384" s="243"/>
      <c r="JMI384" s="243"/>
      <c r="JMJ384" s="243"/>
      <c r="JMK384" s="243"/>
      <c r="JML384" s="243"/>
      <c r="JMM384" s="243"/>
      <c r="JMN384" s="243"/>
      <c r="JMO384" s="243"/>
      <c r="JMP384" s="243"/>
      <c r="JMQ384" s="243"/>
      <c r="JMR384" s="243"/>
      <c r="JMS384" s="243"/>
      <c r="JMT384" s="243"/>
      <c r="JMU384" s="243"/>
      <c r="JMV384" s="243"/>
      <c r="JMW384" s="243"/>
      <c r="JMX384" s="243"/>
      <c r="JMY384" s="243"/>
      <c r="JMZ384" s="243"/>
      <c r="JNA384" s="243"/>
      <c r="JNB384" s="243"/>
      <c r="JNC384" s="243"/>
      <c r="JND384" s="243"/>
      <c r="JNE384" s="243"/>
      <c r="JNF384" s="243"/>
      <c r="JNG384" s="243"/>
      <c r="JNH384" s="243"/>
      <c r="JNI384" s="243"/>
      <c r="JNJ384" s="243"/>
      <c r="JNK384" s="243"/>
      <c r="JNL384" s="243"/>
      <c r="JNM384" s="243"/>
      <c r="JNN384" s="243"/>
      <c r="JNO384" s="243"/>
      <c r="JNP384" s="243"/>
      <c r="JNQ384" s="243"/>
      <c r="JNR384" s="243"/>
      <c r="JNS384" s="243"/>
      <c r="JNT384" s="243"/>
      <c r="JNU384" s="243"/>
      <c r="JNV384" s="243"/>
      <c r="JNW384" s="243"/>
      <c r="JNX384" s="243"/>
      <c r="JNY384" s="243"/>
      <c r="JNZ384" s="243"/>
      <c r="JOA384" s="243"/>
      <c r="JOB384" s="243"/>
      <c r="JOC384" s="243"/>
      <c r="JOD384" s="243"/>
      <c r="JOE384" s="243"/>
      <c r="JOF384" s="243"/>
      <c r="JOG384" s="243"/>
      <c r="JOH384" s="243"/>
      <c r="JOI384" s="243"/>
      <c r="JOJ384" s="243"/>
      <c r="JOK384" s="243"/>
      <c r="JOL384" s="243"/>
      <c r="JOM384" s="243"/>
      <c r="JON384" s="243"/>
      <c r="JOO384" s="243"/>
      <c r="JOP384" s="243"/>
      <c r="JOQ384" s="243"/>
      <c r="JOR384" s="243"/>
      <c r="JOS384" s="243"/>
      <c r="JOT384" s="243"/>
      <c r="JOU384" s="243"/>
      <c r="JOV384" s="243"/>
      <c r="JOW384" s="243"/>
      <c r="JOX384" s="243"/>
      <c r="JOY384" s="243"/>
      <c r="JOZ384" s="243"/>
      <c r="JPA384" s="243"/>
      <c r="JPB384" s="243"/>
      <c r="JPC384" s="243"/>
      <c r="JPD384" s="243"/>
      <c r="JPE384" s="243"/>
      <c r="JPF384" s="243"/>
      <c r="JPG384" s="243"/>
      <c r="JPH384" s="243"/>
      <c r="JPI384" s="243"/>
      <c r="JPJ384" s="243"/>
      <c r="JPK384" s="243"/>
      <c r="JPL384" s="243"/>
      <c r="JPM384" s="243"/>
      <c r="JPN384" s="243"/>
      <c r="JPO384" s="243"/>
      <c r="JPP384" s="243"/>
      <c r="JPQ384" s="243"/>
      <c r="JPR384" s="243"/>
      <c r="JPS384" s="243"/>
      <c r="JPT384" s="243"/>
      <c r="JPU384" s="243"/>
      <c r="JPV384" s="243"/>
      <c r="JPW384" s="243"/>
      <c r="JPX384" s="243"/>
      <c r="JPY384" s="243"/>
      <c r="JPZ384" s="243"/>
      <c r="JQA384" s="243"/>
      <c r="JQB384" s="243"/>
      <c r="JQC384" s="243"/>
      <c r="JQD384" s="243"/>
      <c r="JQE384" s="243"/>
      <c r="JQF384" s="243"/>
      <c r="JQG384" s="243"/>
      <c r="JQH384" s="243"/>
      <c r="JQI384" s="243"/>
      <c r="JQJ384" s="243"/>
      <c r="JQK384" s="243"/>
      <c r="JQL384" s="243"/>
      <c r="JQM384" s="243"/>
      <c r="JQN384" s="243"/>
      <c r="JQO384" s="243"/>
      <c r="JQP384" s="243"/>
      <c r="JQQ384" s="243"/>
      <c r="JQR384" s="243"/>
      <c r="JQS384" s="243"/>
      <c r="JQT384" s="243"/>
      <c r="JQU384" s="243"/>
      <c r="JQV384" s="243"/>
      <c r="JQW384" s="243"/>
      <c r="JQX384" s="243"/>
      <c r="JQY384" s="243"/>
      <c r="JQZ384" s="243"/>
      <c r="JRA384" s="243"/>
      <c r="JRB384" s="243"/>
      <c r="JRC384" s="243"/>
      <c r="JRD384" s="243"/>
      <c r="JRE384" s="243"/>
      <c r="JRF384" s="243"/>
      <c r="JRG384" s="243"/>
      <c r="JRH384" s="243"/>
      <c r="JRI384" s="243"/>
      <c r="JRJ384" s="243"/>
      <c r="JRK384" s="243"/>
      <c r="JRL384" s="243"/>
      <c r="JRM384" s="243"/>
      <c r="JRN384" s="243"/>
      <c r="JRO384" s="243"/>
      <c r="JRP384" s="243"/>
      <c r="JRQ384" s="243"/>
      <c r="JRR384" s="243"/>
      <c r="JRS384" s="243"/>
      <c r="JRT384" s="243"/>
      <c r="JRU384" s="243"/>
      <c r="JRV384" s="243"/>
      <c r="JRW384" s="243"/>
      <c r="JRX384" s="243"/>
      <c r="JRY384" s="243"/>
      <c r="JRZ384" s="243"/>
      <c r="JSA384" s="243"/>
      <c r="JSB384" s="243"/>
      <c r="JSC384" s="243"/>
      <c r="JSD384" s="243"/>
      <c r="JSE384" s="243"/>
      <c r="JSF384" s="243"/>
      <c r="JSG384" s="243"/>
      <c r="JSH384" s="243"/>
      <c r="JSI384" s="243"/>
      <c r="JSJ384" s="243"/>
      <c r="JSK384" s="243"/>
      <c r="JSL384" s="243"/>
      <c r="JSM384" s="243"/>
      <c r="JSN384" s="243"/>
      <c r="JSO384" s="243"/>
      <c r="JSP384" s="243"/>
      <c r="JSQ384" s="243"/>
      <c r="JSR384" s="243"/>
      <c r="JSS384" s="243"/>
      <c r="JST384" s="243"/>
      <c r="JSU384" s="243"/>
      <c r="JSV384" s="243"/>
      <c r="JSW384" s="243"/>
      <c r="JSX384" s="243"/>
      <c r="JSY384" s="243"/>
      <c r="JSZ384" s="243"/>
      <c r="JTA384" s="243"/>
      <c r="JTB384" s="243"/>
      <c r="JTC384" s="243"/>
      <c r="JTD384" s="243"/>
      <c r="JTE384" s="243"/>
      <c r="JTF384" s="243"/>
      <c r="JTG384" s="243"/>
      <c r="JTH384" s="243"/>
      <c r="JTI384" s="243"/>
      <c r="JTJ384" s="243"/>
      <c r="JTK384" s="243"/>
      <c r="JTL384" s="243"/>
      <c r="JTM384" s="243"/>
      <c r="JTN384" s="243"/>
      <c r="JTO384" s="243"/>
      <c r="JTP384" s="243"/>
      <c r="JTQ384" s="243"/>
      <c r="JTR384" s="243"/>
      <c r="JTS384" s="243"/>
      <c r="JTT384" s="243"/>
      <c r="JTU384" s="243"/>
      <c r="JTV384" s="243"/>
      <c r="JTW384" s="243"/>
      <c r="JTX384" s="243"/>
      <c r="JTY384" s="243"/>
      <c r="JTZ384" s="243"/>
      <c r="JUA384" s="243"/>
      <c r="JUB384" s="243"/>
      <c r="JUC384" s="243"/>
      <c r="JUD384" s="243"/>
      <c r="JUE384" s="243"/>
      <c r="JUF384" s="243"/>
      <c r="JUG384" s="243"/>
      <c r="JUH384" s="243"/>
      <c r="JUI384" s="243"/>
      <c r="JUJ384" s="243"/>
      <c r="JUK384" s="243"/>
      <c r="JUL384" s="243"/>
      <c r="JUM384" s="243"/>
      <c r="JUN384" s="243"/>
      <c r="JUO384" s="243"/>
      <c r="JUP384" s="243"/>
      <c r="JUQ384" s="243"/>
      <c r="JUR384" s="243"/>
      <c r="JUS384" s="243"/>
      <c r="JUT384" s="243"/>
      <c r="JUU384" s="243"/>
      <c r="JUV384" s="243"/>
      <c r="JUW384" s="243"/>
      <c r="JUX384" s="243"/>
      <c r="JUY384" s="243"/>
      <c r="JUZ384" s="243"/>
      <c r="JVA384" s="243"/>
      <c r="JVB384" s="243"/>
      <c r="JVC384" s="243"/>
      <c r="JVD384" s="243"/>
      <c r="JVE384" s="243"/>
      <c r="JVF384" s="243"/>
      <c r="JVG384" s="243"/>
      <c r="JVH384" s="243"/>
      <c r="JVI384" s="243"/>
      <c r="JVJ384" s="243"/>
      <c r="JVK384" s="243"/>
      <c r="JVL384" s="243"/>
      <c r="JVM384" s="243"/>
      <c r="JVN384" s="243"/>
      <c r="JVO384" s="243"/>
      <c r="JVP384" s="243"/>
      <c r="JVQ384" s="243"/>
      <c r="JVR384" s="243"/>
      <c r="JVS384" s="243"/>
      <c r="JVT384" s="243"/>
      <c r="JVU384" s="243"/>
      <c r="JVV384" s="243"/>
      <c r="JVW384" s="243"/>
      <c r="JVX384" s="243"/>
      <c r="JVY384" s="243"/>
      <c r="JVZ384" s="243"/>
      <c r="JWA384" s="243"/>
      <c r="JWB384" s="243"/>
      <c r="JWC384" s="243"/>
      <c r="JWD384" s="243"/>
      <c r="JWE384" s="243"/>
      <c r="JWF384" s="243"/>
      <c r="JWG384" s="243"/>
      <c r="JWH384" s="243"/>
      <c r="JWI384" s="243"/>
      <c r="JWJ384" s="243"/>
      <c r="JWK384" s="243"/>
      <c r="JWL384" s="243"/>
      <c r="JWM384" s="243"/>
      <c r="JWN384" s="243"/>
      <c r="JWO384" s="243"/>
      <c r="JWP384" s="243"/>
      <c r="JWQ384" s="243"/>
      <c r="JWR384" s="243"/>
      <c r="JWS384" s="243"/>
      <c r="JWT384" s="243"/>
      <c r="JWU384" s="243"/>
      <c r="JWV384" s="243"/>
      <c r="JWW384" s="243"/>
      <c r="JWX384" s="243"/>
      <c r="JWY384" s="243"/>
      <c r="JWZ384" s="243"/>
      <c r="JXA384" s="243"/>
      <c r="JXB384" s="243"/>
      <c r="JXC384" s="243"/>
      <c r="JXD384" s="243"/>
      <c r="JXE384" s="243"/>
      <c r="JXF384" s="243"/>
      <c r="JXG384" s="243"/>
      <c r="JXH384" s="243"/>
      <c r="JXI384" s="243"/>
      <c r="JXJ384" s="243"/>
      <c r="JXK384" s="243"/>
      <c r="JXL384" s="243"/>
      <c r="JXM384" s="243"/>
      <c r="JXN384" s="243"/>
      <c r="JXO384" s="243"/>
      <c r="JXP384" s="243"/>
      <c r="JXQ384" s="243"/>
      <c r="JXR384" s="243"/>
      <c r="JXS384" s="243"/>
      <c r="JXT384" s="243"/>
      <c r="JXU384" s="243"/>
      <c r="JXV384" s="243"/>
      <c r="JXW384" s="243"/>
      <c r="JXX384" s="243"/>
      <c r="JXY384" s="243"/>
      <c r="JXZ384" s="243"/>
      <c r="JYA384" s="243"/>
      <c r="JYB384" s="243"/>
      <c r="JYC384" s="243"/>
      <c r="JYD384" s="243"/>
      <c r="JYE384" s="243"/>
      <c r="JYF384" s="243"/>
      <c r="JYG384" s="243"/>
      <c r="JYH384" s="243"/>
      <c r="JYI384" s="243"/>
      <c r="JYJ384" s="243"/>
      <c r="JYK384" s="243"/>
      <c r="JYL384" s="243"/>
      <c r="JYM384" s="243"/>
      <c r="JYN384" s="243"/>
      <c r="JYO384" s="243"/>
      <c r="JYP384" s="243"/>
      <c r="JYQ384" s="243"/>
      <c r="JYR384" s="243"/>
      <c r="JYS384" s="243"/>
      <c r="JYT384" s="243"/>
      <c r="JYU384" s="243"/>
      <c r="JYV384" s="243"/>
      <c r="JYW384" s="243"/>
      <c r="JYX384" s="243"/>
      <c r="JYY384" s="243"/>
      <c r="JYZ384" s="243"/>
      <c r="JZA384" s="243"/>
      <c r="JZB384" s="243"/>
      <c r="JZC384" s="243"/>
      <c r="JZD384" s="243"/>
      <c r="JZE384" s="243"/>
      <c r="JZF384" s="243"/>
      <c r="JZG384" s="243"/>
      <c r="JZH384" s="243"/>
      <c r="JZI384" s="243"/>
      <c r="JZJ384" s="243"/>
      <c r="JZK384" s="243"/>
      <c r="JZL384" s="243"/>
      <c r="JZM384" s="243"/>
      <c r="JZN384" s="243"/>
      <c r="JZO384" s="243"/>
      <c r="JZP384" s="243"/>
      <c r="JZQ384" s="243"/>
      <c r="JZR384" s="243"/>
      <c r="JZS384" s="243"/>
      <c r="JZT384" s="243"/>
      <c r="JZU384" s="243"/>
      <c r="JZV384" s="243"/>
      <c r="JZW384" s="243"/>
      <c r="JZX384" s="243"/>
      <c r="JZY384" s="243"/>
      <c r="JZZ384" s="243"/>
      <c r="KAA384" s="243"/>
      <c r="KAB384" s="243"/>
      <c r="KAC384" s="243"/>
      <c r="KAD384" s="243"/>
      <c r="KAE384" s="243"/>
      <c r="KAF384" s="243"/>
      <c r="KAG384" s="243"/>
      <c r="KAH384" s="243"/>
      <c r="KAI384" s="243"/>
      <c r="KAJ384" s="243"/>
      <c r="KAK384" s="243"/>
      <c r="KAL384" s="243"/>
      <c r="KAM384" s="243"/>
      <c r="KAN384" s="243"/>
      <c r="KAO384" s="243"/>
      <c r="KAP384" s="243"/>
      <c r="KAQ384" s="243"/>
      <c r="KAR384" s="243"/>
      <c r="KAS384" s="243"/>
      <c r="KAT384" s="243"/>
      <c r="KAU384" s="243"/>
      <c r="KAV384" s="243"/>
      <c r="KAW384" s="243"/>
      <c r="KAX384" s="243"/>
      <c r="KAY384" s="243"/>
      <c r="KAZ384" s="243"/>
      <c r="KBA384" s="243"/>
      <c r="KBB384" s="243"/>
      <c r="KBC384" s="243"/>
      <c r="KBD384" s="243"/>
      <c r="KBE384" s="243"/>
      <c r="KBF384" s="243"/>
      <c r="KBG384" s="243"/>
      <c r="KBH384" s="243"/>
      <c r="KBI384" s="243"/>
      <c r="KBJ384" s="243"/>
      <c r="KBK384" s="243"/>
      <c r="KBL384" s="243"/>
      <c r="KBM384" s="243"/>
      <c r="KBN384" s="243"/>
      <c r="KBO384" s="243"/>
      <c r="KBP384" s="243"/>
      <c r="KBQ384" s="243"/>
      <c r="KBR384" s="243"/>
      <c r="KBS384" s="243"/>
      <c r="KBT384" s="243"/>
      <c r="KBU384" s="243"/>
      <c r="KBV384" s="243"/>
      <c r="KBW384" s="243"/>
      <c r="KBX384" s="243"/>
      <c r="KBY384" s="243"/>
      <c r="KBZ384" s="243"/>
      <c r="KCA384" s="243"/>
      <c r="KCB384" s="243"/>
      <c r="KCC384" s="243"/>
      <c r="KCD384" s="243"/>
      <c r="KCE384" s="243"/>
      <c r="KCF384" s="243"/>
      <c r="KCG384" s="243"/>
      <c r="KCH384" s="243"/>
      <c r="KCI384" s="243"/>
      <c r="KCJ384" s="243"/>
      <c r="KCK384" s="243"/>
      <c r="KCL384" s="243"/>
      <c r="KCM384" s="243"/>
      <c r="KCN384" s="243"/>
      <c r="KCO384" s="243"/>
      <c r="KCP384" s="243"/>
      <c r="KCQ384" s="243"/>
      <c r="KCR384" s="243"/>
      <c r="KCS384" s="243"/>
      <c r="KCT384" s="243"/>
      <c r="KCU384" s="243"/>
      <c r="KCV384" s="243"/>
      <c r="KCW384" s="243"/>
      <c r="KCX384" s="243"/>
      <c r="KCY384" s="243"/>
      <c r="KCZ384" s="243"/>
      <c r="KDA384" s="243"/>
      <c r="KDB384" s="243"/>
      <c r="KDC384" s="243"/>
      <c r="KDD384" s="243"/>
      <c r="KDE384" s="243"/>
      <c r="KDF384" s="243"/>
      <c r="KDG384" s="243"/>
      <c r="KDH384" s="243"/>
      <c r="KDI384" s="243"/>
      <c r="KDJ384" s="243"/>
      <c r="KDK384" s="243"/>
      <c r="KDL384" s="243"/>
      <c r="KDM384" s="243"/>
      <c r="KDN384" s="243"/>
      <c r="KDO384" s="243"/>
      <c r="KDP384" s="243"/>
      <c r="KDQ384" s="243"/>
      <c r="KDR384" s="243"/>
      <c r="KDS384" s="243"/>
      <c r="KDT384" s="243"/>
      <c r="KDU384" s="243"/>
      <c r="KDV384" s="243"/>
      <c r="KDW384" s="243"/>
      <c r="KDX384" s="243"/>
      <c r="KDY384" s="243"/>
      <c r="KDZ384" s="243"/>
      <c r="KEA384" s="243"/>
      <c r="KEB384" s="243"/>
      <c r="KEC384" s="243"/>
      <c r="KED384" s="243"/>
      <c r="KEE384" s="243"/>
      <c r="KEF384" s="243"/>
      <c r="KEG384" s="243"/>
      <c r="KEH384" s="243"/>
      <c r="KEI384" s="243"/>
      <c r="KEJ384" s="243"/>
      <c r="KEK384" s="243"/>
      <c r="KEL384" s="243"/>
      <c r="KEM384" s="243"/>
      <c r="KEN384" s="243"/>
      <c r="KEO384" s="243"/>
      <c r="KEP384" s="243"/>
      <c r="KEQ384" s="243"/>
      <c r="KER384" s="243"/>
      <c r="KES384" s="243"/>
      <c r="KET384" s="243"/>
      <c r="KEU384" s="243"/>
      <c r="KEV384" s="243"/>
      <c r="KEW384" s="243"/>
      <c r="KEX384" s="243"/>
      <c r="KEY384" s="243"/>
      <c r="KEZ384" s="243"/>
      <c r="KFA384" s="243"/>
      <c r="KFB384" s="243"/>
      <c r="KFC384" s="243"/>
      <c r="KFD384" s="243"/>
      <c r="KFE384" s="243"/>
      <c r="KFF384" s="243"/>
      <c r="KFG384" s="243"/>
      <c r="KFH384" s="243"/>
      <c r="KFI384" s="243"/>
      <c r="KFJ384" s="243"/>
      <c r="KFK384" s="243"/>
      <c r="KFL384" s="243"/>
      <c r="KFM384" s="243"/>
      <c r="KFN384" s="243"/>
      <c r="KFO384" s="243"/>
      <c r="KFP384" s="243"/>
      <c r="KFQ384" s="243"/>
      <c r="KFR384" s="243"/>
      <c r="KFS384" s="243"/>
      <c r="KFT384" s="243"/>
      <c r="KFU384" s="243"/>
      <c r="KFV384" s="243"/>
      <c r="KFW384" s="243"/>
      <c r="KFX384" s="243"/>
      <c r="KFY384" s="243"/>
      <c r="KFZ384" s="243"/>
      <c r="KGA384" s="243"/>
      <c r="KGB384" s="243"/>
      <c r="KGC384" s="243"/>
      <c r="KGD384" s="243"/>
      <c r="KGE384" s="243"/>
      <c r="KGF384" s="243"/>
      <c r="KGG384" s="243"/>
      <c r="KGH384" s="243"/>
      <c r="KGI384" s="243"/>
      <c r="KGJ384" s="243"/>
      <c r="KGK384" s="243"/>
      <c r="KGL384" s="243"/>
      <c r="KGM384" s="243"/>
      <c r="KGN384" s="243"/>
      <c r="KGO384" s="243"/>
      <c r="KGP384" s="243"/>
      <c r="KGQ384" s="243"/>
      <c r="KGR384" s="243"/>
      <c r="KGS384" s="243"/>
      <c r="KGT384" s="243"/>
      <c r="KGU384" s="243"/>
      <c r="KGV384" s="243"/>
      <c r="KGW384" s="243"/>
      <c r="KGX384" s="243"/>
      <c r="KGY384" s="243"/>
      <c r="KGZ384" s="243"/>
      <c r="KHA384" s="243"/>
      <c r="KHB384" s="243"/>
      <c r="KHC384" s="243"/>
      <c r="KHD384" s="243"/>
      <c r="KHE384" s="243"/>
      <c r="KHF384" s="243"/>
      <c r="KHG384" s="243"/>
      <c r="KHH384" s="243"/>
      <c r="KHI384" s="243"/>
      <c r="KHJ384" s="243"/>
      <c r="KHK384" s="243"/>
      <c r="KHL384" s="243"/>
      <c r="KHM384" s="243"/>
      <c r="KHN384" s="243"/>
      <c r="KHO384" s="243"/>
      <c r="KHP384" s="243"/>
      <c r="KHQ384" s="243"/>
      <c r="KHR384" s="243"/>
      <c r="KHS384" s="243"/>
      <c r="KHT384" s="243"/>
      <c r="KHU384" s="243"/>
      <c r="KHV384" s="243"/>
      <c r="KHW384" s="243"/>
      <c r="KHX384" s="243"/>
      <c r="KHY384" s="243"/>
      <c r="KHZ384" s="243"/>
      <c r="KIA384" s="243"/>
      <c r="KIB384" s="243"/>
      <c r="KIC384" s="243"/>
      <c r="KID384" s="243"/>
      <c r="KIE384" s="243"/>
      <c r="KIF384" s="243"/>
      <c r="KIG384" s="243"/>
      <c r="KIH384" s="243"/>
      <c r="KII384" s="243"/>
      <c r="KIJ384" s="243"/>
      <c r="KIK384" s="243"/>
      <c r="KIL384" s="243"/>
      <c r="KIM384" s="243"/>
      <c r="KIN384" s="243"/>
      <c r="KIO384" s="243"/>
      <c r="KIP384" s="243"/>
      <c r="KIQ384" s="243"/>
      <c r="KIR384" s="243"/>
      <c r="KIS384" s="243"/>
      <c r="KIT384" s="243"/>
      <c r="KIU384" s="243"/>
      <c r="KIV384" s="243"/>
      <c r="KIW384" s="243"/>
      <c r="KIX384" s="243"/>
      <c r="KIY384" s="243"/>
      <c r="KIZ384" s="243"/>
      <c r="KJA384" s="243"/>
      <c r="KJB384" s="243"/>
      <c r="KJC384" s="243"/>
      <c r="KJD384" s="243"/>
      <c r="KJE384" s="243"/>
      <c r="KJF384" s="243"/>
      <c r="KJG384" s="243"/>
      <c r="KJH384" s="243"/>
      <c r="KJI384" s="243"/>
      <c r="KJJ384" s="243"/>
      <c r="KJK384" s="243"/>
      <c r="KJL384" s="243"/>
      <c r="KJM384" s="243"/>
      <c r="KJN384" s="243"/>
      <c r="KJO384" s="243"/>
      <c r="KJP384" s="243"/>
      <c r="KJQ384" s="243"/>
      <c r="KJR384" s="243"/>
      <c r="KJS384" s="243"/>
      <c r="KJT384" s="243"/>
      <c r="KJU384" s="243"/>
      <c r="KJV384" s="243"/>
      <c r="KJW384" s="243"/>
      <c r="KJX384" s="243"/>
      <c r="KJY384" s="243"/>
      <c r="KJZ384" s="243"/>
      <c r="KKA384" s="243"/>
      <c r="KKB384" s="243"/>
      <c r="KKC384" s="243"/>
      <c r="KKD384" s="243"/>
      <c r="KKE384" s="243"/>
      <c r="KKF384" s="243"/>
      <c r="KKG384" s="243"/>
      <c r="KKH384" s="243"/>
      <c r="KKI384" s="243"/>
      <c r="KKJ384" s="243"/>
      <c r="KKK384" s="243"/>
      <c r="KKL384" s="243"/>
      <c r="KKM384" s="243"/>
      <c r="KKN384" s="243"/>
      <c r="KKO384" s="243"/>
      <c r="KKP384" s="243"/>
      <c r="KKQ384" s="243"/>
      <c r="KKR384" s="243"/>
      <c r="KKS384" s="243"/>
      <c r="KKT384" s="243"/>
      <c r="KKU384" s="243"/>
      <c r="KKV384" s="243"/>
      <c r="KKW384" s="243"/>
      <c r="KKX384" s="243"/>
      <c r="KKY384" s="243"/>
      <c r="KKZ384" s="243"/>
      <c r="KLA384" s="243"/>
      <c r="KLB384" s="243"/>
      <c r="KLC384" s="243"/>
      <c r="KLD384" s="243"/>
      <c r="KLE384" s="243"/>
      <c r="KLF384" s="243"/>
      <c r="KLG384" s="243"/>
      <c r="KLH384" s="243"/>
      <c r="KLI384" s="243"/>
      <c r="KLJ384" s="243"/>
      <c r="KLK384" s="243"/>
      <c r="KLL384" s="243"/>
      <c r="KLM384" s="243"/>
      <c r="KLN384" s="243"/>
      <c r="KLO384" s="243"/>
      <c r="KLP384" s="243"/>
      <c r="KLQ384" s="243"/>
      <c r="KLR384" s="243"/>
      <c r="KLS384" s="243"/>
      <c r="KLT384" s="243"/>
      <c r="KLU384" s="243"/>
      <c r="KLV384" s="243"/>
      <c r="KLW384" s="243"/>
      <c r="KLX384" s="243"/>
      <c r="KLY384" s="243"/>
      <c r="KLZ384" s="243"/>
      <c r="KMA384" s="243"/>
      <c r="KMB384" s="243"/>
      <c r="KMC384" s="243"/>
      <c r="KMD384" s="243"/>
      <c r="KME384" s="243"/>
      <c r="KMF384" s="243"/>
      <c r="KMG384" s="243"/>
      <c r="KMH384" s="243"/>
      <c r="KMI384" s="243"/>
      <c r="KMJ384" s="243"/>
      <c r="KMK384" s="243"/>
      <c r="KML384" s="243"/>
      <c r="KMM384" s="243"/>
      <c r="KMN384" s="243"/>
      <c r="KMO384" s="243"/>
      <c r="KMP384" s="243"/>
      <c r="KMQ384" s="243"/>
      <c r="KMR384" s="243"/>
      <c r="KMS384" s="243"/>
      <c r="KMT384" s="243"/>
      <c r="KMU384" s="243"/>
      <c r="KMV384" s="243"/>
      <c r="KMW384" s="243"/>
      <c r="KMX384" s="243"/>
      <c r="KMY384" s="243"/>
      <c r="KMZ384" s="243"/>
      <c r="KNA384" s="243"/>
      <c r="KNB384" s="243"/>
      <c r="KNC384" s="243"/>
      <c r="KND384" s="243"/>
      <c r="KNE384" s="243"/>
      <c r="KNF384" s="243"/>
      <c r="KNG384" s="243"/>
      <c r="KNH384" s="243"/>
      <c r="KNI384" s="243"/>
      <c r="KNJ384" s="243"/>
      <c r="KNK384" s="243"/>
      <c r="KNL384" s="243"/>
      <c r="KNM384" s="243"/>
      <c r="KNN384" s="243"/>
      <c r="KNO384" s="243"/>
      <c r="KNP384" s="243"/>
      <c r="KNQ384" s="243"/>
      <c r="KNR384" s="243"/>
      <c r="KNS384" s="243"/>
      <c r="KNT384" s="243"/>
      <c r="KNU384" s="243"/>
      <c r="KNV384" s="243"/>
      <c r="KNW384" s="243"/>
      <c r="KNX384" s="243"/>
      <c r="KNY384" s="243"/>
      <c r="KNZ384" s="243"/>
      <c r="KOA384" s="243"/>
      <c r="KOB384" s="243"/>
      <c r="KOC384" s="243"/>
      <c r="KOD384" s="243"/>
      <c r="KOE384" s="243"/>
      <c r="KOF384" s="243"/>
      <c r="KOG384" s="243"/>
      <c r="KOH384" s="243"/>
      <c r="KOI384" s="243"/>
      <c r="KOJ384" s="243"/>
      <c r="KOK384" s="243"/>
      <c r="KOL384" s="243"/>
      <c r="KOM384" s="243"/>
      <c r="KON384" s="243"/>
      <c r="KOO384" s="243"/>
      <c r="KOP384" s="243"/>
      <c r="KOQ384" s="243"/>
      <c r="KOR384" s="243"/>
      <c r="KOS384" s="243"/>
      <c r="KOT384" s="243"/>
      <c r="KOU384" s="243"/>
      <c r="KOV384" s="243"/>
      <c r="KOW384" s="243"/>
      <c r="KOX384" s="243"/>
      <c r="KOY384" s="243"/>
      <c r="KOZ384" s="243"/>
      <c r="KPA384" s="243"/>
      <c r="KPB384" s="243"/>
      <c r="KPC384" s="243"/>
      <c r="KPD384" s="243"/>
      <c r="KPE384" s="243"/>
      <c r="KPF384" s="243"/>
      <c r="KPG384" s="243"/>
      <c r="KPH384" s="243"/>
      <c r="KPI384" s="243"/>
      <c r="KPJ384" s="243"/>
      <c r="KPK384" s="243"/>
      <c r="KPL384" s="243"/>
      <c r="KPM384" s="243"/>
      <c r="KPN384" s="243"/>
      <c r="KPO384" s="243"/>
      <c r="KPP384" s="243"/>
      <c r="KPQ384" s="243"/>
      <c r="KPR384" s="243"/>
      <c r="KPS384" s="243"/>
      <c r="KPT384" s="243"/>
      <c r="KPU384" s="243"/>
      <c r="KPV384" s="243"/>
      <c r="KPW384" s="243"/>
      <c r="KPX384" s="243"/>
      <c r="KPY384" s="243"/>
      <c r="KPZ384" s="243"/>
      <c r="KQA384" s="243"/>
      <c r="KQB384" s="243"/>
      <c r="KQC384" s="243"/>
      <c r="KQD384" s="243"/>
      <c r="KQE384" s="243"/>
      <c r="KQF384" s="243"/>
      <c r="KQG384" s="243"/>
      <c r="KQH384" s="243"/>
      <c r="KQI384" s="243"/>
      <c r="KQJ384" s="243"/>
      <c r="KQK384" s="243"/>
      <c r="KQL384" s="243"/>
      <c r="KQM384" s="243"/>
      <c r="KQN384" s="243"/>
      <c r="KQO384" s="243"/>
      <c r="KQP384" s="243"/>
      <c r="KQQ384" s="243"/>
      <c r="KQR384" s="243"/>
      <c r="KQS384" s="243"/>
      <c r="KQT384" s="243"/>
      <c r="KQU384" s="243"/>
      <c r="KQV384" s="243"/>
      <c r="KQW384" s="243"/>
      <c r="KQX384" s="243"/>
      <c r="KQY384" s="243"/>
      <c r="KQZ384" s="243"/>
      <c r="KRA384" s="243"/>
      <c r="KRB384" s="243"/>
      <c r="KRC384" s="243"/>
      <c r="KRD384" s="243"/>
      <c r="KRE384" s="243"/>
      <c r="KRF384" s="243"/>
      <c r="KRG384" s="243"/>
      <c r="KRH384" s="243"/>
      <c r="KRI384" s="243"/>
      <c r="KRJ384" s="243"/>
      <c r="KRK384" s="243"/>
      <c r="KRL384" s="243"/>
      <c r="KRM384" s="243"/>
      <c r="KRN384" s="243"/>
      <c r="KRO384" s="243"/>
      <c r="KRP384" s="243"/>
      <c r="KRQ384" s="243"/>
      <c r="KRR384" s="243"/>
      <c r="KRS384" s="243"/>
      <c r="KRT384" s="243"/>
      <c r="KRU384" s="243"/>
      <c r="KRV384" s="243"/>
      <c r="KRW384" s="243"/>
      <c r="KRX384" s="243"/>
      <c r="KRY384" s="243"/>
      <c r="KRZ384" s="243"/>
      <c r="KSA384" s="243"/>
      <c r="KSB384" s="243"/>
      <c r="KSC384" s="243"/>
      <c r="KSD384" s="243"/>
      <c r="KSE384" s="243"/>
      <c r="KSF384" s="243"/>
      <c r="KSG384" s="243"/>
      <c r="KSH384" s="243"/>
      <c r="KSI384" s="243"/>
      <c r="KSJ384" s="243"/>
      <c r="KSK384" s="243"/>
      <c r="KSL384" s="243"/>
      <c r="KSM384" s="243"/>
      <c r="KSN384" s="243"/>
      <c r="KSO384" s="243"/>
      <c r="KSP384" s="243"/>
      <c r="KSQ384" s="243"/>
      <c r="KSR384" s="243"/>
      <c r="KSS384" s="243"/>
      <c r="KST384" s="243"/>
      <c r="KSU384" s="243"/>
      <c r="KSV384" s="243"/>
      <c r="KSW384" s="243"/>
      <c r="KSX384" s="243"/>
      <c r="KSY384" s="243"/>
      <c r="KSZ384" s="243"/>
      <c r="KTA384" s="243"/>
      <c r="KTB384" s="243"/>
      <c r="KTC384" s="243"/>
      <c r="KTD384" s="243"/>
      <c r="KTE384" s="243"/>
      <c r="KTF384" s="243"/>
      <c r="KTG384" s="243"/>
      <c r="KTH384" s="243"/>
      <c r="KTI384" s="243"/>
      <c r="KTJ384" s="243"/>
      <c r="KTK384" s="243"/>
      <c r="KTL384" s="243"/>
      <c r="KTM384" s="243"/>
      <c r="KTN384" s="243"/>
      <c r="KTO384" s="243"/>
      <c r="KTP384" s="243"/>
      <c r="KTQ384" s="243"/>
      <c r="KTR384" s="243"/>
      <c r="KTS384" s="243"/>
      <c r="KTT384" s="243"/>
      <c r="KTU384" s="243"/>
      <c r="KTV384" s="243"/>
      <c r="KTW384" s="243"/>
      <c r="KTX384" s="243"/>
      <c r="KTY384" s="243"/>
      <c r="KTZ384" s="243"/>
      <c r="KUA384" s="243"/>
      <c r="KUB384" s="243"/>
      <c r="KUC384" s="243"/>
      <c r="KUD384" s="243"/>
      <c r="KUE384" s="243"/>
      <c r="KUF384" s="243"/>
      <c r="KUG384" s="243"/>
      <c r="KUH384" s="243"/>
      <c r="KUI384" s="243"/>
      <c r="KUJ384" s="243"/>
      <c r="KUK384" s="243"/>
      <c r="KUL384" s="243"/>
      <c r="KUM384" s="243"/>
      <c r="KUN384" s="243"/>
      <c r="KUO384" s="243"/>
      <c r="KUP384" s="243"/>
      <c r="KUQ384" s="243"/>
      <c r="KUR384" s="243"/>
      <c r="KUS384" s="243"/>
      <c r="KUT384" s="243"/>
      <c r="KUU384" s="243"/>
      <c r="KUV384" s="243"/>
      <c r="KUW384" s="243"/>
      <c r="KUX384" s="243"/>
      <c r="KUY384" s="243"/>
      <c r="KUZ384" s="243"/>
      <c r="KVA384" s="243"/>
      <c r="KVB384" s="243"/>
      <c r="KVC384" s="243"/>
      <c r="KVD384" s="243"/>
      <c r="KVE384" s="243"/>
      <c r="KVF384" s="243"/>
      <c r="KVG384" s="243"/>
      <c r="KVH384" s="243"/>
      <c r="KVI384" s="243"/>
      <c r="KVJ384" s="243"/>
      <c r="KVK384" s="243"/>
      <c r="KVL384" s="243"/>
      <c r="KVM384" s="243"/>
      <c r="KVN384" s="243"/>
      <c r="KVO384" s="243"/>
      <c r="KVP384" s="243"/>
      <c r="KVQ384" s="243"/>
      <c r="KVR384" s="243"/>
      <c r="KVS384" s="243"/>
      <c r="KVT384" s="243"/>
      <c r="KVU384" s="243"/>
      <c r="KVV384" s="243"/>
      <c r="KVW384" s="243"/>
      <c r="KVX384" s="243"/>
      <c r="KVY384" s="243"/>
      <c r="KVZ384" s="243"/>
      <c r="KWA384" s="243"/>
      <c r="KWB384" s="243"/>
      <c r="KWC384" s="243"/>
      <c r="KWD384" s="243"/>
      <c r="KWE384" s="243"/>
      <c r="KWF384" s="243"/>
      <c r="KWG384" s="243"/>
      <c r="KWH384" s="243"/>
      <c r="KWI384" s="243"/>
      <c r="KWJ384" s="243"/>
      <c r="KWK384" s="243"/>
      <c r="KWL384" s="243"/>
      <c r="KWM384" s="243"/>
      <c r="KWN384" s="243"/>
      <c r="KWO384" s="243"/>
      <c r="KWP384" s="243"/>
      <c r="KWQ384" s="243"/>
      <c r="KWR384" s="243"/>
      <c r="KWS384" s="243"/>
      <c r="KWT384" s="243"/>
      <c r="KWU384" s="243"/>
      <c r="KWV384" s="243"/>
      <c r="KWW384" s="243"/>
      <c r="KWX384" s="243"/>
      <c r="KWY384" s="243"/>
      <c r="KWZ384" s="243"/>
      <c r="KXA384" s="243"/>
      <c r="KXB384" s="243"/>
      <c r="KXC384" s="243"/>
      <c r="KXD384" s="243"/>
      <c r="KXE384" s="243"/>
      <c r="KXF384" s="243"/>
      <c r="KXG384" s="243"/>
      <c r="KXH384" s="243"/>
      <c r="KXI384" s="243"/>
      <c r="KXJ384" s="243"/>
      <c r="KXK384" s="243"/>
      <c r="KXL384" s="243"/>
      <c r="KXM384" s="243"/>
      <c r="KXN384" s="243"/>
      <c r="KXO384" s="243"/>
      <c r="KXP384" s="243"/>
      <c r="KXQ384" s="243"/>
      <c r="KXR384" s="243"/>
      <c r="KXS384" s="243"/>
      <c r="KXT384" s="243"/>
      <c r="KXU384" s="243"/>
      <c r="KXV384" s="243"/>
      <c r="KXW384" s="243"/>
      <c r="KXX384" s="243"/>
      <c r="KXY384" s="243"/>
      <c r="KXZ384" s="243"/>
      <c r="KYA384" s="243"/>
      <c r="KYB384" s="243"/>
      <c r="KYC384" s="243"/>
      <c r="KYD384" s="243"/>
      <c r="KYE384" s="243"/>
      <c r="KYF384" s="243"/>
      <c r="KYG384" s="243"/>
      <c r="KYH384" s="243"/>
      <c r="KYI384" s="243"/>
      <c r="KYJ384" s="243"/>
      <c r="KYK384" s="243"/>
      <c r="KYL384" s="243"/>
      <c r="KYM384" s="243"/>
      <c r="KYN384" s="243"/>
      <c r="KYO384" s="243"/>
      <c r="KYP384" s="243"/>
      <c r="KYQ384" s="243"/>
      <c r="KYR384" s="243"/>
      <c r="KYS384" s="243"/>
      <c r="KYT384" s="243"/>
      <c r="KYU384" s="243"/>
      <c r="KYV384" s="243"/>
      <c r="KYW384" s="243"/>
      <c r="KYX384" s="243"/>
      <c r="KYY384" s="243"/>
      <c r="KYZ384" s="243"/>
      <c r="KZA384" s="243"/>
      <c r="KZB384" s="243"/>
      <c r="KZC384" s="243"/>
      <c r="KZD384" s="243"/>
      <c r="KZE384" s="243"/>
      <c r="KZF384" s="243"/>
      <c r="KZG384" s="243"/>
      <c r="KZH384" s="243"/>
      <c r="KZI384" s="243"/>
      <c r="KZJ384" s="243"/>
      <c r="KZK384" s="243"/>
      <c r="KZL384" s="243"/>
      <c r="KZM384" s="243"/>
      <c r="KZN384" s="243"/>
      <c r="KZO384" s="243"/>
      <c r="KZP384" s="243"/>
      <c r="KZQ384" s="243"/>
      <c r="KZR384" s="243"/>
      <c r="KZS384" s="243"/>
      <c r="KZT384" s="243"/>
      <c r="KZU384" s="243"/>
      <c r="KZV384" s="243"/>
      <c r="KZW384" s="243"/>
      <c r="KZX384" s="243"/>
      <c r="KZY384" s="243"/>
      <c r="KZZ384" s="243"/>
      <c r="LAA384" s="243"/>
      <c r="LAB384" s="243"/>
      <c r="LAC384" s="243"/>
      <c r="LAD384" s="243"/>
      <c r="LAE384" s="243"/>
      <c r="LAF384" s="243"/>
      <c r="LAG384" s="243"/>
      <c r="LAH384" s="243"/>
      <c r="LAI384" s="243"/>
      <c r="LAJ384" s="243"/>
      <c r="LAK384" s="243"/>
      <c r="LAL384" s="243"/>
      <c r="LAM384" s="243"/>
      <c r="LAN384" s="243"/>
      <c r="LAO384" s="243"/>
      <c r="LAP384" s="243"/>
      <c r="LAQ384" s="243"/>
      <c r="LAR384" s="243"/>
      <c r="LAS384" s="243"/>
      <c r="LAT384" s="243"/>
      <c r="LAU384" s="243"/>
      <c r="LAV384" s="243"/>
      <c r="LAW384" s="243"/>
      <c r="LAX384" s="243"/>
      <c r="LAY384" s="243"/>
      <c r="LAZ384" s="243"/>
      <c r="LBA384" s="243"/>
      <c r="LBB384" s="243"/>
      <c r="LBC384" s="243"/>
      <c r="LBD384" s="243"/>
      <c r="LBE384" s="243"/>
      <c r="LBF384" s="243"/>
      <c r="LBG384" s="243"/>
      <c r="LBH384" s="243"/>
      <c r="LBI384" s="243"/>
      <c r="LBJ384" s="243"/>
      <c r="LBK384" s="243"/>
      <c r="LBL384" s="243"/>
      <c r="LBM384" s="243"/>
      <c r="LBN384" s="243"/>
      <c r="LBO384" s="243"/>
      <c r="LBP384" s="243"/>
      <c r="LBQ384" s="243"/>
      <c r="LBR384" s="243"/>
      <c r="LBS384" s="243"/>
      <c r="LBT384" s="243"/>
      <c r="LBU384" s="243"/>
      <c r="LBV384" s="243"/>
      <c r="LBW384" s="243"/>
      <c r="LBX384" s="243"/>
      <c r="LBY384" s="243"/>
      <c r="LBZ384" s="243"/>
      <c r="LCA384" s="243"/>
      <c r="LCB384" s="243"/>
      <c r="LCC384" s="243"/>
      <c r="LCD384" s="243"/>
      <c r="LCE384" s="243"/>
      <c r="LCF384" s="243"/>
      <c r="LCG384" s="243"/>
      <c r="LCH384" s="243"/>
      <c r="LCI384" s="243"/>
      <c r="LCJ384" s="243"/>
      <c r="LCK384" s="243"/>
      <c r="LCL384" s="243"/>
      <c r="LCM384" s="243"/>
      <c r="LCN384" s="243"/>
      <c r="LCO384" s="243"/>
      <c r="LCP384" s="243"/>
      <c r="LCQ384" s="243"/>
      <c r="LCR384" s="243"/>
      <c r="LCS384" s="243"/>
      <c r="LCT384" s="243"/>
      <c r="LCU384" s="243"/>
      <c r="LCV384" s="243"/>
      <c r="LCW384" s="243"/>
      <c r="LCX384" s="243"/>
      <c r="LCY384" s="243"/>
      <c r="LCZ384" s="243"/>
      <c r="LDA384" s="243"/>
      <c r="LDB384" s="243"/>
      <c r="LDC384" s="243"/>
      <c r="LDD384" s="243"/>
      <c r="LDE384" s="243"/>
      <c r="LDF384" s="243"/>
      <c r="LDG384" s="243"/>
      <c r="LDH384" s="243"/>
      <c r="LDI384" s="243"/>
      <c r="LDJ384" s="243"/>
      <c r="LDK384" s="243"/>
      <c r="LDL384" s="243"/>
      <c r="LDM384" s="243"/>
      <c r="LDN384" s="243"/>
      <c r="LDO384" s="243"/>
      <c r="LDP384" s="243"/>
      <c r="LDQ384" s="243"/>
      <c r="LDR384" s="243"/>
      <c r="LDS384" s="243"/>
      <c r="LDT384" s="243"/>
      <c r="LDU384" s="243"/>
      <c r="LDV384" s="243"/>
      <c r="LDW384" s="243"/>
      <c r="LDX384" s="243"/>
      <c r="LDY384" s="243"/>
      <c r="LDZ384" s="243"/>
      <c r="LEA384" s="243"/>
      <c r="LEB384" s="243"/>
      <c r="LEC384" s="243"/>
      <c r="LED384" s="243"/>
      <c r="LEE384" s="243"/>
      <c r="LEF384" s="243"/>
      <c r="LEG384" s="243"/>
      <c r="LEH384" s="243"/>
      <c r="LEI384" s="243"/>
      <c r="LEJ384" s="243"/>
      <c r="LEK384" s="243"/>
      <c r="LEL384" s="243"/>
      <c r="LEM384" s="243"/>
      <c r="LEN384" s="243"/>
      <c r="LEO384" s="243"/>
      <c r="LEP384" s="243"/>
      <c r="LEQ384" s="243"/>
      <c r="LER384" s="243"/>
      <c r="LES384" s="243"/>
      <c r="LET384" s="243"/>
      <c r="LEU384" s="243"/>
      <c r="LEV384" s="243"/>
      <c r="LEW384" s="243"/>
      <c r="LEX384" s="243"/>
      <c r="LEY384" s="243"/>
      <c r="LEZ384" s="243"/>
      <c r="LFA384" s="243"/>
      <c r="LFB384" s="243"/>
      <c r="LFC384" s="243"/>
      <c r="LFD384" s="243"/>
      <c r="LFE384" s="243"/>
      <c r="LFF384" s="243"/>
      <c r="LFG384" s="243"/>
      <c r="LFH384" s="243"/>
      <c r="LFI384" s="243"/>
      <c r="LFJ384" s="243"/>
      <c r="LFK384" s="243"/>
      <c r="LFL384" s="243"/>
      <c r="LFM384" s="243"/>
      <c r="LFN384" s="243"/>
      <c r="LFO384" s="243"/>
      <c r="LFP384" s="243"/>
      <c r="LFQ384" s="243"/>
      <c r="LFR384" s="243"/>
      <c r="LFS384" s="243"/>
      <c r="LFT384" s="243"/>
      <c r="LFU384" s="243"/>
      <c r="LFV384" s="243"/>
      <c r="LFW384" s="243"/>
      <c r="LFX384" s="243"/>
      <c r="LFY384" s="243"/>
      <c r="LFZ384" s="243"/>
      <c r="LGA384" s="243"/>
      <c r="LGB384" s="243"/>
      <c r="LGC384" s="243"/>
      <c r="LGD384" s="243"/>
      <c r="LGE384" s="243"/>
      <c r="LGF384" s="243"/>
      <c r="LGG384" s="243"/>
      <c r="LGH384" s="243"/>
      <c r="LGI384" s="243"/>
      <c r="LGJ384" s="243"/>
      <c r="LGK384" s="243"/>
      <c r="LGL384" s="243"/>
      <c r="LGM384" s="243"/>
      <c r="LGN384" s="243"/>
      <c r="LGO384" s="243"/>
      <c r="LGP384" s="243"/>
      <c r="LGQ384" s="243"/>
      <c r="LGR384" s="243"/>
      <c r="LGS384" s="243"/>
      <c r="LGT384" s="243"/>
      <c r="LGU384" s="243"/>
      <c r="LGV384" s="243"/>
      <c r="LGW384" s="243"/>
      <c r="LGX384" s="243"/>
      <c r="LGY384" s="243"/>
      <c r="LGZ384" s="243"/>
      <c r="LHA384" s="243"/>
      <c r="LHB384" s="243"/>
      <c r="LHC384" s="243"/>
      <c r="LHD384" s="243"/>
      <c r="LHE384" s="243"/>
      <c r="LHF384" s="243"/>
      <c r="LHG384" s="243"/>
      <c r="LHH384" s="243"/>
      <c r="LHI384" s="243"/>
      <c r="LHJ384" s="243"/>
      <c r="LHK384" s="243"/>
      <c r="LHL384" s="243"/>
      <c r="LHM384" s="243"/>
      <c r="LHN384" s="243"/>
      <c r="LHO384" s="243"/>
      <c r="LHP384" s="243"/>
      <c r="LHQ384" s="243"/>
      <c r="LHR384" s="243"/>
      <c r="LHS384" s="243"/>
      <c r="LHT384" s="243"/>
      <c r="LHU384" s="243"/>
      <c r="LHV384" s="243"/>
      <c r="LHW384" s="243"/>
      <c r="LHX384" s="243"/>
      <c r="LHY384" s="243"/>
      <c r="LHZ384" s="243"/>
      <c r="LIA384" s="243"/>
      <c r="LIB384" s="243"/>
      <c r="LIC384" s="243"/>
      <c r="LID384" s="243"/>
      <c r="LIE384" s="243"/>
      <c r="LIF384" s="243"/>
      <c r="LIG384" s="243"/>
      <c r="LIH384" s="243"/>
      <c r="LII384" s="243"/>
      <c r="LIJ384" s="243"/>
      <c r="LIK384" s="243"/>
      <c r="LIL384" s="243"/>
      <c r="LIM384" s="243"/>
      <c r="LIN384" s="243"/>
      <c r="LIO384" s="243"/>
      <c r="LIP384" s="243"/>
      <c r="LIQ384" s="243"/>
      <c r="LIR384" s="243"/>
      <c r="LIS384" s="243"/>
      <c r="LIT384" s="243"/>
      <c r="LIU384" s="243"/>
      <c r="LIV384" s="243"/>
      <c r="LIW384" s="243"/>
      <c r="LIX384" s="243"/>
      <c r="LIY384" s="243"/>
      <c r="LIZ384" s="243"/>
      <c r="LJA384" s="243"/>
      <c r="LJB384" s="243"/>
      <c r="LJC384" s="243"/>
      <c r="LJD384" s="243"/>
      <c r="LJE384" s="243"/>
      <c r="LJF384" s="243"/>
      <c r="LJG384" s="243"/>
      <c r="LJH384" s="243"/>
      <c r="LJI384" s="243"/>
      <c r="LJJ384" s="243"/>
      <c r="LJK384" s="243"/>
      <c r="LJL384" s="243"/>
      <c r="LJM384" s="243"/>
      <c r="LJN384" s="243"/>
      <c r="LJO384" s="243"/>
      <c r="LJP384" s="243"/>
      <c r="LJQ384" s="243"/>
      <c r="LJR384" s="243"/>
      <c r="LJS384" s="243"/>
      <c r="LJT384" s="243"/>
      <c r="LJU384" s="243"/>
      <c r="LJV384" s="243"/>
      <c r="LJW384" s="243"/>
      <c r="LJX384" s="243"/>
      <c r="LJY384" s="243"/>
      <c r="LJZ384" s="243"/>
      <c r="LKA384" s="243"/>
      <c r="LKB384" s="243"/>
      <c r="LKC384" s="243"/>
      <c r="LKD384" s="243"/>
      <c r="LKE384" s="243"/>
      <c r="LKF384" s="243"/>
      <c r="LKG384" s="243"/>
      <c r="LKH384" s="243"/>
      <c r="LKI384" s="243"/>
      <c r="LKJ384" s="243"/>
      <c r="LKK384" s="243"/>
      <c r="LKL384" s="243"/>
      <c r="LKM384" s="243"/>
      <c r="LKN384" s="243"/>
      <c r="LKO384" s="243"/>
      <c r="LKP384" s="243"/>
      <c r="LKQ384" s="243"/>
      <c r="LKR384" s="243"/>
      <c r="LKS384" s="243"/>
      <c r="LKT384" s="243"/>
      <c r="LKU384" s="243"/>
      <c r="LKV384" s="243"/>
      <c r="LKW384" s="243"/>
      <c r="LKX384" s="243"/>
      <c r="LKY384" s="243"/>
      <c r="LKZ384" s="243"/>
      <c r="LLA384" s="243"/>
      <c r="LLB384" s="243"/>
      <c r="LLC384" s="243"/>
      <c r="LLD384" s="243"/>
      <c r="LLE384" s="243"/>
      <c r="LLF384" s="243"/>
      <c r="LLG384" s="243"/>
      <c r="LLH384" s="243"/>
      <c r="LLI384" s="243"/>
      <c r="LLJ384" s="243"/>
      <c r="LLK384" s="243"/>
      <c r="LLL384" s="243"/>
      <c r="LLM384" s="243"/>
      <c r="LLN384" s="243"/>
      <c r="LLO384" s="243"/>
      <c r="LLP384" s="243"/>
      <c r="LLQ384" s="243"/>
      <c r="LLR384" s="243"/>
      <c r="LLS384" s="243"/>
      <c r="LLT384" s="243"/>
      <c r="LLU384" s="243"/>
      <c r="LLV384" s="243"/>
      <c r="LLW384" s="243"/>
      <c r="LLX384" s="243"/>
      <c r="LLY384" s="243"/>
      <c r="LLZ384" s="243"/>
      <c r="LMA384" s="243"/>
      <c r="LMB384" s="243"/>
      <c r="LMC384" s="243"/>
      <c r="LMD384" s="243"/>
      <c r="LME384" s="243"/>
      <c r="LMF384" s="243"/>
      <c r="LMG384" s="243"/>
      <c r="LMH384" s="243"/>
      <c r="LMI384" s="243"/>
      <c r="LMJ384" s="243"/>
      <c r="LMK384" s="243"/>
      <c r="LML384" s="243"/>
      <c r="LMM384" s="243"/>
      <c r="LMN384" s="243"/>
      <c r="LMO384" s="243"/>
      <c r="LMP384" s="243"/>
      <c r="LMQ384" s="243"/>
      <c r="LMR384" s="243"/>
      <c r="LMS384" s="243"/>
      <c r="LMT384" s="243"/>
      <c r="LMU384" s="243"/>
      <c r="LMV384" s="243"/>
      <c r="LMW384" s="243"/>
      <c r="LMX384" s="243"/>
      <c r="LMY384" s="243"/>
      <c r="LMZ384" s="243"/>
      <c r="LNA384" s="243"/>
      <c r="LNB384" s="243"/>
      <c r="LNC384" s="243"/>
      <c r="LND384" s="243"/>
      <c r="LNE384" s="243"/>
      <c r="LNF384" s="243"/>
      <c r="LNG384" s="243"/>
      <c r="LNH384" s="243"/>
      <c r="LNI384" s="243"/>
      <c r="LNJ384" s="243"/>
      <c r="LNK384" s="243"/>
      <c r="LNL384" s="243"/>
      <c r="LNM384" s="243"/>
      <c r="LNN384" s="243"/>
      <c r="LNO384" s="243"/>
      <c r="LNP384" s="243"/>
      <c r="LNQ384" s="243"/>
      <c r="LNR384" s="243"/>
      <c r="LNS384" s="243"/>
      <c r="LNT384" s="243"/>
      <c r="LNU384" s="243"/>
      <c r="LNV384" s="243"/>
      <c r="LNW384" s="243"/>
      <c r="LNX384" s="243"/>
      <c r="LNY384" s="243"/>
      <c r="LNZ384" s="243"/>
      <c r="LOA384" s="243"/>
      <c r="LOB384" s="243"/>
      <c r="LOC384" s="243"/>
      <c r="LOD384" s="243"/>
      <c r="LOE384" s="243"/>
      <c r="LOF384" s="243"/>
      <c r="LOG384" s="243"/>
      <c r="LOH384" s="243"/>
      <c r="LOI384" s="243"/>
      <c r="LOJ384" s="243"/>
      <c r="LOK384" s="243"/>
      <c r="LOL384" s="243"/>
      <c r="LOM384" s="243"/>
      <c r="LON384" s="243"/>
      <c r="LOO384" s="243"/>
      <c r="LOP384" s="243"/>
      <c r="LOQ384" s="243"/>
      <c r="LOR384" s="243"/>
      <c r="LOS384" s="243"/>
      <c r="LOT384" s="243"/>
      <c r="LOU384" s="243"/>
      <c r="LOV384" s="243"/>
      <c r="LOW384" s="243"/>
      <c r="LOX384" s="243"/>
      <c r="LOY384" s="243"/>
      <c r="LOZ384" s="243"/>
      <c r="LPA384" s="243"/>
      <c r="LPB384" s="243"/>
      <c r="LPC384" s="243"/>
      <c r="LPD384" s="243"/>
      <c r="LPE384" s="243"/>
      <c r="LPF384" s="243"/>
      <c r="LPG384" s="243"/>
      <c r="LPH384" s="243"/>
      <c r="LPI384" s="243"/>
      <c r="LPJ384" s="243"/>
      <c r="LPK384" s="243"/>
      <c r="LPL384" s="243"/>
      <c r="LPM384" s="243"/>
      <c r="LPN384" s="243"/>
      <c r="LPO384" s="243"/>
      <c r="LPP384" s="243"/>
      <c r="LPQ384" s="243"/>
      <c r="LPR384" s="243"/>
      <c r="LPS384" s="243"/>
      <c r="LPT384" s="243"/>
      <c r="LPU384" s="243"/>
      <c r="LPV384" s="243"/>
      <c r="LPW384" s="243"/>
      <c r="LPX384" s="243"/>
      <c r="LPY384" s="243"/>
      <c r="LPZ384" s="243"/>
      <c r="LQA384" s="243"/>
      <c r="LQB384" s="243"/>
      <c r="LQC384" s="243"/>
      <c r="LQD384" s="243"/>
      <c r="LQE384" s="243"/>
      <c r="LQF384" s="243"/>
      <c r="LQG384" s="243"/>
      <c r="LQH384" s="243"/>
      <c r="LQI384" s="243"/>
      <c r="LQJ384" s="243"/>
      <c r="LQK384" s="243"/>
      <c r="LQL384" s="243"/>
      <c r="LQM384" s="243"/>
      <c r="LQN384" s="243"/>
      <c r="LQO384" s="243"/>
      <c r="LQP384" s="243"/>
      <c r="LQQ384" s="243"/>
      <c r="LQR384" s="243"/>
      <c r="LQS384" s="243"/>
      <c r="LQT384" s="243"/>
      <c r="LQU384" s="243"/>
      <c r="LQV384" s="243"/>
      <c r="LQW384" s="243"/>
      <c r="LQX384" s="243"/>
      <c r="LQY384" s="243"/>
      <c r="LQZ384" s="243"/>
      <c r="LRA384" s="243"/>
      <c r="LRB384" s="243"/>
      <c r="LRC384" s="243"/>
      <c r="LRD384" s="243"/>
      <c r="LRE384" s="243"/>
      <c r="LRF384" s="243"/>
      <c r="LRG384" s="243"/>
      <c r="LRH384" s="243"/>
      <c r="LRI384" s="243"/>
      <c r="LRJ384" s="243"/>
      <c r="LRK384" s="243"/>
      <c r="LRL384" s="243"/>
      <c r="LRM384" s="243"/>
      <c r="LRN384" s="243"/>
      <c r="LRO384" s="243"/>
      <c r="LRP384" s="243"/>
      <c r="LRQ384" s="243"/>
      <c r="LRR384" s="243"/>
      <c r="LRS384" s="243"/>
      <c r="LRT384" s="243"/>
      <c r="LRU384" s="243"/>
      <c r="LRV384" s="243"/>
      <c r="LRW384" s="243"/>
      <c r="LRX384" s="243"/>
      <c r="LRY384" s="243"/>
      <c r="LRZ384" s="243"/>
      <c r="LSA384" s="243"/>
      <c r="LSB384" s="243"/>
      <c r="LSC384" s="243"/>
      <c r="LSD384" s="243"/>
      <c r="LSE384" s="243"/>
      <c r="LSF384" s="243"/>
      <c r="LSG384" s="243"/>
      <c r="LSH384" s="243"/>
      <c r="LSI384" s="243"/>
      <c r="LSJ384" s="243"/>
      <c r="LSK384" s="243"/>
      <c r="LSL384" s="243"/>
      <c r="LSM384" s="243"/>
      <c r="LSN384" s="243"/>
      <c r="LSO384" s="243"/>
      <c r="LSP384" s="243"/>
      <c r="LSQ384" s="243"/>
      <c r="LSR384" s="243"/>
      <c r="LSS384" s="243"/>
      <c r="LST384" s="243"/>
      <c r="LSU384" s="243"/>
      <c r="LSV384" s="243"/>
      <c r="LSW384" s="243"/>
      <c r="LSX384" s="243"/>
      <c r="LSY384" s="243"/>
      <c r="LSZ384" s="243"/>
      <c r="LTA384" s="243"/>
      <c r="LTB384" s="243"/>
      <c r="LTC384" s="243"/>
      <c r="LTD384" s="243"/>
      <c r="LTE384" s="243"/>
      <c r="LTF384" s="243"/>
      <c r="LTG384" s="243"/>
      <c r="LTH384" s="243"/>
      <c r="LTI384" s="243"/>
      <c r="LTJ384" s="243"/>
      <c r="LTK384" s="243"/>
      <c r="LTL384" s="243"/>
      <c r="LTM384" s="243"/>
      <c r="LTN384" s="243"/>
      <c r="LTO384" s="243"/>
      <c r="LTP384" s="243"/>
      <c r="LTQ384" s="243"/>
      <c r="LTR384" s="243"/>
      <c r="LTS384" s="243"/>
      <c r="LTT384" s="243"/>
      <c r="LTU384" s="243"/>
      <c r="LTV384" s="243"/>
      <c r="LTW384" s="243"/>
      <c r="LTX384" s="243"/>
      <c r="LTY384" s="243"/>
      <c r="LTZ384" s="243"/>
      <c r="LUA384" s="243"/>
      <c r="LUB384" s="243"/>
      <c r="LUC384" s="243"/>
      <c r="LUD384" s="243"/>
      <c r="LUE384" s="243"/>
      <c r="LUF384" s="243"/>
      <c r="LUG384" s="243"/>
      <c r="LUH384" s="243"/>
      <c r="LUI384" s="243"/>
      <c r="LUJ384" s="243"/>
      <c r="LUK384" s="243"/>
      <c r="LUL384" s="243"/>
      <c r="LUM384" s="243"/>
      <c r="LUN384" s="243"/>
      <c r="LUO384" s="243"/>
      <c r="LUP384" s="243"/>
      <c r="LUQ384" s="243"/>
      <c r="LUR384" s="243"/>
      <c r="LUS384" s="243"/>
      <c r="LUT384" s="243"/>
      <c r="LUU384" s="243"/>
      <c r="LUV384" s="243"/>
      <c r="LUW384" s="243"/>
      <c r="LUX384" s="243"/>
      <c r="LUY384" s="243"/>
      <c r="LUZ384" s="243"/>
      <c r="LVA384" s="243"/>
      <c r="LVB384" s="243"/>
      <c r="LVC384" s="243"/>
      <c r="LVD384" s="243"/>
      <c r="LVE384" s="243"/>
      <c r="LVF384" s="243"/>
      <c r="LVG384" s="243"/>
      <c r="LVH384" s="243"/>
      <c r="LVI384" s="243"/>
      <c r="LVJ384" s="243"/>
      <c r="LVK384" s="243"/>
      <c r="LVL384" s="243"/>
      <c r="LVM384" s="243"/>
      <c r="LVN384" s="243"/>
      <c r="LVO384" s="243"/>
      <c r="LVP384" s="243"/>
      <c r="LVQ384" s="243"/>
      <c r="LVR384" s="243"/>
      <c r="LVS384" s="243"/>
      <c r="LVT384" s="243"/>
      <c r="LVU384" s="243"/>
      <c r="LVV384" s="243"/>
      <c r="LVW384" s="243"/>
      <c r="LVX384" s="243"/>
      <c r="LVY384" s="243"/>
      <c r="LVZ384" s="243"/>
      <c r="LWA384" s="243"/>
      <c r="LWB384" s="243"/>
      <c r="LWC384" s="243"/>
      <c r="LWD384" s="243"/>
      <c r="LWE384" s="243"/>
      <c r="LWF384" s="243"/>
      <c r="LWG384" s="243"/>
      <c r="LWH384" s="243"/>
      <c r="LWI384" s="243"/>
      <c r="LWJ384" s="243"/>
      <c r="LWK384" s="243"/>
      <c r="LWL384" s="243"/>
      <c r="LWM384" s="243"/>
      <c r="LWN384" s="243"/>
      <c r="LWO384" s="243"/>
      <c r="LWP384" s="243"/>
      <c r="LWQ384" s="243"/>
      <c r="LWR384" s="243"/>
      <c r="LWS384" s="243"/>
      <c r="LWT384" s="243"/>
      <c r="LWU384" s="243"/>
      <c r="LWV384" s="243"/>
      <c r="LWW384" s="243"/>
      <c r="LWX384" s="243"/>
      <c r="LWY384" s="243"/>
      <c r="LWZ384" s="243"/>
      <c r="LXA384" s="243"/>
      <c r="LXB384" s="243"/>
      <c r="LXC384" s="243"/>
      <c r="LXD384" s="243"/>
      <c r="LXE384" s="243"/>
      <c r="LXF384" s="243"/>
      <c r="LXG384" s="243"/>
      <c r="LXH384" s="243"/>
      <c r="LXI384" s="243"/>
      <c r="LXJ384" s="243"/>
      <c r="LXK384" s="243"/>
      <c r="LXL384" s="243"/>
      <c r="LXM384" s="243"/>
      <c r="LXN384" s="243"/>
      <c r="LXO384" s="243"/>
      <c r="LXP384" s="243"/>
      <c r="LXQ384" s="243"/>
      <c r="LXR384" s="243"/>
      <c r="LXS384" s="243"/>
      <c r="LXT384" s="243"/>
      <c r="LXU384" s="243"/>
      <c r="LXV384" s="243"/>
      <c r="LXW384" s="243"/>
      <c r="LXX384" s="243"/>
      <c r="LXY384" s="243"/>
      <c r="LXZ384" s="243"/>
      <c r="LYA384" s="243"/>
      <c r="LYB384" s="243"/>
      <c r="LYC384" s="243"/>
      <c r="LYD384" s="243"/>
      <c r="LYE384" s="243"/>
      <c r="LYF384" s="243"/>
      <c r="LYG384" s="243"/>
      <c r="LYH384" s="243"/>
      <c r="LYI384" s="243"/>
      <c r="LYJ384" s="243"/>
      <c r="LYK384" s="243"/>
      <c r="LYL384" s="243"/>
      <c r="LYM384" s="243"/>
      <c r="LYN384" s="243"/>
      <c r="LYO384" s="243"/>
      <c r="LYP384" s="243"/>
      <c r="LYQ384" s="243"/>
      <c r="LYR384" s="243"/>
      <c r="LYS384" s="243"/>
      <c r="LYT384" s="243"/>
      <c r="LYU384" s="243"/>
      <c r="LYV384" s="243"/>
      <c r="LYW384" s="243"/>
      <c r="LYX384" s="243"/>
      <c r="LYY384" s="243"/>
      <c r="LYZ384" s="243"/>
      <c r="LZA384" s="243"/>
      <c r="LZB384" s="243"/>
      <c r="LZC384" s="243"/>
      <c r="LZD384" s="243"/>
      <c r="LZE384" s="243"/>
      <c r="LZF384" s="243"/>
      <c r="LZG384" s="243"/>
      <c r="LZH384" s="243"/>
      <c r="LZI384" s="243"/>
      <c r="LZJ384" s="243"/>
      <c r="LZK384" s="243"/>
      <c r="LZL384" s="243"/>
      <c r="LZM384" s="243"/>
      <c r="LZN384" s="243"/>
      <c r="LZO384" s="243"/>
      <c r="LZP384" s="243"/>
      <c r="LZQ384" s="243"/>
      <c r="LZR384" s="243"/>
      <c r="LZS384" s="243"/>
      <c r="LZT384" s="243"/>
      <c r="LZU384" s="243"/>
      <c r="LZV384" s="243"/>
      <c r="LZW384" s="243"/>
      <c r="LZX384" s="243"/>
      <c r="LZY384" s="243"/>
      <c r="LZZ384" s="243"/>
      <c r="MAA384" s="243"/>
      <c r="MAB384" s="243"/>
      <c r="MAC384" s="243"/>
      <c r="MAD384" s="243"/>
      <c r="MAE384" s="243"/>
      <c r="MAF384" s="243"/>
      <c r="MAG384" s="243"/>
      <c r="MAH384" s="243"/>
      <c r="MAI384" s="243"/>
      <c r="MAJ384" s="243"/>
      <c r="MAK384" s="243"/>
      <c r="MAL384" s="243"/>
      <c r="MAM384" s="243"/>
      <c r="MAN384" s="243"/>
      <c r="MAO384" s="243"/>
      <c r="MAP384" s="243"/>
      <c r="MAQ384" s="243"/>
      <c r="MAR384" s="243"/>
      <c r="MAS384" s="243"/>
      <c r="MAT384" s="243"/>
      <c r="MAU384" s="243"/>
      <c r="MAV384" s="243"/>
      <c r="MAW384" s="243"/>
      <c r="MAX384" s="243"/>
      <c r="MAY384" s="243"/>
      <c r="MAZ384" s="243"/>
      <c r="MBA384" s="243"/>
      <c r="MBB384" s="243"/>
      <c r="MBC384" s="243"/>
      <c r="MBD384" s="243"/>
      <c r="MBE384" s="243"/>
      <c r="MBF384" s="243"/>
      <c r="MBG384" s="243"/>
      <c r="MBH384" s="243"/>
      <c r="MBI384" s="243"/>
      <c r="MBJ384" s="243"/>
      <c r="MBK384" s="243"/>
      <c r="MBL384" s="243"/>
      <c r="MBM384" s="243"/>
      <c r="MBN384" s="243"/>
      <c r="MBO384" s="243"/>
      <c r="MBP384" s="243"/>
      <c r="MBQ384" s="243"/>
      <c r="MBR384" s="243"/>
      <c r="MBS384" s="243"/>
      <c r="MBT384" s="243"/>
      <c r="MBU384" s="243"/>
      <c r="MBV384" s="243"/>
      <c r="MBW384" s="243"/>
      <c r="MBX384" s="243"/>
      <c r="MBY384" s="243"/>
      <c r="MBZ384" s="243"/>
      <c r="MCA384" s="243"/>
      <c r="MCB384" s="243"/>
      <c r="MCC384" s="243"/>
      <c r="MCD384" s="243"/>
      <c r="MCE384" s="243"/>
      <c r="MCF384" s="243"/>
      <c r="MCG384" s="243"/>
      <c r="MCH384" s="243"/>
      <c r="MCI384" s="243"/>
      <c r="MCJ384" s="243"/>
      <c r="MCK384" s="243"/>
      <c r="MCL384" s="243"/>
      <c r="MCM384" s="243"/>
      <c r="MCN384" s="243"/>
      <c r="MCO384" s="243"/>
      <c r="MCP384" s="243"/>
      <c r="MCQ384" s="243"/>
      <c r="MCR384" s="243"/>
      <c r="MCS384" s="243"/>
      <c r="MCT384" s="243"/>
      <c r="MCU384" s="243"/>
      <c r="MCV384" s="243"/>
      <c r="MCW384" s="243"/>
      <c r="MCX384" s="243"/>
      <c r="MCY384" s="243"/>
      <c r="MCZ384" s="243"/>
      <c r="MDA384" s="243"/>
      <c r="MDB384" s="243"/>
      <c r="MDC384" s="243"/>
      <c r="MDD384" s="243"/>
      <c r="MDE384" s="243"/>
      <c r="MDF384" s="243"/>
      <c r="MDG384" s="243"/>
      <c r="MDH384" s="243"/>
      <c r="MDI384" s="243"/>
      <c r="MDJ384" s="243"/>
      <c r="MDK384" s="243"/>
      <c r="MDL384" s="243"/>
      <c r="MDM384" s="243"/>
      <c r="MDN384" s="243"/>
      <c r="MDO384" s="243"/>
      <c r="MDP384" s="243"/>
      <c r="MDQ384" s="243"/>
      <c r="MDR384" s="243"/>
      <c r="MDS384" s="243"/>
      <c r="MDT384" s="243"/>
      <c r="MDU384" s="243"/>
      <c r="MDV384" s="243"/>
      <c r="MDW384" s="243"/>
      <c r="MDX384" s="243"/>
      <c r="MDY384" s="243"/>
      <c r="MDZ384" s="243"/>
      <c r="MEA384" s="243"/>
      <c r="MEB384" s="243"/>
      <c r="MEC384" s="243"/>
      <c r="MED384" s="243"/>
      <c r="MEE384" s="243"/>
      <c r="MEF384" s="243"/>
      <c r="MEG384" s="243"/>
      <c r="MEH384" s="243"/>
      <c r="MEI384" s="243"/>
      <c r="MEJ384" s="243"/>
      <c r="MEK384" s="243"/>
      <c r="MEL384" s="243"/>
      <c r="MEM384" s="243"/>
      <c r="MEN384" s="243"/>
      <c r="MEO384" s="243"/>
      <c r="MEP384" s="243"/>
      <c r="MEQ384" s="243"/>
      <c r="MER384" s="243"/>
      <c r="MES384" s="243"/>
      <c r="MET384" s="243"/>
      <c r="MEU384" s="243"/>
      <c r="MEV384" s="243"/>
      <c r="MEW384" s="243"/>
      <c r="MEX384" s="243"/>
      <c r="MEY384" s="243"/>
      <c r="MEZ384" s="243"/>
      <c r="MFA384" s="243"/>
      <c r="MFB384" s="243"/>
      <c r="MFC384" s="243"/>
      <c r="MFD384" s="243"/>
      <c r="MFE384" s="243"/>
      <c r="MFF384" s="243"/>
      <c r="MFG384" s="243"/>
      <c r="MFH384" s="243"/>
      <c r="MFI384" s="243"/>
      <c r="MFJ384" s="243"/>
      <c r="MFK384" s="243"/>
      <c r="MFL384" s="243"/>
      <c r="MFM384" s="243"/>
      <c r="MFN384" s="243"/>
      <c r="MFO384" s="243"/>
      <c r="MFP384" s="243"/>
      <c r="MFQ384" s="243"/>
      <c r="MFR384" s="243"/>
      <c r="MFS384" s="243"/>
      <c r="MFT384" s="243"/>
      <c r="MFU384" s="243"/>
      <c r="MFV384" s="243"/>
      <c r="MFW384" s="243"/>
      <c r="MFX384" s="243"/>
      <c r="MFY384" s="243"/>
      <c r="MFZ384" s="243"/>
      <c r="MGA384" s="243"/>
      <c r="MGB384" s="243"/>
      <c r="MGC384" s="243"/>
      <c r="MGD384" s="243"/>
      <c r="MGE384" s="243"/>
      <c r="MGF384" s="243"/>
      <c r="MGG384" s="243"/>
      <c r="MGH384" s="243"/>
      <c r="MGI384" s="243"/>
      <c r="MGJ384" s="243"/>
      <c r="MGK384" s="243"/>
      <c r="MGL384" s="243"/>
      <c r="MGM384" s="243"/>
      <c r="MGN384" s="243"/>
      <c r="MGO384" s="243"/>
      <c r="MGP384" s="243"/>
      <c r="MGQ384" s="243"/>
      <c r="MGR384" s="243"/>
      <c r="MGS384" s="243"/>
      <c r="MGT384" s="243"/>
      <c r="MGU384" s="243"/>
      <c r="MGV384" s="243"/>
      <c r="MGW384" s="243"/>
      <c r="MGX384" s="243"/>
      <c r="MGY384" s="243"/>
      <c r="MGZ384" s="243"/>
      <c r="MHA384" s="243"/>
      <c r="MHB384" s="243"/>
      <c r="MHC384" s="243"/>
      <c r="MHD384" s="243"/>
      <c r="MHE384" s="243"/>
      <c r="MHF384" s="243"/>
      <c r="MHG384" s="243"/>
      <c r="MHH384" s="243"/>
      <c r="MHI384" s="243"/>
      <c r="MHJ384" s="243"/>
      <c r="MHK384" s="243"/>
      <c r="MHL384" s="243"/>
      <c r="MHM384" s="243"/>
      <c r="MHN384" s="243"/>
      <c r="MHO384" s="243"/>
      <c r="MHP384" s="243"/>
      <c r="MHQ384" s="243"/>
      <c r="MHR384" s="243"/>
      <c r="MHS384" s="243"/>
      <c r="MHT384" s="243"/>
      <c r="MHU384" s="243"/>
      <c r="MHV384" s="243"/>
      <c r="MHW384" s="243"/>
      <c r="MHX384" s="243"/>
      <c r="MHY384" s="243"/>
      <c r="MHZ384" s="243"/>
      <c r="MIA384" s="243"/>
      <c r="MIB384" s="243"/>
      <c r="MIC384" s="243"/>
      <c r="MID384" s="243"/>
      <c r="MIE384" s="243"/>
      <c r="MIF384" s="243"/>
      <c r="MIG384" s="243"/>
      <c r="MIH384" s="243"/>
      <c r="MII384" s="243"/>
      <c r="MIJ384" s="243"/>
      <c r="MIK384" s="243"/>
      <c r="MIL384" s="243"/>
      <c r="MIM384" s="243"/>
      <c r="MIN384" s="243"/>
      <c r="MIO384" s="243"/>
      <c r="MIP384" s="243"/>
      <c r="MIQ384" s="243"/>
      <c r="MIR384" s="243"/>
      <c r="MIS384" s="243"/>
      <c r="MIT384" s="243"/>
      <c r="MIU384" s="243"/>
      <c r="MIV384" s="243"/>
      <c r="MIW384" s="243"/>
      <c r="MIX384" s="243"/>
      <c r="MIY384" s="243"/>
      <c r="MIZ384" s="243"/>
      <c r="MJA384" s="243"/>
      <c r="MJB384" s="243"/>
      <c r="MJC384" s="243"/>
      <c r="MJD384" s="243"/>
      <c r="MJE384" s="243"/>
      <c r="MJF384" s="243"/>
      <c r="MJG384" s="243"/>
      <c r="MJH384" s="243"/>
      <c r="MJI384" s="243"/>
      <c r="MJJ384" s="243"/>
      <c r="MJK384" s="243"/>
      <c r="MJL384" s="243"/>
      <c r="MJM384" s="243"/>
      <c r="MJN384" s="243"/>
      <c r="MJO384" s="243"/>
      <c r="MJP384" s="243"/>
      <c r="MJQ384" s="243"/>
      <c r="MJR384" s="243"/>
      <c r="MJS384" s="243"/>
      <c r="MJT384" s="243"/>
      <c r="MJU384" s="243"/>
      <c r="MJV384" s="243"/>
      <c r="MJW384" s="243"/>
      <c r="MJX384" s="243"/>
      <c r="MJY384" s="243"/>
      <c r="MJZ384" s="243"/>
      <c r="MKA384" s="243"/>
      <c r="MKB384" s="243"/>
      <c r="MKC384" s="243"/>
      <c r="MKD384" s="243"/>
      <c r="MKE384" s="243"/>
      <c r="MKF384" s="243"/>
      <c r="MKG384" s="243"/>
      <c r="MKH384" s="243"/>
      <c r="MKI384" s="243"/>
      <c r="MKJ384" s="243"/>
      <c r="MKK384" s="243"/>
      <c r="MKL384" s="243"/>
      <c r="MKM384" s="243"/>
      <c r="MKN384" s="243"/>
      <c r="MKO384" s="243"/>
      <c r="MKP384" s="243"/>
      <c r="MKQ384" s="243"/>
      <c r="MKR384" s="243"/>
      <c r="MKS384" s="243"/>
      <c r="MKT384" s="243"/>
      <c r="MKU384" s="243"/>
      <c r="MKV384" s="243"/>
      <c r="MKW384" s="243"/>
      <c r="MKX384" s="243"/>
      <c r="MKY384" s="243"/>
      <c r="MKZ384" s="243"/>
      <c r="MLA384" s="243"/>
      <c r="MLB384" s="243"/>
      <c r="MLC384" s="243"/>
      <c r="MLD384" s="243"/>
      <c r="MLE384" s="243"/>
      <c r="MLF384" s="243"/>
      <c r="MLG384" s="243"/>
      <c r="MLH384" s="243"/>
      <c r="MLI384" s="243"/>
      <c r="MLJ384" s="243"/>
      <c r="MLK384" s="243"/>
      <c r="MLL384" s="243"/>
      <c r="MLM384" s="243"/>
      <c r="MLN384" s="243"/>
      <c r="MLO384" s="243"/>
      <c r="MLP384" s="243"/>
      <c r="MLQ384" s="243"/>
      <c r="MLR384" s="243"/>
      <c r="MLS384" s="243"/>
      <c r="MLT384" s="243"/>
      <c r="MLU384" s="243"/>
      <c r="MLV384" s="243"/>
      <c r="MLW384" s="243"/>
      <c r="MLX384" s="243"/>
      <c r="MLY384" s="243"/>
      <c r="MLZ384" s="243"/>
      <c r="MMA384" s="243"/>
      <c r="MMB384" s="243"/>
      <c r="MMC384" s="243"/>
      <c r="MMD384" s="243"/>
      <c r="MME384" s="243"/>
      <c r="MMF384" s="243"/>
      <c r="MMG384" s="243"/>
      <c r="MMH384" s="243"/>
      <c r="MMI384" s="243"/>
      <c r="MMJ384" s="243"/>
      <c r="MMK384" s="243"/>
      <c r="MML384" s="243"/>
      <c r="MMM384" s="243"/>
      <c r="MMN384" s="243"/>
      <c r="MMO384" s="243"/>
      <c r="MMP384" s="243"/>
      <c r="MMQ384" s="243"/>
      <c r="MMR384" s="243"/>
      <c r="MMS384" s="243"/>
      <c r="MMT384" s="243"/>
      <c r="MMU384" s="243"/>
      <c r="MMV384" s="243"/>
      <c r="MMW384" s="243"/>
      <c r="MMX384" s="243"/>
      <c r="MMY384" s="243"/>
      <c r="MMZ384" s="243"/>
      <c r="MNA384" s="243"/>
      <c r="MNB384" s="243"/>
      <c r="MNC384" s="243"/>
      <c r="MND384" s="243"/>
      <c r="MNE384" s="243"/>
      <c r="MNF384" s="243"/>
      <c r="MNG384" s="243"/>
      <c r="MNH384" s="243"/>
      <c r="MNI384" s="243"/>
      <c r="MNJ384" s="243"/>
      <c r="MNK384" s="243"/>
      <c r="MNL384" s="243"/>
      <c r="MNM384" s="243"/>
      <c r="MNN384" s="243"/>
      <c r="MNO384" s="243"/>
      <c r="MNP384" s="243"/>
      <c r="MNQ384" s="243"/>
      <c r="MNR384" s="243"/>
      <c r="MNS384" s="243"/>
      <c r="MNT384" s="243"/>
      <c r="MNU384" s="243"/>
      <c r="MNV384" s="243"/>
      <c r="MNW384" s="243"/>
      <c r="MNX384" s="243"/>
      <c r="MNY384" s="243"/>
      <c r="MNZ384" s="243"/>
      <c r="MOA384" s="243"/>
      <c r="MOB384" s="243"/>
      <c r="MOC384" s="243"/>
      <c r="MOD384" s="243"/>
      <c r="MOE384" s="243"/>
      <c r="MOF384" s="243"/>
      <c r="MOG384" s="243"/>
      <c r="MOH384" s="243"/>
      <c r="MOI384" s="243"/>
      <c r="MOJ384" s="243"/>
      <c r="MOK384" s="243"/>
      <c r="MOL384" s="243"/>
      <c r="MOM384" s="243"/>
      <c r="MON384" s="243"/>
      <c r="MOO384" s="243"/>
      <c r="MOP384" s="243"/>
      <c r="MOQ384" s="243"/>
      <c r="MOR384" s="243"/>
      <c r="MOS384" s="243"/>
      <c r="MOT384" s="243"/>
      <c r="MOU384" s="243"/>
      <c r="MOV384" s="243"/>
      <c r="MOW384" s="243"/>
      <c r="MOX384" s="243"/>
      <c r="MOY384" s="243"/>
      <c r="MOZ384" s="243"/>
      <c r="MPA384" s="243"/>
      <c r="MPB384" s="243"/>
      <c r="MPC384" s="243"/>
      <c r="MPD384" s="243"/>
      <c r="MPE384" s="243"/>
      <c r="MPF384" s="243"/>
      <c r="MPG384" s="243"/>
      <c r="MPH384" s="243"/>
      <c r="MPI384" s="243"/>
      <c r="MPJ384" s="243"/>
      <c r="MPK384" s="243"/>
      <c r="MPL384" s="243"/>
      <c r="MPM384" s="243"/>
      <c r="MPN384" s="243"/>
      <c r="MPO384" s="243"/>
      <c r="MPP384" s="243"/>
      <c r="MPQ384" s="243"/>
      <c r="MPR384" s="243"/>
      <c r="MPS384" s="243"/>
      <c r="MPT384" s="243"/>
      <c r="MPU384" s="243"/>
      <c r="MPV384" s="243"/>
      <c r="MPW384" s="243"/>
      <c r="MPX384" s="243"/>
      <c r="MPY384" s="243"/>
      <c r="MPZ384" s="243"/>
      <c r="MQA384" s="243"/>
      <c r="MQB384" s="243"/>
      <c r="MQC384" s="243"/>
      <c r="MQD384" s="243"/>
      <c r="MQE384" s="243"/>
      <c r="MQF384" s="243"/>
      <c r="MQG384" s="243"/>
      <c r="MQH384" s="243"/>
      <c r="MQI384" s="243"/>
      <c r="MQJ384" s="243"/>
      <c r="MQK384" s="243"/>
      <c r="MQL384" s="243"/>
      <c r="MQM384" s="243"/>
      <c r="MQN384" s="243"/>
      <c r="MQO384" s="243"/>
      <c r="MQP384" s="243"/>
      <c r="MQQ384" s="243"/>
      <c r="MQR384" s="243"/>
      <c r="MQS384" s="243"/>
      <c r="MQT384" s="243"/>
      <c r="MQU384" s="243"/>
      <c r="MQV384" s="243"/>
      <c r="MQW384" s="243"/>
      <c r="MQX384" s="243"/>
      <c r="MQY384" s="243"/>
      <c r="MQZ384" s="243"/>
      <c r="MRA384" s="243"/>
      <c r="MRB384" s="243"/>
      <c r="MRC384" s="243"/>
      <c r="MRD384" s="243"/>
      <c r="MRE384" s="243"/>
      <c r="MRF384" s="243"/>
      <c r="MRG384" s="243"/>
      <c r="MRH384" s="243"/>
      <c r="MRI384" s="243"/>
      <c r="MRJ384" s="243"/>
      <c r="MRK384" s="243"/>
      <c r="MRL384" s="243"/>
      <c r="MRM384" s="243"/>
      <c r="MRN384" s="243"/>
      <c r="MRO384" s="243"/>
      <c r="MRP384" s="243"/>
      <c r="MRQ384" s="243"/>
      <c r="MRR384" s="243"/>
      <c r="MRS384" s="243"/>
      <c r="MRT384" s="243"/>
      <c r="MRU384" s="243"/>
      <c r="MRV384" s="243"/>
      <c r="MRW384" s="243"/>
      <c r="MRX384" s="243"/>
      <c r="MRY384" s="243"/>
      <c r="MRZ384" s="243"/>
      <c r="MSA384" s="243"/>
      <c r="MSB384" s="243"/>
      <c r="MSC384" s="243"/>
      <c r="MSD384" s="243"/>
      <c r="MSE384" s="243"/>
      <c r="MSF384" s="243"/>
      <c r="MSG384" s="243"/>
      <c r="MSH384" s="243"/>
      <c r="MSI384" s="243"/>
      <c r="MSJ384" s="243"/>
      <c r="MSK384" s="243"/>
      <c r="MSL384" s="243"/>
      <c r="MSM384" s="243"/>
      <c r="MSN384" s="243"/>
      <c r="MSO384" s="243"/>
      <c r="MSP384" s="243"/>
      <c r="MSQ384" s="243"/>
      <c r="MSR384" s="243"/>
      <c r="MSS384" s="243"/>
      <c r="MST384" s="243"/>
      <c r="MSU384" s="243"/>
      <c r="MSV384" s="243"/>
      <c r="MSW384" s="243"/>
      <c r="MSX384" s="243"/>
      <c r="MSY384" s="243"/>
      <c r="MSZ384" s="243"/>
      <c r="MTA384" s="243"/>
      <c r="MTB384" s="243"/>
      <c r="MTC384" s="243"/>
      <c r="MTD384" s="243"/>
      <c r="MTE384" s="243"/>
      <c r="MTF384" s="243"/>
      <c r="MTG384" s="243"/>
      <c r="MTH384" s="243"/>
      <c r="MTI384" s="243"/>
      <c r="MTJ384" s="243"/>
      <c r="MTK384" s="243"/>
      <c r="MTL384" s="243"/>
      <c r="MTM384" s="243"/>
      <c r="MTN384" s="243"/>
      <c r="MTO384" s="243"/>
      <c r="MTP384" s="243"/>
      <c r="MTQ384" s="243"/>
      <c r="MTR384" s="243"/>
      <c r="MTS384" s="243"/>
      <c r="MTT384" s="243"/>
      <c r="MTU384" s="243"/>
      <c r="MTV384" s="243"/>
      <c r="MTW384" s="243"/>
      <c r="MTX384" s="243"/>
      <c r="MTY384" s="243"/>
      <c r="MTZ384" s="243"/>
      <c r="MUA384" s="243"/>
      <c r="MUB384" s="243"/>
      <c r="MUC384" s="243"/>
      <c r="MUD384" s="243"/>
      <c r="MUE384" s="243"/>
      <c r="MUF384" s="243"/>
      <c r="MUG384" s="243"/>
      <c r="MUH384" s="243"/>
      <c r="MUI384" s="243"/>
      <c r="MUJ384" s="243"/>
      <c r="MUK384" s="243"/>
      <c r="MUL384" s="243"/>
      <c r="MUM384" s="243"/>
      <c r="MUN384" s="243"/>
      <c r="MUO384" s="243"/>
      <c r="MUP384" s="243"/>
      <c r="MUQ384" s="243"/>
      <c r="MUR384" s="243"/>
      <c r="MUS384" s="243"/>
      <c r="MUT384" s="243"/>
      <c r="MUU384" s="243"/>
      <c r="MUV384" s="243"/>
      <c r="MUW384" s="243"/>
      <c r="MUX384" s="243"/>
      <c r="MUY384" s="243"/>
      <c r="MUZ384" s="243"/>
      <c r="MVA384" s="243"/>
      <c r="MVB384" s="243"/>
      <c r="MVC384" s="243"/>
      <c r="MVD384" s="243"/>
      <c r="MVE384" s="243"/>
      <c r="MVF384" s="243"/>
      <c r="MVG384" s="243"/>
      <c r="MVH384" s="243"/>
      <c r="MVI384" s="243"/>
      <c r="MVJ384" s="243"/>
      <c r="MVK384" s="243"/>
      <c r="MVL384" s="243"/>
      <c r="MVM384" s="243"/>
      <c r="MVN384" s="243"/>
      <c r="MVO384" s="243"/>
      <c r="MVP384" s="243"/>
      <c r="MVQ384" s="243"/>
      <c r="MVR384" s="243"/>
      <c r="MVS384" s="243"/>
      <c r="MVT384" s="243"/>
      <c r="MVU384" s="243"/>
      <c r="MVV384" s="243"/>
      <c r="MVW384" s="243"/>
      <c r="MVX384" s="243"/>
      <c r="MVY384" s="243"/>
      <c r="MVZ384" s="243"/>
      <c r="MWA384" s="243"/>
      <c r="MWB384" s="243"/>
      <c r="MWC384" s="243"/>
      <c r="MWD384" s="243"/>
      <c r="MWE384" s="243"/>
      <c r="MWF384" s="243"/>
      <c r="MWG384" s="243"/>
      <c r="MWH384" s="243"/>
      <c r="MWI384" s="243"/>
      <c r="MWJ384" s="243"/>
      <c r="MWK384" s="243"/>
      <c r="MWL384" s="243"/>
      <c r="MWM384" s="243"/>
      <c r="MWN384" s="243"/>
      <c r="MWO384" s="243"/>
      <c r="MWP384" s="243"/>
      <c r="MWQ384" s="243"/>
      <c r="MWR384" s="243"/>
      <c r="MWS384" s="243"/>
      <c r="MWT384" s="243"/>
      <c r="MWU384" s="243"/>
      <c r="MWV384" s="243"/>
      <c r="MWW384" s="243"/>
      <c r="MWX384" s="243"/>
      <c r="MWY384" s="243"/>
      <c r="MWZ384" s="243"/>
      <c r="MXA384" s="243"/>
      <c r="MXB384" s="243"/>
      <c r="MXC384" s="243"/>
      <c r="MXD384" s="243"/>
      <c r="MXE384" s="243"/>
      <c r="MXF384" s="243"/>
      <c r="MXG384" s="243"/>
      <c r="MXH384" s="243"/>
      <c r="MXI384" s="243"/>
      <c r="MXJ384" s="243"/>
      <c r="MXK384" s="243"/>
      <c r="MXL384" s="243"/>
      <c r="MXM384" s="243"/>
      <c r="MXN384" s="243"/>
      <c r="MXO384" s="243"/>
      <c r="MXP384" s="243"/>
      <c r="MXQ384" s="243"/>
      <c r="MXR384" s="243"/>
      <c r="MXS384" s="243"/>
      <c r="MXT384" s="243"/>
      <c r="MXU384" s="243"/>
      <c r="MXV384" s="243"/>
      <c r="MXW384" s="243"/>
      <c r="MXX384" s="243"/>
      <c r="MXY384" s="243"/>
      <c r="MXZ384" s="243"/>
      <c r="MYA384" s="243"/>
      <c r="MYB384" s="243"/>
      <c r="MYC384" s="243"/>
      <c r="MYD384" s="243"/>
      <c r="MYE384" s="243"/>
      <c r="MYF384" s="243"/>
      <c r="MYG384" s="243"/>
      <c r="MYH384" s="243"/>
      <c r="MYI384" s="243"/>
      <c r="MYJ384" s="243"/>
      <c r="MYK384" s="243"/>
      <c r="MYL384" s="243"/>
      <c r="MYM384" s="243"/>
      <c r="MYN384" s="243"/>
      <c r="MYO384" s="243"/>
      <c r="MYP384" s="243"/>
      <c r="MYQ384" s="243"/>
      <c r="MYR384" s="243"/>
      <c r="MYS384" s="243"/>
      <c r="MYT384" s="243"/>
      <c r="MYU384" s="243"/>
      <c r="MYV384" s="243"/>
      <c r="MYW384" s="243"/>
      <c r="MYX384" s="243"/>
      <c r="MYY384" s="243"/>
      <c r="MYZ384" s="243"/>
      <c r="MZA384" s="243"/>
      <c r="MZB384" s="243"/>
      <c r="MZC384" s="243"/>
      <c r="MZD384" s="243"/>
      <c r="MZE384" s="243"/>
      <c r="MZF384" s="243"/>
      <c r="MZG384" s="243"/>
      <c r="MZH384" s="243"/>
      <c r="MZI384" s="243"/>
      <c r="MZJ384" s="243"/>
      <c r="MZK384" s="243"/>
      <c r="MZL384" s="243"/>
      <c r="MZM384" s="243"/>
      <c r="MZN384" s="243"/>
      <c r="MZO384" s="243"/>
      <c r="MZP384" s="243"/>
      <c r="MZQ384" s="243"/>
      <c r="MZR384" s="243"/>
      <c r="MZS384" s="243"/>
      <c r="MZT384" s="243"/>
      <c r="MZU384" s="243"/>
      <c r="MZV384" s="243"/>
      <c r="MZW384" s="243"/>
      <c r="MZX384" s="243"/>
      <c r="MZY384" s="243"/>
      <c r="MZZ384" s="243"/>
      <c r="NAA384" s="243"/>
      <c r="NAB384" s="243"/>
      <c r="NAC384" s="243"/>
      <c r="NAD384" s="243"/>
      <c r="NAE384" s="243"/>
      <c r="NAF384" s="243"/>
      <c r="NAG384" s="243"/>
      <c r="NAH384" s="243"/>
      <c r="NAI384" s="243"/>
      <c r="NAJ384" s="243"/>
      <c r="NAK384" s="243"/>
      <c r="NAL384" s="243"/>
      <c r="NAM384" s="243"/>
      <c r="NAN384" s="243"/>
      <c r="NAO384" s="243"/>
      <c r="NAP384" s="243"/>
      <c r="NAQ384" s="243"/>
      <c r="NAR384" s="243"/>
      <c r="NAS384" s="243"/>
      <c r="NAT384" s="243"/>
      <c r="NAU384" s="243"/>
      <c r="NAV384" s="243"/>
      <c r="NAW384" s="243"/>
      <c r="NAX384" s="243"/>
      <c r="NAY384" s="243"/>
      <c r="NAZ384" s="243"/>
      <c r="NBA384" s="243"/>
      <c r="NBB384" s="243"/>
      <c r="NBC384" s="243"/>
      <c r="NBD384" s="243"/>
      <c r="NBE384" s="243"/>
      <c r="NBF384" s="243"/>
      <c r="NBG384" s="243"/>
      <c r="NBH384" s="243"/>
      <c r="NBI384" s="243"/>
      <c r="NBJ384" s="243"/>
      <c r="NBK384" s="243"/>
      <c r="NBL384" s="243"/>
      <c r="NBM384" s="243"/>
      <c r="NBN384" s="243"/>
      <c r="NBO384" s="243"/>
      <c r="NBP384" s="243"/>
      <c r="NBQ384" s="243"/>
      <c r="NBR384" s="243"/>
      <c r="NBS384" s="243"/>
      <c r="NBT384" s="243"/>
      <c r="NBU384" s="243"/>
      <c r="NBV384" s="243"/>
      <c r="NBW384" s="243"/>
      <c r="NBX384" s="243"/>
      <c r="NBY384" s="243"/>
      <c r="NBZ384" s="243"/>
      <c r="NCA384" s="243"/>
      <c r="NCB384" s="243"/>
      <c r="NCC384" s="243"/>
      <c r="NCD384" s="243"/>
      <c r="NCE384" s="243"/>
      <c r="NCF384" s="243"/>
      <c r="NCG384" s="243"/>
      <c r="NCH384" s="243"/>
      <c r="NCI384" s="243"/>
      <c r="NCJ384" s="243"/>
      <c r="NCK384" s="243"/>
      <c r="NCL384" s="243"/>
      <c r="NCM384" s="243"/>
      <c r="NCN384" s="243"/>
      <c r="NCO384" s="243"/>
      <c r="NCP384" s="243"/>
      <c r="NCQ384" s="243"/>
      <c r="NCR384" s="243"/>
      <c r="NCS384" s="243"/>
      <c r="NCT384" s="243"/>
      <c r="NCU384" s="243"/>
      <c r="NCV384" s="243"/>
      <c r="NCW384" s="243"/>
      <c r="NCX384" s="243"/>
      <c r="NCY384" s="243"/>
      <c r="NCZ384" s="243"/>
      <c r="NDA384" s="243"/>
      <c r="NDB384" s="243"/>
      <c r="NDC384" s="243"/>
      <c r="NDD384" s="243"/>
      <c r="NDE384" s="243"/>
      <c r="NDF384" s="243"/>
      <c r="NDG384" s="243"/>
      <c r="NDH384" s="243"/>
      <c r="NDI384" s="243"/>
      <c r="NDJ384" s="243"/>
      <c r="NDK384" s="243"/>
      <c r="NDL384" s="243"/>
      <c r="NDM384" s="243"/>
      <c r="NDN384" s="243"/>
      <c r="NDO384" s="243"/>
      <c r="NDP384" s="243"/>
      <c r="NDQ384" s="243"/>
      <c r="NDR384" s="243"/>
      <c r="NDS384" s="243"/>
      <c r="NDT384" s="243"/>
      <c r="NDU384" s="243"/>
      <c r="NDV384" s="243"/>
      <c r="NDW384" s="243"/>
      <c r="NDX384" s="243"/>
      <c r="NDY384" s="243"/>
      <c r="NDZ384" s="243"/>
      <c r="NEA384" s="243"/>
      <c r="NEB384" s="243"/>
      <c r="NEC384" s="243"/>
      <c r="NED384" s="243"/>
      <c r="NEE384" s="243"/>
      <c r="NEF384" s="243"/>
      <c r="NEG384" s="243"/>
      <c r="NEH384" s="243"/>
      <c r="NEI384" s="243"/>
      <c r="NEJ384" s="243"/>
      <c r="NEK384" s="243"/>
      <c r="NEL384" s="243"/>
      <c r="NEM384" s="243"/>
      <c r="NEN384" s="243"/>
      <c r="NEO384" s="243"/>
      <c r="NEP384" s="243"/>
      <c r="NEQ384" s="243"/>
      <c r="NER384" s="243"/>
      <c r="NES384" s="243"/>
      <c r="NET384" s="243"/>
      <c r="NEU384" s="243"/>
      <c r="NEV384" s="243"/>
      <c r="NEW384" s="243"/>
      <c r="NEX384" s="243"/>
      <c r="NEY384" s="243"/>
      <c r="NEZ384" s="243"/>
      <c r="NFA384" s="243"/>
      <c r="NFB384" s="243"/>
      <c r="NFC384" s="243"/>
      <c r="NFD384" s="243"/>
      <c r="NFE384" s="243"/>
      <c r="NFF384" s="243"/>
      <c r="NFG384" s="243"/>
      <c r="NFH384" s="243"/>
      <c r="NFI384" s="243"/>
      <c r="NFJ384" s="243"/>
      <c r="NFK384" s="243"/>
      <c r="NFL384" s="243"/>
      <c r="NFM384" s="243"/>
      <c r="NFN384" s="243"/>
      <c r="NFO384" s="243"/>
      <c r="NFP384" s="243"/>
      <c r="NFQ384" s="243"/>
      <c r="NFR384" s="243"/>
      <c r="NFS384" s="243"/>
      <c r="NFT384" s="243"/>
      <c r="NFU384" s="243"/>
      <c r="NFV384" s="243"/>
      <c r="NFW384" s="243"/>
      <c r="NFX384" s="243"/>
      <c r="NFY384" s="243"/>
      <c r="NFZ384" s="243"/>
      <c r="NGA384" s="243"/>
      <c r="NGB384" s="243"/>
      <c r="NGC384" s="243"/>
      <c r="NGD384" s="243"/>
      <c r="NGE384" s="243"/>
      <c r="NGF384" s="243"/>
      <c r="NGG384" s="243"/>
      <c r="NGH384" s="243"/>
      <c r="NGI384" s="243"/>
      <c r="NGJ384" s="243"/>
      <c r="NGK384" s="243"/>
      <c r="NGL384" s="243"/>
      <c r="NGM384" s="243"/>
      <c r="NGN384" s="243"/>
      <c r="NGO384" s="243"/>
      <c r="NGP384" s="243"/>
      <c r="NGQ384" s="243"/>
      <c r="NGR384" s="243"/>
      <c r="NGS384" s="243"/>
      <c r="NGT384" s="243"/>
      <c r="NGU384" s="243"/>
      <c r="NGV384" s="243"/>
      <c r="NGW384" s="243"/>
      <c r="NGX384" s="243"/>
      <c r="NGY384" s="243"/>
      <c r="NGZ384" s="243"/>
      <c r="NHA384" s="243"/>
      <c r="NHB384" s="243"/>
      <c r="NHC384" s="243"/>
      <c r="NHD384" s="243"/>
      <c r="NHE384" s="243"/>
      <c r="NHF384" s="243"/>
      <c r="NHG384" s="243"/>
      <c r="NHH384" s="243"/>
      <c r="NHI384" s="243"/>
      <c r="NHJ384" s="243"/>
      <c r="NHK384" s="243"/>
      <c r="NHL384" s="243"/>
      <c r="NHM384" s="243"/>
      <c r="NHN384" s="243"/>
      <c r="NHO384" s="243"/>
      <c r="NHP384" s="243"/>
      <c r="NHQ384" s="243"/>
      <c r="NHR384" s="243"/>
      <c r="NHS384" s="243"/>
      <c r="NHT384" s="243"/>
      <c r="NHU384" s="243"/>
      <c r="NHV384" s="243"/>
      <c r="NHW384" s="243"/>
      <c r="NHX384" s="243"/>
      <c r="NHY384" s="243"/>
      <c r="NHZ384" s="243"/>
      <c r="NIA384" s="243"/>
      <c r="NIB384" s="243"/>
      <c r="NIC384" s="243"/>
      <c r="NID384" s="243"/>
      <c r="NIE384" s="243"/>
      <c r="NIF384" s="243"/>
      <c r="NIG384" s="243"/>
      <c r="NIH384" s="243"/>
      <c r="NII384" s="243"/>
      <c r="NIJ384" s="243"/>
      <c r="NIK384" s="243"/>
      <c r="NIL384" s="243"/>
      <c r="NIM384" s="243"/>
      <c r="NIN384" s="243"/>
      <c r="NIO384" s="243"/>
      <c r="NIP384" s="243"/>
      <c r="NIQ384" s="243"/>
      <c r="NIR384" s="243"/>
      <c r="NIS384" s="243"/>
      <c r="NIT384" s="243"/>
      <c r="NIU384" s="243"/>
      <c r="NIV384" s="243"/>
      <c r="NIW384" s="243"/>
      <c r="NIX384" s="243"/>
      <c r="NIY384" s="243"/>
      <c r="NIZ384" s="243"/>
      <c r="NJA384" s="243"/>
      <c r="NJB384" s="243"/>
      <c r="NJC384" s="243"/>
      <c r="NJD384" s="243"/>
      <c r="NJE384" s="243"/>
      <c r="NJF384" s="243"/>
      <c r="NJG384" s="243"/>
      <c r="NJH384" s="243"/>
      <c r="NJI384" s="243"/>
      <c r="NJJ384" s="243"/>
      <c r="NJK384" s="243"/>
      <c r="NJL384" s="243"/>
      <c r="NJM384" s="243"/>
      <c r="NJN384" s="243"/>
      <c r="NJO384" s="243"/>
      <c r="NJP384" s="243"/>
      <c r="NJQ384" s="243"/>
      <c r="NJR384" s="243"/>
      <c r="NJS384" s="243"/>
      <c r="NJT384" s="243"/>
      <c r="NJU384" s="243"/>
      <c r="NJV384" s="243"/>
      <c r="NJW384" s="243"/>
      <c r="NJX384" s="243"/>
      <c r="NJY384" s="243"/>
      <c r="NJZ384" s="243"/>
      <c r="NKA384" s="243"/>
      <c r="NKB384" s="243"/>
      <c r="NKC384" s="243"/>
      <c r="NKD384" s="243"/>
      <c r="NKE384" s="243"/>
      <c r="NKF384" s="243"/>
      <c r="NKG384" s="243"/>
      <c r="NKH384" s="243"/>
      <c r="NKI384" s="243"/>
      <c r="NKJ384" s="243"/>
      <c r="NKK384" s="243"/>
      <c r="NKL384" s="243"/>
      <c r="NKM384" s="243"/>
      <c r="NKN384" s="243"/>
      <c r="NKO384" s="243"/>
      <c r="NKP384" s="243"/>
      <c r="NKQ384" s="243"/>
      <c r="NKR384" s="243"/>
      <c r="NKS384" s="243"/>
      <c r="NKT384" s="243"/>
      <c r="NKU384" s="243"/>
      <c r="NKV384" s="243"/>
      <c r="NKW384" s="243"/>
      <c r="NKX384" s="243"/>
      <c r="NKY384" s="243"/>
      <c r="NKZ384" s="243"/>
      <c r="NLA384" s="243"/>
      <c r="NLB384" s="243"/>
      <c r="NLC384" s="243"/>
      <c r="NLD384" s="243"/>
      <c r="NLE384" s="243"/>
      <c r="NLF384" s="243"/>
      <c r="NLG384" s="243"/>
      <c r="NLH384" s="243"/>
      <c r="NLI384" s="243"/>
      <c r="NLJ384" s="243"/>
      <c r="NLK384" s="243"/>
      <c r="NLL384" s="243"/>
      <c r="NLM384" s="243"/>
      <c r="NLN384" s="243"/>
      <c r="NLO384" s="243"/>
      <c r="NLP384" s="243"/>
      <c r="NLQ384" s="243"/>
      <c r="NLR384" s="243"/>
      <c r="NLS384" s="243"/>
      <c r="NLT384" s="243"/>
      <c r="NLU384" s="243"/>
      <c r="NLV384" s="243"/>
      <c r="NLW384" s="243"/>
      <c r="NLX384" s="243"/>
      <c r="NLY384" s="243"/>
      <c r="NLZ384" s="243"/>
      <c r="NMA384" s="243"/>
      <c r="NMB384" s="243"/>
      <c r="NMC384" s="243"/>
      <c r="NMD384" s="243"/>
      <c r="NME384" s="243"/>
      <c r="NMF384" s="243"/>
      <c r="NMG384" s="243"/>
      <c r="NMH384" s="243"/>
      <c r="NMI384" s="243"/>
      <c r="NMJ384" s="243"/>
      <c r="NMK384" s="243"/>
      <c r="NML384" s="243"/>
      <c r="NMM384" s="243"/>
      <c r="NMN384" s="243"/>
      <c r="NMO384" s="243"/>
      <c r="NMP384" s="243"/>
      <c r="NMQ384" s="243"/>
      <c r="NMR384" s="243"/>
      <c r="NMS384" s="243"/>
      <c r="NMT384" s="243"/>
      <c r="NMU384" s="243"/>
      <c r="NMV384" s="243"/>
      <c r="NMW384" s="243"/>
      <c r="NMX384" s="243"/>
      <c r="NMY384" s="243"/>
      <c r="NMZ384" s="243"/>
      <c r="NNA384" s="243"/>
      <c r="NNB384" s="243"/>
      <c r="NNC384" s="243"/>
      <c r="NND384" s="243"/>
      <c r="NNE384" s="243"/>
      <c r="NNF384" s="243"/>
      <c r="NNG384" s="243"/>
      <c r="NNH384" s="243"/>
      <c r="NNI384" s="243"/>
      <c r="NNJ384" s="243"/>
      <c r="NNK384" s="243"/>
      <c r="NNL384" s="243"/>
      <c r="NNM384" s="243"/>
      <c r="NNN384" s="243"/>
      <c r="NNO384" s="243"/>
      <c r="NNP384" s="243"/>
      <c r="NNQ384" s="243"/>
      <c r="NNR384" s="243"/>
      <c r="NNS384" s="243"/>
      <c r="NNT384" s="243"/>
      <c r="NNU384" s="243"/>
      <c r="NNV384" s="243"/>
      <c r="NNW384" s="243"/>
      <c r="NNX384" s="243"/>
      <c r="NNY384" s="243"/>
      <c r="NNZ384" s="243"/>
      <c r="NOA384" s="243"/>
      <c r="NOB384" s="243"/>
      <c r="NOC384" s="243"/>
      <c r="NOD384" s="243"/>
      <c r="NOE384" s="243"/>
      <c r="NOF384" s="243"/>
      <c r="NOG384" s="243"/>
      <c r="NOH384" s="243"/>
      <c r="NOI384" s="243"/>
      <c r="NOJ384" s="243"/>
      <c r="NOK384" s="243"/>
      <c r="NOL384" s="243"/>
      <c r="NOM384" s="243"/>
      <c r="NON384" s="243"/>
      <c r="NOO384" s="243"/>
      <c r="NOP384" s="243"/>
      <c r="NOQ384" s="243"/>
      <c r="NOR384" s="243"/>
      <c r="NOS384" s="243"/>
      <c r="NOT384" s="243"/>
      <c r="NOU384" s="243"/>
      <c r="NOV384" s="243"/>
      <c r="NOW384" s="243"/>
      <c r="NOX384" s="243"/>
      <c r="NOY384" s="243"/>
      <c r="NOZ384" s="243"/>
      <c r="NPA384" s="243"/>
      <c r="NPB384" s="243"/>
      <c r="NPC384" s="243"/>
      <c r="NPD384" s="243"/>
      <c r="NPE384" s="243"/>
      <c r="NPF384" s="243"/>
      <c r="NPG384" s="243"/>
      <c r="NPH384" s="243"/>
      <c r="NPI384" s="243"/>
      <c r="NPJ384" s="243"/>
      <c r="NPK384" s="243"/>
      <c r="NPL384" s="243"/>
      <c r="NPM384" s="243"/>
      <c r="NPN384" s="243"/>
      <c r="NPO384" s="243"/>
      <c r="NPP384" s="243"/>
      <c r="NPQ384" s="243"/>
      <c r="NPR384" s="243"/>
      <c r="NPS384" s="243"/>
      <c r="NPT384" s="243"/>
      <c r="NPU384" s="243"/>
      <c r="NPV384" s="243"/>
      <c r="NPW384" s="243"/>
      <c r="NPX384" s="243"/>
      <c r="NPY384" s="243"/>
      <c r="NPZ384" s="243"/>
      <c r="NQA384" s="243"/>
      <c r="NQB384" s="243"/>
      <c r="NQC384" s="243"/>
      <c r="NQD384" s="243"/>
      <c r="NQE384" s="243"/>
      <c r="NQF384" s="243"/>
      <c r="NQG384" s="243"/>
      <c r="NQH384" s="243"/>
      <c r="NQI384" s="243"/>
      <c r="NQJ384" s="243"/>
      <c r="NQK384" s="243"/>
      <c r="NQL384" s="243"/>
      <c r="NQM384" s="243"/>
      <c r="NQN384" s="243"/>
      <c r="NQO384" s="243"/>
      <c r="NQP384" s="243"/>
      <c r="NQQ384" s="243"/>
      <c r="NQR384" s="243"/>
      <c r="NQS384" s="243"/>
      <c r="NQT384" s="243"/>
      <c r="NQU384" s="243"/>
      <c r="NQV384" s="243"/>
      <c r="NQW384" s="243"/>
      <c r="NQX384" s="243"/>
      <c r="NQY384" s="243"/>
      <c r="NQZ384" s="243"/>
      <c r="NRA384" s="243"/>
      <c r="NRB384" s="243"/>
      <c r="NRC384" s="243"/>
      <c r="NRD384" s="243"/>
      <c r="NRE384" s="243"/>
      <c r="NRF384" s="243"/>
      <c r="NRG384" s="243"/>
      <c r="NRH384" s="243"/>
      <c r="NRI384" s="243"/>
      <c r="NRJ384" s="243"/>
      <c r="NRK384" s="243"/>
      <c r="NRL384" s="243"/>
      <c r="NRM384" s="243"/>
      <c r="NRN384" s="243"/>
      <c r="NRO384" s="243"/>
      <c r="NRP384" s="243"/>
      <c r="NRQ384" s="243"/>
      <c r="NRR384" s="243"/>
      <c r="NRS384" s="243"/>
      <c r="NRT384" s="243"/>
      <c r="NRU384" s="243"/>
      <c r="NRV384" s="243"/>
      <c r="NRW384" s="243"/>
      <c r="NRX384" s="243"/>
      <c r="NRY384" s="243"/>
      <c r="NRZ384" s="243"/>
      <c r="NSA384" s="243"/>
      <c r="NSB384" s="243"/>
      <c r="NSC384" s="243"/>
      <c r="NSD384" s="243"/>
      <c r="NSE384" s="243"/>
      <c r="NSF384" s="243"/>
      <c r="NSG384" s="243"/>
      <c r="NSH384" s="243"/>
      <c r="NSI384" s="243"/>
      <c r="NSJ384" s="243"/>
      <c r="NSK384" s="243"/>
      <c r="NSL384" s="243"/>
      <c r="NSM384" s="243"/>
      <c r="NSN384" s="243"/>
      <c r="NSO384" s="243"/>
      <c r="NSP384" s="243"/>
      <c r="NSQ384" s="243"/>
      <c r="NSR384" s="243"/>
      <c r="NSS384" s="243"/>
      <c r="NST384" s="243"/>
      <c r="NSU384" s="243"/>
      <c r="NSV384" s="243"/>
      <c r="NSW384" s="243"/>
      <c r="NSX384" s="243"/>
      <c r="NSY384" s="243"/>
      <c r="NSZ384" s="243"/>
      <c r="NTA384" s="243"/>
      <c r="NTB384" s="243"/>
      <c r="NTC384" s="243"/>
      <c r="NTD384" s="243"/>
      <c r="NTE384" s="243"/>
      <c r="NTF384" s="243"/>
      <c r="NTG384" s="243"/>
      <c r="NTH384" s="243"/>
      <c r="NTI384" s="243"/>
      <c r="NTJ384" s="243"/>
      <c r="NTK384" s="243"/>
      <c r="NTL384" s="243"/>
      <c r="NTM384" s="243"/>
      <c r="NTN384" s="243"/>
      <c r="NTO384" s="243"/>
      <c r="NTP384" s="243"/>
      <c r="NTQ384" s="243"/>
      <c r="NTR384" s="243"/>
      <c r="NTS384" s="243"/>
      <c r="NTT384" s="243"/>
      <c r="NTU384" s="243"/>
      <c r="NTV384" s="243"/>
      <c r="NTW384" s="243"/>
      <c r="NTX384" s="243"/>
      <c r="NTY384" s="243"/>
      <c r="NTZ384" s="243"/>
      <c r="NUA384" s="243"/>
      <c r="NUB384" s="243"/>
      <c r="NUC384" s="243"/>
      <c r="NUD384" s="243"/>
      <c r="NUE384" s="243"/>
      <c r="NUF384" s="243"/>
      <c r="NUG384" s="243"/>
      <c r="NUH384" s="243"/>
      <c r="NUI384" s="243"/>
      <c r="NUJ384" s="243"/>
      <c r="NUK384" s="243"/>
      <c r="NUL384" s="243"/>
      <c r="NUM384" s="243"/>
      <c r="NUN384" s="243"/>
      <c r="NUO384" s="243"/>
      <c r="NUP384" s="243"/>
      <c r="NUQ384" s="243"/>
      <c r="NUR384" s="243"/>
      <c r="NUS384" s="243"/>
      <c r="NUT384" s="243"/>
      <c r="NUU384" s="243"/>
      <c r="NUV384" s="243"/>
      <c r="NUW384" s="243"/>
      <c r="NUX384" s="243"/>
      <c r="NUY384" s="243"/>
      <c r="NUZ384" s="243"/>
      <c r="NVA384" s="243"/>
      <c r="NVB384" s="243"/>
      <c r="NVC384" s="243"/>
      <c r="NVD384" s="243"/>
      <c r="NVE384" s="243"/>
      <c r="NVF384" s="243"/>
      <c r="NVG384" s="243"/>
      <c r="NVH384" s="243"/>
      <c r="NVI384" s="243"/>
      <c r="NVJ384" s="243"/>
      <c r="NVK384" s="243"/>
      <c r="NVL384" s="243"/>
      <c r="NVM384" s="243"/>
      <c r="NVN384" s="243"/>
      <c r="NVO384" s="243"/>
      <c r="NVP384" s="243"/>
      <c r="NVQ384" s="243"/>
      <c r="NVR384" s="243"/>
      <c r="NVS384" s="243"/>
      <c r="NVT384" s="243"/>
      <c r="NVU384" s="243"/>
      <c r="NVV384" s="243"/>
      <c r="NVW384" s="243"/>
      <c r="NVX384" s="243"/>
      <c r="NVY384" s="243"/>
      <c r="NVZ384" s="243"/>
      <c r="NWA384" s="243"/>
      <c r="NWB384" s="243"/>
      <c r="NWC384" s="243"/>
      <c r="NWD384" s="243"/>
      <c r="NWE384" s="243"/>
      <c r="NWF384" s="243"/>
      <c r="NWG384" s="243"/>
      <c r="NWH384" s="243"/>
      <c r="NWI384" s="243"/>
      <c r="NWJ384" s="243"/>
      <c r="NWK384" s="243"/>
      <c r="NWL384" s="243"/>
      <c r="NWM384" s="243"/>
      <c r="NWN384" s="243"/>
      <c r="NWO384" s="243"/>
      <c r="NWP384" s="243"/>
      <c r="NWQ384" s="243"/>
      <c r="NWR384" s="243"/>
      <c r="NWS384" s="243"/>
      <c r="NWT384" s="243"/>
      <c r="NWU384" s="243"/>
      <c r="NWV384" s="243"/>
      <c r="NWW384" s="243"/>
      <c r="NWX384" s="243"/>
      <c r="NWY384" s="243"/>
      <c r="NWZ384" s="243"/>
      <c r="NXA384" s="243"/>
      <c r="NXB384" s="243"/>
      <c r="NXC384" s="243"/>
      <c r="NXD384" s="243"/>
      <c r="NXE384" s="243"/>
      <c r="NXF384" s="243"/>
      <c r="NXG384" s="243"/>
      <c r="NXH384" s="243"/>
      <c r="NXI384" s="243"/>
      <c r="NXJ384" s="243"/>
      <c r="NXK384" s="243"/>
      <c r="NXL384" s="243"/>
      <c r="NXM384" s="243"/>
      <c r="NXN384" s="243"/>
      <c r="NXO384" s="243"/>
      <c r="NXP384" s="243"/>
      <c r="NXQ384" s="243"/>
      <c r="NXR384" s="243"/>
      <c r="NXS384" s="243"/>
      <c r="NXT384" s="243"/>
      <c r="NXU384" s="243"/>
      <c r="NXV384" s="243"/>
      <c r="NXW384" s="243"/>
      <c r="NXX384" s="243"/>
      <c r="NXY384" s="243"/>
      <c r="NXZ384" s="243"/>
      <c r="NYA384" s="243"/>
      <c r="NYB384" s="243"/>
      <c r="NYC384" s="243"/>
      <c r="NYD384" s="243"/>
      <c r="NYE384" s="243"/>
      <c r="NYF384" s="243"/>
      <c r="NYG384" s="243"/>
      <c r="NYH384" s="243"/>
      <c r="NYI384" s="243"/>
      <c r="NYJ384" s="243"/>
      <c r="NYK384" s="243"/>
      <c r="NYL384" s="243"/>
      <c r="NYM384" s="243"/>
      <c r="NYN384" s="243"/>
      <c r="NYO384" s="243"/>
      <c r="NYP384" s="243"/>
      <c r="NYQ384" s="243"/>
      <c r="NYR384" s="243"/>
      <c r="NYS384" s="243"/>
      <c r="NYT384" s="243"/>
      <c r="NYU384" s="243"/>
      <c r="NYV384" s="243"/>
      <c r="NYW384" s="243"/>
      <c r="NYX384" s="243"/>
      <c r="NYY384" s="243"/>
      <c r="NYZ384" s="243"/>
      <c r="NZA384" s="243"/>
      <c r="NZB384" s="243"/>
      <c r="NZC384" s="243"/>
      <c r="NZD384" s="243"/>
      <c r="NZE384" s="243"/>
      <c r="NZF384" s="243"/>
      <c r="NZG384" s="243"/>
      <c r="NZH384" s="243"/>
      <c r="NZI384" s="243"/>
      <c r="NZJ384" s="243"/>
      <c r="NZK384" s="243"/>
      <c r="NZL384" s="243"/>
      <c r="NZM384" s="243"/>
      <c r="NZN384" s="243"/>
      <c r="NZO384" s="243"/>
      <c r="NZP384" s="243"/>
      <c r="NZQ384" s="243"/>
      <c r="NZR384" s="243"/>
      <c r="NZS384" s="243"/>
      <c r="NZT384" s="243"/>
      <c r="NZU384" s="243"/>
      <c r="NZV384" s="243"/>
      <c r="NZW384" s="243"/>
      <c r="NZX384" s="243"/>
      <c r="NZY384" s="243"/>
      <c r="NZZ384" s="243"/>
      <c r="OAA384" s="243"/>
      <c r="OAB384" s="243"/>
      <c r="OAC384" s="243"/>
      <c r="OAD384" s="243"/>
      <c r="OAE384" s="243"/>
      <c r="OAF384" s="243"/>
      <c r="OAG384" s="243"/>
      <c r="OAH384" s="243"/>
      <c r="OAI384" s="243"/>
      <c r="OAJ384" s="243"/>
      <c r="OAK384" s="243"/>
      <c r="OAL384" s="243"/>
      <c r="OAM384" s="243"/>
      <c r="OAN384" s="243"/>
      <c r="OAO384" s="243"/>
      <c r="OAP384" s="243"/>
      <c r="OAQ384" s="243"/>
      <c r="OAR384" s="243"/>
      <c r="OAS384" s="243"/>
      <c r="OAT384" s="243"/>
      <c r="OAU384" s="243"/>
      <c r="OAV384" s="243"/>
      <c r="OAW384" s="243"/>
      <c r="OAX384" s="243"/>
      <c r="OAY384" s="243"/>
      <c r="OAZ384" s="243"/>
      <c r="OBA384" s="243"/>
      <c r="OBB384" s="243"/>
      <c r="OBC384" s="243"/>
      <c r="OBD384" s="243"/>
      <c r="OBE384" s="243"/>
      <c r="OBF384" s="243"/>
      <c r="OBG384" s="243"/>
      <c r="OBH384" s="243"/>
      <c r="OBI384" s="243"/>
      <c r="OBJ384" s="243"/>
      <c r="OBK384" s="243"/>
      <c r="OBL384" s="243"/>
      <c r="OBM384" s="243"/>
      <c r="OBN384" s="243"/>
      <c r="OBO384" s="243"/>
      <c r="OBP384" s="243"/>
      <c r="OBQ384" s="243"/>
      <c r="OBR384" s="243"/>
      <c r="OBS384" s="243"/>
      <c r="OBT384" s="243"/>
      <c r="OBU384" s="243"/>
      <c r="OBV384" s="243"/>
      <c r="OBW384" s="243"/>
      <c r="OBX384" s="243"/>
      <c r="OBY384" s="243"/>
      <c r="OBZ384" s="243"/>
      <c r="OCA384" s="243"/>
      <c r="OCB384" s="243"/>
      <c r="OCC384" s="243"/>
      <c r="OCD384" s="243"/>
      <c r="OCE384" s="243"/>
      <c r="OCF384" s="243"/>
      <c r="OCG384" s="243"/>
      <c r="OCH384" s="243"/>
      <c r="OCI384" s="243"/>
      <c r="OCJ384" s="243"/>
      <c r="OCK384" s="243"/>
      <c r="OCL384" s="243"/>
      <c r="OCM384" s="243"/>
      <c r="OCN384" s="243"/>
      <c r="OCO384" s="243"/>
      <c r="OCP384" s="243"/>
      <c r="OCQ384" s="243"/>
      <c r="OCR384" s="243"/>
      <c r="OCS384" s="243"/>
      <c r="OCT384" s="243"/>
      <c r="OCU384" s="243"/>
      <c r="OCV384" s="243"/>
      <c r="OCW384" s="243"/>
      <c r="OCX384" s="243"/>
      <c r="OCY384" s="243"/>
      <c r="OCZ384" s="243"/>
      <c r="ODA384" s="243"/>
      <c r="ODB384" s="243"/>
      <c r="ODC384" s="243"/>
      <c r="ODD384" s="243"/>
      <c r="ODE384" s="243"/>
      <c r="ODF384" s="243"/>
      <c r="ODG384" s="243"/>
      <c r="ODH384" s="243"/>
      <c r="ODI384" s="243"/>
      <c r="ODJ384" s="243"/>
      <c r="ODK384" s="243"/>
      <c r="ODL384" s="243"/>
      <c r="ODM384" s="243"/>
      <c r="ODN384" s="243"/>
      <c r="ODO384" s="243"/>
      <c r="ODP384" s="243"/>
      <c r="ODQ384" s="243"/>
      <c r="ODR384" s="243"/>
      <c r="ODS384" s="243"/>
      <c r="ODT384" s="243"/>
      <c r="ODU384" s="243"/>
      <c r="ODV384" s="243"/>
      <c r="ODW384" s="243"/>
      <c r="ODX384" s="243"/>
      <c r="ODY384" s="243"/>
      <c r="ODZ384" s="243"/>
      <c r="OEA384" s="243"/>
      <c r="OEB384" s="243"/>
      <c r="OEC384" s="243"/>
      <c r="OED384" s="243"/>
      <c r="OEE384" s="243"/>
      <c r="OEF384" s="243"/>
      <c r="OEG384" s="243"/>
      <c r="OEH384" s="243"/>
      <c r="OEI384" s="243"/>
      <c r="OEJ384" s="243"/>
      <c r="OEK384" s="243"/>
      <c r="OEL384" s="243"/>
      <c r="OEM384" s="243"/>
      <c r="OEN384" s="243"/>
      <c r="OEO384" s="243"/>
      <c r="OEP384" s="243"/>
      <c r="OEQ384" s="243"/>
      <c r="OER384" s="243"/>
      <c r="OES384" s="243"/>
      <c r="OET384" s="243"/>
      <c r="OEU384" s="243"/>
      <c r="OEV384" s="243"/>
      <c r="OEW384" s="243"/>
      <c r="OEX384" s="243"/>
      <c r="OEY384" s="243"/>
      <c r="OEZ384" s="243"/>
      <c r="OFA384" s="243"/>
      <c r="OFB384" s="243"/>
      <c r="OFC384" s="243"/>
      <c r="OFD384" s="243"/>
      <c r="OFE384" s="243"/>
      <c r="OFF384" s="243"/>
      <c r="OFG384" s="243"/>
      <c r="OFH384" s="243"/>
      <c r="OFI384" s="243"/>
      <c r="OFJ384" s="243"/>
      <c r="OFK384" s="243"/>
      <c r="OFL384" s="243"/>
      <c r="OFM384" s="243"/>
      <c r="OFN384" s="243"/>
      <c r="OFO384" s="243"/>
      <c r="OFP384" s="243"/>
      <c r="OFQ384" s="243"/>
      <c r="OFR384" s="243"/>
      <c r="OFS384" s="243"/>
      <c r="OFT384" s="243"/>
      <c r="OFU384" s="243"/>
      <c r="OFV384" s="243"/>
      <c r="OFW384" s="243"/>
      <c r="OFX384" s="243"/>
      <c r="OFY384" s="243"/>
      <c r="OFZ384" s="243"/>
      <c r="OGA384" s="243"/>
      <c r="OGB384" s="243"/>
      <c r="OGC384" s="243"/>
      <c r="OGD384" s="243"/>
      <c r="OGE384" s="243"/>
      <c r="OGF384" s="243"/>
      <c r="OGG384" s="243"/>
      <c r="OGH384" s="243"/>
      <c r="OGI384" s="243"/>
      <c r="OGJ384" s="243"/>
      <c r="OGK384" s="243"/>
      <c r="OGL384" s="243"/>
      <c r="OGM384" s="243"/>
      <c r="OGN384" s="243"/>
      <c r="OGO384" s="243"/>
      <c r="OGP384" s="243"/>
      <c r="OGQ384" s="243"/>
      <c r="OGR384" s="243"/>
      <c r="OGS384" s="243"/>
      <c r="OGT384" s="243"/>
      <c r="OGU384" s="243"/>
      <c r="OGV384" s="243"/>
      <c r="OGW384" s="243"/>
      <c r="OGX384" s="243"/>
      <c r="OGY384" s="243"/>
      <c r="OGZ384" s="243"/>
      <c r="OHA384" s="243"/>
      <c r="OHB384" s="243"/>
      <c r="OHC384" s="243"/>
      <c r="OHD384" s="243"/>
      <c r="OHE384" s="243"/>
      <c r="OHF384" s="243"/>
      <c r="OHG384" s="243"/>
      <c r="OHH384" s="243"/>
      <c r="OHI384" s="243"/>
      <c r="OHJ384" s="243"/>
      <c r="OHK384" s="243"/>
      <c r="OHL384" s="243"/>
      <c r="OHM384" s="243"/>
      <c r="OHN384" s="243"/>
      <c r="OHO384" s="243"/>
      <c r="OHP384" s="243"/>
      <c r="OHQ384" s="243"/>
      <c r="OHR384" s="243"/>
      <c r="OHS384" s="243"/>
      <c r="OHT384" s="243"/>
      <c r="OHU384" s="243"/>
      <c r="OHV384" s="243"/>
      <c r="OHW384" s="243"/>
      <c r="OHX384" s="243"/>
      <c r="OHY384" s="243"/>
      <c r="OHZ384" s="243"/>
      <c r="OIA384" s="243"/>
      <c r="OIB384" s="243"/>
      <c r="OIC384" s="243"/>
      <c r="OID384" s="243"/>
      <c r="OIE384" s="243"/>
      <c r="OIF384" s="243"/>
      <c r="OIG384" s="243"/>
      <c r="OIH384" s="243"/>
      <c r="OII384" s="243"/>
      <c r="OIJ384" s="243"/>
      <c r="OIK384" s="243"/>
      <c r="OIL384" s="243"/>
      <c r="OIM384" s="243"/>
      <c r="OIN384" s="243"/>
      <c r="OIO384" s="243"/>
      <c r="OIP384" s="243"/>
      <c r="OIQ384" s="243"/>
      <c r="OIR384" s="243"/>
      <c r="OIS384" s="243"/>
      <c r="OIT384" s="243"/>
      <c r="OIU384" s="243"/>
      <c r="OIV384" s="243"/>
      <c r="OIW384" s="243"/>
      <c r="OIX384" s="243"/>
      <c r="OIY384" s="243"/>
      <c r="OIZ384" s="243"/>
      <c r="OJA384" s="243"/>
      <c r="OJB384" s="243"/>
      <c r="OJC384" s="243"/>
      <c r="OJD384" s="243"/>
      <c r="OJE384" s="243"/>
      <c r="OJF384" s="243"/>
      <c r="OJG384" s="243"/>
      <c r="OJH384" s="243"/>
      <c r="OJI384" s="243"/>
      <c r="OJJ384" s="243"/>
      <c r="OJK384" s="243"/>
      <c r="OJL384" s="243"/>
      <c r="OJM384" s="243"/>
      <c r="OJN384" s="243"/>
      <c r="OJO384" s="243"/>
      <c r="OJP384" s="243"/>
      <c r="OJQ384" s="243"/>
      <c r="OJR384" s="243"/>
      <c r="OJS384" s="243"/>
      <c r="OJT384" s="243"/>
      <c r="OJU384" s="243"/>
      <c r="OJV384" s="243"/>
      <c r="OJW384" s="243"/>
      <c r="OJX384" s="243"/>
      <c r="OJY384" s="243"/>
      <c r="OJZ384" s="243"/>
      <c r="OKA384" s="243"/>
      <c r="OKB384" s="243"/>
      <c r="OKC384" s="243"/>
      <c r="OKD384" s="243"/>
      <c r="OKE384" s="243"/>
      <c r="OKF384" s="243"/>
      <c r="OKG384" s="243"/>
      <c r="OKH384" s="243"/>
      <c r="OKI384" s="243"/>
      <c r="OKJ384" s="243"/>
      <c r="OKK384" s="243"/>
      <c r="OKL384" s="243"/>
      <c r="OKM384" s="243"/>
      <c r="OKN384" s="243"/>
      <c r="OKO384" s="243"/>
      <c r="OKP384" s="243"/>
      <c r="OKQ384" s="243"/>
      <c r="OKR384" s="243"/>
      <c r="OKS384" s="243"/>
      <c r="OKT384" s="243"/>
      <c r="OKU384" s="243"/>
      <c r="OKV384" s="243"/>
      <c r="OKW384" s="243"/>
      <c r="OKX384" s="243"/>
      <c r="OKY384" s="243"/>
      <c r="OKZ384" s="243"/>
      <c r="OLA384" s="243"/>
      <c r="OLB384" s="243"/>
      <c r="OLC384" s="243"/>
      <c r="OLD384" s="243"/>
      <c r="OLE384" s="243"/>
      <c r="OLF384" s="243"/>
      <c r="OLG384" s="243"/>
      <c r="OLH384" s="243"/>
      <c r="OLI384" s="243"/>
      <c r="OLJ384" s="243"/>
      <c r="OLK384" s="243"/>
      <c r="OLL384" s="243"/>
      <c r="OLM384" s="243"/>
      <c r="OLN384" s="243"/>
      <c r="OLO384" s="243"/>
      <c r="OLP384" s="243"/>
      <c r="OLQ384" s="243"/>
      <c r="OLR384" s="243"/>
      <c r="OLS384" s="243"/>
      <c r="OLT384" s="243"/>
      <c r="OLU384" s="243"/>
      <c r="OLV384" s="243"/>
      <c r="OLW384" s="243"/>
      <c r="OLX384" s="243"/>
      <c r="OLY384" s="243"/>
      <c r="OLZ384" s="243"/>
      <c r="OMA384" s="243"/>
      <c r="OMB384" s="243"/>
      <c r="OMC384" s="243"/>
      <c r="OMD384" s="243"/>
      <c r="OME384" s="243"/>
      <c r="OMF384" s="243"/>
      <c r="OMG384" s="243"/>
      <c r="OMH384" s="243"/>
      <c r="OMI384" s="243"/>
      <c r="OMJ384" s="243"/>
      <c r="OMK384" s="243"/>
      <c r="OML384" s="243"/>
      <c r="OMM384" s="243"/>
      <c r="OMN384" s="243"/>
      <c r="OMO384" s="243"/>
      <c r="OMP384" s="243"/>
      <c r="OMQ384" s="243"/>
      <c r="OMR384" s="243"/>
      <c r="OMS384" s="243"/>
      <c r="OMT384" s="243"/>
      <c r="OMU384" s="243"/>
      <c r="OMV384" s="243"/>
      <c r="OMW384" s="243"/>
      <c r="OMX384" s="243"/>
      <c r="OMY384" s="243"/>
      <c r="OMZ384" s="243"/>
      <c r="ONA384" s="243"/>
      <c r="ONB384" s="243"/>
      <c r="ONC384" s="243"/>
      <c r="OND384" s="243"/>
      <c r="ONE384" s="243"/>
      <c r="ONF384" s="243"/>
      <c r="ONG384" s="243"/>
      <c r="ONH384" s="243"/>
      <c r="ONI384" s="243"/>
      <c r="ONJ384" s="243"/>
      <c r="ONK384" s="243"/>
      <c r="ONL384" s="243"/>
      <c r="ONM384" s="243"/>
      <c r="ONN384" s="243"/>
      <c r="ONO384" s="243"/>
      <c r="ONP384" s="243"/>
      <c r="ONQ384" s="243"/>
      <c r="ONR384" s="243"/>
      <c r="ONS384" s="243"/>
      <c r="ONT384" s="243"/>
      <c r="ONU384" s="243"/>
      <c r="ONV384" s="243"/>
      <c r="ONW384" s="243"/>
      <c r="ONX384" s="243"/>
      <c r="ONY384" s="243"/>
      <c r="ONZ384" s="243"/>
      <c r="OOA384" s="243"/>
      <c r="OOB384" s="243"/>
      <c r="OOC384" s="243"/>
      <c r="OOD384" s="243"/>
      <c r="OOE384" s="243"/>
      <c r="OOF384" s="243"/>
      <c r="OOG384" s="243"/>
      <c r="OOH384" s="243"/>
      <c r="OOI384" s="243"/>
      <c r="OOJ384" s="243"/>
      <c r="OOK384" s="243"/>
      <c r="OOL384" s="243"/>
      <c r="OOM384" s="243"/>
      <c r="OON384" s="243"/>
      <c r="OOO384" s="243"/>
      <c r="OOP384" s="243"/>
      <c r="OOQ384" s="243"/>
      <c r="OOR384" s="243"/>
      <c r="OOS384" s="243"/>
      <c r="OOT384" s="243"/>
      <c r="OOU384" s="243"/>
      <c r="OOV384" s="243"/>
      <c r="OOW384" s="243"/>
      <c r="OOX384" s="243"/>
      <c r="OOY384" s="243"/>
      <c r="OOZ384" s="243"/>
      <c r="OPA384" s="243"/>
      <c r="OPB384" s="243"/>
      <c r="OPC384" s="243"/>
      <c r="OPD384" s="243"/>
      <c r="OPE384" s="243"/>
      <c r="OPF384" s="243"/>
      <c r="OPG384" s="243"/>
      <c r="OPH384" s="243"/>
      <c r="OPI384" s="243"/>
      <c r="OPJ384" s="243"/>
      <c r="OPK384" s="243"/>
      <c r="OPL384" s="243"/>
      <c r="OPM384" s="243"/>
      <c r="OPN384" s="243"/>
      <c r="OPO384" s="243"/>
      <c r="OPP384" s="243"/>
      <c r="OPQ384" s="243"/>
      <c r="OPR384" s="243"/>
      <c r="OPS384" s="243"/>
      <c r="OPT384" s="243"/>
      <c r="OPU384" s="243"/>
      <c r="OPV384" s="243"/>
      <c r="OPW384" s="243"/>
      <c r="OPX384" s="243"/>
      <c r="OPY384" s="243"/>
      <c r="OPZ384" s="243"/>
      <c r="OQA384" s="243"/>
      <c r="OQB384" s="243"/>
      <c r="OQC384" s="243"/>
      <c r="OQD384" s="243"/>
      <c r="OQE384" s="243"/>
      <c r="OQF384" s="243"/>
      <c r="OQG384" s="243"/>
      <c r="OQH384" s="243"/>
      <c r="OQI384" s="243"/>
      <c r="OQJ384" s="243"/>
      <c r="OQK384" s="243"/>
      <c r="OQL384" s="243"/>
      <c r="OQM384" s="243"/>
      <c r="OQN384" s="243"/>
      <c r="OQO384" s="243"/>
      <c r="OQP384" s="243"/>
      <c r="OQQ384" s="243"/>
      <c r="OQR384" s="243"/>
      <c r="OQS384" s="243"/>
      <c r="OQT384" s="243"/>
      <c r="OQU384" s="243"/>
      <c r="OQV384" s="243"/>
      <c r="OQW384" s="243"/>
      <c r="OQX384" s="243"/>
      <c r="OQY384" s="243"/>
      <c r="OQZ384" s="243"/>
      <c r="ORA384" s="243"/>
      <c r="ORB384" s="243"/>
      <c r="ORC384" s="243"/>
      <c r="ORD384" s="243"/>
      <c r="ORE384" s="243"/>
      <c r="ORF384" s="243"/>
      <c r="ORG384" s="243"/>
      <c r="ORH384" s="243"/>
      <c r="ORI384" s="243"/>
      <c r="ORJ384" s="243"/>
      <c r="ORK384" s="243"/>
      <c r="ORL384" s="243"/>
      <c r="ORM384" s="243"/>
      <c r="ORN384" s="243"/>
      <c r="ORO384" s="243"/>
      <c r="ORP384" s="243"/>
      <c r="ORQ384" s="243"/>
      <c r="ORR384" s="243"/>
      <c r="ORS384" s="243"/>
      <c r="ORT384" s="243"/>
      <c r="ORU384" s="243"/>
      <c r="ORV384" s="243"/>
      <c r="ORW384" s="243"/>
      <c r="ORX384" s="243"/>
      <c r="ORY384" s="243"/>
      <c r="ORZ384" s="243"/>
      <c r="OSA384" s="243"/>
      <c r="OSB384" s="243"/>
      <c r="OSC384" s="243"/>
      <c r="OSD384" s="243"/>
      <c r="OSE384" s="243"/>
      <c r="OSF384" s="243"/>
      <c r="OSG384" s="243"/>
      <c r="OSH384" s="243"/>
      <c r="OSI384" s="243"/>
      <c r="OSJ384" s="243"/>
      <c r="OSK384" s="243"/>
      <c r="OSL384" s="243"/>
      <c r="OSM384" s="243"/>
      <c r="OSN384" s="243"/>
      <c r="OSO384" s="243"/>
      <c r="OSP384" s="243"/>
      <c r="OSQ384" s="243"/>
      <c r="OSR384" s="243"/>
      <c r="OSS384" s="243"/>
      <c r="OST384" s="243"/>
      <c r="OSU384" s="243"/>
      <c r="OSV384" s="243"/>
      <c r="OSW384" s="243"/>
      <c r="OSX384" s="243"/>
      <c r="OSY384" s="243"/>
      <c r="OSZ384" s="243"/>
      <c r="OTA384" s="243"/>
      <c r="OTB384" s="243"/>
      <c r="OTC384" s="243"/>
      <c r="OTD384" s="243"/>
      <c r="OTE384" s="243"/>
      <c r="OTF384" s="243"/>
      <c r="OTG384" s="243"/>
      <c r="OTH384" s="243"/>
      <c r="OTI384" s="243"/>
      <c r="OTJ384" s="243"/>
      <c r="OTK384" s="243"/>
      <c r="OTL384" s="243"/>
      <c r="OTM384" s="243"/>
      <c r="OTN384" s="243"/>
      <c r="OTO384" s="243"/>
      <c r="OTP384" s="243"/>
      <c r="OTQ384" s="243"/>
      <c r="OTR384" s="243"/>
      <c r="OTS384" s="243"/>
      <c r="OTT384" s="243"/>
      <c r="OTU384" s="243"/>
      <c r="OTV384" s="243"/>
      <c r="OTW384" s="243"/>
      <c r="OTX384" s="243"/>
      <c r="OTY384" s="243"/>
      <c r="OTZ384" s="243"/>
      <c r="OUA384" s="243"/>
      <c r="OUB384" s="243"/>
      <c r="OUC384" s="243"/>
      <c r="OUD384" s="243"/>
      <c r="OUE384" s="243"/>
      <c r="OUF384" s="243"/>
      <c r="OUG384" s="243"/>
      <c r="OUH384" s="243"/>
      <c r="OUI384" s="243"/>
      <c r="OUJ384" s="243"/>
      <c r="OUK384" s="243"/>
      <c r="OUL384" s="243"/>
      <c r="OUM384" s="243"/>
      <c r="OUN384" s="243"/>
      <c r="OUO384" s="243"/>
      <c r="OUP384" s="243"/>
      <c r="OUQ384" s="243"/>
      <c r="OUR384" s="243"/>
      <c r="OUS384" s="243"/>
      <c r="OUT384" s="243"/>
      <c r="OUU384" s="243"/>
      <c r="OUV384" s="243"/>
      <c r="OUW384" s="243"/>
      <c r="OUX384" s="243"/>
      <c r="OUY384" s="243"/>
      <c r="OUZ384" s="243"/>
      <c r="OVA384" s="243"/>
      <c r="OVB384" s="243"/>
      <c r="OVC384" s="243"/>
      <c r="OVD384" s="243"/>
      <c r="OVE384" s="243"/>
      <c r="OVF384" s="243"/>
      <c r="OVG384" s="243"/>
      <c r="OVH384" s="243"/>
      <c r="OVI384" s="243"/>
      <c r="OVJ384" s="243"/>
      <c r="OVK384" s="243"/>
      <c r="OVL384" s="243"/>
      <c r="OVM384" s="243"/>
      <c r="OVN384" s="243"/>
      <c r="OVO384" s="243"/>
      <c r="OVP384" s="243"/>
      <c r="OVQ384" s="243"/>
      <c r="OVR384" s="243"/>
      <c r="OVS384" s="243"/>
      <c r="OVT384" s="243"/>
      <c r="OVU384" s="243"/>
      <c r="OVV384" s="243"/>
      <c r="OVW384" s="243"/>
      <c r="OVX384" s="243"/>
      <c r="OVY384" s="243"/>
      <c r="OVZ384" s="243"/>
      <c r="OWA384" s="243"/>
      <c r="OWB384" s="243"/>
      <c r="OWC384" s="243"/>
      <c r="OWD384" s="243"/>
      <c r="OWE384" s="243"/>
      <c r="OWF384" s="243"/>
      <c r="OWG384" s="243"/>
      <c r="OWH384" s="243"/>
      <c r="OWI384" s="243"/>
      <c r="OWJ384" s="243"/>
      <c r="OWK384" s="243"/>
      <c r="OWL384" s="243"/>
      <c r="OWM384" s="243"/>
      <c r="OWN384" s="243"/>
      <c r="OWO384" s="243"/>
      <c r="OWP384" s="243"/>
      <c r="OWQ384" s="243"/>
      <c r="OWR384" s="243"/>
      <c r="OWS384" s="243"/>
      <c r="OWT384" s="243"/>
      <c r="OWU384" s="243"/>
      <c r="OWV384" s="243"/>
      <c r="OWW384" s="243"/>
      <c r="OWX384" s="243"/>
      <c r="OWY384" s="243"/>
      <c r="OWZ384" s="243"/>
      <c r="OXA384" s="243"/>
      <c r="OXB384" s="243"/>
      <c r="OXC384" s="243"/>
      <c r="OXD384" s="243"/>
      <c r="OXE384" s="243"/>
      <c r="OXF384" s="243"/>
      <c r="OXG384" s="243"/>
      <c r="OXH384" s="243"/>
      <c r="OXI384" s="243"/>
      <c r="OXJ384" s="243"/>
      <c r="OXK384" s="243"/>
      <c r="OXL384" s="243"/>
      <c r="OXM384" s="243"/>
      <c r="OXN384" s="243"/>
      <c r="OXO384" s="243"/>
      <c r="OXP384" s="243"/>
      <c r="OXQ384" s="243"/>
      <c r="OXR384" s="243"/>
      <c r="OXS384" s="243"/>
      <c r="OXT384" s="243"/>
      <c r="OXU384" s="243"/>
      <c r="OXV384" s="243"/>
      <c r="OXW384" s="243"/>
      <c r="OXX384" s="243"/>
      <c r="OXY384" s="243"/>
      <c r="OXZ384" s="243"/>
      <c r="OYA384" s="243"/>
      <c r="OYB384" s="243"/>
      <c r="OYC384" s="243"/>
      <c r="OYD384" s="243"/>
      <c r="OYE384" s="243"/>
      <c r="OYF384" s="243"/>
      <c r="OYG384" s="243"/>
      <c r="OYH384" s="243"/>
      <c r="OYI384" s="243"/>
      <c r="OYJ384" s="243"/>
      <c r="OYK384" s="243"/>
      <c r="OYL384" s="243"/>
      <c r="OYM384" s="243"/>
      <c r="OYN384" s="243"/>
      <c r="OYO384" s="243"/>
      <c r="OYP384" s="243"/>
      <c r="OYQ384" s="243"/>
      <c r="OYR384" s="243"/>
      <c r="OYS384" s="243"/>
      <c r="OYT384" s="243"/>
      <c r="OYU384" s="243"/>
      <c r="OYV384" s="243"/>
      <c r="OYW384" s="243"/>
      <c r="OYX384" s="243"/>
      <c r="OYY384" s="243"/>
      <c r="OYZ384" s="243"/>
      <c r="OZA384" s="243"/>
      <c r="OZB384" s="243"/>
      <c r="OZC384" s="243"/>
      <c r="OZD384" s="243"/>
      <c r="OZE384" s="243"/>
      <c r="OZF384" s="243"/>
      <c r="OZG384" s="243"/>
      <c r="OZH384" s="243"/>
      <c r="OZI384" s="243"/>
      <c r="OZJ384" s="243"/>
      <c r="OZK384" s="243"/>
      <c r="OZL384" s="243"/>
      <c r="OZM384" s="243"/>
      <c r="OZN384" s="243"/>
      <c r="OZO384" s="243"/>
      <c r="OZP384" s="243"/>
      <c r="OZQ384" s="243"/>
      <c r="OZR384" s="243"/>
      <c r="OZS384" s="243"/>
      <c r="OZT384" s="243"/>
      <c r="OZU384" s="243"/>
      <c r="OZV384" s="243"/>
      <c r="OZW384" s="243"/>
      <c r="OZX384" s="243"/>
      <c r="OZY384" s="243"/>
      <c r="OZZ384" s="243"/>
      <c r="PAA384" s="243"/>
      <c r="PAB384" s="243"/>
      <c r="PAC384" s="243"/>
      <c r="PAD384" s="243"/>
      <c r="PAE384" s="243"/>
      <c r="PAF384" s="243"/>
      <c r="PAG384" s="243"/>
      <c r="PAH384" s="243"/>
      <c r="PAI384" s="243"/>
      <c r="PAJ384" s="243"/>
      <c r="PAK384" s="243"/>
      <c r="PAL384" s="243"/>
      <c r="PAM384" s="243"/>
      <c r="PAN384" s="243"/>
      <c r="PAO384" s="243"/>
      <c r="PAP384" s="243"/>
      <c r="PAQ384" s="243"/>
      <c r="PAR384" s="243"/>
      <c r="PAS384" s="243"/>
      <c r="PAT384" s="243"/>
      <c r="PAU384" s="243"/>
      <c r="PAV384" s="243"/>
      <c r="PAW384" s="243"/>
      <c r="PAX384" s="243"/>
      <c r="PAY384" s="243"/>
      <c r="PAZ384" s="243"/>
      <c r="PBA384" s="243"/>
      <c r="PBB384" s="243"/>
      <c r="PBC384" s="243"/>
      <c r="PBD384" s="243"/>
      <c r="PBE384" s="243"/>
      <c r="PBF384" s="243"/>
      <c r="PBG384" s="243"/>
      <c r="PBH384" s="243"/>
      <c r="PBI384" s="243"/>
      <c r="PBJ384" s="243"/>
      <c r="PBK384" s="243"/>
      <c r="PBL384" s="243"/>
      <c r="PBM384" s="243"/>
      <c r="PBN384" s="243"/>
      <c r="PBO384" s="243"/>
      <c r="PBP384" s="243"/>
      <c r="PBQ384" s="243"/>
      <c r="PBR384" s="243"/>
      <c r="PBS384" s="243"/>
      <c r="PBT384" s="243"/>
      <c r="PBU384" s="243"/>
      <c r="PBV384" s="243"/>
      <c r="PBW384" s="243"/>
      <c r="PBX384" s="243"/>
      <c r="PBY384" s="243"/>
      <c r="PBZ384" s="243"/>
      <c r="PCA384" s="243"/>
      <c r="PCB384" s="243"/>
      <c r="PCC384" s="243"/>
      <c r="PCD384" s="243"/>
      <c r="PCE384" s="243"/>
      <c r="PCF384" s="243"/>
      <c r="PCG384" s="243"/>
      <c r="PCH384" s="243"/>
      <c r="PCI384" s="243"/>
      <c r="PCJ384" s="243"/>
      <c r="PCK384" s="243"/>
      <c r="PCL384" s="243"/>
      <c r="PCM384" s="243"/>
      <c r="PCN384" s="243"/>
      <c r="PCO384" s="243"/>
      <c r="PCP384" s="243"/>
      <c r="PCQ384" s="243"/>
      <c r="PCR384" s="243"/>
      <c r="PCS384" s="243"/>
      <c r="PCT384" s="243"/>
      <c r="PCU384" s="243"/>
      <c r="PCV384" s="243"/>
      <c r="PCW384" s="243"/>
      <c r="PCX384" s="243"/>
      <c r="PCY384" s="243"/>
      <c r="PCZ384" s="243"/>
      <c r="PDA384" s="243"/>
      <c r="PDB384" s="243"/>
      <c r="PDC384" s="243"/>
      <c r="PDD384" s="243"/>
      <c r="PDE384" s="243"/>
      <c r="PDF384" s="243"/>
      <c r="PDG384" s="243"/>
      <c r="PDH384" s="243"/>
      <c r="PDI384" s="243"/>
      <c r="PDJ384" s="243"/>
      <c r="PDK384" s="243"/>
      <c r="PDL384" s="243"/>
      <c r="PDM384" s="243"/>
      <c r="PDN384" s="243"/>
      <c r="PDO384" s="243"/>
      <c r="PDP384" s="243"/>
      <c r="PDQ384" s="243"/>
      <c r="PDR384" s="243"/>
      <c r="PDS384" s="243"/>
      <c r="PDT384" s="243"/>
      <c r="PDU384" s="243"/>
      <c r="PDV384" s="243"/>
      <c r="PDW384" s="243"/>
      <c r="PDX384" s="243"/>
      <c r="PDY384" s="243"/>
      <c r="PDZ384" s="243"/>
      <c r="PEA384" s="243"/>
      <c r="PEB384" s="243"/>
      <c r="PEC384" s="243"/>
      <c r="PED384" s="243"/>
      <c r="PEE384" s="243"/>
      <c r="PEF384" s="243"/>
      <c r="PEG384" s="243"/>
      <c r="PEH384" s="243"/>
      <c r="PEI384" s="243"/>
      <c r="PEJ384" s="243"/>
      <c r="PEK384" s="243"/>
      <c r="PEL384" s="243"/>
      <c r="PEM384" s="243"/>
      <c r="PEN384" s="243"/>
      <c r="PEO384" s="243"/>
      <c r="PEP384" s="243"/>
      <c r="PEQ384" s="243"/>
      <c r="PER384" s="243"/>
      <c r="PES384" s="243"/>
      <c r="PET384" s="243"/>
      <c r="PEU384" s="243"/>
      <c r="PEV384" s="243"/>
      <c r="PEW384" s="243"/>
      <c r="PEX384" s="243"/>
      <c r="PEY384" s="243"/>
      <c r="PEZ384" s="243"/>
      <c r="PFA384" s="243"/>
      <c r="PFB384" s="243"/>
      <c r="PFC384" s="243"/>
      <c r="PFD384" s="243"/>
      <c r="PFE384" s="243"/>
      <c r="PFF384" s="243"/>
      <c r="PFG384" s="243"/>
      <c r="PFH384" s="243"/>
      <c r="PFI384" s="243"/>
      <c r="PFJ384" s="243"/>
      <c r="PFK384" s="243"/>
      <c r="PFL384" s="243"/>
      <c r="PFM384" s="243"/>
      <c r="PFN384" s="243"/>
      <c r="PFO384" s="243"/>
      <c r="PFP384" s="243"/>
      <c r="PFQ384" s="243"/>
      <c r="PFR384" s="243"/>
      <c r="PFS384" s="243"/>
      <c r="PFT384" s="243"/>
      <c r="PFU384" s="243"/>
      <c r="PFV384" s="243"/>
      <c r="PFW384" s="243"/>
      <c r="PFX384" s="243"/>
      <c r="PFY384" s="243"/>
      <c r="PFZ384" s="243"/>
      <c r="PGA384" s="243"/>
      <c r="PGB384" s="243"/>
      <c r="PGC384" s="243"/>
      <c r="PGD384" s="243"/>
      <c r="PGE384" s="243"/>
      <c r="PGF384" s="243"/>
      <c r="PGG384" s="243"/>
      <c r="PGH384" s="243"/>
      <c r="PGI384" s="243"/>
      <c r="PGJ384" s="243"/>
      <c r="PGK384" s="243"/>
      <c r="PGL384" s="243"/>
      <c r="PGM384" s="243"/>
      <c r="PGN384" s="243"/>
      <c r="PGO384" s="243"/>
      <c r="PGP384" s="243"/>
      <c r="PGQ384" s="243"/>
      <c r="PGR384" s="243"/>
      <c r="PGS384" s="243"/>
      <c r="PGT384" s="243"/>
      <c r="PGU384" s="243"/>
      <c r="PGV384" s="243"/>
      <c r="PGW384" s="243"/>
      <c r="PGX384" s="243"/>
      <c r="PGY384" s="243"/>
      <c r="PGZ384" s="243"/>
      <c r="PHA384" s="243"/>
      <c r="PHB384" s="243"/>
      <c r="PHC384" s="243"/>
      <c r="PHD384" s="243"/>
      <c r="PHE384" s="243"/>
      <c r="PHF384" s="243"/>
      <c r="PHG384" s="243"/>
      <c r="PHH384" s="243"/>
      <c r="PHI384" s="243"/>
      <c r="PHJ384" s="243"/>
      <c r="PHK384" s="243"/>
      <c r="PHL384" s="243"/>
      <c r="PHM384" s="243"/>
      <c r="PHN384" s="243"/>
      <c r="PHO384" s="243"/>
      <c r="PHP384" s="243"/>
      <c r="PHQ384" s="243"/>
      <c r="PHR384" s="243"/>
      <c r="PHS384" s="243"/>
      <c r="PHT384" s="243"/>
      <c r="PHU384" s="243"/>
      <c r="PHV384" s="243"/>
      <c r="PHW384" s="243"/>
      <c r="PHX384" s="243"/>
      <c r="PHY384" s="243"/>
      <c r="PHZ384" s="243"/>
      <c r="PIA384" s="243"/>
      <c r="PIB384" s="243"/>
      <c r="PIC384" s="243"/>
      <c r="PID384" s="243"/>
      <c r="PIE384" s="243"/>
      <c r="PIF384" s="243"/>
      <c r="PIG384" s="243"/>
      <c r="PIH384" s="243"/>
      <c r="PII384" s="243"/>
      <c r="PIJ384" s="243"/>
      <c r="PIK384" s="243"/>
      <c r="PIL384" s="243"/>
      <c r="PIM384" s="243"/>
      <c r="PIN384" s="243"/>
      <c r="PIO384" s="243"/>
      <c r="PIP384" s="243"/>
      <c r="PIQ384" s="243"/>
      <c r="PIR384" s="243"/>
      <c r="PIS384" s="243"/>
      <c r="PIT384" s="243"/>
      <c r="PIU384" s="243"/>
      <c r="PIV384" s="243"/>
      <c r="PIW384" s="243"/>
      <c r="PIX384" s="243"/>
      <c r="PIY384" s="243"/>
      <c r="PIZ384" s="243"/>
      <c r="PJA384" s="243"/>
      <c r="PJB384" s="243"/>
      <c r="PJC384" s="243"/>
      <c r="PJD384" s="243"/>
      <c r="PJE384" s="243"/>
      <c r="PJF384" s="243"/>
      <c r="PJG384" s="243"/>
      <c r="PJH384" s="243"/>
      <c r="PJI384" s="243"/>
      <c r="PJJ384" s="243"/>
      <c r="PJK384" s="243"/>
      <c r="PJL384" s="243"/>
      <c r="PJM384" s="243"/>
      <c r="PJN384" s="243"/>
      <c r="PJO384" s="243"/>
      <c r="PJP384" s="243"/>
      <c r="PJQ384" s="243"/>
      <c r="PJR384" s="243"/>
      <c r="PJS384" s="243"/>
      <c r="PJT384" s="243"/>
      <c r="PJU384" s="243"/>
      <c r="PJV384" s="243"/>
      <c r="PJW384" s="243"/>
      <c r="PJX384" s="243"/>
      <c r="PJY384" s="243"/>
      <c r="PJZ384" s="243"/>
      <c r="PKA384" s="243"/>
      <c r="PKB384" s="243"/>
      <c r="PKC384" s="243"/>
      <c r="PKD384" s="243"/>
      <c r="PKE384" s="243"/>
      <c r="PKF384" s="243"/>
      <c r="PKG384" s="243"/>
      <c r="PKH384" s="243"/>
      <c r="PKI384" s="243"/>
      <c r="PKJ384" s="243"/>
      <c r="PKK384" s="243"/>
      <c r="PKL384" s="243"/>
      <c r="PKM384" s="243"/>
      <c r="PKN384" s="243"/>
      <c r="PKO384" s="243"/>
      <c r="PKP384" s="243"/>
      <c r="PKQ384" s="243"/>
      <c r="PKR384" s="243"/>
      <c r="PKS384" s="243"/>
      <c r="PKT384" s="243"/>
      <c r="PKU384" s="243"/>
      <c r="PKV384" s="243"/>
      <c r="PKW384" s="243"/>
      <c r="PKX384" s="243"/>
      <c r="PKY384" s="243"/>
      <c r="PKZ384" s="243"/>
      <c r="PLA384" s="243"/>
      <c r="PLB384" s="243"/>
      <c r="PLC384" s="243"/>
      <c r="PLD384" s="243"/>
      <c r="PLE384" s="243"/>
      <c r="PLF384" s="243"/>
      <c r="PLG384" s="243"/>
      <c r="PLH384" s="243"/>
      <c r="PLI384" s="243"/>
      <c r="PLJ384" s="243"/>
      <c r="PLK384" s="243"/>
      <c r="PLL384" s="243"/>
      <c r="PLM384" s="243"/>
      <c r="PLN384" s="243"/>
      <c r="PLO384" s="243"/>
      <c r="PLP384" s="243"/>
      <c r="PLQ384" s="243"/>
      <c r="PLR384" s="243"/>
      <c r="PLS384" s="243"/>
      <c r="PLT384" s="243"/>
      <c r="PLU384" s="243"/>
      <c r="PLV384" s="243"/>
      <c r="PLW384" s="243"/>
      <c r="PLX384" s="243"/>
      <c r="PLY384" s="243"/>
      <c r="PLZ384" s="243"/>
      <c r="PMA384" s="243"/>
      <c r="PMB384" s="243"/>
      <c r="PMC384" s="243"/>
      <c r="PMD384" s="243"/>
      <c r="PME384" s="243"/>
      <c r="PMF384" s="243"/>
      <c r="PMG384" s="243"/>
      <c r="PMH384" s="243"/>
      <c r="PMI384" s="243"/>
      <c r="PMJ384" s="243"/>
      <c r="PMK384" s="243"/>
      <c r="PML384" s="243"/>
      <c r="PMM384" s="243"/>
      <c r="PMN384" s="243"/>
      <c r="PMO384" s="243"/>
      <c r="PMP384" s="243"/>
      <c r="PMQ384" s="243"/>
      <c r="PMR384" s="243"/>
      <c r="PMS384" s="243"/>
      <c r="PMT384" s="243"/>
      <c r="PMU384" s="243"/>
      <c r="PMV384" s="243"/>
      <c r="PMW384" s="243"/>
      <c r="PMX384" s="243"/>
      <c r="PMY384" s="243"/>
      <c r="PMZ384" s="243"/>
      <c r="PNA384" s="243"/>
      <c r="PNB384" s="243"/>
      <c r="PNC384" s="243"/>
      <c r="PND384" s="243"/>
      <c r="PNE384" s="243"/>
      <c r="PNF384" s="243"/>
      <c r="PNG384" s="243"/>
      <c r="PNH384" s="243"/>
      <c r="PNI384" s="243"/>
      <c r="PNJ384" s="243"/>
      <c r="PNK384" s="243"/>
      <c r="PNL384" s="243"/>
      <c r="PNM384" s="243"/>
      <c r="PNN384" s="243"/>
      <c r="PNO384" s="243"/>
      <c r="PNP384" s="243"/>
      <c r="PNQ384" s="243"/>
      <c r="PNR384" s="243"/>
      <c r="PNS384" s="243"/>
      <c r="PNT384" s="243"/>
      <c r="PNU384" s="243"/>
      <c r="PNV384" s="243"/>
      <c r="PNW384" s="243"/>
      <c r="PNX384" s="243"/>
      <c r="PNY384" s="243"/>
      <c r="PNZ384" s="243"/>
      <c r="POA384" s="243"/>
      <c r="POB384" s="243"/>
      <c r="POC384" s="243"/>
      <c r="POD384" s="243"/>
      <c r="POE384" s="243"/>
      <c r="POF384" s="243"/>
      <c r="POG384" s="243"/>
      <c r="POH384" s="243"/>
      <c r="POI384" s="243"/>
      <c r="POJ384" s="243"/>
      <c r="POK384" s="243"/>
      <c r="POL384" s="243"/>
      <c r="POM384" s="243"/>
      <c r="PON384" s="243"/>
      <c r="POO384" s="243"/>
      <c r="POP384" s="243"/>
      <c r="POQ384" s="243"/>
      <c r="POR384" s="243"/>
      <c r="POS384" s="243"/>
      <c r="POT384" s="243"/>
      <c r="POU384" s="243"/>
      <c r="POV384" s="243"/>
      <c r="POW384" s="243"/>
      <c r="POX384" s="243"/>
      <c r="POY384" s="243"/>
      <c r="POZ384" s="243"/>
      <c r="PPA384" s="243"/>
      <c r="PPB384" s="243"/>
      <c r="PPC384" s="243"/>
      <c r="PPD384" s="243"/>
      <c r="PPE384" s="243"/>
      <c r="PPF384" s="243"/>
      <c r="PPG384" s="243"/>
      <c r="PPH384" s="243"/>
      <c r="PPI384" s="243"/>
      <c r="PPJ384" s="243"/>
      <c r="PPK384" s="243"/>
      <c r="PPL384" s="243"/>
      <c r="PPM384" s="243"/>
      <c r="PPN384" s="243"/>
      <c r="PPO384" s="243"/>
      <c r="PPP384" s="243"/>
      <c r="PPQ384" s="243"/>
      <c r="PPR384" s="243"/>
      <c r="PPS384" s="243"/>
      <c r="PPT384" s="243"/>
      <c r="PPU384" s="243"/>
      <c r="PPV384" s="243"/>
      <c r="PPW384" s="243"/>
      <c r="PPX384" s="243"/>
      <c r="PPY384" s="243"/>
      <c r="PPZ384" s="243"/>
      <c r="PQA384" s="243"/>
      <c r="PQB384" s="243"/>
      <c r="PQC384" s="243"/>
      <c r="PQD384" s="243"/>
      <c r="PQE384" s="243"/>
      <c r="PQF384" s="243"/>
      <c r="PQG384" s="243"/>
      <c r="PQH384" s="243"/>
      <c r="PQI384" s="243"/>
      <c r="PQJ384" s="243"/>
      <c r="PQK384" s="243"/>
      <c r="PQL384" s="243"/>
      <c r="PQM384" s="243"/>
      <c r="PQN384" s="243"/>
      <c r="PQO384" s="243"/>
      <c r="PQP384" s="243"/>
      <c r="PQQ384" s="243"/>
      <c r="PQR384" s="243"/>
      <c r="PQS384" s="243"/>
      <c r="PQT384" s="243"/>
      <c r="PQU384" s="243"/>
      <c r="PQV384" s="243"/>
      <c r="PQW384" s="243"/>
      <c r="PQX384" s="243"/>
      <c r="PQY384" s="243"/>
      <c r="PQZ384" s="243"/>
      <c r="PRA384" s="243"/>
      <c r="PRB384" s="243"/>
      <c r="PRC384" s="243"/>
      <c r="PRD384" s="243"/>
      <c r="PRE384" s="243"/>
      <c r="PRF384" s="243"/>
      <c r="PRG384" s="243"/>
      <c r="PRH384" s="243"/>
      <c r="PRI384" s="243"/>
      <c r="PRJ384" s="243"/>
      <c r="PRK384" s="243"/>
      <c r="PRL384" s="243"/>
      <c r="PRM384" s="243"/>
      <c r="PRN384" s="243"/>
      <c r="PRO384" s="243"/>
      <c r="PRP384" s="243"/>
      <c r="PRQ384" s="243"/>
      <c r="PRR384" s="243"/>
      <c r="PRS384" s="243"/>
      <c r="PRT384" s="243"/>
      <c r="PRU384" s="243"/>
      <c r="PRV384" s="243"/>
      <c r="PRW384" s="243"/>
      <c r="PRX384" s="243"/>
      <c r="PRY384" s="243"/>
      <c r="PRZ384" s="243"/>
      <c r="PSA384" s="243"/>
      <c r="PSB384" s="243"/>
      <c r="PSC384" s="243"/>
      <c r="PSD384" s="243"/>
      <c r="PSE384" s="243"/>
      <c r="PSF384" s="243"/>
      <c r="PSG384" s="243"/>
      <c r="PSH384" s="243"/>
      <c r="PSI384" s="243"/>
      <c r="PSJ384" s="243"/>
      <c r="PSK384" s="243"/>
      <c r="PSL384" s="243"/>
      <c r="PSM384" s="243"/>
      <c r="PSN384" s="243"/>
      <c r="PSO384" s="243"/>
      <c r="PSP384" s="243"/>
      <c r="PSQ384" s="243"/>
      <c r="PSR384" s="243"/>
      <c r="PSS384" s="243"/>
      <c r="PST384" s="243"/>
      <c r="PSU384" s="243"/>
      <c r="PSV384" s="243"/>
      <c r="PSW384" s="243"/>
      <c r="PSX384" s="243"/>
      <c r="PSY384" s="243"/>
      <c r="PSZ384" s="243"/>
      <c r="PTA384" s="243"/>
      <c r="PTB384" s="243"/>
      <c r="PTC384" s="243"/>
      <c r="PTD384" s="243"/>
      <c r="PTE384" s="243"/>
      <c r="PTF384" s="243"/>
      <c r="PTG384" s="243"/>
      <c r="PTH384" s="243"/>
      <c r="PTI384" s="243"/>
      <c r="PTJ384" s="243"/>
      <c r="PTK384" s="243"/>
      <c r="PTL384" s="243"/>
      <c r="PTM384" s="243"/>
      <c r="PTN384" s="243"/>
      <c r="PTO384" s="243"/>
      <c r="PTP384" s="243"/>
      <c r="PTQ384" s="243"/>
      <c r="PTR384" s="243"/>
      <c r="PTS384" s="243"/>
      <c r="PTT384" s="243"/>
      <c r="PTU384" s="243"/>
      <c r="PTV384" s="243"/>
      <c r="PTW384" s="243"/>
      <c r="PTX384" s="243"/>
      <c r="PTY384" s="243"/>
      <c r="PTZ384" s="243"/>
      <c r="PUA384" s="243"/>
      <c r="PUB384" s="243"/>
      <c r="PUC384" s="243"/>
      <c r="PUD384" s="243"/>
      <c r="PUE384" s="243"/>
      <c r="PUF384" s="243"/>
      <c r="PUG384" s="243"/>
      <c r="PUH384" s="243"/>
      <c r="PUI384" s="243"/>
      <c r="PUJ384" s="243"/>
      <c r="PUK384" s="243"/>
      <c r="PUL384" s="243"/>
      <c r="PUM384" s="243"/>
      <c r="PUN384" s="243"/>
      <c r="PUO384" s="243"/>
      <c r="PUP384" s="243"/>
      <c r="PUQ384" s="243"/>
      <c r="PUR384" s="243"/>
      <c r="PUS384" s="243"/>
      <c r="PUT384" s="243"/>
      <c r="PUU384" s="243"/>
      <c r="PUV384" s="243"/>
      <c r="PUW384" s="243"/>
      <c r="PUX384" s="243"/>
      <c r="PUY384" s="243"/>
      <c r="PUZ384" s="243"/>
      <c r="PVA384" s="243"/>
      <c r="PVB384" s="243"/>
      <c r="PVC384" s="243"/>
      <c r="PVD384" s="243"/>
      <c r="PVE384" s="243"/>
      <c r="PVF384" s="243"/>
      <c r="PVG384" s="243"/>
      <c r="PVH384" s="243"/>
      <c r="PVI384" s="243"/>
      <c r="PVJ384" s="243"/>
      <c r="PVK384" s="243"/>
      <c r="PVL384" s="243"/>
      <c r="PVM384" s="243"/>
      <c r="PVN384" s="243"/>
      <c r="PVO384" s="243"/>
      <c r="PVP384" s="243"/>
      <c r="PVQ384" s="243"/>
      <c r="PVR384" s="243"/>
      <c r="PVS384" s="243"/>
      <c r="PVT384" s="243"/>
      <c r="PVU384" s="243"/>
      <c r="PVV384" s="243"/>
      <c r="PVW384" s="243"/>
      <c r="PVX384" s="243"/>
      <c r="PVY384" s="243"/>
      <c r="PVZ384" s="243"/>
      <c r="PWA384" s="243"/>
      <c r="PWB384" s="243"/>
      <c r="PWC384" s="243"/>
      <c r="PWD384" s="243"/>
      <c r="PWE384" s="243"/>
      <c r="PWF384" s="243"/>
      <c r="PWG384" s="243"/>
      <c r="PWH384" s="243"/>
      <c r="PWI384" s="243"/>
      <c r="PWJ384" s="243"/>
      <c r="PWK384" s="243"/>
      <c r="PWL384" s="243"/>
      <c r="PWM384" s="243"/>
      <c r="PWN384" s="243"/>
      <c r="PWO384" s="243"/>
      <c r="PWP384" s="243"/>
      <c r="PWQ384" s="243"/>
      <c r="PWR384" s="243"/>
      <c r="PWS384" s="243"/>
      <c r="PWT384" s="243"/>
      <c r="PWU384" s="243"/>
      <c r="PWV384" s="243"/>
      <c r="PWW384" s="243"/>
      <c r="PWX384" s="243"/>
      <c r="PWY384" s="243"/>
      <c r="PWZ384" s="243"/>
      <c r="PXA384" s="243"/>
      <c r="PXB384" s="243"/>
      <c r="PXC384" s="243"/>
      <c r="PXD384" s="243"/>
      <c r="PXE384" s="243"/>
      <c r="PXF384" s="243"/>
      <c r="PXG384" s="243"/>
      <c r="PXH384" s="243"/>
      <c r="PXI384" s="243"/>
      <c r="PXJ384" s="243"/>
      <c r="PXK384" s="243"/>
      <c r="PXL384" s="243"/>
      <c r="PXM384" s="243"/>
      <c r="PXN384" s="243"/>
      <c r="PXO384" s="243"/>
      <c r="PXP384" s="243"/>
      <c r="PXQ384" s="243"/>
      <c r="PXR384" s="243"/>
      <c r="PXS384" s="243"/>
      <c r="PXT384" s="243"/>
      <c r="PXU384" s="243"/>
      <c r="PXV384" s="243"/>
      <c r="PXW384" s="243"/>
      <c r="PXX384" s="243"/>
      <c r="PXY384" s="243"/>
      <c r="PXZ384" s="243"/>
      <c r="PYA384" s="243"/>
      <c r="PYB384" s="243"/>
      <c r="PYC384" s="243"/>
      <c r="PYD384" s="243"/>
      <c r="PYE384" s="243"/>
      <c r="PYF384" s="243"/>
      <c r="PYG384" s="243"/>
      <c r="PYH384" s="243"/>
      <c r="PYI384" s="243"/>
      <c r="PYJ384" s="243"/>
      <c r="PYK384" s="243"/>
      <c r="PYL384" s="243"/>
      <c r="PYM384" s="243"/>
      <c r="PYN384" s="243"/>
      <c r="PYO384" s="243"/>
      <c r="PYP384" s="243"/>
      <c r="PYQ384" s="243"/>
      <c r="PYR384" s="243"/>
      <c r="PYS384" s="243"/>
      <c r="PYT384" s="243"/>
      <c r="PYU384" s="243"/>
      <c r="PYV384" s="243"/>
      <c r="PYW384" s="243"/>
      <c r="PYX384" s="243"/>
      <c r="PYY384" s="243"/>
      <c r="PYZ384" s="243"/>
      <c r="PZA384" s="243"/>
      <c r="PZB384" s="243"/>
      <c r="PZC384" s="243"/>
      <c r="PZD384" s="243"/>
      <c r="PZE384" s="243"/>
      <c r="PZF384" s="243"/>
      <c r="PZG384" s="243"/>
      <c r="PZH384" s="243"/>
      <c r="PZI384" s="243"/>
      <c r="PZJ384" s="243"/>
      <c r="PZK384" s="243"/>
      <c r="PZL384" s="243"/>
      <c r="PZM384" s="243"/>
      <c r="PZN384" s="243"/>
      <c r="PZO384" s="243"/>
      <c r="PZP384" s="243"/>
      <c r="PZQ384" s="243"/>
      <c r="PZR384" s="243"/>
      <c r="PZS384" s="243"/>
      <c r="PZT384" s="243"/>
      <c r="PZU384" s="243"/>
      <c r="PZV384" s="243"/>
      <c r="PZW384" s="243"/>
      <c r="PZX384" s="243"/>
      <c r="PZY384" s="243"/>
      <c r="PZZ384" s="243"/>
      <c r="QAA384" s="243"/>
      <c r="QAB384" s="243"/>
      <c r="QAC384" s="243"/>
      <c r="QAD384" s="243"/>
      <c r="QAE384" s="243"/>
      <c r="QAF384" s="243"/>
      <c r="QAG384" s="243"/>
      <c r="QAH384" s="243"/>
      <c r="QAI384" s="243"/>
      <c r="QAJ384" s="243"/>
      <c r="QAK384" s="243"/>
      <c r="QAL384" s="243"/>
      <c r="QAM384" s="243"/>
      <c r="QAN384" s="243"/>
      <c r="QAO384" s="243"/>
      <c r="QAP384" s="243"/>
      <c r="QAQ384" s="243"/>
      <c r="QAR384" s="243"/>
      <c r="QAS384" s="243"/>
      <c r="QAT384" s="243"/>
      <c r="QAU384" s="243"/>
      <c r="QAV384" s="243"/>
      <c r="QAW384" s="243"/>
      <c r="QAX384" s="243"/>
      <c r="QAY384" s="243"/>
      <c r="QAZ384" s="243"/>
      <c r="QBA384" s="243"/>
      <c r="QBB384" s="243"/>
      <c r="QBC384" s="243"/>
      <c r="QBD384" s="243"/>
      <c r="QBE384" s="243"/>
      <c r="QBF384" s="243"/>
      <c r="QBG384" s="243"/>
      <c r="QBH384" s="243"/>
      <c r="QBI384" s="243"/>
      <c r="QBJ384" s="243"/>
      <c r="QBK384" s="243"/>
      <c r="QBL384" s="243"/>
      <c r="QBM384" s="243"/>
      <c r="QBN384" s="243"/>
      <c r="QBO384" s="243"/>
      <c r="QBP384" s="243"/>
      <c r="QBQ384" s="243"/>
      <c r="QBR384" s="243"/>
      <c r="QBS384" s="243"/>
      <c r="QBT384" s="243"/>
      <c r="QBU384" s="243"/>
      <c r="QBV384" s="243"/>
      <c r="QBW384" s="243"/>
      <c r="QBX384" s="243"/>
      <c r="QBY384" s="243"/>
      <c r="QBZ384" s="243"/>
      <c r="QCA384" s="243"/>
      <c r="QCB384" s="243"/>
      <c r="QCC384" s="243"/>
      <c r="QCD384" s="243"/>
      <c r="QCE384" s="243"/>
      <c r="QCF384" s="243"/>
      <c r="QCG384" s="243"/>
      <c r="QCH384" s="243"/>
      <c r="QCI384" s="243"/>
      <c r="QCJ384" s="243"/>
      <c r="QCK384" s="243"/>
      <c r="QCL384" s="243"/>
      <c r="QCM384" s="243"/>
      <c r="QCN384" s="243"/>
      <c r="QCO384" s="243"/>
      <c r="QCP384" s="243"/>
      <c r="QCQ384" s="243"/>
      <c r="QCR384" s="243"/>
      <c r="QCS384" s="243"/>
      <c r="QCT384" s="243"/>
      <c r="QCU384" s="243"/>
      <c r="QCV384" s="243"/>
      <c r="QCW384" s="243"/>
      <c r="QCX384" s="243"/>
      <c r="QCY384" s="243"/>
      <c r="QCZ384" s="243"/>
      <c r="QDA384" s="243"/>
      <c r="QDB384" s="243"/>
      <c r="QDC384" s="243"/>
      <c r="QDD384" s="243"/>
      <c r="QDE384" s="243"/>
      <c r="QDF384" s="243"/>
      <c r="QDG384" s="243"/>
      <c r="QDH384" s="243"/>
      <c r="QDI384" s="243"/>
      <c r="QDJ384" s="243"/>
      <c r="QDK384" s="243"/>
      <c r="QDL384" s="243"/>
      <c r="QDM384" s="243"/>
      <c r="QDN384" s="243"/>
      <c r="QDO384" s="243"/>
      <c r="QDP384" s="243"/>
      <c r="QDQ384" s="243"/>
      <c r="QDR384" s="243"/>
      <c r="QDS384" s="243"/>
      <c r="QDT384" s="243"/>
      <c r="QDU384" s="243"/>
      <c r="QDV384" s="243"/>
      <c r="QDW384" s="243"/>
      <c r="QDX384" s="243"/>
      <c r="QDY384" s="243"/>
      <c r="QDZ384" s="243"/>
      <c r="QEA384" s="243"/>
      <c r="QEB384" s="243"/>
      <c r="QEC384" s="243"/>
      <c r="QED384" s="243"/>
      <c r="QEE384" s="243"/>
      <c r="QEF384" s="243"/>
      <c r="QEG384" s="243"/>
      <c r="QEH384" s="243"/>
      <c r="QEI384" s="243"/>
      <c r="QEJ384" s="243"/>
      <c r="QEK384" s="243"/>
      <c r="QEL384" s="243"/>
      <c r="QEM384" s="243"/>
      <c r="QEN384" s="243"/>
      <c r="QEO384" s="243"/>
      <c r="QEP384" s="243"/>
      <c r="QEQ384" s="243"/>
      <c r="QER384" s="243"/>
      <c r="QES384" s="243"/>
      <c r="QET384" s="243"/>
      <c r="QEU384" s="243"/>
      <c r="QEV384" s="243"/>
      <c r="QEW384" s="243"/>
      <c r="QEX384" s="243"/>
      <c r="QEY384" s="243"/>
      <c r="QEZ384" s="243"/>
      <c r="QFA384" s="243"/>
      <c r="QFB384" s="243"/>
      <c r="QFC384" s="243"/>
      <c r="QFD384" s="243"/>
      <c r="QFE384" s="243"/>
      <c r="QFF384" s="243"/>
      <c r="QFG384" s="243"/>
      <c r="QFH384" s="243"/>
      <c r="QFI384" s="243"/>
      <c r="QFJ384" s="243"/>
      <c r="QFK384" s="243"/>
      <c r="QFL384" s="243"/>
      <c r="QFM384" s="243"/>
      <c r="QFN384" s="243"/>
      <c r="QFO384" s="243"/>
      <c r="QFP384" s="243"/>
      <c r="QFQ384" s="243"/>
      <c r="QFR384" s="243"/>
      <c r="QFS384" s="243"/>
      <c r="QFT384" s="243"/>
      <c r="QFU384" s="243"/>
      <c r="QFV384" s="243"/>
      <c r="QFW384" s="243"/>
      <c r="QFX384" s="243"/>
      <c r="QFY384" s="243"/>
      <c r="QFZ384" s="243"/>
      <c r="QGA384" s="243"/>
      <c r="QGB384" s="243"/>
      <c r="QGC384" s="243"/>
      <c r="QGD384" s="243"/>
      <c r="QGE384" s="243"/>
      <c r="QGF384" s="243"/>
      <c r="QGG384" s="243"/>
      <c r="QGH384" s="243"/>
      <c r="QGI384" s="243"/>
      <c r="QGJ384" s="243"/>
      <c r="QGK384" s="243"/>
      <c r="QGL384" s="243"/>
      <c r="QGM384" s="243"/>
      <c r="QGN384" s="243"/>
      <c r="QGO384" s="243"/>
      <c r="QGP384" s="243"/>
      <c r="QGQ384" s="243"/>
      <c r="QGR384" s="243"/>
      <c r="QGS384" s="243"/>
      <c r="QGT384" s="243"/>
      <c r="QGU384" s="243"/>
      <c r="QGV384" s="243"/>
      <c r="QGW384" s="243"/>
      <c r="QGX384" s="243"/>
      <c r="QGY384" s="243"/>
      <c r="QGZ384" s="243"/>
      <c r="QHA384" s="243"/>
      <c r="QHB384" s="243"/>
      <c r="QHC384" s="243"/>
      <c r="QHD384" s="243"/>
      <c r="QHE384" s="243"/>
      <c r="QHF384" s="243"/>
      <c r="QHG384" s="243"/>
      <c r="QHH384" s="243"/>
      <c r="QHI384" s="243"/>
      <c r="QHJ384" s="243"/>
      <c r="QHK384" s="243"/>
      <c r="QHL384" s="243"/>
      <c r="QHM384" s="243"/>
      <c r="QHN384" s="243"/>
      <c r="QHO384" s="243"/>
      <c r="QHP384" s="243"/>
      <c r="QHQ384" s="243"/>
      <c r="QHR384" s="243"/>
      <c r="QHS384" s="243"/>
      <c r="QHT384" s="243"/>
      <c r="QHU384" s="243"/>
      <c r="QHV384" s="243"/>
      <c r="QHW384" s="243"/>
      <c r="QHX384" s="243"/>
      <c r="QHY384" s="243"/>
      <c r="QHZ384" s="243"/>
      <c r="QIA384" s="243"/>
      <c r="QIB384" s="243"/>
      <c r="QIC384" s="243"/>
      <c r="QID384" s="243"/>
      <c r="QIE384" s="243"/>
      <c r="QIF384" s="243"/>
      <c r="QIG384" s="243"/>
      <c r="QIH384" s="243"/>
      <c r="QII384" s="243"/>
      <c r="QIJ384" s="243"/>
      <c r="QIK384" s="243"/>
      <c r="QIL384" s="243"/>
      <c r="QIM384" s="243"/>
      <c r="QIN384" s="243"/>
      <c r="QIO384" s="243"/>
      <c r="QIP384" s="243"/>
      <c r="QIQ384" s="243"/>
      <c r="QIR384" s="243"/>
      <c r="QIS384" s="243"/>
      <c r="QIT384" s="243"/>
      <c r="QIU384" s="243"/>
      <c r="QIV384" s="243"/>
      <c r="QIW384" s="243"/>
      <c r="QIX384" s="243"/>
      <c r="QIY384" s="243"/>
      <c r="QIZ384" s="243"/>
      <c r="QJA384" s="243"/>
      <c r="QJB384" s="243"/>
      <c r="QJC384" s="243"/>
      <c r="QJD384" s="243"/>
      <c r="QJE384" s="243"/>
      <c r="QJF384" s="243"/>
      <c r="QJG384" s="243"/>
      <c r="QJH384" s="243"/>
      <c r="QJI384" s="243"/>
      <c r="QJJ384" s="243"/>
      <c r="QJK384" s="243"/>
      <c r="QJL384" s="243"/>
      <c r="QJM384" s="243"/>
      <c r="QJN384" s="243"/>
      <c r="QJO384" s="243"/>
      <c r="QJP384" s="243"/>
      <c r="QJQ384" s="243"/>
      <c r="QJR384" s="243"/>
      <c r="QJS384" s="243"/>
      <c r="QJT384" s="243"/>
      <c r="QJU384" s="243"/>
      <c r="QJV384" s="243"/>
      <c r="QJW384" s="243"/>
      <c r="QJX384" s="243"/>
      <c r="QJY384" s="243"/>
      <c r="QJZ384" s="243"/>
      <c r="QKA384" s="243"/>
      <c r="QKB384" s="243"/>
      <c r="QKC384" s="243"/>
      <c r="QKD384" s="243"/>
      <c r="QKE384" s="243"/>
      <c r="QKF384" s="243"/>
      <c r="QKG384" s="243"/>
      <c r="QKH384" s="243"/>
      <c r="QKI384" s="243"/>
      <c r="QKJ384" s="243"/>
      <c r="QKK384" s="243"/>
      <c r="QKL384" s="243"/>
      <c r="QKM384" s="243"/>
      <c r="QKN384" s="243"/>
      <c r="QKO384" s="243"/>
      <c r="QKP384" s="243"/>
      <c r="QKQ384" s="243"/>
      <c r="QKR384" s="243"/>
      <c r="QKS384" s="243"/>
      <c r="QKT384" s="243"/>
      <c r="QKU384" s="243"/>
      <c r="QKV384" s="243"/>
      <c r="QKW384" s="243"/>
      <c r="QKX384" s="243"/>
      <c r="QKY384" s="243"/>
      <c r="QKZ384" s="243"/>
      <c r="QLA384" s="243"/>
      <c r="QLB384" s="243"/>
      <c r="QLC384" s="243"/>
      <c r="QLD384" s="243"/>
      <c r="QLE384" s="243"/>
      <c r="QLF384" s="243"/>
      <c r="QLG384" s="243"/>
      <c r="QLH384" s="243"/>
      <c r="QLI384" s="243"/>
      <c r="QLJ384" s="243"/>
      <c r="QLK384" s="243"/>
      <c r="QLL384" s="243"/>
      <c r="QLM384" s="243"/>
      <c r="QLN384" s="243"/>
      <c r="QLO384" s="243"/>
      <c r="QLP384" s="243"/>
      <c r="QLQ384" s="243"/>
      <c r="QLR384" s="243"/>
      <c r="QLS384" s="243"/>
      <c r="QLT384" s="243"/>
      <c r="QLU384" s="243"/>
      <c r="QLV384" s="243"/>
      <c r="QLW384" s="243"/>
      <c r="QLX384" s="243"/>
      <c r="QLY384" s="243"/>
      <c r="QLZ384" s="243"/>
      <c r="QMA384" s="243"/>
      <c r="QMB384" s="243"/>
      <c r="QMC384" s="243"/>
      <c r="QMD384" s="243"/>
      <c r="QME384" s="243"/>
      <c r="QMF384" s="243"/>
      <c r="QMG384" s="243"/>
      <c r="QMH384" s="243"/>
      <c r="QMI384" s="243"/>
      <c r="QMJ384" s="243"/>
      <c r="QMK384" s="243"/>
      <c r="QML384" s="243"/>
      <c r="QMM384" s="243"/>
      <c r="QMN384" s="243"/>
      <c r="QMO384" s="243"/>
      <c r="QMP384" s="243"/>
      <c r="QMQ384" s="243"/>
      <c r="QMR384" s="243"/>
      <c r="QMS384" s="243"/>
      <c r="QMT384" s="243"/>
      <c r="QMU384" s="243"/>
      <c r="QMV384" s="243"/>
      <c r="QMW384" s="243"/>
      <c r="QMX384" s="243"/>
      <c r="QMY384" s="243"/>
      <c r="QMZ384" s="243"/>
      <c r="QNA384" s="243"/>
      <c r="QNB384" s="243"/>
      <c r="QNC384" s="243"/>
      <c r="QND384" s="243"/>
      <c r="QNE384" s="243"/>
      <c r="QNF384" s="243"/>
      <c r="QNG384" s="243"/>
      <c r="QNH384" s="243"/>
      <c r="QNI384" s="243"/>
      <c r="QNJ384" s="243"/>
      <c r="QNK384" s="243"/>
      <c r="QNL384" s="243"/>
      <c r="QNM384" s="243"/>
      <c r="QNN384" s="243"/>
      <c r="QNO384" s="243"/>
      <c r="QNP384" s="243"/>
      <c r="QNQ384" s="243"/>
      <c r="QNR384" s="243"/>
      <c r="QNS384" s="243"/>
      <c r="QNT384" s="243"/>
      <c r="QNU384" s="243"/>
      <c r="QNV384" s="243"/>
      <c r="QNW384" s="243"/>
      <c r="QNX384" s="243"/>
      <c r="QNY384" s="243"/>
      <c r="QNZ384" s="243"/>
      <c r="QOA384" s="243"/>
      <c r="QOB384" s="243"/>
      <c r="QOC384" s="243"/>
      <c r="QOD384" s="243"/>
      <c r="QOE384" s="243"/>
      <c r="QOF384" s="243"/>
      <c r="QOG384" s="243"/>
      <c r="QOH384" s="243"/>
      <c r="QOI384" s="243"/>
      <c r="QOJ384" s="243"/>
      <c r="QOK384" s="243"/>
      <c r="QOL384" s="243"/>
      <c r="QOM384" s="243"/>
      <c r="QON384" s="243"/>
      <c r="QOO384" s="243"/>
      <c r="QOP384" s="243"/>
      <c r="QOQ384" s="243"/>
      <c r="QOR384" s="243"/>
      <c r="QOS384" s="243"/>
      <c r="QOT384" s="243"/>
      <c r="QOU384" s="243"/>
      <c r="QOV384" s="243"/>
      <c r="QOW384" s="243"/>
      <c r="QOX384" s="243"/>
      <c r="QOY384" s="243"/>
      <c r="QOZ384" s="243"/>
      <c r="QPA384" s="243"/>
      <c r="QPB384" s="243"/>
      <c r="QPC384" s="243"/>
      <c r="QPD384" s="243"/>
      <c r="QPE384" s="243"/>
      <c r="QPF384" s="243"/>
      <c r="QPG384" s="243"/>
      <c r="QPH384" s="243"/>
      <c r="QPI384" s="243"/>
      <c r="QPJ384" s="243"/>
      <c r="QPK384" s="243"/>
      <c r="QPL384" s="243"/>
      <c r="QPM384" s="243"/>
      <c r="QPN384" s="243"/>
      <c r="QPO384" s="243"/>
      <c r="QPP384" s="243"/>
      <c r="QPQ384" s="243"/>
      <c r="QPR384" s="243"/>
      <c r="QPS384" s="243"/>
      <c r="QPT384" s="243"/>
      <c r="QPU384" s="243"/>
      <c r="QPV384" s="243"/>
      <c r="QPW384" s="243"/>
      <c r="QPX384" s="243"/>
      <c r="QPY384" s="243"/>
      <c r="QPZ384" s="243"/>
      <c r="QQA384" s="243"/>
      <c r="QQB384" s="243"/>
      <c r="QQC384" s="243"/>
      <c r="QQD384" s="243"/>
      <c r="QQE384" s="243"/>
      <c r="QQF384" s="243"/>
      <c r="QQG384" s="243"/>
      <c r="QQH384" s="243"/>
      <c r="QQI384" s="243"/>
      <c r="QQJ384" s="243"/>
      <c r="QQK384" s="243"/>
      <c r="QQL384" s="243"/>
      <c r="QQM384" s="243"/>
      <c r="QQN384" s="243"/>
      <c r="QQO384" s="243"/>
      <c r="QQP384" s="243"/>
      <c r="QQQ384" s="243"/>
      <c r="QQR384" s="243"/>
      <c r="QQS384" s="243"/>
      <c r="QQT384" s="243"/>
      <c r="QQU384" s="243"/>
      <c r="QQV384" s="243"/>
      <c r="QQW384" s="243"/>
      <c r="QQX384" s="243"/>
      <c r="QQY384" s="243"/>
      <c r="QQZ384" s="243"/>
      <c r="QRA384" s="243"/>
      <c r="QRB384" s="243"/>
      <c r="QRC384" s="243"/>
      <c r="QRD384" s="243"/>
      <c r="QRE384" s="243"/>
      <c r="QRF384" s="243"/>
      <c r="QRG384" s="243"/>
      <c r="QRH384" s="243"/>
      <c r="QRI384" s="243"/>
      <c r="QRJ384" s="243"/>
      <c r="QRK384" s="243"/>
      <c r="QRL384" s="243"/>
      <c r="QRM384" s="243"/>
      <c r="QRN384" s="243"/>
      <c r="QRO384" s="243"/>
      <c r="QRP384" s="243"/>
      <c r="QRQ384" s="243"/>
      <c r="QRR384" s="243"/>
      <c r="QRS384" s="243"/>
      <c r="QRT384" s="243"/>
      <c r="QRU384" s="243"/>
      <c r="QRV384" s="243"/>
      <c r="QRW384" s="243"/>
      <c r="QRX384" s="243"/>
      <c r="QRY384" s="243"/>
      <c r="QRZ384" s="243"/>
      <c r="QSA384" s="243"/>
      <c r="QSB384" s="243"/>
      <c r="QSC384" s="243"/>
      <c r="QSD384" s="243"/>
      <c r="QSE384" s="243"/>
      <c r="QSF384" s="243"/>
      <c r="QSG384" s="243"/>
      <c r="QSH384" s="243"/>
      <c r="QSI384" s="243"/>
      <c r="QSJ384" s="243"/>
      <c r="QSK384" s="243"/>
      <c r="QSL384" s="243"/>
      <c r="QSM384" s="243"/>
      <c r="QSN384" s="243"/>
      <c r="QSO384" s="243"/>
      <c r="QSP384" s="243"/>
      <c r="QSQ384" s="243"/>
      <c r="QSR384" s="243"/>
      <c r="QSS384" s="243"/>
      <c r="QST384" s="243"/>
      <c r="QSU384" s="243"/>
      <c r="QSV384" s="243"/>
      <c r="QSW384" s="243"/>
      <c r="QSX384" s="243"/>
      <c r="QSY384" s="243"/>
      <c r="QSZ384" s="243"/>
      <c r="QTA384" s="243"/>
      <c r="QTB384" s="243"/>
      <c r="QTC384" s="243"/>
      <c r="QTD384" s="243"/>
      <c r="QTE384" s="243"/>
      <c r="QTF384" s="243"/>
      <c r="QTG384" s="243"/>
      <c r="QTH384" s="243"/>
      <c r="QTI384" s="243"/>
      <c r="QTJ384" s="243"/>
      <c r="QTK384" s="243"/>
      <c r="QTL384" s="243"/>
      <c r="QTM384" s="243"/>
      <c r="QTN384" s="243"/>
      <c r="QTO384" s="243"/>
      <c r="QTP384" s="243"/>
      <c r="QTQ384" s="243"/>
      <c r="QTR384" s="243"/>
      <c r="QTS384" s="243"/>
      <c r="QTT384" s="243"/>
      <c r="QTU384" s="243"/>
      <c r="QTV384" s="243"/>
      <c r="QTW384" s="243"/>
      <c r="QTX384" s="243"/>
      <c r="QTY384" s="243"/>
      <c r="QTZ384" s="243"/>
      <c r="QUA384" s="243"/>
      <c r="QUB384" s="243"/>
      <c r="QUC384" s="243"/>
      <c r="QUD384" s="243"/>
      <c r="QUE384" s="243"/>
      <c r="QUF384" s="243"/>
      <c r="QUG384" s="243"/>
      <c r="QUH384" s="243"/>
      <c r="QUI384" s="243"/>
      <c r="QUJ384" s="243"/>
      <c r="QUK384" s="243"/>
      <c r="QUL384" s="243"/>
      <c r="QUM384" s="243"/>
      <c r="QUN384" s="243"/>
      <c r="QUO384" s="243"/>
      <c r="QUP384" s="243"/>
      <c r="QUQ384" s="243"/>
      <c r="QUR384" s="243"/>
      <c r="QUS384" s="243"/>
      <c r="QUT384" s="243"/>
      <c r="QUU384" s="243"/>
      <c r="QUV384" s="243"/>
      <c r="QUW384" s="243"/>
      <c r="QUX384" s="243"/>
      <c r="QUY384" s="243"/>
      <c r="QUZ384" s="243"/>
      <c r="QVA384" s="243"/>
      <c r="QVB384" s="243"/>
      <c r="QVC384" s="243"/>
      <c r="QVD384" s="243"/>
      <c r="QVE384" s="243"/>
      <c r="QVF384" s="243"/>
      <c r="QVG384" s="243"/>
      <c r="QVH384" s="243"/>
      <c r="QVI384" s="243"/>
      <c r="QVJ384" s="243"/>
      <c r="QVK384" s="243"/>
      <c r="QVL384" s="243"/>
      <c r="QVM384" s="243"/>
      <c r="QVN384" s="243"/>
      <c r="QVO384" s="243"/>
      <c r="QVP384" s="243"/>
      <c r="QVQ384" s="243"/>
      <c r="QVR384" s="243"/>
      <c r="QVS384" s="243"/>
      <c r="QVT384" s="243"/>
      <c r="QVU384" s="243"/>
      <c r="QVV384" s="243"/>
      <c r="QVW384" s="243"/>
      <c r="QVX384" s="243"/>
      <c r="QVY384" s="243"/>
      <c r="QVZ384" s="243"/>
      <c r="QWA384" s="243"/>
      <c r="QWB384" s="243"/>
      <c r="QWC384" s="243"/>
      <c r="QWD384" s="243"/>
      <c r="QWE384" s="243"/>
      <c r="QWF384" s="243"/>
      <c r="QWG384" s="243"/>
      <c r="QWH384" s="243"/>
      <c r="QWI384" s="243"/>
      <c r="QWJ384" s="243"/>
      <c r="QWK384" s="243"/>
      <c r="QWL384" s="243"/>
      <c r="QWM384" s="243"/>
      <c r="QWN384" s="243"/>
      <c r="QWO384" s="243"/>
      <c r="QWP384" s="243"/>
      <c r="QWQ384" s="243"/>
      <c r="QWR384" s="243"/>
      <c r="QWS384" s="243"/>
      <c r="QWT384" s="243"/>
      <c r="QWU384" s="243"/>
      <c r="QWV384" s="243"/>
      <c r="QWW384" s="243"/>
      <c r="QWX384" s="243"/>
      <c r="QWY384" s="243"/>
      <c r="QWZ384" s="243"/>
      <c r="QXA384" s="243"/>
      <c r="QXB384" s="243"/>
      <c r="QXC384" s="243"/>
      <c r="QXD384" s="243"/>
      <c r="QXE384" s="243"/>
      <c r="QXF384" s="243"/>
      <c r="QXG384" s="243"/>
      <c r="QXH384" s="243"/>
      <c r="QXI384" s="243"/>
      <c r="QXJ384" s="243"/>
      <c r="QXK384" s="243"/>
      <c r="QXL384" s="243"/>
      <c r="QXM384" s="243"/>
      <c r="QXN384" s="243"/>
      <c r="QXO384" s="243"/>
      <c r="QXP384" s="243"/>
      <c r="QXQ384" s="243"/>
      <c r="QXR384" s="243"/>
      <c r="QXS384" s="243"/>
      <c r="QXT384" s="243"/>
      <c r="QXU384" s="243"/>
      <c r="QXV384" s="243"/>
      <c r="QXW384" s="243"/>
      <c r="QXX384" s="243"/>
      <c r="QXY384" s="243"/>
      <c r="QXZ384" s="243"/>
      <c r="QYA384" s="243"/>
      <c r="QYB384" s="243"/>
      <c r="QYC384" s="243"/>
      <c r="QYD384" s="243"/>
      <c r="QYE384" s="243"/>
      <c r="QYF384" s="243"/>
      <c r="QYG384" s="243"/>
      <c r="QYH384" s="243"/>
      <c r="QYI384" s="243"/>
      <c r="QYJ384" s="243"/>
      <c r="QYK384" s="243"/>
      <c r="QYL384" s="243"/>
      <c r="QYM384" s="243"/>
      <c r="QYN384" s="243"/>
      <c r="QYO384" s="243"/>
      <c r="QYP384" s="243"/>
      <c r="QYQ384" s="243"/>
      <c r="QYR384" s="243"/>
      <c r="QYS384" s="243"/>
      <c r="QYT384" s="243"/>
      <c r="QYU384" s="243"/>
      <c r="QYV384" s="243"/>
      <c r="QYW384" s="243"/>
      <c r="QYX384" s="243"/>
      <c r="QYY384" s="243"/>
      <c r="QYZ384" s="243"/>
      <c r="QZA384" s="243"/>
      <c r="QZB384" s="243"/>
      <c r="QZC384" s="243"/>
      <c r="QZD384" s="243"/>
      <c r="QZE384" s="243"/>
      <c r="QZF384" s="243"/>
      <c r="QZG384" s="243"/>
      <c r="QZH384" s="243"/>
      <c r="QZI384" s="243"/>
      <c r="QZJ384" s="243"/>
      <c r="QZK384" s="243"/>
      <c r="QZL384" s="243"/>
      <c r="QZM384" s="243"/>
      <c r="QZN384" s="243"/>
      <c r="QZO384" s="243"/>
      <c r="QZP384" s="243"/>
      <c r="QZQ384" s="243"/>
      <c r="QZR384" s="243"/>
      <c r="QZS384" s="243"/>
      <c r="QZT384" s="243"/>
      <c r="QZU384" s="243"/>
      <c r="QZV384" s="243"/>
      <c r="QZW384" s="243"/>
      <c r="QZX384" s="243"/>
      <c r="QZY384" s="243"/>
      <c r="QZZ384" s="243"/>
      <c r="RAA384" s="243"/>
      <c r="RAB384" s="243"/>
      <c r="RAC384" s="243"/>
      <c r="RAD384" s="243"/>
      <c r="RAE384" s="243"/>
      <c r="RAF384" s="243"/>
      <c r="RAG384" s="243"/>
      <c r="RAH384" s="243"/>
      <c r="RAI384" s="243"/>
      <c r="RAJ384" s="243"/>
      <c r="RAK384" s="243"/>
      <c r="RAL384" s="243"/>
      <c r="RAM384" s="243"/>
      <c r="RAN384" s="243"/>
      <c r="RAO384" s="243"/>
      <c r="RAP384" s="243"/>
      <c r="RAQ384" s="243"/>
      <c r="RAR384" s="243"/>
      <c r="RAS384" s="243"/>
      <c r="RAT384" s="243"/>
      <c r="RAU384" s="243"/>
      <c r="RAV384" s="243"/>
      <c r="RAW384" s="243"/>
      <c r="RAX384" s="243"/>
      <c r="RAY384" s="243"/>
      <c r="RAZ384" s="243"/>
      <c r="RBA384" s="243"/>
      <c r="RBB384" s="243"/>
      <c r="RBC384" s="243"/>
      <c r="RBD384" s="243"/>
      <c r="RBE384" s="243"/>
      <c r="RBF384" s="243"/>
      <c r="RBG384" s="243"/>
      <c r="RBH384" s="243"/>
      <c r="RBI384" s="243"/>
      <c r="RBJ384" s="243"/>
      <c r="RBK384" s="243"/>
      <c r="RBL384" s="243"/>
      <c r="RBM384" s="243"/>
      <c r="RBN384" s="243"/>
      <c r="RBO384" s="243"/>
      <c r="RBP384" s="243"/>
      <c r="RBQ384" s="243"/>
      <c r="RBR384" s="243"/>
      <c r="RBS384" s="243"/>
      <c r="RBT384" s="243"/>
      <c r="RBU384" s="243"/>
      <c r="RBV384" s="243"/>
      <c r="RBW384" s="243"/>
      <c r="RBX384" s="243"/>
      <c r="RBY384" s="243"/>
      <c r="RBZ384" s="243"/>
      <c r="RCA384" s="243"/>
      <c r="RCB384" s="243"/>
      <c r="RCC384" s="243"/>
      <c r="RCD384" s="243"/>
      <c r="RCE384" s="243"/>
      <c r="RCF384" s="243"/>
      <c r="RCG384" s="243"/>
      <c r="RCH384" s="243"/>
      <c r="RCI384" s="243"/>
      <c r="RCJ384" s="243"/>
      <c r="RCK384" s="243"/>
      <c r="RCL384" s="243"/>
      <c r="RCM384" s="243"/>
      <c r="RCN384" s="243"/>
      <c r="RCO384" s="243"/>
      <c r="RCP384" s="243"/>
      <c r="RCQ384" s="243"/>
      <c r="RCR384" s="243"/>
      <c r="RCS384" s="243"/>
      <c r="RCT384" s="243"/>
      <c r="RCU384" s="243"/>
      <c r="RCV384" s="243"/>
      <c r="RCW384" s="243"/>
      <c r="RCX384" s="243"/>
      <c r="RCY384" s="243"/>
      <c r="RCZ384" s="243"/>
      <c r="RDA384" s="243"/>
      <c r="RDB384" s="243"/>
      <c r="RDC384" s="243"/>
      <c r="RDD384" s="243"/>
      <c r="RDE384" s="243"/>
      <c r="RDF384" s="243"/>
      <c r="RDG384" s="243"/>
      <c r="RDH384" s="243"/>
      <c r="RDI384" s="243"/>
      <c r="RDJ384" s="243"/>
      <c r="RDK384" s="243"/>
      <c r="RDL384" s="243"/>
      <c r="RDM384" s="243"/>
      <c r="RDN384" s="243"/>
      <c r="RDO384" s="243"/>
      <c r="RDP384" s="243"/>
      <c r="RDQ384" s="243"/>
      <c r="RDR384" s="243"/>
      <c r="RDS384" s="243"/>
      <c r="RDT384" s="243"/>
      <c r="RDU384" s="243"/>
      <c r="RDV384" s="243"/>
      <c r="RDW384" s="243"/>
      <c r="RDX384" s="243"/>
      <c r="RDY384" s="243"/>
      <c r="RDZ384" s="243"/>
      <c r="REA384" s="243"/>
      <c r="REB384" s="243"/>
      <c r="REC384" s="243"/>
      <c r="RED384" s="243"/>
      <c r="REE384" s="243"/>
      <c r="REF384" s="243"/>
      <c r="REG384" s="243"/>
      <c r="REH384" s="243"/>
      <c r="REI384" s="243"/>
      <c r="REJ384" s="243"/>
      <c r="REK384" s="243"/>
      <c r="REL384" s="243"/>
      <c r="REM384" s="243"/>
      <c r="REN384" s="243"/>
      <c r="REO384" s="243"/>
      <c r="REP384" s="243"/>
      <c r="REQ384" s="243"/>
      <c r="RER384" s="243"/>
      <c r="RES384" s="243"/>
      <c r="RET384" s="243"/>
      <c r="REU384" s="243"/>
      <c r="REV384" s="243"/>
      <c r="REW384" s="243"/>
      <c r="REX384" s="243"/>
      <c r="REY384" s="243"/>
      <c r="REZ384" s="243"/>
      <c r="RFA384" s="243"/>
      <c r="RFB384" s="243"/>
      <c r="RFC384" s="243"/>
      <c r="RFD384" s="243"/>
      <c r="RFE384" s="243"/>
      <c r="RFF384" s="243"/>
      <c r="RFG384" s="243"/>
      <c r="RFH384" s="243"/>
      <c r="RFI384" s="243"/>
      <c r="RFJ384" s="243"/>
      <c r="RFK384" s="243"/>
      <c r="RFL384" s="243"/>
      <c r="RFM384" s="243"/>
      <c r="RFN384" s="243"/>
      <c r="RFO384" s="243"/>
      <c r="RFP384" s="243"/>
      <c r="RFQ384" s="243"/>
      <c r="RFR384" s="243"/>
      <c r="RFS384" s="243"/>
      <c r="RFT384" s="243"/>
      <c r="RFU384" s="243"/>
      <c r="RFV384" s="243"/>
      <c r="RFW384" s="243"/>
      <c r="RFX384" s="243"/>
      <c r="RFY384" s="243"/>
      <c r="RFZ384" s="243"/>
      <c r="RGA384" s="243"/>
      <c r="RGB384" s="243"/>
      <c r="RGC384" s="243"/>
      <c r="RGD384" s="243"/>
      <c r="RGE384" s="243"/>
      <c r="RGF384" s="243"/>
      <c r="RGG384" s="243"/>
      <c r="RGH384" s="243"/>
      <c r="RGI384" s="243"/>
      <c r="RGJ384" s="243"/>
      <c r="RGK384" s="243"/>
      <c r="RGL384" s="243"/>
      <c r="RGM384" s="243"/>
      <c r="RGN384" s="243"/>
      <c r="RGO384" s="243"/>
      <c r="RGP384" s="243"/>
      <c r="RGQ384" s="243"/>
      <c r="RGR384" s="243"/>
      <c r="RGS384" s="243"/>
      <c r="RGT384" s="243"/>
      <c r="RGU384" s="243"/>
      <c r="RGV384" s="243"/>
      <c r="RGW384" s="243"/>
      <c r="RGX384" s="243"/>
      <c r="RGY384" s="243"/>
      <c r="RGZ384" s="243"/>
      <c r="RHA384" s="243"/>
      <c r="RHB384" s="243"/>
      <c r="RHC384" s="243"/>
      <c r="RHD384" s="243"/>
      <c r="RHE384" s="243"/>
      <c r="RHF384" s="243"/>
      <c r="RHG384" s="243"/>
      <c r="RHH384" s="243"/>
      <c r="RHI384" s="243"/>
      <c r="RHJ384" s="243"/>
      <c r="RHK384" s="243"/>
      <c r="RHL384" s="243"/>
      <c r="RHM384" s="243"/>
      <c r="RHN384" s="243"/>
      <c r="RHO384" s="243"/>
      <c r="RHP384" s="243"/>
      <c r="RHQ384" s="243"/>
      <c r="RHR384" s="243"/>
      <c r="RHS384" s="243"/>
      <c r="RHT384" s="243"/>
      <c r="RHU384" s="243"/>
      <c r="RHV384" s="243"/>
      <c r="RHW384" s="243"/>
      <c r="RHX384" s="243"/>
      <c r="RHY384" s="243"/>
      <c r="RHZ384" s="243"/>
      <c r="RIA384" s="243"/>
      <c r="RIB384" s="243"/>
      <c r="RIC384" s="243"/>
      <c r="RID384" s="243"/>
      <c r="RIE384" s="243"/>
      <c r="RIF384" s="243"/>
      <c r="RIG384" s="243"/>
      <c r="RIH384" s="243"/>
      <c r="RII384" s="243"/>
      <c r="RIJ384" s="243"/>
      <c r="RIK384" s="243"/>
      <c r="RIL384" s="243"/>
      <c r="RIM384" s="243"/>
      <c r="RIN384" s="243"/>
      <c r="RIO384" s="243"/>
      <c r="RIP384" s="243"/>
      <c r="RIQ384" s="243"/>
      <c r="RIR384" s="243"/>
      <c r="RIS384" s="243"/>
      <c r="RIT384" s="243"/>
      <c r="RIU384" s="243"/>
      <c r="RIV384" s="243"/>
      <c r="RIW384" s="243"/>
      <c r="RIX384" s="243"/>
      <c r="RIY384" s="243"/>
      <c r="RIZ384" s="243"/>
      <c r="RJA384" s="243"/>
      <c r="RJB384" s="243"/>
      <c r="RJC384" s="243"/>
      <c r="RJD384" s="243"/>
      <c r="RJE384" s="243"/>
      <c r="RJF384" s="243"/>
      <c r="RJG384" s="243"/>
      <c r="RJH384" s="243"/>
      <c r="RJI384" s="243"/>
      <c r="RJJ384" s="243"/>
      <c r="RJK384" s="243"/>
      <c r="RJL384" s="243"/>
      <c r="RJM384" s="243"/>
      <c r="RJN384" s="243"/>
      <c r="RJO384" s="243"/>
      <c r="RJP384" s="243"/>
      <c r="RJQ384" s="243"/>
      <c r="RJR384" s="243"/>
      <c r="RJS384" s="243"/>
      <c r="RJT384" s="243"/>
      <c r="RJU384" s="243"/>
      <c r="RJV384" s="243"/>
      <c r="RJW384" s="243"/>
      <c r="RJX384" s="243"/>
      <c r="RJY384" s="243"/>
      <c r="RJZ384" s="243"/>
      <c r="RKA384" s="243"/>
      <c r="RKB384" s="243"/>
      <c r="RKC384" s="243"/>
      <c r="RKD384" s="243"/>
      <c r="RKE384" s="243"/>
      <c r="RKF384" s="243"/>
      <c r="RKG384" s="243"/>
      <c r="RKH384" s="243"/>
      <c r="RKI384" s="243"/>
      <c r="RKJ384" s="243"/>
      <c r="RKK384" s="243"/>
      <c r="RKL384" s="243"/>
      <c r="RKM384" s="243"/>
      <c r="RKN384" s="243"/>
      <c r="RKO384" s="243"/>
      <c r="RKP384" s="243"/>
      <c r="RKQ384" s="243"/>
      <c r="RKR384" s="243"/>
      <c r="RKS384" s="243"/>
      <c r="RKT384" s="243"/>
      <c r="RKU384" s="243"/>
      <c r="RKV384" s="243"/>
      <c r="RKW384" s="243"/>
      <c r="RKX384" s="243"/>
      <c r="RKY384" s="243"/>
      <c r="RKZ384" s="243"/>
      <c r="RLA384" s="243"/>
      <c r="RLB384" s="243"/>
      <c r="RLC384" s="243"/>
      <c r="RLD384" s="243"/>
      <c r="RLE384" s="243"/>
      <c r="RLF384" s="243"/>
      <c r="RLG384" s="243"/>
      <c r="RLH384" s="243"/>
      <c r="RLI384" s="243"/>
      <c r="RLJ384" s="243"/>
      <c r="RLK384" s="243"/>
      <c r="RLL384" s="243"/>
      <c r="RLM384" s="243"/>
      <c r="RLN384" s="243"/>
      <c r="RLO384" s="243"/>
      <c r="RLP384" s="243"/>
      <c r="RLQ384" s="243"/>
      <c r="RLR384" s="243"/>
      <c r="RLS384" s="243"/>
      <c r="RLT384" s="243"/>
      <c r="RLU384" s="243"/>
      <c r="RLV384" s="243"/>
      <c r="RLW384" s="243"/>
      <c r="RLX384" s="243"/>
      <c r="RLY384" s="243"/>
      <c r="RLZ384" s="243"/>
      <c r="RMA384" s="243"/>
      <c r="RMB384" s="243"/>
      <c r="RMC384" s="243"/>
      <c r="RMD384" s="243"/>
      <c r="RME384" s="243"/>
      <c r="RMF384" s="243"/>
      <c r="RMG384" s="243"/>
      <c r="RMH384" s="243"/>
      <c r="RMI384" s="243"/>
      <c r="RMJ384" s="243"/>
      <c r="RMK384" s="243"/>
      <c r="RML384" s="243"/>
      <c r="RMM384" s="243"/>
      <c r="RMN384" s="243"/>
      <c r="RMO384" s="243"/>
      <c r="RMP384" s="243"/>
      <c r="RMQ384" s="243"/>
      <c r="RMR384" s="243"/>
      <c r="RMS384" s="243"/>
      <c r="RMT384" s="243"/>
      <c r="RMU384" s="243"/>
      <c r="RMV384" s="243"/>
      <c r="RMW384" s="243"/>
      <c r="RMX384" s="243"/>
      <c r="RMY384" s="243"/>
      <c r="RMZ384" s="243"/>
      <c r="RNA384" s="243"/>
      <c r="RNB384" s="243"/>
      <c r="RNC384" s="243"/>
      <c r="RND384" s="243"/>
      <c r="RNE384" s="243"/>
      <c r="RNF384" s="243"/>
      <c r="RNG384" s="243"/>
      <c r="RNH384" s="243"/>
      <c r="RNI384" s="243"/>
      <c r="RNJ384" s="243"/>
      <c r="RNK384" s="243"/>
      <c r="RNL384" s="243"/>
      <c r="RNM384" s="243"/>
      <c r="RNN384" s="243"/>
      <c r="RNO384" s="243"/>
      <c r="RNP384" s="243"/>
      <c r="RNQ384" s="243"/>
      <c r="RNR384" s="243"/>
      <c r="RNS384" s="243"/>
      <c r="RNT384" s="243"/>
      <c r="RNU384" s="243"/>
      <c r="RNV384" s="243"/>
      <c r="RNW384" s="243"/>
      <c r="RNX384" s="243"/>
      <c r="RNY384" s="243"/>
      <c r="RNZ384" s="243"/>
      <c r="ROA384" s="243"/>
      <c r="ROB384" s="243"/>
      <c r="ROC384" s="243"/>
      <c r="ROD384" s="243"/>
      <c r="ROE384" s="243"/>
      <c r="ROF384" s="243"/>
      <c r="ROG384" s="243"/>
      <c r="ROH384" s="243"/>
      <c r="ROI384" s="243"/>
      <c r="ROJ384" s="243"/>
      <c r="ROK384" s="243"/>
      <c r="ROL384" s="243"/>
      <c r="ROM384" s="243"/>
      <c r="RON384" s="243"/>
      <c r="ROO384" s="243"/>
      <c r="ROP384" s="243"/>
      <c r="ROQ384" s="243"/>
      <c r="ROR384" s="243"/>
      <c r="ROS384" s="243"/>
      <c r="ROT384" s="243"/>
      <c r="ROU384" s="243"/>
      <c r="ROV384" s="243"/>
      <c r="ROW384" s="243"/>
      <c r="ROX384" s="243"/>
      <c r="ROY384" s="243"/>
      <c r="ROZ384" s="243"/>
      <c r="RPA384" s="243"/>
      <c r="RPB384" s="243"/>
      <c r="RPC384" s="243"/>
      <c r="RPD384" s="243"/>
      <c r="RPE384" s="243"/>
      <c r="RPF384" s="243"/>
      <c r="RPG384" s="243"/>
      <c r="RPH384" s="243"/>
      <c r="RPI384" s="243"/>
      <c r="RPJ384" s="243"/>
      <c r="RPK384" s="243"/>
      <c r="RPL384" s="243"/>
      <c r="RPM384" s="243"/>
      <c r="RPN384" s="243"/>
      <c r="RPO384" s="243"/>
      <c r="RPP384" s="243"/>
      <c r="RPQ384" s="243"/>
      <c r="RPR384" s="243"/>
      <c r="RPS384" s="243"/>
      <c r="RPT384" s="243"/>
      <c r="RPU384" s="243"/>
      <c r="RPV384" s="243"/>
      <c r="RPW384" s="243"/>
      <c r="RPX384" s="243"/>
      <c r="RPY384" s="243"/>
      <c r="RPZ384" s="243"/>
      <c r="RQA384" s="243"/>
      <c r="RQB384" s="243"/>
      <c r="RQC384" s="243"/>
      <c r="RQD384" s="243"/>
      <c r="RQE384" s="243"/>
      <c r="RQF384" s="243"/>
      <c r="RQG384" s="243"/>
      <c r="RQH384" s="243"/>
      <c r="RQI384" s="243"/>
      <c r="RQJ384" s="243"/>
      <c r="RQK384" s="243"/>
      <c r="RQL384" s="243"/>
      <c r="RQM384" s="243"/>
      <c r="RQN384" s="243"/>
      <c r="RQO384" s="243"/>
      <c r="RQP384" s="243"/>
      <c r="RQQ384" s="243"/>
      <c r="RQR384" s="243"/>
      <c r="RQS384" s="243"/>
      <c r="RQT384" s="243"/>
      <c r="RQU384" s="243"/>
      <c r="RQV384" s="243"/>
      <c r="RQW384" s="243"/>
      <c r="RQX384" s="243"/>
      <c r="RQY384" s="243"/>
      <c r="RQZ384" s="243"/>
      <c r="RRA384" s="243"/>
      <c r="RRB384" s="243"/>
      <c r="RRC384" s="243"/>
      <c r="RRD384" s="243"/>
      <c r="RRE384" s="243"/>
      <c r="RRF384" s="243"/>
      <c r="RRG384" s="243"/>
      <c r="RRH384" s="243"/>
      <c r="RRI384" s="243"/>
      <c r="RRJ384" s="243"/>
      <c r="RRK384" s="243"/>
      <c r="RRL384" s="243"/>
      <c r="RRM384" s="243"/>
      <c r="RRN384" s="243"/>
      <c r="RRO384" s="243"/>
      <c r="RRP384" s="243"/>
      <c r="RRQ384" s="243"/>
      <c r="RRR384" s="243"/>
      <c r="RRS384" s="243"/>
      <c r="RRT384" s="243"/>
      <c r="RRU384" s="243"/>
      <c r="RRV384" s="243"/>
      <c r="RRW384" s="243"/>
      <c r="RRX384" s="243"/>
      <c r="RRY384" s="243"/>
      <c r="RRZ384" s="243"/>
      <c r="RSA384" s="243"/>
      <c r="RSB384" s="243"/>
      <c r="RSC384" s="243"/>
      <c r="RSD384" s="243"/>
      <c r="RSE384" s="243"/>
      <c r="RSF384" s="243"/>
      <c r="RSG384" s="243"/>
      <c r="RSH384" s="243"/>
      <c r="RSI384" s="243"/>
      <c r="RSJ384" s="243"/>
      <c r="RSK384" s="243"/>
      <c r="RSL384" s="243"/>
      <c r="RSM384" s="243"/>
      <c r="RSN384" s="243"/>
      <c r="RSO384" s="243"/>
      <c r="RSP384" s="243"/>
      <c r="RSQ384" s="243"/>
      <c r="RSR384" s="243"/>
      <c r="RSS384" s="243"/>
      <c r="RST384" s="243"/>
      <c r="RSU384" s="243"/>
      <c r="RSV384" s="243"/>
      <c r="RSW384" s="243"/>
      <c r="RSX384" s="243"/>
      <c r="RSY384" s="243"/>
      <c r="RSZ384" s="243"/>
      <c r="RTA384" s="243"/>
      <c r="RTB384" s="243"/>
      <c r="RTC384" s="243"/>
      <c r="RTD384" s="243"/>
      <c r="RTE384" s="243"/>
      <c r="RTF384" s="243"/>
      <c r="RTG384" s="243"/>
      <c r="RTH384" s="243"/>
      <c r="RTI384" s="243"/>
      <c r="RTJ384" s="243"/>
      <c r="RTK384" s="243"/>
      <c r="RTL384" s="243"/>
      <c r="RTM384" s="243"/>
      <c r="RTN384" s="243"/>
      <c r="RTO384" s="243"/>
      <c r="RTP384" s="243"/>
      <c r="RTQ384" s="243"/>
      <c r="RTR384" s="243"/>
      <c r="RTS384" s="243"/>
      <c r="RTT384" s="243"/>
      <c r="RTU384" s="243"/>
      <c r="RTV384" s="243"/>
      <c r="RTW384" s="243"/>
      <c r="RTX384" s="243"/>
      <c r="RTY384" s="243"/>
      <c r="RTZ384" s="243"/>
      <c r="RUA384" s="243"/>
      <c r="RUB384" s="243"/>
      <c r="RUC384" s="243"/>
      <c r="RUD384" s="243"/>
      <c r="RUE384" s="243"/>
      <c r="RUF384" s="243"/>
      <c r="RUG384" s="243"/>
      <c r="RUH384" s="243"/>
      <c r="RUI384" s="243"/>
      <c r="RUJ384" s="243"/>
      <c r="RUK384" s="243"/>
      <c r="RUL384" s="243"/>
      <c r="RUM384" s="243"/>
      <c r="RUN384" s="243"/>
      <c r="RUO384" s="243"/>
      <c r="RUP384" s="243"/>
      <c r="RUQ384" s="243"/>
      <c r="RUR384" s="243"/>
      <c r="RUS384" s="243"/>
      <c r="RUT384" s="243"/>
      <c r="RUU384" s="243"/>
      <c r="RUV384" s="243"/>
      <c r="RUW384" s="243"/>
      <c r="RUX384" s="243"/>
      <c r="RUY384" s="243"/>
      <c r="RUZ384" s="243"/>
      <c r="RVA384" s="243"/>
      <c r="RVB384" s="243"/>
      <c r="RVC384" s="243"/>
      <c r="RVD384" s="243"/>
      <c r="RVE384" s="243"/>
      <c r="RVF384" s="243"/>
      <c r="RVG384" s="243"/>
      <c r="RVH384" s="243"/>
      <c r="RVI384" s="243"/>
      <c r="RVJ384" s="243"/>
      <c r="RVK384" s="243"/>
      <c r="RVL384" s="243"/>
      <c r="RVM384" s="243"/>
      <c r="RVN384" s="243"/>
      <c r="RVO384" s="243"/>
      <c r="RVP384" s="243"/>
      <c r="RVQ384" s="243"/>
      <c r="RVR384" s="243"/>
      <c r="RVS384" s="243"/>
      <c r="RVT384" s="243"/>
      <c r="RVU384" s="243"/>
      <c r="RVV384" s="243"/>
      <c r="RVW384" s="243"/>
      <c r="RVX384" s="243"/>
      <c r="RVY384" s="243"/>
      <c r="RVZ384" s="243"/>
      <c r="RWA384" s="243"/>
      <c r="RWB384" s="243"/>
      <c r="RWC384" s="243"/>
      <c r="RWD384" s="243"/>
      <c r="RWE384" s="243"/>
      <c r="RWF384" s="243"/>
      <c r="RWG384" s="243"/>
      <c r="RWH384" s="243"/>
      <c r="RWI384" s="243"/>
      <c r="RWJ384" s="243"/>
      <c r="RWK384" s="243"/>
      <c r="RWL384" s="243"/>
      <c r="RWM384" s="243"/>
      <c r="RWN384" s="243"/>
      <c r="RWO384" s="243"/>
      <c r="RWP384" s="243"/>
      <c r="RWQ384" s="243"/>
      <c r="RWR384" s="243"/>
      <c r="RWS384" s="243"/>
      <c r="RWT384" s="243"/>
      <c r="RWU384" s="243"/>
      <c r="RWV384" s="243"/>
      <c r="RWW384" s="243"/>
      <c r="RWX384" s="243"/>
      <c r="RWY384" s="243"/>
      <c r="RWZ384" s="243"/>
      <c r="RXA384" s="243"/>
      <c r="RXB384" s="243"/>
      <c r="RXC384" s="243"/>
      <c r="RXD384" s="243"/>
      <c r="RXE384" s="243"/>
      <c r="RXF384" s="243"/>
      <c r="RXG384" s="243"/>
      <c r="RXH384" s="243"/>
      <c r="RXI384" s="243"/>
      <c r="RXJ384" s="243"/>
      <c r="RXK384" s="243"/>
      <c r="RXL384" s="243"/>
      <c r="RXM384" s="243"/>
      <c r="RXN384" s="243"/>
      <c r="RXO384" s="243"/>
      <c r="RXP384" s="243"/>
      <c r="RXQ384" s="243"/>
      <c r="RXR384" s="243"/>
      <c r="RXS384" s="243"/>
      <c r="RXT384" s="243"/>
      <c r="RXU384" s="243"/>
      <c r="RXV384" s="243"/>
      <c r="RXW384" s="243"/>
      <c r="RXX384" s="243"/>
      <c r="RXY384" s="243"/>
      <c r="RXZ384" s="243"/>
      <c r="RYA384" s="243"/>
      <c r="RYB384" s="243"/>
      <c r="RYC384" s="243"/>
      <c r="RYD384" s="243"/>
      <c r="RYE384" s="243"/>
      <c r="RYF384" s="243"/>
      <c r="RYG384" s="243"/>
      <c r="RYH384" s="243"/>
      <c r="RYI384" s="243"/>
      <c r="RYJ384" s="243"/>
      <c r="RYK384" s="243"/>
      <c r="RYL384" s="243"/>
      <c r="RYM384" s="243"/>
      <c r="RYN384" s="243"/>
      <c r="RYO384" s="243"/>
      <c r="RYP384" s="243"/>
      <c r="RYQ384" s="243"/>
      <c r="RYR384" s="243"/>
      <c r="RYS384" s="243"/>
      <c r="RYT384" s="243"/>
      <c r="RYU384" s="243"/>
      <c r="RYV384" s="243"/>
      <c r="RYW384" s="243"/>
      <c r="RYX384" s="243"/>
      <c r="RYY384" s="243"/>
      <c r="RYZ384" s="243"/>
      <c r="RZA384" s="243"/>
      <c r="RZB384" s="243"/>
      <c r="RZC384" s="243"/>
      <c r="RZD384" s="243"/>
      <c r="RZE384" s="243"/>
      <c r="RZF384" s="243"/>
      <c r="RZG384" s="243"/>
      <c r="RZH384" s="243"/>
      <c r="RZI384" s="243"/>
      <c r="RZJ384" s="243"/>
      <c r="RZK384" s="243"/>
      <c r="RZL384" s="243"/>
      <c r="RZM384" s="243"/>
      <c r="RZN384" s="243"/>
      <c r="RZO384" s="243"/>
      <c r="RZP384" s="243"/>
      <c r="RZQ384" s="243"/>
      <c r="RZR384" s="243"/>
      <c r="RZS384" s="243"/>
      <c r="RZT384" s="243"/>
      <c r="RZU384" s="243"/>
      <c r="RZV384" s="243"/>
      <c r="RZW384" s="243"/>
      <c r="RZX384" s="243"/>
      <c r="RZY384" s="243"/>
      <c r="RZZ384" s="243"/>
      <c r="SAA384" s="243"/>
      <c r="SAB384" s="243"/>
      <c r="SAC384" s="243"/>
      <c r="SAD384" s="243"/>
      <c r="SAE384" s="243"/>
      <c r="SAF384" s="243"/>
      <c r="SAG384" s="243"/>
      <c r="SAH384" s="243"/>
      <c r="SAI384" s="243"/>
      <c r="SAJ384" s="243"/>
      <c r="SAK384" s="243"/>
      <c r="SAL384" s="243"/>
      <c r="SAM384" s="243"/>
      <c r="SAN384" s="243"/>
      <c r="SAO384" s="243"/>
      <c r="SAP384" s="243"/>
      <c r="SAQ384" s="243"/>
      <c r="SAR384" s="243"/>
      <c r="SAS384" s="243"/>
      <c r="SAT384" s="243"/>
      <c r="SAU384" s="243"/>
      <c r="SAV384" s="243"/>
      <c r="SAW384" s="243"/>
      <c r="SAX384" s="243"/>
      <c r="SAY384" s="243"/>
      <c r="SAZ384" s="243"/>
      <c r="SBA384" s="243"/>
      <c r="SBB384" s="243"/>
      <c r="SBC384" s="243"/>
      <c r="SBD384" s="243"/>
      <c r="SBE384" s="243"/>
      <c r="SBF384" s="243"/>
      <c r="SBG384" s="243"/>
      <c r="SBH384" s="243"/>
      <c r="SBI384" s="243"/>
      <c r="SBJ384" s="243"/>
      <c r="SBK384" s="243"/>
      <c r="SBL384" s="243"/>
      <c r="SBM384" s="243"/>
      <c r="SBN384" s="243"/>
      <c r="SBO384" s="243"/>
      <c r="SBP384" s="243"/>
      <c r="SBQ384" s="243"/>
      <c r="SBR384" s="243"/>
      <c r="SBS384" s="243"/>
      <c r="SBT384" s="243"/>
      <c r="SBU384" s="243"/>
      <c r="SBV384" s="243"/>
      <c r="SBW384" s="243"/>
      <c r="SBX384" s="243"/>
      <c r="SBY384" s="243"/>
      <c r="SBZ384" s="243"/>
      <c r="SCA384" s="243"/>
      <c r="SCB384" s="243"/>
      <c r="SCC384" s="243"/>
      <c r="SCD384" s="243"/>
      <c r="SCE384" s="243"/>
      <c r="SCF384" s="243"/>
      <c r="SCG384" s="243"/>
      <c r="SCH384" s="243"/>
      <c r="SCI384" s="243"/>
      <c r="SCJ384" s="243"/>
      <c r="SCK384" s="243"/>
      <c r="SCL384" s="243"/>
      <c r="SCM384" s="243"/>
      <c r="SCN384" s="243"/>
      <c r="SCO384" s="243"/>
      <c r="SCP384" s="243"/>
      <c r="SCQ384" s="243"/>
      <c r="SCR384" s="243"/>
      <c r="SCS384" s="243"/>
      <c r="SCT384" s="243"/>
      <c r="SCU384" s="243"/>
      <c r="SCV384" s="243"/>
      <c r="SCW384" s="243"/>
      <c r="SCX384" s="243"/>
      <c r="SCY384" s="243"/>
      <c r="SCZ384" s="243"/>
      <c r="SDA384" s="243"/>
      <c r="SDB384" s="243"/>
      <c r="SDC384" s="243"/>
      <c r="SDD384" s="243"/>
      <c r="SDE384" s="243"/>
      <c r="SDF384" s="243"/>
      <c r="SDG384" s="243"/>
      <c r="SDH384" s="243"/>
      <c r="SDI384" s="243"/>
      <c r="SDJ384" s="243"/>
      <c r="SDK384" s="243"/>
      <c r="SDL384" s="243"/>
      <c r="SDM384" s="243"/>
      <c r="SDN384" s="243"/>
      <c r="SDO384" s="243"/>
      <c r="SDP384" s="243"/>
      <c r="SDQ384" s="243"/>
      <c r="SDR384" s="243"/>
      <c r="SDS384" s="243"/>
      <c r="SDT384" s="243"/>
      <c r="SDU384" s="243"/>
      <c r="SDV384" s="243"/>
      <c r="SDW384" s="243"/>
      <c r="SDX384" s="243"/>
      <c r="SDY384" s="243"/>
      <c r="SDZ384" s="243"/>
      <c r="SEA384" s="243"/>
      <c r="SEB384" s="243"/>
      <c r="SEC384" s="243"/>
      <c r="SED384" s="243"/>
      <c r="SEE384" s="243"/>
      <c r="SEF384" s="243"/>
      <c r="SEG384" s="243"/>
      <c r="SEH384" s="243"/>
      <c r="SEI384" s="243"/>
      <c r="SEJ384" s="243"/>
      <c r="SEK384" s="243"/>
      <c r="SEL384" s="243"/>
      <c r="SEM384" s="243"/>
      <c r="SEN384" s="243"/>
      <c r="SEO384" s="243"/>
      <c r="SEP384" s="243"/>
      <c r="SEQ384" s="243"/>
      <c r="SER384" s="243"/>
      <c r="SES384" s="243"/>
      <c r="SET384" s="243"/>
      <c r="SEU384" s="243"/>
      <c r="SEV384" s="243"/>
      <c r="SEW384" s="243"/>
      <c r="SEX384" s="243"/>
      <c r="SEY384" s="243"/>
      <c r="SEZ384" s="243"/>
      <c r="SFA384" s="243"/>
      <c r="SFB384" s="243"/>
      <c r="SFC384" s="243"/>
      <c r="SFD384" s="243"/>
      <c r="SFE384" s="243"/>
      <c r="SFF384" s="243"/>
      <c r="SFG384" s="243"/>
      <c r="SFH384" s="243"/>
      <c r="SFI384" s="243"/>
      <c r="SFJ384" s="243"/>
      <c r="SFK384" s="243"/>
      <c r="SFL384" s="243"/>
      <c r="SFM384" s="243"/>
      <c r="SFN384" s="243"/>
      <c r="SFO384" s="243"/>
      <c r="SFP384" s="243"/>
      <c r="SFQ384" s="243"/>
      <c r="SFR384" s="243"/>
      <c r="SFS384" s="243"/>
      <c r="SFT384" s="243"/>
      <c r="SFU384" s="243"/>
      <c r="SFV384" s="243"/>
      <c r="SFW384" s="243"/>
      <c r="SFX384" s="243"/>
      <c r="SFY384" s="243"/>
      <c r="SFZ384" s="243"/>
      <c r="SGA384" s="243"/>
      <c r="SGB384" s="243"/>
      <c r="SGC384" s="243"/>
      <c r="SGD384" s="243"/>
      <c r="SGE384" s="243"/>
      <c r="SGF384" s="243"/>
      <c r="SGG384" s="243"/>
      <c r="SGH384" s="243"/>
      <c r="SGI384" s="243"/>
      <c r="SGJ384" s="243"/>
      <c r="SGK384" s="243"/>
      <c r="SGL384" s="243"/>
      <c r="SGM384" s="243"/>
      <c r="SGN384" s="243"/>
      <c r="SGO384" s="243"/>
      <c r="SGP384" s="243"/>
      <c r="SGQ384" s="243"/>
      <c r="SGR384" s="243"/>
      <c r="SGS384" s="243"/>
      <c r="SGT384" s="243"/>
      <c r="SGU384" s="243"/>
      <c r="SGV384" s="243"/>
      <c r="SGW384" s="243"/>
      <c r="SGX384" s="243"/>
      <c r="SGY384" s="243"/>
      <c r="SGZ384" s="243"/>
      <c r="SHA384" s="243"/>
      <c r="SHB384" s="243"/>
      <c r="SHC384" s="243"/>
      <c r="SHD384" s="243"/>
      <c r="SHE384" s="243"/>
      <c r="SHF384" s="243"/>
      <c r="SHG384" s="243"/>
      <c r="SHH384" s="243"/>
      <c r="SHI384" s="243"/>
      <c r="SHJ384" s="243"/>
      <c r="SHK384" s="243"/>
      <c r="SHL384" s="243"/>
      <c r="SHM384" s="243"/>
      <c r="SHN384" s="243"/>
      <c r="SHO384" s="243"/>
      <c r="SHP384" s="243"/>
      <c r="SHQ384" s="243"/>
      <c r="SHR384" s="243"/>
      <c r="SHS384" s="243"/>
      <c r="SHT384" s="243"/>
      <c r="SHU384" s="243"/>
      <c r="SHV384" s="243"/>
      <c r="SHW384" s="243"/>
      <c r="SHX384" s="243"/>
      <c r="SHY384" s="243"/>
      <c r="SHZ384" s="243"/>
      <c r="SIA384" s="243"/>
      <c r="SIB384" s="243"/>
      <c r="SIC384" s="243"/>
      <c r="SID384" s="243"/>
      <c r="SIE384" s="243"/>
      <c r="SIF384" s="243"/>
      <c r="SIG384" s="243"/>
      <c r="SIH384" s="243"/>
      <c r="SII384" s="243"/>
      <c r="SIJ384" s="243"/>
      <c r="SIK384" s="243"/>
      <c r="SIL384" s="243"/>
      <c r="SIM384" s="243"/>
      <c r="SIN384" s="243"/>
      <c r="SIO384" s="243"/>
      <c r="SIP384" s="243"/>
      <c r="SIQ384" s="243"/>
      <c r="SIR384" s="243"/>
      <c r="SIS384" s="243"/>
      <c r="SIT384" s="243"/>
      <c r="SIU384" s="243"/>
      <c r="SIV384" s="243"/>
      <c r="SIW384" s="243"/>
      <c r="SIX384" s="243"/>
      <c r="SIY384" s="243"/>
      <c r="SIZ384" s="243"/>
      <c r="SJA384" s="243"/>
      <c r="SJB384" s="243"/>
      <c r="SJC384" s="243"/>
      <c r="SJD384" s="243"/>
      <c r="SJE384" s="243"/>
      <c r="SJF384" s="243"/>
      <c r="SJG384" s="243"/>
      <c r="SJH384" s="243"/>
      <c r="SJI384" s="243"/>
      <c r="SJJ384" s="243"/>
      <c r="SJK384" s="243"/>
      <c r="SJL384" s="243"/>
      <c r="SJM384" s="243"/>
      <c r="SJN384" s="243"/>
      <c r="SJO384" s="243"/>
      <c r="SJP384" s="243"/>
      <c r="SJQ384" s="243"/>
      <c r="SJR384" s="243"/>
      <c r="SJS384" s="243"/>
      <c r="SJT384" s="243"/>
      <c r="SJU384" s="243"/>
      <c r="SJV384" s="243"/>
      <c r="SJW384" s="243"/>
      <c r="SJX384" s="243"/>
      <c r="SJY384" s="243"/>
      <c r="SJZ384" s="243"/>
      <c r="SKA384" s="243"/>
      <c r="SKB384" s="243"/>
      <c r="SKC384" s="243"/>
      <c r="SKD384" s="243"/>
      <c r="SKE384" s="243"/>
      <c r="SKF384" s="243"/>
      <c r="SKG384" s="243"/>
      <c r="SKH384" s="243"/>
      <c r="SKI384" s="243"/>
      <c r="SKJ384" s="243"/>
      <c r="SKK384" s="243"/>
      <c r="SKL384" s="243"/>
      <c r="SKM384" s="243"/>
      <c r="SKN384" s="243"/>
      <c r="SKO384" s="243"/>
      <c r="SKP384" s="243"/>
      <c r="SKQ384" s="243"/>
      <c r="SKR384" s="243"/>
      <c r="SKS384" s="243"/>
      <c r="SKT384" s="243"/>
      <c r="SKU384" s="243"/>
      <c r="SKV384" s="243"/>
      <c r="SKW384" s="243"/>
      <c r="SKX384" s="243"/>
      <c r="SKY384" s="243"/>
      <c r="SKZ384" s="243"/>
      <c r="SLA384" s="243"/>
      <c r="SLB384" s="243"/>
      <c r="SLC384" s="243"/>
      <c r="SLD384" s="243"/>
      <c r="SLE384" s="243"/>
      <c r="SLF384" s="243"/>
      <c r="SLG384" s="243"/>
      <c r="SLH384" s="243"/>
      <c r="SLI384" s="243"/>
      <c r="SLJ384" s="243"/>
      <c r="SLK384" s="243"/>
      <c r="SLL384" s="243"/>
      <c r="SLM384" s="243"/>
      <c r="SLN384" s="243"/>
      <c r="SLO384" s="243"/>
      <c r="SLP384" s="243"/>
      <c r="SLQ384" s="243"/>
      <c r="SLR384" s="243"/>
      <c r="SLS384" s="243"/>
      <c r="SLT384" s="243"/>
      <c r="SLU384" s="243"/>
      <c r="SLV384" s="243"/>
      <c r="SLW384" s="243"/>
      <c r="SLX384" s="243"/>
      <c r="SLY384" s="243"/>
      <c r="SLZ384" s="243"/>
      <c r="SMA384" s="243"/>
      <c r="SMB384" s="243"/>
      <c r="SMC384" s="243"/>
      <c r="SMD384" s="243"/>
      <c r="SME384" s="243"/>
      <c r="SMF384" s="243"/>
      <c r="SMG384" s="243"/>
      <c r="SMH384" s="243"/>
      <c r="SMI384" s="243"/>
      <c r="SMJ384" s="243"/>
      <c r="SMK384" s="243"/>
      <c r="SML384" s="243"/>
      <c r="SMM384" s="243"/>
      <c r="SMN384" s="243"/>
      <c r="SMO384" s="243"/>
      <c r="SMP384" s="243"/>
      <c r="SMQ384" s="243"/>
      <c r="SMR384" s="243"/>
      <c r="SMS384" s="243"/>
      <c r="SMT384" s="243"/>
      <c r="SMU384" s="243"/>
      <c r="SMV384" s="243"/>
      <c r="SMW384" s="243"/>
      <c r="SMX384" s="243"/>
      <c r="SMY384" s="243"/>
      <c r="SMZ384" s="243"/>
      <c r="SNA384" s="243"/>
      <c r="SNB384" s="243"/>
      <c r="SNC384" s="243"/>
      <c r="SND384" s="243"/>
      <c r="SNE384" s="243"/>
      <c r="SNF384" s="243"/>
      <c r="SNG384" s="243"/>
      <c r="SNH384" s="243"/>
      <c r="SNI384" s="243"/>
      <c r="SNJ384" s="243"/>
      <c r="SNK384" s="243"/>
      <c r="SNL384" s="243"/>
      <c r="SNM384" s="243"/>
      <c r="SNN384" s="243"/>
      <c r="SNO384" s="243"/>
      <c r="SNP384" s="243"/>
      <c r="SNQ384" s="243"/>
      <c r="SNR384" s="243"/>
      <c r="SNS384" s="243"/>
      <c r="SNT384" s="243"/>
      <c r="SNU384" s="243"/>
      <c r="SNV384" s="243"/>
      <c r="SNW384" s="243"/>
      <c r="SNX384" s="243"/>
      <c r="SNY384" s="243"/>
      <c r="SNZ384" s="243"/>
      <c r="SOA384" s="243"/>
      <c r="SOB384" s="243"/>
      <c r="SOC384" s="243"/>
      <c r="SOD384" s="243"/>
      <c r="SOE384" s="243"/>
      <c r="SOF384" s="243"/>
      <c r="SOG384" s="243"/>
      <c r="SOH384" s="243"/>
      <c r="SOI384" s="243"/>
      <c r="SOJ384" s="243"/>
      <c r="SOK384" s="243"/>
      <c r="SOL384" s="243"/>
      <c r="SOM384" s="243"/>
      <c r="SON384" s="243"/>
      <c r="SOO384" s="243"/>
      <c r="SOP384" s="243"/>
      <c r="SOQ384" s="243"/>
      <c r="SOR384" s="243"/>
      <c r="SOS384" s="243"/>
      <c r="SOT384" s="243"/>
      <c r="SOU384" s="243"/>
      <c r="SOV384" s="243"/>
      <c r="SOW384" s="243"/>
      <c r="SOX384" s="243"/>
      <c r="SOY384" s="243"/>
      <c r="SOZ384" s="243"/>
      <c r="SPA384" s="243"/>
      <c r="SPB384" s="243"/>
      <c r="SPC384" s="243"/>
      <c r="SPD384" s="243"/>
      <c r="SPE384" s="243"/>
      <c r="SPF384" s="243"/>
      <c r="SPG384" s="243"/>
      <c r="SPH384" s="243"/>
      <c r="SPI384" s="243"/>
      <c r="SPJ384" s="243"/>
      <c r="SPK384" s="243"/>
      <c r="SPL384" s="243"/>
      <c r="SPM384" s="243"/>
      <c r="SPN384" s="243"/>
      <c r="SPO384" s="243"/>
      <c r="SPP384" s="243"/>
      <c r="SPQ384" s="243"/>
      <c r="SPR384" s="243"/>
      <c r="SPS384" s="243"/>
      <c r="SPT384" s="243"/>
      <c r="SPU384" s="243"/>
      <c r="SPV384" s="243"/>
      <c r="SPW384" s="243"/>
      <c r="SPX384" s="243"/>
      <c r="SPY384" s="243"/>
      <c r="SPZ384" s="243"/>
      <c r="SQA384" s="243"/>
      <c r="SQB384" s="243"/>
      <c r="SQC384" s="243"/>
      <c r="SQD384" s="243"/>
      <c r="SQE384" s="243"/>
      <c r="SQF384" s="243"/>
      <c r="SQG384" s="243"/>
      <c r="SQH384" s="243"/>
      <c r="SQI384" s="243"/>
      <c r="SQJ384" s="243"/>
      <c r="SQK384" s="243"/>
      <c r="SQL384" s="243"/>
      <c r="SQM384" s="243"/>
      <c r="SQN384" s="243"/>
      <c r="SQO384" s="243"/>
      <c r="SQP384" s="243"/>
      <c r="SQQ384" s="243"/>
      <c r="SQR384" s="243"/>
      <c r="SQS384" s="243"/>
      <c r="SQT384" s="243"/>
      <c r="SQU384" s="243"/>
      <c r="SQV384" s="243"/>
      <c r="SQW384" s="243"/>
      <c r="SQX384" s="243"/>
      <c r="SQY384" s="243"/>
      <c r="SQZ384" s="243"/>
      <c r="SRA384" s="243"/>
      <c r="SRB384" s="243"/>
      <c r="SRC384" s="243"/>
      <c r="SRD384" s="243"/>
      <c r="SRE384" s="243"/>
      <c r="SRF384" s="243"/>
      <c r="SRG384" s="243"/>
      <c r="SRH384" s="243"/>
      <c r="SRI384" s="243"/>
      <c r="SRJ384" s="243"/>
      <c r="SRK384" s="243"/>
      <c r="SRL384" s="243"/>
      <c r="SRM384" s="243"/>
      <c r="SRN384" s="243"/>
      <c r="SRO384" s="243"/>
      <c r="SRP384" s="243"/>
      <c r="SRQ384" s="243"/>
      <c r="SRR384" s="243"/>
      <c r="SRS384" s="243"/>
      <c r="SRT384" s="243"/>
      <c r="SRU384" s="243"/>
      <c r="SRV384" s="243"/>
      <c r="SRW384" s="243"/>
      <c r="SRX384" s="243"/>
      <c r="SRY384" s="243"/>
      <c r="SRZ384" s="243"/>
      <c r="SSA384" s="243"/>
      <c r="SSB384" s="243"/>
      <c r="SSC384" s="243"/>
      <c r="SSD384" s="243"/>
      <c r="SSE384" s="243"/>
      <c r="SSF384" s="243"/>
      <c r="SSG384" s="243"/>
      <c r="SSH384" s="243"/>
      <c r="SSI384" s="243"/>
      <c r="SSJ384" s="243"/>
      <c r="SSK384" s="243"/>
      <c r="SSL384" s="243"/>
      <c r="SSM384" s="243"/>
      <c r="SSN384" s="243"/>
      <c r="SSO384" s="243"/>
      <c r="SSP384" s="243"/>
      <c r="SSQ384" s="243"/>
      <c r="SSR384" s="243"/>
      <c r="SSS384" s="243"/>
      <c r="SST384" s="243"/>
      <c r="SSU384" s="243"/>
      <c r="SSV384" s="243"/>
      <c r="SSW384" s="243"/>
      <c r="SSX384" s="243"/>
      <c r="SSY384" s="243"/>
      <c r="SSZ384" s="243"/>
      <c r="STA384" s="243"/>
      <c r="STB384" s="243"/>
      <c r="STC384" s="243"/>
      <c r="STD384" s="243"/>
      <c r="STE384" s="243"/>
      <c r="STF384" s="243"/>
      <c r="STG384" s="243"/>
      <c r="STH384" s="243"/>
      <c r="STI384" s="243"/>
      <c r="STJ384" s="243"/>
      <c r="STK384" s="243"/>
      <c r="STL384" s="243"/>
      <c r="STM384" s="243"/>
      <c r="STN384" s="243"/>
      <c r="STO384" s="243"/>
      <c r="STP384" s="243"/>
      <c r="STQ384" s="243"/>
      <c r="STR384" s="243"/>
      <c r="STS384" s="243"/>
      <c r="STT384" s="243"/>
      <c r="STU384" s="243"/>
      <c r="STV384" s="243"/>
      <c r="STW384" s="243"/>
      <c r="STX384" s="243"/>
      <c r="STY384" s="243"/>
      <c r="STZ384" s="243"/>
      <c r="SUA384" s="243"/>
      <c r="SUB384" s="243"/>
      <c r="SUC384" s="243"/>
      <c r="SUD384" s="243"/>
      <c r="SUE384" s="243"/>
      <c r="SUF384" s="243"/>
      <c r="SUG384" s="243"/>
      <c r="SUH384" s="243"/>
      <c r="SUI384" s="243"/>
      <c r="SUJ384" s="243"/>
      <c r="SUK384" s="243"/>
      <c r="SUL384" s="243"/>
      <c r="SUM384" s="243"/>
      <c r="SUN384" s="243"/>
      <c r="SUO384" s="243"/>
      <c r="SUP384" s="243"/>
      <c r="SUQ384" s="243"/>
      <c r="SUR384" s="243"/>
      <c r="SUS384" s="243"/>
      <c r="SUT384" s="243"/>
      <c r="SUU384" s="243"/>
      <c r="SUV384" s="243"/>
      <c r="SUW384" s="243"/>
      <c r="SUX384" s="243"/>
      <c r="SUY384" s="243"/>
      <c r="SUZ384" s="243"/>
      <c r="SVA384" s="243"/>
      <c r="SVB384" s="243"/>
      <c r="SVC384" s="243"/>
      <c r="SVD384" s="243"/>
      <c r="SVE384" s="243"/>
      <c r="SVF384" s="243"/>
      <c r="SVG384" s="243"/>
      <c r="SVH384" s="243"/>
      <c r="SVI384" s="243"/>
      <c r="SVJ384" s="243"/>
      <c r="SVK384" s="243"/>
      <c r="SVL384" s="243"/>
      <c r="SVM384" s="243"/>
      <c r="SVN384" s="243"/>
      <c r="SVO384" s="243"/>
      <c r="SVP384" s="243"/>
      <c r="SVQ384" s="243"/>
      <c r="SVR384" s="243"/>
      <c r="SVS384" s="243"/>
      <c r="SVT384" s="243"/>
      <c r="SVU384" s="243"/>
      <c r="SVV384" s="243"/>
      <c r="SVW384" s="243"/>
      <c r="SVX384" s="243"/>
      <c r="SVY384" s="243"/>
      <c r="SVZ384" s="243"/>
      <c r="SWA384" s="243"/>
      <c r="SWB384" s="243"/>
      <c r="SWC384" s="243"/>
      <c r="SWD384" s="243"/>
      <c r="SWE384" s="243"/>
      <c r="SWF384" s="243"/>
      <c r="SWG384" s="243"/>
      <c r="SWH384" s="243"/>
      <c r="SWI384" s="243"/>
      <c r="SWJ384" s="243"/>
      <c r="SWK384" s="243"/>
      <c r="SWL384" s="243"/>
      <c r="SWM384" s="243"/>
      <c r="SWN384" s="243"/>
      <c r="SWO384" s="243"/>
      <c r="SWP384" s="243"/>
      <c r="SWQ384" s="243"/>
      <c r="SWR384" s="243"/>
      <c r="SWS384" s="243"/>
      <c r="SWT384" s="243"/>
      <c r="SWU384" s="243"/>
      <c r="SWV384" s="243"/>
      <c r="SWW384" s="243"/>
      <c r="SWX384" s="243"/>
      <c r="SWY384" s="243"/>
      <c r="SWZ384" s="243"/>
      <c r="SXA384" s="243"/>
      <c r="SXB384" s="243"/>
      <c r="SXC384" s="243"/>
      <c r="SXD384" s="243"/>
      <c r="SXE384" s="243"/>
      <c r="SXF384" s="243"/>
      <c r="SXG384" s="243"/>
      <c r="SXH384" s="243"/>
      <c r="SXI384" s="243"/>
      <c r="SXJ384" s="243"/>
      <c r="SXK384" s="243"/>
      <c r="SXL384" s="243"/>
      <c r="SXM384" s="243"/>
      <c r="SXN384" s="243"/>
      <c r="SXO384" s="243"/>
      <c r="SXP384" s="243"/>
      <c r="SXQ384" s="243"/>
      <c r="SXR384" s="243"/>
      <c r="SXS384" s="243"/>
      <c r="SXT384" s="243"/>
      <c r="SXU384" s="243"/>
      <c r="SXV384" s="243"/>
      <c r="SXW384" s="243"/>
      <c r="SXX384" s="243"/>
      <c r="SXY384" s="243"/>
      <c r="SXZ384" s="243"/>
      <c r="SYA384" s="243"/>
      <c r="SYB384" s="243"/>
      <c r="SYC384" s="243"/>
      <c r="SYD384" s="243"/>
      <c r="SYE384" s="243"/>
      <c r="SYF384" s="243"/>
      <c r="SYG384" s="243"/>
      <c r="SYH384" s="243"/>
      <c r="SYI384" s="243"/>
      <c r="SYJ384" s="243"/>
      <c r="SYK384" s="243"/>
      <c r="SYL384" s="243"/>
      <c r="SYM384" s="243"/>
      <c r="SYN384" s="243"/>
      <c r="SYO384" s="243"/>
      <c r="SYP384" s="243"/>
      <c r="SYQ384" s="243"/>
      <c r="SYR384" s="243"/>
      <c r="SYS384" s="243"/>
      <c r="SYT384" s="243"/>
      <c r="SYU384" s="243"/>
      <c r="SYV384" s="243"/>
      <c r="SYW384" s="243"/>
      <c r="SYX384" s="243"/>
      <c r="SYY384" s="243"/>
      <c r="SYZ384" s="243"/>
      <c r="SZA384" s="243"/>
      <c r="SZB384" s="243"/>
      <c r="SZC384" s="243"/>
      <c r="SZD384" s="243"/>
      <c r="SZE384" s="243"/>
      <c r="SZF384" s="243"/>
      <c r="SZG384" s="243"/>
      <c r="SZH384" s="243"/>
      <c r="SZI384" s="243"/>
      <c r="SZJ384" s="243"/>
      <c r="SZK384" s="243"/>
      <c r="SZL384" s="243"/>
      <c r="SZM384" s="243"/>
      <c r="SZN384" s="243"/>
      <c r="SZO384" s="243"/>
      <c r="SZP384" s="243"/>
      <c r="SZQ384" s="243"/>
      <c r="SZR384" s="243"/>
      <c r="SZS384" s="243"/>
      <c r="SZT384" s="243"/>
      <c r="SZU384" s="243"/>
      <c r="SZV384" s="243"/>
      <c r="SZW384" s="243"/>
      <c r="SZX384" s="243"/>
      <c r="SZY384" s="243"/>
      <c r="SZZ384" s="243"/>
      <c r="TAA384" s="243"/>
      <c r="TAB384" s="243"/>
      <c r="TAC384" s="243"/>
      <c r="TAD384" s="243"/>
      <c r="TAE384" s="243"/>
      <c r="TAF384" s="243"/>
      <c r="TAG384" s="243"/>
      <c r="TAH384" s="243"/>
      <c r="TAI384" s="243"/>
      <c r="TAJ384" s="243"/>
      <c r="TAK384" s="243"/>
      <c r="TAL384" s="243"/>
      <c r="TAM384" s="243"/>
      <c r="TAN384" s="243"/>
      <c r="TAO384" s="243"/>
      <c r="TAP384" s="243"/>
      <c r="TAQ384" s="243"/>
      <c r="TAR384" s="243"/>
      <c r="TAS384" s="243"/>
      <c r="TAT384" s="243"/>
      <c r="TAU384" s="243"/>
      <c r="TAV384" s="243"/>
      <c r="TAW384" s="243"/>
      <c r="TAX384" s="243"/>
      <c r="TAY384" s="243"/>
      <c r="TAZ384" s="243"/>
      <c r="TBA384" s="243"/>
      <c r="TBB384" s="243"/>
      <c r="TBC384" s="243"/>
      <c r="TBD384" s="243"/>
      <c r="TBE384" s="243"/>
      <c r="TBF384" s="243"/>
      <c r="TBG384" s="243"/>
      <c r="TBH384" s="243"/>
      <c r="TBI384" s="243"/>
      <c r="TBJ384" s="243"/>
      <c r="TBK384" s="243"/>
      <c r="TBL384" s="243"/>
      <c r="TBM384" s="243"/>
      <c r="TBN384" s="243"/>
      <c r="TBO384" s="243"/>
      <c r="TBP384" s="243"/>
      <c r="TBQ384" s="243"/>
      <c r="TBR384" s="243"/>
      <c r="TBS384" s="243"/>
      <c r="TBT384" s="243"/>
      <c r="TBU384" s="243"/>
      <c r="TBV384" s="243"/>
      <c r="TBW384" s="243"/>
      <c r="TBX384" s="243"/>
      <c r="TBY384" s="243"/>
      <c r="TBZ384" s="243"/>
      <c r="TCA384" s="243"/>
      <c r="TCB384" s="243"/>
      <c r="TCC384" s="243"/>
      <c r="TCD384" s="243"/>
      <c r="TCE384" s="243"/>
      <c r="TCF384" s="243"/>
      <c r="TCG384" s="243"/>
      <c r="TCH384" s="243"/>
      <c r="TCI384" s="243"/>
      <c r="TCJ384" s="243"/>
      <c r="TCK384" s="243"/>
      <c r="TCL384" s="243"/>
      <c r="TCM384" s="243"/>
      <c r="TCN384" s="243"/>
      <c r="TCO384" s="243"/>
      <c r="TCP384" s="243"/>
      <c r="TCQ384" s="243"/>
      <c r="TCR384" s="243"/>
      <c r="TCS384" s="243"/>
      <c r="TCT384" s="243"/>
      <c r="TCU384" s="243"/>
      <c r="TCV384" s="243"/>
      <c r="TCW384" s="243"/>
      <c r="TCX384" s="243"/>
      <c r="TCY384" s="243"/>
      <c r="TCZ384" s="243"/>
      <c r="TDA384" s="243"/>
      <c r="TDB384" s="243"/>
      <c r="TDC384" s="243"/>
      <c r="TDD384" s="243"/>
      <c r="TDE384" s="243"/>
      <c r="TDF384" s="243"/>
      <c r="TDG384" s="243"/>
      <c r="TDH384" s="243"/>
      <c r="TDI384" s="243"/>
      <c r="TDJ384" s="243"/>
      <c r="TDK384" s="243"/>
      <c r="TDL384" s="243"/>
      <c r="TDM384" s="243"/>
      <c r="TDN384" s="243"/>
      <c r="TDO384" s="243"/>
      <c r="TDP384" s="243"/>
      <c r="TDQ384" s="243"/>
      <c r="TDR384" s="243"/>
      <c r="TDS384" s="243"/>
      <c r="TDT384" s="243"/>
      <c r="TDU384" s="243"/>
      <c r="TDV384" s="243"/>
      <c r="TDW384" s="243"/>
      <c r="TDX384" s="243"/>
      <c r="TDY384" s="243"/>
      <c r="TDZ384" s="243"/>
      <c r="TEA384" s="243"/>
      <c r="TEB384" s="243"/>
      <c r="TEC384" s="243"/>
      <c r="TED384" s="243"/>
      <c r="TEE384" s="243"/>
      <c r="TEF384" s="243"/>
      <c r="TEG384" s="243"/>
      <c r="TEH384" s="243"/>
      <c r="TEI384" s="243"/>
      <c r="TEJ384" s="243"/>
      <c r="TEK384" s="243"/>
      <c r="TEL384" s="243"/>
      <c r="TEM384" s="243"/>
      <c r="TEN384" s="243"/>
      <c r="TEO384" s="243"/>
      <c r="TEP384" s="243"/>
      <c r="TEQ384" s="243"/>
      <c r="TER384" s="243"/>
      <c r="TES384" s="243"/>
      <c r="TET384" s="243"/>
      <c r="TEU384" s="243"/>
      <c r="TEV384" s="243"/>
      <c r="TEW384" s="243"/>
      <c r="TEX384" s="243"/>
      <c r="TEY384" s="243"/>
      <c r="TEZ384" s="243"/>
      <c r="TFA384" s="243"/>
      <c r="TFB384" s="243"/>
      <c r="TFC384" s="243"/>
      <c r="TFD384" s="243"/>
      <c r="TFE384" s="243"/>
      <c r="TFF384" s="243"/>
      <c r="TFG384" s="243"/>
      <c r="TFH384" s="243"/>
      <c r="TFI384" s="243"/>
      <c r="TFJ384" s="243"/>
      <c r="TFK384" s="243"/>
      <c r="TFL384" s="243"/>
      <c r="TFM384" s="243"/>
      <c r="TFN384" s="243"/>
      <c r="TFO384" s="243"/>
      <c r="TFP384" s="243"/>
      <c r="TFQ384" s="243"/>
      <c r="TFR384" s="243"/>
      <c r="TFS384" s="243"/>
      <c r="TFT384" s="243"/>
      <c r="TFU384" s="243"/>
      <c r="TFV384" s="243"/>
      <c r="TFW384" s="243"/>
      <c r="TFX384" s="243"/>
      <c r="TFY384" s="243"/>
      <c r="TFZ384" s="243"/>
      <c r="TGA384" s="243"/>
      <c r="TGB384" s="243"/>
      <c r="TGC384" s="243"/>
      <c r="TGD384" s="243"/>
      <c r="TGE384" s="243"/>
      <c r="TGF384" s="243"/>
      <c r="TGG384" s="243"/>
      <c r="TGH384" s="243"/>
      <c r="TGI384" s="243"/>
      <c r="TGJ384" s="243"/>
      <c r="TGK384" s="243"/>
      <c r="TGL384" s="243"/>
      <c r="TGM384" s="243"/>
      <c r="TGN384" s="243"/>
      <c r="TGO384" s="243"/>
      <c r="TGP384" s="243"/>
      <c r="TGQ384" s="243"/>
      <c r="TGR384" s="243"/>
      <c r="TGS384" s="243"/>
      <c r="TGT384" s="243"/>
      <c r="TGU384" s="243"/>
      <c r="TGV384" s="243"/>
      <c r="TGW384" s="243"/>
      <c r="TGX384" s="243"/>
      <c r="TGY384" s="243"/>
      <c r="TGZ384" s="243"/>
      <c r="THA384" s="243"/>
      <c r="THB384" s="243"/>
      <c r="THC384" s="243"/>
      <c r="THD384" s="243"/>
      <c r="THE384" s="243"/>
      <c r="THF384" s="243"/>
      <c r="THG384" s="243"/>
      <c r="THH384" s="243"/>
      <c r="THI384" s="243"/>
      <c r="THJ384" s="243"/>
      <c r="THK384" s="243"/>
      <c r="THL384" s="243"/>
      <c r="THM384" s="243"/>
      <c r="THN384" s="243"/>
      <c r="THO384" s="243"/>
      <c r="THP384" s="243"/>
      <c r="THQ384" s="243"/>
      <c r="THR384" s="243"/>
      <c r="THS384" s="243"/>
      <c r="THT384" s="243"/>
      <c r="THU384" s="243"/>
      <c r="THV384" s="243"/>
      <c r="THW384" s="243"/>
      <c r="THX384" s="243"/>
      <c r="THY384" s="243"/>
      <c r="THZ384" s="243"/>
      <c r="TIA384" s="243"/>
      <c r="TIB384" s="243"/>
      <c r="TIC384" s="243"/>
      <c r="TID384" s="243"/>
      <c r="TIE384" s="243"/>
      <c r="TIF384" s="243"/>
      <c r="TIG384" s="243"/>
      <c r="TIH384" s="243"/>
      <c r="TII384" s="243"/>
      <c r="TIJ384" s="243"/>
      <c r="TIK384" s="243"/>
      <c r="TIL384" s="243"/>
      <c r="TIM384" s="243"/>
      <c r="TIN384" s="243"/>
      <c r="TIO384" s="243"/>
      <c r="TIP384" s="243"/>
      <c r="TIQ384" s="243"/>
      <c r="TIR384" s="243"/>
      <c r="TIS384" s="243"/>
      <c r="TIT384" s="243"/>
      <c r="TIU384" s="243"/>
      <c r="TIV384" s="243"/>
      <c r="TIW384" s="243"/>
      <c r="TIX384" s="243"/>
      <c r="TIY384" s="243"/>
      <c r="TIZ384" s="243"/>
      <c r="TJA384" s="243"/>
      <c r="TJB384" s="243"/>
      <c r="TJC384" s="243"/>
      <c r="TJD384" s="243"/>
      <c r="TJE384" s="243"/>
      <c r="TJF384" s="243"/>
      <c r="TJG384" s="243"/>
      <c r="TJH384" s="243"/>
      <c r="TJI384" s="243"/>
      <c r="TJJ384" s="243"/>
      <c r="TJK384" s="243"/>
      <c r="TJL384" s="243"/>
      <c r="TJM384" s="243"/>
      <c r="TJN384" s="243"/>
      <c r="TJO384" s="243"/>
      <c r="TJP384" s="243"/>
      <c r="TJQ384" s="243"/>
      <c r="TJR384" s="243"/>
      <c r="TJS384" s="243"/>
      <c r="TJT384" s="243"/>
      <c r="TJU384" s="243"/>
      <c r="TJV384" s="243"/>
      <c r="TJW384" s="243"/>
      <c r="TJX384" s="243"/>
      <c r="TJY384" s="243"/>
      <c r="TJZ384" s="243"/>
      <c r="TKA384" s="243"/>
      <c r="TKB384" s="243"/>
      <c r="TKC384" s="243"/>
      <c r="TKD384" s="243"/>
      <c r="TKE384" s="243"/>
      <c r="TKF384" s="243"/>
      <c r="TKG384" s="243"/>
      <c r="TKH384" s="243"/>
      <c r="TKI384" s="243"/>
      <c r="TKJ384" s="243"/>
      <c r="TKK384" s="243"/>
      <c r="TKL384" s="243"/>
      <c r="TKM384" s="243"/>
      <c r="TKN384" s="243"/>
      <c r="TKO384" s="243"/>
      <c r="TKP384" s="243"/>
      <c r="TKQ384" s="243"/>
      <c r="TKR384" s="243"/>
      <c r="TKS384" s="243"/>
      <c r="TKT384" s="243"/>
      <c r="TKU384" s="243"/>
      <c r="TKV384" s="243"/>
      <c r="TKW384" s="243"/>
      <c r="TKX384" s="243"/>
      <c r="TKY384" s="243"/>
      <c r="TKZ384" s="243"/>
      <c r="TLA384" s="243"/>
      <c r="TLB384" s="243"/>
      <c r="TLC384" s="243"/>
      <c r="TLD384" s="243"/>
      <c r="TLE384" s="243"/>
      <c r="TLF384" s="243"/>
      <c r="TLG384" s="243"/>
      <c r="TLH384" s="243"/>
      <c r="TLI384" s="243"/>
      <c r="TLJ384" s="243"/>
      <c r="TLK384" s="243"/>
      <c r="TLL384" s="243"/>
      <c r="TLM384" s="243"/>
      <c r="TLN384" s="243"/>
      <c r="TLO384" s="243"/>
      <c r="TLP384" s="243"/>
      <c r="TLQ384" s="243"/>
      <c r="TLR384" s="243"/>
      <c r="TLS384" s="243"/>
      <c r="TLT384" s="243"/>
      <c r="TLU384" s="243"/>
      <c r="TLV384" s="243"/>
      <c r="TLW384" s="243"/>
      <c r="TLX384" s="243"/>
      <c r="TLY384" s="243"/>
      <c r="TLZ384" s="243"/>
      <c r="TMA384" s="243"/>
      <c r="TMB384" s="243"/>
      <c r="TMC384" s="243"/>
      <c r="TMD384" s="243"/>
      <c r="TME384" s="243"/>
      <c r="TMF384" s="243"/>
      <c r="TMG384" s="243"/>
      <c r="TMH384" s="243"/>
      <c r="TMI384" s="243"/>
      <c r="TMJ384" s="243"/>
      <c r="TMK384" s="243"/>
      <c r="TML384" s="243"/>
      <c r="TMM384" s="243"/>
      <c r="TMN384" s="243"/>
      <c r="TMO384" s="243"/>
      <c r="TMP384" s="243"/>
      <c r="TMQ384" s="243"/>
      <c r="TMR384" s="243"/>
      <c r="TMS384" s="243"/>
      <c r="TMT384" s="243"/>
      <c r="TMU384" s="243"/>
      <c r="TMV384" s="243"/>
      <c r="TMW384" s="243"/>
      <c r="TMX384" s="243"/>
      <c r="TMY384" s="243"/>
      <c r="TMZ384" s="243"/>
      <c r="TNA384" s="243"/>
      <c r="TNB384" s="243"/>
      <c r="TNC384" s="243"/>
      <c r="TND384" s="243"/>
      <c r="TNE384" s="243"/>
      <c r="TNF384" s="243"/>
      <c r="TNG384" s="243"/>
      <c r="TNH384" s="243"/>
      <c r="TNI384" s="243"/>
      <c r="TNJ384" s="243"/>
      <c r="TNK384" s="243"/>
      <c r="TNL384" s="243"/>
      <c r="TNM384" s="243"/>
      <c r="TNN384" s="243"/>
      <c r="TNO384" s="243"/>
      <c r="TNP384" s="243"/>
      <c r="TNQ384" s="243"/>
      <c r="TNR384" s="243"/>
      <c r="TNS384" s="243"/>
      <c r="TNT384" s="243"/>
      <c r="TNU384" s="243"/>
      <c r="TNV384" s="243"/>
      <c r="TNW384" s="243"/>
      <c r="TNX384" s="243"/>
      <c r="TNY384" s="243"/>
      <c r="TNZ384" s="243"/>
      <c r="TOA384" s="243"/>
      <c r="TOB384" s="243"/>
      <c r="TOC384" s="243"/>
      <c r="TOD384" s="243"/>
      <c r="TOE384" s="243"/>
      <c r="TOF384" s="243"/>
      <c r="TOG384" s="243"/>
      <c r="TOH384" s="243"/>
      <c r="TOI384" s="243"/>
      <c r="TOJ384" s="243"/>
      <c r="TOK384" s="243"/>
      <c r="TOL384" s="243"/>
      <c r="TOM384" s="243"/>
      <c r="TON384" s="243"/>
      <c r="TOO384" s="243"/>
      <c r="TOP384" s="243"/>
      <c r="TOQ384" s="243"/>
      <c r="TOR384" s="243"/>
      <c r="TOS384" s="243"/>
      <c r="TOT384" s="243"/>
      <c r="TOU384" s="243"/>
      <c r="TOV384" s="243"/>
      <c r="TOW384" s="243"/>
      <c r="TOX384" s="243"/>
      <c r="TOY384" s="243"/>
      <c r="TOZ384" s="243"/>
      <c r="TPA384" s="243"/>
      <c r="TPB384" s="243"/>
      <c r="TPC384" s="243"/>
      <c r="TPD384" s="243"/>
      <c r="TPE384" s="243"/>
      <c r="TPF384" s="243"/>
      <c r="TPG384" s="243"/>
      <c r="TPH384" s="243"/>
      <c r="TPI384" s="243"/>
      <c r="TPJ384" s="243"/>
      <c r="TPK384" s="243"/>
      <c r="TPL384" s="243"/>
      <c r="TPM384" s="243"/>
      <c r="TPN384" s="243"/>
      <c r="TPO384" s="243"/>
      <c r="TPP384" s="243"/>
      <c r="TPQ384" s="243"/>
      <c r="TPR384" s="243"/>
      <c r="TPS384" s="243"/>
      <c r="TPT384" s="243"/>
      <c r="TPU384" s="243"/>
      <c r="TPV384" s="243"/>
      <c r="TPW384" s="243"/>
      <c r="TPX384" s="243"/>
      <c r="TPY384" s="243"/>
      <c r="TPZ384" s="243"/>
      <c r="TQA384" s="243"/>
      <c r="TQB384" s="243"/>
      <c r="TQC384" s="243"/>
      <c r="TQD384" s="243"/>
      <c r="TQE384" s="243"/>
      <c r="TQF384" s="243"/>
      <c r="TQG384" s="243"/>
      <c r="TQH384" s="243"/>
      <c r="TQI384" s="243"/>
      <c r="TQJ384" s="243"/>
      <c r="TQK384" s="243"/>
      <c r="TQL384" s="243"/>
      <c r="TQM384" s="243"/>
      <c r="TQN384" s="243"/>
      <c r="TQO384" s="243"/>
      <c r="TQP384" s="243"/>
      <c r="TQQ384" s="243"/>
      <c r="TQR384" s="243"/>
      <c r="TQS384" s="243"/>
      <c r="TQT384" s="243"/>
      <c r="TQU384" s="243"/>
      <c r="TQV384" s="243"/>
      <c r="TQW384" s="243"/>
      <c r="TQX384" s="243"/>
      <c r="TQY384" s="243"/>
      <c r="TQZ384" s="243"/>
      <c r="TRA384" s="243"/>
      <c r="TRB384" s="243"/>
      <c r="TRC384" s="243"/>
      <c r="TRD384" s="243"/>
      <c r="TRE384" s="243"/>
      <c r="TRF384" s="243"/>
      <c r="TRG384" s="243"/>
      <c r="TRH384" s="243"/>
      <c r="TRI384" s="243"/>
      <c r="TRJ384" s="243"/>
      <c r="TRK384" s="243"/>
      <c r="TRL384" s="243"/>
      <c r="TRM384" s="243"/>
      <c r="TRN384" s="243"/>
      <c r="TRO384" s="243"/>
      <c r="TRP384" s="243"/>
      <c r="TRQ384" s="243"/>
      <c r="TRR384" s="243"/>
      <c r="TRS384" s="243"/>
      <c r="TRT384" s="243"/>
      <c r="TRU384" s="243"/>
      <c r="TRV384" s="243"/>
      <c r="TRW384" s="243"/>
      <c r="TRX384" s="243"/>
      <c r="TRY384" s="243"/>
      <c r="TRZ384" s="243"/>
      <c r="TSA384" s="243"/>
      <c r="TSB384" s="243"/>
      <c r="TSC384" s="243"/>
      <c r="TSD384" s="243"/>
      <c r="TSE384" s="243"/>
      <c r="TSF384" s="243"/>
      <c r="TSG384" s="243"/>
      <c r="TSH384" s="243"/>
      <c r="TSI384" s="243"/>
      <c r="TSJ384" s="243"/>
      <c r="TSK384" s="243"/>
      <c r="TSL384" s="243"/>
      <c r="TSM384" s="243"/>
      <c r="TSN384" s="243"/>
      <c r="TSO384" s="243"/>
      <c r="TSP384" s="243"/>
      <c r="TSQ384" s="243"/>
      <c r="TSR384" s="243"/>
      <c r="TSS384" s="243"/>
      <c r="TST384" s="243"/>
      <c r="TSU384" s="243"/>
      <c r="TSV384" s="243"/>
      <c r="TSW384" s="243"/>
      <c r="TSX384" s="243"/>
      <c r="TSY384" s="243"/>
      <c r="TSZ384" s="243"/>
      <c r="TTA384" s="243"/>
      <c r="TTB384" s="243"/>
      <c r="TTC384" s="243"/>
      <c r="TTD384" s="243"/>
      <c r="TTE384" s="243"/>
      <c r="TTF384" s="243"/>
      <c r="TTG384" s="243"/>
      <c r="TTH384" s="243"/>
      <c r="TTI384" s="243"/>
      <c r="TTJ384" s="243"/>
      <c r="TTK384" s="243"/>
      <c r="TTL384" s="243"/>
      <c r="TTM384" s="243"/>
      <c r="TTN384" s="243"/>
      <c r="TTO384" s="243"/>
      <c r="TTP384" s="243"/>
      <c r="TTQ384" s="243"/>
      <c r="TTR384" s="243"/>
      <c r="TTS384" s="243"/>
      <c r="TTT384" s="243"/>
      <c r="TTU384" s="243"/>
      <c r="TTV384" s="243"/>
      <c r="TTW384" s="243"/>
      <c r="TTX384" s="243"/>
      <c r="TTY384" s="243"/>
      <c r="TTZ384" s="243"/>
      <c r="TUA384" s="243"/>
      <c r="TUB384" s="243"/>
      <c r="TUC384" s="243"/>
      <c r="TUD384" s="243"/>
      <c r="TUE384" s="243"/>
      <c r="TUF384" s="243"/>
      <c r="TUG384" s="243"/>
      <c r="TUH384" s="243"/>
      <c r="TUI384" s="243"/>
      <c r="TUJ384" s="243"/>
      <c r="TUK384" s="243"/>
      <c r="TUL384" s="243"/>
      <c r="TUM384" s="243"/>
      <c r="TUN384" s="243"/>
      <c r="TUO384" s="243"/>
      <c r="TUP384" s="243"/>
      <c r="TUQ384" s="243"/>
      <c r="TUR384" s="243"/>
      <c r="TUS384" s="243"/>
      <c r="TUT384" s="243"/>
      <c r="TUU384" s="243"/>
      <c r="TUV384" s="243"/>
      <c r="TUW384" s="243"/>
      <c r="TUX384" s="243"/>
      <c r="TUY384" s="243"/>
      <c r="TUZ384" s="243"/>
      <c r="TVA384" s="243"/>
      <c r="TVB384" s="243"/>
      <c r="TVC384" s="243"/>
      <c r="TVD384" s="243"/>
      <c r="TVE384" s="243"/>
      <c r="TVF384" s="243"/>
      <c r="TVG384" s="243"/>
      <c r="TVH384" s="243"/>
      <c r="TVI384" s="243"/>
      <c r="TVJ384" s="243"/>
      <c r="TVK384" s="243"/>
      <c r="TVL384" s="243"/>
      <c r="TVM384" s="243"/>
      <c r="TVN384" s="243"/>
      <c r="TVO384" s="243"/>
      <c r="TVP384" s="243"/>
      <c r="TVQ384" s="243"/>
      <c r="TVR384" s="243"/>
      <c r="TVS384" s="243"/>
      <c r="TVT384" s="243"/>
      <c r="TVU384" s="243"/>
      <c r="TVV384" s="243"/>
      <c r="TVW384" s="243"/>
      <c r="TVX384" s="243"/>
      <c r="TVY384" s="243"/>
      <c r="TVZ384" s="243"/>
      <c r="TWA384" s="243"/>
      <c r="TWB384" s="243"/>
      <c r="TWC384" s="243"/>
      <c r="TWD384" s="243"/>
      <c r="TWE384" s="243"/>
      <c r="TWF384" s="243"/>
      <c r="TWG384" s="243"/>
      <c r="TWH384" s="243"/>
      <c r="TWI384" s="243"/>
      <c r="TWJ384" s="243"/>
      <c r="TWK384" s="243"/>
      <c r="TWL384" s="243"/>
      <c r="TWM384" s="243"/>
      <c r="TWN384" s="243"/>
      <c r="TWO384" s="243"/>
      <c r="TWP384" s="243"/>
      <c r="TWQ384" s="243"/>
      <c r="TWR384" s="243"/>
      <c r="TWS384" s="243"/>
      <c r="TWT384" s="243"/>
      <c r="TWU384" s="243"/>
      <c r="TWV384" s="243"/>
      <c r="TWW384" s="243"/>
      <c r="TWX384" s="243"/>
      <c r="TWY384" s="243"/>
      <c r="TWZ384" s="243"/>
      <c r="TXA384" s="243"/>
      <c r="TXB384" s="243"/>
      <c r="TXC384" s="243"/>
      <c r="TXD384" s="243"/>
      <c r="TXE384" s="243"/>
      <c r="TXF384" s="243"/>
      <c r="TXG384" s="243"/>
      <c r="TXH384" s="243"/>
      <c r="TXI384" s="243"/>
      <c r="TXJ384" s="243"/>
      <c r="TXK384" s="243"/>
      <c r="TXL384" s="243"/>
      <c r="TXM384" s="243"/>
      <c r="TXN384" s="243"/>
      <c r="TXO384" s="243"/>
      <c r="TXP384" s="243"/>
      <c r="TXQ384" s="243"/>
      <c r="TXR384" s="243"/>
      <c r="TXS384" s="243"/>
      <c r="TXT384" s="243"/>
      <c r="TXU384" s="243"/>
      <c r="TXV384" s="243"/>
      <c r="TXW384" s="243"/>
      <c r="TXX384" s="243"/>
      <c r="TXY384" s="243"/>
      <c r="TXZ384" s="243"/>
      <c r="TYA384" s="243"/>
      <c r="TYB384" s="243"/>
      <c r="TYC384" s="243"/>
      <c r="TYD384" s="243"/>
      <c r="TYE384" s="243"/>
      <c r="TYF384" s="243"/>
      <c r="TYG384" s="243"/>
      <c r="TYH384" s="243"/>
      <c r="TYI384" s="243"/>
      <c r="TYJ384" s="243"/>
      <c r="TYK384" s="243"/>
      <c r="TYL384" s="243"/>
      <c r="TYM384" s="243"/>
      <c r="TYN384" s="243"/>
      <c r="TYO384" s="243"/>
      <c r="TYP384" s="243"/>
      <c r="TYQ384" s="243"/>
      <c r="TYR384" s="243"/>
      <c r="TYS384" s="243"/>
      <c r="TYT384" s="243"/>
      <c r="TYU384" s="243"/>
      <c r="TYV384" s="243"/>
      <c r="TYW384" s="243"/>
      <c r="TYX384" s="243"/>
      <c r="TYY384" s="243"/>
      <c r="TYZ384" s="243"/>
      <c r="TZA384" s="243"/>
      <c r="TZB384" s="243"/>
      <c r="TZC384" s="243"/>
      <c r="TZD384" s="243"/>
      <c r="TZE384" s="243"/>
      <c r="TZF384" s="243"/>
      <c r="TZG384" s="243"/>
      <c r="TZH384" s="243"/>
      <c r="TZI384" s="243"/>
      <c r="TZJ384" s="243"/>
      <c r="TZK384" s="243"/>
      <c r="TZL384" s="243"/>
      <c r="TZM384" s="243"/>
      <c r="TZN384" s="243"/>
      <c r="TZO384" s="243"/>
      <c r="TZP384" s="243"/>
      <c r="TZQ384" s="243"/>
      <c r="TZR384" s="243"/>
      <c r="TZS384" s="243"/>
      <c r="TZT384" s="243"/>
      <c r="TZU384" s="243"/>
      <c r="TZV384" s="243"/>
      <c r="TZW384" s="243"/>
      <c r="TZX384" s="243"/>
      <c r="TZY384" s="243"/>
      <c r="TZZ384" s="243"/>
      <c r="UAA384" s="243"/>
      <c r="UAB384" s="243"/>
      <c r="UAC384" s="243"/>
      <c r="UAD384" s="243"/>
      <c r="UAE384" s="243"/>
      <c r="UAF384" s="243"/>
      <c r="UAG384" s="243"/>
      <c r="UAH384" s="243"/>
      <c r="UAI384" s="243"/>
      <c r="UAJ384" s="243"/>
      <c r="UAK384" s="243"/>
      <c r="UAL384" s="243"/>
      <c r="UAM384" s="243"/>
      <c r="UAN384" s="243"/>
      <c r="UAO384" s="243"/>
      <c r="UAP384" s="243"/>
      <c r="UAQ384" s="243"/>
      <c r="UAR384" s="243"/>
      <c r="UAS384" s="243"/>
      <c r="UAT384" s="243"/>
      <c r="UAU384" s="243"/>
      <c r="UAV384" s="243"/>
      <c r="UAW384" s="243"/>
      <c r="UAX384" s="243"/>
      <c r="UAY384" s="243"/>
      <c r="UAZ384" s="243"/>
      <c r="UBA384" s="243"/>
      <c r="UBB384" s="243"/>
      <c r="UBC384" s="243"/>
      <c r="UBD384" s="243"/>
      <c r="UBE384" s="243"/>
      <c r="UBF384" s="243"/>
      <c r="UBG384" s="243"/>
      <c r="UBH384" s="243"/>
      <c r="UBI384" s="243"/>
      <c r="UBJ384" s="243"/>
      <c r="UBK384" s="243"/>
      <c r="UBL384" s="243"/>
      <c r="UBM384" s="243"/>
      <c r="UBN384" s="243"/>
      <c r="UBO384" s="243"/>
      <c r="UBP384" s="243"/>
      <c r="UBQ384" s="243"/>
      <c r="UBR384" s="243"/>
      <c r="UBS384" s="243"/>
      <c r="UBT384" s="243"/>
      <c r="UBU384" s="243"/>
      <c r="UBV384" s="243"/>
      <c r="UBW384" s="243"/>
      <c r="UBX384" s="243"/>
      <c r="UBY384" s="243"/>
      <c r="UBZ384" s="243"/>
      <c r="UCA384" s="243"/>
      <c r="UCB384" s="243"/>
      <c r="UCC384" s="243"/>
      <c r="UCD384" s="243"/>
      <c r="UCE384" s="243"/>
      <c r="UCF384" s="243"/>
      <c r="UCG384" s="243"/>
      <c r="UCH384" s="243"/>
      <c r="UCI384" s="243"/>
      <c r="UCJ384" s="243"/>
      <c r="UCK384" s="243"/>
      <c r="UCL384" s="243"/>
      <c r="UCM384" s="243"/>
      <c r="UCN384" s="243"/>
      <c r="UCO384" s="243"/>
      <c r="UCP384" s="243"/>
      <c r="UCQ384" s="243"/>
      <c r="UCR384" s="243"/>
      <c r="UCS384" s="243"/>
      <c r="UCT384" s="243"/>
      <c r="UCU384" s="243"/>
      <c r="UCV384" s="243"/>
      <c r="UCW384" s="243"/>
      <c r="UCX384" s="243"/>
      <c r="UCY384" s="243"/>
      <c r="UCZ384" s="243"/>
      <c r="UDA384" s="243"/>
      <c r="UDB384" s="243"/>
      <c r="UDC384" s="243"/>
      <c r="UDD384" s="243"/>
      <c r="UDE384" s="243"/>
      <c r="UDF384" s="243"/>
      <c r="UDG384" s="243"/>
      <c r="UDH384" s="243"/>
      <c r="UDI384" s="243"/>
      <c r="UDJ384" s="243"/>
      <c r="UDK384" s="243"/>
      <c r="UDL384" s="243"/>
      <c r="UDM384" s="243"/>
      <c r="UDN384" s="243"/>
      <c r="UDO384" s="243"/>
      <c r="UDP384" s="243"/>
      <c r="UDQ384" s="243"/>
      <c r="UDR384" s="243"/>
      <c r="UDS384" s="243"/>
      <c r="UDT384" s="243"/>
      <c r="UDU384" s="243"/>
      <c r="UDV384" s="243"/>
      <c r="UDW384" s="243"/>
      <c r="UDX384" s="243"/>
      <c r="UDY384" s="243"/>
      <c r="UDZ384" s="243"/>
      <c r="UEA384" s="243"/>
      <c r="UEB384" s="243"/>
      <c r="UEC384" s="243"/>
      <c r="UED384" s="243"/>
      <c r="UEE384" s="243"/>
      <c r="UEF384" s="243"/>
      <c r="UEG384" s="243"/>
      <c r="UEH384" s="243"/>
      <c r="UEI384" s="243"/>
      <c r="UEJ384" s="243"/>
      <c r="UEK384" s="243"/>
      <c r="UEL384" s="243"/>
      <c r="UEM384" s="243"/>
      <c r="UEN384" s="243"/>
      <c r="UEO384" s="243"/>
      <c r="UEP384" s="243"/>
      <c r="UEQ384" s="243"/>
      <c r="UER384" s="243"/>
      <c r="UES384" s="243"/>
      <c r="UET384" s="243"/>
      <c r="UEU384" s="243"/>
      <c r="UEV384" s="243"/>
      <c r="UEW384" s="243"/>
      <c r="UEX384" s="243"/>
      <c r="UEY384" s="243"/>
      <c r="UEZ384" s="243"/>
      <c r="UFA384" s="243"/>
      <c r="UFB384" s="243"/>
      <c r="UFC384" s="243"/>
      <c r="UFD384" s="243"/>
      <c r="UFE384" s="243"/>
      <c r="UFF384" s="243"/>
      <c r="UFG384" s="243"/>
      <c r="UFH384" s="243"/>
      <c r="UFI384" s="243"/>
      <c r="UFJ384" s="243"/>
      <c r="UFK384" s="243"/>
      <c r="UFL384" s="243"/>
      <c r="UFM384" s="243"/>
      <c r="UFN384" s="243"/>
      <c r="UFO384" s="243"/>
      <c r="UFP384" s="243"/>
      <c r="UFQ384" s="243"/>
      <c r="UFR384" s="243"/>
      <c r="UFS384" s="243"/>
      <c r="UFT384" s="243"/>
      <c r="UFU384" s="243"/>
      <c r="UFV384" s="243"/>
      <c r="UFW384" s="243"/>
      <c r="UFX384" s="243"/>
      <c r="UFY384" s="243"/>
      <c r="UFZ384" s="243"/>
      <c r="UGA384" s="243"/>
      <c r="UGB384" s="243"/>
      <c r="UGC384" s="243"/>
      <c r="UGD384" s="243"/>
      <c r="UGE384" s="243"/>
      <c r="UGF384" s="243"/>
      <c r="UGG384" s="243"/>
      <c r="UGH384" s="243"/>
      <c r="UGI384" s="243"/>
      <c r="UGJ384" s="243"/>
      <c r="UGK384" s="243"/>
      <c r="UGL384" s="243"/>
      <c r="UGM384" s="243"/>
      <c r="UGN384" s="243"/>
      <c r="UGO384" s="243"/>
      <c r="UGP384" s="243"/>
      <c r="UGQ384" s="243"/>
      <c r="UGR384" s="243"/>
      <c r="UGS384" s="243"/>
      <c r="UGT384" s="243"/>
      <c r="UGU384" s="243"/>
      <c r="UGV384" s="243"/>
      <c r="UGW384" s="243"/>
      <c r="UGX384" s="243"/>
      <c r="UGY384" s="243"/>
      <c r="UGZ384" s="243"/>
      <c r="UHA384" s="243"/>
      <c r="UHB384" s="243"/>
      <c r="UHC384" s="243"/>
      <c r="UHD384" s="243"/>
      <c r="UHE384" s="243"/>
      <c r="UHF384" s="243"/>
      <c r="UHG384" s="243"/>
      <c r="UHH384" s="243"/>
      <c r="UHI384" s="243"/>
      <c r="UHJ384" s="243"/>
      <c r="UHK384" s="243"/>
      <c r="UHL384" s="243"/>
      <c r="UHM384" s="243"/>
      <c r="UHN384" s="243"/>
      <c r="UHO384" s="243"/>
      <c r="UHP384" s="243"/>
      <c r="UHQ384" s="243"/>
      <c r="UHR384" s="243"/>
      <c r="UHS384" s="243"/>
      <c r="UHT384" s="243"/>
      <c r="UHU384" s="243"/>
      <c r="UHV384" s="243"/>
      <c r="UHW384" s="243"/>
      <c r="UHX384" s="243"/>
      <c r="UHY384" s="243"/>
      <c r="UHZ384" s="243"/>
      <c r="UIA384" s="243"/>
      <c r="UIB384" s="243"/>
      <c r="UIC384" s="243"/>
      <c r="UID384" s="243"/>
      <c r="UIE384" s="243"/>
      <c r="UIF384" s="243"/>
      <c r="UIG384" s="243"/>
      <c r="UIH384" s="243"/>
      <c r="UII384" s="243"/>
      <c r="UIJ384" s="243"/>
      <c r="UIK384" s="243"/>
      <c r="UIL384" s="243"/>
      <c r="UIM384" s="243"/>
      <c r="UIN384" s="243"/>
      <c r="UIO384" s="243"/>
      <c r="UIP384" s="243"/>
      <c r="UIQ384" s="243"/>
      <c r="UIR384" s="243"/>
      <c r="UIS384" s="243"/>
      <c r="UIT384" s="243"/>
      <c r="UIU384" s="243"/>
      <c r="UIV384" s="243"/>
      <c r="UIW384" s="243"/>
      <c r="UIX384" s="243"/>
      <c r="UIY384" s="243"/>
      <c r="UIZ384" s="243"/>
      <c r="UJA384" s="243"/>
      <c r="UJB384" s="243"/>
      <c r="UJC384" s="243"/>
      <c r="UJD384" s="243"/>
      <c r="UJE384" s="243"/>
      <c r="UJF384" s="243"/>
      <c r="UJG384" s="243"/>
      <c r="UJH384" s="243"/>
      <c r="UJI384" s="243"/>
      <c r="UJJ384" s="243"/>
      <c r="UJK384" s="243"/>
      <c r="UJL384" s="243"/>
      <c r="UJM384" s="243"/>
      <c r="UJN384" s="243"/>
      <c r="UJO384" s="243"/>
      <c r="UJP384" s="243"/>
      <c r="UJQ384" s="243"/>
      <c r="UJR384" s="243"/>
      <c r="UJS384" s="243"/>
      <c r="UJT384" s="243"/>
      <c r="UJU384" s="243"/>
      <c r="UJV384" s="243"/>
      <c r="UJW384" s="243"/>
      <c r="UJX384" s="243"/>
      <c r="UJY384" s="243"/>
      <c r="UJZ384" s="243"/>
      <c r="UKA384" s="243"/>
      <c r="UKB384" s="243"/>
      <c r="UKC384" s="243"/>
      <c r="UKD384" s="243"/>
      <c r="UKE384" s="243"/>
      <c r="UKF384" s="243"/>
      <c r="UKG384" s="243"/>
      <c r="UKH384" s="243"/>
      <c r="UKI384" s="243"/>
      <c r="UKJ384" s="243"/>
      <c r="UKK384" s="243"/>
      <c r="UKL384" s="243"/>
      <c r="UKM384" s="243"/>
      <c r="UKN384" s="243"/>
      <c r="UKO384" s="243"/>
      <c r="UKP384" s="243"/>
      <c r="UKQ384" s="243"/>
      <c r="UKR384" s="243"/>
      <c r="UKS384" s="243"/>
      <c r="UKT384" s="243"/>
      <c r="UKU384" s="243"/>
      <c r="UKV384" s="243"/>
      <c r="UKW384" s="243"/>
      <c r="UKX384" s="243"/>
      <c r="UKY384" s="243"/>
      <c r="UKZ384" s="243"/>
      <c r="ULA384" s="243"/>
      <c r="ULB384" s="243"/>
      <c r="ULC384" s="243"/>
      <c r="ULD384" s="243"/>
      <c r="ULE384" s="243"/>
      <c r="ULF384" s="243"/>
      <c r="ULG384" s="243"/>
      <c r="ULH384" s="243"/>
      <c r="ULI384" s="243"/>
      <c r="ULJ384" s="243"/>
      <c r="ULK384" s="243"/>
      <c r="ULL384" s="243"/>
      <c r="ULM384" s="243"/>
      <c r="ULN384" s="243"/>
      <c r="ULO384" s="243"/>
      <c r="ULP384" s="243"/>
      <c r="ULQ384" s="243"/>
      <c r="ULR384" s="243"/>
      <c r="ULS384" s="243"/>
      <c r="ULT384" s="243"/>
      <c r="ULU384" s="243"/>
      <c r="ULV384" s="243"/>
      <c r="ULW384" s="243"/>
      <c r="ULX384" s="243"/>
      <c r="ULY384" s="243"/>
      <c r="ULZ384" s="243"/>
      <c r="UMA384" s="243"/>
      <c r="UMB384" s="243"/>
      <c r="UMC384" s="243"/>
      <c r="UMD384" s="243"/>
      <c r="UME384" s="243"/>
      <c r="UMF384" s="243"/>
      <c r="UMG384" s="243"/>
      <c r="UMH384" s="243"/>
      <c r="UMI384" s="243"/>
      <c r="UMJ384" s="243"/>
      <c r="UMK384" s="243"/>
      <c r="UML384" s="243"/>
      <c r="UMM384" s="243"/>
      <c r="UMN384" s="243"/>
      <c r="UMO384" s="243"/>
      <c r="UMP384" s="243"/>
      <c r="UMQ384" s="243"/>
      <c r="UMR384" s="243"/>
      <c r="UMS384" s="243"/>
      <c r="UMT384" s="243"/>
      <c r="UMU384" s="243"/>
      <c r="UMV384" s="243"/>
      <c r="UMW384" s="243"/>
      <c r="UMX384" s="243"/>
      <c r="UMY384" s="243"/>
      <c r="UMZ384" s="243"/>
      <c r="UNA384" s="243"/>
      <c r="UNB384" s="243"/>
      <c r="UNC384" s="243"/>
      <c r="UND384" s="243"/>
      <c r="UNE384" s="243"/>
      <c r="UNF384" s="243"/>
      <c r="UNG384" s="243"/>
      <c r="UNH384" s="243"/>
      <c r="UNI384" s="243"/>
      <c r="UNJ384" s="243"/>
      <c r="UNK384" s="243"/>
      <c r="UNL384" s="243"/>
      <c r="UNM384" s="243"/>
      <c r="UNN384" s="243"/>
      <c r="UNO384" s="243"/>
      <c r="UNP384" s="243"/>
      <c r="UNQ384" s="243"/>
      <c r="UNR384" s="243"/>
      <c r="UNS384" s="243"/>
      <c r="UNT384" s="243"/>
      <c r="UNU384" s="243"/>
      <c r="UNV384" s="243"/>
      <c r="UNW384" s="243"/>
      <c r="UNX384" s="243"/>
      <c r="UNY384" s="243"/>
      <c r="UNZ384" s="243"/>
      <c r="UOA384" s="243"/>
      <c r="UOB384" s="243"/>
      <c r="UOC384" s="243"/>
      <c r="UOD384" s="243"/>
      <c r="UOE384" s="243"/>
      <c r="UOF384" s="243"/>
      <c r="UOG384" s="243"/>
      <c r="UOH384" s="243"/>
      <c r="UOI384" s="243"/>
      <c r="UOJ384" s="243"/>
      <c r="UOK384" s="243"/>
      <c r="UOL384" s="243"/>
      <c r="UOM384" s="243"/>
      <c r="UON384" s="243"/>
      <c r="UOO384" s="243"/>
      <c r="UOP384" s="243"/>
      <c r="UOQ384" s="243"/>
      <c r="UOR384" s="243"/>
      <c r="UOS384" s="243"/>
      <c r="UOT384" s="243"/>
      <c r="UOU384" s="243"/>
      <c r="UOV384" s="243"/>
      <c r="UOW384" s="243"/>
      <c r="UOX384" s="243"/>
      <c r="UOY384" s="243"/>
      <c r="UOZ384" s="243"/>
      <c r="UPA384" s="243"/>
      <c r="UPB384" s="243"/>
      <c r="UPC384" s="243"/>
      <c r="UPD384" s="243"/>
      <c r="UPE384" s="243"/>
      <c r="UPF384" s="243"/>
      <c r="UPG384" s="243"/>
      <c r="UPH384" s="243"/>
      <c r="UPI384" s="243"/>
      <c r="UPJ384" s="243"/>
      <c r="UPK384" s="243"/>
      <c r="UPL384" s="243"/>
      <c r="UPM384" s="243"/>
      <c r="UPN384" s="243"/>
      <c r="UPO384" s="243"/>
      <c r="UPP384" s="243"/>
      <c r="UPQ384" s="243"/>
      <c r="UPR384" s="243"/>
      <c r="UPS384" s="243"/>
      <c r="UPT384" s="243"/>
      <c r="UPU384" s="243"/>
      <c r="UPV384" s="243"/>
      <c r="UPW384" s="243"/>
      <c r="UPX384" s="243"/>
      <c r="UPY384" s="243"/>
      <c r="UPZ384" s="243"/>
      <c r="UQA384" s="243"/>
      <c r="UQB384" s="243"/>
      <c r="UQC384" s="243"/>
      <c r="UQD384" s="243"/>
      <c r="UQE384" s="243"/>
      <c r="UQF384" s="243"/>
      <c r="UQG384" s="243"/>
      <c r="UQH384" s="243"/>
      <c r="UQI384" s="243"/>
      <c r="UQJ384" s="243"/>
      <c r="UQK384" s="243"/>
      <c r="UQL384" s="243"/>
      <c r="UQM384" s="243"/>
      <c r="UQN384" s="243"/>
      <c r="UQO384" s="243"/>
      <c r="UQP384" s="243"/>
      <c r="UQQ384" s="243"/>
      <c r="UQR384" s="243"/>
      <c r="UQS384" s="243"/>
      <c r="UQT384" s="243"/>
      <c r="UQU384" s="243"/>
      <c r="UQV384" s="243"/>
      <c r="UQW384" s="243"/>
      <c r="UQX384" s="243"/>
      <c r="UQY384" s="243"/>
      <c r="UQZ384" s="243"/>
      <c r="URA384" s="243"/>
      <c r="URB384" s="243"/>
      <c r="URC384" s="243"/>
      <c r="URD384" s="243"/>
      <c r="URE384" s="243"/>
      <c r="URF384" s="243"/>
      <c r="URG384" s="243"/>
      <c r="URH384" s="243"/>
      <c r="URI384" s="243"/>
      <c r="URJ384" s="243"/>
      <c r="URK384" s="243"/>
      <c r="URL384" s="243"/>
      <c r="URM384" s="243"/>
      <c r="URN384" s="243"/>
      <c r="URO384" s="243"/>
      <c r="URP384" s="243"/>
      <c r="URQ384" s="243"/>
      <c r="URR384" s="243"/>
      <c r="URS384" s="243"/>
      <c r="URT384" s="243"/>
      <c r="URU384" s="243"/>
      <c r="URV384" s="243"/>
      <c r="URW384" s="243"/>
      <c r="URX384" s="243"/>
      <c r="URY384" s="243"/>
      <c r="URZ384" s="243"/>
      <c r="USA384" s="243"/>
      <c r="USB384" s="243"/>
      <c r="USC384" s="243"/>
      <c r="USD384" s="243"/>
      <c r="USE384" s="243"/>
      <c r="USF384" s="243"/>
      <c r="USG384" s="243"/>
      <c r="USH384" s="243"/>
      <c r="USI384" s="243"/>
      <c r="USJ384" s="243"/>
      <c r="USK384" s="243"/>
      <c r="USL384" s="243"/>
      <c r="USM384" s="243"/>
      <c r="USN384" s="243"/>
      <c r="USO384" s="243"/>
      <c r="USP384" s="243"/>
      <c r="USQ384" s="243"/>
      <c r="USR384" s="243"/>
      <c r="USS384" s="243"/>
      <c r="UST384" s="243"/>
      <c r="USU384" s="243"/>
      <c r="USV384" s="243"/>
      <c r="USW384" s="243"/>
      <c r="USX384" s="243"/>
      <c r="USY384" s="243"/>
      <c r="USZ384" s="243"/>
      <c r="UTA384" s="243"/>
      <c r="UTB384" s="243"/>
      <c r="UTC384" s="243"/>
      <c r="UTD384" s="243"/>
      <c r="UTE384" s="243"/>
      <c r="UTF384" s="243"/>
      <c r="UTG384" s="243"/>
      <c r="UTH384" s="243"/>
      <c r="UTI384" s="243"/>
      <c r="UTJ384" s="243"/>
      <c r="UTK384" s="243"/>
      <c r="UTL384" s="243"/>
      <c r="UTM384" s="243"/>
      <c r="UTN384" s="243"/>
      <c r="UTO384" s="243"/>
      <c r="UTP384" s="243"/>
      <c r="UTQ384" s="243"/>
      <c r="UTR384" s="243"/>
      <c r="UTS384" s="243"/>
      <c r="UTT384" s="243"/>
      <c r="UTU384" s="243"/>
      <c r="UTV384" s="243"/>
      <c r="UTW384" s="243"/>
      <c r="UTX384" s="243"/>
      <c r="UTY384" s="243"/>
      <c r="UTZ384" s="243"/>
      <c r="UUA384" s="243"/>
      <c r="UUB384" s="243"/>
      <c r="UUC384" s="243"/>
      <c r="UUD384" s="243"/>
      <c r="UUE384" s="243"/>
      <c r="UUF384" s="243"/>
      <c r="UUG384" s="243"/>
      <c r="UUH384" s="243"/>
      <c r="UUI384" s="243"/>
      <c r="UUJ384" s="243"/>
      <c r="UUK384" s="243"/>
      <c r="UUL384" s="243"/>
      <c r="UUM384" s="243"/>
      <c r="UUN384" s="243"/>
      <c r="UUO384" s="243"/>
      <c r="UUP384" s="243"/>
      <c r="UUQ384" s="243"/>
      <c r="UUR384" s="243"/>
      <c r="UUS384" s="243"/>
      <c r="UUT384" s="243"/>
      <c r="UUU384" s="243"/>
      <c r="UUV384" s="243"/>
      <c r="UUW384" s="243"/>
      <c r="UUX384" s="243"/>
      <c r="UUY384" s="243"/>
      <c r="UUZ384" s="243"/>
      <c r="UVA384" s="243"/>
      <c r="UVB384" s="243"/>
      <c r="UVC384" s="243"/>
      <c r="UVD384" s="243"/>
      <c r="UVE384" s="243"/>
      <c r="UVF384" s="243"/>
      <c r="UVG384" s="243"/>
      <c r="UVH384" s="243"/>
      <c r="UVI384" s="243"/>
      <c r="UVJ384" s="243"/>
      <c r="UVK384" s="243"/>
      <c r="UVL384" s="243"/>
      <c r="UVM384" s="243"/>
      <c r="UVN384" s="243"/>
      <c r="UVO384" s="243"/>
      <c r="UVP384" s="243"/>
      <c r="UVQ384" s="243"/>
      <c r="UVR384" s="243"/>
      <c r="UVS384" s="243"/>
      <c r="UVT384" s="243"/>
      <c r="UVU384" s="243"/>
      <c r="UVV384" s="243"/>
      <c r="UVW384" s="243"/>
      <c r="UVX384" s="243"/>
      <c r="UVY384" s="243"/>
      <c r="UVZ384" s="243"/>
      <c r="UWA384" s="243"/>
      <c r="UWB384" s="243"/>
      <c r="UWC384" s="243"/>
      <c r="UWD384" s="243"/>
      <c r="UWE384" s="243"/>
      <c r="UWF384" s="243"/>
      <c r="UWG384" s="243"/>
      <c r="UWH384" s="243"/>
      <c r="UWI384" s="243"/>
      <c r="UWJ384" s="243"/>
      <c r="UWK384" s="243"/>
      <c r="UWL384" s="243"/>
      <c r="UWM384" s="243"/>
      <c r="UWN384" s="243"/>
      <c r="UWO384" s="243"/>
      <c r="UWP384" s="243"/>
      <c r="UWQ384" s="243"/>
      <c r="UWR384" s="243"/>
      <c r="UWS384" s="243"/>
      <c r="UWT384" s="243"/>
      <c r="UWU384" s="243"/>
      <c r="UWV384" s="243"/>
      <c r="UWW384" s="243"/>
      <c r="UWX384" s="243"/>
      <c r="UWY384" s="243"/>
      <c r="UWZ384" s="243"/>
      <c r="UXA384" s="243"/>
      <c r="UXB384" s="243"/>
      <c r="UXC384" s="243"/>
      <c r="UXD384" s="243"/>
      <c r="UXE384" s="243"/>
      <c r="UXF384" s="243"/>
      <c r="UXG384" s="243"/>
      <c r="UXH384" s="243"/>
      <c r="UXI384" s="243"/>
      <c r="UXJ384" s="243"/>
      <c r="UXK384" s="243"/>
      <c r="UXL384" s="243"/>
      <c r="UXM384" s="243"/>
      <c r="UXN384" s="243"/>
      <c r="UXO384" s="243"/>
      <c r="UXP384" s="243"/>
      <c r="UXQ384" s="243"/>
      <c r="UXR384" s="243"/>
      <c r="UXS384" s="243"/>
      <c r="UXT384" s="243"/>
      <c r="UXU384" s="243"/>
      <c r="UXV384" s="243"/>
      <c r="UXW384" s="243"/>
      <c r="UXX384" s="243"/>
      <c r="UXY384" s="243"/>
      <c r="UXZ384" s="243"/>
      <c r="UYA384" s="243"/>
      <c r="UYB384" s="243"/>
      <c r="UYC384" s="243"/>
      <c r="UYD384" s="243"/>
      <c r="UYE384" s="243"/>
      <c r="UYF384" s="243"/>
      <c r="UYG384" s="243"/>
      <c r="UYH384" s="243"/>
      <c r="UYI384" s="243"/>
      <c r="UYJ384" s="243"/>
      <c r="UYK384" s="243"/>
      <c r="UYL384" s="243"/>
      <c r="UYM384" s="243"/>
      <c r="UYN384" s="243"/>
      <c r="UYO384" s="243"/>
      <c r="UYP384" s="243"/>
      <c r="UYQ384" s="243"/>
      <c r="UYR384" s="243"/>
      <c r="UYS384" s="243"/>
      <c r="UYT384" s="243"/>
      <c r="UYU384" s="243"/>
      <c r="UYV384" s="243"/>
      <c r="UYW384" s="243"/>
      <c r="UYX384" s="243"/>
      <c r="UYY384" s="243"/>
      <c r="UYZ384" s="243"/>
      <c r="UZA384" s="243"/>
      <c r="UZB384" s="243"/>
      <c r="UZC384" s="243"/>
      <c r="UZD384" s="243"/>
      <c r="UZE384" s="243"/>
      <c r="UZF384" s="243"/>
      <c r="UZG384" s="243"/>
      <c r="UZH384" s="243"/>
      <c r="UZI384" s="243"/>
      <c r="UZJ384" s="243"/>
      <c r="UZK384" s="243"/>
      <c r="UZL384" s="243"/>
      <c r="UZM384" s="243"/>
      <c r="UZN384" s="243"/>
      <c r="UZO384" s="243"/>
      <c r="UZP384" s="243"/>
      <c r="UZQ384" s="243"/>
      <c r="UZR384" s="243"/>
      <c r="UZS384" s="243"/>
      <c r="UZT384" s="243"/>
      <c r="UZU384" s="243"/>
      <c r="UZV384" s="243"/>
      <c r="UZW384" s="243"/>
      <c r="UZX384" s="243"/>
      <c r="UZY384" s="243"/>
      <c r="UZZ384" s="243"/>
      <c r="VAA384" s="243"/>
      <c r="VAB384" s="243"/>
      <c r="VAC384" s="243"/>
      <c r="VAD384" s="243"/>
      <c r="VAE384" s="243"/>
      <c r="VAF384" s="243"/>
      <c r="VAG384" s="243"/>
      <c r="VAH384" s="243"/>
      <c r="VAI384" s="243"/>
      <c r="VAJ384" s="243"/>
      <c r="VAK384" s="243"/>
      <c r="VAL384" s="243"/>
      <c r="VAM384" s="243"/>
      <c r="VAN384" s="243"/>
      <c r="VAO384" s="243"/>
      <c r="VAP384" s="243"/>
      <c r="VAQ384" s="243"/>
      <c r="VAR384" s="243"/>
      <c r="VAS384" s="243"/>
      <c r="VAT384" s="243"/>
      <c r="VAU384" s="243"/>
      <c r="VAV384" s="243"/>
      <c r="VAW384" s="243"/>
      <c r="VAX384" s="243"/>
      <c r="VAY384" s="243"/>
      <c r="VAZ384" s="243"/>
      <c r="VBA384" s="243"/>
      <c r="VBB384" s="243"/>
      <c r="VBC384" s="243"/>
      <c r="VBD384" s="243"/>
      <c r="VBE384" s="243"/>
      <c r="VBF384" s="243"/>
      <c r="VBG384" s="243"/>
      <c r="VBH384" s="243"/>
      <c r="VBI384" s="243"/>
      <c r="VBJ384" s="243"/>
      <c r="VBK384" s="243"/>
      <c r="VBL384" s="243"/>
      <c r="VBM384" s="243"/>
      <c r="VBN384" s="243"/>
      <c r="VBO384" s="243"/>
      <c r="VBP384" s="243"/>
      <c r="VBQ384" s="243"/>
      <c r="VBR384" s="243"/>
      <c r="VBS384" s="243"/>
      <c r="VBT384" s="243"/>
      <c r="VBU384" s="243"/>
      <c r="VBV384" s="243"/>
      <c r="VBW384" s="243"/>
      <c r="VBX384" s="243"/>
      <c r="VBY384" s="243"/>
      <c r="VBZ384" s="243"/>
      <c r="VCA384" s="243"/>
      <c r="VCB384" s="243"/>
      <c r="VCC384" s="243"/>
      <c r="VCD384" s="243"/>
      <c r="VCE384" s="243"/>
      <c r="VCF384" s="243"/>
      <c r="VCG384" s="243"/>
      <c r="VCH384" s="243"/>
      <c r="VCI384" s="243"/>
      <c r="VCJ384" s="243"/>
      <c r="VCK384" s="243"/>
      <c r="VCL384" s="243"/>
      <c r="VCM384" s="243"/>
      <c r="VCN384" s="243"/>
      <c r="VCO384" s="243"/>
      <c r="VCP384" s="243"/>
      <c r="VCQ384" s="243"/>
      <c r="VCR384" s="243"/>
      <c r="VCS384" s="243"/>
      <c r="VCT384" s="243"/>
      <c r="VCU384" s="243"/>
      <c r="VCV384" s="243"/>
      <c r="VCW384" s="243"/>
      <c r="VCX384" s="243"/>
      <c r="VCY384" s="243"/>
      <c r="VCZ384" s="243"/>
      <c r="VDA384" s="243"/>
      <c r="VDB384" s="243"/>
      <c r="VDC384" s="243"/>
      <c r="VDD384" s="243"/>
      <c r="VDE384" s="243"/>
      <c r="VDF384" s="243"/>
      <c r="VDG384" s="243"/>
      <c r="VDH384" s="243"/>
      <c r="VDI384" s="243"/>
      <c r="VDJ384" s="243"/>
      <c r="VDK384" s="243"/>
      <c r="VDL384" s="243"/>
      <c r="VDM384" s="243"/>
      <c r="VDN384" s="243"/>
      <c r="VDO384" s="243"/>
      <c r="VDP384" s="243"/>
      <c r="VDQ384" s="243"/>
      <c r="VDR384" s="243"/>
      <c r="VDS384" s="243"/>
      <c r="VDT384" s="243"/>
      <c r="VDU384" s="243"/>
      <c r="VDV384" s="243"/>
      <c r="VDW384" s="243"/>
      <c r="VDX384" s="243"/>
      <c r="VDY384" s="243"/>
      <c r="VDZ384" s="243"/>
      <c r="VEA384" s="243"/>
      <c r="VEB384" s="243"/>
      <c r="VEC384" s="243"/>
      <c r="VED384" s="243"/>
      <c r="VEE384" s="243"/>
      <c r="VEF384" s="243"/>
      <c r="VEG384" s="243"/>
      <c r="VEH384" s="243"/>
      <c r="VEI384" s="243"/>
      <c r="VEJ384" s="243"/>
      <c r="VEK384" s="243"/>
      <c r="VEL384" s="243"/>
      <c r="VEM384" s="243"/>
      <c r="VEN384" s="243"/>
      <c r="VEO384" s="243"/>
      <c r="VEP384" s="243"/>
      <c r="VEQ384" s="243"/>
      <c r="VER384" s="243"/>
      <c r="VES384" s="243"/>
      <c r="VET384" s="243"/>
      <c r="VEU384" s="243"/>
      <c r="VEV384" s="243"/>
      <c r="VEW384" s="243"/>
      <c r="VEX384" s="243"/>
      <c r="VEY384" s="243"/>
      <c r="VEZ384" s="243"/>
      <c r="VFA384" s="243"/>
      <c r="VFB384" s="243"/>
      <c r="VFC384" s="243"/>
      <c r="VFD384" s="243"/>
      <c r="VFE384" s="243"/>
      <c r="VFF384" s="243"/>
      <c r="VFG384" s="243"/>
      <c r="VFH384" s="243"/>
      <c r="VFI384" s="243"/>
      <c r="VFJ384" s="243"/>
      <c r="VFK384" s="243"/>
      <c r="VFL384" s="243"/>
      <c r="VFM384" s="243"/>
      <c r="VFN384" s="243"/>
      <c r="VFO384" s="243"/>
      <c r="VFP384" s="243"/>
      <c r="VFQ384" s="243"/>
      <c r="VFR384" s="243"/>
      <c r="VFS384" s="243"/>
      <c r="VFT384" s="243"/>
      <c r="VFU384" s="243"/>
      <c r="VFV384" s="243"/>
      <c r="VFW384" s="243"/>
      <c r="VFX384" s="243"/>
      <c r="VFY384" s="243"/>
      <c r="VFZ384" s="243"/>
      <c r="VGA384" s="243"/>
      <c r="VGB384" s="243"/>
      <c r="VGC384" s="243"/>
      <c r="VGD384" s="243"/>
      <c r="VGE384" s="243"/>
      <c r="VGF384" s="243"/>
      <c r="VGG384" s="243"/>
      <c r="VGH384" s="243"/>
      <c r="VGI384" s="243"/>
      <c r="VGJ384" s="243"/>
      <c r="VGK384" s="243"/>
      <c r="VGL384" s="243"/>
      <c r="VGM384" s="243"/>
      <c r="VGN384" s="243"/>
      <c r="VGO384" s="243"/>
      <c r="VGP384" s="243"/>
      <c r="VGQ384" s="243"/>
      <c r="VGR384" s="243"/>
      <c r="VGS384" s="243"/>
      <c r="VGT384" s="243"/>
      <c r="VGU384" s="243"/>
      <c r="VGV384" s="243"/>
      <c r="VGW384" s="243"/>
      <c r="VGX384" s="243"/>
      <c r="VGY384" s="243"/>
      <c r="VGZ384" s="243"/>
      <c r="VHA384" s="243"/>
      <c r="VHB384" s="243"/>
      <c r="VHC384" s="243"/>
      <c r="VHD384" s="243"/>
      <c r="VHE384" s="243"/>
      <c r="VHF384" s="243"/>
      <c r="VHG384" s="243"/>
      <c r="VHH384" s="243"/>
      <c r="VHI384" s="243"/>
      <c r="VHJ384" s="243"/>
      <c r="VHK384" s="243"/>
      <c r="VHL384" s="243"/>
      <c r="VHM384" s="243"/>
      <c r="VHN384" s="243"/>
      <c r="VHO384" s="243"/>
      <c r="VHP384" s="243"/>
      <c r="VHQ384" s="243"/>
      <c r="VHR384" s="243"/>
      <c r="VHS384" s="243"/>
      <c r="VHT384" s="243"/>
      <c r="VHU384" s="243"/>
      <c r="VHV384" s="243"/>
      <c r="VHW384" s="243"/>
      <c r="VHX384" s="243"/>
      <c r="VHY384" s="243"/>
      <c r="VHZ384" s="243"/>
      <c r="VIA384" s="243"/>
      <c r="VIB384" s="243"/>
      <c r="VIC384" s="243"/>
      <c r="VID384" s="243"/>
      <c r="VIE384" s="243"/>
      <c r="VIF384" s="243"/>
      <c r="VIG384" s="243"/>
      <c r="VIH384" s="243"/>
      <c r="VII384" s="243"/>
      <c r="VIJ384" s="243"/>
      <c r="VIK384" s="243"/>
      <c r="VIL384" s="243"/>
      <c r="VIM384" s="243"/>
      <c r="VIN384" s="243"/>
      <c r="VIO384" s="243"/>
      <c r="VIP384" s="243"/>
      <c r="VIQ384" s="243"/>
      <c r="VIR384" s="243"/>
      <c r="VIS384" s="243"/>
      <c r="VIT384" s="243"/>
      <c r="VIU384" s="243"/>
      <c r="VIV384" s="243"/>
      <c r="VIW384" s="243"/>
      <c r="VIX384" s="243"/>
      <c r="VIY384" s="243"/>
      <c r="VIZ384" s="243"/>
      <c r="VJA384" s="243"/>
      <c r="VJB384" s="243"/>
      <c r="VJC384" s="243"/>
      <c r="VJD384" s="243"/>
      <c r="VJE384" s="243"/>
      <c r="VJF384" s="243"/>
      <c r="VJG384" s="243"/>
      <c r="VJH384" s="243"/>
      <c r="VJI384" s="243"/>
      <c r="VJJ384" s="243"/>
      <c r="VJK384" s="243"/>
      <c r="VJL384" s="243"/>
      <c r="VJM384" s="243"/>
      <c r="VJN384" s="243"/>
      <c r="VJO384" s="243"/>
      <c r="VJP384" s="243"/>
      <c r="VJQ384" s="243"/>
      <c r="VJR384" s="243"/>
      <c r="VJS384" s="243"/>
      <c r="VJT384" s="243"/>
      <c r="VJU384" s="243"/>
      <c r="VJV384" s="243"/>
      <c r="VJW384" s="243"/>
      <c r="VJX384" s="243"/>
      <c r="VJY384" s="243"/>
      <c r="VJZ384" s="243"/>
      <c r="VKA384" s="243"/>
      <c r="VKB384" s="243"/>
      <c r="VKC384" s="243"/>
      <c r="VKD384" s="243"/>
      <c r="VKE384" s="243"/>
      <c r="VKF384" s="243"/>
      <c r="VKG384" s="243"/>
      <c r="VKH384" s="243"/>
      <c r="VKI384" s="243"/>
      <c r="VKJ384" s="243"/>
      <c r="VKK384" s="243"/>
      <c r="VKL384" s="243"/>
      <c r="VKM384" s="243"/>
      <c r="VKN384" s="243"/>
      <c r="VKO384" s="243"/>
      <c r="VKP384" s="243"/>
      <c r="VKQ384" s="243"/>
      <c r="VKR384" s="243"/>
      <c r="VKS384" s="243"/>
      <c r="VKT384" s="243"/>
      <c r="VKU384" s="243"/>
      <c r="VKV384" s="243"/>
      <c r="VKW384" s="243"/>
      <c r="VKX384" s="243"/>
      <c r="VKY384" s="243"/>
      <c r="VKZ384" s="243"/>
      <c r="VLA384" s="243"/>
      <c r="VLB384" s="243"/>
      <c r="VLC384" s="243"/>
      <c r="VLD384" s="243"/>
      <c r="VLE384" s="243"/>
      <c r="VLF384" s="243"/>
      <c r="VLG384" s="243"/>
      <c r="VLH384" s="243"/>
      <c r="VLI384" s="243"/>
      <c r="VLJ384" s="243"/>
      <c r="VLK384" s="243"/>
      <c r="VLL384" s="243"/>
      <c r="VLM384" s="243"/>
      <c r="VLN384" s="243"/>
      <c r="VLO384" s="243"/>
      <c r="VLP384" s="243"/>
      <c r="VLQ384" s="243"/>
      <c r="VLR384" s="243"/>
      <c r="VLS384" s="243"/>
      <c r="VLT384" s="243"/>
      <c r="VLU384" s="243"/>
      <c r="VLV384" s="243"/>
      <c r="VLW384" s="243"/>
      <c r="VLX384" s="243"/>
      <c r="VLY384" s="243"/>
      <c r="VLZ384" s="243"/>
      <c r="VMA384" s="243"/>
      <c r="VMB384" s="243"/>
      <c r="VMC384" s="243"/>
      <c r="VMD384" s="243"/>
      <c r="VME384" s="243"/>
      <c r="VMF384" s="243"/>
      <c r="VMG384" s="243"/>
      <c r="VMH384" s="243"/>
      <c r="VMI384" s="243"/>
      <c r="VMJ384" s="243"/>
      <c r="VMK384" s="243"/>
      <c r="VML384" s="243"/>
      <c r="VMM384" s="243"/>
      <c r="VMN384" s="243"/>
      <c r="VMO384" s="243"/>
      <c r="VMP384" s="243"/>
      <c r="VMQ384" s="243"/>
      <c r="VMR384" s="243"/>
      <c r="VMS384" s="243"/>
      <c r="VMT384" s="243"/>
      <c r="VMU384" s="243"/>
      <c r="VMV384" s="243"/>
      <c r="VMW384" s="243"/>
      <c r="VMX384" s="243"/>
      <c r="VMY384" s="243"/>
      <c r="VMZ384" s="243"/>
      <c r="VNA384" s="243"/>
      <c r="VNB384" s="243"/>
      <c r="VNC384" s="243"/>
      <c r="VND384" s="243"/>
      <c r="VNE384" s="243"/>
      <c r="VNF384" s="243"/>
      <c r="VNG384" s="243"/>
      <c r="VNH384" s="243"/>
      <c r="VNI384" s="243"/>
      <c r="VNJ384" s="243"/>
      <c r="VNK384" s="243"/>
      <c r="VNL384" s="243"/>
      <c r="VNM384" s="243"/>
      <c r="VNN384" s="243"/>
      <c r="VNO384" s="243"/>
      <c r="VNP384" s="243"/>
      <c r="VNQ384" s="243"/>
      <c r="VNR384" s="243"/>
      <c r="VNS384" s="243"/>
      <c r="VNT384" s="243"/>
      <c r="VNU384" s="243"/>
      <c r="VNV384" s="243"/>
      <c r="VNW384" s="243"/>
      <c r="VNX384" s="243"/>
      <c r="VNY384" s="243"/>
      <c r="VNZ384" s="243"/>
      <c r="VOA384" s="243"/>
      <c r="VOB384" s="243"/>
      <c r="VOC384" s="243"/>
      <c r="VOD384" s="243"/>
      <c r="VOE384" s="243"/>
      <c r="VOF384" s="243"/>
      <c r="VOG384" s="243"/>
      <c r="VOH384" s="243"/>
      <c r="VOI384" s="243"/>
      <c r="VOJ384" s="243"/>
      <c r="VOK384" s="243"/>
      <c r="VOL384" s="243"/>
      <c r="VOM384" s="243"/>
      <c r="VON384" s="243"/>
      <c r="VOO384" s="243"/>
      <c r="VOP384" s="243"/>
      <c r="VOQ384" s="243"/>
      <c r="VOR384" s="243"/>
      <c r="VOS384" s="243"/>
      <c r="VOT384" s="243"/>
      <c r="VOU384" s="243"/>
      <c r="VOV384" s="243"/>
      <c r="VOW384" s="243"/>
      <c r="VOX384" s="243"/>
      <c r="VOY384" s="243"/>
      <c r="VOZ384" s="243"/>
      <c r="VPA384" s="243"/>
      <c r="VPB384" s="243"/>
      <c r="VPC384" s="243"/>
      <c r="VPD384" s="243"/>
      <c r="VPE384" s="243"/>
      <c r="VPF384" s="243"/>
      <c r="VPG384" s="243"/>
      <c r="VPH384" s="243"/>
      <c r="VPI384" s="243"/>
      <c r="VPJ384" s="243"/>
      <c r="VPK384" s="243"/>
      <c r="VPL384" s="243"/>
      <c r="VPM384" s="243"/>
      <c r="VPN384" s="243"/>
      <c r="VPO384" s="243"/>
      <c r="VPP384" s="243"/>
      <c r="VPQ384" s="243"/>
      <c r="VPR384" s="243"/>
      <c r="VPS384" s="243"/>
      <c r="VPT384" s="243"/>
      <c r="VPU384" s="243"/>
      <c r="VPV384" s="243"/>
      <c r="VPW384" s="243"/>
      <c r="VPX384" s="243"/>
      <c r="VPY384" s="243"/>
      <c r="VPZ384" s="243"/>
      <c r="VQA384" s="243"/>
      <c r="VQB384" s="243"/>
      <c r="VQC384" s="243"/>
      <c r="VQD384" s="243"/>
      <c r="VQE384" s="243"/>
      <c r="VQF384" s="243"/>
      <c r="VQG384" s="243"/>
      <c r="VQH384" s="243"/>
      <c r="VQI384" s="243"/>
      <c r="VQJ384" s="243"/>
      <c r="VQK384" s="243"/>
      <c r="VQL384" s="243"/>
      <c r="VQM384" s="243"/>
      <c r="VQN384" s="243"/>
      <c r="VQO384" s="243"/>
      <c r="VQP384" s="243"/>
      <c r="VQQ384" s="243"/>
      <c r="VQR384" s="243"/>
      <c r="VQS384" s="243"/>
      <c r="VQT384" s="243"/>
      <c r="VQU384" s="243"/>
      <c r="VQV384" s="243"/>
      <c r="VQW384" s="243"/>
      <c r="VQX384" s="243"/>
      <c r="VQY384" s="243"/>
      <c r="VQZ384" s="243"/>
      <c r="VRA384" s="243"/>
      <c r="VRB384" s="243"/>
      <c r="VRC384" s="243"/>
      <c r="VRD384" s="243"/>
      <c r="VRE384" s="243"/>
      <c r="VRF384" s="243"/>
      <c r="VRG384" s="243"/>
      <c r="VRH384" s="243"/>
      <c r="VRI384" s="243"/>
      <c r="VRJ384" s="243"/>
      <c r="VRK384" s="243"/>
      <c r="VRL384" s="243"/>
      <c r="VRM384" s="243"/>
      <c r="VRN384" s="243"/>
      <c r="VRO384" s="243"/>
      <c r="VRP384" s="243"/>
      <c r="VRQ384" s="243"/>
      <c r="VRR384" s="243"/>
      <c r="VRS384" s="243"/>
      <c r="VRT384" s="243"/>
      <c r="VRU384" s="243"/>
      <c r="VRV384" s="243"/>
      <c r="VRW384" s="243"/>
      <c r="VRX384" s="243"/>
      <c r="VRY384" s="243"/>
      <c r="VRZ384" s="243"/>
      <c r="VSA384" s="243"/>
      <c r="VSB384" s="243"/>
      <c r="VSC384" s="243"/>
      <c r="VSD384" s="243"/>
      <c r="VSE384" s="243"/>
      <c r="VSF384" s="243"/>
      <c r="VSG384" s="243"/>
      <c r="VSH384" s="243"/>
      <c r="VSI384" s="243"/>
      <c r="VSJ384" s="243"/>
      <c r="VSK384" s="243"/>
      <c r="VSL384" s="243"/>
      <c r="VSM384" s="243"/>
      <c r="VSN384" s="243"/>
      <c r="VSO384" s="243"/>
      <c r="VSP384" s="243"/>
      <c r="VSQ384" s="243"/>
      <c r="VSR384" s="243"/>
      <c r="VSS384" s="243"/>
      <c r="VST384" s="243"/>
      <c r="VSU384" s="243"/>
      <c r="VSV384" s="243"/>
      <c r="VSW384" s="243"/>
      <c r="VSX384" s="243"/>
      <c r="VSY384" s="243"/>
      <c r="VSZ384" s="243"/>
      <c r="VTA384" s="243"/>
      <c r="VTB384" s="243"/>
      <c r="VTC384" s="243"/>
      <c r="VTD384" s="243"/>
      <c r="VTE384" s="243"/>
      <c r="VTF384" s="243"/>
      <c r="VTG384" s="243"/>
      <c r="VTH384" s="243"/>
      <c r="VTI384" s="243"/>
      <c r="VTJ384" s="243"/>
      <c r="VTK384" s="243"/>
      <c r="VTL384" s="243"/>
      <c r="VTM384" s="243"/>
      <c r="VTN384" s="243"/>
      <c r="VTO384" s="243"/>
      <c r="VTP384" s="243"/>
      <c r="VTQ384" s="243"/>
      <c r="VTR384" s="243"/>
      <c r="VTS384" s="243"/>
      <c r="VTT384" s="243"/>
      <c r="VTU384" s="243"/>
      <c r="VTV384" s="243"/>
      <c r="VTW384" s="243"/>
      <c r="VTX384" s="243"/>
      <c r="VTY384" s="243"/>
      <c r="VTZ384" s="243"/>
      <c r="VUA384" s="243"/>
      <c r="VUB384" s="243"/>
      <c r="VUC384" s="243"/>
      <c r="VUD384" s="243"/>
      <c r="VUE384" s="243"/>
      <c r="VUF384" s="243"/>
      <c r="VUG384" s="243"/>
      <c r="VUH384" s="243"/>
      <c r="VUI384" s="243"/>
      <c r="VUJ384" s="243"/>
      <c r="VUK384" s="243"/>
      <c r="VUL384" s="243"/>
      <c r="VUM384" s="243"/>
      <c r="VUN384" s="243"/>
      <c r="VUO384" s="243"/>
      <c r="VUP384" s="243"/>
      <c r="VUQ384" s="243"/>
      <c r="VUR384" s="243"/>
      <c r="VUS384" s="243"/>
      <c r="VUT384" s="243"/>
      <c r="VUU384" s="243"/>
      <c r="VUV384" s="243"/>
      <c r="VUW384" s="243"/>
      <c r="VUX384" s="243"/>
      <c r="VUY384" s="243"/>
      <c r="VUZ384" s="243"/>
      <c r="VVA384" s="243"/>
      <c r="VVB384" s="243"/>
      <c r="VVC384" s="243"/>
      <c r="VVD384" s="243"/>
      <c r="VVE384" s="243"/>
      <c r="VVF384" s="243"/>
      <c r="VVG384" s="243"/>
      <c r="VVH384" s="243"/>
      <c r="VVI384" s="243"/>
      <c r="VVJ384" s="243"/>
      <c r="VVK384" s="243"/>
      <c r="VVL384" s="243"/>
      <c r="VVM384" s="243"/>
      <c r="VVN384" s="243"/>
      <c r="VVO384" s="243"/>
      <c r="VVP384" s="243"/>
      <c r="VVQ384" s="243"/>
      <c r="VVR384" s="243"/>
      <c r="VVS384" s="243"/>
      <c r="VVT384" s="243"/>
      <c r="VVU384" s="243"/>
      <c r="VVV384" s="243"/>
      <c r="VVW384" s="243"/>
      <c r="VVX384" s="243"/>
      <c r="VVY384" s="243"/>
      <c r="VVZ384" s="243"/>
      <c r="VWA384" s="243"/>
      <c r="VWB384" s="243"/>
      <c r="VWC384" s="243"/>
      <c r="VWD384" s="243"/>
      <c r="VWE384" s="243"/>
      <c r="VWF384" s="243"/>
      <c r="VWG384" s="243"/>
      <c r="VWH384" s="243"/>
      <c r="VWI384" s="243"/>
      <c r="VWJ384" s="243"/>
      <c r="VWK384" s="243"/>
      <c r="VWL384" s="243"/>
      <c r="VWM384" s="243"/>
      <c r="VWN384" s="243"/>
      <c r="VWO384" s="243"/>
      <c r="VWP384" s="243"/>
      <c r="VWQ384" s="243"/>
      <c r="VWR384" s="243"/>
      <c r="VWS384" s="243"/>
      <c r="VWT384" s="243"/>
      <c r="VWU384" s="243"/>
      <c r="VWV384" s="243"/>
      <c r="VWW384" s="243"/>
      <c r="VWX384" s="243"/>
      <c r="VWY384" s="243"/>
      <c r="VWZ384" s="243"/>
      <c r="VXA384" s="243"/>
      <c r="VXB384" s="243"/>
      <c r="VXC384" s="243"/>
      <c r="VXD384" s="243"/>
      <c r="VXE384" s="243"/>
      <c r="VXF384" s="243"/>
      <c r="VXG384" s="243"/>
      <c r="VXH384" s="243"/>
      <c r="VXI384" s="243"/>
      <c r="VXJ384" s="243"/>
      <c r="VXK384" s="243"/>
      <c r="VXL384" s="243"/>
      <c r="VXM384" s="243"/>
      <c r="VXN384" s="243"/>
      <c r="VXO384" s="243"/>
      <c r="VXP384" s="243"/>
      <c r="VXQ384" s="243"/>
      <c r="VXR384" s="243"/>
      <c r="VXS384" s="243"/>
      <c r="VXT384" s="243"/>
      <c r="VXU384" s="243"/>
      <c r="VXV384" s="243"/>
      <c r="VXW384" s="243"/>
      <c r="VXX384" s="243"/>
      <c r="VXY384" s="243"/>
      <c r="VXZ384" s="243"/>
      <c r="VYA384" s="243"/>
      <c r="VYB384" s="243"/>
      <c r="VYC384" s="243"/>
      <c r="VYD384" s="243"/>
      <c r="VYE384" s="243"/>
      <c r="VYF384" s="243"/>
      <c r="VYG384" s="243"/>
      <c r="VYH384" s="243"/>
      <c r="VYI384" s="243"/>
      <c r="VYJ384" s="243"/>
      <c r="VYK384" s="243"/>
      <c r="VYL384" s="243"/>
      <c r="VYM384" s="243"/>
      <c r="VYN384" s="243"/>
      <c r="VYO384" s="243"/>
      <c r="VYP384" s="243"/>
      <c r="VYQ384" s="243"/>
      <c r="VYR384" s="243"/>
      <c r="VYS384" s="243"/>
      <c r="VYT384" s="243"/>
      <c r="VYU384" s="243"/>
      <c r="VYV384" s="243"/>
      <c r="VYW384" s="243"/>
      <c r="VYX384" s="243"/>
      <c r="VYY384" s="243"/>
      <c r="VYZ384" s="243"/>
      <c r="VZA384" s="243"/>
      <c r="VZB384" s="243"/>
      <c r="VZC384" s="243"/>
      <c r="VZD384" s="243"/>
      <c r="VZE384" s="243"/>
      <c r="VZF384" s="243"/>
      <c r="VZG384" s="243"/>
      <c r="VZH384" s="243"/>
      <c r="VZI384" s="243"/>
      <c r="VZJ384" s="243"/>
      <c r="VZK384" s="243"/>
      <c r="VZL384" s="243"/>
      <c r="VZM384" s="243"/>
      <c r="VZN384" s="243"/>
      <c r="VZO384" s="243"/>
      <c r="VZP384" s="243"/>
      <c r="VZQ384" s="243"/>
      <c r="VZR384" s="243"/>
      <c r="VZS384" s="243"/>
      <c r="VZT384" s="243"/>
      <c r="VZU384" s="243"/>
      <c r="VZV384" s="243"/>
      <c r="VZW384" s="243"/>
      <c r="VZX384" s="243"/>
      <c r="VZY384" s="243"/>
      <c r="VZZ384" s="243"/>
      <c r="WAA384" s="243"/>
      <c r="WAB384" s="243"/>
      <c r="WAC384" s="243"/>
      <c r="WAD384" s="243"/>
      <c r="WAE384" s="243"/>
      <c r="WAF384" s="243"/>
      <c r="WAG384" s="243"/>
      <c r="WAH384" s="243"/>
      <c r="WAI384" s="243"/>
      <c r="WAJ384" s="243"/>
      <c r="WAK384" s="243"/>
      <c r="WAL384" s="243"/>
      <c r="WAM384" s="243"/>
      <c r="WAN384" s="243"/>
      <c r="WAO384" s="243"/>
      <c r="WAP384" s="243"/>
      <c r="WAQ384" s="243"/>
      <c r="WAR384" s="243"/>
      <c r="WAS384" s="243"/>
      <c r="WAT384" s="243"/>
      <c r="WAU384" s="243"/>
      <c r="WAV384" s="243"/>
      <c r="WAW384" s="243"/>
      <c r="WAX384" s="243"/>
      <c r="WAY384" s="243"/>
      <c r="WAZ384" s="243"/>
      <c r="WBA384" s="243"/>
      <c r="WBB384" s="243"/>
      <c r="WBC384" s="243"/>
      <c r="WBD384" s="243"/>
      <c r="WBE384" s="243"/>
      <c r="WBF384" s="243"/>
      <c r="WBG384" s="243"/>
      <c r="WBH384" s="243"/>
      <c r="WBI384" s="243"/>
      <c r="WBJ384" s="243"/>
      <c r="WBK384" s="243"/>
      <c r="WBL384" s="243"/>
      <c r="WBM384" s="243"/>
      <c r="WBN384" s="243"/>
      <c r="WBO384" s="243"/>
      <c r="WBP384" s="243"/>
      <c r="WBQ384" s="243"/>
      <c r="WBR384" s="243"/>
      <c r="WBS384" s="243"/>
      <c r="WBT384" s="243"/>
      <c r="WBU384" s="243"/>
      <c r="WBV384" s="243"/>
      <c r="WBW384" s="243"/>
      <c r="WBX384" s="243"/>
      <c r="WBY384" s="243"/>
      <c r="WBZ384" s="243"/>
      <c r="WCA384" s="243"/>
      <c r="WCB384" s="243"/>
      <c r="WCC384" s="243"/>
      <c r="WCD384" s="243"/>
      <c r="WCE384" s="243"/>
      <c r="WCF384" s="243"/>
      <c r="WCG384" s="243"/>
      <c r="WCH384" s="243"/>
      <c r="WCI384" s="243"/>
      <c r="WCJ384" s="243"/>
      <c r="WCK384" s="243"/>
      <c r="WCL384" s="243"/>
      <c r="WCM384" s="243"/>
      <c r="WCN384" s="243"/>
      <c r="WCO384" s="243"/>
      <c r="WCP384" s="243"/>
      <c r="WCQ384" s="243"/>
      <c r="WCR384" s="243"/>
      <c r="WCS384" s="243"/>
      <c r="WCT384" s="243"/>
      <c r="WCU384" s="243"/>
      <c r="WCV384" s="243"/>
      <c r="WCW384" s="243"/>
      <c r="WCX384" s="243"/>
      <c r="WCY384" s="243"/>
      <c r="WCZ384" s="243"/>
      <c r="WDA384" s="243"/>
      <c r="WDB384" s="243"/>
      <c r="WDC384" s="243"/>
      <c r="WDD384" s="243"/>
      <c r="WDE384" s="243"/>
      <c r="WDF384" s="243"/>
      <c r="WDG384" s="243"/>
      <c r="WDH384" s="243"/>
      <c r="WDI384" s="243"/>
      <c r="WDJ384" s="243"/>
      <c r="WDK384" s="243"/>
      <c r="WDL384" s="243"/>
      <c r="WDM384" s="243"/>
      <c r="WDN384" s="243"/>
      <c r="WDO384" s="243"/>
      <c r="WDP384" s="243"/>
      <c r="WDQ384" s="243"/>
      <c r="WDR384" s="243"/>
      <c r="WDS384" s="243"/>
      <c r="WDT384" s="243"/>
      <c r="WDU384" s="243"/>
      <c r="WDV384" s="243"/>
      <c r="WDW384" s="243"/>
      <c r="WDX384" s="243"/>
      <c r="WDY384" s="243"/>
      <c r="WDZ384" s="243"/>
      <c r="WEA384" s="243"/>
      <c r="WEB384" s="243"/>
      <c r="WEC384" s="243"/>
      <c r="WED384" s="243"/>
      <c r="WEE384" s="243"/>
      <c r="WEF384" s="243"/>
      <c r="WEG384" s="243"/>
      <c r="WEH384" s="243"/>
      <c r="WEI384" s="243"/>
      <c r="WEJ384" s="243"/>
      <c r="WEK384" s="243"/>
      <c r="WEL384" s="243"/>
      <c r="WEM384" s="243"/>
      <c r="WEN384" s="243"/>
      <c r="WEO384" s="243"/>
      <c r="WEP384" s="243"/>
      <c r="WEQ384" s="243"/>
      <c r="WER384" s="243"/>
      <c r="WES384" s="243"/>
      <c r="WET384" s="243"/>
      <c r="WEU384" s="243"/>
      <c r="WEV384" s="243"/>
      <c r="WEW384" s="243"/>
      <c r="WEX384" s="243"/>
      <c r="WEY384" s="243"/>
      <c r="WEZ384" s="243"/>
      <c r="WFA384" s="243"/>
      <c r="WFB384" s="243"/>
      <c r="WFC384" s="243"/>
      <c r="WFD384" s="243"/>
      <c r="WFE384" s="243"/>
      <c r="WFF384" s="243"/>
      <c r="WFG384" s="243"/>
      <c r="WFH384" s="243"/>
      <c r="WFI384" s="243"/>
      <c r="WFJ384" s="243"/>
      <c r="WFK384" s="243"/>
      <c r="WFL384" s="243"/>
      <c r="WFM384" s="243"/>
      <c r="WFN384" s="243"/>
      <c r="WFO384" s="243"/>
      <c r="WFP384" s="243"/>
      <c r="WFQ384" s="243"/>
      <c r="WFR384" s="243"/>
      <c r="WFS384" s="243"/>
      <c r="WFT384" s="243"/>
      <c r="WFU384" s="243"/>
      <c r="WFV384" s="243"/>
      <c r="WFW384" s="243"/>
      <c r="WFX384" s="243"/>
      <c r="WFY384" s="243"/>
      <c r="WFZ384" s="243"/>
      <c r="WGA384" s="243"/>
      <c r="WGB384" s="243"/>
      <c r="WGC384" s="243"/>
      <c r="WGD384" s="243"/>
      <c r="WGE384" s="243"/>
      <c r="WGF384" s="243"/>
      <c r="WGG384" s="243"/>
      <c r="WGH384" s="243"/>
      <c r="WGI384" s="243"/>
      <c r="WGJ384" s="243"/>
      <c r="WGK384" s="243"/>
      <c r="WGL384" s="243"/>
      <c r="WGM384" s="243"/>
      <c r="WGN384" s="243"/>
      <c r="WGO384" s="243"/>
      <c r="WGP384" s="243"/>
      <c r="WGQ384" s="243"/>
      <c r="WGR384" s="243"/>
      <c r="WGS384" s="243"/>
      <c r="WGT384" s="243"/>
      <c r="WGU384" s="243"/>
      <c r="WGV384" s="243"/>
      <c r="WGW384" s="243"/>
      <c r="WGX384" s="243"/>
      <c r="WGY384" s="243"/>
      <c r="WGZ384" s="243"/>
      <c r="WHA384" s="243"/>
      <c r="WHB384" s="243"/>
      <c r="WHC384" s="243"/>
      <c r="WHD384" s="243"/>
      <c r="WHE384" s="243"/>
      <c r="WHF384" s="243"/>
      <c r="WHG384" s="243"/>
      <c r="WHH384" s="243"/>
      <c r="WHI384" s="243"/>
      <c r="WHJ384" s="243"/>
      <c r="WHK384" s="243"/>
      <c r="WHL384" s="243"/>
      <c r="WHM384" s="243"/>
      <c r="WHN384" s="243"/>
      <c r="WHO384" s="243"/>
      <c r="WHP384" s="243"/>
      <c r="WHQ384" s="243"/>
      <c r="WHR384" s="243"/>
      <c r="WHS384" s="243"/>
      <c r="WHT384" s="243"/>
      <c r="WHU384" s="243"/>
      <c r="WHV384" s="243"/>
      <c r="WHW384" s="243"/>
      <c r="WHX384" s="243"/>
      <c r="WHY384" s="243"/>
      <c r="WHZ384" s="243"/>
      <c r="WIA384" s="243"/>
      <c r="WIB384" s="243"/>
      <c r="WIC384" s="243"/>
      <c r="WID384" s="243"/>
      <c r="WIE384" s="243"/>
      <c r="WIF384" s="243"/>
      <c r="WIG384" s="243"/>
      <c r="WIH384" s="243"/>
      <c r="WII384" s="243"/>
      <c r="WIJ384" s="243"/>
      <c r="WIK384" s="243"/>
      <c r="WIL384" s="243"/>
      <c r="WIM384" s="243"/>
      <c r="WIN384" s="243"/>
      <c r="WIO384" s="243"/>
      <c r="WIP384" s="243"/>
      <c r="WIQ384" s="243"/>
      <c r="WIR384" s="243"/>
      <c r="WIS384" s="243"/>
      <c r="WIT384" s="243"/>
      <c r="WIU384" s="243"/>
      <c r="WIV384" s="243"/>
      <c r="WIW384" s="243"/>
      <c r="WIX384" s="243"/>
      <c r="WIY384" s="243"/>
      <c r="WIZ384" s="243"/>
      <c r="WJA384" s="243"/>
      <c r="WJB384" s="243"/>
      <c r="WJC384" s="243"/>
      <c r="WJD384" s="243"/>
      <c r="WJE384" s="243"/>
      <c r="WJF384" s="243"/>
      <c r="WJG384" s="243"/>
      <c r="WJH384" s="243"/>
      <c r="WJI384" s="243"/>
      <c r="WJJ384" s="243"/>
      <c r="WJK384" s="243"/>
      <c r="WJL384" s="243"/>
      <c r="WJM384" s="243"/>
      <c r="WJN384" s="243"/>
      <c r="WJO384" s="243"/>
      <c r="WJP384" s="243"/>
      <c r="WJQ384" s="243"/>
      <c r="WJR384" s="243"/>
      <c r="WJS384" s="243"/>
      <c r="WJT384" s="243"/>
      <c r="WJU384" s="243"/>
      <c r="WJV384" s="243"/>
      <c r="WJW384" s="243"/>
      <c r="WJX384" s="243"/>
      <c r="WJY384" s="243"/>
      <c r="WJZ384" s="243"/>
      <c r="WKA384" s="243"/>
      <c r="WKB384" s="243"/>
      <c r="WKC384" s="243"/>
      <c r="WKD384" s="243"/>
      <c r="WKE384" s="243"/>
      <c r="WKF384" s="243"/>
      <c r="WKG384" s="243"/>
      <c r="WKH384" s="243"/>
      <c r="WKI384" s="243"/>
      <c r="WKJ384" s="243"/>
      <c r="WKK384" s="243"/>
      <c r="WKL384" s="243"/>
      <c r="WKM384" s="243"/>
      <c r="WKN384" s="243"/>
      <c r="WKO384" s="243"/>
      <c r="WKP384" s="243"/>
      <c r="WKQ384" s="243"/>
      <c r="WKR384" s="243"/>
      <c r="WKS384" s="243"/>
      <c r="WKT384" s="243"/>
      <c r="WKU384" s="243"/>
      <c r="WKV384" s="243"/>
      <c r="WKW384" s="243"/>
      <c r="WKX384" s="243"/>
      <c r="WKY384" s="243"/>
      <c r="WKZ384" s="243"/>
      <c r="WLA384" s="243"/>
      <c r="WLB384" s="243"/>
      <c r="WLC384" s="243"/>
      <c r="WLD384" s="243"/>
      <c r="WLE384" s="243"/>
      <c r="WLF384" s="243"/>
      <c r="WLG384" s="243"/>
      <c r="WLH384" s="243"/>
      <c r="WLI384" s="243"/>
      <c r="WLJ384" s="243"/>
      <c r="WLK384" s="243"/>
      <c r="WLL384" s="243"/>
      <c r="WLM384" s="243"/>
      <c r="WLN384" s="243"/>
      <c r="WLO384" s="243"/>
      <c r="WLP384" s="243"/>
      <c r="WLQ384" s="243"/>
      <c r="WLR384" s="243"/>
      <c r="WLS384" s="243"/>
      <c r="WLT384" s="243"/>
      <c r="WLU384" s="243"/>
      <c r="WLV384" s="243"/>
      <c r="WLW384" s="243"/>
      <c r="WLX384" s="243"/>
      <c r="WLY384" s="243"/>
      <c r="WLZ384" s="243"/>
      <c r="WMA384" s="243"/>
      <c r="WMB384" s="243"/>
      <c r="WMC384" s="243"/>
      <c r="WMD384" s="243"/>
      <c r="WME384" s="243"/>
      <c r="WMF384" s="243"/>
      <c r="WMG384" s="243"/>
      <c r="WMH384" s="243"/>
      <c r="WMI384" s="243"/>
      <c r="WMJ384" s="243"/>
      <c r="WMK384" s="243"/>
      <c r="WML384" s="243"/>
      <c r="WMM384" s="243"/>
      <c r="WMN384" s="243"/>
      <c r="WMO384" s="243"/>
      <c r="WMP384" s="243"/>
      <c r="WMQ384" s="243"/>
      <c r="WMR384" s="243"/>
      <c r="WMS384" s="243"/>
      <c r="WMT384" s="243"/>
      <c r="WMU384" s="243"/>
      <c r="WMV384" s="243"/>
      <c r="WMW384" s="243"/>
      <c r="WMX384" s="243"/>
      <c r="WMY384" s="243"/>
      <c r="WMZ384" s="243"/>
      <c r="WNA384" s="243"/>
      <c r="WNB384" s="243"/>
      <c r="WNC384" s="243"/>
      <c r="WND384" s="243"/>
      <c r="WNE384" s="243"/>
      <c r="WNF384" s="243"/>
      <c r="WNG384" s="243"/>
      <c r="WNH384" s="243"/>
      <c r="WNI384" s="243"/>
      <c r="WNJ384" s="243"/>
      <c r="WNK384" s="243"/>
      <c r="WNL384" s="243"/>
      <c r="WNM384" s="243"/>
      <c r="WNN384" s="243"/>
      <c r="WNO384" s="243"/>
      <c r="WNP384" s="243"/>
      <c r="WNQ384" s="243"/>
      <c r="WNR384" s="243"/>
      <c r="WNS384" s="243"/>
      <c r="WNT384" s="243"/>
      <c r="WNU384" s="243"/>
      <c r="WNV384" s="243"/>
      <c r="WNW384" s="243"/>
      <c r="WNX384" s="243"/>
      <c r="WNY384" s="243"/>
      <c r="WNZ384" s="243"/>
      <c r="WOA384" s="243"/>
      <c r="WOB384" s="243"/>
      <c r="WOC384" s="243"/>
      <c r="WOD384" s="243"/>
      <c r="WOE384" s="243"/>
      <c r="WOF384" s="243"/>
      <c r="WOG384" s="243"/>
      <c r="WOH384" s="243"/>
      <c r="WOI384" s="243"/>
      <c r="WOJ384" s="243"/>
      <c r="WOK384" s="243"/>
      <c r="WOL384" s="243"/>
      <c r="WOM384" s="243"/>
      <c r="WON384" s="243"/>
      <c r="WOO384" s="243"/>
      <c r="WOP384" s="243"/>
      <c r="WOQ384" s="243"/>
      <c r="WOR384" s="243"/>
      <c r="WOS384" s="243"/>
      <c r="WOT384" s="243"/>
      <c r="WOU384" s="243"/>
      <c r="WOV384" s="243"/>
      <c r="WOW384" s="243"/>
      <c r="WOX384" s="243"/>
      <c r="WOY384" s="243"/>
      <c r="WOZ384" s="243"/>
      <c r="WPA384" s="243"/>
      <c r="WPB384" s="243"/>
      <c r="WPC384" s="243"/>
      <c r="WPD384" s="243"/>
      <c r="WPE384" s="243"/>
      <c r="WPF384" s="243"/>
      <c r="WPG384" s="243"/>
      <c r="WPH384" s="243"/>
      <c r="WPI384" s="243"/>
      <c r="WPJ384" s="243"/>
      <c r="WPK384" s="243"/>
      <c r="WPL384" s="243"/>
      <c r="WPM384" s="243"/>
      <c r="WPN384" s="243"/>
      <c r="WPO384" s="243"/>
      <c r="WPP384" s="243"/>
      <c r="WPQ384" s="243"/>
      <c r="WPR384" s="243"/>
      <c r="WPS384" s="243"/>
      <c r="WPT384" s="243"/>
      <c r="WPU384" s="243"/>
      <c r="WPV384" s="243"/>
      <c r="WPW384" s="243"/>
      <c r="WPX384" s="243"/>
      <c r="WPY384" s="243"/>
      <c r="WPZ384" s="243"/>
      <c r="WQA384" s="243"/>
      <c r="WQB384" s="243"/>
      <c r="WQC384" s="243"/>
      <c r="WQD384" s="243"/>
      <c r="WQE384" s="243"/>
      <c r="WQF384" s="243"/>
      <c r="WQG384" s="243"/>
      <c r="WQH384" s="243"/>
      <c r="WQI384" s="243"/>
      <c r="WQJ384" s="243"/>
      <c r="WQK384" s="243"/>
      <c r="WQL384" s="243"/>
      <c r="WQM384" s="243"/>
      <c r="WQN384" s="243"/>
      <c r="WQO384" s="243"/>
      <c r="WQP384" s="243"/>
      <c r="WQQ384" s="243"/>
      <c r="WQR384" s="243"/>
      <c r="WQS384" s="243"/>
      <c r="WQT384" s="243"/>
      <c r="WQU384" s="243"/>
      <c r="WQV384" s="243"/>
      <c r="WQW384" s="243"/>
      <c r="WQX384" s="243"/>
      <c r="WQY384" s="243"/>
      <c r="WQZ384" s="243"/>
      <c r="WRA384" s="243"/>
      <c r="WRB384" s="243"/>
      <c r="WRC384" s="243"/>
      <c r="WRD384" s="243"/>
      <c r="WRE384" s="243"/>
      <c r="WRF384" s="243"/>
      <c r="WRG384" s="243"/>
      <c r="WRH384" s="243"/>
      <c r="WRI384" s="243"/>
      <c r="WRJ384" s="243"/>
      <c r="WRK384" s="243"/>
      <c r="WRL384" s="243"/>
      <c r="WRM384" s="243"/>
      <c r="WRN384" s="243"/>
      <c r="WRO384" s="243"/>
      <c r="WRP384" s="243"/>
      <c r="WRQ384" s="243"/>
      <c r="WRR384" s="243"/>
      <c r="WRS384" s="243"/>
      <c r="WRT384" s="243"/>
      <c r="WRU384" s="243"/>
      <c r="WRV384" s="243"/>
      <c r="WRW384" s="243"/>
      <c r="WRX384" s="243"/>
      <c r="WRY384" s="243"/>
      <c r="WRZ384" s="243"/>
      <c r="WSA384" s="243"/>
      <c r="WSB384" s="243"/>
      <c r="WSC384" s="243"/>
      <c r="WSD384" s="243"/>
      <c r="WSE384" s="243"/>
      <c r="WSF384" s="243"/>
      <c r="WSG384" s="243"/>
      <c r="WSH384" s="243"/>
      <c r="WSI384" s="243"/>
      <c r="WSJ384" s="243"/>
      <c r="WSK384" s="243"/>
      <c r="WSL384" s="243"/>
      <c r="WSM384" s="243"/>
      <c r="WSN384" s="243"/>
      <c r="WSO384" s="243"/>
      <c r="WSP384" s="243"/>
      <c r="WSQ384" s="243"/>
      <c r="WSR384" s="243"/>
      <c r="WSS384" s="243"/>
      <c r="WST384" s="243"/>
      <c r="WSU384" s="243"/>
      <c r="WSV384" s="243"/>
      <c r="WSW384" s="243"/>
      <c r="WSX384" s="243"/>
      <c r="WSY384" s="243"/>
      <c r="WSZ384" s="243"/>
      <c r="WTA384" s="243"/>
      <c r="WTB384" s="243"/>
      <c r="WTC384" s="243"/>
      <c r="WTD384" s="243"/>
      <c r="WTE384" s="243"/>
      <c r="WTF384" s="243"/>
      <c r="WTG384" s="243"/>
      <c r="WTH384" s="243"/>
      <c r="WTI384" s="243"/>
      <c r="WTJ384" s="243"/>
      <c r="WTK384" s="243"/>
      <c r="WTL384" s="243"/>
      <c r="WTM384" s="243"/>
      <c r="WTN384" s="243"/>
      <c r="WTO384" s="243"/>
      <c r="WTP384" s="243"/>
      <c r="WTQ384" s="243"/>
      <c r="WTR384" s="243"/>
      <c r="WTS384" s="243"/>
      <c r="WTT384" s="243"/>
      <c r="WTU384" s="243"/>
      <c r="WTV384" s="243"/>
      <c r="WTW384" s="243"/>
      <c r="WTX384" s="243"/>
      <c r="WTY384" s="243"/>
      <c r="WTZ384" s="243"/>
      <c r="WUA384" s="243"/>
      <c r="WUB384" s="243"/>
      <c r="WUC384" s="243"/>
      <c r="WUD384" s="243"/>
      <c r="WUE384" s="243"/>
      <c r="WUF384" s="243"/>
      <c r="WUG384" s="243"/>
      <c r="WUH384" s="243"/>
      <c r="WUI384" s="243"/>
      <c r="WUJ384" s="243"/>
      <c r="WUK384" s="243"/>
      <c r="WUL384" s="243"/>
      <c r="WUM384" s="243"/>
      <c r="WUN384" s="243"/>
      <c r="WUO384" s="243"/>
      <c r="WUP384" s="243"/>
      <c r="WUQ384" s="243"/>
      <c r="WUR384" s="243"/>
      <c r="WUS384" s="243"/>
      <c r="WUT384" s="243"/>
      <c r="WUU384" s="243"/>
      <c r="WUV384" s="243"/>
      <c r="WUW384" s="243"/>
      <c r="WUX384" s="243"/>
      <c r="WUY384" s="243"/>
      <c r="WUZ384" s="243"/>
      <c r="WVA384" s="243"/>
      <c r="WVB384" s="243"/>
      <c r="WVC384" s="243"/>
      <c r="WVD384" s="243"/>
      <c r="WVE384" s="243"/>
      <c r="WVF384" s="243"/>
      <c r="WVG384" s="243"/>
      <c r="WVH384" s="243"/>
      <c r="WVI384" s="243"/>
      <c r="WVJ384" s="243"/>
      <c r="WVK384" s="243"/>
      <c r="WVL384" s="243"/>
      <c r="WVM384" s="243"/>
      <c r="WVN384" s="243"/>
      <c r="WVO384" s="243"/>
      <c r="WVP384" s="243"/>
      <c r="WVQ384" s="243"/>
      <c r="WVR384" s="243"/>
      <c r="WVS384" s="243"/>
      <c r="WVT384" s="243"/>
      <c r="WVU384" s="243"/>
      <c r="WVV384" s="243"/>
      <c r="WVW384" s="243"/>
      <c r="WVX384" s="243"/>
      <c r="WVY384" s="243"/>
      <c r="WVZ384" s="243"/>
      <c r="WWA384" s="243"/>
      <c r="WWB384" s="243"/>
      <c r="WWC384" s="243"/>
      <c r="WWD384" s="243"/>
      <c r="WWE384" s="243"/>
      <c r="WWF384" s="243"/>
      <c r="WWG384" s="243"/>
      <c r="WWH384" s="243"/>
      <c r="WWI384" s="243"/>
      <c r="WWJ384" s="243"/>
      <c r="WWK384" s="243"/>
      <c r="WWL384" s="243"/>
      <c r="WWM384" s="243"/>
      <c r="WWN384" s="243"/>
      <c r="WWO384" s="243"/>
      <c r="WWP384" s="243"/>
      <c r="WWQ384" s="243"/>
      <c r="WWR384" s="243"/>
      <c r="WWS384" s="243"/>
      <c r="WWT384" s="243"/>
      <c r="WWU384" s="243"/>
      <c r="WWV384" s="243"/>
      <c r="WWW384" s="243"/>
      <c r="WWX384" s="243"/>
      <c r="WWY384" s="243"/>
      <c r="WWZ384" s="243"/>
      <c r="WXA384" s="243"/>
      <c r="WXB384" s="243"/>
      <c r="WXC384" s="243"/>
      <c r="WXD384" s="243"/>
      <c r="WXE384" s="243"/>
      <c r="WXF384" s="243"/>
      <c r="WXG384" s="243"/>
      <c r="WXH384" s="243"/>
      <c r="WXI384" s="243"/>
      <c r="WXJ384" s="243"/>
      <c r="WXK384" s="243"/>
      <c r="WXL384" s="243"/>
      <c r="WXM384" s="243"/>
      <c r="WXN384" s="243"/>
      <c r="WXO384" s="243"/>
      <c r="WXP384" s="243"/>
      <c r="WXQ384" s="243"/>
      <c r="WXR384" s="243"/>
      <c r="WXS384" s="243"/>
      <c r="WXT384" s="243"/>
      <c r="WXU384" s="243"/>
      <c r="WXV384" s="243"/>
      <c r="WXW384" s="243"/>
      <c r="WXX384" s="243"/>
      <c r="WXY384" s="243"/>
      <c r="WXZ384" s="243"/>
      <c r="WYA384" s="243"/>
      <c r="WYB384" s="243"/>
      <c r="WYC384" s="243"/>
      <c r="WYD384" s="243"/>
      <c r="WYE384" s="243"/>
      <c r="WYF384" s="243"/>
      <c r="WYG384" s="243"/>
      <c r="WYH384" s="243"/>
      <c r="WYI384" s="243"/>
      <c r="WYJ384" s="243"/>
      <c r="WYK384" s="243"/>
      <c r="WYL384" s="243"/>
      <c r="WYM384" s="243"/>
      <c r="WYN384" s="243"/>
      <c r="WYO384" s="243"/>
      <c r="WYP384" s="243"/>
      <c r="WYQ384" s="243"/>
      <c r="WYR384" s="243"/>
      <c r="WYS384" s="243"/>
      <c r="WYT384" s="243"/>
      <c r="WYU384" s="243"/>
      <c r="WYV384" s="243"/>
      <c r="WYW384" s="243"/>
      <c r="WYX384" s="243"/>
      <c r="WYY384" s="243"/>
      <c r="WYZ384" s="243"/>
      <c r="WZA384" s="243"/>
      <c r="WZB384" s="243"/>
      <c r="WZC384" s="243"/>
      <c r="WZD384" s="243"/>
      <c r="WZE384" s="243"/>
      <c r="WZF384" s="243"/>
      <c r="WZG384" s="243"/>
      <c r="WZH384" s="243"/>
      <c r="WZI384" s="243"/>
      <c r="WZJ384" s="243"/>
      <c r="WZK384" s="243"/>
      <c r="WZL384" s="243"/>
      <c r="WZM384" s="243"/>
      <c r="WZN384" s="243"/>
      <c r="WZO384" s="243"/>
      <c r="WZP384" s="243"/>
      <c r="WZQ384" s="243"/>
      <c r="WZR384" s="243"/>
      <c r="WZS384" s="243"/>
      <c r="WZT384" s="243"/>
      <c r="WZU384" s="243"/>
      <c r="WZV384" s="243"/>
      <c r="WZW384" s="243"/>
      <c r="WZX384" s="243"/>
      <c r="WZY384" s="243"/>
      <c r="WZZ384" s="243"/>
      <c r="XAA384" s="243"/>
      <c r="XAB384" s="243"/>
      <c r="XAC384" s="243"/>
      <c r="XAD384" s="243"/>
      <c r="XAE384" s="243"/>
      <c r="XAF384" s="243"/>
      <c r="XAG384" s="243"/>
      <c r="XAH384" s="243"/>
      <c r="XAI384" s="243"/>
      <c r="XAJ384" s="243"/>
      <c r="XAK384" s="243"/>
      <c r="XAL384" s="243"/>
      <c r="XAM384" s="243"/>
      <c r="XAN384" s="243"/>
      <c r="XAO384" s="243"/>
      <c r="XAP384" s="243"/>
      <c r="XAQ384" s="243"/>
      <c r="XAR384" s="243"/>
      <c r="XAS384" s="243"/>
      <c r="XAT384" s="243"/>
      <c r="XAU384" s="243"/>
      <c r="XAV384" s="243"/>
      <c r="XAW384" s="243"/>
      <c r="XAX384" s="243"/>
      <c r="XAY384" s="243"/>
      <c r="XAZ384" s="243"/>
      <c r="XBA384" s="243"/>
      <c r="XBB384" s="243"/>
      <c r="XBC384" s="243"/>
      <c r="XBD384" s="243"/>
      <c r="XBE384" s="243"/>
      <c r="XBF384" s="243"/>
      <c r="XBG384" s="243"/>
      <c r="XBH384" s="243"/>
      <c r="XBI384" s="243"/>
      <c r="XBJ384" s="243"/>
      <c r="XBK384" s="243"/>
      <c r="XBL384" s="243"/>
      <c r="XBM384" s="243"/>
      <c r="XBN384" s="243"/>
      <c r="XBO384" s="243"/>
      <c r="XBP384" s="243"/>
      <c r="XBQ384" s="243"/>
      <c r="XBR384" s="243"/>
      <c r="XBS384" s="243"/>
      <c r="XBT384" s="243"/>
      <c r="XBU384" s="243"/>
      <c r="XBV384" s="243"/>
      <c r="XBW384" s="243"/>
      <c r="XBX384" s="243"/>
      <c r="XBY384" s="243"/>
      <c r="XBZ384" s="243"/>
      <c r="XCA384" s="243"/>
      <c r="XCB384" s="243"/>
      <c r="XCC384" s="243"/>
      <c r="XCD384" s="243"/>
      <c r="XCE384" s="243"/>
      <c r="XCF384" s="243"/>
      <c r="XCG384" s="243"/>
      <c r="XCH384" s="243"/>
      <c r="XCI384" s="243"/>
      <c r="XCJ384" s="243"/>
      <c r="XCK384" s="243"/>
      <c r="XCL384" s="243"/>
      <c r="XCM384" s="243"/>
      <c r="XCN384" s="243"/>
      <c r="XCO384" s="243"/>
      <c r="XCP384" s="243"/>
      <c r="XCQ384" s="243"/>
      <c r="XCR384" s="243"/>
      <c r="XCS384" s="243"/>
      <c r="XCT384" s="243"/>
      <c r="XCU384" s="243"/>
      <c r="XCV384" s="243"/>
      <c r="XCW384" s="243"/>
      <c r="XCX384" s="243"/>
      <c r="XCY384" s="243"/>
      <c r="XCZ384" s="243"/>
      <c r="XDA384" s="243"/>
      <c r="XDB384" s="243"/>
      <c r="XDC384" s="243"/>
      <c r="XDD384" s="243"/>
      <c r="XDE384" s="243"/>
      <c r="XDF384" s="243"/>
      <c r="XDG384" s="243"/>
      <c r="XDH384" s="243"/>
      <c r="XDI384" s="243"/>
      <c r="XDJ384" s="243"/>
      <c r="XDK384" s="243"/>
      <c r="XDL384" s="243"/>
      <c r="XDM384" s="243"/>
      <c r="XDN384" s="243"/>
      <c r="XDO384" s="243"/>
      <c r="XDP384" s="243"/>
      <c r="XDQ384" s="243"/>
      <c r="XDR384" s="243"/>
      <c r="XDS384" s="243"/>
      <c r="XDT384" s="243"/>
      <c r="XDU384" s="243"/>
      <c r="XDV384" s="243"/>
      <c r="XDW384" s="243"/>
      <c r="XDX384" s="243"/>
      <c r="XDY384" s="243"/>
      <c r="XDZ384" s="243"/>
      <c r="XEA384" s="243"/>
      <c r="XEB384" s="243"/>
      <c r="XEC384" s="243"/>
      <c r="XED384" s="243"/>
      <c r="XEE384" s="243"/>
      <c r="XEF384" s="243"/>
      <c r="XEG384" s="243"/>
      <c r="XEH384" s="243"/>
      <c r="XEI384" s="243"/>
      <c r="XEJ384" s="243"/>
      <c r="XEK384" s="243"/>
      <c r="XEL384" s="243"/>
      <c r="XEM384" s="243"/>
      <c r="XEN384" s="243"/>
      <c r="XEO384" s="243"/>
      <c r="XEP384" s="243"/>
      <c r="XEQ384" s="243"/>
      <c r="XER384" s="243"/>
      <c r="XES384" s="243"/>
      <c r="XET384" s="243"/>
      <c r="XEU384" s="243"/>
      <c r="XEV384" s="243"/>
      <c r="XEW384" s="243"/>
      <c r="XEX384" s="243"/>
      <c r="XEY384" s="243"/>
      <c r="XEZ384" s="243"/>
      <c r="XFA384" s="243"/>
      <c r="XFB384" s="243"/>
      <c r="XFC384" s="243"/>
      <c r="XFD384" s="243"/>
    </row>
    <row r="385" spans="1:16384" s="243" customFormat="1" ht="18.75" customHeight="1" x14ac:dyDescent="0.25">
      <c r="A385" s="301" t="str">
        <f t="shared" si="52"/>
        <v>2018年1月</v>
      </c>
      <c r="B385" s="332">
        <v>43104</v>
      </c>
      <c r="C385" s="333" t="s">
        <v>1085</v>
      </c>
      <c r="D385" s="334" t="s">
        <v>617</v>
      </c>
      <c r="E385" s="305" t="str">
        <f t="shared" si="50"/>
        <v>A</v>
      </c>
      <c r="F385" s="305" t="str">
        <f t="shared" si="51"/>
        <v>B</v>
      </c>
      <c r="G385" s="347" t="s">
        <v>327</v>
      </c>
      <c r="H385" s="307" t="s">
        <v>328</v>
      </c>
      <c r="I385" s="307" t="s">
        <v>33</v>
      </c>
      <c r="J385" s="307"/>
      <c r="K385" s="308" t="s">
        <v>355</v>
      </c>
      <c r="L385" s="336" t="s">
        <v>35</v>
      </c>
      <c r="M385" s="306" t="s">
        <v>94</v>
      </c>
      <c r="N385" s="306"/>
      <c r="O385" s="306" t="s">
        <v>37</v>
      </c>
      <c r="P385" s="308">
        <v>18</v>
      </c>
      <c r="Q385" s="309">
        <v>18</v>
      </c>
      <c r="R385" s="312">
        <v>9280</v>
      </c>
      <c r="S385" s="310">
        <f t="shared" si="48"/>
        <v>167040</v>
      </c>
      <c r="T385" s="311"/>
      <c r="U385" s="311">
        <f t="shared" si="45"/>
        <v>167040</v>
      </c>
      <c r="V385" s="451">
        <v>43112</v>
      </c>
      <c r="W385" s="452">
        <v>43113</v>
      </c>
      <c r="X385" s="308">
        <v>750</v>
      </c>
      <c r="Y385" s="313" t="s">
        <v>1094</v>
      </c>
      <c r="Z385" s="314">
        <v>2880</v>
      </c>
      <c r="AA385" s="315">
        <v>180112</v>
      </c>
      <c r="AB385" s="316" t="s">
        <v>1092</v>
      </c>
      <c r="AC385" s="317">
        <v>43113</v>
      </c>
      <c r="AD385" s="318">
        <f t="shared" si="46"/>
        <v>43161</v>
      </c>
      <c r="AE385" s="319">
        <f>IF(OR(G385=账期!$A$18,G385=账期!$A$20,G385=账期!$A$22,G385=账期!$A$24,G385=账期!$A$25,G385=账期!$A$27,G385=账期!$A$26,G385=账期!$A$28,G385=账期!$A$30,G385=账期!$A$32,G385=账期!$A$34,G385=账期!$A$35,G385=账期!$A$37,G385=账期!$A$39,G385=账期!$A$40,G385=账期!$A$41,G385=账期!$A$42,G385=账期!$A$43,G385=账期!$A$44,G385=账期!$A$45,G385=账期!$A$46,G385=账期!$A$48,G385=账期!$A$50,G385=账期!$A$51,G385=账期!$A$52,G385=账期!$A$53,G385=账期!$A$54,G385=账期!$A$56,G385=账期!$A$57,G385=账期!$A$58,G385=账期!$A$59,G385=账期!$A$60,G385=账期!$A$61,G385=账期!$A$62,G385=账期!$A$63,G385=账期!$A$64,G385=账期!$A$66,G385=账期!$A$67,G385=账期!$A$68,G385=账期!$A$70,G385=账期!$A$71),30,IF(OR(G385=账期!$A$74,G385=账期!$A$77,G385=账期!$A$76,G385=账期!$A$79,G385=账期!$A$80,G385=账期!$A$81,G385=账期!$A$83,G385=账期!$A$85,G385=账期!$A$87,G385=账期!$A$89,G385=账期!$A$91),60,IF(OR(G385=账期!$A$93,G385=账期!$A$94,G385=账期!$A$95,G385=账期!$A$96,G385=账期!$A$98,G385=账期!$A$99,G385=账期!$A$101,G385=账期!$A$102),90,0)))</f>
        <v>30</v>
      </c>
      <c r="AF385" s="319"/>
      <c r="AG385" s="306" t="s">
        <v>50</v>
      </c>
      <c r="AH385" s="319" t="str">
        <f t="shared" si="49"/>
        <v>徐绪盛</v>
      </c>
      <c r="AI385" s="321"/>
      <c r="AJ385" s="247"/>
      <c r="AK385" s="247"/>
      <c r="AL385" s="247"/>
      <c r="AM385" s="247"/>
      <c r="AN385" s="247"/>
    </row>
    <row r="386" spans="1:16384" s="243" customFormat="1" ht="18.75" customHeight="1" x14ac:dyDescent="0.25">
      <c r="A386" s="301" t="str">
        <f t="shared" si="52"/>
        <v>2018年1月</v>
      </c>
      <c r="B386" s="332">
        <v>43104</v>
      </c>
      <c r="C386" s="333" t="s">
        <v>1085</v>
      </c>
      <c r="D386" s="334" t="s">
        <v>617</v>
      </c>
      <c r="E386" s="305" t="str">
        <f t="shared" si="50"/>
        <v>A</v>
      </c>
      <c r="F386" s="305" t="str">
        <f t="shared" si="51"/>
        <v>B</v>
      </c>
      <c r="G386" s="347" t="s">
        <v>327</v>
      </c>
      <c r="H386" s="307" t="s">
        <v>328</v>
      </c>
      <c r="I386" s="307" t="s">
        <v>33</v>
      </c>
      <c r="J386" s="307"/>
      <c r="K386" s="308" t="s">
        <v>355</v>
      </c>
      <c r="L386" s="336" t="s">
        <v>35</v>
      </c>
      <c r="M386" s="306" t="s">
        <v>94</v>
      </c>
      <c r="N386" s="306"/>
      <c r="O386" s="306" t="s">
        <v>37</v>
      </c>
      <c r="P386" s="308">
        <v>8.25</v>
      </c>
      <c r="Q386" s="309">
        <v>8.25</v>
      </c>
      <c r="R386" s="312">
        <v>9280</v>
      </c>
      <c r="S386" s="310">
        <f t="shared" si="48"/>
        <v>76560</v>
      </c>
      <c r="T386" s="311"/>
      <c r="U386" s="311">
        <f t="shared" si="45"/>
        <v>76560</v>
      </c>
      <c r="V386" s="451">
        <v>43115</v>
      </c>
      <c r="W386" s="452">
        <v>43116</v>
      </c>
      <c r="X386" s="308">
        <v>750</v>
      </c>
      <c r="Y386" s="313" t="s">
        <v>1095</v>
      </c>
      <c r="Z386" s="314">
        <v>1320</v>
      </c>
      <c r="AA386" s="315">
        <v>180113</v>
      </c>
      <c r="AB386" s="316" t="s">
        <v>1096</v>
      </c>
      <c r="AC386" s="317">
        <v>43119</v>
      </c>
      <c r="AD386" s="318">
        <f t="shared" si="46"/>
        <v>43161</v>
      </c>
      <c r="AE386" s="319">
        <f>IF(OR(G386=账期!$A$18,G386=账期!$A$20,G386=账期!$A$22,G386=账期!$A$24,G386=账期!$A$25,G386=账期!$A$27,G386=账期!$A$26,G386=账期!$A$28,G386=账期!$A$30,G386=账期!$A$32,G386=账期!$A$34,G386=账期!$A$35,G386=账期!$A$37,G386=账期!$A$39,G386=账期!$A$40,G386=账期!$A$41,G386=账期!$A$42,G386=账期!$A$43,G386=账期!$A$44,G386=账期!$A$45,G386=账期!$A$46,G386=账期!$A$48,G386=账期!$A$50,G386=账期!$A$51,G386=账期!$A$52,G386=账期!$A$53,G386=账期!$A$54,G386=账期!$A$56,G386=账期!$A$57,G386=账期!$A$58,G386=账期!$A$59,G386=账期!$A$60,G386=账期!$A$61,G386=账期!$A$62,G386=账期!$A$63,G386=账期!$A$64,G386=账期!$A$66,G386=账期!$A$67,G386=账期!$A$68,G386=账期!$A$70,G386=账期!$A$71),30,IF(OR(G386=账期!$A$74,G386=账期!$A$77,G386=账期!$A$76,G386=账期!$A$79,G386=账期!$A$80,G386=账期!$A$81,G386=账期!$A$83,G386=账期!$A$85,G386=账期!$A$87,G386=账期!$A$89,G386=账期!$A$91),60,IF(OR(G386=账期!$A$93,G386=账期!$A$94,G386=账期!$A$95,G386=账期!$A$96,G386=账期!$A$98,G386=账期!$A$99,G386=账期!$A$101,G386=账期!$A$102),90,0)))</f>
        <v>30</v>
      </c>
      <c r="AF386" s="319"/>
      <c r="AG386" s="306" t="s">
        <v>50</v>
      </c>
      <c r="AH386" s="319" t="str">
        <f t="shared" si="49"/>
        <v>徐绪盛</v>
      </c>
      <c r="AI386" s="321"/>
      <c r="AJ386" s="247"/>
      <c r="AK386" s="247"/>
      <c r="AL386" s="247"/>
      <c r="AM386" s="247"/>
      <c r="AN386" s="247"/>
    </row>
    <row r="387" spans="1:16384" s="243" customFormat="1" ht="18.75" customHeight="1" x14ac:dyDescent="0.25">
      <c r="A387" s="301" t="str">
        <f t="shared" si="52"/>
        <v>2018年1月</v>
      </c>
      <c r="B387" s="332">
        <v>43104</v>
      </c>
      <c r="C387" s="333" t="s">
        <v>1085</v>
      </c>
      <c r="D387" s="334" t="s">
        <v>617</v>
      </c>
      <c r="E387" s="305" t="str">
        <f t="shared" si="50"/>
        <v>A</v>
      </c>
      <c r="F387" s="305" t="str">
        <f t="shared" si="51"/>
        <v>B</v>
      </c>
      <c r="G387" s="347" t="s">
        <v>327</v>
      </c>
      <c r="H387" s="307" t="s">
        <v>328</v>
      </c>
      <c r="I387" s="307" t="s">
        <v>33</v>
      </c>
      <c r="J387" s="307"/>
      <c r="K387" s="308" t="s">
        <v>355</v>
      </c>
      <c r="L387" s="336" t="s">
        <v>35</v>
      </c>
      <c r="M387" s="306" t="s">
        <v>94</v>
      </c>
      <c r="N387" s="306"/>
      <c r="O387" s="306" t="s">
        <v>37</v>
      </c>
      <c r="P387" s="308">
        <v>30</v>
      </c>
      <c r="Q387" s="309">
        <v>30</v>
      </c>
      <c r="R387" s="312">
        <v>9280</v>
      </c>
      <c r="S387" s="310">
        <f t="shared" si="48"/>
        <v>278400</v>
      </c>
      <c r="T387" s="311"/>
      <c r="U387" s="311">
        <f t="shared" si="45"/>
        <v>278400</v>
      </c>
      <c r="V387" s="451">
        <v>43117</v>
      </c>
      <c r="W387" s="452">
        <v>43118</v>
      </c>
      <c r="X387" s="308">
        <v>750</v>
      </c>
      <c r="Y387" s="313" t="s">
        <v>1097</v>
      </c>
      <c r="Z387" s="314">
        <v>4800</v>
      </c>
      <c r="AA387" s="315" t="s">
        <v>1098</v>
      </c>
      <c r="AB387" s="316" t="s">
        <v>1096</v>
      </c>
      <c r="AC387" s="317">
        <v>43119</v>
      </c>
      <c r="AD387" s="318">
        <f t="shared" si="46"/>
        <v>43161</v>
      </c>
      <c r="AE387" s="319">
        <f>IF(OR(G387=账期!$A$18,G387=账期!$A$20,G387=账期!$A$22,G387=账期!$A$24,G387=账期!$A$25,G387=账期!$A$27,G387=账期!$A$26,G387=账期!$A$28,G387=账期!$A$30,G387=账期!$A$32,G387=账期!$A$34,G387=账期!$A$35,G387=账期!$A$37,G387=账期!$A$39,G387=账期!$A$40,G387=账期!$A$41,G387=账期!$A$42,G387=账期!$A$43,G387=账期!$A$44,G387=账期!$A$45,G387=账期!$A$46,G387=账期!$A$48,G387=账期!$A$50,G387=账期!$A$51,G387=账期!$A$52,G387=账期!$A$53,G387=账期!$A$54,G387=账期!$A$56,G387=账期!$A$57,G387=账期!$A$58,G387=账期!$A$59,G387=账期!$A$60,G387=账期!$A$61,G387=账期!$A$62,G387=账期!$A$63,G387=账期!$A$64,G387=账期!$A$66,G387=账期!$A$67,G387=账期!$A$68,G387=账期!$A$70,G387=账期!$A$71),30,IF(OR(G387=账期!$A$74,G387=账期!$A$77,G387=账期!$A$76,G387=账期!$A$79,G387=账期!$A$80,G387=账期!$A$81,G387=账期!$A$83,G387=账期!$A$85,G387=账期!$A$87,G387=账期!$A$89,G387=账期!$A$91),60,IF(OR(G387=账期!$A$93,G387=账期!$A$94,G387=账期!$A$95,G387=账期!$A$96,G387=账期!$A$98,G387=账期!$A$99,G387=账期!$A$101,G387=账期!$A$102),90,0)))</f>
        <v>30</v>
      </c>
      <c r="AF387" s="319"/>
      <c r="AG387" s="306" t="s">
        <v>50</v>
      </c>
      <c r="AH387" s="319" t="str">
        <f t="shared" si="49"/>
        <v>徐绪盛</v>
      </c>
      <c r="AI387" s="321"/>
      <c r="AJ387" s="247"/>
      <c r="AK387" s="247"/>
      <c r="AL387" s="247"/>
      <c r="AM387" s="247"/>
      <c r="AN387" s="247"/>
    </row>
    <row r="388" spans="1:16384" s="243" customFormat="1" ht="18.75" customHeight="1" x14ac:dyDescent="0.25">
      <c r="A388" s="301" t="str">
        <f t="shared" si="52"/>
        <v>2018年1月</v>
      </c>
      <c r="B388" s="332">
        <v>43104</v>
      </c>
      <c r="C388" s="333" t="s">
        <v>1085</v>
      </c>
      <c r="D388" s="334" t="s">
        <v>617</v>
      </c>
      <c r="E388" s="305" t="str">
        <f t="shared" si="50"/>
        <v>A</v>
      </c>
      <c r="F388" s="305" t="str">
        <f t="shared" si="51"/>
        <v>B</v>
      </c>
      <c r="G388" s="347" t="s">
        <v>327</v>
      </c>
      <c r="H388" s="307" t="s">
        <v>328</v>
      </c>
      <c r="I388" s="307" t="s">
        <v>33</v>
      </c>
      <c r="J388" s="307"/>
      <c r="K388" s="308" t="s">
        <v>355</v>
      </c>
      <c r="L388" s="336" t="s">
        <v>35</v>
      </c>
      <c r="M388" s="306" t="s">
        <v>94</v>
      </c>
      <c r="N388" s="306"/>
      <c r="O388" s="306" t="s">
        <v>37</v>
      </c>
      <c r="P388" s="308">
        <v>30</v>
      </c>
      <c r="Q388" s="309">
        <v>30</v>
      </c>
      <c r="R388" s="312">
        <v>9280</v>
      </c>
      <c r="S388" s="310">
        <f t="shared" si="48"/>
        <v>278400</v>
      </c>
      <c r="T388" s="311"/>
      <c r="U388" s="311">
        <f t="shared" si="45"/>
        <v>278400</v>
      </c>
      <c r="V388" s="451">
        <v>43118</v>
      </c>
      <c r="W388" s="452">
        <v>43119</v>
      </c>
      <c r="X388" s="308">
        <v>750</v>
      </c>
      <c r="Y388" s="313" t="s">
        <v>1099</v>
      </c>
      <c r="Z388" s="314">
        <v>4800</v>
      </c>
      <c r="AA388" s="315" t="s">
        <v>888</v>
      </c>
      <c r="AB388" s="316" t="s">
        <v>1096</v>
      </c>
      <c r="AC388" s="317">
        <v>43119</v>
      </c>
      <c r="AD388" s="318">
        <f t="shared" si="46"/>
        <v>43161</v>
      </c>
      <c r="AE388" s="319">
        <f>IF(OR(G388=账期!$A$18,G388=账期!$A$20,G388=账期!$A$22,G388=账期!$A$24,G388=账期!$A$25,G388=账期!$A$27,G388=账期!$A$26,G388=账期!$A$28,G388=账期!$A$30,G388=账期!$A$32,G388=账期!$A$34,G388=账期!$A$35,G388=账期!$A$37,G388=账期!$A$39,G388=账期!$A$40,G388=账期!$A$41,G388=账期!$A$42,G388=账期!$A$43,G388=账期!$A$44,G388=账期!$A$45,G388=账期!$A$46,G388=账期!$A$48,G388=账期!$A$50,G388=账期!$A$51,G388=账期!$A$52,G388=账期!$A$53,G388=账期!$A$54,G388=账期!$A$56,G388=账期!$A$57,G388=账期!$A$58,G388=账期!$A$59,G388=账期!$A$60,G388=账期!$A$61,G388=账期!$A$62,G388=账期!$A$63,G388=账期!$A$64,G388=账期!$A$66,G388=账期!$A$67,G388=账期!$A$68,G388=账期!$A$70,G388=账期!$A$71),30,IF(OR(G388=账期!$A$74,G388=账期!$A$77,G388=账期!$A$76,G388=账期!$A$79,G388=账期!$A$80,G388=账期!$A$81,G388=账期!$A$83,G388=账期!$A$85,G388=账期!$A$87,G388=账期!$A$89,G388=账期!$A$91),60,IF(OR(G388=账期!$A$93,G388=账期!$A$94,G388=账期!$A$95,G388=账期!$A$96,G388=账期!$A$98,G388=账期!$A$99,G388=账期!$A$101,G388=账期!$A$102),90,0)))</f>
        <v>30</v>
      </c>
      <c r="AF388" s="319"/>
      <c r="AG388" s="306" t="s">
        <v>50</v>
      </c>
      <c r="AH388" s="319" t="str">
        <f t="shared" si="49"/>
        <v>徐绪盛</v>
      </c>
      <c r="AI388" s="321"/>
      <c r="AJ388" s="247"/>
      <c r="AK388" s="247"/>
      <c r="AL388" s="247"/>
      <c r="AM388" s="247"/>
      <c r="AN388" s="247"/>
    </row>
    <row r="389" spans="1:16384" s="243" customFormat="1" ht="18" customHeight="1" x14ac:dyDescent="0.25">
      <c r="A389" s="301" t="str">
        <f t="shared" si="52"/>
        <v>2018年1月</v>
      </c>
      <c r="B389" s="332">
        <v>43104</v>
      </c>
      <c r="C389" s="333" t="s">
        <v>1085</v>
      </c>
      <c r="D389" s="334" t="s">
        <v>617</v>
      </c>
      <c r="E389" s="305" t="str">
        <f t="shared" si="50"/>
        <v>A</v>
      </c>
      <c r="F389" s="305" t="str">
        <f t="shared" si="51"/>
        <v>B</v>
      </c>
      <c r="G389" s="347" t="s">
        <v>327</v>
      </c>
      <c r="H389" s="307" t="s">
        <v>328</v>
      </c>
      <c r="I389" s="307" t="s">
        <v>33</v>
      </c>
      <c r="J389" s="307"/>
      <c r="K389" s="308" t="s">
        <v>355</v>
      </c>
      <c r="L389" s="336" t="s">
        <v>35</v>
      </c>
      <c r="M389" s="306" t="s">
        <v>94</v>
      </c>
      <c r="N389" s="306"/>
      <c r="O389" s="306" t="s">
        <v>37</v>
      </c>
      <c r="P389" s="308">
        <v>18</v>
      </c>
      <c r="Q389" s="309">
        <v>18</v>
      </c>
      <c r="R389" s="312">
        <v>9280</v>
      </c>
      <c r="S389" s="310">
        <f t="shared" si="48"/>
        <v>167040</v>
      </c>
      <c r="T389" s="311"/>
      <c r="U389" s="311">
        <f t="shared" si="45"/>
        <v>167040</v>
      </c>
      <c r="V389" s="451">
        <v>43123</v>
      </c>
      <c r="W389" s="452">
        <v>43124</v>
      </c>
      <c r="X389" s="308">
        <v>750</v>
      </c>
      <c r="Y389" s="313" t="s">
        <v>1100</v>
      </c>
      <c r="Z389" s="314">
        <v>2880</v>
      </c>
      <c r="AA389" s="315" t="s">
        <v>682</v>
      </c>
      <c r="AB389" s="316" t="s">
        <v>1101</v>
      </c>
      <c r="AC389" s="317">
        <v>43132</v>
      </c>
      <c r="AD389" s="318">
        <f t="shared" si="46"/>
        <v>43189</v>
      </c>
      <c r="AE389" s="319">
        <f>IF(OR(G389=账期!$A$18,G389=账期!$A$20,G389=账期!$A$22,G389=账期!$A$24,G389=账期!$A$25,G389=账期!$A$27,G389=账期!$A$26,G389=账期!$A$28,G389=账期!$A$30,G389=账期!$A$32,G389=账期!$A$34,G389=账期!$A$35,G389=账期!$A$37,G389=账期!$A$39,G389=账期!$A$40,G389=账期!$A$41,G389=账期!$A$42,G389=账期!$A$43,G389=账期!$A$44,G389=账期!$A$45,G389=账期!$A$46,G389=账期!$A$48,G389=账期!$A$50,G389=账期!$A$51,G389=账期!$A$52,G389=账期!$A$53,G389=账期!$A$54,G389=账期!$A$56,G389=账期!$A$57,G389=账期!$A$58,G389=账期!$A$59,G389=账期!$A$60,G389=账期!$A$61,G389=账期!$A$62,G389=账期!$A$63,G389=账期!$A$64,G389=账期!$A$66,G389=账期!$A$67,G389=账期!$A$68,G389=账期!$A$70,G389=账期!$A$71),30,IF(OR(G389=账期!$A$74,G389=账期!$A$77,G389=账期!$A$76,G389=账期!$A$79,G389=账期!$A$80,G389=账期!$A$81,G389=账期!$A$83,G389=账期!$A$85,G389=账期!$A$87,G389=账期!$A$89,G389=账期!$A$91),60,IF(OR(G389=账期!$A$93,G389=账期!$A$94,G389=账期!$A$95,G389=账期!$A$96,G389=账期!$A$98,G389=账期!$A$99,G389=账期!$A$101,G389=账期!$A$102),90,0)))</f>
        <v>30</v>
      </c>
      <c r="AF389" s="319"/>
      <c r="AG389" s="306" t="s">
        <v>50</v>
      </c>
      <c r="AH389" s="319" t="str">
        <f t="shared" si="49"/>
        <v>徐绪盛</v>
      </c>
      <c r="AI389" s="321"/>
      <c r="AJ389" s="247"/>
      <c r="AK389" s="247"/>
      <c r="AL389" s="247"/>
      <c r="AM389" s="247"/>
      <c r="AN389" s="247"/>
      <c r="AO389" s="247"/>
      <c r="AP389" s="247"/>
      <c r="AQ389" s="247"/>
      <c r="AR389" s="247"/>
      <c r="AS389" s="247"/>
      <c r="AT389" s="247"/>
      <c r="AU389" s="247"/>
      <c r="AV389" s="247"/>
      <c r="AW389" s="247"/>
      <c r="AX389" s="247"/>
      <c r="AY389" s="247"/>
      <c r="AZ389" s="247"/>
      <c r="BA389" s="247"/>
      <c r="BB389" s="247"/>
      <c r="BC389" s="247"/>
      <c r="BD389" s="247"/>
      <c r="BE389" s="247"/>
      <c r="BF389" s="247"/>
      <c r="BG389" s="247"/>
      <c r="BH389" s="247"/>
      <c r="BI389" s="247"/>
      <c r="BJ389" s="247"/>
      <c r="BK389" s="247"/>
      <c r="BL389" s="247"/>
      <c r="BM389" s="247"/>
      <c r="BN389" s="247"/>
      <c r="BO389" s="247"/>
      <c r="BP389" s="247"/>
      <c r="BQ389" s="247"/>
      <c r="BR389" s="247"/>
      <c r="BS389" s="247"/>
      <c r="BT389" s="247"/>
      <c r="BU389" s="247"/>
      <c r="BV389" s="247"/>
      <c r="BW389" s="247"/>
      <c r="BX389" s="247"/>
      <c r="BY389" s="247"/>
      <c r="BZ389" s="247"/>
      <c r="CA389" s="247"/>
      <c r="CB389" s="247"/>
      <c r="CC389" s="247"/>
      <c r="CD389" s="247"/>
      <c r="CE389" s="247"/>
      <c r="CF389" s="247"/>
      <c r="CG389" s="247"/>
      <c r="CH389" s="247"/>
      <c r="CI389" s="247"/>
      <c r="CJ389" s="247"/>
      <c r="CK389" s="247"/>
      <c r="CL389" s="247"/>
      <c r="CM389" s="247"/>
      <c r="CN389" s="247"/>
      <c r="CO389" s="247"/>
      <c r="CP389" s="247"/>
      <c r="CQ389" s="247"/>
      <c r="CR389" s="247"/>
      <c r="CS389" s="247"/>
      <c r="CT389" s="247"/>
      <c r="CU389" s="247"/>
      <c r="CV389" s="247"/>
      <c r="CW389" s="247"/>
      <c r="CX389" s="247"/>
      <c r="CY389" s="247"/>
      <c r="CZ389" s="247"/>
      <c r="DA389" s="247"/>
      <c r="DB389" s="247"/>
      <c r="DC389" s="247"/>
      <c r="DD389" s="247"/>
      <c r="DE389" s="247"/>
      <c r="DF389" s="247"/>
      <c r="DG389" s="247"/>
      <c r="DH389" s="247"/>
      <c r="DI389" s="247"/>
      <c r="DJ389" s="247"/>
      <c r="DK389" s="247"/>
      <c r="DL389" s="247"/>
      <c r="DM389" s="247"/>
      <c r="DN389" s="247"/>
      <c r="DO389" s="247"/>
      <c r="DP389" s="247"/>
      <c r="DQ389" s="247"/>
      <c r="DR389" s="247"/>
      <c r="DS389" s="247"/>
      <c r="DT389" s="247"/>
      <c r="DU389" s="247"/>
      <c r="DV389" s="247"/>
      <c r="DW389" s="247"/>
      <c r="DX389" s="247"/>
      <c r="DY389" s="247"/>
      <c r="DZ389" s="247"/>
      <c r="EA389" s="247"/>
      <c r="EB389" s="247"/>
      <c r="EC389" s="247"/>
      <c r="ED389" s="247"/>
      <c r="EE389" s="247"/>
      <c r="EF389" s="247"/>
      <c r="EG389" s="247"/>
      <c r="EH389" s="247"/>
      <c r="EI389" s="247"/>
      <c r="EJ389" s="247"/>
      <c r="EK389" s="247"/>
      <c r="EL389" s="247"/>
      <c r="EM389" s="247"/>
      <c r="EN389" s="247"/>
      <c r="EO389" s="247"/>
      <c r="EP389" s="247"/>
      <c r="EQ389" s="247"/>
      <c r="ER389" s="247"/>
      <c r="ES389" s="247"/>
      <c r="ET389" s="247"/>
      <c r="EU389" s="247"/>
      <c r="EV389" s="247"/>
      <c r="EW389" s="247"/>
      <c r="EX389" s="247"/>
      <c r="EY389" s="247"/>
      <c r="EZ389" s="247"/>
      <c r="FA389" s="247"/>
      <c r="FB389" s="247"/>
      <c r="FC389" s="247"/>
      <c r="FD389" s="247"/>
      <c r="FE389" s="247"/>
      <c r="FF389" s="247"/>
      <c r="FG389" s="247"/>
      <c r="FH389" s="247"/>
      <c r="FI389" s="247"/>
      <c r="FJ389" s="247"/>
      <c r="FK389" s="247"/>
      <c r="FL389" s="247"/>
      <c r="FM389" s="247"/>
      <c r="FN389" s="247"/>
      <c r="FO389" s="247"/>
      <c r="FP389" s="247"/>
      <c r="FQ389" s="247"/>
      <c r="FR389" s="247"/>
      <c r="FS389" s="247"/>
      <c r="FT389" s="247"/>
      <c r="FU389" s="247"/>
      <c r="FV389" s="247"/>
      <c r="FW389" s="247"/>
      <c r="FX389" s="247"/>
      <c r="FY389" s="247"/>
      <c r="FZ389" s="247"/>
      <c r="GA389" s="247"/>
      <c r="GB389" s="247"/>
      <c r="GC389" s="247"/>
      <c r="GD389" s="247"/>
      <c r="GE389" s="247"/>
      <c r="GF389" s="247"/>
      <c r="GG389" s="247"/>
      <c r="GH389" s="247"/>
      <c r="GI389" s="247"/>
      <c r="GJ389" s="247"/>
      <c r="GK389" s="247"/>
      <c r="GL389" s="247"/>
      <c r="GM389" s="247"/>
      <c r="GN389" s="247"/>
      <c r="GO389" s="247"/>
      <c r="GP389" s="247"/>
      <c r="GQ389" s="247"/>
      <c r="GR389" s="247"/>
      <c r="GS389" s="247"/>
      <c r="GT389" s="247"/>
      <c r="GU389" s="247"/>
      <c r="GV389" s="247"/>
      <c r="GW389" s="247"/>
      <c r="GX389" s="247"/>
      <c r="GY389" s="247"/>
      <c r="GZ389" s="247"/>
      <c r="HA389" s="247"/>
      <c r="HB389" s="247"/>
      <c r="HC389" s="247"/>
      <c r="HD389" s="247"/>
      <c r="HE389" s="247"/>
      <c r="HF389" s="247"/>
      <c r="HG389" s="247"/>
      <c r="HH389" s="247"/>
      <c r="HI389" s="247"/>
      <c r="HJ389" s="247"/>
      <c r="HK389" s="247"/>
      <c r="HL389" s="247"/>
      <c r="HM389" s="247"/>
      <c r="HN389" s="247"/>
      <c r="HO389" s="247"/>
      <c r="HP389" s="247"/>
      <c r="HQ389" s="247"/>
      <c r="HR389" s="247"/>
      <c r="HS389" s="247"/>
      <c r="HT389" s="247"/>
      <c r="HU389" s="247"/>
      <c r="HV389" s="247"/>
      <c r="HW389" s="247"/>
      <c r="HX389" s="247"/>
      <c r="HY389" s="247"/>
      <c r="HZ389" s="247"/>
      <c r="IA389" s="247"/>
      <c r="IB389" s="247"/>
      <c r="IC389" s="247"/>
      <c r="ID389" s="247"/>
      <c r="IE389" s="247"/>
      <c r="IF389" s="247"/>
      <c r="IG389" s="247"/>
      <c r="IH389" s="247"/>
      <c r="II389" s="247"/>
      <c r="IJ389" s="247"/>
      <c r="IK389" s="247"/>
      <c r="IL389" s="247"/>
      <c r="IM389" s="247"/>
      <c r="IN389" s="247"/>
      <c r="IO389" s="247"/>
      <c r="IP389" s="247"/>
      <c r="IQ389" s="247"/>
      <c r="IR389" s="247"/>
      <c r="IS389" s="247"/>
      <c r="IT389" s="247"/>
      <c r="IU389" s="247"/>
      <c r="IV389" s="247"/>
      <c r="IW389" s="247"/>
      <c r="IX389" s="247"/>
      <c r="IY389" s="247"/>
      <c r="IZ389" s="247"/>
      <c r="JA389" s="247"/>
      <c r="JB389" s="247"/>
      <c r="JC389" s="247"/>
      <c r="JD389" s="247"/>
      <c r="JE389" s="247"/>
      <c r="JF389" s="247"/>
      <c r="JG389" s="247"/>
      <c r="JH389" s="247"/>
      <c r="JI389" s="247"/>
      <c r="JJ389" s="247"/>
      <c r="JK389" s="247"/>
      <c r="JL389" s="247"/>
      <c r="JM389" s="247"/>
      <c r="JN389" s="247"/>
      <c r="JO389" s="247"/>
      <c r="JP389" s="247"/>
      <c r="JQ389" s="247"/>
      <c r="JR389" s="247"/>
      <c r="JS389" s="247"/>
      <c r="JT389" s="247"/>
      <c r="JU389" s="247"/>
      <c r="JV389" s="247"/>
      <c r="JW389" s="247"/>
      <c r="JX389" s="247"/>
      <c r="JY389" s="247"/>
      <c r="JZ389" s="247"/>
      <c r="KA389" s="247"/>
      <c r="KB389" s="247"/>
      <c r="KC389" s="247"/>
      <c r="KD389" s="247"/>
      <c r="KE389" s="247"/>
      <c r="KF389" s="247"/>
      <c r="KG389" s="247"/>
      <c r="KH389" s="247"/>
      <c r="KI389" s="247"/>
      <c r="KJ389" s="247"/>
      <c r="KK389" s="247"/>
      <c r="KL389" s="247"/>
      <c r="KM389" s="247"/>
      <c r="KN389" s="247"/>
      <c r="KO389" s="247"/>
      <c r="KP389" s="247"/>
      <c r="KQ389" s="247"/>
      <c r="KR389" s="247"/>
      <c r="KS389" s="247"/>
      <c r="KT389" s="247"/>
      <c r="KU389" s="247"/>
      <c r="KV389" s="247"/>
      <c r="KW389" s="247"/>
      <c r="KX389" s="247"/>
      <c r="KY389" s="247"/>
      <c r="KZ389" s="247"/>
      <c r="LA389" s="247"/>
      <c r="LB389" s="247"/>
      <c r="LC389" s="247"/>
      <c r="LD389" s="247"/>
      <c r="LE389" s="247"/>
      <c r="LF389" s="247"/>
      <c r="LG389" s="247"/>
      <c r="LH389" s="247"/>
      <c r="LI389" s="247"/>
      <c r="LJ389" s="247"/>
      <c r="LK389" s="247"/>
      <c r="LL389" s="247"/>
      <c r="LM389" s="247"/>
      <c r="LN389" s="247"/>
      <c r="LO389" s="247"/>
      <c r="LP389" s="247"/>
      <c r="LQ389" s="247"/>
      <c r="LR389" s="247"/>
      <c r="LS389" s="247"/>
      <c r="LT389" s="247"/>
      <c r="LU389" s="247"/>
      <c r="LV389" s="247"/>
      <c r="LW389" s="247"/>
      <c r="LX389" s="247"/>
      <c r="LY389" s="247"/>
      <c r="LZ389" s="247"/>
      <c r="MA389" s="247"/>
      <c r="MB389" s="247"/>
      <c r="MC389" s="247"/>
      <c r="MD389" s="247"/>
      <c r="ME389" s="247"/>
      <c r="MF389" s="247"/>
      <c r="MG389" s="247"/>
      <c r="MH389" s="247"/>
      <c r="MI389" s="247"/>
      <c r="MJ389" s="247"/>
      <c r="MK389" s="247"/>
      <c r="ML389" s="247"/>
      <c r="MM389" s="247"/>
      <c r="MN389" s="247"/>
      <c r="MO389" s="247"/>
      <c r="MP389" s="247"/>
      <c r="MQ389" s="247"/>
      <c r="MR389" s="247"/>
      <c r="MS389" s="247"/>
      <c r="MT389" s="247"/>
      <c r="MU389" s="247"/>
      <c r="MV389" s="247"/>
      <c r="MW389" s="247"/>
      <c r="MX389" s="247"/>
      <c r="MY389" s="247"/>
      <c r="MZ389" s="247"/>
      <c r="NA389" s="247"/>
      <c r="NB389" s="247"/>
      <c r="NC389" s="247"/>
      <c r="ND389" s="247"/>
      <c r="NE389" s="247"/>
      <c r="NF389" s="247"/>
      <c r="NG389" s="247"/>
      <c r="NH389" s="247"/>
      <c r="NI389" s="247"/>
      <c r="NJ389" s="247"/>
      <c r="NK389" s="247"/>
      <c r="NL389" s="247"/>
      <c r="NM389" s="247"/>
      <c r="NN389" s="247"/>
      <c r="NO389" s="247"/>
      <c r="NP389" s="247"/>
      <c r="NQ389" s="247"/>
      <c r="NR389" s="247"/>
      <c r="NS389" s="247"/>
      <c r="NT389" s="247"/>
      <c r="NU389" s="247"/>
      <c r="NV389" s="247"/>
      <c r="NW389" s="247"/>
      <c r="NX389" s="247"/>
      <c r="NY389" s="247"/>
      <c r="NZ389" s="247"/>
      <c r="OA389" s="247"/>
      <c r="OB389" s="247"/>
      <c r="OC389" s="247"/>
      <c r="OD389" s="247"/>
      <c r="OE389" s="247"/>
      <c r="OF389" s="247"/>
      <c r="OG389" s="247"/>
      <c r="OH389" s="247"/>
      <c r="OI389" s="247"/>
      <c r="OJ389" s="247"/>
      <c r="OK389" s="247"/>
      <c r="OL389" s="247"/>
      <c r="OM389" s="247"/>
      <c r="ON389" s="247"/>
      <c r="OO389" s="247"/>
      <c r="OP389" s="247"/>
      <c r="OQ389" s="247"/>
      <c r="OR389" s="247"/>
      <c r="OS389" s="247"/>
      <c r="OT389" s="247"/>
      <c r="OU389" s="247"/>
      <c r="OV389" s="247"/>
      <c r="OW389" s="247"/>
      <c r="OX389" s="247"/>
      <c r="OY389" s="247"/>
      <c r="OZ389" s="247"/>
      <c r="PA389" s="247"/>
      <c r="PB389" s="247"/>
      <c r="PC389" s="247"/>
      <c r="PD389" s="247"/>
      <c r="PE389" s="247"/>
      <c r="PF389" s="247"/>
      <c r="PG389" s="247"/>
      <c r="PH389" s="247"/>
      <c r="PI389" s="247"/>
      <c r="PJ389" s="247"/>
      <c r="PK389" s="247"/>
      <c r="PL389" s="247"/>
      <c r="PM389" s="247"/>
      <c r="PN389" s="247"/>
      <c r="PO389" s="247"/>
      <c r="PP389" s="247"/>
      <c r="PQ389" s="247"/>
      <c r="PR389" s="247"/>
      <c r="PS389" s="247"/>
      <c r="PT389" s="247"/>
      <c r="PU389" s="247"/>
      <c r="PV389" s="247"/>
      <c r="PW389" s="247"/>
      <c r="PX389" s="247"/>
      <c r="PY389" s="247"/>
      <c r="PZ389" s="247"/>
      <c r="QA389" s="247"/>
      <c r="QB389" s="247"/>
      <c r="QC389" s="247"/>
      <c r="QD389" s="247"/>
      <c r="QE389" s="247"/>
      <c r="QF389" s="247"/>
      <c r="QG389" s="247"/>
      <c r="QH389" s="247"/>
      <c r="QI389" s="247"/>
      <c r="QJ389" s="247"/>
      <c r="QK389" s="247"/>
      <c r="QL389" s="247"/>
      <c r="QM389" s="247"/>
      <c r="QN389" s="247"/>
      <c r="QO389" s="247"/>
      <c r="QP389" s="247"/>
      <c r="QQ389" s="247"/>
      <c r="QR389" s="247"/>
      <c r="QS389" s="247"/>
      <c r="QT389" s="247"/>
      <c r="QU389" s="247"/>
      <c r="QV389" s="247"/>
      <c r="QW389" s="247"/>
      <c r="QX389" s="247"/>
      <c r="QY389" s="247"/>
      <c r="QZ389" s="247"/>
      <c r="RA389" s="247"/>
      <c r="RB389" s="247"/>
      <c r="RC389" s="247"/>
      <c r="RD389" s="247"/>
      <c r="RE389" s="247"/>
      <c r="RF389" s="247"/>
      <c r="RG389" s="247"/>
      <c r="RH389" s="247"/>
      <c r="RI389" s="247"/>
      <c r="RJ389" s="247"/>
      <c r="RK389" s="247"/>
      <c r="RL389" s="247"/>
      <c r="RM389" s="247"/>
      <c r="RN389" s="247"/>
      <c r="RO389" s="247"/>
      <c r="RP389" s="247"/>
      <c r="RQ389" s="247"/>
      <c r="RR389" s="247"/>
      <c r="RS389" s="247"/>
      <c r="RT389" s="247"/>
      <c r="RU389" s="247"/>
      <c r="RV389" s="247"/>
      <c r="RW389" s="247"/>
      <c r="RX389" s="247"/>
      <c r="RY389" s="247"/>
      <c r="RZ389" s="247"/>
      <c r="SA389" s="247"/>
      <c r="SB389" s="247"/>
      <c r="SC389" s="247"/>
      <c r="SD389" s="247"/>
      <c r="SE389" s="247"/>
      <c r="SF389" s="247"/>
      <c r="SG389" s="247"/>
      <c r="SH389" s="247"/>
      <c r="SI389" s="247"/>
      <c r="SJ389" s="247"/>
      <c r="SK389" s="247"/>
      <c r="SL389" s="247"/>
      <c r="SM389" s="247"/>
      <c r="SN389" s="247"/>
      <c r="SO389" s="247"/>
      <c r="SP389" s="247"/>
      <c r="SQ389" s="247"/>
      <c r="SR389" s="247"/>
      <c r="SS389" s="247"/>
      <c r="ST389" s="247"/>
      <c r="SU389" s="247"/>
      <c r="SV389" s="247"/>
      <c r="SW389" s="247"/>
      <c r="SX389" s="247"/>
      <c r="SY389" s="247"/>
      <c r="SZ389" s="247"/>
      <c r="TA389" s="247"/>
      <c r="TB389" s="247"/>
      <c r="TC389" s="247"/>
      <c r="TD389" s="247"/>
      <c r="TE389" s="247"/>
      <c r="TF389" s="247"/>
      <c r="TG389" s="247"/>
      <c r="TH389" s="247"/>
      <c r="TI389" s="247"/>
      <c r="TJ389" s="247"/>
      <c r="TK389" s="247"/>
      <c r="TL389" s="247"/>
      <c r="TM389" s="247"/>
      <c r="TN389" s="247"/>
      <c r="TO389" s="247"/>
      <c r="TP389" s="247"/>
      <c r="TQ389" s="247"/>
      <c r="TR389" s="247"/>
      <c r="TS389" s="247"/>
      <c r="TT389" s="247"/>
      <c r="TU389" s="247"/>
      <c r="TV389" s="247"/>
      <c r="TW389" s="247"/>
      <c r="TX389" s="247"/>
      <c r="TY389" s="247"/>
      <c r="TZ389" s="247"/>
      <c r="UA389" s="247"/>
      <c r="UB389" s="247"/>
      <c r="UC389" s="247"/>
      <c r="UD389" s="247"/>
      <c r="UE389" s="247"/>
      <c r="UF389" s="247"/>
      <c r="UG389" s="247"/>
      <c r="UH389" s="247"/>
      <c r="UI389" s="247"/>
      <c r="UJ389" s="247"/>
      <c r="UK389" s="247"/>
      <c r="UL389" s="247"/>
      <c r="UM389" s="247"/>
      <c r="UN389" s="247"/>
      <c r="UO389" s="247"/>
      <c r="UP389" s="247"/>
      <c r="UQ389" s="247"/>
      <c r="UR389" s="247"/>
      <c r="US389" s="247"/>
      <c r="UT389" s="247"/>
      <c r="UU389" s="247"/>
      <c r="UV389" s="247"/>
      <c r="UW389" s="247"/>
      <c r="UX389" s="247"/>
      <c r="UY389" s="247"/>
      <c r="UZ389" s="247"/>
      <c r="VA389" s="247"/>
      <c r="VB389" s="247"/>
      <c r="VC389" s="247"/>
      <c r="VD389" s="247"/>
      <c r="VE389" s="247"/>
      <c r="VF389" s="247"/>
      <c r="VG389" s="247"/>
      <c r="VH389" s="247"/>
      <c r="VI389" s="247"/>
      <c r="VJ389" s="247"/>
      <c r="VK389" s="247"/>
      <c r="VL389" s="247"/>
      <c r="VM389" s="247"/>
      <c r="VN389" s="247"/>
      <c r="VO389" s="247"/>
      <c r="VP389" s="247"/>
      <c r="VQ389" s="247"/>
      <c r="VR389" s="247"/>
      <c r="VS389" s="247"/>
      <c r="VT389" s="247"/>
      <c r="VU389" s="247"/>
      <c r="VV389" s="247"/>
      <c r="VW389" s="247"/>
      <c r="VX389" s="247"/>
      <c r="VY389" s="247"/>
      <c r="VZ389" s="247"/>
      <c r="WA389" s="247"/>
      <c r="WB389" s="247"/>
      <c r="WC389" s="247"/>
      <c r="WD389" s="247"/>
      <c r="WE389" s="247"/>
      <c r="WF389" s="247"/>
      <c r="WG389" s="247"/>
      <c r="WH389" s="247"/>
      <c r="WI389" s="247"/>
      <c r="WJ389" s="247"/>
      <c r="WK389" s="247"/>
      <c r="WL389" s="247"/>
      <c r="WM389" s="247"/>
      <c r="WN389" s="247"/>
      <c r="WO389" s="247"/>
      <c r="WP389" s="247"/>
      <c r="WQ389" s="247"/>
      <c r="WR389" s="247"/>
      <c r="WS389" s="247"/>
      <c r="WT389" s="247"/>
      <c r="WU389" s="247"/>
      <c r="WV389" s="247"/>
      <c r="WW389" s="247"/>
      <c r="WX389" s="247"/>
      <c r="WY389" s="247"/>
      <c r="WZ389" s="247"/>
      <c r="XA389" s="247"/>
      <c r="XB389" s="247"/>
      <c r="XC389" s="247"/>
      <c r="XD389" s="247"/>
      <c r="XE389" s="247"/>
      <c r="XF389" s="247"/>
      <c r="XG389" s="247"/>
      <c r="XH389" s="247"/>
      <c r="XI389" s="247"/>
      <c r="XJ389" s="247"/>
      <c r="XK389" s="247"/>
      <c r="XL389" s="247"/>
      <c r="XM389" s="247"/>
      <c r="XN389" s="247"/>
      <c r="XO389" s="247"/>
      <c r="XP389" s="247"/>
      <c r="XQ389" s="247"/>
      <c r="XR389" s="247"/>
      <c r="XS389" s="247"/>
      <c r="XT389" s="247"/>
      <c r="XU389" s="247"/>
      <c r="XV389" s="247"/>
      <c r="XW389" s="247"/>
      <c r="XX389" s="247"/>
      <c r="XY389" s="247"/>
      <c r="XZ389" s="247"/>
      <c r="YA389" s="247"/>
      <c r="YB389" s="247"/>
      <c r="YC389" s="247"/>
      <c r="YD389" s="247"/>
      <c r="YE389" s="247"/>
      <c r="YF389" s="247"/>
      <c r="YG389" s="247"/>
      <c r="YH389" s="247"/>
      <c r="YI389" s="247"/>
      <c r="YJ389" s="247"/>
      <c r="YK389" s="247"/>
      <c r="YL389" s="247"/>
      <c r="YM389" s="247"/>
      <c r="YN389" s="247"/>
      <c r="YO389" s="247"/>
      <c r="YP389" s="247"/>
      <c r="YQ389" s="247"/>
      <c r="YR389" s="247"/>
      <c r="YS389" s="247"/>
      <c r="YT389" s="247"/>
      <c r="YU389" s="247"/>
      <c r="YV389" s="247"/>
      <c r="YW389" s="247"/>
      <c r="YX389" s="247"/>
      <c r="YY389" s="247"/>
      <c r="YZ389" s="247"/>
      <c r="ZA389" s="247"/>
      <c r="ZB389" s="247"/>
      <c r="ZC389" s="247"/>
      <c r="ZD389" s="247"/>
      <c r="ZE389" s="247"/>
      <c r="ZF389" s="247"/>
      <c r="ZG389" s="247"/>
      <c r="ZH389" s="247"/>
      <c r="ZI389" s="247"/>
      <c r="ZJ389" s="247"/>
      <c r="ZK389" s="247"/>
      <c r="ZL389" s="247"/>
      <c r="ZM389" s="247"/>
      <c r="ZN389" s="247"/>
      <c r="ZO389" s="247"/>
      <c r="ZP389" s="247"/>
      <c r="ZQ389" s="247"/>
      <c r="ZR389" s="247"/>
      <c r="ZS389" s="247"/>
      <c r="ZT389" s="247"/>
      <c r="ZU389" s="247"/>
      <c r="ZV389" s="247"/>
      <c r="ZW389" s="247"/>
      <c r="ZX389" s="247"/>
      <c r="ZY389" s="247"/>
      <c r="ZZ389" s="247"/>
      <c r="AAA389" s="247"/>
      <c r="AAB389" s="247"/>
      <c r="AAC389" s="247"/>
      <c r="AAD389" s="247"/>
      <c r="AAE389" s="247"/>
      <c r="AAF389" s="247"/>
      <c r="AAG389" s="247"/>
      <c r="AAH389" s="247"/>
      <c r="AAI389" s="247"/>
      <c r="AAJ389" s="247"/>
      <c r="AAK389" s="247"/>
      <c r="AAL389" s="247"/>
      <c r="AAM389" s="247"/>
      <c r="AAN389" s="247"/>
      <c r="AAO389" s="247"/>
      <c r="AAP389" s="247"/>
      <c r="AAQ389" s="247"/>
      <c r="AAR389" s="247"/>
      <c r="AAS389" s="247"/>
      <c r="AAT389" s="247"/>
      <c r="AAU389" s="247"/>
      <c r="AAV389" s="247"/>
      <c r="AAW389" s="247"/>
      <c r="AAX389" s="247"/>
      <c r="AAY389" s="247"/>
      <c r="AAZ389" s="247"/>
      <c r="ABA389" s="247"/>
      <c r="ABB389" s="247"/>
      <c r="ABC389" s="247"/>
      <c r="ABD389" s="247"/>
      <c r="ABE389" s="247"/>
      <c r="ABF389" s="247"/>
      <c r="ABG389" s="247"/>
      <c r="ABH389" s="247"/>
      <c r="ABI389" s="247"/>
      <c r="ABJ389" s="247"/>
      <c r="ABK389" s="247"/>
      <c r="ABL389" s="247"/>
      <c r="ABM389" s="247"/>
      <c r="ABN389" s="247"/>
      <c r="ABO389" s="247"/>
      <c r="ABP389" s="247"/>
      <c r="ABQ389" s="247"/>
      <c r="ABR389" s="247"/>
      <c r="ABS389" s="247"/>
      <c r="ABT389" s="247"/>
      <c r="ABU389" s="247"/>
      <c r="ABV389" s="247"/>
      <c r="ABW389" s="247"/>
      <c r="ABX389" s="247"/>
      <c r="ABY389" s="247"/>
      <c r="ABZ389" s="247"/>
      <c r="ACA389" s="247"/>
      <c r="ACB389" s="247"/>
      <c r="ACC389" s="247"/>
      <c r="ACD389" s="247"/>
      <c r="ACE389" s="247"/>
      <c r="ACF389" s="247"/>
      <c r="ACG389" s="247"/>
      <c r="ACH389" s="247"/>
      <c r="ACI389" s="247"/>
      <c r="ACJ389" s="247"/>
      <c r="ACK389" s="247"/>
      <c r="ACL389" s="247"/>
      <c r="ACM389" s="247"/>
      <c r="ACN389" s="247"/>
      <c r="ACO389" s="247"/>
      <c r="ACP389" s="247"/>
      <c r="ACQ389" s="247"/>
      <c r="ACR389" s="247"/>
      <c r="ACS389" s="247"/>
      <c r="ACT389" s="247"/>
      <c r="ACU389" s="247"/>
      <c r="ACV389" s="247"/>
      <c r="ACW389" s="247"/>
      <c r="ACX389" s="247"/>
      <c r="ACY389" s="247"/>
      <c r="ACZ389" s="247"/>
      <c r="ADA389" s="247"/>
      <c r="ADB389" s="247"/>
      <c r="ADC389" s="247"/>
      <c r="ADD389" s="247"/>
      <c r="ADE389" s="247"/>
      <c r="ADF389" s="247"/>
      <c r="ADG389" s="247"/>
      <c r="ADH389" s="247"/>
      <c r="ADI389" s="247"/>
      <c r="ADJ389" s="247"/>
      <c r="ADK389" s="247"/>
      <c r="ADL389" s="247"/>
      <c r="ADM389" s="247"/>
      <c r="ADN389" s="247"/>
      <c r="ADO389" s="247"/>
      <c r="ADP389" s="247"/>
      <c r="ADQ389" s="247"/>
      <c r="ADR389" s="247"/>
      <c r="ADS389" s="247"/>
      <c r="ADT389" s="247"/>
      <c r="ADU389" s="247"/>
      <c r="ADV389" s="247"/>
      <c r="ADW389" s="247"/>
      <c r="ADX389" s="247"/>
      <c r="ADY389" s="247"/>
      <c r="ADZ389" s="247"/>
      <c r="AEA389" s="247"/>
      <c r="AEB389" s="247"/>
      <c r="AEC389" s="247"/>
      <c r="AED389" s="247"/>
      <c r="AEE389" s="247"/>
      <c r="AEF389" s="247"/>
      <c r="AEG389" s="247"/>
      <c r="AEH389" s="247"/>
      <c r="AEI389" s="247"/>
      <c r="AEJ389" s="247"/>
      <c r="AEK389" s="247"/>
      <c r="AEL389" s="247"/>
      <c r="AEM389" s="247"/>
      <c r="AEN389" s="247"/>
      <c r="AEO389" s="247"/>
      <c r="AEP389" s="247"/>
      <c r="AEQ389" s="247"/>
      <c r="AER389" s="247"/>
      <c r="AES389" s="247"/>
      <c r="AET389" s="247"/>
      <c r="AEU389" s="247"/>
      <c r="AEV389" s="247"/>
      <c r="AEW389" s="247"/>
      <c r="AEX389" s="247"/>
      <c r="AEY389" s="247"/>
      <c r="AEZ389" s="247"/>
      <c r="AFA389" s="247"/>
      <c r="AFB389" s="247"/>
      <c r="AFC389" s="247"/>
      <c r="AFD389" s="247"/>
      <c r="AFE389" s="247"/>
      <c r="AFF389" s="247"/>
      <c r="AFG389" s="247"/>
      <c r="AFH389" s="247"/>
      <c r="AFI389" s="247"/>
      <c r="AFJ389" s="247"/>
      <c r="AFK389" s="247"/>
      <c r="AFL389" s="247"/>
      <c r="AFM389" s="247"/>
      <c r="AFN389" s="247"/>
      <c r="AFO389" s="247"/>
      <c r="AFP389" s="247"/>
      <c r="AFQ389" s="247"/>
      <c r="AFR389" s="247"/>
      <c r="AFS389" s="247"/>
      <c r="AFT389" s="247"/>
      <c r="AFU389" s="247"/>
      <c r="AFV389" s="247"/>
      <c r="AFW389" s="247"/>
      <c r="AFX389" s="247"/>
      <c r="AFY389" s="247"/>
      <c r="AFZ389" s="247"/>
      <c r="AGA389" s="247"/>
      <c r="AGB389" s="247"/>
      <c r="AGC389" s="247"/>
      <c r="AGD389" s="247"/>
      <c r="AGE389" s="247"/>
      <c r="AGF389" s="247"/>
      <c r="AGG389" s="247"/>
      <c r="AGH389" s="247"/>
      <c r="AGI389" s="247"/>
      <c r="AGJ389" s="247"/>
      <c r="AGK389" s="247"/>
      <c r="AGL389" s="247"/>
      <c r="AGM389" s="247"/>
      <c r="AGN389" s="247"/>
      <c r="AGO389" s="247"/>
      <c r="AGP389" s="247"/>
      <c r="AGQ389" s="247"/>
      <c r="AGR389" s="247"/>
      <c r="AGS389" s="247"/>
      <c r="AGT389" s="247"/>
      <c r="AGU389" s="247"/>
      <c r="AGV389" s="247"/>
      <c r="AGW389" s="247"/>
      <c r="AGX389" s="247"/>
      <c r="AGY389" s="247"/>
      <c r="AGZ389" s="247"/>
      <c r="AHA389" s="247"/>
      <c r="AHB389" s="247"/>
      <c r="AHC389" s="247"/>
      <c r="AHD389" s="247"/>
      <c r="AHE389" s="247"/>
      <c r="AHF389" s="247"/>
      <c r="AHG389" s="247"/>
      <c r="AHH389" s="247"/>
      <c r="AHI389" s="247"/>
      <c r="AHJ389" s="247"/>
      <c r="AHK389" s="247"/>
      <c r="AHL389" s="247"/>
      <c r="AHM389" s="247"/>
      <c r="AHN389" s="247"/>
      <c r="AHO389" s="247"/>
      <c r="AHP389" s="247"/>
      <c r="AHQ389" s="247"/>
      <c r="AHR389" s="247"/>
      <c r="AHS389" s="247"/>
      <c r="AHT389" s="247"/>
      <c r="AHU389" s="247"/>
      <c r="AHV389" s="247"/>
      <c r="AHW389" s="247"/>
      <c r="AHX389" s="247"/>
      <c r="AHY389" s="247"/>
      <c r="AHZ389" s="247"/>
      <c r="AIA389" s="247"/>
      <c r="AIB389" s="247"/>
      <c r="AIC389" s="247"/>
      <c r="AID389" s="247"/>
      <c r="AIE389" s="247"/>
      <c r="AIF389" s="247"/>
      <c r="AIG389" s="247"/>
      <c r="AIH389" s="247"/>
      <c r="AII389" s="247"/>
      <c r="AIJ389" s="247"/>
      <c r="AIK389" s="247"/>
      <c r="AIL389" s="247"/>
      <c r="AIM389" s="247"/>
      <c r="AIN389" s="247"/>
      <c r="AIO389" s="247"/>
      <c r="AIP389" s="247"/>
      <c r="AIQ389" s="247"/>
      <c r="AIR389" s="247"/>
      <c r="AIS389" s="247"/>
      <c r="AIT389" s="247"/>
      <c r="AIU389" s="247"/>
      <c r="AIV389" s="247"/>
      <c r="AIW389" s="247"/>
      <c r="AIX389" s="247"/>
      <c r="AIY389" s="247"/>
      <c r="AIZ389" s="247"/>
      <c r="AJA389" s="247"/>
      <c r="AJB389" s="247"/>
      <c r="AJC389" s="247"/>
      <c r="AJD389" s="247"/>
      <c r="AJE389" s="247"/>
      <c r="AJF389" s="247"/>
      <c r="AJG389" s="247"/>
      <c r="AJH389" s="247"/>
      <c r="AJI389" s="247"/>
      <c r="AJJ389" s="247"/>
      <c r="AJK389" s="247"/>
      <c r="AJL389" s="247"/>
      <c r="AJM389" s="247"/>
      <c r="AJN389" s="247"/>
      <c r="AJO389" s="247"/>
      <c r="AJP389" s="247"/>
      <c r="AJQ389" s="247"/>
      <c r="AJR389" s="247"/>
      <c r="AJS389" s="247"/>
      <c r="AJT389" s="247"/>
      <c r="AJU389" s="247"/>
      <c r="AJV389" s="247"/>
      <c r="AJW389" s="247"/>
      <c r="AJX389" s="247"/>
      <c r="AJY389" s="247"/>
      <c r="AJZ389" s="247"/>
      <c r="AKA389" s="247"/>
      <c r="AKB389" s="247"/>
      <c r="AKC389" s="247"/>
      <c r="AKD389" s="247"/>
      <c r="AKE389" s="247"/>
      <c r="AKF389" s="247"/>
      <c r="AKG389" s="247"/>
      <c r="AKH389" s="247"/>
      <c r="AKI389" s="247"/>
      <c r="AKJ389" s="247"/>
      <c r="AKK389" s="247"/>
      <c r="AKL389" s="247"/>
      <c r="AKM389" s="247"/>
      <c r="AKN389" s="247"/>
      <c r="AKO389" s="247"/>
      <c r="AKP389" s="247"/>
      <c r="AKQ389" s="247"/>
      <c r="AKR389" s="247"/>
      <c r="AKS389" s="247"/>
      <c r="AKT389" s="247"/>
      <c r="AKU389" s="247"/>
      <c r="AKV389" s="247"/>
      <c r="AKW389" s="247"/>
      <c r="AKX389" s="247"/>
      <c r="AKY389" s="247"/>
      <c r="AKZ389" s="247"/>
      <c r="ALA389" s="247"/>
      <c r="ALB389" s="247"/>
      <c r="ALC389" s="247"/>
      <c r="ALD389" s="247"/>
      <c r="ALE389" s="247"/>
      <c r="ALF389" s="247"/>
      <c r="ALG389" s="247"/>
      <c r="ALH389" s="247"/>
      <c r="ALI389" s="247"/>
      <c r="ALJ389" s="247"/>
      <c r="ALK389" s="247"/>
      <c r="ALL389" s="247"/>
      <c r="ALM389" s="247"/>
      <c r="ALN389" s="247"/>
      <c r="ALO389" s="247"/>
      <c r="ALP389" s="247"/>
      <c r="ALQ389" s="247"/>
      <c r="ALR389" s="247"/>
      <c r="ALS389" s="247"/>
      <c r="ALT389" s="247"/>
      <c r="ALU389" s="247"/>
      <c r="ALV389" s="247"/>
      <c r="ALW389" s="247"/>
      <c r="ALX389" s="247"/>
      <c r="ALY389" s="247"/>
      <c r="ALZ389" s="247"/>
      <c r="AMA389" s="247"/>
      <c r="AMB389" s="247"/>
      <c r="AMC389" s="247"/>
      <c r="AMD389" s="247"/>
      <c r="AME389" s="247"/>
      <c r="AMF389" s="247"/>
      <c r="AMG389" s="247"/>
      <c r="AMH389" s="247"/>
      <c r="AMI389" s="247"/>
      <c r="AMJ389" s="247"/>
      <c r="AMK389" s="247"/>
      <c r="AML389" s="247"/>
      <c r="AMM389" s="247"/>
      <c r="AMN389" s="247"/>
      <c r="AMO389" s="247"/>
      <c r="AMP389" s="247"/>
      <c r="AMQ389" s="247"/>
      <c r="AMR389" s="247"/>
      <c r="AMS389" s="247"/>
      <c r="AMT389" s="247"/>
      <c r="AMU389" s="247"/>
      <c r="AMV389" s="247"/>
      <c r="AMW389" s="247"/>
      <c r="AMX389" s="247"/>
      <c r="AMY389" s="247"/>
      <c r="AMZ389" s="247"/>
      <c r="ANA389" s="247"/>
      <c r="ANB389" s="247"/>
      <c r="ANC389" s="247"/>
      <c r="AND389" s="247"/>
      <c r="ANE389" s="247"/>
      <c r="ANF389" s="247"/>
      <c r="ANG389" s="247"/>
      <c r="ANH389" s="247"/>
      <c r="ANI389" s="247"/>
      <c r="ANJ389" s="247"/>
      <c r="ANK389" s="247"/>
      <c r="ANL389" s="247"/>
      <c r="ANM389" s="247"/>
      <c r="ANN389" s="247"/>
      <c r="ANO389" s="247"/>
      <c r="ANP389" s="247"/>
      <c r="ANQ389" s="247"/>
      <c r="ANR389" s="247"/>
      <c r="ANS389" s="247"/>
      <c r="ANT389" s="247"/>
      <c r="ANU389" s="247"/>
      <c r="ANV389" s="247"/>
      <c r="ANW389" s="247"/>
      <c r="ANX389" s="247"/>
      <c r="ANY389" s="247"/>
      <c r="ANZ389" s="247"/>
      <c r="AOA389" s="247"/>
      <c r="AOB389" s="247"/>
      <c r="AOC389" s="247"/>
      <c r="AOD389" s="247"/>
      <c r="AOE389" s="247"/>
      <c r="AOF389" s="247"/>
      <c r="AOG389" s="247"/>
      <c r="AOH389" s="247"/>
      <c r="AOI389" s="247"/>
      <c r="AOJ389" s="247"/>
      <c r="AOK389" s="247"/>
      <c r="AOL389" s="247"/>
      <c r="AOM389" s="247"/>
      <c r="AON389" s="247"/>
      <c r="AOO389" s="247"/>
      <c r="AOP389" s="247"/>
      <c r="AOQ389" s="247"/>
      <c r="AOR389" s="247"/>
      <c r="AOS389" s="247"/>
      <c r="AOT389" s="247"/>
      <c r="AOU389" s="247"/>
      <c r="AOV389" s="247"/>
      <c r="AOW389" s="247"/>
      <c r="AOX389" s="247"/>
      <c r="AOY389" s="247"/>
      <c r="AOZ389" s="247"/>
      <c r="APA389" s="247"/>
      <c r="APB389" s="247"/>
      <c r="APC389" s="247"/>
      <c r="APD389" s="247"/>
      <c r="APE389" s="247"/>
      <c r="APF389" s="247"/>
      <c r="APG389" s="247"/>
      <c r="APH389" s="247"/>
      <c r="API389" s="247"/>
      <c r="APJ389" s="247"/>
      <c r="APK389" s="247"/>
      <c r="APL389" s="247"/>
      <c r="APM389" s="247"/>
      <c r="APN389" s="247"/>
      <c r="APO389" s="247"/>
      <c r="APP389" s="247"/>
      <c r="APQ389" s="247"/>
      <c r="APR389" s="247"/>
      <c r="APS389" s="247"/>
      <c r="APT389" s="247"/>
      <c r="APU389" s="247"/>
      <c r="APV389" s="247"/>
      <c r="APW389" s="247"/>
      <c r="APX389" s="247"/>
      <c r="APY389" s="247"/>
      <c r="APZ389" s="247"/>
      <c r="AQA389" s="247"/>
      <c r="AQB389" s="247"/>
      <c r="AQC389" s="247"/>
      <c r="AQD389" s="247"/>
      <c r="AQE389" s="247"/>
      <c r="AQF389" s="247"/>
      <c r="AQG389" s="247"/>
      <c r="AQH389" s="247"/>
      <c r="AQI389" s="247"/>
      <c r="AQJ389" s="247"/>
      <c r="AQK389" s="247"/>
      <c r="AQL389" s="247"/>
      <c r="AQM389" s="247"/>
      <c r="AQN389" s="247"/>
      <c r="AQO389" s="247"/>
      <c r="AQP389" s="247"/>
      <c r="AQQ389" s="247"/>
      <c r="AQR389" s="247"/>
      <c r="AQS389" s="247"/>
      <c r="AQT389" s="247"/>
      <c r="AQU389" s="247"/>
      <c r="AQV389" s="247"/>
      <c r="AQW389" s="247"/>
      <c r="AQX389" s="247"/>
      <c r="AQY389" s="247"/>
      <c r="AQZ389" s="247"/>
      <c r="ARA389" s="247"/>
      <c r="ARB389" s="247"/>
      <c r="ARC389" s="247"/>
      <c r="ARD389" s="247"/>
      <c r="ARE389" s="247"/>
      <c r="ARF389" s="247"/>
      <c r="ARG389" s="247"/>
      <c r="ARH389" s="247"/>
      <c r="ARI389" s="247"/>
      <c r="ARJ389" s="247"/>
      <c r="ARK389" s="247"/>
      <c r="ARL389" s="247"/>
      <c r="ARM389" s="247"/>
      <c r="ARN389" s="247"/>
      <c r="ARO389" s="247"/>
      <c r="ARP389" s="247"/>
      <c r="ARQ389" s="247"/>
      <c r="ARR389" s="247"/>
      <c r="ARS389" s="247"/>
      <c r="ART389" s="247"/>
      <c r="ARU389" s="247"/>
      <c r="ARV389" s="247"/>
      <c r="ARW389" s="247"/>
      <c r="ARX389" s="247"/>
      <c r="ARY389" s="247"/>
      <c r="ARZ389" s="247"/>
      <c r="ASA389" s="247"/>
      <c r="ASB389" s="247"/>
      <c r="ASC389" s="247"/>
      <c r="ASD389" s="247"/>
      <c r="ASE389" s="247"/>
      <c r="ASF389" s="247"/>
      <c r="ASG389" s="247"/>
      <c r="ASH389" s="247"/>
      <c r="ASI389" s="247"/>
      <c r="ASJ389" s="247"/>
      <c r="ASK389" s="247"/>
      <c r="ASL389" s="247"/>
      <c r="ASM389" s="247"/>
      <c r="ASN389" s="247"/>
      <c r="ASO389" s="247"/>
      <c r="ASP389" s="247"/>
      <c r="ASQ389" s="247"/>
      <c r="ASR389" s="247"/>
      <c r="ASS389" s="247"/>
      <c r="AST389" s="247"/>
      <c r="ASU389" s="247"/>
      <c r="ASV389" s="247"/>
      <c r="ASW389" s="247"/>
      <c r="ASX389" s="247"/>
      <c r="ASY389" s="247"/>
      <c r="ASZ389" s="247"/>
      <c r="ATA389" s="247"/>
      <c r="ATB389" s="247"/>
      <c r="ATC389" s="247"/>
      <c r="ATD389" s="247"/>
      <c r="ATE389" s="247"/>
      <c r="ATF389" s="247"/>
      <c r="ATG389" s="247"/>
      <c r="ATH389" s="247"/>
      <c r="ATI389" s="247"/>
      <c r="ATJ389" s="247"/>
      <c r="ATK389" s="247"/>
      <c r="ATL389" s="247"/>
      <c r="ATM389" s="247"/>
      <c r="ATN389" s="247"/>
      <c r="ATO389" s="247"/>
      <c r="ATP389" s="247"/>
      <c r="ATQ389" s="247"/>
      <c r="ATR389" s="247"/>
      <c r="ATS389" s="247"/>
      <c r="ATT389" s="247"/>
      <c r="ATU389" s="247"/>
      <c r="ATV389" s="247"/>
      <c r="ATW389" s="247"/>
      <c r="ATX389" s="247"/>
      <c r="ATY389" s="247"/>
      <c r="ATZ389" s="247"/>
      <c r="AUA389" s="247"/>
      <c r="AUB389" s="247"/>
      <c r="AUC389" s="247"/>
      <c r="AUD389" s="247"/>
      <c r="AUE389" s="247"/>
      <c r="AUF389" s="247"/>
      <c r="AUG389" s="247"/>
      <c r="AUH389" s="247"/>
      <c r="AUI389" s="247"/>
      <c r="AUJ389" s="247"/>
      <c r="AUK389" s="247"/>
      <c r="AUL389" s="247"/>
      <c r="AUM389" s="247"/>
      <c r="AUN389" s="247"/>
      <c r="AUO389" s="247"/>
      <c r="AUP389" s="247"/>
      <c r="AUQ389" s="247"/>
      <c r="AUR389" s="247"/>
      <c r="AUS389" s="247"/>
      <c r="AUT389" s="247"/>
      <c r="AUU389" s="247"/>
      <c r="AUV389" s="247"/>
      <c r="AUW389" s="247"/>
      <c r="AUX389" s="247"/>
      <c r="AUY389" s="247"/>
      <c r="AUZ389" s="247"/>
      <c r="AVA389" s="247"/>
      <c r="AVB389" s="247"/>
      <c r="AVC389" s="247"/>
      <c r="AVD389" s="247"/>
      <c r="AVE389" s="247"/>
      <c r="AVF389" s="247"/>
      <c r="AVG389" s="247"/>
      <c r="AVH389" s="247"/>
      <c r="AVI389" s="247"/>
      <c r="AVJ389" s="247"/>
      <c r="AVK389" s="247"/>
      <c r="AVL389" s="247"/>
      <c r="AVM389" s="247"/>
      <c r="AVN389" s="247"/>
      <c r="AVO389" s="247"/>
      <c r="AVP389" s="247"/>
      <c r="AVQ389" s="247"/>
      <c r="AVR389" s="247"/>
      <c r="AVS389" s="247"/>
      <c r="AVT389" s="247"/>
      <c r="AVU389" s="247"/>
      <c r="AVV389" s="247"/>
      <c r="AVW389" s="247"/>
      <c r="AVX389" s="247"/>
      <c r="AVY389" s="247"/>
      <c r="AVZ389" s="247"/>
      <c r="AWA389" s="247"/>
      <c r="AWB389" s="247"/>
      <c r="AWC389" s="247"/>
      <c r="AWD389" s="247"/>
      <c r="AWE389" s="247"/>
      <c r="AWF389" s="247"/>
      <c r="AWG389" s="247"/>
      <c r="AWH389" s="247"/>
      <c r="AWI389" s="247"/>
      <c r="AWJ389" s="247"/>
      <c r="AWK389" s="247"/>
      <c r="AWL389" s="247"/>
      <c r="AWM389" s="247"/>
      <c r="AWN389" s="247"/>
      <c r="AWO389" s="247"/>
      <c r="AWP389" s="247"/>
      <c r="AWQ389" s="247"/>
      <c r="AWR389" s="247"/>
      <c r="AWS389" s="247"/>
      <c r="AWT389" s="247"/>
      <c r="AWU389" s="247"/>
      <c r="AWV389" s="247"/>
      <c r="AWW389" s="247"/>
      <c r="AWX389" s="247"/>
      <c r="AWY389" s="247"/>
      <c r="AWZ389" s="247"/>
      <c r="AXA389" s="247"/>
      <c r="AXB389" s="247"/>
      <c r="AXC389" s="247"/>
      <c r="AXD389" s="247"/>
      <c r="AXE389" s="247"/>
      <c r="AXF389" s="247"/>
      <c r="AXG389" s="247"/>
      <c r="AXH389" s="247"/>
      <c r="AXI389" s="247"/>
      <c r="AXJ389" s="247"/>
      <c r="AXK389" s="247"/>
      <c r="AXL389" s="247"/>
      <c r="AXM389" s="247"/>
      <c r="AXN389" s="247"/>
      <c r="AXO389" s="247"/>
      <c r="AXP389" s="247"/>
      <c r="AXQ389" s="247"/>
      <c r="AXR389" s="247"/>
      <c r="AXS389" s="247"/>
      <c r="AXT389" s="247"/>
      <c r="AXU389" s="247"/>
      <c r="AXV389" s="247"/>
      <c r="AXW389" s="247"/>
      <c r="AXX389" s="247"/>
      <c r="AXY389" s="247"/>
      <c r="AXZ389" s="247"/>
      <c r="AYA389" s="247"/>
      <c r="AYB389" s="247"/>
      <c r="AYC389" s="247"/>
      <c r="AYD389" s="247"/>
      <c r="AYE389" s="247"/>
      <c r="AYF389" s="247"/>
      <c r="AYG389" s="247"/>
      <c r="AYH389" s="247"/>
      <c r="AYI389" s="247"/>
      <c r="AYJ389" s="247"/>
      <c r="AYK389" s="247"/>
      <c r="AYL389" s="247"/>
      <c r="AYM389" s="247"/>
      <c r="AYN389" s="247"/>
      <c r="AYO389" s="247"/>
      <c r="AYP389" s="247"/>
      <c r="AYQ389" s="247"/>
      <c r="AYR389" s="247"/>
      <c r="AYS389" s="247"/>
      <c r="AYT389" s="247"/>
      <c r="AYU389" s="247"/>
      <c r="AYV389" s="247"/>
      <c r="AYW389" s="247"/>
      <c r="AYX389" s="247"/>
      <c r="AYY389" s="247"/>
      <c r="AYZ389" s="247"/>
      <c r="AZA389" s="247"/>
      <c r="AZB389" s="247"/>
      <c r="AZC389" s="247"/>
      <c r="AZD389" s="247"/>
      <c r="AZE389" s="247"/>
      <c r="AZF389" s="247"/>
      <c r="AZG389" s="247"/>
      <c r="AZH389" s="247"/>
      <c r="AZI389" s="247"/>
      <c r="AZJ389" s="247"/>
      <c r="AZK389" s="247"/>
      <c r="AZL389" s="247"/>
      <c r="AZM389" s="247"/>
      <c r="AZN389" s="247"/>
      <c r="AZO389" s="247"/>
      <c r="AZP389" s="247"/>
      <c r="AZQ389" s="247"/>
      <c r="AZR389" s="247"/>
      <c r="AZS389" s="247"/>
      <c r="AZT389" s="247"/>
      <c r="AZU389" s="247"/>
      <c r="AZV389" s="247"/>
      <c r="AZW389" s="247"/>
      <c r="AZX389" s="247"/>
      <c r="AZY389" s="247"/>
      <c r="AZZ389" s="247"/>
      <c r="BAA389" s="247"/>
      <c r="BAB389" s="247"/>
      <c r="BAC389" s="247"/>
      <c r="BAD389" s="247"/>
      <c r="BAE389" s="247"/>
      <c r="BAF389" s="247"/>
      <c r="BAG389" s="247"/>
      <c r="BAH389" s="247"/>
      <c r="BAI389" s="247"/>
      <c r="BAJ389" s="247"/>
      <c r="BAK389" s="247"/>
      <c r="BAL389" s="247"/>
      <c r="BAM389" s="247"/>
      <c r="BAN389" s="247"/>
      <c r="BAO389" s="247"/>
      <c r="BAP389" s="247"/>
      <c r="BAQ389" s="247"/>
      <c r="BAR389" s="247"/>
      <c r="BAS389" s="247"/>
      <c r="BAT389" s="247"/>
      <c r="BAU389" s="247"/>
      <c r="BAV389" s="247"/>
      <c r="BAW389" s="247"/>
      <c r="BAX389" s="247"/>
      <c r="BAY389" s="247"/>
      <c r="BAZ389" s="247"/>
      <c r="BBA389" s="247"/>
      <c r="BBB389" s="247"/>
      <c r="BBC389" s="247"/>
      <c r="BBD389" s="247"/>
      <c r="BBE389" s="247"/>
      <c r="BBF389" s="247"/>
      <c r="BBG389" s="247"/>
      <c r="BBH389" s="247"/>
      <c r="BBI389" s="247"/>
      <c r="BBJ389" s="247"/>
      <c r="BBK389" s="247"/>
      <c r="BBL389" s="247"/>
      <c r="BBM389" s="247"/>
      <c r="BBN389" s="247"/>
      <c r="BBO389" s="247"/>
      <c r="BBP389" s="247"/>
      <c r="BBQ389" s="247"/>
      <c r="BBR389" s="247"/>
      <c r="BBS389" s="247"/>
      <c r="BBT389" s="247"/>
      <c r="BBU389" s="247"/>
      <c r="BBV389" s="247"/>
      <c r="BBW389" s="247"/>
      <c r="BBX389" s="247"/>
      <c r="BBY389" s="247"/>
      <c r="BBZ389" s="247"/>
      <c r="BCA389" s="247"/>
      <c r="BCB389" s="247"/>
      <c r="BCC389" s="247"/>
      <c r="BCD389" s="247"/>
      <c r="BCE389" s="247"/>
      <c r="BCF389" s="247"/>
      <c r="BCG389" s="247"/>
      <c r="BCH389" s="247"/>
      <c r="BCI389" s="247"/>
      <c r="BCJ389" s="247"/>
      <c r="BCK389" s="247"/>
      <c r="BCL389" s="247"/>
      <c r="BCM389" s="247"/>
      <c r="BCN389" s="247"/>
      <c r="BCO389" s="247"/>
      <c r="BCP389" s="247"/>
      <c r="BCQ389" s="247"/>
      <c r="BCR389" s="247"/>
      <c r="BCS389" s="247"/>
      <c r="BCT389" s="247"/>
      <c r="BCU389" s="247"/>
      <c r="BCV389" s="247"/>
      <c r="BCW389" s="247"/>
      <c r="BCX389" s="247"/>
      <c r="BCY389" s="247"/>
      <c r="BCZ389" s="247"/>
      <c r="BDA389" s="247"/>
      <c r="BDB389" s="247"/>
      <c r="BDC389" s="247"/>
      <c r="BDD389" s="247"/>
      <c r="BDE389" s="247"/>
      <c r="BDF389" s="247"/>
      <c r="BDG389" s="247"/>
      <c r="BDH389" s="247"/>
      <c r="BDI389" s="247"/>
      <c r="BDJ389" s="247"/>
      <c r="BDK389" s="247"/>
      <c r="BDL389" s="247"/>
      <c r="BDM389" s="247"/>
      <c r="BDN389" s="247"/>
      <c r="BDO389" s="247"/>
      <c r="BDP389" s="247"/>
      <c r="BDQ389" s="247"/>
      <c r="BDR389" s="247"/>
      <c r="BDS389" s="247"/>
      <c r="BDT389" s="247"/>
      <c r="BDU389" s="247"/>
      <c r="BDV389" s="247"/>
      <c r="BDW389" s="247"/>
      <c r="BDX389" s="247"/>
      <c r="BDY389" s="247"/>
      <c r="BDZ389" s="247"/>
      <c r="BEA389" s="247"/>
      <c r="BEB389" s="247"/>
      <c r="BEC389" s="247"/>
      <c r="BED389" s="247"/>
      <c r="BEE389" s="247"/>
      <c r="BEF389" s="247"/>
      <c r="BEG389" s="247"/>
      <c r="BEH389" s="247"/>
      <c r="BEI389" s="247"/>
      <c r="BEJ389" s="247"/>
      <c r="BEK389" s="247"/>
      <c r="BEL389" s="247"/>
      <c r="BEM389" s="247"/>
      <c r="BEN389" s="247"/>
      <c r="BEO389" s="247"/>
      <c r="BEP389" s="247"/>
      <c r="BEQ389" s="247"/>
      <c r="BER389" s="247"/>
      <c r="BES389" s="247"/>
      <c r="BET389" s="247"/>
      <c r="BEU389" s="247"/>
      <c r="BEV389" s="247"/>
      <c r="BEW389" s="247"/>
      <c r="BEX389" s="247"/>
      <c r="BEY389" s="247"/>
      <c r="BEZ389" s="247"/>
      <c r="BFA389" s="247"/>
      <c r="BFB389" s="247"/>
      <c r="BFC389" s="247"/>
      <c r="BFD389" s="247"/>
      <c r="BFE389" s="247"/>
      <c r="BFF389" s="247"/>
      <c r="BFG389" s="247"/>
      <c r="BFH389" s="247"/>
      <c r="BFI389" s="247"/>
      <c r="BFJ389" s="247"/>
      <c r="BFK389" s="247"/>
      <c r="BFL389" s="247"/>
      <c r="BFM389" s="247"/>
      <c r="BFN389" s="247"/>
      <c r="BFO389" s="247"/>
      <c r="BFP389" s="247"/>
      <c r="BFQ389" s="247"/>
      <c r="BFR389" s="247"/>
      <c r="BFS389" s="247"/>
      <c r="BFT389" s="247"/>
      <c r="BFU389" s="247"/>
      <c r="BFV389" s="247"/>
      <c r="BFW389" s="247"/>
      <c r="BFX389" s="247"/>
      <c r="BFY389" s="247"/>
      <c r="BFZ389" s="247"/>
      <c r="BGA389" s="247"/>
      <c r="BGB389" s="247"/>
      <c r="BGC389" s="247"/>
      <c r="BGD389" s="247"/>
      <c r="BGE389" s="247"/>
      <c r="BGF389" s="247"/>
      <c r="BGG389" s="247"/>
      <c r="BGH389" s="247"/>
      <c r="BGI389" s="247"/>
      <c r="BGJ389" s="247"/>
      <c r="BGK389" s="247"/>
      <c r="BGL389" s="247"/>
      <c r="BGM389" s="247"/>
      <c r="BGN389" s="247"/>
      <c r="BGO389" s="247"/>
      <c r="BGP389" s="247"/>
      <c r="BGQ389" s="247"/>
      <c r="BGR389" s="247"/>
      <c r="BGS389" s="247"/>
      <c r="BGT389" s="247"/>
      <c r="BGU389" s="247"/>
      <c r="BGV389" s="247"/>
      <c r="BGW389" s="247"/>
      <c r="BGX389" s="247"/>
      <c r="BGY389" s="247"/>
      <c r="BGZ389" s="247"/>
      <c r="BHA389" s="247"/>
      <c r="BHB389" s="247"/>
      <c r="BHC389" s="247"/>
      <c r="BHD389" s="247"/>
      <c r="BHE389" s="247"/>
      <c r="BHF389" s="247"/>
      <c r="BHG389" s="247"/>
      <c r="BHH389" s="247"/>
      <c r="BHI389" s="247"/>
      <c r="BHJ389" s="247"/>
      <c r="BHK389" s="247"/>
      <c r="BHL389" s="247"/>
      <c r="BHM389" s="247"/>
      <c r="BHN389" s="247"/>
      <c r="BHO389" s="247"/>
      <c r="BHP389" s="247"/>
      <c r="BHQ389" s="247"/>
      <c r="BHR389" s="247"/>
      <c r="BHS389" s="247"/>
      <c r="BHT389" s="247"/>
      <c r="BHU389" s="247"/>
      <c r="BHV389" s="247"/>
      <c r="BHW389" s="247"/>
      <c r="BHX389" s="247"/>
      <c r="BHY389" s="247"/>
      <c r="BHZ389" s="247"/>
      <c r="BIA389" s="247"/>
      <c r="BIB389" s="247"/>
      <c r="BIC389" s="247"/>
      <c r="BID389" s="247"/>
      <c r="BIE389" s="247"/>
      <c r="BIF389" s="247"/>
      <c r="BIG389" s="247"/>
      <c r="BIH389" s="247"/>
      <c r="BII389" s="247"/>
      <c r="BIJ389" s="247"/>
      <c r="BIK389" s="247"/>
      <c r="BIL389" s="247"/>
      <c r="BIM389" s="247"/>
      <c r="BIN389" s="247"/>
      <c r="BIO389" s="247"/>
      <c r="BIP389" s="247"/>
      <c r="BIQ389" s="247"/>
      <c r="BIR389" s="247"/>
      <c r="BIS389" s="247"/>
      <c r="BIT389" s="247"/>
      <c r="BIU389" s="247"/>
      <c r="BIV389" s="247"/>
      <c r="BIW389" s="247"/>
      <c r="BIX389" s="247"/>
      <c r="BIY389" s="247"/>
      <c r="BIZ389" s="247"/>
      <c r="BJA389" s="247"/>
      <c r="BJB389" s="247"/>
      <c r="BJC389" s="247"/>
      <c r="BJD389" s="247"/>
      <c r="BJE389" s="247"/>
      <c r="BJF389" s="247"/>
      <c r="BJG389" s="247"/>
      <c r="BJH389" s="247"/>
      <c r="BJI389" s="247"/>
      <c r="BJJ389" s="247"/>
      <c r="BJK389" s="247"/>
      <c r="BJL389" s="247"/>
      <c r="BJM389" s="247"/>
      <c r="BJN389" s="247"/>
      <c r="BJO389" s="247"/>
      <c r="BJP389" s="247"/>
      <c r="BJQ389" s="247"/>
      <c r="BJR389" s="247"/>
      <c r="BJS389" s="247"/>
      <c r="BJT389" s="247"/>
      <c r="BJU389" s="247"/>
      <c r="BJV389" s="247"/>
      <c r="BJW389" s="247"/>
      <c r="BJX389" s="247"/>
      <c r="BJY389" s="247"/>
      <c r="BJZ389" s="247"/>
      <c r="BKA389" s="247"/>
      <c r="BKB389" s="247"/>
      <c r="BKC389" s="247"/>
      <c r="BKD389" s="247"/>
      <c r="BKE389" s="247"/>
      <c r="BKF389" s="247"/>
      <c r="BKG389" s="247"/>
      <c r="BKH389" s="247"/>
      <c r="BKI389" s="247"/>
      <c r="BKJ389" s="247"/>
      <c r="BKK389" s="247"/>
      <c r="BKL389" s="247"/>
      <c r="BKM389" s="247"/>
      <c r="BKN389" s="247"/>
      <c r="BKO389" s="247"/>
      <c r="BKP389" s="247"/>
      <c r="BKQ389" s="247"/>
      <c r="BKR389" s="247"/>
      <c r="BKS389" s="247"/>
      <c r="BKT389" s="247"/>
      <c r="BKU389" s="247"/>
      <c r="BKV389" s="247"/>
      <c r="BKW389" s="247"/>
      <c r="BKX389" s="247"/>
      <c r="BKY389" s="247"/>
      <c r="BKZ389" s="247"/>
      <c r="BLA389" s="247"/>
      <c r="BLB389" s="247"/>
      <c r="BLC389" s="247"/>
      <c r="BLD389" s="247"/>
      <c r="BLE389" s="247"/>
      <c r="BLF389" s="247"/>
      <c r="BLG389" s="247"/>
      <c r="BLH389" s="247"/>
      <c r="BLI389" s="247"/>
      <c r="BLJ389" s="247"/>
      <c r="BLK389" s="247"/>
      <c r="BLL389" s="247"/>
      <c r="BLM389" s="247"/>
      <c r="BLN389" s="247"/>
      <c r="BLO389" s="247"/>
      <c r="BLP389" s="247"/>
      <c r="BLQ389" s="247"/>
      <c r="BLR389" s="247"/>
      <c r="BLS389" s="247"/>
      <c r="BLT389" s="247"/>
      <c r="BLU389" s="247"/>
      <c r="BLV389" s="247"/>
      <c r="BLW389" s="247"/>
      <c r="BLX389" s="247"/>
      <c r="BLY389" s="247"/>
      <c r="BLZ389" s="247"/>
      <c r="BMA389" s="247"/>
      <c r="BMB389" s="247"/>
      <c r="BMC389" s="247"/>
      <c r="BMD389" s="247"/>
      <c r="BME389" s="247"/>
      <c r="BMF389" s="247"/>
      <c r="BMG389" s="247"/>
      <c r="BMH389" s="247"/>
      <c r="BMI389" s="247"/>
      <c r="BMJ389" s="247"/>
      <c r="BMK389" s="247"/>
      <c r="BML389" s="247"/>
      <c r="BMM389" s="247"/>
      <c r="BMN389" s="247"/>
      <c r="BMO389" s="247"/>
      <c r="BMP389" s="247"/>
      <c r="BMQ389" s="247"/>
      <c r="BMR389" s="247"/>
      <c r="BMS389" s="247"/>
      <c r="BMT389" s="247"/>
      <c r="BMU389" s="247"/>
      <c r="BMV389" s="247"/>
      <c r="BMW389" s="247"/>
      <c r="BMX389" s="247"/>
      <c r="BMY389" s="247"/>
      <c r="BMZ389" s="247"/>
      <c r="BNA389" s="247"/>
      <c r="BNB389" s="247"/>
      <c r="BNC389" s="247"/>
      <c r="BND389" s="247"/>
      <c r="BNE389" s="247"/>
      <c r="BNF389" s="247"/>
      <c r="BNG389" s="247"/>
      <c r="BNH389" s="247"/>
      <c r="BNI389" s="247"/>
      <c r="BNJ389" s="247"/>
      <c r="BNK389" s="247"/>
      <c r="BNL389" s="247"/>
      <c r="BNM389" s="247"/>
      <c r="BNN389" s="247"/>
      <c r="BNO389" s="247"/>
      <c r="BNP389" s="247"/>
      <c r="BNQ389" s="247"/>
      <c r="BNR389" s="247"/>
      <c r="BNS389" s="247"/>
      <c r="BNT389" s="247"/>
      <c r="BNU389" s="247"/>
      <c r="BNV389" s="247"/>
      <c r="BNW389" s="247"/>
      <c r="BNX389" s="247"/>
      <c r="BNY389" s="247"/>
      <c r="BNZ389" s="247"/>
      <c r="BOA389" s="247"/>
      <c r="BOB389" s="247"/>
      <c r="BOC389" s="247"/>
      <c r="BOD389" s="247"/>
      <c r="BOE389" s="247"/>
      <c r="BOF389" s="247"/>
      <c r="BOG389" s="247"/>
      <c r="BOH389" s="247"/>
      <c r="BOI389" s="247"/>
      <c r="BOJ389" s="247"/>
      <c r="BOK389" s="247"/>
      <c r="BOL389" s="247"/>
      <c r="BOM389" s="247"/>
      <c r="BON389" s="247"/>
      <c r="BOO389" s="247"/>
      <c r="BOP389" s="247"/>
      <c r="BOQ389" s="247"/>
      <c r="BOR389" s="247"/>
      <c r="BOS389" s="247"/>
      <c r="BOT389" s="247"/>
      <c r="BOU389" s="247"/>
      <c r="BOV389" s="247"/>
      <c r="BOW389" s="247"/>
      <c r="BOX389" s="247"/>
      <c r="BOY389" s="247"/>
      <c r="BOZ389" s="247"/>
      <c r="BPA389" s="247"/>
      <c r="BPB389" s="247"/>
      <c r="BPC389" s="247"/>
      <c r="BPD389" s="247"/>
      <c r="BPE389" s="247"/>
      <c r="BPF389" s="247"/>
      <c r="BPG389" s="247"/>
      <c r="BPH389" s="247"/>
      <c r="BPI389" s="247"/>
      <c r="BPJ389" s="247"/>
      <c r="BPK389" s="247"/>
      <c r="BPL389" s="247"/>
      <c r="BPM389" s="247"/>
      <c r="BPN389" s="247"/>
      <c r="BPO389" s="247"/>
      <c r="BPP389" s="247"/>
      <c r="BPQ389" s="247"/>
      <c r="BPR389" s="247"/>
      <c r="BPS389" s="247"/>
      <c r="BPT389" s="247"/>
      <c r="BPU389" s="247"/>
      <c r="BPV389" s="247"/>
      <c r="BPW389" s="247"/>
      <c r="BPX389" s="247"/>
      <c r="BPY389" s="247"/>
      <c r="BPZ389" s="247"/>
      <c r="BQA389" s="247"/>
      <c r="BQB389" s="247"/>
      <c r="BQC389" s="247"/>
      <c r="BQD389" s="247"/>
      <c r="BQE389" s="247"/>
      <c r="BQF389" s="247"/>
      <c r="BQG389" s="247"/>
      <c r="BQH389" s="247"/>
      <c r="BQI389" s="247"/>
      <c r="BQJ389" s="247"/>
      <c r="BQK389" s="247"/>
      <c r="BQL389" s="247"/>
      <c r="BQM389" s="247"/>
      <c r="BQN389" s="247"/>
      <c r="BQO389" s="247"/>
      <c r="BQP389" s="247"/>
      <c r="BQQ389" s="247"/>
      <c r="BQR389" s="247"/>
      <c r="BQS389" s="247"/>
      <c r="BQT389" s="247"/>
      <c r="BQU389" s="247"/>
      <c r="BQV389" s="247"/>
      <c r="BQW389" s="247"/>
      <c r="BQX389" s="247"/>
      <c r="BQY389" s="247"/>
      <c r="BQZ389" s="247"/>
      <c r="BRA389" s="247"/>
      <c r="BRB389" s="247"/>
      <c r="BRC389" s="247"/>
      <c r="BRD389" s="247"/>
      <c r="BRE389" s="247"/>
      <c r="BRF389" s="247"/>
      <c r="BRG389" s="247"/>
      <c r="BRH389" s="247"/>
      <c r="BRI389" s="247"/>
      <c r="BRJ389" s="247"/>
      <c r="BRK389" s="247"/>
      <c r="BRL389" s="247"/>
      <c r="BRM389" s="247"/>
      <c r="BRN389" s="247"/>
      <c r="BRO389" s="247"/>
      <c r="BRP389" s="247"/>
      <c r="BRQ389" s="247"/>
      <c r="BRR389" s="247"/>
      <c r="BRS389" s="247"/>
      <c r="BRT389" s="247"/>
      <c r="BRU389" s="247"/>
      <c r="BRV389" s="247"/>
      <c r="BRW389" s="247"/>
      <c r="BRX389" s="247"/>
      <c r="BRY389" s="247"/>
      <c r="BRZ389" s="247"/>
      <c r="BSA389" s="247"/>
      <c r="BSB389" s="247"/>
      <c r="BSC389" s="247"/>
      <c r="BSD389" s="247"/>
      <c r="BSE389" s="247"/>
      <c r="BSF389" s="247"/>
      <c r="BSG389" s="247"/>
      <c r="BSH389" s="247"/>
      <c r="BSI389" s="247"/>
      <c r="BSJ389" s="247"/>
      <c r="BSK389" s="247"/>
      <c r="BSL389" s="247"/>
      <c r="BSM389" s="247"/>
      <c r="BSN389" s="247"/>
      <c r="BSO389" s="247"/>
      <c r="BSP389" s="247"/>
      <c r="BSQ389" s="247"/>
      <c r="BSR389" s="247"/>
      <c r="BSS389" s="247"/>
      <c r="BST389" s="247"/>
      <c r="BSU389" s="247"/>
      <c r="BSV389" s="247"/>
      <c r="BSW389" s="247"/>
      <c r="BSX389" s="247"/>
      <c r="BSY389" s="247"/>
      <c r="BSZ389" s="247"/>
      <c r="BTA389" s="247"/>
      <c r="BTB389" s="247"/>
      <c r="BTC389" s="247"/>
      <c r="BTD389" s="247"/>
      <c r="BTE389" s="247"/>
      <c r="BTF389" s="247"/>
      <c r="BTG389" s="247"/>
      <c r="BTH389" s="247"/>
      <c r="BTI389" s="247"/>
      <c r="BTJ389" s="247"/>
      <c r="BTK389" s="247"/>
      <c r="BTL389" s="247"/>
      <c r="BTM389" s="247"/>
      <c r="BTN389" s="247"/>
      <c r="BTO389" s="247"/>
      <c r="BTP389" s="247"/>
      <c r="BTQ389" s="247"/>
      <c r="BTR389" s="247"/>
      <c r="BTS389" s="247"/>
      <c r="BTT389" s="247"/>
      <c r="BTU389" s="247"/>
      <c r="BTV389" s="247"/>
      <c r="BTW389" s="247"/>
      <c r="BTX389" s="247"/>
      <c r="BTY389" s="247"/>
      <c r="BTZ389" s="247"/>
      <c r="BUA389" s="247"/>
      <c r="BUB389" s="247"/>
      <c r="BUC389" s="247"/>
      <c r="BUD389" s="247"/>
      <c r="BUE389" s="247"/>
      <c r="BUF389" s="247"/>
      <c r="BUG389" s="247"/>
      <c r="BUH389" s="247"/>
      <c r="BUI389" s="247"/>
      <c r="BUJ389" s="247"/>
      <c r="BUK389" s="247"/>
      <c r="BUL389" s="247"/>
      <c r="BUM389" s="247"/>
      <c r="BUN389" s="247"/>
      <c r="BUO389" s="247"/>
      <c r="BUP389" s="247"/>
      <c r="BUQ389" s="247"/>
      <c r="BUR389" s="247"/>
      <c r="BUS389" s="247"/>
      <c r="BUT389" s="247"/>
      <c r="BUU389" s="247"/>
      <c r="BUV389" s="247"/>
      <c r="BUW389" s="247"/>
      <c r="BUX389" s="247"/>
      <c r="BUY389" s="247"/>
      <c r="BUZ389" s="247"/>
      <c r="BVA389" s="247"/>
      <c r="BVB389" s="247"/>
      <c r="BVC389" s="247"/>
      <c r="BVD389" s="247"/>
      <c r="BVE389" s="247"/>
      <c r="BVF389" s="247"/>
      <c r="BVG389" s="247"/>
      <c r="BVH389" s="247"/>
      <c r="BVI389" s="247"/>
      <c r="BVJ389" s="247"/>
      <c r="BVK389" s="247"/>
      <c r="BVL389" s="247"/>
      <c r="BVM389" s="247"/>
      <c r="BVN389" s="247"/>
      <c r="BVO389" s="247"/>
      <c r="BVP389" s="247"/>
      <c r="BVQ389" s="247"/>
      <c r="BVR389" s="247"/>
      <c r="BVS389" s="247"/>
      <c r="BVT389" s="247"/>
      <c r="BVU389" s="247"/>
      <c r="BVV389" s="247"/>
      <c r="BVW389" s="247"/>
      <c r="BVX389" s="247"/>
      <c r="BVY389" s="247"/>
      <c r="BVZ389" s="247"/>
      <c r="BWA389" s="247"/>
      <c r="BWB389" s="247"/>
      <c r="BWC389" s="247"/>
      <c r="BWD389" s="247"/>
      <c r="BWE389" s="247"/>
      <c r="BWF389" s="247"/>
      <c r="BWG389" s="247"/>
      <c r="BWH389" s="247"/>
      <c r="BWI389" s="247"/>
      <c r="BWJ389" s="247"/>
      <c r="BWK389" s="247"/>
      <c r="BWL389" s="247"/>
      <c r="BWM389" s="247"/>
      <c r="BWN389" s="247"/>
      <c r="BWO389" s="247"/>
      <c r="BWP389" s="247"/>
      <c r="BWQ389" s="247"/>
      <c r="BWR389" s="247"/>
      <c r="BWS389" s="247"/>
      <c r="BWT389" s="247"/>
      <c r="BWU389" s="247"/>
      <c r="BWV389" s="247"/>
      <c r="BWW389" s="247"/>
      <c r="BWX389" s="247"/>
      <c r="BWY389" s="247"/>
      <c r="BWZ389" s="247"/>
      <c r="BXA389" s="247"/>
      <c r="BXB389" s="247"/>
      <c r="BXC389" s="247"/>
      <c r="BXD389" s="247"/>
      <c r="BXE389" s="247"/>
      <c r="BXF389" s="247"/>
      <c r="BXG389" s="247"/>
      <c r="BXH389" s="247"/>
      <c r="BXI389" s="247"/>
      <c r="BXJ389" s="247"/>
      <c r="BXK389" s="247"/>
      <c r="BXL389" s="247"/>
      <c r="BXM389" s="247"/>
      <c r="BXN389" s="247"/>
      <c r="BXO389" s="247"/>
      <c r="BXP389" s="247"/>
      <c r="BXQ389" s="247"/>
      <c r="BXR389" s="247"/>
      <c r="BXS389" s="247"/>
      <c r="BXT389" s="247"/>
      <c r="BXU389" s="247"/>
      <c r="BXV389" s="247"/>
      <c r="BXW389" s="247"/>
      <c r="BXX389" s="247"/>
      <c r="BXY389" s="247"/>
      <c r="BXZ389" s="247"/>
      <c r="BYA389" s="247"/>
      <c r="BYB389" s="247"/>
      <c r="BYC389" s="247"/>
      <c r="BYD389" s="247"/>
      <c r="BYE389" s="247"/>
      <c r="BYF389" s="247"/>
      <c r="BYG389" s="247"/>
      <c r="BYH389" s="247"/>
      <c r="BYI389" s="247"/>
      <c r="BYJ389" s="247"/>
      <c r="BYK389" s="247"/>
      <c r="BYL389" s="247"/>
      <c r="BYM389" s="247"/>
      <c r="BYN389" s="247"/>
      <c r="BYO389" s="247"/>
      <c r="BYP389" s="247"/>
      <c r="BYQ389" s="247"/>
      <c r="BYR389" s="247"/>
      <c r="BYS389" s="247"/>
      <c r="BYT389" s="247"/>
      <c r="BYU389" s="247"/>
      <c r="BYV389" s="247"/>
      <c r="BYW389" s="247"/>
      <c r="BYX389" s="247"/>
      <c r="BYY389" s="247"/>
      <c r="BYZ389" s="247"/>
      <c r="BZA389" s="247"/>
      <c r="BZB389" s="247"/>
      <c r="BZC389" s="247"/>
      <c r="BZD389" s="247"/>
      <c r="BZE389" s="247"/>
      <c r="BZF389" s="247"/>
      <c r="BZG389" s="247"/>
      <c r="BZH389" s="247"/>
      <c r="BZI389" s="247"/>
      <c r="BZJ389" s="247"/>
      <c r="BZK389" s="247"/>
      <c r="BZL389" s="247"/>
      <c r="BZM389" s="247"/>
      <c r="BZN389" s="247"/>
      <c r="BZO389" s="247"/>
      <c r="BZP389" s="247"/>
      <c r="BZQ389" s="247"/>
      <c r="BZR389" s="247"/>
      <c r="BZS389" s="247"/>
      <c r="BZT389" s="247"/>
      <c r="BZU389" s="247"/>
      <c r="BZV389" s="247"/>
      <c r="BZW389" s="247"/>
      <c r="BZX389" s="247"/>
      <c r="BZY389" s="247"/>
      <c r="BZZ389" s="247"/>
      <c r="CAA389" s="247"/>
      <c r="CAB389" s="247"/>
      <c r="CAC389" s="247"/>
      <c r="CAD389" s="247"/>
      <c r="CAE389" s="247"/>
      <c r="CAF389" s="247"/>
      <c r="CAG389" s="247"/>
      <c r="CAH389" s="247"/>
      <c r="CAI389" s="247"/>
      <c r="CAJ389" s="247"/>
      <c r="CAK389" s="247"/>
      <c r="CAL389" s="247"/>
      <c r="CAM389" s="247"/>
      <c r="CAN389" s="247"/>
      <c r="CAO389" s="247"/>
      <c r="CAP389" s="247"/>
      <c r="CAQ389" s="247"/>
      <c r="CAR389" s="247"/>
      <c r="CAS389" s="247"/>
      <c r="CAT389" s="247"/>
      <c r="CAU389" s="247"/>
      <c r="CAV389" s="247"/>
      <c r="CAW389" s="247"/>
      <c r="CAX389" s="247"/>
      <c r="CAY389" s="247"/>
      <c r="CAZ389" s="247"/>
      <c r="CBA389" s="247"/>
      <c r="CBB389" s="247"/>
      <c r="CBC389" s="247"/>
      <c r="CBD389" s="247"/>
      <c r="CBE389" s="247"/>
      <c r="CBF389" s="247"/>
      <c r="CBG389" s="247"/>
      <c r="CBH389" s="247"/>
      <c r="CBI389" s="247"/>
      <c r="CBJ389" s="247"/>
      <c r="CBK389" s="247"/>
      <c r="CBL389" s="247"/>
      <c r="CBM389" s="247"/>
      <c r="CBN389" s="247"/>
      <c r="CBO389" s="247"/>
      <c r="CBP389" s="247"/>
      <c r="CBQ389" s="247"/>
      <c r="CBR389" s="247"/>
      <c r="CBS389" s="247"/>
      <c r="CBT389" s="247"/>
      <c r="CBU389" s="247"/>
      <c r="CBV389" s="247"/>
      <c r="CBW389" s="247"/>
      <c r="CBX389" s="247"/>
      <c r="CBY389" s="247"/>
      <c r="CBZ389" s="247"/>
      <c r="CCA389" s="247"/>
      <c r="CCB389" s="247"/>
      <c r="CCC389" s="247"/>
      <c r="CCD389" s="247"/>
      <c r="CCE389" s="247"/>
      <c r="CCF389" s="247"/>
      <c r="CCG389" s="247"/>
      <c r="CCH389" s="247"/>
      <c r="CCI389" s="247"/>
      <c r="CCJ389" s="247"/>
      <c r="CCK389" s="247"/>
      <c r="CCL389" s="247"/>
      <c r="CCM389" s="247"/>
      <c r="CCN389" s="247"/>
      <c r="CCO389" s="247"/>
      <c r="CCP389" s="247"/>
      <c r="CCQ389" s="247"/>
      <c r="CCR389" s="247"/>
      <c r="CCS389" s="247"/>
      <c r="CCT389" s="247"/>
      <c r="CCU389" s="247"/>
      <c r="CCV389" s="247"/>
      <c r="CCW389" s="247"/>
      <c r="CCX389" s="247"/>
      <c r="CCY389" s="247"/>
      <c r="CCZ389" s="247"/>
      <c r="CDA389" s="247"/>
      <c r="CDB389" s="247"/>
      <c r="CDC389" s="247"/>
      <c r="CDD389" s="247"/>
      <c r="CDE389" s="247"/>
      <c r="CDF389" s="247"/>
      <c r="CDG389" s="247"/>
      <c r="CDH389" s="247"/>
      <c r="CDI389" s="247"/>
      <c r="CDJ389" s="247"/>
      <c r="CDK389" s="247"/>
      <c r="CDL389" s="247"/>
      <c r="CDM389" s="247"/>
      <c r="CDN389" s="247"/>
      <c r="CDO389" s="247"/>
      <c r="CDP389" s="247"/>
      <c r="CDQ389" s="247"/>
      <c r="CDR389" s="247"/>
      <c r="CDS389" s="247"/>
      <c r="CDT389" s="247"/>
      <c r="CDU389" s="247"/>
      <c r="CDV389" s="247"/>
      <c r="CDW389" s="247"/>
      <c r="CDX389" s="247"/>
      <c r="CDY389" s="247"/>
      <c r="CDZ389" s="247"/>
      <c r="CEA389" s="247"/>
      <c r="CEB389" s="247"/>
      <c r="CEC389" s="247"/>
      <c r="CED389" s="247"/>
      <c r="CEE389" s="247"/>
      <c r="CEF389" s="247"/>
      <c r="CEG389" s="247"/>
      <c r="CEH389" s="247"/>
      <c r="CEI389" s="247"/>
      <c r="CEJ389" s="247"/>
      <c r="CEK389" s="247"/>
      <c r="CEL389" s="247"/>
      <c r="CEM389" s="247"/>
      <c r="CEN389" s="247"/>
      <c r="CEO389" s="247"/>
      <c r="CEP389" s="247"/>
      <c r="CEQ389" s="247"/>
      <c r="CER389" s="247"/>
      <c r="CES389" s="247"/>
      <c r="CET389" s="247"/>
      <c r="CEU389" s="247"/>
      <c r="CEV389" s="247"/>
      <c r="CEW389" s="247"/>
      <c r="CEX389" s="247"/>
      <c r="CEY389" s="247"/>
      <c r="CEZ389" s="247"/>
      <c r="CFA389" s="247"/>
      <c r="CFB389" s="247"/>
      <c r="CFC389" s="247"/>
      <c r="CFD389" s="247"/>
      <c r="CFE389" s="247"/>
      <c r="CFF389" s="247"/>
      <c r="CFG389" s="247"/>
      <c r="CFH389" s="247"/>
      <c r="CFI389" s="247"/>
      <c r="CFJ389" s="247"/>
      <c r="CFK389" s="247"/>
      <c r="CFL389" s="247"/>
      <c r="CFM389" s="247"/>
      <c r="CFN389" s="247"/>
      <c r="CFO389" s="247"/>
      <c r="CFP389" s="247"/>
      <c r="CFQ389" s="247"/>
      <c r="CFR389" s="247"/>
      <c r="CFS389" s="247"/>
      <c r="CFT389" s="247"/>
      <c r="CFU389" s="247"/>
      <c r="CFV389" s="247"/>
      <c r="CFW389" s="247"/>
      <c r="CFX389" s="247"/>
      <c r="CFY389" s="247"/>
      <c r="CFZ389" s="247"/>
      <c r="CGA389" s="247"/>
      <c r="CGB389" s="247"/>
      <c r="CGC389" s="247"/>
      <c r="CGD389" s="247"/>
      <c r="CGE389" s="247"/>
      <c r="CGF389" s="247"/>
      <c r="CGG389" s="247"/>
      <c r="CGH389" s="247"/>
      <c r="CGI389" s="247"/>
      <c r="CGJ389" s="247"/>
      <c r="CGK389" s="247"/>
      <c r="CGL389" s="247"/>
      <c r="CGM389" s="247"/>
      <c r="CGN389" s="247"/>
      <c r="CGO389" s="247"/>
      <c r="CGP389" s="247"/>
      <c r="CGQ389" s="247"/>
      <c r="CGR389" s="247"/>
      <c r="CGS389" s="247"/>
      <c r="CGT389" s="247"/>
      <c r="CGU389" s="247"/>
      <c r="CGV389" s="247"/>
      <c r="CGW389" s="247"/>
      <c r="CGX389" s="247"/>
      <c r="CGY389" s="247"/>
      <c r="CGZ389" s="247"/>
      <c r="CHA389" s="247"/>
      <c r="CHB389" s="247"/>
      <c r="CHC389" s="247"/>
      <c r="CHD389" s="247"/>
      <c r="CHE389" s="247"/>
      <c r="CHF389" s="247"/>
      <c r="CHG389" s="247"/>
      <c r="CHH389" s="247"/>
      <c r="CHI389" s="247"/>
      <c r="CHJ389" s="247"/>
      <c r="CHK389" s="247"/>
      <c r="CHL389" s="247"/>
      <c r="CHM389" s="247"/>
      <c r="CHN389" s="247"/>
      <c r="CHO389" s="247"/>
      <c r="CHP389" s="247"/>
      <c r="CHQ389" s="247"/>
      <c r="CHR389" s="247"/>
      <c r="CHS389" s="247"/>
      <c r="CHT389" s="247"/>
      <c r="CHU389" s="247"/>
      <c r="CHV389" s="247"/>
      <c r="CHW389" s="247"/>
      <c r="CHX389" s="247"/>
      <c r="CHY389" s="247"/>
      <c r="CHZ389" s="247"/>
      <c r="CIA389" s="247"/>
      <c r="CIB389" s="247"/>
      <c r="CIC389" s="247"/>
      <c r="CID389" s="247"/>
      <c r="CIE389" s="247"/>
      <c r="CIF389" s="247"/>
      <c r="CIG389" s="247"/>
      <c r="CIH389" s="247"/>
      <c r="CII389" s="247"/>
      <c r="CIJ389" s="247"/>
      <c r="CIK389" s="247"/>
      <c r="CIL389" s="247"/>
      <c r="CIM389" s="247"/>
      <c r="CIN389" s="247"/>
      <c r="CIO389" s="247"/>
      <c r="CIP389" s="247"/>
      <c r="CIQ389" s="247"/>
      <c r="CIR389" s="247"/>
      <c r="CIS389" s="247"/>
      <c r="CIT389" s="247"/>
      <c r="CIU389" s="247"/>
      <c r="CIV389" s="247"/>
      <c r="CIW389" s="247"/>
      <c r="CIX389" s="247"/>
      <c r="CIY389" s="247"/>
      <c r="CIZ389" s="247"/>
      <c r="CJA389" s="247"/>
      <c r="CJB389" s="247"/>
      <c r="CJC389" s="247"/>
      <c r="CJD389" s="247"/>
      <c r="CJE389" s="247"/>
      <c r="CJF389" s="247"/>
      <c r="CJG389" s="247"/>
      <c r="CJH389" s="247"/>
      <c r="CJI389" s="247"/>
      <c r="CJJ389" s="247"/>
      <c r="CJK389" s="247"/>
      <c r="CJL389" s="247"/>
      <c r="CJM389" s="247"/>
      <c r="CJN389" s="247"/>
      <c r="CJO389" s="247"/>
      <c r="CJP389" s="247"/>
      <c r="CJQ389" s="247"/>
      <c r="CJR389" s="247"/>
      <c r="CJS389" s="247"/>
      <c r="CJT389" s="247"/>
      <c r="CJU389" s="247"/>
      <c r="CJV389" s="247"/>
      <c r="CJW389" s="247"/>
      <c r="CJX389" s="247"/>
      <c r="CJY389" s="247"/>
      <c r="CJZ389" s="247"/>
      <c r="CKA389" s="247"/>
      <c r="CKB389" s="247"/>
      <c r="CKC389" s="247"/>
      <c r="CKD389" s="247"/>
      <c r="CKE389" s="247"/>
      <c r="CKF389" s="247"/>
      <c r="CKG389" s="247"/>
      <c r="CKH389" s="247"/>
      <c r="CKI389" s="247"/>
      <c r="CKJ389" s="247"/>
      <c r="CKK389" s="247"/>
      <c r="CKL389" s="247"/>
      <c r="CKM389" s="247"/>
      <c r="CKN389" s="247"/>
      <c r="CKO389" s="247"/>
      <c r="CKP389" s="247"/>
      <c r="CKQ389" s="247"/>
      <c r="CKR389" s="247"/>
      <c r="CKS389" s="247"/>
      <c r="CKT389" s="247"/>
      <c r="CKU389" s="247"/>
      <c r="CKV389" s="247"/>
      <c r="CKW389" s="247"/>
      <c r="CKX389" s="247"/>
      <c r="CKY389" s="247"/>
      <c r="CKZ389" s="247"/>
      <c r="CLA389" s="247"/>
      <c r="CLB389" s="247"/>
      <c r="CLC389" s="247"/>
      <c r="CLD389" s="247"/>
      <c r="CLE389" s="247"/>
      <c r="CLF389" s="247"/>
      <c r="CLG389" s="247"/>
      <c r="CLH389" s="247"/>
      <c r="CLI389" s="247"/>
      <c r="CLJ389" s="247"/>
      <c r="CLK389" s="247"/>
      <c r="CLL389" s="247"/>
      <c r="CLM389" s="247"/>
      <c r="CLN389" s="247"/>
      <c r="CLO389" s="247"/>
      <c r="CLP389" s="247"/>
      <c r="CLQ389" s="247"/>
      <c r="CLR389" s="247"/>
      <c r="CLS389" s="247"/>
      <c r="CLT389" s="247"/>
      <c r="CLU389" s="247"/>
      <c r="CLV389" s="247"/>
      <c r="CLW389" s="247"/>
      <c r="CLX389" s="247"/>
      <c r="CLY389" s="247"/>
      <c r="CLZ389" s="247"/>
      <c r="CMA389" s="247"/>
      <c r="CMB389" s="247"/>
      <c r="CMC389" s="247"/>
      <c r="CMD389" s="247"/>
      <c r="CME389" s="247"/>
      <c r="CMF389" s="247"/>
      <c r="CMG389" s="247"/>
      <c r="CMH389" s="247"/>
      <c r="CMI389" s="247"/>
      <c r="CMJ389" s="247"/>
      <c r="CMK389" s="247"/>
      <c r="CML389" s="247"/>
      <c r="CMM389" s="247"/>
      <c r="CMN389" s="247"/>
      <c r="CMO389" s="247"/>
      <c r="CMP389" s="247"/>
      <c r="CMQ389" s="247"/>
      <c r="CMR389" s="247"/>
      <c r="CMS389" s="247"/>
      <c r="CMT389" s="247"/>
      <c r="CMU389" s="247"/>
      <c r="CMV389" s="247"/>
      <c r="CMW389" s="247"/>
      <c r="CMX389" s="247"/>
      <c r="CMY389" s="247"/>
      <c r="CMZ389" s="247"/>
      <c r="CNA389" s="247"/>
      <c r="CNB389" s="247"/>
      <c r="CNC389" s="247"/>
      <c r="CND389" s="247"/>
      <c r="CNE389" s="247"/>
      <c r="CNF389" s="247"/>
      <c r="CNG389" s="247"/>
      <c r="CNH389" s="247"/>
      <c r="CNI389" s="247"/>
      <c r="CNJ389" s="247"/>
      <c r="CNK389" s="247"/>
      <c r="CNL389" s="247"/>
      <c r="CNM389" s="247"/>
      <c r="CNN389" s="247"/>
      <c r="CNO389" s="247"/>
      <c r="CNP389" s="247"/>
      <c r="CNQ389" s="247"/>
      <c r="CNR389" s="247"/>
      <c r="CNS389" s="247"/>
      <c r="CNT389" s="247"/>
      <c r="CNU389" s="247"/>
      <c r="CNV389" s="247"/>
      <c r="CNW389" s="247"/>
      <c r="CNX389" s="247"/>
      <c r="CNY389" s="247"/>
      <c r="CNZ389" s="247"/>
      <c r="COA389" s="247"/>
      <c r="COB389" s="247"/>
      <c r="COC389" s="247"/>
      <c r="COD389" s="247"/>
      <c r="COE389" s="247"/>
      <c r="COF389" s="247"/>
      <c r="COG389" s="247"/>
      <c r="COH389" s="247"/>
      <c r="COI389" s="247"/>
      <c r="COJ389" s="247"/>
      <c r="COK389" s="247"/>
      <c r="COL389" s="247"/>
      <c r="COM389" s="247"/>
      <c r="CON389" s="247"/>
      <c r="COO389" s="247"/>
      <c r="COP389" s="247"/>
      <c r="COQ389" s="247"/>
      <c r="COR389" s="247"/>
      <c r="COS389" s="247"/>
      <c r="COT389" s="247"/>
      <c r="COU389" s="247"/>
      <c r="COV389" s="247"/>
      <c r="COW389" s="247"/>
      <c r="COX389" s="247"/>
      <c r="COY389" s="247"/>
      <c r="COZ389" s="247"/>
      <c r="CPA389" s="247"/>
      <c r="CPB389" s="247"/>
      <c r="CPC389" s="247"/>
      <c r="CPD389" s="247"/>
      <c r="CPE389" s="247"/>
      <c r="CPF389" s="247"/>
      <c r="CPG389" s="247"/>
      <c r="CPH389" s="247"/>
      <c r="CPI389" s="247"/>
      <c r="CPJ389" s="247"/>
      <c r="CPK389" s="247"/>
      <c r="CPL389" s="247"/>
      <c r="CPM389" s="247"/>
      <c r="CPN389" s="247"/>
      <c r="CPO389" s="247"/>
      <c r="CPP389" s="247"/>
      <c r="CPQ389" s="247"/>
      <c r="CPR389" s="247"/>
      <c r="CPS389" s="247"/>
      <c r="CPT389" s="247"/>
      <c r="CPU389" s="247"/>
      <c r="CPV389" s="247"/>
      <c r="CPW389" s="247"/>
      <c r="CPX389" s="247"/>
      <c r="CPY389" s="247"/>
      <c r="CPZ389" s="247"/>
      <c r="CQA389" s="247"/>
      <c r="CQB389" s="247"/>
      <c r="CQC389" s="247"/>
      <c r="CQD389" s="247"/>
      <c r="CQE389" s="247"/>
      <c r="CQF389" s="247"/>
      <c r="CQG389" s="247"/>
      <c r="CQH389" s="247"/>
      <c r="CQI389" s="247"/>
      <c r="CQJ389" s="247"/>
      <c r="CQK389" s="247"/>
      <c r="CQL389" s="247"/>
      <c r="CQM389" s="247"/>
      <c r="CQN389" s="247"/>
      <c r="CQO389" s="247"/>
      <c r="CQP389" s="247"/>
      <c r="CQQ389" s="247"/>
      <c r="CQR389" s="247"/>
      <c r="CQS389" s="247"/>
      <c r="CQT389" s="247"/>
      <c r="CQU389" s="247"/>
      <c r="CQV389" s="247"/>
      <c r="CQW389" s="247"/>
      <c r="CQX389" s="247"/>
      <c r="CQY389" s="247"/>
      <c r="CQZ389" s="247"/>
      <c r="CRA389" s="247"/>
      <c r="CRB389" s="247"/>
      <c r="CRC389" s="247"/>
      <c r="CRD389" s="247"/>
      <c r="CRE389" s="247"/>
      <c r="CRF389" s="247"/>
      <c r="CRG389" s="247"/>
      <c r="CRH389" s="247"/>
      <c r="CRI389" s="247"/>
      <c r="CRJ389" s="247"/>
      <c r="CRK389" s="247"/>
      <c r="CRL389" s="247"/>
      <c r="CRM389" s="247"/>
      <c r="CRN389" s="247"/>
      <c r="CRO389" s="247"/>
      <c r="CRP389" s="247"/>
      <c r="CRQ389" s="247"/>
      <c r="CRR389" s="247"/>
      <c r="CRS389" s="247"/>
      <c r="CRT389" s="247"/>
      <c r="CRU389" s="247"/>
      <c r="CRV389" s="247"/>
      <c r="CRW389" s="247"/>
      <c r="CRX389" s="247"/>
      <c r="CRY389" s="247"/>
      <c r="CRZ389" s="247"/>
      <c r="CSA389" s="247"/>
      <c r="CSB389" s="247"/>
      <c r="CSC389" s="247"/>
      <c r="CSD389" s="247"/>
      <c r="CSE389" s="247"/>
      <c r="CSF389" s="247"/>
      <c r="CSG389" s="247"/>
      <c r="CSH389" s="247"/>
      <c r="CSI389" s="247"/>
      <c r="CSJ389" s="247"/>
      <c r="CSK389" s="247"/>
      <c r="CSL389" s="247"/>
      <c r="CSM389" s="247"/>
      <c r="CSN389" s="247"/>
      <c r="CSO389" s="247"/>
      <c r="CSP389" s="247"/>
      <c r="CSQ389" s="247"/>
      <c r="CSR389" s="247"/>
      <c r="CSS389" s="247"/>
      <c r="CST389" s="247"/>
      <c r="CSU389" s="247"/>
      <c r="CSV389" s="247"/>
      <c r="CSW389" s="247"/>
      <c r="CSX389" s="247"/>
      <c r="CSY389" s="247"/>
      <c r="CSZ389" s="247"/>
      <c r="CTA389" s="247"/>
      <c r="CTB389" s="247"/>
      <c r="CTC389" s="247"/>
      <c r="CTD389" s="247"/>
      <c r="CTE389" s="247"/>
      <c r="CTF389" s="247"/>
      <c r="CTG389" s="247"/>
      <c r="CTH389" s="247"/>
      <c r="CTI389" s="247"/>
      <c r="CTJ389" s="247"/>
      <c r="CTK389" s="247"/>
      <c r="CTL389" s="247"/>
      <c r="CTM389" s="247"/>
      <c r="CTN389" s="247"/>
      <c r="CTO389" s="247"/>
      <c r="CTP389" s="247"/>
      <c r="CTQ389" s="247"/>
      <c r="CTR389" s="247"/>
      <c r="CTS389" s="247"/>
      <c r="CTT389" s="247"/>
      <c r="CTU389" s="247"/>
      <c r="CTV389" s="247"/>
      <c r="CTW389" s="247"/>
      <c r="CTX389" s="247"/>
      <c r="CTY389" s="247"/>
      <c r="CTZ389" s="247"/>
      <c r="CUA389" s="247"/>
      <c r="CUB389" s="247"/>
      <c r="CUC389" s="247"/>
      <c r="CUD389" s="247"/>
      <c r="CUE389" s="247"/>
      <c r="CUF389" s="247"/>
      <c r="CUG389" s="247"/>
      <c r="CUH389" s="247"/>
      <c r="CUI389" s="247"/>
      <c r="CUJ389" s="247"/>
      <c r="CUK389" s="247"/>
      <c r="CUL389" s="247"/>
      <c r="CUM389" s="247"/>
      <c r="CUN389" s="247"/>
      <c r="CUO389" s="247"/>
      <c r="CUP389" s="247"/>
      <c r="CUQ389" s="247"/>
      <c r="CUR389" s="247"/>
      <c r="CUS389" s="247"/>
      <c r="CUT389" s="247"/>
      <c r="CUU389" s="247"/>
      <c r="CUV389" s="247"/>
      <c r="CUW389" s="247"/>
      <c r="CUX389" s="247"/>
      <c r="CUY389" s="247"/>
      <c r="CUZ389" s="247"/>
      <c r="CVA389" s="247"/>
      <c r="CVB389" s="247"/>
      <c r="CVC389" s="247"/>
      <c r="CVD389" s="247"/>
      <c r="CVE389" s="247"/>
      <c r="CVF389" s="247"/>
      <c r="CVG389" s="247"/>
      <c r="CVH389" s="247"/>
      <c r="CVI389" s="247"/>
      <c r="CVJ389" s="247"/>
      <c r="CVK389" s="247"/>
      <c r="CVL389" s="247"/>
      <c r="CVM389" s="247"/>
      <c r="CVN389" s="247"/>
      <c r="CVO389" s="247"/>
      <c r="CVP389" s="247"/>
      <c r="CVQ389" s="247"/>
      <c r="CVR389" s="247"/>
      <c r="CVS389" s="247"/>
      <c r="CVT389" s="247"/>
      <c r="CVU389" s="247"/>
      <c r="CVV389" s="247"/>
      <c r="CVW389" s="247"/>
      <c r="CVX389" s="247"/>
      <c r="CVY389" s="247"/>
      <c r="CVZ389" s="247"/>
      <c r="CWA389" s="247"/>
      <c r="CWB389" s="247"/>
      <c r="CWC389" s="247"/>
      <c r="CWD389" s="247"/>
      <c r="CWE389" s="247"/>
      <c r="CWF389" s="247"/>
      <c r="CWG389" s="247"/>
      <c r="CWH389" s="247"/>
      <c r="CWI389" s="247"/>
      <c r="CWJ389" s="247"/>
      <c r="CWK389" s="247"/>
      <c r="CWL389" s="247"/>
      <c r="CWM389" s="247"/>
      <c r="CWN389" s="247"/>
      <c r="CWO389" s="247"/>
      <c r="CWP389" s="247"/>
      <c r="CWQ389" s="247"/>
      <c r="CWR389" s="247"/>
      <c r="CWS389" s="247"/>
      <c r="CWT389" s="247"/>
      <c r="CWU389" s="247"/>
      <c r="CWV389" s="247"/>
      <c r="CWW389" s="247"/>
      <c r="CWX389" s="247"/>
      <c r="CWY389" s="247"/>
      <c r="CWZ389" s="247"/>
      <c r="CXA389" s="247"/>
      <c r="CXB389" s="247"/>
      <c r="CXC389" s="247"/>
      <c r="CXD389" s="247"/>
      <c r="CXE389" s="247"/>
      <c r="CXF389" s="247"/>
      <c r="CXG389" s="247"/>
      <c r="CXH389" s="247"/>
      <c r="CXI389" s="247"/>
      <c r="CXJ389" s="247"/>
      <c r="CXK389" s="247"/>
      <c r="CXL389" s="247"/>
      <c r="CXM389" s="247"/>
      <c r="CXN389" s="247"/>
      <c r="CXO389" s="247"/>
      <c r="CXP389" s="247"/>
      <c r="CXQ389" s="247"/>
      <c r="CXR389" s="247"/>
      <c r="CXS389" s="247"/>
      <c r="CXT389" s="247"/>
      <c r="CXU389" s="247"/>
      <c r="CXV389" s="247"/>
      <c r="CXW389" s="247"/>
      <c r="CXX389" s="247"/>
      <c r="CXY389" s="247"/>
      <c r="CXZ389" s="247"/>
      <c r="CYA389" s="247"/>
      <c r="CYB389" s="247"/>
      <c r="CYC389" s="247"/>
      <c r="CYD389" s="247"/>
      <c r="CYE389" s="247"/>
      <c r="CYF389" s="247"/>
      <c r="CYG389" s="247"/>
      <c r="CYH389" s="247"/>
      <c r="CYI389" s="247"/>
      <c r="CYJ389" s="247"/>
      <c r="CYK389" s="247"/>
      <c r="CYL389" s="247"/>
      <c r="CYM389" s="247"/>
      <c r="CYN389" s="247"/>
      <c r="CYO389" s="247"/>
      <c r="CYP389" s="247"/>
      <c r="CYQ389" s="247"/>
      <c r="CYR389" s="247"/>
      <c r="CYS389" s="247"/>
      <c r="CYT389" s="247"/>
      <c r="CYU389" s="247"/>
      <c r="CYV389" s="247"/>
      <c r="CYW389" s="247"/>
      <c r="CYX389" s="247"/>
      <c r="CYY389" s="247"/>
      <c r="CYZ389" s="247"/>
      <c r="CZA389" s="247"/>
      <c r="CZB389" s="247"/>
      <c r="CZC389" s="247"/>
      <c r="CZD389" s="247"/>
      <c r="CZE389" s="247"/>
      <c r="CZF389" s="247"/>
      <c r="CZG389" s="247"/>
      <c r="CZH389" s="247"/>
      <c r="CZI389" s="247"/>
      <c r="CZJ389" s="247"/>
      <c r="CZK389" s="247"/>
      <c r="CZL389" s="247"/>
      <c r="CZM389" s="247"/>
      <c r="CZN389" s="247"/>
      <c r="CZO389" s="247"/>
      <c r="CZP389" s="247"/>
      <c r="CZQ389" s="247"/>
      <c r="CZR389" s="247"/>
      <c r="CZS389" s="247"/>
      <c r="CZT389" s="247"/>
      <c r="CZU389" s="247"/>
      <c r="CZV389" s="247"/>
      <c r="CZW389" s="247"/>
      <c r="CZX389" s="247"/>
      <c r="CZY389" s="247"/>
      <c r="CZZ389" s="247"/>
      <c r="DAA389" s="247"/>
      <c r="DAB389" s="247"/>
      <c r="DAC389" s="247"/>
      <c r="DAD389" s="247"/>
      <c r="DAE389" s="247"/>
      <c r="DAF389" s="247"/>
      <c r="DAG389" s="247"/>
      <c r="DAH389" s="247"/>
      <c r="DAI389" s="247"/>
      <c r="DAJ389" s="247"/>
      <c r="DAK389" s="247"/>
      <c r="DAL389" s="247"/>
      <c r="DAM389" s="247"/>
      <c r="DAN389" s="247"/>
      <c r="DAO389" s="247"/>
      <c r="DAP389" s="247"/>
      <c r="DAQ389" s="247"/>
      <c r="DAR389" s="247"/>
      <c r="DAS389" s="247"/>
      <c r="DAT389" s="247"/>
      <c r="DAU389" s="247"/>
      <c r="DAV389" s="247"/>
      <c r="DAW389" s="247"/>
      <c r="DAX389" s="247"/>
      <c r="DAY389" s="247"/>
      <c r="DAZ389" s="247"/>
      <c r="DBA389" s="247"/>
      <c r="DBB389" s="247"/>
      <c r="DBC389" s="247"/>
      <c r="DBD389" s="247"/>
      <c r="DBE389" s="247"/>
      <c r="DBF389" s="247"/>
      <c r="DBG389" s="247"/>
      <c r="DBH389" s="247"/>
      <c r="DBI389" s="247"/>
      <c r="DBJ389" s="247"/>
      <c r="DBK389" s="247"/>
      <c r="DBL389" s="247"/>
      <c r="DBM389" s="247"/>
      <c r="DBN389" s="247"/>
      <c r="DBO389" s="247"/>
      <c r="DBP389" s="247"/>
      <c r="DBQ389" s="247"/>
      <c r="DBR389" s="247"/>
      <c r="DBS389" s="247"/>
      <c r="DBT389" s="247"/>
      <c r="DBU389" s="247"/>
      <c r="DBV389" s="247"/>
      <c r="DBW389" s="247"/>
      <c r="DBX389" s="247"/>
      <c r="DBY389" s="247"/>
      <c r="DBZ389" s="247"/>
      <c r="DCA389" s="247"/>
      <c r="DCB389" s="247"/>
      <c r="DCC389" s="247"/>
      <c r="DCD389" s="247"/>
      <c r="DCE389" s="247"/>
      <c r="DCF389" s="247"/>
      <c r="DCG389" s="247"/>
      <c r="DCH389" s="247"/>
      <c r="DCI389" s="247"/>
      <c r="DCJ389" s="247"/>
      <c r="DCK389" s="247"/>
      <c r="DCL389" s="247"/>
      <c r="DCM389" s="247"/>
      <c r="DCN389" s="247"/>
      <c r="DCO389" s="247"/>
      <c r="DCP389" s="247"/>
      <c r="DCQ389" s="247"/>
      <c r="DCR389" s="247"/>
      <c r="DCS389" s="247"/>
      <c r="DCT389" s="247"/>
      <c r="DCU389" s="247"/>
      <c r="DCV389" s="247"/>
      <c r="DCW389" s="247"/>
      <c r="DCX389" s="247"/>
      <c r="DCY389" s="247"/>
      <c r="DCZ389" s="247"/>
      <c r="DDA389" s="247"/>
      <c r="DDB389" s="247"/>
      <c r="DDC389" s="247"/>
      <c r="DDD389" s="247"/>
      <c r="DDE389" s="247"/>
      <c r="DDF389" s="247"/>
      <c r="DDG389" s="247"/>
      <c r="DDH389" s="247"/>
      <c r="DDI389" s="247"/>
      <c r="DDJ389" s="247"/>
      <c r="DDK389" s="247"/>
      <c r="DDL389" s="247"/>
      <c r="DDM389" s="247"/>
      <c r="DDN389" s="247"/>
      <c r="DDO389" s="247"/>
      <c r="DDP389" s="247"/>
      <c r="DDQ389" s="247"/>
      <c r="DDR389" s="247"/>
      <c r="DDS389" s="247"/>
      <c r="DDT389" s="247"/>
      <c r="DDU389" s="247"/>
      <c r="DDV389" s="247"/>
      <c r="DDW389" s="247"/>
      <c r="DDX389" s="247"/>
      <c r="DDY389" s="247"/>
      <c r="DDZ389" s="247"/>
      <c r="DEA389" s="247"/>
      <c r="DEB389" s="247"/>
      <c r="DEC389" s="247"/>
      <c r="DED389" s="247"/>
      <c r="DEE389" s="247"/>
      <c r="DEF389" s="247"/>
      <c r="DEG389" s="247"/>
      <c r="DEH389" s="247"/>
      <c r="DEI389" s="247"/>
      <c r="DEJ389" s="247"/>
      <c r="DEK389" s="247"/>
      <c r="DEL389" s="247"/>
      <c r="DEM389" s="247"/>
      <c r="DEN389" s="247"/>
      <c r="DEO389" s="247"/>
      <c r="DEP389" s="247"/>
      <c r="DEQ389" s="247"/>
      <c r="DER389" s="247"/>
      <c r="DES389" s="247"/>
      <c r="DET389" s="247"/>
      <c r="DEU389" s="247"/>
      <c r="DEV389" s="247"/>
      <c r="DEW389" s="247"/>
      <c r="DEX389" s="247"/>
      <c r="DEY389" s="247"/>
      <c r="DEZ389" s="247"/>
      <c r="DFA389" s="247"/>
      <c r="DFB389" s="247"/>
      <c r="DFC389" s="247"/>
      <c r="DFD389" s="247"/>
      <c r="DFE389" s="247"/>
      <c r="DFF389" s="247"/>
      <c r="DFG389" s="247"/>
      <c r="DFH389" s="247"/>
      <c r="DFI389" s="247"/>
      <c r="DFJ389" s="247"/>
      <c r="DFK389" s="247"/>
      <c r="DFL389" s="247"/>
      <c r="DFM389" s="247"/>
      <c r="DFN389" s="247"/>
      <c r="DFO389" s="247"/>
      <c r="DFP389" s="247"/>
      <c r="DFQ389" s="247"/>
      <c r="DFR389" s="247"/>
      <c r="DFS389" s="247"/>
      <c r="DFT389" s="247"/>
      <c r="DFU389" s="247"/>
      <c r="DFV389" s="247"/>
      <c r="DFW389" s="247"/>
      <c r="DFX389" s="247"/>
      <c r="DFY389" s="247"/>
      <c r="DFZ389" s="247"/>
      <c r="DGA389" s="247"/>
      <c r="DGB389" s="247"/>
      <c r="DGC389" s="247"/>
      <c r="DGD389" s="247"/>
      <c r="DGE389" s="247"/>
      <c r="DGF389" s="247"/>
      <c r="DGG389" s="247"/>
      <c r="DGH389" s="247"/>
      <c r="DGI389" s="247"/>
      <c r="DGJ389" s="247"/>
      <c r="DGK389" s="247"/>
      <c r="DGL389" s="247"/>
      <c r="DGM389" s="247"/>
      <c r="DGN389" s="247"/>
      <c r="DGO389" s="247"/>
      <c r="DGP389" s="247"/>
      <c r="DGQ389" s="247"/>
      <c r="DGR389" s="247"/>
      <c r="DGS389" s="247"/>
      <c r="DGT389" s="247"/>
      <c r="DGU389" s="247"/>
      <c r="DGV389" s="247"/>
      <c r="DGW389" s="247"/>
      <c r="DGX389" s="247"/>
      <c r="DGY389" s="247"/>
      <c r="DGZ389" s="247"/>
      <c r="DHA389" s="247"/>
      <c r="DHB389" s="247"/>
      <c r="DHC389" s="247"/>
      <c r="DHD389" s="247"/>
      <c r="DHE389" s="247"/>
      <c r="DHF389" s="247"/>
      <c r="DHG389" s="247"/>
      <c r="DHH389" s="247"/>
      <c r="DHI389" s="247"/>
      <c r="DHJ389" s="247"/>
      <c r="DHK389" s="247"/>
      <c r="DHL389" s="247"/>
      <c r="DHM389" s="247"/>
      <c r="DHN389" s="247"/>
      <c r="DHO389" s="247"/>
      <c r="DHP389" s="247"/>
      <c r="DHQ389" s="247"/>
      <c r="DHR389" s="247"/>
      <c r="DHS389" s="247"/>
      <c r="DHT389" s="247"/>
      <c r="DHU389" s="247"/>
      <c r="DHV389" s="247"/>
      <c r="DHW389" s="247"/>
      <c r="DHX389" s="247"/>
      <c r="DHY389" s="247"/>
      <c r="DHZ389" s="247"/>
      <c r="DIA389" s="247"/>
      <c r="DIB389" s="247"/>
      <c r="DIC389" s="247"/>
      <c r="DID389" s="247"/>
      <c r="DIE389" s="247"/>
      <c r="DIF389" s="247"/>
      <c r="DIG389" s="247"/>
      <c r="DIH389" s="247"/>
      <c r="DII389" s="247"/>
      <c r="DIJ389" s="247"/>
      <c r="DIK389" s="247"/>
      <c r="DIL389" s="247"/>
      <c r="DIM389" s="247"/>
      <c r="DIN389" s="247"/>
      <c r="DIO389" s="247"/>
      <c r="DIP389" s="247"/>
      <c r="DIQ389" s="247"/>
      <c r="DIR389" s="247"/>
      <c r="DIS389" s="247"/>
      <c r="DIT389" s="247"/>
      <c r="DIU389" s="247"/>
      <c r="DIV389" s="247"/>
      <c r="DIW389" s="247"/>
      <c r="DIX389" s="247"/>
      <c r="DIY389" s="247"/>
      <c r="DIZ389" s="247"/>
      <c r="DJA389" s="247"/>
      <c r="DJB389" s="247"/>
      <c r="DJC389" s="247"/>
      <c r="DJD389" s="247"/>
      <c r="DJE389" s="247"/>
      <c r="DJF389" s="247"/>
      <c r="DJG389" s="247"/>
      <c r="DJH389" s="247"/>
      <c r="DJI389" s="247"/>
      <c r="DJJ389" s="247"/>
      <c r="DJK389" s="247"/>
      <c r="DJL389" s="247"/>
      <c r="DJM389" s="247"/>
      <c r="DJN389" s="247"/>
      <c r="DJO389" s="247"/>
      <c r="DJP389" s="247"/>
      <c r="DJQ389" s="247"/>
      <c r="DJR389" s="247"/>
      <c r="DJS389" s="247"/>
      <c r="DJT389" s="247"/>
      <c r="DJU389" s="247"/>
      <c r="DJV389" s="247"/>
      <c r="DJW389" s="247"/>
      <c r="DJX389" s="247"/>
      <c r="DJY389" s="247"/>
      <c r="DJZ389" s="247"/>
      <c r="DKA389" s="247"/>
      <c r="DKB389" s="247"/>
      <c r="DKC389" s="247"/>
      <c r="DKD389" s="247"/>
      <c r="DKE389" s="247"/>
      <c r="DKF389" s="247"/>
      <c r="DKG389" s="247"/>
      <c r="DKH389" s="247"/>
      <c r="DKI389" s="247"/>
      <c r="DKJ389" s="247"/>
      <c r="DKK389" s="247"/>
      <c r="DKL389" s="247"/>
      <c r="DKM389" s="247"/>
      <c r="DKN389" s="247"/>
      <c r="DKO389" s="247"/>
      <c r="DKP389" s="247"/>
      <c r="DKQ389" s="247"/>
      <c r="DKR389" s="247"/>
      <c r="DKS389" s="247"/>
      <c r="DKT389" s="247"/>
      <c r="DKU389" s="247"/>
      <c r="DKV389" s="247"/>
      <c r="DKW389" s="247"/>
      <c r="DKX389" s="247"/>
      <c r="DKY389" s="247"/>
      <c r="DKZ389" s="247"/>
      <c r="DLA389" s="247"/>
      <c r="DLB389" s="247"/>
      <c r="DLC389" s="247"/>
      <c r="DLD389" s="247"/>
      <c r="DLE389" s="247"/>
      <c r="DLF389" s="247"/>
      <c r="DLG389" s="247"/>
      <c r="DLH389" s="247"/>
      <c r="DLI389" s="247"/>
      <c r="DLJ389" s="247"/>
      <c r="DLK389" s="247"/>
      <c r="DLL389" s="247"/>
      <c r="DLM389" s="247"/>
      <c r="DLN389" s="247"/>
      <c r="DLO389" s="247"/>
      <c r="DLP389" s="247"/>
      <c r="DLQ389" s="247"/>
      <c r="DLR389" s="247"/>
      <c r="DLS389" s="247"/>
      <c r="DLT389" s="247"/>
      <c r="DLU389" s="247"/>
      <c r="DLV389" s="247"/>
      <c r="DLW389" s="247"/>
      <c r="DLX389" s="247"/>
      <c r="DLY389" s="247"/>
      <c r="DLZ389" s="247"/>
      <c r="DMA389" s="247"/>
      <c r="DMB389" s="247"/>
      <c r="DMC389" s="247"/>
      <c r="DMD389" s="247"/>
      <c r="DME389" s="247"/>
      <c r="DMF389" s="247"/>
      <c r="DMG389" s="247"/>
      <c r="DMH389" s="247"/>
      <c r="DMI389" s="247"/>
      <c r="DMJ389" s="247"/>
      <c r="DMK389" s="247"/>
      <c r="DML389" s="247"/>
      <c r="DMM389" s="247"/>
      <c r="DMN389" s="247"/>
      <c r="DMO389" s="247"/>
      <c r="DMP389" s="247"/>
      <c r="DMQ389" s="247"/>
      <c r="DMR389" s="247"/>
      <c r="DMS389" s="247"/>
      <c r="DMT389" s="247"/>
      <c r="DMU389" s="247"/>
      <c r="DMV389" s="247"/>
      <c r="DMW389" s="247"/>
      <c r="DMX389" s="247"/>
      <c r="DMY389" s="247"/>
      <c r="DMZ389" s="247"/>
      <c r="DNA389" s="247"/>
      <c r="DNB389" s="247"/>
      <c r="DNC389" s="247"/>
      <c r="DND389" s="247"/>
      <c r="DNE389" s="247"/>
      <c r="DNF389" s="247"/>
      <c r="DNG389" s="247"/>
      <c r="DNH389" s="247"/>
      <c r="DNI389" s="247"/>
      <c r="DNJ389" s="247"/>
      <c r="DNK389" s="247"/>
      <c r="DNL389" s="247"/>
      <c r="DNM389" s="247"/>
      <c r="DNN389" s="247"/>
      <c r="DNO389" s="247"/>
      <c r="DNP389" s="247"/>
      <c r="DNQ389" s="247"/>
      <c r="DNR389" s="247"/>
      <c r="DNS389" s="247"/>
      <c r="DNT389" s="247"/>
      <c r="DNU389" s="247"/>
      <c r="DNV389" s="247"/>
      <c r="DNW389" s="247"/>
      <c r="DNX389" s="247"/>
      <c r="DNY389" s="247"/>
      <c r="DNZ389" s="247"/>
      <c r="DOA389" s="247"/>
      <c r="DOB389" s="247"/>
      <c r="DOC389" s="247"/>
      <c r="DOD389" s="247"/>
      <c r="DOE389" s="247"/>
      <c r="DOF389" s="247"/>
      <c r="DOG389" s="247"/>
      <c r="DOH389" s="247"/>
      <c r="DOI389" s="247"/>
      <c r="DOJ389" s="247"/>
      <c r="DOK389" s="247"/>
      <c r="DOL389" s="247"/>
      <c r="DOM389" s="247"/>
      <c r="DON389" s="247"/>
      <c r="DOO389" s="247"/>
      <c r="DOP389" s="247"/>
      <c r="DOQ389" s="247"/>
      <c r="DOR389" s="247"/>
      <c r="DOS389" s="247"/>
      <c r="DOT389" s="247"/>
      <c r="DOU389" s="247"/>
      <c r="DOV389" s="247"/>
      <c r="DOW389" s="247"/>
      <c r="DOX389" s="247"/>
      <c r="DOY389" s="247"/>
      <c r="DOZ389" s="247"/>
      <c r="DPA389" s="247"/>
      <c r="DPB389" s="247"/>
      <c r="DPC389" s="247"/>
      <c r="DPD389" s="247"/>
      <c r="DPE389" s="247"/>
      <c r="DPF389" s="247"/>
      <c r="DPG389" s="247"/>
      <c r="DPH389" s="247"/>
      <c r="DPI389" s="247"/>
      <c r="DPJ389" s="247"/>
      <c r="DPK389" s="247"/>
      <c r="DPL389" s="247"/>
      <c r="DPM389" s="247"/>
      <c r="DPN389" s="247"/>
      <c r="DPO389" s="247"/>
      <c r="DPP389" s="247"/>
      <c r="DPQ389" s="247"/>
      <c r="DPR389" s="247"/>
      <c r="DPS389" s="247"/>
      <c r="DPT389" s="247"/>
      <c r="DPU389" s="247"/>
      <c r="DPV389" s="247"/>
      <c r="DPW389" s="247"/>
      <c r="DPX389" s="247"/>
      <c r="DPY389" s="247"/>
      <c r="DPZ389" s="247"/>
      <c r="DQA389" s="247"/>
      <c r="DQB389" s="247"/>
      <c r="DQC389" s="247"/>
      <c r="DQD389" s="247"/>
      <c r="DQE389" s="247"/>
      <c r="DQF389" s="247"/>
      <c r="DQG389" s="247"/>
      <c r="DQH389" s="247"/>
      <c r="DQI389" s="247"/>
      <c r="DQJ389" s="247"/>
      <c r="DQK389" s="247"/>
      <c r="DQL389" s="247"/>
      <c r="DQM389" s="247"/>
      <c r="DQN389" s="247"/>
      <c r="DQO389" s="247"/>
      <c r="DQP389" s="247"/>
      <c r="DQQ389" s="247"/>
      <c r="DQR389" s="247"/>
      <c r="DQS389" s="247"/>
      <c r="DQT389" s="247"/>
      <c r="DQU389" s="247"/>
      <c r="DQV389" s="247"/>
      <c r="DQW389" s="247"/>
      <c r="DQX389" s="247"/>
      <c r="DQY389" s="247"/>
      <c r="DQZ389" s="247"/>
      <c r="DRA389" s="247"/>
      <c r="DRB389" s="247"/>
      <c r="DRC389" s="247"/>
      <c r="DRD389" s="247"/>
      <c r="DRE389" s="247"/>
      <c r="DRF389" s="247"/>
      <c r="DRG389" s="247"/>
      <c r="DRH389" s="247"/>
      <c r="DRI389" s="247"/>
      <c r="DRJ389" s="247"/>
      <c r="DRK389" s="247"/>
      <c r="DRL389" s="247"/>
      <c r="DRM389" s="247"/>
      <c r="DRN389" s="247"/>
      <c r="DRO389" s="247"/>
      <c r="DRP389" s="247"/>
      <c r="DRQ389" s="247"/>
      <c r="DRR389" s="247"/>
      <c r="DRS389" s="247"/>
      <c r="DRT389" s="247"/>
      <c r="DRU389" s="247"/>
      <c r="DRV389" s="247"/>
      <c r="DRW389" s="247"/>
      <c r="DRX389" s="247"/>
      <c r="DRY389" s="247"/>
      <c r="DRZ389" s="247"/>
      <c r="DSA389" s="247"/>
      <c r="DSB389" s="247"/>
      <c r="DSC389" s="247"/>
      <c r="DSD389" s="247"/>
      <c r="DSE389" s="247"/>
      <c r="DSF389" s="247"/>
      <c r="DSG389" s="247"/>
      <c r="DSH389" s="247"/>
      <c r="DSI389" s="247"/>
      <c r="DSJ389" s="247"/>
      <c r="DSK389" s="247"/>
      <c r="DSL389" s="247"/>
      <c r="DSM389" s="247"/>
      <c r="DSN389" s="247"/>
      <c r="DSO389" s="247"/>
      <c r="DSP389" s="247"/>
      <c r="DSQ389" s="247"/>
      <c r="DSR389" s="247"/>
      <c r="DSS389" s="247"/>
      <c r="DST389" s="247"/>
      <c r="DSU389" s="247"/>
      <c r="DSV389" s="247"/>
      <c r="DSW389" s="247"/>
      <c r="DSX389" s="247"/>
      <c r="DSY389" s="247"/>
      <c r="DSZ389" s="247"/>
      <c r="DTA389" s="247"/>
      <c r="DTB389" s="247"/>
      <c r="DTC389" s="247"/>
      <c r="DTD389" s="247"/>
      <c r="DTE389" s="247"/>
      <c r="DTF389" s="247"/>
      <c r="DTG389" s="247"/>
      <c r="DTH389" s="247"/>
      <c r="DTI389" s="247"/>
      <c r="DTJ389" s="247"/>
      <c r="DTK389" s="247"/>
      <c r="DTL389" s="247"/>
      <c r="DTM389" s="247"/>
      <c r="DTN389" s="247"/>
      <c r="DTO389" s="247"/>
      <c r="DTP389" s="247"/>
      <c r="DTQ389" s="247"/>
      <c r="DTR389" s="247"/>
      <c r="DTS389" s="247"/>
      <c r="DTT389" s="247"/>
      <c r="DTU389" s="247"/>
      <c r="DTV389" s="247"/>
      <c r="DTW389" s="247"/>
      <c r="DTX389" s="247"/>
      <c r="DTY389" s="247"/>
      <c r="DTZ389" s="247"/>
      <c r="DUA389" s="247"/>
      <c r="DUB389" s="247"/>
      <c r="DUC389" s="247"/>
      <c r="DUD389" s="247"/>
      <c r="DUE389" s="247"/>
      <c r="DUF389" s="247"/>
      <c r="DUG389" s="247"/>
      <c r="DUH389" s="247"/>
      <c r="DUI389" s="247"/>
      <c r="DUJ389" s="247"/>
      <c r="DUK389" s="247"/>
      <c r="DUL389" s="247"/>
      <c r="DUM389" s="247"/>
      <c r="DUN389" s="247"/>
      <c r="DUO389" s="247"/>
      <c r="DUP389" s="247"/>
      <c r="DUQ389" s="247"/>
      <c r="DUR389" s="247"/>
      <c r="DUS389" s="247"/>
      <c r="DUT389" s="247"/>
      <c r="DUU389" s="247"/>
      <c r="DUV389" s="247"/>
      <c r="DUW389" s="247"/>
      <c r="DUX389" s="247"/>
      <c r="DUY389" s="247"/>
      <c r="DUZ389" s="247"/>
      <c r="DVA389" s="247"/>
      <c r="DVB389" s="247"/>
      <c r="DVC389" s="247"/>
      <c r="DVD389" s="247"/>
      <c r="DVE389" s="247"/>
      <c r="DVF389" s="247"/>
      <c r="DVG389" s="247"/>
      <c r="DVH389" s="247"/>
      <c r="DVI389" s="247"/>
      <c r="DVJ389" s="247"/>
      <c r="DVK389" s="247"/>
      <c r="DVL389" s="247"/>
      <c r="DVM389" s="247"/>
      <c r="DVN389" s="247"/>
      <c r="DVO389" s="247"/>
      <c r="DVP389" s="247"/>
      <c r="DVQ389" s="247"/>
      <c r="DVR389" s="247"/>
      <c r="DVS389" s="247"/>
      <c r="DVT389" s="247"/>
      <c r="DVU389" s="247"/>
      <c r="DVV389" s="247"/>
      <c r="DVW389" s="247"/>
      <c r="DVX389" s="247"/>
      <c r="DVY389" s="247"/>
      <c r="DVZ389" s="247"/>
      <c r="DWA389" s="247"/>
      <c r="DWB389" s="247"/>
      <c r="DWC389" s="247"/>
      <c r="DWD389" s="247"/>
      <c r="DWE389" s="247"/>
      <c r="DWF389" s="247"/>
      <c r="DWG389" s="247"/>
      <c r="DWH389" s="247"/>
      <c r="DWI389" s="247"/>
      <c r="DWJ389" s="247"/>
      <c r="DWK389" s="247"/>
      <c r="DWL389" s="247"/>
      <c r="DWM389" s="247"/>
      <c r="DWN389" s="247"/>
      <c r="DWO389" s="247"/>
      <c r="DWP389" s="247"/>
      <c r="DWQ389" s="247"/>
      <c r="DWR389" s="247"/>
      <c r="DWS389" s="247"/>
      <c r="DWT389" s="247"/>
      <c r="DWU389" s="247"/>
      <c r="DWV389" s="247"/>
      <c r="DWW389" s="247"/>
      <c r="DWX389" s="247"/>
      <c r="DWY389" s="247"/>
      <c r="DWZ389" s="247"/>
      <c r="DXA389" s="247"/>
      <c r="DXB389" s="247"/>
      <c r="DXC389" s="247"/>
      <c r="DXD389" s="247"/>
      <c r="DXE389" s="247"/>
      <c r="DXF389" s="247"/>
      <c r="DXG389" s="247"/>
      <c r="DXH389" s="247"/>
      <c r="DXI389" s="247"/>
      <c r="DXJ389" s="247"/>
      <c r="DXK389" s="247"/>
      <c r="DXL389" s="247"/>
      <c r="DXM389" s="247"/>
      <c r="DXN389" s="247"/>
      <c r="DXO389" s="247"/>
      <c r="DXP389" s="247"/>
      <c r="DXQ389" s="247"/>
      <c r="DXR389" s="247"/>
      <c r="DXS389" s="247"/>
      <c r="DXT389" s="247"/>
      <c r="DXU389" s="247"/>
      <c r="DXV389" s="247"/>
      <c r="DXW389" s="247"/>
      <c r="DXX389" s="247"/>
      <c r="DXY389" s="247"/>
      <c r="DXZ389" s="247"/>
      <c r="DYA389" s="247"/>
      <c r="DYB389" s="247"/>
      <c r="DYC389" s="247"/>
      <c r="DYD389" s="247"/>
      <c r="DYE389" s="247"/>
      <c r="DYF389" s="247"/>
      <c r="DYG389" s="247"/>
      <c r="DYH389" s="247"/>
      <c r="DYI389" s="247"/>
      <c r="DYJ389" s="247"/>
      <c r="DYK389" s="247"/>
      <c r="DYL389" s="247"/>
      <c r="DYM389" s="247"/>
      <c r="DYN389" s="247"/>
      <c r="DYO389" s="247"/>
      <c r="DYP389" s="247"/>
      <c r="DYQ389" s="247"/>
      <c r="DYR389" s="247"/>
      <c r="DYS389" s="247"/>
      <c r="DYT389" s="247"/>
      <c r="DYU389" s="247"/>
      <c r="DYV389" s="247"/>
      <c r="DYW389" s="247"/>
      <c r="DYX389" s="247"/>
      <c r="DYY389" s="247"/>
      <c r="DYZ389" s="247"/>
      <c r="DZA389" s="247"/>
      <c r="DZB389" s="247"/>
      <c r="DZC389" s="247"/>
      <c r="DZD389" s="247"/>
      <c r="DZE389" s="247"/>
      <c r="DZF389" s="247"/>
      <c r="DZG389" s="247"/>
      <c r="DZH389" s="247"/>
      <c r="DZI389" s="247"/>
      <c r="DZJ389" s="247"/>
      <c r="DZK389" s="247"/>
      <c r="DZL389" s="247"/>
      <c r="DZM389" s="247"/>
      <c r="DZN389" s="247"/>
      <c r="DZO389" s="247"/>
      <c r="DZP389" s="247"/>
      <c r="DZQ389" s="247"/>
      <c r="DZR389" s="247"/>
      <c r="DZS389" s="247"/>
      <c r="DZT389" s="247"/>
      <c r="DZU389" s="247"/>
      <c r="DZV389" s="247"/>
      <c r="DZW389" s="247"/>
      <c r="DZX389" s="247"/>
      <c r="DZY389" s="247"/>
      <c r="DZZ389" s="247"/>
      <c r="EAA389" s="247"/>
      <c r="EAB389" s="247"/>
      <c r="EAC389" s="247"/>
      <c r="EAD389" s="247"/>
      <c r="EAE389" s="247"/>
      <c r="EAF389" s="247"/>
      <c r="EAG389" s="247"/>
      <c r="EAH389" s="247"/>
      <c r="EAI389" s="247"/>
      <c r="EAJ389" s="247"/>
      <c r="EAK389" s="247"/>
      <c r="EAL389" s="247"/>
      <c r="EAM389" s="247"/>
      <c r="EAN389" s="247"/>
      <c r="EAO389" s="247"/>
      <c r="EAP389" s="247"/>
      <c r="EAQ389" s="247"/>
      <c r="EAR389" s="247"/>
      <c r="EAS389" s="247"/>
      <c r="EAT389" s="247"/>
      <c r="EAU389" s="247"/>
      <c r="EAV389" s="247"/>
      <c r="EAW389" s="247"/>
      <c r="EAX389" s="247"/>
      <c r="EAY389" s="247"/>
      <c r="EAZ389" s="247"/>
      <c r="EBA389" s="247"/>
      <c r="EBB389" s="247"/>
      <c r="EBC389" s="247"/>
      <c r="EBD389" s="247"/>
      <c r="EBE389" s="247"/>
      <c r="EBF389" s="247"/>
      <c r="EBG389" s="247"/>
      <c r="EBH389" s="247"/>
      <c r="EBI389" s="247"/>
      <c r="EBJ389" s="247"/>
      <c r="EBK389" s="247"/>
      <c r="EBL389" s="247"/>
      <c r="EBM389" s="247"/>
      <c r="EBN389" s="247"/>
      <c r="EBO389" s="247"/>
      <c r="EBP389" s="247"/>
      <c r="EBQ389" s="247"/>
      <c r="EBR389" s="247"/>
      <c r="EBS389" s="247"/>
      <c r="EBT389" s="247"/>
      <c r="EBU389" s="247"/>
      <c r="EBV389" s="247"/>
      <c r="EBW389" s="247"/>
      <c r="EBX389" s="247"/>
      <c r="EBY389" s="247"/>
      <c r="EBZ389" s="247"/>
      <c r="ECA389" s="247"/>
      <c r="ECB389" s="247"/>
      <c r="ECC389" s="247"/>
      <c r="ECD389" s="247"/>
      <c r="ECE389" s="247"/>
      <c r="ECF389" s="247"/>
      <c r="ECG389" s="247"/>
      <c r="ECH389" s="247"/>
      <c r="ECI389" s="247"/>
      <c r="ECJ389" s="247"/>
      <c r="ECK389" s="247"/>
      <c r="ECL389" s="247"/>
      <c r="ECM389" s="247"/>
      <c r="ECN389" s="247"/>
      <c r="ECO389" s="247"/>
      <c r="ECP389" s="247"/>
      <c r="ECQ389" s="247"/>
      <c r="ECR389" s="247"/>
      <c r="ECS389" s="247"/>
      <c r="ECT389" s="247"/>
      <c r="ECU389" s="247"/>
      <c r="ECV389" s="247"/>
      <c r="ECW389" s="247"/>
      <c r="ECX389" s="247"/>
      <c r="ECY389" s="247"/>
      <c r="ECZ389" s="247"/>
      <c r="EDA389" s="247"/>
      <c r="EDB389" s="247"/>
      <c r="EDC389" s="247"/>
      <c r="EDD389" s="247"/>
      <c r="EDE389" s="247"/>
      <c r="EDF389" s="247"/>
      <c r="EDG389" s="247"/>
      <c r="EDH389" s="247"/>
      <c r="EDI389" s="247"/>
      <c r="EDJ389" s="247"/>
      <c r="EDK389" s="247"/>
      <c r="EDL389" s="247"/>
      <c r="EDM389" s="247"/>
      <c r="EDN389" s="247"/>
      <c r="EDO389" s="247"/>
      <c r="EDP389" s="247"/>
      <c r="EDQ389" s="247"/>
      <c r="EDR389" s="247"/>
      <c r="EDS389" s="247"/>
      <c r="EDT389" s="247"/>
      <c r="EDU389" s="247"/>
      <c r="EDV389" s="247"/>
      <c r="EDW389" s="247"/>
      <c r="EDX389" s="247"/>
      <c r="EDY389" s="247"/>
      <c r="EDZ389" s="247"/>
      <c r="EEA389" s="247"/>
      <c r="EEB389" s="247"/>
      <c r="EEC389" s="247"/>
      <c r="EED389" s="247"/>
      <c r="EEE389" s="247"/>
      <c r="EEF389" s="247"/>
      <c r="EEG389" s="247"/>
      <c r="EEH389" s="247"/>
      <c r="EEI389" s="247"/>
      <c r="EEJ389" s="247"/>
      <c r="EEK389" s="247"/>
      <c r="EEL389" s="247"/>
      <c r="EEM389" s="247"/>
      <c r="EEN389" s="247"/>
      <c r="EEO389" s="247"/>
      <c r="EEP389" s="247"/>
      <c r="EEQ389" s="247"/>
      <c r="EER389" s="247"/>
      <c r="EES389" s="247"/>
      <c r="EET389" s="247"/>
      <c r="EEU389" s="247"/>
      <c r="EEV389" s="247"/>
      <c r="EEW389" s="247"/>
      <c r="EEX389" s="247"/>
      <c r="EEY389" s="247"/>
      <c r="EEZ389" s="247"/>
      <c r="EFA389" s="247"/>
      <c r="EFB389" s="247"/>
      <c r="EFC389" s="247"/>
      <c r="EFD389" s="247"/>
      <c r="EFE389" s="247"/>
      <c r="EFF389" s="247"/>
      <c r="EFG389" s="247"/>
      <c r="EFH389" s="247"/>
      <c r="EFI389" s="247"/>
      <c r="EFJ389" s="247"/>
      <c r="EFK389" s="247"/>
      <c r="EFL389" s="247"/>
      <c r="EFM389" s="247"/>
      <c r="EFN389" s="247"/>
      <c r="EFO389" s="247"/>
      <c r="EFP389" s="247"/>
      <c r="EFQ389" s="247"/>
      <c r="EFR389" s="247"/>
      <c r="EFS389" s="247"/>
      <c r="EFT389" s="247"/>
      <c r="EFU389" s="247"/>
      <c r="EFV389" s="247"/>
      <c r="EFW389" s="247"/>
      <c r="EFX389" s="247"/>
      <c r="EFY389" s="247"/>
      <c r="EFZ389" s="247"/>
      <c r="EGA389" s="247"/>
      <c r="EGB389" s="247"/>
      <c r="EGC389" s="247"/>
      <c r="EGD389" s="247"/>
      <c r="EGE389" s="247"/>
      <c r="EGF389" s="247"/>
      <c r="EGG389" s="247"/>
      <c r="EGH389" s="247"/>
      <c r="EGI389" s="247"/>
      <c r="EGJ389" s="247"/>
      <c r="EGK389" s="247"/>
      <c r="EGL389" s="247"/>
      <c r="EGM389" s="247"/>
      <c r="EGN389" s="247"/>
      <c r="EGO389" s="247"/>
      <c r="EGP389" s="247"/>
      <c r="EGQ389" s="247"/>
      <c r="EGR389" s="247"/>
      <c r="EGS389" s="247"/>
      <c r="EGT389" s="247"/>
      <c r="EGU389" s="247"/>
      <c r="EGV389" s="247"/>
      <c r="EGW389" s="247"/>
      <c r="EGX389" s="247"/>
      <c r="EGY389" s="247"/>
      <c r="EGZ389" s="247"/>
      <c r="EHA389" s="247"/>
      <c r="EHB389" s="247"/>
      <c r="EHC389" s="247"/>
      <c r="EHD389" s="247"/>
      <c r="EHE389" s="247"/>
      <c r="EHF389" s="247"/>
      <c r="EHG389" s="247"/>
      <c r="EHH389" s="247"/>
      <c r="EHI389" s="247"/>
      <c r="EHJ389" s="247"/>
      <c r="EHK389" s="247"/>
      <c r="EHL389" s="247"/>
      <c r="EHM389" s="247"/>
      <c r="EHN389" s="247"/>
      <c r="EHO389" s="247"/>
      <c r="EHP389" s="247"/>
      <c r="EHQ389" s="247"/>
      <c r="EHR389" s="247"/>
      <c r="EHS389" s="247"/>
      <c r="EHT389" s="247"/>
      <c r="EHU389" s="247"/>
      <c r="EHV389" s="247"/>
      <c r="EHW389" s="247"/>
      <c r="EHX389" s="247"/>
      <c r="EHY389" s="247"/>
      <c r="EHZ389" s="247"/>
      <c r="EIA389" s="247"/>
      <c r="EIB389" s="247"/>
      <c r="EIC389" s="247"/>
      <c r="EID389" s="247"/>
      <c r="EIE389" s="247"/>
      <c r="EIF389" s="247"/>
      <c r="EIG389" s="247"/>
      <c r="EIH389" s="247"/>
      <c r="EII389" s="247"/>
      <c r="EIJ389" s="247"/>
      <c r="EIK389" s="247"/>
      <c r="EIL389" s="247"/>
      <c r="EIM389" s="247"/>
      <c r="EIN389" s="247"/>
      <c r="EIO389" s="247"/>
      <c r="EIP389" s="247"/>
      <c r="EIQ389" s="247"/>
      <c r="EIR389" s="247"/>
      <c r="EIS389" s="247"/>
      <c r="EIT389" s="247"/>
      <c r="EIU389" s="247"/>
      <c r="EIV389" s="247"/>
      <c r="EIW389" s="247"/>
      <c r="EIX389" s="247"/>
      <c r="EIY389" s="247"/>
      <c r="EIZ389" s="247"/>
      <c r="EJA389" s="247"/>
      <c r="EJB389" s="247"/>
      <c r="EJC389" s="247"/>
      <c r="EJD389" s="247"/>
      <c r="EJE389" s="247"/>
      <c r="EJF389" s="247"/>
      <c r="EJG389" s="247"/>
      <c r="EJH389" s="247"/>
      <c r="EJI389" s="247"/>
      <c r="EJJ389" s="247"/>
      <c r="EJK389" s="247"/>
      <c r="EJL389" s="247"/>
      <c r="EJM389" s="247"/>
      <c r="EJN389" s="247"/>
      <c r="EJO389" s="247"/>
      <c r="EJP389" s="247"/>
      <c r="EJQ389" s="247"/>
      <c r="EJR389" s="247"/>
      <c r="EJS389" s="247"/>
      <c r="EJT389" s="247"/>
      <c r="EJU389" s="247"/>
      <c r="EJV389" s="247"/>
      <c r="EJW389" s="247"/>
      <c r="EJX389" s="247"/>
      <c r="EJY389" s="247"/>
      <c r="EJZ389" s="247"/>
      <c r="EKA389" s="247"/>
      <c r="EKB389" s="247"/>
      <c r="EKC389" s="247"/>
      <c r="EKD389" s="247"/>
      <c r="EKE389" s="247"/>
      <c r="EKF389" s="247"/>
      <c r="EKG389" s="247"/>
      <c r="EKH389" s="247"/>
      <c r="EKI389" s="247"/>
      <c r="EKJ389" s="247"/>
      <c r="EKK389" s="247"/>
      <c r="EKL389" s="247"/>
      <c r="EKM389" s="247"/>
      <c r="EKN389" s="247"/>
      <c r="EKO389" s="247"/>
      <c r="EKP389" s="247"/>
      <c r="EKQ389" s="247"/>
      <c r="EKR389" s="247"/>
      <c r="EKS389" s="247"/>
      <c r="EKT389" s="247"/>
      <c r="EKU389" s="247"/>
      <c r="EKV389" s="247"/>
      <c r="EKW389" s="247"/>
      <c r="EKX389" s="247"/>
      <c r="EKY389" s="247"/>
      <c r="EKZ389" s="247"/>
      <c r="ELA389" s="247"/>
      <c r="ELB389" s="247"/>
      <c r="ELC389" s="247"/>
      <c r="ELD389" s="247"/>
      <c r="ELE389" s="247"/>
      <c r="ELF389" s="247"/>
      <c r="ELG389" s="247"/>
      <c r="ELH389" s="247"/>
      <c r="ELI389" s="247"/>
      <c r="ELJ389" s="247"/>
      <c r="ELK389" s="247"/>
      <c r="ELL389" s="247"/>
      <c r="ELM389" s="247"/>
      <c r="ELN389" s="247"/>
      <c r="ELO389" s="247"/>
      <c r="ELP389" s="247"/>
      <c r="ELQ389" s="247"/>
      <c r="ELR389" s="247"/>
      <c r="ELS389" s="247"/>
      <c r="ELT389" s="247"/>
      <c r="ELU389" s="247"/>
      <c r="ELV389" s="247"/>
      <c r="ELW389" s="247"/>
      <c r="ELX389" s="247"/>
      <c r="ELY389" s="247"/>
      <c r="ELZ389" s="247"/>
      <c r="EMA389" s="247"/>
      <c r="EMB389" s="247"/>
      <c r="EMC389" s="247"/>
      <c r="EMD389" s="247"/>
      <c r="EME389" s="247"/>
      <c r="EMF389" s="247"/>
      <c r="EMG389" s="247"/>
      <c r="EMH389" s="247"/>
      <c r="EMI389" s="247"/>
      <c r="EMJ389" s="247"/>
      <c r="EMK389" s="247"/>
      <c r="EML389" s="247"/>
      <c r="EMM389" s="247"/>
      <c r="EMN389" s="247"/>
      <c r="EMO389" s="247"/>
      <c r="EMP389" s="247"/>
      <c r="EMQ389" s="247"/>
      <c r="EMR389" s="247"/>
      <c r="EMS389" s="247"/>
      <c r="EMT389" s="247"/>
      <c r="EMU389" s="247"/>
      <c r="EMV389" s="247"/>
      <c r="EMW389" s="247"/>
      <c r="EMX389" s="247"/>
      <c r="EMY389" s="247"/>
      <c r="EMZ389" s="247"/>
      <c r="ENA389" s="247"/>
      <c r="ENB389" s="247"/>
      <c r="ENC389" s="247"/>
      <c r="END389" s="247"/>
      <c r="ENE389" s="247"/>
      <c r="ENF389" s="247"/>
      <c r="ENG389" s="247"/>
      <c r="ENH389" s="247"/>
      <c r="ENI389" s="247"/>
      <c r="ENJ389" s="247"/>
      <c r="ENK389" s="247"/>
      <c r="ENL389" s="247"/>
      <c r="ENM389" s="247"/>
      <c r="ENN389" s="247"/>
      <c r="ENO389" s="247"/>
      <c r="ENP389" s="247"/>
      <c r="ENQ389" s="247"/>
      <c r="ENR389" s="247"/>
      <c r="ENS389" s="247"/>
      <c r="ENT389" s="247"/>
      <c r="ENU389" s="247"/>
      <c r="ENV389" s="247"/>
      <c r="ENW389" s="247"/>
      <c r="ENX389" s="247"/>
      <c r="ENY389" s="247"/>
      <c r="ENZ389" s="247"/>
      <c r="EOA389" s="247"/>
      <c r="EOB389" s="247"/>
      <c r="EOC389" s="247"/>
      <c r="EOD389" s="247"/>
      <c r="EOE389" s="247"/>
      <c r="EOF389" s="247"/>
      <c r="EOG389" s="247"/>
      <c r="EOH389" s="247"/>
      <c r="EOI389" s="247"/>
      <c r="EOJ389" s="247"/>
      <c r="EOK389" s="247"/>
      <c r="EOL389" s="247"/>
      <c r="EOM389" s="247"/>
      <c r="EON389" s="247"/>
      <c r="EOO389" s="247"/>
      <c r="EOP389" s="247"/>
      <c r="EOQ389" s="247"/>
      <c r="EOR389" s="247"/>
      <c r="EOS389" s="247"/>
      <c r="EOT389" s="247"/>
      <c r="EOU389" s="247"/>
      <c r="EOV389" s="247"/>
      <c r="EOW389" s="247"/>
      <c r="EOX389" s="247"/>
      <c r="EOY389" s="247"/>
      <c r="EOZ389" s="247"/>
      <c r="EPA389" s="247"/>
      <c r="EPB389" s="247"/>
      <c r="EPC389" s="247"/>
      <c r="EPD389" s="247"/>
      <c r="EPE389" s="247"/>
      <c r="EPF389" s="247"/>
      <c r="EPG389" s="247"/>
      <c r="EPH389" s="247"/>
      <c r="EPI389" s="247"/>
      <c r="EPJ389" s="247"/>
      <c r="EPK389" s="247"/>
      <c r="EPL389" s="247"/>
      <c r="EPM389" s="247"/>
      <c r="EPN389" s="247"/>
      <c r="EPO389" s="247"/>
      <c r="EPP389" s="247"/>
      <c r="EPQ389" s="247"/>
      <c r="EPR389" s="247"/>
      <c r="EPS389" s="247"/>
      <c r="EPT389" s="247"/>
      <c r="EPU389" s="247"/>
      <c r="EPV389" s="247"/>
      <c r="EPW389" s="247"/>
      <c r="EPX389" s="247"/>
      <c r="EPY389" s="247"/>
      <c r="EPZ389" s="247"/>
      <c r="EQA389" s="247"/>
      <c r="EQB389" s="247"/>
      <c r="EQC389" s="247"/>
      <c r="EQD389" s="247"/>
      <c r="EQE389" s="247"/>
      <c r="EQF389" s="247"/>
      <c r="EQG389" s="247"/>
      <c r="EQH389" s="247"/>
      <c r="EQI389" s="247"/>
      <c r="EQJ389" s="247"/>
      <c r="EQK389" s="247"/>
      <c r="EQL389" s="247"/>
      <c r="EQM389" s="247"/>
      <c r="EQN389" s="247"/>
      <c r="EQO389" s="247"/>
      <c r="EQP389" s="247"/>
      <c r="EQQ389" s="247"/>
      <c r="EQR389" s="247"/>
      <c r="EQS389" s="247"/>
      <c r="EQT389" s="247"/>
      <c r="EQU389" s="247"/>
      <c r="EQV389" s="247"/>
      <c r="EQW389" s="247"/>
      <c r="EQX389" s="247"/>
      <c r="EQY389" s="247"/>
      <c r="EQZ389" s="247"/>
      <c r="ERA389" s="247"/>
      <c r="ERB389" s="247"/>
      <c r="ERC389" s="247"/>
      <c r="ERD389" s="247"/>
      <c r="ERE389" s="247"/>
      <c r="ERF389" s="247"/>
      <c r="ERG389" s="247"/>
      <c r="ERH389" s="247"/>
      <c r="ERI389" s="247"/>
      <c r="ERJ389" s="247"/>
      <c r="ERK389" s="247"/>
      <c r="ERL389" s="247"/>
      <c r="ERM389" s="247"/>
      <c r="ERN389" s="247"/>
      <c r="ERO389" s="247"/>
      <c r="ERP389" s="247"/>
      <c r="ERQ389" s="247"/>
      <c r="ERR389" s="247"/>
      <c r="ERS389" s="247"/>
      <c r="ERT389" s="247"/>
      <c r="ERU389" s="247"/>
      <c r="ERV389" s="247"/>
      <c r="ERW389" s="247"/>
      <c r="ERX389" s="247"/>
      <c r="ERY389" s="247"/>
      <c r="ERZ389" s="247"/>
      <c r="ESA389" s="247"/>
      <c r="ESB389" s="247"/>
      <c r="ESC389" s="247"/>
      <c r="ESD389" s="247"/>
      <c r="ESE389" s="247"/>
      <c r="ESF389" s="247"/>
      <c r="ESG389" s="247"/>
      <c r="ESH389" s="247"/>
      <c r="ESI389" s="247"/>
      <c r="ESJ389" s="247"/>
      <c r="ESK389" s="247"/>
      <c r="ESL389" s="247"/>
      <c r="ESM389" s="247"/>
      <c r="ESN389" s="247"/>
      <c r="ESO389" s="247"/>
      <c r="ESP389" s="247"/>
      <c r="ESQ389" s="247"/>
      <c r="ESR389" s="247"/>
      <c r="ESS389" s="247"/>
      <c r="EST389" s="247"/>
      <c r="ESU389" s="247"/>
      <c r="ESV389" s="247"/>
      <c r="ESW389" s="247"/>
      <c r="ESX389" s="247"/>
      <c r="ESY389" s="247"/>
      <c r="ESZ389" s="247"/>
      <c r="ETA389" s="247"/>
      <c r="ETB389" s="247"/>
      <c r="ETC389" s="247"/>
      <c r="ETD389" s="247"/>
      <c r="ETE389" s="247"/>
      <c r="ETF389" s="247"/>
      <c r="ETG389" s="247"/>
      <c r="ETH389" s="247"/>
      <c r="ETI389" s="247"/>
      <c r="ETJ389" s="247"/>
      <c r="ETK389" s="247"/>
      <c r="ETL389" s="247"/>
      <c r="ETM389" s="247"/>
      <c r="ETN389" s="247"/>
      <c r="ETO389" s="247"/>
      <c r="ETP389" s="247"/>
      <c r="ETQ389" s="247"/>
      <c r="ETR389" s="247"/>
      <c r="ETS389" s="247"/>
      <c r="ETT389" s="247"/>
      <c r="ETU389" s="247"/>
      <c r="ETV389" s="247"/>
      <c r="ETW389" s="247"/>
      <c r="ETX389" s="247"/>
      <c r="ETY389" s="247"/>
      <c r="ETZ389" s="247"/>
      <c r="EUA389" s="247"/>
      <c r="EUB389" s="247"/>
      <c r="EUC389" s="247"/>
      <c r="EUD389" s="247"/>
      <c r="EUE389" s="247"/>
      <c r="EUF389" s="247"/>
      <c r="EUG389" s="247"/>
      <c r="EUH389" s="247"/>
      <c r="EUI389" s="247"/>
      <c r="EUJ389" s="247"/>
      <c r="EUK389" s="247"/>
      <c r="EUL389" s="247"/>
      <c r="EUM389" s="247"/>
      <c r="EUN389" s="247"/>
      <c r="EUO389" s="247"/>
      <c r="EUP389" s="247"/>
      <c r="EUQ389" s="247"/>
      <c r="EUR389" s="247"/>
      <c r="EUS389" s="247"/>
      <c r="EUT389" s="247"/>
      <c r="EUU389" s="247"/>
      <c r="EUV389" s="247"/>
      <c r="EUW389" s="247"/>
      <c r="EUX389" s="247"/>
      <c r="EUY389" s="247"/>
      <c r="EUZ389" s="247"/>
      <c r="EVA389" s="247"/>
      <c r="EVB389" s="247"/>
      <c r="EVC389" s="247"/>
      <c r="EVD389" s="247"/>
      <c r="EVE389" s="247"/>
      <c r="EVF389" s="247"/>
      <c r="EVG389" s="247"/>
      <c r="EVH389" s="247"/>
      <c r="EVI389" s="247"/>
      <c r="EVJ389" s="247"/>
      <c r="EVK389" s="247"/>
      <c r="EVL389" s="247"/>
      <c r="EVM389" s="247"/>
      <c r="EVN389" s="247"/>
      <c r="EVO389" s="247"/>
      <c r="EVP389" s="247"/>
      <c r="EVQ389" s="247"/>
      <c r="EVR389" s="247"/>
      <c r="EVS389" s="247"/>
      <c r="EVT389" s="247"/>
      <c r="EVU389" s="247"/>
      <c r="EVV389" s="247"/>
      <c r="EVW389" s="247"/>
      <c r="EVX389" s="247"/>
      <c r="EVY389" s="247"/>
      <c r="EVZ389" s="247"/>
      <c r="EWA389" s="247"/>
      <c r="EWB389" s="247"/>
      <c r="EWC389" s="247"/>
      <c r="EWD389" s="247"/>
      <c r="EWE389" s="247"/>
      <c r="EWF389" s="247"/>
      <c r="EWG389" s="247"/>
      <c r="EWH389" s="247"/>
      <c r="EWI389" s="247"/>
      <c r="EWJ389" s="247"/>
      <c r="EWK389" s="247"/>
      <c r="EWL389" s="247"/>
      <c r="EWM389" s="247"/>
      <c r="EWN389" s="247"/>
      <c r="EWO389" s="247"/>
      <c r="EWP389" s="247"/>
      <c r="EWQ389" s="247"/>
      <c r="EWR389" s="247"/>
      <c r="EWS389" s="247"/>
      <c r="EWT389" s="247"/>
      <c r="EWU389" s="247"/>
      <c r="EWV389" s="247"/>
      <c r="EWW389" s="247"/>
      <c r="EWX389" s="247"/>
      <c r="EWY389" s="247"/>
      <c r="EWZ389" s="247"/>
      <c r="EXA389" s="247"/>
      <c r="EXB389" s="247"/>
      <c r="EXC389" s="247"/>
      <c r="EXD389" s="247"/>
      <c r="EXE389" s="247"/>
      <c r="EXF389" s="247"/>
      <c r="EXG389" s="247"/>
      <c r="EXH389" s="247"/>
      <c r="EXI389" s="247"/>
      <c r="EXJ389" s="247"/>
      <c r="EXK389" s="247"/>
      <c r="EXL389" s="247"/>
      <c r="EXM389" s="247"/>
      <c r="EXN389" s="247"/>
      <c r="EXO389" s="247"/>
      <c r="EXP389" s="247"/>
      <c r="EXQ389" s="247"/>
      <c r="EXR389" s="247"/>
      <c r="EXS389" s="247"/>
      <c r="EXT389" s="247"/>
      <c r="EXU389" s="247"/>
      <c r="EXV389" s="247"/>
      <c r="EXW389" s="247"/>
      <c r="EXX389" s="247"/>
      <c r="EXY389" s="247"/>
      <c r="EXZ389" s="247"/>
      <c r="EYA389" s="247"/>
      <c r="EYB389" s="247"/>
      <c r="EYC389" s="247"/>
      <c r="EYD389" s="247"/>
      <c r="EYE389" s="247"/>
      <c r="EYF389" s="247"/>
      <c r="EYG389" s="247"/>
      <c r="EYH389" s="247"/>
      <c r="EYI389" s="247"/>
      <c r="EYJ389" s="247"/>
      <c r="EYK389" s="247"/>
      <c r="EYL389" s="247"/>
      <c r="EYM389" s="247"/>
      <c r="EYN389" s="247"/>
      <c r="EYO389" s="247"/>
      <c r="EYP389" s="247"/>
      <c r="EYQ389" s="247"/>
      <c r="EYR389" s="247"/>
      <c r="EYS389" s="247"/>
      <c r="EYT389" s="247"/>
      <c r="EYU389" s="247"/>
      <c r="EYV389" s="247"/>
      <c r="EYW389" s="247"/>
      <c r="EYX389" s="247"/>
      <c r="EYY389" s="247"/>
      <c r="EYZ389" s="247"/>
      <c r="EZA389" s="247"/>
      <c r="EZB389" s="247"/>
      <c r="EZC389" s="247"/>
      <c r="EZD389" s="247"/>
      <c r="EZE389" s="247"/>
      <c r="EZF389" s="247"/>
      <c r="EZG389" s="247"/>
      <c r="EZH389" s="247"/>
      <c r="EZI389" s="247"/>
      <c r="EZJ389" s="247"/>
      <c r="EZK389" s="247"/>
      <c r="EZL389" s="247"/>
      <c r="EZM389" s="247"/>
      <c r="EZN389" s="247"/>
      <c r="EZO389" s="247"/>
      <c r="EZP389" s="247"/>
      <c r="EZQ389" s="247"/>
      <c r="EZR389" s="247"/>
      <c r="EZS389" s="247"/>
      <c r="EZT389" s="247"/>
      <c r="EZU389" s="247"/>
      <c r="EZV389" s="247"/>
      <c r="EZW389" s="247"/>
      <c r="EZX389" s="247"/>
      <c r="EZY389" s="247"/>
      <c r="EZZ389" s="247"/>
      <c r="FAA389" s="247"/>
      <c r="FAB389" s="247"/>
      <c r="FAC389" s="247"/>
      <c r="FAD389" s="247"/>
      <c r="FAE389" s="247"/>
      <c r="FAF389" s="247"/>
      <c r="FAG389" s="247"/>
      <c r="FAH389" s="247"/>
      <c r="FAI389" s="247"/>
      <c r="FAJ389" s="247"/>
      <c r="FAK389" s="247"/>
      <c r="FAL389" s="247"/>
      <c r="FAM389" s="247"/>
      <c r="FAN389" s="247"/>
      <c r="FAO389" s="247"/>
      <c r="FAP389" s="247"/>
      <c r="FAQ389" s="247"/>
      <c r="FAR389" s="247"/>
      <c r="FAS389" s="247"/>
      <c r="FAT389" s="247"/>
      <c r="FAU389" s="247"/>
      <c r="FAV389" s="247"/>
      <c r="FAW389" s="247"/>
      <c r="FAX389" s="247"/>
      <c r="FAY389" s="247"/>
      <c r="FAZ389" s="247"/>
      <c r="FBA389" s="247"/>
      <c r="FBB389" s="247"/>
      <c r="FBC389" s="247"/>
      <c r="FBD389" s="247"/>
      <c r="FBE389" s="247"/>
      <c r="FBF389" s="247"/>
      <c r="FBG389" s="247"/>
      <c r="FBH389" s="247"/>
      <c r="FBI389" s="247"/>
      <c r="FBJ389" s="247"/>
      <c r="FBK389" s="247"/>
      <c r="FBL389" s="247"/>
      <c r="FBM389" s="247"/>
      <c r="FBN389" s="247"/>
      <c r="FBO389" s="247"/>
      <c r="FBP389" s="247"/>
      <c r="FBQ389" s="247"/>
      <c r="FBR389" s="247"/>
      <c r="FBS389" s="247"/>
      <c r="FBT389" s="247"/>
      <c r="FBU389" s="247"/>
      <c r="FBV389" s="247"/>
      <c r="FBW389" s="247"/>
      <c r="FBX389" s="247"/>
      <c r="FBY389" s="247"/>
      <c r="FBZ389" s="247"/>
      <c r="FCA389" s="247"/>
      <c r="FCB389" s="247"/>
      <c r="FCC389" s="247"/>
      <c r="FCD389" s="247"/>
      <c r="FCE389" s="247"/>
      <c r="FCF389" s="247"/>
      <c r="FCG389" s="247"/>
      <c r="FCH389" s="247"/>
      <c r="FCI389" s="247"/>
      <c r="FCJ389" s="247"/>
      <c r="FCK389" s="247"/>
      <c r="FCL389" s="247"/>
      <c r="FCM389" s="247"/>
      <c r="FCN389" s="247"/>
      <c r="FCO389" s="247"/>
      <c r="FCP389" s="247"/>
      <c r="FCQ389" s="247"/>
      <c r="FCR389" s="247"/>
      <c r="FCS389" s="247"/>
      <c r="FCT389" s="247"/>
      <c r="FCU389" s="247"/>
      <c r="FCV389" s="247"/>
      <c r="FCW389" s="247"/>
      <c r="FCX389" s="247"/>
      <c r="FCY389" s="247"/>
      <c r="FCZ389" s="247"/>
      <c r="FDA389" s="247"/>
      <c r="FDB389" s="247"/>
      <c r="FDC389" s="247"/>
      <c r="FDD389" s="247"/>
      <c r="FDE389" s="247"/>
      <c r="FDF389" s="247"/>
      <c r="FDG389" s="247"/>
      <c r="FDH389" s="247"/>
      <c r="FDI389" s="247"/>
      <c r="FDJ389" s="247"/>
      <c r="FDK389" s="247"/>
      <c r="FDL389" s="247"/>
      <c r="FDM389" s="247"/>
      <c r="FDN389" s="247"/>
      <c r="FDO389" s="247"/>
      <c r="FDP389" s="247"/>
      <c r="FDQ389" s="247"/>
      <c r="FDR389" s="247"/>
      <c r="FDS389" s="247"/>
      <c r="FDT389" s="247"/>
      <c r="FDU389" s="247"/>
      <c r="FDV389" s="247"/>
      <c r="FDW389" s="247"/>
      <c r="FDX389" s="247"/>
      <c r="FDY389" s="247"/>
      <c r="FDZ389" s="247"/>
      <c r="FEA389" s="247"/>
      <c r="FEB389" s="247"/>
      <c r="FEC389" s="247"/>
      <c r="FED389" s="247"/>
      <c r="FEE389" s="247"/>
      <c r="FEF389" s="247"/>
      <c r="FEG389" s="247"/>
      <c r="FEH389" s="247"/>
      <c r="FEI389" s="247"/>
      <c r="FEJ389" s="247"/>
      <c r="FEK389" s="247"/>
      <c r="FEL389" s="247"/>
      <c r="FEM389" s="247"/>
      <c r="FEN389" s="247"/>
      <c r="FEO389" s="247"/>
      <c r="FEP389" s="247"/>
      <c r="FEQ389" s="247"/>
      <c r="FER389" s="247"/>
      <c r="FES389" s="247"/>
      <c r="FET389" s="247"/>
      <c r="FEU389" s="247"/>
      <c r="FEV389" s="247"/>
      <c r="FEW389" s="247"/>
      <c r="FEX389" s="247"/>
      <c r="FEY389" s="247"/>
      <c r="FEZ389" s="247"/>
      <c r="FFA389" s="247"/>
      <c r="FFB389" s="247"/>
      <c r="FFC389" s="247"/>
      <c r="FFD389" s="247"/>
      <c r="FFE389" s="247"/>
      <c r="FFF389" s="247"/>
      <c r="FFG389" s="247"/>
      <c r="FFH389" s="247"/>
      <c r="FFI389" s="247"/>
      <c r="FFJ389" s="247"/>
      <c r="FFK389" s="247"/>
      <c r="FFL389" s="247"/>
      <c r="FFM389" s="247"/>
      <c r="FFN389" s="247"/>
      <c r="FFO389" s="247"/>
      <c r="FFP389" s="247"/>
      <c r="FFQ389" s="247"/>
      <c r="FFR389" s="247"/>
      <c r="FFS389" s="247"/>
      <c r="FFT389" s="247"/>
      <c r="FFU389" s="247"/>
      <c r="FFV389" s="247"/>
      <c r="FFW389" s="247"/>
      <c r="FFX389" s="247"/>
      <c r="FFY389" s="247"/>
      <c r="FFZ389" s="247"/>
      <c r="FGA389" s="247"/>
      <c r="FGB389" s="247"/>
      <c r="FGC389" s="247"/>
      <c r="FGD389" s="247"/>
      <c r="FGE389" s="247"/>
      <c r="FGF389" s="247"/>
      <c r="FGG389" s="247"/>
      <c r="FGH389" s="247"/>
      <c r="FGI389" s="247"/>
      <c r="FGJ389" s="247"/>
      <c r="FGK389" s="247"/>
      <c r="FGL389" s="247"/>
      <c r="FGM389" s="247"/>
      <c r="FGN389" s="247"/>
      <c r="FGO389" s="247"/>
      <c r="FGP389" s="247"/>
      <c r="FGQ389" s="247"/>
      <c r="FGR389" s="247"/>
      <c r="FGS389" s="247"/>
      <c r="FGT389" s="247"/>
      <c r="FGU389" s="247"/>
      <c r="FGV389" s="247"/>
      <c r="FGW389" s="247"/>
      <c r="FGX389" s="247"/>
      <c r="FGY389" s="247"/>
      <c r="FGZ389" s="247"/>
      <c r="FHA389" s="247"/>
      <c r="FHB389" s="247"/>
      <c r="FHC389" s="247"/>
      <c r="FHD389" s="247"/>
      <c r="FHE389" s="247"/>
      <c r="FHF389" s="247"/>
      <c r="FHG389" s="247"/>
      <c r="FHH389" s="247"/>
      <c r="FHI389" s="247"/>
      <c r="FHJ389" s="247"/>
      <c r="FHK389" s="247"/>
      <c r="FHL389" s="247"/>
      <c r="FHM389" s="247"/>
      <c r="FHN389" s="247"/>
      <c r="FHO389" s="247"/>
      <c r="FHP389" s="247"/>
      <c r="FHQ389" s="247"/>
      <c r="FHR389" s="247"/>
      <c r="FHS389" s="247"/>
      <c r="FHT389" s="247"/>
      <c r="FHU389" s="247"/>
      <c r="FHV389" s="247"/>
      <c r="FHW389" s="247"/>
      <c r="FHX389" s="247"/>
      <c r="FHY389" s="247"/>
      <c r="FHZ389" s="247"/>
      <c r="FIA389" s="247"/>
      <c r="FIB389" s="247"/>
      <c r="FIC389" s="247"/>
      <c r="FID389" s="247"/>
      <c r="FIE389" s="247"/>
      <c r="FIF389" s="247"/>
      <c r="FIG389" s="247"/>
      <c r="FIH389" s="247"/>
      <c r="FII389" s="247"/>
      <c r="FIJ389" s="247"/>
      <c r="FIK389" s="247"/>
      <c r="FIL389" s="247"/>
      <c r="FIM389" s="247"/>
      <c r="FIN389" s="247"/>
      <c r="FIO389" s="247"/>
      <c r="FIP389" s="247"/>
      <c r="FIQ389" s="247"/>
      <c r="FIR389" s="247"/>
      <c r="FIS389" s="247"/>
      <c r="FIT389" s="247"/>
      <c r="FIU389" s="247"/>
      <c r="FIV389" s="247"/>
      <c r="FIW389" s="247"/>
      <c r="FIX389" s="247"/>
      <c r="FIY389" s="247"/>
      <c r="FIZ389" s="247"/>
      <c r="FJA389" s="247"/>
      <c r="FJB389" s="247"/>
      <c r="FJC389" s="247"/>
      <c r="FJD389" s="247"/>
      <c r="FJE389" s="247"/>
      <c r="FJF389" s="247"/>
      <c r="FJG389" s="247"/>
      <c r="FJH389" s="247"/>
      <c r="FJI389" s="247"/>
      <c r="FJJ389" s="247"/>
      <c r="FJK389" s="247"/>
      <c r="FJL389" s="247"/>
      <c r="FJM389" s="247"/>
      <c r="FJN389" s="247"/>
      <c r="FJO389" s="247"/>
      <c r="FJP389" s="247"/>
      <c r="FJQ389" s="247"/>
      <c r="FJR389" s="247"/>
      <c r="FJS389" s="247"/>
      <c r="FJT389" s="247"/>
      <c r="FJU389" s="247"/>
      <c r="FJV389" s="247"/>
      <c r="FJW389" s="247"/>
      <c r="FJX389" s="247"/>
      <c r="FJY389" s="247"/>
      <c r="FJZ389" s="247"/>
      <c r="FKA389" s="247"/>
      <c r="FKB389" s="247"/>
      <c r="FKC389" s="247"/>
      <c r="FKD389" s="247"/>
      <c r="FKE389" s="247"/>
      <c r="FKF389" s="247"/>
      <c r="FKG389" s="247"/>
      <c r="FKH389" s="247"/>
      <c r="FKI389" s="247"/>
      <c r="FKJ389" s="247"/>
      <c r="FKK389" s="247"/>
      <c r="FKL389" s="247"/>
      <c r="FKM389" s="247"/>
      <c r="FKN389" s="247"/>
      <c r="FKO389" s="247"/>
      <c r="FKP389" s="247"/>
      <c r="FKQ389" s="247"/>
      <c r="FKR389" s="247"/>
      <c r="FKS389" s="247"/>
      <c r="FKT389" s="247"/>
      <c r="FKU389" s="247"/>
      <c r="FKV389" s="247"/>
      <c r="FKW389" s="247"/>
      <c r="FKX389" s="247"/>
      <c r="FKY389" s="247"/>
      <c r="FKZ389" s="247"/>
      <c r="FLA389" s="247"/>
      <c r="FLB389" s="247"/>
      <c r="FLC389" s="247"/>
      <c r="FLD389" s="247"/>
      <c r="FLE389" s="247"/>
      <c r="FLF389" s="247"/>
      <c r="FLG389" s="247"/>
      <c r="FLH389" s="247"/>
      <c r="FLI389" s="247"/>
      <c r="FLJ389" s="247"/>
      <c r="FLK389" s="247"/>
      <c r="FLL389" s="247"/>
      <c r="FLM389" s="247"/>
      <c r="FLN389" s="247"/>
      <c r="FLO389" s="247"/>
      <c r="FLP389" s="247"/>
      <c r="FLQ389" s="247"/>
      <c r="FLR389" s="247"/>
      <c r="FLS389" s="247"/>
      <c r="FLT389" s="247"/>
      <c r="FLU389" s="247"/>
      <c r="FLV389" s="247"/>
      <c r="FLW389" s="247"/>
      <c r="FLX389" s="247"/>
      <c r="FLY389" s="247"/>
      <c r="FLZ389" s="247"/>
      <c r="FMA389" s="247"/>
      <c r="FMB389" s="247"/>
      <c r="FMC389" s="247"/>
      <c r="FMD389" s="247"/>
      <c r="FME389" s="247"/>
      <c r="FMF389" s="247"/>
      <c r="FMG389" s="247"/>
      <c r="FMH389" s="247"/>
      <c r="FMI389" s="247"/>
      <c r="FMJ389" s="247"/>
      <c r="FMK389" s="247"/>
      <c r="FML389" s="247"/>
      <c r="FMM389" s="247"/>
      <c r="FMN389" s="247"/>
      <c r="FMO389" s="247"/>
      <c r="FMP389" s="247"/>
      <c r="FMQ389" s="247"/>
      <c r="FMR389" s="247"/>
      <c r="FMS389" s="247"/>
      <c r="FMT389" s="247"/>
      <c r="FMU389" s="247"/>
      <c r="FMV389" s="247"/>
      <c r="FMW389" s="247"/>
      <c r="FMX389" s="247"/>
      <c r="FMY389" s="247"/>
      <c r="FMZ389" s="247"/>
      <c r="FNA389" s="247"/>
      <c r="FNB389" s="247"/>
      <c r="FNC389" s="247"/>
      <c r="FND389" s="247"/>
      <c r="FNE389" s="247"/>
      <c r="FNF389" s="247"/>
      <c r="FNG389" s="247"/>
      <c r="FNH389" s="247"/>
      <c r="FNI389" s="247"/>
      <c r="FNJ389" s="247"/>
      <c r="FNK389" s="247"/>
      <c r="FNL389" s="247"/>
      <c r="FNM389" s="247"/>
      <c r="FNN389" s="247"/>
      <c r="FNO389" s="247"/>
      <c r="FNP389" s="247"/>
      <c r="FNQ389" s="247"/>
      <c r="FNR389" s="247"/>
      <c r="FNS389" s="247"/>
      <c r="FNT389" s="247"/>
      <c r="FNU389" s="247"/>
      <c r="FNV389" s="247"/>
      <c r="FNW389" s="247"/>
      <c r="FNX389" s="247"/>
      <c r="FNY389" s="247"/>
      <c r="FNZ389" s="247"/>
      <c r="FOA389" s="247"/>
      <c r="FOB389" s="247"/>
      <c r="FOC389" s="247"/>
      <c r="FOD389" s="247"/>
      <c r="FOE389" s="247"/>
      <c r="FOF389" s="247"/>
      <c r="FOG389" s="247"/>
      <c r="FOH389" s="247"/>
      <c r="FOI389" s="247"/>
      <c r="FOJ389" s="247"/>
      <c r="FOK389" s="247"/>
      <c r="FOL389" s="247"/>
      <c r="FOM389" s="247"/>
      <c r="FON389" s="247"/>
      <c r="FOO389" s="247"/>
      <c r="FOP389" s="247"/>
      <c r="FOQ389" s="247"/>
      <c r="FOR389" s="247"/>
      <c r="FOS389" s="247"/>
      <c r="FOT389" s="247"/>
      <c r="FOU389" s="247"/>
      <c r="FOV389" s="247"/>
      <c r="FOW389" s="247"/>
      <c r="FOX389" s="247"/>
      <c r="FOY389" s="247"/>
      <c r="FOZ389" s="247"/>
      <c r="FPA389" s="247"/>
      <c r="FPB389" s="247"/>
      <c r="FPC389" s="247"/>
      <c r="FPD389" s="247"/>
      <c r="FPE389" s="247"/>
      <c r="FPF389" s="247"/>
      <c r="FPG389" s="247"/>
      <c r="FPH389" s="247"/>
      <c r="FPI389" s="247"/>
      <c r="FPJ389" s="247"/>
      <c r="FPK389" s="247"/>
      <c r="FPL389" s="247"/>
      <c r="FPM389" s="247"/>
      <c r="FPN389" s="247"/>
      <c r="FPO389" s="247"/>
      <c r="FPP389" s="247"/>
      <c r="FPQ389" s="247"/>
      <c r="FPR389" s="247"/>
      <c r="FPS389" s="247"/>
      <c r="FPT389" s="247"/>
      <c r="FPU389" s="247"/>
      <c r="FPV389" s="247"/>
      <c r="FPW389" s="247"/>
      <c r="FPX389" s="247"/>
      <c r="FPY389" s="247"/>
      <c r="FPZ389" s="247"/>
      <c r="FQA389" s="247"/>
      <c r="FQB389" s="247"/>
      <c r="FQC389" s="247"/>
      <c r="FQD389" s="247"/>
      <c r="FQE389" s="247"/>
      <c r="FQF389" s="247"/>
      <c r="FQG389" s="247"/>
      <c r="FQH389" s="247"/>
      <c r="FQI389" s="247"/>
      <c r="FQJ389" s="247"/>
      <c r="FQK389" s="247"/>
      <c r="FQL389" s="247"/>
      <c r="FQM389" s="247"/>
      <c r="FQN389" s="247"/>
      <c r="FQO389" s="247"/>
      <c r="FQP389" s="247"/>
      <c r="FQQ389" s="247"/>
      <c r="FQR389" s="247"/>
      <c r="FQS389" s="247"/>
      <c r="FQT389" s="247"/>
      <c r="FQU389" s="247"/>
      <c r="FQV389" s="247"/>
      <c r="FQW389" s="247"/>
      <c r="FQX389" s="247"/>
      <c r="FQY389" s="247"/>
      <c r="FQZ389" s="247"/>
      <c r="FRA389" s="247"/>
      <c r="FRB389" s="247"/>
      <c r="FRC389" s="247"/>
      <c r="FRD389" s="247"/>
      <c r="FRE389" s="247"/>
      <c r="FRF389" s="247"/>
      <c r="FRG389" s="247"/>
      <c r="FRH389" s="247"/>
      <c r="FRI389" s="247"/>
      <c r="FRJ389" s="247"/>
      <c r="FRK389" s="247"/>
      <c r="FRL389" s="247"/>
      <c r="FRM389" s="247"/>
      <c r="FRN389" s="247"/>
      <c r="FRO389" s="247"/>
      <c r="FRP389" s="247"/>
      <c r="FRQ389" s="247"/>
      <c r="FRR389" s="247"/>
      <c r="FRS389" s="247"/>
      <c r="FRT389" s="247"/>
      <c r="FRU389" s="247"/>
      <c r="FRV389" s="247"/>
      <c r="FRW389" s="247"/>
      <c r="FRX389" s="247"/>
      <c r="FRY389" s="247"/>
      <c r="FRZ389" s="247"/>
      <c r="FSA389" s="247"/>
      <c r="FSB389" s="247"/>
      <c r="FSC389" s="247"/>
      <c r="FSD389" s="247"/>
      <c r="FSE389" s="247"/>
      <c r="FSF389" s="247"/>
      <c r="FSG389" s="247"/>
      <c r="FSH389" s="247"/>
      <c r="FSI389" s="247"/>
      <c r="FSJ389" s="247"/>
      <c r="FSK389" s="247"/>
      <c r="FSL389" s="247"/>
      <c r="FSM389" s="247"/>
      <c r="FSN389" s="247"/>
      <c r="FSO389" s="247"/>
      <c r="FSP389" s="247"/>
      <c r="FSQ389" s="247"/>
      <c r="FSR389" s="247"/>
      <c r="FSS389" s="247"/>
      <c r="FST389" s="247"/>
      <c r="FSU389" s="247"/>
      <c r="FSV389" s="247"/>
      <c r="FSW389" s="247"/>
      <c r="FSX389" s="247"/>
      <c r="FSY389" s="247"/>
      <c r="FSZ389" s="247"/>
      <c r="FTA389" s="247"/>
      <c r="FTB389" s="247"/>
      <c r="FTC389" s="247"/>
      <c r="FTD389" s="247"/>
      <c r="FTE389" s="247"/>
      <c r="FTF389" s="247"/>
      <c r="FTG389" s="247"/>
      <c r="FTH389" s="247"/>
      <c r="FTI389" s="247"/>
      <c r="FTJ389" s="247"/>
      <c r="FTK389" s="247"/>
      <c r="FTL389" s="247"/>
      <c r="FTM389" s="247"/>
      <c r="FTN389" s="247"/>
      <c r="FTO389" s="247"/>
      <c r="FTP389" s="247"/>
      <c r="FTQ389" s="247"/>
      <c r="FTR389" s="247"/>
      <c r="FTS389" s="247"/>
      <c r="FTT389" s="247"/>
      <c r="FTU389" s="247"/>
      <c r="FTV389" s="247"/>
      <c r="FTW389" s="247"/>
      <c r="FTX389" s="247"/>
      <c r="FTY389" s="247"/>
      <c r="FTZ389" s="247"/>
      <c r="FUA389" s="247"/>
      <c r="FUB389" s="247"/>
      <c r="FUC389" s="247"/>
      <c r="FUD389" s="247"/>
      <c r="FUE389" s="247"/>
      <c r="FUF389" s="247"/>
      <c r="FUG389" s="247"/>
      <c r="FUH389" s="247"/>
      <c r="FUI389" s="247"/>
      <c r="FUJ389" s="247"/>
      <c r="FUK389" s="247"/>
      <c r="FUL389" s="247"/>
      <c r="FUM389" s="247"/>
      <c r="FUN389" s="247"/>
      <c r="FUO389" s="247"/>
      <c r="FUP389" s="247"/>
      <c r="FUQ389" s="247"/>
      <c r="FUR389" s="247"/>
      <c r="FUS389" s="247"/>
      <c r="FUT389" s="247"/>
      <c r="FUU389" s="247"/>
      <c r="FUV389" s="247"/>
      <c r="FUW389" s="247"/>
      <c r="FUX389" s="247"/>
      <c r="FUY389" s="247"/>
      <c r="FUZ389" s="247"/>
      <c r="FVA389" s="247"/>
      <c r="FVB389" s="247"/>
      <c r="FVC389" s="247"/>
      <c r="FVD389" s="247"/>
      <c r="FVE389" s="247"/>
      <c r="FVF389" s="247"/>
      <c r="FVG389" s="247"/>
      <c r="FVH389" s="247"/>
      <c r="FVI389" s="247"/>
      <c r="FVJ389" s="247"/>
      <c r="FVK389" s="247"/>
      <c r="FVL389" s="247"/>
      <c r="FVM389" s="247"/>
      <c r="FVN389" s="247"/>
      <c r="FVO389" s="247"/>
      <c r="FVP389" s="247"/>
      <c r="FVQ389" s="247"/>
      <c r="FVR389" s="247"/>
      <c r="FVS389" s="247"/>
      <c r="FVT389" s="247"/>
      <c r="FVU389" s="247"/>
      <c r="FVV389" s="247"/>
      <c r="FVW389" s="247"/>
      <c r="FVX389" s="247"/>
      <c r="FVY389" s="247"/>
      <c r="FVZ389" s="247"/>
      <c r="FWA389" s="247"/>
      <c r="FWB389" s="247"/>
      <c r="FWC389" s="247"/>
      <c r="FWD389" s="247"/>
      <c r="FWE389" s="247"/>
      <c r="FWF389" s="247"/>
      <c r="FWG389" s="247"/>
      <c r="FWH389" s="247"/>
      <c r="FWI389" s="247"/>
      <c r="FWJ389" s="247"/>
      <c r="FWK389" s="247"/>
      <c r="FWL389" s="247"/>
      <c r="FWM389" s="247"/>
      <c r="FWN389" s="247"/>
      <c r="FWO389" s="247"/>
      <c r="FWP389" s="247"/>
      <c r="FWQ389" s="247"/>
      <c r="FWR389" s="247"/>
      <c r="FWS389" s="247"/>
      <c r="FWT389" s="247"/>
      <c r="FWU389" s="247"/>
      <c r="FWV389" s="247"/>
      <c r="FWW389" s="247"/>
      <c r="FWX389" s="247"/>
      <c r="FWY389" s="247"/>
      <c r="FWZ389" s="247"/>
      <c r="FXA389" s="247"/>
      <c r="FXB389" s="247"/>
      <c r="FXC389" s="247"/>
      <c r="FXD389" s="247"/>
      <c r="FXE389" s="247"/>
      <c r="FXF389" s="247"/>
      <c r="FXG389" s="247"/>
      <c r="FXH389" s="247"/>
      <c r="FXI389" s="247"/>
      <c r="FXJ389" s="247"/>
      <c r="FXK389" s="247"/>
      <c r="FXL389" s="247"/>
      <c r="FXM389" s="247"/>
      <c r="FXN389" s="247"/>
      <c r="FXO389" s="247"/>
      <c r="FXP389" s="247"/>
      <c r="FXQ389" s="247"/>
      <c r="FXR389" s="247"/>
      <c r="FXS389" s="247"/>
      <c r="FXT389" s="247"/>
      <c r="FXU389" s="247"/>
      <c r="FXV389" s="247"/>
      <c r="FXW389" s="247"/>
      <c r="FXX389" s="247"/>
      <c r="FXY389" s="247"/>
      <c r="FXZ389" s="247"/>
      <c r="FYA389" s="247"/>
      <c r="FYB389" s="247"/>
      <c r="FYC389" s="247"/>
      <c r="FYD389" s="247"/>
      <c r="FYE389" s="247"/>
      <c r="FYF389" s="247"/>
      <c r="FYG389" s="247"/>
      <c r="FYH389" s="247"/>
      <c r="FYI389" s="247"/>
      <c r="FYJ389" s="247"/>
      <c r="FYK389" s="247"/>
      <c r="FYL389" s="247"/>
      <c r="FYM389" s="247"/>
      <c r="FYN389" s="247"/>
      <c r="FYO389" s="247"/>
      <c r="FYP389" s="247"/>
      <c r="FYQ389" s="247"/>
      <c r="FYR389" s="247"/>
      <c r="FYS389" s="247"/>
      <c r="FYT389" s="247"/>
      <c r="FYU389" s="247"/>
      <c r="FYV389" s="247"/>
      <c r="FYW389" s="247"/>
      <c r="FYX389" s="247"/>
      <c r="FYY389" s="247"/>
      <c r="FYZ389" s="247"/>
      <c r="FZA389" s="247"/>
      <c r="FZB389" s="247"/>
      <c r="FZC389" s="247"/>
      <c r="FZD389" s="247"/>
      <c r="FZE389" s="247"/>
      <c r="FZF389" s="247"/>
      <c r="FZG389" s="247"/>
      <c r="FZH389" s="247"/>
      <c r="FZI389" s="247"/>
      <c r="FZJ389" s="247"/>
      <c r="FZK389" s="247"/>
      <c r="FZL389" s="247"/>
      <c r="FZM389" s="247"/>
      <c r="FZN389" s="247"/>
      <c r="FZO389" s="247"/>
      <c r="FZP389" s="247"/>
      <c r="FZQ389" s="247"/>
      <c r="FZR389" s="247"/>
      <c r="FZS389" s="247"/>
      <c r="FZT389" s="247"/>
      <c r="FZU389" s="247"/>
      <c r="FZV389" s="247"/>
      <c r="FZW389" s="247"/>
      <c r="FZX389" s="247"/>
      <c r="FZY389" s="247"/>
      <c r="FZZ389" s="247"/>
      <c r="GAA389" s="247"/>
      <c r="GAB389" s="247"/>
      <c r="GAC389" s="247"/>
      <c r="GAD389" s="247"/>
      <c r="GAE389" s="247"/>
      <c r="GAF389" s="247"/>
      <c r="GAG389" s="247"/>
      <c r="GAH389" s="247"/>
      <c r="GAI389" s="247"/>
      <c r="GAJ389" s="247"/>
      <c r="GAK389" s="247"/>
      <c r="GAL389" s="247"/>
      <c r="GAM389" s="247"/>
      <c r="GAN389" s="247"/>
      <c r="GAO389" s="247"/>
      <c r="GAP389" s="247"/>
      <c r="GAQ389" s="247"/>
      <c r="GAR389" s="247"/>
      <c r="GAS389" s="247"/>
      <c r="GAT389" s="247"/>
      <c r="GAU389" s="247"/>
      <c r="GAV389" s="247"/>
      <c r="GAW389" s="247"/>
      <c r="GAX389" s="247"/>
      <c r="GAY389" s="247"/>
      <c r="GAZ389" s="247"/>
      <c r="GBA389" s="247"/>
      <c r="GBB389" s="247"/>
      <c r="GBC389" s="247"/>
      <c r="GBD389" s="247"/>
      <c r="GBE389" s="247"/>
      <c r="GBF389" s="247"/>
      <c r="GBG389" s="247"/>
      <c r="GBH389" s="247"/>
      <c r="GBI389" s="247"/>
      <c r="GBJ389" s="247"/>
      <c r="GBK389" s="247"/>
      <c r="GBL389" s="247"/>
      <c r="GBM389" s="247"/>
      <c r="GBN389" s="247"/>
      <c r="GBO389" s="247"/>
      <c r="GBP389" s="247"/>
      <c r="GBQ389" s="247"/>
      <c r="GBR389" s="247"/>
      <c r="GBS389" s="247"/>
      <c r="GBT389" s="247"/>
      <c r="GBU389" s="247"/>
      <c r="GBV389" s="247"/>
      <c r="GBW389" s="247"/>
      <c r="GBX389" s="247"/>
      <c r="GBY389" s="247"/>
      <c r="GBZ389" s="247"/>
      <c r="GCA389" s="247"/>
      <c r="GCB389" s="247"/>
      <c r="GCC389" s="247"/>
      <c r="GCD389" s="247"/>
      <c r="GCE389" s="247"/>
      <c r="GCF389" s="247"/>
      <c r="GCG389" s="247"/>
      <c r="GCH389" s="247"/>
      <c r="GCI389" s="247"/>
      <c r="GCJ389" s="247"/>
      <c r="GCK389" s="247"/>
      <c r="GCL389" s="247"/>
      <c r="GCM389" s="247"/>
      <c r="GCN389" s="247"/>
      <c r="GCO389" s="247"/>
      <c r="GCP389" s="247"/>
      <c r="GCQ389" s="247"/>
      <c r="GCR389" s="247"/>
      <c r="GCS389" s="247"/>
      <c r="GCT389" s="247"/>
      <c r="GCU389" s="247"/>
      <c r="GCV389" s="247"/>
      <c r="GCW389" s="247"/>
      <c r="GCX389" s="247"/>
      <c r="GCY389" s="247"/>
      <c r="GCZ389" s="247"/>
      <c r="GDA389" s="247"/>
      <c r="GDB389" s="247"/>
      <c r="GDC389" s="247"/>
      <c r="GDD389" s="247"/>
      <c r="GDE389" s="247"/>
      <c r="GDF389" s="247"/>
      <c r="GDG389" s="247"/>
      <c r="GDH389" s="247"/>
      <c r="GDI389" s="247"/>
      <c r="GDJ389" s="247"/>
      <c r="GDK389" s="247"/>
      <c r="GDL389" s="247"/>
      <c r="GDM389" s="247"/>
      <c r="GDN389" s="247"/>
      <c r="GDO389" s="247"/>
      <c r="GDP389" s="247"/>
      <c r="GDQ389" s="247"/>
      <c r="GDR389" s="247"/>
      <c r="GDS389" s="247"/>
      <c r="GDT389" s="247"/>
      <c r="GDU389" s="247"/>
      <c r="GDV389" s="247"/>
      <c r="GDW389" s="247"/>
      <c r="GDX389" s="247"/>
      <c r="GDY389" s="247"/>
      <c r="GDZ389" s="247"/>
      <c r="GEA389" s="247"/>
      <c r="GEB389" s="247"/>
      <c r="GEC389" s="247"/>
      <c r="GED389" s="247"/>
      <c r="GEE389" s="247"/>
      <c r="GEF389" s="247"/>
      <c r="GEG389" s="247"/>
      <c r="GEH389" s="247"/>
      <c r="GEI389" s="247"/>
      <c r="GEJ389" s="247"/>
      <c r="GEK389" s="247"/>
      <c r="GEL389" s="247"/>
      <c r="GEM389" s="247"/>
      <c r="GEN389" s="247"/>
      <c r="GEO389" s="247"/>
      <c r="GEP389" s="247"/>
      <c r="GEQ389" s="247"/>
      <c r="GER389" s="247"/>
      <c r="GES389" s="247"/>
      <c r="GET389" s="247"/>
      <c r="GEU389" s="247"/>
      <c r="GEV389" s="247"/>
      <c r="GEW389" s="247"/>
      <c r="GEX389" s="247"/>
      <c r="GEY389" s="247"/>
      <c r="GEZ389" s="247"/>
      <c r="GFA389" s="247"/>
      <c r="GFB389" s="247"/>
      <c r="GFC389" s="247"/>
      <c r="GFD389" s="247"/>
      <c r="GFE389" s="247"/>
      <c r="GFF389" s="247"/>
      <c r="GFG389" s="247"/>
      <c r="GFH389" s="247"/>
      <c r="GFI389" s="247"/>
      <c r="GFJ389" s="247"/>
      <c r="GFK389" s="247"/>
      <c r="GFL389" s="247"/>
      <c r="GFM389" s="247"/>
      <c r="GFN389" s="247"/>
      <c r="GFO389" s="247"/>
      <c r="GFP389" s="247"/>
      <c r="GFQ389" s="247"/>
      <c r="GFR389" s="247"/>
      <c r="GFS389" s="247"/>
      <c r="GFT389" s="247"/>
      <c r="GFU389" s="247"/>
      <c r="GFV389" s="247"/>
      <c r="GFW389" s="247"/>
      <c r="GFX389" s="247"/>
      <c r="GFY389" s="247"/>
      <c r="GFZ389" s="247"/>
      <c r="GGA389" s="247"/>
      <c r="GGB389" s="247"/>
      <c r="GGC389" s="247"/>
      <c r="GGD389" s="247"/>
      <c r="GGE389" s="247"/>
      <c r="GGF389" s="247"/>
      <c r="GGG389" s="247"/>
      <c r="GGH389" s="247"/>
      <c r="GGI389" s="247"/>
      <c r="GGJ389" s="247"/>
      <c r="GGK389" s="247"/>
      <c r="GGL389" s="247"/>
      <c r="GGM389" s="247"/>
      <c r="GGN389" s="247"/>
      <c r="GGO389" s="247"/>
      <c r="GGP389" s="247"/>
      <c r="GGQ389" s="247"/>
      <c r="GGR389" s="247"/>
      <c r="GGS389" s="247"/>
      <c r="GGT389" s="247"/>
      <c r="GGU389" s="247"/>
      <c r="GGV389" s="247"/>
      <c r="GGW389" s="247"/>
      <c r="GGX389" s="247"/>
      <c r="GGY389" s="247"/>
      <c r="GGZ389" s="247"/>
      <c r="GHA389" s="247"/>
      <c r="GHB389" s="247"/>
      <c r="GHC389" s="247"/>
      <c r="GHD389" s="247"/>
      <c r="GHE389" s="247"/>
      <c r="GHF389" s="247"/>
      <c r="GHG389" s="247"/>
      <c r="GHH389" s="247"/>
      <c r="GHI389" s="247"/>
      <c r="GHJ389" s="247"/>
      <c r="GHK389" s="247"/>
      <c r="GHL389" s="247"/>
      <c r="GHM389" s="247"/>
      <c r="GHN389" s="247"/>
      <c r="GHO389" s="247"/>
      <c r="GHP389" s="247"/>
      <c r="GHQ389" s="247"/>
      <c r="GHR389" s="247"/>
      <c r="GHS389" s="247"/>
      <c r="GHT389" s="247"/>
      <c r="GHU389" s="247"/>
      <c r="GHV389" s="247"/>
      <c r="GHW389" s="247"/>
      <c r="GHX389" s="247"/>
      <c r="GHY389" s="247"/>
      <c r="GHZ389" s="247"/>
      <c r="GIA389" s="247"/>
      <c r="GIB389" s="247"/>
      <c r="GIC389" s="247"/>
      <c r="GID389" s="247"/>
      <c r="GIE389" s="247"/>
      <c r="GIF389" s="247"/>
      <c r="GIG389" s="247"/>
      <c r="GIH389" s="247"/>
      <c r="GII389" s="247"/>
      <c r="GIJ389" s="247"/>
      <c r="GIK389" s="247"/>
      <c r="GIL389" s="247"/>
      <c r="GIM389" s="247"/>
      <c r="GIN389" s="247"/>
      <c r="GIO389" s="247"/>
      <c r="GIP389" s="247"/>
      <c r="GIQ389" s="247"/>
      <c r="GIR389" s="247"/>
      <c r="GIS389" s="247"/>
      <c r="GIT389" s="247"/>
      <c r="GIU389" s="247"/>
      <c r="GIV389" s="247"/>
      <c r="GIW389" s="247"/>
      <c r="GIX389" s="247"/>
      <c r="GIY389" s="247"/>
      <c r="GIZ389" s="247"/>
      <c r="GJA389" s="247"/>
      <c r="GJB389" s="247"/>
      <c r="GJC389" s="247"/>
      <c r="GJD389" s="247"/>
      <c r="GJE389" s="247"/>
      <c r="GJF389" s="247"/>
      <c r="GJG389" s="247"/>
      <c r="GJH389" s="247"/>
      <c r="GJI389" s="247"/>
      <c r="GJJ389" s="247"/>
      <c r="GJK389" s="247"/>
      <c r="GJL389" s="247"/>
      <c r="GJM389" s="247"/>
      <c r="GJN389" s="247"/>
      <c r="GJO389" s="247"/>
      <c r="GJP389" s="247"/>
      <c r="GJQ389" s="247"/>
      <c r="GJR389" s="247"/>
      <c r="GJS389" s="247"/>
      <c r="GJT389" s="247"/>
      <c r="GJU389" s="247"/>
      <c r="GJV389" s="247"/>
      <c r="GJW389" s="247"/>
      <c r="GJX389" s="247"/>
      <c r="GJY389" s="247"/>
      <c r="GJZ389" s="247"/>
      <c r="GKA389" s="247"/>
      <c r="GKB389" s="247"/>
      <c r="GKC389" s="247"/>
      <c r="GKD389" s="247"/>
      <c r="GKE389" s="247"/>
      <c r="GKF389" s="247"/>
      <c r="GKG389" s="247"/>
      <c r="GKH389" s="247"/>
      <c r="GKI389" s="247"/>
      <c r="GKJ389" s="247"/>
      <c r="GKK389" s="247"/>
      <c r="GKL389" s="247"/>
      <c r="GKM389" s="247"/>
      <c r="GKN389" s="247"/>
      <c r="GKO389" s="247"/>
      <c r="GKP389" s="247"/>
      <c r="GKQ389" s="247"/>
      <c r="GKR389" s="247"/>
      <c r="GKS389" s="247"/>
      <c r="GKT389" s="247"/>
      <c r="GKU389" s="247"/>
      <c r="GKV389" s="247"/>
      <c r="GKW389" s="247"/>
      <c r="GKX389" s="247"/>
      <c r="GKY389" s="247"/>
      <c r="GKZ389" s="247"/>
      <c r="GLA389" s="247"/>
      <c r="GLB389" s="247"/>
      <c r="GLC389" s="247"/>
      <c r="GLD389" s="247"/>
      <c r="GLE389" s="247"/>
      <c r="GLF389" s="247"/>
      <c r="GLG389" s="247"/>
      <c r="GLH389" s="247"/>
      <c r="GLI389" s="247"/>
      <c r="GLJ389" s="247"/>
      <c r="GLK389" s="247"/>
      <c r="GLL389" s="247"/>
      <c r="GLM389" s="247"/>
      <c r="GLN389" s="247"/>
      <c r="GLO389" s="247"/>
      <c r="GLP389" s="247"/>
      <c r="GLQ389" s="247"/>
      <c r="GLR389" s="247"/>
      <c r="GLS389" s="247"/>
      <c r="GLT389" s="247"/>
      <c r="GLU389" s="247"/>
      <c r="GLV389" s="247"/>
      <c r="GLW389" s="247"/>
      <c r="GLX389" s="247"/>
      <c r="GLY389" s="247"/>
      <c r="GLZ389" s="247"/>
      <c r="GMA389" s="247"/>
      <c r="GMB389" s="247"/>
      <c r="GMC389" s="247"/>
      <c r="GMD389" s="247"/>
      <c r="GME389" s="247"/>
      <c r="GMF389" s="247"/>
      <c r="GMG389" s="247"/>
      <c r="GMH389" s="247"/>
      <c r="GMI389" s="247"/>
      <c r="GMJ389" s="247"/>
      <c r="GMK389" s="247"/>
      <c r="GML389" s="247"/>
      <c r="GMM389" s="247"/>
      <c r="GMN389" s="247"/>
      <c r="GMO389" s="247"/>
      <c r="GMP389" s="247"/>
      <c r="GMQ389" s="247"/>
      <c r="GMR389" s="247"/>
      <c r="GMS389" s="247"/>
      <c r="GMT389" s="247"/>
      <c r="GMU389" s="247"/>
      <c r="GMV389" s="247"/>
      <c r="GMW389" s="247"/>
      <c r="GMX389" s="247"/>
      <c r="GMY389" s="247"/>
      <c r="GMZ389" s="247"/>
      <c r="GNA389" s="247"/>
      <c r="GNB389" s="247"/>
      <c r="GNC389" s="247"/>
      <c r="GND389" s="247"/>
      <c r="GNE389" s="247"/>
      <c r="GNF389" s="247"/>
      <c r="GNG389" s="247"/>
      <c r="GNH389" s="247"/>
      <c r="GNI389" s="247"/>
      <c r="GNJ389" s="247"/>
      <c r="GNK389" s="247"/>
      <c r="GNL389" s="247"/>
      <c r="GNM389" s="247"/>
      <c r="GNN389" s="247"/>
      <c r="GNO389" s="247"/>
      <c r="GNP389" s="247"/>
      <c r="GNQ389" s="247"/>
      <c r="GNR389" s="247"/>
      <c r="GNS389" s="247"/>
      <c r="GNT389" s="247"/>
      <c r="GNU389" s="247"/>
      <c r="GNV389" s="247"/>
      <c r="GNW389" s="247"/>
      <c r="GNX389" s="247"/>
      <c r="GNY389" s="247"/>
      <c r="GNZ389" s="247"/>
      <c r="GOA389" s="247"/>
      <c r="GOB389" s="247"/>
      <c r="GOC389" s="247"/>
      <c r="GOD389" s="247"/>
      <c r="GOE389" s="247"/>
      <c r="GOF389" s="247"/>
      <c r="GOG389" s="247"/>
      <c r="GOH389" s="247"/>
      <c r="GOI389" s="247"/>
      <c r="GOJ389" s="247"/>
      <c r="GOK389" s="247"/>
      <c r="GOL389" s="247"/>
      <c r="GOM389" s="247"/>
      <c r="GON389" s="247"/>
      <c r="GOO389" s="247"/>
      <c r="GOP389" s="247"/>
      <c r="GOQ389" s="247"/>
      <c r="GOR389" s="247"/>
      <c r="GOS389" s="247"/>
      <c r="GOT389" s="247"/>
      <c r="GOU389" s="247"/>
      <c r="GOV389" s="247"/>
      <c r="GOW389" s="247"/>
      <c r="GOX389" s="247"/>
      <c r="GOY389" s="247"/>
      <c r="GOZ389" s="247"/>
      <c r="GPA389" s="247"/>
      <c r="GPB389" s="247"/>
      <c r="GPC389" s="247"/>
      <c r="GPD389" s="247"/>
      <c r="GPE389" s="247"/>
      <c r="GPF389" s="247"/>
      <c r="GPG389" s="247"/>
      <c r="GPH389" s="247"/>
      <c r="GPI389" s="247"/>
      <c r="GPJ389" s="247"/>
      <c r="GPK389" s="247"/>
      <c r="GPL389" s="247"/>
      <c r="GPM389" s="247"/>
      <c r="GPN389" s="247"/>
      <c r="GPO389" s="247"/>
      <c r="GPP389" s="247"/>
      <c r="GPQ389" s="247"/>
      <c r="GPR389" s="247"/>
      <c r="GPS389" s="247"/>
      <c r="GPT389" s="247"/>
      <c r="GPU389" s="247"/>
      <c r="GPV389" s="247"/>
      <c r="GPW389" s="247"/>
      <c r="GPX389" s="247"/>
      <c r="GPY389" s="247"/>
      <c r="GPZ389" s="247"/>
      <c r="GQA389" s="247"/>
      <c r="GQB389" s="247"/>
      <c r="GQC389" s="247"/>
      <c r="GQD389" s="247"/>
      <c r="GQE389" s="247"/>
      <c r="GQF389" s="247"/>
      <c r="GQG389" s="247"/>
      <c r="GQH389" s="247"/>
      <c r="GQI389" s="247"/>
      <c r="GQJ389" s="247"/>
      <c r="GQK389" s="247"/>
      <c r="GQL389" s="247"/>
      <c r="GQM389" s="247"/>
      <c r="GQN389" s="247"/>
      <c r="GQO389" s="247"/>
      <c r="GQP389" s="247"/>
      <c r="GQQ389" s="247"/>
      <c r="GQR389" s="247"/>
      <c r="GQS389" s="247"/>
      <c r="GQT389" s="247"/>
      <c r="GQU389" s="247"/>
      <c r="GQV389" s="247"/>
      <c r="GQW389" s="247"/>
      <c r="GQX389" s="247"/>
      <c r="GQY389" s="247"/>
      <c r="GQZ389" s="247"/>
      <c r="GRA389" s="247"/>
      <c r="GRB389" s="247"/>
      <c r="GRC389" s="247"/>
      <c r="GRD389" s="247"/>
      <c r="GRE389" s="247"/>
      <c r="GRF389" s="247"/>
      <c r="GRG389" s="247"/>
      <c r="GRH389" s="247"/>
      <c r="GRI389" s="247"/>
      <c r="GRJ389" s="247"/>
      <c r="GRK389" s="247"/>
      <c r="GRL389" s="247"/>
      <c r="GRM389" s="247"/>
      <c r="GRN389" s="247"/>
      <c r="GRO389" s="247"/>
      <c r="GRP389" s="247"/>
      <c r="GRQ389" s="247"/>
      <c r="GRR389" s="247"/>
      <c r="GRS389" s="247"/>
      <c r="GRT389" s="247"/>
      <c r="GRU389" s="247"/>
      <c r="GRV389" s="247"/>
      <c r="GRW389" s="247"/>
      <c r="GRX389" s="247"/>
      <c r="GRY389" s="247"/>
      <c r="GRZ389" s="247"/>
      <c r="GSA389" s="247"/>
      <c r="GSB389" s="247"/>
      <c r="GSC389" s="247"/>
      <c r="GSD389" s="247"/>
      <c r="GSE389" s="247"/>
      <c r="GSF389" s="247"/>
      <c r="GSG389" s="247"/>
      <c r="GSH389" s="247"/>
      <c r="GSI389" s="247"/>
      <c r="GSJ389" s="247"/>
      <c r="GSK389" s="247"/>
      <c r="GSL389" s="247"/>
      <c r="GSM389" s="247"/>
      <c r="GSN389" s="247"/>
      <c r="GSO389" s="247"/>
      <c r="GSP389" s="247"/>
      <c r="GSQ389" s="247"/>
      <c r="GSR389" s="247"/>
      <c r="GSS389" s="247"/>
      <c r="GST389" s="247"/>
      <c r="GSU389" s="247"/>
      <c r="GSV389" s="247"/>
      <c r="GSW389" s="247"/>
      <c r="GSX389" s="247"/>
      <c r="GSY389" s="247"/>
      <c r="GSZ389" s="247"/>
      <c r="GTA389" s="247"/>
      <c r="GTB389" s="247"/>
      <c r="GTC389" s="247"/>
      <c r="GTD389" s="247"/>
      <c r="GTE389" s="247"/>
      <c r="GTF389" s="247"/>
      <c r="GTG389" s="247"/>
      <c r="GTH389" s="247"/>
      <c r="GTI389" s="247"/>
      <c r="GTJ389" s="247"/>
      <c r="GTK389" s="247"/>
      <c r="GTL389" s="247"/>
      <c r="GTM389" s="247"/>
      <c r="GTN389" s="247"/>
      <c r="GTO389" s="247"/>
      <c r="GTP389" s="247"/>
      <c r="GTQ389" s="247"/>
      <c r="GTR389" s="247"/>
      <c r="GTS389" s="247"/>
      <c r="GTT389" s="247"/>
      <c r="GTU389" s="247"/>
      <c r="GTV389" s="247"/>
      <c r="GTW389" s="247"/>
      <c r="GTX389" s="247"/>
      <c r="GTY389" s="247"/>
      <c r="GTZ389" s="247"/>
      <c r="GUA389" s="247"/>
      <c r="GUB389" s="247"/>
      <c r="GUC389" s="247"/>
      <c r="GUD389" s="247"/>
      <c r="GUE389" s="247"/>
      <c r="GUF389" s="247"/>
      <c r="GUG389" s="247"/>
      <c r="GUH389" s="247"/>
      <c r="GUI389" s="247"/>
      <c r="GUJ389" s="247"/>
      <c r="GUK389" s="247"/>
      <c r="GUL389" s="247"/>
      <c r="GUM389" s="247"/>
      <c r="GUN389" s="247"/>
      <c r="GUO389" s="247"/>
      <c r="GUP389" s="247"/>
      <c r="GUQ389" s="247"/>
      <c r="GUR389" s="247"/>
      <c r="GUS389" s="247"/>
      <c r="GUT389" s="247"/>
      <c r="GUU389" s="247"/>
      <c r="GUV389" s="247"/>
      <c r="GUW389" s="247"/>
      <c r="GUX389" s="247"/>
      <c r="GUY389" s="247"/>
      <c r="GUZ389" s="247"/>
      <c r="GVA389" s="247"/>
      <c r="GVB389" s="247"/>
      <c r="GVC389" s="247"/>
      <c r="GVD389" s="247"/>
      <c r="GVE389" s="247"/>
      <c r="GVF389" s="247"/>
      <c r="GVG389" s="247"/>
      <c r="GVH389" s="247"/>
      <c r="GVI389" s="247"/>
      <c r="GVJ389" s="247"/>
      <c r="GVK389" s="247"/>
      <c r="GVL389" s="247"/>
      <c r="GVM389" s="247"/>
      <c r="GVN389" s="247"/>
      <c r="GVO389" s="247"/>
      <c r="GVP389" s="247"/>
      <c r="GVQ389" s="247"/>
      <c r="GVR389" s="247"/>
      <c r="GVS389" s="247"/>
      <c r="GVT389" s="247"/>
      <c r="GVU389" s="247"/>
      <c r="GVV389" s="247"/>
      <c r="GVW389" s="247"/>
      <c r="GVX389" s="247"/>
      <c r="GVY389" s="247"/>
      <c r="GVZ389" s="247"/>
      <c r="GWA389" s="247"/>
      <c r="GWB389" s="247"/>
      <c r="GWC389" s="247"/>
      <c r="GWD389" s="247"/>
      <c r="GWE389" s="247"/>
      <c r="GWF389" s="247"/>
      <c r="GWG389" s="247"/>
      <c r="GWH389" s="247"/>
      <c r="GWI389" s="247"/>
      <c r="GWJ389" s="247"/>
      <c r="GWK389" s="247"/>
      <c r="GWL389" s="247"/>
      <c r="GWM389" s="247"/>
      <c r="GWN389" s="247"/>
      <c r="GWO389" s="247"/>
      <c r="GWP389" s="247"/>
      <c r="GWQ389" s="247"/>
      <c r="GWR389" s="247"/>
      <c r="GWS389" s="247"/>
      <c r="GWT389" s="247"/>
      <c r="GWU389" s="247"/>
      <c r="GWV389" s="247"/>
      <c r="GWW389" s="247"/>
      <c r="GWX389" s="247"/>
      <c r="GWY389" s="247"/>
      <c r="GWZ389" s="247"/>
      <c r="GXA389" s="247"/>
      <c r="GXB389" s="247"/>
      <c r="GXC389" s="247"/>
      <c r="GXD389" s="247"/>
      <c r="GXE389" s="247"/>
      <c r="GXF389" s="247"/>
      <c r="GXG389" s="247"/>
      <c r="GXH389" s="247"/>
      <c r="GXI389" s="247"/>
      <c r="GXJ389" s="247"/>
      <c r="GXK389" s="247"/>
      <c r="GXL389" s="247"/>
      <c r="GXM389" s="247"/>
      <c r="GXN389" s="247"/>
      <c r="GXO389" s="247"/>
      <c r="GXP389" s="247"/>
      <c r="GXQ389" s="247"/>
      <c r="GXR389" s="247"/>
      <c r="GXS389" s="247"/>
      <c r="GXT389" s="247"/>
      <c r="GXU389" s="247"/>
      <c r="GXV389" s="247"/>
      <c r="GXW389" s="247"/>
      <c r="GXX389" s="247"/>
      <c r="GXY389" s="247"/>
      <c r="GXZ389" s="247"/>
      <c r="GYA389" s="247"/>
      <c r="GYB389" s="247"/>
      <c r="GYC389" s="247"/>
      <c r="GYD389" s="247"/>
      <c r="GYE389" s="247"/>
      <c r="GYF389" s="247"/>
      <c r="GYG389" s="247"/>
      <c r="GYH389" s="247"/>
      <c r="GYI389" s="247"/>
      <c r="GYJ389" s="247"/>
      <c r="GYK389" s="247"/>
      <c r="GYL389" s="247"/>
      <c r="GYM389" s="247"/>
      <c r="GYN389" s="247"/>
      <c r="GYO389" s="247"/>
      <c r="GYP389" s="247"/>
      <c r="GYQ389" s="247"/>
      <c r="GYR389" s="247"/>
      <c r="GYS389" s="247"/>
      <c r="GYT389" s="247"/>
      <c r="GYU389" s="247"/>
      <c r="GYV389" s="247"/>
      <c r="GYW389" s="247"/>
      <c r="GYX389" s="247"/>
      <c r="GYY389" s="247"/>
      <c r="GYZ389" s="247"/>
      <c r="GZA389" s="247"/>
      <c r="GZB389" s="247"/>
      <c r="GZC389" s="247"/>
      <c r="GZD389" s="247"/>
      <c r="GZE389" s="247"/>
      <c r="GZF389" s="247"/>
      <c r="GZG389" s="247"/>
      <c r="GZH389" s="247"/>
      <c r="GZI389" s="247"/>
      <c r="GZJ389" s="247"/>
      <c r="GZK389" s="247"/>
      <c r="GZL389" s="247"/>
      <c r="GZM389" s="247"/>
      <c r="GZN389" s="247"/>
      <c r="GZO389" s="247"/>
      <c r="GZP389" s="247"/>
      <c r="GZQ389" s="247"/>
      <c r="GZR389" s="247"/>
      <c r="GZS389" s="247"/>
      <c r="GZT389" s="247"/>
      <c r="GZU389" s="247"/>
      <c r="GZV389" s="247"/>
      <c r="GZW389" s="247"/>
      <c r="GZX389" s="247"/>
      <c r="GZY389" s="247"/>
      <c r="GZZ389" s="247"/>
      <c r="HAA389" s="247"/>
      <c r="HAB389" s="247"/>
      <c r="HAC389" s="247"/>
      <c r="HAD389" s="247"/>
      <c r="HAE389" s="247"/>
      <c r="HAF389" s="247"/>
      <c r="HAG389" s="247"/>
      <c r="HAH389" s="247"/>
      <c r="HAI389" s="247"/>
      <c r="HAJ389" s="247"/>
      <c r="HAK389" s="247"/>
      <c r="HAL389" s="247"/>
      <c r="HAM389" s="247"/>
      <c r="HAN389" s="247"/>
      <c r="HAO389" s="247"/>
      <c r="HAP389" s="247"/>
      <c r="HAQ389" s="247"/>
      <c r="HAR389" s="247"/>
      <c r="HAS389" s="247"/>
      <c r="HAT389" s="247"/>
      <c r="HAU389" s="247"/>
      <c r="HAV389" s="247"/>
      <c r="HAW389" s="247"/>
      <c r="HAX389" s="247"/>
      <c r="HAY389" s="247"/>
      <c r="HAZ389" s="247"/>
      <c r="HBA389" s="247"/>
      <c r="HBB389" s="247"/>
      <c r="HBC389" s="247"/>
      <c r="HBD389" s="247"/>
      <c r="HBE389" s="247"/>
      <c r="HBF389" s="247"/>
      <c r="HBG389" s="247"/>
      <c r="HBH389" s="247"/>
      <c r="HBI389" s="247"/>
      <c r="HBJ389" s="247"/>
      <c r="HBK389" s="247"/>
      <c r="HBL389" s="247"/>
      <c r="HBM389" s="247"/>
      <c r="HBN389" s="247"/>
      <c r="HBO389" s="247"/>
      <c r="HBP389" s="247"/>
      <c r="HBQ389" s="247"/>
      <c r="HBR389" s="247"/>
      <c r="HBS389" s="247"/>
      <c r="HBT389" s="247"/>
      <c r="HBU389" s="247"/>
      <c r="HBV389" s="247"/>
      <c r="HBW389" s="247"/>
      <c r="HBX389" s="247"/>
      <c r="HBY389" s="247"/>
      <c r="HBZ389" s="247"/>
      <c r="HCA389" s="247"/>
      <c r="HCB389" s="247"/>
      <c r="HCC389" s="247"/>
      <c r="HCD389" s="247"/>
      <c r="HCE389" s="247"/>
      <c r="HCF389" s="247"/>
      <c r="HCG389" s="247"/>
      <c r="HCH389" s="247"/>
      <c r="HCI389" s="247"/>
      <c r="HCJ389" s="247"/>
      <c r="HCK389" s="247"/>
      <c r="HCL389" s="247"/>
      <c r="HCM389" s="247"/>
      <c r="HCN389" s="247"/>
      <c r="HCO389" s="247"/>
      <c r="HCP389" s="247"/>
      <c r="HCQ389" s="247"/>
      <c r="HCR389" s="247"/>
      <c r="HCS389" s="247"/>
      <c r="HCT389" s="247"/>
      <c r="HCU389" s="247"/>
      <c r="HCV389" s="247"/>
      <c r="HCW389" s="247"/>
      <c r="HCX389" s="247"/>
      <c r="HCY389" s="247"/>
      <c r="HCZ389" s="247"/>
      <c r="HDA389" s="247"/>
      <c r="HDB389" s="247"/>
      <c r="HDC389" s="247"/>
      <c r="HDD389" s="247"/>
      <c r="HDE389" s="247"/>
      <c r="HDF389" s="247"/>
      <c r="HDG389" s="247"/>
      <c r="HDH389" s="247"/>
      <c r="HDI389" s="247"/>
      <c r="HDJ389" s="247"/>
      <c r="HDK389" s="247"/>
      <c r="HDL389" s="247"/>
      <c r="HDM389" s="247"/>
      <c r="HDN389" s="247"/>
      <c r="HDO389" s="247"/>
      <c r="HDP389" s="247"/>
      <c r="HDQ389" s="247"/>
      <c r="HDR389" s="247"/>
      <c r="HDS389" s="247"/>
      <c r="HDT389" s="247"/>
      <c r="HDU389" s="247"/>
      <c r="HDV389" s="247"/>
      <c r="HDW389" s="247"/>
      <c r="HDX389" s="247"/>
      <c r="HDY389" s="247"/>
      <c r="HDZ389" s="247"/>
      <c r="HEA389" s="247"/>
      <c r="HEB389" s="247"/>
      <c r="HEC389" s="247"/>
      <c r="HED389" s="247"/>
      <c r="HEE389" s="247"/>
      <c r="HEF389" s="247"/>
      <c r="HEG389" s="247"/>
      <c r="HEH389" s="247"/>
      <c r="HEI389" s="247"/>
      <c r="HEJ389" s="247"/>
      <c r="HEK389" s="247"/>
      <c r="HEL389" s="247"/>
      <c r="HEM389" s="247"/>
      <c r="HEN389" s="247"/>
      <c r="HEO389" s="247"/>
      <c r="HEP389" s="247"/>
      <c r="HEQ389" s="247"/>
      <c r="HER389" s="247"/>
      <c r="HES389" s="247"/>
      <c r="HET389" s="247"/>
      <c r="HEU389" s="247"/>
      <c r="HEV389" s="247"/>
      <c r="HEW389" s="247"/>
      <c r="HEX389" s="247"/>
      <c r="HEY389" s="247"/>
      <c r="HEZ389" s="247"/>
      <c r="HFA389" s="247"/>
      <c r="HFB389" s="247"/>
      <c r="HFC389" s="247"/>
      <c r="HFD389" s="247"/>
      <c r="HFE389" s="247"/>
      <c r="HFF389" s="247"/>
      <c r="HFG389" s="247"/>
      <c r="HFH389" s="247"/>
      <c r="HFI389" s="247"/>
      <c r="HFJ389" s="247"/>
      <c r="HFK389" s="247"/>
      <c r="HFL389" s="247"/>
      <c r="HFM389" s="247"/>
      <c r="HFN389" s="247"/>
      <c r="HFO389" s="247"/>
      <c r="HFP389" s="247"/>
      <c r="HFQ389" s="247"/>
      <c r="HFR389" s="247"/>
      <c r="HFS389" s="247"/>
      <c r="HFT389" s="247"/>
      <c r="HFU389" s="247"/>
      <c r="HFV389" s="247"/>
      <c r="HFW389" s="247"/>
      <c r="HFX389" s="247"/>
      <c r="HFY389" s="247"/>
      <c r="HFZ389" s="247"/>
      <c r="HGA389" s="247"/>
      <c r="HGB389" s="247"/>
      <c r="HGC389" s="247"/>
      <c r="HGD389" s="247"/>
      <c r="HGE389" s="247"/>
      <c r="HGF389" s="247"/>
      <c r="HGG389" s="247"/>
      <c r="HGH389" s="247"/>
      <c r="HGI389" s="247"/>
      <c r="HGJ389" s="247"/>
      <c r="HGK389" s="247"/>
      <c r="HGL389" s="247"/>
      <c r="HGM389" s="247"/>
      <c r="HGN389" s="247"/>
      <c r="HGO389" s="247"/>
      <c r="HGP389" s="247"/>
      <c r="HGQ389" s="247"/>
      <c r="HGR389" s="247"/>
      <c r="HGS389" s="247"/>
      <c r="HGT389" s="247"/>
      <c r="HGU389" s="247"/>
      <c r="HGV389" s="247"/>
      <c r="HGW389" s="247"/>
      <c r="HGX389" s="247"/>
      <c r="HGY389" s="247"/>
      <c r="HGZ389" s="247"/>
      <c r="HHA389" s="247"/>
      <c r="HHB389" s="247"/>
      <c r="HHC389" s="247"/>
      <c r="HHD389" s="247"/>
      <c r="HHE389" s="247"/>
      <c r="HHF389" s="247"/>
      <c r="HHG389" s="247"/>
      <c r="HHH389" s="247"/>
      <c r="HHI389" s="247"/>
      <c r="HHJ389" s="247"/>
      <c r="HHK389" s="247"/>
      <c r="HHL389" s="247"/>
      <c r="HHM389" s="247"/>
      <c r="HHN389" s="247"/>
      <c r="HHO389" s="247"/>
      <c r="HHP389" s="247"/>
      <c r="HHQ389" s="247"/>
      <c r="HHR389" s="247"/>
      <c r="HHS389" s="247"/>
      <c r="HHT389" s="247"/>
      <c r="HHU389" s="247"/>
      <c r="HHV389" s="247"/>
      <c r="HHW389" s="247"/>
      <c r="HHX389" s="247"/>
      <c r="HHY389" s="247"/>
      <c r="HHZ389" s="247"/>
      <c r="HIA389" s="247"/>
      <c r="HIB389" s="247"/>
      <c r="HIC389" s="247"/>
      <c r="HID389" s="247"/>
      <c r="HIE389" s="247"/>
      <c r="HIF389" s="247"/>
      <c r="HIG389" s="247"/>
      <c r="HIH389" s="247"/>
      <c r="HII389" s="247"/>
      <c r="HIJ389" s="247"/>
      <c r="HIK389" s="247"/>
      <c r="HIL389" s="247"/>
      <c r="HIM389" s="247"/>
      <c r="HIN389" s="247"/>
      <c r="HIO389" s="247"/>
      <c r="HIP389" s="247"/>
      <c r="HIQ389" s="247"/>
      <c r="HIR389" s="247"/>
      <c r="HIS389" s="247"/>
      <c r="HIT389" s="247"/>
      <c r="HIU389" s="247"/>
      <c r="HIV389" s="247"/>
      <c r="HIW389" s="247"/>
      <c r="HIX389" s="247"/>
      <c r="HIY389" s="247"/>
      <c r="HIZ389" s="247"/>
      <c r="HJA389" s="247"/>
      <c r="HJB389" s="247"/>
      <c r="HJC389" s="247"/>
      <c r="HJD389" s="247"/>
      <c r="HJE389" s="247"/>
      <c r="HJF389" s="247"/>
      <c r="HJG389" s="247"/>
      <c r="HJH389" s="247"/>
      <c r="HJI389" s="247"/>
      <c r="HJJ389" s="247"/>
      <c r="HJK389" s="247"/>
      <c r="HJL389" s="247"/>
      <c r="HJM389" s="247"/>
      <c r="HJN389" s="247"/>
      <c r="HJO389" s="247"/>
      <c r="HJP389" s="247"/>
      <c r="HJQ389" s="247"/>
      <c r="HJR389" s="247"/>
      <c r="HJS389" s="247"/>
      <c r="HJT389" s="247"/>
      <c r="HJU389" s="247"/>
      <c r="HJV389" s="247"/>
      <c r="HJW389" s="247"/>
      <c r="HJX389" s="247"/>
      <c r="HJY389" s="247"/>
      <c r="HJZ389" s="247"/>
      <c r="HKA389" s="247"/>
      <c r="HKB389" s="247"/>
      <c r="HKC389" s="247"/>
      <c r="HKD389" s="247"/>
      <c r="HKE389" s="247"/>
      <c r="HKF389" s="247"/>
      <c r="HKG389" s="247"/>
      <c r="HKH389" s="247"/>
      <c r="HKI389" s="247"/>
      <c r="HKJ389" s="247"/>
      <c r="HKK389" s="247"/>
      <c r="HKL389" s="247"/>
      <c r="HKM389" s="247"/>
      <c r="HKN389" s="247"/>
      <c r="HKO389" s="247"/>
      <c r="HKP389" s="247"/>
      <c r="HKQ389" s="247"/>
      <c r="HKR389" s="247"/>
      <c r="HKS389" s="247"/>
      <c r="HKT389" s="247"/>
      <c r="HKU389" s="247"/>
      <c r="HKV389" s="247"/>
      <c r="HKW389" s="247"/>
      <c r="HKX389" s="247"/>
      <c r="HKY389" s="247"/>
      <c r="HKZ389" s="247"/>
      <c r="HLA389" s="247"/>
      <c r="HLB389" s="247"/>
      <c r="HLC389" s="247"/>
      <c r="HLD389" s="247"/>
      <c r="HLE389" s="247"/>
      <c r="HLF389" s="247"/>
      <c r="HLG389" s="247"/>
      <c r="HLH389" s="247"/>
      <c r="HLI389" s="247"/>
      <c r="HLJ389" s="247"/>
      <c r="HLK389" s="247"/>
      <c r="HLL389" s="247"/>
      <c r="HLM389" s="247"/>
      <c r="HLN389" s="247"/>
      <c r="HLO389" s="247"/>
      <c r="HLP389" s="247"/>
      <c r="HLQ389" s="247"/>
      <c r="HLR389" s="247"/>
      <c r="HLS389" s="247"/>
      <c r="HLT389" s="247"/>
      <c r="HLU389" s="247"/>
      <c r="HLV389" s="247"/>
      <c r="HLW389" s="247"/>
      <c r="HLX389" s="247"/>
      <c r="HLY389" s="247"/>
      <c r="HLZ389" s="247"/>
      <c r="HMA389" s="247"/>
      <c r="HMB389" s="247"/>
      <c r="HMC389" s="247"/>
      <c r="HMD389" s="247"/>
      <c r="HME389" s="247"/>
      <c r="HMF389" s="247"/>
      <c r="HMG389" s="247"/>
      <c r="HMH389" s="247"/>
      <c r="HMI389" s="247"/>
      <c r="HMJ389" s="247"/>
      <c r="HMK389" s="247"/>
      <c r="HML389" s="247"/>
      <c r="HMM389" s="247"/>
      <c r="HMN389" s="247"/>
      <c r="HMO389" s="247"/>
      <c r="HMP389" s="247"/>
      <c r="HMQ389" s="247"/>
      <c r="HMR389" s="247"/>
      <c r="HMS389" s="247"/>
      <c r="HMT389" s="247"/>
      <c r="HMU389" s="247"/>
      <c r="HMV389" s="247"/>
      <c r="HMW389" s="247"/>
      <c r="HMX389" s="247"/>
      <c r="HMY389" s="247"/>
      <c r="HMZ389" s="247"/>
      <c r="HNA389" s="247"/>
      <c r="HNB389" s="247"/>
      <c r="HNC389" s="247"/>
      <c r="HND389" s="247"/>
      <c r="HNE389" s="247"/>
      <c r="HNF389" s="247"/>
      <c r="HNG389" s="247"/>
      <c r="HNH389" s="247"/>
      <c r="HNI389" s="247"/>
      <c r="HNJ389" s="247"/>
      <c r="HNK389" s="247"/>
      <c r="HNL389" s="247"/>
      <c r="HNM389" s="247"/>
      <c r="HNN389" s="247"/>
      <c r="HNO389" s="247"/>
      <c r="HNP389" s="247"/>
      <c r="HNQ389" s="247"/>
      <c r="HNR389" s="247"/>
      <c r="HNS389" s="247"/>
      <c r="HNT389" s="247"/>
      <c r="HNU389" s="247"/>
      <c r="HNV389" s="247"/>
      <c r="HNW389" s="247"/>
      <c r="HNX389" s="247"/>
      <c r="HNY389" s="247"/>
      <c r="HNZ389" s="247"/>
      <c r="HOA389" s="247"/>
      <c r="HOB389" s="247"/>
      <c r="HOC389" s="247"/>
      <c r="HOD389" s="247"/>
      <c r="HOE389" s="247"/>
      <c r="HOF389" s="247"/>
      <c r="HOG389" s="247"/>
      <c r="HOH389" s="247"/>
      <c r="HOI389" s="247"/>
      <c r="HOJ389" s="247"/>
      <c r="HOK389" s="247"/>
      <c r="HOL389" s="247"/>
      <c r="HOM389" s="247"/>
      <c r="HON389" s="247"/>
      <c r="HOO389" s="247"/>
      <c r="HOP389" s="247"/>
      <c r="HOQ389" s="247"/>
      <c r="HOR389" s="247"/>
      <c r="HOS389" s="247"/>
      <c r="HOT389" s="247"/>
      <c r="HOU389" s="247"/>
      <c r="HOV389" s="247"/>
      <c r="HOW389" s="247"/>
      <c r="HOX389" s="247"/>
      <c r="HOY389" s="247"/>
      <c r="HOZ389" s="247"/>
      <c r="HPA389" s="247"/>
      <c r="HPB389" s="247"/>
      <c r="HPC389" s="247"/>
      <c r="HPD389" s="247"/>
      <c r="HPE389" s="247"/>
      <c r="HPF389" s="247"/>
      <c r="HPG389" s="247"/>
      <c r="HPH389" s="247"/>
      <c r="HPI389" s="247"/>
      <c r="HPJ389" s="247"/>
      <c r="HPK389" s="247"/>
      <c r="HPL389" s="247"/>
      <c r="HPM389" s="247"/>
      <c r="HPN389" s="247"/>
      <c r="HPO389" s="247"/>
      <c r="HPP389" s="247"/>
      <c r="HPQ389" s="247"/>
      <c r="HPR389" s="247"/>
      <c r="HPS389" s="247"/>
      <c r="HPT389" s="247"/>
      <c r="HPU389" s="247"/>
      <c r="HPV389" s="247"/>
      <c r="HPW389" s="247"/>
      <c r="HPX389" s="247"/>
      <c r="HPY389" s="247"/>
      <c r="HPZ389" s="247"/>
      <c r="HQA389" s="247"/>
      <c r="HQB389" s="247"/>
      <c r="HQC389" s="247"/>
      <c r="HQD389" s="247"/>
      <c r="HQE389" s="247"/>
      <c r="HQF389" s="247"/>
      <c r="HQG389" s="247"/>
      <c r="HQH389" s="247"/>
      <c r="HQI389" s="247"/>
      <c r="HQJ389" s="247"/>
      <c r="HQK389" s="247"/>
      <c r="HQL389" s="247"/>
      <c r="HQM389" s="247"/>
      <c r="HQN389" s="247"/>
      <c r="HQO389" s="247"/>
      <c r="HQP389" s="247"/>
      <c r="HQQ389" s="247"/>
      <c r="HQR389" s="247"/>
      <c r="HQS389" s="247"/>
      <c r="HQT389" s="247"/>
      <c r="HQU389" s="247"/>
      <c r="HQV389" s="247"/>
      <c r="HQW389" s="247"/>
      <c r="HQX389" s="247"/>
      <c r="HQY389" s="247"/>
      <c r="HQZ389" s="247"/>
      <c r="HRA389" s="247"/>
      <c r="HRB389" s="247"/>
      <c r="HRC389" s="247"/>
      <c r="HRD389" s="247"/>
      <c r="HRE389" s="247"/>
      <c r="HRF389" s="247"/>
      <c r="HRG389" s="247"/>
      <c r="HRH389" s="247"/>
      <c r="HRI389" s="247"/>
      <c r="HRJ389" s="247"/>
      <c r="HRK389" s="247"/>
      <c r="HRL389" s="247"/>
      <c r="HRM389" s="247"/>
      <c r="HRN389" s="247"/>
      <c r="HRO389" s="247"/>
      <c r="HRP389" s="247"/>
      <c r="HRQ389" s="247"/>
      <c r="HRR389" s="247"/>
      <c r="HRS389" s="247"/>
      <c r="HRT389" s="247"/>
      <c r="HRU389" s="247"/>
      <c r="HRV389" s="247"/>
      <c r="HRW389" s="247"/>
      <c r="HRX389" s="247"/>
      <c r="HRY389" s="247"/>
      <c r="HRZ389" s="247"/>
      <c r="HSA389" s="247"/>
      <c r="HSB389" s="247"/>
      <c r="HSC389" s="247"/>
      <c r="HSD389" s="247"/>
      <c r="HSE389" s="247"/>
      <c r="HSF389" s="247"/>
      <c r="HSG389" s="247"/>
      <c r="HSH389" s="247"/>
      <c r="HSI389" s="247"/>
      <c r="HSJ389" s="247"/>
      <c r="HSK389" s="247"/>
      <c r="HSL389" s="247"/>
      <c r="HSM389" s="247"/>
      <c r="HSN389" s="247"/>
      <c r="HSO389" s="247"/>
      <c r="HSP389" s="247"/>
      <c r="HSQ389" s="247"/>
      <c r="HSR389" s="247"/>
      <c r="HSS389" s="247"/>
      <c r="HST389" s="247"/>
      <c r="HSU389" s="247"/>
      <c r="HSV389" s="247"/>
      <c r="HSW389" s="247"/>
      <c r="HSX389" s="247"/>
      <c r="HSY389" s="247"/>
      <c r="HSZ389" s="247"/>
      <c r="HTA389" s="247"/>
      <c r="HTB389" s="247"/>
      <c r="HTC389" s="247"/>
      <c r="HTD389" s="247"/>
      <c r="HTE389" s="247"/>
      <c r="HTF389" s="247"/>
      <c r="HTG389" s="247"/>
      <c r="HTH389" s="247"/>
      <c r="HTI389" s="247"/>
      <c r="HTJ389" s="247"/>
      <c r="HTK389" s="247"/>
      <c r="HTL389" s="247"/>
      <c r="HTM389" s="247"/>
      <c r="HTN389" s="247"/>
      <c r="HTO389" s="247"/>
      <c r="HTP389" s="247"/>
      <c r="HTQ389" s="247"/>
      <c r="HTR389" s="247"/>
      <c r="HTS389" s="247"/>
      <c r="HTT389" s="247"/>
      <c r="HTU389" s="247"/>
      <c r="HTV389" s="247"/>
      <c r="HTW389" s="247"/>
      <c r="HTX389" s="247"/>
      <c r="HTY389" s="247"/>
      <c r="HTZ389" s="247"/>
      <c r="HUA389" s="247"/>
      <c r="HUB389" s="247"/>
      <c r="HUC389" s="247"/>
      <c r="HUD389" s="247"/>
      <c r="HUE389" s="247"/>
      <c r="HUF389" s="247"/>
      <c r="HUG389" s="247"/>
      <c r="HUH389" s="247"/>
      <c r="HUI389" s="247"/>
      <c r="HUJ389" s="247"/>
      <c r="HUK389" s="247"/>
      <c r="HUL389" s="247"/>
      <c r="HUM389" s="247"/>
      <c r="HUN389" s="247"/>
      <c r="HUO389" s="247"/>
      <c r="HUP389" s="247"/>
      <c r="HUQ389" s="247"/>
      <c r="HUR389" s="247"/>
      <c r="HUS389" s="247"/>
      <c r="HUT389" s="247"/>
      <c r="HUU389" s="247"/>
      <c r="HUV389" s="247"/>
      <c r="HUW389" s="247"/>
      <c r="HUX389" s="247"/>
      <c r="HUY389" s="247"/>
      <c r="HUZ389" s="247"/>
      <c r="HVA389" s="247"/>
      <c r="HVB389" s="247"/>
      <c r="HVC389" s="247"/>
      <c r="HVD389" s="247"/>
      <c r="HVE389" s="247"/>
      <c r="HVF389" s="247"/>
      <c r="HVG389" s="247"/>
      <c r="HVH389" s="247"/>
      <c r="HVI389" s="247"/>
      <c r="HVJ389" s="247"/>
      <c r="HVK389" s="247"/>
      <c r="HVL389" s="247"/>
      <c r="HVM389" s="247"/>
      <c r="HVN389" s="247"/>
      <c r="HVO389" s="247"/>
      <c r="HVP389" s="247"/>
      <c r="HVQ389" s="247"/>
      <c r="HVR389" s="247"/>
      <c r="HVS389" s="247"/>
      <c r="HVT389" s="247"/>
      <c r="HVU389" s="247"/>
      <c r="HVV389" s="247"/>
      <c r="HVW389" s="247"/>
      <c r="HVX389" s="247"/>
      <c r="HVY389" s="247"/>
      <c r="HVZ389" s="247"/>
      <c r="HWA389" s="247"/>
      <c r="HWB389" s="247"/>
      <c r="HWC389" s="247"/>
      <c r="HWD389" s="247"/>
      <c r="HWE389" s="247"/>
      <c r="HWF389" s="247"/>
      <c r="HWG389" s="247"/>
      <c r="HWH389" s="247"/>
      <c r="HWI389" s="247"/>
      <c r="HWJ389" s="247"/>
      <c r="HWK389" s="247"/>
      <c r="HWL389" s="247"/>
      <c r="HWM389" s="247"/>
      <c r="HWN389" s="247"/>
      <c r="HWO389" s="247"/>
      <c r="HWP389" s="247"/>
      <c r="HWQ389" s="247"/>
      <c r="HWR389" s="247"/>
      <c r="HWS389" s="247"/>
      <c r="HWT389" s="247"/>
      <c r="HWU389" s="247"/>
      <c r="HWV389" s="247"/>
      <c r="HWW389" s="247"/>
      <c r="HWX389" s="247"/>
      <c r="HWY389" s="247"/>
      <c r="HWZ389" s="247"/>
      <c r="HXA389" s="247"/>
      <c r="HXB389" s="247"/>
      <c r="HXC389" s="247"/>
      <c r="HXD389" s="247"/>
      <c r="HXE389" s="247"/>
      <c r="HXF389" s="247"/>
      <c r="HXG389" s="247"/>
      <c r="HXH389" s="247"/>
      <c r="HXI389" s="247"/>
      <c r="HXJ389" s="247"/>
      <c r="HXK389" s="247"/>
      <c r="HXL389" s="247"/>
      <c r="HXM389" s="247"/>
      <c r="HXN389" s="247"/>
      <c r="HXO389" s="247"/>
      <c r="HXP389" s="247"/>
      <c r="HXQ389" s="247"/>
      <c r="HXR389" s="247"/>
      <c r="HXS389" s="247"/>
      <c r="HXT389" s="247"/>
      <c r="HXU389" s="247"/>
      <c r="HXV389" s="247"/>
      <c r="HXW389" s="247"/>
      <c r="HXX389" s="247"/>
      <c r="HXY389" s="247"/>
      <c r="HXZ389" s="247"/>
      <c r="HYA389" s="247"/>
      <c r="HYB389" s="247"/>
      <c r="HYC389" s="247"/>
      <c r="HYD389" s="247"/>
      <c r="HYE389" s="247"/>
      <c r="HYF389" s="247"/>
      <c r="HYG389" s="247"/>
      <c r="HYH389" s="247"/>
      <c r="HYI389" s="247"/>
      <c r="HYJ389" s="247"/>
      <c r="HYK389" s="247"/>
      <c r="HYL389" s="247"/>
      <c r="HYM389" s="247"/>
      <c r="HYN389" s="247"/>
      <c r="HYO389" s="247"/>
      <c r="HYP389" s="247"/>
      <c r="HYQ389" s="247"/>
      <c r="HYR389" s="247"/>
      <c r="HYS389" s="247"/>
      <c r="HYT389" s="247"/>
      <c r="HYU389" s="247"/>
      <c r="HYV389" s="247"/>
      <c r="HYW389" s="247"/>
      <c r="HYX389" s="247"/>
      <c r="HYY389" s="247"/>
      <c r="HYZ389" s="247"/>
      <c r="HZA389" s="247"/>
      <c r="HZB389" s="247"/>
      <c r="HZC389" s="247"/>
      <c r="HZD389" s="247"/>
      <c r="HZE389" s="247"/>
      <c r="HZF389" s="247"/>
      <c r="HZG389" s="247"/>
      <c r="HZH389" s="247"/>
      <c r="HZI389" s="247"/>
      <c r="HZJ389" s="247"/>
      <c r="HZK389" s="247"/>
      <c r="HZL389" s="247"/>
      <c r="HZM389" s="247"/>
      <c r="HZN389" s="247"/>
      <c r="HZO389" s="247"/>
      <c r="HZP389" s="247"/>
      <c r="HZQ389" s="247"/>
      <c r="HZR389" s="247"/>
      <c r="HZS389" s="247"/>
      <c r="HZT389" s="247"/>
      <c r="HZU389" s="247"/>
      <c r="HZV389" s="247"/>
      <c r="HZW389" s="247"/>
      <c r="HZX389" s="247"/>
      <c r="HZY389" s="247"/>
      <c r="HZZ389" s="247"/>
      <c r="IAA389" s="247"/>
      <c r="IAB389" s="247"/>
      <c r="IAC389" s="247"/>
      <c r="IAD389" s="247"/>
      <c r="IAE389" s="247"/>
      <c r="IAF389" s="247"/>
      <c r="IAG389" s="247"/>
      <c r="IAH389" s="247"/>
      <c r="IAI389" s="247"/>
      <c r="IAJ389" s="247"/>
      <c r="IAK389" s="247"/>
      <c r="IAL389" s="247"/>
      <c r="IAM389" s="247"/>
      <c r="IAN389" s="247"/>
      <c r="IAO389" s="247"/>
      <c r="IAP389" s="247"/>
      <c r="IAQ389" s="247"/>
      <c r="IAR389" s="247"/>
      <c r="IAS389" s="247"/>
      <c r="IAT389" s="247"/>
      <c r="IAU389" s="247"/>
      <c r="IAV389" s="247"/>
      <c r="IAW389" s="247"/>
      <c r="IAX389" s="247"/>
      <c r="IAY389" s="247"/>
      <c r="IAZ389" s="247"/>
      <c r="IBA389" s="247"/>
      <c r="IBB389" s="247"/>
      <c r="IBC389" s="247"/>
      <c r="IBD389" s="247"/>
      <c r="IBE389" s="247"/>
      <c r="IBF389" s="247"/>
      <c r="IBG389" s="247"/>
      <c r="IBH389" s="247"/>
      <c r="IBI389" s="247"/>
      <c r="IBJ389" s="247"/>
      <c r="IBK389" s="247"/>
      <c r="IBL389" s="247"/>
      <c r="IBM389" s="247"/>
      <c r="IBN389" s="247"/>
      <c r="IBO389" s="247"/>
      <c r="IBP389" s="247"/>
      <c r="IBQ389" s="247"/>
      <c r="IBR389" s="247"/>
      <c r="IBS389" s="247"/>
      <c r="IBT389" s="247"/>
      <c r="IBU389" s="247"/>
      <c r="IBV389" s="247"/>
      <c r="IBW389" s="247"/>
      <c r="IBX389" s="247"/>
      <c r="IBY389" s="247"/>
      <c r="IBZ389" s="247"/>
      <c r="ICA389" s="247"/>
      <c r="ICB389" s="247"/>
      <c r="ICC389" s="247"/>
      <c r="ICD389" s="247"/>
      <c r="ICE389" s="247"/>
      <c r="ICF389" s="247"/>
      <c r="ICG389" s="247"/>
      <c r="ICH389" s="247"/>
      <c r="ICI389" s="247"/>
      <c r="ICJ389" s="247"/>
      <c r="ICK389" s="247"/>
      <c r="ICL389" s="247"/>
      <c r="ICM389" s="247"/>
      <c r="ICN389" s="247"/>
      <c r="ICO389" s="247"/>
      <c r="ICP389" s="247"/>
      <c r="ICQ389" s="247"/>
      <c r="ICR389" s="247"/>
      <c r="ICS389" s="247"/>
      <c r="ICT389" s="247"/>
      <c r="ICU389" s="247"/>
      <c r="ICV389" s="247"/>
      <c r="ICW389" s="247"/>
      <c r="ICX389" s="247"/>
      <c r="ICY389" s="247"/>
      <c r="ICZ389" s="247"/>
      <c r="IDA389" s="247"/>
      <c r="IDB389" s="247"/>
      <c r="IDC389" s="247"/>
      <c r="IDD389" s="247"/>
      <c r="IDE389" s="247"/>
      <c r="IDF389" s="247"/>
      <c r="IDG389" s="247"/>
      <c r="IDH389" s="247"/>
      <c r="IDI389" s="247"/>
      <c r="IDJ389" s="247"/>
      <c r="IDK389" s="247"/>
      <c r="IDL389" s="247"/>
      <c r="IDM389" s="247"/>
      <c r="IDN389" s="247"/>
      <c r="IDO389" s="247"/>
      <c r="IDP389" s="247"/>
      <c r="IDQ389" s="247"/>
      <c r="IDR389" s="247"/>
      <c r="IDS389" s="247"/>
      <c r="IDT389" s="247"/>
      <c r="IDU389" s="247"/>
      <c r="IDV389" s="247"/>
      <c r="IDW389" s="247"/>
      <c r="IDX389" s="247"/>
      <c r="IDY389" s="247"/>
      <c r="IDZ389" s="247"/>
      <c r="IEA389" s="247"/>
      <c r="IEB389" s="247"/>
      <c r="IEC389" s="247"/>
      <c r="IED389" s="247"/>
      <c r="IEE389" s="247"/>
      <c r="IEF389" s="247"/>
      <c r="IEG389" s="247"/>
      <c r="IEH389" s="247"/>
      <c r="IEI389" s="247"/>
      <c r="IEJ389" s="247"/>
      <c r="IEK389" s="247"/>
      <c r="IEL389" s="247"/>
      <c r="IEM389" s="247"/>
      <c r="IEN389" s="247"/>
      <c r="IEO389" s="247"/>
      <c r="IEP389" s="247"/>
      <c r="IEQ389" s="247"/>
      <c r="IER389" s="247"/>
      <c r="IES389" s="247"/>
      <c r="IET389" s="247"/>
      <c r="IEU389" s="247"/>
      <c r="IEV389" s="247"/>
      <c r="IEW389" s="247"/>
      <c r="IEX389" s="247"/>
      <c r="IEY389" s="247"/>
      <c r="IEZ389" s="247"/>
      <c r="IFA389" s="247"/>
      <c r="IFB389" s="247"/>
      <c r="IFC389" s="247"/>
      <c r="IFD389" s="247"/>
      <c r="IFE389" s="247"/>
      <c r="IFF389" s="247"/>
      <c r="IFG389" s="247"/>
      <c r="IFH389" s="247"/>
      <c r="IFI389" s="247"/>
      <c r="IFJ389" s="247"/>
      <c r="IFK389" s="247"/>
      <c r="IFL389" s="247"/>
      <c r="IFM389" s="247"/>
      <c r="IFN389" s="247"/>
      <c r="IFO389" s="247"/>
      <c r="IFP389" s="247"/>
      <c r="IFQ389" s="247"/>
      <c r="IFR389" s="247"/>
      <c r="IFS389" s="247"/>
      <c r="IFT389" s="247"/>
      <c r="IFU389" s="247"/>
      <c r="IFV389" s="247"/>
      <c r="IFW389" s="247"/>
      <c r="IFX389" s="247"/>
      <c r="IFY389" s="247"/>
      <c r="IFZ389" s="247"/>
      <c r="IGA389" s="247"/>
      <c r="IGB389" s="247"/>
      <c r="IGC389" s="247"/>
      <c r="IGD389" s="247"/>
      <c r="IGE389" s="247"/>
      <c r="IGF389" s="247"/>
      <c r="IGG389" s="247"/>
      <c r="IGH389" s="247"/>
      <c r="IGI389" s="247"/>
      <c r="IGJ389" s="247"/>
      <c r="IGK389" s="247"/>
      <c r="IGL389" s="247"/>
      <c r="IGM389" s="247"/>
      <c r="IGN389" s="247"/>
      <c r="IGO389" s="247"/>
      <c r="IGP389" s="247"/>
      <c r="IGQ389" s="247"/>
      <c r="IGR389" s="247"/>
      <c r="IGS389" s="247"/>
      <c r="IGT389" s="247"/>
      <c r="IGU389" s="247"/>
      <c r="IGV389" s="247"/>
      <c r="IGW389" s="247"/>
      <c r="IGX389" s="247"/>
      <c r="IGY389" s="247"/>
      <c r="IGZ389" s="247"/>
      <c r="IHA389" s="247"/>
      <c r="IHB389" s="247"/>
      <c r="IHC389" s="247"/>
      <c r="IHD389" s="247"/>
      <c r="IHE389" s="247"/>
      <c r="IHF389" s="247"/>
      <c r="IHG389" s="247"/>
      <c r="IHH389" s="247"/>
      <c r="IHI389" s="247"/>
      <c r="IHJ389" s="247"/>
      <c r="IHK389" s="247"/>
      <c r="IHL389" s="247"/>
      <c r="IHM389" s="247"/>
      <c r="IHN389" s="247"/>
      <c r="IHO389" s="247"/>
      <c r="IHP389" s="247"/>
      <c r="IHQ389" s="247"/>
      <c r="IHR389" s="247"/>
      <c r="IHS389" s="247"/>
      <c r="IHT389" s="247"/>
      <c r="IHU389" s="247"/>
      <c r="IHV389" s="247"/>
      <c r="IHW389" s="247"/>
      <c r="IHX389" s="247"/>
      <c r="IHY389" s="247"/>
      <c r="IHZ389" s="247"/>
      <c r="IIA389" s="247"/>
      <c r="IIB389" s="247"/>
      <c r="IIC389" s="247"/>
      <c r="IID389" s="247"/>
      <c r="IIE389" s="247"/>
      <c r="IIF389" s="247"/>
      <c r="IIG389" s="247"/>
      <c r="IIH389" s="247"/>
      <c r="III389" s="247"/>
      <c r="IIJ389" s="247"/>
      <c r="IIK389" s="247"/>
      <c r="IIL389" s="247"/>
      <c r="IIM389" s="247"/>
      <c r="IIN389" s="247"/>
      <c r="IIO389" s="247"/>
      <c r="IIP389" s="247"/>
      <c r="IIQ389" s="247"/>
      <c r="IIR389" s="247"/>
      <c r="IIS389" s="247"/>
      <c r="IIT389" s="247"/>
      <c r="IIU389" s="247"/>
      <c r="IIV389" s="247"/>
      <c r="IIW389" s="247"/>
      <c r="IIX389" s="247"/>
      <c r="IIY389" s="247"/>
      <c r="IIZ389" s="247"/>
      <c r="IJA389" s="247"/>
      <c r="IJB389" s="247"/>
      <c r="IJC389" s="247"/>
      <c r="IJD389" s="247"/>
      <c r="IJE389" s="247"/>
      <c r="IJF389" s="247"/>
      <c r="IJG389" s="247"/>
      <c r="IJH389" s="247"/>
      <c r="IJI389" s="247"/>
      <c r="IJJ389" s="247"/>
      <c r="IJK389" s="247"/>
      <c r="IJL389" s="247"/>
      <c r="IJM389" s="247"/>
      <c r="IJN389" s="247"/>
      <c r="IJO389" s="247"/>
      <c r="IJP389" s="247"/>
      <c r="IJQ389" s="247"/>
      <c r="IJR389" s="247"/>
      <c r="IJS389" s="247"/>
      <c r="IJT389" s="247"/>
      <c r="IJU389" s="247"/>
      <c r="IJV389" s="247"/>
      <c r="IJW389" s="247"/>
      <c r="IJX389" s="247"/>
      <c r="IJY389" s="247"/>
      <c r="IJZ389" s="247"/>
      <c r="IKA389" s="247"/>
      <c r="IKB389" s="247"/>
      <c r="IKC389" s="247"/>
      <c r="IKD389" s="247"/>
      <c r="IKE389" s="247"/>
      <c r="IKF389" s="247"/>
      <c r="IKG389" s="247"/>
      <c r="IKH389" s="247"/>
      <c r="IKI389" s="247"/>
      <c r="IKJ389" s="247"/>
      <c r="IKK389" s="247"/>
      <c r="IKL389" s="247"/>
      <c r="IKM389" s="247"/>
      <c r="IKN389" s="247"/>
      <c r="IKO389" s="247"/>
      <c r="IKP389" s="247"/>
      <c r="IKQ389" s="247"/>
      <c r="IKR389" s="247"/>
      <c r="IKS389" s="247"/>
      <c r="IKT389" s="247"/>
      <c r="IKU389" s="247"/>
      <c r="IKV389" s="247"/>
      <c r="IKW389" s="247"/>
      <c r="IKX389" s="247"/>
      <c r="IKY389" s="247"/>
      <c r="IKZ389" s="247"/>
      <c r="ILA389" s="247"/>
      <c r="ILB389" s="247"/>
      <c r="ILC389" s="247"/>
      <c r="ILD389" s="247"/>
      <c r="ILE389" s="247"/>
      <c r="ILF389" s="247"/>
      <c r="ILG389" s="247"/>
      <c r="ILH389" s="247"/>
      <c r="ILI389" s="247"/>
      <c r="ILJ389" s="247"/>
      <c r="ILK389" s="247"/>
      <c r="ILL389" s="247"/>
      <c r="ILM389" s="247"/>
      <c r="ILN389" s="247"/>
      <c r="ILO389" s="247"/>
      <c r="ILP389" s="247"/>
      <c r="ILQ389" s="247"/>
      <c r="ILR389" s="247"/>
      <c r="ILS389" s="247"/>
      <c r="ILT389" s="247"/>
      <c r="ILU389" s="247"/>
      <c r="ILV389" s="247"/>
      <c r="ILW389" s="247"/>
      <c r="ILX389" s="247"/>
      <c r="ILY389" s="247"/>
      <c r="ILZ389" s="247"/>
      <c r="IMA389" s="247"/>
      <c r="IMB389" s="247"/>
      <c r="IMC389" s="247"/>
      <c r="IMD389" s="247"/>
      <c r="IME389" s="247"/>
      <c r="IMF389" s="247"/>
      <c r="IMG389" s="247"/>
      <c r="IMH389" s="247"/>
      <c r="IMI389" s="247"/>
      <c r="IMJ389" s="247"/>
      <c r="IMK389" s="247"/>
      <c r="IML389" s="247"/>
      <c r="IMM389" s="247"/>
      <c r="IMN389" s="247"/>
      <c r="IMO389" s="247"/>
      <c r="IMP389" s="247"/>
      <c r="IMQ389" s="247"/>
      <c r="IMR389" s="247"/>
      <c r="IMS389" s="247"/>
      <c r="IMT389" s="247"/>
      <c r="IMU389" s="247"/>
      <c r="IMV389" s="247"/>
      <c r="IMW389" s="247"/>
      <c r="IMX389" s="247"/>
      <c r="IMY389" s="247"/>
      <c r="IMZ389" s="247"/>
      <c r="INA389" s="247"/>
      <c r="INB389" s="247"/>
      <c r="INC389" s="247"/>
      <c r="IND389" s="247"/>
      <c r="INE389" s="247"/>
      <c r="INF389" s="247"/>
      <c r="ING389" s="247"/>
      <c r="INH389" s="247"/>
      <c r="INI389" s="247"/>
      <c r="INJ389" s="247"/>
      <c r="INK389" s="247"/>
      <c r="INL389" s="247"/>
      <c r="INM389" s="247"/>
      <c r="INN389" s="247"/>
      <c r="INO389" s="247"/>
      <c r="INP389" s="247"/>
      <c r="INQ389" s="247"/>
      <c r="INR389" s="247"/>
      <c r="INS389" s="247"/>
      <c r="INT389" s="247"/>
      <c r="INU389" s="247"/>
      <c r="INV389" s="247"/>
      <c r="INW389" s="247"/>
      <c r="INX389" s="247"/>
      <c r="INY389" s="247"/>
      <c r="INZ389" s="247"/>
      <c r="IOA389" s="247"/>
      <c r="IOB389" s="247"/>
      <c r="IOC389" s="247"/>
      <c r="IOD389" s="247"/>
      <c r="IOE389" s="247"/>
      <c r="IOF389" s="247"/>
      <c r="IOG389" s="247"/>
      <c r="IOH389" s="247"/>
      <c r="IOI389" s="247"/>
      <c r="IOJ389" s="247"/>
      <c r="IOK389" s="247"/>
      <c r="IOL389" s="247"/>
      <c r="IOM389" s="247"/>
      <c r="ION389" s="247"/>
      <c r="IOO389" s="247"/>
      <c r="IOP389" s="247"/>
      <c r="IOQ389" s="247"/>
      <c r="IOR389" s="247"/>
      <c r="IOS389" s="247"/>
      <c r="IOT389" s="247"/>
      <c r="IOU389" s="247"/>
      <c r="IOV389" s="247"/>
      <c r="IOW389" s="247"/>
      <c r="IOX389" s="247"/>
      <c r="IOY389" s="247"/>
      <c r="IOZ389" s="247"/>
      <c r="IPA389" s="247"/>
      <c r="IPB389" s="247"/>
      <c r="IPC389" s="247"/>
      <c r="IPD389" s="247"/>
      <c r="IPE389" s="247"/>
      <c r="IPF389" s="247"/>
      <c r="IPG389" s="247"/>
      <c r="IPH389" s="247"/>
      <c r="IPI389" s="247"/>
      <c r="IPJ389" s="247"/>
      <c r="IPK389" s="247"/>
      <c r="IPL389" s="247"/>
      <c r="IPM389" s="247"/>
      <c r="IPN389" s="247"/>
      <c r="IPO389" s="247"/>
      <c r="IPP389" s="247"/>
      <c r="IPQ389" s="247"/>
      <c r="IPR389" s="247"/>
      <c r="IPS389" s="247"/>
      <c r="IPT389" s="247"/>
      <c r="IPU389" s="247"/>
      <c r="IPV389" s="247"/>
      <c r="IPW389" s="247"/>
      <c r="IPX389" s="247"/>
      <c r="IPY389" s="247"/>
      <c r="IPZ389" s="247"/>
      <c r="IQA389" s="247"/>
      <c r="IQB389" s="247"/>
      <c r="IQC389" s="247"/>
      <c r="IQD389" s="247"/>
      <c r="IQE389" s="247"/>
      <c r="IQF389" s="247"/>
      <c r="IQG389" s="247"/>
      <c r="IQH389" s="247"/>
      <c r="IQI389" s="247"/>
      <c r="IQJ389" s="247"/>
      <c r="IQK389" s="247"/>
      <c r="IQL389" s="247"/>
      <c r="IQM389" s="247"/>
      <c r="IQN389" s="247"/>
      <c r="IQO389" s="247"/>
      <c r="IQP389" s="247"/>
      <c r="IQQ389" s="247"/>
      <c r="IQR389" s="247"/>
      <c r="IQS389" s="247"/>
      <c r="IQT389" s="247"/>
      <c r="IQU389" s="247"/>
      <c r="IQV389" s="247"/>
      <c r="IQW389" s="247"/>
      <c r="IQX389" s="247"/>
      <c r="IQY389" s="247"/>
      <c r="IQZ389" s="247"/>
      <c r="IRA389" s="247"/>
      <c r="IRB389" s="247"/>
      <c r="IRC389" s="247"/>
      <c r="IRD389" s="247"/>
      <c r="IRE389" s="247"/>
      <c r="IRF389" s="247"/>
      <c r="IRG389" s="247"/>
      <c r="IRH389" s="247"/>
      <c r="IRI389" s="247"/>
      <c r="IRJ389" s="247"/>
      <c r="IRK389" s="247"/>
      <c r="IRL389" s="247"/>
      <c r="IRM389" s="247"/>
      <c r="IRN389" s="247"/>
      <c r="IRO389" s="247"/>
      <c r="IRP389" s="247"/>
      <c r="IRQ389" s="247"/>
      <c r="IRR389" s="247"/>
      <c r="IRS389" s="247"/>
      <c r="IRT389" s="247"/>
      <c r="IRU389" s="247"/>
      <c r="IRV389" s="247"/>
      <c r="IRW389" s="247"/>
      <c r="IRX389" s="247"/>
      <c r="IRY389" s="247"/>
      <c r="IRZ389" s="247"/>
      <c r="ISA389" s="247"/>
      <c r="ISB389" s="247"/>
      <c r="ISC389" s="247"/>
      <c r="ISD389" s="247"/>
      <c r="ISE389" s="247"/>
      <c r="ISF389" s="247"/>
      <c r="ISG389" s="247"/>
      <c r="ISH389" s="247"/>
      <c r="ISI389" s="247"/>
      <c r="ISJ389" s="247"/>
      <c r="ISK389" s="247"/>
      <c r="ISL389" s="247"/>
      <c r="ISM389" s="247"/>
      <c r="ISN389" s="247"/>
      <c r="ISO389" s="247"/>
      <c r="ISP389" s="247"/>
      <c r="ISQ389" s="247"/>
      <c r="ISR389" s="247"/>
      <c r="ISS389" s="247"/>
      <c r="IST389" s="247"/>
      <c r="ISU389" s="247"/>
      <c r="ISV389" s="247"/>
      <c r="ISW389" s="247"/>
      <c r="ISX389" s="247"/>
      <c r="ISY389" s="247"/>
      <c r="ISZ389" s="247"/>
      <c r="ITA389" s="247"/>
      <c r="ITB389" s="247"/>
      <c r="ITC389" s="247"/>
      <c r="ITD389" s="247"/>
      <c r="ITE389" s="247"/>
      <c r="ITF389" s="247"/>
      <c r="ITG389" s="247"/>
      <c r="ITH389" s="247"/>
      <c r="ITI389" s="247"/>
      <c r="ITJ389" s="247"/>
      <c r="ITK389" s="247"/>
      <c r="ITL389" s="247"/>
      <c r="ITM389" s="247"/>
      <c r="ITN389" s="247"/>
      <c r="ITO389" s="247"/>
      <c r="ITP389" s="247"/>
      <c r="ITQ389" s="247"/>
      <c r="ITR389" s="247"/>
      <c r="ITS389" s="247"/>
      <c r="ITT389" s="247"/>
      <c r="ITU389" s="247"/>
      <c r="ITV389" s="247"/>
      <c r="ITW389" s="247"/>
      <c r="ITX389" s="247"/>
      <c r="ITY389" s="247"/>
      <c r="ITZ389" s="247"/>
      <c r="IUA389" s="247"/>
      <c r="IUB389" s="247"/>
      <c r="IUC389" s="247"/>
      <c r="IUD389" s="247"/>
      <c r="IUE389" s="247"/>
      <c r="IUF389" s="247"/>
      <c r="IUG389" s="247"/>
      <c r="IUH389" s="247"/>
      <c r="IUI389" s="247"/>
      <c r="IUJ389" s="247"/>
      <c r="IUK389" s="247"/>
      <c r="IUL389" s="247"/>
      <c r="IUM389" s="247"/>
      <c r="IUN389" s="247"/>
      <c r="IUO389" s="247"/>
      <c r="IUP389" s="247"/>
      <c r="IUQ389" s="247"/>
      <c r="IUR389" s="247"/>
      <c r="IUS389" s="247"/>
      <c r="IUT389" s="247"/>
      <c r="IUU389" s="247"/>
      <c r="IUV389" s="247"/>
      <c r="IUW389" s="247"/>
      <c r="IUX389" s="247"/>
      <c r="IUY389" s="247"/>
      <c r="IUZ389" s="247"/>
      <c r="IVA389" s="247"/>
      <c r="IVB389" s="247"/>
      <c r="IVC389" s="247"/>
      <c r="IVD389" s="247"/>
      <c r="IVE389" s="247"/>
      <c r="IVF389" s="247"/>
      <c r="IVG389" s="247"/>
      <c r="IVH389" s="247"/>
      <c r="IVI389" s="247"/>
      <c r="IVJ389" s="247"/>
      <c r="IVK389" s="247"/>
      <c r="IVL389" s="247"/>
      <c r="IVM389" s="247"/>
      <c r="IVN389" s="247"/>
      <c r="IVO389" s="247"/>
      <c r="IVP389" s="247"/>
      <c r="IVQ389" s="247"/>
      <c r="IVR389" s="247"/>
      <c r="IVS389" s="247"/>
      <c r="IVT389" s="247"/>
      <c r="IVU389" s="247"/>
      <c r="IVV389" s="247"/>
      <c r="IVW389" s="247"/>
      <c r="IVX389" s="247"/>
      <c r="IVY389" s="247"/>
      <c r="IVZ389" s="247"/>
      <c r="IWA389" s="247"/>
      <c r="IWB389" s="247"/>
      <c r="IWC389" s="247"/>
      <c r="IWD389" s="247"/>
      <c r="IWE389" s="247"/>
      <c r="IWF389" s="247"/>
      <c r="IWG389" s="247"/>
      <c r="IWH389" s="247"/>
      <c r="IWI389" s="247"/>
      <c r="IWJ389" s="247"/>
      <c r="IWK389" s="247"/>
      <c r="IWL389" s="247"/>
      <c r="IWM389" s="247"/>
      <c r="IWN389" s="247"/>
      <c r="IWO389" s="247"/>
      <c r="IWP389" s="247"/>
      <c r="IWQ389" s="247"/>
      <c r="IWR389" s="247"/>
      <c r="IWS389" s="247"/>
      <c r="IWT389" s="247"/>
      <c r="IWU389" s="247"/>
      <c r="IWV389" s="247"/>
      <c r="IWW389" s="247"/>
      <c r="IWX389" s="247"/>
      <c r="IWY389" s="247"/>
      <c r="IWZ389" s="247"/>
      <c r="IXA389" s="247"/>
      <c r="IXB389" s="247"/>
      <c r="IXC389" s="247"/>
      <c r="IXD389" s="247"/>
      <c r="IXE389" s="247"/>
      <c r="IXF389" s="247"/>
      <c r="IXG389" s="247"/>
      <c r="IXH389" s="247"/>
      <c r="IXI389" s="247"/>
      <c r="IXJ389" s="247"/>
      <c r="IXK389" s="247"/>
      <c r="IXL389" s="247"/>
      <c r="IXM389" s="247"/>
      <c r="IXN389" s="247"/>
      <c r="IXO389" s="247"/>
      <c r="IXP389" s="247"/>
      <c r="IXQ389" s="247"/>
      <c r="IXR389" s="247"/>
      <c r="IXS389" s="247"/>
      <c r="IXT389" s="247"/>
      <c r="IXU389" s="247"/>
      <c r="IXV389" s="247"/>
      <c r="IXW389" s="247"/>
      <c r="IXX389" s="247"/>
      <c r="IXY389" s="247"/>
      <c r="IXZ389" s="247"/>
      <c r="IYA389" s="247"/>
      <c r="IYB389" s="247"/>
      <c r="IYC389" s="247"/>
      <c r="IYD389" s="247"/>
      <c r="IYE389" s="247"/>
      <c r="IYF389" s="247"/>
      <c r="IYG389" s="247"/>
      <c r="IYH389" s="247"/>
      <c r="IYI389" s="247"/>
      <c r="IYJ389" s="247"/>
      <c r="IYK389" s="247"/>
      <c r="IYL389" s="247"/>
      <c r="IYM389" s="247"/>
      <c r="IYN389" s="247"/>
      <c r="IYO389" s="247"/>
      <c r="IYP389" s="247"/>
      <c r="IYQ389" s="247"/>
      <c r="IYR389" s="247"/>
      <c r="IYS389" s="247"/>
      <c r="IYT389" s="247"/>
      <c r="IYU389" s="247"/>
      <c r="IYV389" s="247"/>
      <c r="IYW389" s="247"/>
      <c r="IYX389" s="247"/>
      <c r="IYY389" s="247"/>
      <c r="IYZ389" s="247"/>
      <c r="IZA389" s="247"/>
      <c r="IZB389" s="247"/>
      <c r="IZC389" s="247"/>
      <c r="IZD389" s="247"/>
      <c r="IZE389" s="247"/>
      <c r="IZF389" s="247"/>
      <c r="IZG389" s="247"/>
      <c r="IZH389" s="247"/>
      <c r="IZI389" s="247"/>
      <c r="IZJ389" s="247"/>
      <c r="IZK389" s="247"/>
      <c r="IZL389" s="247"/>
      <c r="IZM389" s="247"/>
      <c r="IZN389" s="247"/>
      <c r="IZO389" s="247"/>
      <c r="IZP389" s="247"/>
      <c r="IZQ389" s="247"/>
      <c r="IZR389" s="247"/>
      <c r="IZS389" s="247"/>
      <c r="IZT389" s="247"/>
      <c r="IZU389" s="247"/>
      <c r="IZV389" s="247"/>
      <c r="IZW389" s="247"/>
      <c r="IZX389" s="247"/>
      <c r="IZY389" s="247"/>
      <c r="IZZ389" s="247"/>
      <c r="JAA389" s="247"/>
      <c r="JAB389" s="247"/>
      <c r="JAC389" s="247"/>
      <c r="JAD389" s="247"/>
      <c r="JAE389" s="247"/>
      <c r="JAF389" s="247"/>
      <c r="JAG389" s="247"/>
      <c r="JAH389" s="247"/>
      <c r="JAI389" s="247"/>
      <c r="JAJ389" s="247"/>
      <c r="JAK389" s="247"/>
      <c r="JAL389" s="247"/>
      <c r="JAM389" s="247"/>
      <c r="JAN389" s="247"/>
      <c r="JAO389" s="247"/>
      <c r="JAP389" s="247"/>
      <c r="JAQ389" s="247"/>
      <c r="JAR389" s="247"/>
      <c r="JAS389" s="247"/>
      <c r="JAT389" s="247"/>
      <c r="JAU389" s="247"/>
      <c r="JAV389" s="247"/>
      <c r="JAW389" s="247"/>
      <c r="JAX389" s="247"/>
      <c r="JAY389" s="247"/>
      <c r="JAZ389" s="247"/>
      <c r="JBA389" s="247"/>
      <c r="JBB389" s="247"/>
      <c r="JBC389" s="247"/>
      <c r="JBD389" s="247"/>
      <c r="JBE389" s="247"/>
      <c r="JBF389" s="247"/>
      <c r="JBG389" s="247"/>
      <c r="JBH389" s="247"/>
      <c r="JBI389" s="247"/>
      <c r="JBJ389" s="247"/>
      <c r="JBK389" s="247"/>
      <c r="JBL389" s="247"/>
      <c r="JBM389" s="247"/>
      <c r="JBN389" s="247"/>
      <c r="JBO389" s="247"/>
      <c r="JBP389" s="247"/>
      <c r="JBQ389" s="247"/>
      <c r="JBR389" s="247"/>
      <c r="JBS389" s="247"/>
      <c r="JBT389" s="247"/>
      <c r="JBU389" s="247"/>
      <c r="JBV389" s="247"/>
      <c r="JBW389" s="247"/>
      <c r="JBX389" s="247"/>
      <c r="JBY389" s="247"/>
      <c r="JBZ389" s="247"/>
      <c r="JCA389" s="247"/>
      <c r="JCB389" s="247"/>
      <c r="JCC389" s="247"/>
      <c r="JCD389" s="247"/>
      <c r="JCE389" s="247"/>
      <c r="JCF389" s="247"/>
      <c r="JCG389" s="247"/>
      <c r="JCH389" s="247"/>
      <c r="JCI389" s="247"/>
      <c r="JCJ389" s="247"/>
      <c r="JCK389" s="247"/>
      <c r="JCL389" s="247"/>
      <c r="JCM389" s="247"/>
      <c r="JCN389" s="247"/>
      <c r="JCO389" s="247"/>
      <c r="JCP389" s="247"/>
      <c r="JCQ389" s="247"/>
      <c r="JCR389" s="247"/>
      <c r="JCS389" s="247"/>
      <c r="JCT389" s="247"/>
      <c r="JCU389" s="247"/>
      <c r="JCV389" s="247"/>
      <c r="JCW389" s="247"/>
      <c r="JCX389" s="247"/>
      <c r="JCY389" s="247"/>
      <c r="JCZ389" s="247"/>
      <c r="JDA389" s="247"/>
      <c r="JDB389" s="247"/>
      <c r="JDC389" s="247"/>
      <c r="JDD389" s="247"/>
      <c r="JDE389" s="247"/>
      <c r="JDF389" s="247"/>
      <c r="JDG389" s="247"/>
      <c r="JDH389" s="247"/>
      <c r="JDI389" s="247"/>
      <c r="JDJ389" s="247"/>
      <c r="JDK389" s="247"/>
      <c r="JDL389" s="247"/>
      <c r="JDM389" s="247"/>
      <c r="JDN389" s="247"/>
      <c r="JDO389" s="247"/>
      <c r="JDP389" s="247"/>
      <c r="JDQ389" s="247"/>
      <c r="JDR389" s="247"/>
      <c r="JDS389" s="247"/>
      <c r="JDT389" s="247"/>
      <c r="JDU389" s="247"/>
      <c r="JDV389" s="247"/>
      <c r="JDW389" s="247"/>
      <c r="JDX389" s="247"/>
      <c r="JDY389" s="247"/>
      <c r="JDZ389" s="247"/>
      <c r="JEA389" s="247"/>
      <c r="JEB389" s="247"/>
      <c r="JEC389" s="247"/>
      <c r="JED389" s="247"/>
      <c r="JEE389" s="247"/>
      <c r="JEF389" s="247"/>
      <c r="JEG389" s="247"/>
      <c r="JEH389" s="247"/>
      <c r="JEI389" s="247"/>
      <c r="JEJ389" s="247"/>
      <c r="JEK389" s="247"/>
      <c r="JEL389" s="247"/>
      <c r="JEM389" s="247"/>
      <c r="JEN389" s="247"/>
      <c r="JEO389" s="247"/>
      <c r="JEP389" s="247"/>
      <c r="JEQ389" s="247"/>
      <c r="JER389" s="247"/>
      <c r="JES389" s="247"/>
      <c r="JET389" s="247"/>
      <c r="JEU389" s="247"/>
      <c r="JEV389" s="247"/>
      <c r="JEW389" s="247"/>
      <c r="JEX389" s="247"/>
      <c r="JEY389" s="247"/>
      <c r="JEZ389" s="247"/>
      <c r="JFA389" s="247"/>
      <c r="JFB389" s="247"/>
      <c r="JFC389" s="247"/>
      <c r="JFD389" s="247"/>
      <c r="JFE389" s="247"/>
      <c r="JFF389" s="247"/>
      <c r="JFG389" s="247"/>
      <c r="JFH389" s="247"/>
      <c r="JFI389" s="247"/>
      <c r="JFJ389" s="247"/>
      <c r="JFK389" s="247"/>
      <c r="JFL389" s="247"/>
      <c r="JFM389" s="247"/>
      <c r="JFN389" s="247"/>
      <c r="JFO389" s="247"/>
      <c r="JFP389" s="247"/>
      <c r="JFQ389" s="247"/>
      <c r="JFR389" s="247"/>
      <c r="JFS389" s="247"/>
      <c r="JFT389" s="247"/>
      <c r="JFU389" s="247"/>
      <c r="JFV389" s="247"/>
      <c r="JFW389" s="247"/>
      <c r="JFX389" s="247"/>
      <c r="JFY389" s="247"/>
      <c r="JFZ389" s="247"/>
      <c r="JGA389" s="247"/>
      <c r="JGB389" s="247"/>
      <c r="JGC389" s="247"/>
      <c r="JGD389" s="247"/>
      <c r="JGE389" s="247"/>
      <c r="JGF389" s="247"/>
      <c r="JGG389" s="247"/>
      <c r="JGH389" s="247"/>
      <c r="JGI389" s="247"/>
      <c r="JGJ389" s="247"/>
      <c r="JGK389" s="247"/>
      <c r="JGL389" s="247"/>
      <c r="JGM389" s="247"/>
      <c r="JGN389" s="247"/>
      <c r="JGO389" s="247"/>
      <c r="JGP389" s="247"/>
      <c r="JGQ389" s="247"/>
      <c r="JGR389" s="247"/>
      <c r="JGS389" s="247"/>
      <c r="JGT389" s="247"/>
      <c r="JGU389" s="247"/>
      <c r="JGV389" s="247"/>
      <c r="JGW389" s="247"/>
      <c r="JGX389" s="247"/>
      <c r="JGY389" s="247"/>
      <c r="JGZ389" s="247"/>
      <c r="JHA389" s="247"/>
      <c r="JHB389" s="247"/>
      <c r="JHC389" s="247"/>
      <c r="JHD389" s="247"/>
      <c r="JHE389" s="247"/>
      <c r="JHF389" s="247"/>
      <c r="JHG389" s="247"/>
      <c r="JHH389" s="247"/>
      <c r="JHI389" s="247"/>
      <c r="JHJ389" s="247"/>
      <c r="JHK389" s="247"/>
      <c r="JHL389" s="247"/>
      <c r="JHM389" s="247"/>
      <c r="JHN389" s="247"/>
      <c r="JHO389" s="247"/>
      <c r="JHP389" s="247"/>
      <c r="JHQ389" s="247"/>
      <c r="JHR389" s="247"/>
      <c r="JHS389" s="247"/>
      <c r="JHT389" s="247"/>
      <c r="JHU389" s="247"/>
      <c r="JHV389" s="247"/>
      <c r="JHW389" s="247"/>
      <c r="JHX389" s="247"/>
      <c r="JHY389" s="247"/>
      <c r="JHZ389" s="247"/>
      <c r="JIA389" s="247"/>
      <c r="JIB389" s="247"/>
      <c r="JIC389" s="247"/>
      <c r="JID389" s="247"/>
      <c r="JIE389" s="247"/>
      <c r="JIF389" s="247"/>
      <c r="JIG389" s="247"/>
      <c r="JIH389" s="247"/>
      <c r="JII389" s="247"/>
      <c r="JIJ389" s="247"/>
      <c r="JIK389" s="247"/>
      <c r="JIL389" s="247"/>
      <c r="JIM389" s="247"/>
      <c r="JIN389" s="247"/>
      <c r="JIO389" s="247"/>
      <c r="JIP389" s="247"/>
      <c r="JIQ389" s="247"/>
      <c r="JIR389" s="247"/>
      <c r="JIS389" s="247"/>
      <c r="JIT389" s="247"/>
      <c r="JIU389" s="247"/>
      <c r="JIV389" s="247"/>
      <c r="JIW389" s="247"/>
      <c r="JIX389" s="247"/>
      <c r="JIY389" s="247"/>
      <c r="JIZ389" s="247"/>
      <c r="JJA389" s="247"/>
      <c r="JJB389" s="247"/>
      <c r="JJC389" s="247"/>
      <c r="JJD389" s="247"/>
      <c r="JJE389" s="247"/>
      <c r="JJF389" s="247"/>
      <c r="JJG389" s="247"/>
      <c r="JJH389" s="247"/>
      <c r="JJI389" s="247"/>
      <c r="JJJ389" s="247"/>
      <c r="JJK389" s="247"/>
      <c r="JJL389" s="247"/>
      <c r="JJM389" s="247"/>
      <c r="JJN389" s="247"/>
      <c r="JJO389" s="247"/>
      <c r="JJP389" s="247"/>
      <c r="JJQ389" s="247"/>
      <c r="JJR389" s="247"/>
      <c r="JJS389" s="247"/>
      <c r="JJT389" s="247"/>
      <c r="JJU389" s="247"/>
      <c r="JJV389" s="247"/>
      <c r="JJW389" s="247"/>
      <c r="JJX389" s="247"/>
      <c r="JJY389" s="247"/>
      <c r="JJZ389" s="247"/>
      <c r="JKA389" s="247"/>
      <c r="JKB389" s="247"/>
      <c r="JKC389" s="247"/>
      <c r="JKD389" s="247"/>
      <c r="JKE389" s="247"/>
      <c r="JKF389" s="247"/>
      <c r="JKG389" s="247"/>
      <c r="JKH389" s="247"/>
      <c r="JKI389" s="247"/>
      <c r="JKJ389" s="247"/>
      <c r="JKK389" s="247"/>
      <c r="JKL389" s="247"/>
      <c r="JKM389" s="247"/>
      <c r="JKN389" s="247"/>
      <c r="JKO389" s="247"/>
      <c r="JKP389" s="247"/>
      <c r="JKQ389" s="247"/>
      <c r="JKR389" s="247"/>
      <c r="JKS389" s="247"/>
      <c r="JKT389" s="247"/>
      <c r="JKU389" s="247"/>
      <c r="JKV389" s="247"/>
      <c r="JKW389" s="247"/>
      <c r="JKX389" s="247"/>
      <c r="JKY389" s="247"/>
      <c r="JKZ389" s="247"/>
      <c r="JLA389" s="247"/>
      <c r="JLB389" s="247"/>
      <c r="JLC389" s="247"/>
      <c r="JLD389" s="247"/>
      <c r="JLE389" s="247"/>
      <c r="JLF389" s="247"/>
      <c r="JLG389" s="247"/>
      <c r="JLH389" s="247"/>
      <c r="JLI389" s="247"/>
      <c r="JLJ389" s="247"/>
      <c r="JLK389" s="247"/>
      <c r="JLL389" s="247"/>
      <c r="JLM389" s="247"/>
      <c r="JLN389" s="247"/>
      <c r="JLO389" s="247"/>
      <c r="JLP389" s="247"/>
      <c r="JLQ389" s="247"/>
      <c r="JLR389" s="247"/>
      <c r="JLS389" s="247"/>
      <c r="JLT389" s="247"/>
      <c r="JLU389" s="247"/>
      <c r="JLV389" s="247"/>
      <c r="JLW389" s="247"/>
      <c r="JLX389" s="247"/>
      <c r="JLY389" s="247"/>
      <c r="JLZ389" s="247"/>
      <c r="JMA389" s="247"/>
      <c r="JMB389" s="247"/>
      <c r="JMC389" s="247"/>
      <c r="JMD389" s="247"/>
      <c r="JME389" s="247"/>
      <c r="JMF389" s="247"/>
      <c r="JMG389" s="247"/>
      <c r="JMH389" s="247"/>
      <c r="JMI389" s="247"/>
      <c r="JMJ389" s="247"/>
      <c r="JMK389" s="247"/>
      <c r="JML389" s="247"/>
      <c r="JMM389" s="247"/>
      <c r="JMN389" s="247"/>
      <c r="JMO389" s="247"/>
      <c r="JMP389" s="247"/>
      <c r="JMQ389" s="247"/>
      <c r="JMR389" s="247"/>
      <c r="JMS389" s="247"/>
      <c r="JMT389" s="247"/>
      <c r="JMU389" s="247"/>
      <c r="JMV389" s="247"/>
      <c r="JMW389" s="247"/>
      <c r="JMX389" s="247"/>
      <c r="JMY389" s="247"/>
      <c r="JMZ389" s="247"/>
      <c r="JNA389" s="247"/>
      <c r="JNB389" s="247"/>
      <c r="JNC389" s="247"/>
      <c r="JND389" s="247"/>
      <c r="JNE389" s="247"/>
      <c r="JNF389" s="247"/>
      <c r="JNG389" s="247"/>
      <c r="JNH389" s="247"/>
      <c r="JNI389" s="247"/>
      <c r="JNJ389" s="247"/>
      <c r="JNK389" s="247"/>
      <c r="JNL389" s="247"/>
      <c r="JNM389" s="247"/>
      <c r="JNN389" s="247"/>
      <c r="JNO389" s="247"/>
      <c r="JNP389" s="247"/>
      <c r="JNQ389" s="247"/>
      <c r="JNR389" s="247"/>
      <c r="JNS389" s="247"/>
      <c r="JNT389" s="247"/>
      <c r="JNU389" s="247"/>
      <c r="JNV389" s="247"/>
      <c r="JNW389" s="247"/>
      <c r="JNX389" s="247"/>
      <c r="JNY389" s="247"/>
      <c r="JNZ389" s="247"/>
      <c r="JOA389" s="247"/>
      <c r="JOB389" s="247"/>
      <c r="JOC389" s="247"/>
      <c r="JOD389" s="247"/>
      <c r="JOE389" s="247"/>
      <c r="JOF389" s="247"/>
      <c r="JOG389" s="247"/>
      <c r="JOH389" s="247"/>
      <c r="JOI389" s="247"/>
      <c r="JOJ389" s="247"/>
      <c r="JOK389" s="247"/>
      <c r="JOL389" s="247"/>
      <c r="JOM389" s="247"/>
      <c r="JON389" s="247"/>
      <c r="JOO389" s="247"/>
      <c r="JOP389" s="247"/>
      <c r="JOQ389" s="247"/>
      <c r="JOR389" s="247"/>
      <c r="JOS389" s="247"/>
      <c r="JOT389" s="247"/>
      <c r="JOU389" s="247"/>
      <c r="JOV389" s="247"/>
      <c r="JOW389" s="247"/>
      <c r="JOX389" s="247"/>
      <c r="JOY389" s="247"/>
      <c r="JOZ389" s="247"/>
      <c r="JPA389" s="247"/>
      <c r="JPB389" s="247"/>
      <c r="JPC389" s="247"/>
      <c r="JPD389" s="247"/>
      <c r="JPE389" s="247"/>
      <c r="JPF389" s="247"/>
      <c r="JPG389" s="247"/>
      <c r="JPH389" s="247"/>
      <c r="JPI389" s="247"/>
      <c r="JPJ389" s="247"/>
      <c r="JPK389" s="247"/>
      <c r="JPL389" s="247"/>
      <c r="JPM389" s="247"/>
      <c r="JPN389" s="247"/>
      <c r="JPO389" s="247"/>
      <c r="JPP389" s="247"/>
      <c r="JPQ389" s="247"/>
      <c r="JPR389" s="247"/>
      <c r="JPS389" s="247"/>
      <c r="JPT389" s="247"/>
      <c r="JPU389" s="247"/>
      <c r="JPV389" s="247"/>
      <c r="JPW389" s="247"/>
      <c r="JPX389" s="247"/>
      <c r="JPY389" s="247"/>
      <c r="JPZ389" s="247"/>
      <c r="JQA389" s="247"/>
      <c r="JQB389" s="247"/>
      <c r="JQC389" s="247"/>
      <c r="JQD389" s="247"/>
      <c r="JQE389" s="247"/>
      <c r="JQF389" s="247"/>
      <c r="JQG389" s="247"/>
      <c r="JQH389" s="247"/>
      <c r="JQI389" s="247"/>
      <c r="JQJ389" s="247"/>
      <c r="JQK389" s="247"/>
      <c r="JQL389" s="247"/>
      <c r="JQM389" s="247"/>
      <c r="JQN389" s="247"/>
      <c r="JQO389" s="247"/>
      <c r="JQP389" s="247"/>
      <c r="JQQ389" s="247"/>
      <c r="JQR389" s="247"/>
      <c r="JQS389" s="247"/>
      <c r="JQT389" s="247"/>
      <c r="JQU389" s="247"/>
      <c r="JQV389" s="247"/>
      <c r="JQW389" s="247"/>
      <c r="JQX389" s="247"/>
      <c r="JQY389" s="247"/>
      <c r="JQZ389" s="247"/>
      <c r="JRA389" s="247"/>
      <c r="JRB389" s="247"/>
      <c r="JRC389" s="247"/>
      <c r="JRD389" s="247"/>
      <c r="JRE389" s="247"/>
      <c r="JRF389" s="247"/>
      <c r="JRG389" s="247"/>
      <c r="JRH389" s="247"/>
      <c r="JRI389" s="247"/>
      <c r="JRJ389" s="247"/>
      <c r="JRK389" s="247"/>
      <c r="JRL389" s="247"/>
      <c r="JRM389" s="247"/>
      <c r="JRN389" s="247"/>
      <c r="JRO389" s="247"/>
      <c r="JRP389" s="247"/>
      <c r="JRQ389" s="247"/>
      <c r="JRR389" s="247"/>
      <c r="JRS389" s="247"/>
      <c r="JRT389" s="247"/>
      <c r="JRU389" s="247"/>
      <c r="JRV389" s="247"/>
      <c r="JRW389" s="247"/>
      <c r="JRX389" s="247"/>
      <c r="JRY389" s="247"/>
      <c r="JRZ389" s="247"/>
      <c r="JSA389" s="247"/>
      <c r="JSB389" s="247"/>
      <c r="JSC389" s="247"/>
      <c r="JSD389" s="247"/>
      <c r="JSE389" s="247"/>
      <c r="JSF389" s="247"/>
      <c r="JSG389" s="247"/>
      <c r="JSH389" s="247"/>
      <c r="JSI389" s="247"/>
      <c r="JSJ389" s="247"/>
      <c r="JSK389" s="247"/>
      <c r="JSL389" s="247"/>
      <c r="JSM389" s="247"/>
      <c r="JSN389" s="247"/>
      <c r="JSO389" s="247"/>
      <c r="JSP389" s="247"/>
      <c r="JSQ389" s="247"/>
      <c r="JSR389" s="247"/>
      <c r="JSS389" s="247"/>
      <c r="JST389" s="247"/>
      <c r="JSU389" s="247"/>
      <c r="JSV389" s="247"/>
      <c r="JSW389" s="247"/>
      <c r="JSX389" s="247"/>
      <c r="JSY389" s="247"/>
      <c r="JSZ389" s="247"/>
      <c r="JTA389" s="247"/>
      <c r="JTB389" s="247"/>
      <c r="JTC389" s="247"/>
      <c r="JTD389" s="247"/>
      <c r="JTE389" s="247"/>
      <c r="JTF389" s="247"/>
      <c r="JTG389" s="247"/>
      <c r="JTH389" s="247"/>
      <c r="JTI389" s="247"/>
      <c r="JTJ389" s="247"/>
      <c r="JTK389" s="247"/>
      <c r="JTL389" s="247"/>
      <c r="JTM389" s="247"/>
      <c r="JTN389" s="247"/>
      <c r="JTO389" s="247"/>
      <c r="JTP389" s="247"/>
      <c r="JTQ389" s="247"/>
      <c r="JTR389" s="247"/>
      <c r="JTS389" s="247"/>
      <c r="JTT389" s="247"/>
      <c r="JTU389" s="247"/>
      <c r="JTV389" s="247"/>
      <c r="JTW389" s="247"/>
      <c r="JTX389" s="247"/>
      <c r="JTY389" s="247"/>
      <c r="JTZ389" s="247"/>
      <c r="JUA389" s="247"/>
      <c r="JUB389" s="247"/>
      <c r="JUC389" s="247"/>
      <c r="JUD389" s="247"/>
      <c r="JUE389" s="247"/>
      <c r="JUF389" s="247"/>
      <c r="JUG389" s="247"/>
      <c r="JUH389" s="247"/>
      <c r="JUI389" s="247"/>
      <c r="JUJ389" s="247"/>
      <c r="JUK389" s="247"/>
      <c r="JUL389" s="247"/>
      <c r="JUM389" s="247"/>
      <c r="JUN389" s="247"/>
      <c r="JUO389" s="247"/>
      <c r="JUP389" s="247"/>
      <c r="JUQ389" s="247"/>
      <c r="JUR389" s="247"/>
      <c r="JUS389" s="247"/>
      <c r="JUT389" s="247"/>
      <c r="JUU389" s="247"/>
      <c r="JUV389" s="247"/>
      <c r="JUW389" s="247"/>
      <c r="JUX389" s="247"/>
      <c r="JUY389" s="247"/>
      <c r="JUZ389" s="247"/>
      <c r="JVA389" s="247"/>
      <c r="JVB389" s="247"/>
      <c r="JVC389" s="247"/>
      <c r="JVD389" s="247"/>
      <c r="JVE389" s="247"/>
      <c r="JVF389" s="247"/>
      <c r="JVG389" s="247"/>
      <c r="JVH389" s="247"/>
      <c r="JVI389" s="247"/>
      <c r="JVJ389" s="247"/>
      <c r="JVK389" s="247"/>
      <c r="JVL389" s="247"/>
      <c r="JVM389" s="247"/>
      <c r="JVN389" s="247"/>
      <c r="JVO389" s="247"/>
      <c r="JVP389" s="247"/>
      <c r="JVQ389" s="247"/>
      <c r="JVR389" s="247"/>
      <c r="JVS389" s="247"/>
      <c r="JVT389" s="247"/>
      <c r="JVU389" s="247"/>
      <c r="JVV389" s="247"/>
      <c r="JVW389" s="247"/>
      <c r="JVX389" s="247"/>
      <c r="JVY389" s="247"/>
      <c r="JVZ389" s="247"/>
      <c r="JWA389" s="247"/>
      <c r="JWB389" s="247"/>
      <c r="JWC389" s="247"/>
      <c r="JWD389" s="247"/>
      <c r="JWE389" s="247"/>
      <c r="JWF389" s="247"/>
      <c r="JWG389" s="247"/>
      <c r="JWH389" s="247"/>
      <c r="JWI389" s="247"/>
      <c r="JWJ389" s="247"/>
      <c r="JWK389" s="247"/>
      <c r="JWL389" s="247"/>
      <c r="JWM389" s="247"/>
      <c r="JWN389" s="247"/>
      <c r="JWO389" s="247"/>
      <c r="JWP389" s="247"/>
      <c r="JWQ389" s="247"/>
      <c r="JWR389" s="247"/>
      <c r="JWS389" s="247"/>
      <c r="JWT389" s="247"/>
      <c r="JWU389" s="247"/>
      <c r="JWV389" s="247"/>
      <c r="JWW389" s="247"/>
      <c r="JWX389" s="247"/>
      <c r="JWY389" s="247"/>
      <c r="JWZ389" s="247"/>
      <c r="JXA389" s="247"/>
      <c r="JXB389" s="247"/>
      <c r="JXC389" s="247"/>
      <c r="JXD389" s="247"/>
      <c r="JXE389" s="247"/>
      <c r="JXF389" s="247"/>
      <c r="JXG389" s="247"/>
      <c r="JXH389" s="247"/>
      <c r="JXI389" s="247"/>
      <c r="JXJ389" s="247"/>
      <c r="JXK389" s="247"/>
      <c r="JXL389" s="247"/>
      <c r="JXM389" s="247"/>
      <c r="JXN389" s="247"/>
      <c r="JXO389" s="247"/>
      <c r="JXP389" s="247"/>
      <c r="JXQ389" s="247"/>
      <c r="JXR389" s="247"/>
      <c r="JXS389" s="247"/>
      <c r="JXT389" s="247"/>
      <c r="JXU389" s="247"/>
      <c r="JXV389" s="247"/>
      <c r="JXW389" s="247"/>
      <c r="JXX389" s="247"/>
      <c r="JXY389" s="247"/>
      <c r="JXZ389" s="247"/>
      <c r="JYA389" s="247"/>
      <c r="JYB389" s="247"/>
      <c r="JYC389" s="247"/>
      <c r="JYD389" s="247"/>
      <c r="JYE389" s="247"/>
      <c r="JYF389" s="247"/>
      <c r="JYG389" s="247"/>
      <c r="JYH389" s="247"/>
      <c r="JYI389" s="247"/>
      <c r="JYJ389" s="247"/>
      <c r="JYK389" s="247"/>
      <c r="JYL389" s="247"/>
      <c r="JYM389" s="247"/>
      <c r="JYN389" s="247"/>
      <c r="JYO389" s="247"/>
      <c r="JYP389" s="247"/>
      <c r="JYQ389" s="247"/>
      <c r="JYR389" s="247"/>
      <c r="JYS389" s="247"/>
      <c r="JYT389" s="247"/>
      <c r="JYU389" s="247"/>
      <c r="JYV389" s="247"/>
      <c r="JYW389" s="247"/>
      <c r="JYX389" s="247"/>
      <c r="JYY389" s="247"/>
      <c r="JYZ389" s="247"/>
      <c r="JZA389" s="247"/>
      <c r="JZB389" s="247"/>
      <c r="JZC389" s="247"/>
      <c r="JZD389" s="247"/>
      <c r="JZE389" s="247"/>
      <c r="JZF389" s="247"/>
      <c r="JZG389" s="247"/>
      <c r="JZH389" s="247"/>
      <c r="JZI389" s="247"/>
      <c r="JZJ389" s="247"/>
      <c r="JZK389" s="247"/>
      <c r="JZL389" s="247"/>
      <c r="JZM389" s="247"/>
      <c r="JZN389" s="247"/>
      <c r="JZO389" s="247"/>
      <c r="JZP389" s="247"/>
      <c r="JZQ389" s="247"/>
      <c r="JZR389" s="247"/>
      <c r="JZS389" s="247"/>
      <c r="JZT389" s="247"/>
      <c r="JZU389" s="247"/>
      <c r="JZV389" s="247"/>
      <c r="JZW389" s="247"/>
      <c r="JZX389" s="247"/>
      <c r="JZY389" s="247"/>
      <c r="JZZ389" s="247"/>
      <c r="KAA389" s="247"/>
      <c r="KAB389" s="247"/>
      <c r="KAC389" s="247"/>
      <c r="KAD389" s="247"/>
      <c r="KAE389" s="247"/>
      <c r="KAF389" s="247"/>
      <c r="KAG389" s="247"/>
      <c r="KAH389" s="247"/>
      <c r="KAI389" s="247"/>
      <c r="KAJ389" s="247"/>
      <c r="KAK389" s="247"/>
      <c r="KAL389" s="247"/>
      <c r="KAM389" s="247"/>
      <c r="KAN389" s="247"/>
      <c r="KAO389" s="247"/>
      <c r="KAP389" s="247"/>
      <c r="KAQ389" s="247"/>
      <c r="KAR389" s="247"/>
      <c r="KAS389" s="247"/>
      <c r="KAT389" s="247"/>
      <c r="KAU389" s="247"/>
      <c r="KAV389" s="247"/>
      <c r="KAW389" s="247"/>
      <c r="KAX389" s="247"/>
      <c r="KAY389" s="247"/>
      <c r="KAZ389" s="247"/>
      <c r="KBA389" s="247"/>
      <c r="KBB389" s="247"/>
      <c r="KBC389" s="247"/>
      <c r="KBD389" s="247"/>
      <c r="KBE389" s="247"/>
      <c r="KBF389" s="247"/>
      <c r="KBG389" s="247"/>
      <c r="KBH389" s="247"/>
      <c r="KBI389" s="247"/>
      <c r="KBJ389" s="247"/>
      <c r="KBK389" s="247"/>
      <c r="KBL389" s="247"/>
      <c r="KBM389" s="247"/>
      <c r="KBN389" s="247"/>
      <c r="KBO389" s="247"/>
      <c r="KBP389" s="247"/>
      <c r="KBQ389" s="247"/>
      <c r="KBR389" s="247"/>
      <c r="KBS389" s="247"/>
      <c r="KBT389" s="247"/>
      <c r="KBU389" s="247"/>
      <c r="KBV389" s="247"/>
      <c r="KBW389" s="247"/>
      <c r="KBX389" s="247"/>
      <c r="KBY389" s="247"/>
      <c r="KBZ389" s="247"/>
      <c r="KCA389" s="247"/>
      <c r="KCB389" s="247"/>
      <c r="KCC389" s="247"/>
      <c r="KCD389" s="247"/>
      <c r="KCE389" s="247"/>
      <c r="KCF389" s="247"/>
      <c r="KCG389" s="247"/>
      <c r="KCH389" s="247"/>
      <c r="KCI389" s="247"/>
      <c r="KCJ389" s="247"/>
      <c r="KCK389" s="247"/>
      <c r="KCL389" s="247"/>
      <c r="KCM389" s="247"/>
      <c r="KCN389" s="247"/>
      <c r="KCO389" s="247"/>
      <c r="KCP389" s="247"/>
      <c r="KCQ389" s="247"/>
      <c r="KCR389" s="247"/>
      <c r="KCS389" s="247"/>
      <c r="KCT389" s="247"/>
      <c r="KCU389" s="247"/>
      <c r="KCV389" s="247"/>
      <c r="KCW389" s="247"/>
      <c r="KCX389" s="247"/>
      <c r="KCY389" s="247"/>
      <c r="KCZ389" s="247"/>
      <c r="KDA389" s="247"/>
      <c r="KDB389" s="247"/>
      <c r="KDC389" s="247"/>
      <c r="KDD389" s="247"/>
      <c r="KDE389" s="247"/>
      <c r="KDF389" s="247"/>
      <c r="KDG389" s="247"/>
      <c r="KDH389" s="247"/>
      <c r="KDI389" s="247"/>
      <c r="KDJ389" s="247"/>
      <c r="KDK389" s="247"/>
      <c r="KDL389" s="247"/>
      <c r="KDM389" s="247"/>
      <c r="KDN389" s="247"/>
      <c r="KDO389" s="247"/>
      <c r="KDP389" s="247"/>
      <c r="KDQ389" s="247"/>
      <c r="KDR389" s="247"/>
      <c r="KDS389" s="247"/>
      <c r="KDT389" s="247"/>
      <c r="KDU389" s="247"/>
      <c r="KDV389" s="247"/>
      <c r="KDW389" s="247"/>
      <c r="KDX389" s="247"/>
      <c r="KDY389" s="247"/>
      <c r="KDZ389" s="247"/>
      <c r="KEA389" s="247"/>
      <c r="KEB389" s="247"/>
      <c r="KEC389" s="247"/>
      <c r="KED389" s="247"/>
      <c r="KEE389" s="247"/>
      <c r="KEF389" s="247"/>
      <c r="KEG389" s="247"/>
      <c r="KEH389" s="247"/>
      <c r="KEI389" s="247"/>
      <c r="KEJ389" s="247"/>
      <c r="KEK389" s="247"/>
      <c r="KEL389" s="247"/>
      <c r="KEM389" s="247"/>
      <c r="KEN389" s="247"/>
      <c r="KEO389" s="247"/>
      <c r="KEP389" s="247"/>
      <c r="KEQ389" s="247"/>
      <c r="KER389" s="247"/>
      <c r="KES389" s="247"/>
      <c r="KET389" s="247"/>
      <c r="KEU389" s="247"/>
      <c r="KEV389" s="247"/>
      <c r="KEW389" s="247"/>
      <c r="KEX389" s="247"/>
      <c r="KEY389" s="247"/>
      <c r="KEZ389" s="247"/>
      <c r="KFA389" s="247"/>
      <c r="KFB389" s="247"/>
      <c r="KFC389" s="247"/>
      <c r="KFD389" s="247"/>
      <c r="KFE389" s="247"/>
      <c r="KFF389" s="247"/>
      <c r="KFG389" s="247"/>
      <c r="KFH389" s="247"/>
      <c r="KFI389" s="247"/>
      <c r="KFJ389" s="247"/>
      <c r="KFK389" s="247"/>
      <c r="KFL389" s="247"/>
      <c r="KFM389" s="247"/>
      <c r="KFN389" s="247"/>
      <c r="KFO389" s="247"/>
      <c r="KFP389" s="247"/>
      <c r="KFQ389" s="247"/>
      <c r="KFR389" s="247"/>
      <c r="KFS389" s="247"/>
      <c r="KFT389" s="247"/>
      <c r="KFU389" s="247"/>
      <c r="KFV389" s="247"/>
      <c r="KFW389" s="247"/>
      <c r="KFX389" s="247"/>
      <c r="KFY389" s="247"/>
      <c r="KFZ389" s="247"/>
      <c r="KGA389" s="247"/>
      <c r="KGB389" s="247"/>
      <c r="KGC389" s="247"/>
      <c r="KGD389" s="247"/>
      <c r="KGE389" s="247"/>
      <c r="KGF389" s="247"/>
      <c r="KGG389" s="247"/>
      <c r="KGH389" s="247"/>
      <c r="KGI389" s="247"/>
      <c r="KGJ389" s="247"/>
      <c r="KGK389" s="247"/>
      <c r="KGL389" s="247"/>
      <c r="KGM389" s="247"/>
      <c r="KGN389" s="247"/>
      <c r="KGO389" s="247"/>
      <c r="KGP389" s="247"/>
      <c r="KGQ389" s="247"/>
      <c r="KGR389" s="247"/>
      <c r="KGS389" s="247"/>
      <c r="KGT389" s="247"/>
      <c r="KGU389" s="247"/>
      <c r="KGV389" s="247"/>
      <c r="KGW389" s="247"/>
      <c r="KGX389" s="247"/>
      <c r="KGY389" s="247"/>
      <c r="KGZ389" s="247"/>
      <c r="KHA389" s="247"/>
      <c r="KHB389" s="247"/>
      <c r="KHC389" s="247"/>
      <c r="KHD389" s="247"/>
      <c r="KHE389" s="247"/>
      <c r="KHF389" s="247"/>
      <c r="KHG389" s="247"/>
      <c r="KHH389" s="247"/>
      <c r="KHI389" s="247"/>
      <c r="KHJ389" s="247"/>
      <c r="KHK389" s="247"/>
      <c r="KHL389" s="247"/>
      <c r="KHM389" s="247"/>
      <c r="KHN389" s="247"/>
      <c r="KHO389" s="247"/>
      <c r="KHP389" s="247"/>
      <c r="KHQ389" s="247"/>
      <c r="KHR389" s="247"/>
      <c r="KHS389" s="247"/>
      <c r="KHT389" s="247"/>
      <c r="KHU389" s="247"/>
      <c r="KHV389" s="247"/>
      <c r="KHW389" s="247"/>
      <c r="KHX389" s="247"/>
      <c r="KHY389" s="247"/>
      <c r="KHZ389" s="247"/>
      <c r="KIA389" s="247"/>
      <c r="KIB389" s="247"/>
      <c r="KIC389" s="247"/>
      <c r="KID389" s="247"/>
      <c r="KIE389" s="247"/>
      <c r="KIF389" s="247"/>
      <c r="KIG389" s="247"/>
      <c r="KIH389" s="247"/>
      <c r="KII389" s="247"/>
      <c r="KIJ389" s="247"/>
      <c r="KIK389" s="247"/>
      <c r="KIL389" s="247"/>
      <c r="KIM389" s="247"/>
      <c r="KIN389" s="247"/>
      <c r="KIO389" s="247"/>
      <c r="KIP389" s="247"/>
      <c r="KIQ389" s="247"/>
      <c r="KIR389" s="247"/>
      <c r="KIS389" s="247"/>
      <c r="KIT389" s="247"/>
      <c r="KIU389" s="247"/>
      <c r="KIV389" s="247"/>
      <c r="KIW389" s="247"/>
      <c r="KIX389" s="247"/>
      <c r="KIY389" s="247"/>
      <c r="KIZ389" s="247"/>
      <c r="KJA389" s="247"/>
      <c r="KJB389" s="247"/>
      <c r="KJC389" s="247"/>
      <c r="KJD389" s="247"/>
      <c r="KJE389" s="247"/>
      <c r="KJF389" s="247"/>
      <c r="KJG389" s="247"/>
      <c r="KJH389" s="247"/>
      <c r="KJI389" s="247"/>
      <c r="KJJ389" s="247"/>
      <c r="KJK389" s="247"/>
      <c r="KJL389" s="247"/>
      <c r="KJM389" s="247"/>
      <c r="KJN389" s="247"/>
      <c r="KJO389" s="247"/>
      <c r="KJP389" s="247"/>
      <c r="KJQ389" s="247"/>
      <c r="KJR389" s="247"/>
      <c r="KJS389" s="247"/>
      <c r="KJT389" s="247"/>
      <c r="KJU389" s="247"/>
      <c r="KJV389" s="247"/>
      <c r="KJW389" s="247"/>
      <c r="KJX389" s="247"/>
      <c r="KJY389" s="247"/>
      <c r="KJZ389" s="247"/>
      <c r="KKA389" s="247"/>
      <c r="KKB389" s="247"/>
      <c r="KKC389" s="247"/>
      <c r="KKD389" s="247"/>
      <c r="KKE389" s="247"/>
      <c r="KKF389" s="247"/>
      <c r="KKG389" s="247"/>
      <c r="KKH389" s="247"/>
      <c r="KKI389" s="247"/>
      <c r="KKJ389" s="247"/>
      <c r="KKK389" s="247"/>
      <c r="KKL389" s="247"/>
      <c r="KKM389" s="247"/>
      <c r="KKN389" s="247"/>
      <c r="KKO389" s="247"/>
      <c r="KKP389" s="247"/>
      <c r="KKQ389" s="247"/>
      <c r="KKR389" s="247"/>
      <c r="KKS389" s="247"/>
      <c r="KKT389" s="247"/>
      <c r="KKU389" s="247"/>
      <c r="KKV389" s="247"/>
      <c r="KKW389" s="247"/>
      <c r="KKX389" s="247"/>
      <c r="KKY389" s="247"/>
      <c r="KKZ389" s="247"/>
      <c r="KLA389" s="247"/>
      <c r="KLB389" s="247"/>
      <c r="KLC389" s="247"/>
      <c r="KLD389" s="247"/>
      <c r="KLE389" s="247"/>
      <c r="KLF389" s="247"/>
      <c r="KLG389" s="247"/>
      <c r="KLH389" s="247"/>
      <c r="KLI389" s="247"/>
      <c r="KLJ389" s="247"/>
      <c r="KLK389" s="247"/>
      <c r="KLL389" s="247"/>
      <c r="KLM389" s="247"/>
      <c r="KLN389" s="247"/>
      <c r="KLO389" s="247"/>
      <c r="KLP389" s="247"/>
      <c r="KLQ389" s="247"/>
      <c r="KLR389" s="247"/>
      <c r="KLS389" s="247"/>
      <c r="KLT389" s="247"/>
      <c r="KLU389" s="247"/>
      <c r="KLV389" s="247"/>
      <c r="KLW389" s="247"/>
      <c r="KLX389" s="247"/>
      <c r="KLY389" s="247"/>
      <c r="KLZ389" s="247"/>
      <c r="KMA389" s="247"/>
      <c r="KMB389" s="247"/>
      <c r="KMC389" s="247"/>
      <c r="KMD389" s="247"/>
      <c r="KME389" s="247"/>
      <c r="KMF389" s="247"/>
      <c r="KMG389" s="247"/>
      <c r="KMH389" s="247"/>
      <c r="KMI389" s="247"/>
      <c r="KMJ389" s="247"/>
      <c r="KMK389" s="247"/>
      <c r="KML389" s="247"/>
      <c r="KMM389" s="247"/>
      <c r="KMN389" s="247"/>
      <c r="KMO389" s="247"/>
      <c r="KMP389" s="247"/>
      <c r="KMQ389" s="247"/>
      <c r="KMR389" s="247"/>
      <c r="KMS389" s="247"/>
      <c r="KMT389" s="247"/>
      <c r="KMU389" s="247"/>
      <c r="KMV389" s="247"/>
      <c r="KMW389" s="247"/>
      <c r="KMX389" s="247"/>
      <c r="KMY389" s="247"/>
      <c r="KMZ389" s="247"/>
      <c r="KNA389" s="247"/>
      <c r="KNB389" s="247"/>
      <c r="KNC389" s="247"/>
      <c r="KND389" s="247"/>
      <c r="KNE389" s="247"/>
      <c r="KNF389" s="247"/>
      <c r="KNG389" s="247"/>
      <c r="KNH389" s="247"/>
      <c r="KNI389" s="247"/>
      <c r="KNJ389" s="247"/>
      <c r="KNK389" s="247"/>
      <c r="KNL389" s="247"/>
      <c r="KNM389" s="247"/>
      <c r="KNN389" s="247"/>
      <c r="KNO389" s="247"/>
      <c r="KNP389" s="247"/>
      <c r="KNQ389" s="247"/>
      <c r="KNR389" s="247"/>
      <c r="KNS389" s="247"/>
      <c r="KNT389" s="247"/>
      <c r="KNU389" s="247"/>
      <c r="KNV389" s="247"/>
      <c r="KNW389" s="247"/>
      <c r="KNX389" s="247"/>
      <c r="KNY389" s="247"/>
      <c r="KNZ389" s="247"/>
      <c r="KOA389" s="247"/>
      <c r="KOB389" s="247"/>
      <c r="KOC389" s="247"/>
      <c r="KOD389" s="247"/>
      <c r="KOE389" s="247"/>
      <c r="KOF389" s="247"/>
      <c r="KOG389" s="247"/>
      <c r="KOH389" s="247"/>
      <c r="KOI389" s="247"/>
      <c r="KOJ389" s="247"/>
      <c r="KOK389" s="247"/>
      <c r="KOL389" s="247"/>
      <c r="KOM389" s="247"/>
      <c r="KON389" s="247"/>
      <c r="KOO389" s="247"/>
      <c r="KOP389" s="247"/>
      <c r="KOQ389" s="247"/>
      <c r="KOR389" s="247"/>
      <c r="KOS389" s="247"/>
      <c r="KOT389" s="247"/>
      <c r="KOU389" s="247"/>
      <c r="KOV389" s="247"/>
      <c r="KOW389" s="247"/>
      <c r="KOX389" s="247"/>
      <c r="KOY389" s="247"/>
      <c r="KOZ389" s="247"/>
      <c r="KPA389" s="247"/>
      <c r="KPB389" s="247"/>
      <c r="KPC389" s="247"/>
      <c r="KPD389" s="247"/>
      <c r="KPE389" s="247"/>
      <c r="KPF389" s="247"/>
      <c r="KPG389" s="247"/>
      <c r="KPH389" s="247"/>
      <c r="KPI389" s="247"/>
      <c r="KPJ389" s="247"/>
      <c r="KPK389" s="247"/>
      <c r="KPL389" s="247"/>
      <c r="KPM389" s="247"/>
      <c r="KPN389" s="247"/>
      <c r="KPO389" s="247"/>
      <c r="KPP389" s="247"/>
      <c r="KPQ389" s="247"/>
      <c r="KPR389" s="247"/>
      <c r="KPS389" s="247"/>
      <c r="KPT389" s="247"/>
      <c r="KPU389" s="247"/>
      <c r="KPV389" s="247"/>
      <c r="KPW389" s="247"/>
      <c r="KPX389" s="247"/>
      <c r="KPY389" s="247"/>
      <c r="KPZ389" s="247"/>
      <c r="KQA389" s="247"/>
      <c r="KQB389" s="247"/>
      <c r="KQC389" s="247"/>
      <c r="KQD389" s="247"/>
      <c r="KQE389" s="247"/>
      <c r="KQF389" s="247"/>
      <c r="KQG389" s="247"/>
      <c r="KQH389" s="247"/>
      <c r="KQI389" s="247"/>
      <c r="KQJ389" s="247"/>
      <c r="KQK389" s="247"/>
      <c r="KQL389" s="247"/>
      <c r="KQM389" s="247"/>
      <c r="KQN389" s="247"/>
      <c r="KQO389" s="247"/>
      <c r="KQP389" s="247"/>
      <c r="KQQ389" s="247"/>
      <c r="KQR389" s="247"/>
      <c r="KQS389" s="247"/>
      <c r="KQT389" s="247"/>
      <c r="KQU389" s="247"/>
      <c r="KQV389" s="247"/>
      <c r="KQW389" s="247"/>
      <c r="KQX389" s="247"/>
      <c r="KQY389" s="247"/>
      <c r="KQZ389" s="247"/>
      <c r="KRA389" s="247"/>
      <c r="KRB389" s="247"/>
      <c r="KRC389" s="247"/>
      <c r="KRD389" s="247"/>
      <c r="KRE389" s="247"/>
      <c r="KRF389" s="247"/>
      <c r="KRG389" s="247"/>
      <c r="KRH389" s="247"/>
      <c r="KRI389" s="247"/>
      <c r="KRJ389" s="247"/>
      <c r="KRK389" s="247"/>
      <c r="KRL389" s="247"/>
      <c r="KRM389" s="247"/>
      <c r="KRN389" s="247"/>
      <c r="KRO389" s="247"/>
      <c r="KRP389" s="247"/>
      <c r="KRQ389" s="247"/>
      <c r="KRR389" s="247"/>
      <c r="KRS389" s="247"/>
      <c r="KRT389" s="247"/>
      <c r="KRU389" s="247"/>
      <c r="KRV389" s="247"/>
      <c r="KRW389" s="247"/>
      <c r="KRX389" s="247"/>
      <c r="KRY389" s="247"/>
      <c r="KRZ389" s="247"/>
      <c r="KSA389" s="247"/>
      <c r="KSB389" s="247"/>
      <c r="KSC389" s="247"/>
      <c r="KSD389" s="247"/>
      <c r="KSE389" s="247"/>
      <c r="KSF389" s="247"/>
      <c r="KSG389" s="247"/>
      <c r="KSH389" s="247"/>
      <c r="KSI389" s="247"/>
      <c r="KSJ389" s="247"/>
      <c r="KSK389" s="247"/>
      <c r="KSL389" s="247"/>
      <c r="KSM389" s="247"/>
      <c r="KSN389" s="247"/>
      <c r="KSO389" s="247"/>
      <c r="KSP389" s="247"/>
      <c r="KSQ389" s="247"/>
      <c r="KSR389" s="247"/>
      <c r="KSS389" s="247"/>
      <c r="KST389" s="247"/>
      <c r="KSU389" s="247"/>
      <c r="KSV389" s="247"/>
      <c r="KSW389" s="247"/>
      <c r="KSX389" s="247"/>
      <c r="KSY389" s="247"/>
      <c r="KSZ389" s="247"/>
      <c r="KTA389" s="247"/>
      <c r="KTB389" s="247"/>
      <c r="KTC389" s="247"/>
      <c r="KTD389" s="247"/>
      <c r="KTE389" s="247"/>
      <c r="KTF389" s="247"/>
      <c r="KTG389" s="247"/>
      <c r="KTH389" s="247"/>
      <c r="KTI389" s="247"/>
      <c r="KTJ389" s="247"/>
      <c r="KTK389" s="247"/>
      <c r="KTL389" s="247"/>
      <c r="KTM389" s="247"/>
      <c r="KTN389" s="247"/>
      <c r="KTO389" s="247"/>
      <c r="KTP389" s="247"/>
      <c r="KTQ389" s="247"/>
      <c r="KTR389" s="247"/>
      <c r="KTS389" s="247"/>
      <c r="KTT389" s="247"/>
      <c r="KTU389" s="247"/>
      <c r="KTV389" s="247"/>
      <c r="KTW389" s="247"/>
      <c r="KTX389" s="247"/>
      <c r="KTY389" s="247"/>
      <c r="KTZ389" s="247"/>
      <c r="KUA389" s="247"/>
      <c r="KUB389" s="247"/>
      <c r="KUC389" s="247"/>
      <c r="KUD389" s="247"/>
      <c r="KUE389" s="247"/>
      <c r="KUF389" s="247"/>
      <c r="KUG389" s="247"/>
      <c r="KUH389" s="247"/>
      <c r="KUI389" s="247"/>
      <c r="KUJ389" s="247"/>
      <c r="KUK389" s="247"/>
      <c r="KUL389" s="247"/>
      <c r="KUM389" s="247"/>
      <c r="KUN389" s="247"/>
      <c r="KUO389" s="247"/>
      <c r="KUP389" s="247"/>
      <c r="KUQ389" s="247"/>
      <c r="KUR389" s="247"/>
      <c r="KUS389" s="247"/>
      <c r="KUT389" s="247"/>
      <c r="KUU389" s="247"/>
      <c r="KUV389" s="247"/>
      <c r="KUW389" s="247"/>
      <c r="KUX389" s="247"/>
      <c r="KUY389" s="247"/>
      <c r="KUZ389" s="247"/>
      <c r="KVA389" s="247"/>
      <c r="KVB389" s="247"/>
      <c r="KVC389" s="247"/>
      <c r="KVD389" s="247"/>
      <c r="KVE389" s="247"/>
      <c r="KVF389" s="247"/>
      <c r="KVG389" s="247"/>
      <c r="KVH389" s="247"/>
      <c r="KVI389" s="247"/>
      <c r="KVJ389" s="247"/>
      <c r="KVK389" s="247"/>
      <c r="KVL389" s="247"/>
      <c r="KVM389" s="247"/>
      <c r="KVN389" s="247"/>
      <c r="KVO389" s="247"/>
      <c r="KVP389" s="247"/>
      <c r="KVQ389" s="247"/>
      <c r="KVR389" s="247"/>
      <c r="KVS389" s="247"/>
      <c r="KVT389" s="247"/>
      <c r="KVU389" s="247"/>
      <c r="KVV389" s="247"/>
      <c r="KVW389" s="247"/>
      <c r="KVX389" s="247"/>
      <c r="KVY389" s="247"/>
      <c r="KVZ389" s="247"/>
      <c r="KWA389" s="247"/>
      <c r="KWB389" s="247"/>
      <c r="KWC389" s="247"/>
      <c r="KWD389" s="247"/>
      <c r="KWE389" s="247"/>
      <c r="KWF389" s="247"/>
      <c r="KWG389" s="247"/>
      <c r="KWH389" s="247"/>
      <c r="KWI389" s="247"/>
      <c r="KWJ389" s="247"/>
      <c r="KWK389" s="247"/>
      <c r="KWL389" s="247"/>
      <c r="KWM389" s="247"/>
      <c r="KWN389" s="247"/>
      <c r="KWO389" s="247"/>
      <c r="KWP389" s="247"/>
      <c r="KWQ389" s="247"/>
      <c r="KWR389" s="247"/>
      <c r="KWS389" s="247"/>
      <c r="KWT389" s="247"/>
      <c r="KWU389" s="247"/>
      <c r="KWV389" s="247"/>
      <c r="KWW389" s="247"/>
      <c r="KWX389" s="247"/>
      <c r="KWY389" s="247"/>
      <c r="KWZ389" s="247"/>
      <c r="KXA389" s="247"/>
      <c r="KXB389" s="247"/>
      <c r="KXC389" s="247"/>
      <c r="KXD389" s="247"/>
      <c r="KXE389" s="247"/>
      <c r="KXF389" s="247"/>
      <c r="KXG389" s="247"/>
      <c r="KXH389" s="247"/>
      <c r="KXI389" s="247"/>
      <c r="KXJ389" s="247"/>
      <c r="KXK389" s="247"/>
      <c r="KXL389" s="247"/>
      <c r="KXM389" s="247"/>
      <c r="KXN389" s="247"/>
      <c r="KXO389" s="247"/>
      <c r="KXP389" s="247"/>
      <c r="KXQ389" s="247"/>
      <c r="KXR389" s="247"/>
      <c r="KXS389" s="247"/>
      <c r="KXT389" s="247"/>
      <c r="KXU389" s="247"/>
      <c r="KXV389" s="247"/>
      <c r="KXW389" s="247"/>
      <c r="KXX389" s="247"/>
      <c r="KXY389" s="247"/>
      <c r="KXZ389" s="247"/>
      <c r="KYA389" s="247"/>
      <c r="KYB389" s="247"/>
      <c r="KYC389" s="247"/>
      <c r="KYD389" s="247"/>
      <c r="KYE389" s="247"/>
      <c r="KYF389" s="247"/>
      <c r="KYG389" s="247"/>
      <c r="KYH389" s="247"/>
      <c r="KYI389" s="247"/>
      <c r="KYJ389" s="247"/>
      <c r="KYK389" s="247"/>
      <c r="KYL389" s="247"/>
      <c r="KYM389" s="247"/>
      <c r="KYN389" s="247"/>
      <c r="KYO389" s="247"/>
      <c r="KYP389" s="247"/>
      <c r="KYQ389" s="247"/>
      <c r="KYR389" s="247"/>
      <c r="KYS389" s="247"/>
      <c r="KYT389" s="247"/>
      <c r="KYU389" s="247"/>
      <c r="KYV389" s="247"/>
      <c r="KYW389" s="247"/>
      <c r="KYX389" s="247"/>
      <c r="KYY389" s="247"/>
      <c r="KYZ389" s="247"/>
      <c r="KZA389" s="247"/>
      <c r="KZB389" s="247"/>
      <c r="KZC389" s="247"/>
      <c r="KZD389" s="247"/>
      <c r="KZE389" s="247"/>
      <c r="KZF389" s="247"/>
      <c r="KZG389" s="247"/>
      <c r="KZH389" s="247"/>
      <c r="KZI389" s="247"/>
      <c r="KZJ389" s="247"/>
      <c r="KZK389" s="247"/>
      <c r="KZL389" s="247"/>
      <c r="KZM389" s="247"/>
      <c r="KZN389" s="247"/>
      <c r="KZO389" s="247"/>
      <c r="KZP389" s="247"/>
      <c r="KZQ389" s="247"/>
      <c r="KZR389" s="247"/>
      <c r="KZS389" s="247"/>
      <c r="KZT389" s="247"/>
      <c r="KZU389" s="247"/>
      <c r="KZV389" s="247"/>
      <c r="KZW389" s="247"/>
      <c r="KZX389" s="247"/>
      <c r="KZY389" s="247"/>
      <c r="KZZ389" s="247"/>
      <c r="LAA389" s="247"/>
      <c r="LAB389" s="247"/>
      <c r="LAC389" s="247"/>
      <c r="LAD389" s="247"/>
      <c r="LAE389" s="247"/>
      <c r="LAF389" s="247"/>
      <c r="LAG389" s="247"/>
      <c r="LAH389" s="247"/>
      <c r="LAI389" s="247"/>
      <c r="LAJ389" s="247"/>
      <c r="LAK389" s="247"/>
      <c r="LAL389" s="247"/>
      <c r="LAM389" s="247"/>
      <c r="LAN389" s="247"/>
      <c r="LAO389" s="247"/>
      <c r="LAP389" s="247"/>
      <c r="LAQ389" s="247"/>
      <c r="LAR389" s="247"/>
      <c r="LAS389" s="247"/>
      <c r="LAT389" s="247"/>
      <c r="LAU389" s="247"/>
      <c r="LAV389" s="247"/>
      <c r="LAW389" s="247"/>
      <c r="LAX389" s="247"/>
      <c r="LAY389" s="247"/>
      <c r="LAZ389" s="247"/>
      <c r="LBA389" s="247"/>
      <c r="LBB389" s="247"/>
      <c r="LBC389" s="247"/>
      <c r="LBD389" s="247"/>
      <c r="LBE389" s="247"/>
      <c r="LBF389" s="247"/>
      <c r="LBG389" s="247"/>
      <c r="LBH389" s="247"/>
      <c r="LBI389" s="247"/>
      <c r="LBJ389" s="247"/>
      <c r="LBK389" s="247"/>
      <c r="LBL389" s="247"/>
      <c r="LBM389" s="247"/>
      <c r="LBN389" s="247"/>
      <c r="LBO389" s="247"/>
      <c r="LBP389" s="247"/>
      <c r="LBQ389" s="247"/>
      <c r="LBR389" s="247"/>
      <c r="LBS389" s="247"/>
      <c r="LBT389" s="247"/>
      <c r="LBU389" s="247"/>
      <c r="LBV389" s="247"/>
      <c r="LBW389" s="247"/>
      <c r="LBX389" s="247"/>
      <c r="LBY389" s="247"/>
      <c r="LBZ389" s="247"/>
      <c r="LCA389" s="247"/>
      <c r="LCB389" s="247"/>
      <c r="LCC389" s="247"/>
      <c r="LCD389" s="247"/>
      <c r="LCE389" s="247"/>
      <c r="LCF389" s="247"/>
      <c r="LCG389" s="247"/>
      <c r="LCH389" s="247"/>
      <c r="LCI389" s="247"/>
      <c r="LCJ389" s="247"/>
      <c r="LCK389" s="247"/>
      <c r="LCL389" s="247"/>
      <c r="LCM389" s="247"/>
      <c r="LCN389" s="247"/>
      <c r="LCO389" s="247"/>
      <c r="LCP389" s="247"/>
      <c r="LCQ389" s="247"/>
      <c r="LCR389" s="247"/>
      <c r="LCS389" s="247"/>
      <c r="LCT389" s="247"/>
      <c r="LCU389" s="247"/>
      <c r="LCV389" s="247"/>
      <c r="LCW389" s="247"/>
      <c r="LCX389" s="247"/>
      <c r="LCY389" s="247"/>
      <c r="LCZ389" s="247"/>
      <c r="LDA389" s="247"/>
      <c r="LDB389" s="247"/>
      <c r="LDC389" s="247"/>
      <c r="LDD389" s="247"/>
      <c r="LDE389" s="247"/>
      <c r="LDF389" s="247"/>
      <c r="LDG389" s="247"/>
      <c r="LDH389" s="247"/>
      <c r="LDI389" s="247"/>
      <c r="LDJ389" s="247"/>
      <c r="LDK389" s="247"/>
      <c r="LDL389" s="247"/>
      <c r="LDM389" s="247"/>
      <c r="LDN389" s="247"/>
      <c r="LDO389" s="247"/>
      <c r="LDP389" s="247"/>
      <c r="LDQ389" s="247"/>
      <c r="LDR389" s="247"/>
      <c r="LDS389" s="247"/>
      <c r="LDT389" s="247"/>
      <c r="LDU389" s="247"/>
      <c r="LDV389" s="247"/>
      <c r="LDW389" s="247"/>
      <c r="LDX389" s="247"/>
      <c r="LDY389" s="247"/>
      <c r="LDZ389" s="247"/>
      <c r="LEA389" s="247"/>
      <c r="LEB389" s="247"/>
      <c r="LEC389" s="247"/>
      <c r="LED389" s="247"/>
      <c r="LEE389" s="247"/>
      <c r="LEF389" s="247"/>
      <c r="LEG389" s="247"/>
      <c r="LEH389" s="247"/>
      <c r="LEI389" s="247"/>
      <c r="LEJ389" s="247"/>
      <c r="LEK389" s="247"/>
      <c r="LEL389" s="247"/>
      <c r="LEM389" s="247"/>
      <c r="LEN389" s="247"/>
      <c r="LEO389" s="247"/>
      <c r="LEP389" s="247"/>
      <c r="LEQ389" s="247"/>
      <c r="LER389" s="247"/>
      <c r="LES389" s="247"/>
      <c r="LET389" s="247"/>
      <c r="LEU389" s="247"/>
      <c r="LEV389" s="247"/>
      <c r="LEW389" s="247"/>
      <c r="LEX389" s="247"/>
      <c r="LEY389" s="247"/>
      <c r="LEZ389" s="247"/>
      <c r="LFA389" s="247"/>
      <c r="LFB389" s="247"/>
      <c r="LFC389" s="247"/>
      <c r="LFD389" s="247"/>
      <c r="LFE389" s="247"/>
      <c r="LFF389" s="247"/>
      <c r="LFG389" s="247"/>
      <c r="LFH389" s="247"/>
      <c r="LFI389" s="247"/>
      <c r="LFJ389" s="247"/>
      <c r="LFK389" s="247"/>
      <c r="LFL389" s="247"/>
      <c r="LFM389" s="247"/>
      <c r="LFN389" s="247"/>
      <c r="LFO389" s="247"/>
      <c r="LFP389" s="247"/>
      <c r="LFQ389" s="247"/>
      <c r="LFR389" s="247"/>
      <c r="LFS389" s="247"/>
      <c r="LFT389" s="247"/>
      <c r="LFU389" s="247"/>
      <c r="LFV389" s="247"/>
      <c r="LFW389" s="247"/>
      <c r="LFX389" s="247"/>
      <c r="LFY389" s="247"/>
      <c r="LFZ389" s="247"/>
      <c r="LGA389" s="247"/>
      <c r="LGB389" s="247"/>
      <c r="LGC389" s="247"/>
      <c r="LGD389" s="247"/>
      <c r="LGE389" s="247"/>
      <c r="LGF389" s="247"/>
      <c r="LGG389" s="247"/>
      <c r="LGH389" s="247"/>
      <c r="LGI389" s="247"/>
      <c r="LGJ389" s="247"/>
      <c r="LGK389" s="247"/>
      <c r="LGL389" s="247"/>
      <c r="LGM389" s="247"/>
      <c r="LGN389" s="247"/>
      <c r="LGO389" s="247"/>
      <c r="LGP389" s="247"/>
      <c r="LGQ389" s="247"/>
      <c r="LGR389" s="247"/>
      <c r="LGS389" s="247"/>
      <c r="LGT389" s="247"/>
      <c r="LGU389" s="247"/>
      <c r="LGV389" s="247"/>
      <c r="LGW389" s="247"/>
      <c r="LGX389" s="247"/>
      <c r="LGY389" s="247"/>
      <c r="LGZ389" s="247"/>
      <c r="LHA389" s="247"/>
      <c r="LHB389" s="247"/>
      <c r="LHC389" s="247"/>
      <c r="LHD389" s="247"/>
      <c r="LHE389" s="247"/>
      <c r="LHF389" s="247"/>
      <c r="LHG389" s="247"/>
      <c r="LHH389" s="247"/>
      <c r="LHI389" s="247"/>
      <c r="LHJ389" s="247"/>
      <c r="LHK389" s="247"/>
      <c r="LHL389" s="247"/>
      <c r="LHM389" s="247"/>
      <c r="LHN389" s="247"/>
      <c r="LHO389" s="247"/>
      <c r="LHP389" s="247"/>
      <c r="LHQ389" s="247"/>
      <c r="LHR389" s="247"/>
      <c r="LHS389" s="247"/>
      <c r="LHT389" s="247"/>
      <c r="LHU389" s="247"/>
      <c r="LHV389" s="247"/>
      <c r="LHW389" s="247"/>
      <c r="LHX389" s="247"/>
      <c r="LHY389" s="247"/>
      <c r="LHZ389" s="247"/>
      <c r="LIA389" s="247"/>
      <c r="LIB389" s="247"/>
      <c r="LIC389" s="247"/>
      <c r="LID389" s="247"/>
      <c r="LIE389" s="247"/>
      <c r="LIF389" s="247"/>
      <c r="LIG389" s="247"/>
      <c r="LIH389" s="247"/>
      <c r="LII389" s="247"/>
      <c r="LIJ389" s="247"/>
      <c r="LIK389" s="247"/>
      <c r="LIL389" s="247"/>
      <c r="LIM389" s="247"/>
      <c r="LIN389" s="247"/>
      <c r="LIO389" s="247"/>
      <c r="LIP389" s="247"/>
      <c r="LIQ389" s="247"/>
      <c r="LIR389" s="247"/>
      <c r="LIS389" s="247"/>
      <c r="LIT389" s="247"/>
      <c r="LIU389" s="247"/>
      <c r="LIV389" s="247"/>
      <c r="LIW389" s="247"/>
      <c r="LIX389" s="247"/>
      <c r="LIY389" s="247"/>
      <c r="LIZ389" s="247"/>
      <c r="LJA389" s="247"/>
      <c r="LJB389" s="247"/>
      <c r="LJC389" s="247"/>
      <c r="LJD389" s="247"/>
      <c r="LJE389" s="247"/>
      <c r="LJF389" s="247"/>
      <c r="LJG389" s="247"/>
      <c r="LJH389" s="247"/>
      <c r="LJI389" s="247"/>
      <c r="LJJ389" s="247"/>
      <c r="LJK389" s="247"/>
      <c r="LJL389" s="247"/>
      <c r="LJM389" s="247"/>
      <c r="LJN389" s="247"/>
      <c r="LJO389" s="247"/>
      <c r="LJP389" s="247"/>
      <c r="LJQ389" s="247"/>
      <c r="LJR389" s="247"/>
      <c r="LJS389" s="247"/>
      <c r="LJT389" s="247"/>
      <c r="LJU389" s="247"/>
      <c r="LJV389" s="247"/>
      <c r="LJW389" s="247"/>
      <c r="LJX389" s="247"/>
      <c r="LJY389" s="247"/>
      <c r="LJZ389" s="247"/>
      <c r="LKA389" s="247"/>
      <c r="LKB389" s="247"/>
      <c r="LKC389" s="247"/>
      <c r="LKD389" s="247"/>
      <c r="LKE389" s="247"/>
      <c r="LKF389" s="247"/>
      <c r="LKG389" s="247"/>
      <c r="LKH389" s="247"/>
      <c r="LKI389" s="247"/>
      <c r="LKJ389" s="247"/>
      <c r="LKK389" s="247"/>
      <c r="LKL389" s="247"/>
      <c r="LKM389" s="247"/>
      <c r="LKN389" s="247"/>
      <c r="LKO389" s="247"/>
      <c r="LKP389" s="247"/>
      <c r="LKQ389" s="247"/>
      <c r="LKR389" s="247"/>
      <c r="LKS389" s="247"/>
      <c r="LKT389" s="247"/>
      <c r="LKU389" s="247"/>
      <c r="LKV389" s="247"/>
      <c r="LKW389" s="247"/>
      <c r="LKX389" s="247"/>
      <c r="LKY389" s="247"/>
      <c r="LKZ389" s="247"/>
      <c r="LLA389" s="247"/>
      <c r="LLB389" s="247"/>
      <c r="LLC389" s="247"/>
      <c r="LLD389" s="247"/>
      <c r="LLE389" s="247"/>
      <c r="LLF389" s="247"/>
      <c r="LLG389" s="247"/>
      <c r="LLH389" s="247"/>
      <c r="LLI389" s="247"/>
      <c r="LLJ389" s="247"/>
      <c r="LLK389" s="247"/>
      <c r="LLL389" s="247"/>
      <c r="LLM389" s="247"/>
      <c r="LLN389" s="247"/>
      <c r="LLO389" s="247"/>
      <c r="LLP389" s="247"/>
      <c r="LLQ389" s="247"/>
      <c r="LLR389" s="247"/>
      <c r="LLS389" s="247"/>
      <c r="LLT389" s="247"/>
      <c r="LLU389" s="247"/>
      <c r="LLV389" s="247"/>
      <c r="LLW389" s="247"/>
      <c r="LLX389" s="247"/>
      <c r="LLY389" s="247"/>
      <c r="LLZ389" s="247"/>
      <c r="LMA389" s="247"/>
      <c r="LMB389" s="247"/>
      <c r="LMC389" s="247"/>
      <c r="LMD389" s="247"/>
      <c r="LME389" s="247"/>
      <c r="LMF389" s="247"/>
      <c r="LMG389" s="247"/>
      <c r="LMH389" s="247"/>
      <c r="LMI389" s="247"/>
      <c r="LMJ389" s="247"/>
      <c r="LMK389" s="247"/>
      <c r="LML389" s="247"/>
      <c r="LMM389" s="247"/>
      <c r="LMN389" s="247"/>
      <c r="LMO389" s="247"/>
      <c r="LMP389" s="247"/>
      <c r="LMQ389" s="247"/>
      <c r="LMR389" s="247"/>
      <c r="LMS389" s="247"/>
      <c r="LMT389" s="247"/>
      <c r="LMU389" s="247"/>
      <c r="LMV389" s="247"/>
      <c r="LMW389" s="247"/>
      <c r="LMX389" s="247"/>
      <c r="LMY389" s="247"/>
      <c r="LMZ389" s="247"/>
      <c r="LNA389" s="247"/>
      <c r="LNB389" s="247"/>
      <c r="LNC389" s="247"/>
      <c r="LND389" s="247"/>
      <c r="LNE389" s="247"/>
      <c r="LNF389" s="247"/>
      <c r="LNG389" s="247"/>
      <c r="LNH389" s="247"/>
      <c r="LNI389" s="247"/>
      <c r="LNJ389" s="247"/>
      <c r="LNK389" s="247"/>
      <c r="LNL389" s="247"/>
      <c r="LNM389" s="247"/>
      <c r="LNN389" s="247"/>
      <c r="LNO389" s="247"/>
      <c r="LNP389" s="247"/>
      <c r="LNQ389" s="247"/>
      <c r="LNR389" s="247"/>
      <c r="LNS389" s="247"/>
      <c r="LNT389" s="247"/>
      <c r="LNU389" s="247"/>
      <c r="LNV389" s="247"/>
      <c r="LNW389" s="247"/>
      <c r="LNX389" s="247"/>
      <c r="LNY389" s="247"/>
      <c r="LNZ389" s="247"/>
      <c r="LOA389" s="247"/>
      <c r="LOB389" s="247"/>
      <c r="LOC389" s="247"/>
      <c r="LOD389" s="247"/>
      <c r="LOE389" s="247"/>
      <c r="LOF389" s="247"/>
      <c r="LOG389" s="247"/>
      <c r="LOH389" s="247"/>
      <c r="LOI389" s="247"/>
      <c r="LOJ389" s="247"/>
      <c r="LOK389" s="247"/>
      <c r="LOL389" s="247"/>
      <c r="LOM389" s="247"/>
      <c r="LON389" s="247"/>
      <c r="LOO389" s="247"/>
      <c r="LOP389" s="247"/>
      <c r="LOQ389" s="247"/>
      <c r="LOR389" s="247"/>
      <c r="LOS389" s="247"/>
      <c r="LOT389" s="247"/>
      <c r="LOU389" s="247"/>
      <c r="LOV389" s="247"/>
      <c r="LOW389" s="247"/>
      <c r="LOX389" s="247"/>
      <c r="LOY389" s="247"/>
      <c r="LOZ389" s="247"/>
      <c r="LPA389" s="247"/>
      <c r="LPB389" s="247"/>
      <c r="LPC389" s="247"/>
      <c r="LPD389" s="247"/>
      <c r="LPE389" s="247"/>
      <c r="LPF389" s="247"/>
      <c r="LPG389" s="247"/>
      <c r="LPH389" s="247"/>
      <c r="LPI389" s="247"/>
      <c r="LPJ389" s="247"/>
      <c r="LPK389" s="247"/>
      <c r="LPL389" s="247"/>
      <c r="LPM389" s="247"/>
      <c r="LPN389" s="247"/>
      <c r="LPO389" s="247"/>
      <c r="LPP389" s="247"/>
      <c r="LPQ389" s="247"/>
      <c r="LPR389" s="247"/>
      <c r="LPS389" s="247"/>
      <c r="LPT389" s="247"/>
      <c r="LPU389" s="247"/>
      <c r="LPV389" s="247"/>
      <c r="LPW389" s="247"/>
      <c r="LPX389" s="247"/>
      <c r="LPY389" s="247"/>
      <c r="LPZ389" s="247"/>
      <c r="LQA389" s="247"/>
      <c r="LQB389" s="247"/>
      <c r="LQC389" s="247"/>
      <c r="LQD389" s="247"/>
      <c r="LQE389" s="247"/>
      <c r="LQF389" s="247"/>
      <c r="LQG389" s="247"/>
      <c r="LQH389" s="247"/>
      <c r="LQI389" s="247"/>
      <c r="LQJ389" s="247"/>
      <c r="LQK389" s="247"/>
      <c r="LQL389" s="247"/>
      <c r="LQM389" s="247"/>
      <c r="LQN389" s="247"/>
      <c r="LQO389" s="247"/>
      <c r="LQP389" s="247"/>
      <c r="LQQ389" s="247"/>
      <c r="LQR389" s="247"/>
      <c r="LQS389" s="247"/>
      <c r="LQT389" s="247"/>
      <c r="LQU389" s="247"/>
      <c r="LQV389" s="247"/>
      <c r="LQW389" s="247"/>
      <c r="LQX389" s="247"/>
      <c r="LQY389" s="247"/>
      <c r="LQZ389" s="247"/>
      <c r="LRA389" s="247"/>
      <c r="LRB389" s="247"/>
      <c r="LRC389" s="247"/>
      <c r="LRD389" s="247"/>
      <c r="LRE389" s="247"/>
      <c r="LRF389" s="247"/>
      <c r="LRG389" s="247"/>
      <c r="LRH389" s="247"/>
      <c r="LRI389" s="247"/>
      <c r="LRJ389" s="247"/>
      <c r="LRK389" s="247"/>
      <c r="LRL389" s="247"/>
      <c r="LRM389" s="247"/>
      <c r="LRN389" s="247"/>
      <c r="LRO389" s="247"/>
      <c r="LRP389" s="247"/>
      <c r="LRQ389" s="247"/>
      <c r="LRR389" s="247"/>
      <c r="LRS389" s="247"/>
      <c r="LRT389" s="247"/>
      <c r="LRU389" s="247"/>
      <c r="LRV389" s="247"/>
      <c r="LRW389" s="247"/>
      <c r="LRX389" s="247"/>
      <c r="LRY389" s="247"/>
      <c r="LRZ389" s="247"/>
      <c r="LSA389" s="247"/>
      <c r="LSB389" s="247"/>
      <c r="LSC389" s="247"/>
      <c r="LSD389" s="247"/>
      <c r="LSE389" s="247"/>
      <c r="LSF389" s="247"/>
      <c r="LSG389" s="247"/>
      <c r="LSH389" s="247"/>
      <c r="LSI389" s="247"/>
      <c r="LSJ389" s="247"/>
      <c r="LSK389" s="247"/>
      <c r="LSL389" s="247"/>
      <c r="LSM389" s="247"/>
      <c r="LSN389" s="247"/>
      <c r="LSO389" s="247"/>
      <c r="LSP389" s="247"/>
      <c r="LSQ389" s="247"/>
      <c r="LSR389" s="247"/>
      <c r="LSS389" s="247"/>
      <c r="LST389" s="247"/>
      <c r="LSU389" s="247"/>
      <c r="LSV389" s="247"/>
      <c r="LSW389" s="247"/>
      <c r="LSX389" s="247"/>
      <c r="LSY389" s="247"/>
      <c r="LSZ389" s="247"/>
      <c r="LTA389" s="247"/>
      <c r="LTB389" s="247"/>
      <c r="LTC389" s="247"/>
      <c r="LTD389" s="247"/>
      <c r="LTE389" s="247"/>
      <c r="LTF389" s="247"/>
      <c r="LTG389" s="247"/>
      <c r="LTH389" s="247"/>
      <c r="LTI389" s="247"/>
      <c r="LTJ389" s="247"/>
      <c r="LTK389" s="247"/>
      <c r="LTL389" s="247"/>
      <c r="LTM389" s="247"/>
      <c r="LTN389" s="247"/>
      <c r="LTO389" s="247"/>
      <c r="LTP389" s="247"/>
      <c r="LTQ389" s="247"/>
      <c r="LTR389" s="247"/>
      <c r="LTS389" s="247"/>
      <c r="LTT389" s="247"/>
      <c r="LTU389" s="247"/>
      <c r="LTV389" s="247"/>
      <c r="LTW389" s="247"/>
      <c r="LTX389" s="247"/>
      <c r="LTY389" s="247"/>
      <c r="LTZ389" s="247"/>
      <c r="LUA389" s="247"/>
      <c r="LUB389" s="247"/>
      <c r="LUC389" s="247"/>
      <c r="LUD389" s="247"/>
      <c r="LUE389" s="247"/>
      <c r="LUF389" s="247"/>
      <c r="LUG389" s="247"/>
      <c r="LUH389" s="247"/>
      <c r="LUI389" s="247"/>
      <c r="LUJ389" s="247"/>
      <c r="LUK389" s="247"/>
      <c r="LUL389" s="247"/>
      <c r="LUM389" s="247"/>
      <c r="LUN389" s="247"/>
      <c r="LUO389" s="247"/>
      <c r="LUP389" s="247"/>
      <c r="LUQ389" s="247"/>
      <c r="LUR389" s="247"/>
      <c r="LUS389" s="247"/>
      <c r="LUT389" s="247"/>
      <c r="LUU389" s="247"/>
      <c r="LUV389" s="247"/>
      <c r="LUW389" s="247"/>
      <c r="LUX389" s="247"/>
      <c r="LUY389" s="247"/>
      <c r="LUZ389" s="247"/>
      <c r="LVA389" s="247"/>
      <c r="LVB389" s="247"/>
      <c r="LVC389" s="247"/>
      <c r="LVD389" s="247"/>
      <c r="LVE389" s="247"/>
      <c r="LVF389" s="247"/>
      <c r="LVG389" s="247"/>
      <c r="LVH389" s="247"/>
      <c r="LVI389" s="247"/>
      <c r="LVJ389" s="247"/>
      <c r="LVK389" s="247"/>
      <c r="LVL389" s="247"/>
      <c r="LVM389" s="247"/>
      <c r="LVN389" s="247"/>
      <c r="LVO389" s="247"/>
      <c r="LVP389" s="247"/>
      <c r="LVQ389" s="247"/>
      <c r="LVR389" s="247"/>
      <c r="LVS389" s="247"/>
      <c r="LVT389" s="247"/>
      <c r="LVU389" s="247"/>
      <c r="LVV389" s="247"/>
      <c r="LVW389" s="247"/>
      <c r="LVX389" s="247"/>
      <c r="LVY389" s="247"/>
      <c r="LVZ389" s="247"/>
      <c r="LWA389" s="247"/>
      <c r="LWB389" s="247"/>
      <c r="LWC389" s="247"/>
      <c r="LWD389" s="247"/>
      <c r="LWE389" s="247"/>
      <c r="LWF389" s="247"/>
      <c r="LWG389" s="247"/>
      <c r="LWH389" s="247"/>
      <c r="LWI389" s="247"/>
      <c r="LWJ389" s="247"/>
      <c r="LWK389" s="247"/>
      <c r="LWL389" s="247"/>
      <c r="LWM389" s="247"/>
      <c r="LWN389" s="247"/>
      <c r="LWO389" s="247"/>
      <c r="LWP389" s="247"/>
      <c r="LWQ389" s="247"/>
      <c r="LWR389" s="247"/>
      <c r="LWS389" s="247"/>
      <c r="LWT389" s="247"/>
      <c r="LWU389" s="247"/>
      <c r="LWV389" s="247"/>
      <c r="LWW389" s="247"/>
      <c r="LWX389" s="247"/>
      <c r="LWY389" s="247"/>
      <c r="LWZ389" s="247"/>
      <c r="LXA389" s="247"/>
      <c r="LXB389" s="247"/>
      <c r="LXC389" s="247"/>
      <c r="LXD389" s="247"/>
      <c r="LXE389" s="247"/>
      <c r="LXF389" s="247"/>
      <c r="LXG389" s="247"/>
      <c r="LXH389" s="247"/>
      <c r="LXI389" s="247"/>
      <c r="LXJ389" s="247"/>
      <c r="LXK389" s="247"/>
      <c r="LXL389" s="247"/>
      <c r="LXM389" s="247"/>
      <c r="LXN389" s="247"/>
      <c r="LXO389" s="247"/>
      <c r="LXP389" s="247"/>
      <c r="LXQ389" s="247"/>
      <c r="LXR389" s="247"/>
      <c r="LXS389" s="247"/>
      <c r="LXT389" s="247"/>
      <c r="LXU389" s="247"/>
      <c r="LXV389" s="247"/>
      <c r="LXW389" s="247"/>
      <c r="LXX389" s="247"/>
      <c r="LXY389" s="247"/>
      <c r="LXZ389" s="247"/>
      <c r="LYA389" s="247"/>
      <c r="LYB389" s="247"/>
      <c r="LYC389" s="247"/>
      <c r="LYD389" s="247"/>
      <c r="LYE389" s="247"/>
      <c r="LYF389" s="247"/>
      <c r="LYG389" s="247"/>
      <c r="LYH389" s="247"/>
      <c r="LYI389" s="247"/>
      <c r="LYJ389" s="247"/>
      <c r="LYK389" s="247"/>
      <c r="LYL389" s="247"/>
      <c r="LYM389" s="247"/>
      <c r="LYN389" s="247"/>
      <c r="LYO389" s="247"/>
      <c r="LYP389" s="247"/>
      <c r="LYQ389" s="247"/>
      <c r="LYR389" s="247"/>
      <c r="LYS389" s="247"/>
      <c r="LYT389" s="247"/>
      <c r="LYU389" s="247"/>
      <c r="LYV389" s="247"/>
      <c r="LYW389" s="247"/>
      <c r="LYX389" s="247"/>
      <c r="LYY389" s="247"/>
      <c r="LYZ389" s="247"/>
      <c r="LZA389" s="247"/>
      <c r="LZB389" s="247"/>
      <c r="LZC389" s="247"/>
      <c r="LZD389" s="247"/>
      <c r="LZE389" s="247"/>
      <c r="LZF389" s="247"/>
      <c r="LZG389" s="247"/>
      <c r="LZH389" s="247"/>
      <c r="LZI389" s="247"/>
      <c r="LZJ389" s="247"/>
      <c r="LZK389" s="247"/>
      <c r="LZL389" s="247"/>
      <c r="LZM389" s="247"/>
      <c r="LZN389" s="247"/>
      <c r="LZO389" s="247"/>
      <c r="LZP389" s="247"/>
      <c r="LZQ389" s="247"/>
      <c r="LZR389" s="247"/>
      <c r="LZS389" s="247"/>
      <c r="LZT389" s="247"/>
      <c r="LZU389" s="247"/>
      <c r="LZV389" s="247"/>
      <c r="LZW389" s="247"/>
      <c r="LZX389" s="247"/>
      <c r="LZY389" s="247"/>
      <c r="LZZ389" s="247"/>
      <c r="MAA389" s="247"/>
      <c r="MAB389" s="247"/>
      <c r="MAC389" s="247"/>
      <c r="MAD389" s="247"/>
      <c r="MAE389" s="247"/>
      <c r="MAF389" s="247"/>
      <c r="MAG389" s="247"/>
      <c r="MAH389" s="247"/>
      <c r="MAI389" s="247"/>
      <c r="MAJ389" s="247"/>
      <c r="MAK389" s="247"/>
      <c r="MAL389" s="247"/>
      <c r="MAM389" s="247"/>
      <c r="MAN389" s="247"/>
      <c r="MAO389" s="247"/>
      <c r="MAP389" s="247"/>
      <c r="MAQ389" s="247"/>
      <c r="MAR389" s="247"/>
      <c r="MAS389" s="247"/>
      <c r="MAT389" s="247"/>
      <c r="MAU389" s="247"/>
      <c r="MAV389" s="247"/>
      <c r="MAW389" s="247"/>
      <c r="MAX389" s="247"/>
      <c r="MAY389" s="247"/>
      <c r="MAZ389" s="247"/>
      <c r="MBA389" s="247"/>
      <c r="MBB389" s="247"/>
      <c r="MBC389" s="247"/>
      <c r="MBD389" s="247"/>
      <c r="MBE389" s="247"/>
      <c r="MBF389" s="247"/>
      <c r="MBG389" s="247"/>
      <c r="MBH389" s="247"/>
      <c r="MBI389" s="247"/>
      <c r="MBJ389" s="247"/>
      <c r="MBK389" s="247"/>
      <c r="MBL389" s="247"/>
      <c r="MBM389" s="247"/>
      <c r="MBN389" s="247"/>
      <c r="MBO389" s="247"/>
      <c r="MBP389" s="247"/>
      <c r="MBQ389" s="247"/>
      <c r="MBR389" s="247"/>
      <c r="MBS389" s="247"/>
      <c r="MBT389" s="247"/>
      <c r="MBU389" s="247"/>
      <c r="MBV389" s="247"/>
      <c r="MBW389" s="247"/>
      <c r="MBX389" s="247"/>
      <c r="MBY389" s="247"/>
      <c r="MBZ389" s="247"/>
      <c r="MCA389" s="247"/>
      <c r="MCB389" s="247"/>
      <c r="MCC389" s="247"/>
      <c r="MCD389" s="247"/>
      <c r="MCE389" s="247"/>
      <c r="MCF389" s="247"/>
      <c r="MCG389" s="247"/>
      <c r="MCH389" s="247"/>
      <c r="MCI389" s="247"/>
      <c r="MCJ389" s="247"/>
      <c r="MCK389" s="247"/>
      <c r="MCL389" s="247"/>
      <c r="MCM389" s="247"/>
      <c r="MCN389" s="247"/>
      <c r="MCO389" s="247"/>
      <c r="MCP389" s="247"/>
      <c r="MCQ389" s="247"/>
      <c r="MCR389" s="247"/>
      <c r="MCS389" s="247"/>
      <c r="MCT389" s="247"/>
      <c r="MCU389" s="247"/>
      <c r="MCV389" s="247"/>
      <c r="MCW389" s="247"/>
      <c r="MCX389" s="247"/>
      <c r="MCY389" s="247"/>
      <c r="MCZ389" s="247"/>
      <c r="MDA389" s="247"/>
      <c r="MDB389" s="247"/>
      <c r="MDC389" s="247"/>
      <c r="MDD389" s="247"/>
      <c r="MDE389" s="247"/>
      <c r="MDF389" s="247"/>
      <c r="MDG389" s="247"/>
      <c r="MDH389" s="247"/>
      <c r="MDI389" s="247"/>
      <c r="MDJ389" s="247"/>
      <c r="MDK389" s="247"/>
      <c r="MDL389" s="247"/>
      <c r="MDM389" s="247"/>
      <c r="MDN389" s="247"/>
      <c r="MDO389" s="247"/>
      <c r="MDP389" s="247"/>
      <c r="MDQ389" s="247"/>
      <c r="MDR389" s="247"/>
      <c r="MDS389" s="247"/>
      <c r="MDT389" s="247"/>
      <c r="MDU389" s="247"/>
      <c r="MDV389" s="247"/>
      <c r="MDW389" s="247"/>
      <c r="MDX389" s="247"/>
      <c r="MDY389" s="247"/>
      <c r="MDZ389" s="247"/>
      <c r="MEA389" s="247"/>
      <c r="MEB389" s="247"/>
      <c r="MEC389" s="247"/>
      <c r="MED389" s="247"/>
      <c r="MEE389" s="247"/>
      <c r="MEF389" s="247"/>
      <c r="MEG389" s="247"/>
      <c r="MEH389" s="247"/>
      <c r="MEI389" s="247"/>
      <c r="MEJ389" s="247"/>
      <c r="MEK389" s="247"/>
      <c r="MEL389" s="247"/>
      <c r="MEM389" s="247"/>
      <c r="MEN389" s="247"/>
      <c r="MEO389" s="247"/>
      <c r="MEP389" s="247"/>
      <c r="MEQ389" s="247"/>
      <c r="MER389" s="247"/>
      <c r="MES389" s="247"/>
      <c r="MET389" s="247"/>
      <c r="MEU389" s="247"/>
      <c r="MEV389" s="247"/>
      <c r="MEW389" s="247"/>
      <c r="MEX389" s="247"/>
      <c r="MEY389" s="247"/>
      <c r="MEZ389" s="247"/>
      <c r="MFA389" s="247"/>
      <c r="MFB389" s="247"/>
      <c r="MFC389" s="247"/>
      <c r="MFD389" s="247"/>
      <c r="MFE389" s="247"/>
      <c r="MFF389" s="247"/>
      <c r="MFG389" s="247"/>
      <c r="MFH389" s="247"/>
      <c r="MFI389" s="247"/>
      <c r="MFJ389" s="247"/>
      <c r="MFK389" s="247"/>
      <c r="MFL389" s="247"/>
      <c r="MFM389" s="247"/>
      <c r="MFN389" s="247"/>
      <c r="MFO389" s="247"/>
      <c r="MFP389" s="247"/>
      <c r="MFQ389" s="247"/>
      <c r="MFR389" s="247"/>
      <c r="MFS389" s="247"/>
      <c r="MFT389" s="247"/>
      <c r="MFU389" s="247"/>
      <c r="MFV389" s="247"/>
      <c r="MFW389" s="247"/>
      <c r="MFX389" s="247"/>
      <c r="MFY389" s="247"/>
      <c r="MFZ389" s="247"/>
      <c r="MGA389" s="247"/>
      <c r="MGB389" s="247"/>
      <c r="MGC389" s="247"/>
      <c r="MGD389" s="247"/>
      <c r="MGE389" s="247"/>
      <c r="MGF389" s="247"/>
      <c r="MGG389" s="247"/>
      <c r="MGH389" s="247"/>
      <c r="MGI389" s="247"/>
      <c r="MGJ389" s="247"/>
      <c r="MGK389" s="247"/>
      <c r="MGL389" s="247"/>
      <c r="MGM389" s="247"/>
      <c r="MGN389" s="247"/>
      <c r="MGO389" s="247"/>
      <c r="MGP389" s="247"/>
      <c r="MGQ389" s="247"/>
      <c r="MGR389" s="247"/>
      <c r="MGS389" s="247"/>
      <c r="MGT389" s="247"/>
      <c r="MGU389" s="247"/>
      <c r="MGV389" s="247"/>
      <c r="MGW389" s="247"/>
      <c r="MGX389" s="247"/>
      <c r="MGY389" s="247"/>
      <c r="MGZ389" s="247"/>
      <c r="MHA389" s="247"/>
      <c r="MHB389" s="247"/>
      <c r="MHC389" s="247"/>
      <c r="MHD389" s="247"/>
      <c r="MHE389" s="247"/>
      <c r="MHF389" s="247"/>
      <c r="MHG389" s="247"/>
      <c r="MHH389" s="247"/>
      <c r="MHI389" s="247"/>
      <c r="MHJ389" s="247"/>
      <c r="MHK389" s="247"/>
      <c r="MHL389" s="247"/>
      <c r="MHM389" s="247"/>
      <c r="MHN389" s="247"/>
      <c r="MHO389" s="247"/>
      <c r="MHP389" s="247"/>
      <c r="MHQ389" s="247"/>
      <c r="MHR389" s="247"/>
      <c r="MHS389" s="247"/>
      <c r="MHT389" s="247"/>
      <c r="MHU389" s="247"/>
      <c r="MHV389" s="247"/>
      <c r="MHW389" s="247"/>
      <c r="MHX389" s="247"/>
      <c r="MHY389" s="247"/>
      <c r="MHZ389" s="247"/>
      <c r="MIA389" s="247"/>
      <c r="MIB389" s="247"/>
      <c r="MIC389" s="247"/>
      <c r="MID389" s="247"/>
      <c r="MIE389" s="247"/>
      <c r="MIF389" s="247"/>
      <c r="MIG389" s="247"/>
      <c r="MIH389" s="247"/>
      <c r="MII389" s="247"/>
      <c r="MIJ389" s="247"/>
      <c r="MIK389" s="247"/>
      <c r="MIL389" s="247"/>
      <c r="MIM389" s="247"/>
      <c r="MIN389" s="247"/>
      <c r="MIO389" s="247"/>
      <c r="MIP389" s="247"/>
      <c r="MIQ389" s="247"/>
      <c r="MIR389" s="247"/>
      <c r="MIS389" s="247"/>
      <c r="MIT389" s="247"/>
      <c r="MIU389" s="247"/>
      <c r="MIV389" s="247"/>
      <c r="MIW389" s="247"/>
      <c r="MIX389" s="247"/>
      <c r="MIY389" s="247"/>
      <c r="MIZ389" s="247"/>
      <c r="MJA389" s="247"/>
      <c r="MJB389" s="247"/>
      <c r="MJC389" s="247"/>
      <c r="MJD389" s="247"/>
      <c r="MJE389" s="247"/>
      <c r="MJF389" s="247"/>
      <c r="MJG389" s="247"/>
      <c r="MJH389" s="247"/>
      <c r="MJI389" s="247"/>
      <c r="MJJ389" s="247"/>
      <c r="MJK389" s="247"/>
      <c r="MJL389" s="247"/>
      <c r="MJM389" s="247"/>
      <c r="MJN389" s="247"/>
      <c r="MJO389" s="247"/>
      <c r="MJP389" s="247"/>
      <c r="MJQ389" s="247"/>
      <c r="MJR389" s="247"/>
      <c r="MJS389" s="247"/>
      <c r="MJT389" s="247"/>
      <c r="MJU389" s="247"/>
      <c r="MJV389" s="247"/>
      <c r="MJW389" s="247"/>
      <c r="MJX389" s="247"/>
      <c r="MJY389" s="247"/>
      <c r="MJZ389" s="247"/>
      <c r="MKA389" s="247"/>
      <c r="MKB389" s="247"/>
      <c r="MKC389" s="247"/>
      <c r="MKD389" s="247"/>
      <c r="MKE389" s="247"/>
      <c r="MKF389" s="247"/>
      <c r="MKG389" s="247"/>
      <c r="MKH389" s="247"/>
      <c r="MKI389" s="247"/>
      <c r="MKJ389" s="247"/>
      <c r="MKK389" s="247"/>
      <c r="MKL389" s="247"/>
      <c r="MKM389" s="247"/>
      <c r="MKN389" s="247"/>
      <c r="MKO389" s="247"/>
      <c r="MKP389" s="247"/>
      <c r="MKQ389" s="247"/>
      <c r="MKR389" s="247"/>
      <c r="MKS389" s="247"/>
      <c r="MKT389" s="247"/>
      <c r="MKU389" s="247"/>
      <c r="MKV389" s="247"/>
      <c r="MKW389" s="247"/>
      <c r="MKX389" s="247"/>
      <c r="MKY389" s="247"/>
      <c r="MKZ389" s="247"/>
      <c r="MLA389" s="247"/>
      <c r="MLB389" s="247"/>
      <c r="MLC389" s="247"/>
      <c r="MLD389" s="247"/>
      <c r="MLE389" s="247"/>
      <c r="MLF389" s="247"/>
      <c r="MLG389" s="247"/>
      <c r="MLH389" s="247"/>
      <c r="MLI389" s="247"/>
      <c r="MLJ389" s="247"/>
      <c r="MLK389" s="247"/>
      <c r="MLL389" s="247"/>
      <c r="MLM389" s="247"/>
      <c r="MLN389" s="247"/>
      <c r="MLO389" s="247"/>
      <c r="MLP389" s="247"/>
      <c r="MLQ389" s="247"/>
      <c r="MLR389" s="247"/>
      <c r="MLS389" s="247"/>
      <c r="MLT389" s="247"/>
      <c r="MLU389" s="247"/>
      <c r="MLV389" s="247"/>
      <c r="MLW389" s="247"/>
      <c r="MLX389" s="247"/>
      <c r="MLY389" s="247"/>
      <c r="MLZ389" s="247"/>
      <c r="MMA389" s="247"/>
      <c r="MMB389" s="247"/>
      <c r="MMC389" s="247"/>
      <c r="MMD389" s="247"/>
      <c r="MME389" s="247"/>
      <c r="MMF389" s="247"/>
      <c r="MMG389" s="247"/>
      <c r="MMH389" s="247"/>
      <c r="MMI389" s="247"/>
      <c r="MMJ389" s="247"/>
      <c r="MMK389" s="247"/>
      <c r="MML389" s="247"/>
      <c r="MMM389" s="247"/>
      <c r="MMN389" s="247"/>
      <c r="MMO389" s="247"/>
      <c r="MMP389" s="247"/>
      <c r="MMQ389" s="247"/>
      <c r="MMR389" s="247"/>
      <c r="MMS389" s="247"/>
      <c r="MMT389" s="247"/>
      <c r="MMU389" s="247"/>
      <c r="MMV389" s="247"/>
      <c r="MMW389" s="247"/>
      <c r="MMX389" s="247"/>
      <c r="MMY389" s="247"/>
      <c r="MMZ389" s="247"/>
      <c r="MNA389" s="247"/>
      <c r="MNB389" s="247"/>
      <c r="MNC389" s="247"/>
      <c r="MND389" s="247"/>
      <c r="MNE389" s="247"/>
      <c r="MNF389" s="247"/>
      <c r="MNG389" s="247"/>
      <c r="MNH389" s="247"/>
      <c r="MNI389" s="247"/>
      <c r="MNJ389" s="247"/>
      <c r="MNK389" s="247"/>
      <c r="MNL389" s="247"/>
      <c r="MNM389" s="247"/>
      <c r="MNN389" s="247"/>
      <c r="MNO389" s="247"/>
      <c r="MNP389" s="247"/>
      <c r="MNQ389" s="247"/>
      <c r="MNR389" s="247"/>
      <c r="MNS389" s="247"/>
      <c r="MNT389" s="247"/>
      <c r="MNU389" s="247"/>
      <c r="MNV389" s="247"/>
      <c r="MNW389" s="247"/>
      <c r="MNX389" s="247"/>
      <c r="MNY389" s="247"/>
      <c r="MNZ389" s="247"/>
      <c r="MOA389" s="247"/>
      <c r="MOB389" s="247"/>
      <c r="MOC389" s="247"/>
      <c r="MOD389" s="247"/>
      <c r="MOE389" s="247"/>
      <c r="MOF389" s="247"/>
      <c r="MOG389" s="247"/>
      <c r="MOH389" s="247"/>
      <c r="MOI389" s="247"/>
      <c r="MOJ389" s="247"/>
      <c r="MOK389" s="247"/>
      <c r="MOL389" s="247"/>
      <c r="MOM389" s="247"/>
      <c r="MON389" s="247"/>
      <c r="MOO389" s="247"/>
      <c r="MOP389" s="247"/>
      <c r="MOQ389" s="247"/>
      <c r="MOR389" s="247"/>
      <c r="MOS389" s="247"/>
      <c r="MOT389" s="247"/>
      <c r="MOU389" s="247"/>
      <c r="MOV389" s="247"/>
      <c r="MOW389" s="247"/>
      <c r="MOX389" s="247"/>
      <c r="MOY389" s="247"/>
      <c r="MOZ389" s="247"/>
      <c r="MPA389" s="247"/>
      <c r="MPB389" s="247"/>
      <c r="MPC389" s="247"/>
      <c r="MPD389" s="247"/>
      <c r="MPE389" s="247"/>
      <c r="MPF389" s="247"/>
      <c r="MPG389" s="247"/>
      <c r="MPH389" s="247"/>
      <c r="MPI389" s="247"/>
      <c r="MPJ389" s="247"/>
      <c r="MPK389" s="247"/>
      <c r="MPL389" s="247"/>
      <c r="MPM389" s="247"/>
      <c r="MPN389" s="247"/>
      <c r="MPO389" s="247"/>
      <c r="MPP389" s="247"/>
      <c r="MPQ389" s="247"/>
      <c r="MPR389" s="247"/>
      <c r="MPS389" s="247"/>
      <c r="MPT389" s="247"/>
      <c r="MPU389" s="247"/>
      <c r="MPV389" s="247"/>
      <c r="MPW389" s="247"/>
      <c r="MPX389" s="247"/>
      <c r="MPY389" s="247"/>
      <c r="MPZ389" s="247"/>
      <c r="MQA389" s="247"/>
      <c r="MQB389" s="247"/>
      <c r="MQC389" s="247"/>
      <c r="MQD389" s="247"/>
      <c r="MQE389" s="247"/>
      <c r="MQF389" s="247"/>
      <c r="MQG389" s="247"/>
      <c r="MQH389" s="247"/>
      <c r="MQI389" s="247"/>
      <c r="MQJ389" s="247"/>
      <c r="MQK389" s="247"/>
      <c r="MQL389" s="247"/>
      <c r="MQM389" s="247"/>
      <c r="MQN389" s="247"/>
      <c r="MQO389" s="247"/>
      <c r="MQP389" s="247"/>
      <c r="MQQ389" s="247"/>
      <c r="MQR389" s="247"/>
      <c r="MQS389" s="247"/>
      <c r="MQT389" s="247"/>
      <c r="MQU389" s="247"/>
      <c r="MQV389" s="247"/>
      <c r="MQW389" s="247"/>
      <c r="MQX389" s="247"/>
      <c r="MQY389" s="247"/>
      <c r="MQZ389" s="247"/>
      <c r="MRA389" s="247"/>
      <c r="MRB389" s="247"/>
      <c r="MRC389" s="247"/>
      <c r="MRD389" s="247"/>
      <c r="MRE389" s="247"/>
      <c r="MRF389" s="247"/>
      <c r="MRG389" s="247"/>
      <c r="MRH389" s="247"/>
      <c r="MRI389" s="247"/>
      <c r="MRJ389" s="247"/>
      <c r="MRK389" s="247"/>
      <c r="MRL389" s="247"/>
      <c r="MRM389" s="247"/>
      <c r="MRN389" s="247"/>
      <c r="MRO389" s="247"/>
      <c r="MRP389" s="247"/>
      <c r="MRQ389" s="247"/>
      <c r="MRR389" s="247"/>
      <c r="MRS389" s="247"/>
      <c r="MRT389" s="247"/>
      <c r="MRU389" s="247"/>
      <c r="MRV389" s="247"/>
      <c r="MRW389" s="247"/>
      <c r="MRX389" s="247"/>
      <c r="MRY389" s="247"/>
      <c r="MRZ389" s="247"/>
      <c r="MSA389" s="247"/>
      <c r="MSB389" s="247"/>
      <c r="MSC389" s="247"/>
      <c r="MSD389" s="247"/>
      <c r="MSE389" s="247"/>
      <c r="MSF389" s="247"/>
      <c r="MSG389" s="247"/>
      <c r="MSH389" s="247"/>
      <c r="MSI389" s="247"/>
      <c r="MSJ389" s="247"/>
      <c r="MSK389" s="247"/>
      <c r="MSL389" s="247"/>
      <c r="MSM389" s="247"/>
      <c r="MSN389" s="247"/>
      <c r="MSO389" s="247"/>
      <c r="MSP389" s="247"/>
      <c r="MSQ389" s="247"/>
      <c r="MSR389" s="247"/>
      <c r="MSS389" s="247"/>
      <c r="MST389" s="247"/>
      <c r="MSU389" s="247"/>
      <c r="MSV389" s="247"/>
      <c r="MSW389" s="247"/>
      <c r="MSX389" s="247"/>
      <c r="MSY389" s="247"/>
      <c r="MSZ389" s="247"/>
      <c r="MTA389" s="247"/>
      <c r="MTB389" s="247"/>
      <c r="MTC389" s="247"/>
      <c r="MTD389" s="247"/>
      <c r="MTE389" s="247"/>
      <c r="MTF389" s="247"/>
      <c r="MTG389" s="247"/>
      <c r="MTH389" s="247"/>
      <c r="MTI389" s="247"/>
      <c r="MTJ389" s="247"/>
      <c r="MTK389" s="247"/>
      <c r="MTL389" s="247"/>
      <c r="MTM389" s="247"/>
      <c r="MTN389" s="247"/>
      <c r="MTO389" s="247"/>
      <c r="MTP389" s="247"/>
      <c r="MTQ389" s="247"/>
      <c r="MTR389" s="247"/>
      <c r="MTS389" s="247"/>
      <c r="MTT389" s="247"/>
      <c r="MTU389" s="247"/>
      <c r="MTV389" s="247"/>
      <c r="MTW389" s="247"/>
      <c r="MTX389" s="247"/>
      <c r="MTY389" s="247"/>
      <c r="MTZ389" s="247"/>
      <c r="MUA389" s="247"/>
      <c r="MUB389" s="247"/>
      <c r="MUC389" s="247"/>
      <c r="MUD389" s="247"/>
      <c r="MUE389" s="247"/>
      <c r="MUF389" s="247"/>
      <c r="MUG389" s="247"/>
      <c r="MUH389" s="247"/>
      <c r="MUI389" s="247"/>
      <c r="MUJ389" s="247"/>
      <c r="MUK389" s="247"/>
      <c r="MUL389" s="247"/>
      <c r="MUM389" s="247"/>
      <c r="MUN389" s="247"/>
      <c r="MUO389" s="247"/>
      <c r="MUP389" s="247"/>
      <c r="MUQ389" s="247"/>
      <c r="MUR389" s="247"/>
      <c r="MUS389" s="247"/>
      <c r="MUT389" s="247"/>
      <c r="MUU389" s="247"/>
      <c r="MUV389" s="247"/>
      <c r="MUW389" s="247"/>
      <c r="MUX389" s="247"/>
      <c r="MUY389" s="247"/>
      <c r="MUZ389" s="247"/>
      <c r="MVA389" s="247"/>
      <c r="MVB389" s="247"/>
      <c r="MVC389" s="247"/>
      <c r="MVD389" s="247"/>
      <c r="MVE389" s="247"/>
      <c r="MVF389" s="247"/>
      <c r="MVG389" s="247"/>
      <c r="MVH389" s="247"/>
      <c r="MVI389" s="247"/>
      <c r="MVJ389" s="247"/>
      <c r="MVK389" s="247"/>
      <c r="MVL389" s="247"/>
      <c r="MVM389" s="247"/>
      <c r="MVN389" s="247"/>
      <c r="MVO389" s="247"/>
      <c r="MVP389" s="247"/>
      <c r="MVQ389" s="247"/>
      <c r="MVR389" s="247"/>
      <c r="MVS389" s="247"/>
      <c r="MVT389" s="247"/>
      <c r="MVU389" s="247"/>
      <c r="MVV389" s="247"/>
      <c r="MVW389" s="247"/>
      <c r="MVX389" s="247"/>
      <c r="MVY389" s="247"/>
      <c r="MVZ389" s="247"/>
      <c r="MWA389" s="247"/>
      <c r="MWB389" s="247"/>
      <c r="MWC389" s="247"/>
      <c r="MWD389" s="247"/>
      <c r="MWE389" s="247"/>
      <c r="MWF389" s="247"/>
      <c r="MWG389" s="247"/>
      <c r="MWH389" s="247"/>
      <c r="MWI389" s="247"/>
      <c r="MWJ389" s="247"/>
      <c r="MWK389" s="247"/>
      <c r="MWL389" s="247"/>
      <c r="MWM389" s="247"/>
      <c r="MWN389" s="247"/>
      <c r="MWO389" s="247"/>
      <c r="MWP389" s="247"/>
      <c r="MWQ389" s="247"/>
      <c r="MWR389" s="247"/>
      <c r="MWS389" s="247"/>
      <c r="MWT389" s="247"/>
      <c r="MWU389" s="247"/>
      <c r="MWV389" s="247"/>
      <c r="MWW389" s="247"/>
      <c r="MWX389" s="247"/>
      <c r="MWY389" s="247"/>
      <c r="MWZ389" s="247"/>
      <c r="MXA389" s="247"/>
      <c r="MXB389" s="247"/>
      <c r="MXC389" s="247"/>
      <c r="MXD389" s="247"/>
      <c r="MXE389" s="247"/>
      <c r="MXF389" s="247"/>
      <c r="MXG389" s="247"/>
      <c r="MXH389" s="247"/>
      <c r="MXI389" s="247"/>
      <c r="MXJ389" s="247"/>
      <c r="MXK389" s="247"/>
      <c r="MXL389" s="247"/>
      <c r="MXM389" s="247"/>
      <c r="MXN389" s="247"/>
      <c r="MXO389" s="247"/>
      <c r="MXP389" s="247"/>
      <c r="MXQ389" s="247"/>
      <c r="MXR389" s="247"/>
      <c r="MXS389" s="247"/>
      <c r="MXT389" s="247"/>
      <c r="MXU389" s="247"/>
      <c r="MXV389" s="247"/>
      <c r="MXW389" s="247"/>
      <c r="MXX389" s="247"/>
      <c r="MXY389" s="247"/>
      <c r="MXZ389" s="247"/>
      <c r="MYA389" s="247"/>
      <c r="MYB389" s="247"/>
      <c r="MYC389" s="247"/>
      <c r="MYD389" s="247"/>
      <c r="MYE389" s="247"/>
      <c r="MYF389" s="247"/>
      <c r="MYG389" s="247"/>
      <c r="MYH389" s="247"/>
      <c r="MYI389" s="247"/>
      <c r="MYJ389" s="247"/>
      <c r="MYK389" s="247"/>
      <c r="MYL389" s="247"/>
      <c r="MYM389" s="247"/>
      <c r="MYN389" s="247"/>
      <c r="MYO389" s="247"/>
      <c r="MYP389" s="247"/>
      <c r="MYQ389" s="247"/>
      <c r="MYR389" s="247"/>
      <c r="MYS389" s="247"/>
      <c r="MYT389" s="247"/>
      <c r="MYU389" s="247"/>
      <c r="MYV389" s="247"/>
      <c r="MYW389" s="247"/>
      <c r="MYX389" s="247"/>
      <c r="MYY389" s="247"/>
      <c r="MYZ389" s="247"/>
      <c r="MZA389" s="247"/>
      <c r="MZB389" s="247"/>
      <c r="MZC389" s="247"/>
      <c r="MZD389" s="247"/>
      <c r="MZE389" s="247"/>
      <c r="MZF389" s="247"/>
      <c r="MZG389" s="247"/>
      <c r="MZH389" s="247"/>
      <c r="MZI389" s="247"/>
      <c r="MZJ389" s="247"/>
      <c r="MZK389" s="247"/>
      <c r="MZL389" s="247"/>
      <c r="MZM389" s="247"/>
      <c r="MZN389" s="247"/>
      <c r="MZO389" s="247"/>
      <c r="MZP389" s="247"/>
      <c r="MZQ389" s="247"/>
      <c r="MZR389" s="247"/>
      <c r="MZS389" s="247"/>
      <c r="MZT389" s="247"/>
      <c r="MZU389" s="247"/>
      <c r="MZV389" s="247"/>
      <c r="MZW389" s="247"/>
      <c r="MZX389" s="247"/>
      <c r="MZY389" s="247"/>
      <c r="MZZ389" s="247"/>
      <c r="NAA389" s="247"/>
      <c r="NAB389" s="247"/>
      <c r="NAC389" s="247"/>
      <c r="NAD389" s="247"/>
      <c r="NAE389" s="247"/>
      <c r="NAF389" s="247"/>
      <c r="NAG389" s="247"/>
      <c r="NAH389" s="247"/>
      <c r="NAI389" s="247"/>
      <c r="NAJ389" s="247"/>
      <c r="NAK389" s="247"/>
      <c r="NAL389" s="247"/>
      <c r="NAM389" s="247"/>
      <c r="NAN389" s="247"/>
      <c r="NAO389" s="247"/>
      <c r="NAP389" s="247"/>
      <c r="NAQ389" s="247"/>
      <c r="NAR389" s="247"/>
      <c r="NAS389" s="247"/>
      <c r="NAT389" s="247"/>
      <c r="NAU389" s="247"/>
      <c r="NAV389" s="247"/>
      <c r="NAW389" s="247"/>
      <c r="NAX389" s="247"/>
      <c r="NAY389" s="247"/>
      <c r="NAZ389" s="247"/>
      <c r="NBA389" s="247"/>
      <c r="NBB389" s="247"/>
      <c r="NBC389" s="247"/>
      <c r="NBD389" s="247"/>
      <c r="NBE389" s="247"/>
      <c r="NBF389" s="247"/>
      <c r="NBG389" s="247"/>
      <c r="NBH389" s="247"/>
      <c r="NBI389" s="247"/>
      <c r="NBJ389" s="247"/>
      <c r="NBK389" s="247"/>
      <c r="NBL389" s="247"/>
      <c r="NBM389" s="247"/>
      <c r="NBN389" s="247"/>
      <c r="NBO389" s="247"/>
      <c r="NBP389" s="247"/>
      <c r="NBQ389" s="247"/>
      <c r="NBR389" s="247"/>
      <c r="NBS389" s="247"/>
      <c r="NBT389" s="247"/>
      <c r="NBU389" s="247"/>
      <c r="NBV389" s="247"/>
      <c r="NBW389" s="247"/>
      <c r="NBX389" s="247"/>
      <c r="NBY389" s="247"/>
      <c r="NBZ389" s="247"/>
      <c r="NCA389" s="247"/>
      <c r="NCB389" s="247"/>
      <c r="NCC389" s="247"/>
      <c r="NCD389" s="247"/>
      <c r="NCE389" s="247"/>
      <c r="NCF389" s="247"/>
      <c r="NCG389" s="247"/>
      <c r="NCH389" s="247"/>
      <c r="NCI389" s="247"/>
      <c r="NCJ389" s="247"/>
      <c r="NCK389" s="247"/>
      <c r="NCL389" s="247"/>
      <c r="NCM389" s="247"/>
      <c r="NCN389" s="247"/>
      <c r="NCO389" s="247"/>
      <c r="NCP389" s="247"/>
      <c r="NCQ389" s="247"/>
      <c r="NCR389" s="247"/>
      <c r="NCS389" s="247"/>
      <c r="NCT389" s="247"/>
      <c r="NCU389" s="247"/>
      <c r="NCV389" s="247"/>
      <c r="NCW389" s="247"/>
      <c r="NCX389" s="247"/>
      <c r="NCY389" s="247"/>
      <c r="NCZ389" s="247"/>
      <c r="NDA389" s="247"/>
      <c r="NDB389" s="247"/>
      <c r="NDC389" s="247"/>
      <c r="NDD389" s="247"/>
      <c r="NDE389" s="247"/>
      <c r="NDF389" s="247"/>
      <c r="NDG389" s="247"/>
      <c r="NDH389" s="247"/>
      <c r="NDI389" s="247"/>
      <c r="NDJ389" s="247"/>
      <c r="NDK389" s="247"/>
      <c r="NDL389" s="247"/>
      <c r="NDM389" s="247"/>
      <c r="NDN389" s="247"/>
      <c r="NDO389" s="247"/>
      <c r="NDP389" s="247"/>
      <c r="NDQ389" s="247"/>
      <c r="NDR389" s="247"/>
      <c r="NDS389" s="247"/>
      <c r="NDT389" s="247"/>
      <c r="NDU389" s="247"/>
      <c r="NDV389" s="247"/>
      <c r="NDW389" s="247"/>
      <c r="NDX389" s="247"/>
      <c r="NDY389" s="247"/>
      <c r="NDZ389" s="247"/>
      <c r="NEA389" s="247"/>
      <c r="NEB389" s="247"/>
      <c r="NEC389" s="247"/>
      <c r="NED389" s="247"/>
      <c r="NEE389" s="247"/>
      <c r="NEF389" s="247"/>
      <c r="NEG389" s="247"/>
      <c r="NEH389" s="247"/>
      <c r="NEI389" s="247"/>
      <c r="NEJ389" s="247"/>
      <c r="NEK389" s="247"/>
      <c r="NEL389" s="247"/>
      <c r="NEM389" s="247"/>
      <c r="NEN389" s="247"/>
      <c r="NEO389" s="247"/>
      <c r="NEP389" s="247"/>
      <c r="NEQ389" s="247"/>
      <c r="NER389" s="247"/>
      <c r="NES389" s="247"/>
      <c r="NET389" s="247"/>
      <c r="NEU389" s="247"/>
      <c r="NEV389" s="247"/>
      <c r="NEW389" s="247"/>
      <c r="NEX389" s="247"/>
      <c r="NEY389" s="247"/>
      <c r="NEZ389" s="247"/>
      <c r="NFA389" s="247"/>
      <c r="NFB389" s="247"/>
      <c r="NFC389" s="247"/>
      <c r="NFD389" s="247"/>
      <c r="NFE389" s="247"/>
      <c r="NFF389" s="247"/>
      <c r="NFG389" s="247"/>
      <c r="NFH389" s="247"/>
      <c r="NFI389" s="247"/>
      <c r="NFJ389" s="247"/>
      <c r="NFK389" s="247"/>
      <c r="NFL389" s="247"/>
      <c r="NFM389" s="247"/>
      <c r="NFN389" s="247"/>
      <c r="NFO389" s="247"/>
      <c r="NFP389" s="247"/>
      <c r="NFQ389" s="247"/>
      <c r="NFR389" s="247"/>
      <c r="NFS389" s="247"/>
      <c r="NFT389" s="247"/>
      <c r="NFU389" s="247"/>
      <c r="NFV389" s="247"/>
      <c r="NFW389" s="247"/>
      <c r="NFX389" s="247"/>
      <c r="NFY389" s="247"/>
      <c r="NFZ389" s="247"/>
      <c r="NGA389" s="247"/>
      <c r="NGB389" s="247"/>
      <c r="NGC389" s="247"/>
      <c r="NGD389" s="247"/>
      <c r="NGE389" s="247"/>
      <c r="NGF389" s="247"/>
      <c r="NGG389" s="247"/>
      <c r="NGH389" s="247"/>
      <c r="NGI389" s="247"/>
      <c r="NGJ389" s="247"/>
      <c r="NGK389" s="247"/>
      <c r="NGL389" s="247"/>
      <c r="NGM389" s="247"/>
      <c r="NGN389" s="247"/>
      <c r="NGO389" s="247"/>
      <c r="NGP389" s="247"/>
      <c r="NGQ389" s="247"/>
      <c r="NGR389" s="247"/>
      <c r="NGS389" s="247"/>
      <c r="NGT389" s="247"/>
      <c r="NGU389" s="247"/>
      <c r="NGV389" s="247"/>
      <c r="NGW389" s="247"/>
      <c r="NGX389" s="247"/>
      <c r="NGY389" s="247"/>
      <c r="NGZ389" s="247"/>
      <c r="NHA389" s="247"/>
      <c r="NHB389" s="247"/>
      <c r="NHC389" s="247"/>
      <c r="NHD389" s="247"/>
      <c r="NHE389" s="247"/>
      <c r="NHF389" s="247"/>
      <c r="NHG389" s="247"/>
      <c r="NHH389" s="247"/>
      <c r="NHI389" s="247"/>
      <c r="NHJ389" s="247"/>
      <c r="NHK389" s="247"/>
      <c r="NHL389" s="247"/>
      <c r="NHM389" s="247"/>
      <c r="NHN389" s="247"/>
      <c r="NHO389" s="247"/>
      <c r="NHP389" s="247"/>
      <c r="NHQ389" s="247"/>
      <c r="NHR389" s="247"/>
      <c r="NHS389" s="247"/>
      <c r="NHT389" s="247"/>
      <c r="NHU389" s="247"/>
      <c r="NHV389" s="247"/>
      <c r="NHW389" s="247"/>
      <c r="NHX389" s="247"/>
      <c r="NHY389" s="247"/>
      <c r="NHZ389" s="247"/>
      <c r="NIA389" s="247"/>
      <c r="NIB389" s="247"/>
      <c r="NIC389" s="247"/>
      <c r="NID389" s="247"/>
      <c r="NIE389" s="247"/>
      <c r="NIF389" s="247"/>
      <c r="NIG389" s="247"/>
      <c r="NIH389" s="247"/>
      <c r="NII389" s="247"/>
      <c r="NIJ389" s="247"/>
      <c r="NIK389" s="247"/>
      <c r="NIL389" s="247"/>
      <c r="NIM389" s="247"/>
      <c r="NIN389" s="247"/>
      <c r="NIO389" s="247"/>
      <c r="NIP389" s="247"/>
      <c r="NIQ389" s="247"/>
      <c r="NIR389" s="247"/>
      <c r="NIS389" s="247"/>
      <c r="NIT389" s="247"/>
      <c r="NIU389" s="247"/>
      <c r="NIV389" s="247"/>
      <c r="NIW389" s="247"/>
      <c r="NIX389" s="247"/>
      <c r="NIY389" s="247"/>
      <c r="NIZ389" s="247"/>
      <c r="NJA389" s="247"/>
      <c r="NJB389" s="247"/>
      <c r="NJC389" s="247"/>
      <c r="NJD389" s="247"/>
      <c r="NJE389" s="247"/>
      <c r="NJF389" s="247"/>
      <c r="NJG389" s="247"/>
      <c r="NJH389" s="247"/>
      <c r="NJI389" s="247"/>
      <c r="NJJ389" s="247"/>
      <c r="NJK389" s="247"/>
      <c r="NJL389" s="247"/>
      <c r="NJM389" s="247"/>
      <c r="NJN389" s="247"/>
      <c r="NJO389" s="247"/>
      <c r="NJP389" s="247"/>
      <c r="NJQ389" s="247"/>
      <c r="NJR389" s="247"/>
      <c r="NJS389" s="247"/>
      <c r="NJT389" s="247"/>
      <c r="NJU389" s="247"/>
      <c r="NJV389" s="247"/>
      <c r="NJW389" s="247"/>
      <c r="NJX389" s="247"/>
      <c r="NJY389" s="247"/>
      <c r="NJZ389" s="247"/>
      <c r="NKA389" s="247"/>
      <c r="NKB389" s="247"/>
      <c r="NKC389" s="247"/>
      <c r="NKD389" s="247"/>
      <c r="NKE389" s="247"/>
      <c r="NKF389" s="247"/>
      <c r="NKG389" s="247"/>
      <c r="NKH389" s="247"/>
      <c r="NKI389" s="247"/>
      <c r="NKJ389" s="247"/>
      <c r="NKK389" s="247"/>
      <c r="NKL389" s="247"/>
      <c r="NKM389" s="247"/>
      <c r="NKN389" s="247"/>
      <c r="NKO389" s="247"/>
      <c r="NKP389" s="247"/>
      <c r="NKQ389" s="247"/>
      <c r="NKR389" s="247"/>
      <c r="NKS389" s="247"/>
      <c r="NKT389" s="247"/>
      <c r="NKU389" s="247"/>
      <c r="NKV389" s="247"/>
      <c r="NKW389" s="247"/>
      <c r="NKX389" s="247"/>
      <c r="NKY389" s="247"/>
      <c r="NKZ389" s="247"/>
      <c r="NLA389" s="247"/>
      <c r="NLB389" s="247"/>
      <c r="NLC389" s="247"/>
      <c r="NLD389" s="247"/>
      <c r="NLE389" s="247"/>
      <c r="NLF389" s="247"/>
      <c r="NLG389" s="247"/>
      <c r="NLH389" s="247"/>
      <c r="NLI389" s="247"/>
      <c r="NLJ389" s="247"/>
      <c r="NLK389" s="247"/>
      <c r="NLL389" s="247"/>
      <c r="NLM389" s="247"/>
      <c r="NLN389" s="247"/>
      <c r="NLO389" s="247"/>
      <c r="NLP389" s="247"/>
      <c r="NLQ389" s="247"/>
      <c r="NLR389" s="247"/>
      <c r="NLS389" s="247"/>
      <c r="NLT389" s="247"/>
      <c r="NLU389" s="247"/>
      <c r="NLV389" s="247"/>
      <c r="NLW389" s="247"/>
      <c r="NLX389" s="247"/>
      <c r="NLY389" s="247"/>
      <c r="NLZ389" s="247"/>
      <c r="NMA389" s="247"/>
      <c r="NMB389" s="247"/>
      <c r="NMC389" s="247"/>
      <c r="NMD389" s="247"/>
      <c r="NME389" s="247"/>
      <c r="NMF389" s="247"/>
      <c r="NMG389" s="247"/>
      <c r="NMH389" s="247"/>
      <c r="NMI389" s="247"/>
      <c r="NMJ389" s="247"/>
      <c r="NMK389" s="247"/>
      <c r="NML389" s="247"/>
      <c r="NMM389" s="247"/>
      <c r="NMN389" s="247"/>
      <c r="NMO389" s="247"/>
      <c r="NMP389" s="247"/>
      <c r="NMQ389" s="247"/>
      <c r="NMR389" s="247"/>
      <c r="NMS389" s="247"/>
      <c r="NMT389" s="247"/>
      <c r="NMU389" s="247"/>
      <c r="NMV389" s="247"/>
      <c r="NMW389" s="247"/>
      <c r="NMX389" s="247"/>
      <c r="NMY389" s="247"/>
      <c r="NMZ389" s="247"/>
      <c r="NNA389" s="247"/>
      <c r="NNB389" s="247"/>
      <c r="NNC389" s="247"/>
      <c r="NND389" s="247"/>
      <c r="NNE389" s="247"/>
      <c r="NNF389" s="247"/>
      <c r="NNG389" s="247"/>
      <c r="NNH389" s="247"/>
      <c r="NNI389" s="247"/>
      <c r="NNJ389" s="247"/>
      <c r="NNK389" s="247"/>
      <c r="NNL389" s="247"/>
      <c r="NNM389" s="247"/>
      <c r="NNN389" s="247"/>
      <c r="NNO389" s="247"/>
      <c r="NNP389" s="247"/>
      <c r="NNQ389" s="247"/>
      <c r="NNR389" s="247"/>
      <c r="NNS389" s="247"/>
      <c r="NNT389" s="247"/>
      <c r="NNU389" s="247"/>
      <c r="NNV389" s="247"/>
      <c r="NNW389" s="247"/>
      <c r="NNX389" s="247"/>
      <c r="NNY389" s="247"/>
      <c r="NNZ389" s="247"/>
      <c r="NOA389" s="247"/>
      <c r="NOB389" s="247"/>
      <c r="NOC389" s="247"/>
      <c r="NOD389" s="247"/>
      <c r="NOE389" s="247"/>
      <c r="NOF389" s="247"/>
      <c r="NOG389" s="247"/>
      <c r="NOH389" s="247"/>
      <c r="NOI389" s="247"/>
      <c r="NOJ389" s="247"/>
      <c r="NOK389" s="247"/>
      <c r="NOL389" s="247"/>
      <c r="NOM389" s="247"/>
      <c r="NON389" s="247"/>
      <c r="NOO389" s="247"/>
      <c r="NOP389" s="247"/>
      <c r="NOQ389" s="247"/>
      <c r="NOR389" s="247"/>
      <c r="NOS389" s="247"/>
      <c r="NOT389" s="247"/>
      <c r="NOU389" s="247"/>
      <c r="NOV389" s="247"/>
      <c r="NOW389" s="247"/>
      <c r="NOX389" s="247"/>
      <c r="NOY389" s="247"/>
      <c r="NOZ389" s="247"/>
      <c r="NPA389" s="247"/>
      <c r="NPB389" s="247"/>
      <c r="NPC389" s="247"/>
      <c r="NPD389" s="247"/>
      <c r="NPE389" s="247"/>
      <c r="NPF389" s="247"/>
      <c r="NPG389" s="247"/>
      <c r="NPH389" s="247"/>
      <c r="NPI389" s="247"/>
      <c r="NPJ389" s="247"/>
      <c r="NPK389" s="247"/>
      <c r="NPL389" s="247"/>
      <c r="NPM389" s="247"/>
      <c r="NPN389" s="247"/>
      <c r="NPO389" s="247"/>
      <c r="NPP389" s="247"/>
      <c r="NPQ389" s="247"/>
      <c r="NPR389" s="247"/>
      <c r="NPS389" s="247"/>
      <c r="NPT389" s="247"/>
      <c r="NPU389" s="247"/>
      <c r="NPV389" s="247"/>
      <c r="NPW389" s="247"/>
      <c r="NPX389" s="247"/>
      <c r="NPY389" s="247"/>
      <c r="NPZ389" s="247"/>
      <c r="NQA389" s="247"/>
      <c r="NQB389" s="247"/>
      <c r="NQC389" s="247"/>
      <c r="NQD389" s="247"/>
      <c r="NQE389" s="247"/>
      <c r="NQF389" s="247"/>
      <c r="NQG389" s="247"/>
      <c r="NQH389" s="247"/>
      <c r="NQI389" s="247"/>
      <c r="NQJ389" s="247"/>
      <c r="NQK389" s="247"/>
      <c r="NQL389" s="247"/>
      <c r="NQM389" s="247"/>
      <c r="NQN389" s="247"/>
      <c r="NQO389" s="247"/>
      <c r="NQP389" s="247"/>
      <c r="NQQ389" s="247"/>
      <c r="NQR389" s="247"/>
      <c r="NQS389" s="247"/>
      <c r="NQT389" s="247"/>
      <c r="NQU389" s="247"/>
      <c r="NQV389" s="247"/>
      <c r="NQW389" s="247"/>
      <c r="NQX389" s="247"/>
      <c r="NQY389" s="247"/>
      <c r="NQZ389" s="247"/>
      <c r="NRA389" s="247"/>
      <c r="NRB389" s="247"/>
      <c r="NRC389" s="247"/>
      <c r="NRD389" s="247"/>
      <c r="NRE389" s="247"/>
      <c r="NRF389" s="247"/>
      <c r="NRG389" s="247"/>
      <c r="NRH389" s="247"/>
      <c r="NRI389" s="247"/>
      <c r="NRJ389" s="247"/>
      <c r="NRK389" s="247"/>
      <c r="NRL389" s="247"/>
      <c r="NRM389" s="247"/>
      <c r="NRN389" s="247"/>
      <c r="NRO389" s="247"/>
      <c r="NRP389" s="247"/>
      <c r="NRQ389" s="247"/>
      <c r="NRR389" s="247"/>
      <c r="NRS389" s="247"/>
      <c r="NRT389" s="247"/>
      <c r="NRU389" s="247"/>
      <c r="NRV389" s="247"/>
      <c r="NRW389" s="247"/>
      <c r="NRX389" s="247"/>
      <c r="NRY389" s="247"/>
      <c r="NRZ389" s="247"/>
      <c r="NSA389" s="247"/>
      <c r="NSB389" s="247"/>
      <c r="NSC389" s="247"/>
      <c r="NSD389" s="247"/>
      <c r="NSE389" s="247"/>
      <c r="NSF389" s="247"/>
      <c r="NSG389" s="247"/>
      <c r="NSH389" s="247"/>
      <c r="NSI389" s="247"/>
      <c r="NSJ389" s="247"/>
      <c r="NSK389" s="247"/>
      <c r="NSL389" s="247"/>
      <c r="NSM389" s="247"/>
      <c r="NSN389" s="247"/>
      <c r="NSO389" s="247"/>
      <c r="NSP389" s="247"/>
      <c r="NSQ389" s="247"/>
      <c r="NSR389" s="247"/>
      <c r="NSS389" s="247"/>
      <c r="NST389" s="247"/>
      <c r="NSU389" s="247"/>
      <c r="NSV389" s="247"/>
      <c r="NSW389" s="247"/>
      <c r="NSX389" s="247"/>
      <c r="NSY389" s="247"/>
      <c r="NSZ389" s="247"/>
      <c r="NTA389" s="247"/>
      <c r="NTB389" s="247"/>
      <c r="NTC389" s="247"/>
      <c r="NTD389" s="247"/>
      <c r="NTE389" s="247"/>
      <c r="NTF389" s="247"/>
      <c r="NTG389" s="247"/>
      <c r="NTH389" s="247"/>
      <c r="NTI389" s="247"/>
      <c r="NTJ389" s="247"/>
      <c r="NTK389" s="247"/>
      <c r="NTL389" s="247"/>
      <c r="NTM389" s="247"/>
      <c r="NTN389" s="247"/>
      <c r="NTO389" s="247"/>
      <c r="NTP389" s="247"/>
      <c r="NTQ389" s="247"/>
      <c r="NTR389" s="247"/>
      <c r="NTS389" s="247"/>
      <c r="NTT389" s="247"/>
      <c r="NTU389" s="247"/>
      <c r="NTV389" s="247"/>
      <c r="NTW389" s="247"/>
      <c r="NTX389" s="247"/>
      <c r="NTY389" s="247"/>
      <c r="NTZ389" s="247"/>
      <c r="NUA389" s="247"/>
      <c r="NUB389" s="247"/>
      <c r="NUC389" s="247"/>
      <c r="NUD389" s="247"/>
      <c r="NUE389" s="247"/>
      <c r="NUF389" s="247"/>
      <c r="NUG389" s="247"/>
      <c r="NUH389" s="247"/>
      <c r="NUI389" s="247"/>
      <c r="NUJ389" s="247"/>
      <c r="NUK389" s="247"/>
      <c r="NUL389" s="247"/>
      <c r="NUM389" s="247"/>
      <c r="NUN389" s="247"/>
      <c r="NUO389" s="247"/>
      <c r="NUP389" s="247"/>
      <c r="NUQ389" s="247"/>
      <c r="NUR389" s="247"/>
      <c r="NUS389" s="247"/>
      <c r="NUT389" s="247"/>
      <c r="NUU389" s="247"/>
      <c r="NUV389" s="247"/>
      <c r="NUW389" s="247"/>
      <c r="NUX389" s="247"/>
      <c r="NUY389" s="247"/>
      <c r="NUZ389" s="247"/>
      <c r="NVA389" s="247"/>
      <c r="NVB389" s="247"/>
      <c r="NVC389" s="247"/>
      <c r="NVD389" s="247"/>
      <c r="NVE389" s="247"/>
      <c r="NVF389" s="247"/>
      <c r="NVG389" s="247"/>
      <c r="NVH389" s="247"/>
      <c r="NVI389" s="247"/>
      <c r="NVJ389" s="247"/>
      <c r="NVK389" s="247"/>
      <c r="NVL389" s="247"/>
      <c r="NVM389" s="247"/>
      <c r="NVN389" s="247"/>
      <c r="NVO389" s="247"/>
      <c r="NVP389" s="247"/>
      <c r="NVQ389" s="247"/>
      <c r="NVR389" s="247"/>
      <c r="NVS389" s="247"/>
      <c r="NVT389" s="247"/>
      <c r="NVU389" s="247"/>
      <c r="NVV389" s="247"/>
      <c r="NVW389" s="247"/>
      <c r="NVX389" s="247"/>
      <c r="NVY389" s="247"/>
      <c r="NVZ389" s="247"/>
      <c r="NWA389" s="247"/>
      <c r="NWB389" s="247"/>
      <c r="NWC389" s="247"/>
      <c r="NWD389" s="247"/>
      <c r="NWE389" s="247"/>
      <c r="NWF389" s="247"/>
      <c r="NWG389" s="247"/>
      <c r="NWH389" s="247"/>
      <c r="NWI389" s="247"/>
      <c r="NWJ389" s="247"/>
      <c r="NWK389" s="247"/>
      <c r="NWL389" s="247"/>
      <c r="NWM389" s="247"/>
      <c r="NWN389" s="247"/>
      <c r="NWO389" s="247"/>
      <c r="NWP389" s="247"/>
      <c r="NWQ389" s="247"/>
      <c r="NWR389" s="247"/>
      <c r="NWS389" s="247"/>
      <c r="NWT389" s="247"/>
      <c r="NWU389" s="247"/>
      <c r="NWV389" s="247"/>
      <c r="NWW389" s="247"/>
      <c r="NWX389" s="247"/>
      <c r="NWY389" s="247"/>
      <c r="NWZ389" s="247"/>
      <c r="NXA389" s="247"/>
      <c r="NXB389" s="247"/>
      <c r="NXC389" s="247"/>
      <c r="NXD389" s="247"/>
      <c r="NXE389" s="247"/>
      <c r="NXF389" s="247"/>
      <c r="NXG389" s="247"/>
      <c r="NXH389" s="247"/>
      <c r="NXI389" s="247"/>
      <c r="NXJ389" s="247"/>
      <c r="NXK389" s="247"/>
      <c r="NXL389" s="247"/>
      <c r="NXM389" s="247"/>
      <c r="NXN389" s="247"/>
      <c r="NXO389" s="247"/>
      <c r="NXP389" s="247"/>
      <c r="NXQ389" s="247"/>
      <c r="NXR389" s="247"/>
      <c r="NXS389" s="247"/>
      <c r="NXT389" s="247"/>
      <c r="NXU389" s="247"/>
      <c r="NXV389" s="247"/>
      <c r="NXW389" s="247"/>
      <c r="NXX389" s="247"/>
      <c r="NXY389" s="247"/>
      <c r="NXZ389" s="247"/>
      <c r="NYA389" s="247"/>
      <c r="NYB389" s="247"/>
      <c r="NYC389" s="247"/>
      <c r="NYD389" s="247"/>
      <c r="NYE389" s="247"/>
      <c r="NYF389" s="247"/>
      <c r="NYG389" s="247"/>
      <c r="NYH389" s="247"/>
      <c r="NYI389" s="247"/>
      <c r="NYJ389" s="247"/>
      <c r="NYK389" s="247"/>
      <c r="NYL389" s="247"/>
      <c r="NYM389" s="247"/>
      <c r="NYN389" s="247"/>
      <c r="NYO389" s="247"/>
      <c r="NYP389" s="247"/>
      <c r="NYQ389" s="247"/>
      <c r="NYR389" s="247"/>
      <c r="NYS389" s="247"/>
      <c r="NYT389" s="247"/>
      <c r="NYU389" s="247"/>
      <c r="NYV389" s="247"/>
      <c r="NYW389" s="247"/>
      <c r="NYX389" s="247"/>
      <c r="NYY389" s="247"/>
      <c r="NYZ389" s="247"/>
      <c r="NZA389" s="247"/>
      <c r="NZB389" s="247"/>
      <c r="NZC389" s="247"/>
      <c r="NZD389" s="247"/>
      <c r="NZE389" s="247"/>
      <c r="NZF389" s="247"/>
      <c r="NZG389" s="247"/>
      <c r="NZH389" s="247"/>
      <c r="NZI389" s="247"/>
      <c r="NZJ389" s="247"/>
      <c r="NZK389" s="247"/>
      <c r="NZL389" s="247"/>
      <c r="NZM389" s="247"/>
      <c r="NZN389" s="247"/>
      <c r="NZO389" s="247"/>
      <c r="NZP389" s="247"/>
      <c r="NZQ389" s="247"/>
      <c r="NZR389" s="247"/>
      <c r="NZS389" s="247"/>
      <c r="NZT389" s="247"/>
      <c r="NZU389" s="247"/>
      <c r="NZV389" s="247"/>
      <c r="NZW389" s="247"/>
      <c r="NZX389" s="247"/>
      <c r="NZY389" s="247"/>
      <c r="NZZ389" s="247"/>
      <c r="OAA389" s="247"/>
      <c r="OAB389" s="247"/>
      <c r="OAC389" s="247"/>
      <c r="OAD389" s="247"/>
      <c r="OAE389" s="247"/>
      <c r="OAF389" s="247"/>
      <c r="OAG389" s="247"/>
      <c r="OAH389" s="247"/>
      <c r="OAI389" s="247"/>
      <c r="OAJ389" s="247"/>
      <c r="OAK389" s="247"/>
      <c r="OAL389" s="247"/>
      <c r="OAM389" s="247"/>
      <c r="OAN389" s="247"/>
      <c r="OAO389" s="247"/>
      <c r="OAP389" s="247"/>
      <c r="OAQ389" s="247"/>
      <c r="OAR389" s="247"/>
      <c r="OAS389" s="247"/>
      <c r="OAT389" s="247"/>
      <c r="OAU389" s="247"/>
      <c r="OAV389" s="247"/>
      <c r="OAW389" s="247"/>
      <c r="OAX389" s="247"/>
      <c r="OAY389" s="247"/>
      <c r="OAZ389" s="247"/>
      <c r="OBA389" s="247"/>
      <c r="OBB389" s="247"/>
      <c r="OBC389" s="247"/>
      <c r="OBD389" s="247"/>
      <c r="OBE389" s="247"/>
      <c r="OBF389" s="247"/>
      <c r="OBG389" s="247"/>
      <c r="OBH389" s="247"/>
      <c r="OBI389" s="247"/>
      <c r="OBJ389" s="247"/>
      <c r="OBK389" s="247"/>
      <c r="OBL389" s="247"/>
      <c r="OBM389" s="247"/>
      <c r="OBN389" s="247"/>
      <c r="OBO389" s="247"/>
      <c r="OBP389" s="247"/>
      <c r="OBQ389" s="247"/>
      <c r="OBR389" s="247"/>
      <c r="OBS389" s="247"/>
      <c r="OBT389" s="247"/>
      <c r="OBU389" s="247"/>
      <c r="OBV389" s="247"/>
      <c r="OBW389" s="247"/>
      <c r="OBX389" s="247"/>
      <c r="OBY389" s="247"/>
      <c r="OBZ389" s="247"/>
      <c r="OCA389" s="247"/>
      <c r="OCB389" s="247"/>
      <c r="OCC389" s="247"/>
      <c r="OCD389" s="247"/>
      <c r="OCE389" s="247"/>
      <c r="OCF389" s="247"/>
      <c r="OCG389" s="247"/>
      <c r="OCH389" s="247"/>
      <c r="OCI389" s="247"/>
      <c r="OCJ389" s="247"/>
      <c r="OCK389" s="247"/>
      <c r="OCL389" s="247"/>
      <c r="OCM389" s="247"/>
      <c r="OCN389" s="247"/>
      <c r="OCO389" s="247"/>
      <c r="OCP389" s="247"/>
      <c r="OCQ389" s="247"/>
      <c r="OCR389" s="247"/>
      <c r="OCS389" s="247"/>
      <c r="OCT389" s="247"/>
      <c r="OCU389" s="247"/>
      <c r="OCV389" s="247"/>
      <c r="OCW389" s="247"/>
      <c r="OCX389" s="247"/>
      <c r="OCY389" s="247"/>
      <c r="OCZ389" s="247"/>
      <c r="ODA389" s="247"/>
      <c r="ODB389" s="247"/>
      <c r="ODC389" s="247"/>
      <c r="ODD389" s="247"/>
      <c r="ODE389" s="247"/>
      <c r="ODF389" s="247"/>
      <c r="ODG389" s="247"/>
      <c r="ODH389" s="247"/>
      <c r="ODI389" s="247"/>
      <c r="ODJ389" s="247"/>
      <c r="ODK389" s="247"/>
      <c r="ODL389" s="247"/>
      <c r="ODM389" s="247"/>
      <c r="ODN389" s="247"/>
      <c r="ODO389" s="247"/>
      <c r="ODP389" s="247"/>
      <c r="ODQ389" s="247"/>
      <c r="ODR389" s="247"/>
      <c r="ODS389" s="247"/>
      <c r="ODT389" s="247"/>
      <c r="ODU389" s="247"/>
      <c r="ODV389" s="247"/>
      <c r="ODW389" s="247"/>
      <c r="ODX389" s="247"/>
      <c r="ODY389" s="247"/>
      <c r="ODZ389" s="247"/>
      <c r="OEA389" s="247"/>
      <c r="OEB389" s="247"/>
      <c r="OEC389" s="247"/>
      <c r="OED389" s="247"/>
      <c r="OEE389" s="247"/>
      <c r="OEF389" s="247"/>
      <c r="OEG389" s="247"/>
      <c r="OEH389" s="247"/>
      <c r="OEI389" s="247"/>
      <c r="OEJ389" s="247"/>
      <c r="OEK389" s="247"/>
      <c r="OEL389" s="247"/>
      <c r="OEM389" s="247"/>
      <c r="OEN389" s="247"/>
      <c r="OEO389" s="247"/>
      <c r="OEP389" s="247"/>
      <c r="OEQ389" s="247"/>
      <c r="OER389" s="247"/>
      <c r="OES389" s="247"/>
      <c r="OET389" s="247"/>
      <c r="OEU389" s="247"/>
      <c r="OEV389" s="247"/>
      <c r="OEW389" s="247"/>
      <c r="OEX389" s="247"/>
      <c r="OEY389" s="247"/>
      <c r="OEZ389" s="247"/>
      <c r="OFA389" s="247"/>
      <c r="OFB389" s="247"/>
      <c r="OFC389" s="247"/>
      <c r="OFD389" s="247"/>
      <c r="OFE389" s="247"/>
      <c r="OFF389" s="247"/>
      <c r="OFG389" s="247"/>
      <c r="OFH389" s="247"/>
      <c r="OFI389" s="247"/>
      <c r="OFJ389" s="247"/>
      <c r="OFK389" s="247"/>
      <c r="OFL389" s="247"/>
      <c r="OFM389" s="247"/>
      <c r="OFN389" s="247"/>
      <c r="OFO389" s="247"/>
      <c r="OFP389" s="247"/>
      <c r="OFQ389" s="247"/>
      <c r="OFR389" s="247"/>
      <c r="OFS389" s="247"/>
      <c r="OFT389" s="247"/>
      <c r="OFU389" s="247"/>
      <c r="OFV389" s="247"/>
      <c r="OFW389" s="247"/>
      <c r="OFX389" s="247"/>
      <c r="OFY389" s="247"/>
      <c r="OFZ389" s="247"/>
      <c r="OGA389" s="247"/>
      <c r="OGB389" s="247"/>
      <c r="OGC389" s="247"/>
      <c r="OGD389" s="247"/>
      <c r="OGE389" s="247"/>
      <c r="OGF389" s="247"/>
      <c r="OGG389" s="247"/>
      <c r="OGH389" s="247"/>
      <c r="OGI389" s="247"/>
      <c r="OGJ389" s="247"/>
      <c r="OGK389" s="247"/>
      <c r="OGL389" s="247"/>
      <c r="OGM389" s="247"/>
      <c r="OGN389" s="247"/>
      <c r="OGO389" s="247"/>
      <c r="OGP389" s="247"/>
      <c r="OGQ389" s="247"/>
      <c r="OGR389" s="247"/>
      <c r="OGS389" s="247"/>
      <c r="OGT389" s="247"/>
      <c r="OGU389" s="247"/>
      <c r="OGV389" s="247"/>
      <c r="OGW389" s="247"/>
      <c r="OGX389" s="247"/>
      <c r="OGY389" s="247"/>
      <c r="OGZ389" s="247"/>
      <c r="OHA389" s="247"/>
      <c r="OHB389" s="247"/>
      <c r="OHC389" s="247"/>
      <c r="OHD389" s="247"/>
      <c r="OHE389" s="247"/>
      <c r="OHF389" s="247"/>
      <c r="OHG389" s="247"/>
      <c r="OHH389" s="247"/>
      <c r="OHI389" s="247"/>
      <c r="OHJ389" s="247"/>
      <c r="OHK389" s="247"/>
      <c r="OHL389" s="247"/>
      <c r="OHM389" s="247"/>
      <c r="OHN389" s="247"/>
      <c r="OHO389" s="247"/>
      <c r="OHP389" s="247"/>
      <c r="OHQ389" s="247"/>
      <c r="OHR389" s="247"/>
      <c r="OHS389" s="247"/>
      <c r="OHT389" s="247"/>
      <c r="OHU389" s="247"/>
      <c r="OHV389" s="247"/>
      <c r="OHW389" s="247"/>
      <c r="OHX389" s="247"/>
      <c r="OHY389" s="247"/>
      <c r="OHZ389" s="247"/>
      <c r="OIA389" s="247"/>
      <c r="OIB389" s="247"/>
      <c r="OIC389" s="247"/>
      <c r="OID389" s="247"/>
      <c r="OIE389" s="247"/>
      <c r="OIF389" s="247"/>
      <c r="OIG389" s="247"/>
      <c r="OIH389" s="247"/>
      <c r="OII389" s="247"/>
      <c r="OIJ389" s="247"/>
      <c r="OIK389" s="247"/>
      <c r="OIL389" s="247"/>
      <c r="OIM389" s="247"/>
      <c r="OIN389" s="247"/>
      <c r="OIO389" s="247"/>
      <c r="OIP389" s="247"/>
      <c r="OIQ389" s="247"/>
      <c r="OIR389" s="247"/>
      <c r="OIS389" s="247"/>
      <c r="OIT389" s="247"/>
      <c r="OIU389" s="247"/>
      <c r="OIV389" s="247"/>
      <c r="OIW389" s="247"/>
      <c r="OIX389" s="247"/>
      <c r="OIY389" s="247"/>
      <c r="OIZ389" s="247"/>
      <c r="OJA389" s="247"/>
      <c r="OJB389" s="247"/>
      <c r="OJC389" s="247"/>
      <c r="OJD389" s="247"/>
      <c r="OJE389" s="247"/>
      <c r="OJF389" s="247"/>
      <c r="OJG389" s="247"/>
      <c r="OJH389" s="247"/>
      <c r="OJI389" s="247"/>
      <c r="OJJ389" s="247"/>
      <c r="OJK389" s="247"/>
      <c r="OJL389" s="247"/>
      <c r="OJM389" s="247"/>
      <c r="OJN389" s="247"/>
      <c r="OJO389" s="247"/>
      <c r="OJP389" s="247"/>
      <c r="OJQ389" s="247"/>
      <c r="OJR389" s="247"/>
      <c r="OJS389" s="247"/>
      <c r="OJT389" s="247"/>
      <c r="OJU389" s="247"/>
      <c r="OJV389" s="247"/>
      <c r="OJW389" s="247"/>
      <c r="OJX389" s="247"/>
      <c r="OJY389" s="247"/>
      <c r="OJZ389" s="247"/>
      <c r="OKA389" s="247"/>
      <c r="OKB389" s="247"/>
      <c r="OKC389" s="247"/>
      <c r="OKD389" s="247"/>
      <c r="OKE389" s="247"/>
      <c r="OKF389" s="247"/>
      <c r="OKG389" s="247"/>
      <c r="OKH389" s="247"/>
      <c r="OKI389" s="247"/>
      <c r="OKJ389" s="247"/>
      <c r="OKK389" s="247"/>
      <c r="OKL389" s="247"/>
      <c r="OKM389" s="247"/>
      <c r="OKN389" s="247"/>
      <c r="OKO389" s="247"/>
      <c r="OKP389" s="247"/>
      <c r="OKQ389" s="247"/>
      <c r="OKR389" s="247"/>
      <c r="OKS389" s="247"/>
      <c r="OKT389" s="247"/>
      <c r="OKU389" s="247"/>
      <c r="OKV389" s="247"/>
      <c r="OKW389" s="247"/>
      <c r="OKX389" s="247"/>
      <c r="OKY389" s="247"/>
      <c r="OKZ389" s="247"/>
      <c r="OLA389" s="247"/>
      <c r="OLB389" s="247"/>
      <c r="OLC389" s="247"/>
      <c r="OLD389" s="247"/>
      <c r="OLE389" s="247"/>
      <c r="OLF389" s="247"/>
      <c r="OLG389" s="247"/>
      <c r="OLH389" s="247"/>
      <c r="OLI389" s="247"/>
      <c r="OLJ389" s="247"/>
      <c r="OLK389" s="247"/>
      <c r="OLL389" s="247"/>
      <c r="OLM389" s="247"/>
      <c r="OLN389" s="247"/>
      <c r="OLO389" s="247"/>
      <c r="OLP389" s="247"/>
      <c r="OLQ389" s="247"/>
      <c r="OLR389" s="247"/>
      <c r="OLS389" s="247"/>
      <c r="OLT389" s="247"/>
      <c r="OLU389" s="247"/>
      <c r="OLV389" s="247"/>
      <c r="OLW389" s="247"/>
      <c r="OLX389" s="247"/>
      <c r="OLY389" s="247"/>
      <c r="OLZ389" s="247"/>
      <c r="OMA389" s="247"/>
      <c r="OMB389" s="247"/>
      <c r="OMC389" s="247"/>
      <c r="OMD389" s="247"/>
      <c r="OME389" s="247"/>
      <c r="OMF389" s="247"/>
      <c r="OMG389" s="247"/>
      <c r="OMH389" s="247"/>
      <c r="OMI389" s="247"/>
      <c r="OMJ389" s="247"/>
      <c r="OMK389" s="247"/>
      <c r="OML389" s="247"/>
      <c r="OMM389" s="247"/>
      <c r="OMN389" s="247"/>
      <c r="OMO389" s="247"/>
      <c r="OMP389" s="247"/>
      <c r="OMQ389" s="247"/>
      <c r="OMR389" s="247"/>
      <c r="OMS389" s="247"/>
      <c r="OMT389" s="247"/>
      <c r="OMU389" s="247"/>
      <c r="OMV389" s="247"/>
      <c r="OMW389" s="247"/>
      <c r="OMX389" s="247"/>
      <c r="OMY389" s="247"/>
      <c r="OMZ389" s="247"/>
      <c r="ONA389" s="247"/>
      <c r="ONB389" s="247"/>
      <c r="ONC389" s="247"/>
      <c r="OND389" s="247"/>
      <c r="ONE389" s="247"/>
      <c r="ONF389" s="247"/>
      <c r="ONG389" s="247"/>
      <c r="ONH389" s="247"/>
      <c r="ONI389" s="247"/>
      <c r="ONJ389" s="247"/>
      <c r="ONK389" s="247"/>
      <c r="ONL389" s="247"/>
      <c r="ONM389" s="247"/>
      <c r="ONN389" s="247"/>
      <c r="ONO389" s="247"/>
      <c r="ONP389" s="247"/>
      <c r="ONQ389" s="247"/>
      <c r="ONR389" s="247"/>
      <c r="ONS389" s="247"/>
      <c r="ONT389" s="247"/>
      <c r="ONU389" s="247"/>
      <c r="ONV389" s="247"/>
      <c r="ONW389" s="247"/>
      <c r="ONX389" s="247"/>
      <c r="ONY389" s="247"/>
      <c r="ONZ389" s="247"/>
      <c r="OOA389" s="247"/>
      <c r="OOB389" s="247"/>
      <c r="OOC389" s="247"/>
      <c r="OOD389" s="247"/>
      <c r="OOE389" s="247"/>
      <c r="OOF389" s="247"/>
      <c r="OOG389" s="247"/>
      <c r="OOH389" s="247"/>
      <c r="OOI389" s="247"/>
      <c r="OOJ389" s="247"/>
      <c r="OOK389" s="247"/>
      <c r="OOL389" s="247"/>
      <c r="OOM389" s="247"/>
      <c r="OON389" s="247"/>
      <c r="OOO389" s="247"/>
      <c r="OOP389" s="247"/>
      <c r="OOQ389" s="247"/>
      <c r="OOR389" s="247"/>
      <c r="OOS389" s="247"/>
      <c r="OOT389" s="247"/>
      <c r="OOU389" s="247"/>
      <c r="OOV389" s="247"/>
      <c r="OOW389" s="247"/>
      <c r="OOX389" s="247"/>
      <c r="OOY389" s="247"/>
      <c r="OOZ389" s="247"/>
      <c r="OPA389" s="247"/>
      <c r="OPB389" s="247"/>
      <c r="OPC389" s="247"/>
      <c r="OPD389" s="247"/>
      <c r="OPE389" s="247"/>
      <c r="OPF389" s="247"/>
      <c r="OPG389" s="247"/>
      <c r="OPH389" s="247"/>
      <c r="OPI389" s="247"/>
      <c r="OPJ389" s="247"/>
      <c r="OPK389" s="247"/>
      <c r="OPL389" s="247"/>
      <c r="OPM389" s="247"/>
      <c r="OPN389" s="247"/>
      <c r="OPO389" s="247"/>
      <c r="OPP389" s="247"/>
      <c r="OPQ389" s="247"/>
      <c r="OPR389" s="247"/>
      <c r="OPS389" s="247"/>
      <c r="OPT389" s="247"/>
      <c r="OPU389" s="247"/>
      <c r="OPV389" s="247"/>
      <c r="OPW389" s="247"/>
      <c r="OPX389" s="247"/>
      <c r="OPY389" s="247"/>
      <c r="OPZ389" s="247"/>
      <c r="OQA389" s="247"/>
      <c r="OQB389" s="247"/>
      <c r="OQC389" s="247"/>
      <c r="OQD389" s="247"/>
      <c r="OQE389" s="247"/>
      <c r="OQF389" s="247"/>
      <c r="OQG389" s="247"/>
      <c r="OQH389" s="247"/>
      <c r="OQI389" s="247"/>
      <c r="OQJ389" s="247"/>
      <c r="OQK389" s="247"/>
      <c r="OQL389" s="247"/>
      <c r="OQM389" s="247"/>
      <c r="OQN389" s="247"/>
      <c r="OQO389" s="247"/>
      <c r="OQP389" s="247"/>
      <c r="OQQ389" s="247"/>
      <c r="OQR389" s="247"/>
      <c r="OQS389" s="247"/>
      <c r="OQT389" s="247"/>
      <c r="OQU389" s="247"/>
      <c r="OQV389" s="247"/>
      <c r="OQW389" s="247"/>
      <c r="OQX389" s="247"/>
      <c r="OQY389" s="247"/>
      <c r="OQZ389" s="247"/>
      <c r="ORA389" s="247"/>
      <c r="ORB389" s="247"/>
      <c r="ORC389" s="247"/>
      <c r="ORD389" s="247"/>
      <c r="ORE389" s="247"/>
      <c r="ORF389" s="247"/>
      <c r="ORG389" s="247"/>
      <c r="ORH389" s="247"/>
      <c r="ORI389" s="247"/>
      <c r="ORJ389" s="247"/>
      <c r="ORK389" s="247"/>
      <c r="ORL389" s="247"/>
      <c r="ORM389" s="247"/>
      <c r="ORN389" s="247"/>
      <c r="ORO389" s="247"/>
      <c r="ORP389" s="247"/>
      <c r="ORQ389" s="247"/>
      <c r="ORR389" s="247"/>
      <c r="ORS389" s="247"/>
      <c r="ORT389" s="247"/>
      <c r="ORU389" s="247"/>
      <c r="ORV389" s="247"/>
      <c r="ORW389" s="247"/>
      <c r="ORX389" s="247"/>
      <c r="ORY389" s="247"/>
      <c r="ORZ389" s="247"/>
      <c r="OSA389" s="247"/>
      <c r="OSB389" s="247"/>
      <c r="OSC389" s="247"/>
      <c r="OSD389" s="247"/>
      <c r="OSE389" s="247"/>
      <c r="OSF389" s="247"/>
      <c r="OSG389" s="247"/>
      <c r="OSH389" s="247"/>
      <c r="OSI389" s="247"/>
      <c r="OSJ389" s="247"/>
      <c r="OSK389" s="247"/>
      <c r="OSL389" s="247"/>
      <c r="OSM389" s="247"/>
      <c r="OSN389" s="247"/>
      <c r="OSO389" s="247"/>
      <c r="OSP389" s="247"/>
      <c r="OSQ389" s="247"/>
      <c r="OSR389" s="247"/>
      <c r="OSS389" s="247"/>
      <c r="OST389" s="247"/>
      <c r="OSU389" s="247"/>
      <c r="OSV389" s="247"/>
      <c r="OSW389" s="247"/>
      <c r="OSX389" s="247"/>
      <c r="OSY389" s="247"/>
      <c r="OSZ389" s="247"/>
      <c r="OTA389" s="247"/>
      <c r="OTB389" s="247"/>
      <c r="OTC389" s="247"/>
      <c r="OTD389" s="247"/>
      <c r="OTE389" s="247"/>
      <c r="OTF389" s="247"/>
      <c r="OTG389" s="247"/>
      <c r="OTH389" s="247"/>
      <c r="OTI389" s="247"/>
      <c r="OTJ389" s="247"/>
      <c r="OTK389" s="247"/>
      <c r="OTL389" s="247"/>
      <c r="OTM389" s="247"/>
      <c r="OTN389" s="247"/>
      <c r="OTO389" s="247"/>
      <c r="OTP389" s="247"/>
      <c r="OTQ389" s="247"/>
      <c r="OTR389" s="247"/>
      <c r="OTS389" s="247"/>
      <c r="OTT389" s="247"/>
      <c r="OTU389" s="247"/>
      <c r="OTV389" s="247"/>
      <c r="OTW389" s="247"/>
      <c r="OTX389" s="247"/>
      <c r="OTY389" s="247"/>
      <c r="OTZ389" s="247"/>
      <c r="OUA389" s="247"/>
      <c r="OUB389" s="247"/>
      <c r="OUC389" s="247"/>
      <c r="OUD389" s="247"/>
      <c r="OUE389" s="247"/>
      <c r="OUF389" s="247"/>
      <c r="OUG389" s="247"/>
      <c r="OUH389" s="247"/>
      <c r="OUI389" s="247"/>
      <c r="OUJ389" s="247"/>
      <c r="OUK389" s="247"/>
      <c r="OUL389" s="247"/>
      <c r="OUM389" s="247"/>
      <c r="OUN389" s="247"/>
      <c r="OUO389" s="247"/>
      <c r="OUP389" s="247"/>
      <c r="OUQ389" s="247"/>
      <c r="OUR389" s="247"/>
      <c r="OUS389" s="247"/>
      <c r="OUT389" s="247"/>
      <c r="OUU389" s="247"/>
      <c r="OUV389" s="247"/>
      <c r="OUW389" s="247"/>
      <c r="OUX389" s="247"/>
      <c r="OUY389" s="247"/>
      <c r="OUZ389" s="247"/>
      <c r="OVA389" s="247"/>
      <c r="OVB389" s="247"/>
      <c r="OVC389" s="247"/>
      <c r="OVD389" s="247"/>
      <c r="OVE389" s="247"/>
      <c r="OVF389" s="247"/>
      <c r="OVG389" s="247"/>
      <c r="OVH389" s="247"/>
      <c r="OVI389" s="247"/>
      <c r="OVJ389" s="247"/>
      <c r="OVK389" s="247"/>
      <c r="OVL389" s="247"/>
      <c r="OVM389" s="247"/>
      <c r="OVN389" s="247"/>
      <c r="OVO389" s="247"/>
      <c r="OVP389" s="247"/>
      <c r="OVQ389" s="247"/>
      <c r="OVR389" s="247"/>
      <c r="OVS389" s="247"/>
      <c r="OVT389" s="247"/>
      <c r="OVU389" s="247"/>
      <c r="OVV389" s="247"/>
      <c r="OVW389" s="247"/>
      <c r="OVX389" s="247"/>
      <c r="OVY389" s="247"/>
      <c r="OVZ389" s="247"/>
      <c r="OWA389" s="247"/>
      <c r="OWB389" s="247"/>
      <c r="OWC389" s="247"/>
      <c r="OWD389" s="247"/>
      <c r="OWE389" s="247"/>
      <c r="OWF389" s="247"/>
      <c r="OWG389" s="247"/>
      <c r="OWH389" s="247"/>
      <c r="OWI389" s="247"/>
      <c r="OWJ389" s="247"/>
      <c r="OWK389" s="247"/>
      <c r="OWL389" s="247"/>
      <c r="OWM389" s="247"/>
      <c r="OWN389" s="247"/>
      <c r="OWO389" s="247"/>
      <c r="OWP389" s="247"/>
      <c r="OWQ389" s="247"/>
      <c r="OWR389" s="247"/>
      <c r="OWS389" s="247"/>
      <c r="OWT389" s="247"/>
      <c r="OWU389" s="247"/>
      <c r="OWV389" s="247"/>
      <c r="OWW389" s="247"/>
      <c r="OWX389" s="247"/>
      <c r="OWY389" s="247"/>
      <c r="OWZ389" s="247"/>
      <c r="OXA389" s="247"/>
      <c r="OXB389" s="247"/>
      <c r="OXC389" s="247"/>
      <c r="OXD389" s="247"/>
      <c r="OXE389" s="247"/>
      <c r="OXF389" s="247"/>
      <c r="OXG389" s="247"/>
      <c r="OXH389" s="247"/>
      <c r="OXI389" s="247"/>
      <c r="OXJ389" s="247"/>
      <c r="OXK389" s="247"/>
      <c r="OXL389" s="247"/>
      <c r="OXM389" s="247"/>
      <c r="OXN389" s="247"/>
      <c r="OXO389" s="247"/>
      <c r="OXP389" s="247"/>
      <c r="OXQ389" s="247"/>
      <c r="OXR389" s="247"/>
      <c r="OXS389" s="247"/>
      <c r="OXT389" s="247"/>
      <c r="OXU389" s="247"/>
      <c r="OXV389" s="247"/>
      <c r="OXW389" s="247"/>
      <c r="OXX389" s="247"/>
      <c r="OXY389" s="247"/>
      <c r="OXZ389" s="247"/>
      <c r="OYA389" s="247"/>
      <c r="OYB389" s="247"/>
      <c r="OYC389" s="247"/>
      <c r="OYD389" s="247"/>
      <c r="OYE389" s="247"/>
      <c r="OYF389" s="247"/>
      <c r="OYG389" s="247"/>
      <c r="OYH389" s="247"/>
      <c r="OYI389" s="247"/>
      <c r="OYJ389" s="247"/>
      <c r="OYK389" s="247"/>
      <c r="OYL389" s="247"/>
      <c r="OYM389" s="247"/>
      <c r="OYN389" s="247"/>
      <c r="OYO389" s="247"/>
      <c r="OYP389" s="247"/>
      <c r="OYQ389" s="247"/>
      <c r="OYR389" s="247"/>
      <c r="OYS389" s="247"/>
      <c r="OYT389" s="247"/>
      <c r="OYU389" s="247"/>
      <c r="OYV389" s="247"/>
      <c r="OYW389" s="247"/>
      <c r="OYX389" s="247"/>
      <c r="OYY389" s="247"/>
      <c r="OYZ389" s="247"/>
      <c r="OZA389" s="247"/>
      <c r="OZB389" s="247"/>
      <c r="OZC389" s="247"/>
      <c r="OZD389" s="247"/>
      <c r="OZE389" s="247"/>
      <c r="OZF389" s="247"/>
      <c r="OZG389" s="247"/>
      <c r="OZH389" s="247"/>
      <c r="OZI389" s="247"/>
      <c r="OZJ389" s="247"/>
      <c r="OZK389" s="247"/>
      <c r="OZL389" s="247"/>
      <c r="OZM389" s="247"/>
      <c r="OZN389" s="247"/>
      <c r="OZO389" s="247"/>
      <c r="OZP389" s="247"/>
      <c r="OZQ389" s="247"/>
      <c r="OZR389" s="247"/>
      <c r="OZS389" s="247"/>
      <c r="OZT389" s="247"/>
      <c r="OZU389" s="247"/>
      <c r="OZV389" s="247"/>
      <c r="OZW389" s="247"/>
      <c r="OZX389" s="247"/>
      <c r="OZY389" s="247"/>
      <c r="OZZ389" s="247"/>
      <c r="PAA389" s="247"/>
      <c r="PAB389" s="247"/>
      <c r="PAC389" s="247"/>
      <c r="PAD389" s="247"/>
      <c r="PAE389" s="247"/>
      <c r="PAF389" s="247"/>
      <c r="PAG389" s="247"/>
      <c r="PAH389" s="247"/>
      <c r="PAI389" s="247"/>
      <c r="PAJ389" s="247"/>
      <c r="PAK389" s="247"/>
      <c r="PAL389" s="247"/>
      <c r="PAM389" s="247"/>
      <c r="PAN389" s="247"/>
      <c r="PAO389" s="247"/>
      <c r="PAP389" s="247"/>
      <c r="PAQ389" s="247"/>
      <c r="PAR389" s="247"/>
      <c r="PAS389" s="247"/>
      <c r="PAT389" s="247"/>
      <c r="PAU389" s="247"/>
      <c r="PAV389" s="247"/>
      <c r="PAW389" s="247"/>
      <c r="PAX389" s="247"/>
      <c r="PAY389" s="247"/>
      <c r="PAZ389" s="247"/>
      <c r="PBA389" s="247"/>
      <c r="PBB389" s="247"/>
      <c r="PBC389" s="247"/>
      <c r="PBD389" s="247"/>
      <c r="PBE389" s="247"/>
      <c r="PBF389" s="247"/>
      <c r="PBG389" s="247"/>
      <c r="PBH389" s="247"/>
      <c r="PBI389" s="247"/>
      <c r="PBJ389" s="247"/>
      <c r="PBK389" s="247"/>
      <c r="PBL389" s="247"/>
      <c r="PBM389" s="247"/>
      <c r="PBN389" s="247"/>
      <c r="PBO389" s="247"/>
      <c r="PBP389" s="247"/>
      <c r="PBQ389" s="247"/>
      <c r="PBR389" s="247"/>
      <c r="PBS389" s="247"/>
      <c r="PBT389" s="247"/>
      <c r="PBU389" s="247"/>
      <c r="PBV389" s="247"/>
      <c r="PBW389" s="247"/>
      <c r="PBX389" s="247"/>
      <c r="PBY389" s="247"/>
      <c r="PBZ389" s="247"/>
      <c r="PCA389" s="247"/>
      <c r="PCB389" s="247"/>
      <c r="PCC389" s="247"/>
      <c r="PCD389" s="247"/>
      <c r="PCE389" s="247"/>
      <c r="PCF389" s="247"/>
      <c r="PCG389" s="247"/>
      <c r="PCH389" s="247"/>
      <c r="PCI389" s="247"/>
      <c r="PCJ389" s="247"/>
      <c r="PCK389" s="247"/>
      <c r="PCL389" s="247"/>
      <c r="PCM389" s="247"/>
      <c r="PCN389" s="247"/>
      <c r="PCO389" s="247"/>
      <c r="PCP389" s="247"/>
      <c r="PCQ389" s="247"/>
      <c r="PCR389" s="247"/>
      <c r="PCS389" s="247"/>
      <c r="PCT389" s="247"/>
      <c r="PCU389" s="247"/>
      <c r="PCV389" s="247"/>
      <c r="PCW389" s="247"/>
      <c r="PCX389" s="247"/>
      <c r="PCY389" s="247"/>
      <c r="PCZ389" s="247"/>
      <c r="PDA389" s="247"/>
      <c r="PDB389" s="247"/>
      <c r="PDC389" s="247"/>
      <c r="PDD389" s="247"/>
      <c r="PDE389" s="247"/>
      <c r="PDF389" s="247"/>
      <c r="PDG389" s="247"/>
      <c r="PDH389" s="247"/>
      <c r="PDI389" s="247"/>
      <c r="PDJ389" s="247"/>
      <c r="PDK389" s="247"/>
      <c r="PDL389" s="247"/>
      <c r="PDM389" s="247"/>
      <c r="PDN389" s="247"/>
      <c r="PDO389" s="247"/>
      <c r="PDP389" s="247"/>
      <c r="PDQ389" s="247"/>
      <c r="PDR389" s="247"/>
      <c r="PDS389" s="247"/>
      <c r="PDT389" s="247"/>
      <c r="PDU389" s="247"/>
      <c r="PDV389" s="247"/>
      <c r="PDW389" s="247"/>
      <c r="PDX389" s="247"/>
      <c r="PDY389" s="247"/>
      <c r="PDZ389" s="247"/>
      <c r="PEA389" s="247"/>
      <c r="PEB389" s="247"/>
      <c r="PEC389" s="247"/>
      <c r="PED389" s="247"/>
      <c r="PEE389" s="247"/>
      <c r="PEF389" s="247"/>
      <c r="PEG389" s="247"/>
      <c r="PEH389" s="247"/>
      <c r="PEI389" s="247"/>
      <c r="PEJ389" s="247"/>
      <c r="PEK389" s="247"/>
      <c r="PEL389" s="247"/>
      <c r="PEM389" s="247"/>
      <c r="PEN389" s="247"/>
      <c r="PEO389" s="247"/>
      <c r="PEP389" s="247"/>
      <c r="PEQ389" s="247"/>
      <c r="PER389" s="247"/>
      <c r="PES389" s="247"/>
      <c r="PET389" s="247"/>
      <c r="PEU389" s="247"/>
      <c r="PEV389" s="247"/>
      <c r="PEW389" s="247"/>
      <c r="PEX389" s="247"/>
      <c r="PEY389" s="247"/>
      <c r="PEZ389" s="247"/>
      <c r="PFA389" s="247"/>
      <c r="PFB389" s="247"/>
      <c r="PFC389" s="247"/>
      <c r="PFD389" s="247"/>
      <c r="PFE389" s="247"/>
      <c r="PFF389" s="247"/>
      <c r="PFG389" s="247"/>
      <c r="PFH389" s="247"/>
      <c r="PFI389" s="247"/>
      <c r="PFJ389" s="247"/>
      <c r="PFK389" s="247"/>
      <c r="PFL389" s="247"/>
      <c r="PFM389" s="247"/>
      <c r="PFN389" s="247"/>
      <c r="PFO389" s="247"/>
      <c r="PFP389" s="247"/>
      <c r="PFQ389" s="247"/>
      <c r="PFR389" s="247"/>
      <c r="PFS389" s="247"/>
      <c r="PFT389" s="247"/>
      <c r="PFU389" s="247"/>
      <c r="PFV389" s="247"/>
      <c r="PFW389" s="247"/>
      <c r="PFX389" s="247"/>
      <c r="PFY389" s="247"/>
      <c r="PFZ389" s="247"/>
      <c r="PGA389" s="247"/>
      <c r="PGB389" s="247"/>
      <c r="PGC389" s="247"/>
      <c r="PGD389" s="247"/>
      <c r="PGE389" s="247"/>
      <c r="PGF389" s="247"/>
      <c r="PGG389" s="247"/>
      <c r="PGH389" s="247"/>
      <c r="PGI389" s="247"/>
      <c r="PGJ389" s="247"/>
      <c r="PGK389" s="247"/>
      <c r="PGL389" s="247"/>
      <c r="PGM389" s="247"/>
      <c r="PGN389" s="247"/>
      <c r="PGO389" s="247"/>
      <c r="PGP389" s="247"/>
      <c r="PGQ389" s="247"/>
      <c r="PGR389" s="247"/>
      <c r="PGS389" s="247"/>
      <c r="PGT389" s="247"/>
      <c r="PGU389" s="247"/>
      <c r="PGV389" s="247"/>
      <c r="PGW389" s="247"/>
      <c r="PGX389" s="247"/>
      <c r="PGY389" s="247"/>
      <c r="PGZ389" s="247"/>
      <c r="PHA389" s="247"/>
      <c r="PHB389" s="247"/>
      <c r="PHC389" s="247"/>
      <c r="PHD389" s="247"/>
      <c r="PHE389" s="247"/>
      <c r="PHF389" s="247"/>
      <c r="PHG389" s="247"/>
      <c r="PHH389" s="247"/>
      <c r="PHI389" s="247"/>
      <c r="PHJ389" s="247"/>
      <c r="PHK389" s="247"/>
      <c r="PHL389" s="247"/>
      <c r="PHM389" s="247"/>
      <c r="PHN389" s="247"/>
      <c r="PHO389" s="247"/>
      <c r="PHP389" s="247"/>
      <c r="PHQ389" s="247"/>
      <c r="PHR389" s="247"/>
      <c r="PHS389" s="247"/>
      <c r="PHT389" s="247"/>
      <c r="PHU389" s="247"/>
      <c r="PHV389" s="247"/>
      <c r="PHW389" s="247"/>
      <c r="PHX389" s="247"/>
      <c r="PHY389" s="247"/>
      <c r="PHZ389" s="247"/>
      <c r="PIA389" s="247"/>
      <c r="PIB389" s="247"/>
      <c r="PIC389" s="247"/>
      <c r="PID389" s="247"/>
      <c r="PIE389" s="247"/>
      <c r="PIF389" s="247"/>
      <c r="PIG389" s="247"/>
      <c r="PIH389" s="247"/>
      <c r="PII389" s="247"/>
      <c r="PIJ389" s="247"/>
      <c r="PIK389" s="247"/>
      <c r="PIL389" s="247"/>
      <c r="PIM389" s="247"/>
      <c r="PIN389" s="247"/>
      <c r="PIO389" s="247"/>
      <c r="PIP389" s="247"/>
      <c r="PIQ389" s="247"/>
      <c r="PIR389" s="247"/>
      <c r="PIS389" s="247"/>
      <c r="PIT389" s="247"/>
      <c r="PIU389" s="247"/>
      <c r="PIV389" s="247"/>
      <c r="PIW389" s="247"/>
      <c r="PIX389" s="247"/>
      <c r="PIY389" s="247"/>
      <c r="PIZ389" s="247"/>
      <c r="PJA389" s="247"/>
      <c r="PJB389" s="247"/>
      <c r="PJC389" s="247"/>
      <c r="PJD389" s="247"/>
      <c r="PJE389" s="247"/>
      <c r="PJF389" s="247"/>
      <c r="PJG389" s="247"/>
      <c r="PJH389" s="247"/>
      <c r="PJI389" s="247"/>
      <c r="PJJ389" s="247"/>
      <c r="PJK389" s="247"/>
      <c r="PJL389" s="247"/>
      <c r="PJM389" s="247"/>
      <c r="PJN389" s="247"/>
      <c r="PJO389" s="247"/>
      <c r="PJP389" s="247"/>
      <c r="PJQ389" s="247"/>
      <c r="PJR389" s="247"/>
      <c r="PJS389" s="247"/>
      <c r="PJT389" s="247"/>
      <c r="PJU389" s="247"/>
      <c r="PJV389" s="247"/>
      <c r="PJW389" s="247"/>
      <c r="PJX389" s="247"/>
      <c r="PJY389" s="247"/>
      <c r="PJZ389" s="247"/>
      <c r="PKA389" s="247"/>
      <c r="PKB389" s="247"/>
      <c r="PKC389" s="247"/>
      <c r="PKD389" s="247"/>
      <c r="PKE389" s="247"/>
      <c r="PKF389" s="247"/>
      <c r="PKG389" s="247"/>
      <c r="PKH389" s="247"/>
      <c r="PKI389" s="247"/>
      <c r="PKJ389" s="247"/>
      <c r="PKK389" s="247"/>
      <c r="PKL389" s="247"/>
      <c r="PKM389" s="247"/>
      <c r="PKN389" s="247"/>
      <c r="PKO389" s="247"/>
      <c r="PKP389" s="247"/>
      <c r="PKQ389" s="247"/>
      <c r="PKR389" s="247"/>
      <c r="PKS389" s="247"/>
      <c r="PKT389" s="247"/>
      <c r="PKU389" s="247"/>
      <c r="PKV389" s="247"/>
      <c r="PKW389" s="247"/>
      <c r="PKX389" s="247"/>
      <c r="PKY389" s="247"/>
      <c r="PKZ389" s="247"/>
      <c r="PLA389" s="247"/>
      <c r="PLB389" s="247"/>
      <c r="PLC389" s="247"/>
      <c r="PLD389" s="247"/>
      <c r="PLE389" s="247"/>
      <c r="PLF389" s="247"/>
      <c r="PLG389" s="247"/>
      <c r="PLH389" s="247"/>
      <c r="PLI389" s="247"/>
      <c r="PLJ389" s="247"/>
      <c r="PLK389" s="247"/>
      <c r="PLL389" s="247"/>
      <c r="PLM389" s="247"/>
      <c r="PLN389" s="247"/>
      <c r="PLO389" s="247"/>
      <c r="PLP389" s="247"/>
      <c r="PLQ389" s="247"/>
      <c r="PLR389" s="247"/>
      <c r="PLS389" s="247"/>
      <c r="PLT389" s="247"/>
      <c r="PLU389" s="247"/>
      <c r="PLV389" s="247"/>
      <c r="PLW389" s="247"/>
      <c r="PLX389" s="247"/>
      <c r="PLY389" s="247"/>
      <c r="PLZ389" s="247"/>
      <c r="PMA389" s="247"/>
      <c r="PMB389" s="247"/>
      <c r="PMC389" s="247"/>
      <c r="PMD389" s="247"/>
      <c r="PME389" s="247"/>
      <c r="PMF389" s="247"/>
      <c r="PMG389" s="247"/>
      <c r="PMH389" s="247"/>
      <c r="PMI389" s="247"/>
      <c r="PMJ389" s="247"/>
      <c r="PMK389" s="247"/>
      <c r="PML389" s="247"/>
      <c r="PMM389" s="247"/>
      <c r="PMN389" s="247"/>
      <c r="PMO389" s="247"/>
      <c r="PMP389" s="247"/>
      <c r="PMQ389" s="247"/>
      <c r="PMR389" s="247"/>
      <c r="PMS389" s="247"/>
      <c r="PMT389" s="247"/>
      <c r="PMU389" s="247"/>
      <c r="PMV389" s="247"/>
      <c r="PMW389" s="247"/>
      <c r="PMX389" s="247"/>
      <c r="PMY389" s="247"/>
      <c r="PMZ389" s="247"/>
      <c r="PNA389" s="247"/>
      <c r="PNB389" s="247"/>
      <c r="PNC389" s="247"/>
      <c r="PND389" s="247"/>
      <c r="PNE389" s="247"/>
      <c r="PNF389" s="247"/>
      <c r="PNG389" s="247"/>
      <c r="PNH389" s="247"/>
      <c r="PNI389" s="247"/>
      <c r="PNJ389" s="247"/>
      <c r="PNK389" s="247"/>
      <c r="PNL389" s="247"/>
      <c r="PNM389" s="247"/>
      <c r="PNN389" s="247"/>
      <c r="PNO389" s="247"/>
      <c r="PNP389" s="247"/>
      <c r="PNQ389" s="247"/>
      <c r="PNR389" s="247"/>
      <c r="PNS389" s="247"/>
      <c r="PNT389" s="247"/>
      <c r="PNU389" s="247"/>
      <c r="PNV389" s="247"/>
      <c r="PNW389" s="247"/>
      <c r="PNX389" s="247"/>
      <c r="PNY389" s="247"/>
      <c r="PNZ389" s="247"/>
      <c r="POA389" s="247"/>
      <c r="POB389" s="247"/>
      <c r="POC389" s="247"/>
      <c r="POD389" s="247"/>
      <c r="POE389" s="247"/>
      <c r="POF389" s="247"/>
      <c r="POG389" s="247"/>
      <c r="POH389" s="247"/>
      <c r="POI389" s="247"/>
      <c r="POJ389" s="247"/>
      <c r="POK389" s="247"/>
      <c r="POL389" s="247"/>
      <c r="POM389" s="247"/>
      <c r="PON389" s="247"/>
      <c r="POO389" s="247"/>
      <c r="POP389" s="247"/>
      <c r="POQ389" s="247"/>
      <c r="POR389" s="247"/>
      <c r="POS389" s="247"/>
      <c r="POT389" s="247"/>
      <c r="POU389" s="247"/>
      <c r="POV389" s="247"/>
      <c r="POW389" s="247"/>
      <c r="POX389" s="247"/>
      <c r="POY389" s="247"/>
      <c r="POZ389" s="247"/>
      <c r="PPA389" s="247"/>
      <c r="PPB389" s="247"/>
      <c r="PPC389" s="247"/>
      <c r="PPD389" s="247"/>
      <c r="PPE389" s="247"/>
      <c r="PPF389" s="247"/>
      <c r="PPG389" s="247"/>
      <c r="PPH389" s="247"/>
      <c r="PPI389" s="247"/>
      <c r="PPJ389" s="247"/>
      <c r="PPK389" s="247"/>
      <c r="PPL389" s="247"/>
      <c r="PPM389" s="247"/>
      <c r="PPN389" s="247"/>
      <c r="PPO389" s="247"/>
      <c r="PPP389" s="247"/>
      <c r="PPQ389" s="247"/>
      <c r="PPR389" s="247"/>
      <c r="PPS389" s="247"/>
      <c r="PPT389" s="247"/>
      <c r="PPU389" s="247"/>
      <c r="PPV389" s="247"/>
      <c r="PPW389" s="247"/>
      <c r="PPX389" s="247"/>
      <c r="PPY389" s="247"/>
      <c r="PPZ389" s="247"/>
      <c r="PQA389" s="247"/>
      <c r="PQB389" s="247"/>
      <c r="PQC389" s="247"/>
      <c r="PQD389" s="247"/>
      <c r="PQE389" s="247"/>
      <c r="PQF389" s="247"/>
      <c r="PQG389" s="247"/>
      <c r="PQH389" s="247"/>
      <c r="PQI389" s="247"/>
      <c r="PQJ389" s="247"/>
      <c r="PQK389" s="247"/>
      <c r="PQL389" s="247"/>
      <c r="PQM389" s="247"/>
      <c r="PQN389" s="247"/>
      <c r="PQO389" s="247"/>
      <c r="PQP389" s="247"/>
      <c r="PQQ389" s="247"/>
      <c r="PQR389" s="247"/>
      <c r="PQS389" s="247"/>
      <c r="PQT389" s="247"/>
      <c r="PQU389" s="247"/>
      <c r="PQV389" s="247"/>
      <c r="PQW389" s="247"/>
      <c r="PQX389" s="247"/>
      <c r="PQY389" s="247"/>
      <c r="PQZ389" s="247"/>
      <c r="PRA389" s="247"/>
      <c r="PRB389" s="247"/>
      <c r="PRC389" s="247"/>
      <c r="PRD389" s="247"/>
      <c r="PRE389" s="247"/>
      <c r="PRF389" s="247"/>
      <c r="PRG389" s="247"/>
      <c r="PRH389" s="247"/>
      <c r="PRI389" s="247"/>
      <c r="PRJ389" s="247"/>
      <c r="PRK389" s="247"/>
      <c r="PRL389" s="247"/>
      <c r="PRM389" s="247"/>
      <c r="PRN389" s="247"/>
      <c r="PRO389" s="247"/>
      <c r="PRP389" s="247"/>
      <c r="PRQ389" s="247"/>
      <c r="PRR389" s="247"/>
      <c r="PRS389" s="247"/>
      <c r="PRT389" s="247"/>
      <c r="PRU389" s="247"/>
      <c r="PRV389" s="247"/>
      <c r="PRW389" s="247"/>
      <c r="PRX389" s="247"/>
      <c r="PRY389" s="247"/>
      <c r="PRZ389" s="247"/>
      <c r="PSA389" s="247"/>
      <c r="PSB389" s="247"/>
      <c r="PSC389" s="247"/>
      <c r="PSD389" s="247"/>
      <c r="PSE389" s="247"/>
      <c r="PSF389" s="247"/>
      <c r="PSG389" s="247"/>
      <c r="PSH389" s="247"/>
      <c r="PSI389" s="247"/>
      <c r="PSJ389" s="247"/>
      <c r="PSK389" s="247"/>
      <c r="PSL389" s="247"/>
      <c r="PSM389" s="247"/>
      <c r="PSN389" s="247"/>
      <c r="PSO389" s="247"/>
      <c r="PSP389" s="247"/>
      <c r="PSQ389" s="247"/>
      <c r="PSR389" s="247"/>
      <c r="PSS389" s="247"/>
      <c r="PST389" s="247"/>
      <c r="PSU389" s="247"/>
      <c r="PSV389" s="247"/>
      <c r="PSW389" s="247"/>
      <c r="PSX389" s="247"/>
      <c r="PSY389" s="247"/>
      <c r="PSZ389" s="247"/>
      <c r="PTA389" s="247"/>
      <c r="PTB389" s="247"/>
      <c r="PTC389" s="247"/>
      <c r="PTD389" s="247"/>
      <c r="PTE389" s="247"/>
      <c r="PTF389" s="247"/>
      <c r="PTG389" s="247"/>
      <c r="PTH389" s="247"/>
      <c r="PTI389" s="247"/>
      <c r="PTJ389" s="247"/>
      <c r="PTK389" s="247"/>
      <c r="PTL389" s="247"/>
      <c r="PTM389" s="247"/>
      <c r="PTN389" s="247"/>
      <c r="PTO389" s="247"/>
      <c r="PTP389" s="247"/>
      <c r="PTQ389" s="247"/>
      <c r="PTR389" s="247"/>
      <c r="PTS389" s="247"/>
      <c r="PTT389" s="247"/>
      <c r="PTU389" s="247"/>
      <c r="PTV389" s="247"/>
      <c r="PTW389" s="247"/>
      <c r="PTX389" s="247"/>
      <c r="PTY389" s="247"/>
      <c r="PTZ389" s="247"/>
      <c r="PUA389" s="247"/>
      <c r="PUB389" s="247"/>
      <c r="PUC389" s="247"/>
      <c r="PUD389" s="247"/>
      <c r="PUE389" s="247"/>
      <c r="PUF389" s="247"/>
      <c r="PUG389" s="247"/>
      <c r="PUH389" s="247"/>
      <c r="PUI389" s="247"/>
      <c r="PUJ389" s="247"/>
      <c r="PUK389" s="247"/>
      <c r="PUL389" s="247"/>
      <c r="PUM389" s="247"/>
      <c r="PUN389" s="247"/>
      <c r="PUO389" s="247"/>
      <c r="PUP389" s="247"/>
      <c r="PUQ389" s="247"/>
      <c r="PUR389" s="247"/>
      <c r="PUS389" s="247"/>
      <c r="PUT389" s="247"/>
      <c r="PUU389" s="247"/>
      <c r="PUV389" s="247"/>
      <c r="PUW389" s="247"/>
      <c r="PUX389" s="247"/>
      <c r="PUY389" s="247"/>
      <c r="PUZ389" s="247"/>
      <c r="PVA389" s="247"/>
      <c r="PVB389" s="247"/>
      <c r="PVC389" s="247"/>
      <c r="PVD389" s="247"/>
      <c r="PVE389" s="247"/>
      <c r="PVF389" s="247"/>
      <c r="PVG389" s="247"/>
      <c r="PVH389" s="247"/>
      <c r="PVI389" s="247"/>
      <c r="PVJ389" s="247"/>
      <c r="PVK389" s="247"/>
      <c r="PVL389" s="247"/>
      <c r="PVM389" s="247"/>
      <c r="PVN389" s="247"/>
      <c r="PVO389" s="247"/>
      <c r="PVP389" s="247"/>
      <c r="PVQ389" s="247"/>
      <c r="PVR389" s="247"/>
      <c r="PVS389" s="247"/>
      <c r="PVT389" s="247"/>
      <c r="PVU389" s="247"/>
      <c r="PVV389" s="247"/>
      <c r="PVW389" s="247"/>
      <c r="PVX389" s="247"/>
      <c r="PVY389" s="247"/>
      <c r="PVZ389" s="247"/>
      <c r="PWA389" s="247"/>
      <c r="PWB389" s="247"/>
      <c r="PWC389" s="247"/>
      <c r="PWD389" s="247"/>
      <c r="PWE389" s="247"/>
      <c r="PWF389" s="247"/>
      <c r="PWG389" s="247"/>
      <c r="PWH389" s="247"/>
      <c r="PWI389" s="247"/>
      <c r="PWJ389" s="247"/>
      <c r="PWK389" s="247"/>
      <c r="PWL389" s="247"/>
      <c r="PWM389" s="247"/>
      <c r="PWN389" s="247"/>
      <c r="PWO389" s="247"/>
      <c r="PWP389" s="247"/>
      <c r="PWQ389" s="247"/>
      <c r="PWR389" s="247"/>
      <c r="PWS389" s="247"/>
      <c r="PWT389" s="247"/>
      <c r="PWU389" s="247"/>
      <c r="PWV389" s="247"/>
      <c r="PWW389" s="247"/>
      <c r="PWX389" s="247"/>
      <c r="PWY389" s="247"/>
      <c r="PWZ389" s="247"/>
      <c r="PXA389" s="247"/>
      <c r="PXB389" s="247"/>
      <c r="PXC389" s="247"/>
      <c r="PXD389" s="247"/>
      <c r="PXE389" s="247"/>
      <c r="PXF389" s="247"/>
      <c r="PXG389" s="247"/>
      <c r="PXH389" s="247"/>
      <c r="PXI389" s="247"/>
      <c r="PXJ389" s="247"/>
      <c r="PXK389" s="247"/>
      <c r="PXL389" s="247"/>
      <c r="PXM389" s="247"/>
      <c r="PXN389" s="247"/>
      <c r="PXO389" s="247"/>
      <c r="PXP389" s="247"/>
      <c r="PXQ389" s="247"/>
      <c r="PXR389" s="247"/>
      <c r="PXS389" s="247"/>
      <c r="PXT389" s="247"/>
      <c r="PXU389" s="247"/>
      <c r="PXV389" s="247"/>
      <c r="PXW389" s="247"/>
      <c r="PXX389" s="247"/>
      <c r="PXY389" s="247"/>
      <c r="PXZ389" s="247"/>
      <c r="PYA389" s="247"/>
      <c r="PYB389" s="247"/>
      <c r="PYC389" s="247"/>
      <c r="PYD389" s="247"/>
      <c r="PYE389" s="247"/>
      <c r="PYF389" s="247"/>
      <c r="PYG389" s="247"/>
      <c r="PYH389" s="247"/>
      <c r="PYI389" s="247"/>
      <c r="PYJ389" s="247"/>
      <c r="PYK389" s="247"/>
      <c r="PYL389" s="247"/>
      <c r="PYM389" s="247"/>
      <c r="PYN389" s="247"/>
      <c r="PYO389" s="247"/>
      <c r="PYP389" s="247"/>
      <c r="PYQ389" s="247"/>
      <c r="PYR389" s="247"/>
      <c r="PYS389" s="247"/>
      <c r="PYT389" s="247"/>
      <c r="PYU389" s="247"/>
      <c r="PYV389" s="247"/>
      <c r="PYW389" s="247"/>
      <c r="PYX389" s="247"/>
      <c r="PYY389" s="247"/>
      <c r="PYZ389" s="247"/>
      <c r="PZA389" s="247"/>
      <c r="PZB389" s="247"/>
      <c r="PZC389" s="247"/>
      <c r="PZD389" s="247"/>
      <c r="PZE389" s="247"/>
      <c r="PZF389" s="247"/>
      <c r="PZG389" s="247"/>
      <c r="PZH389" s="247"/>
      <c r="PZI389" s="247"/>
      <c r="PZJ389" s="247"/>
      <c r="PZK389" s="247"/>
      <c r="PZL389" s="247"/>
      <c r="PZM389" s="247"/>
      <c r="PZN389" s="247"/>
      <c r="PZO389" s="247"/>
      <c r="PZP389" s="247"/>
      <c r="PZQ389" s="247"/>
      <c r="PZR389" s="247"/>
      <c r="PZS389" s="247"/>
      <c r="PZT389" s="247"/>
      <c r="PZU389" s="247"/>
      <c r="PZV389" s="247"/>
      <c r="PZW389" s="247"/>
      <c r="PZX389" s="247"/>
      <c r="PZY389" s="247"/>
      <c r="PZZ389" s="247"/>
      <c r="QAA389" s="247"/>
      <c r="QAB389" s="247"/>
      <c r="QAC389" s="247"/>
      <c r="QAD389" s="247"/>
      <c r="QAE389" s="247"/>
      <c r="QAF389" s="247"/>
      <c r="QAG389" s="247"/>
      <c r="QAH389" s="247"/>
      <c r="QAI389" s="247"/>
      <c r="QAJ389" s="247"/>
      <c r="QAK389" s="247"/>
      <c r="QAL389" s="247"/>
      <c r="QAM389" s="247"/>
      <c r="QAN389" s="247"/>
      <c r="QAO389" s="247"/>
      <c r="QAP389" s="247"/>
      <c r="QAQ389" s="247"/>
      <c r="QAR389" s="247"/>
      <c r="QAS389" s="247"/>
      <c r="QAT389" s="247"/>
      <c r="QAU389" s="247"/>
      <c r="QAV389" s="247"/>
      <c r="QAW389" s="247"/>
      <c r="QAX389" s="247"/>
      <c r="QAY389" s="247"/>
      <c r="QAZ389" s="247"/>
      <c r="QBA389" s="247"/>
      <c r="QBB389" s="247"/>
      <c r="QBC389" s="247"/>
      <c r="QBD389" s="247"/>
      <c r="QBE389" s="247"/>
      <c r="QBF389" s="247"/>
      <c r="QBG389" s="247"/>
      <c r="QBH389" s="247"/>
      <c r="QBI389" s="247"/>
      <c r="QBJ389" s="247"/>
      <c r="QBK389" s="247"/>
      <c r="QBL389" s="247"/>
      <c r="QBM389" s="247"/>
      <c r="QBN389" s="247"/>
      <c r="QBO389" s="247"/>
      <c r="QBP389" s="247"/>
      <c r="QBQ389" s="247"/>
      <c r="QBR389" s="247"/>
      <c r="QBS389" s="247"/>
      <c r="QBT389" s="247"/>
      <c r="QBU389" s="247"/>
      <c r="QBV389" s="247"/>
      <c r="QBW389" s="247"/>
      <c r="QBX389" s="247"/>
      <c r="QBY389" s="247"/>
      <c r="QBZ389" s="247"/>
      <c r="QCA389" s="247"/>
      <c r="QCB389" s="247"/>
      <c r="QCC389" s="247"/>
      <c r="QCD389" s="247"/>
      <c r="QCE389" s="247"/>
      <c r="QCF389" s="247"/>
      <c r="QCG389" s="247"/>
      <c r="QCH389" s="247"/>
      <c r="QCI389" s="247"/>
      <c r="QCJ389" s="247"/>
      <c r="QCK389" s="247"/>
      <c r="QCL389" s="247"/>
      <c r="QCM389" s="247"/>
      <c r="QCN389" s="247"/>
      <c r="QCO389" s="247"/>
      <c r="QCP389" s="247"/>
      <c r="QCQ389" s="247"/>
      <c r="QCR389" s="247"/>
      <c r="QCS389" s="247"/>
      <c r="QCT389" s="247"/>
      <c r="QCU389" s="247"/>
      <c r="QCV389" s="247"/>
      <c r="QCW389" s="247"/>
      <c r="QCX389" s="247"/>
      <c r="QCY389" s="247"/>
      <c r="QCZ389" s="247"/>
      <c r="QDA389" s="247"/>
      <c r="QDB389" s="247"/>
      <c r="QDC389" s="247"/>
      <c r="QDD389" s="247"/>
      <c r="QDE389" s="247"/>
      <c r="QDF389" s="247"/>
      <c r="QDG389" s="247"/>
      <c r="QDH389" s="247"/>
      <c r="QDI389" s="247"/>
      <c r="QDJ389" s="247"/>
      <c r="QDK389" s="247"/>
      <c r="QDL389" s="247"/>
      <c r="QDM389" s="247"/>
      <c r="QDN389" s="247"/>
      <c r="QDO389" s="247"/>
      <c r="QDP389" s="247"/>
      <c r="QDQ389" s="247"/>
      <c r="QDR389" s="247"/>
      <c r="QDS389" s="247"/>
      <c r="QDT389" s="247"/>
      <c r="QDU389" s="247"/>
      <c r="QDV389" s="247"/>
      <c r="QDW389" s="247"/>
      <c r="QDX389" s="247"/>
      <c r="QDY389" s="247"/>
      <c r="QDZ389" s="247"/>
      <c r="QEA389" s="247"/>
      <c r="QEB389" s="247"/>
      <c r="QEC389" s="247"/>
      <c r="QED389" s="247"/>
      <c r="QEE389" s="247"/>
      <c r="QEF389" s="247"/>
      <c r="QEG389" s="247"/>
      <c r="QEH389" s="247"/>
      <c r="QEI389" s="247"/>
      <c r="QEJ389" s="247"/>
      <c r="QEK389" s="247"/>
      <c r="QEL389" s="247"/>
      <c r="QEM389" s="247"/>
      <c r="QEN389" s="247"/>
      <c r="QEO389" s="247"/>
      <c r="QEP389" s="247"/>
      <c r="QEQ389" s="247"/>
      <c r="QER389" s="247"/>
      <c r="QES389" s="247"/>
      <c r="QET389" s="247"/>
      <c r="QEU389" s="247"/>
      <c r="QEV389" s="247"/>
      <c r="QEW389" s="247"/>
      <c r="QEX389" s="247"/>
      <c r="QEY389" s="247"/>
      <c r="QEZ389" s="247"/>
      <c r="QFA389" s="247"/>
      <c r="QFB389" s="247"/>
      <c r="QFC389" s="247"/>
      <c r="QFD389" s="247"/>
      <c r="QFE389" s="247"/>
      <c r="QFF389" s="247"/>
      <c r="QFG389" s="247"/>
      <c r="QFH389" s="247"/>
      <c r="QFI389" s="247"/>
      <c r="QFJ389" s="247"/>
      <c r="QFK389" s="247"/>
      <c r="QFL389" s="247"/>
      <c r="QFM389" s="247"/>
      <c r="QFN389" s="247"/>
      <c r="QFO389" s="247"/>
      <c r="QFP389" s="247"/>
      <c r="QFQ389" s="247"/>
      <c r="QFR389" s="247"/>
      <c r="QFS389" s="247"/>
      <c r="QFT389" s="247"/>
      <c r="QFU389" s="247"/>
      <c r="QFV389" s="247"/>
      <c r="QFW389" s="247"/>
      <c r="QFX389" s="247"/>
      <c r="QFY389" s="247"/>
      <c r="QFZ389" s="247"/>
      <c r="QGA389" s="247"/>
      <c r="QGB389" s="247"/>
      <c r="QGC389" s="247"/>
      <c r="QGD389" s="247"/>
      <c r="QGE389" s="247"/>
      <c r="QGF389" s="247"/>
      <c r="QGG389" s="247"/>
      <c r="QGH389" s="247"/>
      <c r="QGI389" s="247"/>
      <c r="QGJ389" s="247"/>
      <c r="QGK389" s="247"/>
      <c r="QGL389" s="247"/>
      <c r="QGM389" s="247"/>
      <c r="QGN389" s="247"/>
      <c r="QGO389" s="247"/>
      <c r="QGP389" s="247"/>
      <c r="QGQ389" s="247"/>
      <c r="QGR389" s="247"/>
      <c r="QGS389" s="247"/>
      <c r="QGT389" s="247"/>
      <c r="QGU389" s="247"/>
      <c r="QGV389" s="247"/>
      <c r="QGW389" s="247"/>
      <c r="QGX389" s="247"/>
      <c r="QGY389" s="247"/>
      <c r="QGZ389" s="247"/>
      <c r="QHA389" s="247"/>
      <c r="QHB389" s="247"/>
      <c r="QHC389" s="247"/>
      <c r="QHD389" s="247"/>
      <c r="QHE389" s="247"/>
      <c r="QHF389" s="247"/>
      <c r="QHG389" s="247"/>
      <c r="QHH389" s="247"/>
      <c r="QHI389" s="247"/>
      <c r="QHJ389" s="247"/>
      <c r="QHK389" s="247"/>
      <c r="QHL389" s="247"/>
      <c r="QHM389" s="247"/>
      <c r="QHN389" s="247"/>
      <c r="QHO389" s="247"/>
      <c r="QHP389" s="247"/>
      <c r="QHQ389" s="247"/>
      <c r="QHR389" s="247"/>
      <c r="QHS389" s="247"/>
      <c r="QHT389" s="247"/>
      <c r="QHU389" s="247"/>
      <c r="QHV389" s="247"/>
      <c r="QHW389" s="247"/>
      <c r="QHX389" s="247"/>
      <c r="QHY389" s="247"/>
      <c r="QHZ389" s="247"/>
      <c r="QIA389" s="247"/>
      <c r="QIB389" s="247"/>
      <c r="QIC389" s="247"/>
      <c r="QID389" s="247"/>
      <c r="QIE389" s="247"/>
      <c r="QIF389" s="247"/>
      <c r="QIG389" s="247"/>
      <c r="QIH389" s="247"/>
      <c r="QII389" s="247"/>
      <c r="QIJ389" s="247"/>
      <c r="QIK389" s="247"/>
      <c r="QIL389" s="247"/>
      <c r="QIM389" s="247"/>
      <c r="QIN389" s="247"/>
      <c r="QIO389" s="247"/>
      <c r="QIP389" s="247"/>
      <c r="QIQ389" s="247"/>
      <c r="QIR389" s="247"/>
      <c r="QIS389" s="247"/>
      <c r="QIT389" s="247"/>
      <c r="QIU389" s="247"/>
      <c r="QIV389" s="247"/>
      <c r="QIW389" s="247"/>
      <c r="QIX389" s="247"/>
      <c r="QIY389" s="247"/>
      <c r="QIZ389" s="247"/>
      <c r="QJA389" s="247"/>
      <c r="QJB389" s="247"/>
      <c r="QJC389" s="247"/>
      <c r="QJD389" s="247"/>
      <c r="QJE389" s="247"/>
      <c r="QJF389" s="247"/>
      <c r="QJG389" s="247"/>
      <c r="QJH389" s="247"/>
      <c r="QJI389" s="247"/>
      <c r="QJJ389" s="247"/>
      <c r="QJK389" s="247"/>
      <c r="QJL389" s="247"/>
      <c r="QJM389" s="247"/>
      <c r="QJN389" s="247"/>
      <c r="QJO389" s="247"/>
      <c r="QJP389" s="247"/>
      <c r="QJQ389" s="247"/>
      <c r="QJR389" s="247"/>
      <c r="QJS389" s="247"/>
      <c r="QJT389" s="247"/>
      <c r="QJU389" s="247"/>
      <c r="QJV389" s="247"/>
      <c r="QJW389" s="247"/>
      <c r="QJX389" s="247"/>
      <c r="QJY389" s="247"/>
      <c r="QJZ389" s="247"/>
      <c r="QKA389" s="247"/>
      <c r="QKB389" s="247"/>
      <c r="QKC389" s="247"/>
      <c r="QKD389" s="247"/>
      <c r="QKE389" s="247"/>
      <c r="QKF389" s="247"/>
      <c r="QKG389" s="247"/>
      <c r="QKH389" s="247"/>
      <c r="QKI389" s="247"/>
      <c r="QKJ389" s="247"/>
      <c r="QKK389" s="247"/>
      <c r="QKL389" s="247"/>
      <c r="QKM389" s="247"/>
      <c r="QKN389" s="247"/>
      <c r="QKO389" s="247"/>
      <c r="QKP389" s="247"/>
      <c r="QKQ389" s="247"/>
      <c r="QKR389" s="247"/>
      <c r="QKS389" s="247"/>
      <c r="QKT389" s="247"/>
      <c r="QKU389" s="247"/>
      <c r="QKV389" s="247"/>
      <c r="QKW389" s="247"/>
      <c r="QKX389" s="247"/>
      <c r="QKY389" s="247"/>
      <c r="QKZ389" s="247"/>
      <c r="QLA389" s="247"/>
      <c r="QLB389" s="247"/>
      <c r="QLC389" s="247"/>
      <c r="QLD389" s="247"/>
      <c r="QLE389" s="247"/>
      <c r="QLF389" s="247"/>
      <c r="QLG389" s="247"/>
      <c r="QLH389" s="247"/>
      <c r="QLI389" s="247"/>
      <c r="QLJ389" s="247"/>
      <c r="QLK389" s="247"/>
      <c r="QLL389" s="247"/>
      <c r="QLM389" s="247"/>
      <c r="QLN389" s="247"/>
      <c r="QLO389" s="247"/>
      <c r="QLP389" s="247"/>
      <c r="QLQ389" s="247"/>
      <c r="QLR389" s="247"/>
      <c r="QLS389" s="247"/>
      <c r="QLT389" s="247"/>
      <c r="QLU389" s="247"/>
      <c r="QLV389" s="247"/>
      <c r="QLW389" s="247"/>
      <c r="QLX389" s="247"/>
      <c r="QLY389" s="247"/>
      <c r="QLZ389" s="247"/>
      <c r="QMA389" s="247"/>
      <c r="QMB389" s="247"/>
      <c r="QMC389" s="247"/>
      <c r="QMD389" s="247"/>
      <c r="QME389" s="247"/>
      <c r="QMF389" s="247"/>
      <c r="QMG389" s="247"/>
      <c r="QMH389" s="247"/>
      <c r="QMI389" s="247"/>
      <c r="QMJ389" s="247"/>
      <c r="QMK389" s="247"/>
      <c r="QML389" s="247"/>
      <c r="QMM389" s="247"/>
      <c r="QMN389" s="247"/>
      <c r="QMO389" s="247"/>
      <c r="QMP389" s="247"/>
      <c r="QMQ389" s="247"/>
      <c r="QMR389" s="247"/>
      <c r="QMS389" s="247"/>
      <c r="QMT389" s="247"/>
      <c r="QMU389" s="247"/>
      <c r="QMV389" s="247"/>
      <c r="QMW389" s="247"/>
      <c r="QMX389" s="247"/>
      <c r="QMY389" s="247"/>
      <c r="QMZ389" s="247"/>
      <c r="QNA389" s="247"/>
      <c r="QNB389" s="247"/>
      <c r="QNC389" s="247"/>
      <c r="QND389" s="247"/>
      <c r="QNE389" s="247"/>
      <c r="QNF389" s="247"/>
      <c r="QNG389" s="247"/>
      <c r="QNH389" s="247"/>
      <c r="QNI389" s="247"/>
      <c r="QNJ389" s="247"/>
      <c r="QNK389" s="247"/>
      <c r="QNL389" s="247"/>
      <c r="QNM389" s="247"/>
      <c r="QNN389" s="247"/>
      <c r="QNO389" s="247"/>
      <c r="QNP389" s="247"/>
      <c r="QNQ389" s="247"/>
      <c r="QNR389" s="247"/>
      <c r="QNS389" s="247"/>
      <c r="QNT389" s="247"/>
      <c r="QNU389" s="247"/>
      <c r="QNV389" s="247"/>
      <c r="QNW389" s="247"/>
      <c r="QNX389" s="247"/>
      <c r="QNY389" s="247"/>
      <c r="QNZ389" s="247"/>
      <c r="QOA389" s="247"/>
      <c r="QOB389" s="247"/>
      <c r="QOC389" s="247"/>
      <c r="QOD389" s="247"/>
      <c r="QOE389" s="247"/>
      <c r="QOF389" s="247"/>
      <c r="QOG389" s="247"/>
      <c r="QOH389" s="247"/>
      <c r="QOI389" s="247"/>
      <c r="QOJ389" s="247"/>
      <c r="QOK389" s="247"/>
      <c r="QOL389" s="247"/>
      <c r="QOM389" s="247"/>
      <c r="QON389" s="247"/>
      <c r="QOO389" s="247"/>
      <c r="QOP389" s="247"/>
      <c r="QOQ389" s="247"/>
      <c r="QOR389" s="247"/>
      <c r="QOS389" s="247"/>
      <c r="QOT389" s="247"/>
      <c r="QOU389" s="247"/>
      <c r="QOV389" s="247"/>
      <c r="QOW389" s="247"/>
      <c r="QOX389" s="247"/>
      <c r="QOY389" s="247"/>
      <c r="QOZ389" s="247"/>
      <c r="QPA389" s="247"/>
      <c r="QPB389" s="247"/>
      <c r="QPC389" s="247"/>
      <c r="QPD389" s="247"/>
      <c r="QPE389" s="247"/>
      <c r="QPF389" s="247"/>
      <c r="QPG389" s="247"/>
      <c r="QPH389" s="247"/>
      <c r="QPI389" s="247"/>
      <c r="QPJ389" s="247"/>
      <c r="QPK389" s="247"/>
      <c r="QPL389" s="247"/>
      <c r="QPM389" s="247"/>
      <c r="QPN389" s="247"/>
      <c r="QPO389" s="247"/>
      <c r="QPP389" s="247"/>
      <c r="QPQ389" s="247"/>
      <c r="QPR389" s="247"/>
      <c r="QPS389" s="247"/>
      <c r="QPT389" s="247"/>
      <c r="QPU389" s="247"/>
      <c r="QPV389" s="247"/>
      <c r="QPW389" s="247"/>
      <c r="QPX389" s="247"/>
      <c r="QPY389" s="247"/>
      <c r="QPZ389" s="247"/>
      <c r="QQA389" s="247"/>
      <c r="QQB389" s="247"/>
      <c r="QQC389" s="247"/>
      <c r="QQD389" s="247"/>
      <c r="QQE389" s="247"/>
      <c r="QQF389" s="247"/>
      <c r="QQG389" s="247"/>
      <c r="QQH389" s="247"/>
      <c r="QQI389" s="247"/>
      <c r="QQJ389" s="247"/>
      <c r="QQK389" s="247"/>
      <c r="QQL389" s="247"/>
      <c r="QQM389" s="247"/>
      <c r="QQN389" s="247"/>
      <c r="QQO389" s="247"/>
      <c r="QQP389" s="247"/>
      <c r="QQQ389" s="247"/>
      <c r="QQR389" s="247"/>
      <c r="QQS389" s="247"/>
      <c r="QQT389" s="247"/>
      <c r="QQU389" s="247"/>
      <c r="QQV389" s="247"/>
      <c r="QQW389" s="247"/>
      <c r="QQX389" s="247"/>
      <c r="QQY389" s="247"/>
      <c r="QQZ389" s="247"/>
      <c r="QRA389" s="247"/>
      <c r="QRB389" s="247"/>
      <c r="QRC389" s="247"/>
      <c r="QRD389" s="247"/>
      <c r="QRE389" s="247"/>
      <c r="QRF389" s="247"/>
      <c r="QRG389" s="247"/>
      <c r="QRH389" s="247"/>
      <c r="QRI389" s="247"/>
      <c r="QRJ389" s="247"/>
      <c r="QRK389" s="247"/>
      <c r="QRL389" s="247"/>
      <c r="QRM389" s="247"/>
      <c r="QRN389" s="247"/>
      <c r="QRO389" s="247"/>
      <c r="QRP389" s="247"/>
      <c r="QRQ389" s="247"/>
      <c r="QRR389" s="247"/>
      <c r="QRS389" s="247"/>
      <c r="QRT389" s="247"/>
      <c r="QRU389" s="247"/>
      <c r="QRV389" s="247"/>
      <c r="QRW389" s="247"/>
      <c r="QRX389" s="247"/>
      <c r="QRY389" s="247"/>
      <c r="QRZ389" s="247"/>
      <c r="QSA389" s="247"/>
      <c r="QSB389" s="247"/>
      <c r="QSC389" s="247"/>
      <c r="QSD389" s="247"/>
      <c r="QSE389" s="247"/>
      <c r="QSF389" s="247"/>
      <c r="QSG389" s="247"/>
      <c r="QSH389" s="247"/>
      <c r="QSI389" s="247"/>
      <c r="QSJ389" s="247"/>
      <c r="QSK389" s="247"/>
      <c r="QSL389" s="247"/>
      <c r="QSM389" s="247"/>
      <c r="QSN389" s="247"/>
      <c r="QSO389" s="247"/>
      <c r="QSP389" s="247"/>
      <c r="QSQ389" s="247"/>
      <c r="QSR389" s="247"/>
      <c r="QSS389" s="247"/>
      <c r="QST389" s="247"/>
      <c r="QSU389" s="247"/>
      <c r="QSV389" s="247"/>
      <c r="QSW389" s="247"/>
      <c r="QSX389" s="247"/>
      <c r="QSY389" s="247"/>
      <c r="QSZ389" s="247"/>
      <c r="QTA389" s="247"/>
      <c r="QTB389" s="247"/>
      <c r="QTC389" s="247"/>
      <c r="QTD389" s="247"/>
      <c r="QTE389" s="247"/>
      <c r="QTF389" s="247"/>
      <c r="QTG389" s="247"/>
      <c r="QTH389" s="247"/>
      <c r="QTI389" s="247"/>
      <c r="QTJ389" s="247"/>
      <c r="QTK389" s="247"/>
      <c r="QTL389" s="247"/>
      <c r="QTM389" s="247"/>
      <c r="QTN389" s="247"/>
      <c r="QTO389" s="247"/>
      <c r="QTP389" s="247"/>
      <c r="QTQ389" s="247"/>
      <c r="QTR389" s="247"/>
      <c r="QTS389" s="247"/>
      <c r="QTT389" s="247"/>
      <c r="QTU389" s="247"/>
      <c r="QTV389" s="247"/>
      <c r="QTW389" s="247"/>
      <c r="QTX389" s="247"/>
      <c r="QTY389" s="247"/>
      <c r="QTZ389" s="247"/>
      <c r="QUA389" s="247"/>
      <c r="QUB389" s="247"/>
      <c r="QUC389" s="247"/>
      <c r="QUD389" s="247"/>
      <c r="QUE389" s="247"/>
      <c r="QUF389" s="247"/>
      <c r="QUG389" s="247"/>
      <c r="QUH389" s="247"/>
      <c r="QUI389" s="247"/>
      <c r="QUJ389" s="247"/>
      <c r="QUK389" s="247"/>
      <c r="QUL389" s="247"/>
      <c r="QUM389" s="247"/>
      <c r="QUN389" s="247"/>
      <c r="QUO389" s="247"/>
      <c r="QUP389" s="247"/>
      <c r="QUQ389" s="247"/>
      <c r="QUR389" s="247"/>
      <c r="QUS389" s="247"/>
      <c r="QUT389" s="247"/>
      <c r="QUU389" s="247"/>
      <c r="QUV389" s="247"/>
      <c r="QUW389" s="247"/>
      <c r="QUX389" s="247"/>
      <c r="QUY389" s="247"/>
      <c r="QUZ389" s="247"/>
      <c r="QVA389" s="247"/>
      <c r="QVB389" s="247"/>
      <c r="QVC389" s="247"/>
      <c r="QVD389" s="247"/>
      <c r="QVE389" s="247"/>
      <c r="QVF389" s="247"/>
      <c r="QVG389" s="247"/>
      <c r="QVH389" s="247"/>
      <c r="QVI389" s="247"/>
      <c r="QVJ389" s="247"/>
      <c r="QVK389" s="247"/>
      <c r="QVL389" s="247"/>
      <c r="QVM389" s="247"/>
      <c r="QVN389" s="247"/>
      <c r="QVO389" s="247"/>
      <c r="QVP389" s="247"/>
      <c r="QVQ389" s="247"/>
      <c r="QVR389" s="247"/>
      <c r="QVS389" s="247"/>
      <c r="QVT389" s="247"/>
      <c r="QVU389" s="247"/>
      <c r="QVV389" s="247"/>
      <c r="QVW389" s="247"/>
      <c r="QVX389" s="247"/>
      <c r="QVY389" s="247"/>
      <c r="QVZ389" s="247"/>
      <c r="QWA389" s="247"/>
      <c r="QWB389" s="247"/>
      <c r="QWC389" s="247"/>
      <c r="QWD389" s="247"/>
      <c r="QWE389" s="247"/>
      <c r="QWF389" s="247"/>
      <c r="QWG389" s="247"/>
      <c r="QWH389" s="247"/>
      <c r="QWI389" s="247"/>
      <c r="QWJ389" s="247"/>
      <c r="QWK389" s="247"/>
      <c r="QWL389" s="247"/>
      <c r="QWM389" s="247"/>
      <c r="QWN389" s="247"/>
      <c r="QWO389" s="247"/>
      <c r="QWP389" s="247"/>
      <c r="QWQ389" s="247"/>
      <c r="QWR389" s="247"/>
      <c r="QWS389" s="247"/>
      <c r="QWT389" s="247"/>
      <c r="QWU389" s="247"/>
      <c r="QWV389" s="247"/>
      <c r="QWW389" s="247"/>
      <c r="QWX389" s="247"/>
      <c r="QWY389" s="247"/>
      <c r="QWZ389" s="247"/>
      <c r="QXA389" s="247"/>
      <c r="QXB389" s="247"/>
      <c r="QXC389" s="247"/>
      <c r="QXD389" s="247"/>
      <c r="QXE389" s="247"/>
      <c r="QXF389" s="247"/>
      <c r="QXG389" s="247"/>
      <c r="QXH389" s="247"/>
      <c r="QXI389" s="247"/>
      <c r="QXJ389" s="247"/>
      <c r="QXK389" s="247"/>
      <c r="QXL389" s="247"/>
      <c r="QXM389" s="247"/>
      <c r="QXN389" s="247"/>
      <c r="QXO389" s="247"/>
      <c r="QXP389" s="247"/>
      <c r="QXQ389" s="247"/>
      <c r="QXR389" s="247"/>
      <c r="QXS389" s="247"/>
      <c r="QXT389" s="247"/>
      <c r="QXU389" s="247"/>
      <c r="QXV389" s="247"/>
      <c r="QXW389" s="247"/>
      <c r="QXX389" s="247"/>
      <c r="QXY389" s="247"/>
      <c r="QXZ389" s="247"/>
      <c r="QYA389" s="247"/>
      <c r="QYB389" s="247"/>
      <c r="QYC389" s="247"/>
      <c r="QYD389" s="247"/>
      <c r="QYE389" s="247"/>
      <c r="QYF389" s="247"/>
      <c r="QYG389" s="247"/>
      <c r="QYH389" s="247"/>
      <c r="QYI389" s="247"/>
      <c r="QYJ389" s="247"/>
      <c r="QYK389" s="247"/>
      <c r="QYL389" s="247"/>
      <c r="QYM389" s="247"/>
      <c r="QYN389" s="247"/>
      <c r="QYO389" s="247"/>
      <c r="QYP389" s="247"/>
      <c r="QYQ389" s="247"/>
      <c r="QYR389" s="247"/>
      <c r="QYS389" s="247"/>
      <c r="QYT389" s="247"/>
      <c r="QYU389" s="247"/>
      <c r="QYV389" s="247"/>
      <c r="QYW389" s="247"/>
      <c r="QYX389" s="247"/>
      <c r="QYY389" s="247"/>
      <c r="QYZ389" s="247"/>
      <c r="QZA389" s="247"/>
      <c r="QZB389" s="247"/>
      <c r="QZC389" s="247"/>
      <c r="QZD389" s="247"/>
      <c r="QZE389" s="247"/>
      <c r="QZF389" s="247"/>
      <c r="QZG389" s="247"/>
      <c r="QZH389" s="247"/>
      <c r="QZI389" s="247"/>
      <c r="QZJ389" s="247"/>
      <c r="QZK389" s="247"/>
      <c r="QZL389" s="247"/>
      <c r="QZM389" s="247"/>
      <c r="QZN389" s="247"/>
      <c r="QZO389" s="247"/>
      <c r="QZP389" s="247"/>
      <c r="QZQ389" s="247"/>
      <c r="QZR389" s="247"/>
      <c r="QZS389" s="247"/>
      <c r="QZT389" s="247"/>
      <c r="QZU389" s="247"/>
      <c r="QZV389" s="247"/>
      <c r="QZW389" s="247"/>
      <c r="QZX389" s="247"/>
      <c r="QZY389" s="247"/>
      <c r="QZZ389" s="247"/>
      <c r="RAA389" s="247"/>
      <c r="RAB389" s="247"/>
      <c r="RAC389" s="247"/>
      <c r="RAD389" s="247"/>
      <c r="RAE389" s="247"/>
      <c r="RAF389" s="247"/>
      <c r="RAG389" s="247"/>
      <c r="RAH389" s="247"/>
      <c r="RAI389" s="247"/>
      <c r="RAJ389" s="247"/>
      <c r="RAK389" s="247"/>
      <c r="RAL389" s="247"/>
      <c r="RAM389" s="247"/>
      <c r="RAN389" s="247"/>
      <c r="RAO389" s="247"/>
      <c r="RAP389" s="247"/>
      <c r="RAQ389" s="247"/>
      <c r="RAR389" s="247"/>
      <c r="RAS389" s="247"/>
      <c r="RAT389" s="247"/>
      <c r="RAU389" s="247"/>
      <c r="RAV389" s="247"/>
      <c r="RAW389" s="247"/>
      <c r="RAX389" s="247"/>
      <c r="RAY389" s="247"/>
      <c r="RAZ389" s="247"/>
      <c r="RBA389" s="247"/>
      <c r="RBB389" s="247"/>
      <c r="RBC389" s="247"/>
      <c r="RBD389" s="247"/>
      <c r="RBE389" s="247"/>
      <c r="RBF389" s="247"/>
      <c r="RBG389" s="247"/>
      <c r="RBH389" s="247"/>
      <c r="RBI389" s="247"/>
      <c r="RBJ389" s="247"/>
      <c r="RBK389" s="247"/>
      <c r="RBL389" s="247"/>
      <c r="RBM389" s="247"/>
      <c r="RBN389" s="247"/>
      <c r="RBO389" s="247"/>
      <c r="RBP389" s="247"/>
      <c r="RBQ389" s="247"/>
      <c r="RBR389" s="247"/>
      <c r="RBS389" s="247"/>
      <c r="RBT389" s="247"/>
      <c r="RBU389" s="247"/>
      <c r="RBV389" s="247"/>
      <c r="RBW389" s="247"/>
      <c r="RBX389" s="247"/>
      <c r="RBY389" s="247"/>
      <c r="RBZ389" s="247"/>
      <c r="RCA389" s="247"/>
      <c r="RCB389" s="247"/>
      <c r="RCC389" s="247"/>
      <c r="RCD389" s="247"/>
      <c r="RCE389" s="247"/>
      <c r="RCF389" s="247"/>
      <c r="RCG389" s="247"/>
      <c r="RCH389" s="247"/>
      <c r="RCI389" s="247"/>
      <c r="RCJ389" s="247"/>
      <c r="RCK389" s="247"/>
      <c r="RCL389" s="247"/>
      <c r="RCM389" s="247"/>
      <c r="RCN389" s="247"/>
      <c r="RCO389" s="247"/>
      <c r="RCP389" s="247"/>
      <c r="RCQ389" s="247"/>
      <c r="RCR389" s="247"/>
      <c r="RCS389" s="247"/>
      <c r="RCT389" s="247"/>
      <c r="RCU389" s="247"/>
      <c r="RCV389" s="247"/>
      <c r="RCW389" s="247"/>
      <c r="RCX389" s="247"/>
      <c r="RCY389" s="247"/>
      <c r="RCZ389" s="247"/>
      <c r="RDA389" s="247"/>
      <c r="RDB389" s="247"/>
      <c r="RDC389" s="247"/>
      <c r="RDD389" s="247"/>
      <c r="RDE389" s="247"/>
      <c r="RDF389" s="247"/>
      <c r="RDG389" s="247"/>
      <c r="RDH389" s="247"/>
      <c r="RDI389" s="247"/>
      <c r="RDJ389" s="247"/>
      <c r="RDK389" s="247"/>
      <c r="RDL389" s="247"/>
      <c r="RDM389" s="247"/>
      <c r="RDN389" s="247"/>
      <c r="RDO389" s="247"/>
      <c r="RDP389" s="247"/>
      <c r="RDQ389" s="247"/>
      <c r="RDR389" s="247"/>
      <c r="RDS389" s="247"/>
      <c r="RDT389" s="247"/>
      <c r="RDU389" s="247"/>
      <c r="RDV389" s="247"/>
      <c r="RDW389" s="247"/>
      <c r="RDX389" s="247"/>
      <c r="RDY389" s="247"/>
      <c r="RDZ389" s="247"/>
      <c r="REA389" s="247"/>
      <c r="REB389" s="247"/>
      <c r="REC389" s="247"/>
      <c r="RED389" s="247"/>
      <c r="REE389" s="247"/>
      <c r="REF389" s="247"/>
      <c r="REG389" s="247"/>
      <c r="REH389" s="247"/>
      <c r="REI389" s="247"/>
      <c r="REJ389" s="247"/>
      <c r="REK389" s="247"/>
      <c r="REL389" s="247"/>
      <c r="REM389" s="247"/>
      <c r="REN389" s="247"/>
      <c r="REO389" s="247"/>
      <c r="REP389" s="247"/>
      <c r="REQ389" s="247"/>
      <c r="RER389" s="247"/>
      <c r="RES389" s="247"/>
      <c r="RET389" s="247"/>
      <c r="REU389" s="247"/>
      <c r="REV389" s="247"/>
      <c r="REW389" s="247"/>
      <c r="REX389" s="247"/>
      <c r="REY389" s="247"/>
      <c r="REZ389" s="247"/>
      <c r="RFA389" s="247"/>
      <c r="RFB389" s="247"/>
      <c r="RFC389" s="247"/>
      <c r="RFD389" s="247"/>
      <c r="RFE389" s="247"/>
      <c r="RFF389" s="247"/>
      <c r="RFG389" s="247"/>
      <c r="RFH389" s="247"/>
      <c r="RFI389" s="247"/>
      <c r="RFJ389" s="247"/>
      <c r="RFK389" s="247"/>
      <c r="RFL389" s="247"/>
      <c r="RFM389" s="247"/>
      <c r="RFN389" s="247"/>
      <c r="RFO389" s="247"/>
      <c r="RFP389" s="247"/>
      <c r="RFQ389" s="247"/>
      <c r="RFR389" s="247"/>
      <c r="RFS389" s="247"/>
      <c r="RFT389" s="247"/>
      <c r="RFU389" s="247"/>
      <c r="RFV389" s="247"/>
      <c r="RFW389" s="247"/>
      <c r="RFX389" s="247"/>
      <c r="RFY389" s="247"/>
      <c r="RFZ389" s="247"/>
      <c r="RGA389" s="247"/>
      <c r="RGB389" s="247"/>
      <c r="RGC389" s="247"/>
      <c r="RGD389" s="247"/>
      <c r="RGE389" s="247"/>
      <c r="RGF389" s="247"/>
      <c r="RGG389" s="247"/>
      <c r="RGH389" s="247"/>
      <c r="RGI389" s="247"/>
      <c r="RGJ389" s="247"/>
      <c r="RGK389" s="247"/>
      <c r="RGL389" s="247"/>
      <c r="RGM389" s="247"/>
      <c r="RGN389" s="247"/>
      <c r="RGO389" s="247"/>
      <c r="RGP389" s="247"/>
      <c r="RGQ389" s="247"/>
      <c r="RGR389" s="247"/>
      <c r="RGS389" s="247"/>
      <c r="RGT389" s="247"/>
      <c r="RGU389" s="247"/>
      <c r="RGV389" s="247"/>
      <c r="RGW389" s="247"/>
      <c r="RGX389" s="247"/>
      <c r="RGY389" s="247"/>
      <c r="RGZ389" s="247"/>
      <c r="RHA389" s="247"/>
      <c r="RHB389" s="247"/>
      <c r="RHC389" s="247"/>
      <c r="RHD389" s="247"/>
      <c r="RHE389" s="247"/>
      <c r="RHF389" s="247"/>
      <c r="RHG389" s="247"/>
      <c r="RHH389" s="247"/>
      <c r="RHI389" s="247"/>
      <c r="RHJ389" s="247"/>
      <c r="RHK389" s="247"/>
      <c r="RHL389" s="247"/>
      <c r="RHM389" s="247"/>
      <c r="RHN389" s="247"/>
      <c r="RHO389" s="247"/>
      <c r="RHP389" s="247"/>
      <c r="RHQ389" s="247"/>
      <c r="RHR389" s="247"/>
      <c r="RHS389" s="247"/>
      <c r="RHT389" s="247"/>
      <c r="RHU389" s="247"/>
      <c r="RHV389" s="247"/>
      <c r="RHW389" s="247"/>
      <c r="RHX389" s="247"/>
      <c r="RHY389" s="247"/>
      <c r="RHZ389" s="247"/>
      <c r="RIA389" s="247"/>
      <c r="RIB389" s="247"/>
      <c r="RIC389" s="247"/>
      <c r="RID389" s="247"/>
      <c r="RIE389" s="247"/>
      <c r="RIF389" s="247"/>
      <c r="RIG389" s="247"/>
      <c r="RIH389" s="247"/>
      <c r="RII389" s="247"/>
      <c r="RIJ389" s="247"/>
      <c r="RIK389" s="247"/>
      <c r="RIL389" s="247"/>
      <c r="RIM389" s="247"/>
      <c r="RIN389" s="247"/>
      <c r="RIO389" s="247"/>
      <c r="RIP389" s="247"/>
      <c r="RIQ389" s="247"/>
      <c r="RIR389" s="247"/>
      <c r="RIS389" s="247"/>
      <c r="RIT389" s="247"/>
      <c r="RIU389" s="247"/>
      <c r="RIV389" s="247"/>
      <c r="RIW389" s="247"/>
      <c r="RIX389" s="247"/>
      <c r="RIY389" s="247"/>
      <c r="RIZ389" s="247"/>
      <c r="RJA389" s="247"/>
      <c r="RJB389" s="247"/>
      <c r="RJC389" s="247"/>
      <c r="RJD389" s="247"/>
      <c r="RJE389" s="247"/>
      <c r="RJF389" s="247"/>
      <c r="RJG389" s="247"/>
      <c r="RJH389" s="247"/>
      <c r="RJI389" s="247"/>
      <c r="RJJ389" s="247"/>
      <c r="RJK389" s="247"/>
      <c r="RJL389" s="247"/>
      <c r="RJM389" s="247"/>
      <c r="RJN389" s="247"/>
      <c r="RJO389" s="247"/>
      <c r="RJP389" s="247"/>
      <c r="RJQ389" s="247"/>
      <c r="RJR389" s="247"/>
      <c r="RJS389" s="247"/>
      <c r="RJT389" s="247"/>
      <c r="RJU389" s="247"/>
      <c r="RJV389" s="247"/>
      <c r="RJW389" s="247"/>
      <c r="RJX389" s="247"/>
      <c r="RJY389" s="247"/>
      <c r="RJZ389" s="247"/>
      <c r="RKA389" s="247"/>
      <c r="RKB389" s="247"/>
      <c r="RKC389" s="247"/>
      <c r="RKD389" s="247"/>
      <c r="RKE389" s="247"/>
      <c r="RKF389" s="247"/>
      <c r="RKG389" s="247"/>
      <c r="RKH389" s="247"/>
      <c r="RKI389" s="247"/>
      <c r="RKJ389" s="247"/>
      <c r="RKK389" s="247"/>
      <c r="RKL389" s="247"/>
      <c r="RKM389" s="247"/>
      <c r="RKN389" s="247"/>
      <c r="RKO389" s="247"/>
      <c r="RKP389" s="247"/>
      <c r="RKQ389" s="247"/>
      <c r="RKR389" s="247"/>
      <c r="RKS389" s="247"/>
      <c r="RKT389" s="247"/>
      <c r="RKU389" s="247"/>
      <c r="RKV389" s="247"/>
      <c r="RKW389" s="247"/>
      <c r="RKX389" s="247"/>
      <c r="RKY389" s="247"/>
      <c r="RKZ389" s="247"/>
      <c r="RLA389" s="247"/>
      <c r="RLB389" s="247"/>
      <c r="RLC389" s="247"/>
      <c r="RLD389" s="247"/>
      <c r="RLE389" s="247"/>
      <c r="RLF389" s="247"/>
      <c r="RLG389" s="247"/>
      <c r="RLH389" s="247"/>
      <c r="RLI389" s="247"/>
      <c r="RLJ389" s="247"/>
      <c r="RLK389" s="247"/>
      <c r="RLL389" s="247"/>
      <c r="RLM389" s="247"/>
      <c r="RLN389" s="247"/>
      <c r="RLO389" s="247"/>
      <c r="RLP389" s="247"/>
      <c r="RLQ389" s="247"/>
      <c r="RLR389" s="247"/>
      <c r="RLS389" s="247"/>
      <c r="RLT389" s="247"/>
      <c r="RLU389" s="247"/>
      <c r="RLV389" s="247"/>
      <c r="RLW389" s="247"/>
      <c r="RLX389" s="247"/>
      <c r="RLY389" s="247"/>
      <c r="RLZ389" s="247"/>
      <c r="RMA389" s="247"/>
      <c r="RMB389" s="247"/>
      <c r="RMC389" s="247"/>
      <c r="RMD389" s="247"/>
      <c r="RME389" s="247"/>
      <c r="RMF389" s="247"/>
      <c r="RMG389" s="247"/>
      <c r="RMH389" s="247"/>
      <c r="RMI389" s="247"/>
      <c r="RMJ389" s="247"/>
      <c r="RMK389" s="247"/>
      <c r="RML389" s="247"/>
      <c r="RMM389" s="247"/>
      <c r="RMN389" s="247"/>
      <c r="RMO389" s="247"/>
      <c r="RMP389" s="247"/>
      <c r="RMQ389" s="247"/>
      <c r="RMR389" s="247"/>
      <c r="RMS389" s="247"/>
      <c r="RMT389" s="247"/>
      <c r="RMU389" s="247"/>
      <c r="RMV389" s="247"/>
      <c r="RMW389" s="247"/>
      <c r="RMX389" s="247"/>
      <c r="RMY389" s="247"/>
      <c r="RMZ389" s="247"/>
      <c r="RNA389" s="247"/>
      <c r="RNB389" s="247"/>
      <c r="RNC389" s="247"/>
      <c r="RND389" s="247"/>
      <c r="RNE389" s="247"/>
      <c r="RNF389" s="247"/>
      <c r="RNG389" s="247"/>
      <c r="RNH389" s="247"/>
      <c r="RNI389" s="247"/>
      <c r="RNJ389" s="247"/>
      <c r="RNK389" s="247"/>
      <c r="RNL389" s="247"/>
      <c r="RNM389" s="247"/>
      <c r="RNN389" s="247"/>
      <c r="RNO389" s="247"/>
      <c r="RNP389" s="247"/>
      <c r="RNQ389" s="247"/>
      <c r="RNR389" s="247"/>
      <c r="RNS389" s="247"/>
      <c r="RNT389" s="247"/>
      <c r="RNU389" s="247"/>
      <c r="RNV389" s="247"/>
      <c r="RNW389" s="247"/>
      <c r="RNX389" s="247"/>
      <c r="RNY389" s="247"/>
      <c r="RNZ389" s="247"/>
      <c r="ROA389" s="247"/>
      <c r="ROB389" s="247"/>
      <c r="ROC389" s="247"/>
      <c r="ROD389" s="247"/>
      <c r="ROE389" s="247"/>
      <c r="ROF389" s="247"/>
      <c r="ROG389" s="247"/>
      <c r="ROH389" s="247"/>
      <c r="ROI389" s="247"/>
      <c r="ROJ389" s="247"/>
      <c r="ROK389" s="247"/>
      <c r="ROL389" s="247"/>
      <c r="ROM389" s="247"/>
      <c r="RON389" s="247"/>
      <c r="ROO389" s="247"/>
      <c r="ROP389" s="247"/>
      <c r="ROQ389" s="247"/>
      <c r="ROR389" s="247"/>
      <c r="ROS389" s="247"/>
      <c r="ROT389" s="247"/>
      <c r="ROU389" s="247"/>
      <c r="ROV389" s="247"/>
      <c r="ROW389" s="247"/>
      <c r="ROX389" s="247"/>
      <c r="ROY389" s="247"/>
      <c r="ROZ389" s="247"/>
      <c r="RPA389" s="247"/>
      <c r="RPB389" s="247"/>
      <c r="RPC389" s="247"/>
      <c r="RPD389" s="247"/>
      <c r="RPE389" s="247"/>
      <c r="RPF389" s="247"/>
      <c r="RPG389" s="247"/>
      <c r="RPH389" s="247"/>
      <c r="RPI389" s="247"/>
      <c r="RPJ389" s="247"/>
      <c r="RPK389" s="247"/>
      <c r="RPL389" s="247"/>
      <c r="RPM389" s="247"/>
      <c r="RPN389" s="247"/>
      <c r="RPO389" s="247"/>
      <c r="RPP389" s="247"/>
      <c r="RPQ389" s="247"/>
      <c r="RPR389" s="247"/>
      <c r="RPS389" s="247"/>
      <c r="RPT389" s="247"/>
      <c r="RPU389" s="247"/>
      <c r="RPV389" s="247"/>
      <c r="RPW389" s="247"/>
      <c r="RPX389" s="247"/>
      <c r="RPY389" s="247"/>
      <c r="RPZ389" s="247"/>
      <c r="RQA389" s="247"/>
      <c r="RQB389" s="247"/>
      <c r="RQC389" s="247"/>
      <c r="RQD389" s="247"/>
      <c r="RQE389" s="247"/>
      <c r="RQF389" s="247"/>
      <c r="RQG389" s="247"/>
      <c r="RQH389" s="247"/>
      <c r="RQI389" s="247"/>
      <c r="RQJ389" s="247"/>
      <c r="RQK389" s="247"/>
      <c r="RQL389" s="247"/>
      <c r="RQM389" s="247"/>
      <c r="RQN389" s="247"/>
      <c r="RQO389" s="247"/>
      <c r="RQP389" s="247"/>
      <c r="RQQ389" s="247"/>
      <c r="RQR389" s="247"/>
      <c r="RQS389" s="247"/>
      <c r="RQT389" s="247"/>
      <c r="RQU389" s="247"/>
      <c r="RQV389" s="247"/>
      <c r="RQW389" s="247"/>
      <c r="RQX389" s="247"/>
      <c r="RQY389" s="247"/>
      <c r="RQZ389" s="247"/>
      <c r="RRA389" s="247"/>
      <c r="RRB389" s="247"/>
      <c r="RRC389" s="247"/>
      <c r="RRD389" s="247"/>
      <c r="RRE389" s="247"/>
      <c r="RRF389" s="247"/>
      <c r="RRG389" s="247"/>
      <c r="RRH389" s="247"/>
      <c r="RRI389" s="247"/>
      <c r="RRJ389" s="247"/>
      <c r="RRK389" s="247"/>
      <c r="RRL389" s="247"/>
      <c r="RRM389" s="247"/>
      <c r="RRN389" s="247"/>
      <c r="RRO389" s="247"/>
      <c r="RRP389" s="247"/>
      <c r="RRQ389" s="247"/>
      <c r="RRR389" s="247"/>
      <c r="RRS389" s="247"/>
      <c r="RRT389" s="247"/>
      <c r="RRU389" s="247"/>
      <c r="RRV389" s="247"/>
      <c r="RRW389" s="247"/>
      <c r="RRX389" s="247"/>
      <c r="RRY389" s="247"/>
      <c r="RRZ389" s="247"/>
      <c r="RSA389" s="247"/>
      <c r="RSB389" s="247"/>
      <c r="RSC389" s="247"/>
      <c r="RSD389" s="247"/>
      <c r="RSE389" s="247"/>
      <c r="RSF389" s="247"/>
      <c r="RSG389" s="247"/>
      <c r="RSH389" s="247"/>
      <c r="RSI389" s="247"/>
      <c r="RSJ389" s="247"/>
      <c r="RSK389" s="247"/>
      <c r="RSL389" s="247"/>
      <c r="RSM389" s="247"/>
      <c r="RSN389" s="247"/>
      <c r="RSO389" s="247"/>
      <c r="RSP389" s="247"/>
      <c r="RSQ389" s="247"/>
      <c r="RSR389" s="247"/>
      <c r="RSS389" s="247"/>
      <c r="RST389" s="247"/>
      <c r="RSU389" s="247"/>
      <c r="RSV389" s="247"/>
      <c r="RSW389" s="247"/>
      <c r="RSX389" s="247"/>
      <c r="RSY389" s="247"/>
      <c r="RSZ389" s="247"/>
      <c r="RTA389" s="247"/>
      <c r="RTB389" s="247"/>
      <c r="RTC389" s="247"/>
      <c r="RTD389" s="247"/>
      <c r="RTE389" s="247"/>
      <c r="RTF389" s="247"/>
      <c r="RTG389" s="247"/>
      <c r="RTH389" s="247"/>
      <c r="RTI389" s="247"/>
      <c r="RTJ389" s="247"/>
      <c r="RTK389" s="247"/>
      <c r="RTL389" s="247"/>
      <c r="RTM389" s="247"/>
      <c r="RTN389" s="247"/>
      <c r="RTO389" s="247"/>
      <c r="RTP389" s="247"/>
      <c r="RTQ389" s="247"/>
      <c r="RTR389" s="247"/>
      <c r="RTS389" s="247"/>
      <c r="RTT389" s="247"/>
      <c r="RTU389" s="247"/>
      <c r="RTV389" s="247"/>
      <c r="RTW389" s="247"/>
      <c r="RTX389" s="247"/>
      <c r="RTY389" s="247"/>
      <c r="RTZ389" s="247"/>
      <c r="RUA389" s="247"/>
      <c r="RUB389" s="247"/>
      <c r="RUC389" s="247"/>
      <c r="RUD389" s="247"/>
      <c r="RUE389" s="247"/>
      <c r="RUF389" s="247"/>
      <c r="RUG389" s="247"/>
      <c r="RUH389" s="247"/>
      <c r="RUI389" s="247"/>
      <c r="RUJ389" s="247"/>
      <c r="RUK389" s="247"/>
      <c r="RUL389" s="247"/>
      <c r="RUM389" s="247"/>
      <c r="RUN389" s="247"/>
      <c r="RUO389" s="247"/>
      <c r="RUP389" s="247"/>
      <c r="RUQ389" s="247"/>
      <c r="RUR389" s="247"/>
      <c r="RUS389" s="247"/>
      <c r="RUT389" s="247"/>
      <c r="RUU389" s="247"/>
      <c r="RUV389" s="247"/>
      <c r="RUW389" s="247"/>
      <c r="RUX389" s="247"/>
      <c r="RUY389" s="247"/>
      <c r="RUZ389" s="247"/>
      <c r="RVA389" s="247"/>
      <c r="RVB389" s="247"/>
      <c r="RVC389" s="247"/>
      <c r="RVD389" s="247"/>
      <c r="RVE389" s="247"/>
      <c r="RVF389" s="247"/>
      <c r="RVG389" s="247"/>
      <c r="RVH389" s="247"/>
      <c r="RVI389" s="247"/>
      <c r="RVJ389" s="247"/>
      <c r="RVK389" s="247"/>
      <c r="RVL389" s="247"/>
      <c r="RVM389" s="247"/>
      <c r="RVN389" s="247"/>
      <c r="RVO389" s="247"/>
      <c r="RVP389" s="247"/>
      <c r="RVQ389" s="247"/>
      <c r="RVR389" s="247"/>
      <c r="RVS389" s="247"/>
      <c r="RVT389" s="247"/>
      <c r="RVU389" s="247"/>
      <c r="RVV389" s="247"/>
      <c r="RVW389" s="247"/>
      <c r="RVX389" s="247"/>
      <c r="RVY389" s="247"/>
      <c r="RVZ389" s="247"/>
      <c r="RWA389" s="247"/>
      <c r="RWB389" s="247"/>
      <c r="RWC389" s="247"/>
      <c r="RWD389" s="247"/>
      <c r="RWE389" s="247"/>
      <c r="RWF389" s="247"/>
      <c r="RWG389" s="247"/>
      <c r="RWH389" s="247"/>
      <c r="RWI389" s="247"/>
      <c r="RWJ389" s="247"/>
      <c r="RWK389" s="247"/>
      <c r="RWL389" s="247"/>
      <c r="RWM389" s="247"/>
      <c r="RWN389" s="247"/>
      <c r="RWO389" s="247"/>
      <c r="RWP389" s="247"/>
      <c r="RWQ389" s="247"/>
      <c r="RWR389" s="247"/>
      <c r="RWS389" s="247"/>
      <c r="RWT389" s="247"/>
      <c r="RWU389" s="247"/>
      <c r="RWV389" s="247"/>
      <c r="RWW389" s="247"/>
      <c r="RWX389" s="247"/>
      <c r="RWY389" s="247"/>
      <c r="RWZ389" s="247"/>
      <c r="RXA389" s="247"/>
      <c r="RXB389" s="247"/>
      <c r="RXC389" s="247"/>
      <c r="RXD389" s="247"/>
      <c r="RXE389" s="247"/>
      <c r="RXF389" s="247"/>
      <c r="RXG389" s="247"/>
      <c r="RXH389" s="247"/>
      <c r="RXI389" s="247"/>
      <c r="RXJ389" s="247"/>
      <c r="RXK389" s="247"/>
      <c r="RXL389" s="247"/>
      <c r="RXM389" s="247"/>
      <c r="RXN389" s="247"/>
      <c r="RXO389" s="247"/>
      <c r="RXP389" s="247"/>
      <c r="RXQ389" s="247"/>
      <c r="RXR389" s="247"/>
      <c r="RXS389" s="247"/>
      <c r="RXT389" s="247"/>
      <c r="RXU389" s="247"/>
      <c r="RXV389" s="247"/>
      <c r="RXW389" s="247"/>
      <c r="RXX389" s="247"/>
      <c r="RXY389" s="247"/>
      <c r="RXZ389" s="247"/>
      <c r="RYA389" s="247"/>
      <c r="RYB389" s="247"/>
      <c r="RYC389" s="247"/>
      <c r="RYD389" s="247"/>
      <c r="RYE389" s="247"/>
      <c r="RYF389" s="247"/>
      <c r="RYG389" s="247"/>
      <c r="RYH389" s="247"/>
      <c r="RYI389" s="247"/>
      <c r="RYJ389" s="247"/>
      <c r="RYK389" s="247"/>
      <c r="RYL389" s="247"/>
      <c r="RYM389" s="247"/>
      <c r="RYN389" s="247"/>
      <c r="RYO389" s="247"/>
      <c r="RYP389" s="247"/>
      <c r="RYQ389" s="247"/>
      <c r="RYR389" s="247"/>
      <c r="RYS389" s="247"/>
      <c r="RYT389" s="247"/>
      <c r="RYU389" s="247"/>
      <c r="RYV389" s="247"/>
      <c r="RYW389" s="247"/>
      <c r="RYX389" s="247"/>
      <c r="RYY389" s="247"/>
      <c r="RYZ389" s="247"/>
      <c r="RZA389" s="247"/>
      <c r="RZB389" s="247"/>
      <c r="RZC389" s="247"/>
      <c r="RZD389" s="247"/>
      <c r="RZE389" s="247"/>
      <c r="RZF389" s="247"/>
      <c r="RZG389" s="247"/>
      <c r="RZH389" s="247"/>
      <c r="RZI389" s="247"/>
      <c r="RZJ389" s="247"/>
      <c r="RZK389" s="247"/>
      <c r="RZL389" s="247"/>
      <c r="RZM389" s="247"/>
      <c r="RZN389" s="247"/>
      <c r="RZO389" s="247"/>
      <c r="RZP389" s="247"/>
      <c r="RZQ389" s="247"/>
      <c r="RZR389" s="247"/>
      <c r="RZS389" s="247"/>
      <c r="RZT389" s="247"/>
      <c r="RZU389" s="247"/>
      <c r="RZV389" s="247"/>
      <c r="RZW389" s="247"/>
      <c r="RZX389" s="247"/>
      <c r="RZY389" s="247"/>
      <c r="RZZ389" s="247"/>
      <c r="SAA389" s="247"/>
      <c r="SAB389" s="247"/>
      <c r="SAC389" s="247"/>
      <c r="SAD389" s="247"/>
      <c r="SAE389" s="247"/>
      <c r="SAF389" s="247"/>
      <c r="SAG389" s="247"/>
      <c r="SAH389" s="247"/>
      <c r="SAI389" s="247"/>
      <c r="SAJ389" s="247"/>
      <c r="SAK389" s="247"/>
      <c r="SAL389" s="247"/>
      <c r="SAM389" s="247"/>
      <c r="SAN389" s="247"/>
      <c r="SAO389" s="247"/>
      <c r="SAP389" s="247"/>
      <c r="SAQ389" s="247"/>
      <c r="SAR389" s="247"/>
      <c r="SAS389" s="247"/>
      <c r="SAT389" s="247"/>
      <c r="SAU389" s="247"/>
      <c r="SAV389" s="247"/>
      <c r="SAW389" s="247"/>
      <c r="SAX389" s="247"/>
      <c r="SAY389" s="247"/>
      <c r="SAZ389" s="247"/>
      <c r="SBA389" s="247"/>
      <c r="SBB389" s="247"/>
      <c r="SBC389" s="247"/>
      <c r="SBD389" s="247"/>
      <c r="SBE389" s="247"/>
      <c r="SBF389" s="247"/>
      <c r="SBG389" s="247"/>
      <c r="SBH389" s="247"/>
      <c r="SBI389" s="247"/>
      <c r="SBJ389" s="247"/>
      <c r="SBK389" s="247"/>
      <c r="SBL389" s="247"/>
      <c r="SBM389" s="247"/>
      <c r="SBN389" s="247"/>
      <c r="SBO389" s="247"/>
      <c r="SBP389" s="247"/>
      <c r="SBQ389" s="247"/>
      <c r="SBR389" s="247"/>
      <c r="SBS389" s="247"/>
      <c r="SBT389" s="247"/>
      <c r="SBU389" s="247"/>
      <c r="SBV389" s="247"/>
      <c r="SBW389" s="247"/>
      <c r="SBX389" s="247"/>
      <c r="SBY389" s="247"/>
      <c r="SBZ389" s="247"/>
      <c r="SCA389" s="247"/>
      <c r="SCB389" s="247"/>
      <c r="SCC389" s="247"/>
      <c r="SCD389" s="247"/>
      <c r="SCE389" s="247"/>
      <c r="SCF389" s="247"/>
      <c r="SCG389" s="247"/>
      <c r="SCH389" s="247"/>
      <c r="SCI389" s="247"/>
      <c r="SCJ389" s="247"/>
      <c r="SCK389" s="247"/>
      <c r="SCL389" s="247"/>
      <c r="SCM389" s="247"/>
      <c r="SCN389" s="247"/>
      <c r="SCO389" s="247"/>
      <c r="SCP389" s="247"/>
      <c r="SCQ389" s="247"/>
      <c r="SCR389" s="247"/>
      <c r="SCS389" s="247"/>
      <c r="SCT389" s="247"/>
      <c r="SCU389" s="247"/>
      <c r="SCV389" s="247"/>
      <c r="SCW389" s="247"/>
      <c r="SCX389" s="247"/>
      <c r="SCY389" s="247"/>
      <c r="SCZ389" s="247"/>
      <c r="SDA389" s="247"/>
      <c r="SDB389" s="247"/>
      <c r="SDC389" s="247"/>
      <c r="SDD389" s="247"/>
      <c r="SDE389" s="247"/>
      <c r="SDF389" s="247"/>
      <c r="SDG389" s="247"/>
      <c r="SDH389" s="247"/>
      <c r="SDI389" s="247"/>
      <c r="SDJ389" s="247"/>
      <c r="SDK389" s="247"/>
      <c r="SDL389" s="247"/>
      <c r="SDM389" s="247"/>
      <c r="SDN389" s="247"/>
      <c r="SDO389" s="247"/>
      <c r="SDP389" s="247"/>
      <c r="SDQ389" s="247"/>
      <c r="SDR389" s="247"/>
      <c r="SDS389" s="247"/>
      <c r="SDT389" s="247"/>
      <c r="SDU389" s="247"/>
      <c r="SDV389" s="247"/>
      <c r="SDW389" s="247"/>
      <c r="SDX389" s="247"/>
      <c r="SDY389" s="247"/>
      <c r="SDZ389" s="247"/>
      <c r="SEA389" s="247"/>
      <c r="SEB389" s="247"/>
      <c r="SEC389" s="247"/>
      <c r="SED389" s="247"/>
      <c r="SEE389" s="247"/>
      <c r="SEF389" s="247"/>
      <c r="SEG389" s="247"/>
      <c r="SEH389" s="247"/>
      <c r="SEI389" s="247"/>
      <c r="SEJ389" s="247"/>
      <c r="SEK389" s="247"/>
      <c r="SEL389" s="247"/>
      <c r="SEM389" s="247"/>
      <c r="SEN389" s="247"/>
      <c r="SEO389" s="247"/>
      <c r="SEP389" s="247"/>
      <c r="SEQ389" s="247"/>
      <c r="SER389" s="247"/>
      <c r="SES389" s="247"/>
      <c r="SET389" s="247"/>
      <c r="SEU389" s="247"/>
      <c r="SEV389" s="247"/>
      <c r="SEW389" s="247"/>
      <c r="SEX389" s="247"/>
      <c r="SEY389" s="247"/>
      <c r="SEZ389" s="247"/>
      <c r="SFA389" s="247"/>
      <c r="SFB389" s="247"/>
      <c r="SFC389" s="247"/>
      <c r="SFD389" s="247"/>
      <c r="SFE389" s="247"/>
      <c r="SFF389" s="247"/>
      <c r="SFG389" s="247"/>
      <c r="SFH389" s="247"/>
      <c r="SFI389" s="247"/>
      <c r="SFJ389" s="247"/>
      <c r="SFK389" s="247"/>
      <c r="SFL389" s="247"/>
      <c r="SFM389" s="247"/>
      <c r="SFN389" s="247"/>
      <c r="SFO389" s="247"/>
      <c r="SFP389" s="247"/>
      <c r="SFQ389" s="247"/>
      <c r="SFR389" s="247"/>
      <c r="SFS389" s="247"/>
      <c r="SFT389" s="247"/>
      <c r="SFU389" s="247"/>
      <c r="SFV389" s="247"/>
      <c r="SFW389" s="247"/>
      <c r="SFX389" s="247"/>
      <c r="SFY389" s="247"/>
      <c r="SFZ389" s="247"/>
      <c r="SGA389" s="247"/>
      <c r="SGB389" s="247"/>
      <c r="SGC389" s="247"/>
      <c r="SGD389" s="247"/>
      <c r="SGE389" s="247"/>
      <c r="SGF389" s="247"/>
      <c r="SGG389" s="247"/>
      <c r="SGH389" s="247"/>
      <c r="SGI389" s="247"/>
      <c r="SGJ389" s="247"/>
      <c r="SGK389" s="247"/>
      <c r="SGL389" s="247"/>
      <c r="SGM389" s="247"/>
      <c r="SGN389" s="247"/>
      <c r="SGO389" s="247"/>
      <c r="SGP389" s="247"/>
      <c r="SGQ389" s="247"/>
      <c r="SGR389" s="247"/>
      <c r="SGS389" s="247"/>
      <c r="SGT389" s="247"/>
      <c r="SGU389" s="247"/>
      <c r="SGV389" s="247"/>
      <c r="SGW389" s="247"/>
      <c r="SGX389" s="247"/>
      <c r="SGY389" s="247"/>
      <c r="SGZ389" s="247"/>
      <c r="SHA389" s="247"/>
      <c r="SHB389" s="247"/>
      <c r="SHC389" s="247"/>
      <c r="SHD389" s="247"/>
      <c r="SHE389" s="247"/>
      <c r="SHF389" s="247"/>
      <c r="SHG389" s="247"/>
      <c r="SHH389" s="247"/>
      <c r="SHI389" s="247"/>
      <c r="SHJ389" s="247"/>
      <c r="SHK389" s="247"/>
      <c r="SHL389" s="247"/>
      <c r="SHM389" s="247"/>
      <c r="SHN389" s="247"/>
      <c r="SHO389" s="247"/>
      <c r="SHP389" s="247"/>
      <c r="SHQ389" s="247"/>
      <c r="SHR389" s="247"/>
      <c r="SHS389" s="247"/>
      <c r="SHT389" s="247"/>
      <c r="SHU389" s="247"/>
      <c r="SHV389" s="247"/>
      <c r="SHW389" s="247"/>
      <c r="SHX389" s="247"/>
      <c r="SHY389" s="247"/>
      <c r="SHZ389" s="247"/>
      <c r="SIA389" s="247"/>
      <c r="SIB389" s="247"/>
      <c r="SIC389" s="247"/>
      <c r="SID389" s="247"/>
      <c r="SIE389" s="247"/>
      <c r="SIF389" s="247"/>
      <c r="SIG389" s="247"/>
      <c r="SIH389" s="247"/>
      <c r="SII389" s="247"/>
      <c r="SIJ389" s="247"/>
      <c r="SIK389" s="247"/>
      <c r="SIL389" s="247"/>
      <c r="SIM389" s="247"/>
      <c r="SIN389" s="247"/>
      <c r="SIO389" s="247"/>
      <c r="SIP389" s="247"/>
      <c r="SIQ389" s="247"/>
      <c r="SIR389" s="247"/>
      <c r="SIS389" s="247"/>
      <c r="SIT389" s="247"/>
      <c r="SIU389" s="247"/>
      <c r="SIV389" s="247"/>
      <c r="SIW389" s="247"/>
      <c r="SIX389" s="247"/>
      <c r="SIY389" s="247"/>
      <c r="SIZ389" s="247"/>
      <c r="SJA389" s="247"/>
      <c r="SJB389" s="247"/>
      <c r="SJC389" s="247"/>
      <c r="SJD389" s="247"/>
      <c r="SJE389" s="247"/>
      <c r="SJF389" s="247"/>
      <c r="SJG389" s="247"/>
      <c r="SJH389" s="247"/>
      <c r="SJI389" s="247"/>
      <c r="SJJ389" s="247"/>
      <c r="SJK389" s="247"/>
      <c r="SJL389" s="247"/>
      <c r="SJM389" s="247"/>
      <c r="SJN389" s="247"/>
      <c r="SJO389" s="247"/>
      <c r="SJP389" s="247"/>
      <c r="SJQ389" s="247"/>
      <c r="SJR389" s="247"/>
      <c r="SJS389" s="247"/>
      <c r="SJT389" s="247"/>
      <c r="SJU389" s="247"/>
      <c r="SJV389" s="247"/>
      <c r="SJW389" s="247"/>
      <c r="SJX389" s="247"/>
      <c r="SJY389" s="247"/>
      <c r="SJZ389" s="247"/>
      <c r="SKA389" s="247"/>
      <c r="SKB389" s="247"/>
      <c r="SKC389" s="247"/>
      <c r="SKD389" s="247"/>
      <c r="SKE389" s="247"/>
      <c r="SKF389" s="247"/>
      <c r="SKG389" s="247"/>
      <c r="SKH389" s="247"/>
      <c r="SKI389" s="247"/>
      <c r="SKJ389" s="247"/>
      <c r="SKK389" s="247"/>
      <c r="SKL389" s="247"/>
      <c r="SKM389" s="247"/>
      <c r="SKN389" s="247"/>
      <c r="SKO389" s="247"/>
      <c r="SKP389" s="247"/>
      <c r="SKQ389" s="247"/>
      <c r="SKR389" s="247"/>
      <c r="SKS389" s="247"/>
      <c r="SKT389" s="247"/>
      <c r="SKU389" s="247"/>
      <c r="SKV389" s="247"/>
      <c r="SKW389" s="247"/>
      <c r="SKX389" s="247"/>
      <c r="SKY389" s="247"/>
      <c r="SKZ389" s="247"/>
      <c r="SLA389" s="247"/>
      <c r="SLB389" s="247"/>
      <c r="SLC389" s="247"/>
      <c r="SLD389" s="247"/>
      <c r="SLE389" s="247"/>
      <c r="SLF389" s="247"/>
      <c r="SLG389" s="247"/>
      <c r="SLH389" s="247"/>
      <c r="SLI389" s="247"/>
      <c r="SLJ389" s="247"/>
      <c r="SLK389" s="247"/>
      <c r="SLL389" s="247"/>
      <c r="SLM389" s="247"/>
      <c r="SLN389" s="247"/>
      <c r="SLO389" s="247"/>
      <c r="SLP389" s="247"/>
      <c r="SLQ389" s="247"/>
      <c r="SLR389" s="247"/>
      <c r="SLS389" s="247"/>
      <c r="SLT389" s="247"/>
      <c r="SLU389" s="247"/>
      <c r="SLV389" s="247"/>
      <c r="SLW389" s="247"/>
      <c r="SLX389" s="247"/>
      <c r="SLY389" s="247"/>
      <c r="SLZ389" s="247"/>
      <c r="SMA389" s="247"/>
      <c r="SMB389" s="247"/>
      <c r="SMC389" s="247"/>
      <c r="SMD389" s="247"/>
      <c r="SME389" s="247"/>
      <c r="SMF389" s="247"/>
      <c r="SMG389" s="247"/>
      <c r="SMH389" s="247"/>
      <c r="SMI389" s="247"/>
      <c r="SMJ389" s="247"/>
      <c r="SMK389" s="247"/>
      <c r="SML389" s="247"/>
      <c r="SMM389" s="247"/>
      <c r="SMN389" s="247"/>
      <c r="SMO389" s="247"/>
      <c r="SMP389" s="247"/>
      <c r="SMQ389" s="247"/>
      <c r="SMR389" s="247"/>
      <c r="SMS389" s="247"/>
      <c r="SMT389" s="247"/>
      <c r="SMU389" s="247"/>
      <c r="SMV389" s="247"/>
      <c r="SMW389" s="247"/>
      <c r="SMX389" s="247"/>
      <c r="SMY389" s="247"/>
      <c r="SMZ389" s="247"/>
      <c r="SNA389" s="247"/>
      <c r="SNB389" s="247"/>
      <c r="SNC389" s="247"/>
      <c r="SND389" s="247"/>
      <c r="SNE389" s="247"/>
      <c r="SNF389" s="247"/>
      <c r="SNG389" s="247"/>
      <c r="SNH389" s="247"/>
      <c r="SNI389" s="247"/>
      <c r="SNJ389" s="247"/>
      <c r="SNK389" s="247"/>
      <c r="SNL389" s="247"/>
      <c r="SNM389" s="247"/>
      <c r="SNN389" s="247"/>
      <c r="SNO389" s="247"/>
      <c r="SNP389" s="247"/>
      <c r="SNQ389" s="247"/>
      <c r="SNR389" s="247"/>
      <c r="SNS389" s="247"/>
      <c r="SNT389" s="247"/>
      <c r="SNU389" s="247"/>
      <c r="SNV389" s="247"/>
      <c r="SNW389" s="247"/>
      <c r="SNX389" s="247"/>
      <c r="SNY389" s="247"/>
      <c r="SNZ389" s="247"/>
      <c r="SOA389" s="247"/>
      <c r="SOB389" s="247"/>
      <c r="SOC389" s="247"/>
      <c r="SOD389" s="247"/>
      <c r="SOE389" s="247"/>
      <c r="SOF389" s="247"/>
      <c r="SOG389" s="247"/>
      <c r="SOH389" s="247"/>
      <c r="SOI389" s="247"/>
      <c r="SOJ389" s="247"/>
      <c r="SOK389" s="247"/>
      <c r="SOL389" s="247"/>
      <c r="SOM389" s="247"/>
      <c r="SON389" s="247"/>
      <c r="SOO389" s="247"/>
      <c r="SOP389" s="247"/>
      <c r="SOQ389" s="247"/>
      <c r="SOR389" s="247"/>
      <c r="SOS389" s="247"/>
      <c r="SOT389" s="247"/>
      <c r="SOU389" s="247"/>
      <c r="SOV389" s="247"/>
      <c r="SOW389" s="247"/>
      <c r="SOX389" s="247"/>
      <c r="SOY389" s="247"/>
      <c r="SOZ389" s="247"/>
      <c r="SPA389" s="247"/>
      <c r="SPB389" s="247"/>
      <c r="SPC389" s="247"/>
      <c r="SPD389" s="247"/>
      <c r="SPE389" s="247"/>
      <c r="SPF389" s="247"/>
      <c r="SPG389" s="247"/>
      <c r="SPH389" s="247"/>
      <c r="SPI389" s="247"/>
      <c r="SPJ389" s="247"/>
      <c r="SPK389" s="247"/>
      <c r="SPL389" s="247"/>
      <c r="SPM389" s="247"/>
      <c r="SPN389" s="247"/>
      <c r="SPO389" s="247"/>
      <c r="SPP389" s="247"/>
      <c r="SPQ389" s="247"/>
      <c r="SPR389" s="247"/>
      <c r="SPS389" s="247"/>
      <c r="SPT389" s="247"/>
      <c r="SPU389" s="247"/>
      <c r="SPV389" s="247"/>
      <c r="SPW389" s="247"/>
      <c r="SPX389" s="247"/>
      <c r="SPY389" s="247"/>
      <c r="SPZ389" s="247"/>
      <c r="SQA389" s="247"/>
      <c r="SQB389" s="247"/>
      <c r="SQC389" s="247"/>
      <c r="SQD389" s="247"/>
      <c r="SQE389" s="247"/>
      <c r="SQF389" s="247"/>
      <c r="SQG389" s="247"/>
      <c r="SQH389" s="247"/>
      <c r="SQI389" s="247"/>
      <c r="SQJ389" s="247"/>
      <c r="SQK389" s="247"/>
      <c r="SQL389" s="247"/>
      <c r="SQM389" s="247"/>
      <c r="SQN389" s="247"/>
      <c r="SQO389" s="247"/>
      <c r="SQP389" s="247"/>
      <c r="SQQ389" s="247"/>
      <c r="SQR389" s="247"/>
      <c r="SQS389" s="247"/>
      <c r="SQT389" s="247"/>
      <c r="SQU389" s="247"/>
      <c r="SQV389" s="247"/>
      <c r="SQW389" s="247"/>
      <c r="SQX389" s="247"/>
      <c r="SQY389" s="247"/>
      <c r="SQZ389" s="247"/>
      <c r="SRA389" s="247"/>
      <c r="SRB389" s="247"/>
      <c r="SRC389" s="247"/>
      <c r="SRD389" s="247"/>
      <c r="SRE389" s="247"/>
      <c r="SRF389" s="247"/>
      <c r="SRG389" s="247"/>
      <c r="SRH389" s="247"/>
      <c r="SRI389" s="247"/>
      <c r="SRJ389" s="247"/>
      <c r="SRK389" s="247"/>
      <c r="SRL389" s="247"/>
      <c r="SRM389" s="247"/>
      <c r="SRN389" s="247"/>
      <c r="SRO389" s="247"/>
      <c r="SRP389" s="247"/>
      <c r="SRQ389" s="247"/>
      <c r="SRR389" s="247"/>
      <c r="SRS389" s="247"/>
      <c r="SRT389" s="247"/>
      <c r="SRU389" s="247"/>
      <c r="SRV389" s="247"/>
      <c r="SRW389" s="247"/>
      <c r="SRX389" s="247"/>
      <c r="SRY389" s="247"/>
      <c r="SRZ389" s="247"/>
      <c r="SSA389" s="247"/>
      <c r="SSB389" s="247"/>
      <c r="SSC389" s="247"/>
      <c r="SSD389" s="247"/>
      <c r="SSE389" s="247"/>
      <c r="SSF389" s="247"/>
      <c r="SSG389" s="247"/>
      <c r="SSH389" s="247"/>
      <c r="SSI389" s="247"/>
      <c r="SSJ389" s="247"/>
      <c r="SSK389" s="247"/>
      <c r="SSL389" s="247"/>
      <c r="SSM389" s="247"/>
      <c r="SSN389" s="247"/>
      <c r="SSO389" s="247"/>
      <c r="SSP389" s="247"/>
      <c r="SSQ389" s="247"/>
      <c r="SSR389" s="247"/>
      <c r="SSS389" s="247"/>
      <c r="SST389" s="247"/>
      <c r="SSU389" s="247"/>
      <c r="SSV389" s="247"/>
      <c r="SSW389" s="247"/>
      <c r="SSX389" s="247"/>
      <c r="SSY389" s="247"/>
      <c r="SSZ389" s="247"/>
      <c r="STA389" s="247"/>
      <c r="STB389" s="247"/>
      <c r="STC389" s="247"/>
      <c r="STD389" s="247"/>
      <c r="STE389" s="247"/>
      <c r="STF389" s="247"/>
      <c r="STG389" s="247"/>
      <c r="STH389" s="247"/>
      <c r="STI389" s="247"/>
      <c r="STJ389" s="247"/>
      <c r="STK389" s="247"/>
      <c r="STL389" s="247"/>
      <c r="STM389" s="247"/>
      <c r="STN389" s="247"/>
      <c r="STO389" s="247"/>
      <c r="STP389" s="247"/>
      <c r="STQ389" s="247"/>
      <c r="STR389" s="247"/>
      <c r="STS389" s="247"/>
      <c r="STT389" s="247"/>
      <c r="STU389" s="247"/>
      <c r="STV389" s="247"/>
      <c r="STW389" s="247"/>
      <c r="STX389" s="247"/>
      <c r="STY389" s="247"/>
      <c r="STZ389" s="247"/>
      <c r="SUA389" s="247"/>
      <c r="SUB389" s="247"/>
      <c r="SUC389" s="247"/>
      <c r="SUD389" s="247"/>
      <c r="SUE389" s="247"/>
      <c r="SUF389" s="247"/>
      <c r="SUG389" s="247"/>
      <c r="SUH389" s="247"/>
      <c r="SUI389" s="247"/>
      <c r="SUJ389" s="247"/>
      <c r="SUK389" s="247"/>
      <c r="SUL389" s="247"/>
      <c r="SUM389" s="247"/>
      <c r="SUN389" s="247"/>
      <c r="SUO389" s="247"/>
      <c r="SUP389" s="247"/>
      <c r="SUQ389" s="247"/>
      <c r="SUR389" s="247"/>
      <c r="SUS389" s="247"/>
      <c r="SUT389" s="247"/>
      <c r="SUU389" s="247"/>
      <c r="SUV389" s="247"/>
      <c r="SUW389" s="247"/>
      <c r="SUX389" s="247"/>
      <c r="SUY389" s="247"/>
      <c r="SUZ389" s="247"/>
      <c r="SVA389" s="247"/>
      <c r="SVB389" s="247"/>
      <c r="SVC389" s="247"/>
      <c r="SVD389" s="247"/>
      <c r="SVE389" s="247"/>
      <c r="SVF389" s="247"/>
      <c r="SVG389" s="247"/>
      <c r="SVH389" s="247"/>
      <c r="SVI389" s="247"/>
      <c r="SVJ389" s="247"/>
      <c r="SVK389" s="247"/>
      <c r="SVL389" s="247"/>
      <c r="SVM389" s="247"/>
      <c r="SVN389" s="247"/>
      <c r="SVO389" s="247"/>
      <c r="SVP389" s="247"/>
      <c r="SVQ389" s="247"/>
      <c r="SVR389" s="247"/>
      <c r="SVS389" s="247"/>
      <c r="SVT389" s="247"/>
      <c r="SVU389" s="247"/>
      <c r="SVV389" s="247"/>
      <c r="SVW389" s="247"/>
      <c r="SVX389" s="247"/>
      <c r="SVY389" s="247"/>
      <c r="SVZ389" s="247"/>
      <c r="SWA389" s="247"/>
      <c r="SWB389" s="247"/>
      <c r="SWC389" s="247"/>
      <c r="SWD389" s="247"/>
      <c r="SWE389" s="247"/>
      <c r="SWF389" s="247"/>
      <c r="SWG389" s="247"/>
      <c r="SWH389" s="247"/>
      <c r="SWI389" s="247"/>
      <c r="SWJ389" s="247"/>
      <c r="SWK389" s="247"/>
      <c r="SWL389" s="247"/>
      <c r="SWM389" s="247"/>
      <c r="SWN389" s="247"/>
      <c r="SWO389" s="247"/>
      <c r="SWP389" s="247"/>
      <c r="SWQ389" s="247"/>
      <c r="SWR389" s="247"/>
      <c r="SWS389" s="247"/>
      <c r="SWT389" s="247"/>
      <c r="SWU389" s="247"/>
      <c r="SWV389" s="247"/>
      <c r="SWW389" s="247"/>
      <c r="SWX389" s="247"/>
      <c r="SWY389" s="247"/>
      <c r="SWZ389" s="247"/>
      <c r="SXA389" s="247"/>
      <c r="SXB389" s="247"/>
      <c r="SXC389" s="247"/>
      <c r="SXD389" s="247"/>
      <c r="SXE389" s="247"/>
      <c r="SXF389" s="247"/>
      <c r="SXG389" s="247"/>
      <c r="SXH389" s="247"/>
      <c r="SXI389" s="247"/>
      <c r="SXJ389" s="247"/>
      <c r="SXK389" s="247"/>
      <c r="SXL389" s="247"/>
      <c r="SXM389" s="247"/>
      <c r="SXN389" s="247"/>
      <c r="SXO389" s="247"/>
      <c r="SXP389" s="247"/>
      <c r="SXQ389" s="247"/>
      <c r="SXR389" s="247"/>
      <c r="SXS389" s="247"/>
      <c r="SXT389" s="247"/>
      <c r="SXU389" s="247"/>
      <c r="SXV389" s="247"/>
      <c r="SXW389" s="247"/>
      <c r="SXX389" s="247"/>
      <c r="SXY389" s="247"/>
      <c r="SXZ389" s="247"/>
      <c r="SYA389" s="247"/>
      <c r="SYB389" s="247"/>
      <c r="SYC389" s="247"/>
      <c r="SYD389" s="247"/>
      <c r="SYE389" s="247"/>
      <c r="SYF389" s="247"/>
      <c r="SYG389" s="247"/>
      <c r="SYH389" s="247"/>
      <c r="SYI389" s="247"/>
      <c r="SYJ389" s="247"/>
      <c r="SYK389" s="247"/>
      <c r="SYL389" s="247"/>
      <c r="SYM389" s="247"/>
      <c r="SYN389" s="247"/>
      <c r="SYO389" s="247"/>
      <c r="SYP389" s="247"/>
      <c r="SYQ389" s="247"/>
      <c r="SYR389" s="247"/>
      <c r="SYS389" s="247"/>
      <c r="SYT389" s="247"/>
      <c r="SYU389" s="247"/>
      <c r="SYV389" s="247"/>
      <c r="SYW389" s="247"/>
      <c r="SYX389" s="247"/>
      <c r="SYY389" s="247"/>
      <c r="SYZ389" s="247"/>
      <c r="SZA389" s="247"/>
      <c r="SZB389" s="247"/>
      <c r="SZC389" s="247"/>
      <c r="SZD389" s="247"/>
      <c r="SZE389" s="247"/>
      <c r="SZF389" s="247"/>
      <c r="SZG389" s="247"/>
      <c r="SZH389" s="247"/>
      <c r="SZI389" s="247"/>
      <c r="SZJ389" s="247"/>
      <c r="SZK389" s="247"/>
      <c r="SZL389" s="247"/>
      <c r="SZM389" s="247"/>
      <c r="SZN389" s="247"/>
      <c r="SZO389" s="247"/>
      <c r="SZP389" s="247"/>
      <c r="SZQ389" s="247"/>
      <c r="SZR389" s="247"/>
      <c r="SZS389" s="247"/>
      <c r="SZT389" s="247"/>
      <c r="SZU389" s="247"/>
      <c r="SZV389" s="247"/>
      <c r="SZW389" s="247"/>
      <c r="SZX389" s="247"/>
      <c r="SZY389" s="247"/>
      <c r="SZZ389" s="247"/>
      <c r="TAA389" s="247"/>
      <c r="TAB389" s="247"/>
      <c r="TAC389" s="247"/>
      <c r="TAD389" s="247"/>
      <c r="TAE389" s="247"/>
      <c r="TAF389" s="247"/>
      <c r="TAG389" s="247"/>
      <c r="TAH389" s="247"/>
      <c r="TAI389" s="247"/>
      <c r="TAJ389" s="247"/>
      <c r="TAK389" s="247"/>
      <c r="TAL389" s="247"/>
      <c r="TAM389" s="247"/>
      <c r="TAN389" s="247"/>
      <c r="TAO389" s="247"/>
      <c r="TAP389" s="247"/>
      <c r="TAQ389" s="247"/>
      <c r="TAR389" s="247"/>
      <c r="TAS389" s="247"/>
      <c r="TAT389" s="247"/>
      <c r="TAU389" s="247"/>
      <c r="TAV389" s="247"/>
      <c r="TAW389" s="247"/>
      <c r="TAX389" s="247"/>
      <c r="TAY389" s="247"/>
      <c r="TAZ389" s="247"/>
      <c r="TBA389" s="247"/>
      <c r="TBB389" s="247"/>
      <c r="TBC389" s="247"/>
      <c r="TBD389" s="247"/>
      <c r="TBE389" s="247"/>
      <c r="TBF389" s="247"/>
      <c r="TBG389" s="247"/>
      <c r="TBH389" s="247"/>
      <c r="TBI389" s="247"/>
      <c r="TBJ389" s="247"/>
      <c r="TBK389" s="247"/>
      <c r="TBL389" s="247"/>
      <c r="TBM389" s="247"/>
      <c r="TBN389" s="247"/>
      <c r="TBO389" s="247"/>
      <c r="TBP389" s="247"/>
      <c r="TBQ389" s="247"/>
      <c r="TBR389" s="247"/>
      <c r="TBS389" s="247"/>
      <c r="TBT389" s="247"/>
      <c r="TBU389" s="247"/>
      <c r="TBV389" s="247"/>
      <c r="TBW389" s="247"/>
      <c r="TBX389" s="247"/>
      <c r="TBY389" s="247"/>
      <c r="TBZ389" s="247"/>
      <c r="TCA389" s="247"/>
      <c r="TCB389" s="247"/>
      <c r="TCC389" s="247"/>
      <c r="TCD389" s="247"/>
      <c r="TCE389" s="247"/>
      <c r="TCF389" s="247"/>
      <c r="TCG389" s="247"/>
      <c r="TCH389" s="247"/>
      <c r="TCI389" s="247"/>
      <c r="TCJ389" s="247"/>
      <c r="TCK389" s="247"/>
      <c r="TCL389" s="247"/>
      <c r="TCM389" s="247"/>
      <c r="TCN389" s="247"/>
      <c r="TCO389" s="247"/>
      <c r="TCP389" s="247"/>
      <c r="TCQ389" s="247"/>
      <c r="TCR389" s="247"/>
      <c r="TCS389" s="247"/>
      <c r="TCT389" s="247"/>
      <c r="TCU389" s="247"/>
      <c r="TCV389" s="247"/>
      <c r="TCW389" s="247"/>
      <c r="TCX389" s="247"/>
      <c r="TCY389" s="247"/>
      <c r="TCZ389" s="247"/>
      <c r="TDA389" s="247"/>
      <c r="TDB389" s="247"/>
      <c r="TDC389" s="247"/>
      <c r="TDD389" s="247"/>
      <c r="TDE389" s="247"/>
      <c r="TDF389" s="247"/>
      <c r="TDG389" s="247"/>
      <c r="TDH389" s="247"/>
      <c r="TDI389" s="247"/>
      <c r="TDJ389" s="247"/>
      <c r="TDK389" s="247"/>
      <c r="TDL389" s="247"/>
      <c r="TDM389" s="247"/>
      <c r="TDN389" s="247"/>
      <c r="TDO389" s="247"/>
      <c r="TDP389" s="247"/>
      <c r="TDQ389" s="247"/>
      <c r="TDR389" s="247"/>
      <c r="TDS389" s="247"/>
      <c r="TDT389" s="247"/>
      <c r="TDU389" s="247"/>
      <c r="TDV389" s="247"/>
      <c r="TDW389" s="247"/>
      <c r="TDX389" s="247"/>
      <c r="TDY389" s="247"/>
      <c r="TDZ389" s="247"/>
      <c r="TEA389" s="247"/>
      <c r="TEB389" s="247"/>
      <c r="TEC389" s="247"/>
      <c r="TED389" s="247"/>
      <c r="TEE389" s="247"/>
      <c r="TEF389" s="247"/>
      <c r="TEG389" s="247"/>
      <c r="TEH389" s="247"/>
      <c r="TEI389" s="247"/>
      <c r="TEJ389" s="247"/>
      <c r="TEK389" s="247"/>
      <c r="TEL389" s="247"/>
      <c r="TEM389" s="247"/>
      <c r="TEN389" s="247"/>
      <c r="TEO389" s="247"/>
      <c r="TEP389" s="247"/>
      <c r="TEQ389" s="247"/>
      <c r="TER389" s="247"/>
      <c r="TES389" s="247"/>
      <c r="TET389" s="247"/>
      <c r="TEU389" s="247"/>
      <c r="TEV389" s="247"/>
      <c r="TEW389" s="247"/>
      <c r="TEX389" s="247"/>
      <c r="TEY389" s="247"/>
      <c r="TEZ389" s="247"/>
      <c r="TFA389" s="247"/>
      <c r="TFB389" s="247"/>
      <c r="TFC389" s="247"/>
      <c r="TFD389" s="247"/>
      <c r="TFE389" s="247"/>
      <c r="TFF389" s="247"/>
      <c r="TFG389" s="247"/>
      <c r="TFH389" s="247"/>
      <c r="TFI389" s="247"/>
      <c r="TFJ389" s="247"/>
      <c r="TFK389" s="247"/>
      <c r="TFL389" s="247"/>
      <c r="TFM389" s="247"/>
      <c r="TFN389" s="247"/>
      <c r="TFO389" s="247"/>
      <c r="TFP389" s="247"/>
      <c r="TFQ389" s="247"/>
      <c r="TFR389" s="247"/>
      <c r="TFS389" s="247"/>
      <c r="TFT389" s="247"/>
      <c r="TFU389" s="247"/>
      <c r="TFV389" s="247"/>
      <c r="TFW389" s="247"/>
      <c r="TFX389" s="247"/>
      <c r="TFY389" s="247"/>
      <c r="TFZ389" s="247"/>
      <c r="TGA389" s="247"/>
      <c r="TGB389" s="247"/>
      <c r="TGC389" s="247"/>
      <c r="TGD389" s="247"/>
      <c r="TGE389" s="247"/>
      <c r="TGF389" s="247"/>
      <c r="TGG389" s="247"/>
      <c r="TGH389" s="247"/>
      <c r="TGI389" s="247"/>
      <c r="TGJ389" s="247"/>
      <c r="TGK389" s="247"/>
      <c r="TGL389" s="247"/>
      <c r="TGM389" s="247"/>
      <c r="TGN389" s="247"/>
      <c r="TGO389" s="247"/>
      <c r="TGP389" s="247"/>
      <c r="TGQ389" s="247"/>
      <c r="TGR389" s="247"/>
      <c r="TGS389" s="247"/>
      <c r="TGT389" s="247"/>
      <c r="TGU389" s="247"/>
      <c r="TGV389" s="247"/>
      <c r="TGW389" s="247"/>
      <c r="TGX389" s="247"/>
      <c r="TGY389" s="247"/>
      <c r="TGZ389" s="247"/>
      <c r="THA389" s="247"/>
      <c r="THB389" s="247"/>
      <c r="THC389" s="247"/>
      <c r="THD389" s="247"/>
      <c r="THE389" s="247"/>
      <c r="THF389" s="247"/>
      <c r="THG389" s="247"/>
      <c r="THH389" s="247"/>
      <c r="THI389" s="247"/>
      <c r="THJ389" s="247"/>
      <c r="THK389" s="247"/>
      <c r="THL389" s="247"/>
      <c r="THM389" s="247"/>
      <c r="THN389" s="247"/>
      <c r="THO389" s="247"/>
      <c r="THP389" s="247"/>
      <c r="THQ389" s="247"/>
      <c r="THR389" s="247"/>
      <c r="THS389" s="247"/>
      <c r="THT389" s="247"/>
      <c r="THU389" s="247"/>
      <c r="THV389" s="247"/>
      <c r="THW389" s="247"/>
      <c r="THX389" s="247"/>
      <c r="THY389" s="247"/>
      <c r="THZ389" s="247"/>
      <c r="TIA389" s="247"/>
      <c r="TIB389" s="247"/>
      <c r="TIC389" s="247"/>
      <c r="TID389" s="247"/>
      <c r="TIE389" s="247"/>
      <c r="TIF389" s="247"/>
      <c r="TIG389" s="247"/>
      <c r="TIH389" s="247"/>
      <c r="TII389" s="247"/>
      <c r="TIJ389" s="247"/>
      <c r="TIK389" s="247"/>
      <c r="TIL389" s="247"/>
      <c r="TIM389" s="247"/>
      <c r="TIN389" s="247"/>
      <c r="TIO389" s="247"/>
      <c r="TIP389" s="247"/>
      <c r="TIQ389" s="247"/>
      <c r="TIR389" s="247"/>
      <c r="TIS389" s="247"/>
      <c r="TIT389" s="247"/>
      <c r="TIU389" s="247"/>
      <c r="TIV389" s="247"/>
      <c r="TIW389" s="247"/>
      <c r="TIX389" s="247"/>
      <c r="TIY389" s="247"/>
      <c r="TIZ389" s="247"/>
      <c r="TJA389" s="247"/>
      <c r="TJB389" s="247"/>
      <c r="TJC389" s="247"/>
      <c r="TJD389" s="247"/>
      <c r="TJE389" s="247"/>
      <c r="TJF389" s="247"/>
      <c r="TJG389" s="247"/>
      <c r="TJH389" s="247"/>
      <c r="TJI389" s="247"/>
      <c r="TJJ389" s="247"/>
      <c r="TJK389" s="247"/>
      <c r="TJL389" s="247"/>
      <c r="TJM389" s="247"/>
      <c r="TJN389" s="247"/>
      <c r="TJO389" s="247"/>
      <c r="TJP389" s="247"/>
      <c r="TJQ389" s="247"/>
      <c r="TJR389" s="247"/>
      <c r="TJS389" s="247"/>
      <c r="TJT389" s="247"/>
      <c r="TJU389" s="247"/>
      <c r="TJV389" s="247"/>
      <c r="TJW389" s="247"/>
      <c r="TJX389" s="247"/>
      <c r="TJY389" s="247"/>
      <c r="TJZ389" s="247"/>
      <c r="TKA389" s="247"/>
      <c r="TKB389" s="247"/>
      <c r="TKC389" s="247"/>
      <c r="TKD389" s="247"/>
      <c r="TKE389" s="247"/>
      <c r="TKF389" s="247"/>
      <c r="TKG389" s="247"/>
      <c r="TKH389" s="247"/>
      <c r="TKI389" s="247"/>
      <c r="TKJ389" s="247"/>
      <c r="TKK389" s="247"/>
      <c r="TKL389" s="247"/>
      <c r="TKM389" s="247"/>
      <c r="TKN389" s="247"/>
      <c r="TKO389" s="247"/>
      <c r="TKP389" s="247"/>
      <c r="TKQ389" s="247"/>
      <c r="TKR389" s="247"/>
      <c r="TKS389" s="247"/>
      <c r="TKT389" s="247"/>
      <c r="TKU389" s="247"/>
      <c r="TKV389" s="247"/>
      <c r="TKW389" s="247"/>
      <c r="TKX389" s="247"/>
      <c r="TKY389" s="247"/>
      <c r="TKZ389" s="247"/>
      <c r="TLA389" s="247"/>
      <c r="TLB389" s="247"/>
      <c r="TLC389" s="247"/>
      <c r="TLD389" s="247"/>
      <c r="TLE389" s="247"/>
      <c r="TLF389" s="247"/>
      <c r="TLG389" s="247"/>
      <c r="TLH389" s="247"/>
      <c r="TLI389" s="247"/>
      <c r="TLJ389" s="247"/>
      <c r="TLK389" s="247"/>
      <c r="TLL389" s="247"/>
      <c r="TLM389" s="247"/>
      <c r="TLN389" s="247"/>
      <c r="TLO389" s="247"/>
      <c r="TLP389" s="247"/>
      <c r="TLQ389" s="247"/>
      <c r="TLR389" s="247"/>
      <c r="TLS389" s="247"/>
      <c r="TLT389" s="247"/>
      <c r="TLU389" s="247"/>
      <c r="TLV389" s="247"/>
      <c r="TLW389" s="247"/>
      <c r="TLX389" s="247"/>
      <c r="TLY389" s="247"/>
      <c r="TLZ389" s="247"/>
      <c r="TMA389" s="247"/>
      <c r="TMB389" s="247"/>
      <c r="TMC389" s="247"/>
      <c r="TMD389" s="247"/>
      <c r="TME389" s="247"/>
      <c r="TMF389" s="247"/>
      <c r="TMG389" s="247"/>
      <c r="TMH389" s="247"/>
      <c r="TMI389" s="247"/>
      <c r="TMJ389" s="247"/>
      <c r="TMK389" s="247"/>
      <c r="TML389" s="247"/>
      <c r="TMM389" s="247"/>
      <c r="TMN389" s="247"/>
      <c r="TMO389" s="247"/>
      <c r="TMP389" s="247"/>
      <c r="TMQ389" s="247"/>
      <c r="TMR389" s="247"/>
      <c r="TMS389" s="247"/>
      <c r="TMT389" s="247"/>
      <c r="TMU389" s="247"/>
      <c r="TMV389" s="247"/>
      <c r="TMW389" s="247"/>
      <c r="TMX389" s="247"/>
      <c r="TMY389" s="247"/>
      <c r="TMZ389" s="247"/>
      <c r="TNA389" s="247"/>
      <c r="TNB389" s="247"/>
      <c r="TNC389" s="247"/>
      <c r="TND389" s="247"/>
      <c r="TNE389" s="247"/>
      <c r="TNF389" s="247"/>
      <c r="TNG389" s="247"/>
      <c r="TNH389" s="247"/>
      <c r="TNI389" s="247"/>
      <c r="TNJ389" s="247"/>
      <c r="TNK389" s="247"/>
      <c r="TNL389" s="247"/>
      <c r="TNM389" s="247"/>
      <c r="TNN389" s="247"/>
      <c r="TNO389" s="247"/>
      <c r="TNP389" s="247"/>
      <c r="TNQ389" s="247"/>
      <c r="TNR389" s="247"/>
      <c r="TNS389" s="247"/>
      <c r="TNT389" s="247"/>
      <c r="TNU389" s="247"/>
      <c r="TNV389" s="247"/>
      <c r="TNW389" s="247"/>
      <c r="TNX389" s="247"/>
      <c r="TNY389" s="247"/>
      <c r="TNZ389" s="247"/>
      <c r="TOA389" s="247"/>
      <c r="TOB389" s="247"/>
      <c r="TOC389" s="247"/>
      <c r="TOD389" s="247"/>
      <c r="TOE389" s="247"/>
      <c r="TOF389" s="247"/>
      <c r="TOG389" s="247"/>
      <c r="TOH389" s="247"/>
      <c r="TOI389" s="247"/>
      <c r="TOJ389" s="247"/>
      <c r="TOK389" s="247"/>
      <c r="TOL389" s="247"/>
      <c r="TOM389" s="247"/>
      <c r="TON389" s="247"/>
      <c r="TOO389" s="247"/>
      <c r="TOP389" s="247"/>
      <c r="TOQ389" s="247"/>
      <c r="TOR389" s="247"/>
      <c r="TOS389" s="247"/>
      <c r="TOT389" s="247"/>
      <c r="TOU389" s="247"/>
      <c r="TOV389" s="247"/>
      <c r="TOW389" s="247"/>
      <c r="TOX389" s="247"/>
      <c r="TOY389" s="247"/>
      <c r="TOZ389" s="247"/>
      <c r="TPA389" s="247"/>
      <c r="TPB389" s="247"/>
      <c r="TPC389" s="247"/>
      <c r="TPD389" s="247"/>
      <c r="TPE389" s="247"/>
      <c r="TPF389" s="247"/>
      <c r="TPG389" s="247"/>
      <c r="TPH389" s="247"/>
      <c r="TPI389" s="247"/>
      <c r="TPJ389" s="247"/>
      <c r="TPK389" s="247"/>
      <c r="TPL389" s="247"/>
      <c r="TPM389" s="247"/>
      <c r="TPN389" s="247"/>
      <c r="TPO389" s="247"/>
      <c r="TPP389" s="247"/>
      <c r="TPQ389" s="247"/>
      <c r="TPR389" s="247"/>
      <c r="TPS389" s="247"/>
      <c r="TPT389" s="247"/>
      <c r="TPU389" s="247"/>
      <c r="TPV389" s="247"/>
      <c r="TPW389" s="247"/>
      <c r="TPX389" s="247"/>
      <c r="TPY389" s="247"/>
      <c r="TPZ389" s="247"/>
      <c r="TQA389" s="247"/>
      <c r="TQB389" s="247"/>
      <c r="TQC389" s="247"/>
      <c r="TQD389" s="247"/>
      <c r="TQE389" s="247"/>
      <c r="TQF389" s="247"/>
      <c r="TQG389" s="247"/>
      <c r="TQH389" s="247"/>
      <c r="TQI389" s="247"/>
      <c r="TQJ389" s="247"/>
      <c r="TQK389" s="247"/>
      <c r="TQL389" s="247"/>
      <c r="TQM389" s="247"/>
      <c r="TQN389" s="247"/>
      <c r="TQO389" s="247"/>
      <c r="TQP389" s="247"/>
      <c r="TQQ389" s="247"/>
      <c r="TQR389" s="247"/>
      <c r="TQS389" s="247"/>
      <c r="TQT389" s="247"/>
      <c r="TQU389" s="247"/>
      <c r="TQV389" s="247"/>
      <c r="TQW389" s="247"/>
      <c r="TQX389" s="247"/>
      <c r="TQY389" s="247"/>
      <c r="TQZ389" s="247"/>
      <c r="TRA389" s="247"/>
      <c r="TRB389" s="247"/>
      <c r="TRC389" s="247"/>
      <c r="TRD389" s="247"/>
      <c r="TRE389" s="247"/>
      <c r="TRF389" s="247"/>
      <c r="TRG389" s="247"/>
      <c r="TRH389" s="247"/>
      <c r="TRI389" s="247"/>
      <c r="TRJ389" s="247"/>
      <c r="TRK389" s="247"/>
      <c r="TRL389" s="247"/>
      <c r="TRM389" s="247"/>
      <c r="TRN389" s="247"/>
      <c r="TRO389" s="247"/>
      <c r="TRP389" s="247"/>
      <c r="TRQ389" s="247"/>
      <c r="TRR389" s="247"/>
      <c r="TRS389" s="247"/>
      <c r="TRT389" s="247"/>
      <c r="TRU389" s="247"/>
      <c r="TRV389" s="247"/>
      <c r="TRW389" s="247"/>
      <c r="TRX389" s="247"/>
      <c r="TRY389" s="247"/>
      <c r="TRZ389" s="247"/>
      <c r="TSA389" s="247"/>
      <c r="TSB389" s="247"/>
      <c r="TSC389" s="247"/>
      <c r="TSD389" s="247"/>
      <c r="TSE389" s="247"/>
      <c r="TSF389" s="247"/>
      <c r="TSG389" s="247"/>
      <c r="TSH389" s="247"/>
      <c r="TSI389" s="247"/>
      <c r="TSJ389" s="247"/>
      <c r="TSK389" s="247"/>
      <c r="TSL389" s="247"/>
      <c r="TSM389" s="247"/>
      <c r="TSN389" s="247"/>
      <c r="TSO389" s="247"/>
      <c r="TSP389" s="247"/>
      <c r="TSQ389" s="247"/>
      <c r="TSR389" s="247"/>
      <c r="TSS389" s="247"/>
      <c r="TST389" s="247"/>
      <c r="TSU389" s="247"/>
      <c r="TSV389" s="247"/>
      <c r="TSW389" s="247"/>
      <c r="TSX389" s="247"/>
      <c r="TSY389" s="247"/>
      <c r="TSZ389" s="247"/>
      <c r="TTA389" s="247"/>
      <c r="TTB389" s="247"/>
      <c r="TTC389" s="247"/>
      <c r="TTD389" s="247"/>
      <c r="TTE389" s="247"/>
      <c r="TTF389" s="247"/>
      <c r="TTG389" s="247"/>
      <c r="TTH389" s="247"/>
      <c r="TTI389" s="247"/>
      <c r="TTJ389" s="247"/>
      <c r="TTK389" s="247"/>
      <c r="TTL389" s="247"/>
      <c r="TTM389" s="247"/>
      <c r="TTN389" s="247"/>
      <c r="TTO389" s="247"/>
      <c r="TTP389" s="247"/>
      <c r="TTQ389" s="247"/>
      <c r="TTR389" s="247"/>
      <c r="TTS389" s="247"/>
      <c r="TTT389" s="247"/>
      <c r="TTU389" s="247"/>
      <c r="TTV389" s="247"/>
      <c r="TTW389" s="247"/>
      <c r="TTX389" s="247"/>
      <c r="TTY389" s="247"/>
      <c r="TTZ389" s="247"/>
      <c r="TUA389" s="247"/>
      <c r="TUB389" s="247"/>
      <c r="TUC389" s="247"/>
      <c r="TUD389" s="247"/>
      <c r="TUE389" s="247"/>
      <c r="TUF389" s="247"/>
      <c r="TUG389" s="247"/>
      <c r="TUH389" s="247"/>
      <c r="TUI389" s="247"/>
      <c r="TUJ389" s="247"/>
      <c r="TUK389" s="247"/>
      <c r="TUL389" s="247"/>
      <c r="TUM389" s="247"/>
      <c r="TUN389" s="247"/>
      <c r="TUO389" s="247"/>
      <c r="TUP389" s="247"/>
      <c r="TUQ389" s="247"/>
      <c r="TUR389" s="247"/>
      <c r="TUS389" s="247"/>
      <c r="TUT389" s="247"/>
      <c r="TUU389" s="247"/>
      <c r="TUV389" s="247"/>
      <c r="TUW389" s="247"/>
      <c r="TUX389" s="247"/>
      <c r="TUY389" s="247"/>
      <c r="TUZ389" s="247"/>
      <c r="TVA389" s="247"/>
      <c r="TVB389" s="247"/>
      <c r="TVC389" s="247"/>
      <c r="TVD389" s="247"/>
      <c r="TVE389" s="247"/>
      <c r="TVF389" s="247"/>
      <c r="TVG389" s="247"/>
      <c r="TVH389" s="247"/>
      <c r="TVI389" s="247"/>
      <c r="TVJ389" s="247"/>
      <c r="TVK389" s="247"/>
      <c r="TVL389" s="247"/>
      <c r="TVM389" s="247"/>
      <c r="TVN389" s="247"/>
      <c r="TVO389" s="247"/>
      <c r="TVP389" s="247"/>
      <c r="TVQ389" s="247"/>
      <c r="TVR389" s="247"/>
      <c r="TVS389" s="247"/>
      <c r="TVT389" s="247"/>
      <c r="TVU389" s="247"/>
      <c r="TVV389" s="247"/>
      <c r="TVW389" s="247"/>
      <c r="TVX389" s="247"/>
      <c r="TVY389" s="247"/>
      <c r="TVZ389" s="247"/>
      <c r="TWA389" s="247"/>
      <c r="TWB389" s="247"/>
      <c r="TWC389" s="247"/>
      <c r="TWD389" s="247"/>
      <c r="TWE389" s="247"/>
      <c r="TWF389" s="247"/>
      <c r="TWG389" s="247"/>
      <c r="TWH389" s="247"/>
      <c r="TWI389" s="247"/>
      <c r="TWJ389" s="247"/>
      <c r="TWK389" s="247"/>
      <c r="TWL389" s="247"/>
      <c r="TWM389" s="247"/>
      <c r="TWN389" s="247"/>
      <c r="TWO389" s="247"/>
      <c r="TWP389" s="247"/>
      <c r="TWQ389" s="247"/>
      <c r="TWR389" s="247"/>
      <c r="TWS389" s="247"/>
      <c r="TWT389" s="247"/>
      <c r="TWU389" s="247"/>
      <c r="TWV389" s="247"/>
      <c r="TWW389" s="247"/>
      <c r="TWX389" s="247"/>
      <c r="TWY389" s="247"/>
      <c r="TWZ389" s="247"/>
      <c r="TXA389" s="247"/>
      <c r="TXB389" s="247"/>
      <c r="TXC389" s="247"/>
      <c r="TXD389" s="247"/>
      <c r="TXE389" s="247"/>
      <c r="TXF389" s="247"/>
      <c r="TXG389" s="247"/>
      <c r="TXH389" s="247"/>
      <c r="TXI389" s="247"/>
      <c r="TXJ389" s="247"/>
      <c r="TXK389" s="247"/>
      <c r="TXL389" s="247"/>
      <c r="TXM389" s="247"/>
      <c r="TXN389" s="247"/>
      <c r="TXO389" s="247"/>
      <c r="TXP389" s="247"/>
      <c r="TXQ389" s="247"/>
      <c r="TXR389" s="247"/>
      <c r="TXS389" s="247"/>
      <c r="TXT389" s="247"/>
      <c r="TXU389" s="247"/>
      <c r="TXV389" s="247"/>
      <c r="TXW389" s="247"/>
      <c r="TXX389" s="247"/>
      <c r="TXY389" s="247"/>
      <c r="TXZ389" s="247"/>
      <c r="TYA389" s="247"/>
      <c r="TYB389" s="247"/>
      <c r="TYC389" s="247"/>
      <c r="TYD389" s="247"/>
      <c r="TYE389" s="247"/>
      <c r="TYF389" s="247"/>
      <c r="TYG389" s="247"/>
      <c r="TYH389" s="247"/>
      <c r="TYI389" s="247"/>
      <c r="TYJ389" s="247"/>
      <c r="TYK389" s="247"/>
      <c r="TYL389" s="247"/>
      <c r="TYM389" s="247"/>
      <c r="TYN389" s="247"/>
      <c r="TYO389" s="247"/>
      <c r="TYP389" s="247"/>
      <c r="TYQ389" s="247"/>
      <c r="TYR389" s="247"/>
      <c r="TYS389" s="247"/>
      <c r="TYT389" s="247"/>
      <c r="TYU389" s="247"/>
      <c r="TYV389" s="247"/>
      <c r="TYW389" s="247"/>
      <c r="TYX389" s="247"/>
      <c r="TYY389" s="247"/>
      <c r="TYZ389" s="247"/>
      <c r="TZA389" s="247"/>
      <c r="TZB389" s="247"/>
      <c r="TZC389" s="247"/>
      <c r="TZD389" s="247"/>
      <c r="TZE389" s="247"/>
      <c r="TZF389" s="247"/>
      <c r="TZG389" s="247"/>
      <c r="TZH389" s="247"/>
      <c r="TZI389" s="247"/>
      <c r="TZJ389" s="247"/>
      <c r="TZK389" s="247"/>
      <c r="TZL389" s="247"/>
      <c r="TZM389" s="247"/>
      <c r="TZN389" s="247"/>
      <c r="TZO389" s="247"/>
      <c r="TZP389" s="247"/>
      <c r="TZQ389" s="247"/>
      <c r="TZR389" s="247"/>
      <c r="TZS389" s="247"/>
      <c r="TZT389" s="247"/>
      <c r="TZU389" s="247"/>
      <c r="TZV389" s="247"/>
      <c r="TZW389" s="247"/>
      <c r="TZX389" s="247"/>
      <c r="TZY389" s="247"/>
      <c r="TZZ389" s="247"/>
      <c r="UAA389" s="247"/>
      <c r="UAB389" s="247"/>
      <c r="UAC389" s="247"/>
      <c r="UAD389" s="247"/>
      <c r="UAE389" s="247"/>
      <c r="UAF389" s="247"/>
      <c r="UAG389" s="247"/>
      <c r="UAH389" s="247"/>
      <c r="UAI389" s="247"/>
      <c r="UAJ389" s="247"/>
      <c r="UAK389" s="247"/>
      <c r="UAL389" s="247"/>
      <c r="UAM389" s="247"/>
      <c r="UAN389" s="247"/>
      <c r="UAO389" s="247"/>
      <c r="UAP389" s="247"/>
      <c r="UAQ389" s="247"/>
      <c r="UAR389" s="247"/>
      <c r="UAS389" s="247"/>
      <c r="UAT389" s="247"/>
      <c r="UAU389" s="247"/>
      <c r="UAV389" s="247"/>
      <c r="UAW389" s="247"/>
      <c r="UAX389" s="247"/>
      <c r="UAY389" s="247"/>
      <c r="UAZ389" s="247"/>
      <c r="UBA389" s="247"/>
      <c r="UBB389" s="247"/>
      <c r="UBC389" s="247"/>
      <c r="UBD389" s="247"/>
      <c r="UBE389" s="247"/>
      <c r="UBF389" s="247"/>
      <c r="UBG389" s="247"/>
      <c r="UBH389" s="247"/>
      <c r="UBI389" s="247"/>
      <c r="UBJ389" s="247"/>
      <c r="UBK389" s="247"/>
      <c r="UBL389" s="247"/>
      <c r="UBM389" s="247"/>
      <c r="UBN389" s="247"/>
      <c r="UBO389" s="247"/>
      <c r="UBP389" s="247"/>
      <c r="UBQ389" s="247"/>
      <c r="UBR389" s="247"/>
      <c r="UBS389" s="247"/>
      <c r="UBT389" s="247"/>
      <c r="UBU389" s="247"/>
      <c r="UBV389" s="247"/>
      <c r="UBW389" s="247"/>
      <c r="UBX389" s="247"/>
      <c r="UBY389" s="247"/>
      <c r="UBZ389" s="247"/>
      <c r="UCA389" s="247"/>
      <c r="UCB389" s="247"/>
      <c r="UCC389" s="247"/>
      <c r="UCD389" s="247"/>
      <c r="UCE389" s="247"/>
      <c r="UCF389" s="247"/>
      <c r="UCG389" s="247"/>
      <c r="UCH389" s="247"/>
      <c r="UCI389" s="247"/>
      <c r="UCJ389" s="247"/>
      <c r="UCK389" s="247"/>
      <c r="UCL389" s="247"/>
      <c r="UCM389" s="247"/>
      <c r="UCN389" s="247"/>
      <c r="UCO389" s="247"/>
      <c r="UCP389" s="247"/>
      <c r="UCQ389" s="247"/>
      <c r="UCR389" s="247"/>
      <c r="UCS389" s="247"/>
      <c r="UCT389" s="247"/>
      <c r="UCU389" s="247"/>
      <c r="UCV389" s="247"/>
      <c r="UCW389" s="247"/>
      <c r="UCX389" s="247"/>
      <c r="UCY389" s="247"/>
      <c r="UCZ389" s="247"/>
      <c r="UDA389" s="247"/>
      <c r="UDB389" s="247"/>
      <c r="UDC389" s="247"/>
      <c r="UDD389" s="247"/>
      <c r="UDE389" s="247"/>
      <c r="UDF389" s="247"/>
      <c r="UDG389" s="247"/>
      <c r="UDH389" s="247"/>
      <c r="UDI389" s="247"/>
      <c r="UDJ389" s="247"/>
      <c r="UDK389" s="247"/>
      <c r="UDL389" s="247"/>
      <c r="UDM389" s="247"/>
      <c r="UDN389" s="247"/>
      <c r="UDO389" s="247"/>
      <c r="UDP389" s="247"/>
      <c r="UDQ389" s="247"/>
      <c r="UDR389" s="247"/>
      <c r="UDS389" s="247"/>
      <c r="UDT389" s="247"/>
      <c r="UDU389" s="247"/>
      <c r="UDV389" s="247"/>
      <c r="UDW389" s="247"/>
      <c r="UDX389" s="247"/>
      <c r="UDY389" s="247"/>
      <c r="UDZ389" s="247"/>
      <c r="UEA389" s="247"/>
      <c r="UEB389" s="247"/>
      <c r="UEC389" s="247"/>
      <c r="UED389" s="247"/>
      <c r="UEE389" s="247"/>
      <c r="UEF389" s="247"/>
      <c r="UEG389" s="247"/>
      <c r="UEH389" s="247"/>
      <c r="UEI389" s="247"/>
      <c r="UEJ389" s="247"/>
      <c r="UEK389" s="247"/>
      <c r="UEL389" s="247"/>
      <c r="UEM389" s="247"/>
      <c r="UEN389" s="247"/>
      <c r="UEO389" s="247"/>
      <c r="UEP389" s="247"/>
      <c r="UEQ389" s="247"/>
      <c r="UER389" s="247"/>
      <c r="UES389" s="247"/>
      <c r="UET389" s="247"/>
      <c r="UEU389" s="247"/>
      <c r="UEV389" s="247"/>
      <c r="UEW389" s="247"/>
      <c r="UEX389" s="247"/>
      <c r="UEY389" s="247"/>
      <c r="UEZ389" s="247"/>
      <c r="UFA389" s="247"/>
      <c r="UFB389" s="247"/>
      <c r="UFC389" s="247"/>
      <c r="UFD389" s="247"/>
      <c r="UFE389" s="247"/>
      <c r="UFF389" s="247"/>
      <c r="UFG389" s="247"/>
      <c r="UFH389" s="247"/>
      <c r="UFI389" s="247"/>
      <c r="UFJ389" s="247"/>
      <c r="UFK389" s="247"/>
      <c r="UFL389" s="247"/>
      <c r="UFM389" s="247"/>
      <c r="UFN389" s="247"/>
      <c r="UFO389" s="247"/>
      <c r="UFP389" s="247"/>
      <c r="UFQ389" s="247"/>
      <c r="UFR389" s="247"/>
      <c r="UFS389" s="247"/>
      <c r="UFT389" s="247"/>
      <c r="UFU389" s="247"/>
      <c r="UFV389" s="247"/>
      <c r="UFW389" s="247"/>
      <c r="UFX389" s="247"/>
      <c r="UFY389" s="247"/>
      <c r="UFZ389" s="247"/>
      <c r="UGA389" s="247"/>
      <c r="UGB389" s="247"/>
      <c r="UGC389" s="247"/>
      <c r="UGD389" s="247"/>
      <c r="UGE389" s="247"/>
      <c r="UGF389" s="247"/>
      <c r="UGG389" s="247"/>
      <c r="UGH389" s="247"/>
      <c r="UGI389" s="247"/>
      <c r="UGJ389" s="247"/>
      <c r="UGK389" s="247"/>
      <c r="UGL389" s="247"/>
      <c r="UGM389" s="247"/>
      <c r="UGN389" s="247"/>
      <c r="UGO389" s="247"/>
      <c r="UGP389" s="247"/>
      <c r="UGQ389" s="247"/>
      <c r="UGR389" s="247"/>
      <c r="UGS389" s="247"/>
      <c r="UGT389" s="247"/>
      <c r="UGU389" s="247"/>
      <c r="UGV389" s="247"/>
      <c r="UGW389" s="247"/>
      <c r="UGX389" s="247"/>
      <c r="UGY389" s="247"/>
      <c r="UGZ389" s="247"/>
      <c r="UHA389" s="247"/>
      <c r="UHB389" s="247"/>
      <c r="UHC389" s="247"/>
      <c r="UHD389" s="247"/>
      <c r="UHE389" s="247"/>
      <c r="UHF389" s="247"/>
      <c r="UHG389" s="247"/>
      <c r="UHH389" s="247"/>
      <c r="UHI389" s="247"/>
      <c r="UHJ389" s="247"/>
      <c r="UHK389" s="247"/>
      <c r="UHL389" s="247"/>
      <c r="UHM389" s="247"/>
      <c r="UHN389" s="247"/>
      <c r="UHO389" s="247"/>
      <c r="UHP389" s="247"/>
      <c r="UHQ389" s="247"/>
      <c r="UHR389" s="247"/>
      <c r="UHS389" s="247"/>
      <c r="UHT389" s="247"/>
      <c r="UHU389" s="247"/>
      <c r="UHV389" s="247"/>
      <c r="UHW389" s="247"/>
      <c r="UHX389" s="247"/>
      <c r="UHY389" s="247"/>
      <c r="UHZ389" s="247"/>
      <c r="UIA389" s="247"/>
      <c r="UIB389" s="247"/>
      <c r="UIC389" s="247"/>
      <c r="UID389" s="247"/>
      <c r="UIE389" s="247"/>
      <c r="UIF389" s="247"/>
      <c r="UIG389" s="247"/>
      <c r="UIH389" s="247"/>
      <c r="UII389" s="247"/>
      <c r="UIJ389" s="247"/>
      <c r="UIK389" s="247"/>
      <c r="UIL389" s="247"/>
      <c r="UIM389" s="247"/>
      <c r="UIN389" s="247"/>
      <c r="UIO389" s="247"/>
      <c r="UIP389" s="247"/>
      <c r="UIQ389" s="247"/>
      <c r="UIR389" s="247"/>
      <c r="UIS389" s="247"/>
      <c r="UIT389" s="247"/>
      <c r="UIU389" s="247"/>
      <c r="UIV389" s="247"/>
      <c r="UIW389" s="247"/>
      <c r="UIX389" s="247"/>
      <c r="UIY389" s="247"/>
      <c r="UIZ389" s="247"/>
      <c r="UJA389" s="247"/>
      <c r="UJB389" s="247"/>
      <c r="UJC389" s="247"/>
      <c r="UJD389" s="247"/>
      <c r="UJE389" s="247"/>
      <c r="UJF389" s="247"/>
      <c r="UJG389" s="247"/>
      <c r="UJH389" s="247"/>
      <c r="UJI389" s="247"/>
      <c r="UJJ389" s="247"/>
      <c r="UJK389" s="247"/>
      <c r="UJL389" s="247"/>
      <c r="UJM389" s="247"/>
      <c r="UJN389" s="247"/>
      <c r="UJO389" s="247"/>
      <c r="UJP389" s="247"/>
      <c r="UJQ389" s="247"/>
      <c r="UJR389" s="247"/>
      <c r="UJS389" s="247"/>
      <c r="UJT389" s="247"/>
      <c r="UJU389" s="247"/>
      <c r="UJV389" s="247"/>
      <c r="UJW389" s="247"/>
      <c r="UJX389" s="247"/>
      <c r="UJY389" s="247"/>
      <c r="UJZ389" s="247"/>
      <c r="UKA389" s="247"/>
      <c r="UKB389" s="247"/>
      <c r="UKC389" s="247"/>
      <c r="UKD389" s="247"/>
      <c r="UKE389" s="247"/>
      <c r="UKF389" s="247"/>
      <c r="UKG389" s="247"/>
      <c r="UKH389" s="247"/>
      <c r="UKI389" s="247"/>
      <c r="UKJ389" s="247"/>
      <c r="UKK389" s="247"/>
      <c r="UKL389" s="247"/>
      <c r="UKM389" s="247"/>
      <c r="UKN389" s="247"/>
      <c r="UKO389" s="247"/>
      <c r="UKP389" s="247"/>
      <c r="UKQ389" s="247"/>
      <c r="UKR389" s="247"/>
      <c r="UKS389" s="247"/>
      <c r="UKT389" s="247"/>
      <c r="UKU389" s="247"/>
      <c r="UKV389" s="247"/>
      <c r="UKW389" s="247"/>
      <c r="UKX389" s="247"/>
      <c r="UKY389" s="247"/>
      <c r="UKZ389" s="247"/>
      <c r="ULA389" s="247"/>
      <c r="ULB389" s="247"/>
      <c r="ULC389" s="247"/>
      <c r="ULD389" s="247"/>
      <c r="ULE389" s="247"/>
      <c r="ULF389" s="247"/>
      <c r="ULG389" s="247"/>
      <c r="ULH389" s="247"/>
      <c r="ULI389" s="247"/>
      <c r="ULJ389" s="247"/>
      <c r="ULK389" s="247"/>
      <c r="ULL389" s="247"/>
      <c r="ULM389" s="247"/>
      <c r="ULN389" s="247"/>
      <c r="ULO389" s="247"/>
      <c r="ULP389" s="247"/>
      <c r="ULQ389" s="247"/>
      <c r="ULR389" s="247"/>
      <c r="ULS389" s="247"/>
      <c r="ULT389" s="247"/>
      <c r="ULU389" s="247"/>
      <c r="ULV389" s="247"/>
      <c r="ULW389" s="247"/>
      <c r="ULX389" s="247"/>
      <c r="ULY389" s="247"/>
      <c r="ULZ389" s="247"/>
      <c r="UMA389" s="247"/>
      <c r="UMB389" s="247"/>
      <c r="UMC389" s="247"/>
      <c r="UMD389" s="247"/>
      <c r="UME389" s="247"/>
      <c r="UMF389" s="247"/>
      <c r="UMG389" s="247"/>
      <c r="UMH389" s="247"/>
      <c r="UMI389" s="247"/>
      <c r="UMJ389" s="247"/>
      <c r="UMK389" s="247"/>
      <c r="UML389" s="247"/>
      <c r="UMM389" s="247"/>
      <c r="UMN389" s="247"/>
      <c r="UMO389" s="247"/>
      <c r="UMP389" s="247"/>
      <c r="UMQ389" s="247"/>
      <c r="UMR389" s="247"/>
      <c r="UMS389" s="247"/>
      <c r="UMT389" s="247"/>
      <c r="UMU389" s="247"/>
      <c r="UMV389" s="247"/>
      <c r="UMW389" s="247"/>
      <c r="UMX389" s="247"/>
      <c r="UMY389" s="247"/>
      <c r="UMZ389" s="247"/>
      <c r="UNA389" s="247"/>
      <c r="UNB389" s="247"/>
      <c r="UNC389" s="247"/>
      <c r="UND389" s="247"/>
      <c r="UNE389" s="247"/>
      <c r="UNF389" s="247"/>
      <c r="UNG389" s="247"/>
      <c r="UNH389" s="247"/>
      <c r="UNI389" s="247"/>
      <c r="UNJ389" s="247"/>
      <c r="UNK389" s="247"/>
      <c r="UNL389" s="247"/>
      <c r="UNM389" s="247"/>
      <c r="UNN389" s="247"/>
      <c r="UNO389" s="247"/>
      <c r="UNP389" s="247"/>
      <c r="UNQ389" s="247"/>
      <c r="UNR389" s="247"/>
      <c r="UNS389" s="247"/>
      <c r="UNT389" s="247"/>
      <c r="UNU389" s="247"/>
      <c r="UNV389" s="247"/>
      <c r="UNW389" s="247"/>
      <c r="UNX389" s="247"/>
      <c r="UNY389" s="247"/>
      <c r="UNZ389" s="247"/>
      <c r="UOA389" s="247"/>
      <c r="UOB389" s="247"/>
      <c r="UOC389" s="247"/>
      <c r="UOD389" s="247"/>
      <c r="UOE389" s="247"/>
      <c r="UOF389" s="247"/>
      <c r="UOG389" s="247"/>
      <c r="UOH389" s="247"/>
      <c r="UOI389" s="247"/>
      <c r="UOJ389" s="247"/>
      <c r="UOK389" s="247"/>
      <c r="UOL389" s="247"/>
      <c r="UOM389" s="247"/>
      <c r="UON389" s="247"/>
      <c r="UOO389" s="247"/>
      <c r="UOP389" s="247"/>
      <c r="UOQ389" s="247"/>
      <c r="UOR389" s="247"/>
      <c r="UOS389" s="247"/>
      <c r="UOT389" s="247"/>
      <c r="UOU389" s="247"/>
      <c r="UOV389" s="247"/>
      <c r="UOW389" s="247"/>
      <c r="UOX389" s="247"/>
      <c r="UOY389" s="247"/>
      <c r="UOZ389" s="247"/>
      <c r="UPA389" s="247"/>
      <c r="UPB389" s="247"/>
      <c r="UPC389" s="247"/>
      <c r="UPD389" s="247"/>
      <c r="UPE389" s="247"/>
      <c r="UPF389" s="247"/>
      <c r="UPG389" s="247"/>
      <c r="UPH389" s="247"/>
      <c r="UPI389" s="247"/>
      <c r="UPJ389" s="247"/>
      <c r="UPK389" s="247"/>
      <c r="UPL389" s="247"/>
      <c r="UPM389" s="247"/>
      <c r="UPN389" s="247"/>
      <c r="UPO389" s="247"/>
      <c r="UPP389" s="247"/>
      <c r="UPQ389" s="247"/>
      <c r="UPR389" s="247"/>
      <c r="UPS389" s="247"/>
      <c r="UPT389" s="247"/>
      <c r="UPU389" s="247"/>
      <c r="UPV389" s="247"/>
      <c r="UPW389" s="247"/>
      <c r="UPX389" s="247"/>
      <c r="UPY389" s="247"/>
      <c r="UPZ389" s="247"/>
      <c r="UQA389" s="247"/>
      <c r="UQB389" s="247"/>
      <c r="UQC389" s="247"/>
      <c r="UQD389" s="247"/>
      <c r="UQE389" s="247"/>
      <c r="UQF389" s="247"/>
      <c r="UQG389" s="247"/>
      <c r="UQH389" s="247"/>
      <c r="UQI389" s="247"/>
      <c r="UQJ389" s="247"/>
      <c r="UQK389" s="247"/>
      <c r="UQL389" s="247"/>
      <c r="UQM389" s="247"/>
      <c r="UQN389" s="247"/>
      <c r="UQO389" s="247"/>
      <c r="UQP389" s="247"/>
      <c r="UQQ389" s="247"/>
      <c r="UQR389" s="247"/>
      <c r="UQS389" s="247"/>
      <c r="UQT389" s="247"/>
      <c r="UQU389" s="247"/>
      <c r="UQV389" s="247"/>
      <c r="UQW389" s="247"/>
      <c r="UQX389" s="247"/>
      <c r="UQY389" s="247"/>
      <c r="UQZ389" s="247"/>
      <c r="URA389" s="247"/>
      <c r="URB389" s="247"/>
      <c r="URC389" s="247"/>
      <c r="URD389" s="247"/>
      <c r="URE389" s="247"/>
      <c r="URF389" s="247"/>
      <c r="URG389" s="247"/>
      <c r="URH389" s="247"/>
      <c r="URI389" s="247"/>
      <c r="URJ389" s="247"/>
      <c r="URK389" s="247"/>
      <c r="URL389" s="247"/>
      <c r="URM389" s="247"/>
      <c r="URN389" s="247"/>
      <c r="URO389" s="247"/>
      <c r="URP389" s="247"/>
      <c r="URQ389" s="247"/>
      <c r="URR389" s="247"/>
      <c r="URS389" s="247"/>
      <c r="URT389" s="247"/>
      <c r="URU389" s="247"/>
      <c r="URV389" s="247"/>
      <c r="URW389" s="247"/>
      <c r="URX389" s="247"/>
      <c r="URY389" s="247"/>
      <c r="URZ389" s="247"/>
      <c r="USA389" s="247"/>
      <c r="USB389" s="247"/>
      <c r="USC389" s="247"/>
      <c r="USD389" s="247"/>
      <c r="USE389" s="247"/>
      <c r="USF389" s="247"/>
      <c r="USG389" s="247"/>
      <c r="USH389" s="247"/>
      <c r="USI389" s="247"/>
      <c r="USJ389" s="247"/>
      <c r="USK389" s="247"/>
      <c r="USL389" s="247"/>
      <c r="USM389" s="247"/>
      <c r="USN389" s="247"/>
      <c r="USO389" s="247"/>
      <c r="USP389" s="247"/>
      <c r="USQ389" s="247"/>
      <c r="USR389" s="247"/>
      <c r="USS389" s="247"/>
      <c r="UST389" s="247"/>
      <c r="USU389" s="247"/>
      <c r="USV389" s="247"/>
      <c r="USW389" s="247"/>
      <c r="USX389" s="247"/>
      <c r="USY389" s="247"/>
      <c r="USZ389" s="247"/>
      <c r="UTA389" s="247"/>
      <c r="UTB389" s="247"/>
      <c r="UTC389" s="247"/>
      <c r="UTD389" s="247"/>
      <c r="UTE389" s="247"/>
      <c r="UTF389" s="247"/>
      <c r="UTG389" s="247"/>
      <c r="UTH389" s="247"/>
      <c r="UTI389" s="247"/>
      <c r="UTJ389" s="247"/>
      <c r="UTK389" s="247"/>
      <c r="UTL389" s="247"/>
      <c r="UTM389" s="247"/>
      <c r="UTN389" s="247"/>
      <c r="UTO389" s="247"/>
      <c r="UTP389" s="247"/>
      <c r="UTQ389" s="247"/>
      <c r="UTR389" s="247"/>
      <c r="UTS389" s="247"/>
      <c r="UTT389" s="247"/>
      <c r="UTU389" s="247"/>
      <c r="UTV389" s="247"/>
      <c r="UTW389" s="247"/>
      <c r="UTX389" s="247"/>
      <c r="UTY389" s="247"/>
      <c r="UTZ389" s="247"/>
      <c r="UUA389" s="247"/>
      <c r="UUB389" s="247"/>
      <c r="UUC389" s="247"/>
      <c r="UUD389" s="247"/>
      <c r="UUE389" s="247"/>
      <c r="UUF389" s="247"/>
      <c r="UUG389" s="247"/>
      <c r="UUH389" s="247"/>
      <c r="UUI389" s="247"/>
      <c r="UUJ389" s="247"/>
      <c r="UUK389" s="247"/>
      <c r="UUL389" s="247"/>
      <c r="UUM389" s="247"/>
      <c r="UUN389" s="247"/>
      <c r="UUO389" s="247"/>
      <c r="UUP389" s="247"/>
      <c r="UUQ389" s="247"/>
      <c r="UUR389" s="247"/>
      <c r="UUS389" s="247"/>
      <c r="UUT389" s="247"/>
      <c r="UUU389" s="247"/>
      <c r="UUV389" s="247"/>
      <c r="UUW389" s="247"/>
      <c r="UUX389" s="247"/>
      <c r="UUY389" s="247"/>
      <c r="UUZ389" s="247"/>
      <c r="UVA389" s="247"/>
      <c r="UVB389" s="247"/>
      <c r="UVC389" s="247"/>
      <c r="UVD389" s="247"/>
      <c r="UVE389" s="247"/>
      <c r="UVF389" s="247"/>
      <c r="UVG389" s="247"/>
      <c r="UVH389" s="247"/>
      <c r="UVI389" s="247"/>
      <c r="UVJ389" s="247"/>
      <c r="UVK389" s="247"/>
      <c r="UVL389" s="247"/>
      <c r="UVM389" s="247"/>
      <c r="UVN389" s="247"/>
      <c r="UVO389" s="247"/>
      <c r="UVP389" s="247"/>
      <c r="UVQ389" s="247"/>
      <c r="UVR389" s="247"/>
      <c r="UVS389" s="247"/>
      <c r="UVT389" s="247"/>
      <c r="UVU389" s="247"/>
      <c r="UVV389" s="247"/>
      <c r="UVW389" s="247"/>
      <c r="UVX389" s="247"/>
      <c r="UVY389" s="247"/>
      <c r="UVZ389" s="247"/>
      <c r="UWA389" s="247"/>
      <c r="UWB389" s="247"/>
      <c r="UWC389" s="247"/>
      <c r="UWD389" s="247"/>
      <c r="UWE389" s="247"/>
      <c r="UWF389" s="247"/>
      <c r="UWG389" s="247"/>
      <c r="UWH389" s="247"/>
      <c r="UWI389" s="247"/>
      <c r="UWJ389" s="247"/>
      <c r="UWK389" s="247"/>
      <c r="UWL389" s="247"/>
      <c r="UWM389" s="247"/>
      <c r="UWN389" s="247"/>
      <c r="UWO389" s="247"/>
      <c r="UWP389" s="247"/>
      <c r="UWQ389" s="247"/>
      <c r="UWR389" s="247"/>
      <c r="UWS389" s="247"/>
      <c r="UWT389" s="247"/>
      <c r="UWU389" s="247"/>
      <c r="UWV389" s="247"/>
      <c r="UWW389" s="247"/>
      <c r="UWX389" s="247"/>
      <c r="UWY389" s="247"/>
      <c r="UWZ389" s="247"/>
      <c r="UXA389" s="247"/>
      <c r="UXB389" s="247"/>
      <c r="UXC389" s="247"/>
      <c r="UXD389" s="247"/>
      <c r="UXE389" s="247"/>
      <c r="UXF389" s="247"/>
      <c r="UXG389" s="247"/>
      <c r="UXH389" s="247"/>
      <c r="UXI389" s="247"/>
      <c r="UXJ389" s="247"/>
      <c r="UXK389" s="247"/>
      <c r="UXL389" s="247"/>
      <c r="UXM389" s="247"/>
      <c r="UXN389" s="247"/>
      <c r="UXO389" s="247"/>
      <c r="UXP389" s="247"/>
      <c r="UXQ389" s="247"/>
      <c r="UXR389" s="247"/>
      <c r="UXS389" s="247"/>
      <c r="UXT389" s="247"/>
      <c r="UXU389" s="247"/>
      <c r="UXV389" s="247"/>
      <c r="UXW389" s="247"/>
      <c r="UXX389" s="247"/>
      <c r="UXY389" s="247"/>
      <c r="UXZ389" s="247"/>
      <c r="UYA389" s="247"/>
      <c r="UYB389" s="247"/>
      <c r="UYC389" s="247"/>
      <c r="UYD389" s="247"/>
      <c r="UYE389" s="247"/>
      <c r="UYF389" s="247"/>
      <c r="UYG389" s="247"/>
      <c r="UYH389" s="247"/>
      <c r="UYI389" s="247"/>
      <c r="UYJ389" s="247"/>
      <c r="UYK389" s="247"/>
      <c r="UYL389" s="247"/>
      <c r="UYM389" s="247"/>
      <c r="UYN389" s="247"/>
      <c r="UYO389" s="247"/>
      <c r="UYP389" s="247"/>
      <c r="UYQ389" s="247"/>
      <c r="UYR389" s="247"/>
      <c r="UYS389" s="247"/>
      <c r="UYT389" s="247"/>
      <c r="UYU389" s="247"/>
      <c r="UYV389" s="247"/>
      <c r="UYW389" s="247"/>
      <c r="UYX389" s="247"/>
      <c r="UYY389" s="247"/>
      <c r="UYZ389" s="247"/>
      <c r="UZA389" s="247"/>
      <c r="UZB389" s="247"/>
      <c r="UZC389" s="247"/>
      <c r="UZD389" s="247"/>
      <c r="UZE389" s="247"/>
      <c r="UZF389" s="247"/>
      <c r="UZG389" s="247"/>
      <c r="UZH389" s="247"/>
      <c r="UZI389" s="247"/>
      <c r="UZJ389" s="247"/>
      <c r="UZK389" s="247"/>
      <c r="UZL389" s="247"/>
      <c r="UZM389" s="247"/>
      <c r="UZN389" s="247"/>
      <c r="UZO389" s="247"/>
      <c r="UZP389" s="247"/>
      <c r="UZQ389" s="247"/>
      <c r="UZR389" s="247"/>
      <c r="UZS389" s="247"/>
      <c r="UZT389" s="247"/>
      <c r="UZU389" s="247"/>
      <c r="UZV389" s="247"/>
      <c r="UZW389" s="247"/>
      <c r="UZX389" s="247"/>
      <c r="UZY389" s="247"/>
      <c r="UZZ389" s="247"/>
      <c r="VAA389" s="247"/>
      <c r="VAB389" s="247"/>
      <c r="VAC389" s="247"/>
      <c r="VAD389" s="247"/>
      <c r="VAE389" s="247"/>
      <c r="VAF389" s="247"/>
      <c r="VAG389" s="247"/>
      <c r="VAH389" s="247"/>
      <c r="VAI389" s="247"/>
      <c r="VAJ389" s="247"/>
      <c r="VAK389" s="247"/>
      <c r="VAL389" s="247"/>
      <c r="VAM389" s="247"/>
      <c r="VAN389" s="247"/>
      <c r="VAO389" s="247"/>
      <c r="VAP389" s="247"/>
      <c r="VAQ389" s="247"/>
      <c r="VAR389" s="247"/>
      <c r="VAS389" s="247"/>
      <c r="VAT389" s="247"/>
      <c r="VAU389" s="247"/>
      <c r="VAV389" s="247"/>
      <c r="VAW389" s="247"/>
      <c r="VAX389" s="247"/>
      <c r="VAY389" s="247"/>
      <c r="VAZ389" s="247"/>
      <c r="VBA389" s="247"/>
      <c r="VBB389" s="247"/>
      <c r="VBC389" s="247"/>
      <c r="VBD389" s="247"/>
      <c r="VBE389" s="247"/>
      <c r="VBF389" s="247"/>
      <c r="VBG389" s="247"/>
      <c r="VBH389" s="247"/>
      <c r="VBI389" s="247"/>
      <c r="VBJ389" s="247"/>
      <c r="VBK389" s="247"/>
      <c r="VBL389" s="247"/>
      <c r="VBM389" s="247"/>
      <c r="VBN389" s="247"/>
      <c r="VBO389" s="247"/>
      <c r="VBP389" s="247"/>
      <c r="VBQ389" s="247"/>
      <c r="VBR389" s="247"/>
      <c r="VBS389" s="247"/>
      <c r="VBT389" s="247"/>
      <c r="VBU389" s="247"/>
      <c r="VBV389" s="247"/>
      <c r="VBW389" s="247"/>
      <c r="VBX389" s="247"/>
      <c r="VBY389" s="247"/>
      <c r="VBZ389" s="247"/>
      <c r="VCA389" s="247"/>
      <c r="VCB389" s="247"/>
      <c r="VCC389" s="247"/>
      <c r="VCD389" s="247"/>
      <c r="VCE389" s="247"/>
      <c r="VCF389" s="247"/>
      <c r="VCG389" s="247"/>
      <c r="VCH389" s="247"/>
      <c r="VCI389" s="247"/>
      <c r="VCJ389" s="247"/>
      <c r="VCK389" s="247"/>
      <c r="VCL389" s="247"/>
      <c r="VCM389" s="247"/>
      <c r="VCN389" s="247"/>
      <c r="VCO389" s="247"/>
      <c r="VCP389" s="247"/>
      <c r="VCQ389" s="247"/>
      <c r="VCR389" s="247"/>
      <c r="VCS389" s="247"/>
      <c r="VCT389" s="247"/>
      <c r="VCU389" s="247"/>
      <c r="VCV389" s="247"/>
      <c r="VCW389" s="247"/>
      <c r="VCX389" s="247"/>
      <c r="VCY389" s="247"/>
      <c r="VCZ389" s="247"/>
      <c r="VDA389" s="247"/>
      <c r="VDB389" s="247"/>
      <c r="VDC389" s="247"/>
      <c r="VDD389" s="247"/>
      <c r="VDE389" s="247"/>
      <c r="VDF389" s="247"/>
      <c r="VDG389" s="247"/>
      <c r="VDH389" s="247"/>
      <c r="VDI389" s="247"/>
      <c r="VDJ389" s="247"/>
      <c r="VDK389" s="247"/>
      <c r="VDL389" s="247"/>
      <c r="VDM389" s="247"/>
      <c r="VDN389" s="247"/>
      <c r="VDO389" s="247"/>
      <c r="VDP389" s="247"/>
      <c r="VDQ389" s="247"/>
      <c r="VDR389" s="247"/>
      <c r="VDS389" s="247"/>
      <c r="VDT389" s="247"/>
      <c r="VDU389" s="247"/>
      <c r="VDV389" s="247"/>
      <c r="VDW389" s="247"/>
      <c r="VDX389" s="247"/>
      <c r="VDY389" s="247"/>
      <c r="VDZ389" s="247"/>
      <c r="VEA389" s="247"/>
      <c r="VEB389" s="247"/>
      <c r="VEC389" s="247"/>
      <c r="VED389" s="247"/>
      <c r="VEE389" s="247"/>
      <c r="VEF389" s="247"/>
      <c r="VEG389" s="247"/>
      <c r="VEH389" s="247"/>
      <c r="VEI389" s="247"/>
      <c r="VEJ389" s="247"/>
      <c r="VEK389" s="247"/>
      <c r="VEL389" s="247"/>
      <c r="VEM389" s="247"/>
      <c r="VEN389" s="247"/>
      <c r="VEO389" s="247"/>
      <c r="VEP389" s="247"/>
      <c r="VEQ389" s="247"/>
      <c r="VER389" s="247"/>
      <c r="VES389" s="247"/>
      <c r="VET389" s="247"/>
      <c r="VEU389" s="247"/>
      <c r="VEV389" s="247"/>
      <c r="VEW389" s="247"/>
      <c r="VEX389" s="247"/>
      <c r="VEY389" s="247"/>
      <c r="VEZ389" s="247"/>
      <c r="VFA389" s="247"/>
      <c r="VFB389" s="247"/>
      <c r="VFC389" s="247"/>
      <c r="VFD389" s="247"/>
      <c r="VFE389" s="247"/>
      <c r="VFF389" s="247"/>
      <c r="VFG389" s="247"/>
      <c r="VFH389" s="247"/>
      <c r="VFI389" s="247"/>
      <c r="VFJ389" s="247"/>
      <c r="VFK389" s="247"/>
      <c r="VFL389" s="247"/>
      <c r="VFM389" s="247"/>
      <c r="VFN389" s="247"/>
      <c r="VFO389" s="247"/>
      <c r="VFP389" s="247"/>
      <c r="VFQ389" s="247"/>
      <c r="VFR389" s="247"/>
      <c r="VFS389" s="247"/>
      <c r="VFT389" s="247"/>
      <c r="VFU389" s="247"/>
      <c r="VFV389" s="247"/>
      <c r="VFW389" s="247"/>
      <c r="VFX389" s="247"/>
      <c r="VFY389" s="247"/>
      <c r="VFZ389" s="247"/>
      <c r="VGA389" s="247"/>
      <c r="VGB389" s="247"/>
      <c r="VGC389" s="247"/>
      <c r="VGD389" s="247"/>
      <c r="VGE389" s="247"/>
      <c r="VGF389" s="247"/>
      <c r="VGG389" s="247"/>
      <c r="VGH389" s="247"/>
      <c r="VGI389" s="247"/>
      <c r="VGJ389" s="247"/>
      <c r="VGK389" s="247"/>
      <c r="VGL389" s="247"/>
      <c r="VGM389" s="247"/>
      <c r="VGN389" s="247"/>
      <c r="VGO389" s="247"/>
      <c r="VGP389" s="247"/>
      <c r="VGQ389" s="247"/>
      <c r="VGR389" s="247"/>
      <c r="VGS389" s="247"/>
      <c r="VGT389" s="247"/>
      <c r="VGU389" s="247"/>
      <c r="VGV389" s="247"/>
      <c r="VGW389" s="247"/>
      <c r="VGX389" s="247"/>
      <c r="VGY389" s="247"/>
      <c r="VGZ389" s="247"/>
      <c r="VHA389" s="247"/>
      <c r="VHB389" s="247"/>
      <c r="VHC389" s="247"/>
      <c r="VHD389" s="247"/>
      <c r="VHE389" s="247"/>
      <c r="VHF389" s="247"/>
      <c r="VHG389" s="247"/>
      <c r="VHH389" s="247"/>
      <c r="VHI389" s="247"/>
      <c r="VHJ389" s="247"/>
      <c r="VHK389" s="247"/>
      <c r="VHL389" s="247"/>
      <c r="VHM389" s="247"/>
      <c r="VHN389" s="247"/>
      <c r="VHO389" s="247"/>
      <c r="VHP389" s="247"/>
      <c r="VHQ389" s="247"/>
      <c r="VHR389" s="247"/>
      <c r="VHS389" s="247"/>
      <c r="VHT389" s="247"/>
      <c r="VHU389" s="247"/>
      <c r="VHV389" s="247"/>
      <c r="VHW389" s="247"/>
      <c r="VHX389" s="247"/>
      <c r="VHY389" s="247"/>
      <c r="VHZ389" s="247"/>
      <c r="VIA389" s="247"/>
      <c r="VIB389" s="247"/>
      <c r="VIC389" s="247"/>
      <c r="VID389" s="247"/>
      <c r="VIE389" s="247"/>
      <c r="VIF389" s="247"/>
      <c r="VIG389" s="247"/>
      <c r="VIH389" s="247"/>
      <c r="VII389" s="247"/>
      <c r="VIJ389" s="247"/>
      <c r="VIK389" s="247"/>
      <c r="VIL389" s="247"/>
      <c r="VIM389" s="247"/>
      <c r="VIN389" s="247"/>
      <c r="VIO389" s="247"/>
      <c r="VIP389" s="247"/>
      <c r="VIQ389" s="247"/>
      <c r="VIR389" s="247"/>
      <c r="VIS389" s="247"/>
      <c r="VIT389" s="247"/>
      <c r="VIU389" s="247"/>
      <c r="VIV389" s="247"/>
      <c r="VIW389" s="247"/>
      <c r="VIX389" s="247"/>
      <c r="VIY389" s="247"/>
      <c r="VIZ389" s="247"/>
      <c r="VJA389" s="247"/>
      <c r="VJB389" s="247"/>
      <c r="VJC389" s="247"/>
      <c r="VJD389" s="247"/>
      <c r="VJE389" s="247"/>
      <c r="VJF389" s="247"/>
      <c r="VJG389" s="247"/>
      <c r="VJH389" s="247"/>
      <c r="VJI389" s="247"/>
      <c r="VJJ389" s="247"/>
      <c r="VJK389" s="247"/>
      <c r="VJL389" s="247"/>
      <c r="VJM389" s="247"/>
      <c r="VJN389" s="247"/>
      <c r="VJO389" s="247"/>
      <c r="VJP389" s="247"/>
      <c r="VJQ389" s="247"/>
      <c r="VJR389" s="247"/>
      <c r="VJS389" s="247"/>
      <c r="VJT389" s="247"/>
      <c r="VJU389" s="247"/>
      <c r="VJV389" s="247"/>
      <c r="VJW389" s="247"/>
      <c r="VJX389" s="247"/>
      <c r="VJY389" s="247"/>
      <c r="VJZ389" s="247"/>
      <c r="VKA389" s="247"/>
      <c r="VKB389" s="247"/>
      <c r="VKC389" s="247"/>
      <c r="VKD389" s="247"/>
      <c r="VKE389" s="247"/>
      <c r="VKF389" s="247"/>
      <c r="VKG389" s="247"/>
      <c r="VKH389" s="247"/>
      <c r="VKI389" s="247"/>
      <c r="VKJ389" s="247"/>
      <c r="VKK389" s="247"/>
      <c r="VKL389" s="247"/>
      <c r="VKM389" s="247"/>
      <c r="VKN389" s="247"/>
      <c r="VKO389" s="247"/>
      <c r="VKP389" s="247"/>
      <c r="VKQ389" s="247"/>
      <c r="VKR389" s="247"/>
      <c r="VKS389" s="247"/>
      <c r="VKT389" s="247"/>
      <c r="VKU389" s="247"/>
      <c r="VKV389" s="247"/>
      <c r="VKW389" s="247"/>
      <c r="VKX389" s="247"/>
      <c r="VKY389" s="247"/>
      <c r="VKZ389" s="247"/>
      <c r="VLA389" s="247"/>
      <c r="VLB389" s="247"/>
      <c r="VLC389" s="247"/>
      <c r="VLD389" s="247"/>
      <c r="VLE389" s="247"/>
      <c r="VLF389" s="247"/>
      <c r="VLG389" s="247"/>
      <c r="VLH389" s="247"/>
      <c r="VLI389" s="247"/>
      <c r="VLJ389" s="247"/>
      <c r="VLK389" s="247"/>
      <c r="VLL389" s="247"/>
      <c r="VLM389" s="247"/>
      <c r="VLN389" s="247"/>
      <c r="VLO389" s="247"/>
      <c r="VLP389" s="247"/>
      <c r="VLQ389" s="247"/>
      <c r="VLR389" s="247"/>
      <c r="VLS389" s="247"/>
      <c r="VLT389" s="247"/>
      <c r="VLU389" s="247"/>
      <c r="VLV389" s="247"/>
      <c r="VLW389" s="247"/>
      <c r="VLX389" s="247"/>
      <c r="VLY389" s="247"/>
      <c r="VLZ389" s="247"/>
      <c r="VMA389" s="247"/>
      <c r="VMB389" s="247"/>
      <c r="VMC389" s="247"/>
      <c r="VMD389" s="247"/>
      <c r="VME389" s="247"/>
      <c r="VMF389" s="247"/>
      <c r="VMG389" s="247"/>
      <c r="VMH389" s="247"/>
      <c r="VMI389" s="247"/>
      <c r="VMJ389" s="247"/>
      <c r="VMK389" s="247"/>
      <c r="VML389" s="247"/>
      <c r="VMM389" s="247"/>
      <c r="VMN389" s="247"/>
      <c r="VMO389" s="247"/>
      <c r="VMP389" s="247"/>
      <c r="VMQ389" s="247"/>
      <c r="VMR389" s="247"/>
      <c r="VMS389" s="247"/>
      <c r="VMT389" s="247"/>
      <c r="VMU389" s="247"/>
      <c r="VMV389" s="247"/>
      <c r="VMW389" s="247"/>
      <c r="VMX389" s="247"/>
      <c r="VMY389" s="247"/>
      <c r="VMZ389" s="247"/>
      <c r="VNA389" s="247"/>
      <c r="VNB389" s="247"/>
      <c r="VNC389" s="247"/>
      <c r="VND389" s="247"/>
      <c r="VNE389" s="247"/>
      <c r="VNF389" s="247"/>
      <c r="VNG389" s="247"/>
      <c r="VNH389" s="247"/>
      <c r="VNI389" s="247"/>
      <c r="VNJ389" s="247"/>
      <c r="VNK389" s="247"/>
      <c r="VNL389" s="247"/>
      <c r="VNM389" s="247"/>
      <c r="VNN389" s="247"/>
      <c r="VNO389" s="247"/>
      <c r="VNP389" s="247"/>
      <c r="VNQ389" s="247"/>
      <c r="VNR389" s="247"/>
      <c r="VNS389" s="247"/>
      <c r="VNT389" s="247"/>
      <c r="VNU389" s="247"/>
      <c r="VNV389" s="247"/>
      <c r="VNW389" s="247"/>
      <c r="VNX389" s="247"/>
      <c r="VNY389" s="247"/>
      <c r="VNZ389" s="247"/>
      <c r="VOA389" s="247"/>
      <c r="VOB389" s="247"/>
      <c r="VOC389" s="247"/>
      <c r="VOD389" s="247"/>
      <c r="VOE389" s="247"/>
      <c r="VOF389" s="247"/>
      <c r="VOG389" s="247"/>
      <c r="VOH389" s="247"/>
      <c r="VOI389" s="247"/>
      <c r="VOJ389" s="247"/>
      <c r="VOK389" s="247"/>
      <c r="VOL389" s="247"/>
      <c r="VOM389" s="247"/>
      <c r="VON389" s="247"/>
      <c r="VOO389" s="247"/>
      <c r="VOP389" s="247"/>
      <c r="VOQ389" s="247"/>
      <c r="VOR389" s="247"/>
      <c r="VOS389" s="247"/>
      <c r="VOT389" s="247"/>
      <c r="VOU389" s="247"/>
      <c r="VOV389" s="247"/>
      <c r="VOW389" s="247"/>
      <c r="VOX389" s="247"/>
      <c r="VOY389" s="247"/>
      <c r="VOZ389" s="247"/>
      <c r="VPA389" s="247"/>
      <c r="VPB389" s="247"/>
      <c r="VPC389" s="247"/>
      <c r="VPD389" s="247"/>
      <c r="VPE389" s="247"/>
      <c r="VPF389" s="247"/>
      <c r="VPG389" s="247"/>
      <c r="VPH389" s="247"/>
      <c r="VPI389" s="247"/>
      <c r="VPJ389" s="247"/>
      <c r="VPK389" s="247"/>
      <c r="VPL389" s="247"/>
      <c r="VPM389" s="247"/>
      <c r="VPN389" s="247"/>
      <c r="VPO389" s="247"/>
      <c r="VPP389" s="247"/>
      <c r="VPQ389" s="247"/>
      <c r="VPR389" s="247"/>
      <c r="VPS389" s="247"/>
      <c r="VPT389" s="247"/>
      <c r="VPU389" s="247"/>
      <c r="VPV389" s="247"/>
      <c r="VPW389" s="247"/>
      <c r="VPX389" s="247"/>
      <c r="VPY389" s="247"/>
      <c r="VPZ389" s="247"/>
      <c r="VQA389" s="247"/>
      <c r="VQB389" s="247"/>
      <c r="VQC389" s="247"/>
      <c r="VQD389" s="247"/>
      <c r="VQE389" s="247"/>
      <c r="VQF389" s="247"/>
      <c r="VQG389" s="247"/>
      <c r="VQH389" s="247"/>
      <c r="VQI389" s="247"/>
      <c r="VQJ389" s="247"/>
      <c r="VQK389" s="247"/>
      <c r="VQL389" s="247"/>
      <c r="VQM389" s="247"/>
      <c r="VQN389" s="247"/>
      <c r="VQO389" s="247"/>
      <c r="VQP389" s="247"/>
      <c r="VQQ389" s="247"/>
      <c r="VQR389" s="247"/>
      <c r="VQS389" s="247"/>
      <c r="VQT389" s="247"/>
      <c r="VQU389" s="247"/>
      <c r="VQV389" s="247"/>
      <c r="VQW389" s="247"/>
      <c r="VQX389" s="247"/>
      <c r="VQY389" s="247"/>
      <c r="VQZ389" s="247"/>
      <c r="VRA389" s="247"/>
      <c r="VRB389" s="247"/>
      <c r="VRC389" s="247"/>
      <c r="VRD389" s="247"/>
      <c r="VRE389" s="247"/>
      <c r="VRF389" s="247"/>
      <c r="VRG389" s="247"/>
      <c r="VRH389" s="247"/>
      <c r="VRI389" s="247"/>
      <c r="VRJ389" s="247"/>
      <c r="VRK389" s="247"/>
      <c r="VRL389" s="247"/>
      <c r="VRM389" s="247"/>
      <c r="VRN389" s="247"/>
      <c r="VRO389" s="247"/>
      <c r="VRP389" s="247"/>
      <c r="VRQ389" s="247"/>
      <c r="VRR389" s="247"/>
      <c r="VRS389" s="247"/>
      <c r="VRT389" s="247"/>
      <c r="VRU389" s="247"/>
      <c r="VRV389" s="247"/>
      <c r="VRW389" s="247"/>
      <c r="VRX389" s="247"/>
      <c r="VRY389" s="247"/>
      <c r="VRZ389" s="247"/>
      <c r="VSA389" s="247"/>
      <c r="VSB389" s="247"/>
      <c r="VSC389" s="247"/>
      <c r="VSD389" s="247"/>
      <c r="VSE389" s="247"/>
      <c r="VSF389" s="247"/>
      <c r="VSG389" s="247"/>
      <c r="VSH389" s="247"/>
      <c r="VSI389" s="247"/>
      <c r="VSJ389" s="247"/>
      <c r="VSK389" s="247"/>
      <c r="VSL389" s="247"/>
      <c r="VSM389" s="247"/>
      <c r="VSN389" s="247"/>
      <c r="VSO389" s="247"/>
      <c r="VSP389" s="247"/>
      <c r="VSQ389" s="247"/>
      <c r="VSR389" s="247"/>
      <c r="VSS389" s="247"/>
      <c r="VST389" s="247"/>
      <c r="VSU389" s="247"/>
      <c r="VSV389" s="247"/>
      <c r="VSW389" s="247"/>
      <c r="VSX389" s="247"/>
      <c r="VSY389" s="247"/>
      <c r="VSZ389" s="247"/>
      <c r="VTA389" s="247"/>
      <c r="VTB389" s="247"/>
      <c r="VTC389" s="247"/>
      <c r="VTD389" s="247"/>
      <c r="VTE389" s="247"/>
      <c r="VTF389" s="247"/>
      <c r="VTG389" s="247"/>
      <c r="VTH389" s="247"/>
      <c r="VTI389" s="247"/>
      <c r="VTJ389" s="247"/>
      <c r="VTK389" s="247"/>
      <c r="VTL389" s="247"/>
      <c r="VTM389" s="247"/>
      <c r="VTN389" s="247"/>
      <c r="VTO389" s="247"/>
      <c r="VTP389" s="247"/>
      <c r="VTQ389" s="247"/>
      <c r="VTR389" s="247"/>
      <c r="VTS389" s="247"/>
      <c r="VTT389" s="247"/>
      <c r="VTU389" s="247"/>
      <c r="VTV389" s="247"/>
      <c r="VTW389" s="247"/>
      <c r="VTX389" s="247"/>
      <c r="VTY389" s="247"/>
      <c r="VTZ389" s="247"/>
      <c r="VUA389" s="247"/>
      <c r="VUB389" s="247"/>
      <c r="VUC389" s="247"/>
      <c r="VUD389" s="247"/>
      <c r="VUE389" s="247"/>
      <c r="VUF389" s="247"/>
      <c r="VUG389" s="247"/>
      <c r="VUH389" s="247"/>
      <c r="VUI389" s="247"/>
      <c r="VUJ389" s="247"/>
      <c r="VUK389" s="247"/>
      <c r="VUL389" s="247"/>
      <c r="VUM389" s="247"/>
      <c r="VUN389" s="247"/>
      <c r="VUO389" s="247"/>
      <c r="VUP389" s="247"/>
      <c r="VUQ389" s="247"/>
      <c r="VUR389" s="247"/>
      <c r="VUS389" s="247"/>
      <c r="VUT389" s="247"/>
      <c r="VUU389" s="247"/>
      <c r="VUV389" s="247"/>
      <c r="VUW389" s="247"/>
      <c r="VUX389" s="247"/>
      <c r="VUY389" s="247"/>
      <c r="VUZ389" s="247"/>
      <c r="VVA389" s="247"/>
      <c r="VVB389" s="247"/>
      <c r="VVC389" s="247"/>
      <c r="VVD389" s="247"/>
      <c r="VVE389" s="247"/>
      <c r="VVF389" s="247"/>
      <c r="VVG389" s="247"/>
      <c r="VVH389" s="247"/>
      <c r="VVI389" s="247"/>
      <c r="VVJ389" s="247"/>
      <c r="VVK389" s="247"/>
      <c r="VVL389" s="247"/>
      <c r="VVM389" s="247"/>
      <c r="VVN389" s="247"/>
      <c r="VVO389" s="247"/>
      <c r="VVP389" s="247"/>
      <c r="VVQ389" s="247"/>
      <c r="VVR389" s="247"/>
      <c r="VVS389" s="247"/>
      <c r="VVT389" s="247"/>
      <c r="VVU389" s="247"/>
      <c r="VVV389" s="247"/>
      <c r="VVW389" s="247"/>
      <c r="VVX389" s="247"/>
      <c r="VVY389" s="247"/>
      <c r="VVZ389" s="247"/>
      <c r="VWA389" s="247"/>
      <c r="VWB389" s="247"/>
      <c r="VWC389" s="247"/>
      <c r="VWD389" s="247"/>
      <c r="VWE389" s="247"/>
      <c r="VWF389" s="247"/>
      <c r="VWG389" s="247"/>
      <c r="VWH389" s="247"/>
      <c r="VWI389" s="247"/>
      <c r="VWJ389" s="247"/>
      <c r="VWK389" s="247"/>
      <c r="VWL389" s="247"/>
      <c r="VWM389" s="247"/>
      <c r="VWN389" s="247"/>
      <c r="VWO389" s="247"/>
      <c r="VWP389" s="247"/>
      <c r="VWQ389" s="247"/>
      <c r="VWR389" s="247"/>
      <c r="VWS389" s="247"/>
      <c r="VWT389" s="247"/>
      <c r="VWU389" s="247"/>
      <c r="VWV389" s="247"/>
      <c r="VWW389" s="247"/>
      <c r="VWX389" s="247"/>
      <c r="VWY389" s="247"/>
      <c r="VWZ389" s="247"/>
      <c r="VXA389" s="247"/>
      <c r="VXB389" s="247"/>
      <c r="VXC389" s="247"/>
      <c r="VXD389" s="247"/>
      <c r="VXE389" s="247"/>
      <c r="VXF389" s="247"/>
      <c r="VXG389" s="247"/>
      <c r="VXH389" s="247"/>
      <c r="VXI389" s="247"/>
      <c r="VXJ389" s="247"/>
      <c r="VXK389" s="247"/>
      <c r="VXL389" s="247"/>
      <c r="VXM389" s="247"/>
      <c r="VXN389" s="247"/>
      <c r="VXO389" s="247"/>
      <c r="VXP389" s="247"/>
      <c r="VXQ389" s="247"/>
      <c r="VXR389" s="247"/>
      <c r="VXS389" s="247"/>
      <c r="VXT389" s="247"/>
      <c r="VXU389" s="247"/>
      <c r="VXV389" s="247"/>
      <c r="VXW389" s="247"/>
      <c r="VXX389" s="247"/>
      <c r="VXY389" s="247"/>
      <c r="VXZ389" s="247"/>
      <c r="VYA389" s="247"/>
      <c r="VYB389" s="247"/>
      <c r="VYC389" s="247"/>
      <c r="VYD389" s="247"/>
      <c r="VYE389" s="247"/>
      <c r="VYF389" s="247"/>
      <c r="VYG389" s="247"/>
      <c r="VYH389" s="247"/>
      <c r="VYI389" s="247"/>
      <c r="VYJ389" s="247"/>
      <c r="VYK389" s="247"/>
      <c r="VYL389" s="247"/>
      <c r="VYM389" s="247"/>
      <c r="VYN389" s="247"/>
      <c r="VYO389" s="247"/>
      <c r="VYP389" s="247"/>
      <c r="VYQ389" s="247"/>
      <c r="VYR389" s="247"/>
      <c r="VYS389" s="247"/>
      <c r="VYT389" s="247"/>
      <c r="VYU389" s="247"/>
      <c r="VYV389" s="247"/>
      <c r="VYW389" s="247"/>
      <c r="VYX389" s="247"/>
      <c r="VYY389" s="247"/>
      <c r="VYZ389" s="247"/>
      <c r="VZA389" s="247"/>
      <c r="VZB389" s="247"/>
      <c r="VZC389" s="247"/>
      <c r="VZD389" s="247"/>
      <c r="VZE389" s="247"/>
      <c r="VZF389" s="247"/>
      <c r="VZG389" s="247"/>
      <c r="VZH389" s="247"/>
      <c r="VZI389" s="247"/>
      <c r="VZJ389" s="247"/>
      <c r="VZK389" s="247"/>
      <c r="VZL389" s="247"/>
      <c r="VZM389" s="247"/>
      <c r="VZN389" s="247"/>
      <c r="VZO389" s="247"/>
      <c r="VZP389" s="247"/>
      <c r="VZQ389" s="247"/>
      <c r="VZR389" s="247"/>
      <c r="VZS389" s="247"/>
      <c r="VZT389" s="247"/>
      <c r="VZU389" s="247"/>
      <c r="VZV389" s="247"/>
      <c r="VZW389" s="247"/>
      <c r="VZX389" s="247"/>
      <c r="VZY389" s="247"/>
      <c r="VZZ389" s="247"/>
      <c r="WAA389" s="247"/>
      <c r="WAB389" s="247"/>
      <c r="WAC389" s="247"/>
      <c r="WAD389" s="247"/>
      <c r="WAE389" s="247"/>
      <c r="WAF389" s="247"/>
      <c r="WAG389" s="247"/>
      <c r="WAH389" s="247"/>
      <c r="WAI389" s="247"/>
      <c r="WAJ389" s="247"/>
      <c r="WAK389" s="247"/>
      <c r="WAL389" s="247"/>
      <c r="WAM389" s="247"/>
      <c r="WAN389" s="247"/>
      <c r="WAO389" s="247"/>
      <c r="WAP389" s="247"/>
      <c r="WAQ389" s="247"/>
      <c r="WAR389" s="247"/>
      <c r="WAS389" s="247"/>
      <c r="WAT389" s="247"/>
      <c r="WAU389" s="247"/>
      <c r="WAV389" s="247"/>
      <c r="WAW389" s="247"/>
      <c r="WAX389" s="247"/>
      <c r="WAY389" s="247"/>
      <c r="WAZ389" s="247"/>
      <c r="WBA389" s="247"/>
      <c r="WBB389" s="247"/>
      <c r="WBC389" s="247"/>
      <c r="WBD389" s="247"/>
      <c r="WBE389" s="247"/>
      <c r="WBF389" s="247"/>
      <c r="WBG389" s="247"/>
      <c r="WBH389" s="247"/>
      <c r="WBI389" s="247"/>
      <c r="WBJ389" s="247"/>
      <c r="WBK389" s="247"/>
      <c r="WBL389" s="247"/>
      <c r="WBM389" s="247"/>
      <c r="WBN389" s="247"/>
      <c r="WBO389" s="247"/>
      <c r="WBP389" s="247"/>
      <c r="WBQ389" s="247"/>
      <c r="WBR389" s="247"/>
      <c r="WBS389" s="247"/>
      <c r="WBT389" s="247"/>
      <c r="WBU389" s="247"/>
      <c r="WBV389" s="247"/>
      <c r="WBW389" s="247"/>
      <c r="WBX389" s="247"/>
      <c r="WBY389" s="247"/>
      <c r="WBZ389" s="247"/>
      <c r="WCA389" s="247"/>
      <c r="WCB389" s="247"/>
      <c r="WCC389" s="247"/>
      <c r="WCD389" s="247"/>
      <c r="WCE389" s="247"/>
      <c r="WCF389" s="247"/>
      <c r="WCG389" s="247"/>
      <c r="WCH389" s="247"/>
      <c r="WCI389" s="247"/>
      <c r="WCJ389" s="247"/>
      <c r="WCK389" s="247"/>
      <c r="WCL389" s="247"/>
      <c r="WCM389" s="247"/>
      <c r="WCN389" s="247"/>
      <c r="WCO389" s="247"/>
      <c r="WCP389" s="247"/>
      <c r="WCQ389" s="247"/>
      <c r="WCR389" s="247"/>
      <c r="WCS389" s="247"/>
      <c r="WCT389" s="247"/>
      <c r="WCU389" s="247"/>
      <c r="WCV389" s="247"/>
      <c r="WCW389" s="247"/>
      <c r="WCX389" s="247"/>
      <c r="WCY389" s="247"/>
      <c r="WCZ389" s="247"/>
      <c r="WDA389" s="247"/>
      <c r="WDB389" s="247"/>
      <c r="WDC389" s="247"/>
      <c r="WDD389" s="247"/>
      <c r="WDE389" s="247"/>
      <c r="WDF389" s="247"/>
      <c r="WDG389" s="247"/>
      <c r="WDH389" s="247"/>
      <c r="WDI389" s="247"/>
      <c r="WDJ389" s="247"/>
      <c r="WDK389" s="247"/>
      <c r="WDL389" s="247"/>
      <c r="WDM389" s="247"/>
      <c r="WDN389" s="247"/>
      <c r="WDO389" s="247"/>
      <c r="WDP389" s="247"/>
      <c r="WDQ389" s="247"/>
      <c r="WDR389" s="247"/>
      <c r="WDS389" s="247"/>
      <c r="WDT389" s="247"/>
      <c r="WDU389" s="247"/>
      <c r="WDV389" s="247"/>
      <c r="WDW389" s="247"/>
      <c r="WDX389" s="247"/>
      <c r="WDY389" s="247"/>
      <c r="WDZ389" s="247"/>
      <c r="WEA389" s="247"/>
      <c r="WEB389" s="247"/>
      <c r="WEC389" s="247"/>
      <c r="WED389" s="247"/>
      <c r="WEE389" s="247"/>
      <c r="WEF389" s="247"/>
      <c r="WEG389" s="247"/>
      <c r="WEH389" s="247"/>
      <c r="WEI389" s="247"/>
      <c r="WEJ389" s="247"/>
      <c r="WEK389" s="247"/>
      <c r="WEL389" s="247"/>
      <c r="WEM389" s="247"/>
      <c r="WEN389" s="247"/>
      <c r="WEO389" s="247"/>
      <c r="WEP389" s="247"/>
      <c r="WEQ389" s="247"/>
      <c r="WER389" s="247"/>
      <c r="WES389" s="247"/>
      <c r="WET389" s="247"/>
      <c r="WEU389" s="247"/>
      <c r="WEV389" s="247"/>
      <c r="WEW389" s="247"/>
      <c r="WEX389" s="247"/>
      <c r="WEY389" s="247"/>
      <c r="WEZ389" s="247"/>
      <c r="WFA389" s="247"/>
      <c r="WFB389" s="247"/>
      <c r="WFC389" s="247"/>
      <c r="WFD389" s="247"/>
      <c r="WFE389" s="247"/>
      <c r="WFF389" s="247"/>
      <c r="WFG389" s="247"/>
      <c r="WFH389" s="247"/>
      <c r="WFI389" s="247"/>
      <c r="WFJ389" s="247"/>
      <c r="WFK389" s="247"/>
      <c r="WFL389" s="247"/>
      <c r="WFM389" s="247"/>
      <c r="WFN389" s="247"/>
      <c r="WFO389" s="247"/>
      <c r="WFP389" s="247"/>
      <c r="WFQ389" s="247"/>
      <c r="WFR389" s="247"/>
      <c r="WFS389" s="247"/>
      <c r="WFT389" s="247"/>
      <c r="WFU389" s="247"/>
      <c r="WFV389" s="247"/>
      <c r="WFW389" s="247"/>
      <c r="WFX389" s="247"/>
      <c r="WFY389" s="247"/>
      <c r="WFZ389" s="247"/>
      <c r="WGA389" s="247"/>
      <c r="WGB389" s="247"/>
      <c r="WGC389" s="247"/>
      <c r="WGD389" s="247"/>
      <c r="WGE389" s="247"/>
      <c r="WGF389" s="247"/>
      <c r="WGG389" s="247"/>
      <c r="WGH389" s="247"/>
      <c r="WGI389" s="247"/>
      <c r="WGJ389" s="247"/>
      <c r="WGK389" s="247"/>
      <c r="WGL389" s="247"/>
      <c r="WGM389" s="247"/>
      <c r="WGN389" s="247"/>
      <c r="WGO389" s="247"/>
      <c r="WGP389" s="247"/>
      <c r="WGQ389" s="247"/>
      <c r="WGR389" s="247"/>
      <c r="WGS389" s="247"/>
      <c r="WGT389" s="247"/>
      <c r="WGU389" s="247"/>
      <c r="WGV389" s="247"/>
      <c r="WGW389" s="247"/>
      <c r="WGX389" s="247"/>
      <c r="WGY389" s="247"/>
      <c r="WGZ389" s="247"/>
      <c r="WHA389" s="247"/>
      <c r="WHB389" s="247"/>
      <c r="WHC389" s="247"/>
      <c r="WHD389" s="247"/>
      <c r="WHE389" s="247"/>
      <c r="WHF389" s="247"/>
      <c r="WHG389" s="247"/>
      <c r="WHH389" s="247"/>
      <c r="WHI389" s="247"/>
      <c r="WHJ389" s="247"/>
      <c r="WHK389" s="247"/>
      <c r="WHL389" s="247"/>
      <c r="WHM389" s="247"/>
      <c r="WHN389" s="247"/>
      <c r="WHO389" s="247"/>
      <c r="WHP389" s="247"/>
      <c r="WHQ389" s="247"/>
      <c r="WHR389" s="247"/>
      <c r="WHS389" s="247"/>
      <c r="WHT389" s="247"/>
      <c r="WHU389" s="247"/>
      <c r="WHV389" s="247"/>
      <c r="WHW389" s="247"/>
      <c r="WHX389" s="247"/>
      <c r="WHY389" s="247"/>
      <c r="WHZ389" s="247"/>
      <c r="WIA389" s="247"/>
      <c r="WIB389" s="247"/>
      <c r="WIC389" s="247"/>
      <c r="WID389" s="247"/>
      <c r="WIE389" s="247"/>
      <c r="WIF389" s="247"/>
      <c r="WIG389" s="247"/>
      <c r="WIH389" s="247"/>
      <c r="WII389" s="247"/>
      <c r="WIJ389" s="247"/>
      <c r="WIK389" s="247"/>
      <c r="WIL389" s="247"/>
      <c r="WIM389" s="247"/>
      <c r="WIN389" s="247"/>
      <c r="WIO389" s="247"/>
      <c r="WIP389" s="247"/>
      <c r="WIQ389" s="247"/>
      <c r="WIR389" s="247"/>
      <c r="WIS389" s="247"/>
      <c r="WIT389" s="247"/>
      <c r="WIU389" s="247"/>
      <c r="WIV389" s="247"/>
      <c r="WIW389" s="247"/>
      <c r="WIX389" s="247"/>
      <c r="WIY389" s="247"/>
      <c r="WIZ389" s="247"/>
      <c r="WJA389" s="247"/>
      <c r="WJB389" s="247"/>
      <c r="WJC389" s="247"/>
      <c r="WJD389" s="247"/>
      <c r="WJE389" s="247"/>
      <c r="WJF389" s="247"/>
      <c r="WJG389" s="247"/>
      <c r="WJH389" s="247"/>
      <c r="WJI389" s="247"/>
      <c r="WJJ389" s="247"/>
      <c r="WJK389" s="247"/>
      <c r="WJL389" s="247"/>
      <c r="WJM389" s="247"/>
      <c r="WJN389" s="247"/>
      <c r="WJO389" s="247"/>
      <c r="WJP389" s="247"/>
      <c r="WJQ389" s="247"/>
      <c r="WJR389" s="247"/>
      <c r="WJS389" s="247"/>
      <c r="WJT389" s="247"/>
      <c r="WJU389" s="247"/>
      <c r="WJV389" s="247"/>
      <c r="WJW389" s="247"/>
      <c r="WJX389" s="247"/>
      <c r="WJY389" s="247"/>
      <c r="WJZ389" s="247"/>
      <c r="WKA389" s="247"/>
      <c r="WKB389" s="247"/>
      <c r="WKC389" s="247"/>
      <c r="WKD389" s="247"/>
      <c r="WKE389" s="247"/>
      <c r="WKF389" s="247"/>
      <c r="WKG389" s="247"/>
      <c r="WKH389" s="247"/>
      <c r="WKI389" s="247"/>
      <c r="WKJ389" s="247"/>
      <c r="WKK389" s="247"/>
      <c r="WKL389" s="247"/>
      <c r="WKM389" s="247"/>
      <c r="WKN389" s="247"/>
      <c r="WKO389" s="247"/>
      <c r="WKP389" s="247"/>
      <c r="WKQ389" s="247"/>
      <c r="WKR389" s="247"/>
      <c r="WKS389" s="247"/>
      <c r="WKT389" s="247"/>
      <c r="WKU389" s="247"/>
      <c r="WKV389" s="247"/>
      <c r="WKW389" s="247"/>
      <c r="WKX389" s="247"/>
      <c r="WKY389" s="247"/>
      <c r="WKZ389" s="247"/>
      <c r="WLA389" s="247"/>
      <c r="WLB389" s="247"/>
      <c r="WLC389" s="247"/>
      <c r="WLD389" s="247"/>
      <c r="WLE389" s="247"/>
      <c r="WLF389" s="247"/>
      <c r="WLG389" s="247"/>
      <c r="WLH389" s="247"/>
      <c r="WLI389" s="247"/>
      <c r="WLJ389" s="247"/>
      <c r="WLK389" s="247"/>
      <c r="WLL389" s="247"/>
      <c r="WLM389" s="247"/>
      <c r="WLN389" s="247"/>
      <c r="WLO389" s="247"/>
      <c r="WLP389" s="247"/>
      <c r="WLQ389" s="247"/>
      <c r="WLR389" s="247"/>
      <c r="WLS389" s="247"/>
      <c r="WLT389" s="247"/>
      <c r="WLU389" s="247"/>
      <c r="WLV389" s="247"/>
      <c r="WLW389" s="247"/>
      <c r="WLX389" s="247"/>
      <c r="WLY389" s="247"/>
      <c r="WLZ389" s="247"/>
      <c r="WMA389" s="247"/>
      <c r="WMB389" s="247"/>
      <c r="WMC389" s="247"/>
      <c r="WMD389" s="247"/>
      <c r="WME389" s="247"/>
      <c r="WMF389" s="247"/>
      <c r="WMG389" s="247"/>
      <c r="WMH389" s="247"/>
      <c r="WMI389" s="247"/>
      <c r="WMJ389" s="247"/>
      <c r="WMK389" s="247"/>
      <c r="WML389" s="247"/>
      <c r="WMM389" s="247"/>
      <c r="WMN389" s="247"/>
      <c r="WMO389" s="247"/>
      <c r="WMP389" s="247"/>
      <c r="WMQ389" s="247"/>
      <c r="WMR389" s="247"/>
      <c r="WMS389" s="247"/>
      <c r="WMT389" s="247"/>
      <c r="WMU389" s="247"/>
      <c r="WMV389" s="247"/>
      <c r="WMW389" s="247"/>
      <c r="WMX389" s="247"/>
      <c r="WMY389" s="247"/>
      <c r="WMZ389" s="247"/>
      <c r="WNA389" s="247"/>
      <c r="WNB389" s="247"/>
      <c r="WNC389" s="247"/>
      <c r="WND389" s="247"/>
      <c r="WNE389" s="247"/>
      <c r="WNF389" s="247"/>
      <c r="WNG389" s="247"/>
      <c r="WNH389" s="247"/>
      <c r="WNI389" s="247"/>
      <c r="WNJ389" s="247"/>
      <c r="WNK389" s="247"/>
      <c r="WNL389" s="247"/>
      <c r="WNM389" s="247"/>
      <c r="WNN389" s="247"/>
      <c r="WNO389" s="247"/>
      <c r="WNP389" s="247"/>
      <c r="WNQ389" s="247"/>
      <c r="WNR389" s="247"/>
      <c r="WNS389" s="247"/>
      <c r="WNT389" s="247"/>
      <c r="WNU389" s="247"/>
      <c r="WNV389" s="247"/>
      <c r="WNW389" s="247"/>
      <c r="WNX389" s="247"/>
      <c r="WNY389" s="247"/>
      <c r="WNZ389" s="247"/>
      <c r="WOA389" s="247"/>
      <c r="WOB389" s="247"/>
      <c r="WOC389" s="247"/>
      <c r="WOD389" s="247"/>
      <c r="WOE389" s="247"/>
      <c r="WOF389" s="247"/>
      <c r="WOG389" s="247"/>
      <c r="WOH389" s="247"/>
      <c r="WOI389" s="247"/>
      <c r="WOJ389" s="247"/>
      <c r="WOK389" s="247"/>
      <c r="WOL389" s="247"/>
      <c r="WOM389" s="247"/>
      <c r="WON389" s="247"/>
      <c r="WOO389" s="247"/>
      <c r="WOP389" s="247"/>
      <c r="WOQ389" s="247"/>
      <c r="WOR389" s="247"/>
      <c r="WOS389" s="247"/>
      <c r="WOT389" s="247"/>
      <c r="WOU389" s="247"/>
      <c r="WOV389" s="247"/>
      <c r="WOW389" s="247"/>
      <c r="WOX389" s="247"/>
      <c r="WOY389" s="247"/>
      <c r="WOZ389" s="247"/>
      <c r="WPA389" s="247"/>
      <c r="WPB389" s="247"/>
      <c r="WPC389" s="247"/>
      <c r="WPD389" s="247"/>
      <c r="WPE389" s="247"/>
      <c r="WPF389" s="247"/>
      <c r="WPG389" s="247"/>
      <c r="WPH389" s="247"/>
      <c r="WPI389" s="247"/>
      <c r="WPJ389" s="247"/>
      <c r="WPK389" s="247"/>
      <c r="WPL389" s="247"/>
      <c r="WPM389" s="247"/>
      <c r="WPN389" s="247"/>
      <c r="WPO389" s="247"/>
      <c r="WPP389" s="247"/>
      <c r="WPQ389" s="247"/>
      <c r="WPR389" s="247"/>
      <c r="WPS389" s="247"/>
      <c r="WPT389" s="247"/>
      <c r="WPU389" s="247"/>
      <c r="WPV389" s="247"/>
      <c r="WPW389" s="247"/>
      <c r="WPX389" s="247"/>
      <c r="WPY389" s="247"/>
      <c r="WPZ389" s="247"/>
      <c r="WQA389" s="247"/>
      <c r="WQB389" s="247"/>
      <c r="WQC389" s="247"/>
      <c r="WQD389" s="247"/>
      <c r="WQE389" s="247"/>
      <c r="WQF389" s="247"/>
      <c r="WQG389" s="247"/>
      <c r="WQH389" s="247"/>
      <c r="WQI389" s="247"/>
      <c r="WQJ389" s="247"/>
      <c r="WQK389" s="247"/>
      <c r="WQL389" s="247"/>
      <c r="WQM389" s="247"/>
      <c r="WQN389" s="247"/>
      <c r="WQO389" s="247"/>
      <c r="WQP389" s="247"/>
      <c r="WQQ389" s="247"/>
      <c r="WQR389" s="247"/>
      <c r="WQS389" s="247"/>
      <c r="WQT389" s="247"/>
      <c r="WQU389" s="247"/>
      <c r="WQV389" s="247"/>
      <c r="WQW389" s="247"/>
      <c r="WQX389" s="247"/>
      <c r="WQY389" s="247"/>
      <c r="WQZ389" s="247"/>
      <c r="WRA389" s="247"/>
      <c r="WRB389" s="247"/>
      <c r="WRC389" s="247"/>
      <c r="WRD389" s="247"/>
      <c r="WRE389" s="247"/>
      <c r="WRF389" s="247"/>
      <c r="WRG389" s="247"/>
      <c r="WRH389" s="247"/>
      <c r="WRI389" s="247"/>
      <c r="WRJ389" s="247"/>
      <c r="WRK389" s="247"/>
      <c r="WRL389" s="247"/>
      <c r="WRM389" s="247"/>
      <c r="WRN389" s="247"/>
      <c r="WRO389" s="247"/>
      <c r="WRP389" s="247"/>
      <c r="WRQ389" s="247"/>
      <c r="WRR389" s="247"/>
      <c r="WRS389" s="247"/>
      <c r="WRT389" s="247"/>
      <c r="WRU389" s="247"/>
      <c r="WRV389" s="247"/>
      <c r="WRW389" s="247"/>
      <c r="WRX389" s="247"/>
      <c r="WRY389" s="247"/>
      <c r="WRZ389" s="247"/>
      <c r="WSA389" s="247"/>
      <c r="WSB389" s="247"/>
      <c r="WSC389" s="247"/>
      <c r="WSD389" s="247"/>
      <c r="WSE389" s="247"/>
      <c r="WSF389" s="247"/>
      <c r="WSG389" s="247"/>
      <c r="WSH389" s="247"/>
      <c r="WSI389" s="247"/>
      <c r="WSJ389" s="247"/>
      <c r="WSK389" s="247"/>
      <c r="WSL389" s="247"/>
      <c r="WSM389" s="247"/>
      <c r="WSN389" s="247"/>
      <c r="WSO389" s="247"/>
      <c r="WSP389" s="247"/>
      <c r="WSQ389" s="247"/>
      <c r="WSR389" s="247"/>
      <c r="WSS389" s="247"/>
      <c r="WST389" s="247"/>
      <c r="WSU389" s="247"/>
      <c r="WSV389" s="247"/>
      <c r="WSW389" s="247"/>
      <c r="WSX389" s="247"/>
      <c r="WSY389" s="247"/>
      <c r="WSZ389" s="247"/>
      <c r="WTA389" s="247"/>
      <c r="WTB389" s="247"/>
      <c r="WTC389" s="247"/>
      <c r="WTD389" s="247"/>
      <c r="WTE389" s="247"/>
      <c r="WTF389" s="247"/>
      <c r="WTG389" s="247"/>
      <c r="WTH389" s="247"/>
      <c r="WTI389" s="247"/>
      <c r="WTJ389" s="247"/>
      <c r="WTK389" s="247"/>
      <c r="WTL389" s="247"/>
      <c r="WTM389" s="247"/>
      <c r="WTN389" s="247"/>
      <c r="WTO389" s="247"/>
      <c r="WTP389" s="247"/>
      <c r="WTQ389" s="247"/>
      <c r="WTR389" s="247"/>
      <c r="WTS389" s="247"/>
      <c r="WTT389" s="247"/>
      <c r="WTU389" s="247"/>
      <c r="WTV389" s="247"/>
      <c r="WTW389" s="247"/>
      <c r="WTX389" s="247"/>
      <c r="WTY389" s="247"/>
      <c r="WTZ389" s="247"/>
      <c r="WUA389" s="247"/>
      <c r="WUB389" s="247"/>
      <c r="WUC389" s="247"/>
      <c r="WUD389" s="247"/>
      <c r="WUE389" s="247"/>
      <c r="WUF389" s="247"/>
      <c r="WUG389" s="247"/>
      <c r="WUH389" s="247"/>
      <c r="WUI389" s="247"/>
      <c r="WUJ389" s="247"/>
      <c r="WUK389" s="247"/>
      <c r="WUL389" s="247"/>
      <c r="WUM389" s="247"/>
      <c r="WUN389" s="247"/>
      <c r="WUO389" s="247"/>
      <c r="WUP389" s="247"/>
      <c r="WUQ389" s="247"/>
      <c r="WUR389" s="247"/>
      <c r="WUS389" s="247"/>
      <c r="WUT389" s="247"/>
      <c r="WUU389" s="247"/>
      <c r="WUV389" s="247"/>
      <c r="WUW389" s="247"/>
      <c r="WUX389" s="247"/>
      <c r="WUY389" s="247"/>
      <c r="WUZ389" s="247"/>
      <c r="WVA389" s="247"/>
      <c r="WVB389" s="247"/>
      <c r="WVC389" s="247"/>
      <c r="WVD389" s="247"/>
      <c r="WVE389" s="247"/>
      <c r="WVF389" s="247"/>
      <c r="WVG389" s="247"/>
      <c r="WVH389" s="247"/>
      <c r="WVI389" s="247"/>
      <c r="WVJ389" s="247"/>
      <c r="WVK389" s="247"/>
      <c r="WVL389" s="247"/>
      <c r="WVM389" s="247"/>
      <c r="WVN389" s="247"/>
      <c r="WVO389" s="247"/>
      <c r="WVP389" s="247"/>
      <c r="WVQ389" s="247"/>
      <c r="WVR389" s="247"/>
      <c r="WVS389" s="247"/>
      <c r="WVT389" s="247"/>
      <c r="WVU389" s="247"/>
      <c r="WVV389" s="247"/>
      <c r="WVW389" s="247"/>
      <c r="WVX389" s="247"/>
      <c r="WVY389" s="247"/>
      <c r="WVZ389" s="247"/>
      <c r="WWA389" s="247"/>
      <c r="WWB389" s="247"/>
      <c r="WWC389" s="247"/>
      <c r="WWD389" s="247"/>
      <c r="WWE389" s="247"/>
      <c r="WWF389" s="247"/>
      <c r="WWG389" s="247"/>
      <c r="WWH389" s="247"/>
      <c r="WWI389" s="247"/>
      <c r="WWJ389" s="247"/>
      <c r="WWK389" s="247"/>
      <c r="WWL389" s="247"/>
      <c r="WWM389" s="247"/>
      <c r="WWN389" s="247"/>
      <c r="WWO389" s="247"/>
      <c r="WWP389" s="247"/>
      <c r="WWQ389" s="247"/>
      <c r="WWR389" s="247"/>
      <c r="WWS389" s="247"/>
      <c r="WWT389" s="247"/>
      <c r="WWU389" s="247"/>
      <c r="WWV389" s="247"/>
      <c r="WWW389" s="247"/>
      <c r="WWX389" s="247"/>
      <c r="WWY389" s="247"/>
      <c r="WWZ389" s="247"/>
      <c r="WXA389" s="247"/>
      <c r="WXB389" s="247"/>
      <c r="WXC389" s="247"/>
      <c r="WXD389" s="247"/>
      <c r="WXE389" s="247"/>
      <c r="WXF389" s="247"/>
      <c r="WXG389" s="247"/>
      <c r="WXH389" s="247"/>
      <c r="WXI389" s="247"/>
      <c r="WXJ389" s="247"/>
      <c r="WXK389" s="247"/>
      <c r="WXL389" s="247"/>
      <c r="WXM389" s="247"/>
      <c r="WXN389" s="247"/>
      <c r="WXO389" s="247"/>
      <c r="WXP389" s="247"/>
      <c r="WXQ389" s="247"/>
      <c r="WXR389" s="247"/>
      <c r="WXS389" s="247"/>
      <c r="WXT389" s="247"/>
      <c r="WXU389" s="247"/>
      <c r="WXV389" s="247"/>
      <c r="WXW389" s="247"/>
      <c r="WXX389" s="247"/>
      <c r="WXY389" s="247"/>
      <c r="WXZ389" s="247"/>
      <c r="WYA389" s="247"/>
      <c r="WYB389" s="247"/>
      <c r="WYC389" s="247"/>
      <c r="WYD389" s="247"/>
      <c r="WYE389" s="247"/>
      <c r="WYF389" s="247"/>
      <c r="WYG389" s="247"/>
      <c r="WYH389" s="247"/>
      <c r="WYI389" s="247"/>
      <c r="WYJ389" s="247"/>
      <c r="WYK389" s="247"/>
      <c r="WYL389" s="247"/>
      <c r="WYM389" s="247"/>
      <c r="WYN389" s="247"/>
      <c r="WYO389" s="247"/>
      <c r="WYP389" s="247"/>
      <c r="WYQ389" s="247"/>
      <c r="WYR389" s="247"/>
      <c r="WYS389" s="247"/>
      <c r="WYT389" s="247"/>
      <c r="WYU389" s="247"/>
      <c r="WYV389" s="247"/>
      <c r="WYW389" s="247"/>
      <c r="WYX389" s="247"/>
      <c r="WYY389" s="247"/>
      <c r="WYZ389" s="247"/>
      <c r="WZA389" s="247"/>
      <c r="WZB389" s="247"/>
      <c r="WZC389" s="247"/>
      <c r="WZD389" s="247"/>
      <c r="WZE389" s="247"/>
      <c r="WZF389" s="247"/>
      <c r="WZG389" s="247"/>
      <c r="WZH389" s="247"/>
      <c r="WZI389" s="247"/>
      <c r="WZJ389" s="247"/>
      <c r="WZK389" s="247"/>
      <c r="WZL389" s="247"/>
      <c r="WZM389" s="247"/>
      <c r="WZN389" s="247"/>
      <c r="WZO389" s="247"/>
      <c r="WZP389" s="247"/>
      <c r="WZQ389" s="247"/>
      <c r="WZR389" s="247"/>
      <c r="WZS389" s="247"/>
      <c r="WZT389" s="247"/>
      <c r="WZU389" s="247"/>
      <c r="WZV389" s="247"/>
      <c r="WZW389" s="247"/>
      <c r="WZX389" s="247"/>
      <c r="WZY389" s="247"/>
      <c r="WZZ389" s="247"/>
      <c r="XAA389" s="247"/>
      <c r="XAB389" s="247"/>
      <c r="XAC389" s="247"/>
      <c r="XAD389" s="247"/>
      <c r="XAE389" s="247"/>
      <c r="XAF389" s="247"/>
      <c r="XAG389" s="247"/>
      <c r="XAH389" s="247"/>
      <c r="XAI389" s="247"/>
      <c r="XAJ389" s="247"/>
      <c r="XAK389" s="247"/>
      <c r="XAL389" s="247"/>
      <c r="XAM389" s="247"/>
      <c r="XAN389" s="247"/>
      <c r="XAO389" s="247"/>
      <c r="XAP389" s="247"/>
      <c r="XAQ389" s="247"/>
      <c r="XAR389" s="247"/>
      <c r="XAS389" s="247"/>
      <c r="XAT389" s="247"/>
      <c r="XAU389" s="247"/>
      <c r="XAV389" s="247"/>
      <c r="XAW389" s="247"/>
      <c r="XAX389" s="247"/>
      <c r="XAY389" s="247"/>
      <c r="XAZ389" s="247"/>
      <c r="XBA389" s="247"/>
      <c r="XBB389" s="247"/>
      <c r="XBC389" s="247"/>
      <c r="XBD389" s="247"/>
      <c r="XBE389" s="247"/>
      <c r="XBF389" s="247"/>
      <c r="XBG389" s="247"/>
      <c r="XBH389" s="247"/>
      <c r="XBI389" s="247"/>
      <c r="XBJ389" s="247"/>
      <c r="XBK389" s="247"/>
      <c r="XBL389" s="247"/>
      <c r="XBM389" s="247"/>
      <c r="XBN389" s="247"/>
      <c r="XBO389" s="247"/>
      <c r="XBP389" s="247"/>
      <c r="XBQ389" s="247"/>
      <c r="XBR389" s="247"/>
      <c r="XBS389" s="247"/>
      <c r="XBT389" s="247"/>
      <c r="XBU389" s="247"/>
      <c r="XBV389" s="247"/>
      <c r="XBW389" s="247"/>
      <c r="XBX389" s="247"/>
      <c r="XBY389" s="247"/>
      <c r="XBZ389" s="247"/>
      <c r="XCA389" s="247"/>
      <c r="XCB389" s="247"/>
      <c r="XCC389" s="247"/>
      <c r="XCD389" s="247"/>
      <c r="XCE389" s="247"/>
      <c r="XCF389" s="247"/>
      <c r="XCG389" s="247"/>
      <c r="XCH389" s="247"/>
      <c r="XCI389" s="247"/>
      <c r="XCJ389" s="247"/>
      <c r="XCK389" s="247"/>
      <c r="XCL389" s="247"/>
      <c r="XCM389" s="247"/>
      <c r="XCN389" s="247"/>
      <c r="XCO389" s="247"/>
      <c r="XCP389" s="247"/>
      <c r="XCQ389" s="247"/>
      <c r="XCR389" s="247"/>
      <c r="XCS389" s="247"/>
      <c r="XCT389" s="247"/>
      <c r="XCU389" s="247"/>
      <c r="XCV389" s="247"/>
      <c r="XCW389" s="247"/>
      <c r="XCX389" s="247"/>
      <c r="XCY389" s="247"/>
      <c r="XCZ389" s="247"/>
      <c r="XDA389" s="247"/>
      <c r="XDB389" s="247"/>
      <c r="XDC389" s="247"/>
      <c r="XDD389" s="247"/>
      <c r="XDE389" s="247"/>
      <c r="XDF389" s="247"/>
      <c r="XDG389" s="247"/>
      <c r="XDH389" s="247"/>
      <c r="XDI389" s="247"/>
      <c r="XDJ389" s="247"/>
      <c r="XDK389" s="247"/>
      <c r="XDL389" s="247"/>
      <c r="XDM389" s="247"/>
      <c r="XDN389" s="247"/>
      <c r="XDO389" s="247"/>
      <c r="XDP389" s="247"/>
      <c r="XDQ389" s="247"/>
      <c r="XDR389" s="247"/>
      <c r="XDS389" s="247"/>
      <c r="XDT389" s="247"/>
      <c r="XDU389" s="247"/>
      <c r="XDV389" s="247"/>
      <c r="XDW389" s="247"/>
      <c r="XDX389" s="247"/>
      <c r="XDY389" s="247"/>
      <c r="XDZ389" s="247"/>
      <c r="XEA389" s="247"/>
      <c r="XEB389" s="247"/>
      <c r="XEC389" s="247"/>
      <c r="XED389" s="247"/>
      <c r="XEE389" s="247"/>
      <c r="XEF389" s="247"/>
      <c r="XEG389" s="247"/>
      <c r="XEH389" s="247"/>
      <c r="XEI389" s="247"/>
      <c r="XEJ389" s="247"/>
      <c r="XEK389" s="247"/>
      <c r="XEL389" s="247"/>
      <c r="XEM389" s="247"/>
      <c r="XEN389" s="247"/>
      <c r="XEO389" s="247"/>
      <c r="XEP389" s="247"/>
      <c r="XEQ389" s="247"/>
      <c r="XER389" s="247"/>
      <c r="XES389" s="247"/>
      <c r="XET389" s="247"/>
      <c r="XEU389" s="247"/>
      <c r="XEV389" s="247"/>
      <c r="XEW389" s="247"/>
      <c r="XEX389" s="247"/>
      <c r="XEY389" s="247"/>
      <c r="XEZ389" s="247"/>
      <c r="XFA389" s="247"/>
      <c r="XFB389" s="247"/>
      <c r="XFC389" s="247"/>
      <c r="XFD389" s="247"/>
    </row>
    <row r="390" spans="1:16384" s="243" customFormat="1" ht="18" customHeight="1" x14ac:dyDescent="0.25">
      <c r="A390" s="301" t="str">
        <f t="shared" si="52"/>
        <v>2018年1月</v>
      </c>
      <c r="B390" s="332">
        <v>43104</v>
      </c>
      <c r="C390" s="333" t="s">
        <v>1085</v>
      </c>
      <c r="D390" s="334" t="s">
        <v>617</v>
      </c>
      <c r="E390" s="305" t="str">
        <f t="shared" si="50"/>
        <v>A</v>
      </c>
      <c r="F390" s="305" t="str">
        <f t="shared" si="51"/>
        <v>B</v>
      </c>
      <c r="G390" s="347" t="s">
        <v>327</v>
      </c>
      <c r="H390" s="307" t="s">
        <v>328</v>
      </c>
      <c r="I390" s="307" t="s">
        <v>33</v>
      </c>
      <c r="J390" s="307"/>
      <c r="K390" s="308" t="s">
        <v>355</v>
      </c>
      <c r="L390" s="336" t="s">
        <v>35</v>
      </c>
      <c r="M390" s="306" t="s">
        <v>94</v>
      </c>
      <c r="N390" s="306"/>
      <c r="O390" s="306" t="s">
        <v>37</v>
      </c>
      <c r="P390" s="308">
        <v>19.5</v>
      </c>
      <c r="Q390" s="309">
        <v>19.5</v>
      </c>
      <c r="R390" s="312">
        <v>9280</v>
      </c>
      <c r="S390" s="310">
        <f t="shared" si="48"/>
        <v>180960</v>
      </c>
      <c r="T390" s="311"/>
      <c r="U390" s="311">
        <f t="shared" si="45"/>
        <v>180960</v>
      </c>
      <c r="V390" s="451">
        <v>43125</v>
      </c>
      <c r="W390" s="452">
        <v>43126</v>
      </c>
      <c r="X390" s="308">
        <v>750</v>
      </c>
      <c r="Y390" s="313" t="s">
        <v>1102</v>
      </c>
      <c r="Z390" s="314">
        <v>3120</v>
      </c>
      <c r="AA390" s="315">
        <v>180125</v>
      </c>
      <c r="AB390" s="316" t="s">
        <v>1101</v>
      </c>
      <c r="AC390" s="317">
        <v>43132</v>
      </c>
      <c r="AD390" s="318">
        <f t="shared" si="46"/>
        <v>43189</v>
      </c>
      <c r="AE390" s="319">
        <f>IF(OR(G390=账期!$A$18,G390=账期!$A$20,G390=账期!$A$22,G390=账期!$A$24,G390=账期!$A$25,G390=账期!$A$27,G390=账期!$A$26,G390=账期!$A$28,G390=账期!$A$30,G390=账期!$A$32,G390=账期!$A$34,G390=账期!$A$35,G390=账期!$A$37,G390=账期!$A$39,G390=账期!$A$40,G390=账期!$A$41,G390=账期!$A$42,G390=账期!$A$43,G390=账期!$A$44,G390=账期!$A$45,G390=账期!$A$46,G390=账期!$A$48,G390=账期!$A$50,G390=账期!$A$51,G390=账期!$A$52,G390=账期!$A$53,G390=账期!$A$54,G390=账期!$A$56,G390=账期!$A$57,G390=账期!$A$58,G390=账期!$A$59,G390=账期!$A$60,G390=账期!$A$61,G390=账期!$A$62,G390=账期!$A$63,G390=账期!$A$64,G390=账期!$A$66,G390=账期!$A$67,G390=账期!$A$68,G390=账期!$A$70,G390=账期!$A$71),30,IF(OR(G390=账期!$A$74,G390=账期!$A$77,G390=账期!$A$76,G390=账期!$A$79,G390=账期!$A$80,G390=账期!$A$81,G390=账期!$A$83,G390=账期!$A$85,G390=账期!$A$87,G390=账期!$A$89,G390=账期!$A$91),60,IF(OR(G390=账期!$A$93,G390=账期!$A$94,G390=账期!$A$95,G390=账期!$A$96,G390=账期!$A$98,G390=账期!$A$99,G390=账期!$A$101,G390=账期!$A$102),90,0)))</f>
        <v>30</v>
      </c>
      <c r="AF390" s="319"/>
      <c r="AG390" s="306" t="s">
        <v>50</v>
      </c>
      <c r="AH390" s="319" t="str">
        <f t="shared" si="49"/>
        <v>徐绪盛</v>
      </c>
      <c r="AI390" s="321"/>
      <c r="AJ390" s="247"/>
      <c r="AK390" s="247"/>
      <c r="AL390" s="247"/>
      <c r="AM390" s="247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47"/>
      <c r="AY390" s="247"/>
      <c r="AZ390" s="247"/>
      <c r="BA390" s="247"/>
      <c r="BB390" s="247"/>
      <c r="BC390" s="247"/>
      <c r="BD390" s="247"/>
      <c r="BE390" s="247"/>
      <c r="BF390" s="247"/>
      <c r="BG390" s="247"/>
      <c r="BH390" s="247"/>
      <c r="BI390" s="247"/>
      <c r="BJ390" s="247"/>
      <c r="BK390" s="247"/>
      <c r="BL390" s="247"/>
      <c r="BM390" s="247"/>
      <c r="BN390" s="247"/>
      <c r="BO390" s="247"/>
      <c r="BP390" s="247"/>
      <c r="BQ390" s="247"/>
      <c r="BR390" s="247"/>
      <c r="BS390" s="247"/>
      <c r="BT390" s="247"/>
      <c r="BU390" s="247"/>
      <c r="BV390" s="247"/>
      <c r="BW390" s="247"/>
      <c r="BX390" s="247"/>
      <c r="BY390" s="247"/>
      <c r="BZ390" s="247"/>
      <c r="CA390" s="247"/>
      <c r="CB390" s="247"/>
      <c r="CC390" s="247"/>
      <c r="CD390" s="247"/>
      <c r="CE390" s="247"/>
      <c r="CF390" s="247"/>
      <c r="CG390" s="247"/>
      <c r="CH390" s="247"/>
      <c r="CI390" s="247"/>
      <c r="CJ390" s="247"/>
      <c r="CK390" s="247"/>
      <c r="CL390" s="247"/>
      <c r="CM390" s="247"/>
      <c r="CN390" s="247"/>
      <c r="CO390" s="247"/>
      <c r="CP390" s="247"/>
      <c r="CQ390" s="247"/>
      <c r="CR390" s="247"/>
      <c r="CS390" s="247"/>
      <c r="CT390" s="247"/>
      <c r="CU390" s="247"/>
      <c r="CV390" s="247"/>
      <c r="CW390" s="247"/>
      <c r="CX390" s="247"/>
      <c r="CY390" s="247"/>
      <c r="CZ390" s="247"/>
      <c r="DA390" s="247"/>
      <c r="DB390" s="247"/>
      <c r="DC390" s="247"/>
      <c r="DD390" s="247"/>
      <c r="DE390" s="247"/>
      <c r="DF390" s="247"/>
      <c r="DG390" s="247"/>
      <c r="DH390" s="247"/>
      <c r="DI390" s="247"/>
      <c r="DJ390" s="247"/>
      <c r="DK390" s="247"/>
      <c r="DL390" s="247"/>
      <c r="DM390" s="247"/>
      <c r="DN390" s="247"/>
      <c r="DO390" s="247"/>
      <c r="DP390" s="247"/>
      <c r="DQ390" s="247"/>
      <c r="DR390" s="247"/>
      <c r="DS390" s="247"/>
      <c r="DT390" s="247"/>
      <c r="DU390" s="247"/>
      <c r="DV390" s="247"/>
      <c r="DW390" s="247"/>
      <c r="DX390" s="247"/>
      <c r="DY390" s="247"/>
      <c r="DZ390" s="247"/>
      <c r="EA390" s="247"/>
      <c r="EB390" s="247"/>
      <c r="EC390" s="247"/>
      <c r="ED390" s="247"/>
      <c r="EE390" s="247"/>
      <c r="EF390" s="247"/>
      <c r="EG390" s="247"/>
      <c r="EH390" s="247"/>
      <c r="EI390" s="247"/>
      <c r="EJ390" s="247"/>
      <c r="EK390" s="247"/>
      <c r="EL390" s="247"/>
      <c r="EM390" s="247"/>
      <c r="EN390" s="247"/>
      <c r="EO390" s="247"/>
      <c r="EP390" s="247"/>
      <c r="EQ390" s="247"/>
      <c r="ER390" s="247"/>
      <c r="ES390" s="247"/>
      <c r="ET390" s="247"/>
      <c r="EU390" s="247"/>
      <c r="EV390" s="247"/>
      <c r="EW390" s="247"/>
      <c r="EX390" s="247"/>
      <c r="EY390" s="247"/>
      <c r="EZ390" s="247"/>
      <c r="FA390" s="247"/>
      <c r="FB390" s="247"/>
      <c r="FC390" s="247"/>
      <c r="FD390" s="247"/>
      <c r="FE390" s="247"/>
      <c r="FF390" s="247"/>
      <c r="FG390" s="247"/>
      <c r="FH390" s="247"/>
      <c r="FI390" s="247"/>
      <c r="FJ390" s="247"/>
      <c r="FK390" s="247"/>
      <c r="FL390" s="247"/>
      <c r="FM390" s="247"/>
      <c r="FN390" s="247"/>
      <c r="FO390" s="247"/>
      <c r="FP390" s="247"/>
      <c r="FQ390" s="247"/>
      <c r="FR390" s="247"/>
      <c r="FS390" s="247"/>
      <c r="FT390" s="247"/>
      <c r="FU390" s="247"/>
      <c r="FV390" s="247"/>
      <c r="FW390" s="247"/>
      <c r="FX390" s="247"/>
      <c r="FY390" s="247"/>
      <c r="FZ390" s="247"/>
      <c r="GA390" s="247"/>
      <c r="GB390" s="247"/>
      <c r="GC390" s="247"/>
      <c r="GD390" s="247"/>
      <c r="GE390" s="247"/>
      <c r="GF390" s="247"/>
      <c r="GG390" s="247"/>
      <c r="GH390" s="247"/>
      <c r="GI390" s="247"/>
      <c r="GJ390" s="247"/>
      <c r="GK390" s="247"/>
      <c r="GL390" s="247"/>
      <c r="GM390" s="247"/>
      <c r="GN390" s="247"/>
      <c r="GO390" s="247"/>
      <c r="GP390" s="247"/>
      <c r="GQ390" s="247"/>
      <c r="GR390" s="247"/>
      <c r="GS390" s="247"/>
      <c r="GT390" s="247"/>
      <c r="GU390" s="247"/>
      <c r="GV390" s="247"/>
      <c r="GW390" s="247"/>
      <c r="GX390" s="247"/>
      <c r="GY390" s="247"/>
      <c r="GZ390" s="247"/>
      <c r="HA390" s="247"/>
      <c r="HB390" s="247"/>
      <c r="HC390" s="247"/>
      <c r="HD390" s="247"/>
      <c r="HE390" s="247"/>
      <c r="HF390" s="247"/>
      <c r="HG390" s="247"/>
      <c r="HH390" s="247"/>
      <c r="HI390" s="247"/>
      <c r="HJ390" s="247"/>
      <c r="HK390" s="247"/>
      <c r="HL390" s="247"/>
      <c r="HM390" s="247"/>
      <c r="HN390" s="247"/>
      <c r="HO390" s="247"/>
      <c r="HP390" s="247"/>
      <c r="HQ390" s="247"/>
      <c r="HR390" s="247"/>
      <c r="HS390" s="247"/>
      <c r="HT390" s="247"/>
      <c r="HU390" s="247"/>
      <c r="HV390" s="247"/>
      <c r="HW390" s="247"/>
      <c r="HX390" s="247"/>
      <c r="HY390" s="247"/>
      <c r="HZ390" s="247"/>
      <c r="IA390" s="247"/>
      <c r="IB390" s="247"/>
      <c r="IC390" s="247"/>
      <c r="ID390" s="247"/>
      <c r="IE390" s="247"/>
      <c r="IF390" s="247"/>
      <c r="IG390" s="247"/>
      <c r="IH390" s="247"/>
      <c r="II390" s="247"/>
      <c r="IJ390" s="247"/>
      <c r="IK390" s="247"/>
      <c r="IL390" s="247"/>
      <c r="IM390" s="247"/>
      <c r="IN390" s="247"/>
      <c r="IO390" s="247"/>
      <c r="IP390" s="247"/>
      <c r="IQ390" s="247"/>
      <c r="IR390" s="247"/>
      <c r="IS390" s="247"/>
      <c r="IT390" s="247"/>
      <c r="IU390" s="247"/>
      <c r="IV390" s="247"/>
      <c r="IW390" s="247"/>
      <c r="IX390" s="247"/>
      <c r="IY390" s="247"/>
      <c r="IZ390" s="247"/>
      <c r="JA390" s="247"/>
      <c r="JB390" s="247"/>
      <c r="JC390" s="247"/>
      <c r="JD390" s="247"/>
      <c r="JE390" s="247"/>
      <c r="JF390" s="247"/>
      <c r="JG390" s="247"/>
      <c r="JH390" s="247"/>
      <c r="JI390" s="247"/>
      <c r="JJ390" s="247"/>
      <c r="JK390" s="247"/>
      <c r="JL390" s="247"/>
      <c r="JM390" s="247"/>
      <c r="JN390" s="247"/>
      <c r="JO390" s="247"/>
      <c r="JP390" s="247"/>
      <c r="JQ390" s="247"/>
      <c r="JR390" s="247"/>
      <c r="JS390" s="247"/>
      <c r="JT390" s="247"/>
      <c r="JU390" s="247"/>
      <c r="JV390" s="247"/>
      <c r="JW390" s="247"/>
      <c r="JX390" s="247"/>
      <c r="JY390" s="247"/>
      <c r="JZ390" s="247"/>
      <c r="KA390" s="247"/>
      <c r="KB390" s="247"/>
      <c r="KC390" s="247"/>
      <c r="KD390" s="247"/>
      <c r="KE390" s="247"/>
      <c r="KF390" s="247"/>
      <c r="KG390" s="247"/>
      <c r="KH390" s="247"/>
      <c r="KI390" s="247"/>
      <c r="KJ390" s="247"/>
      <c r="KK390" s="247"/>
      <c r="KL390" s="247"/>
      <c r="KM390" s="247"/>
      <c r="KN390" s="247"/>
      <c r="KO390" s="247"/>
      <c r="KP390" s="247"/>
      <c r="KQ390" s="247"/>
      <c r="KR390" s="247"/>
      <c r="KS390" s="247"/>
      <c r="KT390" s="247"/>
      <c r="KU390" s="247"/>
      <c r="KV390" s="247"/>
      <c r="KW390" s="247"/>
      <c r="KX390" s="247"/>
      <c r="KY390" s="247"/>
      <c r="KZ390" s="247"/>
      <c r="LA390" s="247"/>
      <c r="LB390" s="247"/>
      <c r="LC390" s="247"/>
      <c r="LD390" s="247"/>
      <c r="LE390" s="247"/>
      <c r="LF390" s="247"/>
      <c r="LG390" s="247"/>
      <c r="LH390" s="247"/>
      <c r="LI390" s="247"/>
      <c r="LJ390" s="247"/>
      <c r="LK390" s="247"/>
      <c r="LL390" s="247"/>
      <c r="LM390" s="247"/>
      <c r="LN390" s="247"/>
      <c r="LO390" s="247"/>
      <c r="LP390" s="247"/>
      <c r="LQ390" s="247"/>
      <c r="LR390" s="247"/>
      <c r="LS390" s="247"/>
      <c r="LT390" s="247"/>
      <c r="LU390" s="247"/>
      <c r="LV390" s="247"/>
      <c r="LW390" s="247"/>
      <c r="LX390" s="247"/>
      <c r="LY390" s="247"/>
      <c r="LZ390" s="247"/>
      <c r="MA390" s="247"/>
      <c r="MB390" s="247"/>
      <c r="MC390" s="247"/>
      <c r="MD390" s="247"/>
      <c r="ME390" s="247"/>
      <c r="MF390" s="247"/>
      <c r="MG390" s="247"/>
      <c r="MH390" s="247"/>
      <c r="MI390" s="247"/>
      <c r="MJ390" s="247"/>
      <c r="MK390" s="247"/>
      <c r="ML390" s="247"/>
      <c r="MM390" s="247"/>
      <c r="MN390" s="247"/>
      <c r="MO390" s="247"/>
      <c r="MP390" s="247"/>
      <c r="MQ390" s="247"/>
      <c r="MR390" s="247"/>
      <c r="MS390" s="247"/>
      <c r="MT390" s="247"/>
      <c r="MU390" s="247"/>
      <c r="MV390" s="247"/>
      <c r="MW390" s="247"/>
      <c r="MX390" s="247"/>
      <c r="MY390" s="247"/>
      <c r="MZ390" s="247"/>
      <c r="NA390" s="247"/>
      <c r="NB390" s="247"/>
      <c r="NC390" s="247"/>
      <c r="ND390" s="247"/>
      <c r="NE390" s="247"/>
      <c r="NF390" s="247"/>
      <c r="NG390" s="247"/>
      <c r="NH390" s="247"/>
      <c r="NI390" s="247"/>
      <c r="NJ390" s="247"/>
      <c r="NK390" s="247"/>
      <c r="NL390" s="247"/>
      <c r="NM390" s="247"/>
      <c r="NN390" s="247"/>
      <c r="NO390" s="247"/>
      <c r="NP390" s="247"/>
      <c r="NQ390" s="247"/>
      <c r="NR390" s="247"/>
      <c r="NS390" s="247"/>
      <c r="NT390" s="247"/>
      <c r="NU390" s="247"/>
      <c r="NV390" s="247"/>
      <c r="NW390" s="247"/>
      <c r="NX390" s="247"/>
      <c r="NY390" s="247"/>
      <c r="NZ390" s="247"/>
      <c r="OA390" s="247"/>
      <c r="OB390" s="247"/>
      <c r="OC390" s="247"/>
      <c r="OD390" s="247"/>
      <c r="OE390" s="247"/>
      <c r="OF390" s="247"/>
      <c r="OG390" s="247"/>
      <c r="OH390" s="247"/>
      <c r="OI390" s="247"/>
      <c r="OJ390" s="247"/>
      <c r="OK390" s="247"/>
      <c r="OL390" s="247"/>
      <c r="OM390" s="247"/>
      <c r="ON390" s="247"/>
      <c r="OO390" s="247"/>
      <c r="OP390" s="247"/>
      <c r="OQ390" s="247"/>
      <c r="OR390" s="247"/>
      <c r="OS390" s="247"/>
      <c r="OT390" s="247"/>
      <c r="OU390" s="247"/>
      <c r="OV390" s="247"/>
      <c r="OW390" s="247"/>
      <c r="OX390" s="247"/>
      <c r="OY390" s="247"/>
      <c r="OZ390" s="247"/>
      <c r="PA390" s="247"/>
      <c r="PB390" s="247"/>
      <c r="PC390" s="247"/>
      <c r="PD390" s="247"/>
      <c r="PE390" s="247"/>
      <c r="PF390" s="247"/>
      <c r="PG390" s="247"/>
      <c r="PH390" s="247"/>
      <c r="PI390" s="247"/>
      <c r="PJ390" s="247"/>
      <c r="PK390" s="247"/>
      <c r="PL390" s="247"/>
      <c r="PM390" s="247"/>
      <c r="PN390" s="247"/>
      <c r="PO390" s="247"/>
      <c r="PP390" s="247"/>
      <c r="PQ390" s="247"/>
      <c r="PR390" s="247"/>
      <c r="PS390" s="247"/>
      <c r="PT390" s="247"/>
      <c r="PU390" s="247"/>
      <c r="PV390" s="247"/>
      <c r="PW390" s="247"/>
      <c r="PX390" s="247"/>
      <c r="PY390" s="247"/>
      <c r="PZ390" s="247"/>
      <c r="QA390" s="247"/>
      <c r="QB390" s="247"/>
      <c r="QC390" s="247"/>
      <c r="QD390" s="247"/>
      <c r="QE390" s="247"/>
      <c r="QF390" s="247"/>
      <c r="QG390" s="247"/>
      <c r="QH390" s="247"/>
      <c r="QI390" s="247"/>
      <c r="QJ390" s="247"/>
      <c r="QK390" s="247"/>
      <c r="QL390" s="247"/>
      <c r="QM390" s="247"/>
      <c r="QN390" s="247"/>
      <c r="QO390" s="247"/>
      <c r="QP390" s="247"/>
      <c r="QQ390" s="247"/>
      <c r="QR390" s="247"/>
      <c r="QS390" s="247"/>
      <c r="QT390" s="247"/>
      <c r="QU390" s="247"/>
      <c r="QV390" s="247"/>
      <c r="QW390" s="247"/>
      <c r="QX390" s="247"/>
      <c r="QY390" s="247"/>
      <c r="QZ390" s="247"/>
      <c r="RA390" s="247"/>
      <c r="RB390" s="247"/>
      <c r="RC390" s="247"/>
      <c r="RD390" s="247"/>
      <c r="RE390" s="247"/>
      <c r="RF390" s="247"/>
      <c r="RG390" s="247"/>
      <c r="RH390" s="247"/>
      <c r="RI390" s="247"/>
      <c r="RJ390" s="247"/>
      <c r="RK390" s="247"/>
      <c r="RL390" s="247"/>
      <c r="RM390" s="247"/>
      <c r="RN390" s="247"/>
      <c r="RO390" s="247"/>
      <c r="RP390" s="247"/>
      <c r="RQ390" s="247"/>
      <c r="RR390" s="247"/>
      <c r="RS390" s="247"/>
      <c r="RT390" s="247"/>
      <c r="RU390" s="247"/>
      <c r="RV390" s="247"/>
      <c r="RW390" s="247"/>
      <c r="RX390" s="247"/>
      <c r="RY390" s="247"/>
      <c r="RZ390" s="247"/>
      <c r="SA390" s="247"/>
      <c r="SB390" s="247"/>
      <c r="SC390" s="247"/>
      <c r="SD390" s="247"/>
      <c r="SE390" s="247"/>
      <c r="SF390" s="247"/>
      <c r="SG390" s="247"/>
      <c r="SH390" s="247"/>
      <c r="SI390" s="247"/>
      <c r="SJ390" s="247"/>
      <c r="SK390" s="247"/>
      <c r="SL390" s="247"/>
      <c r="SM390" s="247"/>
      <c r="SN390" s="247"/>
      <c r="SO390" s="247"/>
      <c r="SP390" s="247"/>
      <c r="SQ390" s="247"/>
      <c r="SR390" s="247"/>
      <c r="SS390" s="247"/>
      <c r="ST390" s="247"/>
      <c r="SU390" s="247"/>
      <c r="SV390" s="247"/>
      <c r="SW390" s="247"/>
      <c r="SX390" s="247"/>
      <c r="SY390" s="247"/>
      <c r="SZ390" s="247"/>
      <c r="TA390" s="247"/>
      <c r="TB390" s="247"/>
      <c r="TC390" s="247"/>
      <c r="TD390" s="247"/>
      <c r="TE390" s="247"/>
      <c r="TF390" s="247"/>
      <c r="TG390" s="247"/>
      <c r="TH390" s="247"/>
      <c r="TI390" s="247"/>
      <c r="TJ390" s="247"/>
      <c r="TK390" s="247"/>
      <c r="TL390" s="247"/>
      <c r="TM390" s="247"/>
      <c r="TN390" s="247"/>
      <c r="TO390" s="247"/>
      <c r="TP390" s="247"/>
      <c r="TQ390" s="247"/>
      <c r="TR390" s="247"/>
      <c r="TS390" s="247"/>
      <c r="TT390" s="247"/>
      <c r="TU390" s="247"/>
      <c r="TV390" s="247"/>
      <c r="TW390" s="247"/>
      <c r="TX390" s="247"/>
      <c r="TY390" s="247"/>
      <c r="TZ390" s="247"/>
      <c r="UA390" s="247"/>
      <c r="UB390" s="247"/>
      <c r="UC390" s="247"/>
      <c r="UD390" s="247"/>
      <c r="UE390" s="247"/>
      <c r="UF390" s="247"/>
      <c r="UG390" s="247"/>
      <c r="UH390" s="247"/>
      <c r="UI390" s="247"/>
      <c r="UJ390" s="247"/>
      <c r="UK390" s="247"/>
      <c r="UL390" s="247"/>
      <c r="UM390" s="247"/>
      <c r="UN390" s="247"/>
      <c r="UO390" s="247"/>
      <c r="UP390" s="247"/>
      <c r="UQ390" s="247"/>
      <c r="UR390" s="247"/>
      <c r="US390" s="247"/>
      <c r="UT390" s="247"/>
      <c r="UU390" s="247"/>
      <c r="UV390" s="247"/>
      <c r="UW390" s="247"/>
      <c r="UX390" s="247"/>
      <c r="UY390" s="247"/>
      <c r="UZ390" s="247"/>
      <c r="VA390" s="247"/>
      <c r="VB390" s="247"/>
      <c r="VC390" s="247"/>
      <c r="VD390" s="247"/>
      <c r="VE390" s="247"/>
      <c r="VF390" s="247"/>
      <c r="VG390" s="247"/>
      <c r="VH390" s="247"/>
      <c r="VI390" s="247"/>
      <c r="VJ390" s="247"/>
      <c r="VK390" s="247"/>
      <c r="VL390" s="247"/>
      <c r="VM390" s="247"/>
      <c r="VN390" s="247"/>
      <c r="VO390" s="247"/>
      <c r="VP390" s="247"/>
      <c r="VQ390" s="247"/>
      <c r="VR390" s="247"/>
      <c r="VS390" s="247"/>
      <c r="VT390" s="247"/>
      <c r="VU390" s="247"/>
      <c r="VV390" s="247"/>
      <c r="VW390" s="247"/>
      <c r="VX390" s="247"/>
      <c r="VY390" s="247"/>
      <c r="VZ390" s="247"/>
      <c r="WA390" s="247"/>
      <c r="WB390" s="247"/>
      <c r="WC390" s="247"/>
      <c r="WD390" s="247"/>
      <c r="WE390" s="247"/>
      <c r="WF390" s="247"/>
      <c r="WG390" s="247"/>
      <c r="WH390" s="247"/>
      <c r="WI390" s="247"/>
      <c r="WJ390" s="247"/>
      <c r="WK390" s="247"/>
      <c r="WL390" s="247"/>
      <c r="WM390" s="247"/>
      <c r="WN390" s="247"/>
      <c r="WO390" s="247"/>
      <c r="WP390" s="247"/>
      <c r="WQ390" s="247"/>
      <c r="WR390" s="247"/>
      <c r="WS390" s="247"/>
      <c r="WT390" s="247"/>
      <c r="WU390" s="247"/>
      <c r="WV390" s="247"/>
      <c r="WW390" s="247"/>
      <c r="WX390" s="247"/>
      <c r="WY390" s="247"/>
      <c r="WZ390" s="247"/>
      <c r="XA390" s="247"/>
      <c r="XB390" s="247"/>
      <c r="XC390" s="247"/>
      <c r="XD390" s="247"/>
      <c r="XE390" s="247"/>
      <c r="XF390" s="247"/>
      <c r="XG390" s="247"/>
      <c r="XH390" s="247"/>
      <c r="XI390" s="247"/>
      <c r="XJ390" s="247"/>
      <c r="XK390" s="247"/>
      <c r="XL390" s="247"/>
      <c r="XM390" s="247"/>
      <c r="XN390" s="247"/>
      <c r="XO390" s="247"/>
      <c r="XP390" s="247"/>
      <c r="XQ390" s="247"/>
      <c r="XR390" s="247"/>
      <c r="XS390" s="247"/>
      <c r="XT390" s="247"/>
      <c r="XU390" s="247"/>
      <c r="XV390" s="247"/>
      <c r="XW390" s="247"/>
      <c r="XX390" s="247"/>
      <c r="XY390" s="247"/>
      <c r="XZ390" s="247"/>
      <c r="YA390" s="247"/>
      <c r="YB390" s="247"/>
      <c r="YC390" s="247"/>
      <c r="YD390" s="247"/>
      <c r="YE390" s="247"/>
      <c r="YF390" s="247"/>
      <c r="YG390" s="247"/>
      <c r="YH390" s="247"/>
      <c r="YI390" s="247"/>
      <c r="YJ390" s="247"/>
      <c r="YK390" s="247"/>
      <c r="YL390" s="247"/>
      <c r="YM390" s="247"/>
      <c r="YN390" s="247"/>
      <c r="YO390" s="247"/>
      <c r="YP390" s="247"/>
      <c r="YQ390" s="247"/>
      <c r="YR390" s="247"/>
      <c r="YS390" s="247"/>
      <c r="YT390" s="247"/>
      <c r="YU390" s="247"/>
      <c r="YV390" s="247"/>
      <c r="YW390" s="247"/>
      <c r="YX390" s="247"/>
      <c r="YY390" s="247"/>
      <c r="YZ390" s="247"/>
      <c r="ZA390" s="247"/>
      <c r="ZB390" s="247"/>
      <c r="ZC390" s="247"/>
      <c r="ZD390" s="247"/>
      <c r="ZE390" s="247"/>
      <c r="ZF390" s="247"/>
      <c r="ZG390" s="247"/>
      <c r="ZH390" s="247"/>
      <c r="ZI390" s="247"/>
      <c r="ZJ390" s="247"/>
      <c r="ZK390" s="247"/>
      <c r="ZL390" s="247"/>
      <c r="ZM390" s="247"/>
      <c r="ZN390" s="247"/>
      <c r="ZO390" s="247"/>
      <c r="ZP390" s="247"/>
      <c r="ZQ390" s="247"/>
      <c r="ZR390" s="247"/>
      <c r="ZS390" s="247"/>
      <c r="ZT390" s="247"/>
      <c r="ZU390" s="247"/>
      <c r="ZV390" s="247"/>
      <c r="ZW390" s="247"/>
      <c r="ZX390" s="247"/>
      <c r="ZY390" s="247"/>
      <c r="ZZ390" s="247"/>
      <c r="AAA390" s="247"/>
      <c r="AAB390" s="247"/>
      <c r="AAC390" s="247"/>
      <c r="AAD390" s="247"/>
      <c r="AAE390" s="247"/>
      <c r="AAF390" s="247"/>
      <c r="AAG390" s="247"/>
      <c r="AAH390" s="247"/>
      <c r="AAI390" s="247"/>
      <c r="AAJ390" s="247"/>
      <c r="AAK390" s="247"/>
      <c r="AAL390" s="247"/>
      <c r="AAM390" s="247"/>
      <c r="AAN390" s="247"/>
      <c r="AAO390" s="247"/>
      <c r="AAP390" s="247"/>
      <c r="AAQ390" s="247"/>
      <c r="AAR390" s="247"/>
      <c r="AAS390" s="247"/>
      <c r="AAT390" s="247"/>
      <c r="AAU390" s="247"/>
      <c r="AAV390" s="247"/>
      <c r="AAW390" s="247"/>
      <c r="AAX390" s="247"/>
      <c r="AAY390" s="247"/>
      <c r="AAZ390" s="247"/>
      <c r="ABA390" s="247"/>
      <c r="ABB390" s="247"/>
      <c r="ABC390" s="247"/>
      <c r="ABD390" s="247"/>
      <c r="ABE390" s="247"/>
      <c r="ABF390" s="247"/>
      <c r="ABG390" s="247"/>
      <c r="ABH390" s="247"/>
      <c r="ABI390" s="247"/>
      <c r="ABJ390" s="247"/>
      <c r="ABK390" s="247"/>
      <c r="ABL390" s="247"/>
      <c r="ABM390" s="247"/>
      <c r="ABN390" s="247"/>
      <c r="ABO390" s="247"/>
      <c r="ABP390" s="247"/>
      <c r="ABQ390" s="247"/>
      <c r="ABR390" s="247"/>
      <c r="ABS390" s="247"/>
      <c r="ABT390" s="247"/>
      <c r="ABU390" s="247"/>
      <c r="ABV390" s="247"/>
      <c r="ABW390" s="247"/>
      <c r="ABX390" s="247"/>
      <c r="ABY390" s="247"/>
      <c r="ABZ390" s="247"/>
      <c r="ACA390" s="247"/>
      <c r="ACB390" s="247"/>
      <c r="ACC390" s="247"/>
      <c r="ACD390" s="247"/>
      <c r="ACE390" s="247"/>
      <c r="ACF390" s="247"/>
      <c r="ACG390" s="247"/>
      <c r="ACH390" s="247"/>
      <c r="ACI390" s="247"/>
      <c r="ACJ390" s="247"/>
      <c r="ACK390" s="247"/>
      <c r="ACL390" s="247"/>
      <c r="ACM390" s="247"/>
      <c r="ACN390" s="247"/>
      <c r="ACO390" s="247"/>
      <c r="ACP390" s="247"/>
      <c r="ACQ390" s="247"/>
      <c r="ACR390" s="247"/>
      <c r="ACS390" s="247"/>
      <c r="ACT390" s="247"/>
      <c r="ACU390" s="247"/>
      <c r="ACV390" s="247"/>
      <c r="ACW390" s="247"/>
      <c r="ACX390" s="247"/>
      <c r="ACY390" s="247"/>
      <c r="ACZ390" s="247"/>
      <c r="ADA390" s="247"/>
      <c r="ADB390" s="247"/>
      <c r="ADC390" s="247"/>
      <c r="ADD390" s="247"/>
      <c r="ADE390" s="247"/>
      <c r="ADF390" s="247"/>
      <c r="ADG390" s="247"/>
      <c r="ADH390" s="247"/>
      <c r="ADI390" s="247"/>
      <c r="ADJ390" s="247"/>
      <c r="ADK390" s="247"/>
      <c r="ADL390" s="247"/>
      <c r="ADM390" s="247"/>
      <c r="ADN390" s="247"/>
      <c r="ADO390" s="247"/>
      <c r="ADP390" s="247"/>
      <c r="ADQ390" s="247"/>
      <c r="ADR390" s="247"/>
      <c r="ADS390" s="247"/>
      <c r="ADT390" s="247"/>
      <c r="ADU390" s="247"/>
      <c r="ADV390" s="247"/>
      <c r="ADW390" s="247"/>
      <c r="ADX390" s="247"/>
      <c r="ADY390" s="247"/>
      <c r="ADZ390" s="247"/>
      <c r="AEA390" s="247"/>
      <c r="AEB390" s="247"/>
      <c r="AEC390" s="247"/>
      <c r="AED390" s="247"/>
      <c r="AEE390" s="247"/>
      <c r="AEF390" s="247"/>
      <c r="AEG390" s="247"/>
      <c r="AEH390" s="247"/>
      <c r="AEI390" s="247"/>
      <c r="AEJ390" s="247"/>
      <c r="AEK390" s="247"/>
      <c r="AEL390" s="247"/>
      <c r="AEM390" s="247"/>
      <c r="AEN390" s="247"/>
      <c r="AEO390" s="247"/>
      <c r="AEP390" s="247"/>
      <c r="AEQ390" s="247"/>
      <c r="AER390" s="247"/>
      <c r="AES390" s="247"/>
      <c r="AET390" s="247"/>
      <c r="AEU390" s="247"/>
      <c r="AEV390" s="247"/>
      <c r="AEW390" s="247"/>
      <c r="AEX390" s="247"/>
      <c r="AEY390" s="247"/>
      <c r="AEZ390" s="247"/>
      <c r="AFA390" s="247"/>
      <c r="AFB390" s="247"/>
      <c r="AFC390" s="247"/>
      <c r="AFD390" s="247"/>
      <c r="AFE390" s="247"/>
      <c r="AFF390" s="247"/>
      <c r="AFG390" s="247"/>
      <c r="AFH390" s="247"/>
      <c r="AFI390" s="247"/>
      <c r="AFJ390" s="247"/>
      <c r="AFK390" s="247"/>
      <c r="AFL390" s="247"/>
      <c r="AFM390" s="247"/>
      <c r="AFN390" s="247"/>
      <c r="AFO390" s="247"/>
      <c r="AFP390" s="247"/>
      <c r="AFQ390" s="247"/>
      <c r="AFR390" s="247"/>
      <c r="AFS390" s="247"/>
      <c r="AFT390" s="247"/>
      <c r="AFU390" s="247"/>
      <c r="AFV390" s="247"/>
      <c r="AFW390" s="247"/>
      <c r="AFX390" s="247"/>
      <c r="AFY390" s="247"/>
      <c r="AFZ390" s="247"/>
      <c r="AGA390" s="247"/>
      <c r="AGB390" s="247"/>
      <c r="AGC390" s="247"/>
      <c r="AGD390" s="247"/>
      <c r="AGE390" s="247"/>
      <c r="AGF390" s="247"/>
      <c r="AGG390" s="247"/>
      <c r="AGH390" s="247"/>
      <c r="AGI390" s="247"/>
      <c r="AGJ390" s="247"/>
      <c r="AGK390" s="247"/>
      <c r="AGL390" s="247"/>
      <c r="AGM390" s="247"/>
      <c r="AGN390" s="247"/>
      <c r="AGO390" s="247"/>
      <c r="AGP390" s="247"/>
      <c r="AGQ390" s="247"/>
      <c r="AGR390" s="247"/>
      <c r="AGS390" s="247"/>
      <c r="AGT390" s="247"/>
      <c r="AGU390" s="247"/>
      <c r="AGV390" s="247"/>
      <c r="AGW390" s="247"/>
      <c r="AGX390" s="247"/>
      <c r="AGY390" s="247"/>
      <c r="AGZ390" s="247"/>
      <c r="AHA390" s="247"/>
      <c r="AHB390" s="247"/>
      <c r="AHC390" s="247"/>
      <c r="AHD390" s="247"/>
      <c r="AHE390" s="247"/>
      <c r="AHF390" s="247"/>
      <c r="AHG390" s="247"/>
      <c r="AHH390" s="247"/>
      <c r="AHI390" s="247"/>
      <c r="AHJ390" s="247"/>
      <c r="AHK390" s="247"/>
      <c r="AHL390" s="247"/>
      <c r="AHM390" s="247"/>
      <c r="AHN390" s="247"/>
      <c r="AHO390" s="247"/>
      <c r="AHP390" s="247"/>
      <c r="AHQ390" s="247"/>
      <c r="AHR390" s="247"/>
      <c r="AHS390" s="247"/>
      <c r="AHT390" s="247"/>
      <c r="AHU390" s="247"/>
      <c r="AHV390" s="247"/>
      <c r="AHW390" s="247"/>
      <c r="AHX390" s="247"/>
      <c r="AHY390" s="247"/>
      <c r="AHZ390" s="247"/>
      <c r="AIA390" s="247"/>
      <c r="AIB390" s="247"/>
      <c r="AIC390" s="247"/>
      <c r="AID390" s="247"/>
      <c r="AIE390" s="247"/>
      <c r="AIF390" s="247"/>
      <c r="AIG390" s="247"/>
      <c r="AIH390" s="247"/>
      <c r="AII390" s="247"/>
      <c r="AIJ390" s="247"/>
      <c r="AIK390" s="247"/>
      <c r="AIL390" s="247"/>
      <c r="AIM390" s="247"/>
      <c r="AIN390" s="247"/>
      <c r="AIO390" s="247"/>
      <c r="AIP390" s="247"/>
      <c r="AIQ390" s="247"/>
      <c r="AIR390" s="247"/>
      <c r="AIS390" s="247"/>
      <c r="AIT390" s="247"/>
      <c r="AIU390" s="247"/>
      <c r="AIV390" s="247"/>
      <c r="AIW390" s="247"/>
      <c r="AIX390" s="247"/>
      <c r="AIY390" s="247"/>
      <c r="AIZ390" s="247"/>
      <c r="AJA390" s="247"/>
      <c r="AJB390" s="247"/>
      <c r="AJC390" s="247"/>
      <c r="AJD390" s="247"/>
      <c r="AJE390" s="247"/>
      <c r="AJF390" s="247"/>
      <c r="AJG390" s="247"/>
      <c r="AJH390" s="247"/>
      <c r="AJI390" s="247"/>
      <c r="AJJ390" s="247"/>
      <c r="AJK390" s="247"/>
      <c r="AJL390" s="247"/>
      <c r="AJM390" s="247"/>
      <c r="AJN390" s="247"/>
      <c r="AJO390" s="247"/>
      <c r="AJP390" s="247"/>
      <c r="AJQ390" s="247"/>
      <c r="AJR390" s="247"/>
      <c r="AJS390" s="247"/>
      <c r="AJT390" s="247"/>
      <c r="AJU390" s="247"/>
      <c r="AJV390" s="247"/>
      <c r="AJW390" s="247"/>
      <c r="AJX390" s="247"/>
      <c r="AJY390" s="247"/>
      <c r="AJZ390" s="247"/>
      <c r="AKA390" s="247"/>
      <c r="AKB390" s="247"/>
      <c r="AKC390" s="247"/>
      <c r="AKD390" s="247"/>
      <c r="AKE390" s="247"/>
      <c r="AKF390" s="247"/>
      <c r="AKG390" s="247"/>
      <c r="AKH390" s="247"/>
      <c r="AKI390" s="247"/>
      <c r="AKJ390" s="247"/>
      <c r="AKK390" s="247"/>
      <c r="AKL390" s="247"/>
      <c r="AKM390" s="247"/>
      <c r="AKN390" s="247"/>
      <c r="AKO390" s="247"/>
      <c r="AKP390" s="247"/>
      <c r="AKQ390" s="247"/>
      <c r="AKR390" s="247"/>
      <c r="AKS390" s="247"/>
      <c r="AKT390" s="247"/>
      <c r="AKU390" s="247"/>
      <c r="AKV390" s="247"/>
      <c r="AKW390" s="247"/>
      <c r="AKX390" s="247"/>
      <c r="AKY390" s="247"/>
      <c r="AKZ390" s="247"/>
      <c r="ALA390" s="247"/>
      <c r="ALB390" s="247"/>
      <c r="ALC390" s="247"/>
      <c r="ALD390" s="247"/>
      <c r="ALE390" s="247"/>
      <c r="ALF390" s="247"/>
      <c r="ALG390" s="247"/>
      <c r="ALH390" s="247"/>
      <c r="ALI390" s="247"/>
      <c r="ALJ390" s="247"/>
      <c r="ALK390" s="247"/>
      <c r="ALL390" s="247"/>
      <c r="ALM390" s="247"/>
      <c r="ALN390" s="247"/>
      <c r="ALO390" s="247"/>
      <c r="ALP390" s="247"/>
      <c r="ALQ390" s="247"/>
      <c r="ALR390" s="247"/>
      <c r="ALS390" s="247"/>
      <c r="ALT390" s="247"/>
      <c r="ALU390" s="247"/>
      <c r="ALV390" s="247"/>
      <c r="ALW390" s="247"/>
      <c r="ALX390" s="247"/>
      <c r="ALY390" s="247"/>
      <c r="ALZ390" s="247"/>
      <c r="AMA390" s="247"/>
      <c r="AMB390" s="247"/>
      <c r="AMC390" s="247"/>
      <c r="AMD390" s="247"/>
      <c r="AME390" s="247"/>
      <c r="AMF390" s="247"/>
      <c r="AMG390" s="247"/>
      <c r="AMH390" s="247"/>
      <c r="AMI390" s="247"/>
      <c r="AMJ390" s="247"/>
      <c r="AMK390" s="247"/>
      <c r="AML390" s="247"/>
      <c r="AMM390" s="247"/>
      <c r="AMN390" s="247"/>
      <c r="AMO390" s="247"/>
      <c r="AMP390" s="247"/>
      <c r="AMQ390" s="247"/>
      <c r="AMR390" s="247"/>
      <c r="AMS390" s="247"/>
      <c r="AMT390" s="247"/>
      <c r="AMU390" s="247"/>
      <c r="AMV390" s="247"/>
      <c r="AMW390" s="247"/>
      <c r="AMX390" s="247"/>
      <c r="AMY390" s="247"/>
      <c r="AMZ390" s="247"/>
      <c r="ANA390" s="247"/>
      <c r="ANB390" s="247"/>
      <c r="ANC390" s="247"/>
      <c r="AND390" s="247"/>
      <c r="ANE390" s="247"/>
      <c r="ANF390" s="247"/>
      <c r="ANG390" s="247"/>
      <c r="ANH390" s="247"/>
      <c r="ANI390" s="247"/>
      <c r="ANJ390" s="247"/>
      <c r="ANK390" s="247"/>
      <c r="ANL390" s="247"/>
      <c r="ANM390" s="247"/>
      <c r="ANN390" s="247"/>
      <c r="ANO390" s="247"/>
      <c r="ANP390" s="247"/>
      <c r="ANQ390" s="247"/>
      <c r="ANR390" s="247"/>
      <c r="ANS390" s="247"/>
      <c r="ANT390" s="247"/>
      <c r="ANU390" s="247"/>
      <c r="ANV390" s="247"/>
      <c r="ANW390" s="247"/>
      <c r="ANX390" s="247"/>
      <c r="ANY390" s="247"/>
      <c r="ANZ390" s="247"/>
      <c r="AOA390" s="247"/>
      <c r="AOB390" s="247"/>
      <c r="AOC390" s="247"/>
      <c r="AOD390" s="247"/>
      <c r="AOE390" s="247"/>
      <c r="AOF390" s="247"/>
      <c r="AOG390" s="247"/>
      <c r="AOH390" s="247"/>
      <c r="AOI390" s="247"/>
      <c r="AOJ390" s="247"/>
      <c r="AOK390" s="247"/>
      <c r="AOL390" s="247"/>
      <c r="AOM390" s="247"/>
      <c r="AON390" s="247"/>
      <c r="AOO390" s="247"/>
      <c r="AOP390" s="247"/>
      <c r="AOQ390" s="247"/>
      <c r="AOR390" s="247"/>
      <c r="AOS390" s="247"/>
      <c r="AOT390" s="247"/>
      <c r="AOU390" s="247"/>
      <c r="AOV390" s="247"/>
      <c r="AOW390" s="247"/>
      <c r="AOX390" s="247"/>
      <c r="AOY390" s="247"/>
      <c r="AOZ390" s="247"/>
      <c r="APA390" s="247"/>
      <c r="APB390" s="247"/>
      <c r="APC390" s="247"/>
      <c r="APD390" s="247"/>
      <c r="APE390" s="247"/>
      <c r="APF390" s="247"/>
      <c r="APG390" s="247"/>
      <c r="APH390" s="247"/>
      <c r="API390" s="247"/>
      <c r="APJ390" s="247"/>
      <c r="APK390" s="247"/>
      <c r="APL390" s="247"/>
      <c r="APM390" s="247"/>
      <c r="APN390" s="247"/>
      <c r="APO390" s="247"/>
      <c r="APP390" s="247"/>
      <c r="APQ390" s="247"/>
      <c r="APR390" s="247"/>
      <c r="APS390" s="247"/>
      <c r="APT390" s="247"/>
      <c r="APU390" s="247"/>
      <c r="APV390" s="247"/>
      <c r="APW390" s="247"/>
      <c r="APX390" s="247"/>
      <c r="APY390" s="247"/>
      <c r="APZ390" s="247"/>
      <c r="AQA390" s="247"/>
      <c r="AQB390" s="247"/>
      <c r="AQC390" s="247"/>
      <c r="AQD390" s="247"/>
      <c r="AQE390" s="247"/>
      <c r="AQF390" s="247"/>
      <c r="AQG390" s="247"/>
      <c r="AQH390" s="247"/>
      <c r="AQI390" s="247"/>
      <c r="AQJ390" s="247"/>
      <c r="AQK390" s="247"/>
      <c r="AQL390" s="247"/>
      <c r="AQM390" s="247"/>
      <c r="AQN390" s="247"/>
      <c r="AQO390" s="247"/>
      <c r="AQP390" s="247"/>
      <c r="AQQ390" s="247"/>
      <c r="AQR390" s="247"/>
      <c r="AQS390" s="247"/>
      <c r="AQT390" s="247"/>
      <c r="AQU390" s="247"/>
      <c r="AQV390" s="247"/>
      <c r="AQW390" s="247"/>
      <c r="AQX390" s="247"/>
      <c r="AQY390" s="247"/>
      <c r="AQZ390" s="247"/>
      <c r="ARA390" s="247"/>
      <c r="ARB390" s="247"/>
      <c r="ARC390" s="247"/>
      <c r="ARD390" s="247"/>
      <c r="ARE390" s="247"/>
      <c r="ARF390" s="247"/>
      <c r="ARG390" s="247"/>
      <c r="ARH390" s="247"/>
      <c r="ARI390" s="247"/>
      <c r="ARJ390" s="247"/>
      <c r="ARK390" s="247"/>
      <c r="ARL390" s="247"/>
      <c r="ARM390" s="247"/>
      <c r="ARN390" s="247"/>
      <c r="ARO390" s="247"/>
      <c r="ARP390" s="247"/>
      <c r="ARQ390" s="247"/>
      <c r="ARR390" s="247"/>
      <c r="ARS390" s="247"/>
      <c r="ART390" s="247"/>
      <c r="ARU390" s="247"/>
      <c r="ARV390" s="247"/>
      <c r="ARW390" s="247"/>
      <c r="ARX390" s="247"/>
      <c r="ARY390" s="247"/>
      <c r="ARZ390" s="247"/>
      <c r="ASA390" s="247"/>
      <c r="ASB390" s="247"/>
      <c r="ASC390" s="247"/>
      <c r="ASD390" s="247"/>
      <c r="ASE390" s="247"/>
      <c r="ASF390" s="247"/>
      <c r="ASG390" s="247"/>
      <c r="ASH390" s="247"/>
      <c r="ASI390" s="247"/>
      <c r="ASJ390" s="247"/>
      <c r="ASK390" s="247"/>
      <c r="ASL390" s="247"/>
      <c r="ASM390" s="247"/>
      <c r="ASN390" s="247"/>
      <c r="ASO390" s="247"/>
      <c r="ASP390" s="247"/>
      <c r="ASQ390" s="247"/>
      <c r="ASR390" s="247"/>
      <c r="ASS390" s="247"/>
      <c r="AST390" s="247"/>
      <c r="ASU390" s="247"/>
      <c r="ASV390" s="247"/>
      <c r="ASW390" s="247"/>
      <c r="ASX390" s="247"/>
      <c r="ASY390" s="247"/>
      <c r="ASZ390" s="247"/>
      <c r="ATA390" s="247"/>
      <c r="ATB390" s="247"/>
      <c r="ATC390" s="247"/>
      <c r="ATD390" s="247"/>
      <c r="ATE390" s="247"/>
      <c r="ATF390" s="247"/>
      <c r="ATG390" s="247"/>
      <c r="ATH390" s="247"/>
      <c r="ATI390" s="247"/>
      <c r="ATJ390" s="247"/>
      <c r="ATK390" s="247"/>
      <c r="ATL390" s="247"/>
      <c r="ATM390" s="247"/>
      <c r="ATN390" s="247"/>
      <c r="ATO390" s="247"/>
      <c r="ATP390" s="247"/>
      <c r="ATQ390" s="247"/>
      <c r="ATR390" s="247"/>
      <c r="ATS390" s="247"/>
      <c r="ATT390" s="247"/>
      <c r="ATU390" s="247"/>
      <c r="ATV390" s="247"/>
      <c r="ATW390" s="247"/>
      <c r="ATX390" s="247"/>
      <c r="ATY390" s="247"/>
      <c r="ATZ390" s="247"/>
      <c r="AUA390" s="247"/>
      <c r="AUB390" s="247"/>
      <c r="AUC390" s="247"/>
      <c r="AUD390" s="247"/>
      <c r="AUE390" s="247"/>
      <c r="AUF390" s="247"/>
      <c r="AUG390" s="247"/>
      <c r="AUH390" s="247"/>
      <c r="AUI390" s="247"/>
      <c r="AUJ390" s="247"/>
      <c r="AUK390" s="247"/>
      <c r="AUL390" s="247"/>
      <c r="AUM390" s="247"/>
      <c r="AUN390" s="247"/>
      <c r="AUO390" s="247"/>
      <c r="AUP390" s="247"/>
      <c r="AUQ390" s="247"/>
      <c r="AUR390" s="247"/>
      <c r="AUS390" s="247"/>
      <c r="AUT390" s="247"/>
      <c r="AUU390" s="247"/>
      <c r="AUV390" s="247"/>
      <c r="AUW390" s="247"/>
      <c r="AUX390" s="247"/>
      <c r="AUY390" s="247"/>
      <c r="AUZ390" s="247"/>
      <c r="AVA390" s="247"/>
      <c r="AVB390" s="247"/>
      <c r="AVC390" s="247"/>
      <c r="AVD390" s="247"/>
      <c r="AVE390" s="247"/>
      <c r="AVF390" s="247"/>
      <c r="AVG390" s="247"/>
      <c r="AVH390" s="247"/>
      <c r="AVI390" s="247"/>
      <c r="AVJ390" s="247"/>
      <c r="AVK390" s="247"/>
      <c r="AVL390" s="247"/>
      <c r="AVM390" s="247"/>
      <c r="AVN390" s="247"/>
      <c r="AVO390" s="247"/>
      <c r="AVP390" s="247"/>
      <c r="AVQ390" s="247"/>
      <c r="AVR390" s="247"/>
      <c r="AVS390" s="247"/>
      <c r="AVT390" s="247"/>
      <c r="AVU390" s="247"/>
      <c r="AVV390" s="247"/>
      <c r="AVW390" s="247"/>
      <c r="AVX390" s="247"/>
      <c r="AVY390" s="247"/>
      <c r="AVZ390" s="247"/>
      <c r="AWA390" s="247"/>
      <c r="AWB390" s="247"/>
      <c r="AWC390" s="247"/>
      <c r="AWD390" s="247"/>
      <c r="AWE390" s="247"/>
      <c r="AWF390" s="247"/>
      <c r="AWG390" s="247"/>
      <c r="AWH390" s="247"/>
      <c r="AWI390" s="247"/>
      <c r="AWJ390" s="247"/>
      <c r="AWK390" s="247"/>
      <c r="AWL390" s="247"/>
      <c r="AWM390" s="247"/>
      <c r="AWN390" s="247"/>
      <c r="AWO390" s="247"/>
      <c r="AWP390" s="247"/>
      <c r="AWQ390" s="247"/>
      <c r="AWR390" s="247"/>
      <c r="AWS390" s="247"/>
      <c r="AWT390" s="247"/>
      <c r="AWU390" s="247"/>
      <c r="AWV390" s="247"/>
      <c r="AWW390" s="247"/>
      <c r="AWX390" s="247"/>
      <c r="AWY390" s="247"/>
      <c r="AWZ390" s="247"/>
      <c r="AXA390" s="247"/>
      <c r="AXB390" s="247"/>
      <c r="AXC390" s="247"/>
      <c r="AXD390" s="247"/>
      <c r="AXE390" s="247"/>
      <c r="AXF390" s="247"/>
      <c r="AXG390" s="247"/>
      <c r="AXH390" s="247"/>
      <c r="AXI390" s="247"/>
      <c r="AXJ390" s="247"/>
      <c r="AXK390" s="247"/>
      <c r="AXL390" s="247"/>
      <c r="AXM390" s="247"/>
      <c r="AXN390" s="247"/>
      <c r="AXO390" s="247"/>
      <c r="AXP390" s="247"/>
      <c r="AXQ390" s="247"/>
      <c r="AXR390" s="247"/>
      <c r="AXS390" s="247"/>
      <c r="AXT390" s="247"/>
      <c r="AXU390" s="247"/>
      <c r="AXV390" s="247"/>
      <c r="AXW390" s="247"/>
      <c r="AXX390" s="247"/>
      <c r="AXY390" s="247"/>
      <c r="AXZ390" s="247"/>
      <c r="AYA390" s="247"/>
      <c r="AYB390" s="247"/>
      <c r="AYC390" s="247"/>
      <c r="AYD390" s="247"/>
      <c r="AYE390" s="247"/>
      <c r="AYF390" s="247"/>
      <c r="AYG390" s="247"/>
      <c r="AYH390" s="247"/>
      <c r="AYI390" s="247"/>
      <c r="AYJ390" s="247"/>
      <c r="AYK390" s="247"/>
      <c r="AYL390" s="247"/>
      <c r="AYM390" s="247"/>
      <c r="AYN390" s="247"/>
      <c r="AYO390" s="247"/>
      <c r="AYP390" s="247"/>
      <c r="AYQ390" s="247"/>
      <c r="AYR390" s="247"/>
      <c r="AYS390" s="247"/>
      <c r="AYT390" s="247"/>
      <c r="AYU390" s="247"/>
      <c r="AYV390" s="247"/>
      <c r="AYW390" s="247"/>
      <c r="AYX390" s="247"/>
      <c r="AYY390" s="247"/>
      <c r="AYZ390" s="247"/>
      <c r="AZA390" s="247"/>
      <c r="AZB390" s="247"/>
      <c r="AZC390" s="247"/>
      <c r="AZD390" s="247"/>
      <c r="AZE390" s="247"/>
      <c r="AZF390" s="247"/>
      <c r="AZG390" s="247"/>
      <c r="AZH390" s="247"/>
      <c r="AZI390" s="247"/>
      <c r="AZJ390" s="247"/>
      <c r="AZK390" s="247"/>
      <c r="AZL390" s="247"/>
      <c r="AZM390" s="247"/>
      <c r="AZN390" s="247"/>
      <c r="AZO390" s="247"/>
      <c r="AZP390" s="247"/>
      <c r="AZQ390" s="247"/>
      <c r="AZR390" s="247"/>
      <c r="AZS390" s="247"/>
      <c r="AZT390" s="247"/>
      <c r="AZU390" s="247"/>
      <c r="AZV390" s="247"/>
      <c r="AZW390" s="247"/>
      <c r="AZX390" s="247"/>
      <c r="AZY390" s="247"/>
      <c r="AZZ390" s="247"/>
      <c r="BAA390" s="247"/>
      <c r="BAB390" s="247"/>
      <c r="BAC390" s="247"/>
      <c r="BAD390" s="247"/>
      <c r="BAE390" s="247"/>
      <c r="BAF390" s="247"/>
      <c r="BAG390" s="247"/>
      <c r="BAH390" s="247"/>
      <c r="BAI390" s="247"/>
      <c r="BAJ390" s="247"/>
      <c r="BAK390" s="247"/>
      <c r="BAL390" s="247"/>
      <c r="BAM390" s="247"/>
      <c r="BAN390" s="247"/>
      <c r="BAO390" s="247"/>
      <c r="BAP390" s="247"/>
      <c r="BAQ390" s="247"/>
      <c r="BAR390" s="247"/>
      <c r="BAS390" s="247"/>
      <c r="BAT390" s="247"/>
      <c r="BAU390" s="247"/>
      <c r="BAV390" s="247"/>
      <c r="BAW390" s="247"/>
      <c r="BAX390" s="247"/>
      <c r="BAY390" s="247"/>
      <c r="BAZ390" s="247"/>
      <c r="BBA390" s="247"/>
      <c r="BBB390" s="247"/>
      <c r="BBC390" s="247"/>
      <c r="BBD390" s="247"/>
      <c r="BBE390" s="247"/>
      <c r="BBF390" s="247"/>
      <c r="BBG390" s="247"/>
      <c r="BBH390" s="247"/>
      <c r="BBI390" s="247"/>
      <c r="BBJ390" s="247"/>
      <c r="BBK390" s="247"/>
      <c r="BBL390" s="247"/>
      <c r="BBM390" s="247"/>
      <c r="BBN390" s="247"/>
      <c r="BBO390" s="247"/>
      <c r="BBP390" s="247"/>
      <c r="BBQ390" s="247"/>
      <c r="BBR390" s="247"/>
      <c r="BBS390" s="247"/>
      <c r="BBT390" s="247"/>
      <c r="BBU390" s="247"/>
      <c r="BBV390" s="247"/>
      <c r="BBW390" s="247"/>
      <c r="BBX390" s="247"/>
      <c r="BBY390" s="247"/>
      <c r="BBZ390" s="247"/>
      <c r="BCA390" s="247"/>
      <c r="BCB390" s="247"/>
      <c r="BCC390" s="247"/>
      <c r="BCD390" s="247"/>
      <c r="BCE390" s="247"/>
      <c r="BCF390" s="247"/>
      <c r="BCG390" s="247"/>
      <c r="BCH390" s="247"/>
      <c r="BCI390" s="247"/>
      <c r="BCJ390" s="247"/>
      <c r="BCK390" s="247"/>
      <c r="BCL390" s="247"/>
      <c r="BCM390" s="247"/>
      <c r="BCN390" s="247"/>
      <c r="BCO390" s="247"/>
      <c r="BCP390" s="247"/>
      <c r="BCQ390" s="247"/>
      <c r="BCR390" s="247"/>
      <c r="BCS390" s="247"/>
      <c r="BCT390" s="247"/>
      <c r="BCU390" s="247"/>
      <c r="BCV390" s="247"/>
      <c r="BCW390" s="247"/>
      <c r="BCX390" s="247"/>
      <c r="BCY390" s="247"/>
      <c r="BCZ390" s="247"/>
      <c r="BDA390" s="247"/>
      <c r="BDB390" s="247"/>
      <c r="BDC390" s="247"/>
      <c r="BDD390" s="247"/>
      <c r="BDE390" s="247"/>
      <c r="BDF390" s="247"/>
      <c r="BDG390" s="247"/>
      <c r="BDH390" s="247"/>
      <c r="BDI390" s="247"/>
      <c r="BDJ390" s="247"/>
      <c r="BDK390" s="247"/>
      <c r="BDL390" s="247"/>
      <c r="BDM390" s="247"/>
      <c r="BDN390" s="247"/>
      <c r="BDO390" s="247"/>
      <c r="BDP390" s="247"/>
      <c r="BDQ390" s="247"/>
      <c r="BDR390" s="247"/>
      <c r="BDS390" s="247"/>
      <c r="BDT390" s="247"/>
      <c r="BDU390" s="247"/>
      <c r="BDV390" s="247"/>
      <c r="BDW390" s="247"/>
      <c r="BDX390" s="247"/>
      <c r="BDY390" s="247"/>
      <c r="BDZ390" s="247"/>
      <c r="BEA390" s="247"/>
      <c r="BEB390" s="247"/>
      <c r="BEC390" s="247"/>
      <c r="BED390" s="247"/>
      <c r="BEE390" s="247"/>
      <c r="BEF390" s="247"/>
      <c r="BEG390" s="247"/>
      <c r="BEH390" s="247"/>
      <c r="BEI390" s="247"/>
      <c r="BEJ390" s="247"/>
      <c r="BEK390" s="247"/>
      <c r="BEL390" s="247"/>
      <c r="BEM390" s="247"/>
      <c r="BEN390" s="247"/>
      <c r="BEO390" s="247"/>
      <c r="BEP390" s="247"/>
      <c r="BEQ390" s="247"/>
      <c r="BER390" s="247"/>
      <c r="BES390" s="247"/>
      <c r="BET390" s="247"/>
      <c r="BEU390" s="247"/>
      <c r="BEV390" s="247"/>
      <c r="BEW390" s="247"/>
      <c r="BEX390" s="247"/>
      <c r="BEY390" s="247"/>
      <c r="BEZ390" s="247"/>
      <c r="BFA390" s="247"/>
      <c r="BFB390" s="247"/>
      <c r="BFC390" s="247"/>
      <c r="BFD390" s="247"/>
      <c r="BFE390" s="247"/>
      <c r="BFF390" s="247"/>
      <c r="BFG390" s="247"/>
      <c r="BFH390" s="247"/>
      <c r="BFI390" s="247"/>
      <c r="BFJ390" s="247"/>
      <c r="BFK390" s="247"/>
      <c r="BFL390" s="247"/>
      <c r="BFM390" s="247"/>
      <c r="BFN390" s="247"/>
      <c r="BFO390" s="247"/>
      <c r="BFP390" s="247"/>
      <c r="BFQ390" s="247"/>
      <c r="BFR390" s="247"/>
      <c r="BFS390" s="247"/>
      <c r="BFT390" s="247"/>
      <c r="BFU390" s="247"/>
      <c r="BFV390" s="247"/>
      <c r="BFW390" s="247"/>
      <c r="BFX390" s="247"/>
      <c r="BFY390" s="247"/>
      <c r="BFZ390" s="247"/>
      <c r="BGA390" s="247"/>
      <c r="BGB390" s="247"/>
      <c r="BGC390" s="247"/>
      <c r="BGD390" s="247"/>
      <c r="BGE390" s="247"/>
      <c r="BGF390" s="247"/>
      <c r="BGG390" s="247"/>
      <c r="BGH390" s="247"/>
      <c r="BGI390" s="247"/>
      <c r="BGJ390" s="247"/>
      <c r="BGK390" s="247"/>
      <c r="BGL390" s="247"/>
      <c r="BGM390" s="247"/>
      <c r="BGN390" s="247"/>
      <c r="BGO390" s="247"/>
      <c r="BGP390" s="247"/>
      <c r="BGQ390" s="247"/>
      <c r="BGR390" s="247"/>
      <c r="BGS390" s="247"/>
      <c r="BGT390" s="247"/>
      <c r="BGU390" s="247"/>
      <c r="BGV390" s="247"/>
      <c r="BGW390" s="247"/>
      <c r="BGX390" s="247"/>
      <c r="BGY390" s="247"/>
      <c r="BGZ390" s="247"/>
      <c r="BHA390" s="247"/>
      <c r="BHB390" s="247"/>
      <c r="BHC390" s="247"/>
      <c r="BHD390" s="247"/>
      <c r="BHE390" s="247"/>
      <c r="BHF390" s="247"/>
      <c r="BHG390" s="247"/>
      <c r="BHH390" s="247"/>
      <c r="BHI390" s="247"/>
      <c r="BHJ390" s="247"/>
      <c r="BHK390" s="247"/>
      <c r="BHL390" s="247"/>
      <c r="BHM390" s="247"/>
      <c r="BHN390" s="247"/>
      <c r="BHO390" s="247"/>
      <c r="BHP390" s="247"/>
      <c r="BHQ390" s="247"/>
      <c r="BHR390" s="247"/>
      <c r="BHS390" s="247"/>
      <c r="BHT390" s="247"/>
      <c r="BHU390" s="247"/>
      <c r="BHV390" s="247"/>
      <c r="BHW390" s="247"/>
      <c r="BHX390" s="247"/>
      <c r="BHY390" s="247"/>
      <c r="BHZ390" s="247"/>
      <c r="BIA390" s="247"/>
      <c r="BIB390" s="247"/>
      <c r="BIC390" s="247"/>
      <c r="BID390" s="247"/>
      <c r="BIE390" s="247"/>
      <c r="BIF390" s="247"/>
      <c r="BIG390" s="247"/>
      <c r="BIH390" s="247"/>
      <c r="BII390" s="247"/>
      <c r="BIJ390" s="247"/>
      <c r="BIK390" s="247"/>
      <c r="BIL390" s="247"/>
      <c r="BIM390" s="247"/>
      <c r="BIN390" s="247"/>
      <c r="BIO390" s="247"/>
      <c r="BIP390" s="247"/>
      <c r="BIQ390" s="247"/>
      <c r="BIR390" s="247"/>
      <c r="BIS390" s="247"/>
      <c r="BIT390" s="247"/>
      <c r="BIU390" s="247"/>
      <c r="BIV390" s="247"/>
      <c r="BIW390" s="247"/>
      <c r="BIX390" s="247"/>
      <c r="BIY390" s="247"/>
      <c r="BIZ390" s="247"/>
      <c r="BJA390" s="247"/>
      <c r="BJB390" s="247"/>
      <c r="BJC390" s="247"/>
      <c r="BJD390" s="247"/>
      <c r="BJE390" s="247"/>
      <c r="BJF390" s="247"/>
      <c r="BJG390" s="247"/>
      <c r="BJH390" s="247"/>
      <c r="BJI390" s="247"/>
      <c r="BJJ390" s="247"/>
      <c r="BJK390" s="247"/>
      <c r="BJL390" s="247"/>
      <c r="BJM390" s="247"/>
      <c r="BJN390" s="247"/>
      <c r="BJO390" s="247"/>
      <c r="BJP390" s="247"/>
      <c r="BJQ390" s="247"/>
      <c r="BJR390" s="247"/>
      <c r="BJS390" s="247"/>
      <c r="BJT390" s="247"/>
      <c r="BJU390" s="247"/>
      <c r="BJV390" s="247"/>
      <c r="BJW390" s="247"/>
      <c r="BJX390" s="247"/>
      <c r="BJY390" s="247"/>
      <c r="BJZ390" s="247"/>
      <c r="BKA390" s="247"/>
      <c r="BKB390" s="247"/>
      <c r="BKC390" s="247"/>
      <c r="BKD390" s="247"/>
      <c r="BKE390" s="247"/>
      <c r="BKF390" s="247"/>
      <c r="BKG390" s="247"/>
      <c r="BKH390" s="247"/>
      <c r="BKI390" s="247"/>
      <c r="BKJ390" s="247"/>
      <c r="BKK390" s="247"/>
      <c r="BKL390" s="247"/>
      <c r="BKM390" s="247"/>
      <c r="BKN390" s="247"/>
      <c r="BKO390" s="247"/>
      <c r="BKP390" s="247"/>
      <c r="BKQ390" s="247"/>
      <c r="BKR390" s="247"/>
      <c r="BKS390" s="247"/>
      <c r="BKT390" s="247"/>
      <c r="BKU390" s="247"/>
      <c r="BKV390" s="247"/>
      <c r="BKW390" s="247"/>
      <c r="BKX390" s="247"/>
      <c r="BKY390" s="247"/>
      <c r="BKZ390" s="247"/>
      <c r="BLA390" s="247"/>
      <c r="BLB390" s="247"/>
      <c r="BLC390" s="247"/>
      <c r="BLD390" s="247"/>
      <c r="BLE390" s="247"/>
      <c r="BLF390" s="247"/>
      <c r="BLG390" s="247"/>
      <c r="BLH390" s="247"/>
      <c r="BLI390" s="247"/>
      <c r="BLJ390" s="247"/>
      <c r="BLK390" s="247"/>
      <c r="BLL390" s="247"/>
      <c r="BLM390" s="247"/>
      <c r="BLN390" s="247"/>
      <c r="BLO390" s="247"/>
      <c r="BLP390" s="247"/>
      <c r="BLQ390" s="247"/>
      <c r="BLR390" s="247"/>
      <c r="BLS390" s="247"/>
      <c r="BLT390" s="247"/>
      <c r="BLU390" s="247"/>
      <c r="BLV390" s="247"/>
      <c r="BLW390" s="247"/>
      <c r="BLX390" s="247"/>
      <c r="BLY390" s="247"/>
      <c r="BLZ390" s="247"/>
      <c r="BMA390" s="247"/>
      <c r="BMB390" s="247"/>
      <c r="BMC390" s="247"/>
      <c r="BMD390" s="247"/>
      <c r="BME390" s="247"/>
      <c r="BMF390" s="247"/>
      <c r="BMG390" s="247"/>
      <c r="BMH390" s="247"/>
      <c r="BMI390" s="247"/>
      <c r="BMJ390" s="247"/>
      <c r="BMK390" s="247"/>
      <c r="BML390" s="247"/>
      <c r="BMM390" s="247"/>
      <c r="BMN390" s="247"/>
      <c r="BMO390" s="247"/>
      <c r="BMP390" s="247"/>
      <c r="BMQ390" s="247"/>
      <c r="BMR390" s="247"/>
      <c r="BMS390" s="247"/>
      <c r="BMT390" s="247"/>
      <c r="BMU390" s="247"/>
      <c r="BMV390" s="247"/>
      <c r="BMW390" s="247"/>
      <c r="BMX390" s="247"/>
      <c r="BMY390" s="247"/>
      <c r="BMZ390" s="247"/>
      <c r="BNA390" s="247"/>
      <c r="BNB390" s="247"/>
      <c r="BNC390" s="247"/>
      <c r="BND390" s="247"/>
      <c r="BNE390" s="247"/>
      <c r="BNF390" s="247"/>
      <c r="BNG390" s="247"/>
      <c r="BNH390" s="247"/>
      <c r="BNI390" s="247"/>
      <c r="BNJ390" s="247"/>
      <c r="BNK390" s="247"/>
      <c r="BNL390" s="247"/>
      <c r="BNM390" s="247"/>
      <c r="BNN390" s="247"/>
      <c r="BNO390" s="247"/>
      <c r="BNP390" s="247"/>
      <c r="BNQ390" s="247"/>
      <c r="BNR390" s="247"/>
      <c r="BNS390" s="247"/>
      <c r="BNT390" s="247"/>
      <c r="BNU390" s="247"/>
      <c r="BNV390" s="247"/>
      <c r="BNW390" s="247"/>
      <c r="BNX390" s="247"/>
      <c r="BNY390" s="247"/>
      <c r="BNZ390" s="247"/>
      <c r="BOA390" s="247"/>
      <c r="BOB390" s="247"/>
      <c r="BOC390" s="247"/>
      <c r="BOD390" s="247"/>
      <c r="BOE390" s="247"/>
      <c r="BOF390" s="247"/>
      <c r="BOG390" s="247"/>
      <c r="BOH390" s="247"/>
      <c r="BOI390" s="247"/>
      <c r="BOJ390" s="247"/>
      <c r="BOK390" s="247"/>
      <c r="BOL390" s="247"/>
      <c r="BOM390" s="247"/>
      <c r="BON390" s="247"/>
      <c r="BOO390" s="247"/>
      <c r="BOP390" s="247"/>
      <c r="BOQ390" s="247"/>
      <c r="BOR390" s="247"/>
      <c r="BOS390" s="247"/>
      <c r="BOT390" s="247"/>
      <c r="BOU390" s="247"/>
      <c r="BOV390" s="247"/>
      <c r="BOW390" s="247"/>
      <c r="BOX390" s="247"/>
      <c r="BOY390" s="247"/>
      <c r="BOZ390" s="247"/>
      <c r="BPA390" s="247"/>
      <c r="BPB390" s="247"/>
      <c r="BPC390" s="247"/>
      <c r="BPD390" s="247"/>
      <c r="BPE390" s="247"/>
      <c r="BPF390" s="247"/>
      <c r="BPG390" s="247"/>
      <c r="BPH390" s="247"/>
      <c r="BPI390" s="247"/>
      <c r="BPJ390" s="247"/>
      <c r="BPK390" s="247"/>
      <c r="BPL390" s="247"/>
      <c r="BPM390" s="247"/>
      <c r="BPN390" s="247"/>
      <c r="BPO390" s="247"/>
      <c r="BPP390" s="247"/>
      <c r="BPQ390" s="247"/>
      <c r="BPR390" s="247"/>
      <c r="BPS390" s="247"/>
      <c r="BPT390" s="247"/>
      <c r="BPU390" s="247"/>
      <c r="BPV390" s="247"/>
      <c r="BPW390" s="247"/>
      <c r="BPX390" s="247"/>
      <c r="BPY390" s="247"/>
      <c r="BPZ390" s="247"/>
      <c r="BQA390" s="247"/>
      <c r="BQB390" s="247"/>
      <c r="BQC390" s="247"/>
      <c r="BQD390" s="247"/>
      <c r="BQE390" s="247"/>
      <c r="BQF390" s="247"/>
      <c r="BQG390" s="247"/>
      <c r="BQH390" s="247"/>
      <c r="BQI390" s="247"/>
      <c r="BQJ390" s="247"/>
      <c r="BQK390" s="247"/>
      <c r="BQL390" s="247"/>
      <c r="BQM390" s="247"/>
      <c r="BQN390" s="247"/>
      <c r="BQO390" s="247"/>
      <c r="BQP390" s="247"/>
      <c r="BQQ390" s="247"/>
      <c r="BQR390" s="247"/>
      <c r="BQS390" s="247"/>
      <c r="BQT390" s="247"/>
      <c r="BQU390" s="247"/>
      <c r="BQV390" s="247"/>
      <c r="BQW390" s="247"/>
      <c r="BQX390" s="247"/>
      <c r="BQY390" s="247"/>
      <c r="BQZ390" s="247"/>
      <c r="BRA390" s="247"/>
      <c r="BRB390" s="247"/>
      <c r="BRC390" s="247"/>
      <c r="BRD390" s="247"/>
      <c r="BRE390" s="247"/>
      <c r="BRF390" s="247"/>
      <c r="BRG390" s="247"/>
      <c r="BRH390" s="247"/>
      <c r="BRI390" s="247"/>
      <c r="BRJ390" s="247"/>
      <c r="BRK390" s="247"/>
      <c r="BRL390" s="247"/>
      <c r="BRM390" s="247"/>
      <c r="BRN390" s="247"/>
      <c r="BRO390" s="247"/>
      <c r="BRP390" s="247"/>
      <c r="BRQ390" s="247"/>
      <c r="BRR390" s="247"/>
      <c r="BRS390" s="247"/>
      <c r="BRT390" s="247"/>
      <c r="BRU390" s="247"/>
      <c r="BRV390" s="247"/>
      <c r="BRW390" s="247"/>
      <c r="BRX390" s="247"/>
      <c r="BRY390" s="247"/>
      <c r="BRZ390" s="247"/>
      <c r="BSA390" s="247"/>
      <c r="BSB390" s="247"/>
      <c r="BSC390" s="247"/>
      <c r="BSD390" s="247"/>
      <c r="BSE390" s="247"/>
      <c r="BSF390" s="247"/>
      <c r="BSG390" s="247"/>
      <c r="BSH390" s="247"/>
      <c r="BSI390" s="247"/>
      <c r="BSJ390" s="247"/>
      <c r="BSK390" s="247"/>
      <c r="BSL390" s="247"/>
      <c r="BSM390" s="247"/>
      <c r="BSN390" s="247"/>
      <c r="BSO390" s="247"/>
      <c r="BSP390" s="247"/>
      <c r="BSQ390" s="247"/>
      <c r="BSR390" s="247"/>
      <c r="BSS390" s="247"/>
      <c r="BST390" s="247"/>
      <c r="BSU390" s="247"/>
      <c r="BSV390" s="247"/>
      <c r="BSW390" s="247"/>
      <c r="BSX390" s="247"/>
      <c r="BSY390" s="247"/>
      <c r="BSZ390" s="247"/>
      <c r="BTA390" s="247"/>
      <c r="BTB390" s="247"/>
      <c r="BTC390" s="247"/>
      <c r="BTD390" s="247"/>
      <c r="BTE390" s="247"/>
      <c r="BTF390" s="247"/>
      <c r="BTG390" s="247"/>
      <c r="BTH390" s="247"/>
      <c r="BTI390" s="247"/>
      <c r="BTJ390" s="247"/>
      <c r="BTK390" s="247"/>
      <c r="BTL390" s="247"/>
      <c r="BTM390" s="247"/>
      <c r="BTN390" s="247"/>
      <c r="BTO390" s="247"/>
      <c r="BTP390" s="247"/>
      <c r="BTQ390" s="247"/>
      <c r="BTR390" s="247"/>
      <c r="BTS390" s="247"/>
      <c r="BTT390" s="247"/>
      <c r="BTU390" s="247"/>
      <c r="BTV390" s="247"/>
      <c r="BTW390" s="247"/>
      <c r="BTX390" s="247"/>
      <c r="BTY390" s="247"/>
      <c r="BTZ390" s="247"/>
      <c r="BUA390" s="247"/>
      <c r="BUB390" s="247"/>
      <c r="BUC390" s="247"/>
      <c r="BUD390" s="247"/>
      <c r="BUE390" s="247"/>
      <c r="BUF390" s="247"/>
      <c r="BUG390" s="247"/>
      <c r="BUH390" s="247"/>
      <c r="BUI390" s="247"/>
      <c r="BUJ390" s="247"/>
      <c r="BUK390" s="247"/>
      <c r="BUL390" s="247"/>
      <c r="BUM390" s="247"/>
      <c r="BUN390" s="247"/>
      <c r="BUO390" s="247"/>
      <c r="BUP390" s="247"/>
      <c r="BUQ390" s="247"/>
      <c r="BUR390" s="247"/>
      <c r="BUS390" s="247"/>
      <c r="BUT390" s="247"/>
      <c r="BUU390" s="247"/>
      <c r="BUV390" s="247"/>
      <c r="BUW390" s="247"/>
      <c r="BUX390" s="247"/>
      <c r="BUY390" s="247"/>
      <c r="BUZ390" s="247"/>
      <c r="BVA390" s="247"/>
      <c r="BVB390" s="247"/>
      <c r="BVC390" s="247"/>
      <c r="BVD390" s="247"/>
      <c r="BVE390" s="247"/>
      <c r="BVF390" s="247"/>
      <c r="BVG390" s="247"/>
      <c r="BVH390" s="247"/>
      <c r="BVI390" s="247"/>
      <c r="BVJ390" s="247"/>
      <c r="BVK390" s="247"/>
      <c r="BVL390" s="247"/>
      <c r="BVM390" s="247"/>
      <c r="BVN390" s="247"/>
      <c r="BVO390" s="247"/>
      <c r="BVP390" s="247"/>
      <c r="BVQ390" s="247"/>
      <c r="BVR390" s="247"/>
      <c r="BVS390" s="247"/>
      <c r="BVT390" s="247"/>
      <c r="BVU390" s="247"/>
      <c r="BVV390" s="247"/>
      <c r="BVW390" s="247"/>
      <c r="BVX390" s="247"/>
      <c r="BVY390" s="247"/>
      <c r="BVZ390" s="247"/>
      <c r="BWA390" s="247"/>
      <c r="BWB390" s="247"/>
      <c r="BWC390" s="247"/>
      <c r="BWD390" s="247"/>
      <c r="BWE390" s="247"/>
      <c r="BWF390" s="247"/>
      <c r="BWG390" s="247"/>
      <c r="BWH390" s="247"/>
      <c r="BWI390" s="247"/>
      <c r="BWJ390" s="247"/>
      <c r="BWK390" s="247"/>
      <c r="BWL390" s="247"/>
      <c r="BWM390" s="247"/>
      <c r="BWN390" s="247"/>
      <c r="BWO390" s="247"/>
      <c r="BWP390" s="247"/>
      <c r="BWQ390" s="247"/>
      <c r="BWR390" s="247"/>
      <c r="BWS390" s="247"/>
      <c r="BWT390" s="247"/>
      <c r="BWU390" s="247"/>
      <c r="BWV390" s="247"/>
      <c r="BWW390" s="247"/>
      <c r="BWX390" s="247"/>
      <c r="BWY390" s="247"/>
      <c r="BWZ390" s="247"/>
      <c r="BXA390" s="247"/>
      <c r="BXB390" s="247"/>
      <c r="BXC390" s="247"/>
      <c r="BXD390" s="247"/>
      <c r="BXE390" s="247"/>
      <c r="BXF390" s="247"/>
      <c r="BXG390" s="247"/>
      <c r="BXH390" s="247"/>
      <c r="BXI390" s="247"/>
      <c r="BXJ390" s="247"/>
      <c r="BXK390" s="247"/>
      <c r="BXL390" s="247"/>
      <c r="BXM390" s="247"/>
      <c r="BXN390" s="247"/>
      <c r="BXO390" s="247"/>
      <c r="BXP390" s="247"/>
      <c r="BXQ390" s="247"/>
      <c r="BXR390" s="247"/>
      <c r="BXS390" s="247"/>
      <c r="BXT390" s="247"/>
      <c r="BXU390" s="247"/>
      <c r="BXV390" s="247"/>
      <c r="BXW390" s="247"/>
      <c r="BXX390" s="247"/>
      <c r="BXY390" s="247"/>
      <c r="BXZ390" s="247"/>
      <c r="BYA390" s="247"/>
      <c r="BYB390" s="247"/>
      <c r="BYC390" s="247"/>
      <c r="BYD390" s="247"/>
      <c r="BYE390" s="247"/>
      <c r="BYF390" s="247"/>
      <c r="BYG390" s="247"/>
      <c r="BYH390" s="247"/>
      <c r="BYI390" s="247"/>
      <c r="BYJ390" s="247"/>
      <c r="BYK390" s="247"/>
      <c r="BYL390" s="247"/>
      <c r="BYM390" s="247"/>
      <c r="BYN390" s="247"/>
      <c r="BYO390" s="247"/>
      <c r="BYP390" s="247"/>
      <c r="BYQ390" s="247"/>
      <c r="BYR390" s="247"/>
      <c r="BYS390" s="247"/>
      <c r="BYT390" s="247"/>
      <c r="BYU390" s="247"/>
      <c r="BYV390" s="247"/>
      <c r="BYW390" s="247"/>
      <c r="BYX390" s="247"/>
      <c r="BYY390" s="247"/>
      <c r="BYZ390" s="247"/>
      <c r="BZA390" s="247"/>
      <c r="BZB390" s="247"/>
      <c r="BZC390" s="247"/>
      <c r="BZD390" s="247"/>
      <c r="BZE390" s="247"/>
      <c r="BZF390" s="247"/>
      <c r="BZG390" s="247"/>
      <c r="BZH390" s="247"/>
      <c r="BZI390" s="247"/>
      <c r="BZJ390" s="247"/>
      <c r="BZK390" s="247"/>
      <c r="BZL390" s="247"/>
      <c r="BZM390" s="247"/>
      <c r="BZN390" s="247"/>
      <c r="BZO390" s="247"/>
      <c r="BZP390" s="247"/>
      <c r="BZQ390" s="247"/>
      <c r="BZR390" s="247"/>
      <c r="BZS390" s="247"/>
      <c r="BZT390" s="247"/>
      <c r="BZU390" s="247"/>
      <c r="BZV390" s="247"/>
      <c r="BZW390" s="247"/>
      <c r="BZX390" s="247"/>
      <c r="BZY390" s="247"/>
      <c r="BZZ390" s="247"/>
      <c r="CAA390" s="247"/>
      <c r="CAB390" s="247"/>
      <c r="CAC390" s="247"/>
      <c r="CAD390" s="247"/>
      <c r="CAE390" s="247"/>
      <c r="CAF390" s="247"/>
      <c r="CAG390" s="247"/>
      <c r="CAH390" s="247"/>
      <c r="CAI390" s="247"/>
      <c r="CAJ390" s="247"/>
      <c r="CAK390" s="247"/>
      <c r="CAL390" s="247"/>
      <c r="CAM390" s="247"/>
      <c r="CAN390" s="247"/>
      <c r="CAO390" s="247"/>
      <c r="CAP390" s="247"/>
      <c r="CAQ390" s="247"/>
      <c r="CAR390" s="247"/>
      <c r="CAS390" s="247"/>
      <c r="CAT390" s="247"/>
      <c r="CAU390" s="247"/>
      <c r="CAV390" s="247"/>
      <c r="CAW390" s="247"/>
      <c r="CAX390" s="247"/>
      <c r="CAY390" s="247"/>
      <c r="CAZ390" s="247"/>
      <c r="CBA390" s="247"/>
      <c r="CBB390" s="247"/>
      <c r="CBC390" s="247"/>
      <c r="CBD390" s="247"/>
      <c r="CBE390" s="247"/>
      <c r="CBF390" s="247"/>
      <c r="CBG390" s="247"/>
      <c r="CBH390" s="247"/>
      <c r="CBI390" s="247"/>
      <c r="CBJ390" s="247"/>
      <c r="CBK390" s="247"/>
      <c r="CBL390" s="247"/>
      <c r="CBM390" s="247"/>
      <c r="CBN390" s="247"/>
      <c r="CBO390" s="247"/>
      <c r="CBP390" s="247"/>
      <c r="CBQ390" s="247"/>
      <c r="CBR390" s="247"/>
      <c r="CBS390" s="247"/>
      <c r="CBT390" s="247"/>
      <c r="CBU390" s="247"/>
      <c r="CBV390" s="247"/>
      <c r="CBW390" s="247"/>
      <c r="CBX390" s="247"/>
      <c r="CBY390" s="247"/>
      <c r="CBZ390" s="247"/>
      <c r="CCA390" s="247"/>
      <c r="CCB390" s="247"/>
      <c r="CCC390" s="247"/>
      <c r="CCD390" s="247"/>
      <c r="CCE390" s="247"/>
      <c r="CCF390" s="247"/>
      <c r="CCG390" s="247"/>
      <c r="CCH390" s="247"/>
      <c r="CCI390" s="247"/>
      <c r="CCJ390" s="247"/>
      <c r="CCK390" s="247"/>
      <c r="CCL390" s="247"/>
      <c r="CCM390" s="247"/>
      <c r="CCN390" s="247"/>
      <c r="CCO390" s="247"/>
      <c r="CCP390" s="247"/>
      <c r="CCQ390" s="247"/>
      <c r="CCR390" s="247"/>
      <c r="CCS390" s="247"/>
      <c r="CCT390" s="247"/>
      <c r="CCU390" s="247"/>
      <c r="CCV390" s="247"/>
      <c r="CCW390" s="247"/>
      <c r="CCX390" s="247"/>
      <c r="CCY390" s="247"/>
      <c r="CCZ390" s="247"/>
      <c r="CDA390" s="247"/>
      <c r="CDB390" s="247"/>
      <c r="CDC390" s="247"/>
      <c r="CDD390" s="247"/>
      <c r="CDE390" s="247"/>
      <c r="CDF390" s="247"/>
      <c r="CDG390" s="247"/>
      <c r="CDH390" s="247"/>
      <c r="CDI390" s="247"/>
      <c r="CDJ390" s="247"/>
      <c r="CDK390" s="247"/>
      <c r="CDL390" s="247"/>
      <c r="CDM390" s="247"/>
      <c r="CDN390" s="247"/>
      <c r="CDO390" s="247"/>
      <c r="CDP390" s="247"/>
      <c r="CDQ390" s="247"/>
      <c r="CDR390" s="247"/>
      <c r="CDS390" s="247"/>
      <c r="CDT390" s="247"/>
      <c r="CDU390" s="247"/>
      <c r="CDV390" s="247"/>
      <c r="CDW390" s="247"/>
      <c r="CDX390" s="247"/>
      <c r="CDY390" s="247"/>
      <c r="CDZ390" s="247"/>
      <c r="CEA390" s="247"/>
      <c r="CEB390" s="247"/>
      <c r="CEC390" s="247"/>
      <c r="CED390" s="247"/>
      <c r="CEE390" s="247"/>
      <c r="CEF390" s="247"/>
      <c r="CEG390" s="247"/>
      <c r="CEH390" s="247"/>
      <c r="CEI390" s="247"/>
      <c r="CEJ390" s="247"/>
      <c r="CEK390" s="247"/>
      <c r="CEL390" s="247"/>
      <c r="CEM390" s="247"/>
      <c r="CEN390" s="247"/>
      <c r="CEO390" s="247"/>
      <c r="CEP390" s="247"/>
      <c r="CEQ390" s="247"/>
      <c r="CER390" s="247"/>
      <c r="CES390" s="247"/>
      <c r="CET390" s="247"/>
      <c r="CEU390" s="247"/>
      <c r="CEV390" s="247"/>
      <c r="CEW390" s="247"/>
      <c r="CEX390" s="247"/>
      <c r="CEY390" s="247"/>
      <c r="CEZ390" s="247"/>
      <c r="CFA390" s="247"/>
      <c r="CFB390" s="247"/>
      <c r="CFC390" s="247"/>
      <c r="CFD390" s="247"/>
      <c r="CFE390" s="247"/>
      <c r="CFF390" s="247"/>
      <c r="CFG390" s="247"/>
      <c r="CFH390" s="247"/>
      <c r="CFI390" s="247"/>
      <c r="CFJ390" s="247"/>
      <c r="CFK390" s="247"/>
      <c r="CFL390" s="247"/>
      <c r="CFM390" s="247"/>
      <c r="CFN390" s="247"/>
      <c r="CFO390" s="247"/>
      <c r="CFP390" s="247"/>
      <c r="CFQ390" s="247"/>
      <c r="CFR390" s="247"/>
      <c r="CFS390" s="247"/>
      <c r="CFT390" s="247"/>
      <c r="CFU390" s="247"/>
      <c r="CFV390" s="247"/>
      <c r="CFW390" s="247"/>
      <c r="CFX390" s="247"/>
      <c r="CFY390" s="247"/>
      <c r="CFZ390" s="247"/>
      <c r="CGA390" s="247"/>
      <c r="CGB390" s="247"/>
      <c r="CGC390" s="247"/>
      <c r="CGD390" s="247"/>
      <c r="CGE390" s="247"/>
      <c r="CGF390" s="247"/>
      <c r="CGG390" s="247"/>
      <c r="CGH390" s="247"/>
      <c r="CGI390" s="247"/>
      <c r="CGJ390" s="247"/>
      <c r="CGK390" s="247"/>
      <c r="CGL390" s="247"/>
      <c r="CGM390" s="247"/>
      <c r="CGN390" s="247"/>
      <c r="CGO390" s="247"/>
      <c r="CGP390" s="247"/>
      <c r="CGQ390" s="247"/>
      <c r="CGR390" s="247"/>
      <c r="CGS390" s="247"/>
      <c r="CGT390" s="247"/>
      <c r="CGU390" s="247"/>
      <c r="CGV390" s="247"/>
      <c r="CGW390" s="247"/>
      <c r="CGX390" s="247"/>
      <c r="CGY390" s="247"/>
      <c r="CGZ390" s="247"/>
      <c r="CHA390" s="247"/>
      <c r="CHB390" s="247"/>
      <c r="CHC390" s="247"/>
      <c r="CHD390" s="247"/>
      <c r="CHE390" s="247"/>
      <c r="CHF390" s="247"/>
      <c r="CHG390" s="247"/>
      <c r="CHH390" s="247"/>
      <c r="CHI390" s="247"/>
      <c r="CHJ390" s="247"/>
      <c r="CHK390" s="247"/>
      <c r="CHL390" s="247"/>
      <c r="CHM390" s="247"/>
      <c r="CHN390" s="247"/>
      <c r="CHO390" s="247"/>
      <c r="CHP390" s="247"/>
      <c r="CHQ390" s="247"/>
      <c r="CHR390" s="247"/>
      <c r="CHS390" s="247"/>
      <c r="CHT390" s="247"/>
      <c r="CHU390" s="247"/>
      <c r="CHV390" s="247"/>
      <c r="CHW390" s="247"/>
      <c r="CHX390" s="247"/>
      <c r="CHY390" s="247"/>
      <c r="CHZ390" s="247"/>
      <c r="CIA390" s="247"/>
      <c r="CIB390" s="247"/>
      <c r="CIC390" s="247"/>
      <c r="CID390" s="247"/>
      <c r="CIE390" s="247"/>
      <c r="CIF390" s="247"/>
      <c r="CIG390" s="247"/>
      <c r="CIH390" s="247"/>
      <c r="CII390" s="247"/>
      <c r="CIJ390" s="247"/>
      <c r="CIK390" s="247"/>
      <c r="CIL390" s="247"/>
      <c r="CIM390" s="247"/>
      <c r="CIN390" s="247"/>
      <c r="CIO390" s="247"/>
      <c r="CIP390" s="247"/>
      <c r="CIQ390" s="247"/>
      <c r="CIR390" s="247"/>
      <c r="CIS390" s="247"/>
      <c r="CIT390" s="247"/>
      <c r="CIU390" s="247"/>
      <c r="CIV390" s="247"/>
      <c r="CIW390" s="247"/>
      <c r="CIX390" s="247"/>
      <c r="CIY390" s="247"/>
      <c r="CIZ390" s="247"/>
      <c r="CJA390" s="247"/>
      <c r="CJB390" s="247"/>
      <c r="CJC390" s="247"/>
      <c r="CJD390" s="247"/>
      <c r="CJE390" s="247"/>
      <c r="CJF390" s="247"/>
      <c r="CJG390" s="247"/>
      <c r="CJH390" s="247"/>
      <c r="CJI390" s="247"/>
      <c r="CJJ390" s="247"/>
      <c r="CJK390" s="247"/>
      <c r="CJL390" s="247"/>
      <c r="CJM390" s="247"/>
      <c r="CJN390" s="247"/>
      <c r="CJO390" s="247"/>
      <c r="CJP390" s="247"/>
      <c r="CJQ390" s="247"/>
      <c r="CJR390" s="247"/>
      <c r="CJS390" s="247"/>
      <c r="CJT390" s="247"/>
      <c r="CJU390" s="247"/>
      <c r="CJV390" s="247"/>
      <c r="CJW390" s="247"/>
      <c r="CJX390" s="247"/>
      <c r="CJY390" s="247"/>
      <c r="CJZ390" s="247"/>
      <c r="CKA390" s="247"/>
      <c r="CKB390" s="247"/>
      <c r="CKC390" s="247"/>
      <c r="CKD390" s="247"/>
      <c r="CKE390" s="247"/>
      <c r="CKF390" s="247"/>
      <c r="CKG390" s="247"/>
      <c r="CKH390" s="247"/>
      <c r="CKI390" s="247"/>
      <c r="CKJ390" s="247"/>
      <c r="CKK390" s="247"/>
      <c r="CKL390" s="247"/>
      <c r="CKM390" s="247"/>
      <c r="CKN390" s="247"/>
      <c r="CKO390" s="247"/>
      <c r="CKP390" s="247"/>
      <c r="CKQ390" s="247"/>
      <c r="CKR390" s="247"/>
      <c r="CKS390" s="247"/>
      <c r="CKT390" s="247"/>
      <c r="CKU390" s="247"/>
      <c r="CKV390" s="247"/>
      <c r="CKW390" s="247"/>
      <c r="CKX390" s="247"/>
      <c r="CKY390" s="247"/>
      <c r="CKZ390" s="247"/>
      <c r="CLA390" s="247"/>
      <c r="CLB390" s="247"/>
      <c r="CLC390" s="247"/>
      <c r="CLD390" s="247"/>
      <c r="CLE390" s="247"/>
      <c r="CLF390" s="247"/>
      <c r="CLG390" s="247"/>
      <c r="CLH390" s="247"/>
      <c r="CLI390" s="247"/>
      <c r="CLJ390" s="247"/>
      <c r="CLK390" s="247"/>
      <c r="CLL390" s="247"/>
      <c r="CLM390" s="247"/>
      <c r="CLN390" s="247"/>
      <c r="CLO390" s="247"/>
      <c r="CLP390" s="247"/>
      <c r="CLQ390" s="247"/>
      <c r="CLR390" s="247"/>
      <c r="CLS390" s="247"/>
      <c r="CLT390" s="247"/>
      <c r="CLU390" s="247"/>
      <c r="CLV390" s="247"/>
      <c r="CLW390" s="247"/>
      <c r="CLX390" s="247"/>
      <c r="CLY390" s="247"/>
      <c r="CLZ390" s="247"/>
      <c r="CMA390" s="247"/>
      <c r="CMB390" s="247"/>
      <c r="CMC390" s="247"/>
      <c r="CMD390" s="247"/>
      <c r="CME390" s="247"/>
      <c r="CMF390" s="247"/>
      <c r="CMG390" s="247"/>
      <c r="CMH390" s="247"/>
      <c r="CMI390" s="247"/>
      <c r="CMJ390" s="247"/>
      <c r="CMK390" s="247"/>
      <c r="CML390" s="247"/>
      <c r="CMM390" s="247"/>
      <c r="CMN390" s="247"/>
      <c r="CMO390" s="247"/>
      <c r="CMP390" s="247"/>
      <c r="CMQ390" s="247"/>
      <c r="CMR390" s="247"/>
      <c r="CMS390" s="247"/>
      <c r="CMT390" s="247"/>
      <c r="CMU390" s="247"/>
      <c r="CMV390" s="247"/>
      <c r="CMW390" s="247"/>
      <c r="CMX390" s="247"/>
      <c r="CMY390" s="247"/>
      <c r="CMZ390" s="247"/>
      <c r="CNA390" s="247"/>
      <c r="CNB390" s="247"/>
      <c r="CNC390" s="247"/>
      <c r="CND390" s="247"/>
      <c r="CNE390" s="247"/>
      <c r="CNF390" s="247"/>
      <c r="CNG390" s="247"/>
      <c r="CNH390" s="247"/>
      <c r="CNI390" s="247"/>
      <c r="CNJ390" s="247"/>
      <c r="CNK390" s="247"/>
      <c r="CNL390" s="247"/>
      <c r="CNM390" s="247"/>
      <c r="CNN390" s="247"/>
      <c r="CNO390" s="247"/>
      <c r="CNP390" s="247"/>
      <c r="CNQ390" s="247"/>
      <c r="CNR390" s="247"/>
      <c r="CNS390" s="247"/>
      <c r="CNT390" s="247"/>
      <c r="CNU390" s="247"/>
      <c r="CNV390" s="247"/>
      <c r="CNW390" s="247"/>
      <c r="CNX390" s="247"/>
      <c r="CNY390" s="247"/>
      <c r="CNZ390" s="247"/>
      <c r="COA390" s="247"/>
      <c r="COB390" s="247"/>
      <c r="COC390" s="247"/>
      <c r="COD390" s="247"/>
      <c r="COE390" s="247"/>
      <c r="COF390" s="247"/>
      <c r="COG390" s="247"/>
      <c r="COH390" s="247"/>
      <c r="COI390" s="247"/>
      <c r="COJ390" s="247"/>
      <c r="COK390" s="247"/>
      <c r="COL390" s="247"/>
      <c r="COM390" s="247"/>
      <c r="CON390" s="247"/>
      <c r="COO390" s="247"/>
      <c r="COP390" s="247"/>
      <c r="COQ390" s="247"/>
      <c r="COR390" s="247"/>
      <c r="COS390" s="247"/>
      <c r="COT390" s="247"/>
      <c r="COU390" s="247"/>
      <c r="COV390" s="247"/>
      <c r="COW390" s="247"/>
      <c r="COX390" s="247"/>
      <c r="COY390" s="247"/>
      <c r="COZ390" s="247"/>
      <c r="CPA390" s="247"/>
      <c r="CPB390" s="247"/>
      <c r="CPC390" s="247"/>
      <c r="CPD390" s="247"/>
      <c r="CPE390" s="247"/>
      <c r="CPF390" s="247"/>
      <c r="CPG390" s="247"/>
      <c r="CPH390" s="247"/>
      <c r="CPI390" s="247"/>
      <c r="CPJ390" s="247"/>
      <c r="CPK390" s="247"/>
      <c r="CPL390" s="247"/>
      <c r="CPM390" s="247"/>
      <c r="CPN390" s="247"/>
      <c r="CPO390" s="247"/>
      <c r="CPP390" s="247"/>
      <c r="CPQ390" s="247"/>
      <c r="CPR390" s="247"/>
      <c r="CPS390" s="247"/>
      <c r="CPT390" s="247"/>
      <c r="CPU390" s="247"/>
      <c r="CPV390" s="247"/>
      <c r="CPW390" s="247"/>
      <c r="CPX390" s="247"/>
      <c r="CPY390" s="247"/>
      <c r="CPZ390" s="247"/>
      <c r="CQA390" s="247"/>
      <c r="CQB390" s="247"/>
      <c r="CQC390" s="247"/>
      <c r="CQD390" s="247"/>
      <c r="CQE390" s="247"/>
      <c r="CQF390" s="247"/>
      <c r="CQG390" s="247"/>
      <c r="CQH390" s="247"/>
      <c r="CQI390" s="247"/>
      <c r="CQJ390" s="247"/>
      <c r="CQK390" s="247"/>
      <c r="CQL390" s="247"/>
      <c r="CQM390" s="247"/>
      <c r="CQN390" s="247"/>
      <c r="CQO390" s="247"/>
      <c r="CQP390" s="247"/>
      <c r="CQQ390" s="247"/>
      <c r="CQR390" s="247"/>
      <c r="CQS390" s="247"/>
      <c r="CQT390" s="247"/>
      <c r="CQU390" s="247"/>
      <c r="CQV390" s="247"/>
      <c r="CQW390" s="247"/>
      <c r="CQX390" s="247"/>
      <c r="CQY390" s="247"/>
      <c r="CQZ390" s="247"/>
      <c r="CRA390" s="247"/>
      <c r="CRB390" s="247"/>
      <c r="CRC390" s="247"/>
      <c r="CRD390" s="247"/>
      <c r="CRE390" s="247"/>
      <c r="CRF390" s="247"/>
      <c r="CRG390" s="247"/>
      <c r="CRH390" s="247"/>
      <c r="CRI390" s="247"/>
      <c r="CRJ390" s="247"/>
      <c r="CRK390" s="247"/>
      <c r="CRL390" s="247"/>
      <c r="CRM390" s="247"/>
      <c r="CRN390" s="247"/>
      <c r="CRO390" s="247"/>
      <c r="CRP390" s="247"/>
      <c r="CRQ390" s="247"/>
      <c r="CRR390" s="247"/>
      <c r="CRS390" s="247"/>
      <c r="CRT390" s="247"/>
      <c r="CRU390" s="247"/>
      <c r="CRV390" s="247"/>
      <c r="CRW390" s="247"/>
      <c r="CRX390" s="247"/>
      <c r="CRY390" s="247"/>
      <c r="CRZ390" s="247"/>
      <c r="CSA390" s="247"/>
      <c r="CSB390" s="247"/>
      <c r="CSC390" s="247"/>
      <c r="CSD390" s="247"/>
      <c r="CSE390" s="247"/>
      <c r="CSF390" s="247"/>
      <c r="CSG390" s="247"/>
      <c r="CSH390" s="247"/>
      <c r="CSI390" s="247"/>
      <c r="CSJ390" s="247"/>
      <c r="CSK390" s="247"/>
      <c r="CSL390" s="247"/>
      <c r="CSM390" s="247"/>
      <c r="CSN390" s="247"/>
      <c r="CSO390" s="247"/>
      <c r="CSP390" s="247"/>
      <c r="CSQ390" s="247"/>
      <c r="CSR390" s="247"/>
      <c r="CSS390" s="247"/>
      <c r="CST390" s="247"/>
      <c r="CSU390" s="247"/>
      <c r="CSV390" s="247"/>
      <c r="CSW390" s="247"/>
      <c r="CSX390" s="247"/>
      <c r="CSY390" s="247"/>
      <c r="CSZ390" s="247"/>
      <c r="CTA390" s="247"/>
      <c r="CTB390" s="247"/>
      <c r="CTC390" s="247"/>
      <c r="CTD390" s="247"/>
      <c r="CTE390" s="247"/>
      <c r="CTF390" s="247"/>
      <c r="CTG390" s="247"/>
      <c r="CTH390" s="247"/>
      <c r="CTI390" s="247"/>
      <c r="CTJ390" s="247"/>
      <c r="CTK390" s="247"/>
      <c r="CTL390" s="247"/>
      <c r="CTM390" s="247"/>
      <c r="CTN390" s="247"/>
      <c r="CTO390" s="247"/>
      <c r="CTP390" s="247"/>
      <c r="CTQ390" s="247"/>
      <c r="CTR390" s="247"/>
      <c r="CTS390" s="247"/>
      <c r="CTT390" s="247"/>
      <c r="CTU390" s="247"/>
      <c r="CTV390" s="247"/>
      <c r="CTW390" s="247"/>
      <c r="CTX390" s="247"/>
      <c r="CTY390" s="247"/>
      <c r="CTZ390" s="247"/>
      <c r="CUA390" s="247"/>
      <c r="CUB390" s="247"/>
      <c r="CUC390" s="247"/>
      <c r="CUD390" s="247"/>
      <c r="CUE390" s="247"/>
      <c r="CUF390" s="247"/>
      <c r="CUG390" s="247"/>
      <c r="CUH390" s="247"/>
      <c r="CUI390" s="247"/>
      <c r="CUJ390" s="247"/>
      <c r="CUK390" s="247"/>
      <c r="CUL390" s="247"/>
      <c r="CUM390" s="247"/>
      <c r="CUN390" s="247"/>
      <c r="CUO390" s="247"/>
      <c r="CUP390" s="247"/>
      <c r="CUQ390" s="247"/>
      <c r="CUR390" s="247"/>
      <c r="CUS390" s="247"/>
      <c r="CUT390" s="247"/>
      <c r="CUU390" s="247"/>
      <c r="CUV390" s="247"/>
      <c r="CUW390" s="247"/>
      <c r="CUX390" s="247"/>
      <c r="CUY390" s="247"/>
      <c r="CUZ390" s="247"/>
      <c r="CVA390" s="247"/>
      <c r="CVB390" s="247"/>
      <c r="CVC390" s="247"/>
      <c r="CVD390" s="247"/>
      <c r="CVE390" s="247"/>
      <c r="CVF390" s="247"/>
      <c r="CVG390" s="247"/>
      <c r="CVH390" s="247"/>
      <c r="CVI390" s="247"/>
      <c r="CVJ390" s="247"/>
      <c r="CVK390" s="247"/>
      <c r="CVL390" s="247"/>
      <c r="CVM390" s="247"/>
      <c r="CVN390" s="247"/>
      <c r="CVO390" s="247"/>
      <c r="CVP390" s="247"/>
      <c r="CVQ390" s="247"/>
      <c r="CVR390" s="247"/>
      <c r="CVS390" s="247"/>
      <c r="CVT390" s="247"/>
      <c r="CVU390" s="247"/>
      <c r="CVV390" s="247"/>
      <c r="CVW390" s="247"/>
      <c r="CVX390" s="247"/>
      <c r="CVY390" s="247"/>
      <c r="CVZ390" s="247"/>
      <c r="CWA390" s="247"/>
      <c r="CWB390" s="247"/>
      <c r="CWC390" s="247"/>
      <c r="CWD390" s="247"/>
      <c r="CWE390" s="247"/>
      <c r="CWF390" s="247"/>
      <c r="CWG390" s="247"/>
      <c r="CWH390" s="247"/>
      <c r="CWI390" s="247"/>
      <c r="CWJ390" s="247"/>
      <c r="CWK390" s="247"/>
      <c r="CWL390" s="247"/>
      <c r="CWM390" s="247"/>
      <c r="CWN390" s="247"/>
      <c r="CWO390" s="247"/>
      <c r="CWP390" s="247"/>
      <c r="CWQ390" s="247"/>
      <c r="CWR390" s="247"/>
      <c r="CWS390" s="247"/>
      <c r="CWT390" s="247"/>
      <c r="CWU390" s="247"/>
      <c r="CWV390" s="247"/>
      <c r="CWW390" s="247"/>
      <c r="CWX390" s="247"/>
      <c r="CWY390" s="247"/>
      <c r="CWZ390" s="247"/>
      <c r="CXA390" s="247"/>
      <c r="CXB390" s="247"/>
      <c r="CXC390" s="247"/>
      <c r="CXD390" s="247"/>
      <c r="CXE390" s="247"/>
      <c r="CXF390" s="247"/>
      <c r="CXG390" s="247"/>
      <c r="CXH390" s="247"/>
      <c r="CXI390" s="247"/>
      <c r="CXJ390" s="247"/>
      <c r="CXK390" s="247"/>
      <c r="CXL390" s="247"/>
      <c r="CXM390" s="247"/>
      <c r="CXN390" s="247"/>
      <c r="CXO390" s="247"/>
      <c r="CXP390" s="247"/>
      <c r="CXQ390" s="247"/>
      <c r="CXR390" s="247"/>
      <c r="CXS390" s="247"/>
      <c r="CXT390" s="247"/>
      <c r="CXU390" s="247"/>
      <c r="CXV390" s="247"/>
      <c r="CXW390" s="247"/>
      <c r="CXX390" s="247"/>
      <c r="CXY390" s="247"/>
      <c r="CXZ390" s="247"/>
      <c r="CYA390" s="247"/>
      <c r="CYB390" s="247"/>
      <c r="CYC390" s="247"/>
      <c r="CYD390" s="247"/>
      <c r="CYE390" s="247"/>
      <c r="CYF390" s="247"/>
      <c r="CYG390" s="247"/>
      <c r="CYH390" s="247"/>
      <c r="CYI390" s="247"/>
      <c r="CYJ390" s="247"/>
      <c r="CYK390" s="247"/>
      <c r="CYL390" s="247"/>
      <c r="CYM390" s="247"/>
      <c r="CYN390" s="247"/>
      <c r="CYO390" s="247"/>
      <c r="CYP390" s="247"/>
      <c r="CYQ390" s="247"/>
      <c r="CYR390" s="247"/>
      <c r="CYS390" s="247"/>
      <c r="CYT390" s="247"/>
      <c r="CYU390" s="247"/>
      <c r="CYV390" s="247"/>
      <c r="CYW390" s="247"/>
      <c r="CYX390" s="247"/>
      <c r="CYY390" s="247"/>
      <c r="CYZ390" s="247"/>
      <c r="CZA390" s="247"/>
      <c r="CZB390" s="247"/>
      <c r="CZC390" s="247"/>
      <c r="CZD390" s="247"/>
      <c r="CZE390" s="247"/>
      <c r="CZF390" s="247"/>
      <c r="CZG390" s="247"/>
      <c r="CZH390" s="247"/>
      <c r="CZI390" s="247"/>
      <c r="CZJ390" s="247"/>
      <c r="CZK390" s="247"/>
      <c r="CZL390" s="247"/>
      <c r="CZM390" s="247"/>
      <c r="CZN390" s="247"/>
      <c r="CZO390" s="247"/>
      <c r="CZP390" s="247"/>
      <c r="CZQ390" s="247"/>
      <c r="CZR390" s="247"/>
      <c r="CZS390" s="247"/>
      <c r="CZT390" s="247"/>
      <c r="CZU390" s="247"/>
      <c r="CZV390" s="247"/>
      <c r="CZW390" s="247"/>
      <c r="CZX390" s="247"/>
      <c r="CZY390" s="247"/>
      <c r="CZZ390" s="247"/>
      <c r="DAA390" s="247"/>
      <c r="DAB390" s="247"/>
      <c r="DAC390" s="247"/>
      <c r="DAD390" s="247"/>
      <c r="DAE390" s="247"/>
      <c r="DAF390" s="247"/>
      <c r="DAG390" s="247"/>
      <c r="DAH390" s="247"/>
      <c r="DAI390" s="247"/>
      <c r="DAJ390" s="247"/>
      <c r="DAK390" s="247"/>
      <c r="DAL390" s="247"/>
      <c r="DAM390" s="247"/>
      <c r="DAN390" s="247"/>
      <c r="DAO390" s="247"/>
      <c r="DAP390" s="247"/>
      <c r="DAQ390" s="247"/>
      <c r="DAR390" s="247"/>
      <c r="DAS390" s="247"/>
      <c r="DAT390" s="247"/>
      <c r="DAU390" s="247"/>
      <c r="DAV390" s="247"/>
      <c r="DAW390" s="247"/>
      <c r="DAX390" s="247"/>
      <c r="DAY390" s="247"/>
      <c r="DAZ390" s="247"/>
      <c r="DBA390" s="247"/>
      <c r="DBB390" s="247"/>
      <c r="DBC390" s="247"/>
      <c r="DBD390" s="247"/>
      <c r="DBE390" s="247"/>
      <c r="DBF390" s="247"/>
      <c r="DBG390" s="247"/>
      <c r="DBH390" s="247"/>
      <c r="DBI390" s="247"/>
      <c r="DBJ390" s="247"/>
      <c r="DBK390" s="247"/>
      <c r="DBL390" s="247"/>
      <c r="DBM390" s="247"/>
      <c r="DBN390" s="247"/>
      <c r="DBO390" s="247"/>
      <c r="DBP390" s="247"/>
      <c r="DBQ390" s="247"/>
      <c r="DBR390" s="247"/>
      <c r="DBS390" s="247"/>
      <c r="DBT390" s="247"/>
      <c r="DBU390" s="247"/>
      <c r="DBV390" s="247"/>
      <c r="DBW390" s="247"/>
      <c r="DBX390" s="247"/>
      <c r="DBY390" s="247"/>
      <c r="DBZ390" s="247"/>
      <c r="DCA390" s="247"/>
      <c r="DCB390" s="247"/>
      <c r="DCC390" s="247"/>
      <c r="DCD390" s="247"/>
      <c r="DCE390" s="247"/>
      <c r="DCF390" s="247"/>
      <c r="DCG390" s="247"/>
      <c r="DCH390" s="247"/>
      <c r="DCI390" s="247"/>
      <c r="DCJ390" s="247"/>
      <c r="DCK390" s="247"/>
      <c r="DCL390" s="247"/>
      <c r="DCM390" s="247"/>
      <c r="DCN390" s="247"/>
      <c r="DCO390" s="247"/>
      <c r="DCP390" s="247"/>
      <c r="DCQ390" s="247"/>
      <c r="DCR390" s="247"/>
      <c r="DCS390" s="247"/>
      <c r="DCT390" s="247"/>
      <c r="DCU390" s="247"/>
      <c r="DCV390" s="247"/>
      <c r="DCW390" s="247"/>
      <c r="DCX390" s="247"/>
      <c r="DCY390" s="247"/>
      <c r="DCZ390" s="247"/>
      <c r="DDA390" s="247"/>
      <c r="DDB390" s="247"/>
      <c r="DDC390" s="247"/>
      <c r="DDD390" s="247"/>
      <c r="DDE390" s="247"/>
      <c r="DDF390" s="247"/>
      <c r="DDG390" s="247"/>
      <c r="DDH390" s="247"/>
      <c r="DDI390" s="247"/>
      <c r="DDJ390" s="247"/>
      <c r="DDK390" s="247"/>
      <c r="DDL390" s="247"/>
      <c r="DDM390" s="247"/>
      <c r="DDN390" s="247"/>
      <c r="DDO390" s="247"/>
      <c r="DDP390" s="247"/>
      <c r="DDQ390" s="247"/>
      <c r="DDR390" s="247"/>
      <c r="DDS390" s="247"/>
      <c r="DDT390" s="247"/>
      <c r="DDU390" s="247"/>
      <c r="DDV390" s="247"/>
      <c r="DDW390" s="247"/>
      <c r="DDX390" s="247"/>
      <c r="DDY390" s="247"/>
      <c r="DDZ390" s="247"/>
      <c r="DEA390" s="247"/>
      <c r="DEB390" s="247"/>
      <c r="DEC390" s="247"/>
      <c r="DED390" s="247"/>
      <c r="DEE390" s="247"/>
      <c r="DEF390" s="247"/>
      <c r="DEG390" s="247"/>
      <c r="DEH390" s="247"/>
      <c r="DEI390" s="247"/>
      <c r="DEJ390" s="247"/>
      <c r="DEK390" s="247"/>
      <c r="DEL390" s="247"/>
      <c r="DEM390" s="247"/>
      <c r="DEN390" s="247"/>
      <c r="DEO390" s="247"/>
      <c r="DEP390" s="247"/>
      <c r="DEQ390" s="247"/>
      <c r="DER390" s="247"/>
      <c r="DES390" s="247"/>
      <c r="DET390" s="247"/>
      <c r="DEU390" s="247"/>
      <c r="DEV390" s="247"/>
      <c r="DEW390" s="247"/>
      <c r="DEX390" s="247"/>
      <c r="DEY390" s="247"/>
      <c r="DEZ390" s="247"/>
      <c r="DFA390" s="247"/>
      <c r="DFB390" s="247"/>
      <c r="DFC390" s="247"/>
      <c r="DFD390" s="247"/>
      <c r="DFE390" s="247"/>
      <c r="DFF390" s="247"/>
      <c r="DFG390" s="247"/>
      <c r="DFH390" s="247"/>
      <c r="DFI390" s="247"/>
      <c r="DFJ390" s="247"/>
      <c r="DFK390" s="247"/>
      <c r="DFL390" s="247"/>
      <c r="DFM390" s="247"/>
      <c r="DFN390" s="247"/>
      <c r="DFO390" s="247"/>
      <c r="DFP390" s="247"/>
      <c r="DFQ390" s="247"/>
      <c r="DFR390" s="247"/>
      <c r="DFS390" s="247"/>
      <c r="DFT390" s="247"/>
      <c r="DFU390" s="247"/>
      <c r="DFV390" s="247"/>
      <c r="DFW390" s="247"/>
      <c r="DFX390" s="247"/>
      <c r="DFY390" s="247"/>
      <c r="DFZ390" s="247"/>
      <c r="DGA390" s="247"/>
      <c r="DGB390" s="247"/>
      <c r="DGC390" s="247"/>
      <c r="DGD390" s="247"/>
      <c r="DGE390" s="247"/>
      <c r="DGF390" s="247"/>
      <c r="DGG390" s="247"/>
      <c r="DGH390" s="247"/>
      <c r="DGI390" s="247"/>
      <c r="DGJ390" s="247"/>
      <c r="DGK390" s="247"/>
      <c r="DGL390" s="247"/>
      <c r="DGM390" s="247"/>
      <c r="DGN390" s="247"/>
      <c r="DGO390" s="247"/>
      <c r="DGP390" s="247"/>
      <c r="DGQ390" s="247"/>
      <c r="DGR390" s="247"/>
      <c r="DGS390" s="247"/>
      <c r="DGT390" s="247"/>
      <c r="DGU390" s="247"/>
      <c r="DGV390" s="247"/>
      <c r="DGW390" s="247"/>
      <c r="DGX390" s="247"/>
      <c r="DGY390" s="247"/>
      <c r="DGZ390" s="247"/>
      <c r="DHA390" s="247"/>
      <c r="DHB390" s="247"/>
      <c r="DHC390" s="247"/>
      <c r="DHD390" s="247"/>
      <c r="DHE390" s="247"/>
      <c r="DHF390" s="247"/>
      <c r="DHG390" s="247"/>
      <c r="DHH390" s="247"/>
      <c r="DHI390" s="247"/>
      <c r="DHJ390" s="247"/>
      <c r="DHK390" s="247"/>
      <c r="DHL390" s="247"/>
      <c r="DHM390" s="247"/>
      <c r="DHN390" s="247"/>
      <c r="DHO390" s="247"/>
      <c r="DHP390" s="247"/>
      <c r="DHQ390" s="247"/>
      <c r="DHR390" s="247"/>
      <c r="DHS390" s="247"/>
      <c r="DHT390" s="247"/>
      <c r="DHU390" s="247"/>
      <c r="DHV390" s="247"/>
      <c r="DHW390" s="247"/>
      <c r="DHX390" s="247"/>
      <c r="DHY390" s="247"/>
      <c r="DHZ390" s="247"/>
      <c r="DIA390" s="247"/>
      <c r="DIB390" s="247"/>
      <c r="DIC390" s="247"/>
      <c r="DID390" s="247"/>
      <c r="DIE390" s="247"/>
      <c r="DIF390" s="247"/>
      <c r="DIG390" s="247"/>
      <c r="DIH390" s="247"/>
      <c r="DII390" s="247"/>
      <c r="DIJ390" s="247"/>
      <c r="DIK390" s="247"/>
      <c r="DIL390" s="247"/>
      <c r="DIM390" s="247"/>
      <c r="DIN390" s="247"/>
      <c r="DIO390" s="247"/>
      <c r="DIP390" s="247"/>
      <c r="DIQ390" s="247"/>
      <c r="DIR390" s="247"/>
      <c r="DIS390" s="247"/>
      <c r="DIT390" s="247"/>
      <c r="DIU390" s="247"/>
      <c r="DIV390" s="247"/>
      <c r="DIW390" s="247"/>
      <c r="DIX390" s="247"/>
      <c r="DIY390" s="247"/>
      <c r="DIZ390" s="247"/>
      <c r="DJA390" s="247"/>
      <c r="DJB390" s="247"/>
      <c r="DJC390" s="247"/>
      <c r="DJD390" s="247"/>
      <c r="DJE390" s="247"/>
      <c r="DJF390" s="247"/>
      <c r="DJG390" s="247"/>
      <c r="DJH390" s="247"/>
      <c r="DJI390" s="247"/>
      <c r="DJJ390" s="247"/>
      <c r="DJK390" s="247"/>
      <c r="DJL390" s="247"/>
      <c r="DJM390" s="247"/>
      <c r="DJN390" s="247"/>
      <c r="DJO390" s="247"/>
      <c r="DJP390" s="247"/>
      <c r="DJQ390" s="247"/>
      <c r="DJR390" s="247"/>
      <c r="DJS390" s="247"/>
      <c r="DJT390" s="247"/>
      <c r="DJU390" s="247"/>
      <c r="DJV390" s="247"/>
      <c r="DJW390" s="247"/>
      <c r="DJX390" s="247"/>
      <c r="DJY390" s="247"/>
      <c r="DJZ390" s="247"/>
      <c r="DKA390" s="247"/>
      <c r="DKB390" s="247"/>
      <c r="DKC390" s="247"/>
      <c r="DKD390" s="247"/>
      <c r="DKE390" s="247"/>
      <c r="DKF390" s="247"/>
      <c r="DKG390" s="247"/>
      <c r="DKH390" s="247"/>
      <c r="DKI390" s="247"/>
      <c r="DKJ390" s="247"/>
      <c r="DKK390" s="247"/>
      <c r="DKL390" s="247"/>
      <c r="DKM390" s="247"/>
      <c r="DKN390" s="247"/>
      <c r="DKO390" s="247"/>
      <c r="DKP390" s="247"/>
      <c r="DKQ390" s="247"/>
      <c r="DKR390" s="247"/>
      <c r="DKS390" s="247"/>
      <c r="DKT390" s="247"/>
      <c r="DKU390" s="247"/>
      <c r="DKV390" s="247"/>
      <c r="DKW390" s="247"/>
      <c r="DKX390" s="247"/>
      <c r="DKY390" s="247"/>
      <c r="DKZ390" s="247"/>
      <c r="DLA390" s="247"/>
      <c r="DLB390" s="247"/>
      <c r="DLC390" s="247"/>
      <c r="DLD390" s="247"/>
      <c r="DLE390" s="247"/>
      <c r="DLF390" s="247"/>
      <c r="DLG390" s="247"/>
      <c r="DLH390" s="247"/>
      <c r="DLI390" s="247"/>
      <c r="DLJ390" s="247"/>
      <c r="DLK390" s="247"/>
      <c r="DLL390" s="247"/>
      <c r="DLM390" s="247"/>
      <c r="DLN390" s="247"/>
      <c r="DLO390" s="247"/>
      <c r="DLP390" s="247"/>
      <c r="DLQ390" s="247"/>
      <c r="DLR390" s="247"/>
      <c r="DLS390" s="247"/>
      <c r="DLT390" s="247"/>
      <c r="DLU390" s="247"/>
      <c r="DLV390" s="247"/>
      <c r="DLW390" s="247"/>
      <c r="DLX390" s="247"/>
      <c r="DLY390" s="247"/>
      <c r="DLZ390" s="247"/>
      <c r="DMA390" s="247"/>
      <c r="DMB390" s="247"/>
      <c r="DMC390" s="247"/>
      <c r="DMD390" s="247"/>
      <c r="DME390" s="247"/>
      <c r="DMF390" s="247"/>
      <c r="DMG390" s="247"/>
      <c r="DMH390" s="247"/>
      <c r="DMI390" s="247"/>
      <c r="DMJ390" s="247"/>
      <c r="DMK390" s="247"/>
      <c r="DML390" s="247"/>
      <c r="DMM390" s="247"/>
      <c r="DMN390" s="247"/>
      <c r="DMO390" s="247"/>
      <c r="DMP390" s="247"/>
      <c r="DMQ390" s="247"/>
      <c r="DMR390" s="247"/>
      <c r="DMS390" s="247"/>
      <c r="DMT390" s="247"/>
      <c r="DMU390" s="247"/>
      <c r="DMV390" s="247"/>
      <c r="DMW390" s="247"/>
      <c r="DMX390" s="247"/>
      <c r="DMY390" s="247"/>
      <c r="DMZ390" s="247"/>
      <c r="DNA390" s="247"/>
      <c r="DNB390" s="247"/>
      <c r="DNC390" s="247"/>
      <c r="DND390" s="247"/>
      <c r="DNE390" s="247"/>
      <c r="DNF390" s="247"/>
      <c r="DNG390" s="247"/>
      <c r="DNH390" s="247"/>
      <c r="DNI390" s="247"/>
      <c r="DNJ390" s="247"/>
      <c r="DNK390" s="247"/>
      <c r="DNL390" s="247"/>
      <c r="DNM390" s="247"/>
      <c r="DNN390" s="247"/>
      <c r="DNO390" s="247"/>
      <c r="DNP390" s="247"/>
      <c r="DNQ390" s="247"/>
      <c r="DNR390" s="247"/>
      <c r="DNS390" s="247"/>
      <c r="DNT390" s="247"/>
      <c r="DNU390" s="247"/>
      <c r="DNV390" s="247"/>
      <c r="DNW390" s="247"/>
      <c r="DNX390" s="247"/>
      <c r="DNY390" s="247"/>
      <c r="DNZ390" s="247"/>
      <c r="DOA390" s="247"/>
      <c r="DOB390" s="247"/>
      <c r="DOC390" s="247"/>
      <c r="DOD390" s="247"/>
      <c r="DOE390" s="247"/>
      <c r="DOF390" s="247"/>
      <c r="DOG390" s="247"/>
      <c r="DOH390" s="247"/>
      <c r="DOI390" s="247"/>
      <c r="DOJ390" s="247"/>
      <c r="DOK390" s="247"/>
      <c r="DOL390" s="247"/>
      <c r="DOM390" s="247"/>
      <c r="DON390" s="247"/>
      <c r="DOO390" s="247"/>
      <c r="DOP390" s="247"/>
      <c r="DOQ390" s="247"/>
      <c r="DOR390" s="247"/>
      <c r="DOS390" s="247"/>
      <c r="DOT390" s="247"/>
      <c r="DOU390" s="247"/>
      <c r="DOV390" s="247"/>
      <c r="DOW390" s="247"/>
      <c r="DOX390" s="247"/>
      <c r="DOY390" s="247"/>
      <c r="DOZ390" s="247"/>
      <c r="DPA390" s="247"/>
      <c r="DPB390" s="247"/>
      <c r="DPC390" s="247"/>
      <c r="DPD390" s="247"/>
      <c r="DPE390" s="247"/>
      <c r="DPF390" s="247"/>
      <c r="DPG390" s="247"/>
      <c r="DPH390" s="247"/>
      <c r="DPI390" s="247"/>
      <c r="DPJ390" s="247"/>
      <c r="DPK390" s="247"/>
      <c r="DPL390" s="247"/>
      <c r="DPM390" s="247"/>
      <c r="DPN390" s="247"/>
      <c r="DPO390" s="247"/>
      <c r="DPP390" s="247"/>
      <c r="DPQ390" s="247"/>
      <c r="DPR390" s="247"/>
      <c r="DPS390" s="247"/>
      <c r="DPT390" s="247"/>
      <c r="DPU390" s="247"/>
      <c r="DPV390" s="247"/>
      <c r="DPW390" s="247"/>
      <c r="DPX390" s="247"/>
      <c r="DPY390" s="247"/>
      <c r="DPZ390" s="247"/>
      <c r="DQA390" s="247"/>
      <c r="DQB390" s="247"/>
      <c r="DQC390" s="247"/>
      <c r="DQD390" s="247"/>
      <c r="DQE390" s="247"/>
      <c r="DQF390" s="247"/>
      <c r="DQG390" s="247"/>
      <c r="DQH390" s="247"/>
      <c r="DQI390" s="247"/>
      <c r="DQJ390" s="247"/>
      <c r="DQK390" s="247"/>
      <c r="DQL390" s="247"/>
      <c r="DQM390" s="247"/>
      <c r="DQN390" s="247"/>
      <c r="DQO390" s="247"/>
      <c r="DQP390" s="247"/>
      <c r="DQQ390" s="247"/>
      <c r="DQR390" s="247"/>
      <c r="DQS390" s="247"/>
      <c r="DQT390" s="247"/>
      <c r="DQU390" s="247"/>
      <c r="DQV390" s="247"/>
      <c r="DQW390" s="247"/>
      <c r="DQX390" s="247"/>
      <c r="DQY390" s="247"/>
      <c r="DQZ390" s="247"/>
      <c r="DRA390" s="247"/>
      <c r="DRB390" s="247"/>
      <c r="DRC390" s="247"/>
      <c r="DRD390" s="247"/>
      <c r="DRE390" s="247"/>
      <c r="DRF390" s="247"/>
      <c r="DRG390" s="247"/>
      <c r="DRH390" s="247"/>
      <c r="DRI390" s="247"/>
      <c r="DRJ390" s="247"/>
      <c r="DRK390" s="247"/>
      <c r="DRL390" s="247"/>
      <c r="DRM390" s="247"/>
      <c r="DRN390" s="247"/>
      <c r="DRO390" s="247"/>
      <c r="DRP390" s="247"/>
      <c r="DRQ390" s="247"/>
      <c r="DRR390" s="247"/>
      <c r="DRS390" s="247"/>
      <c r="DRT390" s="247"/>
      <c r="DRU390" s="247"/>
      <c r="DRV390" s="247"/>
      <c r="DRW390" s="247"/>
      <c r="DRX390" s="247"/>
      <c r="DRY390" s="247"/>
      <c r="DRZ390" s="247"/>
      <c r="DSA390" s="247"/>
      <c r="DSB390" s="247"/>
      <c r="DSC390" s="247"/>
      <c r="DSD390" s="247"/>
      <c r="DSE390" s="247"/>
      <c r="DSF390" s="247"/>
      <c r="DSG390" s="247"/>
      <c r="DSH390" s="247"/>
      <c r="DSI390" s="247"/>
      <c r="DSJ390" s="247"/>
      <c r="DSK390" s="247"/>
      <c r="DSL390" s="247"/>
      <c r="DSM390" s="247"/>
      <c r="DSN390" s="247"/>
      <c r="DSO390" s="247"/>
      <c r="DSP390" s="247"/>
      <c r="DSQ390" s="247"/>
      <c r="DSR390" s="247"/>
      <c r="DSS390" s="247"/>
      <c r="DST390" s="247"/>
      <c r="DSU390" s="247"/>
      <c r="DSV390" s="247"/>
      <c r="DSW390" s="247"/>
      <c r="DSX390" s="247"/>
      <c r="DSY390" s="247"/>
      <c r="DSZ390" s="247"/>
      <c r="DTA390" s="247"/>
      <c r="DTB390" s="247"/>
      <c r="DTC390" s="247"/>
      <c r="DTD390" s="247"/>
      <c r="DTE390" s="247"/>
      <c r="DTF390" s="247"/>
      <c r="DTG390" s="247"/>
      <c r="DTH390" s="247"/>
      <c r="DTI390" s="247"/>
      <c r="DTJ390" s="247"/>
      <c r="DTK390" s="247"/>
      <c r="DTL390" s="247"/>
      <c r="DTM390" s="247"/>
      <c r="DTN390" s="247"/>
      <c r="DTO390" s="247"/>
      <c r="DTP390" s="247"/>
      <c r="DTQ390" s="247"/>
      <c r="DTR390" s="247"/>
      <c r="DTS390" s="247"/>
      <c r="DTT390" s="247"/>
      <c r="DTU390" s="247"/>
      <c r="DTV390" s="247"/>
      <c r="DTW390" s="247"/>
      <c r="DTX390" s="247"/>
      <c r="DTY390" s="247"/>
      <c r="DTZ390" s="247"/>
      <c r="DUA390" s="247"/>
      <c r="DUB390" s="247"/>
      <c r="DUC390" s="247"/>
      <c r="DUD390" s="247"/>
      <c r="DUE390" s="247"/>
      <c r="DUF390" s="247"/>
      <c r="DUG390" s="247"/>
      <c r="DUH390" s="247"/>
      <c r="DUI390" s="247"/>
      <c r="DUJ390" s="247"/>
      <c r="DUK390" s="247"/>
      <c r="DUL390" s="247"/>
      <c r="DUM390" s="247"/>
      <c r="DUN390" s="247"/>
      <c r="DUO390" s="247"/>
      <c r="DUP390" s="247"/>
      <c r="DUQ390" s="247"/>
      <c r="DUR390" s="247"/>
      <c r="DUS390" s="247"/>
      <c r="DUT390" s="247"/>
      <c r="DUU390" s="247"/>
      <c r="DUV390" s="247"/>
      <c r="DUW390" s="247"/>
      <c r="DUX390" s="247"/>
      <c r="DUY390" s="247"/>
      <c r="DUZ390" s="247"/>
      <c r="DVA390" s="247"/>
      <c r="DVB390" s="247"/>
      <c r="DVC390" s="247"/>
      <c r="DVD390" s="247"/>
      <c r="DVE390" s="247"/>
      <c r="DVF390" s="247"/>
      <c r="DVG390" s="247"/>
      <c r="DVH390" s="247"/>
      <c r="DVI390" s="247"/>
      <c r="DVJ390" s="247"/>
      <c r="DVK390" s="247"/>
      <c r="DVL390" s="247"/>
      <c r="DVM390" s="247"/>
      <c r="DVN390" s="247"/>
      <c r="DVO390" s="247"/>
      <c r="DVP390" s="247"/>
      <c r="DVQ390" s="247"/>
      <c r="DVR390" s="247"/>
      <c r="DVS390" s="247"/>
      <c r="DVT390" s="247"/>
      <c r="DVU390" s="247"/>
      <c r="DVV390" s="247"/>
      <c r="DVW390" s="247"/>
      <c r="DVX390" s="247"/>
      <c r="DVY390" s="247"/>
      <c r="DVZ390" s="247"/>
      <c r="DWA390" s="247"/>
      <c r="DWB390" s="247"/>
      <c r="DWC390" s="247"/>
      <c r="DWD390" s="247"/>
      <c r="DWE390" s="247"/>
      <c r="DWF390" s="247"/>
      <c r="DWG390" s="247"/>
      <c r="DWH390" s="247"/>
      <c r="DWI390" s="247"/>
      <c r="DWJ390" s="247"/>
      <c r="DWK390" s="247"/>
      <c r="DWL390" s="247"/>
      <c r="DWM390" s="247"/>
      <c r="DWN390" s="247"/>
      <c r="DWO390" s="247"/>
      <c r="DWP390" s="247"/>
      <c r="DWQ390" s="247"/>
      <c r="DWR390" s="247"/>
      <c r="DWS390" s="247"/>
      <c r="DWT390" s="247"/>
      <c r="DWU390" s="247"/>
      <c r="DWV390" s="247"/>
      <c r="DWW390" s="247"/>
      <c r="DWX390" s="247"/>
      <c r="DWY390" s="247"/>
      <c r="DWZ390" s="247"/>
      <c r="DXA390" s="247"/>
      <c r="DXB390" s="247"/>
      <c r="DXC390" s="247"/>
      <c r="DXD390" s="247"/>
      <c r="DXE390" s="247"/>
      <c r="DXF390" s="247"/>
      <c r="DXG390" s="247"/>
      <c r="DXH390" s="247"/>
      <c r="DXI390" s="247"/>
      <c r="DXJ390" s="247"/>
      <c r="DXK390" s="247"/>
      <c r="DXL390" s="247"/>
      <c r="DXM390" s="247"/>
      <c r="DXN390" s="247"/>
      <c r="DXO390" s="247"/>
      <c r="DXP390" s="247"/>
      <c r="DXQ390" s="247"/>
      <c r="DXR390" s="247"/>
      <c r="DXS390" s="247"/>
      <c r="DXT390" s="247"/>
      <c r="DXU390" s="247"/>
      <c r="DXV390" s="247"/>
      <c r="DXW390" s="247"/>
      <c r="DXX390" s="247"/>
      <c r="DXY390" s="247"/>
      <c r="DXZ390" s="247"/>
      <c r="DYA390" s="247"/>
      <c r="DYB390" s="247"/>
      <c r="DYC390" s="247"/>
      <c r="DYD390" s="247"/>
      <c r="DYE390" s="247"/>
      <c r="DYF390" s="247"/>
      <c r="DYG390" s="247"/>
      <c r="DYH390" s="247"/>
      <c r="DYI390" s="247"/>
      <c r="DYJ390" s="247"/>
      <c r="DYK390" s="247"/>
      <c r="DYL390" s="247"/>
      <c r="DYM390" s="247"/>
      <c r="DYN390" s="247"/>
      <c r="DYO390" s="247"/>
      <c r="DYP390" s="247"/>
      <c r="DYQ390" s="247"/>
      <c r="DYR390" s="247"/>
      <c r="DYS390" s="247"/>
      <c r="DYT390" s="247"/>
      <c r="DYU390" s="247"/>
      <c r="DYV390" s="247"/>
      <c r="DYW390" s="247"/>
      <c r="DYX390" s="247"/>
      <c r="DYY390" s="247"/>
      <c r="DYZ390" s="247"/>
      <c r="DZA390" s="247"/>
      <c r="DZB390" s="247"/>
      <c r="DZC390" s="247"/>
      <c r="DZD390" s="247"/>
      <c r="DZE390" s="247"/>
      <c r="DZF390" s="247"/>
      <c r="DZG390" s="247"/>
      <c r="DZH390" s="247"/>
      <c r="DZI390" s="247"/>
      <c r="DZJ390" s="247"/>
      <c r="DZK390" s="247"/>
      <c r="DZL390" s="247"/>
      <c r="DZM390" s="247"/>
      <c r="DZN390" s="247"/>
      <c r="DZO390" s="247"/>
      <c r="DZP390" s="247"/>
      <c r="DZQ390" s="247"/>
      <c r="DZR390" s="247"/>
      <c r="DZS390" s="247"/>
      <c r="DZT390" s="247"/>
      <c r="DZU390" s="247"/>
      <c r="DZV390" s="247"/>
      <c r="DZW390" s="247"/>
      <c r="DZX390" s="247"/>
      <c r="DZY390" s="247"/>
      <c r="DZZ390" s="247"/>
      <c r="EAA390" s="247"/>
      <c r="EAB390" s="247"/>
      <c r="EAC390" s="247"/>
      <c r="EAD390" s="247"/>
      <c r="EAE390" s="247"/>
      <c r="EAF390" s="247"/>
      <c r="EAG390" s="247"/>
      <c r="EAH390" s="247"/>
      <c r="EAI390" s="247"/>
      <c r="EAJ390" s="247"/>
      <c r="EAK390" s="247"/>
      <c r="EAL390" s="247"/>
      <c r="EAM390" s="247"/>
      <c r="EAN390" s="247"/>
      <c r="EAO390" s="247"/>
      <c r="EAP390" s="247"/>
      <c r="EAQ390" s="247"/>
      <c r="EAR390" s="247"/>
      <c r="EAS390" s="247"/>
      <c r="EAT390" s="247"/>
      <c r="EAU390" s="247"/>
      <c r="EAV390" s="247"/>
      <c r="EAW390" s="247"/>
      <c r="EAX390" s="247"/>
      <c r="EAY390" s="247"/>
      <c r="EAZ390" s="247"/>
      <c r="EBA390" s="247"/>
      <c r="EBB390" s="247"/>
      <c r="EBC390" s="247"/>
      <c r="EBD390" s="247"/>
      <c r="EBE390" s="247"/>
      <c r="EBF390" s="247"/>
      <c r="EBG390" s="247"/>
      <c r="EBH390" s="247"/>
      <c r="EBI390" s="247"/>
      <c r="EBJ390" s="247"/>
      <c r="EBK390" s="247"/>
      <c r="EBL390" s="247"/>
      <c r="EBM390" s="247"/>
      <c r="EBN390" s="247"/>
      <c r="EBO390" s="247"/>
      <c r="EBP390" s="247"/>
      <c r="EBQ390" s="247"/>
      <c r="EBR390" s="247"/>
      <c r="EBS390" s="247"/>
      <c r="EBT390" s="247"/>
      <c r="EBU390" s="247"/>
      <c r="EBV390" s="247"/>
      <c r="EBW390" s="247"/>
      <c r="EBX390" s="247"/>
      <c r="EBY390" s="247"/>
      <c r="EBZ390" s="247"/>
      <c r="ECA390" s="247"/>
      <c r="ECB390" s="247"/>
      <c r="ECC390" s="247"/>
      <c r="ECD390" s="247"/>
      <c r="ECE390" s="247"/>
      <c r="ECF390" s="247"/>
      <c r="ECG390" s="247"/>
      <c r="ECH390" s="247"/>
      <c r="ECI390" s="247"/>
      <c r="ECJ390" s="247"/>
      <c r="ECK390" s="247"/>
      <c r="ECL390" s="247"/>
      <c r="ECM390" s="247"/>
      <c r="ECN390" s="247"/>
      <c r="ECO390" s="247"/>
      <c r="ECP390" s="247"/>
      <c r="ECQ390" s="247"/>
      <c r="ECR390" s="247"/>
      <c r="ECS390" s="247"/>
      <c r="ECT390" s="247"/>
      <c r="ECU390" s="247"/>
      <c r="ECV390" s="247"/>
      <c r="ECW390" s="247"/>
      <c r="ECX390" s="247"/>
      <c r="ECY390" s="247"/>
      <c r="ECZ390" s="247"/>
      <c r="EDA390" s="247"/>
      <c r="EDB390" s="247"/>
      <c r="EDC390" s="247"/>
      <c r="EDD390" s="247"/>
      <c r="EDE390" s="247"/>
      <c r="EDF390" s="247"/>
      <c r="EDG390" s="247"/>
      <c r="EDH390" s="247"/>
      <c r="EDI390" s="247"/>
      <c r="EDJ390" s="247"/>
      <c r="EDK390" s="247"/>
      <c r="EDL390" s="247"/>
      <c r="EDM390" s="247"/>
      <c r="EDN390" s="247"/>
      <c r="EDO390" s="247"/>
      <c r="EDP390" s="247"/>
      <c r="EDQ390" s="247"/>
      <c r="EDR390" s="247"/>
      <c r="EDS390" s="247"/>
      <c r="EDT390" s="247"/>
      <c r="EDU390" s="247"/>
      <c r="EDV390" s="247"/>
      <c r="EDW390" s="247"/>
      <c r="EDX390" s="247"/>
      <c r="EDY390" s="247"/>
      <c r="EDZ390" s="247"/>
      <c r="EEA390" s="247"/>
      <c r="EEB390" s="247"/>
      <c r="EEC390" s="247"/>
      <c r="EED390" s="247"/>
      <c r="EEE390" s="247"/>
      <c r="EEF390" s="247"/>
      <c r="EEG390" s="247"/>
      <c r="EEH390" s="247"/>
      <c r="EEI390" s="247"/>
      <c r="EEJ390" s="247"/>
      <c r="EEK390" s="247"/>
      <c r="EEL390" s="247"/>
      <c r="EEM390" s="247"/>
      <c r="EEN390" s="247"/>
      <c r="EEO390" s="247"/>
      <c r="EEP390" s="247"/>
      <c r="EEQ390" s="247"/>
      <c r="EER390" s="247"/>
      <c r="EES390" s="247"/>
      <c r="EET390" s="247"/>
      <c r="EEU390" s="247"/>
      <c r="EEV390" s="247"/>
      <c r="EEW390" s="247"/>
      <c r="EEX390" s="247"/>
      <c r="EEY390" s="247"/>
      <c r="EEZ390" s="247"/>
      <c r="EFA390" s="247"/>
      <c r="EFB390" s="247"/>
      <c r="EFC390" s="247"/>
      <c r="EFD390" s="247"/>
      <c r="EFE390" s="247"/>
      <c r="EFF390" s="247"/>
      <c r="EFG390" s="247"/>
      <c r="EFH390" s="247"/>
      <c r="EFI390" s="247"/>
      <c r="EFJ390" s="247"/>
      <c r="EFK390" s="247"/>
      <c r="EFL390" s="247"/>
      <c r="EFM390" s="247"/>
      <c r="EFN390" s="247"/>
      <c r="EFO390" s="247"/>
      <c r="EFP390" s="247"/>
      <c r="EFQ390" s="247"/>
      <c r="EFR390" s="247"/>
      <c r="EFS390" s="247"/>
      <c r="EFT390" s="247"/>
      <c r="EFU390" s="247"/>
      <c r="EFV390" s="247"/>
      <c r="EFW390" s="247"/>
      <c r="EFX390" s="247"/>
      <c r="EFY390" s="247"/>
      <c r="EFZ390" s="247"/>
      <c r="EGA390" s="247"/>
      <c r="EGB390" s="247"/>
      <c r="EGC390" s="247"/>
      <c r="EGD390" s="247"/>
      <c r="EGE390" s="247"/>
      <c r="EGF390" s="247"/>
      <c r="EGG390" s="247"/>
      <c r="EGH390" s="247"/>
      <c r="EGI390" s="247"/>
      <c r="EGJ390" s="247"/>
      <c r="EGK390" s="247"/>
      <c r="EGL390" s="247"/>
      <c r="EGM390" s="247"/>
      <c r="EGN390" s="247"/>
      <c r="EGO390" s="247"/>
      <c r="EGP390" s="247"/>
      <c r="EGQ390" s="247"/>
      <c r="EGR390" s="247"/>
      <c r="EGS390" s="247"/>
      <c r="EGT390" s="247"/>
      <c r="EGU390" s="247"/>
      <c r="EGV390" s="247"/>
      <c r="EGW390" s="247"/>
      <c r="EGX390" s="247"/>
      <c r="EGY390" s="247"/>
      <c r="EGZ390" s="247"/>
      <c r="EHA390" s="247"/>
      <c r="EHB390" s="247"/>
      <c r="EHC390" s="247"/>
      <c r="EHD390" s="247"/>
      <c r="EHE390" s="247"/>
      <c r="EHF390" s="247"/>
      <c r="EHG390" s="247"/>
      <c r="EHH390" s="247"/>
      <c r="EHI390" s="247"/>
      <c r="EHJ390" s="247"/>
      <c r="EHK390" s="247"/>
      <c r="EHL390" s="247"/>
      <c r="EHM390" s="247"/>
      <c r="EHN390" s="247"/>
      <c r="EHO390" s="247"/>
      <c r="EHP390" s="247"/>
      <c r="EHQ390" s="247"/>
      <c r="EHR390" s="247"/>
      <c r="EHS390" s="247"/>
      <c r="EHT390" s="247"/>
      <c r="EHU390" s="247"/>
      <c r="EHV390" s="247"/>
      <c r="EHW390" s="247"/>
      <c r="EHX390" s="247"/>
      <c r="EHY390" s="247"/>
      <c r="EHZ390" s="247"/>
      <c r="EIA390" s="247"/>
      <c r="EIB390" s="247"/>
      <c r="EIC390" s="247"/>
      <c r="EID390" s="247"/>
      <c r="EIE390" s="247"/>
      <c r="EIF390" s="247"/>
      <c r="EIG390" s="247"/>
      <c r="EIH390" s="247"/>
      <c r="EII390" s="247"/>
      <c r="EIJ390" s="247"/>
      <c r="EIK390" s="247"/>
      <c r="EIL390" s="247"/>
      <c r="EIM390" s="247"/>
      <c r="EIN390" s="247"/>
      <c r="EIO390" s="247"/>
      <c r="EIP390" s="247"/>
      <c r="EIQ390" s="247"/>
      <c r="EIR390" s="247"/>
      <c r="EIS390" s="247"/>
      <c r="EIT390" s="247"/>
      <c r="EIU390" s="247"/>
      <c r="EIV390" s="247"/>
      <c r="EIW390" s="247"/>
      <c r="EIX390" s="247"/>
      <c r="EIY390" s="247"/>
      <c r="EIZ390" s="247"/>
      <c r="EJA390" s="247"/>
      <c r="EJB390" s="247"/>
      <c r="EJC390" s="247"/>
      <c r="EJD390" s="247"/>
      <c r="EJE390" s="247"/>
      <c r="EJF390" s="247"/>
      <c r="EJG390" s="247"/>
      <c r="EJH390" s="247"/>
      <c r="EJI390" s="247"/>
      <c r="EJJ390" s="247"/>
      <c r="EJK390" s="247"/>
      <c r="EJL390" s="247"/>
      <c r="EJM390" s="247"/>
      <c r="EJN390" s="247"/>
      <c r="EJO390" s="247"/>
      <c r="EJP390" s="247"/>
      <c r="EJQ390" s="247"/>
      <c r="EJR390" s="247"/>
      <c r="EJS390" s="247"/>
      <c r="EJT390" s="247"/>
      <c r="EJU390" s="247"/>
      <c r="EJV390" s="247"/>
      <c r="EJW390" s="247"/>
      <c r="EJX390" s="247"/>
      <c r="EJY390" s="247"/>
      <c r="EJZ390" s="247"/>
      <c r="EKA390" s="247"/>
      <c r="EKB390" s="247"/>
      <c r="EKC390" s="247"/>
      <c r="EKD390" s="247"/>
      <c r="EKE390" s="247"/>
      <c r="EKF390" s="247"/>
      <c r="EKG390" s="247"/>
      <c r="EKH390" s="247"/>
      <c r="EKI390" s="247"/>
      <c r="EKJ390" s="247"/>
      <c r="EKK390" s="247"/>
      <c r="EKL390" s="247"/>
      <c r="EKM390" s="247"/>
      <c r="EKN390" s="247"/>
      <c r="EKO390" s="247"/>
      <c r="EKP390" s="247"/>
      <c r="EKQ390" s="247"/>
      <c r="EKR390" s="247"/>
      <c r="EKS390" s="247"/>
      <c r="EKT390" s="247"/>
      <c r="EKU390" s="247"/>
      <c r="EKV390" s="247"/>
      <c r="EKW390" s="247"/>
      <c r="EKX390" s="247"/>
      <c r="EKY390" s="247"/>
      <c r="EKZ390" s="247"/>
      <c r="ELA390" s="247"/>
      <c r="ELB390" s="247"/>
      <c r="ELC390" s="247"/>
      <c r="ELD390" s="247"/>
      <c r="ELE390" s="247"/>
      <c r="ELF390" s="247"/>
      <c r="ELG390" s="247"/>
      <c r="ELH390" s="247"/>
      <c r="ELI390" s="247"/>
      <c r="ELJ390" s="247"/>
      <c r="ELK390" s="247"/>
      <c r="ELL390" s="247"/>
      <c r="ELM390" s="247"/>
      <c r="ELN390" s="247"/>
      <c r="ELO390" s="247"/>
      <c r="ELP390" s="247"/>
      <c r="ELQ390" s="247"/>
      <c r="ELR390" s="247"/>
      <c r="ELS390" s="247"/>
      <c r="ELT390" s="247"/>
      <c r="ELU390" s="247"/>
      <c r="ELV390" s="247"/>
      <c r="ELW390" s="247"/>
      <c r="ELX390" s="247"/>
      <c r="ELY390" s="247"/>
      <c r="ELZ390" s="247"/>
      <c r="EMA390" s="247"/>
      <c r="EMB390" s="247"/>
      <c r="EMC390" s="247"/>
      <c r="EMD390" s="247"/>
      <c r="EME390" s="247"/>
      <c r="EMF390" s="247"/>
      <c r="EMG390" s="247"/>
      <c r="EMH390" s="247"/>
      <c r="EMI390" s="247"/>
      <c r="EMJ390" s="247"/>
      <c r="EMK390" s="247"/>
      <c r="EML390" s="247"/>
      <c r="EMM390" s="247"/>
      <c r="EMN390" s="247"/>
      <c r="EMO390" s="247"/>
      <c r="EMP390" s="247"/>
      <c r="EMQ390" s="247"/>
      <c r="EMR390" s="247"/>
      <c r="EMS390" s="247"/>
      <c r="EMT390" s="247"/>
      <c r="EMU390" s="247"/>
      <c r="EMV390" s="247"/>
      <c r="EMW390" s="247"/>
      <c r="EMX390" s="247"/>
      <c r="EMY390" s="247"/>
      <c r="EMZ390" s="247"/>
      <c r="ENA390" s="247"/>
      <c r="ENB390" s="247"/>
      <c r="ENC390" s="247"/>
      <c r="END390" s="247"/>
      <c r="ENE390" s="247"/>
      <c r="ENF390" s="247"/>
      <c r="ENG390" s="247"/>
      <c r="ENH390" s="247"/>
      <c r="ENI390" s="247"/>
      <c r="ENJ390" s="247"/>
      <c r="ENK390" s="247"/>
      <c r="ENL390" s="247"/>
      <c r="ENM390" s="247"/>
      <c r="ENN390" s="247"/>
      <c r="ENO390" s="247"/>
      <c r="ENP390" s="247"/>
      <c r="ENQ390" s="247"/>
      <c r="ENR390" s="247"/>
      <c r="ENS390" s="247"/>
      <c r="ENT390" s="247"/>
      <c r="ENU390" s="247"/>
      <c r="ENV390" s="247"/>
      <c r="ENW390" s="247"/>
      <c r="ENX390" s="247"/>
      <c r="ENY390" s="247"/>
      <c r="ENZ390" s="247"/>
      <c r="EOA390" s="247"/>
      <c r="EOB390" s="247"/>
      <c r="EOC390" s="247"/>
      <c r="EOD390" s="247"/>
      <c r="EOE390" s="247"/>
      <c r="EOF390" s="247"/>
      <c r="EOG390" s="247"/>
      <c r="EOH390" s="247"/>
      <c r="EOI390" s="247"/>
      <c r="EOJ390" s="247"/>
      <c r="EOK390" s="247"/>
      <c r="EOL390" s="247"/>
      <c r="EOM390" s="247"/>
      <c r="EON390" s="247"/>
      <c r="EOO390" s="247"/>
      <c r="EOP390" s="247"/>
      <c r="EOQ390" s="247"/>
      <c r="EOR390" s="247"/>
      <c r="EOS390" s="247"/>
      <c r="EOT390" s="247"/>
      <c r="EOU390" s="247"/>
      <c r="EOV390" s="247"/>
      <c r="EOW390" s="247"/>
      <c r="EOX390" s="247"/>
      <c r="EOY390" s="247"/>
      <c r="EOZ390" s="247"/>
      <c r="EPA390" s="247"/>
      <c r="EPB390" s="247"/>
      <c r="EPC390" s="247"/>
      <c r="EPD390" s="247"/>
      <c r="EPE390" s="247"/>
      <c r="EPF390" s="247"/>
      <c r="EPG390" s="247"/>
      <c r="EPH390" s="247"/>
      <c r="EPI390" s="247"/>
      <c r="EPJ390" s="247"/>
      <c r="EPK390" s="247"/>
      <c r="EPL390" s="247"/>
      <c r="EPM390" s="247"/>
      <c r="EPN390" s="247"/>
      <c r="EPO390" s="247"/>
      <c r="EPP390" s="247"/>
      <c r="EPQ390" s="247"/>
      <c r="EPR390" s="247"/>
      <c r="EPS390" s="247"/>
      <c r="EPT390" s="247"/>
      <c r="EPU390" s="247"/>
      <c r="EPV390" s="247"/>
      <c r="EPW390" s="247"/>
      <c r="EPX390" s="247"/>
      <c r="EPY390" s="247"/>
      <c r="EPZ390" s="247"/>
      <c r="EQA390" s="247"/>
      <c r="EQB390" s="247"/>
      <c r="EQC390" s="247"/>
      <c r="EQD390" s="247"/>
      <c r="EQE390" s="247"/>
      <c r="EQF390" s="247"/>
      <c r="EQG390" s="247"/>
      <c r="EQH390" s="247"/>
      <c r="EQI390" s="247"/>
      <c r="EQJ390" s="247"/>
      <c r="EQK390" s="247"/>
      <c r="EQL390" s="247"/>
      <c r="EQM390" s="247"/>
      <c r="EQN390" s="247"/>
      <c r="EQO390" s="247"/>
      <c r="EQP390" s="247"/>
      <c r="EQQ390" s="247"/>
      <c r="EQR390" s="247"/>
      <c r="EQS390" s="247"/>
      <c r="EQT390" s="247"/>
      <c r="EQU390" s="247"/>
      <c r="EQV390" s="247"/>
      <c r="EQW390" s="247"/>
      <c r="EQX390" s="247"/>
      <c r="EQY390" s="247"/>
      <c r="EQZ390" s="247"/>
      <c r="ERA390" s="247"/>
      <c r="ERB390" s="247"/>
      <c r="ERC390" s="247"/>
      <c r="ERD390" s="247"/>
      <c r="ERE390" s="247"/>
      <c r="ERF390" s="247"/>
      <c r="ERG390" s="247"/>
      <c r="ERH390" s="247"/>
      <c r="ERI390" s="247"/>
      <c r="ERJ390" s="247"/>
      <c r="ERK390" s="247"/>
      <c r="ERL390" s="247"/>
      <c r="ERM390" s="247"/>
      <c r="ERN390" s="247"/>
      <c r="ERO390" s="247"/>
      <c r="ERP390" s="247"/>
      <c r="ERQ390" s="247"/>
      <c r="ERR390" s="247"/>
      <c r="ERS390" s="247"/>
      <c r="ERT390" s="247"/>
      <c r="ERU390" s="247"/>
      <c r="ERV390" s="247"/>
      <c r="ERW390" s="247"/>
      <c r="ERX390" s="247"/>
      <c r="ERY390" s="247"/>
      <c r="ERZ390" s="247"/>
      <c r="ESA390" s="247"/>
      <c r="ESB390" s="247"/>
      <c r="ESC390" s="247"/>
      <c r="ESD390" s="247"/>
      <c r="ESE390" s="247"/>
      <c r="ESF390" s="247"/>
      <c r="ESG390" s="247"/>
      <c r="ESH390" s="247"/>
      <c r="ESI390" s="247"/>
      <c r="ESJ390" s="247"/>
      <c r="ESK390" s="247"/>
      <c r="ESL390" s="247"/>
      <c r="ESM390" s="247"/>
      <c r="ESN390" s="247"/>
      <c r="ESO390" s="247"/>
      <c r="ESP390" s="247"/>
      <c r="ESQ390" s="247"/>
      <c r="ESR390" s="247"/>
      <c r="ESS390" s="247"/>
      <c r="EST390" s="247"/>
      <c r="ESU390" s="247"/>
      <c r="ESV390" s="247"/>
      <c r="ESW390" s="247"/>
      <c r="ESX390" s="247"/>
      <c r="ESY390" s="247"/>
      <c r="ESZ390" s="247"/>
      <c r="ETA390" s="247"/>
      <c r="ETB390" s="247"/>
      <c r="ETC390" s="247"/>
      <c r="ETD390" s="247"/>
      <c r="ETE390" s="247"/>
      <c r="ETF390" s="247"/>
      <c r="ETG390" s="247"/>
      <c r="ETH390" s="247"/>
      <c r="ETI390" s="247"/>
      <c r="ETJ390" s="247"/>
      <c r="ETK390" s="247"/>
      <c r="ETL390" s="247"/>
      <c r="ETM390" s="247"/>
      <c r="ETN390" s="247"/>
      <c r="ETO390" s="247"/>
      <c r="ETP390" s="247"/>
      <c r="ETQ390" s="247"/>
      <c r="ETR390" s="247"/>
      <c r="ETS390" s="247"/>
      <c r="ETT390" s="247"/>
      <c r="ETU390" s="247"/>
      <c r="ETV390" s="247"/>
      <c r="ETW390" s="247"/>
      <c r="ETX390" s="247"/>
      <c r="ETY390" s="247"/>
      <c r="ETZ390" s="247"/>
      <c r="EUA390" s="247"/>
      <c r="EUB390" s="247"/>
      <c r="EUC390" s="247"/>
      <c r="EUD390" s="247"/>
      <c r="EUE390" s="247"/>
      <c r="EUF390" s="247"/>
      <c r="EUG390" s="247"/>
      <c r="EUH390" s="247"/>
      <c r="EUI390" s="247"/>
      <c r="EUJ390" s="247"/>
      <c r="EUK390" s="247"/>
      <c r="EUL390" s="247"/>
      <c r="EUM390" s="247"/>
      <c r="EUN390" s="247"/>
      <c r="EUO390" s="247"/>
      <c r="EUP390" s="247"/>
      <c r="EUQ390" s="247"/>
      <c r="EUR390" s="247"/>
      <c r="EUS390" s="247"/>
      <c r="EUT390" s="247"/>
      <c r="EUU390" s="247"/>
      <c r="EUV390" s="247"/>
      <c r="EUW390" s="247"/>
      <c r="EUX390" s="247"/>
      <c r="EUY390" s="247"/>
      <c r="EUZ390" s="247"/>
      <c r="EVA390" s="247"/>
      <c r="EVB390" s="247"/>
      <c r="EVC390" s="247"/>
      <c r="EVD390" s="247"/>
      <c r="EVE390" s="247"/>
      <c r="EVF390" s="247"/>
      <c r="EVG390" s="247"/>
      <c r="EVH390" s="247"/>
      <c r="EVI390" s="247"/>
      <c r="EVJ390" s="247"/>
      <c r="EVK390" s="247"/>
      <c r="EVL390" s="247"/>
      <c r="EVM390" s="247"/>
      <c r="EVN390" s="247"/>
      <c r="EVO390" s="247"/>
      <c r="EVP390" s="247"/>
      <c r="EVQ390" s="247"/>
      <c r="EVR390" s="247"/>
      <c r="EVS390" s="247"/>
      <c r="EVT390" s="247"/>
      <c r="EVU390" s="247"/>
      <c r="EVV390" s="247"/>
      <c r="EVW390" s="247"/>
      <c r="EVX390" s="247"/>
      <c r="EVY390" s="247"/>
      <c r="EVZ390" s="247"/>
      <c r="EWA390" s="247"/>
      <c r="EWB390" s="247"/>
      <c r="EWC390" s="247"/>
      <c r="EWD390" s="247"/>
      <c r="EWE390" s="247"/>
      <c r="EWF390" s="247"/>
      <c r="EWG390" s="247"/>
      <c r="EWH390" s="247"/>
      <c r="EWI390" s="247"/>
      <c r="EWJ390" s="247"/>
      <c r="EWK390" s="247"/>
      <c r="EWL390" s="247"/>
      <c r="EWM390" s="247"/>
      <c r="EWN390" s="247"/>
      <c r="EWO390" s="247"/>
      <c r="EWP390" s="247"/>
      <c r="EWQ390" s="247"/>
      <c r="EWR390" s="247"/>
      <c r="EWS390" s="247"/>
      <c r="EWT390" s="247"/>
      <c r="EWU390" s="247"/>
      <c r="EWV390" s="247"/>
      <c r="EWW390" s="247"/>
      <c r="EWX390" s="247"/>
      <c r="EWY390" s="247"/>
      <c r="EWZ390" s="247"/>
      <c r="EXA390" s="247"/>
      <c r="EXB390" s="247"/>
      <c r="EXC390" s="247"/>
      <c r="EXD390" s="247"/>
      <c r="EXE390" s="247"/>
      <c r="EXF390" s="247"/>
      <c r="EXG390" s="247"/>
      <c r="EXH390" s="247"/>
      <c r="EXI390" s="247"/>
      <c r="EXJ390" s="247"/>
      <c r="EXK390" s="247"/>
      <c r="EXL390" s="247"/>
      <c r="EXM390" s="247"/>
      <c r="EXN390" s="247"/>
      <c r="EXO390" s="247"/>
      <c r="EXP390" s="247"/>
      <c r="EXQ390" s="247"/>
      <c r="EXR390" s="247"/>
      <c r="EXS390" s="247"/>
      <c r="EXT390" s="247"/>
      <c r="EXU390" s="247"/>
      <c r="EXV390" s="247"/>
      <c r="EXW390" s="247"/>
      <c r="EXX390" s="247"/>
      <c r="EXY390" s="247"/>
      <c r="EXZ390" s="247"/>
      <c r="EYA390" s="247"/>
      <c r="EYB390" s="247"/>
      <c r="EYC390" s="247"/>
      <c r="EYD390" s="247"/>
      <c r="EYE390" s="247"/>
      <c r="EYF390" s="247"/>
      <c r="EYG390" s="247"/>
      <c r="EYH390" s="247"/>
      <c r="EYI390" s="247"/>
      <c r="EYJ390" s="247"/>
      <c r="EYK390" s="247"/>
      <c r="EYL390" s="247"/>
      <c r="EYM390" s="247"/>
      <c r="EYN390" s="247"/>
      <c r="EYO390" s="247"/>
      <c r="EYP390" s="247"/>
      <c r="EYQ390" s="247"/>
      <c r="EYR390" s="247"/>
      <c r="EYS390" s="247"/>
      <c r="EYT390" s="247"/>
      <c r="EYU390" s="247"/>
      <c r="EYV390" s="247"/>
      <c r="EYW390" s="247"/>
      <c r="EYX390" s="247"/>
      <c r="EYY390" s="247"/>
      <c r="EYZ390" s="247"/>
      <c r="EZA390" s="247"/>
      <c r="EZB390" s="247"/>
      <c r="EZC390" s="247"/>
      <c r="EZD390" s="247"/>
      <c r="EZE390" s="247"/>
      <c r="EZF390" s="247"/>
      <c r="EZG390" s="247"/>
      <c r="EZH390" s="247"/>
      <c r="EZI390" s="247"/>
      <c r="EZJ390" s="247"/>
      <c r="EZK390" s="247"/>
      <c r="EZL390" s="247"/>
      <c r="EZM390" s="247"/>
      <c r="EZN390" s="247"/>
      <c r="EZO390" s="247"/>
      <c r="EZP390" s="247"/>
      <c r="EZQ390" s="247"/>
      <c r="EZR390" s="247"/>
      <c r="EZS390" s="247"/>
      <c r="EZT390" s="247"/>
      <c r="EZU390" s="247"/>
      <c r="EZV390" s="247"/>
      <c r="EZW390" s="247"/>
      <c r="EZX390" s="247"/>
      <c r="EZY390" s="247"/>
      <c r="EZZ390" s="247"/>
      <c r="FAA390" s="247"/>
      <c r="FAB390" s="247"/>
      <c r="FAC390" s="247"/>
      <c r="FAD390" s="247"/>
      <c r="FAE390" s="247"/>
      <c r="FAF390" s="247"/>
      <c r="FAG390" s="247"/>
      <c r="FAH390" s="247"/>
      <c r="FAI390" s="247"/>
      <c r="FAJ390" s="247"/>
      <c r="FAK390" s="247"/>
      <c r="FAL390" s="247"/>
      <c r="FAM390" s="247"/>
      <c r="FAN390" s="247"/>
      <c r="FAO390" s="247"/>
      <c r="FAP390" s="247"/>
      <c r="FAQ390" s="247"/>
      <c r="FAR390" s="247"/>
      <c r="FAS390" s="247"/>
      <c r="FAT390" s="247"/>
      <c r="FAU390" s="247"/>
      <c r="FAV390" s="247"/>
      <c r="FAW390" s="247"/>
      <c r="FAX390" s="247"/>
      <c r="FAY390" s="247"/>
      <c r="FAZ390" s="247"/>
      <c r="FBA390" s="247"/>
      <c r="FBB390" s="247"/>
      <c r="FBC390" s="247"/>
      <c r="FBD390" s="247"/>
      <c r="FBE390" s="247"/>
      <c r="FBF390" s="247"/>
      <c r="FBG390" s="247"/>
      <c r="FBH390" s="247"/>
      <c r="FBI390" s="247"/>
      <c r="FBJ390" s="247"/>
      <c r="FBK390" s="247"/>
      <c r="FBL390" s="247"/>
      <c r="FBM390" s="247"/>
      <c r="FBN390" s="247"/>
      <c r="FBO390" s="247"/>
      <c r="FBP390" s="247"/>
      <c r="FBQ390" s="247"/>
      <c r="FBR390" s="247"/>
      <c r="FBS390" s="247"/>
      <c r="FBT390" s="247"/>
      <c r="FBU390" s="247"/>
      <c r="FBV390" s="247"/>
      <c r="FBW390" s="247"/>
      <c r="FBX390" s="247"/>
      <c r="FBY390" s="247"/>
      <c r="FBZ390" s="247"/>
      <c r="FCA390" s="247"/>
      <c r="FCB390" s="247"/>
      <c r="FCC390" s="247"/>
      <c r="FCD390" s="247"/>
      <c r="FCE390" s="247"/>
      <c r="FCF390" s="247"/>
      <c r="FCG390" s="247"/>
      <c r="FCH390" s="247"/>
      <c r="FCI390" s="247"/>
      <c r="FCJ390" s="247"/>
      <c r="FCK390" s="247"/>
      <c r="FCL390" s="247"/>
      <c r="FCM390" s="247"/>
      <c r="FCN390" s="247"/>
      <c r="FCO390" s="247"/>
      <c r="FCP390" s="247"/>
      <c r="FCQ390" s="247"/>
      <c r="FCR390" s="247"/>
      <c r="FCS390" s="247"/>
      <c r="FCT390" s="247"/>
      <c r="FCU390" s="247"/>
      <c r="FCV390" s="247"/>
      <c r="FCW390" s="247"/>
      <c r="FCX390" s="247"/>
      <c r="FCY390" s="247"/>
      <c r="FCZ390" s="247"/>
      <c r="FDA390" s="247"/>
      <c r="FDB390" s="247"/>
      <c r="FDC390" s="247"/>
      <c r="FDD390" s="247"/>
      <c r="FDE390" s="247"/>
      <c r="FDF390" s="247"/>
      <c r="FDG390" s="247"/>
      <c r="FDH390" s="247"/>
      <c r="FDI390" s="247"/>
      <c r="FDJ390" s="247"/>
      <c r="FDK390" s="247"/>
      <c r="FDL390" s="247"/>
      <c r="FDM390" s="247"/>
      <c r="FDN390" s="247"/>
      <c r="FDO390" s="247"/>
      <c r="FDP390" s="247"/>
      <c r="FDQ390" s="247"/>
      <c r="FDR390" s="247"/>
      <c r="FDS390" s="247"/>
      <c r="FDT390" s="247"/>
      <c r="FDU390" s="247"/>
      <c r="FDV390" s="247"/>
      <c r="FDW390" s="247"/>
      <c r="FDX390" s="247"/>
      <c r="FDY390" s="247"/>
      <c r="FDZ390" s="247"/>
      <c r="FEA390" s="247"/>
      <c r="FEB390" s="247"/>
      <c r="FEC390" s="247"/>
      <c r="FED390" s="247"/>
      <c r="FEE390" s="247"/>
      <c r="FEF390" s="247"/>
      <c r="FEG390" s="247"/>
      <c r="FEH390" s="247"/>
      <c r="FEI390" s="247"/>
      <c r="FEJ390" s="247"/>
      <c r="FEK390" s="247"/>
      <c r="FEL390" s="247"/>
      <c r="FEM390" s="247"/>
      <c r="FEN390" s="247"/>
      <c r="FEO390" s="247"/>
      <c r="FEP390" s="247"/>
      <c r="FEQ390" s="247"/>
      <c r="FER390" s="247"/>
      <c r="FES390" s="247"/>
      <c r="FET390" s="247"/>
      <c r="FEU390" s="247"/>
      <c r="FEV390" s="247"/>
      <c r="FEW390" s="247"/>
      <c r="FEX390" s="247"/>
      <c r="FEY390" s="247"/>
      <c r="FEZ390" s="247"/>
      <c r="FFA390" s="247"/>
      <c r="FFB390" s="247"/>
      <c r="FFC390" s="247"/>
      <c r="FFD390" s="247"/>
      <c r="FFE390" s="247"/>
      <c r="FFF390" s="247"/>
      <c r="FFG390" s="247"/>
      <c r="FFH390" s="247"/>
      <c r="FFI390" s="247"/>
      <c r="FFJ390" s="247"/>
      <c r="FFK390" s="247"/>
      <c r="FFL390" s="247"/>
      <c r="FFM390" s="247"/>
      <c r="FFN390" s="247"/>
      <c r="FFO390" s="247"/>
      <c r="FFP390" s="247"/>
      <c r="FFQ390" s="247"/>
      <c r="FFR390" s="247"/>
      <c r="FFS390" s="247"/>
      <c r="FFT390" s="247"/>
      <c r="FFU390" s="247"/>
      <c r="FFV390" s="247"/>
      <c r="FFW390" s="247"/>
      <c r="FFX390" s="247"/>
      <c r="FFY390" s="247"/>
      <c r="FFZ390" s="247"/>
      <c r="FGA390" s="247"/>
      <c r="FGB390" s="247"/>
      <c r="FGC390" s="247"/>
      <c r="FGD390" s="247"/>
      <c r="FGE390" s="247"/>
      <c r="FGF390" s="247"/>
      <c r="FGG390" s="247"/>
      <c r="FGH390" s="247"/>
      <c r="FGI390" s="247"/>
      <c r="FGJ390" s="247"/>
      <c r="FGK390" s="247"/>
      <c r="FGL390" s="247"/>
      <c r="FGM390" s="247"/>
      <c r="FGN390" s="247"/>
      <c r="FGO390" s="247"/>
      <c r="FGP390" s="247"/>
      <c r="FGQ390" s="247"/>
      <c r="FGR390" s="247"/>
      <c r="FGS390" s="247"/>
      <c r="FGT390" s="247"/>
      <c r="FGU390" s="247"/>
      <c r="FGV390" s="247"/>
      <c r="FGW390" s="247"/>
      <c r="FGX390" s="247"/>
      <c r="FGY390" s="247"/>
      <c r="FGZ390" s="247"/>
      <c r="FHA390" s="247"/>
      <c r="FHB390" s="247"/>
      <c r="FHC390" s="247"/>
      <c r="FHD390" s="247"/>
      <c r="FHE390" s="247"/>
      <c r="FHF390" s="247"/>
      <c r="FHG390" s="247"/>
      <c r="FHH390" s="247"/>
      <c r="FHI390" s="247"/>
      <c r="FHJ390" s="247"/>
      <c r="FHK390" s="247"/>
      <c r="FHL390" s="247"/>
      <c r="FHM390" s="247"/>
      <c r="FHN390" s="247"/>
      <c r="FHO390" s="247"/>
      <c r="FHP390" s="247"/>
      <c r="FHQ390" s="247"/>
      <c r="FHR390" s="247"/>
      <c r="FHS390" s="247"/>
      <c r="FHT390" s="247"/>
      <c r="FHU390" s="247"/>
      <c r="FHV390" s="247"/>
      <c r="FHW390" s="247"/>
      <c r="FHX390" s="247"/>
      <c r="FHY390" s="247"/>
      <c r="FHZ390" s="247"/>
      <c r="FIA390" s="247"/>
      <c r="FIB390" s="247"/>
      <c r="FIC390" s="247"/>
      <c r="FID390" s="247"/>
      <c r="FIE390" s="247"/>
      <c r="FIF390" s="247"/>
      <c r="FIG390" s="247"/>
      <c r="FIH390" s="247"/>
      <c r="FII390" s="247"/>
      <c r="FIJ390" s="247"/>
      <c r="FIK390" s="247"/>
      <c r="FIL390" s="247"/>
      <c r="FIM390" s="247"/>
      <c r="FIN390" s="247"/>
      <c r="FIO390" s="247"/>
      <c r="FIP390" s="247"/>
      <c r="FIQ390" s="247"/>
      <c r="FIR390" s="247"/>
      <c r="FIS390" s="247"/>
      <c r="FIT390" s="247"/>
      <c r="FIU390" s="247"/>
      <c r="FIV390" s="247"/>
      <c r="FIW390" s="247"/>
      <c r="FIX390" s="247"/>
      <c r="FIY390" s="247"/>
      <c r="FIZ390" s="247"/>
      <c r="FJA390" s="247"/>
      <c r="FJB390" s="247"/>
      <c r="FJC390" s="247"/>
      <c r="FJD390" s="247"/>
      <c r="FJE390" s="247"/>
      <c r="FJF390" s="247"/>
      <c r="FJG390" s="247"/>
      <c r="FJH390" s="247"/>
      <c r="FJI390" s="247"/>
      <c r="FJJ390" s="247"/>
      <c r="FJK390" s="247"/>
      <c r="FJL390" s="247"/>
      <c r="FJM390" s="247"/>
      <c r="FJN390" s="247"/>
      <c r="FJO390" s="247"/>
      <c r="FJP390" s="247"/>
      <c r="FJQ390" s="247"/>
      <c r="FJR390" s="247"/>
      <c r="FJS390" s="247"/>
      <c r="FJT390" s="247"/>
      <c r="FJU390" s="247"/>
      <c r="FJV390" s="247"/>
      <c r="FJW390" s="247"/>
      <c r="FJX390" s="247"/>
      <c r="FJY390" s="247"/>
      <c r="FJZ390" s="247"/>
      <c r="FKA390" s="247"/>
      <c r="FKB390" s="247"/>
      <c r="FKC390" s="247"/>
      <c r="FKD390" s="247"/>
      <c r="FKE390" s="247"/>
      <c r="FKF390" s="247"/>
      <c r="FKG390" s="247"/>
      <c r="FKH390" s="247"/>
      <c r="FKI390" s="247"/>
      <c r="FKJ390" s="247"/>
      <c r="FKK390" s="247"/>
      <c r="FKL390" s="247"/>
      <c r="FKM390" s="247"/>
      <c r="FKN390" s="247"/>
      <c r="FKO390" s="247"/>
      <c r="FKP390" s="247"/>
      <c r="FKQ390" s="247"/>
      <c r="FKR390" s="247"/>
      <c r="FKS390" s="247"/>
      <c r="FKT390" s="247"/>
      <c r="FKU390" s="247"/>
      <c r="FKV390" s="247"/>
      <c r="FKW390" s="247"/>
      <c r="FKX390" s="247"/>
      <c r="FKY390" s="247"/>
      <c r="FKZ390" s="247"/>
      <c r="FLA390" s="247"/>
      <c r="FLB390" s="247"/>
      <c r="FLC390" s="247"/>
      <c r="FLD390" s="247"/>
      <c r="FLE390" s="247"/>
      <c r="FLF390" s="247"/>
      <c r="FLG390" s="247"/>
      <c r="FLH390" s="247"/>
      <c r="FLI390" s="247"/>
      <c r="FLJ390" s="247"/>
      <c r="FLK390" s="247"/>
      <c r="FLL390" s="247"/>
      <c r="FLM390" s="247"/>
      <c r="FLN390" s="247"/>
      <c r="FLO390" s="247"/>
      <c r="FLP390" s="247"/>
      <c r="FLQ390" s="247"/>
      <c r="FLR390" s="247"/>
      <c r="FLS390" s="247"/>
      <c r="FLT390" s="247"/>
      <c r="FLU390" s="247"/>
      <c r="FLV390" s="247"/>
      <c r="FLW390" s="247"/>
      <c r="FLX390" s="247"/>
      <c r="FLY390" s="247"/>
      <c r="FLZ390" s="247"/>
      <c r="FMA390" s="247"/>
      <c r="FMB390" s="247"/>
      <c r="FMC390" s="247"/>
      <c r="FMD390" s="247"/>
      <c r="FME390" s="247"/>
      <c r="FMF390" s="247"/>
      <c r="FMG390" s="247"/>
      <c r="FMH390" s="247"/>
      <c r="FMI390" s="247"/>
      <c r="FMJ390" s="247"/>
      <c r="FMK390" s="247"/>
      <c r="FML390" s="247"/>
      <c r="FMM390" s="247"/>
      <c r="FMN390" s="247"/>
      <c r="FMO390" s="247"/>
      <c r="FMP390" s="247"/>
      <c r="FMQ390" s="247"/>
      <c r="FMR390" s="247"/>
      <c r="FMS390" s="247"/>
      <c r="FMT390" s="247"/>
      <c r="FMU390" s="247"/>
      <c r="FMV390" s="247"/>
      <c r="FMW390" s="247"/>
      <c r="FMX390" s="247"/>
      <c r="FMY390" s="247"/>
      <c r="FMZ390" s="247"/>
      <c r="FNA390" s="247"/>
      <c r="FNB390" s="247"/>
      <c r="FNC390" s="247"/>
      <c r="FND390" s="247"/>
      <c r="FNE390" s="247"/>
      <c r="FNF390" s="247"/>
      <c r="FNG390" s="247"/>
      <c r="FNH390" s="247"/>
      <c r="FNI390" s="247"/>
      <c r="FNJ390" s="247"/>
      <c r="FNK390" s="247"/>
      <c r="FNL390" s="247"/>
      <c r="FNM390" s="247"/>
      <c r="FNN390" s="247"/>
      <c r="FNO390" s="247"/>
      <c r="FNP390" s="247"/>
      <c r="FNQ390" s="247"/>
      <c r="FNR390" s="247"/>
      <c r="FNS390" s="247"/>
      <c r="FNT390" s="247"/>
      <c r="FNU390" s="247"/>
      <c r="FNV390" s="247"/>
      <c r="FNW390" s="247"/>
      <c r="FNX390" s="247"/>
      <c r="FNY390" s="247"/>
      <c r="FNZ390" s="247"/>
      <c r="FOA390" s="247"/>
      <c r="FOB390" s="247"/>
      <c r="FOC390" s="247"/>
      <c r="FOD390" s="247"/>
      <c r="FOE390" s="247"/>
      <c r="FOF390" s="247"/>
      <c r="FOG390" s="247"/>
      <c r="FOH390" s="247"/>
      <c r="FOI390" s="247"/>
      <c r="FOJ390" s="247"/>
      <c r="FOK390" s="247"/>
      <c r="FOL390" s="247"/>
      <c r="FOM390" s="247"/>
      <c r="FON390" s="247"/>
      <c r="FOO390" s="247"/>
      <c r="FOP390" s="247"/>
      <c r="FOQ390" s="247"/>
      <c r="FOR390" s="247"/>
      <c r="FOS390" s="247"/>
      <c r="FOT390" s="247"/>
      <c r="FOU390" s="247"/>
      <c r="FOV390" s="247"/>
      <c r="FOW390" s="247"/>
      <c r="FOX390" s="247"/>
      <c r="FOY390" s="247"/>
      <c r="FOZ390" s="247"/>
      <c r="FPA390" s="247"/>
      <c r="FPB390" s="247"/>
      <c r="FPC390" s="247"/>
      <c r="FPD390" s="247"/>
      <c r="FPE390" s="247"/>
      <c r="FPF390" s="247"/>
      <c r="FPG390" s="247"/>
      <c r="FPH390" s="247"/>
      <c r="FPI390" s="247"/>
      <c r="FPJ390" s="247"/>
      <c r="FPK390" s="247"/>
      <c r="FPL390" s="247"/>
      <c r="FPM390" s="247"/>
      <c r="FPN390" s="247"/>
      <c r="FPO390" s="247"/>
      <c r="FPP390" s="247"/>
      <c r="FPQ390" s="247"/>
      <c r="FPR390" s="247"/>
      <c r="FPS390" s="247"/>
      <c r="FPT390" s="247"/>
      <c r="FPU390" s="247"/>
      <c r="FPV390" s="247"/>
      <c r="FPW390" s="247"/>
      <c r="FPX390" s="247"/>
      <c r="FPY390" s="247"/>
      <c r="FPZ390" s="247"/>
      <c r="FQA390" s="247"/>
      <c r="FQB390" s="247"/>
      <c r="FQC390" s="247"/>
      <c r="FQD390" s="247"/>
      <c r="FQE390" s="247"/>
      <c r="FQF390" s="247"/>
      <c r="FQG390" s="247"/>
      <c r="FQH390" s="247"/>
      <c r="FQI390" s="247"/>
      <c r="FQJ390" s="247"/>
      <c r="FQK390" s="247"/>
      <c r="FQL390" s="247"/>
      <c r="FQM390" s="247"/>
      <c r="FQN390" s="247"/>
      <c r="FQO390" s="247"/>
      <c r="FQP390" s="247"/>
      <c r="FQQ390" s="247"/>
      <c r="FQR390" s="247"/>
      <c r="FQS390" s="247"/>
      <c r="FQT390" s="247"/>
      <c r="FQU390" s="247"/>
      <c r="FQV390" s="247"/>
      <c r="FQW390" s="247"/>
      <c r="FQX390" s="247"/>
      <c r="FQY390" s="247"/>
      <c r="FQZ390" s="247"/>
      <c r="FRA390" s="247"/>
      <c r="FRB390" s="247"/>
      <c r="FRC390" s="247"/>
      <c r="FRD390" s="247"/>
      <c r="FRE390" s="247"/>
      <c r="FRF390" s="247"/>
      <c r="FRG390" s="247"/>
      <c r="FRH390" s="247"/>
      <c r="FRI390" s="247"/>
      <c r="FRJ390" s="247"/>
      <c r="FRK390" s="247"/>
      <c r="FRL390" s="247"/>
      <c r="FRM390" s="247"/>
      <c r="FRN390" s="247"/>
      <c r="FRO390" s="247"/>
      <c r="FRP390" s="247"/>
      <c r="FRQ390" s="247"/>
      <c r="FRR390" s="247"/>
      <c r="FRS390" s="247"/>
      <c r="FRT390" s="247"/>
      <c r="FRU390" s="247"/>
      <c r="FRV390" s="247"/>
      <c r="FRW390" s="247"/>
      <c r="FRX390" s="247"/>
      <c r="FRY390" s="247"/>
      <c r="FRZ390" s="247"/>
      <c r="FSA390" s="247"/>
      <c r="FSB390" s="247"/>
      <c r="FSC390" s="247"/>
      <c r="FSD390" s="247"/>
      <c r="FSE390" s="247"/>
      <c r="FSF390" s="247"/>
      <c r="FSG390" s="247"/>
      <c r="FSH390" s="247"/>
      <c r="FSI390" s="247"/>
      <c r="FSJ390" s="247"/>
      <c r="FSK390" s="247"/>
      <c r="FSL390" s="247"/>
      <c r="FSM390" s="247"/>
      <c r="FSN390" s="247"/>
      <c r="FSO390" s="247"/>
      <c r="FSP390" s="247"/>
      <c r="FSQ390" s="247"/>
      <c r="FSR390" s="247"/>
      <c r="FSS390" s="247"/>
      <c r="FST390" s="247"/>
      <c r="FSU390" s="247"/>
      <c r="FSV390" s="247"/>
      <c r="FSW390" s="247"/>
      <c r="FSX390" s="247"/>
      <c r="FSY390" s="247"/>
      <c r="FSZ390" s="247"/>
      <c r="FTA390" s="247"/>
      <c r="FTB390" s="247"/>
      <c r="FTC390" s="247"/>
      <c r="FTD390" s="247"/>
      <c r="FTE390" s="247"/>
      <c r="FTF390" s="247"/>
      <c r="FTG390" s="247"/>
      <c r="FTH390" s="247"/>
      <c r="FTI390" s="247"/>
      <c r="FTJ390" s="247"/>
      <c r="FTK390" s="247"/>
      <c r="FTL390" s="247"/>
      <c r="FTM390" s="247"/>
      <c r="FTN390" s="247"/>
      <c r="FTO390" s="247"/>
      <c r="FTP390" s="247"/>
      <c r="FTQ390" s="247"/>
      <c r="FTR390" s="247"/>
      <c r="FTS390" s="247"/>
      <c r="FTT390" s="247"/>
      <c r="FTU390" s="247"/>
      <c r="FTV390" s="247"/>
      <c r="FTW390" s="247"/>
      <c r="FTX390" s="247"/>
      <c r="FTY390" s="247"/>
      <c r="FTZ390" s="247"/>
      <c r="FUA390" s="247"/>
      <c r="FUB390" s="247"/>
      <c r="FUC390" s="247"/>
      <c r="FUD390" s="247"/>
      <c r="FUE390" s="247"/>
      <c r="FUF390" s="247"/>
      <c r="FUG390" s="247"/>
      <c r="FUH390" s="247"/>
      <c r="FUI390" s="247"/>
      <c r="FUJ390" s="247"/>
      <c r="FUK390" s="247"/>
      <c r="FUL390" s="247"/>
      <c r="FUM390" s="247"/>
      <c r="FUN390" s="247"/>
      <c r="FUO390" s="247"/>
      <c r="FUP390" s="247"/>
      <c r="FUQ390" s="247"/>
      <c r="FUR390" s="247"/>
      <c r="FUS390" s="247"/>
      <c r="FUT390" s="247"/>
      <c r="FUU390" s="247"/>
      <c r="FUV390" s="247"/>
      <c r="FUW390" s="247"/>
      <c r="FUX390" s="247"/>
      <c r="FUY390" s="247"/>
      <c r="FUZ390" s="247"/>
      <c r="FVA390" s="247"/>
      <c r="FVB390" s="247"/>
      <c r="FVC390" s="247"/>
      <c r="FVD390" s="247"/>
      <c r="FVE390" s="247"/>
      <c r="FVF390" s="247"/>
      <c r="FVG390" s="247"/>
      <c r="FVH390" s="247"/>
      <c r="FVI390" s="247"/>
      <c r="FVJ390" s="247"/>
      <c r="FVK390" s="247"/>
      <c r="FVL390" s="247"/>
      <c r="FVM390" s="247"/>
      <c r="FVN390" s="247"/>
      <c r="FVO390" s="247"/>
      <c r="FVP390" s="247"/>
      <c r="FVQ390" s="247"/>
      <c r="FVR390" s="247"/>
      <c r="FVS390" s="247"/>
      <c r="FVT390" s="247"/>
      <c r="FVU390" s="247"/>
      <c r="FVV390" s="247"/>
      <c r="FVW390" s="247"/>
      <c r="FVX390" s="247"/>
      <c r="FVY390" s="247"/>
      <c r="FVZ390" s="247"/>
      <c r="FWA390" s="247"/>
      <c r="FWB390" s="247"/>
      <c r="FWC390" s="247"/>
      <c r="FWD390" s="247"/>
      <c r="FWE390" s="247"/>
      <c r="FWF390" s="247"/>
      <c r="FWG390" s="247"/>
      <c r="FWH390" s="247"/>
      <c r="FWI390" s="247"/>
      <c r="FWJ390" s="247"/>
      <c r="FWK390" s="247"/>
      <c r="FWL390" s="247"/>
      <c r="FWM390" s="247"/>
      <c r="FWN390" s="247"/>
      <c r="FWO390" s="247"/>
      <c r="FWP390" s="247"/>
      <c r="FWQ390" s="247"/>
      <c r="FWR390" s="247"/>
      <c r="FWS390" s="247"/>
      <c r="FWT390" s="247"/>
      <c r="FWU390" s="247"/>
      <c r="FWV390" s="247"/>
      <c r="FWW390" s="247"/>
      <c r="FWX390" s="247"/>
      <c r="FWY390" s="247"/>
      <c r="FWZ390" s="247"/>
      <c r="FXA390" s="247"/>
      <c r="FXB390" s="247"/>
      <c r="FXC390" s="247"/>
      <c r="FXD390" s="247"/>
      <c r="FXE390" s="247"/>
      <c r="FXF390" s="247"/>
      <c r="FXG390" s="247"/>
      <c r="FXH390" s="247"/>
      <c r="FXI390" s="247"/>
      <c r="FXJ390" s="247"/>
      <c r="FXK390" s="247"/>
      <c r="FXL390" s="247"/>
      <c r="FXM390" s="247"/>
      <c r="FXN390" s="247"/>
      <c r="FXO390" s="247"/>
      <c r="FXP390" s="247"/>
      <c r="FXQ390" s="247"/>
      <c r="FXR390" s="247"/>
      <c r="FXS390" s="247"/>
      <c r="FXT390" s="247"/>
      <c r="FXU390" s="247"/>
      <c r="FXV390" s="247"/>
      <c r="FXW390" s="247"/>
      <c r="FXX390" s="247"/>
      <c r="FXY390" s="247"/>
      <c r="FXZ390" s="247"/>
      <c r="FYA390" s="247"/>
      <c r="FYB390" s="247"/>
      <c r="FYC390" s="247"/>
      <c r="FYD390" s="247"/>
      <c r="FYE390" s="247"/>
      <c r="FYF390" s="247"/>
      <c r="FYG390" s="247"/>
      <c r="FYH390" s="247"/>
      <c r="FYI390" s="247"/>
      <c r="FYJ390" s="247"/>
      <c r="FYK390" s="247"/>
      <c r="FYL390" s="247"/>
      <c r="FYM390" s="247"/>
      <c r="FYN390" s="247"/>
      <c r="FYO390" s="247"/>
      <c r="FYP390" s="247"/>
      <c r="FYQ390" s="247"/>
      <c r="FYR390" s="247"/>
      <c r="FYS390" s="247"/>
      <c r="FYT390" s="247"/>
      <c r="FYU390" s="247"/>
      <c r="FYV390" s="247"/>
      <c r="FYW390" s="247"/>
      <c r="FYX390" s="247"/>
      <c r="FYY390" s="247"/>
      <c r="FYZ390" s="247"/>
      <c r="FZA390" s="247"/>
      <c r="FZB390" s="247"/>
      <c r="FZC390" s="247"/>
      <c r="FZD390" s="247"/>
      <c r="FZE390" s="247"/>
      <c r="FZF390" s="247"/>
      <c r="FZG390" s="247"/>
      <c r="FZH390" s="247"/>
      <c r="FZI390" s="247"/>
      <c r="FZJ390" s="247"/>
      <c r="FZK390" s="247"/>
      <c r="FZL390" s="247"/>
      <c r="FZM390" s="247"/>
      <c r="FZN390" s="247"/>
      <c r="FZO390" s="247"/>
      <c r="FZP390" s="247"/>
      <c r="FZQ390" s="247"/>
      <c r="FZR390" s="247"/>
      <c r="FZS390" s="247"/>
      <c r="FZT390" s="247"/>
      <c r="FZU390" s="247"/>
      <c r="FZV390" s="247"/>
      <c r="FZW390" s="247"/>
      <c r="FZX390" s="247"/>
      <c r="FZY390" s="247"/>
      <c r="FZZ390" s="247"/>
      <c r="GAA390" s="247"/>
      <c r="GAB390" s="247"/>
      <c r="GAC390" s="247"/>
      <c r="GAD390" s="247"/>
      <c r="GAE390" s="247"/>
      <c r="GAF390" s="247"/>
      <c r="GAG390" s="247"/>
      <c r="GAH390" s="247"/>
      <c r="GAI390" s="247"/>
      <c r="GAJ390" s="247"/>
      <c r="GAK390" s="247"/>
      <c r="GAL390" s="247"/>
      <c r="GAM390" s="247"/>
      <c r="GAN390" s="247"/>
      <c r="GAO390" s="247"/>
      <c r="GAP390" s="247"/>
      <c r="GAQ390" s="247"/>
      <c r="GAR390" s="247"/>
      <c r="GAS390" s="247"/>
      <c r="GAT390" s="247"/>
      <c r="GAU390" s="247"/>
      <c r="GAV390" s="247"/>
      <c r="GAW390" s="247"/>
      <c r="GAX390" s="247"/>
      <c r="GAY390" s="247"/>
      <c r="GAZ390" s="247"/>
      <c r="GBA390" s="247"/>
      <c r="GBB390" s="247"/>
      <c r="GBC390" s="247"/>
      <c r="GBD390" s="247"/>
      <c r="GBE390" s="247"/>
      <c r="GBF390" s="247"/>
      <c r="GBG390" s="247"/>
      <c r="GBH390" s="247"/>
      <c r="GBI390" s="247"/>
      <c r="GBJ390" s="247"/>
      <c r="GBK390" s="247"/>
      <c r="GBL390" s="247"/>
      <c r="GBM390" s="247"/>
      <c r="GBN390" s="247"/>
      <c r="GBO390" s="247"/>
      <c r="GBP390" s="247"/>
      <c r="GBQ390" s="247"/>
      <c r="GBR390" s="247"/>
      <c r="GBS390" s="247"/>
      <c r="GBT390" s="247"/>
      <c r="GBU390" s="247"/>
      <c r="GBV390" s="247"/>
      <c r="GBW390" s="247"/>
      <c r="GBX390" s="247"/>
      <c r="GBY390" s="247"/>
      <c r="GBZ390" s="247"/>
      <c r="GCA390" s="247"/>
      <c r="GCB390" s="247"/>
      <c r="GCC390" s="247"/>
      <c r="GCD390" s="247"/>
      <c r="GCE390" s="247"/>
      <c r="GCF390" s="247"/>
      <c r="GCG390" s="247"/>
      <c r="GCH390" s="247"/>
      <c r="GCI390" s="247"/>
      <c r="GCJ390" s="247"/>
      <c r="GCK390" s="247"/>
      <c r="GCL390" s="247"/>
      <c r="GCM390" s="247"/>
      <c r="GCN390" s="247"/>
      <c r="GCO390" s="247"/>
      <c r="GCP390" s="247"/>
      <c r="GCQ390" s="247"/>
      <c r="GCR390" s="247"/>
      <c r="GCS390" s="247"/>
      <c r="GCT390" s="247"/>
      <c r="GCU390" s="247"/>
      <c r="GCV390" s="247"/>
      <c r="GCW390" s="247"/>
      <c r="GCX390" s="247"/>
      <c r="GCY390" s="247"/>
      <c r="GCZ390" s="247"/>
      <c r="GDA390" s="247"/>
      <c r="GDB390" s="247"/>
      <c r="GDC390" s="247"/>
      <c r="GDD390" s="247"/>
      <c r="GDE390" s="247"/>
      <c r="GDF390" s="247"/>
      <c r="GDG390" s="247"/>
      <c r="GDH390" s="247"/>
      <c r="GDI390" s="247"/>
      <c r="GDJ390" s="247"/>
      <c r="GDK390" s="247"/>
      <c r="GDL390" s="247"/>
      <c r="GDM390" s="247"/>
      <c r="GDN390" s="247"/>
      <c r="GDO390" s="247"/>
      <c r="GDP390" s="247"/>
      <c r="GDQ390" s="247"/>
      <c r="GDR390" s="247"/>
      <c r="GDS390" s="247"/>
      <c r="GDT390" s="247"/>
      <c r="GDU390" s="247"/>
      <c r="GDV390" s="247"/>
      <c r="GDW390" s="247"/>
      <c r="GDX390" s="247"/>
      <c r="GDY390" s="247"/>
      <c r="GDZ390" s="247"/>
      <c r="GEA390" s="247"/>
      <c r="GEB390" s="247"/>
      <c r="GEC390" s="247"/>
      <c r="GED390" s="247"/>
      <c r="GEE390" s="247"/>
      <c r="GEF390" s="247"/>
      <c r="GEG390" s="247"/>
      <c r="GEH390" s="247"/>
      <c r="GEI390" s="247"/>
      <c r="GEJ390" s="247"/>
      <c r="GEK390" s="247"/>
      <c r="GEL390" s="247"/>
      <c r="GEM390" s="247"/>
      <c r="GEN390" s="247"/>
      <c r="GEO390" s="247"/>
      <c r="GEP390" s="247"/>
      <c r="GEQ390" s="247"/>
      <c r="GER390" s="247"/>
      <c r="GES390" s="247"/>
      <c r="GET390" s="247"/>
      <c r="GEU390" s="247"/>
      <c r="GEV390" s="247"/>
      <c r="GEW390" s="247"/>
      <c r="GEX390" s="247"/>
      <c r="GEY390" s="247"/>
      <c r="GEZ390" s="247"/>
      <c r="GFA390" s="247"/>
      <c r="GFB390" s="247"/>
      <c r="GFC390" s="247"/>
      <c r="GFD390" s="247"/>
      <c r="GFE390" s="247"/>
      <c r="GFF390" s="247"/>
      <c r="GFG390" s="247"/>
      <c r="GFH390" s="247"/>
      <c r="GFI390" s="247"/>
      <c r="GFJ390" s="247"/>
      <c r="GFK390" s="247"/>
      <c r="GFL390" s="247"/>
      <c r="GFM390" s="247"/>
      <c r="GFN390" s="247"/>
      <c r="GFO390" s="247"/>
      <c r="GFP390" s="247"/>
      <c r="GFQ390" s="247"/>
      <c r="GFR390" s="247"/>
      <c r="GFS390" s="247"/>
      <c r="GFT390" s="247"/>
      <c r="GFU390" s="247"/>
      <c r="GFV390" s="247"/>
      <c r="GFW390" s="247"/>
      <c r="GFX390" s="247"/>
      <c r="GFY390" s="247"/>
      <c r="GFZ390" s="247"/>
      <c r="GGA390" s="247"/>
      <c r="GGB390" s="247"/>
      <c r="GGC390" s="247"/>
      <c r="GGD390" s="247"/>
      <c r="GGE390" s="247"/>
      <c r="GGF390" s="247"/>
      <c r="GGG390" s="247"/>
      <c r="GGH390" s="247"/>
      <c r="GGI390" s="247"/>
      <c r="GGJ390" s="247"/>
      <c r="GGK390" s="247"/>
      <c r="GGL390" s="247"/>
      <c r="GGM390" s="247"/>
      <c r="GGN390" s="247"/>
      <c r="GGO390" s="247"/>
      <c r="GGP390" s="247"/>
      <c r="GGQ390" s="247"/>
      <c r="GGR390" s="247"/>
      <c r="GGS390" s="247"/>
      <c r="GGT390" s="247"/>
      <c r="GGU390" s="247"/>
      <c r="GGV390" s="247"/>
      <c r="GGW390" s="247"/>
      <c r="GGX390" s="247"/>
      <c r="GGY390" s="247"/>
      <c r="GGZ390" s="247"/>
      <c r="GHA390" s="247"/>
      <c r="GHB390" s="247"/>
      <c r="GHC390" s="247"/>
      <c r="GHD390" s="247"/>
      <c r="GHE390" s="247"/>
      <c r="GHF390" s="247"/>
      <c r="GHG390" s="247"/>
      <c r="GHH390" s="247"/>
      <c r="GHI390" s="247"/>
      <c r="GHJ390" s="247"/>
      <c r="GHK390" s="247"/>
      <c r="GHL390" s="247"/>
      <c r="GHM390" s="247"/>
      <c r="GHN390" s="247"/>
      <c r="GHO390" s="247"/>
      <c r="GHP390" s="247"/>
      <c r="GHQ390" s="247"/>
      <c r="GHR390" s="247"/>
      <c r="GHS390" s="247"/>
      <c r="GHT390" s="247"/>
      <c r="GHU390" s="247"/>
      <c r="GHV390" s="247"/>
      <c r="GHW390" s="247"/>
      <c r="GHX390" s="247"/>
      <c r="GHY390" s="247"/>
      <c r="GHZ390" s="247"/>
      <c r="GIA390" s="247"/>
      <c r="GIB390" s="247"/>
      <c r="GIC390" s="247"/>
      <c r="GID390" s="247"/>
      <c r="GIE390" s="247"/>
      <c r="GIF390" s="247"/>
      <c r="GIG390" s="247"/>
      <c r="GIH390" s="247"/>
      <c r="GII390" s="247"/>
      <c r="GIJ390" s="247"/>
      <c r="GIK390" s="247"/>
      <c r="GIL390" s="247"/>
      <c r="GIM390" s="247"/>
      <c r="GIN390" s="247"/>
      <c r="GIO390" s="247"/>
      <c r="GIP390" s="247"/>
      <c r="GIQ390" s="247"/>
      <c r="GIR390" s="247"/>
      <c r="GIS390" s="247"/>
      <c r="GIT390" s="247"/>
      <c r="GIU390" s="247"/>
      <c r="GIV390" s="247"/>
      <c r="GIW390" s="247"/>
      <c r="GIX390" s="247"/>
      <c r="GIY390" s="247"/>
      <c r="GIZ390" s="247"/>
      <c r="GJA390" s="247"/>
      <c r="GJB390" s="247"/>
      <c r="GJC390" s="247"/>
      <c r="GJD390" s="247"/>
      <c r="GJE390" s="247"/>
      <c r="GJF390" s="247"/>
      <c r="GJG390" s="247"/>
      <c r="GJH390" s="247"/>
      <c r="GJI390" s="247"/>
      <c r="GJJ390" s="247"/>
      <c r="GJK390" s="247"/>
      <c r="GJL390" s="247"/>
      <c r="GJM390" s="247"/>
      <c r="GJN390" s="247"/>
      <c r="GJO390" s="247"/>
      <c r="GJP390" s="247"/>
      <c r="GJQ390" s="247"/>
      <c r="GJR390" s="247"/>
      <c r="GJS390" s="247"/>
      <c r="GJT390" s="247"/>
      <c r="GJU390" s="247"/>
      <c r="GJV390" s="247"/>
      <c r="GJW390" s="247"/>
      <c r="GJX390" s="247"/>
      <c r="GJY390" s="247"/>
      <c r="GJZ390" s="247"/>
      <c r="GKA390" s="247"/>
      <c r="GKB390" s="247"/>
      <c r="GKC390" s="247"/>
      <c r="GKD390" s="247"/>
      <c r="GKE390" s="247"/>
      <c r="GKF390" s="247"/>
      <c r="GKG390" s="247"/>
      <c r="GKH390" s="247"/>
      <c r="GKI390" s="247"/>
      <c r="GKJ390" s="247"/>
      <c r="GKK390" s="247"/>
      <c r="GKL390" s="247"/>
      <c r="GKM390" s="247"/>
      <c r="GKN390" s="247"/>
      <c r="GKO390" s="247"/>
      <c r="GKP390" s="247"/>
      <c r="GKQ390" s="247"/>
      <c r="GKR390" s="247"/>
      <c r="GKS390" s="247"/>
      <c r="GKT390" s="247"/>
      <c r="GKU390" s="247"/>
      <c r="GKV390" s="247"/>
      <c r="GKW390" s="247"/>
      <c r="GKX390" s="247"/>
      <c r="GKY390" s="247"/>
      <c r="GKZ390" s="247"/>
      <c r="GLA390" s="247"/>
      <c r="GLB390" s="247"/>
      <c r="GLC390" s="247"/>
      <c r="GLD390" s="247"/>
      <c r="GLE390" s="247"/>
      <c r="GLF390" s="247"/>
      <c r="GLG390" s="247"/>
      <c r="GLH390" s="247"/>
      <c r="GLI390" s="247"/>
      <c r="GLJ390" s="247"/>
      <c r="GLK390" s="247"/>
      <c r="GLL390" s="247"/>
      <c r="GLM390" s="247"/>
      <c r="GLN390" s="247"/>
      <c r="GLO390" s="247"/>
      <c r="GLP390" s="247"/>
      <c r="GLQ390" s="247"/>
      <c r="GLR390" s="247"/>
      <c r="GLS390" s="247"/>
      <c r="GLT390" s="247"/>
      <c r="GLU390" s="247"/>
      <c r="GLV390" s="247"/>
      <c r="GLW390" s="247"/>
      <c r="GLX390" s="247"/>
      <c r="GLY390" s="247"/>
      <c r="GLZ390" s="247"/>
      <c r="GMA390" s="247"/>
      <c r="GMB390" s="247"/>
      <c r="GMC390" s="247"/>
      <c r="GMD390" s="247"/>
      <c r="GME390" s="247"/>
      <c r="GMF390" s="247"/>
      <c r="GMG390" s="247"/>
      <c r="GMH390" s="247"/>
      <c r="GMI390" s="247"/>
      <c r="GMJ390" s="247"/>
      <c r="GMK390" s="247"/>
      <c r="GML390" s="247"/>
      <c r="GMM390" s="247"/>
      <c r="GMN390" s="247"/>
      <c r="GMO390" s="247"/>
      <c r="GMP390" s="247"/>
      <c r="GMQ390" s="247"/>
      <c r="GMR390" s="247"/>
      <c r="GMS390" s="247"/>
      <c r="GMT390" s="247"/>
      <c r="GMU390" s="247"/>
      <c r="GMV390" s="247"/>
      <c r="GMW390" s="247"/>
      <c r="GMX390" s="247"/>
      <c r="GMY390" s="247"/>
      <c r="GMZ390" s="247"/>
      <c r="GNA390" s="247"/>
      <c r="GNB390" s="247"/>
      <c r="GNC390" s="247"/>
      <c r="GND390" s="247"/>
      <c r="GNE390" s="247"/>
      <c r="GNF390" s="247"/>
      <c r="GNG390" s="247"/>
      <c r="GNH390" s="247"/>
      <c r="GNI390" s="247"/>
      <c r="GNJ390" s="247"/>
      <c r="GNK390" s="247"/>
      <c r="GNL390" s="247"/>
      <c r="GNM390" s="247"/>
      <c r="GNN390" s="247"/>
      <c r="GNO390" s="247"/>
      <c r="GNP390" s="247"/>
      <c r="GNQ390" s="247"/>
      <c r="GNR390" s="247"/>
      <c r="GNS390" s="247"/>
      <c r="GNT390" s="247"/>
      <c r="GNU390" s="247"/>
      <c r="GNV390" s="247"/>
      <c r="GNW390" s="247"/>
      <c r="GNX390" s="247"/>
      <c r="GNY390" s="247"/>
      <c r="GNZ390" s="247"/>
      <c r="GOA390" s="247"/>
      <c r="GOB390" s="247"/>
      <c r="GOC390" s="247"/>
      <c r="GOD390" s="247"/>
      <c r="GOE390" s="247"/>
      <c r="GOF390" s="247"/>
      <c r="GOG390" s="247"/>
      <c r="GOH390" s="247"/>
      <c r="GOI390" s="247"/>
      <c r="GOJ390" s="247"/>
      <c r="GOK390" s="247"/>
      <c r="GOL390" s="247"/>
      <c r="GOM390" s="247"/>
      <c r="GON390" s="247"/>
      <c r="GOO390" s="247"/>
      <c r="GOP390" s="247"/>
      <c r="GOQ390" s="247"/>
      <c r="GOR390" s="247"/>
      <c r="GOS390" s="247"/>
      <c r="GOT390" s="247"/>
      <c r="GOU390" s="247"/>
      <c r="GOV390" s="247"/>
      <c r="GOW390" s="247"/>
      <c r="GOX390" s="247"/>
      <c r="GOY390" s="247"/>
      <c r="GOZ390" s="247"/>
      <c r="GPA390" s="247"/>
      <c r="GPB390" s="247"/>
      <c r="GPC390" s="247"/>
      <c r="GPD390" s="247"/>
      <c r="GPE390" s="247"/>
      <c r="GPF390" s="247"/>
      <c r="GPG390" s="247"/>
      <c r="GPH390" s="247"/>
      <c r="GPI390" s="247"/>
      <c r="GPJ390" s="247"/>
      <c r="GPK390" s="247"/>
      <c r="GPL390" s="247"/>
      <c r="GPM390" s="247"/>
      <c r="GPN390" s="247"/>
      <c r="GPO390" s="247"/>
      <c r="GPP390" s="247"/>
      <c r="GPQ390" s="247"/>
      <c r="GPR390" s="247"/>
      <c r="GPS390" s="247"/>
      <c r="GPT390" s="247"/>
      <c r="GPU390" s="247"/>
      <c r="GPV390" s="247"/>
      <c r="GPW390" s="247"/>
      <c r="GPX390" s="247"/>
      <c r="GPY390" s="247"/>
      <c r="GPZ390" s="247"/>
      <c r="GQA390" s="247"/>
      <c r="GQB390" s="247"/>
      <c r="GQC390" s="247"/>
      <c r="GQD390" s="247"/>
      <c r="GQE390" s="247"/>
      <c r="GQF390" s="247"/>
      <c r="GQG390" s="247"/>
      <c r="GQH390" s="247"/>
      <c r="GQI390" s="247"/>
      <c r="GQJ390" s="247"/>
      <c r="GQK390" s="247"/>
      <c r="GQL390" s="247"/>
      <c r="GQM390" s="247"/>
      <c r="GQN390" s="247"/>
      <c r="GQO390" s="247"/>
      <c r="GQP390" s="247"/>
      <c r="GQQ390" s="247"/>
      <c r="GQR390" s="247"/>
      <c r="GQS390" s="247"/>
      <c r="GQT390" s="247"/>
      <c r="GQU390" s="247"/>
      <c r="GQV390" s="247"/>
      <c r="GQW390" s="247"/>
      <c r="GQX390" s="247"/>
      <c r="GQY390" s="247"/>
      <c r="GQZ390" s="247"/>
      <c r="GRA390" s="247"/>
      <c r="GRB390" s="247"/>
      <c r="GRC390" s="247"/>
      <c r="GRD390" s="247"/>
      <c r="GRE390" s="247"/>
      <c r="GRF390" s="247"/>
      <c r="GRG390" s="247"/>
      <c r="GRH390" s="247"/>
      <c r="GRI390" s="247"/>
      <c r="GRJ390" s="247"/>
      <c r="GRK390" s="247"/>
      <c r="GRL390" s="247"/>
      <c r="GRM390" s="247"/>
      <c r="GRN390" s="247"/>
      <c r="GRO390" s="247"/>
      <c r="GRP390" s="247"/>
      <c r="GRQ390" s="247"/>
      <c r="GRR390" s="247"/>
      <c r="GRS390" s="247"/>
      <c r="GRT390" s="247"/>
      <c r="GRU390" s="247"/>
      <c r="GRV390" s="247"/>
      <c r="GRW390" s="247"/>
      <c r="GRX390" s="247"/>
      <c r="GRY390" s="247"/>
      <c r="GRZ390" s="247"/>
      <c r="GSA390" s="247"/>
      <c r="GSB390" s="247"/>
      <c r="GSC390" s="247"/>
      <c r="GSD390" s="247"/>
      <c r="GSE390" s="247"/>
      <c r="GSF390" s="247"/>
      <c r="GSG390" s="247"/>
      <c r="GSH390" s="247"/>
      <c r="GSI390" s="247"/>
      <c r="GSJ390" s="247"/>
      <c r="GSK390" s="247"/>
      <c r="GSL390" s="247"/>
      <c r="GSM390" s="247"/>
      <c r="GSN390" s="247"/>
      <c r="GSO390" s="247"/>
      <c r="GSP390" s="247"/>
      <c r="GSQ390" s="247"/>
      <c r="GSR390" s="247"/>
      <c r="GSS390" s="247"/>
      <c r="GST390" s="247"/>
      <c r="GSU390" s="247"/>
      <c r="GSV390" s="247"/>
      <c r="GSW390" s="247"/>
      <c r="GSX390" s="247"/>
      <c r="GSY390" s="247"/>
      <c r="GSZ390" s="247"/>
      <c r="GTA390" s="247"/>
      <c r="GTB390" s="247"/>
      <c r="GTC390" s="247"/>
      <c r="GTD390" s="247"/>
      <c r="GTE390" s="247"/>
      <c r="GTF390" s="247"/>
      <c r="GTG390" s="247"/>
      <c r="GTH390" s="247"/>
      <c r="GTI390" s="247"/>
      <c r="GTJ390" s="247"/>
      <c r="GTK390" s="247"/>
      <c r="GTL390" s="247"/>
      <c r="GTM390" s="247"/>
      <c r="GTN390" s="247"/>
      <c r="GTO390" s="247"/>
      <c r="GTP390" s="247"/>
      <c r="GTQ390" s="247"/>
      <c r="GTR390" s="247"/>
      <c r="GTS390" s="247"/>
      <c r="GTT390" s="247"/>
      <c r="GTU390" s="247"/>
      <c r="GTV390" s="247"/>
      <c r="GTW390" s="247"/>
      <c r="GTX390" s="247"/>
      <c r="GTY390" s="247"/>
      <c r="GTZ390" s="247"/>
      <c r="GUA390" s="247"/>
      <c r="GUB390" s="247"/>
      <c r="GUC390" s="247"/>
      <c r="GUD390" s="247"/>
      <c r="GUE390" s="247"/>
      <c r="GUF390" s="247"/>
      <c r="GUG390" s="247"/>
      <c r="GUH390" s="247"/>
      <c r="GUI390" s="247"/>
      <c r="GUJ390" s="247"/>
      <c r="GUK390" s="247"/>
      <c r="GUL390" s="247"/>
      <c r="GUM390" s="247"/>
      <c r="GUN390" s="247"/>
      <c r="GUO390" s="247"/>
      <c r="GUP390" s="247"/>
      <c r="GUQ390" s="247"/>
      <c r="GUR390" s="247"/>
      <c r="GUS390" s="247"/>
      <c r="GUT390" s="247"/>
      <c r="GUU390" s="247"/>
      <c r="GUV390" s="247"/>
      <c r="GUW390" s="247"/>
      <c r="GUX390" s="247"/>
      <c r="GUY390" s="247"/>
      <c r="GUZ390" s="247"/>
      <c r="GVA390" s="247"/>
      <c r="GVB390" s="247"/>
      <c r="GVC390" s="247"/>
      <c r="GVD390" s="247"/>
      <c r="GVE390" s="247"/>
      <c r="GVF390" s="247"/>
      <c r="GVG390" s="247"/>
      <c r="GVH390" s="247"/>
      <c r="GVI390" s="247"/>
      <c r="GVJ390" s="247"/>
      <c r="GVK390" s="247"/>
      <c r="GVL390" s="247"/>
      <c r="GVM390" s="247"/>
      <c r="GVN390" s="247"/>
      <c r="GVO390" s="247"/>
      <c r="GVP390" s="247"/>
      <c r="GVQ390" s="247"/>
      <c r="GVR390" s="247"/>
      <c r="GVS390" s="247"/>
      <c r="GVT390" s="247"/>
      <c r="GVU390" s="247"/>
      <c r="GVV390" s="247"/>
      <c r="GVW390" s="247"/>
      <c r="GVX390" s="247"/>
      <c r="GVY390" s="247"/>
      <c r="GVZ390" s="247"/>
      <c r="GWA390" s="247"/>
      <c r="GWB390" s="247"/>
      <c r="GWC390" s="247"/>
      <c r="GWD390" s="247"/>
      <c r="GWE390" s="247"/>
      <c r="GWF390" s="247"/>
      <c r="GWG390" s="247"/>
      <c r="GWH390" s="247"/>
      <c r="GWI390" s="247"/>
      <c r="GWJ390" s="247"/>
      <c r="GWK390" s="247"/>
      <c r="GWL390" s="247"/>
      <c r="GWM390" s="247"/>
      <c r="GWN390" s="247"/>
      <c r="GWO390" s="247"/>
      <c r="GWP390" s="247"/>
      <c r="GWQ390" s="247"/>
      <c r="GWR390" s="247"/>
      <c r="GWS390" s="247"/>
      <c r="GWT390" s="247"/>
      <c r="GWU390" s="247"/>
      <c r="GWV390" s="247"/>
      <c r="GWW390" s="247"/>
      <c r="GWX390" s="247"/>
      <c r="GWY390" s="247"/>
      <c r="GWZ390" s="247"/>
      <c r="GXA390" s="247"/>
      <c r="GXB390" s="247"/>
      <c r="GXC390" s="247"/>
      <c r="GXD390" s="247"/>
      <c r="GXE390" s="247"/>
      <c r="GXF390" s="247"/>
      <c r="GXG390" s="247"/>
      <c r="GXH390" s="247"/>
      <c r="GXI390" s="247"/>
      <c r="GXJ390" s="247"/>
      <c r="GXK390" s="247"/>
      <c r="GXL390" s="247"/>
      <c r="GXM390" s="247"/>
      <c r="GXN390" s="247"/>
      <c r="GXO390" s="247"/>
      <c r="GXP390" s="247"/>
      <c r="GXQ390" s="247"/>
      <c r="GXR390" s="247"/>
      <c r="GXS390" s="247"/>
      <c r="GXT390" s="247"/>
      <c r="GXU390" s="247"/>
      <c r="GXV390" s="247"/>
      <c r="GXW390" s="247"/>
      <c r="GXX390" s="247"/>
      <c r="GXY390" s="247"/>
      <c r="GXZ390" s="247"/>
      <c r="GYA390" s="247"/>
      <c r="GYB390" s="247"/>
      <c r="GYC390" s="247"/>
      <c r="GYD390" s="247"/>
      <c r="GYE390" s="247"/>
      <c r="GYF390" s="247"/>
      <c r="GYG390" s="247"/>
      <c r="GYH390" s="247"/>
      <c r="GYI390" s="247"/>
      <c r="GYJ390" s="247"/>
      <c r="GYK390" s="247"/>
      <c r="GYL390" s="247"/>
      <c r="GYM390" s="247"/>
      <c r="GYN390" s="247"/>
      <c r="GYO390" s="247"/>
      <c r="GYP390" s="247"/>
      <c r="GYQ390" s="247"/>
      <c r="GYR390" s="247"/>
      <c r="GYS390" s="247"/>
      <c r="GYT390" s="247"/>
      <c r="GYU390" s="247"/>
      <c r="GYV390" s="247"/>
      <c r="GYW390" s="247"/>
      <c r="GYX390" s="247"/>
      <c r="GYY390" s="247"/>
      <c r="GYZ390" s="247"/>
      <c r="GZA390" s="247"/>
      <c r="GZB390" s="247"/>
      <c r="GZC390" s="247"/>
      <c r="GZD390" s="247"/>
      <c r="GZE390" s="247"/>
      <c r="GZF390" s="247"/>
      <c r="GZG390" s="247"/>
      <c r="GZH390" s="247"/>
      <c r="GZI390" s="247"/>
      <c r="GZJ390" s="247"/>
      <c r="GZK390" s="247"/>
      <c r="GZL390" s="247"/>
      <c r="GZM390" s="247"/>
      <c r="GZN390" s="247"/>
      <c r="GZO390" s="247"/>
      <c r="GZP390" s="247"/>
      <c r="GZQ390" s="247"/>
      <c r="GZR390" s="247"/>
      <c r="GZS390" s="247"/>
      <c r="GZT390" s="247"/>
      <c r="GZU390" s="247"/>
      <c r="GZV390" s="247"/>
      <c r="GZW390" s="247"/>
      <c r="GZX390" s="247"/>
      <c r="GZY390" s="247"/>
      <c r="GZZ390" s="247"/>
      <c r="HAA390" s="247"/>
      <c r="HAB390" s="247"/>
      <c r="HAC390" s="247"/>
      <c r="HAD390" s="247"/>
      <c r="HAE390" s="247"/>
      <c r="HAF390" s="247"/>
      <c r="HAG390" s="247"/>
      <c r="HAH390" s="247"/>
      <c r="HAI390" s="247"/>
      <c r="HAJ390" s="247"/>
      <c r="HAK390" s="247"/>
      <c r="HAL390" s="247"/>
      <c r="HAM390" s="247"/>
      <c r="HAN390" s="247"/>
      <c r="HAO390" s="247"/>
      <c r="HAP390" s="247"/>
      <c r="HAQ390" s="247"/>
      <c r="HAR390" s="247"/>
      <c r="HAS390" s="247"/>
      <c r="HAT390" s="247"/>
      <c r="HAU390" s="247"/>
      <c r="HAV390" s="247"/>
      <c r="HAW390" s="247"/>
      <c r="HAX390" s="247"/>
      <c r="HAY390" s="247"/>
      <c r="HAZ390" s="247"/>
      <c r="HBA390" s="247"/>
      <c r="HBB390" s="247"/>
      <c r="HBC390" s="247"/>
      <c r="HBD390" s="247"/>
      <c r="HBE390" s="247"/>
      <c r="HBF390" s="247"/>
      <c r="HBG390" s="247"/>
      <c r="HBH390" s="247"/>
      <c r="HBI390" s="247"/>
      <c r="HBJ390" s="247"/>
      <c r="HBK390" s="247"/>
      <c r="HBL390" s="247"/>
      <c r="HBM390" s="247"/>
      <c r="HBN390" s="247"/>
      <c r="HBO390" s="247"/>
      <c r="HBP390" s="247"/>
      <c r="HBQ390" s="247"/>
      <c r="HBR390" s="247"/>
      <c r="HBS390" s="247"/>
      <c r="HBT390" s="247"/>
      <c r="HBU390" s="247"/>
      <c r="HBV390" s="247"/>
      <c r="HBW390" s="247"/>
      <c r="HBX390" s="247"/>
      <c r="HBY390" s="247"/>
      <c r="HBZ390" s="247"/>
      <c r="HCA390" s="247"/>
      <c r="HCB390" s="247"/>
      <c r="HCC390" s="247"/>
      <c r="HCD390" s="247"/>
      <c r="HCE390" s="247"/>
      <c r="HCF390" s="247"/>
      <c r="HCG390" s="247"/>
      <c r="HCH390" s="247"/>
      <c r="HCI390" s="247"/>
      <c r="HCJ390" s="247"/>
      <c r="HCK390" s="247"/>
      <c r="HCL390" s="247"/>
      <c r="HCM390" s="247"/>
      <c r="HCN390" s="247"/>
      <c r="HCO390" s="247"/>
      <c r="HCP390" s="247"/>
      <c r="HCQ390" s="247"/>
      <c r="HCR390" s="247"/>
      <c r="HCS390" s="247"/>
      <c r="HCT390" s="247"/>
      <c r="HCU390" s="247"/>
      <c r="HCV390" s="247"/>
      <c r="HCW390" s="247"/>
      <c r="HCX390" s="247"/>
      <c r="HCY390" s="247"/>
      <c r="HCZ390" s="247"/>
      <c r="HDA390" s="247"/>
      <c r="HDB390" s="247"/>
      <c r="HDC390" s="247"/>
      <c r="HDD390" s="247"/>
      <c r="HDE390" s="247"/>
      <c r="HDF390" s="247"/>
      <c r="HDG390" s="247"/>
      <c r="HDH390" s="247"/>
      <c r="HDI390" s="247"/>
      <c r="HDJ390" s="247"/>
      <c r="HDK390" s="247"/>
      <c r="HDL390" s="247"/>
      <c r="HDM390" s="247"/>
      <c r="HDN390" s="247"/>
      <c r="HDO390" s="247"/>
      <c r="HDP390" s="247"/>
      <c r="HDQ390" s="247"/>
      <c r="HDR390" s="247"/>
      <c r="HDS390" s="247"/>
      <c r="HDT390" s="247"/>
      <c r="HDU390" s="247"/>
      <c r="HDV390" s="247"/>
      <c r="HDW390" s="247"/>
      <c r="HDX390" s="247"/>
      <c r="HDY390" s="247"/>
      <c r="HDZ390" s="247"/>
      <c r="HEA390" s="247"/>
      <c r="HEB390" s="247"/>
      <c r="HEC390" s="247"/>
      <c r="HED390" s="247"/>
      <c r="HEE390" s="247"/>
      <c r="HEF390" s="247"/>
      <c r="HEG390" s="247"/>
      <c r="HEH390" s="247"/>
      <c r="HEI390" s="247"/>
      <c r="HEJ390" s="247"/>
      <c r="HEK390" s="247"/>
      <c r="HEL390" s="247"/>
      <c r="HEM390" s="247"/>
      <c r="HEN390" s="247"/>
      <c r="HEO390" s="247"/>
      <c r="HEP390" s="247"/>
      <c r="HEQ390" s="247"/>
      <c r="HER390" s="247"/>
      <c r="HES390" s="247"/>
      <c r="HET390" s="247"/>
      <c r="HEU390" s="247"/>
      <c r="HEV390" s="247"/>
      <c r="HEW390" s="247"/>
      <c r="HEX390" s="247"/>
      <c r="HEY390" s="247"/>
      <c r="HEZ390" s="247"/>
      <c r="HFA390" s="247"/>
      <c r="HFB390" s="247"/>
      <c r="HFC390" s="247"/>
      <c r="HFD390" s="247"/>
      <c r="HFE390" s="247"/>
      <c r="HFF390" s="247"/>
      <c r="HFG390" s="247"/>
      <c r="HFH390" s="247"/>
      <c r="HFI390" s="247"/>
      <c r="HFJ390" s="247"/>
      <c r="HFK390" s="247"/>
      <c r="HFL390" s="247"/>
      <c r="HFM390" s="247"/>
      <c r="HFN390" s="247"/>
      <c r="HFO390" s="247"/>
      <c r="HFP390" s="247"/>
      <c r="HFQ390" s="247"/>
      <c r="HFR390" s="247"/>
      <c r="HFS390" s="247"/>
      <c r="HFT390" s="247"/>
      <c r="HFU390" s="247"/>
      <c r="HFV390" s="247"/>
      <c r="HFW390" s="247"/>
      <c r="HFX390" s="247"/>
      <c r="HFY390" s="247"/>
      <c r="HFZ390" s="247"/>
      <c r="HGA390" s="247"/>
      <c r="HGB390" s="247"/>
      <c r="HGC390" s="247"/>
      <c r="HGD390" s="247"/>
      <c r="HGE390" s="247"/>
      <c r="HGF390" s="247"/>
      <c r="HGG390" s="247"/>
      <c r="HGH390" s="247"/>
      <c r="HGI390" s="247"/>
      <c r="HGJ390" s="247"/>
      <c r="HGK390" s="247"/>
      <c r="HGL390" s="247"/>
      <c r="HGM390" s="247"/>
      <c r="HGN390" s="247"/>
      <c r="HGO390" s="247"/>
      <c r="HGP390" s="247"/>
      <c r="HGQ390" s="247"/>
      <c r="HGR390" s="247"/>
      <c r="HGS390" s="247"/>
      <c r="HGT390" s="247"/>
      <c r="HGU390" s="247"/>
      <c r="HGV390" s="247"/>
      <c r="HGW390" s="247"/>
      <c r="HGX390" s="247"/>
      <c r="HGY390" s="247"/>
      <c r="HGZ390" s="247"/>
      <c r="HHA390" s="247"/>
      <c r="HHB390" s="247"/>
      <c r="HHC390" s="247"/>
      <c r="HHD390" s="247"/>
      <c r="HHE390" s="247"/>
      <c r="HHF390" s="247"/>
      <c r="HHG390" s="247"/>
      <c r="HHH390" s="247"/>
      <c r="HHI390" s="247"/>
      <c r="HHJ390" s="247"/>
      <c r="HHK390" s="247"/>
      <c r="HHL390" s="247"/>
      <c r="HHM390" s="247"/>
      <c r="HHN390" s="247"/>
      <c r="HHO390" s="247"/>
      <c r="HHP390" s="247"/>
      <c r="HHQ390" s="247"/>
      <c r="HHR390" s="247"/>
      <c r="HHS390" s="247"/>
      <c r="HHT390" s="247"/>
      <c r="HHU390" s="247"/>
      <c r="HHV390" s="247"/>
      <c r="HHW390" s="247"/>
      <c r="HHX390" s="247"/>
      <c r="HHY390" s="247"/>
      <c r="HHZ390" s="247"/>
      <c r="HIA390" s="247"/>
      <c r="HIB390" s="247"/>
      <c r="HIC390" s="247"/>
      <c r="HID390" s="247"/>
      <c r="HIE390" s="247"/>
      <c r="HIF390" s="247"/>
      <c r="HIG390" s="247"/>
      <c r="HIH390" s="247"/>
      <c r="HII390" s="247"/>
      <c r="HIJ390" s="247"/>
      <c r="HIK390" s="247"/>
      <c r="HIL390" s="247"/>
      <c r="HIM390" s="247"/>
      <c r="HIN390" s="247"/>
      <c r="HIO390" s="247"/>
      <c r="HIP390" s="247"/>
      <c r="HIQ390" s="247"/>
      <c r="HIR390" s="247"/>
      <c r="HIS390" s="247"/>
      <c r="HIT390" s="247"/>
      <c r="HIU390" s="247"/>
      <c r="HIV390" s="247"/>
      <c r="HIW390" s="247"/>
      <c r="HIX390" s="247"/>
      <c r="HIY390" s="247"/>
      <c r="HIZ390" s="247"/>
      <c r="HJA390" s="247"/>
      <c r="HJB390" s="247"/>
      <c r="HJC390" s="247"/>
      <c r="HJD390" s="247"/>
      <c r="HJE390" s="247"/>
      <c r="HJF390" s="247"/>
      <c r="HJG390" s="247"/>
      <c r="HJH390" s="247"/>
      <c r="HJI390" s="247"/>
      <c r="HJJ390" s="247"/>
      <c r="HJK390" s="247"/>
      <c r="HJL390" s="247"/>
      <c r="HJM390" s="247"/>
      <c r="HJN390" s="247"/>
      <c r="HJO390" s="247"/>
      <c r="HJP390" s="247"/>
      <c r="HJQ390" s="247"/>
      <c r="HJR390" s="247"/>
      <c r="HJS390" s="247"/>
      <c r="HJT390" s="247"/>
      <c r="HJU390" s="247"/>
      <c r="HJV390" s="247"/>
      <c r="HJW390" s="247"/>
      <c r="HJX390" s="247"/>
      <c r="HJY390" s="247"/>
      <c r="HJZ390" s="247"/>
      <c r="HKA390" s="247"/>
      <c r="HKB390" s="247"/>
      <c r="HKC390" s="247"/>
      <c r="HKD390" s="247"/>
      <c r="HKE390" s="247"/>
      <c r="HKF390" s="247"/>
      <c r="HKG390" s="247"/>
      <c r="HKH390" s="247"/>
      <c r="HKI390" s="247"/>
      <c r="HKJ390" s="247"/>
      <c r="HKK390" s="247"/>
      <c r="HKL390" s="247"/>
      <c r="HKM390" s="247"/>
      <c r="HKN390" s="247"/>
      <c r="HKO390" s="247"/>
      <c r="HKP390" s="247"/>
      <c r="HKQ390" s="247"/>
      <c r="HKR390" s="247"/>
      <c r="HKS390" s="247"/>
      <c r="HKT390" s="247"/>
      <c r="HKU390" s="247"/>
      <c r="HKV390" s="247"/>
      <c r="HKW390" s="247"/>
      <c r="HKX390" s="247"/>
      <c r="HKY390" s="247"/>
      <c r="HKZ390" s="247"/>
      <c r="HLA390" s="247"/>
      <c r="HLB390" s="247"/>
      <c r="HLC390" s="247"/>
      <c r="HLD390" s="247"/>
      <c r="HLE390" s="247"/>
      <c r="HLF390" s="247"/>
      <c r="HLG390" s="247"/>
      <c r="HLH390" s="247"/>
      <c r="HLI390" s="247"/>
      <c r="HLJ390" s="247"/>
      <c r="HLK390" s="247"/>
      <c r="HLL390" s="247"/>
      <c r="HLM390" s="247"/>
      <c r="HLN390" s="247"/>
      <c r="HLO390" s="247"/>
      <c r="HLP390" s="247"/>
      <c r="HLQ390" s="247"/>
      <c r="HLR390" s="247"/>
      <c r="HLS390" s="247"/>
      <c r="HLT390" s="247"/>
      <c r="HLU390" s="247"/>
      <c r="HLV390" s="247"/>
      <c r="HLW390" s="247"/>
      <c r="HLX390" s="247"/>
      <c r="HLY390" s="247"/>
      <c r="HLZ390" s="247"/>
      <c r="HMA390" s="247"/>
      <c r="HMB390" s="247"/>
      <c r="HMC390" s="247"/>
      <c r="HMD390" s="247"/>
      <c r="HME390" s="247"/>
      <c r="HMF390" s="247"/>
      <c r="HMG390" s="247"/>
      <c r="HMH390" s="247"/>
      <c r="HMI390" s="247"/>
      <c r="HMJ390" s="247"/>
      <c r="HMK390" s="247"/>
      <c r="HML390" s="247"/>
      <c r="HMM390" s="247"/>
      <c r="HMN390" s="247"/>
      <c r="HMO390" s="247"/>
      <c r="HMP390" s="247"/>
      <c r="HMQ390" s="247"/>
      <c r="HMR390" s="247"/>
      <c r="HMS390" s="247"/>
      <c r="HMT390" s="247"/>
      <c r="HMU390" s="247"/>
      <c r="HMV390" s="247"/>
      <c r="HMW390" s="247"/>
      <c r="HMX390" s="247"/>
      <c r="HMY390" s="247"/>
      <c r="HMZ390" s="247"/>
      <c r="HNA390" s="247"/>
      <c r="HNB390" s="247"/>
      <c r="HNC390" s="247"/>
      <c r="HND390" s="247"/>
      <c r="HNE390" s="247"/>
      <c r="HNF390" s="247"/>
      <c r="HNG390" s="247"/>
      <c r="HNH390" s="247"/>
      <c r="HNI390" s="247"/>
      <c r="HNJ390" s="247"/>
      <c r="HNK390" s="247"/>
      <c r="HNL390" s="247"/>
      <c r="HNM390" s="247"/>
      <c r="HNN390" s="247"/>
      <c r="HNO390" s="247"/>
      <c r="HNP390" s="247"/>
      <c r="HNQ390" s="247"/>
      <c r="HNR390" s="247"/>
      <c r="HNS390" s="247"/>
      <c r="HNT390" s="247"/>
      <c r="HNU390" s="247"/>
      <c r="HNV390" s="247"/>
      <c r="HNW390" s="247"/>
      <c r="HNX390" s="247"/>
      <c r="HNY390" s="247"/>
      <c r="HNZ390" s="247"/>
      <c r="HOA390" s="247"/>
      <c r="HOB390" s="247"/>
      <c r="HOC390" s="247"/>
      <c r="HOD390" s="247"/>
      <c r="HOE390" s="247"/>
      <c r="HOF390" s="247"/>
      <c r="HOG390" s="247"/>
      <c r="HOH390" s="247"/>
      <c r="HOI390" s="247"/>
      <c r="HOJ390" s="247"/>
      <c r="HOK390" s="247"/>
      <c r="HOL390" s="247"/>
      <c r="HOM390" s="247"/>
      <c r="HON390" s="247"/>
      <c r="HOO390" s="247"/>
      <c r="HOP390" s="247"/>
      <c r="HOQ390" s="247"/>
      <c r="HOR390" s="247"/>
      <c r="HOS390" s="247"/>
      <c r="HOT390" s="247"/>
      <c r="HOU390" s="247"/>
      <c r="HOV390" s="247"/>
      <c r="HOW390" s="247"/>
      <c r="HOX390" s="247"/>
      <c r="HOY390" s="247"/>
      <c r="HOZ390" s="247"/>
      <c r="HPA390" s="247"/>
      <c r="HPB390" s="247"/>
      <c r="HPC390" s="247"/>
      <c r="HPD390" s="247"/>
      <c r="HPE390" s="247"/>
      <c r="HPF390" s="247"/>
      <c r="HPG390" s="247"/>
      <c r="HPH390" s="247"/>
      <c r="HPI390" s="247"/>
      <c r="HPJ390" s="247"/>
      <c r="HPK390" s="247"/>
      <c r="HPL390" s="247"/>
      <c r="HPM390" s="247"/>
      <c r="HPN390" s="247"/>
      <c r="HPO390" s="247"/>
      <c r="HPP390" s="247"/>
      <c r="HPQ390" s="247"/>
      <c r="HPR390" s="247"/>
      <c r="HPS390" s="247"/>
      <c r="HPT390" s="247"/>
      <c r="HPU390" s="247"/>
      <c r="HPV390" s="247"/>
      <c r="HPW390" s="247"/>
      <c r="HPX390" s="247"/>
      <c r="HPY390" s="247"/>
      <c r="HPZ390" s="247"/>
      <c r="HQA390" s="247"/>
      <c r="HQB390" s="247"/>
      <c r="HQC390" s="247"/>
      <c r="HQD390" s="247"/>
      <c r="HQE390" s="247"/>
      <c r="HQF390" s="247"/>
      <c r="HQG390" s="247"/>
      <c r="HQH390" s="247"/>
      <c r="HQI390" s="247"/>
      <c r="HQJ390" s="247"/>
      <c r="HQK390" s="247"/>
      <c r="HQL390" s="247"/>
      <c r="HQM390" s="247"/>
      <c r="HQN390" s="247"/>
      <c r="HQO390" s="247"/>
      <c r="HQP390" s="247"/>
      <c r="HQQ390" s="247"/>
      <c r="HQR390" s="247"/>
      <c r="HQS390" s="247"/>
      <c r="HQT390" s="247"/>
      <c r="HQU390" s="247"/>
      <c r="HQV390" s="247"/>
      <c r="HQW390" s="247"/>
      <c r="HQX390" s="247"/>
      <c r="HQY390" s="247"/>
      <c r="HQZ390" s="247"/>
      <c r="HRA390" s="247"/>
      <c r="HRB390" s="247"/>
      <c r="HRC390" s="247"/>
      <c r="HRD390" s="247"/>
      <c r="HRE390" s="247"/>
      <c r="HRF390" s="247"/>
      <c r="HRG390" s="247"/>
      <c r="HRH390" s="247"/>
      <c r="HRI390" s="247"/>
      <c r="HRJ390" s="247"/>
      <c r="HRK390" s="247"/>
      <c r="HRL390" s="247"/>
      <c r="HRM390" s="247"/>
      <c r="HRN390" s="247"/>
      <c r="HRO390" s="247"/>
      <c r="HRP390" s="247"/>
      <c r="HRQ390" s="247"/>
      <c r="HRR390" s="247"/>
      <c r="HRS390" s="247"/>
      <c r="HRT390" s="247"/>
      <c r="HRU390" s="247"/>
      <c r="HRV390" s="247"/>
      <c r="HRW390" s="247"/>
      <c r="HRX390" s="247"/>
      <c r="HRY390" s="247"/>
      <c r="HRZ390" s="247"/>
      <c r="HSA390" s="247"/>
      <c r="HSB390" s="247"/>
      <c r="HSC390" s="247"/>
      <c r="HSD390" s="247"/>
      <c r="HSE390" s="247"/>
      <c r="HSF390" s="247"/>
      <c r="HSG390" s="247"/>
      <c r="HSH390" s="247"/>
      <c r="HSI390" s="247"/>
      <c r="HSJ390" s="247"/>
      <c r="HSK390" s="247"/>
      <c r="HSL390" s="247"/>
      <c r="HSM390" s="247"/>
      <c r="HSN390" s="247"/>
      <c r="HSO390" s="247"/>
      <c r="HSP390" s="247"/>
      <c r="HSQ390" s="247"/>
      <c r="HSR390" s="247"/>
      <c r="HSS390" s="247"/>
      <c r="HST390" s="247"/>
      <c r="HSU390" s="247"/>
      <c r="HSV390" s="247"/>
      <c r="HSW390" s="247"/>
      <c r="HSX390" s="247"/>
      <c r="HSY390" s="247"/>
      <c r="HSZ390" s="247"/>
      <c r="HTA390" s="247"/>
      <c r="HTB390" s="247"/>
      <c r="HTC390" s="247"/>
      <c r="HTD390" s="247"/>
      <c r="HTE390" s="247"/>
      <c r="HTF390" s="247"/>
      <c r="HTG390" s="247"/>
      <c r="HTH390" s="247"/>
      <c r="HTI390" s="247"/>
      <c r="HTJ390" s="247"/>
      <c r="HTK390" s="247"/>
      <c r="HTL390" s="247"/>
      <c r="HTM390" s="247"/>
      <c r="HTN390" s="247"/>
      <c r="HTO390" s="247"/>
      <c r="HTP390" s="247"/>
      <c r="HTQ390" s="247"/>
      <c r="HTR390" s="247"/>
      <c r="HTS390" s="247"/>
      <c r="HTT390" s="247"/>
      <c r="HTU390" s="247"/>
      <c r="HTV390" s="247"/>
      <c r="HTW390" s="247"/>
      <c r="HTX390" s="247"/>
      <c r="HTY390" s="247"/>
      <c r="HTZ390" s="247"/>
      <c r="HUA390" s="247"/>
      <c r="HUB390" s="247"/>
      <c r="HUC390" s="247"/>
      <c r="HUD390" s="247"/>
      <c r="HUE390" s="247"/>
      <c r="HUF390" s="247"/>
      <c r="HUG390" s="247"/>
      <c r="HUH390" s="247"/>
      <c r="HUI390" s="247"/>
      <c r="HUJ390" s="247"/>
      <c r="HUK390" s="247"/>
      <c r="HUL390" s="247"/>
      <c r="HUM390" s="247"/>
      <c r="HUN390" s="247"/>
      <c r="HUO390" s="247"/>
      <c r="HUP390" s="247"/>
      <c r="HUQ390" s="247"/>
      <c r="HUR390" s="247"/>
      <c r="HUS390" s="247"/>
      <c r="HUT390" s="247"/>
      <c r="HUU390" s="247"/>
      <c r="HUV390" s="247"/>
      <c r="HUW390" s="247"/>
      <c r="HUX390" s="247"/>
      <c r="HUY390" s="247"/>
      <c r="HUZ390" s="247"/>
      <c r="HVA390" s="247"/>
      <c r="HVB390" s="247"/>
      <c r="HVC390" s="247"/>
      <c r="HVD390" s="247"/>
      <c r="HVE390" s="247"/>
      <c r="HVF390" s="247"/>
      <c r="HVG390" s="247"/>
      <c r="HVH390" s="247"/>
      <c r="HVI390" s="247"/>
      <c r="HVJ390" s="247"/>
      <c r="HVK390" s="247"/>
      <c r="HVL390" s="247"/>
      <c r="HVM390" s="247"/>
      <c r="HVN390" s="247"/>
      <c r="HVO390" s="247"/>
      <c r="HVP390" s="247"/>
      <c r="HVQ390" s="247"/>
      <c r="HVR390" s="247"/>
      <c r="HVS390" s="247"/>
      <c r="HVT390" s="247"/>
      <c r="HVU390" s="247"/>
      <c r="HVV390" s="247"/>
      <c r="HVW390" s="247"/>
      <c r="HVX390" s="247"/>
      <c r="HVY390" s="247"/>
      <c r="HVZ390" s="247"/>
      <c r="HWA390" s="247"/>
      <c r="HWB390" s="247"/>
      <c r="HWC390" s="247"/>
      <c r="HWD390" s="247"/>
      <c r="HWE390" s="247"/>
      <c r="HWF390" s="247"/>
      <c r="HWG390" s="247"/>
      <c r="HWH390" s="247"/>
      <c r="HWI390" s="247"/>
      <c r="HWJ390" s="247"/>
      <c r="HWK390" s="247"/>
      <c r="HWL390" s="247"/>
      <c r="HWM390" s="247"/>
      <c r="HWN390" s="247"/>
      <c r="HWO390" s="247"/>
      <c r="HWP390" s="247"/>
      <c r="HWQ390" s="247"/>
      <c r="HWR390" s="247"/>
      <c r="HWS390" s="247"/>
      <c r="HWT390" s="247"/>
      <c r="HWU390" s="247"/>
      <c r="HWV390" s="247"/>
      <c r="HWW390" s="247"/>
      <c r="HWX390" s="247"/>
      <c r="HWY390" s="247"/>
      <c r="HWZ390" s="247"/>
      <c r="HXA390" s="247"/>
      <c r="HXB390" s="247"/>
      <c r="HXC390" s="247"/>
      <c r="HXD390" s="247"/>
      <c r="HXE390" s="247"/>
      <c r="HXF390" s="247"/>
      <c r="HXG390" s="247"/>
      <c r="HXH390" s="247"/>
      <c r="HXI390" s="247"/>
      <c r="HXJ390" s="247"/>
      <c r="HXK390" s="247"/>
      <c r="HXL390" s="247"/>
      <c r="HXM390" s="247"/>
      <c r="HXN390" s="247"/>
      <c r="HXO390" s="247"/>
      <c r="HXP390" s="247"/>
      <c r="HXQ390" s="247"/>
      <c r="HXR390" s="247"/>
      <c r="HXS390" s="247"/>
      <c r="HXT390" s="247"/>
      <c r="HXU390" s="247"/>
      <c r="HXV390" s="247"/>
      <c r="HXW390" s="247"/>
      <c r="HXX390" s="247"/>
      <c r="HXY390" s="247"/>
      <c r="HXZ390" s="247"/>
      <c r="HYA390" s="247"/>
      <c r="HYB390" s="247"/>
      <c r="HYC390" s="247"/>
      <c r="HYD390" s="247"/>
      <c r="HYE390" s="247"/>
      <c r="HYF390" s="247"/>
      <c r="HYG390" s="247"/>
      <c r="HYH390" s="247"/>
      <c r="HYI390" s="247"/>
      <c r="HYJ390" s="247"/>
      <c r="HYK390" s="247"/>
      <c r="HYL390" s="247"/>
      <c r="HYM390" s="247"/>
      <c r="HYN390" s="247"/>
      <c r="HYO390" s="247"/>
      <c r="HYP390" s="247"/>
      <c r="HYQ390" s="247"/>
      <c r="HYR390" s="247"/>
      <c r="HYS390" s="247"/>
      <c r="HYT390" s="247"/>
      <c r="HYU390" s="247"/>
      <c r="HYV390" s="247"/>
      <c r="HYW390" s="247"/>
      <c r="HYX390" s="247"/>
      <c r="HYY390" s="247"/>
      <c r="HYZ390" s="247"/>
      <c r="HZA390" s="247"/>
      <c r="HZB390" s="247"/>
      <c r="HZC390" s="247"/>
      <c r="HZD390" s="247"/>
      <c r="HZE390" s="247"/>
      <c r="HZF390" s="247"/>
      <c r="HZG390" s="247"/>
      <c r="HZH390" s="247"/>
      <c r="HZI390" s="247"/>
      <c r="HZJ390" s="247"/>
      <c r="HZK390" s="247"/>
      <c r="HZL390" s="247"/>
      <c r="HZM390" s="247"/>
      <c r="HZN390" s="247"/>
      <c r="HZO390" s="247"/>
      <c r="HZP390" s="247"/>
      <c r="HZQ390" s="247"/>
      <c r="HZR390" s="247"/>
      <c r="HZS390" s="247"/>
      <c r="HZT390" s="247"/>
      <c r="HZU390" s="247"/>
      <c r="HZV390" s="247"/>
      <c r="HZW390" s="247"/>
      <c r="HZX390" s="247"/>
      <c r="HZY390" s="247"/>
      <c r="HZZ390" s="247"/>
      <c r="IAA390" s="247"/>
      <c r="IAB390" s="247"/>
      <c r="IAC390" s="247"/>
      <c r="IAD390" s="247"/>
      <c r="IAE390" s="247"/>
      <c r="IAF390" s="247"/>
      <c r="IAG390" s="247"/>
      <c r="IAH390" s="247"/>
      <c r="IAI390" s="247"/>
      <c r="IAJ390" s="247"/>
      <c r="IAK390" s="247"/>
      <c r="IAL390" s="247"/>
      <c r="IAM390" s="247"/>
      <c r="IAN390" s="247"/>
      <c r="IAO390" s="247"/>
      <c r="IAP390" s="247"/>
      <c r="IAQ390" s="247"/>
      <c r="IAR390" s="247"/>
      <c r="IAS390" s="247"/>
      <c r="IAT390" s="247"/>
      <c r="IAU390" s="247"/>
      <c r="IAV390" s="247"/>
      <c r="IAW390" s="247"/>
      <c r="IAX390" s="247"/>
      <c r="IAY390" s="247"/>
      <c r="IAZ390" s="247"/>
      <c r="IBA390" s="247"/>
      <c r="IBB390" s="247"/>
      <c r="IBC390" s="247"/>
      <c r="IBD390" s="247"/>
      <c r="IBE390" s="247"/>
      <c r="IBF390" s="247"/>
      <c r="IBG390" s="247"/>
      <c r="IBH390" s="247"/>
      <c r="IBI390" s="247"/>
      <c r="IBJ390" s="247"/>
      <c r="IBK390" s="247"/>
      <c r="IBL390" s="247"/>
      <c r="IBM390" s="247"/>
      <c r="IBN390" s="247"/>
      <c r="IBO390" s="247"/>
      <c r="IBP390" s="247"/>
      <c r="IBQ390" s="247"/>
      <c r="IBR390" s="247"/>
      <c r="IBS390" s="247"/>
      <c r="IBT390" s="247"/>
      <c r="IBU390" s="247"/>
      <c r="IBV390" s="247"/>
      <c r="IBW390" s="247"/>
      <c r="IBX390" s="247"/>
      <c r="IBY390" s="247"/>
      <c r="IBZ390" s="247"/>
      <c r="ICA390" s="247"/>
      <c r="ICB390" s="247"/>
      <c r="ICC390" s="247"/>
      <c r="ICD390" s="247"/>
      <c r="ICE390" s="247"/>
      <c r="ICF390" s="247"/>
      <c r="ICG390" s="247"/>
      <c r="ICH390" s="247"/>
      <c r="ICI390" s="247"/>
      <c r="ICJ390" s="247"/>
      <c r="ICK390" s="247"/>
      <c r="ICL390" s="247"/>
      <c r="ICM390" s="247"/>
      <c r="ICN390" s="247"/>
      <c r="ICO390" s="247"/>
      <c r="ICP390" s="247"/>
      <c r="ICQ390" s="247"/>
      <c r="ICR390" s="247"/>
      <c r="ICS390" s="247"/>
      <c r="ICT390" s="247"/>
      <c r="ICU390" s="247"/>
      <c r="ICV390" s="247"/>
      <c r="ICW390" s="247"/>
      <c r="ICX390" s="247"/>
      <c r="ICY390" s="247"/>
      <c r="ICZ390" s="247"/>
      <c r="IDA390" s="247"/>
      <c r="IDB390" s="247"/>
      <c r="IDC390" s="247"/>
      <c r="IDD390" s="247"/>
      <c r="IDE390" s="247"/>
      <c r="IDF390" s="247"/>
      <c r="IDG390" s="247"/>
      <c r="IDH390" s="247"/>
      <c r="IDI390" s="247"/>
      <c r="IDJ390" s="247"/>
      <c r="IDK390" s="247"/>
      <c r="IDL390" s="247"/>
      <c r="IDM390" s="247"/>
      <c r="IDN390" s="247"/>
      <c r="IDO390" s="247"/>
      <c r="IDP390" s="247"/>
      <c r="IDQ390" s="247"/>
      <c r="IDR390" s="247"/>
      <c r="IDS390" s="247"/>
      <c r="IDT390" s="247"/>
      <c r="IDU390" s="247"/>
      <c r="IDV390" s="247"/>
      <c r="IDW390" s="247"/>
      <c r="IDX390" s="247"/>
      <c r="IDY390" s="247"/>
      <c r="IDZ390" s="247"/>
      <c r="IEA390" s="247"/>
      <c r="IEB390" s="247"/>
      <c r="IEC390" s="247"/>
      <c r="IED390" s="247"/>
      <c r="IEE390" s="247"/>
      <c r="IEF390" s="247"/>
      <c r="IEG390" s="247"/>
      <c r="IEH390" s="247"/>
      <c r="IEI390" s="247"/>
      <c r="IEJ390" s="247"/>
      <c r="IEK390" s="247"/>
      <c r="IEL390" s="247"/>
      <c r="IEM390" s="247"/>
      <c r="IEN390" s="247"/>
      <c r="IEO390" s="247"/>
      <c r="IEP390" s="247"/>
      <c r="IEQ390" s="247"/>
      <c r="IER390" s="247"/>
      <c r="IES390" s="247"/>
      <c r="IET390" s="247"/>
      <c r="IEU390" s="247"/>
      <c r="IEV390" s="247"/>
      <c r="IEW390" s="247"/>
      <c r="IEX390" s="247"/>
      <c r="IEY390" s="247"/>
      <c r="IEZ390" s="247"/>
      <c r="IFA390" s="247"/>
      <c r="IFB390" s="247"/>
      <c r="IFC390" s="247"/>
      <c r="IFD390" s="247"/>
      <c r="IFE390" s="247"/>
      <c r="IFF390" s="247"/>
      <c r="IFG390" s="247"/>
      <c r="IFH390" s="247"/>
      <c r="IFI390" s="247"/>
      <c r="IFJ390" s="247"/>
      <c r="IFK390" s="247"/>
      <c r="IFL390" s="247"/>
      <c r="IFM390" s="247"/>
      <c r="IFN390" s="247"/>
      <c r="IFO390" s="247"/>
      <c r="IFP390" s="247"/>
      <c r="IFQ390" s="247"/>
      <c r="IFR390" s="247"/>
      <c r="IFS390" s="247"/>
      <c r="IFT390" s="247"/>
      <c r="IFU390" s="247"/>
      <c r="IFV390" s="247"/>
      <c r="IFW390" s="247"/>
      <c r="IFX390" s="247"/>
      <c r="IFY390" s="247"/>
      <c r="IFZ390" s="247"/>
      <c r="IGA390" s="247"/>
      <c r="IGB390" s="247"/>
      <c r="IGC390" s="247"/>
      <c r="IGD390" s="247"/>
      <c r="IGE390" s="247"/>
      <c r="IGF390" s="247"/>
      <c r="IGG390" s="247"/>
      <c r="IGH390" s="247"/>
      <c r="IGI390" s="247"/>
      <c r="IGJ390" s="247"/>
      <c r="IGK390" s="247"/>
      <c r="IGL390" s="247"/>
      <c r="IGM390" s="247"/>
      <c r="IGN390" s="247"/>
      <c r="IGO390" s="247"/>
      <c r="IGP390" s="247"/>
      <c r="IGQ390" s="247"/>
      <c r="IGR390" s="247"/>
      <c r="IGS390" s="247"/>
      <c r="IGT390" s="247"/>
      <c r="IGU390" s="247"/>
      <c r="IGV390" s="247"/>
      <c r="IGW390" s="247"/>
      <c r="IGX390" s="247"/>
      <c r="IGY390" s="247"/>
      <c r="IGZ390" s="247"/>
      <c r="IHA390" s="247"/>
      <c r="IHB390" s="247"/>
      <c r="IHC390" s="247"/>
      <c r="IHD390" s="247"/>
      <c r="IHE390" s="247"/>
      <c r="IHF390" s="247"/>
      <c r="IHG390" s="247"/>
      <c r="IHH390" s="247"/>
      <c r="IHI390" s="247"/>
      <c r="IHJ390" s="247"/>
      <c r="IHK390" s="247"/>
      <c r="IHL390" s="247"/>
      <c r="IHM390" s="247"/>
      <c r="IHN390" s="247"/>
      <c r="IHO390" s="247"/>
      <c r="IHP390" s="247"/>
      <c r="IHQ390" s="247"/>
      <c r="IHR390" s="247"/>
      <c r="IHS390" s="247"/>
      <c r="IHT390" s="247"/>
      <c r="IHU390" s="247"/>
      <c r="IHV390" s="247"/>
      <c r="IHW390" s="247"/>
      <c r="IHX390" s="247"/>
      <c r="IHY390" s="247"/>
      <c r="IHZ390" s="247"/>
      <c r="IIA390" s="247"/>
      <c r="IIB390" s="247"/>
      <c r="IIC390" s="247"/>
      <c r="IID390" s="247"/>
      <c r="IIE390" s="247"/>
      <c r="IIF390" s="247"/>
      <c r="IIG390" s="247"/>
      <c r="IIH390" s="247"/>
      <c r="III390" s="247"/>
      <c r="IIJ390" s="247"/>
      <c r="IIK390" s="247"/>
      <c r="IIL390" s="247"/>
      <c r="IIM390" s="247"/>
      <c r="IIN390" s="247"/>
      <c r="IIO390" s="247"/>
      <c r="IIP390" s="247"/>
      <c r="IIQ390" s="247"/>
      <c r="IIR390" s="247"/>
      <c r="IIS390" s="247"/>
      <c r="IIT390" s="247"/>
      <c r="IIU390" s="247"/>
      <c r="IIV390" s="247"/>
      <c r="IIW390" s="247"/>
      <c r="IIX390" s="247"/>
      <c r="IIY390" s="247"/>
      <c r="IIZ390" s="247"/>
      <c r="IJA390" s="247"/>
      <c r="IJB390" s="247"/>
      <c r="IJC390" s="247"/>
      <c r="IJD390" s="247"/>
      <c r="IJE390" s="247"/>
      <c r="IJF390" s="247"/>
      <c r="IJG390" s="247"/>
      <c r="IJH390" s="247"/>
      <c r="IJI390" s="247"/>
      <c r="IJJ390" s="247"/>
      <c r="IJK390" s="247"/>
      <c r="IJL390" s="247"/>
      <c r="IJM390" s="247"/>
      <c r="IJN390" s="247"/>
      <c r="IJO390" s="247"/>
      <c r="IJP390" s="247"/>
      <c r="IJQ390" s="247"/>
      <c r="IJR390" s="247"/>
      <c r="IJS390" s="247"/>
      <c r="IJT390" s="247"/>
      <c r="IJU390" s="247"/>
      <c r="IJV390" s="247"/>
      <c r="IJW390" s="247"/>
      <c r="IJX390" s="247"/>
      <c r="IJY390" s="247"/>
      <c r="IJZ390" s="247"/>
      <c r="IKA390" s="247"/>
      <c r="IKB390" s="247"/>
      <c r="IKC390" s="247"/>
      <c r="IKD390" s="247"/>
      <c r="IKE390" s="247"/>
      <c r="IKF390" s="247"/>
      <c r="IKG390" s="247"/>
      <c r="IKH390" s="247"/>
      <c r="IKI390" s="247"/>
      <c r="IKJ390" s="247"/>
      <c r="IKK390" s="247"/>
      <c r="IKL390" s="247"/>
      <c r="IKM390" s="247"/>
      <c r="IKN390" s="247"/>
      <c r="IKO390" s="247"/>
      <c r="IKP390" s="247"/>
      <c r="IKQ390" s="247"/>
      <c r="IKR390" s="247"/>
      <c r="IKS390" s="247"/>
      <c r="IKT390" s="247"/>
      <c r="IKU390" s="247"/>
      <c r="IKV390" s="247"/>
      <c r="IKW390" s="247"/>
      <c r="IKX390" s="247"/>
      <c r="IKY390" s="247"/>
      <c r="IKZ390" s="247"/>
      <c r="ILA390" s="247"/>
      <c r="ILB390" s="247"/>
      <c r="ILC390" s="247"/>
      <c r="ILD390" s="247"/>
      <c r="ILE390" s="247"/>
      <c r="ILF390" s="247"/>
      <c r="ILG390" s="247"/>
      <c r="ILH390" s="247"/>
      <c r="ILI390" s="247"/>
      <c r="ILJ390" s="247"/>
      <c r="ILK390" s="247"/>
      <c r="ILL390" s="247"/>
      <c r="ILM390" s="247"/>
      <c r="ILN390" s="247"/>
      <c r="ILO390" s="247"/>
      <c r="ILP390" s="247"/>
      <c r="ILQ390" s="247"/>
      <c r="ILR390" s="247"/>
      <c r="ILS390" s="247"/>
      <c r="ILT390" s="247"/>
      <c r="ILU390" s="247"/>
      <c r="ILV390" s="247"/>
      <c r="ILW390" s="247"/>
      <c r="ILX390" s="247"/>
      <c r="ILY390" s="247"/>
      <c r="ILZ390" s="247"/>
      <c r="IMA390" s="247"/>
      <c r="IMB390" s="247"/>
      <c r="IMC390" s="247"/>
      <c r="IMD390" s="247"/>
      <c r="IME390" s="247"/>
      <c r="IMF390" s="247"/>
      <c r="IMG390" s="247"/>
      <c r="IMH390" s="247"/>
      <c r="IMI390" s="247"/>
      <c r="IMJ390" s="247"/>
      <c r="IMK390" s="247"/>
      <c r="IML390" s="247"/>
      <c r="IMM390" s="247"/>
      <c r="IMN390" s="247"/>
      <c r="IMO390" s="247"/>
      <c r="IMP390" s="247"/>
      <c r="IMQ390" s="247"/>
      <c r="IMR390" s="247"/>
      <c r="IMS390" s="247"/>
      <c r="IMT390" s="247"/>
      <c r="IMU390" s="247"/>
      <c r="IMV390" s="247"/>
      <c r="IMW390" s="247"/>
      <c r="IMX390" s="247"/>
      <c r="IMY390" s="247"/>
      <c r="IMZ390" s="247"/>
      <c r="INA390" s="247"/>
      <c r="INB390" s="247"/>
      <c r="INC390" s="247"/>
      <c r="IND390" s="247"/>
      <c r="INE390" s="247"/>
      <c r="INF390" s="247"/>
      <c r="ING390" s="247"/>
      <c r="INH390" s="247"/>
      <c r="INI390" s="247"/>
      <c r="INJ390" s="247"/>
      <c r="INK390" s="247"/>
      <c r="INL390" s="247"/>
      <c r="INM390" s="247"/>
      <c r="INN390" s="247"/>
      <c r="INO390" s="247"/>
      <c r="INP390" s="247"/>
      <c r="INQ390" s="247"/>
      <c r="INR390" s="247"/>
      <c r="INS390" s="247"/>
      <c r="INT390" s="247"/>
      <c r="INU390" s="247"/>
      <c r="INV390" s="247"/>
      <c r="INW390" s="247"/>
      <c r="INX390" s="247"/>
      <c r="INY390" s="247"/>
      <c r="INZ390" s="247"/>
      <c r="IOA390" s="247"/>
      <c r="IOB390" s="247"/>
      <c r="IOC390" s="247"/>
      <c r="IOD390" s="247"/>
      <c r="IOE390" s="247"/>
      <c r="IOF390" s="247"/>
      <c r="IOG390" s="247"/>
      <c r="IOH390" s="247"/>
      <c r="IOI390" s="247"/>
      <c r="IOJ390" s="247"/>
      <c r="IOK390" s="247"/>
      <c r="IOL390" s="247"/>
      <c r="IOM390" s="247"/>
      <c r="ION390" s="247"/>
      <c r="IOO390" s="247"/>
      <c r="IOP390" s="247"/>
      <c r="IOQ390" s="247"/>
      <c r="IOR390" s="247"/>
      <c r="IOS390" s="247"/>
      <c r="IOT390" s="247"/>
      <c r="IOU390" s="247"/>
      <c r="IOV390" s="247"/>
      <c r="IOW390" s="247"/>
      <c r="IOX390" s="247"/>
      <c r="IOY390" s="247"/>
      <c r="IOZ390" s="247"/>
      <c r="IPA390" s="247"/>
      <c r="IPB390" s="247"/>
      <c r="IPC390" s="247"/>
      <c r="IPD390" s="247"/>
      <c r="IPE390" s="247"/>
      <c r="IPF390" s="247"/>
      <c r="IPG390" s="247"/>
      <c r="IPH390" s="247"/>
      <c r="IPI390" s="247"/>
      <c r="IPJ390" s="247"/>
      <c r="IPK390" s="247"/>
      <c r="IPL390" s="247"/>
      <c r="IPM390" s="247"/>
      <c r="IPN390" s="247"/>
      <c r="IPO390" s="247"/>
      <c r="IPP390" s="247"/>
      <c r="IPQ390" s="247"/>
      <c r="IPR390" s="247"/>
      <c r="IPS390" s="247"/>
      <c r="IPT390" s="247"/>
      <c r="IPU390" s="247"/>
      <c r="IPV390" s="247"/>
      <c r="IPW390" s="247"/>
      <c r="IPX390" s="247"/>
      <c r="IPY390" s="247"/>
      <c r="IPZ390" s="247"/>
      <c r="IQA390" s="247"/>
      <c r="IQB390" s="247"/>
      <c r="IQC390" s="247"/>
      <c r="IQD390" s="247"/>
      <c r="IQE390" s="247"/>
      <c r="IQF390" s="247"/>
      <c r="IQG390" s="247"/>
      <c r="IQH390" s="247"/>
      <c r="IQI390" s="247"/>
      <c r="IQJ390" s="247"/>
      <c r="IQK390" s="247"/>
      <c r="IQL390" s="247"/>
      <c r="IQM390" s="247"/>
      <c r="IQN390" s="247"/>
      <c r="IQO390" s="247"/>
      <c r="IQP390" s="247"/>
      <c r="IQQ390" s="247"/>
      <c r="IQR390" s="247"/>
      <c r="IQS390" s="247"/>
      <c r="IQT390" s="247"/>
      <c r="IQU390" s="247"/>
      <c r="IQV390" s="247"/>
      <c r="IQW390" s="247"/>
      <c r="IQX390" s="247"/>
      <c r="IQY390" s="247"/>
      <c r="IQZ390" s="247"/>
      <c r="IRA390" s="247"/>
      <c r="IRB390" s="247"/>
      <c r="IRC390" s="247"/>
      <c r="IRD390" s="247"/>
      <c r="IRE390" s="247"/>
      <c r="IRF390" s="247"/>
      <c r="IRG390" s="247"/>
      <c r="IRH390" s="247"/>
      <c r="IRI390" s="247"/>
      <c r="IRJ390" s="247"/>
      <c r="IRK390" s="247"/>
      <c r="IRL390" s="247"/>
      <c r="IRM390" s="247"/>
      <c r="IRN390" s="247"/>
      <c r="IRO390" s="247"/>
      <c r="IRP390" s="247"/>
      <c r="IRQ390" s="247"/>
      <c r="IRR390" s="247"/>
      <c r="IRS390" s="247"/>
      <c r="IRT390" s="247"/>
      <c r="IRU390" s="247"/>
      <c r="IRV390" s="247"/>
      <c r="IRW390" s="247"/>
      <c r="IRX390" s="247"/>
      <c r="IRY390" s="247"/>
      <c r="IRZ390" s="247"/>
      <c r="ISA390" s="247"/>
      <c r="ISB390" s="247"/>
      <c r="ISC390" s="247"/>
      <c r="ISD390" s="247"/>
      <c r="ISE390" s="247"/>
      <c r="ISF390" s="247"/>
      <c r="ISG390" s="247"/>
      <c r="ISH390" s="247"/>
      <c r="ISI390" s="247"/>
      <c r="ISJ390" s="247"/>
      <c r="ISK390" s="247"/>
      <c r="ISL390" s="247"/>
      <c r="ISM390" s="247"/>
      <c r="ISN390" s="247"/>
      <c r="ISO390" s="247"/>
      <c r="ISP390" s="247"/>
      <c r="ISQ390" s="247"/>
      <c r="ISR390" s="247"/>
      <c r="ISS390" s="247"/>
      <c r="IST390" s="247"/>
      <c r="ISU390" s="247"/>
      <c r="ISV390" s="247"/>
      <c r="ISW390" s="247"/>
      <c r="ISX390" s="247"/>
      <c r="ISY390" s="247"/>
      <c r="ISZ390" s="247"/>
      <c r="ITA390" s="247"/>
      <c r="ITB390" s="247"/>
      <c r="ITC390" s="247"/>
      <c r="ITD390" s="247"/>
      <c r="ITE390" s="247"/>
      <c r="ITF390" s="247"/>
      <c r="ITG390" s="247"/>
      <c r="ITH390" s="247"/>
      <c r="ITI390" s="247"/>
      <c r="ITJ390" s="247"/>
      <c r="ITK390" s="247"/>
      <c r="ITL390" s="247"/>
      <c r="ITM390" s="247"/>
      <c r="ITN390" s="247"/>
      <c r="ITO390" s="247"/>
      <c r="ITP390" s="247"/>
      <c r="ITQ390" s="247"/>
      <c r="ITR390" s="247"/>
      <c r="ITS390" s="247"/>
      <c r="ITT390" s="247"/>
      <c r="ITU390" s="247"/>
      <c r="ITV390" s="247"/>
      <c r="ITW390" s="247"/>
      <c r="ITX390" s="247"/>
      <c r="ITY390" s="247"/>
      <c r="ITZ390" s="247"/>
      <c r="IUA390" s="247"/>
      <c r="IUB390" s="247"/>
      <c r="IUC390" s="247"/>
      <c r="IUD390" s="247"/>
      <c r="IUE390" s="247"/>
      <c r="IUF390" s="247"/>
      <c r="IUG390" s="247"/>
      <c r="IUH390" s="247"/>
      <c r="IUI390" s="247"/>
      <c r="IUJ390" s="247"/>
      <c r="IUK390" s="247"/>
      <c r="IUL390" s="247"/>
      <c r="IUM390" s="247"/>
      <c r="IUN390" s="247"/>
      <c r="IUO390" s="247"/>
      <c r="IUP390" s="247"/>
      <c r="IUQ390" s="247"/>
      <c r="IUR390" s="247"/>
      <c r="IUS390" s="247"/>
      <c r="IUT390" s="247"/>
      <c r="IUU390" s="247"/>
      <c r="IUV390" s="247"/>
      <c r="IUW390" s="247"/>
      <c r="IUX390" s="247"/>
      <c r="IUY390" s="247"/>
      <c r="IUZ390" s="247"/>
      <c r="IVA390" s="247"/>
      <c r="IVB390" s="247"/>
      <c r="IVC390" s="247"/>
      <c r="IVD390" s="247"/>
      <c r="IVE390" s="247"/>
      <c r="IVF390" s="247"/>
      <c r="IVG390" s="247"/>
      <c r="IVH390" s="247"/>
      <c r="IVI390" s="247"/>
      <c r="IVJ390" s="247"/>
      <c r="IVK390" s="247"/>
      <c r="IVL390" s="247"/>
      <c r="IVM390" s="247"/>
      <c r="IVN390" s="247"/>
      <c r="IVO390" s="247"/>
      <c r="IVP390" s="247"/>
      <c r="IVQ390" s="247"/>
      <c r="IVR390" s="247"/>
      <c r="IVS390" s="247"/>
      <c r="IVT390" s="247"/>
      <c r="IVU390" s="247"/>
      <c r="IVV390" s="247"/>
      <c r="IVW390" s="247"/>
      <c r="IVX390" s="247"/>
      <c r="IVY390" s="247"/>
      <c r="IVZ390" s="247"/>
      <c r="IWA390" s="247"/>
      <c r="IWB390" s="247"/>
      <c r="IWC390" s="247"/>
      <c r="IWD390" s="247"/>
      <c r="IWE390" s="247"/>
      <c r="IWF390" s="247"/>
      <c r="IWG390" s="247"/>
      <c r="IWH390" s="247"/>
      <c r="IWI390" s="247"/>
      <c r="IWJ390" s="247"/>
      <c r="IWK390" s="247"/>
      <c r="IWL390" s="247"/>
      <c r="IWM390" s="247"/>
      <c r="IWN390" s="247"/>
      <c r="IWO390" s="247"/>
      <c r="IWP390" s="247"/>
      <c r="IWQ390" s="247"/>
      <c r="IWR390" s="247"/>
      <c r="IWS390" s="247"/>
      <c r="IWT390" s="247"/>
      <c r="IWU390" s="247"/>
      <c r="IWV390" s="247"/>
      <c r="IWW390" s="247"/>
      <c r="IWX390" s="247"/>
      <c r="IWY390" s="247"/>
      <c r="IWZ390" s="247"/>
      <c r="IXA390" s="247"/>
      <c r="IXB390" s="247"/>
      <c r="IXC390" s="247"/>
      <c r="IXD390" s="247"/>
      <c r="IXE390" s="247"/>
      <c r="IXF390" s="247"/>
      <c r="IXG390" s="247"/>
      <c r="IXH390" s="247"/>
      <c r="IXI390" s="247"/>
      <c r="IXJ390" s="247"/>
      <c r="IXK390" s="247"/>
      <c r="IXL390" s="247"/>
      <c r="IXM390" s="247"/>
      <c r="IXN390" s="247"/>
      <c r="IXO390" s="247"/>
      <c r="IXP390" s="247"/>
      <c r="IXQ390" s="247"/>
      <c r="IXR390" s="247"/>
      <c r="IXS390" s="247"/>
      <c r="IXT390" s="247"/>
      <c r="IXU390" s="247"/>
      <c r="IXV390" s="247"/>
      <c r="IXW390" s="247"/>
      <c r="IXX390" s="247"/>
      <c r="IXY390" s="247"/>
      <c r="IXZ390" s="247"/>
      <c r="IYA390" s="247"/>
      <c r="IYB390" s="247"/>
      <c r="IYC390" s="247"/>
      <c r="IYD390" s="247"/>
      <c r="IYE390" s="247"/>
      <c r="IYF390" s="247"/>
      <c r="IYG390" s="247"/>
      <c r="IYH390" s="247"/>
      <c r="IYI390" s="247"/>
      <c r="IYJ390" s="247"/>
      <c r="IYK390" s="247"/>
      <c r="IYL390" s="247"/>
      <c r="IYM390" s="247"/>
      <c r="IYN390" s="247"/>
      <c r="IYO390" s="247"/>
      <c r="IYP390" s="247"/>
      <c r="IYQ390" s="247"/>
      <c r="IYR390" s="247"/>
      <c r="IYS390" s="247"/>
      <c r="IYT390" s="247"/>
      <c r="IYU390" s="247"/>
      <c r="IYV390" s="247"/>
      <c r="IYW390" s="247"/>
      <c r="IYX390" s="247"/>
      <c r="IYY390" s="247"/>
      <c r="IYZ390" s="247"/>
      <c r="IZA390" s="247"/>
      <c r="IZB390" s="247"/>
      <c r="IZC390" s="247"/>
      <c r="IZD390" s="247"/>
      <c r="IZE390" s="247"/>
      <c r="IZF390" s="247"/>
      <c r="IZG390" s="247"/>
      <c r="IZH390" s="247"/>
      <c r="IZI390" s="247"/>
      <c r="IZJ390" s="247"/>
      <c r="IZK390" s="247"/>
      <c r="IZL390" s="247"/>
      <c r="IZM390" s="247"/>
      <c r="IZN390" s="247"/>
      <c r="IZO390" s="247"/>
      <c r="IZP390" s="247"/>
      <c r="IZQ390" s="247"/>
      <c r="IZR390" s="247"/>
      <c r="IZS390" s="247"/>
      <c r="IZT390" s="247"/>
      <c r="IZU390" s="247"/>
      <c r="IZV390" s="247"/>
      <c r="IZW390" s="247"/>
      <c r="IZX390" s="247"/>
      <c r="IZY390" s="247"/>
      <c r="IZZ390" s="247"/>
      <c r="JAA390" s="247"/>
      <c r="JAB390" s="247"/>
      <c r="JAC390" s="247"/>
      <c r="JAD390" s="247"/>
      <c r="JAE390" s="247"/>
      <c r="JAF390" s="247"/>
      <c r="JAG390" s="247"/>
      <c r="JAH390" s="247"/>
      <c r="JAI390" s="247"/>
      <c r="JAJ390" s="247"/>
      <c r="JAK390" s="247"/>
      <c r="JAL390" s="247"/>
      <c r="JAM390" s="247"/>
      <c r="JAN390" s="247"/>
      <c r="JAO390" s="247"/>
      <c r="JAP390" s="247"/>
      <c r="JAQ390" s="247"/>
      <c r="JAR390" s="247"/>
      <c r="JAS390" s="247"/>
      <c r="JAT390" s="247"/>
      <c r="JAU390" s="247"/>
      <c r="JAV390" s="247"/>
      <c r="JAW390" s="247"/>
      <c r="JAX390" s="247"/>
      <c r="JAY390" s="247"/>
      <c r="JAZ390" s="247"/>
      <c r="JBA390" s="247"/>
      <c r="JBB390" s="247"/>
      <c r="JBC390" s="247"/>
      <c r="JBD390" s="247"/>
      <c r="JBE390" s="247"/>
      <c r="JBF390" s="247"/>
      <c r="JBG390" s="247"/>
      <c r="JBH390" s="247"/>
      <c r="JBI390" s="247"/>
      <c r="JBJ390" s="247"/>
      <c r="JBK390" s="247"/>
      <c r="JBL390" s="247"/>
      <c r="JBM390" s="247"/>
      <c r="JBN390" s="247"/>
      <c r="JBO390" s="247"/>
      <c r="JBP390" s="247"/>
      <c r="JBQ390" s="247"/>
      <c r="JBR390" s="247"/>
      <c r="JBS390" s="247"/>
      <c r="JBT390" s="247"/>
      <c r="JBU390" s="247"/>
      <c r="JBV390" s="247"/>
      <c r="JBW390" s="247"/>
      <c r="JBX390" s="247"/>
      <c r="JBY390" s="247"/>
      <c r="JBZ390" s="247"/>
      <c r="JCA390" s="247"/>
      <c r="JCB390" s="247"/>
      <c r="JCC390" s="247"/>
      <c r="JCD390" s="247"/>
      <c r="JCE390" s="247"/>
      <c r="JCF390" s="247"/>
      <c r="JCG390" s="247"/>
      <c r="JCH390" s="247"/>
      <c r="JCI390" s="247"/>
      <c r="JCJ390" s="247"/>
      <c r="JCK390" s="247"/>
      <c r="JCL390" s="247"/>
      <c r="JCM390" s="247"/>
      <c r="JCN390" s="247"/>
      <c r="JCO390" s="247"/>
      <c r="JCP390" s="247"/>
      <c r="JCQ390" s="247"/>
      <c r="JCR390" s="247"/>
      <c r="JCS390" s="247"/>
      <c r="JCT390" s="247"/>
      <c r="JCU390" s="247"/>
      <c r="JCV390" s="247"/>
      <c r="JCW390" s="247"/>
      <c r="JCX390" s="247"/>
      <c r="JCY390" s="247"/>
      <c r="JCZ390" s="247"/>
      <c r="JDA390" s="247"/>
      <c r="JDB390" s="247"/>
      <c r="JDC390" s="247"/>
      <c r="JDD390" s="247"/>
      <c r="JDE390" s="247"/>
      <c r="JDF390" s="247"/>
      <c r="JDG390" s="247"/>
      <c r="JDH390" s="247"/>
      <c r="JDI390" s="247"/>
      <c r="JDJ390" s="247"/>
      <c r="JDK390" s="247"/>
      <c r="JDL390" s="247"/>
      <c r="JDM390" s="247"/>
      <c r="JDN390" s="247"/>
      <c r="JDO390" s="247"/>
      <c r="JDP390" s="247"/>
      <c r="JDQ390" s="247"/>
      <c r="JDR390" s="247"/>
      <c r="JDS390" s="247"/>
      <c r="JDT390" s="247"/>
      <c r="JDU390" s="247"/>
      <c r="JDV390" s="247"/>
      <c r="JDW390" s="247"/>
      <c r="JDX390" s="247"/>
      <c r="JDY390" s="247"/>
      <c r="JDZ390" s="247"/>
      <c r="JEA390" s="247"/>
      <c r="JEB390" s="247"/>
      <c r="JEC390" s="247"/>
      <c r="JED390" s="247"/>
      <c r="JEE390" s="247"/>
      <c r="JEF390" s="247"/>
      <c r="JEG390" s="247"/>
      <c r="JEH390" s="247"/>
      <c r="JEI390" s="247"/>
      <c r="JEJ390" s="247"/>
      <c r="JEK390" s="247"/>
      <c r="JEL390" s="247"/>
      <c r="JEM390" s="247"/>
      <c r="JEN390" s="247"/>
      <c r="JEO390" s="247"/>
      <c r="JEP390" s="247"/>
      <c r="JEQ390" s="247"/>
      <c r="JER390" s="247"/>
      <c r="JES390" s="247"/>
      <c r="JET390" s="247"/>
      <c r="JEU390" s="247"/>
      <c r="JEV390" s="247"/>
      <c r="JEW390" s="247"/>
      <c r="JEX390" s="247"/>
      <c r="JEY390" s="247"/>
      <c r="JEZ390" s="247"/>
      <c r="JFA390" s="247"/>
      <c r="JFB390" s="247"/>
      <c r="JFC390" s="247"/>
      <c r="JFD390" s="247"/>
      <c r="JFE390" s="247"/>
      <c r="JFF390" s="247"/>
      <c r="JFG390" s="247"/>
      <c r="JFH390" s="247"/>
      <c r="JFI390" s="247"/>
      <c r="JFJ390" s="247"/>
      <c r="JFK390" s="247"/>
      <c r="JFL390" s="247"/>
      <c r="JFM390" s="247"/>
      <c r="JFN390" s="247"/>
      <c r="JFO390" s="247"/>
      <c r="JFP390" s="247"/>
      <c r="JFQ390" s="247"/>
      <c r="JFR390" s="247"/>
      <c r="JFS390" s="247"/>
      <c r="JFT390" s="247"/>
      <c r="JFU390" s="247"/>
      <c r="JFV390" s="247"/>
      <c r="JFW390" s="247"/>
      <c r="JFX390" s="247"/>
      <c r="JFY390" s="247"/>
      <c r="JFZ390" s="247"/>
      <c r="JGA390" s="247"/>
      <c r="JGB390" s="247"/>
      <c r="JGC390" s="247"/>
      <c r="JGD390" s="247"/>
      <c r="JGE390" s="247"/>
      <c r="JGF390" s="247"/>
      <c r="JGG390" s="247"/>
      <c r="JGH390" s="247"/>
      <c r="JGI390" s="247"/>
      <c r="JGJ390" s="247"/>
      <c r="JGK390" s="247"/>
      <c r="JGL390" s="247"/>
      <c r="JGM390" s="247"/>
      <c r="JGN390" s="247"/>
      <c r="JGO390" s="247"/>
      <c r="JGP390" s="247"/>
      <c r="JGQ390" s="247"/>
      <c r="JGR390" s="247"/>
      <c r="JGS390" s="247"/>
      <c r="JGT390" s="247"/>
      <c r="JGU390" s="247"/>
      <c r="JGV390" s="247"/>
      <c r="JGW390" s="247"/>
      <c r="JGX390" s="247"/>
      <c r="JGY390" s="247"/>
      <c r="JGZ390" s="247"/>
      <c r="JHA390" s="247"/>
      <c r="JHB390" s="247"/>
      <c r="JHC390" s="247"/>
      <c r="JHD390" s="247"/>
      <c r="JHE390" s="247"/>
      <c r="JHF390" s="247"/>
      <c r="JHG390" s="247"/>
      <c r="JHH390" s="247"/>
      <c r="JHI390" s="247"/>
      <c r="JHJ390" s="247"/>
      <c r="JHK390" s="247"/>
      <c r="JHL390" s="247"/>
      <c r="JHM390" s="247"/>
      <c r="JHN390" s="247"/>
      <c r="JHO390" s="247"/>
      <c r="JHP390" s="247"/>
      <c r="JHQ390" s="247"/>
      <c r="JHR390" s="247"/>
      <c r="JHS390" s="247"/>
      <c r="JHT390" s="247"/>
      <c r="JHU390" s="247"/>
      <c r="JHV390" s="247"/>
      <c r="JHW390" s="247"/>
      <c r="JHX390" s="247"/>
      <c r="JHY390" s="247"/>
      <c r="JHZ390" s="247"/>
      <c r="JIA390" s="247"/>
      <c r="JIB390" s="247"/>
      <c r="JIC390" s="247"/>
      <c r="JID390" s="247"/>
      <c r="JIE390" s="247"/>
      <c r="JIF390" s="247"/>
      <c r="JIG390" s="247"/>
      <c r="JIH390" s="247"/>
      <c r="JII390" s="247"/>
      <c r="JIJ390" s="247"/>
      <c r="JIK390" s="247"/>
      <c r="JIL390" s="247"/>
      <c r="JIM390" s="247"/>
      <c r="JIN390" s="247"/>
      <c r="JIO390" s="247"/>
      <c r="JIP390" s="247"/>
      <c r="JIQ390" s="247"/>
      <c r="JIR390" s="247"/>
      <c r="JIS390" s="247"/>
      <c r="JIT390" s="247"/>
      <c r="JIU390" s="247"/>
      <c r="JIV390" s="247"/>
      <c r="JIW390" s="247"/>
      <c r="JIX390" s="247"/>
      <c r="JIY390" s="247"/>
      <c r="JIZ390" s="247"/>
      <c r="JJA390" s="247"/>
      <c r="JJB390" s="247"/>
      <c r="JJC390" s="247"/>
      <c r="JJD390" s="247"/>
      <c r="JJE390" s="247"/>
      <c r="JJF390" s="247"/>
      <c r="JJG390" s="247"/>
      <c r="JJH390" s="247"/>
      <c r="JJI390" s="247"/>
      <c r="JJJ390" s="247"/>
      <c r="JJK390" s="247"/>
      <c r="JJL390" s="247"/>
      <c r="JJM390" s="247"/>
      <c r="JJN390" s="247"/>
      <c r="JJO390" s="247"/>
      <c r="JJP390" s="247"/>
      <c r="JJQ390" s="247"/>
      <c r="JJR390" s="247"/>
      <c r="JJS390" s="247"/>
      <c r="JJT390" s="247"/>
      <c r="JJU390" s="247"/>
      <c r="JJV390" s="247"/>
      <c r="JJW390" s="247"/>
      <c r="JJX390" s="247"/>
      <c r="JJY390" s="247"/>
      <c r="JJZ390" s="247"/>
      <c r="JKA390" s="247"/>
      <c r="JKB390" s="247"/>
      <c r="JKC390" s="247"/>
      <c r="JKD390" s="247"/>
      <c r="JKE390" s="247"/>
      <c r="JKF390" s="247"/>
      <c r="JKG390" s="247"/>
      <c r="JKH390" s="247"/>
      <c r="JKI390" s="247"/>
      <c r="JKJ390" s="247"/>
      <c r="JKK390" s="247"/>
      <c r="JKL390" s="247"/>
      <c r="JKM390" s="247"/>
      <c r="JKN390" s="247"/>
      <c r="JKO390" s="247"/>
      <c r="JKP390" s="247"/>
      <c r="JKQ390" s="247"/>
      <c r="JKR390" s="247"/>
      <c r="JKS390" s="247"/>
      <c r="JKT390" s="247"/>
      <c r="JKU390" s="247"/>
      <c r="JKV390" s="247"/>
      <c r="JKW390" s="247"/>
      <c r="JKX390" s="247"/>
      <c r="JKY390" s="247"/>
      <c r="JKZ390" s="247"/>
      <c r="JLA390" s="247"/>
      <c r="JLB390" s="247"/>
      <c r="JLC390" s="247"/>
      <c r="JLD390" s="247"/>
      <c r="JLE390" s="247"/>
      <c r="JLF390" s="247"/>
      <c r="JLG390" s="247"/>
      <c r="JLH390" s="247"/>
      <c r="JLI390" s="247"/>
      <c r="JLJ390" s="247"/>
      <c r="JLK390" s="247"/>
      <c r="JLL390" s="247"/>
      <c r="JLM390" s="247"/>
      <c r="JLN390" s="247"/>
      <c r="JLO390" s="247"/>
      <c r="JLP390" s="247"/>
      <c r="JLQ390" s="247"/>
      <c r="JLR390" s="247"/>
      <c r="JLS390" s="247"/>
      <c r="JLT390" s="247"/>
      <c r="JLU390" s="247"/>
      <c r="JLV390" s="247"/>
      <c r="JLW390" s="247"/>
      <c r="JLX390" s="247"/>
      <c r="JLY390" s="247"/>
      <c r="JLZ390" s="247"/>
      <c r="JMA390" s="247"/>
      <c r="JMB390" s="247"/>
      <c r="JMC390" s="247"/>
      <c r="JMD390" s="247"/>
      <c r="JME390" s="247"/>
      <c r="JMF390" s="247"/>
      <c r="JMG390" s="247"/>
      <c r="JMH390" s="247"/>
      <c r="JMI390" s="247"/>
      <c r="JMJ390" s="247"/>
      <c r="JMK390" s="247"/>
      <c r="JML390" s="247"/>
      <c r="JMM390" s="247"/>
      <c r="JMN390" s="247"/>
      <c r="JMO390" s="247"/>
      <c r="JMP390" s="247"/>
      <c r="JMQ390" s="247"/>
      <c r="JMR390" s="247"/>
      <c r="JMS390" s="247"/>
      <c r="JMT390" s="247"/>
      <c r="JMU390" s="247"/>
      <c r="JMV390" s="247"/>
      <c r="JMW390" s="247"/>
      <c r="JMX390" s="247"/>
      <c r="JMY390" s="247"/>
      <c r="JMZ390" s="247"/>
      <c r="JNA390" s="247"/>
      <c r="JNB390" s="247"/>
      <c r="JNC390" s="247"/>
      <c r="JND390" s="247"/>
      <c r="JNE390" s="247"/>
      <c r="JNF390" s="247"/>
      <c r="JNG390" s="247"/>
      <c r="JNH390" s="247"/>
      <c r="JNI390" s="247"/>
      <c r="JNJ390" s="247"/>
      <c r="JNK390" s="247"/>
      <c r="JNL390" s="247"/>
      <c r="JNM390" s="247"/>
      <c r="JNN390" s="247"/>
      <c r="JNO390" s="247"/>
      <c r="JNP390" s="247"/>
      <c r="JNQ390" s="247"/>
      <c r="JNR390" s="247"/>
      <c r="JNS390" s="247"/>
      <c r="JNT390" s="247"/>
      <c r="JNU390" s="247"/>
      <c r="JNV390" s="247"/>
      <c r="JNW390" s="247"/>
      <c r="JNX390" s="247"/>
      <c r="JNY390" s="247"/>
      <c r="JNZ390" s="247"/>
      <c r="JOA390" s="247"/>
      <c r="JOB390" s="247"/>
      <c r="JOC390" s="247"/>
      <c r="JOD390" s="247"/>
      <c r="JOE390" s="247"/>
      <c r="JOF390" s="247"/>
      <c r="JOG390" s="247"/>
      <c r="JOH390" s="247"/>
      <c r="JOI390" s="247"/>
      <c r="JOJ390" s="247"/>
      <c r="JOK390" s="247"/>
      <c r="JOL390" s="247"/>
      <c r="JOM390" s="247"/>
      <c r="JON390" s="247"/>
      <c r="JOO390" s="247"/>
      <c r="JOP390" s="247"/>
      <c r="JOQ390" s="247"/>
      <c r="JOR390" s="247"/>
      <c r="JOS390" s="247"/>
      <c r="JOT390" s="247"/>
      <c r="JOU390" s="247"/>
      <c r="JOV390" s="247"/>
      <c r="JOW390" s="247"/>
      <c r="JOX390" s="247"/>
      <c r="JOY390" s="247"/>
      <c r="JOZ390" s="247"/>
      <c r="JPA390" s="247"/>
      <c r="JPB390" s="247"/>
      <c r="JPC390" s="247"/>
      <c r="JPD390" s="247"/>
      <c r="JPE390" s="247"/>
      <c r="JPF390" s="247"/>
      <c r="JPG390" s="247"/>
      <c r="JPH390" s="247"/>
      <c r="JPI390" s="247"/>
      <c r="JPJ390" s="247"/>
      <c r="JPK390" s="247"/>
      <c r="JPL390" s="247"/>
      <c r="JPM390" s="247"/>
      <c r="JPN390" s="247"/>
      <c r="JPO390" s="247"/>
      <c r="JPP390" s="247"/>
      <c r="JPQ390" s="247"/>
      <c r="JPR390" s="247"/>
      <c r="JPS390" s="247"/>
      <c r="JPT390" s="247"/>
      <c r="JPU390" s="247"/>
      <c r="JPV390" s="247"/>
      <c r="JPW390" s="247"/>
      <c r="JPX390" s="247"/>
      <c r="JPY390" s="247"/>
      <c r="JPZ390" s="247"/>
      <c r="JQA390" s="247"/>
      <c r="JQB390" s="247"/>
      <c r="JQC390" s="247"/>
      <c r="JQD390" s="247"/>
      <c r="JQE390" s="247"/>
      <c r="JQF390" s="247"/>
      <c r="JQG390" s="247"/>
      <c r="JQH390" s="247"/>
      <c r="JQI390" s="247"/>
      <c r="JQJ390" s="247"/>
      <c r="JQK390" s="247"/>
      <c r="JQL390" s="247"/>
      <c r="JQM390" s="247"/>
      <c r="JQN390" s="247"/>
      <c r="JQO390" s="247"/>
      <c r="JQP390" s="247"/>
      <c r="JQQ390" s="247"/>
      <c r="JQR390" s="247"/>
      <c r="JQS390" s="247"/>
      <c r="JQT390" s="247"/>
      <c r="JQU390" s="247"/>
      <c r="JQV390" s="247"/>
      <c r="JQW390" s="247"/>
      <c r="JQX390" s="247"/>
      <c r="JQY390" s="247"/>
      <c r="JQZ390" s="247"/>
      <c r="JRA390" s="247"/>
      <c r="JRB390" s="247"/>
      <c r="JRC390" s="247"/>
      <c r="JRD390" s="247"/>
      <c r="JRE390" s="247"/>
      <c r="JRF390" s="247"/>
      <c r="JRG390" s="247"/>
      <c r="JRH390" s="247"/>
      <c r="JRI390" s="247"/>
      <c r="JRJ390" s="247"/>
      <c r="JRK390" s="247"/>
      <c r="JRL390" s="247"/>
      <c r="JRM390" s="247"/>
      <c r="JRN390" s="247"/>
      <c r="JRO390" s="247"/>
      <c r="JRP390" s="247"/>
      <c r="JRQ390" s="247"/>
      <c r="JRR390" s="247"/>
      <c r="JRS390" s="247"/>
      <c r="JRT390" s="247"/>
      <c r="JRU390" s="247"/>
      <c r="JRV390" s="247"/>
      <c r="JRW390" s="247"/>
      <c r="JRX390" s="247"/>
      <c r="JRY390" s="247"/>
      <c r="JRZ390" s="247"/>
      <c r="JSA390" s="247"/>
      <c r="JSB390" s="247"/>
      <c r="JSC390" s="247"/>
      <c r="JSD390" s="247"/>
      <c r="JSE390" s="247"/>
      <c r="JSF390" s="247"/>
      <c r="JSG390" s="247"/>
      <c r="JSH390" s="247"/>
      <c r="JSI390" s="247"/>
      <c r="JSJ390" s="247"/>
      <c r="JSK390" s="247"/>
      <c r="JSL390" s="247"/>
      <c r="JSM390" s="247"/>
      <c r="JSN390" s="247"/>
      <c r="JSO390" s="247"/>
      <c r="JSP390" s="247"/>
      <c r="JSQ390" s="247"/>
      <c r="JSR390" s="247"/>
      <c r="JSS390" s="247"/>
      <c r="JST390" s="247"/>
      <c r="JSU390" s="247"/>
      <c r="JSV390" s="247"/>
      <c r="JSW390" s="247"/>
      <c r="JSX390" s="247"/>
      <c r="JSY390" s="247"/>
      <c r="JSZ390" s="247"/>
      <c r="JTA390" s="247"/>
      <c r="JTB390" s="247"/>
      <c r="JTC390" s="247"/>
      <c r="JTD390" s="247"/>
      <c r="JTE390" s="247"/>
      <c r="JTF390" s="247"/>
      <c r="JTG390" s="247"/>
      <c r="JTH390" s="247"/>
      <c r="JTI390" s="247"/>
      <c r="JTJ390" s="247"/>
      <c r="JTK390" s="247"/>
      <c r="JTL390" s="247"/>
      <c r="JTM390" s="247"/>
      <c r="JTN390" s="247"/>
      <c r="JTO390" s="247"/>
      <c r="JTP390" s="247"/>
      <c r="JTQ390" s="247"/>
      <c r="JTR390" s="247"/>
      <c r="JTS390" s="247"/>
      <c r="JTT390" s="247"/>
      <c r="JTU390" s="247"/>
      <c r="JTV390" s="247"/>
      <c r="JTW390" s="247"/>
      <c r="JTX390" s="247"/>
      <c r="JTY390" s="247"/>
      <c r="JTZ390" s="247"/>
      <c r="JUA390" s="247"/>
      <c r="JUB390" s="247"/>
      <c r="JUC390" s="247"/>
      <c r="JUD390" s="247"/>
      <c r="JUE390" s="247"/>
      <c r="JUF390" s="247"/>
      <c r="JUG390" s="247"/>
      <c r="JUH390" s="247"/>
      <c r="JUI390" s="247"/>
      <c r="JUJ390" s="247"/>
      <c r="JUK390" s="247"/>
      <c r="JUL390" s="247"/>
      <c r="JUM390" s="247"/>
      <c r="JUN390" s="247"/>
      <c r="JUO390" s="247"/>
      <c r="JUP390" s="247"/>
      <c r="JUQ390" s="247"/>
      <c r="JUR390" s="247"/>
      <c r="JUS390" s="247"/>
      <c r="JUT390" s="247"/>
      <c r="JUU390" s="247"/>
      <c r="JUV390" s="247"/>
      <c r="JUW390" s="247"/>
      <c r="JUX390" s="247"/>
      <c r="JUY390" s="247"/>
      <c r="JUZ390" s="247"/>
      <c r="JVA390" s="247"/>
      <c r="JVB390" s="247"/>
      <c r="JVC390" s="247"/>
      <c r="JVD390" s="247"/>
      <c r="JVE390" s="247"/>
      <c r="JVF390" s="247"/>
      <c r="JVG390" s="247"/>
      <c r="JVH390" s="247"/>
      <c r="JVI390" s="247"/>
      <c r="JVJ390" s="247"/>
      <c r="JVK390" s="247"/>
      <c r="JVL390" s="247"/>
      <c r="JVM390" s="247"/>
      <c r="JVN390" s="247"/>
      <c r="JVO390" s="247"/>
      <c r="JVP390" s="247"/>
      <c r="JVQ390" s="247"/>
      <c r="JVR390" s="247"/>
      <c r="JVS390" s="247"/>
      <c r="JVT390" s="247"/>
      <c r="JVU390" s="247"/>
      <c r="JVV390" s="247"/>
      <c r="JVW390" s="247"/>
      <c r="JVX390" s="247"/>
      <c r="JVY390" s="247"/>
      <c r="JVZ390" s="247"/>
      <c r="JWA390" s="247"/>
      <c r="JWB390" s="247"/>
      <c r="JWC390" s="247"/>
      <c r="JWD390" s="247"/>
      <c r="JWE390" s="247"/>
      <c r="JWF390" s="247"/>
      <c r="JWG390" s="247"/>
      <c r="JWH390" s="247"/>
      <c r="JWI390" s="247"/>
      <c r="JWJ390" s="247"/>
      <c r="JWK390" s="247"/>
      <c r="JWL390" s="247"/>
      <c r="JWM390" s="247"/>
      <c r="JWN390" s="247"/>
      <c r="JWO390" s="247"/>
      <c r="JWP390" s="247"/>
      <c r="JWQ390" s="247"/>
      <c r="JWR390" s="247"/>
      <c r="JWS390" s="247"/>
      <c r="JWT390" s="247"/>
      <c r="JWU390" s="247"/>
      <c r="JWV390" s="247"/>
      <c r="JWW390" s="247"/>
      <c r="JWX390" s="247"/>
      <c r="JWY390" s="247"/>
      <c r="JWZ390" s="247"/>
      <c r="JXA390" s="247"/>
      <c r="JXB390" s="247"/>
      <c r="JXC390" s="247"/>
      <c r="JXD390" s="247"/>
      <c r="JXE390" s="247"/>
      <c r="JXF390" s="247"/>
      <c r="JXG390" s="247"/>
      <c r="JXH390" s="247"/>
      <c r="JXI390" s="247"/>
      <c r="JXJ390" s="247"/>
      <c r="JXK390" s="247"/>
      <c r="JXL390" s="247"/>
      <c r="JXM390" s="247"/>
      <c r="JXN390" s="247"/>
      <c r="JXO390" s="247"/>
      <c r="JXP390" s="247"/>
      <c r="JXQ390" s="247"/>
      <c r="JXR390" s="247"/>
      <c r="JXS390" s="247"/>
      <c r="JXT390" s="247"/>
      <c r="JXU390" s="247"/>
      <c r="JXV390" s="247"/>
      <c r="JXW390" s="247"/>
      <c r="JXX390" s="247"/>
      <c r="JXY390" s="247"/>
      <c r="JXZ390" s="247"/>
      <c r="JYA390" s="247"/>
      <c r="JYB390" s="247"/>
      <c r="JYC390" s="247"/>
      <c r="JYD390" s="247"/>
      <c r="JYE390" s="247"/>
      <c r="JYF390" s="247"/>
      <c r="JYG390" s="247"/>
      <c r="JYH390" s="247"/>
      <c r="JYI390" s="247"/>
      <c r="JYJ390" s="247"/>
      <c r="JYK390" s="247"/>
      <c r="JYL390" s="247"/>
      <c r="JYM390" s="247"/>
      <c r="JYN390" s="247"/>
      <c r="JYO390" s="247"/>
      <c r="JYP390" s="247"/>
      <c r="JYQ390" s="247"/>
      <c r="JYR390" s="247"/>
      <c r="JYS390" s="247"/>
      <c r="JYT390" s="247"/>
      <c r="JYU390" s="247"/>
      <c r="JYV390" s="247"/>
      <c r="JYW390" s="247"/>
      <c r="JYX390" s="247"/>
      <c r="JYY390" s="247"/>
      <c r="JYZ390" s="247"/>
      <c r="JZA390" s="247"/>
      <c r="JZB390" s="247"/>
      <c r="JZC390" s="247"/>
      <c r="JZD390" s="247"/>
      <c r="JZE390" s="247"/>
      <c r="JZF390" s="247"/>
      <c r="JZG390" s="247"/>
      <c r="JZH390" s="247"/>
      <c r="JZI390" s="247"/>
      <c r="JZJ390" s="247"/>
      <c r="JZK390" s="247"/>
      <c r="JZL390" s="247"/>
      <c r="JZM390" s="247"/>
      <c r="JZN390" s="247"/>
      <c r="JZO390" s="247"/>
      <c r="JZP390" s="247"/>
      <c r="JZQ390" s="247"/>
      <c r="JZR390" s="247"/>
      <c r="JZS390" s="247"/>
      <c r="JZT390" s="247"/>
      <c r="JZU390" s="247"/>
      <c r="JZV390" s="247"/>
      <c r="JZW390" s="247"/>
      <c r="JZX390" s="247"/>
      <c r="JZY390" s="247"/>
      <c r="JZZ390" s="247"/>
      <c r="KAA390" s="247"/>
      <c r="KAB390" s="247"/>
      <c r="KAC390" s="247"/>
      <c r="KAD390" s="247"/>
      <c r="KAE390" s="247"/>
      <c r="KAF390" s="247"/>
      <c r="KAG390" s="247"/>
      <c r="KAH390" s="247"/>
      <c r="KAI390" s="247"/>
      <c r="KAJ390" s="247"/>
      <c r="KAK390" s="247"/>
      <c r="KAL390" s="247"/>
      <c r="KAM390" s="247"/>
      <c r="KAN390" s="247"/>
      <c r="KAO390" s="247"/>
      <c r="KAP390" s="247"/>
      <c r="KAQ390" s="247"/>
      <c r="KAR390" s="247"/>
      <c r="KAS390" s="247"/>
      <c r="KAT390" s="247"/>
      <c r="KAU390" s="247"/>
      <c r="KAV390" s="247"/>
      <c r="KAW390" s="247"/>
      <c r="KAX390" s="247"/>
      <c r="KAY390" s="247"/>
      <c r="KAZ390" s="247"/>
      <c r="KBA390" s="247"/>
      <c r="KBB390" s="247"/>
      <c r="KBC390" s="247"/>
      <c r="KBD390" s="247"/>
      <c r="KBE390" s="247"/>
      <c r="KBF390" s="247"/>
      <c r="KBG390" s="247"/>
      <c r="KBH390" s="247"/>
      <c r="KBI390" s="247"/>
      <c r="KBJ390" s="247"/>
      <c r="KBK390" s="247"/>
      <c r="KBL390" s="247"/>
      <c r="KBM390" s="247"/>
      <c r="KBN390" s="247"/>
      <c r="KBO390" s="247"/>
      <c r="KBP390" s="247"/>
      <c r="KBQ390" s="247"/>
      <c r="KBR390" s="247"/>
      <c r="KBS390" s="247"/>
      <c r="KBT390" s="247"/>
      <c r="KBU390" s="247"/>
      <c r="KBV390" s="247"/>
      <c r="KBW390" s="247"/>
      <c r="KBX390" s="247"/>
      <c r="KBY390" s="247"/>
      <c r="KBZ390" s="247"/>
      <c r="KCA390" s="247"/>
      <c r="KCB390" s="247"/>
      <c r="KCC390" s="247"/>
      <c r="KCD390" s="247"/>
      <c r="KCE390" s="247"/>
      <c r="KCF390" s="247"/>
      <c r="KCG390" s="247"/>
      <c r="KCH390" s="247"/>
      <c r="KCI390" s="247"/>
      <c r="KCJ390" s="247"/>
      <c r="KCK390" s="247"/>
      <c r="KCL390" s="247"/>
      <c r="KCM390" s="247"/>
      <c r="KCN390" s="247"/>
      <c r="KCO390" s="247"/>
      <c r="KCP390" s="247"/>
      <c r="KCQ390" s="247"/>
      <c r="KCR390" s="247"/>
      <c r="KCS390" s="247"/>
      <c r="KCT390" s="247"/>
      <c r="KCU390" s="247"/>
      <c r="KCV390" s="247"/>
      <c r="KCW390" s="247"/>
      <c r="KCX390" s="247"/>
      <c r="KCY390" s="247"/>
      <c r="KCZ390" s="247"/>
      <c r="KDA390" s="247"/>
      <c r="KDB390" s="247"/>
      <c r="KDC390" s="247"/>
      <c r="KDD390" s="247"/>
      <c r="KDE390" s="247"/>
      <c r="KDF390" s="247"/>
      <c r="KDG390" s="247"/>
      <c r="KDH390" s="247"/>
      <c r="KDI390" s="247"/>
      <c r="KDJ390" s="247"/>
      <c r="KDK390" s="247"/>
      <c r="KDL390" s="247"/>
      <c r="KDM390" s="247"/>
      <c r="KDN390" s="247"/>
      <c r="KDO390" s="247"/>
      <c r="KDP390" s="247"/>
      <c r="KDQ390" s="247"/>
      <c r="KDR390" s="247"/>
      <c r="KDS390" s="247"/>
      <c r="KDT390" s="247"/>
      <c r="KDU390" s="247"/>
      <c r="KDV390" s="247"/>
      <c r="KDW390" s="247"/>
      <c r="KDX390" s="247"/>
      <c r="KDY390" s="247"/>
      <c r="KDZ390" s="247"/>
      <c r="KEA390" s="247"/>
      <c r="KEB390" s="247"/>
      <c r="KEC390" s="247"/>
      <c r="KED390" s="247"/>
      <c r="KEE390" s="247"/>
      <c r="KEF390" s="247"/>
      <c r="KEG390" s="247"/>
      <c r="KEH390" s="247"/>
      <c r="KEI390" s="247"/>
      <c r="KEJ390" s="247"/>
      <c r="KEK390" s="247"/>
      <c r="KEL390" s="247"/>
      <c r="KEM390" s="247"/>
      <c r="KEN390" s="247"/>
      <c r="KEO390" s="247"/>
      <c r="KEP390" s="247"/>
      <c r="KEQ390" s="247"/>
      <c r="KER390" s="247"/>
      <c r="KES390" s="247"/>
      <c r="KET390" s="247"/>
      <c r="KEU390" s="247"/>
      <c r="KEV390" s="247"/>
      <c r="KEW390" s="247"/>
      <c r="KEX390" s="247"/>
      <c r="KEY390" s="247"/>
      <c r="KEZ390" s="247"/>
      <c r="KFA390" s="247"/>
      <c r="KFB390" s="247"/>
      <c r="KFC390" s="247"/>
      <c r="KFD390" s="247"/>
      <c r="KFE390" s="247"/>
      <c r="KFF390" s="247"/>
      <c r="KFG390" s="247"/>
      <c r="KFH390" s="247"/>
      <c r="KFI390" s="247"/>
      <c r="KFJ390" s="247"/>
      <c r="KFK390" s="247"/>
      <c r="KFL390" s="247"/>
      <c r="KFM390" s="247"/>
      <c r="KFN390" s="247"/>
      <c r="KFO390" s="247"/>
      <c r="KFP390" s="247"/>
      <c r="KFQ390" s="247"/>
      <c r="KFR390" s="247"/>
      <c r="KFS390" s="247"/>
      <c r="KFT390" s="247"/>
      <c r="KFU390" s="247"/>
      <c r="KFV390" s="247"/>
      <c r="KFW390" s="247"/>
      <c r="KFX390" s="247"/>
      <c r="KFY390" s="247"/>
      <c r="KFZ390" s="247"/>
      <c r="KGA390" s="247"/>
      <c r="KGB390" s="247"/>
      <c r="KGC390" s="247"/>
      <c r="KGD390" s="247"/>
      <c r="KGE390" s="247"/>
      <c r="KGF390" s="247"/>
      <c r="KGG390" s="247"/>
      <c r="KGH390" s="247"/>
      <c r="KGI390" s="247"/>
      <c r="KGJ390" s="247"/>
      <c r="KGK390" s="247"/>
      <c r="KGL390" s="247"/>
      <c r="KGM390" s="247"/>
      <c r="KGN390" s="247"/>
      <c r="KGO390" s="247"/>
      <c r="KGP390" s="247"/>
      <c r="KGQ390" s="247"/>
      <c r="KGR390" s="247"/>
      <c r="KGS390" s="247"/>
      <c r="KGT390" s="247"/>
      <c r="KGU390" s="247"/>
      <c r="KGV390" s="247"/>
      <c r="KGW390" s="247"/>
      <c r="KGX390" s="247"/>
      <c r="KGY390" s="247"/>
      <c r="KGZ390" s="247"/>
      <c r="KHA390" s="247"/>
      <c r="KHB390" s="247"/>
      <c r="KHC390" s="247"/>
      <c r="KHD390" s="247"/>
      <c r="KHE390" s="247"/>
      <c r="KHF390" s="247"/>
      <c r="KHG390" s="247"/>
      <c r="KHH390" s="247"/>
      <c r="KHI390" s="247"/>
      <c r="KHJ390" s="247"/>
      <c r="KHK390" s="247"/>
      <c r="KHL390" s="247"/>
      <c r="KHM390" s="247"/>
      <c r="KHN390" s="247"/>
      <c r="KHO390" s="247"/>
      <c r="KHP390" s="247"/>
      <c r="KHQ390" s="247"/>
      <c r="KHR390" s="247"/>
      <c r="KHS390" s="247"/>
      <c r="KHT390" s="247"/>
      <c r="KHU390" s="247"/>
      <c r="KHV390" s="247"/>
      <c r="KHW390" s="247"/>
      <c r="KHX390" s="247"/>
      <c r="KHY390" s="247"/>
      <c r="KHZ390" s="247"/>
      <c r="KIA390" s="247"/>
      <c r="KIB390" s="247"/>
      <c r="KIC390" s="247"/>
      <c r="KID390" s="247"/>
      <c r="KIE390" s="247"/>
      <c r="KIF390" s="247"/>
      <c r="KIG390" s="247"/>
      <c r="KIH390" s="247"/>
      <c r="KII390" s="247"/>
      <c r="KIJ390" s="247"/>
      <c r="KIK390" s="247"/>
      <c r="KIL390" s="247"/>
      <c r="KIM390" s="247"/>
      <c r="KIN390" s="247"/>
      <c r="KIO390" s="247"/>
      <c r="KIP390" s="247"/>
      <c r="KIQ390" s="247"/>
      <c r="KIR390" s="247"/>
      <c r="KIS390" s="247"/>
      <c r="KIT390" s="247"/>
      <c r="KIU390" s="247"/>
      <c r="KIV390" s="247"/>
      <c r="KIW390" s="247"/>
      <c r="KIX390" s="247"/>
      <c r="KIY390" s="247"/>
      <c r="KIZ390" s="247"/>
      <c r="KJA390" s="247"/>
      <c r="KJB390" s="247"/>
      <c r="KJC390" s="247"/>
      <c r="KJD390" s="247"/>
      <c r="KJE390" s="247"/>
      <c r="KJF390" s="247"/>
      <c r="KJG390" s="247"/>
      <c r="KJH390" s="247"/>
      <c r="KJI390" s="247"/>
      <c r="KJJ390" s="247"/>
      <c r="KJK390" s="247"/>
      <c r="KJL390" s="247"/>
      <c r="KJM390" s="247"/>
      <c r="KJN390" s="247"/>
      <c r="KJO390" s="247"/>
      <c r="KJP390" s="247"/>
      <c r="KJQ390" s="247"/>
      <c r="KJR390" s="247"/>
      <c r="KJS390" s="247"/>
      <c r="KJT390" s="247"/>
      <c r="KJU390" s="247"/>
      <c r="KJV390" s="247"/>
      <c r="KJW390" s="247"/>
      <c r="KJX390" s="247"/>
      <c r="KJY390" s="247"/>
      <c r="KJZ390" s="247"/>
      <c r="KKA390" s="247"/>
      <c r="KKB390" s="247"/>
      <c r="KKC390" s="247"/>
      <c r="KKD390" s="247"/>
      <c r="KKE390" s="247"/>
      <c r="KKF390" s="247"/>
      <c r="KKG390" s="247"/>
      <c r="KKH390" s="247"/>
      <c r="KKI390" s="247"/>
      <c r="KKJ390" s="247"/>
      <c r="KKK390" s="247"/>
      <c r="KKL390" s="247"/>
      <c r="KKM390" s="247"/>
      <c r="KKN390" s="247"/>
      <c r="KKO390" s="247"/>
      <c r="KKP390" s="247"/>
      <c r="KKQ390" s="247"/>
      <c r="KKR390" s="247"/>
      <c r="KKS390" s="247"/>
      <c r="KKT390" s="247"/>
      <c r="KKU390" s="247"/>
      <c r="KKV390" s="247"/>
      <c r="KKW390" s="247"/>
      <c r="KKX390" s="247"/>
      <c r="KKY390" s="247"/>
      <c r="KKZ390" s="247"/>
      <c r="KLA390" s="247"/>
      <c r="KLB390" s="247"/>
      <c r="KLC390" s="247"/>
      <c r="KLD390" s="247"/>
      <c r="KLE390" s="247"/>
      <c r="KLF390" s="247"/>
      <c r="KLG390" s="247"/>
      <c r="KLH390" s="247"/>
      <c r="KLI390" s="247"/>
      <c r="KLJ390" s="247"/>
      <c r="KLK390" s="247"/>
      <c r="KLL390" s="247"/>
      <c r="KLM390" s="247"/>
      <c r="KLN390" s="247"/>
      <c r="KLO390" s="247"/>
      <c r="KLP390" s="247"/>
      <c r="KLQ390" s="247"/>
      <c r="KLR390" s="247"/>
      <c r="KLS390" s="247"/>
      <c r="KLT390" s="247"/>
      <c r="KLU390" s="247"/>
      <c r="KLV390" s="247"/>
      <c r="KLW390" s="247"/>
      <c r="KLX390" s="247"/>
      <c r="KLY390" s="247"/>
      <c r="KLZ390" s="247"/>
      <c r="KMA390" s="247"/>
      <c r="KMB390" s="247"/>
      <c r="KMC390" s="247"/>
      <c r="KMD390" s="247"/>
      <c r="KME390" s="247"/>
      <c r="KMF390" s="247"/>
      <c r="KMG390" s="247"/>
      <c r="KMH390" s="247"/>
      <c r="KMI390" s="247"/>
      <c r="KMJ390" s="247"/>
      <c r="KMK390" s="247"/>
      <c r="KML390" s="247"/>
      <c r="KMM390" s="247"/>
      <c r="KMN390" s="247"/>
      <c r="KMO390" s="247"/>
      <c r="KMP390" s="247"/>
      <c r="KMQ390" s="247"/>
      <c r="KMR390" s="247"/>
      <c r="KMS390" s="247"/>
      <c r="KMT390" s="247"/>
      <c r="KMU390" s="247"/>
      <c r="KMV390" s="247"/>
      <c r="KMW390" s="247"/>
      <c r="KMX390" s="247"/>
      <c r="KMY390" s="247"/>
      <c r="KMZ390" s="247"/>
      <c r="KNA390" s="247"/>
      <c r="KNB390" s="247"/>
      <c r="KNC390" s="247"/>
      <c r="KND390" s="247"/>
      <c r="KNE390" s="247"/>
      <c r="KNF390" s="247"/>
      <c r="KNG390" s="247"/>
      <c r="KNH390" s="247"/>
      <c r="KNI390" s="247"/>
      <c r="KNJ390" s="247"/>
      <c r="KNK390" s="247"/>
      <c r="KNL390" s="247"/>
      <c r="KNM390" s="247"/>
      <c r="KNN390" s="247"/>
      <c r="KNO390" s="247"/>
      <c r="KNP390" s="247"/>
      <c r="KNQ390" s="247"/>
      <c r="KNR390" s="247"/>
      <c r="KNS390" s="247"/>
      <c r="KNT390" s="247"/>
      <c r="KNU390" s="247"/>
      <c r="KNV390" s="247"/>
      <c r="KNW390" s="247"/>
      <c r="KNX390" s="247"/>
      <c r="KNY390" s="247"/>
      <c r="KNZ390" s="247"/>
      <c r="KOA390" s="247"/>
      <c r="KOB390" s="247"/>
      <c r="KOC390" s="247"/>
      <c r="KOD390" s="247"/>
      <c r="KOE390" s="247"/>
      <c r="KOF390" s="247"/>
      <c r="KOG390" s="247"/>
      <c r="KOH390" s="247"/>
      <c r="KOI390" s="247"/>
      <c r="KOJ390" s="247"/>
      <c r="KOK390" s="247"/>
      <c r="KOL390" s="247"/>
      <c r="KOM390" s="247"/>
      <c r="KON390" s="247"/>
      <c r="KOO390" s="247"/>
      <c r="KOP390" s="247"/>
      <c r="KOQ390" s="247"/>
      <c r="KOR390" s="247"/>
      <c r="KOS390" s="247"/>
      <c r="KOT390" s="247"/>
      <c r="KOU390" s="247"/>
      <c r="KOV390" s="247"/>
      <c r="KOW390" s="247"/>
      <c r="KOX390" s="247"/>
      <c r="KOY390" s="247"/>
      <c r="KOZ390" s="247"/>
      <c r="KPA390" s="247"/>
      <c r="KPB390" s="247"/>
      <c r="KPC390" s="247"/>
      <c r="KPD390" s="247"/>
      <c r="KPE390" s="247"/>
      <c r="KPF390" s="247"/>
      <c r="KPG390" s="247"/>
      <c r="KPH390" s="247"/>
      <c r="KPI390" s="247"/>
      <c r="KPJ390" s="247"/>
      <c r="KPK390" s="247"/>
      <c r="KPL390" s="247"/>
      <c r="KPM390" s="247"/>
      <c r="KPN390" s="247"/>
      <c r="KPO390" s="247"/>
      <c r="KPP390" s="247"/>
      <c r="KPQ390" s="247"/>
      <c r="KPR390" s="247"/>
      <c r="KPS390" s="247"/>
      <c r="KPT390" s="247"/>
      <c r="KPU390" s="247"/>
      <c r="KPV390" s="247"/>
      <c r="KPW390" s="247"/>
      <c r="KPX390" s="247"/>
      <c r="KPY390" s="247"/>
      <c r="KPZ390" s="247"/>
      <c r="KQA390" s="247"/>
      <c r="KQB390" s="247"/>
      <c r="KQC390" s="247"/>
      <c r="KQD390" s="247"/>
      <c r="KQE390" s="247"/>
      <c r="KQF390" s="247"/>
      <c r="KQG390" s="247"/>
      <c r="KQH390" s="247"/>
      <c r="KQI390" s="247"/>
      <c r="KQJ390" s="247"/>
      <c r="KQK390" s="247"/>
      <c r="KQL390" s="247"/>
      <c r="KQM390" s="247"/>
      <c r="KQN390" s="247"/>
      <c r="KQO390" s="247"/>
      <c r="KQP390" s="247"/>
      <c r="KQQ390" s="247"/>
      <c r="KQR390" s="247"/>
      <c r="KQS390" s="247"/>
      <c r="KQT390" s="247"/>
      <c r="KQU390" s="247"/>
      <c r="KQV390" s="247"/>
      <c r="KQW390" s="247"/>
      <c r="KQX390" s="247"/>
      <c r="KQY390" s="247"/>
      <c r="KQZ390" s="247"/>
      <c r="KRA390" s="247"/>
      <c r="KRB390" s="247"/>
      <c r="KRC390" s="247"/>
      <c r="KRD390" s="247"/>
      <c r="KRE390" s="247"/>
      <c r="KRF390" s="247"/>
      <c r="KRG390" s="247"/>
      <c r="KRH390" s="247"/>
      <c r="KRI390" s="247"/>
      <c r="KRJ390" s="247"/>
      <c r="KRK390" s="247"/>
      <c r="KRL390" s="247"/>
      <c r="KRM390" s="247"/>
      <c r="KRN390" s="247"/>
      <c r="KRO390" s="247"/>
      <c r="KRP390" s="247"/>
      <c r="KRQ390" s="247"/>
      <c r="KRR390" s="247"/>
      <c r="KRS390" s="247"/>
      <c r="KRT390" s="247"/>
      <c r="KRU390" s="247"/>
      <c r="KRV390" s="247"/>
      <c r="KRW390" s="247"/>
      <c r="KRX390" s="247"/>
      <c r="KRY390" s="247"/>
      <c r="KRZ390" s="247"/>
      <c r="KSA390" s="247"/>
      <c r="KSB390" s="247"/>
      <c r="KSC390" s="247"/>
      <c r="KSD390" s="247"/>
      <c r="KSE390" s="247"/>
      <c r="KSF390" s="247"/>
      <c r="KSG390" s="247"/>
      <c r="KSH390" s="247"/>
      <c r="KSI390" s="247"/>
      <c r="KSJ390" s="247"/>
      <c r="KSK390" s="247"/>
      <c r="KSL390" s="247"/>
      <c r="KSM390" s="247"/>
      <c r="KSN390" s="247"/>
      <c r="KSO390" s="247"/>
      <c r="KSP390" s="247"/>
      <c r="KSQ390" s="247"/>
      <c r="KSR390" s="247"/>
      <c r="KSS390" s="247"/>
      <c r="KST390" s="247"/>
      <c r="KSU390" s="247"/>
      <c r="KSV390" s="247"/>
      <c r="KSW390" s="247"/>
      <c r="KSX390" s="247"/>
      <c r="KSY390" s="247"/>
      <c r="KSZ390" s="247"/>
      <c r="KTA390" s="247"/>
      <c r="KTB390" s="247"/>
      <c r="KTC390" s="247"/>
      <c r="KTD390" s="247"/>
      <c r="KTE390" s="247"/>
      <c r="KTF390" s="247"/>
      <c r="KTG390" s="247"/>
      <c r="KTH390" s="247"/>
      <c r="KTI390" s="247"/>
      <c r="KTJ390" s="247"/>
      <c r="KTK390" s="247"/>
      <c r="KTL390" s="247"/>
      <c r="KTM390" s="247"/>
      <c r="KTN390" s="247"/>
      <c r="KTO390" s="247"/>
      <c r="KTP390" s="247"/>
      <c r="KTQ390" s="247"/>
      <c r="KTR390" s="247"/>
      <c r="KTS390" s="247"/>
      <c r="KTT390" s="247"/>
      <c r="KTU390" s="247"/>
      <c r="KTV390" s="247"/>
      <c r="KTW390" s="247"/>
      <c r="KTX390" s="247"/>
      <c r="KTY390" s="247"/>
      <c r="KTZ390" s="247"/>
      <c r="KUA390" s="247"/>
      <c r="KUB390" s="247"/>
      <c r="KUC390" s="247"/>
      <c r="KUD390" s="247"/>
      <c r="KUE390" s="247"/>
      <c r="KUF390" s="247"/>
      <c r="KUG390" s="247"/>
      <c r="KUH390" s="247"/>
      <c r="KUI390" s="247"/>
      <c r="KUJ390" s="247"/>
      <c r="KUK390" s="247"/>
      <c r="KUL390" s="247"/>
      <c r="KUM390" s="247"/>
      <c r="KUN390" s="247"/>
      <c r="KUO390" s="247"/>
      <c r="KUP390" s="247"/>
      <c r="KUQ390" s="247"/>
      <c r="KUR390" s="247"/>
      <c r="KUS390" s="247"/>
      <c r="KUT390" s="247"/>
      <c r="KUU390" s="247"/>
      <c r="KUV390" s="247"/>
      <c r="KUW390" s="247"/>
      <c r="KUX390" s="247"/>
      <c r="KUY390" s="247"/>
      <c r="KUZ390" s="247"/>
      <c r="KVA390" s="247"/>
      <c r="KVB390" s="247"/>
      <c r="KVC390" s="247"/>
      <c r="KVD390" s="247"/>
      <c r="KVE390" s="247"/>
      <c r="KVF390" s="247"/>
      <c r="KVG390" s="247"/>
      <c r="KVH390" s="247"/>
      <c r="KVI390" s="247"/>
      <c r="KVJ390" s="247"/>
      <c r="KVK390" s="247"/>
      <c r="KVL390" s="247"/>
      <c r="KVM390" s="247"/>
      <c r="KVN390" s="247"/>
      <c r="KVO390" s="247"/>
      <c r="KVP390" s="247"/>
      <c r="KVQ390" s="247"/>
      <c r="KVR390" s="247"/>
      <c r="KVS390" s="247"/>
      <c r="KVT390" s="247"/>
      <c r="KVU390" s="247"/>
      <c r="KVV390" s="247"/>
      <c r="KVW390" s="247"/>
      <c r="KVX390" s="247"/>
      <c r="KVY390" s="247"/>
      <c r="KVZ390" s="247"/>
      <c r="KWA390" s="247"/>
      <c r="KWB390" s="247"/>
      <c r="KWC390" s="247"/>
      <c r="KWD390" s="247"/>
      <c r="KWE390" s="247"/>
      <c r="KWF390" s="247"/>
      <c r="KWG390" s="247"/>
      <c r="KWH390" s="247"/>
      <c r="KWI390" s="247"/>
      <c r="KWJ390" s="247"/>
      <c r="KWK390" s="247"/>
      <c r="KWL390" s="247"/>
      <c r="KWM390" s="247"/>
      <c r="KWN390" s="247"/>
      <c r="KWO390" s="247"/>
      <c r="KWP390" s="247"/>
      <c r="KWQ390" s="247"/>
      <c r="KWR390" s="247"/>
      <c r="KWS390" s="247"/>
      <c r="KWT390" s="247"/>
      <c r="KWU390" s="247"/>
      <c r="KWV390" s="247"/>
      <c r="KWW390" s="247"/>
      <c r="KWX390" s="247"/>
      <c r="KWY390" s="247"/>
      <c r="KWZ390" s="247"/>
      <c r="KXA390" s="247"/>
      <c r="KXB390" s="247"/>
      <c r="KXC390" s="247"/>
      <c r="KXD390" s="247"/>
      <c r="KXE390" s="247"/>
      <c r="KXF390" s="247"/>
      <c r="KXG390" s="247"/>
      <c r="KXH390" s="247"/>
      <c r="KXI390" s="247"/>
      <c r="KXJ390" s="247"/>
      <c r="KXK390" s="247"/>
      <c r="KXL390" s="247"/>
      <c r="KXM390" s="247"/>
      <c r="KXN390" s="247"/>
      <c r="KXO390" s="247"/>
      <c r="KXP390" s="247"/>
      <c r="KXQ390" s="247"/>
      <c r="KXR390" s="247"/>
      <c r="KXS390" s="247"/>
      <c r="KXT390" s="247"/>
      <c r="KXU390" s="247"/>
      <c r="KXV390" s="247"/>
      <c r="KXW390" s="247"/>
      <c r="KXX390" s="247"/>
      <c r="KXY390" s="247"/>
      <c r="KXZ390" s="247"/>
      <c r="KYA390" s="247"/>
      <c r="KYB390" s="247"/>
      <c r="KYC390" s="247"/>
      <c r="KYD390" s="247"/>
      <c r="KYE390" s="247"/>
      <c r="KYF390" s="247"/>
      <c r="KYG390" s="247"/>
      <c r="KYH390" s="247"/>
      <c r="KYI390" s="247"/>
      <c r="KYJ390" s="247"/>
      <c r="KYK390" s="247"/>
      <c r="KYL390" s="247"/>
      <c r="KYM390" s="247"/>
      <c r="KYN390" s="247"/>
      <c r="KYO390" s="247"/>
      <c r="KYP390" s="247"/>
      <c r="KYQ390" s="247"/>
      <c r="KYR390" s="247"/>
      <c r="KYS390" s="247"/>
      <c r="KYT390" s="247"/>
      <c r="KYU390" s="247"/>
      <c r="KYV390" s="247"/>
      <c r="KYW390" s="247"/>
      <c r="KYX390" s="247"/>
      <c r="KYY390" s="247"/>
      <c r="KYZ390" s="247"/>
      <c r="KZA390" s="247"/>
      <c r="KZB390" s="247"/>
      <c r="KZC390" s="247"/>
      <c r="KZD390" s="247"/>
      <c r="KZE390" s="247"/>
      <c r="KZF390" s="247"/>
      <c r="KZG390" s="247"/>
      <c r="KZH390" s="247"/>
      <c r="KZI390" s="247"/>
      <c r="KZJ390" s="247"/>
      <c r="KZK390" s="247"/>
      <c r="KZL390" s="247"/>
      <c r="KZM390" s="247"/>
      <c r="KZN390" s="247"/>
      <c r="KZO390" s="247"/>
      <c r="KZP390" s="247"/>
      <c r="KZQ390" s="247"/>
      <c r="KZR390" s="247"/>
      <c r="KZS390" s="247"/>
      <c r="KZT390" s="247"/>
      <c r="KZU390" s="247"/>
      <c r="KZV390" s="247"/>
      <c r="KZW390" s="247"/>
      <c r="KZX390" s="247"/>
      <c r="KZY390" s="247"/>
      <c r="KZZ390" s="247"/>
      <c r="LAA390" s="247"/>
      <c r="LAB390" s="247"/>
      <c r="LAC390" s="247"/>
      <c r="LAD390" s="247"/>
      <c r="LAE390" s="247"/>
      <c r="LAF390" s="247"/>
      <c r="LAG390" s="247"/>
      <c r="LAH390" s="247"/>
      <c r="LAI390" s="247"/>
      <c r="LAJ390" s="247"/>
      <c r="LAK390" s="247"/>
      <c r="LAL390" s="247"/>
      <c r="LAM390" s="247"/>
      <c r="LAN390" s="247"/>
      <c r="LAO390" s="247"/>
      <c r="LAP390" s="247"/>
      <c r="LAQ390" s="247"/>
      <c r="LAR390" s="247"/>
      <c r="LAS390" s="247"/>
      <c r="LAT390" s="247"/>
      <c r="LAU390" s="247"/>
      <c r="LAV390" s="247"/>
      <c r="LAW390" s="247"/>
      <c r="LAX390" s="247"/>
      <c r="LAY390" s="247"/>
      <c r="LAZ390" s="247"/>
      <c r="LBA390" s="247"/>
      <c r="LBB390" s="247"/>
      <c r="LBC390" s="247"/>
      <c r="LBD390" s="247"/>
      <c r="LBE390" s="247"/>
      <c r="LBF390" s="247"/>
      <c r="LBG390" s="247"/>
      <c r="LBH390" s="247"/>
      <c r="LBI390" s="247"/>
      <c r="LBJ390" s="247"/>
      <c r="LBK390" s="247"/>
      <c r="LBL390" s="247"/>
      <c r="LBM390" s="247"/>
      <c r="LBN390" s="247"/>
      <c r="LBO390" s="247"/>
      <c r="LBP390" s="247"/>
      <c r="LBQ390" s="247"/>
      <c r="LBR390" s="247"/>
      <c r="LBS390" s="247"/>
      <c r="LBT390" s="247"/>
      <c r="LBU390" s="247"/>
      <c r="LBV390" s="247"/>
      <c r="LBW390" s="247"/>
      <c r="LBX390" s="247"/>
      <c r="LBY390" s="247"/>
      <c r="LBZ390" s="247"/>
      <c r="LCA390" s="247"/>
      <c r="LCB390" s="247"/>
      <c r="LCC390" s="247"/>
      <c r="LCD390" s="247"/>
      <c r="LCE390" s="247"/>
      <c r="LCF390" s="247"/>
      <c r="LCG390" s="247"/>
      <c r="LCH390" s="247"/>
      <c r="LCI390" s="247"/>
      <c r="LCJ390" s="247"/>
      <c r="LCK390" s="247"/>
      <c r="LCL390" s="247"/>
      <c r="LCM390" s="247"/>
      <c r="LCN390" s="247"/>
      <c r="LCO390" s="247"/>
      <c r="LCP390" s="247"/>
      <c r="LCQ390" s="247"/>
      <c r="LCR390" s="247"/>
      <c r="LCS390" s="247"/>
      <c r="LCT390" s="247"/>
      <c r="LCU390" s="247"/>
      <c r="LCV390" s="247"/>
      <c r="LCW390" s="247"/>
      <c r="LCX390" s="247"/>
      <c r="LCY390" s="247"/>
      <c r="LCZ390" s="247"/>
      <c r="LDA390" s="247"/>
      <c r="LDB390" s="247"/>
      <c r="LDC390" s="247"/>
      <c r="LDD390" s="247"/>
      <c r="LDE390" s="247"/>
      <c r="LDF390" s="247"/>
      <c r="LDG390" s="247"/>
      <c r="LDH390" s="247"/>
      <c r="LDI390" s="247"/>
      <c r="LDJ390" s="247"/>
      <c r="LDK390" s="247"/>
      <c r="LDL390" s="247"/>
      <c r="LDM390" s="247"/>
      <c r="LDN390" s="247"/>
      <c r="LDO390" s="247"/>
      <c r="LDP390" s="247"/>
      <c r="LDQ390" s="247"/>
      <c r="LDR390" s="247"/>
      <c r="LDS390" s="247"/>
      <c r="LDT390" s="247"/>
      <c r="LDU390" s="247"/>
      <c r="LDV390" s="247"/>
      <c r="LDW390" s="247"/>
      <c r="LDX390" s="247"/>
      <c r="LDY390" s="247"/>
      <c r="LDZ390" s="247"/>
      <c r="LEA390" s="247"/>
      <c r="LEB390" s="247"/>
      <c r="LEC390" s="247"/>
      <c r="LED390" s="247"/>
      <c r="LEE390" s="247"/>
      <c r="LEF390" s="247"/>
      <c r="LEG390" s="247"/>
      <c r="LEH390" s="247"/>
      <c r="LEI390" s="247"/>
      <c r="LEJ390" s="247"/>
      <c r="LEK390" s="247"/>
      <c r="LEL390" s="247"/>
      <c r="LEM390" s="247"/>
      <c r="LEN390" s="247"/>
      <c r="LEO390" s="247"/>
      <c r="LEP390" s="247"/>
      <c r="LEQ390" s="247"/>
      <c r="LER390" s="247"/>
      <c r="LES390" s="247"/>
      <c r="LET390" s="247"/>
      <c r="LEU390" s="247"/>
      <c r="LEV390" s="247"/>
      <c r="LEW390" s="247"/>
      <c r="LEX390" s="247"/>
      <c r="LEY390" s="247"/>
      <c r="LEZ390" s="247"/>
      <c r="LFA390" s="247"/>
      <c r="LFB390" s="247"/>
      <c r="LFC390" s="247"/>
      <c r="LFD390" s="247"/>
      <c r="LFE390" s="247"/>
      <c r="LFF390" s="247"/>
      <c r="LFG390" s="247"/>
      <c r="LFH390" s="247"/>
      <c r="LFI390" s="247"/>
      <c r="LFJ390" s="247"/>
      <c r="LFK390" s="247"/>
      <c r="LFL390" s="247"/>
      <c r="LFM390" s="247"/>
      <c r="LFN390" s="247"/>
      <c r="LFO390" s="247"/>
      <c r="LFP390" s="247"/>
      <c r="LFQ390" s="247"/>
      <c r="LFR390" s="247"/>
      <c r="LFS390" s="247"/>
      <c r="LFT390" s="247"/>
      <c r="LFU390" s="247"/>
      <c r="LFV390" s="247"/>
      <c r="LFW390" s="247"/>
      <c r="LFX390" s="247"/>
      <c r="LFY390" s="247"/>
      <c r="LFZ390" s="247"/>
      <c r="LGA390" s="247"/>
      <c r="LGB390" s="247"/>
      <c r="LGC390" s="247"/>
      <c r="LGD390" s="247"/>
      <c r="LGE390" s="247"/>
      <c r="LGF390" s="247"/>
      <c r="LGG390" s="247"/>
      <c r="LGH390" s="247"/>
      <c r="LGI390" s="247"/>
      <c r="LGJ390" s="247"/>
      <c r="LGK390" s="247"/>
      <c r="LGL390" s="247"/>
      <c r="LGM390" s="247"/>
      <c r="LGN390" s="247"/>
      <c r="LGO390" s="247"/>
      <c r="LGP390" s="247"/>
      <c r="LGQ390" s="247"/>
      <c r="LGR390" s="247"/>
      <c r="LGS390" s="247"/>
      <c r="LGT390" s="247"/>
      <c r="LGU390" s="247"/>
      <c r="LGV390" s="247"/>
      <c r="LGW390" s="247"/>
      <c r="LGX390" s="247"/>
      <c r="LGY390" s="247"/>
      <c r="LGZ390" s="247"/>
      <c r="LHA390" s="247"/>
      <c r="LHB390" s="247"/>
      <c r="LHC390" s="247"/>
      <c r="LHD390" s="247"/>
      <c r="LHE390" s="247"/>
      <c r="LHF390" s="247"/>
      <c r="LHG390" s="247"/>
      <c r="LHH390" s="247"/>
      <c r="LHI390" s="247"/>
      <c r="LHJ390" s="247"/>
      <c r="LHK390" s="247"/>
      <c r="LHL390" s="247"/>
      <c r="LHM390" s="247"/>
      <c r="LHN390" s="247"/>
      <c r="LHO390" s="247"/>
      <c r="LHP390" s="247"/>
      <c r="LHQ390" s="247"/>
      <c r="LHR390" s="247"/>
      <c r="LHS390" s="247"/>
      <c r="LHT390" s="247"/>
      <c r="LHU390" s="247"/>
      <c r="LHV390" s="247"/>
      <c r="LHW390" s="247"/>
      <c r="LHX390" s="247"/>
      <c r="LHY390" s="247"/>
      <c r="LHZ390" s="247"/>
      <c r="LIA390" s="247"/>
      <c r="LIB390" s="247"/>
      <c r="LIC390" s="247"/>
      <c r="LID390" s="247"/>
      <c r="LIE390" s="247"/>
      <c r="LIF390" s="247"/>
      <c r="LIG390" s="247"/>
      <c r="LIH390" s="247"/>
      <c r="LII390" s="247"/>
      <c r="LIJ390" s="247"/>
      <c r="LIK390" s="247"/>
      <c r="LIL390" s="247"/>
      <c r="LIM390" s="247"/>
      <c r="LIN390" s="247"/>
      <c r="LIO390" s="247"/>
      <c r="LIP390" s="247"/>
      <c r="LIQ390" s="247"/>
      <c r="LIR390" s="247"/>
      <c r="LIS390" s="247"/>
      <c r="LIT390" s="247"/>
      <c r="LIU390" s="247"/>
      <c r="LIV390" s="247"/>
      <c r="LIW390" s="247"/>
      <c r="LIX390" s="247"/>
      <c r="LIY390" s="247"/>
      <c r="LIZ390" s="247"/>
      <c r="LJA390" s="247"/>
      <c r="LJB390" s="247"/>
      <c r="LJC390" s="247"/>
      <c r="LJD390" s="247"/>
      <c r="LJE390" s="247"/>
      <c r="LJF390" s="247"/>
      <c r="LJG390" s="247"/>
      <c r="LJH390" s="247"/>
      <c r="LJI390" s="247"/>
      <c r="LJJ390" s="247"/>
      <c r="LJK390" s="247"/>
      <c r="LJL390" s="247"/>
      <c r="LJM390" s="247"/>
      <c r="LJN390" s="247"/>
      <c r="LJO390" s="247"/>
      <c r="LJP390" s="247"/>
      <c r="LJQ390" s="247"/>
      <c r="LJR390" s="247"/>
      <c r="LJS390" s="247"/>
      <c r="LJT390" s="247"/>
      <c r="LJU390" s="247"/>
      <c r="LJV390" s="247"/>
      <c r="LJW390" s="247"/>
      <c r="LJX390" s="247"/>
      <c r="LJY390" s="247"/>
      <c r="LJZ390" s="247"/>
      <c r="LKA390" s="247"/>
      <c r="LKB390" s="247"/>
      <c r="LKC390" s="247"/>
      <c r="LKD390" s="247"/>
      <c r="LKE390" s="247"/>
      <c r="LKF390" s="247"/>
      <c r="LKG390" s="247"/>
      <c r="LKH390" s="247"/>
      <c r="LKI390" s="247"/>
      <c r="LKJ390" s="247"/>
      <c r="LKK390" s="247"/>
      <c r="LKL390" s="247"/>
      <c r="LKM390" s="247"/>
      <c r="LKN390" s="247"/>
      <c r="LKO390" s="247"/>
      <c r="LKP390" s="247"/>
      <c r="LKQ390" s="247"/>
      <c r="LKR390" s="247"/>
      <c r="LKS390" s="247"/>
      <c r="LKT390" s="247"/>
      <c r="LKU390" s="247"/>
      <c r="LKV390" s="247"/>
      <c r="LKW390" s="247"/>
      <c r="LKX390" s="247"/>
      <c r="LKY390" s="247"/>
      <c r="LKZ390" s="247"/>
      <c r="LLA390" s="247"/>
      <c r="LLB390" s="247"/>
      <c r="LLC390" s="247"/>
      <c r="LLD390" s="247"/>
      <c r="LLE390" s="247"/>
      <c r="LLF390" s="247"/>
      <c r="LLG390" s="247"/>
      <c r="LLH390" s="247"/>
      <c r="LLI390" s="247"/>
      <c r="LLJ390" s="247"/>
      <c r="LLK390" s="247"/>
      <c r="LLL390" s="247"/>
      <c r="LLM390" s="247"/>
      <c r="LLN390" s="247"/>
      <c r="LLO390" s="247"/>
      <c r="LLP390" s="247"/>
      <c r="LLQ390" s="247"/>
      <c r="LLR390" s="247"/>
      <c r="LLS390" s="247"/>
      <c r="LLT390" s="247"/>
      <c r="LLU390" s="247"/>
      <c r="LLV390" s="247"/>
      <c r="LLW390" s="247"/>
      <c r="LLX390" s="247"/>
      <c r="LLY390" s="247"/>
      <c r="LLZ390" s="247"/>
      <c r="LMA390" s="247"/>
      <c r="LMB390" s="247"/>
      <c r="LMC390" s="247"/>
      <c r="LMD390" s="247"/>
      <c r="LME390" s="247"/>
      <c r="LMF390" s="247"/>
      <c r="LMG390" s="247"/>
      <c r="LMH390" s="247"/>
      <c r="LMI390" s="247"/>
      <c r="LMJ390" s="247"/>
      <c r="LMK390" s="247"/>
      <c r="LML390" s="247"/>
      <c r="LMM390" s="247"/>
      <c r="LMN390" s="247"/>
      <c r="LMO390" s="247"/>
      <c r="LMP390" s="247"/>
      <c r="LMQ390" s="247"/>
      <c r="LMR390" s="247"/>
      <c r="LMS390" s="247"/>
      <c r="LMT390" s="247"/>
      <c r="LMU390" s="247"/>
      <c r="LMV390" s="247"/>
      <c r="LMW390" s="247"/>
      <c r="LMX390" s="247"/>
      <c r="LMY390" s="247"/>
      <c r="LMZ390" s="247"/>
      <c r="LNA390" s="247"/>
      <c r="LNB390" s="247"/>
      <c r="LNC390" s="247"/>
      <c r="LND390" s="247"/>
      <c r="LNE390" s="247"/>
      <c r="LNF390" s="247"/>
      <c r="LNG390" s="247"/>
      <c r="LNH390" s="247"/>
      <c r="LNI390" s="247"/>
      <c r="LNJ390" s="247"/>
      <c r="LNK390" s="247"/>
      <c r="LNL390" s="247"/>
      <c r="LNM390" s="247"/>
      <c r="LNN390" s="247"/>
      <c r="LNO390" s="247"/>
      <c r="LNP390" s="247"/>
      <c r="LNQ390" s="247"/>
      <c r="LNR390" s="247"/>
      <c r="LNS390" s="247"/>
      <c r="LNT390" s="247"/>
      <c r="LNU390" s="247"/>
      <c r="LNV390" s="247"/>
      <c r="LNW390" s="247"/>
      <c r="LNX390" s="247"/>
      <c r="LNY390" s="247"/>
      <c r="LNZ390" s="247"/>
      <c r="LOA390" s="247"/>
      <c r="LOB390" s="247"/>
      <c r="LOC390" s="247"/>
      <c r="LOD390" s="247"/>
      <c r="LOE390" s="247"/>
      <c r="LOF390" s="247"/>
      <c r="LOG390" s="247"/>
      <c r="LOH390" s="247"/>
      <c r="LOI390" s="247"/>
      <c r="LOJ390" s="247"/>
      <c r="LOK390" s="247"/>
      <c r="LOL390" s="247"/>
      <c r="LOM390" s="247"/>
      <c r="LON390" s="247"/>
      <c r="LOO390" s="247"/>
      <c r="LOP390" s="247"/>
      <c r="LOQ390" s="247"/>
      <c r="LOR390" s="247"/>
      <c r="LOS390" s="247"/>
      <c r="LOT390" s="247"/>
      <c r="LOU390" s="247"/>
      <c r="LOV390" s="247"/>
      <c r="LOW390" s="247"/>
      <c r="LOX390" s="247"/>
      <c r="LOY390" s="247"/>
      <c r="LOZ390" s="247"/>
      <c r="LPA390" s="247"/>
      <c r="LPB390" s="247"/>
      <c r="LPC390" s="247"/>
      <c r="LPD390" s="247"/>
      <c r="LPE390" s="247"/>
      <c r="LPF390" s="247"/>
      <c r="LPG390" s="247"/>
      <c r="LPH390" s="247"/>
      <c r="LPI390" s="247"/>
      <c r="LPJ390" s="247"/>
      <c r="LPK390" s="247"/>
      <c r="LPL390" s="247"/>
      <c r="LPM390" s="247"/>
      <c r="LPN390" s="247"/>
      <c r="LPO390" s="247"/>
      <c r="LPP390" s="247"/>
      <c r="LPQ390" s="247"/>
      <c r="LPR390" s="247"/>
      <c r="LPS390" s="247"/>
      <c r="LPT390" s="247"/>
      <c r="LPU390" s="247"/>
      <c r="LPV390" s="247"/>
      <c r="LPW390" s="247"/>
      <c r="LPX390" s="247"/>
      <c r="LPY390" s="247"/>
      <c r="LPZ390" s="247"/>
      <c r="LQA390" s="247"/>
      <c r="LQB390" s="247"/>
      <c r="LQC390" s="247"/>
      <c r="LQD390" s="247"/>
      <c r="LQE390" s="247"/>
      <c r="LQF390" s="247"/>
      <c r="LQG390" s="247"/>
      <c r="LQH390" s="247"/>
      <c r="LQI390" s="247"/>
      <c r="LQJ390" s="247"/>
      <c r="LQK390" s="247"/>
      <c r="LQL390" s="247"/>
      <c r="LQM390" s="247"/>
      <c r="LQN390" s="247"/>
      <c r="LQO390" s="247"/>
      <c r="LQP390" s="247"/>
      <c r="LQQ390" s="247"/>
      <c r="LQR390" s="247"/>
      <c r="LQS390" s="247"/>
      <c r="LQT390" s="247"/>
      <c r="LQU390" s="247"/>
      <c r="LQV390" s="247"/>
      <c r="LQW390" s="247"/>
      <c r="LQX390" s="247"/>
      <c r="LQY390" s="247"/>
      <c r="LQZ390" s="247"/>
      <c r="LRA390" s="247"/>
      <c r="LRB390" s="247"/>
      <c r="LRC390" s="247"/>
      <c r="LRD390" s="247"/>
      <c r="LRE390" s="247"/>
      <c r="LRF390" s="247"/>
      <c r="LRG390" s="247"/>
      <c r="LRH390" s="247"/>
      <c r="LRI390" s="247"/>
      <c r="LRJ390" s="247"/>
      <c r="LRK390" s="247"/>
      <c r="LRL390" s="247"/>
      <c r="LRM390" s="247"/>
      <c r="LRN390" s="247"/>
      <c r="LRO390" s="247"/>
      <c r="LRP390" s="247"/>
      <c r="LRQ390" s="247"/>
      <c r="LRR390" s="247"/>
      <c r="LRS390" s="247"/>
      <c r="LRT390" s="247"/>
      <c r="LRU390" s="247"/>
      <c r="LRV390" s="247"/>
      <c r="LRW390" s="247"/>
      <c r="LRX390" s="247"/>
      <c r="LRY390" s="247"/>
      <c r="LRZ390" s="247"/>
      <c r="LSA390" s="247"/>
      <c r="LSB390" s="247"/>
      <c r="LSC390" s="247"/>
      <c r="LSD390" s="247"/>
      <c r="LSE390" s="247"/>
      <c r="LSF390" s="247"/>
      <c r="LSG390" s="247"/>
      <c r="LSH390" s="247"/>
      <c r="LSI390" s="247"/>
      <c r="LSJ390" s="247"/>
      <c r="LSK390" s="247"/>
      <c r="LSL390" s="247"/>
      <c r="LSM390" s="247"/>
      <c r="LSN390" s="247"/>
      <c r="LSO390" s="247"/>
      <c r="LSP390" s="247"/>
      <c r="LSQ390" s="247"/>
      <c r="LSR390" s="247"/>
      <c r="LSS390" s="247"/>
      <c r="LST390" s="247"/>
      <c r="LSU390" s="247"/>
      <c r="LSV390" s="247"/>
      <c r="LSW390" s="247"/>
      <c r="LSX390" s="247"/>
      <c r="LSY390" s="247"/>
      <c r="LSZ390" s="247"/>
      <c r="LTA390" s="247"/>
      <c r="LTB390" s="247"/>
      <c r="LTC390" s="247"/>
      <c r="LTD390" s="247"/>
      <c r="LTE390" s="247"/>
      <c r="LTF390" s="247"/>
      <c r="LTG390" s="247"/>
      <c r="LTH390" s="247"/>
      <c r="LTI390" s="247"/>
      <c r="LTJ390" s="247"/>
      <c r="LTK390" s="247"/>
      <c r="LTL390" s="247"/>
      <c r="LTM390" s="247"/>
      <c r="LTN390" s="247"/>
      <c r="LTO390" s="247"/>
      <c r="LTP390" s="247"/>
      <c r="LTQ390" s="247"/>
      <c r="LTR390" s="247"/>
      <c r="LTS390" s="247"/>
      <c r="LTT390" s="247"/>
      <c r="LTU390" s="247"/>
      <c r="LTV390" s="247"/>
      <c r="LTW390" s="247"/>
      <c r="LTX390" s="247"/>
      <c r="LTY390" s="247"/>
      <c r="LTZ390" s="247"/>
      <c r="LUA390" s="247"/>
      <c r="LUB390" s="247"/>
      <c r="LUC390" s="247"/>
      <c r="LUD390" s="247"/>
      <c r="LUE390" s="247"/>
      <c r="LUF390" s="247"/>
      <c r="LUG390" s="247"/>
      <c r="LUH390" s="247"/>
      <c r="LUI390" s="247"/>
      <c r="LUJ390" s="247"/>
      <c r="LUK390" s="247"/>
      <c r="LUL390" s="247"/>
      <c r="LUM390" s="247"/>
      <c r="LUN390" s="247"/>
      <c r="LUO390" s="247"/>
      <c r="LUP390" s="247"/>
      <c r="LUQ390" s="247"/>
      <c r="LUR390" s="247"/>
      <c r="LUS390" s="247"/>
      <c r="LUT390" s="247"/>
      <c r="LUU390" s="247"/>
      <c r="LUV390" s="247"/>
      <c r="LUW390" s="247"/>
      <c r="LUX390" s="247"/>
      <c r="LUY390" s="247"/>
      <c r="LUZ390" s="247"/>
      <c r="LVA390" s="247"/>
      <c r="LVB390" s="247"/>
      <c r="LVC390" s="247"/>
      <c r="LVD390" s="247"/>
      <c r="LVE390" s="247"/>
      <c r="LVF390" s="247"/>
      <c r="LVG390" s="247"/>
      <c r="LVH390" s="247"/>
      <c r="LVI390" s="247"/>
      <c r="LVJ390" s="247"/>
      <c r="LVK390" s="247"/>
      <c r="LVL390" s="247"/>
      <c r="LVM390" s="247"/>
      <c r="LVN390" s="247"/>
      <c r="LVO390" s="247"/>
      <c r="LVP390" s="247"/>
      <c r="LVQ390" s="247"/>
      <c r="LVR390" s="247"/>
      <c r="LVS390" s="247"/>
      <c r="LVT390" s="247"/>
      <c r="LVU390" s="247"/>
      <c r="LVV390" s="247"/>
      <c r="LVW390" s="247"/>
      <c r="LVX390" s="247"/>
      <c r="LVY390" s="247"/>
      <c r="LVZ390" s="247"/>
      <c r="LWA390" s="247"/>
      <c r="LWB390" s="247"/>
      <c r="LWC390" s="247"/>
      <c r="LWD390" s="247"/>
      <c r="LWE390" s="247"/>
      <c r="LWF390" s="247"/>
      <c r="LWG390" s="247"/>
      <c r="LWH390" s="247"/>
      <c r="LWI390" s="247"/>
      <c r="LWJ390" s="247"/>
      <c r="LWK390" s="247"/>
      <c r="LWL390" s="247"/>
      <c r="LWM390" s="247"/>
      <c r="LWN390" s="247"/>
      <c r="LWO390" s="247"/>
      <c r="LWP390" s="247"/>
      <c r="LWQ390" s="247"/>
      <c r="LWR390" s="247"/>
      <c r="LWS390" s="247"/>
      <c r="LWT390" s="247"/>
      <c r="LWU390" s="247"/>
      <c r="LWV390" s="247"/>
      <c r="LWW390" s="247"/>
      <c r="LWX390" s="247"/>
      <c r="LWY390" s="247"/>
      <c r="LWZ390" s="247"/>
      <c r="LXA390" s="247"/>
      <c r="LXB390" s="247"/>
      <c r="LXC390" s="247"/>
      <c r="LXD390" s="247"/>
      <c r="LXE390" s="247"/>
      <c r="LXF390" s="247"/>
      <c r="LXG390" s="247"/>
      <c r="LXH390" s="247"/>
      <c r="LXI390" s="247"/>
      <c r="LXJ390" s="247"/>
      <c r="LXK390" s="247"/>
      <c r="LXL390" s="247"/>
      <c r="LXM390" s="247"/>
      <c r="LXN390" s="247"/>
      <c r="LXO390" s="247"/>
      <c r="LXP390" s="247"/>
      <c r="LXQ390" s="247"/>
      <c r="LXR390" s="247"/>
      <c r="LXS390" s="247"/>
      <c r="LXT390" s="247"/>
      <c r="LXU390" s="247"/>
      <c r="LXV390" s="247"/>
      <c r="LXW390" s="247"/>
      <c r="LXX390" s="247"/>
      <c r="LXY390" s="247"/>
      <c r="LXZ390" s="247"/>
      <c r="LYA390" s="247"/>
      <c r="LYB390" s="247"/>
      <c r="LYC390" s="247"/>
      <c r="LYD390" s="247"/>
      <c r="LYE390" s="247"/>
      <c r="LYF390" s="247"/>
      <c r="LYG390" s="247"/>
      <c r="LYH390" s="247"/>
      <c r="LYI390" s="247"/>
      <c r="LYJ390" s="247"/>
      <c r="LYK390" s="247"/>
      <c r="LYL390" s="247"/>
      <c r="LYM390" s="247"/>
      <c r="LYN390" s="247"/>
      <c r="LYO390" s="247"/>
      <c r="LYP390" s="247"/>
      <c r="LYQ390" s="247"/>
      <c r="LYR390" s="247"/>
      <c r="LYS390" s="247"/>
      <c r="LYT390" s="247"/>
      <c r="LYU390" s="247"/>
      <c r="LYV390" s="247"/>
      <c r="LYW390" s="247"/>
      <c r="LYX390" s="247"/>
      <c r="LYY390" s="247"/>
      <c r="LYZ390" s="247"/>
      <c r="LZA390" s="247"/>
      <c r="LZB390" s="247"/>
      <c r="LZC390" s="247"/>
      <c r="LZD390" s="247"/>
      <c r="LZE390" s="247"/>
      <c r="LZF390" s="247"/>
      <c r="LZG390" s="247"/>
      <c r="LZH390" s="247"/>
      <c r="LZI390" s="247"/>
      <c r="LZJ390" s="247"/>
      <c r="LZK390" s="247"/>
      <c r="LZL390" s="247"/>
      <c r="LZM390" s="247"/>
      <c r="LZN390" s="247"/>
      <c r="LZO390" s="247"/>
      <c r="LZP390" s="247"/>
      <c r="LZQ390" s="247"/>
      <c r="LZR390" s="247"/>
      <c r="LZS390" s="247"/>
      <c r="LZT390" s="247"/>
      <c r="LZU390" s="247"/>
      <c r="LZV390" s="247"/>
      <c r="LZW390" s="247"/>
      <c r="LZX390" s="247"/>
      <c r="LZY390" s="247"/>
      <c r="LZZ390" s="247"/>
      <c r="MAA390" s="247"/>
      <c r="MAB390" s="247"/>
      <c r="MAC390" s="247"/>
      <c r="MAD390" s="247"/>
      <c r="MAE390" s="247"/>
      <c r="MAF390" s="247"/>
      <c r="MAG390" s="247"/>
      <c r="MAH390" s="247"/>
      <c r="MAI390" s="247"/>
      <c r="MAJ390" s="247"/>
      <c r="MAK390" s="247"/>
      <c r="MAL390" s="247"/>
      <c r="MAM390" s="247"/>
      <c r="MAN390" s="247"/>
      <c r="MAO390" s="247"/>
      <c r="MAP390" s="247"/>
      <c r="MAQ390" s="247"/>
      <c r="MAR390" s="247"/>
      <c r="MAS390" s="247"/>
      <c r="MAT390" s="247"/>
      <c r="MAU390" s="247"/>
      <c r="MAV390" s="247"/>
      <c r="MAW390" s="247"/>
      <c r="MAX390" s="247"/>
      <c r="MAY390" s="247"/>
      <c r="MAZ390" s="247"/>
      <c r="MBA390" s="247"/>
      <c r="MBB390" s="247"/>
      <c r="MBC390" s="247"/>
      <c r="MBD390" s="247"/>
      <c r="MBE390" s="247"/>
      <c r="MBF390" s="247"/>
      <c r="MBG390" s="247"/>
      <c r="MBH390" s="247"/>
      <c r="MBI390" s="247"/>
      <c r="MBJ390" s="247"/>
      <c r="MBK390" s="247"/>
      <c r="MBL390" s="247"/>
      <c r="MBM390" s="247"/>
      <c r="MBN390" s="247"/>
      <c r="MBO390" s="247"/>
      <c r="MBP390" s="247"/>
      <c r="MBQ390" s="247"/>
      <c r="MBR390" s="247"/>
      <c r="MBS390" s="247"/>
      <c r="MBT390" s="247"/>
      <c r="MBU390" s="247"/>
      <c r="MBV390" s="247"/>
      <c r="MBW390" s="247"/>
      <c r="MBX390" s="247"/>
      <c r="MBY390" s="247"/>
      <c r="MBZ390" s="247"/>
      <c r="MCA390" s="247"/>
      <c r="MCB390" s="247"/>
      <c r="MCC390" s="247"/>
      <c r="MCD390" s="247"/>
      <c r="MCE390" s="247"/>
      <c r="MCF390" s="247"/>
      <c r="MCG390" s="247"/>
      <c r="MCH390" s="247"/>
      <c r="MCI390" s="247"/>
      <c r="MCJ390" s="247"/>
      <c r="MCK390" s="247"/>
      <c r="MCL390" s="247"/>
      <c r="MCM390" s="247"/>
      <c r="MCN390" s="247"/>
      <c r="MCO390" s="247"/>
      <c r="MCP390" s="247"/>
      <c r="MCQ390" s="247"/>
      <c r="MCR390" s="247"/>
      <c r="MCS390" s="247"/>
      <c r="MCT390" s="247"/>
      <c r="MCU390" s="247"/>
      <c r="MCV390" s="247"/>
      <c r="MCW390" s="247"/>
      <c r="MCX390" s="247"/>
      <c r="MCY390" s="247"/>
      <c r="MCZ390" s="247"/>
      <c r="MDA390" s="247"/>
      <c r="MDB390" s="247"/>
      <c r="MDC390" s="247"/>
      <c r="MDD390" s="247"/>
      <c r="MDE390" s="247"/>
      <c r="MDF390" s="247"/>
      <c r="MDG390" s="247"/>
      <c r="MDH390" s="247"/>
      <c r="MDI390" s="247"/>
      <c r="MDJ390" s="247"/>
      <c r="MDK390" s="247"/>
      <c r="MDL390" s="247"/>
      <c r="MDM390" s="247"/>
      <c r="MDN390" s="247"/>
      <c r="MDO390" s="247"/>
      <c r="MDP390" s="247"/>
      <c r="MDQ390" s="247"/>
      <c r="MDR390" s="247"/>
      <c r="MDS390" s="247"/>
      <c r="MDT390" s="247"/>
      <c r="MDU390" s="247"/>
      <c r="MDV390" s="247"/>
      <c r="MDW390" s="247"/>
      <c r="MDX390" s="247"/>
      <c r="MDY390" s="247"/>
      <c r="MDZ390" s="247"/>
      <c r="MEA390" s="247"/>
      <c r="MEB390" s="247"/>
      <c r="MEC390" s="247"/>
      <c r="MED390" s="247"/>
      <c r="MEE390" s="247"/>
      <c r="MEF390" s="247"/>
      <c r="MEG390" s="247"/>
      <c r="MEH390" s="247"/>
      <c r="MEI390" s="247"/>
      <c r="MEJ390" s="247"/>
      <c r="MEK390" s="247"/>
      <c r="MEL390" s="247"/>
      <c r="MEM390" s="247"/>
      <c r="MEN390" s="247"/>
      <c r="MEO390" s="247"/>
      <c r="MEP390" s="247"/>
      <c r="MEQ390" s="247"/>
      <c r="MER390" s="247"/>
      <c r="MES390" s="247"/>
      <c r="MET390" s="247"/>
      <c r="MEU390" s="247"/>
      <c r="MEV390" s="247"/>
      <c r="MEW390" s="247"/>
      <c r="MEX390" s="247"/>
      <c r="MEY390" s="247"/>
      <c r="MEZ390" s="247"/>
      <c r="MFA390" s="247"/>
      <c r="MFB390" s="247"/>
      <c r="MFC390" s="247"/>
      <c r="MFD390" s="247"/>
      <c r="MFE390" s="247"/>
      <c r="MFF390" s="247"/>
      <c r="MFG390" s="247"/>
      <c r="MFH390" s="247"/>
      <c r="MFI390" s="247"/>
      <c r="MFJ390" s="247"/>
      <c r="MFK390" s="247"/>
      <c r="MFL390" s="247"/>
      <c r="MFM390" s="247"/>
      <c r="MFN390" s="247"/>
      <c r="MFO390" s="247"/>
      <c r="MFP390" s="247"/>
      <c r="MFQ390" s="247"/>
      <c r="MFR390" s="247"/>
      <c r="MFS390" s="247"/>
      <c r="MFT390" s="247"/>
      <c r="MFU390" s="247"/>
      <c r="MFV390" s="247"/>
      <c r="MFW390" s="247"/>
      <c r="MFX390" s="247"/>
      <c r="MFY390" s="247"/>
      <c r="MFZ390" s="247"/>
      <c r="MGA390" s="247"/>
      <c r="MGB390" s="247"/>
      <c r="MGC390" s="247"/>
      <c r="MGD390" s="247"/>
      <c r="MGE390" s="247"/>
      <c r="MGF390" s="247"/>
      <c r="MGG390" s="247"/>
      <c r="MGH390" s="247"/>
      <c r="MGI390" s="247"/>
      <c r="MGJ390" s="247"/>
      <c r="MGK390" s="247"/>
      <c r="MGL390" s="247"/>
      <c r="MGM390" s="247"/>
      <c r="MGN390" s="247"/>
      <c r="MGO390" s="247"/>
      <c r="MGP390" s="247"/>
      <c r="MGQ390" s="247"/>
      <c r="MGR390" s="247"/>
      <c r="MGS390" s="247"/>
      <c r="MGT390" s="247"/>
      <c r="MGU390" s="247"/>
      <c r="MGV390" s="247"/>
      <c r="MGW390" s="247"/>
      <c r="MGX390" s="247"/>
      <c r="MGY390" s="247"/>
      <c r="MGZ390" s="247"/>
      <c r="MHA390" s="247"/>
      <c r="MHB390" s="247"/>
      <c r="MHC390" s="247"/>
      <c r="MHD390" s="247"/>
      <c r="MHE390" s="247"/>
      <c r="MHF390" s="247"/>
      <c r="MHG390" s="247"/>
      <c r="MHH390" s="247"/>
      <c r="MHI390" s="247"/>
      <c r="MHJ390" s="247"/>
      <c r="MHK390" s="247"/>
      <c r="MHL390" s="247"/>
      <c r="MHM390" s="247"/>
      <c r="MHN390" s="247"/>
      <c r="MHO390" s="247"/>
      <c r="MHP390" s="247"/>
      <c r="MHQ390" s="247"/>
      <c r="MHR390" s="247"/>
      <c r="MHS390" s="247"/>
      <c r="MHT390" s="247"/>
      <c r="MHU390" s="247"/>
      <c r="MHV390" s="247"/>
      <c r="MHW390" s="247"/>
      <c r="MHX390" s="247"/>
      <c r="MHY390" s="247"/>
      <c r="MHZ390" s="247"/>
      <c r="MIA390" s="247"/>
      <c r="MIB390" s="247"/>
      <c r="MIC390" s="247"/>
      <c r="MID390" s="247"/>
      <c r="MIE390" s="247"/>
      <c r="MIF390" s="247"/>
      <c r="MIG390" s="247"/>
      <c r="MIH390" s="247"/>
      <c r="MII390" s="247"/>
      <c r="MIJ390" s="247"/>
      <c r="MIK390" s="247"/>
      <c r="MIL390" s="247"/>
      <c r="MIM390" s="247"/>
      <c r="MIN390" s="247"/>
      <c r="MIO390" s="247"/>
      <c r="MIP390" s="247"/>
      <c r="MIQ390" s="247"/>
      <c r="MIR390" s="247"/>
      <c r="MIS390" s="247"/>
      <c r="MIT390" s="247"/>
      <c r="MIU390" s="247"/>
      <c r="MIV390" s="247"/>
      <c r="MIW390" s="247"/>
      <c r="MIX390" s="247"/>
      <c r="MIY390" s="247"/>
      <c r="MIZ390" s="247"/>
      <c r="MJA390" s="247"/>
      <c r="MJB390" s="247"/>
      <c r="MJC390" s="247"/>
      <c r="MJD390" s="247"/>
      <c r="MJE390" s="247"/>
      <c r="MJF390" s="247"/>
      <c r="MJG390" s="247"/>
      <c r="MJH390" s="247"/>
      <c r="MJI390" s="247"/>
      <c r="MJJ390" s="247"/>
      <c r="MJK390" s="247"/>
      <c r="MJL390" s="247"/>
      <c r="MJM390" s="247"/>
      <c r="MJN390" s="247"/>
      <c r="MJO390" s="247"/>
      <c r="MJP390" s="247"/>
      <c r="MJQ390" s="247"/>
      <c r="MJR390" s="247"/>
      <c r="MJS390" s="247"/>
      <c r="MJT390" s="247"/>
      <c r="MJU390" s="247"/>
      <c r="MJV390" s="247"/>
      <c r="MJW390" s="247"/>
      <c r="MJX390" s="247"/>
      <c r="MJY390" s="247"/>
      <c r="MJZ390" s="247"/>
      <c r="MKA390" s="247"/>
      <c r="MKB390" s="247"/>
      <c r="MKC390" s="247"/>
      <c r="MKD390" s="247"/>
      <c r="MKE390" s="247"/>
      <c r="MKF390" s="247"/>
      <c r="MKG390" s="247"/>
      <c r="MKH390" s="247"/>
      <c r="MKI390" s="247"/>
      <c r="MKJ390" s="247"/>
      <c r="MKK390" s="247"/>
      <c r="MKL390" s="247"/>
      <c r="MKM390" s="247"/>
      <c r="MKN390" s="247"/>
      <c r="MKO390" s="247"/>
      <c r="MKP390" s="247"/>
      <c r="MKQ390" s="247"/>
      <c r="MKR390" s="247"/>
      <c r="MKS390" s="247"/>
      <c r="MKT390" s="247"/>
      <c r="MKU390" s="247"/>
      <c r="MKV390" s="247"/>
      <c r="MKW390" s="247"/>
      <c r="MKX390" s="247"/>
      <c r="MKY390" s="247"/>
      <c r="MKZ390" s="247"/>
      <c r="MLA390" s="247"/>
      <c r="MLB390" s="247"/>
      <c r="MLC390" s="247"/>
      <c r="MLD390" s="247"/>
      <c r="MLE390" s="247"/>
      <c r="MLF390" s="247"/>
      <c r="MLG390" s="247"/>
      <c r="MLH390" s="247"/>
      <c r="MLI390" s="247"/>
      <c r="MLJ390" s="247"/>
      <c r="MLK390" s="247"/>
      <c r="MLL390" s="247"/>
      <c r="MLM390" s="247"/>
      <c r="MLN390" s="247"/>
      <c r="MLO390" s="247"/>
      <c r="MLP390" s="247"/>
      <c r="MLQ390" s="247"/>
      <c r="MLR390" s="247"/>
      <c r="MLS390" s="247"/>
      <c r="MLT390" s="247"/>
      <c r="MLU390" s="247"/>
      <c r="MLV390" s="247"/>
      <c r="MLW390" s="247"/>
      <c r="MLX390" s="247"/>
      <c r="MLY390" s="247"/>
      <c r="MLZ390" s="247"/>
      <c r="MMA390" s="247"/>
      <c r="MMB390" s="247"/>
      <c r="MMC390" s="247"/>
      <c r="MMD390" s="247"/>
      <c r="MME390" s="247"/>
      <c r="MMF390" s="247"/>
      <c r="MMG390" s="247"/>
      <c r="MMH390" s="247"/>
      <c r="MMI390" s="247"/>
      <c r="MMJ390" s="247"/>
      <c r="MMK390" s="247"/>
      <c r="MML390" s="247"/>
      <c r="MMM390" s="247"/>
      <c r="MMN390" s="247"/>
      <c r="MMO390" s="247"/>
      <c r="MMP390" s="247"/>
      <c r="MMQ390" s="247"/>
      <c r="MMR390" s="247"/>
      <c r="MMS390" s="247"/>
      <c r="MMT390" s="247"/>
      <c r="MMU390" s="247"/>
      <c r="MMV390" s="247"/>
      <c r="MMW390" s="247"/>
      <c r="MMX390" s="247"/>
      <c r="MMY390" s="247"/>
      <c r="MMZ390" s="247"/>
      <c r="MNA390" s="247"/>
      <c r="MNB390" s="247"/>
      <c r="MNC390" s="247"/>
      <c r="MND390" s="247"/>
      <c r="MNE390" s="247"/>
      <c r="MNF390" s="247"/>
      <c r="MNG390" s="247"/>
      <c r="MNH390" s="247"/>
      <c r="MNI390" s="247"/>
      <c r="MNJ390" s="247"/>
      <c r="MNK390" s="247"/>
      <c r="MNL390" s="247"/>
      <c r="MNM390" s="247"/>
      <c r="MNN390" s="247"/>
      <c r="MNO390" s="247"/>
      <c r="MNP390" s="247"/>
      <c r="MNQ390" s="247"/>
      <c r="MNR390" s="247"/>
      <c r="MNS390" s="247"/>
      <c r="MNT390" s="247"/>
      <c r="MNU390" s="247"/>
      <c r="MNV390" s="247"/>
      <c r="MNW390" s="247"/>
      <c r="MNX390" s="247"/>
      <c r="MNY390" s="247"/>
      <c r="MNZ390" s="247"/>
      <c r="MOA390" s="247"/>
      <c r="MOB390" s="247"/>
      <c r="MOC390" s="247"/>
      <c r="MOD390" s="247"/>
      <c r="MOE390" s="247"/>
      <c r="MOF390" s="247"/>
      <c r="MOG390" s="247"/>
      <c r="MOH390" s="247"/>
      <c r="MOI390" s="247"/>
      <c r="MOJ390" s="247"/>
      <c r="MOK390" s="247"/>
      <c r="MOL390" s="247"/>
      <c r="MOM390" s="247"/>
      <c r="MON390" s="247"/>
      <c r="MOO390" s="247"/>
      <c r="MOP390" s="247"/>
      <c r="MOQ390" s="247"/>
      <c r="MOR390" s="247"/>
      <c r="MOS390" s="247"/>
      <c r="MOT390" s="247"/>
      <c r="MOU390" s="247"/>
      <c r="MOV390" s="247"/>
      <c r="MOW390" s="247"/>
      <c r="MOX390" s="247"/>
      <c r="MOY390" s="247"/>
      <c r="MOZ390" s="247"/>
      <c r="MPA390" s="247"/>
      <c r="MPB390" s="247"/>
      <c r="MPC390" s="247"/>
      <c r="MPD390" s="247"/>
      <c r="MPE390" s="247"/>
      <c r="MPF390" s="247"/>
      <c r="MPG390" s="247"/>
      <c r="MPH390" s="247"/>
      <c r="MPI390" s="247"/>
      <c r="MPJ390" s="247"/>
      <c r="MPK390" s="247"/>
      <c r="MPL390" s="247"/>
      <c r="MPM390" s="247"/>
      <c r="MPN390" s="247"/>
      <c r="MPO390" s="247"/>
      <c r="MPP390" s="247"/>
      <c r="MPQ390" s="247"/>
      <c r="MPR390" s="247"/>
      <c r="MPS390" s="247"/>
      <c r="MPT390" s="247"/>
      <c r="MPU390" s="247"/>
      <c r="MPV390" s="247"/>
      <c r="MPW390" s="247"/>
      <c r="MPX390" s="247"/>
      <c r="MPY390" s="247"/>
      <c r="MPZ390" s="247"/>
      <c r="MQA390" s="247"/>
      <c r="MQB390" s="247"/>
      <c r="MQC390" s="247"/>
      <c r="MQD390" s="247"/>
      <c r="MQE390" s="247"/>
      <c r="MQF390" s="247"/>
      <c r="MQG390" s="247"/>
      <c r="MQH390" s="247"/>
      <c r="MQI390" s="247"/>
      <c r="MQJ390" s="247"/>
      <c r="MQK390" s="247"/>
      <c r="MQL390" s="247"/>
      <c r="MQM390" s="247"/>
      <c r="MQN390" s="247"/>
      <c r="MQO390" s="247"/>
      <c r="MQP390" s="247"/>
      <c r="MQQ390" s="247"/>
      <c r="MQR390" s="247"/>
      <c r="MQS390" s="247"/>
      <c r="MQT390" s="247"/>
      <c r="MQU390" s="247"/>
      <c r="MQV390" s="247"/>
      <c r="MQW390" s="247"/>
      <c r="MQX390" s="247"/>
      <c r="MQY390" s="247"/>
      <c r="MQZ390" s="247"/>
      <c r="MRA390" s="247"/>
      <c r="MRB390" s="247"/>
      <c r="MRC390" s="247"/>
      <c r="MRD390" s="247"/>
      <c r="MRE390" s="247"/>
      <c r="MRF390" s="247"/>
      <c r="MRG390" s="247"/>
      <c r="MRH390" s="247"/>
      <c r="MRI390" s="247"/>
      <c r="MRJ390" s="247"/>
      <c r="MRK390" s="247"/>
      <c r="MRL390" s="247"/>
      <c r="MRM390" s="247"/>
      <c r="MRN390" s="247"/>
      <c r="MRO390" s="247"/>
      <c r="MRP390" s="247"/>
      <c r="MRQ390" s="247"/>
      <c r="MRR390" s="247"/>
      <c r="MRS390" s="247"/>
      <c r="MRT390" s="247"/>
      <c r="MRU390" s="247"/>
      <c r="MRV390" s="247"/>
      <c r="MRW390" s="247"/>
      <c r="MRX390" s="247"/>
      <c r="MRY390" s="247"/>
      <c r="MRZ390" s="247"/>
      <c r="MSA390" s="247"/>
      <c r="MSB390" s="247"/>
      <c r="MSC390" s="247"/>
      <c r="MSD390" s="247"/>
      <c r="MSE390" s="247"/>
      <c r="MSF390" s="247"/>
      <c r="MSG390" s="247"/>
      <c r="MSH390" s="247"/>
      <c r="MSI390" s="247"/>
      <c r="MSJ390" s="247"/>
      <c r="MSK390" s="247"/>
      <c r="MSL390" s="247"/>
      <c r="MSM390" s="247"/>
      <c r="MSN390" s="247"/>
      <c r="MSO390" s="247"/>
      <c r="MSP390" s="247"/>
      <c r="MSQ390" s="247"/>
      <c r="MSR390" s="247"/>
      <c r="MSS390" s="247"/>
      <c r="MST390" s="247"/>
      <c r="MSU390" s="247"/>
      <c r="MSV390" s="247"/>
      <c r="MSW390" s="247"/>
      <c r="MSX390" s="247"/>
      <c r="MSY390" s="247"/>
      <c r="MSZ390" s="247"/>
      <c r="MTA390" s="247"/>
      <c r="MTB390" s="247"/>
      <c r="MTC390" s="247"/>
      <c r="MTD390" s="247"/>
      <c r="MTE390" s="247"/>
      <c r="MTF390" s="247"/>
      <c r="MTG390" s="247"/>
      <c r="MTH390" s="247"/>
      <c r="MTI390" s="247"/>
      <c r="MTJ390" s="247"/>
      <c r="MTK390" s="247"/>
      <c r="MTL390" s="247"/>
      <c r="MTM390" s="247"/>
      <c r="MTN390" s="247"/>
      <c r="MTO390" s="247"/>
      <c r="MTP390" s="247"/>
      <c r="MTQ390" s="247"/>
      <c r="MTR390" s="247"/>
      <c r="MTS390" s="247"/>
      <c r="MTT390" s="247"/>
      <c r="MTU390" s="247"/>
      <c r="MTV390" s="247"/>
      <c r="MTW390" s="247"/>
      <c r="MTX390" s="247"/>
      <c r="MTY390" s="247"/>
      <c r="MTZ390" s="247"/>
      <c r="MUA390" s="247"/>
      <c r="MUB390" s="247"/>
      <c r="MUC390" s="247"/>
      <c r="MUD390" s="247"/>
      <c r="MUE390" s="247"/>
      <c r="MUF390" s="247"/>
      <c r="MUG390" s="247"/>
      <c r="MUH390" s="247"/>
      <c r="MUI390" s="247"/>
      <c r="MUJ390" s="247"/>
      <c r="MUK390" s="247"/>
      <c r="MUL390" s="247"/>
      <c r="MUM390" s="247"/>
      <c r="MUN390" s="247"/>
      <c r="MUO390" s="247"/>
      <c r="MUP390" s="247"/>
      <c r="MUQ390" s="247"/>
      <c r="MUR390" s="247"/>
      <c r="MUS390" s="247"/>
      <c r="MUT390" s="247"/>
      <c r="MUU390" s="247"/>
      <c r="MUV390" s="247"/>
      <c r="MUW390" s="247"/>
      <c r="MUX390" s="247"/>
      <c r="MUY390" s="247"/>
      <c r="MUZ390" s="247"/>
      <c r="MVA390" s="247"/>
      <c r="MVB390" s="247"/>
      <c r="MVC390" s="247"/>
      <c r="MVD390" s="247"/>
      <c r="MVE390" s="247"/>
      <c r="MVF390" s="247"/>
      <c r="MVG390" s="247"/>
      <c r="MVH390" s="247"/>
      <c r="MVI390" s="247"/>
      <c r="MVJ390" s="247"/>
      <c r="MVK390" s="247"/>
      <c r="MVL390" s="247"/>
      <c r="MVM390" s="247"/>
      <c r="MVN390" s="247"/>
      <c r="MVO390" s="247"/>
      <c r="MVP390" s="247"/>
      <c r="MVQ390" s="247"/>
      <c r="MVR390" s="247"/>
      <c r="MVS390" s="247"/>
      <c r="MVT390" s="247"/>
      <c r="MVU390" s="247"/>
      <c r="MVV390" s="247"/>
      <c r="MVW390" s="247"/>
      <c r="MVX390" s="247"/>
      <c r="MVY390" s="247"/>
      <c r="MVZ390" s="247"/>
      <c r="MWA390" s="247"/>
      <c r="MWB390" s="247"/>
      <c r="MWC390" s="247"/>
      <c r="MWD390" s="247"/>
      <c r="MWE390" s="247"/>
      <c r="MWF390" s="247"/>
      <c r="MWG390" s="247"/>
      <c r="MWH390" s="247"/>
      <c r="MWI390" s="247"/>
      <c r="MWJ390" s="247"/>
      <c r="MWK390" s="247"/>
      <c r="MWL390" s="247"/>
      <c r="MWM390" s="247"/>
      <c r="MWN390" s="247"/>
      <c r="MWO390" s="247"/>
      <c r="MWP390" s="247"/>
      <c r="MWQ390" s="247"/>
      <c r="MWR390" s="247"/>
      <c r="MWS390" s="247"/>
      <c r="MWT390" s="247"/>
      <c r="MWU390" s="247"/>
      <c r="MWV390" s="247"/>
      <c r="MWW390" s="247"/>
      <c r="MWX390" s="247"/>
      <c r="MWY390" s="247"/>
      <c r="MWZ390" s="247"/>
      <c r="MXA390" s="247"/>
      <c r="MXB390" s="247"/>
      <c r="MXC390" s="247"/>
      <c r="MXD390" s="247"/>
      <c r="MXE390" s="247"/>
      <c r="MXF390" s="247"/>
      <c r="MXG390" s="247"/>
      <c r="MXH390" s="247"/>
      <c r="MXI390" s="247"/>
      <c r="MXJ390" s="247"/>
      <c r="MXK390" s="247"/>
      <c r="MXL390" s="247"/>
      <c r="MXM390" s="247"/>
      <c r="MXN390" s="247"/>
      <c r="MXO390" s="247"/>
      <c r="MXP390" s="247"/>
      <c r="MXQ390" s="247"/>
      <c r="MXR390" s="247"/>
      <c r="MXS390" s="247"/>
      <c r="MXT390" s="247"/>
      <c r="MXU390" s="247"/>
      <c r="MXV390" s="247"/>
      <c r="MXW390" s="247"/>
      <c r="MXX390" s="247"/>
      <c r="MXY390" s="247"/>
      <c r="MXZ390" s="247"/>
      <c r="MYA390" s="247"/>
      <c r="MYB390" s="247"/>
      <c r="MYC390" s="247"/>
      <c r="MYD390" s="247"/>
      <c r="MYE390" s="247"/>
      <c r="MYF390" s="247"/>
      <c r="MYG390" s="247"/>
      <c r="MYH390" s="247"/>
      <c r="MYI390" s="247"/>
      <c r="MYJ390" s="247"/>
      <c r="MYK390" s="247"/>
      <c r="MYL390" s="247"/>
      <c r="MYM390" s="247"/>
      <c r="MYN390" s="247"/>
      <c r="MYO390" s="247"/>
      <c r="MYP390" s="247"/>
      <c r="MYQ390" s="247"/>
      <c r="MYR390" s="247"/>
      <c r="MYS390" s="247"/>
      <c r="MYT390" s="247"/>
      <c r="MYU390" s="247"/>
      <c r="MYV390" s="247"/>
      <c r="MYW390" s="247"/>
      <c r="MYX390" s="247"/>
      <c r="MYY390" s="247"/>
      <c r="MYZ390" s="247"/>
      <c r="MZA390" s="247"/>
      <c r="MZB390" s="247"/>
      <c r="MZC390" s="247"/>
      <c r="MZD390" s="247"/>
      <c r="MZE390" s="247"/>
      <c r="MZF390" s="247"/>
      <c r="MZG390" s="247"/>
      <c r="MZH390" s="247"/>
      <c r="MZI390" s="247"/>
      <c r="MZJ390" s="247"/>
      <c r="MZK390" s="247"/>
      <c r="MZL390" s="247"/>
      <c r="MZM390" s="247"/>
      <c r="MZN390" s="247"/>
      <c r="MZO390" s="247"/>
      <c r="MZP390" s="247"/>
      <c r="MZQ390" s="247"/>
      <c r="MZR390" s="247"/>
      <c r="MZS390" s="247"/>
      <c r="MZT390" s="247"/>
      <c r="MZU390" s="247"/>
      <c r="MZV390" s="247"/>
      <c r="MZW390" s="247"/>
      <c r="MZX390" s="247"/>
      <c r="MZY390" s="247"/>
      <c r="MZZ390" s="247"/>
      <c r="NAA390" s="247"/>
      <c r="NAB390" s="247"/>
      <c r="NAC390" s="247"/>
      <c r="NAD390" s="247"/>
      <c r="NAE390" s="247"/>
      <c r="NAF390" s="247"/>
      <c r="NAG390" s="247"/>
      <c r="NAH390" s="247"/>
      <c r="NAI390" s="247"/>
      <c r="NAJ390" s="247"/>
      <c r="NAK390" s="247"/>
      <c r="NAL390" s="247"/>
      <c r="NAM390" s="247"/>
      <c r="NAN390" s="247"/>
      <c r="NAO390" s="247"/>
      <c r="NAP390" s="247"/>
      <c r="NAQ390" s="247"/>
      <c r="NAR390" s="247"/>
      <c r="NAS390" s="247"/>
      <c r="NAT390" s="247"/>
      <c r="NAU390" s="247"/>
      <c r="NAV390" s="247"/>
      <c r="NAW390" s="247"/>
      <c r="NAX390" s="247"/>
      <c r="NAY390" s="247"/>
      <c r="NAZ390" s="247"/>
      <c r="NBA390" s="247"/>
      <c r="NBB390" s="247"/>
      <c r="NBC390" s="247"/>
      <c r="NBD390" s="247"/>
      <c r="NBE390" s="247"/>
      <c r="NBF390" s="247"/>
      <c r="NBG390" s="247"/>
      <c r="NBH390" s="247"/>
      <c r="NBI390" s="247"/>
      <c r="NBJ390" s="247"/>
      <c r="NBK390" s="247"/>
      <c r="NBL390" s="247"/>
      <c r="NBM390" s="247"/>
      <c r="NBN390" s="247"/>
      <c r="NBO390" s="247"/>
      <c r="NBP390" s="247"/>
      <c r="NBQ390" s="247"/>
      <c r="NBR390" s="247"/>
      <c r="NBS390" s="247"/>
      <c r="NBT390" s="247"/>
      <c r="NBU390" s="247"/>
      <c r="NBV390" s="247"/>
      <c r="NBW390" s="247"/>
      <c r="NBX390" s="247"/>
      <c r="NBY390" s="247"/>
      <c r="NBZ390" s="247"/>
      <c r="NCA390" s="247"/>
      <c r="NCB390" s="247"/>
      <c r="NCC390" s="247"/>
      <c r="NCD390" s="247"/>
      <c r="NCE390" s="247"/>
      <c r="NCF390" s="247"/>
      <c r="NCG390" s="247"/>
      <c r="NCH390" s="247"/>
      <c r="NCI390" s="247"/>
      <c r="NCJ390" s="247"/>
      <c r="NCK390" s="247"/>
      <c r="NCL390" s="247"/>
      <c r="NCM390" s="247"/>
      <c r="NCN390" s="247"/>
      <c r="NCO390" s="247"/>
      <c r="NCP390" s="247"/>
      <c r="NCQ390" s="247"/>
      <c r="NCR390" s="247"/>
      <c r="NCS390" s="247"/>
      <c r="NCT390" s="247"/>
      <c r="NCU390" s="247"/>
      <c r="NCV390" s="247"/>
      <c r="NCW390" s="247"/>
      <c r="NCX390" s="247"/>
      <c r="NCY390" s="247"/>
      <c r="NCZ390" s="247"/>
      <c r="NDA390" s="247"/>
      <c r="NDB390" s="247"/>
      <c r="NDC390" s="247"/>
      <c r="NDD390" s="247"/>
      <c r="NDE390" s="247"/>
      <c r="NDF390" s="247"/>
      <c r="NDG390" s="247"/>
      <c r="NDH390" s="247"/>
      <c r="NDI390" s="247"/>
      <c r="NDJ390" s="247"/>
      <c r="NDK390" s="247"/>
      <c r="NDL390" s="247"/>
      <c r="NDM390" s="247"/>
      <c r="NDN390" s="247"/>
      <c r="NDO390" s="247"/>
      <c r="NDP390" s="247"/>
      <c r="NDQ390" s="247"/>
      <c r="NDR390" s="247"/>
      <c r="NDS390" s="247"/>
      <c r="NDT390" s="247"/>
      <c r="NDU390" s="247"/>
      <c r="NDV390" s="247"/>
      <c r="NDW390" s="247"/>
      <c r="NDX390" s="247"/>
      <c r="NDY390" s="247"/>
      <c r="NDZ390" s="247"/>
      <c r="NEA390" s="247"/>
      <c r="NEB390" s="247"/>
      <c r="NEC390" s="247"/>
      <c r="NED390" s="247"/>
      <c r="NEE390" s="247"/>
      <c r="NEF390" s="247"/>
      <c r="NEG390" s="247"/>
      <c r="NEH390" s="247"/>
      <c r="NEI390" s="247"/>
      <c r="NEJ390" s="247"/>
      <c r="NEK390" s="247"/>
      <c r="NEL390" s="247"/>
      <c r="NEM390" s="247"/>
      <c r="NEN390" s="247"/>
      <c r="NEO390" s="247"/>
      <c r="NEP390" s="247"/>
      <c r="NEQ390" s="247"/>
      <c r="NER390" s="247"/>
      <c r="NES390" s="247"/>
      <c r="NET390" s="247"/>
      <c r="NEU390" s="247"/>
      <c r="NEV390" s="247"/>
      <c r="NEW390" s="247"/>
      <c r="NEX390" s="247"/>
      <c r="NEY390" s="247"/>
      <c r="NEZ390" s="247"/>
      <c r="NFA390" s="247"/>
      <c r="NFB390" s="247"/>
      <c r="NFC390" s="247"/>
      <c r="NFD390" s="247"/>
      <c r="NFE390" s="247"/>
      <c r="NFF390" s="247"/>
      <c r="NFG390" s="247"/>
      <c r="NFH390" s="247"/>
      <c r="NFI390" s="247"/>
      <c r="NFJ390" s="247"/>
      <c r="NFK390" s="247"/>
      <c r="NFL390" s="247"/>
      <c r="NFM390" s="247"/>
      <c r="NFN390" s="247"/>
      <c r="NFO390" s="247"/>
      <c r="NFP390" s="247"/>
      <c r="NFQ390" s="247"/>
      <c r="NFR390" s="247"/>
      <c r="NFS390" s="247"/>
      <c r="NFT390" s="247"/>
      <c r="NFU390" s="247"/>
      <c r="NFV390" s="247"/>
      <c r="NFW390" s="247"/>
      <c r="NFX390" s="247"/>
      <c r="NFY390" s="247"/>
      <c r="NFZ390" s="247"/>
      <c r="NGA390" s="247"/>
      <c r="NGB390" s="247"/>
      <c r="NGC390" s="247"/>
      <c r="NGD390" s="247"/>
      <c r="NGE390" s="247"/>
      <c r="NGF390" s="247"/>
      <c r="NGG390" s="247"/>
      <c r="NGH390" s="247"/>
      <c r="NGI390" s="247"/>
      <c r="NGJ390" s="247"/>
      <c r="NGK390" s="247"/>
      <c r="NGL390" s="247"/>
      <c r="NGM390" s="247"/>
      <c r="NGN390" s="247"/>
      <c r="NGO390" s="247"/>
      <c r="NGP390" s="247"/>
      <c r="NGQ390" s="247"/>
      <c r="NGR390" s="247"/>
      <c r="NGS390" s="247"/>
      <c r="NGT390" s="247"/>
      <c r="NGU390" s="247"/>
      <c r="NGV390" s="247"/>
      <c r="NGW390" s="247"/>
      <c r="NGX390" s="247"/>
      <c r="NGY390" s="247"/>
      <c r="NGZ390" s="247"/>
      <c r="NHA390" s="247"/>
      <c r="NHB390" s="247"/>
      <c r="NHC390" s="247"/>
      <c r="NHD390" s="247"/>
      <c r="NHE390" s="247"/>
      <c r="NHF390" s="247"/>
      <c r="NHG390" s="247"/>
      <c r="NHH390" s="247"/>
      <c r="NHI390" s="247"/>
      <c r="NHJ390" s="247"/>
      <c r="NHK390" s="247"/>
      <c r="NHL390" s="247"/>
      <c r="NHM390" s="247"/>
      <c r="NHN390" s="247"/>
      <c r="NHO390" s="247"/>
      <c r="NHP390" s="247"/>
      <c r="NHQ390" s="247"/>
      <c r="NHR390" s="247"/>
      <c r="NHS390" s="247"/>
      <c r="NHT390" s="247"/>
      <c r="NHU390" s="247"/>
      <c r="NHV390" s="247"/>
      <c r="NHW390" s="247"/>
      <c r="NHX390" s="247"/>
      <c r="NHY390" s="247"/>
      <c r="NHZ390" s="247"/>
      <c r="NIA390" s="247"/>
      <c r="NIB390" s="247"/>
      <c r="NIC390" s="247"/>
      <c r="NID390" s="247"/>
      <c r="NIE390" s="247"/>
      <c r="NIF390" s="247"/>
      <c r="NIG390" s="247"/>
      <c r="NIH390" s="247"/>
      <c r="NII390" s="247"/>
      <c r="NIJ390" s="247"/>
      <c r="NIK390" s="247"/>
      <c r="NIL390" s="247"/>
      <c r="NIM390" s="247"/>
      <c r="NIN390" s="247"/>
      <c r="NIO390" s="247"/>
      <c r="NIP390" s="247"/>
      <c r="NIQ390" s="247"/>
      <c r="NIR390" s="247"/>
      <c r="NIS390" s="247"/>
      <c r="NIT390" s="247"/>
      <c r="NIU390" s="247"/>
      <c r="NIV390" s="247"/>
      <c r="NIW390" s="247"/>
      <c r="NIX390" s="247"/>
      <c r="NIY390" s="247"/>
      <c r="NIZ390" s="247"/>
      <c r="NJA390" s="247"/>
      <c r="NJB390" s="247"/>
      <c r="NJC390" s="247"/>
      <c r="NJD390" s="247"/>
      <c r="NJE390" s="247"/>
      <c r="NJF390" s="247"/>
      <c r="NJG390" s="247"/>
      <c r="NJH390" s="247"/>
      <c r="NJI390" s="247"/>
      <c r="NJJ390" s="247"/>
      <c r="NJK390" s="247"/>
      <c r="NJL390" s="247"/>
      <c r="NJM390" s="247"/>
      <c r="NJN390" s="247"/>
      <c r="NJO390" s="247"/>
      <c r="NJP390" s="247"/>
      <c r="NJQ390" s="247"/>
      <c r="NJR390" s="247"/>
      <c r="NJS390" s="247"/>
      <c r="NJT390" s="247"/>
      <c r="NJU390" s="247"/>
      <c r="NJV390" s="247"/>
      <c r="NJW390" s="247"/>
      <c r="NJX390" s="247"/>
      <c r="NJY390" s="247"/>
      <c r="NJZ390" s="247"/>
      <c r="NKA390" s="247"/>
      <c r="NKB390" s="247"/>
      <c r="NKC390" s="247"/>
      <c r="NKD390" s="247"/>
      <c r="NKE390" s="247"/>
      <c r="NKF390" s="247"/>
      <c r="NKG390" s="247"/>
      <c r="NKH390" s="247"/>
      <c r="NKI390" s="247"/>
      <c r="NKJ390" s="247"/>
      <c r="NKK390" s="247"/>
      <c r="NKL390" s="247"/>
      <c r="NKM390" s="247"/>
      <c r="NKN390" s="247"/>
      <c r="NKO390" s="247"/>
      <c r="NKP390" s="247"/>
      <c r="NKQ390" s="247"/>
      <c r="NKR390" s="247"/>
      <c r="NKS390" s="247"/>
      <c r="NKT390" s="247"/>
      <c r="NKU390" s="247"/>
      <c r="NKV390" s="247"/>
      <c r="NKW390" s="247"/>
      <c r="NKX390" s="247"/>
      <c r="NKY390" s="247"/>
      <c r="NKZ390" s="247"/>
      <c r="NLA390" s="247"/>
      <c r="NLB390" s="247"/>
      <c r="NLC390" s="247"/>
      <c r="NLD390" s="247"/>
      <c r="NLE390" s="247"/>
      <c r="NLF390" s="247"/>
      <c r="NLG390" s="247"/>
      <c r="NLH390" s="247"/>
      <c r="NLI390" s="247"/>
      <c r="NLJ390" s="247"/>
      <c r="NLK390" s="247"/>
      <c r="NLL390" s="247"/>
      <c r="NLM390" s="247"/>
      <c r="NLN390" s="247"/>
      <c r="NLO390" s="247"/>
      <c r="NLP390" s="247"/>
      <c r="NLQ390" s="247"/>
      <c r="NLR390" s="247"/>
      <c r="NLS390" s="247"/>
      <c r="NLT390" s="247"/>
      <c r="NLU390" s="247"/>
      <c r="NLV390" s="247"/>
      <c r="NLW390" s="247"/>
      <c r="NLX390" s="247"/>
      <c r="NLY390" s="247"/>
      <c r="NLZ390" s="247"/>
      <c r="NMA390" s="247"/>
      <c r="NMB390" s="247"/>
      <c r="NMC390" s="247"/>
      <c r="NMD390" s="247"/>
      <c r="NME390" s="247"/>
      <c r="NMF390" s="247"/>
      <c r="NMG390" s="247"/>
      <c r="NMH390" s="247"/>
      <c r="NMI390" s="247"/>
      <c r="NMJ390" s="247"/>
      <c r="NMK390" s="247"/>
      <c r="NML390" s="247"/>
      <c r="NMM390" s="247"/>
      <c r="NMN390" s="247"/>
      <c r="NMO390" s="247"/>
      <c r="NMP390" s="247"/>
      <c r="NMQ390" s="247"/>
      <c r="NMR390" s="247"/>
      <c r="NMS390" s="247"/>
      <c r="NMT390" s="247"/>
      <c r="NMU390" s="247"/>
      <c r="NMV390" s="247"/>
      <c r="NMW390" s="247"/>
      <c r="NMX390" s="247"/>
      <c r="NMY390" s="247"/>
      <c r="NMZ390" s="247"/>
      <c r="NNA390" s="247"/>
      <c r="NNB390" s="247"/>
      <c r="NNC390" s="247"/>
      <c r="NND390" s="247"/>
      <c r="NNE390" s="247"/>
      <c r="NNF390" s="247"/>
      <c r="NNG390" s="247"/>
      <c r="NNH390" s="247"/>
      <c r="NNI390" s="247"/>
      <c r="NNJ390" s="247"/>
      <c r="NNK390" s="247"/>
      <c r="NNL390" s="247"/>
      <c r="NNM390" s="247"/>
      <c r="NNN390" s="247"/>
      <c r="NNO390" s="247"/>
      <c r="NNP390" s="247"/>
      <c r="NNQ390" s="247"/>
      <c r="NNR390" s="247"/>
      <c r="NNS390" s="247"/>
      <c r="NNT390" s="247"/>
      <c r="NNU390" s="247"/>
      <c r="NNV390" s="247"/>
      <c r="NNW390" s="247"/>
      <c r="NNX390" s="247"/>
      <c r="NNY390" s="247"/>
      <c r="NNZ390" s="247"/>
      <c r="NOA390" s="247"/>
      <c r="NOB390" s="247"/>
      <c r="NOC390" s="247"/>
      <c r="NOD390" s="247"/>
      <c r="NOE390" s="247"/>
      <c r="NOF390" s="247"/>
      <c r="NOG390" s="247"/>
      <c r="NOH390" s="247"/>
      <c r="NOI390" s="247"/>
      <c r="NOJ390" s="247"/>
      <c r="NOK390" s="247"/>
      <c r="NOL390" s="247"/>
      <c r="NOM390" s="247"/>
      <c r="NON390" s="247"/>
      <c r="NOO390" s="247"/>
      <c r="NOP390" s="247"/>
      <c r="NOQ390" s="247"/>
      <c r="NOR390" s="247"/>
      <c r="NOS390" s="247"/>
      <c r="NOT390" s="247"/>
      <c r="NOU390" s="247"/>
      <c r="NOV390" s="247"/>
      <c r="NOW390" s="247"/>
      <c r="NOX390" s="247"/>
      <c r="NOY390" s="247"/>
      <c r="NOZ390" s="247"/>
      <c r="NPA390" s="247"/>
      <c r="NPB390" s="247"/>
      <c r="NPC390" s="247"/>
      <c r="NPD390" s="247"/>
      <c r="NPE390" s="247"/>
      <c r="NPF390" s="247"/>
      <c r="NPG390" s="247"/>
      <c r="NPH390" s="247"/>
      <c r="NPI390" s="247"/>
      <c r="NPJ390" s="247"/>
      <c r="NPK390" s="247"/>
      <c r="NPL390" s="247"/>
      <c r="NPM390" s="247"/>
      <c r="NPN390" s="247"/>
      <c r="NPO390" s="247"/>
      <c r="NPP390" s="247"/>
      <c r="NPQ390" s="247"/>
      <c r="NPR390" s="247"/>
      <c r="NPS390" s="247"/>
      <c r="NPT390" s="247"/>
      <c r="NPU390" s="247"/>
      <c r="NPV390" s="247"/>
      <c r="NPW390" s="247"/>
      <c r="NPX390" s="247"/>
      <c r="NPY390" s="247"/>
      <c r="NPZ390" s="247"/>
      <c r="NQA390" s="247"/>
      <c r="NQB390" s="247"/>
      <c r="NQC390" s="247"/>
      <c r="NQD390" s="247"/>
      <c r="NQE390" s="247"/>
      <c r="NQF390" s="247"/>
      <c r="NQG390" s="247"/>
      <c r="NQH390" s="247"/>
      <c r="NQI390" s="247"/>
      <c r="NQJ390" s="247"/>
      <c r="NQK390" s="247"/>
      <c r="NQL390" s="247"/>
      <c r="NQM390" s="247"/>
      <c r="NQN390" s="247"/>
      <c r="NQO390" s="247"/>
      <c r="NQP390" s="247"/>
      <c r="NQQ390" s="247"/>
      <c r="NQR390" s="247"/>
      <c r="NQS390" s="247"/>
      <c r="NQT390" s="247"/>
      <c r="NQU390" s="247"/>
      <c r="NQV390" s="247"/>
      <c r="NQW390" s="247"/>
      <c r="NQX390" s="247"/>
      <c r="NQY390" s="247"/>
      <c r="NQZ390" s="247"/>
      <c r="NRA390" s="247"/>
      <c r="NRB390" s="247"/>
      <c r="NRC390" s="247"/>
      <c r="NRD390" s="247"/>
      <c r="NRE390" s="247"/>
      <c r="NRF390" s="247"/>
      <c r="NRG390" s="247"/>
      <c r="NRH390" s="247"/>
      <c r="NRI390" s="247"/>
      <c r="NRJ390" s="247"/>
      <c r="NRK390" s="247"/>
      <c r="NRL390" s="247"/>
      <c r="NRM390" s="247"/>
      <c r="NRN390" s="247"/>
      <c r="NRO390" s="247"/>
      <c r="NRP390" s="247"/>
      <c r="NRQ390" s="247"/>
      <c r="NRR390" s="247"/>
      <c r="NRS390" s="247"/>
      <c r="NRT390" s="247"/>
      <c r="NRU390" s="247"/>
      <c r="NRV390" s="247"/>
      <c r="NRW390" s="247"/>
      <c r="NRX390" s="247"/>
      <c r="NRY390" s="247"/>
      <c r="NRZ390" s="247"/>
      <c r="NSA390" s="247"/>
      <c r="NSB390" s="247"/>
      <c r="NSC390" s="247"/>
      <c r="NSD390" s="247"/>
      <c r="NSE390" s="247"/>
      <c r="NSF390" s="247"/>
      <c r="NSG390" s="247"/>
      <c r="NSH390" s="247"/>
      <c r="NSI390" s="247"/>
      <c r="NSJ390" s="247"/>
      <c r="NSK390" s="247"/>
      <c r="NSL390" s="247"/>
      <c r="NSM390" s="247"/>
      <c r="NSN390" s="247"/>
      <c r="NSO390" s="247"/>
      <c r="NSP390" s="247"/>
      <c r="NSQ390" s="247"/>
      <c r="NSR390" s="247"/>
      <c r="NSS390" s="247"/>
      <c r="NST390" s="247"/>
      <c r="NSU390" s="247"/>
      <c r="NSV390" s="247"/>
      <c r="NSW390" s="247"/>
      <c r="NSX390" s="247"/>
      <c r="NSY390" s="247"/>
      <c r="NSZ390" s="247"/>
      <c r="NTA390" s="247"/>
      <c r="NTB390" s="247"/>
      <c r="NTC390" s="247"/>
      <c r="NTD390" s="247"/>
      <c r="NTE390" s="247"/>
      <c r="NTF390" s="247"/>
      <c r="NTG390" s="247"/>
      <c r="NTH390" s="247"/>
      <c r="NTI390" s="247"/>
      <c r="NTJ390" s="247"/>
      <c r="NTK390" s="247"/>
      <c r="NTL390" s="247"/>
      <c r="NTM390" s="247"/>
      <c r="NTN390" s="247"/>
      <c r="NTO390" s="247"/>
      <c r="NTP390" s="247"/>
      <c r="NTQ390" s="247"/>
      <c r="NTR390" s="247"/>
      <c r="NTS390" s="247"/>
      <c r="NTT390" s="247"/>
      <c r="NTU390" s="247"/>
      <c r="NTV390" s="247"/>
      <c r="NTW390" s="247"/>
      <c r="NTX390" s="247"/>
      <c r="NTY390" s="247"/>
      <c r="NTZ390" s="247"/>
      <c r="NUA390" s="247"/>
      <c r="NUB390" s="247"/>
      <c r="NUC390" s="247"/>
      <c r="NUD390" s="247"/>
      <c r="NUE390" s="247"/>
      <c r="NUF390" s="247"/>
      <c r="NUG390" s="247"/>
      <c r="NUH390" s="247"/>
      <c r="NUI390" s="247"/>
      <c r="NUJ390" s="247"/>
      <c r="NUK390" s="247"/>
      <c r="NUL390" s="247"/>
      <c r="NUM390" s="247"/>
      <c r="NUN390" s="247"/>
      <c r="NUO390" s="247"/>
      <c r="NUP390" s="247"/>
      <c r="NUQ390" s="247"/>
      <c r="NUR390" s="247"/>
      <c r="NUS390" s="247"/>
      <c r="NUT390" s="247"/>
      <c r="NUU390" s="247"/>
      <c r="NUV390" s="247"/>
      <c r="NUW390" s="247"/>
      <c r="NUX390" s="247"/>
      <c r="NUY390" s="247"/>
      <c r="NUZ390" s="247"/>
      <c r="NVA390" s="247"/>
      <c r="NVB390" s="247"/>
      <c r="NVC390" s="247"/>
      <c r="NVD390" s="247"/>
      <c r="NVE390" s="247"/>
      <c r="NVF390" s="247"/>
      <c r="NVG390" s="247"/>
      <c r="NVH390" s="247"/>
      <c r="NVI390" s="247"/>
      <c r="NVJ390" s="247"/>
      <c r="NVK390" s="247"/>
      <c r="NVL390" s="247"/>
      <c r="NVM390" s="247"/>
      <c r="NVN390" s="247"/>
      <c r="NVO390" s="247"/>
      <c r="NVP390" s="247"/>
      <c r="NVQ390" s="247"/>
      <c r="NVR390" s="247"/>
      <c r="NVS390" s="247"/>
      <c r="NVT390" s="247"/>
      <c r="NVU390" s="247"/>
      <c r="NVV390" s="247"/>
      <c r="NVW390" s="247"/>
      <c r="NVX390" s="247"/>
      <c r="NVY390" s="247"/>
      <c r="NVZ390" s="247"/>
      <c r="NWA390" s="247"/>
      <c r="NWB390" s="247"/>
      <c r="NWC390" s="247"/>
      <c r="NWD390" s="247"/>
      <c r="NWE390" s="247"/>
      <c r="NWF390" s="247"/>
      <c r="NWG390" s="247"/>
      <c r="NWH390" s="247"/>
      <c r="NWI390" s="247"/>
      <c r="NWJ390" s="247"/>
      <c r="NWK390" s="247"/>
      <c r="NWL390" s="247"/>
      <c r="NWM390" s="247"/>
      <c r="NWN390" s="247"/>
      <c r="NWO390" s="247"/>
      <c r="NWP390" s="247"/>
      <c r="NWQ390" s="247"/>
      <c r="NWR390" s="247"/>
      <c r="NWS390" s="247"/>
      <c r="NWT390" s="247"/>
      <c r="NWU390" s="247"/>
      <c r="NWV390" s="247"/>
      <c r="NWW390" s="247"/>
      <c r="NWX390" s="247"/>
      <c r="NWY390" s="247"/>
      <c r="NWZ390" s="247"/>
      <c r="NXA390" s="247"/>
      <c r="NXB390" s="247"/>
      <c r="NXC390" s="247"/>
      <c r="NXD390" s="247"/>
      <c r="NXE390" s="247"/>
      <c r="NXF390" s="247"/>
      <c r="NXG390" s="247"/>
      <c r="NXH390" s="247"/>
      <c r="NXI390" s="247"/>
      <c r="NXJ390" s="247"/>
      <c r="NXK390" s="247"/>
      <c r="NXL390" s="247"/>
      <c r="NXM390" s="247"/>
      <c r="NXN390" s="247"/>
      <c r="NXO390" s="247"/>
      <c r="NXP390" s="247"/>
      <c r="NXQ390" s="247"/>
      <c r="NXR390" s="247"/>
      <c r="NXS390" s="247"/>
      <c r="NXT390" s="247"/>
      <c r="NXU390" s="247"/>
      <c r="NXV390" s="247"/>
      <c r="NXW390" s="247"/>
      <c r="NXX390" s="247"/>
      <c r="NXY390" s="247"/>
      <c r="NXZ390" s="247"/>
      <c r="NYA390" s="247"/>
      <c r="NYB390" s="247"/>
      <c r="NYC390" s="247"/>
      <c r="NYD390" s="247"/>
      <c r="NYE390" s="247"/>
      <c r="NYF390" s="247"/>
      <c r="NYG390" s="247"/>
      <c r="NYH390" s="247"/>
      <c r="NYI390" s="247"/>
      <c r="NYJ390" s="247"/>
      <c r="NYK390" s="247"/>
      <c r="NYL390" s="247"/>
      <c r="NYM390" s="247"/>
      <c r="NYN390" s="247"/>
      <c r="NYO390" s="247"/>
      <c r="NYP390" s="247"/>
      <c r="NYQ390" s="247"/>
      <c r="NYR390" s="247"/>
      <c r="NYS390" s="247"/>
      <c r="NYT390" s="247"/>
      <c r="NYU390" s="247"/>
      <c r="NYV390" s="247"/>
      <c r="NYW390" s="247"/>
      <c r="NYX390" s="247"/>
      <c r="NYY390" s="247"/>
      <c r="NYZ390" s="247"/>
      <c r="NZA390" s="247"/>
      <c r="NZB390" s="247"/>
      <c r="NZC390" s="247"/>
      <c r="NZD390" s="247"/>
      <c r="NZE390" s="247"/>
      <c r="NZF390" s="247"/>
      <c r="NZG390" s="247"/>
      <c r="NZH390" s="247"/>
      <c r="NZI390" s="247"/>
      <c r="NZJ390" s="247"/>
      <c r="NZK390" s="247"/>
      <c r="NZL390" s="247"/>
      <c r="NZM390" s="247"/>
      <c r="NZN390" s="247"/>
      <c r="NZO390" s="247"/>
      <c r="NZP390" s="247"/>
      <c r="NZQ390" s="247"/>
      <c r="NZR390" s="247"/>
      <c r="NZS390" s="247"/>
      <c r="NZT390" s="247"/>
      <c r="NZU390" s="247"/>
      <c r="NZV390" s="247"/>
      <c r="NZW390" s="247"/>
      <c r="NZX390" s="247"/>
      <c r="NZY390" s="247"/>
      <c r="NZZ390" s="247"/>
      <c r="OAA390" s="247"/>
      <c r="OAB390" s="247"/>
      <c r="OAC390" s="247"/>
      <c r="OAD390" s="247"/>
      <c r="OAE390" s="247"/>
      <c r="OAF390" s="247"/>
      <c r="OAG390" s="247"/>
      <c r="OAH390" s="247"/>
      <c r="OAI390" s="247"/>
      <c r="OAJ390" s="247"/>
      <c r="OAK390" s="247"/>
      <c r="OAL390" s="247"/>
      <c r="OAM390" s="247"/>
      <c r="OAN390" s="247"/>
      <c r="OAO390" s="247"/>
      <c r="OAP390" s="247"/>
      <c r="OAQ390" s="247"/>
      <c r="OAR390" s="247"/>
      <c r="OAS390" s="247"/>
      <c r="OAT390" s="247"/>
      <c r="OAU390" s="247"/>
      <c r="OAV390" s="247"/>
      <c r="OAW390" s="247"/>
      <c r="OAX390" s="247"/>
      <c r="OAY390" s="247"/>
      <c r="OAZ390" s="247"/>
      <c r="OBA390" s="247"/>
      <c r="OBB390" s="247"/>
      <c r="OBC390" s="247"/>
      <c r="OBD390" s="247"/>
      <c r="OBE390" s="247"/>
      <c r="OBF390" s="247"/>
      <c r="OBG390" s="247"/>
      <c r="OBH390" s="247"/>
      <c r="OBI390" s="247"/>
      <c r="OBJ390" s="247"/>
      <c r="OBK390" s="247"/>
      <c r="OBL390" s="247"/>
      <c r="OBM390" s="247"/>
      <c r="OBN390" s="247"/>
      <c r="OBO390" s="247"/>
      <c r="OBP390" s="247"/>
      <c r="OBQ390" s="247"/>
      <c r="OBR390" s="247"/>
      <c r="OBS390" s="247"/>
      <c r="OBT390" s="247"/>
      <c r="OBU390" s="247"/>
      <c r="OBV390" s="247"/>
      <c r="OBW390" s="247"/>
      <c r="OBX390" s="247"/>
      <c r="OBY390" s="247"/>
      <c r="OBZ390" s="247"/>
      <c r="OCA390" s="247"/>
      <c r="OCB390" s="247"/>
      <c r="OCC390" s="247"/>
      <c r="OCD390" s="247"/>
      <c r="OCE390" s="247"/>
      <c r="OCF390" s="247"/>
      <c r="OCG390" s="247"/>
      <c r="OCH390" s="247"/>
      <c r="OCI390" s="247"/>
      <c r="OCJ390" s="247"/>
      <c r="OCK390" s="247"/>
      <c r="OCL390" s="247"/>
      <c r="OCM390" s="247"/>
      <c r="OCN390" s="247"/>
      <c r="OCO390" s="247"/>
      <c r="OCP390" s="247"/>
      <c r="OCQ390" s="247"/>
      <c r="OCR390" s="247"/>
      <c r="OCS390" s="247"/>
      <c r="OCT390" s="247"/>
      <c r="OCU390" s="247"/>
      <c r="OCV390" s="247"/>
      <c r="OCW390" s="247"/>
      <c r="OCX390" s="247"/>
      <c r="OCY390" s="247"/>
      <c r="OCZ390" s="247"/>
      <c r="ODA390" s="247"/>
      <c r="ODB390" s="247"/>
      <c r="ODC390" s="247"/>
      <c r="ODD390" s="247"/>
      <c r="ODE390" s="247"/>
      <c r="ODF390" s="247"/>
      <c r="ODG390" s="247"/>
      <c r="ODH390" s="247"/>
      <c r="ODI390" s="247"/>
      <c r="ODJ390" s="247"/>
      <c r="ODK390" s="247"/>
      <c r="ODL390" s="247"/>
      <c r="ODM390" s="247"/>
      <c r="ODN390" s="247"/>
      <c r="ODO390" s="247"/>
      <c r="ODP390" s="247"/>
      <c r="ODQ390" s="247"/>
      <c r="ODR390" s="247"/>
      <c r="ODS390" s="247"/>
      <c r="ODT390" s="247"/>
      <c r="ODU390" s="247"/>
      <c r="ODV390" s="247"/>
      <c r="ODW390" s="247"/>
      <c r="ODX390" s="247"/>
      <c r="ODY390" s="247"/>
      <c r="ODZ390" s="247"/>
      <c r="OEA390" s="247"/>
      <c r="OEB390" s="247"/>
      <c r="OEC390" s="247"/>
      <c r="OED390" s="247"/>
      <c r="OEE390" s="247"/>
      <c r="OEF390" s="247"/>
      <c r="OEG390" s="247"/>
      <c r="OEH390" s="247"/>
      <c r="OEI390" s="247"/>
      <c r="OEJ390" s="247"/>
      <c r="OEK390" s="247"/>
      <c r="OEL390" s="247"/>
      <c r="OEM390" s="247"/>
      <c r="OEN390" s="247"/>
      <c r="OEO390" s="247"/>
      <c r="OEP390" s="247"/>
      <c r="OEQ390" s="247"/>
      <c r="OER390" s="247"/>
      <c r="OES390" s="247"/>
      <c r="OET390" s="247"/>
      <c r="OEU390" s="247"/>
      <c r="OEV390" s="247"/>
      <c r="OEW390" s="247"/>
      <c r="OEX390" s="247"/>
      <c r="OEY390" s="247"/>
      <c r="OEZ390" s="247"/>
      <c r="OFA390" s="247"/>
      <c r="OFB390" s="247"/>
      <c r="OFC390" s="247"/>
      <c r="OFD390" s="247"/>
      <c r="OFE390" s="247"/>
      <c r="OFF390" s="247"/>
      <c r="OFG390" s="247"/>
      <c r="OFH390" s="247"/>
      <c r="OFI390" s="247"/>
      <c r="OFJ390" s="247"/>
      <c r="OFK390" s="247"/>
      <c r="OFL390" s="247"/>
      <c r="OFM390" s="247"/>
      <c r="OFN390" s="247"/>
      <c r="OFO390" s="247"/>
      <c r="OFP390" s="247"/>
      <c r="OFQ390" s="247"/>
      <c r="OFR390" s="247"/>
      <c r="OFS390" s="247"/>
      <c r="OFT390" s="247"/>
      <c r="OFU390" s="247"/>
      <c r="OFV390" s="247"/>
      <c r="OFW390" s="247"/>
      <c r="OFX390" s="247"/>
      <c r="OFY390" s="247"/>
      <c r="OFZ390" s="247"/>
      <c r="OGA390" s="247"/>
      <c r="OGB390" s="247"/>
      <c r="OGC390" s="247"/>
      <c r="OGD390" s="247"/>
      <c r="OGE390" s="247"/>
      <c r="OGF390" s="247"/>
      <c r="OGG390" s="247"/>
      <c r="OGH390" s="247"/>
      <c r="OGI390" s="247"/>
      <c r="OGJ390" s="247"/>
      <c r="OGK390" s="247"/>
      <c r="OGL390" s="247"/>
      <c r="OGM390" s="247"/>
      <c r="OGN390" s="247"/>
      <c r="OGO390" s="247"/>
      <c r="OGP390" s="247"/>
      <c r="OGQ390" s="247"/>
      <c r="OGR390" s="247"/>
      <c r="OGS390" s="247"/>
      <c r="OGT390" s="247"/>
      <c r="OGU390" s="247"/>
      <c r="OGV390" s="247"/>
      <c r="OGW390" s="247"/>
      <c r="OGX390" s="247"/>
      <c r="OGY390" s="247"/>
      <c r="OGZ390" s="247"/>
      <c r="OHA390" s="247"/>
      <c r="OHB390" s="247"/>
      <c r="OHC390" s="247"/>
      <c r="OHD390" s="247"/>
      <c r="OHE390" s="247"/>
      <c r="OHF390" s="247"/>
      <c r="OHG390" s="247"/>
      <c r="OHH390" s="247"/>
      <c r="OHI390" s="247"/>
      <c r="OHJ390" s="247"/>
      <c r="OHK390" s="247"/>
      <c r="OHL390" s="247"/>
      <c r="OHM390" s="247"/>
      <c r="OHN390" s="247"/>
      <c r="OHO390" s="247"/>
      <c r="OHP390" s="247"/>
      <c r="OHQ390" s="247"/>
      <c r="OHR390" s="247"/>
      <c r="OHS390" s="247"/>
      <c r="OHT390" s="247"/>
      <c r="OHU390" s="247"/>
      <c r="OHV390" s="247"/>
      <c r="OHW390" s="247"/>
      <c r="OHX390" s="247"/>
      <c r="OHY390" s="247"/>
      <c r="OHZ390" s="247"/>
      <c r="OIA390" s="247"/>
      <c r="OIB390" s="247"/>
      <c r="OIC390" s="247"/>
      <c r="OID390" s="247"/>
      <c r="OIE390" s="247"/>
      <c r="OIF390" s="247"/>
      <c r="OIG390" s="247"/>
      <c r="OIH390" s="247"/>
      <c r="OII390" s="247"/>
      <c r="OIJ390" s="247"/>
      <c r="OIK390" s="247"/>
      <c r="OIL390" s="247"/>
      <c r="OIM390" s="247"/>
      <c r="OIN390" s="247"/>
      <c r="OIO390" s="247"/>
      <c r="OIP390" s="247"/>
      <c r="OIQ390" s="247"/>
      <c r="OIR390" s="247"/>
      <c r="OIS390" s="247"/>
      <c r="OIT390" s="247"/>
      <c r="OIU390" s="247"/>
      <c r="OIV390" s="247"/>
      <c r="OIW390" s="247"/>
      <c r="OIX390" s="247"/>
      <c r="OIY390" s="247"/>
      <c r="OIZ390" s="247"/>
      <c r="OJA390" s="247"/>
      <c r="OJB390" s="247"/>
      <c r="OJC390" s="247"/>
      <c r="OJD390" s="247"/>
      <c r="OJE390" s="247"/>
      <c r="OJF390" s="247"/>
      <c r="OJG390" s="247"/>
      <c r="OJH390" s="247"/>
      <c r="OJI390" s="247"/>
      <c r="OJJ390" s="247"/>
      <c r="OJK390" s="247"/>
      <c r="OJL390" s="247"/>
      <c r="OJM390" s="247"/>
      <c r="OJN390" s="247"/>
      <c r="OJO390" s="247"/>
      <c r="OJP390" s="247"/>
      <c r="OJQ390" s="247"/>
      <c r="OJR390" s="247"/>
      <c r="OJS390" s="247"/>
      <c r="OJT390" s="247"/>
      <c r="OJU390" s="247"/>
      <c r="OJV390" s="247"/>
      <c r="OJW390" s="247"/>
      <c r="OJX390" s="247"/>
      <c r="OJY390" s="247"/>
      <c r="OJZ390" s="247"/>
      <c r="OKA390" s="247"/>
      <c r="OKB390" s="247"/>
      <c r="OKC390" s="247"/>
      <c r="OKD390" s="247"/>
      <c r="OKE390" s="247"/>
      <c r="OKF390" s="247"/>
      <c r="OKG390" s="247"/>
      <c r="OKH390" s="247"/>
      <c r="OKI390" s="247"/>
      <c r="OKJ390" s="247"/>
      <c r="OKK390" s="247"/>
      <c r="OKL390" s="247"/>
      <c r="OKM390" s="247"/>
      <c r="OKN390" s="247"/>
      <c r="OKO390" s="247"/>
      <c r="OKP390" s="247"/>
      <c r="OKQ390" s="247"/>
      <c r="OKR390" s="247"/>
      <c r="OKS390" s="247"/>
      <c r="OKT390" s="247"/>
      <c r="OKU390" s="247"/>
      <c r="OKV390" s="247"/>
      <c r="OKW390" s="247"/>
      <c r="OKX390" s="247"/>
      <c r="OKY390" s="247"/>
      <c r="OKZ390" s="247"/>
      <c r="OLA390" s="247"/>
      <c r="OLB390" s="247"/>
      <c r="OLC390" s="247"/>
      <c r="OLD390" s="247"/>
      <c r="OLE390" s="247"/>
      <c r="OLF390" s="247"/>
      <c r="OLG390" s="247"/>
      <c r="OLH390" s="247"/>
      <c r="OLI390" s="247"/>
      <c r="OLJ390" s="247"/>
      <c r="OLK390" s="247"/>
      <c r="OLL390" s="247"/>
      <c r="OLM390" s="247"/>
      <c r="OLN390" s="247"/>
      <c r="OLO390" s="247"/>
      <c r="OLP390" s="247"/>
      <c r="OLQ390" s="247"/>
      <c r="OLR390" s="247"/>
      <c r="OLS390" s="247"/>
      <c r="OLT390" s="247"/>
      <c r="OLU390" s="247"/>
      <c r="OLV390" s="247"/>
      <c r="OLW390" s="247"/>
      <c r="OLX390" s="247"/>
      <c r="OLY390" s="247"/>
      <c r="OLZ390" s="247"/>
      <c r="OMA390" s="247"/>
      <c r="OMB390" s="247"/>
      <c r="OMC390" s="247"/>
      <c r="OMD390" s="247"/>
      <c r="OME390" s="247"/>
      <c r="OMF390" s="247"/>
      <c r="OMG390" s="247"/>
      <c r="OMH390" s="247"/>
      <c r="OMI390" s="247"/>
      <c r="OMJ390" s="247"/>
      <c r="OMK390" s="247"/>
      <c r="OML390" s="247"/>
      <c r="OMM390" s="247"/>
      <c r="OMN390" s="247"/>
      <c r="OMO390" s="247"/>
      <c r="OMP390" s="247"/>
      <c r="OMQ390" s="247"/>
      <c r="OMR390" s="247"/>
      <c r="OMS390" s="247"/>
      <c r="OMT390" s="247"/>
      <c r="OMU390" s="247"/>
      <c r="OMV390" s="247"/>
      <c r="OMW390" s="247"/>
      <c r="OMX390" s="247"/>
      <c r="OMY390" s="247"/>
      <c r="OMZ390" s="247"/>
      <c r="ONA390" s="247"/>
      <c r="ONB390" s="247"/>
      <c r="ONC390" s="247"/>
      <c r="OND390" s="247"/>
      <c r="ONE390" s="247"/>
      <c r="ONF390" s="247"/>
      <c r="ONG390" s="247"/>
      <c r="ONH390" s="247"/>
      <c r="ONI390" s="247"/>
      <c r="ONJ390" s="247"/>
      <c r="ONK390" s="247"/>
      <c r="ONL390" s="247"/>
      <c r="ONM390" s="247"/>
      <c r="ONN390" s="247"/>
      <c r="ONO390" s="247"/>
      <c r="ONP390" s="247"/>
      <c r="ONQ390" s="247"/>
      <c r="ONR390" s="247"/>
      <c r="ONS390" s="247"/>
      <c r="ONT390" s="247"/>
      <c r="ONU390" s="247"/>
      <c r="ONV390" s="247"/>
      <c r="ONW390" s="247"/>
      <c r="ONX390" s="247"/>
      <c r="ONY390" s="247"/>
      <c r="ONZ390" s="247"/>
      <c r="OOA390" s="247"/>
      <c r="OOB390" s="247"/>
      <c r="OOC390" s="247"/>
      <c r="OOD390" s="247"/>
      <c r="OOE390" s="247"/>
      <c r="OOF390" s="247"/>
      <c r="OOG390" s="247"/>
      <c r="OOH390" s="247"/>
      <c r="OOI390" s="247"/>
      <c r="OOJ390" s="247"/>
      <c r="OOK390" s="247"/>
      <c r="OOL390" s="247"/>
      <c r="OOM390" s="247"/>
      <c r="OON390" s="247"/>
      <c r="OOO390" s="247"/>
      <c r="OOP390" s="247"/>
      <c r="OOQ390" s="247"/>
      <c r="OOR390" s="247"/>
      <c r="OOS390" s="247"/>
      <c r="OOT390" s="247"/>
      <c r="OOU390" s="247"/>
      <c r="OOV390" s="247"/>
      <c r="OOW390" s="247"/>
      <c r="OOX390" s="247"/>
      <c r="OOY390" s="247"/>
      <c r="OOZ390" s="247"/>
      <c r="OPA390" s="247"/>
      <c r="OPB390" s="247"/>
      <c r="OPC390" s="247"/>
      <c r="OPD390" s="247"/>
      <c r="OPE390" s="247"/>
      <c r="OPF390" s="247"/>
      <c r="OPG390" s="247"/>
      <c r="OPH390" s="247"/>
      <c r="OPI390" s="247"/>
      <c r="OPJ390" s="247"/>
      <c r="OPK390" s="247"/>
      <c r="OPL390" s="247"/>
      <c r="OPM390" s="247"/>
      <c r="OPN390" s="247"/>
      <c r="OPO390" s="247"/>
      <c r="OPP390" s="247"/>
      <c r="OPQ390" s="247"/>
      <c r="OPR390" s="247"/>
      <c r="OPS390" s="247"/>
      <c r="OPT390" s="247"/>
      <c r="OPU390" s="247"/>
      <c r="OPV390" s="247"/>
      <c r="OPW390" s="247"/>
      <c r="OPX390" s="247"/>
      <c r="OPY390" s="247"/>
      <c r="OPZ390" s="247"/>
      <c r="OQA390" s="247"/>
      <c r="OQB390" s="247"/>
      <c r="OQC390" s="247"/>
      <c r="OQD390" s="247"/>
      <c r="OQE390" s="247"/>
      <c r="OQF390" s="247"/>
      <c r="OQG390" s="247"/>
      <c r="OQH390" s="247"/>
      <c r="OQI390" s="247"/>
      <c r="OQJ390" s="247"/>
      <c r="OQK390" s="247"/>
      <c r="OQL390" s="247"/>
      <c r="OQM390" s="247"/>
      <c r="OQN390" s="247"/>
      <c r="OQO390" s="247"/>
      <c r="OQP390" s="247"/>
      <c r="OQQ390" s="247"/>
      <c r="OQR390" s="247"/>
      <c r="OQS390" s="247"/>
      <c r="OQT390" s="247"/>
      <c r="OQU390" s="247"/>
      <c r="OQV390" s="247"/>
      <c r="OQW390" s="247"/>
      <c r="OQX390" s="247"/>
      <c r="OQY390" s="247"/>
      <c r="OQZ390" s="247"/>
      <c r="ORA390" s="247"/>
      <c r="ORB390" s="247"/>
      <c r="ORC390" s="247"/>
      <c r="ORD390" s="247"/>
      <c r="ORE390" s="247"/>
      <c r="ORF390" s="247"/>
      <c r="ORG390" s="247"/>
      <c r="ORH390" s="247"/>
      <c r="ORI390" s="247"/>
      <c r="ORJ390" s="247"/>
      <c r="ORK390" s="247"/>
      <c r="ORL390" s="247"/>
      <c r="ORM390" s="247"/>
      <c r="ORN390" s="247"/>
      <c r="ORO390" s="247"/>
      <c r="ORP390" s="247"/>
      <c r="ORQ390" s="247"/>
      <c r="ORR390" s="247"/>
      <c r="ORS390" s="247"/>
      <c r="ORT390" s="247"/>
      <c r="ORU390" s="247"/>
      <c r="ORV390" s="247"/>
      <c r="ORW390" s="247"/>
      <c r="ORX390" s="247"/>
      <c r="ORY390" s="247"/>
      <c r="ORZ390" s="247"/>
      <c r="OSA390" s="247"/>
      <c r="OSB390" s="247"/>
      <c r="OSC390" s="247"/>
      <c r="OSD390" s="247"/>
      <c r="OSE390" s="247"/>
      <c r="OSF390" s="247"/>
      <c r="OSG390" s="247"/>
      <c r="OSH390" s="247"/>
      <c r="OSI390" s="247"/>
      <c r="OSJ390" s="247"/>
      <c r="OSK390" s="247"/>
      <c r="OSL390" s="247"/>
      <c r="OSM390" s="247"/>
      <c r="OSN390" s="247"/>
      <c r="OSO390" s="247"/>
      <c r="OSP390" s="247"/>
      <c r="OSQ390" s="247"/>
      <c r="OSR390" s="247"/>
      <c r="OSS390" s="247"/>
      <c r="OST390" s="247"/>
      <c r="OSU390" s="247"/>
      <c r="OSV390" s="247"/>
      <c r="OSW390" s="247"/>
      <c r="OSX390" s="247"/>
      <c r="OSY390" s="247"/>
      <c r="OSZ390" s="247"/>
      <c r="OTA390" s="247"/>
      <c r="OTB390" s="247"/>
      <c r="OTC390" s="247"/>
      <c r="OTD390" s="247"/>
      <c r="OTE390" s="247"/>
      <c r="OTF390" s="247"/>
      <c r="OTG390" s="247"/>
      <c r="OTH390" s="247"/>
      <c r="OTI390" s="247"/>
      <c r="OTJ390" s="247"/>
      <c r="OTK390" s="247"/>
      <c r="OTL390" s="247"/>
      <c r="OTM390" s="247"/>
      <c r="OTN390" s="247"/>
      <c r="OTO390" s="247"/>
      <c r="OTP390" s="247"/>
      <c r="OTQ390" s="247"/>
      <c r="OTR390" s="247"/>
      <c r="OTS390" s="247"/>
      <c r="OTT390" s="247"/>
      <c r="OTU390" s="247"/>
      <c r="OTV390" s="247"/>
      <c r="OTW390" s="247"/>
      <c r="OTX390" s="247"/>
      <c r="OTY390" s="247"/>
      <c r="OTZ390" s="247"/>
      <c r="OUA390" s="247"/>
      <c r="OUB390" s="247"/>
      <c r="OUC390" s="247"/>
      <c r="OUD390" s="247"/>
      <c r="OUE390" s="247"/>
      <c r="OUF390" s="247"/>
      <c r="OUG390" s="247"/>
      <c r="OUH390" s="247"/>
      <c r="OUI390" s="247"/>
      <c r="OUJ390" s="247"/>
      <c r="OUK390" s="247"/>
      <c r="OUL390" s="247"/>
      <c r="OUM390" s="247"/>
      <c r="OUN390" s="247"/>
      <c r="OUO390" s="247"/>
      <c r="OUP390" s="247"/>
      <c r="OUQ390" s="247"/>
      <c r="OUR390" s="247"/>
      <c r="OUS390" s="247"/>
      <c r="OUT390" s="247"/>
      <c r="OUU390" s="247"/>
      <c r="OUV390" s="247"/>
      <c r="OUW390" s="247"/>
      <c r="OUX390" s="247"/>
      <c r="OUY390" s="247"/>
      <c r="OUZ390" s="247"/>
      <c r="OVA390" s="247"/>
      <c r="OVB390" s="247"/>
      <c r="OVC390" s="247"/>
      <c r="OVD390" s="247"/>
      <c r="OVE390" s="247"/>
      <c r="OVF390" s="247"/>
      <c r="OVG390" s="247"/>
      <c r="OVH390" s="247"/>
      <c r="OVI390" s="247"/>
      <c r="OVJ390" s="247"/>
      <c r="OVK390" s="247"/>
      <c r="OVL390" s="247"/>
      <c r="OVM390" s="247"/>
      <c r="OVN390" s="247"/>
      <c r="OVO390" s="247"/>
      <c r="OVP390" s="247"/>
      <c r="OVQ390" s="247"/>
      <c r="OVR390" s="247"/>
      <c r="OVS390" s="247"/>
      <c r="OVT390" s="247"/>
      <c r="OVU390" s="247"/>
      <c r="OVV390" s="247"/>
      <c r="OVW390" s="247"/>
      <c r="OVX390" s="247"/>
      <c r="OVY390" s="247"/>
      <c r="OVZ390" s="247"/>
      <c r="OWA390" s="247"/>
      <c r="OWB390" s="247"/>
      <c r="OWC390" s="247"/>
      <c r="OWD390" s="247"/>
      <c r="OWE390" s="247"/>
      <c r="OWF390" s="247"/>
      <c r="OWG390" s="247"/>
      <c r="OWH390" s="247"/>
      <c r="OWI390" s="247"/>
      <c r="OWJ390" s="247"/>
      <c r="OWK390" s="247"/>
      <c r="OWL390" s="247"/>
      <c r="OWM390" s="247"/>
      <c r="OWN390" s="247"/>
      <c r="OWO390" s="247"/>
      <c r="OWP390" s="247"/>
      <c r="OWQ390" s="247"/>
      <c r="OWR390" s="247"/>
      <c r="OWS390" s="247"/>
      <c r="OWT390" s="247"/>
      <c r="OWU390" s="247"/>
      <c r="OWV390" s="247"/>
      <c r="OWW390" s="247"/>
      <c r="OWX390" s="247"/>
      <c r="OWY390" s="247"/>
      <c r="OWZ390" s="247"/>
      <c r="OXA390" s="247"/>
      <c r="OXB390" s="247"/>
      <c r="OXC390" s="247"/>
      <c r="OXD390" s="247"/>
      <c r="OXE390" s="247"/>
      <c r="OXF390" s="247"/>
      <c r="OXG390" s="247"/>
      <c r="OXH390" s="247"/>
      <c r="OXI390" s="247"/>
      <c r="OXJ390" s="247"/>
      <c r="OXK390" s="247"/>
      <c r="OXL390" s="247"/>
      <c r="OXM390" s="247"/>
      <c r="OXN390" s="247"/>
      <c r="OXO390" s="247"/>
      <c r="OXP390" s="247"/>
      <c r="OXQ390" s="247"/>
      <c r="OXR390" s="247"/>
      <c r="OXS390" s="247"/>
      <c r="OXT390" s="247"/>
      <c r="OXU390" s="247"/>
      <c r="OXV390" s="247"/>
      <c r="OXW390" s="247"/>
      <c r="OXX390" s="247"/>
      <c r="OXY390" s="247"/>
      <c r="OXZ390" s="247"/>
      <c r="OYA390" s="247"/>
      <c r="OYB390" s="247"/>
      <c r="OYC390" s="247"/>
      <c r="OYD390" s="247"/>
      <c r="OYE390" s="247"/>
      <c r="OYF390" s="247"/>
      <c r="OYG390" s="247"/>
      <c r="OYH390" s="247"/>
      <c r="OYI390" s="247"/>
      <c r="OYJ390" s="247"/>
      <c r="OYK390" s="247"/>
      <c r="OYL390" s="247"/>
      <c r="OYM390" s="247"/>
      <c r="OYN390" s="247"/>
      <c r="OYO390" s="247"/>
      <c r="OYP390" s="247"/>
      <c r="OYQ390" s="247"/>
      <c r="OYR390" s="247"/>
      <c r="OYS390" s="247"/>
      <c r="OYT390" s="247"/>
      <c r="OYU390" s="247"/>
      <c r="OYV390" s="247"/>
      <c r="OYW390" s="247"/>
      <c r="OYX390" s="247"/>
      <c r="OYY390" s="247"/>
      <c r="OYZ390" s="247"/>
      <c r="OZA390" s="247"/>
      <c r="OZB390" s="247"/>
      <c r="OZC390" s="247"/>
      <c r="OZD390" s="247"/>
      <c r="OZE390" s="247"/>
      <c r="OZF390" s="247"/>
      <c r="OZG390" s="247"/>
      <c r="OZH390" s="247"/>
      <c r="OZI390" s="247"/>
      <c r="OZJ390" s="247"/>
      <c r="OZK390" s="247"/>
      <c r="OZL390" s="247"/>
      <c r="OZM390" s="247"/>
      <c r="OZN390" s="247"/>
      <c r="OZO390" s="247"/>
      <c r="OZP390" s="247"/>
      <c r="OZQ390" s="247"/>
      <c r="OZR390" s="247"/>
      <c r="OZS390" s="247"/>
      <c r="OZT390" s="247"/>
      <c r="OZU390" s="247"/>
      <c r="OZV390" s="247"/>
      <c r="OZW390" s="247"/>
      <c r="OZX390" s="247"/>
      <c r="OZY390" s="247"/>
      <c r="OZZ390" s="247"/>
      <c r="PAA390" s="247"/>
      <c r="PAB390" s="247"/>
      <c r="PAC390" s="247"/>
      <c r="PAD390" s="247"/>
      <c r="PAE390" s="247"/>
      <c r="PAF390" s="247"/>
      <c r="PAG390" s="247"/>
      <c r="PAH390" s="247"/>
      <c r="PAI390" s="247"/>
      <c r="PAJ390" s="247"/>
      <c r="PAK390" s="247"/>
      <c r="PAL390" s="247"/>
      <c r="PAM390" s="247"/>
      <c r="PAN390" s="247"/>
      <c r="PAO390" s="247"/>
      <c r="PAP390" s="247"/>
      <c r="PAQ390" s="247"/>
      <c r="PAR390" s="247"/>
      <c r="PAS390" s="247"/>
      <c r="PAT390" s="247"/>
      <c r="PAU390" s="247"/>
      <c r="PAV390" s="247"/>
      <c r="PAW390" s="247"/>
      <c r="PAX390" s="247"/>
      <c r="PAY390" s="247"/>
      <c r="PAZ390" s="247"/>
      <c r="PBA390" s="247"/>
      <c r="PBB390" s="247"/>
      <c r="PBC390" s="247"/>
      <c r="PBD390" s="247"/>
      <c r="PBE390" s="247"/>
      <c r="PBF390" s="247"/>
      <c r="PBG390" s="247"/>
      <c r="PBH390" s="247"/>
      <c r="PBI390" s="247"/>
      <c r="PBJ390" s="247"/>
      <c r="PBK390" s="247"/>
      <c r="PBL390" s="247"/>
      <c r="PBM390" s="247"/>
      <c r="PBN390" s="247"/>
      <c r="PBO390" s="247"/>
      <c r="PBP390" s="247"/>
      <c r="PBQ390" s="247"/>
      <c r="PBR390" s="247"/>
      <c r="PBS390" s="247"/>
      <c r="PBT390" s="247"/>
      <c r="PBU390" s="247"/>
      <c r="PBV390" s="247"/>
      <c r="PBW390" s="247"/>
      <c r="PBX390" s="247"/>
      <c r="PBY390" s="247"/>
      <c r="PBZ390" s="247"/>
      <c r="PCA390" s="247"/>
      <c r="PCB390" s="247"/>
      <c r="PCC390" s="247"/>
      <c r="PCD390" s="247"/>
      <c r="PCE390" s="247"/>
      <c r="PCF390" s="247"/>
      <c r="PCG390" s="247"/>
      <c r="PCH390" s="247"/>
      <c r="PCI390" s="247"/>
      <c r="PCJ390" s="247"/>
      <c r="PCK390" s="247"/>
      <c r="PCL390" s="247"/>
      <c r="PCM390" s="247"/>
      <c r="PCN390" s="247"/>
      <c r="PCO390" s="247"/>
      <c r="PCP390" s="247"/>
      <c r="PCQ390" s="247"/>
      <c r="PCR390" s="247"/>
      <c r="PCS390" s="247"/>
      <c r="PCT390" s="247"/>
      <c r="PCU390" s="247"/>
      <c r="PCV390" s="247"/>
      <c r="PCW390" s="247"/>
      <c r="PCX390" s="247"/>
      <c r="PCY390" s="247"/>
      <c r="PCZ390" s="247"/>
      <c r="PDA390" s="247"/>
      <c r="PDB390" s="247"/>
      <c r="PDC390" s="247"/>
      <c r="PDD390" s="247"/>
      <c r="PDE390" s="247"/>
      <c r="PDF390" s="247"/>
      <c r="PDG390" s="247"/>
      <c r="PDH390" s="247"/>
      <c r="PDI390" s="247"/>
      <c r="PDJ390" s="247"/>
      <c r="PDK390" s="247"/>
      <c r="PDL390" s="247"/>
      <c r="PDM390" s="247"/>
      <c r="PDN390" s="247"/>
      <c r="PDO390" s="247"/>
      <c r="PDP390" s="247"/>
      <c r="PDQ390" s="247"/>
      <c r="PDR390" s="247"/>
      <c r="PDS390" s="247"/>
      <c r="PDT390" s="247"/>
      <c r="PDU390" s="247"/>
      <c r="PDV390" s="247"/>
      <c r="PDW390" s="247"/>
      <c r="PDX390" s="247"/>
      <c r="PDY390" s="247"/>
      <c r="PDZ390" s="247"/>
      <c r="PEA390" s="247"/>
      <c r="PEB390" s="247"/>
      <c r="PEC390" s="247"/>
      <c r="PED390" s="247"/>
      <c r="PEE390" s="247"/>
      <c r="PEF390" s="247"/>
      <c r="PEG390" s="247"/>
      <c r="PEH390" s="247"/>
      <c r="PEI390" s="247"/>
      <c r="PEJ390" s="247"/>
      <c r="PEK390" s="247"/>
      <c r="PEL390" s="247"/>
      <c r="PEM390" s="247"/>
      <c r="PEN390" s="247"/>
      <c r="PEO390" s="247"/>
      <c r="PEP390" s="247"/>
      <c r="PEQ390" s="247"/>
      <c r="PER390" s="247"/>
      <c r="PES390" s="247"/>
      <c r="PET390" s="247"/>
      <c r="PEU390" s="247"/>
      <c r="PEV390" s="247"/>
      <c r="PEW390" s="247"/>
      <c r="PEX390" s="247"/>
      <c r="PEY390" s="247"/>
      <c r="PEZ390" s="247"/>
      <c r="PFA390" s="247"/>
      <c r="PFB390" s="247"/>
      <c r="PFC390" s="247"/>
      <c r="PFD390" s="247"/>
      <c r="PFE390" s="247"/>
      <c r="PFF390" s="247"/>
      <c r="PFG390" s="247"/>
      <c r="PFH390" s="247"/>
      <c r="PFI390" s="247"/>
      <c r="PFJ390" s="247"/>
      <c r="PFK390" s="247"/>
      <c r="PFL390" s="247"/>
      <c r="PFM390" s="247"/>
      <c r="PFN390" s="247"/>
      <c r="PFO390" s="247"/>
      <c r="PFP390" s="247"/>
      <c r="PFQ390" s="247"/>
      <c r="PFR390" s="247"/>
      <c r="PFS390" s="247"/>
      <c r="PFT390" s="247"/>
      <c r="PFU390" s="247"/>
      <c r="PFV390" s="247"/>
      <c r="PFW390" s="247"/>
      <c r="PFX390" s="247"/>
      <c r="PFY390" s="247"/>
      <c r="PFZ390" s="247"/>
      <c r="PGA390" s="247"/>
      <c r="PGB390" s="247"/>
      <c r="PGC390" s="247"/>
      <c r="PGD390" s="247"/>
      <c r="PGE390" s="247"/>
      <c r="PGF390" s="247"/>
      <c r="PGG390" s="247"/>
      <c r="PGH390" s="247"/>
      <c r="PGI390" s="247"/>
      <c r="PGJ390" s="247"/>
      <c r="PGK390" s="247"/>
      <c r="PGL390" s="247"/>
      <c r="PGM390" s="247"/>
      <c r="PGN390" s="247"/>
      <c r="PGO390" s="247"/>
      <c r="PGP390" s="247"/>
      <c r="PGQ390" s="247"/>
      <c r="PGR390" s="247"/>
      <c r="PGS390" s="247"/>
      <c r="PGT390" s="247"/>
      <c r="PGU390" s="247"/>
      <c r="PGV390" s="247"/>
      <c r="PGW390" s="247"/>
      <c r="PGX390" s="247"/>
      <c r="PGY390" s="247"/>
      <c r="PGZ390" s="247"/>
      <c r="PHA390" s="247"/>
      <c r="PHB390" s="247"/>
      <c r="PHC390" s="247"/>
      <c r="PHD390" s="247"/>
      <c r="PHE390" s="247"/>
      <c r="PHF390" s="247"/>
      <c r="PHG390" s="247"/>
      <c r="PHH390" s="247"/>
      <c r="PHI390" s="247"/>
      <c r="PHJ390" s="247"/>
      <c r="PHK390" s="247"/>
      <c r="PHL390" s="247"/>
      <c r="PHM390" s="247"/>
      <c r="PHN390" s="247"/>
      <c r="PHO390" s="247"/>
      <c r="PHP390" s="247"/>
      <c r="PHQ390" s="247"/>
      <c r="PHR390" s="247"/>
      <c r="PHS390" s="247"/>
      <c r="PHT390" s="247"/>
      <c r="PHU390" s="247"/>
      <c r="PHV390" s="247"/>
      <c r="PHW390" s="247"/>
      <c r="PHX390" s="247"/>
      <c r="PHY390" s="247"/>
      <c r="PHZ390" s="247"/>
      <c r="PIA390" s="247"/>
      <c r="PIB390" s="247"/>
      <c r="PIC390" s="247"/>
      <c r="PID390" s="247"/>
      <c r="PIE390" s="247"/>
      <c r="PIF390" s="247"/>
      <c r="PIG390" s="247"/>
      <c r="PIH390" s="247"/>
      <c r="PII390" s="247"/>
      <c r="PIJ390" s="247"/>
      <c r="PIK390" s="247"/>
      <c r="PIL390" s="247"/>
      <c r="PIM390" s="247"/>
      <c r="PIN390" s="247"/>
      <c r="PIO390" s="247"/>
      <c r="PIP390" s="247"/>
      <c r="PIQ390" s="247"/>
      <c r="PIR390" s="247"/>
      <c r="PIS390" s="247"/>
      <c r="PIT390" s="247"/>
      <c r="PIU390" s="247"/>
      <c r="PIV390" s="247"/>
      <c r="PIW390" s="247"/>
      <c r="PIX390" s="247"/>
      <c r="PIY390" s="247"/>
      <c r="PIZ390" s="247"/>
      <c r="PJA390" s="247"/>
      <c r="PJB390" s="247"/>
      <c r="PJC390" s="247"/>
      <c r="PJD390" s="247"/>
      <c r="PJE390" s="247"/>
      <c r="PJF390" s="247"/>
      <c r="PJG390" s="247"/>
      <c r="PJH390" s="247"/>
      <c r="PJI390" s="247"/>
      <c r="PJJ390" s="247"/>
      <c r="PJK390" s="247"/>
      <c r="PJL390" s="247"/>
      <c r="PJM390" s="247"/>
      <c r="PJN390" s="247"/>
      <c r="PJO390" s="247"/>
      <c r="PJP390" s="247"/>
      <c r="PJQ390" s="247"/>
      <c r="PJR390" s="247"/>
      <c r="PJS390" s="247"/>
      <c r="PJT390" s="247"/>
      <c r="PJU390" s="247"/>
      <c r="PJV390" s="247"/>
      <c r="PJW390" s="247"/>
      <c r="PJX390" s="247"/>
      <c r="PJY390" s="247"/>
      <c r="PJZ390" s="247"/>
      <c r="PKA390" s="247"/>
      <c r="PKB390" s="247"/>
      <c r="PKC390" s="247"/>
      <c r="PKD390" s="247"/>
      <c r="PKE390" s="247"/>
      <c r="PKF390" s="247"/>
      <c r="PKG390" s="247"/>
      <c r="PKH390" s="247"/>
      <c r="PKI390" s="247"/>
      <c r="PKJ390" s="247"/>
      <c r="PKK390" s="247"/>
      <c r="PKL390" s="247"/>
      <c r="PKM390" s="247"/>
      <c r="PKN390" s="247"/>
      <c r="PKO390" s="247"/>
      <c r="PKP390" s="247"/>
      <c r="PKQ390" s="247"/>
      <c r="PKR390" s="247"/>
      <c r="PKS390" s="247"/>
      <c r="PKT390" s="247"/>
      <c r="PKU390" s="247"/>
      <c r="PKV390" s="247"/>
      <c r="PKW390" s="247"/>
      <c r="PKX390" s="247"/>
      <c r="PKY390" s="247"/>
      <c r="PKZ390" s="247"/>
      <c r="PLA390" s="247"/>
      <c r="PLB390" s="247"/>
      <c r="PLC390" s="247"/>
      <c r="PLD390" s="247"/>
      <c r="PLE390" s="247"/>
      <c r="PLF390" s="247"/>
      <c r="PLG390" s="247"/>
      <c r="PLH390" s="247"/>
      <c r="PLI390" s="247"/>
      <c r="PLJ390" s="247"/>
      <c r="PLK390" s="247"/>
      <c r="PLL390" s="247"/>
      <c r="PLM390" s="247"/>
      <c r="PLN390" s="247"/>
      <c r="PLO390" s="247"/>
      <c r="PLP390" s="247"/>
      <c r="PLQ390" s="247"/>
      <c r="PLR390" s="247"/>
      <c r="PLS390" s="247"/>
      <c r="PLT390" s="247"/>
      <c r="PLU390" s="247"/>
      <c r="PLV390" s="247"/>
      <c r="PLW390" s="247"/>
      <c r="PLX390" s="247"/>
      <c r="PLY390" s="247"/>
      <c r="PLZ390" s="247"/>
      <c r="PMA390" s="247"/>
      <c r="PMB390" s="247"/>
      <c r="PMC390" s="247"/>
      <c r="PMD390" s="247"/>
      <c r="PME390" s="247"/>
      <c r="PMF390" s="247"/>
      <c r="PMG390" s="247"/>
      <c r="PMH390" s="247"/>
      <c r="PMI390" s="247"/>
      <c r="PMJ390" s="247"/>
      <c r="PMK390" s="247"/>
      <c r="PML390" s="247"/>
      <c r="PMM390" s="247"/>
      <c r="PMN390" s="247"/>
      <c r="PMO390" s="247"/>
      <c r="PMP390" s="247"/>
      <c r="PMQ390" s="247"/>
      <c r="PMR390" s="247"/>
      <c r="PMS390" s="247"/>
      <c r="PMT390" s="247"/>
      <c r="PMU390" s="247"/>
      <c r="PMV390" s="247"/>
      <c r="PMW390" s="247"/>
      <c r="PMX390" s="247"/>
      <c r="PMY390" s="247"/>
      <c r="PMZ390" s="247"/>
      <c r="PNA390" s="247"/>
      <c r="PNB390" s="247"/>
      <c r="PNC390" s="247"/>
      <c r="PND390" s="247"/>
      <c r="PNE390" s="247"/>
      <c r="PNF390" s="247"/>
      <c r="PNG390" s="247"/>
      <c r="PNH390" s="247"/>
      <c r="PNI390" s="247"/>
      <c r="PNJ390" s="247"/>
      <c r="PNK390" s="247"/>
      <c r="PNL390" s="247"/>
      <c r="PNM390" s="247"/>
      <c r="PNN390" s="247"/>
      <c r="PNO390" s="247"/>
      <c r="PNP390" s="247"/>
      <c r="PNQ390" s="247"/>
      <c r="PNR390" s="247"/>
      <c r="PNS390" s="247"/>
      <c r="PNT390" s="247"/>
      <c r="PNU390" s="247"/>
      <c r="PNV390" s="247"/>
      <c r="PNW390" s="247"/>
      <c r="PNX390" s="247"/>
      <c r="PNY390" s="247"/>
      <c r="PNZ390" s="247"/>
      <c r="POA390" s="247"/>
      <c r="POB390" s="247"/>
      <c r="POC390" s="247"/>
      <c r="POD390" s="247"/>
      <c r="POE390" s="247"/>
      <c r="POF390" s="247"/>
      <c r="POG390" s="247"/>
      <c r="POH390" s="247"/>
      <c r="POI390" s="247"/>
      <c r="POJ390" s="247"/>
      <c r="POK390" s="247"/>
      <c r="POL390" s="247"/>
      <c r="POM390" s="247"/>
      <c r="PON390" s="247"/>
      <c r="POO390" s="247"/>
      <c r="POP390" s="247"/>
      <c r="POQ390" s="247"/>
      <c r="POR390" s="247"/>
      <c r="POS390" s="247"/>
      <c r="POT390" s="247"/>
      <c r="POU390" s="247"/>
      <c r="POV390" s="247"/>
      <c r="POW390" s="247"/>
      <c r="POX390" s="247"/>
      <c r="POY390" s="247"/>
      <c r="POZ390" s="247"/>
      <c r="PPA390" s="247"/>
      <c r="PPB390" s="247"/>
      <c r="PPC390" s="247"/>
      <c r="PPD390" s="247"/>
      <c r="PPE390" s="247"/>
      <c r="PPF390" s="247"/>
      <c r="PPG390" s="247"/>
      <c r="PPH390" s="247"/>
      <c r="PPI390" s="247"/>
      <c r="PPJ390" s="247"/>
      <c r="PPK390" s="247"/>
      <c r="PPL390" s="247"/>
      <c r="PPM390" s="247"/>
      <c r="PPN390" s="247"/>
      <c r="PPO390" s="247"/>
      <c r="PPP390" s="247"/>
      <c r="PPQ390" s="247"/>
      <c r="PPR390" s="247"/>
      <c r="PPS390" s="247"/>
      <c r="PPT390" s="247"/>
      <c r="PPU390" s="247"/>
      <c r="PPV390" s="247"/>
      <c r="PPW390" s="247"/>
      <c r="PPX390" s="247"/>
      <c r="PPY390" s="247"/>
      <c r="PPZ390" s="247"/>
      <c r="PQA390" s="247"/>
      <c r="PQB390" s="247"/>
      <c r="PQC390" s="247"/>
      <c r="PQD390" s="247"/>
      <c r="PQE390" s="247"/>
      <c r="PQF390" s="247"/>
      <c r="PQG390" s="247"/>
      <c r="PQH390" s="247"/>
      <c r="PQI390" s="247"/>
      <c r="PQJ390" s="247"/>
      <c r="PQK390" s="247"/>
      <c r="PQL390" s="247"/>
      <c r="PQM390" s="247"/>
      <c r="PQN390" s="247"/>
      <c r="PQO390" s="247"/>
      <c r="PQP390" s="247"/>
      <c r="PQQ390" s="247"/>
      <c r="PQR390" s="247"/>
      <c r="PQS390" s="247"/>
      <c r="PQT390" s="247"/>
      <c r="PQU390" s="247"/>
      <c r="PQV390" s="247"/>
      <c r="PQW390" s="247"/>
      <c r="PQX390" s="247"/>
      <c r="PQY390" s="247"/>
      <c r="PQZ390" s="247"/>
      <c r="PRA390" s="247"/>
      <c r="PRB390" s="247"/>
      <c r="PRC390" s="247"/>
      <c r="PRD390" s="247"/>
      <c r="PRE390" s="247"/>
      <c r="PRF390" s="247"/>
      <c r="PRG390" s="247"/>
      <c r="PRH390" s="247"/>
      <c r="PRI390" s="247"/>
      <c r="PRJ390" s="247"/>
      <c r="PRK390" s="247"/>
      <c r="PRL390" s="247"/>
      <c r="PRM390" s="247"/>
      <c r="PRN390" s="247"/>
      <c r="PRO390" s="247"/>
      <c r="PRP390" s="247"/>
      <c r="PRQ390" s="247"/>
      <c r="PRR390" s="247"/>
      <c r="PRS390" s="247"/>
      <c r="PRT390" s="247"/>
      <c r="PRU390" s="247"/>
      <c r="PRV390" s="247"/>
      <c r="PRW390" s="247"/>
      <c r="PRX390" s="247"/>
      <c r="PRY390" s="247"/>
      <c r="PRZ390" s="247"/>
      <c r="PSA390" s="247"/>
      <c r="PSB390" s="247"/>
      <c r="PSC390" s="247"/>
      <c r="PSD390" s="247"/>
      <c r="PSE390" s="247"/>
      <c r="PSF390" s="247"/>
      <c r="PSG390" s="247"/>
      <c r="PSH390" s="247"/>
      <c r="PSI390" s="247"/>
      <c r="PSJ390" s="247"/>
      <c r="PSK390" s="247"/>
      <c r="PSL390" s="247"/>
      <c r="PSM390" s="247"/>
      <c r="PSN390" s="247"/>
      <c r="PSO390" s="247"/>
      <c r="PSP390" s="247"/>
      <c r="PSQ390" s="247"/>
      <c r="PSR390" s="247"/>
      <c r="PSS390" s="247"/>
      <c r="PST390" s="247"/>
      <c r="PSU390" s="247"/>
      <c r="PSV390" s="247"/>
      <c r="PSW390" s="247"/>
      <c r="PSX390" s="247"/>
      <c r="PSY390" s="247"/>
      <c r="PSZ390" s="247"/>
      <c r="PTA390" s="247"/>
      <c r="PTB390" s="247"/>
      <c r="PTC390" s="247"/>
      <c r="PTD390" s="247"/>
      <c r="PTE390" s="247"/>
      <c r="PTF390" s="247"/>
      <c r="PTG390" s="247"/>
      <c r="PTH390" s="247"/>
      <c r="PTI390" s="247"/>
      <c r="PTJ390" s="247"/>
      <c r="PTK390" s="247"/>
      <c r="PTL390" s="247"/>
      <c r="PTM390" s="247"/>
      <c r="PTN390" s="247"/>
      <c r="PTO390" s="247"/>
      <c r="PTP390" s="247"/>
      <c r="PTQ390" s="247"/>
      <c r="PTR390" s="247"/>
      <c r="PTS390" s="247"/>
      <c r="PTT390" s="247"/>
      <c r="PTU390" s="247"/>
      <c r="PTV390" s="247"/>
      <c r="PTW390" s="247"/>
      <c r="PTX390" s="247"/>
      <c r="PTY390" s="247"/>
      <c r="PTZ390" s="247"/>
      <c r="PUA390" s="247"/>
      <c r="PUB390" s="247"/>
      <c r="PUC390" s="247"/>
      <c r="PUD390" s="247"/>
      <c r="PUE390" s="247"/>
      <c r="PUF390" s="247"/>
      <c r="PUG390" s="247"/>
      <c r="PUH390" s="247"/>
      <c r="PUI390" s="247"/>
      <c r="PUJ390" s="247"/>
      <c r="PUK390" s="247"/>
      <c r="PUL390" s="247"/>
      <c r="PUM390" s="247"/>
      <c r="PUN390" s="247"/>
      <c r="PUO390" s="247"/>
      <c r="PUP390" s="247"/>
      <c r="PUQ390" s="247"/>
      <c r="PUR390" s="247"/>
      <c r="PUS390" s="247"/>
      <c r="PUT390" s="247"/>
      <c r="PUU390" s="247"/>
      <c r="PUV390" s="247"/>
      <c r="PUW390" s="247"/>
      <c r="PUX390" s="247"/>
      <c r="PUY390" s="247"/>
      <c r="PUZ390" s="247"/>
      <c r="PVA390" s="247"/>
      <c r="PVB390" s="247"/>
      <c r="PVC390" s="247"/>
      <c r="PVD390" s="247"/>
      <c r="PVE390" s="247"/>
      <c r="PVF390" s="247"/>
      <c r="PVG390" s="247"/>
      <c r="PVH390" s="247"/>
      <c r="PVI390" s="247"/>
      <c r="PVJ390" s="247"/>
      <c r="PVK390" s="247"/>
      <c r="PVL390" s="247"/>
      <c r="PVM390" s="247"/>
      <c r="PVN390" s="247"/>
      <c r="PVO390" s="247"/>
      <c r="PVP390" s="247"/>
      <c r="PVQ390" s="247"/>
      <c r="PVR390" s="247"/>
      <c r="PVS390" s="247"/>
      <c r="PVT390" s="247"/>
      <c r="PVU390" s="247"/>
      <c r="PVV390" s="247"/>
      <c r="PVW390" s="247"/>
      <c r="PVX390" s="247"/>
      <c r="PVY390" s="247"/>
      <c r="PVZ390" s="247"/>
      <c r="PWA390" s="247"/>
      <c r="PWB390" s="247"/>
      <c r="PWC390" s="247"/>
      <c r="PWD390" s="247"/>
      <c r="PWE390" s="247"/>
      <c r="PWF390" s="247"/>
      <c r="PWG390" s="247"/>
      <c r="PWH390" s="247"/>
      <c r="PWI390" s="247"/>
      <c r="PWJ390" s="247"/>
      <c r="PWK390" s="247"/>
      <c r="PWL390" s="247"/>
      <c r="PWM390" s="247"/>
      <c r="PWN390" s="247"/>
      <c r="PWO390" s="247"/>
      <c r="PWP390" s="247"/>
      <c r="PWQ390" s="247"/>
      <c r="PWR390" s="247"/>
      <c r="PWS390" s="247"/>
      <c r="PWT390" s="247"/>
      <c r="PWU390" s="247"/>
      <c r="PWV390" s="247"/>
      <c r="PWW390" s="247"/>
      <c r="PWX390" s="247"/>
      <c r="PWY390" s="247"/>
      <c r="PWZ390" s="247"/>
      <c r="PXA390" s="247"/>
      <c r="PXB390" s="247"/>
      <c r="PXC390" s="247"/>
      <c r="PXD390" s="247"/>
      <c r="PXE390" s="247"/>
      <c r="PXF390" s="247"/>
      <c r="PXG390" s="247"/>
      <c r="PXH390" s="247"/>
      <c r="PXI390" s="247"/>
      <c r="PXJ390" s="247"/>
      <c r="PXK390" s="247"/>
      <c r="PXL390" s="247"/>
      <c r="PXM390" s="247"/>
      <c r="PXN390" s="247"/>
      <c r="PXO390" s="247"/>
      <c r="PXP390" s="247"/>
      <c r="PXQ390" s="247"/>
      <c r="PXR390" s="247"/>
      <c r="PXS390" s="247"/>
      <c r="PXT390" s="247"/>
      <c r="PXU390" s="247"/>
      <c r="PXV390" s="247"/>
      <c r="PXW390" s="247"/>
      <c r="PXX390" s="247"/>
      <c r="PXY390" s="247"/>
      <c r="PXZ390" s="247"/>
      <c r="PYA390" s="247"/>
      <c r="PYB390" s="247"/>
      <c r="PYC390" s="247"/>
      <c r="PYD390" s="247"/>
      <c r="PYE390" s="247"/>
      <c r="PYF390" s="247"/>
      <c r="PYG390" s="247"/>
      <c r="PYH390" s="247"/>
      <c r="PYI390" s="247"/>
      <c r="PYJ390" s="247"/>
      <c r="PYK390" s="247"/>
      <c r="PYL390" s="247"/>
      <c r="PYM390" s="247"/>
      <c r="PYN390" s="247"/>
      <c r="PYO390" s="247"/>
      <c r="PYP390" s="247"/>
      <c r="PYQ390" s="247"/>
      <c r="PYR390" s="247"/>
      <c r="PYS390" s="247"/>
      <c r="PYT390" s="247"/>
      <c r="PYU390" s="247"/>
      <c r="PYV390" s="247"/>
      <c r="PYW390" s="247"/>
      <c r="PYX390" s="247"/>
      <c r="PYY390" s="247"/>
      <c r="PYZ390" s="247"/>
      <c r="PZA390" s="247"/>
      <c r="PZB390" s="247"/>
      <c r="PZC390" s="247"/>
      <c r="PZD390" s="247"/>
      <c r="PZE390" s="247"/>
      <c r="PZF390" s="247"/>
      <c r="PZG390" s="247"/>
      <c r="PZH390" s="247"/>
      <c r="PZI390" s="247"/>
      <c r="PZJ390" s="247"/>
      <c r="PZK390" s="247"/>
      <c r="PZL390" s="247"/>
      <c r="PZM390" s="247"/>
      <c r="PZN390" s="247"/>
      <c r="PZO390" s="247"/>
      <c r="PZP390" s="247"/>
      <c r="PZQ390" s="247"/>
      <c r="PZR390" s="247"/>
      <c r="PZS390" s="247"/>
      <c r="PZT390" s="247"/>
      <c r="PZU390" s="247"/>
      <c r="PZV390" s="247"/>
      <c r="PZW390" s="247"/>
      <c r="PZX390" s="247"/>
      <c r="PZY390" s="247"/>
      <c r="PZZ390" s="247"/>
      <c r="QAA390" s="247"/>
      <c r="QAB390" s="247"/>
      <c r="QAC390" s="247"/>
      <c r="QAD390" s="247"/>
      <c r="QAE390" s="247"/>
      <c r="QAF390" s="247"/>
      <c r="QAG390" s="247"/>
      <c r="QAH390" s="247"/>
      <c r="QAI390" s="247"/>
      <c r="QAJ390" s="247"/>
      <c r="QAK390" s="247"/>
      <c r="QAL390" s="247"/>
      <c r="QAM390" s="247"/>
      <c r="QAN390" s="247"/>
      <c r="QAO390" s="247"/>
      <c r="QAP390" s="247"/>
      <c r="QAQ390" s="247"/>
      <c r="QAR390" s="247"/>
      <c r="QAS390" s="247"/>
      <c r="QAT390" s="247"/>
      <c r="QAU390" s="247"/>
      <c r="QAV390" s="247"/>
      <c r="QAW390" s="247"/>
      <c r="QAX390" s="247"/>
      <c r="QAY390" s="247"/>
      <c r="QAZ390" s="247"/>
      <c r="QBA390" s="247"/>
      <c r="QBB390" s="247"/>
      <c r="QBC390" s="247"/>
      <c r="QBD390" s="247"/>
      <c r="QBE390" s="247"/>
      <c r="QBF390" s="247"/>
      <c r="QBG390" s="247"/>
      <c r="QBH390" s="247"/>
      <c r="QBI390" s="247"/>
      <c r="QBJ390" s="247"/>
      <c r="QBK390" s="247"/>
      <c r="QBL390" s="247"/>
      <c r="QBM390" s="247"/>
      <c r="QBN390" s="247"/>
      <c r="QBO390" s="247"/>
      <c r="QBP390" s="247"/>
      <c r="QBQ390" s="247"/>
      <c r="QBR390" s="247"/>
      <c r="QBS390" s="247"/>
      <c r="QBT390" s="247"/>
      <c r="QBU390" s="247"/>
      <c r="QBV390" s="247"/>
      <c r="QBW390" s="247"/>
      <c r="QBX390" s="247"/>
      <c r="QBY390" s="247"/>
      <c r="QBZ390" s="247"/>
      <c r="QCA390" s="247"/>
      <c r="QCB390" s="247"/>
      <c r="QCC390" s="247"/>
      <c r="QCD390" s="247"/>
      <c r="QCE390" s="247"/>
      <c r="QCF390" s="247"/>
      <c r="QCG390" s="247"/>
      <c r="QCH390" s="247"/>
      <c r="QCI390" s="247"/>
      <c r="QCJ390" s="247"/>
      <c r="QCK390" s="247"/>
      <c r="QCL390" s="247"/>
      <c r="QCM390" s="247"/>
      <c r="QCN390" s="247"/>
      <c r="QCO390" s="247"/>
      <c r="QCP390" s="247"/>
      <c r="QCQ390" s="247"/>
      <c r="QCR390" s="247"/>
      <c r="QCS390" s="247"/>
      <c r="QCT390" s="247"/>
      <c r="QCU390" s="247"/>
      <c r="QCV390" s="247"/>
      <c r="QCW390" s="247"/>
      <c r="QCX390" s="247"/>
      <c r="QCY390" s="247"/>
      <c r="QCZ390" s="247"/>
      <c r="QDA390" s="247"/>
      <c r="QDB390" s="247"/>
      <c r="QDC390" s="247"/>
      <c r="QDD390" s="247"/>
      <c r="QDE390" s="247"/>
      <c r="QDF390" s="247"/>
      <c r="QDG390" s="247"/>
      <c r="QDH390" s="247"/>
      <c r="QDI390" s="247"/>
      <c r="QDJ390" s="247"/>
      <c r="QDK390" s="247"/>
      <c r="QDL390" s="247"/>
      <c r="QDM390" s="247"/>
      <c r="QDN390" s="247"/>
      <c r="QDO390" s="247"/>
      <c r="QDP390" s="247"/>
      <c r="QDQ390" s="247"/>
      <c r="QDR390" s="247"/>
      <c r="QDS390" s="247"/>
      <c r="QDT390" s="247"/>
      <c r="QDU390" s="247"/>
      <c r="QDV390" s="247"/>
      <c r="QDW390" s="247"/>
      <c r="QDX390" s="247"/>
      <c r="QDY390" s="247"/>
      <c r="QDZ390" s="247"/>
      <c r="QEA390" s="247"/>
      <c r="QEB390" s="247"/>
      <c r="QEC390" s="247"/>
      <c r="QED390" s="247"/>
      <c r="QEE390" s="247"/>
      <c r="QEF390" s="247"/>
      <c r="QEG390" s="247"/>
      <c r="QEH390" s="247"/>
      <c r="QEI390" s="247"/>
      <c r="QEJ390" s="247"/>
      <c r="QEK390" s="247"/>
      <c r="QEL390" s="247"/>
      <c r="QEM390" s="247"/>
      <c r="QEN390" s="247"/>
      <c r="QEO390" s="247"/>
      <c r="QEP390" s="247"/>
      <c r="QEQ390" s="247"/>
      <c r="QER390" s="247"/>
      <c r="QES390" s="247"/>
      <c r="QET390" s="247"/>
      <c r="QEU390" s="247"/>
      <c r="QEV390" s="247"/>
      <c r="QEW390" s="247"/>
      <c r="QEX390" s="247"/>
      <c r="QEY390" s="247"/>
      <c r="QEZ390" s="247"/>
      <c r="QFA390" s="247"/>
      <c r="QFB390" s="247"/>
      <c r="QFC390" s="247"/>
      <c r="QFD390" s="247"/>
      <c r="QFE390" s="247"/>
      <c r="QFF390" s="247"/>
      <c r="QFG390" s="247"/>
      <c r="QFH390" s="247"/>
      <c r="QFI390" s="247"/>
      <c r="QFJ390" s="247"/>
      <c r="QFK390" s="247"/>
      <c r="QFL390" s="247"/>
      <c r="QFM390" s="247"/>
      <c r="QFN390" s="247"/>
      <c r="QFO390" s="247"/>
      <c r="QFP390" s="247"/>
      <c r="QFQ390" s="247"/>
      <c r="QFR390" s="247"/>
      <c r="QFS390" s="247"/>
      <c r="QFT390" s="247"/>
      <c r="QFU390" s="247"/>
      <c r="QFV390" s="247"/>
      <c r="QFW390" s="247"/>
      <c r="QFX390" s="247"/>
      <c r="QFY390" s="247"/>
      <c r="QFZ390" s="247"/>
      <c r="QGA390" s="247"/>
      <c r="QGB390" s="247"/>
      <c r="QGC390" s="247"/>
      <c r="QGD390" s="247"/>
      <c r="QGE390" s="247"/>
      <c r="QGF390" s="247"/>
      <c r="QGG390" s="247"/>
      <c r="QGH390" s="247"/>
      <c r="QGI390" s="247"/>
      <c r="QGJ390" s="247"/>
      <c r="QGK390" s="247"/>
      <c r="QGL390" s="247"/>
      <c r="QGM390" s="247"/>
      <c r="QGN390" s="247"/>
      <c r="QGO390" s="247"/>
      <c r="QGP390" s="247"/>
      <c r="QGQ390" s="247"/>
      <c r="QGR390" s="247"/>
      <c r="QGS390" s="247"/>
      <c r="QGT390" s="247"/>
      <c r="QGU390" s="247"/>
      <c r="QGV390" s="247"/>
      <c r="QGW390" s="247"/>
      <c r="QGX390" s="247"/>
      <c r="QGY390" s="247"/>
      <c r="QGZ390" s="247"/>
      <c r="QHA390" s="247"/>
      <c r="QHB390" s="247"/>
      <c r="QHC390" s="247"/>
      <c r="QHD390" s="247"/>
      <c r="QHE390" s="247"/>
      <c r="QHF390" s="247"/>
      <c r="QHG390" s="247"/>
      <c r="QHH390" s="247"/>
      <c r="QHI390" s="247"/>
      <c r="QHJ390" s="247"/>
      <c r="QHK390" s="247"/>
      <c r="QHL390" s="247"/>
      <c r="QHM390" s="247"/>
      <c r="QHN390" s="247"/>
      <c r="QHO390" s="247"/>
      <c r="QHP390" s="247"/>
      <c r="QHQ390" s="247"/>
      <c r="QHR390" s="247"/>
      <c r="QHS390" s="247"/>
      <c r="QHT390" s="247"/>
      <c r="QHU390" s="247"/>
      <c r="QHV390" s="247"/>
      <c r="QHW390" s="247"/>
      <c r="QHX390" s="247"/>
      <c r="QHY390" s="247"/>
      <c r="QHZ390" s="247"/>
      <c r="QIA390" s="247"/>
      <c r="QIB390" s="247"/>
      <c r="QIC390" s="247"/>
      <c r="QID390" s="247"/>
      <c r="QIE390" s="247"/>
      <c r="QIF390" s="247"/>
      <c r="QIG390" s="247"/>
      <c r="QIH390" s="247"/>
      <c r="QII390" s="247"/>
      <c r="QIJ390" s="247"/>
      <c r="QIK390" s="247"/>
      <c r="QIL390" s="247"/>
      <c r="QIM390" s="247"/>
      <c r="QIN390" s="247"/>
      <c r="QIO390" s="247"/>
      <c r="QIP390" s="247"/>
      <c r="QIQ390" s="247"/>
      <c r="QIR390" s="247"/>
      <c r="QIS390" s="247"/>
      <c r="QIT390" s="247"/>
      <c r="QIU390" s="247"/>
      <c r="QIV390" s="247"/>
      <c r="QIW390" s="247"/>
      <c r="QIX390" s="247"/>
      <c r="QIY390" s="247"/>
      <c r="QIZ390" s="247"/>
      <c r="QJA390" s="247"/>
      <c r="QJB390" s="247"/>
      <c r="QJC390" s="247"/>
      <c r="QJD390" s="247"/>
      <c r="QJE390" s="247"/>
      <c r="QJF390" s="247"/>
      <c r="QJG390" s="247"/>
      <c r="QJH390" s="247"/>
      <c r="QJI390" s="247"/>
      <c r="QJJ390" s="247"/>
      <c r="QJK390" s="247"/>
      <c r="QJL390" s="247"/>
      <c r="QJM390" s="247"/>
      <c r="QJN390" s="247"/>
      <c r="QJO390" s="247"/>
      <c r="QJP390" s="247"/>
      <c r="QJQ390" s="247"/>
      <c r="QJR390" s="247"/>
      <c r="QJS390" s="247"/>
      <c r="QJT390" s="247"/>
      <c r="QJU390" s="247"/>
      <c r="QJV390" s="247"/>
      <c r="QJW390" s="247"/>
      <c r="QJX390" s="247"/>
      <c r="QJY390" s="247"/>
      <c r="QJZ390" s="247"/>
      <c r="QKA390" s="247"/>
      <c r="QKB390" s="247"/>
      <c r="QKC390" s="247"/>
      <c r="QKD390" s="247"/>
      <c r="QKE390" s="247"/>
      <c r="QKF390" s="247"/>
      <c r="QKG390" s="247"/>
      <c r="QKH390" s="247"/>
      <c r="QKI390" s="247"/>
      <c r="QKJ390" s="247"/>
      <c r="QKK390" s="247"/>
      <c r="QKL390" s="247"/>
      <c r="QKM390" s="247"/>
      <c r="QKN390" s="247"/>
      <c r="QKO390" s="247"/>
      <c r="QKP390" s="247"/>
      <c r="QKQ390" s="247"/>
      <c r="QKR390" s="247"/>
      <c r="QKS390" s="247"/>
      <c r="QKT390" s="247"/>
      <c r="QKU390" s="247"/>
      <c r="QKV390" s="247"/>
      <c r="QKW390" s="247"/>
      <c r="QKX390" s="247"/>
      <c r="QKY390" s="247"/>
      <c r="QKZ390" s="247"/>
      <c r="QLA390" s="247"/>
      <c r="QLB390" s="247"/>
      <c r="QLC390" s="247"/>
      <c r="QLD390" s="247"/>
      <c r="QLE390" s="247"/>
      <c r="QLF390" s="247"/>
      <c r="QLG390" s="247"/>
      <c r="QLH390" s="247"/>
      <c r="QLI390" s="247"/>
      <c r="QLJ390" s="247"/>
      <c r="QLK390" s="247"/>
      <c r="QLL390" s="247"/>
      <c r="QLM390" s="247"/>
      <c r="QLN390" s="247"/>
      <c r="QLO390" s="247"/>
      <c r="QLP390" s="247"/>
      <c r="QLQ390" s="247"/>
      <c r="QLR390" s="247"/>
      <c r="QLS390" s="247"/>
      <c r="QLT390" s="247"/>
      <c r="QLU390" s="247"/>
      <c r="QLV390" s="247"/>
      <c r="QLW390" s="247"/>
      <c r="QLX390" s="247"/>
      <c r="QLY390" s="247"/>
      <c r="QLZ390" s="247"/>
      <c r="QMA390" s="247"/>
      <c r="QMB390" s="247"/>
      <c r="QMC390" s="247"/>
      <c r="QMD390" s="247"/>
      <c r="QME390" s="247"/>
      <c r="QMF390" s="247"/>
      <c r="QMG390" s="247"/>
      <c r="QMH390" s="247"/>
      <c r="QMI390" s="247"/>
      <c r="QMJ390" s="247"/>
      <c r="QMK390" s="247"/>
      <c r="QML390" s="247"/>
      <c r="QMM390" s="247"/>
      <c r="QMN390" s="247"/>
      <c r="QMO390" s="247"/>
      <c r="QMP390" s="247"/>
      <c r="QMQ390" s="247"/>
      <c r="QMR390" s="247"/>
      <c r="QMS390" s="247"/>
      <c r="QMT390" s="247"/>
      <c r="QMU390" s="247"/>
      <c r="QMV390" s="247"/>
      <c r="QMW390" s="247"/>
      <c r="QMX390" s="247"/>
      <c r="QMY390" s="247"/>
      <c r="QMZ390" s="247"/>
      <c r="QNA390" s="247"/>
      <c r="QNB390" s="247"/>
      <c r="QNC390" s="247"/>
      <c r="QND390" s="247"/>
      <c r="QNE390" s="247"/>
      <c r="QNF390" s="247"/>
      <c r="QNG390" s="247"/>
      <c r="QNH390" s="247"/>
      <c r="QNI390" s="247"/>
      <c r="QNJ390" s="247"/>
      <c r="QNK390" s="247"/>
      <c r="QNL390" s="247"/>
      <c r="QNM390" s="247"/>
      <c r="QNN390" s="247"/>
      <c r="QNO390" s="247"/>
      <c r="QNP390" s="247"/>
      <c r="QNQ390" s="247"/>
      <c r="QNR390" s="247"/>
      <c r="QNS390" s="247"/>
      <c r="QNT390" s="247"/>
      <c r="QNU390" s="247"/>
      <c r="QNV390" s="247"/>
      <c r="QNW390" s="247"/>
      <c r="QNX390" s="247"/>
      <c r="QNY390" s="247"/>
      <c r="QNZ390" s="247"/>
      <c r="QOA390" s="247"/>
      <c r="QOB390" s="247"/>
      <c r="QOC390" s="247"/>
      <c r="QOD390" s="247"/>
      <c r="QOE390" s="247"/>
      <c r="QOF390" s="247"/>
      <c r="QOG390" s="247"/>
      <c r="QOH390" s="247"/>
      <c r="QOI390" s="247"/>
      <c r="QOJ390" s="247"/>
      <c r="QOK390" s="247"/>
      <c r="QOL390" s="247"/>
      <c r="QOM390" s="247"/>
      <c r="QON390" s="247"/>
      <c r="QOO390" s="247"/>
      <c r="QOP390" s="247"/>
      <c r="QOQ390" s="247"/>
      <c r="QOR390" s="247"/>
      <c r="QOS390" s="247"/>
      <c r="QOT390" s="247"/>
      <c r="QOU390" s="247"/>
      <c r="QOV390" s="247"/>
      <c r="QOW390" s="247"/>
      <c r="QOX390" s="247"/>
      <c r="QOY390" s="247"/>
      <c r="QOZ390" s="247"/>
      <c r="QPA390" s="247"/>
      <c r="QPB390" s="247"/>
      <c r="QPC390" s="247"/>
      <c r="QPD390" s="247"/>
      <c r="QPE390" s="247"/>
      <c r="QPF390" s="247"/>
      <c r="QPG390" s="247"/>
      <c r="QPH390" s="247"/>
      <c r="QPI390" s="247"/>
      <c r="QPJ390" s="247"/>
      <c r="QPK390" s="247"/>
      <c r="QPL390" s="247"/>
      <c r="QPM390" s="247"/>
      <c r="QPN390" s="247"/>
      <c r="QPO390" s="247"/>
      <c r="QPP390" s="247"/>
      <c r="QPQ390" s="247"/>
      <c r="QPR390" s="247"/>
      <c r="QPS390" s="247"/>
      <c r="QPT390" s="247"/>
      <c r="QPU390" s="247"/>
      <c r="QPV390" s="247"/>
      <c r="QPW390" s="247"/>
      <c r="QPX390" s="247"/>
      <c r="QPY390" s="247"/>
      <c r="QPZ390" s="247"/>
      <c r="QQA390" s="247"/>
      <c r="QQB390" s="247"/>
      <c r="QQC390" s="247"/>
      <c r="QQD390" s="247"/>
      <c r="QQE390" s="247"/>
      <c r="QQF390" s="247"/>
      <c r="QQG390" s="247"/>
      <c r="QQH390" s="247"/>
      <c r="QQI390" s="247"/>
      <c r="QQJ390" s="247"/>
      <c r="QQK390" s="247"/>
      <c r="QQL390" s="247"/>
      <c r="QQM390" s="247"/>
      <c r="QQN390" s="247"/>
      <c r="QQO390" s="247"/>
      <c r="QQP390" s="247"/>
      <c r="QQQ390" s="247"/>
      <c r="QQR390" s="247"/>
      <c r="QQS390" s="247"/>
      <c r="QQT390" s="247"/>
      <c r="QQU390" s="247"/>
      <c r="QQV390" s="247"/>
      <c r="QQW390" s="247"/>
      <c r="QQX390" s="247"/>
      <c r="QQY390" s="247"/>
      <c r="QQZ390" s="247"/>
      <c r="QRA390" s="247"/>
      <c r="QRB390" s="247"/>
      <c r="QRC390" s="247"/>
      <c r="QRD390" s="247"/>
      <c r="QRE390" s="247"/>
      <c r="QRF390" s="247"/>
      <c r="QRG390" s="247"/>
      <c r="QRH390" s="247"/>
      <c r="QRI390" s="247"/>
      <c r="QRJ390" s="247"/>
      <c r="QRK390" s="247"/>
      <c r="QRL390" s="247"/>
      <c r="QRM390" s="247"/>
      <c r="QRN390" s="247"/>
      <c r="QRO390" s="247"/>
      <c r="QRP390" s="247"/>
      <c r="QRQ390" s="247"/>
      <c r="QRR390" s="247"/>
      <c r="QRS390" s="247"/>
      <c r="QRT390" s="247"/>
      <c r="QRU390" s="247"/>
      <c r="QRV390" s="247"/>
      <c r="QRW390" s="247"/>
      <c r="QRX390" s="247"/>
      <c r="QRY390" s="247"/>
      <c r="QRZ390" s="247"/>
      <c r="QSA390" s="247"/>
      <c r="QSB390" s="247"/>
      <c r="QSC390" s="247"/>
      <c r="QSD390" s="247"/>
      <c r="QSE390" s="247"/>
      <c r="QSF390" s="247"/>
      <c r="QSG390" s="247"/>
      <c r="QSH390" s="247"/>
      <c r="QSI390" s="247"/>
      <c r="QSJ390" s="247"/>
      <c r="QSK390" s="247"/>
      <c r="QSL390" s="247"/>
      <c r="QSM390" s="247"/>
      <c r="QSN390" s="247"/>
      <c r="QSO390" s="247"/>
      <c r="QSP390" s="247"/>
      <c r="QSQ390" s="247"/>
      <c r="QSR390" s="247"/>
      <c r="QSS390" s="247"/>
      <c r="QST390" s="247"/>
      <c r="QSU390" s="247"/>
      <c r="QSV390" s="247"/>
      <c r="QSW390" s="247"/>
      <c r="QSX390" s="247"/>
      <c r="QSY390" s="247"/>
      <c r="QSZ390" s="247"/>
      <c r="QTA390" s="247"/>
      <c r="QTB390" s="247"/>
      <c r="QTC390" s="247"/>
      <c r="QTD390" s="247"/>
      <c r="QTE390" s="247"/>
      <c r="QTF390" s="247"/>
      <c r="QTG390" s="247"/>
      <c r="QTH390" s="247"/>
      <c r="QTI390" s="247"/>
      <c r="QTJ390" s="247"/>
      <c r="QTK390" s="247"/>
      <c r="QTL390" s="247"/>
      <c r="QTM390" s="247"/>
      <c r="QTN390" s="247"/>
      <c r="QTO390" s="247"/>
      <c r="QTP390" s="247"/>
      <c r="QTQ390" s="247"/>
      <c r="QTR390" s="247"/>
      <c r="QTS390" s="247"/>
      <c r="QTT390" s="247"/>
      <c r="QTU390" s="247"/>
      <c r="QTV390" s="247"/>
      <c r="QTW390" s="247"/>
      <c r="QTX390" s="247"/>
      <c r="QTY390" s="247"/>
      <c r="QTZ390" s="247"/>
      <c r="QUA390" s="247"/>
      <c r="QUB390" s="247"/>
      <c r="QUC390" s="247"/>
      <c r="QUD390" s="247"/>
      <c r="QUE390" s="247"/>
      <c r="QUF390" s="247"/>
      <c r="QUG390" s="247"/>
      <c r="QUH390" s="247"/>
      <c r="QUI390" s="247"/>
      <c r="QUJ390" s="247"/>
      <c r="QUK390" s="247"/>
      <c r="QUL390" s="247"/>
      <c r="QUM390" s="247"/>
      <c r="QUN390" s="247"/>
      <c r="QUO390" s="247"/>
      <c r="QUP390" s="247"/>
      <c r="QUQ390" s="247"/>
      <c r="QUR390" s="247"/>
      <c r="QUS390" s="247"/>
      <c r="QUT390" s="247"/>
      <c r="QUU390" s="247"/>
      <c r="QUV390" s="247"/>
      <c r="QUW390" s="247"/>
      <c r="QUX390" s="247"/>
      <c r="QUY390" s="247"/>
      <c r="QUZ390" s="247"/>
      <c r="QVA390" s="247"/>
      <c r="QVB390" s="247"/>
      <c r="QVC390" s="247"/>
      <c r="QVD390" s="247"/>
      <c r="QVE390" s="247"/>
      <c r="QVF390" s="247"/>
      <c r="QVG390" s="247"/>
      <c r="QVH390" s="247"/>
      <c r="QVI390" s="247"/>
      <c r="QVJ390" s="247"/>
      <c r="QVK390" s="247"/>
      <c r="QVL390" s="247"/>
      <c r="QVM390" s="247"/>
      <c r="QVN390" s="247"/>
      <c r="QVO390" s="247"/>
      <c r="QVP390" s="247"/>
      <c r="QVQ390" s="247"/>
      <c r="QVR390" s="247"/>
      <c r="QVS390" s="247"/>
      <c r="QVT390" s="247"/>
      <c r="QVU390" s="247"/>
      <c r="QVV390" s="247"/>
      <c r="QVW390" s="247"/>
      <c r="QVX390" s="247"/>
      <c r="QVY390" s="247"/>
      <c r="QVZ390" s="247"/>
      <c r="QWA390" s="247"/>
      <c r="QWB390" s="247"/>
      <c r="QWC390" s="247"/>
      <c r="QWD390" s="247"/>
      <c r="QWE390" s="247"/>
      <c r="QWF390" s="247"/>
      <c r="QWG390" s="247"/>
      <c r="QWH390" s="247"/>
      <c r="QWI390" s="247"/>
      <c r="QWJ390" s="247"/>
      <c r="QWK390" s="247"/>
      <c r="QWL390" s="247"/>
      <c r="QWM390" s="247"/>
      <c r="QWN390" s="247"/>
      <c r="QWO390" s="247"/>
      <c r="QWP390" s="247"/>
      <c r="QWQ390" s="247"/>
      <c r="QWR390" s="247"/>
      <c r="QWS390" s="247"/>
      <c r="QWT390" s="247"/>
      <c r="QWU390" s="247"/>
      <c r="QWV390" s="247"/>
      <c r="QWW390" s="247"/>
      <c r="QWX390" s="247"/>
      <c r="QWY390" s="247"/>
      <c r="QWZ390" s="247"/>
      <c r="QXA390" s="247"/>
      <c r="QXB390" s="247"/>
      <c r="QXC390" s="247"/>
      <c r="QXD390" s="247"/>
      <c r="QXE390" s="247"/>
      <c r="QXF390" s="247"/>
      <c r="QXG390" s="247"/>
      <c r="QXH390" s="247"/>
      <c r="QXI390" s="247"/>
      <c r="QXJ390" s="247"/>
      <c r="QXK390" s="247"/>
      <c r="QXL390" s="247"/>
      <c r="QXM390" s="247"/>
      <c r="QXN390" s="247"/>
      <c r="QXO390" s="247"/>
      <c r="QXP390" s="247"/>
      <c r="QXQ390" s="247"/>
      <c r="QXR390" s="247"/>
      <c r="QXS390" s="247"/>
      <c r="QXT390" s="247"/>
      <c r="QXU390" s="247"/>
      <c r="QXV390" s="247"/>
      <c r="QXW390" s="247"/>
      <c r="QXX390" s="247"/>
      <c r="QXY390" s="247"/>
      <c r="QXZ390" s="247"/>
      <c r="QYA390" s="247"/>
      <c r="QYB390" s="247"/>
      <c r="QYC390" s="247"/>
      <c r="QYD390" s="247"/>
      <c r="QYE390" s="247"/>
      <c r="QYF390" s="247"/>
      <c r="QYG390" s="247"/>
      <c r="QYH390" s="247"/>
      <c r="QYI390" s="247"/>
      <c r="QYJ390" s="247"/>
      <c r="QYK390" s="247"/>
      <c r="QYL390" s="247"/>
      <c r="QYM390" s="247"/>
      <c r="QYN390" s="247"/>
      <c r="QYO390" s="247"/>
      <c r="QYP390" s="247"/>
      <c r="QYQ390" s="247"/>
      <c r="QYR390" s="247"/>
      <c r="QYS390" s="247"/>
      <c r="QYT390" s="247"/>
      <c r="QYU390" s="247"/>
      <c r="QYV390" s="247"/>
      <c r="QYW390" s="247"/>
      <c r="QYX390" s="247"/>
      <c r="QYY390" s="247"/>
      <c r="QYZ390" s="247"/>
      <c r="QZA390" s="247"/>
      <c r="QZB390" s="247"/>
      <c r="QZC390" s="247"/>
      <c r="QZD390" s="247"/>
      <c r="QZE390" s="247"/>
      <c r="QZF390" s="247"/>
      <c r="QZG390" s="247"/>
      <c r="QZH390" s="247"/>
      <c r="QZI390" s="247"/>
      <c r="QZJ390" s="247"/>
      <c r="QZK390" s="247"/>
      <c r="QZL390" s="247"/>
      <c r="QZM390" s="247"/>
      <c r="QZN390" s="247"/>
      <c r="QZO390" s="247"/>
      <c r="QZP390" s="247"/>
      <c r="QZQ390" s="247"/>
      <c r="QZR390" s="247"/>
      <c r="QZS390" s="247"/>
      <c r="QZT390" s="247"/>
      <c r="QZU390" s="247"/>
      <c r="QZV390" s="247"/>
      <c r="QZW390" s="247"/>
      <c r="QZX390" s="247"/>
      <c r="QZY390" s="247"/>
      <c r="QZZ390" s="247"/>
      <c r="RAA390" s="247"/>
      <c r="RAB390" s="247"/>
      <c r="RAC390" s="247"/>
      <c r="RAD390" s="247"/>
      <c r="RAE390" s="247"/>
      <c r="RAF390" s="247"/>
      <c r="RAG390" s="247"/>
      <c r="RAH390" s="247"/>
      <c r="RAI390" s="247"/>
      <c r="RAJ390" s="247"/>
      <c r="RAK390" s="247"/>
      <c r="RAL390" s="247"/>
      <c r="RAM390" s="247"/>
      <c r="RAN390" s="247"/>
      <c r="RAO390" s="247"/>
      <c r="RAP390" s="247"/>
      <c r="RAQ390" s="247"/>
      <c r="RAR390" s="247"/>
      <c r="RAS390" s="247"/>
      <c r="RAT390" s="247"/>
      <c r="RAU390" s="247"/>
      <c r="RAV390" s="247"/>
      <c r="RAW390" s="247"/>
      <c r="RAX390" s="247"/>
      <c r="RAY390" s="247"/>
      <c r="RAZ390" s="247"/>
      <c r="RBA390" s="247"/>
      <c r="RBB390" s="247"/>
      <c r="RBC390" s="247"/>
      <c r="RBD390" s="247"/>
      <c r="RBE390" s="247"/>
      <c r="RBF390" s="247"/>
      <c r="RBG390" s="247"/>
      <c r="RBH390" s="247"/>
      <c r="RBI390" s="247"/>
      <c r="RBJ390" s="247"/>
      <c r="RBK390" s="247"/>
      <c r="RBL390" s="247"/>
      <c r="RBM390" s="247"/>
      <c r="RBN390" s="247"/>
      <c r="RBO390" s="247"/>
      <c r="RBP390" s="247"/>
      <c r="RBQ390" s="247"/>
      <c r="RBR390" s="247"/>
      <c r="RBS390" s="247"/>
      <c r="RBT390" s="247"/>
      <c r="RBU390" s="247"/>
      <c r="RBV390" s="247"/>
      <c r="RBW390" s="247"/>
      <c r="RBX390" s="247"/>
      <c r="RBY390" s="247"/>
      <c r="RBZ390" s="247"/>
      <c r="RCA390" s="247"/>
      <c r="RCB390" s="247"/>
      <c r="RCC390" s="247"/>
      <c r="RCD390" s="247"/>
      <c r="RCE390" s="247"/>
      <c r="RCF390" s="247"/>
      <c r="RCG390" s="247"/>
      <c r="RCH390" s="247"/>
      <c r="RCI390" s="247"/>
      <c r="RCJ390" s="247"/>
      <c r="RCK390" s="247"/>
      <c r="RCL390" s="247"/>
      <c r="RCM390" s="247"/>
      <c r="RCN390" s="247"/>
      <c r="RCO390" s="247"/>
      <c r="RCP390" s="247"/>
      <c r="RCQ390" s="247"/>
      <c r="RCR390" s="247"/>
      <c r="RCS390" s="247"/>
      <c r="RCT390" s="247"/>
      <c r="RCU390" s="247"/>
      <c r="RCV390" s="247"/>
      <c r="RCW390" s="247"/>
      <c r="RCX390" s="247"/>
      <c r="RCY390" s="247"/>
      <c r="RCZ390" s="247"/>
      <c r="RDA390" s="247"/>
      <c r="RDB390" s="247"/>
      <c r="RDC390" s="247"/>
      <c r="RDD390" s="247"/>
      <c r="RDE390" s="247"/>
      <c r="RDF390" s="247"/>
      <c r="RDG390" s="247"/>
      <c r="RDH390" s="247"/>
      <c r="RDI390" s="247"/>
      <c r="RDJ390" s="247"/>
      <c r="RDK390" s="247"/>
      <c r="RDL390" s="247"/>
      <c r="RDM390" s="247"/>
      <c r="RDN390" s="247"/>
      <c r="RDO390" s="247"/>
      <c r="RDP390" s="247"/>
      <c r="RDQ390" s="247"/>
      <c r="RDR390" s="247"/>
      <c r="RDS390" s="247"/>
      <c r="RDT390" s="247"/>
      <c r="RDU390" s="247"/>
      <c r="RDV390" s="247"/>
      <c r="RDW390" s="247"/>
      <c r="RDX390" s="247"/>
      <c r="RDY390" s="247"/>
      <c r="RDZ390" s="247"/>
      <c r="REA390" s="247"/>
      <c r="REB390" s="247"/>
      <c r="REC390" s="247"/>
      <c r="RED390" s="247"/>
      <c r="REE390" s="247"/>
      <c r="REF390" s="247"/>
      <c r="REG390" s="247"/>
      <c r="REH390" s="247"/>
      <c r="REI390" s="247"/>
      <c r="REJ390" s="247"/>
      <c r="REK390" s="247"/>
      <c r="REL390" s="247"/>
      <c r="REM390" s="247"/>
      <c r="REN390" s="247"/>
      <c r="REO390" s="247"/>
      <c r="REP390" s="247"/>
      <c r="REQ390" s="247"/>
      <c r="RER390" s="247"/>
      <c r="RES390" s="247"/>
      <c r="RET390" s="247"/>
      <c r="REU390" s="247"/>
      <c r="REV390" s="247"/>
      <c r="REW390" s="247"/>
      <c r="REX390" s="247"/>
      <c r="REY390" s="247"/>
      <c r="REZ390" s="247"/>
      <c r="RFA390" s="247"/>
      <c r="RFB390" s="247"/>
      <c r="RFC390" s="247"/>
      <c r="RFD390" s="247"/>
      <c r="RFE390" s="247"/>
      <c r="RFF390" s="247"/>
      <c r="RFG390" s="247"/>
      <c r="RFH390" s="247"/>
      <c r="RFI390" s="247"/>
      <c r="RFJ390" s="247"/>
      <c r="RFK390" s="247"/>
      <c r="RFL390" s="247"/>
      <c r="RFM390" s="247"/>
      <c r="RFN390" s="247"/>
      <c r="RFO390" s="247"/>
      <c r="RFP390" s="247"/>
      <c r="RFQ390" s="247"/>
      <c r="RFR390" s="247"/>
      <c r="RFS390" s="247"/>
      <c r="RFT390" s="247"/>
      <c r="RFU390" s="247"/>
      <c r="RFV390" s="247"/>
      <c r="RFW390" s="247"/>
      <c r="RFX390" s="247"/>
      <c r="RFY390" s="247"/>
      <c r="RFZ390" s="247"/>
      <c r="RGA390" s="247"/>
      <c r="RGB390" s="247"/>
      <c r="RGC390" s="247"/>
      <c r="RGD390" s="247"/>
      <c r="RGE390" s="247"/>
      <c r="RGF390" s="247"/>
      <c r="RGG390" s="247"/>
      <c r="RGH390" s="247"/>
      <c r="RGI390" s="247"/>
      <c r="RGJ390" s="247"/>
      <c r="RGK390" s="247"/>
      <c r="RGL390" s="247"/>
      <c r="RGM390" s="247"/>
      <c r="RGN390" s="247"/>
      <c r="RGO390" s="247"/>
      <c r="RGP390" s="247"/>
      <c r="RGQ390" s="247"/>
      <c r="RGR390" s="247"/>
      <c r="RGS390" s="247"/>
      <c r="RGT390" s="247"/>
      <c r="RGU390" s="247"/>
      <c r="RGV390" s="247"/>
      <c r="RGW390" s="247"/>
      <c r="RGX390" s="247"/>
      <c r="RGY390" s="247"/>
      <c r="RGZ390" s="247"/>
      <c r="RHA390" s="247"/>
      <c r="RHB390" s="247"/>
      <c r="RHC390" s="247"/>
      <c r="RHD390" s="247"/>
      <c r="RHE390" s="247"/>
      <c r="RHF390" s="247"/>
      <c r="RHG390" s="247"/>
      <c r="RHH390" s="247"/>
      <c r="RHI390" s="247"/>
      <c r="RHJ390" s="247"/>
      <c r="RHK390" s="247"/>
      <c r="RHL390" s="247"/>
      <c r="RHM390" s="247"/>
      <c r="RHN390" s="247"/>
      <c r="RHO390" s="247"/>
      <c r="RHP390" s="247"/>
      <c r="RHQ390" s="247"/>
      <c r="RHR390" s="247"/>
      <c r="RHS390" s="247"/>
      <c r="RHT390" s="247"/>
      <c r="RHU390" s="247"/>
      <c r="RHV390" s="247"/>
      <c r="RHW390" s="247"/>
      <c r="RHX390" s="247"/>
      <c r="RHY390" s="247"/>
      <c r="RHZ390" s="247"/>
      <c r="RIA390" s="247"/>
      <c r="RIB390" s="247"/>
      <c r="RIC390" s="247"/>
      <c r="RID390" s="247"/>
      <c r="RIE390" s="247"/>
      <c r="RIF390" s="247"/>
      <c r="RIG390" s="247"/>
      <c r="RIH390" s="247"/>
      <c r="RII390" s="247"/>
      <c r="RIJ390" s="247"/>
      <c r="RIK390" s="247"/>
      <c r="RIL390" s="247"/>
      <c r="RIM390" s="247"/>
      <c r="RIN390" s="247"/>
      <c r="RIO390" s="247"/>
      <c r="RIP390" s="247"/>
      <c r="RIQ390" s="247"/>
      <c r="RIR390" s="247"/>
      <c r="RIS390" s="247"/>
      <c r="RIT390" s="247"/>
      <c r="RIU390" s="247"/>
      <c r="RIV390" s="247"/>
      <c r="RIW390" s="247"/>
      <c r="RIX390" s="247"/>
      <c r="RIY390" s="247"/>
      <c r="RIZ390" s="247"/>
      <c r="RJA390" s="247"/>
      <c r="RJB390" s="247"/>
      <c r="RJC390" s="247"/>
      <c r="RJD390" s="247"/>
      <c r="RJE390" s="247"/>
      <c r="RJF390" s="247"/>
      <c r="RJG390" s="247"/>
      <c r="RJH390" s="247"/>
      <c r="RJI390" s="247"/>
      <c r="RJJ390" s="247"/>
      <c r="RJK390" s="247"/>
      <c r="RJL390" s="247"/>
      <c r="RJM390" s="247"/>
      <c r="RJN390" s="247"/>
      <c r="RJO390" s="247"/>
      <c r="RJP390" s="247"/>
      <c r="RJQ390" s="247"/>
      <c r="RJR390" s="247"/>
      <c r="RJS390" s="247"/>
      <c r="RJT390" s="247"/>
      <c r="RJU390" s="247"/>
      <c r="RJV390" s="247"/>
      <c r="RJW390" s="247"/>
      <c r="RJX390" s="247"/>
      <c r="RJY390" s="247"/>
      <c r="RJZ390" s="247"/>
      <c r="RKA390" s="247"/>
      <c r="RKB390" s="247"/>
      <c r="RKC390" s="247"/>
      <c r="RKD390" s="247"/>
      <c r="RKE390" s="247"/>
      <c r="RKF390" s="247"/>
      <c r="RKG390" s="247"/>
      <c r="RKH390" s="247"/>
      <c r="RKI390" s="247"/>
      <c r="RKJ390" s="247"/>
      <c r="RKK390" s="247"/>
      <c r="RKL390" s="247"/>
      <c r="RKM390" s="247"/>
      <c r="RKN390" s="247"/>
      <c r="RKO390" s="247"/>
      <c r="RKP390" s="247"/>
      <c r="RKQ390" s="247"/>
      <c r="RKR390" s="247"/>
      <c r="RKS390" s="247"/>
      <c r="RKT390" s="247"/>
      <c r="RKU390" s="247"/>
      <c r="RKV390" s="247"/>
      <c r="RKW390" s="247"/>
      <c r="RKX390" s="247"/>
      <c r="RKY390" s="247"/>
      <c r="RKZ390" s="247"/>
      <c r="RLA390" s="247"/>
      <c r="RLB390" s="247"/>
      <c r="RLC390" s="247"/>
      <c r="RLD390" s="247"/>
      <c r="RLE390" s="247"/>
      <c r="RLF390" s="247"/>
      <c r="RLG390" s="247"/>
      <c r="RLH390" s="247"/>
      <c r="RLI390" s="247"/>
      <c r="RLJ390" s="247"/>
      <c r="RLK390" s="247"/>
      <c r="RLL390" s="247"/>
      <c r="RLM390" s="247"/>
      <c r="RLN390" s="247"/>
      <c r="RLO390" s="247"/>
      <c r="RLP390" s="247"/>
      <c r="RLQ390" s="247"/>
      <c r="RLR390" s="247"/>
      <c r="RLS390" s="247"/>
      <c r="RLT390" s="247"/>
      <c r="RLU390" s="247"/>
      <c r="RLV390" s="247"/>
      <c r="RLW390" s="247"/>
      <c r="RLX390" s="247"/>
      <c r="RLY390" s="247"/>
      <c r="RLZ390" s="247"/>
      <c r="RMA390" s="247"/>
      <c r="RMB390" s="247"/>
      <c r="RMC390" s="247"/>
      <c r="RMD390" s="247"/>
      <c r="RME390" s="247"/>
      <c r="RMF390" s="247"/>
      <c r="RMG390" s="247"/>
      <c r="RMH390" s="247"/>
      <c r="RMI390" s="247"/>
      <c r="RMJ390" s="247"/>
      <c r="RMK390" s="247"/>
      <c r="RML390" s="247"/>
      <c r="RMM390" s="247"/>
      <c r="RMN390" s="247"/>
      <c r="RMO390" s="247"/>
      <c r="RMP390" s="247"/>
      <c r="RMQ390" s="247"/>
      <c r="RMR390" s="247"/>
      <c r="RMS390" s="247"/>
      <c r="RMT390" s="247"/>
      <c r="RMU390" s="247"/>
      <c r="RMV390" s="247"/>
      <c r="RMW390" s="247"/>
      <c r="RMX390" s="247"/>
      <c r="RMY390" s="247"/>
      <c r="RMZ390" s="247"/>
      <c r="RNA390" s="247"/>
      <c r="RNB390" s="247"/>
      <c r="RNC390" s="247"/>
      <c r="RND390" s="247"/>
      <c r="RNE390" s="247"/>
      <c r="RNF390" s="247"/>
      <c r="RNG390" s="247"/>
      <c r="RNH390" s="247"/>
      <c r="RNI390" s="247"/>
      <c r="RNJ390" s="247"/>
      <c r="RNK390" s="247"/>
      <c r="RNL390" s="247"/>
      <c r="RNM390" s="247"/>
      <c r="RNN390" s="247"/>
      <c r="RNO390" s="247"/>
      <c r="RNP390" s="247"/>
      <c r="RNQ390" s="247"/>
      <c r="RNR390" s="247"/>
      <c r="RNS390" s="247"/>
      <c r="RNT390" s="247"/>
      <c r="RNU390" s="247"/>
      <c r="RNV390" s="247"/>
      <c r="RNW390" s="247"/>
      <c r="RNX390" s="247"/>
      <c r="RNY390" s="247"/>
      <c r="RNZ390" s="247"/>
      <c r="ROA390" s="247"/>
      <c r="ROB390" s="247"/>
      <c r="ROC390" s="247"/>
      <c r="ROD390" s="247"/>
      <c r="ROE390" s="247"/>
      <c r="ROF390" s="247"/>
      <c r="ROG390" s="247"/>
      <c r="ROH390" s="247"/>
      <c r="ROI390" s="247"/>
      <c r="ROJ390" s="247"/>
      <c r="ROK390" s="247"/>
      <c r="ROL390" s="247"/>
      <c r="ROM390" s="247"/>
      <c r="RON390" s="247"/>
      <c r="ROO390" s="247"/>
      <c r="ROP390" s="247"/>
      <c r="ROQ390" s="247"/>
      <c r="ROR390" s="247"/>
      <c r="ROS390" s="247"/>
      <c r="ROT390" s="247"/>
      <c r="ROU390" s="247"/>
      <c r="ROV390" s="247"/>
      <c r="ROW390" s="247"/>
      <c r="ROX390" s="247"/>
      <c r="ROY390" s="247"/>
      <c r="ROZ390" s="247"/>
      <c r="RPA390" s="247"/>
      <c r="RPB390" s="247"/>
      <c r="RPC390" s="247"/>
      <c r="RPD390" s="247"/>
      <c r="RPE390" s="247"/>
      <c r="RPF390" s="247"/>
      <c r="RPG390" s="247"/>
      <c r="RPH390" s="247"/>
      <c r="RPI390" s="247"/>
      <c r="RPJ390" s="247"/>
      <c r="RPK390" s="247"/>
      <c r="RPL390" s="247"/>
      <c r="RPM390" s="247"/>
      <c r="RPN390" s="247"/>
      <c r="RPO390" s="247"/>
      <c r="RPP390" s="247"/>
      <c r="RPQ390" s="247"/>
      <c r="RPR390" s="247"/>
      <c r="RPS390" s="247"/>
      <c r="RPT390" s="247"/>
      <c r="RPU390" s="247"/>
      <c r="RPV390" s="247"/>
      <c r="RPW390" s="247"/>
      <c r="RPX390" s="247"/>
      <c r="RPY390" s="247"/>
      <c r="RPZ390" s="247"/>
      <c r="RQA390" s="247"/>
      <c r="RQB390" s="247"/>
      <c r="RQC390" s="247"/>
      <c r="RQD390" s="247"/>
      <c r="RQE390" s="247"/>
      <c r="RQF390" s="247"/>
      <c r="RQG390" s="247"/>
      <c r="RQH390" s="247"/>
      <c r="RQI390" s="247"/>
      <c r="RQJ390" s="247"/>
      <c r="RQK390" s="247"/>
      <c r="RQL390" s="247"/>
      <c r="RQM390" s="247"/>
      <c r="RQN390" s="247"/>
      <c r="RQO390" s="247"/>
      <c r="RQP390" s="247"/>
      <c r="RQQ390" s="247"/>
      <c r="RQR390" s="247"/>
      <c r="RQS390" s="247"/>
      <c r="RQT390" s="247"/>
      <c r="RQU390" s="247"/>
      <c r="RQV390" s="247"/>
      <c r="RQW390" s="247"/>
      <c r="RQX390" s="247"/>
      <c r="RQY390" s="247"/>
      <c r="RQZ390" s="247"/>
      <c r="RRA390" s="247"/>
      <c r="RRB390" s="247"/>
      <c r="RRC390" s="247"/>
      <c r="RRD390" s="247"/>
      <c r="RRE390" s="247"/>
      <c r="RRF390" s="247"/>
      <c r="RRG390" s="247"/>
      <c r="RRH390" s="247"/>
      <c r="RRI390" s="247"/>
      <c r="RRJ390" s="247"/>
      <c r="RRK390" s="247"/>
      <c r="RRL390" s="247"/>
      <c r="RRM390" s="247"/>
      <c r="RRN390" s="247"/>
      <c r="RRO390" s="247"/>
      <c r="RRP390" s="247"/>
      <c r="RRQ390" s="247"/>
      <c r="RRR390" s="247"/>
      <c r="RRS390" s="247"/>
      <c r="RRT390" s="247"/>
      <c r="RRU390" s="247"/>
      <c r="RRV390" s="247"/>
      <c r="RRW390" s="247"/>
      <c r="RRX390" s="247"/>
      <c r="RRY390" s="247"/>
      <c r="RRZ390" s="247"/>
      <c r="RSA390" s="247"/>
      <c r="RSB390" s="247"/>
      <c r="RSC390" s="247"/>
      <c r="RSD390" s="247"/>
      <c r="RSE390" s="247"/>
      <c r="RSF390" s="247"/>
      <c r="RSG390" s="247"/>
      <c r="RSH390" s="247"/>
      <c r="RSI390" s="247"/>
      <c r="RSJ390" s="247"/>
      <c r="RSK390" s="247"/>
      <c r="RSL390" s="247"/>
      <c r="RSM390" s="247"/>
      <c r="RSN390" s="247"/>
      <c r="RSO390" s="247"/>
      <c r="RSP390" s="247"/>
      <c r="RSQ390" s="247"/>
      <c r="RSR390" s="247"/>
      <c r="RSS390" s="247"/>
      <c r="RST390" s="247"/>
      <c r="RSU390" s="247"/>
      <c r="RSV390" s="247"/>
      <c r="RSW390" s="247"/>
      <c r="RSX390" s="247"/>
      <c r="RSY390" s="247"/>
      <c r="RSZ390" s="247"/>
      <c r="RTA390" s="247"/>
      <c r="RTB390" s="247"/>
      <c r="RTC390" s="247"/>
      <c r="RTD390" s="247"/>
      <c r="RTE390" s="247"/>
      <c r="RTF390" s="247"/>
      <c r="RTG390" s="247"/>
      <c r="RTH390" s="247"/>
      <c r="RTI390" s="247"/>
      <c r="RTJ390" s="247"/>
      <c r="RTK390" s="247"/>
      <c r="RTL390" s="247"/>
      <c r="RTM390" s="247"/>
      <c r="RTN390" s="247"/>
      <c r="RTO390" s="247"/>
      <c r="RTP390" s="247"/>
      <c r="RTQ390" s="247"/>
      <c r="RTR390" s="247"/>
      <c r="RTS390" s="247"/>
      <c r="RTT390" s="247"/>
      <c r="RTU390" s="247"/>
      <c r="RTV390" s="247"/>
      <c r="RTW390" s="247"/>
      <c r="RTX390" s="247"/>
      <c r="RTY390" s="247"/>
      <c r="RTZ390" s="247"/>
      <c r="RUA390" s="247"/>
      <c r="RUB390" s="247"/>
      <c r="RUC390" s="247"/>
      <c r="RUD390" s="247"/>
      <c r="RUE390" s="247"/>
      <c r="RUF390" s="247"/>
      <c r="RUG390" s="247"/>
      <c r="RUH390" s="247"/>
      <c r="RUI390" s="247"/>
      <c r="RUJ390" s="247"/>
      <c r="RUK390" s="247"/>
      <c r="RUL390" s="247"/>
      <c r="RUM390" s="247"/>
      <c r="RUN390" s="247"/>
      <c r="RUO390" s="247"/>
      <c r="RUP390" s="247"/>
      <c r="RUQ390" s="247"/>
      <c r="RUR390" s="247"/>
      <c r="RUS390" s="247"/>
      <c r="RUT390" s="247"/>
      <c r="RUU390" s="247"/>
      <c r="RUV390" s="247"/>
      <c r="RUW390" s="247"/>
      <c r="RUX390" s="247"/>
      <c r="RUY390" s="247"/>
      <c r="RUZ390" s="247"/>
      <c r="RVA390" s="247"/>
      <c r="RVB390" s="247"/>
      <c r="RVC390" s="247"/>
      <c r="RVD390" s="247"/>
      <c r="RVE390" s="247"/>
      <c r="RVF390" s="247"/>
      <c r="RVG390" s="247"/>
      <c r="RVH390" s="247"/>
      <c r="RVI390" s="247"/>
      <c r="RVJ390" s="247"/>
      <c r="RVK390" s="247"/>
      <c r="RVL390" s="247"/>
      <c r="RVM390" s="247"/>
      <c r="RVN390" s="247"/>
      <c r="RVO390" s="247"/>
      <c r="RVP390" s="247"/>
      <c r="RVQ390" s="247"/>
      <c r="RVR390" s="247"/>
      <c r="RVS390" s="247"/>
      <c r="RVT390" s="247"/>
      <c r="RVU390" s="247"/>
      <c r="RVV390" s="247"/>
      <c r="RVW390" s="247"/>
      <c r="RVX390" s="247"/>
      <c r="RVY390" s="247"/>
      <c r="RVZ390" s="247"/>
      <c r="RWA390" s="247"/>
      <c r="RWB390" s="247"/>
      <c r="RWC390" s="247"/>
      <c r="RWD390" s="247"/>
      <c r="RWE390" s="247"/>
      <c r="RWF390" s="247"/>
      <c r="RWG390" s="247"/>
      <c r="RWH390" s="247"/>
      <c r="RWI390" s="247"/>
      <c r="RWJ390" s="247"/>
      <c r="RWK390" s="247"/>
      <c r="RWL390" s="247"/>
      <c r="RWM390" s="247"/>
      <c r="RWN390" s="247"/>
      <c r="RWO390" s="247"/>
      <c r="RWP390" s="247"/>
      <c r="RWQ390" s="247"/>
      <c r="RWR390" s="247"/>
      <c r="RWS390" s="247"/>
      <c r="RWT390" s="247"/>
      <c r="RWU390" s="247"/>
      <c r="RWV390" s="247"/>
      <c r="RWW390" s="247"/>
      <c r="RWX390" s="247"/>
      <c r="RWY390" s="247"/>
      <c r="RWZ390" s="247"/>
      <c r="RXA390" s="247"/>
      <c r="RXB390" s="247"/>
      <c r="RXC390" s="247"/>
      <c r="RXD390" s="247"/>
      <c r="RXE390" s="247"/>
      <c r="RXF390" s="247"/>
      <c r="RXG390" s="247"/>
      <c r="RXH390" s="247"/>
      <c r="RXI390" s="247"/>
      <c r="RXJ390" s="247"/>
      <c r="RXK390" s="247"/>
      <c r="RXL390" s="247"/>
      <c r="RXM390" s="247"/>
      <c r="RXN390" s="247"/>
      <c r="RXO390" s="247"/>
      <c r="RXP390" s="247"/>
      <c r="RXQ390" s="247"/>
      <c r="RXR390" s="247"/>
      <c r="RXS390" s="247"/>
      <c r="RXT390" s="247"/>
      <c r="RXU390" s="247"/>
      <c r="RXV390" s="247"/>
      <c r="RXW390" s="247"/>
      <c r="RXX390" s="247"/>
      <c r="RXY390" s="247"/>
      <c r="RXZ390" s="247"/>
      <c r="RYA390" s="247"/>
      <c r="RYB390" s="247"/>
      <c r="RYC390" s="247"/>
      <c r="RYD390" s="247"/>
      <c r="RYE390" s="247"/>
      <c r="RYF390" s="247"/>
      <c r="RYG390" s="247"/>
      <c r="RYH390" s="247"/>
      <c r="RYI390" s="247"/>
      <c r="RYJ390" s="247"/>
      <c r="RYK390" s="247"/>
      <c r="RYL390" s="247"/>
      <c r="RYM390" s="247"/>
      <c r="RYN390" s="247"/>
      <c r="RYO390" s="247"/>
      <c r="RYP390" s="247"/>
      <c r="RYQ390" s="247"/>
      <c r="RYR390" s="247"/>
      <c r="RYS390" s="247"/>
      <c r="RYT390" s="247"/>
      <c r="RYU390" s="247"/>
      <c r="RYV390" s="247"/>
      <c r="RYW390" s="247"/>
      <c r="RYX390" s="247"/>
      <c r="RYY390" s="247"/>
      <c r="RYZ390" s="247"/>
      <c r="RZA390" s="247"/>
      <c r="RZB390" s="247"/>
      <c r="RZC390" s="247"/>
      <c r="RZD390" s="247"/>
      <c r="RZE390" s="247"/>
      <c r="RZF390" s="247"/>
      <c r="RZG390" s="247"/>
      <c r="RZH390" s="247"/>
      <c r="RZI390" s="247"/>
      <c r="RZJ390" s="247"/>
      <c r="RZK390" s="247"/>
      <c r="RZL390" s="247"/>
      <c r="RZM390" s="247"/>
      <c r="RZN390" s="247"/>
      <c r="RZO390" s="247"/>
      <c r="RZP390" s="247"/>
      <c r="RZQ390" s="247"/>
      <c r="RZR390" s="247"/>
      <c r="RZS390" s="247"/>
      <c r="RZT390" s="247"/>
      <c r="RZU390" s="247"/>
      <c r="RZV390" s="247"/>
      <c r="RZW390" s="247"/>
      <c r="RZX390" s="247"/>
      <c r="RZY390" s="247"/>
      <c r="RZZ390" s="247"/>
      <c r="SAA390" s="247"/>
      <c r="SAB390" s="247"/>
      <c r="SAC390" s="247"/>
      <c r="SAD390" s="247"/>
      <c r="SAE390" s="247"/>
      <c r="SAF390" s="247"/>
      <c r="SAG390" s="247"/>
      <c r="SAH390" s="247"/>
      <c r="SAI390" s="247"/>
      <c r="SAJ390" s="247"/>
      <c r="SAK390" s="247"/>
      <c r="SAL390" s="247"/>
      <c r="SAM390" s="247"/>
      <c r="SAN390" s="247"/>
      <c r="SAO390" s="247"/>
      <c r="SAP390" s="247"/>
      <c r="SAQ390" s="247"/>
      <c r="SAR390" s="247"/>
      <c r="SAS390" s="247"/>
      <c r="SAT390" s="247"/>
      <c r="SAU390" s="247"/>
      <c r="SAV390" s="247"/>
      <c r="SAW390" s="247"/>
      <c r="SAX390" s="247"/>
      <c r="SAY390" s="247"/>
      <c r="SAZ390" s="247"/>
      <c r="SBA390" s="247"/>
      <c r="SBB390" s="247"/>
      <c r="SBC390" s="247"/>
      <c r="SBD390" s="247"/>
      <c r="SBE390" s="247"/>
      <c r="SBF390" s="247"/>
      <c r="SBG390" s="247"/>
      <c r="SBH390" s="247"/>
      <c r="SBI390" s="247"/>
      <c r="SBJ390" s="247"/>
      <c r="SBK390" s="247"/>
      <c r="SBL390" s="247"/>
      <c r="SBM390" s="247"/>
      <c r="SBN390" s="247"/>
      <c r="SBO390" s="247"/>
      <c r="SBP390" s="247"/>
      <c r="SBQ390" s="247"/>
      <c r="SBR390" s="247"/>
      <c r="SBS390" s="247"/>
      <c r="SBT390" s="247"/>
      <c r="SBU390" s="247"/>
      <c r="SBV390" s="247"/>
      <c r="SBW390" s="247"/>
      <c r="SBX390" s="247"/>
      <c r="SBY390" s="247"/>
      <c r="SBZ390" s="247"/>
      <c r="SCA390" s="247"/>
      <c r="SCB390" s="247"/>
      <c r="SCC390" s="247"/>
      <c r="SCD390" s="247"/>
      <c r="SCE390" s="247"/>
      <c r="SCF390" s="247"/>
      <c r="SCG390" s="247"/>
      <c r="SCH390" s="247"/>
      <c r="SCI390" s="247"/>
      <c r="SCJ390" s="247"/>
      <c r="SCK390" s="247"/>
      <c r="SCL390" s="247"/>
      <c r="SCM390" s="247"/>
      <c r="SCN390" s="247"/>
      <c r="SCO390" s="247"/>
      <c r="SCP390" s="247"/>
      <c r="SCQ390" s="247"/>
      <c r="SCR390" s="247"/>
      <c r="SCS390" s="247"/>
      <c r="SCT390" s="247"/>
      <c r="SCU390" s="247"/>
      <c r="SCV390" s="247"/>
      <c r="SCW390" s="247"/>
      <c r="SCX390" s="247"/>
      <c r="SCY390" s="247"/>
      <c r="SCZ390" s="247"/>
      <c r="SDA390" s="247"/>
      <c r="SDB390" s="247"/>
      <c r="SDC390" s="247"/>
      <c r="SDD390" s="247"/>
      <c r="SDE390" s="247"/>
      <c r="SDF390" s="247"/>
      <c r="SDG390" s="247"/>
      <c r="SDH390" s="247"/>
      <c r="SDI390" s="247"/>
      <c r="SDJ390" s="247"/>
      <c r="SDK390" s="247"/>
      <c r="SDL390" s="247"/>
      <c r="SDM390" s="247"/>
      <c r="SDN390" s="247"/>
      <c r="SDO390" s="247"/>
      <c r="SDP390" s="247"/>
      <c r="SDQ390" s="247"/>
      <c r="SDR390" s="247"/>
      <c r="SDS390" s="247"/>
      <c r="SDT390" s="247"/>
      <c r="SDU390" s="247"/>
      <c r="SDV390" s="247"/>
      <c r="SDW390" s="247"/>
      <c r="SDX390" s="247"/>
      <c r="SDY390" s="247"/>
      <c r="SDZ390" s="247"/>
      <c r="SEA390" s="247"/>
      <c r="SEB390" s="247"/>
      <c r="SEC390" s="247"/>
      <c r="SED390" s="247"/>
      <c r="SEE390" s="247"/>
      <c r="SEF390" s="247"/>
      <c r="SEG390" s="247"/>
      <c r="SEH390" s="247"/>
      <c r="SEI390" s="247"/>
      <c r="SEJ390" s="247"/>
      <c r="SEK390" s="247"/>
      <c r="SEL390" s="247"/>
      <c r="SEM390" s="247"/>
      <c r="SEN390" s="247"/>
      <c r="SEO390" s="247"/>
      <c r="SEP390" s="247"/>
      <c r="SEQ390" s="247"/>
      <c r="SER390" s="247"/>
      <c r="SES390" s="247"/>
      <c r="SET390" s="247"/>
      <c r="SEU390" s="247"/>
      <c r="SEV390" s="247"/>
      <c r="SEW390" s="247"/>
      <c r="SEX390" s="247"/>
      <c r="SEY390" s="247"/>
      <c r="SEZ390" s="247"/>
      <c r="SFA390" s="247"/>
      <c r="SFB390" s="247"/>
      <c r="SFC390" s="247"/>
      <c r="SFD390" s="247"/>
      <c r="SFE390" s="247"/>
      <c r="SFF390" s="247"/>
      <c r="SFG390" s="247"/>
      <c r="SFH390" s="247"/>
      <c r="SFI390" s="247"/>
      <c r="SFJ390" s="247"/>
      <c r="SFK390" s="247"/>
      <c r="SFL390" s="247"/>
      <c r="SFM390" s="247"/>
      <c r="SFN390" s="247"/>
      <c r="SFO390" s="247"/>
      <c r="SFP390" s="247"/>
      <c r="SFQ390" s="247"/>
      <c r="SFR390" s="247"/>
      <c r="SFS390" s="247"/>
      <c r="SFT390" s="247"/>
      <c r="SFU390" s="247"/>
      <c r="SFV390" s="247"/>
      <c r="SFW390" s="247"/>
      <c r="SFX390" s="247"/>
      <c r="SFY390" s="247"/>
      <c r="SFZ390" s="247"/>
      <c r="SGA390" s="247"/>
      <c r="SGB390" s="247"/>
      <c r="SGC390" s="247"/>
      <c r="SGD390" s="247"/>
      <c r="SGE390" s="247"/>
      <c r="SGF390" s="247"/>
      <c r="SGG390" s="247"/>
      <c r="SGH390" s="247"/>
      <c r="SGI390" s="247"/>
      <c r="SGJ390" s="247"/>
      <c r="SGK390" s="247"/>
      <c r="SGL390" s="247"/>
      <c r="SGM390" s="247"/>
      <c r="SGN390" s="247"/>
      <c r="SGO390" s="247"/>
      <c r="SGP390" s="247"/>
      <c r="SGQ390" s="247"/>
      <c r="SGR390" s="247"/>
      <c r="SGS390" s="247"/>
      <c r="SGT390" s="247"/>
      <c r="SGU390" s="247"/>
      <c r="SGV390" s="247"/>
      <c r="SGW390" s="247"/>
      <c r="SGX390" s="247"/>
      <c r="SGY390" s="247"/>
      <c r="SGZ390" s="247"/>
      <c r="SHA390" s="247"/>
      <c r="SHB390" s="247"/>
      <c r="SHC390" s="247"/>
      <c r="SHD390" s="247"/>
      <c r="SHE390" s="247"/>
      <c r="SHF390" s="247"/>
      <c r="SHG390" s="247"/>
      <c r="SHH390" s="247"/>
      <c r="SHI390" s="247"/>
      <c r="SHJ390" s="247"/>
      <c r="SHK390" s="247"/>
      <c r="SHL390" s="247"/>
      <c r="SHM390" s="247"/>
      <c r="SHN390" s="247"/>
      <c r="SHO390" s="247"/>
      <c r="SHP390" s="247"/>
      <c r="SHQ390" s="247"/>
      <c r="SHR390" s="247"/>
      <c r="SHS390" s="247"/>
      <c r="SHT390" s="247"/>
      <c r="SHU390" s="247"/>
      <c r="SHV390" s="247"/>
      <c r="SHW390" s="247"/>
      <c r="SHX390" s="247"/>
      <c r="SHY390" s="247"/>
      <c r="SHZ390" s="247"/>
      <c r="SIA390" s="247"/>
      <c r="SIB390" s="247"/>
      <c r="SIC390" s="247"/>
      <c r="SID390" s="247"/>
      <c r="SIE390" s="247"/>
      <c r="SIF390" s="247"/>
      <c r="SIG390" s="247"/>
      <c r="SIH390" s="247"/>
      <c r="SII390" s="247"/>
      <c r="SIJ390" s="247"/>
      <c r="SIK390" s="247"/>
      <c r="SIL390" s="247"/>
      <c r="SIM390" s="247"/>
      <c r="SIN390" s="247"/>
      <c r="SIO390" s="247"/>
      <c r="SIP390" s="247"/>
      <c r="SIQ390" s="247"/>
      <c r="SIR390" s="247"/>
      <c r="SIS390" s="247"/>
      <c r="SIT390" s="247"/>
      <c r="SIU390" s="247"/>
      <c r="SIV390" s="247"/>
      <c r="SIW390" s="247"/>
      <c r="SIX390" s="247"/>
      <c r="SIY390" s="247"/>
      <c r="SIZ390" s="247"/>
      <c r="SJA390" s="247"/>
      <c r="SJB390" s="247"/>
      <c r="SJC390" s="247"/>
      <c r="SJD390" s="247"/>
      <c r="SJE390" s="247"/>
      <c r="SJF390" s="247"/>
      <c r="SJG390" s="247"/>
      <c r="SJH390" s="247"/>
      <c r="SJI390" s="247"/>
      <c r="SJJ390" s="247"/>
      <c r="SJK390" s="247"/>
      <c r="SJL390" s="247"/>
      <c r="SJM390" s="247"/>
      <c r="SJN390" s="247"/>
      <c r="SJO390" s="247"/>
      <c r="SJP390" s="247"/>
      <c r="SJQ390" s="247"/>
      <c r="SJR390" s="247"/>
      <c r="SJS390" s="247"/>
      <c r="SJT390" s="247"/>
      <c r="SJU390" s="247"/>
      <c r="SJV390" s="247"/>
      <c r="SJW390" s="247"/>
      <c r="SJX390" s="247"/>
      <c r="SJY390" s="247"/>
      <c r="SJZ390" s="247"/>
      <c r="SKA390" s="247"/>
      <c r="SKB390" s="247"/>
      <c r="SKC390" s="247"/>
      <c r="SKD390" s="247"/>
      <c r="SKE390" s="247"/>
      <c r="SKF390" s="247"/>
      <c r="SKG390" s="247"/>
      <c r="SKH390" s="247"/>
      <c r="SKI390" s="247"/>
      <c r="SKJ390" s="247"/>
      <c r="SKK390" s="247"/>
      <c r="SKL390" s="247"/>
      <c r="SKM390" s="247"/>
      <c r="SKN390" s="247"/>
      <c r="SKO390" s="247"/>
      <c r="SKP390" s="247"/>
      <c r="SKQ390" s="247"/>
      <c r="SKR390" s="247"/>
      <c r="SKS390" s="247"/>
      <c r="SKT390" s="247"/>
      <c r="SKU390" s="247"/>
      <c r="SKV390" s="247"/>
      <c r="SKW390" s="247"/>
      <c r="SKX390" s="247"/>
      <c r="SKY390" s="247"/>
      <c r="SKZ390" s="247"/>
      <c r="SLA390" s="247"/>
      <c r="SLB390" s="247"/>
      <c r="SLC390" s="247"/>
      <c r="SLD390" s="247"/>
      <c r="SLE390" s="247"/>
      <c r="SLF390" s="247"/>
      <c r="SLG390" s="247"/>
      <c r="SLH390" s="247"/>
      <c r="SLI390" s="247"/>
      <c r="SLJ390" s="247"/>
      <c r="SLK390" s="247"/>
      <c r="SLL390" s="247"/>
      <c r="SLM390" s="247"/>
      <c r="SLN390" s="247"/>
      <c r="SLO390" s="247"/>
      <c r="SLP390" s="247"/>
      <c r="SLQ390" s="247"/>
      <c r="SLR390" s="247"/>
      <c r="SLS390" s="247"/>
      <c r="SLT390" s="247"/>
      <c r="SLU390" s="247"/>
      <c r="SLV390" s="247"/>
      <c r="SLW390" s="247"/>
      <c r="SLX390" s="247"/>
      <c r="SLY390" s="247"/>
      <c r="SLZ390" s="247"/>
      <c r="SMA390" s="247"/>
      <c r="SMB390" s="247"/>
      <c r="SMC390" s="247"/>
      <c r="SMD390" s="247"/>
      <c r="SME390" s="247"/>
      <c r="SMF390" s="247"/>
      <c r="SMG390" s="247"/>
      <c r="SMH390" s="247"/>
      <c r="SMI390" s="247"/>
      <c r="SMJ390" s="247"/>
      <c r="SMK390" s="247"/>
      <c r="SML390" s="247"/>
      <c r="SMM390" s="247"/>
      <c r="SMN390" s="247"/>
      <c r="SMO390" s="247"/>
      <c r="SMP390" s="247"/>
      <c r="SMQ390" s="247"/>
      <c r="SMR390" s="247"/>
      <c r="SMS390" s="247"/>
      <c r="SMT390" s="247"/>
      <c r="SMU390" s="247"/>
      <c r="SMV390" s="247"/>
      <c r="SMW390" s="247"/>
      <c r="SMX390" s="247"/>
      <c r="SMY390" s="247"/>
      <c r="SMZ390" s="247"/>
      <c r="SNA390" s="247"/>
      <c r="SNB390" s="247"/>
      <c r="SNC390" s="247"/>
      <c r="SND390" s="247"/>
      <c r="SNE390" s="247"/>
      <c r="SNF390" s="247"/>
      <c r="SNG390" s="247"/>
      <c r="SNH390" s="247"/>
      <c r="SNI390" s="247"/>
      <c r="SNJ390" s="247"/>
      <c r="SNK390" s="247"/>
      <c r="SNL390" s="247"/>
      <c r="SNM390" s="247"/>
      <c r="SNN390" s="247"/>
      <c r="SNO390" s="247"/>
      <c r="SNP390" s="247"/>
      <c r="SNQ390" s="247"/>
      <c r="SNR390" s="247"/>
      <c r="SNS390" s="247"/>
      <c r="SNT390" s="247"/>
      <c r="SNU390" s="247"/>
      <c r="SNV390" s="247"/>
      <c r="SNW390" s="247"/>
      <c r="SNX390" s="247"/>
      <c r="SNY390" s="247"/>
      <c r="SNZ390" s="247"/>
      <c r="SOA390" s="247"/>
      <c r="SOB390" s="247"/>
      <c r="SOC390" s="247"/>
      <c r="SOD390" s="247"/>
      <c r="SOE390" s="247"/>
      <c r="SOF390" s="247"/>
      <c r="SOG390" s="247"/>
      <c r="SOH390" s="247"/>
      <c r="SOI390" s="247"/>
      <c r="SOJ390" s="247"/>
      <c r="SOK390" s="247"/>
      <c r="SOL390" s="247"/>
      <c r="SOM390" s="247"/>
      <c r="SON390" s="247"/>
      <c r="SOO390" s="247"/>
      <c r="SOP390" s="247"/>
      <c r="SOQ390" s="247"/>
      <c r="SOR390" s="247"/>
      <c r="SOS390" s="247"/>
      <c r="SOT390" s="247"/>
      <c r="SOU390" s="247"/>
      <c r="SOV390" s="247"/>
      <c r="SOW390" s="247"/>
      <c r="SOX390" s="247"/>
      <c r="SOY390" s="247"/>
      <c r="SOZ390" s="247"/>
      <c r="SPA390" s="247"/>
      <c r="SPB390" s="247"/>
      <c r="SPC390" s="247"/>
      <c r="SPD390" s="247"/>
      <c r="SPE390" s="247"/>
      <c r="SPF390" s="247"/>
      <c r="SPG390" s="247"/>
      <c r="SPH390" s="247"/>
      <c r="SPI390" s="247"/>
      <c r="SPJ390" s="247"/>
      <c r="SPK390" s="247"/>
      <c r="SPL390" s="247"/>
      <c r="SPM390" s="247"/>
      <c r="SPN390" s="247"/>
      <c r="SPO390" s="247"/>
      <c r="SPP390" s="247"/>
      <c r="SPQ390" s="247"/>
      <c r="SPR390" s="247"/>
      <c r="SPS390" s="247"/>
      <c r="SPT390" s="247"/>
      <c r="SPU390" s="247"/>
      <c r="SPV390" s="247"/>
      <c r="SPW390" s="247"/>
      <c r="SPX390" s="247"/>
      <c r="SPY390" s="247"/>
      <c r="SPZ390" s="247"/>
      <c r="SQA390" s="247"/>
      <c r="SQB390" s="247"/>
      <c r="SQC390" s="247"/>
      <c r="SQD390" s="247"/>
      <c r="SQE390" s="247"/>
      <c r="SQF390" s="247"/>
      <c r="SQG390" s="247"/>
      <c r="SQH390" s="247"/>
      <c r="SQI390" s="247"/>
      <c r="SQJ390" s="247"/>
      <c r="SQK390" s="247"/>
      <c r="SQL390" s="247"/>
      <c r="SQM390" s="247"/>
      <c r="SQN390" s="247"/>
      <c r="SQO390" s="247"/>
      <c r="SQP390" s="247"/>
      <c r="SQQ390" s="247"/>
      <c r="SQR390" s="247"/>
      <c r="SQS390" s="247"/>
      <c r="SQT390" s="247"/>
      <c r="SQU390" s="247"/>
      <c r="SQV390" s="247"/>
      <c r="SQW390" s="247"/>
      <c r="SQX390" s="247"/>
      <c r="SQY390" s="247"/>
      <c r="SQZ390" s="247"/>
      <c r="SRA390" s="247"/>
      <c r="SRB390" s="247"/>
      <c r="SRC390" s="247"/>
      <c r="SRD390" s="247"/>
      <c r="SRE390" s="247"/>
      <c r="SRF390" s="247"/>
      <c r="SRG390" s="247"/>
      <c r="SRH390" s="247"/>
      <c r="SRI390" s="247"/>
      <c r="SRJ390" s="247"/>
      <c r="SRK390" s="247"/>
      <c r="SRL390" s="247"/>
      <c r="SRM390" s="247"/>
      <c r="SRN390" s="247"/>
      <c r="SRO390" s="247"/>
      <c r="SRP390" s="247"/>
      <c r="SRQ390" s="247"/>
      <c r="SRR390" s="247"/>
      <c r="SRS390" s="247"/>
      <c r="SRT390" s="247"/>
      <c r="SRU390" s="247"/>
      <c r="SRV390" s="247"/>
      <c r="SRW390" s="247"/>
      <c r="SRX390" s="247"/>
      <c r="SRY390" s="247"/>
      <c r="SRZ390" s="247"/>
      <c r="SSA390" s="247"/>
      <c r="SSB390" s="247"/>
      <c r="SSC390" s="247"/>
      <c r="SSD390" s="247"/>
      <c r="SSE390" s="247"/>
      <c r="SSF390" s="247"/>
      <c r="SSG390" s="247"/>
      <c r="SSH390" s="247"/>
      <c r="SSI390" s="247"/>
      <c r="SSJ390" s="247"/>
      <c r="SSK390" s="247"/>
      <c r="SSL390" s="247"/>
      <c r="SSM390" s="247"/>
      <c r="SSN390" s="247"/>
      <c r="SSO390" s="247"/>
      <c r="SSP390" s="247"/>
      <c r="SSQ390" s="247"/>
      <c r="SSR390" s="247"/>
      <c r="SSS390" s="247"/>
      <c r="SST390" s="247"/>
      <c r="SSU390" s="247"/>
      <c r="SSV390" s="247"/>
      <c r="SSW390" s="247"/>
      <c r="SSX390" s="247"/>
      <c r="SSY390" s="247"/>
      <c r="SSZ390" s="247"/>
      <c r="STA390" s="247"/>
      <c r="STB390" s="247"/>
      <c r="STC390" s="247"/>
      <c r="STD390" s="247"/>
      <c r="STE390" s="247"/>
      <c r="STF390" s="247"/>
      <c r="STG390" s="247"/>
      <c r="STH390" s="247"/>
      <c r="STI390" s="247"/>
      <c r="STJ390" s="247"/>
      <c r="STK390" s="247"/>
      <c r="STL390" s="247"/>
      <c r="STM390" s="247"/>
      <c r="STN390" s="247"/>
      <c r="STO390" s="247"/>
      <c r="STP390" s="247"/>
      <c r="STQ390" s="247"/>
      <c r="STR390" s="247"/>
      <c r="STS390" s="247"/>
      <c r="STT390" s="247"/>
      <c r="STU390" s="247"/>
      <c r="STV390" s="247"/>
      <c r="STW390" s="247"/>
      <c r="STX390" s="247"/>
      <c r="STY390" s="247"/>
      <c r="STZ390" s="247"/>
      <c r="SUA390" s="247"/>
      <c r="SUB390" s="247"/>
      <c r="SUC390" s="247"/>
      <c r="SUD390" s="247"/>
      <c r="SUE390" s="247"/>
      <c r="SUF390" s="247"/>
      <c r="SUG390" s="247"/>
      <c r="SUH390" s="247"/>
      <c r="SUI390" s="247"/>
      <c r="SUJ390" s="247"/>
      <c r="SUK390" s="247"/>
      <c r="SUL390" s="247"/>
      <c r="SUM390" s="247"/>
      <c r="SUN390" s="247"/>
      <c r="SUO390" s="247"/>
      <c r="SUP390" s="247"/>
      <c r="SUQ390" s="247"/>
      <c r="SUR390" s="247"/>
      <c r="SUS390" s="247"/>
      <c r="SUT390" s="247"/>
      <c r="SUU390" s="247"/>
      <c r="SUV390" s="247"/>
      <c r="SUW390" s="247"/>
      <c r="SUX390" s="247"/>
      <c r="SUY390" s="247"/>
      <c r="SUZ390" s="247"/>
      <c r="SVA390" s="247"/>
      <c r="SVB390" s="247"/>
      <c r="SVC390" s="247"/>
      <c r="SVD390" s="247"/>
      <c r="SVE390" s="247"/>
      <c r="SVF390" s="247"/>
      <c r="SVG390" s="247"/>
      <c r="SVH390" s="247"/>
      <c r="SVI390" s="247"/>
      <c r="SVJ390" s="247"/>
      <c r="SVK390" s="247"/>
      <c r="SVL390" s="247"/>
      <c r="SVM390" s="247"/>
      <c r="SVN390" s="247"/>
      <c r="SVO390" s="247"/>
      <c r="SVP390" s="247"/>
      <c r="SVQ390" s="247"/>
      <c r="SVR390" s="247"/>
      <c r="SVS390" s="247"/>
      <c r="SVT390" s="247"/>
      <c r="SVU390" s="247"/>
      <c r="SVV390" s="247"/>
      <c r="SVW390" s="247"/>
      <c r="SVX390" s="247"/>
      <c r="SVY390" s="247"/>
      <c r="SVZ390" s="247"/>
      <c r="SWA390" s="247"/>
      <c r="SWB390" s="247"/>
      <c r="SWC390" s="247"/>
      <c r="SWD390" s="247"/>
      <c r="SWE390" s="247"/>
      <c r="SWF390" s="247"/>
      <c r="SWG390" s="247"/>
      <c r="SWH390" s="247"/>
      <c r="SWI390" s="247"/>
      <c r="SWJ390" s="247"/>
      <c r="SWK390" s="247"/>
      <c r="SWL390" s="247"/>
      <c r="SWM390" s="247"/>
      <c r="SWN390" s="247"/>
      <c r="SWO390" s="247"/>
      <c r="SWP390" s="247"/>
      <c r="SWQ390" s="247"/>
      <c r="SWR390" s="247"/>
      <c r="SWS390" s="247"/>
      <c r="SWT390" s="247"/>
      <c r="SWU390" s="247"/>
      <c r="SWV390" s="247"/>
      <c r="SWW390" s="247"/>
      <c r="SWX390" s="247"/>
      <c r="SWY390" s="247"/>
      <c r="SWZ390" s="247"/>
      <c r="SXA390" s="247"/>
      <c r="SXB390" s="247"/>
      <c r="SXC390" s="247"/>
      <c r="SXD390" s="247"/>
      <c r="SXE390" s="247"/>
      <c r="SXF390" s="247"/>
      <c r="SXG390" s="247"/>
      <c r="SXH390" s="247"/>
      <c r="SXI390" s="247"/>
      <c r="SXJ390" s="247"/>
      <c r="SXK390" s="247"/>
      <c r="SXL390" s="247"/>
      <c r="SXM390" s="247"/>
      <c r="SXN390" s="247"/>
      <c r="SXO390" s="247"/>
      <c r="SXP390" s="247"/>
      <c r="SXQ390" s="247"/>
      <c r="SXR390" s="247"/>
      <c r="SXS390" s="247"/>
      <c r="SXT390" s="247"/>
      <c r="SXU390" s="247"/>
      <c r="SXV390" s="247"/>
      <c r="SXW390" s="247"/>
      <c r="SXX390" s="247"/>
      <c r="SXY390" s="247"/>
      <c r="SXZ390" s="247"/>
      <c r="SYA390" s="247"/>
      <c r="SYB390" s="247"/>
      <c r="SYC390" s="247"/>
      <c r="SYD390" s="247"/>
      <c r="SYE390" s="247"/>
      <c r="SYF390" s="247"/>
      <c r="SYG390" s="247"/>
      <c r="SYH390" s="247"/>
      <c r="SYI390" s="247"/>
      <c r="SYJ390" s="247"/>
      <c r="SYK390" s="247"/>
      <c r="SYL390" s="247"/>
      <c r="SYM390" s="247"/>
      <c r="SYN390" s="247"/>
      <c r="SYO390" s="247"/>
      <c r="SYP390" s="247"/>
      <c r="SYQ390" s="247"/>
      <c r="SYR390" s="247"/>
      <c r="SYS390" s="247"/>
      <c r="SYT390" s="247"/>
      <c r="SYU390" s="247"/>
      <c r="SYV390" s="247"/>
      <c r="SYW390" s="247"/>
      <c r="SYX390" s="247"/>
      <c r="SYY390" s="247"/>
      <c r="SYZ390" s="247"/>
      <c r="SZA390" s="247"/>
      <c r="SZB390" s="247"/>
      <c r="SZC390" s="247"/>
      <c r="SZD390" s="247"/>
      <c r="SZE390" s="247"/>
      <c r="SZF390" s="247"/>
      <c r="SZG390" s="247"/>
      <c r="SZH390" s="247"/>
      <c r="SZI390" s="247"/>
      <c r="SZJ390" s="247"/>
      <c r="SZK390" s="247"/>
      <c r="SZL390" s="247"/>
      <c r="SZM390" s="247"/>
      <c r="SZN390" s="247"/>
      <c r="SZO390" s="247"/>
      <c r="SZP390" s="247"/>
      <c r="SZQ390" s="247"/>
      <c r="SZR390" s="247"/>
      <c r="SZS390" s="247"/>
      <c r="SZT390" s="247"/>
      <c r="SZU390" s="247"/>
      <c r="SZV390" s="247"/>
      <c r="SZW390" s="247"/>
      <c r="SZX390" s="247"/>
      <c r="SZY390" s="247"/>
      <c r="SZZ390" s="247"/>
      <c r="TAA390" s="247"/>
      <c r="TAB390" s="247"/>
      <c r="TAC390" s="247"/>
      <c r="TAD390" s="247"/>
      <c r="TAE390" s="247"/>
      <c r="TAF390" s="247"/>
      <c r="TAG390" s="247"/>
      <c r="TAH390" s="247"/>
      <c r="TAI390" s="247"/>
      <c r="TAJ390" s="247"/>
      <c r="TAK390" s="247"/>
      <c r="TAL390" s="247"/>
      <c r="TAM390" s="247"/>
      <c r="TAN390" s="247"/>
      <c r="TAO390" s="247"/>
      <c r="TAP390" s="247"/>
      <c r="TAQ390" s="247"/>
      <c r="TAR390" s="247"/>
      <c r="TAS390" s="247"/>
      <c r="TAT390" s="247"/>
      <c r="TAU390" s="247"/>
      <c r="TAV390" s="247"/>
      <c r="TAW390" s="247"/>
      <c r="TAX390" s="247"/>
      <c r="TAY390" s="247"/>
      <c r="TAZ390" s="247"/>
      <c r="TBA390" s="247"/>
      <c r="TBB390" s="247"/>
      <c r="TBC390" s="247"/>
      <c r="TBD390" s="247"/>
      <c r="TBE390" s="247"/>
      <c r="TBF390" s="247"/>
      <c r="TBG390" s="247"/>
      <c r="TBH390" s="247"/>
      <c r="TBI390" s="247"/>
      <c r="TBJ390" s="247"/>
      <c r="TBK390" s="247"/>
      <c r="TBL390" s="247"/>
      <c r="TBM390" s="247"/>
      <c r="TBN390" s="247"/>
      <c r="TBO390" s="247"/>
      <c r="TBP390" s="247"/>
      <c r="TBQ390" s="247"/>
      <c r="TBR390" s="247"/>
      <c r="TBS390" s="247"/>
      <c r="TBT390" s="247"/>
      <c r="TBU390" s="247"/>
      <c r="TBV390" s="247"/>
      <c r="TBW390" s="247"/>
      <c r="TBX390" s="247"/>
      <c r="TBY390" s="247"/>
      <c r="TBZ390" s="247"/>
      <c r="TCA390" s="247"/>
      <c r="TCB390" s="247"/>
      <c r="TCC390" s="247"/>
      <c r="TCD390" s="247"/>
      <c r="TCE390" s="247"/>
      <c r="TCF390" s="247"/>
      <c r="TCG390" s="247"/>
      <c r="TCH390" s="247"/>
      <c r="TCI390" s="247"/>
      <c r="TCJ390" s="247"/>
      <c r="TCK390" s="247"/>
      <c r="TCL390" s="247"/>
      <c r="TCM390" s="247"/>
      <c r="TCN390" s="247"/>
      <c r="TCO390" s="247"/>
      <c r="TCP390" s="247"/>
      <c r="TCQ390" s="247"/>
      <c r="TCR390" s="247"/>
      <c r="TCS390" s="247"/>
      <c r="TCT390" s="247"/>
      <c r="TCU390" s="247"/>
      <c r="TCV390" s="247"/>
      <c r="TCW390" s="247"/>
      <c r="TCX390" s="247"/>
      <c r="TCY390" s="247"/>
      <c r="TCZ390" s="247"/>
      <c r="TDA390" s="247"/>
      <c r="TDB390" s="247"/>
      <c r="TDC390" s="247"/>
      <c r="TDD390" s="247"/>
      <c r="TDE390" s="247"/>
      <c r="TDF390" s="247"/>
      <c r="TDG390" s="247"/>
      <c r="TDH390" s="247"/>
      <c r="TDI390" s="247"/>
      <c r="TDJ390" s="247"/>
      <c r="TDK390" s="247"/>
      <c r="TDL390" s="247"/>
      <c r="TDM390" s="247"/>
      <c r="TDN390" s="247"/>
      <c r="TDO390" s="247"/>
      <c r="TDP390" s="247"/>
      <c r="TDQ390" s="247"/>
      <c r="TDR390" s="247"/>
      <c r="TDS390" s="247"/>
      <c r="TDT390" s="247"/>
      <c r="TDU390" s="247"/>
      <c r="TDV390" s="247"/>
      <c r="TDW390" s="247"/>
      <c r="TDX390" s="247"/>
      <c r="TDY390" s="247"/>
      <c r="TDZ390" s="247"/>
      <c r="TEA390" s="247"/>
      <c r="TEB390" s="247"/>
      <c r="TEC390" s="247"/>
      <c r="TED390" s="247"/>
      <c r="TEE390" s="247"/>
      <c r="TEF390" s="247"/>
      <c r="TEG390" s="247"/>
      <c r="TEH390" s="247"/>
      <c r="TEI390" s="247"/>
      <c r="TEJ390" s="247"/>
      <c r="TEK390" s="247"/>
      <c r="TEL390" s="247"/>
      <c r="TEM390" s="247"/>
      <c r="TEN390" s="247"/>
      <c r="TEO390" s="247"/>
      <c r="TEP390" s="247"/>
      <c r="TEQ390" s="247"/>
      <c r="TER390" s="247"/>
      <c r="TES390" s="247"/>
      <c r="TET390" s="247"/>
      <c r="TEU390" s="247"/>
      <c r="TEV390" s="247"/>
      <c r="TEW390" s="247"/>
      <c r="TEX390" s="247"/>
      <c r="TEY390" s="247"/>
      <c r="TEZ390" s="247"/>
      <c r="TFA390" s="247"/>
      <c r="TFB390" s="247"/>
      <c r="TFC390" s="247"/>
      <c r="TFD390" s="247"/>
      <c r="TFE390" s="247"/>
      <c r="TFF390" s="247"/>
      <c r="TFG390" s="247"/>
      <c r="TFH390" s="247"/>
      <c r="TFI390" s="247"/>
      <c r="TFJ390" s="247"/>
      <c r="TFK390" s="247"/>
      <c r="TFL390" s="247"/>
      <c r="TFM390" s="247"/>
      <c r="TFN390" s="247"/>
      <c r="TFO390" s="247"/>
      <c r="TFP390" s="247"/>
      <c r="TFQ390" s="247"/>
      <c r="TFR390" s="247"/>
      <c r="TFS390" s="247"/>
      <c r="TFT390" s="247"/>
      <c r="TFU390" s="247"/>
      <c r="TFV390" s="247"/>
      <c r="TFW390" s="247"/>
      <c r="TFX390" s="247"/>
      <c r="TFY390" s="247"/>
      <c r="TFZ390" s="247"/>
      <c r="TGA390" s="247"/>
      <c r="TGB390" s="247"/>
      <c r="TGC390" s="247"/>
      <c r="TGD390" s="247"/>
      <c r="TGE390" s="247"/>
      <c r="TGF390" s="247"/>
      <c r="TGG390" s="247"/>
      <c r="TGH390" s="247"/>
      <c r="TGI390" s="247"/>
      <c r="TGJ390" s="247"/>
      <c r="TGK390" s="247"/>
      <c r="TGL390" s="247"/>
      <c r="TGM390" s="247"/>
      <c r="TGN390" s="247"/>
      <c r="TGO390" s="247"/>
      <c r="TGP390" s="247"/>
      <c r="TGQ390" s="247"/>
      <c r="TGR390" s="247"/>
      <c r="TGS390" s="247"/>
      <c r="TGT390" s="247"/>
      <c r="TGU390" s="247"/>
      <c r="TGV390" s="247"/>
      <c r="TGW390" s="247"/>
      <c r="TGX390" s="247"/>
      <c r="TGY390" s="247"/>
      <c r="TGZ390" s="247"/>
      <c r="THA390" s="247"/>
      <c r="THB390" s="247"/>
      <c r="THC390" s="247"/>
      <c r="THD390" s="247"/>
      <c r="THE390" s="247"/>
      <c r="THF390" s="247"/>
      <c r="THG390" s="247"/>
      <c r="THH390" s="247"/>
      <c r="THI390" s="247"/>
      <c r="THJ390" s="247"/>
      <c r="THK390" s="247"/>
      <c r="THL390" s="247"/>
      <c r="THM390" s="247"/>
      <c r="THN390" s="247"/>
      <c r="THO390" s="247"/>
      <c r="THP390" s="247"/>
      <c r="THQ390" s="247"/>
      <c r="THR390" s="247"/>
      <c r="THS390" s="247"/>
      <c r="THT390" s="247"/>
      <c r="THU390" s="247"/>
      <c r="THV390" s="247"/>
      <c r="THW390" s="247"/>
      <c r="THX390" s="247"/>
      <c r="THY390" s="247"/>
      <c r="THZ390" s="247"/>
      <c r="TIA390" s="247"/>
      <c r="TIB390" s="247"/>
      <c r="TIC390" s="247"/>
      <c r="TID390" s="247"/>
      <c r="TIE390" s="247"/>
      <c r="TIF390" s="247"/>
      <c r="TIG390" s="247"/>
      <c r="TIH390" s="247"/>
      <c r="TII390" s="247"/>
      <c r="TIJ390" s="247"/>
      <c r="TIK390" s="247"/>
      <c r="TIL390" s="247"/>
      <c r="TIM390" s="247"/>
      <c r="TIN390" s="247"/>
      <c r="TIO390" s="247"/>
      <c r="TIP390" s="247"/>
      <c r="TIQ390" s="247"/>
      <c r="TIR390" s="247"/>
      <c r="TIS390" s="247"/>
      <c r="TIT390" s="247"/>
      <c r="TIU390" s="247"/>
      <c r="TIV390" s="247"/>
      <c r="TIW390" s="247"/>
      <c r="TIX390" s="247"/>
      <c r="TIY390" s="247"/>
      <c r="TIZ390" s="247"/>
      <c r="TJA390" s="247"/>
      <c r="TJB390" s="247"/>
      <c r="TJC390" s="247"/>
      <c r="TJD390" s="247"/>
      <c r="TJE390" s="247"/>
      <c r="TJF390" s="247"/>
      <c r="TJG390" s="247"/>
      <c r="TJH390" s="247"/>
      <c r="TJI390" s="247"/>
      <c r="TJJ390" s="247"/>
      <c r="TJK390" s="247"/>
      <c r="TJL390" s="247"/>
      <c r="TJM390" s="247"/>
      <c r="TJN390" s="247"/>
      <c r="TJO390" s="247"/>
      <c r="TJP390" s="247"/>
      <c r="TJQ390" s="247"/>
      <c r="TJR390" s="247"/>
      <c r="TJS390" s="247"/>
      <c r="TJT390" s="247"/>
      <c r="TJU390" s="247"/>
      <c r="TJV390" s="247"/>
      <c r="TJW390" s="247"/>
      <c r="TJX390" s="247"/>
      <c r="TJY390" s="247"/>
      <c r="TJZ390" s="247"/>
      <c r="TKA390" s="247"/>
      <c r="TKB390" s="247"/>
      <c r="TKC390" s="247"/>
      <c r="TKD390" s="247"/>
      <c r="TKE390" s="247"/>
      <c r="TKF390" s="247"/>
      <c r="TKG390" s="247"/>
      <c r="TKH390" s="247"/>
      <c r="TKI390" s="247"/>
      <c r="TKJ390" s="247"/>
      <c r="TKK390" s="247"/>
      <c r="TKL390" s="247"/>
      <c r="TKM390" s="247"/>
      <c r="TKN390" s="247"/>
      <c r="TKO390" s="247"/>
      <c r="TKP390" s="247"/>
      <c r="TKQ390" s="247"/>
      <c r="TKR390" s="247"/>
      <c r="TKS390" s="247"/>
      <c r="TKT390" s="247"/>
      <c r="TKU390" s="247"/>
      <c r="TKV390" s="247"/>
      <c r="TKW390" s="247"/>
      <c r="TKX390" s="247"/>
      <c r="TKY390" s="247"/>
      <c r="TKZ390" s="247"/>
      <c r="TLA390" s="247"/>
      <c r="TLB390" s="247"/>
      <c r="TLC390" s="247"/>
      <c r="TLD390" s="247"/>
      <c r="TLE390" s="247"/>
      <c r="TLF390" s="247"/>
      <c r="TLG390" s="247"/>
      <c r="TLH390" s="247"/>
      <c r="TLI390" s="247"/>
      <c r="TLJ390" s="247"/>
      <c r="TLK390" s="247"/>
      <c r="TLL390" s="247"/>
      <c r="TLM390" s="247"/>
      <c r="TLN390" s="247"/>
      <c r="TLO390" s="247"/>
      <c r="TLP390" s="247"/>
      <c r="TLQ390" s="247"/>
      <c r="TLR390" s="247"/>
      <c r="TLS390" s="247"/>
      <c r="TLT390" s="247"/>
      <c r="TLU390" s="247"/>
      <c r="TLV390" s="247"/>
      <c r="TLW390" s="247"/>
      <c r="TLX390" s="247"/>
      <c r="TLY390" s="247"/>
      <c r="TLZ390" s="247"/>
      <c r="TMA390" s="247"/>
      <c r="TMB390" s="247"/>
      <c r="TMC390" s="247"/>
      <c r="TMD390" s="247"/>
      <c r="TME390" s="247"/>
      <c r="TMF390" s="247"/>
      <c r="TMG390" s="247"/>
      <c r="TMH390" s="247"/>
      <c r="TMI390" s="247"/>
      <c r="TMJ390" s="247"/>
      <c r="TMK390" s="247"/>
      <c r="TML390" s="247"/>
      <c r="TMM390" s="247"/>
      <c r="TMN390" s="247"/>
      <c r="TMO390" s="247"/>
      <c r="TMP390" s="247"/>
      <c r="TMQ390" s="247"/>
      <c r="TMR390" s="247"/>
      <c r="TMS390" s="247"/>
      <c r="TMT390" s="247"/>
      <c r="TMU390" s="247"/>
      <c r="TMV390" s="247"/>
      <c r="TMW390" s="247"/>
      <c r="TMX390" s="247"/>
      <c r="TMY390" s="247"/>
      <c r="TMZ390" s="247"/>
      <c r="TNA390" s="247"/>
      <c r="TNB390" s="247"/>
      <c r="TNC390" s="247"/>
      <c r="TND390" s="247"/>
      <c r="TNE390" s="247"/>
      <c r="TNF390" s="247"/>
      <c r="TNG390" s="247"/>
      <c r="TNH390" s="247"/>
      <c r="TNI390" s="247"/>
      <c r="TNJ390" s="247"/>
      <c r="TNK390" s="247"/>
      <c r="TNL390" s="247"/>
      <c r="TNM390" s="247"/>
      <c r="TNN390" s="247"/>
      <c r="TNO390" s="247"/>
      <c r="TNP390" s="247"/>
      <c r="TNQ390" s="247"/>
      <c r="TNR390" s="247"/>
      <c r="TNS390" s="247"/>
      <c r="TNT390" s="247"/>
      <c r="TNU390" s="247"/>
      <c r="TNV390" s="247"/>
      <c r="TNW390" s="247"/>
      <c r="TNX390" s="247"/>
      <c r="TNY390" s="247"/>
      <c r="TNZ390" s="247"/>
      <c r="TOA390" s="247"/>
      <c r="TOB390" s="247"/>
      <c r="TOC390" s="247"/>
      <c r="TOD390" s="247"/>
      <c r="TOE390" s="247"/>
      <c r="TOF390" s="247"/>
      <c r="TOG390" s="247"/>
      <c r="TOH390" s="247"/>
      <c r="TOI390" s="247"/>
      <c r="TOJ390" s="247"/>
      <c r="TOK390" s="247"/>
      <c r="TOL390" s="247"/>
      <c r="TOM390" s="247"/>
      <c r="TON390" s="247"/>
      <c r="TOO390" s="247"/>
      <c r="TOP390" s="247"/>
      <c r="TOQ390" s="247"/>
      <c r="TOR390" s="247"/>
      <c r="TOS390" s="247"/>
      <c r="TOT390" s="247"/>
      <c r="TOU390" s="247"/>
      <c r="TOV390" s="247"/>
      <c r="TOW390" s="247"/>
      <c r="TOX390" s="247"/>
      <c r="TOY390" s="247"/>
      <c r="TOZ390" s="247"/>
      <c r="TPA390" s="247"/>
      <c r="TPB390" s="247"/>
      <c r="TPC390" s="247"/>
      <c r="TPD390" s="247"/>
      <c r="TPE390" s="247"/>
      <c r="TPF390" s="247"/>
      <c r="TPG390" s="247"/>
      <c r="TPH390" s="247"/>
      <c r="TPI390" s="247"/>
      <c r="TPJ390" s="247"/>
      <c r="TPK390" s="247"/>
      <c r="TPL390" s="247"/>
      <c r="TPM390" s="247"/>
      <c r="TPN390" s="247"/>
      <c r="TPO390" s="247"/>
      <c r="TPP390" s="247"/>
      <c r="TPQ390" s="247"/>
      <c r="TPR390" s="247"/>
      <c r="TPS390" s="247"/>
      <c r="TPT390" s="247"/>
      <c r="TPU390" s="247"/>
      <c r="TPV390" s="247"/>
      <c r="TPW390" s="247"/>
      <c r="TPX390" s="247"/>
      <c r="TPY390" s="247"/>
      <c r="TPZ390" s="247"/>
      <c r="TQA390" s="247"/>
      <c r="TQB390" s="247"/>
      <c r="TQC390" s="247"/>
      <c r="TQD390" s="247"/>
      <c r="TQE390" s="247"/>
      <c r="TQF390" s="247"/>
      <c r="TQG390" s="247"/>
      <c r="TQH390" s="247"/>
      <c r="TQI390" s="247"/>
      <c r="TQJ390" s="247"/>
      <c r="TQK390" s="247"/>
      <c r="TQL390" s="247"/>
      <c r="TQM390" s="247"/>
      <c r="TQN390" s="247"/>
      <c r="TQO390" s="247"/>
      <c r="TQP390" s="247"/>
      <c r="TQQ390" s="247"/>
      <c r="TQR390" s="247"/>
      <c r="TQS390" s="247"/>
      <c r="TQT390" s="247"/>
      <c r="TQU390" s="247"/>
      <c r="TQV390" s="247"/>
      <c r="TQW390" s="247"/>
      <c r="TQX390" s="247"/>
      <c r="TQY390" s="247"/>
      <c r="TQZ390" s="247"/>
      <c r="TRA390" s="247"/>
      <c r="TRB390" s="247"/>
      <c r="TRC390" s="247"/>
      <c r="TRD390" s="247"/>
      <c r="TRE390" s="247"/>
      <c r="TRF390" s="247"/>
      <c r="TRG390" s="247"/>
      <c r="TRH390" s="247"/>
      <c r="TRI390" s="247"/>
      <c r="TRJ390" s="247"/>
      <c r="TRK390" s="247"/>
      <c r="TRL390" s="247"/>
      <c r="TRM390" s="247"/>
      <c r="TRN390" s="247"/>
      <c r="TRO390" s="247"/>
      <c r="TRP390" s="247"/>
      <c r="TRQ390" s="247"/>
      <c r="TRR390" s="247"/>
      <c r="TRS390" s="247"/>
      <c r="TRT390" s="247"/>
      <c r="TRU390" s="247"/>
      <c r="TRV390" s="247"/>
      <c r="TRW390" s="247"/>
      <c r="TRX390" s="247"/>
      <c r="TRY390" s="247"/>
      <c r="TRZ390" s="247"/>
      <c r="TSA390" s="247"/>
      <c r="TSB390" s="247"/>
      <c r="TSC390" s="247"/>
      <c r="TSD390" s="247"/>
      <c r="TSE390" s="247"/>
      <c r="TSF390" s="247"/>
      <c r="TSG390" s="247"/>
      <c r="TSH390" s="247"/>
      <c r="TSI390" s="247"/>
      <c r="TSJ390" s="247"/>
      <c r="TSK390" s="247"/>
      <c r="TSL390" s="247"/>
      <c r="TSM390" s="247"/>
      <c r="TSN390" s="247"/>
      <c r="TSO390" s="247"/>
      <c r="TSP390" s="247"/>
      <c r="TSQ390" s="247"/>
      <c r="TSR390" s="247"/>
      <c r="TSS390" s="247"/>
      <c r="TST390" s="247"/>
      <c r="TSU390" s="247"/>
      <c r="TSV390" s="247"/>
      <c r="TSW390" s="247"/>
      <c r="TSX390" s="247"/>
      <c r="TSY390" s="247"/>
      <c r="TSZ390" s="247"/>
      <c r="TTA390" s="247"/>
      <c r="TTB390" s="247"/>
      <c r="TTC390" s="247"/>
      <c r="TTD390" s="247"/>
      <c r="TTE390" s="247"/>
      <c r="TTF390" s="247"/>
      <c r="TTG390" s="247"/>
      <c r="TTH390" s="247"/>
      <c r="TTI390" s="247"/>
      <c r="TTJ390" s="247"/>
      <c r="TTK390" s="247"/>
      <c r="TTL390" s="247"/>
      <c r="TTM390" s="247"/>
      <c r="TTN390" s="247"/>
      <c r="TTO390" s="247"/>
      <c r="TTP390" s="247"/>
      <c r="TTQ390" s="247"/>
      <c r="TTR390" s="247"/>
      <c r="TTS390" s="247"/>
      <c r="TTT390" s="247"/>
      <c r="TTU390" s="247"/>
      <c r="TTV390" s="247"/>
      <c r="TTW390" s="247"/>
      <c r="TTX390" s="247"/>
      <c r="TTY390" s="247"/>
      <c r="TTZ390" s="247"/>
      <c r="TUA390" s="247"/>
      <c r="TUB390" s="247"/>
      <c r="TUC390" s="247"/>
      <c r="TUD390" s="247"/>
      <c r="TUE390" s="247"/>
      <c r="TUF390" s="247"/>
      <c r="TUG390" s="247"/>
      <c r="TUH390" s="247"/>
      <c r="TUI390" s="247"/>
      <c r="TUJ390" s="247"/>
      <c r="TUK390" s="247"/>
      <c r="TUL390" s="247"/>
      <c r="TUM390" s="247"/>
      <c r="TUN390" s="247"/>
      <c r="TUO390" s="247"/>
      <c r="TUP390" s="247"/>
      <c r="TUQ390" s="247"/>
      <c r="TUR390" s="247"/>
      <c r="TUS390" s="247"/>
      <c r="TUT390" s="247"/>
      <c r="TUU390" s="247"/>
      <c r="TUV390" s="247"/>
      <c r="TUW390" s="247"/>
      <c r="TUX390" s="247"/>
      <c r="TUY390" s="247"/>
      <c r="TUZ390" s="247"/>
      <c r="TVA390" s="247"/>
      <c r="TVB390" s="247"/>
      <c r="TVC390" s="247"/>
      <c r="TVD390" s="247"/>
      <c r="TVE390" s="247"/>
      <c r="TVF390" s="247"/>
      <c r="TVG390" s="247"/>
      <c r="TVH390" s="247"/>
      <c r="TVI390" s="247"/>
      <c r="TVJ390" s="247"/>
      <c r="TVK390" s="247"/>
      <c r="TVL390" s="247"/>
      <c r="TVM390" s="247"/>
      <c r="TVN390" s="247"/>
      <c r="TVO390" s="247"/>
      <c r="TVP390" s="247"/>
      <c r="TVQ390" s="247"/>
      <c r="TVR390" s="247"/>
      <c r="TVS390" s="247"/>
      <c r="TVT390" s="247"/>
      <c r="TVU390" s="247"/>
      <c r="TVV390" s="247"/>
      <c r="TVW390" s="247"/>
      <c r="TVX390" s="247"/>
      <c r="TVY390" s="247"/>
      <c r="TVZ390" s="247"/>
      <c r="TWA390" s="247"/>
      <c r="TWB390" s="247"/>
      <c r="TWC390" s="247"/>
      <c r="TWD390" s="247"/>
      <c r="TWE390" s="247"/>
      <c r="TWF390" s="247"/>
      <c r="TWG390" s="247"/>
      <c r="TWH390" s="247"/>
      <c r="TWI390" s="247"/>
      <c r="TWJ390" s="247"/>
      <c r="TWK390" s="247"/>
      <c r="TWL390" s="247"/>
      <c r="TWM390" s="247"/>
      <c r="TWN390" s="247"/>
      <c r="TWO390" s="247"/>
      <c r="TWP390" s="247"/>
      <c r="TWQ390" s="247"/>
      <c r="TWR390" s="247"/>
      <c r="TWS390" s="247"/>
      <c r="TWT390" s="247"/>
      <c r="TWU390" s="247"/>
      <c r="TWV390" s="247"/>
      <c r="TWW390" s="247"/>
      <c r="TWX390" s="247"/>
      <c r="TWY390" s="247"/>
      <c r="TWZ390" s="247"/>
      <c r="TXA390" s="247"/>
      <c r="TXB390" s="247"/>
      <c r="TXC390" s="247"/>
      <c r="TXD390" s="247"/>
      <c r="TXE390" s="247"/>
      <c r="TXF390" s="247"/>
      <c r="TXG390" s="247"/>
      <c r="TXH390" s="247"/>
      <c r="TXI390" s="247"/>
      <c r="TXJ390" s="247"/>
      <c r="TXK390" s="247"/>
      <c r="TXL390" s="247"/>
      <c r="TXM390" s="247"/>
      <c r="TXN390" s="247"/>
      <c r="TXO390" s="247"/>
      <c r="TXP390" s="247"/>
      <c r="TXQ390" s="247"/>
      <c r="TXR390" s="247"/>
      <c r="TXS390" s="247"/>
      <c r="TXT390" s="247"/>
      <c r="TXU390" s="247"/>
      <c r="TXV390" s="247"/>
      <c r="TXW390" s="247"/>
      <c r="TXX390" s="247"/>
      <c r="TXY390" s="247"/>
      <c r="TXZ390" s="247"/>
      <c r="TYA390" s="247"/>
      <c r="TYB390" s="247"/>
      <c r="TYC390" s="247"/>
      <c r="TYD390" s="247"/>
      <c r="TYE390" s="247"/>
      <c r="TYF390" s="247"/>
      <c r="TYG390" s="247"/>
      <c r="TYH390" s="247"/>
      <c r="TYI390" s="247"/>
      <c r="TYJ390" s="247"/>
      <c r="TYK390" s="247"/>
      <c r="TYL390" s="247"/>
      <c r="TYM390" s="247"/>
      <c r="TYN390" s="247"/>
      <c r="TYO390" s="247"/>
      <c r="TYP390" s="247"/>
      <c r="TYQ390" s="247"/>
      <c r="TYR390" s="247"/>
      <c r="TYS390" s="247"/>
      <c r="TYT390" s="247"/>
      <c r="TYU390" s="247"/>
      <c r="TYV390" s="247"/>
      <c r="TYW390" s="247"/>
      <c r="TYX390" s="247"/>
      <c r="TYY390" s="247"/>
      <c r="TYZ390" s="247"/>
      <c r="TZA390" s="247"/>
      <c r="TZB390" s="247"/>
      <c r="TZC390" s="247"/>
      <c r="TZD390" s="247"/>
      <c r="TZE390" s="247"/>
      <c r="TZF390" s="247"/>
      <c r="TZG390" s="247"/>
      <c r="TZH390" s="247"/>
      <c r="TZI390" s="247"/>
      <c r="TZJ390" s="247"/>
      <c r="TZK390" s="247"/>
      <c r="TZL390" s="247"/>
      <c r="TZM390" s="247"/>
      <c r="TZN390" s="247"/>
      <c r="TZO390" s="247"/>
      <c r="TZP390" s="247"/>
      <c r="TZQ390" s="247"/>
      <c r="TZR390" s="247"/>
      <c r="TZS390" s="247"/>
      <c r="TZT390" s="247"/>
      <c r="TZU390" s="247"/>
      <c r="TZV390" s="247"/>
      <c r="TZW390" s="247"/>
      <c r="TZX390" s="247"/>
      <c r="TZY390" s="247"/>
      <c r="TZZ390" s="247"/>
      <c r="UAA390" s="247"/>
      <c r="UAB390" s="247"/>
      <c r="UAC390" s="247"/>
      <c r="UAD390" s="247"/>
      <c r="UAE390" s="247"/>
      <c r="UAF390" s="247"/>
      <c r="UAG390" s="247"/>
      <c r="UAH390" s="247"/>
      <c r="UAI390" s="247"/>
      <c r="UAJ390" s="247"/>
      <c r="UAK390" s="247"/>
      <c r="UAL390" s="247"/>
      <c r="UAM390" s="247"/>
      <c r="UAN390" s="247"/>
      <c r="UAO390" s="247"/>
      <c r="UAP390" s="247"/>
      <c r="UAQ390" s="247"/>
      <c r="UAR390" s="247"/>
      <c r="UAS390" s="247"/>
      <c r="UAT390" s="247"/>
      <c r="UAU390" s="247"/>
      <c r="UAV390" s="247"/>
      <c r="UAW390" s="247"/>
      <c r="UAX390" s="247"/>
      <c r="UAY390" s="247"/>
      <c r="UAZ390" s="247"/>
      <c r="UBA390" s="247"/>
      <c r="UBB390" s="247"/>
      <c r="UBC390" s="247"/>
      <c r="UBD390" s="247"/>
      <c r="UBE390" s="247"/>
      <c r="UBF390" s="247"/>
      <c r="UBG390" s="247"/>
      <c r="UBH390" s="247"/>
      <c r="UBI390" s="247"/>
      <c r="UBJ390" s="247"/>
      <c r="UBK390" s="247"/>
      <c r="UBL390" s="247"/>
      <c r="UBM390" s="247"/>
      <c r="UBN390" s="247"/>
      <c r="UBO390" s="247"/>
      <c r="UBP390" s="247"/>
      <c r="UBQ390" s="247"/>
      <c r="UBR390" s="247"/>
      <c r="UBS390" s="247"/>
      <c r="UBT390" s="247"/>
      <c r="UBU390" s="247"/>
      <c r="UBV390" s="247"/>
      <c r="UBW390" s="247"/>
      <c r="UBX390" s="247"/>
      <c r="UBY390" s="247"/>
      <c r="UBZ390" s="247"/>
      <c r="UCA390" s="247"/>
      <c r="UCB390" s="247"/>
      <c r="UCC390" s="247"/>
      <c r="UCD390" s="247"/>
      <c r="UCE390" s="247"/>
      <c r="UCF390" s="247"/>
      <c r="UCG390" s="247"/>
      <c r="UCH390" s="247"/>
      <c r="UCI390" s="247"/>
      <c r="UCJ390" s="247"/>
      <c r="UCK390" s="247"/>
      <c r="UCL390" s="247"/>
      <c r="UCM390" s="247"/>
      <c r="UCN390" s="247"/>
      <c r="UCO390" s="247"/>
      <c r="UCP390" s="247"/>
      <c r="UCQ390" s="247"/>
      <c r="UCR390" s="247"/>
      <c r="UCS390" s="247"/>
      <c r="UCT390" s="247"/>
      <c r="UCU390" s="247"/>
      <c r="UCV390" s="247"/>
      <c r="UCW390" s="247"/>
      <c r="UCX390" s="247"/>
      <c r="UCY390" s="247"/>
      <c r="UCZ390" s="247"/>
      <c r="UDA390" s="247"/>
      <c r="UDB390" s="247"/>
      <c r="UDC390" s="247"/>
      <c r="UDD390" s="247"/>
      <c r="UDE390" s="247"/>
      <c r="UDF390" s="247"/>
      <c r="UDG390" s="247"/>
      <c r="UDH390" s="247"/>
      <c r="UDI390" s="247"/>
      <c r="UDJ390" s="247"/>
      <c r="UDK390" s="247"/>
      <c r="UDL390" s="247"/>
      <c r="UDM390" s="247"/>
      <c r="UDN390" s="247"/>
      <c r="UDO390" s="247"/>
      <c r="UDP390" s="247"/>
      <c r="UDQ390" s="247"/>
      <c r="UDR390" s="247"/>
      <c r="UDS390" s="247"/>
      <c r="UDT390" s="247"/>
      <c r="UDU390" s="247"/>
      <c r="UDV390" s="247"/>
      <c r="UDW390" s="247"/>
      <c r="UDX390" s="247"/>
      <c r="UDY390" s="247"/>
      <c r="UDZ390" s="247"/>
      <c r="UEA390" s="247"/>
      <c r="UEB390" s="247"/>
      <c r="UEC390" s="247"/>
      <c r="UED390" s="247"/>
      <c r="UEE390" s="247"/>
      <c r="UEF390" s="247"/>
      <c r="UEG390" s="247"/>
      <c r="UEH390" s="247"/>
      <c r="UEI390" s="247"/>
      <c r="UEJ390" s="247"/>
      <c r="UEK390" s="247"/>
      <c r="UEL390" s="247"/>
      <c r="UEM390" s="247"/>
      <c r="UEN390" s="247"/>
      <c r="UEO390" s="247"/>
      <c r="UEP390" s="247"/>
      <c r="UEQ390" s="247"/>
      <c r="UER390" s="247"/>
      <c r="UES390" s="247"/>
      <c r="UET390" s="247"/>
      <c r="UEU390" s="247"/>
      <c r="UEV390" s="247"/>
      <c r="UEW390" s="247"/>
      <c r="UEX390" s="247"/>
      <c r="UEY390" s="247"/>
      <c r="UEZ390" s="247"/>
      <c r="UFA390" s="247"/>
      <c r="UFB390" s="247"/>
      <c r="UFC390" s="247"/>
      <c r="UFD390" s="247"/>
      <c r="UFE390" s="247"/>
      <c r="UFF390" s="247"/>
      <c r="UFG390" s="247"/>
      <c r="UFH390" s="247"/>
      <c r="UFI390" s="247"/>
      <c r="UFJ390" s="247"/>
      <c r="UFK390" s="247"/>
      <c r="UFL390" s="247"/>
      <c r="UFM390" s="247"/>
      <c r="UFN390" s="247"/>
      <c r="UFO390" s="247"/>
      <c r="UFP390" s="247"/>
      <c r="UFQ390" s="247"/>
      <c r="UFR390" s="247"/>
      <c r="UFS390" s="247"/>
      <c r="UFT390" s="247"/>
      <c r="UFU390" s="247"/>
      <c r="UFV390" s="247"/>
      <c r="UFW390" s="247"/>
      <c r="UFX390" s="247"/>
      <c r="UFY390" s="247"/>
      <c r="UFZ390" s="247"/>
      <c r="UGA390" s="247"/>
      <c r="UGB390" s="247"/>
      <c r="UGC390" s="247"/>
      <c r="UGD390" s="247"/>
      <c r="UGE390" s="247"/>
      <c r="UGF390" s="247"/>
      <c r="UGG390" s="247"/>
      <c r="UGH390" s="247"/>
      <c r="UGI390" s="247"/>
      <c r="UGJ390" s="247"/>
      <c r="UGK390" s="247"/>
      <c r="UGL390" s="247"/>
      <c r="UGM390" s="247"/>
      <c r="UGN390" s="247"/>
      <c r="UGO390" s="247"/>
      <c r="UGP390" s="247"/>
      <c r="UGQ390" s="247"/>
      <c r="UGR390" s="247"/>
      <c r="UGS390" s="247"/>
      <c r="UGT390" s="247"/>
      <c r="UGU390" s="247"/>
      <c r="UGV390" s="247"/>
      <c r="UGW390" s="247"/>
      <c r="UGX390" s="247"/>
      <c r="UGY390" s="247"/>
      <c r="UGZ390" s="247"/>
      <c r="UHA390" s="247"/>
      <c r="UHB390" s="247"/>
      <c r="UHC390" s="247"/>
      <c r="UHD390" s="247"/>
      <c r="UHE390" s="247"/>
      <c r="UHF390" s="247"/>
      <c r="UHG390" s="247"/>
      <c r="UHH390" s="247"/>
      <c r="UHI390" s="247"/>
      <c r="UHJ390" s="247"/>
      <c r="UHK390" s="247"/>
      <c r="UHL390" s="247"/>
      <c r="UHM390" s="247"/>
      <c r="UHN390" s="247"/>
      <c r="UHO390" s="247"/>
      <c r="UHP390" s="247"/>
      <c r="UHQ390" s="247"/>
      <c r="UHR390" s="247"/>
      <c r="UHS390" s="247"/>
      <c r="UHT390" s="247"/>
      <c r="UHU390" s="247"/>
      <c r="UHV390" s="247"/>
      <c r="UHW390" s="247"/>
      <c r="UHX390" s="247"/>
      <c r="UHY390" s="247"/>
      <c r="UHZ390" s="247"/>
      <c r="UIA390" s="247"/>
      <c r="UIB390" s="247"/>
      <c r="UIC390" s="247"/>
      <c r="UID390" s="247"/>
      <c r="UIE390" s="247"/>
      <c r="UIF390" s="247"/>
      <c r="UIG390" s="247"/>
      <c r="UIH390" s="247"/>
      <c r="UII390" s="247"/>
      <c r="UIJ390" s="247"/>
      <c r="UIK390" s="247"/>
      <c r="UIL390" s="247"/>
      <c r="UIM390" s="247"/>
      <c r="UIN390" s="247"/>
      <c r="UIO390" s="247"/>
      <c r="UIP390" s="247"/>
      <c r="UIQ390" s="247"/>
      <c r="UIR390" s="247"/>
      <c r="UIS390" s="247"/>
      <c r="UIT390" s="247"/>
      <c r="UIU390" s="247"/>
      <c r="UIV390" s="247"/>
      <c r="UIW390" s="247"/>
      <c r="UIX390" s="247"/>
      <c r="UIY390" s="247"/>
      <c r="UIZ390" s="247"/>
      <c r="UJA390" s="247"/>
      <c r="UJB390" s="247"/>
      <c r="UJC390" s="247"/>
      <c r="UJD390" s="247"/>
      <c r="UJE390" s="247"/>
      <c r="UJF390" s="247"/>
      <c r="UJG390" s="247"/>
      <c r="UJH390" s="247"/>
      <c r="UJI390" s="247"/>
      <c r="UJJ390" s="247"/>
      <c r="UJK390" s="247"/>
      <c r="UJL390" s="247"/>
      <c r="UJM390" s="247"/>
      <c r="UJN390" s="247"/>
      <c r="UJO390" s="247"/>
      <c r="UJP390" s="247"/>
      <c r="UJQ390" s="247"/>
      <c r="UJR390" s="247"/>
      <c r="UJS390" s="247"/>
      <c r="UJT390" s="247"/>
      <c r="UJU390" s="247"/>
      <c r="UJV390" s="247"/>
      <c r="UJW390" s="247"/>
      <c r="UJX390" s="247"/>
      <c r="UJY390" s="247"/>
      <c r="UJZ390" s="247"/>
      <c r="UKA390" s="247"/>
      <c r="UKB390" s="247"/>
      <c r="UKC390" s="247"/>
      <c r="UKD390" s="247"/>
      <c r="UKE390" s="247"/>
      <c r="UKF390" s="247"/>
      <c r="UKG390" s="247"/>
      <c r="UKH390" s="247"/>
      <c r="UKI390" s="247"/>
      <c r="UKJ390" s="247"/>
      <c r="UKK390" s="247"/>
      <c r="UKL390" s="247"/>
      <c r="UKM390" s="247"/>
      <c r="UKN390" s="247"/>
      <c r="UKO390" s="247"/>
      <c r="UKP390" s="247"/>
      <c r="UKQ390" s="247"/>
      <c r="UKR390" s="247"/>
      <c r="UKS390" s="247"/>
      <c r="UKT390" s="247"/>
      <c r="UKU390" s="247"/>
      <c r="UKV390" s="247"/>
      <c r="UKW390" s="247"/>
      <c r="UKX390" s="247"/>
      <c r="UKY390" s="247"/>
      <c r="UKZ390" s="247"/>
      <c r="ULA390" s="247"/>
      <c r="ULB390" s="247"/>
      <c r="ULC390" s="247"/>
      <c r="ULD390" s="247"/>
      <c r="ULE390" s="247"/>
      <c r="ULF390" s="247"/>
      <c r="ULG390" s="247"/>
      <c r="ULH390" s="247"/>
      <c r="ULI390" s="247"/>
      <c r="ULJ390" s="247"/>
      <c r="ULK390" s="247"/>
      <c r="ULL390" s="247"/>
      <c r="ULM390" s="247"/>
      <c r="ULN390" s="247"/>
      <c r="ULO390" s="247"/>
      <c r="ULP390" s="247"/>
      <c r="ULQ390" s="247"/>
      <c r="ULR390" s="247"/>
      <c r="ULS390" s="247"/>
      <c r="ULT390" s="247"/>
      <c r="ULU390" s="247"/>
      <c r="ULV390" s="247"/>
      <c r="ULW390" s="247"/>
      <c r="ULX390" s="247"/>
      <c r="ULY390" s="247"/>
      <c r="ULZ390" s="247"/>
      <c r="UMA390" s="247"/>
      <c r="UMB390" s="247"/>
      <c r="UMC390" s="247"/>
      <c r="UMD390" s="247"/>
      <c r="UME390" s="247"/>
      <c r="UMF390" s="247"/>
      <c r="UMG390" s="247"/>
      <c r="UMH390" s="247"/>
      <c r="UMI390" s="247"/>
      <c r="UMJ390" s="247"/>
      <c r="UMK390" s="247"/>
      <c r="UML390" s="247"/>
      <c r="UMM390" s="247"/>
      <c r="UMN390" s="247"/>
      <c r="UMO390" s="247"/>
      <c r="UMP390" s="247"/>
      <c r="UMQ390" s="247"/>
      <c r="UMR390" s="247"/>
      <c r="UMS390" s="247"/>
      <c r="UMT390" s="247"/>
      <c r="UMU390" s="247"/>
      <c r="UMV390" s="247"/>
      <c r="UMW390" s="247"/>
      <c r="UMX390" s="247"/>
      <c r="UMY390" s="247"/>
      <c r="UMZ390" s="247"/>
      <c r="UNA390" s="247"/>
      <c r="UNB390" s="247"/>
      <c r="UNC390" s="247"/>
      <c r="UND390" s="247"/>
      <c r="UNE390" s="247"/>
      <c r="UNF390" s="247"/>
      <c r="UNG390" s="247"/>
      <c r="UNH390" s="247"/>
      <c r="UNI390" s="247"/>
      <c r="UNJ390" s="247"/>
      <c r="UNK390" s="247"/>
      <c r="UNL390" s="247"/>
      <c r="UNM390" s="247"/>
      <c r="UNN390" s="247"/>
      <c r="UNO390" s="247"/>
      <c r="UNP390" s="247"/>
      <c r="UNQ390" s="247"/>
      <c r="UNR390" s="247"/>
      <c r="UNS390" s="247"/>
      <c r="UNT390" s="247"/>
      <c r="UNU390" s="247"/>
      <c r="UNV390" s="247"/>
      <c r="UNW390" s="247"/>
      <c r="UNX390" s="247"/>
      <c r="UNY390" s="247"/>
      <c r="UNZ390" s="247"/>
      <c r="UOA390" s="247"/>
      <c r="UOB390" s="247"/>
      <c r="UOC390" s="247"/>
      <c r="UOD390" s="247"/>
      <c r="UOE390" s="247"/>
      <c r="UOF390" s="247"/>
      <c r="UOG390" s="247"/>
      <c r="UOH390" s="247"/>
      <c r="UOI390" s="247"/>
      <c r="UOJ390" s="247"/>
      <c r="UOK390" s="247"/>
      <c r="UOL390" s="247"/>
      <c r="UOM390" s="247"/>
      <c r="UON390" s="247"/>
      <c r="UOO390" s="247"/>
      <c r="UOP390" s="247"/>
      <c r="UOQ390" s="247"/>
      <c r="UOR390" s="247"/>
      <c r="UOS390" s="247"/>
      <c r="UOT390" s="247"/>
      <c r="UOU390" s="247"/>
      <c r="UOV390" s="247"/>
      <c r="UOW390" s="247"/>
      <c r="UOX390" s="247"/>
      <c r="UOY390" s="247"/>
      <c r="UOZ390" s="247"/>
      <c r="UPA390" s="247"/>
      <c r="UPB390" s="247"/>
      <c r="UPC390" s="247"/>
      <c r="UPD390" s="247"/>
      <c r="UPE390" s="247"/>
      <c r="UPF390" s="247"/>
      <c r="UPG390" s="247"/>
      <c r="UPH390" s="247"/>
      <c r="UPI390" s="247"/>
      <c r="UPJ390" s="247"/>
      <c r="UPK390" s="247"/>
      <c r="UPL390" s="247"/>
      <c r="UPM390" s="247"/>
      <c r="UPN390" s="247"/>
      <c r="UPO390" s="247"/>
      <c r="UPP390" s="247"/>
      <c r="UPQ390" s="247"/>
      <c r="UPR390" s="247"/>
      <c r="UPS390" s="247"/>
      <c r="UPT390" s="247"/>
      <c r="UPU390" s="247"/>
      <c r="UPV390" s="247"/>
      <c r="UPW390" s="247"/>
      <c r="UPX390" s="247"/>
      <c r="UPY390" s="247"/>
      <c r="UPZ390" s="247"/>
      <c r="UQA390" s="247"/>
      <c r="UQB390" s="247"/>
      <c r="UQC390" s="247"/>
      <c r="UQD390" s="247"/>
      <c r="UQE390" s="247"/>
      <c r="UQF390" s="247"/>
      <c r="UQG390" s="247"/>
      <c r="UQH390" s="247"/>
      <c r="UQI390" s="247"/>
      <c r="UQJ390" s="247"/>
      <c r="UQK390" s="247"/>
      <c r="UQL390" s="247"/>
      <c r="UQM390" s="247"/>
      <c r="UQN390" s="247"/>
      <c r="UQO390" s="247"/>
      <c r="UQP390" s="247"/>
      <c r="UQQ390" s="247"/>
      <c r="UQR390" s="247"/>
      <c r="UQS390" s="247"/>
      <c r="UQT390" s="247"/>
      <c r="UQU390" s="247"/>
      <c r="UQV390" s="247"/>
      <c r="UQW390" s="247"/>
      <c r="UQX390" s="247"/>
      <c r="UQY390" s="247"/>
      <c r="UQZ390" s="247"/>
      <c r="URA390" s="247"/>
      <c r="URB390" s="247"/>
      <c r="URC390" s="247"/>
      <c r="URD390" s="247"/>
      <c r="URE390" s="247"/>
      <c r="URF390" s="247"/>
      <c r="URG390" s="247"/>
      <c r="URH390" s="247"/>
      <c r="URI390" s="247"/>
      <c r="URJ390" s="247"/>
      <c r="URK390" s="247"/>
      <c r="URL390" s="247"/>
      <c r="URM390" s="247"/>
      <c r="URN390" s="247"/>
      <c r="URO390" s="247"/>
      <c r="URP390" s="247"/>
      <c r="URQ390" s="247"/>
      <c r="URR390" s="247"/>
      <c r="URS390" s="247"/>
      <c r="URT390" s="247"/>
      <c r="URU390" s="247"/>
      <c r="URV390" s="247"/>
      <c r="URW390" s="247"/>
      <c r="URX390" s="247"/>
      <c r="URY390" s="247"/>
      <c r="URZ390" s="247"/>
      <c r="USA390" s="247"/>
      <c r="USB390" s="247"/>
      <c r="USC390" s="247"/>
      <c r="USD390" s="247"/>
      <c r="USE390" s="247"/>
      <c r="USF390" s="247"/>
      <c r="USG390" s="247"/>
      <c r="USH390" s="247"/>
      <c r="USI390" s="247"/>
      <c r="USJ390" s="247"/>
      <c r="USK390" s="247"/>
      <c r="USL390" s="247"/>
      <c r="USM390" s="247"/>
      <c r="USN390" s="247"/>
      <c r="USO390" s="247"/>
      <c r="USP390" s="247"/>
      <c r="USQ390" s="247"/>
      <c r="USR390" s="247"/>
      <c r="USS390" s="247"/>
      <c r="UST390" s="247"/>
      <c r="USU390" s="247"/>
      <c r="USV390" s="247"/>
      <c r="USW390" s="247"/>
      <c r="USX390" s="247"/>
      <c r="USY390" s="247"/>
      <c r="USZ390" s="247"/>
      <c r="UTA390" s="247"/>
      <c r="UTB390" s="247"/>
      <c r="UTC390" s="247"/>
      <c r="UTD390" s="247"/>
      <c r="UTE390" s="247"/>
      <c r="UTF390" s="247"/>
      <c r="UTG390" s="247"/>
      <c r="UTH390" s="247"/>
      <c r="UTI390" s="247"/>
      <c r="UTJ390" s="247"/>
      <c r="UTK390" s="247"/>
      <c r="UTL390" s="247"/>
      <c r="UTM390" s="247"/>
      <c r="UTN390" s="247"/>
      <c r="UTO390" s="247"/>
      <c r="UTP390" s="247"/>
      <c r="UTQ390" s="247"/>
      <c r="UTR390" s="247"/>
      <c r="UTS390" s="247"/>
      <c r="UTT390" s="247"/>
      <c r="UTU390" s="247"/>
      <c r="UTV390" s="247"/>
      <c r="UTW390" s="247"/>
      <c r="UTX390" s="247"/>
      <c r="UTY390" s="247"/>
      <c r="UTZ390" s="247"/>
      <c r="UUA390" s="247"/>
      <c r="UUB390" s="247"/>
      <c r="UUC390" s="247"/>
      <c r="UUD390" s="247"/>
      <c r="UUE390" s="247"/>
      <c r="UUF390" s="247"/>
      <c r="UUG390" s="247"/>
      <c r="UUH390" s="247"/>
      <c r="UUI390" s="247"/>
      <c r="UUJ390" s="247"/>
      <c r="UUK390" s="247"/>
      <c r="UUL390" s="247"/>
      <c r="UUM390" s="247"/>
      <c r="UUN390" s="247"/>
      <c r="UUO390" s="247"/>
      <c r="UUP390" s="247"/>
      <c r="UUQ390" s="247"/>
      <c r="UUR390" s="247"/>
      <c r="UUS390" s="247"/>
      <c r="UUT390" s="247"/>
      <c r="UUU390" s="247"/>
      <c r="UUV390" s="247"/>
      <c r="UUW390" s="247"/>
      <c r="UUX390" s="247"/>
      <c r="UUY390" s="247"/>
      <c r="UUZ390" s="247"/>
      <c r="UVA390" s="247"/>
      <c r="UVB390" s="247"/>
      <c r="UVC390" s="247"/>
      <c r="UVD390" s="247"/>
      <c r="UVE390" s="247"/>
      <c r="UVF390" s="247"/>
      <c r="UVG390" s="247"/>
      <c r="UVH390" s="247"/>
      <c r="UVI390" s="247"/>
      <c r="UVJ390" s="247"/>
      <c r="UVK390" s="247"/>
      <c r="UVL390" s="247"/>
      <c r="UVM390" s="247"/>
      <c r="UVN390" s="247"/>
      <c r="UVO390" s="247"/>
      <c r="UVP390" s="247"/>
      <c r="UVQ390" s="247"/>
      <c r="UVR390" s="247"/>
      <c r="UVS390" s="247"/>
      <c r="UVT390" s="247"/>
      <c r="UVU390" s="247"/>
      <c r="UVV390" s="247"/>
      <c r="UVW390" s="247"/>
      <c r="UVX390" s="247"/>
      <c r="UVY390" s="247"/>
      <c r="UVZ390" s="247"/>
      <c r="UWA390" s="247"/>
      <c r="UWB390" s="247"/>
      <c r="UWC390" s="247"/>
      <c r="UWD390" s="247"/>
      <c r="UWE390" s="247"/>
      <c r="UWF390" s="247"/>
      <c r="UWG390" s="247"/>
      <c r="UWH390" s="247"/>
      <c r="UWI390" s="247"/>
      <c r="UWJ390" s="247"/>
      <c r="UWK390" s="247"/>
      <c r="UWL390" s="247"/>
      <c r="UWM390" s="247"/>
      <c r="UWN390" s="247"/>
      <c r="UWO390" s="247"/>
      <c r="UWP390" s="247"/>
      <c r="UWQ390" s="247"/>
      <c r="UWR390" s="247"/>
      <c r="UWS390" s="247"/>
      <c r="UWT390" s="247"/>
      <c r="UWU390" s="247"/>
      <c r="UWV390" s="247"/>
      <c r="UWW390" s="247"/>
      <c r="UWX390" s="247"/>
      <c r="UWY390" s="247"/>
      <c r="UWZ390" s="247"/>
      <c r="UXA390" s="247"/>
      <c r="UXB390" s="247"/>
      <c r="UXC390" s="247"/>
      <c r="UXD390" s="247"/>
      <c r="UXE390" s="247"/>
      <c r="UXF390" s="247"/>
      <c r="UXG390" s="247"/>
      <c r="UXH390" s="247"/>
      <c r="UXI390" s="247"/>
      <c r="UXJ390" s="247"/>
      <c r="UXK390" s="247"/>
      <c r="UXL390" s="247"/>
      <c r="UXM390" s="247"/>
      <c r="UXN390" s="247"/>
      <c r="UXO390" s="247"/>
      <c r="UXP390" s="247"/>
      <c r="UXQ390" s="247"/>
      <c r="UXR390" s="247"/>
      <c r="UXS390" s="247"/>
      <c r="UXT390" s="247"/>
      <c r="UXU390" s="247"/>
      <c r="UXV390" s="247"/>
      <c r="UXW390" s="247"/>
      <c r="UXX390" s="247"/>
      <c r="UXY390" s="247"/>
      <c r="UXZ390" s="247"/>
      <c r="UYA390" s="247"/>
      <c r="UYB390" s="247"/>
      <c r="UYC390" s="247"/>
      <c r="UYD390" s="247"/>
      <c r="UYE390" s="247"/>
      <c r="UYF390" s="247"/>
      <c r="UYG390" s="247"/>
      <c r="UYH390" s="247"/>
      <c r="UYI390" s="247"/>
      <c r="UYJ390" s="247"/>
      <c r="UYK390" s="247"/>
      <c r="UYL390" s="247"/>
      <c r="UYM390" s="247"/>
      <c r="UYN390" s="247"/>
      <c r="UYO390" s="247"/>
      <c r="UYP390" s="247"/>
      <c r="UYQ390" s="247"/>
      <c r="UYR390" s="247"/>
      <c r="UYS390" s="247"/>
      <c r="UYT390" s="247"/>
      <c r="UYU390" s="247"/>
      <c r="UYV390" s="247"/>
      <c r="UYW390" s="247"/>
      <c r="UYX390" s="247"/>
      <c r="UYY390" s="247"/>
      <c r="UYZ390" s="247"/>
      <c r="UZA390" s="247"/>
      <c r="UZB390" s="247"/>
      <c r="UZC390" s="247"/>
      <c r="UZD390" s="247"/>
      <c r="UZE390" s="247"/>
      <c r="UZF390" s="247"/>
      <c r="UZG390" s="247"/>
      <c r="UZH390" s="247"/>
      <c r="UZI390" s="247"/>
      <c r="UZJ390" s="247"/>
      <c r="UZK390" s="247"/>
      <c r="UZL390" s="247"/>
      <c r="UZM390" s="247"/>
      <c r="UZN390" s="247"/>
      <c r="UZO390" s="247"/>
      <c r="UZP390" s="247"/>
      <c r="UZQ390" s="247"/>
      <c r="UZR390" s="247"/>
      <c r="UZS390" s="247"/>
      <c r="UZT390" s="247"/>
      <c r="UZU390" s="247"/>
      <c r="UZV390" s="247"/>
      <c r="UZW390" s="247"/>
      <c r="UZX390" s="247"/>
      <c r="UZY390" s="247"/>
      <c r="UZZ390" s="247"/>
      <c r="VAA390" s="247"/>
      <c r="VAB390" s="247"/>
      <c r="VAC390" s="247"/>
      <c r="VAD390" s="247"/>
      <c r="VAE390" s="247"/>
      <c r="VAF390" s="247"/>
      <c r="VAG390" s="247"/>
      <c r="VAH390" s="247"/>
      <c r="VAI390" s="247"/>
      <c r="VAJ390" s="247"/>
      <c r="VAK390" s="247"/>
      <c r="VAL390" s="247"/>
      <c r="VAM390" s="247"/>
      <c r="VAN390" s="247"/>
      <c r="VAO390" s="247"/>
      <c r="VAP390" s="247"/>
      <c r="VAQ390" s="247"/>
      <c r="VAR390" s="247"/>
      <c r="VAS390" s="247"/>
      <c r="VAT390" s="247"/>
      <c r="VAU390" s="247"/>
      <c r="VAV390" s="247"/>
      <c r="VAW390" s="247"/>
      <c r="VAX390" s="247"/>
      <c r="VAY390" s="247"/>
      <c r="VAZ390" s="247"/>
      <c r="VBA390" s="247"/>
      <c r="VBB390" s="247"/>
      <c r="VBC390" s="247"/>
      <c r="VBD390" s="247"/>
      <c r="VBE390" s="247"/>
      <c r="VBF390" s="247"/>
      <c r="VBG390" s="247"/>
      <c r="VBH390" s="247"/>
      <c r="VBI390" s="247"/>
      <c r="VBJ390" s="247"/>
      <c r="VBK390" s="247"/>
      <c r="VBL390" s="247"/>
      <c r="VBM390" s="247"/>
      <c r="VBN390" s="247"/>
      <c r="VBO390" s="247"/>
      <c r="VBP390" s="247"/>
      <c r="VBQ390" s="247"/>
      <c r="VBR390" s="247"/>
      <c r="VBS390" s="247"/>
      <c r="VBT390" s="247"/>
      <c r="VBU390" s="247"/>
      <c r="VBV390" s="247"/>
      <c r="VBW390" s="247"/>
      <c r="VBX390" s="247"/>
      <c r="VBY390" s="247"/>
      <c r="VBZ390" s="247"/>
      <c r="VCA390" s="247"/>
      <c r="VCB390" s="247"/>
      <c r="VCC390" s="247"/>
      <c r="VCD390" s="247"/>
      <c r="VCE390" s="247"/>
      <c r="VCF390" s="247"/>
      <c r="VCG390" s="247"/>
      <c r="VCH390" s="247"/>
      <c r="VCI390" s="247"/>
      <c r="VCJ390" s="247"/>
      <c r="VCK390" s="247"/>
      <c r="VCL390" s="247"/>
      <c r="VCM390" s="247"/>
      <c r="VCN390" s="247"/>
      <c r="VCO390" s="247"/>
      <c r="VCP390" s="247"/>
      <c r="VCQ390" s="247"/>
      <c r="VCR390" s="247"/>
      <c r="VCS390" s="247"/>
      <c r="VCT390" s="247"/>
      <c r="VCU390" s="247"/>
      <c r="VCV390" s="247"/>
      <c r="VCW390" s="247"/>
      <c r="VCX390" s="247"/>
      <c r="VCY390" s="247"/>
      <c r="VCZ390" s="247"/>
      <c r="VDA390" s="247"/>
      <c r="VDB390" s="247"/>
      <c r="VDC390" s="247"/>
      <c r="VDD390" s="247"/>
      <c r="VDE390" s="247"/>
      <c r="VDF390" s="247"/>
      <c r="VDG390" s="247"/>
      <c r="VDH390" s="247"/>
      <c r="VDI390" s="247"/>
      <c r="VDJ390" s="247"/>
      <c r="VDK390" s="247"/>
      <c r="VDL390" s="247"/>
      <c r="VDM390" s="247"/>
      <c r="VDN390" s="247"/>
      <c r="VDO390" s="247"/>
      <c r="VDP390" s="247"/>
      <c r="VDQ390" s="247"/>
      <c r="VDR390" s="247"/>
      <c r="VDS390" s="247"/>
      <c r="VDT390" s="247"/>
      <c r="VDU390" s="247"/>
      <c r="VDV390" s="247"/>
      <c r="VDW390" s="247"/>
      <c r="VDX390" s="247"/>
      <c r="VDY390" s="247"/>
      <c r="VDZ390" s="247"/>
      <c r="VEA390" s="247"/>
      <c r="VEB390" s="247"/>
      <c r="VEC390" s="247"/>
      <c r="VED390" s="247"/>
      <c r="VEE390" s="247"/>
      <c r="VEF390" s="247"/>
      <c r="VEG390" s="247"/>
      <c r="VEH390" s="247"/>
      <c r="VEI390" s="247"/>
      <c r="VEJ390" s="247"/>
      <c r="VEK390" s="247"/>
      <c r="VEL390" s="247"/>
      <c r="VEM390" s="247"/>
      <c r="VEN390" s="247"/>
      <c r="VEO390" s="247"/>
      <c r="VEP390" s="247"/>
      <c r="VEQ390" s="247"/>
      <c r="VER390" s="247"/>
      <c r="VES390" s="247"/>
      <c r="VET390" s="247"/>
      <c r="VEU390" s="247"/>
      <c r="VEV390" s="247"/>
      <c r="VEW390" s="247"/>
      <c r="VEX390" s="247"/>
      <c r="VEY390" s="247"/>
      <c r="VEZ390" s="247"/>
      <c r="VFA390" s="247"/>
      <c r="VFB390" s="247"/>
      <c r="VFC390" s="247"/>
      <c r="VFD390" s="247"/>
      <c r="VFE390" s="247"/>
      <c r="VFF390" s="247"/>
      <c r="VFG390" s="247"/>
      <c r="VFH390" s="247"/>
      <c r="VFI390" s="247"/>
      <c r="VFJ390" s="247"/>
      <c r="VFK390" s="247"/>
      <c r="VFL390" s="247"/>
      <c r="VFM390" s="247"/>
      <c r="VFN390" s="247"/>
      <c r="VFO390" s="247"/>
      <c r="VFP390" s="247"/>
      <c r="VFQ390" s="247"/>
      <c r="VFR390" s="247"/>
      <c r="VFS390" s="247"/>
      <c r="VFT390" s="247"/>
      <c r="VFU390" s="247"/>
      <c r="VFV390" s="247"/>
      <c r="VFW390" s="247"/>
      <c r="VFX390" s="247"/>
      <c r="VFY390" s="247"/>
      <c r="VFZ390" s="247"/>
      <c r="VGA390" s="247"/>
      <c r="VGB390" s="247"/>
      <c r="VGC390" s="247"/>
      <c r="VGD390" s="247"/>
      <c r="VGE390" s="247"/>
      <c r="VGF390" s="247"/>
      <c r="VGG390" s="247"/>
      <c r="VGH390" s="247"/>
      <c r="VGI390" s="247"/>
      <c r="VGJ390" s="247"/>
      <c r="VGK390" s="247"/>
      <c r="VGL390" s="247"/>
      <c r="VGM390" s="247"/>
      <c r="VGN390" s="247"/>
      <c r="VGO390" s="247"/>
      <c r="VGP390" s="247"/>
      <c r="VGQ390" s="247"/>
      <c r="VGR390" s="247"/>
      <c r="VGS390" s="247"/>
      <c r="VGT390" s="247"/>
      <c r="VGU390" s="247"/>
      <c r="VGV390" s="247"/>
      <c r="VGW390" s="247"/>
      <c r="VGX390" s="247"/>
      <c r="VGY390" s="247"/>
      <c r="VGZ390" s="247"/>
      <c r="VHA390" s="247"/>
      <c r="VHB390" s="247"/>
      <c r="VHC390" s="247"/>
      <c r="VHD390" s="247"/>
      <c r="VHE390" s="247"/>
      <c r="VHF390" s="247"/>
      <c r="VHG390" s="247"/>
      <c r="VHH390" s="247"/>
      <c r="VHI390" s="247"/>
      <c r="VHJ390" s="247"/>
      <c r="VHK390" s="247"/>
      <c r="VHL390" s="247"/>
      <c r="VHM390" s="247"/>
      <c r="VHN390" s="247"/>
      <c r="VHO390" s="247"/>
      <c r="VHP390" s="247"/>
      <c r="VHQ390" s="247"/>
      <c r="VHR390" s="247"/>
      <c r="VHS390" s="247"/>
      <c r="VHT390" s="247"/>
      <c r="VHU390" s="247"/>
      <c r="VHV390" s="247"/>
      <c r="VHW390" s="247"/>
      <c r="VHX390" s="247"/>
      <c r="VHY390" s="247"/>
      <c r="VHZ390" s="247"/>
      <c r="VIA390" s="247"/>
      <c r="VIB390" s="247"/>
      <c r="VIC390" s="247"/>
      <c r="VID390" s="247"/>
      <c r="VIE390" s="247"/>
      <c r="VIF390" s="247"/>
      <c r="VIG390" s="247"/>
      <c r="VIH390" s="247"/>
      <c r="VII390" s="247"/>
      <c r="VIJ390" s="247"/>
      <c r="VIK390" s="247"/>
      <c r="VIL390" s="247"/>
      <c r="VIM390" s="247"/>
      <c r="VIN390" s="247"/>
      <c r="VIO390" s="247"/>
      <c r="VIP390" s="247"/>
      <c r="VIQ390" s="247"/>
      <c r="VIR390" s="247"/>
      <c r="VIS390" s="247"/>
      <c r="VIT390" s="247"/>
      <c r="VIU390" s="247"/>
      <c r="VIV390" s="247"/>
      <c r="VIW390" s="247"/>
      <c r="VIX390" s="247"/>
      <c r="VIY390" s="247"/>
      <c r="VIZ390" s="247"/>
      <c r="VJA390" s="247"/>
      <c r="VJB390" s="247"/>
      <c r="VJC390" s="247"/>
      <c r="VJD390" s="247"/>
      <c r="VJE390" s="247"/>
      <c r="VJF390" s="247"/>
      <c r="VJG390" s="247"/>
      <c r="VJH390" s="247"/>
      <c r="VJI390" s="247"/>
      <c r="VJJ390" s="247"/>
      <c r="VJK390" s="247"/>
      <c r="VJL390" s="247"/>
      <c r="VJM390" s="247"/>
      <c r="VJN390" s="247"/>
      <c r="VJO390" s="247"/>
      <c r="VJP390" s="247"/>
      <c r="VJQ390" s="247"/>
      <c r="VJR390" s="247"/>
      <c r="VJS390" s="247"/>
      <c r="VJT390" s="247"/>
      <c r="VJU390" s="247"/>
      <c r="VJV390" s="247"/>
      <c r="VJW390" s="247"/>
      <c r="VJX390" s="247"/>
      <c r="VJY390" s="247"/>
      <c r="VJZ390" s="247"/>
      <c r="VKA390" s="247"/>
      <c r="VKB390" s="247"/>
      <c r="VKC390" s="247"/>
      <c r="VKD390" s="247"/>
      <c r="VKE390" s="247"/>
      <c r="VKF390" s="247"/>
      <c r="VKG390" s="247"/>
      <c r="VKH390" s="247"/>
      <c r="VKI390" s="247"/>
      <c r="VKJ390" s="247"/>
      <c r="VKK390" s="247"/>
      <c r="VKL390" s="247"/>
      <c r="VKM390" s="247"/>
      <c r="VKN390" s="247"/>
      <c r="VKO390" s="247"/>
      <c r="VKP390" s="247"/>
      <c r="VKQ390" s="247"/>
      <c r="VKR390" s="247"/>
      <c r="VKS390" s="247"/>
      <c r="VKT390" s="247"/>
      <c r="VKU390" s="247"/>
      <c r="VKV390" s="247"/>
      <c r="VKW390" s="247"/>
      <c r="VKX390" s="247"/>
      <c r="VKY390" s="247"/>
      <c r="VKZ390" s="247"/>
      <c r="VLA390" s="247"/>
      <c r="VLB390" s="247"/>
      <c r="VLC390" s="247"/>
      <c r="VLD390" s="247"/>
      <c r="VLE390" s="247"/>
      <c r="VLF390" s="247"/>
      <c r="VLG390" s="247"/>
      <c r="VLH390" s="247"/>
      <c r="VLI390" s="247"/>
      <c r="VLJ390" s="247"/>
      <c r="VLK390" s="247"/>
      <c r="VLL390" s="247"/>
      <c r="VLM390" s="247"/>
      <c r="VLN390" s="247"/>
      <c r="VLO390" s="247"/>
      <c r="VLP390" s="247"/>
      <c r="VLQ390" s="247"/>
      <c r="VLR390" s="247"/>
      <c r="VLS390" s="247"/>
      <c r="VLT390" s="247"/>
      <c r="VLU390" s="247"/>
      <c r="VLV390" s="247"/>
      <c r="VLW390" s="247"/>
      <c r="VLX390" s="247"/>
      <c r="VLY390" s="247"/>
      <c r="VLZ390" s="247"/>
      <c r="VMA390" s="247"/>
      <c r="VMB390" s="247"/>
      <c r="VMC390" s="247"/>
      <c r="VMD390" s="247"/>
      <c r="VME390" s="247"/>
      <c r="VMF390" s="247"/>
      <c r="VMG390" s="247"/>
      <c r="VMH390" s="247"/>
      <c r="VMI390" s="247"/>
      <c r="VMJ390" s="247"/>
      <c r="VMK390" s="247"/>
      <c r="VML390" s="247"/>
      <c r="VMM390" s="247"/>
      <c r="VMN390" s="247"/>
      <c r="VMO390" s="247"/>
      <c r="VMP390" s="247"/>
      <c r="VMQ390" s="247"/>
      <c r="VMR390" s="247"/>
      <c r="VMS390" s="247"/>
      <c r="VMT390" s="247"/>
      <c r="VMU390" s="247"/>
      <c r="VMV390" s="247"/>
      <c r="VMW390" s="247"/>
      <c r="VMX390" s="247"/>
      <c r="VMY390" s="247"/>
      <c r="VMZ390" s="247"/>
      <c r="VNA390" s="247"/>
      <c r="VNB390" s="247"/>
      <c r="VNC390" s="247"/>
      <c r="VND390" s="247"/>
      <c r="VNE390" s="247"/>
      <c r="VNF390" s="247"/>
      <c r="VNG390" s="247"/>
      <c r="VNH390" s="247"/>
      <c r="VNI390" s="247"/>
      <c r="VNJ390" s="247"/>
      <c r="VNK390" s="247"/>
      <c r="VNL390" s="247"/>
      <c r="VNM390" s="247"/>
      <c r="VNN390" s="247"/>
      <c r="VNO390" s="247"/>
      <c r="VNP390" s="247"/>
      <c r="VNQ390" s="247"/>
      <c r="VNR390" s="247"/>
      <c r="VNS390" s="247"/>
      <c r="VNT390" s="247"/>
      <c r="VNU390" s="247"/>
      <c r="VNV390" s="247"/>
      <c r="VNW390" s="247"/>
      <c r="VNX390" s="247"/>
      <c r="VNY390" s="247"/>
      <c r="VNZ390" s="247"/>
      <c r="VOA390" s="247"/>
      <c r="VOB390" s="247"/>
      <c r="VOC390" s="247"/>
      <c r="VOD390" s="247"/>
      <c r="VOE390" s="247"/>
      <c r="VOF390" s="247"/>
      <c r="VOG390" s="247"/>
      <c r="VOH390" s="247"/>
      <c r="VOI390" s="247"/>
      <c r="VOJ390" s="247"/>
      <c r="VOK390" s="247"/>
      <c r="VOL390" s="247"/>
      <c r="VOM390" s="247"/>
      <c r="VON390" s="247"/>
      <c r="VOO390" s="247"/>
      <c r="VOP390" s="247"/>
      <c r="VOQ390" s="247"/>
      <c r="VOR390" s="247"/>
      <c r="VOS390" s="247"/>
      <c r="VOT390" s="247"/>
      <c r="VOU390" s="247"/>
      <c r="VOV390" s="247"/>
      <c r="VOW390" s="247"/>
      <c r="VOX390" s="247"/>
      <c r="VOY390" s="247"/>
      <c r="VOZ390" s="247"/>
      <c r="VPA390" s="247"/>
      <c r="VPB390" s="247"/>
      <c r="VPC390" s="247"/>
      <c r="VPD390" s="247"/>
      <c r="VPE390" s="247"/>
      <c r="VPF390" s="247"/>
      <c r="VPG390" s="247"/>
      <c r="VPH390" s="247"/>
      <c r="VPI390" s="247"/>
      <c r="VPJ390" s="247"/>
      <c r="VPK390" s="247"/>
      <c r="VPL390" s="247"/>
      <c r="VPM390" s="247"/>
      <c r="VPN390" s="247"/>
      <c r="VPO390" s="247"/>
      <c r="VPP390" s="247"/>
      <c r="VPQ390" s="247"/>
      <c r="VPR390" s="247"/>
      <c r="VPS390" s="247"/>
      <c r="VPT390" s="247"/>
      <c r="VPU390" s="247"/>
      <c r="VPV390" s="247"/>
      <c r="VPW390" s="247"/>
      <c r="VPX390" s="247"/>
      <c r="VPY390" s="247"/>
      <c r="VPZ390" s="247"/>
      <c r="VQA390" s="247"/>
      <c r="VQB390" s="247"/>
      <c r="VQC390" s="247"/>
      <c r="VQD390" s="247"/>
      <c r="VQE390" s="247"/>
      <c r="VQF390" s="247"/>
      <c r="VQG390" s="247"/>
      <c r="VQH390" s="247"/>
      <c r="VQI390" s="247"/>
      <c r="VQJ390" s="247"/>
      <c r="VQK390" s="247"/>
      <c r="VQL390" s="247"/>
      <c r="VQM390" s="247"/>
      <c r="VQN390" s="247"/>
      <c r="VQO390" s="247"/>
      <c r="VQP390" s="247"/>
      <c r="VQQ390" s="247"/>
      <c r="VQR390" s="247"/>
      <c r="VQS390" s="247"/>
      <c r="VQT390" s="247"/>
      <c r="VQU390" s="247"/>
      <c r="VQV390" s="247"/>
      <c r="VQW390" s="247"/>
      <c r="VQX390" s="247"/>
      <c r="VQY390" s="247"/>
      <c r="VQZ390" s="247"/>
      <c r="VRA390" s="247"/>
      <c r="VRB390" s="247"/>
      <c r="VRC390" s="247"/>
      <c r="VRD390" s="247"/>
      <c r="VRE390" s="247"/>
      <c r="VRF390" s="247"/>
      <c r="VRG390" s="247"/>
      <c r="VRH390" s="247"/>
      <c r="VRI390" s="247"/>
      <c r="VRJ390" s="247"/>
      <c r="VRK390" s="247"/>
      <c r="VRL390" s="247"/>
      <c r="VRM390" s="247"/>
      <c r="VRN390" s="247"/>
      <c r="VRO390" s="247"/>
      <c r="VRP390" s="247"/>
      <c r="VRQ390" s="247"/>
      <c r="VRR390" s="247"/>
      <c r="VRS390" s="247"/>
      <c r="VRT390" s="247"/>
      <c r="VRU390" s="247"/>
      <c r="VRV390" s="247"/>
      <c r="VRW390" s="247"/>
      <c r="VRX390" s="247"/>
      <c r="VRY390" s="247"/>
      <c r="VRZ390" s="247"/>
      <c r="VSA390" s="247"/>
      <c r="VSB390" s="247"/>
      <c r="VSC390" s="247"/>
      <c r="VSD390" s="247"/>
      <c r="VSE390" s="247"/>
      <c r="VSF390" s="247"/>
      <c r="VSG390" s="247"/>
      <c r="VSH390" s="247"/>
      <c r="VSI390" s="247"/>
      <c r="VSJ390" s="247"/>
      <c r="VSK390" s="247"/>
      <c r="VSL390" s="247"/>
      <c r="VSM390" s="247"/>
      <c r="VSN390" s="247"/>
      <c r="VSO390" s="247"/>
      <c r="VSP390" s="247"/>
      <c r="VSQ390" s="247"/>
      <c r="VSR390" s="247"/>
      <c r="VSS390" s="247"/>
      <c r="VST390" s="247"/>
      <c r="VSU390" s="247"/>
      <c r="VSV390" s="247"/>
      <c r="VSW390" s="247"/>
      <c r="VSX390" s="247"/>
      <c r="VSY390" s="247"/>
      <c r="VSZ390" s="247"/>
      <c r="VTA390" s="247"/>
      <c r="VTB390" s="247"/>
      <c r="VTC390" s="247"/>
      <c r="VTD390" s="247"/>
      <c r="VTE390" s="247"/>
      <c r="VTF390" s="247"/>
      <c r="VTG390" s="247"/>
      <c r="VTH390" s="247"/>
      <c r="VTI390" s="247"/>
      <c r="VTJ390" s="247"/>
      <c r="VTK390" s="247"/>
      <c r="VTL390" s="247"/>
      <c r="VTM390" s="247"/>
      <c r="VTN390" s="247"/>
      <c r="VTO390" s="247"/>
      <c r="VTP390" s="247"/>
      <c r="VTQ390" s="247"/>
      <c r="VTR390" s="247"/>
      <c r="VTS390" s="247"/>
      <c r="VTT390" s="247"/>
      <c r="VTU390" s="247"/>
      <c r="VTV390" s="247"/>
      <c r="VTW390" s="247"/>
      <c r="VTX390" s="247"/>
      <c r="VTY390" s="247"/>
      <c r="VTZ390" s="247"/>
      <c r="VUA390" s="247"/>
      <c r="VUB390" s="247"/>
      <c r="VUC390" s="247"/>
      <c r="VUD390" s="247"/>
      <c r="VUE390" s="247"/>
      <c r="VUF390" s="247"/>
      <c r="VUG390" s="247"/>
      <c r="VUH390" s="247"/>
      <c r="VUI390" s="247"/>
      <c r="VUJ390" s="247"/>
      <c r="VUK390" s="247"/>
      <c r="VUL390" s="247"/>
      <c r="VUM390" s="247"/>
      <c r="VUN390" s="247"/>
      <c r="VUO390" s="247"/>
      <c r="VUP390" s="247"/>
      <c r="VUQ390" s="247"/>
      <c r="VUR390" s="247"/>
      <c r="VUS390" s="247"/>
      <c r="VUT390" s="247"/>
      <c r="VUU390" s="247"/>
      <c r="VUV390" s="247"/>
      <c r="VUW390" s="247"/>
      <c r="VUX390" s="247"/>
      <c r="VUY390" s="247"/>
      <c r="VUZ390" s="247"/>
      <c r="VVA390" s="247"/>
      <c r="VVB390" s="247"/>
      <c r="VVC390" s="247"/>
      <c r="VVD390" s="247"/>
      <c r="VVE390" s="247"/>
      <c r="VVF390" s="247"/>
      <c r="VVG390" s="247"/>
      <c r="VVH390" s="247"/>
      <c r="VVI390" s="247"/>
      <c r="VVJ390" s="247"/>
      <c r="VVK390" s="247"/>
      <c r="VVL390" s="247"/>
      <c r="VVM390" s="247"/>
      <c r="VVN390" s="247"/>
      <c r="VVO390" s="247"/>
      <c r="VVP390" s="247"/>
      <c r="VVQ390" s="247"/>
      <c r="VVR390" s="247"/>
      <c r="VVS390" s="247"/>
      <c r="VVT390" s="247"/>
      <c r="VVU390" s="247"/>
      <c r="VVV390" s="247"/>
      <c r="VVW390" s="247"/>
      <c r="VVX390" s="247"/>
      <c r="VVY390" s="247"/>
      <c r="VVZ390" s="247"/>
      <c r="VWA390" s="247"/>
      <c r="VWB390" s="247"/>
      <c r="VWC390" s="247"/>
      <c r="VWD390" s="247"/>
      <c r="VWE390" s="247"/>
      <c r="VWF390" s="247"/>
      <c r="VWG390" s="247"/>
      <c r="VWH390" s="247"/>
      <c r="VWI390" s="247"/>
      <c r="VWJ390" s="247"/>
      <c r="VWK390" s="247"/>
      <c r="VWL390" s="247"/>
      <c r="VWM390" s="247"/>
      <c r="VWN390" s="247"/>
      <c r="VWO390" s="247"/>
      <c r="VWP390" s="247"/>
      <c r="VWQ390" s="247"/>
      <c r="VWR390" s="247"/>
      <c r="VWS390" s="247"/>
      <c r="VWT390" s="247"/>
      <c r="VWU390" s="247"/>
      <c r="VWV390" s="247"/>
      <c r="VWW390" s="247"/>
      <c r="VWX390" s="247"/>
      <c r="VWY390" s="247"/>
      <c r="VWZ390" s="247"/>
      <c r="VXA390" s="247"/>
      <c r="VXB390" s="247"/>
      <c r="VXC390" s="247"/>
      <c r="VXD390" s="247"/>
      <c r="VXE390" s="247"/>
      <c r="VXF390" s="247"/>
      <c r="VXG390" s="247"/>
      <c r="VXH390" s="247"/>
      <c r="VXI390" s="247"/>
      <c r="VXJ390" s="247"/>
      <c r="VXK390" s="247"/>
      <c r="VXL390" s="247"/>
      <c r="VXM390" s="247"/>
      <c r="VXN390" s="247"/>
      <c r="VXO390" s="247"/>
      <c r="VXP390" s="247"/>
      <c r="VXQ390" s="247"/>
      <c r="VXR390" s="247"/>
      <c r="VXS390" s="247"/>
      <c r="VXT390" s="247"/>
      <c r="VXU390" s="247"/>
      <c r="VXV390" s="247"/>
      <c r="VXW390" s="247"/>
      <c r="VXX390" s="247"/>
      <c r="VXY390" s="247"/>
      <c r="VXZ390" s="247"/>
      <c r="VYA390" s="247"/>
      <c r="VYB390" s="247"/>
      <c r="VYC390" s="247"/>
      <c r="VYD390" s="247"/>
      <c r="VYE390" s="247"/>
      <c r="VYF390" s="247"/>
      <c r="VYG390" s="247"/>
      <c r="VYH390" s="247"/>
      <c r="VYI390" s="247"/>
      <c r="VYJ390" s="247"/>
      <c r="VYK390" s="247"/>
      <c r="VYL390" s="247"/>
      <c r="VYM390" s="247"/>
      <c r="VYN390" s="247"/>
      <c r="VYO390" s="247"/>
      <c r="VYP390" s="247"/>
      <c r="VYQ390" s="247"/>
      <c r="VYR390" s="247"/>
      <c r="VYS390" s="247"/>
      <c r="VYT390" s="247"/>
      <c r="VYU390" s="247"/>
      <c r="VYV390" s="247"/>
      <c r="VYW390" s="247"/>
      <c r="VYX390" s="247"/>
      <c r="VYY390" s="247"/>
      <c r="VYZ390" s="247"/>
      <c r="VZA390" s="247"/>
      <c r="VZB390" s="247"/>
      <c r="VZC390" s="247"/>
      <c r="VZD390" s="247"/>
      <c r="VZE390" s="247"/>
      <c r="VZF390" s="247"/>
      <c r="VZG390" s="247"/>
      <c r="VZH390" s="247"/>
      <c r="VZI390" s="247"/>
      <c r="VZJ390" s="247"/>
      <c r="VZK390" s="247"/>
      <c r="VZL390" s="247"/>
      <c r="VZM390" s="247"/>
      <c r="VZN390" s="247"/>
      <c r="VZO390" s="247"/>
      <c r="VZP390" s="247"/>
      <c r="VZQ390" s="247"/>
      <c r="VZR390" s="247"/>
      <c r="VZS390" s="247"/>
      <c r="VZT390" s="247"/>
      <c r="VZU390" s="247"/>
      <c r="VZV390" s="247"/>
      <c r="VZW390" s="247"/>
      <c r="VZX390" s="247"/>
      <c r="VZY390" s="247"/>
      <c r="VZZ390" s="247"/>
      <c r="WAA390" s="247"/>
      <c r="WAB390" s="247"/>
      <c r="WAC390" s="247"/>
      <c r="WAD390" s="247"/>
      <c r="WAE390" s="247"/>
      <c r="WAF390" s="247"/>
      <c r="WAG390" s="247"/>
      <c r="WAH390" s="247"/>
      <c r="WAI390" s="247"/>
      <c r="WAJ390" s="247"/>
      <c r="WAK390" s="247"/>
      <c r="WAL390" s="247"/>
      <c r="WAM390" s="247"/>
      <c r="WAN390" s="247"/>
      <c r="WAO390" s="247"/>
      <c r="WAP390" s="247"/>
      <c r="WAQ390" s="247"/>
      <c r="WAR390" s="247"/>
      <c r="WAS390" s="247"/>
      <c r="WAT390" s="247"/>
      <c r="WAU390" s="247"/>
      <c r="WAV390" s="247"/>
      <c r="WAW390" s="247"/>
      <c r="WAX390" s="247"/>
      <c r="WAY390" s="247"/>
      <c r="WAZ390" s="247"/>
      <c r="WBA390" s="247"/>
      <c r="WBB390" s="247"/>
      <c r="WBC390" s="247"/>
      <c r="WBD390" s="247"/>
      <c r="WBE390" s="247"/>
      <c r="WBF390" s="247"/>
      <c r="WBG390" s="247"/>
      <c r="WBH390" s="247"/>
      <c r="WBI390" s="247"/>
      <c r="WBJ390" s="247"/>
      <c r="WBK390" s="247"/>
      <c r="WBL390" s="247"/>
      <c r="WBM390" s="247"/>
      <c r="WBN390" s="247"/>
      <c r="WBO390" s="247"/>
      <c r="WBP390" s="247"/>
      <c r="WBQ390" s="247"/>
      <c r="WBR390" s="247"/>
      <c r="WBS390" s="247"/>
      <c r="WBT390" s="247"/>
      <c r="WBU390" s="247"/>
      <c r="WBV390" s="247"/>
      <c r="WBW390" s="247"/>
      <c r="WBX390" s="247"/>
      <c r="WBY390" s="247"/>
      <c r="WBZ390" s="247"/>
      <c r="WCA390" s="247"/>
      <c r="WCB390" s="247"/>
      <c r="WCC390" s="247"/>
      <c r="WCD390" s="247"/>
      <c r="WCE390" s="247"/>
      <c r="WCF390" s="247"/>
      <c r="WCG390" s="247"/>
      <c r="WCH390" s="247"/>
      <c r="WCI390" s="247"/>
      <c r="WCJ390" s="247"/>
      <c r="WCK390" s="247"/>
      <c r="WCL390" s="247"/>
      <c r="WCM390" s="247"/>
      <c r="WCN390" s="247"/>
      <c r="WCO390" s="247"/>
      <c r="WCP390" s="247"/>
      <c r="WCQ390" s="247"/>
      <c r="WCR390" s="247"/>
      <c r="WCS390" s="247"/>
      <c r="WCT390" s="247"/>
      <c r="WCU390" s="247"/>
      <c r="WCV390" s="247"/>
      <c r="WCW390" s="247"/>
      <c r="WCX390" s="247"/>
      <c r="WCY390" s="247"/>
      <c r="WCZ390" s="247"/>
      <c r="WDA390" s="247"/>
      <c r="WDB390" s="247"/>
      <c r="WDC390" s="247"/>
      <c r="WDD390" s="247"/>
      <c r="WDE390" s="247"/>
      <c r="WDF390" s="247"/>
      <c r="WDG390" s="247"/>
      <c r="WDH390" s="247"/>
      <c r="WDI390" s="247"/>
      <c r="WDJ390" s="247"/>
      <c r="WDK390" s="247"/>
      <c r="WDL390" s="247"/>
      <c r="WDM390" s="247"/>
      <c r="WDN390" s="247"/>
      <c r="WDO390" s="247"/>
      <c r="WDP390" s="247"/>
      <c r="WDQ390" s="247"/>
      <c r="WDR390" s="247"/>
      <c r="WDS390" s="247"/>
      <c r="WDT390" s="247"/>
      <c r="WDU390" s="247"/>
      <c r="WDV390" s="247"/>
      <c r="WDW390" s="247"/>
      <c r="WDX390" s="247"/>
      <c r="WDY390" s="247"/>
      <c r="WDZ390" s="247"/>
      <c r="WEA390" s="247"/>
      <c r="WEB390" s="247"/>
      <c r="WEC390" s="247"/>
      <c r="WED390" s="247"/>
      <c r="WEE390" s="247"/>
      <c r="WEF390" s="247"/>
      <c r="WEG390" s="247"/>
      <c r="WEH390" s="247"/>
      <c r="WEI390" s="247"/>
      <c r="WEJ390" s="247"/>
      <c r="WEK390" s="247"/>
      <c r="WEL390" s="247"/>
      <c r="WEM390" s="247"/>
      <c r="WEN390" s="247"/>
      <c r="WEO390" s="247"/>
      <c r="WEP390" s="247"/>
      <c r="WEQ390" s="247"/>
      <c r="WER390" s="247"/>
      <c r="WES390" s="247"/>
      <c r="WET390" s="247"/>
      <c r="WEU390" s="247"/>
      <c r="WEV390" s="247"/>
      <c r="WEW390" s="247"/>
      <c r="WEX390" s="247"/>
      <c r="WEY390" s="247"/>
      <c r="WEZ390" s="247"/>
      <c r="WFA390" s="247"/>
      <c r="WFB390" s="247"/>
      <c r="WFC390" s="247"/>
      <c r="WFD390" s="247"/>
      <c r="WFE390" s="247"/>
      <c r="WFF390" s="247"/>
      <c r="WFG390" s="247"/>
      <c r="WFH390" s="247"/>
      <c r="WFI390" s="247"/>
      <c r="WFJ390" s="247"/>
      <c r="WFK390" s="247"/>
      <c r="WFL390" s="247"/>
      <c r="WFM390" s="247"/>
      <c r="WFN390" s="247"/>
      <c r="WFO390" s="247"/>
      <c r="WFP390" s="247"/>
      <c r="WFQ390" s="247"/>
      <c r="WFR390" s="247"/>
      <c r="WFS390" s="247"/>
      <c r="WFT390" s="247"/>
      <c r="WFU390" s="247"/>
      <c r="WFV390" s="247"/>
      <c r="WFW390" s="247"/>
      <c r="WFX390" s="247"/>
      <c r="WFY390" s="247"/>
      <c r="WFZ390" s="247"/>
      <c r="WGA390" s="247"/>
      <c r="WGB390" s="247"/>
      <c r="WGC390" s="247"/>
      <c r="WGD390" s="247"/>
      <c r="WGE390" s="247"/>
      <c r="WGF390" s="247"/>
      <c r="WGG390" s="247"/>
      <c r="WGH390" s="247"/>
      <c r="WGI390" s="247"/>
      <c r="WGJ390" s="247"/>
      <c r="WGK390" s="247"/>
      <c r="WGL390" s="247"/>
      <c r="WGM390" s="247"/>
      <c r="WGN390" s="247"/>
      <c r="WGO390" s="247"/>
      <c r="WGP390" s="247"/>
      <c r="WGQ390" s="247"/>
      <c r="WGR390" s="247"/>
      <c r="WGS390" s="247"/>
      <c r="WGT390" s="247"/>
      <c r="WGU390" s="247"/>
      <c r="WGV390" s="247"/>
      <c r="WGW390" s="247"/>
      <c r="WGX390" s="247"/>
      <c r="WGY390" s="247"/>
      <c r="WGZ390" s="247"/>
      <c r="WHA390" s="247"/>
      <c r="WHB390" s="247"/>
      <c r="WHC390" s="247"/>
      <c r="WHD390" s="247"/>
      <c r="WHE390" s="247"/>
      <c r="WHF390" s="247"/>
      <c r="WHG390" s="247"/>
      <c r="WHH390" s="247"/>
      <c r="WHI390" s="247"/>
      <c r="WHJ390" s="247"/>
      <c r="WHK390" s="247"/>
      <c r="WHL390" s="247"/>
      <c r="WHM390" s="247"/>
      <c r="WHN390" s="247"/>
      <c r="WHO390" s="247"/>
      <c r="WHP390" s="247"/>
      <c r="WHQ390" s="247"/>
      <c r="WHR390" s="247"/>
      <c r="WHS390" s="247"/>
      <c r="WHT390" s="247"/>
      <c r="WHU390" s="247"/>
      <c r="WHV390" s="247"/>
      <c r="WHW390" s="247"/>
      <c r="WHX390" s="247"/>
      <c r="WHY390" s="247"/>
      <c r="WHZ390" s="247"/>
      <c r="WIA390" s="247"/>
      <c r="WIB390" s="247"/>
      <c r="WIC390" s="247"/>
      <c r="WID390" s="247"/>
      <c r="WIE390" s="247"/>
      <c r="WIF390" s="247"/>
      <c r="WIG390" s="247"/>
      <c r="WIH390" s="247"/>
      <c r="WII390" s="247"/>
      <c r="WIJ390" s="247"/>
      <c r="WIK390" s="247"/>
      <c r="WIL390" s="247"/>
      <c r="WIM390" s="247"/>
      <c r="WIN390" s="247"/>
      <c r="WIO390" s="247"/>
      <c r="WIP390" s="247"/>
      <c r="WIQ390" s="247"/>
      <c r="WIR390" s="247"/>
      <c r="WIS390" s="247"/>
      <c r="WIT390" s="247"/>
      <c r="WIU390" s="247"/>
      <c r="WIV390" s="247"/>
      <c r="WIW390" s="247"/>
      <c r="WIX390" s="247"/>
      <c r="WIY390" s="247"/>
      <c r="WIZ390" s="247"/>
      <c r="WJA390" s="247"/>
      <c r="WJB390" s="247"/>
      <c r="WJC390" s="247"/>
      <c r="WJD390" s="247"/>
      <c r="WJE390" s="247"/>
      <c r="WJF390" s="247"/>
      <c r="WJG390" s="247"/>
      <c r="WJH390" s="247"/>
      <c r="WJI390" s="247"/>
      <c r="WJJ390" s="247"/>
      <c r="WJK390" s="247"/>
      <c r="WJL390" s="247"/>
      <c r="WJM390" s="247"/>
      <c r="WJN390" s="247"/>
      <c r="WJO390" s="247"/>
      <c r="WJP390" s="247"/>
      <c r="WJQ390" s="247"/>
      <c r="WJR390" s="247"/>
      <c r="WJS390" s="247"/>
      <c r="WJT390" s="247"/>
      <c r="WJU390" s="247"/>
      <c r="WJV390" s="247"/>
      <c r="WJW390" s="247"/>
      <c r="WJX390" s="247"/>
      <c r="WJY390" s="247"/>
      <c r="WJZ390" s="247"/>
      <c r="WKA390" s="247"/>
      <c r="WKB390" s="247"/>
      <c r="WKC390" s="247"/>
      <c r="WKD390" s="247"/>
      <c r="WKE390" s="247"/>
      <c r="WKF390" s="247"/>
      <c r="WKG390" s="247"/>
      <c r="WKH390" s="247"/>
      <c r="WKI390" s="247"/>
      <c r="WKJ390" s="247"/>
      <c r="WKK390" s="247"/>
      <c r="WKL390" s="247"/>
      <c r="WKM390" s="247"/>
      <c r="WKN390" s="247"/>
      <c r="WKO390" s="247"/>
      <c r="WKP390" s="247"/>
      <c r="WKQ390" s="247"/>
      <c r="WKR390" s="247"/>
      <c r="WKS390" s="247"/>
      <c r="WKT390" s="247"/>
      <c r="WKU390" s="247"/>
      <c r="WKV390" s="247"/>
      <c r="WKW390" s="247"/>
      <c r="WKX390" s="247"/>
      <c r="WKY390" s="247"/>
      <c r="WKZ390" s="247"/>
      <c r="WLA390" s="247"/>
      <c r="WLB390" s="247"/>
      <c r="WLC390" s="247"/>
      <c r="WLD390" s="247"/>
      <c r="WLE390" s="247"/>
      <c r="WLF390" s="247"/>
      <c r="WLG390" s="247"/>
      <c r="WLH390" s="247"/>
      <c r="WLI390" s="247"/>
      <c r="WLJ390" s="247"/>
      <c r="WLK390" s="247"/>
      <c r="WLL390" s="247"/>
      <c r="WLM390" s="247"/>
      <c r="WLN390" s="247"/>
      <c r="WLO390" s="247"/>
      <c r="WLP390" s="247"/>
      <c r="WLQ390" s="247"/>
      <c r="WLR390" s="247"/>
      <c r="WLS390" s="247"/>
      <c r="WLT390" s="247"/>
      <c r="WLU390" s="247"/>
      <c r="WLV390" s="247"/>
      <c r="WLW390" s="247"/>
      <c r="WLX390" s="247"/>
      <c r="WLY390" s="247"/>
      <c r="WLZ390" s="247"/>
      <c r="WMA390" s="247"/>
      <c r="WMB390" s="247"/>
      <c r="WMC390" s="247"/>
      <c r="WMD390" s="247"/>
      <c r="WME390" s="247"/>
      <c r="WMF390" s="247"/>
      <c r="WMG390" s="247"/>
      <c r="WMH390" s="247"/>
      <c r="WMI390" s="247"/>
      <c r="WMJ390" s="247"/>
      <c r="WMK390" s="247"/>
      <c r="WML390" s="247"/>
      <c r="WMM390" s="247"/>
      <c r="WMN390" s="247"/>
      <c r="WMO390" s="247"/>
      <c r="WMP390" s="247"/>
      <c r="WMQ390" s="247"/>
      <c r="WMR390" s="247"/>
      <c r="WMS390" s="247"/>
      <c r="WMT390" s="247"/>
      <c r="WMU390" s="247"/>
      <c r="WMV390" s="247"/>
      <c r="WMW390" s="247"/>
      <c r="WMX390" s="247"/>
      <c r="WMY390" s="247"/>
      <c r="WMZ390" s="247"/>
      <c r="WNA390" s="247"/>
      <c r="WNB390" s="247"/>
      <c r="WNC390" s="247"/>
      <c r="WND390" s="247"/>
      <c r="WNE390" s="247"/>
      <c r="WNF390" s="247"/>
      <c r="WNG390" s="247"/>
      <c r="WNH390" s="247"/>
      <c r="WNI390" s="247"/>
      <c r="WNJ390" s="247"/>
      <c r="WNK390" s="247"/>
      <c r="WNL390" s="247"/>
      <c r="WNM390" s="247"/>
      <c r="WNN390" s="247"/>
      <c r="WNO390" s="247"/>
      <c r="WNP390" s="247"/>
      <c r="WNQ390" s="247"/>
      <c r="WNR390" s="247"/>
      <c r="WNS390" s="247"/>
      <c r="WNT390" s="247"/>
      <c r="WNU390" s="247"/>
      <c r="WNV390" s="247"/>
      <c r="WNW390" s="247"/>
      <c r="WNX390" s="247"/>
      <c r="WNY390" s="247"/>
      <c r="WNZ390" s="247"/>
      <c r="WOA390" s="247"/>
      <c r="WOB390" s="247"/>
      <c r="WOC390" s="247"/>
      <c r="WOD390" s="247"/>
      <c r="WOE390" s="247"/>
      <c r="WOF390" s="247"/>
      <c r="WOG390" s="247"/>
      <c r="WOH390" s="247"/>
      <c r="WOI390" s="247"/>
      <c r="WOJ390" s="247"/>
      <c r="WOK390" s="247"/>
      <c r="WOL390" s="247"/>
      <c r="WOM390" s="247"/>
      <c r="WON390" s="247"/>
      <c r="WOO390" s="247"/>
      <c r="WOP390" s="247"/>
      <c r="WOQ390" s="247"/>
      <c r="WOR390" s="247"/>
      <c r="WOS390" s="247"/>
      <c r="WOT390" s="247"/>
      <c r="WOU390" s="247"/>
      <c r="WOV390" s="247"/>
      <c r="WOW390" s="247"/>
      <c r="WOX390" s="247"/>
      <c r="WOY390" s="247"/>
      <c r="WOZ390" s="247"/>
      <c r="WPA390" s="247"/>
      <c r="WPB390" s="247"/>
      <c r="WPC390" s="247"/>
      <c r="WPD390" s="247"/>
      <c r="WPE390" s="247"/>
      <c r="WPF390" s="247"/>
      <c r="WPG390" s="247"/>
      <c r="WPH390" s="247"/>
      <c r="WPI390" s="247"/>
      <c r="WPJ390" s="247"/>
      <c r="WPK390" s="247"/>
      <c r="WPL390" s="247"/>
      <c r="WPM390" s="247"/>
      <c r="WPN390" s="247"/>
      <c r="WPO390" s="247"/>
      <c r="WPP390" s="247"/>
      <c r="WPQ390" s="247"/>
      <c r="WPR390" s="247"/>
      <c r="WPS390" s="247"/>
      <c r="WPT390" s="247"/>
      <c r="WPU390" s="247"/>
      <c r="WPV390" s="247"/>
      <c r="WPW390" s="247"/>
      <c r="WPX390" s="247"/>
      <c r="WPY390" s="247"/>
      <c r="WPZ390" s="247"/>
      <c r="WQA390" s="247"/>
      <c r="WQB390" s="247"/>
      <c r="WQC390" s="247"/>
      <c r="WQD390" s="247"/>
      <c r="WQE390" s="247"/>
      <c r="WQF390" s="247"/>
      <c r="WQG390" s="247"/>
      <c r="WQH390" s="247"/>
      <c r="WQI390" s="247"/>
      <c r="WQJ390" s="247"/>
      <c r="WQK390" s="247"/>
      <c r="WQL390" s="247"/>
      <c r="WQM390" s="247"/>
      <c r="WQN390" s="247"/>
      <c r="WQO390" s="247"/>
      <c r="WQP390" s="247"/>
      <c r="WQQ390" s="247"/>
      <c r="WQR390" s="247"/>
      <c r="WQS390" s="247"/>
      <c r="WQT390" s="247"/>
      <c r="WQU390" s="247"/>
      <c r="WQV390" s="247"/>
      <c r="WQW390" s="247"/>
      <c r="WQX390" s="247"/>
      <c r="WQY390" s="247"/>
      <c r="WQZ390" s="247"/>
      <c r="WRA390" s="247"/>
      <c r="WRB390" s="247"/>
      <c r="WRC390" s="247"/>
      <c r="WRD390" s="247"/>
      <c r="WRE390" s="247"/>
      <c r="WRF390" s="247"/>
      <c r="WRG390" s="247"/>
      <c r="WRH390" s="247"/>
      <c r="WRI390" s="247"/>
      <c r="WRJ390" s="247"/>
      <c r="WRK390" s="247"/>
      <c r="WRL390" s="247"/>
      <c r="WRM390" s="247"/>
      <c r="WRN390" s="247"/>
      <c r="WRO390" s="247"/>
      <c r="WRP390" s="247"/>
      <c r="WRQ390" s="247"/>
      <c r="WRR390" s="247"/>
      <c r="WRS390" s="247"/>
      <c r="WRT390" s="247"/>
      <c r="WRU390" s="247"/>
      <c r="WRV390" s="247"/>
      <c r="WRW390" s="247"/>
      <c r="WRX390" s="247"/>
      <c r="WRY390" s="247"/>
      <c r="WRZ390" s="247"/>
      <c r="WSA390" s="247"/>
      <c r="WSB390" s="247"/>
      <c r="WSC390" s="247"/>
      <c r="WSD390" s="247"/>
      <c r="WSE390" s="247"/>
      <c r="WSF390" s="247"/>
      <c r="WSG390" s="247"/>
      <c r="WSH390" s="247"/>
      <c r="WSI390" s="247"/>
      <c r="WSJ390" s="247"/>
      <c r="WSK390" s="247"/>
      <c r="WSL390" s="247"/>
      <c r="WSM390" s="247"/>
      <c r="WSN390" s="247"/>
      <c r="WSO390" s="247"/>
      <c r="WSP390" s="247"/>
      <c r="WSQ390" s="247"/>
      <c r="WSR390" s="247"/>
      <c r="WSS390" s="247"/>
      <c r="WST390" s="247"/>
      <c r="WSU390" s="247"/>
      <c r="WSV390" s="247"/>
      <c r="WSW390" s="247"/>
      <c r="WSX390" s="247"/>
      <c r="WSY390" s="247"/>
      <c r="WSZ390" s="247"/>
      <c r="WTA390" s="247"/>
      <c r="WTB390" s="247"/>
      <c r="WTC390" s="247"/>
      <c r="WTD390" s="247"/>
      <c r="WTE390" s="247"/>
      <c r="WTF390" s="247"/>
      <c r="WTG390" s="247"/>
      <c r="WTH390" s="247"/>
      <c r="WTI390" s="247"/>
      <c r="WTJ390" s="247"/>
      <c r="WTK390" s="247"/>
      <c r="WTL390" s="247"/>
      <c r="WTM390" s="247"/>
      <c r="WTN390" s="247"/>
      <c r="WTO390" s="247"/>
      <c r="WTP390" s="247"/>
      <c r="WTQ390" s="247"/>
      <c r="WTR390" s="247"/>
      <c r="WTS390" s="247"/>
      <c r="WTT390" s="247"/>
      <c r="WTU390" s="247"/>
      <c r="WTV390" s="247"/>
      <c r="WTW390" s="247"/>
      <c r="WTX390" s="247"/>
      <c r="WTY390" s="247"/>
      <c r="WTZ390" s="247"/>
      <c r="WUA390" s="247"/>
      <c r="WUB390" s="247"/>
      <c r="WUC390" s="247"/>
      <c r="WUD390" s="247"/>
      <c r="WUE390" s="247"/>
      <c r="WUF390" s="247"/>
      <c r="WUG390" s="247"/>
      <c r="WUH390" s="247"/>
      <c r="WUI390" s="247"/>
      <c r="WUJ390" s="247"/>
      <c r="WUK390" s="247"/>
      <c r="WUL390" s="247"/>
      <c r="WUM390" s="247"/>
      <c r="WUN390" s="247"/>
      <c r="WUO390" s="247"/>
      <c r="WUP390" s="247"/>
      <c r="WUQ390" s="247"/>
      <c r="WUR390" s="247"/>
      <c r="WUS390" s="247"/>
      <c r="WUT390" s="247"/>
      <c r="WUU390" s="247"/>
      <c r="WUV390" s="247"/>
      <c r="WUW390" s="247"/>
      <c r="WUX390" s="247"/>
      <c r="WUY390" s="247"/>
      <c r="WUZ390" s="247"/>
      <c r="WVA390" s="247"/>
      <c r="WVB390" s="247"/>
      <c r="WVC390" s="247"/>
      <c r="WVD390" s="247"/>
      <c r="WVE390" s="247"/>
      <c r="WVF390" s="247"/>
      <c r="WVG390" s="247"/>
      <c r="WVH390" s="247"/>
      <c r="WVI390" s="247"/>
      <c r="WVJ390" s="247"/>
      <c r="WVK390" s="247"/>
      <c r="WVL390" s="247"/>
      <c r="WVM390" s="247"/>
      <c r="WVN390" s="247"/>
      <c r="WVO390" s="247"/>
      <c r="WVP390" s="247"/>
      <c r="WVQ390" s="247"/>
      <c r="WVR390" s="247"/>
      <c r="WVS390" s="247"/>
      <c r="WVT390" s="247"/>
      <c r="WVU390" s="247"/>
      <c r="WVV390" s="247"/>
      <c r="WVW390" s="247"/>
      <c r="WVX390" s="247"/>
      <c r="WVY390" s="247"/>
      <c r="WVZ390" s="247"/>
      <c r="WWA390" s="247"/>
      <c r="WWB390" s="247"/>
      <c r="WWC390" s="247"/>
      <c r="WWD390" s="247"/>
      <c r="WWE390" s="247"/>
      <c r="WWF390" s="247"/>
      <c r="WWG390" s="247"/>
      <c r="WWH390" s="247"/>
      <c r="WWI390" s="247"/>
      <c r="WWJ390" s="247"/>
      <c r="WWK390" s="247"/>
      <c r="WWL390" s="247"/>
      <c r="WWM390" s="247"/>
      <c r="WWN390" s="247"/>
      <c r="WWO390" s="247"/>
      <c r="WWP390" s="247"/>
      <c r="WWQ390" s="247"/>
      <c r="WWR390" s="247"/>
      <c r="WWS390" s="247"/>
      <c r="WWT390" s="247"/>
      <c r="WWU390" s="247"/>
      <c r="WWV390" s="247"/>
      <c r="WWW390" s="247"/>
      <c r="WWX390" s="247"/>
      <c r="WWY390" s="247"/>
      <c r="WWZ390" s="247"/>
      <c r="WXA390" s="247"/>
      <c r="WXB390" s="247"/>
      <c r="WXC390" s="247"/>
      <c r="WXD390" s="247"/>
      <c r="WXE390" s="247"/>
      <c r="WXF390" s="247"/>
      <c r="WXG390" s="247"/>
      <c r="WXH390" s="247"/>
      <c r="WXI390" s="247"/>
      <c r="WXJ390" s="247"/>
      <c r="WXK390" s="247"/>
      <c r="WXL390" s="247"/>
      <c r="WXM390" s="247"/>
      <c r="WXN390" s="247"/>
      <c r="WXO390" s="247"/>
      <c r="WXP390" s="247"/>
      <c r="WXQ390" s="247"/>
      <c r="WXR390" s="247"/>
      <c r="WXS390" s="247"/>
      <c r="WXT390" s="247"/>
      <c r="WXU390" s="247"/>
      <c r="WXV390" s="247"/>
      <c r="WXW390" s="247"/>
      <c r="WXX390" s="247"/>
      <c r="WXY390" s="247"/>
      <c r="WXZ390" s="247"/>
      <c r="WYA390" s="247"/>
      <c r="WYB390" s="247"/>
      <c r="WYC390" s="247"/>
      <c r="WYD390" s="247"/>
      <c r="WYE390" s="247"/>
      <c r="WYF390" s="247"/>
      <c r="WYG390" s="247"/>
      <c r="WYH390" s="247"/>
      <c r="WYI390" s="247"/>
      <c r="WYJ390" s="247"/>
      <c r="WYK390" s="247"/>
      <c r="WYL390" s="247"/>
      <c r="WYM390" s="247"/>
      <c r="WYN390" s="247"/>
      <c r="WYO390" s="247"/>
      <c r="WYP390" s="247"/>
      <c r="WYQ390" s="247"/>
      <c r="WYR390" s="247"/>
      <c r="WYS390" s="247"/>
      <c r="WYT390" s="247"/>
      <c r="WYU390" s="247"/>
      <c r="WYV390" s="247"/>
      <c r="WYW390" s="247"/>
      <c r="WYX390" s="247"/>
      <c r="WYY390" s="247"/>
      <c r="WYZ390" s="247"/>
      <c r="WZA390" s="247"/>
      <c r="WZB390" s="247"/>
      <c r="WZC390" s="247"/>
      <c r="WZD390" s="247"/>
      <c r="WZE390" s="247"/>
      <c r="WZF390" s="247"/>
      <c r="WZG390" s="247"/>
      <c r="WZH390" s="247"/>
      <c r="WZI390" s="247"/>
      <c r="WZJ390" s="247"/>
      <c r="WZK390" s="247"/>
      <c r="WZL390" s="247"/>
      <c r="WZM390" s="247"/>
      <c r="WZN390" s="247"/>
      <c r="WZO390" s="247"/>
      <c r="WZP390" s="247"/>
      <c r="WZQ390" s="247"/>
      <c r="WZR390" s="247"/>
      <c r="WZS390" s="247"/>
      <c r="WZT390" s="247"/>
      <c r="WZU390" s="247"/>
      <c r="WZV390" s="247"/>
      <c r="WZW390" s="247"/>
      <c r="WZX390" s="247"/>
      <c r="WZY390" s="247"/>
      <c r="WZZ390" s="247"/>
      <c r="XAA390" s="247"/>
      <c r="XAB390" s="247"/>
      <c r="XAC390" s="247"/>
      <c r="XAD390" s="247"/>
      <c r="XAE390" s="247"/>
      <c r="XAF390" s="247"/>
      <c r="XAG390" s="247"/>
      <c r="XAH390" s="247"/>
      <c r="XAI390" s="247"/>
      <c r="XAJ390" s="247"/>
      <c r="XAK390" s="247"/>
      <c r="XAL390" s="247"/>
      <c r="XAM390" s="247"/>
      <c r="XAN390" s="247"/>
      <c r="XAO390" s="247"/>
      <c r="XAP390" s="247"/>
      <c r="XAQ390" s="247"/>
      <c r="XAR390" s="247"/>
      <c r="XAS390" s="247"/>
      <c r="XAT390" s="247"/>
      <c r="XAU390" s="247"/>
      <c r="XAV390" s="247"/>
      <c r="XAW390" s="247"/>
      <c r="XAX390" s="247"/>
      <c r="XAY390" s="247"/>
      <c r="XAZ390" s="247"/>
      <c r="XBA390" s="247"/>
      <c r="XBB390" s="247"/>
      <c r="XBC390" s="247"/>
      <c r="XBD390" s="247"/>
      <c r="XBE390" s="247"/>
      <c r="XBF390" s="247"/>
      <c r="XBG390" s="247"/>
      <c r="XBH390" s="247"/>
      <c r="XBI390" s="247"/>
      <c r="XBJ390" s="247"/>
      <c r="XBK390" s="247"/>
      <c r="XBL390" s="247"/>
      <c r="XBM390" s="247"/>
      <c r="XBN390" s="247"/>
      <c r="XBO390" s="247"/>
      <c r="XBP390" s="247"/>
      <c r="XBQ390" s="247"/>
      <c r="XBR390" s="247"/>
      <c r="XBS390" s="247"/>
      <c r="XBT390" s="247"/>
      <c r="XBU390" s="247"/>
      <c r="XBV390" s="247"/>
      <c r="XBW390" s="247"/>
      <c r="XBX390" s="247"/>
      <c r="XBY390" s="247"/>
      <c r="XBZ390" s="247"/>
      <c r="XCA390" s="247"/>
      <c r="XCB390" s="247"/>
      <c r="XCC390" s="247"/>
      <c r="XCD390" s="247"/>
      <c r="XCE390" s="247"/>
      <c r="XCF390" s="247"/>
      <c r="XCG390" s="247"/>
      <c r="XCH390" s="247"/>
      <c r="XCI390" s="247"/>
      <c r="XCJ390" s="247"/>
      <c r="XCK390" s="247"/>
      <c r="XCL390" s="247"/>
      <c r="XCM390" s="247"/>
      <c r="XCN390" s="247"/>
      <c r="XCO390" s="247"/>
      <c r="XCP390" s="247"/>
      <c r="XCQ390" s="247"/>
      <c r="XCR390" s="247"/>
      <c r="XCS390" s="247"/>
      <c r="XCT390" s="247"/>
      <c r="XCU390" s="247"/>
      <c r="XCV390" s="247"/>
      <c r="XCW390" s="247"/>
      <c r="XCX390" s="247"/>
      <c r="XCY390" s="247"/>
      <c r="XCZ390" s="247"/>
      <c r="XDA390" s="247"/>
      <c r="XDB390" s="247"/>
      <c r="XDC390" s="247"/>
      <c r="XDD390" s="247"/>
      <c r="XDE390" s="247"/>
      <c r="XDF390" s="247"/>
      <c r="XDG390" s="247"/>
      <c r="XDH390" s="247"/>
      <c r="XDI390" s="247"/>
      <c r="XDJ390" s="247"/>
      <c r="XDK390" s="247"/>
      <c r="XDL390" s="247"/>
      <c r="XDM390" s="247"/>
      <c r="XDN390" s="247"/>
      <c r="XDO390" s="247"/>
      <c r="XDP390" s="247"/>
      <c r="XDQ390" s="247"/>
      <c r="XDR390" s="247"/>
      <c r="XDS390" s="247"/>
      <c r="XDT390" s="247"/>
      <c r="XDU390" s="247"/>
      <c r="XDV390" s="247"/>
      <c r="XDW390" s="247"/>
      <c r="XDX390" s="247"/>
      <c r="XDY390" s="247"/>
      <c r="XDZ390" s="247"/>
      <c r="XEA390" s="247"/>
      <c r="XEB390" s="247"/>
      <c r="XEC390" s="247"/>
      <c r="XED390" s="247"/>
      <c r="XEE390" s="247"/>
      <c r="XEF390" s="247"/>
      <c r="XEG390" s="247"/>
      <c r="XEH390" s="247"/>
      <c r="XEI390" s="247"/>
      <c r="XEJ390" s="247"/>
      <c r="XEK390" s="247"/>
      <c r="XEL390" s="247"/>
      <c r="XEM390" s="247"/>
      <c r="XEN390" s="247"/>
      <c r="XEO390" s="247"/>
      <c r="XEP390" s="247"/>
      <c r="XEQ390" s="247"/>
      <c r="XER390" s="247"/>
      <c r="XES390" s="247"/>
      <c r="XET390" s="247"/>
      <c r="XEU390" s="247"/>
      <c r="XEV390" s="247"/>
      <c r="XEW390" s="247"/>
      <c r="XEX390" s="247"/>
      <c r="XEY390" s="247"/>
      <c r="XEZ390" s="247"/>
      <c r="XFA390" s="247"/>
      <c r="XFB390" s="247"/>
      <c r="XFC390" s="247"/>
      <c r="XFD390" s="247"/>
    </row>
    <row r="391" spans="1:16384" ht="18" customHeight="1" x14ac:dyDescent="0.25">
      <c r="A391" s="301" t="str">
        <f t="shared" si="52"/>
        <v>2018年1月</v>
      </c>
      <c r="B391" s="332">
        <v>43115</v>
      </c>
      <c r="C391" s="333" t="s">
        <v>1085</v>
      </c>
      <c r="D391" s="334" t="s">
        <v>617</v>
      </c>
      <c r="E391" s="305" t="str">
        <f t="shared" si="50"/>
        <v>A</v>
      </c>
      <c r="F391" s="305" t="str">
        <f t="shared" si="51"/>
        <v>B</v>
      </c>
      <c r="G391" s="347" t="s">
        <v>327</v>
      </c>
      <c r="H391" s="307" t="s">
        <v>328</v>
      </c>
      <c r="I391" s="307" t="s">
        <v>33</v>
      </c>
      <c r="J391" s="307"/>
      <c r="K391" s="308" t="s">
        <v>355</v>
      </c>
      <c r="L391" s="336" t="s">
        <v>35</v>
      </c>
      <c r="M391" s="306" t="s">
        <v>94</v>
      </c>
      <c r="N391" s="306"/>
      <c r="O391" s="306" t="s">
        <v>37</v>
      </c>
      <c r="P391" s="308">
        <v>30</v>
      </c>
      <c r="Q391" s="309">
        <v>30</v>
      </c>
      <c r="R391" s="286">
        <v>9280</v>
      </c>
      <c r="S391" s="310">
        <f t="shared" si="48"/>
        <v>278400</v>
      </c>
      <c r="T391" s="311"/>
      <c r="U391" s="311">
        <f t="shared" si="45"/>
        <v>278400</v>
      </c>
      <c r="V391" s="451">
        <v>43129</v>
      </c>
      <c r="W391" s="452">
        <v>43130</v>
      </c>
      <c r="X391" s="308">
        <v>750</v>
      </c>
      <c r="Y391" s="313" t="s">
        <v>1103</v>
      </c>
      <c r="Z391" s="314">
        <v>4800</v>
      </c>
      <c r="AA391" s="315" t="s">
        <v>1104</v>
      </c>
      <c r="AB391" s="316" t="s">
        <v>3339</v>
      </c>
      <c r="AC391" s="317">
        <v>43134</v>
      </c>
      <c r="AD391" s="318">
        <f t="shared" si="46"/>
        <v>43189</v>
      </c>
      <c r="AE391" s="319">
        <f>IF(OR(G391=账期!$A$18,G391=账期!$A$20,G391=账期!$A$22,G391=账期!$A$24,G391=账期!$A$25,G391=账期!$A$27,G391=账期!$A$26,G391=账期!$A$28,G391=账期!$A$30,G391=账期!$A$32,G391=账期!$A$34,G391=账期!$A$35,G391=账期!$A$37,G391=账期!$A$39,G391=账期!$A$40,G391=账期!$A$41,G391=账期!$A$42,G391=账期!$A$43,G391=账期!$A$44,G391=账期!$A$45,G391=账期!$A$46,G391=账期!$A$48,G391=账期!$A$50,G391=账期!$A$51,G391=账期!$A$52,G391=账期!$A$53,G391=账期!$A$54,G391=账期!$A$56,G391=账期!$A$57,G391=账期!$A$58,G391=账期!$A$59,G391=账期!$A$60,G391=账期!$A$61,G391=账期!$A$62,G391=账期!$A$63,G391=账期!$A$64,G391=账期!$A$66,G391=账期!$A$67,G391=账期!$A$68,G391=账期!$A$70,G391=账期!$A$71),30,IF(OR(G391=账期!$A$74,G391=账期!$A$77,G391=账期!$A$76,G391=账期!$A$79,G391=账期!$A$80,G391=账期!$A$81,G391=账期!$A$83,G391=账期!$A$85,G391=账期!$A$87,G391=账期!$A$89,G391=账期!$A$91),60,IF(OR(G391=账期!$A$93,G391=账期!$A$94,G391=账期!$A$95,G391=账期!$A$96,G391=账期!$A$98,G391=账期!$A$99,G391=账期!$A$101,G391=账期!$A$102),90,0)))</f>
        <v>30</v>
      </c>
      <c r="AF391" s="319"/>
      <c r="AG391" s="306" t="s">
        <v>50</v>
      </c>
      <c r="AH391" s="319" t="str">
        <f t="shared" si="49"/>
        <v>徐绪盛</v>
      </c>
      <c r="AI391" s="321"/>
    </row>
    <row r="392" spans="1:16384" ht="18" customHeight="1" x14ac:dyDescent="0.25">
      <c r="A392" s="301" t="str">
        <f t="shared" si="52"/>
        <v>2018年2月</v>
      </c>
      <c r="B392" s="302">
        <v>43115</v>
      </c>
      <c r="C392" s="333" t="s">
        <v>1105</v>
      </c>
      <c r="D392" s="334" t="s">
        <v>617</v>
      </c>
      <c r="E392" s="305" t="str">
        <f t="shared" si="50"/>
        <v>A</v>
      </c>
      <c r="F392" s="305" t="str">
        <f t="shared" si="51"/>
        <v>B</v>
      </c>
      <c r="G392" s="347" t="s">
        <v>327</v>
      </c>
      <c r="H392" s="307" t="s">
        <v>328</v>
      </c>
      <c r="I392" s="307" t="s">
        <v>33</v>
      </c>
      <c r="J392" s="307"/>
      <c r="K392" s="308" t="s">
        <v>2682</v>
      </c>
      <c r="L392" s="336" t="s">
        <v>35</v>
      </c>
      <c r="M392" s="306" t="s">
        <v>94</v>
      </c>
      <c r="N392" s="306"/>
      <c r="O392" s="306" t="s">
        <v>37</v>
      </c>
      <c r="P392" s="308">
        <v>17.25</v>
      </c>
      <c r="Q392" s="309">
        <v>17.25</v>
      </c>
      <c r="R392" s="286">
        <v>9280</v>
      </c>
      <c r="S392" s="310">
        <f t="shared" si="48"/>
        <v>160080</v>
      </c>
      <c r="T392" s="311"/>
      <c r="U392" s="311">
        <f t="shared" si="45"/>
        <v>160080</v>
      </c>
      <c r="V392" s="451">
        <v>43134</v>
      </c>
      <c r="W392" s="452">
        <v>43135</v>
      </c>
      <c r="X392" s="308">
        <v>750</v>
      </c>
      <c r="Y392" s="313" t="s">
        <v>3200</v>
      </c>
      <c r="Z392" s="314">
        <v>2760</v>
      </c>
      <c r="AA392" s="315" t="s">
        <v>3217</v>
      </c>
      <c r="AB392" s="316" t="s">
        <v>3343</v>
      </c>
      <c r="AC392" s="317">
        <v>43134</v>
      </c>
      <c r="AD392" s="318">
        <f t="shared" si="46"/>
        <v>43189</v>
      </c>
      <c r="AE392" s="319">
        <f>IF(OR(G392=账期!$A$18,G392=账期!$A$20,G392=账期!$A$22,G392=账期!$A$24,G392=账期!$A$25,G392=账期!$A$27,G392=账期!$A$26,G392=账期!$A$28,G392=账期!$A$30,G392=账期!$A$32,G392=账期!$A$34,G392=账期!$A$35,G392=账期!$A$37,G392=账期!$A$39,G392=账期!$A$40,G392=账期!$A$41,G392=账期!$A$42,G392=账期!$A$43,G392=账期!$A$44,G392=账期!$A$45,G392=账期!$A$46,G392=账期!$A$48,G392=账期!$A$50,G392=账期!$A$51,G392=账期!$A$52,G392=账期!$A$53,G392=账期!$A$54,G392=账期!$A$56,G392=账期!$A$57,G392=账期!$A$58,G392=账期!$A$59,G392=账期!$A$60,G392=账期!$A$61,G392=账期!$A$62,G392=账期!$A$63,G392=账期!$A$64,G392=账期!$A$66,G392=账期!$A$67,G392=账期!$A$68,G392=账期!$A$70,G392=账期!$A$71),30,IF(OR(G392=账期!$A$74,G392=账期!$A$77,G392=账期!$A$76,G392=账期!$A$79,G392=账期!$A$80,G392=账期!$A$81,G392=账期!$A$83,G392=账期!$A$85,G392=账期!$A$87,G392=账期!$A$89,G392=账期!$A$91),60,IF(OR(G392=账期!$A$93,G392=账期!$A$94,G392=账期!$A$95,G392=账期!$A$96,G392=账期!$A$98,G392=账期!$A$99,G392=账期!$A$101,G392=账期!$A$102),90,0)))</f>
        <v>30</v>
      </c>
      <c r="AF392" s="319"/>
      <c r="AG392" s="306" t="s">
        <v>50</v>
      </c>
      <c r="AH392" s="319" t="str">
        <f t="shared" si="49"/>
        <v>徐绪盛</v>
      </c>
      <c r="AI392" s="321"/>
    </row>
    <row r="393" spans="1:16384" ht="18" customHeight="1" x14ac:dyDescent="0.25">
      <c r="A393" s="301" t="str">
        <f t="shared" si="52"/>
        <v>2018年2月</v>
      </c>
      <c r="B393" s="332">
        <v>43115</v>
      </c>
      <c r="C393" s="333" t="s">
        <v>1105</v>
      </c>
      <c r="D393" s="334" t="s">
        <v>617</v>
      </c>
      <c r="E393" s="305" t="str">
        <f t="shared" si="50"/>
        <v>A</v>
      </c>
      <c r="F393" s="305" t="str">
        <f t="shared" si="51"/>
        <v>B</v>
      </c>
      <c r="G393" s="347" t="s">
        <v>327</v>
      </c>
      <c r="H393" s="307" t="s">
        <v>328</v>
      </c>
      <c r="I393" s="307" t="s">
        <v>33</v>
      </c>
      <c r="J393" s="307"/>
      <c r="K393" s="308" t="s">
        <v>2682</v>
      </c>
      <c r="L393" s="336" t="s">
        <v>35</v>
      </c>
      <c r="M393" s="306" t="s">
        <v>94</v>
      </c>
      <c r="N393" s="306"/>
      <c r="O393" s="306" t="s">
        <v>37</v>
      </c>
      <c r="P393" s="308">
        <v>30</v>
      </c>
      <c r="Q393" s="309">
        <v>30</v>
      </c>
      <c r="R393" s="286">
        <v>9280</v>
      </c>
      <c r="S393" s="310">
        <f t="shared" si="48"/>
        <v>278400</v>
      </c>
      <c r="T393" s="311"/>
      <c r="U393" s="311">
        <f t="shared" si="45"/>
        <v>278400</v>
      </c>
      <c r="V393" s="451">
        <v>43135</v>
      </c>
      <c r="W393" s="452">
        <v>43136</v>
      </c>
      <c r="X393" s="308">
        <v>750</v>
      </c>
      <c r="Y393" s="313" t="s">
        <v>3245</v>
      </c>
      <c r="Z393" s="314">
        <v>4800</v>
      </c>
      <c r="AA393" s="315" t="s">
        <v>3254</v>
      </c>
      <c r="AB393" s="316" t="s">
        <v>4010</v>
      </c>
      <c r="AC393" s="317">
        <v>43155</v>
      </c>
      <c r="AD393" s="318">
        <f t="shared" si="46"/>
        <v>43189</v>
      </c>
      <c r="AE393" s="319">
        <f>IF(OR(G393=账期!$A$18,G393=账期!$A$20,G393=账期!$A$22,G393=账期!$A$24,G393=账期!$A$25,G393=账期!$A$27,G393=账期!$A$26,G393=账期!$A$28,G393=账期!$A$30,G393=账期!$A$32,G393=账期!$A$34,G393=账期!$A$35,G393=账期!$A$37,G393=账期!$A$39,G393=账期!$A$40,G393=账期!$A$41,G393=账期!$A$42,G393=账期!$A$43,G393=账期!$A$44,G393=账期!$A$45,G393=账期!$A$46,G393=账期!$A$48,G393=账期!$A$50,G393=账期!$A$51,G393=账期!$A$52,G393=账期!$A$53,G393=账期!$A$54,G393=账期!$A$56,G393=账期!$A$57,G393=账期!$A$58,G393=账期!$A$59,G393=账期!$A$60,G393=账期!$A$61,G393=账期!$A$62,G393=账期!$A$63,G393=账期!$A$64,G393=账期!$A$66,G393=账期!$A$67,G393=账期!$A$68,G393=账期!$A$70,G393=账期!$A$71),30,IF(OR(G393=账期!$A$74,G393=账期!$A$77,G393=账期!$A$76,G393=账期!$A$79,G393=账期!$A$80,G393=账期!$A$81,G393=账期!$A$83,G393=账期!$A$85,G393=账期!$A$87,G393=账期!$A$89,G393=账期!$A$91),60,IF(OR(G393=账期!$A$93,G393=账期!$A$94,G393=账期!$A$95,G393=账期!$A$96,G393=账期!$A$98,G393=账期!$A$99,G393=账期!$A$101,G393=账期!$A$102),90,0)))</f>
        <v>30</v>
      </c>
      <c r="AF393" s="319"/>
      <c r="AG393" s="306" t="s">
        <v>50</v>
      </c>
      <c r="AH393" s="319" t="str">
        <f t="shared" si="49"/>
        <v>徐绪盛</v>
      </c>
      <c r="AI393" s="321"/>
    </row>
    <row r="394" spans="1:16384" ht="18" customHeight="1" x14ac:dyDescent="0.25">
      <c r="A394" s="301" t="str">
        <f t="shared" si="52"/>
        <v>2018年2月</v>
      </c>
      <c r="B394" s="302">
        <v>43115</v>
      </c>
      <c r="C394" s="333" t="s">
        <v>1105</v>
      </c>
      <c r="D394" s="334" t="s">
        <v>617</v>
      </c>
      <c r="E394" s="305" t="str">
        <f t="shared" si="50"/>
        <v>A</v>
      </c>
      <c r="F394" s="305" t="str">
        <f t="shared" si="51"/>
        <v>B</v>
      </c>
      <c r="G394" s="347" t="s">
        <v>327</v>
      </c>
      <c r="H394" s="307" t="s">
        <v>328</v>
      </c>
      <c r="I394" s="307" t="s">
        <v>33</v>
      </c>
      <c r="J394" s="307"/>
      <c r="K394" s="308" t="s">
        <v>2682</v>
      </c>
      <c r="L394" s="336" t="s">
        <v>35</v>
      </c>
      <c r="M394" s="306" t="s">
        <v>94</v>
      </c>
      <c r="N394" s="306"/>
      <c r="O394" s="306" t="s">
        <v>37</v>
      </c>
      <c r="P394" s="308">
        <v>13.5</v>
      </c>
      <c r="Q394" s="309">
        <v>13.5</v>
      </c>
      <c r="R394" s="286">
        <v>9280</v>
      </c>
      <c r="S394" s="310">
        <f t="shared" si="48"/>
        <v>125280</v>
      </c>
      <c r="T394" s="311"/>
      <c r="U394" s="311">
        <f t="shared" si="45"/>
        <v>125280</v>
      </c>
      <c r="V394" s="451">
        <v>43139</v>
      </c>
      <c r="W394" s="452">
        <v>43140</v>
      </c>
      <c r="X394" s="308">
        <v>750</v>
      </c>
      <c r="Y394" s="313" t="s">
        <v>3528</v>
      </c>
      <c r="Z394" s="314">
        <v>2160</v>
      </c>
      <c r="AA394" s="315">
        <v>180207</v>
      </c>
      <c r="AB394" s="316" t="s">
        <v>4010</v>
      </c>
      <c r="AC394" s="317">
        <v>43155</v>
      </c>
      <c r="AD394" s="318">
        <f t="shared" si="46"/>
        <v>43189</v>
      </c>
      <c r="AE394" s="319">
        <f>IF(OR(G394=账期!$A$18,G394=账期!$A$20,G394=账期!$A$22,G394=账期!$A$24,G394=账期!$A$25,G394=账期!$A$27,G394=账期!$A$26,G394=账期!$A$28,G394=账期!$A$30,G394=账期!$A$32,G394=账期!$A$34,G394=账期!$A$35,G394=账期!$A$37,G394=账期!$A$39,G394=账期!$A$40,G394=账期!$A$41,G394=账期!$A$42,G394=账期!$A$43,G394=账期!$A$44,G394=账期!$A$45,G394=账期!$A$46,G394=账期!$A$48,G394=账期!$A$50,G394=账期!$A$51,G394=账期!$A$52,G394=账期!$A$53,G394=账期!$A$54,G394=账期!$A$56,G394=账期!$A$57,G394=账期!$A$58,G394=账期!$A$59,G394=账期!$A$60,G394=账期!$A$61,G394=账期!$A$62,G394=账期!$A$63,G394=账期!$A$64,G394=账期!$A$66,G394=账期!$A$67,G394=账期!$A$68,G394=账期!$A$70,G394=账期!$A$71),30,IF(OR(G394=账期!$A$74,G394=账期!$A$77,G394=账期!$A$76,G394=账期!$A$79,G394=账期!$A$80,G394=账期!$A$81,G394=账期!$A$83,G394=账期!$A$85,G394=账期!$A$87,G394=账期!$A$89,G394=账期!$A$91),60,IF(OR(G394=账期!$A$93,G394=账期!$A$94,G394=账期!$A$95,G394=账期!$A$96,G394=账期!$A$98,G394=账期!$A$99,G394=账期!$A$101,G394=账期!$A$102),90,0)))</f>
        <v>30</v>
      </c>
      <c r="AF394" s="319"/>
      <c r="AG394" s="306" t="s">
        <v>50</v>
      </c>
      <c r="AH394" s="319" t="str">
        <f t="shared" si="49"/>
        <v>徐绪盛</v>
      </c>
      <c r="AI394" s="321"/>
    </row>
    <row r="395" spans="1:16384" ht="18" customHeight="1" x14ac:dyDescent="0.25">
      <c r="A395" s="301" t="str">
        <f t="shared" si="52"/>
        <v>备货</v>
      </c>
      <c r="B395" s="332">
        <v>43115</v>
      </c>
      <c r="C395" s="333" t="s">
        <v>1105</v>
      </c>
      <c r="D395" s="334" t="s">
        <v>617</v>
      </c>
      <c r="E395" s="305" t="str">
        <f t="shared" si="50"/>
        <v>A</v>
      </c>
      <c r="F395" s="305" t="str">
        <f t="shared" si="51"/>
        <v>B</v>
      </c>
      <c r="G395" s="347" t="s">
        <v>327</v>
      </c>
      <c r="H395" s="307" t="s">
        <v>328</v>
      </c>
      <c r="I395" s="307" t="s">
        <v>33</v>
      </c>
      <c r="J395" s="307"/>
      <c r="K395" s="308" t="s">
        <v>2682</v>
      </c>
      <c r="L395" s="336" t="s">
        <v>35</v>
      </c>
      <c r="M395" s="306" t="s">
        <v>94</v>
      </c>
      <c r="N395" s="306"/>
      <c r="O395" s="306" t="s">
        <v>37</v>
      </c>
      <c r="P395" s="308">
        <v>30</v>
      </c>
      <c r="Q395" s="309"/>
      <c r="R395" s="286">
        <v>9280</v>
      </c>
      <c r="S395" s="310">
        <f t="shared" si="48"/>
        <v>0</v>
      </c>
      <c r="T395" s="311"/>
      <c r="U395" s="311">
        <f t="shared" si="45"/>
        <v>0</v>
      </c>
      <c r="V395" s="451" t="s">
        <v>44</v>
      </c>
      <c r="W395" s="452">
        <v>43156</v>
      </c>
      <c r="X395" s="308">
        <v>750</v>
      </c>
      <c r="Y395" s="313"/>
      <c r="Z395" s="314"/>
      <c r="AA395" s="315"/>
      <c r="AB395" s="316"/>
      <c r="AC395" s="317"/>
      <c r="AD395" s="318">
        <f t="shared" si="46"/>
        <v>61</v>
      </c>
      <c r="AE395" s="319">
        <f>IF(OR(G395=账期!$A$18,G395=账期!$A$20,G395=账期!$A$22,G395=账期!$A$24,G395=账期!$A$25,G395=账期!$A$27,G395=账期!$A$26,G395=账期!$A$28,G395=账期!$A$30,G395=账期!$A$32,G395=账期!$A$34,G395=账期!$A$35,G395=账期!$A$37,G395=账期!$A$39,G395=账期!$A$40,G395=账期!$A$41,G395=账期!$A$42,G395=账期!$A$43,G395=账期!$A$44,G395=账期!$A$45,G395=账期!$A$46,G395=账期!$A$48,G395=账期!$A$50,G395=账期!$A$51,G395=账期!$A$52,G395=账期!$A$53,G395=账期!$A$54,G395=账期!$A$56,G395=账期!$A$57,G395=账期!$A$58,G395=账期!$A$59,G395=账期!$A$60,G395=账期!$A$61,G395=账期!$A$62,G395=账期!$A$63,G395=账期!$A$64,G395=账期!$A$66,G395=账期!$A$67,G395=账期!$A$68,G395=账期!$A$70,G395=账期!$A$71),30,IF(OR(G395=账期!$A$74,G395=账期!$A$77,G395=账期!$A$76,G395=账期!$A$79,G395=账期!$A$80,G395=账期!$A$81,G395=账期!$A$83,G395=账期!$A$85,G395=账期!$A$87,G395=账期!$A$89,G395=账期!$A$91),60,IF(OR(G395=账期!$A$93,G395=账期!$A$94,G395=账期!$A$95,G395=账期!$A$96,G395=账期!$A$98,G395=账期!$A$99,G395=账期!$A$101,G395=账期!$A$102),90,0)))</f>
        <v>30</v>
      </c>
      <c r="AF395" s="319"/>
      <c r="AG395" s="306" t="s">
        <v>50</v>
      </c>
      <c r="AH395" s="319" t="str">
        <f t="shared" si="49"/>
        <v>徐绪盛</v>
      </c>
      <c r="AI395" s="321"/>
    </row>
    <row r="396" spans="1:16384" ht="18" customHeight="1" x14ac:dyDescent="0.25">
      <c r="A396" s="301" t="str">
        <f t="shared" si="52"/>
        <v>2017年12月</v>
      </c>
      <c r="B396" s="332">
        <v>43070</v>
      </c>
      <c r="C396" s="333"/>
      <c r="D396" s="334" t="s">
        <v>617</v>
      </c>
      <c r="E396" s="305" t="str">
        <f t="shared" si="50"/>
        <v>A</v>
      </c>
      <c r="F396" s="305" t="str">
        <f t="shared" si="51"/>
        <v>B</v>
      </c>
      <c r="G396" s="347" t="s">
        <v>327</v>
      </c>
      <c r="H396" s="307" t="s">
        <v>328</v>
      </c>
      <c r="I396" s="307" t="s">
        <v>33</v>
      </c>
      <c r="J396" s="307"/>
      <c r="K396" s="308">
        <v>20171110003</v>
      </c>
      <c r="L396" s="336" t="s">
        <v>63</v>
      </c>
      <c r="M396" s="306" t="s">
        <v>168</v>
      </c>
      <c r="N396" s="306"/>
      <c r="O396" s="306" t="s">
        <v>65</v>
      </c>
      <c r="P396" s="308">
        <v>3</v>
      </c>
      <c r="Q396" s="309">
        <v>3</v>
      </c>
      <c r="R396" s="286">
        <v>18500</v>
      </c>
      <c r="S396" s="310">
        <f t="shared" si="48"/>
        <v>55500</v>
      </c>
      <c r="T396" s="311"/>
      <c r="U396" s="311">
        <f t="shared" si="45"/>
        <v>55500</v>
      </c>
      <c r="V396" s="451">
        <v>43097</v>
      </c>
      <c r="W396" s="451">
        <v>43098</v>
      </c>
      <c r="X396" s="308">
        <v>25</v>
      </c>
      <c r="Y396" s="313" t="s">
        <v>1106</v>
      </c>
      <c r="Z396" s="314">
        <v>480</v>
      </c>
      <c r="AA396" s="315">
        <v>171223</v>
      </c>
      <c r="AB396" s="316" t="s">
        <v>1107</v>
      </c>
      <c r="AC396" s="320">
        <v>43106</v>
      </c>
      <c r="AD396" s="318">
        <f t="shared" si="46"/>
        <v>43161</v>
      </c>
      <c r="AE396" s="319">
        <v>30</v>
      </c>
      <c r="AF396" s="319"/>
      <c r="AG396" s="306" t="s">
        <v>50</v>
      </c>
      <c r="AH396" s="319" t="str">
        <f t="shared" si="49"/>
        <v>徐绪盛</v>
      </c>
      <c r="AI396" s="321"/>
    </row>
    <row r="397" spans="1:16384" ht="18" customHeight="1" x14ac:dyDescent="0.25">
      <c r="A397" s="301" t="str">
        <f t="shared" si="52"/>
        <v>2018年1月</v>
      </c>
      <c r="B397" s="332">
        <v>43123</v>
      </c>
      <c r="C397" s="333"/>
      <c r="D397" s="334" t="s">
        <v>617</v>
      </c>
      <c r="E397" s="305" t="str">
        <f t="shared" si="50"/>
        <v>A</v>
      </c>
      <c r="F397" s="305" t="str">
        <f t="shared" si="51"/>
        <v>B</v>
      </c>
      <c r="G397" s="347" t="s">
        <v>327</v>
      </c>
      <c r="H397" s="307" t="str">
        <f>IF(G397="","",VLOOKUP(G397,下拉数据源!J:K,2,0))</f>
        <v>长飞光纤光缆（上海）有限公司</v>
      </c>
      <c r="I397" s="307" t="s">
        <v>33</v>
      </c>
      <c r="J397" s="307"/>
      <c r="K397" s="306" t="s">
        <v>111</v>
      </c>
      <c r="L397" s="336" t="s">
        <v>63</v>
      </c>
      <c r="M397" s="306" t="s">
        <v>168</v>
      </c>
      <c r="N397" s="306" t="s">
        <v>111</v>
      </c>
      <c r="O397" s="306" t="s">
        <v>65</v>
      </c>
      <c r="P397" s="308">
        <v>1.4999999999999999E-2</v>
      </c>
      <c r="Q397" s="309">
        <v>1.4999999999999999E-2</v>
      </c>
      <c r="R397" s="286">
        <v>0</v>
      </c>
      <c r="S397" s="310">
        <f t="shared" si="48"/>
        <v>0</v>
      </c>
      <c r="T397" s="311"/>
      <c r="U397" s="311">
        <f t="shared" si="45"/>
        <v>0</v>
      </c>
      <c r="V397" s="451">
        <v>43123</v>
      </c>
      <c r="W397" s="452">
        <v>43124</v>
      </c>
      <c r="X397" s="308">
        <v>15</v>
      </c>
      <c r="Y397" s="313" t="s">
        <v>1108</v>
      </c>
      <c r="Z397" s="314">
        <v>2.4</v>
      </c>
      <c r="AA397" s="315"/>
      <c r="AB397" s="316"/>
      <c r="AC397" s="317"/>
      <c r="AD397" s="318">
        <f t="shared" si="46"/>
        <v>61</v>
      </c>
      <c r="AE397" s="319">
        <f>IF(OR(G397=账期!$A$18,G397=账期!$A$20,G397=账期!$A$22,G397=账期!$A$24,G397=账期!$A$25,G397=账期!$A$27,G397=账期!$A$26,G397=账期!$A$28,G397=账期!$A$30,G397=账期!$A$32,G397=账期!$A$34,G397=账期!$A$35,G397=账期!$A$37,G397=账期!$A$39,G397=账期!$A$40,G397=账期!$A$41,G397=账期!$A$42,G397=账期!$A$43,G397=账期!$A$44,G397=账期!$A$45,G397=账期!$A$46,G397=账期!$A$48,G397=账期!$A$50,G397=账期!$A$51,G397=账期!$A$52,G397=账期!$A$53,G397=账期!$A$54,G397=账期!$A$56,G397=账期!$A$57,G397=账期!$A$58,G397=账期!$A$59,G397=账期!$A$60,G397=账期!$A$61,G397=账期!$A$62,G397=账期!$A$63,G397=账期!$A$64,G397=账期!$A$66,G397=账期!$A$67,G397=账期!$A$68,G397=账期!$A$70,G397=账期!$A$71),30,IF(OR(G397=账期!$A$74,G397=账期!$A$77,G397=账期!$A$76,G397=账期!$A$79,G397=账期!$A$80,G397=账期!$A$81,G397=账期!$A$83,G397=账期!$A$85,G397=账期!$A$87,G397=账期!$A$89,G397=账期!$A$91),60,IF(OR(G397=账期!$A$93,G397=账期!$A$94,G397=账期!$A$95,G397=账期!$A$96,G397=账期!$A$98,G397=账期!$A$99,G397=账期!$A$101,G397=账期!$A$102),90,0)))</f>
        <v>30</v>
      </c>
      <c r="AF397" s="319"/>
      <c r="AG397" s="306" t="s">
        <v>50</v>
      </c>
      <c r="AH397" s="319" t="str">
        <f t="shared" si="49"/>
        <v>徐绪盛</v>
      </c>
      <c r="AI397" s="321"/>
    </row>
    <row r="398" spans="1:16384" s="243" customFormat="1" ht="18" customHeight="1" x14ac:dyDescent="0.25">
      <c r="A398" s="301" t="str">
        <f t="shared" si="52"/>
        <v>2018年1月</v>
      </c>
      <c r="B398" s="302">
        <v>43099</v>
      </c>
      <c r="C398" s="333"/>
      <c r="D398" s="334" t="s">
        <v>617</v>
      </c>
      <c r="E398" s="305" t="str">
        <f t="shared" si="50"/>
        <v>A</v>
      </c>
      <c r="F398" s="305" t="str">
        <f t="shared" si="51"/>
        <v>B</v>
      </c>
      <c r="G398" s="347" t="s">
        <v>327</v>
      </c>
      <c r="H398" s="307" t="s">
        <v>328</v>
      </c>
      <c r="I398" s="307" t="s">
        <v>33</v>
      </c>
      <c r="J398" s="307"/>
      <c r="K398" s="308">
        <v>20180104003</v>
      </c>
      <c r="L398" s="336" t="s">
        <v>63</v>
      </c>
      <c r="M398" s="306" t="s">
        <v>213</v>
      </c>
      <c r="N398" s="308"/>
      <c r="O398" s="306" t="s">
        <v>65</v>
      </c>
      <c r="P398" s="308">
        <v>1.2</v>
      </c>
      <c r="Q398" s="309">
        <v>1.2</v>
      </c>
      <c r="R398" s="312">
        <v>18500</v>
      </c>
      <c r="S398" s="310">
        <f t="shared" si="48"/>
        <v>22200</v>
      </c>
      <c r="T398" s="311"/>
      <c r="U398" s="311">
        <f t="shared" si="45"/>
        <v>22200</v>
      </c>
      <c r="V398" s="451">
        <v>43104</v>
      </c>
      <c r="W398" s="452">
        <v>43105</v>
      </c>
      <c r="X398" s="308">
        <v>25</v>
      </c>
      <c r="Y398" s="313" t="s">
        <v>1109</v>
      </c>
      <c r="Z398" s="314">
        <v>192</v>
      </c>
      <c r="AA398" s="315">
        <v>180102</v>
      </c>
      <c r="AB398" s="316" t="s">
        <v>1110</v>
      </c>
      <c r="AC398" s="317">
        <v>43106</v>
      </c>
      <c r="AD398" s="318">
        <f t="shared" si="46"/>
        <v>43161</v>
      </c>
      <c r="AE398" s="319">
        <f>IF(OR(G398=账期!$A$18,G398=账期!$A$20,G398=账期!$A$22,G398=账期!$A$24,G398=账期!$A$25,G398=账期!$A$27,G398=账期!$A$26,G398=账期!$A$28,G398=账期!$A$30,G398=账期!$A$32,G398=账期!$A$34,G398=账期!$A$35,G398=账期!$A$37,G398=账期!$A$39,G398=账期!$A$40,G398=账期!$A$41,G398=账期!$A$42,G398=账期!$A$43,G398=账期!$A$44,G398=账期!$A$45,G398=账期!$A$46,G398=账期!$A$48,G398=账期!$A$50,G398=账期!$A$51,G398=账期!$A$52,G398=账期!$A$53,G398=账期!$A$54,G398=账期!$A$56,G398=账期!$A$57,G398=账期!$A$58,G398=账期!$A$59,G398=账期!$A$60,G398=账期!$A$61,G398=账期!$A$62,G398=账期!$A$63,G398=账期!$A$64,G398=账期!$A$66,G398=账期!$A$67,G398=账期!$A$68,G398=账期!$A$70,G398=账期!$A$71),30,IF(OR(G398=账期!$A$74,G398=账期!$A$77,G398=账期!$A$76,G398=账期!$A$79,G398=账期!$A$80,G398=账期!$A$81,G398=账期!$A$83,G398=账期!$A$85,G398=账期!$A$87,G398=账期!$A$89,G398=账期!$A$91),60,IF(OR(G398=账期!$A$93,G398=账期!$A$94,G398=账期!$A$95,G398=账期!$A$96,G398=账期!$A$98,G398=账期!$A$99,G398=账期!$A$101,G398=账期!$A$102),90,0)))</f>
        <v>30</v>
      </c>
      <c r="AF398" s="319"/>
      <c r="AG398" s="306" t="s">
        <v>50</v>
      </c>
      <c r="AH398" s="319" t="str">
        <f t="shared" si="49"/>
        <v>徐绪盛</v>
      </c>
      <c r="AI398" s="321"/>
      <c r="AJ398" s="247"/>
      <c r="AK398" s="247"/>
      <c r="AL398" s="247"/>
      <c r="AM398" s="247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47"/>
      <c r="AY398" s="247"/>
      <c r="AZ398" s="247"/>
      <c r="BA398" s="247"/>
      <c r="BB398" s="247"/>
      <c r="BC398" s="247"/>
      <c r="BD398" s="247"/>
      <c r="BE398" s="247"/>
      <c r="BF398" s="247"/>
      <c r="BG398" s="247"/>
      <c r="BH398" s="247"/>
      <c r="BI398" s="247"/>
      <c r="BJ398" s="247"/>
      <c r="BK398" s="247"/>
      <c r="BL398" s="247"/>
      <c r="BM398" s="247"/>
      <c r="BN398" s="247"/>
      <c r="BO398" s="247"/>
      <c r="BP398" s="247"/>
      <c r="BQ398" s="247"/>
      <c r="BR398" s="247"/>
      <c r="BS398" s="247"/>
      <c r="BT398" s="247"/>
      <c r="BU398" s="247"/>
      <c r="BV398" s="247"/>
      <c r="BW398" s="247"/>
      <c r="BX398" s="247"/>
      <c r="BY398" s="247"/>
      <c r="BZ398" s="247"/>
      <c r="CA398" s="247"/>
      <c r="CB398" s="247"/>
      <c r="CC398" s="247"/>
      <c r="CD398" s="247"/>
      <c r="CE398" s="247"/>
      <c r="CF398" s="247"/>
      <c r="CG398" s="247"/>
      <c r="CH398" s="247"/>
      <c r="CI398" s="247"/>
      <c r="CJ398" s="247"/>
      <c r="CK398" s="247"/>
      <c r="CL398" s="247"/>
      <c r="CM398" s="247"/>
      <c r="CN398" s="247"/>
      <c r="CO398" s="247"/>
      <c r="CP398" s="247"/>
      <c r="CQ398" s="247"/>
      <c r="CR398" s="247"/>
      <c r="CS398" s="247"/>
      <c r="CT398" s="247"/>
      <c r="CU398" s="247"/>
      <c r="CV398" s="247"/>
      <c r="CW398" s="247"/>
      <c r="CX398" s="247"/>
      <c r="CY398" s="247"/>
      <c r="CZ398" s="247"/>
      <c r="DA398" s="247"/>
      <c r="DB398" s="247"/>
      <c r="DC398" s="247"/>
      <c r="DD398" s="247"/>
      <c r="DE398" s="247"/>
      <c r="DF398" s="247"/>
      <c r="DG398" s="247"/>
      <c r="DH398" s="247"/>
      <c r="DI398" s="247"/>
      <c r="DJ398" s="247"/>
      <c r="DK398" s="247"/>
      <c r="DL398" s="247"/>
      <c r="DM398" s="247"/>
      <c r="DN398" s="247"/>
      <c r="DO398" s="247"/>
      <c r="DP398" s="247"/>
      <c r="DQ398" s="247"/>
      <c r="DR398" s="247"/>
      <c r="DS398" s="247"/>
      <c r="DT398" s="247"/>
      <c r="DU398" s="247"/>
      <c r="DV398" s="247"/>
      <c r="DW398" s="247"/>
      <c r="DX398" s="247"/>
      <c r="DY398" s="247"/>
      <c r="DZ398" s="247"/>
      <c r="EA398" s="247"/>
      <c r="EB398" s="247"/>
      <c r="EC398" s="247"/>
      <c r="ED398" s="247"/>
      <c r="EE398" s="247"/>
      <c r="EF398" s="247"/>
      <c r="EG398" s="247"/>
      <c r="EH398" s="247"/>
      <c r="EI398" s="247"/>
      <c r="EJ398" s="247"/>
      <c r="EK398" s="247"/>
      <c r="EL398" s="247"/>
      <c r="EM398" s="247"/>
      <c r="EN398" s="247"/>
      <c r="EO398" s="247"/>
      <c r="EP398" s="247"/>
      <c r="EQ398" s="247"/>
      <c r="ER398" s="247"/>
      <c r="ES398" s="247"/>
      <c r="ET398" s="247"/>
      <c r="EU398" s="247"/>
      <c r="EV398" s="247"/>
      <c r="EW398" s="247"/>
      <c r="EX398" s="247"/>
      <c r="EY398" s="247"/>
      <c r="EZ398" s="247"/>
      <c r="FA398" s="247"/>
      <c r="FB398" s="247"/>
      <c r="FC398" s="247"/>
      <c r="FD398" s="247"/>
      <c r="FE398" s="247"/>
      <c r="FF398" s="247"/>
      <c r="FG398" s="247"/>
      <c r="FH398" s="247"/>
      <c r="FI398" s="247"/>
      <c r="FJ398" s="247"/>
      <c r="FK398" s="247"/>
      <c r="FL398" s="247"/>
      <c r="FM398" s="247"/>
      <c r="FN398" s="247"/>
      <c r="FO398" s="247"/>
      <c r="FP398" s="247"/>
      <c r="FQ398" s="247"/>
      <c r="FR398" s="247"/>
      <c r="FS398" s="247"/>
      <c r="FT398" s="247"/>
      <c r="FU398" s="247"/>
      <c r="FV398" s="247"/>
      <c r="FW398" s="247"/>
      <c r="FX398" s="247"/>
      <c r="FY398" s="247"/>
      <c r="FZ398" s="247"/>
      <c r="GA398" s="247"/>
      <c r="GB398" s="247"/>
      <c r="GC398" s="247"/>
      <c r="GD398" s="247"/>
      <c r="GE398" s="247"/>
      <c r="GF398" s="247"/>
      <c r="GG398" s="247"/>
      <c r="GH398" s="247"/>
      <c r="GI398" s="247"/>
      <c r="GJ398" s="247"/>
      <c r="GK398" s="247"/>
      <c r="GL398" s="247"/>
      <c r="GM398" s="247"/>
      <c r="GN398" s="247"/>
      <c r="GO398" s="247"/>
      <c r="GP398" s="247"/>
      <c r="GQ398" s="247"/>
      <c r="GR398" s="247"/>
      <c r="GS398" s="247"/>
      <c r="GT398" s="247"/>
      <c r="GU398" s="247"/>
      <c r="GV398" s="247"/>
      <c r="GW398" s="247"/>
      <c r="GX398" s="247"/>
      <c r="GY398" s="247"/>
      <c r="GZ398" s="247"/>
      <c r="HA398" s="247"/>
      <c r="HB398" s="247"/>
      <c r="HC398" s="247"/>
      <c r="HD398" s="247"/>
      <c r="HE398" s="247"/>
      <c r="HF398" s="247"/>
      <c r="HG398" s="247"/>
      <c r="HH398" s="247"/>
      <c r="HI398" s="247"/>
      <c r="HJ398" s="247"/>
      <c r="HK398" s="247"/>
      <c r="HL398" s="247"/>
      <c r="HM398" s="247"/>
      <c r="HN398" s="247"/>
      <c r="HO398" s="247"/>
      <c r="HP398" s="247"/>
      <c r="HQ398" s="247"/>
      <c r="HR398" s="247"/>
      <c r="HS398" s="247"/>
      <c r="HT398" s="247"/>
      <c r="HU398" s="247"/>
      <c r="HV398" s="247"/>
      <c r="HW398" s="247"/>
      <c r="HX398" s="247"/>
      <c r="HY398" s="247"/>
      <c r="HZ398" s="247"/>
      <c r="IA398" s="247"/>
      <c r="IB398" s="247"/>
      <c r="IC398" s="247"/>
      <c r="ID398" s="247"/>
      <c r="IE398" s="247"/>
      <c r="IF398" s="247"/>
      <c r="IG398" s="247"/>
      <c r="IH398" s="247"/>
      <c r="II398" s="247"/>
      <c r="IJ398" s="247"/>
      <c r="IK398" s="247"/>
      <c r="IL398" s="247"/>
      <c r="IM398" s="247"/>
      <c r="IN398" s="247"/>
      <c r="IO398" s="247"/>
      <c r="IP398" s="247"/>
      <c r="IQ398" s="247"/>
      <c r="IR398" s="247"/>
      <c r="IS398" s="247"/>
      <c r="IT398" s="247"/>
      <c r="IU398" s="247"/>
      <c r="IV398" s="247"/>
      <c r="IW398" s="247"/>
      <c r="IX398" s="247"/>
      <c r="IY398" s="247"/>
      <c r="IZ398" s="247"/>
      <c r="JA398" s="247"/>
      <c r="JB398" s="247"/>
      <c r="JC398" s="247"/>
      <c r="JD398" s="247"/>
      <c r="JE398" s="247"/>
      <c r="JF398" s="247"/>
      <c r="JG398" s="247"/>
      <c r="JH398" s="247"/>
      <c r="JI398" s="247"/>
      <c r="JJ398" s="247"/>
      <c r="JK398" s="247"/>
      <c r="JL398" s="247"/>
      <c r="JM398" s="247"/>
      <c r="JN398" s="247"/>
      <c r="JO398" s="247"/>
      <c r="JP398" s="247"/>
      <c r="JQ398" s="247"/>
      <c r="JR398" s="247"/>
      <c r="JS398" s="247"/>
      <c r="JT398" s="247"/>
      <c r="JU398" s="247"/>
      <c r="JV398" s="247"/>
      <c r="JW398" s="247"/>
      <c r="JX398" s="247"/>
      <c r="JY398" s="247"/>
      <c r="JZ398" s="247"/>
      <c r="KA398" s="247"/>
      <c r="KB398" s="247"/>
      <c r="KC398" s="247"/>
      <c r="KD398" s="247"/>
      <c r="KE398" s="247"/>
      <c r="KF398" s="247"/>
      <c r="KG398" s="247"/>
      <c r="KH398" s="247"/>
      <c r="KI398" s="247"/>
      <c r="KJ398" s="247"/>
      <c r="KK398" s="247"/>
      <c r="KL398" s="247"/>
      <c r="KM398" s="247"/>
      <c r="KN398" s="247"/>
      <c r="KO398" s="247"/>
      <c r="KP398" s="247"/>
      <c r="KQ398" s="247"/>
      <c r="KR398" s="247"/>
      <c r="KS398" s="247"/>
      <c r="KT398" s="247"/>
      <c r="KU398" s="247"/>
      <c r="KV398" s="247"/>
      <c r="KW398" s="247"/>
      <c r="KX398" s="247"/>
      <c r="KY398" s="247"/>
      <c r="KZ398" s="247"/>
      <c r="LA398" s="247"/>
      <c r="LB398" s="247"/>
      <c r="LC398" s="247"/>
      <c r="LD398" s="247"/>
      <c r="LE398" s="247"/>
      <c r="LF398" s="247"/>
      <c r="LG398" s="247"/>
      <c r="LH398" s="247"/>
      <c r="LI398" s="247"/>
      <c r="LJ398" s="247"/>
      <c r="LK398" s="247"/>
      <c r="LL398" s="247"/>
      <c r="LM398" s="247"/>
      <c r="LN398" s="247"/>
      <c r="LO398" s="247"/>
      <c r="LP398" s="247"/>
      <c r="LQ398" s="247"/>
      <c r="LR398" s="247"/>
      <c r="LS398" s="247"/>
      <c r="LT398" s="247"/>
      <c r="LU398" s="247"/>
      <c r="LV398" s="247"/>
      <c r="LW398" s="247"/>
      <c r="LX398" s="247"/>
      <c r="LY398" s="247"/>
      <c r="LZ398" s="247"/>
      <c r="MA398" s="247"/>
      <c r="MB398" s="247"/>
      <c r="MC398" s="247"/>
      <c r="MD398" s="247"/>
      <c r="ME398" s="247"/>
      <c r="MF398" s="247"/>
      <c r="MG398" s="247"/>
      <c r="MH398" s="247"/>
      <c r="MI398" s="247"/>
      <c r="MJ398" s="247"/>
      <c r="MK398" s="247"/>
      <c r="ML398" s="247"/>
      <c r="MM398" s="247"/>
      <c r="MN398" s="247"/>
      <c r="MO398" s="247"/>
      <c r="MP398" s="247"/>
      <c r="MQ398" s="247"/>
      <c r="MR398" s="247"/>
      <c r="MS398" s="247"/>
      <c r="MT398" s="247"/>
      <c r="MU398" s="247"/>
      <c r="MV398" s="247"/>
      <c r="MW398" s="247"/>
      <c r="MX398" s="247"/>
      <c r="MY398" s="247"/>
      <c r="MZ398" s="247"/>
      <c r="NA398" s="247"/>
      <c r="NB398" s="247"/>
      <c r="NC398" s="247"/>
      <c r="ND398" s="247"/>
      <c r="NE398" s="247"/>
      <c r="NF398" s="247"/>
      <c r="NG398" s="247"/>
      <c r="NH398" s="247"/>
      <c r="NI398" s="247"/>
      <c r="NJ398" s="247"/>
      <c r="NK398" s="247"/>
      <c r="NL398" s="247"/>
      <c r="NM398" s="247"/>
      <c r="NN398" s="247"/>
      <c r="NO398" s="247"/>
      <c r="NP398" s="247"/>
      <c r="NQ398" s="247"/>
      <c r="NR398" s="247"/>
      <c r="NS398" s="247"/>
      <c r="NT398" s="247"/>
      <c r="NU398" s="247"/>
      <c r="NV398" s="247"/>
      <c r="NW398" s="247"/>
      <c r="NX398" s="247"/>
      <c r="NY398" s="247"/>
      <c r="NZ398" s="247"/>
      <c r="OA398" s="247"/>
      <c r="OB398" s="247"/>
      <c r="OC398" s="247"/>
      <c r="OD398" s="247"/>
      <c r="OE398" s="247"/>
      <c r="OF398" s="247"/>
      <c r="OG398" s="247"/>
      <c r="OH398" s="247"/>
      <c r="OI398" s="247"/>
      <c r="OJ398" s="247"/>
      <c r="OK398" s="247"/>
      <c r="OL398" s="247"/>
      <c r="OM398" s="247"/>
      <c r="ON398" s="247"/>
      <c r="OO398" s="247"/>
      <c r="OP398" s="247"/>
      <c r="OQ398" s="247"/>
      <c r="OR398" s="247"/>
      <c r="OS398" s="247"/>
      <c r="OT398" s="247"/>
      <c r="OU398" s="247"/>
      <c r="OV398" s="247"/>
      <c r="OW398" s="247"/>
      <c r="OX398" s="247"/>
      <c r="OY398" s="247"/>
      <c r="OZ398" s="247"/>
      <c r="PA398" s="247"/>
      <c r="PB398" s="247"/>
      <c r="PC398" s="247"/>
      <c r="PD398" s="247"/>
      <c r="PE398" s="247"/>
      <c r="PF398" s="247"/>
      <c r="PG398" s="247"/>
      <c r="PH398" s="247"/>
      <c r="PI398" s="247"/>
      <c r="PJ398" s="247"/>
      <c r="PK398" s="247"/>
      <c r="PL398" s="247"/>
      <c r="PM398" s="247"/>
      <c r="PN398" s="247"/>
      <c r="PO398" s="247"/>
      <c r="PP398" s="247"/>
      <c r="PQ398" s="247"/>
      <c r="PR398" s="247"/>
      <c r="PS398" s="247"/>
      <c r="PT398" s="247"/>
      <c r="PU398" s="247"/>
      <c r="PV398" s="247"/>
      <c r="PW398" s="247"/>
      <c r="PX398" s="247"/>
      <c r="PY398" s="247"/>
      <c r="PZ398" s="247"/>
      <c r="QA398" s="247"/>
      <c r="QB398" s="247"/>
      <c r="QC398" s="247"/>
      <c r="QD398" s="247"/>
      <c r="QE398" s="247"/>
      <c r="QF398" s="247"/>
      <c r="QG398" s="247"/>
      <c r="QH398" s="247"/>
      <c r="QI398" s="247"/>
      <c r="QJ398" s="247"/>
      <c r="QK398" s="247"/>
      <c r="QL398" s="247"/>
      <c r="QM398" s="247"/>
      <c r="QN398" s="247"/>
      <c r="QO398" s="247"/>
      <c r="QP398" s="247"/>
      <c r="QQ398" s="247"/>
      <c r="QR398" s="247"/>
      <c r="QS398" s="247"/>
      <c r="QT398" s="247"/>
      <c r="QU398" s="247"/>
      <c r="QV398" s="247"/>
      <c r="QW398" s="247"/>
      <c r="QX398" s="247"/>
      <c r="QY398" s="247"/>
      <c r="QZ398" s="247"/>
      <c r="RA398" s="247"/>
      <c r="RB398" s="247"/>
      <c r="RC398" s="247"/>
      <c r="RD398" s="247"/>
      <c r="RE398" s="247"/>
      <c r="RF398" s="247"/>
      <c r="RG398" s="247"/>
      <c r="RH398" s="247"/>
      <c r="RI398" s="247"/>
      <c r="RJ398" s="247"/>
      <c r="RK398" s="247"/>
      <c r="RL398" s="247"/>
      <c r="RM398" s="247"/>
      <c r="RN398" s="247"/>
      <c r="RO398" s="247"/>
      <c r="RP398" s="247"/>
      <c r="RQ398" s="247"/>
      <c r="RR398" s="247"/>
      <c r="RS398" s="247"/>
      <c r="RT398" s="247"/>
      <c r="RU398" s="247"/>
      <c r="RV398" s="247"/>
      <c r="RW398" s="247"/>
      <c r="RX398" s="247"/>
      <c r="RY398" s="247"/>
      <c r="RZ398" s="247"/>
      <c r="SA398" s="247"/>
      <c r="SB398" s="247"/>
      <c r="SC398" s="247"/>
      <c r="SD398" s="247"/>
      <c r="SE398" s="247"/>
      <c r="SF398" s="247"/>
      <c r="SG398" s="247"/>
      <c r="SH398" s="247"/>
      <c r="SI398" s="247"/>
      <c r="SJ398" s="247"/>
      <c r="SK398" s="247"/>
      <c r="SL398" s="247"/>
      <c r="SM398" s="247"/>
      <c r="SN398" s="247"/>
      <c r="SO398" s="247"/>
      <c r="SP398" s="247"/>
      <c r="SQ398" s="247"/>
      <c r="SR398" s="247"/>
      <c r="SS398" s="247"/>
      <c r="ST398" s="247"/>
      <c r="SU398" s="247"/>
      <c r="SV398" s="247"/>
      <c r="SW398" s="247"/>
      <c r="SX398" s="247"/>
      <c r="SY398" s="247"/>
      <c r="SZ398" s="247"/>
      <c r="TA398" s="247"/>
      <c r="TB398" s="247"/>
      <c r="TC398" s="247"/>
      <c r="TD398" s="247"/>
      <c r="TE398" s="247"/>
      <c r="TF398" s="247"/>
      <c r="TG398" s="247"/>
      <c r="TH398" s="247"/>
      <c r="TI398" s="247"/>
      <c r="TJ398" s="247"/>
      <c r="TK398" s="247"/>
      <c r="TL398" s="247"/>
      <c r="TM398" s="247"/>
      <c r="TN398" s="247"/>
      <c r="TO398" s="247"/>
      <c r="TP398" s="247"/>
      <c r="TQ398" s="247"/>
      <c r="TR398" s="247"/>
      <c r="TS398" s="247"/>
      <c r="TT398" s="247"/>
      <c r="TU398" s="247"/>
      <c r="TV398" s="247"/>
      <c r="TW398" s="247"/>
      <c r="TX398" s="247"/>
      <c r="TY398" s="247"/>
      <c r="TZ398" s="247"/>
      <c r="UA398" s="247"/>
      <c r="UB398" s="247"/>
      <c r="UC398" s="247"/>
      <c r="UD398" s="247"/>
      <c r="UE398" s="247"/>
      <c r="UF398" s="247"/>
      <c r="UG398" s="247"/>
      <c r="UH398" s="247"/>
      <c r="UI398" s="247"/>
      <c r="UJ398" s="247"/>
      <c r="UK398" s="247"/>
      <c r="UL398" s="247"/>
      <c r="UM398" s="247"/>
      <c r="UN398" s="247"/>
      <c r="UO398" s="247"/>
      <c r="UP398" s="247"/>
      <c r="UQ398" s="247"/>
      <c r="UR398" s="247"/>
      <c r="US398" s="247"/>
      <c r="UT398" s="247"/>
      <c r="UU398" s="247"/>
      <c r="UV398" s="247"/>
      <c r="UW398" s="247"/>
      <c r="UX398" s="247"/>
      <c r="UY398" s="247"/>
      <c r="UZ398" s="247"/>
      <c r="VA398" s="247"/>
      <c r="VB398" s="247"/>
      <c r="VC398" s="247"/>
      <c r="VD398" s="247"/>
      <c r="VE398" s="247"/>
      <c r="VF398" s="247"/>
      <c r="VG398" s="247"/>
      <c r="VH398" s="247"/>
      <c r="VI398" s="247"/>
      <c r="VJ398" s="247"/>
      <c r="VK398" s="247"/>
      <c r="VL398" s="247"/>
      <c r="VM398" s="247"/>
      <c r="VN398" s="247"/>
      <c r="VO398" s="247"/>
      <c r="VP398" s="247"/>
      <c r="VQ398" s="247"/>
      <c r="VR398" s="247"/>
      <c r="VS398" s="247"/>
      <c r="VT398" s="247"/>
      <c r="VU398" s="247"/>
      <c r="VV398" s="247"/>
      <c r="VW398" s="247"/>
      <c r="VX398" s="247"/>
      <c r="VY398" s="247"/>
      <c r="VZ398" s="247"/>
      <c r="WA398" s="247"/>
      <c r="WB398" s="247"/>
      <c r="WC398" s="247"/>
      <c r="WD398" s="247"/>
      <c r="WE398" s="247"/>
      <c r="WF398" s="247"/>
      <c r="WG398" s="247"/>
      <c r="WH398" s="247"/>
      <c r="WI398" s="247"/>
      <c r="WJ398" s="247"/>
      <c r="WK398" s="247"/>
      <c r="WL398" s="247"/>
      <c r="WM398" s="247"/>
      <c r="WN398" s="247"/>
      <c r="WO398" s="247"/>
      <c r="WP398" s="247"/>
      <c r="WQ398" s="247"/>
      <c r="WR398" s="247"/>
      <c r="WS398" s="247"/>
      <c r="WT398" s="247"/>
      <c r="WU398" s="247"/>
      <c r="WV398" s="247"/>
      <c r="WW398" s="247"/>
      <c r="WX398" s="247"/>
      <c r="WY398" s="247"/>
      <c r="WZ398" s="247"/>
      <c r="XA398" s="247"/>
      <c r="XB398" s="247"/>
      <c r="XC398" s="247"/>
      <c r="XD398" s="247"/>
      <c r="XE398" s="247"/>
      <c r="XF398" s="247"/>
      <c r="XG398" s="247"/>
      <c r="XH398" s="247"/>
      <c r="XI398" s="247"/>
      <c r="XJ398" s="247"/>
      <c r="XK398" s="247"/>
      <c r="XL398" s="247"/>
      <c r="XM398" s="247"/>
      <c r="XN398" s="247"/>
      <c r="XO398" s="247"/>
      <c r="XP398" s="247"/>
      <c r="XQ398" s="247"/>
      <c r="XR398" s="247"/>
      <c r="XS398" s="247"/>
      <c r="XT398" s="247"/>
      <c r="XU398" s="247"/>
      <c r="XV398" s="247"/>
      <c r="XW398" s="247"/>
      <c r="XX398" s="247"/>
      <c r="XY398" s="247"/>
      <c r="XZ398" s="247"/>
      <c r="YA398" s="247"/>
      <c r="YB398" s="247"/>
      <c r="YC398" s="247"/>
      <c r="YD398" s="247"/>
      <c r="YE398" s="247"/>
      <c r="YF398" s="247"/>
      <c r="YG398" s="247"/>
      <c r="YH398" s="247"/>
      <c r="YI398" s="247"/>
      <c r="YJ398" s="247"/>
      <c r="YK398" s="247"/>
      <c r="YL398" s="247"/>
      <c r="YM398" s="247"/>
      <c r="YN398" s="247"/>
      <c r="YO398" s="247"/>
      <c r="YP398" s="247"/>
      <c r="YQ398" s="247"/>
      <c r="YR398" s="247"/>
      <c r="YS398" s="247"/>
      <c r="YT398" s="247"/>
      <c r="YU398" s="247"/>
      <c r="YV398" s="247"/>
      <c r="YW398" s="247"/>
      <c r="YX398" s="247"/>
      <c r="YY398" s="247"/>
      <c r="YZ398" s="247"/>
      <c r="ZA398" s="247"/>
      <c r="ZB398" s="247"/>
      <c r="ZC398" s="247"/>
      <c r="ZD398" s="247"/>
      <c r="ZE398" s="247"/>
      <c r="ZF398" s="247"/>
      <c r="ZG398" s="247"/>
      <c r="ZH398" s="247"/>
      <c r="ZI398" s="247"/>
      <c r="ZJ398" s="247"/>
      <c r="ZK398" s="247"/>
      <c r="ZL398" s="247"/>
      <c r="ZM398" s="247"/>
      <c r="ZN398" s="247"/>
      <c r="ZO398" s="247"/>
      <c r="ZP398" s="247"/>
      <c r="ZQ398" s="247"/>
      <c r="ZR398" s="247"/>
      <c r="ZS398" s="247"/>
      <c r="ZT398" s="247"/>
      <c r="ZU398" s="247"/>
      <c r="ZV398" s="247"/>
      <c r="ZW398" s="247"/>
      <c r="ZX398" s="247"/>
      <c r="ZY398" s="247"/>
      <c r="ZZ398" s="247"/>
      <c r="AAA398" s="247"/>
      <c r="AAB398" s="247"/>
      <c r="AAC398" s="247"/>
      <c r="AAD398" s="247"/>
      <c r="AAE398" s="247"/>
      <c r="AAF398" s="247"/>
      <c r="AAG398" s="247"/>
      <c r="AAH398" s="247"/>
      <c r="AAI398" s="247"/>
      <c r="AAJ398" s="247"/>
      <c r="AAK398" s="247"/>
      <c r="AAL398" s="247"/>
      <c r="AAM398" s="247"/>
      <c r="AAN398" s="247"/>
      <c r="AAO398" s="247"/>
      <c r="AAP398" s="247"/>
      <c r="AAQ398" s="247"/>
      <c r="AAR398" s="247"/>
      <c r="AAS398" s="247"/>
      <c r="AAT398" s="247"/>
      <c r="AAU398" s="247"/>
      <c r="AAV398" s="247"/>
      <c r="AAW398" s="247"/>
      <c r="AAX398" s="247"/>
      <c r="AAY398" s="247"/>
      <c r="AAZ398" s="247"/>
      <c r="ABA398" s="247"/>
      <c r="ABB398" s="247"/>
      <c r="ABC398" s="247"/>
      <c r="ABD398" s="247"/>
      <c r="ABE398" s="247"/>
      <c r="ABF398" s="247"/>
      <c r="ABG398" s="247"/>
      <c r="ABH398" s="247"/>
      <c r="ABI398" s="247"/>
      <c r="ABJ398" s="247"/>
      <c r="ABK398" s="247"/>
      <c r="ABL398" s="247"/>
      <c r="ABM398" s="247"/>
      <c r="ABN398" s="247"/>
      <c r="ABO398" s="247"/>
      <c r="ABP398" s="247"/>
      <c r="ABQ398" s="247"/>
      <c r="ABR398" s="247"/>
      <c r="ABS398" s="247"/>
      <c r="ABT398" s="247"/>
      <c r="ABU398" s="247"/>
      <c r="ABV398" s="247"/>
      <c r="ABW398" s="247"/>
      <c r="ABX398" s="247"/>
      <c r="ABY398" s="247"/>
      <c r="ABZ398" s="247"/>
      <c r="ACA398" s="247"/>
      <c r="ACB398" s="247"/>
      <c r="ACC398" s="247"/>
      <c r="ACD398" s="247"/>
      <c r="ACE398" s="247"/>
      <c r="ACF398" s="247"/>
      <c r="ACG398" s="247"/>
      <c r="ACH398" s="247"/>
      <c r="ACI398" s="247"/>
      <c r="ACJ398" s="247"/>
      <c r="ACK398" s="247"/>
      <c r="ACL398" s="247"/>
      <c r="ACM398" s="247"/>
      <c r="ACN398" s="247"/>
      <c r="ACO398" s="247"/>
      <c r="ACP398" s="247"/>
      <c r="ACQ398" s="247"/>
      <c r="ACR398" s="247"/>
      <c r="ACS398" s="247"/>
      <c r="ACT398" s="247"/>
      <c r="ACU398" s="247"/>
      <c r="ACV398" s="247"/>
      <c r="ACW398" s="247"/>
      <c r="ACX398" s="247"/>
      <c r="ACY398" s="247"/>
      <c r="ACZ398" s="247"/>
      <c r="ADA398" s="247"/>
      <c r="ADB398" s="247"/>
      <c r="ADC398" s="247"/>
      <c r="ADD398" s="247"/>
      <c r="ADE398" s="247"/>
      <c r="ADF398" s="247"/>
      <c r="ADG398" s="247"/>
      <c r="ADH398" s="247"/>
      <c r="ADI398" s="247"/>
      <c r="ADJ398" s="247"/>
      <c r="ADK398" s="247"/>
      <c r="ADL398" s="247"/>
      <c r="ADM398" s="247"/>
      <c r="ADN398" s="247"/>
      <c r="ADO398" s="247"/>
      <c r="ADP398" s="247"/>
      <c r="ADQ398" s="247"/>
      <c r="ADR398" s="247"/>
      <c r="ADS398" s="247"/>
      <c r="ADT398" s="247"/>
      <c r="ADU398" s="247"/>
      <c r="ADV398" s="247"/>
      <c r="ADW398" s="247"/>
      <c r="ADX398" s="247"/>
      <c r="ADY398" s="247"/>
      <c r="ADZ398" s="247"/>
      <c r="AEA398" s="247"/>
      <c r="AEB398" s="247"/>
      <c r="AEC398" s="247"/>
      <c r="AED398" s="247"/>
      <c r="AEE398" s="247"/>
      <c r="AEF398" s="247"/>
      <c r="AEG398" s="247"/>
      <c r="AEH398" s="247"/>
      <c r="AEI398" s="247"/>
      <c r="AEJ398" s="247"/>
      <c r="AEK398" s="247"/>
      <c r="AEL398" s="247"/>
      <c r="AEM398" s="247"/>
      <c r="AEN398" s="247"/>
      <c r="AEO398" s="247"/>
      <c r="AEP398" s="247"/>
      <c r="AEQ398" s="247"/>
      <c r="AER398" s="247"/>
      <c r="AES398" s="247"/>
      <c r="AET398" s="247"/>
      <c r="AEU398" s="247"/>
      <c r="AEV398" s="247"/>
      <c r="AEW398" s="247"/>
      <c r="AEX398" s="247"/>
      <c r="AEY398" s="247"/>
      <c r="AEZ398" s="247"/>
      <c r="AFA398" s="247"/>
      <c r="AFB398" s="247"/>
      <c r="AFC398" s="247"/>
      <c r="AFD398" s="247"/>
      <c r="AFE398" s="247"/>
      <c r="AFF398" s="247"/>
      <c r="AFG398" s="247"/>
      <c r="AFH398" s="247"/>
      <c r="AFI398" s="247"/>
      <c r="AFJ398" s="247"/>
      <c r="AFK398" s="247"/>
      <c r="AFL398" s="247"/>
      <c r="AFM398" s="247"/>
      <c r="AFN398" s="247"/>
      <c r="AFO398" s="247"/>
      <c r="AFP398" s="247"/>
      <c r="AFQ398" s="247"/>
      <c r="AFR398" s="247"/>
      <c r="AFS398" s="247"/>
      <c r="AFT398" s="247"/>
      <c r="AFU398" s="247"/>
      <c r="AFV398" s="247"/>
      <c r="AFW398" s="247"/>
      <c r="AFX398" s="247"/>
      <c r="AFY398" s="247"/>
      <c r="AFZ398" s="247"/>
      <c r="AGA398" s="247"/>
      <c r="AGB398" s="247"/>
      <c r="AGC398" s="247"/>
      <c r="AGD398" s="247"/>
      <c r="AGE398" s="247"/>
      <c r="AGF398" s="247"/>
      <c r="AGG398" s="247"/>
      <c r="AGH398" s="247"/>
      <c r="AGI398" s="247"/>
      <c r="AGJ398" s="247"/>
      <c r="AGK398" s="247"/>
      <c r="AGL398" s="247"/>
      <c r="AGM398" s="247"/>
      <c r="AGN398" s="247"/>
      <c r="AGO398" s="247"/>
      <c r="AGP398" s="247"/>
      <c r="AGQ398" s="247"/>
      <c r="AGR398" s="247"/>
      <c r="AGS398" s="247"/>
      <c r="AGT398" s="247"/>
      <c r="AGU398" s="247"/>
      <c r="AGV398" s="247"/>
      <c r="AGW398" s="247"/>
      <c r="AGX398" s="247"/>
      <c r="AGY398" s="247"/>
      <c r="AGZ398" s="247"/>
      <c r="AHA398" s="247"/>
      <c r="AHB398" s="247"/>
      <c r="AHC398" s="247"/>
      <c r="AHD398" s="247"/>
      <c r="AHE398" s="247"/>
      <c r="AHF398" s="247"/>
      <c r="AHG398" s="247"/>
      <c r="AHH398" s="247"/>
      <c r="AHI398" s="247"/>
      <c r="AHJ398" s="247"/>
      <c r="AHK398" s="247"/>
      <c r="AHL398" s="247"/>
      <c r="AHM398" s="247"/>
      <c r="AHN398" s="247"/>
      <c r="AHO398" s="247"/>
      <c r="AHP398" s="247"/>
      <c r="AHQ398" s="247"/>
      <c r="AHR398" s="247"/>
      <c r="AHS398" s="247"/>
      <c r="AHT398" s="247"/>
      <c r="AHU398" s="247"/>
      <c r="AHV398" s="247"/>
      <c r="AHW398" s="247"/>
      <c r="AHX398" s="247"/>
      <c r="AHY398" s="247"/>
      <c r="AHZ398" s="247"/>
      <c r="AIA398" s="247"/>
      <c r="AIB398" s="247"/>
      <c r="AIC398" s="247"/>
      <c r="AID398" s="247"/>
      <c r="AIE398" s="247"/>
      <c r="AIF398" s="247"/>
      <c r="AIG398" s="247"/>
      <c r="AIH398" s="247"/>
      <c r="AII398" s="247"/>
      <c r="AIJ398" s="247"/>
      <c r="AIK398" s="247"/>
      <c r="AIL398" s="247"/>
      <c r="AIM398" s="247"/>
      <c r="AIN398" s="247"/>
      <c r="AIO398" s="247"/>
      <c r="AIP398" s="247"/>
      <c r="AIQ398" s="247"/>
      <c r="AIR398" s="247"/>
      <c r="AIS398" s="247"/>
      <c r="AIT398" s="247"/>
      <c r="AIU398" s="247"/>
      <c r="AIV398" s="247"/>
      <c r="AIW398" s="247"/>
      <c r="AIX398" s="247"/>
      <c r="AIY398" s="247"/>
      <c r="AIZ398" s="247"/>
      <c r="AJA398" s="247"/>
      <c r="AJB398" s="247"/>
      <c r="AJC398" s="247"/>
      <c r="AJD398" s="247"/>
      <c r="AJE398" s="247"/>
      <c r="AJF398" s="247"/>
      <c r="AJG398" s="247"/>
      <c r="AJH398" s="247"/>
      <c r="AJI398" s="247"/>
      <c r="AJJ398" s="247"/>
      <c r="AJK398" s="247"/>
      <c r="AJL398" s="247"/>
      <c r="AJM398" s="247"/>
      <c r="AJN398" s="247"/>
      <c r="AJO398" s="247"/>
      <c r="AJP398" s="247"/>
      <c r="AJQ398" s="247"/>
      <c r="AJR398" s="247"/>
      <c r="AJS398" s="247"/>
      <c r="AJT398" s="247"/>
      <c r="AJU398" s="247"/>
      <c r="AJV398" s="247"/>
      <c r="AJW398" s="247"/>
      <c r="AJX398" s="247"/>
      <c r="AJY398" s="247"/>
      <c r="AJZ398" s="247"/>
      <c r="AKA398" s="247"/>
      <c r="AKB398" s="247"/>
      <c r="AKC398" s="247"/>
      <c r="AKD398" s="247"/>
      <c r="AKE398" s="247"/>
      <c r="AKF398" s="247"/>
      <c r="AKG398" s="247"/>
      <c r="AKH398" s="247"/>
      <c r="AKI398" s="247"/>
      <c r="AKJ398" s="247"/>
      <c r="AKK398" s="247"/>
      <c r="AKL398" s="247"/>
      <c r="AKM398" s="247"/>
      <c r="AKN398" s="247"/>
      <c r="AKO398" s="247"/>
      <c r="AKP398" s="247"/>
      <c r="AKQ398" s="247"/>
      <c r="AKR398" s="247"/>
      <c r="AKS398" s="247"/>
      <c r="AKT398" s="247"/>
      <c r="AKU398" s="247"/>
      <c r="AKV398" s="247"/>
      <c r="AKW398" s="247"/>
      <c r="AKX398" s="247"/>
      <c r="AKY398" s="247"/>
      <c r="AKZ398" s="247"/>
      <c r="ALA398" s="247"/>
      <c r="ALB398" s="247"/>
      <c r="ALC398" s="247"/>
      <c r="ALD398" s="247"/>
      <c r="ALE398" s="247"/>
      <c r="ALF398" s="247"/>
      <c r="ALG398" s="247"/>
      <c r="ALH398" s="247"/>
      <c r="ALI398" s="247"/>
      <c r="ALJ398" s="247"/>
      <c r="ALK398" s="247"/>
      <c r="ALL398" s="247"/>
      <c r="ALM398" s="247"/>
      <c r="ALN398" s="247"/>
      <c r="ALO398" s="247"/>
      <c r="ALP398" s="247"/>
      <c r="ALQ398" s="247"/>
      <c r="ALR398" s="247"/>
      <c r="ALS398" s="247"/>
      <c r="ALT398" s="247"/>
      <c r="ALU398" s="247"/>
      <c r="ALV398" s="247"/>
      <c r="ALW398" s="247"/>
      <c r="ALX398" s="247"/>
      <c r="ALY398" s="247"/>
      <c r="ALZ398" s="247"/>
      <c r="AMA398" s="247"/>
      <c r="AMB398" s="247"/>
      <c r="AMC398" s="247"/>
      <c r="AMD398" s="247"/>
      <c r="AME398" s="247"/>
      <c r="AMF398" s="247"/>
      <c r="AMG398" s="247"/>
      <c r="AMH398" s="247"/>
      <c r="AMI398" s="247"/>
      <c r="AMJ398" s="247"/>
      <c r="AMK398" s="247"/>
      <c r="AML398" s="247"/>
      <c r="AMM398" s="247"/>
      <c r="AMN398" s="247"/>
      <c r="AMO398" s="247"/>
      <c r="AMP398" s="247"/>
      <c r="AMQ398" s="247"/>
      <c r="AMR398" s="247"/>
      <c r="AMS398" s="247"/>
      <c r="AMT398" s="247"/>
      <c r="AMU398" s="247"/>
      <c r="AMV398" s="247"/>
      <c r="AMW398" s="247"/>
      <c r="AMX398" s="247"/>
      <c r="AMY398" s="247"/>
      <c r="AMZ398" s="247"/>
      <c r="ANA398" s="247"/>
      <c r="ANB398" s="247"/>
      <c r="ANC398" s="247"/>
      <c r="AND398" s="247"/>
      <c r="ANE398" s="247"/>
      <c r="ANF398" s="247"/>
      <c r="ANG398" s="247"/>
      <c r="ANH398" s="247"/>
      <c r="ANI398" s="247"/>
      <c r="ANJ398" s="247"/>
      <c r="ANK398" s="247"/>
      <c r="ANL398" s="247"/>
      <c r="ANM398" s="247"/>
      <c r="ANN398" s="247"/>
      <c r="ANO398" s="247"/>
      <c r="ANP398" s="247"/>
      <c r="ANQ398" s="247"/>
      <c r="ANR398" s="247"/>
      <c r="ANS398" s="247"/>
      <c r="ANT398" s="247"/>
      <c r="ANU398" s="247"/>
      <c r="ANV398" s="247"/>
      <c r="ANW398" s="247"/>
      <c r="ANX398" s="247"/>
      <c r="ANY398" s="247"/>
      <c r="ANZ398" s="247"/>
      <c r="AOA398" s="247"/>
      <c r="AOB398" s="247"/>
      <c r="AOC398" s="247"/>
      <c r="AOD398" s="247"/>
      <c r="AOE398" s="247"/>
      <c r="AOF398" s="247"/>
      <c r="AOG398" s="247"/>
      <c r="AOH398" s="247"/>
      <c r="AOI398" s="247"/>
      <c r="AOJ398" s="247"/>
      <c r="AOK398" s="247"/>
      <c r="AOL398" s="247"/>
      <c r="AOM398" s="247"/>
      <c r="AON398" s="247"/>
      <c r="AOO398" s="247"/>
      <c r="AOP398" s="247"/>
      <c r="AOQ398" s="247"/>
      <c r="AOR398" s="247"/>
      <c r="AOS398" s="247"/>
      <c r="AOT398" s="247"/>
      <c r="AOU398" s="247"/>
      <c r="AOV398" s="247"/>
      <c r="AOW398" s="247"/>
      <c r="AOX398" s="247"/>
      <c r="AOY398" s="247"/>
      <c r="AOZ398" s="247"/>
      <c r="APA398" s="247"/>
      <c r="APB398" s="247"/>
      <c r="APC398" s="247"/>
      <c r="APD398" s="247"/>
      <c r="APE398" s="247"/>
      <c r="APF398" s="247"/>
      <c r="APG398" s="247"/>
      <c r="APH398" s="247"/>
      <c r="API398" s="247"/>
      <c r="APJ398" s="247"/>
      <c r="APK398" s="247"/>
      <c r="APL398" s="247"/>
      <c r="APM398" s="247"/>
      <c r="APN398" s="247"/>
      <c r="APO398" s="247"/>
      <c r="APP398" s="247"/>
      <c r="APQ398" s="247"/>
      <c r="APR398" s="247"/>
      <c r="APS398" s="247"/>
      <c r="APT398" s="247"/>
      <c r="APU398" s="247"/>
      <c r="APV398" s="247"/>
      <c r="APW398" s="247"/>
      <c r="APX398" s="247"/>
      <c r="APY398" s="247"/>
      <c r="APZ398" s="247"/>
      <c r="AQA398" s="247"/>
      <c r="AQB398" s="247"/>
      <c r="AQC398" s="247"/>
      <c r="AQD398" s="247"/>
      <c r="AQE398" s="247"/>
      <c r="AQF398" s="247"/>
      <c r="AQG398" s="247"/>
      <c r="AQH398" s="247"/>
      <c r="AQI398" s="247"/>
      <c r="AQJ398" s="247"/>
      <c r="AQK398" s="247"/>
      <c r="AQL398" s="247"/>
      <c r="AQM398" s="247"/>
      <c r="AQN398" s="247"/>
      <c r="AQO398" s="247"/>
      <c r="AQP398" s="247"/>
      <c r="AQQ398" s="247"/>
      <c r="AQR398" s="247"/>
      <c r="AQS398" s="247"/>
      <c r="AQT398" s="247"/>
      <c r="AQU398" s="247"/>
      <c r="AQV398" s="247"/>
      <c r="AQW398" s="247"/>
      <c r="AQX398" s="247"/>
      <c r="AQY398" s="247"/>
      <c r="AQZ398" s="247"/>
      <c r="ARA398" s="247"/>
      <c r="ARB398" s="247"/>
      <c r="ARC398" s="247"/>
      <c r="ARD398" s="247"/>
      <c r="ARE398" s="247"/>
      <c r="ARF398" s="247"/>
      <c r="ARG398" s="247"/>
      <c r="ARH398" s="247"/>
      <c r="ARI398" s="247"/>
      <c r="ARJ398" s="247"/>
      <c r="ARK398" s="247"/>
      <c r="ARL398" s="247"/>
      <c r="ARM398" s="247"/>
      <c r="ARN398" s="247"/>
      <c r="ARO398" s="247"/>
      <c r="ARP398" s="247"/>
      <c r="ARQ398" s="247"/>
      <c r="ARR398" s="247"/>
      <c r="ARS398" s="247"/>
      <c r="ART398" s="247"/>
      <c r="ARU398" s="247"/>
      <c r="ARV398" s="247"/>
      <c r="ARW398" s="247"/>
      <c r="ARX398" s="247"/>
      <c r="ARY398" s="247"/>
      <c r="ARZ398" s="247"/>
      <c r="ASA398" s="247"/>
      <c r="ASB398" s="247"/>
      <c r="ASC398" s="247"/>
      <c r="ASD398" s="247"/>
      <c r="ASE398" s="247"/>
      <c r="ASF398" s="247"/>
      <c r="ASG398" s="247"/>
      <c r="ASH398" s="247"/>
      <c r="ASI398" s="247"/>
      <c r="ASJ398" s="247"/>
      <c r="ASK398" s="247"/>
      <c r="ASL398" s="247"/>
      <c r="ASM398" s="247"/>
      <c r="ASN398" s="247"/>
      <c r="ASO398" s="247"/>
      <c r="ASP398" s="247"/>
      <c r="ASQ398" s="247"/>
      <c r="ASR398" s="247"/>
      <c r="ASS398" s="247"/>
      <c r="AST398" s="247"/>
      <c r="ASU398" s="247"/>
      <c r="ASV398" s="247"/>
      <c r="ASW398" s="247"/>
      <c r="ASX398" s="247"/>
      <c r="ASY398" s="247"/>
      <c r="ASZ398" s="247"/>
      <c r="ATA398" s="247"/>
      <c r="ATB398" s="247"/>
      <c r="ATC398" s="247"/>
      <c r="ATD398" s="247"/>
      <c r="ATE398" s="247"/>
      <c r="ATF398" s="247"/>
      <c r="ATG398" s="247"/>
      <c r="ATH398" s="247"/>
      <c r="ATI398" s="247"/>
      <c r="ATJ398" s="247"/>
      <c r="ATK398" s="247"/>
      <c r="ATL398" s="247"/>
      <c r="ATM398" s="247"/>
      <c r="ATN398" s="247"/>
      <c r="ATO398" s="247"/>
      <c r="ATP398" s="247"/>
      <c r="ATQ398" s="247"/>
      <c r="ATR398" s="247"/>
      <c r="ATS398" s="247"/>
      <c r="ATT398" s="247"/>
      <c r="ATU398" s="247"/>
      <c r="ATV398" s="247"/>
      <c r="ATW398" s="247"/>
      <c r="ATX398" s="247"/>
      <c r="ATY398" s="247"/>
      <c r="ATZ398" s="247"/>
      <c r="AUA398" s="247"/>
      <c r="AUB398" s="247"/>
      <c r="AUC398" s="247"/>
      <c r="AUD398" s="247"/>
      <c r="AUE398" s="247"/>
      <c r="AUF398" s="247"/>
      <c r="AUG398" s="247"/>
      <c r="AUH398" s="247"/>
      <c r="AUI398" s="247"/>
      <c r="AUJ398" s="247"/>
      <c r="AUK398" s="247"/>
      <c r="AUL398" s="247"/>
      <c r="AUM398" s="247"/>
      <c r="AUN398" s="247"/>
      <c r="AUO398" s="247"/>
      <c r="AUP398" s="247"/>
      <c r="AUQ398" s="247"/>
      <c r="AUR398" s="247"/>
      <c r="AUS398" s="247"/>
      <c r="AUT398" s="247"/>
      <c r="AUU398" s="247"/>
      <c r="AUV398" s="247"/>
      <c r="AUW398" s="247"/>
      <c r="AUX398" s="247"/>
      <c r="AUY398" s="247"/>
      <c r="AUZ398" s="247"/>
      <c r="AVA398" s="247"/>
      <c r="AVB398" s="247"/>
      <c r="AVC398" s="247"/>
      <c r="AVD398" s="247"/>
      <c r="AVE398" s="247"/>
      <c r="AVF398" s="247"/>
      <c r="AVG398" s="247"/>
      <c r="AVH398" s="247"/>
      <c r="AVI398" s="247"/>
      <c r="AVJ398" s="247"/>
      <c r="AVK398" s="247"/>
      <c r="AVL398" s="247"/>
      <c r="AVM398" s="247"/>
      <c r="AVN398" s="247"/>
      <c r="AVO398" s="247"/>
      <c r="AVP398" s="247"/>
      <c r="AVQ398" s="247"/>
      <c r="AVR398" s="247"/>
      <c r="AVS398" s="247"/>
      <c r="AVT398" s="247"/>
      <c r="AVU398" s="247"/>
      <c r="AVV398" s="247"/>
      <c r="AVW398" s="247"/>
      <c r="AVX398" s="247"/>
      <c r="AVY398" s="247"/>
      <c r="AVZ398" s="247"/>
      <c r="AWA398" s="247"/>
      <c r="AWB398" s="247"/>
      <c r="AWC398" s="247"/>
      <c r="AWD398" s="247"/>
      <c r="AWE398" s="247"/>
      <c r="AWF398" s="247"/>
      <c r="AWG398" s="247"/>
      <c r="AWH398" s="247"/>
      <c r="AWI398" s="247"/>
      <c r="AWJ398" s="247"/>
      <c r="AWK398" s="247"/>
      <c r="AWL398" s="247"/>
      <c r="AWM398" s="247"/>
      <c r="AWN398" s="247"/>
      <c r="AWO398" s="247"/>
      <c r="AWP398" s="247"/>
      <c r="AWQ398" s="247"/>
      <c r="AWR398" s="247"/>
      <c r="AWS398" s="247"/>
      <c r="AWT398" s="247"/>
      <c r="AWU398" s="247"/>
      <c r="AWV398" s="247"/>
      <c r="AWW398" s="247"/>
      <c r="AWX398" s="247"/>
      <c r="AWY398" s="247"/>
      <c r="AWZ398" s="247"/>
      <c r="AXA398" s="247"/>
      <c r="AXB398" s="247"/>
      <c r="AXC398" s="247"/>
      <c r="AXD398" s="247"/>
      <c r="AXE398" s="247"/>
      <c r="AXF398" s="247"/>
      <c r="AXG398" s="247"/>
      <c r="AXH398" s="247"/>
      <c r="AXI398" s="247"/>
      <c r="AXJ398" s="247"/>
      <c r="AXK398" s="247"/>
      <c r="AXL398" s="247"/>
      <c r="AXM398" s="247"/>
      <c r="AXN398" s="247"/>
      <c r="AXO398" s="247"/>
      <c r="AXP398" s="247"/>
      <c r="AXQ398" s="247"/>
      <c r="AXR398" s="247"/>
      <c r="AXS398" s="247"/>
      <c r="AXT398" s="247"/>
      <c r="AXU398" s="247"/>
      <c r="AXV398" s="247"/>
      <c r="AXW398" s="247"/>
      <c r="AXX398" s="247"/>
      <c r="AXY398" s="247"/>
      <c r="AXZ398" s="247"/>
      <c r="AYA398" s="247"/>
      <c r="AYB398" s="247"/>
      <c r="AYC398" s="247"/>
      <c r="AYD398" s="247"/>
      <c r="AYE398" s="247"/>
      <c r="AYF398" s="247"/>
      <c r="AYG398" s="247"/>
      <c r="AYH398" s="247"/>
      <c r="AYI398" s="247"/>
      <c r="AYJ398" s="247"/>
      <c r="AYK398" s="247"/>
      <c r="AYL398" s="247"/>
      <c r="AYM398" s="247"/>
      <c r="AYN398" s="247"/>
      <c r="AYO398" s="247"/>
      <c r="AYP398" s="247"/>
      <c r="AYQ398" s="247"/>
      <c r="AYR398" s="247"/>
      <c r="AYS398" s="247"/>
      <c r="AYT398" s="247"/>
      <c r="AYU398" s="247"/>
      <c r="AYV398" s="247"/>
      <c r="AYW398" s="247"/>
      <c r="AYX398" s="247"/>
      <c r="AYY398" s="247"/>
      <c r="AYZ398" s="247"/>
      <c r="AZA398" s="247"/>
      <c r="AZB398" s="247"/>
      <c r="AZC398" s="247"/>
      <c r="AZD398" s="247"/>
      <c r="AZE398" s="247"/>
      <c r="AZF398" s="247"/>
      <c r="AZG398" s="247"/>
      <c r="AZH398" s="247"/>
      <c r="AZI398" s="247"/>
      <c r="AZJ398" s="247"/>
      <c r="AZK398" s="247"/>
      <c r="AZL398" s="247"/>
      <c r="AZM398" s="247"/>
      <c r="AZN398" s="247"/>
      <c r="AZO398" s="247"/>
      <c r="AZP398" s="247"/>
      <c r="AZQ398" s="247"/>
      <c r="AZR398" s="247"/>
      <c r="AZS398" s="247"/>
      <c r="AZT398" s="247"/>
      <c r="AZU398" s="247"/>
      <c r="AZV398" s="247"/>
      <c r="AZW398" s="247"/>
      <c r="AZX398" s="247"/>
      <c r="AZY398" s="247"/>
      <c r="AZZ398" s="247"/>
      <c r="BAA398" s="247"/>
      <c r="BAB398" s="247"/>
      <c r="BAC398" s="247"/>
      <c r="BAD398" s="247"/>
      <c r="BAE398" s="247"/>
      <c r="BAF398" s="247"/>
      <c r="BAG398" s="247"/>
      <c r="BAH398" s="247"/>
      <c r="BAI398" s="247"/>
      <c r="BAJ398" s="247"/>
      <c r="BAK398" s="247"/>
      <c r="BAL398" s="247"/>
      <c r="BAM398" s="247"/>
      <c r="BAN398" s="247"/>
      <c r="BAO398" s="247"/>
      <c r="BAP398" s="247"/>
      <c r="BAQ398" s="247"/>
      <c r="BAR398" s="247"/>
      <c r="BAS398" s="247"/>
      <c r="BAT398" s="247"/>
      <c r="BAU398" s="247"/>
      <c r="BAV398" s="247"/>
      <c r="BAW398" s="247"/>
      <c r="BAX398" s="247"/>
      <c r="BAY398" s="247"/>
      <c r="BAZ398" s="247"/>
      <c r="BBA398" s="247"/>
      <c r="BBB398" s="247"/>
      <c r="BBC398" s="247"/>
      <c r="BBD398" s="247"/>
      <c r="BBE398" s="247"/>
      <c r="BBF398" s="247"/>
      <c r="BBG398" s="247"/>
      <c r="BBH398" s="247"/>
      <c r="BBI398" s="247"/>
      <c r="BBJ398" s="247"/>
      <c r="BBK398" s="247"/>
      <c r="BBL398" s="247"/>
      <c r="BBM398" s="247"/>
      <c r="BBN398" s="247"/>
      <c r="BBO398" s="247"/>
      <c r="BBP398" s="247"/>
      <c r="BBQ398" s="247"/>
      <c r="BBR398" s="247"/>
      <c r="BBS398" s="247"/>
      <c r="BBT398" s="247"/>
      <c r="BBU398" s="247"/>
      <c r="BBV398" s="247"/>
      <c r="BBW398" s="247"/>
      <c r="BBX398" s="247"/>
      <c r="BBY398" s="247"/>
      <c r="BBZ398" s="247"/>
      <c r="BCA398" s="247"/>
      <c r="BCB398" s="247"/>
      <c r="BCC398" s="247"/>
      <c r="BCD398" s="247"/>
      <c r="BCE398" s="247"/>
      <c r="BCF398" s="247"/>
      <c r="BCG398" s="247"/>
      <c r="BCH398" s="247"/>
      <c r="BCI398" s="247"/>
      <c r="BCJ398" s="247"/>
      <c r="BCK398" s="247"/>
      <c r="BCL398" s="247"/>
      <c r="BCM398" s="247"/>
      <c r="BCN398" s="247"/>
      <c r="BCO398" s="247"/>
      <c r="BCP398" s="247"/>
      <c r="BCQ398" s="247"/>
      <c r="BCR398" s="247"/>
      <c r="BCS398" s="247"/>
      <c r="BCT398" s="247"/>
      <c r="BCU398" s="247"/>
      <c r="BCV398" s="247"/>
      <c r="BCW398" s="247"/>
      <c r="BCX398" s="247"/>
      <c r="BCY398" s="247"/>
      <c r="BCZ398" s="247"/>
      <c r="BDA398" s="247"/>
      <c r="BDB398" s="247"/>
      <c r="BDC398" s="247"/>
      <c r="BDD398" s="247"/>
      <c r="BDE398" s="247"/>
      <c r="BDF398" s="247"/>
      <c r="BDG398" s="247"/>
      <c r="BDH398" s="247"/>
      <c r="BDI398" s="247"/>
      <c r="BDJ398" s="247"/>
      <c r="BDK398" s="247"/>
      <c r="BDL398" s="247"/>
      <c r="BDM398" s="247"/>
      <c r="BDN398" s="247"/>
      <c r="BDO398" s="247"/>
      <c r="BDP398" s="247"/>
      <c r="BDQ398" s="247"/>
      <c r="BDR398" s="247"/>
      <c r="BDS398" s="247"/>
      <c r="BDT398" s="247"/>
      <c r="BDU398" s="247"/>
      <c r="BDV398" s="247"/>
      <c r="BDW398" s="247"/>
      <c r="BDX398" s="247"/>
      <c r="BDY398" s="247"/>
      <c r="BDZ398" s="247"/>
      <c r="BEA398" s="247"/>
      <c r="BEB398" s="247"/>
      <c r="BEC398" s="247"/>
      <c r="BED398" s="247"/>
      <c r="BEE398" s="247"/>
      <c r="BEF398" s="247"/>
      <c r="BEG398" s="247"/>
      <c r="BEH398" s="247"/>
      <c r="BEI398" s="247"/>
      <c r="BEJ398" s="247"/>
      <c r="BEK398" s="247"/>
      <c r="BEL398" s="247"/>
      <c r="BEM398" s="247"/>
      <c r="BEN398" s="247"/>
      <c r="BEO398" s="247"/>
      <c r="BEP398" s="247"/>
      <c r="BEQ398" s="247"/>
      <c r="BER398" s="247"/>
      <c r="BES398" s="247"/>
      <c r="BET398" s="247"/>
      <c r="BEU398" s="247"/>
      <c r="BEV398" s="247"/>
      <c r="BEW398" s="247"/>
      <c r="BEX398" s="247"/>
      <c r="BEY398" s="247"/>
      <c r="BEZ398" s="247"/>
      <c r="BFA398" s="247"/>
      <c r="BFB398" s="247"/>
      <c r="BFC398" s="247"/>
      <c r="BFD398" s="247"/>
      <c r="BFE398" s="247"/>
      <c r="BFF398" s="247"/>
      <c r="BFG398" s="247"/>
      <c r="BFH398" s="247"/>
      <c r="BFI398" s="247"/>
      <c r="BFJ398" s="247"/>
      <c r="BFK398" s="247"/>
      <c r="BFL398" s="247"/>
      <c r="BFM398" s="247"/>
      <c r="BFN398" s="247"/>
      <c r="BFO398" s="247"/>
      <c r="BFP398" s="247"/>
      <c r="BFQ398" s="247"/>
      <c r="BFR398" s="247"/>
      <c r="BFS398" s="247"/>
      <c r="BFT398" s="247"/>
      <c r="BFU398" s="247"/>
      <c r="BFV398" s="247"/>
      <c r="BFW398" s="247"/>
      <c r="BFX398" s="247"/>
      <c r="BFY398" s="247"/>
      <c r="BFZ398" s="247"/>
      <c r="BGA398" s="247"/>
      <c r="BGB398" s="247"/>
      <c r="BGC398" s="247"/>
      <c r="BGD398" s="247"/>
      <c r="BGE398" s="247"/>
      <c r="BGF398" s="247"/>
      <c r="BGG398" s="247"/>
      <c r="BGH398" s="247"/>
      <c r="BGI398" s="247"/>
      <c r="BGJ398" s="247"/>
      <c r="BGK398" s="247"/>
      <c r="BGL398" s="247"/>
      <c r="BGM398" s="247"/>
      <c r="BGN398" s="247"/>
      <c r="BGO398" s="247"/>
      <c r="BGP398" s="247"/>
      <c r="BGQ398" s="247"/>
      <c r="BGR398" s="247"/>
      <c r="BGS398" s="247"/>
      <c r="BGT398" s="247"/>
      <c r="BGU398" s="247"/>
      <c r="BGV398" s="247"/>
      <c r="BGW398" s="247"/>
      <c r="BGX398" s="247"/>
      <c r="BGY398" s="247"/>
      <c r="BGZ398" s="247"/>
      <c r="BHA398" s="247"/>
      <c r="BHB398" s="247"/>
      <c r="BHC398" s="247"/>
      <c r="BHD398" s="247"/>
      <c r="BHE398" s="247"/>
      <c r="BHF398" s="247"/>
      <c r="BHG398" s="247"/>
      <c r="BHH398" s="247"/>
      <c r="BHI398" s="247"/>
      <c r="BHJ398" s="247"/>
      <c r="BHK398" s="247"/>
      <c r="BHL398" s="247"/>
      <c r="BHM398" s="247"/>
      <c r="BHN398" s="247"/>
      <c r="BHO398" s="247"/>
      <c r="BHP398" s="247"/>
      <c r="BHQ398" s="247"/>
      <c r="BHR398" s="247"/>
      <c r="BHS398" s="247"/>
      <c r="BHT398" s="247"/>
      <c r="BHU398" s="247"/>
      <c r="BHV398" s="247"/>
      <c r="BHW398" s="247"/>
      <c r="BHX398" s="247"/>
      <c r="BHY398" s="247"/>
      <c r="BHZ398" s="247"/>
      <c r="BIA398" s="247"/>
      <c r="BIB398" s="247"/>
      <c r="BIC398" s="247"/>
      <c r="BID398" s="247"/>
      <c r="BIE398" s="247"/>
      <c r="BIF398" s="247"/>
      <c r="BIG398" s="247"/>
      <c r="BIH398" s="247"/>
      <c r="BII398" s="247"/>
      <c r="BIJ398" s="247"/>
      <c r="BIK398" s="247"/>
      <c r="BIL398" s="247"/>
      <c r="BIM398" s="247"/>
      <c r="BIN398" s="247"/>
      <c r="BIO398" s="247"/>
      <c r="BIP398" s="247"/>
      <c r="BIQ398" s="247"/>
      <c r="BIR398" s="247"/>
      <c r="BIS398" s="247"/>
      <c r="BIT398" s="247"/>
      <c r="BIU398" s="247"/>
      <c r="BIV398" s="247"/>
      <c r="BIW398" s="247"/>
      <c r="BIX398" s="247"/>
      <c r="BIY398" s="247"/>
      <c r="BIZ398" s="247"/>
      <c r="BJA398" s="247"/>
      <c r="BJB398" s="247"/>
      <c r="BJC398" s="247"/>
      <c r="BJD398" s="247"/>
      <c r="BJE398" s="247"/>
      <c r="BJF398" s="247"/>
      <c r="BJG398" s="247"/>
      <c r="BJH398" s="247"/>
      <c r="BJI398" s="247"/>
      <c r="BJJ398" s="247"/>
      <c r="BJK398" s="247"/>
      <c r="BJL398" s="247"/>
      <c r="BJM398" s="247"/>
      <c r="BJN398" s="247"/>
      <c r="BJO398" s="247"/>
      <c r="BJP398" s="247"/>
      <c r="BJQ398" s="247"/>
      <c r="BJR398" s="247"/>
      <c r="BJS398" s="247"/>
      <c r="BJT398" s="247"/>
      <c r="BJU398" s="247"/>
      <c r="BJV398" s="247"/>
      <c r="BJW398" s="247"/>
      <c r="BJX398" s="247"/>
      <c r="BJY398" s="247"/>
      <c r="BJZ398" s="247"/>
      <c r="BKA398" s="247"/>
      <c r="BKB398" s="247"/>
      <c r="BKC398" s="247"/>
      <c r="BKD398" s="247"/>
      <c r="BKE398" s="247"/>
      <c r="BKF398" s="247"/>
      <c r="BKG398" s="247"/>
      <c r="BKH398" s="247"/>
      <c r="BKI398" s="247"/>
      <c r="BKJ398" s="247"/>
      <c r="BKK398" s="247"/>
      <c r="BKL398" s="247"/>
      <c r="BKM398" s="247"/>
      <c r="BKN398" s="247"/>
      <c r="BKO398" s="247"/>
      <c r="BKP398" s="247"/>
      <c r="BKQ398" s="247"/>
      <c r="BKR398" s="247"/>
      <c r="BKS398" s="247"/>
      <c r="BKT398" s="247"/>
      <c r="BKU398" s="247"/>
      <c r="BKV398" s="247"/>
      <c r="BKW398" s="247"/>
      <c r="BKX398" s="247"/>
      <c r="BKY398" s="247"/>
      <c r="BKZ398" s="247"/>
      <c r="BLA398" s="247"/>
      <c r="BLB398" s="247"/>
      <c r="BLC398" s="247"/>
      <c r="BLD398" s="247"/>
      <c r="BLE398" s="247"/>
      <c r="BLF398" s="247"/>
      <c r="BLG398" s="247"/>
      <c r="BLH398" s="247"/>
      <c r="BLI398" s="247"/>
      <c r="BLJ398" s="247"/>
      <c r="BLK398" s="247"/>
      <c r="BLL398" s="247"/>
      <c r="BLM398" s="247"/>
      <c r="BLN398" s="247"/>
      <c r="BLO398" s="247"/>
      <c r="BLP398" s="247"/>
      <c r="BLQ398" s="247"/>
      <c r="BLR398" s="247"/>
      <c r="BLS398" s="247"/>
      <c r="BLT398" s="247"/>
      <c r="BLU398" s="247"/>
      <c r="BLV398" s="247"/>
      <c r="BLW398" s="247"/>
      <c r="BLX398" s="247"/>
      <c r="BLY398" s="247"/>
      <c r="BLZ398" s="247"/>
      <c r="BMA398" s="247"/>
      <c r="BMB398" s="247"/>
      <c r="BMC398" s="247"/>
      <c r="BMD398" s="247"/>
      <c r="BME398" s="247"/>
      <c r="BMF398" s="247"/>
      <c r="BMG398" s="247"/>
      <c r="BMH398" s="247"/>
      <c r="BMI398" s="247"/>
      <c r="BMJ398" s="247"/>
      <c r="BMK398" s="247"/>
      <c r="BML398" s="247"/>
      <c r="BMM398" s="247"/>
      <c r="BMN398" s="247"/>
      <c r="BMO398" s="247"/>
      <c r="BMP398" s="247"/>
      <c r="BMQ398" s="247"/>
      <c r="BMR398" s="247"/>
      <c r="BMS398" s="247"/>
      <c r="BMT398" s="247"/>
      <c r="BMU398" s="247"/>
      <c r="BMV398" s="247"/>
      <c r="BMW398" s="247"/>
      <c r="BMX398" s="247"/>
      <c r="BMY398" s="247"/>
      <c r="BMZ398" s="247"/>
      <c r="BNA398" s="247"/>
      <c r="BNB398" s="247"/>
      <c r="BNC398" s="247"/>
      <c r="BND398" s="247"/>
      <c r="BNE398" s="247"/>
      <c r="BNF398" s="247"/>
      <c r="BNG398" s="247"/>
      <c r="BNH398" s="247"/>
      <c r="BNI398" s="247"/>
      <c r="BNJ398" s="247"/>
      <c r="BNK398" s="247"/>
      <c r="BNL398" s="247"/>
      <c r="BNM398" s="247"/>
      <c r="BNN398" s="247"/>
      <c r="BNO398" s="247"/>
      <c r="BNP398" s="247"/>
      <c r="BNQ398" s="247"/>
      <c r="BNR398" s="247"/>
      <c r="BNS398" s="247"/>
      <c r="BNT398" s="247"/>
      <c r="BNU398" s="247"/>
      <c r="BNV398" s="247"/>
      <c r="BNW398" s="247"/>
      <c r="BNX398" s="247"/>
      <c r="BNY398" s="247"/>
      <c r="BNZ398" s="247"/>
      <c r="BOA398" s="247"/>
      <c r="BOB398" s="247"/>
      <c r="BOC398" s="247"/>
      <c r="BOD398" s="247"/>
      <c r="BOE398" s="247"/>
      <c r="BOF398" s="247"/>
      <c r="BOG398" s="247"/>
      <c r="BOH398" s="247"/>
      <c r="BOI398" s="247"/>
      <c r="BOJ398" s="247"/>
      <c r="BOK398" s="247"/>
      <c r="BOL398" s="247"/>
      <c r="BOM398" s="247"/>
      <c r="BON398" s="247"/>
      <c r="BOO398" s="247"/>
      <c r="BOP398" s="247"/>
      <c r="BOQ398" s="247"/>
      <c r="BOR398" s="247"/>
      <c r="BOS398" s="247"/>
      <c r="BOT398" s="247"/>
      <c r="BOU398" s="247"/>
      <c r="BOV398" s="247"/>
      <c r="BOW398" s="247"/>
      <c r="BOX398" s="247"/>
      <c r="BOY398" s="247"/>
      <c r="BOZ398" s="247"/>
      <c r="BPA398" s="247"/>
      <c r="BPB398" s="247"/>
      <c r="BPC398" s="247"/>
      <c r="BPD398" s="247"/>
      <c r="BPE398" s="247"/>
      <c r="BPF398" s="247"/>
      <c r="BPG398" s="247"/>
      <c r="BPH398" s="247"/>
      <c r="BPI398" s="247"/>
      <c r="BPJ398" s="247"/>
      <c r="BPK398" s="247"/>
      <c r="BPL398" s="247"/>
      <c r="BPM398" s="247"/>
      <c r="BPN398" s="247"/>
      <c r="BPO398" s="247"/>
      <c r="BPP398" s="247"/>
      <c r="BPQ398" s="247"/>
      <c r="BPR398" s="247"/>
      <c r="BPS398" s="247"/>
      <c r="BPT398" s="247"/>
      <c r="BPU398" s="247"/>
      <c r="BPV398" s="247"/>
      <c r="BPW398" s="247"/>
      <c r="BPX398" s="247"/>
      <c r="BPY398" s="247"/>
      <c r="BPZ398" s="247"/>
      <c r="BQA398" s="247"/>
      <c r="BQB398" s="247"/>
      <c r="BQC398" s="247"/>
      <c r="BQD398" s="247"/>
      <c r="BQE398" s="247"/>
      <c r="BQF398" s="247"/>
      <c r="BQG398" s="247"/>
      <c r="BQH398" s="247"/>
      <c r="BQI398" s="247"/>
      <c r="BQJ398" s="247"/>
      <c r="BQK398" s="247"/>
      <c r="BQL398" s="247"/>
      <c r="BQM398" s="247"/>
      <c r="BQN398" s="247"/>
      <c r="BQO398" s="247"/>
      <c r="BQP398" s="247"/>
      <c r="BQQ398" s="247"/>
      <c r="BQR398" s="247"/>
      <c r="BQS398" s="247"/>
      <c r="BQT398" s="247"/>
      <c r="BQU398" s="247"/>
      <c r="BQV398" s="247"/>
      <c r="BQW398" s="247"/>
      <c r="BQX398" s="247"/>
      <c r="BQY398" s="247"/>
      <c r="BQZ398" s="247"/>
      <c r="BRA398" s="247"/>
      <c r="BRB398" s="247"/>
      <c r="BRC398" s="247"/>
      <c r="BRD398" s="247"/>
      <c r="BRE398" s="247"/>
      <c r="BRF398" s="247"/>
      <c r="BRG398" s="247"/>
      <c r="BRH398" s="247"/>
      <c r="BRI398" s="247"/>
      <c r="BRJ398" s="247"/>
      <c r="BRK398" s="247"/>
      <c r="BRL398" s="247"/>
      <c r="BRM398" s="247"/>
      <c r="BRN398" s="247"/>
      <c r="BRO398" s="247"/>
      <c r="BRP398" s="247"/>
      <c r="BRQ398" s="247"/>
      <c r="BRR398" s="247"/>
      <c r="BRS398" s="247"/>
      <c r="BRT398" s="247"/>
      <c r="BRU398" s="247"/>
      <c r="BRV398" s="247"/>
      <c r="BRW398" s="247"/>
      <c r="BRX398" s="247"/>
      <c r="BRY398" s="247"/>
      <c r="BRZ398" s="247"/>
      <c r="BSA398" s="247"/>
      <c r="BSB398" s="247"/>
      <c r="BSC398" s="247"/>
      <c r="BSD398" s="247"/>
      <c r="BSE398" s="247"/>
      <c r="BSF398" s="247"/>
      <c r="BSG398" s="247"/>
      <c r="BSH398" s="247"/>
      <c r="BSI398" s="247"/>
      <c r="BSJ398" s="247"/>
      <c r="BSK398" s="247"/>
      <c r="BSL398" s="247"/>
      <c r="BSM398" s="247"/>
      <c r="BSN398" s="247"/>
      <c r="BSO398" s="247"/>
      <c r="BSP398" s="247"/>
      <c r="BSQ398" s="247"/>
      <c r="BSR398" s="247"/>
      <c r="BSS398" s="247"/>
      <c r="BST398" s="247"/>
      <c r="BSU398" s="247"/>
      <c r="BSV398" s="247"/>
      <c r="BSW398" s="247"/>
      <c r="BSX398" s="247"/>
      <c r="BSY398" s="247"/>
      <c r="BSZ398" s="247"/>
      <c r="BTA398" s="247"/>
      <c r="BTB398" s="247"/>
      <c r="BTC398" s="247"/>
      <c r="BTD398" s="247"/>
      <c r="BTE398" s="247"/>
      <c r="BTF398" s="247"/>
      <c r="BTG398" s="247"/>
      <c r="BTH398" s="247"/>
      <c r="BTI398" s="247"/>
      <c r="BTJ398" s="247"/>
      <c r="BTK398" s="247"/>
      <c r="BTL398" s="247"/>
      <c r="BTM398" s="247"/>
      <c r="BTN398" s="247"/>
      <c r="BTO398" s="247"/>
      <c r="BTP398" s="247"/>
      <c r="BTQ398" s="247"/>
      <c r="BTR398" s="247"/>
      <c r="BTS398" s="247"/>
      <c r="BTT398" s="247"/>
      <c r="BTU398" s="247"/>
      <c r="BTV398" s="247"/>
      <c r="BTW398" s="247"/>
      <c r="BTX398" s="247"/>
      <c r="BTY398" s="247"/>
      <c r="BTZ398" s="247"/>
      <c r="BUA398" s="247"/>
      <c r="BUB398" s="247"/>
      <c r="BUC398" s="247"/>
      <c r="BUD398" s="247"/>
      <c r="BUE398" s="247"/>
      <c r="BUF398" s="247"/>
      <c r="BUG398" s="247"/>
      <c r="BUH398" s="247"/>
      <c r="BUI398" s="247"/>
      <c r="BUJ398" s="247"/>
      <c r="BUK398" s="247"/>
      <c r="BUL398" s="247"/>
      <c r="BUM398" s="247"/>
      <c r="BUN398" s="247"/>
      <c r="BUO398" s="247"/>
      <c r="BUP398" s="247"/>
      <c r="BUQ398" s="247"/>
      <c r="BUR398" s="247"/>
      <c r="BUS398" s="247"/>
      <c r="BUT398" s="247"/>
      <c r="BUU398" s="247"/>
      <c r="BUV398" s="247"/>
      <c r="BUW398" s="247"/>
      <c r="BUX398" s="247"/>
      <c r="BUY398" s="247"/>
      <c r="BUZ398" s="247"/>
      <c r="BVA398" s="247"/>
      <c r="BVB398" s="247"/>
      <c r="BVC398" s="247"/>
      <c r="BVD398" s="247"/>
      <c r="BVE398" s="247"/>
      <c r="BVF398" s="247"/>
      <c r="BVG398" s="247"/>
      <c r="BVH398" s="247"/>
      <c r="BVI398" s="247"/>
      <c r="BVJ398" s="247"/>
      <c r="BVK398" s="247"/>
      <c r="BVL398" s="247"/>
      <c r="BVM398" s="247"/>
      <c r="BVN398" s="247"/>
      <c r="BVO398" s="247"/>
      <c r="BVP398" s="247"/>
      <c r="BVQ398" s="247"/>
      <c r="BVR398" s="247"/>
      <c r="BVS398" s="247"/>
      <c r="BVT398" s="247"/>
      <c r="BVU398" s="247"/>
      <c r="BVV398" s="247"/>
      <c r="BVW398" s="247"/>
      <c r="BVX398" s="247"/>
      <c r="BVY398" s="247"/>
      <c r="BVZ398" s="247"/>
      <c r="BWA398" s="247"/>
      <c r="BWB398" s="247"/>
      <c r="BWC398" s="247"/>
      <c r="BWD398" s="247"/>
      <c r="BWE398" s="247"/>
      <c r="BWF398" s="247"/>
      <c r="BWG398" s="247"/>
      <c r="BWH398" s="247"/>
      <c r="BWI398" s="247"/>
      <c r="BWJ398" s="247"/>
      <c r="BWK398" s="247"/>
      <c r="BWL398" s="247"/>
      <c r="BWM398" s="247"/>
      <c r="BWN398" s="247"/>
      <c r="BWO398" s="247"/>
      <c r="BWP398" s="247"/>
      <c r="BWQ398" s="247"/>
      <c r="BWR398" s="247"/>
      <c r="BWS398" s="247"/>
      <c r="BWT398" s="247"/>
      <c r="BWU398" s="247"/>
      <c r="BWV398" s="247"/>
      <c r="BWW398" s="247"/>
      <c r="BWX398" s="247"/>
      <c r="BWY398" s="247"/>
      <c r="BWZ398" s="247"/>
      <c r="BXA398" s="247"/>
      <c r="BXB398" s="247"/>
      <c r="BXC398" s="247"/>
      <c r="BXD398" s="247"/>
      <c r="BXE398" s="247"/>
      <c r="BXF398" s="247"/>
      <c r="BXG398" s="247"/>
      <c r="BXH398" s="247"/>
      <c r="BXI398" s="247"/>
      <c r="BXJ398" s="247"/>
      <c r="BXK398" s="247"/>
      <c r="BXL398" s="247"/>
      <c r="BXM398" s="247"/>
      <c r="BXN398" s="247"/>
      <c r="BXO398" s="247"/>
      <c r="BXP398" s="247"/>
      <c r="BXQ398" s="247"/>
      <c r="BXR398" s="247"/>
      <c r="BXS398" s="247"/>
      <c r="BXT398" s="247"/>
      <c r="BXU398" s="247"/>
      <c r="BXV398" s="247"/>
      <c r="BXW398" s="247"/>
      <c r="BXX398" s="247"/>
      <c r="BXY398" s="247"/>
      <c r="BXZ398" s="247"/>
      <c r="BYA398" s="247"/>
      <c r="BYB398" s="247"/>
      <c r="BYC398" s="247"/>
      <c r="BYD398" s="247"/>
      <c r="BYE398" s="247"/>
      <c r="BYF398" s="247"/>
      <c r="BYG398" s="247"/>
      <c r="BYH398" s="247"/>
      <c r="BYI398" s="247"/>
      <c r="BYJ398" s="247"/>
      <c r="BYK398" s="247"/>
      <c r="BYL398" s="247"/>
      <c r="BYM398" s="247"/>
      <c r="BYN398" s="247"/>
      <c r="BYO398" s="247"/>
      <c r="BYP398" s="247"/>
      <c r="BYQ398" s="247"/>
      <c r="BYR398" s="247"/>
      <c r="BYS398" s="247"/>
      <c r="BYT398" s="247"/>
      <c r="BYU398" s="247"/>
      <c r="BYV398" s="247"/>
      <c r="BYW398" s="247"/>
      <c r="BYX398" s="247"/>
      <c r="BYY398" s="247"/>
      <c r="BYZ398" s="247"/>
      <c r="BZA398" s="247"/>
      <c r="BZB398" s="247"/>
      <c r="BZC398" s="247"/>
      <c r="BZD398" s="247"/>
      <c r="BZE398" s="247"/>
      <c r="BZF398" s="247"/>
      <c r="BZG398" s="247"/>
      <c r="BZH398" s="247"/>
      <c r="BZI398" s="247"/>
      <c r="BZJ398" s="247"/>
      <c r="BZK398" s="247"/>
      <c r="BZL398" s="247"/>
      <c r="BZM398" s="247"/>
      <c r="BZN398" s="247"/>
      <c r="BZO398" s="247"/>
      <c r="BZP398" s="247"/>
      <c r="BZQ398" s="247"/>
      <c r="BZR398" s="247"/>
      <c r="BZS398" s="247"/>
      <c r="BZT398" s="247"/>
      <c r="BZU398" s="247"/>
      <c r="BZV398" s="247"/>
      <c r="BZW398" s="247"/>
      <c r="BZX398" s="247"/>
      <c r="BZY398" s="247"/>
      <c r="BZZ398" s="247"/>
      <c r="CAA398" s="247"/>
      <c r="CAB398" s="247"/>
      <c r="CAC398" s="247"/>
      <c r="CAD398" s="247"/>
      <c r="CAE398" s="247"/>
      <c r="CAF398" s="247"/>
      <c r="CAG398" s="247"/>
      <c r="CAH398" s="247"/>
      <c r="CAI398" s="247"/>
      <c r="CAJ398" s="247"/>
      <c r="CAK398" s="247"/>
      <c r="CAL398" s="247"/>
      <c r="CAM398" s="247"/>
      <c r="CAN398" s="247"/>
      <c r="CAO398" s="247"/>
      <c r="CAP398" s="247"/>
      <c r="CAQ398" s="247"/>
      <c r="CAR398" s="247"/>
      <c r="CAS398" s="247"/>
      <c r="CAT398" s="247"/>
      <c r="CAU398" s="247"/>
      <c r="CAV398" s="247"/>
      <c r="CAW398" s="247"/>
      <c r="CAX398" s="247"/>
      <c r="CAY398" s="247"/>
      <c r="CAZ398" s="247"/>
      <c r="CBA398" s="247"/>
      <c r="CBB398" s="247"/>
      <c r="CBC398" s="247"/>
      <c r="CBD398" s="247"/>
      <c r="CBE398" s="247"/>
      <c r="CBF398" s="247"/>
      <c r="CBG398" s="247"/>
      <c r="CBH398" s="247"/>
      <c r="CBI398" s="247"/>
      <c r="CBJ398" s="247"/>
      <c r="CBK398" s="247"/>
      <c r="CBL398" s="247"/>
      <c r="CBM398" s="247"/>
      <c r="CBN398" s="247"/>
      <c r="CBO398" s="247"/>
      <c r="CBP398" s="247"/>
      <c r="CBQ398" s="247"/>
      <c r="CBR398" s="247"/>
      <c r="CBS398" s="247"/>
      <c r="CBT398" s="247"/>
      <c r="CBU398" s="247"/>
      <c r="CBV398" s="247"/>
      <c r="CBW398" s="247"/>
      <c r="CBX398" s="247"/>
      <c r="CBY398" s="247"/>
      <c r="CBZ398" s="247"/>
      <c r="CCA398" s="247"/>
      <c r="CCB398" s="247"/>
      <c r="CCC398" s="247"/>
      <c r="CCD398" s="247"/>
      <c r="CCE398" s="247"/>
      <c r="CCF398" s="247"/>
      <c r="CCG398" s="247"/>
      <c r="CCH398" s="247"/>
      <c r="CCI398" s="247"/>
      <c r="CCJ398" s="247"/>
      <c r="CCK398" s="247"/>
      <c r="CCL398" s="247"/>
      <c r="CCM398" s="247"/>
      <c r="CCN398" s="247"/>
      <c r="CCO398" s="247"/>
      <c r="CCP398" s="247"/>
      <c r="CCQ398" s="247"/>
      <c r="CCR398" s="247"/>
      <c r="CCS398" s="247"/>
      <c r="CCT398" s="247"/>
      <c r="CCU398" s="247"/>
      <c r="CCV398" s="247"/>
      <c r="CCW398" s="247"/>
      <c r="CCX398" s="247"/>
      <c r="CCY398" s="247"/>
      <c r="CCZ398" s="247"/>
      <c r="CDA398" s="247"/>
      <c r="CDB398" s="247"/>
      <c r="CDC398" s="247"/>
      <c r="CDD398" s="247"/>
      <c r="CDE398" s="247"/>
      <c r="CDF398" s="247"/>
      <c r="CDG398" s="247"/>
      <c r="CDH398" s="247"/>
      <c r="CDI398" s="247"/>
      <c r="CDJ398" s="247"/>
      <c r="CDK398" s="247"/>
      <c r="CDL398" s="247"/>
      <c r="CDM398" s="247"/>
      <c r="CDN398" s="247"/>
      <c r="CDO398" s="247"/>
      <c r="CDP398" s="247"/>
      <c r="CDQ398" s="247"/>
      <c r="CDR398" s="247"/>
      <c r="CDS398" s="247"/>
      <c r="CDT398" s="247"/>
      <c r="CDU398" s="247"/>
      <c r="CDV398" s="247"/>
      <c r="CDW398" s="247"/>
      <c r="CDX398" s="247"/>
      <c r="CDY398" s="247"/>
      <c r="CDZ398" s="247"/>
      <c r="CEA398" s="247"/>
      <c r="CEB398" s="247"/>
      <c r="CEC398" s="247"/>
      <c r="CED398" s="247"/>
      <c r="CEE398" s="247"/>
      <c r="CEF398" s="247"/>
      <c r="CEG398" s="247"/>
      <c r="CEH398" s="247"/>
      <c r="CEI398" s="247"/>
      <c r="CEJ398" s="247"/>
      <c r="CEK398" s="247"/>
      <c r="CEL398" s="247"/>
      <c r="CEM398" s="247"/>
      <c r="CEN398" s="247"/>
      <c r="CEO398" s="247"/>
      <c r="CEP398" s="247"/>
      <c r="CEQ398" s="247"/>
      <c r="CER398" s="247"/>
      <c r="CES398" s="247"/>
      <c r="CET398" s="247"/>
      <c r="CEU398" s="247"/>
      <c r="CEV398" s="247"/>
      <c r="CEW398" s="247"/>
      <c r="CEX398" s="247"/>
      <c r="CEY398" s="247"/>
      <c r="CEZ398" s="247"/>
      <c r="CFA398" s="247"/>
      <c r="CFB398" s="247"/>
      <c r="CFC398" s="247"/>
      <c r="CFD398" s="247"/>
      <c r="CFE398" s="247"/>
      <c r="CFF398" s="247"/>
      <c r="CFG398" s="247"/>
      <c r="CFH398" s="247"/>
      <c r="CFI398" s="247"/>
      <c r="CFJ398" s="247"/>
      <c r="CFK398" s="247"/>
      <c r="CFL398" s="247"/>
      <c r="CFM398" s="247"/>
      <c r="CFN398" s="247"/>
      <c r="CFO398" s="247"/>
      <c r="CFP398" s="247"/>
      <c r="CFQ398" s="247"/>
      <c r="CFR398" s="247"/>
      <c r="CFS398" s="247"/>
      <c r="CFT398" s="247"/>
      <c r="CFU398" s="247"/>
      <c r="CFV398" s="247"/>
      <c r="CFW398" s="247"/>
      <c r="CFX398" s="247"/>
      <c r="CFY398" s="247"/>
      <c r="CFZ398" s="247"/>
      <c r="CGA398" s="247"/>
      <c r="CGB398" s="247"/>
      <c r="CGC398" s="247"/>
      <c r="CGD398" s="247"/>
      <c r="CGE398" s="247"/>
      <c r="CGF398" s="247"/>
      <c r="CGG398" s="247"/>
      <c r="CGH398" s="247"/>
      <c r="CGI398" s="247"/>
      <c r="CGJ398" s="247"/>
      <c r="CGK398" s="247"/>
      <c r="CGL398" s="247"/>
      <c r="CGM398" s="247"/>
      <c r="CGN398" s="247"/>
      <c r="CGO398" s="247"/>
      <c r="CGP398" s="247"/>
      <c r="CGQ398" s="247"/>
      <c r="CGR398" s="247"/>
      <c r="CGS398" s="247"/>
      <c r="CGT398" s="247"/>
      <c r="CGU398" s="247"/>
      <c r="CGV398" s="247"/>
      <c r="CGW398" s="247"/>
      <c r="CGX398" s="247"/>
      <c r="CGY398" s="247"/>
      <c r="CGZ398" s="247"/>
      <c r="CHA398" s="247"/>
      <c r="CHB398" s="247"/>
      <c r="CHC398" s="247"/>
      <c r="CHD398" s="247"/>
      <c r="CHE398" s="247"/>
      <c r="CHF398" s="247"/>
      <c r="CHG398" s="247"/>
      <c r="CHH398" s="247"/>
      <c r="CHI398" s="247"/>
      <c r="CHJ398" s="247"/>
      <c r="CHK398" s="247"/>
      <c r="CHL398" s="247"/>
      <c r="CHM398" s="247"/>
      <c r="CHN398" s="247"/>
      <c r="CHO398" s="247"/>
      <c r="CHP398" s="247"/>
      <c r="CHQ398" s="247"/>
      <c r="CHR398" s="247"/>
      <c r="CHS398" s="247"/>
      <c r="CHT398" s="247"/>
      <c r="CHU398" s="247"/>
      <c r="CHV398" s="247"/>
      <c r="CHW398" s="247"/>
      <c r="CHX398" s="247"/>
      <c r="CHY398" s="247"/>
      <c r="CHZ398" s="247"/>
      <c r="CIA398" s="247"/>
      <c r="CIB398" s="247"/>
      <c r="CIC398" s="247"/>
      <c r="CID398" s="247"/>
      <c r="CIE398" s="247"/>
      <c r="CIF398" s="247"/>
      <c r="CIG398" s="247"/>
      <c r="CIH398" s="247"/>
      <c r="CII398" s="247"/>
      <c r="CIJ398" s="247"/>
      <c r="CIK398" s="247"/>
      <c r="CIL398" s="247"/>
      <c r="CIM398" s="247"/>
      <c r="CIN398" s="247"/>
      <c r="CIO398" s="247"/>
      <c r="CIP398" s="247"/>
      <c r="CIQ398" s="247"/>
      <c r="CIR398" s="247"/>
      <c r="CIS398" s="247"/>
      <c r="CIT398" s="247"/>
      <c r="CIU398" s="247"/>
      <c r="CIV398" s="247"/>
      <c r="CIW398" s="247"/>
      <c r="CIX398" s="247"/>
      <c r="CIY398" s="247"/>
      <c r="CIZ398" s="247"/>
      <c r="CJA398" s="247"/>
      <c r="CJB398" s="247"/>
      <c r="CJC398" s="247"/>
      <c r="CJD398" s="247"/>
      <c r="CJE398" s="247"/>
      <c r="CJF398" s="247"/>
      <c r="CJG398" s="247"/>
      <c r="CJH398" s="247"/>
      <c r="CJI398" s="247"/>
      <c r="CJJ398" s="247"/>
      <c r="CJK398" s="247"/>
      <c r="CJL398" s="247"/>
      <c r="CJM398" s="247"/>
      <c r="CJN398" s="247"/>
      <c r="CJO398" s="247"/>
      <c r="CJP398" s="247"/>
      <c r="CJQ398" s="247"/>
      <c r="CJR398" s="247"/>
      <c r="CJS398" s="247"/>
      <c r="CJT398" s="247"/>
      <c r="CJU398" s="247"/>
      <c r="CJV398" s="247"/>
      <c r="CJW398" s="247"/>
      <c r="CJX398" s="247"/>
      <c r="CJY398" s="247"/>
      <c r="CJZ398" s="247"/>
      <c r="CKA398" s="247"/>
      <c r="CKB398" s="247"/>
      <c r="CKC398" s="247"/>
      <c r="CKD398" s="247"/>
      <c r="CKE398" s="247"/>
      <c r="CKF398" s="247"/>
      <c r="CKG398" s="247"/>
      <c r="CKH398" s="247"/>
      <c r="CKI398" s="247"/>
      <c r="CKJ398" s="247"/>
      <c r="CKK398" s="247"/>
      <c r="CKL398" s="247"/>
      <c r="CKM398" s="247"/>
      <c r="CKN398" s="247"/>
      <c r="CKO398" s="247"/>
      <c r="CKP398" s="247"/>
      <c r="CKQ398" s="247"/>
      <c r="CKR398" s="247"/>
      <c r="CKS398" s="247"/>
      <c r="CKT398" s="247"/>
      <c r="CKU398" s="247"/>
      <c r="CKV398" s="247"/>
      <c r="CKW398" s="247"/>
      <c r="CKX398" s="247"/>
      <c r="CKY398" s="247"/>
      <c r="CKZ398" s="247"/>
      <c r="CLA398" s="247"/>
      <c r="CLB398" s="247"/>
      <c r="CLC398" s="247"/>
      <c r="CLD398" s="247"/>
      <c r="CLE398" s="247"/>
      <c r="CLF398" s="247"/>
      <c r="CLG398" s="247"/>
      <c r="CLH398" s="247"/>
      <c r="CLI398" s="247"/>
      <c r="CLJ398" s="247"/>
      <c r="CLK398" s="247"/>
      <c r="CLL398" s="247"/>
      <c r="CLM398" s="247"/>
      <c r="CLN398" s="247"/>
      <c r="CLO398" s="247"/>
      <c r="CLP398" s="247"/>
      <c r="CLQ398" s="247"/>
      <c r="CLR398" s="247"/>
      <c r="CLS398" s="247"/>
      <c r="CLT398" s="247"/>
      <c r="CLU398" s="247"/>
      <c r="CLV398" s="247"/>
      <c r="CLW398" s="247"/>
      <c r="CLX398" s="247"/>
      <c r="CLY398" s="247"/>
      <c r="CLZ398" s="247"/>
      <c r="CMA398" s="247"/>
      <c r="CMB398" s="247"/>
      <c r="CMC398" s="247"/>
      <c r="CMD398" s="247"/>
      <c r="CME398" s="247"/>
      <c r="CMF398" s="247"/>
      <c r="CMG398" s="247"/>
      <c r="CMH398" s="247"/>
      <c r="CMI398" s="247"/>
      <c r="CMJ398" s="247"/>
      <c r="CMK398" s="247"/>
      <c r="CML398" s="247"/>
      <c r="CMM398" s="247"/>
      <c r="CMN398" s="247"/>
      <c r="CMO398" s="247"/>
      <c r="CMP398" s="247"/>
      <c r="CMQ398" s="247"/>
      <c r="CMR398" s="247"/>
      <c r="CMS398" s="247"/>
      <c r="CMT398" s="247"/>
      <c r="CMU398" s="247"/>
      <c r="CMV398" s="247"/>
      <c r="CMW398" s="247"/>
      <c r="CMX398" s="247"/>
      <c r="CMY398" s="247"/>
      <c r="CMZ398" s="247"/>
      <c r="CNA398" s="247"/>
      <c r="CNB398" s="247"/>
      <c r="CNC398" s="247"/>
      <c r="CND398" s="247"/>
      <c r="CNE398" s="247"/>
      <c r="CNF398" s="247"/>
      <c r="CNG398" s="247"/>
      <c r="CNH398" s="247"/>
      <c r="CNI398" s="247"/>
      <c r="CNJ398" s="247"/>
      <c r="CNK398" s="247"/>
      <c r="CNL398" s="247"/>
      <c r="CNM398" s="247"/>
      <c r="CNN398" s="247"/>
      <c r="CNO398" s="247"/>
      <c r="CNP398" s="247"/>
      <c r="CNQ398" s="247"/>
      <c r="CNR398" s="247"/>
      <c r="CNS398" s="247"/>
      <c r="CNT398" s="247"/>
      <c r="CNU398" s="247"/>
      <c r="CNV398" s="247"/>
      <c r="CNW398" s="247"/>
      <c r="CNX398" s="247"/>
      <c r="CNY398" s="247"/>
      <c r="CNZ398" s="247"/>
      <c r="COA398" s="247"/>
      <c r="COB398" s="247"/>
      <c r="COC398" s="247"/>
      <c r="COD398" s="247"/>
      <c r="COE398" s="247"/>
      <c r="COF398" s="247"/>
      <c r="COG398" s="247"/>
      <c r="COH398" s="247"/>
      <c r="COI398" s="247"/>
      <c r="COJ398" s="247"/>
      <c r="COK398" s="247"/>
      <c r="COL398" s="247"/>
      <c r="COM398" s="247"/>
      <c r="CON398" s="247"/>
      <c r="COO398" s="247"/>
      <c r="COP398" s="247"/>
      <c r="COQ398" s="247"/>
      <c r="COR398" s="247"/>
      <c r="COS398" s="247"/>
      <c r="COT398" s="247"/>
      <c r="COU398" s="247"/>
      <c r="COV398" s="247"/>
      <c r="COW398" s="247"/>
      <c r="COX398" s="247"/>
      <c r="COY398" s="247"/>
      <c r="COZ398" s="247"/>
      <c r="CPA398" s="247"/>
      <c r="CPB398" s="247"/>
      <c r="CPC398" s="247"/>
      <c r="CPD398" s="247"/>
      <c r="CPE398" s="247"/>
      <c r="CPF398" s="247"/>
      <c r="CPG398" s="247"/>
      <c r="CPH398" s="247"/>
      <c r="CPI398" s="247"/>
      <c r="CPJ398" s="247"/>
      <c r="CPK398" s="247"/>
      <c r="CPL398" s="247"/>
      <c r="CPM398" s="247"/>
      <c r="CPN398" s="247"/>
      <c r="CPO398" s="247"/>
      <c r="CPP398" s="247"/>
      <c r="CPQ398" s="247"/>
      <c r="CPR398" s="247"/>
      <c r="CPS398" s="247"/>
      <c r="CPT398" s="247"/>
      <c r="CPU398" s="247"/>
      <c r="CPV398" s="247"/>
      <c r="CPW398" s="247"/>
      <c r="CPX398" s="247"/>
      <c r="CPY398" s="247"/>
      <c r="CPZ398" s="247"/>
      <c r="CQA398" s="247"/>
      <c r="CQB398" s="247"/>
      <c r="CQC398" s="247"/>
      <c r="CQD398" s="247"/>
      <c r="CQE398" s="247"/>
      <c r="CQF398" s="247"/>
      <c r="CQG398" s="247"/>
      <c r="CQH398" s="247"/>
      <c r="CQI398" s="247"/>
      <c r="CQJ398" s="247"/>
      <c r="CQK398" s="247"/>
      <c r="CQL398" s="247"/>
      <c r="CQM398" s="247"/>
      <c r="CQN398" s="247"/>
      <c r="CQO398" s="247"/>
      <c r="CQP398" s="247"/>
      <c r="CQQ398" s="247"/>
      <c r="CQR398" s="247"/>
      <c r="CQS398" s="247"/>
      <c r="CQT398" s="247"/>
      <c r="CQU398" s="247"/>
      <c r="CQV398" s="247"/>
      <c r="CQW398" s="247"/>
      <c r="CQX398" s="247"/>
      <c r="CQY398" s="247"/>
      <c r="CQZ398" s="247"/>
      <c r="CRA398" s="247"/>
      <c r="CRB398" s="247"/>
      <c r="CRC398" s="247"/>
      <c r="CRD398" s="247"/>
      <c r="CRE398" s="247"/>
      <c r="CRF398" s="247"/>
      <c r="CRG398" s="247"/>
      <c r="CRH398" s="247"/>
      <c r="CRI398" s="247"/>
      <c r="CRJ398" s="247"/>
      <c r="CRK398" s="247"/>
      <c r="CRL398" s="247"/>
      <c r="CRM398" s="247"/>
      <c r="CRN398" s="247"/>
      <c r="CRO398" s="247"/>
      <c r="CRP398" s="247"/>
      <c r="CRQ398" s="247"/>
      <c r="CRR398" s="247"/>
      <c r="CRS398" s="247"/>
      <c r="CRT398" s="247"/>
      <c r="CRU398" s="247"/>
      <c r="CRV398" s="247"/>
      <c r="CRW398" s="247"/>
      <c r="CRX398" s="247"/>
      <c r="CRY398" s="247"/>
      <c r="CRZ398" s="247"/>
      <c r="CSA398" s="247"/>
      <c r="CSB398" s="247"/>
      <c r="CSC398" s="247"/>
      <c r="CSD398" s="247"/>
      <c r="CSE398" s="247"/>
      <c r="CSF398" s="247"/>
      <c r="CSG398" s="247"/>
      <c r="CSH398" s="247"/>
      <c r="CSI398" s="247"/>
      <c r="CSJ398" s="247"/>
      <c r="CSK398" s="247"/>
      <c r="CSL398" s="247"/>
      <c r="CSM398" s="247"/>
      <c r="CSN398" s="247"/>
      <c r="CSO398" s="247"/>
      <c r="CSP398" s="247"/>
      <c r="CSQ398" s="247"/>
      <c r="CSR398" s="247"/>
      <c r="CSS398" s="247"/>
      <c r="CST398" s="247"/>
      <c r="CSU398" s="247"/>
      <c r="CSV398" s="247"/>
      <c r="CSW398" s="247"/>
      <c r="CSX398" s="247"/>
      <c r="CSY398" s="247"/>
      <c r="CSZ398" s="247"/>
      <c r="CTA398" s="247"/>
      <c r="CTB398" s="247"/>
      <c r="CTC398" s="247"/>
      <c r="CTD398" s="247"/>
      <c r="CTE398" s="247"/>
      <c r="CTF398" s="247"/>
      <c r="CTG398" s="247"/>
      <c r="CTH398" s="247"/>
      <c r="CTI398" s="247"/>
      <c r="CTJ398" s="247"/>
      <c r="CTK398" s="247"/>
      <c r="CTL398" s="247"/>
      <c r="CTM398" s="247"/>
      <c r="CTN398" s="247"/>
      <c r="CTO398" s="247"/>
      <c r="CTP398" s="247"/>
      <c r="CTQ398" s="247"/>
      <c r="CTR398" s="247"/>
      <c r="CTS398" s="247"/>
      <c r="CTT398" s="247"/>
      <c r="CTU398" s="247"/>
      <c r="CTV398" s="247"/>
      <c r="CTW398" s="247"/>
      <c r="CTX398" s="247"/>
      <c r="CTY398" s="247"/>
      <c r="CTZ398" s="247"/>
      <c r="CUA398" s="247"/>
      <c r="CUB398" s="247"/>
      <c r="CUC398" s="247"/>
      <c r="CUD398" s="247"/>
      <c r="CUE398" s="247"/>
      <c r="CUF398" s="247"/>
      <c r="CUG398" s="247"/>
      <c r="CUH398" s="247"/>
      <c r="CUI398" s="247"/>
      <c r="CUJ398" s="247"/>
      <c r="CUK398" s="247"/>
      <c r="CUL398" s="247"/>
      <c r="CUM398" s="247"/>
      <c r="CUN398" s="247"/>
      <c r="CUO398" s="247"/>
      <c r="CUP398" s="247"/>
      <c r="CUQ398" s="247"/>
      <c r="CUR398" s="247"/>
      <c r="CUS398" s="247"/>
      <c r="CUT398" s="247"/>
      <c r="CUU398" s="247"/>
      <c r="CUV398" s="247"/>
      <c r="CUW398" s="247"/>
      <c r="CUX398" s="247"/>
      <c r="CUY398" s="247"/>
      <c r="CUZ398" s="247"/>
      <c r="CVA398" s="247"/>
      <c r="CVB398" s="247"/>
      <c r="CVC398" s="247"/>
      <c r="CVD398" s="247"/>
      <c r="CVE398" s="247"/>
      <c r="CVF398" s="247"/>
      <c r="CVG398" s="247"/>
      <c r="CVH398" s="247"/>
      <c r="CVI398" s="247"/>
      <c r="CVJ398" s="247"/>
      <c r="CVK398" s="247"/>
      <c r="CVL398" s="247"/>
      <c r="CVM398" s="247"/>
      <c r="CVN398" s="247"/>
      <c r="CVO398" s="247"/>
      <c r="CVP398" s="247"/>
      <c r="CVQ398" s="247"/>
      <c r="CVR398" s="247"/>
      <c r="CVS398" s="247"/>
      <c r="CVT398" s="247"/>
      <c r="CVU398" s="247"/>
      <c r="CVV398" s="247"/>
      <c r="CVW398" s="247"/>
      <c r="CVX398" s="247"/>
      <c r="CVY398" s="247"/>
      <c r="CVZ398" s="247"/>
      <c r="CWA398" s="247"/>
      <c r="CWB398" s="247"/>
      <c r="CWC398" s="247"/>
      <c r="CWD398" s="247"/>
      <c r="CWE398" s="247"/>
      <c r="CWF398" s="247"/>
      <c r="CWG398" s="247"/>
      <c r="CWH398" s="247"/>
      <c r="CWI398" s="247"/>
      <c r="CWJ398" s="247"/>
      <c r="CWK398" s="247"/>
      <c r="CWL398" s="247"/>
      <c r="CWM398" s="247"/>
      <c r="CWN398" s="247"/>
      <c r="CWO398" s="247"/>
      <c r="CWP398" s="247"/>
      <c r="CWQ398" s="247"/>
      <c r="CWR398" s="247"/>
      <c r="CWS398" s="247"/>
      <c r="CWT398" s="247"/>
      <c r="CWU398" s="247"/>
      <c r="CWV398" s="247"/>
      <c r="CWW398" s="247"/>
      <c r="CWX398" s="247"/>
      <c r="CWY398" s="247"/>
      <c r="CWZ398" s="247"/>
      <c r="CXA398" s="247"/>
      <c r="CXB398" s="247"/>
      <c r="CXC398" s="247"/>
      <c r="CXD398" s="247"/>
      <c r="CXE398" s="247"/>
      <c r="CXF398" s="247"/>
      <c r="CXG398" s="247"/>
      <c r="CXH398" s="247"/>
      <c r="CXI398" s="247"/>
      <c r="CXJ398" s="247"/>
      <c r="CXK398" s="247"/>
      <c r="CXL398" s="247"/>
      <c r="CXM398" s="247"/>
      <c r="CXN398" s="247"/>
      <c r="CXO398" s="247"/>
      <c r="CXP398" s="247"/>
      <c r="CXQ398" s="247"/>
      <c r="CXR398" s="247"/>
      <c r="CXS398" s="247"/>
      <c r="CXT398" s="247"/>
      <c r="CXU398" s="247"/>
      <c r="CXV398" s="247"/>
      <c r="CXW398" s="247"/>
      <c r="CXX398" s="247"/>
      <c r="CXY398" s="247"/>
      <c r="CXZ398" s="247"/>
      <c r="CYA398" s="247"/>
      <c r="CYB398" s="247"/>
      <c r="CYC398" s="247"/>
      <c r="CYD398" s="247"/>
      <c r="CYE398" s="247"/>
      <c r="CYF398" s="247"/>
      <c r="CYG398" s="247"/>
      <c r="CYH398" s="247"/>
      <c r="CYI398" s="247"/>
      <c r="CYJ398" s="247"/>
      <c r="CYK398" s="247"/>
      <c r="CYL398" s="247"/>
      <c r="CYM398" s="247"/>
      <c r="CYN398" s="247"/>
      <c r="CYO398" s="247"/>
      <c r="CYP398" s="247"/>
      <c r="CYQ398" s="247"/>
      <c r="CYR398" s="247"/>
      <c r="CYS398" s="247"/>
      <c r="CYT398" s="247"/>
      <c r="CYU398" s="247"/>
      <c r="CYV398" s="247"/>
      <c r="CYW398" s="247"/>
      <c r="CYX398" s="247"/>
      <c r="CYY398" s="247"/>
      <c r="CYZ398" s="247"/>
      <c r="CZA398" s="247"/>
      <c r="CZB398" s="247"/>
      <c r="CZC398" s="247"/>
      <c r="CZD398" s="247"/>
      <c r="CZE398" s="247"/>
      <c r="CZF398" s="247"/>
      <c r="CZG398" s="247"/>
      <c r="CZH398" s="247"/>
      <c r="CZI398" s="247"/>
      <c r="CZJ398" s="247"/>
      <c r="CZK398" s="247"/>
      <c r="CZL398" s="247"/>
      <c r="CZM398" s="247"/>
      <c r="CZN398" s="247"/>
      <c r="CZO398" s="247"/>
      <c r="CZP398" s="247"/>
      <c r="CZQ398" s="247"/>
      <c r="CZR398" s="247"/>
      <c r="CZS398" s="247"/>
      <c r="CZT398" s="247"/>
      <c r="CZU398" s="247"/>
      <c r="CZV398" s="247"/>
      <c r="CZW398" s="247"/>
      <c r="CZX398" s="247"/>
      <c r="CZY398" s="247"/>
      <c r="CZZ398" s="247"/>
      <c r="DAA398" s="247"/>
      <c r="DAB398" s="247"/>
      <c r="DAC398" s="247"/>
      <c r="DAD398" s="247"/>
      <c r="DAE398" s="247"/>
      <c r="DAF398" s="247"/>
      <c r="DAG398" s="247"/>
      <c r="DAH398" s="247"/>
      <c r="DAI398" s="247"/>
      <c r="DAJ398" s="247"/>
      <c r="DAK398" s="247"/>
      <c r="DAL398" s="247"/>
      <c r="DAM398" s="247"/>
      <c r="DAN398" s="247"/>
      <c r="DAO398" s="247"/>
      <c r="DAP398" s="247"/>
      <c r="DAQ398" s="247"/>
      <c r="DAR398" s="247"/>
      <c r="DAS398" s="247"/>
      <c r="DAT398" s="247"/>
      <c r="DAU398" s="247"/>
      <c r="DAV398" s="247"/>
      <c r="DAW398" s="247"/>
      <c r="DAX398" s="247"/>
      <c r="DAY398" s="247"/>
      <c r="DAZ398" s="247"/>
      <c r="DBA398" s="247"/>
      <c r="DBB398" s="247"/>
      <c r="DBC398" s="247"/>
      <c r="DBD398" s="247"/>
      <c r="DBE398" s="247"/>
      <c r="DBF398" s="247"/>
      <c r="DBG398" s="247"/>
      <c r="DBH398" s="247"/>
      <c r="DBI398" s="247"/>
      <c r="DBJ398" s="247"/>
      <c r="DBK398" s="247"/>
      <c r="DBL398" s="247"/>
      <c r="DBM398" s="247"/>
      <c r="DBN398" s="247"/>
      <c r="DBO398" s="247"/>
      <c r="DBP398" s="247"/>
      <c r="DBQ398" s="247"/>
      <c r="DBR398" s="247"/>
      <c r="DBS398" s="247"/>
      <c r="DBT398" s="247"/>
      <c r="DBU398" s="247"/>
      <c r="DBV398" s="247"/>
      <c r="DBW398" s="247"/>
      <c r="DBX398" s="247"/>
      <c r="DBY398" s="247"/>
      <c r="DBZ398" s="247"/>
      <c r="DCA398" s="247"/>
      <c r="DCB398" s="247"/>
      <c r="DCC398" s="247"/>
      <c r="DCD398" s="247"/>
      <c r="DCE398" s="247"/>
      <c r="DCF398" s="247"/>
      <c r="DCG398" s="247"/>
      <c r="DCH398" s="247"/>
      <c r="DCI398" s="247"/>
      <c r="DCJ398" s="247"/>
      <c r="DCK398" s="247"/>
      <c r="DCL398" s="247"/>
      <c r="DCM398" s="247"/>
      <c r="DCN398" s="247"/>
      <c r="DCO398" s="247"/>
      <c r="DCP398" s="247"/>
      <c r="DCQ398" s="247"/>
      <c r="DCR398" s="247"/>
      <c r="DCS398" s="247"/>
      <c r="DCT398" s="247"/>
      <c r="DCU398" s="247"/>
      <c r="DCV398" s="247"/>
      <c r="DCW398" s="247"/>
      <c r="DCX398" s="247"/>
      <c r="DCY398" s="247"/>
      <c r="DCZ398" s="247"/>
      <c r="DDA398" s="247"/>
      <c r="DDB398" s="247"/>
      <c r="DDC398" s="247"/>
      <c r="DDD398" s="247"/>
      <c r="DDE398" s="247"/>
      <c r="DDF398" s="247"/>
      <c r="DDG398" s="247"/>
      <c r="DDH398" s="247"/>
      <c r="DDI398" s="247"/>
      <c r="DDJ398" s="247"/>
      <c r="DDK398" s="247"/>
      <c r="DDL398" s="247"/>
      <c r="DDM398" s="247"/>
      <c r="DDN398" s="247"/>
      <c r="DDO398" s="247"/>
      <c r="DDP398" s="247"/>
      <c r="DDQ398" s="247"/>
      <c r="DDR398" s="247"/>
      <c r="DDS398" s="247"/>
      <c r="DDT398" s="247"/>
      <c r="DDU398" s="247"/>
      <c r="DDV398" s="247"/>
      <c r="DDW398" s="247"/>
      <c r="DDX398" s="247"/>
      <c r="DDY398" s="247"/>
      <c r="DDZ398" s="247"/>
      <c r="DEA398" s="247"/>
      <c r="DEB398" s="247"/>
      <c r="DEC398" s="247"/>
      <c r="DED398" s="247"/>
      <c r="DEE398" s="247"/>
      <c r="DEF398" s="247"/>
      <c r="DEG398" s="247"/>
      <c r="DEH398" s="247"/>
      <c r="DEI398" s="247"/>
      <c r="DEJ398" s="247"/>
      <c r="DEK398" s="247"/>
      <c r="DEL398" s="247"/>
      <c r="DEM398" s="247"/>
      <c r="DEN398" s="247"/>
      <c r="DEO398" s="247"/>
      <c r="DEP398" s="247"/>
      <c r="DEQ398" s="247"/>
      <c r="DER398" s="247"/>
      <c r="DES398" s="247"/>
      <c r="DET398" s="247"/>
      <c r="DEU398" s="247"/>
      <c r="DEV398" s="247"/>
      <c r="DEW398" s="247"/>
      <c r="DEX398" s="247"/>
      <c r="DEY398" s="247"/>
      <c r="DEZ398" s="247"/>
      <c r="DFA398" s="247"/>
      <c r="DFB398" s="247"/>
      <c r="DFC398" s="247"/>
      <c r="DFD398" s="247"/>
      <c r="DFE398" s="247"/>
      <c r="DFF398" s="247"/>
      <c r="DFG398" s="247"/>
      <c r="DFH398" s="247"/>
      <c r="DFI398" s="247"/>
      <c r="DFJ398" s="247"/>
      <c r="DFK398" s="247"/>
      <c r="DFL398" s="247"/>
      <c r="DFM398" s="247"/>
      <c r="DFN398" s="247"/>
      <c r="DFO398" s="247"/>
      <c r="DFP398" s="247"/>
      <c r="DFQ398" s="247"/>
      <c r="DFR398" s="247"/>
      <c r="DFS398" s="247"/>
      <c r="DFT398" s="247"/>
      <c r="DFU398" s="247"/>
      <c r="DFV398" s="247"/>
      <c r="DFW398" s="247"/>
      <c r="DFX398" s="247"/>
      <c r="DFY398" s="247"/>
      <c r="DFZ398" s="247"/>
      <c r="DGA398" s="247"/>
      <c r="DGB398" s="247"/>
      <c r="DGC398" s="247"/>
      <c r="DGD398" s="247"/>
      <c r="DGE398" s="247"/>
      <c r="DGF398" s="247"/>
      <c r="DGG398" s="247"/>
      <c r="DGH398" s="247"/>
      <c r="DGI398" s="247"/>
      <c r="DGJ398" s="247"/>
      <c r="DGK398" s="247"/>
      <c r="DGL398" s="247"/>
      <c r="DGM398" s="247"/>
      <c r="DGN398" s="247"/>
      <c r="DGO398" s="247"/>
      <c r="DGP398" s="247"/>
      <c r="DGQ398" s="247"/>
      <c r="DGR398" s="247"/>
      <c r="DGS398" s="247"/>
      <c r="DGT398" s="247"/>
      <c r="DGU398" s="247"/>
      <c r="DGV398" s="247"/>
      <c r="DGW398" s="247"/>
      <c r="DGX398" s="247"/>
      <c r="DGY398" s="247"/>
      <c r="DGZ398" s="247"/>
      <c r="DHA398" s="247"/>
      <c r="DHB398" s="247"/>
      <c r="DHC398" s="247"/>
      <c r="DHD398" s="247"/>
      <c r="DHE398" s="247"/>
      <c r="DHF398" s="247"/>
      <c r="DHG398" s="247"/>
      <c r="DHH398" s="247"/>
      <c r="DHI398" s="247"/>
      <c r="DHJ398" s="247"/>
      <c r="DHK398" s="247"/>
      <c r="DHL398" s="247"/>
      <c r="DHM398" s="247"/>
      <c r="DHN398" s="247"/>
      <c r="DHO398" s="247"/>
      <c r="DHP398" s="247"/>
      <c r="DHQ398" s="247"/>
      <c r="DHR398" s="247"/>
      <c r="DHS398" s="247"/>
      <c r="DHT398" s="247"/>
      <c r="DHU398" s="247"/>
      <c r="DHV398" s="247"/>
      <c r="DHW398" s="247"/>
      <c r="DHX398" s="247"/>
      <c r="DHY398" s="247"/>
      <c r="DHZ398" s="247"/>
      <c r="DIA398" s="247"/>
      <c r="DIB398" s="247"/>
      <c r="DIC398" s="247"/>
      <c r="DID398" s="247"/>
      <c r="DIE398" s="247"/>
      <c r="DIF398" s="247"/>
      <c r="DIG398" s="247"/>
      <c r="DIH398" s="247"/>
      <c r="DII398" s="247"/>
      <c r="DIJ398" s="247"/>
      <c r="DIK398" s="247"/>
      <c r="DIL398" s="247"/>
      <c r="DIM398" s="247"/>
      <c r="DIN398" s="247"/>
      <c r="DIO398" s="247"/>
      <c r="DIP398" s="247"/>
      <c r="DIQ398" s="247"/>
      <c r="DIR398" s="247"/>
      <c r="DIS398" s="247"/>
      <c r="DIT398" s="247"/>
      <c r="DIU398" s="247"/>
      <c r="DIV398" s="247"/>
      <c r="DIW398" s="247"/>
      <c r="DIX398" s="247"/>
      <c r="DIY398" s="247"/>
      <c r="DIZ398" s="247"/>
      <c r="DJA398" s="247"/>
      <c r="DJB398" s="247"/>
      <c r="DJC398" s="247"/>
      <c r="DJD398" s="247"/>
      <c r="DJE398" s="247"/>
      <c r="DJF398" s="247"/>
      <c r="DJG398" s="247"/>
      <c r="DJH398" s="247"/>
      <c r="DJI398" s="247"/>
      <c r="DJJ398" s="247"/>
      <c r="DJK398" s="247"/>
      <c r="DJL398" s="247"/>
      <c r="DJM398" s="247"/>
      <c r="DJN398" s="247"/>
      <c r="DJO398" s="247"/>
      <c r="DJP398" s="247"/>
      <c r="DJQ398" s="247"/>
      <c r="DJR398" s="247"/>
      <c r="DJS398" s="247"/>
      <c r="DJT398" s="247"/>
      <c r="DJU398" s="247"/>
      <c r="DJV398" s="247"/>
      <c r="DJW398" s="247"/>
      <c r="DJX398" s="247"/>
      <c r="DJY398" s="247"/>
      <c r="DJZ398" s="247"/>
      <c r="DKA398" s="247"/>
      <c r="DKB398" s="247"/>
      <c r="DKC398" s="247"/>
      <c r="DKD398" s="247"/>
      <c r="DKE398" s="247"/>
      <c r="DKF398" s="247"/>
      <c r="DKG398" s="247"/>
      <c r="DKH398" s="247"/>
      <c r="DKI398" s="247"/>
      <c r="DKJ398" s="247"/>
      <c r="DKK398" s="247"/>
      <c r="DKL398" s="247"/>
      <c r="DKM398" s="247"/>
      <c r="DKN398" s="247"/>
      <c r="DKO398" s="247"/>
      <c r="DKP398" s="247"/>
      <c r="DKQ398" s="247"/>
      <c r="DKR398" s="247"/>
      <c r="DKS398" s="247"/>
      <c r="DKT398" s="247"/>
      <c r="DKU398" s="247"/>
      <c r="DKV398" s="247"/>
      <c r="DKW398" s="247"/>
      <c r="DKX398" s="247"/>
      <c r="DKY398" s="247"/>
      <c r="DKZ398" s="247"/>
      <c r="DLA398" s="247"/>
      <c r="DLB398" s="247"/>
      <c r="DLC398" s="247"/>
      <c r="DLD398" s="247"/>
      <c r="DLE398" s="247"/>
      <c r="DLF398" s="247"/>
      <c r="DLG398" s="247"/>
      <c r="DLH398" s="247"/>
      <c r="DLI398" s="247"/>
      <c r="DLJ398" s="247"/>
      <c r="DLK398" s="247"/>
      <c r="DLL398" s="247"/>
      <c r="DLM398" s="247"/>
      <c r="DLN398" s="247"/>
      <c r="DLO398" s="247"/>
      <c r="DLP398" s="247"/>
      <c r="DLQ398" s="247"/>
      <c r="DLR398" s="247"/>
      <c r="DLS398" s="247"/>
      <c r="DLT398" s="247"/>
      <c r="DLU398" s="247"/>
      <c r="DLV398" s="247"/>
      <c r="DLW398" s="247"/>
      <c r="DLX398" s="247"/>
      <c r="DLY398" s="247"/>
      <c r="DLZ398" s="247"/>
      <c r="DMA398" s="247"/>
      <c r="DMB398" s="247"/>
      <c r="DMC398" s="247"/>
      <c r="DMD398" s="247"/>
      <c r="DME398" s="247"/>
      <c r="DMF398" s="247"/>
      <c r="DMG398" s="247"/>
      <c r="DMH398" s="247"/>
      <c r="DMI398" s="247"/>
      <c r="DMJ398" s="247"/>
      <c r="DMK398" s="247"/>
      <c r="DML398" s="247"/>
      <c r="DMM398" s="247"/>
      <c r="DMN398" s="247"/>
      <c r="DMO398" s="247"/>
      <c r="DMP398" s="247"/>
      <c r="DMQ398" s="247"/>
      <c r="DMR398" s="247"/>
      <c r="DMS398" s="247"/>
      <c r="DMT398" s="247"/>
      <c r="DMU398" s="247"/>
      <c r="DMV398" s="247"/>
      <c r="DMW398" s="247"/>
      <c r="DMX398" s="247"/>
      <c r="DMY398" s="247"/>
      <c r="DMZ398" s="247"/>
      <c r="DNA398" s="247"/>
      <c r="DNB398" s="247"/>
      <c r="DNC398" s="247"/>
      <c r="DND398" s="247"/>
      <c r="DNE398" s="247"/>
      <c r="DNF398" s="247"/>
      <c r="DNG398" s="247"/>
      <c r="DNH398" s="247"/>
      <c r="DNI398" s="247"/>
      <c r="DNJ398" s="247"/>
      <c r="DNK398" s="247"/>
      <c r="DNL398" s="247"/>
      <c r="DNM398" s="247"/>
      <c r="DNN398" s="247"/>
      <c r="DNO398" s="247"/>
      <c r="DNP398" s="247"/>
      <c r="DNQ398" s="247"/>
      <c r="DNR398" s="247"/>
      <c r="DNS398" s="247"/>
      <c r="DNT398" s="247"/>
      <c r="DNU398" s="247"/>
      <c r="DNV398" s="247"/>
      <c r="DNW398" s="247"/>
      <c r="DNX398" s="247"/>
      <c r="DNY398" s="247"/>
      <c r="DNZ398" s="247"/>
      <c r="DOA398" s="247"/>
      <c r="DOB398" s="247"/>
      <c r="DOC398" s="247"/>
      <c r="DOD398" s="247"/>
      <c r="DOE398" s="247"/>
      <c r="DOF398" s="247"/>
      <c r="DOG398" s="247"/>
      <c r="DOH398" s="247"/>
      <c r="DOI398" s="247"/>
      <c r="DOJ398" s="247"/>
      <c r="DOK398" s="247"/>
      <c r="DOL398" s="247"/>
      <c r="DOM398" s="247"/>
      <c r="DON398" s="247"/>
      <c r="DOO398" s="247"/>
      <c r="DOP398" s="247"/>
      <c r="DOQ398" s="247"/>
      <c r="DOR398" s="247"/>
      <c r="DOS398" s="247"/>
      <c r="DOT398" s="247"/>
      <c r="DOU398" s="247"/>
      <c r="DOV398" s="247"/>
      <c r="DOW398" s="247"/>
      <c r="DOX398" s="247"/>
      <c r="DOY398" s="247"/>
      <c r="DOZ398" s="247"/>
      <c r="DPA398" s="247"/>
      <c r="DPB398" s="247"/>
      <c r="DPC398" s="247"/>
      <c r="DPD398" s="247"/>
      <c r="DPE398" s="247"/>
      <c r="DPF398" s="247"/>
      <c r="DPG398" s="247"/>
      <c r="DPH398" s="247"/>
      <c r="DPI398" s="247"/>
      <c r="DPJ398" s="247"/>
      <c r="DPK398" s="247"/>
      <c r="DPL398" s="247"/>
      <c r="DPM398" s="247"/>
      <c r="DPN398" s="247"/>
      <c r="DPO398" s="247"/>
      <c r="DPP398" s="247"/>
      <c r="DPQ398" s="247"/>
      <c r="DPR398" s="247"/>
      <c r="DPS398" s="247"/>
      <c r="DPT398" s="247"/>
      <c r="DPU398" s="247"/>
      <c r="DPV398" s="247"/>
      <c r="DPW398" s="247"/>
      <c r="DPX398" s="247"/>
      <c r="DPY398" s="247"/>
      <c r="DPZ398" s="247"/>
      <c r="DQA398" s="247"/>
      <c r="DQB398" s="247"/>
      <c r="DQC398" s="247"/>
      <c r="DQD398" s="247"/>
      <c r="DQE398" s="247"/>
      <c r="DQF398" s="247"/>
      <c r="DQG398" s="247"/>
      <c r="DQH398" s="247"/>
      <c r="DQI398" s="247"/>
      <c r="DQJ398" s="247"/>
      <c r="DQK398" s="247"/>
      <c r="DQL398" s="247"/>
      <c r="DQM398" s="247"/>
      <c r="DQN398" s="247"/>
      <c r="DQO398" s="247"/>
      <c r="DQP398" s="247"/>
      <c r="DQQ398" s="247"/>
      <c r="DQR398" s="247"/>
      <c r="DQS398" s="247"/>
      <c r="DQT398" s="247"/>
      <c r="DQU398" s="247"/>
      <c r="DQV398" s="247"/>
      <c r="DQW398" s="247"/>
      <c r="DQX398" s="247"/>
      <c r="DQY398" s="247"/>
      <c r="DQZ398" s="247"/>
      <c r="DRA398" s="247"/>
      <c r="DRB398" s="247"/>
      <c r="DRC398" s="247"/>
      <c r="DRD398" s="247"/>
      <c r="DRE398" s="247"/>
      <c r="DRF398" s="247"/>
      <c r="DRG398" s="247"/>
      <c r="DRH398" s="247"/>
      <c r="DRI398" s="247"/>
      <c r="DRJ398" s="247"/>
      <c r="DRK398" s="247"/>
      <c r="DRL398" s="247"/>
      <c r="DRM398" s="247"/>
      <c r="DRN398" s="247"/>
      <c r="DRO398" s="247"/>
      <c r="DRP398" s="247"/>
      <c r="DRQ398" s="247"/>
      <c r="DRR398" s="247"/>
      <c r="DRS398" s="247"/>
      <c r="DRT398" s="247"/>
      <c r="DRU398" s="247"/>
      <c r="DRV398" s="247"/>
      <c r="DRW398" s="247"/>
      <c r="DRX398" s="247"/>
      <c r="DRY398" s="247"/>
      <c r="DRZ398" s="247"/>
      <c r="DSA398" s="247"/>
      <c r="DSB398" s="247"/>
      <c r="DSC398" s="247"/>
      <c r="DSD398" s="247"/>
      <c r="DSE398" s="247"/>
      <c r="DSF398" s="247"/>
      <c r="DSG398" s="247"/>
      <c r="DSH398" s="247"/>
      <c r="DSI398" s="247"/>
      <c r="DSJ398" s="247"/>
      <c r="DSK398" s="247"/>
      <c r="DSL398" s="247"/>
      <c r="DSM398" s="247"/>
      <c r="DSN398" s="247"/>
      <c r="DSO398" s="247"/>
      <c r="DSP398" s="247"/>
      <c r="DSQ398" s="247"/>
      <c r="DSR398" s="247"/>
      <c r="DSS398" s="247"/>
      <c r="DST398" s="247"/>
      <c r="DSU398" s="247"/>
      <c r="DSV398" s="247"/>
      <c r="DSW398" s="247"/>
      <c r="DSX398" s="247"/>
      <c r="DSY398" s="247"/>
      <c r="DSZ398" s="247"/>
      <c r="DTA398" s="247"/>
      <c r="DTB398" s="247"/>
      <c r="DTC398" s="247"/>
      <c r="DTD398" s="247"/>
      <c r="DTE398" s="247"/>
      <c r="DTF398" s="247"/>
      <c r="DTG398" s="247"/>
      <c r="DTH398" s="247"/>
      <c r="DTI398" s="247"/>
      <c r="DTJ398" s="247"/>
      <c r="DTK398" s="247"/>
      <c r="DTL398" s="247"/>
      <c r="DTM398" s="247"/>
      <c r="DTN398" s="247"/>
      <c r="DTO398" s="247"/>
      <c r="DTP398" s="247"/>
      <c r="DTQ398" s="247"/>
      <c r="DTR398" s="247"/>
      <c r="DTS398" s="247"/>
      <c r="DTT398" s="247"/>
      <c r="DTU398" s="247"/>
      <c r="DTV398" s="247"/>
      <c r="DTW398" s="247"/>
      <c r="DTX398" s="247"/>
      <c r="DTY398" s="247"/>
      <c r="DTZ398" s="247"/>
      <c r="DUA398" s="247"/>
      <c r="DUB398" s="247"/>
      <c r="DUC398" s="247"/>
      <c r="DUD398" s="247"/>
      <c r="DUE398" s="247"/>
      <c r="DUF398" s="247"/>
      <c r="DUG398" s="247"/>
      <c r="DUH398" s="247"/>
      <c r="DUI398" s="247"/>
      <c r="DUJ398" s="247"/>
      <c r="DUK398" s="247"/>
      <c r="DUL398" s="247"/>
      <c r="DUM398" s="247"/>
      <c r="DUN398" s="247"/>
      <c r="DUO398" s="247"/>
      <c r="DUP398" s="247"/>
      <c r="DUQ398" s="247"/>
      <c r="DUR398" s="247"/>
      <c r="DUS398" s="247"/>
      <c r="DUT398" s="247"/>
      <c r="DUU398" s="247"/>
      <c r="DUV398" s="247"/>
      <c r="DUW398" s="247"/>
      <c r="DUX398" s="247"/>
      <c r="DUY398" s="247"/>
      <c r="DUZ398" s="247"/>
      <c r="DVA398" s="247"/>
      <c r="DVB398" s="247"/>
      <c r="DVC398" s="247"/>
      <c r="DVD398" s="247"/>
      <c r="DVE398" s="247"/>
      <c r="DVF398" s="247"/>
      <c r="DVG398" s="247"/>
      <c r="DVH398" s="247"/>
      <c r="DVI398" s="247"/>
      <c r="DVJ398" s="247"/>
      <c r="DVK398" s="247"/>
      <c r="DVL398" s="247"/>
      <c r="DVM398" s="247"/>
      <c r="DVN398" s="247"/>
      <c r="DVO398" s="247"/>
      <c r="DVP398" s="247"/>
      <c r="DVQ398" s="247"/>
      <c r="DVR398" s="247"/>
      <c r="DVS398" s="247"/>
      <c r="DVT398" s="247"/>
      <c r="DVU398" s="247"/>
      <c r="DVV398" s="247"/>
      <c r="DVW398" s="247"/>
      <c r="DVX398" s="247"/>
      <c r="DVY398" s="247"/>
      <c r="DVZ398" s="247"/>
      <c r="DWA398" s="247"/>
      <c r="DWB398" s="247"/>
      <c r="DWC398" s="247"/>
      <c r="DWD398" s="247"/>
      <c r="DWE398" s="247"/>
      <c r="DWF398" s="247"/>
      <c r="DWG398" s="247"/>
      <c r="DWH398" s="247"/>
      <c r="DWI398" s="247"/>
      <c r="DWJ398" s="247"/>
      <c r="DWK398" s="247"/>
      <c r="DWL398" s="247"/>
      <c r="DWM398" s="247"/>
      <c r="DWN398" s="247"/>
      <c r="DWO398" s="247"/>
      <c r="DWP398" s="247"/>
      <c r="DWQ398" s="247"/>
      <c r="DWR398" s="247"/>
      <c r="DWS398" s="247"/>
      <c r="DWT398" s="247"/>
      <c r="DWU398" s="247"/>
      <c r="DWV398" s="247"/>
      <c r="DWW398" s="247"/>
      <c r="DWX398" s="247"/>
      <c r="DWY398" s="247"/>
      <c r="DWZ398" s="247"/>
      <c r="DXA398" s="247"/>
      <c r="DXB398" s="247"/>
      <c r="DXC398" s="247"/>
      <c r="DXD398" s="247"/>
      <c r="DXE398" s="247"/>
      <c r="DXF398" s="247"/>
      <c r="DXG398" s="247"/>
      <c r="DXH398" s="247"/>
      <c r="DXI398" s="247"/>
      <c r="DXJ398" s="247"/>
      <c r="DXK398" s="247"/>
      <c r="DXL398" s="247"/>
      <c r="DXM398" s="247"/>
      <c r="DXN398" s="247"/>
      <c r="DXO398" s="247"/>
      <c r="DXP398" s="247"/>
      <c r="DXQ398" s="247"/>
      <c r="DXR398" s="247"/>
      <c r="DXS398" s="247"/>
      <c r="DXT398" s="247"/>
      <c r="DXU398" s="247"/>
      <c r="DXV398" s="247"/>
      <c r="DXW398" s="247"/>
      <c r="DXX398" s="247"/>
      <c r="DXY398" s="247"/>
      <c r="DXZ398" s="247"/>
      <c r="DYA398" s="247"/>
      <c r="DYB398" s="247"/>
      <c r="DYC398" s="247"/>
      <c r="DYD398" s="247"/>
      <c r="DYE398" s="247"/>
      <c r="DYF398" s="247"/>
      <c r="DYG398" s="247"/>
      <c r="DYH398" s="247"/>
      <c r="DYI398" s="247"/>
      <c r="DYJ398" s="247"/>
      <c r="DYK398" s="247"/>
      <c r="DYL398" s="247"/>
      <c r="DYM398" s="247"/>
      <c r="DYN398" s="247"/>
      <c r="DYO398" s="247"/>
      <c r="DYP398" s="247"/>
      <c r="DYQ398" s="247"/>
      <c r="DYR398" s="247"/>
      <c r="DYS398" s="247"/>
      <c r="DYT398" s="247"/>
      <c r="DYU398" s="247"/>
      <c r="DYV398" s="247"/>
      <c r="DYW398" s="247"/>
      <c r="DYX398" s="247"/>
      <c r="DYY398" s="247"/>
      <c r="DYZ398" s="247"/>
      <c r="DZA398" s="247"/>
      <c r="DZB398" s="247"/>
      <c r="DZC398" s="247"/>
      <c r="DZD398" s="247"/>
      <c r="DZE398" s="247"/>
      <c r="DZF398" s="247"/>
      <c r="DZG398" s="247"/>
      <c r="DZH398" s="247"/>
      <c r="DZI398" s="247"/>
      <c r="DZJ398" s="247"/>
      <c r="DZK398" s="247"/>
      <c r="DZL398" s="247"/>
      <c r="DZM398" s="247"/>
      <c r="DZN398" s="247"/>
      <c r="DZO398" s="247"/>
      <c r="DZP398" s="247"/>
      <c r="DZQ398" s="247"/>
      <c r="DZR398" s="247"/>
      <c r="DZS398" s="247"/>
      <c r="DZT398" s="247"/>
      <c r="DZU398" s="247"/>
      <c r="DZV398" s="247"/>
      <c r="DZW398" s="247"/>
      <c r="DZX398" s="247"/>
      <c r="DZY398" s="247"/>
      <c r="DZZ398" s="247"/>
      <c r="EAA398" s="247"/>
      <c r="EAB398" s="247"/>
      <c r="EAC398" s="247"/>
      <c r="EAD398" s="247"/>
      <c r="EAE398" s="247"/>
      <c r="EAF398" s="247"/>
      <c r="EAG398" s="247"/>
      <c r="EAH398" s="247"/>
      <c r="EAI398" s="247"/>
      <c r="EAJ398" s="247"/>
      <c r="EAK398" s="247"/>
      <c r="EAL398" s="247"/>
      <c r="EAM398" s="247"/>
      <c r="EAN398" s="247"/>
      <c r="EAO398" s="247"/>
      <c r="EAP398" s="247"/>
      <c r="EAQ398" s="247"/>
      <c r="EAR398" s="247"/>
      <c r="EAS398" s="247"/>
      <c r="EAT398" s="247"/>
      <c r="EAU398" s="247"/>
      <c r="EAV398" s="247"/>
      <c r="EAW398" s="247"/>
      <c r="EAX398" s="247"/>
      <c r="EAY398" s="247"/>
      <c r="EAZ398" s="247"/>
      <c r="EBA398" s="247"/>
      <c r="EBB398" s="247"/>
      <c r="EBC398" s="247"/>
      <c r="EBD398" s="247"/>
      <c r="EBE398" s="247"/>
      <c r="EBF398" s="247"/>
      <c r="EBG398" s="247"/>
      <c r="EBH398" s="247"/>
      <c r="EBI398" s="247"/>
      <c r="EBJ398" s="247"/>
      <c r="EBK398" s="247"/>
      <c r="EBL398" s="247"/>
      <c r="EBM398" s="247"/>
      <c r="EBN398" s="247"/>
      <c r="EBO398" s="247"/>
      <c r="EBP398" s="247"/>
      <c r="EBQ398" s="247"/>
      <c r="EBR398" s="247"/>
      <c r="EBS398" s="247"/>
      <c r="EBT398" s="247"/>
      <c r="EBU398" s="247"/>
      <c r="EBV398" s="247"/>
      <c r="EBW398" s="247"/>
      <c r="EBX398" s="247"/>
      <c r="EBY398" s="247"/>
      <c r="EBZ398" s="247"/>
      <c r="ECA398" s="247"/>
      <c r="ECB398" s="247"/>
      <c r="ECC398" s="247"/>
      <c r="ECD398" s="247"/>
      <c r="ECE398" s="247"/>
      <c r="ECF398" s="247"/>
      <c r="ECG398" s="247"/>
      <c r="ECH398" s="247"/>
      <c r="ECI398" s="247"/>
      <c r="ECJ398" s="247"/>
      <c r="ECK398" s="247"/>
      <c r="ECL398" s="247"/>
      <c r="ECM398" s="247"/>
      <c r="ECN398" s="247"/>
      <c r="ECO398" s="247"/>
      <c r="ECP398" s="247"/>
      <c r="ECQ398" s="247"/>
      <c r="ECR398" s="247"/>
      <c r="ECS398" s="247"/>
      <c r="ECT398" s="247"/>
      <c r="ECU398" s="247"/>
      <c r="ECV398" s="247"/>
      <c r="ECW398" s="247"/>
      <c r="ECX398" s="247"/>
      <c r="ECY398" s="247"/>
      <c r="ECZ398" s="247"/>
      <c r="EDA398" s="247"/>
      <c r="EDB398" s="247"/>
      <c r="EDC398" s="247"/>
      <c r="EDD398" s="247"/>
      <c r="EDE398" s="247"/>
      <c r="EDF398" s="247"/>
      <c r="EDG398" s="247"/>
      <c r="EDH398" s="247"/>
      <c r="EDI398" s="247"/>
      <c r="EDJ398" s="247"/>
      <c r="EDK398" s="247"/>
      <c r="EDL398" s="247"/>
      <c r="EDM398" s="247"/>
      <c r="EDN398" s="247"/>
      <c r="EDO398" s="247"/>
      <c r="EDP398" s="247"/>
      <c r="EDQ398" s="247"/>
      <c r="EDR398" s="247"/>
      <c r="EDS398" s="247"/>
      <c r="EDT398" s="247"/>
      <c r="EDU398" s="247"/>
      <c r="EDV398" s="247"/>
      <c r="EDW398" s="247"/>
      <c r="EDX398" s="247"/>
      <c r="EDY398" s="247"/>
      <c r="EDZ398" s="247"/>
      <c r="EEA398" s="247"/>
      <c r="EEB398" s="247"/>
      <c r="EEC398" s="247"/>
      <c r="EED398" s="247"/>
      <c r="EEE398" s="247"/>
      <c r="EEF398" s="247"/>
      <c r="EEG398" s="247"/>
      <c r="EEH398" s="247"/>
      <c r="EEI398" s="247"/>
      <c r="EEJ398" s="247"/>
      <c r="EEK398" s="247"/>
      <c r="EEL398" s="247"/>
      <c r="EEM398" s="247"/>
      <c r="EEN398" s="247"/>
      <c r="EEO398" s="247"/>
      <c r="EEP398" s="247"/>
      <c r="EEQ398" s="247"/>
      <c r="EER398" s="247"/>
      <c r="EES398" s="247"/>
      <c r="EET398" s="247"/>
      <c r="EEU398" s="247"/>
      <c r="EEV398" s="247"/>
      <c r="EEW398" s="247"/>
      <c r="EEX398" s="247"/>
      <c r="EEY398" s="247"/>
      <c r="EEZ398" s="247"/>
      <c r="EFA398" s="247"/>
      <c r="EFB398" s="247"/>
      <c r="EFC398" s="247"/>
      <c r="EFD398" s="247"/>
      <c r="EFE398" s="247"/>
      <c r="EFF398" s="247"/>
      <c r="EFG398" s="247"/>
      <c r="EFH398" s="247"/>
      <c r="EFI398" s="247"/>
      <c r="EFJ398" s="247"/>
      <c r="EFK398" s="247"/>
      <c r="EFL398" s="247"/>
      <c r="EFM398" s="247"/>
      <c r="EFN398" s="247"/>
      <c r="EFO398" s="247"/>
      <c r="EFP398" s="247"/>
      <c r="EFQ398" s="247"/>
      <c r="EFR398" s="247"/>
      <c r="EFS398" s="247"/>
      <c r="EFT398" s="247"/>
      <c r="EFU398" s="247"/>
      <c r="EFV398" s="247"/>
      <c r="EFW398" s="247"/>
      <c r="EFX398" s="247"/>
      <c r="EFY398" s="247"/>
      <c r="EFZ398" s="247"/>
      <c r="EGA398" s="247"/>
      <c r="EGB398" s="247"/>
      <c r="EGC398" s="247"/>
      <c r="EGD398" s="247"/>
      <c r="EGE398" s="247"/>
      <c r="EGF398" s="247"/>
      <c r="EGG398" s="247"/>
      <c r="EGH398" s="247"/>
      <c r="EGI398" s="247"/>
      <c r="EGJ398" s="247"/>
      <c r="EGK398" s="247"/>
      <c r="EGL398" s="247"/>
      <c r="EGM398" s="247"/>
      <c r="EGN398" s="247"/>
      <c r="EGO398" s="247"/>
      <c r="EGP398" s="247"/>
      <c r="EGQ398" s="247"/>
      <c r="EGR398" s="247"/>
      <c r="EGS398" s="247"/>
      <c r="EGT398" s="247"/>
      <c r="EGU398" s="247"/>
      <c r="EGV398" s="247"/>
      <c r="EGW398" s="247"/>
      <c r="EGX398" s="247"/>
      <c r="EGY398" s="247"/>
      <c r="EGZ398" s="247"/>
      <c r="EHA398" s="247"/>
      <c r="EHB398" s="247"/>
      <c r="EHC398" s="247"/>
      <c r="EHD398" s="247"/>
      <c r="EHE398" s="247"/>
      <c r="EHF398" s="247"/>
      <c r="EHG398" s="247"/>
      <c r="EHH398" s="247"/>
      <c r="EHI398" s="247"/>
      <c r="EHJ398" s="247"/>
      <c r="EHK398" s="247"/>
      <c r="EHL398" s="247"/>
      <c r="EHM398" s="247"/>
      <c r="EHN398" s="247"/>
      <c r="EHO398" s="247"/>
      <c r="EHP398" s="247"/>
      <c r="EHQ398" s="247"/>
      <c r="EHR398" s="247"/>
      <c r="EHS398" s="247"/>
      <c r="EHT398" s="247"/>
      <c r="EHU398" s="247"/>
      <c r="EHV398" s="247"/>
      <c r="EHW398" s="247"/>
      <c r="EHX398" s="247"/>
      <c r="EHY398" s="247"/>
      <c r="EHZ398" s="247"/>
      <c r="EIA398" s="247"/>
      <c r="EIB398" s="247"/>
      <c r="EIC398" s="247"/>
      <c r="EID398" s="247"/>
      <c r="EIE398" s="247"/>
      <c r="EIF398" s="247"/>
      <c r="EIG398" s="247"/>
      <c r="EIH398" s="247"/>
      <c r="EII398" s="247"/>
      <c r="EIJ398" s="247"/>
      <c r="EIK398" s="247"/>
      <c r="EIL398" s="247"/>
      <c r="EIM398" s="247"/>
      <c r="EIN398" s="247"/>
      <c r="EIO398" s="247"/>
      <c r="EIP398" s="247"/>
      <c r="EIQ398" s="247"/>
      <c r="EIR398" s="247"/>
      <c r="EIS398" s="247"/>
      <c r="EIT398" s="247"/>
      <c r="EIU398" s="247"/>
      <c r="EIV398" s="247"/>
      <c r="EIW398" s="247"/>
      <c r="EIX398" s="247"/>
      <c r="EIY398" s="247"/>
      <c r="EIZ398" s="247"/>
      <c r="EJA398" s="247"/>
      <c r="EJB398" s="247"/>
      <c r="EJC398" s="247"/>
      <c r="EJD398" s="247"/>
      <c r="EJE398" s="247"/>
      <c r="EJF398" s="247"/>
      <c r="EJG398" s="247"/>
      <c r="EJH398" s="247"/>
      <c r="EJI398" s="247"/>
      <c r="EJJ398" s="247"/>
      <c r="EJK398" s="247"/>
      <c r="EJL398" s="247"/>
      <c r="EJM398" s="247"/>
      <c r="EJN398" s="247"/>
      <c r="EJO398" s="247"/>
      <c r="EJP398" s="247"/>
      <c r="EJQ398" s="247"/>
      <c r="EJR398" s="247"/>
      <c r="EJS398" s="247"/>
      <c r="EJT398" s="247"/>
      <c r="EJU398" s="247"/>
      <c r="EJV398" s="247"/>
      <c r="EJW398" s="247"/>
      <c r="EJX398" s="247"/>
      <c r="EJY398" s="247"/>
      <c r="EJZ398" s="247"/>
      <c r="EKA398" s="247"/>
      <c r="EKB398" s="247"/>
      <c r="EKC398" s="247"/>
      <c r="EKD398" s="247"/>
      <c r="EKE398" s="247"/>
      <c r="EKF398" s="247"/>
      <c r="EKG398" s="247"/>
      <c r="EKH398" s="247"/>
      <c r="EKI398" s="247"/>
      <c r="EKJ398" s="247"/>
      <c r="EKK398" s="247"/>
      <c r="EKL398" s="247"/>
      <c r="EKM398" s="247"/>
      <c r="EKN398" s="247"/>
      <c r="EKO398" s="247"/>
      <c r="EKP398" s="247"/>
      <c r="EKQ398" s="247"/>
      <c r="EKR398" s="247"/>
      <c r="EKS398" s="247"/>
      <c r="EKT398" s="247"/>
      <c r="EKU398" s="247"/>
      <c r="EKV398" s="247"/>
      <c r="EKW398" s="247"/>
      <c r="EKX398" s="247"/>
      <c r="EKY398" s="247"/>
      <c r="EKZ398" s="247"/>
      <c r="ELA398" s="247"/>
      <c r="ELB398" s="247"/>
      <c r="ELC398" s="247"/>
      <c r="ELD398" s="247"/>
      <c r="ELE398" s="247"/>
      <c r="ELF398" s="247"/>
      <c r="ELG398" s="247"/>
      <c r="ELH398" s="247"/>
      <c r="ELI398" s="247"/>
      <c r="ELJ398" s="247"/>
      <c r="ELK398" s="247"/>
      <c r="ELL398" s="247"/>
      <c r="ELM398" s="247"/>
      <c r="ELN398" s="247"/>
      <c r="ELO398" s="247"/>
      <c r="ELP398" s="247"/>
      <c r="ELQ398" s="247"/>
      <c r="ELR398" s="247"/>
      <c r="ELS398" s="247"/>
      <c r="ELT398" s="247"/>
      <c r="ELU398" s="247"/>
      <c r="ELV398" s="247"/>
      <c r="ELW398" s="247"/>
      <c r="ELX398" s="247"/>
      <c r="ELY398" s="247"/>
      <c r="ELZ398" s="247"/>
      <c r="EMA398" s="247"/>
      <c r="EMB398" s="247"/>
      <c r="EMC398" s="247"/>
      <c r="EMD398" s="247"/>
      <c r="EME398" s="247"/>
      <c r="EMF398" s="247"/>
      <c r="EMG398" s="247"/>
      <c r="EMH398" s="247"/>
      <c r="EMI398" s="247"/>
      <c r="EMJ398" s="247"/>
      <c r="EMK398" s="247"/>
      <c r="EML398" s="247"/>
      <c r="EMM398" s="247"/>
      <c r="EMN398" s="247"/>
      <c r="EMO398" s="247"/>
      <c r="EMP398" s="247"/>
      <c r="EMQ398" s="247"/>
      <c r="EMR398" s="247"/>
      <c r="EMS398" s="247"/>
      <c r="EMT398" s="247"/>
      <c r="EMU398" s="247"/>
      <c r="EMV398" s="247"/>
      <c r="EMW398" s="247"/>
      <c r="EMX398" s="247"/>
      <c r="EMY398" s="247"/>
      <c r="EMZ398" s="247"/>
      <c r="ENA398" s="247"/>
      <c r="ENB398" s="247"/>
      <c r="ENC398" s="247"/>
      <c r="END398" s="247"/>
      <c r="ENE398" s="247"/>
      <c r="ENF398" s="247"/>
      <c r="ENG398" s="247"/>
      <c r="ENH398" s="247"/>
      <c r="ENI398" s="247"/>
      <c r="ENJ398" s="247"/>
      <c r="ENK398" s="247"/>
      <c r="ENL398" s="247"/>
      <c r="ENM398" s="247"/>
      <c r="ENN398" s="247"/>
      <c r="ENO398" s="247"/>
      <c r="ENP398" s="247"/>
      <c r="ENQ398" s="247"/>
      <c r="ENR398" s="247"/>
      <c r="ENS398" s="247"/>
      <c r="ENT398" s="247"/>
      <c r="ENU398" s="247"/>
      <c r="ENV398" s="247"/>
      <c r="ENW398" s="247"/>
      <c r="ENX398" s="247"/>
      <c r="ENY398" s="247"/>
      <c r="ENZ398" s="247"/>
      <c r="EOA398" s="247"/>
      <c r="EOB398" s="247"/>
      <c r="EOC398" s="247"/>
      <c r="EOD398" s="247"/>
      <c r="EOE398" s="247"/>
      <c r="EOF398" s="247"/>
      <c r="EOG398" s="247"/>
      <c r="EOH398" s="247"/>
      <c r="EOI398" s="247"/>
      <c r="EOJ398" s="247"/>
      <c r="EOK398" s="247"/>
      <c r="EOL398" s="247"/>
      <c r="EOM398" s="247"/>
      <c r="EON398" s="247"/>
      <c r="EOO398" s="247"/>
      <c r="EOP398" s="247"/>
      <c r="EOQ398" s="247"/>
      <c r="EOR398" s="247"/>
      <c r="EOS398" s="247"/>
      <c r="EOT398" s="247"/>
      <c r="EOU398" s="247"/>
      <c r="EOV398" s="247"/>
      <c r="EOW398" s="247"/>
      <c r="EOX398" s="247"/>
      <c r="EOY398" s="247"/>
      <c r="EOZ398" s="247"/>
      <c r="EPA398" s="247"/>
      <c r="EPB398" s="247"/>
      <c r="EPC398" s="247"/>
      <c r="EPD398" s="247"/>
      <c r="EPE398" s="247"/>
      <c r="EPF398" s="247"/>
      <c r="EPG398" s="247"/>
      <c r="EPH398" s="247"/>
      <c r="EPI398" s="247"/>
      <c r="EPJ398" s="247"/>
      <c r="EPK398" s="247"/>
      <c r="EPL398" s="247"/>
      <c r="EPM398" s="247"/>
      <c r="EPN398" s="247"/>
      <c r="EPO398" s="247"/>
      <c r="EPP398" s="247"/>
      <c r="EPQ398" s="247"/>
      <c r="EPR398" s="247"/>
      <c r="EPS398" s="247"/>
      <c r="EPT398" s="247"/>
      <c r="EPU398" s="247"/>
      <c r="EPV398" s="247"/>
      <c r="EPW398" s="247"/>
      <c r="EPX398" s="247"/>
      <c r="EPY398" s="247"/>
      <c r="EPZ398" s="247"/>
      <c r="EQA398" s="247"/>
      <c r="EQB398" s="247"/>
      <c r="EQC398" s="247"/>
      <c r="EQD398" s="247"/>
      <c r="EQE398" s="247"/>
      <c r="EQF398" s="247"/>
      <c r="EQG398" s="247"/>
      <c r="EQH398" s="247"/>
      <c r="EQI398" s="247"/>
      <c r="EQJ398" s="247"/>
      <c r="EQK398" s="247"/>
      <c r="EQL398" s="247"/>
      <c r="EQM398" s="247"/>
      <c r="EQN398" s="247"/>
      <c r="EQO398" s="247"/>
      <c r="EQP398" s="247"/>
      <c r="EQQ398" s="247"/>
      <c r="EQR398" s="247"/>
      <c r="EQS398" s="247"/>
      <c r="EQT398" s="247"/>
      <c r="EQU398" s="247"/>
      <c r="EQV398" s="247"/>
      <c r="EQW398" s="247"/>
      <c r="EQX398" s="247"/>
      <c r="EQY398" s="247"/>
      <c r="EQZ398" s="247"/>
      <c r="ERA398" s="247"/>
      <c r="ERB398" s="247"/>
      <c r="ERC398" s="247"/>
      <c r="ERD398" s="247"/>
      <c r="ERE398" s="247"/>
      <c r="ERF398" s="247"/>
      <c r="ERG398" s="247"/>
      <c r="ERH398" s="247"/>
      <c r="ERI398" s="247"/>
      <c r="ERJ398" s="247"/>
      <c r="ERK398" s="247"/>
      <c r="ERL398" s="247"/>
      <c r="ERM398" s="247"/>
      <c r="ERN398" s="247"/>
      <c r="ERO398" s="247"/>
      <c r="ERP398" s="247"/>
      <c r="ERQ398" s="247"/>
      <c r="ERR398" s="247"/>
      <c r="ERS398" s="247"/>
      <c r="ERT398" s="247"/>
      <c r="ERU398" s="247"/>
      <c r="ERV398" s="247"/>
      <c r="ERW398" s="247"/>
      <c r="ERX398" s="247"/>
      <c r="ERY398" s="247"/>
      <c r="ERZ398" s="247"/>
      <c r="ESA398" s="247"/>
      <c r="ESB398" s="247"/>
      <c r="ESC398" s="247"/>
      <c r="ESD398" s="247"/>
      <c r="ESE398" s="247"/>
      <c r="ESF398" s="247"/>
      <c r="ESG398" s="247"/>
      <c r="ESH398" s="247"/>
      <c r="ESI398" s="247"/>
      <c r="ESJ398" s="247"/>
      <c r="ESK398" s="247"/>
      <c r="ESL398" s="247"/>
      <c r="ESM398" s="247"/>
      <c r="ESN398" s="247"/>
      <c r="ESO398" s="247"/>
      <c r="ESP398" s="247"/>
      <c r="ESQ398" s="247"/>
      <c r="ESR398" s="247"/>
      <c r="ESS398" s="247"/>
      <c r="EST398" s="247"/>
      <c r="ESU398" s="247"/>
      <c r="ESV398" s="247"/>
      <c r="ESW398" s="247"/>
      <c r="ESX398" s="247"/>
      <c r="ESY398" s="247"/>
      <c r="ESZ398" s="247"/>
      <c r="ETA398" s="247"/>
      <c r="ETB398" s="247"/>
      <c r="ETC398" s="247"/>
      <c r="ETD398" s="247"/>
      <c r="ETE398" s="247"/>
      <c r="ETF398" s="247"/>
      <c r="ETG398" s="247"/>
      <c r="ETH398" s="247"/>
      <c r="ETI398" s="247"/>
      <c r="ETJ398" s="247"/>
      <c r="ETK398" s="247"/>
      <c r="ETL398" s="247"/>
      <c r="ETM398" s="247"/>
      <c r="ETN398" s="247"/>
      <c r="ETO398" s="247"/>
      <c r="ETP398" s="247"/>
      <c r="ETQ398" s="247"/>
      <c r="ETR398" s="247"/>
      <c r="ETS398" s="247"/>
      <c r="ETT398" s="247"/>
      <c r="ETU398" s="247"/>
      <c r="ETV398" s="247"/>
      <c r="ETW398" s="247"/>
      <c r="ETX398" s="247"/>
      <c r="ETY398" s="247"/>
      <c r="ETZ398" s="247"/>
      <c r="EUA398" s="247"/>
      <c r="EUB398" s="247"/>
      <c r="EUC398" s="247"/>
      <c r="EUD398" s="247"/>
      <c r="EUE398" s="247"/>
      <c r="EUF398" s="247"/>
      <c r="EUG398" s="247"/>
      <c r="EUH398" s="247"/>
      <c r="EUI398" s="247"/>
      <c r="EUJ398" s="247"/>
      <c r="EUK398" s="247"/>
      <c r="EUL398" s="247"/>
      <c r="EUM398" s="247"/>
      <c r="EUN398" s="247"/>
      <c r="EUO398" s="247"/>
      <c r="EUP398" s="247"/>
      <c r="EUQ398" s="247"/>
      <c r="EUR398" s="247"/>
      <c r="EUS398" s="247"/>
      <c r="EUT398" s="247"/>
      <c r="EUU398" s="247"/>
      <c r="EUV398" s="247"/>
      <c r="EUW398" s="247"/>
      <c r="EUX398" s="247"/>
      <c r="EUY398" s="247"/>
      <c r="EUZ398" s="247"/>
      <c r="EVA398" s="247"/>
      <c r="EVB398" s="247"/>
      <c r="EVC398" s="247"/>
      <c r="EVD398" s="247"/>
      <c r="EVE398" s="247"/>
      <c r="EVF398" s="247"/>
      <c r="EVG398" s="247"/>
      <c r="EVH398" s="247"/>
      <c r="EVI398" s="247"/>
      <c r="EVJ398" s="247"/>
      <c r="EVK398" s="247"/>
      <c r="EVL398" s="247"/>
      <c r="EVM398" s="247"/>
      <c r="EVN398" s="247"/>
      <c r="EVO398" s="247"/>
      <c r="EVP398" s="247"/>
      <c r="EVQ398" s="247"/>
      <c r="EVR398" s="247"/>
      <c r="EVS398" s="247"/>
      <c r="EVT398" s="247"/>
      <c r="EVU398" s="247"/>
      <c r="EVV398" s="247"/>
      <c r="EVW398" s="247"/>
      <c r="EVX398" s="247"/>
      <c r="EVY398" s="247"/>
      <c r="EVZ398" s="247"/>
      <c r="EWA398" s="247"/>
      <c r="EWB398" s="247"/>
      <c r="EWC398" s="247"/>
      <c r="EWD398" s="247"/>
      <c r="EWE398" s="247"/>
      <c r="EWF398" s="247"/>
      <c r="EWG398" s="247"/>
      <c r="EWH398" s="247"/>
      <c r="EWI398" s="247"/>
      <c r="EWJ398" s="247"/>
      <c r="EWK398" s="247"/>
      <c r="EWL398" s="247"/>
      <c r="EWM398" s="247"/>
      <c r="EWN398" s="247"/>
      <c r="EWO398" s="247"/>
      <c r="EWP398" s="247"/>
      <c r="EWQ398" s="247"/>
      <c r="EWR398" s="247"/>
      <c r="EWS398" s="247"/>
      <c r="EWT398" s="247"/>
      <c r="EWU398" s="247"/>
      <c r="EWV398" s="247"/>
      <c r="EWW398" s="247"/>
      <c r="EWX398" s="247"/>
      <c r="EWY398" s="247"/>
      <c r="EWZ398" s="247"/>
      <c r="EXA398" s="247"/>
      <c r="EXB398" s="247"/>
      <c r="EXC398" s="247"/>
      <c r="EXD398" s="247"/>
      <c r="EXE398" s="247"/>
      <c r="EXF398" s="247"/>
      <c r="EXG398" s="247"/>
      <c r="EXH398" s="247"/>
      <c r="EXI398" s="247"/>
      <c r="EXJ398" s="247"/>
      <c r="EXK398" s="247"/>
      <c r="EXL398" s="247"/>
      <c r="EXM398" s="247"/>
      <c r="EXN398" s="247"/>
      <c r="EXO398" s="247"/>
      <c r="EXP398" s="247"/>
      <c r="EXQ398" s="247"/>
      <c r="EXR398" s="247"/>
      <c r="EXS398" s="247"/>
      <c r="EXT398" s="247"/>
      <c r="EXU398" s="247"/>
      <c r="EXV398" s="247"/>
      <c r="EXW398" s="247"/>
      <c r="EXX398" s="247"/>
      <c r="EXY398" s="247"/>
      <c r="EXZ398" s="247"/>
      <c r="EYA398" s="247"/>
      <c r="EYB398" s="247"/>
      <c r="EYC398" s="247"/>
      <c r="EYD398" s="247"/>
      <c r="EYE398" s="247"/>
      <c r="EYF398" s="247"/>
      <c r="EYG398" s="247"/>
      <c r="EYH398" s="247"/>
      <c r="EYI398" s="247"/>
      <c r="EYJ398" s="247"/>
      <c r="EYK398" s="247"/>
      <c r="EYL398" s="247"/>
      <c r="EYM398" s="247"/>
      <c r="EYN398" s="247"/>
      <c r="EYO398" s="247"/>
      <c r="EYP398" s="247"/>
      <c r="EYQ398" s="247"/>
      <c r="EYR398" s="247"/>
      <c r="EYS398" s="247"/>
      <c r="EYT398" s="247"/>
      <c r="EYU398" s="247"/>
      <c r="EYV398" s="247"/>
      <c r="EYW398" s="247"/>
      <c r="EYX398" s="247"/>
      <c r="EYY398" s="247"/>
      <c r="EYZ398" s="247"/>
      <c r="EZA398" s="247"/>
      <c r="EZB398" s="247"/>
      <c r="EZC398" s="247"/>
      <c r="EZD398" s="247"/>
      <c r="EZE398" s="247"/>
      <c r="EZF398" s="247"/>
      <c r="EZG398" s="247"/>
      <c r="EZH398" s="247"/>
      <c r="EZI398" s="247"/>
      <c r="EZJ398" s="247"/>
      <c r="EZK398" s="247"/>
      <c r="EZL398" s="247"/>
      <c r="EZM398" s="247"/>
      <c r="EZN398" s="247"/>
      <c r="EZO398" s="247"/>
      <c r="EZP398" s="247"/>
      <c r="EZQ398" s="247"/>
      <c r="EZR398" s="247"/>
      <c r="EZS398" s="247"/>
      <c r="EZT398" s="247"/>
      <c r="EZU398" s="247"/>
      <c r="EZV398" s="247"/>
      <c r="EZW398" s="247"/>
      <c r="EZX398" s="247"/>
      <c r="EZY398" s="247"/>
      <c r="EZZ398" s="247"/>
      <c r="FAA398" s="247"/>
      <c r="FAB398" s="247"/>
      <c r="FAC398" s="247"/>
      <c r="FAD398" s="247"/>
      <c r="FAE398" s="247"/>
      <c r="FAF398" s="247"/>
      <c r="FAG398" s="247"/>
      <c r="FAH398" s="247"/>
      <c r="FAI398" s="247"/>
      <c r="FAJ398" s="247"/>
      <c r="FAK398" s="247"/>
      <c r="FAL398" s="247"/>
      <c r="FAM398" s="247"/>
      <c r="FAN398" s="247"/>
      <c r="FAO398" s="247"/>
      <c r="FAP398" s="247"/>
      <c r="FAQ398" s="247"/>
      <c r="FAR398" s="247"/>
      <c r="FAS398" s="247"/>
      <c r="FAT398" s="247"/>
      <c r="FAU398" s="247"/>
      <c r="FAV398" s="247"/>
      <c r="FAW398" s="247"/>
      <c r="FAX398" s="247"/>
      <c r="FAY398" s="247"/>
      <c r="FAZ398" s="247"/>
      <c r="FBA398" s="247"/>
      <c r="FBB398" s="247"/>
      <c r="FBC398" s="247"/>
      <c r="FBD398" s="247"/>
      <c r="FBE398" s="247"/>
      <c r="FBF398" s="247"/>
      <c r="FBG398" s="247"/>
      <c r="FBH398" s="247"/>
      <c r="FBI398" s="247"/>
      <c r="FBJ398" s="247"/>
      <c r="FBK398" s="247"/>
      <c r="FBL398" s="247"/>
      <c r="FBM398" s="247"/>
      <c r="FBN398" s="247"/>
      <c r="FBO398" s="247"/>
      <c r="FBP398" s="247"/>
      <c r="FBQ398" s="247"/>
      <c r="FBR398" s="247"/>
      <c r="FBS398" s="247"/>
      <c r="FBT398" s="247"/>
      <c r="FBU398" s="247"/>
      <c r="FBV398" s="247"/>
      <c r="FBW398" s="247"/>
      <c r="FBX398" s="247"/>
      <c r="FBY398" s="247"/>
      <c r="FBZ398" s="247"/>
      <c r="FCA398" s="247"/>
      <c r="FCB398" s="247"/>
      <c r="FCC398" s="247"/>
      <c r="FCD398" s="247"/>
      <c r="FCE398" s="247"/>
      <c r="FCF398" s="247"/>
      <c r="FCG398" s="247"/>
      <c r="FCH398" s="247"/>
      <c r="FCI398" s="247"/>
      <c r="FCJ398" s="247"/>
      <c r="FCK398" s="247"/>
      <c r="FCL398" s="247"/>
      <c r="FCM398" s="247"/>
      <c r="FCN398" s="247"/>
      <c r="FCO398" s="247"/>
      <c r="FCP398" s="247"/>
      <c r="FCQ398" s="247"/>
      <c r="FCR398" s="247"/>
      <c r="FCS398" s="247"/>
      <c r="FCT398" s="247"/>
      <c r="FCU398" s="247"/>
      <c r="FCV398" s="247"/>
      <c r="FCW398" s="247"/>
      <c r="FCX398" s="247"/>
      <c r="FCY398" s="247"/>
      <c r="FCZ398" s="247"/>
      <c r="FDA398" s="247"/>
      <c r="FDB398" s="247"/>
      <c r="FDC398" s="247"/>
      <c r="FDD398" s="247"/>
      <c r="FDE398" s="247"/>
      <c r="FDF398" s="247"/>
      <c r="FDG398" s="247"/>
      <c r="FDH398" s="247"/>
      <c r="FDI398" s="247"/>
      <c r="FDJ398" s="247"/>
      <c r="FDK398" s="247"/>
      <c r="FDL398" s="247"/>
      <c r="FDM398" s="247"/>
      <c r="FDN398" s="247"/>
      <c r="FDO398" s="247"/>
      <c r="FDP398" s="247"/>
      <c r="FDQ398" s="247"/>
      <c r="FDR398" s="247"/>
      <c r="FDS398" s="247"/>
      <c r="FDT398" s="247"/>
      <c r="FDU398" s="247"/>
      <c r="FDV398" s="247"/>
      <c r="FDW398" s="247"/>
      <c r="FDX398" s="247"/>
      <c r="FDY398" s="247"/>
      <c r="FDZ398" s="247"/>
      <c r="FEA398" s="247"/>
      <c r="FEB398" s="247"/>
      <c r="FEC398" s="247"/>
      <c r="FED398" s="247"/>
      <c r="FEE398" s="247"/>
      <c r="FEF398" s="247"/>
      <c r="FEG398" s="247"/>
      <c r="FEH398" s="247"/>
      <c r="FEI398" s="247"/>
      <c r="FEJ398" s="247"/>
      <c r="FEK398" s="247"/>
      <c r="FEL398" s="247"/>
      <c r="FEM398" s="247"/>
      <c r="FEN398" s="247"/>
      <c r="FEO398" s="247"/>
      <c r="FEP398" s="247"/>
      <c r="FEQ398" s="247"/>
      <c r="FER398" s="247"/>
      <c r="FES398" s="247"/>
      <c r="FET398" s="247"/>
      <c r="FEU398" s="247"/>
      <c r="FEV398" s="247"/>
      <c r="FEW398" s="247"/>
      <c r="FEX398" s="247"/>
      <c r="FEY398" s="247"/>
      <c r="FEZ398" s="247"/>
      <c r="FFA398" s="247"/>
      <c r="FFB398" s="247"/>
      <c r="FFC398" s="247"/>
      <c r="FFD398" s="247"/>
      <c r="FFE398" s="247"/>
      <c r="FFF398" s="247"/>
      <c r="FFG398" s="247"/>
      <c r="FFH398" s="247"/>
      <c r="FFI398" s="247"/>
      <c r="FFJ398" s="247"/>
      <c r="FFK398" s="247"/>
      <c r="FFL398" s="247"/>
      <c r="FFM398" s="247"/>
      <c r="FFN398" s="247"/>
      <c r="FFO398" s="247"/>
      <c r="FFP398" s="247"/>
      <c r="FFQ398" s="247"/>
      <c r="FFR398" s="247"/>
      <c r="FFS398" s="247"/>
      <c r="FFT398" s="247"/>
      <c r="FFU398" s="247"/>
      <c r="FFV398" s="247"/>
      <c r="FFW398" s="247"/>
      <c r="FFX398" s="247"/>
      <c r="FFY398" s="247"/>
      <c r="FFZ398" s="247"/>
      <c r="FGA398" s="247"/>
      <c r="FGB398" s="247"/>
      <c r="FGC398" s="247"/>
      <c r="FGD398" s="247"/>
      <c r="FGE398" s="247"/>
      <c r="FGF398" s="247"/>
      <c r="FGG398" s="247"/>
      <c r="FGH398" s="247"/>
      <c r="FGI398" s="247"/>
      <c r="FGJ398" s="247"/>
      <c r="FGK398" s="247"/>
      <c r="FGL398" s="247"/>
      <c r="FGM398" s="247"/>
      <c r="FGN398" s="247"/>
      <c r="FGO398" s="247"/>
      <c r="FGP398" s="247"/>
      <c r="FGQ398" s="247"/>
      <c r="FGR398" s="247"/>
      <c r="FGS398" s="247"/>
      <c r="FGT398" s="247"/>
      <c r="FGU398" s="247"/>
      <c r="FGV398" s="247"/>
      <c r="FGW398" s="247"/>
      <c r="FGX398" s="247"/>
      <c r="FGY398" s="247"/>
      <c r="FGZ398" s="247"/>
      <c r="FHA398" s="247"/>
      <c r="FHB398" s="247"/>
      <c r="FHC398" s="247"/>
      <c r="FHD398" s="247"/>
      <c r="FHE398" s="247"/>
      <c r="FHF398" s="247"/>
      <c r="FHG398" s="247"/>
      <c r="FHH398" s="247"/>
      <c r="FHI398" s="247"/>
      <c r="FHJ398" s="247"/>
      <c r="FHK398" s="247"/>
      <c r="FHL398" s="247"/>
      <c r="FHM398" s="247"/>
      <c r="FHN398" s="247"/>
      <c r="FHO398" s="247"/>
      <c r="FHP398" s="247"/>
      <c r="FHQ398" s="247"/>
      <c r="FHR398" s="247"/>
      <c r="FHS398" s="247"/>
      <c r="FHT398" s="247"/>
      <c r="FHU398" s="247"/>
      <c r="FHV398" s="247"/>
      <c r="FHW398" s="247"/>
      <c r="FHX398" s="247"/>
      <c r="FHY398" s="247"/>
      <c r="FHZ398" s="247"/>
      <c r="FIA398" s="247"/>
      <c r="FIB398" s="247"/>
      <c r="FIC398" s="247"/>
      <c r="FID398" s="247"/>
      <c r="FIE398" s="247"/>
      <c r="FIF398" s="247"/>
      <c r="FIG398" s="247"/>
      <c r="FIH398" s="247"/>
      <c r="FII398" s="247"/>
      <c r="FIJ398" s="247"/>
      <c r="FIK398" s="247"/>
      <c r="FIL398" s="247"/>
      <c r="FIM398" s="247"/>
      <c r="FIN398" s="247"/>
      <c r="FIO398" s="247"/>
      <c r="FIP398" s="247"/>
      <c r="FIQ398" s="247"/>
      <c r="FIR398" s="247"/>
      <c r="FIS398" s="247"/>
      <c r="FIT398" s="247"/>
      <c r="FIU398" s="247"/>
      <c r="FIV398" s="247"/>
      <c r="FIW398" s="247"/>
      <c r="FIX398" s="247"/>
      <c r="FIY398" s="247"/>
      <c r="FIZ398" s="247"/>
      <c r="FJA398" s="247"/>
      <c r="FJB398" s="247"/>
      <c r="FJC398" s="247"/>
      <c r="FJD398" s="247"/>
      <c r="FJE398" s="247"/>
      <c r="FJF398" s="247"/>
      <c r="FJG398" s="247"/>
      <c r="FJH398" s="247"/>
      <c r="FJI398" s="247"/>
      <c r="FJJ398" s="247"/>
      <c r="FJK398" s="247"/>
      <c r="FJL398" s="247"/>
      <c r="FJM398" s="247"/>
      <c r="FJN398" s="247"/>
      <c r="FJO398" s="247"/>
      <c r="FJP398" s="247"/>
      <c r="FJQ398" s="247"/>
      <c r="FJR398" s="247"/>
      <c r="FJS398" s="247"/>
      <c r="FJT398" s="247"/>
      <c r="FJU398" s="247"/>
      <c r="FJV398" s="247"/>
      <c r="FJW398" s="247"/>
      <c r="FJX398" s="247"/>
      <c r="FJY398" s="247"/>
      <c r="FJZ398" s="247"/>
      <c r="FKA398" s="247"/>
      <c r="FKB398" s="247"/>
      <c r="FKC398" s="247"/>
      <c r="FKD398" s="247"/>
      <c r="FKE398" s="247"/>
      <c r="FKF398" s="247"/>
      <c r="FKG398" s="247"/>
      <c r="FKH398" s="247"/>
      <c r="FKI398" s="247"/>
      <c r="FKJ398" s="247"/>
      <c r="FKK398" s="247"/>
      <c r="FKL398" s="247"/>
      <c r="FKM398" s="247"/>
      <c r="FKN398" s="247"/>
      <c r="FKO398" s="247"/>
      <c r="FKP398" s="247"/>
      <c r="FKQ398" s="247"/>
      <c r="FKR398" s="247"/>
      <c r="FKS398" s="247"/>
      <c r="FKT398" s="247"/>
      <c r="FKU398" s="247"/>
      <c r="FKV398" s="247"/>
      <c r="FKW398" s="247"/>
      <c r="FKX398" s="247"/>
      <c r="FKY398" s="247"/>
      <c r="FKZ398" s="247"/>
      <c r="FLA398" s="247"/>
      <c r="FLB398" s="247"/>
      <c r="FLC398" s="247"/>
      <c r="FLD398" s="247"/>
      <c r="FLE398" s="247"/>
      <c r="FLF398" s="247"/>
      <c r="FLG398" s="247"/>
      <c r="FLH398" s="247"/>
      <c r="FLI398" s="247"/>
      <c r="FLJ398" s="247"/>
      <c r="FLK398" s="247"/>
      <c r="FLL398" s="247"/>
      <c r="FLM398" s="247"/>
      <c r="FLN398" s="247"/>
      <c r="FLO398" s="247"/>
      <c r="FLP398" s="247"/>
      <c r="FLQ398" s="247"/>
      <c r="FLR398" s="247"/>
      <c r="FLS398" s="247"/>
      <c r="FLT398" s="247"/>
      <c r="FLU398" s="247"/>
      <c r="FLV398" s="247"/>
      <c r="FLW398" s="247"/>
      <c r="FLX398" s="247"/>
      <c r="FLY398" s="247"/>
      <c r="FLZ398" s="247"/>
      <c r="FMA398" s="247"/>
      <c r="FMB398" s="247"/>
      <c r="FMC398" s="247"/>
      <c r="FMD398" s="247"/>
      <c r="FME398" s="247"/>
      <c r="FMF398" s="247"/>
      <c r="FMG398" s="247"/>
      <c r="FMH398" s="247"/>
      <c r="FMI398" s="247"/>
      <c r="FMJ398" s="247"/>
      <c r="FMK398" s="247"/>
      <c r="FML398" s="247"/>
      <c r="FMM398" s="247"/>
      <c r="FMN398" s="247"/>
      <c r="FMO398" s="247"/>
      <c r="FMP398" s="247"/>
      <c r="FMQ398" s="247"/>
      <c r="FMR398" s="247"/>
      <c r="FMS398" s="247"/>
      <c r="FMT398" s="247"/>
      <c r="FMU398" s="247"/>
      <c r="FMV398" s="247"/>
      <c r="FMW398" s="247"/>
      <c r="FMX398" s="247"/>
      <c r="FMY398" s="247"/>
      <c r="FMZ398" s="247"/>
      <c r="FNA398" s="247"/>
      <c r="FNB398" s="247"/>
      <c r="FNC398" s="247"/>
      <c r="FND398" s="247"/>
      <c r="FNE398" s="247"/>
      <c r="FNF398" s="247"/>
      <c r="FNG398" s="247"/>
      <c r="FNH398" s="247"/>
      <c r="FNI398" s="247"/>
      <c r="FNJ398" s="247"/>
      <c r="FNK398" s="247"/>
      <c r="FNL398" s="247"/>
      <c r="FNM398" s="247"/>
      <c r="FNN398" s="247"/>
      <c r="FNO398" s="247"/>
      <c r="FNP398" s="247"/>
      <c r="FNQ398" s="247"/>
      <c r="FNR398" s="247"/>
      <c r="FNS398" s="247"/>
      <c r="FNT398" s="247"/>
      <c r="FNU398" s="247"/>
      <c r="FNV398" s="247"/>
      <c r="FNW398" s="247"/>
      <c r="FNX398" s="247"/>
      <c r="FNY398" s="247"/>
      <c r="FNZ398" s="247"/>
      <c r="FOA398" s="247"/>
      <c r="FOB398" s="247"/>
      <c r="FOC398" s="247"/>
      <c r="FOD398" s="247"/>
      <c r="FOE398" s="247"/>
      <c r="FOF398" s="247"/>
      <c r="FOG398" s="247"/>
      <c r="FOH398" s="247"/>
      <c r="FOI398" s="247"/>
      <c r="FOJ398" s="247"/>
      <c r="FOK398" s="247"/>
      <c r="FOL398" s="247"/>
      <c r="FOM398" s="247"/>
      <c r="FON398" s="247"/>
      <c r="FOO398" s="247"/>
      <c r="FOP398" s="247"/>
      <c r="FOQ398" s="247"/>
      <c r="FOR398" s="247"/>
      <c r="FOS398" s="247"/>
      <c r="FOT398" s="247"/>
      <c r="FOU398" s="247"/>
      <c r="FOV398" s="247"/>
      <c r="FOW398" s="247"/>
      <c r="FOX398" s="247"/>
      <c r="FOY398" s="247"/>
      <c r="FOZ398" s="247"/>
      <c r="FPA398" s="247"/>
      <c r="FPB398" s="247"/>
      <c r="FPC398" s="247"/>
      <c r="FPD398" s="247"/>
      <c r="FPE398" s="247"/>
      <c r="FPF398" s="247"/>
      <c r="FPG398" s="247"/>
      <c r="FPH398" s="247"/>
      <c r="FPI398" s="247"/>
      <c r="FPJ398" s="247"/>
      <c r="FPK398" s="247"/>
      <c r="FPL398" s="247"/>
      <c r="FPM398" s="247"/>
      <c r="FPN398" s="247"/>
      <c r="FPO398" s="247"/>
      <c r="FPP398" s="247"/>
      <c r="FPQ398" s="247"/>
      <c r="FPR398" s="247"/>
      <c r="FPS398" s="247"/>
      <c r="FPT398" s="247"/>
      <c r="FPU398" s="247"/>
      <c r="FPV398" s="247"/>
      <c r="FPW398" s="247"/>
      <c r="FPX398" s="247"/>
      <c r="FPY398" s="247"/>
      <c r="FPZ398" s="247"/>
      <c r="FQA398" s="247"/>
      <c r="FQB398" s="247"/>
      <c r="FQC398" s="247"/>
      <c r="FQD398" s="247"/>
      <c r="FQE398" s="247"/>
      <c r="FQF398" s="247"/>
      <c r="FQG398" s="247"/>
      <c r="FQH398" s="247"/>
      <c r="FQI398" s="247"/>
      <c r="FQJ398" s="247"/>
      <c r="FQK398" s="247"/>
      <c r="FQL398" s="247"/>
      <c r="FQM398" s="247"/>
      <c r="FQN398" s="247"/>
      <c r="FQO398" s="247"/>
      <c r="FQP398" s="247"/>
      <c r="FQQ398" s="247"/>
      <c r="FQR398" s="247"/>
      <c r="FQS398" s="247"/>
      <c r="FQT398" s="247"/>
      <c r="FQU398" s="247"/>
      <c r="FQV398" s="247"/>
      <c r="FQW398" s="247"/>
      <c r="FQX398" s="247"/>
      <c r="FQY398" s="247"/>
      <c r="FQZ398" s="247"/>
      <c r="FRA398" s="247"/>
      <c r="FRB398" s="247"/>
      <c r="FRC398" s="247"/>
      <c r="FRD398" s="247"/>
      <c r="FRE398" s="247"/>
      <c r="FRF398" s="247"/>
      <c r="FRG398" s="247"/>
      <c r="FRH398" s="247"/>
      <c r="FRI398" s="247"/>
      <c r="FRJ398" s="247"/>
      <c r="FRK398" s="247"/>
      <c r="FRL398" s="247"/>
      <c r="FRM398" s="247"/>
      <c r="FRN398" s="247"/>
      <c r="FRO398" s="247"/>
      <c r="FRP398" s="247"/>
      <c r="FRQ398" s="247"/>
      <c r="FRR398" s="247"/>
      <c r="FRS398" s="247"/>
      <c r="FRT398" s="247"/>
      <c r="FRU398" s="247"/>
      <c r="FRV398" s="247"/>
      <c r="FRW398" s="247"/>
      <c r="FRX398" s="247"/>
      <c r="FRY398" s="247"/>
      <c r="FRZ398" s="247"/>
      <c r="FSA398" s="247"/>
      <c r="FSB398" s="247"/>
      <c r="FSC398" s="247"/>
      <c r="FSD398" s="247"/>
      <c r="FSE398" s="247"/>
      <c r="FSF398" s="247"/>
      <c r="FSG398" s="247"/>
      <c r="FSH398" s="247"/>
      <c r="FSI398" s="247"/>
      <c r="FSJ398" s="247"/>
      <c r="FSK398" s="247"/>
      <c r="FSL398" s="247"/>
      <c r="FSM398" s="247"/>
      <c r="FSN398" s="247"/>
      <c r="FSO398" s="247"/>
      <c r="FSP398" s="247"/>
      <c r="FSQ398" s="247"/>
      <c r="FSR398" s="247"/>
      <c r="FSS398" s="247"/>
      <c r="FST398" s="247"/>
      <c r="FSU398" s="247"/>
      <c r="FSV398" s="247"/>
      <c r="FSW398" s="247"/>
      <c r="FSX398" s="247"/>
      <c r="FSY398" s="247"/>
      <c r="FSZ398" s="247"/>
      <c r="FTA398" s="247"/>
      <c r="FTB398" s="247"/>
      <c r="FTC398" s="247"/>
      <c r="FTD398" s="247"/>
      <c r="FTE398" s="247"/>
      <c r="FTF398" s="247"/>
      <c r="FTG398" s="247"/>
      <c r="FTH398" s="247"/>
      <c r="FTI398" s="247"/>
      <c r="FTJ398" s="247"/>
      <c r="FTK398" s="247"/>
      <c r="FTL398" s="247"/>
      <c r="FTM398" s="247"/>
      <c r="FTN398" s="247"/>
      <c r="FTO398" s="247"/>
      <c r="FTP398" s="247"/>
      <c r="FTQ398" s="247"/>
      <c r="FTR398" s="247"/>
      <c r="FTS398" s="247"/>
      <c r="FTT398" s="247"/>
      <c r="FTU398" s="247"/>
      <c r="FTV398" s="247"/>
      <c r="FTW398" s="247"/>
      <c r="FTX398" s="247"/>
      <c r="FTY398" s="247"/>
      <c r="FTZ398" s="247"/>
      <c r="FUA398" s="247"/>
      <c r="FUB398" s="247"/>
      <c r="FUC398" s="247"/>
      <c r="FUD398" s="247"/>
      <c r="FUE398" s="247"/>
      <c r="FUF398" s="247"/>
      <c r="FUG398" s="247"/>
      <c r="FUH398" s="247"/>
      <c r="FUI398" s="247"/>
      <c r="FUJ398" s="247"/>
      <c r="FUK398" s="247"/>
      <c r="FUL398" s="247"/>
      <c r="FUM398" s="247"/>
      <c r="FUN398" s="247"/>
      <c r="FUO398" s="247"/>
      <c r="FUP398" s="247"/>
      <c r="FUQ398" s="247"/>
      <c r="FUR398" s="247"/>
      <c r="FUS398" s="247"/>
      <c r="FUT398" s="247"/>
      <c r="FUU398" s="247"/>
      <c r="FUV398" s="247"/>
      <c r="FUW398" s="247"/>
      <c r="FUX398" s="247"/>
      <c r="FUY398" s="247"/>
      <c r="FUZ398" s="247"/>
      <c r="FVA398" s="247"/>
      <c r="FVB398" s="247"/>
      <c r="FVC398" s="247"/>
      <c r="FVD398" s="247"/>
      <c r="FVE398" s="247"/>
      <c r="FVF398" s="247"/>
      <c r="FVG398" s="247"/>
      <c r="FVH398" s="247"/>
      <c r="FVI398" s="247"/>
      <c r="FVJ398" s="247"/>
      <c r="FVK398" s="247"/>
      <c r="FVL398" s="247"/>
      <c r="FVM398" s="247"/>
      <c r="FVN398" s="247"/>
      <c r="FVO398" s="247"/>
      <c r="FVP398" s="247"/>
      <c r="FVQ398" s="247"/>
      <c r="FVR398" s="247"/>
      <c r="FVS398" s="247"/>
      <c r="FVT398" s="247"/>
      <c r="FVU398" s="247"/>
      <c r="FVV398" s="247"/>
      <c r="FVW398" s="247"/>
      <c r="FVX398" s="247"/>
      <c r="FVY398" s="247"/>
      <c r="FVZ398" s="247"/>
      <c r="FWA398" s="247"/>
      <c r="FWB398" s="247"/>
      <c r="FWC398" s="247"/>
      <c r="FWD398" s="247"/>
      <c r="FWE398" s="247"/>
      <c r="FWF398" s="247"/>
      <c r="FWG398" s="247"/>
      <c r="FWH398" s="247"/>
      <c r="FWI398" s="247"/>
      <c r="FWJ398" s="247"/>
      <c r="FWK398" s="247"/>
      <c r="FWL398" s="247"/>
      <c r="FWM398" s="247"/>
      <c r="FWN398" s="247"/>
      <c r="FWO398" s="247"/>
      <c r="FWP398" s="247"/>
      <c r="FWQ398" s="247"/>
      <c r="FWR398" s="247"/>
      <c r="FWS398" s="247"/>
      <c r="FWT398" s="247"/>
      <c r="FWU398" s="247"/>
      <c r="FWV398" s="247"/>
      <c r="FWW398" s="247"/>
      <c r="FWX398" s="247"/>
      <c r="FWY398" s="247"/>
      <c r="FWZ398" s="247"/>
      <c r="FXA398" s="247"/>
      <c r="FXB398" s="247"/>
      <c r="FXC398" s="247"/>
      <c r="FXD398" s="247"/>
      <c r="FXE398" s="247"/>
      <c r="FXF398" s="247"/>
      <c r="FXG398" s="247"/>
      <c r="FXH398" s="247"/>
      <c r="FXI398" s="247"/>
      <c r="FXJ398" s="247"/>
      <c r="FXK398" s="247"/>
      <c r="FXL398" s="247"/>
      <c r="FXM398" s="247"/>
      <c r="FXN398" s="247"/>
      <c r="FXO398" s="247"/>
      <c r="FXP398" s="247"/>
      <c r="FXQ398" s="247"/>
      <c r="FXR398" s="247"/>
      <c r="FXS398" s="247"/>
      <c r="FXT398" s="247"/>
      <c r="FXU398" s="247"/>
      <c r="FXV398" s="247"/>
      <c r="FXW398" s="247"/>
      <c r="FXX398" s="247"/>
      <c r="FXY398" s="247"/>
      <c r="FXZ398" s="247"/>
      <c r="FYA398" s="247"/>
      <c r="FYB398" s="247"/>
      <c r="FYC398" s="247"/>
      <c r="FYD398" s="247"/>
      <c r="FYE398" s="247"/>
      <c r="FYF398" s="247"/>
      <c r="FYG398" s="247"/>
      <c r="FYH398" s="247"/>
      <c r="FYI398" s="247"/>
      <c r="FYJ398" s="247"/>
      <c r="FYK398" s="247"/>
      <c r="FYL398" s="247"/>
      <c r="FYM398" s="247"/>
      <c r="FYN398" s="247"/>
      <c r="FYO398" s="247"/>
      <c r="FYP398" s="247"/>
      <c r="FYQ398" s="247"/>
      <c r="FYR398" s="247"/>
      <c r="FYS398" s="247"/>
      <c r="FYT398" s="247"/>
      <c r="FYU398" s="247"/>
      <c r="FYV398" s="247"/>
      <c r="FYW398" s="247"/>
      <c r="FYX398" s="247"/>
      <c r="FYY398" s="247"/>
      <c r="FYZ398" s="247"/>
      <c r="FZA398" s="247"/>
      <c r="FZB398" s="247"/>
      <c r="FZC398" s="247"/>
      <c r="FZD398" s="247"/>
      <c r="FZE398" s="247"/>
      <c r="FZF398" s="247"/>
      <c r="FZG398" s="247"/>
      <c r="FZH398" s="247"/>
      <c r="FZI398" s="247"/>
      <c r="FZJ398" s="247"/>
      <c r="FZK398" s="247"/>
      <c r="FZL398" s="247"/>
      <c r="FZM398" s="247"/>
      <c r="FZN398" s="247"/>
      <c r="FZO398" s="247"/>
      <c r="FZP398" s="247"/>
      <c r="FZQ398" s="247"/>
      <c r="FZR398" s="247"/>
      <c r="FZS398" s="247"/>
      <c r="FZT398" s="247"/>
      <c r="FZU398" s="247"/>
      <c r="FZV398" s="247"/>
      <c r="FZW398" s="247"/>
      <c r="FZX398" s="247"/>
      <c r="FZY398" s="247"/>
      <c r="FZZ398" s="247"/>
      <c r="GAA398" s="247"/>
      <c r="GAB398" s="247"/>
      <c r="GAC398" s="247"/>
      <c r="GAD398" s="247"/>
      <c r="GAE398" s="247"/>
      <c r="GAF398" s="247"/>
      <c r="GAG398" s="247"/>
      <c r="GAH398" s="247"/>
      <c r="GAI398" s="247"/>
      <c r="GAJ398" s="247"/>
      <c r="GAK398" s="247"/>
      <c r="GAL398" s="247"/>
      <c r="GAM398" s="247"/>
      <c r="GAN398" s="247"/>
      <c r="GAO398" s="247"/>
      <c r="GAP398" s="247"/>
      <c r="GAQ398" s="247"/>
      <c r="GAR398" s="247"/>
      <c r="GAS398" s="247"/>
      <c r="GAT398" s="247"/>
      <c r="GAU398" s="247"/>
      <c r="GAV398" s="247"/>
      <c r="GAW398" s="247"/>
      <c r="GAX398" s="247"/>
      <c r="GAY398" s="247"/>
      <c r="GAZ398" s="247"/>
      <c r="GBA398" s="247"/>
      <c r="GBB398" s="247"/>
      <c r="GBC398" s="247"/>
      <c r="GBD398" s="247"/>
      <c r="GBE398" s="247"/>
      <c r="GBF398" s="247"/>
      <c r="GBG398" s="247"/>
      <c r="GBH398" s="247"/>
      <c r="GBI398" s="247"/>
      <c r="GBJ398" s="247"/>
      <c r="GBK398" s="247"/>
      <c r="GBL398" s="247"/>
      <c r="GBM398" s="247"/>
      <c r="GBN398" s="247"/>
      <c r="GBO398" s="247"/>
      <c r="GBP398" s="247"/>
      <c r="GBQ398" s="247"/>
      <c r="GBR398" s="247"/>
      <c r="GBS398" s="247"/>
      <c r="GBT398" s="247"/>
      <c r="GBU398" s="247"/>
      <c r="GBV398" s="247"/>
      <c r="GBW398" s="247"/>
      <c r="GBX398" s="247"/>
      <c r="GBY398" s="247"/>
      <c r="GBZ398" s="247"/>
      <c r="GCA398" s="247"/>
      <c r="GCB398" s="247"/>
      <c r="GCC398" s="247"/>
      <c r="GCD398" s="247"/>
      <c r="GCE398" s="247"/>
      <c r="GCF398" s="247"/>
      <c r="GCG398" s="247"/>
      <c r="GCH398" s="247"/>
      <c r="GCI398" s="247"/>
      <c r="GCJ398" s="247"/>
      <c r="GCK398" s="247"/>
      <c r="GCL398" s="247"/>
      <c r="GCM398" s="247"/>
      <c r="GCN398" s="247"/>
      <c r="GCO398" s="247"/>
      <c r="GCP398" s="247"/>
      <c r="GCQ398" s="247"/>
      <c r="GCR398" s="247"/>
      <c r="GCS398" s="247"/>
      <c r="GCT398" s="247"/>
      <c r="GCU398" s="247"/>
      <c r="GCV398" s="247"/>
      <c r="GCW398" s="247"/>
      <c r="GCX398" s="247"/>
      <c r="GCY398" s="247"/>
      <c r="GCZ398" s="247"/>
      <c r="GDA398" s="247"/>
      <c r="GDB398" s="247"/>
      <c r="GDC398" s="247"/>
      <c r="GDD398" s="247"/>
      <c r="GDE398" s="247"/>
      <c r="GDF398" s="247"/>
      <c r="GDG398" s="247"/>
      <c r="GDH398" s="247"/>
      <c r="GDI398" s="247"/>
      <c r="GDJ398" s="247"/>
      <c r="GDK398" s="247"/>
      <c r="GDL398" s="247"/>
      <c r="GDM398" s="247"/>
      <c r="GDN398" s="247"/>
      <c r="GDO398" s="247"/>
      <c r="GDP398" s="247"/>
      <c r="GDQ398" s="247"/>
      <c r="GDR398" s="247"/>
      <c r="GDS398" s="247"/>
      <c r="GDT398" s="247"/>
      <c r="GDU398" s="247"/>
      <c r="GDV398" s="247"/>
      <c r="GDW398" s="247"/>
      <c r="GDX398" s="247"/>
      <c r="GDY398" s="247"/>
      <c r="GDZ398" s="247"/>
      <c r="GEA398" s="247"/>
      <c r="GEB398" s="247"/>
      <c r="GEC398" s="247"/>
      <c r="GED398" s="247"/>
      <c r="GEE398" s="247"/>
      <c r="GEF398" s="247"/>
      <c r="GEG398" s="247"/>
      <c r="GEH398" s="247"/>
      <c r="GEI398" s="247"/>
      <c r="GEJ398" s="247"/>
      <c r="GEK398" s="247"/>
      <c r="GEL398" s="247"/>
      <c r="GEM398" s="247"/>
      <c r="GEN398" s="247"/>
      <c r="GEO398" s="247"/>
      <c r="GEP398" s="247"/>
      <c r="GEQ398" s="247"/>
      <c r="GER398" s="247"/>
      <c r="GES398" s="247"/>
      <c r="GET398" s="247"/>
      <c r="GEU398" s="247"/>
      <c r="GEV398" s="247"/>
      <c r="GEW398" s="247"/>
      <c r="GEX398" s="247"/>
      <c r="GEY398" s="247"/>
      <c r="GEZ398" s="247"/>
      <c r="GFA398" s="247"/>
      <c r="GFB398" s="247"/>
      <c r="GFC398" s="247"/>
      <c r="GFD398" s="247"/>
      <c r="GFE398" s="247"/>
      <c r="GFF398" s="247"/>
      <c r="GFG398" s="247"/>
      <c r="GFH398" s="247"/>
      <c r="GFI398" s="247"/>
      <c r="GFJ398" s="247"/>
      <c r="GFK398" s="247"/>
      <c r="GFL398" s="247"/>
      <c r="GFM398" s="247"/>
      <c r="GFN398" s="247"/>
      <c r="GFO398" s="247"/>
      <c r="GFP398" s="247"/>
      <c r="GFQ398" s="247"/>
      <c r="GFR398" s="247"/>
      <c r="GFS398" s="247"/>
      <c r="GFT398" s="247"/>
      <c r="GFU398" s="247"/>
      <c r="GFV398" s="247"/>
      <c r="GFW398" s="247"/>
      <c r="GFX398" s="247"/>
      <c r="GFY398" s="247"/>
      <c r="GFZ398" s="247"/>
      <c r="GGA398" s="247"/>
      <c r="GGB398" s="247"/>
      <c r="GGC398" s="247"/>
      <c r="GGD398" s="247"/>
      <c r="GGE398" s="247"/>
      <c r="GGF398" s="247"/>
      <c r="GGG398" s="247"/>
      <c r="GGH398" s="247"/>
      <c r="GGI398" s="247"/>
      <c r="GGJ398" s="247"/>
      <c r="GGK398" s="247"/>
      <c r="GGL398" s="247"/>
      <c r="GGM398" s="247"/>
      <c r="GGN398" s="247"/>
      <c r="GGO398" s="247"/>
      <c r="GGP398" s="247"/>
      <c r="GGQ398" s="247"/>
      <c r="GGR398" s="247"/>
      <c r="GGS398" s="247"/>
      <c r="GGT398" s="247"/>
      <c r="GGU398" s="247"/>
      <c r="GGV398" s="247"/>
      <c r="GGW398" s="247"/>
      <c r="GGX398" s="247"/>
      <c r="GGY398" s="247"/>
      <c r="GGZ398" s="247"/>
      <c r="GHA398" s="247"/>
      <c r="GHB398" s="247"/>
      <c r="GHC398" s="247"/>
      <c r="GHD398" s="247"/>
      <c r="GHE398" s="247"/>
      <c r="GHF398" s="247"/>
      <c r="GHG398" s="247"/>
      <c r="GHH398" s="247"/>
      <c r="GHI398" s="247"/>
      <c r="GHJ398" s="247"/>
      <c r="GHK398" s="247"/>
      <c r="GHL398" s="247"/>
      <c r="GHM398" s="247"/>
      <c r="GHN398" s="247"/>
      <c r="GHO398" s="247"/>
      <c r="GHP398" s="247"/>
      <c r="GHQ398" s="247"/>
      <c r="GHR398" s="247"/>
      <c r="GHS398" s="247"/>
      <c r="GHT398" s="247"/>
      <c r="GHU398" s="247"/>
      <c r="GHV398" s="247"/>
      <c r="GHW398" s="247"/>
      <c r="GHX398" s="247"/>
      <c r="GHY398" s="247"/>
      <c r="GHZ398" s="247"/>
      <c r="GIA398" s="247"/>
      <c r="GIB398" s="247"/>
      <c r="GIC398" s="247"/>
      <c r="GID398" s="247"/>
      <c r="GIE398" s="247"/>
      <c r="GIF398" s="247"/>
      <c r="GIG398" s="247"/>
      <c r="GIH398" s="247"/>
      <c r="GII398" s="247"/>
      <c r="GIJ398" s="247"/>
      <c r="GIK398" s="247"/>
      <c r="GIL398" s="247"/>
      <c r="GIM398" s="247"/>
      <c r="GIN398" s="247"/>
      <c r="GIO398" s="247"/>
      <c r="GIP398" s="247"/>
      <c r="GIQ398" s="247"/>
      <c r="GIR398" s="247"/>
      <c r="GIS398" s="247"/>
      <c r="GIT398" s="247"/>
      <c r="GIU398" s="247"/>
      <c r="GIV398" s="247"/>
      <c r="GIW398" s="247"/>
      <c r="GIX398" s="247"/>
      <c r="GIY398" s="247"/>
      <c r="GIZ398" s="247"/>
      <c r="GJA398" s="247"/>
      <c r="GJB398" s="247"/>
      <c r="GJC398" s="247"/>
      <c r="GJD398" s="247"/>
      <c r="GJE398" s="247"/>
      <c r="GJF398" s="247"/>
      <c r="GJG398" s="247"/>
      <c r="GJH398" s="247"/>
      <c r="GJI398" s="247"/>
      <c r="GJJ398" s="247"/>
      <c r="GJK398" s="247"/>
      <c r="GJL398" s="247"/>
      <c r="GJM398" s="247"/>
      <c r="GJN398" s="247"/>
      <c r="GJO398" s="247"/>
      <c r="GJP398" s="247"/>
      <c r="GJQ398" s="247"/>
      <c r="GJR398" s="247"/>
      <c r="GJS398" s="247"/>
      <c r="GJT398" s="247"/>
      <c r="GJU398" s="247"/>
      <c r="GJV398" s="247"/>
      <c r="GJW398" s="247"/>
      <c r="GJX398" s="247"/>
      <c r="GJY398" s="247"/>
      <c r="GJZ398" s="247"/>
      <c r="GKA398" s="247"/>
      <c r="GKB398" s="247"/>
      <c r="GKC398" s="247"/>
      <c r="GKD398" s="247"/>
      <c r="GKE398" s="247"/>
      <c r="GKF398" s="247"/>
      <c r="GKG398" s="247"/>
      <c r="GKH398" s="247"/>
      <c r="GKI398" s="247"/>
      <c r="GKJ398" s="247"/>
      <c r="GKK398" s="247"/>
      <c r="GKL398" s="247"/>
      <c r="GKM398" s="247"/>
      <c r="GKN398" s="247"/>
      <c r="GKO398" s="247"/>
      <c r="GKP398" s="247"/>
      <c r="GKQ398" s="247"/>
      <c r="GKR398" s="247"/>
      <c r="GKS398" s="247"/>
      <c r="GKT398" s="247"/>
      <c r="GKU398" s="247"/>
      <c r="GKV398" s="247"/>
      <c r="GKW398" s="247"/>
      <c r="GKX398" s="247"/>
      <c r="GKY398" s="247"/>
      <c r="GKZ398" s="247"/>
      <c r="GLA398" s="247"/>
      <c r="GLB398" s="247"/>
      <c r="GLC398" s="247"/>
      <c r="GLD398" s="247"/>
      <c r="GLE398" s="247"/>
      <c r="GLF398" s="247"/>
      <c r="GLG398" s="247"/>
      <c r="GLH398" s="247"/>
      <c r="GLI398" s="247"/>
      <c r="GLJ398" s="247"/>
      <c r="GLK398" s="247"/>
      <c r="GLL398" s="247"/>
      <c r="GLM398" s="247"/>
      <c r="GLN398" s="247"/>
      <c r="GLO398" s="247"/>
      <c r="GLP398" s="247"/>
      <c r="GLQ398" s="247"/>
      <c r="GLR398" s="247"/>
      <c r="GLS398" s="247"/>
      <c r="GLT398" s="247"/>
      <c r="GLU398" s="247"/>
      <c r="GLV398" s="247"/>
      <c r="GLW398" s="247"/>
      <c r="GLX398" s="247"/>
      <c r="GLY398" s="247"/>
      <c r="GLZ398" s="247"/>
      <c r="GMA398" s="247"/>
      <c r="GMB398" s="247"/>
      <c r="GMC398" s="247"/>
      <c r="GMD398" s="247"/>
      <c r="GME398" s="247"/>
      <c r="GMF398" s="247"/>
      <c r="GMG398" s="247"/>
      <c r="GMH398" s="247"/>
      <c r="GMI398" s="247"/>
      <c r="GMJ398" s="247"/>
      <c r="GMK398" s="247"/>
      <c r="GML398" s="247"/>
      <c r="GMM398" s="247"/>
      <c r="GMN398" s="247"/>
      <c r="GMO398" s="247"/>
      <c r="GMP398" s="247"/>
      <c r="GMQ398" s="247"/>
      <c r="GMR398" s="247"/>
      <c r="GMS398" s="247"/>
      <c r="GMT398" s="247"/>
      <c r="GMU398" s="247"/>
      <c r="GMV398" s="247"/>
      <c r="GMW398" s="247"/>
      <c r="GMX398" s="247"/>
      <c r="GMY398" s="247"/>
      <c r="GMZ398" s="247"/>
      <c r="GNA398" s="247"/>
      <c r="GNB398" s="247"/>
      <c r="GNC398" s="247"/>
      <c r="GND398" s="247"/>
      <c r="GNE398" s="247"/>
      <c r="GNF398" s="247"/>
      <c r="GNG398" s="247"/>
      <c r="GNH398" s="247"/>
      <c r="GNI398" s="247"/>
      <c r="GNJ398" s="247"/>
      <c r="GNK398" s="247"/>
      <c r="GNL398" s="247"/>
      <c r="GNM398" s="247"/>
      <c r="GNN398" s="247"/>
      <c r="GNO398" s="247"/>
      <c r="GNP398" s="247"/>
      <c r="GNQ398" s="247"/>
      <c r="GNR398" s="247"/>
      <c r="GNS398" s="247"/>
      <c r="GNT398" s="247"/>
      <c r="GNU398" s="247"/>
      <c r="GNV398" s="247"/>
      <c r="GNW398" s="247"/>
      <c r="GNX398" s="247"/>
      <c r="GNY398" s="247"/>
      <c r="GNZ398" s="247"/>
      <c r="GOA398" s="247"/>
      <c r="GOB398" s="247"/>
      <c r="GOC398" s="247"/>
      <c r="GOD398" s="247"/>
      <c r="GOE398" s="247"/>
      <c r="GOF398" s="247"/>
      <c r="GOG398" s="247"/>
      <c r="GOH398" s="247"/>
      <c r="GOI398" s="247"/>
      <c r="GOJ398" s="247"/>
      <c r="GOK398" s="247"/>
      <c r="GOL398" s="247"/>
      <c r="GOM398" s="247"/>
      <c r="GON398" s="247"/>
      <c r="GOO398" s="247"/>
      <c r="GOP398" s="247"/>
      <c r="GOQ398" s="247"/>
      <c r="GOR398" s="247"/>
      <c r="GOS398" s="247"/>
      <c r="GOT398" s="247"/>
      <c r="GOU398" s="247"/>
      <c r="GOV398" s="247"/>
      <c r="GOW398" s="247"/>
      <c r="GOX398" s="247"/>
      <c r="GOY398" s="247"/>
      <c r="GOZ398" s="247"/>
      <c r="GPA398" s="247"/>
      <c r="GPB398" s="247"/>
      <c r="GPC398" s="247"/>
      <c r="GPD398" s="247"/>
      <c r="GPE398" s="247"/>
      <c r="GPF398" s="247"/>
      <c r="GPG398" s="247"/>
      <c r="GPH398" s="247"/>
      <c r="GPI398" s="247"/>
      <c r="GPJ398" s="247"/>
      <c r="GPK398" s="247"/>
      <c r="GPL398" s="247"/>
      <c r="GPM398" s="247"/>
      <c r="GPN398" s="247"/>
      <c r="GPO398" s="247"/>
      <c r="GPP398" s="247"/>
      <c r="GPQ398" s="247"/>
      <c r="GPR398" s="247"/>
      <c r="GPS398" s="247"/>
      <c r="GPT398" s="247"/>
      <c r="GPU398" s="247"/>
      <c r="GPV398" s="247"/>
      <c r="GPW398" s="247"/>
      <c r="GPX398" s="247"/>
      <c r="GPY398" s="247"/>
      <c r="GPZ398" s="247"/>
      <c r="GQA398" s="247"/>
      <c r="GQB398" s="247"/>
      <c r="GQC398" s="247"/>
      <c r="GQD398" s="247"/>
      <c r="GQE398" s="247"/>
      <c r="GQF398" s="247"/>
      <c r="GQG398" s="247"/>
      <c r="GQH398" s="247"/>
      <c r="GQI398" s="247"/>
      <c r="GQJ398" s="247"/>
      <c r="GQK398" s="247"/>
      <c r="GQL398" s="247"/>
      <c r="GQM398" s="247"/>
      <c r="GQN398" s="247"/>
      <c r="GQO398" s="247"/>
      <c r="GQP398" s="247"/>
      <c r="GQQ398" s="247"/>
      <c r="GQR398" s="247"/>
      <c r="GQS398" s="247"/>
      <c r="GQT398" s="247"/>
      <c r="GQU398" s="247"/>
      <c r="GQV398" s="247"/>
      <c r="GQW398" s="247"/>
      <c r="GQX398" s="247"/>
      <c r="GQY398" s="247"/>
      <c r="GQZ398" s="247"/>
      <c r="GRA398" s="247"/>
      <c r="GRB398" s="247"/>
      <c r="GRC398" s="247"/>
      <c r="GRD398" s="247"/>
      <c r="GRE398" s="247"/>
      <c r="GRF398" s="247"/>
      <c r="GRG398" s="247"/>
      <c r="GRH398" s="247"/>
      <c r="GRI398" s="247"/>
      <c r="GRJ398" s="247"/>
      <c r="GRK398" s="247"/>
      <c r="GRL398" s="247"/>
      <c r="GRM398" s="247"/>
      <c r="GRN398" s="247"/>
      <c r="GRO398" s="247"/>
      <c r="GRP398" s="247"/>
      <c r="GRQ398" s="247"/>
      <c r="GRR398" s="247"/>
      <c r="GRS398" s="247"/>
      <c r="GRT398" s="247"/>
      <c r="GRU398" s="247"/>
      <c r="GRV398" s="247"/>
      <c r="GRW398" s="247"/>
      <c r="GRX398" s="247"/>
      <c r="GRY398" s="247"/>
      <c r="GRZ398" s="247"/>
      <c r="GSA398" s="247"/>
      <c r="GSB398" s="247"/>
      <c r="GSC398" s="247"/>
      <c r="GSD398" s="247"/>
      <c r="GSE398" s="247"/>
      <c r="GSF398" s="247"/>
      <c r="GSG398" s="247"/>
      <c r="GSH398" s="247"/>
      <c r="GSI398" s="247"/>
      <c r="GSJ398" s="247"/>
      <c r="GSK398" s="247"/>
      <c r="GSL398" s="247"/>
      <c r="GSM398" s="247"/>
      <c r="GSN398" s="247"/>
      <c r="GSO398" s="247"/>
      <c r="GSP398" s="247"/>
      <c r="GSQ398" s="247"/>
      <c r="GSR398" s="247"/>
      <c r="GSS398" s="247"/>
      <c r="GST398" s="247"/>
      <c r="GSU398" s="247"/>
      <c r="GSV398" s="247"/>
      <c r="GSW398" s="247"/>
      <c r="GSX398" s="247"/>
      <c r="GSY398" s="247"/>
      <c r="GSZ398" s="247"/>
      <c r="GTA398" s="247"/>
      <c r="GTB398" s="247"/>
      <c r="GTC398" s="247"/>
      <c r="GTD398" s="247"/>
      <c r="GTE398" s="247"/>
      <c r="GTF398" s="247"/>
      <c r="GTG398" s="247"/>
      <c r="GTH398" s="247"/>
      <c r="GTI398" s="247"/>
      <c r="GTJ398" s="247"/>
      <c r="GTK398" s="247"/>
      <c r="GTL398" s="247"/>
      <c r="GTM398" s="247"/>
      <c r="GTN398" s="247"/>
      <c r="GTO398" s="247"/>
      <c r="GTP398" s="247"/>
      <c r="GTQ398" s="247"/>
      <c r="GTR398" s="247"/>
      <c r="GTS398" s="247"/>
      <c r="GTT398" s="247"/>
      <c r="GTU398" s="247"/>
      <c r="GTV398" s="247"/>
      <c r="GTW398" s="247"/>
      <c r="GTX398" s="247"/>
      <c r="GTY398" s="247"/>
      <c r="GTZ398" s="247"/>
      <c r="GUA398" s="247"/>
      <c r="GUB398" s="247"/>
      <c r="GUC398" s="247"/>
      <c r="GUD398" s="247"/>
      <c r="GUE398" s="247"/>
      <c r="GUF398" s="247"/>
      <c r="GUG398" s="247"/>
      <c r="GUH398" s="247"/>
      <c r="GUI398" s="247"/>
      <c r="GUJ398" s="247"/>
      <c r="GUK398" s="247"/>
      <c r="GUL398" s="247"/>
      <c r="GUM398" s="247"/>
      <c r="GUN398" s="247"/>
      <c r="GUO398" s="247"/>
      <c r="GUP398" s="247"/>
      <c r="GUQ398" s="247"/>
      <c r="GUR398" s="247"/>
      <c r="GUS398" s="247"/>
      <c r="GUT398" s="247"/>
      <c r="GUU398" s="247"/>
      <c r="GUV398" s="247"/>
      <c r="GUW398" s="247"/>
      <c r="GUX398" s="247"/>
      <c r="GUY398" s="247"/>
      <c r="GUZ398" s="247"/>
      <c r="GVA398" s="247"/>
      <c r="GVB398" s="247"/>
      <c r="GVC398" s="247"/>
      <c r="GVD398" s="247"/>
      <c r="GVE398" s="247"/>
      <c r="GVF398" s="247"/>
      <c r="GVG398" s="247"/>
      <c r="GVH398" s="247"/>
      <c r="GVI398" s="247"/>
      <c r="GVJ398" s="247"/>
      <c r="GVK398" s="247"/>
      <c r="GVL398" s="247"/>
      <c r="GVM398" s="247"/>
      <c r="GVN398" s="247"/>
      <c r="GVO398" s="247"/>
      <c r="GVP398" s="247"/>
      <c r="GVQ398" s="247"/>
      <c r="GVR398" s="247"/>
      <c r="GVS398" s="247"/>
      <c r="GVT398" s="247"/>
      <c r="GVU398" s="247"/>
      <c r="GVV398" s="247"/>
      <c r="GVW398" s="247"/>
      <c r="GVX398" s="247"/>
      <c r="GVY398" s="247"/>
      <c r="GVZ398" s="247"/>
      <c r="GWA398" s="247"/>
      <c r="GWB398" s="247"/>
      <c r="GWC398" s="247"/>
      <c r="GWD398" s="247"/>
      <c r="GWE398" s="247"/>
      <c r="GWF398" s="247"/>
      <c r="GWG398" s="247"/>
      <c r="GWH398" s="247"/>
      <c r="GWI398" s="247"/>
      <c r="GWJ398" s="247"/>
      <c r="GWK398" s="247"/>
      <c r="GWL398" s="247"/>
      <c r="GWM398" s="247"/>
      <c r="GWN398" s="247"/>
      <c r="GWO398" s="247"/>
      <c r="GWP398" s="247"/>
      <c r="GWQ398" s="247"/>
      <c r="GWR398" s="247"/>
      <c r="GWS398" s="247"/>
      <c r="GWT398" s="247"/>
      <c r="GWU398" s="247"/>
      <c r="GWV398" s="247"/>
      <c r="GWW398" s="247"/>
      <c r="GWX398" s="247"/>
      <c r="GWY398" s="247"/>
      <c r="GWZ398" s="247"/>
      <c r="GXA398" s="247"/>
      <c r="GXB398" s="247"/>
      <c r="GXC398" s="247"/>
      <c r="GXD398" s="247"/>
      <c r="GXE398" s="247"/>
      <c r="GXF398" s="247"/>
      <c r="GXG398" s="247"/>
      <c r="GXH398" s="247"/>
      <c r="GXI398" s="247"/>
      <c r="GXJ398" s="247"/>
      <c r="GXK398" s="247"/>
      <c r="GXL398" s="247"/>
      <c r="GXM398" s="247"/>
      <c r="GXN398" s="247"/>
      <c r="GXO398" s="247"/>
      <c r="GXP398" s="247"/>
      <c r="GXQ398" s="247"/>
      <c r="GXR398" s="247"/>
      <c r="GXS398" s="247"/>
      <c r="GXT398" s="247"/>
      <c r="GXU398" s="247"/>
      <c r="GXV398" s="247"/>
      <c r="GXW398" s="247"/>
      <c r="GXX398" s="247"/>
      <c r="GXY398" s="247"/>
      <c r="GXZ398" s="247"/>
      <c r="GYA398" s="247"/>
      <c r="GYB398" s="247"/>
      <c r="GYC398" s="247"/>
      <c r="GYD398" s="247"/>
      <c r="GYE398" s="247"/>
      <c r="GYF398" s="247"/>
      <c r="GYG398" s="247"/>
      <c r="GYH398" s="247"/>
      <c r="GYI398" s="247"/>
      <c r="GYJ398" s="247"/>
      <c r="GYK398" s="247"/>
      <c r="GYL398" s="247"/>
      <c r="GYM398" s="247"/>
      <c r="GYN398" s="247"/>
      <c r="GYO398" s="247"/>
      <c r="GYP398" s="247"/>
      <c r="GYQ398" s="247"/>
      <c r="GYR398" s="247"/>
      <c r="GYS398" s="247"/>
      <c r="GYT398" s="247"/>
      <c r="GYU398" s="247"/>
      <c r="GYV398" s="247"/>
      <c r="GYW398" s="247"/>
      <c r="GYX398" s="247"/>
      <c r="GYY398" s="247"/>
      <c r="GYZ398" s="247"/>
      <c r="GZA398" s="247"/>
      <c r="GZB398" s="247"/>
      <c r="GZC398" s="247"/>
      <c r="GZD398" s="247"/>
      <c r="GZE398" s="247"/>
      <c r="GZF398" s="247"/>
      <c r="GZG398" s="247"/>
      <c r="GZH398" s="247"/>
      <c r="GZI398" s="247"/>
      <c r="GZJ398" s="247"/>
      <c r="GZK398" s="247"/>
      <c r="GZL398" s="247"/>
      <c r="GZM398" s="247"/>
      <c r="GZN398" s="247"/>
      <c r="GZO398" s="247"/>
      <c r="GZP398" s="247"/>
      <c r="GZQ398" s="247"/>
      <c r="GZR398" s="247"/>
      <c r="GZS398" s="247"/>
      <c r="GZT398" s="247"/>
      <c r="GZU398" s="247"/>
      <c r="GZV398" s="247"/>
      <c r="GZW398" s="247"/>
      <c r="GZX398" s="247"/>
      <c r="GZY398" s="247"/>
      <c r="GZZ398" s="247"/>
      <c r="HAA398" s="247"/>
      <c r="HAB398" s="247"/>
      <c r="HAC398" s="247"/>
      <c r="HAD398" s="247"/>
      <c r="HAE398" s="247"/>
      <c r="HAF398" s="247"/>
      <c r="HAG398" s="247"/>
      <c r="HAH398" s="247"/>
      <c r="HAI398" s="247"/>
      <c r="HAJ398" s="247"/>
      <c r="HAK398" s="247"/>
      <c r="HAL398" s="247"/>
      <c r="HAM398" s="247"/>
      <c r="HAN398" s="247"/>
      <c r="HAO398" s="247"/>
      <c r="HAP398" s="247"/>
      <c r="HAQ398" s="247"/>
      <c r="HAR398" s="247"/>
      <c r="HAS398" s="247"/>
      <c r="HAT398" s="247"/>
      <c r="HAU398" s="247"/>
      <c r="HAV398" s="247"/>
      <c r="HAW398" s="247"/>
      <c r="HAX398" s="247"/>
      <c r="HAY398" s="247"/>
      <c r="HAZ398" s="247"/>
      <c r="HBA398" s="247"/>
      <c r="HBB398" s="247"/>
      <c r="HBC398" s="247"/>
      <c r="HBD398" s="247"/>
      <c r="HBE398" s="247"/>
      <c r="HBF398" s="247"/>
      <c r="HBG398" s="247"/>
      <c r="HBH398" s="247"/>
      <c r="HBI398" s="247"/>
      <c r="HBJ398" s="247"/>
      <c r="HBK398" s="247"/>
      <c r="HBL398" s="247"/>
      <c r="HBM398" s="247"/>
      <c r="HBN398" s="247"/>
      <c r="HBO398" s="247"/>
      <c r="HBP398" s="247"/>
      <c r="HBQ398" s="247"/>
      <c r="HBR398" s="247"/>
      <c r="HBS398" s="247"/>
      <c r="HBT398" s="247"/>
      <c r="HBU398" s="247"/>
      <c r="HBV398" s="247"/>
      <c r="HBW398" s="247"/>
      <c r="HBX398" s="247"/>
      <c r="HBY398" s="247"/>
      <c r="HBZ398" s="247"/>
      <c r="HCA398" s="247"/>
      <c r="HCB398" s="247"/>
      <c r="HCC398" s="247"/>
      <c r="HCD398" s="247"/>
      <c r="HCE398" s="247"/>
      <c r="HCF398" s="247"/>
      <c r="HCG398" s="247"/>
      <c r="HCH398" s="247"/>
      <c r="HCI398" s="247"/>
      <c r="HCJ398" s="247"/>
      <c r="HCK398" s="247"/>
      <c r="HCL398" s="247"/>
      <c r="HCM398" s="247"/>
      <c r="HCN398" s="247"/>
      <c r="HCO398" s="247"/>
      <c r="HCP398" s="247"/>
      <c r="HCQ398" s="247"/>
      <c r="HCR398" s="247"/>
      <c r="HCS398" s="247"/>
      <c r="HCT398" s="247"/>
      <c r="HCU398" s="247"/>
      <c r="HCV398" s="247"/>
      <c r="HCW398" s="247"/>
      <c r="HCX398" s="247"/>
      <c r="HCY398" s="247"/>
      <c r="HCZ398" s="247"/>
      <c r="HDA398" s="247"/>
      <c r="HDB398" s="247"/>
      <c r="HDC398" s="247"/>
      <c r="HDD398" s="247"/>
      <c r="HDE398" s="247"/>
      <c r="HDF398" s="247"/>
      <c r="HDG398" s="247"/>
      <c r="HDH398" s="247"/>
      <c r="HDI398" s="247"/>
      <c r="HDJ398" s="247"/>
      <c r="HDK398" s="247"/>
      <c r="HDL398" s="247"/>
      <c r="HDM398" s="247"/>
      <c r="HDN398" s="247"/>
      <c r="HDO398" s="247"/>
      <c r="HDP398" s="247"/>
      <c r="HDQ398" s="247"/>
      <c r="HDR398" s="247"/>
      <c r="HDS398" s="247"/>
      <c r="HDT398" s="247"/>
      <c r="HDU398" s="247"/>
      <c r="HDV398" s="247"/>
      <c r="HDW398" s="247"/>
      <c r="HDX398" s="247"/>
      <c r="HDY398" s="247"/>
      <c r="HDZ398" s="247"/>
      <c r="HEA398" s="247"/>
      <c r="HEB398" s="247"/>
      <c r="HEC398" s="247"/>
      <c r="HED398" s="247"/>
      <c r="HEE398" s="247"/>
      <c r="HEF398" s="247"/>
      <c r="HEG398" s="247"/>
      <c r="HEH398" s="247"/>
      <c r="HEI398" s="247"/>
      <c r="HEJ398" s="247"/>
      <c r="HEK398" s="247"/>
      <c r="HEL398" s="247"/>
      <c r="HEM398" s="247"/>
      <c r="HEN398" s="247"/>
      <c r="HEO398" s="247"/>
      <c r="HEP398" s="247"/>
      <c r="HEQ398" s="247"/>
      <c r="HER398" s="247"/>
      <c r="HES398" s="247"/>
      <c r="HET398" s="247"/>
      <c r="HEU398" s="247"/>
      <c r="HEV398" s="247"/>
      <c r="HEW398" s="247"/>
      <c r="HEX398" s="247"/>
      <c r="HEY398" s="247"/>
      <c r="HEZ398" s="247"/>
      <c r="HFA398" s="247"/>
      <c r="HFB398" s="247"/>
      <c r="HFC398" s="247"/>
      <c r="HFD398" s="247"/>
      <c r="HFE398" s="247"/>
      <c r="HFF398" s="247"/>
      <c r="HFG398" s="247"/>
      <c r="HFH398" s="247"/>
      <c r="HFI398" s="247"/>
      <c r="HFJ398" s="247"/>
      <c r="HFK398" s="247"/>
      <c r="HFL398" s="247"/>
      <c r="HFM398" s="247"/>
      <c r="HFN398" s="247"/>
      <c r="HFO398" s="247"/>
      <c r="HFP398" s="247"/>
      <c r="HFQ398" s="247"/>
      <c r="HFR398" s="247"/>
      <c r="HFS398" s="247"/>
      <c r="HFT398" s="247"/>
      <c r="HFU398" s="247"/>
      <c r="HFV398" s="247"/>
      <c r="HFW398" s="247"/>
      <c r="HFX398" s="247"/>
      <c r="HFY398" s="247"/>
      <c r="HFZ398" s="247"/>
      <c r="HGA398" s="247"/>
      <c r="HGB398" s="247"/>
      <c r="HGC398" s="247"/>
      <c r="HGD398" s="247"/>
      <c r="HGE398" s="247"/>
      <c r="HGF398" s="247"/>
      <c r="HGG398" s="247"/>
      <c r="HGH398" s="247"/>
      <c r="HGI398" s="247"/>
      <c r="HGJ398" s="247"/>
      <c r="HGK398" s="247"/>
      <c r="HGL398" s="247"/>
      <c r="HGM398" s="247"/>
      <c r="HGN398" s="247"/>
      <c r="HGO398" s="247"/>
      <c r="HGP398" s="247"/>
      <c r="HGQ398" s="247"/>
      <c r="HGR398" s="247"/>
      <c r="HGS398" s="247"/>
      <c r="HGT398" s="247"/>
      <c r="HGU398" s="247"/>
      <c r="HGV398" s="247"/>
      <c r="HGW398" s="247"/>
      <c r="HGX398" s="247"/>
      <c r="HGY398" s="247"/>
      <c r="HGZ398" s="247"/>
      <c r="HHA398" s="247"/>
      <c r="HHB398" s="247"/>
      <c r="HHC398" s="247"/>
      <c r="HHD398" s="247"/>
      <c r="HHE398" s="247"/>
      <c r="HHF398" s="247"/>
      <c r="HHG398" s="247"/>
      <c r="HHH398" s="247"/>
      <c r="HHI398" s="247"/>
      <c r="HHJ398" s="247"/>
      <c r="HHK398" s="247"/>
      <c r="HHL398" s="247"/>
      <c r="HHM398" s="247"/>
      <c r="HHN398" s="247"/>
      <c r="HHO398" s="247"/>
      <c r="HHP398" s="247"/>
      <c r="HHQ398" s="247"/>
      <c r="HHR398" s="247"/>
      <c r="HHS398" s="247"/>
      <c r="HHT398" s="247"/>
      <c r="HHU398" s="247"/>
      <c r="HHV398" s="247"/>
      <c r="HHW398" s="247"/>
      <c r="HHX398" s="247"/>
      <c r="HHY398" s="247"/>
      <c r="HHZ398" s="247"/>
      <c r="HIA398" s="247"/>
      <c r="HIB398" s="247"/>
      <c r="HIC398" s="247"/>
      <c r="HID398" s="247"/>
      <c r="HIE398" s="247"/>
      <c r="HIF398" s="247"/>
      <c r="HIG398" s="247"/>
      <c r="HIH398" s="247"/>
      <c r="HII398" s="247"/>
      <c r="HIJ398" s="247"/>
      <c r="HIK398" s="247"/>
      <c r="HIL398" s="247"/>
      <c r="HIM398" s="247"/>
      <c r="HIN398" s="247"/>
      <c r="HIO398" s="247"/>
      <c r="HIP398" s="247"/>
      <c r="HIQ398" s="247"/>
      <c r="HIR398" s="247"/>
      <c r="HIS398" s="247"/>
      <c r="HIT398" s="247"/>
      <c r="HIU398" s="247"/>
      <c r="HIV398" s="247"/>
      <c r="HIW398" s="247"/>
      <c r="HIX398" s="247"/>
      <c r="HIY398" s="247"/>
      <c r="HIZ398" s="247"/>
      <c r="HJA398" s="247"/>
      <c r="HJB398" s="247"/>
      <c r="HJC398" s="247"/>
      <c r="HJD398" s="247"/>
      <c r="HJE398" s="247"/>
      <c r="HJF398" s="247"/>
      <c r="HJG398" s="247"/>
      <c r="HJH398" s="247"/>
      <c r="HJI398" s="247"/>
      <c r="HJJ398" s="247"/>
      <c r="HJK398" s="247"/>
      <c r="HJL398" s="247"/>
      <c r="HJM398" s="247"/>
      <c r="HJN398" s="247"/>
      <c r="HJO398" s="247"/>
      <c r="HJP398" s="247"/>
      <c r="HJQ398" s="247"/>
      <c r="HJR398" s="247"/>
      <c r="HJS398" s="247"/>
      <c r="HJT398" s="247"/>
      <c r="HJU398" s="247"/>
      <c r="HJV398" s="247"/>
      <c r="HJW398" s="247"/>
      <c r="HJX398" s="247"/>
      <c r="HJY398" s="247"/>
      <c r="HJZ398" s="247"/>
      <c r="HKA398" s="247"/>
      <c r="HKB398" s="247"/>
      <c r="HKC398" s="247"/>
      <c r="HKD398" s="247"/>
      <c r="HKE398" s="247"/>
      <c r="HKF398" s="247"/>
      <c r="HKG398" s="247"/>
      <c r="HKH398" s="247"/>
      <c r="HKI398" s="247"/>
      <c r="HKJ398" s="247"/>
      <c r="HKK398" s="247"/>
      <c r="HKL398" s="247"/>
      <c r="HKM398" s="247"/>
      <c r="HKN398" s="247"/>
      <c r="HKO398" s="247"/>
      <c r="HKP398" s="247"/>
      <c r="HKQ398" s="247"/>
      <c r="HKR398" s="247"/>
      <c r="HKS398" s="247"/>
      <c r="HKT398" s="247"/>
      <c r="HKU398" s="247"/>
      <c r="HKV398" s="247"/>
      <c r="HKW398" s="247"/>
      <c r="HKX398" s="247"/>
      <c r="HKY398" s="247"/>
      <c r="HKZ398" s="247"/>
      <c r="HLA398" s="247"/>
      <c r="HLB398" s="247"/>
      <c r="HLC398" s="247"/>
      <c r="HLD398" s="247"/>
      <c r="HLE398" s="247"/>
      <c r="HLF398" s="247"/>
      <c r="HLG398" s="247"/>
      <c r="HLH398" s="247"/>
      <c r="HLI398" s="247"/>
      <c r="HLJ398" s="247"/>
      <c r="HLK398" s="247"/>
      <c r="HLL398" s="247"/>
      <c r="HLM398" s="247"/>
      <c r="HLN398" s="247"/>
      <c r="HLO398" s="247"/>
      <c r="HLP398" s="247"/>
      <c r="HLQ398" s="247"/>
      <c r="HLR398" s="247"/>
      <c r="HLS398" s="247"/>
      <c r="HLT398" s="247"/>
      <c r="HLU398" s="247"/>
      <c r="HLV398" s="247"/>
      <c r="HLW398" s="247"/>
      <c r="HLX398" s="247"/>
      <c r="HLY398" s="247"/>
      <c r="HLZ398" s="247"/>
      <c r="HMA398" s="247"/>
      <c r="HMB398" s="247"/>
      <c r="HMC398" s="247"/>
      <c r="HMD398" s="247"/>
      <c r="HME398" s="247"/>
      <c r="HMF398" s="247"/>
      <c r="HMG398" s="247"/>
      <c r="HMH398" s="247"/>
      <c r="HMI398" s="247"/>
      <c r="HMJ398" s="247"/>
      <c r="HMK398" s="247"/>
      <c r="HML398" s="247"/>
      <c r="HMM398" s="247"/>
      <c r="HMN398" s="247"/>
      <c r="HMO398" s="247"/>
      <c r="HMP398" s="247"/>
      <c r="HMQ398" s="247"/>
      <c r="HMR398" s="247"/>
      <c r="HMS398" s="247"/>
      <c r="HMT398" s="247"/>
      <c r="HMU398" s="247"/>
      <c r="HMV398" s="247"/>
      <c r="HMW398" s="247"/>
      <c r="HMX398" s="247"/>
      <c r="HMY398" s="247"/>
      <c r="HMZ398" s="247"/>
      <c r="HNA398" s="247"/>
      <c r="HNB398" s="247"/>
      <c r="HNC398" s="247"/>
      <c r="HND398" s="247"/>
      <c r="HNE398" s="247"/>
      <c r="HNF398" s="247"/>
      <c r="HNG398" s="247"/>
      <c r="HNH398" s="247"/>
      <c r="HNI398" s="247"/>
      <c r="HNJ398" s="247"/>
      <c r="HNK398" s="247"/>
      <c r="HNL398" s="247"/>
      <c r="HNM398" s="247"/>
      <c r="HNN398" s="247"/>
      <c r="HNO398" s="247"/>
      <c r="HNP398" s="247"/>
      <c r="HNQ398" s="247"/>
      <c r="HNR398" s="247"/>
      <c r="HNS398" s="247"/>
      <c r="HNT398" s="247"/>
      <c r="HNU398" s="247"/>
      <c r="HNV398" s="247"/>
      <c r="HNW398" s="247"/>
      <c r="HNX398" s="247"/>
      <c r="HNY398" s="247"/>
      <c r="HNZ398" s="247"/>
      <c r="HOA398" s="247"/>
      <c r="HOB398" s="247"/>
      <c r="HOC398" s="247"/>
      <c r="HOD398" s="247"/>
      <c r="HOE398" s="247"/>
      <c r="HOF398" s="247"/>
      <c r="HOG398" s="247"/>
      <c r="HOH398" s="247"/>
      <c r="HOI398" s="247"/>
      <c r="HOJ398" s="247"/>
      <c r="HOK398" s="247"/>
      <c r="HOL398" s="247"/>
      <c r="HOM398" s="247"/>
      <c r="HON398" s="247"/>
      <c r="HOO398" s="247"/>
      <c r="HOP398" s="247"/>
      <c r="HOQ398" s="247"/>
      <c r="HOR398" s="247"/>
      <c r="HOS398" s="247"/>
      <c r="HOT398" s="247"/>
      <c r="HOU398" s="247"/>
      <c r="HOV398" s="247"/>
      <c r="HOW398" s="247"/>
      <c r="HOX398" s="247"/>
      <c r="HOY398" s="247"/>
      <c r="HOZ398" s="247"/>
      <c r="HPA398" s="247"/>
      <c r="HPB398" s="247"/>
      <c r="HPC398" s="247"/>
      <c r="HPD398" s="247"/>
      <c r="HPE398" s="247"/>
      <c r="HPF398" s="247"/>
      <c r="HPG398" s="247"/>
      <c r="HPH398" s="247"/>
      <c r="HPI398" s="247"/>
      <c r="HPJ398" s="247"/>
      <c r="HPK398" s="247"/>
      <c r="HPL398" s="247"/>
      <c r="HPM398" s="247"/>
      <c r="HPN398" s="247"/>
      <c r="HPO398" s="247"/>
      <c r="HPP398" s="247"/>
      <c r="HPQ398" s="247"/>
      <c r="HPR398" s="247"/>
      <c r="HPS398" s="247"/>
      <c r="HPT398" s="247"/>
      <c r="HPU398" s="247"/>
      <c r="HPV398" s="247"/>
      <c r="HPW398" s="247"/>
      <c r="HPX398" s="247"/>
      <c r="HPY398" s="247"/>
      <c r="HPZ398" s="247"/>
      <c r="HQA398" s="247"/>
      <c r="HQB398" s="247"/>
      <c r="HQC398" s="247"/>
      <c r="HQD398" s="247"/>
      <c r="HQE398" s="247"/>
      <c r="HQF398" s="247"/>
      <c r="HQG398" s="247"/>
      <c r="HQH398" s="247"/>
      <c r="HQI398" s="247"/>
      <c r="HQJ398" s="247"/>
      <c r="HQK398" s="247"/>
      <c r="HQL398" s="247"/>
      <c r="HQM398" s="247"/>
      <c r="HQN398" s="247"/>
      <c r="HQO398" s="247"/>
      <c r="HQP398" s="247"/>
      <c r="HQQ398" s="247"/>
      <c r="HQR398" s="247"/>
      <c r="HQS398" s="247"/>
      <c r="HQT398" s="247"/>
      <c r="HQU398" s="247"/>
      <c r="HQV398" s="247"/>
      <c r="HQW398" s="247"/>
      <c r="HQX398" s="247"/>
      <c r="HQY398" s="247"/>
      <c r="HQZ398" s="247"/>
      <c r="HRA398" s="247"/>
      <c r="HRB398" s="247"/>
      <c r="HRC398" s="247"/>
      <c r="HRD398" s="247"/>
      <c r="HRE398" s="247"/>
      <c r="HRF398" s="247"/>
      <c r="HRG398" s="247"/>
      <c r="HRH398" s="247"/>
      <c r="HRI398" s="247"/>
      <c r="HRJ398" s="247"/>
      <c r="HRK398" s="247"/>
      <c r="HRL398" s="247"/>
      <c r="HRM398" s="247"/>
      <c r="HRN398" s="247"/>
      <c r="HRO398" s="247"/>
      <c r="HRP398" s="247"/>
      <c r="HRQ398" s="247"/>
      <c r="HRR398" s="247"/>
      <c r="HRS398" s="247"/>
      <c r="HRT398" s="247"/>
      <c r="HRU398" s="247"/>
      <c r="HRV398" s="247"/>
      <c r="HRW398" s="247"/>
      <c r="HRX398" s="247"/>
      <c r="HRY398" s="247"/>
      <c r="HRZ398" s="247"/>
      <c r="HSA398" s="247"/>
      <c r="HSB398" s="247"/>
      <c r="HSC398" s="247"/>
      <c r="HSD398" s="247"/>
      <c r="HSE398" s="247"/>
      <c r="HSF398" s="247"/>
      <c r="HSG398" s="247"/>
      <c r="HSH398" s="247"/>
      <c r="HSI398" s="247"/>
      <c r="HSJ398" s="247"/>
      <c r="HSK398" s="247"/>
      <c r="HSL398" s="247"/>
      <c r="HSM398" s="247"/>
      <c r="HSN398" s="247"/>
      <c r="HSO398" s="247"/>
      <c r="HSP398" s="247"/>
      <c r="HSQ398" s="247"/>
      <c r="HSR398" s="247"/>
      <c r="HSS398" s="247"/>
      <c r="HST398" s="247"/>
      <c r="HSU398" s="247"/>
      <c r="HSV398" s="247"/>
      <c r="HSW398" s="247"/>
      <c r="HSX398" s="247"/>
      <c r="HSY398" s="247"/>
      <c r="HSZ398" s="247"/>
      <c r="HTA398" s="247"/>
      <c r="HTB398" s="247"/>
      <c r="HTC398" s="247"/>
      <c r="HTD398" s="247"/>
      <c r="HTE398" s="247"/>
      <c r="HTF398" s="247"/>
      <c r="HTG398" s="247"/>
      <c r="HTH398" s="247"/>
      <c r="HTI398" s="247"/>
      <c r="HTJ398" s="247"/>
      <c r="HTK398" s="247"/>
      <c r="HTL398" s="247"/>
      <c r="HTM398" s="247"/>
      <c r="HTN398" s="247"/>
      <c r="HTO398" s="247"/>
      <c r="HTP398" s="247"/>
      <c r="HTQ398" s="247"/>
      <c r="HTR398" s="247"/>
      <c r="HTS398" s="247"/>
      <c r="HTT398" s="247"/>
      <c r="HTU398" s="247"/>
      <c r="HTV398" s="247"/>
      <c r="HTW398" s="247"/>
      <c r="HTX398" s="247"/>
      <c r="HTY398" s="247"/>
      <c r="HTZ398" s="247"/>
      <c r="HUA398" s="247"/>
      <c r="HUB398" s="247"/>
      <c r="HUC398" s="247"/>
      <c r="HUD398" s="247"/>
      <c r="HUE398" s="247"/>
      <c r="HUF398" s="247"/>
      <c r="HUG398" s="247"/>
      <c r="HUH398" s="247"/>
      <c r="HUI398" s="247"/>
      <c r="HUJ398" s="247"/>
      <c r="HUK398" s="247"/>
      <c r="HUL398" s="247"/>
      <c r="HUM398" s="247"/>
      <c r="HUN398" s="247"/>
      <c r="HUO398" s="247"/>
      <c r="HUP398" s="247"/>
      <c r="HUQ398" s="247"/>
      <c r="HUR398" s="247"/>
      <c r="HUS398" s="247"/>
      <c r="HUT398" s="247"/>
      <c r="HUU398" s="247"/>
      <c r="HUV398" s="247"/>
      <c r="HUW398" s="247"/>
      <c r="HUX398" s="247"/>
      <c r="HUY398" s="247"/>
      <c r="HUZ398" s="247"/>
      <c r="HVA398" s="247"/>
      <c r="HVB398" s="247"/>
      <c r="HVC398" s="247"/>
      <c r="HVD398" s="247"/>
      <c r="HVE398" s="247"/>
      <c r="HVF398" s="247"/>
      <c r="HVG398" s="247"/>
      <c r="HVH398" s="247"/>
      <c r="HVI398" s="247"/>
      <c r="HVJ398" s="247"/>
      <c r="HVK398" s="247"/>
      <c r="HVL398" s="247"/>
      <c r="HVM398" s="247"/>
      <c r="HVN398" s="247"/>
      <c r="HVO398" s="247"/>
      <c r="HVP398" s="247"/>
      <c r="HVQ398" s="247"/>
      <c r="HVR398" s="247"/>
      <c r="HVS398" s="247"/>
      <c r="HVT398" s="247"/>
      <c r="HVU398" s="247"/>
      <c r="HVV398" s="247"/>
      <c r="HVW398" s="247"/>
      <c r="HVX398" s="247"/>
      <c r="HVY398" s="247"/>
      <c r="HVZ398" s="247"/>
      <c r="HWA398" s="247"/>
      <c r="HWB398" s="247"/>
      <c r="HWC398" s="247"/>
      <c r="HWD398" s="247"/>
      <c r="HWE398" s="247"/>
      <c r="HWF398" s="247"/>
      <c r="HWG398" s="247"/>
      <c r="HWH398" s="247"/>
      <c r="HWI398" s="247"/>
      <c r="HWJ398" s="247"/>
      <c r="HWK398" s="247"/>
      <c r="HWL398" s="247"/>
      <c r="HWM398" s="247"/>
      <c r="HWN398" s="247"/>
      <c r="HWO398" s="247"/>
      <c r="HWP398" s="247"/>
      <c r="HWQ398" s="247"/>
      <c r="HWR398" s="247"/>
      <c r="HWS398" s="247"/>
      <c r="HWT398" s="247"/>
      <c r="HWU398" s="247"/>
      <c r="HWV398" s="247"/>
      <c r="HWW398" s="247"/>
      <c r="HWX398" s="247"/>
      <c r="HWY398" s="247"/>
      <c r="HWZ398" s="247"/>
      <c r="HXA398" s="247"/>
      <c r="HXB398" s="247"/>
      <c r="HXC398" s="247"/>
      <c r="HXD398" s="247"/>
      <c r="HXE398" s="247"/>
      <c r="HXF398" s="247"/>
      <c r="HXG398" s="247"/>
      <c r="HXH398" s="247"/>
      <c r="HXI398" s="247"/>
      <c r="HXJ398" s="247"/>
      <c r="HXK398" s="247"/>
      <c r="HXL398" s="247"/>
      <c r="HXM398" s="247"/>
      <c r="HXN398" s="247"/>
      <c r="HXO398" s="247"/>
      <c r="HXP398" s="247"/>
      <c r="HXQ398" s="247"/>
      <c r="HXR398" s="247"/>
      <c r="HXS398" s="247"/>
      <c r="HXT398" s="247"/>
      <c r="HXU398" s="247"/>
      <c r="HXV398" s="247"/>
      <c r="HXW398" s="247"/>
      <c r="HXX398" s="247"/>
      <c r="HXY398" s="247"/>
      <c r="HXZ398" s="247"/>
      <c r="HYA398" s="247"/>
      <c r="HYB398" s="247"/>
      <c r="HYC398" s="247"/>
      <c r="HYD398" s="247"/>
      <c r="HYE398" s="247"/>
      <c r="HYF398" s="247"/>
      <c r="HYG398" s="247"/>
      <c r="HYH398" s="247"/>
      <c r="HYI398" s="247"/>
      <c r="HYJ398" s="247"/>
      <c r="HYK398" s="247"/>
      <c r="HYL398" s="247"/>
      <c r="HYM398" s="247"/>
      <c r="HYN398" s="247"/>
      <c r="HYO398" s="247"/>
      <c r="HYP398" s="247"/>
      <c r="HYQ398" s="247"/>
      <c r="HYR398" s="247"/>
      <c r="HYS398" s="247"/>
      <c r="HYT398" s="247"/>
      <c r="HYU398" s="247"/>
      <c r="HYV398" s="247"/>
      <c r="HYW398" s="247"/>
      <c r="HYX398" s="247"/>
      <c r="HYY398" s="247"/>
      <c r="HYZ398" s="247"/>
      <c r="HZA398" s="247"/>
      <c r="HZB398" s="247"/>
      <c r="HZC398" s="247"/>
      <c r="HZD398" s="247"/>
      <c r="HZE398" s="247"/>
      <c r="HZF398" s="247"/>
      <c r="HZG398" s="247"/>
      <c r="HZH398" s="247"/>
      <c r="HZI398" s="247"/>
      <c r="HZJ398" s="247"/>
      <c r="HZK398" s="247"/>
      <c r="HZL398" s="247"/>
      <c r="HZM398" s="247"/>
      <c r="HZN398" s="247"/>
      <c r="HZO398" s="247"/>
      <c r="HZP398" s="247"/>
      <c r="HZQ398" s="247"/>
      <c r="HZR398" s="247"/>
      <c r="HZS398" s="247"/>
      <c r="HZT398" s="247"/>
      <c r="HZU398" s="247"/>
      <c r="HZV398" s="247"/>
      <c r="HZW398" s="247"/>
      <c r="HZX398" s="247"/>
      <c r="HZY398" s="247"/>
      <c r="HZZ398" s="247"/>
      <c r="IAA398" s="247"/>
      <c r="IAB398" s="247"/>
      <c r="IAC398" s="247"/>
      <c r="IAD398" s="247"/>
      <c r="IAE398" s="247"/>
      <c r="IAF398" s="247"/>
      <c r="IAG398" s="247"/>
      <c r="IAH398" s="247"/>
      <c r="IAI398" s="247"/>
      <c r="IAJ398" s="247"/>
      <c r="IAK398" s="247"/>
      <c r="IAL398" s="247"/>
      <c r="IAM398" s="247"/>
      <c r="IAN398" s="247"/>
      <c r="IAO398" s="247"/>
      <c r="IAP398" s="247"/>
      <c r="IAQ398" s="247"/>
      <c r="IAR398" s="247"/>
      <c r="IAS398" s="247"/>
      <c r="IAT398" s="247"/>
      <c r="IAU398" s="247"/>
      <c r="IAV398" s="247"/>
      <c r="IAW398" s="247"/>
      <c r="IAX398" s="247"/>
      <c r="IAY398" s="247"/>
      <c r="IAZ398" s="247"/>
      <c r="IBA398" s="247"/>
      <c r="IBB398" s="247"/>
      <c r="IBC398" s="247"/>
      <c r="IBD398" s="247"/>
      <c r="IBE398" s="247"/>
      <c r="IBF398" s="247"/>
      <c r="IBG398" s="247"/>
      <c r="IBH398" s="247"/>
      <c r="IBI398" s="247"/>
      <c r="IBJ398" s="247"/>
      <c r="IBK398" s="247"/>
      <c r="IBL398" s="247"/>
      <c r="IBM398" s="247"/>
      <c r="IBN398" s="247"/>
      <c r="IBO398" s="247"/>
      <c r="IBP398" s="247"/>
      <c r="IBQ398" s="247"/>
      <c r="IBR398" s="247"/>
      <c r="IBS398" s="247"/>
      <c r="IBT398" s="247"/>
      <c r="IBU398" s="247"/>
      <c r="IBV398" s="247"/>
      <c r="IBW398" s="247"/>
      <c r="IBX398" s="247"/>
      <c r="IBY398" s="247"/>
      <c r="IBZ398" s="247"/>
      <c r="ICA398" s="247"/>
      <c r="ICB398" s="247"/>
      <c r="ICC398" s="247"/>
      <c r="ICD398" s="247"/>
      <c r="ICE398" s="247"/>
      <c r="ICF398" s="247"/>
      <c r="ICG398" s="247"/>
      <c r="ICH398" s="247"/>
      <c r="ICI398" s="247"/>
      <c r="ICJ398" s="247"/>
      <c r="ICK398" s="247"/>
      <c r="ICL398" s="247"/>
      <c r="ICM398" s="247"/>
      <c r="ICN398" s="247"/>
      <c r="ICO398" s="247"/>
      <c r="ICP398" s="247"/>
      <c r="ICQ398" s="247"/>
      <c r="ICR398" s="247"/>
      <c r="ICS398" s="247"/>
      <c r="ICT398" s="247"/>
      <c r="ICU398" s="247"/>
      <c r="ICV398" s="247"/>
      <c r="ICW398" s="247"/>
      <c r="ICX398" s="247"/>
      <c r="ICY398" s="247"/>
      <c r="ICZ398" s="247"/>
      <c r="IDA398" s="247"/>
      <c r="IDB398" s="247"/>
      <c r="IDC398" s="247"/>
      <c r="IDD398" s="247"/>
      <c r="IDE398" s="247"/>
      <c r="IDF398" s="247"/>
      <c r="IDG398" s="247"/>
      <c r="IDH398" s="247"/>
      <c r="IDI398" s="247"/>
      <c r="IDJ398" s="247"/>
      <c r="IDK398" s="247"/>
      <c r="IDL398" s="247"/>
      <c r="IDM398" s="247"/>
      <c r="IDN398" s="247"/>
      <c r="IDO398" s="247"/>
      <c r="IDP398" s="247"/>
      <c r="IDQ398" s="247"/>
      <c r="IDR398" s="247"/>
      <c r="IDS398" s="247"/>
      <c r="IDT398" s="247"/>
      <c r="IDU398" s="247"/>
      <c r="IDV398" s="247"/>
      <c r="IDW398" s="247"/>
      <c r="IDX398" s="247"/>
      <c r="IDY398" s="247"/>
      <c r="IDZ398" s="247"/>
      <c r="IEA398" s="247"/>
      <c r="IEB398" s="247"/>
      <c r="IEC398" s="247"/>
      <c r="IED398" s="247"/>
      <c r="IEE398" s="247"/>
      <c r="IEF398" s="247"/>
      <c r="IEG398" s="247"/>
      <c r="IEH398" s="247"/>
      <c r="IEI398" s="247"/>
      <c r="IEJ398" s="247"/>
      <c r="IEK398" s="247"/>
      <c r="IEL398" s="247"/>
      <c r="IEM398" s="247"/>
      <c r="IEN398" s="247"/>
      <c r="IEO398" s="247"/>
      <c r="IEP398" s="247"/>
      <c r="IEQ398" s="247"/>
      <c r="IER398" s="247"/>
      <c r="IES398" s="247"/>
      <c r="IET398" s="247"/>
      <c r="IEU398" s="247"/>
      <c r="IEV398" s="247"/>
      <c r="IEW398" s="247"/>
      <c r="IEX398" s="247"/>
      <c r="IEY398" s="247"/>
      <c r="IEZ398" s="247"/>
      <c r="IFA398" s="247"/>
      <c r="IFB398" s="247"/>
      <c r="IFC398" s="247"/>
      <c r="IFD398" s="247"/>
      <c r="IFE398" s="247"/>
      <c r="IFF398" s="247"/>
      <c r="IFG398" s="247"/>
      <c r="IFH398" s="247"/>
      <c r="IFI398" s="247"/>
      <c r="IFJ398" s="247"/>
      <c r="IFK398" s="247"/>
      <c r="IFL398" s="247"/>
      <c r="IFM398" s="247"/>
      <c r="IFN398" s="247"/>
      <c r="IFO398" s="247"/>
      <c r="IFP398" s="247"/>
      <c r="IFQ398" s="247"/>
      <c r="IFR398" s="247"/>
      <c r="IFS398" s="247"/>
      <c r="IFT398" s="247"/>
      <c r="IFU398" s="247"/>
      <c r="IFV398" s="247"/>
      <c r="IFW398" s="247"/>
      <c r="IFX398" s="247"/>
      <c r="IFY398" s="247"/>
      <c r="IFZ398" s="247"/>
      <c r="IGA398" s="247"/>
      <c r="IGB398" s="247"/>
      <c r="IGC398" s="247"/>
      <c r="IGD398" s="247"/>
      <c r="IGE398" s="247"/>
      <c r="IGF398" s="247"/>
      <c r="IGG398" s="247"/>
      <c r="IGH398" s="247"/>
      <c r="IGI398" s="247"/>
      <c r="IGJ398" s="247"/>
      <c r="IGK398" s="247"/>
      <c r="IGL398" s="247"/>
      <c r="IGM398" s="247"/>
      <c r="IGN398" s="247"/>
      <c r="IGO398" s="247"/>
      <c r="IGP398" s="247"/>
      <c r="IGQ398" s="247"/>
      <c r="IGR398" s="247"/>
      <c r="IGS398" s="247"/>
      <c r="IGT398" s="247"/>
      <c r="IGU398" s="247"/>
      <c r="IGV398" s="247"/>
      <c r="IGW398" s="247"/>
      <c r="IGX398" s="247"/>
      <c r="IGY398" s="247"/>
      <c r="IGZ398" s="247"/>
      <c r="IHA398" s="247"/>
      <c r="IHB398" s="247"/>
      <c r="IHC398" s="247"/>
      <c r="IHD398" s="247"/>
      <c r="IHE398" s="247"/>
      <c r="IHF398" s="247"/>
      <c r="IHG398" s="247"/>
      <c r="IHH398" s="247"/>
      <c r="IHI398" s="247"/>
      <c r="IHJ398" s="247"/>
      <c r="IHK398" s="247"/>
      <c r="IHL398" s="247"/>
      <c r="IHM398" s="247"/>
      <c r="IHN398" s="247"/>
      <c r="IHO398" s="247"/>
      <c r="IHP398" s="247"/>
      <c r="IHQ398" s="247"/>
      <c r="IHR398" s="247"/>
      <c r="IHS398" s="247"/>
      <c r="IHT398" s="247"/>
      <c r="IHU398" s="247"/>
      <c r="IHV398" s="247"/>
      <c r="IHW398" s="247"/>
      <c r="IHX398" s="247"/>
      <c r="IHY398" s="247"/>
      <c r="IHZ398" s="247"/>
      <c r="IIA398" s="247"/>
      <c r="IIB398" s="247"/>
      <c r="IIC398" s="247"/>
      <c r="IID398" s="247"/>
      <c r="IIE398" s="247"/>
      <c r="IIF398" s="247"/>
      <c r="IIG398" s="247"/>
      <c r="IIH398" s="247"/>
      <c r="III398" s="247"/>
      <c r="IIJ398" s="247"/>
      <c r="IIK398" s="247"/>
      <c r="IIL398" s="247"/>
      <c r="IIM398" s="247"/>
      <c r="IIN398" s="247"/>
      <c r="IIO398" s="247"/>
      <c r="IIP398" s="247"/>
      <c r="IIQ398" s="247"/>
      <c r="IIR398" s="247"/>
      <c r="IIS398" s="247"/>
      <c r="IIT398" s="247"/>
      <c r="IIU398" s="247"/>
      <c r="IIV398" s="247"/>
      <c r="IIW398" s="247"/>
      <c r="IIX398" s="247"/>
      <c r="IIY398" s="247"/>
      <c r="IIZ398" s="247"/>
      <c r="IJA398" s="247"/>
      <c r="IJB398" s="247"/>
      <c r="IJC398" s="247"/>
      <c r="IJD398" s="247"/>
      <c r="IJE398" s="247"/>
      <c r="IJF398" s="247"/>
      <c r="IJG398" s="247"/>
      <c r="IJH398" s="247"/>
      <c r="IJI398" s="247"/>
      <c r="IJJ398" s="247"/>
      <c r="IJK398" s="247"/>
      <c r="IJL398" s="247"/>
      <c r="IJM398" s="247"/>
      <c r="IJN398" s="247"/>
      <c r="IJO398" s="247"/>
      <c r="IJP398" s="247"/>
      <c r="IJQ398" s="247"/>
      <c r="IJR398" s="247"/>
      <c r="IJS398" s="247"/>
      <c r="IJT398" s="247"/>
      <c r="IJU398" s="247"/>
      <c r="IJV398" s="247"/>
      <c r="IJW398" s="247"/>
      <c r="IJX398" s="247"/>
      <c r="IJY398" s="247"/>
      <c r="IJZ398" s="247"/>
      <c r="IKA398" s="247"/>
      <c r="IKB398" s="247"/>
      <c r="IKC398" s="247"/>
      <c r="IKD398" s="247"/>
      <c r="IKE398" s="247"/>
      <c r="IKF398" s="247"/>
      <c r="IKG398" s="247"/>
      <c r="IKH398" s="247"/>
      <c r="IKI398" s="247"/>
      <c r="IKJ398" s="247"/>
      <c r="IKK398" s="247"/>
      <c r="IKL398" s="247"/>
      <c r="IKM398" s="247"/>
      <c r="IKN398" s="247"/>
      <c r="IKO398" s="247"/>
      <c r="IKP398" s="247"/>
      <c r="IKQ398" s="247"/>
      <c r="IKR398" s="247"/>
      <c r="IKS398" s="247"/>
      <c r="IKT398" s="247"/>
      <c r="IKU398" s="247"/>
      <c r="IKV398" s="247"/>
      <c r="IKW398" s="247"/>
      <c r="IKX398" s="247"/>
      <c r="IKY398" s="247"/>
      <c r="IKZ398" s="247"/>
      <c r="ILA398" s="247"/>
      <c r="ILB398" s="247"/>
      <c r="ILC398" s="247"/>
      <c r="ILD398" s="247"/>
      <c r="ILE398" s="247"/>
      <c r="ILF398" s="247"/>
      <c r="ILG398" s="247"/>
      <c r="ILH398" s="247"/>
      <c r="ILI398" s="247"/>
      <c r="ILJ398" s="247"/>
      <c r="ILK398" s="247"/>
      <c r="ILL398" s="247"/>
      <c r="ILM398" s="247"/>
      <c r="ILN398" s="247"/>
      <c r="ILO398" s="247"/>
      <c r="ILP398" s="247"/>
      <c r="ILQ398" s="247"/>
      <c r="ILR398" s="247"/>
      <c r="ILS398" s="247"/>
      <c r="ILT398" s="247"/>
      <c r="ILU398" s="247"/>
      <c r="ILV398" s="247"/>
      <c r="ILW398" s="247"/>
      <c r="ILX398" s="247"/>
      <c r="ILY398" s="247"/>
      <c r="ILZ398" s="247"/>
      <c r="IMA398" s="247"/>
      <c r="IMB398" s="247"/>
      <c r="IMC398" s="247"/>
      <c r="IMD398" s="247"/>
      <c r="IME398" s="247"/>
      <c r="IMF398" s="247"/>
      <c r="IMG398" s="247"/>
      <c r="IMH398" s="247"/>
      <c r="IMI398" s="247"/>
      <c r="IMJ398" s="247"/>
      <c r="IMK398" s="247"/>
      <c r="IML398" s="247"/>
      <c r="IMM398" s="247"/>
      <c r="IMN398" s="247"/>
      <c r="IMO398" s="247"/>
      <c r="IMP398" s="247"/>
      <c r="IMQ398" s="247"/>
      <c r="IMR398" s="247"/>
      <c r="IMS398" s="247"/>
      <c r="IMT398" s="247"/>
      <c r="IMU398" s="247"/>
      <c r="IMV398" s="247"/>
      <c r="IMW398" s="247"/>
      <c r="IMX398" s="247"/>
      <c r="IMY398" s="247"/>
      <c r="IMZ398" s="247"/>
      <c r="INA398" s="247"/>
      <c r="INB398" s="247"/>
      <c r="INC398" s="247"/>
      <c r="IND398" s="247"/>
      <c r="INE398" s="247"/>
      <c r="INF398" s="247"/>
      <c r="ING398" s="247"/>
      <c r="INH398" s="247"/>
      <c r="INI398" s="247"/>
      <c r="INJ398" s="247"/>
      <c r="INK398" s="247"/>
      <c r="INL398" s="247"/>
      <c r="INM398" s="247"/>
      <c r="INN398" s="247"/>
      <c r="INO398" s="247"/>
      <c r="INP398" s="247"/>
      <c r="INQ398" s="247"/>
      <c r="INR398" s="247"/>
      <c r="INS398" s="247"/>
      <c r="INT398" s="247"/>
      <c r="INU398" s="247"/>
      <c r="INV398" s="247"/>
      <c r="INW398" s="247"/>
      <c r="INX398" s="247"/>
      <c r="INY398" s="247"/>
      <c r="INZ398" s="247"/>
      <c r="IOA398" s="247"/>
      <c r="IOB398" s="247"/>
      <c r="IOC398" s="247"/>
      <c r="IOD398" s="247"/>
      <c r="IOE398" s="247"/>
      <c r="IOF398" s="247"/>
      <c r="IOG398" s="247"/>
      <c r="IOH398" s="247"/>
      <c r="IOI398" s="247"/>
      <c r="IOJ398" s="247"/>
      <c r="IOK398" s="247"/>
      <c r="IOL398" s="247"/>
      <c r="IOM398" s="247"/>
      <c r="ION398" s="247"/>
      <c r="IOO398" s="247"/>
      <c r="IOP398" s="247"/>
      <c r="IOQ398" s="247"/>
      <c r="IOR398" s="247"/>
      <c r="IOS398" s="247"/>
      <c r="IOT398" s="247"/>
      <c r="IOU398" s="247"/>
      <c r="IOV398" s="247"/>
      <c r="IOW398" s="247"/>
      <c r="IOX398" s="247"/>
      <c r="IOY398" s="247"/>
      <c r="IOZ398" s="247"/>
      <c r="IPA398" s="247"/>
      <c r="IPB398" s="247"/>
      <c r="IPC398" s="247"/>
      <c r="IPD398" s="247"/>
      <c r="IPE398" s="247"/>
      <c r="IPF398" s="247"/>
      <c r="IPG398" s="247"/>
      <c r="IPH398" s="247"/>
      <c r="IPI398" s="247"/>
      <c r="IPJ398" s="247"/>
      <c r="IPK398" s="247"/>
      <c r="IPL398" s="247"/>
      <c r="IPM398" s="247"/>
      <c r="IPN398" s="247"/>
      <c r="IPO398" s="247"/>
      <c r="IPP398" s="247"/>
      <c r="IPQ398" s="247"/>
      <c r="IPR398" s="247"/>
      <c r="IPS398" s="247"/>
      <c r="IPT398" s="247"/>
      <c r="IPU398" s="247"/>
      <c r="IPV398" s="247"/>
      <c r="IPW398" s="247"/>
      <c r="IPX398" s="247"/>
      <c r="IPY398" s="247"/>
      <c r="IPZ398" s="247"/>
      <c r="IQA398" s="247"/>
      <c r="IQB398" s="247"/>
      <c r="IQC398" s="247"/>
      <c r="IQD398" s="247"/>
      <c r="IQE398" s="247"/>
      <c r="IQF398" s="247"/>
      <c r="IQG398" s="247"/>
      <c r="IQH398" s="247"/>
      <c r="IQI398" s="247"/>
      <c r="IQJ398" s="247"/>
      <c r="IQK398" s="247"/>
      <c r="IQL398" s="247"/>
      <c r="IQM398" s="247"/>
      <c r="IQN398" s="247"/>
      <c r="IQO398" s="247"/>
      <c r="IQP398" s="247"/>
      <c r="IQQ398" s="247"/>
      <c r="IQR398" s="247"/>
      <c r="IQS398" s="247"/>
      <c r="IQT398" s="247"/>
      <c r="IQU398" s="247"/>
      <c r="IQV398" s="247"/>
      <c r="IQW398" s="247"/>
      <c r="IQX398" s="247"/>
      <c r="IQY398" s="247"/>
      <c r="IQZ398" s="247"/>
      <c r="IRA398" s="247"/>
      <c r="IRB398" s="247"/>
      <c r="IRC398" s="247"/>
      <c r="IRD398" s="247"/>
      <c r="IRE398" s="247"/>
      <c r="IRF398" s="247"/>
      <c r="IRG398" s="247"/>
      <c r="IRH398" s="247"/>
      <c r="IRI398" s="247"/>
      <c r="IRJ398" s="247"/>
      <c r="IRK398" s="247"/>
      <c r="IRL398" s="247"/>
      <c r="IRM398" s="247"/>
      <c r="IRN398" s="247"/>
      <c r="IRO398" s="247"/>
      <c r="IRP398" s="247"/>
      <c r="IRQ398" s="247"/>
      <c r="IRR398" s="247"/>
      <c r="IRS398" s="247"/>
      <c r="IRT398" s="247"/>
      <c r="IRU398" s="247"/>
      <c r="IRV398" s="247"/>
      <c r="IRW398" s="247"/>
      <c r="IRX398" s="247"/>
      <c r="IRY398" s="247"/>
      <c r="IRZ398" s="247"/>
      <c r="ISA398" s="247"/>
      <c r="ISB398" s="247"/>
      <c r="ISC398" s="247"/>
      <c r="ISD398" s="247"/>
      <c r="ISE398" s="247"/>
      <c r="ISF398" s="247"/>
      <c r="ISG398" s="247"/>
      <c r="ISH398" s="247"/>
      <c r="ISI398" s="247"/>
      <c r="ISJ398" s="247"/>
      <c r="ISK398" s="247"/>
      <c r="ISL398" s="247"/>
      <c r="ISM398" s="247"/>
      <c r="ISN398" s="247"/>
      <c r="ISO398" s="247"/>
      <c r="ISP398" s="247"/>
      <c r="ISQ398" s="247"/>
      <c r="ISR398" s="247"/>
      <c r="ISS398" s="247"/>
      <c r="IST398" s="247"/>
      <c r="ISU398" s="247"/>
      <c r="ISV398" s="247"/>
      <c r="ISW398" s="247"/>
      <c r="ISX398" s="247"/>
      <c r="ISY398" s="247"/>
      <c r="ISZ398" s="247"/>
      <c r="ITA398" s="247"/>
      <c r="ITB398" s="247"/>
      <c r="ITC398" s="247"/>
      <c r="ITD398" s="247"/>
      <c r="ITE398" s="247"/>
      <c r="ITF398" s="247"/>
      <c r="ITG398" s="247"/>
      <c r="ITH398" s="247"/>
      <c r="ITI398" s="247"/>
      <c r="ITJ398" s="247"/>
      <c r="ITK398" s="247"/>
      <c r="ITL398" s="247"/>
      <c r="ITM398" s="247"/>
      <c r="ITN398" s="247"/>
      <c r="ITO398" s="247"/>
      <c r="ITP398" s="247"/>
      <c r="ITQ398" s="247"/>
      <c r="ITR398" s="247"/>
      <c r="ITS398" s="247"/>
      <c r="ITT398" s="247"/>
      <c r="ITU398" s="247"/>
      <c r="ITV398" s="247"/>
      <c r="ITW398" s="247"/>
      <c r="ITX398" s="247"/>
      <c r="ITY398" s="247"/>
      <c r="ITZ398" s="247"/>
      <c r="IUA398" s="247"/>
      <c r="IUB398" s="247"/>
      <c r="IUC398" s="247"/>
      <c r="IUD398" s="247"/>
      <c r="IUE398" s="247"/>
      <c r="IUF398" s="247"/>
      <c r="IUG398" s="247"/>
      <c r="IUH398" s="247"/>
      <c r="IUI398" s="247"/>
      <c r="IUJ398" s="247"/>
      <c r="IUK398" s="247"/>
      <c r="IUL398" s="247"/>
      <c r="IUM398" s="247"/>
      <c r="IUN398" s="247"/>
      <c r="IUO398" s="247"/>
      <c r="IUP398" s="247"/>
      <c r="IUQ398" s="247"/>
      <c r="IUR398" s="247"/>
      <c r="IUS398" s="247"/>
      <c r="IUT398" s="247"/>
      <c r="IUU398" s="247"/>
      <c r="IUV398" s="247"/>
      <c r="IUW398" s="247"/>
      <c r="IUX398" s="247"/>
      <c r="IUY398" s="247"/>
      <c r="IUZ398" s="247"/>
      <c r="IVA398" s="247"/>
      <c r="IVB398" s="247"/>
      <c r="IVC398" s="247"/>
      <c r="IVD398" s="247"/>
      <c r="IVE398" s="247"/>
      <c r="IVF398" s="247"/>
      <c r="IVG398" s="247"/>
      <c r="IVH398" s="247"/>
      <c r="IVI398" s="247"/>
      <c r="IVJ398" s="247"/>
      <c r="IVK398" s="247"/>
      <c r="IVL398" s="247"/>
      <c r="IVM398" s="247"/>
      <c r="IVN398" s="247"/>
      <c r="IVO398" s="247"/>
      <c r="IVP398" s="247"/>
      <c r="IVQ398" s="247"/>
      <c r="IVR398" s="247"/>
      <c r="IVS398" s="247"/>
      <c r="IVT398" s="247"/>
      <c r="IVU398" s="247"/>
      <c r="IVV398" s="247"/>
      <c r="IVW398" s="247"/>
      <c r="IVX398" s="247"/>
      <c r="IVY398" s="247"/>
      <c r="IVZ398" s="247"/>
      <c r="IWA398" s="247"/>
      <c r="IWB398" s="247"/>
      <c r="IWC398" s="247"/>
      <c r="IWD398" s="247"/>
      <c r="IWE398" s="247"/>
      <c r="IWF398" s="247"/>
      <c r="IWG398" s="247"/>
      <c r="IWH398" s="247"/>
      <c r="IWI398" s="247"/>
      <c r="IWJ398" s="247"/>
      <c r="IWK398" s="247"/>
      <c r="IWL398" s="247"/>
      <c r="IWM398" s="247"/>
      <c r="IWN398" s="247"/>
      <c r="IWO398" s="247"/>
      <c r="IWP398" s="247"/>
      <c r="IWQ398" s="247"/>
      <c r="IWR398" s="247"/>
      <c r="IWS398" s="247"/>
      <c r="IWT398" s="247"/>
      <c r="IWU398" s="247"/>
      <c r="IWV398" s="247"/>
      <c r="IWW398" s="247"/>
      <c r="IWX398" s="247"/>
      <c r="IWY398" s="247"/>
      <c r="IWZ398" s="247"/>
      <c r="IXA398" s="247"/>
      <c r="IXB398" s="247"/>
      <c r="IXC398" s="247"/>
      <c r="IXD398" s="247"/>
      <c r="IXE398" s="247"/>
      <c r="IXF398" s="247"/>
      <c r="IXG398" s="247"/>
      <c r="IXH398" s="247"/>
      <c r="IXI398" s="247"/>
      <c r="IXJ398" s="247"/>
      <c r="IXK398" s="247"/>
      <c r="IXL398" s="247"/>
      <c r="IXM398" s="247"/>
      <c r="IXN398" s="247"/>
      <c r="IXO398" s="247"/>
      <c r="IXP398" s="247"/>
      <c r="IXQ398" s="247"/>
      <c r="IXR398" s="247"/>
      <c r="IXS398" s="247"/>
      <c r="IXT398" s="247"/>
      <c r="IXU398" s="247"/>
      <c r="IXV398" s="247"/>
      <c r="IXW398" s="247"/>
      <c r="IXX398" s="247"/>
      <c r="IXY398" s="247"/>
      <c r="IXZ398" s="247"/>
      <c r="IYA398" s="247"/>
      <c r="IYB398" s="247"/>
      <c r="IYC398" s="247"/>
      <c r="IYD398" s="247"/>
      <c r="IYE398" s="247"/>
      <c r="IYF398" s="247"/>
      <c r="IYG398" s="247"/>
      <c r="IYH398" s="247"/>
      <c r="IYI398" s="247"/>
      <c r="IYJ398" s="247"/>
      <c r="IYK398" s="247"/>
      <c r="IYL398" s="247"/>
      <c r="IYM398" s="247"/>
      <c r="IYN398" s="247"/>
      <c r="IYO398" s="247"/>
      <c r="IYP398" s="247"/>
      <c r="IYQ398" s="247"/>
      <c r="IYR398" s="247"/>
      <c r="IYS398" s="247"/>
      <c r="IYT398" s="247"/>
      <c r="IYU398" s="247"/>
      <c r="IYV398" s="247"/>
      <c r="IYW398" s="247"/>
      <c r="IYX398" s="247"/>
      <c r="IYY398" s="247"/>
      <c r="IYZ398" s="247"/>
      <c r="IZA398" s="247"/>
      <c r="IZB398" s="247"/>
      <c r="IZC398" s="247"/>
      <c r="IZD398" s="247"/>
      <c r="IZE398" s="247"/>
      <c r="IZF398" s="247"/>
      <c r="IZG398" s="247"/>
      <c r="IZH398" s="247"/>
      <c r="IZI398" s="247"/>
      <c r="IZJ398" s="247"/>
      <c r="IZK398" s="247"/>
      <c r="IZL398" s="247"/>
      <c r="IZM398" s="247"/>
      <c r="IZN398" s="247"/>
      <c r="IZO398" s="247"/>
      <c r="IZP398" s="247"/>
      <c r="IZQ398" s="247"/>
      <c r="IZR398" s="247"/>
      <c r="IZS398" s="247"/>
      <c r="IZT398" s="247"/>
      <c r="IZU398" s="247"/>
      <c r="IZV398" s="247"/>
      <c r="IZW398" s="247"/>
      <c r="IZX398" s="247"/>
      <c r="IZY398" s="247"/>
      <c r="IZZ398" s="247"/>
      <c r="JAA398" s="247"/>
      <c r="JAB398" s="247"/>
      <c r="JAC398" s="247"/>
      <c r="JAD398" s="247"/>
      <c r="JAE398" s="247"/>
      <c r="JAF398" s="247"/>
      <c r="JAG398" s="247"/>
      <c r="JAH398" s="247"/>
      <c r="JAI398" s="247"/>
      <c r="JAJ398" s="247"/>
      <c r="JAK398" s="247"/>
      <c r="JAL398" s="247"/>
      <c r="JAM398" s="247"/>
      <c r="JAN398" s="247"/>
      <c r="JAO398" s="247"/>
      <c r="JAP398" s="247"/>
      <c r="JAQ398" s="247"/>
      <c r="JAR398" s="247"/>
      <c r="JAS398" s="247"/>
      <c r="JAT398" s="247"/>
      <c r="JAU398" s="247"/>
      <c r="JAV398" s="247"/>
      <c r="JAW398" s="247"/>
      <c r="JAX398" s="247"/>
      <c r="JAY398" s="247"/>
      <c r="JAZ398" s="247"/>
      <c r="JBA398" s="247"/>
      <c r="JBB398" s="247"/>
      <c r="JBC398" s="247"/>
      <c r="JBD398" s="247"/>
      <c r="JBE398" s="247"/>
      <c r="JBF398" s="247"/>
      <c r="JBG398" s="247"/>
      <c r="JBH398" s="247"/>
      <c r="JBI398" s="247"/>
      <c r="JBJ398" s="247"/>
      <c r="JBK398" s="247"/>
      <c r="JBL398" s="247"/>
      <c r="JBM398" s="247"/>
      <c r="JBN398" s="247"/>
      <c r="JBO398" s="247"/>
      <c r="JBP398" s="247"/>
      <c r="JBQ398" s="247"/>
      <c r="JBR398" s="247"/>
      <c r="JBS398" s="247"/>
      <c r="JBT398" s="247"/>
      <c r="JBU398" s="247"/>
      <c r="JBV398" s="247"/>
      <c r="JBW398" s="247"/>
      <c r="JBX398" s="247"/>
      <c r="JBY398" s="247"/>
      <c r="JBZ398" s="247"/>
      <c r="JCA398" s="247"/>
      <c r="JCB398" s="247"/>
      <c r="JCC398" s="247"/>
      <c r="JCD398" s="247"/>
      <c r="JCE398" s="247"/>
      <c r="JCF398" s="247"/>
      <c r="JCG398" s="247"/>
      <c r="JCH398" s="247"/>
      <c r="JCI398" s="247"/>
      <c r="JCJ398" s="247"/>
      <c r="JCK398" s="247"/>
      <c r="JCL398" s="247"/>
      <c r="JCM398" s="247"/>
      <c r="JCN398" s="247"/>
      <c r="JCO398" s="247"/>
      <c r="JCP398" s="247"/>
      <c r="JCQ398" s="247"/>
      <c r="JCR398" s="247"/>
      <c r="JCS398" s="247"/>
      <c r="JCT398" s="247"/>
      <c r="JCU398" s="247"/>
      <c r="JCV398" s="247"/>
      <c r="JCW398" s="247"/>
      <c r="JCX398" s="247"/>
      <c r="JCY398" s="247"/>
      <c r="JCZ398" s="247"/>
      <c r="JDA398" s="247"/>
      <c r="JDB398" s="247"/>
      <c r="JDC398" s="247"/>
      <c r="JDD398" s="247"/>
      <c r="JDE398" s="247"/>
      <c r="JDF398" s="247"/>
      <c r="JDG398" s="247"/>
      <c r="JDH398" s="247"/>
      <c r="JDI398" s="247"/>
      <c r="JDJ398" s="247"/>
      <c r="JDK398" s="247"/>
      <c r="JDL398" s="247"/>
      <c r="JDM398" s="247"/>
      <c r="JDN398" s="247"/>
      <c r="JDO398" s="247"/>
      <c r="JDP398" s="247"/>
      <c r="JDQ398" s="247"/>
      <c r="JDR398" s="247"/>
      <c r="JDS398" s="247"/>
      <c r="JDT398" s="247"/>
      <c r="JDU398" s="247"/>
      <c r="JDV398" s="247"/>
      <c r="JDW398" s="247"/>
      <c r="JDX398" s="247"/>
      <c r="JDY398" s="247"/>
      <c r="JDZ398" s="247"/>
      <c r="JEA398" s="247"/>
      <c r="JEB398" s="247"/>
      <c r="JEC398" s="247"/>
      <c r="JED398" s="247"/>
      <c r="JEE398" s="247"/>
      <c r="JEF398" s="247"/>
      <c r="JEG398" s="247"/>
      <c r="JEH398" s="247"/>
      <c r="JEI398" s="247"/>
      <c r="JEJ398" s="247"/>
      <c r="JEK398" s="247"/>
      <c r="JEL398" s="247"/>
      <c r="JEM398" s="247"/>
      <c r="JEN398" s="247"/>
      <c r="JEO398" s="247"/>
      <c r="JEP398" s="247"/>
      <c r="JEQ398" s="247"/>
      <c r="JER398" s="247"/>
      <c r="JES398" s="247"/>
      <c r="JET398" s="247"/>
      <c r="JEU398" s="247"/>
      <c r="JEV398" s="247"/>
      <c r="JEW398" s="247"/>
      <c r="JEX398" s="247"/>
      <c r="JEY398" s="247"/>
      <c r="JEZ398" s="247"/>
      <c r="JFA398" s="247"/>
      <c r="JFB398" s="247"/>
      <c r="JFC398" s="247"/>
      <c r="JFD398" s="247"/>
      <c r="JFE398" s="247"/>
      <c r="JFF398" s="247"/>
      <c r="JFG398" s="247"/>
      <c r="JFH398" s="247"/>
      <c r="JFI398" s="247"/>
      <c r="JFJ398" s="247"/>
      <c r="JFK398" s="247"/>
      <c r="JFL398" s="247"/>
      <c r="JFM398" s="247"/>
      <c r="JFN398" s="247"/>
      <c r="JFO398" s="247"/>
      <c r="JFP398" s="247"/>
      <c r="JFQ398" s="247"/>
      <c r="JFR398" s="247"/>
      <c r="JFS398" s="247"/>
      <c r="JFT398" s="247"/>
      <c r="JFU398" s="247"/>
      <c r="JFV398" s="247"/>
      <c r="JFW398" s="247"/>
      <c r="JFX398" s="247"/>
      <c r="JFY398" s="247"/>
      <c r="JFZ398" s="247"/>
      <c r="JGA398" s="247"/>
      <c r="JGB398" s="247"/>
      <c r="JGC398" s="247"/>
      <c r="JGD398" s="247"/>
      <c r="JGE398" s="247"/>
      <c r="JGF398" s="247"/>
      <c r="JGG398" s="247"/>
      <c r="JGH398" s="247"/>
      <c r="JGI398" s="247"/>
      <c r="JGJ398" s="247"/>
      <c r="JGK398" s="247"/>
      <c r="JGL398" s="247"/>
      <c r="JGM398" s="247"/>
      <c r="JGN398" s="247"/>
      <c r="JGO398" s="247"/>
      <c r="JGP398" s="247"/>
      <c r="JGQ398" s="247"/>
      <c r="JGR398" s="247"/>
      <c r="JGS398" s="247"/>
      <c r="JGT398" s="247"/>
      <c r="JGU398" s="247"/>
      <c r="JGV398" s="247"/>
      <c r="JGW398" s="247"/>
      <c r="JGX398" s="247"/>
      <c r="JGY398" s="247"/>
      <c r="JGZ398" s="247"/>
      <c r="JHA398" s="247"/>
      <c r="JHB398" s="247"/>
      <c r="JHC398" s="247"/>
      <c r="JHD398" s="247"/>
      <c r="JHE398" s="247"/>
      <c r="JHF398" s="247"/>
      <c r="JHG398" s="247"/>
      <c r="JHH398" s="247"/>
      <c r="JHI398" s="247"/>
      <c r="JHJ398" s="247"/>
      <c r="JHK398" s="247"/>
      <c r="JHL398" s="247"/>
      <c r="JHM398" s="247"/>
      <c r="JHN398" s="247"/>
      <c r="JHO398" s="247"/>
      <c r="JHP398" s="247"/>
      <c r="JHQ398" s="247"/>
      <c r="JHR398" s="247"/>
      <c r="JHS398" s="247"/>
      <c r="JHT398" s="247"/>
      <c r="JHU398" s="247"/>
      <c r="JHV398" s="247"/>
      <c r="JHW398" s="247"/>
      <c r="JHX398" s="247"/>
      <c r="JHY398" s="247"/>
      <c r="JHZ398" s="247"/>
      <c r="JIA398" s="247"/>
      <c r="JIB398" s="247"/>
      <c r="JIC398" s="247"/>
      <c r="JID398" s="247"/>
      <c r="JIE398" s="247"/>
      <c r="JIF398" s="247"/>
      <c r="JIG398" s="247"/>
      <c r="JIH398" s="247"/>
      <c r="JII398" s="247"/>
      <c r="JIJ398" s="247"/>
      <c r="JIK398" s="247"/>
      <c r="JIL398" s="247"/>
      <c r="JIM398" s="247"/>
      <c r="JIN398" s="247"/>
      <c r="JIO398" s="247"/>
      <c r="JIP398" s="247"/>
      <c r="JIQ398" s="247"/>
      <c r="JIR398" s="247"/>
      <c r="JIS398" s="247"/>
      <c r="JIT398" s="247"/>
      <c r="JIU398" s="247"/>
      <c r="JIV398" s="247"/>
      <c r="JIW398" s="247"/>
      <c r="JIX398" s="247"/>
      <c r="JIY398" s="247"/>
      <c r="JIZ398" s="247"/>
      <c r="JJA398" s="247"/>
      <c r="JJB398" s="247"/>
      <c r="JJC398" s="247"/>
      <c r="JJD398" s="247"/>
      <c r="JJE398" s="247"/>
      <c r="JJF398" s="247"/>
      <c r="JJG398" s="247"/>
      <c r="JJH398" s="247"/>
      <c r="JJI398" s="247"/>
      <c r="JJJ398" s="247"/>
      <c r="JJK398" s="247"/>
      <c r="JJL398" s="247"/>
      <c r="JJM398" s="247"/>
      <c r="JJN398" s="247"/>
      <c r="JJO398" s="247"/>
      <c r="JJP398" s="247"/>
      <c r="JJQ398" s="247"/>
      <c r="JJR398" s="247"/>
      <c r="JJS398" s="247"/>
      <c r="JJT398" s="247"/>
      <c r="JJU398" s="247"/>
      <c r="JJV398" s="247"/>
      <c r="JJW398" s="247"/>
      <c r="JJX398" s="247"/>
      <c r="JJY398" s="247"/>
      <c r="JJZ398" s="247"/>
      <c r="JKA398" s="247"/>
      <c r="JKB398" s="247"/>
      <c r="JKC398" s="247"/>
      <c r="JKD398" s="247"/>
      <c r="JKE398" s="247"/>
      <c r="JKF398" s="247"/>
      <c r="JKG398" s="247"/>
      <c r="JKH398" s="247"/>
      <c r="JKI398" s="247"/>
      <c r="JKJ398" s="247"/>
      <c r="JKK398" s="247"/>
      <c r="JKL398" s="247"/>
      <c r="JKM398" s="247"/>
      <c r="JKN398" s="247"/>
      <c r="JKO398" s="247"/>
      <c r="JKP398" s="247"/>
      <c r="JKQ398" s="247"/>
      <c r="JKR398" s="247"/>
      <c r="JKS398" s="247"/>
      <c r="JKT398" s="247"/>
      <c r="JKU398" s="247"/>
      <c r="JKV398" s="247"/>
      <c r="JKW398" s="247"/>
      <c r="JKX398" s="247"/>
      <c r="JKY398" s="247"/>
      <c r="JKZ398" s="247"/>
      <c r="JLA398" s="247"/>
      <c r="JLB398" s="247"/>
      <c r="JLC398" s="247"/>
      <c r="JLD398" s="247"/>
      <c r="JLE398" s="247"/>
      <c r="JLF398" s="247"/>
      <c r="JLG398" s="247"/>
      <c r="JLH398" s="247"/>
      <c r="JLI398" s="247"/>
      <c r="JLJ398" s="247"/>
      <c r="JLK398" s="247"/>
      <c r="JLL398" s="247"/>
      <c r="JLM398" s="247"/>
      <c r="JLN398" s="247"/>
      <c r="JLO398" s="247"/>
      <c r="JLP398" s="247"/>
      <c r="JLQ398" s="247"/>
      <c r="JLR398" s="247"/>
      <c r="JLS398" s="247"/>
      <c r="JLT398" s="247"/>
      <c r="JLU398" s="247"/>
      <c r="JLV398" s="247"/>
      <c r="JLW398" s="247"/>
      <c r="JLX398" s="247"/>
      <c r="JLY398" s="247"/>
      <c r="JLZ398" s="247"/>
      <c r="JMA398" s="247"/>
      <c r="JMB398" s="247"/>
      <c r="JMC398" s="247"/>
      <c r="JMD398" s="247"/>
      <c r="JME398" s="247"/>
      <c r="JMF398" s="247"/>
      <c r="JMG398" s="247"/>
      <c r="JMH398" s="247"/>
      <c r="JMI398" s="247"/>
      <c r="JMJ398" s="247"/>
      <c r="JMK398" s="247"/>
      <c r="JML398" s="247"/>
      <c r="JMM398" s="247"/>
      <c r="JMN398" s="247"/>
      <c r="JMO398" s="247"/>
      <c r="JMP398" s="247"/>
      <c r="JMQ398" s="247"/>
      <c r="JMR398" s="247"/>
      <c r="JMS398" s="247"/>
      <c r="JMT398" s="247"/>
      <c r="JMU398" s="247"/>
      <c r="JMV398" s="247"/>
      <c r="JMW398" s="247"/>
      <c r="JMX398" s="247"/>
      <c r="JMY398" s="247"/>
      <c r="JMZ398" s="247"/>
      <c r="JNA398" s="247"/>
      <c r="JNB398" s="247"/>
      <c r="JNC398" s="247"/>
      <c r="JND398" s="247"/>
      <c r="JNE398" s="247"/>
      <c r="JNF398" s="247"/>
      <c r="JNG398" s="247"/>
      <c r="JNH398" s="247"/>
      <c r="JNI398" s="247"/>
      <c r="JNJ398" s="247"/>
      <c r="JNK398" s="247"/>
      <c r="JNL398" s="247"/>
      <c r="JNM398" s="247"/>
      <c r="JNN398" s="247"/>
      <c r="JNO398" s="247"/>
      <c r="JNP398" s="247"/>
      <c r="JNQ398" s="247"/>
      <c r="JNR398" s="247"/>
      <c r="JNS398" s="247"/>
      <c r="JNT398" s="247"/>
      <c r="JNU398" s="247"/>
      <c r="JNV398" s="247"/>
      <c r="JNW398" s="247"/>
      <c r="JNX398" s="247"/>
      <c r="JNY398" s="247"/>
      <c r="JNZ398" s="247"/>
      <c r="JOA398" s="247"/>
      <c r="JOB398" s="247"/>
      <c r="JOC398" s="247"/>
      <c r="JOD398" s="247"/>
      <c r="JOE398" s="247"/>
      <c r="JOF398" s="247"/>
      <c r="JOG398" s="247"/>
      <c r="JOH398" s="247"/>
      <c r="JOI398" s="247"/>
      <c r="JOJ398" s="247"/>
      <c r="JOK398" s="247"/>
      <c r="JOL398" s="247"/>
      <c r="JOM398" s="247"/>
      <c r="JON398" s="247"/>
      <c r="JOO398" s="247"/>
      <c r="JOP398" s="247"/>
      <c r="JOQ398" s="247"/>
      <c r="JOR398" s="247"/>
      <c r="JOS398" s="247"/>
      <c r="JOT398" s="247"/>
      <c r="JOU398" s="247"/>
      <c r="JOV398" s="247"/>
      <c r="JOW398" s="247"/>
      <c r="JOX398" s="247"/>
      <c r="JOY398" s="247"/>
      <c r="JOZ398" s="247"/>
      <c r="JPA398" s="247"/>
      <c r="JPB398" s="247"/>
      <c r="JPC398" s="247"/>
      <c r="JPD398" s="247"/>
      <c r="JPE398" s="247"/>
      <c r="JPF398" s="247"/>
      <c r="JPG398" s="247"/>
      <c r="JPH398" s="247"/>
      <c r="JPI398" s="247"/>
      <c r="JPJ398" s="247"/>
      <c r="JPK398" s="247"/>
      <c r="JPL398" s="247"/>
      <c r="JPM398" s="247"/>
      <c r="JPN398" s="247"/>
      <c r="JPO398" s="247"/>
      <c r="JPP398" s="247"/>
      <c r="JPQ398" s="247"/>
      <c r="JPR398" s="247"/>
      <c r="JPS398" s="247"/>
      <c r="JPT398" s="247"/>
      <c r="JPU398" s="247"/>
      <c r="JPV398" s="247"/>
      <c r="JPW398" s="247"/>
      <c r="JPX398" s="247"/>
      <c r="JPY398" s="247"/>
      <c r="JPZ398" s="247"/>
      <c r="JQA398" s="247"/>
      <c r="JQB398" s="247"/>
      <c r="JQC398" s="247"/>
      <c r="JQD398" s="247"/>
      <c r="JQE398" s="247"/>
      <c r="JQF398" s="247"/>
      <c r="JQG398" s="247"/>
      <c r="JQH398" s="247"/>
      <c r="JQI398" s="247"/>
      <c r="JQJ398" s="247"/>
      <c r="JQK398" s="247"/>
      <c r="JQL398" s="247"/>
      <c r="JQM398" s="247"/>
      <c r="JQN398" s="247"/>
      <c r="JQO398" s="247"/>
      <c r="JQP398" s="247"/>
      <c r="JQQ398" s="247"/>
      <c r="JQR398" s="247"/>
      <c r="JQS398" s="247"/>
      <c r="JQT398" s="247"/>
      <c r="JQU398" s="247"/>
      <c r="JQV398" s="247"/>
      <c r="JQW398" s="247"/>
      <c r="JQX398" s="247"/>
      <c r="JQY398" s="247"/>
      <c r="JQZ398" s="247"/>
      <c r="JRA398" s="247"/>
      <c r="JRB398" s="247"/>
      <c r="JRC398" s="247"/>
      <c r="JRD398" s="247"/>
      <c r="JRE398" s="247"/>
      <c r="JRF398" s="247"/>
      <c r="JRG398" s="247"/>
      <c r="JRH398" s="247"/>
      <c r="JRI398" s="247"/>
      <c r="JRJ398" s="247"/>
      <c r="JRK398" s="247"/>
      <c r="JRL398" s="247"/>
      <c r="JRM398" s="247"/>
      <c r="JRN398" s="247"/>
      <c r="JRO398" s="247"/>
      <c r="JRP398" s="247"/>
      <c r="JRQ398" s="247"/>
      <c r="JRR398" s="247"/>
      <c r="JRS398" s="247"/>
      <c r="JRT398" s="247"/>
      <c r="JRU398" s="247"/>
      <c r="JRV398" s="247"/>
      <c r="JRW398" s="247"/>
      <c r="JRX398" s="247"/>
      <c r="JRY398" s="247"/>
      <c r="JRZ398" s="247"/>
      <c r="JSA398" s="247"/>
      <c r="JSB398" s="247"/>
      <c r="JSC398" s="247"/>
      <c r="JSD398" s="247"/>
      <c r="JSE398" s="247"/>
      <c r="JSF398" s="247"/>
      <c r="JSG398" s="247"/>
      <c r="JSH398" s="247"/>
      <c r="JSI398" s="247"/>
      <c r="JSJ398" s="247"/>
      <c r="JSK398" s="247"/>
      <c r="JSL398" s="247"/>
      <c r="JSM398" s="247"/>
      <c r="JSN398" s="247"/>
      <c r="JSO398" s="247"/>
      <c r="JSP398" s="247"/>
      <c r="JSQ398" s="247"/>
      <c r="JSR398" s="247"/>
      <c r="JSS398" s="247"/>
      <c r="JST398" s="247"/>
      <c r="JSU398" s="247"/>
      <c r="JSV398" s="247"/>
      <c r="JSW398" s="247"/>
      <c r="JSX398" s="247"/>
      <c r="JSY398" s="247"/>
      <c r="JSZ398" s="247"/>
      <c r="JTA398" s="247"/>
      <c r="JTB398" s="247"/>
      <c r="JTC398" s="247"/>
      <c r="JTD398" s="247"/>
      <c r="JTE398" s="247"/>
      <c r="JTF398" s="247"/>
      <c r="JTG398" s="247"/>
      <c r="JTH398" s="247"/>
      <c r="JTI398" s="247"/>
      <c r="JTJ398" s="247"/>
      <c r="JTK398" s="247"/>
      <c r="JTL398" s="247"/>
      <c r="JTM398" s="247"/>
      <c r="JTN398" s="247"/>
      <c r="JTO398" s="247"/>
      <c r="JTP398" s="247"/>
      <c r="JTQ398" s="247"/>
      <c r="JTR398" s="247"/>
      <c r="JTS398" s="247"/>
      <c r="JTT398" s="247"/>
      <c r="JTU398" s="247"/>
      <c r="JTV398" s="247"/>
      <c r="JTW398" s="247"/>
      <c r="JTX398" s="247"/>
      <c r="JTY398" s="247"/>
      <c r="JTZ398" s="247"/>
      <c r="JUA398" s="247"/>
      <c r="JUB398" s="247"/>
      <c r="JUC398" s="247"/>
      <c r="JUD398" s="247"/>
      <c r="JUE398" s="247"/>
      <c r="JUF398" s="247"/>
      <c r="JUG398" s="247"/>
      <c r="JUH398" s="247"/>
      <c r="JUI398" s="247"/>
      <c r="JUJ398" s="247"/>
      <c r="JUK398" s="247"/>
      <c r="JUL398" s="247"/>
      <c r="JUM398" s="247"/>
      <c r="JUN398" s="247"/>
      <c r="JUO398" s="247"/>
      <c r="JUP398" s="247"/>
      <c r="JUQ398" s="247"/>
      <c r="JUR398" s="247"/>
      <c r="JUS398" s="247"/>
      <c r="JUT398" s="247"/>
      <c r="JUU398" s="247"/>
      <c r="JUV398" s="247"/>
      <c r="JUW398" s="247"/>
      <c r="JUX398" s="247"/>
      <c r="JUY398" s="247"/>
      <c r="JUZ398" s="247"/>
      <c r="JVA398" s="247"/>
      <c r="JVB398" s="247"/>
      <c r="JVC398" s="247"/>
      <c r="JVD398" s="247"/>
      <c r="JVE398" s="247"/>
      <c r="JVF398" s="247"/>
      <c r="JVG398" s="247"/>
      <c r="JVH398" s="247"/>
      <c r="JVI398" s="247"/>
      <c r="JVJ398" s="247"/>
      <c r="JVK398" s="247"/>
      <c r="JVL398" s="247"/>
      <c r="JVM398" s="247"/>
      <c r="JVN398" s="247"/>
      <c r="JVO398" s="247"/>
      <c r="JVP398" s="247"/>
      <c r="JVQ398" s="247"/>
      <c r="JVR398" s="247"/>
      <c r="JVS398" s="247"/>
      <c r="JVT398" s="247"/>
      <c r="JVU398" s="247"/>
      <c r="JVV398" s="247"/>
      <c r="JVW398" s="247"/>
      <c r="JVX398" s="247"/>
      <c r="JVY398" s="247"/>
      <c r="JVZ398" s="247"/>
      <c r="JWA398" s="247"/>
      <c r="JWB398" s="247"/>
      <c r="JWC398" s="247"/>
      <c r="JWD398" s="247"/>
      <c r="JWE398" s="247"/>
      <c r="JWF398" s="247"/>
      <c r="JWG398" s="247"/>
      <c r="JWH398" s="247"/>
      <c r="JWI398" s="247"/>
      <c r="JWJ398" s="247"/>
      <c r="JWK398" s="247"/>
      <c r="JWL398" s="247"/>
      <c r="JWM398" s="247"/>
      <c r="JWN398" s="247"/>
      <c r="JWO398" s="247"/>
      <c r="JWP398" s="247"/>
      <c r="JWQ398" s="247"/>
      <c r="JWR398" s="247"/>
      <c r="JWS398" s="247"/>
      <c r="JWT398" s="247"/>
      <c r="JWU398" s="247"/>
      <c r="JWV398" s="247"/>
      <c r="JWW398" s="247"/>
      <c r="JWX398" s="247"/>
      <c r="JWY398" s="247"/>
      <c r="JWZ398" s="247"/>
      <c r="JXA398" s="247"/>
      <c r="JXB398" s="247"/>
      <c r="JXC398" s="247"/>
      <c r="JXD398" s="247"/>
      <c r="JXE398" s="247"/>
      <c r="JXF398" s="247"/>
      <c r="JXG398" s="247"/>
      <c r="JXH398" s="247"/>
      <c r="JXI398" s="247"/>
      <c r="JXJ398" s="247"/>
      <c r="JXK398" s="247"/>
      <c r="JXL398" s="247"/>
      <c r="JXM398" s="247"/>
      <c r="JXN398" s="247"/>
      <c r="JXO398" s="247"/>
      <c r="JXP398" s="247"/>
      <c r="JXQ398" s="247"/>
      <c r="JXR398" s="247"/>
      <c r="JXS398" s="247"/>
      <c r="JXT398" s="247"/>
      <c r="JXU398" s="247"/>
      <c r="JXV398" s="247"/>
      <c r="JXW398" s="247"/>
      <c r="JXX398" s="247"/>
      <c r="JXY398" s="247"/>
      <c r="JXZ398" s="247"/>
      <c r="JYA398" s="247"/>
      <c r="JYB398" s="247"/>
      <c r="JYC398" s="247"/>
      <c r="JYD398" s="247"/>
      <c r="JYE398" s="247"/>
      <c r="JYF398" s="247"/>
      <c r="JYG398" s="247"/>
      <c r="JYH398" s="247"/>
      <c r="JYI398" s="247"/>
      <c r="JYJ398" s="247"/>
      <c r="JYK398" s="247"/>
      <c r="JYL398" s="247"/>
      <c r="JYM398" s="247"/>
      <c r="JYN398" s="247"/>
      <c r="JYO398" s="247"/>
      <c r="JYP398" s="247"/>
      <c r="JYQ398" s="247"/>
      <c r="JYR398" s="247"/>
      <c r="JYS398" s="247"/>
      <c r="JYT398" s="247"/>
      <c r="JYU398" s="247"/>
      <c r="JYV398" s="247"/>
      <c r="JYW398" s="247"/>
      <c r="JYX398" s="247"/>
      <c r="JYY398" s="247"/>
      <c r="JYZ398" s="247"/>
      <c r="JZA398" s="247"/>
      <c r="JZB398" s="247"/>
      <c r="JZC398" s="247"/>
      <c r="JZD398" s="247"/>
      <c r="JZE398" s="247"/>
      <c r="JZF398" s="247"/>
      <c r="JZG398" s="247"/>
      <c r="JZH398" s="247"/>
      <c r="JZI398" s="247"/>
      <c r="JZJ398" s="247"/>
      <c r="JZK398" s="247"/>
      <c r="JZL398" s="247"/>
      <c r="JZM398" s="247"/>
      <c r="JZN398" s="247"/>
      <c r="JZO398" s="247"/>
      <c r="JZP398" s="247"/>
      <c r="JZQ398" s="247"/>
      <c r="JZR398" s="247"/>
      <c r="JZS398" s="247"/>
      <c r="JZT398" s="247"/>
      <c r="JZU398" s="247"/>
      <c r="JZV398" s="247"/>
      <c r="JZW398" s="247"/>
      <c r="JZX398" s="247"/>
      <c r="JZY398" s="247"/>
      <c r="JZZ398" s="247"/>
      <c r="KAA398" s="247"/>
      <c r="KAB398" s="247"/>
      <c r="KAC398" s="247"/>
      <c r="KAD398" s="247"/>
      <c r="KAE398" s="247"/>
      <c r="KAF398" s="247"/>
      <c r="KAG398" s="247"/>
      <c r="KAH398" s="247"/>
      <c r="KAI398" s="247"/>
      <c r="KAJ398" s="247"/>
      <c r="KAK398" s="247"/>
      <c r="KAL398" s="247"/>
      <c r="KAM398" s="247"/>
      <c r="KAN398" s="247"/>
      <c r="KAO398" s="247"/>
      <c r="KAP398" s="247"/>
      <c r="KAQ398" s="247"/>
      <c r="KAR398" s="247"/>
      <c r="KAS398" s="247"/>
      <c r="KAT398" s="247"/>
      <c r="KAU398" s="247"/>
      <c r="KAV398" s="247"/>
      <c r="KAW398" s="247"/>
      <c r="KAX398" s="247"/>
      <c r="KAY398" s="247"/>
      <c r="KAZ398" s="247"/>
      <c r="KBA398" s="247"/>
      <c r="KBB398" s="247"/>
      <c r="KBC398" s="247"/>
      <c r="KBD398" s="247"/>
      <c r="KBE398" s="247"/>
      <c r="KBF398" s="247"/>
      <c r="KBG398" s="247"/>
      <c r="KBH398" s="247"/>
      <c r="KBI398" s="247"/>
      <c r="KBJ398" s="247"/>
      <c r="KBK398" s="247"/>
      <c r="KBL398" s="247"/>
      <c r="KBM398" s="247"/>
      <c r="KBN398" s="247"/>
      <c r="KBO398" s="247"/>
      <c r="KBP398" s="247"/>
      <c r="KBQ398" s="247"/>
      <c r="KBR398" s="247"/>
      <c r="KBS398" s="247"/>
      <c r="KBT398" s="247"/>
      <c r="KBU398" s="247"/>
      <c r="KBV398" s="247"/>
      <c r="KBW398" s="247"/>
      <c r="KBX398" s="247"/>
      <c r="KBY398" s="247"/>
      <c r="KBZ398" s="247"/>
      <c r="KCA398" s="247"/>
      <c r="KCB398" s="247"/>
      <c r="KCC398" s="247"/>
      <c r="KCD398" s="247"/>
      <c r="KCE398" s="247"/>
      <c r="KCF398" s="247"/>
      <c r="KCG398" s="247"/>
      <c r="KCH398" s="247"/>
      <c r="KCI398" s="247"/>
      <c r="KCJ398" s="247"/>
      <c r="KCK398" s="247"/>
      <c r="KCL398" s="247"/>
      <c r="KCM398" s="247"/>
      <c r="KCN398" s="247"/>
      <c r="KCO398" s="247"/>
      <c r="KCP398" s="247"/>
      <c r="KCQ398" s="247"/>
      <c r="KCR398" s="247"/>
      <c r="KCS398" s="247"/>
      <c r="KCT398" s="247"/>
      <c r="KCU398" s="247"/>
      <c r="KCV398" s="247"/>
      <c r="KCW398" s="247"/>
      <c r="KCX398" s="247"/>
      <c r="KCY398" s="247"/>
      <c r="KCZ398" s="247"/>
      <c r="KDA398" s="247"/>
      <c r="KDB398" s="247"/>
      <c r="KDC398" s="247"/>
      <c r="KDD398" s="247"/>
      <c r="KDE398" s="247"/>
      <c r="KDF398" s="247"/>
      <c r="KDG398" s="247"/>
      <c r="KDH398" s="247"/>
      <c r="KDI398" s="247"/>
      <c r="KDJ398" s="247"/>
      <c r="KDK398" s="247"/>
      <c r="KDL398" s="247"/>
      <c r="KDM398" s="247"/>
      <c r="KDN398" s="247"/>
      <c r="KDO398" s="247"/>
      <c r="KDP398" s="247"/>
      <c r="KDQ398" s="247"/>
      <c r="KDR398" s="247"/>
      <c r="KDS398" s="247"/>
      <c r="KDT398" s="247"/>
      <c r="KDU398" s="247"/>
      <c r="KDV398" s="247"/>
      <c r="KDW398" s="247"/>
      <c r="KDX398" s="247"/>
      <c r="KDY398" s="247"/>
      <c r="KDZ398" s="247"/>
      <c r="KEA398" s="247"/>
      <c r="KEB398" s="247"/>
      <c r="KEC398" s="247"/>
      <c r="KED398" s="247"/>
      <c r="KEE398" s="247"/>
      <c r="KEF398" s="247"/>
      <c r="KEG398" s="247"/>
      <c r="KEH398" s="247"/>
      <c r="KEI398" s="247"/>
      <c r="KEJ398" s="247"/>
      <c r="KEK398" s="247"/>
      <c r="KEL398" s="247"/>
      <c r="KEM398" s="247"/>
      <c r="KEN398" s="247"/>
      <c r="KEO398" s="247"/>
      <c r="KEP398" s="247"/>
      <c r="KEQ398" s="247"/>
      <c r="KER398" s="247"/>
      <c r="KES398" s="247"/>
      <c r="KET398" s="247"/>
      <c r="KEU398" s="247"/>
      <c r="KEV398" s="247"/>
      <c r="KEW398" s="247"/>
      <c r="KEX398" s="247"/>
      <c r="KEY398" s="247"/>
      <c r="KEZ398" s="247"/>
      <c r="KFA398" s="247"/>
      <c r="KFB398" s="247"/>
      <c r="KFC398" s="247"/>
      <c r="KFD398" s="247"/>
      <c r="KFE398" s="247"/>
      <c r="KFF398" s="247"/>
      <c r="KFG398" s="247"/>
      <c r="KFH398" s="247"/>
      <c r="KFI398" s="247"/>
      <c r="KFJ398" s="247"/>
      <c r="KFK398" s="247"/>
      <c r="KFL398" s="247"/>
      <c r="KFM398" s="247"/>
      <c r="KFN398" s="247"/>
      <c r="KFO398" s="247"/>
      <c r="KFP398" s="247"/>
      <c r="KFQ398" s="247"/>
      <c r="KFR398" s="247"/>
      <c r="KFS398" s="247"/>
      <c r="KFT398" s="247"/>
      <c r="KFU398" s="247"/>
      <c r="KFV398" s="247"/>
      <c r="KFW398" s="247"/>
      <c r="KFX398" s="247"/>
      <c r="KFY398" s="247"/>
      <c r="KFZ398" s="247"/>
      <c r="KGA398" s="247"/>
      <c r="KGB398" s="247"/>
      <c r="KGC398" s="247"/>
      <c r="KGD398" s="247"/>
      <c r="KGE398" s="247"/>
      <c r="KGF398" s="247"/>
      <c r="KGG398" s="247"/>
      <c r="KGH398" s="247"/>
      <c r="KGI398" s="247"/>
      <c r="KGJ398" s="247"/>
      <c r="KGK398" s="247"/>
      <c r="KGL398" s="247"/>
      <c r="KGM398" s="247"/>
      <c r="KGN398" s="247"/>
      <c r="KGO398" s="247"/>
      <c r="KGP398" s="247"/>
      <c r="KGQ398" s="247"/>
      <c r="KGR398" s="247"/>
      <c r="KGS398" s="247"/>
      <c r="KGT398" s="247"/>
      <c r="KGU398" s="247"/>
      <c r="KGV398" s="247"/>
      <c r="KGW398" s="247"/>
      <c r="KGX398" s="247"/>
      <c r="KGY398" s="247"/>
      <c r="KGZ398" s="247"/>
      <c r="KHA398" s="247"/>
      <c r="KHB398" s="247"/>
      <c r="KHC398" s="247"/>
      <c r="KHD398" s="247"/>
      <c r="KHE398" s="247"/>
      <c r="KHF398" s="247"/>
      <c r="KHG398" s="247"/>
      <c r="KHH398" s="247"/>
      <c r="KHI398" s="247"/>
      <c r="KHJ398" s="247"/>
      <c r="KHK398" s="247"/>
      <c r="KHL398" s="247"/>
      <c r="KHM398" s="247"/>
      <c r="KHN398" s="247"/>
      <c r="KHO398" s="247"/>
      <c r="KHP398" s="247"/>
      <c r="KHQ398" s="247"/>
      <c r="KHR398" s="247"/>
      <c r="KHS398" s="247"/>
      <c r="KHT398" s="247"/>
      <c r="KHU398" s="247"/>
      <c r="KHV398" s="247"/>
      <c r="KHW398" s="247"/>
      <c r="KHX398" s="247"/>
      <c r="KHY398" s="247"/>
      <c r="KHZ398" s="247"/>
      <c r="KIA398" s="247"/>
      <c r="KIB398" s="247"/>
      <c r="KIC398" s="247"/>
      <c r="KID398" s="247"/>
      <c r="KIE398" s="247"/>
      <c r="KIF398" s="247"/>
      <c r="KIG398" s="247"/>
      <c r="KIH398" s="247"/>
      <c r="KII398" s="247"/>
      <c r="KIJ398" s="247"/>
      <c r="KIK398" s="247"/>
      <c r="KIL398" s="247"/>
      <c r="KIM398" s="247"/>
      <c r="KIN398" s="247"/>
      <c r="KIO398" s="247"/>
      <c r="KIP398" s="247"/>
      <c r="KIQ398" s="247"/>
      <c r="KIR398" s="247"/>
      <c r="KIS398" s="247"/>
      <c r="KIT398" s="247"/>
      <c r="KIU398" s="247"/>
      <c r="KIV398" s="247"/>
      <c r="KIW398" s="247"/>
      <c r="KIX398" s="247"/>
      <c r="KIY398" s="247"/>
      <c r="KIZ398" s="247"/>
      <c r="KJA398" s="247"/>
      <c r="KJB398" s="247"/>
      <c r="KJC398" s="247"/>
      <c r="KJD398" s="247"/>
      <c r="KJE398" s="247"/>
      <c r="KJF398" s="247"/>
      <c r="KJG398" s="247"/>
      <c r="KJH398" s="247"/>
      <c r="KJI398" s="247"/>
      <c r="KJJ398" s="247"/>
      <c r="KJK398" s="247"/>
      <c r="KJL398" s="247"/>
      <c r="KJM398" s="247"/>
      <c r="KJN398" s="247"/>
      <c r="KJO398" s="247"/>
      <c r="KJP398" s="247"/>
      <c r="KJQ398" s="247"/>
      <c r="KJR398" s="247"/>
      <c r="KJS398" s="247"/>
      <c r="KJT398" s="247"/>
      <c r="KJU398" s="247"/>
      <c r="KJV398" s="247"/>
      <c r="KJW398" s="247"/>
      <c r="KJX398" s="247"/>
      <c r="KJY398" s="247"/>
      <c r="KJZ398" s="247"/>
      <c r="KKA398" s="247"/>
      <c r="KKB398" s="247"/>
      <c r="KKC398" s="247"/>
      <c r="KKD398" s="247"/>
      <c r="KKE398" s="247"/>
      <c r="KKF398" s="247"/>
      <c r="KKG398" s="247"/>
      <c r="KKH398" s="247"/>
      <c r="KKI398" s="247"/>
      <c r="KKJ398" s="247"/>
      <c r="KKK398" s="247"/>
      <c r="KKL398" s="247"/>
      <c r="KKM398" s="247"/>
      <c r="KKN398" s="247"/>
      <c r="KKO398" s="247"/>
      <c r="KKP398" s="247"/>
      <c r="KKQ398" s="247"/>
      <c r="KKR398" s="247"/>
      <c r="KKS398" s="247"/>
      <c r="KKT398" s="247"/>
      <c r="KKU398" s="247"/>
      <c r="KKV398" s="247"/>
      <c r="KKW398" s="247"/>
      <c r="KKX398" s="247"/>
      <c r="KKY398" s="247"/>
      <c r="KKZ398" s="247"/>
      <c r="KLA398" s="247"/>
      <c r="KLB398" s="247"/>
      <c r="KLC398" s="247"/>
      <c r="KLD398" s="247"/>
      <c r="KLE398" s="247"/>
      <c r="KLF398" s="247"/>
      <c r="KLG398" s="247"/>
      <c r="KLH398" s="247"/>
      <c r="KLI398" s="247"/>
      <c r="KLJ398" s="247"/>
      <c r="KLK398" s="247"/>
      <c r="KLL398" s="247"/>
      <c r="KLM398" s="247"/>
      <c r="KLN398" s="247"/>
      <c r="KLO398" s="247"/>
      <c r="KLP398" s="247"/>
      <c r="KLQ398" s="247"/>
      <c r="KLR398" s="247"/>
      <c r="KLS398" s="247"/>
      <c r="KLT398" s="247"/>
      <c r="KLU398" s="247"/>
      <c r="KLV398" s="247"/>
      <c r="KLW398" s="247"/>
      <c r="KLX398" s="247"/>
      <c r="KLY398" s="247"/>
      <c r="KLZ398" s="247"/>
      <c r="KMA398" s="247"/>
      <c r="KMB398" s="247"/>
      <c r="KMC398" s="247"/>
      <c r="KMD398" s="247"/>
      <c r="KME398" s="247"/>
      <c r="KMF398" s="247"/>
      <c r="KMG398" s="247"/>
      <c r="KMH398" s="247"/>
      <c r="KMI398" s="247"/>
      <c r="KMJ398" s="247"/>
      <c r="KMK398" s="247"/>
      <c r="KML398" s="247"/>
      <c r="KMM398" s="247"/>
      <c r="KMN398" s="247"/>
      <c r="KMO398" s="247"/>
      <c r="KMP398" s="247"/>
      <c r="KMQ398" s="247"/>
      <c r="KMR398" s="247"/>
      <c r="KMS398" s="247"/>
      <c r="KMT398" s="247"/>
      <c r="KMU398" s="247"/>
      <c r="KMV398" s="247"/>
      <c r="KMW398" s="247"/>
      <c r="KMX398" s="247"/>
      <c r="KMY398" s="247"/>
      <c r="KMZ398" s="247"/>
      <c r="KNA398" s="247"/>
      <c r="KNB398" s="247"/>
      <c r="KNC398" s="247"/>
      <c r="KND398" s="247"/>
      <c r="KNE398" s="247"/>
      <c r="KNF398" s="247"/>
      <c r="KNG398" s="247"/>
      <c r="KNH398" s="247"/>
      <c r="KNI398" s="247"/>
      <c r="KNJ398" s="247"/>
      <c r="KNK398" s="247"/>
      <c r="KNL398" s="247"/>
      <c r="KNM398" s="247"/>
      <c r="KNN398" s="247"/>
      <c r="KNO398" s="247"/>
      <c r="KNP398" s="247"/>
      <c r="KNQ398" s="247"/>
      <c r="KNR398" s="247"/>
      <c r="KNS398" s="247"/>
      <c r="KNT398" s="247"/>
      <c r="KNU398" s="247"/>
      <c r="KNV398" s="247"/>
      <c r="KNW398" s="247"/>
      <c r="KNX398" s="247"/>
      <c r="KNY398" s="247"/>
      <c r="KNZ398" s="247"/>
      <c r="KOA398" s="247"/>
      <c r="KOB398" s="247"/>
      <c r="KOC398" s="247"/>
      <c r="KOD398" s="247"/>
      <c r="KOE398" s="247"/>
      <c r="KOF398" s="247"/>
      <c r="KOG398" s="247"/>
      <c r="KOH398" s="247"/>
      <c r="KOI398" s="247"/>
      <c r="KOJ398" s="247"/>
      <c r="KOK398" s="247"/>
      <c r="KOL398" s="247"/>
      <c r="KOM398" s="247"/>
      <c r="KON398" s="247"/>
      <c r="KOO398" s="247"/>
      <c r="KOP398" s="247"/>
      <c r="KOQ398" s="247"/>
      <c r="KOR398" s="247"/>
      <c r="KOS398" s="247"/>
      <c r="KOT398" s="247"/>
      <c r="KOU398" s="247"/>
      <c r="KOV398" s="247"/>
      <c r="KOW398" s="247"/>
      <c r="KOX398" s="247"/>
      <c r="KOY398" s="247"/>
      <c r="KOZ398" s="247"/>
      <c r="KPA398" s="247"/>
      <c r="KPB398" s="247"/>
      <c r="KPC398" s="247"/>
      <c r="KPD398" s="247"/>
      <c r="KPE398" s="247"/>
      <c r="KPF398" s="247"/>
      <c r="KPG398" s="247"/>
      <c r="KPH398" s="247"/>
      <c r="KPI398" s="247"/>
      <c r="KPJ398" s="247"/>
      <c r="KPK398" s="247"/>
      <c r="KPL398" s="247"/>
      <c r="KPM398" s="247"/>
      <c r="KPN398" s="247"/>
      <c r="KPO398" s="247"/>
      <c r="KPP398" s="247"/>
      <c r="KPQ398" s="247"/>
      <c r="KPR398" s="247"/>
      <c r="KPS398" s="247"/>
      <c r="KPT398" s="247"/>
      <c r="KPU398" s="247"/>
      <c r="KPV398" s="247"/>
      <c r="KPW398" s="247"/>
      <c r="KPX398" s="247"/>
      <c r="KPY398" s="247"/>
      <c r="KPZ398" s="247"/>
      <c r="KQA398" s="247"/>
      <c r="KQB398" s="247"/>
      <c r="KQC398" s="247"/>
      <c r="KQD398" s="247"/>
      <c r="KQE398" s="247"/>
      <c r="KQF398" s="247"/>
      <c r="KQG398" s="247"/>
      <c r="KQH398" s="247"/>
      <c r="KQI398" s="247"/>
      <c r="KQJ398" s="247"/>
      <c r="KQK398" s="247"/>
      <c r="KQL398" s="247"/>
      <c r="KQM398" s="247"/>
      <c r="KQN398" s="247"/>
      <c r="KQO398" s="247"/>
      <c r="KQP398" s="247"/>
      <c r="KQQ398" s="247"/>
      <c r="KQR398" s="247"/>
      <c r="KQS398" s="247"/>
      <c r="KQT398" s="247"/>
      <c r="KQU398" s="247"/>
      <c r="KQV398" s="247"/>
      <c r="KQW398" s="247"/>
      <c r="KQX398" s="247"/>
      <c r="KQY398" s="247"/>
      <c r="KQZ398" s="247"/>
      <c r="KRA398" s="247"/>
      <c r="KRB398" s="247"/>
      <c r="KRC398" s="247"/>
      <c r="KRD398" s="247"/>
      <c r="KRE398" s="247"/>
      <c r="KRF398" s="247"/>
      <c r="KRG398" s="247"/>
      <c r="KRH398" s="247"/>
      <c r="KRI398" s="247"/>
      <c r="KRJ398" s="247"/>
      <c r="KRK398" s="247"/>
      <c r="KRL398" s="247"/>
      <c r="KRM398" s="247"/>
      <c r="KRN398" s="247"/>
      <c r="KRO398" s="247"/>
      <c r="KRP398" s="247"/>
      <c r="KRQ398" s="247"/>
      <c r="KRR398" s="247"/>
      <c r="KRS398" s="247"/>
      <c r="KRT398" s="247"/>
      <c r="KRU398" s="247"/>
      <c r="KRV398" s="247"/>
      <c r="KRW398" s="247"/>
      <c r="KRX398" s="247"/>
      <c r="KRY398" s="247"/>
      <c r="KRZ398" s="247"/>
      <c r="KSA398" s="247"/>
      <c r="KSB398" s="247"/>
      <c r="KSC398" s="247"/>
      <c r="KSD398" s="247"/>
      <c r="KSE398" s="247"/>
      <c r="KSF398" s="247"/>
      <c r="KSG398" s="247"/>
      <c r="KSH398" s="247"/>
      <c r="KSI398" s="247"/>
      <c r="KSJ398" s="247"/>
      <c r="KSK398" s="247"/>
      <c r="KSL398" s="247"/>
      <c r="KSM398" s="247"/>
      <c r="KSN398" s="247"/>
      <c r="KSO398" s="247"/>
      <c r="KSP398" s="247"/>
      <c r="KSQ398" s="247"/>
      <c r="KSR398" s="247"/>
      <c r="KSS398" s="247"/>
      <c r="KST398" s="247"/>
      <c r="KSU398" s="247"/>
      <c r="KSV398" s="247"/>
      <c r="KSW398" s="247"/>
      <c r="KSX398" s="247"/>
      <c r="KSY398" s="247"/>
      <c r="KSZ398" s="247"/>
      <c r="KTA398" s="247"/>
      <c r="KTB398" s="247"/>
      <c r="KTC398" s="247"/>
      <c r="KTD398" s="247"/>
      <c r="KTE398" s="247"/>
      <c r="KTF398" s="247"/>
      <c r="KTG398" s="247"/>
      <c r="KTH398" s="247"/>
      <c r="KTI398" s="247"/>
      <c r="KTJ398" s="247"/>
      <c r="KTK398" s="247"/>
      <c r="KTL398" s="247"/>
      <c r="KTM398" s="247"/>
      <c r="KTN398" s="247"/>
      <c r="KTO398" s="247"/>
      <c r="KTP398" s="247"/>
      <c r="KTQ398" s="247"/>
      <c r="KTR398" s="247"/>
      <c r="KTS398" s="247"/>
      <c r="KTT398" s="247"/>
      <c r="KTU398" s="247"/>
      <c r="KTV398" s="247"/>
      <c r="KTW398" s="247"/>
      <c r="KTX398" s="247"/>
      <c r="KTY398" s="247"/>
      <c r="KTZ398" s="247"/>
      <c r="KUA398" s="247"/>
      <c r="KUB398" s="247"/>
      <c r="KUC398" s="247"/>
      <c r="KUD398" s="247"/>
      <c r="KUE398" s="247"/>
      <c r="KUF398" s="247"/>
      <c r="KUG398" s="247"/>
      <c r="KUH398" s="247"/>
      <c r="KUI398" s="247"/>
      <c r="KUJ398" s="247"/>
      <c r="KUK398" s="247"/>
      <c r="KUL398" s="247"/>
      <c r="KUM398" s="247"/>
      <c r="KUN398" s="247"/>
      <c r="KUO398" s="247"/>
      <c r="KUP398" s="247"/>
      <c r="KUQ398" s="247"/>
      <c r="KUR398" s="247"/>
      <c r="KUS398" s="247"/>
      <c r="KUT398" s="247"/>
      <c r="KUU398" s="247"/>
      <c r="KUV398" s="247"/>
      <c r="KUW398" s="247"/>
      <c r="KUX398" s="247"/>
      <c r="KUY398" s="247"/>
      <c r="KUZ398" s="247"/>
      <c r="KVA398" s="247"/>
      <c r="KVB398" s="247"/>
      <c r="KVC398" s="247"/>
      <c r="KVD398" s="247"/>
      <c r="KVE398" s="247"/>
      <c r="KVF398" s="247"/>
      <c r="KVG398" s="247"/>
      <c r="KVH398" s="247"/>
      <c r="KVI398" s="247"/>
      <c r="KVJ398" s="247"/>
      <c r="KVK398" s="247"/>
      <c r="KVL398" s="247"/>
      <c r="KVM398" s="247"/>
      <c r="KVN398" s="247"/>
      <c r="KVO398" s="247"/>
      <c r="KVP398" s="247"/>
      <c r="KVQ398" s="247"/>
      <c r="KVR398" s="247"/>
      <c r="KVS398" s="247"/>
      <c r="KVT398" s="247"/>
      <c r="KVU398" s="247"/>
      <c r="KVV398" s="247"/>
      <c r="KVW398" s="247"/>
      <c r="KVX398" s="247"/>
      <c r="KVY398" s="247"/>
      <c r="KVZ398" s="247"/>
      <c r="KWA398" s="247"/>
      <c r="KWB398" s="247"/>
      <c r="KWC398" s="247"/>
      <c r="KWD398" s="247"/>
      <c r="KWE398" s="247"/>
      <c r="KWF398" s="247"/>
      <c r="KWG398" s="247"/>
      <c r="KWH398" s="247"/>
      <c r="KWI398" s="247"/>
      <c r="KWJ398" s="247"/>
      <c r="KWK398" s="247"/>
      <c r="KWL398" s="247"/>
      <c r="KWM398" s="247"/>
      <c r="KWN398" s="247"/>
      <c r="KWO398" s="247"/>
      <c r="KWP398" s="247"/>
      <c r="KWQ398" s="247"/>
      <c r="KWR398" s="247"/>
      <c r="KWS398" s="247"/>
      <c r="KWT398" s="247"/>
      <c r="KWU398" s="247"/>
      <c r="KWV398" s="247"/>
      <c r="KWW398" s="247"/>
      <c r="KWX398" s="247"/>
      <c r="KWY398" s="247"/>
      <c r="KWZ398" s="247"/>
      <c r="KXA398" s="247"/>
      <c r="KXB398" s="247"/>
      <c r="KXC398" s="247"/>
      <c r="KXD398" s="247"/>
      <c r="KXE398" s="247"/>
      <c r="KXF398" s="247"/>
      <c r="KXG398" s="247"/>
      <c r="KXH398" s="247"/>
      <c r="KXI398" s="247"/>
      <c r="KXJ398" s="247"/>
      <c r="KXK398" s="247"/>
      <c r="KXL398" s="247"/>
      <c r="KXM398" s="247"/>
      <c r="KXN398" s="247"/>
      <c r="KXO398" s="247"/>
      <c r="KXP398" s="247"/>
      <c r="KXQ398" s="247"/>
      <c r="KXR398" s="247"/>
      <c r="KXS398" s="247"/>
      <c r="KXT398" s="247"/>
      <c r="KXU398" s="247"/>
      <c r="KXV398" s="247"/>
      <c r="KXW398" s="247"/>
      <c r="KXX398" s="247"/>
      <c r="KXY398" s="247"/>
      <c r="KXZ398" s="247"/>
      <c r="KYA398" s="247"/>
      <c r="KYB398" s="247"/>
      <c r="KYC398" s="247"/>
      <c r="KYD398" s="247"/>
      <c r="KYE398" s="247"/>
      <c r="KYF398" s="247"/>
      <c r="KYG398" s="247"/>
      <c r="KYH398" s="247"/>
      <c r="KYI398" s="247"/>
      <c r="KYJ398" s="247"/>
      <c r="KYK398" s="247"/>
      <c r="KYL398" s="247"/>
      <c r="KYM398" s="247"/>
      <c r="KYN398" s="247"/>
      <c r="KYO398" s="247"/>
      <c r="KYP398" s="247"/>
      <c r="KYQ398" s="247"/>
      <c r="KYR398" s="247"/>
      <c r="KYS398" s="247"/>
      <c r="KYT398" s="247"/>
      <c r="KYU398" s="247"/>
      <c r="KYV398" s="247"/>
      <c r="KYW398" s="247"/>
      <c r="KYX398" s="247"/>
      <c r="KYY398" s="247"/>
      <c r="KYZ398" s="247"/>
      <c r="KZA398" s="247"/>
      <c r="KZB398" s="247"/>
      <c r="KZC398" s="247"/>
      <c r="KZD398" s="247"/>
      <c r="KZE398" s="247"/>
      <c r="KZF398" s="247"/>
      <c r="KZG398" s="247"/>
      <c r="KZH398" s="247"/>
      <c r="KZI398" s="247"/>
      <c r="KZJ398" s="247"/>
      <c r="KZK398" s="247"/>
      <c r="KZL398" s="247"/>
      <c r="KZM398" s="247"/>
      <c r="KZN398" s="247"/>
      <c r="KZO398" s="247"/>
      <c r="KZP398" s="247"/>
      <c r="KZQ398" s="247"/>
      <c r="KZR398" s="247"/>
      <c r="KZS398" s="247"/>
      <c r="KZT398" s="247"/>
      <c r="KZU398" s="247"/>
      <c r="KZV398" s="247"/>
      <c r="KZW398" s="247"/>
      <c r="KZX398" s="247"/>
      <c r="KZY398" s="247"/>
      <c r="KZZ398" s="247"/>
      <c r="LAA398" s="247"/>
      <c r="LAB398" s="247"/>
      <c r="LAC398" s="247"/>
      <c r="LAD398" s="247"/>
      <c r="LAE398" s="247"/>
      <c r="LAF398" s="247"/>
      <c r="LAG398" s="247"/>
      <c r="LAH398" s="247"/>
      <c r="LAI398" s="247"/>
      <c r="LAJ398" s="247"/>
      <c r="LAK398" s="247"/>
      <c r="LAL398" s="247"/>
      <c r="LAM398" s="247"/>
      <c r="LAN398" s="247"/>
      <c r="LAO398" s="247"/>
      <c r="LAP398" s="247"/>
      <c r="LAQ398" s="247"/>
      <c r="LAR398" s="247"/>
      <c r="LAS398" s="247"/>
      <c r="LAT398" s="247"/>
      <c r="LAU398" s="247"/>
      <c r="LAV398" s="247"/>
      <c r="LAW398" s="247"/>
      <c r="LAX398" s="247"/>
      <c r="LAY398" s="247"/>
      <c r="LAZ398" s="247"/>
      <c r="LBA398" s="247"/>
      <c r="LBB398" s="247"/>
      <c r="LBC398" s="247"/>
      <c r="LBD398" s="247"/>
      <c r="LBE398" s="247"/>
      <c r="LBF398" s="247"/>
      <c r="LBG398" s="247"/>
      <c r="LBH398" s="247"/>
      <c r="LBI398" s="247"/>
      <c r="LBJ398" s="247"/>
      <c r="LBK398" s="247"/>
      <c r="LBL398" s="247"/>
      <c r="LBM398" s="247"/>
      <c r="LBN398" s="247"/>
      <c r="LBO398" s="247"/>
      <c r="LBP398" s="247"/>
      <c r="LBQ398" s="247"/>
      <c r="LBR398" s="247"/>
      <c r="LBS398" s="247"/>
      <c r="LBT398" s="247"/>
      <c r="LBU398" s="247"/>
      <c r="LBV398" s="247"/>
      <c r="LBW398" s="247"/>
      <c r="LBX398" s="247"/>
      <c r="LBY398" s="247"/>
      <c r="LBZ398" s="247"/>
      <c r="LCA398" s="247"/>
      <c r="LCB398" s="247"/>
      <c r="LCC398" s="247"/>
      <c r="LCD398" s="247"/>
      <c r="LCE398" s="247"/>
      <c r="LCF398" s="247"/>
      <c r="LCG398" s="247"/>
      <c r="LCH398" s="247"/>
      <c r="LCI398" s="247"/>
      <c r="LCJ398" s="247"/>
      <c r="LCK398" s="247"/>
      <c r="LCL398" s="247"/>
      <c r="LCM398" s="247"/>
      <c r="LCN398" s="247"/>
      <c r="LCO398" s="247"/>
      <c r="LCP398" s="247"/>
      <c r="LCQ398" s="247"/>
      <c r="LCR398" s="247"/>
      <c r="LCS398" s="247"/>
      <c r="LCT398" s="247"/>
      <c r="LCU398" s="247"/>
      <c r="LCV398" s="247"/>
      <c r="LCW398" s="247"/>
      <c r="LCX398" s="247"/>
      <c r="LCY398" s="247"/>
      <c r="LCZ398" s="247"/>
      <c r="LDA398" s="247"/>
      <c r="LDB398" s="247"/>
      <c r="LDC398" s="247"/>
      <c r="LDD398" s="247"/>
      <c r="LDE398" s="247"/>
      <c r="LDF398" s="247"/>
      <c r="LDG398" s="247"/>
      <c r="LDH398" s="247"/>
      <c r="LDI398" s="247"/>
      <c r="LDJ398" s="247"/>
      <c r="LDK398" s="247"/>
      <c r="LDL398" s="247"/>
      <c r="LDM398" s="247"/>
      <c r="LDN398" s="247"/>
      <c r="LDO398" s="247"/>
      <c r="LDP398" s="247"/>
      <c r="LDQ398" s="247"/>
      <c r="LDR398" s="247"/>
      <c r="LDS398" s="247"/>
      <c r="LDT398" s="247"/>
      <c r="LDU398" s="247"/>
      <c r="LDV398" s="247"/>
      <c r="LDW398" s="247"/>
      <c r="LDX398" s="247"/>
      <c r="LDY398" s="247"/>
      <c r="LDZ398" s="247"/>
      <c r="LEA398" s="247"/>
      <c r="LEB398" s="247"/>
      <c r="LEC398" s="247"/>
      <c r="LED398" s="247"/>
      <c r="LEE398" s="247"/>
      <c r="LEF398" s="247"/>
      <c r="LEG398" s="247"/>
      <c r="LEH398" s="247"/>
      <c r="LEI398" s="247"/>
      <c r="LEJ398" s="247"/>
      <c r="LEK398" s="247"/>
      <c r="LEL398" s="247"/>
      <c r="LEM398" s="247"/>
      <c r="LEN398" s="247"/>
      <c r="LEO398" s="247"/>
      <c r="LEP398" s="247"/>
      <c r="LEQ398" s="247"/>
      <c r="LER398" s="247"/>
      <c r="LES398" s="247"/>
      <c r="LET398" s="247"/>
      <c r="LEU398" s="247"/>
      <c r="LEV398" s="247"/>
      <c r="LEW398" s="247"/>
      <c r="LEX398" s="247"/>
      <c r="LEY398" s="247"/>
      <c r="LEZ398" s="247"/>
      <c r="LFA398" s="247"/>
      <c r="LFB398" s="247"/>
      <c r="LFC398" s="247"/>
      <c r="LFD398" s="247"/>
      <c r="LFE398" s="247"/>
      <c r="LFF398" s="247"/>
      <c r="LFG398" s="247"/>
      <c r="LFH398" s="247"/>
      <c r="LFI398" s="247"/>
      <c r="LFJ398" s="247"/>
      <c r="LFK398" s="247"/>
      <c r="LFL398" s="247"/>
      <c r="LFM398" s="247"/>
      <c r="LFN398" s="247"/>
      <c r="LFO398" s="247"/>
      <c r="LFP398" s="247"/>
      <c r="LFQ398" s="247"/>
      <c r="LFR398" s="247"/>
      <c r="LFS398" s="247"/>
      <c r="LFT398" s="247"/>
      <c r="LFU398" s="247"/>
      <c r="LFV398" s="247"/>
      <c r="LFW398" s="247"/>
      <c r="LFX398" s="247"/>
      <c r="LFY398" s="247"/>
      <c r="LFZ398" s="247"/>
      <c r="LGA398" s="247"/>
      <c r="LGB398" s="247"/>
      <c r="LGC398" s="247"/>
      <c r="LGD398" s="247"/>
      <c r="LGE398" s="247"/>
      <c r="LGF398" s="247"/>
      <c r="LGG398" s="247"/>
      <c r="LGH398" s="247"/>
      <c r="LGI398" s="247"/>
      <c r="LGJ398" s="247"/>
      <c r="LGK398" s="247"/>
      <c r="LGL398" s="247"/>
      <c r="LGM398" s="247"/>
      <c r="LGN398" s="247"/>
      <c r="LGO398" s="247"/>
      <c r="LGP398" s="247"/>
      <c r="LGQ398" s="247"/>
      <c r="LGR398" s="247"/>
      <c r="LGS398" s="247"/>
      <c r="LGT398" s="247"/>
      <c r="LGU398" s="247"/>
      <c r="LGV398" s="247"/>
      <c r="LGW398" s="247"/>
      <c r="LGX398" s="247"/>
      <c r="LGY398" s="247"/>
      <c r="LGZ398" s="247"/>
      <c r="LHA398" s="247"/>
      <c r="LHB398" s="247"/>
      <c r="LHC398" s="247"/>
      <c r="LHD398" s="247"/>
      <c r="LHE398" s="247"/>
      <c r="LHF398" s="247"/>
      <c r="LHG398" s="247"/>
      <c r="LHH398" s="247"/>
      <c r="LHI398" s="247"/>
      <c r="LHJ398" s="247"/>
      <c r="LHK398" s="247"/>
      <c r="LHL398" s="247"/>
      <c r="LHM398" s="247"/>
      <c r="LHN398" s="247"/>
      <c r="LHO398" s="247"/>
      <c r="LHP398" s="247"/>
      <c r="LHQ398" s="247"/>
      <c r="LHR398" s="247"/>
      <c r="LHS398" s="247"/>
      <c r="LHT398" s="247"/>
      <c r="LHU398" s="247"/>
      <c r="LHV398" s="247"/>
      <c r="LHW398" s="247"/>
      <c r="LHX398" s="247"/>
      <c r="LHY398" s="247"/>
      <c r="LHZ398" s="247"/>
      <c r="LIA398" s="247"/>
      <c r="LIB398" s="247"/>
      <c r="LIC398" s="247"/>
      <c r="LID398" s="247"/>
      <c r="LIE398" s="247"/>
      <c r="LIF398" s="247"/>
      <c r="LIG398" s="247"/>
      <c r="LIH398" s="247"/>
      <c r="LII398" s="247"/>
      <c r="LIJ398" s="247"/>
      <c r="LIK398" s="247"/>
      <c r="LIL398" s="247"/>
      <c r="LIM398" s="247"/>
      <c r="LIN398" s="247"/>
      <c r="LIO398" s="247"/>
      <c r="LIP398" s="247"/>
      <c r="LIQ398" s="247"/>
      <c r="LIR398" s="247"/>
      <c r="LIS398" s="247"/>
      <c r="LIT398" s="247"/>
      <c r="LIU398" s="247"/>
      <c r="LIV398" s="247"/>
      <c r="LIW398" s="247"/>
      <c r="LIX398" s="247"/>
      <c r="LIY398" s="247"/>
      <c r="LIZ398" s="247"/>
      <c r="LJA398" s="247"/>
      <c r="LJB398" s="247"/>
      <c r="LJC398" s="247"/>
      <c r="LJD398" s="247"/>
      <c r="LJE398" s="247"/>
      <c r="LJF398" s="247"/>
      <c r="LJG398" s="247"/>
      <c r="LJH398" s="247"/>
      <c r="LJI398" s="247"/>
      <c r="LJJ398" s="247"/>
      <c r="LJK398" s="247"/>
      <c r="LJL398" s="247"/>
      <c r="LJM398" s="247"/>
      <c r="LJN398" s="247"/>
      <c r="LJO398" s="247"/>
      <c r="LJP398" s="247"/>
      <c r="LJQ398" s="247"/>
      <c r="LJR398" s="247"/>
      <c r="LJS398" s="247"/>
      <c r="LJT398" s="247"/>
      <c r="LJU398" s="247"/>
      <c r="LJV398" s="247"/>
      <c r="LJW398" s="247"/>
      <c r="LJX398" s="247"/>
      <c r="LJY398" s="247"/>
      <c r="LJZ398" s="247"/>
      <c r="LKA398" s="247"/>
      <c r="LKB398" s="247"/>
      <c r="LKC398" s="247"/>
      <c r="LKD398" s="247"/>
      <c r="LKE398" s="247"/>
      <c r="LKF398" s="247"/>
      <c r="LKG398" s="247"/>
      <c r="LKH398" s="247"/>
      <c r="LKI398" s="247"/>
      <c r="LKJ398" s="247"/>
      <c r="LKK398" s="247"/>
      <c r="LKL398" s="247"/>
      <c r="LKM398" s="247"/>
      <c r="LKN398" s="247"/>
      <c r="LKO398" s="247"/>
      <c r="LKP398" s="247"/>
      <c r="LKQ398" s="247"/>
      <c r="LKR398" s="247"/>
      <c r="LKS398" s="247"/>
      <c r="LKT398" s="247"/>
      <c r="LKU398" s="247"/>
      <c r="LKV398" s="247"/>
      <c r="LKW398" s="247"/>
      <c r="LKX398" s="247"/>
      <c r="LKY398" s="247"/>
      <c r="LKZ398" s="247"/>
      <c r="LLA398" s="247"/>
      <c r="LLB398" s="247"/>
      <c r="LLC398" s="247"/>
      <c r="LLD398" s="247"/>
      <c r="LLE398" s="247"/>
      <c r="LLF398" s="247"/>
      <c r="LLG398" s="247"/>
      <c r="LLH398" s="247"/>
      <c r="LLI398" s="247"/>
      <c r="LLJ398" s="247"/>
      <c r="LLK398" s="247"/>
      <c r="LLL398" s="247"/>
      <c r="LLM398" s="247"/>
      <c r="LLN398" s="247"/>
      <c r="LLO398" s="247"/>
      <c r="LLP398" s="247"/>
      <c r="LLQ398" s="247"/>
      <c r="LLR398" s="247"/>
      <c r="LLS398" s="247"/>
      <c r="LLT398" s="247"/>
      <c r="LLU398" s="247"/>
      <c r="LLV398" s="247"/>
      <c r="LLW398" s="247"/>
      <c r="LLX398" s="247"/>
      <c r="LLY398" s="247"/>
      <c r="LLZ398" s="247"/>
      <c r="LMA398" s="247"/>
      <c r="LMB398" s="247"/>
      <c r="LMC398" s="247"/>
      <c r="LMD398" s="247"/>
      <c r="LME398" s="247"/>
      <c r="LMF398" s="247"/>
      <c r="LMG398" s="247"/>
      <c r="LMH398" s="247"/>
      <c r="LMI398" s="247"/>
      <c r="LMJ398" s="247"/>
      <c r="LMK398" s="247"/>
      <c r="LML398" s="247"/>
      <c r="LMM398" s="247"/>
      <c r="LMN398" s="247"/>
      <c r="LMO398" s="247"/>
      <c r="LMP398" s="247"/>
      <c r="LMQ398" s="247"/>
      <c r="LMR398" s="247"/>
      <c r="LMS398" s="247"/>
      <c r="LMT398" s="247"/>
      <c r="LMU398" s="247"/>
      <c r="LMV398" s="247"/>
      <c r="LMW398" s="247"/>
      <c r="LMX398" s="247"/>
      <c r="LMY398" s="247"/>
      <c r="LMZ398" s="247"/>
      <c r="LNA398" s="247"/>
      <c r="LNB398" s="247"/>
      <c r="LNC398" s="247"/>
      <c r="LND398" s="247"/>
      <c r="LNE398" s="247"/>
      <c r="LNF398" s="247"/>
      <c r="LNG398" s="247"/>
      <c r="LNH398" s="247"/>
      <c r="LNI398" s="247"/>
      <c r="LNJ398" s="247"/>
      <c r="LNK398" s="247"/>
      <c r="LNL398" s="247"/>
      <c r="LNM398" s="247"/>
      <c r="LNN398" s="247"/>
      <c r="LNO398" s="247"/>
      <c r="LNP398" s="247"/>
      <c r="LNQ398" s="247"/>
      <c r="LNR398" s="247"/>
      <c r="LNS398" s="247"/>
      <c r="LNT398" s="247"/>
      <c r="LNU398" s="247"/>
      <c r="LNV398" s="247"/>
      <c r="LNW398" s="247"/>
      <c r="LNX398" s="247"/>
      <c r="LNY398" s="247"/>
      <c r="LNZ398" s="247"/>
      <c r="LOA398" s="247"/>
      <c r="LOB398" s="247"/>
      <c r="LOC398" s="247"/>
      <c r="LOD398" s="247"/>
      <c r="LOE398" s="247"/>
      <c r="LOF398" s="247"/>
      <c r="LOG398" s="247"/>
      <c r="LOH398" s="247"/>
      <c r="LOI398" s="247"/>
      <c r="LOJ398" s="247"/>
      <c r="LOK398" s="247"/>
      <c r="LOL398" s="247"/>
      <c r="LOM398" s="247"/>
      <c r="LON398" s="247"/>
      <c r="LOO398" s="247"/>
      <c r="LOP398" s="247"/>
      <c r="LOQ398" s="247"/>
      <c r="LOR398" s="247"/>
      <c r="LOS398" s="247"/>
      <c r="LOT398" s="247"/>
      <c r="LOU398" s="247"/>
      <c r="LOV398" s="247"/>
      <c r="LOW398" s="247"/>
      <c r="LOX398" s="247"/>
      <c r="LOY398" s="247"/>
      <c r="LOZ398" s="247"/>
      <c r="LPA398" s="247"/>
      <c r="LPB398" s="247"/>
      <c r="LPC398" s="247"/>
      <c r="LPD398" s="247"/>
      <c r="LPE398" s="247"/>
      <c r="LPF398" s="247"/>
      <c r="LPG398" s="247"/>
      <c r="LPH398" s="247"/>
      <c r="LPI398" s="247"/>
      <c r="LPJ398" s="247"/>
      <c r="LPK398" s="247"/>
      <c r="LPL398" s="247"/>
      <c r="LPM398" s="247"/>
      <c r="LPN398" s="247"/>
      <c r="LPO398" s="247"/>
      <c r="LPP398" s="247"/>
      <c r="LPQ398" s="247"/>
      <c r="LPR398" s="247"/>
      <c r="LPS398" s="247"/>
      <c r="LPT398" s="247"/>
      <c r="LPU398" s="247"/>
      <c r="LPV398" s="247"/>
      <c r="LPW398" s="247"/>
      <c r="LPX398" s="247"/>
      <c r="LPY398" s="247"/>
      <c r="LPZ398" s="247"/>
      <c r="LQA398" s="247"/>
      <c r="LQB398" s="247"/>
      <c r="LQC398" s="247"/>
      <c r="LQD398" s="247"/>
      <c r="LQE398" s="247"/>
      <c r="LQF398" s="247"/>
      <c r="LQG398" s="247"/>
      <c r="LQH398" s="247"/>
      <c r="LQI398" s="247"/>
      <c r="LQJ398" s="247"/>
      <c r="LQK398" s="247"/>
      <c r="LQL398" s="247"/>
      <c r="LQM398" s="247"/>
      <c r="LQN398" s="247"/>
      <c r="LQO398" s="247"/>
      <c r="LQP398" s="247"/>
      <c r="LQQ398" s="247"/>
      <c r="LQR398" s="247"/>
      <c r="LQS398" s="247"/>
      <c r="LQT398" s="247"/>
      <c r="LQU398" s="247"/>
      <c r="LQV398" s="247"/>
      <c r="LQW398" s="247"/>
      <c r="LQX398" s="247"/>
      <c r="LQY398" s="247"/>
      <c r="LQZ398" s="247"/>
      <c r="LRA398" s="247"/>
      <c r="LRB398" s="247"/>
      <c r="LRC398" s="247"/>
      <c r="LRD398" s="247"/>
      <c r="LRE398" s="247"/>
      <c r="LRF398" s="247"/>
      <c r="LRG398" s="247"/>
      <c r="LRH398" s="247"/>
      <c r="LRI398" s="247"/>
      <c r="LRJ398" s="247"/>
      <c r="LRK398" s="247"/>
      <c r="LRL398" s="247"/>
      <c r="LRM398" s="247"/>
      <c r="LRN398" s="247"/>
      <c r="LRO398" s="247"/>
      <c r="LRP398" s="247"/>
      <c r="LRQ398" s="247"/>
      <c r="LRR398" s="247"/>
      <c r="LRS398" s="247"/>
      <c r="LRT398" s="247"/>
      <c r="LRU398" s="247"/>
      <c r="LRV398" s="247"/>
      <c r="LRW398" s="247"/>
      <c r="LRX398" s="247"/>
      <c r="LRY398" s="247"/>
      <c r="LRZ398" s="247"/>
      <c r="LSA398" s="247"/>
      <c r="LSB398" s="247"/>
      <c r="LSC398" s="247"/>
      <c r="LSD398" s="247"/>
      <c r="LSE398" s="247"/>
      <c r="LSF398" s="247"/>
      <c r="LSG398" s="247"/>
      <c r="LSH398" s="247"/>
      <c r="LSI398" s="247"/>
      <c r="LSJ398" s="247"/>
      <c r="LSK398" s="247"/>
      <c r="LSL398" s="247"/>
      <c r="LSM398" s="247"/>
      <c r="LSN398" s="247"/>
      <c r="LSO398" s="247"/>
      <c r="LSP398" s="247"/>
      <c r="LSQ398" s="247"/>
      <c r="LSR398" s="247"/>
      <c r="LSS398" s="247"/>
      <c r="LST398" s="247"/>
      <c r="LSU398" s="247"/>
      <c r="LSV398" s="247"/>
      <c r="LSW398" s="247"/>
      <c r="LSX398" s="247"/>
      <c r="LSY398" s="247"/>
      <c r="LSZ398" s="247"/>
      <c r="LTA398" s="247"/>
      <c r="LTB398" s="247"/>
      <c r="LTC398" s="247"/>
      <c r="LTD398" s="247"/>
      <c r="LTE398" s="247"/>
      <c r="LTF398" s="247"/>
      <c r="LTG398" s="247"/>
      <c r="LTH398" s="247"/>
      <c r="LTI398" s="247"/>
      <c r="LTJ398" s="247"/>
      <c r="LTK398" s="247"/>
      <c r="LTL398" s="247"/>
      <c r="LTM398" s="247"/>
      <c r="LTN398" s="247"/>
      <c r="LTO398" s="247"/>
      <c r="LTP398" s="247"/>
      <c r="LTQ398" s="247"/>
      <c r="LTR398" s="247"/>
      <c r="LTS398" s="247"/>
      <c r="LTT398" s="247"/>
      <c r="LTU398" s="247"/>
      <c r="LTV398" s="247"/>
      <c r="LTW398" s="247"/>
      <c r="LTX398" s="247"/>
      <c r="LTY398" s="247"/>
      <c r="LTZ398" s="247"/>
      <c r="LUA398" s="247"/>
      <c r="LUB398" s="247"/>
      <c r="LUC398" s="247"/>
      <c r="LUD398" s="247"/>
      <c r="LUE398" s="247"/>
      <c r="LUF398" s="247"/>
      <c r="LUG398" s="247"/>
      <c r="LUH398" s="247"/>
      <c r="LUI398" s="247"/>
      <c r="LUJ398" s="247"/>
      <c r="LUK398" s="247"/>
      <c r="LUL398" s="247"/>
      <c r="LUM398" s="247"/>
      <c r="LUN398" s="247"/>
      <c r="LUO398" s="247"/>
      <c r="LUP398" s="247"/>
      <c r="LUQ398" s="247"/>
      <c r="LUR398" s="247"/>
      <c r="LUS398" s="247"/>
      <c r="LUT398" s="247"/>
      <c r="LUU398" s="247"/>
      <c r="LUV398" s="247"/>
      <c r="LUW398" s="247"/>
      <c r="LUX398" s="247"/>
      <c r="LUY398" s="247"/>
      <c r="LUZ398" s="247"/>
      <c r="LVA398" s="247"/>
      <c r="LVB398" s="247"/>
      <c r="LVC398" s="247"/>
      <c r="LVD398" s="247"/>
      <c r="LVE398" s="247"/>
      <c r="LVF398" s="247"/>
      <c r="LVG398" s="247"/>
      <c r="LVH398" s="247"/>
      <c r="LVI398" s="247"/>
      <c r="LVJ398" s="247"/>
      <c r="LVK398" s="247"/>
      <c r="LVL398" s="247"/>
      <c r="LVM398" s="247"/>
      <c r="LVN398" s="247"/>
      <c r="LVO398" s="247"/>
      <c r="LVP398" s="247"/>
      <c r="LVQ398" s="247"/>
      <c r="LVR398" s="247"/>
      <c r="LVS398" s="247"/>
      <c r="LVT398" s="247"/>
      <c r="LVU398" s="247"/>
      <c r="LVV398" s="247"/>
      <c r="LVW398" s="247"/>
      <c r="LVX398" s="247"/>
      <c r="LVY398" s="247"/>
      <c r="LVZ398" s="247"/>
      <c r="LWA398" s="247"/>
      <c r="LWB398" s="247"/>
      <c r="LWC398" s="247"/>
      <c r="LWD398" s="247"/>
      <c r="LWE398" s="247"/>
      <c r="LWF398" s="247"/>
      <c r="LWG398" s="247"/>
      <c r="LWH398" s="247"/>
      <c r="LWI398" s="247"/>
      <c r="LWJ398" s="247"/>
      <c r="LWK398" s="247"/>
      <c r="LWL398" s="247"/>
      <c r="LWM398" s="247"/>
      <c r="LWN398" s="247"/>
      <c r="LWO398" s="247"/>
      <c r="LWP398" s="247"/>
      <c r="LWQ398" s="247"/>
      <c r="LWR398" s="247"/>
      <c r="LWS398" s="247"/>
      <c r="LWT398" s="247"/>
      <c r="LWU398" s="247"/>
      <c r="LWV398" s="247"/>
      <c r="LWW398" s="247"/>
      <c r="LWX398" s="247"/>
      <c r="LWY398" s="247"/>
      <c r="LWZ398" s="247"/>
      <c r="LXA398" s="247"/>
      <c r="LXB398" s="247"/>
      <c r="LXC398" s="247"/>
      <c r="LXD398" s="247"/>
      <c r="LXE398" s="247"/>
      <c r="LXF398" s="247"/>
      <c r="LXG398" s="247"/>
      <c r="LXH398" s="247"/>
      <c r="LXI398" s="247"/>
      <c r="LXJ398" s="247"/>
      <c r="LXK398" s="247"/>
      <c r="LXL398" s="247"/>
      <c r="LXM398" s="247"/>
      <c r="LXN398" s="247"/>
      <c r="LXO398" s="247"/>
      <c r="LXP398" s="247"/>
      <c r="LXQ398" s="247"/>
      <c r="LXR398" s="247"/>
      <c r="LXS398" s="247"/>
      <c r="LXT398" s="247"/>
      <c r="LXU398" s="247"/>
      <c r="LXV398" s="247"/>
      <c r="LXW398" s="247"/>
      <c r="LXX398" s="247"/>
      <c r="LXY398" s="247"/>
      <c r="LXZ398" s="247"/>
      <c r="LYA398" s="247"/>
      <c r="LYB398" s="247"/>
      <c r="LYC398" s="247"/>
      <c r="LYD398" s="247"/>
      <c r="LYE398" s="247"/>
      <c r="LYF398" s="247"/>
      <c r="LYG398" s="247"/>
      <c r="LYH398" s="247"/>
      <c r="LYI398" s="247"/>
      <c r="LYJ398" s="247"/>
      <c r="LYK398" s="247"/>
      <c r="LYL398" s="247"/>
      <c r="LYM398" s="247"/>
      <c r="LYN398" s="247"/>
      <c r="LYO398" s="247"/>
      <c r="LYP398" s="247"/>
      <c r="LYQ398" s="247"/>
      <c r="LYR398" s="247"/>
      <c r="LYS398" s="247"/>
      <c r="LYT398" s="247"/>
      <c r="LYU398" s="247"/>
      <c r="LYV398" s="247"/>
      <c r="LYW398" s="247"/>
      <c r="LYX398" s="247"/>
      <c r="LYY398" s="247"/>
      <c r="LYZ398" s="247"/>
      <c r="LZA398" s="247"/>
      <c r="LZB398" s="247"/>
      <c r="LZC398" s="247"/>
      <c r="LZD398" s="247"/>
      <c r="LZE398" s="247"/>
      <c r="LZF398" s="247"/>
      <c r="LZG398" s="247"/>
      <c r="LZH398" s="247"/>
      <c r="LZI398" s="247"/>
      <c r="LZJ398" s="247"/>
      <c r="LZK398" s="247"/>
      <c r="LZL398" s="247"/>
      <c r="LZM398" s="247"/>
      <c r="LZN398" s="247"/>
      <c r="LZO398" s="247"/>
      <c r="LZP398" s="247"/>
      <c r="LZQ398" s="247"/>
      <c r="LZR398" s="247"/>
      <c r="LZS398" s="247"/>
      <c r="LZT398" s="247"/>
      <c r="LZU398" s="247"/>
      <c r="LZV398" s="247"/>
      <c r="LZW398" s="247"/>
      <c r="LZX398" s="247"/>
      <c r="LZY398" s="247"/>
      <c r="LZZ398" s="247"/>
      <c r="MAA398" s="247"/>
      <c r="MAB398" s="247"/>
      <c r="MAC398" s="247"/>
      <c r="MAD398" s="247"/>
      <c r="MAE398" s="247"/>
      <c r="MAF398" s="247"/>
      <c r="MAG398" s="247"/>
      <c r="MAH398" s="247"/>
      <c r="MAI398" s="247"/>
      <c r="MAJ398" s="247"/>
      <c r="MAK398" s="247"/>
      <c r="MAL398" s="247"/>
      <c r="MAM398" s="247"/>
      <c r="MAN398" s="247"/>
      <c r="MAO398" s="247"/>
      <c r="MAP398" s="247"/>
      <c r="MAQ398" s="247"/>
      <c r="MAR398" s="247"/>
      <c r="MAS398" s="247"/>
      <c r="MAT398" s="247"/>
      <c r="MAU398" s="247"/>
      <c r="MAV398" s="247"/>
      <c r="MAW398" s="247"/>
      <c r="MAX398" s="247"/>
      <c r="MAY398" s="247"/>
      <c r="MAZ398" s="247"/>
      <c r="MBA398" s="247"/>
      <c r="MBB398" s="247"/>
      <c r="MBC398" s="247"/>
      <c r="MBD398" s="247"/>
      <c r="MBE398" s="247"/>
      <c r="MBF398" s="247"/>
      <c r="MBG398" s="247"/>
      <c r="MBH398" s="247"/>
      <c r="MBI398" s="247"/>
      <c r="MBJ398" s="247"/>
      <c r="MBK398" s="247"/>
      <c r="MBL398" s="247"/>
      <c r="MBM398" s="247"/>
      <c r="MBN398" s="247"/>
      <c r="MBO398" s="247"/>
      <c r="MBP398" s="247"/>
      <c r="MBQ398" s="247"/>
      <c r="MBR398" s="247"/>
      <c r="MBS398" s="247"/>
      <c r="MBT398" s="247"/>
      <c r="MBU398" s="247"/>
      <c r="MBV398" s="247"/>
      <c r="MBW398" s="247"/>
      <c r="MBX398" s="247"/>
      <c r="MBY398" s="247"/>
      <c r="MBZ398" s="247"/>
      <c r="MCA398" s="247"/>
      <c r="MCB398" s="247"/>
      <c r="MCC398" s="247"/>
      <c r="MCD398" s="247"/>
      <c r="MCE398" s="247"/>
      <c r="MCF398" s="247"/>
      <c r="MCG398" s="247"/>
      <c r="MCH398" s="247"/>
      <c r="MCI398" s="247"/>
      <c r="MCJ398" s="247"/>
      <c r="MCK398" s="247"/>
      <c r="MCL398" s="247"/>
      <c r="MCM398" s="247"/>
      <c r="MCN398" s="247"/>
      <c r="MCO398" s="247"/>
      <c r="MCP398" s="247"/>
      <c r="MCQ398" s="247"/>
      <c r="MCR398" s="247"/>
      <c r="MCS398" s="247"/>
      <c r="MCT398" s="247"/>
      <c r="MCU398" s="247"/>
      <c r="MCV398" s="247"/>
      <c r="MCW398" s="247"/>
      <c r="MCX398" s="247"/>
      <c r="MCY398" s="247"/>
      <c r="MCZ398" s="247"/>
      <c r="MDA398" s="247"/>
      <c r="MDB398" s="247"/>
      <c r="MDC398" s="247"/>
      <c r="MDD398" s="247"/>
      <c r="MDE398" s="247"/>
      <c r="MDF398" s="247"/>
      <c r="MDG398" s="247"/>
      <c r="MDH398" s="247"/>
      <c r="MDI398" s="247"/>
      <c r="MDJ398" s="247"/>
      <c r="MDK398" s="247"/>
      <c r="MDL398" s="247"/>
      <c r="MDM398" s="247"/>
      <c r="MDN398" s="247"/>
      <c r="MDO398" s="247"/>
      <c r="MDP398" s="247"/>
      <c r="MDQ398" s="247"/>
      <c r="MDR398" s="247"/>
      <c r="MDS398" s="247"/>
      <c r="MDT398" s="247"/>
      <c r="MDU398" s="247"/>
      <c r="MDV398" s="247"/>
      <c r="MDW398" s="247"/>
      <c r="MDX398" s="247"/>
      <c r="MDY398" s="247"/>
      <c r="MDZ398" s="247"/>
      <c r="MEA398" s="247"/>
      <c r="MEB398" s="247"/>
      <c r="MEC398" s="247"/>
      <c r="MED398" s="247"/>
      <c r="MEE398" s="247"/>
      <c r="MEF398" s="247"/>
      <c r="MEG398" s="247"/>
      <c r="MEH398" s="247"/>
      <c r="MEI398" s="247"/>
      <c r="MEJ398" s="247"/>
      <c r="MEK398" s="247"/>
      <c r="MEL398" s="247"/>
      <c r="MEM398" s="247"/>
      <c r="MEN398" s="247"/>
      <c r="MEO398" s="247"/>
      <c r="MEP398" s="247"/>
      <c r="MEQ398" s="247"/>
      <c r="MER398" s="247"/>
      <c r="MES398" s="247"/>
      <c r="MET398" s="247"/>
      <c r="MEU398" s="247"/>
      <c r="MEV398" s="247"/>
      <c r="MEW398" s="247"/>
      <c r="MEX398" s="247"/>
      <c r="MEY398" s="247"/>
      <c r="MEZ398" s="247"/>
      <c r="MFA398" s="247"/>
      <c r="MFB398" s="247"/>
      <c r="MFC398" s="247"/>
      <c r="MFD398" s="247"/>
      <c r="MFE398" s="247"/>
      <c r="MFF398" s="247"/>
      <c r="MFG398" s="247"/>
      <c r="MFH398" s="247"/>
      <c r="MFI398" s="247"/>
      <c r="MFJ398" s="247"/>
      <c r="MFK398" s="247"/>
      <c r="MFL398" s="247"/>
      <c r="MFM398" s="247"/>
      <c r="MFN398" s="247"/>
      <c r="MFO398" s="247"/>
      <c r="MFP398" s="247"/>
      <c r="MFQ398" s="247"/>
      <c r="MFR398" s="247"/>
      <c r="MFS398" s="247"/>
      <c r="MFT398" s="247"/>
      <c r="MFU398" s="247"/>
      <c r="MFV398" s="247"/>
      <c r="MFW398" s="247"/>
      <c r="MFX398" s="247"/>
      <c r="MFY398" s="247"/>
      <c r="MFZ398" s="247"/>
      <c r="MGA398" s="247"/>
      <c r="MGB398" s="247"/>
      <c r="MGC398" s="247"/>
      <c r="MGD398" s="247"/>
      <c r="MGE398" s="247"/>
      <c r="MGF398" s="247"/>
      <c r="MGG398" s="247"/>
      <c r="MGH398" s="247"/>
      <c r="MGI398" s="247"/>
      <c r="MGJ398" s="247"/>
      <c r="MGK398" s="247"/>
      <c r="MGL398" s="247"/>
      <c r="MGM398" s="247"/>
      <c r="MGN398" s="247"/>
      <c r="MGO398" s="247"/>
      <c r="MGP398" s="247"/>
      <c r="MGQ398" s="247"/>
      <c r="MGR398" s="247"/>
      <c r="MGS398" s="247"/>
      <c r="MGT398" s="247"/>
      <c r="MGU398" s="247"/>
      <c r="MGV398" s="247"/>
      <c r="MGW398" s="247"/>
      <c r="MGX398" s="247"/>
      <c r="MGY398" s="247"/>
      <c r="MGZ398" s="247"/>
      <c r="MHA398" s="247"/>
      <c r="MHB398" s="247"/>
      <c r="MHC398" s="247"/>
      <c r="MHD398" s="247"/>
      <c r="MHE398" s="247"/>
      <c r="MHF398" s="247"/>
      <c r="MHG398" s="247"/>
      <c r="MHH398" s="247"/>
      <c r="MHI398" s="247"/>
      <c r="MHJ398" s="247"/>
      <c r="MHK398" s="247"/>
      <c r="MHL398" s="247"/>
      <c r="MHM398" s="247"/>
      <c r="MHN398" s="247"/>
      <c r="MHO398" s="247"/>
      <c r="MHP398" s="247"/>
      <c r="MHQ398" s="247"/>
      <c r="MHR398" s="247"/>
      <c r="MHS398" s="247"/>
      <c r="MHT398" s="247"/>
      <c r="MHU398" s="247"/>
      <c r="MHV398" s="247"/>
      <c r="MHW398" s="247"/>
      <c r="MHX398" s="247"/>
      <c r="MHY398" s="247"/>
      <c r="MHZ398" s="247"/>
      <c r="MIA398" s="247"/>
      <c r="MIB398" s="247"/>
      <c r="MIC398" s="247"/>
      <c r="MID398" s="247"/>
      <c r="MIE398" s="247"/>
      <c r="MIF398" s="247"/>
      <c r="MIG398" s="247"/>
      <c r="MIH398" s="247"/>
      <c r="MII398" s="247"/>
      <c r="MIJ398" s="247"/>
      <c r="MIK398" s="247"/>
      <c r="MIL398" s="247"/>
      <c r="MIM398" s="247"/>
      <c r="MIN398" s="247"/>
      <c r="MIO398" s="247"/>
      <c r="MIP398" s="247"/>
      <c r="MIQ398" s="247"/>
      <c r="MIR398" s="247"/>
      <c r="MIS398" s="247"/>
      <c r="MIT398" s="247"/>
      <c r="MIU398" s="247"/>
      <c r="MIV398" s="247"/>
      <c r="MIW398" s="247"/>
      <c r="MIX398" s="247"/>
      <c r="MIY398" s="247"/>
      <c r="MIZ398" s="247"/>
      <c r="MJA398" s="247"/>
      <c r="MJB398" s="247"/>
      <c r="MJC398" s="247"/>
      <c r="MJD398" s="247"/>
      <c r="MJE398" s="247"/>
      <c r="MJF398" s="247"/>
      <c r="MJG398" s="247"/>
      <c r="MJH398" s="247"/>
      <c r="MJI398" s="247"/>
      <c r="MJJ398" s="247"/>
      <c r="MJK398" s="247"/>
      <c r="MJL398" s="247"/>
      <c r="MJM398" s="247"/>
      <c r="MJN398" s="247"/>
      <c r="MJO398" s="247"/>
      <c r="MJP398" s="247"/>
      <c r="MJQ398" s="247"/>
      <c r="MJR398" s="247"/>
      <c r="MJS398" s="247"/>
      <c r="MJT398" s="247"/>
      <c r="MJU398" s="247"/>
      <c r="MJV398" s="247"/>
      <c r="MJW398" s="247"/>
      <c r="MJX398" s="247"/>
      <c r="MJY398" s="247"/>
      <c r="MJZ398" s="247"/>
      <c r="MKA398" s="247"/>
      <c r="MKB398" s="247"/>
      <c r="MKC398" s="247"/>
      <c r="MKD398" s="247"/>
      <c r="MKE398" s="247"/>
      <c r="MKF398" s="247"/>
      <c r="MKG398" s="247"/>
      <c r="MKH398" s="247"/>
      <c r="MKI398" s="247"/>
      <c r="MKJ398" s="247"/>
      <c r="MKK398" s="247"/>
      <c r="MKL398" s="247"/>
      <c r="MKM398" s="247"/>
      <c r="MKN398" s="247"/>
      <c r="MKO398" s="247"/>
      <c r="MKP398" s="247"/>
      <c r="MKQ398" s="247"/>
      <c r="MKR398" s="247"/>
      <c r="MKS398" s="247"/>
      <c r="MKT398" s="247"/>
      <c r="MKU398" s="247"/>
      <c r="MKV398" s="247"/>
      <c r="MKW398" s="247"/>
      <c r="MKX398" s="247"/>
      <c r="MKY398" s="247"/>
      <c r="MKZ398" s="247"/>
      <c r="MLA398" s="247"/>
      <c r="MLB398" s="247"/>
      <c r="MLC398" s="247"/>
      <c r="MLD398" s="247"/>
      <c r="MLE398" s="247"/>
      <c r="MLF398" s="247"/>
      <c r="MLG398" s="247"/>
      <c r="MLH398" s="247"/>
      <c r="MLI398" s="247"/>
      <c r="MLJ398" s="247"/>
      <c r="MLK398" s="247"/>
      <c r="MLL398" s="247"/>
      <c r="MLM398" s="247"/>
      <c r="MLN398" s="247"/>
      <c r="MLO398" s="247"/>
      <c r="MLP398" s="247"/>
      <c r="MLQ398" s="247"/>
      <c r="MLR398" s="247"/>
      <c r="MLS398" s="247"/>
      <c r="MLT398" s="247"/>
      <c r="MLU398" s="247"/>
      <c r="MLV398" s="247"/>
      <c r="MLW398" s="247"/>
      <c r="MLX398" s="247"/>
      <c r="MLY398" s="247"/>
      <c r="MLZ398" s="247"/>
      <c r="MMA398" s="247"/>
      <c r="MMB398" s="247"/>
      <c r="MMC398" s="247"/>
      <c r="MMD398" s="247"/>
      <c r="MME398" s="247"/>
      <c r="MMF398" s="247"/>
      <c r="MMG398" s="247"/>
      <c r="MMH398" s="247"/>
      <c r="MMI398" s="247"/>
      <c r="MMJ398" s="247"/>
      <c r="MMK398" s="247"/>
      <c r="MML398" s="247"/>
      <c r="MMM398" s="247"/>
      <c r="MMN398" s="247"/>
      <c r="MMO398" s="247"/>
      <c r="MMP398" s="247"/>
      <c r="MMQ398" s="247"/>
      <c r="MMR398" s="247"/>
      <c r="MMS398" s="247"/>
      <c r="MMT398" s="247"/>
      <c r="MMU398" s="247"/>
      <c r="MMV398" s="247"/>
      <c r="MMW398" s="247"/>
      <c r="MMX398" s="247"/>
      <c r="MMY398" s="247"/>
      <c r="MMZ398" s="247"/>
      <c r="MNA398" s="247"/>
      <c r="MNB398" s="247"/>
      <c r="MNC398" s="247"/>
      <c r="MND398" s="247"/>
      <c r="MNE398" s="247"/>
      <c r="MNF398" s="247"/>
      <c r="MNG398" s="247"/>
      <c r="MNH398" s="247"/>
      <c r="MNI398" s="247"/>
      <c r="MNJ398" s="247"/>
      <c r="MNK398" s="247"/>
      <c r="MNL398" s="247"/>
      <c r="MNM398" s="247"/>
      <c r="MNN398" s="247"/>
      <c r="MNO398" s="247"/>
      <c r="MNP398" s="247"/>
      <c r="MNQ398" s="247"/>
      <c r="MNR398" s="247"/>
      <c r="MNS398" s="247"/>
      <c r="MNT398" s="247"/>
      <c r="MNU398" s="247"/>
      <c r="MNV398" s="247"/>
      <c r="MNW398" s="247"/>
      <c r="MNX398" s="247"/>
      <c r="MNY398" s="247"/>
      <c r="MNZ398" s="247"/>
      <c r="MOA398" s="247"/>
      <c r="MOB398" s="247"/>
      <c r="MOC398" s="247"/>
      <c r="MOD398" s="247"/>
      <c r="MOE398" s="247"/>
      <c r="MOF398" s="247"/>
      <c r="MOG398" s="247"/>
      <c r="MOH398" s="247"/>
      <c r="MOI398" s="247"/>
      <c r="MOJ398" s="247"/>
      <c r="MOK398" s="247"/>
      <c r="MOL398" s="247"/>
      <c r="MOM398" s="247"/>
      <c r="MON398" s="247"/>
      <c r="MOO398" s="247"/>
      <c r="MOP398" s="247"/>
      <c r="MOQ398" s="247"/>
      <c r="MOR398" s="247"/>
      <c r="MOS398" s="247"/>
      <c r="MOT398" s="247"/>
      <c r="MOU398" s="247"/>
      <c r="MOV398" s="247"/>
      <c r="MOW398" s="247"/>
      <c r="MOX398" s="247"/>
      <c r="MOY398" s="247"/>
      <c r="MOZ398" s="247"/>
      <c r="MPA398" s="247"/>
      <c r="MPB398" s="247"/>
      <c r="MPC398" s="247"/>
      <c r="MPD398" s="247"/>
      <c r="MPE398" s="247"/>
      <c r="MPF398" s="247"/>
      <c r="MPG398" s="247"/>
      <c r="MPH398" s="247"/>
      <c r="MPI398" s="247"/>
      <c r="MPJ398" s="247"/>
      <c r="MPK398" s="247"/>
      <c r="MPL398" s="247"/>
      <c r="MPM398" s="247"/>
      <c r="MPN398" s="247"/>
      <c r="MPO398" s="247"/>
      <c r="MPP398" s="247"/>
      <c r="MPQ398" s="247"/>
      <c r="MPR398" s="247"/>
      <c r="MPS398" s="247"/>
      <c r="MPT398" s="247"/>
      <c r="MPU398" s="247"/>
      <c r="MPV398" s="247"/>
      <c r="MPW398" s="247"/>
      <c r="MPX398" s="247"/>
      <c r="MPY398" s="247"/>
      <c r="MPZ398" s="247"/>
      <c r="MQA398" s="247"/>
      <c r="MQB398" s="247"/>
      <c r="MQC398" s="247"/>
      <c r="MQD398" s="247"/>
      <c r="MQE398" s="247"/>
      <c r="MQF398" s="247"/>
      <c r="MQG398" s="247"/>
      <c r="MQH398" s="247"/>
      <c r="MQI398" s="247"/>
      <c r="MQJ398" s="247"/>
      <c r="MQK398" s="247"/>
      <c r="MQL398" s="247"/>
      <c r="MQM398" s="247"/>
      <c r="MQN398" s="247"/>
      <c r="MQO398" s="247"/>
      <c r="MQP398" s="247"/>
      <c r="MQQ398" s="247"/>
      <c r="MQR398" s="247"/>
      <c r="MQS398" s="247"/>
      <c r="MQT398" s="247"/>
      <c r="MQU398" s="247"/>
      <c r="MQV398" s="247"/>
      <c r="MQW398" s="247"/>
      <c r="MQX398" s="247"/>
      <c r="MQY398" s="247"/>
      <c r="MQZ398" s="247"/>
      <c r="MRA398" s="247"/>
      <c r="MRB398" s="247"/>
      <c r="MRC398" s="247"/>
      <c r="MRD398" s="247"/>
      <c r="MRE398" s="247"/>
      <c r="MRF398" s="247"/>
      <c r="MRG398" s="247"/>
      <c r="MRH398" s="247"/>
      <c r="MRI398" s="247"/>
      <c r="MRJ398" s="247"/>
      <c r="MRK398" s="247"/>
      <c r="MRL398" s="247"/>
      <c r="MRM398" s="247"/>
      <c r="MRN398" s="247"/>
      <c r="MRO398" s="247"/>
      <c r="MRP398" s="247"/>
      <c r="MRQ398" s="247"/>
      <c r="MRR398" s="247"/>
      <c r="MRS398" s="247"/>
      <c r="MRT398" s="247"/>
      <c r="MRU398" s="247"/>
      <c r="MRV398" s="247"/>
      <c r="MRW398" s="247"/>
      <c r="MRX398" s="247"/>
      <c r="MRY398" s="247"/>
      <c r="MRZ398" s="247"/>
      <c r="MSA398" s="247"/>
      <c r="MSB398" s="247"/>
      <c r="MSC398" s="247"/>
      <c r="MSD398" s="247"/>
      <c r="MSE398" s="247"/>
      <c r="MSF398" s="247"/>
      <c r="MSG398" s="247"/>
      <c r="MSH398" s="247"/>
      <c r="MSI398" s="247"/>
      <c r="MSJ398" s="247"/>
      <c r="MSK398" s="247"/>
      <c r="MSL398" s="247"/>
      <c r="MSM398" s="247"/>
      <c r="MSN398" s="247"/>
      <c r="MSO398" s="247"/>
      <c r="MSP398" s="247"/>
      <c r="MSQ398" s="247"/>
      <c r="MSR398" s="247"/>
      <c r="MSS398" s="247"/>
      <c r="MST398" s="247"/>
      <c r="MSU398" s="247"/>
      <c r="MSV398" s="247"/>
      <c r="MSW398" s="247"/>
      <c r="MSX398" s="247"/>
      <c r="MSY398" s="247"/>
      <c r="MSZ398" s="247"/>
      <c r="MTA398" s="247"/>
      <c r="MTB398" s="247"/>
      <c r="MTC398" s="247"/>
      <c r="MTD398" s="247"/>
      <c r="MTE398" s="247"/>
      <c r="MTF398" s="247"/>
      <c r="MTG398" s="247"/>
      <c r="MTH398" s="247"/>
      <c r="MTI398" s="247"/>
      <c r="MTJ398" s="247"/>
      <c r="MTK398" s="247"/>
      <c r="MTL398" s="247"/>
      <c r="MTM398" s="247"/>
      <c r="MTN398" s="247"/>
      <c r="MTO398" s="247"/>
      <c r="MTP398" s="247"/>
      <c r="MTQ398" s="247"/>
      <c r="MTR398" s="247"/>
      <c r="MTS398" s="247"/>
      <c r="MTT398" s="247"/>
      <c r="MTU398" s="247"/>
      <c r="MTV398" s="247"/>
      <c r="MTW398" s="247"/>
      <c r="MTX398" s="247"/>
      <c r="MTY398" s="247"/>
      <c r="MTZ398" s="247"/>
      <c r="MUA398" s="247"/>
      <c r="MUB398" s="247"/>
      <c r="MUC398" s="247"/>
      <c r="MUD398" s="247"/>
      <c r="MUE398" s="247"/>
      <c r="MUF398" s="247"/>
      <c r="MUG398" s="247"/>
      <c r="MUH398" s="247"/>
      <c r="MUI398" s="247"/>
      <c r="MUJ398" s="247"/>
      <c r="MUK398" s="247"/>
      <c r="MUL398" s="247"/>
      <c r="MUM398" s="247"/>
      <c r="MUN398" s="247"/>
      <c r="MUO398" s="247"/>
      <c r="MUP398" s="247"/>
      <c r="MUQ398" s="247"/>
      <c r="MUR398" s="247"/>
      <c r="MUS398" s="247"/>
      <c r="MUT398" s="247"/>
      <c r="MUU398" s="247"/>
      <c r="MUV398" s="247"/>
      <c r="MUW398" s="247"/>
      <c r="MUX398" s="247"/>
      <c r="MUY398" s="247"/>
      <c r="MUZ398" s="247"/>
      <c r="MVA398" s="247"/>
      <c r="MVB398" s="247"/>
      <c r="MVC398" s="247"/>
      <c r="MVD398" s="247"/>
      <c r="MVE398" s="247"/>
      <c r="MVF398" s="247"/>
      <c r="MVG398" s="247"/>
      <c r="MVH398" s="247"/>
      <c r="MVI398" s="247"/>
      <c r="MVJ398" s="247"/>
      <c r="MVK398" s="247"/>
      <c r="MVL398" s="247"/>
      <c r="MVM398" s="247"/>
      <c r="MVN398" s="247"/>
      <c r="MVO398" s="247"/>
      <c r="MVP398" s="247"/>
      <c r="MVQ398" s="247"/>
      <c r="MVR398" s="247"/>
      <c r="MVS398" s="247"/>
      <c r="MVT398" s="247"/>
      <c r="MVU398" s="247"/>
      <c r="MVV398" s="247"/>
      <c r="MVW398" s="247"/>
      <c r="MVX398" s="247"/>
      <c r="MVY398" s="247"/>
      <c r="MVZ398" s="247"/>
      <c r="MWA398" s="247"/>
      <c r="MWB398" s="247"/>
      <c r="MWC398" s="247"/>
      <c r="MWD398" s="247"/>
      <c r="MWE398" s="247"/>
      <c r="MWF398" s="247"/>
      <c r="MWG398" s="247"/>
      <c r="MWH398" s="247"/>
      <c r="MWI398" s="247"/>
      <c r="MWJ398" s="247"/>
      <c r="MWK398" s="247"/>
      <c r="MWL398" s="247"/>
      <c r="MWM398" s="247"/>
      <c r="MWN398" s="247"/>
      <c r="MWO398" s="247"/>
      <c r="MWP398" s="247"/>
      <c r="MWQ398" s="247"/>
      <c r="MWR398" s="247"/>
      <c r="MWS398" s="247"/>
      <c r="MWT398" s="247"/>
      <c r="MWU398" s="247"/>
      <c r="MWV398" s="247"/>
      <c r="MWW398" s="247"/>
      <c r="MWX398" s="247"/>
      <c r="MWY398" s="247"/>
      <c r="MWZ398" s="247"/>
      <c r="MXA398" s="247"/>
      <c r="MXB398" s="247"/>
      <c r="MXC398" s="247"/>
      <c r="MXD398" s="247"/>
      <c r="MXE398" s="247"/>
      <c r="MXF398" s="247"/>
      <c r="MXG398" s="247"/>
      <c r="MXH398" s="247"/>
      <c r="MXI398" s="247"/>
      <c r="MXJ398" s="247"/>
      <c r="MXK398" s="247"/>
      <c r="MXL398" s="247"/>
      <c r="MXM398" s="247"/>
      <c r="MXN398" s="247"/>
      <c r="MXO398" s="247"/>
      <c r="MXP398" s="247"/>
      <c r="MXQ398" s="247"/>
      <c r="MXR398" s="247"/>
      <c r="MXS398" s="247"/>
      <c r="MXT398" s="247"/>
      <c r="MXU398" s="247"/>
      <c r="MXV398" s="247"/>
      <c r="MXW398" s="247"/>
      <c r="MXX398" s="247"/>
      <c r="MXY398" s="247"/>
      <c r="MXZ398" s="247"/>
      <c r="MYA398" s="247"/>
      <c r="MYB398" s="247"/>
      <c r="MYC398" s="247"/>
      <c r="MYD398" s="247"/>
      <c r="MYE398" s="247"/>
      <c r="MYF398" s="247"/>
      <c r="MYG398" s="247"/>
      <c r="MYH398" s="247"/>
      <c r="MYI398" s="247"/>
      <c r="MYJ398" s="247"/>
      <c r="MYK398" s="247"/>
      <c r="MYL398" s="247"/>
      <c r="MYM398" s="247"/>
      <c r="MYN398" s="247"/>
      <c r="MYO398" s="247"/>
      <c r="MYP398" s="247"/>
      <c r="MYQ398" s="247"/>
      <c r="MYR398" s="247"/>
      <c r="MYS398" s="247"/>
      <c r="MYT398" s="247"/>
      <c r="MYU398" s="247"/>
      <c r="MYV398" s="247"/>
      <c r="MYW398" s="247"/>
      <c r="MYX398" s="247"/>
      <c r="MYY398" s="247"/>
      <c r="MYZ398" s="247"/>
      <c r="MZA398" s="247"/>
      <c r="MZB398" s="247"/>
      <c r="MZC398" s="247"/>
      <c r="MZD398" s="247"/>
      <c r="MZE398" s="247"/>
      <c r="MZF398" s="247"/>
      <c r="MZG398" s="247"/>
      <c r="MZH398" s="247"/>
      <c r="MZI398" s="247"/>
      <c r="MZJ398" s="247"/>
      <c r="MZK398" s="247"/>
      <c r="MZL398" s="247"/>
      <c r="MZM398" s="247"/>
      <c r="MZN398" s="247"/>
      <c r="MZO398" s="247"/>
      <c r="MZP398" s="247"/>
      <c r="MZQ398" s="247"/>
      <c r="MZR398" s="247"/>
      <c r="MZS398" s="247"/>
      <c r="MZT398" s="247"/>
      <c r="MZU398" s="247"/>
      <c r="MZV398" s="247"/>
      <c r="MZW398" s="247"/>
      <c r="MZX398" s="247"/>
      <c r="MZY398" s="247"/>
      <c r="MZZ398" s="247"/>
      <c r="NAA398" s="247"/>
      <c r="NAB398" s="247"/>
      <c r="NAC398" s="247"/>
      <c r="NAD398" s="247"/>
      <c r="NAE398" s="247"/>
      <c r="NAF398" s="247"/>
      <c r="NAG398" s="247"/>
      <c r="NAH398" s="247"/>
      <c r="NAI398" s="247"/>
      <c r="NAJ398" s="247"/>
      <c r="NAK398" s="247"/>
      <c r="NAL398" s="247"/>
      <c r="NAM398" s="247"/>
      <c r="NAN398" s="247"/>
      <c r="NAO398" s="247"/>
      <c r="NAP398" s="247"/>
      <c r="NAQ398" s="247"/>
      <c r="NAR398" s="247"/>
      <c r="NAS398" s="247"/>
      <c r="NAT398" s="247"/>
      <c r="NAU398" s="247"/>
      <c r="NAV398" s="247"/>
      <c r="NAW398" s="247"/>
      <c r="NAX398" s="247"/>
      <c r="NAY398" s="247"/>
      <c r="NAZ398" s="247"/>
      <c r="NBA398" s="247"/>
      <c r="NBB398" s="247"/>
      <c r="NBC398" s="247"/>
      <c r="NBD398" s="247"/>
      <c r="NBE398" s="247"/>
      <c r="NBF398" s="247"/>
      <c r="NBG398" s="247"/>
      <c r="NBH398" s="247"/>
      <c r="NBI398" s="247"/>
      <c r="NBJ398" s="247"/>
      <c r="NBK398" s="247"/>
      <c r="NBL398" s="247"/>
      <c r="NBM398" s="247"/>
      <c r="NBN398" s="247"/>
      <c r="NBO398" s="247"/>
      <c r="NBP398" s="247"/>
      <c r="NBQ398" s="247"/>
      <c r="NBR398" s="247"/>
      <c r="NBS398" s="247"/>
      <c r="NBT398" s="247"/>
      <c r="NBU398" s="247"/>
      <c r="NBV398" s="247"/>
      <c r="NBW398" s="247"/>
      <c r="NBX398" s="247"/>
      <c r="NBY398" s="247"/>
      <c r="NBZ398" s="247"/>
      <c r="NCA398" s="247"/>
      <c r="NCB398" s="247"/>
      <c r="NCC398" s="247"/>
      <c r="NCD398" s="247"/>
      <c r="NCE398" s="247"/>
      <c r="NCF398" s="247"/>
      <c r="NCG398" s="247"/>
      <c r="NCH398" s="247"/>
      <c r="NCI398" s="247"/>
      <c r="NCJ398" s="247"/>
      <c r="NCK398" s="247"/>
      <c r="NCL398" s="247"/>
      <c r="NCM398" s="247"/>
      <c r="NCN398" s="247"/>
      <c r="NCO398" s="247"/>
      <c r="NCP398" s="247"/>
      <c r="NCQ398" s="247"/>
      <c r="NCR398" s="247"/>
      <c r="NCS398" s="247"/>
      <c r="NCT398" s="247"/>
      <c r="NCU398" s="247"/>
      <c r="NCV398" s="247"/>
      <c r="NCW398" s="247"/>
      <c r="NCX398" s="247"/>
      <c r="NCY398" s="247"/>
      <c r="NCZ398" s="247"/>
      <c r="NDA398" s="247"/>
      <c r="NDB398" s="247"/>
      <c r="NDC398" s="247"/>
      <c r="NDD398" s="247"/>
      <c r="NDE398" s="247"/>
      <c r="NDF398" s="247"/>
      <c r="NDG398" s="247"/>
      <c r="NDH398" s="247"/>
      <c r="NDI398" s="247"/>
      <c r="NDJ398" s="247"/>
      <c r="NDK398" s="247"/>
      <c r="NDL398" s="247"/>
      <c r="NDM398" s="247"/>
      <c r="NDN398" s="247"/>
      <c r="NDO398" s="247"/>
      <c r="NDP398" s="247"/>
      <c r="NDQ398" s="247"/>
      <c r="NDR398" s="247"/>
      <c r="NDS398" s="247"/>
      <c r="NDT398" s="247"/>
      <c r="NDU398" s="247"/>
      <c r="NDV398" s="247"/>
      <c r="NDW398" s="247"/>
      <c r="NDX398" s="247"/>
      <c r="NDY398" s="247"/>
      <c r="NDZ398" s="247"/>
      <c r="NEA398" s="247"/>
      <c r="NEB398" s="247"/>
      <c r="NEC398" s="247"/>
      <c r="NED398" s="247"/>
      <c r="NEE398" s="247"/>
      <c r="NEF398" s="247"/>
      <c r="NEG398" s="247"/>
      <c r="NEH398" s="247"/>
      <c r="NEI398" s="247"/>
      <c r="NEJ398" s="247"/>
      <c r="NEK398" s="247"/>
      <c r="NEL398" s="247"/>
      <c r="NEM398" s="247"/>
      <c r="NEN398" s="247"/>
      <c r="NEO398" s="247"/>
      <c r="NEP398" s="247"/>
      <c r="NEQ398" s="247"/>
      <c r="NER398" s="247"/>
      <c r="NES398" s="247"/>
      <c r="NET398" s="247"/>
      <c r="NEU398" s="247"/>
      <c r="NEV398" s="247"/>
      <c r="NEW398" s="247"/>
      <c r="NEX398" s="247"/>
      <c r="NEY398" s="247"/>
      <c r="NEZ398" s="247"/>
      <c r="NFA398" s="247"/>
      <c r="NFB398" s="247"/>
      <c r="NFC398" s="247"/>
      <c r="NFD398" s="247"/>
      <c r="NFE398" s="247"/>
      <c r="NFF398" s="247"/>
      <c r="NFG398" s="247"/>
      <c r="NFH398" s="247"/>
      <c r="NFI398" s="247"/>
      <c r="NFJ398" s="247"/>
      <c r="NFK398" s="247"/>
      <c r="NFL398" s="247"/>
      <c r="NFM398" s="247"/>
      <c r="NFN398" s="247"/>
      <c r="NFO398" s="247"/>
      <c r="NFP398" s="247"/>
      <c r="NFQ398" s="247"/>
      <c r="NFR398" s="247"/>
      <c r="NFS398" s="247"/>
      <c r="NFT398" s="247"/>
      <c r="NFU398" s="247"/>
      <c r="NFV398" s="247"/>
      <c r="NFW398" s="247"/>
      <c r="NFX398" s="247"/>
      <c r="NFY398" s="247"/>
      <c r="NFZ398" s="247"/>
      <c r="NGA398" s="247"/>
      <c r="NGB398" s="247"/>
      <c r="NGC398" s="247"/>
      <c r="NGD398" s="247"/>
      <c r="NGE398" s="247"/>
      <c r="NGF398" s="247"/>
      <c r="NGG398" s="247"/>
      <c r="NGH398" s="247"/>
      <c r="NGI398" s="247"/>
      <c r="NGJ398" s="247"/>
      <c r="NGK398" s="247"/>
      <c r="NGL398" s="247"/>
      <c r="NGM398" s="247"/>
      <c r="NGN398" s="247"/>
      <c r="NGO398" s="247"/>
      <c r="NGP398" s="247"/>
      <c r="NGQ398" s="247"/>
      <c r="NGR398" s="247"/>
      <c r="NGS398" s="247"/>
      <c r="NGT398" s="247"/>
      <c r="NGU398" s="247"/>
      <c r="NGV398" s="247"/>
      <c r="NGW398" s="247"/>
      <c r="NGX398" s="247"/>
      <c r="NGY398" s="247"/>
      <c r="NGZ398" s="247"/>
      <c r="NHA398" s="247"/>
      <c r="NHB398" s="247"/>
      <c r="NHC398" s="247"/>
      <c r="NHD398" s="247"/>
      <c r="NHE398" s="247"/>
      <c r="NHF398" s="247"/>
      <c r="NHG398" s="247"/>
      <c r="NHH398" s="247"/>
      <c r="NHI398" s="247"/>
      <c r="NHJ398" s="247"/>
      <c r="NHK398" s="247"/>
      <c r="NHL398" s="247"/>
      <c r="NHM398" s="247"/>
      <c r="NHN398" s="247"/>
      <c r="NHO398" s="247"/>
      <c r="NHP398" s="247"/>
      <c r="NHQ398" s="247"/>
      <c r="NHR398" s="247"/>
      <c r="NHS398" s="247"/>
      <c r="NHT398" s="247"/>
      <c r="NHU398" s="247"/>
      <c r="NHV398" s="247"/>
      <c r="NHW398" s="247"/>
      <c r="NHX398" s="247"/>
      <c r="NHY398" s="247"/>
      <c r="NHZ398" s="247"/>
      <c r="NIA398" s="247"/>
      <c r="NIB398" s="247"/>
      <c r="NIC398" s="247"/>
      <c r="NID398" s="247"/>
      <c r="NIE398" s="247"/>
      <c r="NIF398" s="247"/>
      <c r="NIG398" s="247"/>
      <c r="NIH398" s="247"/>
      <c r="NII398" s="247"/>
      <c r="NIJ398" s="247"/>
      <c r="NIK398" s="247"/>
      <c r="NIL398" s="247"/>
      <c r="NIM398" s="247"/>
      <c r="NIN398" s="247"/>
      <c r="NIO398" s="247"/>
      <c r="NIP398" s="247"/>
      <c r="NIQ398" s="247"/>
      <c r="NIR398" s="247"/>
      <c r="NIS398" s="247"/>
      <c r="NIT398" s="247"/>
      <c r="NIU398" s="247"/>
      <c r="NIV398" s="247"/>
      <c r="NIW398" s="247"/>
      <c r="NIX398" s="247"/>
      <c r="NIY398" s="247"/>
      <c r="NIZ398" s="247"/>
      <c r="NJA398" s="247"/>
      <c r="NJB398" s="247"/>
      <c r="NJC398" s="247"/>
      <c r="NJD398" s="247"/>
      <c r="NJE398" s="247"/>
      <c r="NJF398" s="247"/>
      <c r="NJG398" s="247"/>
      <c r="NJH398" s="247"/>
      <c r="NJI398" s="247"/>
      <c r="NJJ398" s="247"/>
      <c r="NJK398" s="247"/>
      <c r="NJL398" s="247"/>
      <c r="NJM398" s="247"/>
      <c r="NJN398" s="247"/>
      <c r="NJO398" s="247"/>
      <c r="NJP398" s="247"/>
      <c r="NJQ398" s="247"/>
      <c r="NJR398" s="247"/>
      <c r="NJS398" s="247"/>
      <c r="NJT398" s="247"/>
      <c r="NJU398" s="247"/>
      <c r="NJV398" s="247"/>
      <c r="NJW398" s="247"/>
      <c r="NJX398" s="247"/>
      <c r="NJY398" s="247"/>
      <c r="NJZ398" s="247"/>
      <c r="NKA398" s="247"/>
      <c r="NKB398" s="247"/>
      <c r="NKC398" s="247"/>
      <c r="NKD398" s="247"/>
      <c r="NKE398" s="247"/>
      <c r="NKF398" s="247"/>
      <c r="NKG398" s="247"/>
      <c r="NKH398" s="247"/>
      <c r="NKI398" s="247"/>
      <c r="NKJ398" s="247"/>
      <c r="NKK398" s="247"/>
      <c r="NKL398" s="247"/>
      <c r="NKM398" s="247"/>
      <c r="NKN398" s="247"/>
      <c r="NKO398" s="247"/>
      <c r="NKP398" s="247"/>
      <c r="NKQ398" s="247"/>
      <c r="NKR398" s="247"/>
      <c r="NKS398" s="247"/>
      <c r="NKT398" s="247"/>
      <c r="NKU398" s="247"/>
      <c r="NKV398" s="247"/>
      <c r="NKW398" s="247"/>
      <c r="NKX398" s="247"/>
      <c r="NKY398" s="247"/>
      <c r="NKZ398" s="247"/>
      <c r="NLA398" s="247"/>
      <c r="NLB398" s="247"/>
      <c r="NLC398" s="247"/>
      <c r="NLD398" s="247"/>
      <c r="NLE398" s="247"/>
      <c r="NLF398" s="247"/>
      <c r="NLG398" s="247"/>
      <c r="NLH398" s="247"/>
      <c r="NLI398" s="247"/>
      <c r="NLJ398" s="247"/>
      <c r="NLK398" s="247"/>
      <c r="NLL398" s="247"/>
      <c r="NLM398" s="247"/>
      <c r="NLN398" s="247"/>
      <c r="NLO398" s="247"/>
      <c r="NLP398" s="247"/>
      <c r="NLQ398" s="247"/>
      <c r="NLR398" s="247"/>
      <c r="NLS398" s="247"/>
      <c r="NLT398" s="247"/>
      <c r="NLU398" s="247"/>
      <c r="NLV398" s="247"/>
      <c r="NLW398" s="247"/>
      <c r="NLX398" s="247"/>
      <c r="NLY398" s="247"/>
      <c r="NLZ398" s="247"/>
      <c r="NMA398" s="247"/>
      <c r="NMB398" s="247"/>
      <c r="NMC398" s="247"/>
      <c r="NMD398" s="247"/>
      <c r="NME398" s="247"/>
      <c r="NMF398" s="247"/>
      <c r="NMG398" s="247"/>
      <c r="NMH398" s="247"/>
      <c r="NMI398" s="247"/>
      <c r="NMJ398" s="247"/>
      <c r="NMK398" s="247"/>
      <c r="NML398" s="247"/>
      <c r="NMM398" s="247"/>
      <c r="NMN398" s="247"/>
      <c r="NMO398" s="247"/>
      <c r="NMP398" s="247"/>
      <c r="NMQ398" s="247"/>
      <c r="NMR398" s="247"/>
      <c r="NMS398" s="247"/>
      <c r="NMT398" s="247"/>
      <c r="NMU398" s="247"/>
      <c r="NMV398" s="247"/>
      <c r="NMW398" s="247"/>
      <c r="NMX398" s="247"/>
      <c r="NMY398" s="247"/>
      <c r="NMZ398" s="247"/>
      <c r="NNA398" s="247"/>
      <c r="NNB398" s="247"/>
      <c r="NNC398" s="247"/>
      <c r="NND398" s="247"/>
      <c r="NNE398" s="247"/>
      <c r="NNF398" s="247"/>
      <c r="NNG398" s="247"/>
      <c r="NNH398" s="247"/>
      <c r="NNI398" s="247"/>
      <c r="NNJ398" s="247"/>
      <c r="NNK398" s="247"/>
      <c r="NNL398" s="247"/>
      <c r="NNM398" s="247"/>
      <c r="NNN398" s="247"/>
      <c r="NNO398" s="247"/>
      <c r="NNP398" s="247"/>
      <c r="NNQ398" s="247"/>
      <c r="NNR398" s="247"/>
      <c r="NNS398" s="247"/>
      <c r="NNT398" s="247"/>
      <c r="NNU398" s="247"/>
      <c r="NNV398" s="247"/>
      <c r="NNW398" s="247"/>
      <c r="NNX398" s="247"/>
      <c r="NNY398" s="247"/>
      <c r="NNZ398" s="247"/>
      <c r="NOA398" s="247"/>
      <c r="NOB398" s="247"/>
      <c r="NOC398" s="247"/>
      <c r="NOD398" s="247"/>
      <c r="NOE398" s="247"/>
      <c r="NOF398" s="247"/>
      <c r="NOG398" s="247"/>
      <c r="NOH398" s="247"/>
      <c r="NOI398" s="247"/>
      <c r="NOJ398" s="247"/>
      <c r="NOK398" s="247"/>
      <c r="NOL398" s="247"/>
      <c r="NOM398" s="247"/>
      <c r="NON398" s="247"/>
      <c r="NOO398" s="247"/>
      <c r="NOP398" s="247"/>
      <c r="NOQ398" s="247"/>
      <c r="NOR398" s="247"/>
      <c r="NOS398" s="247"/>
      <c r="NOT398" s="247"/>
      <c r="NOU398" s="247"/>
      <c r="NOV398" s="247"/>
      <c r="NOW398" s="247"/>
      <c r="NOX398" s="247"/>
      <c r="NOY398" s="247"/>
      <c r="NOZ398" s="247"/>
      <c r="NPA398" s="247"/>
      <c r="NPB398" s="247"/>
      <c r="NPC398" s="247"/>
      <c r="NPD398" s="247"/>
      <c r="NPE398" s="247"/>
      <c r="NPF398" s="247"/>
      <c r="NPG398" s="247"/>
      <c r="NPH398" s="247"/>
      <c r="NPI398" s="247"/>
      <c r="NPJ398" s="247"/>
      <c r="NPK398" s="247"/>
      <c r="NPL398" s="247"/>
      <c r="NPM398" s="247"/>
      <c r="NPN398" s="247"/>
      <c r="NPO398" s="247"/>
      <c r="NPP398" s="247"/>
      <c r="NPQ398" s="247"/>
      <c r="NPR398" s="247"/>
      <c r="NPS398" s="247"/>
      <c r="NPT398" s="247"/>
      <c r="NPU398" s="247"/>
      <c r="NPV398" s="247"/>
      <c r="NPW398" s="247"/>
      <c r="NPX398" s="247"/>
      <c r="NPY398" s="247"/>
      <c r="NPZ398" s="247"/>
      <c r="NQA398" s="247"/>
      <c r="NQB398" s="247"/>
      <c r="NQC398" s="247"/>
      <c r="NQD398" s="247"/>
      <c r="NQE398" s="247"/>
      <c r="NQF398" s="247"/>
      <c r="NQG398" s="247"/>
      <c r="NQH398" s="247"/>
      <c r="NQI398" s="247"/>
      <c r="NQJ398" s="247"/>
      <c r="NQK398" s="247"/>
      <c r="NQL398" s="247"/>
      <c r="NQM398" s="247"/>
      <c r="NQN398" s="247"/>
      <c r="NQO398" s="247"/>
      <c r="NQP398" s="247"/>
      <c r="NQQ398" s="247"/>
      <c r="NQR398" s="247"/>
      <c r="NQS398" s="247"/>
      <c r="NQT398" s="247"/>
      <c r="NQU398" s="247"/>
      <c r="NQV398" s="247"/>
      <c r="NQW398" s="247"/>
      <c r="NQX398" s="247"/>
      <c r="NQY398" s="247"/>
      <c r="NQZ398" s="247"/>
      <c r="NRA398" s="247"/>
      <c r="NRB398" s="247"/>
      <c r="NRC398" s="247"/>
      <c r="NRD398" s="247"/>
      <c r="NRE398" s="247"/>
      <c r="NRF398" s="247"/>
      <c r="NRG398" s="247"/>
      <c r="NRH398" s="247"/>
      <c r="NRI398" s="247"/>
      <c r="NRJ398" s="247"/>
      <c r="NRK398" s="247"/>
      <c r="NRL398" s="247"/>
      <c r="NRM398" s="247"/>
      <c r="NRN398" s="247"/>
      <c r="NRO398" s="247"/>
      <c r="NRP398" s="247"/>
      <c r="NRQ398" s="247"/>
      <c r="NRR398" s="247"/>
      <c r="NRS398" s="247"/>
      <c r="NRT398" s="247"/>
      <c r="NRU398" s="247"/>
      <c r="NRV398" s="247"/>
      <c r="NRW398" s="247"/>
      <c r="NRX398" s="247"/>
      <c r="NRY398" s="247"/>
      <c r="NRZ398" s="247"/>
      <c r="NSA398" s="247"/>
      <c r="NSB398" s="247"/>
      <c r="NSC398" s="247"/>
      <c r="NSD398" s="247"/>
      <c r="NSE398" s="247"/>
      <c r="NSF398" s="247"/>
      <c r="NSG398" s="247"/>
      <c r="NSH398" s="247"/>
      <c r="NSI398" s="247"/>
      <c r="NSJ398" s="247"/>
      <c r="NSK398" s="247"/>
      <c r="NSL398" s="247"/>
      <c r="NSM398" s="247"/>
      <c r="NSN398" s="247"/>
      <c r="NSO398" s="247"/>
      <c r="NSP398" s="247"/>
      <c r="NSQ398" s="247"/>
      <c r="NSR398" s="247"/>
      <c r="NSS398" s="247"/>
      <c r="NST398" s="247"/>
      <c r="NSU398" s="247"/>
      <c r="NSV398" s="247"/>
      <c r="NSW398" s="247"/>
      <c r="NSX398" s="247"/>
      <c r="NSY398" s="247"/>
      <c r="NSZ398" s="247"/>
      <c r="NTA398" s="247"/>
      <c r="NTB398" s="247"/>
      <c r="NTC398" s="247"/>
      <c r="NTD398" s="247"/>
      <c r="NTE398" s="247"/>
      <c r="NTF398" s="247"/>
      <c r="NTG398" s="247"/>
      <c r="NTH398" s="247"/>
      <c r="NTI398" s="247"/>
      <c r="NTJ398" s="247"/>
      <c r="NTK398" s="247"/>
      <c r="NTL398" s="247"/>
      <c r="NTM398" s="247"/>
      <c r="NTN398" s="247"/>
      <c r="NTO398" s="247"/>
      <c r="NTP398" s="247"/>
      <c r="NTQ398" s="247"/>
      <c r="NTR398" s="247"/>
      <c r="NTS398" s="247"/>
      <c r="NTT398" s="247"/>
      <c r="NTU398" s="247"/>
      <c r="NTV398" s="247"/>
      <c r="NTW398" s="247"/>
      <c r="NTX398" s="247"/>
      <c r="NTY398" s="247"/>
      <c r="NTZ398" s="247"/>
      <c r="NUA398" s="247"/>
      <c r="NUB398" s="247"/>
      <c r="NUC398" s="247"/>
      <c r="NUD398" s="247"/>
      <c r="NUE398" s="247"/>
      <c r="NUF398" s="247"/>
      <c r="NUG398" s="247"/>
      <c r="NUH398" s="247"/>
      <c r="NUI398" s="247"/>
      <c r="NUJ398" s="247"/>
      <c r="NUK398" s="247"/>
      <c r="NUL398" s="247"/>
      <c r="NUM398" s="247"/>
      <c r="NUN398" s="247"/>
      <c r="NUO398" s="247"/>
      <c r="NUP398" s="247"/>
      <c r="NUQ398" s="247"/>
      <c r="NUR398" s="247"/>
      <c r="NUS398" s="247"/>
      <c r="NUT398" s="247"/>
      <c r="NUU398" s="247"/>
      <c r="NUV398" s="247"/>
      <c r="NUW398" s="247"/>
      <c r="NUX398" s="247"/>
      <c r="NUY398" s="247"/>
      <c r="NUZ398" s="247"/>
      <c r="NVA398" s="247"/>
      <c r="NVB398" s="247"/>
      <c r="NVC398" s="247"/>
      <c r="NVD398" s="247"/>
      <c r="NVE398" s="247"/>
      <c r="NVF398" s="247"/>
      <c r="NVG398" s="247"/>
      <c r="NVH398" s="247"/>
      <c r="NVI398" s="247"/>
      <c r="NVJ398" s="247"/>
      <c r="NVK398" s="247"/>
      <c r="NVL398" s="247"/>
      <c r="NVM398" s="247"/>
      <c r="NVN398" s="247"/>
      <c r="NVO398" s="247"/>
      <c r="NVP398" s="247"/>
      <c r="NVQ398" s="247"/>
      <c r="NVR398" s="247"/>
      <c r="NVS398" s="247"/>
      <c r="NVT398" s="247"/>
      <c r="NVU398" s="247"/>
      <c r="NVV398" s="247"/>
      <c r="NVW398" s="247"/>
      <c r="NVX398" s="247"/>
      <c r="NVY398" s="247"/>
      <c r="NVZ398" s="247"/>
      <c r="NWA398" s="247"/>
      <c r="NWB398" s="247"/>
      <c r="NWC398" s="247"/>
      <c r="NWD398" s="247"/>
      <c r="NWE398" s="247"/>
      <c r="NWF398" s="247"/>
      <c r="NWG398" s="247"/>
      <c r="NWH398" s="247"/>
      <c r="NWI398" s="247"/>
      <c r="NWJ398" s="247"/>
      <c r="NWK398" s="247"/>
      <c r="NWL398" s="247"/>
      <c r="NWM398" s="247"/>
      <c r="NWN398" s="247"/>
      <c r="NWO398" s="247"/>
      <c r="NWP398" s="247"/>
      <c r="NWQ398" s="247"/>
      <c r="NWR398" s="247"/>
      <c r="NWS398" s="247"/>
      <c r="NWT398" s="247"/>
      <c r="NWU398" s="247"/>
      <c r="NWV398" s="247"/>
      <c r="NWW398" s="247"/>
      <c r="NWX398" s="247"/>
      <c r="NWY398" s="247"/>
      <c r="NWZ398" s="247"/>
      <c r="NXA398" s="247"/>
      <c r="NXB398" s="247"/>
      <c r="NXC398" s="247"/>
      <c r="NXD398" s="247"/>
      <c r="NXE398" s="247"/>
      <c r="NXF398" s="247"/>
      <c r="NXG398" s="247"/>
      <c r="NXH398" s="247"/>
      <c r="NXI398" s="247"/>
      <c r="NXJ398" s="247"/>
      <c r="NXK398" s="247"/>
      <c r="NXL398" s="247"/>
      <c r="NXM398" s="247"/>
      <c r="NXN398" s="247"/>
      <c r="NXO398" s="247"/>
      <c r="NXP398" s="247"/>
      <c r="NXQ398" s="247"/>
      <c r="NXR398" s="247"/>
      <c r="NXS398" s="247"/>
      <c r="NXT398" s="247"/>
      <c r="NXU398" s="247"/>
      <c r="NXV398" s="247"/>
      <c r="NXW398" s="247"/>
      <c r="NXX398" s="247"/>
      <c r="NXY398" s="247"/>
      <c r="NXZ398" s="247"/>
      <c r="NYA398" s="247"/>
      <c r="NYB398" s="247"/>
      <c r="NYC398" s="247"/>
      <c r="NYD398" s="247"/>
      <c r="NYE398" s="247"/>
      <c r="NYF398" s="247"/>
      <c r="NYG398" s="247"/>
      <c r="NYH398" s="247"/>
      <c r="NYI398" s="247"/>
      <c r="NYJ398" s="247"/>
      <c r="NYK398" s="247"/>
      <c r="NYL398" s="247"/>
      <c r="NYM398" s="247"/>
      <c r="NYN398" s="247"/>
      <c r="NYO398" s="247"/>
      <c r="NYP398" s="247"/>
      <c r="NYQ398" s="247"/>
      <c r="NYR398" s="247"/>
      <c r="NYS398" s="247"/>
      <c r="NYT398" s="247"/>
      <c r="NYU398" s="247"/>
      <c r="NYV398" s="247"/>
      <c r="NYW398" s="247"/>
      <c r="NYX398" s="247"/>
      <c r="NYY398" s="247"/>
      <c r="NYZ398" s="247"/>
      <c r="NZA398" s="247"/>
      <c r="NZB398" s="247"/>
      <c r="NZC398" s="247"/>
      <c r="NZD398" s="247"/>
      <c r="NZE398" s="247"/>
      <c r="NZF398" s="247"/>
      <c r="NZG398" s="247"/>
      <c r="NZH398" s="247"/>
      <c r="NZI398" s="247"/>
      <c r="NZJ398" s="247"/>
      <c r="NZK398" s="247"/>
      <c r="NZL398" s="247"/>
      <c r="NZM398" s="247"/>
      <c r="NZN398" s="247"/>
      <c r="NZO398" s="247"/>
      <c r="NZP398" s="247"/>
      <c r="NZQ398" s="247"/>
      <c r="NZR398" s="247"/>
      <c r="NZS398" s="247"/>
      <c r="NZT398" s="247"/>
      <c r="NZU398" s="247"/>
      <c r="NZV398" s="247"/>
      <c r="NZW398" s="247"/>
      <c r="NZX398" s="247"/>
      <c r="NZY398" s="247"/>
      <c r="NZZ398" s="247"/>
      <c r="OAA398" s="247"/>
      <c r="OAB398" s="247"/>
      <c r="OAC398" s="247"/>
      <c r="OAD398" s="247"/>
      <c r="OAE398" s="247"/>
      <c r="OAF398" s="247"/>
      <c r="OAG398" s="247"/>
      <c r="OAH398" s="247"/>
      <c r="OAI398" s="247"/>
      <c r="OAJ398" s="247"/>
      <c r="OAK398" s="247"/>
      <c r="OAL398" s="247"/>
      <c r="OAM398" s="247"/>
      <c r="OAN398" s="247"/>
      <c r="OAO398" s="247"/>
      <c r="OAP398" s="247"/>
      <c r="OAQ398" s="247"/>
      <c r="OAR398" s="247"/>
      <c r="OAS398" s="247"/>
      <c r="OAT398" s="247"/>
      <c r="OAU398" s="247"/>
      <c r="OAV398" s="247"/>
      <c r="OAW398" s="247"/>
      <c r="OAX398" s="247"/>
      <c r="OAY398" s="247"/>
      <c r="OAZ398" s="247"/>
      <c r="OBA398" s="247"/>
      <c r="OBB398" s="247"/>
      <c r="OBC398" s="247"/>
      <c r="OBD398" s="247"/>
      <c r="OBE398" s="247"/>
      <c r="OBF398" s="247"/>
      <c r="OBG398" s="247"/>
      <c r="OBH398" s="247"/>
      <c r="OBI398" s="247"/>
      <c r="OBJ398" s="247"/>
      <c r="OBK398" s="247"/>
      <c r="OBL398" s="247"/>
      <c r="OBM398" s="247"/>
      <c r="OBN398" s="247"/>
      <c r="OBO398" s="247"/>
      <c r="OBP398" s="247"/>
      <c r="OBQ398" s="247"/>
      <c r="OBR398" s="247"/>
      <c r="OBS398" s="247"/>
      <c r="OBT398" s="247"/>
      <c r="OBU398" s="247"/>
      <c r="OBV398" s="247"/>
      <c r="OBW398" s="247"/>
      <c r="OBX398" s="247"/>
      <c r="OBY398" s="247"/>
      <c r="OBZ398" s="247"/>
      <c r="OCA398" s="247"/>
      <c r="OCB398" s="247"/>
      <c r="OCC398" s="247"/>
      <c r="OCD398" s="247"/>
      <c r="OCE398" s="247"/>
      <c r="OCF398" s="247"/>
      <c r="OCG398" s="247"/>
      <c r="OCH398" s="247"/>
      <c r="OCI398" s="247"/>
      <c r="OCJ398" s="247"/>
      <c r="OCK398" s="247"/>
      <c r="OCL398" s="247"/>
      <c r="OCM398" s="247"/>
      <c r="OCN398" s="247"/>
      <c r="OCO398" s="247"/>
      <c r="OCP398" s="247"/>
      <c r="OCQ398" s="247"/>
      <c r="OCR398" s="247"/>
      <c r="OCS398" s="247"/>
      <c r="OCT398" s="247"/>
      <c r="OCU398" s="247"/>
      <c r="OCV398" s="247"/>
      <c r="OCW398" s="247"/>
      <c r="OCX398" s="247"/>
      <c r="OCY398" s="247"/>
      <c r="OCZ398" s="247"/>
      <c r="ODA398" s="247"/>
      <c r="ODB398" s="247"/>
      <c r="ODC398" s="247"/>
      <c r="ODD398" s="247"/>
      <c r="ODE398" s="247"/>
      <c r="ODF398" s="247"/>
      <c r="ODG398" s="247"/>
      <c r="ODH398" s="247"/>
      <c r="ODI398" s="247"/>
      <c r="ODJ398" s="247"/>
      <c r="ODK398" s="247"/>
      <c r="ODL398" s="247"/>
      <c r="ODM398" s="247"/>
      <c r="ODN398" s="247"/>
      <c r="ODO398" s="247"/>
      <c r="ODP398" s="247"/>
      <c r="ODQ398" s="247"/>
      <c r="ODR398" s="247"/>
      <c r="ODS398" s="247"/>
      <c r="ODT398" s="247"/>
      <c r="ODU398" s="247"/>
      <c r="ODV398" s="247"/>
      <c r="ODW398" s="247"/>
      <c r="ODX398" s="247"/>
      <c r="ODY398" s="247"/>
      <c r="ODZ398" s="247"/>
      <c r="OEA398" s="247"/>
      <c r="OEB398" s="247"/>
      <c r="OEC398" s="247"/>
      <c r="OED398" s="247"/>
      <c r="OEE398" s="247"/>
      <c r="OEF398" s="247"/>
      <c r="OEG398" s="247"/>
      <c r="OEH398" s="247"/>
      <c r="OEI398" s="247"/>
      <c r="OEJ398" s="247"/>
      <c r="OEK398" s="247"/>
      <c r="OEL398" s="247"/>
      <c r="OEM398" s="247"/>
      <c r="OEN398" s="247"/>
      <c r="OEO398" s="247"/>
      <c r="OEP398" s="247"/>
      <c r="OEQ398" s="247"/>
      <c r="OER398" s="247"/>
      <c r="OES398" s="247"/>
      <c r="OET398" s="247"/>
      <c r="OEU398" s="247"/>
      <c r="OEV398" s="247"/>
      <c r="OEW398" s="247"/>
      <c r="OEX398" s="247"/>
      <c r="OEY398" s="247"/>
      <c r="OEZ398" s="247"/>
      <c r="OFA398" s="247"/>
      <c r="OFB398" s="247"/>
      <c r="OFC398" s="247"/>
      <c r="OFD398" s="247"/>
      <c r="OFE398" s="247"/>
      <c r="OFF398" s="247"/>
      <c r="OFG398" s="247"/>
      <c r="OFH398" s="247"/>
      <c r="OFI398" s="247"/>
      <c r="OFJ398" s="247"/>
      <c r="OFK398" s="247"/>
      <c r="OFL398" s="247"/>
      <c r="OFM398" s="247"/>
      <c r="OFN398" s="247"/>
      <c r="OFO398" s="247"/>
      <c r="OFP398" s="247"/>
      <c r="OFQ398" s="247"/>
      <c r="OFR398" s="247"/>
      <c r="OFS398" s="247"/>
      <c r="OFT398" s="247"/>
      <c r="OFU398" s="247"/>
      <c r="OFV398" s="247"/>
      <c r="OFW398" s="247"/>
      <c r="OFX398" s="247"/>
      <c r="OFY398" s="247"/>
      <c r="OFZ398" s="247"/>
      <c r="OGA398" s="247"/>
      <c r="OGB398" s="247"/>
      <c r="OGC398" s="247"/>
      <c r="OGD398" s="247"/>
      <c r="OGE398" s="247"/>
      <c r="OGF398" s="247"/>
      <c r="OGG398" s="247"/>
      <c r="OGH398" s="247"/>
      <c r="OGI398" s="247"/>
      <c r="OGJ398" s="247"/>
      <c r="OGK398" s="247"/>
      <c r="OGL398" s="247"/>
      <c r="OGM398" s="247"/>
      <c r="OGN398" s="247"/>
      <c r="OGO398" s="247"/>
      <c r="OGP398" s="247"/>
      <c r="OGQ398" s="247"/>
      <c r="OGR398" s="247"/>
      <c r="OGS398" s="247"/>
      <c r="OGT398" s="247"/>
      <c r="OGU398" s="247"/>
      <c r="OGV398" s="247"/>
      <c r="OGW398" s="247"/>
      <c r="OGX398" s="247"/>
      <c r="OGY398" s="247"/>
      <c r="OGZ398" s="247"/>
      <c r="OHA398" s="247"/>
      <c r="OHB398" s="247"/>
      <c r="OHC398" s="247"/>
      <c r="OHD398" s="247"/>
      <c r="OHE398" s="247"/>
      <c r="OHF398" s="247"/>
      <c r="OHG398" s="247"/>
      <c r="OHH398" s="247"/>
      <c r="OHI398" s="247"/>
      <c r="OHJ398" s="247"/>
      <c r="OHK398" s="247"/>
      <c r="OHL398" s="247"/>
      <c r="OHM398" s="247"/>
      <c r="OHN398" s="247"/>
      <c r="OHO398" s="247"/>
      <c r="OHP398" s="247"/>
      <c r="OHQ398" s="247"/>
      <c r="OHR398" s="247"/>
      <c r="OHS398" s="247"/>
      <c r="OHT398" s="247"/>
      <c r="OHU398" s="247"/>
      <c r="OHV398" s="247"/>
      <c r="OHW398" s="247"/>
      <c r="OHX398" s="247"/>
      <c r="OHY398" s="247"/>
      <c r="OHZ398" s="247"/>
      <c r="OIA398" s="247"/>
      <c r="OIB398" s="247"/>
      <c r="OIC398" s="247"/>
      <c r="OID398" s="247"/>
      <c r="OIE398" s="247"/>
      <c r="OIF398" s="247"/>
      <c r="OIG398" s="247"/>
      <c r="OIH398" s="247"/>
      <c r="OII398" s="247"/>
      <c r="OIJ398" s="247"/>
      <c r="OIK398" s="247"/>
      <c r="OIL398" s="247"/>
      <c r="OIM398" s="247"/>
      <c r="OIN398" s="247"/>
      <c r="OIO398" s="247"/>
      <c r="OIP398" s="247"/>
      <c r="OIQ398" s="247"/>
      <c r="OIR398" s="247"/>
      <c r="OIS398" s="247"/>
      <c r="OIT398" s="247"/>
      <c r="OIU398" s="247"/>
      <c r="OIV398" s="247"/>
      <c r="OIW398" s="247"/>
      <c r="OIX398" s="247"/>
      <c r="OIY398" s="247"/>
      <c r="OIZ398" s="247"/>
      <c r="OJA398" s="247"/>
      <c r="OJB398" s="247"/>
      <c r="OJC398" s="247"/>
      <c r="OJD398" s="247"/>
      <c r="OJE398" s="247"/>
      <c r="OJF398" s="247"/>
      <c r="OJG398" s="247"/>
      <c r="OJH398" s="247"/>
      <c r="OJI398" s="247"/>
      <c r="OJJ398" s="247"/>
      <c r="OJK398" s="247"/>
      <c r="OJL398" s="247"/>
      <c r="OJM398" s="247"/>
      <c r="OJN398" s="247"/>
      <c r="OJO398" s="247"/>
      <c r="OJP398" s="247"/>
      <c r="OJQ398" s="247"/>
      <c r="OJR398" s="247"/>
      <c r="OJS398" s="247"/>
      <c r="OJT398" s="247"/>
      <c r="OJU398" s="247"/>
      <c r="OJV398" s="247"/>
      <c r="OJW398" s="247"/>
      <c r="OJX398" s="247"/>
      <c r="OJY398" s="247"/>
      <c r="OJZ398" s="247"/>
      <c r="OKA398" s="247"/>
      <c r="OKB398" s="247"/>
      <c r="OKC398" s="247"/>
      <c r="OKD398" s="247"/>
      <c r="OKE398" s="247"/>
      <c r="OKF398" s="247"/>
      <c r="OKG398" s="247"/>
      <c r="OKH398" s="247"/>
      <c r="OKI398" s="247"/>
      <c r="OKJ398" s="247"/>
      <c r="OKK398" s="247"/>
      <c r="OKL398" s="247"/>
      <c r="OKM398" s="247"/>
      <c r="OKN398" s="247"/>
      <c r="OKO398" s="247"/>
      <c r="OKP398" s="247"/>
      <c r="OKQ398" s="247"/>
      <c r="OKR398" s="247"/>
      <c r="OKS398" s="247"/>
      <c r="OKT398" s="247"/>
      <c r="OKU398" s="247"/>
      <c r="OKV398" s="247"/>
      <c r="OKW398" s="247"/>
      <c r="OKX398" s="247"/>
      <c r="OKY398" s="247"/>
      <c r="OKZ398" s="247"/>
      <c r="OLA398" s="247"/>
      <c r="OLB398" s="247"/>
      <c r="OLC398" s="247"/>
      <c r="OLD398" s="247"/>
      <c r="OLE398" s="247"/>
      <c r="OLF398" s="247"/>
      <c r="OLG398" s="247"/>
      <c r="OLH398" s="247"/>
      <c r="OLI398" s="247"/>
      <c r="OLJ398" s="247"/>
      <c r="OLK398" s="247"/>
      <c r="OLL398" s="247"/>
      <c r="OLM398" s="247"/>
      <c r="OLN398" s="247"/>
      <c r="OLO398" s="247"/>
      <c r="OLP398" s="247"/>
      <c r="OLQ398" s="247"/>
      <c r="OLR398" s="247"/>
      <c r="OLS398" s="247"/>
      <c r="OLT398" s="247"/>
      <c r="OLU398" s="247"/>
      <c r="OLV398" s="247"/>
      <c r="OLW398" s="247"/>
      <c r="OLX398" s="247"/>
      <c r="OLY398" s="247"/>
      <c r="OLZ398" s="247"/>
      <c r="OMA398" s="247"/>
      <c r="OMB398" s="247"/>
      <c r="OMC398" s="247"/>
      <c r="OMD398" s="247"/>
      <c r="OME398" s="247"/>
      <c r="OMF398" s="247"/>
      <c r="OMG398" s="247"/>
      <c r="OMH398" s="247"/>
      <c r="OMI398" s="247"/>
      <c r="OMJ398" s="247"/>
      <c r="OMK398" s="247"/>
      <c r="OML398" s="247"/>
      <c r="OMM398" s="247"/>
      <c r="OMN398" s="247"/>
      <c r="OMO398" s="247"/>
      <c r="OMP398" s="247"/>
      <c r="OMQ398" s="247"/>
      <c r="OMR398" s="247"/>
      <c r="OMS398" s="247"/>
      <c r="OMT398" s="247"/>
      <c r="OMU398" s="247"/>
      <c r="OMV398" s="247"/>
      <c r="OMW398" s="247"/>
      <c r="OMX398" s="247"/>
      <c r="OMY398" s="247"/>
      <c r="OMZ398" s="247"/>
      <c r="ONA398" s="247"/>
      <c r="ONB398" s="247"/>
      <c r="ONC398" s="247"/>
      <c r="OND398" s="247"/>
      <c r="ONE398" s="247"/>
      <c r="ONF398" s="247"/>
      <c r="ONG398" s="247"/>
      <c r="ONH398" s="247"/>
      <c r="ONI398" s="247"/>
      <c r="ONJ398" s="247"/>
      <c r="ONK398" s="247"/>
      <c r="ONL398" s="247"/>
      <c r="ONM398" s="247"/>
      <c r="ONN398" s="247"/>
      <c r="ONO398" s="247"/>
      <c r="ONP398" s="247"/>
      <c r="ONQ398" s="247"/>
      <c r="ONR398" s="247"/>
      <c r="ONS398" s="247"/>
      <c r="ONT398" s="247"/>
      <c r="ONU398" s="247"/>
      <c r="ONV398" s="247"/>
      <c r="ONW398" s="247"/>
      <c r="ONX398" s="247"/>
      <c r="ONY398" s="247"/>
      <c r="ONZ398" s="247"/>
      <c r="OOA398" s="247"/>
      <c r="OOB398" s="247"/>
      <c r="OOC398" s="247"/>
      <c r="OOD398" s="247"/>
      <c r="OOE398" s="247"/>
      <c r="OOF398" s="247"/>
      <c r="OOG398" s="247"/>
      <c r="OOH398" s="247"/>
      <c r="OOI398" s="247"/>
      <c r="OOJ398" s="247"/>
      <c r="OOK398" s="247"/>
      <c r="OOL398" s="247"/>
      <c r="OOM398" s="247"/>
      <c r="OON398" s="247"/>
      <c r="OOO398" s="247"/>
      <c r="OOP398" s="247"/>
      <c r="OOQ398" s="247"/>
      <c r="OOR398" s="247"/>
      <c r="OOS398" s="247"/>
      <c r="OOT398" s="247"/>
      <c r="OOU398" s="247"/>
      <c r="OOV398" s="247"/>
      <c r="OOW398" s="247"/>
      <c r="OOX398" s="247"/>
      <c r="OOY398" s="247"/>
      <c r="OOZ398" s="247"/>
      <c r="OPA398" s="247"/>
      <c r="OPB398" s="247"/>
      <c r="OPC398" s="247"/>
      <c r="OPD398" s="247"/>
      <c r="OPE398" s="247"/>
      <c r="OPF398" s="247"/>
      <c r="OPG398" s="247"/>
      <c r="OPH398" s="247"/>
      <c r="OPI398" s="247"/>
      <c r="OPJ398" s="247"/>
      <c r="OPK398" s="247"/>
      <c r="OPL398" s="247"/>
      <c r="OPM398" s="247"/>
      <c r="OPN398" s="247"/>
      <c r="OPO398" s="247"/>
      <c r="OPP398" s="247"/>
      <c r="OPQ398" s="247"/>
      <c r="OPR398" s="247"/>
      <c r="OPS398" s="247"/>
      <c r="OPT398" s="247"/>
      <c r="OPU398" s="247"/>
      <c r="OPV398" s="247"/>
      <c r="OPW398" s="247"/>
      <c r="OPX398" s="247"/>
      <c r="OPY398" s="247"/>
      <c r="OPZ398" s="247"/>
      <c r="OQA398" s="247"/>
      <c r="OQB398" s="247"/>
      <c r="OQC398" s="247"/>
      <c r="OQD398" s="247"/>
      <c r="OQE398" s="247"/>
      <c r="OQF398" s="247"/>
      <c r="OQG398" s="247"/>
      <c r="OQH398" s="247"/>
      <c r="OQI398" s="247"/>
      <c r="OQJ398" s="247"/>
      <c r="OQK398" s="247"/>
      <c r="OQL398" s="247"/>
      <c r="OQM398" s="247"/>
      <c r="OQN398" s="247"/>
      <c r="OQO398" s="247"/>
      <c r="OQP398" s="247"/>
      <c r="OQQ398" s="247"/>
      <c r="OQR398" s="247"/>
      <c r="OQS398" s="247"/>
      <c r="OQT398" s="247"/>
      <c r="OQU398" s="247"/>
      <c r="OQV398" s="247"/>
      <c r="OQW398" s="247"/>
      <c r="OQX398" s="247"/>
      <c r="OQY398" s="247"/>
      <c r="OQZ398" s="247"/>
      <c r="ORA398" s="247"/>
      <c r="ORB398" s="247"/>
      <c r="ORC398" s="247"/>
      <c r="ORD398" s="247"/>
      <c r="ORE398" s="247"/>
      <c r="ORF398" s="247"/>
      <c r="ORG398" s="247"/>
      <c r="ORH398" s="247"/>
      <c r="ORI398" s="247"/>
      <c r="ORJ398" s="247"/>
      <c r="ORK398" s="247"/>
      <c r="ORL398" s="247"/>
      <c r="ORM398" s="247"/>
      <c r="ORN398" s="247"/>
      <c r="ORO398" s="247"/>
      <c r="ORP398" s="247"/>
      <c r="ORQ398" s="247"/>
      <c r="ORR398" s="247"/>
      <c r="ORS398" s="247"/>
      <c r="ORT398" s="247"/>
      <c r="ORU398" s="247"/>
      <c r="ORV398" s="247"/>
      <c r="ORW398" s="247"/>
      <c r="ORX398" s="247"/>
      <c r="ORY398" s="247"/>
      <c r="ORZ398" s="247"/>
      <c r="OSA398" s="247"/>
      <c r="OSB398" s="247"/>
      <c r="OSC398" s="247"/>
      <c r="OSD398" s="247"/>
      <c r="OSE398" s="247"/>
      <c r="OSF398" s="247"/>
      <c r="OSG398" s="247"/>
      <c r="OSH398" s="247"/>
      <c r="OSI398" s="247"/>
      <c r="OSJ398" s="247"/>
      <c r="OSK398" s="247"/>
      <c r="OSL398" s="247"/>
      <c r="OSM398" s="247"/>
      <c r="OSN398" s="247"/>
      <c r="OSO398" s="247"/>
      <c r="OSP398" s="247"/>
      <c r="OSQ398" s="247"/>
      <c r="OSR398" s="247"/>
      <c r="OSS398" s="247"/>
      <c r="OST398" s="247"/>
      <c r="OSU398" s="247"/>
      <c r="OSV398" s="247"/>
      <c r="OSW398" s="247"/>
      <c r="OSX398" s="247"/>
      <c r="OSY398" s="247"/>
      <c r="OSZ398" s="247"/>
      <c r="OTA398" s="247"/>
      <c r="OTB398" s="247"/>
      <c r="OTC398" s="247"/>
      <c r="OTD398" s="247"/>
      <c r="OTE398" s="247"/>
      <c r="OTF398" s="247"/>
      <c r="OTG398" s="247"/>
      <c r="OTH398" s="247"/>
      <c r="OTI398" s="247"/>
      <c r="OTJ398" s="247"/>
      <c r="OTK398" s="247"/>
      <c r="OTL398" s="247"/>
      <c r="OTM398" s="247"/>
      <c r="OTN398" s="247"/>
      <c r="OTO398" s="247"/>
      <c r="OTP398" s="247"/>
      <c r="OTQ398" s="247"/>
      <c r="OTR398" s="247"/>
      <c r="OTS398" s="247"/>
      <c r="OTT398" s="247"/>
      <c r="OTU398" s="247"/>
      <c r="OTV398" s="247"/>
      <c r="OTW398" s="247"/>
      <c r="OTX398" s="247"/>
      <c r="OTY398" s="247"/>
      <c r="OTZ398" s="247"/>
      <c r="OUA398" s="247"/>
      <c r="OUB398" s="247"/>
      <c r="OUC398" s="247"/>
      <c r="OUD398" s="247"/>
      <c r="OUE398" s="247"/>
      <c r="OUF398" s="247"/>
      <c r="OUG398" s="247"/>
      <c r="OUH398" s="247"/>
      <c r="OUI398" s="247"/>
      <c r="OUJ398" s="247"/>
      <c r="OUK398" s="247"/>
      <c r="OUL398" s="247"/>
      <c r="OUM398" s="247"/>
      <c r="OUN398" s="247"/>
      <c r="OUO398" s="247"/>
      <c r="OUP398" s="247"/>
      <c r="OUQ398" s="247"/>
      <c r="OUR398" s="247"/>
      <c r="OUS398" s="247"/>
      <c r="OUT398" s="247"/>
      <c r="OUU398" s="247"/>
      <c r="OUV398" s="247"/>
      <c r="OUW398" s="247"/>
      <c r="OUX398" s="247"/>
      <c r="OUY398" s="247"/>
      <c r="OUZ398" s="247"/>
      <c r="OVA398" s="247"/>
      <c r="OVB398" s="247"/>
      <c r="OVC398" s="247"/>
      <c r="OVD398" s="247"/>
      <c r="OVE398" s="247"/>
      <c r="OVF398" s="247"/>
      <c r="OVG398" s="247"/>
      <c r="OVH398" s="247"/>
      <c r="OVI398" s="247"/>
      <c r="OVJ398" s="247"/>
      <c r="OVK398" s="247"/>
      <c r="OVL398" s="247"/>
      <c r="OVM398" s="247"/>
      <c r="OVN398" s="247"/>
      <c r="OVO398" s="247"/>
      <c r="OVP398" s="247"/>
      <c r="OVQ398" s="247"/>
      <c r="OVR398" s="247"/>
      <c r="OVS398" s="247"/>
      <c r="OVT398" s="247"/>
      <c r="OVU398" s="247"/>
      <c r="OVV398" s="247"/>
      <c r="OVW398" s="247"/>
      <c r="OVX398" s="247"/>
      <c r="OVY398" s="247"/>
      <c r="OVZ398" s="247"/>
      <c r="OWA398" s="247"/>
      <c r="OWB398" s="247"/>
      <c r="OWC398" s="247"/>
      <c r="OWD398" s="247"/>
      <c r="OWE398" s="247"/>
      <c r="OWF398" s="247"/>
      <c r="OWG398" s="247"/>
      <c r="OWH398" s="247"/>
      <c r="OWI398" s="247"/>
      <c r="OWJ398" s="247"/>
      <c r="OWK398" s="247"/>
      <c r="OWL398" s="247"/>
      <c r="OWM398" s="247"/>
      <c r="OWN398" s="247"/>
      <c r="OWO398" s="247"/>
      <c r="OWP398" s="247"/>
      <c r="OWQ398" s="247"/>
      <c r="OWR398" s="247"/>
      <c r="OWS398" s="247"/>
      <c r="OWT398" s="247"/>
      <c r="OWU398" s="247"/>
      <c r="OWV398" s="247"/>
      <c r="OWW398" s="247"/>
      <c r="OWX398" s="247"/>
      <c r="OWY398" s="247"/>
      <c r="OWZ398" s="247"/>
      <c r="OXA398" s="247"/>
      <c r="OXB398" s="247"/>
      <c r="OXC398" s="247"/>
      <c r="OXD398" s="247"/>
      <c r="OXE398" s="247"/>
      <c r="OXF398" s="247"/>
      <c r="OXG398" s="247"/>
      <c r="OXH398" s="247"/>
      <c r="OXI398" s="247"/>
      <c r="OXJ398" s="247"/>
      <c r="OXK398" s="247"/>
      <c r="OXL398" s="247"/>
      <c r="OXM398" s="247"/>
      <c r="OXN398" s="247"/>
      <c r="OXO398" s="247"/>
      <c r="OXP398" s="247"/>
      <c r="OXQ398" s="247"/>
      <c r="OXR398" s="247"/>
      <c r="OXS398" s="247"/>
      <c r="OXT398" s="247"/>
      <c r="OXU398" s="247"/>
      <c r="OXV398" s="247"/>
      <c r="OXW398" s="247"/>
      <c r="OXX398" s="247"/>
      <c r="OXY398" s="247"/>
      <c r="OXZ398" s="247"/>
      <c r="OYA398" s="247"/>
      <c r="OYB398" s="247"/>
      <c r="OYC398" s="247"/>
      <c r="OYD398" s="247"/>
      <c r="OYE398" s="247"/>
      <c r="OYF398" s="247"/>
      <c r="OYG398" s="247"/>
      <c r="OYH398" s="247"/>
      <c r="OYI398" s="247"/>
      <c r="OYJ398" s="247"/>
      <c r="OYK398" s="247"/>
      <c r="OYL398" s="247"/>
      <c r="OYM398" s="247"/>
      <c r="OYN398" s="247"/>
      <c r="OYO398" s="247"/>
      <c r="OYP398" s="247"/>
      <c r="OYQ398" s="247"/>
      <c r="OYR398" s="247"/>
      <c r="OYS398" s="247"/>
      <c r="OYT398" s="247"/>
      <c r="OYU398" s="247"/>
      <c r="OYV398" s="247"/>
      <c r="OYW398" s="247"/>
      <c r="OYX398" s="247"/>
      <c r="OYY398" s="247"/>
      <c r="OYZ398" s="247"/>
      <c r="OZA398" s="247"/>
      <c r="OZB398" s="247"/>
      <c r="OZC398" s="247"/>
      <c r="OZD398" s="247"/>
      <c r="OZE398" s="247"/>
      <c r="OZF398" s="247"/>
      <c r="OZG398" s="247"/>
      <c r="OZH398" s="247"/>
      <c r="OZI398" s="247"/>
      <c r="OZJ398" s="247"/>
      <c r="OZK398" s="247"/>
      <c r="OZL398" s="247"/>
      <c r="OZM398" s="247"/>
      <c r="OZN398" s="247"/>
      <c r="OZO398" s="247"/>
      <c r="OZP398" s="247"/>
      <c r="OZQ398" s="247"/>
      <c r="OZR398" s="247"/>
      <c r="OZS398" s="247"/>
      <c r="OZT398" s="247"/>
      <c r="OZU398" s="247"/>
      <c r="OZV398" s="247"/>
      <c r="OZW398" s="247"/>
      <c r="OZX398" s="247"/>
      <c r="OZY398" s="247"/>
      <c r="OZZ398" s="247"/>
      <c r="PAA398" s="247"/>
      <c r="PAB398" s="247"/>
      <c r="PAC398" s="247"/>
      <c r="PAD398" s="247"/>
      <c r="PAE398" s="247"/>
      <c r="PAF398" s="247"/>
      <c r="PAG398" s="247"/>
      <c r="PAH398" s="247"/>
      <c r="PAI398" s="247"/>
      <c r="PAJ398" s="247"/>
      <c r="PAK398" s="247"/>
      <c r="PAL398" s="247"/>
      <c r="PAM398" s="247"/>
      <c r="PAN398" s="247"/>
      <c r="PAO398" s="247"/>
      <c r="PAP398" s="247"/>
      <c r="PAQ398" s="247"/>
      <c r="PAR398" s="247"/>
      <c r="PAS398" s="247"/>
      <c r="PAT398" s="247"/>
      <c r="PAU398" s="247"/>
      <c r="PAV398" s="247"/>
      <c r="PAW398" s="247"/>
      <c r="PAX398" s="247"/>
      <c r="PAY398" s="247"/>
      <c r="PAZ398" s="247"/>
      <c r="PBA398" s="247"/>
      <c r="PBB398" s="247"/>
      <c r="PBC398" s="247"/>
      <c r="PBD398" s="247"/>
      <c r="PBE398" s="247"/>
      <c r="PBF398" s="247"/>
      <c r="PBG398" s="247"/>
      <c r="PBH398" s="247"/>
      <c r="PBI398" s="247"/>
      <c r="PBJ398" s="247"/>
      <c r="PBK398" s="247"/>
      <c r="PBL398" s="247"/>
      <c r="PBM398" s="247"/>
      <c r="PBN398" s="247"/>
      <c r="PBO398" s="247"/>
      <c r="PBP398" s="247"/>
      <c r="PBQ398" s="247"/>
      <c r="PBR398" s="247"/>
      <c r="PBS398" s="247"/>
      <c r="PBT398" s="247"/>
      <c r="PBU398" s="247"/>
      <c r="PBV398" s="247"/>
      <c r="PBW398" s="247"/>
      <c r="PBX398" s="247"/>
      <c r="PBY398" s="247"/>
      <c r="PBZ398" s="247"/>
      <c r="PCA398" s="247"/>
      <c r="PCB398" s="247"/>
      <c r="PCC398" s="247"/>
      <c r="PCD398" s="247"/>
      <c r="PCE398" s="247"/>
      <c r="PCF398" s="247"/>
      <c r="PCG398" s="247"/>
      <c r="PCH398" s="247"/>
      <c r="PCI398" s="247"/>
      <c r="PCJ398" s="247"/>
      <c r="PCK398" s="247"/>
      <c r="PCL398" s="247"/>
      <c r="PCM398" s="247"/>
      <c r="PCN398" s="247"/>
      <c r="PCO398" s="247"/>
      <c r="PCP398" s="247"/>
      <c r="PCQ398" s="247"/>
      <c r="PCR398" s="247"/>
      <c r="PCS398" s="247"/>
      <c r="PCT398" s="247"/>
      <c r="PCU398" s="247"/>
      <c r="PCV398" s="247"/>
      <c r="PCW398" s="247"/>
      <c r="PCX398" s="247"/>
      <c r="PCY398" s="247"/>
      <c r="PCZ398" s="247"/>
      <c r="PDA398" s="247"/>
      <c r="PDB398" s="247"/>
      <c r="PDC398" s="247"/>
      <c r="PDD398" s="247"/>
      <c r="PDE398" s="247"/>
      <c r="PDF398" s="247"/>
      <c r="PDG398" s="247"/>
      <c r="PDH398" s="247"/>
      <c r="PDI398" s="247"/>
      <c r="PDJ398" s="247"/>
      <c r="PDK398" s="247"/>
      <c r="PDL398" s="247"/>
      <c r="PDM398" s="247"/>
      <c r="PDN398" s="247"/>
      <c r="PDO398" s="247"/>
      <c r="PDP398" s="247"/>
      <c r="PDQ398" s="247"/>
      <c r="PDR398" s="247"/>
      <c r="PDS398" s="247"/>
      <c r="PDT398" s="247"/>
      <c r="PDU398" s="247"/>
      <c r="PDV398" s="247"/>
      <c r="PDW398" s="247"/>
      <c r="PDX398" s="247"/>
      <c r="PDY398" s="247"/>
      <c r="PDZ398" s="247"/>
      <c r="PEA398" s="247"/>
      <c r="PEB398" s="247"/>
      <c r="PEC398" s="247"/>
      <c r="PED398" s="247"/>
      <c r="PEE398" s="247"/>
      <c r="PEF398" s="247"/>
      <c r="PEG398" s="247"/>
      <c r="PEH398" s="247"/>
      <c r="PEI398" s="247"/>
      <c r="PEJ398" s="247"/>
      <c r="PEK398" s="247"/>
      <c r="PEL398" s="247"/>
      <c r="PEM398" s="247"/>
      <c r="PEN398" s="247"/>
      <c r="PEO398" s="247"/>
      <c r="PEP398" s="247"/>
      <c r="PEQ398" s="247"/>
      <c r="PER398" s="247"/>
      <c r="PES398" s="247"/>
      <c r="PET398" s="247"/>
      <c r="PEU398" s="247"/>
      <c r="PEV398" s="247"/>
      <c r="PEW398" s="247"/>
      <c r="PEX398" s="247"/>
      <c r="PEY398" s="247"/>
      <c r="PEZ398" s="247"/>
      <c r="PFA398" s="247"/>
      <c r="PFB398" s="247"/>
      <c r="PFC398" s="247"/>
      <c r="PFD398" s="247"/>
      <c r="PFE398" s="247"/>
      <c r="PFF398" s="247"/>
      <c r="PFG398" s="247"/>
      <c r="PFH398" s="247"/>
      <c r="PFI398" s="247"/>
      <c r="PFJ398" s="247"/>
      <c r="PFK398" s="247"/>
      <c r="PFL398" s="247"/>
      <c r="PFM398" s="247"/>
      <c r="PFN398" s="247"/>
      <c r="PFO398" s="247"/>
      <c r="PFP398" s="247"/>
      <c r="PFQ398" s="247"/>
      <c r="PFR398" s="247"/>
      <c r="PFS398" s="247"/>
      <c r="PFT398" s="247"/>
      <c r="PFU398" s="247"/>
      <c r="PFV398" s="247"/>
      <c r="PFW398" s="247"/>
      <c r="PFX398" s="247"/>
      <c r="PFY398" s="247"/>
      <c r="PFZ398" s="247"/>
      <c r="PGA398" s="247"/>
      <c r="PGB398" s="247"/>
      <c r="PGC398" s="247"/>
      <c r="PGD398" s="247"/>
      <c r="PGE398" s="247"/>
      <c r="PGF398" s="247"/>
      <c r="PGG398" s="247"/>
      <c r="PGH398" s="247"/>
      <c r="PGI398" s="247"/>
      <c r="PGJ398" s="247"/>
      <c r="PGK398" s="247"/>
      <c r="PGL398" s="247"/>
      <c r="PGM398" s="247"/>
      <c r="PGN398" s="247"/>
      <c r="PGO398" s="247"/>
      <c r="PGP398" s="247"/>
      <c r="PGQ398" s="247"/>
      <c r="PGR398" s="247"/>
      <c r="PGS398" s="247"/>
      <c r="PGT398" s="247"/>
      <c r="PGU398" s="247"/>
      <c r="PGV398" s="247"/>
      <c r="PGW398" s="247"/>
      <c r="PGX398" s="247"/>
      <c r="PGY398" s="247"/>
      <c r="PGZ398" s="247"/>
      <c r="PHA398" s="247"/>
      <c r="PHB398" s="247"/>
      <c r="PHC398" s="247"/>
      <c r="PHD398" s="247"/>
      <c r="PHE398" s="247"/>
      <c r="PHF398" s="247"/>
      <c r="PHG398" s="247"/>
      <c r="PHH398" s="247"/>
      <c r="PHI398" s="247"/>
      <c r="PHJ398" s="247"/>
      <c r="PHK398" s="247"/>
      <c r="PHL398" s="247"/>
      <c r="PHM398" s="247"/>
      <c r="PHN398" s="247"/>
      <c r="PHO398" s="247"/>
      <c r="PHP398" s="247"/>
      <c r="PHQ398" s="247"/>
      <c r="PHR398" s="247"/>
      <c r="PHS398" s="247"/>
      <c r="PHT398" s="247"/>
      <c r="PHU398" s="247"/>
      <c r="PHV398" s="247"/>
      <c r="PHW398" s="247"/>
      <c r="PHX398" s="247"/>
      <c r="PHY398" s="247"/>
      <c r="PHZ398" s="247"/>
      <c r="PIA398" s="247"/>
      <c r="PIB398" s="247"/>
      <c r="PIC398" s="247"/>
      <c r="PID398" s="247"/>
      <c r="PIE398" s="247"/>
      <c r="PIF398" s="247"/>
      <c r="PIG398" s="247"/>
      <c r="PIH398" s="247"/>
      <c r="PII398" s="247"/>
      <c r="PIJ398" s="247"/>
      <c r="PIK398" s="247"/>
      <c r="PIL398" s="247"/>
      <c r="PIM398" s="247"/>
      <c r="PIN398" s="247"/>
      <c r="PIO398" s="247"/>
      <c r="PIP398" s="247"/>
      <c r="PIQ398" s="247"/>
      <c r="PIR398" s="247"/>
      <c r="PIS398" s="247"/>
      <c r="PIT398" s="247"/>
      <c r="PIU398" s="247"/>
      <c r="PIV398" s="247"/>
      <c r="PIW398" s="247"/>
      <c r="PIX398" s="247"/>
      <c r="PIY398" s="247"/>
      <c r="PIZ398" s="247"/>
      <c r="PJA398" s="247"/>
      <c r="PJB398" s="247"/>
      <c r="PJC398" s="247"/>
      <c r="PJD398" s="247"/>
      <c r="PJE398" s="247"/>
      <c r="PJF398" s="247"/>
      <c r="PJG398" s="247"/>
      <c r="PJH398" s="247"/>
      <c r="PJI398" s="247"/>
      <c r="PJJ398" s="247"/>
      <c r="PJK398" s="247"/>
      <c r="PJL398" s="247"/>
      <c r="PJM398" s="247"/>
      <c r="PJN398" s="247"/>
      <c r="PJO398" s="247"/>
      <c r="PJP398" s="247"/>
      <c r="PJQ398" s="247"/>
      <c r="PJR398" s="247"/>
      <c r="PJS398" s="247"/>
      <c r="PJT398" s="247"/>
      <c r="PJU398" s="247"/>
      <c r="PJV398" s="247"/>
      <c r="PJW398" s="247"/>
      <c r="PJX398" s="247"/>
      <c r="PJY398" s="247"/>
      <c r="PJZ398" s="247"/>
      <c r="PKA398" s="247"/>
      <c r="PKB398" s="247"/>
      <c r="PKC398" s="247"/>
      <c r="PKD398" s="247"/>
      <c r="PKE398" s="247"/>
      <c r="PKF398" s="247"/>
      <c r="PKG398" s="247"/>
      <c r="PKH398" s="247"/>
      <c r="PKI398" s="247"/>
      <c r="PKJ398" s="247"/>
      <c r="PKK398" s="247"/>
      <c r="PKL398" s="247"/>
      <c r="PKM398" s="247"/>
      <c r="PKN398" s="247"/>
      <c r="PKO398" s="247"/>
      <c r="PKP398" s="247"/>
      <c r="PKQ398" s="247"/>
      <c r="PKR398" s="247"/>
      <c r="PKS398" s="247"/>
      <c r="PKT398" s="247"/>
      <c r="PKU398" s="247"/>
      <c r="PKV398" s="247"/>
      <c r="PKW398" s="247"/>
      <c r="PKX398" s="247"/>
      <c r="PKY398" s="247"/>
      <c r="PKZ398" s="247"/>
      <c r="PLA398" s="247"/>
      <c r="PLB398" s="247"/>
      <c r="PLC398" s="247"/>
      <c r="PLD398" s="247"/>
      <c r="PLE398" s="247"/>
      <c r="PLF398" s="247"/>
      <c r="PLG398" s="247"/>
      <c r="PLH398" s="247"/>
      <c r="PLI398" s="247"/>
      <c r="PLJ398" s="247"/>
      <c r="PLK398" s="247"/>
      <c r="PLL398" s="247"/>
      <c r="PLM398" s="247"/>
      <c r="PLN398" s="247"/>
      <c r="PLO398" s="247"/>
      <c r="PLP398" s="247"/>
      <c r="PLQ398" s="247"/>
      <c r="PLR398" s="247"/>
      <c r="PLS398" s="247"/>
      <c r="PLT398" s="247"/>
      <c r="PLU398" s="247"/>
      <c r="PLV398" s="247"/>
      <c r="PLW398" s="247"/>
      <c r="PLX398" s="247"/>
      <c r="PLY398" s="247"/>
      <c r="PLZ398" s="247"/>
      <c r="PMA398" s="247"/>
      <c r="PMB398" s="247"/>
      <c r="PMC398" s="247"/>
      <c r="PMD398" s="247"/>
      <c r="PME398" s="247"/>
      <c r="PMF398" s="247"/>
      <c r="PMG398" s="247"/>
      <c r="PMH398" s="247"/>
      <c r="PMI398" s="247"/>
      <c r="PMJ398" s="247"/>
      <c r="PMK398" s="247"/>
      <c r="PML398" s="247"/>
      <c r="PMM398" s="247"/>
      <c r="PMN398" s="247"/>
      <c r="PMO398" s="247"/>
      <c r="PMP398" s="247"/>
      <c r="PMQ398" s="247"/>
      <c r="PMR398" s="247"/>
      <c r="PMS398" s="247"/>
      <c r="PMT398" s="247"/>
      <c r="PMU398" s="247"/>
      <c r="PMV398" s="247"/>
      <c r="PMW398" s="247"/>
      <c r="PMX398" s="247"/>
      <c r="PMY398" s="247"/>
      <c r="PMZ398" s="247"/>
      <c r="PNA398" s="247"/>
      <c r="PNB398" s="247"/>
      <c r="PNC398" s="247"/>
      <c r="PND398" s="247"/>
      <c r="PNE398" s="247"/>
      <c r="PNF398" s="247"/>
      <c r="PNG398" s="247"/>
      <c r="PNH398" s="247"/>
      <c r="PNI398" s="247"/>
      <c r="PNJ398" s="247"/>
      <c r="PNK398" s="247"/>
      <c r="PNL398" s="247"/>
      <c r="PNM398" s="247"/>
      <c r="PNN398" s="247"/>
      <c r="PNO398" s="247"/>
      <c r="PNP398" s="247"/>
      <c r="PNQ398" s="247"/>
      <c r="PNR398" s="247"/>
      <c r="PNS398" s="247"/>
      <c r="PNT398" s="247"/>
      <c r="PNU398" s="247"/>
      <c r="PNV398" s="247"/>
      <c r="PNW398" s="247"/>
      <c r="PNX398" s="247"/>
      <c r="PNY398" s="247"/>
      <c r="PNZ398" s="247"/>
      <c r="POA398" s="247"/>
      <c r="POB398" s="247"/>
      <c r="POC398" s="247"/>
      <c r="POD398" s="247"/>
      <c r="POE398" s="247"/>
      <c r="POF398" s="247"/>
      <c r="POG398" s="247"/>
      <c r="POH398" s="247"/>
      <c r="POI398" s="247"/>
      <c r="POJ398" s="247"/>
      <c r="POK398" s="247"/>
      <c r="POL398" s="247"/>
      <c r="POM398" s="247"/>
      <c r="PON398" s="247"/>
      <c r="POO398" s="247"/>
      <c r="POP398" s="247"/>
      <c r="POQ398" s="247"/>
      <c r="POR398" s="247"/>
      <c r="POS398" s="247"/>
      <c r="POT398" s="247"/>
      <c r="POU398" s="247"/>
      <c r="POV398" s="247"/>
      <c r="POW398" s="247"/>
      <c r="POX398" s="247"/>
      <c r="POY398" s="247"/>
      <c r="POZ398" s="247"/>
      <c r="PPA398" s="247"/>
      <c r="PPB398" s="247"/>
      <c r="PPC398" s="247"/>
      <c r="PPD398" s="247"/>
      <c r="PPE398" s="247"/>
      <c r="PPF398" s="247"/>
      <c r="PPG398" s="247"/>
      <c r="PPH398" s="247"/>
      <c r="PPI398" s="247"/>
      <c r="PPJ398" s="247"/>
      <c r="PPK398" s="247"/>
      <c r="PPL398" s="247"/>
      <c r="PPM398" s="247"/>
      <c r="PPN398" s="247"/>
      <c r="PPO398" s="247"/>
      <c r="PPP398" s="247"/>
      <c r="PPQ398" s="247"/>
      <c r="PPR398" s="247"/>
      <c r="PPS398" s="247"/>
      <c r="PPT398" s="247"/>
      <c r="PPU398" s="247"/>
      <c r="PPV398" s="247"/>
      <c r="PPW398" s="247"/>
      <c r="PPX398" s="247"/>
      <c r="PPY398" s="247"/>
      <c r="PPZ398" s="247"/>
      <c r="PQA398" s="247"/>
      <c r="PQB398" s="247"/>
      <c r="PQC398" s="247"/>
      <c r="PQD398" s="247"/>
      <c r="PQE398" s="247"/>
      <c r="PQF398" s="247"/>
      <c r="PQG398" s="247"/>
      <c r="PQH398" s="247"/>
      <c r="PQI398" s="247"/>
      <c r="PQJ398" s="247"/>
      <c r="PQK398" s="247"/>
      <c r="PQL398" s="247"/>
      <c r="PQM398" s="247"/>
      <c r="PQN398" s="247"/>
      <c r="PQO398" s="247"/>
      <c r="PQP398" s="247"/>
      <c r="PQQ398" s="247"/>
      <c r="PQR398" s="247"/>
      <c r="PQS398" s="247"/>
      <c r="PQT398" s="247"/>
      <c r="PQU398" s="247"/>
      <c r="PQV398" s="247"/>
      <c r="PQW398" s="247"/>
      <c r="PQX398" s="247"/>
      <c r="PQY398" s="247"/>
      <c r="PQZ398" s="247"/>
      <c r="PRA398" s="247"/>
      <c r="PRB398" s="247"/>
      <c r="PRC398" s="247"/>
      <c r="PRD398" s="247"/>
      <c r="PRE398" s="247"/>
      <c r="PRF398" s="247"/>
      <c r="PRG398" s="247"/>
      <c r="PRH398" s="247"/>
      <c r="PRI398" s="247"/>
      <c r="PRJ398" s="247"/>
      <c r="PRK398" s="247"/>
      <c r="PRL398" s="247"/>
      <c r="PRM398" s="247"/>
      <c r="PRN398" s="247"/>
      <c r="PRO398" s="247"/>
      <c r="PRP398" s="247"/>
      <c r="PRQ398" s="247"/>
      <c r="PRR398" s="247"/>
      <c r="PRS398" s="247"/>
      <c r="PRT398" s="247"/>
      <c r="PRU398" s="247"/>
      <c r="PRV398" s="247"/>
      <c r="PRW398" s="247"/>
      <c r="PRX398" s="247"/>
      <c r="PRY398" s="247"/>
      <c r="PRZ398" s="247"/>
      <c r="PSA398" s="247"/>
      <c r="PSB398" s="247"/>
      <c r="PSC398" s="247"/>
      <c r="PSD398" s="247"/>
      <c r="PSE398" s="247"/>
      <c r="PSF398" s="247"/>
      <c r="PSG398" s="247"/>
      <c r="PSH398" s="247"/>
      <c r="PSI398" s="247"/>
      <c r="PSJ398" s="247"/>
      <c r="PSK398" s="247"/>
      <c r="PSL398" s="247"/>
      <c r="PSM398" s="247"/>
      <c r="PSN398" s="247"/>
      <c r="PSO398" s="247"/>
      <c r="PSP398" s="247"/>
      <c r="PSQ398" s="247"/>
      <c r="PSR398" s="247"/>
      <c r="PSS398" s="247"/>
      <c r="PST398" s="247"/>
      <c r="PSU398" s="247"/>
      <c r="PSV398" s="247"/>
      <c r="PSW398" s="247"/>
      <c r="PSX398" s="247"/>
      <c r="PSY398" s="247"/>
      <c r="PSZ398" s="247"/>
      <c r="PTA398" s="247"/>
      <c r="PTB398" s="247"/>
      <c r="PTC398" s="247"/>
      <c r="PTD398" s="247"/>
      <c r="PTE398" s="247"/>
      <c r="PTF398" s="247"/>
      <c r="PTG398" s="247"/>
      <c r="PTH398" s="247"/>
      <c r="PTI398" s="247"/>
      <c r="PTJ398" s="247"/>
      <c r="PTK398" s="247"/>
      <c r="PTL398" s="247"/>
      <c r="PTM398" s="247"/>
      <c r="PTN398" s="247"/>
      <c r="PTO398" s="247"/>
      <c r="PTP398" s="247"/>
      <c r="PTQ398" s="247"/>
      <c r="PTR398" s="247"/>
      <c r="PTS398" s="247"/>
      <c r="PTT398" s="247"/>
      <c r="PTU398" s="247"/>
      <c r="PTV398" s="247"/>
      <c r="PTW398" s="247"/>
      <c r="PTX398" s="247"/>
      <c r="PTY398" s="247"/>
      <c r="PTZ398" s="247"/>
      <c r="PUA398" s="247"/>
      <c r="PUB398" s="247"/>
      <c r="PUC398" s="247"/>
      <c r="PUD398" s="247"/>
      <c r="PUE398" s="247"/>
      <c r="PUF398" s="247"/>
      <c r="PUG398" s="247"/>
      <c r="PUH398" s="247"/>
      <c r="PUI398" s="247"/>
      <c r="PUJ398" s="247"/>
      <c r="PUK398" s="247"/>
      <c r="PUL398" s="247"/>
      <c r="PUM398" s="247"/>
      <c r="PUN398" s="247"/>
      <c r="PUO398" s="247"/>
      <c r="PUP398" s="247"/>
      <c r="PUQ398" s="247"/>
      <c r="PUR398" s="247"/>
      <c r="PUS398" s="247"/>
      <c r="PUT398" s="247"/>
      <c r="PUU398" s="247"/>
      <c r="PUV398" s="247"/>
      <c r="PUW398" s="247"/>
      <c r="PUX398" s="247"/>
      <c r="PUY398" s="247"/>
      <c r="PUZ398" s="247"/>
      <c r="PVA398" s="247"/>
      <c r="PVB398" s="247"/>
      <c r="PVC398" s="247"/>
      <c r="PVD398" s="247"/>
      <c r="PVE398" s="247"/>
      <c r="PVF398" s="247"/>
      <c r="PVG398" s="247"/>
      <c r="PVH398" s="247"/>
      <c r="PVI398" s="247"/>
      <c r="PVJ398" s="247"/>
      <c r="PVK398" s="247"/>
      <c r="PVL398" s="247"/>
      <c r="PVM398" s="247"/>
      <c r="PVN398" s="247"/>
      <c r="PVO398" s="247"/>
      <c r="PVP398" s="247"/>
      <c r="PVQ398" s="247"/>
      <c r="PVR398" s="247"/>
      <c r="PVS398" s="247"/>
      <c r="PVT398" s="247"/>
      <c r="PVU398" s="247"/>
      <c r="PVV398" s="247"/>
      <c r="PVW398" s="247"/>
      <c r="PVX398" s="247"/>
      <c r="PVY398" s="247"/>
      <c r="PVZ398" s="247"/>
      <c r="PWA398" s="247"/>
      <c r="PWB398" s="247"/>
      <c r="PWC398" s="247"/>
      <c r="PWD398" s="247"/>
      <c r="PWE398" s="247"/>
      <c r="PWF398" s="247"/>
      <c r="PWG398" s="247"/>
      <c r="PWH398" s="247"/>
      <c r="PWI398" s="247"/>
      <c r="PWJ398" s="247"/>
      <c r="PWK398" s="247"/>
      <c r="PWL398" s="247"/>
      <c r="PWM398" s="247"/>
      <c r="PWN398" s="247"/>
      <c r="PWO398" s="247"/>
      <c r="PWP398" s="247"/>
      <c r="PWQ398" s="247"/>
      <c r="PWR398" s="247"/>
      <c r="PWS398" s="247"/>
      <c r="PWT398" s="247"/>
      <c r="PWU398" s="247"/>
      <c r="PWV398" s="247"/>
      <c r="PWW398" s="247"/>
      <c r="PWX398" s="247"/>
      <c r="PWY398" s="247"/>
      <c r="PWZ398" s="247"/>
      <c r="PXA398" s="247"/>
      <c r="PXB398" s="247"/>
      <c r="PXC398" s="247"/>
      <c r="PXD398" s="247"/>
      <c r="PXE398" s="247"/>
      <c r="PXF398" s="247"/>
      <c r="PXG398" s="247"/>
      <c r="PXH398" s="247"/>
      <c r="PXI398" s="247"/>
      <c r="PXJ398" s="247"/>
      <c r="PXK398" s="247"/>
      <c r="PXL398" s="247"/>
      <c r="PXM398" s="247"/>
      <c r="PXN398" s="247"/>
      <c r="PXO398" s="247"/>
      <c r="PXP398" s="247"/>
      <c r="PXQ398" s="247"/>
      <c r="PXR398" s="247"/>
      <c r="PXS398" s="247"/>
      <c r="PXT398" s="247"/>
      <c r="PXU398" s="247"/>
      <c r="PXV398" s="247"/>
      <c r="PXW398" s="247"/>
      <c r="PXX398" s="247"/>
      <c r="PXY398" s="247"/>
      <c r="PXZ398" s="247"/>
      <c r="PYA398" s="247"/>
      <c r="PYB398" s="247"/>
      <c r="PYC398" s="247"/>
      <c r="PYD398" s="247"/>
      <c r="PYE398" s="247"/>
      <c r="PYF398" s="247"/>
      <c r="PYG398" s="247"/>
      <c r="PYH398" s="247"/>
      <c r="PYI398" s="247"/>
      <c r="PYJ398" s="247"/>
      <c r="PYK398" s="247"/>
      <c r="PYL398" s="247"/>
      <c r="PYM398" s="247"/>
      <c r="PYN398" s="247"/>
      <c r="PYO398" s="247"/>
      <c r="PYP398" s="247"/>
      <c r="PYQ398" s="247"/>
      <c r="PYR398" s="247"/>
      <c r="PYS398" s="247"/>
      <c r="PYT398" s="247"/>
      <c r="PYU398" s="247"/>
      <c r="PYV398" s="247"/>
      <c r="PYW398" s="247"/>
      <c r="PYX398" s="247"/>
      <c r="PYY398" s="247"/>
      <c r="PYZ398" s="247"/>
      <c r="PZA398" s="247"/>
      <c r="PZB398" s="247"/>
      <c r="PZC398" s="247"/>
      <c r="PZD398" s="247"/>
      <c r="PZE398" s="247"/>
      <c r="PZF398" s="247"/>
      <c r="PZG398" s="247"/>
      <c r="PZH398" s="247"/>
      <c r="PZI398" s="247"/>
      <c r="PZJ398" s="247"/>
      <c r="PZK398" s="247"/>
      <c r="PZL398" s="247"/>
      <c r="PZM398" s="247"/>
      <c r="PZN398" s="247"/>
      <c r="PZO398" s="247"/>
      <c r="PZP398" s="247"/>
      <c r="PZQ398" s="247"/>
      <c r="PZR398" s="247"/>
      <c r="PZS398" s="247"/>
      <c r="PZT398" s="247"/>
      <c r="PZU398" s="247"/>
      <c r="PZV398" s="247"/>
      <c r="PZW398" s="247"/>
      <c r="PZX398" s="247"/>
      <c r="PZY398" s="247"/>
      <c r="PZZ398" s="247"/>
      <c r="QAA398" s="247"/>
      <c r="QAB398" s="247"/>
      <c r="QAC398" s="247"/>
      <c r="QAD398" s="247"/>
      <c r="QAE398" s="247"/>
      <c r="QAF398" s="247"/>
      <c r="QAG398" s="247"/>
      <c r="QAH398" s="247"/>
      <c r="QAI398" s="247"/>
      <c r="QAJ398" s="247"/>
      <c r="QAK398" s="247"/>
      <c r="QAL398" s="247"/>
      <c r="QAM398" s="247"/>
      <c r="QAN398" s="247"/>
      <c r="QAO398" s="247"/>
      <c r="QAP398" s="247"/>
      <c r="QAQ398" s="247"/>
      <c r="QAR398" s="247"/>
      <c r="QAS398" s="247"/>
      <c r="QAT398" s="247"/>
      <c r="QAU398" s="247"/>
      <c r="QAV398" s="247"/>
      <c r="QAW398" s="247"/>
      <c r="QAX398" s="247"/>
      <c r="QAY398" s="247"/>
      <c r="QAZ398" s="247"/>
      <c r="QBA398" s="247"/>
      <c r="QBB398" s="247"/>
      <c r="QBC398" s="247"/>
      <c r="QBD398" s="247"/>
      <c r="QBE398" s="247"/>
      <c r="QBF398" s="247"/>
      <c r="QBG398" s="247"/>
      <c r="QBH398" s="247"/>
      <c r="QBI398" s="247"/>
      <c r="QBJ398" s="247"/>
      <c r="QBK398" s="247"/>
      <c r="QBL398" s="247"/>
      <c r="QBM398" s="247"/>
      <c r="QBN398" s="247"/>
      <c r="QBO398" s="247"/>
      <c r="QBP398" s="247"/>
      <c r="QBQ398" s="247"/>
      <c r="QBR398" s="247"/>
      <c r="QBS398" s="247"/>
      <c r="QBT398" s="247"/>
      <c r="QBU398" s="247"/>
      <c r="QBV398" s="247"/>
      <c r="QBW398" s="247"/>
      <c r="QBX398" s="247"/>
      <c r="QBY398" s="247"/>
      <c r="QBZ398" s="247"/>
      <c r="QCA398" s="247"/>
      <c r="QCB398" s="247"/>
      <c r="QCC398" s="247"/>
      <c r="QCD398" s="247"/>
      <c r="QCE398" s="247"/>
      <c r="QCF398" s="247"/>
      <c r="QCG398" s="247"/>
      <c r="QCH398" s="247"/>
      <c r="QCI398" s="247"/>
      <c r="QCJ398" s="247"/>
      <c r="QCK398" s="247"/>
      <c r="QCL398" s="247"/>
      <c r="QCM398" s="247"/>
      <c r="QCN398" s="247"/>
      <c r="QCO398" s="247"/>
      <c r="QCP398" s="247"/>
      <c r="QCQ398" s="247"/>
      <c r="QCR398" s="247"/>
      <c r="QCS398" s="247"/>
      <c r="QCT398" s="247"/>
      <c r="QCU398" s="247"/>
      <c r="QCV398" s="247"/>
      <c r="QCW398" s="247"/>
      <c r="QCX398" s="247"/>
      <c r="QCY398" s="247"/>
      <c r="QCZ398" s="247"/>
      <c r="QDA398" s="247"/>
      <c r="QDB398" s="247"/>
      <c r="QDC398" s="247"/>
      <c r="QDD398" s="247"/>
      <c r="QDE398" s="247"/>
      <c r="QDF398" s="247"/>
      <c r="QDG398" s="247"/>
      <c r="QDH398" s="247"/>
      <c r="QDI398" s="247"/>
      <c r="QDJ398" s="247"/>
      <c r="QDK398" s="247"/>
      <c r="QDL398" s="247"/>
      <c r="QDM398" s="247"/>
      <c r="QDN398" s="247"/>
      <c r="QDO398" s="247"/>
      <c r="QDP398" s="247"/>
      <c r="QDQ398" s="247"/>
      <c r="QDR398" s="247"/>
      <c r="QDS398" s="247"/>
      <c r="QDT398" s="247"/>
      <c r="QDU398" s="247"/>
      <c r="QDV398" s="247"/>
      <c r="QDW398" s="247"/>
      <c r="QDX398" s="247"/>
      <c r="QDY398" s="247"/>
      <c r="QDZ398" s="247"/>
      <c r="QEA398" s="247"/>
      <c r="QEB398" s="247"/>
      <c r="QEC398" s="247"/>
      <c r="QED398" s="247"/>
      <c r="QEE398" s="247"/>
      <c r="QEF398" s="247"/>
      <c r="QEG398" s="247"/>
      <c r="QEH398" s="247"/>
      <c r="QEI398" s="247"/>
      <c r="QEJ398" s="247"/>
      <c r="QEK398" s="247"/>
      <c r="QEL398" s="247"/>
      <c r="QEM398" s="247"/>
      <c r="QEN398" s="247"/>
      <c r="QEO398" s="247"/>
      <c r="QEP398" s="247"/>
      <c r="QEQ398" s="247"/>
      <c r="QER398" s="247"/>
      <c r="QES398" s="247"/>
      <c r="QET398" s="247"/>
      <c r="QEU398" s="247"/>
      <c r="QEV398" s="247"/>
      <c r="QEW398" s="247"/>
      <c r="QEX398" s="247"/>
      <c r="QEY398" s="247"/>
      <c r="QEZ398" s="247"/>
      <c r="QFA398" s="247"/>
      <c r="QFB398" s="247"/>
      <c r="QFC398" s="247"/>
      <c r="QFD398" s="247"/>
      <c r="QFE398" s="247"/>
      <c r="QFF398" s="247"/>
      <c r="QFG398" s="247"/>
      <c r="QFH398" s="247"/>
      <c r="QFI398" s="247"/>
      <c r="QFJ398" s="247"/>
      <c r="QFK398" s="247"/>
      <c r="QFL398" s="247"/>
      <c r="QFM398" s="247"/>
      <c r="QFN398" s="247"/>
      <c r="QFO398" s="247"/>
      <c r="QFP398" s="247"/>
      <c r="QFQ398" s="247"/>
      <c r="QFR398" s="247"/>
      <c r="QFS398" s="247"/>
      <c r="QFT398" s="247"/>
      <c r="QFU398" s="247"/>
      <c r="QFV398" s="247"/>
      <c r="QFW398" s="247"/>
      <c r="QFX398" s="247"/>
      <c r="QFY398" s="247"/>
      <c r="QFZ398" s="247"/>
      <c r="QGA398" s="247"/>
      <c r="QGB398" s="247"/>
      <c r="QGC398" s="247"/>
      <c r="QGD398" s="247"/>
      <c r="QGE398" s="247"/>
      <c r="QGF398" s="247"/>
      <c r="QGG398" s="247"/>
      <c r="QGH398" s="247"/>
      <c r="QGI398" s="247"/>
      <c r="QGJ398" s="247"/>
      <c r="QGK398" s="247"/>
      <c r="QGL398" s="247"/>
      <c r="QGM398" s="247"/>
      <c r="QGN398" s="247"/>
      <c r="QGO398" s="247"/>
      <c r="QGP398" s="247"/>
      <c r="QGQ398" s="247"/>
      <c r="QGR398" s="247"/>
      <c r="QGS398" s="247"/>
      <c r="QGT398" s="247"/>
      <c r="QGU398" s="247"/>
      <c r="QGV398" s="247"/>
      <c r="QGW398" s="247"/>
      <c r="QGX398" s="247"/>
      <c r="QGY398" s="247"/>
      <c r="QGZ398" s="247"/>
      <c r="QHA398" s="247"/>
      <c r="QHB398" s="247"/>
      <c r="QHC398" s="247"/>
      <c r="QHD398" s="247"/>
      <c r="QHE398" s="247"/>
      <c r="QHF398" s="247"/>
      <c r="QHG398" s="247"/>
      <c r="QHH398" s="247"/>
      <c r="QHI398" s="247"/>
      <c r="QHJ398" s="247"/>
      <c r="QHK398" s="247"/>
      <c r="QHL398" s="247"/>
      <c r="QHM398" s="247"/>
      <c r="QHN398" s="247"/>
      <c r="QHO398" s="247"/>
      <c r="QHP398" s="247"/>
      <c r="QHQ398" s="247"/>
      <c r="QHR398" s="247"/>
      <c r="QHS398" s="247"/>
      <c r="QHT398" s="247"/>
      <c r="QHU398" s="247"/>
      <c r="QHV398" s="247"/>
      <c r="QHW398" s="247"/>
      <c r="QHX398" s="247"/>
      <c r="QHY398" s="247"/>
      <c r="QHZ398" s="247"/>
      <c r="QIA398" s="247"/>
      <c r="QIB398" s="247"/>
      <c r="QIC398" s="247"/>
      <c r="QID398" s="247"/>
      <c r="QIE398" s="247"/>
      <c r="QIF398" s="247"/>
      <c r="QIG398" s="247"/>
      <c r="QIH398" s="247"/>
      <c r="QII398" s="247"/>
      <c r="QIJ398" s="247"/>
      <c r="QIK398" s="247"/>
      <c r="QIL398" s="247"/>
      <c r="QIM398" s="247"/>
      <c r="QIN398" s="247"/>
      <c r="QIO398" s="247"/>
      <c r="QIP398" s="247"/>
      <c r="QIQ398" s="247"/>
      <c r="QIR398" s="247"/>
      <c r="QIS398" s="247"/>
      <c r="QIT398" s="247"/>
      <c r="QIU398" s="247"/>
      <c r="QIV398" s="247"/>
      <c r="QIW398" s="247"/>
      <c r="QIX398" s="247"/>
      <c r="QIY398" s="247"/>
      <c r="QIZ398" s="247"/>
      <c r="QJA398" s="247"/>
      <c r="QJB398" s="247"/>
      <c r="QJC398" s="247"/>
      <c r="QJD398" s="247"/>
      <c r="QJE398" s="247"/>
      <c r="QJF398" s="247"/>
      <c r="QJG398" s="247"/>
      <c r="QJH398" s="247"/>
      <c r="QJI398" s="247"/>
      <c r="QJJ398" s="247"/>
      <c r="QJK398" s="247"/>
      <c r="QJL398" s="247"/>
      <c r="QJM398" s="247"/>
      <c r="QJN398" s="247"/>
      <c r="QJO398" s="247"/>
      <c r="QJP398" s="247"/>
      <c r="QJQ398" s="247"/>
      <c r="QJR398" s="247"/>
      <c r="QJS398" s="247"/>
      <c r="QJT398" s="247"/>
      <c r="QJU398" s="247"/>
      <c r="QJV398" s="247"/>
      <c r="QJW398" s="247"/>
      <c r="QJX398" s="247"/>
      <c r="QJY398" s="247"/>
      <c r="QJZ398" s="247"/>
      <c r="QKA398" s="247"/>
      <c r="QKB398" s="247"/>
      <c r="QKC398" s="247"/>
      <c r="QKD398" s="247"/>
      <c r="QKE398" s="247"/>
      <c r="QKF398" s="247"/>
      <c r="QKG398" s="247"/>
      <c r="QKH398" s="247"/>
      <c r="QKI398" s="247"/>
      <c r="QKJ398" s="247"/>
      <c r="QKK398" s="247"/>
      <c r="QKL398" s="247"/>
      <c r="QKM398" s="247"/>
      <c r="QKN398" s="247"/>
      <c r="QKO398" s="247"/>
      <c r="QKP398" s="247"/>
      <c r="QKQ398" s="247"/>
      <c r="QKR398" s="247"/>
      <c r="QKS398" s="247"/>
      <c r="QKT398" s="247"/>
      <c r="QKU398" s="247"/>
      <c r="QKV398" s="247"/>
      <c r="QKW398" s="247"/>
      <c r="QKX398" s="247"/>
      <c r="QKY398" s="247"/>
      <c r="QKZ398" s="247"/>
      <c r="QLA398" s="247"/>
      <c r="QLB398" s="247"/>
      <c r="QLC398" s="247"/>
      <c r="QLD398" s="247"/>
      <c r="QLE398" s="247"/>
      <c r="QLF398" s="247"/>
      <c r="QLG398" s="247"/>
      <c r="QLH398" s="247"/>
      <c r="QLI398" s="247"/>
      <c r="QLJ398" s="247"/>
      <c r="QLK398" s="247"/>
      <c r="QLL398" s="247"/>
      <c r="QLM398" s="247"/>
      <c r="QLN398" s="247"/>
      <c r="QLO398" s="247"/>
      <c r="QLP398" s="247"/>
      <c r="QLQ398" s="247"/>
      <c r="QLR398" s="247"/>
      <c r="QLS398" s="247"/>
      <c r="QLT398" s="247"/>
      <c r="QLU398" s="247"/>
      <c r="QLV398" s="247"/>
      <c r="QLW398" s="247"/>
      <c r="QLX398" s="247"/>
      <c r="QLY398" s="247"/>
      <c r="QLZ398" s="247"/>
      <c r="QMA398" s="247"/>
      <c r="QMB398" s="247"/>
      <c r="QMC398" s="247"/>
      <c r="QMD398" s="247"/>
      <c r="QME398" s="247"/>
      <c r="QMF398" s="247"/>
      <c r="QMG398" s="247"/>
      <c r="QMH398" s="247"/>
      <c r="QMI398" s="247"/>
      <c r="QMJ398" s="247"/>
      <c r="QMK398" s="247"/>
      <c r="QML398" s="247"/>
      <c r="QMM398" s="247"/>
      <c r="QMN398" s="247"/>
      <c r="QMO398" s="247"/>
      <c r="QMP398" s="247"/>
      <c r="QMQ398" s="247"/>
      <c r="QMR398" s="247"/>
      <c r="QMS398" s="247"/>
      <c r="QMT398" s="247"/>
      <c r="QMU398" s="247"/>
      <c r="QMV398" s="247"/>
      <c r="QMW398" s="247"/>
      <c r="QMX398" s="247"/>
      <c r="QMY398" s="247"/>
      <c r="QMZ398" s="247"/>
      <c r="QNA398" s="247"/>
      <c r="QNB398" s="247"/>
      <c r="QNC398" s="247"/>
      <c r="QND398" s="247"/>
      <c r="QNE398" s="247"/>
      <c r="QNF398" s="247"/>
      <c r="QNG398" s="247"/>
      <c r="QNH398" s="247"/>
      <c r="QNI398" s="247"/>
      <c r="QNJ398" s="247"/>
      <c r="QNK398" s="247"/>
      <c r="QNL398" s="247"/>
      <c r="QNM398" s="247"/>
      <c r="QNN398" s="247"/>
      <c r="QNO398" s="247"/>
      <c r="QNP398" s="247"/>
      <c r="QNQ398" s="247"/>
      <c r="QNR398" s="247"/>
      <c r="QNS398" s="247"/>
      <c r="QNT398" s="247"/>
      <c r="QNU398" s="247"/>
      <c r="QNV398" s="247"/>
      <c r="QNW398" s="247"/>
      <c r="QNX398" s="247"/>
      <c r="QNY398" s="247"/>
      <c r="QNZ398" s="247"/>
      <c r="QOA398" s="247"/>
      <c r="QOB398" s="247"/>
      <c r="QOC398" s="247"/>
      <c r="QOD398" s="247"/>
      <c r="QOE398" s="247"/>
      <c r="QOF398" s="247"/>
      <c r="QOG398" s="247"/>
      <c r="QOH398" s="247"/>
      <c r="QOI398" s="247"/>
      <c r="QOJ398" s="247"/>
      <c r="QOK398" s="247"/>
      <c r="QOL398" s="247"/>
      <c r="QOM398" s="247"/>
      <c r="QON398" s="247"/>
      <c r="QOO398" s="247"/>
      <c r="QOP398" s="247"/>
      <c r="QOQ398" s="247"/>
      <c r="QOR398" s="247"/>
      <c r="QOS398" s="247"/>
      <c r="QOT398" s="247"/>
      <c r="QOU398" s="247"/>
      <c r="QOV398" s="247"/>
      <c r="QOW398" s="247"/>
      <c r="QOX398" s="247"/>
      <c r="QOY398" s="247"/>
      <c r="QOZ398" s="247"/>
      <c r="QPA398" s="247"/>
      <c r="QPB398" s="247"/>
      <c r="QPC398" s="247"/>
      <c r="QPD398" s="247"/>
      <c r="QPE398" s="247"/>
      <c r="QPF398" s="247"/>
      <c r="QPG398" s="247"/>
      <c r="QPH398" s="247"/>
      <c r="QPI398" s="247"/>
      <c r="QPJ398" s="247"/>
      <c r="QPK398" s="247"/>
      <c r="QPL398" s="247"/>
      <c r="QPM398" s="247"/>
      <c r="QPN398" s="247"/>
      <c r="QPO398" s="247"/>
      <c r="QPP398" s="247"/>
      <c r="QPQ398" s="247"/>
      <c r="QPR398" s="247"/>
      <c r="QPS398" s="247"/>
      <c r="QPT398" s="247"/>
      <c r="QPU398" s="247"/>
      <c r="QPV398" s="247"/>
      <c r="QPW398" s="247"/>
      <c r="QPX398" s="247"/>
      <c r="QPY398" s="247"/>
      <c r="QPZ398" s="247"/>
      <c r="QQA398" s="247"/>
      <c r="QQB398" s="247"/>
      <c r="QQC398" s="247"/>
      <c r="QQD398" s="247"/>
      <c r="QQE398" s="247"/>
      <c r="QQF398" s="247"/>
      <c r="QQG398" s="247"/>
      <c r="QQH398" s="247"/>
      <c r="QQI398" s="247"/>
      <c r="QQJ398" s="247"/>
      <c r="QQK398" s="247"/>
      <c r="QQL398" s="247"/>
      <c r="QQM398" s="247"/>
      <c r="QQN398" s="247"/>
      <c r="QQO398" s="247"/>
      <c r="QQP398" s="247"/>
      <c r="QQQ398" s="247"/>
      <c r="QQR398" s="247"/>
      <c r="QQS398" s="247"/>
      <c r="QQT398" s="247"/>
      <c r="QQU398" s="247"/>
      <c r="QQV398" s="247"/>
      <c r="QQW398" s="247"/>
      <c r="QQX398" s="247"/>
      <c r="QQY398" s="247"/>
      <c r="QQZ398" s="247"/>
      <c r="QRA398" s="247"/>
      <c r="QRB398" s="247"/>
      <c r="QRC398" s="247"/>
      <c r="QRD398" s="247"/>
      <c r="QRE398" s="247"/>
      <c r="QRF398" s="247"/>
      <c r="QRG398" s="247"/>
      <c r="QRH398" s="247"/>
      <c r="QRI398" s="247"/>
      <c r="QRJ398" s="247"/>
      <c r="QRK398" s="247"/>
      <c r="QRL398" s="247"/>
      <c r="QRM398" s="247"/>
      <c r="QRN398" s="247"/>
      <c r="QRO398" s="247"/>
      <c r="QRP398" s="247"/>
      <c r="QRQ398" s="247"/>
      <c r="QRR398" s="247"/>
      <c r="QRS398" s="247"/>
      <c r="QRT398" s="247"/>
      <c r="QRU398" s="247"/>
      <c r="QRV398" s="247"/>
      <c r="QRW398" s="247"/>
      <c r="QRX398" s="247"/>
      <c r="QRY398" s="247"/>
      <c r="QRZ398" s="247"/>
      <c r="QSA398" s="247"/>
      <c r="QSB398" s="247"/>
      <c r="QSC398" s="247"/>
      <c r="QSD398" s="247"/>
      <c r="QSE398" s="247"/>
      <c r="QSF398" s="247"/>
      <c r="QSG398" s="247"/>
      <c r="QSH398" s="247"/>
      <c r="QSI398" s="247"/>
      <c r="QSJ398" s="247"/>
      <c r="QSK398" s="247"/>
      <c r="QSL398" s="247"/>
      <c r="QSM398" s="247"/>
      <c r="QSN398" s="247"/>
      <c r="QSO398" s="247"/>
      <c r="QSP398" s="247"/>
      <c r="QSQ398" s="247"/>
      <c r="QSR398" s="247"/>
      <c r="QSS398" s="247"/>
      <c r="QST398" s="247"/>
      <c r="QSU398" s="247"/>
      <c r="QSV398" s="247"/>
      <c r="QSW398" s="247"/>
      <c r="QSX398" s="247"/>
      <c r="QSY398" s="247"/>
      <c r="QSZ398" s="247"/>
      <c r="QTA398" s="247"/>
      <c r="QTB398" s="247"/>
      <c r="QTC398" s="247"/>
      <c r="QTD398" s="247"/>
      <c r="QTE398" s="247"/>
      <c r="QTF398" s="247"/>
      <c r="QTG398" s="247"/>
      <c r="QTH398" s="247"/>
      <c r="QTI398" s="247"/>
      <c r="QTJ398" s="247"/>
      <c r="QTK398" s="247"/>
      <c r="QTL398" s="247"/>
      <c r="QTM398" s="247"/>
      <c r="QTN398" s="247"/>
      <c r="QTO398" s="247"/>
      <c r="QTP398" s="247"/>
      <c r="QTQ398" s="247"/>
      <c r="QTR398" s="247"/>
      <c r="QTS398" s="247"/>
      <c r="QTT398" s="247"/>
      <c r="QTU398" s="247"/>
      <c r="QTV398" s="247"/>
      <c r="QTW398" s="247"/>
      <c r="QTX398" s="247"/>
      <c r="QTY398" s="247"/>
      <c r="QTZ398" s="247"/>
      <c r="QUA398" s="247"/>
      <c r="QUB398" s="247"/>
      <c r="QUC398" s="247"/>
      <c r="QUD398" s="247"/>
      <c r="QUE398" s="247"/>
      <c r="QUF398" s="247"/>
      <c r="QUG398" s="247"/>
      <c r="QUH398" s="247"/>
      <c r="QUI398" s="247"/>
      <c r="QUJ398" s="247"/>
      <c r="QUK398" s="247"/>
      <c r="QUL398" s="247"/>
      <c r="QUM398" s="247"/>
      <c r="QUN398" s="247"/>
      <c r="QUO398" s="247"/>
      <c r="QUP398" s="247"/>
      <c r="QUQ398" s="247"/>
      <c r="QUR398" s="247"/>
      <c r="QUS398" s="247"/>
      <c r="QUT398" s="247"/>
      <c r="QUU398" s="247"/>
      <c r="QUV398" s="247"/>
      <c r="QUW398" s="247"/>
      <c r="QUX398" s="247"/>
      <c r="QUY398" s="247"/>
      <c r="QUZ398" s="247"/>
      <c r="QVA398" s="247"/>
      <c r="QVB398" s="247"/>
      <c r="QVC398" s="247"/>
      <c r="QVD398" s="247"/>
      <c r="QVE398" s="247"/>
      <c r="QVF398" s="247"/>
      <c r="QVG398" s="247"/>
      <c r="QVH398" s="247"/>
      <c r="QVI398" s="247"/>
      <c r="QVJ398" s="247"/>
      <c r="QVK398" s="247"/>
      <c r="QVL398" s="247"/>
      <c r="QVM398" s="247"/>
      <c r="QVN398" s="247"/>
      <c r="QVO398" s="247"/>
      <c r="QVP398" s="247"/>
      <c r="QVQ398" s="247"/>
      <c r="QVR398" s="247"/>
      <c r="QVS398" s="247"/>
      <c r="QVT398" s="247"/>
      <c r="QVU398" s="247"/>
      <c r="QVV398" s="247"/>
      <c r="QVW398" s="247"/>
      <c r="QVX398" s="247"/>
      <c r="QVY398" s="247"/>
      <c r="QVZ398" s="247"/>
      <c r="QWA398" s="247"/>
      <c r="QWB398" s="247"/>
      <c r="QWC398" s="247"/>
      <c r="QWD398" s="247"/>
      <c r="QWE398" s="247"/>
      <c r="QWF398" s="247"/>
      <c r="QWG398" s="247"/>
      <c r="QWH398" s="247"/>
      <c r="QWI398" s="247"/>
      <c r="QWJ398" s="247"/>
      <c r="QWK398" s="247"/>
      <c r="QWL398" s="247"/>
      <c r="QWM398" s="247"/>
      <c r="QWN398" s="247"/>
      <c r="QWO398" s="247"/>
      <c r="QWP398" s="247"/>
      <c r="QWQ398" s="247"/>
      <c r="QWR398" s="247"/>
      <c r="QWS398" s="247"/>
      <c r="QWT398" s="247"/>
      <c r="QWU398" s="247"/>
      <c r="QWV398" s="247"/>
      <c r="QWW398" s="247"/>
      <c r="QWX398" s="247"/>
      <c r="QWY398" s="247"/>
      <c r="QWZ398" s="247"/>
      <c r="QXA398" s="247"/>
      <c r="QXB398" s="247"/>
      <c r="QXC398" s="247"/>
      <c r="QXD398" s="247"/>
      <c r="QXE398" s="247"/>
      <c r="QXF398" s="247"/>
      <c r="QXG398" s="247"/>
      <c r="QXH398" s="247"/>
      <c r="QXI398" s="247"/>
      <c r="QXJ398" s="247"/>
      <c r="QXK398" s="247"/>
      <c r="QXL398" s="247"/>
      <c r="QXM398" s="247"/>
      <c r="QXN398" s="247"/>
      <c r="QXO398" s="247"/>
      <c r="QXP398" s="247"/>
      <c r="QXQ398" s="247"/>
      <c r="QXR398" s="247"/>
      <c r="QXS398" s="247"/>
      <c r="QXT398" s="247"/>
      <c r="QXU398" s="247"/>
      <c r="QXV398" s="247"/>
      <c r="QXW398" s="247"/>
      <c r="QXX398" s="247"/>
      <c r="QXY398" s="247"/>
      <c r="QXZ398" s="247"/>
      <c r="QYA398" s="247"/>
      <c r="QYB398" s="247"/>
      <c r="QYC398" s="247"/>
      <c r="QYD398" s="247"/>
      <c r="QYE398" s="247"/>
      <c r="QYF398" s="247"/>
      <c r="QYG398" s="247"/>
      <c r="QYH398" s="247"/>
      <c r="QYI398" s="247"/>
      <c r="QYJ398" s="247"/>
      <c r="QYK398" s="247"/>
      <c r="QYL398" s="247"/>
      <c r="QYM398" s="247"/>
      <c r="QYN398" s="247"/>
      <c r="QYO398" s="247"/>
      <c r="QYP398" s="247"/>
      <c r="QYQ398" s="247"/>
      <c r="QYR398" s="247"/>
      <c r="QYS398" s="247"/>
      <c r="QYT398" s="247"/>
      <c r="QYU398" s="247"/>
      <c r="QYV398" s="247"/>
      <c r="QYW398" s="247"/>
      <c r="QYX398" s="247"/>
      <c r="QYY398" s="247"/>
      <c r="QYZ398" s="247"/>
      <c r="QZA398" s="247"/>
      <c r="QZB398" s="247"/>
      <c r="QZC398" s="247"/>
      <c r="QZD398" s="247"/>
      <c r="QZE398" s="247"/>
      <c r="QZF398" s="247"/>
      <c r="QZG398" s="247"/>
      <c r="QZH398" s="247"/>
      <c r="QZI398" s="247"/>
      <c r="QZJ398" s="247"/>
      <c r="QZK398" s="247"/>
      <c r="QZL398" s="247"/>
      <c r="QZM398" s="247"/>
      <c r="QZN398" s="247"/>
      <c r="QZO398" s="247"/>
      <c r="QZP398" s="247"/>
      <c r="QZQ398" s="247"/>
      <c r="QZR398" s="247"/>
      <c r="QZS398" s="247"/>
      <c r="QZT398" s="247"/>
      <c r="QZU398" s="247"/>
      <c r="QZV398" s="247"/>
      <c r="QZW398" s="247"/>
      <c r="QZX398" s="247"/>
      <c r="QZY398" s="247"/>
      <c r="QZZ398" s="247"/>
      <c r="RAA398" s="247"/>
      <c r="RAB398" s="247"/>
      <c r="RAC398" s="247"/>
      <c r="RAD398" s="247"/>
      <c r="RAE398" s="247"/>
      <c r="RAF398" s="247"/>
      <c r="RAG398" s="247"/>
      <c r="RAH398" s="247"/>
      <c r="RAI398" s="247"/>
      <c r="RAJ398" s="247"/>
      <c r="RAK398" s="247"/>
      <c r="RAL398" s="247"/>
      <c r="RAM398" s="247"/>
      <c r="RAN398" s="247"/>
      <c r="RAO398" s="247"/>
      <c r="RAP398" s="247"/>
      <c r="RAQ398" s="247"/>
      <c r="RAR398" s="247"/>
      <c r="RAS398" s="247"/>
      <c r="RAT398" s="247"/>
      <c r="RAU398" s="247"/>
      <c r="RAV398" s="247"/>
      <c r="RAW398" s="247"/>
      <c r="RAX398" s="247"/>
      <c r="RAY398" s="247"/>
      <c r="RAZ398" s="247"/>
      <c r="RBA398" s="247"/>
      <c r="RBB398" s="247"/>
      <c r="RBC398" s="247"/>
      <c r="RBD398" s="247"/>
      <c r="RBE398" s="247"/>
      <c r="RBF398" s="247"/>
      <c r="RBG398" s="247"/>
      <c r="RBH398" s="247"/>
      <c r="RBI398" s="247"/>
      <c r="RBJ398" s="247"/>
      <c r="RBK398" s="247"/>
      <c r="RBL398" s="247"/>
      <c r="RBM398" s="247"/>
      <c r="RBN398" s="247"/>
      <c r="RBO398" s="247"/>
      <c r="RBP398" s="247"/>
      <c r="RBQ398" s="247"/>
      <c r="RBR398" s="247"/>
      <c r="RBS398" s="247"/>
      <c r="RBT398" s="247"/>
      <c r="RBU398" s="247"/>
      <c r="RBV398" s="247"/>
      <c r="RBW398" s="247"/>
      <c r="RBX398" s="247"/>
      <c r="RBY398" s="247"/>
      <c r="RBZ398" s="247"/>
      <c r="RCA398" s="247"/>
      <c r="RCB398" s="247"/>
      <c r="RCC398" s="247"/>
      <c r="RCD398" s="247"/>
      <c r="RCE398" s="247"/>
      <c r="RCF398" s="247"/>
      <c r="RCG398" s="247"/>
      <c r="RCH398" s="247"/>
      <c r="RCI398" s="247"/>
      <c r="RCJ398" s="247"/>
      <c r="RCK398" s="247"/>
      <c r="RCL398" s="247"/>
      <c r="RCM398" s="247"/>
      <c r="RCN398" s="247"/>
      <c r="RCO398" s="247"/>
      <c r="RCP398" s="247"/>
      <c r="RCQ398" s="247"/>
      <c r="RCR398" s="247"/>
      <c r="RCS398" s="247"/>
      <c r="RCT398" s="247"/>
      <c r="RCU398" s="247"/>
      <c r="RCV398" s="247"/>
      <c r="RCW398" s="247"/>
      <c r="RCX398" s="247"/>
      <c r="RCY398" s="247"/>
      <c r="RCZ398" s="247"/>
      <c r="RDA398" s="247"/>
      <c r="RDB398" s="247"/>
      <c r="RDC398" s="247"/>
      <c r="RDD398" s="247"/>
      <c r="RDE398" s="247"/>
      <c r="RDF398" s="247"/>
      <c r="RDG398" s="247"/>
      <c r="RDH398" s="247"/>
      <c r="RDI398" s="247"/>
      <c r="RDJ398" s="247"/>
      <c r="RDK398" s="247"/>
      <c r="RDL398" s="247"/>
      <c r="RDM398" s="247"/>
      <c r="RDN398" s="247"/>
      <c r="RDO398" s="247"/>
      <c r="RDP398" s="247"/>
      <c r="RDQ398" s="247"/>
      <c r="RDR398" s="247"/>
      <c r="RDS398" s="247"/>
      <c r="RDT398" s="247"/>
      <c r="RDU398" s="247"/>
      <c r="RDV398" s="247"/>
      <c r="RDW398" s="247"/>
      <c r="RDX398" s="247"/>
      <c r="RDY398" s="247"/>
      <c r="RDZ398" s="247"/>
      <c r="REA398" s="247"/>
      <c r="REB398" s="247"/>
      <c r="REC398" s="247"/>
      <c r="RED398" s="247"/>
      <c r="REE398" s="247"/>
      <c r="REF398" s="247"/>
      <c r="REG398" s="247"/>
      <c r="REH398" s="247"/>
      <c r="REI398" s="247"/>
      <c r="REJ398" s="247"/>
      <c r="REK398" s="247"/>
      <c r="REL398" s="247"/>
      <c r="REM398" s="247"/>
      <c r="REN398" s="247"/>
      <c r="REO398" s="247"/>
      <c r="REP398" s="247"/>
      <c r="REQ398" s="247"/>
      <c r="RER398" s="247"/>
      <c r="RES398" s="247"/>
      <c r="RET398" s="247"/>
      <c r="REU398" s="247"/>
      <c r="REV398" s="247"/>
      <c r="REW398" s="247"/>
      <c r="REX398" s="247"/>
      <c r="REY398" s="247"/>
      <c r="REZ398" s="247"/>
      <c r="RFA398" s="247"/>
      <c r="RFB398" s="247"/>
      <c r="RFC398" s="247"/>
      <c r="RFD398" s="247"/>
      <c r="RFE398" s="247"/>
      <c r="RFF398" s="247"/>
      <c r="RFG398" s="247"/>
      <c r="RFH398" s="247"/>
      <c r="RFI398" s="247"/>
      <c r="RFJ398" s="247"/>
      <c r="RFK398" s="247"/>
      <c r="RFL398" s="247"/>
      <c r="RFM398" s="247"/>
      <c r="RFN398" s="247"/>
      <c r="RFO398" s="247"/>
      <c r="RFP398" s="247"/>
      <c r="RFQ398" s="247"/>
      <c r="RFR398" s="247"/>
      <c r="RFS398" s="247"/>
      <c r="RFT398" s="247"/>
      <c r="RFU398" s="247"/>
      <c r="RFV398" s="247"/>
      <c r="RFW398" s="247"/>
      <c r="RFX398" s="247"/>
      <c r="RFY398" s="247"/>
      <c r="RFZ398" s="247"/>
      <c r="RGA398" s="247"/>
      <c r="RGB398" s="247"/>
      <c r="RGC398" s="247"/>
      <c r="RGD398" s="247"/>
      <c r="RGE398" s="247"/>
      <c r="RGF398" s="247"/>
      <c r="RGG398" s="247"/>
      <c r="RGH398" s="247"/>
      <c r="RGI398" s="247"/>
      <c r="RGJ398" s="247"/>
      <c r="RGK398" s="247"/>
      <c r="RGL398" s="247"/>
      <c r="RGM398" s="247"/>
      <c r="RGN398" s="247"/>
      <c r="RGO398" s="247"/>
      <c r="RGP398" s="247"/>
      <c r="RGQ398" s="247"/>
      <c r="RGR398" s="247"/>
      <c r="RGS398" s="247"/>
      <c r="RGT398" s="247"/>
      <c r="RGU398" s="247"/>
      <c r="RGV398" s="247"/>
      <c r="RGW398" s="247"/>
      <c r="RGX398" s="247"/>
      <c r="RGY398" s="247"/>
      <c r="RGZ398" s="247"/>
      <c r="RHA398" s="247"/>
      <c r="RHB398" s="247"/>
      <c r="RHC398" s="247"/>
      <c r="RHD398" s="247"/>
      <c r="RHE398" s="247"/>
      <c r="RHF398" s="247"/>
      <c r="RHG398" s="247"/>
      <c r="RHH398" s="247"/>
      <c r="RHI398" s="247"/>
      <c r="RHJ398" s="247"/>
      <c r="RHK398" s="247"/>
      <c r="RHL398" s="247"/>
      <c r="RHM398" s="247"/>
      <c r="RHN398" s="247"/>
      <c r="RHO398" s="247"/>
      <c r="RHP398" s="247"/>
      <c r="RHQ398" s="247"/>
      <c r="RHR398" s="247"/>
      <c r="RHS398" s="247"/>
      <c r="RHT398" s="247"/>
      <c r="RHU398" s="247"/>
      <c r="RHV398" s="247"/>
      <c r="RHW398" s="247"/>
      <c r="RHX398" s="247"/>
      <c r="RHY398" s="247"/>
      <c r="RHZ398" s="247"/>
      <c r="RIA398" s="247"/>
      <c r="RIB398" s="247"/>
      <c r="RIC398" s="247"/>
      <c r="RID398" s="247"/>
      <c r="RIE398" s="247"/>
      <c r="RIF398" s="247"/>
      <c r="RIG398" s="247"/>
      <c r="RIH398" s="247"/>
      <c r="RII398" s="247"/>
      <c r="RIJ398" s="247"/>
      <c r="RIK398" s="247"/>
      <c r="RIL398" s="247"/>
      <c r="RIM398" s="247"/>
      <c r="RIN398" s="247"/>
      <c r="RIO398" s="247"/>
      <c r="RIP398" s="247"/>
      <c r="RIQ398" s="247"/>
      <c r="RIR398" s="247"/>
      <c r="RIS398" s="247"/>
      <c r="RIT398" s="247"/>
      <c r="RIU398" s="247"/>
      <c r="RIV398" s="247"/>
      <c r="RIW398" s="247"/>
      <c r="RIX398" s="247"/>
      <c r="RIY398" s="247"/>
      <c r="RIZ398" s="247"/>
      <c r="RJA398" s="247"/>
      <c r="RJB398" s="247"/>
      <c r="RJC398" s="247"/>
      <c r="RJD398" s="247"/>
      <c r="RJE398" s="247"/>
      <c r="RJF398" s="247"/>
      <c r="RJG398" s="247"/>
      <c r="RJH398" s="247"/>
      <c r="RJI398" s="247"/>
      <c r="RJJ398" s="247"/>
      <c r="RJK398" s="247"/>
      <c r="RJL398" s="247"/>
      <c r="RJM398" s="247"/>
      <c r="RJN398" s="247"/>
      <c r="RJO398" s="247"/>
      <c r="RJP398" s="247"/>
      <c r="RJQ398" s="247"/>
      <c r="RJR398" s="247"/>
      <c r="RJS398" s="247"/>
      <c r="RJT398" s="247"/>
      <c r="RJU398" s="247"/>
      <c r="RJV398" s="247"/>
      <c r="RJW398" s="247"/>
      <c r="RJX398" s="247"/>
      <c r="RJY398" s="247"/>
      <c r="RJZ398" s="247"/>
      <c r="RKA398" s="247"/>
      <c r="RKB398" s="247"/>
      <c r="RKC398" s="247"/>
      <c r="RKD398" s="247"/>
      <c r="RKE398" s="247"/>
      <c r="RKF398" s="247"/>
      <c r="RKG398" s="247"/>
      <c r="RKH398" s="247"/>
      <c r="RKI398" s="247"/>
      <c r="RKJ398" s="247"/>
      <c r="RKK398" s="247"/>
      <c r="RKL398" s="247"/>
      <c r="RKM398" s="247"/>
      <c r="RKN398" s="247"/>
      <c r="RKO398" s="247"/>
      <c r="RKP398" s="247"/>
      <c r="RKQ398" s="247"/>
      <c r="RKR398" s="247"/>
      <c r="RKS398" s="247"/>
      <c r="RKT398" s="247"/>
      <c r="RKU398" s="247"/>
      <c r="RKV398" s="247"/>
      <c r="RKW398" s="247"/>
      <c r="RKX398" s="247"/>
      <c r="RKY398" s="247"/>
      <c r="RKZ398" s="247"/>
      <c r="RLA398" s="247"/>
      <c r="RLB398" s="247"/>
      <c r="RLC398" s="247"/>
      <c r="RLD398" s="247"/>
      <c r="RLE398" s="247"/>
      <c r="RLF398" s="247"/>
      <c r="RLG398" s="247"/>
      <c r="RLH398" s="247"/>
      <c r="RLI398" s="247"/>
      <c r="RLJ398" s="247"/>
      <c r="RLK398" s="247"/>
      <c r="RLL398" s="247"/>
      <c r="RLM398" s="247"/>
      <c r="RLN398" s="247"/>
      <c r="RLO398" s="247"/>
      <c r="RLP398" s="247"/>
      <c r="RLQ398" s="247"/>
      <c r="RLR398" s="247"/>
      <c r="RLS398" s="247"/>
      <c r="RLT398" s="247"/>
      <c r="RLU398" s="247"/>
      <c r="RLV398" s="247"/>
      <c r="RLW398" s="247"/>
      <c r="RLX398" s="247"/>
      <c r="RLY398" s="247"/>
      <c r="RLZ398" s="247"/>
      <c r="RMA398" s="247"/>
      <c r="RMB398" s="247"/>
      <c r="RMC398" s="247"/>
      <c r="RMD398" s="247"/>
      <c r="RME398" s="247"/>
      <c r="RMF398" s="247"/>
      <c r="RMG398" s="247"/>
      <c r="RMH398" s="247"/>
      <c r="RMI398" s="247"/>
      <c r="RMJ398" s="247"/>
      <c r="RMK398" s="247"/>
      <c r="RML398" s="247"/>
      <c r="RMM398" s="247"/>
      <c r="RMN398" s="247"/>
      <c r="RMO398" s="247"/>
      <c r="RMP398" s="247"/>
      <c r="RMQ398" s="247"/>
      <c r="RMR398" s="247"/>
      <c r="RMS398" s="247"/>
      <c r="RMT398" s="247"/>
      <c r="RMU398" s="247"/>
      <c r="RMV398" s="247"/>
      <c r="RMW398" s="247"/>
      <c r="RMX398" s="247"/>
      <c r="RMY398" s="247"/>
      <c r="RMZ398" s="247"/>
      <c r="RNA398" s="247"/>
      <c r="RNB398" s="247"/>
      <c r="RNC398" s="247"/>
      <c r="RND398" s="247"/>
      <c r="RNE398" s="247"/>
      <c r="RNF398" s="247"/>
      <c r="RNG398" s="247"/>
      <c r="RNH398" s="247"/>
      <c r="RNI398" s="247"/>
      <c r="RNJ398" s="247"/>
      <c r="RNK398" s="247"/>
      <c r="RNL398" s="247"/>
      <c r="RNM398" s="247"/>
      <c r="RNN398" s="247"/>
      <c r="RNO398" s="247"/>
      <c r="RNP398" s="247"/>
      <c r="RNQ398" s="247"/>
      <c r="RNR398" s="247"/>
      <c r="RNS398" s="247"/>
      <c r="RNT398" s="247"/>
      <c r="RNU398" s="247"/>
      <c r="RNV398" s="247"/>
      <c r="RNW398" s="247"/>
      <c r="RNX398" s="247"/>
      <c r="RNY398" s="247"/>
      <c r="RNZ398" s="247"/>
      <c r="ROA398" s="247"/>
      <c r="ROB398" s="247"/>
      <c r="ROC398" s="247"/>
      <c r="ROD398" s="247"/>
      <c r="ROE398" s="247"/>
      <c r="ROF398" s="247"/>
      <c r="ROG398" s="247"/>
      <c r="ROH398" s="247"/>
      <c r="ROI398" s="247"/>
      <c r="ROJ398" s="247"/>
      <c r="ROK398" s="247"/>
      <c r="ROL398" s="247"/>
      <c r="ROM398" s="247"/>
      <c r="RON398" s="247"/>
      <c r="ROO398" s="247"/>
      <c r="ROP398" s="247"/>
      <c r="ROQ398" s="247"/>
      <c r="ROR398" s="247"/>
      <c r="ROS398" s="247"/>
      <c r="ROT398" s="247"/>
      <c r="ROU398" s="247"/>
      <c r="ROV398" s="247"/>
      <c r="ROW398" s="247"/>
      <c r="ROX398" s="247"/>
      <c r="ROY398" s="247"/>
      <c r="ROZ398" s="247"/>
      <c r="RPA398" s="247"/>
      <c r="RPB398" s="247"/>
      <c r="RPC398" s="247"/>
      <c r="RPD398" s="247"/>
      <c r="RPE398" s="247"/>
      <c r="RPF398" s="247"/>
      <c r="RPG398" s="247"/>
      <c r="RPH398" s="247"/>
      <c r="RPI398" s="247"/>
      <c r="RPJ398" s="247"/>
      <c r="RPK398" s="247"/>
      <c r="RPL398" s="247"/>
      <c r="RPM398" s="247"/>
      <c r="RPN398" s="247"/>
      <c r="RPO398" s="247"/>
      <c r="RPP398" s="247"/>
      <c r="RPQ398" s="247"/>
      <c r="RPR398" s="247"/>
      <c r="RPS398" s="247"/>
      <c r="RPT398" s="247"/>
      <c r="RPU398" s="247"/>
      <c r="RPV398" s="247"/>
      <c r="RPW398" s="247"/>
      <c r="RPX398" s="247"/>
      <c r="RPY398" s="247"/>
      <c r="RPZ398" s="247"/>
      <c r="RQA398" s="247"/>
      <c r="RQB398" s="247"/>
      <c r="RQC398" s="247"/>
      <c r="RQD398" s="247"/>
      <c r="RQE398" s="247"/>
      <c r="RQF398" s="247"/>
      <c r="RQG398" s="247"/>
      <c r="RQH398" s="247"/>
      <c r="RQI398" s="247"/>
      <c r="RQJ398" s="247"/>
      <c r="RQK398" s="247"/>
      <c r="RQL398" s="247"/>
      <c r="RQM398" s="247"/>
      <c r="RQN398" s="247"/>
      <c r="RQO398" s="247"/>
      <c r="RQP398" s="247"/>
      <c r="RQQ398" s="247"/>
      <c r="RQR398" s="247"/>
      <c r="RQS398" s="247"/>
      <c r="RQT398" s="247"/>
      <c r="RQU398" s="247"/>
      <c r="RQV398" s="247"/>
      <c r="RQW398" s="247"/>
      <c r="RQX398" s="247"/>
      <c r="RQY398" s="247"/>
      <c r="RQZ398" s="247"/>
      <c r="RRA398" s="247"/>
      <c r="RRB398" s="247"/>
      <c r="RRC398" s="247"/>
      <c r="RRD398" s="247"/>
      <c r="RRE398" s="247"/>
      <c r="RRF398" s="247"/>
      <c r="RRG398" s="247"/>
      <c r="RRH398" s="247"/>
      <c r="RRI398" s="247"/>
      <c r="RRJ398" s="247"/>
      <c r="RRK398" s="247"/>
      <c r="RRL398" s="247"/>
      <c r="RRM398" s="247"/>
      <c r="RRN398" s="247"/>
      <c r="RRO398" s="247"/>
      <c r="RRP398" s="247"/>
      <c r="RRQ398" s="247"/>
      <c r="RRR398" s="247"/>
      <c r="RRS398" s="247"/>
      <c r="RRT398" s="247"/>
      <c r="RRU398" s="247"/>
      <c r="RRV398" s="247"/>
      <c r="RRW398" s="247"/>
      <c r="RRX398" s="247"/>
      <c r="RRY398" s="247"/>
      <c r="RRZ398" s="247"/>
      <c r="RSA398" s="247"/>
      <c r="RSB398" s="247"/>
      <c r="RSC398" s="247"/>
      <c r="RSD398" s="247"/>
      <c r="RSE398" s="247"/>
      <c r="RSF398" s="247"/>
      <c r="RSG398" s="247"/>
      <c r="RSH398" s="247"/>
      <c r="RSI398" s="247"/>
      <c r="RSJ398" s="247"/>
      <c r="RSK398" s="247"/>
      <c r="RSL398" s="247"/>
      <c r="RSM398" s="247"/>
      <c r="RSN398" s="247"/>
      <c r="RSO398" s="247"/>
      <c r="RSP398" s="247"/>
      <c r="RSQ398" s="247"/>
      <c r="RSR398" s="247"/>
      <c r="RSS398" s="247"/>
      <c r="RST398" s="247"/>
      <c r="RSU398" s="247"/>
      <c r="RSV398" s="247"/>
      <c r="RSW398" s="247"/>
      <c r="RSX398" s="247"/>
      <c r="RSY398" s="247"/>
      <c r="RSZ398" s="247"/>
      <c r="RTA398" s="247"/>
      <c r="RTB398" s="247"/>
      <c r="RTC398" s="247"/>
      <c r="RTD398" s="247"/>
      <c r="RTE398" s="247"/>
      <c r="RTF398" s="247"/>
      <c r="RTG398" s="247"/>
      <c r="RTH398" s="247"/>
      <c r="RTI398" s="247"/>
      <c r="RTJ398" s="247"/>
      <c r="RTK398" s="247"/>
      <c r="RTL398" s="247"/>
      <c r="RTM398" s="247"/>
      <c r="RTN398" s="247"/>
      <c r="RTO398" s="247"/>
      <c r="RTP398" s="247"/>
      <c r="RTQ398" s="247"/>
      <c r="RTR398" s="247"/>
      <c r="RTS398" s="247"/>
      <c r="RTT398" s="247"/>
      <c r="RTU398" s="247"/>
      <c r="RTV398" s="247"/>
      <c r="RTW398" s="247"/>
      <c r="RTX398" s="247"/>
      <c r="RTY398" s="247"/>
      <c r="RTZ398" s="247"/>
      <c r="RUA398" s="247"/>
      <c r="RUB398" s="247"/>
      <c r="RUC398" s="247"/>
      <c r="RUD398" s="247"/>
      <c r="RUE398" s="247"/>
      <c r="RUF398" s="247"/>
      <c r="RUG398" s="247"/>
      <c r="RUH398" s="247"/>
      <c r="RUI398" s="247"/>
      <c r="RUJ398" s="247"/>
      <c r="RUK398" s="247"/>
      <c r="RUL398" s="247"/>
      <c r="RUM398" s="247"/>
      <c r="RUN398" s="247"/>
      <c r="RUO398" s="247"/>
      <c r="RUP398" s="247"/>
      <c r="RUQ398" s="247"/>
      <c r="RUR398" s="247"/>
      <c r="RUS398" s="247"/>
      <c r="RUT398" s="247"/>
      <c r="RUU398" s="247"/>
      <c r="RUV398" s="247"/>
      <c r="RUW398" s="247"/>
      <c r="RUX398" s="247"/>
      <c r="RUY398" s="247"/>
      <c r="RUZ398" s="247"/>
      <c r="RVA398" s="247"/>
      <c r="RVB398" s="247"/>
      <c r="RVC398" s="247"/>
      <c r="RVD398" s="247"/>
      <c r="RVE398" s="247"/>
      <c r="RVF398" s="247"/>
      <c r="RVG398" s="247"/>
      <c r="RVH398" s="247"/>
      <c r="RVI398" s="247"/>
      <c r="RVJ398" s="247"/>
      <c r="RVK398" s="247"/>
      <c r="RVL398" s="247"/>
      <c r="RVM398" s="247"/>
      <c r="RVN398" s="247"/>
      <c r="RVO398" s="247"/>
      <c r="RVP398" s="247"/>
      <c r="RVQ398" s="247"/>
      <c r="RVR398" s="247"/>
      <c r="RVS398" s="247"/>
      <c r="RVT398" s="247"/>
      <c r="RVU398" s="247"/>
      <c r="RVV398" s="247"/>
      <c r="RVW398" s="247"/>
      <c r="RVX398" s="247"/>
      <c r="RVY398" s="247"/>
      <c r="RVZ398" s="247"/>
      <c r="RWA398" s="247"/>
      <c r="RWB398" s="247"/>
      <c r="RWC398" s="247"/>
      <c r="RWD398" s="247"/>
      <c r="RWE398" s="247"/>
      <c r="RWF398" s="247"/>
      <c r="RWG398" s="247"/>
      <c r="RWH398" s="247"/>
      <c r="RWI398" s="247"/>
      <c r="RWJ398" s="247"/>
      <c r="RWK398" s="247"/>
      <c r="RWL398" s="247"/>
      <c r="RWM398" s="247"/>
      <c r="RWN398" s="247"/>
      <c r="RWO398" s="247"/>
      <c r="RWP398" s="247"/>
      <c r="RWQ398" s="247"/>
      <c r="RWR398" s="247"/>
      <c r="RWS398" s="247"/>
      <c r="RWT398" s="247"/>
      <c r="RWU398" s="247"/>
      <c r="RWV398" s="247"/>
      <c r="RWW398" s="247"/>
      <c r="RWX398" s="247"/>
      <c r="RWY398" s="247"/>
      <c r="RWZ398" s="247"/>
      <c r="RXA398" s="247"/>
      <c r="RXB398" s="247"/>
      <c r="RXC398" s="247"/>
      <c r="RXD398" s="247"/>
      <c r="RXE398" s="247"/>
      <c r="RXF398" s="247"/>
      <c r="RXG398" s="247"/>
      <c r="RXH398" s="247"/>
      <c r="RXI398" s="247"/>
      <c r="RXJ398" s="247"/>
      <c r="RXK398" s="247"/>
      <c r="RXL398" s="247"/>
      <c r="RXM398" s="247"/>
      <c r="RXN398" s="247"/>
      <c r="RXO398" s="247"/>
      <c r="RXP398" s="247"/>
      <c r="RXQ398" s="247"/>
      <c r="RXR398" s="247"/>
      <c r="RXS398" s="247"/>
      <c r="RXT398" s="247"/>
      <c r="RXU398" s="247"/>
      <c r="RXV398" s="247"/>
      <c r="RXW398" s="247"/>
      <c r="RXX398" s="247"/>
      <c r="RXY398" s="247"/>
      <c r="RXZ398" s="247"/>
      <c r="RYA398" s="247"/>
      <c r="RYB398" s="247"/>
      <c r="RYC398" s="247"/>
      <c r="RYD398" s="247"/>
      <c r="RYE398" s="247"/>
      <c r="RYF398" s="247"/>
      <c r="RYG398" s="247"/>
      <c r="RYH398" s="247"/>
      <c r="RYI398" s="247"/>
      <c r="RYJ398" s="247"/>
      <c r="RYK398" s="247"/>
      <c r="RYL398" s="247"/>
      <c r="RYM398" s="247"/>
      <c r="RYN398" s="247"/>
      <c r="RYO398" s="247"/>
      <c r="RYP398" s="247"/>
      <c r="RYQ398" s="247"/>
      <c r="RYR398" s="247"/>
      <c r="RYS398" s="247"/>
      <c r="RYT398" s="247"/>
      <c r="RYU398" s="247"/>
      <c r="RYV398" s="247"/>
      <c r="RYW398" s="247"/>
      <c r="RYX398" s="247"/>
      <c r="RYY398" s="247"/>
      <c r="RYZ398" s="247"/>
      <c r="RZA398" s="247"/>
      <c r="RZB398" s="247"/>
      <c r="RZC398" s="247"/>
      <c r="RZD398" s="247"/>
      <c r="RZE398" s="247"/>
      <c r="RZF398" s="247"/>
      <c r="RZG398" s="247"/>
      <c r="RZH398" s="247"/>
      <c r="RZI398" s="247"/>
      <c r="RZJ398" s="247"/>
      <c r="RZK398" s="247"/>
      <c r="RZL398" s="247"/>
      <c r="RZM398" s="247"/>
      <c r="RZN398" s="247"/>
      <c r="RZO398" s="247"/>
      <c r="RZP398" s="247"/>
      <c r="RZQ398" s="247"/>
      <c r="RZR398" s="247"/>
      <c r="RZS398" s="247"/>
      <c r="RZT398" s="247"/>
      <c r="RZU398" s="247"/>
      <c r="RZV398" s="247"/>
      <c r="RZW398" s="247"/>
      <c r="RZX398" s="247"/>
      <c r="RZY398" s="247"/>
      <c r="RZZ398" s="247"/>
      <c r="SAA398" s="247"/>
      <c r="SAB398" s="247"/>
      <c r="SAC398" s="247"/>
      <c r="SAD398" s="247"/>
      <c r="SAE398" s="247"/>
      <c r="SAF398" s="247"/>
      <c r="SAG398" s="247"/>
      <c r="SAH398" s="247"/>
      <c r="SAI398" s="247"/>
      <c r="SAJ398" s="247"/>
      <c r="SAK398" s="247"/>
      <c r="SAL398" s="247"/>
      <c r="SAM398" s="247"/>
      <c r="SAN398" s="247"/>
      <c r="SAO398" s="247"/>
      <c r="SAP398" s="247"/>
      <c r="SAQ398" s="247"/>
      <c r="SAR398" s="247"/>
      <c r="SAS398" s="247"/>
      <c r="SAT398" s="247"/>
      <c r="SAU398" s="247"/>
      <c r="SAV398" s="247"/>
      <c r="SAW398" s="247"/>
      <c r="SAX398" s="247"/>
      <c r="SAY398" s="247"/>
      <c r="SAZ398" s="247"/>
      <c r="SBA398" s="247"/>
      <c r="SBB398" s="247"/>
      <c r="SBC398" s="247"/>
      <c r="SBD398" s="247"/>
      <c r="SBE398" s="247"/>
      <c r="SBF398" s="247"/>
      <c r="SBG398" s="247"/>
      <c r="SBH398" s="247"/>
      <c r="SBI398" s="247"/>
      <c r="SBJ398" s="247"/>
      <c r="SBK398" s="247"/>
      <c r="SBL398" s="247"/>
      <c r="SBM398" s="247"/>
      <c r="SBN398" s="247"/>
      <c r="SBO398" s="247"/>
      <c r="SBP398" s="247"/>
      <c r="SBQ398" s="247"/>
      <c r="SBR398" s="247"/>
      <c r="SBS398" s="247"/>
      <c r="SBT398" s="247"/>
      <c r="SBU398" s="247"/>
      <c r="SBV398" s="247"/>
      <c r="SBW398" s="247"/>
      <c r="SBX398" s="247"/>
      <c r="SBY398" s="247"/>
      <c r="SBZ398" s="247"/>
      <c r="SCA398" s="247"/>
      <c r="SCB398" s="247"/>
      <c r="SCC398" s="247"/>
      <c r="SCD398" s="247"/>
      <c r="SCE398" s="247"/>
      <c r="SCF398" s="247"/>
      <c r="SCG398" s="247"/>
      <c r="SCH398" s="247"/>
      <c r="SCI398" s="247"/>
      <c r="SCJ398" s="247"/>
      <c r="SCK398" s="247"/>
      <c r="SCL398" s="247"/>
      <c r="SCM398" s="247"/>
      <c r="SCN398" s="247"/>
      <c r="SCO398" s="247"/>
      <c r="SCP398" s="247"/>
      <c r="SCQ398" s="247"/>
      <c r="SCR398" s="247"/>
      <c r="SCS398" s="247"/>
      <c r="SCT398" s="247"/>
      <c r="SCU398" s="247"/>
      <c r="SCV398" s="247"/>
      <c r="SCW398" s="247"/>
      <c r="SCX398" s="247"/>
      <c r="SCY398" s="247"/>
      <c r="SCZ398" s="247"/>
      <c r="SDA398" s="247"/>
      <c r="SDB398" s="247"/>
      <c r="SDC398" s="247"/>
      <c r="SDD398" s="247"/>
      <c r="SDE398" s="247"/>
      <c r="SDF398" s="247"/>
      <c r="SDG398" s="247"/>
      <c r="SDH398" s="247"/>
      <c r="SDI398" s="247"/>
      <c r="SDJ398" s="247"/>
      <c r="SDK398" s="247"/>
      <c r="SDL398" s="247"/>
      <c r="SDM398" s="247"/>
      <c r="SDN398" s="247"/>
      <c r="SDO398" s="247"/>
      <c r="SDP398" s="247"/>
      <c r="SDQ398" s="247"/>
      <c r="SDR398" s="247"/>
      <c r="SDS398" s="247"/>
      <c r="SDT398" s="247"/>
      <c r="SDU398" s="247"/>
      <c r="SDV398" s="247"/>
      <c r="SDW398" s="247"/>
      <c r="SDX398" s="247"/>
      <c r="SDY398" s="247"/>
      <c r="SDZ398" s="247"/>
      <c r="SEA398" s="247"/>
      <c r="SEB398" s="247"/>
      <c r="SEC398" s="247"/>
      <c r="SED398" s="247"/>
      <c r="SEE398" s="247"/>
      <c r="SEF398" s="247"/>
      <c r="SEG398" s="247"/>
      <c r="SEH398" s="247"/>
      <c r="SEI398" s="247"/>
      <c r="SEJ398" s="247"/>
      <c r="SEK398" s="247"/>
      <c r="SEL398" s="247"/>
      <c r="SEM398" s="247"/>
      <c r="SEN398" s="247"/>
      <c r="SEO398" s="247"/>
      <c r="SEP398" s="247"/>
      <c r="SEQ398" s="247"/>
      <c r="SER398" s="247"/>
      <c r="SES398" s="247"/>
      <c r="SET398" s="247"/>
      <c r="SEU398" s="247"/>
      <c r="SEV398" s="247"/>
      <c r="SEW398" s="247"/>
      <c r="SEX398" s="247"/>
      <c r="SEY398" s="247"/>
      <c r="SEZ398" s="247"/>
      <c r="SFA398" s="247"/>
      <c r="SFB398" s="247"/>
      <c r="SFC398" s="247"/>
      <c r="SFD398" s="247"/>
      <c r="SFE398" s="247"/>
      <c r="SFF398" s="247"/>
      <c r="SFG398" s="247"/>
      <c r="SFH398" s="247"/>
      <c r="SFI398" s="247"/>
      <c r="SFJ398" s="247"/>
      <c r="SFK398" s="247"/>
      <c r="SFL398" s="247"/>
      <c r="SFM398" s="247"/>
      <c r="SFN398" s="247"/>
      <c r="SFO398" s="247"/>
      <c r="SFP398" s="247"/>
      <c r="SFQ398" s="247"/>
      <c r="SFR398" s="247"/>
      <c r="SFS398" s="247"/>
      <c r="SFT398" s="247"/>
      <c r="SFU398" s="247"/>
      <c r="SFV398" s="247"/>
      <c r="SFW398" s="247"/>
      <c r="SFX398" s="247"/>
      <c r="SFY398" s="247"/>
      <c r="SFZ398" s="247"/>
      <c r="SGA398" s="247"/>
      <c r="SGB398" s="247"/>
      <c r="SGC398" s="247"/>
      <c r="SGD398" s="247"/>
      <c r="SGE398" s="247"/>
      <c r="SGF398" s="247"/>
      <c r="SGG398" s="247"/>
      <c r="SGH398" s="247"/>
      <c r="SGI398" s="247"/>
      <c r="SGJ398" s="247"/>
      <c r="SGK398" s="247"/>
      <c r="SGL398" s="247"/>
      <c r="SGM398" s="247"/>
      <c r="SGN398" s="247"/>
      <c r="SGO398" s="247"/>
      <c r="SGP398" s="247"/>
      <c r="SGQ398" s="247"/>
      <c r="SGR398" s="247"/>
      <c r="SGS398" s="247"/>
      <c r="SGT398" s="247"/>
      <c r="SGU398" s="247"/>
      <c r="SGV398" s="247"/>
      <c r="SGW398" s="247"/>
      <c r="SGX398" s="247"/>
      <c r="SGY398" s="247"/>
      <c r="SGZ398" s="247"/>
      <c r="SHA398" s="247"/>
      <c r="SHB398" s="247"/>
      <c r="SHC398" s="247"/>
      <c r="SHD398" s="247"/>
      <c r="SHE398" s="247"/>
      <c r="SHF398" s="247"/>
      <c r="SHG398" s="247"/>
      <c r="SHH398" s="247"/>
      <c r="SHI398" s="247"/>
      <c r="SHJ398" s="247"/>
      <c r="SHK398" s="247"/>
      <c r="SHL398" s="247"/>
      <c r="SHM398" s="247"/>
      <c r="SHN398" s="247"/>
      <c r="SHO398" s="247"/>
      <c r="SHP398" s="247"/>
      <c r="SHQ398" s="247"/>
      <c r="SHR398" s="247"/>
      <c r="SHS398" s="247"/>
      <c r="SHT398" s="247"/>
      <c r="SHU398" s="247"/>
      <c r="SHV398" s="247"/>
      <c r="SHW398" s="247"/>
      <c r="SHX398" s="247"/>
      <c r="SHY398" s="247"/>
      <c r="SHZ398" s="247"/>
      <c r="SIA398" s="247"/>
      <c r="SIB398" s="247"/>
      <c r="SIC398" s="247"/>
      <c r="SID398" s="247"/>
      <c r="SIE398" s="247"/>
      <c r="SIF398" s="247"/>
      <c r="SIG398" s="247"/>
      <c r="SIH398" s="247"/>
      <c r="SII398" s="247"/>
      <c r="SIJ398" s="247"/>
      <c r="SIK398" s="247"/>
      <c r="SIL398" s="247"/>
      <c r="SIM398" s="247"/>
      <c r="SIN398" s="247"/>
      <c r="SIO398" s="247"/>
      <c r="SIP398" s="247"/>
      <c r="SIQ398" s="247"/>
      <c r="SIR398" s="247"/>
      <c r="SIS398" s="247"/>
      <c r="SIT398" s="247"/>
      <c r="SIU398" s="247"/>
      <c r="SIV398" s="247"/>
      <c r="SIW398" s="247"/>
      <c r="SIX398" s="247"/>
      <c r="SIY398" s="247"/>
      <c r="SIZ398" s="247"/>
      <c r="SJA398" s="247"/>
      <c r="SJB398" s="247"/>
      <c r="SJC398" s="247"/>
      <c r="SJD398" s="247"/>
      <c r="SJE398" s="247"/>
      <c r="SJF398" s="247"/>
      <c r="SJG398" s="247"/>
      <c r="SJH398" s="247"/>
      <c r="SJI398" s="247"/>
      <c r="SJJ398" s="247"/>
      <c r="SJK398" s="247"/>
      <c r="SJL398" s="247"/>
      <c r="SJM398" s="247"/>
      <c r="SJN398" s="247"/>
      <c r="SJO398" s="247"/>
      <c r="SJP398" s="247"/>
      <c r="SJQ398" s="247"/>
      <c r="SJR398" s="247"/>
      <c r="SJS398" s="247"/>
      <c r="SJT398" s="247"/>
      <c r="SJU398" s="247"/>
      <c r="SJV398" s="247"/>
      <c r="SJW398" s="247"/>
      <c r="SJX398" s="247"/>
      <c r="SJY398" s="247"/>
      <c r="SJZ398" s="247"/>
      <c r="SKA398" s="247"/>
      <c r="SKB398" s="247"/>
      <c r="SKC398" s="247"/>
      <c r="SKD398" s="247"/>
      <c r="SKE398" s="247"/>
      <c r="SKF398" s="247"/>
      <c r="SKG398" s="247"/>
      <c r="SKH398" s="247"/>
      <c r="SKI398" s="247"/>
      <c r="SKJ398" s="247"/>
      <c r="SKK398" s="247"/>
      <c r="SKL398" s="247"/>
      <c r="SKM398" s="247"/>
      <c r="SKN398" s="247"/>
      <c r="SKO398" s="247"/>
      <c r="SKP398" s="247"/>
      <c r="SKQ398" s="247"/>
      <c r="SKR398" s="247"/>
      <c r="SKS398" s="247"/>
      <c r="SKT398" s="247"/>
      <c r="SKU398" s="247"/>
      <c r="SKV398" s="247"/>
      <c r="SKW398" s="247"/>
      <c r="SKX398" s="247"/>
      <c r="SKY398" s="247"/>
      <c r="SKZ398" s="247"/>
      <c r="SLA398" s="247"/>
      <c r="SLB398" s="247"/>
      <c r="SLC398" s="247"/>
      <c r="SLD398" s="247"/>
      <c r="SLE398" s="247"/>
      <c r="SLF398" s="247"/>
      <c r="SLG398" s="247"/>
      <c r="SLH398" s="247"/>
      <c r="SLI398" s="247"/>
      <c r="SLJ398" s="247"/>
      <c r="SLK398" s="247"/>
      <c r="SLL398" s="247"/>
      <c r="SLM398" s="247"/>
      <c r="SLN398" s="247"/>
      <c r="SLO398" s="247"/>
      <c r="SLP398" s="247"/>
      <c r="SLQ398" s="247"/>
      <c r="SLR398" s="247"/>
      <c r="SLS398" s="247"/>
      <c r="SLT398" s="247"/>
      <c r="SLU398" s="247"/>
      <c r="SLV398" s="247"/>
      <c r="SLW398" s="247"/>
      <c r="SLX398" s="247"/>
      <c r="SLY398" s="247"/>
      <c r="SLZ398" s="247"/>
      <c r="SMA398" s="247"/>
      <c r="SMB398" s="247"/>
      <c r="SMC398" s="247"/>
      <c r="SMD398" s="247"/>
      <c r="SME398" s="247"/>
      <c r="SMF398" s="247"/>
      <c r="SMG398" s="247"/>
      <c r="SMH398" s="247"/>
      <c r="SMI398" s="247"/>
      <c r="SMJ398" s="247"/>
      <c r="SMK398" s="247"/>
      <c r="SML398" s="247"/>
      <c r="SMM398" s="247"/>
      <c r="SMN398" s="247"/>
      <c r="SMO398" s="247"/>
      <c r="SMP398" s="247"/>
      <c r="SMQ398" s="247"/>
      <c r="SMR398" s="247"/>
      <c r="SMS398" s="247"/>
      <c r="SMT398" s="247"/>
      <c r="SMU398" s="247"/>
      <c r="SMV398" s="247"/>
      <c r="SMW398" s="247"/>
      <c r="SMX398" s="247"/>
      <c r="SMY398" s="247"/>
      <c r="SMZ398" s="247"/>
      <c r="SNA398" s="247"/>
      <c r="SNB398" s="247"/>
      <c r="SNC398" s="247"/>
      <c r="SND398" s="247"/>
      <c r="SNE398" s="247"/>
      <c r="SNF398" s="247"/>
      <c r="SNG398" s="247"/>
      <c r="SNH398" s="247"/>
      <c r="SNI398" s="247"/>
      <c r="SNJ398" s="247"/>
      <c r="SNK398" s="247"/>
      <c r="SNL398" s="247"/>
      <c r="SNM398" s="247"/>
      <c r="SNN398" s="247"/>
      <c r="SNO398" s="247"/>
      <c r="SNP398" s="247"/>
      <c r="SNQ398" s="247"/>
      <c r="SNR398" s="247"/>
      <c r="SNS398" s="247"/>
      <c r="SNT398" s="247"/>
      <c r="SNU398" s="247"/>
      <c r="SNV398" s="247"/>
      <c r="SNW398" s="247"/>
      <c r="SNX398" s="247"/>
      <c r="SNY398" s="247"/>
      <c r="SNZ398" s="247"/>
      <c r="SOA398" s="247"/>
      <c r="SOB398" s="247"/>
      <c r="SOC398" s="247"/>
      <c r="SOD398" s="247"/>
      <c r="SOE398" s="247"/>
      <c r="SOF398" s="247"/>
      <c r="SOG398" s="247"/>
      <c r="SOH398" s="247"/>
      <c r="SOI398" s="247"/>
      <c r="SOJ398" s="247"/>
      <c r="SOK398" s="247"/>
      <c r="SOL398" s="247"/>
      <c r="SOM398" s="247"/>
      <c r="SON398" s="247"/>
      <c r="SOO398" s="247"/>
      <c r="SOP398" s="247"/>
      <c r="SOQ398" s="247"/>
      <c r="SOR398" s="247"/>
      <c r="SOS398" s="247"/>
      <c r="SOT398" s="247"/>
      <c r="SOU398" s="247"/>
      <c r="SOV398" s="247"/>
      <c r="SOW398" s="247"/>
      <c r="SOX398" s="247"/>
      <c r="SOY398" s="247"/>
      <c r="SOZ398" s="247"/>
      <c r="SPA398" s="247"/>
      <c r="SPB398" s="247"/>
      <c r="SPC398" s="247"/>
      <c r="SPD398" s="247"/>
      <c r="SPE398" s="247"/>
      <c r="SPF398" s="247"/>
      <c r="SPG398" s="247"/>
      <c r="SPH398" s="247"/>
      <c r="SPI398" s="247"/>
      <c r="SPJ398" s="247"/>
      <c r="SPK398" s="247"/>
      <c r="SPL398" s="247"/>
      <c r="SPM398" s="247"/>
      <c r="SPN398" s="247"/>
      <c r="SPO398" s="247"/>
      <c r="SPP398" s="247"/>
      <c r="SPQ398" s="247"/>
      <c r="SPR398" s="247"/>
      <c r="SPS398" s="247"/>
      <c r="SPT398" s="247"/>
      <c r="SPU398" s="247"/>
      <c r="SPV398" s="247"/>
      <c r="SPW398" s="247"/>
      <c r="SPX398" s="247"/>
      <c r="SPY398" s="247"/>
      <c r="SPZ398" s="247"/>
      <c r="SQA398" s="247"/>
      <c r="SQB398" s="247"/>
      <c r="SQC398" s="247"/>
      <c r="SQD398" s="247"/>
      <c r="SQE398" s="247"/>
      <c r="SQF398" s="247"/>
      <c r="SQG398" s="247"/>
      <c r="SQH398" s="247"/>
      <c r="SQI398" s="247"/>
      <c r="SQJ398" s="247"/>
      <c r="SQK398" s="247"/>
      <c r="SQL398" s="247"/>
      <c r="SQM398" s="247"/>
      <c r="SQN398" s="247"/>
      <c r="SQO398" s="247"/>
      <c r="SQP398" s="247"/>
      <c r="SQQ398" s="247"/>
      <c r="SQR398" s="247"/>
      <c r="SQS398" s="247"/>
      <c r="SQT398" s="247"/>
      <c r="SQU398" s="247"/>
      <c r="SQV398" s="247"/>
      <c r="SQW398" s="247"/>
      <c r="SQX398" s="247"/>
      <c r="SQY398" s="247"/>
      <c r="SQZ398" s="247"/>
      <c r="SRA398" s="247"/>
      <c r="SRB398" s="247"/>
      <c r="SRC398" s="247"/>
      <c r="SRD398" s="247"/>
      <c r="SRE398" s="247"/>
      <c r="SRF398" s="247"/>
      <c r="SRG398" s="247"/>
      <c r="SRH398" s="247"/>
      <c r="SRI398" s="247"/>
      <c r="SRJ398" s="247"/>
      <c r="SRK398" s="247"/>
      <c r="SRL398" s="247"/>
      <c r="SRM398" s="247"/>
      <c r="SRN398" s="247"/>
      <c r="SRO398" s="247"/>
      <c r="SRP398" s="247"/>
      <c r="SRQ398" s="247"/>
      <c r="SRR398" s="247"/>
      <c r="SRS398" s="247"/>
      <c r="SRT398" s="247"/>
      <c r="SRU398" s="247"/>
      <c r="SRV398" s="247"/>
      <c r="SRW398" s="247"/>
      <c r="SRX398" s="247"/>
      <c r="SRY398" s="247"/>
      <c r="SRZ398" s="247"/>
      <c r="SSA398" s="247"/>
      <c r="SSB398" s="247"/>
      <c r="SSC398" s="247"/>
      <c r="SSD398" s="247"/>
      <c r="SSE398" s="247"/>
      <c r="SSF398" s="247"/>
      <c r="SSG398" s="247"/>
      <c r="SSH398" s="247"/>
      <c r="SSI398" s="247"/>
      <c r="SSJ398" s="247"/>
      <c r="SSK398" s="247"/>
      <c r="SSL398" s="247"/>
      <c r="SSM398" s="247"/>
      <c r="SSN398" s="247"/>
      <c r="SSO398" s="247"/>
      <c r="SSP398" s="247"/>
      <c r="SSQ398" s="247"/>
      <c r="SSR398" s="247"/>
      <c r="SSS398" s="247"/>
      <c r="SST398" s="247"/>
      <c r="SSU398" s="247"/>
      <c r="SSV398" s="247"/>
      <c r="SSW398" s="247"/>
      <c r="SSX398" s="247"/>
      <c r="SSY398" s="247"/>
      <c r="SSZ398" s="247"/>
      <c r="STA398" s="247"/>
      <c r="STB398" s="247"/>
      <c r="STC398" s="247"/>
      <c r="STD398" s="247"/>
      <c r="STE398" s="247"/>
      <c r="STF398" s="247"/>
      <c r="STG398" s="247"/>
      <c r="STH398" s="247"/>
      <c r="STI398" s="247"/>
      <c r="STJ398" s="247"/>
      <c r="STK398" s="247"/>
      <c r="STL398" s="247"/>
      <c r="STM398" s="247"/>
      <c r="STN398" s="247"/>
      <c r="STO398" s="247"/>
      <c r="STP398" s="247"/>
      <c r="STQ398" s="247"/>
      <c r="STR398" s="247"/>
      <c r="STS398" s="247"/>
      <c r="STT398" s="247"/>
      <c r="STU398" s="247"/>
      <c r="STV398" s="247"/>
      <c r="STW398" s="247"/>
      <c r="STX398" s="247"/>
      <c r="STY398" s="247"/>
      <c r="STZ398" s="247"/>
      <c r="SUA398" s="247"/>
      <c r="SUB398" s="247"/>
      <c r="SUC398" s="247"/>
      <c r="SUD398" s="247"/>
      <c r="SUE398" s="247"/>
      <c r="SUF398" s="247"/>
      <c r="SUG398" s="247"/>
      <c r="SUH398" s="247"/>
      <c r="SUI398" s="247"/>
      <c r="SUJ398" s="247"/>
      <c r="SUK398" s="247"/>
      <c r="SUL398" s="247"/>
      <c r="SUM398" s="247"/>
      <c r="SUN398" s="247"/>
      <c r="SUO398" s="247"/>
      <c r="SUP398" s="247"/>
      <c r="SUQ398" s="247"/>
      <c r="SUR398" s="247"/>
      <c r="SUS398" s="247"/>
      <c r="SUT398" s="247"/>
      <c r="SUU398" s="247"/>
      <c r="SUV398" s="247"/>
      <c r="SUW398" s="247"/>
      <c r="SUX398" s="247"/>
      <c r="SUY398" s="247"/>
      <c r="SUZ398" s="247"/>
      <c r="SVA398" s="247"/>
      <c r="SVB398" s="247"/>
      <c r="SVC398" s="247"/>
      <c r="SVD398" s="247"/>
      <c r="SVE398" s="247"/>
      <c r="SVF398" s="247"/>
      <c r="SVG398" s="247"/>
      <c r="SVH398" s="247"/>
      <c r="SVI398" s="247"/>
      <c r="SVJ398" s="247"/>
      <c r="SVK398" s="247"/>
      <c r="SVL398" s="247"/>
      <c r="SVM398" s="247"/>
      <c r="SVN398" s="247"/>
      <c r="SVO398" s="247"/>
      <c r="SVP398" s="247"/>
      <c r="SVQ398" s="247"/>
      <c r="SVR398" s="247"/>
      <c r="SVS398" s="247"/>
      <c r="SVT398" s="247"/>
      <c r="SVU398" s="247"/>
      <c r="SVV398" s="247"/>
      <c r="SVW398" s="247"/>
      <c r="SVX398" s="247"/>
      <c r="SVY398" s="247"/>
      <c r="SVZ398" s="247"/>
      <c r="SWA398" s="247"/>
      <c r="SWB398" s="247"/>
      <c r="SWC398" s="247"/>
      <c r="SWD398" s="247"/>
      <c r="SWE398" s="247"/>
      <c r="SWF398" s="247"/>
      <c r="SWG398" s="247"/>
      <c r="SWH398" s="247"/>
      <c r="SWI398" s="247"/>
      <c r="SWJ398" s="247"/>
      <c r="SWK398" s="247"/>
      <c r="SWL398" s="247"/>
      <c r="SWM398" s="247"/>
      <c r="SWN398" s="247"/>
      <c r="SWO398" s="247"/>
      <c r="SWP398" s="247"/>
      <c r="SWQ398" s="247"/>
      <c r="SWR398" s="247"/>
      <c r="SWS398" s="247"/>
      <c r="SWT398" s="247"/>
      <c r="SWU398" s="247"/>
      <c r="SWV398" s="247"/>
      <c r="SWW398" s="247"/>
      <c r="SWX398" s="247"/>
      <c r="SWY398" s="247"/>
      <c r="SWZ398" s="247"/>
      <c r="SXA398" s="247"/>
      <c r="SXB398" s="247"/>
      <c r="SXC398" s="247"/>
      <c r="SXD398" s="247"/>
      <c r="SXE398" s="247"/>
      <c r="SXF398" s="247"/>
      <c r="SXG398" s="247"/>
      <c r="SXH398" s="247"/>
      <c r="SXI398" s="247"/>
      <c r="SXJ398" s="247"/>
      <c r="SXK398" s="247"/>
      <c r="SXL398" s="247"/>
      <c r="SXM398" s="247"/>
      <c r="SXN398" s="247"/>
      <c r="SXO398" s="247"/>
      <c r="SXP398" s="247"/>
      <c r="SXQ398" s="247"/>
      <c r="SXR398" s="247"/>
      <c r="SXS398" s="247"/>
      <c r="SXT398" s="247"/>
      <c r="SXU398" s="247"/>
      <c r="SXV398" s="247"/>
      <c r="SXW398" s="247"/>
      <c r="SXX398" s="247"/>
      <c r="SXY398" s="247"/>
      <c r="SXZ398" s="247"/>
      <c r="SYA398" s="247"/>
      <c r="SYB398" s="247"/>
      <c r="SYC398" s="247"/>
      <c r="SYD398" s="247"/>
      <c r="SYE398" s="247"/>
      <c r="SYF398" s="247"/>
      <c r="SYG398" s="247"/>
      <c r="SYH398" s="247"/>
      <c r="SYI398" s="247"/>
      <c r="SYJ398" s="247"/>
      <c r="SYK398" s="247"/>
      <c r="SYL398" s="247"/>
      <c r="SYM398" s="247"/>
      <c r="SYN398" s="247"/>
      <c r="SYO398" s="247"/>
      <c r="SYP398" s="247"/>
      <c r="SYQ398" s="247"/>
      <c r="SYR398" s="247"/>
      <c r="SYS398" s="247"/>
      <c r="SYT398" s="247"/>
      <c r="SYU398" s="247"/>
      <c r="SYV398" s="247"/>
      <c r="SYW398" s="247"/>
      <c r="SYX398" s="247"/>
      <c r="SYY398" s="247"/>
      <c r="SYZ398" s="247"/>
      <c r="SZA398" s="247"/>
      <c r="SZB398" s="247"/>
      <c r="SZC398" s="247"/>
      <c r="SZD398" s="247"/>
      <c r="SZE398" s="247"/>
      <c r="SZF398" s="247"/>
      <c r="SZG398" s="247"/>
      <c r="SZH398" s="247"/>
      <c r="SZI398" s="247"/>
      <c r="SZJ398" s="247"/>
      <c r="SZK398" s="247"/>
      <c r="SZL398" s="247"/>
      <c r="SZM398" s="247"/>
      <c r="SZN398" s="247"/>
      <c r="SZO398" s="247"/>
      <c r="SZP398" s="247"/>
      <c r="SZQ398" s="247"/>
      <c r="SZR398" s="247"/>
      <c r="SZS398" s="247"/>
      <c r="SZT398" s="247"/>
      <c r="SZU398" s="247"/>
      <c r="SZV398" s="247"/>
      <c r="SZW398" s="247"/>
      <c r="SZX398" s="247"/>
      <c r="SZY398" s="247"/>
      <c r="SZZ398" s="247"/>
      <c r="TAA398" s="247"/>
      <c r="TAB398" s="247"/>
      <c r="TAC398" s="247"/>
      <c r="TAD398" s="247"/>
      <c r="TAE398" s="247"/>
      <c r="TAF398" s="247"/>
      <c r="TAG398" s="247"/>
      <c r="TAH398" s="247"/>
      <c r="TAI398" s="247"/>
      <c r="TAJ398" s="247"/>
      <c r="TAK398" s="247"/>
      <c r="TAL398" s="247"/>
      <c r="TAM398" s="247"/>
      <c r="TAN398" s="247"/>
      <c r="TAO398" s="247"/>
      <c r="TAP398" s="247"/>
      <c r="TAQ398" s="247"/>
      <c r="TAR398" s="247"/>
      <c r="TAS398" s="247"/>
      <c r="TAT398" s="247"/>
      <c r="TAU398" s="247"/>
      <c r="TAV398" s="247"/>
      <c r="TAW398" s="247"/>
      <c r="TAX398" s="247"/>
      <c r="TAY398" s="247"/>
      <c r="TAZ398" s="247"/>
      <c r="TBA398" s="247"/>
      <c r="TBB398" s="247"/>
      <c r="TBC398" s="247"/>
      <c r="TBD398" s="247"/>
      <c r="TBE398" s="247"/>
      <c r="TBF398" s="247"/>
      <c r="TBG398" s="247"/>
      <c r="TBH398" s="247"/>
      <c r="TBI398" s="247"/>
      <c r="TBJ398" s="247"/>
      <c r="TBK398" s="247"/>
      <c r="TBL398" s="247"/>
      <c r="TBM398" s="247"/>
      <c r="TBN398" s="247"/>
      <c r="TBO398" s="247"/>
      <c r="TBP398" s="247"/>
      <c r="TBQ398" s="247"/>
      <c r="TBR398" s="247"/>
      <c r="TBS398" s="247"/>
      <c r="TBT398" s="247"/>
      <c r="TBU398" s="247"/>
      <c r="TBV398" s="247"/>
      <c r="TBW398" s="247"/>
      <c r="TBX398" s="247"/>
      <c r="TBY398" s="247"/>
      <c r="TBZ398" s="247"/>
      <c r="TCA398" s="247"/>
      <c r="TCB398" s="247"/>
      <c r="TCC398" s="247"/>
      <c r="TCD398" s="247"/>
      <c r="TCE398" s="247"/>
      <c r="TCF398" s="247"/>
      <c r="TCG398" s="247"/>
      <c r="TCH398" s="247"/>
      <c r="TCI398" s="247"/>
      <c r="TCJ398" s="247"/>
      <c r="TCK398" s="247"/>
      <c r="TCL398" s="247"/>
      <c r="TCM398" s="247"/>
      <c r="TCN398" s="247"/>
      <c r="TCO398" s="247"/>
      <c r="TCP398" s="247"/>
      <c r="TCQ398" s="247"/>
      <c r="TCR398" s="247"/>
      <c r="TCS398" s="247"/>
      <c r="TCT398" s="247"/>
      <c r="TCU398" s="247"/>
      <c r="TCV398" s="247"/>
      <c r="TCW398" s="247"/>
      <c r="TCX398" s="247"/>
      <c r="TCY398" s="247"/>
      <c r="TCZ398" s="247"/>
      <c r="TDA398" s="247"/>
      <c r="TDB398" s="247"/>
      <c r="TDC398" s="247"/>
      <c r="TDD398" s="247"/>
      <c r="TDE398" s="247"/>
      <c r="TDF398" s="247"/>
      <c r="TDG398" s="247"/>
      <c r="TDH398" s="247"/>
      <c r="TDI398" s="247"/>
      <c r="TDJ398" s="247"/>
      <c r="TDK398" s="247"/>
      <c r="TDL398" s="247"/>
      <c r="TDM398" s="247"/>
      <c r="TDN398" s="247"/>
      <c r="TDO398" s="247"/>
      <c r="TDP398" s="247"/>
      <c r="TDQ398" s="247"/>
      <c r="TDR398" s="247"/>
      <c r="TDS398" s="247"/>
      <c r="TDT398" s="247"/>
      <c r="TDU398" s="247"/>
      <c r="TDV398" s="247"/>
      <c r="TDW398" s="247"/>
      <c r="TDX398" s="247"/>
      <c r="TDY398" s="247"/>
      <c r="TDZ398" s="247"/>
      <c r="TEA398" s="247"/>
      <c r="TEB398" s="247"/>
      <c r="TEC398" s="247"/>
      <c r="TED398" s="247"/>
      <c r="TEE398" s="247"/>
      <c r="TEF398" s="247"/>
      <c r="TEG398" s="247"/>
      <c r="TEH398" s="247"/>
      <c r="TEI398" s="247"/>
      <c r="TEJ398" s="247"/>
      <c r="TEK398" s="247"/>
      <c r="TEL398" s="247"/>
      <c r="TEM398" s="247"/>
      <c r="TEN398" s="247"/>
      <c r="TEO398" s="247"/>
      <c r="TEP398" s="247"/>
      <c r="TEQ398" s="247"/>
      <c r="TER398" s="247"/>
      <c r="TES398" s="247"/>
      <c r="TET398" s="247"/>
      <c r="TEU398" s="247"/>
      <c r="TEV398" s="247"/>
      <c r="TEW398" s="247"/>
      <c r="TEX398" s="247"/>
      <c r="TEY398" s="247"/>
      <c r="TEZ398" s="247"/>
      <c r="TFA398" s="247"/>
      <c r="TFB398" s="247"/>
      <c r="TFC398" s="247"/>
      <c r="TFD398" s="247"/>
      <c r="TFE398" s="247"/>
      <c r="TFF398" s="247"/>
      <c r="TFG398" s="247"/>
      <c r="TFH398" s="247"/>
      <c r="TFI398" s="247"/>
      <c r="TFJ398" s="247"/>
      <c r="TFK398" s="247"/>
      <c r="TFL398" s="247"/>
      <c r="TFM398" s="247"/>
      <c r="TFN398" s="247"/>
      <c r="TFO398" s="247"/>
      <c r="TFP398" s="247"/>
      <c r="TFQ398" s="247"/>
      <c r="TFR398" s="247"/>
      <c r="TFS398" s="247"/>
      <c r="TFT398" s="247"/>
      <c r="TFU398" s="247"/>
      <c r="TFV398" s="247"/>
      <c r="TFW398" s="247"/>
      <c r="TFX398" s="247"/>
      <c r="TFY398" s="247"/>
      <c r="TFZ398" s="247"/>
      <c r="TGA398" s="247"/>
      <c r="TGB398" s="247"/>
      <c r="TGC398" s="247"/>
      <c r="TGD398" s="247"/>
      <c r="TGE398" s="247"/>
      <c r="TGF398" s="247"/>
      <c r="TGG398" s="247"/>
      <c r="TGH398" s="247"/>
      <c r="TGI398" s="247"/>
      <c r="TGJ398" s="247"/>
      <c r="TGK398" s="247"/>
      <c r="TGL398" s="247"/>
      <c r="TGM398" s="247"/>
      <c r="TGN398" s="247"/>
      <c r="TGO398" s="247"/>
      <c r="TGP398" s="247"/>
      <c r="TGQ398" s="247"/>
      <c r="TGR398" s="247"/>
      <c r="TGS398" s="247"/>
      <c r="TGT398" s="247"/>
      <c r="TGU398" s="247"/>
      <c r="TGV398" s="247"/>
      <c r="TGW398" s="247"/>
      <c r="TGX398" s="247"/>
      <c r="TGY398" s="247"/>
      <c r="TGZ398" s="247"/>
      <c r="THA398" s="247"/>
      <c r="THB398" s="247"/>
      <c r="THC398" s="247"/>
      <c r="THD398" s="247"/>
      <c r="THE398" s="247"/>
      <c r="THF398" s="247"/>
      <c r="THG398" s="247"/>
      <c r="THH398" s="247"/>
      <c r="THI398" s="247"/>
      <c r="THJ398" s="247"/>
      <c r="THK398" s="247"/>
      <c r="THL398" s="247"/>
      <c r="THM398" s="247"/>
      <c r="THN398" s="247"/>
      <c r="THO398" s="247"/>
      <c r="THP398" s="247"/>
      <c r="THQ398" s="247"/>
      <c r="THR398" s="247"/>
      <c r="THS398" s="247"/>
      <c r="THT398" s="247"/>
      <c r="THU398" s="247"/>
      <c r="THV398" s="247"/>
      <c r="THW398" s="247"/>
      <c r="THX398" s="247"/>
      <c r="THY398" s="247"/>
      <c r="THZ398" s="247"/>
      <c r="TIA398" s="247"/>
      <c r="TIB398" s="247"/>
      <c r="TIC398" s="247"/>
      <c r="TID398" s="247"/>
      <c r="TIE398" s="247"/>
      <c r="TIF398" s="247"/>
      <c r="TIG398" s="247"/>
      <c r="TIH398" s="247"/>
      <c r="TII398" s="247"/>
      <c r="TIJ398" s="247"/>
      <c r="TIK398" s="247"/>
      <c r="TIL398" s="247"/>
      <c r="TIM398" s="247"/>
      <c r="TIN398" s="247"/>
      <c r="TIO398" s="247"/>
      <c r="TIP398" s="247"/>
      <c r="TIQ398" s="247"/>
      <c r="TIR398" s="247"/>
      <c r="TIS398" s="247"/>
      <c r="TIT398" s="247"/>
      <c r="TIU398" s="247"/>
      <c r="TIV398" s="247"/>
      <c r="TIW398" s="247"/>
      <c r="TIX398" s="247"/>
      <c r="TIY398" s="247"/>
      <c r="TIZ398" s="247"/>
      <c r="TJA398" s="247"/>
      <c r="TJB398" s="247"/>
      <c r="TJC398" s="247"/>
      <c r="TJD398" s="247"/>
      <c r="TJE398" s="247"/>
      <c r="TJF398" s="247"/>
      <c r="TJG398" s="247"/>
      <c r="TJH398" s="247"/>
      <c r="TJI398" s="247"/>
      <c r="TJJ398" s="247"/>
      <c r="TJK398" s="247"/>
      <c r="TJL398" s="247"/>
      <c r="TJM398" s="247"/>
      <c r="TJN398" s="247"/>
      <c r="TJO398" s="247"/>
      <c r="TJP398" s="247"/>
      <c r="TJQ398" s="247"/>
      <c r="TJR398" s="247"/>
      <c r="TJS398" s="247"/>
      <c r="TJT398" s="247"/>
      <c r="TJU398" s="247"/>
      <c r="TJV398" s="247"/>
      <c r="TJW398" s="247"/>
      <c r="TJX398" s="247"/>
      <c r="TJY398" s="247"/>
      <c r="TJZ398" s="247"/>
      <c r="TKA398" s="247"/>
      <c r="TKB398" s="247"/>
      <c r="TKC398" s="247"/>
      <c r="TKD398" s="247"/>
      <c r="TKE398" s="247"/>
      <c r="TKF398" s="247"/>
      <c r="TKG398" s="247"/>
      <c r="TKH398" s="247"/>
      <c r="TKI398" s="247"/>
      <c r="TKJ398" s="247"/>
      <c r="TKK398" s="247"/>
      <c r="TKL398" s="247"/>
      <c r="TKM398" s="247"/>
      <c r="TKN398" s="247"/>
      <c r="TKO398" s="247"/>
      <c r="TKP398" s="247"/>
      <c r="TKQ398" s="247"/>
      <c r="TKR398" s="247"/>
      <c r="TKS398" s="247"/>
      <c r="TKT398" s="247"/>
      <c r="TKU398" s="247"/>
      <c r="TKV398" s="247"/>
      <c r="TKW398" s="247"/>
      <c r="TKX398" s="247"/>
      <c r="TKY398" s="247"/>
      <c r="TKZ398" s="247"/>
      <c r="TLA398" s="247"/>
      <c r="TLB398" s="247"/>
      <c r="TLC398" s="247"/>
      <c r="TLD398" s="247"/>
      <c r="TLE398" s="247"/>
      <c r="TLF398" s="247"/>
      <c r="TLG398" s="247"/>
      <c r="TLH398" s="247"/>
      <c r="TLI398" s="247"/>
      <c r="TLJ398" s="247"/>
      <c r="TLK398" s="247"/>
      <c r="TLL398" s="247"/>
      <c r="TLM398" s="247"/>
      <c r="TLN398" s="247"/>
      <c r="TLO398" s="247"/>
      <c r="TLP398" s="247"/>
      <c r="TLQ398" s="247"/>
      <c r="TLR398" s="247"/>
      <c r="TLS398" s="247"/>
      <c r="TLT398" s="247"/>
      <c r="TLU398" s="247"/>
      <c r="TLV398" s="247"/>
      <c r="TLW398" s="247"/>
      <c r="TLX398" s="247"/>
      <c r="TLY398" s="247"/>
      <c r="TLZ398" s="247"/>
      <c r="TMA398" s="247"/>
      <c r="TMB398" s="247"/>
      <c r="TMC398" s="247"/>
      <c r="TMD398" s="247"/>
      <c r="TME398" s="247"/>
      <c r="TMF398" s="247"/>
      <c r="TMG398" s="247"/>
      <c r="TMH398" s="247"/>
      <c r="TMI398" s="247"/>
      <c r="TMJ398" s="247"/>
      <c r="TMK398" s="247"/>
      <c r="TML398" s="247"/>
      <c r="TMM398" s="247"/>
      <c r="TMN398" s="247"/>
      <c r="TMO398" s="247"/>
      <c r="TMP398" s="247"/>
      <c r="TMQ398" s="247"/>
      <c r="TMR398" s="247"/>
      <c r="TMS398" s="247"/>
      <c r="TMT398" s="247"/>
      <c r="TMU398" s="247"/>
      <c r="TMV398" s="247"/>
      <c r="TMW398" s="247"/>
      <c r="TMX398" s="247"/>
      <c r="TMY398" s="247"/>
      <c r="TMZ398" s="247"/>
      <c r="TNA398" s="247"/>
      <c r="TNB398" s="247"/>
      <c r="TNC398" s="247"/>
      <c r="TND398" s="247"/>
      <c r="TNE398" s="247"/>
      <c r="TNF398" s="247"/>
      <c r="TNG398" s="247"/>
      <c r="TNH398" s="247"/>
      <c r="TNI398" s="247"/>
      <c r="TNJ398" s="247"/>
      <c r="TNK398" s="247"/>
      <c r="TNL398" s="247"/>
      <c r="TNM398" s="247"/>
      <c r="TNN398" s="247"/>
      <c r="TNO398" s="247"/>
      <c r="TNP398" s="247"/>
      <c r="TNQ398" s="247"/>
      <c r="TNR398" s="247"/>
      <c r="TNS398" s="247"/>
      <c r="TNT398" s="247"/>
      <c r="TNU398" s="247"/>
      <c r="TNV398" s="247"/>
      <c r="TNW398" s="247"/>
      <c r="TNX398" s="247"/>
      <c r="TNY398" s="247"/>
      <c r="TNZ398" s="247"/>
      <c r="TOA398" s="247"/>
      <c r="TOB398" s="247"/>
      <c r="TOC398" s="247"/>
      <c r="TOD398" s="247"/>
      <c r="TOE398" s="247"/>
      <c r="TOF398" s="247"/>
      <c r="TOG398" s="247"/>
      <c r="TOH398" s="247"/>
      <c r="TOI398" s="247"/>
      <c r="TOJ398" s="247"/>
      <c r="TOK398" s="247"/>
      <c r="TOL398" s="247"/>
      <c r="TOM398" s="247"/>
      <c r="TON398" s="247"/>
      <c r="TOO398" s="247"/>
      <c r="TOP398" s="247"/>
      <c r="TOQ398" s="247"/>
      <c r="TOR398" s="247"/>
      <c r="TOS398" s="247"/>
      <c r="TOT398" s="247"/>
      <c r="TOU398" s="247"/>
      <c r="TOV398" s="247"/>
      <c r="TOW398" s="247"/>
      <c r="TOX398" s="247"/>
      <c r="TOY398" s="247"/>
      <c r="TOZ398" s="247"/>
      <c r="TPA398" s="247"/>
      <c r="TPB398" s="247"/>
      <c r="TPC398" s="247"/>
      <c r="TPD398" s="247"/>
      <c r="TPE398" s="247"/>
      <c r="TPF398" s="247"/>
      <c r="TPG398" s="247"/>
      <c r="TPH398" s="247"/>
      <c r="TPI398" s="247"/>
      <c r="TPJ398" s="247"/>
      <c r="TPK398" s="247"/>
      <c r="TPL398" s="247"/>
      <c r="TPM398" s="247"/>
      <c r="TPN398" s="247"/>
      <c r="TPO398" s="247"/>
      <c r="TPP398" s="247"/>
      <c r="TPQ398" s="247"/>
      <c r="TPR398" s="247"/>
      <c r="TPS398" s="247"/>
      <c r="TPT398" s="247"/>
      <c r="TPU398" s="247"/>
      <c r="TPV398" s="247"/>
      <c r="TPW398" s="247"/>
      <c r="TPX398" s="247"/>
      <c r="TPY398" s="247"/>
      <c r="TPZ398" s="247"/>
      <c r="TQA398" s="247"/>
      <c r="TQB398" s="247"/>
      <c r="TQC398" s="247"/>
      <c r="TQD398" s="247"/>
      <c r="TQE398" s="247"/>
      <c r="TQF398" s="247"/>
      <c r="TQG398" s="247"/>
      <c r="TQH398" s="247"/>
      <c r="TQI398" s="247"/>
      <c r="TQJ398" s="247"/>
      <c r="TQK398" s="247"/>
      <c r="TQL398" s="247"/>
      <c r="TQM398" s="247"/>
      <c r="TQN398" s="247"/>
      <c r="TQO398" s="247"/>
      <c r="TQP398" s="247"/>
      <c r="TQQ398" s="247"/>
      <c r="TQR398" s="247"/>
      <c r="TQS398" s="247"/>
      <c r="TQT398" s="247"/>
      <c r="TQU398" s="247"/>
      <c r="TQV398" s="247"/>
      <c r="TQW398" s="247"/>
      <c r="TQX398" s="247"/>
      <c r="TQY398" s="247"/>
      <c r="TQZ398" s="247"/>
      <c r="TRA398" s="247"/>
      <c r="TRB398" s="247"/>
      <c r="TRC398" s="247"/>
      <c r="TRD398" s="247"/>
      <c r="TRE398" s="247"/>
      <c r="TRF398" s="247"/>
      <c r="TRG398" s="247"/>
      <c r="TRH398" s="247"/>
      <c r="TRI398" s="247"/>
      <c r="TRJ398" s="247"/>
      <c r="TRK398" s="247"/>
      <c r="TRL398" s="247"/>
      <c r="TRM398" s="247"/>
      <c r="TRN398" s="247"/>
      <c r="TRO398" s="247"/>
      <c r="TRP398" s="247"/>
      <c r="TRQ398" s="247"/>
      <c r="TRR398" s="247"/>
      <c r="TRS398" s="247"/>
      <c r="TRT398" s="247"/>
      <c r="TRU398" s="247"/>
      <c r="TRV398" s="247"/>
      <c r="TRW398" s="247"/>
      <c r="TRX398" s="247"/>
      <c r="TRY398" s="247"/>
      <c r="TRZ398" s="247"/>
      <c r="TSA398" s="247"/>
      <c r="TSB398" s="247"/>
      <c r="TSC398" s="247"/>
      <c r="TSD398" s="247"/>
      <c r="TSE398" s="247"/>
      <c r="TSF398" s="247"/>
      <c r="TSG398" s="247"/>
      <c r="TSH398" s="247"/>
      <c r="TSI398" s="247"/>
      <c r="TSJ398" s="247"/>
      <c r="TSK398" s="247"/>
      <c r="TSL398" s="247"/>
      <c r="TSM398" s="247"/>
      <c r="TSN398" s="247"/>
      <c r="TSO398" s="247"/>
      <c r="TSP398" s="247"/>
      <c r="TSQ398" s="247"/>
      <c r="TSR398" s="247"/>
      <c r="TSS398" s="247"/>
      <c r="TST398" s="247"/>
      <c r="TSU398" s="247"/>
      <c r="TSV398" s="247"/>
      <c r="TSW398" s="247"/>
      <c r="TSX398" s="247"/>
      <c r="TSY398" s="247"/>
      <c r="TSZ398" s="247"/>
      <c r="TTA398" s="247"/>
      <c r="TTB398" s="247"/>
      <c r="TTC398" s="247"/>
      <c r="TTD398" s="247"/>
      <c r="TTE398" s="247"/>
      <c r="TTF398" s="247"/>
      <c r="TTG398" s="247"/>
      <c r="TTH398" s="247"/>
      <c r="TTI398" s="247"/>
      <c r="TTJ398" s="247"/>
      <c r="TTK398" s="247"/>
      <c r="TTL398" s="247"/>
      <c r="TTM398" s="247"/>
      <c r="TTN398" s="247"/>
      <c r="TTO398" s="247"/>
      <c r="TTP398" s="247"/>
      <c r="TTQ398" s="247"/>
      <c r="TTR398" s="247"/>
      <c r="TTS398" s="247"/>
      <c r="TTT398" s="247"/>
      <c r="TTU398" s="247"/>
      <c r="TTV398" s="247"/>
      <c r="TTW398" s="247"/>
      <c r="TTX398" s="247"/>
      <c r="TTY398" s="247"/>
      <c r="TTZ398" s="247"/>
      <c r="TUA398" s="247"/>
      <c r="TUB398" s="247"/>
      <c r="TUC398" s="247"/>
      <c r="TUD398" s="247"/>
      <c r="TUE398" s="247"/>
      <c r="TUF398" s="247"/>
      <c r="TUG398" s="247"/>
      <c r="TUH398" s="247"/>
      <c r="TUI398" s="247"/>
      <c r="TUJ398" s="247"/>
      <c r="TUK398" s="247"/>
      <c r="TUL398" s="247"/>
      <c r="TUM398" s="247"/>
      <c r="TUN398" s="247"/>
      <c r="TUO398" s="247"/>
      <c r="TUP398" s="247"/>
      <c r="TUQ398" s="247"/>
      <c r="TUR398" s="247"/>
      <c r="TUS398" s="247"/>
      <c r="TUT398" s="247"/>
      <c r="TUU398" s="247"/>
      <c r="TUV398" s="247"/>
      <c r="TUW398" s="247"/>
      <c r="TUX398" s="247"/>
      <c r="TUY398" s="247"/>
      <c r="TUZ398" s="247"/>
      <c r="TVA398" s="247"/>
      <c r="TVB398" s="247"/>
      <c r="TVC398" s="247"/>
      <c r="TVD398" s="247"/>
      <c r="TVE398" s="247"/>
      <c r="TVF398" s="247"/>
      <c r="TVG398" s="247"/>
      <c r="TVH398" s="247"/>
      <c r="TVI398" s="247"/>
      <c r="TVJ398" s="247"/>
      <c r="TVK398" s="247"/>
      <c r="TVL398" s="247"/>
      <c r="TVM398" s="247"/>
      <c r="TVN398" s="247"/>
      <c r="TVO398" s="247"/>
      <c r="TVP398" s="247"/>
      <c r="TVQ398" s="247"/>
      <c r="TVR398" s="247"/>
      <c r="TVS398" s="247"/>
      <c r="TVT398" s="247"/>
      <c r="TVU398" s="247"/>
      <c r="TVV398" s="247"/>
      <c r="TVW398" s="247"/>
      <c r="TVX398" s="247"/>
      <c r="TVY398" s="247"/>
      <c r="TVZ398" s="247"/>
      <c r="TWA398" s="247"/>
      <c r="TWB398" s="247"/>
      <c r="TWC398" s="247"/>
      <c r="TWD398" s="247"/>
      <c r="TWE398" s="247"/>
      <c r="TWF398" s="247"/>
      <c r="TWG398" s="247"/>
      <c r="TWH398" s="247"/>
      <c r="TWI398" s="247"/>
      <c r="TWJ398" s="247"/>
      <c r="TWK398" s="247"/>
      <c r="TWL398" s="247"/>
      <c r="TWM398" s="247"/>
      <c r="TWN398" s="247"/>
      <c r="TWO398" s="247"/>
      <c r="TWP398" s="247"/>
      <c r="TWQ398" s="247"/>
      <c r="TWR398" s="247"/>
      <c r="TWS398" s="247"/>
      <c r="TWT398" s="247"/>
      <c r="TWU398" s="247"/>
      <c r="TWV398" s="247"/>
      <c r="TWW398" s="247"/>
      <c r="TWX398" s="247"/>
      <c r="TWY398" s="247"/>
      <c r="TWZ398" s="247"/>
      <c r="TXA398" s="247"/>
      <c r="TXB398" s="247"/>
      <c r="TXC398" s="247"/>
      <c r="TXD398" s="247"/>
      <c r="TXE398" s="247"/>
      <c r="TXF398" s="247"/>
      <c r="TXG398" s="247"/>
      <c r="TXH398" s="247"/>
      <c r="TXI398" s="247"/>
      <c r="TXJ398" s="247"/>
      <c r="TXK398" s="247"/>
      <c r="TXL398" s="247"/>
      <c r="TXM398" s="247"/>
      <c r="TXN398" s="247"/>
      <c r="TXO398" s="247"/>
      <c r="TXP398" s="247"/>
      <c r="TXQ398" s="247"/>
      <c r="TXR398" s="247"/>
      <c r="TXS398" s="247"/>
      <c r="TXT398" s="247"/>
      <c r="TXU398" s="247"/>
      <c r="TXV398" s="247"/>
      <c r="TXW398" s="247"/>
      <c r="TXX398" s="247"/>
      <c r="TXY398" s="247"/>
      <c r="TXZ398" s="247"/>
      <c r="TYA398" s="247"/>
      <c r="TYB398" s="247"/>
      <c r="TYC398" s="247"/>
      <c r="TYD398" s="247"/>
      <c r="TYE398" s="247"/>
      <c r="TYF398" s="247"/>
      <c r="TYG398" s="247"/>
      <c r="TYH398" s="247"/>
      <c r="TYI398" s="247"/>
      <c r="TYJ398" s="247"/>
      <c r="TYK398" s="247"/>
      <c r="TYL398" s="247"/>
      <c r="TYM398" s="247"/>
      <c r="TYN398" s="247"/>
      <c r="TYO398" s="247"/>
      <c r="TYP398" s="247"/>
      <c r="TYQ398" s="247"/>
      <c r="TYR398" s="247"/>
      <c r="TYS398" s="247"/>
      <c r="TYT398" s="247"/>
      <c r="TYU398" s="247"/>
      <c r="TYV398" s="247"/>
      <c r="TYW398" s="247"/>
      <c r="TYX398" s="247"/>
      <c r="TYY398" s="247"/>
      <c r="TYZ398" s="247"/>
      <c r="TZA398" s="247"/>
      <c r="TZB398" s="247"/>
      <c r="TZC398" s="247"/>
      <c r="TZD398" s="247"/>
      <c r="TZE398" s="247"/>
      <c r="TZF398" s="247"/>
      <c r="TZG398" s="247"/>
      <c r="TZH398" s="247"/>
      <c r="TZI398" s="247"/>
      <c r="TZJ398" s="247"/>
      <c r="TZK398" s="247"/>
      <c r="TZL398" s="247"/>
      <c r="TZM398" s="247"/>
      <c r="TZN398" s="247"/>
      <c r="TZO398" s="247"/>
      <c r="TZP398" s="247"/>
      <c r="TZQ398" s="247"/>
      <c r="TZR398" s="247"/>
      <c r="TZS398" s="247"/>
      <c r="TZT398" s="247"/>
      <c r="TZU398" s="247"/>
      <c r="TZV398" s="247"/>
      <c r="TZW398" s="247"/>
      <c r="TZX398" s="247"/>
      <c r="TZY398" s="247"/>
      <c r="TZZ398" s="247"/>
      <c r="UAA398" s="247"/>
      <c r="UAB398" s="247"/>
      <c r="UAC398" s="247"/>
      <c r="UAD398" s="247"/>
      <c r="UAE398" s="247"/>
      <c r="UAF398" s="247"/>
      <c r="UAG398" s="247"/>
      <c r="UAH398" s="247"/>
      <c r="UAI398" s="247"/>
      <c r="UAJ398" s="247"/>
      <c r="UAK398" s="247"/>
      <c r="UAL398" s="247"/>
      <c r="UAM398" s="247"/>
      <c r="UAN398" s="247"/>
      <c r="UAO398" s="247"/>
      <c r="UAP398" s="247"/>
      <c r="UAQ398" s="247"/>
      <c r="UAR398" s="247"/>
      <c r="UAS398" s="247"/>
      <c r="UAT398" s="247"/>
      <c r="UAU398" s="247"/>
      <c r="UAV398" s="247"/>
      <c r="UAW398" s="247"/>
      <c r="UAX398" s="247"/>
      <c r="UAY398" s="247"/>
      <c r="UAZ398" s="247"/>
      <c r="UBA398" s="247"/>
      <c r="UBB398" s="247"/>
      <c r="UBC398" s="247"/>
      <c r="UBD398" s="247"/>
      <c r="UBE398" s="247"/>
      <c r="UBF398" s="247"/>
      <c r="UBG398" s="247"/>
      <c r="UBH398" s="247"/>
      <c r="UBI398" s="247"/>
      <c r="UBJ398" s="247"/>
      <c r="UBK398" s="247"/>
      <c r="UBL398" s="247"/>
      <c r="UBM398" s="247"/>
      <c r="UBN398" s="247"/>
      <c r="UBO398" s="247"/>
      <c r="UBP398" s="247"/>
      <c r="UBQ398" s="247"/>
      <c r="UBR398" s="247"/>
      <c r="UBS398" s="247"/>
      <c r="UBT398" s="247"/>
      <c r="UBU398" s="247"/>
      <c r="UBV398" s="247"/>
      <c r="UBW398" s="247"/>
      <c r="UBX398" s="247"/>
      <c r="UBY398" s="247"/>
      <c r="UBZ398" s="247"/>
      <c r="UCA398" s="247"/>
      <c r="UCB398" s="247"/>
      <c r="UCC398" s="247"/>
      <c r="UCD398" s="247"/>
      <c r="UCE398" s="247"/>
      <c r="UCF398" s="247"/>
      <c r="UCG398" s="247"/>
      <c r="UCH398" s="247"/>
      <c r="UCI398" s="247"/>
      <c r="UCJ398" s="247"/>
      <c r="UCK398" s="247"/>
      <c r="UCL398" s="247"/>
      <c r="UCM398" s="247"/>
      <c r="UCN398" s="247"/>
      <c r="UCO398" s="247"/>
      <c r="UCP398" s="247"/>
      <c r="UCQ398" s="247"/>
      <c r="UCR398" s="247"/>
      <c r="UCS398" s="247"/>
      <c r="UCT398" s="247"/>
      <c r="UCU398" s="247"/>
      <c r="UCV398" s="247"/>
      <c r="UCW398" s="247"/>
      <c r="UCX398" s="247"/>
      <c r="UCY398" s="247"/>
      <c r="UCZ398" s="247"/>
      <c r="UDA398" s="247"/>
      <c r="UDB398" s="247"/>
      <c r="UDC398" s="247"/>
      <c r="UDD398" s="247"/>
      <c r="UDE398" s="247"/>
      <c r="UDF398" s="247"/>
      <c r="UDG398" s="247"/>
      <c r="UDH398" s="247"/>
      <c r="UDI398" s="247"/>
      <c r="UDJ398" s="247"/>
      <c r="UDK398" s="247"/>
      <c r="UDL398" s="247"/>
      <c r="UDM398" s="247"/>
      <c r="UDN398" s="247"/>
      <c r="UDO398" s="247"/>
      <c r="UDP398" s="247"/>
      <c r="UDQ398" s="247"/>
      <c r="UDR398" s="247"/>
      <c r="UDS398" s="247"/>
      <c r="UDT398" s="247"/>
      <c r="UDU398" s="247"/>
      <c r="UDV398" s="247"/>
      <c r="UDW398" s="247"/>
      <c r="UDX398" s="247"/>
      <c r="UDY398" s="247"/>
      <c r="UDZ398" s="247"/>
      <c r="UEA398" s="247"/>
      <c r="UEB398" s="247"/>
      <c r="UEC398" s="247"/>
      <c r="UED398" s="247"/>
      <c r="UEE398" s="247"/>
      <c r="UEF398" s="247"/>
      <c r="UEG398" s="247"/>
      <c r="UEH398" s="247"/>
      <c r="UEI398" s="247"/>
      <c r="UEJ398" s="247"/>
      <c r="UEK398" s="247"/>
      <c r="UEL398" s="247"/>
      <c r="UEM398" s="247"/>
      <c r="UEN398" s="247"/>
      <c r="UEO398" s="247"/>
      <c r="UEP398" s="247"/>
      <c r="UEQ398" s="247"/>
      <c r="UER398" s="247"/>
      <c r="UES398" s="247"/>
      <c r="UET398" s="247"/>
      <c r="UEU398" s="247"/>
      <c r="UEV398" s="247"/>
      <c r="UEW398" s="247"/>
      <c r="UEX398" s="247"/>
      <c r="UEY398" s="247"/>
      <c r="UEZ398" s="247"/>
      <c r="UFA398" s="247"/>
      <c r="UFB398" s="247"/>
      <c r="UFC398" s="247"/>
      <c r="UFD398" s="247"/>
      <c r="UFE398" s="247"/>
      <c r="UFF398" s="247"/>
      <c r="UFG398" s="247"/>
      <c r="UFH398" s="247"/>
      <c r="UFI398" s="247"/>
      <c r="UFJ398" s="247"/>
      <c r="UFK398" s="247"/>
      <c r="UFL398" s="247"/>
      <c r="UFM398" s="247"/>
      <c r="UFN398" s="247"/>
      <c r="UFO398" s="247"/>
      <c r="UFP398" s="247"/>
      <c r="UFQ398" s="247"/>
      <c r="UFR398" s="247"/>
      <c r="UFS398" s="247"/>
      <c r="UFT398" s="247"/>
      <c r="UFU398" s="247"/>
      <c r="UFV398" s="247"/>
      <c r="UFW398" s="247"/>
      <c r="UFX398" s="247"/>
      <c r="UFY398" s="247"/>
      <c r="UFZ398" s="247"/>
      <c r="UGA398" s="247"/>
      <c r="UGB398" s="247"/>
      <c r="UGC398" s="247"/>
      <c r="UGD398" s="247"/>
      <c r="UGE398" s="247"/>
      <c r="UGF398" s="247"/>
      <c r="UGG398" s="247"/>
      <c r="UGH398" s="247"/>
      <c r="UGI398" s="247"/>
      <c r="UGJ398" s="247"/>
      <c r="UGK398" s="247"/>
      <c r="UGL398" s="247"/>
      <c r="UGM398" s="247"/>
      <c r="UGN398" s="247"/>
      <c r="UGO398" s="247"/>
      <c r="UGP398" s="247"/>
      <c r="UGQ398" s="247"/>
      <c r="UGR398" s="247"/>
      <c r="UGS398" s="247"/>
      <c r="UGT398" s="247"/>
      <c r="UGU398" s="247"/>
      <c r="UGV398" s="247"/>
      <c r="UGW398" s="247"/>
      <c r="UGX398" s="247"/>
      <c r="UGY398" s="247"/>
      <c r="UGZ398" s="247"/>
      <c r="UHA398" s="247"/>
      <c r="UHB398" s="247"/>
      <c r="UHC398" s="247"/>
      <c r="UHD398" s="247"/>
      <c r="UHE398" s="247"/>
      <c r="UHF398" s="247"/>
      <c r="UHG398" s="247"/>
      <c r="UHH398" s="247"/>
      <c r="UHI398" s="247"/>
      <c r="UHJ398" s="247"/>
      <c r="UHK398" s="247"/>
      <c r="UHL398" s="247"/>
      <c r="UHM398" s="247"/>
      <c r="UHN398" s="247"/>
      <c r="UHO398" s="247"/>
      <c r="UHP398" s="247"/>
      <c r="UHQ398" s="247"/>
      <c r="UHR398" s="247"/>
      <c r="UHS398" s="247"/>
      <c r="UHT398" s="247"/>
      <c r="UHU398" s="247"/>
      <c r="UHV398" s="247"/>
      <c r="UHW398" s="247"/>
      <c r="UHX398" s="247"/>
      <c r="UHY398" s="247"/>
      <c r="UHZ398" s="247"/>
      <c r="UIA398" s="247"/>
      <c r="UIB398" s="247"/>
      <c r="UIC398" s="247"/>
      <c r="UID398" s="247"/>
      <c r="UIE398" s="247"/>
      <c r="UIF398" s="247"/>
      <c r="UIG398" s="247"/>
      <c r="UIH398" s="247"/>
      <c r="UII398" s="247"/>
      <c r="UIJ398" s="247"/>
      <c r="UIK398" s="247"/>
      <c r="UIL398" s="247"/>
      <c r="UIM398" s="247"/>
      <c r="UIN398" s="247"/>
      <c r="UIO398" s="247"/>
      <c r="UIP398" s="247"/>
      <c r="UIQ398" s="247"/>
      <c r="UIR398" s="247"/>
      <c r="UIS398" s="247"/>
      <c r="UIT398" s="247"/>
      <c r="UIU398" s="247"/>
      <c r="UIV398" s="247"/>
      <c r="UIW398" s="247"/>
      <c r="UIX398" s="247"/>
      <c r="UIY398" s="247"/>
      <c r="UIZ398" s="247"/>
      <c r="UJA398" s="247"/>
      <c r="UJB398" s="247"/>
      <c r="UJC398" s="247"/>
      <c r="UJD398" s="247"/>
      <c r="UJE398" s="247"/>
      <c r="UJF398" s="247"/>
      <c r="UJG398" s="247"/>
      <c r="UJH398" s="247"/>
      <c r="UJI398" s="247"/>
      <c r="UJJ398" s="247"/>
      <c r="UJK398" s="247"/>
      <c r="UJL398" s="247"/>
      <c r="UJM398" s="247"/>
      <c r="UJN398" s="247"/>
      <c r="UJO398" s="247"/>
      <c r="UJP398" s="247"/>
      <c r="UJQ398" s="247"/>
      <c r="UJR398" s="247"/>
      <c r="UJS398" s="247"/>
      <c r="UJT398" s="247"/>
      <c r="UJU398" s="247"/>
      <c r="UJV398" s="247"/>
      <c r="UJW398" s="247"/>
      <c r="UJX398" s="247"/>
      <c r="UJY398" s="247"/>
      <c r="UJZ398" s="247"/>
      <c r="UKA398" s="247"/>
      <c r="UKB398" s="247"/>
      <c r="UKC398" s="247"/>
      <c r="UKD398" s="247"/>
      <c r="UKE398" s="247"/>
      <c r="UKF398" s="247"/>
      <c r="UKG398" s="247"/>
      <c r="UKH398" s="247"/>
      <c r="UKI398" s="247"/>
      <c r="UKJ398" s="247"/>
      <c r="UKK398" s="247"/>
      <c r="UKL398" s="247"/>
      <c r="UKM398" s="247"/>
      <c r="UKN398" s="247"/>
      <c r="UKO398" s="247"/>
      <c r="UKP398" s="247"/>
      <c r="UKQ398" s="247"/>
      <c r="UKR398" s="247"/>
      <c r="UKS398" s="247"/>
      <c r="UKT398" s="247"/>
      <c r="UKU398" s="247"/>
      <c r="UKV398" s="247"/>
      <c r="UKW398" s="247"/>
      <c r="UKX398" s="247"/>
      <c r="UKY398" s="247"/>
      <c r="UKZ398" s="247"/>
      <c r="ULA398" s="247"/>
      <c r="ULB398" s="247"/>
      <c r="ULC398" s="247"/>
      <c r="ULD398" s="247"/>
      <c r="ULE398" s="247"/>
      <c r="ULF398" s="247"/>
      <c r="ULG398" s="247"/>
      <c r="ULH398" s="247"/>
      <c r="ULI398" s="247"/>
      <c r="ULJ398" s="247"/>
      <c r="ULK398" s="247"/>
      <c r="ULL398" s="247"/>
      <c r="ULM398" s="247"/>
      <c r="ULN398" s="247"/>
      <c r="ULO398" s="247"/>
      <c r="ULP398" s="247"/>
      <c r="ULQ398" s="247"/>
      <c r="ULR398" s="247"/>
      <c r="ULS398" s="247"/>
      <c r="ULT398" s="247"/>
      <c r="ULU398" s="247"/>
      <c r="ULV398" s="247"/>
      <c r="ULW398" s="247"/>
      <c r="ULX398" s="247"/>
      <c r="ULY398" s="247"/>
      <c r="ULZ398" s="247"/>
      <c r="UMA398" s="247"/>
      <c r="UMB398" s="247"/>
      <c r="UMC398" s="247"/>
      <c r="UMD398" s="247"/>
      <c r="UME398" s="247"/>
      <c r="UMF398" s="247"/>
      <c r="UMG398" s="247"/>
      <c r="UMH398" s="247"/>
      <c r="UMI398" s="247"/>
      <c r="UMJ398" s="247"/>
      <c r="UMK398" s="247"/>
      <c r="UML398" s="247"/>
      <c r="UMM398" s="247"/>
      <c r="UMN398" s="247"/>
      <c r="UMO398" s="247"/>
      <c r="UMP398" s="247"/>
      <c r="UMQ398" s="247"/>
      <c r="UMR398" s="247"/>
      <c r="UMS398" s="247"/>
      <c r="UMT398" s="247"/>
      <c r="UMU398" s="247"/>
      <c r="UMV398" s="247"/>
      <c r="UMW398" s="247"/>
      <c r="UMX398" s="247"/>
      <c r="UMY398" s="247"/>
      <c r="UMZ398" s="247"/>
      <c r="UNA398" s="247"/>
      <c r="UNB398" s="247"/>
      <c r="UNC398" s="247"/>
      <c r="UND398" s="247"/>
      <c r="UNE398" s="247"/>
      <c r="UNF398" s="247"/>
      <c r="UNG398" s="247"/>
      <c r="UNH398" s="247"/>
      <c r="UNI398" s="247"/>
      <c r="UNJ398" s="247"/>
      <c r="UNK398" s="247"/>
      <c r="UNL398" s="247"/>
      <c r="UNM398" s="247"/>
      <c r="UNN398" s="247"/>
      <c r="UNO398" s="247"/>
      <c r="UNP398" s="247"/>
      <c r="UNQ398" s="247"/>
      <c r="UNR398" s="247"/>
      <c r="UNS398" s="247"/>
      <c r="UNT398" s="247"/>
      <c r="UNU398" s="247"/>
      <c r="UNV398" s="247"/>
      <c r="UNW398" s="247"/>
      <c r="UNX398" s="247"/>
      <c r="UNY398" s="247"/>
      <c r="UNZ398" s="247"/>
      <c r="UOA398" s="247"/>
      <c r="UOB398" s="247"/>
      <c r="UOC398" s="247"/>
      <c r="UOD398" s="247"/>
      <c r="UOE398" s="247"/>
      <c r="UOF398" s="247"/>
      <c r="UOG398" s="247"/>
      <c r="UOH398" s="247"/>
      <c r="UOI398" s="247"/>
      <c r="UOJ398" s="247"/>
      <c r="UOK398" s="247"/>
      <c r="UOL398" s="247"/>
      <c r="UOM398" s="247"/>
      <c r="UON398" s="247"/>
      <c r="UOO398" s="247"/>
      <c r="UOP398" s="247"/>
      <c r="UOQ398" s="247"/>
      <c r="UOR398" s="247"/>
      <c r="UOS398" s="247"/>
      <c r="UOT398" s="247"/>
      <c r="UOU398" s="247"/>
      <c r="UOV398" s="247"/>
      <c r="UOW398" s="247"/>
      <c r="UOX398" s="247"/>
      <c r="UOY398" s="247"/>
      <c r="UOZ398" s="247"/>
      <c r="UPA398" s="247"/>
      <c r="UPB398" s="247"/>
      <c r="UPC398" s="247"/>
      <c r="UPD398" s="247"/>
      <c r="UPE398" s="247"/>
      <c r="UPF398" s="247"/>
      <c r="UPG398" s="247"/>
      <c r="UPH398" s="247"/>
      <c r="UPI398" s="247"/>
      <c r="UPJ398" s="247"/>
      <c r="UPK398" s="247"/>
      <c r="UPL398" s="247"/>
      <c r="UPM398" s="247"/>
      <c r="UPN398" s="247"/>
      <c r="UPO398" s="247"/>
      <c r="UPP398" s="247"/>
      <c r="UPQ398" s="247"/>
      <c r="UPR398" s="247"/>
      <c r="UPS398" s="247"/>
      <c r="UPT398" s="247"/>
      <c r="UPU398" s="247"/>
      <c r="UPV398" s="247"/>
      <c r="UPW398" s="247"/>
      <c r="UPX398" s="247"/>
      <c r="UPY398" s="247"/>
      <c r="UPZ398" s="247"/>
      <c r="UQA398" s="247"/>
      <c r="UQB398" s="247"/>
      <c r="UQC398" s="247"/>
      <c r="UQD398" s="247"/>
      <c r="UQE398" s="247"/>
      <c r="UQF398" s="247"/>
      <c r="UQG398" s="247"/>
      <c r="UQH398" s="247"/>
      <c r="UQI398" s="247"/>
      <c r="UQJ398" s="247"/>
      <c r="UQK398" s="247"/>
      <c r="UQL398" s="247"/>
      <c r="UQM398" s="247"/>
      <c r="UQN398" s="247"/>
      <c r="UQO398" s="247"/>
      <c r="UQP398" s="247"/>
      <c r="UQQ398" s="247"/>
      <c r="UQR398" s="247"/>
      <c r="UQS398" s="247"/>
      <c r="UQT398" s="247"/>
      <c r="UQU398" s="247"/>
      <c r="UQV398" s="247"/>
      <c r="UQW398" s="247"/>
      <c r="UQX398" s="247"/>
      <c r="UQY398" s="247"/>
      <c r="UQZ398" s="247"/>
      <c r="URA398" s="247"/>
      <c r="URB398" s="247"/>
      <c r="URC398" s="247"/>
      <c r="URD398" s="247"/>
      <c r="URE398" s="247"/>
      <c r="URF398" s="247"/>
      <c r="URG398" s="247"/>
      <c r="URH398" s="247"/>
      <c r="URI398" s="247"/>
      <c r="URJ398" s="247"/>
      <c r="URK398" s="247"/>
      <c r="URL398" s="247"/>
      <c r="URM398" s="247"/>
      <c r="URN398" s="247"/>
      <c r="URO398" s="247"/>
      <c r="URP398" s="247"/>
      <c r="URQ398" s="247"/>
      <c r="URR398" s="247"/>
      <c r="URS398" s="247"/>
      <c r="URT398" s="247"/>
      <c r="URU398" s="247"/>
      <c r="URV398" s="247"/>
      <c r="URW398" s="247"/>
      <c r="URX398" s="247"/>
      <c r="URY398" s="247"/>
      <c r="URZ398" s="247"/>
      <c r="USA398" s="247"/>
      <c r="USB398" s="247"/>
      <c r="USC398" s="247"/>
      <c r="USD398" s="247"/>
      <c r="USE398" s="247"/>
      <c r="USF398" s="247"/>
      <c r="USG398" s="247"/>
      <c r="USH398" s="247"/>
      <c r="USI398" s="247"/>
      <c r="USJ398" s="247"/>
      <c r="USK398" s="247"/>
      <c r="USL398" s="247"/>
      <c r="USM398" s="247"/>
      <c r="USN398" s="247"/>
      <c r="USO398" s="247"/>
      <c r="USP398" s="247"/>
      <c r="USQ398" s="247"/>
      <c r="USR398" s="247"/>
      <c r="USS398" s="247"/>
      <c r="UST398" s="247"/>
      <c r="USU398" s="247"/>
      <c r="USV398" s="247"/>
      <c r="USW398" s="247"/>
      <c r="USX398" s="247"/>
      <c r="USY398" s="247"/>
      <c r="USZ398" s="247"/>
      <c r="UTA398" s="247"/>
      <c r="UTB398" s="247"/>
      <c r="UTC398" s="247"/>
      <c r="UTD398" s="247"/>
      <c r="UTE398" s="247"/>
      <c r="UTF398" s="247"/>
      <c r="UTG398" s="247"/>
      <c r="UTH398" s="247"/>
      <c r="UTI398" s="247"/>
      <c r="UTJ398" s="247"/>
      <c r="UTK398" s="247"/>
      <c r="UTL398" s="247"/>
      <c r="UTM398" s="247"/>
      <c r="UTN398" s="247"/>
      <c r="UTO398" s="247"/>
      <c r="UTP398" s="247"/>
      <c r="UTQ398" s="247"/>
      <c r="UTR398" s="247"/>
      <c r="UTS398" s="247"/>
      <c r="UTT398" s="247"/>
      <c r="UTU398" s="247"/>
      <c r="UTV398" s="247"/>
      <c r="UTW398" s="247"/>
      <c r="UTX398" s="247"/>
      <c r="UTY398" s="247"/>
      <c r="UTZ398" s="247"/>
      <c r="UUA398" s="247"/>
      <c r="UUB398" s="247"/>
      <c r="UUC398" s="247"/>
      <c r="UUD398" s="247"/>
      <c r="UUE398" s="247"/>
      <c r="UUF398" s="247"/>
      <c r="UUG398" s="247"/>
      <c r="UUH398" s="247"/>
      <c r="UUI398" s="247"/>
      <c r="UUJ398" s="247"/>
      <c r="UUK398" s="247"/>
      <c r="UUL398" s="247"/>
      <c r="UUM398" s="247"/>
      <c r="UUN398" s="247"/>
      <c r="UUO398" s="247"/>
      <c r="UUP398" s="247"/>
      <c r="UUQ398" s="247"/>
      <c r="UUR398" s="247"/>
      <c r="UUS398" s="247"/>
      <c r="UUT398" s="247"/>
      <c r="UUU398" s="247"/>
      <c r="UUV398" s="247"/>
      <c r="UUW398" s="247"/>
      <c r="UUX398" s="247"/>
      <c r="UUY398" s="247"/>
      <c r="UUZ398" s="247"/>
      <c r="UVA398" s="247"/>
      <c r="UVB398" s="247"/>
      <c r="UVC398" s="247"/>
      <c r="UVD398" s="247"/>
      <c r="UVE398" s="247"/>
      <c r="UVF398" s="247"/>
      <c r="UVG398" s="247"/>
      <c r="UVH398" s="247"/>
      <c r="UVI398" s="247"/>
      <c r="UVJ398" s="247"/>
      <c r="UVK398" s="247"/>
      <c r="UVL398" s="247"/>
      <c r="UVM398" s="247"/>
      <c r="UVN398" s="247"/>
      <c r="UVO398" s="247"/>
      <c r="UVP398" s="247"/>
      <c r="UVQ398" s="247"/>
      <c r="UVR398" s="247"/>
      <c r="UVS398" s="247"/>
      <c r="UVT398" s="247"/>
      <c r="UVU398" s="247"/>
      <c r="UVV398" s="247"/>
      <c r="UVW398" s="247"/>
      <c r="UVX398" s="247"/>
      <c r="UVY398" s="247"/>
      <c r="UVZ398" s="247"/>
      <c r="UWA398" s="247"/>
      <c r="UWB398" s="247"/>
      <c r="UWC398" s="247"/>
      <c r="UWD398" s="247"/>
      <c r="UWE398" s="247"/>
      <c r="UWF398" s="247"/>
      <c r="UWG398" s="247"/>
      <c r="UWH398" s="247"/>
      <c r="UWI398" s="247"/>
      <c r="UWJ398" s="247"/>
      <c r="UWK398" s="247"/>
      <c r="UWL398" s="247"/>
      <c r="UWM398" s="247"/>
      <c r="UWN398" s="247"/>
      <c r="UWO398" s="247"/>
      <c r="UWP398" s="247"/>
      <c r="UWQ398" s="247"/>
      <c r="UWR398" s="247"/>
      <c r="UWS398" s="247"/>
      <c r="UWT398" s="247"/>
      <c r="UWU398" s="247"/>
      <c r="UWV398" s="247"/>
      <c r="UWW398" s="247"/>
      <c r="UWX398" s="247"/>
      <c r="UWY398" s="247"/>
      <c r="UWZ398" s="247"/>
      <c r="UXA398" s="247"/>
      <c r="UXB398" s="247"/>
      <c r="UXC398" s="247"/>
      <c r="UXD398" s="247"/>
      <c r="UXE398" s="247"/>
      <c r="UXF398" s="247"/>
      <c r="UXG398" s="247"/>
      <c r="UXH398" s="247"/>
      <c r="UXI398" s="247"/>
      <c r="UXJ398" s="247"/>
      <c r="UXK398" s="247"/>
      <c r="UXL398" s="247"/>
      <c r="UXM398" s="247"/>
      <c r="UXN398" s="247"/>
      <c r="UXO398" s="247"/>
      <c r="UXP398" s="247"/>
      <c r="UXQ398" s="247"/>
      <c r="UXR398" s="247"/>
      <c r="UXS398" s="247"/>
      <c r="UXT398" s="247"/>
      <c r="UXU398" s="247"/>
      <c r="UXV398" s="247"/>
      <c r="UXW398" s="247"/>
      <c r="UXX398" s="247"/>
      <c r="UXY398" s="247"/>
      <c r="UXZ398" s="247"/>
      <c r="UYA398" s="247"/>
      <c r="UYB398" s="247"/>
      <c r="UYC398" s="247"/>
      <c r="UYD398" s="247"/>
      <c r="UYE398" s="247"/>
      <c r="UYF398" s="247"/>
      <c r="UYG398" s="247"/>
      <c r="UYH398" s="247"/>
      <c r="UYI398" s="247"/>
      <c r="UYJ398" s="247"/>
      <c r="UYK398" s="247"/>
      <c r="UYL398" s="247"/>
      <c r="UYM398" s="247"/>
      <c r="UYN398" s="247"/>
      <c r="UYO398" s="247"/>
      <c r="UYP398" s="247"/>
      <c r="UYQ398" s="247"/>
      <c r="UYR398" s="247"/>
      <c r="UYS398" s="247"/>
      <c r="UYT398" s="247"/>
      <c r="UYU398" s="247"/>
      <c r="UYV398" s="247"/>
      <c r="UYW398" s="247"/>
      <c r="UYX398" s="247"/>
      <c r="UYY398" s="247"/>
      <c r="UYZ398" s="247"/>
      <c r="UZA398" s="247"/>
      <c r="UZB398" s="247"/>
      <c r="UZC398" s="247"/>
      <c r="UZD398" s="247"/>
      <c r="UZE398" s="247"/>
      <c r="UZF398" s="247"/>
      <c r="UZG398" s="247"/>
      <c r="UZH398" s="247"/>
      <c r="UZI398" s="247"/>
      <c r="UZJ398" s="247"/>
      <c r="UZK398" s="247"/>
      <c r="UZL398" s="247"/>
      <c r="UZM398" s="247"/>
      <c r="UZN398" s="247"/>
      <c r="UZO398" s="247"/>
      <c r="UZP398" s="247"/>
      <c r="UZQ398" s="247"/>
      <c r="UZR398" s="247"/>
      <c r="UZS398" s="247"/>
      <c r="UZT398" s="247"/>
      <c r="UZU398" s="247"/>
      <c r="UZV398" s="247"/>
      <c r="UZW398" s="247"/>
      <c r="UZX398" s="247"/>
      <c r="UZY398" s="247"/>
      <c r="UZZ398" s="247"/>
      <c r="VAA398" s="247"/>
      <c r="VAB398" s="247"/>
      <c r="VAC398" s="247"/>
      <c r="VAD398" s="247"/>
      <c r="VAE398" s="247"/>
      <c r="VAF398" s="247"/>
      <c r="VAG398" s="247"/>
      <c r="VAH398" s="247"/>
      <c r="VAI398" s="247"/>
      <c r="VAJ398" s="247"/>
      <c r="VAK398" s="247"/>
      <c r="VAL398" s="247"/>
      <c r="VAM398" s="247"/>
      <c r="VAN398" s="247"/>
      <c r="VAO398" s="247"/>
      <c r="VAP398" s="247"/>
      <c r="VAQ398" s="247"/>
      <c r="VAR398" s="247"/>
      <c r="VAS398" s="247"/>
      <c r="VAT398" s="247"/>
      <c r="VAU398" s="247"/>
      <c r="VAV398" s="247"/>
      <c r="VAW398" s="247"/>
      <c r="VAX398" s="247"/>
      <c r="VAY398" s="247"/>
      <c r="VAZ398" s="247"/>
      <c r="VBA398" s="247"/>
      <c r="VBB398" s="247"/>
      <c r="VBC398" s="247"/>
      <c r="VBD398" s="247"/>
      <c r="VBE398" s="247"/>
      <c r="VBF398" s="247"/>
      <c r="VBG398" s="247"/>
      <c r="VBH398" s="247"/>
      <c r="VBI398" s="247"/>
      <c r="VBJ398" s="247"/>
      <c r="VBK398" s="247"/>
      <c r="VBL398" s="247"/>
      <c r="VBM398" s="247"/>
      <c r="VBN398" s="247"/>
      <c r="VBO398" s="247"/>
      <c r="VBP398" s="247"/>
      <c r="VBQ398" s="247"/>
      <c r="VBR398" s="247"/>
      <c r="VBS398" s="247"/>
      <c r="VBT398" s="247"/>
      <c r="VBU398" s="247"/>
      <c r="VBV398" s="247"/>
      <c r="VBW398" s="247"/>
      <c r="VBX398" s="247"/>
      <c r="VBY398" s="247"/>
      <c r="VBZ398" s="247"/>
      <c r="VCA398" s="247"/>
      <c r="VCB398" s="247"/>
      <c r="VCC398" s="247"/>
      <c r="VCD398" s="247"/>
      <c r="VCE398" s="247"/>
      <c r="VCF398" s="247"/>
      <c r="VCG398" s="247"/>
      <c r="VCH398" s="247"/>
      <c r="VCI398" s="247"/>
      <c r="VCJ398" s="247"/>
      <c r="VCK398" s="247"/>
      <c r="VCL398" s="247"/>
      <c r="VCM398" s="247"/>
      <c r="VCN398" s="247"/>
      <c r="VCO398" s="247"/>
      <c r="VCP398" s="247"/>
      <c r="VCQ398" s="247"/>
      <c r="VCR398" s="247"/>
      <c r="VCS398" s="247"/>
      <c r="VCT398" s="247"/>
      <c r="VCU398" s="247"/>
      <c r="VCV398" s="247"/>
      <c r="VCW398" s="247"/>
      <c r="VCX398" s="247"/>
      <c r="VCY398" s="247"/>
      <c r="VCZ398" s="247"/>
      <c r="VDA398" s="247"/>
      <c r="VDB398" s="247"/>
      <c r="VDC398" s="247"/>
      <c r="VDD398" s="247"/>
      <c r="VDE398" s="247"/>
      <c r="VDF398" s="247"/>
      <c r="VDG398" s="247"/>
      <c r="VDH398" s="247"/>
      <c r="VDI398" s="247"/>
      <c r="VDJ398" s="247"/>
      <c r="VDK398" s="247"/>
      <c r="VDL398" s="247"/>
      <c r="VDM398" s="247"/>
      <c r="VDN398" s="247"/>
      <c r="VDO398" s="247"/>
      <c r="VDP398" s="247"/>
      <c r="VDQ398" s="247"/>
      <c r="VDR398" s="247"/>
      <c r="VDS398" s="247"/>
      <c r="VDT398" s="247"/>
      <c r="VDU398" s="247"/>
      <c r="VDV398" s="247"/>
      <c r="VDW398" s="247"/>
      <c r="VDX398" s="247"/>
      <c r="VDY398" s="247"/>
      <c r="VDZ398" s="247"/>
      <c r="VEA398" s="247"/>
      <c r="VEB398" s="247"/>
      <c r="VEC398" s="247"/>
      <c r="VED398" s="247"/>
      <c r="VEE398" s="247"/>
      <c r="VEF398" s="247"/>
      <c r="VEG398" s="247"/>
      <c r="VEH398" s="247"/>
      <c r="VEI398" s="247"/>
      <c r="VEJ398" s="247"/>
      <c r="VEK398" s="247"/>
      <c r="VEL398" s="247"/>
      <c r="VEM398" s="247"/>
      <c r="VEN398" s="247"/>
      <c r="VEO398" s="247"/>
      <c r="VEP398" s="247"/>
      <c r="VEQ398" s="247"/>
      <c r="VER398" s="247"/>
      <c r="VES398" s="247"/>
      <c r="VET398" s="247"/>
      <c r="VEU398" s="247"/>
      <c r="VEV398" s="247"/>
      <c r="VEW398" s="247"/>
      <c r="VEX398" s="247"/>
      <c r="VEY398" s="247"/>
      <c r="VEZ398" s="247"/>
      <c r="VFA398" s="247"/>
      <c r="VFB398" s="247"/>
      <c r="VFC398" s="247"/>
      <c r="VFD398" s="247"/>
      <c r="VFE398" s="247"/>
      <c r="VFF398" s="247"/>
      <c r="VFG398" s="247"/>
      <c r="VFH398" s="247"/>
      <c r="VFI398" s="247"/>
      <c r="VFJ398" s="247"/>
      <c r="VFK398" s="247"/>
      <c r="VFL398" s="247"/>
      <c r="VFM398" s="247"/>
      <c r="VFN398" s="247"/>
      <c r="VFO398" s="247"/>
      <c r="VFP398" s="247"/>
      <c r="VFQ398" s="247"/>
      <c r="VFR398" s="247"/>
      <c r="VFS398" s="247"/>
      <c r="VFT398" s="247"/>
      <c r="VFU398" s="247"/>
      <c r="VFV398" s="247"/>
      <c r="VFW398" s="247"/>
      <c r="VFX398" s="247"/>
      <c r="VFY398" s="247"/>
      <c r="VFZ398" s="247"/>
      <c r="VGA398" s="247"/>
      <c r="VGB398" s="247"/>
      <c r="VGC398" s="247"/>
      <c r="VGD398" s="247"/>
      <c r="VGE398" s="247"/>
      <c r="VGF398" s="247"/>
      <c r="VGG398" s="247"/>
      <c r="VGH398" s="247"/>
      <c r="VGI398" s="247"/>
      <c r="VGJ398" s="247"/>
      <c r="VGK398" s="247"/>
      <c r="VGL398" s="247"/>
      <c r="VGM398" s="247"/>
      <c r="VGN398" s="247"/>
      <c r="VGO398" s="247"/>
      <c r="VGP398" s="247"/>
      <c r="VGQ398" s="247"/>
      <c r="VGR398" s="247"/>
      <c r="VGS398" s="247"/>
      <c r="VGT398" s="247"/>
      <c r="VGU398" s="247"/>
      <c r="VGV398" s="247"/>
      <c r="VGW398" s="247"/>
      <c r="VGX398" s="247"/>
      <c r="VGY398" s="247"/>
      <c r="VGZ398" s="247"/>
      <c r="VHA398" s="247"/>
      <c r="VHB398" s="247"/>
      <c r="VHC398" s="247"/>
      <c r="VHD398" s="247"/>
      <c r="VHE398" s="247"/>
      <c r="VHF398" s="247"/>
      <c r="VHG398" s="247"/>
      <c r="VHH398" s="247"/>
      <c r="VHI398" s="247"/>
      <c r="VHJ398" s="247"/>
      <c r="VHK398" s="247"/>
      <c r="VHL398" s="247"/>
      <c r="VHM398" s="247"/>
      <c r="VHN398" s="247"/>
      <c r="VHO398" s="247"/>
      <c r="VHP398" s="247"/>
      <c r="VHQ398" s="247"/>
      <c r="VHR398" s="247"/>
      <c r="VHS398" s="247"/>
      <c r="VHT398" s="247"/>
      <c r="VHU398" s="247"/>
      <c r="VHV398" s="247"/>
      <c r="VHW398" s="247"/>
      <c r="VHX398" s="247"/>
      <c r="VHY398" s="247"/>
      <c r="VHZ398" s="247"/>
      <c r="VIA398" s="247"/>
      <c r="VIB398" s="247"/>
      <c r="VIC398" s="247"/>
      <c r="VID398" s="247"/>
      <c r="VIE398" s="247"/>
      <c r="VIF398" s="247"/>
      <c r="VIG398" s="247"/>
      <c r="VIH398" s="247"/>
      <c r="VII398" s="247"/>
      <c r="VIJ398" s="247"/>
      <c r="VIK398" s="247"/>
      <c r="VIL398" s="247"/>
      <c r="VIM398" s="247"/>
      <c r="VIN398" s="247"/>
      <c r="VIO398" s="247"/>
      <c r="VIP398" s="247"/>
      <c r="VIQ398" s="247"/>
      <c r="VIR398" s="247"/>
      <c r="VIS398" s="247"/>
      <c r="VIT398" s="247"/>
      <c r="VIU398" s="247"/>
      <c r="VIV398" s="247"/>
      <c r="VIW398" s="247"/>
      <c r="VIX398" s="247"/>
      <c r="VIY398" s="247"/>
      <c r="VIZ398" s="247"/>
      <c r="VJA398" s="247"/>
      <c r="VJB398" s="247"/>
      <c r="VJC398" s="247"/>
      <c r="VJD398" s="247"/>
      <c r="VJE398" s="247"/>
      <c r="VJF398" s="247"/>
      <c r="VJG398" s="247"/>
      <c r="VJH398" s="247"/>
      <c r="VJI398" s="247"/>
      <c r="VJJ398" s="247"/>
      <c r="VJK398" s="247"/>
      <c r="VJL398" s="247"/>
      <c r="VJM398" s="247"/>
      <c r="VJN398" s="247"/>
      <c r="VJO398" s="247"/>
      <c r="VJP398" s="247"/>
      <c r="VJQ398" s="247"/>
      <c r="VJR398" s="247"/>
      <c r="VJS398" s="247"/>
      <c r="VJT398" s="247"/>
      <c r="VJU398" s="247"/>
      <c r="VJV398" s="247"/>
      <c r="VJW398" s="247"/>
      <c r="VJX398" s="247"/>
      <c r="VJY398" s="247"/>
      <c r="VJZ398" s="247"/>
      <c r="VKA398" s="247"/>
      <c r="VKB398" s="247"/>
      <c r="VKC398" s="247"/>
      <c r="VKD398" s="247"/>
      <c r="VKE398" s="247"/>
      <c r="VKF398" s="247"/>
      <c r="VKG398" s="247"/>
      <c r="VKH398" s="247"/>
      <c r="VKI398" s="247"/>
      <c r="VKJ398" s="247"/>
      <c r="VKK398" s="247"/>
      <c r="VKL398" s="247"/>
      <c r="VKM398" s="247"/>
      <c r="VKN398" s="247"/>
      <c r="VKO398" s="247"/>
      <c r="VKP398" s="247"/>
      <c r="VKQ398" s="247"/>
      <c r="VKR398" s="247"/>
      <c r="VKS398" s="247"/>
      <c r="VKT398" s="247"/>
      <c r="VKU398" s="247"/>
      <c r="VKV398" s="247"/>
      <c r="VKW398" s="247"/>
      <c r="VKX398" s="247"/>
      <c r="VKY398" s="247"/>
      <c r="VKZ398" s="247"/>
      <c r="VLA398" s="247"/>
      <c r="VLB398" s="247"/>
      <c r="VLC398" s="247"/>
      <c r="VLD398" s="247"/>
      <c r="VLE398" s="247"/>
      <c r="VLF398" s="247"/>
      <c r="VLG398" s="247"/>
      <c r="VLH398" s="247"/>
      <c r="VLI398" s="247"/>
      <c r="VLJ398" s="247"/>
      <c r="VLK398" s="247"/>
      <c r="VLL398" s="247"/>
      <c r="VLM398" s="247"/>
      <c r="VLN398" s="247"/>
      <c r="VLO398" s="247"/>
      <c r="VLP398" s="247"/>
      <c r="VLQ398" s="247"/>
      <c r="VLR398" s="247"/>
      <c r="VLS398" s="247"/>
      <c r="VLT398" s="247"/>
      <c r="VLU398" s="247"/>
      <c r="VLV398" s="247"/>
      <c r="VLW398" s="247"/>
      <c r="VLX398" s="247"/>
      <c r="VLY398" s="247"/>
      <c r="VLZ398" s="247"/>
      <c r="VMA398" s="247"/>
      <c r="VMB398" s="247"/>
      <c r="VMC398" s="247"/>
      <c r="VMD398" s="247"/>
      <c r="VME398" s="247"/>
      <c r="VMF398" s="247"/>
      <c r="VMG398" s="247"/>
      <c r="VMH398" s="247"/>
      <c r="VMI398" s="247"/>
      <c r="VMJ398" s="247"/>
      <c r="VMK398" s="247"/>
      <c r="VML398" s="247"/>
      <c r="VMM398" s="247"/>
      <c r="VMN398" s="247"/>
      <c r="VMO398" s="247"/>
      <c r="VMP398" s="247"/>
      <c r="VMQ398" s="247"/>
      <c r="VMR398" s="247"/>
      <c r="VMS398" s="247"/>
      <c r="VMT398" s="247"/>
      <c r="VMU398" s="247"/>
      <c r="VMV398" s="247"/>
      <c r="VMW398" s="247"/>
      <c r="VMX398" s="247"/>
      <c r="VMY398" s="247"/>
      <c r="VMZ398" s="247"/>
      <c r="VNA398" s="247"/>
      <c r="VNB398" s="247"/>
      <c r="VNC398" s="247"/>
      <c r="VND398" s="247"/>
      <c r="VNE398" s="247"/>
      <c r="VNF398" s="247"/>
      <c r="VNG398" s="247"/>
      <c r="VNH398" s="247"/>
      <c r="VNI398" s="247"/>
      <c r="VNJ398" s="247"/>
      <c r="VNK398" s="247"/>
      <c r="VNL398" s="247"/>
      <c r="VNM398" s="247"/>
      <c r="VNN398" s="247"/>
      <c r="VNO398" s="247"/>
      <c r="VNP398" s="247"/>
      <c r="VNQ398" s="247"/>
      <c r="VNR398" s="247"/>
      <c r="VNS398" s="247"/>
      <c r="VNT398" s="247"/>
      <c r="VNU398" s="247"/>
      <c r="VNV398" s="247"/>
      <c r="VNW398" s="247"/>
      <c r="VNX398" s="247"/>
      <c r="VNY398" s="247"/>
      <c r="VNZ398" s="247"/>
      <c r="VOA398" s="247"/>
      <c r="VOB398" s="247"/>
      <c r="VOC398" s="247"/>
      <c r="VOD398" s="247"/>
      <c r="VOE398" s="247"/>
      <c r="VOF398" s="247"/>
      <c r="VOG398" s="247"/>
      <c r="VOH398" s="247"/>
      <c r="VOI398" s="247"/>
      <c r="VOJ398" s="247"/>
      <c r="VOK398" s="247"/>
      <c r="VOL398" s="247"/>
      <c r="VOM398" s="247"/>
      <c r="VON398" s="247"/>
      <c r="VOO398" s="247"/>
      <c r="VOP398" s="247"/>
      <c r="VOQ398" s="247"/>
      <c r="VOR398" s="247"/>
      <c r="VOS398" s="247"/>
      <c r="VOT398" s="247"/>
      <c r="VOU398" s="247"/>
      <c r="VOV398" s="247"/>
      <c r="VOW398" s="247"/>
      <c r="VOX398" s="247"/>
      <c r="VOY398" s="247"/>
      <c r="VOZ398" s="247"/>
      <c r="VPA398" s="247"/>
      <c r="VPB398" s="247"/>
      <c r="VPC398" s="247"/>
      <c r="VPD398" s="247"/>
      <c r="VPE398" s="247"/>
      <c r="VPF398" s="247"/>
      <c r="VPG398" s="247"/>
      <c r="VPH398" s="247"/>
      <c r="VPI398" s="247"/>
      <c r="VPJ398" s="247"/>
      <c r="VPK398" s="247"/>
      <c r="VPL398" s="247"/>
      <c r="VPM398" s="247"/>
      <c r="VPN398" s="247"/>
      <c r="VPO398" s="247"/>
      <c r="VPP398" s="247"/>
      <c r="VPQ398" s="247"/>
      <c r="VPR398" s="247"/>
      <c r="VPS398" s="247"/>
      <c r="VPT398" s="247"/>
      <c r="VPU398" s="247"/>
      <c r="VPV398" s="247"/>
      <c r="VPW398" s="247"/>
      <c r="VPX398" s="247"/>
      <c r="VPY398" s="247"/>
      <c r="VPZ398" s="247"/>
      <c r="VQA398" s="247"/>
      <c r="VQB398" s="247"/>
      <c r="VQC398" s="247"/>
      <c r="VQD398" s="247"/>
      <c r="VQE398" s="247"/>
      <c r="VQF398" s="247"/>
      <c r="VQG398" s="247"/>
      <c r="VQH398" s="247"/>
      <c r="VQI398" s="247"/>
      <c r="VQJ398" s="247"/>
      <c r="VQK398" s="247"/>
      <c r="VQL398" s="247"/>
      <c r="VQM398" s="247"/>
      <c r="VQN398" s="247"/>
      <c r="VQO398" s="247"/>
      <c r="VQP398" s="247"/>
      <c r="VQQ398" s="247"/>
      <c r="VQR398" s="247"/>
      <c r="VQS398" s="247"/>
      <c r="VQT398" s="247"/>
      <c r="VQU398" s="247"/>
      <c r="VQV398" s="247"/>
      <c r="VQW398" s="247"/>
      <c r="VQX398" s="247"/>
      <c r="VQY398" s="247"/>
      <c r="VQZ398" s="247"/>
      <c r="VRA398" s="247"/>
      <c r="VRB398" s="247"/>
      <c r="VRC398" s="247"/>
      <c r="VRD398" s="247"/>
      <c r="VRE398" s="247"/>
      <c r="VRF398" s="247"/>
      <c r="VRG398" s="247"/>
      <c r="VRH398" s="247"/>
      <c r="VRI398" s="247"/>
      <c r="VRJ398" s="247"/>
      <c r="VRK398" s="247"/>
      <c r="VRL398" s="247"/>
      <c r="VRM398" s="247"/>
      <c r="VRN398" s="247"/>
      <c r="VRO398" s="247"/>
      <c r="VRP398" s="247"/>
      <c r="VRQ398" s="247"/>
      <c r="VRR398" s="247"/>
      <c r="VRS398" s="247"/>
      <c r="VRT398" s="247"/>
      <c r="VRU398" s="247"/>
      <c r="VRV398" s="247"/>
      <c r="VRW398" s="247"/>
      <c r="VRX398" s="247"/>
      <c r="VRY398" s="247"/>
      <c r="VRZ398" s="247"/>
      <c r="VSA398" s="247"/>
      <c r="VSB398" s="247"/>
      <c r="VSC398" s="247"/>
      <c r="VSD398" s="247"/>
      <c r="VSE398" s="247"/>
      <c r="VSF398" s="247"/>
      <c r="VSG398" s="247"/>
      <c r="VSH398" s="247"/>
      <c r="VSI398" s="247"/>
      <c r="VSJ398" s="247"/>
      <c r="VSK398" s="247"/>
      <c r="VSL398" s="247"/>
      <c r="VSM398" s="247"/>
      <c r="VSN398" s="247"/>
      <c r="VSO398" s="247"/>
      <c r="VSP398" s="247"/>
      <c r="VSQ398" s="247"/>
      <c r="VSR398" s="247"/>
      <c r="VSS398" s="247"/>
      <c r="VST398" s="247"/>
      <c r="VSU398" s="247"/>
      <c r="VSV398" s="247"/>
      <c r="VSW398" s="247"/>
      <c r="VSX398" s="247"/>
      <c r="VSY398" s="247"/>
      <c r="VSZ398" s="247"/>
      <c r="VTA398" s="247"/>
      <c r="VTB398" s="247"/>
      <c r="VTC398" s="247"/>
      <c r="VTD398" s="247"/>
      <c r="VTE398" s="247"/>
      <c r="VTF398" s="247"/>
      <c r="VTG398" s="247"/>
      <c r="VTH398" s="247"/>
      <c r="VTI398" s="247"/>
      <c r="VTJ398" s="247"/>
      <c r="VTK398" s="247"/>
      <c r="VTL398" s="247"/>
      <c r="VTM398" s="247"/>
      <c r="VTN398" s="247"/>
      <c r="VTO398" s="247"/>
      <c r="VTP398" s="247"/>
      <c r="VTQ398" s="247"/>
      <c r="VTR398" s="247"/>
      <c r="VTS398" s="247"/>
      <c r="VTT398" s="247"/>
      <c r="VTU398" s="247"/>
      <c r="VTV398" s="247"/>
      <c r="VTW398" s="247"/>
      <c r="VTX398" s="247"/>
      <c r="VTY398" s="247"/>
      <c r="VTZ398" s="247"/>
      <c r="VUA398" s="247"/>
      <c r="VUB398" s="247"/>
      <c r="VUC398" s="247"/>
      <c r="VUD398" s="247"/>
      <c r="VUE398" s="247"/>
      <c r="VUF398" s="247"/>
      <c r="VUG398" s="247"/>
      <c r="VUH398" s="247"/>
      <c r="VUI398" s="247"/>
      <c r="VUJ398" s="247"/>
      <c r="VUK398" s="247"/>
      <c r="VUL398" s="247"/>
      <c r="VUM398" s="247"/>
      <c r="VUN398" s="247"/>
      <c r="VUO398" s="247"/>
      <c r="VUP398" s="247"/>
      <c r="VUQ398" s="247"/>
      <c r="VUR398" s="247"/>
      <c r="VUS398" s="247"/>
      <c r="VUT398" s="247"/>
      <c r="VUU398" s="247"/>
      <c r="VUV398" s="247"/>
      <c r="VUW398" s="247"/>
      <c r="VUX398" s="247"/>
      <c r="VUY398" s="247"/>
      <c r="VUZ398" s="247"/>
      <c r="VVA398" s="247"/>
      <c r="VVB398" s="247"/>
      <c r="VVC398" s="247"/>
      <c r="VVD398" s="247"/>
      <c r="VVE398" s="247"/>
      <c r="VVF398" s="247"/>
      <c r="VVG398" s="247"/>
      <c r="VVH398" s="247"/>
      <c r="VVI398" s="247"/>
      <c r="VVJ398" s="247"/>
      <c r="VVK398" s="247"/>
      <c r="VVL398" s="247"/>
      <c r="VVM398" s="247"/>
      <c r="VVN398" s="247"/>
      <c r="VVO398" s="247"/>
      <c r="VVP398" s="247"/>
      <c r="VVQ398" s="247"/>
      <c r="VVR398" s="247"/>
      <c r="VVS398" s="247"/>
      <c r="VVT398" s="247"/>
      <c r="VVU398" s="247"/>
      <c r="VVV398" s="247"/>
      <c r="VVW398" s="247"/>
      <c r="VVX398" s="247"/>
      <c r="VVY398" s="247"/>
      <c r="VVZ398" s="247"/>
      <c r="VWA398" s="247"/>
      <c r="VWB398" s="247"/>
      <c r="VWC398" s="247"/>
      <c r="VWD398" s="247"/>
      <c r="VWE398" s="247"/>
      <c r="VWF398" s="247"/>
      <c r="VWG398" s="247"/>
      <c r="VWH398" s="247"/>
      <c r="VWI398" s="247"/>
      <c r="VWJ398" s="247"/>
      <c r="VWK398" s="247"/>
      <c r="VWL398" s="247"/>
      <c r="VWM398" s="247"/>
      <c r="VWN398" s="247"/>
      <c r="VWO398" s="247"/>
      <c r="VWP398" s="247"/>
      <c r="VWQ398" s="247"/>
      <c r="VWR398" s="247"/>
      <c r="VWS398" s="247"/>
      <c r="VWT398" s="247"/>
      <c r="VWU398" s="247"/>
      <c r="VWV398" s="247"/>
      <c r="VWW398" s="247"/>
      <c r="VWX398" s="247"/>
      <c r="VWY398" s="247"/>
      <c r="VWZ398" s="247"/>
      <c r="VXA398" s="247"/>
      <c r="VXB398" s="247"/>
      <c r="VXC398" s="247"/>
      <c r="VXD398" s="247"/>
      <c r="VXE398" s="247"/>
      <c r="VXF398" s="247"/>
      <c r="VXG398" s="247"/>
      <c r="VXH398" s="247"/>
      <c r="VXI398" s="247"/>
      <c r="VXJ398" s="247"/>
      <c r="VXK398" s="247"/>
      <c r="VXL398" s="247"/>
      <c r="VXM398" s="247"/>
      <c r="VXN398" s="247"/>
      <c r="VXO398" s="247"/>
      <c r="VXP398" s="247"/>
      <c r="VXQ398" s="247"/>
      <c r="VXR398" s="247"/>
      <c r="VXS398" s="247"/>
      <c r="VXT398" s="247"/>
      <c r="VXU398" s="247"/>
      <c r="VXV398" s="247"/>
      <c r="VXW398" s="247"/>
      <c r="VXX398" s="247"/>
      <c r="VXY398" s="247"/>
      <c r="VXZ398" s="247"/>
      <c r="VYA398" s="247"/>
      <c r="VYB398" s="247"/>
      <c r="VYC398" s="247"/>
      <c r="VYD398" s="247"/>
      <c r="VYE398" s="247"/>
      <c r="VYF398" s="247"/>
      <c r="VYG398" s="247"/>
      <c r="VYH398" s="247"/>
      <c r="VYI398" s="247"/>
      <c r="VYJ398" s="247"/>
      <c r="VYK398" s="247"/>
      <c r="VYL398" s="247"/>
      <c r="VYM398" s="247"/>
      <c r="VYN398" s="247"/>
      <c r="VYO398" s="247"/>
      <c r="VYP398" s="247"/>
      <c r="VYQ398" s="247"/>
      <c r="VYR398" s="247"/>
      <c r="VYS398" s="247"/>
      <c r="VYT398" s="247"/>
      <c r="VYU398" s="247"/>
      <c r="VYV398" s="247"/>
      <c r="VYW398" s="247"/>
      <c r="VYX398" s="247"/>
      <c r="VYY398" s="247"/>
      <c r="VYZ398" s="247"/>
      <c r="VZA398" s="247"/>
      <c r="VZB398" s="247"/>
      <c r="VZC398" s="247"/>
      <c r="VZD398" s="247"/>
      <c r="VZE398" s="247"/>
      <c r="VZF398" s="247"/>
      <c r="VZG398" s="247"/>
      <c r="VZH398" s="247"/>
      <c r="VZI398" s="247"/>
      <c r="VZJ398" s="247"/>
      <c r="VZK398" s="247"/>
      <c r="VZL398" s="247"/>
      <c r="VZM398" s="247"/>
      <c r="VZN398" s="247"/>
      <c r="VZO398" s="247"/>
      <c r="VZP398" s="247"/>
      <c r="VZQ398" s="247"/>
      <c r="VZR398" s="247"/>
      <c r="VZS398" s="247"/>
      <c r="VZT398" s="247"/>
      <c r="VZU398" s="247"/>
      <c r="VZV398" s="247"/>
      <c r="VZW398" s="247"/>
      <c r="VZX398" s="247"/>
      <c r="VZY398" s="247"/>
      <c r="VZZ398" s="247"/>
      <c r="WAA398" s="247"/>
      <c r="WAB398" s="247"/>
      <c r="WAC398" s="247"/>
      <c r="WAD398" s="247"/>
      <c r="WAE398" s="247"/>
      <c r="WAF398" s="247"/>
      <c r="WAG398" s="247"/>
      <c r="WAH398" s="247"/>
      <c r="WAI398" s="247"/>
      <c r="WAJ398" s="247"/>
      <c r="WAK398" s="247"/>
      <c r="WAL398" s="247"/>
      <c r="WAM398" s="247"/>
      <c r="WAN398" s="247"/>
      <c r="WAO398" s="247"/>
      <c r="WAP398" s="247"/>
      <c r="WAQ398" s="247"/>
      <c r="WAR398" s="247"/>
      <c r="WAS398" s="247"/>
      <c r="WAT398" s="247"/>
      <c r="WAU398" s="247"/>
      <c r="WAV398" s="247"/>
      <c r="WAW398" s="247"/>
      <c r="WAX398" s="247"/>
      <c r="WAY398" s="247"/>
      <c r="WAZ398" s="247"/>
      <c r="WBA398" s="247"/>
      <c r="WBB398" s="247"/>
      <c r="WBC398" s="247"/>
      <c r="WBD398" s="247"/>
      <c r="WBE398" s="247"/>
      <c r="WBF398" s="247"/>
      <c r="WBG398" s="247"/>
      <c r="WBH398" s="247"/>
      <c r="WBI398" s="247"/>
      <c r="WBJ398" s="247"/>
      <c r="WBK398" s="247"/>
      <c r="WBL398" s="247"/>
      <c r="WBM398" s="247"/>
      <c r="WBN398" s="247"/>
      <c r="WBO398" s="247"/>
      <c r="WBP398" s="247"/>
      <c r="WBQ398" s="247"/>
      <c r="WBR398" s="247"/>
      <c r="WBS398" s="247"/>
      <c r="WBT398" s="247"/>
      <c r="WBU398" s="247"/>
      <c r="WBV398" s="247"/>
      <c r="WBW398" s="247"/>
      <c r="WBX398" s="247"/>
      <c r="WBY398" s="247"/>
      <c r="WBZ398" s="247"/>
      <c r="WCA398" s="247"/>
      <c r="WCB398" s="247"/>
      <c r="WCC398" s="247"/>
      <c r="WCD398" s="247"/>
      <c r="WCE398" s="247"/>
      <c r="WCF398" s="247"/>
      <c r="WCG398" s="247"/>
      <c r="WCH398" s="247"/>
      <c r="WCI398" s="247"/>
      <c r="WCJ398" s="247"/>
      <c r="WCK398" s="247"/>
      <c r="WCL398" s="247"/>
      <c r="WCM398" s="247"/>
      <c r="WCN398" s="247"/>
      <c r="WCO398" s="247"/>
      <c r="WCP398" s="247"/>
      <c r="WCQ398" s="247"/>
      <c r="WCR398" s="247"/>
      <c r="WCS398" s="247"/>
      <c r="WCT398" s="247"/>
      <c r="WCU398" s="247"/>
      <c r="WCV398" s="247"/>
      <c r="WCW398" s="247"/>
      <c r="WCX398" s="247"/>
      <c r="WCY398" s="247"/>
      <c r="WCZ398" s="247"/>
      <c r="WDA398" s="247"/>
      <c r="WDB398" s="247"/>
      <c r="WDC398" s="247"/>
      <c r="WDD398" s="247"/>
      <c r="WDE398" s="247"/>
      <c r="WDF398" s="247"/>
      <c r="WDG398" s="247"/>
      <c r="WDH398" s="247"/>
      <c r="WDI398" s="247"/>
      <c r="WDJ398" s="247"/>
      <c r="WDK398" s="247"/>
      <c r="WDL398" s="247"/>
      <c r="WDM398" s="247"/>
      <c r="WDN398" s="247"/>
      <c r="WDO398" s="247"/>
      <c r="WDP398" s="247"/>
      <c r="WDQ398" s="247"/>
      <c r="WDR398" s="247"/>
      <c r="WDS398" s="247"/>
      <c r="WDT398" s="247"/>
      <c r="WDU398" s="247"/>
      <c r="WDV398" s="247"/>
      <c r="WDW398" s="247"/>
      <c r="WDX398" s="247"/>
      <c r="WDY398" s="247"/>
      <c r="WDZ398" s="247"/>
      <c r="WEA398" s="247"/>
      <c r="WEB398" s="247"/>
      <c r="WEC398" s="247"/>
      <c r="WED398" s="247"/>
      <c r="WEE398" s="247"/>
      <c r="WEF398" s="247"/>
      <c r="WEG398" s="247"/>
      <c r="WEH398" s="247"/>
      <c r="WEI398" s="247"/>
      <c r="WEJ398" s="247"/>
      <c r="WEK398" s="247"/>
      <c r="WEL398" s="247"/>
      <c r="WEM398" s="247"/>
      <c r="WEN398" s="247"/>
      <c r="WEO398" s="247"/>
      <c r="WEP398" s="247"/>
      <c r="WEQ398" s="247"/>
      <c r="WER398" s="247"/>
      <c r="WES398" s="247"/>
      <c r="WET398" s="247"/>
      <c r="WEU398" s="247"/>
      <c r="WEV398" s="247"/>
      <c r="WEW398" s="247"/>
      <c r="WEX398" s="247"/>
      <c r="WEY398" s="247"/>
      <c r="WEZ398" s="247"/>
      <c r="WFA398" s="247"/>
      <c r="WFB398" s="247"/>
      <c r="WFC398" s="247"/>
      <c r="WFD398" s="247"/>
      <c r="WFE398" s="247"/>
      <c r="WFF398" s="247"/>
      <c r="WFG398" s="247"/>
      <c r="WFH398" s="247"/>
      <c r="WFI398" s="247"/>
      <c r="WFJ398" s="247"/>
      <c r="WFK398" s="247"/>
      <c r="WFL398" s="247"/>
      <c r="WFM398" s="247"/>
      <c r="WFN398" s="247"/>
      <c r="WFO398" s="247"/>
      <c r="WFP398" s="247"/>
      <c r="WFQ398" s="247"/>
      <c r="WFR398" s="247"/>
      <c r="WFS398" s="247"/>
      <c r="WFT398" s="247"/>
      <c r="WFU398" s="247"/>
      <c r="WFV398" s="247"/>
      <c r="WFW398" s="247"/>
      <c r="WFX398" s="247"/>
      <c r="WFY398" s="247"/>
      <c r="WFZ398" s="247"/>
      <c r="WGA398" s="247"/>
      <c r="WGB398" s="247"/>
      <c r="WGC398" s="247"/>
      <c r="WGD398" s="247"/>
      <c r="WGE398" s="247"/>
      <c r="WGF398" s="247"/>
      <c r="WGG398" s="247"/>
      <c r="WGH398" s="247"/>
      <c r="WGI398" s="247"/>
      <c r="WGJ398" s="247"/>
      <c r="WGK398" s="247"/>
      <c r="WGL398" s="247"/>
      <c r="WGM398" s="247"/>
      <c r="WGN398" s="247"/>
      <c r="WGO398" s="247"/>
      <c r="WGP398" s="247"/>
      <c r="WGQ398" s="247"/>
      <c r="WGR398" s="247"/>
      <c r="WGS398" s="247"/>
      <c r="WGT398" s="247"/>
      <c r="WGU398" s="247"/>
      <c r="WGV398" s="247"/>
      <c r="WGW398" s="247"/>
      <c r="WGX398" s="247"/>
      <c r="WGY398" s="247"/>
      <c r="WGZ398" s="247"/>
      <c r="WHA398" s="247"/>
      <c r="WHB398" s="247"/>
      <c r="WHC398" s="247"/>
      <c r="WHD398" s="247"/>
      <c r="WHE398" s="247"/>
      <c r="WHF398" s="247"/>
      <c r="WHG398" s="247"/>
      <c r="WHH398" s="247"/>
      <c r="WHI398" s="247"/>
      <c r="WHJ398" s="247"/>
      <c r="WHK398" s="247"/>
      <c r="WHL398" s="247"/>
      <c r="WHM398" s="247"/>
      <c r="WHN398" s="247"/>
      <c r="WHO398" s="247"/>
      <c r="WHP398" s="247"/>
      <c r="WHQ398" s="247"/>
      <c r="WHR398" s="247"/>
      <c r="WHS398" s="247"/>
      <c r="WHT398" s="247"/>
      <c r="WHU398" s="247"/>
      <c r="WHV398" s="247"/>
      <c r="WHW398" s="247"/>
      <c r="WHX398" s="247"/>
      <c r="WHY398" s="247"/>
      <c r="WHZ398" s="247"/>
      <c r="WIA398" s="247"/>
      <c r="WIB398" s="247"/>
      <c r="WIC398" s="247"/>
      <c r="WID398" s="247"/>
      <c r="WIE398" s="247"/>
      <c r="WIF398" s="247"/>
      <c r="WIG398" s="247"/>
      <c r="WIH398" s="247"/>
      <c r="WII398" s="247"/>
      <c r="WIJ398" s="247"/>
      <c r="WIK398" s="247"/>
      <c r="WIL398" s="247"/>
      <c r="WIM398" s="247"/>
      <c r="WIN398" s="247"/>
      <c r="WIO398" s="247"/>
      <c r="WIP398" s="247"/>
      <c r="WIQ398" s="247"/>
      <c r="WIR398" s="247"/>
      <c r="WIS398" s="247"/>
      <c r="WIT398" s="247"/>
      <c r="WIU398" s="247"/>
      <c r="WIV398" s="247"/>
      <c r="WIW398" s="247"/>
      <c r="WIX398" s="247"/>
      <c r="WIY398" s="247"/>
      <c r="WIZ398" s="247"/>
      <c r="WJA398" s="247"/>
      <c r="WJB398" s="247"/>
      <c r="WJC398" s="247"/>
      <c r="WJD398" s="247"/>
      <c r="WJE398" s="247"/>
      <c r="WJF398" s="247"/>
      <c r="WJG398" s="247"/>
      <c r="WJH398" s="247"/>
      <c r="WJI398" s="247"/>
      <c r="WJJ398" s="247"/>
      <c r="WJK398" s="247"/>
      <c r="WJL398" s="247"/>
      <c r="WJM398" s="247"/>
      <c r="WJN398" s="247"/>
      <c r="WJO398" s="247"/>
      <c r="WJP398" s="247"/>
      <c r="WJQ398" s="247"/>
      <c r="WJR398" s="247"/>
      <c r="WJS398" s="247"/>
      <c r="WJT398" s="247"/>
      <c r="WJU398" s="247"/>
      <c r="WJV398" s="247"/>
      <c r="WJW398" s="247"/>
      <c r="WJX398" s="247"/>
      <c r="WJY398" s="247"/>
      <c r="WJZ398" s="247"/>
      <c r="WKA398" s="247"/>
      <c r="WKB398" s="247"/>
      <c r="WKC398" s="247"/>
      <c r="WKD398" s="247"/>
      <c r="WKE398" s="247"/>
      <c r="WKF398" s="247"/>
      <c r="WKG398" s="247"/>
      <c r="WKH398" s="247"/>
      <c r="WKI398" s="247"/>
      <c r="WKJ398" s="247"/>
      <c r="WKK398" s="247"/>
      <c r="WKL398" s="247"/>
      <c r="WKM398" s="247"/>
      <c r="WKN398" s="247"/>
      <c r="WKO398" s="247"/>
      <c r="WKP398" s="247"/>
      <c r="WKQ398" s="247"/>
      <c r="WKR398" s="247"/>
      <c r="WKS398" s="247"/>
      <c r="WKT398" s="247"/>
      <c r="WKU398" s="247"/>
      <c r="WKV398" s="247"/>
      <c r="WKW398" s="247"/>
      <c r="WKX398" s="247"/>
      <c r="WKY398" s="247"/>
      <c r="WKZ398" s="247"/>
      <c r="WLA398" s="247"/>
      <c r="WLB398" s="247"/>
      <c r="WLC398" s="247"/>
      <c r="WLD398" s="247"/>
      <c r="WLE398" s="247"/>
      <c r="WLF398" s="247"/>
      <c r="WLG398" s="247"/>
      <c r="WLH398" s="247"/>
      <c r="WLI398" s="247"/>
      <c r="WLJ398" s="247"/>
      <c r="WLK398" s="247"/>
      <c r="WLL398" s="247"/>
      <c r="WLM398" s="247"/>
      <c r="WLN398" s="247"/>
      <c r="WLO398" s="247"/>
      <c r="WLP398" s="247"/>
      <c r="WLQ398" s="247"/>
      <c r="WLR398" s="247"/>
      <c r="WLS398" s="247"/>
      <c r="WLT398" s="247"/>
      <c r="WLU398" s="247"/>
      <c r="WLV398" s="247"/>
      <c r="WLW398" s="247"/>
      <c r="WLX398" s="247"/>
      <c r="WLY398" s="247"/>
      <c r="WLZ398" s="247"/>
      <c r="WMA398" s="247"/>
      <c r="WMB398" s="247"/>
      <c r="WMC398" s="247"/>
      <c r="WMD398" s="247"/>
      <c r="WME398" s="247"/>
      <c r="WMF398" s="247"/>
      <c r="WMG398" s="247"/>
      <c r="WMH398" s="247"/>
      <c r="WMI398" s="247"/>
      <c r="WMJ398" s="247"/>
      <c r="WMK398" s="247"/>
      <c r="WML398" s="247"/>
      <c r="WMM398" s="247"/>
      <c r="WMN398" s="247"/>
      <c r="WMO398" s="247"/>
      <c r="WMP398" s="247"/>
      <c r="WMQ398" s="247"/>
      <c r="WMR398" s="247"/>
      <c r="WMS398" s="247"/>
      <c r="WMT398" s="247"/>
      <c r="WMU398" s="247"/>
      <c r="WMV398" s="247"/>
      <c r="WMW398" s="247"/>
      <c r="WMX398" s="247"/>
      <c r="WMY398" s="247"/>
      <c r="WMZ398" s="247"/>
      <c r="WNA398" s="247"/>
      <c r="WNB398" s="247"/>
      <c r="WNC398" s="247"/>
      <c r="WND398" s="247"/>
      <c r="WNE398" s="247"/>
      <c r="WNF398" s="247"/>
      <c r="WNG398" s="247"/>
      <c r="WNH398" s="247"/>
      <c r="WNI398" s="247"/>
      <c r="WNJ398" s="247"/>
      <c r="WNK398" s="247"/>
      <c r="WNL398" s="247"/>
      <c r="WNM398" s="247"/>
      <c r="WNN398" s="247"/>
      <c r="WNO398" s="247"/>
      <c r="WNP398" s="247"/>
      <c r="WNQ398" s="247"/>
      <c r="WNR398" s="247"/>
      <c r="WNS398" s="247"/>
      <c r="WNT398" s="247"/>
      <c r="WNU398" s="247"/>
      <c r="WNV398" s="247"/>
      <c r="WNW398" s="247"/>
      <c r="WNX398" s="247"/>
      <c r="WNY398" s="247"/>
      <c r="WNZ398" s="247"/>
      <c r="WOA398" s="247"/>
      <c r="WOB398" s="247"/>
      <c r="WOC398" s="247"/>
      <c r="WOD398" s="247"/>
      <c r="WOE398" s="247"/>
      <c r="WOF398" s="247"/>
      <c r="WOG398" s="247"/>
      <c r="WOH398" s="247"/>
      <c r="WOI398" s="247"/>
      <c r="WOJ398" s="247"/>
      <c r="WOK398" s="247"/>
      <c r="WOL398" s="247"/>
      <c r="WOM398" s="247"/>
      <c r="WON398" s="247"/>
      <c r="WOO398" s="247"/>
      <c r="WOP398" s="247"/>
      <c r="WOQ398" s="247"/>
      <c r="WOR398" s="247"/>
      <c r="WOS398" s="247"/>
      <c r="WOT398" s="247"/>
      <c r="WOU398" s="247"/>
      <c r="WOV398" s="247"/>
      <c r="WOW398" s="247"/>
      <c r="WOX398" s="247"/>
      <c r="WOY398" s="247"/>
      <c r="WOZ398" s="247"/>
      <c r="WPA398" s="247"/>
      <c r="WPB398" s="247"/>
      <c r="WPC398" s="247"/>
      <c r="WPD398" s="247"/>
      <c r="WPE398" s="247"/>
      <c r="WPF398" s="247"/>
      <c r="WPG398" s="247"/>
      <c r="WPH398" s="247"/>
      <c r="WPI398" s="247"/>
      <c r="WPJ398" s="247"/>
      <c r="WPK398" s="247"/>
      <c r="WPL398" s="247"/>
      <c r="WPM398" s="247"/>
      <c r="WPN398" s="247"/>
      <c r="WPO398" s="247"/>
      <c r="WPP398" s="247"/>
      <c r="WPQ398" s="247"/>
      <c r="WPR398" s="247"/>
      <c r="WPS398" s="247"/>
      <c r="WPT398" s="247"/>
      <c r="WPU398" s="247"/>
      <c r="WPV398" s="247"/>
      <c r="WPW398" s="247"/>
      <c r="WPX398" s="247"/>
      <c r="WPY398" s="247"/>
      <c r="WPZ398" s="247"/>
      <c r="WQA398" s="247"/>
      <c r="WQB398" s="247"/>
      <c r="WQC398" s="247"/>
      <c r="WQD398" s="247"/>
      <c r="WQE398" s="247"/>
      <c r="WQF398" s="247"/>
      <c r="WQG398" s="247"/>
      <c r="WQH398" s="247"/>
      <c r="WQI398" s="247"/>
      <c r="WQJ398" s="247"/>
      <c r="WQK398" s="247"/>
      <c r="WQL398" s="247"/>
      <c r="WQM398" s="247"/>
      <c r="WQN398" s="247"/>
      <c r="WQO398" s="247"/>
      <c r="WQP398" s="247"/>
      <c r="WQQ398" s="247"/>
      <c r="WQR398" s="247"/>
      <c r="WQS398" s="247"/>
      <c r="WQT398" s="247"/>
      <c r="WQU398" s="247"/>
      <c r="WQV398" s="247"/>
      <c r="WQW398" s="247"/>
      <c r="WQX398" s="247"/>
      <c r="WQY398" s="247"/>
      <c r="WQZ398" s="247"/>
      <c r="WRA398" s="247"/>
      <c r="WRB398" s="247"/>
      <c r="WRC398" s="247"/>
      <c r="WRD398" s="247"/>
      <c r="WRE398" s="247"/>
      <c r="WRF398" s="247"/>
      <c r="WRG398" s="247"/>
      <c r="WRH398" s="247"/>
      <c r="WRI398" s="247"/>
      <c r="WRJ398" s="247"/>
      <c r="WRK398" s="247"/>
      <c r="WRL398" s="247"/>
      <c r="WRM398" s="247"/>
      <c r="WRN398" s="247"/>
      <c r="WRO398" s="247"/>
      <c r="WRP398" s="247"/>
      <c r="WRQ398" s="247"/>
      <c r="WRR398" s="247"/>
      <c r="WRS398" s="247"/>
      <c r="WRT398" s="247"/>
      <c r="WRU398" s="247"/>
      <c r="WRV398" s="247"/>
      <c r="WRW398" s="247"/>
      <c r="WRX398" s="247"/>
      <c r="WRY398" s="247"/>
      <c r="WRZ398" s="247"/>
      <c r="WSA398" s="247"/>
      <c r="WSB398" s="247"/>
      <c r="WSC398" s="247"/>
      <c r="WSD398" s="247"/>
      <c r="WSE398" s="247"/>
      <c r="WSF398" s="247"/>
      <c r="WSG398" s="247"/>
      <c r="WSH398" s="247"/>
      <c r="WSI398" s="247"/>
      <c r="WSJ398" s="247"/>
      <c r="WSK398" s="247"/>
      <c r="WSL398" s="247"/>
      <c r="WSM398" s="247"/>
      <c r="WSN398" s="247"/>
      <c r="WSO398" s="247"/>
      <c r="WSP398" s="247"/>
      <c r="WSQ398" s="247"/>
      <c r="WSR398" s="247"/>
      <c r="WSS398" s="247"/>
      <c r="WST398" s="247"/>
      <c r="WSU398" s="247"/>
      <c r="WSV398" s="247"/>
      <c r="WSW398" s="247"/>
      <c r="WSX398" s="247"/>
      <c r="WSY398" s="247"/>
      <c r="WSZ398" s="247"/>
      <c r="WTA398" s="247"/>
      <c r="WTB398" s="247"/>
      <c r="WTC398" s="247"/>
      <c r="WTD398" s="247"/>
      <c r="WTE398" s="247"/>
      <c r="WTF398" s="247"/>
      <c r="WTG398" s="247"/>
      <c r="WTH398" s="247"/>
      <c r="WTI398" s="247"/>
      <c r="WTJ398" s="247"/>
      <c r="WTK398" s="247"/>
      <c r="WTL398" s="247"/>
      <c r="WTM398" s="247"/>
      <c r="WTN398" s="247"/>
      <c r="WTO398" s="247"/>
      <c r="WTP398" s="247"/>
      <c r="WTQ398" s="247"/>
      <c r="WTR398" s="247"/>
      <c r="WTS398" s="247"/>
      <c r="WTT398" s="247"/>
      <c r="WTU398" s="247"/>
      <c r="WTV398" s="247"/>
      <c r="WTW398" s="247"/>
      <c r="WTX398" s="247"/>
      <c r="WTY398" s="247"/>
      <c r="WTZ398" s="247"/>
      <c r="WUA398" s="247"/>
      <c r="WUB398" s="247"/>
      <c r="WUC398" s="247"/>
      <c r="WUD398" s="247"/>
      <c r="WUE398" s="247"/>
      <c r="WUF398" s="247"/>
      <c r="WUG398" s="247"/>
      <c r="WUH398" s="247"/>
      <c r="WUI398" s="247"/>
      <c r="WUJ398" s="247"/>
      <c r="WUK398" s="247"/>
      <c r="WUL398" s="247"/>
      <c r="WUM398" s="247"/>
      <c r="WUN398" s="247"/>
      <c r="WUO398" s="247"/>
      <c r="WUP398" s="247"/>
      <c r="WUQ398" s="247"/>
      <c r="WUR398" s="247"/>
      <c r="WUS398" s="247"/>
      <c r="WUT398" s="247"/>
      <c r="WUU398" s="247"/>
      <c r="WUV398" s="247"/>
      <c r="WUW398" s="247"/>
      <c r="WUX398" s="247"/>
      <c r="WUY398" s="247"/>
      <c r="WUZ398" s="247"/>
      <c r="WVA398" s="247"/>
      <c r="WVB398" s="247"/>
      <c r="WVC398" s="247"/>
      <c r="WVD398" s="247"/>
      <c r="WVE398" s="247"/>
      <c r="WVF398" s="247"/>
      <c r="WVG398" s="247"/>
      <c r="WVH398" s="247"/>
      <c r="WVI398" s="247"/>
      <c r="WVJ398" s="247"/>
      <c r="WVK398" s="247"/>
      <c r="WVL398" s="247"/>
      <c r="WVM398" s="247"/>
      <c r="WVN398" s="247"/>
      <c r="WVO398" s="247"/>
      <c r="WVP398" s="247"/>
      <c r="WVQ398" s="247"/>
      <c r="WVR398" s="247"/>
      <c r="WVS398" s="247"/>
      <c r="WVT398" s="247"/>
      <c r="WVU398" s="247"/>
      <c r="WVV398" s="247"/>
      <c r="WVW398" s="247"/>
      <c r="WVX398" s="247"/>
      <c r="WVY398" s="247"/>
      <c r="WVZ398" s="247"/>
      <c r="WWA398" s="247"/>
      <c r="WWB398" s="247"/>
      <c r="WWC398" s="247"/>
      <c r="WWD398" s="247"/>
      <c r="WWE398" s="247"/>
      <c r="WWF398" s="247"/>
      <c r="WWG398" s="247"/>
      <c r="WWH398" s="247"/>
      <c r="WWI398" s="247"/>
      <c r="WWJ398" s="247"/>
      <c r="WWK398" s="247"/>
      <c r="WWL398" s="247"/>
      <c r="WWM398" s="247"/>
      <c r="WWN398" s="247"/>
      <c r="WWO398" s="247"/>
      <c r="WWP398" s="247"/>
      <c r="WWQ398" s="247"/>
      <c r="WWR398" s="247"/>
      <c r="WWS398" s="247"/>
      <c r="WWT398" s="247"/>
      <c r="WWU398" s="247"/>
      <c r="WWV398" s="247"/>
      <c r="WWW398" s="247"/>
      <c r="WWX398" s="247"/>
      <c r="WWY398" s="247"/>
      <c r="WWZ398" s="247"/>
      <c r="WXA398" s="247"/>
      <c r="WXB398" s="247"/>
      <c r="WXC398" s="247"/>
      <c r="WXD398" s="247"/>
      <c r="WXE398" s="247"/>
      <c r="WXF398" s="247"/>
      <c r="WXG398" s="247"/>
      <c r="WXH398" s="247"/>
      <c r="WXI398" s="247"/>
      <c r="WXJ398" s="247"/>
      <c r="WXK398" s="247"/>
      <c r="WXL398" s="247"/>
      <c r="WXM398" s="247"/>
      <c r="WXN398" s="247"/>
      <c r="WXO398" s="247"/>
      <c r="WXP398" s="247"/>
      <c r="WXQ398" s="247"/>
      <c r="WXR398" s="247"/>
      <c r="WXS398" s="247"/>
      <c r="WXT398" s="247"/>
      <c r="WXU398" s="247"/>
      <c r="WXV398" s="247"/>
      <c r="WXW398" s="247"/>
      <c r="WXX398" s="247"/>
      <c r="WXY398" s="247"/>
      <c r="WXZ398" s="247"/>
      <c r="WYA398" s="247"/>
      <c r="WYB398" s="247"/>
      <c r="WYC398" s="247"/>
      <c r="WYD398" s="247"/>
      <c r="WYE398" s="247"/>
      <c r="WYF398" s="247"/>
      <c r="WYG398" s="247"/>
      <c r="WYH398" s="247"/>
      <c r="WYI398" s="247"/>
      <c r="WYJ398" s="247"/>
      <c r="WYK398" s="247"/>
      <c r="WYL398" s="247"/>
      <c r="WYM398" s="247"/>
      <c r="WYN398" s="247"/>
      <c r="WYO398" s="247"/>
      <c r="WYP398" s="247"/>
      <c r="WYQ398" s="247"/>
      <c r="WYR398" s="247"/>
      <c r="WYS398" s="247"/>
      <c r="WYT398" s="247"/>
      <c r="WYU398" s="247"/>
      <c r="WYV398" s="247"/>
      <c r="WYW398" s="247"/>
      <c r="WYX398" s="247"/>
      <c r="WYY398" s="247"/>
      <c r="WYZ398" s="247"/>
      <c r="WZA398" s="247"/>
      <c r="WZB398" s="247"/>
      <c r="WZC398" s="247"/>
      <c r="WZD398" s="247"/>
      <c r="WZE398" s="247"/>
      <c r="WZF398" s="247"/>
      <c r="WZG398" s="247"/>
      <c r="WZH398" s="247"/>
      <c r="WZI398" s="247"/>
      <c r="WZJ398" s="247"/>
      <c r="WZK398" s="247"/>
      <c r="WZL398" s="247"/>
      <c r="WZM398" s="247"/>
      <c r="WZN398" s="247"/>
      <c r="WZO398" s="247"/>
      <c r="WZP398" s="247"/>
      <c r="WZQ398" s="247"/>
      <c r="WZR398" s="247"/>
      <c r="WZS398" s="247"/>
      <c r="WZT398" s="247"/>
      <c r="WZU398" s="247"/>
      <c r="WZV398" s="247"/>
      <c r="WZW398" s="247"/>
      <c r="WZX398" s="247"/>
      <c r="WZY398" s="247"/>
      <c r="WZZ398" s="247"/>
      <c r="XAA398" s="247"/>
      <c r="XAB398" s="247"/>
      <c r="XAC398" s="247"/>
      <c r="XAD398" s="247"/>
      <c r="XAE398" s="247"/>
      <c r="XAF398" s="247"/>
      <c r="XAG398" s="247"/>
      <c r="XAH398" s="247"/>
      <c r="XAI398" s="247"/>
      <c r="XAJ398" s="247"/>
      <c r="XAK398" s="247"/>
      <c r="XAL398" s="247"/>
      <c r="XAM398" s="247"/>
      <c r="XAN398" s="247"/>
      <c r="XAO398" s="247"/>
      <c r="XAP398" s="247"/>
      <c r="XAQ398" s="247"/>
      <c r="XAR398" s="247"/>
      <c r="XAS398" s="247"/>
      <c r="XAT398" s="247"/>
      <c r="XAU398" s="247"/>
      <c r="XAV398" s="247"/>
      <c r="XAW398" s="247"/>
      <c r="XAX398" s="247"/>
      <c r="XAY398" s="247"/>
      <c r="XAZ398" s="247"/>
      <c r="XBA398" s="247"/>
      <c r="XBB398" s="247"/>
      <c r="XBC398" s="247"/>
      <c r="XBD398" s="247"/>
      <c r="XBE398" s="247"/>
      <c r="XBF398" s="247"/>
      <c r="XBG398" s="247"/>
      <c r="XBH398" s="247"/>
      <c r="XBI398" s="247"/>
      <c r="XBJ398" s="247"/>
      <c r="XBK398" s="247"/>
      <c r="XBL398" s="247"/>
      <c r="XBM398" s="247"/>
      <c r="XBN398" s="247"/>
      <c r="XBO398" s="247"/>
      <c r="XBP398" s="247"/>
      <c r="XBQ398" s="247"/>
      <c r="XBR398" s="247"/>
      <c r="XBS398" s="247"/>
      <c r="XBT398" s="247"/>
      <c r="XBU398" s="247"/>
      <c r="XBV398" s="247"/>
      <c r="XBW398" s="247"/>
      <c r="XBX398" s="247"/>
      <c r="XBY398" s="247"/>
      <c r="XBZ398" s="247"/>
      <c r="XCA398" s="247"/>
      <c r="XCB398" s="247"/>
      <c r="XCC398" s="247"/>
      <c r="XCD398" s="247"/>
      <c r="XCE398" s="247"/>
      <c r="XCF398" s="247"/>
      <c r="XCG398" s="247"/>
      <c r="XCH398" s="247"/>
      <c r="XCI398" s="247"/>
      <c r="XCJ398" s="247"/>
      <c r="XCK398" s="247"/>
      <c r="XCL398" s="247"/>
      <c r="XCM398" s="247"/>
      <c r="XCN398" s="247"/>
      <c r="XCO398" s="247"/>
      <c r="XCP398" s="247"/>
      <c r="XCQ398" s="247"/>
      <c r="XCR398" s="247"/>
      <c r="XCS398" s="247"/>
      <c r="XCT398" s="247"/>
      <c r="XCU398" s="247"/>
      <c r="XCV398" s="247"/>
      <c r="XCW398" s="247"/>
      <c r="XCX398" s="247"/>
      <c r="XCY398" s="247"/>
      <c r="XCZ398" s="247"/>
      <c r="XDA398" s="247"/>
      <c r="XDB398" s="247"/>
      <c r="XDC398" s="247"/>
      <c r="XDD398" s="247"/>
      <c r="XDE398" s="247"/>
      <c r="XDF398" s="247"/>
      <c r="XDG398" s="247"/>
      <c r="XDH398" s="247"/>
      <c r="XDI398" s="247"/>
      <c r="XDJ398" s="247"/>
      <c r="XDK398" s="247"/>
      <c r="XDL398" s="247"/>
      <c r="XDM398" s="247"/>
      <c r="XDN398" s="247"/>
      <c r="XDO398" s="247"/>
      <c r="XDP398" s="247"/>
      <c r="XDQ398" s="247"/>
      <c r="XDR398" s="247"/>
      <c r="XDS398" s="247"/>
      <c r="XDT398" s="247"/>
      <c r="XDU398" s="247"/>
      <c r="XDV398" s="247"/>
      <c r="XDW398" s="247"/>
      <c r="XDX398" s="247"/>
      <c r="XDY398" s="247"/>
      <c r="XDZ398" s="247"/>
      <c r="XEA398" s="247"/>
      <c r="XEB398" s="247"/>
      <c r="XEC398" s="247"/>
      <c r="XED398" s="247"/>
      <c r="XEE398" s="247"/>
      <c r="XEF398" s="247"/>
      <c r="XEG398" s="247"/>
      <c r="XEH398" s="247"/>
      <c r="XEI398" s="247"/>
      <c r="XEJ398" s="247"/>
      <c r="XEK398" s="247"/>
      <c r="XEL398" s="247"/>
      <c r="XEM398" s="247"/>
      <c r="XEN398" s="247"/>
      <c r="XEO398" s="247"/>
      <c r="XEP398" s="247"/>
      <c r="XEQ398" s="247"/>
      <c r="XER398" s="247"/>
      <c r="XES398" s="247"/>
      <c r="XET398" s="247"/>
      <c r="XEU398" s="247"/>
      <c r="XEV398" s="247"/>
      <c r="XEW398" s="247"/>
      <c r="XEX398" s="247"/>
      <c r="XEY398" s="247"/>
      <c r="XEZ398" s="247"/>
      <c r="XFA398" s="247"/>
      <c r="XFB398" s="247"/>
      <c r="XFC398" s="247"/>
      <c r="XFD398" s="247"/>
    </row>
    <row r="399" spans="1:16384" s="243" customFormat="1" ht="18" customHeight="1" x14ac:dyDescent="0.25">
      <c r="A399" s="301" t="str">
        <f t="shared" si="52"/>
        <v>2018年1月</v>
      </c>
      <c r="B399" s="302">
        <v>43104</v>
      </c>
      <c r="C399" s="333"/>
      <c r="D399" s="334" t="s">
        <v>617</v>
      </c>
      <c r="E399" s="305" t="str">
        <f t="shared" si="50"/>
        <v>A</v>
      </c>
      <c r="F399" s="305" t="str">
        <f t="shared" si="51"/>
        <v>B</v>
      </c>
      <c r="G399" s="347" t="s">
        <v>327</v>
      </c>
      <c r="H399" s="307" t="s">
        <v>328</v>
      </c>
      <c r="I399" s="307" t="s">
        <v>33</v>
      </c>
      <c r="J399" s="307" t="s">
        <v>342</v>
      </c>
      <c r="K399" s="308">
        <v>20180104003</v>
      </c>
      <c r="L399" s="336" t="s">
        <v>63</v>
      </c>
      <c r="M399" s="306" t="s">
        <v>213</v>
      </c>
      <c r="N399" s="306"/>
      <c r="O399" s="306" t="s">
        <v>65</v>
      </c>
      <c r="P399" s="308">
        <v>1</v>
      </c>
      <c r="Q399" s="309">
        <v>1</v>
      </c>
      <c r="R399" s="312">
        <v>18500</v>
      </c>
      <c r="S399" s="310">
        <f t="shared" si="48"/>
        <v>18500</v>
      </c>
      <c r="T399" s="311"/>
      <c r="U399" s="311">
        <f t="shared" si="45"/>
        <v>18500</v>
      </c>
      <c r="V399" s="451">
        <v>43105</v>
      </c>
      <c r="W399" s="452">
        <v>43107</v>
      </c>
      <c r="X399" s="308">
        <v>25</v>
      </c>
      <c r="Y399" s="313" t="s">
        <v>1111</v>
      </c>
      <c r="Z399" s="314">
        <v>525</v>
      </c>
      <c r="AA399" s="315">
        <v>180102</v>
      </c>
      <c r="AB399" s="316" t="s">
        <v>1112</v>
      </c>
      <c r="AC399" s="317">
        <v>43113</v>
      </c>
      <c r="AD399" s="318">
        <f t="shared" si="46"/>
        <v>43161</v>
      </c>
      <c r="AE399" s="319">
        <f>IF(OR(G399=账期!$A$18,G399=账期!$A$20,G399=账期!$A$22,G399=账期!$A$24,G399=账期!$A$25,G399=账期!$A$27,G399=账期!$A$26,G399=账期!$A$28,G399=账期!$A$30,G399=账期!$A$32,G399=账期!$A$34,G399=账期!$A$35,G399=账期!$A$37,G399=账期!$A$39,G399=账期!$A$40,G399=账期!$A$41,G399=账期!$A$42,G399=账期!$A$43,G399=账期!$A$44,G399=账期!$A$45,G399=账期!$A$46,G399=账期!$A$48,G399=账期!$A$50,G399=账期!$A$51,G399=账期!$A$52,G399=账期!$A$53,G399=账期!$A$54,G399=账期!$A$56,G399=账期!$A$57,G399=账期!$A$58,G399=账期!$A$59,G399=账期!$A$60,G399=账期!$A$61,G399=账期!$A$62,G399=账期!$A$63,G399=账期!$A$64,G399=账期!$A$66,G399=账期!$A$67,G399=账期!$A$68,G399=账期!$A$70,G399=账期!$A$71),30,IF(OR(G399=账期!$A$74,G399=账期!$A$77,G399=账期!$A$76,G399=账期!$A$79,G399=账期!$A$80,G399=账期!$A$81,G399=账期!$A$83,G399=账期!$A$85,G399=账期!$A$87,G399=账期!$A$89,G399=账期!$A$91),60,IF(OR(G399=账期!$A$93,G399=账期!$A$94,G399=账期!$A$95,G399=账期!$A$96,G399=账期!$A$98,G399=账期!$A$99,G399=账期!$A$101,G399=账期!$A$102),90,0)))</f>
        <v>30</v>
      </c>
      <c r="AF399" s="319"/>
      <c r="AG399" s="306" t="s">
        <v>50</v>
      </c>
      <c r="AH399" s="319" t="str">
        <f t="shared" si="49"/>
        <v>徐绪盛</v>
      </c>
      <c r="AI399" s="321"/>
      <c r="AK399" s="247"/>
    </row>
    <row r="400" spans="1:16384" s="243" customFormat="1" ht="18" customHeight="1" x14ac:dyDescent="0.25">
      <c r="A400" s="301" t="str">
        <f t="shared" si="52"/>
        <v>2018年1月</v>
      </c>
      <c r="B400" s="332">
        <v>43104</v>
      </c>
      <c r="C400" s="333"/>
      <c r="D400" s="334" t="s">
        <v>617</v>
      </c>
      <c r="E400" s="305" t="str">
        <f t="shared" si="50"/>
        <v>A</v>
      </c>
      <c r="F400" s="305" t="str">
        <f t="shared" si="51"/>
        <v>B</v>
      </c>
      <c r="G400" s="347" t="s">
        <v>327</v>
      </c>
      <c r="H400" s="307" t="s">
        <v>328</v>
      </c>
      <c r="I400" s="307" t="s">
        <v>33</v>
      </c>
      <c r="J400" s="307"/>
      <c r="K400" s="308">
        <v>20180104003</v>
      </c>
      <c r="L400" s="336" t="s">
        <v>63</v>
      </c>
      <c r="M400" s="306" t="s">
        <v>213</v>
      </c>
      <c r="N400" s="306"/>
      <c r="O400" s="306" t="s">
        <v>65</v>
      </c>
      <c r="P400" s="308">
        <v>1</v>
      </c>
      <c r="Q400" s="309">
        <v>1</v>
      </c>
      <c r="R400" s="312">
        <v>18500</v>
      </c>
      <c r="S400" s="310">
        <f t="shared" si="48"/>
        <v>18500</v>
      </c>
      <c r="T400" s="311"/>
      <c r="U400" s="311">
        <f t="shared" si="45"/>
        <v>18500</v>
      </c>
      <c r="V400" s="451">
        <v>43106</v>
      </c>
      <c r="W400" s="452">
        <v>43107</v>
      </c>
      <c r="X400" s="308">
        <v>25</v>
      </c>
      <c r="Y400" s="313" t="s">
        <v>1113</v>
      </c>
      <c r="Z400" s="314">
        <v>160</v>
      </c>
      <c r="AA400" s="315">
        <v>180102</v>
      </c>
      <c r="AB400" s="316" t="s">
        <v>1114</v>
      </c>
      <c r="AC400" s="317">
        <v>43113</v>
      </c>
      <c r="AD400" s="318">
        <f t="shared" si="46"/>
        <v>43161</v>
      </c>
      <c r="AE400" s="319">
        <f>IF(OR(G400=账期!$A$18,G400=账期!$A$20,G400=账期!$A$22,G400=账期!$A$24,G400=账期!$A$25,G400=账期!$A$27,G400=账期!$A$26,G400=账期!$A$28,G400=账期!$A$30,G400=账期!$A$32,G400=账期!$A$34,G400=账期!$A$35,G400=账期!$A$37,G400=账期!$A$39,G400=账期!$A$40,G400=账期!$A$41,G400=账期!$A$42,G400=账期!$A$43,G400=账期!$A$44,G400=账期!$A$45,G400=账期!$A$46,G400=账期!$A$48,G400=账期!$A$50,G400=账期!$A$51,G400=账期!$A$52,G400=账期!$A$53,G400=账期!$A$54,G400=账期!$A$56,G400=账期!$A$57,G400=账期!$A$58,G400=账期!$A$59,G400=账期!$A$60,G400=账期!$A$61,G400=账期!$A$62,G400=账期!$A$63,G400=账期!$A$64,G400=账期!$A$66,G400=账期!$A$67,G400=账期!$A$68,G400=账期!$A$70,G400=账期!$A$71),30,IF(OR(G400=账期!$A$74,G400=账期!$A$77,G400=账期!$A$76,G400=账期!$A$79,G400=账期!$A$80,G400=账期!$A$81,G400=账期!$A$83,G400=账期!$A$85,G400=账期!$A$87,G400=账期!$A$89,G400=账期!$A$91),60,IF(OR(G400=账期!$A$93,G400=账期!$A$94,G400=账期!$A$95,G400=账期!$A$96,G400=账期!$A$98,G400=账期!$A$99,G400=账期!$A$101,G400=账期!$A$102),90,0)))</f>
        <v>30</v>
      </c>
      <c r="AF400" s="319"/>
      <c r="AG400" s="306" t="s">
        <v>50</v>
      </c>
      <c r="AH400" s="319" t="str">
        <f t="shared" si="49"/>
        <v>徐绪盛</v>
      </c>
      <c r="AI400" s="321"/>
      <c r="AJ400" s="247"/>
      <c r="AK400" s="247"/>
      <c r="AL400" s="247"/>
      <c r="AM400" s="247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47"/>
      <c r="AY400" s="247"/>
      <c r="AZ400" s="247"/>
      <c r="BA400" s="247"/>
      <c r="BB400" s="247"/>
      <c r="BC400" s="247"/>
      <c r="BD400" s="247"/>
      <c r="BE400" s="247"/>
      <c r="BF400" s="247"/>
      <c r="BG400" s="247"/>
      <c r="BH400" s="247"/>
      <c r="BI400" s="247"/>
      <c r="BJ400" s="247"/>
      <c r="BK400" s="247"/>
      <c r="BL400" s="247"/>
      <c r="BM400" s="247"/>
      <c r="BN400" s="247"/>
      <c r="BO400" s="247"/>
      <c r="BP400" s="247"/>
      <c r="BQ400" s="247"/>
      <c r="BR400" s="247"/>
      <c r="BS400" s="247"/>
      <c r="BT400" s="247"/>
      <c r="BU400" s="247"/>
      <c r="BV400" s="247"/>
      <c r="BW400" s="247"/>
      <c r="BX400" s="247"/>
      <c r="BY400" s="247"/>
      <c r="BZ400" s="247"/>
      <c r="CA400" s="247"/>
      <c r="CB400" s="247"/>
      <c r="CC400" s="247"/>
      <c r="CD400" s="247"/>
      <c r="CE400" s="247"/>
      <c r="CF400" s="247"/>
      <c r="CG400" s="247"/>
      <c r="CH400" s="247"/>
      <c r="CI400" s="247"/>
      <c r="CJ400" s="247"/>
      <c r="CK400" s="247"/>
      <c r="CL400" s="247"/>
      <c r="CM400" s="247"/>
      <c r="CN400" s="247"/>
      <c r="CO400" s="247"/>
      <c r="CP400" s="247"/>
      <c r="CQ400" s="247"/>
      <c r="CR400" s="247"/>
      <c r="CS400" s="247"/>
      <c r="CT400" s="247"/>
      <c r="CU400" s="247"/>
      <c r="CV400" s="247"/>
      <c r="CW400" s="247"/>
      <c r="CX400" s="247"/>
      <c r="CY400" s="247"/>
      <c r="CZ400" s="247"/>
      <c r="DA400" s="247"/>
      <c r="DB400" s="247"/>
      <c r="DC400" s="247"/>
      <c r="DD400" s="247"/>
      <c r="DE400" s="247"/>
      <c r="DF400" s="247"/>
      <c r="DG400" s="247"/>
      <c r="DH400" s="247"/>
      <c r="DI400" s="247"/>
      <c r="DJ400" s="247"/>
      <c r="DK400" s="247"/>
      <c r="DL400" s="247"/>
      <c r="DM400" s="247"/>
      <c r="DN400" s="247"/>
      <c r="DO400" s="247"/>
      <c r="DP400" s="247"/>
      <c r="DQ400" s="247"/>
      <c r="DR400" s="247"/>
      <c r="DS400" s="247"/>
      <c r="DT400" s="247"/>
      <c r="DU400" s="247"/>
      <c r="DV400" s="247"/>
      <c r="DW400" s="247"/>
      <c r="DX400" s="247"/>
      <c r="DY400" s="247"/>
      <c r="DZ400" s="247"/>
      <c r="EA400" s="247"/>
      <c r="EB400" s="247"/>
      <c r="EC400" s="247"/>
      <c r="ED400" s="247"/>
      <c r="EE400" s="247"/>
      <c r="EF400" s="247"/>
      <c r="EG400" s="247"/>
      <c r="EH400" s="247"/>
      <c r="EI400" s="247"/>
      <c r="EJ400" s="247"/>
      <c r="EK400" s="247"/>
      <c r="EL400" s="247"/>
      <c r="EM400" s="247"/>
      <c r="EN400" s="247"/>
      <c r="EO400" s="247"/>
      <c r="EP400" s="247"/>
      <c r="EQ400" s="247"/>
      <c r="ER400" s="247"/>
      <c r="ES400" s="247"/>
      <c r="ET400" s="247"/>
      <c r="EU400" s="247"/>
      <c r="EV400" s="247"/>
      <c r="EW400" s="247"/>
      <c r="EX400" s="247"/>
      <c r="EY400" s="247"/>
      <c r="EZ400" s="247"/>
      <c r="FA400" s="247"/>
      <c r="FB400" s="247"/>
      <c r="FC400" s="247"/>
      <c r="FD400" s="247"/>
      <c r="FE400" s="247"/>
      <c r="FF400" s="247"/>
      <c r="FG400" s="247"/>
      <c r="FH400" s="247"/>
      <c r="FI400" s="247"/>
      <c r="FJ400" s="247"/>
      <c r="FK400" s="247"/>
      <c r="FL400" s="247"/>
      <c r="FM400" s="247"/>
      <c r="FN400" s="247"/>
      <c r="FO400" s="247"/>
      <c r="FP400" s="247"/>
      <c r="FQ400" s="247"/>
      <c r="FR400" s="247"/>
      <c r="FS400" s="247"/>
      <c r="FT400" s="247"/>
      <c r="FU400" s="247"/>
      <c r="FV400" s="247"/>
      <c r="FW400" s="247"/>
      <c r="FX400" s="247"/>
      <c r="FY400" s="247"/>
      <c r="FZ400" s="247"/>
      <c r="GA400" s="247"/>
      <c r="GB400" s="247"/>
      <c r="GC400" s="247"/>
      <c r="GD400" s="247"/>
      <c r="GE400" s="247"/>
      <c r="GF400" s="247"/>
      <c r="GG400" s="247"/>
      <c r="GH400" s="247"/>
      <c r="GI400" s="247"/>
      <c r="GJ400" s="247"/>
      <c r="GK400" s="247"/>
      <c r="GL400" s="247"/>
      <c r="GM400" s="247"/>
      <c r="GN400" s="247"/>
      <c r="GO400" s="247"/>
      <c r="GP400" s="247"/>
      <c r="GQ400" s="247"/>
      <c r="GR400" s="247"/>
      <c r="GS400" s="247"/>
      <c r="GT400" s="247"/>
      <c r="GU400" s="247"/>
      <c r="GV400" s="247"/>
      <c r="GW400" s="247"/>
      <c r="GX400" s="247"/>
      <c r="GY400" s="247"/>
      <c r="GZ400" s="247"/>
      <c r="HA400" s="247"/>
      <c r="HB400" s="247"/>
      <c r="HC400" s="247"/>
      <c r="HD400" s="247"/>
      <c r="HE400" s="247"/>
      <c r="HF400" s="247"/>
      <c r="HG400" s="247"/>
      <c r="HH400" s="247"/>
      <c r="HI400" s="247"/>
      <c r="HJ400" s="247"/>
      <c r="HK400" s="247"/>
      <c r="HL400" s="247"/>
      <c r="HM400" s="247"/>
      <c r="HN400" s="247"/>
      <c r="HO400" s="247"/>
      <c r="HP400" s="247"/>
      <c r="HQ400" s="247"/>
      <c r="HR400" s="247"/>
      <c r="HS400" s="247"/>
      <c r="HT400" s="247"/>
      <c r="HU400" s="247"/>
      <c r="HV400" s="247"/>
      <c r="HW400" s="247"/>
      <c r="HX400" s="247"/>
      <c r="HY400" s="247"/>
      <c r="HZ400" s="247"/>
      <c r="IA400" s="247"/>
      <c r="IB400" s="247"/>
      <c r="IC400" s="247"/>
      <c r="ID400" s="247"/>
      <c r="IE400" s="247"/>
      <c r="IF400" s="247"/>
      <c r="IG400" s="247"/>
      <c r="IH400" s="247"/>
      <c r="II400" s="247"/>
      <c r="IJ400" s="247"/>
      <c r="IK400" s="247"/>
      <c r="IL400" s="247"/>
      <c r="IM400" s="247"/>
      <c r="IN400" s="247"/>
      <c r="IO400" s="247"/>
      <c r="IP400" s="247"/>
      <c r="IQ400" s="247"/>
      <c r="IR400" s="247"/>
      <c r="IS400" s="247"/>
      <c r="IT400" s="247"/>
      <c r="IU400" s="247"/>
      <c r="IV400" s="247"/>
      <c r="IW400" s="247"/>
      <c r="IX400" s="247"/>
      <c r="IY400" s="247"/>
      <c r="IZ400" s="247"/>
      <c r="JA400" s="247"/>
      <c r="JB400" s="247"/>
      <c r="JC400" s="247"/>
      <c r="JD400" s="247"/>
      <c r="JE400" s="247"/>
      <c r="JF400" s="247"/>
      <c r="JG400" s="247"/>
      <c r="JH400" s="247"/>
      <c r="JI400" s="247"/>
      <c r="JJ400" s="247"/>
      <c r="JK400" s="247"/>
      <c r="JL400" s="247"/>
      <c r="JM400" s="247"/>
      <c r="JN400" s="247"/>
      <c r="JO400" s="247"/>
      <c r="JP400" s="247"/>
      <c r="JQ400" s="247"/>
      <c r="JR400" s="247"/>
      <c r="JS400" s="247"/>
      <c r="JT400" s="247"/>
      <c r="JU400" s="247"/>
      <c r="JV400" s="247"/>
      <c r="JW400" s="247"/>
      <c r="JX400" s="247"/>
      <c r="JY400" s="247"/>
      <c r="JZ400" s="247"/>
      <c r="KA400" s="247"/>
      <c r="KB400" s="247"/>
      <c r="KC400" s="247"/>
      <c r="KD400" s="247"/>
      <c r="KE400" s="247"/>
      <c r="KF400" s="247"/>
      <c r="KG400" s="247"/>
      <c r="KH400" s="247"/>
      <c r="KI400" s="247"/>
      <c r="KJ400" s="247"/>
      <c r="KK400" s="247"/>
      <c r="KL400" s="247"/>
      <c r="KM400" s="247"/>
      <c r="KN400" s="247"/>
      <c r="KO400" s="247"/>
      <c r="KP400" s="247"/>
      <c r="KQ400" s="247"/>
      <c r="KR400" s="247"/>
      <c r="KS400" s="247"/>
      <c r="KT400" s="247"/>
      <c r="KU400" s="247"/>
      <c r="KV400" s="247"/>
      <c r="KW400" s="247"/>
      <c r="KX400" s="247"/>
      <c r="KY400" s="247"/>
      <c r="KZ400" s="247"/>
      <c r="LA400" s="247"/>
      <c r="LB400" s="247"/>
      <c r="LC400" s="247"/>
      <c r="LD400" s="247"/>
      <c r="LE400" s="247"/>
      <c r="LF400" s="247"/>
      <c r="LG400" s="247"/>
      <c r="LH400" s="247"/>
      <c r="LI400" s="247"/>
      <c r="LJ400" s="247"/>
      <c r="LK400" s="247"/>
      <c r="LL400" s="247"/>
      <c r="LM400" s="247"/>
      <c r="LN400" s="247"/>
      <c r="LO400" s="247"/>
      <c r="LP400" s="247"/>
      <c r="LQ400" s="247"/>
      <c r="LR400" s="247"/>
      <c r="LS400" s="247"/>
      <c r="LT400" s="247"/>
      <c r="LU400" s="247"/>
      <c r="LV400" s="247"/>
      <c r="LW400" s="247"/>
      <c r="LX400" s="247"/>
      <c r="LY400" s="247"/>
      <c r="LZ400" s="247"/>
      <c r="MA400" s="247"/>
      <c r="MB400" s="247"/>
      <c r="MC400" s="247"/>
      <c r="MD400" s="247"/>
      <c r="ME400" s="247"/>
      <c r="MF400" s="247"/>
      <c r="MG400" s="247"/>
      <c r="MH400" s="247"/>
      <c r="MI400" s="247"/>
      <c r="MJ400" s="247"/>
      <c r="MK400" s="247"/>
      <c r="ML400" s="247"/>
      <c r="MM400" s="247"/>
      <c r="MN400" s="247"/>
      <c r="MO400" s="247"/>
      <c r="MP400" s="247"/>
      <c r="MQ400" s="247"/>
      <c r="MR400" s="247"/>
      <c r="MS400" s="247"/>
      <c r="MT400" s="247"/>
      <c r="MU400" s="247"/>
      <c r="MV400" s="247"/>
      <c r="MW400" s="247"/>
      <c r="MX400" s="247"/>
      <c r="MY400" s="247"/>
      <c r="MZ400" s="247"/>
      <c r="NA400" s="247"/>
      <c r="NB400" s="247"/>
      <c r="NC400" s="247"/>
      <c r="ND400" s="247"/>
      <c r="NE400" s="247"/>
      <c r="NF400" s="247"/>
      <c r="NG400" s="247"/>
      <c r="NH400" s="247"/>
      <c r="NI400" s="247"/>
      <c r="NJ400" s="247"/>
      <c r="NK400" s="247"/>
      <c r="NL400" s="247"/>
      <c r="NM400" s="247"/>
      <c r="NN400" s="247"/>
      <c r="NO400" s="247"/>
      <c r="NP400" s="247"/>
      <c r="NQ400" s="247"/>
      <c r="NR400" s="247"/>
      <c r="NS400" s="247"/>
      <c r="NT400" s="247"/>
      <c r="NU400" s="247"/>
      <c r="NV400" s="247"/>
      <c r="NW400" s="247"/>
      <c r="NX400" s="247"/>
      <c r="NY400" s="247"/>
      <c r="NZ400" s="247"/>
      <c r="OA400" s="247"/>
      <c r="OB400" s="247"/>
      <c r="OC400" s="247"/>
      <c r="OD400" s="247"/>
      <c r="OE400" s="247"/>
      <c r="OF400" s="247"/>
      <c r="OG400" s="247"/>
      <c r="OH400" s="247"/>
      <c r="OI400" s="247"/>
      <c r="OJ400" s="247"/>
      <c r="OK400" s="247"/>
      <c r="OL400" s="247"/>
      <c r="OM400" s="247"/>
      <c r="ON400" s="247"/>
      <c r="OO400" s="247"/>
      <c r="OP400" s="247"/>
      <c r="OQ400" s="247"/>
      <c r="OR400" s="247"/>
      <c r="OS400" s="247"/>
      <c r="OT400" s="247"/>
      <c r="OU400" s="247"/>
      <c r="OV400" s="247"/>
      <c r="OW400" s="247"/>
      <c r="OX400" s="247"/>
      <c r="OY400" s="247"/>
      <c r="OZ400" s="247"/>
      <c r="PA400" s="247"/>
      <c r="PB400" s="247"/>
      <c r="PC400" s="247"/>
      <c r="PD400" s="247"/>
      <c r="PE400" s="247"/>
      <c r="PF400" s="247"/>
      <c r="PG400" s="247"/>
      <c r="PH400" s="247"/>
      <c r="PI400" s="247"/>
      <c r="PJ400" s="247"/>
      <c r="PK400" s="247"/>
      <c r="PL400" s="247"/>
      <c r="PM400" s="247"/>
      <c r="PN400" s="247"/>
      <c r="PO400" s="247"/>
      <c r="PP400" s="247"/>
      <c r="PQ400" s="247"/>
      <c r="PR400" s="247"/>
      <c r="PS400" s="247"/>
      <c r="PT400" s="247"/>
      <c r="PU400" s="247"/>
      <c r="PV400" s="247"/>
      <c r="PW400" s="247"/>
      <c r="PX400" s="247"/>
      <c r="PY400" s="247"/>
      <c r="PZ400" s="247"/>
      <c r="QA400" s="247"/>
      <c r="QB400" s="247"/>
      <c r="QC400" s="247"/>
      <c r="QD400" s="247"/>
      <c r="QE400" s="247"/>
      <c r="QF400" s="247"/>
      <c r="QG400" s="247"/>
      <c r="QH400" s="247"/>
      <c r="QI400" s="247"/>
      <c r="QJ400" s="247"/>
      <c r="QK400" s="247"/>
      <c r="QL400" s="247"/>
      <c r="QM400" s="247"/>
      <c r="QN400" s="247"/>
      <c r="QO400" s="247"/>
      <c r="QP400" s="247"/>
      <c r="QQ400" s="247"/>
      <c r="QR400" s="247"/>
      <c r="QS400" s="247"/>
      <c r="QT400" s="247"/>
      <c r="QU400" s="247"/>
      <c r="QV400" s="247"/>
      <c r="QW400" s="247"/>
      <c r="QX400" s="247"/>
      <c r="QY400" s="247"/>
      <c r="QZ400" s="247"/>
      <c r="RA400" s="247"/>
      <c r="RB400" s="247"/>
      <c r="RC400" s="247"/>
      <c r="RD400" s="247"/>
      <c r="RE400" s="247"/>
      <c r="RF400" s="247"/>
      <c r="RG400" s="247"/>
      <c r="RH400" s="247"/>
      <c r="RI400" s="247"/>
      <c r="RJ400" s="247"/>
      <c r="RK400" s="247"/>
      <c r="RL400" s="247"/>
      <c r="RM400" s="247"/>
      <c r="RN400" s="247"/>
      <c r="RO400" s="247"/>
      <c r="RP400" s="247"/>
      <c r="RQ400" s="247"/>
      <c r="RR400" s="247"/>
      <c r="RS400" s="247"/>
      <c r="RT400" s="247"/>
      <c r="RU400" s="247"/>
      <c r="RV400" s="247"/>
      <c r="RW400" s="247"/>
      <c r="RX400" s="247"/>
      <c r="RY400" s="247"/>
      <c r="RZ400" s="247"/>
      <c r="SA400" s="247"/>
      <c r="SB400" s="247"/>
      <c r="SC400" s="247"/>
      <c r="SD400" s="247"/>
      <c r="SE400" s="247"/>
      <c r="SF400" s="247"/>
      <c r="SG400" s="247"/>
      <c r="SH400" s="247"/>
      <c r="SI400" s="247"/>
      <c r="SJ400" s="247"/>
      <c r="SK400" s="247"/>
      <c r="SL400" s="247"/>
      <c r="SM400" s="247"/>
      <c r="SN400" s="247"/>
      <c r="SO400" s="247"/>
      <c r="SP400" s="247"/>
      <c r="SQ400" s="247"/>
      <c r="SR400" s="247"/>
      <c r="SS400" s="247"/>
      <c r="ST400" s="247"/>
      <c r="SU400" s="247"/>
      <c r="SV400" s="247"/>
      <c r="SW400" s="247"/>
      <c r="SX400" s="247"/>
      <c r="SY400" s="247"/>
      <c r="SZ400" s="247"/>
      <c r="TA400" s="247"/>
      <c r="TB400" s="247"/>
      <c r="TC400" s="247"/>
      <c r="TD400" s="247"/>
      <c r="TE400" s="247"/>
      <c r="TF400" s="247"/>
      <c r="TG400" s="247"/>
      <c r="TH400" s="247"/>
      <c r="TI400" s="247"/>
      <c r="TJ400" s="247"/>
      <c r="TK400" s="247"/>
      <c r="TL400" s="247"/>
      <c r="TM400" s="247"/>
      <c r="TN400" s="247"/>
      <c r="TO400" s="247"/>
      <c r="TP400" s="247"/>
      <c r="TQ400" s="247"/>
      <c r="TR400" s="247"/>
      <c r="TS400" s="247"/>
      <c r="TT400" s="247"/>
      <c r="TU400" s="247"/>
      <c r="TV400" s="247"/>
      <c r="TW400" s="247"/>
      <c r="TX400" s="247"/>
      <c r="TY400" s="247"/>
      <c r="TZ400" s="247"/>
      <c r="UA400" s="247"/>
      <c r="UB400" s="247"/>
      <c r="UC400" s="247"/>
      <c r="UD400" s="247"/>
      <c r="UE400" s="247"/>
      <c r="UF400" s="247"/>
      <c r="UG400" s="247"/>
      <c r="UH400" s="247"/>
      <c r="UI400" s="247"/>
      <c r="UJ400" s="247"/>
      <c r="UK400" s="247"/>
      <c r="UL400" s="247"/>
      <c r="UM400" s="247"/>
      <c r="UN400" s="247"/>
      <c r="UO400" s="247"/>
      <c r="UP400" s="247"/>
      <c r="UQ400" s="247"/>
      <c r="UR400" s="247"/>
      <c r="US400" s="247"/>
      <c r="UT400" s="247"/>
      <c r="UU400" s="247"/>
      <c r="UV400" s="247"/>
      <c r="UW400" s="247"/>
      <c r="UX400" s="247"/>
      <c r="UY400" s="247"/>
      <c r="UZ400" s="247"/>
      <c r="VA400" s="247"/>
      <c r="VB400" s="247"/>
      <c r="VC400" s="247"/>
      <c r="VD400" s="247"/>
      <c r="VE400" s="247"/>
      <c r="VF400" s="247"/>
      <c r="VG400" s="247"/>
      <c r="VH400" s="247"/>
      <c r="VI400" s="247"/>
      <c r="VJ400" s="247"/>
      <c r="VK400" s="247"/>
      <c r="VL400" s="247"/>
      <c r="VM400" s="247"/>
      <c r="VN400" s="247"/>
      <c r="VO400" s="247"/>
      <c r="VP400" s="247"/>
      <c r="VQ400" s="247"/>
      <c r="VR400" s="247"/>
      <c r="VS400" s="247"/>
      <c r="VT400" s="247"/>
      <c r="VU400" s="247"/>
      <c r="VV400" s="247"/>
      <c r="VW400" s="247"/>
      <c r="VX400" s="247"/>
      <c r="VY400" s="247"/>
      <c r="VZ400" s="247"/>
      <c r="WA400" s="247"/>
      <c r="WB400" s="247"/>
      <c r="WC400" s="247"/>
      <c r="WD400" s="247"/>
      <c r="WE400" s="247"/>
      <c r="WF400" s="247"/>
      <c r="WG400" s="247"/>
      <c r="WH400" s="247"/>
      <c r="WI400" s="247"/>
      <c r="WJ400" s="247"/>
      <c r="WK400" s="247"/>
      <c r="WL400" s="247"/>
      <c r="WM400" s="247"/>
      <c r="WN400" s="247"/>
      <c r="WO400" s="247"/>
      <c r="WP400" s="247"/>
      <c r="WQ400" s="247"/>
      <c r="WR400" s="247"/>
      <c r="WS400" s="247"/>
      <c r="WT400" s="247"/>
      <c r="WU400" s="247"/>
      <c r="WV400" s="247"/>
      <c r="WW400" s="247"/>
      <c r="WX400" s="247"/>
      <c r="WY400" s="247"/>
      <c r="WZ400" s="247"/>
      <c r="XA400" s="247"/>
      <c r="XB400" s="247"/>
      <c r="XC400" s="247"/>
      <c r="XD400" s="247"/>
      <c r="XE400" s="247"/>
      <c r="XF400" s="247"/>
      <c r="XG400" s="247"/>
      <c r="XH400" s="247"/>
      <c r="XI400" s="247"/>
      <c r="XJ400" s="247"/>
      <c r="XK400" s="247"/>
      <c r="XL400" s="247"/>
      <c r="XM400" s="247"/>
      <c r="XN400" s="247"/>
      <c r="XO400" s="247"/>
      <c r="XP400" s="247"/>
      <c r="XQ400" s="247"/>
      <c r="XR400" s="247"/>
      <c r="XS400" s="247"/>
      <c r="XT400" s="247"/>
      <c r="XU400" s="247"/>
      <c r="XV400" s="247"/>
      <c r="XW400" s="247"/>
      <c r="XX400" s="247"/>
      <c r="XY400" s="247"/>
      <c r="XZ400" s="247"/>
      <c r="YA400" s="247"/>
      <c r="YB400" s="247"/>
      <c r="YC400" s="247"/>
      <c r="YD400" s="247"/>
      <c r="YE400" s="247"/>
      <c r="YF400" s="247"/>
      <c r="YG400" s="247"/>
      <c r="YH400" s="247"/>
      <c r="YI400" s="247"/>
      <c r="YJ400" s="247"/>
      <c r="YK400" s="247"/>
      <c r="YL400" s="247"/>
      <c r="YM400" s="247"/>
      <c r="YN400" s="247"/>
      <c r="YO400" s="247"/>
      <c r="YP400" s="247"/>
      <c r="YQ400" s="247"/>
      <c r="YR400" s="247"/>
      <c r="YS400" s="247"/>
      <c r="YT400" s="247"/>
      <c r="YU400" s="247"/>
      <c r="YV400" s="247"/>
      <c r="YW400" s="247"/>
      <c r="YX400" s="247"/>
      <c r="YY400" s="247"/>
      <c r="YZ400" s="247"/>
      <c r="ZA400" s="247"/>
      <c r="ZB400" s="247"/>
      <c r="ZC400" s="247"/>
      <c r="ZD400" s="247"/>
      <c r="ZE400" s="247"/>
      <c r="ZF400" s="247"/>
      <c r="ZG400" s="247"/>
      <c r="ZH400" s="247"/>
      <c r="ZI400" s="247"/>
      <c r="ZJ400" s="247"/>
      <c r="ZK400" s="247"/>
      <c r="ZL400" s="247"/>
      <c r="ZM400" s="247"/>
      <c r="ZN400" s="247"/>
      <c r="ZO400" s="247"/>
      <c r="ZP400" s="247"/>
      <c r="ZQ400" s="247"/>
      <c r="ZR400" s="247"/>
      <c r="ZS400" s="247"/>
      <c r="ZT400" s="247"/>
      <c r="ZU400" s="247"/>
      <c r="ZV400" s="247"/>
      <c r="ZW400" s="247"/>
      <c r="ZX400" s="247"/>
      <c r="ZY400" s="247"/>
      <c r="ZZ400" s="247"/>
      <c r="AAA400" s="247"/>
      <c r="AAB400" s="247"/>
      <c r="AAC400" s="247"/>
      <c r="AAD400" s="247"/>
      <c r="AAE400" s="247"/>
      <c r="AAF400" s="247"/>
      <c r="AAG400" s="247"/>
      <c r="AAH400" s="247"/>
      <c r="AAI400" s="247"/>
      <c r="AAJ400" s="247"/>
      <c r="AAK400" s="247"/>
      <c r="AAL400" s="247"/>
      <c r="AAM400" s="247"/>
      <c r="AAN400" s="247"/>
      <c r="AAO400" s="247"/>
      <c r="AAP400" s="247"/>
      <c r="AAQ400" s="247"/>
      <c r="AAR400" s="247"/>
      <c r="AAS400" s="247"/>
      <c r="AAT400" s="247"/>
      <c r="AAU400" s="247"/>
      <c r="AAV400" s="247"/>
      <c r="AAW400" s="247"/>
      <c r="AAX400" s="247"/>
      <c r="AAY400" s="247"/>
      <c r="AAZ400" s="247"/>
      <c r="ABA400" s="247"/>
      <c r="ABB400" s="247"/>
      <c r="ABC400" s="247"/>
      <c r="ABD400" s="247"/>
      <c r="ABE400" s="247"/>
      <c r="ABF400" s="247"/>
      <c r="ABG400" s="247"/>
      <c r="ABH400" s="247"/>
      <c r="ABI400" s="247"/>
      <c r="ABJ400" s="247"/>
      <c r="ABK400" s="247"/>
      <c r="ABL400" s="247"/>
      <c r="ABM400" s="247"/>
      <c r="ABN400" s="247"/>
      <c r="ABO400" s="247"/>
      <c r="ABP400" s="247"/>
      <c r="ABQ400" s="247"/>
      <c r="ABR400" s="247"/>
      <c r="ABS400" s="247"/>
      <c r="ABT400" s="247"/>
      <c r="ABU400" s="247"/>
      <c r="ABV400" s="247"/>
      <c r="ABW400" s="247"/>
      <c r="ABX400" s="247"/>
      <c r="ABY400" s="247"/>
      <c r="ABZ400" s="247"/>
      <c r="ACA400" s="247"/>
      <c r="ACB400" s="247"/>
      <c r="ACC400" s="247"/>
      <c r="ACD400" s="247"/>
      <c r="ACE400" s="247"/>
      <c r="ACF400" s="247"/>
      <c r="ACG400" s="247"/>
      <c r="ACH400" s="247"/>
      <c r="ACI400" s="247"/>
      <c r="ACJ400" s="247"/>
      <c r="ACK400" s="247"/>
      <c r="ACL400" s="247"/>
      <c r="ACM400" s="247"/>
      <c r="ACN400" s="247"/>
      <c r="ACO400" s="247"/>
      <c r="ACP400" s="247"/>
      <c r="ACQ400" s="247"/>
      <c r="ACR400" s="247"/>
      <c r="ACS400" s="247"/>
      <c r="ACT400" s="247"/>
      <c r="ACU400" s="247"/>
      <c r="ACV400" s="247"/>
      <c r="ACW400" s="247"/>
      <c r="ACX400" s="247"/>
      <c r="ACY400" s="247"/>
      <c r="ACZ400" s="247"/>
      <c r="ADA400" s="247"/>
      <c r="ADB400" s="247"/>
      <c r="ADC400" s="247"/>
      <c r="ADD400" s="247"/>
      <c r="ADE400" s="247"/>
      <c r="ADF400" s="247"/>
      <c r="ADG400" s="247"/>
      <c r="ADH400" s="247"/>
      <c r="ADI400" s="247"/>
      <c r="ADJ400" s="247"/>
      <c r="ADK400" s="247"/>
      <c r="ADL400" s="247"/>
      <c r="ADM400" s="247"/>
      <c r="ADN400" s="247"/>
      <c r="ADO400" s="247"/>
      <c r="ADP400" s="247"/>
      <c r="ADQ400" s="247"/>
      <c r="ADR400" s="247"/>
      <c r="ADS400" s="247"/>
      <c r="ADT400" s="247"/>
      <c r="ADU400" s="247"/>
      <c r="ADV400" s="247"/>
      <c r="ADW400" s="247"/>
      <c r="ADX400" s="247"/>
      <c r="ADY400" s="247"/>
      <c r="ADZ400" s="247"/>
      <c r="AEA400" s="247"/>
      <c r="AEB400" s="247"/>
      <c r="AEC400" s="247"/>
      <c r="AED400" s="247"/>
      <c r="AEE400" s="247"/>
      <c r="AEF400" s="247"/>
      <c r="AEG400" s="247"/>
      <c r="AEH400" s="247"/>
      <c r="AEI400" s="247"/>
      <c r="AEJ400" s="247"/>
      <c r="AEK400" s="247"/>
      <c r="AEL400" s="247"/>
      <c r="AEM400" s="247"/>
      <c r="AEN400" s="247"/>
      <c r="AEO400" s="247"/>
      <c r="AEP400" s="247"/>
      <c r="AEQ400" s="247"/>
      <c r="AER400" s="247"/>
      <c r="AES400" s="247"/>
      <c r="AET400" s="247"/>
      <c r="AEU400" s="247"/>
      <c r="AEV400" s="247"/>
      <c r="AEW400" s="247"/>
      <c r="AEX400" s="247"/>
      <c r="AEY400" s="247"/>
      <c r="AEZ400" s="247"/>
      <c r="AFA400" s="247"/>
      <c r="AFB400" s="247"/>
      <c r="AFC400" s="247"/>
      <c r="AFD400" s="247"/>
      <c r="AFE400" s="247"/>
      <c r="AFF400" s="247"/>
      <c r="AFG400" s="247"/>
      <c r="AFH400" s="247"/>
      <c r="AFI400" s="247"/>
      <c r="AFJ400" s="247"/>
      <c r="AFK400" s="247"/>
      <c r="AFL400" s="247"/>
      <c r="AFM400" s="247"/>
      <c r="AFN400" s="247"/>
      <c r="AFO400" s="247"/>
      <c r="AFP400" s="247"/>
      <c r="AFQ400" s="247"/>
      <c r="AFR400" s="247"/>
      <c r="AFS400" s="247"/>
      <c r="AFT400" s="247"/>
      <c r="AFU400" s="247"/>
      <c r="AFV400" s="247"/>
      <c r="AFW400" s="247"/>
      <c r="AFX400" s="247"/>
      <c r="AFY400" s="247"/>
      <c r="AFZ400" s="247"/>
      <c r="AGA400" s="247"/>
      <c r="AGB400" s="247"/>
      <c r="AGC400" s="247"/>
      <c r="AGD400" s="247"/>
      <c r="AGE400" s="247"/>
      <c r="AGF400" s="247"/>
      <c r="AGG400" s="247"/>
      <c r="AGH400" s="247"/>
      <c r="AGI400" s="247"/>
      <c r="AGJ400" s="247"/>
      <c r="AGK400" s="247"/>
      <c r="AGL400" s="247"/>
      <c r="AGM400" s="247"/>
      <c r="AGN400" s="247"/>
      <c r="AGO400" s="247"/>
      <c r="AGP400" s="247"/>
      <c r="AGQ400" s="247"/>
      <c r="AGR400" s="247"/>
      <c r="AGS400" s="247"/>
      <c r="AGT400" s="247"/>
      <c r="AGU400" s="247"/>
      <c r="AGV400" s="247"/>
      <c r="AGW400" s="247"/>
      <c r="AGX400" s="247"/>
      <c r="AGY400" s="247"/>
      <c r="AGZ400" s="247"/>
      <c r="AHA400" s="247"/>
      <c r="AHB400" s="247"/>
      <c r="AHC400" s="247"/>
      <c r="AHD400" s="247"/>
      <c r="AHE400" s="247"/>
      <c r="AHF400" s="247"/>
      <c r="AHG400" s="247"/>
      <c r="AHH400" s="247"/>
      <c r="AHI400" s="247"/>
      <c r="AHJ400" s="247"/>
      <c r="AHK400" s="247"/>
      <c r="AHL400" s="247"/>
      <c r="AHM400" s="247"/>
      <c r="AHN400" s="247"/>
      <c r="AHO400" s="247"/>
      <c r="AHP400" s="247"/>
      <c r="AHQ400" s="247"/>
      <c r="AHR400" s="247"/>
      <c r="AHS400" s="247"/>
      <c r="AHT400" s="247"/>
      <c r="AHU400" s="247"/>
      <c r="AHV400" s="247"/>
      <c r="AHW400" s="247"/>
      <c r="AHX400" s="247"/>
      <c r="AHY400" s="247"/>
      <c r="AHZ400" s="247"/>
      <c r="AIA400" s="247"/>
      <c r="AIB400" s="247"/>
      <c r="AIC400" s="247"/>
      <c r="AID400" s="247"/>
      <c r="AIE400" s="247"/>
      <c r="AIF400" s="247"/>
      <c r="AIG400" s="247"/>
      <c r="AIH400" s="247"/>
      <c r="AII400" s="247"/>
      <c r="AIJ400" s="247"/>
      <c r="AIK400" s="247"/>
      <c r="AIL400" s="247"/>
      <c r="AIM400" s="247"/>
      <c r="AIN400" s="247"/>
      <c r="AIO400" s="247"/>
      <c r="AIP400" s="247"/>
      <c r="AIQ400" s="247"/>
      <c r="AIR400" s="247"/>
      <c r="AIS400" s="247"/>
      <c r="AIT400" s="247"/>
      <c r="AIU400" s="247"/>
      <c r="AIV400" s="247"/>
      <c r="AIW400" s="247"/>
      <c r="AIX400" s="247"/>
      <c r="AIY400" s="247"/>
      <c r="AIZ400" s="247"/>
      <c r="AJA400" s="247"/>
      <c r="AJB400" s="247"/>
      <c r="AJC400" s="247"/>
      <c r="AJD400" s="247"/>
      <c r="AJE400" s="247"/>
      <c r="AJF400" s="247"/>
      <c r="AJG400" s="247"/>
      <c r="AJH400" s="247"/>
      <c r="AJI400" s="247"/>
      <c r="AJJ400" s="247"/>
      <c r="AJK400" s="247"/>
      <c r="AJL400" s="247"/>
      <c r="AJM400" s="247"/>
      <c r="AJN400" s="247"/>
      <c r="AJO400" s="247"/>
      <c r="AJP400" s="247"/>
      <c r="AJQ400" s="247"/>
      <c r="AJR400" s="247"/>
      <c r="AJS400" s="247"/>
      <c r="AJT400" s="247"/>
      <c r="AJU400" s="247"/>
      <c r="AJV400" s="247"/>
      <c r="AJW400" s="247"/>
      <c r="AJX400" s="247"/>
      <c r="AJY400" s="247"/>
      <c r="AJZ400" s="247"/>
      <c r="AKA400" s="247"/>
      <c r="AKB400" s="247"/>
      <c r="AKC400" s="247"/>
      <c r="AKD400" s="247"/>
      <c r="AKE400" s="247"/>
      <c r="AKF400" s="247"/>
      <c r="AKG400" s="247"/>
      <c r="AKH400" s="247"/>
      <c r="AKI400" s="247"/>
      <c r="AKJ400" s="247"/>
      <c r="AKK400" s="247"/>
      <c r="AKL400" s="247"/>
      <c r="AKM400" s="247"/>
      <c r="AKN400" s="247"/>
      <c r="AKO400" s="247"/>
      <c r="AKP400" s="247"/>
      <c r="AKQ400" s="247"/>
      <c r="AKR400" s="247"/>
      <c r="AKS400" s="247"/>
      <c r="AKT400" s="247"/>
      <c r="AKU400" s="247"/>
      <c r="AKV400" s="247"/>
      <c r="AKW400" s="247"/>
      <c r="AKX400" s="247"/>
      <c r="AKY400" s="247"/>
      <c r="AKZ400" s="247"/>
      <c r="ALA400" s="247"/>
      <c r="ALB400" s="247"/>
      <c r="ALC400" s="247"/>
      <c r="ALD400" s="247"/>
      <c r="ALE400" s="247"/>
      <c r="ALF400" s="247"/>
      <c r="ALG400" s="247"/>
      <c r="ALH400" s="247"/>
      <c r="ALI400" s="247"/>
      <c r="ALJ400" s="247"/>
      <c r="ALK400" s="247"/>
      <c r="ALL400" s="247"/>
      <c r="ALM400" s="247"/>
      <c r="ALN400" s="247"/>
      <c r="ALO400" s="247"/>
      <c r="ALP400" s="247"/>
      <c r="ALQ400" s="247"/>
      <c r="ALR400" s="247"/>
      <c r="ALS400" s="247"/>
      <c r="ALT400" s="247"/>
      <c r="ALU400" s="247"/>
      <c r="ALV400" s="247"/>
      <c r="ALW400" s="247"/>
      <c r="ALX400" s="247"/>
      <c r="ALY400" s="247"/>
      <c r="ALZ400" s="247"/>
      <c r="AMA400" s="247"/>
      <c r="AMB400" s="247"/>
      <c r="AMC400" s="247"/>
      <c r="AMD400" s="247"/>
      <c r="AME400" s="247"/>
      <c r="AMF400" s="247"/>
      <c r="AMG400" s="247"/>
      <c r="AMH400" s="247"/>
      <c r="AMI400" s="247"/>
      <c r="AMJ400" s="247"/>
      <c r="AMK400" s="247"/>
      <c r="AML400" s="247"/>
      <c r="AMM400" s="247"/>
      <c r="AMN400" s="247"/>
      <c r="AMO400" s="247"/>
      <c r="AMP400" s="247"/>
      <c r="AMQ400" s="247"/>
      <c r="AMR400" s="247"/>
      <c r="AMS400" s="247"/>
      <c r="AMT400" s="247"/>
      <c r="AMU400" s="247"/>
      <c r="AMV400" s="247"/>
      <c r="AMW400" s="247"/>
      <c r="AMX400" s="247"/>
      <c r="AMY400" s="247"/>
      <c r="AMZ400" s="247"/>
      <c r="ANA400" s="247"/>
      <c r="ANB400" s="247"/>
      <c r="ANC400" s="247"/>
      <c r="AND400" s="247"/>
      <c r="ANE400" s="247"/>
      <c r="ANF400" s="247"/>
      <c r="ANG400" s="247"/>
      <c r="ANH400" s="247"/>
      <c r="ANI400" s="247"/>
      <c r="ANJ400" s="247"/>
      <c r="ANK400" s="247"/>
      <c r="ANL400" s="247"/>
      <c r="ANM400" s="247"/>
      <c r="ANN400" s="247"/>
      <c r="ANO400" s="247"/>
      <c r="ANP400" s="247"/>
      <c r="ANQ400" s="247"/>
      <c r="ANR400" s="247"/>
      <c r="ANS400" s="247"/>
      <c r="ANT400" s="247"/>
      <c r="ANU400" s="247"/>
      <c r="ANV400" s="247"/>
      <c r="ANW400" s="247"/>
      <c r="ANX400" s="247"/>
      <c r="ANY400" s="247"/>
      <c r="ANZ400" s="247"/>
      <c r="AOA400" s="247"/>
      <c r="AOB400" s="247"/>
      <c r="AOC400" s="247"/>
      <c r="AOD400" s="247"/>
      <c r="AOE400" s="247"/>
      <c r="AOF400" s="247"/>
      <c r="AOG400" s="247"/>
      <c r="AOH400" s="247"/>
      <c r="AOI400" s="247"/>
      <c r="AOJ400" s="247"/>
      <c r="AOK400" s="247"/>
      <c r="AOL400" s="247"/>
      <c r="AOM400" s="247"/>
      <c r="AON400" s="247"/>
      <c r="AOO400" s="247"/>
      <c r="AOP400" s="247"/>
      <c r="AOQ400" s="247"/>
      <c r="AOR400" s="247"/>
      <c r="AOS400" s="247"/>
      <c r="AOT400" s="247"/>
      <c r="AOU400" s="247"/>
      <c r="AOV400" s="247"/>
      <c r="AOW400" s="247"/>
      <c r="AOX400" s="247"/>
      <c r="AOY400" s="247"/>
      <c r="AOZ400" s="247"/>
      <c r="APA400" s="247"/>
      <c r="APB400" s="247"/>
      <c r="APC400" s="247"/>
      <c r="APD400" s="247"/>
      <c r="APE400" s="247"/>
      <c r="APF400" s="247"/>
      <c r="APG400" s="247"/>
      <c r="APH400" s="247"/>
      <c r="API400" s="247"/>
      <c r="APJ400" s="247"/>
      <c r="APK400" s="247"/>
      <c r="APL400" s="247"/>
      <c r="APM400" s="247"/>
      <c r="APN400" s="247"/>
      <c r="APO400" s="247"/>
      <c r="APP400" s="247"/>
      <c r="APQ400" s="247"/>
      <c r="APR400" s="247"/>
      <c r="APS400" s="247"/>
      <c r="APT400" s="247"/>
      <c r="APU400" s="247"/>
      <c r="APV400" s="247"/>
      <c r="APW400" s="247"/>
      <c r="APX400" s="247"/>
      <c r="APY400" s="247"/>
      <c r="APZ400" s="247"/>
      <c r="AQA400" s="247"/>
      <c r="AQB400" s="247"/>
      <c r="AQC400" s="247"/>
      <c r="AQD400" s="247"/>
      <c r="AQE400" s="247"/>
      <c r="AQF400" s="247"/>
      <c r="AQG400" s="247"/>
      <c r="AQH400" s="247"/>
      <c r="AQI400" s="247"/>
      <c r="AQJ400" s="247"/>
      <c r="AQK400" s="247"/>
      <c r="AQL400" s="247"/>
      <c r="AQM400" s="247"/>
      <c r="AQN400" s="247"/>
      <c r="AQO400" s="247"/>
      <c r="AQP400" s="247"/>
      <c r="AQQ400" s="247"/>
      <c r="AQR400" s="247"/>
      <c r="AQS400" s="247"/>
      <c r="AQT400" s="247"/>
      <c r="AQU400" s="247"/>
      <c r="AQV400" s="247"/>
      <c r="AQW400" s="247"/>
      <c r="AQX400" s="247"/>
      <c r="AQY400" s="247"/>
      <c r="AQZ400" s="247"/>
      <c r="ARA400" s="247"/>
      <c r="ARB400" s="247"/>
      <c r="ARC400" s="247"/>
      <c r="ARD400" s="247"/>
      <c r="ARE400" s="247"/>
      <c r="ARF400" s="247"/>
      <c r="ARG400" s="247"/>
      <c r="ARH400" s="247"/>
      <c r="ARI400" s="247"/>
      <c r="ARJ400" s="247"/>
      <c r="ARK400" s="247"/>
      <c r="ARL400" s="247"/>
      <c r="ARM400" s="247"/>
      <c r="ARN400" s="247"/>
      <c r="ARO400" s="247"/>
      <c r="ARP400" s="247"/>
      <c r="ARQ400" s="247"/>
      <c r="ARR400" s="247"/>
      <c r="ARS400" s="247"/>
      <c r="ART400" s="247"/>
      <c r="ARU400" s="247"/>
      <c r="ARV400" s="247"/>
      <c r="ARW400" s="247"/>
      <c r="ARX400" s="247"/>
      <c r="ARY400" s="247"/>
      <c r="ARZ400" s="247"/>
      <c r="ASA400" s="247"/>
      <c r="ASB400" s="247"/>
      <c r="ASC400" s="247"/>
      <c r="ASD400" s="247"/>
      <c r="ASE400" s="247"/>
      <c r="ASF400" s="247"/>
      <c r="ASG400" s="247"/>
      <c r="ASH400" s="247"/>
      <c r="ASI400" s="247"/>
      <c r="ASJ400" s="247"/>
      <c r="ASK400" s="247"/>
      <c r="ASL400" s="247"/>
      <c r="ASM400" s="247"/>
      <c r="ASN400" s="247"/>
      <c r="ASO400" s="247"/>
      <c r="ASP400" s="247"/>
      <c r="ASQ400" s="247"/>
      <c r="ASR400" s="247"/>
      <c r="ASS400" s="247"/>
      <c r="AST400" s="247"/>
      <c r="ASU400" s="247"/>
      <c r="ASV400" s="247"/>
      <c r="ASW400" s="247"/>
      <c r="ASX400" s="247"/>
      <c r="ASY400" s="247"/>
      <c r="ASZ400" s="247"/>
      <c r="ATA400" s="247"/>
      <c r="ATB400" s="247"/>
      <c r="ATC400" s="247"/>
      <c r="ATD400" s="247"/>
      <c r="ATE400" s="247"/>
      <c r="ATF400" s="247"/>
      <c r="ATG400" s="247"/>
      <c r="ATH400" s="247"/>
      <c r="ATI400" s="247"/>
      <c r="ATJ400" s="247"/>
      <c r="ATK400" s="247"/>
      <c r="ATL400" s="247"/>
      <c r="ATM400" s="247"/>
      <c r="ATN400" s="247"/>
      <c r="ATO400" s="247"/>
      <c r="ATP400" s="247"/>
      <c r="ATQ400" s="247"/>
      <c r="ATR400" s="247"/>
      <c r="ATS400" s="247"/>
      <c r="ATT400" s="247"/>
      <c r="ATU400" s="247"/>
      <c r="ATV400" s="247"/>
      <c r="ATW400" s="247"/>
      <c r="ATX400" s="247"/>
      <c r="ATY400" s="247"/>
      <c r="ATZ400" s="247"/>
      <c r="AUA400" s="247"/>
      <c r="AUB400" s="247"/>
      <c r="AUC400" s="247"/>
      <c r="AUD400" s="247"/>
      <c r="AUE400" s="247"/>
      <c r="AUF400" s="247"/>
      <c r="AUG400" s="247"/>
      <c r="AUH400" s="247"/>
      <c r="AUI400" s="247"/>
      <c r="AUJ400" s="247"/>
      <c r="AUK400" s="247"/>
      <c r="AUL400" s="247"/>
      <c r="AUM400" s="247"/>
      <c r="AUN400" s="247"/>
      <c r="AUO400" s="247"/>
      <c r="AUP400" s="247"/>
      <c r="AUQ400" s="247"/>
      <c r="AUR400" s="247"/>
      <c r="AUS400" s="247"/>
      <c r="AUT400" s="247"/>
      <c r="AUU400" s="247"/>
      <c r="AUV400" s="247"/>
      <c r="AUW400" s="247"/>
      <c r="AUX400" s="247"/>
      <c r="AUY400" s="247"/>
      <c r="AUZ400" s="247"/>
      <c r="AVA400" s="247"/>
      <c r="AVB400" s="247"/>
      <c r="AVC400" s="247"/>
      <c r="AVD400" s="247"/>
      <c r="AVE400" s="247"/>
      <c r="AVF400" s="247"/>
      <c r="AVG400" s="247"/>
      <c r="AVH400" s="247"/>
      <c r="AVI400" s="247"/>
      <c r="AVJ400" s="247"/>
      <c r="AVK400" s="247"/>
      <c r="AVL400" s="247"/>
      <c r="AVM400" s="247"/>
      <c r="AVN400" s="247"/>
      <c r="AVO400" s="247"/>
      <c r="AVP400" s="247"/>
      <c r="AVQ400" s="247"/>
      <c r="AVR400" s="247"/>
      <c r="AVS400" s="247"/>
      <c r="AVT400" s="247"/>
      <c r="AVU400" s="247"/>
      <c r="AVV400" s="247"/>
      <c r="AVW400" s="247"/>
      <c r="AVX400" s="247"/>
      <c r="AVY400" s="247"/>
      <c r="AVZ400" s="247"/>
      <c r="AWA400" s="247"/>
      <c r="AWB400" s="247"/>
      <c r="AWC400" s="247"/>
      <c r="AWD400" s="247"/>
      <c r="AWE400" s="247"/>
      <c r="AWF400" s="247"/>
      <c r="AWG400" s="247"/>
      <c r="AWH400" s="247"/>
      <c r="AWI400" s="247"/>
      <c r="AWJ400" s="247"/>
      <c r="AWK400" s="247"/>
      <c r="AWL400" s="247"/>
      <c r="AWM400" s="247"/>
      <c r="AWN400" s="247"/>
      <c r="AWO400" s="247"/>
      <c r="AWP400" s="247"/>
      <c r="AWQ400" s="247"/>
      <c r="AWR400" s="247"/>
      <c r="AWS400" s="247"/>
      <c r="AWT400" s="247"/>
      <c r="AWU400" s="247"/>
      <c r="AWV400" s="247"/>
      <c r="AWW400" s="247"/>
      <c r="AWX400" s="247"/>
      <c r="AWY400" s="247"/>
      <c r="AWZ400" s="247"/>
      <c r="AXA400" s="247"/>
      <c r="AXB400" s="247"/>
      <c r="AXC400" s="247"/>
      <c r="AXD400" s="247"/>
      <c r="AXE400" s="247"/>
      <c r="AXF400" s="247"/>
      <c r="AXG400" s="247"/>
      <c r="AXH400" s="247"/>
      <c r="AXI400" s="247"/>
      <c r="AXJ400" s="247"/>
      <c r="AXK400" s="247"/>
      <c r="AXL400" s="247"/>
      <c r="AXM400" s="247"/>
      <c r="AXN400" s="247"/>
      <c r="AXO400" s="247"/>
      <c r="AXP400" s="247"/>
      <c r="AXQ400" s="247"/>
      <c r="AXR400" s="247"/>
      <c r="AXS400" s="247"/>
      <c r="AXT400" s="247"/>
      <c r="AXU400" s="247"/>
      <c r="AXV400" s="247"/>
      <c r="AXW400" s="247"/>
      <c r="AXX400" s="247"/>
      <c r="AXY400" s="247"/>
      <c r="AXZ400" s="247"/>
      <c r="AYA400" s="247"/>
      <c r="AYB400" s="247"/>
      <c r="AYC400" s="247"/>
      <c r="AYD400" s="247"/>
      <c r="AYE400" s="247"/>
      <c r="AYF400" s="247"/>
      <c r="AYG400" s="247"/>
      <c r="AYH400" s="247"/>
      <c r="AYI400" s="247"/>
      <c r="AYJ400" s="247"/>
      <c r="AYK400" s="247"/>
      <c r="AYL400" s="247"/>
      <c r="AYM400" s="247"/>
      <c r="AYN400" s="247"/>
      <c r="AYO400" s="247"/>
      <c r="AYP400" s="247"/>
      <c r="AYQ400" s="247"/>
      <c r="AYR400" s="247"/>
      <c r="AYS400" s="247"/>
      <c r="AYT400" s="247"/>
      <c r="AYU400" s="247"/>
      <c r="AYV400" s="247"/>
      <c r="AYW400" s="247"/>
      <c r="AYX400" s="247"/>
      <c r="AYY400" s="247"/>
      <c r="AYZ400" s="247"/>
      <c r="AZA400" s="247"/>
      <c r="AZB400" s="247"/>
      <c r="AZC400" s="247"/>
      <c r="AZD400" s="247"/>
      <c r="AZE400" s="247"/>
      <c r="AZF400" s="247"/>
      <c r="AZG400" s="247"/>
      <c r="AZH400" s="247"/>
      <c r="AZI400" s="247"/>
      <c r="AZJ400" s="247"/>
      <c r="AZK400" s="247"/>
      <c r="AZL400" s="247"/>
      <c r="AZM400" s="247"/>
      <c r="AZN400" s="247"/>
      <c r="AZO400" s="247"/>
      <c r="AZP400" s="247"/>
      <c r="AZQ400" s="247"/>
      <c r="AZR400" s="247"/>
      <c r="AZS400" s="247"/>
      <c r="AZT400" s="247"/>
      <c r="AZU400" s="247"/>
      <c r="AZV400" s="247"/>
      <c r="AZW400" s="247"/>
      <c r="AZX400" s="247"/>
      <c r="AZY400" s="247"/>
      <c r="AZZ400" s="247"/>
      <c r="BAA400" s="247"/>
      <c r="BAB400" s="247"/>
      <c r="BAC400" s="247"/>
      <c r="BAD400" s="247"/>
      <c r="BAE400" s="247"/>
      <c r="BAF400" s="247"/>
      <c r="BAG400" s="247"/>
      <c r="BAH400" s="247"/>
      <c r="BAI400" s="247"/>
      <c r="BAJ400" s="247"/>
      <c r="BAK400" s="247"/>
      <c r="BAL400" s="247"/>
      <c r="BAM400" s="247"/>
      <c r="BAN400" s="247"/>
      <c r="BAO400" s="247"/>
      <c r="BAP400" s="247"/>
      <c r="BAQ400" s="247"/>
      <c r="BAR400" s="247"/>
      <c r="BAS400" s="247"/>
      <c r="BAT400" s="247"/>
      <c r="BAU400" s="247"/>
      <c r="BAV400" s="247"/>
      <c r="BAW400" s="247"/>
      <c r="BAX400" s="247"/>
      <c r="BAY400" s="247"/>
      <c r="BAZ400" s="247"/>
      <c r="BBA400" s="247"/>
      <c r="BBB400" s="247"/>
      <c r="BBC400" s="247"/>
      <c r="BBD400" s="247"/>
      <c r="BBE400" s="247"/>
      <c r="BBF400" s="247"/>
      <c r="BBG400" s="247"/>
      <c r="BBH400" s="247"/>
      <c r="BBI400" s="247"/>
      <c r="BBJ400" s="247"/>
      <c r="BBK400" s="247"/>
      <c r="BBL400" s="247"/>
      <c r="BBM400" s="247"/>
      <c r="BBN400" s="247"/>
      <c r="BBO400" s="247"/>
      <c r="BBP400" s="247"/>
      <c r="BBQ400" s="247"/>
      <c r="BBR400" s="247"/>
      <c r="BBS400" s="247"/>
      <c r="BBT400" s="247"/>
      <c r="BBU400" s="247"/>
      <c r="BBV400" s="247"/>
      <c r="BBW400" s="247"/>
      <c r="BBX400" s="247"/>
      <c r="BBY400" s="247"/>
      <c r="BBZ400" s="247"/>
      <c r="BCA400" s="247"/>
      <c r="BCB400" s="247"/>
      <c r="BCC400" s="247"/>
      <c r="BCD400" s="247"/>
      <c r="BCE400" s="247"/>
      <c r="BCF400" s="247"/>
      <c r="BCG400" s="247"/>
      <c r="BCH400" s="247"/>
      <c r="BCI400" s="247"/>
      <c r="BCJ400" s="247"/>
      <c r="BCK400" s="247"/>
      <c r="BCL400" s="247"/>
      <c r="BCM400" s="247"/>
      <c r="BCN400" s="247"/>
      <c r="BCO400" s="247"/>
      <c r="BCP400" s="247"/>
      <c r="BCQ400" s="247"/>
      <c r="BCR400" s="247"/>
      <c r="BCS400" s="247"/>
      <c r="BCT400" s="247"/>
      <c r="BCU400" s="247"/>
      <c r="BCV400" s="247"/>
      <c r="BCW400" s="247"/>
      <c r="BCX400" s="247"/>
      <c r="BCY400" s="247"/>
      <c r="BCZ400" s="247"/>
      <c r="BDA400" s="247"/>
      <c r="BDB400" s="247"/>
      <c r="BDC400" s="247"/>
      <c r="BDD400" s="247"/>
      <c r="BDE400" s="247"/>
      <c r="BDF400" s="247"/>
      <c r="BDG400" s="247"/>
      <c r="BDH400" s="247"/>
      <c r="BDI400" s="247"/>
      <c r="BDJ400" s="247"/>
      <c r="BDK400" s="247"/>
      <c r="BDL400" s="247"/>
      <c r="BDM400" s="247"/>
      <c r="BDN400" s="247"/>
      <c r="BDO400" s="247"/>
      <c r="BDP400" s="247"/>
      <c r="BDQ400" s="247"/>
      <c r="BDR400" s="247"/>
      <c r="BDS400" s="247"/>
      <c r="BDT400" s="247"/>
      <c r="BDU400" s="247"/>
      <c r="BDV400" s="247"/>
      <c r="BDW400" s="247"/>
      <c r="BDX400" s="247"/>
      <c r="BDY400" s="247"/>
      <c r="BDZ400" s="247"/>
      <c r="BEA400" s="247"/>
      <c r="BEB400" s="247"/>
      <c r="BEC400" s="247"/>
      <c r="BED400" s="247"/>
      <c r="BEE400" s="247"/>
      <c r="BEF400" s="247"/>
      <c r="BEG400" s="247"/>
      <c r="BEH400" s="247"/>
      <c r="BEI400" s="247"/>
      <c r="BEJ400" s="247"/>
      <c r="BEK400" s="247"/>
      <c r="BEL400" s="247"/>
      <c r="BEM400" s="247"/>
      <c r="BEN400" s="247"/>
      <c r="BEO400" s="247"/>
      <c r="BEP400" s="247"/>
      <c r="BEQ400" s="247"/>
      <c r="BER400" s="247"/>
      <c r="BES400" s="247"/>
      <c r="BET400" s="247"/>
      <c r="BEU400" s="247"/>
      <c r="BEV400" s="247"/>
      <c r="BEW400" s="247"/>
      <c r="BEX400" s="247"/>
      <c r="BEY400" s="247"/>
      <c r="BEZ400" s="247"/>
      <c r="BFA400" s="247"/>
      <c r="BFB400" s="247"/>
      <c r="BFC400" s="247"/>
      <c r="BFD400" s="247"/>
      <c r="BFE400" s="247"/>
      <c r="BFF400" s="247"/>
      <c r="BFG400" s="247"/>
      <c r="BFH400" s="247"/>
      <c r="BFI400" s="247"/>
      <c r="BFJ400" s="247"/>
      <c r="BFK400" s="247"/>
      <c r="BFL400" s="247"/>
      <c r="BFM400" s="247"/>
      <c r="BFN400" s="247"/>
      <c r="BFO400" s="247"/>
      <c r="BFP400" s="247"/>
      <c r="BFQ400" s="247"/>
      <c r="BFR400" s="247"/>
      <c r="BFS400" s="247"/>
      <c r="BFT400" s="247"/>
      <c r="BFU400" s="247"/>
      <c r="BFV400" s="247"/>
      <c r="BFW400" s="247"/>
      <c r="BFX400" s="247"/>
      <c r="BFY400" s="247"/>
      <c r="BFZ400" s="247"/>
      <c r="BGA400" s="247"/>
      <c r="BGB400" s="247"/>
      <c r="BGC400" s="247"/>
      <c r="BGD400" s="247"/>
      <c r="BGE400" s="247"/>
      <c r="BGF400" s="247"/>
      <c r="BGG400" s="247"/>
      <c r="BGH400" s="247"/>
      <c r="BGI400" s="247"/>
      <c r="BGJ400" s="247"/>
      <c r="BGK400" s="247"/>
      <c r="BGL400" s="247"/>
      <c r="BGM400" s="247"/>
      <c r="BGN400" s="247"/>
      <c r="BGO400" s="247"/>
      <c r="BGP400" s="247"/>
      <c r="BGQ400" s="247"/>
      <c r="BGR400" s="247"/>
      <c r="BGS400" s="247"/>
      <c r="BGT400" s="247"/>
      <c r="BGU400" s="247"/>
      <c r="BGV400" s="247"/>
      <c r="BGW400" s="247"/>
      <c r="BGX400" s="247"/>
      <c r="BGY400" s="247"/>
      <c r="BGZ400" s="247"/>
      <c r="BHA400" s="247"/>
      <c r="BHB400" s="247"/>
      <c r="BHC400" s="247"/>
      <c r="BHD400" s="247"/>
      <c r="BHE400" s="247"/>
      <c r="BHF400" s="247"/>
      <c r="BHG400" s="247"/>
      <c r="BHH400" s="247"/>
      <c r="BHI400" s="247"/>
      <c r="BHJ400" s="247"/>
      <c r="BHK400" s="247"/>
      <c r="BHL400" s="247"/>
      <c r="BHM400" s="247"/>
      <c r="BHN400" s="247"/>
      <c r="BHO400" s="247"/>
      <c r="BHP400" s="247"/>
      <c r="BHQ400" s="247"/>
      <c r="BHR400" s="247"/>
      <c r="BHS400" s="247"/>
      <c r="BHT400" s="247"/>
      <c r="BHU400" s="247"/>
      <c r="BHV400" s="247"/>
      <c r="BHW400" s="247"/>
      <c r="BHX400" s="247"/>
      <c r="BHY400" s="247"/>
      <c r="BHZ400" s="247"/>
      <c r="BIA400" s="247"/>
      <c r="BIB400" s="247"/>
      <c r="BIC400" s="247"/>
      <c r="BID400" s="247"/>
      <c r="BIE400" s="247"/>
      <c r="BIF400" s="247"/>
      <c r="BIG400" s="247"/>
      <c r="BIH400" s="247"/>
      <c r="BII400" s="247"/>
      <c r="BIJ400" s="247"/>
      <c r="BIK400" s="247"/>
      <c r="BIL400" s="247"/>
      <c r="BIM400" s="247"/>
      <c r="BIN400" s="247"/>
      <c r="BIO400" s="247"/>
      <c r="BIP400" s="247"/>
      <c r="BIQ400" s="247"/>
      <c r="BIR400" s="247"/>
      <c r="BIS400" s="247"/>
      <c r="BIT400" s="247"/>
      <c r="BIU400" s="247"/>
      <c r="BIV400" s="247"/>
      <c r="BIW400" s="247"/>
      <c r="BIX400" s="247"/>
      <c r="BIY400" s="247"/>
      <c r="BIZ400" s="247"/>
      <c r="BJA400" s="247"/>
      <c r="BJB400" s="247"/>
      <c r="BJC400" s="247"/>
      <c r="BJD400" s="247"/>
      <c r="BJE400" s="247"/>
      <c r="BJF400" s="247"/>
      <c r="BJG400" s="247"/>
      <c r="BJH400" s="247"/>
      <c r="BJI400" s="247"/>
      <c r="BJJ400" s="247"/>
      <c r="BJK400" s="247"/>
      <c r="BJL400" s="247"/>
      <c r="BJM400" s="247"/>
      <c r="BJN400" s="247"/>
      <c r="BJO400" s="247"/>
      <c r="BJP400" s="247"/>
      <c r="BJQ400" s="247"/>
      <c r="BJR400" s="247"/>
      <c r="BJS400" s="247"/>
      <c r="BJT400" s="247"/>
      <c r="BJU400" s="247"/>
      <c r="BJV400" s="247"/>
      <c r="BJW400" s="247"/>
      <c r="BJX400" s="247"/>
      <c r="BJY400" s="247"/>
      <c r="BJZ400" s="247"/>
      <c r="BKA400" s="247"/>
      <c r="BKB400" s="247"/>
      <c r="BKC400" s="247"/>
      <c r="BKD400" s="247"/>
      <c r="BKE400" s="247"/>
      <c r="BKF400" s="247"/>
      <c r="BKG400" s="247"/>
      <c r="BKH400" s="247"/>
      <c r="BKI400" s="247"/>
      <c r="BKJ400" s="247"/>
      <c r="BKK400" s="247"/>
      <c r="BKL400" s="247"/>
      <c r="BKM400" s="247"/>
      <c r="BKN400" s="247"/>
      <c r="BKO400" s="247"/>
      <c r="BKP400" s="247"/>
      <c r="BKQ400" s="247"/>
      <c r="BKR400" s="247"/>
      <c r="BKS400" s="247"/>
      <c r="BKT400" s="247"/>
      <c r="BKU400" s="247"/>
      <c r="BKV400" s="247"/>
      <c r="BKW400" s="247"/>
      <c r="BKX400" s="247"/>
      <c r="BKY400" s="247"/>
      <c r="BKZ400" s="247"/>
      <c r="BLA400" s="247"/>
      <c r="BLB400" s="247"/>
      <c r="BLC400" s="247"/>
      <c r="BLD400" s="247"/>
      <c r="BLE400" s="247"/>
      <c r="BLF400" s="247"/>
      <c r="BLG400" s="247"/>
      <c r="BLH400" s="247"/>
      <c r="BLI400" s="247"/>
      <c r="BLJ400" s="247"/>
      <c r="BLK400" s="247"/>
      <c r="BLL400" s="247"/>
      <c r="BLM400" s="247"/>
      <c r="BLN400" s="247"/>
      <c r="BLO400" s="247"/>
      <c r="BLP400" s="247"/>
      <c r="BLQ400" s="247"/>
      <c r="BLR400" s="247"/>
      <c r="BLS400" s="247"/>
      <c r="BLT400" s="247"/>
      <c r="BLU400" s="247"/>
      <c r="BLV400" s="247"/>
      <c r="BLW400" s="247"/>
      <c r="BLX400" s="247"/>
      <c r="BLY400" s="247"/>
      <c r="BLZ400" s="247"/>
      <c r="BMA400" s="247"/>
      <c r="BMB400" s="247"/>
      <c r="BMC400" s="247"/>
      <c r="BMD400" s="247"/>
      <c r="BME400" s="247"/>
      <c r="BMF400" s="247"/>
      <c r="BMG400" s="247"/>
      <c r="BMH400" s="247"/>
      <c r="BMI400" s="247"/>
      <c r="BMJ400" s="247"/>
      <c r="BMK400" s="247"/>
      <c r="BML400" s="247"/>
      <c r="BMM400" s="247"/>
      <c r="BMN400" s="247"/>
      <c r="BMO400" s="247"/>
      <c r="BMP400" s="247"/>
      <c r="BMQ400" s="247"/>
      <c r="BMR400" s="247"/>
      <c r="BMS400" s="247"/>
      <c r="BMT400" s="247"/>
      <c r="BMU400" s="247"/>
      <c r="BMV400" s="247"/>
      <c r="BMW400" s="247"/>
      <c r="BMX400" s="247"/>
      <c r="BMY400" s="247"/>
      <c r="BMZ400" s="247"/>
      <c r="BNA400" s="247"/>
      <c r="BNB400" s="247"/>
      <c r="BNC400" s="247"/>
      <c r="BND400" s="247"/>
      <c r="BNE400" s="247"/>
      <c r="BNF400" s="247"/>
      <c r="BNG400" s="247"/>
      <c r="BNH400" s="247"/>
      <c r="BNI400" s="247"/>
      <c r="BNJ400" s="247"/>
      <c r="BNK400" s="247"/>
      <c r="BNL400" s="247"/>
      <c r="BNM400" s="247"/>
      <c r="BNN400" s="247"/>
      <c r="BNO400" s="247"/>
      <c r="BNP400" s="247"/>
      <c r="BNQ400" s="247"/>
      <c r="BNR400" s="247"/>
      <c r="BNS400" s="247"/>
      <c r="BNT400" s="247"/>
      <c r="BNU400" s="247"/>
      <c r="BNV400" s="247"/>
      <c r="BNW400" s="247"/>
      <c r="BNX400" s="247"/>
      <c r="BNY400" s="247"/>
      <c r="BNZ400" s="247"/>
      <c r="BOA400" s="247"/>
      <c r="BOB400" s="247"/>
      <c r="BOC400" s="247"/>
      <c r="BOD400" s="247"/>
      <c r="BOE400" s="247"/>
      <c r="BOF400" s="247"/>
      <c r="BOG400" s="247"/>
      <c r="BOH400" s="247"/>
      <c r="BOI400" s="247"/>
      <c r="BOJ400" s="247"/>
      <c r="BOK400" s="247"/>
      <c r="BOL400" s="247"/>
      <c r="BOM400" s="247"/>
      <c r="BON400" s="247"/>
      <c r="BOO400" s="247"/>
      <c r="BOP400" s="247"/>
      <c r="BOQ400" s="247"/>
      <c r="BOR400" s="247"/>
      <c r="BOS400" s="247"/>
      <c r="BOT400" s="247"/>
      <c r="BOU400" s="247"/>
      <c r="BOV400" s="247"/>
      <c r="BOW400" s="247"/>
      <c r="BOX400" s="247"/>
      <c r="BOY400" s="247"/>
      <c r="BOZ400" s="247"/>
      <c r="BPA400" s="247"/>
      <c r="BPB400" s="247"/>
      <c r="BPC400" s="247"/>
      <c r="BPD400" s="247"/>
      <c r="BPE400" s="247"/>
      <c r="BPF400" s="247"/>
      <c r="BPG400" s="247"/>
      <c r="BPH400" s="247"/>
      <c r="BPI400" s="247"/>
      <c r="BPJ400" s="247"/>
      <c r="BPK400" s="247"/>
      <c r="BPL400" s="247"/>
      <c r="BPM400" s="247"/>
      <c r="BPN400" s="247"/>
      <c r="BPO400" s="247"/>
      <c r="BPP400" s="247"/>
      <c r="BPQ400" s="247"/>
      <c r="BPR400" s="247"/>
      <c r="BPS400" s="247"/>
      <c r="BPT400" s="247"/>
      <c r="BPU400" s="247"/>
      <c r="BPV400" s="247"/>
      <c r="BPW400" s="247"/>
      <c r="BPX400" s="247"/>
      <c r="BPY400" s="247"/>
      <c r="BPZ400" s="247"/>
      <c r="BQA400" s="247"/>
      <c r="BQB400" s="247"/>
      <c r="BQC400" s="247"/>
      <c r="BQD400" s="247"/>
      <c r="BQE400" s="247"/>
      <c r="BQF400" s="247"/>
      <c r="BQG400" s="247"/>
      <c r="BQH400" s="247"/>
      <c r="BQI400" s="247"/>
      <c r="BQJ400" s="247"/>
      <c r="BQK400" s="247"/>
      <c r="BQL400" s="247"/>
      <c r="BQM400" s="247"/>
      <c r="BQN400" s="247"/>
      <c r="BQO400" s="247"/>
      <c r="BQP400" s="247"/>
      <c r="BQQ400" s="247"/>
      <c r="BQR400" s="247"/>
      <c r="BQS400" s="247"/>
      <c r="BQT400" s="247"/>
      <c r="BQU400" s="247"/>
      <c r="BQV400" s="247"/>
      <c r="BQW400" s="247"/>
      <c r="BQX400" s="247"/>
      <c r="BQY400" s="247"/>
      <c r="BQZ400" s="247"/>
      <c r="BRA400" s="247"/>
      <c r="BRB400" s="247"/>
      <c r="BRC400" s="247"/>
      <c r="BRD400" s="247"/>
      <c r="BRE400" s="247"/>
      <c r="BRF400" s="247"/>
      <c r="BRG400" s="247"/>
      <c r="BRH400" s="247"/>
      <c r="BRI400" s="247"/>
      <c r="BRJ400" s="247"/>
      <c r="BRK400" s="247"/>
      <c r="BRL400" s="247"/>
      <c r="BRM400" s="247"/>
      <c r="BRN400" s="247"/>
      <c r="BRO400" s="247"/>
      <c r="BRP400" s="247"/>
      <c r="BRQ400" s="247"/>
      <c r="BRR400" s="247"/>
      <c r="BRS400" s="247"/>
      <c r="BRT400" s="247"/>
      <c r="BRU400" s="247"/>
      <c r="BRV400" s="247"/>
      <c r="BRW400" s="247"/>
      <c r="BRX400" s="247"/>
      <c r="BRY400" s="247"/>
      <c r="BRZ400" s="247"/>
      <c r="BSA400" s="247"/>
      <c r="BSB400" s="247"/>
      <c r="BSC400" s="247"/>
      <c r="BSD400" s="247"/>
      <c r="BSE400" s="247"/>
      <c r="BSF400" s="247"/>
      <c r="BSG400" s="247"/>
      <c r="BSH400" s="247"/>
      <c r="BSI400" s="247"/>
      <c r="BSJ400" s="247"/>
      <c r="BSK400" s="247"/>
      <c r="BSL400" s="247"/>
      <c r="BSM400" s="247"/>
      <c r="BSN400" s="247"/>
      <c r="BSO400" s="247"/>
      <c r="BSP400" s="247"/>
      <c r="BSQ400" s="247"/>
      <c r="BSR400" s="247"/>
      <c r="BSS400" s="247"/>
      <c r="BST400" s="247"/>
      <c r="BSU400" s="247"/>
      <c r="BSV400" s="247"/>
      <c r="BSW400" s="247"/>
      <c r="BSX400" s="247"/>
      <c r="BSY400" s="247"/>
      <c r="BSZ400" s="247"/>
      <c r="BTA400" s="247"/>
      <c r="BTB400" s="247"/>
      <c r="BTC400" s="247"/>
      <c r="BTD400" s="247"/>
      <c r="BTE400" s="247"/>
      <c r="BTF400" s="247"/>
      <c r="BTG400" s="247"/>
      <c r="BTH400" s="247"/>
      <c r="BTI400" s="247"/>
      <c r="BTJ400" s="247"/>
      <c r="BTK400" s="247"/>
      <c r="BTL400" s="247"/>
      <c r="BTM400" s="247"/>
      <c r="BTN400" s="247"/>
      <c r="BTO400" s="247"/>
      <c r="BTP400" s="247"/>
      <c r="BTQ400" s="247"/>
      <c r="BTR400" s="247"/>
      <c r="BTS400" s="247"/>
      <c r="BTT400" s="247"/>
      <c r="BTU400" s="247"/>
      <c r="BTV400" s="247"/>
      <c r="BTW400" s="247"/>
      <c r="BTX400" s="247"/>
      <c r="BTY400" s="247"/>
      <c r="BTZ400" s="247"/>
      <c r="BUA400" s="247"/>
      <c r="BUB400" s="247"/>
      <c r="BUC400" s="247"/>
      <c r="BUD400" s="247"/>
      <c r="BUE400" s="247"/>
      <c r="BUF400" s="247"/>
      <c r="BUG400" s="247"/>
      <c r="BUH400" s="247"/>
      <c r="BUI400" s="247"/>
      <c r="BUJ400" s="247"/>
      <c r="BUK400" s="247"/>
      <c r="BUL400" s="247"/>
      <c r="BUM400" s="247"/>
      <c r="BUN400" s="247"/>
      <c r="BUO400" s="247"/>
      <c r="BUP400" s="247"/>
      <c r="BUQ400" s="247"/>
      <c r="BUR400" s="247"/>
      <c r="BUS400" s="247"/>
      <c r="BUT400" s="247"/>
      <c r="BUU400" s="247"/>
      <c r="BUV400" s="247"/>
      <c r="BUW400" s="247"/>
      <c r="BUX400" s="247"/>
      <c r="BUY400" s="247"/>
      <c r="BUZ400" s="247"/>
      <c r="BVA400" s="247"/>
      <c r="BVB400" s="247"/>
      <c r="BVC400" s="247"/>
      <c r="BVD400" s="247"/>
      <c r="BVE400" s="247"/>
      <c r="BVF400" s="247"/>
      <c r="BVG400" s="247"/>
      <c r="BVH400" s="247"/>
      <c r="BVI400" s="247"/>
      <c r="BVJ400" s="247"/>
      <c r="BVK400" s="247"/>
      <c r="BVL400" s="247"/>
      <c r="BVM400" s="247"/>
      <c r="BVN400" s="247"/>
      <c r="BVO400" s="247"/>
      <c r="BVP400" s="247"/>
      <c r="BVQ400" s="247"/>
      <c r="BVR400" s="247"/>
      <c r="BVS400" s="247"/>
      <c r="BVT400" s="247"/>
      <c r="BVU400" s="247"/>
      <c r="BVV400" s="247"/>
      <c r="BVW400" s="247"/>
      <c r="BVX400" s="247"/>
      <c r="BVY400" s="247"/>
      <c r="BVZ400" s="247"/>
      <c r="BWA400" s="247"/>
      <c r="BWB400" s="247"/>
      <c r="BWC400" s="247"/>
      <c r="BWD400" s="247"/>
      <c r="BWE400" s="247"/>
      <c r="BWF400" s="247"/>
      <c r="BWG400" s="247"/>
      <c r="BWH400" s="247"/>
      <c r="BWI400" s="247"/>
      <c r="BWJ400" s="247"/>
      <c r="BWK400" s="247"/>
      <c r="BWL400" s="247"/>
      <c r="BWM400" s="247"/>
      <c r="BWN400" s="247"/>
      <c r="BWO400" s="247"/>
      <c r="BWP400" s="247"/>
      <c r="BWQ400" s="247"/>
      <c r="BWR400" s="247"/>
      <c r="BWS400" s="247"/>
      <c r="BWT400" s="247"/>
      <c r="BWU400" s="247"/>
      <c r="BWV400" s="247"/>
      <c r="BWW400" s="247"/>
      <c r="BWX400" s="247"/>
      <c r="BWY400" s="247"/>
      <c r="BWZ400" s="247"/>
      <c r="BXA400" s="247"/>
      <c r="BXB400" s="247"/>
      <c r="BXC400" s="247"/>
      <c r="BXD400" s="247"/>
      <c r="BXE400" s="247"/>
      <c r="BXF400" s="247"/>
      <c r="BXG400" s="247"/>
      <c r="BXH400" s="247"/>
      <c r="BXI400" s="247"/>
      <c r="BXJ400" s="247"/>
      <c r="BXK400" s="247"/>
      <c r="BXL400" s="247"/>
      <c r="BXM400" s="247"/>
      <c r="BXN400" s="247"/>
      <c r="BXO400" s="247"/>
      <c r="BXP400" s="247"/>
      <c r="BXQ400" s="247"/>
      <c r="BXR400" s="247"/>
      <c r="BXS400" s="247"/>
      <c r="BXT400" s="247"/>
      <c r="BXU400" s="247"/>
      <c r="BXV400" s="247"/>
      <c r="BXW400" s="247"/>
      <c r="BXX400" s="247"/>
      <c r="BXY400" s="247"/>
      <c r="BXZ400" s="247"/>
      <c r="BYA400" s="247"/>
      <c r="BYB400" s="247"/>
      <c r="BYC400" s="247"/>
      <c r="BYD400" s="247"/>
      <c r="BYE400" s="247"/>
      <c r="BYF400" s="247"/>
      <c r="BYG400" s="247"/>
      <c r="BYH400" s="247"/>
      <c r="BYI400" s="247"/>
      <c r="BYJ400" s="247"/>
      <c r="BYK400" s="247"/>
      <c r="BYL400" s="247"/>
      <c r="BYM400" s="247"/>
      <c r="BYN400" s="247"/>
      <c r="BYO400" s="247"/>
      <c r="BYP400" s="247"/>
      <c r="BYQ400" s="247"/>
      <c r="BYR400" s="247"/>
      <c r="BYS400" s="247"/>
      <c r="BYT400" s="247"/>
      <c r="BYU400" s="247"/>
      <c r="BYV400" s="247"/>
      <c r="BYW400" s="247"/>
      <c r="BYX400" s="247"/>
      <c r="BYY400" s="247"/>
      <c r="BYZ400" s="247"/>
      <c r="BZA400" s="247"/>
      <c r="BZB400" s="247"/>
      <c r="BZC400" s="247"/>
      <c r="BZD400" s="247"/>
      <c r="BZE400" s="247"/>
      <c r="BZF400" s="247"/>
      <c r="BZG400" s="247"/>
      <c r="BZH400" s="247"/>
      <c r="BZI400" s="247"/>
      <c r="BZJ400" s="247"/>
      <c r="BZK400" s="247"/>
      <c r="BZL400" s="247"/>
      <c r="BZM400" s="247"/>
      <c r="BZN400" s="247"/>
      <c r="BZO400" s="247"/>
      <c r="BZP400" s="247"/>
      <c r="BZQ400" s="247"/>
      <c r="BZR400" s="247"/>
      <c r="BZS400" s="247"/>
      <c r="BZT400" s="247"/>
      <c r="BZU400" s="247"/>
      <c r="BZV400" s="247"/>
      <c r="BZW400" s="247"/>
      <c r="BZX400" s="247"/>
      <c r="BZY400" s="247"/>
      <c r="BZZ400" s="247"/>
      <c r="CAA400" s="247"/>
      <c r="CAB400" s="247"/>
      <c r="CAC400" s="247"/>
      <c r="CAD400" s="247"/>
      <c r="CAE400" s="247"/>
      <c r="CAF400" s="247"/>
      <c r="CAG400" s="247"/>
      <c r="CAH400" s="247"/>
      <c r="CAI400" s="247"/>
      <c r="CAJ400" s="247"/>
      <c r="CAK400" s="247"/>
      <c r="CAL400" s="247"/>
      <c r="CAM400" s="247"/>
      <c r="CAN400" s="247"/>
      <c r="CAO400" s="247"/>
      <c r="CAP400" s="247"/>
      <c r="CAQ400" s="247"/>
      <c r="CAR400" s="247"/>
      <c r="CAS400" s="247"/>
      <c r="CAT400" s="247"/>
      <c r="CAU400" s="247"/>
      <c r="CAV400" s="247"/>
      <c r="CAW400" s="247"/>
      <c r="CAX400" s="247"/>
      <c r="CAY400" s="247"/>
      <c r="CAZ400" s="247"/>
      <c r="CBA400" s="247"/>
      <c r="CBB400" s="247"/>
      <c r="CBC400" s="247"/>
      <c r="CBD400" s="247"/>
      <c r="CBE400" s="247"/>
      <c r="CBF400" s="247"/>
      <c r="CBG400" s="247"/>
      <c r="CBH400" s="247"/>
      <c r="CBI400" s="247"/>
      <c r="CBJ400" s="247"/>
      <c r="CBK400" s="247"/>
      <c r="CBL400" s="247"/>
      <c r="CBM400" s="247"/>
      <c r="CBN400" s="247"/>
      <c r="CBO400" s="247"/>
      <c r="CBP400" s="247"/>
      <c r="CBQ400" s="247"/>
      <c r="CBR400" s="247"/>
      <c r="CBS400" s="247"/>
      <c r="CBT400" s="247"/>
      <c r="CBU400" s="247"/>
      <c r="CBV400" s="247"/>
      <c r="CBW400" s="247"/>
      <c r="CBX400" s="247"/>
      <c r="CBY400" s="247"/>
      <c r="CBZ400" s="247"/>
      <c r="CCA400" s="247"/>
      <c r="CCB400" s="247"/>
      <c r="CCC400" s="247"/>
      <c r="CCD400" s="247"/>
      <c r="CCE400" s="247"/>
      <c r="CCF400" s="247"/>
      <c r="CCG400" s="247"/>
      <c r="CCH400" s="247"/>
      <c r="CCI400" s="247"/>
      <c r="CCJ400" s="247"/>
      <c r="CCK400" s="247"/>
      <c r="CCL400" s="247"/>
      <c r="CCM400" s="247"/>
      <c r="CCN400" s="247"/>
      <c r="CCO400" s="247"/>
      <c r="CCP400" s="247"/>
      <c r="CCQ400" s="247"/>
      <c r="CCR400" s="247"/>
      <c r="CCS400" s="247"/>
      <c r="CCT400" s="247"/>
      <c r="CCU400" s="247"/>
      <c r="CCV400" s="247"/>
      <c r="CCW400" s="247"/>
      <c r="CCX400" s="247"/>
      <c r="CCY400" s="247"/>
      <c r="CCZ400" s="247"/>
      <c r="CDA400" s="247"/>
      <c r="CDB400" s="247"/>
      <c r="CDC400" s="247"/>
      <c r="CDD400" s="247"/>
      <c r="CDE400" s="247"/>
      <c r="CDF400" s="247"/>
      <c r="CDG400" s="247"/>
      <c r="CDH400" s="247"/>
      <c r="CDI400" s="247"/>
      <c r="CDJ400" s="247"/>
      <c r="CDK400" s="247"/>
      <c r="CDL400" s="247"/>
      <c r="CDM400" s="247"/>
      <c r="CDN400" s="247"/>
      <c r="CDO400" s="247"/>
      <c r="CDP400" s="247"/>
      <c r="CDQ400" s="247"/>
      <c r="CDR400" s="247"/>
      <c r="CDS400" s="247"/>
      <c r="CDT400" s="247"/>
      <c r="CDU400" s="247"/>
      <c r="CDV400" s="247"/>
      <c r="CDW400" s="247"/>
      <c r="CDX400" s="247"/>
      <c r="CDY400" s="247"/>
      <c r="CDZ400" s="247"/>
      <c r="CEA400" s="247"/>
      <c r="CEB400" s="247"/>
      <c r="CEC400" s="247"/>
      <c r="CED400" s="247"/>
      <c r="CEE400" s="247"/>
      <c r="CEF400" s="247"/>
      <c r="CEG400" s="247"/>
      <c r="CEH400" s="247"/>
      <c r="CEI400" s="247"/>
      <c r="CEJ400" s="247"/>
      <c r="CEK400" s="247"/>
      <c r="CEL400" s="247"/>
      <c r="CEM400" s="247"/>
      <c r="CEN400" s="247"/>
      <c r="CEO400" s="247"/>
      <c r="CEP400" s="247"/>
      <c r="CEQ400" s="247"/>
      <c r="CER400" s="247"/>
      <c r="CES400" s="247"/>
      <c r="CET400" s="247"/>
      <c r="CEU400" s="247"/>
      <c r="CEV400" s="247"/>
      <c r="CEW400" s="247"/>
      <c r="CEX400" s="247"/>
      <c r="CEY400" s="247"/>
      <c r="CEZ400" s="247"/>
      <c r="CFA400" s="247"/>
      <c r="CFB400" s="247"/>
      <c r="CFC400" s="247"/>
      <c r="CFD400" s="247"/>
      <c r="CFE400" s="247"/>
      <c r="CFF400" s="247"/>
      <c r="CFG400" s="247"/>
      <c r="CFH400" s="247"/>
      <c r="CFI400" s="247"/>
      <c r="CFJ400" s="247"/>
      <c r="CFK400" s="247"/>
      <c r="CFL400" s="247"/>
      <c r="CFM400" s="247"/>
      <c r="CFN400" s="247"/>
      <c r="CFO400" s="247"/>
      <c r="CFP400" s="247"/>
      <c r="CFQ400" s="247"/>
      <c r="CFR400" s="247"/>
      <c r="CFS400" s="247"/>
      <c r="CFT400" s="247"/>
      <c r="CFU400" s="247"/>
      <c r="CFV400" s="247"/>
      <c r="CFW400" s="247"/>
      <c r="CFX400" s="247"/>
      <c r="CFY400" s="247"/>
      <c r="CFZ400" s="247"/>
      <c r="CGA400" s="247"/>
      <c r="CGB400" s="247"/>
      <c r="CGC400" s="247"/>
      <c r="CGD400" s="247"/>
      <c r="CGE400" s="247"/>
      <c r="CGF400" s="247"/>
      <c r="CGG400" s="247"/>
      <c r="CGH400" s="247"/>
      <c r="CGI400" s="247"/>
      <c r="CGJ400" s="247"/>
      <c r="CGK400" s="247"/>
      <c r="CGL400" s="247"/>
      <c r="CGM400" s="247"/>
      <c r="CGN400" s="247"/>
      <c r="CGO400" s="247"/>
      <c r="CGP400" s="247"/>
      <c r="CGQ400" s="247"/>
      <c r="CGR400" s="247"/>
      <c r="CGS400" s="247"/>
      <c r="CGT400" s="247"/>
      <c r="CGU400" s="247"/>
      <c r="CGV400" s="247"/>
      <c r="CGW400" s="247"/>
      <c r="CGX400" s="247"/>
      <c r="CGY400" s="247"/>
      <c r="CGZ400" s="247"/>
      <c r="CHA400" s="247"/>
      <c r="CHB400" s="247"/>
      <c r="CHC400" s="247"/>
      <c r="CHD400" s="247"/>
      <c r="CHE400" s="247"/>
      <c r="CHF400" s="247"/>
      <c r="CHG400" s="247"/>
      <c r="CHH400" s="247"/>
      <c r="CHI400" s="247"/>
      <c r="CHJ400" s="247"/>
      <c r="CHK400" s="247"/>
      <c r="CHL400" s="247"/>
      <c r="CHM400" s="247"/>
      <c r="CHN400" s="247"/>
      <c r="CHO400" s="247"/>
      <c r="CHP400" s="247"/>
      <c r="CHQ400" s="247"/>
      <c r="CHR400" s="247"/>
      <c r="CHS400" s="247"/>
      <c r="CHT400" s="247"/>
      <c r="CHU400" s="247"/>
      <c r="CHV400" s="247"/>
      <c r="CHW400" s="247"/>
      <c r="CHX400" s="247"/>
      <c r="CHY400" s="247"/>
      <c r="CHZ400" s="247"/>
      <c r="CIA400" s="247"/>
      <c r="CIB400" s="247"/>
      <c r="CIC400" s="247"/>
      <c r="CID400" s="247"/>
      <c r="CIE400" s="247"/>
      <c r="CIF400" s="247"/>
      <c r="CIG400" s="247"/>
      <c r="CIH400" s="247"/>
      <c r="CII400" s="247"/>
      <c r="CIJ400" s="247"/>
      <c r="CIK400" s="247"/>
      <c r="CIL400" s="247"/>
      <c r="CIM400" s="247"/>
      <c r="CIN400" s="247"/>
      <c r="CIO400" s="247"/>
      <c r="CIP400" s="247"/>
      <c r="CIQ400" s="247"/>
      <c r="CIR400" s="247"/>
      <c r="CIS400" s="247"/>
      <c r="CIT400" s="247"/>
      <c r="CIU400" s="247"/>
      <c r="CIV400" s="247"/>
      <c r="CIW400" s="247"/>
      <c r="CIX400" s="247"/>
      <c r="CIY400" s="247"/>
      <c r="CIZ400" s="247"/>
      <c r="CJA400" s="247"/>
      <c r="CJB400" s="247"/>
      <c r="CJC400" s="247"/>
      <c r="CJD400" s="247"/>
      <c r="CJE400" s="247"/>
      <c r="CJF400" s="247"/>
      <c r="CJG400" s="247"/>
      <c r="CJH400" s="247"/>
      <c r="CJI400" s="247"/>
      <c r="CJJ400" s="247"/>
      <c r="CJK400" s="247"/>
      <c r="CJL400" s="247"/>
      <c r="CJM400" s="247"/>
      <c r="CJN400" s="247"/>
      <c r="CJO400" s="247"/>
      <c r="CJP400" s="247"/>
      <c r="CJQ400" s="247"/>
      <c r="CJR400" s="247"/>
      <c r="CJS400" s="247"/>
      <c r="CJT400" s="247"/>
      <c r="CJU400" s="247"/>
      <c r="CJV400" s="247"/>
      <c r="CJW400" s="247"/>
      <c r="CJX400" s="247"/>
      <c r="CJY400" s="247"/>
      <c r="CJZ400" s="247"/>
      <c r="CKA400" s="247"/>
      <c r="CKB400" s="247"/>
      <c r="CKC400" s="247"/>
      <c r="CKD400" s="247"/>
      <c r="CKE400" s="247"/>
      <c r="CKF400" s="247"/>
      <c r="CKG400" s="247"/>
      <c r="CKH400" s="247"/>
      <c r="CKI400" s="247"/>
      <c r="CKJ400" s="247"/>
      <c r="CKK400" s="247"/>
      <c r="CKL400" s="247"/>
      <c r="CKM400" s="247"/>
      <c r="CKN400" s="247"/>
      <c r="CKO400" s="247"/>
      <c r="CKP400" s="247"/>
      <c r="CKQ400" s="247"/>
      <c r="CKR400" s="247"/>
      <c r="CKS400" s="247"/>
      <c r="CKT400" s="247"/>
      <c r="CKU400" s="247"/>
      <c r="CKV400" s="247"/>
      <c r="CKW400" s="247"/>
      <c r="CKX400" s="247"/>
      <c r="CKY400" s="247"/>
      <c r="CKZ400" s="247"/>
      <c r="CLA400" s="247"/>
      <c r="CLB400" s="247"/>
      <c r="CLC400" s="247"/>
      <c r="CLD400" s="247"/>
      <c r="CLE400" s="247"/>
      <c r="CLF400" s="247"/>
      <c r="CLG400" s="247"/>
      <c r="CLH400" s="247"/>
      <c r="CLI400" s="247"/>
      <c r="CLJ400" s="247"/>
      <c r="CLK400" s="247"/>
      <c r="CLL400" s="247"/>
      <c r="CLM400" s="247"/>
      <c r="CLN400" s="247"/>
      <c r="CLO400" s="247"/>
      <c r="CLP400" s="247"/>
      <c r="CLQ400" s="247"/>
      <c r="CLR400" s="247"/>
      <c r="CLS400" s="247"/>
      <c r="CLT400" s="247"/>
      <c r="CLU400" s="247"/>
      <c r="CLV400" s="247"/>
      <c r="CLW400" s="247"/>
      <c r="CLX400" s="247"/>
      <c r="CLY400" s="247"/>
      <c r="CLZ400" s="247"/>
      <c r="CMA400" s="247"/>
      <c r="CMB400" s="247"/>
      <c r="CMC400" s="247"/>
      <c r="CMD400" s="247"/>
      <c r="CME400" s="247"/>
      <c r="CMF400" s="247"/>
      <c r="CMG400" s="247"/>
      <c r="CMH400" s="247"/>
      <c r="CMI400" s="247"/>
      <c r="CMJ400" s="247"/>
      <c r="CMK400" s="247"/>
      <c r="CML400" s="247"/>
      <c r="CMM400" s="247"/>
      <c r="CMN400" s="247"/>
      <c r="CMO400" s="247"/>
      <c r="CMP400" s="247"/>
      <c r="CMQ400" s="247"/>
      <c r="CMR400" s="247"/>
      <c r="CMS400" s="247"/>
      <c r="CMT400" s="247"/>
      <c r="CMU400" s="247"/>
      <c r="CMV400" s="247"/>
      <c r="CMW400" s="247"/>
      <c r="CMX400" s="247"/>
      <c r="CMY400" s="247"/>
      <c r="CMZ400" s="247"/>
      <c r="CNA400" s="247"/>
      <c r="CNB400" s="247"/>
      <c r="CNC400" s="247"/>
      <c r="CND400" s="247"/>
      <c r="CNE400" s="247"/>
      <c r="CNF400" s="247"/>
      <c r="CNG400" s="247"/>
      <c r="CNH400" s="247"/>
      <c r="CNI400" s="247"/>
      <c r="CNJ400" s="247"/>
      <c r="CNK400" s="247"/>
      <c r="CNL400" s="247"/>
      <c r="CNM400" s="247"/>
      <c r="CNN400" s="247"/>
      <c r="CNO400" s="247"/>
      <c r="CNP400" s="247"/>
      <c r="CNQ400" s="247"/>
      <c r="CNR400" s="247"/>
      <c r="CNS400" s="247"/>
      <c r="CNT400" s="247"/>
      <c r="CNU400" s="247"/>
      <c r="CNV400" s="247"/>
      <c r="CNW400" s="247"/>
      <c r="CNX400" s="247"/>
      <c r="CNY400" s="247"/>
      <c r="CNZ400" s="247"/>
      <c r="COA400" s="247"/>
      <c r="COB400" s="247"/>
      <c r="COC400" s="247"/>
      <c r="COD400" s="247"/>
      <c r="COE400" s="247"/>
      <c r="COF400" s="247"/>
      <c r="COG400" s="247"/>
      <c r="COH400" s="247"/>
      <c r="COI400" s="247"/>
      <c r="COJ400" s="247"/>
      <c r="COK400" s="247"/>
      <c r="COL400" s="247"/>
      <c r="COM400" s="247"/>
      <c r="CON400" s="247"/>
      <c r="COO400" s="247"/>
      <c r="COP400" s="247"/>
      <c r="COQ400" s="247"/>
      <c r="COR400" s="247"/>
      <c r="COS400" s="247"/>
      <c r="COT400" s="247"/>
      <c r="COU400" s="247"/>
      <c r="COV400" s="247"/>
      <c r="COW400" s="247"/>
      <c r="COX400" s="247"/>
      <c r="COY400" s="247"/>
      <c r="COZ400" s="247"/>
      <c r="CPA400" s="247"/>
      <c r="CPB400" s="247"/>
      <c r="CPC400" s="247"/>
      <c r="CPD400" s="247"/>
      <c r="CPE400" s="247"/>
      <c r="CPF400" s="247"/>
      <c r="CPG400" s="247"/>
      <c r="CPH400" s="247"/>
      <c r="CPI400" s="247"/>
      <c r="CPJ400" s="247"/>
      <c r="CPK400" s="247"/>
      <c r="CPL400" s="247"/>
      <c r="CPM400" s="247"/>
      <c r="CPN400" s="247"/>
      <c r="CPO400" s="247"/>
      <c r="CPP400" s="247"/>
      <c r="CPQ400" s="247"/>
      <c r="CPR400" s="247"/>
      <c r="CPS400" s="247"/>
      <c r="CPT400" s="247"/>
      <c r="CPU400" s="247"/>
      <c r="CPV400" s="247"/>
      <c r="CPW400" s="247"/>
      <c r="CPX400" s="247"/>
      <c r="CPY400" s="247"/>
      <c r="CPZ400" s="247"/>
      <c r="CQA400" s="247"/>
      <c r="CQB400" s="247"/>
      <c r="CQC400" s="247"/>
      <c r="CQD400" s="247"/>
      <c r="CQE400" s="247"/>
      <c r="CQF400" s="247"/>
      <c r="CQG400" s="247"/>
      <c r="CQH400" s="247"/>
      <c r="CQI400" s="247"/>
      <c r="CQJ400" s="247"/>
      <c r="CQK400" s="247"/>
      <c r="CQL400" s="247"/>
      <c r="CQM400" s="247"/>
      <c r="CQN400" s="247"/>
      <c r="CQO400" s="247"/>
      <c r="CQP400" s="247"/>
      <c r="CQQ400" s="247"/>
      <c r="CQR400" s="247"/>
      <c r="CQS400" s="247"/>
      <c r="CQT400" s="247"/>
      <c r="CQU400" s="247"/>
      <c r="CQV400" s="247"/>
      <c r="CQW400" s="247"/>
      <c r="CQX400" s="247"/>
      <c r="CQY400" s="247"/>
      <c r="CQZ400" s="247"/>
      <c r="CRA400" s="247"/>
      <c r="CRB400" s="247"/>
      <c r="CRC400" s="247"/>
      <c r="CRD400" s="247"/>
      <c r="CRE400" s="247"/>
      <c r="CRF400" s="247"/>
      <c r="CRG400" s="247"/>
      <c r="CRH400" s="247"/>
      <c r="CRI400" s="247"/>
      <c r="CRJ400" s="247"/>
      <c r="CRK400" s="247"/>
      <c r="CRL400" s="247"/>
      <c r="CRM400" s="247"/>
      <c r="CRN400" s="247"/>
      <c r="CRO400" s="247"/>
      <c r="CRP400" s="247"/>
      <c r="CRQ400" s="247"/>
      <c r="CRR400" s="247"/>
      <c r="CRS400" s="247"/>
      <c r="CRT400" s="247"/>
      <c r="CRU400" s="247"/>
      <c r="CRV400" s="247"/>
      <c r="CRW400" s="247"/>
      <c r="CRX400" s="247"/>
      <c r="CRY400" s="247"/>
      <c r="CRZ400" s="247"/>
      <c r="CSA400" s="247"/>
      <c r="CSB400" s="247"/>
      <c r="CSC400" s="247"/>
      <c r="CSD400" s="247"/>
      <c r="CSE400" s="247"/>
      <c r="CSF400" s="247"/>
      <c r="CSG400" s="247"/>
      <c r="CSH400" s="247"/>
      <c r="CSI400" s="247"/>
      <c r="CSJ400" s="247"/>
      <c r="CSK400" s="247"/>
      <c r="CSL400" s="247"/>
      <c r="CSM400" s="247"/>
      <c r="CSN400" s="247"/>
      <c r="CSO400" s="247"/>
      <c r="CSP400" s="247"/>
      <c r="CSQ400" s="247"/>
      <c r="CSR400" s="247"/>
      <c r="CSS400" s="247"/>
      <c r="CST400" s="247"/>
      <c r="CSU400" s="247"/>
      <c r="CSV400" s="247"/>
      <c r="CSW400" s="247"/>
      <c r="CSX400" s="247"/>
      <c r="CSY400" s="247"/>
      <c r="CSZ400" s="247"/>
      <c r="CTA400" s="247"/>
      <c r="CTB400" s="247"/>
      <c r="CTC400" s="247"/>
      <c r="CTD400" s="247"/>
      <c r="CTE400" s="247"/>
      <c r="CTF400" s="247"/>
      <c r="CTG400" s="247"/>
      <c r="CTH400" s="247"/>
      <c r="CTI400" s="247"/>
      <c r="CTJ400" s="247"/>
      <c r="CTK400" s="247"/>
      <c r="CTL400" s="247"/>
      <c r="CTM400" s="247"/>
      <c r="CTN400" s="247"/>
      <c r="CTO400" s="247"/>
      <c r="CTP400" s="247"/>
      <c r="CTQ400" s="247"/>
      <c r="CTR400" s="247"/>
      <c r="CTS400" s="247"/>
      <c r="CTT400" s="247"/>
      <c r="CTU400" s="247"/>
      <c r="CTV400" s="247"/>
      <c r="CTW400" s="247"/>
      <c r="CTX400" s="247"/>
      <c r="CTY400" s="247"/>
      <c r="CTZ400" s="247"/>
      <c r="CUA400" s="247"/>
      <c r="CUB400" s="247"/>
      <c r="CUC400" s="247"/>
      <c r="CUD400" s="247"/>
      <c r="CUE400" s="247"/>
      <c r="CUF400" s="247"/>
      <c r="CUG400" s="247"/>
      <c r="CUH400" s="247"/>
      <c r="CUI400" s="247"/>
      <c r="CUJ400" s="247"/>
      <c r="CUK400" s="247"/>
      <c r="CUL400" s="247"/>
      <c r="CUM400" s="247"/>
      <c r="CUN400" s="247"/>
      <c r="CUO400" s="247"/>
      <c r="CUP400" s="247"/>
      <c r="CUQ400" s="247"/>
      <c r="CUR400" s="247"/>
      <c r="CUS400" s="247"/>
      <c r="CUT400" s="247"/>
      <c r="CUU400" s="247"/>
      <c r="CUV400" s="247"/>
      <c r="CUW400" s="247"/>
      <c r="CUX400" s="247"/>
      <c r="CUY400" s="247"/>
      <c r="CUZ400" s="247"/>
      <c r="CVA400" s="247"/>
      <c r="CVB400" s="247"/>
      <c r="CVC400" s="247"/>
      <c r="CVD400" s="247"/>
      <c r="CVE400" s="247"/>
      <c r="CVF400" s="247"/>
      <c r="CVG400" s="247"/>
      <c r="CVH400" s="247"/>
      <c r="CVI400" s="247"/>
      <c r="CVJ400" s="247"/>
      <c r="CVK400" s="247"/>
      <c r="CVL400" s="247"/>
      <c r="CVM400" s="247"/>
      <c r="CVN400" s="247"/>
      <c r="CVO400" s="247"/>
      <c r="CVP400" s="247"/>
      <c r="CVQ400" s="247"/>
      <c r="CVR400" s="247"/>
      <c r="CVS400" s="247"/>
      <c r="CVT400" s="247"/>
      <c r="CVU400" s="247"/>
      <c r="CVV400" s="247"/>
      <c r="CVW400" s="247"/>
      <c r="CVX400" s="247"/>
      <c r="CVY400" s="247"/>
      <c r="CVZ400" s="247"/>
      <c r="CWA400" s="247"/>
      <c r="CWB400" s="247"/>
      <c r="CWC400" s="247"/>
      <c r="CWD400" s="247"/>
      <c r="CWE400" s="247"/>
      <c r="CWF400" s="247"/>
      <c r="CWG400" s="247"/>
      <c r="CWH400" s="247"/>
      <c r="CWI400" s="247"/>
      <c r="CWJ400" s="247"/>
      <c r="CWK400" s="247"/>
      <c r="CWL400" s="247"/>
      <c r="CWM400" s="247"/>
      <c r="CWN400" s="247"/>
      <c r="CWO400" s="247"/>
      <c r="CWP400" s="247"/>
      <c r="CWQ400" s="247"/>
      <c r="CWR400" s="247"/>
      <c r="CWS400" s="247"/>
      <c r="CWT400" s="247"/>
      <c r="CWU400" s="247"/>
      <c r="CWV400" s="247"/>
      <c r="CWW400" s="247"/>
      <c r="CWX400" s="247"/>
      <c r="CWY400" s="247"/>
      <c r="CWZ400" s="247"/>
      <c r="CXA400" s="247"/>
      <c r="CXB400" s="247"/>
      <c r="CXC400" s="247"/>
      <c r="CXD400" s="247"/>
      <c r="CXE400" s="247"/>
      <c r="CXF400" s="247"/>
      <c r="CXG400" s="247"/>
      <c r="CXH400" s="247"/>
      <c r="CXI400" s="247"/>
      <c r="CXJ400" s="247"/>
      <c r="CXK400" s="247"/>
      <c r="CXL400" s="247"/>
      <c r="CXM400" s="247"/>
      <c r="CXN400" s="247"/>
      <c r="CXO400" s="247"/>
      <c r="CXP400" s="247"/>
      <c r="CXQ400" s="247"/>
      <c r="CXR400" s="247"/>
      <c r="CXS400" s="247"/>
      <c r="CXT400" s="247"/>
      <c r="CXU400" s="247"/>
      <c r="CXV400" s="247"/>
      <c r="CXW400" s="247"/>
      <c r="CXX400" s="247"/>
      <c r="CXY400" s="247"/>
      <c r="CXZ400" s="247"/>
      <c r="CYA400" s="247"/>
      <c r="CYB400" s="247"/>
      <c r="CYC400" s="247"/>
      <c r="CYD400" s="247"/>
      <c r="CYE400" s="247"/>
      <c r="CYF400" s="247"/>
      <c r="CYG400" s="247"/>
      <c r="CYH400" s="247"/>
      <c r="CYI400" s="247"/>
      <c r="CYJ400" s="247"/>
      <c r="CYK400" s="247"/>
      <c r="CYL400" s="247"/>
      <c r="CYM400" s="247"/>
      <c r="CYN400" s="247"/>
      <c r="CYO400" s="247"/>
      <c r="CYP400" s="247"/>
      <c r="CYQ400" s="247"/>
      <c r="CYR400" s="247"/>
      <c r="CYS400" s="247"/>
      <c r="CYT400" s="247"/>
      <c r="CYU400" s="247"/>
      <c r="CYV400" s="247"/>
      <c r="CYW400" s="247"/>
      <c r="CYX400" s="247"/>
      <c r="CYY400" s="247"/>
      <c r="CYZ400" s="247"/>
      <c r="CZA400" s="247"/>
      <c r="CZB400" s="247"/>
      <c r="CZC400" s="247"/>
      <c r="CZD400" s="247"/>
      <c r="CZE400" s="247"/>
      <c r="CZF400" s="247"/>
      <c r="CZG400" s="247"/>
      <c r="CZH400" s="247"/>
      <c r="CZI400" s="247"/>
      <c r="CZJ400" s="247"/>
      <c r="CZK400" s="247"/>
      <c r="CZL400" s="247"/>
      <c r="CZM400" s="247"/>
      <c r="CZN400" s="247"/>
      <c r="CZO400" s="247"/>
      <c r="CZP400" s="247"/>
      <c r="CZQ400" s="247"/>
      <c r="CZR400" s="247"/>
      <c r="CZS400" s="247"/>
      <c r="CZT400" s="247"/>
      <c r="CZU400" s="247"/>
      <c r="CZV400" s="247"/>
      <c r="CZW400" s="247"/>
      <c r="CZX400" s="247"/>
      <c r="CZY400" s="247"/>
      <c r="CZZ400" s="247"/>
      <c r="DAA400" s="247"/>
      <c r="DAB400" s="247"/>
      <c r="DAC400" s="247"/>
      <c r="DAD400" s="247"/>
      <c r="DAE400" s="247"/>
      <c r="DAF400" s="247"/>
      <c r="DAG400" s="247"/>
      <c r="DAH400" s="247"/>
      <c r="DAI400" s="247"/>
      <c r="DAJ400" s="247"/>
      <c r="DAK400" s="247"/>
      <c r="DAL400" s="247"/>
      <c r="DAM400" s="247"/>
      <c r="DAN400" s="247"/>
      <c r="DAO400" s="247"/>
      <c r="DAP400" s="247"/>
      <c r="DAQ400" s="247"/>
      <c r="DAR400" s="247"/>
      <c r="DAS400" s="247"/>
      <c r="DAT400" s="247"/>
      <c r="DAU400" s="247"/>
      <c r="DAV400" s="247"/>
      <c r="DAW400" s="247"/>
      <c r="DAX400" s="247"/>
      <c r="DAY400" s="247"/>
      <c r="DAZ400" s="247"/>
      <c r="DBA400" s="247"/>
      <c r="DBB400" s="247"/>
      <c r="DBC400" s="247"/>
      <c r="DBD400" s="247"/>
      <c r="DBE400" s="247"/>
      <c r="DBF400" s="247"/>
      <c r="DBG400" s="247"/>
      <c r="DBH400" s="247"/>
      <c r="DBI400" s="247"/>
      <c r="DBJ400" s="247"/>
      <c r="DBK400" s="247"/>
      <c r="DBL400" s="247"/>
      <c r="DBM400" s="247"/>
      <c r="DBN400" s="247"/>
      <c r="DBO400" s="247"/>
      <c r="DBP400" s="247"/>
      <c r="DBQ400" s="247"/>
      <c r="DBR400" s="247"/>
      <c r="DBS400" s="247"/>
      <c r="DBT400" s="247"/>
      <c r="DBU400" s="247"/>
      <c r="DBV400" s="247"/>
      <c r="DBW400" s="247"/>
      <c r="DBX400" s="247"/>
      <c r="DBY400" s="247"/>
      <c r="DBZ400" s="247"/>
      <c r="DCA400" s="247"/>
      <c r="DCB400" s="247"/>
      <c r="DCC400" s="247"/>
      <c r="DCD400" s="247"/>
      <c r="DCE400" s="247"/>
      <c r="DCF400" s="247"/>
      <c r="DCG400" s="247"/>
      <c r="DCH400" s="247"/>
      <c r="DCI400" s="247"/>
      <c r="DCJ400" s="247"/>
      <c r="DCK400" s="247"/>
      <c r="DCL400" s="247"/>
      <c r="DCM400" s="247"/>
      <c r="DCN400" s="247"/>
      <c r="DCO400" s="247"/>
      <c r="DCP400" s="247"/>
      <c r="DCQ400" s="247"/>
      <c r="DCR400" s="247"/>
      <c r="DCS400" s="247"/>
      <c r="DCT400" s="247"/>
      <c r="DCU400" s="247"/>
      <c r="DCV400" s="247"/>
      <c r="DCW400" s="247"/>
      <c r="DCX400" s="247"/>
      <c r="DCY400" s="247"/>
      <c r="DCZ400" s="247"/>
      <c r="DDA400" s="247"/>
      <c r="DDB400" s="247"/>
      <c r="DDC400" s="247"/>
      <c r="DDD400" s="247"/>
      <c r="DDE400" s="247"/>
      <c r="DDF400" s="247"/>
      <c r="DDG400" s="247"/>
      <c r="DDH400" s="247"/>
      <c r="DDI400" s="247"/>
      <c r="DDJ400" s="247"/>
      <c r="DDK400" s="247"/>
      <c r="DDL400" s="247"/>
      <c r="DDM400" s="247"/>
      <c r="DDN400" s="247"/>
      <c r="DDO400" s="247"/>
      <c r="DDP400" s="247"/>
      <c r="DDQ400" s="247"/>
      <c r="DDR400" s="247"/>
      <c r="DDS400" s="247"/>
      <c r="DDT400" s="247"/>
      <c r="DDU400" s="247"/>
      <c r="DDV400" s="247"/>
      <c r="DDW400" s="247"/>
      <c r="DDX400" s="247"/>
      <c r="DDY400" s="247"/>
      <c r="DDZ400" s="247"/>
      <c r="DEA400" s="247"/>
      <c r="DEB400" s="247"/>
      <c r="DEC400" s="247"/>
      <c r="DED400" s="247"/>
      <c r="DEE400" s="247"/>
      <c r="DEF400" s="247"/>
      <c r="DEG400" s="247"/>
      <c r="DEH400" s="247"/>
      <c r="DEI400" s="247"/>
      <c r="DEJ400" s="247"/>
      <c r="DEK400" s="247"/>
      <c r="DEL400" s="247"/>
      <c r="DEM400" s="247"/>
      <c r="DEN400" s="247"/>
      <c r="DEO400" s="247"/>
      <c r="DEP400" s="247"/>
      <c r="DEQ400" s="247"/>
      <c r="DER400" s="247"/>
      <c r="DES400" s="247"/>
      <c r="DET400" s="247"/>
      <c r="DEU400" s="247"/>
      <c r="DEV400" s="247"/>
      <c r="DEW400" s="247"/>
      <c r="DEX400" s="247"/>
      <c r="DEY400" s="247"/>
      <c r="DEZ400" s="247"/>
      <c r="DFA400" s="247"/>
      <c r="DFB400" s="247"/>
      <c r="DFC400" s="247"/>
      <c r="DFD400" s="247"/>
      <c r="DFE400" s="247"/>
      <c r="DFF400" s="247"/>
      <c r="DFG400" s="247"/>
      <c r="DFH400" s="247"/>
      <c r="DFI400" s="247"/>
      <c r="DFJ400" s="247"/>
      <c r="DFK400" s="247"/>
      <c r="DFL400" s="247"/>
      <c r="DFM400" s="247"/>
      <c r="DFN400" s="247"/>
      <c r="DFO400" s="247"/>
      <c r="DFP400" s="247"/>
      <c r="DFQ400" s="247"/>
      <c r="DFR400" s="247"/>
      <c r="DFS400" s="247"/>
      <c r="DFT400" s="247"/>
      <c r="DFU400" s="247"/>
      <c r="DFV400" s="247"/>
      <c r="DFW400" s="247"/>
      <c r="DFX400" s="247"/>
      <c r="DFY400" s="247"/>
      <c r="DFZ400" s="247"/>
      <c r="DGA400" s="247"/>
      <c r="DGB400" s="247"/>
      <c r="DGC400" s="247"/>
      <c r="DGD400" s="247"/>
      <c r="DGE400" s="247"/>
      <c r="DGF400" s="247"/>
      <c r="DGG400" s="247"/>
      <c r="DGH400" s="247"/>
      <c r="DGI400" s="247"/>
      <c r="DGJ400" s="247"/>
      <c r="DGK400" s="247"/>
      <c r="DGL400" s="247"/>
      <c r="DGM400" s="247"/>
      <c r="DGN400" s="247"/>
      <c r="DGO400" s="247"/>
      <c r="DGP400" s="247"/>
      <c r="DGQ400" s="247"/>
      <c r="DGR400" s="247"/>
      <c r="DGS400" s="247"/>
      <c r="DGT400" s="247"/>
      <c r="DGU400" s="247"/>
      <c r="DGV400" s="247"/>
      <c r="DGW400" s="247"/>
      <c r="DGX400" s="247"/>
      <c r="DGY400" s="247"/>
      <c r="DGZ400" s="247"/>
      <c r="DHA400" s="247"/>
      <c r="DHB400" s="247"/>
      <c r="DHC400" s="247"/>
      <c r="DHD400" s="247"/>
      <c r="DHE400" s="247"/>
      <c r="DHF400" s="247"/>
      <c r="DHG400" s="247"/>
      <c r="DHH400" s="247"/>
      <c r="DHI400" s="247"/>
      <c r="DHJ400" s="247"/>
      <c r="DHK400" s="247"/>
      <c r="DHL400" s="247"/>
      <c r="DHM400" s="247"/>
      <c r="DHN400" s="247"/>
      <c r="DHO400" s="247"/>
      <c r="DHP400" s="247"/>
      <c r="DHQ400" s="247"/>
      <c r="DHR400" s="247"/>
      <c r="DHS400" s="247"/>
      <c r="DHT400" s="247"/>
      <c r="DHU400" s="247"/>
      <c r="DHV400" s="247"/>
      <c r="DHW400" s="247"/>
      <c r="DHX400" s="247"/>
      <c r="DHY400" s="247"/>
      <c r="DHZ400" s="247"/>
      <c r="DIA400" s="247"/>
      <c r="DIB400" s="247"/>
      <c r="DIC400" s="247"/>
      <c r="DID400" s="247"/>
      <c r="DIE400" s="247"/>
      <c r="DIF400" s="247"/>
      <c r="DIG400" s="247"/>
      <c r="DIH400" s="247"/>
      <c r="DII400" s="247"/>
      <c r="DIJ400" s="247"/>
      <c r="DIK400" s="247"/>
      <c r="DIL400" s="247"/>
      <c r="DIM400" s="247"/>
      <c r="DIN400" s="247"/>
      <c r="DIO400" s="247"/>
      <c r="DIP400" s="247"/>
      <c r="DIQ400" s="247"/>
      <c r="DIR400" s="247"/>
      <c r="DIS400" s="247"/>
      <c r="DIT400" s="247"/>
      <c r="DIU400" s="247"/>
      <c r="DIV400" s="247"/>
      <c r="DIW400" s="247"/>
      <c r="DIX400" s="247"/>
      <c r="DIY400" s="247"/>
      <c r="DIZ400" s="247"/>
      <c r="DJA400" s="247"/>
      <c r="DJB400" s="247"/>
      <c r="DJC400" s="247"/>
      <c r="DJD400" s="247"/>
      <c r="DJE400" s="247"/>
      <c r="DJF400" s="247"/>
      <c r="DJG400" s="247"/>
      <c r="DJH400" s="247"/>
      <c r="DJI400" s="247"/>
      <c r="DJJ400" s="247"/>
      <c r="DJK400" s="247"/>
      <c r="DJL400" s="247"/>
      <c r="DJM400" s="247"/>
      <c r="DJN400" s="247"/>
      <c r="DJO400" s="247"/>
      <c r="DJP400" s="247"/>
      <c r="DJQ400" s="247"/>
      <c r="DJR400" s="247"/>
      <c r="DJS400" s="247"/>
      <c r="DJT400" s="247"/>
      <c r="DJU400" s="247"/>
      <c r="DJV400" s="247"/>
      <c r="DJW400" s="247"/>
      <c r="DJX400" s="247"/>
      <c r="DJY400" s="247"/>
      <c r="DJZ400" s="247"/>
      <c r="DKA400" s="247"/>
      <c r="DKB400" s="247"/>
      <c r="DKC400" s="247"/>
      <c r="DKD400" s="247"/>
      <c r="DKE400" s="247"/>
      <c r="DKF400" s="247"/>
      <c r="DKG400" s="247"/>
      <c r="DKH400" s="247"/>
      <c r="DKI400" s="247"/>
      <c r="DKJ400" s="247"/>
      <c r="DKK400" s="247"/>
      <c r="DKL400" s="247"/>
      <c r="DKM400" s="247"/>
      <c r="DKN400" s="247"/>
      <c r="DKO400" s="247"/>
      <c r="DKP400" s="247"/>
      <c r="DKQ400" s="247"/>
      <c r="DKR400" s="247"/>
      <c r="DKS400" s="247"/>
      <c r="DKT400" s="247"/>
      <c r="DKU400" s="247"/>
      <c r="DKV400" s="247"/>
      <c r="DKW400" s="247"/>
      <c r="DKX400" s="247"/>
      <c r="DKY400" s="247"/>
      <c r="DKZ400" s="247"/>
      <c r="DLA400" s="247"/>
      <c r="DLB400" s="247"/>
      <c r="DLC400" s="247"/>
      <c r="DLD400" s="247"/>
      <c r="DLE400" s="247"/>
      <c r="DLF400" s="247"/>
      <c r="DLG400" s="247"/>
      <c r="DLH400" s="247"/>
      <c r="DLI400" s="247"/>
      <c r="DLJ400" s="247"/>
      <c r="DLK400" s="247"/>
      <c r="DLL400" s="247"/>
      <c r="DLM400" s="247"/>
      <c r="DLN400" s="247"/>
      <c r="DLO400" s="247"/>
      <c r="DLP400" s="247"/>
      <c r="DLQ400" s="247"/>
      <c r="DLR400" s="247"/>
      <c r="DLS400" s="247"/>
      <c r="DLT400" s="247"/>
      <c r="DLU400" s="247"/>
      <c r="DLV400" s="247"/>
      <c r="DLW400" s="247"/>
      <c r="DLX400" s="247"/>
      <c r="DLY400" s="247"/>
      <c r="DLZ400" s="247"/>
      <c r="DMA400" s="247"/>
      <c r="DMB400" s="247"/>
      <c r="DMC400" s="247"/>
      <c r="DMD400" s="247"/>
      <c r="DME400" s="247"/>
      <c r="DMF400" s="247"/>
      <c r="DMG400" s="247"/>
      <c r="DMH400" s="247"/>
      <c r="DMI400" s="247"/>
      <c r="DMJ400" s="247"/>
      <c r="DMK400" s="247"/>
      <c r="DML400" s="247"/>
      <c r="DMM400" s="247"/>
      <c r="DMN400" s="247"/>
      <c r="DMO400" s="247"/>
      <c r="DMP400" s="247"/>
      <c r="DMQ400" s="247"/>
      <c r="DMR400" s="247"/>
      <c r="DMS400" s="247"/>
      <c r="DMT400" s="247"/>
      <c r="DMU400" s="247"/>
      <c r="DMV400" s="247"/>
      <c r="DMW400" s="247"/>
      <c r="DMX400" s="247"/>
      <c r="DMY400" s="247"/>
      <c r="DMZ400" s="247"/>
      <c r="DNA400" s="247"/>
      <c r="DNB400" s="247"/>
      <c r="DNC400" s="247"/>
      <c r="DND400" s="247"/>
      <c r="DNE400" s="247"/>
      <c r="DNF400" s="247"/>
      <c r="DNG400" s="247"/>
      <c r="DNH400" s="247"/>
      <c r="DNI400" s="247"/>
      <c r="DNJ400" s="247"/>
      <c r="DNK400" s="247"/>
      <c r="DNL400" s="247"/>
      <c r="DNM400" s="247"/>
      <c r="DNN400" s="247"/>
      <c r="DNO400" s="247"/>
      <c r="DNP400" s="247"/>
      <c r="DNQ400" s="247"/>
      <c r="DNR400" s="247"/>
      <c r="DNS400" s="247"/>
      <c r="DNT400" s="247"/>
      <c r="DNU400" s="247"/>
      <c r="DNV400" s="247"/>
      <c r="DNW400" s="247"/>
      <c r="DNX400" s="247"/>
      <c r="DNY400" s="247"/>
      <c r="DNZ400" s="247"/>
      <c r="DOA400" s="247"/>
      <c r="DOB400" s="247"/>
      <c r="DOC400" s="247"/>
      <c r="DOD400" s="247"/>
      <c r="DOE400" s="247"/>
      <c r="DOF400" s="247"/>
      <c r="DOG400" s="247"/>
      <c r="DOH400" s="247"/>
      <c r="DOI400" s="247"/>
      <c r="DOJ400" s="247"/>
      <c r="DOK400" s="247"/>
      <c r="DOL400" s="247"/>
      <c r="DOM400" s="247"/>
      <c r="DON400" s="247"/>
      <c r="DOO400" s="247"/>
      <c r="DOP400" s="247"/>
      <c r="DOQ400" s="247"/>
      <c r="DOR400" s="247"/>
      <c r="DOS400" s="247"/>
      <c r="DOT400" s="247"/>
      <c r="DOU400" s="247"/>
      <c r="DOV400" s="247"/>
      <c r="DOW400" s="247"/>
      <c r="DOX400" s="247"/>
      <c r="DOY400" s="247"/>
      <c r="DOZ400" s="247"/>
      <c r="DPA400" s="247"/>
      <c r="DPB400" s="247"/>
      <c r="DPC400" s="247"/>
      <c r="DPD400" s="247"/>
      <c r="DPE400" s="247"/>
      <c r="DPF400" s="247"/>
      <c r="DPG400" s="247"/>
      <c r="DPH400" s="247"/>
      <c r="DPI400" s="247"/>
      <c r="DPJ400" s="247"/>
      <c r="DPK400" s="247"/>
      <c r="DPL400" s="247"/>
      <c r="DPM400" s="247"/>
      <c r="DPN400" s="247"/>
      <c r="DPO400" s="247"/>
      <c r="DPP400" s="247"/>
      <c r="DPQ400" s="247"/>
      <c r="DPR400" s="247"/>
      <c r="DPS400" s="247"/>
      <c r="DPT400" s="247"/>
      <c r="DPU400" s="247"/>
      <c r="DPV400" s="247"/>
      <c r="DPW400" s="247"/>
      <c r="DPX400" s="247"/>
      <c r="DPY400" s="247"/>
      <c r="DPZ400" s="247"/>
      <c r="DQA400" s="247"/>
      <c r="DQB400" s="247"/>
      <c r="DQC400" s="247"/>
      <c r="DQD400" s="247"/>
      <c r="DQE400" s="247"/>
      <c r="DQF400" s="247"/>
      <c r="DQG400" s="247"/>
      <c r="DQH400" s="247"/>
      <c r="DQI400" s="247"/>
      <c r="DQJ400" s="247"/>
      <c r="DQK400" s="247"/>
      <c r="DQL400" s="247"/>
      <c r="DQM400" s="247"/>
      <c r="DQN400" s="247"/>
      <c r="DQO400" s="247"/>
      <c r="DQP400" s="247"/>
      <c r="DQQ400" s="247"/>
      <c r="DQR400" s="247"/>
      <c r="DQS400" s="247"/>
      <c r="DQT400" s="247"/>
      <c r="DQU400" s="247"/>
      <c r="DQV400" s="247"/>
      <c r="DQW400" s="247"/>
      <c r="DQX400" s="247"/>
      <c r="DQY400" s="247"/>
      <c r="DQZ400" s="247"/>
      <c r="DRA400" s="247"/>
      <c r="DRB400" s="247"/>
      <c r="DRC400" s="247"/>
      <c r="DRD400" s="247"/>
      <c r="DRE400" s="247"/>
      <c r="DRF400" s="247"/>
      <c r="DRG400" s="247"/>
      <c r="DRH400" s="247"/>
      <c r="DRI400" s="247"/>
      <c r="DRJ400" s="247"/>
      <c r="DRK400" s="247"/>
      <c r="DRL400" s="247"/>
      <c r="DRM400" s="247"/>
      <c r="DRN400" s="247"/>
      <c r="DRO400" s="247"/>
      <c r="DRP400" s="247"/>
      <c r="DRQ400" s="247"/>
      <c r="DRR400" s="247"/>
      <c r="DRS400" s="247"/>
      <c r="DRT400" s="247"/>
      <c r="DRU400" s="247"/>
      <c r="DRV400" s="247"/>
      <c r="DRW400" s="247"/>
      <c r="DRX400" s="247"/>
      <c r="DRY400" s="247"/>
      <c r="DRZ400" s="247"/>
      <c r="DSA400" s="247"/>
      <c r="DSB400" s="247"/>
      <c r="DSC400" s="247"/>
      <c r="DSD400" s="247"/>
      <c r="DSE400" s="247"/>
      <c r="DSF400" s="247"/>
      <c r="DSG400" s="247"/>
      <c r="DSH400" s="247"/>
      <c r="DSI400" s="247"/>
      <c r="DSJ400" s="247"/>
      <c r="DSK400" s="247"/>
      <c r="DSL400" s="247"/>
      <c r="DSM400" s="247"/>
      <c r="DSN400" s="247"/>
      <c r="DSO400" s="247"/>
      <c r="DSP400" s="247"/>
      <c r="DSQ400" s="247"/>
      <c r="DSR400" s="247"/>
      <c r="DSS400" s="247"/>
      <c r="DST400" s="247"/>
      <c r="DSU400" s="247"/>
      <c r="DSV400" s="247"/>
      <c r="DSW400" s="247"/>
      <c r="DSX400" s="247"/>
      <c r="DSY400" s="247"/>
      <c r="DSZ400" s="247"/>
      <c r="DTA400" s="247"/>
      <c r="DTB400" s="247"/>
      <c r="DTC400" s="247"/>
      <c r="DTD400" s="247"/>
      <c r="DTE400" s="247"/>
      <c r="DTF400" s="247"/>
      <c r="DTG400" s="247"/>
      <c r="DTH400" s="247"/>
      <c r="DTI400" s="247"/>
      <c r="DTJ400" s="247"/>
      <c r="DTK400" s="247"/>
      <c r="DTL400" s="247"/>
      <c r="DTM400" s="247"/>
      <c r="DTN400" s="247"/>
      <c r="DTO400" s="247"/>
      <c r="DTP400" s="247"/>
      <c r="DTQ400" s="247"/>
      <c r="DTR400" s="247"/>
      <c r="DTS400" s="247"/>
      <c r="DTT400" s="247"/>
      <c r="DTU400" s="247"/>
      <c r="DTV400" s="247"/>
      <c r="DTW400" s="247"/>
      <c r="DTX400" s="247"/>
      <c r="DTY400" s="247"/>
      <c r="DTZ400" s="247"/>
      <c r="DUA400" s="247"/>
      <c r="DUB400" s="247"/>
      <c r="DUC400" s="247"/>
      <c r="DUD400" s="247"/>
      <c r="DUE400" s="247"/>
      <c r="DUF400" s="247"/>
      <c r="DUG400" s="247"/>
      <c r="DUH400" s="247"/>
      <c r="DUI400" s="247"/>
      <c r="DUJ400" s="247"/>
      <c r="DUK400" s="247"/>
      <c r="DUL400" s="247"/>
      <c r="DUM400" s="247"/>
      <c r="DUN400" s="247"/>
      <c r="DUO400" s="247"/>
      <c r="DUP400" s="247"/>
      <c r="DUQ400" s="247"/>
      <c r="DUR400" s="247"/>
      <c r="DUS400" s="247"/>
      <c r="DUT400" s="247"/>
      <c r="DUU400" s="247"/>
      <c r="DUV400" s="247"/>
      <c r="DUW400" s="247"/>
      <c r="DUX400" s="247"/>
      <c r="DUY400" s="247"/>
      <c r="DUZ400" s="247"/>
      <c r="DVA400" s="247"/>
      <c r="DVB400" s="247"/>
      <c r="DVC400" s="247"/>
      <c r="DVD400" s="247"/>
      <c r="DVE400" s="247"/>
      <c r="DVF400" s="247"/>
      <c r="DVG400" s="247"/>
      <c r="DVH400" s="247"/>
      <c r="DVI400" s="247"/>
      <c r="DVJ400" s="247"/>
      <c r="DVK400" s="247"/>
      <c r="DVL400" s="247"/>
      <c r="DVM400" s="247"/>
      <c r="DVN400" s="247"/>
      <c r="DVO400" s="247"/>
      <c r="DVP400" s="247"/>
      <c r="DVQ400" s="247"/>
      <c r="DVR400" s="247"/>
      <c r="DVS400" s="247"/>
      <c r="DVT400" s="247"/>
      <c r="DVU400" s="247"/>
      <c r="DVV400" s="247"/>
      <c r="DVW400" s="247"/>
      <c r="DVX400" s="247"/>
      <c r="DVY400" s="247"/>
      <c r="DVZ400" s="247"/>
      <c r="DWA400" s="247"/>
      <c r="DWB400" s="247"/>
      <c r="DWC400" s="247"/>
      <c r="DWD400" s="247"/>
      <c r="DWE400" s="247"/>
      <c r="DWF400" s="247"/>
      <c r="DWG400" s="247"/>
      <c r="DWH400" s="247"/>
      <c r="DWI400" s="247"/>
      <c r="DWJ400" s="247"/>
      <c r="DWK400" s="247"/>
      <c r="DWL400" s="247"/>
      <c r="DWM400" s="247"/>
      <c r="DWN400" s="247"/>
      <c r="DWO400" s="247"/>
      <c r="DWP400" s="247"/>
      <c r="DWQ400" s="247"/>
      <c r="DWR400" s="247"/>
      <c r="DWS400" s="247"/>
      <c r="DWT400" s="247"/>
      <c r="DWU400" s="247"/>
      <c r="DWV400" s="247"/>
      <c r="DWW400" s="247"/>
      <c r="DWX400" s="247"/>
      <c r="DWY400" s="247"/>
      <c r="DWZ400" s="247"/>
      <c r="DXA400" s="247"/>
      <c r="DXB400" s="247"/>
      <c r="DXC400" s="247"/>
      <c r="DXD400" s="247"/>
      <c r="DXE400" s="247"/>
      <c r="DXF400" s="247"/>
      <c r="DXG400" s="247"/>
      <c r="DXH400" s="247"/>
      <c r="DXI400" s="247"/>
      <c r="DXJ400" s="247"/>
      <c r="DXK400" s="247"/>
      <c r="DXL400" s="247"/>
      <c r="DXM400" s="247"/>
      <c r="DXN400" s="247"/>
      <c r="DXO400" s="247"/>
      <c r="DXP400" s="247"/>
      <c r="DXQ400" s="247"/>
      <c r="DXR400" s="247"/>
      <c r="DXS400" s="247"/>
      <c r="DXT400" s="247"/>
      <c r="DXU400" s="247"/>
      <c r="DXV400" s="247"/>
      <c r="DXW400" s="247"/>
      <c r="DXX400" s="247"/>
      <c r="DXY400" s="247"/>
      <c r="DXZ400" s="247"/>
      <c r="DYA400" s="247"/>
      <c r="DYB400" s="247"/>
      <c r="DYC400" s="247"/>
      <c r="DYD400" s="247"/>
      <c r="DYE400" s="247"/>
      <c r="DYF400" s="247"/>
      <c r="DYG400" s="247"/>
      <c r="DYH400" s="247"/>
      <c r="DYI400" s="247"/>
      <c r="DYJ400" s="247"/>
      <c r="DYK400" s="247"/>
      <c r="DYL400" s="247"/>
      <c r="DYM400" s="247"/>
      <c r="DYN400" s="247"/>
      <c r="DYO400" s="247"/>
      <c r="DYP400" s="247"/>
      <c r="DYQ400" s="247"/>
      <c r="DYR400" s="247"/>
      <c r="DYS400" s="247"/>
      <c r="DYT400" s="247"/>
      <c r="DYU400" s="247"/>
      <c r="DYV400" s="247"/>
      <c r="DYW400" s="247"/>
      <c r="DYX400" s="247"/>
      <c r="DYY400" s="247"/>
      <c r="DYZ400" s="247"/>
      <c r="DZA400" s="247"/>
      <c r="DZB400" s="247"/>
      <c r="DZC400" s="247"/>
      <c r="DZD400" s="247"/>
      <c r="DZE400" s="247"/>
      <c r="DZF400" s="247"/>
      <c r="DZG400" s="247"/>
      <c r="DZH400" s="247"/>
      <c r="DZI400" s="247"/>
      <c r="DZJ400" s="247"/>
      <c r="DZK400" s="247"/>
      <c r="DZL400" s="247"/>
      <c r="DZM400" s="247"/>
      <c r="DZN400" s="247"/>
      <c r="DZO400" s="247"/>
      <c r="DZP400" s="247"/>
      <c r="DZQ400" s="247"/>
      <c r="DZR400" s="247"/>
      <c r="DZS400" s="247"/>
      <c r="DZT400" s="247"/>
      <c r="DZU400" s="247"/>
      <c r="DZV400" s="247"/>
      <c r="DZW400" s="247"/>
      <c r="DZX400" s="247"/>
      <c r="DZY400" s="247"/>
      <c r="DZZ400" s="247"/>
      <c r="EAA400" s="247"/>
      <c r="EAB400" s="247"/>
      <c r="EAC400" s="247"/>
      <c r="EAD400" s="247"/>
      <c r="EAE400" s="247"/>
      <c r="EAF400" s="247"/>
      <c r="EAG400" s="247"/>
      <c r="EAH400" s="247"/>
      <c r="EAI400" s="247"/>
      <c r="EAJ400" s="247"/>
      <c r="EAK400" s="247"/>
      <c r="EAL400" s="247"/>
      <c r="EAM400" s="247"/>
      <c r="EAN400" s="247"/>
      <c r="EAO400" s="247"/>
      <c r="EAP400" s="247"/>
      <c r="EAQ400" s="247"/>
      <c r="EAR400" s="247"/>
      <c r="EAS400" s="247"/>
      <c r="EAT400" s="247"/>
      <c r="EAU400" s="247"/>
      <c r="EAV400" s="247"/>
      <c r="EAW400" s="247"/>
      <c r="EAX400" s="247"/>
      <c r="EAY400" s="247"/>
      <c r="EAZ400" s="247"/>
      <c r="EBA400" s="247"/>
      <c r="EBB400" s="247"/>
      <c r="EBC400" s="247"/>
      <c r="EBD400" s="247"/>
      <c r="EBE400" s="247"/>
      <c r="EBF400" s="247"/>
      <c r="EBG400" s="247"/>
      <c r="EBH400" s="247"/>
      <c r="EBI400" s="247"/>
      <c r="EBJ400" s="247"/>
      <c r="EBK400" s="247"/>
      <c r="EBL400" s="247"/>
      <c r="EBM400" s="247"/>
      <c r="EBN400" s="247"/>
      <c r="EBO400" s="247"/>
      <c r="EBP400" s="247"/>
      <c r="EBQ400" s="247"/>
      <c r="EBR400" s="247"/>
      <c r="EBS400" s="247"/>
      <c r="EBT400" s="247"/>
      <c r="EBU400" s="247"/>
      <c r="EBV400" s="247"/>
      <c r="EBW400" s="247"/>
      <c r="EBX400" s="247"/>
      <c r="EBY400" s="247"/>
      <c r="EBZ400" s="247"/>
      <c r="ECA400" s="247"/>
      <c r="ECB400" s="247"/>
      <c r="ECC400" s="247"/>
      <c r="ECD400" s="247"/>
      <c r="ECE400" s="247"/>
      <c r="ECF400" s="247"/>
      <c r="ECG400" s="247"/>
      <c r="ECH400" s="247"/>
      <c r="ECI400" s="247"/>
      <c r="ECJ400" s="247"/>
      <c r="ECK400" s="247"/>
      <c r="ECL400" s="247"/>
      <c r="ECM400" s="247"/>
      <c r="ECN400" s="247"/>
      <c r="ECO400" s="247"/>
      <c r="ECP400" s="247"/>
      <c r="ECQ400" s="247"/>
      <c r="ECR400" s="247"/>
      <c r="ECS400" s="247"/>
      <c r="ECT400" s="247"/>
      <c r="ECU400" s="247"/>
      <c r="ECV400" s="247"/>
      <c r="ECW400" s="247"/>
      <c r="ECX400" s="247"/>
      <c r="ECY400" s="247"/>
      <c r="ECZ400" s="247"/>
      <c r="EDA400" s="247"/>
      <c r="EDB400" s="247"/>
      <c r="EDC400" s="247"/>
      <c r="EDD400" s="247"/>
      <c r="EDE400" s="247"/>
      <c r="EDF400" s="247"/>
      <c r="EDG400" s="247"/>
      <c r="EDH400" s="247"/>
      <c r="EDI400" s="247"/>
      <c r="EDJ400" s="247"/>
      <c r="EDK400" s="247"/>
      <c r="EDL400" s="247"/>
      <c r="EDM400" s="247"/>
      <c r="EDN400" s="247"/>
      <c r="EDO400" s="247"/>
      <c r="EDP400" s="247"/>
      <c r="EDQ400" s="247"/>
      <c r="EDR400" s="247"/>
      <c r="EDS400" s="247"/>
      <c r="EDT400" s="247"/>
      <c r="EDU400" s="247"/>
      <c r="EDV400" s="247"/>
      <c r="EDW400" s="247"/>
      <c r="EDX400" s="247"/>
      <c r="EDY400" s="247"/>
      <c r="EDZ400" s="247"/>
      <c r="EEA400" s="247"/>
      <c r="EEB400" s="247"/>
      <c r="EEC400" s="247"/>
      <c r="EED400" s="247"/>
      <c r="EEE400" s="247"/>
      <c r="EEF400" s="247"/>
      <c r="EEG400" s="247"/>
      <c r="EEH400" s="247"/>
      <c r="EEI400" s="247"/>
      <c r="EEJ400" s="247"/>
      <c r="EEK400" s="247"/>
      <c r="EEL400" s="247"/>
      <c r="EEM400" s="247"/>
      <c r="EEN400" s="247"/>
      <c r="EEO400" s="247"/>
      <c r="EEP400" s="247"/>
      <c r="EEQ400" s="247"/>
      <c r="EER400" s="247"/>
      <c r="EES400" s="247"/>
      <c r="EET400" s="247"/>
      <c r="EEU400" s="247"/>
      <c r="EEV400" s="247"/>
      <c r="EEW400" s="247"/>
      <c r="EEX400" s="247"/>
      <c r="EEY400" s="247"/>
      <c r="EEZ400" s="247"/>
      <c r="EFA400" s="247"/>
      <c r="EFB400" s="247"/>
      <c r="EFC400" s="247"/>
      <c r="EFD400" s="247"/>
      <c r="EFE400" s="247"/>
      <c r="EFF400" s="247"/>
      <c r="EFG400" s="247"/>
      <c r="EFH400" s="247"/>
      <c r="EFI400" s="247"/>
      <c r="EFJ400" s="247"/>
      <c r="EFK400" s="247"/>
      <c r="EFL400" s="247"/>
      <c r="EFM400" s="247"/>
      <c r="EFN400" s="247"/>
      <c r="EFO400" s="247"/>
      <c r="EFP400" s="247"/>
      <c r="EFQ400" s="247"/>
      <c r="EFR400" s="247"/>
      <c r="EFS400" s="247"/>
      <c r="EFT400" s="247"/>
      <c r="EFU400" s="247"/>
      <c r="EFV400" s="247"/>
      <c r="EFW400" s="247"/>
      <c r="EFX400" s="247"/>
      <c r="EFY400" s="247"/>
      <c r="EFZ400" s="247"/>
      <c r="EGA400" s="247"/>
      <c r="EGB400" s="247"/>
      <c r="EGC400" s="247"/>
      <c r="EGD400" s="247"/>
      <c r="EGE400" s="247"/>
      <c r="EGF400" s="247"/>
      <c r="EGG400" s="247"/>
      <c r="EGH400" s="247"/>
      <c r="EGI400" s="247"/>
      <c r="EGJ400" s="247"/>
      <c r="EGK400" s="247"/>
      <c r="EGL400" s="247"/>
      <c r="EGM400" s="247"/>
      <c r="EGN400" s="247"/>
      <c r="EGO400" s="247"/>
      <c r="EGP400" s="247"/>
      <c r="EGQ400" s="247"/>
      <c r="EGR400" s="247"/>
      <c r="EGS400" s="247"/>
      <c r="EGT400" s="247"/>
      <c r="EGU400" s="247"/>
      <c r="EGV400" s="247"/>
      <c r="EGW400" s="247"/>
      <c r="EGX400" s="247"/>
      <c r="EGY400" s="247"/>
      <c r="EGZ400" s="247"/>
      <c r="EHA400" s="247"/>
      <c r="EHB400" s="247"/>
      <c r="EHC400" s="247"/>
      <c r="EHD400" s="247"/>
      <c r="EHE400" s="247"/>
      <c r="EHF400" s="247"/>
      <c r="EHG400" s="247"/>
      <c r="EHH400" s="247"/>
      <c r="EHI400" s="247"/>
      <c r="EHJ400" s="247"/>
      <c r="EHK400" s="247"/>
      <c r="EHL400" s="247"/>
      <c r="EHM400" s="247"/>
      <c r="EHN400" s="247"/>
      <c r="EHO400" s="247"/>
      <c r="EHP400" s="247"/>
      <c r="EHQ400" s="247"/>
      <c r="EHR400" s="247"/>
      <c r="EHS400" s="247"/>
      <c r="EHT400" s="247"/>
      <c r="EHU400" s="247"/>
      <c r="EHV400" s="247"/>
      <c r="EHW400" s="247"/>
      <c r="EHX400" s="247"/>
      <c r="EHY400" s="247"/>
      <c r="EHZ400" s="247"/>
      <c r="EIA400" s="247"/>
      <c r="EIB400" s="247"/>
      <c r="EIC400" s="247"/>
      <c r="EID400" s="247"/>
      <c r="EIE400" s="247"/>
      <c r="EIF400" s="247"/>
      <c r="EIG400" s="247"/>
      <c r="EIH400" s="247"/>
      <c r="EII400" s="247"/>
      <c r="EIJ400" s="247"/>
      <c r="EIK400" s="247"/>
      <c r="EIL400" s="247"/>
      <c r="EIM400" s="247"/>
      <c r="EIN400" s="247"/>
      <c r="EIO400" s="247"/>
      <c r="EIP400" s="247"/>
      <c r="EIQ400" s="247"/>
      <c r="EIR400" s="247"/>
      <c r="EIS400" s="247"/>
      <c r="EIT400" s="247"/>
      <c r="EIU400" s="247"/>
      <c r="EIV400" s="247"/>
      <c r="EIW400" s="247"/>
      <c r="EIX400" s="247"/>
      <c r="EIY400" s="247"/>
      <c r="EIZ400" s="247"/>
      <c r="EJA400" s="247"/>
      <c r="EJB400" s="247"/>
      <c r="EJC400" s="247"/>
      <c r="EJD400" s="247"/>
      <c r="EJE400" s="247"/>
      <c r="EJF400" s="247"/>
      <c r="EJG400" s="247"/>
      <c r="EJH400" s="247"/>
      <c r="EJI400" s="247"/>
      <c r="EJJ400" s="247"/>
      <c r="EJK400" s="247"/>
      <c r="EJL400" s="247"/>
      <c r="EJM400" s="247"/>
      <c r="EJN400" s="247"/>
      <c r="EJO400" s="247"/>
      <c r="EJP400" s="247"/>
      <c r="EJQ400" s="247"/>
      <c r="EJR400" s="247"/>
      <c r="EJS400" s="247"/>
      <c r="EJT400" s="247"/>
      <c r="EJU400" s="247"/>
      <c r="EJV400" s="247"/>
      <c r="EJW400" s="247"/>
      <c r="EJX400" s="247"/>
      <c r="EJY400" s="247"/>
      <c r="EJZ400" s="247"/>
      <c r="EKA400" s="247"/>
      <c r="EKB400" s="247"/>
      <c r="EKC400" s="247"/>
      <c r="EKD400" s="247"/>
      <c r="EKE400" s="247"/>
      <c r="EKF400" s="247"/>
      <c r="EKG400" s="247"/>
      <c r="EKH400" s="247"/>
      <c r="EKI400" s="247"/>
      <c r="EKJ400" s="247"/>
      <c r="EKK400" s="247"/>
      <c r="EKL400" s="247"/>
      <c r="EKM400" s="247"/>
      <c r="EKN400" s="247"/>
      <c r="EKO400" s="247"/>
      <c r="EKP400" s="247"/>
      <c r="EKQ400" s="247"/>
      <c r="EKR400" s="247"/>
      <c r="EKS400" s="247"/>
      <c r="EKT400" s="247"/>
      <c r="EKU400" s="247"/>
      <c r="EKV400" s="247"/>
      <c r="EKW400" s="247"/>
      <c r="EKX400" s="247"/>
      <c r="EKY400" s="247"/>
      <c r="EKZ400" s="247"/>
      <c r="ELA400" s="247"/>
      <c r="ELB400" s="247"/>
      <c r="ELC400" s="247"/>
      <c r="ELD400" s="247"/>
      <c r="ELE400" s="247"/>
      <c r="ELF400" s="247"/>
      <c r="ELG400" s="247"/>
      <c r="ELH400" s="247"/>
      <c r="ELI400" s="247"/>
      <c r="ELJ400" s="247"/>
      <c r="ELK400" s="247"/>
      <c r="ELL400" s="247"/>
      <c r="ELM400" s="247"/>
      <c r="ELN400" s="247"/>
      <c r="ELO400" s="247"/>
      <c r="ELP400" s="247"/>
      <c r="ELQ400" s="247"/>
      <c r="ELR400" s="247"/>
      <c r="ELS400" s="247"/>
      <c r="ELT400" s="247"/>
      <c r="ELU400" s="247"/>
      <c r="ELV400" s="247"/>
      <c r="ELW400" s="247"/>
      <c r="ELX400" s="247"/>
      <c r="ELY400" s="247"/>
      <c r="ELZ400" s="247"/>
      <c r="EMA400" s="247"/>
      <c r="EMB400" s="247"/>
      <c r="EMC400" s="247"/>
      <c r="EMD400" s="247"/>
      <c r="EME400" s="247"/>
      <c r="EMF400" s="247"/>
      <c r="EMG400" s="247"/>
      <c r="EMH400" s="247"/>
      <c r="EMI400" s="247"/>
      <c r="EMJ400" s="247"/>
      <c r="EMK400" s="247"/>
      <c r="EML400" s="247"/>
      <c r="EMM400" s="247"/>
      <c r="EMN400" s="247"/>
      <c r="EMO400" s="247"/>
      <c r="EMP400" s="247"/>
      <c r="EMQ400" s="247"/>
      <c r="EMR400" s="247"/>
      <c r="EMS400" s="247"/>
      <c r="EMT400" s="247"/>
      <c r="EMU400" s="247"/>
      <c r="EMV400" s="247"/>
      <c r="EMW400" s="247"/>
      <c r="EMX400" s="247"/>
      <c r="EMY400" s="247"/>
      <c r="EMZ400" s="247"/>
      <c r="ENA400" s="247"/>
      <c r="ENB400" s="247"/>
      <c r="ENC400" s="247"/>
      <c r="END400" s="247"/>
      <c r="ENE400" s="247"/>
      <c r="ENF400" s="247"/>
      <c r="ENG400" s="247"/>
      <c r="ENH400" s="247"/>
      <c r="ENI400" s="247"/>
      <c r="ENJ400" s="247"/>
      <c r="ENK400" s="247"/>
      <c r="ENL400" s="247"/>
      <c r="ENM400" s="247"/>
      <c r="ENN400" s="247"/>
      <c r="ENO400" s="247"/>
      <c r="ENP400" s="247"/>
      <c r="ENQ400" s="247"/>
      <c r="ENR400" s="247"/>
      <c r="ENS400" s="247"/>
      <c r="ENT400" s="247"/>
      <c r="ENU400" s="247"/>
      <c r="ENV400" s="247"/>
      <c r="ENW400" s="247"/>
      <c r="ENX400" s="247"/>
      <c r="ENY400" s="247"/>
      <c r="ENZ400" s="247"/>
      <c r="EOA400" s="247"/>
      <c r="EOB400" s="247"/>
      <c r="EOC400" s="247"/>
      <c r="EOD400" s="247"/>
      <c r="EOE400" s="247"/>
      <c r="EOF400" s="247"/>
      <c r="EOG400" s="247"/>
      <c r="EOH400" s="247"/>
      <c r="EOI400" s="247"/>
      <c r="EOJ400" s="247"/>
      <c r="EOK400" s="247"/>
      <c r="EOL400" s="247"/>
      <c r="EOM400" s="247"/>
      <c r="EON400" s="247"/>
      <c r="EOO400" s="247"/>
      <c r="EOP400" s="247"/>
      <c r="EOQ400" s="247"/>
      <c r="EOR400" s="247"/>
      <c r="EOS400" s="247"/>
      <c r="EOT400" s="247"/>
      <c r="EOU400" s="247"/>
      <c r="EOV400" s="247"/>
      <c r="EOW400" s="247"/>
      <c r="EOX400" s="247"/>
      <c r="EOY400" s="247"/>
      <c r="EOZ400" s="247"/>
      <c r="EPA400" s="247"/>
      <c r="EPB400" s="247"/>
      <c r="EPC400" s="247"/>
      <c r="EPD400" s="247"/>
      <c r="EPE400" s="247"/>
      <c r="EPF400" s="247"/>
      <c r="EPG400" s="247"/>
      <c r="EPH400" s="247"/>
      <c r="EPI400" s="247"/>
      <c r="EPJ400" s="247"/>
      <c r="EPK400" s="247"/>
      <c r="EPL400" s="247"/>
      <c r="EPM400" s="247"/>
      <c r="EPN400" s="247"/>
      <c r="EPO400" s="247"/>
      <c r="EPP400" s="247"/>
      <c r="EPQ400" s="247"/>
      <c r="EPR400" s="247"/>
      <c r="EPS400" s="247"/>
      <c r="EPT400" s="247"/>
      <c r="EPU400" s="247"/>
      <c r="EPV400" s="247"/>
      <c r="EPW400" s="247"/>
      <c r="EPX400" s="247"/>
      <c r="EPY400" s="247"/>
      <c r="EPZ400" s="247"/>
      <c r="EQA400" s="247"/>
      <c r="EQB400" s="247"/>
      <c r="EQC400" s="247"/>
      <c r="EQD400" s="247"/>
      <c r="EQE400" s="247"/>
      <c r="EQF400" s="247"/>
      <c r="EQG400" s="247"/>
      <c r="EQH400" s="247"/>
      <c r="EQI400" s="247"/>
      <c r="EQJ400" s="247"/>
      <c r="EQK400" s="247"/>
      <c r="EQL400" s="247"/>
      <c r="EQM400" s="247"/>
      <c r="EQN400" s="247"/>
      <c r="EQO400" s="247"/>
      <c r="EQP400" s="247"/>
      <c r="EQQ400" s="247"/>
      <c r="EQR400" s="247"/>
      <c r="EQS400" s="247"/>
      <c r="EQT400" s="247"/>
      <c r="EQU400" s="247"/>
      <c r="EQV400" s="247"/>
      <c r="EQW400" s="247"/>
      <c r="EQX400" s="247"/>
      <c r="EQY400" s="247"/>
      <c r="EQZ400" s="247"/>
      <c r="ERA400" s="247"/>
      <c r="ERB400" s="247"/>
      <c r="ERC400" s="247"/>
      <c r="ERD400" s="247"/>
      <c r="ERE400" s="247"/>
      <c r="ERF400" s="247"/>
      <c r="ERG400" s="247"/>
      <c r="ERH400" s="247"/>
      <c r="ERI400" s="247"/>
      <c r="ERJ400" s="247"/>
      <c r="ERK400" s="247"/>
      <c r="ERL400" s="247"/>
      <c r="ERM400" s="247"/>
      <c r="ERN400" s="247"/>
      <c r="ERO400" s="247"/>
      <c r="ERP400" s="247"/>
      <c r="ERQ400" s="247"/>
      <c r="ERR400" s="247"/>
      <c r="ERS400" s="247"/>
      <c r="ERT400" s="247"/>
      <c r="ERU400" s="247"/>
      <c r="ERV400" s="247"/>
      <c r="ERW400" s="247"/>
      <c r="ERX400" s="247"/>
      <c r="ERY400" s="247"/>
      <c r="ERZ400" s="247"/>
      <c r="ESA400" s="247"/>
      <c r="ESB400" s="247"/>
      <c r="ESC400" s="247"/>
      <c r="ESD400" s="247"/>
      <c r="ESE400" s="247"/>
      <c r="ESF400" s="247"/>
      <c r="ESG400" s="247"/>
      <c r="ESH400" s="247"/>
      <c r="ESI400" s="247"/>
      <c r="ESJ400" s="247"/>
      <c r="ESK400" s="247"/>
      <c r="ESL400" s="247"/>
      <c r="ESM400" s="247"/>
      <c r="ESN400" s="247"/>
      <c r="ESO400" s="247"/>
      <c r="ESP400" s="247"/>
      <c r="ESQ400" s="247"/>
      <c r="ESR400" s="247"/>
      <c r="ESS400" s="247"/>
      <c r="EST400" s="247"/>
      <c r="ESU400" s="247"/>
      <c r="ESV400" s="247"/>
      <c r="ESW400" s="247"/>
      <c r="ESX400" s="247"/>
      <c r="ESY400" s="247"/>
      <c r="ESZ400" s="247"/>
      <c r="ETA400" s="247"/>
      <c r="ETB400" s="247"/>
      <c r="ETC400" s="247"/>
      <c r="ETD400" s="247"/>
      <c r="ETE400" s="247"/>
      <c r="ETF400" s="247"/>
      <c r="ETG400" s="247"/>
      <c r="ETH400" s="247"/>
      <c r="ETI400" s="247"/>
      <c r="ETJ400" s="247"/>
      <c r="ETK400" s="247"/>
      <c r="ETL400" s="247"/>
      <c r="ETM400" s="247"/>
      <c r="ETN400" s="247"/>
      <c r="ETO400" s="247"/>
      <c r="ETP400" s="247"/>
      <c r="ETQ400" s="247"/>
      <c r="ETR400" s="247"/>
      <c r="ETS400" s="247"/>
      <c r="ETT400" s="247"/>
      <c r="ETU400" s="247"/>
      <c r="ETV400" s="247"/>
      <c r="ETW400" s="247"/>
      <c r="ETX400" s="247"/>
      <c r="ETY400" s="247"/>
      <c r="ETZ400" s="247"/>
      <c r="EUA400" s="247"/>
      <c r="EUB400" s="247"/>
      <c r="EUC400" s="247"/>
      <c r="EUD400" s="247"/>
      <c r="EUE400" s="247"/>
      <c r="EUF400" s="247"/>
      <c r="EUG400" s="247"/>
      <c r="EUH400" s="247"/>
      <c r="EUI400" s="247"/>
      <c r="EUJ400" s="247"/>
      <c r="EUK400" s="247"/>
      <c r="EUL400" s="247"/>
      <c r="EUM400" s="247"/>
      <c r="EUN400" s="247"/>
      <c r="EUO400" s="247"/>
      <c r="EUP400" s="247"/>
      <c r="EUQ400" s="247"/>
      <c r="EUR400" s="247"/>
      <c r="EUS400" s="247"/>
      <c r="EUT400" s="247"/>
      <c r="EUU400" s="247"/>
      <c r="EUV400" s="247"/>
      <c r="EUW400" s="247"/>
      <c r="EUX400" s="247"/>
      <c r="EUY400" s="247"/>
      <c r="EUZ400" s="247"/>
      <c r="EVA400" s="247"/>
      <c r="EVB400" s="247"/>
      <c r="EVC400" s="247"/>
      <c r="EVD400" s="247"/>
      <c r="EVE400" s="247"/>
      <c r="EVF400" s="247"/>
      <c r="EVG400" s="247"/>
      <c r="EVH400" s="247"/>
      <c r="EVI400" s="247"/>
      <c r="EVJ400" s="247"/>
      <c r="EVK400" s="247"/>
      <c r="EVL400" s="247"/>
      <c r="EVM400" s="247"/>
      <c r="EVN400" s="247"/>
      <c r="EVO400" s="247"/>
      <c r="EVP400" s="247"/>
      <c r="EVQ400" s="247"/>
      <c r="EVR400" s="247"/>
      <c r="EVS400" s="247"/>
      <c r="EVT400" s="247"/>
      <c r="EVU400" s="247"/>
      <c r="EVV400" s="247"/>
      <c r="EVW400" s="247"/>
      <c r="EVX400" s="247"/>
      <c r="EVY400" s="247"/>
      <c r="EVZ400" s="247"/>
      <c r="EWA400" s="247"/>
      <c r="EWB400" s="247"/>
      <c r="EWC400" s="247"/>
      <c r="EWD400" s="247"/>
      <c r="EWE400" s="247"/>
      <c r="EWF400" s="247"/>
      <c r="EWG400" s="247"/>
      <c r="EWH400" s="247"/>
      <c r="EWI400" s="247"/>
      <c r="EWJ400" s="247"/>
      <c r="EWK400" s="247"/>
      <c r="EWL400" s="247"/>
      <c r="EWM400" s="247"/>
      <c r="EWN400" s="247"/>
      <c r="EWO400" s="247"/>
      <c r="EWP400" s="247"/>
      <c r="EWQ400" s="247"/>
      <c r="EWR400" s="247"/>
      <c r="EWS400" s="247"/>
      <c r="EWT400" s="247"/>
      <c r="EWU400" s="247"/>
      <c r="EWV400" s="247"/>
      <c r="EWW400" s="247"/>
      <c r="EWX400" s="247"/>
      <c r="EWY400" s="247"/>
      <c r="EWZ400" s="247"/>
      <c r="EXA400" s="247"/>
      <c r="EXB400" s="247"/>
      <c r="EXC400" s="247"/>
      <c r="EXD400" s="247"/>
      <c r="EXE400" s="247"/>
      <c r="EXF400" s="247"/>
      <c r="EXG400" s="247"/>
      <c r="EXH400" s="247"/>
      <c r="EXI400" s="247"/>
      <c r="EXJ400" s="247"/>
      <c r="EXK400" s="247"/>
      <c r="EXL400" s="247"/>
      <c r="EXM400" s="247"/>
      <c r="EXN400" s="247"/>
      <c r="EXO400" s="247"/>
      <c r="EXP400" s="247"/>
      <c r="EXQ400" s="247"/>
      <c r="EXR400" s="247"/>
      <c r="EXS400" s="247"/>
      <c r="EXT400" s="247"/>
      <c r="EXU400" s="247"/>
      <c r="EXV400" s="247"/>
      <c r="EXW400" s="247"/>
      <c r="EXX400" s="247"/>
      <c r="EXY400" s="247"/>
      <c r="EXZ400" s="247"/>
      <c r="EYA400" s="247"/>
      <c r="EYB400" s="247"/>
      <c r="EYC400" s="247"/>
      <c r="EYD400" s="247"/>
      <c r="EYE400" s="247"/>
      <c r="EYF400" s="247"/>
      <c r="EYG400" s="247"/>
      <c r="EYH400" s="247"/>
      <c r="EYI400" s="247"/>
      <c r="EYJ400" s="247"/>
      <c r="EYK400" s="247"/>
      <c r="EYL400" s="247"/>
      <c r="EYM400" s="247"/>
      <c r="EYN400" s="247"/>
      <c r="EYO400" s="247"/>
      <c r="EYP400" s="247"/>
      <c r="EYQ400" s="247"/>
      <c r="EYR400" s="247"/>
      <c r="EYS400" s="247"/>
      <c r="EYT400" s="247"/>
      <c r="EYU400" s="247"/>
      <c r="EYV400" s="247"/>
      <c r="EYW400" s="247"/>
      <c r="EYX400" s="247"/>
      <c r="EYY400" s="247"/>
      <c r="EYZ400" s="247"/>
      <c r="EZA400" s="247"/>
      <c r="EZB400" s="247"/>
      <c r="EZC400" s="247"/>
      <c r="EZD400" s="247"/>
      <c r="EZE400" s="247"/>
      <c r="EZF400" s="247"/>
      <c r="EZG400" s="247"/>
      <c r="EZH400" s="247"/>
      <c r="EZI400" s="247"/>
      <c r="EZJ400" s="247"/>
      <c r="EZK400" s="247"/>
      <c r="EZL400" s="247"/>
      <c r="EZM400" s="247"/>
      <c r="EZN400" s="247"/>
      <c r="EZO400" s="247"/>
      <c r="EZP400" s="247"/>
      <c r="EZQ400" s="247"/>
      <c r="EZR400" s="247"/>
      <c r="EZS400" s="247"/>
      <c r="EZT400" s="247"/>
      <c r="EZU400" s="247"/>
      <c r="EZV400" s="247"/>
      <c r="EZW400" s="247"/>
      <c r="EZX400" s="247"/>
      <c r="EZY400" s="247"/>
      <c r="EZZ400" s="247"/>
      <c r="FAA400" s="247"/>
      <c r="FAB400" s="247"/>
      <c r="FAC400" s="247"/>
      <c r="FAD400" s="247"/>
      <c r="FAE400" s="247"/>
      <c r="FAF400" s="247"/>
      <c r="FAG400" s="247"/>
      <c r="FAH400" s="247"/>
      <c r="FAI400" s="247"/>
      <c r="FAJ400" s="247"/>
      <c r="FAK400" s="247"/>
      <c r="FAL400" s="247"/>
      <c r="FAM400" s="247"/>
      <c r="FAN400" s="247"/>
      <c r="FAO400" s="247"/>
      <c r="FAP400" s="247"/>
      <c r="FAQ400" s="247"/>
      <c r="FAR400" s="247"/>
      <c r="FAS400" s="247"/>
      <c r="FAT400" s="247"/>
      <c r="FAU400" s="247"/>
      <c r="FAV400" s="247"/>
      <c r="FAW400" s="247"/>
      <c r="FAX400" s="247"/>
      <c r="FAY400" s="247"/>
      <c r="FAZ400" s="247"/>
      <c r="FBA400" s="247"/>
      <c r="FBB400" s="247"/>
      <c r="FBC400" s="247"/>
      <c r="FBD400" s="247"/>
      <c r="FBE400" s="247"/>
      <c r="FBF400" s="247"/>
      <c r="FBG400" s="247"/>
      <c r="FBH400" s="247"/>
      <c r="FBI400" s="247"/>
      <c r="FBJ400" s="247"/>
      <c r="FBK400" s="247"/>
      <c r="FBL400" s="247"/>
      <c r="FBM400" s="247"/>
      <c r="FBN400" s="247"/>
      <c r="FBO400" s="247"/>
      <c r="FBP400" s="247"/>
      <c r="FBQ400" s="247"/>
      <c r="FBR400" s="247"/>
      <c r="FBS400" s="247"/>
      <c r="FBT400" s="247"/>
      <c r="FBU400" s="247"/>
      <c r="FBV400" s="247"/>
      <c r="FBW400" s="247"/>
      <c r="FBX400" s="247"/>
      <c r="FBY400" s="247"/>
      <c r="FBZ400" s="247"/>
      <c r="FCA400" s="247"/>
      <c r="FCB400" s="247"/>
      <c r="FCC400" s="247"/>
      <c r="FCD400" s="247"/>
      <c r="FCE400" s="247"/>
      <c r="FCF400" s="247"/>
      <c r="FCG400" s="247"/>
      <c r="FCH400" s="247"/>
      <c r="FCI400" s="247"/>
      <c r="FCJ400" s="247"/>
      <c r="FCK400" s="247"/>
      <c r="FCL400" s="247"/>
      <c r="FCM400" s="247"/>
      <c r="FCN400" s="247"/>
      <c r="FCO400" s="247"/>
      <c r="FCP400" s="247"/>
      <c r="FCQ400" s="247"/>
      <c r="FCR400" s="247"/>
      <c r="FCS400" s="247"/>
      <c r="FCT400" s="247"/>
      <c r="FCU400" s="247"/>
      <c r="FCV400" s="247"/>
      <c r="FCW400" s="247"/>
      <c r="FCX400" s="247"/>
      <c r="FCY400" s="247"/>
      <c r="FCZ400" s="247"/>
      <c r="FDA400" s="247"/>
      <c r="FDB400" s="247"/>
      <c r="FDC400" s="247"/>
      <c r="FDD400" s="247"/>
      <c r="FDE400" s="247"/>
      <c r="FDF400" s="247"/>
      <c r="FDG400" s="247"/>
      <c r="FDH400" s="247"/>
      <c r="FDI400" s="247"/>
      <c r="FDJ400" s="247"/>
      <c r="FDK400" s="247"/>
      <c r="FDL400" s="247"/>
      <c r="FDM400" s="247"/>
      <c r="FDN400" s="247"/>
      <c r="FDO400" s="247"/>
      <c r="FDP400" s="247"/>
      <c r="FDQ400" s="247"/>
      <c r="FDR400" s="247"/>
      <c r="FDS400" s="247"/>
      <c r="FDT400" s="247"/>
      <c r="FDU400" s="247"/>
      <c r="FDV400" s="247"/>
      <c r="FDW400" s="247"/>
      <c r="FDX400" s="247"/>
      <c r="FDY400" s="247"/>
      <c r="FDZ400" s="247"/>
      <c r="FEA400" s="247"/>
      <c r="FEB400" s="247"/>
      <c r="FEC400" s="247"/>
      <c r="FED400" s="247"/>
      <c r="FEE400" s="247"/>
      <c r="FEF400" s="247"/>
      <c r="FEG400" s="247"/>
      <c r="FEH400" s="247"/>
      <c r="FEI400" s="247"/>
      <c r="FEJ400" s="247"/>
      <c r="FEK400" s="247"/>
      <c r="FEL400" s="247"/>
      <c r="FEM400" s="247"/>
      <c r="FEN400" s="247"/>
      <c r="FEO400" s="247"/>
      <c r="FEP400" s="247"/>
      <c r="FEQ400" s="247"/>
      <c r="FER400" s="247"/>
      <c r="FES400" s="247"/>
      <c r="FET400" s="247"/>
      <c r="FEU400" s="247"/>
      <c r="FEV400" s="247"/>
      <c r="FEW400" s="247"/>
      <c r="FEX400" s="247"/>
      <c r="FEY400" s="247"/>
      <c r="FEZ400" s="247"/>
      <c r="FFA400" s="247"/>
      <c r="FFB400" s="247"/>
      <c r="FFC400" s="247"/>
      <c r="FFD400" s="247"/>
      <c r="FFE400" s="247"/>
      <c r="FFF400" s="247"/>
      <c r="FFG400" s="247"/>
      <c r="FFH400" s="247"/>
      <c r="FFI400" s="247"/>
      <c r="FFJ400" s="247"/>
      <c r="FFK400" s="247"/>
      <c r="FFL400" s="247"/>
      <c r="FFM400" s="247"/>
      <c r="FFN400" s="247"/>
      <c r="FFO400" s="247"/>
      <c r="FFP400" s="247"/>
      <c r="FFQ400" s="247"/>
      <c r="FFR400" s="247"/>
      <c r="FFS400" s="247"/>
      <c r="FFT400" s="247"/>
      <c r="FFU400" s="247"/>
      <c r="FFV400" s="247"/>
      <c r="FFW400" s="247"/>
      <c r="FFX400" s="247"/>
      <c r="FFY400" s="247"/>
      <c r="FFZ400" s="247"/>
      <c r="FGA400" s="247"/>
      <c r="FGB400" s="247"/>
      <c r="FGC400" s="247"/>
      <c r="FGD400" s="247"/>
      <c r="FGE400" s="247"/>
      <c r="FGF400" s="247"/>
      <c r="FGG400" s="247"/>
      <c r="FGH400" s="247"/>
      <c r="FGI400" s="247"/>
      <c r="FGJ400" s="247"/>
      <c r="FGK400" s="247"/>
      <c r="FGL400" s="247"/>
      <c r="FGM400" s="247"/>
      <c r="FGN400" s="247"/>
      <c r="FGO400" s="247"/>
      <c r="FGP400" s="247"/>
      <c r="FGQ400" s="247"/>
      <c r="FGR400" s="247"/>
      <c r="FGS400" s="247"/>
      <c r="FGT400" s="247"/>
      <c r="FGU400" s="247"/>
      <c r="FGV400" s="247"/>
      <c r="FGW400" s="247"/>
      <c r="FGX400" s="247"/>
      <c r="FGY400" s="247"/>
      <c r="FGZ400" s="247"/>
      <c r="FHA400" s="247"/>
      <c r="FHB400" s="247"/>
      <c r="FHC400" s="247"/>
      <c r="FHD400" s="247"/>
      <c r="FHE400" s="247"/>
      <c r="FHF400" s="247"/>
      <c r="FHG400" s="247"/>
      <c r="FHH400" s="247"/>
      <c r="FHI400" s="247"/>
      <c r="FHJ400" s="247"/>
      <c r="FHK400" s="247"/>
      <c r="FHL400" s="247"/>
      <c r="FHM400" s="247"/>
      <c r="FHN400" s="247"/>
      <c r="FHO400" s="247"/>
      <c r="FHP400" s="247"/>
      <c r="FHQ400" s="247"/>
      <c r="FHR400" s="247"/>
      <c r="FHS400" s="247"/>
      <c r="FHT400" s="247"/>
      <c r="FHU400" s="247"/>
      <c r="FHV400" s="247"/>
      <c r="FHW400" s="247"/>
      <c r="FHX400" s="247"/>
      <c r="FHY400" s="247"/>
      <c r="FHZ400" s="247"/>
      <c r="FIA400" s="247"/>
      <c r="FIB400" s="247"/>
      <c r="FIC400" s="247"/>
      <c r="FID400" s="247"/>
      <c r="FIE400" s="247"/>
      <c r="FIF400" s="247"/>
      <c r="FIG400" s="247"/>
      <c r="FIH400" s="247"/>
      <c r="FII400" s="247"/>
      <c r="FIJ400" s="247"/>
      <c r="FIK400" s="247"/>
      <c r="FIL400" s="247"/>
      <c r="FIM400" s="247"/>
      <c r="FIN400" s="247"/>
      <c r="FIO400" s="247"/>
      <c r="FIP400" s="247"/>
      <c r="FIQ400" s="247"/>
      <c r="FIR400" s="247"/>
      <c r="FIS400" s="247"/>
      <c r="FIT400" s="247"/>
      <c r="FIU400" s="247"/>
      <c r="FIV400" s="247"/>
      <c r="FIW400" s="247"/>
      <c r="FIX400" s="247"/>
      <c r="FIY400" s="247"/>
      <c r="FIZ400" s="247"/>
      <c r="FJA400" s="247"/>
      <c r="FJB400" s="247"/>
      <c r="FJC400" s="247"/>
      <c r="FJD400" s="247"/>
      <c r="FJE400" s="247"/>
      <c r="FJF400" s="247"/>
      <c r="FJG400" s="247"/>
      <c r="FJH400" s="247"/>
      <c r="FJI400" s="247"/>
      <c r="FJJ400" s="247"/>
      <c r="FJK400" s="247"/>
      <c r="FJL400" s="247"/>
      <c r="FJM400" s="247"/>
      <c r="FJN400" s="247"/>
      <c r="FJO400" s="247"/>
      <c r="FJP400" s="247"/>
      <c r="FJQ400" s="247"/>
      <c r="FJR400" s="247"/>
      <c r="FJS400" s="247"/>
      <c r="FJT400" s="247"/>
      <c r="FJU400" s="247"/>
      <c r="FJV400" s="247"/>
      <c r="FJW400" s="247"/>
      <c r="FJX400" s="247"/>
      <c r="FJY400" s="247"/>
      <c r="FJZ400" s="247"/>
      <c r="FKA400" s="247"/>
      <c r="FKB400" s="247"/>
      <c r="FKC400" s="247"/>
      <c r="FKD400" s="247"/>
      <c r="FKE400" s="247"/>
      <c r="FKF400" s="247"/>
      <c r="FKG400" s="247"/>
      <c r="FKH400" s="247"/>
      <c r="FKI400" s="247"/>
      <c r="FKJ400" s="247"/>
      <c r="FKK400" s="247"/>
      <c r="FKL400" s="247"/>
      <c r="FKM400" s="247"/>
      <c r="FKN400" s="247"/>
      <c r="FKO400" s="247"/>
      <c r="FKP400" s="247"/>
      <c r="FKQ400" s="247"/>
      <c r="FKR400" s="247"/>
      <c r="FKS400" s="247"/>
      <c r="FKT400" s="247"/>
      <c r="FKU400" s="247"/>
      <c r="FKV400" s="247"/>
      <c r="FKW400" s="247"/>
      <c r="FKX400" s="247"/>
      <c r="FKY400" s="247"/>
      <c r="FKZ400" s="247"/>
      <c r="FLA400" s="247"/>
      <c r="FLB400" s="247"/>
      <c r="FLC400" s="247"/>
      <c r="FLD400" s="247"/>
      <c r="FLE400" s="247"/>
      <c r="FLF400" s="247"/>
      <c r="FLG400" s="247"/>
      <c r="FLH400" s="247"/>
      <c r="FLI400" s="247"/>
      <c r="FLJ400" s="247"/>
      <c r="FLK400" s="247"/>
      <c r="FLL400" s="247"/>
      <c r="FLM400" s="247"/>
      <c r="FLN400" s="247"/>
      <c r="FLO400" s="247"/>
      <c r="FLP400" s="247"/>
      <c r="FLQ400" s="247"/>
      <c r="FLR400" s="247"/>
      <c r="FLS400" s="247"/>
      <c r="FLT400" s="247"/>
      <c r="FLU400" s="247"/>
      <c r="FLV400" s="247"/>
      <c r="FLW400" s="247"/>
      <c r="FLX400" s="247"/>
      <c r="FLY400" s="247"/>
      <c r="FLZ400" s="247"/>
      <c r="FMA400" s="247"/>
      <c r="FMB400" s="247"/>
      <c r="FMC400" s="247"/>
      <c r="FMD400" s="247"/>
      <c r="FME400" s="247"/>
      <c r="FMF400" s="247"/>
      <c r="FMG400" s="247"/>
      <c r="FMH400" s="247"/>
      <c r="FMI400" s="247"/>
      <c r="FMJ400" s="247"/>
      <c r="FMK400" s="247"/>
      <c r="FML400" s="247"/>
      <c r="FMM400" s="247"/>
      <c r="FMN400" s="247"/>
      <c r="FMO400" s="247"/>
      <c r="FMP400" s="247"/>
      <c r="FMQ400" s="247"/>
      <c r="FMR400" s="247"/>
      <c r="FMS400" s="247"/>
      <c r="FMT400" s="247"/>
      <c r="FMU400" s="247"/>
      <c r="FMV400" s="247"/>
      <c r="FMW400" s="247"/>
      <c r="FMX400" s="247"/>
      <c r="FMY400" s="247"/>
      <c r="FMZ400" s="247"/>
      <c r="FNA400" s="247"/>
      <c r="FNB400" s="247"/>
      <c r="FNC400" s="247"/>
      <c r="FND400" s="247"/>
      <c r="FNE400" s="247"/>
      <c r="FNF400" s="247"/>
      <c r="FNG400" s="247"/>
      <c r="FNH400" s="247"/>
      <c r="FNI400" s="247"/>
      <c r="FNJ400" s="247"/>
      <c r="FNK400" s="247"/>
      <c r="FNL400" s="247"/>
      <c r="FNM400" s="247"/>
      <c r="FNN400" s="247"/>
      <c r="FNO400" s="247"/>
      <c r="FNP400" s="247"/>
      <c r="FNQ400" s="247"/>
      <c r="FNR400" s="247"/>
      <c r="FNS400" s="247"/>
      <c r="FNT400" s="247"/>
      <c r="FNU400" s="247"/>
      <c r="FNV400" s="247"/>
      <c r="FNW400" s="247"/>
      <c r="FNX400" s="247"/>
      <c r="FNY400" s="247"/>
      <c r="FNZ400" s="247"/>
      <c r="FOA400" s="247"/>
      <c r="FOB400" s="247"/>
      <c r="FOC400" s="247"/>
      <c r="FOD400" s="247"/>
      <c r="FOE400" s="247"/>
      <c r="FOF400" s="247"/>
      <c r="FOG400" s="247"/>
      <c r="FOH400" s="247"/>
      <c r="FOI400" s="247"/>
      <c r="FOJ400" s="247"/>
      <c r="FOK400" s="247"/>
      <c r="FOL400" s="247"/>
      <c r="FOM400" s="247"/>
      <c r="FON400" s="247"/>
      <c r="FOO400" s="247"/>
      <c r="FOP400" s="247"/>
      <c r="FOQ400" s="247"/>
      <c r="FOR400" s="247"/>
      <c r="FOS400" s="247"/>
      <c r="FOT400" s="247"/>
      <c r="FOU400" s="247"/>
      <c r="FOV400" s="247"/>
      <c r="FOW400" s="247"/>
      <c r="FOX400" s="247"/>
      <c r="FOY400" s="247"/>
      <c r="FOZ400" s="247"/>
      <c r="FPA400" s="247"/>
      <c r="FPB400" s="247"/>
      <c r="FPC400" s="247"/>
      <c r="FPD400" s="247"/>
      <c r="FPE400" s="247"/>
      <c r="FPF400" s="247"/>
      <c r="FPG400" s="247"/>
      <c r="FPH400" s="247"/>
      <c r="FPI400" s="247"/>
      <c r="FPJ400" s="247"/>
      <c r="FPK400" s="247"/>
      <c r="FPL400" s="247"/>
      <c r="FPM400" s="247"/>
      <c r="FPN400" s="247"/>
      <c r="FPO400" s="247"/>
      <c r="FPP400" s="247"/>
      <c r="FPQ400" s="247"/>
      <c r="FPR400" s="247"/>
      <c r="FPS400" s="247"/>
      <c r="FPT400" s="247"/>
      <c r="FPU400" s="247"/>
      <c r="FPV400" s="247"/>
      <c r="FPW400" s="247"/>
      <c r="FPX400" s="247"/>
      <c r="FPY400" s="247"/>
      <c r="FPZ400" s="247"/>
      <c r="FQA400" s="247"/>
      <c r="FQB400" s="247"/>
      <c r="FQC400" s="247"/>
      <c r="FQD400" s="247"/>
      <c r="FQE400" s="247"/>
      <c r="FQF400" s="247"/>
      <c r="FQG400" s="247"/>
      <c r="FQH400" s="247"/>
      <c r="FQI400" s="247"/>
      <c r="FQJ400" s="247"/>
      <c r="FQK400" s="247"/>
      <c r="FQL400" s="247"/>
      <c r="FQM400" s="247"/>
      <c r="FQN400" s="247"/>
      <c r="FQO400" s="247"/>
      <c r="FQP400" s="247"/>
      <c r="FQQ400" s="247"/>
      <c r="FQR400" s="247"/>
      <c r="FQS400" s="247"/>
      <c r="FQT400" s="247"/>
      <c r="FQU400" s="247"/>
      <c r="FQV400" s="247"/>
      <c r="FQW400" s="247"/>
      <c r="FQX400" s="247"/>
      <c r="FQY400" s="247"/>
      <c r="FQZ400" s="247"/>
      <c r="FRA400" s="247"/>
      <c r="FRB400" s="247"/>
      <c r="FRC400" s="247"/>
      <c r="FRD400" s="247"/>
      <c r="FRE400" s="247"/>
      <c r="FRF400" s="247"/>
      <c r="FRG400" s="247"/>
      <c r="FRH400" s="247"/>
      <c r="FRI400" s="247"/>
      <c r="FRJ400" s="247"/>
      <c r="FRK400" s="247"/>
      <c r="FRL400" s="247"/>
      <c r="FRM400" s="247"/>
      <c r="FRN400" s="247"/>
      <c r="FRO400" s="247"/>
      <c r="FRP400" s="247"/>
      <c r="FRQ400" s="247"/>
      <c r="FRR400" s="247"/>
      <c r="FRS400" s="247"/>
      <c r="FRT400" s="247"/>
      <c r="FRU400" s="247"/>
      <c r="FRV400" s="247"/>
      <c r="FRW400" s="247"/>
      <c r="FRX400" s="247"/>
      <c r="FRY400" s="247"/>
      <c r="FRZ400" s="247"/>
      <c r="FSA400" s="247"/>
      <c r="FSB400" s="247"/>
      <c r="FSC400" s="247"/>
      <c r="FSD400" s="247"/>
      <c r="FSE400" s="247"/>
      <c r="FSF400" s="247"/>
      <c r="FSG400" s="247"/>
      <c r="FSH400" s="247"/>
      <c r="FSI400" s="247"/>
      <c r="FSJ400" s="247"/>
      <c r="FSK400" s="247"/>
      <c r="FSL400" s="247"/>
      <c r="FSM400" s="247"/>
      <c r="FSN400" s="247"/>
      <c r="FSO400" s="247"/>
      <c r="FSP400" s="247"/>
      <c r="FSQ400" s="247"/>
      <c r="FSR400" s="247"/>
      <c r="FSS400" s="247"/>
      <c r="FST400" s="247"/>
      <c r="FSU400" s="247"/>
      <c r="FSV400" s="247"/>
      <c r="FSW400" s="247"/>
      <c r="FSX400" s="247"/>
      <c r="FSY400" s="247"/>
      <c r="FSZ400" s="247"/>
      <c r="FTA400" s="247"/>
      <c r="FTB400" s="247"/>
      <c r="FTC400" s="247"/>
      <c r="FTD400" s="247"/>
      <c r="FTE400" s="247"/>
      <c r="FTF400" s="247"/>
      <c r="FTG400" s="247"/>
      <c r="FTH400" s="247"/>
      <c r="FTI400" s="247"/>
      <c r="FTJ400" s="247"/>
      <c r="FTK400" s="247"/>
      <c r="FTL400" s="247"/>
      <c r="FTM400" s="247"/>
      <c r="FTN400" s="247"/>
      <c r="FTO400" s="247"/>
      <c r="FTP400" s="247"/>
      <c r="FTQ400" s="247"/>
      <c r="FTR400" s="247"/>
      <c r="FTS400" s="247"/>
      <c r="FTT400" s="247"/>
      <c r="FTU400" s="247"/>
      <c r="FTV400" s="247"/>
      <c r="FTW400" s="247"/>
      <c r="FTX400" s="247"/>
      <c r="FTY400" s="247"/>
      <c r="FTZ400" s="247"/>
      <c r="FUA400" s="247"/>
      <c r="FUB400" s="247"/>
      <c r="FUC400" s="247"/>
      <c r="FUD400" s="247"/>
      <c r="FUE400" s="247"/>
      <c r="FUF400" s="247"/>
      <c r="FUG400" s="247"/>
      <c r="FUH400" s="247"/>
      <c r="FUI400" s="247"/>
      <c r="FUJ400" s="247"/>
      <c r="FUK400" s="247"/>
      <c r="FUL400" s="247"/>
      <c r="FUM400" s="247"/>
      <c r="FUN400" s="247"/>
      <c r="FUO400" s="247"/>
      <c r="FUP400" s="247"/>
      <c r="FUQ400" s="247"/>
      <c r="FUR400" s="247"/>
      <c r="FUS400" s="247"/>
      <c r="FUT400" s="247"/>
      <c r="FUU400" s="247"/>
      <c r="FUV400" s="247"/>
      <c r="FUW400" s="247"/>
      <c r="FUX400" s="247"/>
      <c r="FUY400" s="247"/>
      <c r="FUZ400" s="247"/>
      <c r="FVA400" s="247"/>
      <c r="FVB400" s="247"/>
      <c r="FVC400" s="247"/>
      <c r="FVD400" s="247"/>
      <c r="FVE400" s="247"/>
      <c r="FVF400" s="247"/>
      <c r="FVG400" s="247"/>
      <c r="FVH400" s="247"/>
      <c r="FVI400" s="247"/>
      <c r="FVJ400" s="247"/>
      <c r="FVK400" s="247"/>
      <c r="FVL400" s="247"/>
      <c r="FVM400" s="247"/>
      <c r="FVN400" s="247"/>
      <c r="FVO400" s="247"/>
      <c r="FVP400" s="247"/>
      <c r="FVQ400" s="247"/>
      <c r="FVR400" s="247"/>
      <c r="FVS400" s="247"/>
      <c r="FVT400" s="247"/>
      <c r="FVU400" s="247"/>
      <c r="FVV400" s="247"/>
      <c r="FVW400" s="247"/>
      <c r="FVX400" s="247"/>
      <c r="FVY400" s="247"/>
      <c r="FVZ400" s="247"/>
      <c r="FWA400" s="247"/>
      <c r="FWB400" s="247"/>
      <c r="FWC400" s="247"/>
      <c r="FWD400" s="247"/>
      <c r="FWE400" s="247"/>
      <c r="FWF400" s="247"/>
      <c r="FWG400" s="247"/>
      <c r="FWH400" s="247"/>
      <c r="FWI400" s="247"/>
      <c r="FWJ400" s="247"/>
      <c r="FWK400" s="247"/>
      <c r="FWL400" s="247"/>
      <c r="FWM400" s="247"/>
      <c r="FWN400" s="247"/>
      <c r="FWO400" s="247"/>
      <c r="FWP400" s="247"/>
      <c r="FWQ400" s="247"/>
      <c r="FWR400" s="247"/>
      <c r="FWS400" s="247"/>
      <c r="FWT400" s="247"/>
      <c r="FWU400" s="247"/>
      <c r="FWV400" s="247"/>
      <c r="FWW400" s="247"/>
      <c r="FWX400" s="247"/>
      <c r="FWY400" s="247"/>
      <c r="FWZ400" s="247"/>
      <c r="FXA400" s="247"/>
      <c r="FXB400" s="247"/>
      <c r="FXC400" s="247"/>
      <c r="FXD400" s="247"/>
      <c r="FXE400" s="247"/>
      <c r="FXF400" s="247"/>
      <c r="FXG400" s="247"/>
      <c r="FXH400" s="247"/>
      <c r="FXI400" s="247"/>
      <c r="FXJ400" s="247"/>
      <c r="FXK400" s="247"/>
      <c r="FXL400" s="247"/>
      <c r="FXM400" s="247"/>
      <c r="FXN400" s="247"/>
      <c r="FXO400" s="247"/>
      <c r="FXP400" s="247"/>
      <c r="FXQ400" s="247"/>
      <c r="FXR400" s="247"/>
      <c r="FXS400" s="247"/>
      <c r="FXT400" s="247"/>
      <c r="FXU400" s="247"/>
      <c r="FXV400" s="247"/>
      <c r="FXW400" s="247"/>
      <c r="FXX400" s="247"/>
      <c r="FXY400" s="247"/>
      <c r="FXZ400" s="247"/>
      <c r="FYA400" s="247"/>
      <c r="FYB400" s="247"/>
      <c r="FYC400" s="247"/>
      <c r="FYD400" s="247"/>
      <c r="FYE400" s="247"/>
      <c r="FYF400" s="247"/>
      <c r="FYG400" s="247"/>
      <c r="FYH400" s="247"/>
      <c r="FYI400" s="247"/>
      <c r="FYJ400" s="247"/>
      <c r="FYK400" s="247"/>
      <c r="FYL400" s="247"/>
      <c r="FYM400" s="247"/>
      <c r="FYN400" s="247"/>
      <c r="FYO400" s="247"/>
      <c r="FYP400" s="247"/>
      <c r="FYQ400" s="247"/>
      <c r="FYR400" s="247"/>
      <c r="FYS400" s="247"/>
      <c r="FYT400" s="247"/>
      <c r="FYU400" s="247"/>
      <c r="FYV400" s="247"/>
      <c r="FYW400" s="247"/>
      <c r="FYX400" s="247"/>
      <c r="FYY400" s="247"/>
      <c r="FYZ400" s="247"/>
      <c r="FZA400" s="247"/>
      <c r="FZB400" s="247"/>
      <c r="FZC400" s="247"/>
      <c r="FZD400" s="247"/>
      <c r="FZE400" s="247"/>
      <c r="FZF400" s="247"/>
      <c r="FZG400" s="247"/>
      <c r="FZH400" s="247"/>
      <c r="FZI400" s="247"/>
      <c r="FZJ400" s="247"/>
      <c r="FZK400" s="247"/>
      <c r="FZL400" s="247"/>
      <c r="FZM400" s="247"/>
      <c r="FZN400" s="247"/>
      <c r="FZO400" s="247"/>
      <c r="FZP400" s="247"/>
      <c r="FZQ400" s="247"/>
      <c r="FZR400" s="247"/>
      <c r="FZS400" s="247"/>
      <c r="FZT400" s="247"/>
      <c r="FZU400" s="247"/>
      <c r="FZV400" s="247"/>
      <c r="FZW400" s="247"/>
      <c r="FZX400" s="247"/>
      <c r="FZY400" s="247"/>
      <c r="FZZ400" s="247"/>
      <c r="GAA400" s="247"/>
      <c r="GAB400" s="247"/>
      <c r="GAC400" s="247"/>
      <c r="GAD400" s="247"/>
      <c r="GAE400" s="247"/>
      <c r="GAF400" s="247"/>
      <c r="GAG400" s="247"/>
      <c r="GAH400" s="247"/>
      <c r="GAI400" s="247"/>
      <c r="GAJ400" s="247"/>
      <c r="GAK400" s="247"/>
      <c r="GAL400" s="247"/>
      <c r="GAM400" s="247"/>
      <c r="GAN400" s="247"/>
      <c r="GAO400" s="247"/>
      <c r="GAP400" s="247"/>
      <c r="GAQ400" s="247"/>
      <c r="GAR400" s="247"/>
      <c r="GAS400" s="247"/>
      <c r="GAT400" s="247"/>
      <c r="GAU400" s="247"/>
      <c r="GAV400" s="247"/>
      <c r="GAW400" s="247"/>
      <c r="GAX400" s="247"/>
      <c r="GAY400" s="247"/>
      <c r="GAZ400" s="247"/>
      <c r="GBA400" s="247"/>
      <c r="GBB400" s="247"/>
      <c r="GBC400" s="247"/>
      <c r="GBD400" s="247"/>
      <c r="GBE400" s="247"/>
      <c r="GBF400" s="247"/>
      <c r="GBG400" s="247"/>
      <c r="GBH400" s="247"/>
      <c r="GBI400" s="247"/>
      <c r="GBJ400" s="247"/>
      <c r="GBK400" s="247"/>
      <c r="GBL400" s="247"/>
      <c r="GBM400" s="247"/>
      <c r="GBN400" s="247"/>
      <c r="GBO400" s="247"/>
      <c r="GBP400" s="247"/>
      <c r="GBQ400" s="247"/>
      <c r="GBR400" s="247"/>
      <c r="GBS400" s="247"/>
      <c r="GBT400" s="247"/>
      <c r="GBU400" s="247"/>
      <c r="GBV400" s="247"/>
      <c r="GBW400" s="247"/>
      <c r="GBX400" s="247"/>
      <c r="GBY400" s="247"/>
      <c r="GBZ400" s="247"/>
      <c r="GCA400" s="247"/>
      <c r="GCB400" s="247"/>
      <c r="GCC400" s="247"/>
      <c r="GCD400" s="247"/>
      <c r="GCE400" s="247"/>
      <c r="GCF400" s="247"/>
      <c r="GCG400" s="247"/>
      <c r="GCH400" s="247"/>
      <c r="GCI400" s="247"/>
      <c r="GCJ400" s="247"/>
      <c r="GCK400" s="247"/>
      <c r="GCL400" s="247"/>
      <c r="GCM400" s="247"/>
      <c r="GCN400" s="247"/>
      <c r="GCO400" s="247"/>
      <c r="GCP400" s="247"/>
      <c r="GCQ400" s="247"/>
      <c r="GCR400" s="247"/>
      <c r="GCS400" s="247"/>
      <c r="GCT400" s="247"/>
      <c r="GCU400" s="247"/>
      <c r="GCV400" s="247"/>
      <c r="GCW400" s="247"/>
      <c r="GCX400" s="247"/>
      <c r="GCY400" s="247"/>
      <c r="GCZ400" s="247"/>
      <c r="GDA400" s="247"/>
      <c r="GDB400" s="247"/>
      <c r="GDC400" s="247"/>
      <c r="GDD400" s="247"/>
      <c r="GDE400" s="247"/>
      <c r="GDF400" s="247"/>
      <c r="GDG400" s="247"/>
      <c r="GDH400" s="247"/>
      <c r="GDI400" s="247"/>
      <c r="GDJ400" s="247"/>
      <c r="GDK400" s="247"/>
      <c r="GDL400" s="247"/>
      <c r="GDM400" s="247"/>
      <c r="GDN400" s="247"/>
      <c r="GDO400" s="247"/>
      <c r="GDP400" s="247"/>
      <c r="GDQ400" s="247"/>
      <c r="GDR400" s="247"/>
      <c r="GDS400" s="247"/>
      <c r="GDT400" s="247"/>
      <c r="GDU400" s="247"/>
      <c r="GDV400" s="247"/>
      <c r="GDW400" s="247"/>
      <c r="GDX400" s="247"/>
      <c r="GDY400" s="247"/>
      <c r="GDZ400" s="247"/>
      <c r="GEA400" s="247"/>
      <c r="GEB400" s="247"/>
      <c r="GEC400" s="247"/>
      <c r="GED400" s="247"/>
      <c r="GEE400" s="247"/>
      <c r="GEF400" s="247"/>
      <c r="GEG400" s="247"/>
      <c r="GEH400" s="247"/>
      <c r="GEI400" s="247"/>
      <c r="GEJ400" s="247"/>
      <c r="GEK400" s="247"/>
      <c r="GEL400" s="247"/>
      <c r="GEM400" s="247"/>
      <c r="GEN400" s="247"/>
      <c r="GEO400" s="247"/>
      <c r="GEP400" s="247"/>
      <c r="GEQ400" s="247"/>
      <c r="GER400" s="247"/>
      <c r="GES400" s="247"/>
      <c r="GET400" s="247"/>
      <c r="GEU400" s="247"/>
      <c r="GEV400" s="247"/>
      <c r="GEW400" s="247"/>
      <c r="GEX400" s="247"/>
      <c r="GEY400" s="247"/>
      <c r="GEZ400" s="247"/>
      <c r="GFA400" s="247"/>
      <c r="GFB400" s="247"/>
      <c r="GFC400" s="247"/>
      <c r="GFD400" s="247"/>
      <c r="GFE400" s="247"/>
      <c r="GFF400" s="247"/>
      <c r="GFG400" s="247"/>
      <c r="GFH400" s="247"/>
      <c r="GFI400" s="247"/>
      <c r="GFJ400" s="247"/>
      <c r="GFK400" s="247"/>
      <c r="GFL400" s="247"/>
      <c r="GFM400" s="247"/>
      <c r="GFN400" s="247"/>
      <c r="GFO400" s="247"/>
      <c r="GFP400" s="247"/>
      <c r="GFQ400" s="247"/>
      <c r="GFR400" s="247"/>
      <c r="GFS400" s="247"/>
      <c r="GFT400" s="247"/>
      <c r="GFU400" s="247"/>
      <c r="GFV400" s="247"/>
      <c r="GFW400" s="247"/>
      <c r="GFX400" s="247"/>
      <c r="GFY400" s="247"/>
      <c r="GFZ400" s="247"/>
      <c r="GGA400" s="247"/>
      <c r="GGB400" s="247"/>
      <c r="GGC400" s="247"/>
      <c r="GGD400" s="247"/>
      <c r="GGE400" s="247"/>
      <c r="GGF400" s="247"/>
      <c r="GGG400" s="247"/>
      <c r="GGH400" s="247"/>
      <c r="GGI400" s="247"/>
      <c r="GGJ400" s="247"/>
      <c r="GGK400" s="247"/>
      <c r="GGL400" s="247"/>
      <c r="GGM400" s="247"/>
      <c r="GGN400" s="247"/>
      <c r="GGO400" s="247"/>
      <c r="GGP400" s="247"/>
      <c r="GGQ400" s="247"/>
      <c r="GGR400" s="247"/>
      <c r="GGS400" s="247"/>
      <c r="GGT400" s="247"/>
      <c r="GGU400" s="247"/>
      <c r="GGV400" s="247"/>
      <c r="GGW400" s="247"/>
      <c r="GGX400" s="247"/>
      <c r="GGY400" s="247"/>
      <c r="GGZ400" s="247"/>
      <c r="GHA400" s="247"/>
      <c r="GHB400" s="247"/>
      <c r="GHC400" s="247"/>
      <c r="GHD400" s="247"/>
      <c r="GHE400" s="247"/>
      <c r="GHF400" s="247"/>
      <c r="GHG400" s="247"/>
      <c r="GHH400" s="247"/>
      <c r="GHI400" s="247"/>
      <c r="GHJ400" s="247"/>
      <c r="GHK400" s="247"/>
      <c r="GHL400" s="247"/>
      <c r="GHM400" s="247"/>
      <c r="GHN400" s="247"/>
      <c r="GHO400" s="247"/>
      <c r="GHP400" s="247"/>
      <c r="GHQ400" s="247"/>
      <c r="GHR400" s="247"/>
      <c r="GHS400" s="247"/>
      <c r="GHT400" s="247"/>
      <c r="GHU400" s="247"/>
      <c r="GHV400" s="247"/>
      <c r="GHW400" s="247"/>
      <c r="GHX400" s="247"/>
      <c r="GHY400" s="247"/>
      <c r="GHZ400" s="247"/>
      <c r="GIA400" s="247"/>
      <c r="GIB400" s="247"/>
      <c r="GIC400" s="247"/>
      <c r="GID400" s="247"/>
      <c r="GIE400" s="247"/>
      <c r="GIF400" s="247"/>
      <c r="GIG400" s="247"/>
      <c r="GIH400" s="247"/>
      <c r="GII400" s="247"/>
      <c r="GIJ400" s="247"/>
      <c r="GIK400" s="247"/>
      <c r="GIL400" s="247"/>
      <c r="GIM400" s="247"/>
      <c r="GIN400" s="247"/>
      <c r="GIO400" s="247"/>
      <c r="GIP400" s="247"/>
      <c r="GIQ400" s="247"/>
      <c r="GIR400" s="247"/>
      <c r="GIS400" s="247"/>
      <c r="GIT400" s="247"/>
      <c r="GIU400" s="247"/>
      <c r="GIV400" s="247"/>
      <c r="GIW400" s="247"/>
      <c r="GIX400" s="247"/>
      <c r="GIY400" s="247"/>
      <c r="GIZ400" s="247"/>
      <c r="GJA400" s="247"/>
      <c r="GJB400" s="247"/>
      <c r="GJC400" s="247"/>
      <c r="GJD400" s="247"/>
      <c r="GJE400" s="247"/>
      <c r="GJF400" s="247"/>
      <c r="GJG400" s="247"/>
      <c r="GJH400" s="247"/>
      <c r="GJI400" s="247"/>
      <c r="GJJ400" s="247"/>
      <c r="GJK400" s="247"/>
      <c r="GJL400" s="247"/>
      <c r="GJM400" s="247"/>
      <c r="GJN400" s="247"/>
      <c r="GJO400" s="247"/>
      <c r="GJP400" s="247"/>
      <c r="GJQ400" s="247"/>
      <c r="GJR400" s="247"/>
      <c r="GJS400" s="247"/>
      <c r="GJT400" s="247"/>
      <c r="GJU400" s="247"/>
      <c r="GJV400" s="247"/>
      <c r="GJW400" s="247"/>
      <c r="GJX400" s="247"/>
      <c r="GJY400" s="247"/>
      <c r="GJZ400" s="247"/>
      <c r="GKA400" s="247"/>
      <c r="GKB400" s="247"/>
      <c r="GKC400" s="247"/>
      <c r="GKD400" s="247"/>
      <c r="GKE400" s="247"/>
      <c r="GKF400" s="247"/>
      <c r="GKG400" s="247"/>
      <c r="GKH400" s="247"/>
      <c r="GKI400" s="247"/>
      <c r="GKJ400" s="247"/>
      <c r="GKK400" s="247"/>
      <c r="GKL400" s="247"/>
      <c r="GKM400" s="247"/>
      <c r="GKN400" s="247"/>
      <c r="GKO400" s="247"/>
      <c r="GKP400" s="247"/>
      <c r="GKQ400" s="247"/>
      <c r="GKR400" s="247"/>
      <c r="GKS400" s="247"/>
      <c r="GKT400" s="247"/>
      <c r="GKU400" s="247"/>
      <c r="GKV400" s="247"/>
      <c r="GKW400" s="247"/>
      <c r="GKX400" s="247"/>
      <c r="GKY400" s="247"/>
      <c r="GKZ400" s="247"/>
      <c r="GLA400" s="247"/>
      <c r="GLB400" s="247"/>
      <c r="GLC400" s="247"/>
      <c r="GLD400" s="247"/>
      <c r="GLE400" s="247"/>
      <c r="GLF400" s="247"/>
      <c r="GLG400" s="247"/>
      <c r="GLH400" s="247"/>
      <c r="GLI400" s="247"/>
      <c r="GLJ400" s="247"/>
      <c r="GLK400" s="247"/>
      <c r="GLL400" s="247"/>
      <c r="GLM400" s="247"/>
      <c r="GLN400" s="247"/>
      <c r="GLO400" s="247"/>
      <c r="GLP400" s="247"/>
      <c r="GLQ400" s="247"/>
      <c r="GLR400" s="247"/>
      <c r="GLS400" s="247"/>
      <c r="GLT400" s="247"/>
      <c r="GLU400" s="247"/>
      <c r="GLV400" s="247"/>
      <c r="GLW400" s="247"/>
      <c r="GLX400" s="247"/>
      <c r="GLY400" s="247"/>
      <c r="GLZ400" s="247"/>
      <c r="GMA400" s="247"/>
      <c r="GMB400" s="247"/>
      <c r="GMC400" s="247"/>
      <c r="GMD400" s="247"/>
      <c r="GME400" s="247"/>
      <c r="GMF400" s="247"/>
      <c r="GMG400" s="247"/>
      <c r="GMH400" s="247"/>
      <c r="GMI400" s="247"/>
      <c r="GMJ400" s="247"/>
      <c r="GMK400" s="247"/>
      <c r="GML400" s="247"/>
      <c r="GMM400" s="247"/>
      <c r="GMN400" s="247"/>
      <c r="GMO400" s="247"/>
      <c r="GMP400" s="247"/>
      <c r="GMQ400" s="247"/>
      <c r="GMR400" s="247"/>
      <c r="GMS400" s="247"/>
      <c r="GMT400" s="247"/>
      <c r="GMU400" s="247"/>
      <c r="GMV400" s="247"/>
      <c r="GMW400" s="247"/>
      <c r="GMX400" s="247"/>
      <c r="GMY400" s="247"/>
      <c r="GMZ400" s="247"/>
      <c r="GNA400" s="247"/>
      <c r="GNB400" s="247"/>
      <c r="GNC400" s="247"/>
      <c r="GND400" s="247"/>
      <c r="GNE400" s="247"/>
      <c r="GNF400" s="247"/>
      <c r="GNG400" s="247"/>
      <c r="GNH400" s="247"/>
      <c r="GNI400" s="247"/>
      <c r="GNJ400" s="247"/>
      <c r="GNK400" s="247"/>
      <c r="GNL400" s="247"/>
      <c r="GNM400" s="247"/>
      <c r="GNN400" s="247"/>
      <c r="GNO400" s="247"/>
      <c r="GNP400" s="247"/>
      <c r="GNQ400" s="247"/>
      <c r="GNR400" s="247"/>
      <c r="GNS400" s="247"/>
      <c r="GNT400" s="247"/>
      <c r="GNU400" s="247"/>
      <c r="GNV400" s="247"/>
      <c r="GNW400" s="247"/>
      <c r="GNX400" s="247"/>
      <c r="GNY400" s="247"/>
      <c r="GNZ400" s="247"/>
      <c r="GOA400" s="247"/>
      <c r="GOB400" s="247"/>
      <c r="GOC400" s="247"/>
      <c r="GOD400" s="247"/>
      <c r="GOE400" s="247"/>
      <c r="GOF400" s="247"/>
      <c r="GOG400" s="247"/>
      <c r="GOH400" s="247"/>
      <c r="GOI400" s="247"/>
      <c r="GOJ400" s="247"/>
      <c r="GOK400" s="247"/>
      <c r="GOL400" s="247"/>
      <c r="GOM400" s="247"/>
      <c r="GON400" s="247"/>
      <c r="GOO400" s="247"/>
      <c r="GOP400" s="247"/>
      <c r="GOQ400" s="247"/>
      <c r="GOR400" s="247"/>
      <c r="GOS400" s="247"/>
      <c r="GOT400" s="247"/>
      <c r="GOU400" s="247"/>
      <c r="GOV400" s="247"/>
      <c r="GOW400" s="247"/>
      <c r="GOX400" s="247"/>
      <c r="GOY400" s="247"/>
      <c r="GOZ400" s="247"/>
      <c r="GPA400" s="247"/>
      <c r="GPB400" s="247"/>
      <c r="GPC400" s="247"/>
      <c r="GPD400" s="247"/>
      <c r="GPE400" s="247"/>
      <c r="GPF400" s="247"/>
      <c r="GPG400" s="247"/>
      <c r="GPH400" s="247"/>
      <c r="GPI400" s="247"/>
      <c r="GPJ400" s="247"/>
      <c r="GPK400" s="247"/>
      <c r="GPL400" s="247"/>
      <c r="GPM400" s="247"/>
      <c r="GPN400" s="247"/>
      <c r="GPO400" s="247"/>
      <c r="GPP400" s="247"/>
      <c r="GPQ400" s="247"/>
      <c r="GPR400" s="247"/>
      <c r="GPS400" s="247"/>
      <c r="GPT400" s="247"/>
      <c r="GPU400" s="247"/>
      <c r="GPV400" s="247"/>
      <c r="GPW400" s="247"/>
      <c r="GPX400" s="247"/>
      <c r="GPY400" s="247"/>
      <c r="GPZ400" s="247"/>
      <c r="GQA400" s="247"/>
      <c r="GQB400" s="247"/>
      <c r="GQC400" s="247"/>
      <c r="GQD400" s="247"/>
      <c r="GQE400" s="247"/>
      <c r="GQF400" s="247"/>
      <c r="GQG400" s="247"/>
      <c r="GQH400" s="247"/>
      <c r="GQI400" s="247"/>
      <c r="GQJ400" s="247"/>
      <c r="GQK400" s="247"/>
      <c r="GQL400" s="247"/>
      <c r="GQM400" s="247"/>
      <c r="GQN400" s="247"/>
      <c r="GQO400" s="247"/>
      <c r="GQP400" s="247"/>
      <c r="GQQ400" s="247"/>
      <c r="GQR400" s="247"/>
      <c r="GQS400" s="247"/>
      <c r="GQT400" s="247"/>
      <c r="GQU400" s="247"/>
      <c r="GQV400" s="247"/>
      <c r="GQW400" s="247"/>
      <c r="GQX400" s="247"/>
      <c r="GQY400" s="247"/>
      <c r="GQZ400" s="247"/>
      <c r="GRA400" s="247"/>
      <c r="GRB400" s="247"/>
      <c r="GRC400" s="247"/>
      <c r="GRD400" s="247"/>
      <c r="GRE400" s="247"/>
      <c r="GRF400" s="247"/>
      <c r="GRG400" s="247"/>
      <c r="GRH400" s="247"/>
      <c r="GRI400" s="247"/>
      <c r="GRJ400" s="247"/>
      <c r="GRK400" s="247"/>
      <c r="GRL400" s="247"/>
      <c r="GRM400" s="247"/>
      <c r="GRN400" s="247"/>
      <c r="GRO400" s="247"/>
      <c r="GRP400" s="247"/>
      <c r="GRQ400" s="247"/>
      <c r="GRR400" s="247"/>
      <c r="GRS400" s="247"/>
      <c r="GRT400" s="247"/>
      <c r="GRU400" s="247"/>
      <c r="GRV400" s="247"/>
      <c r="GRW400" s="247"/>
      <c r="GRX400" s="247"/>
      <c r="GRY400" s="247"/>
      <c r="GRZ400" s="247"/>
      <c r="GSA400" s="247"/>
      <c r="GSB400" s="247"/>
      <c r="GSC400" s="247"/>
      <c r="GSD400" s="247"/>
      <c r="GSE400" s="247"/>
      <c r="GSF400" s="247"/>
      <c r="GSG400" s="247"/>
      <c r="GSH400" s="247"/>
      <c r="GSI400" s="247"/>
      <c r="GSJ400" s="247"/>
      <c r="GSK400" s="247"/>
      <c r="GSL400" s="247"/>
      <c r="GSM400" s="247"/>
      <c r="GSN400" s="247"/>
      <c r="GSO400" s="247"/>
      <c r="GSP400" s="247"/>
      <c r="GSQ400" s="247"/>
      <c r="GSR400" s="247"/>
      <c r="GSS400" s="247"/>
      <c r="GST400" s="247"/>
      <c r="GSU400" s="247"/>
      <c r="GSV400" s="247"/>
      <c r="GSW400" s="247"/>
      <c r="GSX400" s="247"/>
      <c r="GSY400" s="247"/>
      <c r="GSZ400" s="247"/>
      <c r="GTA400" s="247"/>
      <c r="GTB400" s="247"/>
      <c r="GTC400" s="247"/>
      <c r="GTD400" s="247"/>
      <c r="GTE400" s="247"/>
      <c r="GTF400" s="247"/>
      <c r="GTG400" s="247"/>
      <c r="GTH400" s="247"/>
      <c r="GTI400" s="247"/>
      <c r="GTJ400" s="247"/>
      <c r="GTK400" s="247"/>
      <c r="GTL400" s="247"/>
      <c r="GTM400" s="247"/>
      <c r="GTN400" s="247"/>
      <c r="GTO400" s="247"/>
      <c r="GTP400" s="247"/>
      <c r="GTQ400" s="247"/>
      <c r="GTR400" s="247"/>
      <c r="GTS400" s="247"/>
      <c r="GTT400" s="247"/>
      <c r="GTU400" s="247"/>
      <c r="GTV400" s="247"/>
      <c r="GTW400" s="247"/>
      <c r="GTX400" s="247"/>
      <c r="GTY400" s="247"/>
      <c r="GTZ400" s="247"/>
      <c r="GUA400" s="247"/>
      <c r="GUB400" s="247"/>
      <c r="GUC400" s="247"/>
      <c r="GUD400" s="247"/>
      <c r="GUE400" s="247"/>
      <c r="GUF400" s="247"/>
      <c r="GUG400" s="247"/>
      <c r="GUH400" s="247"/>
      <c r="GUI400" s="247"/>
      <c r="GUJ400" s="247"/>
      <c r="GUK400" s="247"/>
      <c r="GUL400" s="247"/>
      <c r="GUM400" s="247"/>
      <c r="GUN400" s="247"/>
      <c r="GUO400" s="247"/>
      <c r="GUP400" s="247"/>
      <c r="GUQ400" s="247"/>
      <c r="GUR400" s="247"/>
      <c r="GUS400" s="247"/>
      <c r="GUT400" s="247"/>
      <c r="GUU400" s="247"/>
      <c r="GUV400" s="247"/>
      <c r="GUW400" s="247"/>
      <c r="GUX400" s="247"/>
      <c r="GUY400" s="247"/>
      <c r="GUZ400" s="247"/>
      <c r="GVA400" s="247"/>
      <c r="GVB400" s="247"/>
      <c r="GVC400" s="247"/>
      <c r="GVD400" s="247"/>
      <c r="GVE400" s="247"/>
      <c r="GVF400" s="247"/>
      <c r="GVG400" s="247"/>
      <c r="GVH400" s="247"/>
      <c r="GVI400" s="247"/>
      <c r="GVJ400" s="247"/>
      <c r="GVK400" s="247"/>
      <c r="GVL400" s="247"/>
      <c r="GVM400" s="247"/>
      <c r="GVN400" s="247"/>
      <c r="GVO400" s="247"/>
      <c r="GVP400" s="247"/>
      <c r="GVQ400" s="247"/>
      <c r="GVR400" s="247"/>
      <c r="GVS400" s="247"/>
      <c r="GVT400" s="247"/>
      <c r="GVU400" s="247"/>
      <c r="GVV400" s="247"/>
      <c r="GVW400" s="247"/>
      <c r="GVX400" s="247"/>
      <c r="GVY400" s="247"/>
      <c r="GVZ400" s="247"/>
      <c r="GWA400" s="247"/>
      <c r="GWB400" s="247"/>
      <c r="GWC400" s="247"/>
      <c r="GWD400" s="247"/>
      <c r="GWE400" s="247"/>
      <c r="GWF400" s="247"/>
      <c r="GWG400" s="247"/>
      <c r="GWH400" s="247"/>
      <c r="GWI400" s="247"/>
      <c r="GWJ400" s="247"/>
      <c r="GWK400" s="247"/>
      <c r="GWL400" s="247"/>
      <c r="GWM400" s="247"/>
      <c r="GWN400" s="247"/>
      <c r="GWO400" s="247"/>
      <c r="GWP400" s="247"/>
      <c r="GWQ400" s="247"/>
      <c r="GWR400" s="247"/>
      <c r="GWS400" s="247"/>
      <c r="GWT400" s="247"/>
      <c r="GWU400" s="247"/>
      <c r="GWV400" s="247"/>
      <c r="GWW400" s="247"/>
      <c r="GWX400" s="247"/>
      <c r="GWY400" s="247"/>
      <c r="GWZ400" s="247"/>
      <c r="GXA400" s="247"/>
      <c r="GXB400" s="247"/>
      <c r="GXC400" s="247"/>
      <c r="GXD400" s="247"/>
      <c r="GXE400" s="247"/>
      <c r="GXF400" s="247"/>
      <c r="GXG400" s="247"/>
      <c r="GXH400" s="247"/>
      <c r="GXI400" s="247"/>
      <c r="GXJ400" s="247"/>
      <c r="GXK400" s="247"/>
      <c r="GXL400" s="247"/>
      <c r="GXM400" s="247"/>
      <c r="GXN400" s="247"/>
      <c r="GXO400" s="247"/>
      <c r="GXP400" s="247"/>
      <c r="GXQ400" s="247"/>
      <c r="GXR400" s="247"/>
      <c r="GXS400" s="247"/>
      <c r="GXT400" s="247"/>
      <c r="GXU400" s="247"/>
      <c r="GXV400" s="247"/>
      <c r="GXW400" s="247"/>
      <c r="GXX400" s="247"/>
      <c r="GXY400" s="247"/>
      <c r="GXZ400" s="247"/>
      <c r="GYA400" s="247"/>
      <c r="GYB400" s="247"/>
      <c r="GYC400" s="247"/>
      <c r="GYD400" s="247"/>
      <c r="GYE400" s="247"/>
      <c r="GYF400" s="247"/>
      <c r="GYG400" s="247"/>
      <c r="GYH400" s="247"/>
      <c r="GYI400" s="247"/>
      <c r="GYJ400" s="247"/>
      <c r="GYK400" s="247"/>
      <c r="GYL400" s="247"/>
      <c r="GYM400" s="247"/>
      <c r="GYN400" s="247"/>
      <c r="GYO400" s="247"/>
      <c r="GYP400" s="247"/>
      <c r="GYQ400" s="247"/>
      <c r="GYR400" s="247"/>
      <c r="GYS400" s="247"/>
      <c r="GYT400" s="247"/>
      <c r="GYU400" s="247"/>
      <c r="GYV400" s="247"/>
      <c r="GYW400" s="247"/>
      <c r="GYX400" s="247"/>
      <c r="GYY400" s="247"/>
      <c r="GYZ400" s="247"/>
      <c r="GZA400" s="247"/>
      <c r="GZB400" s="247"/>
      <c r="GZC400" s="247"/>
      <c r="GZD400" s="247"/>
      <c r="GZE400" s="247"/>
      <c r="GZF400" s="247"/>
      <c r="GZG400" s="247"/>
      <c r="GZH400" s="247"/>
      <c r="GZI400" s="247"/>
      <c r="GZJ400" s="247"/>
      <c r="GZK400" s="247"/>
      <c r="GZL400" s="247"/>
      <c r="GZM400" s="247"/>
      <c r="GZN400" s="247"/>
      <c r="GZO400" s="247"/>
      <c r="GZP400" s="247"/>
      <c r="GZQ400" s="247"/>
      <c r="GZR400" s="247"/>
      <c r="GZS400" s="247"/>
      <c r="GZT400" s="247"/>
      <c r="GZU400" s="247"/>
      <c r="GZV400" s="247"/>
      <c r="GZW400" s="247"/>
      <c r="GZX400" s="247"/>
      <c r="GZY400" s="247"/>
      <c r="GZZ400" s="247"/>
      <c r="HAA400" s="247"/>
      <c r="HAB400" s="247"/>
      <c r="HAC400" s="247"/>
      <c r="HAD400" s="247"/>
      <c r="HAE400" s="247"/>
      <c r="HAF400" s="247"/>
      <c r="HAG400" s="247"/>
      <c r="HAH400" s="247"/>
      <c r="HAI400" s="247"/>
      <c r="HAJ400" s="247"/>
      <c r="HAK400" s="247"/>
      <c r="HAL400" s="247"/>
      <c r="HAM400" s="247"/>
      <c r="HAN400" s="247"/>
      <c r="HAO400" s="247"/>
      <c r="HAP400" s="247"/>
      <c r="HAQ400" s="247"/>
      <c r="HAR400" s="247"/>
      <c r="HAS400" s="247"/>
      <c r="HAT400" s="247"/>
      <c r="HAU400" s="247"/>
      <c r="HAV400" s="247"/>
      <c r="HAW400" s="247"/>
      <c r="HAX400" s="247"/>
      <c r="HAY400" s="247"/>
      <c r="HAZ400" s="247"/>
      <c r="HBA400" s="247"/>
      <c r="HBB400" s="247"/>
      <c r="HBC400" s="247"/>
      <c r="HBD400" s="247"/>
      <c r="HBE400" s="247"/>
      <c r="HBF400" s="247"/>
      <c r="HBG400" s="247"/>
      <c r="HBH400" s="247"/>
      <c r="HBI400" s="247"/>
      <c r="HBJ400" s="247"/>
      <c r="HBK400" s="247"/>
      <c r="HBL400" s="247"/>
      <c r="HBM400" s="247"/>
      <c r="HBN400" s="247"/>
      <c r="HBO400" s="247"/>
      <c r="HBP400" s="247"/>
      <c r="HBQ400" s="247"/>
      <c r="HBR400" s="247"/>
      <c r="HBS400" s="247"/>
      <c r="HBT400" s="247"/>
      <c r="HBU400" s="247"/>
      <c r="HBV400" s="247"/>
      <c r="HBW400" s="247"/>
      <c r="HBX400" s="247"/>
      <c r="HBY400" s="247"/>
      <c r="HBZ400" s="247"/>
      <c r="HCA400" s="247"/>
      <c r="HCB400" s="247"/>
      <c r="HCC400" s="247"/>
      <c r="HCD400" s="247"/>
      <c r="HCE400" s="247"/>
      <c r="HCF400" s="247"/>
      <c r="HCG400" s="247"/>
      <c r="HCH400" s="247"/>
      <c r="HCI400" s="247"/>
      <c r="HCJ400" s="247"/>
      <c r="HCK400" s="247"/>
      <c r="HCL400" s="247"/>
      <c r="HCM400" s="247"/>
      <c r="HCN400" s="247"/>
      <c r="HCO400" s="247"/>
      <c r="HCP400" s="247"/>
      <c r="HCQ400" s="247"/>
      <c r="HCR400" s="247"/>
      <c r="HCS400" s="247"/>
      <c r="HCT400" s="247"/>
      <c r="HCU400" s="247"/>
      <c r="HCV400" s="247"/>
      <c r="HCW400" s="247"/>
      <c r="HCX400" s="247"/>
      <c r="HCY400" s="247"/>
      <c r="HCZ400" s="247"/>
      <c r="HDA400" s="247"/>
      <c r="HDB400" s="247"/>
      <c r="HDC400" s="247"/>
      <c r="HDD400" s="247"/>
      <c r="HDE400" s="247"/>
      <c r="HDF400" s="247"/>
      <c r="HDG400" s="247"/>
      <c r="HDH400" s="247"/>
      <c r="HDI400" s="247"/>
      <c r="HDJ400" s="247"/>
      <c r="HDK400" s="247"/>
      <c r="HDL400" s="247"/>
      <c r="HDM400" s="247"/>
      <c r="HDN400" s="247"/>
      <c r="HDO400" s="247"/>
      <c r="HDP400" s="247"/>
      <c r="HDQ400" s="247"/>
      <c r="HDR400" s="247"/>
      <c r="HDS400" s="247"/>
      <c r="HDT400" s="247"/>
      <c r="HDU400" s="247"/>
      <c r="HDV400" s="247"/>
      <c r="HDW400" s="247"/>
      <c r="HDX400" s="247"/>
      <c r="HDY400" s="247"/>
      <c r="HDZ400" s="247"/>
      <c r="HEA400" s="247"/>
      <c r="HEB400" s="247"/>
      <c r="HEC400" s="247"/>
      <c r="HED400" s="247"/>
      <c r="HEE400" s="247"/>
      <c r="HEF400" s="247"/>
      <c r="HEG400" s="247"/>
      <c r="HEH400" s="247"/>
      <c r="HEI400" s="247"/>
      <c r="HEJ400" s="247"/>
      <c r="HEK400" s="247"/>
      <c r="HEL400" s="247"/>
      <c r="HEM400" s="247"/>
      <c r="HEN400" s="247"/>
      <c r="HEO400" s="247"/>
      <c r="HEP400" s="247"/>
      <c r="HEQ400" s="247"/>
      <c r="HER400" s="247"/>
      <c r="HES400" s="247"/>
      <c r="HET400" s="247"/>
      <c r="HEU400" s="247"/>
      <c r="HEV400" s="247"/>
      <c r="HEW400" s="247"/>
      <c r="HEX400" s="247"/>
      <c r="HEY400" s="247"/>
      <c r="HEZ400" s="247"/>
      <c r="HFA400" s="247"/>
      <c r="HFB400" s="247"/>
      <c r="HFC400" s="247"/>
      <c r="HFD400" s="247"/>
      <c r="HFE400" s="247"/>
      <c r="HFF400" s="247"/>
      <c r="HFG400" s="247"/>
      <c r="HFH400" s="247"/>
      <c r="HFI400" s="247"/>
      <c r="HFJ400" s="247"/>
      <c r="HFK400" s="247"/>
      <c r="HFL400" s="247"/>
      <c r="HFM400" s="247"/>
      <c r="HFN400" s="247"/>
      <c r="HFO400" s="247"/>
      <c r="HFP400" s="247"/>
      <c r="HFQ400" s="247"/>
      <c r="HFR400" s="247"/>
      <c r="HFS400" s="247"/>
      <c r="HFT400" s="247"/>
      <c r="HFU400" s="247"/>
      <c r="HFV400" s="247"/>
      <c r="HFW400" s="247"/>
      <c r="HFX400" s="247"/>
      <c r="HFY400" s="247"/>
      <c r="HFZ400" s="247"/>
      <c r="HGA400" s="247"/>
      <c r="HGB400" s="247"/>
      <c r="HGC400" s="247"/>
      <c r="HGD400" s="247"/>
      <c r="HGE400" s="247"/>
      <c r="HGF400" s="247"/>
      <c r="HGG400" s="247"/>
      <c r="HGH400" s="247"/>
      <c r="HGI400" s="247"/>
      <c r="HGJ400" s="247"/>
      <c r="HGK400" s="247"/>
      <c r="HGL400" s="247"/>
      <c r="HGM400" s="247"/>
      <c r="HGN400" s="247"/>
      <c r="HGO400" s="247"/>
      <c r="HGP400" s="247"/>
      <c r="HGQ400" s="247"/>
      <c r="HGR400" s="247"/>
      <c r="HGS400" s="247"/>
      <c r="HGT400" s="247"/>
      <c r="HGU400" s="247"/>
      <c r="HGV400" s="247"/>
      <c r="HGW400" s="247"/>
      <c r="HGX400" s="247"/>
      <c r="HGY400" s="247"/>
      <c r="HGZ400" s="247"/>
      <c r="HHA400" s="247"/>
      <c r="HHB400" s="247"/>
      <c r="HHC400" s="247"/>
      <c r="HHD400" s="247"/>
      <c r="HHE400" s="247"/>
      <c r="HHF400" s="247"/>
      <c r="HHG400" s="247"/>
      <c r="HHH400" s="247"/>
      <c r="HHI400" s="247"/>
      <c r="HHJ400" s="247"/>
      <c r="HHK400" s="247"/>
      <c r="HHL400" s="247"/>
      <c r="HHM400" s="247"/>
      <c r="HHN400" s="247"/>
      <c r="HHO400" s="247"/>
      <c r="HHP400" s="247"/>
      <c r="HHQ400" s="247"/>
      <c r="HHR400" s="247"/>
      <c r="HHS400" s="247"/>
      <c r="HHT400" s="247"/>
      <c r="HHU400" s="247"/>
      <c r="HHV400" s="247"/>
      <c r="HHW400" s="247"/>
      <c r="HHX400" s="247"/>
      <c r="HHY400" s="247"/>
      <c r="HHZ400" s="247"/>
      <c r="HIA400" s="247"/>
      <c r="HIB400" s="247"/>
      <c r="HIC400" s="247"/>
      <c r="HID400" s="247"/>
      <c r="HIE400" s="247"/>
      <c r="HIF400" s="247"/>
      <c r="HIG400" s="247"/>
      <c r="HIH400" s="247"/>
      <c r="HII400" s="247"/>
      <c r="HIJ400" s="247"/>
      <c r="HIK400" s="247"/>
      <c r="HIL400" s="247"/>
      <c r="HIM400" s="247"/>
      <c r="HIN400" s="247"/>
      <c r="HIO400" s="247"/>
      <c r="HIP400" s="247"/>
      <c r="HIQ400" s="247"/>
      <c r="HIR400" s="247"/>
      <c r="HIS400" s="247"/>
      <c r="HIT400" s="247"/>
      <c r="HIU400" s="247"/>
      <c r="HIV400" s="247"/>
      <c r="HIW400" s="247"/>
      <c r="HIX400" s="247"/>
      <c r="HIY400" s="247"/>
      <c r="HIZ400" s="247"/>
      <c r="HJA400" s="247"/>
      <c r="HJB400" s="247"/>
      <c r="HJC400" s="247"/>
      <c r="HJD400" s="247"/>
      <c r="HJE400" s="247"/>
      <c r="HJF400" s="247"/>
      <c r="HJG400" s="247"/>
      <c r="HJH400" s="247"/>
      <c r="HJI400" s="247"/>
      <c r="HJJ400" s="247"/>
      <c r="HJK400" s="247"/>
      <c r="HJL400" s="247"/>
      <c r="HJM400" s="247"/>
      <c r="HJN400" s="247"/>
      <c r="HJO400" s="247"/>
      <c r="HJP400" s="247"/>
      <c r="HJQ400" s="247"/>
      <c r="HJR400" s="247"/>
      <c r="HJS400" s="247"/>
      <c r="HJT400" s="247"/>
      <c r="HJU400" s="247"/>
      <c r="HJV400" s="247"/>
      <c r="HJW400" s="247"/>
      <c r="HJX400" s="247"/>
      <c r="HJY400" s="247"/>
      <c r="HJZ400" s="247"/>
      <c r="HKA400" s="247"/>
      <c r="HKB400" s="247"/>
      <c r="HKC400" s="247"/>
      <c r="HKD400" s="247"/>
      <c r="HKE400" s="247"/>
      <c r="HKF400" s="247"/>
      <c r="HKG400" s="247"/>
      <c r="HKH400" s="247"/>
      <c r="HKI400" s="247"/>
      <c r="HKJ400" s="247"/>
      <c r="HKK400" s="247"/>
      <c r="HKL400" s="247"/>
      <c r="HKM400" s="247"/>
      <c r="HKN400" s="247"/>
      <c r="HKO400" s="247"/>
      <c r="HKP400" s="247"/>
      <c r="HKQ400" s="247"/>
      <c r="HKR400" s="247"/>
      <c r="HKS400" s="247"/>
      <c r="HKT400" s="247"/>
      <c r="HKU400" s="247"/>
      <c r="HKV400" s="247"/>
      <c r="HKW400" s="247"/>
      <c r="HKX400" s="247"/>
      <c r="HKY400" s="247"/>
      <c r="HKZ400" s="247"/>
      <c r="HLA400" s="247"/>
      <c r="HLB400" s="247"/>
      <c r="HLC400" s="247"/>
      <c r="HLD400" s="247"/>
      <c r="HLE400" s="247"/>
      <c r="HLF400" s="247"/>
      <c r="HLG400" s="247"/>
      <c r="HLH400" s="247"/>
      <c r="HLI400" s="247"/>
      <c r="HLJ400" s="247"/>
      <c r="HLK400" s="247"/>
      <c r="HLL400" s="247"/>
      <c r="HLM400" s="247"/>
      <c r="HLN400" s="247"/>
      <c r="HLO400" s="247"/>
      <c r="HLP400" s="247"/>
      <c r="HLQ400" s="247"/>
      <c r="HLR400" s="247"/>
      <c r="HLS400" s="247"/>
      <c r="HLT400" s="247"/>
      <c r="HLU400" s="247"/>
      <c r="HLV400" s="247"/>
      <c r="HLW400" s="247"/>
      <c r="HLX400" s="247"/>
      <c r="HLY400" s="247"/>
      <c r="HLZ400" s="247"/>
      <c r="HMA400" s="247"/>
      <c r="HMB400" s="247"/>
      <c r="HMC400" s="247"/>
      <c r="HMD400" s="247"/>
      <c r="HME400" s="247"/>
      <c r="HMF400" s="247"/>
      <c r="HMG400" s="247"/>
      <c r="HMH400" s="247"/>
      <c r="HMI400" s="247"/>
      <c r="HMJ400" s="247"/>
      <c r="HMK400" s="247"/>
      <c r="HML400" s="247"/>
      <c r="HMM400" s="247"/>
      <c r="HMN400" s="247"/>
      <c r="HMO400" s="247"/>
      <c r="HMP400" s="247"/>
      <c r="HMQ400" s="247"/>
      <c r="HMR400" s="247"/>
      <c r="HMS400" s="247"/>
      <c r="HMT400" s="247"/>
      <c r="HMU400" s="247"/>
      <c r="HMV400" s="247"/>
      <c r="HMW400" s="247"/>
      <c r="HMX400" s="247"/>
      <c r="HMY400" s="247"/>
      <c r="HMZ400" s="247"/>
      <c r="HNA400" s="247"/>
      <c r="HNB400" s="247"/>
      <c r="HNC400" s="247"/>
      <c r="HND400" s="247"/>
      <c r="HNE400" s="247"/>
      <c r="HNF400" s="247"/>
      <c r="HNG400" s="247"/>
      <c r="HNH400" s="247"/>
      <c r="HNI400" s="247"/>
      <c r="HNJ400" s="247"/>
      <c r="HNK400" s="247"/>
      <c r="HNL400" s="247"/>
      <c r="HNM400" s="247"/>
      <c r="HNN400" s="247"/>
      <c r="HNO400" s="247"/>
      <c r="HNP400" s="247"/>
      <c r="HNQ400" s="247"/>
      <c r="HNR400" s="247"/>
      <c r="HNS400" s="247"/>
      <c r="HNT400" s="247"/>
      <c r="HNU400" s="247"/>
      <c r="HNV400" s="247"/>
      <c r="HNW400" s="247"/>
      <c r="HNX400" s="247"/>
      <c r="HNY400" s="247"/>
      <c r="HNZ400" s="247"/>
      <c r="HOA400" s="247"/>
      <c r="HOB400" s="247"/>
      <c r="HOC400" s="247"/>
      <c r="HOD400" s="247"/>
      <c r="HOE400" s="247"/>
      <c r="HOF400" s="247"/>
      <c r="HOG400" s="247"/>
      <c r="HOH400" s="247"/>
      <c r="HOI400" s="247"/>
      <c r="HOJ400" s="247"/>
      <c r="HOK400" s="247"/>
      <c r="HOL400" s="247"/>
      <c r="HOM400" s="247"/>
      <c r="HON400" s="247"/>
      <c r="HOO400" s="247"/>
      <c r="HOP400" s="247"/>
      <c r="HOQ400" s="247"/>
      <c r="HOR400" s="247"/>
      <c r="HOS400" s="247"/>
      <c r="HOT400" s="247"/>
      <c r="HOU400" s="247"/>
      <c r="HOV400" s="247"/>
      <c r="HOW400" s="247"/>
      <c r="HOX400" s="247"/>
      <c r="HOY400" s="247"/>
      <c r="HOZ400" s="247"/>
      <c r="HPA400" s="247"/>
      <c r="HPB400" s="247"/>
      <c r="HPC400" s="247"/>
      <c r="HPD400" s="247"/>
      <c r="HPE400" s="247"/>
      <c r="HPF400" s="247"/>
      <c r="HPG400" s="247"/>
      <c r="HPH400" s="247"/>
      <c r="HPI400" s="247"/>
      <c r="HPJ400" s="247"/>
      <c r="HPK400" s="247"/>
      <c r="HPL400" s="247"/>
      <c r="HPM400" s="247"/>
      <c r="HPN400" s="247"/>
      <c r="HPO400" s="247"/>
      <c r="HPP400" s="247"/>
      <c r="HPQ400" s="247"/>
      <c r="HPR400" s="247"/>
      <c r="HPS400" s="247"/>
      <c r="HPT400" s="247"/>
      <c r="HPU400" s="247"/>
      <c r="HPV400" s="247"/>
      <c r="HPW400" s="247"/>
      <c r="HPX400" s="247"/>
      <c r="HPY400" s="247"/>
      <c r="HPZ400" s="247"/>
      <c r="HQA400" s="247"/>
      <c r="HQB400" s="247"/>
      <c r="HQC400" s="247"/>
      <c r="HQD400" s="247"/>
      <c r="HQE400" s="247"/>
      <c r="HQF400" s="247"/>
      <c r="HQG400" s="247"/>
      <c r="HQH400" s="247"/>
      <c r="HQI400" s="247"/>
      <c r="HQJ400" s="247"/>
      <c r="HQK400" s="247"/>
      <c r="HQL400" s="247"/>
      <c r="HQM400" s="247"/>
      <c r="HQN400" s="247"/>
      <c r="HQO400" s="247"/>
      <c r="HQP400" s="247"/>
      <c r="HQQ400" s="247"/>
      <c r="HQR400" s="247"/>
      <c r="HQS400" s="247"/>
      <c r="HQT400" s="247"/>
      <c r="HQU400" s="247"/>
      <c r="HQV400" s="247"/>
      <c r="HQW400" s="247"/>
      <c r="HQX400" s="247"/>
      <c r="HQY400" s="247"/>
      <c r="HQZ400" s="247"/>
      <c r="HRA400" s="247"/>
      <c r="HRB400" s="247"/>
      <c r="HRC400" s="247"/>
      <c r="HRD400" s="247"/>
      <c r="HRE400" s="247"/>
      <c r="HRF400" s="247"/>
      <c r="HRG400" s="247"/>
      <c r="HRH400" s="247"/>
      <c r="HRI400" s="247"/>
      <c r="HRJ400" s="247"/>
      <c r="HRK400" s="247"/>
      <c r="HRL400" s="247"/>
      <c r="HRM400" s="247"/>
      <c r="HRN400" s="247"/>
      <c r="HRO400" s="247"/>
      <c r="HRP400" s="247"/>
      <c r="HRQ400" s="247"/>
      <c r="HRR400" s="247"/>
      <c r="HRS400" s="247"/>
      <c r="HRT400" s="247"/>
      <c r="HRU400" s="247"/>
      <c r="HRV400" s="247"/>
      <c r="HRW400" s="247"/>
      <c r="HRX400" s="247"/>
      <c r="HRY400" s="247"/>
      <c r="HRZ400" s="247"/>
      <c r="HSA400" s="247"/>
      <c r="HSB400" s="247"/>
      <c r="HSC400" s="247"/>
      <c r="HSD400" s="247"/>
      <c r="HSE400" s="247"/>
      <c r="HSF400" s="247"/>
      <c r="HSG400" s="247"/>
      <c r="HSH400" s="247"/>
      <c r="HSI400" s="247"/>
      <c r="HSJ400" s="247"/>
      <c r="HSK400" s="247"/>
      <c r="HSL400" s="247"/>
      <c r="HSM400" s="247"/>
      <c r="HSN400" s="247"/>
      <c r="HSO400" s="247"/>
      <c r="HSP400" s="247"/>
      <c r="HSQ400" s="247"/>
      <c r="HSR400" s="247"/>
      <c r="HSS400" s="247"/>
      <c r="HST400" s="247"/>
      <c r="HSU400" s="247"/>
      <c r="HSV400" s="247"/>
      <c r="HSW400" s="247"/>
      <c r="HSX400" s="247"/>
      <c r="HSY400" s="247"/>
      <c r="HSZ400" s="247"/>
      <c r="HTA400" s="247"/>
      <c r="HTB400" s="247"/>
      <c r="HTC400" s="247"/>
      <c r="HTD400" s="247"/>
      <c r="HTE400" s="247"/>
      <c r="HTF400" s="247"/>
      <c r="HTG400" s="247"/>
      <c r="HTH400" s="247"/>
      <c r="HTI400" s="247"/>
      <c r="HTJ400" s="247"/>
      <c r="HTK400" s="247"/>
      <c r="HTL400" s="247"/>
      <c r="HTM400" s="247"/>
      <c r="HTN400" s="247"/>
      <c r="HTO400" s="247"/>
      <c r="HTP400" s="247"/>
      <c r="HTQ400" s="247"/>
      <c r="HTR400" s="247"/>
      <c r="HTS400" s="247"/>
      <c r="HTT400" s="247"/>
      <c r="HTU400" s="247"/>
      <c r="HTV400" s="247"/>
      <c r="HTW400" s="247"/>
      <c r="HTX400" s="247"/>
      <c r="HTY400" s="247"/>
      <c r="HTZ400" s="247"/>
      <c r="HUA400" s="247"/>
      <c r="HUB400" s="247"/>
      <c r="HUC400" s="247"/>
      <c r="HUD400" s="247"/>
      <c r="HUE400" s="247"/>
      <c r="HUF400" s="247"/>
      <c r="HUG400" s="247"/>
      <c r="HUH400" s="247"/>
      <c r="HUI400" s="247"/>
      <c r="HUJ400" s="247"/>
      <c r="HUK400" s="247"/>
      <c r="HUL400" s="247"/>
      <c r="HUM400" s="247"/>
      <c r="HUN400" s="247"/>
      <c r="HUO400" s="247"/>
      <c r="HUP400" s="247"/>
      <c r="HUQ400" s="247"/>
      <c r="HUR400" s="247"/>
      <c r="HUS400" s="247"/>
      <c r="HUT400" s="247"/>
      <c r="HUU400" s="247"/>
      <c r="HUV400" s="247"/>
      <c r="HUW400" s="247"/>
      <c r="HUX400" s="247"/>
      <c r="HUY400" s="247"/>
      <c r="HUZ400" s="247"/>
      <c r="HVA400" s="247"/>
      <c r="HVB400" s="247"/>
      <c r="HVC400" s="247"/>
      <c r="HVD400" s="247"/>
      <c r="HVE400" s="247"/>
      <c r="HVF400" s="247"/>
      <c r="HVG400" s="247"/>
      <c r="HVH400" s="247"/>
      <c r="HVI400" s="247"/>
      <c r="HVJ400" s="247"/>
      <c r="HVK400" s="247"/>
      <c r="HVL400" s="247"/>
      <c r="HVM400" s="247"/>
      <c r="HVN400" s="247"/>
      <c r="HVO400" s="247"/>
      <c r="HVP400" s="247"/>
      <c r="HVQ400" s="247"/>
      <c r="HVR400" s="247"/>
      <c r="HVS400" s="247"/>
      <c r="HVT400" s="247"/>
      <c r="HVU400" s="247"/>
      <c r="HVV400" s="247"/>
      <c r="HVW400" s="247"/>
      <c r="HVX400" s="247"/>
      <c r="HVY400" s="247"/>
      <c r="HVZ400" s="247"/>
      <c r="HWA400" s="247"/>
      <c r="HWB400" s="247"/>
      <c r="HWC400" s="247"/>
      <c r="HWD400" s="247"/>
      <c r="HWE400" s="247"/>
      <c r="HWF400" s="247"/>
      <c r="HWG400" s="247"/>
      <c r="HWH400" s="247"/>
      <c r="HWI400" s="247"/>
      <c r="HWJ400" s="247"/>
      <c r="HWK400" s="247"/>
      <c r="HWL400" s="247"/>
      <c r="HWM400" s="247"/>
      <c r="HWN400" s="247"/>
      <c r="HWO400" s="247"/>
      <c r="HWP400" s="247"/>
      <c r="HWQ400" s="247"/>
      <c r="HWR400" s="247"/>
      <c r="HWS400" s="247"/>
      <c r="HWT400" s="247"/>
      <c r="HWU400" s="247"/>
      <c r="HWV400" s="247"/>
      <c r="HWW400" s="247"/>
      <c r="HWX400" s="247"/>
      <c r="HWY400" s="247"/>
      <c r="HWZ400" s="247"/>
      <c r="HXA400" s="247"/>
      <c r="HXB400" s="247"/>
      <c r="HXC400" s="247"/>
      <c r="HXD400" s="247"/>
      <c r="HXE400" s="247"/>
      <c r="HXF400" s="247"/>
      <c r="HXG400" s="247"/>
      <c r="HXH400" s="247"/>
      <c r="HXI400" s="247"/>
      <c r="HXJ400" s="247"/>
      <c r="HXK400" s="247"/>
      <c r="HXL400" s="247"/>
      <c r="HXM400" s="247"/>
      <c r="HXN400" s="247"/>
      <c r="HXO400" s="247"/>
      <c r="HXP400" s="247"/>
      <c r="HXQ400" s="247"/>
      <c r="HXR400" s="247"/>
      <c r="HXS400" s="247"/>
      <c r="HXT400" s="247"/>
      <c r="HXU400" s="247"/>
      <c r="HXV400" s="247"/>
      <c r="HXW400" s="247"/>
      <c r="HXX400" s="247"/>
      <c r="HXY400" s="247"/>
      <c r="HXZ400" s="247"/>
      <c r="HYA400" s="247"/>
      <c r="HYB400" s="247"/>
      <c r="HYC400" s="247"/>
      <c r="HYD400" s="247"/>
      <c r="HYE400" s="247"/>
      <c r="HYF400" s="247"/>
      <c r="HYG400" s="247"/>
      <c r="HYH400" s="247"/>
      <c r="HYI400" s="247"/>
      <c r="HYJ400" s="247"/>
      <c r="HYK400" s="247"/>
      <c r="HYL400" s="247"/>
      <c r="HYM400" s="247"/>
      <c r="HYN400" s="247"/>
      <c r="HYO400" s="247"/>
      <c r="HYP400" s="247"/>
      <c r="HYQ400" s="247"/>
      <c r="HYR400" s="247"/>
      <c r="HYS400" s="247"/>
      <c r="HYT400" s="247"/>
      <c r="HYU400" s="247"/>
      <c r="HYV400" s="247"/>
      <c r="HYW400" s="247"/>
      <c r="HYX400" s="247"/>
      <c r="HYY400" s="247"/>
      <c r="HYZ400" s="247"/>
      <c r="HZA400" s="247"/>
      <c r="HZB400" s="247"/>
      <c r="HZC400" s="247"/>
      <c r="HZD400" s="247"/>
      <c r="HZE400" s="247"/>
      <c r="HZF400" s="247"/>
      <c r="HZG400" s="247"/>
      <c r="HZH400" s="247"/>
      <c r="HZI400" s="247"/>
      <c r="HZJ400" s="247"/>
      <c r="HZK400" s="247"/>
      <c r="HZL400" s="247"/>
      <c r="HZM400" s="247"/>
      <c r="HZN400" s="247"/>
      <c r="HZO400" s="247"/>
      <c r="HZP400" s="247"/>
      <c r="HZQ400" s="247"/>
      <c r="HZR400" s="247"/>
      <c r="HZS400" s="247"/>
      <c r="HZT400" s="247"/>
      <c r="HZU400" s="247"/>
      <c r="HZV400" s="247"/>
      <c r="HZW400" s="247"/>
      <c r="HZX400" s="247"/>
      <c r="HZY400" s="247"/>
      <c r="HZZ400" s="247"/>
      <c r="IAA400" s="247"/>
      <c r="IAB400" s="247"/>
      <c r="IAC400" s="247"/>
      <c r="IAD400" s="247"/>
      <c r="IAE400" s="247"/>
      <c r="IAF400" s="247"/>
      <c r="IAG400" s="247"/>
      <c r="IAH400" s="247"/>
      <c r="IAI400" s="247"/>
      <c r="IAJ400" s="247"/>
      <c r="IAK400" s="247"/>
      <c r="IAL400" s="247"/>
      <c r="IAM400" s="247"/>
      <c r="IAN400" s="247"/>
      <c r="IAO400" s="247"/>
      <c r="IAP400" s="247"/>
      <c r="IAQ400" s="247"/>
      <c r="IAR400" s="247"/>
      <c r="IAS400" s="247"/>
      <c r="IAT400" s="247"/>
      <c r="IAU400" s="247"/>
      <c r="IAV400" s="247"/>
      <c r="IAW400" s="247"/>
      <c r="IAX400" s="247"/>
      <c r="IAY400" s="247"/>
      <c r="IAZ400" s="247"/>
      <c r="IBA400" s="247"/>
      <c r="IBB400" s="247"/>
      <c r="IBC400" s="247"/>
      <c r="IBD400" s="247"/>
      <c r="IBE400" s="247"/>
      <c r="IBF400" s="247"/>
      <c r="IBG400" s="247"/>
      <c r="IBH400" s="247"/>
      <c r="IBI400" s="247"/>
      <c r="IBJ400" s="247"/>
      <c r="IBK400" s="247"/>
      <c r="IBL400" s="247"/>
      <c r="IBM400" s="247"/>
      <c r="IBN400" s="247"/>
      <c r="IBO400" s="247"/>
      <c r="IBP400" s="247"/>
      <c r="IBQ400" s="247"/>
      <c r="IBR400" s="247"/>
      <c r="IBS400" s="247"/>
      <c r="IBT400" s="247"/>
      <c r="IBU400" s="247"/>
      <c r="IBV400" s="247"/>
      <c r="IBW400" s="247"/>
      <c r="IBX400" s="247"/>
      <c r="IBY400" s="247"/>
      <c r="IBZ400" s="247"/>
      <c r="ICA400" s="247"/>
      <c r="ICB400" s="247"/>
      <c r="ICC400" s="247"/>
      <c r="ICD400" s="247"/>
      <c r="ICE400" s="247"/>
      <c r="ICF400" s="247"/>
      <c r="ICG400" s="247"/>
      <c r="ICH400" s="247"/>
      <c r="ICI400" s="247"/>
      <c r="ICJ400" s="247"/>
      <c r="ICK400" s="247"/>
      <c r="ICL400" s="247"/>
      <c r="ICM400" s="247"/>
      <c r="ICN400" s="247"/>
      <c r="ICO400" s="247"/>
      <c r="ICP400" s="247"/>
      <c r="ICQ400" s="247"/>
      <c r="ICR400" s="247"/>
      <c r="ICS400" s="247"/>
      <c r="ICT400" s="247"/>
      <c r="ICU400" s="247"/>
      <c r="ICV400" s="247"/>
      <c r="ICW400" s="247"/>
      <c r="ICX400" s="247"/>
      <c r="ICY400" s="247"/>
      <c r="ICZ400" s="247"/>
      <c r="IDA400" s="247"/>
      <c r="IDB400" s="247"/>
      <c r="IDC400" s="247"/>
      <c r="IDD400" s="247"/>
      <c r="IDE400" s="247"/>
      <c r="IDF400" s="247"/>
      <c r="IDG400" s="247"/>
      <c r="IDH400" s="247"/>
      <c r="IDI400" s="247"/>
      <c r="IDJ400" s="247"/>
      <c r="IDK400" s="247"/>
      <c r="IDL400" s="247"/>
      <c r="IDM400" s="247"/>
      <c r="IDN400" s="247"/>
      <c r="IDO400" s="247"/>
      <c r="IDP400" s="247"/>
      <c r="IDQ400" s="247"/>
      <c r="IDR400" s="247"/>
      <c r="IDS400" s="247"/>
      <c r="IDT400" s="247"/>
      <c r="IDU400" s="247"/>
      <c r="IDV400" s="247"/>
      <c r="IDW400" s="247"/>
      <c r="IDX400" s="247"/>
      <c r="IDY400" s="247"/>
      <c r="IDZ400" s="247"/>
      <c r="IEA400" s="247"/>
      <c r="IEB400" s="247"/>
      <c r="IEC400" s="247"/>
      <c r="IED400" s="247"/>
      <c r="IEE400" s="247"/>
      <c r="IEF400" s="247"/>
      <c r="IEG400" s="247"/>
      <c r="IEH400" s="247"/>
      <c r="IEI400" s="247"/>
      <c r="IEJ400" s="247"/>
      <c r="IEK400" s="247"/>
      <c r="IEL400" s="247"/>
      <c r="IEM400" s="247"/>
      <c r="IEN400" s="247"/>
      <c r="IEO400" s="247"/>
      <c r="IEP400" s="247"/>
      <c r="IEQ400" s="247"/>
      <c r="IER400" s="247"/>
      <c r="IES400" s="247"/>
      <c r="IET400" s="247"/>
      <c r="IEU400" s="247"/>
      <c r="IEV400" s="247"/>
      <c r="IEW400" s="247"/>
      <c r="IEX400" s="247"/>
      <c r="IEY400" s="247"/>
      <c r="IEZ400" s="247"/>
      <c r="IFA400" s="247"/>
      <c r="IFB400" s="247"/>
      <c r="IFC400" s="247"/>
      <c r="IFD400" s="247"/>
      <c r="IFE400" s="247"/>
      <c r="IFF400" s="247"/>
      <c r="IFG400" s="247"/>
      <c r="IFH400" s="247"/>
      <c r="IFI400" s="247"/>
      <c r="IFJ400" s="247"/>
      <c r="IFK400" s="247"/>
      <c r="IFL400" s="247"/>
      <c r="IFM400" s="247"/>
      <c r="IFN400" s="247"/>
      <c r="IFO400" s="247"/>
      <c r="IFP400" s="247"/>
      <c r="IFQ400" s="247"/>
      <c r="IFR400" s="247"/>
      <c r="IFS400" s="247"/>
      <c r="IFT400" s="247"/>
      <c r="IFU400" s="247"/>
      <c r="IFV400" s="247"/>
      <c r="IFW400" s="247"/>
      <c r="IFX400" s="247"/>
      <c r="IFY400" s="247"/>
      <c r="IFZ400" s="247"/>
      <c r="IGA400" s="247"/>
      <c r="IGB400" s="247"/>
      <c r="IGC400" s="247"/>
      <c r="IGD400" s="247"/>
      <c r="IGE400" s="247"/>
      <c r="IGF400" s="247"/>
      <c r="IGG400" s="247"/>
      <c r="IGH400" s="247"/>
      <c r="IGI400" s="247"/>
      <c r="IGJ400" s="247"/>
      <c r="IGK400" s="247"/>
      <c r="IGL400" s="247"/>
      <c r="IGM400" s="247"/>
      <c r="IGN400" s="247"/>
      <c r="IGO400" s="247"/>
      <c r="IGP400" s="247"/>
      <c r="IGQ400" s="247"/>
      <c r="IGR400" s="247"/>
      <c r="IGS400" s="247"/>
      <c r="IGT400" s="247"/>
      <c r="IGU400" s="247"/>
      <c r="IGV400" s="247"/>
      <c r="IGW400" s="247"/>
      <c r="IGX400" s="247"/>
      <c r="IGY400" s="247"/>
      <c r="IGZ400" s="247"/>
      <c r="IHA400" s="247"/>
      <c r="IHB400" s="247"/>
      <c r="IHC400" s="247"/>
      <c r="IHD400" s="247"/>
      <c r="IHE400" s="247"/>
      <c r="IHF400" s="247"/>
      <c r="IHG400" s="247"/>
      <c r="IHH400" s="247"/>
      <c r="IHI400" s="247"/>
      <c r="IHJ400" s="247"/>
      <c r="IHK400" s="247"/>
      <c r="IHL400" s="247"/>
      <c r="IHM400" s="247"/>
      <c r="IHN400" s="247"/>
      <c r="IHO400" s="247"/>
      <c r="IHP400" s="247"/>
      <c r="IHQ400" s="247"/>
      <c r="IHR400" s="247"/>
      <c r="IHS400" s="247"/>
      <c r="IHT400" s="247"/>
      <c r="IHU400" s="247"/>
      <c r="IHV400" s="247"/>
      <c r="IHW400" s="247"/>
      <c r="IHX400" s="247"/>
      <c r="IHY400" s="247"/>
      <c r="IHZ400" s="247"/>
      <c r="IIA400" s="247"/>
      <c r="IIB400" s="247"/>
      <c r="IIC400" s="247"/>
      <c r="IID400" s="247"/>
      <c r="IIE400" s="247"/>
      <c r="IIF400" s="247"/>
      <c r="IIG400" s="247"/>
      <c r="IIH400" s="247"/>
      <c r="III400" s="247"/>
      <c r="IIJ400" s="247"/>
      <c r="IIK400" s="247"/>
      <c r="IIL400" s="247"/>
      <c r="IIM400" s="247"/>
      <c r="IIN400" s="247"/>
      <c r="IIO400" s="247"/>
      <c r="IIP400" s="247"/>
      <c r="IIQ400" s="247"/>
      <c r="IIR400" s="247"/>
      <c r="IIS400" s="247"/>
      <c r="IIT400" s="247"/>
      <c r="IIU400" s="247"/>
      <c r="IIV400" s="247"/>
      <c r="IIW400" s="247"/>
      <c r="IIX400" s="247"/>
      <c r="IIY400" s="247"/>
      <c r="IIZ400" s="247"/>
      <c r="IJA400" s="247"/>
      <c r="IJB400" s="247"/>
      <c r="IJC400" s="247"/>
      <c r="IJD400" s="247"/>
      <c r="IJE400" s="247"/>
      <c r="IJF400" s="247"/>
      <c r="IJG400" s="247"/>
      <c r="IJH400" s="247"/>
      <c r="IJI400" s="247"/>
      <c r="IJJ400" s="247"/>
      <c r="IJK400" s="247"/>
      <c r="IJL400" s="247"/>
      <c r="IJM400" s="247"/>
      <c r="IJN400" s="247"/>
      <c r="IJO400" s="247"/>
      <c r="IJP400" s="247"/>
      <c r="IJQ400" s="247"/>
      <c r="IJR400" s="247"/>
      <c r="IJS400" s="247"/>
      <c r="IJT400" s="247"/>
      <c r="IJU400" s="247"/>
      <c r="IJV400" s="247"/>
      <c r="IJW400" s="247"/>
      <c r="IJX400" s="247"/>
      <c r="IJY400" s="247"/>
      <c r="IJZ400" s="247"/>
      <c r="IKA400" s="247"/>
      <c r="IKB400" s="247"/>
      <c r="IKC400" s="247"/>
      <c r="IKD400" s="247"/>
      <c r="IKE400" s="247"/>
      <c r="IKF400" s="247"/>
      <c r="IKG400" s="247"/>
      <c r="IKH400" s="247"/>
      <c r="IKI400" s="247"/>
      <c r="IKJ400" s="247"/>
      <c r="IKK400" s="247"/>
      <c r="IKL400" s="247"/>
      <c r="IKM400" s="247"/>
      <c r="IKN400" s="247"/>
      <c r="IKO400" s="247"/>
      <c r="IKP400" s="247"/>
      <c r="IKQ400" s="247"/>
      <c r="IKR400" s="247"/>
      <c r="IKS400" s="247"/>
      <c r="IKT400" s="247"/>
      <c r="IKU400" s="247"/>
      <c r="IKV400" s="247"/>
      <c r="IKW400" s="247"/>
      <c r="IKX400" s="247"/>
      <c r="IKY400" s="247"/>
      <c r="IKZ400" s="247"/>
      <c r="ILA400" s="247"/>
      <c r="ILB400" s="247"/>
      <c r="ILC400" s="247"/>
      <c r="ILD400" s="247"/>
      <c r="ILE400" s="247"/>
      <c r="ILF400" s="247"/>
      <c r="ILG400" s="247"/>
      <c r="ILH400" s="247"/>
      <c r="ILI400" s="247"/>
      <c r="ILJ400" s="247"/>
      <c r="ILK400" s="247"/>
      <c r="ILL400" s="247"/>
      <c r="ILM400" s="247"/>
      <c r="ILN400" s="247"/>
      <c r="ILO400" s="247"/>
      <c r="ILP400" s="247"/>
      <c r="ILQ400" s="247"/>
      <c r="ILR400" s="247"/>
      <c r="ILS400" s="247"/>
      <c r="ILT400" s="247"/>
      <c r="ILU400" s="247"/>
      <c r="ILV400" s="247"/>
      <c r="ILW400" s="247"/>
      <c r="ILX400" s="247"/>
      <c r="ILY400" s="247"/>
      <c r="ILZ400" s="247"/>
      <c r="IMA400" s="247"/>
      <c r="IMB400" s="247"/>
      <c r="IMC400" s="247"/>
      <c r="IMD400" s="247"/>
      <c r="IME400" s="247"/>
      <c r="IMF400" s="247"/>
      <c r="IMG400" s="247"/>
      <c r="IMH400" s="247"/>
      <c r="IMI400" s="247"/>
      <c r="IMJ400" s="247"/>
      <c r="IMK400" s="247"/>
      <c r="IML400" s="247"/>
      <c r="IMM400" s="247"/>
      <c r="IMN400" s="247"/>
      <c r="IMO400" s="247"/>
      <c r="IMP400" s="247"/>
      <c r="IMQ400" s="247"/>
      <c r="IMR400" s="247"/>
      <c r="IMS400" s="247"/>
      <c r="IMT400" s="247"/>
      <c r="IMU400" s="247"/>
      <c r="IMV400" s="247"/>
      <c r="IMW400" s="247"/>
      <c r="IMX400" s="247"/>
      <c r="IMY400" s="247"/>
      <c r="IMZ400" s="247"/>
      <c r="INA400" s="247"/>
      <c r="INB400" s="247"/>
      <c r="INC400" s="247"/>
      <c r="IND400" s="247"/>
      <c r="INE400" s="247"/>
      <c r="INF400" s="247"/>
      <c r="ING400" s="247"/>
      <c r="INH400" s="247"/>
      <c r="INI400" s="247"/>
      <c r="INJ400" s="247"/>
      <c r="INK400" s="247"/>
      <c r="INL400" s="247"/>
      <c r="INM400" s="247"/>
      <c r="INN400" s="247"/>
      <c r="INO400" s="247"/>
      <c r="INP400" s="247"/>
      <c r="INQ400" s="247"/>
      <c r="INR400" s="247"/>
      <c r="INS400" s="247"/>
      <c r="INT400" s="247"/>
      <c r="INU400" s="247"/>
      <c r="INV400" s="247"/>
      <c r="INW400" s="247"/>
      <c r="INX400" s="247"/>
      <c r="INY400" s="247"/>
      <c r="INZ400" s="247"/>
      <c r="IOA400" s="247"/>
      <c r="IOB400" s="247"/>
      <c r="IOC400" s="247"/>
      <c r="IOD400" s="247"/>
      <c r="IOE400" s="247"/>
      <c r="IOF400" s="247"/>
      <c r="IOG400" s="247"/>
      <c r="IOH400" s="247"/>
      <c r="IOI400" s="247"/>
      <c r="IOJ400" s="247"/>
      <c r="IOK400" s="247"/>
      <c r="IOL400" s="247"/>
      <c r="IOM400" s="247"/>
      <c r="ION400" s="247"/>
      <c r="IOO400" s="247"/>
      <c r="IOP400" s="247"/>
      <c r="IOQ400" s="247"/>
      <c r="IOR400" s="247"/>
      <c r="IOS400" s="247"/>
      <c r="IOT400" s="247"/>
      <c r="IOU400" s="247"/>
      <c r="IOV400" s="247"/>
      <c r="IOW400" s="247"/>
      <c r="IOX400" s="247"/>
      <c r="IOY400" s="247"/>
      <c r="IOZ400" s="247"/>
      <c r="IPA400" s="247"/>
      <c r="IPB400" s="247"/>
      <c r="IPC400" s="247"/>
      <c r="IPD400" s="247"/>
      <c r="IPE400" s="247"/>
      <c r="IPF400" s="247"/>
      <c r="IPG400" s="247"/>
      <c r="IPH400" s="247"/>
      <c r="IPI400" s="247"/>
      <c r="IPJ400" s="247"/>
      <c r="IPK400" s="247"/>
      <c r="IPL400" s="247"/>
      <c r="IPM400" s="247"/>
      <c r="IPN400" s="247"/>
      <c r="IPO400" s="247"/>
      <c r="IPP400" s="247"/>
      <c r="IPQ400" s="247"/>
      <c r="IPR400" s="247"/>
      <c r="IPS400" s="247"/>
      <c r="IPT400" s="247"/>
      <c r="IPU400" s="247"/>
      <c r="IPV400" s="247"/>
      <c r="IPW400" s="247"/>
      <c r="IPX400" s="247"/>
      <c r="IPY400" s="247"/>
      <c r="IPZ400" s="247"/>
      <c r="IQA400" s="247"/>
      <c r="IQB400" s="247"/>
      <c r="IQC400" s="247"/>
      <c r="IQD400" s="247"/>
      <c r="IQE400" s="247"/>
      <c r="IQF400" s="247"/>
      <c r="IQG400" s="247"/>
      <c r="IQH400" s="247"/>
      <c r="IQI400" s="247"/>
      <c r="IQJ400" s="247"/>
      <c r="IQK400" s="247"/>
      <c r="IQL400" s="247"/>
      <c r="IQM400" s="247"/>
      <c r="IQN400" s="247"/>
      <c r="IQO400" s="247"/>
      <c r="IQP400" s="247"/>
      <c r="IQQ400" s="247"/>
      <c r="IQR400" s="247"/>
      <c r="IQS400" s="247"/>
      <c r="IQT400" s="247"/>
      <c r="IQU400" s="247"/>
      <c r="IQV400" s="247"/>
      <c r="IQW400" s="247"/>
      <c r="IQX400" s="247"/>
      <c r="IQY400" s="247"/>
      <c r="IQZ400" s="247"/>
      <c r="IRA400" s="247"/>
      <c r="IRB400" s="247"/>
      <c r="IRC400" s="247"/>
      <c r="IRD400" s="247"/>
      <c r="IRE400" s="247"/>
      <c r="IRF400" s="247"/>
      <c r="IRG400" s="247"/>
      <c r="IRH400" s="247"/>
      <c r="IRI400" s="247"/>
      <c r="IRJ400" s="247"/>
      <c r="IRK400" s="247"/>
      <c r="IRL400" s="247"/>
      <c r="IRM400" s="247"/>
      <c r="IRN400" s="247"/>
      <c r="IRO400" s="247"/>
      <c r="IRP400" s="247"/>
      <c r="IRQ400" s="247"/>
      <c r="IRR400" s="247"/>
      <c r="IRS400" s="247"/>
      <c r="IRT400" s="247"/>
      <c r="IRU400" s="247"/>
      <c r="IRV400" s="247"/>
      <c r="IRW400" s="247"/>
      <c r="IRX400" s="247"/>
      <c r="IRY400" s="247"/>
      <c r="IRZ400" s="247"/>
      <c r="ISA400" s="247"/>
      <c r="ISB400" s="247"/>
      <c r="ISC400" s="247"/>
      <c r="ISD400" s="247"/>
      <c r="ISE400" s="247"/>
      <c r="ISF400" s="247"/>
      <c r="ISG400" s="247"/>
      <c r="ISH400" s="247"/>
      <c r="ISI400" s="247"/>
      <c r="ISJ400" s="247"/>
      <c r="ISK400" s="247"/>
      <c r="ISL400" s="247"/>
      <c r="ISM400" s="247"/>
      <c r="ISN400" s="247"/>
      <c r="ISO400" s="247"/>
      <c r="ISP400" s="247"/>
      <c r="ISQ400" s="247"/>
      <c r="ISR400" s="247"/>
      <c r="ISS400" s="247"/>
      <c r="IST400" s="247"/>
      <c r="ISU400" s="247"/>
      <c r="ISV400" s="247"/>
      <c r="ISW400" s="247"/>
      <c r="ISX400" s="247"/>
      <c r="ISY400" s="247"/>
      <c r="ISZ400" s="247"/>
      <c r="ITA400" s="247"/>
      <c r="ITB400" s="247"/>
      <c r="ITC400" s="247"/>
      <c r="ITD400" s="247"/>
      <c r="ITE400" s="247"/>
      <c r="ITF400" s="247"/>
      <c r="ITG400" s="247"/>
      <c r="ITH400" s="247"/>
      <c r="ITI400" s="247"/>
      <c r="ITJ400" s="247"/>
      <c r="ITK400" s="247"/>
      <c r="ITL400" s="247"/>
      <c r="ITM400" s="247"/>
      <c r="ITN400" s="247"/>
      <c r="ITO400" s="247"/>
      <c r="ITP400" s="247"/>
      <c r="ITQ400" s="247"/>
      <c r="ITR400" s="247"/>
      <c r="ITS400" s="247"/>
      <c r="ITT400" s="247"/>
      <c r="ITU400" s="247"/>
      <c r="ITV400" s="247"/>
      <c r="ITW400" s="247"/>
      <c r="ITX400" s="247"/>
      <c r="ITY400" s="247"/>
      <c r="ITZ400" s="247"/>
      <c r="IUA400" s="247"/>
      <c r="IUB400" s="247"/>
      <c r="IUC400" s="247"/>
      <c r="IUD400" s="247"/>
      <c r="IUE400" s="247"/>
      <c r="IUF400" s="247"/>
      <c r="IUG400" s="247"/>
      <c r="IUH400" s="247"/>
      <c r="IUI400" s="247"/>
      <c r="IUJ400" s="247"/>
      <c r="IUK400" s="247"/>
      <c r="IUL400" s="247"/>
      <c r="IUM400" s="247"/>
      <c r="IUN400" s="247"/>
      <c r="IUO400" s="247"/>
      <c r="IUP400" s="247"/>
      <c r="IUQ400" s="247"/>
      <c r="IUR400" s="247"/>
      <c r="IUS400" s="247"/>
      <c r="IUT400" s="247"/>
      <c r="IUU400" s="247"/>
      <c r="IUV400" s="247"/>
      <c r="IUW400" s="247"/>
      <c r="IUX400" s="247"/>
      <c r="IUY400" s="247"/>
      <c r="IUZ400" s="247"/>
      <c r="IVA400" s="247"/>
      <c r="IVB400" s="247"/>
      <c r="IVC400" s="247"/>
      <c r="IVD400" s="247"/>
      <c r="IVE400" s="247"/>
      <c r="IVF400" s="247"/>
      <c r="IVG400" s="247"/>
      <c r="IVH400" s="247"/>
      <c r="IVI400" s="247"/>
      <c r="IVJ400" s="247"/>
      <c r="IVK400" s="247"/>
      <c r="IVL400" s="247"/>
      <c r="IVM400" s="247"/>
      <c r="IVN400" s="247"/>
      <c r="IVO400" s="247"/>
      <c r="IVP400" s="247"/>
      <c r="IVQ400" s="247"/>
      <c r="IVR400" s="247"/>
      <c r="IVS400" s="247"/>
      <c r="IVT400" s="247"/>
      <c r="IVU400" s="247"/>
      <c r="IVV400" s="247"/>
      <c r="IVW400" s="247"/>
      <c r="IVX400" s="247"/>
      <c r="IVY400" s="247"/>
      <c r="IVZ400" s="247"/>
      <c r="IWA400" s="247"/>
      <c r="IWB400" s="247"/>
      <c r="IWC400" s="247"/>
      <c r="IWD400" s="247"/>
      <c r="IWE400" s="247"/>
      <c r="IWF400" s="247"/>
      <c r="IWG400" s="247"/>
      <c r="IWH400" s="247"/>
      <c r="IWI400" s="247"/>
      <c r="IWJ400" s="247"/>
      <c r="IWK400" s="247"/>
      <c r="IWL400" s="247"/>
      <c r="IWM400" s="247"/>
      <c r="IWN400" s="247"/>
      <c r="IWO400" s="247"/>
      <c r="IWP400" s="247"/>
      <c r="IWQ400" s="247"/>
      <c r="IWR400" s="247"/>
      <c r="IWS400" s="247"/>
      <c r="IWT400" s="247"/>
      <c r="IWU400" s="247"/>
      <c r="IWV400" s="247"/>
      <c r="IWW400" s="247"/>
      <c r="IWX400" s="247"/>
      <c r="IWY400" s="247"/>
      <c r="IWZ400" s="247"/>
      <c r="IXA400" s="247"/>
      <c r="IXB400" s="247"/>
      <c r="IXC400" s="247"/>
      <c r="IXD400" s="247"/>
      <c r="IXE400" s="247"/>
      <c r="IXF400" s="247"/>
      <c r="IXG400" s="247"/>
      <c r="IXH400" s="247"/>
      <c r="IXI400" s="247"/>
      <c r="IXJ400" s="247"/>
      <c r="IXK400" s="247"/>
      <c r="IXL400" s="247"/>
      <c r="IXM400" s="247"/>
      <c r="IXN400" s="247"/>
      <c r="IXO400" s="247"/>
      <c r="IXP400" s="247"/>
      <c r="IXQ400" s="247"/>
      <c r="IXR400" s="247"/>
      <c r="IXS400" s="247"/>
      <c r="IXT400" s="247"/>
      <c r="IXU400" s="247"/>
      <c r="IXV400" s="247"/>
      <c r="IXW400" s="247"/>
      <c r="IXX400" s="247"/>
      <c r="IXY400" s="247"/>
      <c r="IXZ400" s="247"/>
      <c r="IYA400" s="247"/>
      <c r="IYB400" s="247"/>
      <c r="IYC400" s="247"/>
      <c r="IYD400" s="247"/>
      <c r="IYE400" s="247"/>
      <c r="IYF400" s="247"/>
      <c r="IYG400" s="247"/>
      <c r="IYH400" s="247"/>
      <c r="IYI400" s="247"/>
      <c r="IYJ400" s="247"/>
      <c r="IYK400" s="247"/>
      <c r="IYL400" s="247"/>
      <c r="IYM400" s="247"/>
      <c r="IYN400" s="247"/>
      <c r="IYO400" s="247"/>
      <c r="IYP400" s="247"/>
      <c r="IYQ400" s="247"/>
      <c r="IYR400" s="247"/>
      <c r="IYS400" s="247"/>
      <c r="IYT400" s="247"/>
      <c r="IYU400" s="247"/>
      <c r="IYV400" s="247"/>
      <c r="IYW400" s="247"/>
      <c r="IYX400" s="247"/>
      <c r="IYY400" s="247"/>
      <c r="IYZ400" s="247"/>
      <c r="IZA400" s="247"/>
      <c r="IZB400" s="247"/>
      <c r="IZC400" s="247"/>
      <c r="IZD400" s="247"/>
      <c r="IZE400" s="247"/>
      <c r="IZF400" s="247"/>
      <c r="IZG400" s="247"/>
      <c r="IZH400" s="247"/>
      <c r="IZI400" s="247"/>
      <c r="IZJ400" s="247"/>
      <c r="IZK400" s="247"/>
      <c r="IZL400" s="247"/>
      <c r="IZM400" s="247"/>
      <c r="IZN400" s="247"/>
      <c r="IZO400" s="247"/>
      <c r="IZP400" s="247"/>
      <c r="IZQ400" s="247"/>
      <c r="IZR400" s="247"/>
      <c r="IZS400" s="247"/>
      <c r="IZT400" s="247"/>
      <c r="IZU400" s="247"/>
      <c r="IZV400" s="247"/>
      <c r="IZW400" s="247"/>
      <c r="IZX400" s="247"/>
      <c r="IZY400" s="247"/>
      <c r="IZZ400" s="247"/>
      <c r="JAA400" s="247"/>
      <c r="JAB400" s="247"/>
      <c r="JAC400" s="247"/>
      <c r="JAD400" s="247"/>
      <c r="JAE400" s="247"/>
      <c r="JAF400" s="247"/>
      <c r="JAG400" s="247"/>
      <c r="JAH400" s="247"/>
      <c r="JAI400" s="247"/>
      <c r="JAJ400" s="247"/>
      <c r="JAK400" s="247"/>
      <c r="JAL400" s="247"/>
      <c r="JAM400" s="247"/>
      <c r="JAN400" s="247"/>
      <c r="JAO400" s="247"/>
      <c r="JAP400" s="247"/>
      <c r="JAQ400" s="247"/>
      <c r="JAR400" s="247"/>
      <c r="JAS400" s="247"/>
      <c r="JAT400" s="247"/>
      <c r="JAU400" s="247"/>
      <c r="JAV400" s="247"/>
      <c r="JAW400" s="247"/>
      <c r="JAX400" s="247"/>
      <c r="JAY400" s="247"/>
      <c r="JAZ400" s="247"/>
      <c r="JBA400" s="247"/>
      <c r="JBB400" s="247"/>
      <c r="JBC400" s="247"/>
      <c r="JBD400" s="247"/>
      <c r="JBE400" s="247"/>
      <c r="JBF400" s="247"/>
      <c r="JBG400" s="247"/>
      <c r="JBH400" s="247"/>
      <c r="JBI400" s="247"/>
      <c r="JBJ400" s="247"/>
      <c r="JBK400" s="247"/>
      <c r="JBL400" s="247"/>
      <c r="JBM400" s="247"/>
      <c r="JBN400" s="247"/>
      <c r="JBO400" s="247"/>
      <c r="JBP400" s="247"/>
      <c r="JBQ400" s="247"/>
      <c r="JBR400" s="247"/>
      <c r="JBS400" s="247"/>
      <c r="JBT400" s="247"/>
      <c r="JBU400" s="247"/>
      <c r="JBV400" s="247"/>
      <c r="JBW400" s="247"/>
      <c r="JBX400" s="247"/>
      <c r="JBY400" s="247"/>
      <c r="JBZ400" s="247"/>
      <c r="JCA400" s="247"/>
      <c r="JCB400" s="247"/>
      <c r="JCC400" s="247"/>
      <c r="JCD400" s="247"/>
      <c r="JCE400" s="247"/>
      <c r="JCF400" s="247"/>
      <c r="JCG400" s="247"/>
      <c r="JCH400" s="247"/>
      <c r="JCI400" s="247"/>
      <c r="JCJ400" s="247"/>
      <c r="JCK400" s="247"/>
      <c r="JCL400" s="247"/>
      <c r="JCM400" s="247"/>
      <c r="JCN400" s="247"/>
      <c r="JCO400" s="247"/>
      <c r="JCP400" s="247"/>
      <c r="JCQ400" s="247"/>
      <c r="JCR400" s="247"/>
      <c r="JCS400" s="247"/>
      <c r="JCT400" s="247"/>
      <c r="JCU400" s="247"/>
      <c r="JCV400" s="247"/>
      <c r="JCW400" s="247"/>
      <c r="JCX400" s="247"/>
      <c r="JCY400" s="247"/>
      <c r="JCZ400" s="247"/>
      <c r="JDA400" s="247"/>
      <c r="JDB400" s="247"/>
      <c r="JDC400" s="247"/>
      <c r="JDD400" s="247"/>
      <c r="JDE400" s="247"/>
      <c r="JDF400" s="247"/>
      <c r="JDG400" s="247"/>
      <c r="JDH400" s="247"/>
      <c r="JDI400" s="247"/>
      <c r="JDJ400" s="247"/>
      <c r="JDK400" s="247"/>
      <c r="JDL400" s="247"/>
      <c r="JDM400" s="247"/>
      <c r="JDN400" s="247"/>
      <c r="JDO400" s="247"/>
      <c r="JDP400" s="247"/>
      <c r="JDQ400" s="247"/>
      <c r="JDR400" s="247"/>
      <c r="JDS400" s="247"/>
      <c r="JDT400" s="247"/>
      <c r="JDU400" s="247"/>
      <c r="JDV400" s="247"/>
      <c r="JDW400" s="247"/>
      <c r="JDX400" s="247"/>
      <c r="JDY400" s="247"/>
      <c r="JDZ400" s="247"/>
      <c r="JEA400" s="247"/>
      <c r="JEB400" s="247"/>
      <c r="JEC400" s="247"/>
      <c r="JED400" s="247"/>
      <c r="JEE400" s="247"/>
      <c r="JEF400" s="247"/>
      <c r="JEG400" s="247"/>
      <c r="JEH400" s="247"/>
      <c r="JEI400" s="247"/>
      <c r="JEJ400" s="247"/>
      <c r="JEK400" s="247"/>
      <c r="JEL400" s="247"/>
      <c r="JEM400" s="247"/>
      <c r="JEN400" s="247"/>
      <c r="JEO400" s="247"/>
      <c r="JEP400" s="247"/>
      <c r="JEQ400" s="247"/>
      <c r="JER400" s="247"/>
      <c r="JES400" s="247"/>
      <c r="JET400" s="247"/>
      <c r="JEU400" s="247"/>
      <c r="JEV400" s="247"/>
      <c r="JEW400" s="247"/>
      <c r="JEX400" s="247"/>
      <c r="JEY400" s="247"/>
      <c r="JEZ400" s="247"/>
      <c r="JFA400" s="247"/>
      <c r="JFB400" s="247"/>
      <c r="JFC400" s="247"/>
      <c r="JFD400" s="247"/>
      <c r="JFE400" s="247"/>
      <c r="JFF400" s="247"/>
      <c r="JFG400" s="247"/>
      <c r="JFH400" s="247"/>
      <c r="JFI400" s="247"/>
      <c r="JFJ400" s="247"/>
      <c r="JFK400" s="247"/>
      <c r="JFL400" s="247"/>
      <c r="JFM400" s="247"/>
      <c r="JFN400" s="247"/>
      <c r="JFO400" s="247"/>
      <c r="JFP400" s="247"/>
      <c r="JFQ400" s="247"/>
      <c r="JFR400" s="247"/>
      <c r="JFS400" s="247"/>
      <c r="JFT400" s="247"/>
      <c r="JFU400" s="247"/>
      <c r="JFV400" s="247"/>
      <c r="JFW400" s="247"/>
      <c r="JFX400" s="247"/>
      <c r="JFY400" s="247"/>
      <c r="JFZ400" s="247"/>
      <c r="JGA400" s="247"/>
      <c r="JGB400" s="247"/>
      <c r="JGC400" s="247"/>
      <c r="JGD400" s="247"/>
      <c r="JGE400" s="247"/>
      <c r="JGF400" s="247"/>
      <c r="JGG400" s="247"/>
      <c r="JGH400" s="247"/>
      <c r="JGI400" s="247"/>
      <c r="JGJ400" s="247"/>
      <c r="JGK400" s="247"/>
      <c r="JGL400" s="247"/>
      <c r="JGM400" s="247"/>
      <c r="JGN400" s="247"/>
      <c r="JGO400" s="247"/>
      <c r="JGP400" s="247"/>
      <c r="JGQ400" s="247"/>
      <c r="JGR400" s="247"/>
      <c r="JGS400" s="247"/>
      <c r="JGT400" s="247"/>
      <c r="JGU400" s="247"/>
      <c r="JGV400" s="247"/>
      <c r="JGW400" s="247"/>
      <c r="JGX400" s="247"/>
      <c r="JGY400" s="247"/>
      <c r="JGZ400" s="247"/>
      <c r="JHA400" s="247"/>
      <c r="JHB400" s="247"/>
      <c r="JHC400" s="247"/>
      <c r="JHD400" s="247"/>
      <c r="JHE400" s="247"/>
      <c r="JHF400" s="247"/>
      <c r="JHG400" s="247"/>
      <c r="JHH400" s="247"/>
      <c r="JHI400" s="247"/>
      <c r="JHJ400" s="247"/>
      <c r="JHK400" s="247"/>
      <c r="JHL400" s="247"/>
      <c r="JHM400" s="247"/>
      <c r="JHN400" s="247"/>
      <c r="JHO400" s="247"/>
      <c r="JHP400" s="247"/>
      <c r="JHQ400" s="247"/>
      <c r="JHR400" s="247"/>
      <c r="JHS400" s="247"/>
      <c r="JHT400" s="247"/>
      <c r="JHU400" s="247"/>
      <c r="JHV400" s="247"/>
      <c r="JHW400" s="247"/>
      <c r="JHX400" s="247"/>
      <c r="JHY400" s="247"/>
      <c r="JHZ400" s="247"/>
      <c r="JIA400" s="247"/>
      <c r="JIB400" s="247"/>
      <c r="JIC400" s="247"/>
      <c r="JID400" s="247"/>
      <c r="JIE400" s="247"/>
      <c r="JIF400" s="247"/>
      <c r="JIG400" s="247"/>
      <c r="JIH400" s="247"/>
      <c r="JII400" s="247"/>
      <c r="JIJ400" s="247"/>
      <c r="JIK400" s="247"/>
      <c r="JIL400" s="247"/>
      <c r="JIM400" s="247"/>
      <c r="JIN400" s="247"/>
      <c r="JIO400" s="247"/>
      <c r="JIP400" s="247"/>
      <c r="JIQ400" s="247"/>
      <c r="JIR400" s="247"/>
      <c r="JIS400" s="247"/>
      <c r="JIT400" s="247"/>
      <c r="JIU400" s="247"/>
      <c r="JIV400" s="247"/>
      <c r="JIW400" s="247"/>
      <c r="JIX400" s="247"/>
      <c r="JIY400" s="247"/>
      <c r="JIZ400" s="247"/>
      <c r="JJA400" s="247"/>
      <c r="JJB400" s="247"/>
      <c r="JJC400" s="247"/>
      <c r="JJD400" s="247"/>
      <c r="JJE400" s="247"/>
      <c r="JJF400" s="247"/>
      <c r="JJG400" s="247"/>
      <c r="JJH400" s="247"/>
      <c r="JJI400" s="247"/>
      <c r="JJJ400" s="247"/>
      <c r="JJK400" s="247"/>
      <c r="JJL400" s="247"/>
      <c r="JJM400" s="247"/>
      <c r="JJN400" s="247"/>
      <c r="JJO400" s="247"/>
      <c r="JJP400" s="247"/>
      <c r="JJQ400" s="247"/>
      <c r="JJR400" s="247"/>
      <c r="JJS400" s="247"/>
      <c r="JJT400" s="247"/>
      <c r="JJU400" s="247"/>
      <c r="JJV400" s="247"/>
      <c r="JJW400" s="247"/>
      <c r="JJX400" s="247"/>
      <c r="JJY400" s="247"/>
      <c r="JJZ400" s="247"/>
      <c r="JKA400" s="247"/>
      <c r="JKB400" s="247"/>
      <c r="JKC400" s="247"/>
      <c r="JKD400" s="247"/>
      <c r="JKE400" s="247"/>
      <c r="JKF400" s="247"/>
      <c r="JKG400" s="247"/>
      <c r="JKH400" s="247"/>
      <c r="JKI400" s="247"/>
      <c r="JKJ400" s="247"/>
      <c r="JKK400" s="247"/>
      <c r="JKL400" s="247"/>
      <c r="JKM400" s="247"/>
      <c r="JKN400" s="247"/>
      <c r="JKO400" s="247"/>
      <c r="JKP400" s="247"/>
      <c r="JKQ400" s="247"/>
      <c r="JKR400" s="247"/>
      <c r="JKS400" s="247"/>
      <c r="JKT400" s="247"/>
      <c r="JKU400" s="247"/>
      <c r="JKV400" s="247"/>
      <c r="JKW400" s="247"/>
      <c r="JKX400" s="247"/>
      <c r="JKY400" s="247"/>
      <c r="JKZ400" s="247"/>
      <c r="JLA400" s="247"/>
      <c r="JLB400" s="247"/>
      <c r="JLC400" s="247"/>
      <c r="JLD400" s="247"/>
      <c r="JLE400" s="247"/>
      <c r="JLF400" s="247"/>
      <c r="JLG400" s="247"/>
      <c r="JLH400" s="247"/>
      <c r="JLI400" s="247"/>
      <c r="JLJ400" s="247"/>
      <c r="JLK400" s="247"/>
      <c r="JLL400" s="247"/>
      <c r="JLM400" s="247"/>
      <c r="JLN400" s="247"/>
      <c r="JLO400" s="247"/>
      <c r="JLP400" s="247"/>
      <c r="JLQ400" s="247"/>
      <c r="JLR400" s="247"/>
      <c r="JLS400" s="247"/>
      <c r="JLT400" s="247"/>
      <c r="JLU400" s="247"/>
      <c r="JLV400" s="247"/>
      <c r="JLW400" s="247"/>
      <c r="JLX400" s="247"/>
      <c r="JLY400" s="247"/>
      <c r="JLZ400" s="247"/>
      <c r="JMA400" s="247"/>
      <c r="JMB400" s="247"/>
      <c r="JMC400" s="247"/>
      <c r="JMD400" s="247"/>
      <c r="JME400" s="247"/>
      <c r="JMF400" s="247"/>
      <c r="JMG400" s="247"/>
      <c r="JMH400" s="247"/>
      <c r="JMI400" s="247"/>
      <c r="JMJ400" s="247"/>
      <c r="JMK400" s="247"/>
      <c r="JML400" s="247"/>
      <c r="JMM400" s="247"/>
      <c r="JMN400" s="247"/>
      <c r="JMO400" s="247"/>
      <c r="JMP400" s="247"/>
      <c r="JMQ400" s="247"/>
      <c r="JMR400" s="247"/>
      <c r="JMS400" s="247"/>
      <c r="JMT400" s="247"/>
      <c r="JMU400" s="247"/>
      <c r="JMV400" s="247"/>
      <c r="JMW400" s="247"/>
      <c r="JMX400" s="247"/>
      <c r="JMY400" s="247"/>
      <c r="JMZ400" s="247"/>
      <c r="JNA400" s="247"/>
      <c r="JNB400" s="247"/>
      <c r="JNC400" s="247"/>
      <c r="JND400" s="247"/>
      <c r="JNE400" s="247"/>
      <c r="JNF400" s="247"/>
      <c r="JNG400" s="247"/>
      <c r="JNH400" s="247"/>
      <c r="JNI400" s="247"/>
      <c r="JNJ400" s="247"/>
      <c r="JNK400" s="247"/>
      <c r="JNL400" s="247"/>
      <c r="JNM400" s="247"/>
      <c r="JNN400" s="247"/>
      <c r="JNO400" s="247"/>
      <c r="JNP400" s="247"/>
      <c r="JNQ400" s="247"/>
      <c r="JNR400" s="247"/>
      <c r="JNS400" s="247"/>
      <c r="JNT400" s="247"/>
      <c r="JNU400" s="247"/>
      <c r="JNV400" s="247"/>
      <c r="JNW400" s="247"/>
      <c r="JNX400" s="247"/>
      <c r="JNY400" s="247"/>
      <c r="JNZ400" s="247"/>
      <c r="JOA400" s="247"/>
      <c r="JOB400" s="247"/>
      <c r="JOC400" s="247"/>
      <c r="JOD400" s="247"/>
      <c r="JOE400" s="247"/>
      <c r="JOF400" s="247"/>
      <c r="JOG400" s="247"/>
      <c r="JOH400" s="247"/>
      <c r="JOI400" s="247"/>
      <c r="JOJ400" s="247"/>
      <c r="JOK400" s="247"/>
      <c r="JOL400" s="247"/>
      <c r="JOM400" s="247"/>
      <c r="JON400" s="247"/>
      <c r="JOO400" s="247"/>
      <c r="JOP400" s="247"/>
      <c r="JOQ400" s="247"/>
      <c r="JOR400" s="247"/>
      <c r="JOS400" s="247"/>
      <c r="JOT400" s="247"/>
      <c r="JOU400" s="247"/>
      <c r="JOV400" s="247"/>
      <c r="JOW400" s="247"/>
      <c r="JOX400" s="247"/>
      <c r="JOY400" s="247"/>
      <c r="JOZ400" s="247"/>
      <c r="JPA400" s="247"/>
      <c r="JPB400" s="247"/>
      <c r="JPC400" s="247"/>
      <c r="JPD400" s="247"/>
      <c r="JPE400" s="247"/>
      <c r="JPF400" s="247"/>
      <c r="JPG400" s="247"/>
      <c r="JPH400" s="247"/>
      <c r="JPI400" s="247"/>
      <c r="JPJ400" s="247"/>
      <c r="JPK400" s="247"/>
      <c r="JPL400" s="247"/>
      <c r="JPM400" s="247"/>
      <c r="JPN400" s="247"/>
      <c r="JPO400" s="247"/>
      <c r="JPP400" s="247"/>
      <c r="JPQ400" s="247"/>
      <c r="JPR400" s="247"/>
      <c r="JPS400" s="247"/>
      <c r="JPT400" s="247"/>
      <c r="JPU400" s="247"/>
      <c r="JPV400" s="247"/>
      <c r="JPW400" s="247"/>
      <c r="JPX400" s="247"/>
      <c r="JPY400" s="247"/>
      <c r="JPZ400" s="247"/>
      <c r="JQA400" s="247"/>
      <c r="JQB400" s="247"/>
      <c r="JQC400" s="247"/>
      <c r="JQD400" s="247"/>
      <c r="JQE400" s="247"/>
      <c r="JQF400" s="247"/>
      <c r="JQG400" s="247"/>
      <c r="JQH400" s="247"/>
      <c r="JQI400" s="247"/>
      <c r="JQJ400" s="247"/>
      <c r="JQK400" s="247"/>
      <c r="JQL400" s="247"/>
      <c r="JQM400" s="247"/>
      <c r="JQN400" s="247"/>
      <c r="JQO400" s="247"/>
      <c r="JQP400" s="247"/>
      <c r="JQQ400" s="247"/>
      <c r="JQR400" s="247"/>
      <c r="JQS400" s="247"/>
      <c r="JQT400" s="247"/>
      <c r="JQU400" s="247"/>
      <c r="JQV400" s="247"/>
      <c r="JQW400" s="247"/>
      <c r="JQX400" s="247"/>
      <c r="JQY400" s="247"/>
      <c r="JQZ400" s="247"/>
      <c r="JRA400" s="247"/>
      <c r="JRB400" s="247"/>
      <c r="JRC400" s="247"/>
      <c r="JRD400" s="247"/>
      <c r="JRE400" s="247"/>
      <c r="JRF400" s="247"/>
      <c r="JRG400" s="247"/>
      <c r="JRH400" s="247"/>
      <c r="JRI400" s="247"/>
      <c r="JRJ400" s="247"/>
      <c r="JRK400" s="247"/>
      <c r="JRL400" s="247"/>
      <c r="JRM400" s="247"/>
      <c r="JRN400" s="247"/>
      <c r="JRO400" s="247"/>
      <c r="JRP400" s="247"/>
      <c r="JRQ400" s="247"/>
      <c r="JRR400" s="247"/>
      <c r="JRS400" s="247"/>
      <c r="JRT400" s="247"/>
      <c r="JRU400" s="247"/>
      <c r="JRV400" s="247"/>
      <c r="JRW400" s="247"/>
      <c r="JRX400" s="247"/>
      <c r="JRY400" s="247"/>
      <c r="JRZ400" s="247"/>
      <c r="JSA400" s="247"/>
      <c r="JSB400" s="247"/>
      <c r="JSC400" s="247"/>
      <c r="JSD400" s="247"/>
      <c r="JSE400" s="247"/>
      <c r="JSF400" s="247"/>
      <c r="JSG400" s="247"/>
      <c r="JSH400" s="247"/>
      <c r="JSI400" s="247"/>
      <c r="JSJ400" s="247"/>
      <c r="JSK400" s="247"/>
      <c r="JSL400" s="247"/>
      <c r="JSM400" s="247"/>
      <c r="JSN400" s="247"/>
      <c r="JSO400" s="247"/>
      <c r="JSP400" s="247"/>
      <c r="JSQ400" s="247"/>
      <c r="JSR400" s="247"/>
      <c r="JSS400" s="247"/>
      <c r="JST400" s="247"/>
      <c r="JSU400" s="247"/>
      <c r="JSV400" s="247"/>
      <c r="JSW400" s="247"/>
      <c r="JSX400" s="247"/>
      <c r="JSY400" s="247"/>
      <c r="JSZ400" s="247"/>
      <c r="JTA400" s="247"/>
      <c r="JTB400" s="247"/>
      <c r="JTC400" s="247"/>
      <c r="JTD400" s="247"/>
      <c r="JTE400" s="247"/>
      <c r="JTF400" s="247"/>
      <c r="JTG400" s="247"/>
      <c r="JTH400" s="247"/>
      <c r="JTI400" s="247"/>
      <c r="JTJ400" s="247"/>
      <c r="JTK400" s="247"/>
      <c r="JTL400" s="247"/>
      <c r="JTM400" s="247"/>
      <c r="JTN400" s="247"/>
      <c r="JTO400" s="247"/>
      <c r="JTP400" s="247"/>
      <c r="JTQ400" s="247"/>
      <c r="JTR400" s="247"/>
      <c r="JTS400" s="247"/>
      <c r="JTT400" s="247"/>
      <c r="JTU400" s="247"/>
      <c r="JTV400" s="247"/>
      <c r="JTW400" s="247"/>
      <c r="JTX400" s="247"/>
      <c r="JTY400" s="247"/>
      <c r="JTZ400" s="247"/>
      <c r="JUA400" s="247"/>
      <c r="JUB400" s="247"/>
      <c r="JUC400" s="247"/>
      <c r="JUD400" s="247"/>
      <c r="JUE400" s="247"/>
      <c r="JUF400" s="247"/>
      <c r="JUG400" s="247"/>
      <c r="JUH400" s="247"/>
      <c r="JUI400" s="247"/>
      <c r="JUJ400" s="247"/>
      <c r="JUK400" s="247"/>
      <c r="JUL400" s="247"/>
      <c r="JUM400" s="247"/>
      <c r="JUN400" s="247"/>
      <c r="JUO400" s="247"/>
      <c r="JUP400" s="247"/>
      <c r="JUQ400" s="247"/>
      <c r="JUR400" s="247"/>
      <c r="JUS400" s="247"/>
      <c r="JUT400" s="247"/>
      <c r="JUU400" s="247"/>
      <c r="JUV400" s="247"/>
      <c r="JUW400" s="247"/>
      <c r="JUX400" s="247"/>
      <c r="JUY400" s="247"/>
      <c r="JUZ400" s="247"/>
      <c r="JVA400" s="247"/>
      <c r="JVB400" s="247"/>
      <c r="JVC400" s="247"/>
      <c r="JVD400" s="247"/>
      <c r="JVE400" s="247"/>
      <c r="JVF400" s="247"/>
      <c r="JVG400" s="247"/>
      <c r="JVH400" s="247"/>
      <c r="JVI400" s="247"/>
      <c r="JVJ400" s="247"/>
      <c r="JVK400" s="247"/>
      <c r="JVL400" s="247"/>
      <c r="JVM400" s="247"/>
      <c r="JVN400" s="247"/>
      <c r="JVO400" s="247"/>
      <c r="JVP400" s="247"/>
      <c r="JVQ400" s="247"/>
      <c r="JVR400" s="247"/>
      <c r="JVS400" s="247"/>
      <c r="JVT400" s="247"/>
      <c r="JVU400" s="247"/>
      <c r="JVV400" s="247"/>
      <c r="JVW400" s="247"/>
      <c r="JVX400" s="247"/>
      <c r="JVY400" s="247"/>
      <c r="JVZ400" s="247"/>
      <c r="JWA400" s="247"/>
      <c r="JWB400" s="247"/>
      <c r="JWC400" s="247"/>
      <c r="JWD400" s="247"/>
      <c r="JWE400" s="247"/>
      <c r="JWF400" s="247"/>
      <c r="JWG400" s="247"/>
      <c r="JWH400" s="247"/>
      <c r="JWI400" s="247"/>
      <c r="JWJ400" s="247"/>
      <c r="JWK400" s="247"/>
      <c r="JWL400" s="247"/>
      <c r="JWM400" s="247"/>
      <c r="JWN400" s="247"/>
      <c r="JWO400" s="247"/>
      <c r="JWP400" s="247"/>
      <c r="JWQ400" s="247"/>
      <c r="JWR400" s="247"/>
      <c r="JWS400" s="247"/>
      <c r="JWT400" s="247"/>
      <c r="JWU400" s="247"/>
      <c r="JWV400" s="247"/>
      <c r="JWW400" s="247"/>
      <c r="JWX400" s="247"/>
      <c r="JWY400" s="247"/>
      <c r="JWZ400" s="247"/>
      <c r="JXA400" s="247"/>
      <c r="JXB400" s="247"/>
      <c r="JXC400" s="247"/>
      <c r="JXD400" s="247"/>
      <c r="JXE400" s="247"/>
      <c r="JXF400" s="247"/>
      <c r="JXG400" s="247"/>
      <c r="JXH400" s="247"/>
      <c r="JXI400" s="247"/>
      <c r="JXJ400" s="247"/>
      <c r="JXK400" s="247"/>
      <c r="JXL400" s="247"/>
      <c r="JXM400" s="247"/>
      <c r="JXN400" s="247"/>
      <c r="JXO400" s="247"/>
      <c r="JXP400" s="247"/>
      <c r="JXQ400" s="247"/>
      <c r="JXR400" s="247"/>
      <c r="JXS400" s="247"/>
      <c r="JXT400" s="247"/>
      <c r="JXU400" s="247"/>
      <c r="JXV400" s="247"/>
      <c r="JXW400" s="247"/>
      <c r="JXX400" s="247"/>
      <c r="JXY400" s="247"/>
      <c r="JXZ400" s="247"/>
      <c r="JYA400" s="247"/>
      <c r="JYB400" s="247"/>
      <c r="JYC400" s="247"/>
      <c r="JYD400" s="247"/>
      <c r="JYE400" s="247"/>
      <c r="JYF400" s="247"/>
      <c r="JYG400" s="247"/>
      <c r="JYH400" s="247"/>
      <c r="JYI400" s="247"/>
      <c r="JYJ400" s="247"/>
      <c r="JYK400" s="247"/>
      <c r="JYL400" s="247"/>
      <c r="JYM400" s="247"/>
      <c r="JYN400" s="247"/>
      <c r="JYO400" s="247"/>
      <c r="JYP400" s="247"/>
      <c r="JYQ400" s="247"/>
      <c r="JYR400" s="247"/>
      <c r="JYS400" s="247"/>
      <c r="JYT400" s="247"/>
      <c r="JYU400" s="247"/>
      <c r="JYV400" s="247"/>
      <c r="JYW400" s="247"/>
      <c r="JYX400" s="247"/>
      <c r="JYY400" s="247"/>
      <c r="JYZ400" s="247"/>
      <c r="JZA400" s="247"/>
      <c r="JZB400" s="247"/>
      <c r="JZC400" s="247"/>
      <c r="JZD400" s="247"/>
      <c r="JZE400" s="247"/>
      <c r="JZF400" s="247"/>
      <c r="JZG400" s="247"/>
      <c r="JZH400" s="247"/>
      <c r="JZI400" s="247"/>
      <c r="JZJ400" s="247"/>
      <c r="JZK400" s="247"/>
      <c r="JZL400" s="247"/>
      <c r="JZM400" s="247"/>
      <c r="JZN400" s="247"/>
      <c r="JZO400" s="247"/>
      <c r="JZP400" s="247"/>
      <c r="JZQ400" s="247"/>
      <c r="JZR400" s="247"/>
      <c r="JZS400" s="247"/>
      <c r="JZT400" s="247"/>
      <c r="JZU400" s="247"/>
      <c r="JZV400" s="247"/>
      <c r="JZW400" s="247"/>
      <c r="JZX400" s="247"/>
      <c r="JZY400" s="247"/>
      <c r="JZZ400" s="247"/>
      <c r="KAA400" s="247"/>
      <c r="KAB400" s="247"/>
      <c r="KAC400" s="247"/>
      <c r="KAD400" s="247"/>
      <c r="KAE400" s="247"/>
      <c r="KAF400" s="247"/>
      <c r="KAG400" s="247"/>
      <c r="KAH400" s="247"/>
      <c r="KAI400" s="247"/>
      <c r="KAJ400" s="247"/>
      <c r="KAK400" s="247"/>
      <c r="KAL400" s="247"/>
      <c r="KAM400" s="247"/>
      <c r="KAN400" s="247"/>
      <c r="KAO400" s="247"/>
      <c r="KAP400" s="247"/>
      <c r="KAQ400" s="247"/>
      <c r="KAR400" s="247"/>
      <c r="KAS400" s="247"/>
      <c r="KAT400" s="247"/>
      <c r="KAU400" s="247"/>
      <c r="KAV400" s="247"/>
      <c r="KAW400" s="247"/>
      <c r="KAX400" s="247"/>
      <c r="KAY400" s="247"/>
      <c r="KAZ400" s="247"/>
      <c r="KBA400" s="247"/>
      <c r="KBB400" s="247"/>
      <c r="KBC400" s="247"/>
      <c r="KBD400" s="247"/>
      <c r="KBE400" s="247"/>
      <c r="KBF400" s="247"/>
      <c r="KBG400" s="247"/>
      <c r="KBH400" s="247"/>
      <c r="KBI400" s="247"/>
      <c r="KBJ400" s="247"/>
      <c r="KBK400" s="247"/>
      <c r="KBL400" s="247"/>
      <c r="KBM400" s="247"/>
      <c r="KBN400" s="247"/>
      <c r="KBO400" s="247"/>
      <c r="KBP400" s="247"/>
      <c r="KBQ400" s="247"/>
      <c r="KBR400" s="247"/>
      <c r="KBS400" s="247"/>
      <c r="KBT400" s="247"/>
      <c r="KBU400" s="247"/>
      <c r="KBV400" s="247"/>
      <c r="KBW400" s="247"/>
      <c r="KBX400" s="247"/>
      <c r="KBY400" s="247"/>
      <c r="KBZ400" s="247"/>
      <c r="KCA400" s="247"/>
      <c r="KCB400" s="247"/>
      <c r="KCC400" s="247"/>
      <c r="KCD400" s="247"/>
      <c r="KCE400" s="247"/>
      <c r="KCF400" s="247"/>
      <c r="KCG400" s="247"/>
      <c r="KCH400" s="247"/>
      <c r="KCI400" s="247"/>
      <c r="KCJ400" s="247"/>
      <c r="KCK400" s="247"/>
      <c r="KCL400" s="247"/>
      <c r="KCM400" s="247"/>
      <c r="KCN400" s="247"/>
      <c r="KCO400" s="247"/>
      <c r="KCP400" s="247"/>
      <c r="KCQ400" s="247"/>
      <c r="KCR400" s="247"/>
      <c r="KCS400" s="247"/>
      <c r="KCT400" s="247"/>
      <c r="KCU400" s="247"/>
      <c r="KCV400" s="247"/>
      <c r="KCW400" s="247"/>
      <c r="KCX400" s="247"/>
      <c r="KCY400" s="247"/>
      <c r="KCZ400" s="247"/>
      <c r="KDA400" s="247"/>
      <c r="KDB400" s="247"/>
      <c r="KDC400" s="247"/>
      <c r="KDD400" s="247"/>
      <c r="KDE400" s="247"/>
      <c r="KDF400" s="247"/>
      <c r="KDG400" s="247"/>
      <c r="KDH400" s="247"/>
      <c r="KDI400" s="247"/>
      <c r="KDJ400" s="247"/>
      <c r="KDK400" s="247"/>
      <c r="KDL400" s="247"/>
      <c r="KDM400" s="247"/>
      <c r="KDN400" s="247"/>
      <c r="KDO400" s="247"/>
      <c r="KDP400" s="247"/>
      <c r="KDQ400" s="247"/>
      <c r="KDR400" s="247"/>
      <c r="KDS400" s="247"/>
      <c r="KDT400" s="247"/>
      <c r="KDU400" s="247"/>
      <c r="KDV400" s="247"/>
      <c r="KDW400" s="247"/>
      <c r="KDX400" s="247"/>
      <c r="KDY400" s="247"/>
      <c r="KDZ400" s="247"/>
      <c r="KEA400" s="247"/>
      <c r="KEB400" s="247"/>
      <c r="KEC400" s="247"/>
      <c r="KED400" s="247"/>
      <c r="KEE400" s="247"/>
      <c r="KEF400" s="247"/>
      <c r="KEG400" s="247"/>
      <c r="KEH400" s="247"/>
      <c r="KEI400" s="247"/>
      <c r="KEJ400" s="247"/>
      <c r="KEK400" s="247"/>
      <c r="KEL400" s="247"/>
      <c r="KEM400" s="247"/>
      <c r="KEN400" s="247"/>
      <c r="KEO400" s="247"/>
      <c r="KEP400" s="247"/>
      <c r="KEQ400" s="247"/>
      <c r="KER400" s="247"/>
      <c r="KES400" s="247"/>
      <c r="KET400" s="247"/>
      <c r="KEU400" s="247"/>
      <c r="KEV400" s="247"/>
      <c r="KEW400" s="247"/>
      <c r="KEX400" s="247"/>
      <c r="KEY400" s="247"/>
      <c r="KEZ400" s="247"/>
      <c r="KFA400" s="247"/>
      <c r="KFB400" s="247"/>
      <c r="KFC400" s="247"/>
      <c r="KFD400" s="247"/>
      <c r="KFE400" s="247"/>
      <c r="KFF400" s="247"/>
      <c r="KFG400" s="247"/>
      <c r="KFH400" s="247"/>
      <c r="KFI400" s="247"/>
      <c r="KFJ400" s="247"/>
      <c r="KFK400" s="247"/>
      <c r="KFL400" s="247"/>
      <c r="KFM400" s="247"/>
      <c r="KFN400" s="247"/>
      <c r="KFO400" s="247"/>
      <c r="KFP400" s="247"/>
      <c r="KFQ400" s="247"/>
      <c r="KFR400" s="247"/>
      <c r="KFS400" s="247"/>
      <c r="KFT400" s="247"/>
      <c r="KFU400" s="247"/>
      <c r="KFV400" s="247"/>
      <c r="KFW400" s="247"/>
      <c r="KFX400" s="247"/>
      <c r="KFY400" s="247"/>
      <c r="KFZ400" s="247"/>
      <c r="KGA400" s="247"/>
      <c r="KGB400" s="247"/>
      <c r="KGC400" s="247"/>
      <c r="KGD400" s="247"/>
      <c r="KGE400" s="247"/>
      <c r="KGF400" s="247"/>
      <c r="KGG400" s="247"/>
      <c r="KGH400" s="247"/>
      <c r="KGI400" s="247"/>
      <c r="KGJ400" s="247"/>
      <c r="KGK400" s="247"/>
      <c r="KGL400" s="247"/>
      <c r="KGM400" s="247"/>
      <c r="KGN400" s="247"/>
      <c r="KGO400" s="247"/>
      <c r="KGP400" s="247"/>
      <c r="KGQ400" s="247"/>
      <c r="KGR400" s="247"/>
      <c r="KGS400" s="247"/>
      <c r="KGT400" s="247"/>
      <c r="KGU400" s="247"/>
      <c r="KGV400" s="247"/>
      <c r="KGW400" s="247"/>
      <c r="KGX400" s="247"/>
      <c r="KGY400" s="247"/>
      <c r="KGZ400" s="247"/>
      <c r="KHA400" s="247"/>
      <c r="KHB400" s="247"/>
      <c r="KHC400" s="247"/>
      <c r="KHD400" s="247"/>
      <c r="KHE400" s="247"/>
      <c r="KHF400" s="247"/>
      <c r="KHG400" s="247"/>
      <c r="KHH400" s="247"/>
      <c r="KHI400" s="247"/>
      <c r="KHJ400" s="247"/>
      <c r="KHK400" s="247"/>
      <c r="KHL400" s="247"/>
      <c r="KHM400" s="247"/>
      <c r="KHN400" s="247"/>
      <c r="KHO400" s="247"/>
      <c r="KHP400" s="247"/>
      <c r="KHQ400" s="247"/>
      <c r="KHR400" s="247"/>
      <c r="KHS400" s="247"/>
      <c r="KHT400" s="247"/>
      <c r="KHU400" s="247"/>
      <c r="KHV400" s="247"/>
      <c r="KHW400" s="247"/>
      <c r="KHX400" s="247"/>
      <c r="KHY400" s="247"/>
      <c r="KHZ400" s="247"/>
      <c r="KIA400" s="247"/>
      <c r="KIB400" s="247"/>
      <c r="KIC400" s="247"/>
      <c r="KID400" s="247"/>
      <c r="KIE400" s="247"/>
      <c r="KIF400" s="247"/>
      <c r="KIG400" s="247"/>
      <c r="KIH400" s="247"/>
      <c r="KII400" s="247"/>
      <c r="KIJ400" s="247"/>
      <c r="KIK400" s="247"/>
      <c r="KIL400" s="247"/>
      <c r="KIM400" s="247"/>
      <c r="KIN400" s="247"/>
      <c r="KIO400" s="247"/>
      <c r="KIP400" s="247"/>
      <c r="KIQ400" s="247"/>
      <c r="KIR400" s="247"/>
      <c r="KIS400" s="247"/>
      <c r="KIT400" s="247"/>
      <c r="KIU400" s="247"/>
      <c r="KIV400" s="247"/>
      <c r="KIW400" s="247"/>
      <c r="KIX400" s="247"/>
      <c r="KIY400" s="247"/>
      <c r="KIZ400" s="247"/>
      <c r="KJA400" s="247"/>
      <c r="KJB400" s="247"/>
      <c r="KJC400" s="247"/>
      <c r="KJD400" s="247"/>
      <c r="KJE400" s="247"/>
      <c r="KJF400" s="247"/>
      <c r="KJG400" s="247"/>
      <c r="KJH400" s="247"/>
      <c r="KJI400" s="247"/>
      <c r="KJJ400" s="247"/>
      <c r="KJK400" s="247"/>
      <c r="KJL400" s="247"/>
      <c r="KJM400" s="247"/>
      <c r="KJN400" s="247"/>
      <c r="KJO400" s="247"/>
      <c r="KJP400" s="247"/>
      <c r="KJQ400" s="247"/>
      <c r="KJR400" s="247"/>
      <c r="KJS400" s="247"/>
      <c r="KJT400" s="247"/>
      <c r="KJU400" s="247"/>
      <c r="KJV400" s="247"/>
      <c r="KJW400" s="247"/>
      <c r="KJX400" s="247"/>
      <c r="KJY400" s="247"/>
      <c r="KJZ400" s="247"/>
      <c r="KKA400" s="247"/>
      <c r="KKB400" s="247"/>
      <c r="KKC400" s="247"/>
      <c r="KKD400" s="247"/>
      <c r="KKE400" s="247"/>
      <c r="KKF400" s="247"/>
      <c r="KKG400" s="247"/>
      <c r="KKH400" s="247"/>
      <c r="KKI400" s="247"/>
      <c r="KKJ400" s="247"/>
      <c r="KKK400" s="247"/>
      <c r="KKL400" s="247"/>
      <c r="KKM400" s="247"/>
      <c r="KKN400" s="247"/>
      <c r="KKO400" s="247"/>
      <c r="KKP400" s="247"/>
      <c r="KKQ400" s="247"/>
      <c r="KKR400" s="247"/>
      <c r="KKS400" s="247"/>
      <c r="KKT400" s="247"/>
      <c r="KKU400" s="247"/>
      <c r="KKV400" s="247"/>
      <c r="KKW400" s="247"/>
      <c r="KKX400" s="247"/>
      <c r="KKY400" s="247"/>
      <c r="KKZ400" s="247"/>
      <c r="KLA400" s="247"/>
      <c r="KLB400" s="247"/>
      <c r="KLC400" s="247"/>
      <c r="KLD400" s="247"/>
      <c r="KLE400" s="247"/>
      <c r="KLF400" s="247"/>
      <c r="KLG400" s="247"/>
      <c r="KLH400" s="247"/>
      <c r="KLI400" s="247"/>
      <c r="KLJ400" s="247"/>
      <c r="KLK400" s="247"/>
      <c r="KLL400" s="247"/>
      <c r="KLM400" s="247"/>
      <c r="KLN400" s="247"/>
      <c r="KLO400" s="247"/>
      <c r="KLP400" s="247"/>
      <c r="KLQ400" s="247"/>
      <c r="KLR400" s="247"/>
      <c r="KLS400" s="247"/>
      <c r="KLT400" s="247"/>
      <c r="KLU400" s="247"/>
      <c r="KLV400" s="247"/>
      <c r="KLW400" s="247"/>
      <c r="KLX400" s="247"/>
      <c r="KLY400" s="247"/>
      <c r="KLZ400" s="247"/>
      <c r="KMA400" s="247"/>
      <c r="KMB400" s="247"/>
      <c r="KMC400" s="247"/>
      <c r="KMD400" s="247"/>
      <c r="KME400" s="247"/>
      <c r="KMF400" s="247"/>
      <c r="KMG400" s="247"/>
      <c r="KMH400" s="247"/>
      <c r="KMI400" s="247"/>
      <c r="KMJ400" s="247"/>
      <c r="KMK400" s="247"/>
      <c r="KML400" s="247"/>
      <c r="KMM400" s="247"/>
      <c r="KMN400" s="247"/>
      <c r="KMO400" s="247"/>
      <c r="KMP400" s="247"/>
      <c r="KMQ400" s="247"/>
      <c r="KMR400" s="247"/>
      <c r="KMS400" s="247"/>
      <c r="KMT400" s="247"/>
      <c r="KMU400" s="247"/>
      <c r="KMV400" s="247"/>
      <c r="KMW400" s="247"/>
      <c r="KMX400" s="247"/>
      <c r="KMY400" s="247"/>
      <c r="KMZ400" s="247"/>
      <c r="KNA400" s="247"/>
      <c r="KNB400" s="247"/>
      <c r="KNC400" s="247"/>
      <c r="KND400" s="247"/>
      <c r="KNE400" s="247"/>
      <c r="KNF400" s="247"/>
      <c r="KNG400" s="247"/>
      <c r="KNH400" s="247"/>
      <c r="KNI400" s="247"/>
      <c r="KNJ400" s="247"/>
      <c r="KNK400" s="247"/>
      <c r="KNL400" s="247"/>
      <c r="KNM400" s="247"/>
      <c r="KNN400" s="247"/>
      <c r="KNO400" s="247"/>
      <c r="KNP400" s="247"/>
      <c r="KNQ400" s="247"/>
      <c r="KNR400" s="247"/>
      <c r="KNS400" s="247"/>
      <c r="KNT400" s="247"/>
      <c r="KNU400" s="247"/>
      <c r="KNV400" s="247"/>
      <c r="KNW400" s="247"/>
      <c r="KNX400" s="247"/>
      <c r="KNY400" s="247"/>
      <c r="KNZ400" s="247"/>
      <c r="KOA400" s="247"/>
      <c r="KOB400" s="247"/>
      <c r="KOC400" s="247"/>
      <c r="KOD400" s="247"/>
      <c r="KOE400" s="247"/>
      <c r="KOF400" s="247"/>
      <c r="KOG400" s="247"/>
      <c r="KOH400" s="247"/>
      <c r="KOI400" s="247"/>
      <c r="KOJ400" s="247"/>
      <c r="KOK400" s="247"/>
      <c r="KOL400" s="247"/>
      <c r="KOM400" s="247"/>
      <c r="KON400" s="247"/>
      <c r="KOO400" s="247"/>
      <c r="KOP400" s="247"/>
      <c r="KOQ400" s="247"/>
      <c r="KOR400" s="247"/>
      <c r="KOS400" s="247"/>
      <c r="KOT400" s="247"/>
      <c r="KOU400" s="247"/>
      <c r="KOV400" s="247"/>
      <c r="KOW400" s="247"/>
      <c r="KOX400" s="247"/>
      <c r="KOY400" s="247"/>
      <c r="KOZ400" s="247"/>
      <c r="KPA400" s="247"/>
      <c r="KPB400" s="247"/>
      <c r="KPC400" s="247"/>
      <c r="KPD400" s="247"/>
      <c r="KPE400" s="247"/>
      <c r="KPF400" s="247"/>
      <c r="KPG400" s="247"/>
      <c r="KPH400" s="247"/>
      <c r="KPI400" s="247"/>
      <c r="KPJ400" s="247"/>
      <c r="KPK400" s="247"/>
      <c r="KPL400" s="247"/>
      <c r="KPM400" s="247"/>
      <c r="KPN400" s="247"/>
      <c r="KPO400" s="247"/>
      <c r="KPP400" s="247"/>
      <c r="KPQ400" s="247"/>
      <c r="KPR400" s="247"/>
      <c r="KPS400" s="247"/>
      <c r="KPT400" s="247"/>
      <c r="KPU400" s="247"/>
      <c r="KPV400" s="247"/>
      <c r="KPW400" s="247"/>
      <c r="KPX400" s="247"/>
      <c r="KPY400" s="247"/>
      <c r="KPZ400" s="247"/>
      <c r="KQA400" s="247"/>
      <c r="KQB400" s="247"/>
      <c r="KQC400" s="247"/>
      <c r="KQD400" s="247"/>
      <c r="KQE400" s="247"/>
      <c r="KQF400" s="247"/>
      <c r="KQG400" s="247"/>
      <c r="KQH400" s="247"/>
      <c r="KQI400" s="247"/>
      <c r="KQJ400" s="247"/>
      <c r="KQK400" s="247"/>
      <c r="KQL400" s="247"/>
      <c r="KQM400" s="247"/>
      <c r="KQN400" s="247"/>
      <c r="KQO400" s="247"/>
      <c r="KQP400" s="247"/>
      <c r="KQQ400" s="247"/>
      <c r="KQR400" s="247"/>
      <c r="KQS400" s="247"/>
      <c r="KQT400" s="247"/>
      <c r="KQU400" s="247"/>
      <c r="KQV400" s="247"/>
      <c r="KQW400" s="247"/>
      <c r="KQX400" s="247"/>
      <c r="KQY400" s="247"/>
      <c r="KQZ400" s="247"/>
      <c r="KRA400" s="247"/>
      <c r="KRB400" s="247"/>
      <c r="KRC400" s="247"/>
      <c r="KRD400" s="247"/>
      <c r="KRE400" s="247"/>
      <c r="KRF400" s="247"/>
      <c r="KRG400" s="247"/>
      <c r="KRH400" s="247"/>
      <c r="KRI400" s="247"/>
      <c r="KRJ400" s="247"/>
      <c r="KRK400" s="247"/>
      <c r="KRL400" s="247"/>
      <c r="KRM400" s="247"/>
      <c r="KRN400" s="247"/>
      <c r="KRO400" s="247"/>
      <c r="KRP400" s="247"/>
      <c r="KRQ400" s="247"/>
      <c r="KRR400" s="247"/>
      <c r="KRS400" s="247"/>
      <c r="KRT400" s="247"/>
      <c r="KRU400" s="247"/>
      <c r="KRV400" s="247"/>
      <c r="KRW400" s="247"/>
      <c r="KRX400" s="247"/>
      <c r="KRY400" s="247"/>
      <c r="KRZ400" s="247"/>
      <c r="KSA400" s="247"/>
      <c r="KSB400" s="247"/>
      <c r="KSC400" s="247"/>
      <c r="KSD400" s="247"/>
      <c r="KSE400" s="247"/>
      <c r="KSF400" s="247"/>
      <c r="KSG400" s="247"/>
      <c r="KSH400" s="247"/>
      <c r="KSI400" s="247"/>
      <c r="KSJ400" s="247"/>
      <c r="KSK400" s="247"/>
      <c r="KSL400" s="247"/>
      <c r="KSM400" s="247"/>
      <c r="KSN400" s="247"/>
      <c r="KSO400" s="247"/>
      <c r="KSP400" s="247"/>
      <c r="KSQ400" s="247"/>
      <c r="KSR400" s="247"/>
      <c r="KSS400" s="247"/>
      <c r="KST400" s="247"/>
      <c r="KSU400" s="247"/>
      <c r="KSV400" s="247"/>
      <c r="KSW400" s="247"/>
      <c r="KSX400" s="247"/>
      <c r="KSY400" s="247"/>
      <c r="KSZ400" s="247"/>
      <c r="KTA400" s="247"/>
      <c r="KTB400" s="247"/>
      <c r="KTC400" s="247"/>
      <c r="KTD400" s="247"/>
      <c r="KTE400" s="247"/>
      <c r="KTF400" s="247"/>
      <c r="KTG400" s="247"/>
      <c r="KTH400" s="247"/>
      <c r="KTI400" s="247"/>
      <c r="KTJ400" s="247"/>
      <c r="KTK400" s="247"/>
      <c r="KTL400" s="247"/>
      <c r="KTM400" s="247"/>
      <c r="KTN400" s="247"/>
      <c r="KTO400" s="247"/>
      <c r="KTP400" s="247"/>
      <c r="KTQ400" s="247"/>
      <c r="KTR400" s="247"/>
      <c r="KTS400" s="247"/>
      <c r="KTT400" s="247"/>
      <c r="KTU400" s="247"/>
      <c r="KTV400" s="247"/>
      <c r="KTW400" s="247"/>
      <c r="KTX400" s="247"/>
      <c r="KTY400" s="247"/>
      <c r="KTZ400" s="247"/>
      <c r="KUA400" s="247"/>
      <c r="KUB400" s="247"/>
      <c r="KUC400" s="247"/>
      <c r="KUD400" s="247"/>
      <c r="KUE400" s="247"/>
      <c r="KUF400" s="247"/>
      <c r="KUG400" s="247"/>
      <c r="KUH400" s="247"/>
      <c r="KUI400" s="247"/>
      <c r="KUJ400" s="247"/>
      <c r="KUK400" s="247"/>
      <c r="KUL400" s="247"/>
      <c r="KUM400" s="247"/>
      <c r="KUN400" s="247"/>
      <c r="KUO400" s="247"/>
      <c r="KUP400" s="247"/>
      <c r="KUQ400" s="247"/>
      <c r="KUR400" s="247"/>
      <c r="KUS400" s="247"/>
      <c r="KUT400" s="247"/>
      <c r="KUU400" s="247"/>
      <c r="KUV400" s="247"/>
      <c r="KUW400" s="247"/>
      <c r="KUX400" s="247"/>
      <c r="KUY400" s="247"/>
      <c r="KUZ400" s="247"/>
      <c r="KVA400" s="247"/>
      <c r="KVB400" s="247"/>
      <c r="KVC400" s="247"/>
      <c r="KVD400" s="247"/>
      <c r="KVE400" s="247"/>
      <c r="KVF400" s="247"/>
      <c r="KVG400" s="247"/>
      <c r="KVH400" s="247"/>
      <c r="KVI400" s="247"/>
      <c r="KVJ400" s="247"/>
      <c r="KVK400" s="247"/>
      <c r="KVL400" s="247"/>
      <c r="KVM400" s="247"/>
      <c r="KVN400" s="247"/>
      <c r="KVO400" s="247"/>
      <c r="KVP400" s="247"/>
      <c r="KVQ400" s="247"/>
      <c r="KVR400" s="247"/>
      <c r="KVS400" s="247"/>
      <c r="KVT400" s="247"/>
      <c r="KVU400" s="247"/>
      <c r="KVV400" s="247"/>
      <c r="KVW400" s="247"/>
      <c r="KVX400" s="247"/>
      <c r="KVY400" s="247"/>
      <c r="KVZ400" s="247"/>
      <c r="KWA400" s="247"/>
      <c r="KWB400" s="247"/>
      <c r="KWC400" s="247"/>
      <c r="KWD400" s="247"/>
      <c r="KWE400" s="247"/>
      <c r="KWF400" s="247"/>
      <c r="KWG400" s="247"/>
      <c r="KWH400" s="247"/>
      <c r="KWI400" s="247"/>
      <c r="KWJ400" s="247"/>
      <c r="KWK400" s="247"/>
      <c r="KWL400" s="247"/>
      <c r="KWM400" s="247"/>
      <c r="KWN400" s="247"/>
      <c r="KWO400" s="247"/>
      <c r="KWP400" s="247"/>
      <c r="KWQ400" s="247"/>
      <c r="KWR400" s="247"/>
      <c r="KWS400" s="247"/>
      <c r="KWT400" s="247"/>
      <c r="KWU400" s="247"/>
      <c r="KWV400" s="247"/>
      <c r="KWW400" s="247"/>
      <c r="KWX400" s="247"/>
      <c r="KWY400" s="247"/>
      <c r="KWZ400" s="247"/>
      <c r="KXA400" s="247"/>
      <c r="KXB400" s="247"/>
      <c r="KXC400" s="247"/>
      <c r="KXD400" s="247"/>
      <c r="KXE400" s="247"/>
      <c r="KXF400" s="247"/>
      <c r="KXG400" s="247"/>
      <c r="KXH400" s="247"/>
      <c r="KXI400" s="247"/>
      <c r="KXJ400" s="247"/>
      <c r="KXK400" s="247"/>
      <c r="KXL400" s="247"/>
      <c r="KXM400" s="247"/>
      <c r="KXN400" s="247"/>
      <c r="KXO400" s="247"/>
      <c r="KXP400" s="247"/>
      <c r="KXQ400" s="247"/>
      <c r="KXR400" s="247"/>
      <c r="KXS400" s="247"/>
      <c r="KXT400" s="247"/>
      <c r="KXU400" s="247"/>
      <c r="KXV400" s="247"/>
      <c r="KXW400" s="247"/>
      <c r="KXX400" s="247"/>
      <c r="KXY400" s="247"/>
      <c r="KXZ400" s="247"/>
      <c r="KYA400" s="247"/>
      <c r="KYB400" s="247"/>
      <c r="KYC400" s="247"/>
      <c r="KYD400" s="247"/>
      <c r="KYE400" s="247"/>
      <c r="KYF400" s="247"/>
      <c r="KYG400" s="247"/>
      <c r="KYH400" s="247"/>
      <c r="KYI400" s="247"/>
      <c r="KYJ400" s="247"/>
      <c r="KYK400" s="247"/>
      <c r="KYL400" s="247"/>
      <c r="KYM400" s="247"/>
      <c r="KYN400" s="247"/>
      <c r="KYO400" s="247"/>
      <c r="KYP400" s="247"/>
      <c r="KYQ400" s="247"/>
      <c r="KYR400" s="247"/>
      <c r="KYS400" s="247"/>
      <c r="KYT400" s="247"/>
      <c r="KYU400" s="247"/>
      <c r="KYV400" s="247"/>
      <c r="KYW400" s="247"/>
      <c r="KYX400" s="247"/>
      <c r="KYY400" s="247"/>
      <c r="KYZ400" s="247"/>
      <c r="KZA400" s="247"/>
      <c r="KZB400" s="247"/>
      <c r="KZC400" s="247"/>
      <c r="KZD400" s="247"/>
      <c r="KZE400" s="247"/>
      <c r="KZF400" s="247"/>
      <c r="KZG400" s="247"/>
      <c r="KZH400" s="247"/>
      <c r="KZI400" s="247"/>
      <c r="KZJ400" s="247"/>
      <c r="KZK400" s="247"/>
      <c r="KZL400" s="247"/>
      <c r="KZM400" s="247"/>
      <c r="KZN400" s="247"/>
      <c r="KZO400" s="247"/>
      <c r="KZP400" s="247"/>
      <c r="KZQ400" s="247"/>
      <c r="KZR400" s="247"/>
      <c r="KZS400" s="247"/>
      <c r="KZT400" s="247"/>
      <c r="KZU400" s="247"/>
      <c r="KZV400" s="247"/>
      <c r="KZW400" s="247"/>
      <c r="KZX400" s="247"/>
      <c r="KZY400" s="247"/>
      <c r="KZZ400" s="247"/>
      <c r="LAA400" s="247"/>
      <c r="LAB400" s="247"/>
      <c r="LAC400" s="247"/>
      <c r="LAD400" s="247"/>
      <c r="LAE400" s="247"/>
      <c r="LAF400" s="247"/>
      <c r="LAG400" s="247"/>
      <c r="LAH400" s="247"/>
      <c r="LAI400" s="247"/>
      <c r="LAJ400" s="247"/>
      <c r="LAK400" s="247"/>
      <c r="LAL400" s="247"/>
      <c r="LAM400" s="247"/>
      <c r="LAN400" s="247"/>
      <c r="LAO400" s="247"/>
      <c r="LAP400" s="247"/>
      <c r="LAQ400" s="247"/>
      <c r="LAR400" s="247"/>
      <c r="LAS400" s="247"/>
      <c r="LAT400" s="247"/>
      <c r="LAU400" s="247"/>
      <c r="LAV400" s="247"/>
      <c r="LAW400" s="247"/>
      <c r="LAX400" s="247"/>
      <c r="LAY400" s="247"/>
      <c r="LAZ400" s="247"/>
      <c r="LBA400" s="247"/>
      <c r="LBB400" s="247"/>
      <c r="LBC400" s="247"/>
      <c r="LBD400" s="247"/>
      <c r="LBE400" s="247"/>
      <c r="LBF400" s="247"/>
      <c r="LBG400" s="247"/>
      <c r="LBH400" s="247"/>
      <c r="LBI400" s="247"/>
      <c r="LBJ400" s="247"/>
      <c r="LBK400" s="247"/>
      <c r="LBL400" s="247"/>
      <c r="LBM400" s="247"/>
      <c r="LBN400" s="247"/>
      <c r="LBO400" s="247"/>
      <c r="LBP400" s="247"/>
      <c r="LBQ400" s="247"/>
      <c r="LBR400" s="247"/>
      <c r="LBS400" s="247"/>
      <c r="LBT400" s="247"/>
      <c r="LBU400" s="247"/>
      <c r="LBV400" s="247"/>
      <c r="LBW400" s="247"/>
      <c r="LBX400" s="247"/>
      <c r="LBY400" s="247"/>
      <c r="LBZ400" s="247"/>
      <c r="LCA400" s="247"/>
      <c r="LCB400" s="247"/>
      <c r="LCC400" s="247"/>
      <c r="LCD400" s="247"/>
      <c r="LCE400" s="247"/>
      <c r="LCF400" s="247"/>
      <c r="LCG400" s="247"/>
      <c r="LCH400" s="247"/>
      <c r="LCI400" s="247"/>
      <c r="LCJ400" s="247"/>
      <c r="LCK400" s="247"/>
      <c r="LCL400" s="247"/>
      <c r="LCM400" s="247"/>
      <c r="LCN400" s="247"/>
      <c r="LCO400" s="247"/>
      <c r="LCP400" s="247"/>
      <c r="LCQ400" s="247"/>
      <c r="LCR400" s="247"/>
      <c r="LCS400" s="247"/>
      <c r="LCT400" s="247"/>
      <c r="LCU400" s="247"/>
      <c r="LCV400" s="247"/>
      <c r="LCW400" s="247"/>
      <c r="LCX400" s="247"/>
      <c r="LCY400" s="247"/>
      <c r="LCZ400" s="247"/>
      <c r="LDA400" s="247"/>
      <c r="LDB400" s="247"/>
      <c r="LDC400" s="247"/>
      <c r="LDD400" s="247"/>
      <c r="LDE400" s="247"/>
      <c r="LDF400" s="247"/>
      <c r="LDG400" s="247"/>
      <c r="LDH400" s="247"/>
      <c r="LDI400" s="247"/>
      <c r="LDJ400" s="247"/>
      <c r="LDK400" s="247"/>
      <c r="LDL400" s="247"/>
      <c r="LDM400" s="247"/>
      <c r="LDN400" s="247"/>
      <c r="LDO400" s="247"/>
      <c r="LDP400" s="247"/>
      <c r="LDQ400" s="247"/>
      <c r="LDR400" s="247"/>
      <c r="LDS400" s="247"/>
      <c r="LDT400" s="247"/>
      <c r="LDU400" s="247"/>
      <c r="LDV400" s="247"/>
      <c r="LDW400" s="247"/>
      <c r="LDX400" s="247"/>
      <c r="LDY400" s="247"/>
      <c r="LDZ400" s="247"/>
      <c r="LEA400" s="247"/>
      <c r="LEB400" s="247"/>
      <c r="LEC400" s="247"/>
      <c r="LED400" s="247"/>
      <c r="LEE400" s="247"/>
      <c r="LEF400" s="247"/>
      <c r="LEG400" s="247"/>
      <c r="LEH400" s="247"/>
      <c r="LEI400" s="247"/>
      <c r="LEJ400" s="247"/>
      <c r="LEK400" s="247"/>
      <c r="LEL400" s="247"/>
      <c r="LEM400" s="247"/>
      <c r="LEN400" s="247"/>
      <c r="LEO400" s="247"/>
      <c r="LEP400" s="247"/>
      <c r="LEQ400" s="247"/>
      <c r="LER400" s="247"/>
      <c r="LES400" s="247"/>
      <c r="LET400" s="247"/>
      <c r="LEU400" s="247"/>
      <c r="LEV400" s="247"/>
      <c r="LEW400" s="247"/>
      <c r="LEX400" s="247"/>
      <c r="LEY400" s="247"/>
      <c r="LEZ400" s="247"/>
      <c r="LFA400" s="247"/>
      <c r="LFB400" s="247"/>
      <c r="LFC400" s="247"/>
      <c r="LFD400" s="247"/>
      <c r="LFE400" s="247"/>
      <c r="LFF400" s="247"/>
      <c r="LFG400" s="247"/>
      <c r="LFH400" s="247"/>
      <c r="LFI400" s="247"/>
      <c r="LFJ400" s="247"/>
      <c r="LFK400" s="247"/>
      <c r="LFL400" s="247"/>
      <c r="LFM400" s="247"/>
      <c r="LFN400" s="247"/>
      <c r="LFO400" s="247"/>
      <c r="LFP400" s="247"/>
      <c r="LFQ400" s="247"/>
      <c r="LFR400" s="247"/>
      <c r="LFS400" s="247"/>
      <c r="LFT400" s="247"/>
      <c r="LFU400" s="247"/>
      <c r="LFV400" s="247"/>
      <c r="LFW400" s="247"/>
      <c r="LFX400" s="247"/>
      <c r="LFY400" s="247"/>
      <c r="LFZ400" s="247"/>
      <c r="LGA400" s="247"/>
      <c r="LGB400" s="247"/>
      <c r="LGC400" s="247"/>
      <c r="LGD400" s="247"/>
      <c r="LGE400" s="247"/>
      <c r="LGF400" s="247"/>
      <c r="LGG400" s="247"/>
      <c r="LGH400" s="247"/>
      <c r="LGI400" s="247"/>
      <c r="LGJ400" s="247"/>
      <c r="LGK400" s="247"/>
      <c r="LGL400" s="247"/>
      <c r="LGM400" s="247"/>
      <c r="LGN400" s="247"/>
      <c r="LGO400" s="247"/>
      <c r="LGP400" s="247"/>
      <c r="LGQ400" s="247"/>
      <c r="LGR400" s="247"/>
      <c r="LGS400" s="247"/>
      <c r="LGT400" s="247"/>
      <c r="LGU400" s="247"/>
      <c r="LGV400" s="247"/>
      <c r="LGW400" s="247"/>
      <c r="LGX400" s="247"/>
      <c r="LGY400" s="247"/>
      <c r="LGZ400" s="247"/>
      <c r="LHA400" s="247"/>
      <c r="LHB400" s="247"/>
      <c r="LHC400" s="247"/>
      <c r="LHD400" s="247"/>
      <c r="LHE400" s="247"/>
      <c r="LHF400" s="247"/>
      <c r="LHG400" s="247"/>
      <c r="LHH400" s="247"/>
      <c r="LHI400" s="247"/>
      <c r="LHJ400" s="247"/>
      <c r="LHK400" s="247"/>
      <c r="LHL400" s="247"/>
      <c r="LHM400" s="247"/>
      <c r="LHN400" s="247"/>
      <c r="LHO400" s="247"/>
      <c r="LHP400" s="247"/>
      <c r="LHQ400" s="247"/>
      <c r="LHR400" s="247"/>
      <c r="LHS400" s="247"/>
      <c r="LHT400" s="247"/>
      <c r="LHU400" s="247"/>
      <c r="LHV400" s="247"/>
      <c r="LHW400" s="247"/>
      <c r="LHX400" s="247"/>
      <c r="LHY400" s="247"/>
      <c r="LHZ400" s="247"/>
      <c r="LIA400" s="247"/>
      <c r="LIB400" s="247"/>
      <c r="LIC400" s="247"/>
      <c r="LID400" s="247"/>
      <c r="LIE400" s="247"/>
      <c r="LIF400" s="247"/>
      <c r="LIG400" s="247"/>
      <c r="LIH400" s="247"/>
      <c r="LII400" s="247"/>
      <c r="LIJ400" s="247"/>
      <c r="LIK400" s="247"/>
      <c r="LIL400" s="247"/>
      <c r="LIM400" s="247"/>
      <c r="LIN400" s="247"/>
      <c r="LIO400" s="247"/>
      <c r="LIP400" s="247"/>
      <c r="LIQ400" s="247"/>
      <c r="LIR400" s="247"/>
      <c r="LIS400" s="247"/>
      <c r="LIT400" s="247"/>
      <c r="LIU400" s="247"/>
      <c r="LIV400" s="247"/>
      <c r="LIW400" s="247"/>
      <c r="LIX400" s="247"/>
      <c r="LIY400" s="247"/>
      <c r="LIZ400" s="247"/>
      <c r="LJA400" s="247"/>
      <c r="LJB400" s="247"/>
      <c r="LJC400" s="247"/>
      <c r="LJD400" s="247"/>
      <c r="LJE400" s="247"/>
      <c r="LJF400" s="247"/>
      <c r="LJG400" s="247"/>
      <c r="LJH400" s="247"/>
      <c r="LJI400" s="247"/>
      <c r="LJJ400" s="247"/>
      <c r="LJK400" s="247"/>
      <c r="LJL400" s="247"/>
      <c r="LJM400" s="247"/>
      <c r="LJN400" s="247"/>
      <c r="LJO400" s="247"/>
      <c r="LJP400" s="247"/>
      <c r="LJQ400" s="247"/>
      <c r="LJR400" s="247"/>
      <c r="LJS400" s="247"/>
      <c r="LJT400" s="247"/>
      <c r="LJU400" s="247"/>
      <c r="LJV400" s="247"/>
      <c r="LJW400" s="247"/>
      <c r="LJX400" s="247"/>
      <c r="LJY400" s="247"/>
      <c r="LJZ400" s="247"/>
      <c r="LKA400" s="247"/>
      <c r="LKB400" s="247"/>
      <c r="LKC400" s="247"/>
      <c r="LKD400" s="247"/>
      <c r="LKE400" s="247"/>
      <c r="LKF400" s="247"/>
      <c r="LKG400" s="247"/>
      <c r="LKH400" s="247"/>
      <c r="LKI400" s="247"/>
      <c r="LKJ400" s="247"/>
      <c r="LKK400" s="247"/>
      <c r="LKL400" s="247"/>
      <c r="LKM400" s="247"/>
      <c r="LKN400" s="247"/>
      <c r="LKO400" s="247"/>
      <c r="LKP400" s="247"/>
      <c r="LKQ400" s="247"/>
      <c r="LKR400" s="247"/>
      <c r="LKS400" s="247"/>
      <c r="LKT400" s="247"/>
      <c r="LKU400" s="247"/>
      <c r="LKV400" s="247"/>
      <c r="LKW400" s="247"/>
      <c r="LKX400" s="247"/>
      <c r="LKY400" s="247"/>
      <c r="LKZ400" s="247"/>
      <c r="LLA400" s="247"/>
      <c r="LLB400" s="247"/>
      <c r="LLC400" s="247"/>
      <c r="LLD400" s="247"/>
      <c r="LLE400" s="247"/>
      <c r="LLF400" s="247"/>
      <c r="LLG400" s="247"/>
      <c r="LLH400" s="247"/>
      <c r="LLI400" s="247"/>
      <c r="LLJ400" s="247"/>
      <c r="LLK400" s="247"/>
      <c r="LLL400" s="247"/>
      <c r="LLM400" s="247"/>
      <c r="LLN400" s="247"/>
      <c r="LLO400" s="247"/>
      <c r="LLP400" s="247"/>
      <c r="LLQ400" s="247"/>
      <c r="LLR400" s="247"/>
      <c r="LLS400" s="247"/>
      <c r="LLT400" s="247"/>
      <c r="LLU400" s="247"/>
      <c r="LLV400" s="247"/>
      <c r="LLW400" s="247"/>
      <c r="LLX400" s="247"/>
      <c r="LLY400" s="247"/>
      <c r="LLZ400" s="247"/>
      <c r="LMA400" s="247"/>
      <c r="LMB400" s="247"/>
      <c r="LMC400" s="247"/>
      <c r="LMD400" s="247"/>
      <c r="LME400" s="247"/>
      <c r="LMF400" s="247"/>
      <c r="LMG400" s="247"/>
      <c r="LMH400" s="247"/>
      <c r="LMI400" s="247"/>
      <c r="LMJ400" s="247"/>
      <c r="LMK400" s="247"/>
      <c r="LML400" s="247"/>
      <c r="LMM400" s="247"/>
      <c r="LMN400" s="247"/>
      <c r="LMO400" s="247"/>
      <c r="LMP400" s="247"/>
      <c r="LMQ400" s="247"/>
      <c r="LMR400" s="247"/>
      <c r="LMS400" s="247"/>
      <c r="LMT400" s="247"/>
      <c r="LMU400" s="247"/>
      <c r="LMV400" s="247"/>
      <c r="LMW400" s="247"/>
      <c r="LMX400" s="247"/>
      <c r="LMY400" s="247"/>
      <c r="LMZ400" s="247"/>
      <c r="LNA400" s="247"/>
      <c r="LNB400" s="247"/>
      <c r="LNC400" s="247"/>
      <c r="LND400" s="247"/>
      <c r="LNE400" s="247"/>
      <c r="LNF400" s="247"/>
      <c r="LNG400" s="247"/>
      <c r="LNH400" s="247"/>
      <c r="LNI400" s="247"/>
      <c r="LNJ400" s="247"/>
      <c r="LNK400" s="247"/>
      <c r="LNL400" s="247"/>
      <c r="LNM400" s="247"/>
      <c r="LNN400" s="247"/>
      <c r="LNO400" s="247"/>
      <c r="LNP400" s="247"/>
      <c r="LNQ400" s="247"/>
      <c r="LNR400" s="247"/>
      <c r="LNS400" s="247"/>
      <c r="LNT400" s="247"/>
      <c r="LNU400" s="247"/>
      <c r="LNV400" s="247"/>
      <c r="LNW400" s="247"/>
      <c r="LNX400" s="247"/>
      <c r="LNY400" s="247"/>
      <c r="LNZ400" s="247"/>
      <c r="LOA400" s="247"/>
      <c r="LOB400" s="247"/>
      <c r="LOC400" s="247"/>
      <c r="LOD400" s="247"/>
      <c r="LOE400" s="247"/>
      <c r="LOF400" s="247"/>
      <c r="LOG400" s="247"/>
      <c r="LOH400" s="247"/>
      <c r="LOI400" s="247"/>
      <c r="LOJ400" s="247"/>
      <c r="LOK400" s="247"/>
      <c r="LOL400" s="247"/>
      <c r="LOM400" s="247"/>
      <c r="LON400" s="247"/>
      <c r="LOO400" s="247"/>
      <c r="LOP400" s="247"/>
      <c r="LOQ400" s="247"/>
      <c r="LOR400" s="247"/>
      <c r="LOS400" s="247"/>
      <c r="LOT400" s="247"/>
      <c r="LOU400" s="247"/>
      <c r="LOV400" s="247"/>
      <c r="LOW400" s="247"/>
      <c r="LOX400" s="247"/>
      <c r="LOY400" s="247"/>
      <c r="LOZ400" s="247"/>
      <c r="LPA400" s="247"/>
      <c r="LPB400" s="247"/>
      <c r="LPC400" s="247"/>
      <c r="LPD400" s="247"/>
      <c r="LPE400" s="247"/>
      <c r="LPF400" s="247"/>
      <c r="LPG400" s="247"/>
      <c r="LPH400" s="247"/>
      <c r="LPI400" s="247"/>
      <c r="LPJ400" s="247"/>
      <c r="LPK400" s="247"/>
      <c r="LPL400" s="247"/>
      <c r="LPM400" s="247"/>
      <c r="LPN400" s="247"/>
      <c r="LPO400" s="247"/>
      <c r="LPP400" s="247"/>
      <c r="LPQ400" s="247"/>
      <c r="LPR400" s="247"/>
      <c r="LPS400" s="247"/>
      <c r="LPT400" s="247"/>
      <c r="LPU400" s="247"/>
      <c r="LPV400" s="247"/>
      <c r="LPW400" s="247"/>
      <c r="LPX400" s="247"/>
      <c r="LPY400" s="247"/>
      <c r="LPZ400" s="247"/>
      <c r="LQA400" s="247"/>
      <c r="LQB400" s="247"/>
      <c r="LQC400" s="247"/>
      <c r="LQD400" s="247"/>
      <c r="LQE400" s="247"/>
      <c r="LQF400" s="247"/>
      <c r="LQG400" s="247"/>
      <c r="LQH400" s="247"/>
      <c r="LQI400" s="247"/>
      <c r="LQJ400" s="247"/>
      <c r="LQK400" s="247"/>
      <c r="LQL400" s="247"/>
      <c r="LQM400" s="247"/>
      <c r="LQN400" s="247"/>
      <c r="LQO400" s="247"/>
      <c r="LQP400" s="247"/>
      <c r="LQQ400" s="247"/>
      <c r="LQR400" s="247"/>
      <c r="LQS400" s="247"/>
      <c r="LQT400" s="247"/>
      <c r="LQU400" s="247"/>
      <c r="LQV400" s="247"/>
      <c r="LQW400" s="247"/>
      <c r="LQX400" s="247"/>
      <c r="LQY400" s="247"/>
      <c r="LQZ400" s="247"/>
      <c r="LRA400" s="247"/>
      <c r="LRB400" s="247"/>
      <c r="LRC400" s="247"/>
      <c r="LRD400" s="247"/>
      <c r="LRE400" s="247"/>
      <c r="LRF400" s="247"/>
      <c r="LRG400" s="247"/>
      <c r="LRH400" s="247"/>
      <c r="LRI400" s="247"/>
      <c r="LRJ400" s="247"/>
      <c r="LRK400" s="247"/>
      <c r="LRL400" s="247"/>
      <c r="LRM400" s="247"/>
      <c r="LRN400" s="247"/>
      <c r="LRO400" s="247"/>
      <c r="LRP400" s="247"/>
      <c r="LRQ400" s="247"/>
      <c r="LRR400" s="247"/>
      <c r="LRS400" s="247"/>
      <c r="LRT400" s="247"/>
      <c r="LRU400" s="247"/>
      <c r="LRV400" s="247"/>
      <c r="LRW400" s="247"/>
      <c r="LRX400" s="247"/>
      <c r="LRY400" s="247"/>
      <c r="LRZ400" s="247"/>
      <c r="LSA400" s="247"/>
      <c r="LSB400" s="247"/>
      <c r="LSC400" s="247"/>
      <c r="LSD400" s="247"/>
      <c r="LSE400" s="247"/>
      <c r="LSF400" s="247"/>
      <c r="LSG400" s="247"/>
      <c r="LSH400" s="247"/>
      <c r="LSI400" s="247"/>
      <c r="LSJ400" s="247"/>
      <c r="LSK400" s="247"/>
      <c r="LSL400" s="247"/>
      <c r="LSM400" s="247"/>
      <c r="LSN400" s="247"/>
      <c r="LSO400" s="247"/>
      <c r="LSP400" s="247"/>
      <c r="LSQ400" s="247"/>
      <c r="LSR400" s="247"/>
      <c r="LSS400" s="247"/>
      <c r="LST400" s="247"/>
      <c r="LSU400" s="247"/>
      <c r="LSV400" s="247"/>
      <c r="LSW400" s="247"/>
      <c r="LSX400" s="247"/>
      <c r="LSY400" s="247"/>
      <c r="LSZ400" s="247"/>
      <c r="LTA400" s="247"/>
      <c r="LTB400" s="247"/>
      <c r="LTC400" s="247"/>
      <c r="LTD400" s="247"/>
      <c r="LTE400" s="247"/>
      <c r="LTF400" s="247"/>
      <c r="LTG400" s="247"/>
      <c r="LTH400" s="247"/>
      <c r="LTI400" s="247"/>
      <c r="LTJ400" s="247"/>
      <c r="LTK400" s="247"/>
      <c r="LTL400" s="247"/>
      <c r="LTM400" s="247"/>
      <c r="LTN400" s="247"/>
      <c r="LTO400" s="247"/>
      <c r="LTP400" s="247"/>
      <c r="LTQ400" s="247"/>
      <c r="LTR400" s="247"/>
      <c r="LTS400" s="247"/>
      <c r="LTT400" s="247"/>
      <c r="LTU400" s="247"/>
      <c r="LTV400" s="247"/>
      <c r="LTW400" s="247"/>
      <c r="LTX400" s="247"/>
      <c r="LTY400" s="247"/>
      <c r="LTZ400" s="247"/>
      <c r="LUA400" s="247"/>
      <c r="LUB400" s="247"/>
      <c r="LUC400" s="247"/>
      <c r="LUD400" s="247"/>
      <c r="LUE400" s="247"/>
      <c r="LUF400" s="247"/>
      <c r="LUG400" s="247"/>
      <c r="LUH400" s="247"/>
      <c r="LUI400" s="247"/>
      <c r="LUJ400" s="247"/>
      <c r="LUK400" s="247"/>
      <c r="LUL400" s="247"/>
      <c r="LUM400" s="247"/>
      <c r="LUN400" s="247"/>
      <c r="LUO400" s="247"/>
      <c r="LUP400" s="247"/>
      <c r="LUQ400" s="247"/>
      <c r="LUR400" s="247"/>
      <c r="LUS400" s="247"/>
      <c r="LUT400" s="247"/>
      <c r="LUU400" s="247"/>
      <c r="LUV400" s="247"/>
      <c r="LUW400" s="247"/>
      <c r="LUX400" s="247"/>
      <c r="LUY400" s="247"/>
      <c r="LUZ400" s="247"/>
      <c r="LVA400" s="247"/>
      <c r="LVB400" s="247"/>
      <c r="LVC400" s="247"/>
      <c r="LVD400" s="247"/>
      <c r="LVE400" s="247"/>
      <c r="LVF400" s="247"/>
      <c r="LVG400" s="247"/>
      <c r="LVH400" s="247"/>
      <c r="LVI400" s="247"/>
      <c r="LVJ400" s="247"/>
      <c r="LVK400" s="247"/>
      <c r="LVL400" s="247"/>
      <c r="LVM400" s="247"/>
      <c r="LVN400" s="247"/>
      <c r="LVO400" s="247"/>
      <c r="LVP400" s="247"/>
      <c r="LVQ400" s="247"/>
      <c r="LVR400" s="247"/>
      <c r="LVS400" s="247"/>
      <c r="LVT400" s="247"/>
      <c r="LVU400" s="247"/>
      <c r="LVV400" s="247"/>
      <c r="LVW400" s="247"/>
      <c r="LVX400" s="247"/>
      <c r="LVY400" s="247"/>
      <c r="LVZ400" s="247"/>
      <c r="LWA400" s="247"/>
      <c r="LWB400" s="247"/>
      <c r="LWC400" s="247"/>
      <c r="LWD400" s="247"/>
      <c r="LWE400" s="247"/>
      <c r="LWF400" s="247"/>
      <c r="LWG400" s="247"/>
      <c r="LWH400" s="247"/>
      <c r="LWI400" s="247"/>
      <c r="LWJ400" s="247"/>
      <c r="LWK400" s="247"/>
      <c r="LWL400" s="247"/>
      <c r="LWM400" s="247"/>
      <c r="LWN400" s="247"/>
      <c r="LWO400" s="247"/>
      <c r="LWP400" s="247"/>
      <c r="LWQ400" s="247"/>
      <c r="LWR400" s="247"/>
      <c r="LWS400" s="247"/>
      <c r="LWT400" s="247"/>
      <c r="LWU400" s="247"/>
      <c r="LWV400" s="247"/>
      <c r="LWW400" s="247"/>
      <c r="LWX400" s="247"/>
      <c r="LWY400" s="247"/>
      <c r="LWZ400" s="247"/>
      <c r="LXA400" s="247"/>
      <c r="LXB400" s="247"/>
      <c r="LXC400" s="247"/>
      <c r="LXD400" s="247"/>
      <c r="LXE400" s="247"/>
      <c r="LXF400" s="247"/>
      <c r="LXG400" s="247"/>
      <c r="LXH400" s="247"/>
      <c r="LXI400" s="247"/>
      <c r="LXJ400" s="247"/>
      <c r="LXK400" s="247"/>
      <c r="LXL400" s="247"/>
      <c r="LXM400" s="247"/>
      <c r="LXN400" s="247"/>
      <c r="LXO400" s="247"/>
      <c r="LXP400" s="247"/>
      <c r="LXQ400" s="247"/>
      <c r="LXR400" s="247"/>
      <c r="LXS400" s="247"/>
      <c r="LXT400" s="247"/>
      <c r="LXU400" s="247"/>
      <c r="LXV400" s="247"/>
      <c r="LXW400" s="247"/>
      <c r="LXX400" s="247"/>
      <c r="LXY400" s="247"/>
      <c r="LXZ400" s="247"/>
      <c r="LYA400" s="247"/>
      <c r="LYB400" s="247"/>
      <c r="LYC400" s="247"/>
      <c r="LYD400" s="247"/>
      <c r="LYE400" s="247"/>
      <c r="LYF400" s="247"/>
      <c r="LYG400" s="247"/>
      <c r="LYH400" s="247"/>
      <c r="LYI400" s="247"/>
      <c r="LYJ400" s="247"/>
      <c r="LYK400" s="247"/>
      <c r="LYL400" s="247"/>
      <c r="LYM400" s="247"/>
      <c r="LYN400" s="247"/>
      <c r="LYO400" s="247"/>
      <c r="LYP400" s="247"/>
      <c r="LYQ400" s="247"/>
      <c r="LYR400" s="247"/>
      <c r="LYS400" s="247"/>
      <c r="LYT400" s="247"/>
      <c r="LYU400" s="247"/>
      <c r="LYV400" s="247"/>
      <c r="LYW400" s="247"/>
      <c r="LYX400" s="247"/>
      <c r="LYY400" s="247"/>
      <c r="LYZ400" s="247"/>
      <c r="LZA400" s="247"/>
      <c r="LZB400" s="247"/>
      <c r="LZC400" s="247"/>
      <c r="LZD400" s="247"/>
      <c r="LZE400" s="247"/>
      <c r="LZF400" s="247"/>
      <c r="LZG400" s="247"/>
      <c r="LZH400" s="247"/>
      <c r="LZI400" s="247"/>
      <c r="LZJ400" s="247"/>
      <c r="LZK400" s="247"/>
      <c r="LZL400" s="247"/>
      <c r="LZM400" s="247"/>
      <c r="LZN400" s="247"/>
      <c r="LZO400" s="247"/>
      <c r="LZP400" s="247"/>
      <c r="LZQ400" s="247"/>
      <c r="LZR400" s="247"/>
      <c r="LZS400" s="247"/>
      <c r="LZT400" s="247"/>
      <c r="LZU400" s="247"/>
      <c r="LZV400" s="247"/>
      <c r="LZW400" s="247"/>
      <c r="LZX400" s="247"/>
      <c r="LZY400" s="247"/>
      <c r="LZZ400" s="247"/>
      <c r="MAA400" s="247"/>
      <c r="MAB400" s="247"/>
      <c r="MAC400" s="247"/>
      <c r="MAD400" s="247"/>
      <c r="MAE400" s="247"/>
      <c r="MAF400" s="247"/>
      <c r="MAG400" s="247"/>
      <c r="MAH400" s="247"/>
      <c r="MAI400" s="247"/>
      <c r="MAJ400" s="247"/>
      <c r="MAK400" s="247"/>
      <c r="MAL400" s="247"/>
      <c r="MAM400" s="247"/>
      <c r="MAN400" s="247"/>
      <c r="MAO400" s="247"/>
      <c r="MAP400" s="247"/>
      <c r="MAQ400" s="247"/>
      <c r="MAR400" s="247"/>
      <c r="MAS400" s="247"/>
      <c r="MAT400" s="247"/>
      <c r="MAU400" s="247"/>
      <c r="MAV400" s="247"/>
      <c r="MAW400" s="247"/>
      <c r="MAX400" s="247"/>
      <c r="MAY400" s="247"/>
      <c r="MAZ400" s="247"/>
      <c r="MBA400" s="247"/>
      <c r="MBB400" s="247"/>
      <c r="MBC400" s="247"/>
      <c r="MBD400" s="247"/>
      <c r="MBE400" s="247"/>
      <c r="MBF400" s="247"/>
      <c r="MBG400" s="247"/>
      <c r="MBH400" s="247"/>
      <c r="MBI400" s="247"/>
      <c r="MBJ400" s="247"/>
      <c r="MBK400" s="247"/>
      <c r="MBL400" s="247"/>
      <c r="MBM400" s="247"/>
      <c r="MBN400" s="247"/>
      <c r="MBO400" s="247"/>
      <c r="MBP400" s="247"/>
      <c r="MBQ400" s="247"/>
      <c r="MBR400" s="247"/>
      <c r="MBS400" s="247"/>
      <c r="MBT400" s="247"/>
      <c r="MBU400" s="247"/>
      <c r="MBV400" s="247"/>
      <c r="MBW400" s="247"/>
      <c r="MBX400" s="247"/>
      <c r="MBY400" s="247"/>
      <c r="MBZ400" s="247"/>
      <c r="MCA400" s="247"/>
      <c r="MCB400" s="247"/>
      <c r="MCC400" s="247"/>
      <c r="MCD400" s="247"/>
      <c r="MCE400" s="247"/>
      <c r="MCF400" s="247"/>
      <c r="MCG400" s="247"/>
      <c r="MCH400" s="247"/>
      <c r="MCI400" s="247"/>
      <c r="MCJ400" s="247"/>
      <c r="MCK400" s="247"/>
      <c r="MCL400" s="247"/>
      <c r="MCM400" s="247"/>
      <c r="MCN400" s="247"/>
      <c r="MCO400" s="247"/>
      <c r="MCP400" s="247"/>
      <c r="MCQ400" s="247"/>
      <c r="MCR400" s="247"/>
      <c r="MCS400" s="247"/>
      <c r="MCT400" s="247"/>
      <c r="MCU400" s="247"/>
      <c r="MCV400" s="247"/>
      <c r="MCW400" s="247"/>
      <c r="MCX400" s="247"/>
      <c r="MCY400" s="247"/>
      <c r="MCZ400" s="247"/>
      <c r="MDA400" s="247"/>
      <c r="MDB400" s="247"/>
      <c r="MDC400" s="247"/>
      <c r="MDD400" s="247"/>
      <c r="MDE400" s="247"/>
      <c r="MDF400" s="247"/>
      <c r="MDG400" s="247"/>
      <c r="MDH400" s="247"/>
      <c r="MDI400" s="247"/>
      <c r="MDJ400" s="247"/>
      <c r="MDK400" s="247"/>
      <c r="MDL400" s="247"/>
      <c r="MDM400" s="247"/>
      <c r="MDN400" s="247"/>
      <c r="MDO400" s="247"/>
      <c r="MDP400" s="247"/>
      <c r="MDQ400" s="247"/>
      <c r="MDR400" s="247"/>
      <c r="MDS400" s="247"/>
      <c r="MDT400" s="247"/>
      <c r="MDU400" s="247"/>
      <c r="MDV400" s="247"/>
      <c r="MDW400" s="247"/>
      <c r="MDX400" s="247"/>
      <c r="MDY400" s="247"/>
      <c r="MDZ400" s="247"/>
      <c r="MEA400" s="247"/>
      <c r="MEB400" s="247"/>
      <c r="MEC400" s="247"/>
      <c r="MED400" s="247"/>
      <c r="MEE400" s="247"/>
      <c r="MEF400" s="247"/>
      <c r="MEG400" s="247"/>
      <c r="MEH400" s="247"/>
      <c r="MEI400" s="247"/>
      <c r="MEJ400" s="247"/>
      <c r="MEK400" s="247"/>
      <c r="MEL400" s="247"/>
      <c r="MEM400" s="247"/>
      <c r="MEN400" s="247"/>
      <c r="MEO400" s="247"/>
      <c r="MEP400" s="247"/>
      <c r="MEQ400" s="247"/>
      <c r="MER400" s="247"/>
      <c r="MES400" s="247"/>
      <c r="MET400" s="247"/>
      <c r="MEU400" s="247"/>
      <c r="MEV400" s="247"/>
      <c r="MEW400" s="247"/>
      <c r="MEX400" s="247"/>
      <c r="MEY400" s="247"/>
      <c r="MEZ400" s="247"/>
      <c r="MFA400" s="247"/>
      <c r="MFB400" s="247"/>
      <c r="MFC400" s="247"/>
      <c r="MFD400" s="247"/>
      <c r="MFE400" s="247"/>
      <c r="MFF400" s="247"/>
      <c r="MFG400" s="247"/>
      <c r="MFH400" s="247"/>
      <c r="MFI400" s="247"/>
      <c r="MFJ400" s="247"/>
      <c r="MFK400" s="247"/>
      <c r="MFL400" s="247"/>
      <c r="MFM400" s="247"/>
      <c r="MFN400" s="247"/>
      <c r="MFO400" s="247"/>
      <c r="MFP400" s="247"/>
      <c r="MFQ400" s="247"/>
      <c r="MFR400" s="247"/>
      <c r="MFS400" s="247"/>
      <c r="MFT400" s="247"/>
      <c r="MFU400" s="247"/>
      <c r="MFV400" s="247"/>
      <c r="MFW400" s="247"/>
      <c r="MFX400" s="247"/>
      <c r="MFY400" s="247"/>
      <c r="MFZ400" s="247"/>
      <c r="MGA400" s="247"/>
      <c r="MGB400" s="247"/>
      <c r="MGC400" s="247"/>
      <c r="MGD400" s="247"/>
      <c r="MGE400" s="247"/>
      <c r="MGF400" s="247"/>
      <c r="MGG400" s="247"/>
      <c r="MGH400" s="247"/>
      <c r="MGI400" s="247"/>
      <c r="MGJ400" s="247"/>
      <c r="MGK400" s="247"/>
      <c r="MGL400" s="247"/>
      <c r="MGM400" s="247"/>
      <c r="MGN400" s="247"/>
      <c r="MGO400" s="247"/>
      <c r="MGP400" s="247"/>
      <c r="MGQ400" s="247"/>
      <c r="MGR400" s="247"/>
      <c r="MGS400" s="247"/>
      <c r="MGT400" s="247"/>
      <c r="MGU400" s="247"/>
      <c r="MGV400" s="247"/>
      <c r="MGW400" s="247"/>
      <c r="MGX400" s="247"/>
      <c r="MGY400" s="247"/>
      <c r="MGZ400" s="247"/>
      <c r="MHA400" s="247"/>
      <c r="MHB400" s="247"/>
      <c r="MHC400" s="247"/>
      <c r="MHD400" s="247"/>
      <c r="MHE400" s="247"/>
      <c r="MHF400" s="247"/>
      <c r="MHG400" s="247"/>
      <c r="MHH400" s="247"/>
      <c r="MHI400" s="247"/>
      <c r="MHJ400" s="247"/>
      <c r="MHK400" s="247"/>
      <c r="MHL400" s="247"/>
      <c r="MHM400" s="247"/>
      <c r="MHN400" s="247"/>
      <c r="MHO400" s="247"/>
      <c r="MHP400" s="247"/>
      <c r="MHQ400" s="247"/>
      <c r="MHR400" s="247"/>
      <c r="MHS400" s="247"/>
      <c r="MHT400" s="247"/>
      <c r="MHU400" s="247"/>
      <c r="MHV400" s="247"/>
      <c r="MHW400" s="247"/>
      <c r="MHX400" s="247"/>
      <c r="MHY400" s="247"/>
      <c r="MHZ400" s="247"/>
      <c r="MIA400" s="247"/>
      <c r="MIB400" s="247"/>
      <c r="MIC400" s="247"/>
      <c r="MID400" s="247"/>
      <c r="MIE400" s="247"/>
      <c r="MIF400" s="247"/>
      <c r="MIG400" s="247"/>
      <c r="MIH400" s="247"/>
      <c r="MII400" s="247"/>
      <c r="MIJ400" s="247"/>
      <c r="MIK400" s="247"/>
      <c r="MIL400" s="247"/>
      <c r="MIM400" s="247"/>
      <c r="MIN400" s="247"/>
      <c r="MIO400" s="247"/>
      <c r="MIP400" s="247"/>
      <c r="MIQ400" s="247"/>
      <c r="MIR400" s="247"/>
      <c r="MIS400" s="247"/>
      <c r="MIT400" s="247"/>
      <c r="MIU400" s="247"/>
      <c r="MIV400" s="247"/>
      <c r="MIW400" s="247"/>
      <c r="MIX400" s="247"/>
      <c r="MIY400" s="247"/>
      <c r="MIZ400" s="247"/>
      <c r="MJA400" s="247"/>
      <c r="MJB400" s="247"/>
      <c r="MJC400" s="247"/>
      <c r="MJD400" s="247"/>
      <c r="MJE400" s="247"/>
      <c r="MJF400" s="247"/>
      <c r="MJG400" s="247"/>
      <c r="MJH400" s="247"/>
      <c r="MJI400" s="247"/>
      <c r="MJJ400" s="247"/>
      <c r="MJK400" s="247"/>
      <c r="MJL400" s="247"/>
      <c r="MJM400" s="247"/>
      <c r="MJN400" s="247"/>
      <c r="MJO400" s="247"/>
      <c r="MJP400" s="247"/>
      <c r="MJQ400" s="247"/>
      <c r="MJR400" s="247"/>
      <c r="MJS400" s="247"/>
      <c r="MJT400" s="247"/>
      <c r="MJU400" s="247"/>
      <c r="MJV400" s="247"/>
      <c r="MJW400" s="247"/>
      <c r="MJX400" s="247"/>
      <c r="MJY400" s="247"/>
      <c r="MJZ400" s="247"/>
      <c r="MKA400" s="247"/>
      <c r="MKB400" s="247"/>
      <c r="MKC400" s="247"/>
      <c r="MKD400" s="247"/>
      <c r="MKE400" s="247"/>
      <c r="MKF400" s="247"/>
      <c r="MKG400" s="247"/>
      <c r="MKH400" s="247"/>
      <c r="MKI400" s="247"/>
      <c r="MKJ400" s="247"/>
      <c r="MKK400" s="247"/>
      <c r="MKL400" s="247"/>
      <c r="MKM400" s="247"/>
      <c r="MKN400" s="247"/>
      <c r="MKO400" s="247"/>
      <c r="MKP400" s="247"/>
      <c r="MKQ400" s="247"/>
      <c r="MKR400" s="247"/>
      <c r="MKS400" s="247"/>
      <c r="MKT400" s="247"/>
      <c r="MKU400" s="247"/>
      <c r="MKV400" s="247"/>
      <c r="MKW400" s="247"/>
      <c r="MKX400" s="247"/>
      <c r="MKY400" s="247"/>
      <c r="MKZ400" s="247"/>
      <c r="MLA400" s="247"/>
      <c r="MLB400" s="247"/>
      <c r="MLC400" s="247"/>
      <c r="MLD400" s="247"/>
      <c r="MLE400" s="247"/>
      <c r="MLF400" s="247"/>
      <c r="MLG400" s="247"/>
      <c r="MLH400" s="247"/>
      <c r="MLI400" s="247"/>
      <c r="MLJ400" s="247"/>
      <c r="MLK400" s="247"/>
      <c r="MLL400" s="247"/>
      <c r="MLM400" s="247"/>
      <c r="MLN400" s="247"/>
      <c r="MLO400" s="247"/>
      <c r="MLP400" s="247"/>
      <c r="MLQ400" s="247"/>
      <c r="MLR400" s="247"/>
      <c r="MLS400" s="247"/>
      <c r="MLT400" s="247"/>
      <c r="MLU400" s="247"/>
      <c r="MLV400" s="247"/>
      <c r="MLW400" s="247"/>
      <c r="MLX400" s="247"/>
      <c r="MLY400" s="247"/>
      <c r="MLZ400" s="247"/>
      <c r="MMA400" s="247"/>
      <c r="MMB400" s="247"/>
      <c r="MMC400" s="247"/>
      <c r="MMD400" s="247"/>
      <c r="MME400" s="247"/>
      <c r="MMF400" s="247"/>
      <c r="MMG400" s="247"/>
      <c r="MMH400" s="247"/>
      <c r="MMI400" s="247"/>
      <c r="MMJ400" s="247"/>
      <c r="MMK400" s="247"/>
      <c r="MML400" s="247"/>
      <c r="MMM400" s="247"/>
      <c r="MMN400" s="247"/>
      <c r="MMO400" s="247"/>
      <c r="MMP400" s="247"/>
      <c r="MMQ400" s="247"/>
      <c r="MMR400" s="247"/>
      <c r="MMS400" s="247"/>
      <c r="MMT400" s="247"/>
      <c r="MMU400" s="247"/>
      <c r="MMV400" s="247"/>
      <c r="MMW400" s="247"/>
      <c r="MMX400" s="247"/>
      <c r="MMY400" s="247"/>
      <c r="MMZ400" s="247"/>
      <c r="MNA400" s="247"/>
      <c r="MNB400" s="247"/>
      <c r="MNC400" s="247"/>
      <c r="MND400" s="247"/>
      <c r="MNE400" s="247"/>
      <c r="MNF400" s="247"/>
      <c r="MNG400" s="247"/>
      <c r="MNH400" s="247"/>
      <c r="MNI400" s="247"/>
      <c r="MNJ400" s="247"/>
      <c r="MNK400" s="247"/>
      <c r="MNL400" s="247"/>
      <c r="MNM400" s="247"/>
      <c r="MNN400" s="247"/>
      <c r="MNO400" s="247"/>
      <c r="MNP400" s="247"/>
      <c r="MNQ400" s="247"/>
      <c r="MNR400" s="247"/>
      <c r="MNS400" s="247"/>
      <c r="MNT400" s="247"/>
      <c r="MNU400" s="247"/>
      <c r="MNV400" s="247"/>
      <c r="MNW400" s="247"/>
      <c r="MNX400" s="247"/>
      <c r="MNY400" s="247"/>
      <c r="MNZ400" s="247"/>
      <c r="MOA400" s="247"/>
      <c r="MOB400" s="247"/>
      <c r="MOC400" s="247"/>
      <c r="MOD400" s="247"/>
      <c r="MOE400" s="247"/>
      <c r="MOF400" s="247"/>
      <c r="MOG400" s="247"/>
      <c r="MOH400" s="247"/>
      <c r="MOI400" s="247"/>
      <c r="MOJ400" s="247"/>
      <c r="MOK400" s="247"/>
      <c r="MOL400" s="247"/>
      <c r="MOM400" s="247"/>
      <c r="MON400" s="247"/>
      <c r="MOO400" s="247"/>
      <c r="MOP400" s="247"/>
      <c r="MOQ400" s="247"/>
      <c r="MOR400" s="247"/>
      <c r="MOS400" s="247"/>
      <c r="MOT400" s="247"/>
      <c r="MOU400" s="247"/>
      <c r="MOV400" s="247"/>
      <c r="MOW400" s="247"/>
      <c r="MOX400" s="247"/>
      <c r="MOY400" s="247"/>
      <c r="MOZ400" s="247"/>
      <c r="MPA400" s="247"/>
      <c r="MPB400" s="247"/>
      <c r="MPC400" s="247"/>
      <c r="MPD400" s="247"/>
      <c r="MPE400" s="247"/>
      <c r="MPF400" s="247"/>
      <c r="MPG400" s="247"/>
      <c r="MPH400" s="247"/>
      <c r="MPI400" s="247"/>
      <c r="MPJ400" s="247"/>
      <c r="MPK400" s="247"/>
      <c r="MPL400" s="247"/>
      <c r="MPM400" s="247"/>
      <c r="MPN400" s="247"/>
      <c r="MPO400" s="247"/>
      <c r="MPP400" s="247"/>
      <c r="MPQ400" s="247"/>
      <c r="MPR400" s="247"/>
      <c r="MPS400" s="247"/>
      <c r="MPT400" s="247"/>
      <c r="MPU400" s="247"/>
      <c r="MPV400" s="247"/>
      <c r="MPW400" s="247"/>
      <c r="MPX400" s="247"/>
      <c r="MPY400" s="247"/>
      <c r="MPZ400" s="247"/>
      <c r="MQA400" s="247"/>
      <c r="MQB400" s="247"/>
      <c r="MQC400" s="247"/>
      <c r="MQD400" s="247"/>
      <c r="MQE400" s="247"/>
      <c r="MQF400" s="247"/>
      <c r="MQG400" s="247"/>
      <c r="MQH400" s="247"/>
      <c r="MQI400" s="247"/>
      <c r="MQJ400" s="247"/>
      <c r="MQK400" s="247"/>
      <c r="MQL400" s="247"/>
      <c r="MQM400" s="247"/>
      <c r="MQN400" s="247"/>
      <c r="MQO400" s="247"/>
      <c r="MQP400" s="247"/>
      <c r="MQQ400" s="247"/>
      <c r="MQR400" s="247"/>
      <c r="MQS400" s="247"/>
      <c r="MQT400" s="247"/>
      <c r="MQU400" s="247"/>
      <c r="MQV400" s="247"/>
      <c r="MQW400" s="247"/>
      <c r="MQX400" s="247"/>
      <c r="MQY400" s="247"/>
      <c r="MQZ400" s="247"/>
      <c r="MRA400" s="247"/>
      <c r="MRB400" s="247"/>
      <c r="MRC400" s="247"/>
      <c r="MRD400" s="247"/>
      <c r="MRE400" s="247"/>
      <c r="MRF400" s="247"/>
      <c r="MRG400" s="247"/>
      <c r="MRH400" s="247"/>
      <c r="MRI400" s="247"/>
      <c r="MRJ400" s="247"/>
      <c r="MRK400" s="247"/>
      <c r="MRL400" s="247"/>
      <c r="MRM400" s="247"/>
      <c r="MRN400" s="247"/>
      <c r="MRO400" s="247"/>
      <c r="MRP400" s="247"/>
      <c r="MRQ400" s="247"/>
      <c r="MRR400" s="247"/>
      <c r="MRS400" s="247"/>
      <c r="MRT400" s="247"/>
      <c r="MRU400" s="247"/>
      <c r="MRV400" s="247"/>
      <c r="MRW400" s="247"/>
      <c r="MRX400" s="247"/>
      <c r="MRY400" s="247"/>
      <c r="MRZ400" s="247"/>
      <c r="MSA400" s="247"/>
      <c r="MSB400" s="247"/>
      <c r="MSC400" s="247"/>
      <c r="MSD400" s="247"/>
      <c r="MSE400" s="247"/>
      <c r="MSF400" s="247"/>
      <c r="MSG400" s="247"/>
      <c r="MSH400" s="247"/>
      <c r="MSI400" s="247"/>
      <c r="MSJ400" s="247"/>
      <c r="MSK400" s="247"/>
      <c r="MSL400" s="247"/>
      <c r="MSM400" s="247"/>
      <c r="MSN400" s="247"/>
      <c r="MSO400" s="247"/>
      <c r="MSP400" s="247"/>
      <c r="MSQ400" s="247"/>
      <c r="MSR400" s="247"/>
      <c r="MSS400" s="247"/>
      <c r="MST400" s="247"/>
      <c r="MSU400" s="247"/>
      <c r="MSV400" s="247"/>
      <c r="MSW400" s="247"/>
      <c r="MSX400" s="247"/>
      <c r="MSY400" s="247"/>
      <c r="MSZ400" s="247"/>
      <c r="MTA400" s="247"/>
      <c r="MTB400" s="247"/>
      <c r="MTC400" s="247"/>
      <c r="MTD400" s="247"/>
      <c r="MTE400" s="247"/>
      <c r="MTF400" s="247"/>
      <c r="MTG400" s="247"/>
      <c r="MTH400" s="247"/>
      <c r="MTI400" s="247"/>
      <c r="MTJ400" s="247"/>
      <c r="MTK400" s="247"/>
      <c r="MTL400" s="247"/>
      <c r="MTM400" s="247"/>
      <c r="MTN400" s="247"/>
      <c r="MTO400" s="247"/>
      <c r="MTP400" s="247"/>
      <c r="MTQ400" s="247"/>
      <c r="MTR400" s="247"/>
      <c r="MTS400" s="247"/>
      <c r="MTT400" s="247"/>
      <c r="MTU400" s="247"/>
      <c r="MTV400" s="247"/>
      <c r="MTW400" s="247"/>
      <c r="MTX400" s="247"/>
      <c r="MTY400" s="247"/>
      <c r="MTZ400" s="247"/>
      <c r="MUA400" s="247"/>
      <c r="MUB400" s="247"/>
      <c r="MUC400" s="247"/>
      <c r="MUD400" s="247"/>
      <c r="MUE400" s="247"/>
      <c r="MUF400" s="247"/>
      <c r="MUG400" s="247"/>
      <c r="MUH400" s="247"/>
      <c r="MUI400" s="247"/>
      <c r="MUJ400" s="247"/>
      <c r="MUK400" s="247"/>
      <c r="MUL400" s="247"/>
      <c r="MUM400" s="247"/>
      <c r="MUN400" s="247"/>
      <c r="MUO400" s="247"/>
      <c r="MUP400" s="247"/>
      <c r="MUQ400" s="247"/>
      <c r="MUR400" s="247"/>
      <c r="MUS400" s="247"/>
      <c r="MUT400" s="247"/>
      <c r="MUU400" s="247"/>
      <c r="MUV400" s="247"/>
      <c r="MUW400" s="247"/>
      <c r="MUX400" s="247"/>
      <c r="MUY400" s="247"/>
      <c r="MUZ400" s="247"/>
      <c r="MVA400" s="247"/>
      <c r="MVB400" s="247"/>
      <c r="MVC400" s="247"/>
      <c r="MVD400" s="247"/>
      <c r="MVE400" s="247"/>
      <c r="MVF400" s="247"/>
      <c r="MVG400" s="247"/>
      <c r="MVH400" s="247"/>
      <c r="MVI400" s="247"/>
      <c r="MVJ400" s="247"/>
      <c r="MVK400" s="247"/>
      <c r="MVL400" s="247"/>
      <c r="MVM400" s="247"/>
      <c r="MVN400" s="247"/>
      <c r="MVO400" s="247"/>
      <c r="MVP400" s="247"/>
      <c r="MVQ400" s="247"/>
      <c r="MVR400" s="247"/>
      <c r="MVS400" s="247"/>
      <c r="MVT400" s="247"/>
      <c r="MVU400" s="247"/>
      <c r="MVV400" s="247"/>
      <c r="MVW400" s="247"/>
      <c r="MVX400" s="247"/>
      <c r="MVY400" s="247"/>
      <c r="MVZ400" s="247"/>
      <c r="MWA400" s="247"/>
      <c r="MWB400" s="247"/>
      <c r="MWC400" s="247"/>
      <c r="MWD400" s="247"/>
      <c r="MWE400" s="247"/>
      <c r="MWF400" s="247"/>
      <c r="MWG400" s="247"/>
      <c r="MWH400" s="247"/>
      <c r="MWI400" s="247"/>
      <c r="MWJ400" s="247"/>
      <c r="MWK400" s="247"/>
      <c r="MWL400" s="247"/>
      <c r="MWM400" s="247"/>
      <c r="MWN400" s="247"/>
      <c r="MWO400" s="247"/>
      <c r="MWP400" s="247"/>
      <c r="MWQ400" s="247"/>
      <c r="MWR400" s="247"/>
      <c r="MWS400" s="247"/>
      <c r="MWT400" s="247"/>
      <c r="MWU400" s="247"/>
      <c r="MWV400" s="247"/>
      <c r="MWW400" s="247"/>
      <c r="MWX400" s="247"/>
      <c r="MWY400" s="247"/>
      <c r="MWZ400" s="247"/>
      <c r="MXA400" s="247"/>
      <c r="MXB400" s="247"/>
      <c r="MXC400" s="247"/>
      <c r="MXD400" s="247"/>
      <c r="MXE400" s="247"/>
      <c r="MXF400" s="247"/>
      <c r="MXG400" s="247"/>
      <c r="MXH400" s="247"/>
      <c r="MXI400" s="247"/>
      <c r="MXJ400" s="247"/>
      <c r="MXK400" s="247"/>
      <c r="MXL400" s="247"/>
      <c r="MXM400" s="247"/>
      <c r="MXN400" s="247"/>
      <c r="MXO400" s="247"/>
      <c r="MXP400" s="247"/>
      <c r="MXQ400" s="247"/>
      <c r="MXR400" s="247"/>
      <c r="MXS400" s="247"/>
      <c r="MXT400" s="247"/>
      <c r="MXU400" s="247"/>
      <c r="MXV400" s="247"/>
      <c r="MXW400" s="247"/>
      <c r="MXX400" s="247"/>
      <c r="MXY400" s="247"/>
      <c r="MXZ400" s="247"/>
      <c r="MYA400" s="247"/>
      <c r="MYB400" s="247"/>
      <c r="MYC400" s="247"/>
      <c r="MYD400" s="247"/>
      <c r="MYE400" s="247"/>
      <c r="MYF400" s="247"/>
      <c r="MYG400" s="247"/>
      <c r="MYH400" s="247"/>
      <c r="MYI400" s="247"/>
      <c r="MYJ400" s="247"/>
      <c r="MYK400" s="247"/>
      <c r="MYL400" s="247"/>
      <c r="MYM400" s="247"/>
      <c r="MYN400" s="247"/>
      <c r="MYO400" s="247"/>
      <c r="MYP400" s="247"/>
      <c r="MYQ400" s="247"/>
      <c r="MYR400" s="247"/>
      <c r="MYS400" s="247"/>
      <c r="MYT400" s="247"/>
      <c r="MYU400" s="247"/>
      <c r="MYV400" s="247"/>
      <c r="MYW400" s="247"/>
      <c r="MYX400" s="247"/>
      <c r="MYY400" s="247"/>
      <c r="MYZ400" s="247"/>
      <c r="MZA400" s="247"/>
      <c r="MZB400" s="247"/>
      <c r="MZC400" s="247"/>
      <c r="MZD400" s="247"/>
      <c r="MZE400" s="247"/>
      <c r="MZF400" s="247"/>
      <c r="MZG400" s="247"/>
      <c r="MZH400" s="247"/>
      <c r="MZI400" s="247"/>
      <c r="MZJ400" s="247"/>
      <c r="MZK400" s="247"/>
      <c r="MZL400" s="247"/>
      <c r="MZM400" s="247"/>
      <c r="MZN400" s="247"/>
      <c r="MZO400" s="247"/>
      <c r="MZP400" s="247"/>
      <c r="MZQ400" s="247"/>
      <c r="MZR400" s="247"/>
      <c r="MZS400" s="247"/>
      <c r="MZT400" s="247"/>
      <c r="MZU400" s="247"/>
      <c r="MZV400" s="247"/>
      <c r="MZW400" s="247"/>
      <c r="MZX400" s="247"/>
      <c r="MZY400" s="247"/>
      <c r="MZZ400" s="247"/>
      <c r="NAA400" s="247"/>
      <c r="NAB400" s="247"/>
      <c r="NAC400" s="247"/>
      <c r="NAD400" s="247"/>
      <c r="NAE400" s="247"/>
      <c r="NAF400" s="247"/>
      <c r="NAG400" s="247"/>
      <c r="NAH400" s="247"/>
      <c r="NAI400" s="247"/>
      <c r="NAJ400" s="247"/>
      <c r="NAK400" s="247"/>
      <c r="NAL400" s="247"/>
      <c r="NAM400" s="247"/>
      <c r="NAN400" s="247"/>
      <c r="NAO400" s="247"/>
      <c r="NAP400" s="247"/>
      <c r="NAQ400" s="247"/>
      <c r="NAR400" s="247"/>
      <c r="NAS400" s="247"/>
      <c r="NAT400" s="247"/>
      <c r="NAU400" s="247"/>
      <c r="NAV400" s="247"/>
      <c r="NAW400" s="247"/>
      <c r="NAX400" s="247"/>
      <c r="NAY400" s="247"/>
      <c r="NAZ400" s="247"/>
      <c r="NBA400" s="247"/>
      <c r="NBB400" s="247"/>
      <c r="NBC400" s="247"/>
      <c r="NBD400" s="247"/>
      <c r="NBE400" s="247"/>
      <c r="NBF400" s="247"/>
      <c r="NBG400" s="247"/>
      <c r="NBH400" s="247"/>
      <c r="NBI400" s="247"/>
      <c r="NBJ400" s="247"/>
      <c r="NBK400" s="247"/>
      <c r="NBL400" s="247"/>
      <c r="NBM400" s="247"/>
      <c r="NBN400" s="247"/>
      <c r="NBO400" s="247"/>
      <c r="NBP400" s="247"/>
      <c r="NBQ400" s="247"/>
      <c r="NBR400" s="247"/>
      <c r="NBS400" s="247"/>
      <c r="NBT400" s="247"/>
      <c r="NBU400" s="247"/>
      <c r="NBV400" s="247"/>
      <c r="NBW400" s="247"/>
      <c r="NBX400" s="247"/>
      <c r="NBY400" s="247"/>
      <c r="NBZ400" s="247"/>
      <c r="NCA400" s="247"/>
      <c r="NCB400" s="247"/>
      <c r="NCC400" s="247"/>
      <c r="NCD400" s="247"/>
      <c r="NCE400" s="247"/>
      <c r="NCF400" s="247"/>
      <c r="NCG400" s="247"/>
      <c r="NCH400" s="247"/>
      <c r="NCI400" s="247"/>
      <c r="NCJ400" s="247"/>
      <c r="NCK400" s="247"/>
      <c r="NCL400" s="247"/>
      <c r="NCM400" s="247"/>
      <c r="NCN400" s="247"/>
      <c r="NCO400" s="247"/>
      <c r="NCP400" s="247"/>
      <c r="NCQ400" s="247"/>
      <c r="NCR400" s="247"/>
      <c r="NCS400" s="247"/>
      <c r="NCT400" s="247"/>
      <c r="NCU400" s="247"/>
      <c r="NCV400" s="247"/>
      <c r="NCW400" s="247"/>
      <c r="NCX400" s="247"/>
      <c r="NCY400" s="247"/>
      <c r="NCZ400" s="247"/>
      <c r="NDA400" s="247"/>
      <c r="NDB400" s="247"/>
      <c r="NDC400" s="247"/>
      <c r="NDD400" s="247"/>
      <c r="NDE400" s="247"/>
      <c r="NDF400" s="247"/>
      <c r="NDG400" s="247"/>
      <c r="NDH400" s="247"/>
      <c r="NDI400" s="247"/>
      <c r="NDJ400" s="247"/>
      <c r="NDK400" s="247"/>
      <c r="NDL400" s="247"/>
      <c r="NDM400" s="247"/>
      <c r="NDN400" s="247"/>
      <c r="NDO400" s="247"/>
      <c r="NDP400" s="247"/>
      <c r="NDQ400" s="247"/>
      <c r="NDR400" s="247"/>
      <c r="NDS400" s="247"/>
      <c r="NDT400" s="247"/>
      <c r="NDU400" s="247"/>
      <c r="NDV400" s="247"/>
      <c r="NDW400" s="247"/>
      <c r="NDX400" s="247"/>
      <c r="NDY400" s="247"/>
      <c r="NDZ400" s="247"/>
      <c r="NEA400" s="247"/>
      <c r="NEB400" s="247"/>
      <c r="NEC400" s="247"/>
      <c r="NED400" s="247"/>
      <c r="NEE400" s="247"/>
      <c r="NEF400" s="247"/>
      <c r="NEG400" s="247"/>
      <c r="NEH400" s="247"/>
      <c r="NEI400" s="247"/>
      <c r="NEJ400" s="247"/>
      <c r="NEK400" s="247"/>
      <c r="NEL400" s="247"/>
      <c r="NEM400" s="247"/>
      <c r="NEN400" s="247"/>
      <c r="NEO400" s="247"/>
      <c r="NEP400" s="247"/>
      <c r="NEQ400" s="247"/>
      <c r="NER400" s="247"/>
      <c r="NES400" s="247"/>
      <c r="NET400" s="247"/>
      <c r="NEU400" s="247"/>
      <c r="NEV400" s="247"/>
      <c r="NEW400" s="247"/>
      <c r="NEX400" s="247"/>
      <c r="NEY400" s="247"/>
      <c r="NEZ400" s="247"/>
      <c r="NFA400" s="247"/>
      <c r="NFB400" s="247"/>
      <c r="NFC400" s="247"/>
      <c r="NFD400" s="247"/>
      <c r="NFE400" s="247"/>
      <c r="NFF400" s="247"/>
      <c r="NFG400" s="247"/>
      <c r="NFH400" s="247"/>
      <c r="NFI400" s="247"/>
      <c r="NFJ400" s="247"/>
      <c r="NFK400" s="247"/>
      <c r="NFL400" s="247"/>
      <c r="NFM400" s="247"/>
      <c r="NFN400" s="247"/>
      <c r="NFO400" s="247"/>
      <c r="NFP400" s="247"/>
      <c r="NFQ400" s="247"/>
      <c r="NFR400" s="247"/>
      <c r="NFS400" s="247"/>
      <c r="NFT400" s="247"/>
      <c r="NFU400" s="247"/>
      <c r="NFV400" s="247"/>
      <c r="NFW400" s="247"/>
      <c r="NFX400" s="247"/>
      <c r="NFY400" s="247"/>
      <c r="NFZ400" s="247"/>
      <c r="NGA400" s="247"/>
      <c r="NGB400" s="247"/>
      <c r="NGC400" s="247"/>
      <c r="NGD400" s="247"/>
      <c r="NGE400" s="247"/>
      <c r="NGF400" s="247"/>
      <c r="NGG400" s="247"/>
      <c r="NGH400" s="247"/>
      <c r="NGI400" s="247"/>
      <c r="NGJ400" s="247"/>
      <c r="NGK400" s="247"/>
      <c r="NGL400" s="247"/>
      <c r="NGM400" s="247"/>
      <c r="NGN400" s="247"/>
      <c r="NGO400" s="247"/>
      <c r="NGP400" s="247"/>
      <c r="NGQ400" s="247"/>
      <c r="NGR400" s="247"/>
      <c r="NGS400" s="247"/>
      <c r="NGT400" s="247"/>
      <c r="NGU400" s="247"/>
      <c r="NGV400" s="247"/>
      <c r="NGW400" s="247"/>
      <c r="NGX400" s="247"/>
      <c r="NGY400" s="247"/>
      <c r="NGZ400" s="247"/>
      <c r="NHA400" s="247"/>
      <c r="NHB400" s="247"/>
      <c r="NHC400" s="247"/>
      <c r="NHD400" s="247"/>
      <c r="NHE400" s="247"/>
      <c r="NHF400" s="247"/>
      <c r="NHG400" s="247"/>
      <c r="NHH400" s="247"/>
      <c r="NHI400" s="247"/>
      <c r="NHJ400" s="247"/>
      <c r="NHK400" s="247"/>
      <c r="NHL400" s="247"/>
      <c r="NHM400" s="247"/>
      <c r="NHN400" s="247"/>
      <c r="NHO400" s="247"/>
      <c r="NHP400" s="247"/>
      <c r="NHQ400" s="247"/>
      <c r="NHR400" s="247"/>
      <c r="NHS400" s="247"/>
      <c r="NHT400" s="247"/>
      <c r="NHU400" s="247"/>
      <c r="NHV400" s="247"/>
      <c r="NHW400" s="247"/>
      <c r="NHX400" s="247"/>
      <c r="NHY400" s="247"/>
      <c r="NHZ400" s="247"/>
      <c r="NIA400" s="247"/>
      <c r="NIB400" s="247"/>
      <c r="NIC400" s="247"/>
      <c r="NID400" s="247"/>
      <c r="NIE400" s="247"/>
      <c r="NIF400" s="247"/>
      <c r="NIG400" s="247"/>
      <c r="NIH400" s="247"/>
      <c r="NII400" s="247"/>
      <c r="NIJ400" s="247"/>
      <c r="NIK400" s="247"/>
      <c r="NIL400" s="247"/>
      <c r="NIM400" s="247"/>
      <c r="NIN400" s="247"/>
      <c r="NIO400" s="247"/>
      <c r="NIP400" s="247"/>
      <c r="NIQ400" s="247"/>
      <c r="NIR400" s="247"/>
      <c r="NIS400" s="247"/>
      <c r="NIT400" s="247"/>
      <c r="NIU400" s="247"/>
      <c r="NIV400" s="247"/>
      <c r="NIW400" s="247"/>
      <c r="NIX400" s="247"/>
      <c r="NIY400" s="247"/>
      <c r="NIZ400" s="247"/>
      <c r="NJA400" s="247"/>
      <c r="NJB400" s="247"/>
      <c r="NJC400" s="247"/>
      <c r="NJD400" s="247"/>
      <c r="NJE400" s="247"/>
      <c r="NJF400" s="247"/>
      <c r="NJG400" s="247"/>
      <c r="NJH400" s="247"/>
      <c r="NJI400" s="247"/>
      <c r="NJJ400" s="247"/>
      <c r="NJK400" s="247"/>
      <c r="NJL400" s="247"/>
      <c r="NJM400" s="247"/>
      <c r="NJN400" s="247"/>
      <c r="NJO400" s="247"/>
      <c r="NJP400" s="247"/>
      <c r="NJQ400" s="247"/>
      <c r="NJR400" s="247"/>
      <c r="NJS400" s="247"/>
      <c r="NJT400" s="247"/>
      <c r="NJU400" s="247"/>
      <c r="NJV400" s="247"/>
      <c r="NJW400" s="247"/>
      <c r="NJX400" s="247"/>
      <c r="NJY400" s="247"/>
      <c r="NJZ400" s="247"/>
      <c r="NKA400" s="247"/>
      <c r="NKB400" s="247"/>
      <c r="NKC400" s="247"/>
      <c r="NKD400" s="247"/>
      <c r="NKE400" s="247"/>
      <c r="NKF400" s="247"/>
      <c r="NKG400" s="247"/>
      <c r="NKH400" s="247"/>
      <c r="NKI400" s="247"/>
      <c r="NKJ400" s="247"/>
      <c r="NKK400" s="247"/>
      <c r="NKL400" s="247"/>
      <c r="NKM400" s="247"/>
      <c r="NKN400" s="247"/>
      <c r="NKO400" s="247"/>
      <c r="NKP400" s="247"/>
      <c r="NKQ400" s="247"/>
      <c r="NKR400" s="247"/>
      <c r="NKS400" s="247"/>
      <c r="NKT400" s="247"/>
      <c r="NKU400" s="247"/>
      <c r="NKV400" s="247"/>
      <c r="NKW400" s="247"/>
      <c r="NKX400" s="247"/>
      <c r="NKY400" s="247"/>
      <c r="NKZ400" s="247"/>
      <c r="NLA400" s="247"/>
      <c r="NLB400" s="247"/>
      <c r="NLC400" s="247"/>
      <c r="NLD400" s="247"/>
      <c r="NLE400" s="247"/>
      <c r="NLF400" s="247"/>
      <c r="NLG400" s="247"/>
      <c r="NLH400" s="247"/>
      <c r="NLI400" s="247"/>
      <c r="NLJ400" s="247"/>
      <c r="NLK400" s="247"/>
      <c r="NLL400" s="247"/>
      <c r="NLM400" s="247"/>
      <c r="NLN400" s="247"/>
      <c r="NLO400" s="247"/>
      <c r="NLP400" s="247"/>
      <c r="NLQ400" s="247"/>
      <c r="NLR400" s="247"/>
      <c r="NLS400" s="247"/>
      <c r="NLT400" s="247"/>
      <c r="NLU400" s="247"/>
      <c r="NLV400" s="247"/>
      <c r="NLW400" s="247"/>
      <c r="NLX400" s="247"/>
      <c r="NLY400" s="247"/>
      <c r="NLZ400" s="247"/>
      <c r="NMA400" s="247"/>
      <c r="NMB400" s="247"/>
      <c r="NMC400" s="247"/>
      <c r="NMD400" s="247"/>
      <c r="NME400" s="247"/>
      <c r="NMF400" s="247"/>
      <c r="NMG400" s="247"/>
      <c r="NMH400" s="247"/>
      <c r="NMI400" s="247"/>
      <c r="NMJ400" s="247"/>
      <c r="NMK400" s="247"/>
      <c r="NML400" s="247"/>
      <c r="NMM400" s="247"/>
      <c r="NMN400" s="247"/>
      <c r="NMO400" s="247"/>
      <c r="NMP400" s="247"/>
      <c r="NMQ400" s="247"/>
      <c r="NMR400" s="247"/>
      <c r="NMS400" s="247"/>
      <c r="NMT400" s="247"/>
      <c r="NMU400" s="247"/>
      <c r="NMV400" s="247"/>
      <c r="NMW400" s="247"/>
      <c r="NMX400" s="247"/>
      <c r="NMY400" s="247"/>
      <c r="NMZ400" s="247"/>
      <c r="NNA400" s="247"/>
      <c r="NNB400" s="247"/>
      <c r="NNC400" s="247"/>
      <c r="NND400" s="247"/>
      <c r="NNE400" s="247"/>
      <c r="NNF400" s="247"/>
      <c r="NNG400" s="247"/>
      <c r="NNH400" s="247"/>
      <c r="NNI400" s="247"/>
      <c r="NNJ400" s="247"/>
      <c r="NNK400" s="247"/>
      <c r="NNL400" s="247"/>
      <c r="NNM400" s="247"/>
      <c r="NNN400" s="247"/>
      <c r="NNO400" s="247"/>
      <c r="NNP400" s="247"/>
      <c r="NNQ400" s="247"/>
      <c r="NNR400" s="247"/>
      <c r="NNS400" s="247"/>
      <c r="NNT400" s="247"/>
      <c r="NNU400" s="247"/>
      <c r="NNV400" s="247"/>
      <c r="NNW400" s="247"/>
      <c r="NNX400" s="247"/>
      <c r="NNY400" s="247"/>
      <c r="NNZ400" s="247"/>
      <c r="NOA400" s="247"/>
      <c r="NOB400" s="247"/>
      <c r="NOC400" s="247"/>
      <c r="NOD400" s="247"/>
      <c r="NOE400" s="247"/>
      <c r="NOF400" s="247"/>
      <c r="NOG400" s="247"/>
      <c r="NOH400" s="247"/>
      <c r="NOI400" s="247"/>
      <c r="NOJ400" s="247"/>
      <c r="NOK400" s="247"/>
      <c r="NOL400" s="247"/>
      <c r="NOM400" s="247"/>
      <c r="NON400" s="247"/>
      <c r="NOO400" s="247"/>
      <c r="NOP400" s="247"/>
      <c r="NOQ400" s="247"/>
      <c r="NOR400" s="247"/>
      <c r="NOS400" s="247"/>
      <c r="NOT400" s="247"/>
      <c r="NOU400" s="247"/>
      <c r="NOV400" s="247"/>
      <c r="NOW400" s="247"/>
      <c r="NOX400" s="247"/>
      <c r="NOY400" s="247"/>
      <c r="NOZ400" s="247"/>
      <c r="NPA400" s="247"/>
      <c r="NPB400" s="247"/>
      <c r="NPC400" s="247"/>
      <c r="NPD400" s="247"/>
      <c r="NPE400" s="247"/>
      <c r="NPF400" s="247"/>
      <c r="NPG400" s="247"/>
      <c r="NPH400" s="247"/>
      <c r="NPI400" s="247"/>
      <c r="NPJ400" s="247"/>
      <c r="NPK400" s="247"/>
      <c r="NPL400" s="247"/>
      <c r="NPM400" s="247"/>
      <c r="NPN400" s="247"/>
      <c r="NPO400" s="247"/>
      <c r="NPP400" s="247"/>
      <c r="NPQ400" s="247"/>
      <c r="NPR400" s="247"/>
      <c r="NPS400" s="247"/>
      <c r="NPT400" s="247"/>
      <c r="NPU400" s="247"/>
      <c r="NPV400" s="247"/>
      <c r="NPW400" s="247"/>
      <c r="NPX400" s="247"/>
      <c r="NPY400" s="247"/>
      <c r="NPZ400" s="247"/>
      <c r="NQA400" s="247"/>
      <c r="NQB400" s="247"/>
      <c r="NQC400" s="247"/>
      <c r="NQD400" s="247"/>
      <c r="NQE400" s="247"/>
      <c r="NQF400" s="247"/>
      <c r="NQG400" s="247"/>
      <c r="NQH400" s="247"/>
      <c r="NQI400" s="247"/>
      <c r="NQJ400" s="247"/>
      <c r="NQK400" s="247"/>
      <c r="NQL400" s="247"/>
      <c r="NQM400" s="247"/>
      <c r="NQN400" s="247"/>
      <c r="NQO400" s="247"/>
      <c r="NQP400" s="247"/>
      <c r="NQQ400" s="247"/>
      <c r="NQR400" s="247"/>
      <c r="NQS400" s="247"/>
      <c r="NQT400" s="247"/>
      <c r="NQU400" s="247"/>
      <c r="NQV400" s="247"/>
      <c r="NQW400" s="247"/>
      <c r="NQX400" s="247"/>
      <c r="NQY400" s="247"/>
      <c r="NQZ400" s="247"/>
      <c r="NRA400" s="247"/>
      <c r="NRB400" s="247"/>
      <c r="NRC400" s="247"/>
      <c r="NRD400" s="247"/>
      <c r="NRE400" s="247"/>
      <c r="NRF400" s="247"/>
      <c r="NRG400" s="247"/>
      <c r="NRH400" s="247"/>
      <c r="NRI400" s="247"/>
      <c r="NRJ400" s="247"/>
      <c r="NRK400" s="247"/>
      <c r="NRL400" s="247"/>
      <c r="NRM400" s="247"/>
      <c r="NRN400" s="247"/>
      <c r="NRO400" s="247"/>
      <c r="NRP400" s="247"/>
      <c r="NRQ400" s="247"/>
      <c r="NRR400" s="247"/>
      <c r="NRS400" s="247"/>
      <c r="NRT400" s="247"/>
      <c r="NRU400" s="247"/>
      <c r="NRV400" s="247"/>
      <c r="NRW400" s="247"/>
      <c r="NRX400" s="247"/>
      <c r="NRY400" s="247"/>
      <c r="NRZ400" s="247"/>
      <c r="NSA400" s="247"/>
      <c r="NSB400" s="247"/>
      <c r="NSC400" s="247"/>
      <c r="NSD400" s="247"/>
      <c r="NSE400" s="247"/>
      <c r="NSF400" s="247"/>
      <c r="NSG400" s="247"/>
      <c r="NSH400" s="247"/>
      <c r="NSI400" s="247"/>
      <c r="NSJ400" s="247"/>
      <c r="NSK400" s="247"/>
      <c r="NSL400" s="247"/>
      <c r="NSM400" s="247"/>
      <c r="NSN400" s="247"/>
      <c r="NSO400" s="247"/>
      <c r="NSP400" s="247"/>
      <c r="NSQ400" s="247"/>
      <c r="NSR400" s="247"/>
      <c r="NSS400" s="247"/>
      <c r="NST400" s="247"/>
      <c r="NSU400" s="247"/>
      <c r="NSV400" s="247"/>
      <c r="NSW400" s="247"/>
      <c r="NSX400" s="247"/>
      <c r="NSY400" s="247"/>
      <c r="NSZ400" s="247"/>
      <c r="NTA400" s="247"/>
      <c r="NTB400" s="247"/>
      <c r="NTC400" s="247"/>
      <c r="NTD400" s="247"/>
      <c r="NTE400" s="247"/>
      <c r="NTF400" s="247"/>
      <c r="NTG400" s="247"/>
      <c r="NTH400" s="247"/>
      <c r="NTI400" s="247"/>
      <c r="NTJ400" s="247"/>
      <c r="NTK400" s="247"/>
      <c r="NTL400" s="247"/>
      <c r="NTM400" s="247"/>
      <c r="NTN400" s="247"/>
      <c r="NTO400" s="247"/>
      <c r="NTP400" s="247"/>
      <c r="NTQ400" s="247"/>
      <c r="NTR400" s="247"/>
      <c r="NTS400" s="247"/>
      <c r="NTT400" s="247"/>
      <c r="NTU400" s="247"/>
      <c r="NTV400" s="247"/>
      <c r="NTW400" s="247"/>
      <c r="NTX400" s="247"/>
      <c r="NTY400" s="247"/>
      <c r="NTZ400" s="247"/>
      <c r="NUA400" s="247"/>
      <c r="NUB400" s="247"/>
      <c r="NUC400" s="247"/>
      <c r="NUD400" s="247"/>
      <c r="NUE400" s="247"/>
      <c r="NUF400" s="247"/>
      <c r="NUG400" s="247"/>
      <c r="NUH400" s="247"/>
      <c r="NUI400" s="247"/>
      <c r="NUJ400" s="247"/>
      <c r="NUK400" s="247"/>
      <c r="NUL400" s="247"/>
      <c r="NUM400" s="247"/>
      <c r="NUN400" s="247"/>
      <c r="NUO400" s="247"/>
      <c r="NUP400" s="247"/>
      <c r="NUQ400" s="247"/>
      <c r="NUR400" s="247"/>
      <c r="NUS400" s="247"/>
      <c r="NUT400" s="247"/>
      <c r="NUU400" s="247"/>
      <c r="NUV400" s="247"/>
      <c r="NUW400" s="247"/>
      <c r="NUX400" s="247"/>
      <c r="NUY400" s="247"/>
      <c r="NUZ400" s="247"/>
      <c r="NVA400" s="247"/>
      <c r="NVB400" s="247"/>
      <c r="NVC400" s="247"/>
      <c r="NVD400" s="247"/>
      <c r="NVE400" s="247"/>
      <c r="NVF400" s="247"/>
      <c r="NVG400" s="247"/>
      <c r="NVH400" s="247"/>
      <c r="NVI400" s="247"/>
      <c r="NVJ400" s="247"/>
      <c r="NVK400" s="247"/>
      <c r="NVL400" s="247"/>
      <c r="NVM400" s="247"/>
      <c r="NVN400" s="247"/>
      <c r="NVO400" s="247"/>
      <c r="NVP400" s="247"/>
      <c r="NVQ400" s="247"/>
      <c r="NVR400" s="247"/>
      <c r="NVS400" s="247"/>
      <c r="NVT400" s="247"/>
      <c r="NVU400" s="247"/>
      <c r="NVV400" s="247"/>
      <c r="NVW400" s="247"/>
      <c r="NVX400" s="247"/>
      <c r="NVY400" s="247"/>
      <c r="NVZ400" s="247"/>
      <c r="NWA400" s="247"/>
      <c r="NWB400" s="247"/>
      <c r="NWC400" s="247"/>
      <c r="NWD400" s="247"/>
      <c r="NWE400" s="247"/>
      <c r="NWF400" s="247"/>
      <c r="NWG400" s="247"/>
      <c r="NWH400" s="247"/>
      <c r="NWI400" s="247"/>
      <c r="NWJ400" s="247"/>
      <c r="NWK400" s="247"/>
      <c r="NWL400" s="247"/>
      <c r="NWM400" s="247"/>
      <c r="NWN400" s="247"/>
      <c r="NWO400" s="247"/>
      <c r="NWP400" s="247"/>
      <c r="NWQ400" s="247"/>
      <c r="NWR400" s="247"/>
      <c r="NWS400" s="247"/>
      <c r="NWT400" s="247"/>
      <c r="NWU400" s="247"/>
      <c r="NWV400" s="247"/>
      <c r="NWW400" s="247"/>
      <c r="NWX400" s="247"/>
      <c r="NWY400" s="247"/>
      <c r="NWZ400" s="247"/>
      <c r="NXA400" s="247"/>
      <c r="NXB400" s="247"/>
      <c r="NXC400" s="247"/>
      <c r="NXD400" s="247"/>
      <c r="NXE400" s="247"/>
      <c r="NXF400" s="247"/>
      <c r="NXG400" s="247"/>
      <c r="NXH400" s="247"/>
      <c r="NXI400" s="247"/>
      <c r="NXJ400" s="247"/>
      <c r="NXK400" s="247"/>
      <c r="NXL400" s="247"/>
      <c r="NXM400" s="247"/>
      <c r="NXN400" s="247"/>
      <c r="NXO400" s="247"/>
      <c r="NXP400" s="247"/>
      <c r="NXQ400" s="247"/>
      <c r="NXR400" s="247"/>
      <c r="NXS400" s="247"/>
      <c r="NXT400" s="247"/>
      <c r="NXU400" s="247"/>
      <c r="NXV400" s="247"/>
      <c r="NXW400" s="247"/>
      <c r="NXX400" s="247"/>
      <c r="NXY400" s="247"/>
      <c r="NXZ400" s="247"/>
      <c r="NYA400" s="247"/>
      <c r="NYB400" s="247"/>
      <c r="NYC400" s="247"/>
      <c r="NYD400" s="247"/>
      <c r="NYE400" s="247"/>
      <c r="NYF400" s="247"/>
      <c r="NYG400" s="247"/>
      <c r="NYH400" s="247"/>
      <c r="NYI400" s="247"/>
      <c r="NYJ400" s="247"/>
      <c r="NYK400" s="247"/>
      <c r="NYL400" s="247"/>
      <c r="NYM400" s="247"/>
      <c r="NYN400" s="247"/>
      <c r="NYO400" s="247"/>
      <c r="NYP400" s="247"/>
      <c r="NYQ400" s="247"/>
      <c r="NYR400" s="247"/>
      <c r="NYS400" s="247"/>
      <c r="NYT400" s="247"/>
      <c r="NYU400" s="247"/>
      <c r="NYV400" s="247"/>
      <c r="NYW400" s="247"/>
      <c r="NYX400" s="247"/>
      <c r="NYY400" s="247"/>
      <c r="NYZ400" s="247"/>
      <c r="NZA400" s="247"/>
      <c r="NZB400" s="247"/>
      <c r="NZC400" s="247"/>
      <c r="NZD400" s="247"/>
      <c r="NZE400" s="247"/>
      <c r="NZF400" s="247"/>
      <c r="NZG400" s="247"/>
      <c r="NZH400" s="247"/>
      <c r="NZI400" s="247"/>
      <c r="NZJ400" s="247"/>
      <c r="NZK400" s="247"/>
      <c r="NZL400" s="247"/>
      <c r="NZM400" s="247"/>
      <c r="NZN400" s="247"/>
      <c r="NZO400" s="247"/>
      <c r="NZP400" s="247"/>
      <c r="NZQ400" s="247"/>
      <c r="NZR400" s="247"/>
      <c r="NZS400" s="247"/>
      <c r="NZT400" s="247"/>
      <c r="NZU400" s="247"/>
      <c r="NZV400" s="247"/>
      <c r="NZW400" s="247"/>
      <c r="NZX400" s="247"/>
      <c r="NZY400" s="247"/>
      <c r="NZZ400" s="247"/>
      <c r="OAA400" s="247"/>
      <c r="OAB400" s="247"/>
      <c r="OAC400" s="247"/>
      <c r="OAD400" s="247"/>
      <c r="OAE400" s="247"/>
      <c r="OAF400" s="247"/>
      <c r="OAG400" s="247"/>
      <c r="OAH400" s="247"/>
      <c r="OAI400" s="247"/>
      <c r="OAJ400" s="247"/>
      <c r="OAK400" s="247"/>
      <c r="OAL400" s="247"/>
      <c r="OAM400" s="247"/>
      <c r="OAN400" s="247"/>
      <c r="OAO400" s="247"/>
      <c r="OAP400" s="247"/>
      <c r="OAQ400" s="247"/>
      <c r="OAR400" s="247"/>
      <c r="OAS400" s="247"/>
      <c r="OAT400" s="247"/>
      <c r="OAU400" s="247"/>
      <c r="OAV400" s="247"/>
      <c r="OAW400" s="247"/>
      <c r="OAX400" s="247"/>
      <c r="OAY400" s="247"/>
      <c r="OAZ400" s="247"/>
      <c r="OBA400" s="247"/>
      <c r="OBB400" s="247"/>
      <c r="OBC400" s="247"/>
      <c r="OBD400" s="247"/>
      <c r="OBE400" s="247"/>
      <c r="OBF400" s="247"/>
      <c r="OBG400" s="247"/>
      <c r="OBH400" s="247"/>
      <c r="OBI400" s="247"/>
      <c r="OBJ400" s="247"/>
      <c r="OBK400" s="247"/>
      <c r="OBL400" s="247"/>
      <c r="OBM400" s="247"/>
      <c r="OBN400" s="247"/>
      <c r="OBO400" s="247"/>
      <c r="OBP400" s="247"/>
      <c r="OBQ400" s="247"/>
      <c r="OBR400" s="247"/>
      <c r="OBS400" s="247"/>
      <c r="OBT400" s="247"/>
      <c r="OBU400" s="247"/>
      <c r="OBV400" s="247"/>
      <c r="OBW400" s="247"/>
      <c r="OBX400" s="247"/>
      <c r="OBY400" s="247"/>
      <c r="OBZ400" s="247"/>
      <c r="OCA400" s="247"/>
      <c r="OCB400" s="247"/>
      <c r="OCC400" s="247"/>
      <c r="OCD400" s="247"/>
      <c r="OCE400" s="247"/>
      <c r="OCF400" s="247"/>
      <c r="OCG400" s="247"/>
      <c r="OCH400" s="247"/>
      <c r="OCI400" s="247"/>
      <c r="OCJ400" s="247"/>
      <c r="OCK400" s="247"/>
      <c r="OCL400" s="247"/>
      <c r="OCM400" s="247"/>
      <c r="OCN400" s="247"/>
      <c r="OCO400" s="247"/>
      <c r="OCP400" s="247"/>
      <c r="OCQ400" s="247"/>
      <c r="OCR400" s="247"/>
      <c r="OCS400" s="247"/>
      <c r="OCT400" s="247"/>
      <c r="OCU400" s="247"/>
      <c r="OCV400" s="247"/>
      <c r="OCW400" s="247"/>
      <c r="OCX400" s="247"/>
      <c r="OCY400" s="247"/>
      <c r="OCZ400" s="247"/>
      <c r="ODA400" s="247"/>
      <c r="ODB400" s="247"/>
      <c r="ODC400" s="247"/>
      <c r="ODD400" s="247"/>
      <c r="ODE400" s="247"/>
      <c r="ODF400" s="247"/>
      <c r="ODG400" s="247"/>
      <c r="ODH400" s="247"/>
      <c r="ODI400" s="247"/>
      <c r="ODJ400" s="247"/>
      <c r="ODK400" s="247"/>
      <c r="ODL400" s="247"/>
      <c r="ODM400" s="247"/>
      <c r="ODN400" s="247"/>
      <c r="ODO400" s="247"/>
      <c r="ODP400" s="247"/>
      <c r="ODQ400" s="247"/>
      <c r="ODR400" s="247"/>
      <c r="ODS400" s="247"/>
      <c r="ODT400" s="247"/>
      <c r="ODU400" s="247"/>
      <c r="ODV400" s="247"/>
      <c r="ODW400" s="247"/>
      <c r="ODX400" s="247"/>
      <c r="ODY400" s="247"/>
      <c r="ODZ400" s="247"/>
      <c r="OEA400" s="247"/>
      <c r="OEB400" s="247"/>
      <c r="OEC400" s="247"/>
      <c r="OED400" s="247"/>
      <c r="OEE400" s="247"/>
      <c r="OEF400" s="247"/>
      <c r="OEG400" s="247"/>
      <c r="OEH400" s="247"/>
      <c r="OEI400" s="247"/>
      <c r="OEJ400" s="247"/>
      <c r="OEK400" s="247"/>
      <c r="OEL400" s="247"/>
      <c r="OEM400" s="247"/>
      <c r="OEN400" s="247"/>
      <c r="OEO400" s="247"/>
      <c r="OEP400" s="247"/>
      <c r="OEQ400" s="247"/>
      <c r="OER400" s="247"/>
      <c r="OES400" s="247"/>
      <c r="OET400" s="247"/>
      <c r="OEU400" s="247"/>
      <c r="OEV400" s="247"/>
      <c r="OEW400" s="247"/>
      <c r="OEX400" s="247"/>
      <c r="OEY400" s="247"/>
      <c r="OEZ400" s="247"/>
      <c r="OFA400" s="247"/>
      <c r="OFB400" s="247"/>
      <c r="OFC400" s="247"/>
      <c r="OFD400" s="247"/>
      <c r="OFE400" s="247"/>
      <c r="OFF400" s="247"/>
      <c r="OFG400" s="247"/>
      <c r="OFH400" s="247"/>
      <c r="OFI400" s="247"/>
      <c r="OFJ400" s="247"/>
      <c r="OFK400" s="247"/>
      <c r="OFL400" s="247"/>
      <c r="OFM400" s="247"/>
      <c r="OFN400" s="247"/>
      <c r="OFO400" s="247"/>
      <c r="OFP400" s="247"/>
      <c r="OFQ400" s="247"/>
      <c r="OFR400" s="247"/>
      <c r="OFS400" s="247"/>
      <c r="OFT400" s="247"/>
      <c r="OFU400" s="247"/>
      <c r="OFV400" s="247"/>
      <c r="OFW400" s="247"/>
      <c r="OFX400" s="247"/>
      <c r="OFY400" s="247"/>
      <c r="OFZ400" s="247"/>
      <c r="OGA400" s="247"/>
      <c r="OGB400" s="247"/>
      <c r="OGC400" s="247"/>
      <c r="OGD400" s="247"/>
      <c r="OGE400" s="247"/>
      <c r="OGF400" s="247"/>
      <c r="OGG400" s="247"/>
      <c r="OGH400" s="247"/>
      <c r="OGI400" s="247"/>
      <c r="OGJ400" s="247"/>
      <c r="OGK400" s="247"/>
      <c r="OGL400" s="247"/>
      <c r="OGM400" s="247"/>
      <c r="OGN400" s="247"/>
      <c r="OGO400" s="247"/>
      <c r="OGP400" s="247"/>
      <c r="OGQ400" s="247"/>
      <c r="OGR400" s="247"/>
      <c r="OGS400" s="247"/>
      <c r="OGT400" s="247"/>
      <c r="OGU400" s="247"/>
      <c r="OGV400" s="247"/>
      <c r="OGW400" s="247"/>
      <c r="OGX400" s="247"/>
      <c r="OGY400" s="247"/>
      <c r="OGZ400" s="247"/>
      <c r="OHA400" s="247"/>
      <c r="OHB400" s="247"/>
      <c r="OHC400" s="247"/>
      <c r="OHD400" s="247"/>
      <c r="OHE400" s="247"/>
      <c r="OHF400" s="247"/>
      <c r="OHG400" s="247"/>
      <c r="OHH400" s="247"/>
      <c r="OHI400" s="247"/>
      <c r="OHJ400" s="247"/>
      <c r="OHK400" s="247"/>
      <c r="OHL400" s="247"/>
      <c r="OHM400" s="247"/>
      <c r="OHN400" s="247"/>
      <c r="OHO400" s="247"/>
      <c r="OHP400" s="247"/>
      <c r="OHQ400" s="247"/>
      <c r="OHR400" s="247"/>
      <c r="OHS400" s="247"/>
      <c r="OHT400" s="247"/>
      <c r="OHU400" s="247"/>
      <c r="OHV400" s="247"/>
      <c r="OHW400" s="247"/>
      <c r="OHX400" s="247"/>
      <c r="OHY400" s="247"/>
      <c r="OHZ400" s="247"/>
      <c r="OIA400" s="247"/>
      <c r="OIB400" s="247"/>
      <c r="OIC400" s="247"/>
      <c r="OID400" s="247"/>
      <c r="OIE400" s="247"/>
      <c r="OIF400" s="247"/>
      <c r="OIG400" s="247"/>
      <c r="OIH400" s="247"/>
      <c r="OII400" s="247"/>
      <c r="OIJ400" s="247"/>
      <c r="OIK400" s="247"/>
      <c r="OIL400" s="247"/>
      <c r="OIM400" s="247"/>
      <c r="OIN400" s="247"/>
      <c r="OIO400" s="247"/>
      <c r="OIP400" s="247"/>
      <c r="OIQ400" s="247"/>
      <c r="OIR400" s="247"/>
      <c r="OIS400" s="247"/>
      <c r="OIT400" s="247"/>
      <c r="OIU400" s="247"/>
      <c r="OIV400" s="247"/>
      <c r="OIW400" s="247"/>
      <c r="OIX400" s="247"/>
      <c r="OIY400" s="247"/>
      <c r="OIZ400" s="247"/>
      <c r="OJA400" s="247"/>
      <c r="OJB400" s="247"/>
      <c r="OJC400" s="247"/>
      <c r="OJD400" s="247"/>
      <c r="OJE400" s="247"/>
      <c r="OJF400" s="247"/>
      <c r="OJG400" s="247"/>
      <c r="OJH400" s="247"/>
      <c r="OJI400" s="247"/>
      <c r="OJJ400" s="247"/>
      <c r="OJK400" s="247"/>
      <c r="OJL400" s="247"/>
      <c r="OJM400" s="247"/>
      <c r="OJN400" s="247"/>
      <c r="OJO400" s="247"/>
      <c r="OJP400" s="247"/>
      <c r="OJQ400" s="247"/>
      <c r="OJR400" s="247"/>
      <c r="OJS400" s="247"/>
      <c r="OJT400" s="247"/>
      <c r="OJU400" s="247"/>
      <c r="OJV400" s="247"/>
      <c r="OJW400" s="247"/>
      <c r="OJX400" s="247"/>
      <c r="OJY400" s="247"/>
      <c r="OJZ400" s="247"/>
      <c r="OKA400" s="247"/>
      <c r="OKB400" s="247"/>
      <c r="OKC400" s="247"/>
      <c r="OKD400" s="247"/>
      <c r="OKE400" s="247"/>
      <c r="OKF400" s="247"/>
      <c r="OKG400" s="247"/>
      <c r="OKH400" s="247"/>
      <c r="OKI400" s="247"/>
      <c r="OKJ400" s="247"/>
      <c r="OKK400" s="247"/>
      <c r="OKL400" s="247"/>
      <c r="OKM400" s="247"/>
      <c r="OKN400" s="247"/>
      <c r="OKO400" s="247"/>
      <c r="OKP400" s="247"/>
      <c r="OKQ400" s="247"/>
      <c r="OKR400" s="247"/>
      <c r="OKS400" s="247"/>
      <c r="OKT400" s="247"/>
      <c r="OKU400" s="247"/>
      <c r="OKV400" s="247"/>
      <c r="OKW400" s="247"/>
      <c r="OKX400" s="247"/>
      <c r="OKY400" s="247"/>
      <c r="OKZ400" s="247"/>
      <c r="OLA400" s="247"/>
      <c r="OLB400" s="247"/>
      <c r="OLC400" s="247"/>
      <c r="OLD400" s="247"/>
      <c r="OLE400" s="247"/>
      <c r="OLF400" s="247"/>
      <c r="OLG400" s="247"/>
      <c r="OLH400" s="247"/>
      <c r="OLI400" s="247"/>
      <c r="OLJ400" s="247"/>
      <c r="OLK400" s="247"/>
      <c r="OLL400" s="247"/>
      <c r="OLM400" s="247"/>
      <c r="OLN400" s="247"/>
      <c r="OLO400" s="247"/>
      <c r="OLP400" s="247"/>
      <c r="OLQ400" s="247"/>
      <c r="OLR400" s="247"/>
      <c r="OLS400" s="247"/>
      <c r="OLT400" s="247"/>
      <c r="OLU400" s="247"/>
      <c r="OLV400" s="247"/>
      <c r="OLW400" s="247"/>
      <c r="OLX400" s="247"/>
      <c r="OLY400" s="247"/>
      <c r="OLZ400" s="247"/>
      <c r="OMA400" s="247"/>
      <c r="OMB400" s="247"/>
      <c r="OMC400" s="247"/>
      <c r="OMD400" s="247"/>
      <c r="OME400" s="247"/>
      <c r="OMF400" s="247"/>
      <c r="OMG400" s="247"/>
      <c r="OMH400" s="247"/>
      <c r="OMI400" s="247"/>
      <c r="OMJ400" s="247"/>
      <c r="OMK400" s="247"/>
      <c r="OML400" s="247"/>
      <c r="OMM400" s="247"/>
      <c r="OMN400" s="247"/>
      <c r="OMO400" s="247"/>
      <c r="OMP400" s="247"/>
      <c r="OMQ400" s="247"/>
      <c r="OMR400" s="247"/>
      <c r="OMS400" s="247"/>
      <c r="OMT400" s="247"/>
      <c r="OMU400" s="247"/>
      <c r="OMV400" s="247"/>
      <c r="OMW400" s="247"/>
      <c r="OMX400" s="247"/>
      <c r="OMY400" s="247"/>
      <c r="OMZ400" s="247"/>
      <c r="ONA400" s="247"/>
      <c r="ONB400" s="247"/>
      <c r="ONC400" s="247"/>
      <c r="OND400" s="247"/>
      <c r="ONE400" s="247"/>
      <c r="ONF400" s="247"/>
      <c r="ONG400" s="247"/>
      <c r="ONH400" s="247"/>
      <c r="ONI400" s="247"/>
      <c r="ONJ400" s="247"/>
      <c r="ONK400" s="247"/>
      <c r="ONL400" s="247"/>
      <c r="ONM400" s="247"/>
      <c r="ONN400" s="247"/>
      <c r="ONO400" s="247"/>
      <c r="ONP400" s="247"/>
      <c r="ONQ400" s="247"/>
      <c r="ONR400" s="247"/>
      <c r="ONS400" s="247"/>
      <c r="ONT400" s="247"/>
      <c r="ONU400" s="247"/>
      <c r="ONV400" s="247"/>
      <c r="ONW400" s="247"/>
      <c r="ONX400" s="247"/>
      <c r="ONY400" s="247"/>
      <c r="ONZ400" s="247"/>
      <c r="OOA400" s="247"/>
      <c r="OOB400" s="247"/>
      <c r="OOC400" s="247"/>
      <c r="OOD400" s="247"/>
      <c r="OOE400" s="247"/>
      <c r="OOF400" s="247"/>
      <c r="OOG400" s="247"/>
      <c r="OOH400" s="247"/>
      <c r="OOI400" s="247"/>
      <c r="OOJ400" s="247"/>
      <c r="OOK400" s="247"/>
      <c r="OOL400" s="247"/>
      <c r="OOM400" s="247"/>
      <c r="OON400" s="247"/>
      <c r="OOO400" s="247"/>
      <c r="OOP400" s="247"/>
      <c r="OOQ400" s="247"/>
      <c r="OOR400" s="247"/>
      <c r="OOS400" s="247"/>
      <c r="OOT400" s="247"/>
      <c r="OOU400" s="247"/>
      <c r="OOV400" s="247"/>
      <c r="OOW400" s="247"/>
      <c r="OOX400" s="247"/>
      <c r="OOY400" s="247"/>
      <c r="OOZ400" s="247"/>
      <c r="OPA400" s="247"/>
      <c r="OPB400" s="247"/>
      <c r="OPC400" s="247"/>
      <c r="OPD400" s="247"/>
      <c r="OPE400" s="247"/>
      <c r="OPF400" s="247"/>
      <c r="OPG400" s="247"/>
      <c r="OPH400" s="247"/>
      <c r="OPI400" s="247"/>
      <c r="OPJ400" s="247"/>
      <c r="OPK400" s="247"/>
      <c r="OPL400" s="247"/>
      <c r="OPM400" s="247"/>
      <c r="OPN400" s="247"/>
      <c r="OPO400" s="247"/>
      <c r="OPP400" s="247"/>
      <c r="OPQ400" s="247"/>
      <c r="OPR400" s="247"/>
      <c r="OPS400" s="247"/>
      <c r="OPT400" s="247"/>
      <c r="OPU400" s="247"/>
      <c r="OPV400" s="247"/>
      <c r="OPW400" s="247"/>
      <c r="OPX400" s="247"/>
      <c r="OPY400" s="247"/>
      <c r="OPZ400" s="247"/>
      <c r="OQA400" s="247"/>
      <c r="OQB400" s="247"/>
      <c r="OQC400" s="247"/>
      <c r="OQD400" s="247"/>
      <c r="OQE400" s="247"/>
      <c r="OQF400" s="247"/>
      <c r="OQG400" s="247"/>
      <c r="OQH400" s="247"/>
      <c r="OQI400" s="247"/>
      <c r="OQJ400" s="247"/>
      <c r="OQK400" s="247"/>
      <c r="OQL400" s="247"/>
      <c r="OQM400" s="247"/>
      <c r="OQN400" s="247"/>
      <c r="OQO400" s="247"/>
      <c r="OQP400" s="247"/>
      <c r="OQQ400" s="247"/>
      <c r="OQR400" s="247"/>
      <c r="OQS400" s="247"/>
      <c r="OQT400" s="247"/>
      <c r="OQU400" s="247"/>
      <c r="OQV400" s="247"/>
      <c r="OQW400" s="247"/>
      <c r="OQX400" s="247"/>
      <c r="OQY400" s="247"/>
      <c r="OQZ400" s="247"/>
      <c r="ORA400" s="247"/>
      <c r="ORB400" s="247"/>
      <c r="ORC400" s="247"/>
      <c r="ORD400" s="247"/>
      <c r="ORE400" s="247"/>
      <c r="ORF400" s="247"/>
      <c r="ORG400" s="247"/>
      <c r="ORH400" s="247"/>
      <c r="ORI400" s="247"/>
      <c r="ORJ400" s="247"/>
      <c r="ORK400" s="247"/>
      <c r="ORL400" s="247"/>
      <c r="ORM400" s="247"/>
      <c r="ORN400" s="247"/>
      <c r="ORO400" s="247"/>
      <c r="ORP400" s="247"/>
      <c r="ORQ400" s="247"/>
      <c r="ORR400" s="247"/>
      <c r="ORS400" s="247"/>
      <c r="ORT400" s="247"/>
      <c r="ORU400" s="247"/>
      <c r="ORV400" s="247"/>
      <c r="ORW400" s="247"/>
      <c r="ORX400" s="247"/>
      <c r="ORY400" s="247"/>
      <c r="ORZ400" s="247"/>
      <c r="OSA400" s="247"/>
      <c r="OSB400" s="247"/>
      <c r="OSC400" s="247"/>
      <c r="OSD400" s="247"/>
      <c r="OSE400" s="247"/>
      <c r="OSF400" s="247"/>
      <c r="OSG400" s="247"/>
      <c r="OSH400" s="247"/>
      <c r="OSI400" s="247"/>
      <c r="OSJ400" s="247"/>
      <c r="OSK400" s="247"/>
      <c r="OSL400" s="247"/>
      <c r="OSM400" s="247"/>
      <c r="OSN400" s="247"/>
      <c r="OSO400" s="247"/>
      <c r="OSP400" s="247"/>
      <c r="OSQ400" s="247"/>
      <c r="OSR400" s="247"/>
      <c r="OSS400" s="247"/>
      <c r="OST400" s="247"/>
      <c r="OSU400" s="247"/>
      <c r="OSV400" s="247"/>
      <c r="OSW400" s="247"/>
      <c r="OSX400" s="247"/>
      <c r="OSY400" s="247"/>
      <c r="OSZ400" s="247"/>
      <c r="OTA400" s="247"/>
      <c r="OTB400" s="247"/>
      <c r="OTC400" s="247"/>
      <c r="OTD400" s="247"/>
      <c r="OTE400" s="247"/>
      <c r="OTF400" s="247"/>
      <c r="OTG400" s="247"/>
      <c r="OTH400" s="247"/>
      <c r="OTI400" s="247"/>
      <c r="OTJ400" s="247"/>
      <c r="OTK400" s="247"/>
      <c r="OTL400" s="247"/>
      <c r="OTM400" s="247"/>
      <c r="OTN400" s="247"/>
      <c r="OTO400" s="247"/>
      <c r="OTP400" s="247"/>
      <c r="OTQ400" s="247"/>
      <c r="OTR400" s="247"/>
      <c r="OTS400" s="247"/>
      <c r="OTT400" s="247"/>
      <c r="OTU400" s="247"/>
      <c r="OTV400" s="247"/>
      <c r="OTW400" s="247"/>
      <c r="OTX400" s="247"/>
      <c r="OTY400" s="247"/>
      <c r="OTZ400" s="247"/>
      <c r="OUA400" s="247"/>
      <c r="OUB400" s="247"/>
      <c r="OUC400" s="247"/>
      <c r="OUD400" s="247"/>
      <c r="OUE400" s="247"/>
      <c r="OUF400" s="247"/>
      <c r="OUG400" s="247"/>
      <c r="OUH400" s="247"/>
      <c r="OUI400" s="247"/>
      <c r="OUJ400" s="247"/>
      <c r="OUK400" s="247"/>
      <c r="OUL400" s="247"/>
      <c r="OUM400" s="247"/>
      <c r="OUN400" s="247"/>
      <c r="OUO400" s="247"/>
      <c r="OUP400" s="247"/>
      <c r="OUQ400" s="247"/>
      <c r="OUR400" s="247"/>
      <c r="OUS400" s="247"/>
      <c r="OUT400" s="247"/>
      <c r="OUU400" s="247"/>
      <c r="OUV400" s="247"/>
      <c r="OUW400" s="247"/>
      <c r="OUX400" s="247"/>
      <c r="OUY400" s="247"/>
      <c r="OUZ400" s="247"/>
      <c r="OVA400" s="247"/>
      <c r="OVB400" s="247"/>
      <c r="OVC400" s="247"/>
      <c r="OVD400" s="247"/>
      <c r="OVE400" s="247"/>
      <c r="OVF400" s="247"/>
      <c r="OVG400" s="247"/>
      <c r="OVH400" s="247"/>
      <c r="OVI400" s="247"/>
      <c r="OVJ400" s="247"/>
      <c r="OVK400" s="247"/>
      <c r="OVL400" s="247"/>
      <c r="OVM400" s="247"/>
      <c r="OVN400" s="247"/>
      <c r="OVO400" s="247"/>
      <c r="OVP400" s="247"/>
      <c r="OVQ400" s="247"/>
      <c r="OVR400" s="247"/>
      <c r="OVS400" s="247"/>
      <c r="OVT400" s="247"/>
      <c r="OVU400" s="247"/>
      <c r="OVV400" s="247"/>
      <c r="OVW400" s="247"/>
      <c r="OVX400" s="247"/>
      <c r="OVY400" s="247"/>
      <c r="OVZ400" s="247"/>
      <c r="OWA400" s="247"/>
      <c r="OWB400" s="247"/>
      <c r="OWC400" s="247"/>
      <c r="OWD400" s="247"/>
      <c r="OWE400" s="247"/>
      <c r="OWF400" s="247"/>
      <c r="OWG400" s="247"/>
      <c r="OWH400" s="247"/>
      <c r="OWI400" s="247"/>
      <c r="OWJ400" s="247"/>
      <c r="OWK400" s="247"/>
      <c r="OWL400" s="247"/>
      <c r="OWM400" s="247"/>
      <c r="OWN400" s="247"/>
      <c r="OWO400" s="247"/>
      <c r="OWP400" s="247"/>
      <c r="OWQ400" s="247"/>
      <c r="OWR400" s="247"/>
      <c r="OWS400" s="247"/>
      <c r="OWT400" s="247"/>
      <c r="OWU400" s="247"/>
      <c r="OWV400" s="247"/>
      <c r="OWW400" s="247"/>
      <c r="OWX400" s="247"/>
      <c r="OWY400" s="247"/>
      <c r="OWZ400" s="247"/>
      <c r="OXA400" s="247"/>
      <c r="OXB400" s="247"/>
      <c r="OXC400" s="247"/>
      <c r="OXD400" s="247"/>
      <c r="OXE400" s="247"/>
      <c r="OXF400" s="247"/>
      <c r="OXG400" s="247"/>
      <c r="OXH400" s="247"/>
      <c r="OXI400" s="247"/>
      <c r="OXJ400" s="247"/>
      <c r="OXK400" s="247"/>
      <c r="OXL400" s="247"/>
      <c r="OXM400" s="247"/>
      <c r="OXN400" s="247"/>
      <c r="OXO400" s="247"/>
      <c r="OXP400" s="247"/>
      <c r="OXQ400" s="247"/>
      <c r="OXR400" s="247"/>
      <c r="OXS400" s="247"/>
      <c r="OXT400" s="247"/>
      <c r="OXU400" s="247"/>
      <c r="OXV400" s="247"/>
      <c r="OXW400" s="247"/>
      <c r="OXX400" s="247"/>
      <c r="OXY400" s="247"/>
      <c r="OXZ400" s="247"/>
      <c r="OYA400" s="247"/>
      <c r="OYB400" s="247"/>
      <c r="OYC400" s="247"/>
      <c r="OYD400" s="247"/>
      <c r="OYE400" s="247"/>
      <c r="OYF400" s="247"/>
      <c r="OYG400" s="247"/>
      <c r="OYH400" s="247"/>
      <c r="OYI400" s="247"/>
      <c r="OYJ400" s="247"/>
      <c r="OYK400" s="247"/>
      <c r="OYL400" s="247"/>
      <c r="OYM400" s="247"/>
      <c r="OYN400" s="247"/>
      <c r="OYO400" s="247"/>
      <c r="OYP400" s="247"/>
      <c r="OYQ400" s="247"/>
      <c r="OYR400" s="247"/>
      <c r="OYS400" s="247"/>
      <c r="OYT400" s="247"/>
      <c r="OYU400" s="247"/>
      <c r="OYV400" s="247"/>
      <c r="OYW400" s="247"/>
      <c r="OYX400" s="247"/>
      <c r="OYY400" s="247"/>
      <c r="OYZ400" s="247"/>
      <c r="OZA400" s="247"/>
      <c r="OZB400" s="247"/>
      <c r="OZC400" s="247"/>
      <c r="OZD400" s="247"/>
      <c r="OZE400" s="247"/>
      <c r="OZF400" s="247"/>
      <c r="OZG400" s="247"/>
      <c r="OZH400" s="247"/>
      <c r="OZI400" s="247"/>
      <c r="OZJ400" s="247"/>
      <c r="OZK400" s="247"/>
      <c r="OZL400" s="247"/>
      <c r="OZM400" s="247"/>
      <c r="OZN400" s="247"/>
      <c r="OZO400" s="247"/>
      <c r="OZP400" s="247"/>
      <c r="OZQ400" s="247"/>
      <c r="OZR400" s="247"/>
      <c r="OZS400" s="247"/>
      <c r="OZT400" s="247"/>
      <c r="OZU400" s="247"/>
      <c r="OZV400" s="247"/>
      <c r="OZW400" s="247"/>
      <c r="OZX400" s="247"/>
      <c r="OZY400" s="247"/>
      <c r="OZZ400" s="247"/>
      <c r="PAA400" s="247"/>
      <c r="PAB400" s="247"/>
      <c r="PAC400" s="247"/>
      <c r="PAD400" s="247"/>
      <c r="PAE400" s="247"/>
      <c r="PAF400" s="247"/>
      <c r="PAG400" s="247"/>
      <c r="PAH400" s="247"/>
      <c r="PAI400" s="247"/>
      <c r="PAJ400" s="247"/>
      <c r="PAK400" s="247"/>
      <c r="PAL400" s="247"/>
      <c r="PAM400" s="247"/>
      <c r="PAN400" s="247"/>
      <c r="PAO400" s="247"/>
      <c r="PAP400" s="247"/>
      <c r="PAQ400" s="247"/>
      <c r="PAR400" s="247"/>
      <c r="PAS400" s="247"/>
      <c r="PAT400" s="247"/>
      <c r="PAU400" s="247"/>
      <c r="PAV400" s="247"/>
      <c r="PAW400" s="247"/>
      <c r="PAX400" s="247"/>
      <c r="PAY400" s="247"/>
      <c r="PAZ400" s="247"/>
      <c r="PBA400" s="247"/>
      <c r="PBB400" s="247"/>
      <c r="PBC400" s="247"/>
      <c r="PBD400" s="247"/>
      <c r="PBE400" s="247"/>
      <c r="PBF400" s="247"/>
      <c r="PBG400" s="247"/>
      <c r="PBH400" s="247"/>
      <c r="PBI400" s="247"/>
      <c r="PBJ400" s="247"/>
      <c r="PBK400" s="247"/>
      <c r="PBL400" s="247"/>
      <c r="PBM400" s="247"/>
      <c r="PBN400" s="247"/>
      <c r="PBO400" s="247"/>
      <c r="PBP400" s="247"/>
      <c r="PBQ400" s="247"/>
      <c r="PBR400" s="247"/>
      <c r="PBS400" s="247"/>
      <c r="PBT400" s="247"/>
      <c r="PBU400" s="247"/>
      <c r="PBV400" s="247"/>
      <c r="PBW400" s="247"/>
      <c r="PBX400" s="247"/>
      <c r="PBY400" s="247"/>
      <c r="PBZ400" s="247"/>
      <c r="PCA400" s="247"/>
      <c r="PCB400" s="247"/>
      <c r="PCC400" s="247"/>
      <c r="PCD400" s="247"/>
      <c r="PCE400" s="247"/>
      <c r="PCF400" s="247"/>
      <c r="PCG400" s="247"/>
      <c r="PCH400" s="247"/>
      <c r="PCI400" s="247"/>
      <c r="PCJ400" s="247"/>
      <c r="PCK400" s="247"/>
      <c r="PCL400" s="247"/>
      <c r="PCM400" s="247"/>
      <c r="PCN400" s="247"/>
      <c r="PCO400" s="247"/>
      <c r="PCP400" s="247"/>
      <c r="PCQ400" s="247"/>
      <c r="PCR400" s="247"/>
      <c r="PCS400" s="247"/>
      <c r="PCT400" s="247"/>
      <c r="PCU400" s="247"/>
      <c r="PCV400" s="247"/>
      <c r="PCW400" s="247"/>
      <c r="PCX400" s="247"/>
      <c r="PCY400" s="247"/>
      <c r="PCZ400" s="247"/>
      <c r="PDA400" s="247"/>
      <c r="PDB400" s="247"/>
      <c r="PDC400" s="247"/>
      <c r="PDD400" s="247"/>
      <c r="PDE400" s="247"/>
      <c r="PDF400" s="247"/>
      <c r="PDG400" s="247"/>
      <c r="PDH400" s="247"/>
      <c r="PDI400" s="247"/>
      <c r="PDJ400" s="247"/>
      <c r="PDK400" s="247"/>
      <c r="PDL400" s="247"/>
      <c r="PDM400" s="247"/>
      <c r="PDN400" s="247"/>
      <c r="PDO400" s="247"/>
      <c r="PDP400" s="247"/>
      <c r="PDQ400" s="247"/>
      <c r="PDR400" s="247"/>
      <c r="PDS400" s="247"/>
      <c r="PDT400" s="247"/>
      <c r="PDU400" s="247"/>
      <c r="PDV400" s="247"/>
      <c r="PDW400" s="247"/>
      <c r="PDX400" s="247"/>
      <c r="PDY400" s="247"/>
      <c r="PDZ400" s="247"/>
      <c r="PEA400" s="247"/>
      <c r="PEB400" s="247"/>
      <c r="PEC400" s="247"/>
      <c r="PED400" s="247"/>
      <c r="PEE400" s="247"/>
      <c r="PEF400" s="247"/>
      <c r="PEG400" s="247"/>
      <c r="PEH400" s="247"/>
      <c r="PEI400" s="247"/>
      <c r="PEJ400" s="247"/>
      <c r="PEK400" s="247"/>
      <c r="PEL400" s="247"/>
      <c r="PEM400" s="247"/>
      <c r="PEN400" s="247"/>
      <c r="PEO400" s="247"/>
      <c r="PEP400" s="247"/>
      <c r="PEQ400" s="247"/>
      <c r="PER400" s="247"/>
      <c r="PES400" s="247"/>
      <c r="PET400" s="247"/>
      <c r="PEU400" s="247"/>
      <c r="PEV400" s="247"/>
      <c r="PEW400" s="247"/>
      <c r="PEX400" s="247"/>
      <c r="PEY400" s="247"/>
      <c r="PEZ400" s="247"/>
      <c r="PFA400" s="247"/>
      <c r="PFB400" s="247"/>
      <c r="PFC400" s="247"/>
      <c r="PFD400" s="247"/>
      <c r="PFE400" s="247"/>
      <c r="PFF400" s="247"/>
      <c r="PFG400" s="247"/>
      <c r="PFH400" s="247"/>
      <c r="PFI400" s="247"/>
      <c r="PFJ400" s="247"/>
      <c r="PFK400" s="247"/>
      <c r="PFL400" s="247"/>
      <c r="PFM400" s="247"/>
      <c r="PFN400" s="247"/>
      <c r="PFO400" s="247"/>
      <c r="PFP400" s="247"/>
      <c r="PFQ400" s="247"/>
      <c r="PFR400" s="247"/>
      <c r="PFS400" s="247"/>
      <c r="PFT400" s="247"/>
      <c r="PFU400" s="247"/>
      <c r="PFV400" s="247"/>
      <c r="PFW400" s="247"/>
      <c r="PFX400" s="247"/>
      <c r="PFY400" s="247"/>
      <c r="PFZ400" s="247"/>
      <c r="PGA400" s="247"/>
      <c r="PGB400" s="247"/>
      <c r="PGC400" s="247"/>
      <c r="PGD400" s="247"/>
      <c r="PGE400" s="247"/>
      <c r="PGF400" s="247"/>
      <c r="PGG400" s="247"/>
      <c r="PGH400" s="247"/>
      <c r="PGI400" s="247"/>
      <c r="PGJ400" s="247"/>
      <c r="PGK400" s="247"/>
      <c r="PGL400" s="247"/>
      <c r="PGM400" s="247"/>
      <c r="PGN400" s="247"/>
      <c r="PGO400" s="247"/>
      <c r="PGP400" s="247"/>
      <c r="PGQ400" s="247"/>
      <c r="PGR400" s="247"/>
      <c r="PGS400" s="247"/>
      <c r="PGT400" s="247"/>
      <c r="PGU400" s="247"/>
      <c r="PGV400" s="247"/>
      <c r="PGW400" s="247"/>
      <c r="PGX400" s="247"/>
      <c r="PGY400" s="247"/>
      <c r="PGZ400" s="247"/>
      <c r="PHA400" s="247"/>
      <c r="PHB400" s="247"/>
      <c r="PHC400" s="247"/>
      <c r="PHD400" s="247"/>
      <c r="PHE400" s="247"/>
      <c r="PHF400" s="247"/>
      <c r="PHG400" s="247"/>
      <c r="PHH400" s="247"/>
      <c r="PHI400" s="247"/>
      <c r="PHJ400" s="247"/>
      <c r="PHK400" s="247"/>
      <c r="PHL400" s="247"/>
      <c r="PHM400" s="247"/>
      <c r="PHN400" s="247"/>
      <c r="PHO400" s="247"/>
      <c r="PHP400" s="247"/>
      <c r="PHQ400" s="247"/>
      <c r="PHR400" s="247"/>
      <c r="PHS400" s="247"/>
      <c r="PHT400" s="247"/>
      <c r="PHU400" s="247"/>
      <c r="PHV400" s="247"/>
      <c r="PHW400" s="247"/>
      <c r="PHX400" s="247"/>
      <c r="PHY400" s="247"/>
      <c r="PHZ400" s="247"/>
      <c r="PIA400" s="247"/>
      <c r="PIB400" s="247"/>
      <c r="PIC400" s="247"/>
      <c r="PID400" s="247"/>
      <c r="PIE400" s="247"/>
      <c r="PIF400" s="247"/>
      <c r="PIG400" s="247"/>
      <c r="PIH400" s="247"/>
      <c r="PII400" s="247"/>
      <c r="PIJ400" s="247"/>
      <c r="PIK400" s="247"/>
      <c r="PIL400" s="247"/>
      <c r="PIM400" s="247"/>
      <c r="PIN400" s="247"/>
      <c r="PIO400" s="247"/>
      <c r="PIP400" s="247"/>
      <c r="PIQ400" s="247"/>
      <c r="PIR400" s="247"/>
      <c r="PIS400" s="247"/>
      <c r="PIT400" s="247"/>
      <c r="PIU400" s="247"/>
      <c r="PIV400" s="247"/>
      <c r="PIW400" s="247"/>
      <c r="PIX400" s="247"/>
      <c r="PIY400" s="247"/>
      <c r="PIZ400" s="247"/>
      <c r="PJA400" s="247"/>
      <c r="PJB400" s="247"/>
      <c r="PJC400" s="247"/>
      <c r="PJD400" s="247"/>
      <c r="PJE400" s="247"/>
      <c r="PJF400" s="247"/>
      <c r="PJG400" s="247"/>
      <c r="PJH400" s="247"/>
      <c r="PJI400" s="247"/>
      <c r="PJJ400" s="247"/>
      <c r="PJK400" s="247"/>
      <c r="PJL400" s="247"/>
      <c r="PJM400" s="247"/>
      <c r="PJN400" s="247"/>
      <c r="PJO400" s="247"/>
      <c r="PJP400" s="247"/>
      <c r="PJQ400" s="247"/>
      <c r="PJR400" s="247"/>
      <c r="PJS400" s="247"/>
      <c r="PJT400" s="247"/>
      <c r="PJU400" s="247"/>
      <c r="PJV400" s="247"/>
      <c r="PJW400" s="247"/>
      <c r="PJX400" s="247"/>
      <c r="PJY400" s="247"/>
      <c r="PJZ400" s="247"/>
      <c r="PKA400" s="247"/>
      <c r="PKB400" s="247"/>
      <c r="PKC400" s="247"/>
      <c r="PKD400" s="247"/>
      <c r="PKE400" s="247"/>
      <c r="PKF400" s="247"/>
      <c r="PKG400" s="247"/>
      <c r="PKH400" s="247"/>
      <c r="PKI400" s="247"/>
      <c r="PKJ400" s="247"/>
      <c r="PKK400" s="247"/>
      <c r="PKL400" s="247"/>
      <c r="PKM400" s="247"/>
      <c r="PKN400" s="247"/>
      <c r="PKO400" s="247"/>
      <c r="PKP400" s="247"/>
      <c r="PKQ400" s="247"/>
      <c r="PKR400" s="247"/>
      <c r="PKS400" s="247"/>
      <c r="PKT400" s="247"/>
      <c r="PKU400" s="247"/>
      <c r="PKV400" s="247"/>
      <c r="PKW400" s="247"/>
      <c r="PKX400" s="247"/>
      <c r="PKY400" s="247"/>
      <c r="PKZ400" s="247"/>
      <c r="PLA400" s="247"/>
      <c r="PLB400" s="247"/>
      <c r="PLC400" s="247"/>
      <c r="PLD400" s="247"/>
      <c r="PLE400" s="247"/>
      <c r="PLF400" s="247"/>
      <c r="PLG400" s="247"/>
      <c r="PLH400" s="247"/>
      <c r="PLI400" s="247"/>
      <c r="PLJ400" s="247"/>
      <c r="PLK400" s="247"/>
      <c r="PLL400" s="247"/>
      <c r="PLM400" s="247"/>
      <c r="PLN400" s="247"/>
      <c r="PLO400" s="247"/>
      <c r="PLP400" s="247"/>
      <c r="PLQ400" s="247"/>
      <c r="PLR400" s="247"/>
      <c r="PLS400" s="247"/>
      <c r="PLT400" s="247"/>
      <c r="PLU400" s="247"/>
      <c r="PLV400" s="247"/>
      <c r="PLW400" s="247"/>
      <c r="PLX400" s="247"/>
      <c r="PLY400" s="247"/>
      <c r="PLZ400" s="247"/>
      <c r="PMA400" s="247"/>
      <c r="PMB400" s="247"/>
      <c r="PMC400" s="247"/>
      <c r="PMD400" s="247"/>
      <c r="PME400" s="247"/>
      <c r="PMF400" s="247"/>
      <c r="PMG400" s="247"/>
      <c r="PMH400" s="247"/>
      <c r="PMI400" s="247"/>
      <c r="PMJ400" s="247"/>
      <c r="PMK400" s="247"/>
      <c r="PML400" s="247"/>
      <c r="PMM400" s="247"/>
      <c r="PMN400" s="247"/>
      <c r="PMO400" s="247"/>
      <c r="PMP400" s="247"/>
      <c r="PMQ400" s="247"/>
      <c r="PMR400" s="247"/>
      <c r="PMS400" s="247"/>
      <c r="PMT400" s="247"/>
      <c r="PMU400" s="247"/>
      <c r="PMV400" s="247"/>
      <c r="PMW400" s="247"/>
      <c r="PMX400" s="247"/>
      <c r="PMY400" s="247"/>
      <c r="PMZ400" s="247"/>
      <c r="PNA400" s="247"/>
      <c r="PNB400" s="247"/>
      <c r="PNC400" s="247"/>
      <c r="PND400" s="247"/>
      <c r="PNE400" s="247"/>
      <c r="PNF400" s="247"/>
      <c r="PNG400" s="247"/>
      <c r="PNH400" s="247"/>
      <c r="PNI400" s="247"/>
      <c r="PNJ400" s="247"/>
      <c r="PNK400" s="247"/>
      <c r="PNL400" s="247"/>
      <c r="PNM400" s="247"/>
      <c r="PNN400" s="247"/>
      <c r="PNO400" s="247"/>
      <c r="PNP400" s="247"/>
      <c r="PNQ400" s="247"/>
      <c r="PNR400" s="247"/>
      <c r="PNS400" s="247"/>
      <c r="PNT400" s="247"/>
      <c r="PNU400" s="247"/>
      <c r="PNV400" s="247"/>
      <c r="PNW400" s="247"/>
      <c r="PNX400" s="247"/>
      <c r="PNY400" s="247"/>
      <c r="PNZ400" s="247"/>
      <c r="POA400" s="247"/>
      <c r="POB400" s="247"/>
      <c r="POC400" s="247"/>
      <c r="POD400" s="247"/>
      <c r="POE400" s="247"/>
      <c r="POF400" s="247"/>
      <c r="POG400" s="247"/>
      <c r="POH400" s="247"/>
      <c r="POI400" s="247"/>
      <c r="POJ400" s="247"/>
      <c r="POK400" s="247"/>
      <c r="POL400" s="247"/>
      <c r="POM400" s="247"/>
      <c r="PON400" s="247"/>
      <c r="POO400" s="247"/>
      <c r="POP400" s="247"/>
      <c r="POQ400" s="247"/>
      <c r="POR400" s="247"/>
      <c r="POS400" s="247"/>
      <c r="POT400" s="247"/>
      <c r="POU400" s="247"/>
      <c r="POV400" s="247"/>
      <c r="POW400" s="247"/>
      <c r="POX400" s="247"/>
      <c r="POY400" s="247"/>
      <c r="POZ400" s="247"/>
      <c r="PPA400" s="247"/>
      <c r="PPB400" s="247"/>
      <c r="PPC400" s="247"/>
      <c r="PPD400" s="247"/>
      <c r="PPE400" s="247"/>
      <c r="PPF400" s="247"/>
      <c r="PPG400" s="247"/>
      <c r="PPH400" s="247"/>
      <c r="PPI400" s="247"/>
      <c r="PPJ400" s="247"/>
      <c r="PPK400" s="247"/>
      <c r="PPL400" s="247"/>
      <c r="PPM400" s="247"/>
      <c r="PPN400" s="247"/>
      <c r="PPO400" s="247"/>
      <c r="PPP400" s="247"/>
      <c r="PPQ400" s="247"/>
      <c r="PPR400" s="247"/>
      <c r="PPS400" s="247"/>
      <c r="PPT400" s="247"/>
      <c r="PPU400" s="247"/>
      <c r="PPV400" s="247"/>
      <c r="PPW400" s="247"/>
      <c r="PPX400" s="247"/>
      <c r="PPY400" s="247"/>
      <c r="PPZ400" s="247"/>
      <c r="PQA400" s="247"/>
      <c r="PQB400" s="247"/>
      <c r="PQC400" s="247"/>
      <c r="PQD400" s="247"/>
      <c r="PQE400" s="247"/>
      <c r="PQF400" s="247"/>
      <c r="PQG400" s="247"/>
      <c r="PQH400" s="247"/>
      <c r="PQI400" s="247"/>
      <c r="PQJ400" s="247"/>
      <c r="PQK400" s="247"/>
      <c r="PQL400" s="247"/>
      <c r="PQM400" s="247"/>
      <c r="PQN400" s="247"/>
      <c r="PQO400" s="247"/>
      <c r="PQP400" s="247"/>
      <c r="PQQ400" s="247"/>
      <c r="PQR400" s="247"/>
      <c r="PQS400" s="247"/>
      <c r="PQT400" s="247"/>
      <c r="PQU400" s="247"/>
      <c r="PQV400" s="247"/>
      <c r="PQW400" s="247"/>
      <c r="PQX400" s="247"/>
      <c r="PQY400" s="247"/>
      <c r="PQZ400" s="247"/>
      <c r="PRA400" s="247"/>
      <c r="PRB400" s="247"/>
      <c r="PRC400" s="247"/>
      <c r="PRD400" s="247"/>
      <c r="PRE400" s="247"/>
      <c r="PRF400" s="247"/>
      <c r="PRG400" s="247"/>
      <c r="PRH400" s="247"/>
      <c r="PRI400" s="247"/>
      <c r="PRJ400" s="247"/>
      <c r="PRK400" s="247"/>
      <c r="PRL400" s="247"/>
      <c r="PRM400" s="247"/>
      <c r="PRN400" s="247"/>
      <c r="PRO400" s="247"/>
      <c r="PRP400" s="247"/>
      <c r="PRQ400" s="247"/>
      <c r="PRR400" s="247"/>
      <c r="PRS400" s="247"/>
      <c r="PRT400" s="247"/>
      <c r="PRU400" s="247"/>
      <c r="PRV400" s="247"/>
      <c r="PRW400" s="247"/>
      <c r="PRX400" s="247"/>
      <c r="PRY400" s="247"/>
      <c r="PRZ400" s="247"/>
      <c r="PSA400" s="247"/>
      <c r="PSB400" s="247"/>
      <c r="PSC400" s="247"/>
      <c r="PSD400" s="247"/>
      <c r="PSE400" s="247"/>
      <c r="PSF400" s="247"/>
      <c r="PSG400" s="247"/>
      <c r="PSH400" s="247"/>
      <c r="PSI400" s="247"/>
      <c r="PSJ400" s="247"/>
      <c r="PSK400" s="247"/>
      <c r="PSL400" s="247"/>
      <c r="PSM400" s="247"/>
      <c r="PSN400" s="247"/>
      <c r="PSO400" s="247"/>
      <c r="PSP400" s="247"/>
      <c r="PSQ400" s="247"/>
      <c r="PSR400" s="247"/>
      <c r="PSS400" s="247"/>
      <c r="PST400" s="247"/>
      <c r="PSU400" s="247"/>
      <c r="PSV400" s="247"/>
      <c r="PSW400" s="247"/>
      <c r="PSX400" s="247"/>
      <c r="PSY400" s="247"/>
      <c r="PSZ400" s="247"/>
      <c r="PTA400" s="247"/>
      <c r="PTB400" s="247"/>
      <c r="PTC400" s="247"/>
      <c r="PTD400" s="247"/>
      <c r="PTE400" s="247"/>
      <c r="PTF400" s="247"/>
      <c r="PTG400" s="247"/>
      <c r="PTH400" s="247"/>
      <c r="PTI400" s="247"/>
      <c r="PTJ400" s="247"/>
      <c r="PTK400" s="247"/>
      <c r="PTL400" s="247"/>
      <c r="PTM400" s="247"/>
      <c r="PTN400" s="247"/>
      <c r="PTO400" s="247"/>
      <c r="PTP400" s="247"/>
      <c r="PTQ400" s="247"/>
      <c r="PTR400" s="247"/>
      <c r="PTS400" s="247"/>
      <c r="PTT400" s="247"/>
      <c r="PTU400" s="247"/>
      <c r="PTV400" s="247"/>
      <c r="PTW400" s="247"/>
      <c r="PTX400" s="247"/>
      <c r="PTY400" s="247"/>
      <c r="PTZ400" s="247"/>
      <c r="PUA400" s="247"/>
      <c r="PUB400" s="247"/>
      <c r="PUC400" s="247"/>
      <c r="PUD400" s="247"/>
      <c r="PUE400" s="247"/>
      <c r="PUF400" s="247"/>
      <c r="PUG400" s="247"/>
      <c r="PUH400" s="247"/>
      <c r="PUI400" s="247"/>
      <c r="PUJ400" s="247"/>
      <c r="PUK400" s="247"/>
      <c r="PUL400" s="247"/>
      <c r="PUM400" s="247"/>
      <c r="PUN400" s="247"/>
      <c r="PUO400" s="247"/>
      <c r="PUP400" s="247"/>
      <c r="PUQ400" s="247"/>
      <c r="PUR400" s="247"/>
      <c r="PUS400" s="247"/>
      <c r="PUT400" s="247"/>
      <c r="PUU400" s="247"/>
      <c r="PUV400" s="247"/>
      <c r="PUW400" s="247"/>
      <c r="PUX400" s="247"/>
      <c r="PUY400" s="247"/>
      <c r="PUZ400" s="247"/>
      <c r="PVA400" s="247"/>
      <c r="PVB400" s="247"/>
      <c r="PVC400" s="247"/>
      <c r="PVD400" s="247"/>
      <c r="PVE400" s="247"/>
      <c r="PVF400" s="247"/>
      <c r="PVG400" s="247"/>
      <c r="PVH400" s="247"/>
      <c r="PVI400" s="247"/>
      <c r="PVJ400" s="247"/>
      <c r="PVK400" s="247"/>
      <c r="PVL400" s="247"/>
      <c r="PVM400" s="247"/>
      <c r="PVN400" s="247"/>
      <c r="PVO400" s="247"/>
      <c r="PVP400" s="247"/>
      <c r="PVQ400" s="247"/>
      <c r="PVR400" s="247"/>
      <c r="PVS400" s="247"/>
      <c r="PVT400" s="247"/>
      <c r="PVU400" s="247"/>
      <c r="PVV400" s="247"/>
      <c r="PVW400" s="247"/>
      <c r="PVX400" s="247"/>
      <c r="PVY400" s="247"/>
      <c r="PVZ400" s="247"/>
      <c r="PWA400" s="247"/>
      <c r="PWB400" s="247"/>
      <c r="PWC400" s="247"/>
      <c r="PWD400" s="247"/>
      <c r="PWE400" s="247"/>
      <c r="PWF400" s="247"/>
      <c r="PWG400" s="247"/>
      <c r="PWH400" s="247"/>
      <c r="PWI400" s="247"/>
      <c r="PWJ400" s="247"/>
      <c r="PWK400" s="247"/>
      <c r="PWL400" s="247"/>
      <c r="PWM400" s="247"/>
      <c r="PWN400" s="247"/>
      <c r="PWO400" s="247"/>
      <c r="PWP400" s="247"/>
      <c r="PWQ400" s="247"/>
      <c r="PWR400" s="247"/>
      <c r="PWS400" s="247"/>
      <c r="PWT400" s="247"/>
      <c r="PWU400" s="247"/>
      <c r="PWV400" s="247"/>
      <c r="PWW400" s="247"/>
      <c r="PWX400" s="247"/>
      <c r="PWY400" s="247"/>
      <c r="PWZ400" s="247"/>
      <c r="PXA400" s="247"/>
      <c r="PXB400" s="247"/>
      <c r="PXC400" s="247"/>
      <c r="PXD400" s="247"/>
      <c r="PXE400" s="247"/>
      <c r="PXF400" s="247"/>
      <c r="PXG400" s="247"/>
      <c r="PXH400" s="247"/>
      <c r="PXI400" s="247"/>
      <c r="PXJ400" s="247"/>
      <c r="PXK400" s="247"/>
      <c r="PXL400" s="247"/>
      <c r="PXM400" s="247"/>
      <c r="PXN400" s="247"/>
      <c r="PXO400" s="247"/>
      <c r="PXP400" s="247"/>
      <c r="PXQ400" s="247"/>
      <c r="PXR400" s="247"/>
      <c r="PXS400" s="247"/>
      <c r="PXT400" s="247"/>
      <c r="PXU400" s="247"/>
      <c r="PXV400" s="247"/>
      <c r="PXW400" s="247"/>
      <c r="PXX400" s="247"/>
      <c r="PXY400" s="247"/>
      <c r="PXZ400" s="247"/>
      <c r="PYA400" s="247"/>
      <c r="PYB400" s="247"/>
      <c r="PYC400" s="247"/>
      <c r="PYD400" s="247"/>
      <c r="PYE400" s="247"/>
      <c r="PYF400" s="247"/>
      <c r="PYG400" s="247"/>
      <c r="PYH400" s="247"/>
      <c r="PYI400" s="247"/>
      <c r="PYJ400" s="247"/>
      <c r="PYK400" s="247"/>
      <c r="PYL400" s="247"/>
      <c r="PYM400" s="247"/>
      <c r="PYN400" s="247"/>
      <c r="PYO400" s="247"/>
      <c r="PYP400" s="247"/>
      <c r="PYQ400" s="247"/>
      <c r="PYR400" s="247"/>
      <c r="PYS400" s="247"/>
      <c r="PYT400" s="247"/>
      <c r="PYU400" s="247"/>
      <c r="PYV400" s="247"/>
      <c r="PYW400" s="247"/>
      <c r="PYX400" s="247"/>
      <c r="PYY400" s="247"/>
      <c r="PYZ400" s="247"/>
      <c r="PZA400" s="247"/>
      <c r="PZB400" s="247"/>
      <c r="PZC400" s="247"/>
      <c r="PZD400" s="247"/>
      <c r="PZE400" s="247"/>
      <c r="PZF400" s="247"/>
      <c r="PZG400" s="247"/>
      <c r="PZH400" s="247"/>
      <c r="PZI400" s="247"/>
      <c r="PZJ400" s="247"/>
      <c r="PZK400" s="247"/>
      <c r="PZL400" s="247"/>
      <c r="PZM400" s="247"/>
      <c r="PZN400" s="247"/>
      <c r="PZO400" s="247"/>
      <c r="PZP400" s="247"/>
      <c r="PZQ400" s="247"/>
      <c r="PZR400" s="247"/>
      <c r="PZS400" s="247"/>
      <c r="PZT400" s="247"/>
      <c r="PZU400" s="247"/>
      <c r="PZV400" s="247"/>
      <c r="PZW400" s="247"/>
      <c r="PZX400" s="247"/>
      <c r="PZY400" s="247"/>
      <c r="PZZ400" s="247"/>
      <c r="QAA400" s="247"/>
      <c r="QAB400" s="247"/>
      <c r="QAC400" s="247"/>
      <c r="QAD400" s="247"/>
      <c r="QAE400" s="247"/>
      <c r="QAF400" s="247"/>
      <c r="QAG400" s="247"/>
      <c r="QAH400" s="247"/>
      <c r="QAI400" s="247"/>
      <c r="QAJ400" s="247"/>
      <c r="QAK400" s="247"/>
      <c r="QAL400" s="247"/>
      <c r="QAM400" s="247"/>
      <c r="QAN400" s="247"/>
      <c r="QAO400" s="247"/>
      <c r="QAP400" s="247"/>
      <c r="QAQ400" s="247"/>
      <c r="QAR400" s="247"/>
      <c r="QAS400" s="247"/>
      <c r="QAT400" s="247"/>
      <c r="QAU400" s="247"/>
      <c r="QAV400" s="247"/>
      <c r="QAW400" s="247"/>
      <c r="QAX400" s="247"/>
      <c r="QAY400" s="247"/>
      <c r="QAZ400" s="247"/>
      <c r="QBA400" s="247"/>
      <c r="QBB400" s="247"/>
      <c r="QBC400" s="247"/>
      <c r="QBD400" s="247"/>
      <c r="QBE400" s="247"/>
      <c r="QBF400" s="247"/>
      <c r="QBG400" s="247"/>
      <c r="QBH400" s="247"/>
      <c r="QBI400" s="247"/>
      <c r="QBJ400" s="247"/>
      <c r="QBK400" s="247"/>
      <c r="QBL400" s="247"/>
      <c r="QBM400" s="247"/>
      <c r="QBN400" s="247"/>
      <c r="QBO400" s="247"/>
      <c r="QBP400" s="247"/>
      <c r="QBQ400" s="247"/>
      <c r="QBR400" s="247"/>
      <c r="QBS400" s="247"/>
      <c r="QBT400" s="247"/>
      <c r="QBU400" s="247"/>
      <c r="QBV400" s="247"/>
      <c r="QBW400" s="247"/>
      <c r="QBX400" s="247"/>
      <c r="QBY400" s="247"/>
      <c r="QBZ400" s="247"/>
      <c r="QCA400" s="247"/>
      <c r="QCB400" s="247"/>
      <c r="QCC400" s="247"/>
      <c r="QCD400" s="247"/>
      <c r="QCE400" s="247"/>
      <c r="QCF400" s="247"/>
      <c r="QCG400" s="247"/>
      <c r="QCH400" s="247"/>
      <c r="QCI400" s="247"/>
      <c r="QCJ400" s="247"/>
      <c r="QCK400" s="247"/>
      <c r="QCL400" s="247"/>
      <c r="QCM400" s="247"/>
      <c r="QCN400" s="247"/>
      <c r="QCO400" s="247"/>
      <c r="QCP400" s="247"/>
      <c r="QCQ400" s="247"/>
      <c r="QCR400" s="247"/>
      <c r="QCS400" s="247"/>
      <c r="QCT400" s="247"/>
      <c r="QCU400" s="247"/>
      <c r="QCV400" s="247"/>
      <c r="QCW400" s="247"/>
      <c r="QCX400" s="247"/>
      <c r="QCY400" s="247"/>
      <c r="QCZ400" s="247"/>
      <c r="QDA400" s="247"/>
      <c r="QDB400" s="247"/>
      <c r="QDC400" s="247"/>
      <c r="QDD400" s="247"/>
      <c r="QDE400" s="247"/>
      <c r="QDF400" s="247"/>
      <c r="QDG400" s="247"/>
      <c r="QDH400" s="247"/>
      <c r="QDI400" s="247"/>
      <c r="QDJ400" s="247"/>
      <c r="QDK400" s="247"/>
      <c r="QDL400" s="247"/>
      <c r="QDM400" s="247"/>
      <c r="QDN400" s="247"/>
      <c r="QDO400" s="247"/>
      <c r="QDP400" s="247"/>
      <c r="QDQ400" s="247"/>
      <c r="QDR400" s="247"/>
      <c r="QDS400" s="247"/>
      <c r="QDT400" s="247"/>
      <c r="QDU400" s="247"/>
      <c r="QDV400" s="247"/>
      <c r="QDW400" s="247"/>
      <c r="QDX400" s="247"/>
      <c r="QDY400" s="247"/>
      <c r="QDZ400" s="247"/>
      <c r="QEA400" s="247"/>
      <c r="QEB400" s="247"/>
      <c r="QEC400" s="247"/>
      <c r="QED400" s="247"/>
      <c r="QEE400" s="247"/>
      <c r="QEF400" s="247"/>
      <c r="QEG400" s="247"/>
      <c r="QEH400" s="247"/>
      <c r="QEI400" s="247"/>
      <c r="QEJ400" s="247"/>
      <c r="QEK400" s="247"/>
      <c r="QEL400" s="247"/>
      <c r="QEM400" s="247"/>
      <c r="QEN400" s="247"/>
      <c r="QEO400" s="247"/>
      <c r="QEP400" s="247"/>
      <c r="QEQ400" s="247"/>
      <c r="QER400" s="247"/>
      <c r="QES400" s="247"/>
      <c r="QET400" s="247"/>
      <c r="QEU400" s="247"/>
      <c r="QEV400" s="247"/>
      <c r="QEW400" s="247"/>
      <c r="QEX400" s="247"/>
      <c r="QEY400" s="247"/>
      <c r="QEZ400" s="247"/>
      <c r="QFA400" s="247"/>
      <c r="QFB400" s="247"/>
      <c r="QFC400" s="247"/>
      <c r="QFD400" s="247"/>
      <c r="QFE400" s="247"/>
      <c r="QFF400" s="247"/>
      <c r="QFG400" s="247"/>
      <c r="QFH400" s="247"/>
      <c r="QFI400" s="247"/>
      <c r="QFJ400" s="247"/>
      <c r="QFK400" s="247"/>
      <c r="QFL400" s="247"/>
      <c r="QFM400" s="247"/>
      <c r="QFN400" s="247"/>
      <c r="QFO400" s="247"/>
      <c r="QFP400" s="247"/>
      <c r="QFQ400" s="247"/>
      <c r="QFR400" s="247"/>
      <c r="QFS400" s="247"/>
      <c r="QFT400" s="247"/>
      <c r="QFU400" s="247"/>
      <c r="QFV400" s="247"/>
      <c r="QFW400" s="247"/>
      <c r="QFX400" s="247"/>
      <c r="QFY400" s="247"/>
      <c r="QFZ400" s="247"/>
      <c r="QGA400" s="247"/>
      <c r="QGB400" s="247"/>
      <c r="QGC400" s="247"/>
      <c r="QGD400" s="247"/>
      <c r="QGE400" s="247"/>
      <c r="QGF400" s="247"/>
      <c r="QGG400" s="247"/>
      <c r="QGH400" s="247"/>
      <c r="QGI400" s="247"/>
      <c r="QGJ400" s="247"/>
      <c r="QGK400" s="247"/>
      <c r="QGL400" s="247"/>
      <c r="QGM400" s="247"/>
      <c r="QGN400" s="247"/>
      <c r="QGO400" s="247"/>
      <c r="QGP400" s="247"/>
      <c r="QGQ400" s="247"/>
      <c r="QGR400" s="247"/>
      <c r="QGS400" s="247"/>
      <c r="QGT400" s="247"/>
      <c r="QGU400" s="247"/>
      <c r="QGV400" s="247"/>
      <c r="QGW400" s="247"/>
      <c r="QGX400" s="247"/>
      <c r="QGY400" s="247"/>
      <c r="QGZ400" s="247"/>
      <c r="QHA400" s="247"/>
      <c r="QHB400" s="247"/>
      <c r="QHC400" s="247"/>
      <c r="QHD400" s="247"/>
      <c r="QHE400" s="247"/>
      <c r="QHF400" s="247"/>
      <c r="QHG400" s="247"/>
      <c r="QHH400" s="247"/>
      <c r="QHI400" s="247"/>
      <c r="QHJ400" s="247"/>
      <c r="QHK400" s="247"/>
      <c r="QHL400" s="247"/>
      <c r="QHM400" s="247"/>
      <c r="QHN400" s="247"/>
      <c r="QHO400" s="247"/>
      <c r="QHP400" s="247"/>
      <c r="QHQ400" s="247"/>
      <c r="QHR400" s="247"/>
      <c r="QHS400" s="247"/>
      <c r="QHT400" s="247"/>
      <c r="QHU400" s="247"/>
      <c r="QHV400" s="247"/>
      <c r="QHW400" s="247"/>
      <c r="QHX400" s="247"/>
      <c r="QHY400" s="247"/>
      <c r="QHZ400" s="247"/>
      <c r="QIA400" s="247"/>
      <c r="QIB400" s="247"/>
      <c r="QIC400" s="247"/>
      <c r="QID400" s="247"/>
      <c r="QIE400" s="247"/>
      <c r="QIF400" s="247"/>
      <c r="QIG400" s="247"/>
      <c r="QIH400" s="247"/>
      <c r="QII400" s="247"/>
      <c r="QIJ400" s="247"/>
      <c r="QIK400" s="247"/>
      <c r="QIL400" s="247"/>
      <c r="QIM400" s="247"/>
      <c r="QIN400" s="247"/>
      <c r="QIO400" s="247"/>
      <c r="QIP400" s="247"/>
      <c r="QIQ400" s="247"/>
      <c r="QIR400" s="247"/>
      <c r="QIS400" s="247"/>
      <c r="QIT400" s="247"/>
      <c r="QIU400" s="247"/>
      <c r="QIV400" s="247"/>
      <c r="QIW400" s="247"/>
      <c r="QIX400" s="247"/>
      <c r="QIY400" s="247"/>
      <c r="QIZ400" s="247"/>
      <c r="QJA400" s="247"/>
      <c r="QJB400" s="247"/>
      <c r="QJC400" s="247"/>
      <c r="QJD400" s="247"/>
      <c r="QJE400" s="247"/>
      <c r="QJF400" s="247"/>
      <c r="QJG400" s="247"/>
      <c r="QJH400" s="247"/>
      <c r="QJI400" s="247"/>
      <c r="QJJ400" s="247"/>
      <c r="QJK400" s="247"/>
      <c r="QJL400" s="247"/>
      <c r="QJM400" s="247"/>
      <c r="QJN400" s="247"/>
      <c r="QJO400" s="247"/>
      <c r="QJP400" s="247"/>
      <c r="QJQ400" s="247"/>
      <c r="QJR400" s="247"/>
      <c r="QJS400" s="247"/>
      <c r="QJT400" s="247"/>
      <c r="QJU400" s="247"/>
      <c r="QJV400" s="247"/>
      <c r="QJW400" s="247"/>
      <c r="QJX400" s="247"/>
      <c r="QJY400" s="247"/>
      <c r="QJZ400" s="247"/>
      <c r="QKA400" s="247"/>
      <c r="QKB400" s="247"/>
      <c r="QKC400" s="247"/>
      <c r="QKD400" s="247"/>
      <c r="QKE400" s="247"/>
      <c r="QKF400" s="247"/>
      <c r="QKG400" s="247"/>
      <c r="QKH400" s="247"/>
      <c r="QKI400" s="247"/>
      <c r="QKJ400" s="247"/>
      <c r="QKK400" s="247"/>
      <c r="QKL400" s="247"/>
      <c r="QKM400" s="247"/>
      <c r="QKN400" s="247"/>
      <c r="QKO400" s="247"/>
      <c r="QKP400" s="247"/>
      <c r="QKQ400" s="247"/>
      <c r="QKR400" s="247"/>
      <c r="QKS400" s="247"/>
      <c r="QKT400" s="247"/>
      <c r="QKU400" s="247"/>
      <c r="QKV400" s="247"/>
      <c r="QKW400" s="247"/>
      <c r="QKX400" s="247"/>
      <c r="QKY400" s="247"/>
      <c r="QKZ400" s="247"/>
      <c r="QLA400" s="247"/>
      <c r="QLB400" s="247"/>
      <c r="QLC400" s="247"/>
      <c r="QLD400" s="247"/>
      <c r="QLE400" s="247"/>
      <c r="QLF400" s="247"/>
      <c r="QLG400" s="247"/>
      <c r="QLH400" s="247"/>
      <c r="QLI400" s="247"/>
      <c r="QLJ400" s="247"/>
      <c r="QLK400" s="247"/>
      <c r="QLL400" s="247"/>
      <c r="QLM400" s="247"/>
      <c r="QLN400" s="247"/>
      <c r="QLO400" s="247"/>
      <c r="QLP400" s="247"/>
      <c r="QLQ400" s="247"/>
      <c r="QLR400" s="247"/>
      <c r="QLS400" s="247"/>
      <c r="QLT400" s="247"/>
      <c r="QLU400" s="247"/>
      <c r="QLV400" s="247"/>
      <c r="QLW400" s="247"/>
      <c r="QLX400" s="247"/>
      <c r="QLY400" s="247"/>
      <c r="QLZ400" s="247"/>
      <c r="QMA400" s="247"/>
      <c r="QMB400" s="247"/>
      <c r="QMC400" s="247"/>
      <c r="QMD400" s="247"/>
      <c r="QME400" s="247"/>
      <c r="QMF400" s="247"/>
      <c r="QMG400" s="247"/>
      <c r="QMH400" s="247"/>
      <c r="QMI400" s="247"/>
      <c r="QMJ400" s="247"/>
      <c r="QMK400" s="247"/>
      <c r="QML400" s="247"/>
      <c r="QMM400" s="247"/>
      <c r="QMN400" s="247"/>
      <c r="QMO400" s="247"/>
      <c r="QMP400" s="247"/>
      <c r="QMQ400" s="247"/>
      <c r="QMR400" s="247"/>
      <c r="QMS400" s="247"/>
      <c r="QMT400" s="247"/>
      <c r="QMU400" s="247"/>
      <c r="QMV400" s="247"/>
      <c r="QMW400" s="247"/>
      <c r="QMX400" s="247"/>
      <c r="QMY400" s="247"/>
      <c r="QMZ400" s="247"/>
      <c r="QNA400" s="247"/>
      <c r="QNB400" s="247"/>
      <c r="QNC400" s="247"/>
      <c r="QND400" s="247"/>
      <c r="QNE400" s="247"/>
      <c r="QNF400" s="247"/>
      <c r="QNG400" s="247"/>
      <c r="QNH400" s="247"/>
      <c r="QNI400" s="247"/>
      <c r="QNJ400" s="247"/>
      <c r="QNK400" s="247"/>
      <c r="QNL400" s="247"/>
      <c r="QNM400" s="247"/>
      <c r="QNN400" s="247"/>
      <c r="QNO400" s="247"/>
      <c r="QNP400" s="247"/>
      <c r="QNQ400" s="247"/>
      <c r="QNR400" s="247"/>
      <c r="QNS400" s="247"/>
      <c r="QNT400" s="247"/>
      <c r="QNU400" s="247"/>
      <c r="QNV400" s="247"/>
      <c r="QNW400" s="247"/>
      <c r="QNX400" s="247"/>
      <c r="QNY400" s="247"/>
      <c r="QNZ400" s="247"/>
      <c r="QOA400" s="247"/>
      <c r="QOB400" s="247"/>
      <c r="QOC400" s="247"/>
      <c r="QOD400" s="247"/>
      <c r="QOE400" s="247"/>
      <c r="QOF400" s="247"/>
      <c r="QOG400" s="247"/>
      <c r="QOH400" s="247"/>
      <c r="QOI400" s="247"/>
      <c r="QOJ400" s="247"/>
      <c r="QOK400" s="247"/>
      <c r="QOL400" s="247"/>
      <c r="QOM400" s="247"/>
      <c r="QON400" s="247"/>
      <c r="QOO400" s="247"/>
      <c r="QOP400" s="247"/>
      <c r="QOQ400" s="247"/>
      <c r="QOR400" s="247"/>
      <c r="QOS400" s="247"/>
      <c r="QOT400" s="247"/>
      <c r="QOU400" s="247"/>
      <c r="QOV400" s="247"/>
      <c r="QOW400" s="247"/>
      <c r="QOX400" s="247"/>
      <c r="QOY400" s="247"/>
      <c r="QOZ400" s="247"/>
      <c r="QPA400" s="247"/>
      <c r="QPB400" s="247"/>
      <c r="QPC400" s="247"/>
      <c r="QPD400" s="247"/>
      <c r="QPE400" s="247"/>
      <c r="QPF400" s="247"/>
      <c r="QPG400" s="247"/>
      <c r="QPH400" s="247"/>
      <c r="QPI400" s="247"/>
      <c r="QPJ400" s="247"/>
      <c r="QPK400" s="247"/>
      <c r="QPL400" s="247"/>
      <c r="QPM400" s="247"/>
      <c r="QPN400" s="247"/>
      <c r="QPO400" s="247"/>
      <c r="QPP400" s="247"/>
      <c r="QPQ400" s="247"/>
      <c r="QPR400" s="247"/>
      <c r="QPS400" s="247"/>
      <c r="QPT400" s="247"/>
      <c r="QPU400" s="247"/>
      <c r="QPV400" s="247"/>
      <c r="QPW400" s="247"/>
      <c r="QPX400" s="247"/>
      <c r="QPY400" s="247"/>
      <c r="QPZ400" s="247"/>
      <c r="QQA400" s="247"/>
      <c r="QQB400" s="247"/>
      <c r="QQC400" s="247"/>
      <c r="QQD400" s="247"/>
      <c r="QQE400" s="247"/>
      <c r="QQF400" s="247"/>
      <c r="QQG400" s="247"/>
      <c r="QQH400" s="247"/>
      <c r="QQI400" s="247"/>
      <c r="QQJ400" s="247"/>
      <c r="QQK400" s="247"/>
      <c r="QQL400" s="247"/>
      <c r="QQM400" s="247"/>
      <c r="QQN400" s="247"/>
      <c r="QQO400" s="247"/>
      <c r="QQP400" s="247"/>
      <c r="QQQ400" s="247"/>
      <c r="QQR400" s="247"/>
      <c r="QQS400" s="247"/>
      <c r="QQT400" s="247"/>
      <c r="QQU400" s="247"/>
      <c r="QQV400" s="247"/>
      <c r="QQW400" s="247"/>
      <c r="QQX400" s="247"/>
      <c r="QQY400" s="247"/>
      <c r="QQZ400" s="247"/>
      <c r="QRA400" s="247"/>
      <c r="QRB400" s="247"/>
      <c r="QRC400" s="247"/>
      <c r="QRD400" s="247"/>
      <c r="QRE400" s="247"/>
      <c r="QRF400" s="247"/>
      <c r="QRG400" s="247"/>
      <c r="QRH400" s="247"/>
      <c r="QRI400" s="247"/>
      <c r="QRJ400" s="247"/>
      <c r="QRK400" s="247"/>
      <c r="QRL400" s="247"/>
      <c r="QRM400" s="247"/>
      <c r="QRN400" s="247"/>
      <c r="QRO400" s="247"/>
      <c r="QRP400" s="247"/>
      <c r="QRQ400" s="247"/>
      <c r="QRR400" s="247"/>
      <c r="QRS400" s="247"/>
      <c r="QRT400" s="247"/>
      <c r="QRU400" s="247"/>
      <c r="QRV400" s="247"/>
      <c r="QRW400" s="247"/>
      <c r="QRX400" s="247"/>
      <c r="QRY400" s="247"/>
      <c r="QRZ400" s="247"/>
      <c r="QSA400" s="247"/>
      <c r="QSB400" s="247"/>
      <c r="QSC400" s="247"/>
      <c r="QSD400" s="247"/>
      <c r="QSE400" s="247"/>
      <c r="QSF400" s="247"/>
      <c r="QSG400" s="247"/>
      <c r="QSH400" s="247"/>
      <c r="QSI400" s="247"/>
      <c r="QSJ400" s="247"/>
      <c r="QSK400" s="247"/>
      <c r="QSL400" s="247"/>
      <c r="QSM400" s="247"/>
      <c r="QSN400" s="247"/>
      <c r="QSO400" s="247"/>
      <c r="QSP400" s="247"/>
      <c r="QSQ400" s="247"/>
      <c r="QSR400" s="247"/>
      <c r="QSS400" s="247"/>
      <c r="QST400" s="247"/>
      <c r="QSU400" s="247"/>
      <c r="QSV400" s="247"/>
      <c r="QSW400" s="247"/>
      <c r="QSX400" s="247"/>
      <c r="QSY400" s="247"/>
      <c r="QSZ400" s="247"/>
      <c r="QTA400" s="247"/>
      <c r="QTB400" s="247"/>
      <c r="QTC400" s="247"/>
      <c r="QTD400" s="247"/>
      <c r="QTE400" s="247"/>
      <c r="QTF400" s="247"/>
      <c r="QTG400" s="247"/>
      <c r="QTH400" s="247"/>
      <c r="QTI400" s="247"/>
      <c r="QTJ400" s="247"/>
      <c r="QTK400" s="247"/>
      <c r="QTL400" s="247"/>
      <c r="QTM400" s="247"/>
      <c r="QTN400" s="247"/>
      <c r="QTO400" s="247"/>
      <c r="QTP400" s="247"/>
      <c r="QTQ400" s="247"/>
      <c r="QTR400" s="247"/>
      <c r="QTS400" s="247"/>
      <c r="QTT400" s="247"/>
      <c r="QTU400" s="247"/>
      <c r="QTV400" s="247"/>
      <c r="QTW400" s="247"/>
      <c r="QTX400" s="247"/>
      <c r="QTY400" s="247"/>
      <c r="QTZ400" s="247"/>
      <c r="QUA400" s="247"/>
      <c r="QUB400" s="247"/>
      <c r="QUC400" s="247"/>
      <c r="QUD400" s="247"/>
      <c r="QUE400" s="247"/>
      <c r="QUF400" s="247"/>
      <c r="QUG400" s="247"/>
      <c r="QUH400" s="247"/>
      <c r="QUI400" s="247"/>
      <c r="QUJ400" s="247"/>
      <c r="QUK400" s="247"/>
      <c r="QUL400" s="247"/>
      <c r="QUM400" s="247"/>
      <c r="QUN400" s="247"/>
      <c r="QUO400" s="247"/>
      <c r="QUP400" s="247"/>
      <c r="QUQ400" s="247"/>
      <c r="QUR400" s="247"/>
      <c r="QUS400" s="247"/>
      <c r="QUT400" s="247"/>
      <c r="QUU400" s="247"/>
      <c r="QUV400" s="247"/>
      <c r="QUW400" s="247"/>
      <c r="QUX400" s="247"/>
      <c r="QUY400" s="247"/>
      <c r="QUZ400" s="247"/>
      <c r="QVA400" s="247"/>
      <c r="QVB400" s="247"/>
      <c r="QVC400" s="247"/>
      <c r="QVD400" s="247"/>
      <c r="QVE400" s="247"/>
      <c r="QVF400" s="247"/>
      <c r="QVG400" s="247"/>
      <c r="QVH400" s="247"/>
      <c r="QVI400" s="247"/>
      <c r="QVJ400" s="247"/>
      <c r="QVK400" s="247"/>
      <c r="QVL400" s="247"/>
      <c r="QVM400" s="247"/>
      <c r="QVN400" s="247"/>
      <c r="QVO400" s="247"/>
      <c r="QVP400" s="247"/>
      <c r="QVQ400" s="247"/>
      <c r="QVR400" s="247"/>
      <c r="QVS400" s="247"/>
      <c r="QVT400" s="247"/>
      <c r="QVU400" s="247"/>
      <c r="QVV400" s="247"/>
      <c r="QVW400" s="247"/>
      <c r="QVX400" s="247"/>
      <c r="QVY400" s="247"/>
      <c r="QVZ400" s="247"/>
      <c r="QWA400" s="247"/>
      <c r="QWB400" s="247"/>
      <c r="QWC400" s="247"/>
      <c r="QWD400" s="247"/>
      <c r="QWE400" s="247"/>
      <c r="QWF400" s="247"/>
      <c r="QWG400" s="247"/>
      <c r="QWH400" s="247"/>
      <c r="QWI400" s="247"/>
      <c r="QWJ400" s="247"/>
      <c r="QWK400" s="247"/>
      <c r="QWL400" s="247"/>
      <c r="QWM400" s="247"/>
      <c r="QWN400" s="247"/>
      <c r="QWO400" s="247"/>
      <c r="QWP400" s="247"/>
      <c r="QWQ400" s="247"/>
      <c r="QWR400" s="247"/>
      <c r="QWS400" s="247"/>
      <c r="QWT400" s="247"/>
      <c r="QWU400" s="247"/>
      <c r="QWV400" s="247"/>
      <c r="QWW400" s="247"/>
      <c r="QWX400" s="247"/>
      <c r="QWY400" s="247"/>
      <c r="QWZ400" s="247"/>
      <c r="QXA400" s="247"/>
      <c r="QXB400" s="247"/>
      <c r="QXC400" s="247"/>
      <c r="QXD400" s="247"/>
      <c r="QXE400" s="247"/>
      <c r="QXF400" s="247"/>
      <c r="QXG400" s="247"/>
      <c r="QXH400" s="247"/>
      <c r="QXI400" s="247"/>
      <c r="QXJ400" s="247"/>
      <c r="QXK400" s="247"/>
      <c r="QXL400" s="247"/>
      <c r="QXM400" s="247"/>
      <c r="QXN400" s="247"/>
      <c r="QXO400" s="247"/>
      <c r="QXP400" s="247"/>
      <c r="QXQ400" s="247"/>
      <c r="QXR400" s="247"/>
      <c r="QXS400" s="247"/>
      <c r="QXT400" s="247"/>
      <c r="QXU400" s="247"/>
      <c r="QXV400" s="247"/>
      <c r="QXW400" s="247"/>
      <c r="QXX400" s="247"/>
      <c r="QXY400" s="247"/>
      <c r="QXZ400" s="247"/>
      <c r="QYA400" s="247"/>
      <c r="QYB400" s="247"/>
      <c r="QYC400" s="247"/>
      <c r="QYD400" s="247"/>
      <c r="QYE400" s="247"/>
      <c r="QYF400" s="247"/>
      <c r="QYG400" s="247"/>
      <c r="QYH400" s="247"/>
      <c r="QYI400" s="247"/>
      <c r="QYJ400" s="247"/>
      <c r="QYK400" s="247"/>
      <c r="QYL400" s="247"/>
      <c r="QYM400" s="247"/>
      <c r="QYN400" s="247"/>
      <c r="QYO400" s="247"/>
      <c r="QYP400" s="247"/>
      <c r="QYQ400" s="247"/>
      <c r="QYR400" s="247"/>
      <c r="QYS400" s="247"/>
      <c r="QYT400" s="247"/>
      <c r="QYU400" s="247"/>
      <c r="QYV400" s="247"/>
      <c r="QYW400" s="247"/>
      <c r="QYX400" s="247"/>
      <c r="QYY400" s="247"/>
      <c r="QYZ400" s="247"/>
      <c r="QZA400" s="247"/>
      <c r="QZB400" s="247"/>
      <c r="QZC400" s="247"/>
      <c r="QZD400" s="247"/>
      <c r="QZE400" s="247"/>
      <c r="QZF400" s="247"/>
      <c r="QZG400" s="247"/>
      <c r="QZH400" s="247"/>
      <c r="QZI400" s="247"/>
      <c r="QZJ400" s="247"/>
      <c r="QZK400" s="247"/>
      <c r="QZL400" s="247"/>
      <c r="QZM400" s="247"/>
      <c r="QZN400" s="247"/>
      <c r="QZO400" s="247"/>
      <c r="QZP400" s="247"/>
      <c r="QZQ400" s="247"/>
      <c r="QZR400" s="247"/>
      <c r="QZS400" s="247"/>
      <c r="QZT400" s="247"/>
      <c r="QZU400" s="247"/>
      <c r="QZV400" s="247"/>
      <c r="QZW400" s="247"/>
      <c r="QZX400" s="247"/>
      <c r="QZY400" s="247"/>
      <c r="QZZ400" s="247"/>
      <c r="RAA400" s="247"/>
      <c r="RAB400" s="247"/>
      <c r="RAC400" s="247"/>
      <c r="RAD400" s="247"/>
      <c r="RAE400" s="247"/>
      <c r="RAF400" s="247"/>
      <c r="RAG400" s="247"/>
      <c r="RAH400" s="247"/>
      <c r="RAI400" s="247"/>
      <c r="RAJ400" s="247"/>
      <c r="RAK400" s="247"/>
      <c r="RAL400" s="247"/>
      <c r="RAM400" s="247"/>
      <c r="RAN400" s="247"/>
      <c r="RAO400" s="247"/>
      <c r="RAP400" s="247"/>
      <c r="RAQ400" s="247"/>
      <c r="RAR400" s="247"/>
      <c r="RAS400" s="247"/>
      <c r="RAT400" s="247"/>
      <c r="RAU400" s="247"/>
      <c r="RAV400" s="247"/>
      <c r="RAW400" s="247"/>
      <c r="RAX400" s="247"/>
      <c r="RAY400" s="247"/>
      <c r="RAZ400" s="247"/>
      <c r="RBA400" s="247"/>
      <c r="RBB400" s="247"/>
      <c r="RBC400" s="247"/>
      <c r="RBD400" s="247"/>
      <c r="RBE400" s="247"/>
      <c r="RBF400" s="247"/>
      <c r="RBG400" s="247"/>
      <c r="RBH400" s="247"/>
      <c r="RBI400" s="247"/>
      <c r="RBJ400" s="247"/>
      <c r="RBK400" s="247"/>
      <c r="RBL400" s="247"/>
      <c r="RBM400" s="247"/>
      <c r="RBN400" s="247"/>
      <c r="RBO400" s="247"/>
      <c r="RBP400" s="247"/>
      <c r="RBQ400" s="247"/>
      <c r="RBR400" s="247"/>
      <c r="RBS400" s="247"/>
      <c r="RBT400" s="247"/>
      <c r="RBU400" s="247"/>
      <c r="RBV400" s="247"/>
      <c r="RBW400" s="247"/>
      <c r="RBX400" s="247"/>
      <c r="RBY400" s="247"/>
      <c r="RBZ400" s="247"/>
      <c r="RCA400" s="247"/>
      <c r="RCB400" s="247"/>
      <c r="RCC400" s="247"/>
      <c r="RCD400" s="247"/>
      <c r="RCE400" s="247"/>
      <c r="RCF400" s="247"/>
      <c r="RCG400" s="247"/>
      <c r="RCH400" s="247"/>
      <c r="RCI400" s="247"/>
      <c r="RCJ400" s="247"/>
      <c r="RCK400" s="247"/>
      <c r="RCL400" s="247"/>
      <c r="RCM400" s="247"/>
      <c r="RCN400" s="247"/>
      <c r="RCO400" s="247"/>
      <c r="RCP400" s="247"/>
      <c r="RCQ400" s="247"/>
      <c r="RCR400" s="247"/>
      <c r="RCS400" s="247"/>
      <c r="RCT400" s="247"/>
      <c r="RCU400" s="247"/>
      <c r="RCV400" s="247"/>
      <c r="RCW400" s="247"/>
      <c r="RCX400" s="247"/>
      <c r="RCY400" s="247"/>
      <c r="RCZ400" s="247"/>
      <c r="RDA400" s="247"/>
      <c r="RDB400" s="247"/>
      <c r="RDC400" s="247"/>
      <c r="RDD400" s="247"/>
      <c r="RDE400" s="247"/>
      <c r="RDF400" s="247"/>
      <c r="RDG400" s="247"/>
      <c r="RDH400" s="247"/>
      <c r="RDI400" s="247"/>
      <c r="RDJ400" s="247"/>
      <c r="RDK400" s="247"/>
      <c r="RDL400" s="247"/>
      <c r="RDM400" s="247"/>
      <c r="RDN400" s="247"/>
      <c r="RDO400" s="247"/>
      <c r="RDP400" s="247"/>
      <c r="RDQ400" s="247"/>
      <c r="RDR400" s="247"/>
      <c r="RDS400" s="247"/>
      <c r="RDT400" s="247"/>
      <c r="RDU400" s="247"/>
      <c r="RDV400" s="247"/>
      <c r="RDW400" s="247"/>
      <c r="RDX400" s="247"/>
      <c r="RDY400" s="247"/>
      <c r="RDZ400" s="247"/>
      <c r="REA400" s="247"/>
      <c r="REB400" s="247"/>
      <c r="REC400" s="247"/>
      <c r="RED400" s="247"/>
      <c r="REE400" s="247"/>
      <c r="REF400" s="247"/>
      <c r="REG400" s="247"/>
      <c r="REH400" s="247"/>
      <c r="REI400" s="247"/>
      <c r="REJ400" s="247"/>
      <c r="REK400" s="247"/>
      <c r="REL400" s="247"/>
      <c r="REM400" s="247"/>
      <c r="REN400" s="247"/>
      <c r="REO400" s="247"/>
      <c r="REP400" s="247"/>
      <c r="REQ400" s="247"/>
      <c r="RER400" s="247"/>
      <c r="RES400" s="247"/>
      <c r="RET400" s="247"/>
      <c r="REU400" s="247"/>
      <c r="REV400" s="247"/>
      <c r="REW400" s="247"/>
      <c r="REX400" s="247"/>
      <c r="REY400" s="247"/>
      <c r="REZ400" s="247"/>
      <c r="RFA400" s="247"/>
      <c r="RFB400" s="247"/>
      <c r="RFC400" s="247"/>
      <c r="RFD400" s="247"/>
      <c r="RFE400" s="247"/>
      <c r="RFF400" s="247"/>
      <c r="RFG400" s="247"/>
      <c r="RFH400" s="247"/>
      <c r="RFI400" s="247"/>
      <c r="RFJ400" s="247"/>
      <c r="RFK400" s="247"/>
      <c r="RFL400" s="247"/>
      <c r="RFM400" s="247"/>
      <c r="RFN400" s="247"/>
      <c r="RFO400" s="247"/>
      <c r="RFP400" s="247"/>
      <c r="RFQ400" s="247"/>
      <c r="RFR400" s="247"/>
      <c r="RFS400" s="247"/>
      <c r="RFT400" s="247"/>
      <c r="RFU400" s="247"/>
      <c r="RFV400" s="247"/>
      <c r="RFW400" s="247"/>
      <c r="RFX400" s="247"/>
      <c r="RFY400" s="247"/>
      <c r="RFZ400" s="247"/>
      <c r="RGA400" s="247"/>
      <c r="RGB400" s="247"/>
      <c r="RGC400" s="247"/>
      <c r="RGD400" s="247"/>
      <c r="RGE400" s="247"/>
      <c r="RGF400" s="247"/>
      <c r="RGG400" s="247"/>
      <c r="RGH400" s="247"/>
      <c r="RGI400" s="247"/>
      <c r="RGJ400" s="247"/>
      <c r="RGK400" s="247"/>
      <c r="RGL400" s="247"/>
      <c r="RGM400" s="247"/>
      <c r="RGN400" s="247"/>
      <c r="RGO400" s="247"/>
      <c r="RGP400" s="247"/>
      <c r="RGQ400" s="247"/>
      <c r="RGR400" s="247"/>
      <c r="RGS400" s="247"/>
      <c r="RGT400" s="247"/>
      <c r="RGU400" s="247"/>
      <c r="RGV400" s="247"/>
      <c r="RGW400" s="247"/>
      <c r="RGX400" s="247"/>
      <c r="RGY400" s="247"/>
      <c r="RGZ400" s="247"/>
      <c r="RHA400" s="247"/>
      <c r="RHB400" s="247"/>
      <c r="RHC400" s="247"/>
      <c r="RHD400" s="247"/>
      <c r="RHE400" s="247"/>
      <c r="RHF400" s="247"/>
      <c r="RHG400" s="247"/>
      <c r="RHH400" s="247"/>
      <c r="RHI400" s="247"/>
      <c r="RHJ400" s="247"/>
      <c r="RHK400" s="247"/>
      <c r="RHL400" s="247"/>
      <c r="RHM400" s="247"/>
      <c r="RHN400" s="247"/>
      <c r="RHO400" s="247"/>
      <c r="RHP400" s="247"/>
      <c r="RHQ400" s="247"/>
      <c r="RHR400" s="247"/>
      <c r="RHS400" s="247"/>
      <c r="RHT400" s="247"/>
      <c r="RHU400" s="247"/>
      <c r="RHV400" s="247"/>
      <c r="RHW400" s="247"/>
      <c r="RHX400" s="247"/>
      <c r="RHY400" s="247"/>
      <c r="RHZ400" s="247"/>
      <c r="RIA400" s="247"/>
      <c r="RIB400" s="247"/>
      <c r="RIC400" s="247"/>
      <c r="RID400" s="247"/>
      <c r="RIE400" s="247"/>
      <c r="RIF400" s="247"/>
      <c r="RIG400" s="247"/>
      <c r="RIH400" s="247"/>
      <c r="RII400" s="247"/>
      <c r="RIJ400" s="247"/>
      <c r="RIK400" s="247"/>
      <c r="RIL400" s="247"/>
      <c r="RIM400" s="247"/>
      <c r="RIN400" s="247"/>
      <c r="RIO400" s="247"/>
      <c r="RIP400" s="247"/>
      <c r="RIQ400" s="247"/>
      <c r="RIR400" s="247"/>
      <c r="RIS400" s="247"/>
      <c r="RIT400" s="247"/>
      <c r="RIU400" s="247"/>
      <c r="RIV400" s="247"/>
      <c r="RIW400" s="247"/>
      <c r="RIX400" s="247"/>
      <c r="RIY400" s="247"/>
      <c r="RIZ400" s="247"/>
      <c r="RJA400" s="247"/>
      <c r="RJB400" s="247"/>
      <c r="RJC400" s="247"/>
      <c r="RJD400" s="247"/>
      <c r="RJE400" s="247"/>
      <c r="RJF400" s="247"/>
      <c r="RJG400" s="247"/>
      <c r="RJH400" s="247"/>
      <c r="RJI400" s="247"/>
      <c r="RJJ400" s="247"/>
      <c r="RJK400" s="247"/>
      <c r="RJL400" s="247"/>
      <c r="RJM400" s="247"/>
      <c r="RJN400" s="247"/>
      <c r="RJO400" s="247"/>
      <c r="RJP400" s="247"/>
      <c r="RJQ400" s="247"/>
      <c r="RJR400" s="247"/>
      <c r="RJS400" s="247"/>
      <c r="RJT400" s="247"/>
      <c r="RJU400" s="247"/>
      <c r="RJV400" s="247"/>
      <c r="RJW400" s="247"/>
      <c r="RJX400" s="247"/>
      <c r="RJY400" s="247"/>
      <c r="RJZ400" s="247"/>
      <c r="RKA400" s="247"/>
      <c r="RKB400" s="247"/>
      <c r="RKC400" s="247"/>
      <c r="RKD400" s="247"/>
      <c r="RKE400" s="247"/>
      <c r="RKF400" s="247"/>
      <c r="RKG400" s="247"/>
      <c r="RKH400" s="247"/>
      <c r="RKI400" s="247"/>
      <c r="RKJ400" s="247"/>
      <c r="RKK400" s="247"/>
      <c r="RKL400" s="247"/>
      <c r="RKM400" s="247"/>
      <c r="RKN400" s="247"/>
      <c r="RKO400" s="247"/>
      <c r="RKP400" s="247"/>
      <c r="RKQ400" s="247"/>
      <c r="RKR400" s="247"/>
      <c r="RKS400" s="247"/>
      <c r="RKT400" s="247"/>
      <c r="RKU400" s="247"/>
      <c r="RKV400" s="247"/>
      <c r="RKW400" s="247"/>
      <c r="RKX400" s="247"/>
      <c r="RKY400" s="247"/>
      <c r="RKZ400" s="247"/>
      <c r="RLA400" s="247"/>
      <c r="RLB400" s="247"/>
      <c r="RLC400" s="247"/>
      <c r="RLD400" s="247"/>
      <c r="RLE400" s="247"/>
      <c r="RLF400" s="247"/>
      <c r="RLG400" s="247"/>
      <c r="RLH400" s="247"/>
      <c r="RLI400" s="247"/>
      <c r="RLJ400" s="247"/>
      <c r="RLK400" s="247"/>
      <c r="RLL400" s="247"/>
      <c r="RLM400" s="247"/>
      <c r="RLN400" s="247"/>
      <c r="RLO400" s="247"/>
      <c r="RLP400" s="247"/>
      <c r="RLQ400" s="247"/>
      <c r="RLR400" s="247"/>
      <c r="RLS400" s="247"/>
      <c r="RLT400" s="247"/>
      <c r="RLU400" s="247"/>
      <c r="RLV400" s="247"/>
      <c r="RLW400" s="247"/>
      <c r="RLX400" s="247"/>
      <c r="RLY400" s="247"/>
      <c r="RLZ400" s="247"/>
      <c r="RMA400" s="247"/>
      <c r="RMB400" s="247"/>
      <c r="RMC400" s="247"/>
      <c r="RMD400" s="247"/>
      <c r="RME400" s="247"/>
      <c r="RMF400" s="247"/>
      <c r="RMG400" s="247"/>
      <c r="RMH400" s="247"/>
      <c r="RMI400" s="247"/>
      <c r="RMJ400" s="247"/>
      <c r="RMK400" s="247"/>
      <c r="RML400" s="247"/>
      <c r="RMM400" s="247"/>
      <c r="RMN400" s="247"/>
      <c r="RMO400" s="247"/>
      <c r="RMP400" s="247"/>
      <c r="RMQ400" s="247"/>
      <c r="RMR400" s="247"/>
      <c r="RMS400" s="247"/>
      <c r="RMT400" s="247"/>
      <c r="RMU400" s="247"/>
      <c r="RMV400" s="247"/>
      <c r="RMW400" s="247"/>
      <c r="RMX400" s="247"/>
      <c r="RMY400" s="247"/>
      <c r="RMZ400" s="247"/>
      <c r="RNA400" s="247"/>
      <c r="RNB400" s="247"/>
      <c r="RNC400" s="247"/>
      <c r="RND400" s="247"/>
      <c r="RNE400" s="247"/>
      <c r="RNF400" s="247"/>
      <c r="RNG400" s="247"/>
      <c r="RNH400" s="247"/>
      <c r="RNI400" s="247"/>
      <c r="RNJ400" s="247"/>
      <c r="RNK400" s="247"/>
      <c r="RNL400" s="247"/>
      <c r="RNM400" s="247"/>
      <c r="RNN400" s="247"/>
      <c r="RNO400" s="247"/>
      <c r="RNP400" s="247"/>
      <c r="RNQ400" s="247"/>
      <c r="RNR400" s="247"/>
      <c r="RNS400" s="247"/>
      <c r="RNT400" s="247"/>
      <c r="RNU400" s="247"/>
      <c r="RNV400" s="247"/>
      <c r="RNW400" s="247"/>
      <c r="RNX400" s="247"/>
      <c r="RNY400" s="247"/>
      <c r="RNZ400" s="247"/>
      <c r="ROA400" s="247"/>
      <c r="ROB400" s="247"/>
      <c r="ROC400" s="247"/>
      <c r="ROD400" s="247"/>
      <c r="ROE400" s="247"/>
      <c r="ROF400" s="247"/>
      <c r="ROG400" s="247"/>
      <c r="ROH400" s="247"/>
      <c r="ROI400" s="247"/>
      <c r="ROJ400" s="247"/>
      <c r="ROK400" s="247"/>
      <c r="ROL400" s="247"/>
      <c r="ROM400" s="247"/>
      <c r="RON400" s="247"/>
      <c r="ROO400" s="247"/>
      <c r="ROP400" s="247"/>
      <c r="ROQ400" s="247"/>
      <c r="ROR400" s="247"/>
      <c r="ROS400" s="247"/>
      <c r="ROT400" s="247"/>
      <c r="ROU400" s="247"/>
      <c r="ROV400" s="247"/>
      <c r="ROW400" s="247"/>
      <c r="ROX400" s="247"/>
      <c r="ROY400" s="247"/>
      <c r="ROZ400" s="247"/>
      <c r="RPA400" s="247"/>
      <c r="RPB400" s="247"/>
      <c r="RPC400" s="247"/>
      <c r="RPD400" s="247"/>
      <c r="RPE400" s="247"/>
      <c r="RPF400" s="247"/>
      <c r="RPG400" s="247"/>
      <c r="RPH400" s="247"/>
      <c r="RPI400" s="247"/>
      <c r="RPJ400" s="247"/>
      <c r="RPK400" s="247"/>
      <c r="RPL400" s="247"/>
      <c r="RPM400" s="247"/>
      <c r="RPN400" s="247"/>
      <c r="RPO400" s="247"/>
      <c r="RPP400" s="247"/>
      <c r="RPQ400" s="247"/>
      <c r="RPR400" s="247"/>
      <c r="RPS400" s="247"/>
      <c r="RPT400" s="247"/>
      <c r="RPU400" s="247"/>
      <c r="RPV400" s="247"/>
      <c r="RPW400" s="247"/>
      <c r="RPX400" s="247"/>
      <c r="RPY400" s="247"/>
      <c r="RPZ400" s="247"/>
      <c r="RQA400" s="247"/>
      <c r="RQB400" s="247"/>
      <c r="RQC400" s="247"/>
      <c r="RQD400" s="247"/>
      <c r="RQE400" s="247"/>
      <c r="RQF400" s="247"/>
      <c r="RQG400" s="247"/>
      <c r="RQH400" s="247"/>
      <c r="RQI400" s="247"/>
      <c r="RQJ400" s="247"/>
      <c r="RQK400" s="247"/>
      <c r="RQL400" s="247"/>
      <c r="RQM400" s="247"/>
      <c r="RQN400" s="247"/>
      <c r="RQO400" s="247"/>
      <c r="RQP400" s="247"/>
      <c r="RQQ400" s="247"/>
      <c r="RQR400" s="247"/>
      <c r="RQS400" s="247"/>
      <c r="RQT400" s="247"/>
      <c r="RQU400" s="247"/>
      <c r="RQV400" s="247"/>
      <c r="RQW400" s="247"/>
      <c r="RQX400" s="247"/>
      <c r="RQY400" s="247"/>
      <c r="RQZ400" s="247"/>
      <c r="RRA400" s="247"/>
      <c r="RRB400" s="247"/>
      <c r="RRC400" s="247"/>
      <c r="RRD400" s="247"/>
      <c r="RRE400" s="247"/>
      <c r="RRF400" s="247"/>
      <c r="RRG400" s="247"/>
      <c r="RRH400" s="247"/>
      <c r="RRI400" s="247"/>
      <c r="RRJ400" s="247"/>
      <c r="RRK400" s="247"/>
      <c r="RRL400" s="247"/>
      <c r="RRM400" s="247"/>
      <c r="RRN400" s="247"/>
      <c r="RRO400" s="247"/>
      <c r="RRP400" s="247"/>
      <c r="RRQ400" s="247"/>
      <c r="RRR400" s="247"/>
      <c r="RRS400" s="247"/>
      <c r="RRT400" s="247"/>
      <c r="RRU400" s="247"/>
      <c r="RRV400" s="247"/>
      <c r="RRW400" s="247"/>
      <c r="RRX400" s="247"/>
      <c r="RRY400" s="247"/>
      <c r="RRZ400" s="247"/>
      <c r="RSA400" s="247"/>
      <c r="RSB400" s="247"/>
      <c r="RSC400" s="247"/>
      <c r="RSD400" s="247"/>
      <c r="RSE400" s="247"/>
      <c r="RSF400" s="247"/>
      <c r="RSG400" s="247"/>
      <c r="RSH400" s="247"/>
      <c r="RSI400" s="247"/>
      <c r="RSJ400" s="247"/>
      <c r="RSK400" s="247"/>
      <c r="RSL400" s="247"/>
      <c r="RSM400" s="247"/>
      <c r="RSN400" s="247"/>
      <c r="RSO400" s="247"/>
      <c r="RSP400" s="247"/>
      <c r="RSQ400" s="247"/>
      <c r="RSR400" s="247"/>
      <c r="RSS400" s="247"/>
      <c r="RST400" s="247"/>
      <c r="RSU400" s="247"/>
      <c r="RSV400" s="247"/>
      <c r="RSW400" s="247"/>
      <c r="RSX400" s="247"/>
      <c r="RSY400" s="247"/>
      <c r="RSZ400" s="247"/>
      <c r="RTA400" s="247"/>
      <c r="RTB400" s="247"/>
      <c r="RTC400" s="247"/>
      <c r="RTD400" s="247"/>
      <c r="RTE400" s="247"/>
      <c r="RTF400" s="247"/>
      <c r="RTG400" s="247"/>
      <c r="RTH400" s="247"/>
      <c r="RTI400" s="247"/>
      <c r="RTJ400" s="247"/>
      <c r="RTK400" s="247"/>
      <c r="RTL400" s="247"/>
      <c r="RTM400" s="247"/>
      <c r="RTN400" s="247"/>
      <c r="RTO400" s="247"/>
      <c r="RTP400" s="247"/>
      <c r="RTQ400" s="247"/>
      <c r="RTR400" s="247"/>
      <c r="RTS400" s="247"/>
      <c r="RTT400" s="247"/>
      <c r="RTU400" s="247"/>
      <c r="RTV400" s="247"/>
      <c r="RTW400" s="247"/>
      <c r="RTX400" s="247"/>
      <c r="RTY400" s="247"/>
      <c r="RTZ400" s="247"/>
      <c r="RUA400" s="247"/>
      <c r="RUB400" s="247"/>
      <c r="RUC400" s="247"/>
      <c r="RUD400" s="247"/>
      <c r="RUE400" s="247"/>
      <c r="RUF400" s="247"/>
      <c r="RUG400" s="247"/>
      <c r="RUH400" s="247"/>
      <c r="RUI400" s="247"/>
      <c r="RUJ400" s="247"/>
      <c r="RUK400" s="247"/>
      <c r="RUL400" s="247"/>
      <c r="RUM400" s="247"/>
      <c r="RUN400" s="247"/>
      <c r="RUO400" s="247"/>
      <c r="RUP400" s="247"/>
      <c r="RUQ400" s="247"/>
      <c r="RUR400" s="247"/>
      <c r="RUS400" s="247"/>
      <c r="RUT400" s="247"/>
      <c r="RUU400" s="247"/>
      <c r="RUV400" s="247"/>
      <c r="RUW400" s="247"/>
      <c r="RUX400" s="247"/>
      <c r="RUY400" s="247"/>
      <c r="RUZ400" s="247"/>
      <c r="RVA400" s="247"/>
      <c r="RVB400" s="247"/>
      <c r="RVC400" s="247"/>
      <c r="RVD400" s="247"/>
      <c r="RVE400" s="247"/>
      <c r="RVF400" s="247"/>
      <c r="RVG400" s="247"/>
      <c r="RVH400" s="247"/>
      <c r="RVI400" s="247"/>
      <c r="RVJ400" s="247"/>
      <c r="RVK400" s="247"/>
      <c r="RVL400" s="247"/>
      <c r="RVM400" s="247"/>
      <c r="RVN400" s="247"/>
      <c r="RVO400" s="247"/>
      <c r="RVP400" s="247"/>
      <c r="RVQ400" s="247"/>
      <c r="RVR400" s="247"/>
      <c r="RVS400" s="247"/>
      <c r="RVT400" s="247"/>
      <c r="RVU400" s="247"/>
      <c r="RVV400" s="247"/>
      <c r="RVW400" s="247"/>
      <c r="RVX400" s="247"/>
      <c r="RVY400" s="247"/>
      <c r="RVZ400" s="247"/>
      <c r="RWA400" s="247"/>
      <c r="RWB400" s="247"/>
      <c r="RWC400" s="247"/>
      <c r="RWD400" s="247"/>
      <c r="RWE400" s="247"/>
      <c r="RWF400" s="247"/>
      <c r="RWG400" s="247"/>
      <c r="RWH400" s="247"/>
      <c r="RWI400" s="247"/>
      <c r="RWJ400" s="247"/>
      <c r="RWK400" s="247"/>
      <c r="RWL400" s="247"/>
      <c r="RWM400" s="247"/>
      <c r="RWN400" s="247"/>
      <c r="RWO400" s="247"/>
      <c r="RWP400" s="247"/>
      <c r="RWQ400" s="247"/>
      <c r="RWR400" s="247"/>
      <c r="RWS400" s="247"/>
      <c r="RWT400" s="247"/>
      <c r="RWU400" s="247"/>
      <c r="RWV400" s="247"/>
      <c r="RWW400" s="247"/>
      <c r="RWX400" s="247"/>
      <c r="RWY400" s="247"/>
      <c r="RWZ400" s="247"/>
      <c r="RXA400" s="247"/>
      <c r="RXB400" s="247"/>
      <c r="RXC400" s="247"/>
      <c r="RXD400" s="247"/>
      <c r="RXE400" s="247"/>
      <c r="RXF400" s="247"/>
      <c r="RXG400" s="247"/>
      <c r="RXH400" s="247"/>
      <c r="RXI400" s="247"/>
      <c r="RXJ400" s="247"/>
      <c r="RXK400" s="247"/>
      <c r="RXL400" s="247"/>
      <c r="RXM400" s="247"/>
      <c r="RXN400" s="247"/>
      <c r="RXO400" s="247"/>
      <c r="RXP400" s="247"/>
      <c r="RXQ400" s="247"/>
      <c r="RXR400" s="247"/>
      <c r="RXS400" s="247"/>
      <c r="RXT400" s="247"/>
      <c r="RXU400" s="247"/>
      <c r="RXV400" s="247"/>
      <c r="RXW400" s="247"/>
      <c r="RXX400" s="247"/>
      <c r="RXY400" s="247"/>
      <c r="RXZ400" s="247"/>
      <c r="RYA400" s="247"/>
      <c r="RYB400" s="247"/>
      <c r="RYC400" s="247"/>
      <c r="RYD400" s="247"/>
      <c r="RYE400" s="247"/>
      <c r="RYF400" s="247"/>
      <c r="RYG400" s="247"/>
      <c r="RYH400" s="247"/>
      <c r="RYI400" s="247"/>
      <c r="RYJ400" s="247"/>
      <c r="RYK400" s="247"/>
      <c r="RYL400" s="247"/>
      <c r="RYM400" s="247"/>
      <c r="RYN400" s="247"/>
      <c r="RYO400" s="247"/>
      <c r="RYP400" s="247"/>
      <c r="RYQ400" s="247"/>
      <c r="RYR400" s="247"/>
      <c r="RYS400" s="247"/>
      <c r="RYT400" s="247"/>
      <c r="RYU400" s="247"/>
      <c r="RYV400" s="247"/>
      <c r="RYW400" s="247"/>
      <c r="RYX400" s="247"/>
      <c r="RYY400" s="247"/>
      <c r="RYZ400" s="247"/>
      <c r="RZA400" s="247"/>
      <c r="RZB400" s="247"/>
      <c r="RZC400" s="247"/>
      <c r="RZD400" s="247"/>
      <c r="RZE400" s="247"/>
      <c r="RZF400" s="247"/>
      <c r="RZG400" s="247"/>
      <c r="RZH400" s="247"/>
      <c r="RZI400" s="247"/>
      <c r="RZJ400" s="247"/>
      <c r="RZK400" s="247"/>
      <c r="RZL400" s="247"/>
      <c r="RZM400" s="247"/>
      <c r="RZN400" s="247"/>
      <c r="RZO400" s="247"/>
      <c r="RZP400" s="247"/>
      <c r="RZQ400" s="247"/>
      <c r="RZR400" s="247"/>
      <c r="RZS400" s="247"/>
      <c r="RZT400" s="247"/>
      <c r="RZU400" s="247"/>
      <c r="RZV400" s="247"/>
      <c r="RZW400" s="247"/>
      <c r="RZX400" s="247"/>
      <c r="RZY400" s="247"/>
      <c r="RZZ400" s="247"/>
      <c r="SAA400" s="247"/>
      <c r="SAB400" s="247"/>
      <c r="SAC400" s="247"/>
      <c r="SAD400" s="247"/>
      <c r="SAE400" s="247"/>
      <c r="SAF400" s="247"/>
      <c r="SAG400" s="247"/>
      <c r="SAH400" s="247"/>
      <c r="SAI400" s="247"/>
      <c r="SAJ400" s="247"/>
      <c r="SAK400" s="247"/>
      <c r="SAL400" s="247"/>
      <c r="SAM400" s="247"/>
      <c r="SAN400" s="247"/>
      <c r="SAO400" s="247"/>
      <c r="SAP400" s="247"/>
      <c r="SAQ400" s="247"/>
      <c r="SAR400" s="247"/>
      <c r="SAS400" s="247"/>
      <c r="SAT400" s="247"/>
      <c r="SAU400" s="247"/>
      <c r="SAV400" s="247"/>
      <c r="SAW400" s="247"/>
      <c r="SAX400" s="247"/>
      <c r="SAY400" s="247"/>
      <c r="SAZ400" s="247"/>
      <c r="SBA400" s="247"/>
      <c r="SBB400" s="247"/>
      <c r="SBC400" s="247"/>
      <c r="SBD400" s="247"/>
      <c r="SBE400" s="247"/>
      <c r="SBF400" s="247"/>
      <c r="SBG400" s="247"/>
      <c r="SBH400" s="247"/>
      <c r="SBI400" s="247"/>
      <c r="SBJ400" s="247"/>
      <c r="SBK400" s="247"/>
      <c r="SBL400" s="247"/>
      <c r="SBM400" s="247"/>
      <c r="SBN400" s="247"/>
      <c r="SBO400" s="247"/>
      <c r="SBP400" s="247"/>
      <c r="SBQ400" s="247"/>
      <c r="SBR400" s="247"/>
      <c r="SBS400" s="247"/>
      <c r="SBT400" s="247"/>
      <c r="SBU400" s="247"/>
      <c r="SBV400" s="247"/>
      <c r="SBW400" s="247"/>
      <c r="SBX400" s="247"/>
      <c r="SBY400" s="247"/>
      <c r="SBZ400" s="247"/>
      <c r="SCA400" s="247"/>
      <c r="SCB400" s="247"/>
      <c r="SCC400" s="247"/>
      <c r="SCD400" s="247"/>
      <c r="SCE400" s="247"/>
      <c r="SCF400" s="247"/>
      <c r="SCG400" s="247"/>
      <c r="SCH400" s="247"/>
      <c r="SCI400" s="247"/>
      <c r="SCJ400" s="247"/>
      <c r="SCK400" s="247"/>
      <c r="SCL400" s="247"/>
      <c r="SCM400" s="247"/>
      <c r="SCN400" s="247"/>
      <c r="SCO400" s="247"/>
      <c r="SCP400" s="247"/>
      <c r="SCQ400" s="247"/>
      <c r="SCR400" s="247"/>
      <c r="SCS400" s="247"/>
      <c r="SCT400" s="247"/>
      <c r="SCU400" s="247"/>
      <c r="SCV400" s="247"/>
      <c r="SCW400" s="247"/>
      <c r="SCX400" s="247"/>
      <c r="SCY400" s="247"/>
      <c r="SCZ400" s="247"/>
      <c r="SDA400" s="247"/>
      <c r="SDB400" s="247"/>
      <c r="SDC400" s="247"/>
      <c r="SDD400" s="247"/>
      <c r="SDE400" s="247"/>
      <c r="SDF400" s="247"/>
      <c r="SDG400" s="247"/>
      <c r="SDH400" s="247"/>
      <c r="SDI400" s="247"/>
      <c r="SDJ400" s="247"/>
      <c r="SDK400" s="247"/>
      <c r="SDL400" s="247"/>
      <c r="SDM400" s="247"/>
      <c r="SDN400" s="247"/>
      <c r="SDO400" s="247"/>
      <c r="SDP400" s="247"/>
      <c r="SDQ400" s="247"/>
      <c r="SDR400" s="247"/>
      <c r="SDS400" s="247"/>
      <c r="SDT400" s="247"/>
      <c r="SDU400" s="247"/>
      <c r="SDV400" s="247"/>
      <c r="SDW400" s="247"/>
      <c r="SDX400" s="247"/>
      <c r="SDY400" s="247"/>
      <c r="SDZ400" s="247"/>
      <c r="SEA400" s="247"/>
      <c r="SEB400" s="247"/>
      <c r="SEC400" s="247"/>
      <c r="SED400" s="247"/>
      <c r="SEE400" s="247"/>
      <c r="SEF400" s="247"/>
      <c r="SEG400" s="247"/>
      <c r="SEH400" s="247"/>
      <c r="SEI400" s="247"/>
      <c r="SEJ400" s="247"/>
      <c r="SEK400" s="247"/>
      <c r="SEL400" s="247"/>
      <c r="SEM400" s="247"/>
      <c r="SEN400" s="247"/>
      <c r="SEO400" s="247"/>
      <c r="SEP400" s="247"/>
      <c r="SEQ400" s="247"/>
      <c r="SER400" s="247"/>
      <c r="SES400" s="247"/>
      <c r="SET400" s="247"/>
      <c r="SEU400" s="247"/>
      <c r="SEV400" s="247"/>
      <c r="SEW400" s="247"/>
      <c r="SEX400" s="247"/>
      <c r="SEY400" s="247"/>
      <c r="SEZ400" s="247"/>
      <c r="SFA400" s="247"/>
      <c r="SFB400" s="247"/>
      <c r="SFC400" s="247"/>
      <c r="SFD400" s="247"/>
      <c r="SFE400" s="247"/>
      <c r="SFF400" s="247"/>
      <c r="SFG400" s="247"/>
      <c r="SFH400" s="247"/>
      <c r="SFI400" s="247"/>
      <c r="SFJ400" s="247"/>
      <c r="SFK400" s="247"/>
      <c r="SFL400" s="247"/>
      <c r="SFM400" s="247"/>
      <c r="SFN400" s="247"/>
      <c r="SFO400" s="247"/>
      <c r="SFP400" s="247"/>
      <c r="SFQ400" s="247"/>
      <c r="SFR400" s="247"/>
      <c r="SFS400" s="247"/>
      <c r="SFT400" s="247"/>
      <c r="SFU400" s="247"/>
      <c r="SFV400" s="247"/>
      <c r="SFW400" s="247"/>
      <c r="SFX400" s="247"/>
      <c r="SFY400" s="247"/>
      <c r="SFZ400" s="247"/>
      <c r="SGA400" s="247"/>
      <c r="SGB400" s="247"/>
      <c r="SGC400" s="247"/>
      <c r="SGD400" s="247"/>
      <c r="SGE400" s="247"/>
      <c r="SGF400" s="247"/>
      <c r="SGG400" s="247"/>
      <c r="SGH400" s="247"/>
      <c r="SGI400" s="247"/>
      <c r="SGJ400" s="247"/>
      <c r="SGK400" s="247"/>
      <c r="SGL400" s="247"/>
      <c r="SGM400" s="247"/>
      <c r="SGN400" s="247"/>
      <c r="SGO400" s="247"/>
      <c r="SGP400" s="247"/>
      <c r="SGQ400" s="247"/>
      <c r="SGR400" s="247"/>
      <c r="SGS400" s="247"/>
      <c r="SGT400" s="247"/>
      <c r="SGU400" s="247"/>
      <c r="SGV400" s="247"/>
      <c r="SGW400" s="247"/>
      <c r="SGX400" s="247"/>
      <c r="SGY400" s="247"/>
      <c r="SGZ400" s="247"/>
      <c r="SHA400" s="247"/>
      <c r="SHB400" s="247"/>
      <c r="SHC400" s="247"/>
      <c r="SHD400" s="247"/>
      <c r="SHE400" s="247"/>
      <c r="SHF400" s="247"/>
      <c r="SHG400" s="247"/>
      <c r="SHH400" s="247"/>
      <c r="SHI400" s="247"/>
      <c r="SHJ400" s="247"/>
      <c r="SHK400" s="247"/>
      <c r="SHL400" s="247"/>
      <c r="SHM400" s="247"/>
      <c r="SHN400" s="247"/>
      <c r="SHO400" s="247"/>
      <c r="SHP400" s="247"/>
      <c r="SHQ400" s="247"/>
      <c r="SHR400" s="247"/>
      <c r="SHS400" s="247"/>
      <c r="SHT400" s="247"/>
      <c r="SHU400" s="247"/>
      <c r="SHV400" s="247"/>
      <c r="SHW400" s="247"/>
      <c r="SHX400" s="247"/>
      <c r="SHY400" s="247"/>
      <c r="SHZ400" s="247"/>
      <c r="SIA400" s="247"/>
      <c r="SIB400" s="247"/>
      <c r="SIC400" s="247"/>
      <c r="SID400" s="247"/>
      <c r="SIE400" s="247"/>
      <c r="SIF400" s="247"/>
      <c r="SIG400" s="247"/>
      <c r="SIH400" s="247"/>
      <c r="SII400" s="247"/>
      <c r="SIJ400" s="247"/>
      <c r="SIK400" s="247"/>
      <c r="SIL400" s="247"/>
      <c r="SIM400" s="247"/>
      <c r="SIN400" s="247"/>
      <c r="SIO400" s="247"/>
      <c r="SIP400" s="247"/>
      <c r="SIQ400" s="247"/>
      <c r="SIR400" s="247"/>
      <c r="SIS400" s="247"/>
      <c r="SIT400" s="247"/>
      <c r="SIU400" s="247"/>
      <c r="SIV400" s="247"/>
      <c r="SIW400" s="247"/>
      <c r="SIX400" s="247"/>
      <c r="SIY400" s="247"/>
      <c r="SIZ400" s="247"/>
      <c r="SJA400" s="247"/>
      <c r="SJB400" s="247"/>
      <c r="SJC400" s="247"/>
      <c r="SJD400" s="247"/>
      <c r="SJE400" s="247"/>
      <c r="SJF400" s="247"/>
      <c r="SJG400" s="247"/>
      <c r="SJH400" s="247"/>
      <c r="SJI400" s="247"/>
      <c r="SJJ400" s="247"/>
      <c r="SJK400" s="247"/>
      <c r="SJL400" s="247"/>
      <c r="SJM400" s="247"/>
      <c r="SJN400" s="247"/>
      <c r="SJO400" s="247"/>
      <c r="SJP400" s="247"/>
      <c r="SJQ400" s="247"/>
      <c r="SJR400" s="247"/>
      <c r="SJS400" s="247"/>
      <c r="SJT400" s="247"/>
      <c r="SJU400" s="247"/>
      <c r="SJV400" s="247"/>
      <c r="SJW400" s="247"/>
      <c r="SJX400" s="247"/>
      <c r="SJY400" s="247"/>
      <c r="SJZ400" s="247"/>
      <c r="SKA400" s="247"/>
      <c r="SKB400" s="247"/>
      <c r="SKC400" s="247"/>
      <c r="SKD400" s="247"/>
      <c r="SKE400" s="247"/>
      <c r="SKF400" s="247"/>
      <c r="SKG400" s="247"/>
      <c r="SKH400" s="247"/>
      <c r="SKI400" s="247"/>
      <c r="SKJ400" s="247"/>
      <c r="SKK400" s="247"/>
      <c r="SKL400" s="247"/>
      <c r="SKM400" s="247"/>
      <c r="SKN400" s="247"/>
      <c r="SKO400" s="247"/>
      <c r="SKP400" s="247"/>
      <c r="SKQ400" s="247"/>
      <c r="SKR400" s="247"/>
      <c r="SKS400" s="247"/>
      <c r="SKT400" s="247"/>
      <c r="SKU400" s="247"/>
      <c r="SKV400" s="247"/>
      <c r="SKW400" s="247"/>
      <c r="SKX400" s="247"/>
      <c r="SKY400" s="247"/>
      <c r="SKZ400" s="247"/>
      <c r="SLA400" s="247"/>
      <c r="SLB400" s="247"/>
      <c r="SLC400" s="247"/>
      <c r="SLD400" s="247"/>
      <c r="SLE400" s="247"/>
      <c r="SLF400" s="247"/>
      <c r="SLG400" s="247"/>
      <c r="SLH400" s="247"/>
      <c r="SLI400" s="247"/>
      <c r="SLJ400" s="247"/>
      <c r="SLK400" s="247"/>
      <c r="SLL400" s="247"/>
      <c r="SLM400" s="247"/>
      <c r="SLN400" s="247"/>
      <c r="SLO400" s="247"/>
      <c r="SLP400" s="247"/>
      <c r="SLQ400" s="247"/>
      <c r="SLR400" s="247"/>
      <c r="SLS400" s="247"/>
      <c r="SLT400" s="247"/>
      <c r="SLU400" s="247"/>
      <c r="SLV400" s="247"/>
      <c r="SLW400" s="247"/>
      <c r="SLX400" s="247"/>
      <c r="SLY400" s="247"/>
      <c r="SLZ400" s="247"/>
      <c r="SMA400" s="247"/>
      <c r="SMB400" s="247"/>
      <c r="SMC400" s="247"/>
      <c r="SMD400" s="247"/>
      <c r="SME400" s="247"/>
      <c r="SMF400" s="247"/>
      <c r="SMG400" s="247"/>
      <c r="SMH400" s="247"/>
      <c r="SMI400" s="247"/>
      <c r="SMJ400" s="247"/>
      <c r="SMK400" s="247"/>
      <c r="SML400" s="247"/>
      <c r="SMM400" s="247"/>
      <c r="SMN400" s="247"/>
      <c r="SMO400" s="247"/>
      <c r="SMP400" s="247"/>
      <c r="SMQ400" s="247"/>
      <c r="SMR400" s="247"/>
      <c r="SMS400" s="247"/>
      <c r="SMT400" s="247"/>
      <c r="SMU400" s="247"/>
      <c r="SMV400" s="247"/>
      <c r="SMW400" s="247"/>
      <c r="SMX400" s="247"/>
      <c r="SMY400" s="247"/>
      <c r="SMZ400" s="247"/>
      <c r="SNA400" s="247"/>
      <c r="SNB400" s="247"/>
      <c r="SNC400" s="247"/>
      <c r="SND400" s="247"/>
      <c r="SNE400" s="247"/>
      <c r="SNF400" s="247"/>
      <c r="SNG400" s="247"/>
      <c r="SNH400" s="247"/>
      <c r="SNI400" s="247"/>
      <c r="SNJ400" s="247"/>
      <c r="SNK400" s="247"/>
      <c r="SNL400" s="247"/>
      <c r="SNM400" s="247"/>
      <c r="SNN400" s="247"/>
      <c r="SNO400" s="247"/>
      <c r="SNP400" s="247"/>
      <c r="SNQ400" s="247"/>
      <c r="SNR400" s="247"/>
      <c r="SNS400" s="247"/>
      <c r="SNT400" s="247"/>
      <c r="SNU400" s="247"/>
      <c r="SNV400" s="247"/>
      <c r="SNW400" s="247"/>
      <c r="SNX400" s="247"/>
      <c r="SNY400" s="247"/>
      <c r="SNZ400" s="247"/>
      <c r="SOA400" s="247"/>
      <c r="SOB400" s="247"/>
      <c r="SOC400" s="247"/>
      <c r="SOD400" s="247"/>
      <c r="SOE400" s="247"/>
      <c r="SOF400" s="247"/>
      <c r="SOG400" s="247"/>
      <c r="SOH400" s="247"/>
      <c r="SOI400" s="247"/>
      <c r="SOJ400" s="247"/>
      <c r="SOK400" s="247"/>
      <c r="SOL400" s="247"/>
      <c r="SOM400" s="247"/>
      <c r="SON400" s="247"/>
      <c r="SOO400" s="247"/>
      <c r="SOP400" s="247"/>
      <c r="SOQ400" s="247"/>
      <c r="SOR400" s="247"/>
      <c r="SOS400" s="247"/>
      <c r="SOT400" s="247"/>
      <c r="SOU400" s="247"/>
      <c r="SOV400" s="247"/>
      <c r="SOW400" s="247"/>
      <c r="SOX400" s="247"/>
      <c r="SOY400" s="247"/>
      <c r="SOZ400" s="247"/>
      <c r="SPA400" s="247"/>
      <c r="SPB400" s="247"/>
      <c r="SPC400" s="247"/>
      <c r="SPD400" s="247"/>
      <c r="SPE400" s="247"/>
      <c r="SPF400" s="247"/>
      <c r="SPG400" s="247"/>
      <c r="SPH400" s="247"/>
      <c r="SPI400" s="247"/>
      <c r="SPJ400" s="247"/>
      <c r="SPK400" s="247"/>
      <c r="SPL400" s="247"/>
      <c r="SPM400" s="247"/>
      <c r="SPN400" s="247"/>
      <c r="SPO400" s="247"/>
      <c r="SPP400" s="247"/>
      <c r="SPQ400" s="247"/>
      <c r="SPR400" s="247"/>
      <c r="SPS400" s="247"/>
      <c r="SPT400" s="247"/>
      <c r="SPU400" s="247"/>
      <c r="SPV400" s="247"/>
      <c r="SPW400" s="247"/>
      <c r="SPX400" s="247"/>
      <c r="SPY400" s="247"/>
      <c r="SPZ400" s="247"/>
      <c r="SQA400" s="247"/>
      <c r="SQB400" s="247"/>
      <c r="SQC400" s="247"/>
      <c r="SQD400" s="247"/>
      <c r="SQE400" s="247"/>
      <c r="SQF400" s="247"/>
      <c r="SQG400" s="247"/>
      <c r="SQH400" s="247"/>
      <c r="SQI400" s="247"/>
      <c r="SQJ400" s="247"/>
      <c r="SQK400" s="247"/>
      <c r="SQL400" s="247"/>
      <c r="SQM400" s="247"/>
      <c r="SQN400" s="247"/>
      <c r="SQO400" s="247"/>
      <c r="SQP400" s="247"/>
      <c r="SQQ400" s="247"/>
      <c r="SQR400" s="247"/>
      <c r="SQS400" s="247"/>
      <c r="SQT400" s="247"/>
      <c r="SQU400" s="247"/>
      <c r="SQV400" s="247"/>
      <c r="SQW400" s="247"/>
      <c r="SQX400" s="247"/>
      <c r="SQY400" s="247"/>
      <c r="SQZ400" s="247"/>
      <c r="SRA400" s="247"/>
      <c r="SRB400" s="247"/>
      <c r="SRC400" s="247"/>
      <c r="SRD400" s="247"/>
      <c r="SRE400" s="247"/>
      <c r="SRF400" s="247"/>
      <c r="SRG400" s="247"/>
      <c r="SRH400" s="247"/>
      <c r="SRI400" s="247"/>
      <c r="SRJ400" s="247"/>
      <c r="SRK400" s="247"/>
      <c r="SRL400" s="247"/>
      <c r="SRM400" s="247"/>
      <c r="SRN400" s="247"/>
      <c r="SRO400" s="247"/>
      <c r="SRP400" s="247"/>
      <c r="SRQ400" s="247"/>
      <c r="SRR400" s="247"/>
      <c r="SRS400" s="247"/>
      <c r="SRT400" s="247"/>
      <c r="SRU400" s="247"/>
      <c r="SRV400" s="247"/>
      <c r="SRW400" s="247"/>
      <c r="SRX400" s="247"/>
      <c r="SRY400" s="247"/>
      <c r="SRZ400" s="247"/>
      <c r="SSA400" s="247"/>
      <c r="SSB400" s="247"/>
      <c r="SSC400" s="247"/>
      <c r="SSD400" s="247"/>
      <c r="SSE400" s="247"/>
      <c r="SSF400" s="247"/>
      <c r="SSG400" s="247"/>
      <c r="SSH400" s="247"/>
      <c r="SSI400" s="247"/>
      <c r="SSJ400" s="247"/>
      <c r="SSK400" s="247"/>
      <c r="SSL400" s="247"/>
      <c r="SSM400" s="247"/>
      <c r="SSN400" s="247"/>
      <c r="SSO400" s="247"/>
      <c r="SSP400" s="247"/>
      <c r="SSQ400" s="247"/>
      <c r="SSR400" s="247"/>
      <c r="SSS400" s="247"/>
      <c r="SST400" s="247"/>
      <c r="SSU400" s="247"/>
      <c r="SSV400" s="247"/>
      <c r="SSW400" s="247"/>
      <c r="SSX400" s="247"/>
      <c r="SSY400" s="247"/>
      <c r="SSZ400" s="247"/>
      <c r="STA400" s="247"/>
      <c r="STB400" s="247"/>
      <c r="STC400" s="247"/>
      <c r="STD400" s="247"/>
      <c r="STE400" s="247"/>
      <c r="STF400" s="247"/>
      <c r="STG400" s="247"/>
      <c r="STH400" s="247"/>
      <c r="STI400" s="247"/>
      <c r="STJ400" s="247"/>
      <c r="STK400" s="247"/>
      <c r="STL400" s="247"/>
      <c r="STM400" s="247"/>
      <c r="STN400" s="247"/>
      <c r="STO400" s="247"/>
      <c r="STP400" s="247"/>
      <c r="STQ400" s="247"/>
      <c r="STR400" s="247"/>
      <c r="STS400" s="247"/>
      <c r="STT400" s="247"/>
      <c r="STU400" s="247"/>
      <c r="STV400" s="247"/>
      <c r="STW400" s="247"/>
      <c r="STX400" s="247"/>
      <c r="STY400" s="247"/>
      <c r="STZ400" s="247"/>
      <c r="SUA400" s="247"/>
      <c r="SUB400" s="247"/>
      <c r="SUC400" s="247"/>
      <c r="SUD400" s="247"/>
      <c r="SUE400" s="247"/>
      <c r="SUF400" s="247"/>
      <c r="SUG400" s="247"/>
      <c r="SUH400" s="247"/>
      <c r="SUI400" s="247"/>
      <c r="SUJ400" s="247"/>
      <c r="SUK400" s="247"/>
      <c r="SUL400" s="247"/>
      <c r="SUM400" s="247"/>
      <c r="SUN400" s="247"/>
      <c r="SUO400" s="247"/>
      <c r="SUP400" s="247"/>
      <c r="SUQ400" s="247"/>
      <c r="SUR400" s="247"/>
      <c r="SUS400" s="247"/>
      <c r="SUT400" s="247"/>
      <c r="SUU400" s="247"/>
      <c r="SUV400" s="247"/>
      <c r="SUW400" s="247"/>
      <c r="SUX400" s="247"/>
      <c r="SUY400" s="247"/>
      <c r="SUZ400" s="247"/>
      <c r="SVA400" s="247"/>
      <c r="SVB400" s="247"/>
      <c r="SVC400" s="247"/>
      <c r="SVD400" s="247"/>
      <c r="SVE400" s="247"/>
      <c r="SVF400" s="247"/>
      <c r="SVG400" s="247"/>
      <c r="SVH400" s="247"/>
      <c r="SVI400" s="247"/>
      <c r="SVJ400" s="247"/>
      <c r="SVK400" s="247"/>
      <c r="SVL400" s="247"/>
      <c r="SVM400" s="247"/>
      <c r="SVN400" s="247"/>
      <c r="SVO400" s="247"/>
      <c r="SVP400" s="247"/>
      <c r="SVQ400" s="247"/>
      <c r="SVR400" s="247"/>
      <c r="SVS400" s="247"/>
      <c r="SVT400" s="247"/>
      <c r="SVU400" s="247"/>
      <c r="SVV400" s="247"/>
      <c r="SVW400" s="247"/>
      <c r="SVX400" s="247"/>
      <c r="SVY400" s="247"/>
      <c r="SVZ400" s="247"/>
      <c r="SWA400" s="247"/>
      <c r="SWB400" s="247"/>
      <c r="SWC400" s="247"/>
      <c r="SWD400" s="247"/>
      <c r="SWE400" s="247"/>
      <c r="SWF400" s="247"/>
      <c r="SWG400" s="247"/>
      <c r="SWH400" s="247"/>
      <c r="SWI400" s="247"/>
      <c r="SWJ400" s="247"/>
      <c r="SWK400" s="247"/>
      <c r="SWL400" s="247"/>
      <c r="SWM400" s="247"/>
      <c r="SWN400" s="247"/>
      <c r="SWO400" s="247"/>
      <c r="SWP400" s="247"/>
      <c r="SWQ400" s="247"/>
      <c r="SWR400" s="247"/>
      <c r="SWS400" s="247"/>
      <c r="SWT400" s="247"/>
      <c r="SWU400" s="247"/>
      <c r="SWV400" s="247"/>
      <c r="SWW400" s="247"/>
      <c r="SWX400" s="247"/>
      <c r="SWY400" s="247"/>
      <c r="SWZ400" s="247"/>
      <c r="SXA400" s="247"/>
      <c r="SXB400" s="247"/>
      <c r="SXC400" s="247"/>
      <c r="SXD400" s="247"/>
      <c r="SXE400" s="247"/>
      <c r="SXF400" s="247"/>
      <c r="SXG400" s="247"/>
      <c r="SXH400" s="247"/>
      <c r="SXI400" s="247"/>
      <c r="SXJ400" s="247"/>
      <c r="SXK400" s="247"/>
      <c r="SXL400" s="247"/>
      <c r="SXM400" s="247"/>
      <c r="SXN400" s="247"/>
      <c r="SXO400" s="247"/>
      <c r="SXP400" s="247"/>
      <c r="SXQ400" s="247"/>
      <c r="SXR400" s="247"/>
      <c r="SXS400" s="247"/>
      <c r="SXT400" s="247"/>
      <c r="SXU400" s="247"/>
      <c r="SXV400" s="247"/>
      <c r="SXW400" s="247"/>
      <c r="SXX400" s="247"/>
      <c r="SXY400" s="247"/>
      <c r="SXZ400" s="247"/>
      <c r="SYA400" s="247"/>
      <c r="SYB400" s="247"/>
      <c r="SYC400" s="247"/>
      <c r="SYD400" s="247"/>
      <c r="SYE400" s="247"/>
      <c r="SYF400" s="247"/>
      <c r="SYG400" s="247"/>
      <c r="SYH400" s="247"/>
      <c r="SYI400" s="247"/>
      <c r="SYJ400" s="247"/>
      <c r="SYK400" s="247"/>
      <c r="SYL400" s="247"/>
      <c r="SYM400" s="247"/>
      <c r="SYN400" s="247"/>
      <c r="SYO400" s="247"/>
      <c r="SYP400" s="247"/>
      <c r="SYQ400" s="247"/>
      <c r="SYR400" s="247"/>
      <c r="SYS400" s="247"/>
      <c r="SYT400" s="247"/>
      <c r="SYU400" s="247"/>
      <c r="SYV400" s="247"/>
      <c r="SYW400" s="247"/>
      <c r="SYX400" s="247"/>
      <c r="SYY400" s="247"/>
      <c r="SYZ400" s="247"/>
      <c r="SZA400" s="247"/>
      <c r="SZB400" s="247"/>
      <c r="SZC400" s="247"/>
      <c r="SZD400" s="247"/>
      <c r="SZE400" s="247"/>
      <c r="SZF400" s="247"/>
      <c r="SZG400" s="247"/>
      <c r="SZH400" s="247"/>
      <c r="SZI400" s="247"/>
      <c r="SZJ400" s="247"/>
      <c r="SZK400" s="247"/>
      <c r="SZL400" s="247"/>
      <c r="SZM400" s="247"/>
      <c r="SZN400" s="247"/>
      <c r="SZO400" s="247"/>
      <c r="SZP400" s="247"/>
      <c r="SZQ400" s="247"/>
      <c r="SZR400" s="247"/>
      <c r="SZS400" s="247"/>
      <c r="SZT400" s="247"/>
      <c r="SZU400" s="247"/>
      <c r="SZV400" s="247"/>
      <c r="SZW400" s="247"/>
      <c r="SZX400" s="247"/>
      <c r="SZY400" s="247"/>
      <c r="SZZ400" s="247"/>
      <c r="TAA400" s="247"/>
      <c r="TAB400" s="247"/>
      <c r="TAC400" s="247"/>
      <c r="TAD400" s="247"/>
      <c r="TAE400" s="247"/>
      <c r="TAF400" s="247"/>
      <c r="TAG400" s="247"/>
      <c r="TAH400" s="247"/>
      <c r="TAI400" s="247"/>
      <c r="TAJ400" s="247"/>
      <c r="TAK400" s="247"/>
      <c r="TAL400" s="247"/>
      <c r="TAM400" s="247"/>
      <c r="TAN400" s="247"/>
      <c r="TAO400" s="247"/>
      <c r="TAP400" s="247"/>
      <c r="TAQ400" s="247"/>
      <c r="TAR400" s="247"/>
      <c r="TAS400" s="247"/>
      <c r="TAT400" s="247"/>
      <c r="TAU400" s="247"/>
      <c r="TAV400" s="247"/>
      <c r="TAW400" s="247"/>
      <c r="TAX400" s="247"/>
      <c r="TAY400" s="247"/>
      <c r="TAZ400" s="247"/>
      <c r="TBA400" s="247"/>
      <c r="TBB400" s="247"/>
      <c r="TBC400" s="247"/>
      <c r="TBD400" s="247"/>
      <c r="TBE400" s="247"/>
      <c r="TBF400" s="247"/>
      <c r="TBG400" s="247"/>
      <c r="TBH400" s="247"/>
      <c r="TBI400" s="247"/>
      <c r="TBJ400" s="247"/>
      <c r="TBK400" s="247"/>
      <c r="TBL400" s="247"/>
      <c r="TBM400" s="247"/>
      <c r="TBN400" s="247"/>
      <c r="TBO400" s="247"/>
      <c r="TBP400" s="247"/>
      <c r="TBQ400" s="247"/>
      <c r="TBR400" s="247"/>
      <c r="TBS400" s="247"/>
      <c r="TBT400" s="247"/>
      <c r="TBU400" s="247"/>
      <c r="TBV400" s="247"/>
      <c r="TBW400" s="247"/>
      <c r="TBX400" s="247"/>
      <c r="TBY400" s="247"/>
      <c r="TBZ400" s="247"/>
      <c r="TCA400" s="247"/>
      <c r="TCB400" s="247"/>
      <c r="TCC400" s="247"/>
      <c r="TCD400" s="247"/>
      <c r="TCE400" s="247"/>
      <c r="TCF400" s="247"/>
      <c r="TCG400" s="247"/>
      <c r="TCH400" s="247"/>
      <c r="TCI400" s="247"/>
      <c r="TCJ400" s="247"/>
      <c r="TCK400" s="247"/>
      <c r="TCL400" s="247"/>
      <c r="TCM400" s="247"/>
      <c r="TCN400" s="247"/>
      <c r="TCO400" s="247"/>
      <c r="TCP400" s="247"/>
      <c r="TCQ400" s="247"/>
      <c r="TCR400" s="247"/>
      <c r="TCS400" s="247"/>
      <c r="TCT400" s="247"/>
      <c r="TCU400" s="247"/>
      <c r="TCV400" s="247"/>
      <c r="TCW400" s="247"/>
      <c r="TCX400" s="247"/>
      <c r="TCY400" s="247"/>
      <c r="TCZ400" s="247"/>
      <c r="TDA400" s="247"/>
      <c r="TDB400" s="247"/>
      <c r="TDC400" s="247"/>
      <c r="TDD400" s="247"/>
      <c r="TDE400" s="247"/>
      <c r="TDF400" s="247"/>
      <c r="TDG400" s="247"/>
      <c r="TDH400" s="247"/>
      <c r="TDI400" s="247"/>
      <c r="TDJ400" s="247"/>
      <c r="TDK400" s="247"/>
      <c r="TDL400" s="247"/>
      <c r="TDM400" s="247"/>
      <c r="TDN400" s="247"/>
      <c r="TDO400" s="247"/>
      <c r="TDP400" s="247"/>
      <c r="TDQ400" s="247"/>
      <c r="TDR400" s="247"/>
      <c r="TDS400" s="247"/>
      <c r="TDT400" s="247"/>
      <c r="TDU400" s="247"/>
      <c r="TDV400" s="247"/>
      <c r="TDW400" s="247"/>
      <c r="TDX400" s="247"/>
      <c r="TDY400" s="247"/>
      <c r="TDZ400" s="247"/>
      <c r="TEA400" s="247"/>
      <c r="TEB400" s="247"/>
      <c r="TEC400" s="247"/>
      <c r="TED400" s="247"/>
      <c r="TEE400" s="247"/>
      <c r="TEF400" s="247"/>
      <c r="TEG400" s="247"/>
      <c r="TEH400" s="247"/>
      <c r="TEI400" s="247"/>
      <c r="TEJ400" s="247"/>
      <c r="TEK400" s="247"/>
      <c r="TEL400" s="247"/>
      <c r="TEM400" s="247"/>
      <c r="TEN400" s="247"/>
      <c r="TEO400" s="247"/>
      <c r="TEP400" s="247"/>
      <c r="TEQ400" s="247"/>
      <c r="TER400" s="247"/>
      <c r="TES400" s="247"/>
      <c r="TET400" s="247"/>
      <c r="TEU400" s="247"/>
      <c r="TEV400" s="247"/>
      <c r="TEW400" s="247"/>
      <c r="TEX400" s="247"/>
      <c r="TEY400" s="247"/>
      <c r="TEZ400" s="247"/>
      <c r="TFA400" s="247"/>
      <c r="TFB400" s="247"/>
      <c r="TFC400" s="247"/>
      <c r="TFD400" s="247"/>
      <c r="TFE400" s="247"/>
      <c r="TFF400" s="247"/>
      <c r="TFG400" s="247"/>
      <c r="TFH400" s="247"/>
      <c r="TFI400" s="247"/>
      <c r="TFJ400" s="247"/>
      <c r="TFK400" s="247"/>
      <c r="TFL400" s="247"/>
      <c r="TFM400" s="247"/>
      <c r="TFN400" s="247"/>
      <c r="TFO400" s="247"/>
      <c r="TFP400" s="247"/>
      <c r="TFQ400" s="247"/>
      <c r="TFR400" s="247"/>
      <c r="TFS400" s="247"/>
      <c r="TFT400" s="247"/>
      <c r="TFU400" s="247"/>
      <c r="TFV400" s="247"/>
      <c r="TFW400" s="247"/>
      <c r="TFX400" s="247"/>
      <c r="TFY400" s="247"/>
      <c r="TFZ400" s="247"/>
      <c r="TGA400" s="247"/>
      <c r="TGB400" s="247"/>
      <c r="TGC400" s="247"/>
      <c r="TGD400" s="247"/>
      <c r="TGE400" s="247"/>
      <c r="TGF400" s="247"/>
      <c r="TGG400" s="247"/>
      <c r="TGH400" s="247"/>
      <c r="TGI400" s="247"/>
      <c r="TGJ400" s="247"/>
      <c r="TGK400" s="247"/>
      <c r="TGL400" s="247"/>
      <c r="TGM400" s="247"/>
      <c r="TGN400" s="247"/>
      <c r="TGO400" s="247"/>
      <c r="TGP400" s="247"/>
      <c r="TGQ400" s="247"/>
      <c r="TGR400" s="247"/>
      <c r="TGS400" s="247"/>
      <c r="TGT400" s="247"/>
      <c r="TGU400" s="247"/>
      <c r="TGV400" s="247"/>
      <c r="TGW400" s="247"/>
      <c r="TGX400" s="247"/>
      <c r="TGY400" s="247"/>
      <c r="TGZ400" s="247"/>
      <c r="THA400" s="247"/>
      <c r="THB400" s="247"/>
      <c r="THC400" s="247"/>
      <c r="THD400" s="247"/>
      <c r="THE400" s="247"/>
      <c r="THF400" s="247"/>
      <c r="THG400" s="247"/>
      <c r="THH400" s="247"/>
      <c r="THI400" s="247"/>
      <c r="THJ400" s="247"/>
      <c r="THK400" s="247"/>
      <c r="THL400" s="247"/>
      <c r="THM400" s="247"/>
      <c r="THN400" s="247"/>
      <c r="THO400" s="247"/>
      <c r="THP400" s="247"/>
      <c r="THQ400" s="247"/>
      <c r="THR400" s="247"/>
      <c r="THS400" s="247"/>
      <c r="THT400" s="247"/>
      <c r="THU400" s="247"/>
      <c r="THV400" s="247"/>
      <c r="THW400" s="247"/>
      <c r="THX400" s="247"/>
      <c r="THY400" s="247"/>
      <c r="THZ400" s="247"/>
      <c r="TIA400" s="247"/>
      <c r="TIB400" s="247"/>
      <c r="TIC400" s="247"/>
      <c r="TID400" s="247"/>
      <c r="TIE400" s="247"/>
      <c r="TIF400" s="247"/>
      <c r="TIG400" s="247"/>
      <c r="TIH400" s="247"/>
      <c r="TII400" s="247"/>
      <c r="TIJ400" s="247"/>
      <c r="TIK400" s="247"/>
      <c r="TIL400" s="247"/>
      <c r="TIM400" s="247"/>
      <c r="TIN400" s="247"/>
      <c r="TIO400" s="247"/>
      <c r="TIP400" s="247"/>
      <c r="TIQ400" s="247"/>
      <c r="TIR400" s="247"/>
      <c r="TIS400" s="247"/>
      <c r="TIT400" s="247"/>
      <c r="TIU400" s="247"/>
      <c r="TIV400" s="247"/>
      <c r="TIW400" s="247"/>
      <c r="TIX400" s="247"/>
      <c r="TIY400" s="247"/>
      <c r="TIZ400" s="247"/>
      <c r="TJA400" s="247"/>
      <c r="TJB400" s="247"/>
      <c r="TJC400" s="247"/>
      <c r="TJD400" s="247"/>
      <c r="TJE400" s="247"/>
      <c r="TJF400" s="247"/>
      <c r="TJG400" s="247"/>
      <c r="TJH400" s="247"/>
      <c r="TJI400" s="247"/>
      <c r="TJJ400" s="247"/>
      <c r="TJK400" s="247"/>
      <c r="TJL400" s="247"/>
      <c r="TJM400" s="247"/>
      <c r="TJN400" s="247"/>
      <c r="TJO400" s="247"/>
      <c r="TJP400" s="247"/>
      <c r="TJQ400" s="247"/>
      <c r="TJR400" s="247"/>
      <c r="TJS400" s="247"/>
      <c r="TJT400" s="247"/>
      <c r="TJU400" s="247"/>
      <c r="TJV400" s="247"/>
      <c r="TJW400" s="247"/>
      <c r="TJX400" s="247"/>
      <c r="TJY400" s="247"/>
      <c r="TJZ400" s="247"/>
      <c r="TKA400" s="247"/>
      <c r="TKB400" s="247"/>
      <c r="TKC400" s="247"/>
      <c r="TKD400" s="247"/>
      <c r="TKE400" s="247"/>
      <c r="TKF400" s="247"/>
      <c r="TKG400" s="247"/>
      <c r="TKH400" s="247"/>
      <c r="TKI400" s="247"/>
      <c r="TKJ400" s="247"/>
      <c r="TKK400" s="247"/>
      <c r="TKL400" s="247"/>
      <c r="TKM400" s="247"/>
      <c r="TKN400" s="247"/>
      <c r="TKO400" s="247"/>
      <c r="TKP400" s="247"/>
      <c r="TKQ400" s="247"/>
      <c r="TKR400" s="247"/>
      <c r="TKS400" s="247"/>
      <c r="TKT400" s="247"/>
      <c r="TKU400" s="247"/>
      <c r="TKV400" s="247"/>
      <c r="TKW400" s="247"/>
      <c r="TKX400" s="247"/>
      <c r="TKY400" s="247"/>
      <c r="TKZ400" s="247"/>
      <c r="TLA400" s="247"/>
      <c r="TLB400" s="247"/>
      <c r="TLC400" s="247"/>
      <c r="TLD400" s="247"/>
      <c r="TLE400" s="247"/>
      <c r="TLF400" s="247"/>
      <c r="TLG400" s="247"/>
      <c r="TLH400" s="247"/>
      <c r="TLI400" s="247"/>
      <c r="TLJ400" s="247"/>
      <c r="TLK400" s="247"/>
      <c r="TLL400" s="247"/>
      <c r="TLM400" s="247"/>
      <c r="TLN400" s="247"/>
      <c r="TLO400" s="247"/>
      <c r="TLP400" s="247"/>
      <c r="TLQ400" s="247"/>
      <c r="TLR400" s="247"/>
      <c r="TLS400" s="247"/>
      <c r="TLT400" s="247"/>
      <c r="TLU400" s="247"/>
      <c r="TLV400" s="247"/>
      <c r="TLW400" s="247"/>
      <c r="TLX400" s="247"/>
      <c r="TLY400" s="247"/>
      <c r="TLZ400" s="247"/>
      <c r="TMA400" s="247"/>
      <c r="TMB400" s="247"/>
      <c r="TMC400" s="247"/>
      <c r="TMD400" s="247"/>
      <c r="TME400" s="247"/>
      <c r="TMF400" s="247"/>
      <c r="TMG400" s="247"/>
      <c r="TMH400" s="247"/>
      <c r="TMI400" s="247"/>
      <c r="TMJ400" s="247"/>
      <c r="TMK400" s="247"/>
      <c r="TML400" s="247"/>
      <c r="TMM400" s="247"/>
      <c r="TMN400" s="247"/>
      <c r="TMO400" s="247"/>
      <c r="TMP400" s="247"/>
      <c r="TMQ400" s="247"/>
      <c r="TMR400" s="247"/>
      <c r="TMS400" s="247"/>
      <c r="TMT400" s="247"/>
      <c r="TMU400" s="247"/>
      <c r="TMV400" s="247"/>
      <c r="TMW400" s="247"/>
      <c r="TMX400" s="247"/>
      <c r="TMY400" s="247"/>
      <c r="TMZ400" s="247"/>
      <c r="TNA400" s="247"/>
      <c r="TNB400" s="247"/>
      <c r="TNC400" s="247"/>
      <c r="TND400" s="247"/>
      <c r="TNE400" s="247"/>
      <c r="TNF400" s="247"/>
      <c r="TNG400" s="247"/>
      <c r="TNH400" s="247"/>
      <c r="TNI400" s="247"/>
      <c r="TNJ400" s="247"/>
      <c r="TNK400" s="247"/>
      <c r="TNL400" s="247"/>
      <c r="TNM400" s="247"/>
      <c r="TNN400" s="247"/>
      <c r="TNO400" s="247"/>
      <c r="TNP400" s="247"/>
      <c r="TNQ400" s="247"/>
      <c r="TNR400" s="247"/>
      <c r="TNS400" s="247"/>
      <c r="TNT400" s="247"/>
      <c r="TNU400" s="247"/>
      <c r="TNV400" s="247"/>
      <c r="TNW400" s="247"/>
      <c r="TNX400" s="247"/>
      <c r="TNY400" s="247"/>
      <c r="TNZ400" s="247"/>
      <c r="TOA400" s="247"/>
      <c r="TOB400" s="247"/>
      <c r="TOC400" s="247"/>
      <c r="TOD400" s="247"/>
      <c r="TOE400" s="247"/>
      <c r="TOF400" s="247"/>
      <c r="TOG400" s="247"/>
      <c r="TOH400" s="247"/>
      <c r="TOI400" s="247"/>
      <c r="TOJ400" s="247"/>
      <c r="TOK400" s="247"/>
      <c r="TOL400" s="247"/>
      <c r="TOM400" s="247"/>
      <c r="TON400" s="247"/>
      <c r="TOO400" s="247"/>
      <c r="TOP400" s="247"/>
      <c r="TOQ400" s="247"/>
      <c r="TOR400" s="247"/>
      <c r="TOS400" s="247"/>
      <c r="TOT400" s="247"/>
      <c r="TOU400" s="247"/>
      <c r="TOV400" s="247"/>
      <c r="TOW400" s="247"/>
      <c r="TOX400" s="247"/>
      <c r="TOY400" s="247"/>
      <c r="TOZ400" s="247"/>
      <c r="TPA400" s="247"/>
      <c r="TPB400" s="247"/>
      <c r="TPC400" s="247"/>
      <c r="TPD400" s="247"/>
      <c r="TPE400" s="247"/>
      <c r="TPF400" s="247"/>
      <c r="TPG400" s="247"/>
      <c r="TPH400" s="247"/>
      <c r="TPI400" s="247"/>
      <c r="TPJ400" s="247"/>
      <c r="TPK400" s="247"/>
      <c r="TPL400" s="247"/>
      <c r="TPM400" s="247"/>
      <c r="TPN400" s="247"/>
      <c r="TPO400" s="247"/>
      <c r="TPP400" s="247"/>
      <c r="TPQ400" s="247"/>
      <c r="TPR400" s="247"/>
      <c r="TPS400" s="247"/>
      <c r="TPT400" s="247"/>
      <c r="TPU400" s="247"/>
      <c r="TPV400" s="247"/>
      <c r="TPW400" s="247"/>
      <c r="TPX400" s="247"/>
      <c r="TPY400" s="247"/>
      <c r="TPZ400" s="247"/>
      <c r="TQA400" s="247"/>
      <c r="TQB400" s="247"/>
      <c r="TQC400" s="247"/>
      <c r="TQD400" s="247"/>
      <c r="TQE400" s="247"/>
      <c r="TQF400" s="247"/>
      <c r="TQG400" s="247"/>
      <c r="TQH400" s="247"/>
      <c r="TQI400" s="247"/>
      <c r="TQJ400" s="247"/>
      <c r="TQK400" s="247"/>
      <c r="TQL400" s="247"/>
      <c r="TQM400" s="247"/>
      <c r="TQN400" s="247"/>
      <c r="TQO400" s="247"/>
      <c r="TQP400" s="247"/>
      <c r="TQQ400" s="247"/>
      <c r="TQR400" s="247"/>
      <c r="TQS400" s="247"/>
      <c r="TQT400" s="247"/>
      <c r="TQU400" s="247"/>
      <c r="TQV400" s="247"/>
      <c r="TQW400" s="247"/>
      <c r="TQX400" s="247"/>
      <c r="TQY400" s="247"/>
      <c r="TQZ400" s="247"/>
      <c r="TRA400" s="247"/>
      <c r="TRB400" s="247"/>
      <c r="TRC400" s="247"/>
      <c r="TRD400" s="247"/>
      <c r="TRE400" s="247"/>
      <c r="TRF400" s="247"/>
      <c r="TRG400" s="247"/>
      <c r="TRH400" s="247"/>
      <c r="TRI400" s="247"/>
      <c r="TRJ400" s="247"/>
      <c r="TRK400" s="247"/>
      <c r="TRL400" s="247"/>
      <c r="TRM400" s="247"/>
      <c r="TRN400" s="247"/>
      <c r="TRO400" s="247"/>
      <c r="TRP400" s="247"/>
      <c r="TRQ400" s="247"/>
      <c r="TRR400" s="247"/>
      <c r="TRS400" s="247"/>
      <c r="TRT400" s="247"/>
      <c r="TRU400" s="247"/>
      <c r="TRV400" s="247"/>
      <c r="TRW400" s="247"/>
      <c r="TRX400" s="247"/>
      <c r="TRY400" s="247"/>
      <c r="TRZ400" s="247"/>
      <c r="TSA400" s="247"/>
      <c r="TSB400" s="247"/>
      <c r="TSC400" s="247"/>
      <c r="TSD400" s="247"/>
      <c r="TSE400" s="247"/>
      <c r="TSF400" s="247"/>
      <c r="TSG400" s="247"/>
      <c r="TSH400" s="247"/>
      <c r="TSI400" s="247"/>
      <c r="TSJ400" s="247"/>
      <c r="TSK400" s="247"/>
      <c r="TSL400" s="247"/>
      <c r="TSM400" s="247"/>
      <c r="TSN400" s="247"/>
      <c r="TSO400" s="247"/>
      <c r="TSP400" s="247"/>
      <c r="TSQ400" s="247"/>
      <c r="TSR400" s="247"/>
      <c r="TSS400" s="247"/>
      <c r="TST400" s="247"/>
      <c r="TSU400" s="247"/>
      <c r="TSV400" s="247"/>
      <c r="TSW400" s="247"/>
      <c r="TSX400" s="247"/>
      <c r="TSY400" s="247"/>
      <c r="TSZ400" s="247"/>
      <c r="TTA400" s="247"/>
      <c r="TTB400" s="247"/>
      <c r="TTC400" s="247"/>
      <c r="TTD400" s="247"/>
      <c r="TTE400" s="247"/>
      <c r="TTF400" s="247"/>
      <c r="TTG400" s="247"/>
      <c r="TTH400" s="247"/>
      <c r="TTI400" s="247"/>
      <c r="TTJ400" s="247"/>
      <c r="TTK400" s="247"/>
      <c r="TTL400" s="247"/>
      <c r="TTM400" s="247"/>
      <c r="TTN400" s="247"/>
      <c r="TTO400" s="247"/>
      <c r="TTP400" s="247"/>
      <c r="TTQ400" s="247"/>
      <c r="TTR400" s="247"/>
      <c r="TTS400" s="247"/>
      <c r="TTT400" s="247"/>
      <c r="TTU400" s="247"/>
      <c r="TTV400" s="247"/>
      <c r="TTW400" s="247"/>
      <c r="TTX400" s="247"/>
      <c r="TTY400" s="247"/>
      <c r="TTZ400" s="247"/>
      <c r="TUA400" s="247"/>
      <c r="TUB400" s="247"/>
      <c r="TUC400" s="247"/>
      <c r="TUD400" s="247"/>
      <c r="TUE400" s="247"/>
      <c r="TUF400" s="247"/>
      <c r="TUG400" s="247"/>
      <c r="TUH400" s="247"/>
      <c r="TUI400" s="247"/>
      <c r="TUJ400" s="247"/>
      <c r="TUK400" s="247"/>
      <c r="TUL400" s="247"/>
      <c r="TUM400" s="247"/>
      <c r="TUN400" s="247"/>
      <c r="TUO400" s="247"/>
      <c r="TUP400" s="247"/>
      <c r="TUQ400" s="247"/>
      <c r="TUR400" s="247"/>
      <c r="TUS400" s="247"/>
      <c r="TUT400" s="247"/>
      <c r="TUU400" s="247"/>
      <c r="TUV400" s="247"/>
      <c r="TUW400" s="247"/>
      <c r="TUX400" s="247"/>
      <c r="TUY400" s="247"/>
      <c r="TUZ400" s="247"/>
      <c r="TVA400" s="247"/>
      <c r="TVB400" s="247"/>
      <c r="TVC400" s="247"/>
      <c r="TVD400" s="247"/>
      <c r="TVE400" s="247"/>
      <c r="TVF400" s="247"/>
      <c r="TVG400" s="247"/>
      <c r="TVH400" s="247"/>
      <c r="TVI400" s="247"/>
      <c r="TVJ400" s="247"/>
      <c r="TVK400" s="247"/>
      <c r="TVL400" s="247"/>
      <c r="TVM400" s="247"/>
      <c r="TVN400" s="247"/>
      <c r="TVO400" s="247"/>
      <c r="TVP400" s="247"/>
      <c r="TVQ400" s="247"/>
      <c r="TVR400" s="247"/>
      <c r="TVS400" s="247"/>
      <c r="TVT400" s="247"/>
      <c r="TVU400" s="247"/>
      <c r="TVV400" s="247"/>
      <c r="TVW400" s="247"/>
      <c r="TVX400" s="247"/>
      <c r="TVY400" s="247"/>
      <c r="TVZ400" s="247"/>
      <c r="TWA400" s="247"/>
      <c r="TWB400" s="247"/>
      <c r="TWC400" s="247"/>
      <c r="TWD400" s="247"/>
      <c r="TWE400" s="247"/>
      <c r="TWF400" s="247"/>
      <c r="TWG400" s="247"/>
      <c r="TWH400" s="247"/>
      <c r="TWI400" s="247"/>
      <c r="TWJ400" s="247"/>
      <c r="TWK400" s="247"/>
      <c r="TWL400" s="247"/>
      <c r="TWM400" s="247"/>
      <c r="TWN400" s="247"/>
      <c r="TWO400" s="247"/>
      <c r="TWP400" s="247"/>
      <c r="TWQ400" s="247"/>
      <c r="TWR400" s="247"/>
      <c r="TWS400" s="247"/>
      <c r="TWT400" s="247"/>
      <c r="TWU400" s="247"/>
      <c r="TWV400" s="247"/>
      <c r="TWW400" s="247"/>
      <c r="TWX400" s="247"/>
      <c r="TWY400" s="247"/>
      <c r="TWZ400" s="247"/>
      <c r="TXA400" s="247"/>
      <c r="TXB400" s="247"/>
      <c r="TXC400" s="247"/>
      <c r="TXD400" s="247"/>
      <c r="TXE400" s="247"/>
      <c r="TXF400" s="247"/>
      <c r="TXG400" s="247"/>
      <c r="TXH400" s="247"/>
      <c r="TXI400" s="247"/>
      <c r="TXJ400" s="247"/>
      <c r="TXK400" s="247"/>
      <c r="TXL400" s="247"/>
      <c r="TXM400" s="247"/>
      <c r="TXN400" s="247"/>
      <c r="TXO400" s="247"/>
      <c r="TXP400" s="247"/>
      <c r="TXQ400" s="247"/>
      <c r="TXR400" s="247"/>
      <c r="TXS400" s="247"/>
      <c r="TXT400" s="247"/>
      <c r="TXU400" s="247"/>
      <c r="TXV400" s="247"/>
      <c r="TXW400" s="247"/>
      <c r="TXX400" s="247"/>
      <c r="TXY400" s="247"/>
      <c r="TXZ400" s="247"/>
      <c r="TYA400" s="247"/>
      <c r="TYB400" s="247"/>
      <c r="TYC400" s="247"/>
      <c r="TYD400" s="247"/>
      <c r="TYE400" s="247"/>
      <c r="TYF400" s="247"/>
      <c r="TYG400" s="247"/>
      <c r="TYH400" s="247"/>
      <c r="TYI400" s="247"/>
      <c r="TYJ400" s="247"/>
      <c r="TYK400" s="247"/>
      <c r="TYL400" s="247"/>
      <c r="TYM400" s="247"/>
      <c r="TYN400" s="247"/>
      <c r="TYO400" s="247"/>
      <c r="TYP400" s="247"/>
      <c r="TYQ400" s="247"/>
      <c r="TYR400" s="247"/>
      <c r="TYS400" s="247"/>
      <c r="TYT400" s="247"/>
      <c r="TYU400" s="247"/>
      <c r="TYV400" s="247"/>
      <c r="TYW400" s="247"/>
      <c r="TYX400" s="247"/>
      <c r="TYY400" s="247"/>
      <c r="TYZ400" s="247"/>
      <c r="TZA400" s="247"/>
      <c r="TZB400" s="247"/>
      <c r="TZC400" s="247"/>
      <c r="TZD400" s="247"/>
      <c r="TZE400" s="247"/>
      <c r="TZF400" s="247"/>
      <c r="TZG400" s="247"/>
      <c r="TZH400" s="247"/>
      <c r="TZI400" s="247"/>
      <c r="TZJ400" s="247"/>
      <c r="TZK400" s="247"/>
      <c r="TZL400" s="247"/>
      <c r="TZM400" s="247"/>
      <c r="TZN400" s="247"/>
      <c r="TZO400" s="247"/>
      <c r="TZP400" s="247"/>
      <c r="TZQ400" s="247"/>
      <c r="TZR400" s="247"/>
      <c r="TZS400" s="247"/>
      <c r="TZT400" s="247"/>
      <c r="TZU400" s="247"/>
      <c r="TZV400" s="247"/>
      <c r="TZW400" s="247"/>
      <c r="TZX400" s="247"/>
      <c r="TZY400" s="247"/>
      <c r="TZZ400" s="247"/>
      <c r="UAA400" s="247"/>
      <c r="UAB400" s="247"/>
      <c r="UAC400" s="247"/>
      <c r="UAD400" s="247"/>
      <c r="UAE400" s="247"/>
      <c r="UAF400" s="247"/>
      <c r="UAG400" s="247"/>
      <c r="UAH400" s="247"/>
      <c r="UAI400" s="247"/>
      <c r="UAJ400" s="247"/>
      <c r="UAK400" s="247"/>
      <c r="UAL400" s="247"/>
      <c r="UAM400" s="247"/>
      <c r="UAN400" s="247"/>
      <c r="UAO400" s="247"/>
      <c r="UAP400" s="247"/>
      <c r="UAQ400" s="247"/>
      <c r="UAR400" s="247"/>
      <c r="UAS400" s="247"/>
      <c r="UAT400" s="247"/>
      <c r="UAU400" s="247"/>
      <c r="UAV400" s="247"/>
      <c r="UAW400" s="247"/>
      <c r="UAX400" s="247"/>
      <c r="UAY400" s="247"/>
      <c r="UAZ400" s="247"/>
      <c r="UBA400" s="247"/>
      <c r="UBB400" s="247"/>
      <c r="UBC400" s="247"/>
      <c r="UBD400" s="247"/>
      <c r="UBE400" s="247"/>
      <c r="UBF400" s="247"/>
      <c r="UBG400" s="247"/>
      <c r="UBH400" s="247"/>
      <c r="UBI400" s="247"/>
      <c r="UBJ400" s="247"/>
      <c r="UBK400" s="247"/>
      <c r="UBL400" s="247"/>
      <c r="UBM400" s="247"/>
      <c r="UBN400" s="247"/>
      <c r="UBO400" s="247"/>
      <c r="UBP400" s="247"/>
      <c r="UBQ400" s="247"/>
      <c r="UBR400" s="247"/>
      <c r="UBS400" s="247"/>
      <c r="UBT400" s="247"/>
      <c r="UBU400" s="247"/>
      <c r="UBV400" s="247"/>
      <c r="UBW400" s="247"/>
      <c r="UBX400" s="247"/>
      <c r="UBY400" s="247"/>
      <c r="UBZ400" s="247"/>
      <c r="UCA400" s="247"/>
      <c r="UCB400" s="247"/>
      <c r="UCC400" s="247"/>
      <c r="UCD400" s="247"/>
      <c r="UCE400" s="247"/>
      <c r="UCF400" s="247"/>
      <c r="UCG400" s="247"/>
      <c r="UCH400" s="247"/>
      <c r="UCI400" s="247"/>
      <c r="UCJ400" s="247"/>
      <c r="UCK400" s="247"/>
      <c r="UCL400" s="247"/>
      <c r="UCM400" s="247"/>
      <c r="UCN400" s="247"/>
      <c r="UCO400" s="247"/>
      <c r="UCP400" s="247"/>
      <c r="UCQ400" s="247"/>
      <c r="UCR400" s="247"/>
      <c r="UCS400" s="247"/>
      <c r="UCT400" s="247"/>
      <c r="UCU400" s="247"/>
      <c r="UCV400" s="247"/>
      <c r="UCW400" s="247"/>
      <c r="UCX400" s="247"/>
      <c r="UCY400" s="247"/>
      <c r="UCZ400" s="247"/>
      <c r="UDA400" s="247"/>
      <c r="UDB400" s="247"/>
      <c r="UDC400" s="247"/>
      <c r="UDD400" s="247"/>
      <c r="UDE400" s="247"/>
      <c r="UDF400" s="247"/>
      <c r="UDG400" s="247"/>
      <c r="UDH400" s="247"/>
      <c r="UDI400" s="247"/>
      <c r="UDJ400" s="247"/>
      <c r="UDK400" s="247"/>
      <c r="UDL400" s="247"/>
      <c r="UDM400" s="247"/>
      <c r="UDN400" s="247"/>
      <c r="UDO400" s="247"/>
      <c r="UDP400" s="247"/>
      <c r="UDQ400" s="247"/>
      <c r="UDR400" s="247"/>
      <c r="UDS400" s="247"/>
      <c r="UDT400" s="247"/>
      <c r="UDU400" s="247"/>
      <c r="UDV400" s="247"/>
      <c r="UDW400" s="247"/>
      <c r="UDX400" s="247"/>
      <c r="UDY400" s="247"/>
      <c r="UDZ400" s="247"/>
      <c r="UEA400" s="247"/>
      <c r="UEB400" s="247"/>
      <c r="UEC400" s="247"/>
      <c r="UED400" s="247"/>
      <c r="UEE400" s="247"/>
      <c r="UEF400" s="247"/>
      <c r="UEG400" s="247"/>
      <c r="UEH400" s="247"/>
      <c r="UEI400" s="247"/>
      <c r="UEJ400" s="247"/>
      <c r="UEK400" s="247"/>
      <c r="UEL400" s="247"/>
      <c r="UEM400" s="247"/>
      <c r="UEN400" s="247"/>
      <c r="UEO400" s="247"/>
      <c r="UEP400" s="247"/>
      <c r="UEQ400" s="247"/>
      <c r="UER400" s="247"/>
      <c r="UES400" s="247"/>
      <c r="UET400" s="247"/>
      <c r="UEU400" s="247"/>
      <c r="UEV400" s="247"/>
      <c r="UEW400" s="247"/>
      <c r="UEX400" s="247"/>
      <c r="UEY400" s="247"/>
      <c r="UEZ400" s="247"/>
      <c r="UFA400" s="247"/>
      <c r="UFB400" s="247"/>
      <c r="UFC400" s="247"/>
      <c r="UFD400" s="247"/>
      <c r="UFE400" s="247"/>
      <c r="UFF400" s="247"/>
      <c r="UFG400" s="247"/>
      <c r="UFH400" s="247"/>
      <c r="UFI400" s="247"/>
      <c r="UFJ400" s="247"/>
      <c r="UFK400" s="247"/>
      <c r="UFL400" s="247"/>
      <c r="UFM400" s="247"/>
      <c r="UFN400" s="247"/>
      <c r="UFO400" s="247"/>
      <c r="UFP400" s="247"/>
      <c r="UFQ400" s="247"/>
      <c r="UFR400" s="247"/>
      <c r="UFS400" s="247"/>
      <c r="UFT400" s="247"/>
      <c r="UFU400" s="247"/>
      <c r="UFV400" s="247"/>
      <c r="UFW400" s="247"/>
      <c r="UFX400" s="247"/>
      <c r="UFY400" s="247"/>
      <c r="UFZ400" s="247"/>
      <c r="UGA400" s="247"/>
      <c r="UGB400" s="247"/>
      <c r="UGC400" s="247"/>
      <c r="UGD400" s="247"/>
      <c r="UGE400" s="247"/>
      <c r="UGF400" s="247"/>
      <c r="UGG400" s="247"/>
      <c r="UGH400" s="247"/>
      <c r="UGI400" s="247"/>
      <c r="UGJ400" s="247"/>
      <c r="UGK400" s="247"/>
      <c r="UGL400" s="247"/>
      <c r="UGM400" s="247"/>
      <c r="UGN400" s="247"/>
      <c r="UGO400" s="247"/>
      <c r="UGP400" s="247"/>
      <c r="UGQ400" s="247"/>
      <c r="UGR400" s="247"/>
      <c r="UGS400" s="247"/>
      <c r="UGT400" s="247"/>
      <c r="UGU400" s="247"/>
      <c r="UGV400" s="247"/>
      <c r="UGW400" s="247"/>
      <c r="UGX400" s="247"/>
      <c r="UGY400" s="247"/>
      <c r="UGZ400" s="247"/>
      <c r="UHA400" s="247"/>
      <c r="UHB400" s="247"/>
      <c r="UHC400" s="247"/>
      <c r="UHD400" s="247"/>
      <c r="UHE400" s="247"/>
      <c r="UHF400" s="247"/>
      <c r="UHG400" s="247"/>
      <c r="UHH400" s="247"/>
      <c r="UHI400" s="247"/>
      <c r="UHJ400" s="247"/>
      <c r="UHK400" s="247"/>
      <c r="UHL400" s="247"/>
      <c r="UHM400" s="247"/>
      <c r="UHN400" s="247"/>
      <c r="UHO400" s="247"/>
      <c r="UHP400" s="247"/>
      <c r="UHQ400" s="247"/>
      <c r="UHR400" s="247"/>
      <c r="UHS400" s="247"/>
      <c r="UHT400" s="247"/>
      <c r="UHU400" s="247"/>
      <c r="UHV400" s="247"/>
      <c r="UHW400" s="247"/>
      <c r="UHX400" s="247"/>
      <c r="UHY400" s="247"/>
      <c r="UHZ400" s="247"/>
      <c r="UIA400" s="247"/>
      <c r="UIB400" s="247"/>
      <c r="UIC400" s="247"/>
      <c r="UID400" s="247"/>
      <c r="UIE400" s="247"/>
      <c r="UIF400" s="247"/>
      <c r="UIG400" s="247"/>
      <c r="UIH400" s="247"/>
      <c r="UII400" s="247"/>
      <c r="UIJ400" s="247"/>
      <c r="UIK400" s="247"/>
      <c r="UIL400" s="247"/>
      <c r="UIM400" s="247"/>
      <c r="UIN400" s="247"/>
      <c r="UIO400" s="247"/>
      <c r="UIP400" s="247"/>
      <c r="UIQ400" s="247"/>
      <c r="UIR400" s="247"/>
      <c r="UIS400" s="247"/>
      <c r="UIT400" s="247"/>
      <c r="UIU400" s="247"/>
      <c r="UIV400" s="247"/>
      <c r="UIW400" s="247"/>
      <c r="UIX400" s="247"/>
      <c r="UIY400" s="247"/>
      <c r="UIZ400" s="247"/>
      <c r="UJA400" s="247"/>
      <c r="UJB400" s="247"/>
      <c r="UJC400" s="247"/>
      <c r="UJD400" s="247"/>
      <c r="UJE400" s="247"/>
      <c r="UJF400" s="247"/>
      <c r="UJG400" s="247"/>
      <c r="UJH400" s="247"/>
      <c r="UJI400" s="247"/>
      <c r="UJJ400" s="247"/>
      <c r="UJK400" s="247"/>
      <c r="UJL400" s="247"/>
      <c r="UJM400" s="247"/>
      <c r="UJN400" s="247"/>
      <c r="UJO400" s="247"/>
      <c r="UJP400" s="247"/>
      <c r="UJQ400" s="247"/>
      <c r="UJR400" s="247"/>
      <c r="UJS400" s="247"/>
      <c r="UJT400" s="247"/>
      <c r="UJU400" s="247"/>
      <c r="UJV400" s="247"/>
      <c r="UJW400" s="247"/>
      <c r="UJX400" s="247"/>
      <c r="UJY400" s="247"/>
      <c r="UJZ400" s="247"/>
      <c r="UKA400" s="247"/>
      <c r="UKB400" s="247"/>
      <c r="UKC400" s="247"/>
      <c r="UKD400" s="247"/>
      <c r="UKE400" s="247"/>
      <c r="UKF400" s="247"/>
      <c r="UKG400" s="247"/>
      <c r="UKH400" s="247"/>
      <c r="UKI400" s="247"/>
      <c r="UKJ400" s="247"/>
      <c r="UKK400" s="247"/>
      <c r="UKL400" s="247"/>
      <c r="UKM400" s="247"/>
      <c r="UKN400" s="247"/>
      <c r="UKO400" s="247"/>
      <c r="UKP400" s="247"/>
      <c r="UKQ400" s="247"/>
      <c r="UKR400" s="247"/>
      <c r="UKS400" s="247"/>
      <c r="UKT400" s="247"/>
      <c r="UKU400" s="247"/>
      <c r="UKV400" s="247"/>
      <c r="UKW400" s="247"/>
      <c r="UKX400" s="247"/>
      <c r="UKY400" s="247"/>
      <c r="UKZ400" s="247"/>
      <c r="ULA400" s="247"/>
      <c r="ULB400" s="247"/>
      <c r="ULC400" s="247"/>
      <c r="ULD400" s="247"/>
      <c r="ULE400" s="247"/>
      <c r="ULF400" s="247"/>
      <c r="ULG400" s="247"/>
      <c r="ULH400" s="247"/>
      <c r="ULI400" s="247"/>
      <c r="ULJ400" s="247"/>
      <c r="ULK400" s="247"/>
      <c r="ULL400" s="247"/>
      <c r="ULM400" s="247"/>
      <c r="ULN400" s="247"/>
      <c r="ULO400" s="247"/>
      <c r="ULP400" s="247"/>
      <c r="ULQ400" s="247"/>
      <c r="ULR400" s="247"/>
      <c r="ULS400" s="247"/>
      <c r="ULT400" s="247"/>
      <c r="ULU400" s="247"/>
      <c r="ULV400" s="247"/>
      <c r="ULW400" s="247"/>
      <c r="ULX400" s="247"/>
      <c r="ULY400" s="247"/>
      <c r="ULZ400" s="247"/>
      <c r="UMA400" s="247"/>
      <c r="UMB400" s="247"/>
      <c r="UMC400" s="247"/>
      <c r="UMD400" s="247"/>
      <c r="UME400" s="247"/>
      <c r="UMF400" s="247"/>
      <c r="UMG400" s="247"/>
      <c r="UMH400" s="247"/>
      <c r="UMI400" s="247"/>
      <c r="UMJ400" s="247"/>
      <c r="UMK400" s="247"/>
      <c r="UML400" s="247"/>
      <c r="UMM400" s="247"/>
      <c r="UMN400" s="247"/>
      <c r="UMO400" s="247"/>
      <c r="UMP400" s="247"/>
      <c r="UMQ400" s="247"/>
      <c r="UMR400" s="247"/>
      <c r="UMS400" s="247"/>
      <c r="UMT400" s="247"/>
      <c r="UMU400" s="247"/>
      <c r="UMV400" s="247"/>
      <c r="UMW400" s="247"/>
      <c r="UMX400" s="247"/>
      <c r="UMY400" s="247"/>
      <c r="UMZ400" s="247"/>
      <c r="UNA400" s="247"/>
      <c r="UNB400" s="247"/>
      <c r="UNC400" s="247"/>
      <c r="UND400" s="247"/>
      <c r="UNE400" s="247"/>
      <c r="UNF400" s="247"/>
      <c r="UNG400" s="247"/>
      <c r="UNH400" s="247"/>
      <c r="UNI400" s="247"/>
      <c r="UNJ400" s="247"/>
      <c r="UNK400" s="247"/>
      <c r="UNL400" s="247"/>
      <c r="UNM400" s="247"/>
      <c r="UNN400" s="247"/>
      <c r="UNO400" s="247"/>
      <c r="UNP400" s="247"/>
      <c r="UNQ400" s="247"/>
      <c r="UNR400" s="247"/>
      <c r="UNS400" s="247"/>
      <c r="UNT400" s="247"/>
      <c r="UNU400" s="247"/>
      <c r="UNV400" s="247"/>
      <c r="UNW400" s="247"/>
      <c r="UNX400" s="247"/>
      <c r="UNY400" s="247"/>
      <c r="UNZ400" s="247"/>
      <c r="UOA400" s="247"/>
      <c r="UOB400" s="247"/>
      <c r="UOC400" s="247"/>
      <c r="UOD400" s="247"/>
      <c r="UOE400" s="247"/>
      <c r="UOF400" s="247"/>
      <c r="UOG400" s="247"/>
      <c r="UOH400" s="247"/>
      <c r="UOI400" s="247"/>
      <c r="UOJ400" s="247"/>
      <c r="UOK400" s="247"/>
      <c r="UOL400" s="247"/>
      <c r="UOM400" s="247"/>
      <c r="UON400" s="247"/>
      <c r="UOO400" s="247"/>
      <c r="UOP400" s="247"/>
      <c r="UOQ400" s="247"/>
      <c r="UOR400" s="247"/>
      <c r="UOS400" s="247"/>
      <c r="UOT400" s="247"/>
      <c r="UOU400" s="247"/>
      <c r="UOV400" s="247"/>
      <c r="UOW400" s="247"/>
      <c r="UOX400" s="247"/>
      <c r="UOY400" s="247"/>
      <c r="UOZ400" s="247"/>
      <c r="UPA400" s="247"/>
      <c r="UPB400" s="247"/>
      <c r="UPC400" s="247"/>
      <c r="UPD400" s="247"/>
      <c r="UPE400" s="247"/>
      <c r="UPF400" s="247"/>
      <c r="UPG400" s="247"/>
      <c r="UPH400" s="247"/>
      <c r="UPI400" s="247"/>
      <c r="UPJ400" s="247"/>
      <c r="UPK400" s="247"/>
      <c r="UPL400" s="247"/>
      <c r="UPM400" s="247"/>
      <c r="UPN400" s="247"/>
      <c r="UPO400" s="247"/>
      <c r="UPP400" s="247"/>
      <c r="UPQ400" s="247"/>
      <c r="UPR400" s="247"/>
      <c r="UPS400" s="247"/>
      <c r="UPT400" s="247"/>
      <c r="UPU400" s="247"/>
      <c r="UPV400" s="247"/>
      <c r="UPW400" s="247"/>
      <c r="UPX400" s="247"/>
      <c r="UPY400" s="247"/>
      <c r="UPZ400" s="247"/>
      <c r="UQA400" s="247"/>
      <c r="UQB400" s="247"/>
      <c r="UQC400" s="247"/>
      <c r="UQD400" s="247"/>
      <c r="UQE400" s="247"/>
      <c r="UQF400" s="247"/>
      <c r="UQG400" s="247"/>
      <c r="UQH400" s="247"/>
      <c r="UQI400" s="247"/>
      <c r="UQJ400" s="247"/>
      <c r="UQK400" s="247"/>
      <c r="UQL400" s="247"/>
      <c r="UQM400" s="247"/>
      <c r="UQN400" s="247"/>
      <c r="UQO400" s="247"/>
      <c r="UQP400" s="247"/>
      <c r="UQQ400" s="247"/>
      <c r="UQR400" s="247"/>
      <c r="UQS400" s="247"/>
      <c r="UQT400" s="247"/>
      <c r="UQU400" s="247"/>
      <c r="UQV400" s="247"/>
      <c r="UQW400" s="247"/>
      <c r="UQX400" s="247"/>
      <c r="UQY400" s="247"/>
      <c r="UQZ400" s="247"/>
      <c r="URA400" s="247"/>
      <c r="URB400" s="247"/>
      <c r="URC400" s="247"/>
      <c r="URD400" s="247"/>
      <c r="URE400" s="247"/>
      <c r="URF400" s="247"/>
      <c r="URG400" s="247"/>
      <c r="URH400" s="247"/>
      <c r="URI400" s="247"/>
      <c r="URJ400" s="247"/>
      <c r="URK400" s="247"/>
      <c r="URL400" s="247"/>
      <c r="URM400" s="247"/>
      <c r="URN400" s="247"/>
      <c r="URO400" s="247"/>
      <c r="URP400" s="247"/>
      <c r="URQ400" s="247"/>
      <c r="URR400" s="247"/>
      <c r="URS400" s="247"/>
      <c r="URT400" s="247"/>
      <c r="URU400" s="247"/>
      <c r="URV400" s="247"/>
      <c r="URW400" s="247"/>
      <c r="URX400" s="247"/>
      <c r="URY400" s="247"/>
      <c r="URZ400" s="247"/>
      <c r="USA400" s="247"/>
      <c r="USB400" s="247"/>
      <c r="USC400" s="247"/>
      <c r="USD400" s="247"/>
      <c r="USE400" s="247"/>
      <c r="USF400" s="247"/>
      <c r="USG400" s="247"/>
      <c r="USH400" s="247"/>
      <c r="USI400" s="247"/>
      <c r="USJ400" s="247"/>
      <c r="USK400" s="247"/>
      <c r="USL400" s="247"/>
      <c r="USM400" s="247"/>
      <c r="USN400" s="247"/>
      <c r="USO400" s="247"/>
      <c r="USP400" s="247"/>
      <c r="USQ400" s="247"/>
      <c r="USR400" s="247"/>
      <c r="USS400" s="247"/>
      <c r="UST400" s="247"/>
      <c r="USU400" s="247"/>
      <c r="USV400" s="247"/>
      <c r="USW400" s="247"/>
      <c r="USX400" s="247"/>
      <c r="USY400" s="247"/>
      <c r="USZ400" s="247"/>
      <c r="UTA400" s="247"/>
      <c r="UTB400" s="247"/>
      <c r="UTC400" s="247"/>
      <c r="UTD400" s="247"/>
      <c r="UTE400" s="247"/>
      <c r="UTF400" s="247"/>
      <c r="UTG400" s="247"/>
      <c r="UTH400" s="247"/>
      <c r="UTI400" s="247"/>
      <c r="UTJ400" s="247"/>
      <c r="UTK400" s="247"/>
      <c r="UTL400" s="247"/>
      <c r="UTM400" s="247"/>
      <c r="UTN400" s="247"/>
      <c r="UTO400" s="247"/>
      <c r="UTP400" s="247"/>
      <c r="UTQ400" s="247"/>
      <c r="UTR400" s="247"/>
      <c r="UTS400" s="247"/>
      <c r="UTT400" s="247"/>
      <c r="UTU400" s="247"/>
      <c r="UTV400" s="247"/>
      <c r="UTW400" s="247"/>
      <c r="UTX400" s="247"/>
      <c r="UTY400" s="247"/>
      <c r="UTZ400" s="247"/>
      <c r="UUA400" s="247"/>
      <c r="UUB400" s="247"/>
      <c r="UUC400" s="247"/>
      <c r="UUD400" s="247"/>
      <c r="UUE400" s="247"/>
      <c r="UUF400" s="247"/>
      <c r="UUG400" s="247"/>
      <c r="UUH400" s="247"/>
      <c r="UUI400" s="247"/>
      <c r="UUJ400" s="247"/>
      <c r="UUK400" s="247"/>
      <c r="UUL400" s="247"/>
      <c r="UUM400" s="247"/>
      <c r="UUN400" s="247"/>
      <c r="UUO400" s="247"/>
      <c r="UUP400" s="247"/>
      <c r="UUQ400" s="247"/>
      <c r="UUR400" s="247"/>
      <c r="UUS400" s="247"/>
      <c r="UUT400" s="247"/>
      <c r="UUU400" s="247"/>
      <c r="UUV400" s="247"/>
      <c r="UUW400" s="247"/>
      <c r="UUX400" s="247"/>
      <c r="UUY400" s="247"/>
      <c r="UUZ400" s="247"/>
      <c r="UVA400" s="247"/>
      <c r="UVB400" s="247"/>
      <c r="UVC400" s="247"/>
      <c r="UVD400" s="247"/>
      <c r="UVE400" s="247"/>
      <c r="UVF400" s="247"/>
      <c r="UVG400" s="247"/>
      <c r="UVH400" s="247"/>
      <c r="UVI400" s="247"/>
      <c r="UVJ400" s="247"/>
      <c r="UVK400" s="247"/>
      <c r="UVL400" s="247"/>
      <c r="UVM400" s="247"/>
      <c r="UVN400" s="247"/>
      <c r="UVO400" s="247"/>
      <c r="UVP400" s="247"/>
      <c r="UVQ400" s="247"/>
      <c r="UVR400" s="247"/>
      <c r="UVS400" s="247"/>
      <c r="UVT400" s="247"/>
      <c r="UVU400" s="247"/>
      <c r="UVV400" s="247"/>
      <c r="UVW400" s="247"/>
      <c r="UVX400" s="247"/>
      <c r="UVY400" s="247"/>
      <c r="UVZ400" s="247"/>
      <c r="UWA400" s="247"/>
      <c r="UWB400" s="247"/>
      <c r="UWC400" s="247"/>
      <c r="UWD400" s="247"/>
      <c r="UWE400" s="247"/>
      <c r="UWF400" s="247"/>
      <c r="UWG400" s="247"/>
      <c r="UWH400" s="247"/>
      <c r="UWI400" s="247"/>
      <c r="UWJ400" s="247"/>
      <c r="UWK400" s="247"/>
      <c r="UWL400" s="247"/>
      <c r="UWM400" s="247"/>
      <c r="UWN400" s="247"/>
      <c r="UWO400" s="247"/>
      <c r="UWP400" s="247"/>
      <c r="UWQ400" s="247"/>
      <c r="UWR400" s="247"/>
      <c r="UWS400" s="247"/>
      <c r="UWT400" s="247"/>
      <c r="UWU400" s="247"/>
      <c r="UWV400" s="247"/>
      <c r="UWW400" s="247"/>
      <c r="UWX400" s="247"/>
      <c r="UWY400" s="247"/>
      <c r="UWZ400" s="247"/>
      <c r="UXA400" s="247"/>
      <c r="UXB400" s="247"/>
      <c r="UXC400" s="247"/>
      <c r="UXD400" s="247"/>
      <c r="UXE400" s="247"/>
      <c r="UXF400" s="247"/>
      <c r="UXG400" s="247"/>
      <c r="UXH400" s="247"/>
      <c r="UXI400" s="247"/>
      <c r="UXJ400" s="247"/>
      <c r="UXK400" s="247"/>
      <c r="UXL400" s="247"/>
      <c r="UXM400" s="247"/>
      <c r="UXN400" s="247"/>
      <c r="UXO400" s="247"/>
      <c r="UXP400" s="247"/>
      <c r="UXQ400" s="247"/>
      <c r="UXR400" s="247"/>
      <c r="UXS400" s="247"/>
      <c r="UXT400" s="247"/>
      <c r="UXU400" s="247"/>
      <c r="UXV400" s="247"/>
      <c r="UXW400" s="247"/>
      <c r="UXX400" s="247"/>
      <c r="UXY400" s="247"/>
      <c r="UXZ400" s="247"/>
      <c r="UYA400" s="247"/>
      <c r="UYB400" s="247"/>
      <c r="UYC400" s="247"/>
      <c r="UYD400" s="247"/>
      <c r="UYE400" s="247"/>
      <c r="UYF400" s="247"/>
      <c r="UYG400" s="247"/>
      <c r="UYH400" s="247"/>
      <c r="UYI400" s="247"/>
      <c r="UYJ400" s="247"/>
      <c r="UYK400" s="247"/>
      <c r="UYL400" s="247"/>
      <c r="UYM400" s="247"/>
      <c r="UYN400" s="247"/>
      <c r="UYO400" s="247"/>
      <c r="UYP400" s="247"/>
      <c r="UYQ400" s="247"/>
      <c r="UYR400" s="247"/>
      <c r="UYS400" s="247"/>
      <c r="UYT400" s="247"/>
      <c r="UYU400" s="247"/>
      <c r="UYV400" s="247"/>
      <c r="UYW400" s="247"/>
      <c r="UYX400" s="247"/>
      <c r="UYY400" s="247"/>
      <c r="UYZ400" s="247"/>
      <c r="UZA400" s="247"/>
      <c r="UZB400" s="247"/>
      <c r="UZC400" s="247"/>
      <c r="UZD400" s="247"/>
      <c r="UZE400" s="247"/>
      <c r="UZF400" s="247"/>
      <c r="UZG400" s="247"/>
      <c r="UZH400" s="247"/>
      <c r="UZI400" s="247"/>
      <c r="UZJ400" s="247"/>
      <c r="UZK400" s="247"/>
      <c r="UZL400" s="247"/>
      <c r="UZM400" s="247"/>
      <c r="UZN400" s="247"/>
      <c r="UZO400" s="247"/>
      <c r="UZP400" s="247"/>
      <c r="UZQ400" s="247"/>
      <c r="UZR400" s="247"/>
      <c r="UZS400" s="247"/>
      <c r="UZT400" s="247"/>
      <c r="UZU400" s="247"/>
      <c r="UZV400" s="247"/>
      <c r="UZW400" s="247"/>
      <c r="UZX400" s="247"/>
      <c r="UZY400" s="247"/>
      <c r="UZZ400" s="247"/>
      <c r="VAA400" s="247"/>
      <c r="VAB400" s="247"/>
      <c r="VAC400" s="247"/>
      <c r="VAD400" s="247"/>
      <c r="VAE400" s="247"/>
      <c r="VAF400" s="247"/>
      <c r="VAG400" s="247"/>
      <c r="VAH400" s="247"/>
      <c r="VAI400" s="247"/>
      <c r="VAJ400" s="247"/>
      <c r="VAK400" s="247"/>
      <c r="VAL400" s="247"/>
      <c r="VAM400" s="247"/>
      <c r="VAN400" s="247"/>
      <c r="VAO400" s="247"/>
      <c r="VAP400" s="247"/>
      <c r="VAQ400" s="247"/>
      <c r="VAR400" s="247"/>
      <c r="VAS400" s="247"/>
      <c r="VAT400" s="247"/>
      <c r="VAU400" s="247"/>
      <c r="VAV400" s="247"/>
      <c r="VAW400" s="247"/>
      <c r="VAX400" s="247"/>
      <c r="VAY400" s="247"/>
      <c r="VAZ400" s="247"/>
      <c r="VBA400" s="247"/>
      <c r="VBB400" s="247"/>
      <c r="VBC400" s="247"/>
      <c r="VBD400" s="247"/>
      <c r="VBE400" s="247"/>
      <c r="VBF400" s="247"/>
      <c r="VBG400" s="247"/>
      <c r="VBH400" s="247"/>
      <c r="VBI400" s="247"/>
      <c r="VBJ400" s="247"/>
      <c r="VBK400" s="247"/>
      <c r="VBL400" s="247"/>
      <c r="VBM400" s="247"/>
      <c r="VBN400" s="247"/>
      <c r="VBO400" s="247"/>
      <c r="VBP400" s="247"/>
      <c r="VBQ400" s="247"/>
      <c r="VBR400" s="247"/>
      <c r="VBS400" s="247"/>
      <c r="VBT400" s="247"/>
      <c r="VBU400" s="247"/>
      <c r="VBV400" s="247"/>
      <c r="VBW400" s="247"/>
      <c r="VBX400" s="247"/>
      <c r="VBY400" s="247"/>
      <c r="VBZ400" s="247"/>
      <c r="VCA400" s="247"/>
      <c r="VCB400" s="247"/>
      <c r="VCC400" s="247"/>
      <c r="VCD400" s="247"/>
      <c r="VCE400" s="247"/>
      <c r="VCF400" s="247"/>
      <c r="VCG400" s="247"/>
      <c r="VCH400" s="247"/>
      <c r="VCI400" s="247"/>
      <c r="VCJ400" s="247"/>
      <c r="VCK400" s="247"/>
      <c r="VCL400" s="247"/>
      <c r="VCM400" s="247"/>
      <c r="VCN400" s="247"/>
      <c r="VCO400" s="247"/>
      <c r="VCP400" s="247"/>
      <c r="VCQ400" s="247"/>
      <c r="VCR400" s="247"/>
      <c r="VCS400" s="247"/>
      <c r="VCT400" s="247"/>
      <c r="VCU400" s="247"/>
      <c r="VCV400" s="247"/>
      <c r="VCW400" s="247"/>
      <c r="VCX400" s="247"/>
      <c r="VCY400" s="247"/>
      <c r="VCZ400" s="247"/>
      <c r="VDA400" s="247"/>
      <c r="VDB400" s="247"/>
      <c r="VDC400" s="247"/>
      <c r="VDD400" s="247"/>
      <c r="VDE400" s="247"/>
      <c r="VDF400" s="247"/>
      <c r="VDG400" s="247"/>
      <c r="VDH400" s="247"/>
      <c r="VDI400" s="247"/>
      <c r="VDJ400" s="247"/>
      <c r="VDK400" s="247"/>
      <c r="VDL400" s="247"/>
      <c r="VDM400" s="247"/>
      <c r="VDN400" s="247"/>
      <c r="VDO400" s="247"/>
      <c r="VDP400" s="247"/>
      <c r="VDQ400" s="247"/>
      <c r="VDR400" s="247"/>
      <c r="VDS400" s="247"/>
      <c r="VDT400" s="247"/>
      <c r="VDU400" s="247"/>
      <c r="VDV400" s="247"/>
      <c r="VDW400" s="247"/>
      <c r="VDX400" s="247"/>
      <c r="VDY400" s="247"/>
      <c r="VDZ400" s="247"/>
      <c r="VEA400" s="247"/>
      <c r="VEB400" s="247"/>
      <c r="VEC400" s="247"/>
      <c r="VED400" s="247"/>
      <c r="VEE400" s="247"/>
      <c r="VEF400" s="247"/>
      <c r="VEG400" s="247"/>
      <c r="VEH400" s="247"/>
      <c r="VEI400" s="247"/>
      <c r="VEJ400" s="247"/>
      <c r="VEK400" s="247"/>
      <c r="VEL400" s="247"/>
      <c r="VEM400" s="247"/>
      <c r="VEN400" s="247"/>
      <c r="VEO400" s="247"/>
      <c r="VEP400" s="247"/>
      <c r="VEQ400" s="247"/>
      <c r="VER400" s="247"/>
      <c r="VES400" s="247"/>
      <c r="VET400" s="247"/>
      <c r="VEU400" s="247"/>
      <c r="VEV400" s="247"/>
      <c r="VEW400" s="247"/>
      <c r="VEX400" s="247"/>
      <c r="VEY400" s="247"/>
      <c r="VEZ400" s="247"/>
      <c r="VFA400" s="247"/>
      <c r="VFB400" s="247"/>
      <c r="VFC400" s="247"/>
      <c r="VFD400" s="247"/>
      <c r="VFE400" s="247"/>
      <c r="VFF400" s="247"/>
      <c r="VFG400" s="247"/>
      <c r="VFH400" s="247"/>
      <c r="VFI400" s="247"/>
      <c r="VFJ400" s="247"/>
      <c r="VFK400" s="247"/>
      <c r="VFL400" s="247"/>
      <c r="VFM400" s="247"/>
      <c r="VFN400" s="247"/>
      <c r="VFO400" s="247"/>
      <c r="VFP400" s="247"/>
      <c r="VFQ400" s="247"/>
      <c r="VFR400" s="247"/>
      <c r="VFS400" s="247"/>
      <c r="VFT400" s="247"/>
      <c r="VFU400" s="247"/>
      <c r="VFV400" s="247"/>
      <c r="VFW400" s="247"/>
      <c r="VFX400" s="247"/>
      <c r="VFY400" s="247"/>
      <c r="VFZ400" s="247"/>
      <c r="VGA400" s="247"/>
      <c r="VGB400" s="247"/>
      <c r="VGC400" s="247"/>
      <c r="VGD400" s="247"/>
      <c r="VGE400" s="247"/>
      <c r="VGF400" s="247"/>
      <c r="VGG400" s="247"/>
      <c r="VGH400" s="247"/>
      <c r="VGI400" s="247"/>
      <c r="VGJ400" s="247"/>
      <c r="VGK400" s="247"/>
      <c r="VGL400" s="247"/>
      <c r="VGM400" s="247"/>
      <c r="VGN400" s="247"/>
      <c r="VGO400" s="247"/>
      <c r="VGP400" s="247"/>
      <c r="VGQ400" s="247"/>
      <c r="VGR400" s="247"/>
      <c r="VGS400" s="247"/>
      <c r="VGT400" s="247"/>
      <c r="VGU400" s="247"/>
      <c r="VGV400" s="247"/>
      <c r="VGW400" s="247"/>
      <c r="VGX400" s="247"/>
      <c r="VGY400" s="247"/>
      <c r="VGZ400" s="247"/>
      <c r="VHA400" s="247"/>
      <c r="VHB400" s="247"/>
      <c r="VHC400" s="247"/>
      <c r="VHD400" s="247"/>
      <c r="VHE400" s="247"/>
      <c r="VHF400" s="247"/>
      <c r="VHG400" s="247"/>
      <c r="VHH400" s="247"/>
      <c r="VHI400" s="247"/>
      <c r="VHJ400" s="247"/>
      <c r="VHK400" s="247"/>
      <c r="VHL400" s="247"/>
      <c r="VHM400" s="247"/>
      <c r="VHN400" s="247"/>
      <c r="VHO400" s="247"/>
      <c r="VHP400" s="247"/>
      <c r="VHQ400" s="247"/>
      <c r="VHR400" s="247"/>
      <c r="VHS400" s="247"/>
      <c r="VHT400" s="247"/>
      <c r="VHU400" s="247"/>
      <c r="VHV400" s="247"/>
      <c r="VHW400" s="247"/>
      <c r="VHX400" s="247"/>
      <c r="VHY400" s="247"/>
      <c r="VHZ400" s="247"/>
      <c r="VIA400" s="247"/>
      <c r="VIB400" s="247"/>
      <c r="VIC400" s="247"/>
      <c r="VID400" s="247"/>
      <c r="VIE400" s="247"/>
      <c r="VIF400" s="247"/>
      <c r="VIG400" s="247"/>
      <c r="VIH400" s="247"/>
      <c r="VII400" s="247"/>
      <c r="VIJ400" s="247"/>
      <c r="VIK400" s="247"/>
      <c r="VIL400" s="247"/>
      <c r="VIM400" s="247"/>
      <c r="VIN400" s="247"/>
      <c r="VIO400" s="247"/>
      <c r="VIP400" s="247"/>
      <c r="VIQ400" s="247"/>
      <c r="VIR400" s="247"/>
      <c r="VIS400" s="247"/>
      <c r="VIT400" s="247"/>
      <c r="VIU400" s="247"/>
      <c r="VIV400" s="247"/>
      <c r="VIW400" s="247"/>
      <c r="VIX400" s="247"/>
      <c r="VIY400" s="247"/>
      <c r="VIZ400" s="247"/>
      <c r="VJA400" s="247"/>
      <c r="VJB400" s="247"/>
      <c r="VJC400" s="247"/>
      <c r="VJD400" s="247"/>
      <c r="VJE400" s="247"/>
      <c r="VJF400" s="247"/>
      <c r="VJG400" s="247"/>
      <c r="VJH400" s="247"/>
      <c r="VJI400" s="247"/>
      <c r="VJJ400" s="247"/>
      <c r="VJK400" s="247"/>
      <c r="VJL400" s="247"/>
      <c r="VJM400" s="247"/>
      <c r="VJN400" s="247"/>
      <c r="VJO400" s="247"/>
      <c r="VJP400" s="247"/>
      <c r="VJQ400" s="247"/>
      <c r="VJR400" s="247"/>
      <c r="VJS400" s="247"/>
      <c r="VJT400" s="247"/>
      <c r="VJU400" s="247"/>
      <c r="VJV400" s="247"/>
      <c r="VJW400" s="247"/>
      <c r="VJX400" s="247"/>
      <c r="VJY400" s="247"/>
      <c r="VJZ400" s="247"/>
      <c r="VKA400" s="247"/>
      <c r="VKB400" s="247"/>
      <c r="VKC400" s="247"/>
      <c r="VKD400" s="247"/>
      <c r="VKE400" s="247"/>
      <c r="VKF400" s="247"/>
      <c r="VKG400" s="247"/>
      <c r="VKH400" s="247"/>
      <c r="VKI400" s="247"/>
      <c r="VKJ400" s="247"/>
      <c r="VKK400" s="247"/>
      <c r="VKL400" s="247"/>
      <c r="VKM400" s="247"/>
      <c r="VKN400" s="247"/>
      <c r="VKO400" s="247"/>
      <c r="VKP400" s="247"/>
      <c r="VKQ400" s="247"/>
      <c r="VKR400" s="247"/>
      <c r="VKS400" s="247"/>
      <c r="VKT400" s="247"/>
      <c r="VKU400" s="247"/>
      <c r="VKV400" s="247"/>
      <c r="VKW400" s="247"/>
      <c r="VKX400" s="247"/>
      <c r="VKY400" s="247"/>
      <c r="VKZ400" s="247"/>
      <c r="VLA400" s="247"/>
      <c r="VLB400" s="247"/>
      <c r="VLC400" s="247"/>
      <c r="VLD400" s="247"/>
      <c r="VLE400" s="247"/>
      <c r="VLF400" s="247"/>
      <c r="VLG400" s="247"/>
      <c r="VLH400" s="247"/>
      <c r="VLI400" s="247"/>
      <c r="VLJ400" s="247"/>
      <c r="VLK400" s="247"/>
      <c r="VLL400" s="247"/>
      <c r="VLM400" s="247"/>
      <c r="VLN400" s="247"/>
      <c r="VLO400" s="247"/>
      <c r="VLP400" s="247"/>
      <c r="VLQ400" s="247"/>
      <c r="VLR400" s="247"/>
      <c r="VLS400" s="247"/>
      <c r="VLT400" s="247"/>
      <c r="VLU400" s="247"/>
      <c r="VLV400" s="247"/>
      <c r="VLW400" s="247"/>
      <c r="VLX400" s="247"/>
      <c r="VLY400" s="247"/>
      <c r="VLZ400" s="247"/>
      <c r="VMA400" s="247"/>
      <c r="VMB400" s="247"/>
      <c r="VMC400" s="247"/>
      <c r="VMD400" s="247"/>
      <c r="VME400" s="247"/>
      <c r="VMF400" s="247"/>
      <c r="VMG400" s="247"/>
      <c r="VMH400" s="247"/>
      <c r="VMI400" s="247"/>
      <c r="VMJ400" s="247"/>
      <c r="VMK400" s="247"/>
      <c r="VML400" s="247"/>
      <c r="VMM400" s="247"/>
      <c r="VMN400" s="247"/>
      <c r="VMO400" s="247"/>
      <c r="VMP400" s="247"/>
      <c r="VMQ400" s="247"/>
      <c r="VMR400" s="247"/>
      <c r="VMS400" s="247"/>
      <c r="VMT400" s="247"/>
      <c r="VMU400" s="247"/>
      <c r="VMV400" s="247"/>
      <c r="VMW400" s="247"/>
      <c r="VMX400" s="247"/>
      <c r="VMY400" s="247"/>
      <c r="VMZ400" s="247"/>
      <c r="VNA400" s="247"/>
      <c r="VNB400" s="247"/>
      <c r="VNC400" s="247"/>
      <c r="VND400" s="247"/>
      <c r="VNE400" s="247"/>
      <c r="VNF400" s="247"/>
      <c r="VNG400" s="247"/>
      <c r="VNH400" s="247"/>
      <c r="VNI400" s="247"/>
      <c r="VNJ400" s="247"/>
      <c r="VNK400" s="247"/>
      <c r="VNL400" s="247"/>
      <c r="VNM400" s="247"/>
      <c r="VNN400" s="247"/>
      <c r="VNO400" s="247"/>
      <c r="VNP400" s="247"/>
      <c r="VNQ400" s="247"/>
      <c r="VNR400" s="247"/>
      <c r="VNS400" s="247"/>
      <c r="VNT400" s="247"/>
      <c r="VNU400" s="247"/>
      <c r="VNV400" s="247"/>
      <c r="VNW400" s="247"/>
      <c r="VNX400" s="247"/>
      <c r="VNY400" s="247"/>
      <c r="VNZ400" s="247"/>
      <c r="VOA400" s="247"/>
      <c r="VOB400" s="247"/>
      <c r="VOC400" s="247"/>
      <c r="VOD400" s="247"/>
      <c r="VOE400" s="247"/>
      <c r="VOF400" s="247"/>
      <c r="VOG400" s="247"/>
      <c r="VOH400" s="247"/>
      <c r="VOI400" s="247"/>
      <c r="VOJ400" s="247"/>
      <c r="VOK400" s="247"/>
      <c r="VOL400" s="247"/>
      <c r="VOM400" s="247"/>
      <c r="VON400" s="247"/>
      <c r="VOO400" s="247"/>
      <c r="VOP400" s="247"/>
      <c r="VOQ400" s="247"/>
      <c r="VOR400" s="247"/>
      <c r="VOS400" s="247"/>
      <c r="VOT400" s="247"/>
      <c r="VOU400" s="247"/>
      <c r="VOV400" s="247"/>
      <c r="VOW400" s="247"/>
      <c r="VOX400" s="247"/>
      <c r="VOY400" s="247"/>
      <c r="VOZ400" s="247"/>
      <c r="VPA400" s="247"/>
      <c r="VPB400" s="247"/>
      <c r="VPC400" s="247"/>
      <c r="VPD400" s="247"/>
      <c r="VPE400" s="247"/>
      <c r="VPF400" s="247"/>
      <c r="VPG400" s="247"/>
      <c r="VPH400" s="247"/>
      <c r="VPI400" s="247"/>
      <c r="VPJ400" s="247"/>
      <c r="VPK400" s="247"/>
      <c r="VPL400" s="247"/>
      <c r="VPM400" s="247"/>
      <c r="VPN400" s="247"/>
      <c r="VPO400" s="247"/>
      <c r="VPP400" s="247"/>
      <c r="VPQ400" s="247"/>
      <c r="VPR400" s="247"/>
      <c r="VPS400" s="247"/>
      <c r="VPT400" s="247"/>
      <c r="VPU400" s="247"/>
      <c r="VPV400" s="247"/>
      <c r="VPW400" s="247"/>
      <c r="VPX400" s="247"/>
      <c r="VPY400" s="247"/>
      <c r="VPZ400" s="247"/>
      <c r="VQA400" s="247"/>
      <c r="VQB400" s="247"/>
      <c r="VQC400" s="247"/>
      <c r="VQD400" s="247"/>
      <c r="VQE400" s="247"/>
      <c r="VQF400" s="247"/>
      <c r="VQG400" s="247"/>
      <c r="VQH400" s="247"/>
      <c r="VQI400" s="247"/>
      <c r="VQJ400" s="247"/>
      <c r="VQK400" s="247"/>
      <c r="VQL400" s="247"/>
      <c r="VQM400" s="247"/>
      <c r="VQN400" s="247"/>
      <c r="VQO400" s="247"/>
      <c r="VQP400" s="247"/>
      <c r="VQQ400" s="247"/>
      <c r="VQR400" s="247"/>
      <c r="VQS400" s="247"/>
      <c r="VQT400" s="247"/>
      <c r="VQU400" s="247"/>
      <c r="VQV400" s="247"/>
      <c r="VQW400" s="247"/>
      <c r="VQX400" s="247"/>
      <c r="VQY400" s="247"/>
      <c r="VQZ400" s="247"/>
      <c r="VRA400" s="247"/>
      <c r="VRB400" s="247"/>
      <c r="VRC400" s="247"/>
      <c r="VRD400" s="247"/>
      <c r="VRE400" s="247"/>
      <c r="VRF400" s="247"/>
      <c r="VRG400" s="247"/>
      <c r="VRH400" s="247"/>
      <c r="VRI400" s="247"/>
      <c r="VRJ400" s="247"/>
      <c r="VRK400" s="247"/>
      <c r="VRL400" s="247"/>
      <c r="VRM400" s="247"/>
      <c r="VRN400" s="247"/>
      <c r="VRO400" s="247"/>
      <c r="VRP400" s="247"/>
      <c r="VRQ400" s="247"/>
      <c r="VRR400" s="247"/>
      <c r="VRS400" s="247"/>
      <c r="VRT400" s="247"/>
      <c r="VRU400" s="247"/>
      <c r="VRV400" s="247"/>
      <c r="VRW400" s="247"/>
      <c r="VRX400" s="247"/>
      <c r="VRY400" s="247"/>
      <c r="VRZ400" s="247"/>
      <c r="VSA400" s="247"/>
      <c r="VSB400" s="247"/>
      <c r="VSC400" s="247"/>
      <c r="VSD400" s="247"/>
      <c r="VSE400" s="247"/>
      <c r="VSF400" s="247"/>
      <c r="VSG400" s="247"/>
      <c r="VSH400" s="247"/>
      <c r="VSI400" s="247"/>
      <c r="VSJ400" s="247"/>
      <c r="VSK400" s="247"/>
      <c r="VSL400" s="247"/>
      <c r="VSM400" s="247"/>
      <c r="VSN400" s="247"/>
      <c r="VSO400" s="247"/>
      <c r="VSP400" s="247"/>
      <c r="VSQ400" s="247"/>
      <c r="VSR400" s="247"/>
      <c r="VSS400" s="247"/>
      <c r="VST400" s="247"/>
      <c r="VSU400" s="247"/>
      <c r="VSV400" s="247"/>
      <c r="VSW400" s="247"/>
      <c r="VSX400" s="247"/>
      <c r="VSY400" s="247"/>
      <c r="VSZ400" s="247"/>
      <c r="VTA400" s="247"/>
      <c r="VTB400" s="247"/>
      <c r="VTC400" s="247"/>
      <c r="VTD400" s="247"/>
      <c r="VTE400" s="247"/>
      <c r="VTF400" s="247"/>
      <c r="VTG400" s="247"/>
      <c r="VTH400" s="247"/>
      <c r="VTI400" s="247"/>
      <c r="VTJ400" s="247"/>
      <c r="VTK400" s="247"/>
      <c r="VTL400" s="247"/>
      <c r="VTM400" s="247"/>
      <c r="VTN400" s="247"/>
      <c r="VTO400" s="247"/>
      <c r="VTP400" s="247"/>
      <c r="VTQ400" s="247"/>
      <c r="VTR400" s="247"/>
      <c r="VTS400" s="247"/>
      <c r="VTT400" s="247"/>
      <c r="VTU400" s="247"/>
      <c r="VTV400" s="247"/>
      <c r="VTW400" s="247"/>
      <c r="VTX400" s="247"/>
      <c r="VTY400" s="247"/>
      <c r="VTZ400" s="247"/>
      <c r="VUA400" s="247"/>
      <c r="VUB400" s="247"/>
      <c r="VUC400" s="247"/>
      <c r="VUD400" s="247"/>
      <c r="VUE400" s="247"/>
      <c r="VUF400" s="247"/>
      <c r="VUG400" s="247"/>
      <c r="VUH400" s="247"/>
      <c r="VUI400" s="247"/>
      <c r="VUJ400" s="247"/>
      <c r="VUK400" s="247"/>
      <c r="VUL400" s="247"/>
      <c r="VUM400" s="247"/>
      <c r="VUN400" s="247"/>
      <c r="VUO400" s="247"/>
      <c r="VUP400" s="247"/>
      <c r="VUQ400" s="247"/>
      <c r="VUR400" s="247"/>
      <c r="VUS400" s="247"/>
      <c r="VUT400" s="247"/>
      <c r="VUU400" s="247"/>
      <c r="VUV400" s="247"/>
      <c r="VUW400" s="247"/>
      <c r="VUX400" s="247"/>
      <c r="VUY400" s="247"/>
      <c r="VUZ400" s="247"/>
      <c r="VVA400" s="247"/>
      <c r="VVB400" s="247"/>
      <c r="VVC400" s="247"/>
      <c r="VVD400" s="247"/>
      <c r="VVE400" s="247"/>
      <c r="VVF400" s="247"/>
      <c r="VVG400" s="247"/>
      <c r="VVH400" s="247"/>
      <c r="VVI400" s="247"/>
      <c r="VVJ400" s="247"/>
      <c r="VVK400" s="247"/>
      <c r="VVL400" s="247"/>
      <c r="VVM400" s="247"/>
      <c r="VVN400" s="247"/>
      <c r="VVO400" s="247"/>
      <c r="VVP400" s="247"/>
      <c r="VVQ400" s="247"/>
      <c r="VVR400" s="247"/>
      <c r="VVS400" s="247"/>
      <c r="VVT400" s="247"/>
      <c r="VVU400" s="247"/>
      <c r="VVV400" s="247"/>
      <c r="VVW400" s="247"/>
      <c r="VVX400" s="247"/>
      <c r="VVY400" s="247"/>
      <c r="VVZ400" s="247"/>
      <c r="VWA400" s="247"/>
      <c r="VWB400" s="247"/>
      <c r="VWC400" s="247"/>
      <c r="VWD400" s="247"/>
      <c r="VWE400" s="247"/>
      <c r="VWF400" s="247"/>
      <c r="VWG400" s="247"/>
      <c r="VWH400" s="247"/>
      <c r="VWI400" s="247"/>
      <c r="VWJ400" s="247"/>
      <c r="VWK400" s="247"/>
      <c r="VWL400" s="247"/>
      <c r="VWM400" s="247"/>
      <c r="VWN400" s="247"/>
      <c r="VWO400" s="247"/>
      <c r="VWP400" s="247"/>
      <c r="VWQ400" s="247"/>
      <c r="VWR400" s="247"/>
      <c r="VWS400" s="247"/>
      <c r="VWT400" s="247"/>
      <c r="VWU400" s="247"/>
      <c r="VWV400" s="247"/>
      <c r="VWW400" s="247"/>
      <c r="VWX400" s="247"/>
      <c r="VWY400" s="247"/>
      <c r="VWZ400" s="247"/>
      <c r="VXA400" s="247"/>
      <c r="VXB400" s="247"/>
      <c r="VXC400" s="247"/>
      <c r="VXD400" s="247"/>
      <c r="VXE400" s="247"/>
      <c r="VXF400" s="247"/>
      <c r="VXG400" s="247"/>
      <c r="VXH400" s="247"/>
      <c r="VXI400" s="247"/>
      <c r="VXJ400" s="247"/>
      <c r="VXK400" s="247"/>
      <c r="VXL400" s="247"/>
      <c r="VXM400" s="247"/>
      <c r="VXN400" s="247"/>
      <c r="VXO400" s="247"/>
      <c r="VXP400" s="247"/>
      <c r="VXQ400" s="247"/>
      <c r="VXR400" s="247"/>
      <c r="VXS400" s="247"/>
      <c r="VXT400" s="247"/>
      <c r="VXU400" s="247"/>
      <c r="VXV400" s="247"/>
      <c r="VXW400" s="247"/>
      <c r="VXX400" s="247"/>
      <c r="VXY400" s="247"/>
      <c r="VXZ400" s="247"/>
      <c r="VYA400" s="247"/>
      <c r="VYB400" s="247"/>
      <c r="VYC400" s="247"/>
      <c r="VYD400" s="247"/>
      <c r="VYE400" s="247"/>
      <c r="VYF400" s="247"/>
      <c r="VYG400" s="247"/>
      <c r="VYH400" s="247"/>
      <c r="VYI400" s="247"/>
      <c r="VYJ400" s="247"/>
      <c r="VYK400" s="247"/>
      <c r="VYL400" s="247"/>
      <c r="VYM400" s="247"/>
      <c r="VYN400" s="247"/>
      <c r="VYO400" s="247"/>
      <c r="VYP400" s="247"/>
      <c r="VYQ400" s="247"/>
      <c r="VYR400" s="247"/>
      <c r="VYS400" s="247"/>
      <c r="VYT400" s="247"/>
      <c r="VYU400" s="247"/>
      <c r="VYV400" s="247"/>
      <c r="VYW400" s="247"/>
      <c r="VYX400" s="247"/>
      <c r="VYY400" s="247"/>
      <c r="VYZ400" s="247"/>
      <c r="VZA400" s="247"/>
      <c r="VZB400" s="247"/>
      <c r="VZC400" s="247"/>
      <c r="VZD400" s="247"/>
      <c r="VZE400" s="247"/>
      <c r="VZF400" s="247"/>
      <c r="VZG400" s="247"/>
      <c r="VZH400" s="247"/>
      <c r="VZI400" s="247"/>
      <c r="VZJ400" s="247"/>
      <c r="VZK400" s="247"/>
      <c r="VZL400" s="247"/>
      <c r="VZM400" s="247"/>
      <c r="VZN400" s="247"/>
      <c r="VZO400" s="247"/>
      <c r="VZP400" s="247"/>
      <c r="VZQ400" s="247"/>
      <c r="VZR400" s="247"/>
      <c r="VZS400" s="247"/>
      <c r="VZT400" s="247"/>
      <c r="VZU400" s="247"/>
      <c r="VZV400" s="247"/>
      <c r="VZW400" s="247"/>
      <c r="VZX400" s="247"/>
      <c r="VZY400" s="247"/>
      <c r="VZZ400" s="247"/>
      <c r="WAA400" s="247"/>
      <c r="WAB400" s="247"/>
      <c r="WAC400" s="247"/>
      <c r="WAD400" s="247"/>
      <c r="WAE400" s="247"/>
      <c r="WAF400" s="247"/>
      <c r="WAG400" s="247"/>
      <c r="WAH400" s="247"/>
      <c r="WAI400" s="247"/>
      <c r="WAJ400" s="247"/>
      <c r="WAK400" s="247"/>
      <c r="WAL400" s="247"/>
      <c r="WAM400" s="247"/>
      <c r="WAN400" s="247"/>
      <c r="WAO400" s="247"/>
      <c r="WAP400" s="247"/>
      <c r="WAQ400" s="247"/>
      <c r="WAR400" s="247"/>
      <c r="WAS400" s="247"/>
      <c r="WAT400" s="247"/>
      <c r="WAU400" s="247"/>
      <c r="WAV400" s="247"/>
      <c r="WAW400" s="247"/>
      <c r="WAX400" s="247"/>
      <c r="WAY400" s="247"/>
      <c r="WAZ400" s="247"/>
      <c r="WBA400" s="247"/>
      <c r="WBB400" s="247"/>
      <c r="WBC400" s="247"/>
      <c r="WBD400" s="247"/>
      <c r="WBE400" s="247"/>
      <c r="WBF400" s="247"/>
      <c r="WBG400" s="247"/>
      <c r="WBH400" s="247"/>
      <c r="WBI400" s="247"/>
      <c r="WBJ400" s="247"/>
      <c r="WBK400" s="247"/>
      <c r="WBL400" s="247"/>
      <c r="WBM400" s="247"/>
      <c r="WBN400" s="247"/>
      <c r="WBO400" s="247"/>
      <c r="WBP400" s="247"/>
      <c r="WBQ400" s="247"/>
      <c r="WBR400" s="247"/>
      <c r="WBS400" s="247"/>
      <c r="WBT400" s="247"/>
      <c r="WBU400" s="247"/>
      <c r="WBV400" s="247"/>
      <c r="WBW400" s="247"/>
      <c r="WBX400" s="247"/>
      <c r="WBY400" s="247"/>
      <c r="WBZ400" s="247"/>
      <c r="WCA400" s="247"/>
      <c r="WCB400" s="247"/>
      <c r="WCC400" s="247"/>
      <c r="WCD400" s="247"/>
      <c r="WCE400" s="247"/>
      <c r="WCF400" s="247"/>
      <c r="WCG400" s="247"/>
      <c r="WCH400" s="247"/>
      <c r="WCI400" s="247"/>
      <c r="WCJ400" s="247"/>
      <c r="WCK400" s="247"/>
      <c r="WCL400" s="247"/>
      <c r="WCM400" s="247"/>
      <c r="WCN400" s="247"/>
      <c r="WCO400" s="247"/>
      <c r="WCP400" s="247"/>
      <c r="WCQ400" s="247"/>
      <c r="WCR400" s="247"/>
      <c r="WCS400" s="247"/>
      <c r="WCT400" s="247"/>
      <c r="WCU400" s="247"/>
      <c r="WCV400" s="247"/>
      <c r="WCW400" s="247"/>
      <c r="WCX400" s="247"/>
      <c r="WCY400" s="247"/>
      <c r="WCZ400" s="247"/>
      <c r="WDA400" s="247"/>
      <c r="WDB400" s="247"/>
      <c r="WDC400" s="247"/>
      <c r="WDD400" s="247"/>
      <c r="WDE400" s="247"/>
      <c r="WDF400" s="247"/>
      <c r="WDG400" s="247"/>
      <c r="WDH400" s="247"/>
      <c r="WDI400" s="247"/>
      <c r="WDJ400" s="247"/>
      <c r="WDK400" s="247"/>
      <c r="WDL400" s="247"/>
      <c r="WDM400" s="247"/>
      <c r="WDN400" s="247"/>
      <c r="WDO400" s="247"/>
      <c r="WDP400" s="247"/>
      <c r="WDQ400" s="247"/>
      <c r="WDR400" s="247"/>
      <c r="WDS400" s="247"/>
      <c r="WDT400" s="247"/>
      <c r="WDU400" s="247"/>
      <c r="WDV400" s="247"/>
      <c r="WDW400" s="247"/>
      <c r="WDX400" s="247"/>
      <c r="WDY400" s="247"/>
      <c r="WDZ400" s="247"/>
      <c r="WEA400" s="247"/>
      <c r="WEB400" s="247"/>
      <c r="WEC400" s="247"/>
      <c r="WED400" s="247"/>
      <c r="WEE400" s="247"/>
      <c r="WEF400" s="247"/>
      <c r="WEG400" s="247"/>
      <c r="WEH400" s="247"/>
      <c r="WEI400" s="247"/>
      <c r="WEJ400" s="247"/>
      <c r="WEK400" s="247"/>
      <c r="WEL400" s="247"/>
      <c r="WEM400" s="247"/>
      <c r="WEN400" s="247"/>
      <c r="WEO400" s="247"/>
      <c r="WEP400" s="247"/>
      <c r="WEQ400" s="247"/>
      <c r="WER400" s="247"/>
      <c r="WES400" s="247"/>
      <c r="WET400" s="247"/>
      <c r="WEU400" s="247"/>
      <c r="WEV400" s="247"/>
      <c r="WEW400" s="247"/>
      <c r="WEX400" s="247"/>
      <c r="WEY400" s="247"/>
      <c r="WEZ400" s="247"/>
      <c r="WFA400" s="247"/>
      <c r="WFB400" s="247"/>
      <c r="WFC400" s="247"/>
      <c r="WFD400" s="247"/>
      <c r="WFE400" s="247"/>
      <c r="WFF400" s="247"/>
      <c r="WFG400" s="247"/>
      <c r="WFH400" s="247"/>
      <c r="WFI400" s="247"/>
      <c r="WFJ400" s="247"/>
      <c r="WFK400" s="247"/>
      <c r="WFL400" s="247"/>
      <c r="WFM400" s="247"/>
      <c r="WFN400" s="247"/>
      <c r="WFO400" s="247"/>
      <c r="WFP400" s="247"/>
      <c r="WFQ400" s="247"/>
      <c r="WFR400" s="247"/>
      <c r="WFS400" s="247"/>
      <c r="WFT400" s="247"/>
      <c r="WFU400" s="247"/>
      <c r="WFV400" s="247"/>
      <c r="WFW400" s="247"/>
      <c r="WFX400" s="247"/>
      <c r="WFY400" s="247"/>
      <c r="WFZ400" s="247"/>
      <c r="WGA400" s="247"/>
      <c r="WGB400" s="247"/>
      <c r="WGC400" s="247"/>
      <c r="WGD400" s="247"/>
      <c r="WGE400" s="247"/>
      <c r="WGF400" s="247"/>
      <c r="WGG400" s="247"/>
      <c r="WGH400" s="247"/>
      <c r="WGI400" s="247"/>
      <c r="WGJ400" s="247"/>
      <c r="WGK400" s="247"/>
      <c r="WGL400" s="247"/>
      <c r="WGM400" s="247"/>
      <c r="WGN400" s="247"/>
      <c r="WGO400" s="247"/>
      <c r="WGP400" s="247"/>
      <c r="WGQ400" s="247"/>
      <c r="WGR400" s="247"/>
      <c r="WGS400" s="247"/>
      <c r="WGT400" s="247"/>
      <c r="WGU400" s="247"/>
      <c r="WGV400" s="247"/>
      <c r="WGW400" s="247"/>
      <c r="WGX400" s="247"/>
      <c r="WGY400" s="247"/>
      <c r="WGZ400" s="247"/>
      <c r="WHA400" s="247"/>
      <c r="WHB400" s="247"/>
      <c r="WHC400" s="247"/>
      <c r="WHD400" s="247"/>
      <c r="WHE400" s="247"/>
      <c r="WHF400" s="247"/>
      <c r="WHG400" s="247"/>
      <c r="WHH400" s="247"/>
      <c r="WHI400" s="247"/>
      <c r="WHJ400" s="247"/>
      <c r="WHK400" s="247"/>
      <c r="WHL400" s="247"/>
      <c r="WHM400" s="247"/>
      <c r="WHN400" s="247"/>
      <c r="WHO400" s="247"/>
      <c r="WHP400" s="247"/>
      <c r="WHQ400" s="247"/>
      <c r="WHR400" s="247"/>
      <c r="WHS400" s="247"/>
      <c r="WHT400" s="247"/>
      <c r="WHU400" s="247"/>
      <c r="WHV400" s="247"/>
      <c r="WHW400" s="247"/>
      <c r="WHX400" s="247"/>
      <c r="WHY400" s="247"/>
      <c r="WHZ400" s="247"/>
      <c r="WIA400" s="247"/>
      <c r="WIB400" s="247"/>
      <c r="WIC400" s="247"/>
      <c r="WID400" s="247"/>
      <c r="WIE400" s="247"/>
      <c r="WIF400" s="247"/>
      <c r="WIG400" s="247"/>
      <c r="WIH400" s="247"/>
      <c r="WII400" s="247"/>
      <c r="WIJ400" s="247"/>
      <c r="WIK400" s="247"/>
      <c r="WIL400" s="247"/>
      <c r="WIM400" s="247"/>
      <c r="WIN400" s="247"/>
      <c r="WIO400" s="247"/>
      <c r="WIP400" s="247"/>
      <c r="WIQ400" s="247"/>
      <c r="WIR400" s="247"/>
      <c r="WIS400" s="247"/>
      <c r="WIT400" s="247"/>
      <c r="WIU400" s="247"/>
      <c r="WIV400" s="247"/>
      <c r="WIW400" s="247"/>
      <c r="WIX400" s="247"/>
      <c r="WIY400" s="247"/>
      <c r="WIZ400" s="247"/>
      <c r="WJA400" s="247"/>
      <c r="WJB400" s="247"/>
      <c r="WJC400" s="247"/>
      <c r="WJD400" s="247"/>
      <c r="WJE400" s="247"/>
      <c r="WJF400" s="247"/>
      <c r="WJG400" s="247"/>
      <c r="WJH400" s="247"/>
      <c r="WJI400" s="247"/>
      <c r="WJJ400" s="247"/>
      <c r="WJK400" s="247"/>
      <c r="WJL400" s="247"/>
      <c r="WJM400" s="247"/>
      <c r="WJN400" s="247"/>
      <c r="WJO400" s="247"/>
      <c r="WJP400" s="247"/>
      <c r="WJQ400" s="247"/>
      <c r="WJR400" s="247"/>
      <c r="WJS400" s="247"/>
      <c r="WJT400" s="247"/>
      <c r="WJU400" s="247"/>
      <c r="WJV400" s="247"/>
      <c r="WJW400" s="247"/>
      <c r="WJX400" s="247"/>
      <c r="WJY400" s="247"/>
      <c r="WJZ400" s="247"/>
      <c r="WKA400" s="247"/>
      <c r="WKB400" s="247"/>
      <c r="WKC400" s="247"/>
      <c r="WKD400" s="247"/>
      <c r="WKE400" s="247"/>
      <c r="WKF400" s="247"/>
      <c r="WKG400" s="247"/>
      <c r="WKH400" s="247"/>
      <c r="WKI400" s="247"/>
      <c r="WKJ400" s="247"/>
      <c r="WKK400" s="247"/>
      <c r="WKL400" s="247"/>
      <c r="WKM400" s="247"/>
      <c r="WKN400" s="247"/>
      <c r="WKO400" s="247"/>
      <c r="WKP400" s="247"/>
      <c r="WKQ400" s="247"/>
      <c r="WKR400" s="247"/>
      <c r="WKS400" s="247"/>
      <c r="WKT400" s="247"/>
      <c r="WKU400" s="247"/>
      <c r="WKV400" s="247"/>
      <c r="WKW400" s="247"/>
      <c r="WKX400" s="247"/>
      <c r="WKY400" s="247"/>
      <c r="WKZ400" s="247"/>
      <c r="WLA400" s="247"/>
      <c r="WLB400" s="247"/>
      <c r="WLC400" s="247"/>
      <c r="WLD400" s="247"/>
      <c r="WLE400" s="247"/>
      <c r="WLF400" s="247"/>
      <c r="WLG400" s="247"/>
      <c r="WLH400" s="247"/>
      <c r="WLI400" s="247"/>
      <c r="WLJ400" s="247"/>
      <c r="WLK400" s="247"/>
      <c r="WLL400" s="247"/>
      <c r="WLM400" s="247"/>
      <c r="WLN400" s="247"/>
      <c r="WLO400" s="247"/>
      <c r="WLP400" s="247"/>
      <c r="WLQ400" s="247"/>
      <c r="WLR400" s="247"/>
      <c r="WLS400" s="247"/>
      <c r="WLT400" s="247"/>
      <c r="WLU400" s="247"/>
      <c r="WLV400" s="247"/>
      <c r="WLW400" s="247"/>
      <c r="WLX400" s="247"/>
      <c r="WLY400" s="247"/>
      <c r="WLZ400" s="247"/>
      <c r="WMA400" s="247"/>
      <c r="WMB400" s="247"/>
      <c r="WMC400" s="247"/>
      <c r="WMD400" s="247"/>
      <c r="WME400" s="247"/>
      <c r="WMF400" s="247"/>
      <c r="WMG400" s="247"/>
      <c r="WMH400" s="247"/>
      <c r="WMI400" s="247"/>
      <c r="WMJ400" s="247"/>
      <c r="WMK400" s="247"/>
      <c r="WML400" s="247"/>
      <c r="WMM400" s="247"/>
      <c r="WMN400" s="247"/>
      <c r="WMO400" s="247"/>
      <c r="WMP400" s="247"/>
      <c r="WMQ400" s="247"/>
      <c r="WMR400" s="247"/>
      <c r="WMS400" s="247"/>
      <c r="WMT400" s="247"/>
      <c r="WMU400" s="247"/>
      <c r="WMV400" s="247"/>
      <c r="WMW400" s="247"/>
      <c r="WMX400" s="247"/>
      <c r="WMY400" s="247"/>
      <c r="WMZ400" s="247"/>
      <c r="WNA400" s="247"/>
      <c r="WNB400" s="247"/>
      <c r="WNC400" s="247"/>
      <c r="WND400" s="247"/>
      <c r="WNE400" s="247"/>
      <c r="WNF400" s="247"/>
      <c r="WNG400" s="247"/>
      <c r="WNH400" s="247"/>
      <c r="WNI400" s="247"/>
      <c r="WNJ400" s="247"/>
      <c r="WNK400" s="247"/>
      <c r="WNL400" s="247"/>
      <c r="WNM400" s="247"/>
      <c r="WNN400" s="247"/>
      <c r="WNO400" s="247"/>
      <c r="WNP400" s="247"/>
      <c r="WNQ400" s="247"/>
      <c r="WNR400" s="247"/>
      <c r="WNS400" s="247"/>
      <c r="WNT400" s="247"/>
      <c r="WNU400" s="247"/>
      <c r="WNV400" s="247"/>
      <c r="WNW400" s="247"/>
      <c r="WNX400" s="247"/>
      <c r="WNY400" s="247"/>
      <c r="WNZ400" s="247"/>
      <c r="WOA400" s="247"/>
      <c r="WOB400" s="247"/>
      <c r="WOC400" s="247"/>
      <c r="WOD400" s="247"/>
      <c r="WOE400" s="247"/>
      <c r="WOF400" s="247"/>
      <c r="WOG400" s="247"/>
      <c r="WOH400" s="247"/>
      <c r="WOI400" s="247"/>
      <c r="WOJ400" s="247"/>
      <c r="WOK400" s="247"/>
      <c r="WOL400" s="247"/>
      <c r="WOM400" s="247"/>
      <c r="WON400" s="247"/>
      <c r="WOO400" s="247"/>
      <c r="WOP400" s="247"/>
      <c r="WOQ400" s="247"/>
      <c r="WOR400" s="247"/>
      <c r="WOS400" s="247"/>
      <c r="WOT400" s="247"/>
      <c r="WOU400" s="247"/>
      <c r="WOV400" s="247"/>
      <c r="WOW400" s="247"/>
      <c r="WOX400" s="247"/>
      <c r="WOY400" s="247"/>
      <c r="WOZ400" s="247"/>
      <c r="WPA400" s="247"/>
      <c r="WPB400" s="247"/>
      <c r="WPC400" s="247"/>
      <c r="WPD400" s="247"/>
      <c r="WPE400" s="247"/>
      <c r="WPF400" s="247"/>
      <c r="WPG400" s="247"/>
      <c r="WPH400" s="247"/>
      <c r="WPI400" s="247"/>
      <c r="WPJ400" s="247"/>
      <c r="WPK400" s="247"/>
      <c r="WPL400" s="247"/>
      <c r="WPM400" s="247"/>
      <c r="WPN400" s="247"/>
      <c r="WPO400" s="247"/>
      <c r="WPP400" s="247"/>
      <c r="WPQ400" s="247"/>
      <c r="WPR400" s="247"/>
      <c r="WPS400" s="247"/>
      <c r="WPT400" s="247"/>
      <c r="WPU400" s="247"/>
      <c r="WPV400" s="247"/>
      <c r="WPW400" s="247"/>
      <c r="WPX400" s="247"/>
      <c r="WPY400" s="247"/>
      <c r="WPZ400" s="247"/>
      <c r="WQA400" s="247"/>
      <c r="WQB400" s="247"/>
      <c r="WQC400" s="247"/>
      <c r="WQD400" s="247"/>
      <c r="WQE400" s="247"/>
      <c r="WQF400" s="247"/>
      <c r="WQG400" s="247"/>
      <c r="WQH400" s="247"/>
      <c r="WQI400" s="247"/>
      <c r="WQJ400" s="247"/>
      <c r="WQK400" s="247"/>
      <c r="WQL400" s="247"/>
      <c r="WQM400" s="247"/>
      <c r="WQN400" s="247"/>
      <c r="WQO400" s="247"/>
      <c r="WQP400" s="247"/>
      <c r="WQQ400" s="247"/>
      <c r="WQR400" s="247"/>
      <c r="WQS400" s="247"/>
      <c r="WQT400" s="247"/>
      <c r="WQU400" s="247"/>
      <c r="WQV400" s="247"/>
      <c r="WQW400" s="247"/>
      <c r="WQX400" s="247"/>
      <c r="WQY400" s="247"/>
      <c r="WQZ400" s="247"/>
      <c r="WRA400" s="247"/>
      <c r="WRB400" s="247"/>
      <c r="WRC400" s="247"/>
      <c r="WRD400" s="247"/>
      <c r="WRE400" s="247"/>
      <c r="WRF400" s="247"/>
      <c r="WRG400" s="247"/>
      <c r="WRH400" s="247"/>
      <c r="WRI400" s="247"/>
      <c r="WRJ400" s="247"/>
      <c r="WRK400" s="247"/>
      <c r="WRL400" s="247"/>
      <c r="WRM400" s="247"/>
      <c r="WRN400" s="247"/>
      <c r="WRO400" s="247"/>
      <c r="WRP400" s="247"/>
      <c r="WRQ400" s="247"/>
      <c r="WRR400" s="247"/>
      <c r="WRS400" s="247"/>
      <c r="WRT400" s="247"/>
      <c r="WRU400" s="247"/>
      <c r="WRV400" s="247"/>
      <c r="WRW400" s="247"/>
      <c r="WRX400" s="247"/>
      <c r="WRY400" s="247"/>
      <c r="WRZ400" s="247"/>
      <c r="WSA400" s="247"/>
      <c r="WSB400" s="247"/>
      <c r="WSC400" s="247"/>
      <c r="WSD400" s="247"/>
      <c r="WSE400" s="247"/>
      <c r="WSF400" s="247"/>
      <c r="WSG400" s="247"/>
      <c r="WSH400" s="247"/>
      <c r="WSI400" s="247"/>
      <c r="WSJ400" s="247"/>
      <c r="WSK400" s="247"/>
      <c r="WSL400" s="247"/>
      <c r="WSM400" s="247"/>
      <c r="WSN400" s="247"/>
      <c r="WSO400" s="247"/>
      <c r="WSP400" s="247"/>
      <c r="WSQ400" s="247"/>
      <c r="WSR400" s="247"/>
      <c r="WSS400" s="247"/>
      <c r="WST400" s="247"/>
      <c r="WSU400" s="247"/>
      <c r="WSV400" s="247"/>
      <c r="WSW400" s="247"/>
      <c r="WSX400" s="247"/>
      <c r="WSY400" s="247"/>
      <c r="WSZ400" s="247"/>
      <c r="WTA400" s="247"/>
      <c r="WTB400" s="247"/>
      <c r="WTC400" s="247"/>
      <c r="WTD400" s="247"/>
      <c r="WTE400" s="247"/>
      <c r="WTF400" s="247"/>
      <c r="WTG400" s="247"/>
      <c r="WTH400" s="247"/>
      <c r="WTI400" s="247"/>
      <c r="WTJ400" s="247"/>
      <c r="WTK400" s="247"/>
      <c r="WTL400" s="247"/>
      <c r="WTM400" s="247"/>
      <c r="WTN400" s="247"/>
      <c r="WTO400" s="247"/>
      <c r="WTP400" s="247"/>
      <c r="WTQ400" s="247"/>
      <c r="WTR400" s="247"/>
      <c r="WTS400" s="247"/>
      <c r="WTT400" s="247"/>
      <c r="WTU400" s="247"/>
      <c r="WTV400" s="247"/>
      <c r="WTW400" s="247"/>
      <c r="WTX400" s="247"/>
      <c r="WTY400" s="247"/>
      <c r="WTZ400" s="247"/>
      <c r="WUA400" s="247"/>
      <c r="WUB400" s="247"/>
      <c r="WUC400" s="247"/>
      <c r="WUD400" s="247"/>
      <c r="WUE400" s="247"/>
      <c r="WUF400" s="247"/>
      <c r="WUG400" s="247"/>
      <c r="WUH400" s="247"/>
      <c r="WUI400" s="247"/>
      <c r="WUJ400" s="247"/>
      <c r="WUK400" s="247"/>
      <c r="WUL400" s="247"/>
      <c r="WUM400" s="247"/>
      <c r="WUN400" s="247"/>
      <c r="WUO400" s="247"/>
      <c r="WUP400" s="247"/>
      <c r="WUQ400" s="247"/>
      <c r="WUR400" s="247"/>
      <c r="WUS400" s="247"/>
      <c r="WUT400" s="247"/>
      <c r="WUU400" s="247"/>
      <c r="WUV400" s="247"/>
      <c r="WUW400" s="247"/>
      <c r="WUX400" s="247"/>
      <c r="WUY400" s="247"/>
      <c r="WUZ400" s="247"/>
      <c r="WVA400" s="247"/>
      <c r="WVB400" s="247"/>
      <c r="WVC400" s="247"/>
      <c r="WVD400" s="247"/>
      <c r="WVE400" s="247"/>
      <c r="WVF400" s="247"/>
      <c r="WVG400" s="247"/>
      <c r="WVH400" s="247"/>
      <c r="WVI400" s="247"/>
      <c r="WVJ400" s="247"/>
      <c r="WVK400" s="247"/>
      <c r="WVL400" s="247"/>
      <c r="WVM400" s="247"/>
      <c r="WVN400" s="247"/>
      <c r="WVO400" s="247"/>
      <c r="WVP400" s="247"/>
      <c r="WVQ400" s="247"/>
      <c r="WVR400" s="247"/>
      <c r="WVS400" s="247"/>
      <c r="WVT400" s="247"/>
      <c r="WVU400" s="247"/>
      <c r="WVV400" s="247"/>
      <c r="WVW400" s="247"/>
      <c r="WVX400" s="247"/>
      <c r="WVY400" s="247"/>
      <c r="WVZ400" s="247"/>
      <c r="WWA400" s="247"/>
      <c r="WWB400" s="247"/>
      <c r="WWC400" s="247"/>
      <c r="WWD400" s="247"/>
      <c r="WWE400" s="247"/>
      <c r="WWF400" s="247"/>
      <c r="WWG400" s="247"/>
      <c r="WWH400" s="247"/>
      <c r="WWI400" s="247"/>
      <c r="WWJ400" s="247"/>
      <c r="WWK400" s="247"/>
      <c r="WWL400" s="247"/>
      <c r="WWM400" s="247"/>
      <c r="WWN400" s="247"/>
      <c r="WWO400" s="247"/>
      <c r="WWP400" s="247"/>
      <c r="WWQ400" s="247"/>
      <c r="WWR400" s="247"/>
      <c r="WWS400" s="247"/>
      <c r="WWT400" s="247"/>
      <c r="WWU400" s="247"/>
      <c r="WWV400" s="247"/>
      <c r="WWW400" s="247"/>
      <c r="WWX400" s="247"/>
      <c r="WWY400" s="247"/>
      <c r="WWZ400" s="247"/>
      <c r="WXA400" s="247"/>
      <c r="WXB400" s="247"/>
      <c r="WXC400" s="247"/>
      <c r="WXD400" s="247"/>
      <c r="WXE400" s="247"/>
      <c r="WXF400" s="247"/>
      <c r="WXG400" s="247"/>
      <c r="WXH400" s="247"/>
      <c r="WXI400" s="247"/>
      <c r="WXJ400" s="247"/>
      <c r="WXK400" s="247"/>
      <c r="WXL400" s="247"/>
      <c r="WXM400" s="247"/>
      <c r="WXN400" s="247"/>
      <c r="WXO400" s="247"/>
      <c r="WXP400" s="247"/>
      <c r="WXQ400" s="247"/>
      <c r="WXR400" s="247"/>
      <c r="WXS400" s="247"/>
      <c r="WXT400" s="247"/>
      <c r="WXU400" s="247"/>
      <c r="WXV400" s="247"/>
      <c r="WXW400" s="247"/>
      <c r="WXX400" s="247"/>
      <c r="WXY400" s="247"/>
      <c r="WXZ400" s="247"/>
      <c r="WYA400" s="247"/>
      <c r="WYB400" s="247"/>
      <c r="WYC400" s="247"/>
      <c r="WYD400" s="247"/>
      <c r="WYE400" s="247"/>
      <c r="WYF400" s="247"/>
      <c r="WYG400" s="247"/>
      <c r="WYH400" s="247"/>
      <c r="WYI400" s="247"/>
      <c r="WYJ400" s="247"/>
      <c r="WYK400" s="247"/>
      <c r="WYL400" s="247"/>
      <c r="WYM400" s="247"/>
      <c r="WYN400" s="247"/>
      <c r="WYO400" s="247"/>
      <c r="WYP400" s="247"/>
      <c r="WYQ400" s="247"/>
      <c r="WYR400" s="247"/>
      <c r="WYS400" s="247"/>
      <c r="WYT400" s="247"/>
      <c r="WYU400" s="247"/>
      <c r="WYV400" s="247"/>
      <c r="WYW400" s="247"/>
      <c r="WYX400" s="247"/>
      <c r="WYY400" s="247"/>
      <c r="WYZ400" s="247"/>
      <c r="WZA400" s="247"/>
      <c r="WZB400" s="247"/>
      <c r="WZC400" s="247"/>
      <c r="WZD400" s="247"/>
      <c r="WZE400" s="247"/>
      <c r="WZF400" s="247"/>
      <c r="WZG400" s="247"/>
      <c r="WZH400" s="247"/>
      <c r="WZI400" s="247"/>
      <c r="WZJ400" s="247"/>
      <c r="WZK400" s="247"/>
      <c r="WZL400" s="247"/>
      <c r="WZM400" s="247"/>
      <c r="WZN400" s="247"/>
      <c r="WZO400" s="247"/>
      <c r="WZP400" s="247"/>
      <c r="WZQ400" s="247"/>
      <c r="WZR400" s="247"/>
      <c r="WZS400" s="247"/>
      <c r="WZT400" s="247"/>
      <c r="WZU400" s="247"/>
      <c r="WZV400" s="247"/>
      <c r="WZW400" s="247"/>
      <c r="WZX400" s="247"/>
      <c r="WZY400" s="247"/>
      <c r="WZZ400" s="247"/>
      <c r="XAA400" s="247"/>
      <c r="XAB400" s="247"/>
      <c r="XAC400" s="247"/>
      <c r="XAD400" s="247"/>
      <c r="XAE400" s="247"/>
      <c r="XAF400" s="247"/>
      <c r="XAG400" s="247"/>
      <c r="XAH400" s="247"/>
      <c r="XAI400" s="247"/>
      <c r="XAJ400" s="247"/>
      <c r="XAK400" s="247"/>
      <c r="XAL400" s="247"/>
      <c r="XAM400" s="247"/>
      <c r="XAN400" s="247"/>
      <c r="XAO400" s="247"/>
      <c r="XAP400" s="247"/>
      <c r="XAQ400" s="247"/>
      <c r="XAR400" s="247"/>
      <c r="XAS400" s="247"/>
      <c r="XAT400" s="247"/>
      <c r="XAU400" s="247"/>
      <c r="XAV400" s="247"/>
      <c r="XAW400" s="247"/>
      <c r="XAX400" s="247"/>
      <c r="XAY400" s="247"/>
      <c r="XAZ400" s="247"/>
      <c r="XBA400" s="247"/>
      <c r="XBB400" s="247"/>
      <c r="XBC400" s="247"/>
      <c r="XBD400" s="247"/>
      <c r="XBE400" s="247"/>
      <c r="XBF400" s="247"/>
      <c r="XBG400" s="247"/>
      <c r="XBH400" s="247"/>
      <c r="XBI400" s="247"/>
      <c r="XBJ400" s="247"/>
      <c r="XBK400" s="247"/>
      <c r="XBL400" s="247"/>
      <c r="XBM400" s="247"/>
      <c r="XBN400" s="247"/>
      <c r="XBO400" s="247"/>
      <c r="XBP400" s="247"/>
      <c r="XBQ400" s="247"/>
      <c r="XBR400" s="247"/>
      <c r="XBS400" s="247"/>
      <c r="XBT400" s="247"/>
      <c r="XBU400" s="247"/>
      <c r="XBV400" s="247"/>
      <c r="XBW400" s="247"/>
      <c r="XBX400" s="247"/>
      <c r="XBY400" s="247"/>
      <c r="XBZ400" s="247"/>
      <c r="XCA400" s="247"/>
      <c r="XCB400" s="247"/>
      <c r="XCC400" s="247"/>
      <c r="XCD400" s="247"/>
      <c r="XCE400" s="247"/>
      <c r="XCF400" s="247"/>
      <c r="XCG400" s="247"/>
      <c r="XCH400" s="247"/>
      <c r="XCI400" s="247"/>
      <c r="XCJ400" s="247"/>
      <c r="XCK400" s="247"/>
      <c r="XCL400" s="247"/>
      <c r="XCM400" s="247"/>
      <c r="XCN400" s="247"/>
      <c r="XCO400" s="247"/>
      <c r="XCP400" s="247"/>
      <c r="XCQ400" s="247"/>
      <c r="XCR400" s="247"/>
      <c r="XCS400" s="247"/>
      <c r="XCT400" s="247"/>
      <c r="XCU400" s="247"/>
      <c r="XCV400" s="247"/>
      <c r="XCW400" s="247"/>
      <c r="XCX400" s="247"/>
      <c r="XCY400" s="247"/>
      <c r="XCZ400" s="247"/>
      <c r="XDA400" s="247"/>
      <c r="XDB400" s="247"/>
      <c r="XDC400" s="247"/>
      <c r="XDD400" s="247"/>
      <c r="XDE400" s="247"/>
      <c r="XDF400" s="247"/>
      <c r="XDG400" s="247"/>
      <c r="XDH400" s="247"/>
      <c r="XDI400" s="247"/>
      <c r="XDJ400" s="247"/>
      <c r="XDK400" s="247"/>
      <c r="XDL400" s="247"/>
      <c r="XDM400" s="247"/>
      <c r="XDN400" s="247"/>
      <c r="XDO400" s="247"/>
      <c r="XDP400" s="247"/>
      <c r="XDQ400" s="247"/>
      <c r="XDR400" s="247"/>
      <c r="XDS400" s="247"/>
      <c r="XDT400" s="247"/>
      <c r="XDU400" s="247"/>
      <c r="XDV400" s="247"/>
      <c r="XDW400" s="247"/>
      <c r="XDX400" s="247"/>
      <c r="XDY400" s="247"/>
      <c r="XDZ400" s="247"/>
      <c r="XEA400" s="247"/>
      <c r="XEB400" s="247"/>
      <c r="XEC400" s="247"/>
      <c r="XED400" s="247"/>
      <c r="XEE400" s="247"/>
      <c r="XEF400" s="247"/>
      <c r="XEG400" s="247"/>
      <c r="XEH400" s="247"/>
      <c r="XEI400" s="247"/>
      <c r="XEJ400" s="247"/>
      <c r="XEK400" s="247"/>
      <c r="XEL400" s="247"/>
      <c r="XEM400" s="247"/>
      <c r="XEN400" s="247"/>
      <c r="XEO400" s="247"/>
      <c r="XEP400" s="247"/>
      <c r="XEQ400" s="247"/>
      <c r="XER400" s="247"/>
      <c r="XES400" s="247"/>
      <c r="XET400" s="247"/>
      <c r="XEU400" s="247"/>
      <c r="XEV400" s="247"/>
      <c r="XEW400" s="247"/>
      <c r="XEX400" s="247"/>
      <c r="XEY400" s="247"/>
      <c r="XEZ400" s="247"/>
      <c r="XFA400" s="247"/>
      <c r="XFB400" s="247"/>
      <c r="XFC400" s="247"/>
      <c r="XFD400" s="247"/>
    </row>
    <row r="401" spans="1:16384" ht="18" customHeight="1" x14ac:dyDescent="0.25">
      <c r="A401" s="301" t="str">
        <f t="shared" si="52"/>
        <v>2018年1月</v>
      </c>
      <c r="B401" s="332">
        <v>43109</v>
      </c>
      <c r="C401" s="333"/>
      <c r="D401" s="334" t="s">
        <v>617</v>
      </c>
      <c r="E401" s="305" t="str">
        <f t="shared" si="50"/>
        <v>A</v>
      </c>
      <c r="F401" s="305" t="str">
        <f t="shared" si="51"/>
        <v>B</v>
      </c>
      <c r="G401" s="347" t="s">
        <v>327</v>
      </c>
      <c r="H401" s="307" t="s">
        <v>328</v>
      </c>
      <c r="I401" s="307" t="s">
        <v>33</v>
      </c>
      <c r="J401" s="307"/>
      <c r="K401" s="308">
        <v>20180110002</v>
      </c>
      <c r="L401" s="336" t="s">
        <v>63</v>
      </c>
      <c r="M401" s="306" t="s">
        <v>213</v>
      </c>
      <c r="N401" s="306"/>
      <c r="O401" s="306" t="s">
        <v>65</v>
      </c>
      <c r="P401" s="308">
        <v>3</v>
      </c>
      <c r="Q401" s="309">
        <v>3</v>
      </c>
      <c r="R401" s="312">
        <v>18500</v>
      </c>
      <c r="S401" s="310">
        <f t="shared" si="48"/>
        <v>55500</v>
      </c>
      <c r="T401" s="311"/>
      <c r="U401" s="311">
        <f t="shared" si="45"/>
        <v>55500</v>
      </c>
      <c r="V401" s="451">
        <v>43111</v>
      </c>
      <c r="W401" s="452">
        <v>43112</v>
      </c>
      <c r="X401" s="308">
        <v>25</v>
      </c>
      <c r="Y401" s="313" t="s">
        <v>1115</v>
      </c>
      <c r="Z401" s="314">
        <v>480</v>
      </c>
      <c r="AA401" s="315">
        <v>180102809</v>
      </c>
      <c r="AB401" s="316" t="s">
        <v>1116</v>
      </c>
      <c r="AC401" s="317">
        <v>43113</v>
      </c>
      <c r="AD401" s="318">
        <f t="shared" si="46"/>
        <v>43161</v>
      </c>
      <c r="AE401" s="319">
        <f>IF(OR(G401=账期!$A$18,G401=账期!$A$20,G401=账期!$A$22,G401=账期!$A$24,G401=账期!$A$25,G401=账期!$A$27,G401=账期!$A$26,G401=账期!$A$28,G401=账期!$A$30,G401=账期!$A$32,G401=账期!$A$34,G401=账期!$A$35,G401=账期!$A$37,G401=账期!$A$39,G401=账期!$A$40,G401=账期!$A$41,G401=账期!$A$42,G401=账期!$A$43,G401=账期!$A$44,G401=账期!$A$45,G401=账期!$A$46,G401=账期!$A$48,G401=账期!$A$50,G401=账期!$A$51,G401=账期!$A$52,G401=账期!$A$53,G401=账期!$A$54,G401=账期!$A$56,G401=账期!$A$57,G401=账期!$A$58,G401=账期!$A$59,G401=账期!$A$60,G401=账期!$A$61,G401=账期!$A$62,G401=账期!$A$63,G401=账期!$A$64,G401=账期!$A$66,G401=账期!$A$67,G401=账期!$A$68,G401=账期!$A$70,G401=账期!$A$71),30,IF(OR(G401=账期!$A$74,G401=账期!$A$77,G401=账期!$A$76,G401=账期!$A$79,G401=账期!$A$80,G401=账期!$A$81,G401=账期!$A$83,G401=账期!$A$85,G401=账期!$A$87,G401=账期!$A$89,G401=账期!$A$91),60,IF(OR(G401=账期!$A$93,G401=账期!$A$94,G401=账期!$A$95,G401=账期!$A$96,G401=账期!$A$98,G401=账期!$A$99,G401=账期!$A$101,G401=账期!$A$102),90,0)))</f>
        <v>30</v>
      </c>
      <c r="AF401" s="319"/>
      <c r="AG401" s="306" t="s">
        <v>50</v>
      </c>
      <c r="AH401" s="319" t="str">
        <f t="shared" si="49"/>
        <v>徐绪盛</v>
      </c>
      <c r="AI401" s="321"/>
    </row>
    <row r="402" spans="1:16384" ht="18" customHeight="1" x14ac:dyDescent="0.25">
      <c r="A402" s="301" t="str">
        <f t="shared" si="52"/>
        <v>2017年12月</v>
      </c>
      <c r="B402" s="332">
        <v>43070</v>
      </c>
      <c r="C402" s="333"/>
      <c r="D402" s="334" t="s">
        <v>617</v>
      </c>
      <c r="E402" s="305" t="str">
        <f t="shared" si="50"/>
        <v>A</v>
      </c>
      <c r="F402" s="305" t="str">
        <f t="shared" si="51"/>
        <v>B</v>
      </c>
      <c r="G402" s="347" t="s">
        <v>327</v>
      </c>
      <c r="H402" s="307" t="s">
        <v>328</v>
      </c>
      <c r="I402" s="307" t="s">
        <v>33</v>
      </c>
      <c r="J402" s="307"/>
      <c r="K402" s="308" t="s">
        <v>1117</v>
      </c>
      <c r="L402" s="336" t="s">
        <v>63</v>
      </c>
      <c r="M402" s="306" t="s">
        <v>213</v>
      </c>
      <c r="N402" s="306"/>
      <c r="O402" s="306" t="s">
        <v>65</v>
      </c>
      <c r="P402" s="308">
        <v>0.5</v>
      </c>
      <c r="Q402" s="309">
        <v>0.5</v>
      </c>
      <c r="R402" s="286">
        <v>18500</v>
      </c>
      <c r="S402" s="310">
        <f t="shared" si="48"/>
        <v>9250</v>
      </c>
      <c r="T402" s="311"/>
      <c r="U402" s="311">
        <f t="shared" si="45"/>
        <v>9250</v>
      </c>
      <c r="V402" s="451">
        <v>43092</v>
      </c>
      <c r="W402" s="452">
        <v>43093</v>
      </c>
      <c r="X402" s="308">
        <v>25</v>
      </c>
      <c r="Y402" s="313" t="s">
        <v>1118</v>
      </c>
      <c r="Z402" s="314">
        <v>80</v>
      </c>
      <c r="AA402" s="315">
        <v>171220</v>
      </c>
      <c r="AB402" s="316" t="s">
        <v>1119</v>
      </c>
      <c r="AC402" s="320">
        <v>43132</v>
      </c>
      <c r="AD402" s="318">
        <f t="shared" si="46"/>
        <v>43189</v>
      </c>
      <c r="AE402" s="319">
        <v>30</v>
      </c>
      <c r="AF402" s="319"/>
      <c r="AG402" s="306" t="s">
        <v>50</v>
      </c>
      <c r="AH402" s="319" t="str">
        <f t="shared" si="49"/>
        <v>徐绪盛</v>
      </c>
      <c r="AI402" s="321"/>
    </row>
    <row r="403" spans="1:16384" ht="18" customHeight="1" x14ac:dyDescent="0.25">
      <c r="A403" s="301" t="str">
        <f t="shared" si="52"/>
        <v>2018年1月</v>
      </c>
      <c r="B403" s="332">
        <v>43113</v>
      </c>
      <c r="C403" s="333"/>
      <c r="D403" s="334" t="s">
        <v>617</v>
      </c>
      <c r="E403" s="305" t="str">
        <f t="shared" si="50"/>
        <v>A</v>
      </c>
      <c r="F403" s="305" t="str">
        <f t="shared" si="51"/>
        <v>B</v>
      </c>
      <c r="G403" s="347" t="s">
        <v>327</v>
      </c>
      <c r="H403" s="307" t="s">
        <v>328</v>
      </c>
      <c r="I403" s="307" t="s">
        <v>33</v>
      </c>
      <c r="J403" s="307"/>
      <c r="K403" s="308" t="s">
        <v>1117</v>
      </c>
      <c r="L403" s="336" t="s">
        <v>63</v>
      </c>
      <c r="M403" s="306" t="s">
        <v>213</v>
      </c>
      <c r="N403" s="306"/>
      <c r="O403" s="306" t="s">
        <v>65</v>
      </c>
      <c r="P403" s="308">
        <v>2</v>
      </c>
      <c r="Q403" s="309">
        <v>2</v>
      </c>
      <c r="R403" s="286">
        <v>18500</v>
      </c>
      <c r="S403" s="310">
        <f t="shared" si="48"/>
        <v>37000</v>
      </c>
      <c r="T403" s="311"/>
      <c r="U403" s="311">
        <f t="shared" si="45"/>
        <v>37000</v>
      </c>
      <c r="V403" s="451">
        <v>43115</v>
      </c>
      <c r="W403" s="452">
        <v>43116</v>
      </c>
      <c r="X403" s="308">
        <v>25</v>
      </c>
      <c r="Y403" s="313" t="s">
        <v>1120</v>
      </c>
      <c r="Z403" s="314">
        <v>320</v>
      </c>
      <c r="AA403" s="315">
        <v>180109</v>
      </c>
      <c r="AB403" s="316" t="s">
        <v>1121</v>
      </c>
      <c r="AC403" s="317">
        <v>43119</v>
      </c>
      <c r="AD403" s="318">
        <f t="shared" si="46"/>
        <v>43161</v>
      </c>
      <c r="AE403" s="319">
        <f>IF(OR(G403=账期!$A$18,G403=账期!$A$20,G403=账期!$A$22,G403=账期!$A$24,G403=账期!$A$25,G403=账期!$A$27,G403=账期!$A$26,G403=账期!$A$28,G403=账期!$A$30,G403=账期!$A$32,G403=账期!$A$34,G403=账期!$A$35,G403=账期!$A$37,G403=账期!$A$39,G403=账期!$A$40,G403=账期!$A$41,G403=账期!$A$42,G403=账期!$A$43,G403=账期!$A$44,G403=账期!$A$45,G403=账期!$A$46,G403=账期!$A$48,G403=账期!$A$50,G403=账期!$A$51,G403=账期!$A$52,G403=账期!$A$53,G403=账期!$A$54,G403=账期!$A$56,G403=账期!$A$57,G403=账期!$A$58,G403=账期!$A$59,G403=账期!$A$60,G403=账期!$A$61,G403=账期!$A$62,G403=账期!$A$63,G403=账期!$A$64,G403=账期!$A$66,G403=账期!$A$67,G403=账期!$A$68,G403=账期!$A$70,G403=账期!$A$71),30,IF(OR(G403=账期!$A$74,G403=账期!$A$77,G403=账期!$A$76,G403=账期!$A$79,G403=账期!$A$80,G403=账期!$A$81,G403=账期!$A$83,G403=账期!$A$85,G403=账期!$A$87,G403=账期!$A$89,G403=账期!$A$91),60,IF(OR(G403=账期!$A$93,G403=账期!$A$94,G403=账期!$A$95,G403=账期!$A$96,G403=账期!$A$98,G403=账期!$A$99,G403=账期!$A$101,G403=账期!$A$102),90,0)))</f>
        <v>30</v>
      </c>
      <c r="AF403" s="319"/>
      <c r="AG403" s="306" t="s">
        <v>50</v>
      </c>
      <c r="AH403" s="319" t="str">
        <f t="shared" si="49"/>
        <v>徐绪盛</v>
      </c>
      <c r="AI403" s="321"/>
    </row>
    <row r="404" spans="1:16384" ht="18" customHeight="1" x14ac:dyDescent="0.25">
      <c r="A404" s="301" t="str">
        <f t="shared" si="52"/>
        <v>2018年1月</v>
      </c>
      <c r="B404" s="332">
        <v>43115</v>
      </c>
      <c r="C404" s="333" t="s">
        <v>1074</v>
      </c>
      <c r="D404" s="334" t="s">
        <v>617</v>
      </c>
      <c r="E404" s="305" t="str">
        <f t="shared" si="50"/>
        <v>A</v>
      </c>
      <c r="F404" s="305" t="str">
        <f t="shared" si="51"/>
        <v>B</v>
      </c>
      <c r="G404" s="347" t="s">
        <v>327</v>
      </c>
      <c r="H404" s="307" t="s">
        <v>328</v>
      </c>
      <c r="I404" s="307" t="s">
        <v>33</v>
      </c>
      <c r="J404" s="307"/>
      <c r="K404" s="308" t="s">
        <v>1117</v>
      </c>
      <c r="L404" s="336" t="s">
        <v>63</v>
      </c>
      <c r="M404" s="306" t="s">
        <v>213</v>
      </c>
      <c r="N404" s="306"/>
      <c r="O404" s="306" t="s">
        <v>65</v>
      </c>
      <c r="P404" s="308">
        <v>1</v>
      </c>
      <c r="Q404" s="309">
        <v>1</v>
      </c>
      <c r="R404" s="286">
        <v>18500</v>
      </c>
      <c r="S404" s="310">
        <f t="shared" si="48"/>
        <v>18500</v>
      </c>
      <c r="T404" s="311"/>
      <c r="U404" s="311">
        <f t="shared" si="45"/>
        <v>18500</v>
      </c>
      <c r="V404" s="451">
        <v>43131</v>
      </c>
      <c r="W404" s="452">
        <v>43132</v>
      </c>
      <c r="X404" s="308">
        <v>25</v>
      </c>
      <c r="Y404" s="313" t="s">
        <v>2872</v>
      </c>
      <c r="Z404" s="314">
        <v>160</v>
      </c>
      <c r="AA404" s="315">
        <v>180120</v>
      </c>
      <c r="AB404" s="316" t="s">
        <v>3341</v>
      </c>
      <c r="AC404" s="317">
        <v>43134</v>
      </c>
      <c r="AD404" s="318">
        <f t="shared" si="46"/>
        <v>43189</v>
      </c>
      <c r="AE404" s="319">
        <f>IF(OR(G404=账期!$A$18,G404=账期!$A$20,G404=账期!$A$22,G404=账期!$A$24,G404=账期!$A$25,G404=账期!$A$27,G404=账期!$A$26,G404=账期!$A$28,G404=账期!$A$30,G404=账期!$A$32,G404=账期!$A$34,G404=账期!$A$35,G404=账期!$A$37,G404=账期!$A$39,G404=账期!$A$40,G404=账期!$A$41,G404=账期!$A$42,G404=账期!$A$43,G404=账期!$A$44,G404=账期!$A$45,G404=账期!$A$46,G404=账期!$A$48,G404=账期!$A$50,G404=账期!$A$51,G404=账期!$A$52,G404=账期!$A$53,G404=账期!$A$54,G404=账期!$A$56,G404=账期!$A$57,G404=账期!$A$58,G404=账期!$A$59,G404=账期!$A$60,G404=账期!$A$61,G404=账期!$A$62,G404=账期!$A$63,G404=账期!$A$64,G404=账期!$A$66,G404=账期!$A$67,G404=账期!$A$68,G404=账期!$A$70,G404=账期!$A$71),30,IF(OR(G404=账期!$A$74,G404=账期!$A$77,G404=账期!$A$76,G404=账期!$A$79,G404=账期!$A$80,G404=账期!$A$81,G404=账期!$A$83,G404=账期!$A$85,G404=账期!$A$87,G404=账期!$A$89,G404=账期!$A$91),60,IF(OR(G404=账期!$A$93,G404=账期!$A$94,G404=账期!$A$95,G404=账期!$A$96,G404=账期!$A$98,G404=账期!$A$99,G404=账期!$A$101,G404=账期!$A$102),90,0)))</f>
        <v>30</v>
      </c>
      <c r="AF404" s="319"/>
      <c r="AG404" s="306" t="s">
        <v>50</v>
      </c>
      <c r="AH404" s="319" t="str">
        <f t="shared" si="49"/>
        <v>徐绪盛</v>
      </c>
      <c r="AI404" s="321"/>
    </row>
    <row r="405" spans="1:16384" ht="18" customHeight="1" x14ac:dyDescent="0.25">
      <c r="A405" s="301" t="str">
        <f t="shared" si="52"/>
        <v>2018年1月</v>
      </c>
      <c r="B405" s="332">
        <v>43119</v>
      </c>
      <c r="C405" s="333"/>
      <c r="D405" s="334" t="s">
        <v>617</v>
      </c>
      <c r="E405" s="305" t="str">
        <f t="shared" si="50"/>
        <v>A</v>
      </c>
      <c r="F405" s="305" t="str">
        <f t="shared" si="51"/>
        <v>B</v>
      </c>
      <c r="G405" s="347" t="s">
        <v>327</v>
      </c>
      <c r="H405" s="307" t="str">
        <f>IF(G405="","",VLOOKUP(G405,下拉数据源!J:K,2,0))</f>
        <v>长飞光纤光缆（上海）有限公司</v>
      </c>
      <c r="I405" s="307" t="s">
        <v>33</v>
      </c>
      <c r="J405" s="307"/>
      <c r="K405" s="308" t="s">
        <v>111</v>
      </c>
      <c r="L405" s="336" t="s">
        <v>63</v>
      </c>
      <c r="M405" s="306" t="s">
        <v>343</v>
      </c>
      <c r="N405" s="306" t="s">
        <v>111</v>
      </c>
      <c r="O405" s="306" t="s">
        <v>65</v>
      </c>
      <c r="P405" s="308">
        <v>0.01</v>
      </c>
      <c r="Q405" s="309">
        <v>0.01</v>
      </c>
      <c r="R405" s="286">
        <v>0</v>
      </c>
      <c r="S405" s="310">
        <f t="shared" si="48"/>
        <v>0</v>
      </c>
      <c r="T405" s="311"/>
      <c r="U405" s="311">
        <f t="shared" si="45"/>
        <v>0</v>
      </c>
      <c r="V405" s="451">
        <v>43119</v>
      </c>
      <c r="W405" s="452">
        <v>43120</v>
      </c>
      <c r="X405" s="308">
        <v>10</v>
      </c>
      <c r="Y405" s="313" t="s">
        <v>1122</v>
      </c>
      <c r="Z405" s="314">
        <v>0</v>
      </c>
      <c r="AA405" s="315"/>
      <c r="AB405" s="316"/>
      <c r="AC405" s="317"/>
      <c r="AD405" s="318">
        <f t="shared" si="46"/>
        <v>61</v>
      </c>
      <c r="AE405" s="319">
        <f>IF(OR(G405=账期!$A$18,G405=账期!$A$20,G405=账期!$A$22,G405=账期!$A$24,G405=账期!$A$25,G405=账期!$A$27,G405=账期!$A$26,G405=账期!$A$28,G405=账期!$A$30,G405=账期!$A$32,G405=账期!$A$34,G405=账期!$A$35,G405=账期!$A$37,G405=账期!$A$39,G405=账期!$A$40,G405=账期!$A$41,G405=账期!$A$42,G405=账期!$A$43,G405=账期!$A$44,G405=账期!$A$45,G405=账期!$A$46,G405=账期!$A$48,G405=账期!$A$50,G405=账期!$A$51,G405=账期!$A$52,G405=账期!$A$53,G405=账期!$A$54,G405=账期!$A$56,G405=账期!$A$57,G405=账期!$A$58,G405=账期!$A$59,G405=账期!$A$60,G405=账期!$A$61,G405=账期!$A$62,G405=账期!$A$63,G405=账期!$A$64,G405=账期!$A$66,G405=账期!$A$67,G405=账期!$A$68,G405=账期!$A$70,G405=账期!$A$71),30,IF(OR(G405=账期!$A$74,G405=账期!$A$77,G405=账期!$A$76,G405=账期!$A$79,G405=账期!$A$80,G405=账期!$A$81,G405=账期!$A$83,G405=账期!$A$85,G405=账期!$A$87,G405=账期!$A$89,G405=账期!$A$91),60,IF(OR(G405=账期!$A$93,G405=账期!$A$94,G405=账期!$A$95,G405=账期!$A$96,G405=账期!$A$98,G405=账期!$A$99,G405=账期!$A$101,G405=账期!$A$102),90,0)))</f>
        <v>30</v>
      </c>
      <c r="AF405" s="319"/>
      <c r="AG405" s="306" t="s">
        <v>50</v>
      </c>
      <c r="AH405" s="319" t="str">
        <f t="shared" ref="AH405:AH436" si="53">IF(AG405="华东","徐绪盛",IF(AG405="华南","柯童柱",IF(AG405="华中","杭得利",IF(AG405="西南","张军",IF(AG405="华北","石浩宇","")))))</f>
        <v>徐绪盛</v>
      </c>
      <c r="AI405" s="321"/>
    </row>
    <row r="406" spans="1:16384" ht="18" customHeight="1" x14ac:dyDescent="0.25">
      <c r="A406" s="301" t="str">
        <f t="shared" si="52"/>
        <v>2018年1月</v>
      </c>
      <c r="B406" s="332">
        <v>43123</v>
      </c>
      <c r="C406" s="333"/>
      <c r="D406" s="334" t="s">
        <v>617</v>
      </c>
      <c r="E406" s="305" t="str">
        <f t="shared" si="50"/>
        <v>A</v>
      </c>
      <c r="F406" s="305" t="str">
        <f t="shared" si="51"/>
        <v>B</v>
      </c>
      <c r="G406" s="347" t="s">
        <v>327</v>
      </c>
      <c r="H406" s="307" t="str">
        <f>IF(G406="","",VLOOKUP(G406,下拉数据源!J:K,2,0))</f>
        <v>长飞光纤光缆（上海）有限公司</v>
      </c>
      <c r="I406" s="307" t="s">
        <v>33</v>
      </c>
      <c r="J406" s="307"/>
      <c r="K406" s="306" t="s">
        <v>111</v>
      </c>
      <c r="L406" s="336" t="s">
        <v>63</v>
      </c>
      <c r="M406" s="306" t="s">
        <v>343</v>
      </c>
      <c r="N406" s="306" t="s">
        <v>111</v>
      </c>
      <c r="O406" s="306" t="s">
        <v>65</v>
      </c>
      <c r="P406" s="308">
        <v>1.4999999999999999E-2</v>
      </c>
      <c r="Q406" s="309">
        <v>1.4999999999999999E-2</v>
      </c>
      <c r="R406" s="286">
        <v>0</v>
      </c>
      <c r="S406" s="310">
        <f t="shared" si="48"/>
        <v>0</v>
      </c>
      <c r="T406" s="311"/>
      <c r="U406" s="311">
        <f t="shared" ref="U406:U413" si="54">S406-T406</f>
        <v>0</v>
      </c>
      <c r="V406" s="451">
        <v>43123</v>
      </c>
      <c r="W406" s="452">
        <v>43124</v>
      </c>
      <c r="X406" s="308">
        <v>15</v>
      </c>
      <c r="Y406" s="313" t="s">
        <v>1108</v>
      </c>
      <c r="Z406" s="314">
        <v>2.4</v>
      </c>
      <c r="AA406" s="315"/>
      <c r="AB406" s="316"/>
      <c r="AC406" s="317"/>
      <c r="AD406" s="318">
        <f t="shared" ref="AD406:AD469" si="55">IF(AE406&gt;0,(DATE(YEAR(AC406),MONTH(AC406)+1,1)-1)+AE406,AC406)</f>
        <v>61</v>
      </c>
      <c r="AE406" s="319">
        <f>IF(OR(G406=账期!$A$18,G406=账期!$A$20,G406=账期!$A$22,G406=账期!$A$24,G406=账期!$A$25,G406=账期!$A$27,G406=账期!$A$26,G406=账期!$A$28,G406=账期!$A$30,G406=账期!$A$32,G406=账期!$A$34,G406=账期!$A$35,G406=账期!$A$37,G406=账期!$A$39,G406=账期!$A$40,G406=账期!$A$41,G406=账期!$A$42,G406=账期!$A$43,G406=账期!$A$44,G406=账期!$A$45,G406=账期!$A$46,G406=账期!$A$48,G406=账期!$A$50,G406=账期!$A$51,G406=账期!$A$52,G406=账期!$A$53,G406=账期!$A$54,G406=账期!$A$56,G406=账期!$A$57,G406=账期!$A$58,G406=账期!$A$59,G406=账期!$A$60,G406=账期!$A$61,G406=账期!$A$62,G406=账期!$A$63,G406=账期!$A$64,G406=账期!$A$66,G406=账期!$A$67,G406=账期!$A$68,G406=账期!$A$70,G406=账期!$A$71),30,IF(OR(G406=账期!$A$74,G406=账期!$A$77,G406=账期!$A$76,G406=账期!$A$79,G406=账期!$A$80,G406=账期!$A$81,G406=账期!$A$83,G406=账期!$A$85,G406=账期!$A$87,G406=账期!$A$89,G406=账期!$A$91),60,IF(OR(G406=账期!$A$93,G406=账期!$A$94,G406=账期!$A$95,G406=账期!$A$96,G406=账期!$A$98,G406=账期!$A$99,G406=账期!$A$101,G406=账期!$A$102),90,0)))</f>
        <v>30</v>
      </c>
      <c r="AF406" s="319"/>
      <c r="AG406" s="306" t="s">
        <v>50</v>
      </c>
      <c r="AH406" s="319" t="str">
        <f t="shared" si="53"/>
        <v>徐绪盛</v>
      </c>
      <c r="AI406" s="321"/>
    </row>
    <row r="407" spans="1:16384" ht="18" customHeight="1" x14ac:dyDescent="0.25">
      <c r="A407" s="301" t="str">
        <f t="shared" si="52"/>
        <v>2018年1月</v>
      </c>
      <c r="B407" s="302">
        <v>43104</v>
      </c>
      <c r="C407" s="333"/>
      <c r="D407" s="334" t="s">
        <v>617</v>
      </c>
      <c r="E407" s="305" t="str">
        <f t="shared" si="50"/>
        <v>A</v>
      </c>
      <c r="F407" s="305" t="str">
        <f t="shared" si="51"/>
        <v>B</v>
      </c>
      <c r="G407" s="347" t="s">
        <v>327</v>
      </c>
      <c r="H407" s="307" t="s">
        <v>328</v>
      </c>
      <c r="I407" s="307" t="s">
        <v>33</v>
      </c>
      <c r="J407" s="307"/>
      <c r="K407" s="308" t="s">
        <v>111</v>
      </c>
      <c r="L407" s="336" t="s">
        <v>63</v>
      </c>
      <c r="M407" s="306" t="s">
        <v>214</v>
      </c>
      <c r="N407" s="308" t="s">
        <v>111</v>
      </c>
      <c r="O407" s="306" t="s">
        <v>37</v>
      </c>
      <c r="P407" s="308">
        <v>1.4999999999999999E-2</v>
      </c>
      <c r="Q407" s="309">
        <v>1.4999999999999999E-2</v>
      </c>
      <c r="R407" s="286">
        <v>0</v>
      </c>
      <c r="S407" s="310">
        <f t="shared" si="48"/>
        <v>0</v>
      </c>
      <c r="T407" s="311"/>
      <c r="U407" s="311">
        <f t="shared" si="54"/>
        <v>0</v>
      </c>
      <c r="V407" s="451">
        <v>43104</v>
      </c>
      <c r="W407" s="452">
        <v>43105</v>
      </c>
      <c r="X407" s="308">
        <v>15</v>
      </c>
      <c r="Y407" s="313" t="s">
        <v>1123</v>
      </c>
      <c r="Z407" s="314">
        <v>2</v>
      </c>
      <c r="AA407" s="315">
        <v>171229</v>
      </c>
      <c r="AB407" s="316"/>
      <c r="AC407" s="317"/>
      <c r="AD407" s="318">
        <f t="shared" si="55"/>
        <v>61</v>
      </c>
      <c r="AE407" s="319">
        <f>IF(OR(G407=账期!$A$18,G407=账期!$A$20,G407=账期!$A$22,G407=账期!$A$24,G407=账期!$A$25,G407=账期!$A$27,G407=账期!$A$26,G407=账期!$A$28,G407=账期!$A$30,G407=账期!$A$32,G407=账期!$A$34,G407=账期!$A$35,G407=账期!$A$37,G407=账期!$A$39,G407=账期!$A$40,G407=账期!$A$41,G407=账期!$A$42,G407=账期!$A$43,G407=账期!$A$44,G407=账期!$A$45,G407=账期!$A$46,G407=账期!$A$48,G407=账期!$A$50,G407=账期!$A$51,G407=账期!$A$52,G407=账期!$A$53,G407=账期!$A$54,G407=账期!$A$56,G407=账期!$A$57,G407=账期!$A$58,G407=账期!$A$59,G407=账期!$A$60,G407=账期!$A$61,G407=账期!$A$62,G407=账期!$A$63,G407=账期!$A$64,G407=账期!$A$66,G407=账期!$A$67,G407=账期!$A$68,G407=账期!$A$70,G407=账期!$A$71),30,IF(OR(G407=账期!$A$74,G407=账期!$A$77,G407=账期!$A$76,G407=账期!$A$79,G407=账期!$A$80,G407=账期!$A$81,G407=账期!$A$83,G407=账期!$A$85,G407=账期!$A$87,G407=账期!$A$89,G407=账期!$A$91),60,IF(OR(G407=账期!$A$93,G407=账期!$A$94,G407=账期!$A$95,G407=账期!$A$96,G407=账期!$A$98,G407=账期!$A$99,G407=账期!$A$101,G407=账期!$A$102),90,0)))</f>
        <v>30</v>
      </c>
      <c r="AF407" s="319"/>
      <c r="AG407" s="306" t="s">
        <v>50</v>
      </c>
      <c r="AH407" s="319" t="str">
        <f t="shared" si="53"/>
        <v>徐绪盛</v>
      </c>
      <c r="AI407" s="321"/>
    </row>
    <row r="408" spans="1:16384" ht="18" customHeight="1" x14ac:dyDescent="0.25">
      <c r="A408" s="301" t="str">
        <f t="shared" si="52"/>
        <v>2018年1月</v>
      </c>
      <c r="B408" s="302">
        <v>43123</v>
      </c>
      <c r="C408" s="333"/>
      <c r="D408" s="334" t="s">
        <v>617</v>
      </c>
      <c r="E408" s="305" t="str">
        <f t="shared" si="50"/>
        <v>A</v>
      </c>
      <c r="F408" s="305" t="str">
        <f t="shared" si="51"/>
        <v>B</v>
      </c>
      <c r="G408" s="347" t="s">
        <v>327</v>
      </c>
      <c r="H408" s="307" t="str">
        <f>IF(G408="","",VLOOKUP(G408,下拉数据源!J:K,2,0))</f>
        <v>长飞光纤光缆（上海）有限公司</v>
      </c>
      <c r="I408" s="307" t="s">
        <v>33</v>
      </c>
      <c r="J408" s="307"/>
      <c r="K408" s="306" t="s">
        <v>111</v>
      </c>
      <c r="L408" s="336" t="s">
        <v>63</v>
      </c>
      <c r="M408" s="306" t="s">
        <v>214</v>
      </c>
      <c r="N408" s="306" t="s">
        <v>111</v>
      </c>
      <c r="O408" s="306" t="s">
        <v>65</v>
      </c>
      <c r="P408" s="308">
        <v>2.5000000000000001E-2</v>
      </c>
      <c r="Q408" s="309">
        <v>2.5000000000000001E-2</v>
      </c>
      <c r="R408" s="286">
        <v>0</v>
      </c>
      <c r="S408" s="310">
        <f t="shared" si="48"/>
        <v>0</v>
      </c>
      <c r="T408" s="311"/>
      <c r="U408" s="311">
        <f t="shared" si="54"/>
        <v>0</v>
      </c>
      <c r="V408" s="451">
        <v>43123</v>
      </c>
      <c r="W408" s="452">
        <v>43124</v>
      </c>
      <c r="X408" s="308">
        <v>25</v>
      </c>
      <c r="Y408" s="313" t="s">
        <v>1108</v>
      </c>
      <c r="Z408" s="314">
        <v>4</v>
      </c>
      <c r="AA408" s="315"/>
      <c r="AB408" s="316"/>
      <c r="AC408" s="317"/>
      <c r="AD408" s="318">
        <f t="shared" si="55"/>
        <v>61</v>
      </c>
      <c r="AE408" s="319">
        <f>IF(OR(G408=账期!$A$18,G408=账期!$A$20,G408=账期!$A$22,G408=账期!$A$24,G408=账期!$A$25,G408=账期!$A$27,G408=账期!$A$26,G408=账期!$A$28,G408=账期!$A$30,G408=账期!$A$32,G408=账期!$A$34,G408=账期!$A$35,G408=账期!$A$37,G408=账期!$A$39,G408=账期!$A$40,G408=账期!$A$41,G408=账期!$A$42,G408=账期!$A$43,G408=账期!$A$44,G408=账期!$A$45,G408=账期!$A$46,G408=账期!$A$48,G408=账期!$A$50,G408=账期!$A$51,G408=账期!$A$52,G408=账期!$A$53,G408=账期!$A$54,G408=账期!$A$56,G408=账期!$A$57,G408=账期!$A$58,G408=账期!$A$59,G408=账期!$A$60,G408=账期!$A$61,G408=账期!$A$62,G408=账期!$A$63,G408=账期!$A$64,G408=账期!$A$66,G408=账期!$A$67,G408=账期!$A$68,G408=账期!$A$70,G408=账期!$A$71),30,IF(OR(G408=账期!$A$74,G408=账期!$A$77,G408=账期!$A$76,G408=账期!$A$79,G408=账期!$A$80,G408=账期!$A$81,G408=账期!$A$83,G408=账期!$A$85,G408=账期!$A$87,G408=账期!$A$89,G408=账期!$A$91),60,IF(OR(G408=账期!$A$93,G408=账期!$A$94,G408=账期!$A$95,G408=账期!$A$96,G408=账期!$A$98,G408=账期!$A$99,G408=账期!$A$101,G408=账期!$A$102),90,0)))</f>
        <v>30</v>
      </c>
      <c r="AF408" s="319"/>
      <c r="AG408" s="306" t="s">
        <v>50</v>
      </c>
      <c r="AH408" s="319" t="str">
        <f t="shared" si="53"/>
        <v>徐绪盛</v>
      </c>
      <c r="AI408" s="321"/>
    </row>
    <row r="409" spans="1:16384" ht="18" customHeight="1" x14ac:dyDescent="0.25">
      <c r="A409" s="301" t="str">
        <f t="shared" si="52"/>
        <v>2018年1月</v>
      </c>
      <c r="B409" s="302">
        <v>43108</v>
      </c>
      <c r="C409" s="333"/>
      <c r="D409" s="334" t="s">
        <v>617</v>
      </c>
      <c r="E409" s="305" t="str">
        <f t="shared" si="50"/>
        <v>A</v>
      </c>
      <c r="F409" s="305" t="str">
        <f t="shared" si="51"/>
        <v>B</v>
      </c>
      <c r="G409" s="347" t="s">
        <v>327</v>
      </c>
      <c r="H409" s="307" t="s">
        <v>328</v>
      </c>
      <c r="I409" s="307" t="s">
        <v>185</v>
      </c>
      <c r="J409" s="307"/>
      <c r="K409" s="308">
        <v>20180105002</v>
      </c>
      <c r="L409" s="336" t="s">
        <v>63</v>
      </c>
      <c r="M409" s="306" t="s">
        <v>64</v>
      </c>
      <c r="N409" s="308"/>
      <c r="O409" s="306" t="s">
        <v>37</v>
      </c>
      <c r="P409" s="308">
        <v>3</v>
      </c>
      <c r="Q409" s="309">
        <v>3</v>
      </c>
      <c r="R409" s="286">
        <v>12300</v>
      </c>
      <c r="S409" s="310">
        <f t="shared" si="48"/>
        <v>36900</v>
      </c>
      <c r="T409" s="311"/>
      <c r="U409" s="311">
        <f t="shared" si="54"/>
        <v>36900</v>
      </c>
      <c r="V409" s="451">
        <v>43108</v>
      </c>
      <c r="W409" s="452">
        <v>43108</v>
      </c>
      <c r="X409" s="308">
        <v>25</v>
      </c>
      <c r="Y409" s="313" t="s">
        <v>1124</v>
      </c>
      <c r="Z409" s="314">
        <v>0</v>
      </c>
      <c r="AA409" s="315"/>
      <c r="AB409" s="316" t="s">
        <v>1125</v>
      </c>
      <c r="AC409" s="317">
        <v>43113</v>
      </c>
      <c r="AD409" s="318">
        <f t="shared" si="55"/>
        <v>43161</v>
      </c>
      <c r="AE409" s="319">
        <f>IF(OR(G409=账期!$A$18,G409=账期!$A$20,G409=账期!$A$22,G409=账期!$A$24,G409=账期!$A$25,G409=账期!$A$27,G409=账期!$A$26,G409=账期!$A$28,G409=账期!$A$30,G409=账期!$A$32,G409=账期!$A$34,G409=账期!$A$35,G409=账期!$A$37,G409=账期!$A$39,G409=账期!$A$40,G409=账期!$A$41,G409=账期!$A$42,G409=账期!$A$43,G409=账期!$A$44,G409=账期!$A$45,G409=账期!$A$46,G409=账期!$A$48,G409=账期!$A$50,G409=账期!$A$51,G409=账期!$A$52,G409=账期!$A$53,G409=账期!$A$54,G409=账期!$A$56,G409=账期!$A$57,G409=账期!$A$58,G409=账期!$A$59,G409=账期!$A$60,G409=账期!$A$61,G409=账期!$A$62,G409=账期!$A$63,G409=账期!$A$64,G409=账期!$A$66,G409=账期!$A$67,G409=账期!$A$68,G409=账期!$A$70,G409=账期!$A$71),30,IF(OR(G409=账期!$A$74,G409=账期!$A$77,G409=账期!$A$76,G409=账期!$A$79,G409=账期!$A$80,G409=账期!$A$81,G409=账期!$A$83,G409=账期!$A$85,G409=账期!$A$87,G409=账期!$A$89,G409=账期!$A$91),60,IF(OR(G409=账期!$A$93,G409=账期!$A$94,G409=账期!$A$95,G409=账期!$A$96,G409=账期!$A$98,G409=账期!$A$99,G409=账期!$A$101,G409=账期!$A$102),90,0)))</f>
        <v>30</v>
      </c>
      <c r="AF409" s="319"/>
      <c r="AG409" s="306" t="s">
        <v>50</v>
      </c>
      <c r="AH409" s="319" t="str">
        <f t="shared" si="53"/>
        <v>徐绪盛</v>
      </c>
      <c r="AI409" s="321"/>
      <c r="XFC409" s="331"/>
      <c r="XFD409" s="331"/>
    </row>
    <row r="410" spans="1:16384" s="243" customFormat="1" ht="18" customHeight="1" x14ac:dyDescent="0.25">
      <c r="A410" s="301" t="str">
        <f t="shared" si="52"/>
        <v>2018年1月</v>
      </c>
      <c r="B410" s="302">
        <v>43111</v>
      </c>
      <c r="C410" s="333"/>
      <c r="D410" s="334" t="s">
        <v>617</v>
      </c>
      <c r="E410" s="305" t="str">
        <f t="shared" si="50"/>
        <v>A</v>
      </c>
      <c r="F410" s="305" t="str">
        <f t="shared" si="51"/>
        <v>B</v>
      </c>
      <c r="G410" s="347" t="s">
        <v>327</v>
      </c>
      <c r="H410" s="307" t="s">
        <v>328</v>
      </c>
      <c r="I410" s="307" t="s">
        <v>33</v>
      </c>
      <c r="J410" s="307"/>
      <c r="K410" s="308">
        <v>20180111004</v>
      </c>
      <c r="L410" s="336" t="s">
        <v>63</v>
      </c>
      <c r="M410" s="306" t="s">
        <v>64</v>
      </c>
      <c r="N410" s="306"/>
      <c r="O410" s="306" t="s">
        <v>37</v>
      </c>
      <c r="P410" s="308">
        <v>3</v>
      </c>
      <c r="Q410" s="309">
        <v>3</v>
      </c>
      <c r="R410" s="286">
        <v>12300</v>
      </c>
      <c r="S410" s="310">
        <f t="shared" si="48"/>
        <v>36900</v>
      </c>
      <c r="T410" s="311"/>
      <c r="U410" s="311">
        <f t="shared" si="54"/>
        <v>36900</v>
      </c>
      <c r="V410" s="451">
        <v>43112</v>
      </c>
      <c r="W410" s="452">
        <v>43113</v>
      </c>
      <c r="X410" s="308">
        <v>25</v>
      </c>
      <c r="Y410" s="313" t="s">
        <v>1126</v>
      </c>
      <c r="Z410" s="314">
        <v>480</v>
      </c>
      <c r="AA410" s="315">
        <v>180111</v>
      </c>
      <c r="AB410" s="316" t="s">
        <v>1072</v>
      </c>
      <c r="AC410" s="317">
        <v>43119</v>
      </c>
      <c r="AD410" s="318">
        <f t="shared" si="55"/>
        <v>43161</v>
      </c>
      <c r="AE410" s="319">
        <f>IF(OR(G410=账期!$A$18,G410=账期!$A$20,G410=账期!$A$22,G410=账期!$A$24,G410=账期!$A$25,G410=账期!$A$27,G410=账期!$A$26,G410=账期!$A$28,G410=账期!$A$30,G410=账期!$A$32,G410=账期!$A$34,G410=账期!$A$35,G410=账期!$A$37,G410=账期!$A$39,G410=账期!$A$40,G410=账期!$A$41,G410=账期!$A$42,G410=账期!$A$43,G410=账期!$A$44,G410=账期!$A$45,G410=账期!$A$46,G410=账期!$A$48,G410=账期!$A$50,G410=账期!$A$51,G410=账期!$A$52,G410=账期!$A$53,G410=账期!$A$54,G410=账期!$A$56,G410=账期!$A$57,G410=账期!$A$58,G410=账期!$A$59,G410=账期!$A$60,G410=账期!$A$61,G410=账期!$A$62,G410=账期!$A$63,G410=账期!$A$64,G410=账期!$A$66,G410=账期!$A$67,G410=账期!$A$68,G410=账期!$A$70,G410=账期!$A$71),30,IF(OR(G410=账期!$A$74,G410=账期!$A$77,G410=账期!$A$76,G410=账期!$A$79,G410=账期!$A$80,G410=账期!$A$81,G410=账期!$A$83,G410=账期!$A$85,G410=账期!$A$87,G410=账期!$A$89,G410=账期!$A$91),60,IF(OR(G410=账期!$A$93,G410=账期!$A$94,G410=账期!$A$95,G410=账期!$A$96,G410=账期!$A$98,G410=账期!$A$99,G410=账期!$A$101,G410=账期!$A$102),90,0)))</f>
        <v>30</v>
      </c>
      <c r="AF410" s="319"/>
      <c r="AG410" s="306" t="s">
        <v>50</v>
      </c>
      <c r="AH410" s="319" t="str">
        <f t="shared" si="53"/>
        <v>徐绪盛</v>
      </c>
      <c r="AI410" s="321"/>
      <c r="AJ410" s="247"/>
      <c r="AK410" s="247"/>
      <c r="AL410" s="247"/>
      <c r="AM410" s="247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47"/>
      <c r="AY410" s="247"/>
      <c r="AZ410" s="247"/>
      <c r="BA410" s="247"/>
      <c r="BB410" s="247"/>
      <c r="BC410" s="247"/>
      <c r="BD410" s="247"/>
      <c r="BE410" s="247"/>
      <c r="BF410" s="247"/>
      <c r="BG410" s="247"/>
      <c r="BH410" s="247"/>
      <c r="BI410" s="247"/>
      <c r="BJ410" s="247"/>
      <c r="BK410" s="247"/>
      <c r="BL410" s="247"/>
      <c r="BM410" s="247"/>
      <c r="BN410" s="247"/>
      <c r="BO410" s="247"/>
      <c r="BP410" s="247"/>
      <c r="BQ410" s="247"/>
      <c r="BR410" s="247"/>
      <c r="BS410" s="247"/>
      <c r="BT410" s="247"/>
      <c r="BU410" s="247"/>
      <c r="BV410" s="247"/>
      <c r="BW410" s="247"/>
      <c r="BX410" s="247"/>
      <c r="BY410" s="247"/>
      <c r="BZ410" s="247"/>
      <c r="CA410" s="247"/>
      <c r="CB410" s="247"/>
      <c r="CC410" s="247"/>
      <c r="CD410" s="247"/>
      <c r="CE410" s="247"/>
      <c r="CF410" s="247"/>
      <c r="CG410" s="247"/>
      <c r="CH410" s="247"/>
      <c r="CI410" s="247"/>
      <c r="CJ410" s="247"/>
      <c r="CK410" s="247"/>
      <c r="CL410" s="247"/>
      <c r="CM410" s="247"/>
      <c r="CN410" s="247"/>
      <c r="CO410" s="247"/>
      <c r="CP410" s="247"/>
      <c r="CQ410" s="247"/>
      <c r="CR410" s="247"/>
      <c r="CS410" s="247"/>
      <c r="CT410" s="247"/>
      <c r="CU410" s="247"/>
      <c r="CV410" s="247"/>
      <c r="CW410" s="247"/>
      <c r="CX410" s="247"/>
      <c r="CY410" s="247"/>
      <c r="CZ410" s="247"/>
      <c r="DA410" s="247"/>
      <c r="DB410" s="247"/>
      <c r="DC410" s="247"/>
      <c r="DD410" s="247"/>
      <c r="DE410" s="247"/>
      <c r="DF410" s="247"/>
      <c r="DG410" s="247"/>
      <c r="DH410" s="247"/>
      <c r="DI410" s="247"/>
      <c r="DJ410" s="247"/>
      <c r="DK410" s="247"/>
      <c r="DL410" s="247"/>
      <c r="DM410" s="247"/>
      <c r="DN410" s="247"/>
      <c r="DO410" s="247"/>
      <c r="DP410" s="247"/>
      <c r="DQ410" s="247"/>
      <c r="DR410" s="247"/>
      <c r="DS410" s="247"/>
      <c r="DT410" s="247"/>
      <c r="DU410" s="247"/>
      <c r="DV410" s="247"/>
      <c r="DW410" s="247"/>
      <c r="DX410" s="247"/>
      <c r="DY410" s="247"/>
      <c r="DZ410" s="247"/>
      <c r="EA410" s="247"/>
      <c r="EB410" s="247"/>
      <c r="EC410" s="247"/>
      <c r="ED410" s="247"/>
      <c r="EE410" s="247"/>
      <c r="EF410" s="247"/>
      <c r="EG410" s="247"/>
      <c r="EH410" s="247"/>
      <c r="EI410" s="247"/>
      <c r="EJ410" s="247"/>
      <c r="EK410" s="247"/>
      <c r="EL410" s="247"/>
      <c r="EM410" s="247"/>
      <c r="EN410" s="247"/>
      <c r="EO410" s="247"/>
      <c r="EP410" s="247"/>
      <c r="EQ410" s="247"/>
      <c r="ER410" s="247"/>
      <c r="ES410" s="247"/>
      <c r="ET410" s="247"/>
      <c r="EU410" s="247"/>
      <c r="EV410" s="247"/>
      <c r="EW410" s="247"/>
      <c r="EX410" s="247"/>
      <c r="EY410" s="247"/>
      <c r="EZ410" s="247"/>
      <c r="FA410" s="247"/>
      <c r="FB410" s="247"/>
      <c r="FC410" s="247"/>
      <c r="FD410" s="247"/>
      <c r="FE410" s="247"/>
      <c r="FF410" s="247"/>
      <c r="FG410" s="247"/>
      <c r="FH410" s="247"/>
      <c r="FI410" s="247"/>
      <c r="FJ410" s="247"/>
      <c r="FK410" s="247"/>
      <c r="FL410" s="247"/>
      <c r="FM410" s="247"/>
      <c r="FN410" s="247"/>
      <c r="FO410" s="247"/>
      <c r="FP410" s="247"/>
      <c r="FQ410" s="247"/>
      <c r="FR410" s="247"/>
      <c r="FS410" s="247"/>
      <c r="FT410" s="247"/>
      <c r="FU410" s="247"/>
      <c r="FV410" s="247"/>
      <c r="FW410" s="247"/>
      <c r="FX410" s="247"/>
      <c r="FY410" s="247"/>
      <c r="FZ410" s="247"/>
      <c r="GA410" s="247"/>
      <c r="GB410" s="247"/>
      <c r="GC410" s="247"/>
      <c r="GD410" s="247"/>
      <c r="GE410" s="247"/>
      <c r="GF410" s="247"/>
      <c r="GG410" s="247"/>
      <c r="GH410" s="247"/>
      <c r="GI410" s="247"/>
      <c r="GJ410" s="247"/>
      <c r="GK410" s="247"/>
      <c r="GL410" s="247"/>
      <c r="GM410" s="247"/>
      <c r="GN410" s="247"/>
      <c r="GO410" s="247"/>
      <c r="GP410" s="247"/>
      <c r="GQ410" s="247"/>
      <c r="GR410" s="247"/>
      <c r="GS410" s="247"/>
      <c r="GT410" s="247"/>
      <c r="GU410" s="247"/>
      <c r="GV410" s="247"/>
      <c r="GW410" s="247"/>
      <c r="GX410" s="247"/>
      <c r="GY410" s="247"/>
      <c r="GZ410" s="247"/>
      <c r="HA410" s="247"/>
      <c r="HB410" s="247"/>
      <c r="HC410" s="247"/>
      <c r="HD410" s="247"/>
      <c r="HE410" s="247"/>
      <c r="HF410" s="247"/>
      <c r="HG410" s="247"/>
      <c r="HH410" s="247"/>
      <c r="HI410" s="247"/>
      <c r="HJ410" s="247"/>
      <c r="HK410" s="247"/>
      <c r="HL410" s="247"/>
      <c r="HM410" s="247"/>
      <c r="HN410" s="247"/>
      <c r="HO410" s="247"/>
      <c r="HP410" s="247"/>
      <c r="HQ410" s="247"/>
      <c r="HR410" s="247"/>
      <c r="HS410" s="247"/>
      <c r="HT410" s="247"/>
      <c r="HU410" s="247"/>
      <c r="HV410" s="247"/>
      <c r="HW410" s="247"/>
      <c r="HX410" s="247"/>
      <c r="HY410" s="247"/>
      <c r="HZ410" s="247"/>
      <c r="IA410" s="247"/>
      <c r="IB410" s="247"/>
      <c r="IC410" s="247"/>
      <c r="ID410" s="247"/>
      <c r="IE410" s="247"/>
      <c r="IF410" s="247"/>
      <c r="IG410" s="247"/>
      <c r="IH410" s="247"/>
      <c r="II410" s="247"/>
      <c r="IJ410" s="247"/>
      <c r="IK410" s="247"/>
      <c r="IL410" s="247"/>
      <c r="IM410" s="247"/>
      <c r="IN410" s="247"/>
      <c r="IO410" s="247"/>
      <c r="IP410" s="247"/>
      <c r="IQ410" s="247"/>
      <c r="IR410" s="247"/>
      <c r="IS410" s="247"/>
      <c r="IT410" s="247"/>
      <c r="IU410" s="247"/>
      <c r="IV410" s="247"/>
      <c r="IW410" s="247"/>
      <c r="IX410" s="247"/>
      <c r="IY410" s="247"/>
      <c r="IZ410" s="247"/>
      <c r="JA410" s="247"/>
      <c r="JB410" s="247"/>
      <c r="JC410" s="247"/>
      <c r="JD410" s="247"/>
      <c r="JE410" s="247"/>
      <c r="JF410" s="247"/>
      <c r="JG410" s="247"/>
      <c r="JH410" s="247"/>
      <c r="JI410" s="247"/>
      <c r="JJ410" s="247"/>
      <c r="JK410" s="247"/>
      <c r="JL410" s="247"/>
      <c r="JM410" s="247"/>
      <c r="JN410" s="247"/>
      <c r="JO410" s="247"/>
      <c r="JP410" s="247"/>
      <c r="JQ410" s="247"/>
      <c r="JR410" s="247"/>
      <c r="JS410" s="247"/>
      <c r="JT410" s="247"/>
      <c r="JU410" s="247"/>
      <c r="JV410" s="247"/>
      <c r="JW410" s="247"/>
      <c r="JX410" s="247"/>
      <c r="JY410" s="247"/>
      <c r="JZ410" s="247"/>
      <c r="KA410" s="247"/>
      <c r="KB410" s="247"/>
      <c r="KC410" s="247"/>
      <c r="KD410" s="247"/>
      <c r="KE410" s="247"/>
      <c r="KF410" s="247"/>
      <c r="KG410" s="247"/>
      <c r="KH410" s="247"/>
      <c r="KI410" s="247"/>
      <c r="KJ410" s="247"/>
      <c r="KK410" s="247"/>
      <c r="KL410" s="247"/>
      <c r="KM410" s="247"/>
      <c r="KN410" s="247"/>
      <c r="KO410" s="247"/>
      <c r="KP410" s="247"/>
      <c r="KQ410" s="247"/>
      <c r="KR410" s="247"/>
      <c r="KS410" s="247"/>
      <c r="KT410" s="247"/>
      <c r="KU410" s="247"/>
      <c r="KV410" s="247"/>
      <c r="KW410" s="247"/>
      <c r="KX410" s="247"/>
      <c r="KY410" s="247"/>
      <c r="KZ410" s="247"/>
      <c r="LA410" s="247"/>
      <c r="LB410" s="247"/>
      <c r="LC410" s="247"/>
      <c r="LD410" s="247"/>
      <c r="LE410" s="247"/>
      <c r="LF410" s="247"/>
      <c r="LG410" s="247"/>
      <c r="LH410" s="247"/>
      <c r="LI410" s="247"/>
      <c r="LJ410" s="247"/>
      <c r="LK410" s="247"/>
      <c r="LL410" s="247"/>
      <c r="LM410" s="247"/>
      <c r="LN410" s="247"/>
      <c r="LO410" s="247"/>
      <c r="LP410" s="247"/>
      <c r="LQ410" s="247"/>
      <c r="LR410" s="247"/>
      <c r="LS410" s="247"/>
      <c r="LT410" s="247"/>
      <c r="LU410" s="247"/>
      <c r="LV410" s="247"/>
      <c r="LW410" s="247"/>
      <c r="LX410" s="247"/>
      <c r="LY410" s="247"/>
      <c r="LZ410" s="247"/>
      <c r="MA410" s="247"/>
      <c r="MB410" s="247"/>
      <c r="MC410" s="247"/>
      <c r="MD410" s="247"/>
      <c r="ME410" s="247"/>
      <c r="MF410" s="247"/>
      <c r="MG410" s="247"/>
      <c r="MH410" s="247"/>
      <c r="MI410" s="247"/>
      <c r="MJ410" s="247"/>
      <c r="MK410" s="247"/>
      <c r="ML410" s="247"/>
      <c r="MM410" s="247"/>
      <c r="MN410" s="247"/>
      <c r="MO410" s="247"/>
      <c r="MP410" s="247"/>
      <c r="MQ410" s="247"/>
      <c r="MR410" s="247"/>
      <c r="MS410" s="247"/>
      <c r="MT410" s="247"/>
      <c r="MU410" s="247"/>
      <c r="MV410" s="247"/>
      <c r="MW410" s="247"/>
      <c r="MX410" s="247"/>
      <c r="MY410" s="247"/>
      <c r="MZ410" s="247"/>
      <c r="NA410" s="247"/>
      <c r="NB410" s="247"/>
      <c r="NC410" s="247"/>
      <c r="ND410" s="247"/>
      <c r="NE410" s="247"/>
      <c r="NF410" s="247"/>
      <c r="NG410" s="247"/>
      <c r="NH410" s="247"/>
      <c r="NI410" s="247"/>
      <c r="NJ410" s="247"/>
      <c r="NK410" s="247"/>
      <c r="NL410" s="247"/>
      <c r="NM410" s="247"/>
      <c r="NN410" s="247"/>
      <c r="NO410" s="247"/>
      <c r="NP410" s="247"/>
      <c r="NQ410" s="247"/>
      <c r="NR410" s="247"/>
      <c r="NS410" s="247"/>
      <c r="NT410" s="247"/>
      <c r="NU410" s="247"/>
      <c r="NV410" s="247"/>
      <c r="NW410" s="247"/>
      <c r="NX410" s="247"/>
      <c r="NY410" s="247"/>
      <c r="NZ410" s="247"/>
      <c r="OA410" s="247"/>
      <c r="OB410" s="247"/>
      <c r="OC410" s="247"/>
      <c r="OD410" s="247"/>
      <c r="OE410" s="247"/>
      <c r="OF410" s="247"/>
      <c r="OG410" s="247"/>
      <c r="OH410" s="247"/>
      <c r="OI410" s="247"/>
      <c r="OJ410" s="247"/>
      <c r="OK410" s="247"/>
      <c r="OL410" s="247"/>
      <c r="OM410" s="247"/>
      <c r="ON410" s="247"/>
      <c r="OO410" s="247"/>
      <c r="OP410" s="247"/>
      <c r="OQ410" s="247"/>
      <c r="OR410" s="247"/>
      <c r="OS410" s="247"/>
      <c r="OT410" s="247"/>
      <c r="OU410" s="247"/>
      <c r="OV410" s="247"/>
      <c r="OW410" s="247"/>
      <c r="OX410" s="247"/>
      <c r="OY410" s="247"/>
      <c r="OZ410" s="247"/>
      <c r="PA410" s="247"/>
      <c r="PB410" s="247"/>
      <c r="PC410" s="247"/>
      <c r="PD410" s="247"/>
      <c r="PE410" s="247"/>
      <c r="PF410" s="247"/>
      <c r="PG410" s="247"/>
      <c r="PH410" s="247"/>
      <c r="PI410" s="247"/>
      <c r="PJ410" s="247"/>
      <c r="PK410" s="247"/>
      <c r="PL410" s="247"/>
      <c r="PM410" s="247"/>
      <c r="PN410" s="247"/>
      <c r="PO410" s="247"/>
      <c r="PP410" s="247"/>
      <c r="PQ410" s="247"/>
      <c r="PR410" s="247"/>
      <c r="PS410" s="247"/>
      <c r="PT410" s="247"/>
      <c r="PU410" s="247"/>
      <c r="PV410" s="247"/>
      <c r="PW410" s="247"/>
      <c r="PX410" s="247"/>
      <c r="PY410" s="247"/>
      <c r="PZ410" s="247"/>
      <c r="QA410" s="247"/>
      <c r="QB410" s="247"/>
      <c r="QC410" s="247"/>
      <c r="QD410" s="247"/>
      <c r="QE410" s="247"/>
      <c r="QF410" s="247"/>
      <c r="QG410" s="247"/>
      <c r="QH410" s="247"/>
      <c r="QI410" s="247"/>
      <c r="QJ410" s="247"/>
      <c r="QK410" s="247"/>
      <c r="QL410" s="247"/>
      <c r="QM410" s="247"/>
      <c r="QN410" s="247"/>
      <c r="QO410" s="247"/>
      <c r="QP410" s="247"/>
      <c r="QQ410" s="247"/>
      <c r="QR410" s="247"/>
      <c r="QS410" s="247"/>
      <c r="QT410" s="247"/>
      <c r="QU410" s="247"/>
      <c r="QV410" s="247"/>
      <c r="QW410" s="247"/>
      <c r="QX410" s="247"/>
      <c r="QY410" s="247"/>
      <c r="QZ410" s="247"/>
      <c r="RA410" s="247"/>
      <c r="RB410" s="247"/>
      <c r="RC410" s="247"/>
      <c r="RD410" s="247"/>
      <c r="RE410" s="247"/>
      <c r="RF410" s="247"/>
      <c r="RG410" s="247"/>
      <c r="RH410" s="247"/>
      <c r="RI410" s="247"/>
      <c r="RJ410" s="247"/>
      <c r="RK410" s="247"/>
      <c r="RL410" s="247"/>
      <c r="RM410" s="247"/>
      <c r="RN410" s="247"/>
      <c r="RO410" s="247"/>
      <c r="RP410" s="247"/>
      <c r="RQ410" s="247"/>
      <c r="RR410" s="247"/>
      <c r="RS410" s="247"/>
      <c r="RT410" s="247"/>
      <c r="RU410" s="247"/>
      <c r="RV410" s="247"/>
      <c r="RW410" s="247"/>
      <c r="RX410" s="247"/>
      <c r="RY410" s="247"/>
      <c r="RZ410" s="247"/>
      <c r="SA410" s="247"/>
      <c r="SB410" s="247"/>
      <c r="SC410" s="247"/>
      <c r="SD410" s="247"/>
      <c r="SE410" s="247"/>
      <c r="SF410" s="247"/>
      <c r="SG410" s="247"/>
      <c r="SH410" s="247"/>
      <c r="SI410" s="247"/>
      <c r="SJ410" s="247"/>
      <c r="SK410" s="247"/>
      <c r="SL410" s="247"/>
      <c r="SM410" s="247"/>
      <c r="SN410" s="247"/>
      <c r="SO410" s="247"/>
      <c r="SP410" s="247"/>
      <c r="SQ410" s="247"/>
      <c r="SR410" s="247"/>
      <c r="SS410" s="247"/>
      <c r="ST410" s="247"/>
      <c r="SU410" s="247"/>
      <c r="SV410" s="247"/>
      <c r="SW410" s="247"/>
      <c r="SX410" s="247"/>
      <c r="SY410" s="247"/>
      <c r="SZ410" s="247"/>
      <c r="TA410" s="247"/>
      <c r="TB410" s="247"/>
      <c r="TC410" s="247"/>
      <c r="TD410" s="247"/>
      <c r="TE410" s="247"/>
      <c r="TF410" s="247"/>
      <c r="TG410" s="247"/>
      <c r="TH410" s="247"/>
      <c r="TI410" s="247"/>
      <c r="TJ410" s="247"/>
      <c r="TK410" s="247"/>
      <c r="TL410" s="247"/>
      <c r="TM410" s="247"/>
      <c r="TN410" s="247"/>
      <c r="TO410" s="247"/>
      <c r="TP410" s="247"/>
      <c r="TQ410" s="247"/>
      <c r="TR410" s="247"/>
      <c r="TS410" s="247"/>
      <c r="TT410" s="247"/>
      <c r="TU410" s="247"/>
      <c r="TV410" s="247"/>
      <c r="TW410" s="247"/>
      <c r="TX410" s="247"/>
      <c r="TY410" s="247"/>
      <c r="TZ410" s="247"/>
      <c r="UA410" s="247"/>
      <c r="UB410" s="247"/>
      <c r="UC410" s="247"/>
      <c r="UD410" s="247"/>
      <c r="UE410" s="247"/>
      <c r="UF410" s="247"/>
      <c r="UG410" s="247"/>
      <c r="UH410" s="247"/>
      <c r="UI410" s="247"/>
      <c r="UJ410" s="247"/>
      <c r="UK410" s="247"/>
      <c r="UL410" s="247"/>
      <c r="UM410" s="247"/>
      <c r="UN410" s="247"/>
      <c r="UO410" s="247"/>
      <c r="UP410" s="247"/>
      <c r="UQ410" s="247"/>
      <c r="UR410" s="247"/>
      <c r="US410" s="247"/>
      <c r="UT410" s="247"/>
      <c r="UU410" s="247"/>
      <c r="UV410" s="247"/>
      <c r="UW410" s="247"/>
      <c r="UX410" s="247"/>
      <c r="UY410" s="247"/>
      <c r="UZ410" s="247"/>
      <c r="VA410" s="247"/>
      <c r="VB410" s="247"/>
      <c r="VC410" s="247"/>
      <c r="VD410" s="247"/>
      <c r="VE410" s="247"/>
      <c r="VF410" s="247"/>
      <c r="VG410" s="247"/>
      <c r="VH410" s="247"/>
      <c r="VI410" s="247"/>
      <c r="VJ410" s="247"/>
      <c r="VK410" s="247"/>
      <c r="VL410" s="247"/>
      <c r="VM410" s="247"/>
      <c r="VN410" s="247"/>
      <c r="VO410" s="247"/>
      <c r="VP410" s="247"/>
      <c r="VQ410" s="247"/>
      <c r="VR410" s="247"/>
      <c r="VS410" s="247"/>
      <c r="VT410" s="247"/>
      <c r="VU410" s="247"/>
      <c r="VV410" s="247"/>
      <c r="VW410" s="247"/>
      <c r="VX410" s="247"/>
      <c r="VY410" s="247"/>
      <c r="VZ410" s="247"/>
      <c r="WA410" s="247"/>
      <c r="WB410" s="247"/>
      <c r="WC410" s="247"/>
      <c r="WD410" s="247"/>
      <c r="WE410" s="247"/>
      <c r="WF410" s="247"/>
      <c r="WG410" s="247"/>
      <c r="WH410" s="247"/>
      <c r="WI410" s="247"/>
      <c r="WJ410" s="247"/>
      <c r="WK410" s="247"/>
      <c r="WL410" s="247"/>
      <c r="WM410" s="247"/>
      <c r="WN410" s="247"/>
      <c r="WO410" s="247"/>
      <c r="WP410" s="247"/>
      <c r="WQ410" s="247"/>
      <c r="WR410" s="247"/>
      <c r="WS410" s="247"/>
      <c r="WT410" s="247"/>
      <c r="WU410" s="247"/>
      <c r="WV410" s="247"/>
      <c r="WW410" s="247"/>
      <c r="WX410" s="247"/>
      <c r="WY410" s="247"/>
      <c r="WZ410" s="247"/>
      <c r="XA410" s="247"/>
      <c r="XB410" s="247"/>
      <c r="XC410" s="247"/>
      <c r="XD410" s="247"/>
      <c r="XE410" s="247"/>
      <c r="XF410" s="247"/>
      <c r="XG410" s="247"/>
      <c r="XH410" s="247"/>
      <c r="XI410" s="247"/>
      <c r="XJ410" s="247"/>
      <c r="XK410" s="247"/>
      <c r="XL410" s="247"/>
      <c r="XM410" s="247"/>
      <c r="XN410" s="247"/>
      <c r="XO410" s="247"/>
      <c r="XP410" s="247"/>
      <c r="XQ410" s="247"/>
      <c r="XR410" s="247"/>
      <c r="XS410" s="247"/>
      <c r="XT410" s="247"/>
      <c r="XU410" s="247"/>
      <c r="XV410" s="247"/>
      <c r="XW410" s="247"/>
      <c r="XX410" s="247"/>
      <c r="XY410" s="247"/>
      <c r="XZ410" s="247"/>
      <c r="YA410" s="247"/>
      <c r="YB410" s="247"/>
      <c r="YC410" s="247"/>
      <c r="YD410" s="247"/>
      <c r="YE410" s="247"/>
      <c r="YF410" s="247"/>
      <c r="YG410" s="247"/>
      <c r="YH410" s="247"/>
      <c r="YI410" s="247"/>
      <c r="YJ410" s="247"/>
      <c r="YK410" s="247"/>
      <c r="YL410" s="247"/>
      <c r="YM410" s="247"/>
      <c r="YN410" s="247"/>
      <c r="YO410" s="247"/>
      <c r="YP410" s="247"/>
      <c r="YQ410" s="247"/>
      <c r="YR410" s="247"/>
      <c r="YS410" s="247"/>
      <c r="YT410" s="247"/>
      <c r="YU410" s="247"/>
      <c r="YV410" s="247"/>
      <c r="YW410" s="247"/>
      <c r="YX410" s="247"/>
      <c r="YY410" s="247"/>
      <c r="YZ410" s="247"/>
      <c r="ZA410" s="247"/>
      <c r="ZB410" s="247"/>
      <c r="ZC410" s="247"/>
      <c r="ZD410" s="247"/>
      <c r="ZE410" s="247"/>
      <c r="ZF410" s="247"/>
      <c r="ZG410" s="247"/>
      <c r="ZH410" s="247"/>
      <c r="ZI410" s="247"/>
      <c r="ZJ410" s="247"/>
      <c r="ZK410" s="247"/>
      <c r="ZL410" s="247"/>
      <c r="ZM410" s="247"/>
      <c r="ZN410" s="247"/>
      <c r="ZO410" s="247"/>
      <c r="ZP410" s="247"/>
      <c r="ZQ410" s="247"/>
      <c r="ZR410" s="247"/>
      <c r="ZS410" s="247"/>
      <c r="ZT410" s="247"/>
      <c r="ZU410" s="247"/>
      <c r="ZV410" s="247"/>
      <c r="ZW410" s="247"/>
      <c r="ZX410" s="247"/>
      <c r="ZY410" s="247"/>
      <c r="ZZ410" s="247"/>
      <c r="AAA410" s="247"/>
      <c r="AAB410" s="247"/>
      <c r="AAC410" s="247"/>
      <c r="AAD410" s="247"/>
      <c r="AAE410" s="247"/>
      <c r="AAF410" s="247"/>
      <c r="AAG410" s="247"/>
      <c r="AAH410" s="247"/>
      <c r="AAI410" s="247"/>
      <c r="AAJ410" s="247"/>
      <c r="AAK410" s="247"/>
      <c r="AAL410" s="247"/>
      <c r="AAM410" s="247"/>
      <c r="AAN410" s="247"/>
      <c r="AAO410" s="247"/>
      <c r="AAP410" s="247"/>
      <c r="AAQ410" s="247"/>
      <c r="AAR410" s="247"/>
      <c r="AAS410" s="247"/>
      <c r="AAT410" s="247"/>
      <c r="AAU410" s="247"/>
      <c r="AAV410" s="247"/>
      <c r="AAW410" s="247"/>
      <c r="AAX410" s="247"/>
      <c r="AAY410" s="247"/>
      <c r="AAZ410" s="247"/>
      <c r="ABA410" s="247"/>
      <c r="ABB410" s="247"/>
      <c r="ABC410" s="247"/>
      <c r="ABD410" s="247"/>
      <c r="ABE410" s="247"/>
      <c r="ABF410" s="247"/>
      <c r="ABG410" s="247"/>
      <c r="ABH410" s="247"/>
      <c r="ABI410" s="247"/>
      <c r="ABJ410" s="247"/>
      <c r="ABK410" s="247"/>
      <c r="ABL410" s="247"/>
      <c r="ABM410" s="247"/>
      <c r="ABN410" s="247"/>
      <c r="ABO410" s="247"/>
      <c r="ABP410" s="247"/>
      <c r="ABQ410" s="247"/>
      <c r="ABR410" s="247"/>
      <c r="ABS410" s="247"/>
      <c r="ABT410" s="247"/>
      <c r="ABU410" s="247"/>
      <c r="ABV410" s="247"/>
      <c r="ABW410" s="247"/>
      <c r="ABX410" s="247"/>
      <c r="ABY410" s="247"/>
      <c r="ABZ410" s="247"/>
      <c r="ACA410" s="247"/>
      <c r="ACB410" s="247"/>
      <c r="ACC410" s="247"/>
      <c r="ACD410" s="247"/>
      <c r="ACE410" s="247"/>
      <c r="ACF410" s="247"/>
      <c r="ACG410" s="247"/>
      <c r="ACH410" s="247"/>
      <c r="ACI410" s="247"/>
      <c r="ACJ410" s="247"/>
      <c r="ACK410" s="247"/>
      <c r="ACL410" s="247"/>
      <c r="ACM410" s="247"/>
      <c r="ACN410" s="247"/>
      <c r="ACO410" s="247"/>
      <c r="ACP410" s="247"/>
      <c r="ACQ410" s="247"/>
      <c r="ACR410" s="247"/>
      <c r="ACS410" s="247"/>
      <c r="ACT410" s="247"/>
      <c r="ACU410" s="247"/>
      <c r="ACV410" s="247"/>
      <c r="ACW410" s="247"/>
      <c r="ACX410" s="247"/>
      <c r="ACY410" s="247"/>
      <c r="ACZ410" s="247"/>
      <c r="ADA410" s="247"/>
      <c r="ADB410" s="247"/>
      <c r="ADC410" s="247"/>
      <c r="ADD410" s="247"/>
      <c r="ADE410" s="247"/>
      <c r="ADF410" s="247"/>
      <c r="ADG410" s="247"/>
      <c r="ADH410" s="247"/>
      <c r="ADI410" s="247"/>
      <c r="ADJ410" s="247"/>
      <c r="ADK410" s="247"/>
      <c r="ADL410" s="247"/>
      <c r="ADM410" s="247"/>
      <c r="ADN410" s="247"/>
      <c r="ADO410" s="247"/>
      <c r="ADP410" s="247"/>
      <c r="ADQ410" s="247"/>
      <c r="ADR410" s="247"/>
      <c r="ADS410" s="247"/>
      <c r="ADT410" s="247"/>
      <c r="ADU410" s="247"/>
      <c r="ADV410" s="247"/>
      <c r="ADW410" s="247"/>
      <c r="ADX410" s="247"/>
      <c r="ADY410" s="247"/>
      <c r="ADZ410" s="247"/>
      <c r="AEA410" s="247"/>
      <c r="AEB410" s="247"/>
      <c r="AEC410" s="247"/>
      <c r="AED410" s="247"/>
      <c r="AEE410" s="247"/>
      <c r="AEF410" s="247"/>
      <c r="AEG410" s="247"/>
      <c r="AEH410" s="247"/>
      <c r="AEI410" s="247"/>
      <c r="AEJ410" s="247"/>
      <c r="AEK410" s="247"/>
      <c r="AEL410" s="247"/>
      <c r="AEM410" s="247"/>
      <c r="AEN410" s="247"/>
      <c r="AEO410" s="247"/>
      <c r="AEP410" s="247"/>
      <c r="AEQ410" s="247"/>
      <c r="AER410" s="247"/>
      <c r="AES410" s="247"/>
      <c r="AET410" s="247"/>
      <c r="AEU410" s="247"/>
      <c r="AEV410" s="247"/>
      <c r="AEW410" s="247"/>
      <c r="AEX410" s="247"/>
      <c r="AEY410" s="247"/>
      <c r="AEZ410" s="247"/>
      <c r="AFA410" s="247"/>
      <c r="AFB410" s="247"/>
      <c r="AFC410" s="247"/>
      <c r="AFD410" s="247"/>
      <c r="AFE410" s="247"/>
      <c r="AFF410" s="247"/>
      <c r="AFG410" s="247"/>
      <c r="AFH410" s="247"/>
      <c r="AFI410" s="247"/>
      <c r="AFJ410" s="247"/>
      <c r="AFK410" s="247"/>
      <c r="AFL410" s="247"/>
      <c r="AFM410" s="247"/>
      <c r="AFN410" s="247"/>
      <c r="AFO410" s="247"/>
      <c r="AFP410" s="247"/>
      <c r="AFQ410" s="247"/>
      <c r="AFR410" s="247"/>
      <c r="AFS410" s="247"/>
      <c r="AFT410" s="247"/>
      <c r="AFU410" s="247"/>
      <c r="AFV410" s="247"/>
      <c r="AFW410" s="247"/>
      <c r="AFX410" s="247"/>
      <c r="AFY410" s="247"/>
      <c r="AFZ410" s="247"/>
      <c r="AGA410" s="247"/>
      <c r="AGB410" s="247"/>
      <c r="AGC410" s="247"/>
      <c r="AGD410" s="247"/>
      <c r="AGE410" s="247"/>
      <c r="AGF410" s="247"/>
      <c r="AGG410" s="247"/>
      <c r="AGH410" s="247"/>
      <c r="AGI410" s="247"/>
      <c r="AGJ410" s="247"/>
      <c r="AGK410" s="247"/>
      <c r="AGL410" s="247"/>
      <c r="AGM410" s="247"/>
      <c r="AGN410" s="247"/>
      <c r="AGO410" s="247"/>
      <c r="AGP410" s="247"/>
      <c r="AGQ410" s="247"/>
      <c r="AGR410" s="247"/>
      <c r="AGS410" s="247"/>
      <c r="AGT410" s="247"/>
      <c r="AGU410" s="247"/>
      <c r="AGV410" s="247"/>
      <c r="AGW410" s="247"/>
      <c r="AGX410" s="247"/>
      <c r="AGY410" s="247"/>
      <c r="AGZ410" s="247"/>
      <c r="AHA410" s="247"/>
      <c r="AHB410" s="247"/>
      <c r="AHC410" s="247"/>
      <c r="AHD410" s="247"/>
      <c r="AHE410" s="247"/>
      <c r="AHF410" s="247"/>
      <c r="AHG410" s="247"/>
      <c r="AHH410" s="247"/>
      <c r="AHI410" s="247"/>
      <c r="AHJ410" s="247"/>
      <c r="AHK410" s="247"/>
      <c r="AHL410" s="247"/>
      <c r="AHM410" s="247"/>
      <c r="AHN410" s="247"/>
      <c r="AHO410" s="247"/>
      <c r="AHP410" s="247"/>
      <c r="AHQ410" s="247"/>
      <c r="AHR410" s="247"/>
      <c r="AHS410" s="247"/>
      <c r="AHT410" s="247"/>
      <c r="AHU410" s="247"/>
      <c r="AHV410" s="247"/>
      <c r="AHW410" s="247"/>
      <c r="AHX410" s="247"/>
      <c r="AHY410" s="247"/>
      <c r="AHZ410" s="247"/>
      <c r="AIA410" s="247"/>
      <c r="AIB410" s="247"/>
      <c r="AIC410" s="247"/>
      <c r="AID410" s="247"/>
      <c r="AIE410" s="247"/>
      <c r="AIF410" s="247"/>
      <c r="AIG410" s="247"/>
      <c r="AIH410" s="247"/>
      <c r="AII410" s="247"/>
      <c r="AIJ410" s="247"/>
      <c r="AIK410" s="247"/>
      <c r="AIL410" s="247"/>
      <c r="AIM410" s="247"/>
      <c r="AIN410" s="247"/>
      <c r="AIO410" s="247"/>
      <c r="AIP410" s="247"/>
      <c r="AIQ410" s="247"/>
      <c r="AIR410" s="247"/>
      <c r="AIS410" s="247"/>
      <c r="AIT410" s="247"/>
      <c r="AIU410" s="247"/>
      <c r="AIV410" s="247"/>
      <c r="AIW410" s="247"/>
      <c r="AIX410" s="247"/>
      <c r="AIY410" s="247"/>
      <c r="AIZ410" s="247"/>
      <c r="AJA410" s="247"/>
      <c r="AJB410" s="247"/>
      <c r="AJC410" s="247"/>
      <c r="AJD410" s="247"/>
      <c r="AJE410" s="247"/>
      <c r="AJF410" s="247"/>
      <c r="AJG410" s="247"/>
      <c r="AJH410" s="247"/>
      <c r="AJI410" s="247"/>
      <c r="AJJ410" s="247"/>
      <c r="AJK410" s="247"/>
      <c r="AJL410" s="247"/>
      <c r="AJM410" s="247"/>
      <c r="AJN410" s="247"/>
      <c r="AJO410" s="247"/>
      <c r="AJP410" s="247"/>
      <c r="AJQ410" s="247"/>
      <c r="AJR410" s="247"/>
      <c r="AJS410" s="247"/>
      <c r="AJT410" s="247"/>
      <c r="AJU410" s="247"/>
      <c r="AJV410" s="247"/>
      <c r="AJW410" s="247"/>
      <c r="AJX410" s="247"/>
      <c r="AJY410" s="247"/>
      <c r="AJZ410" s="247"/>
      <c r="AKA410" s="247"/>
      <c r="AKB410" s="247"/>
      <c r="AKC410" s="247"/>
      <c r="AKD410" s="247"/>
      <c r="AKE410" s="247"/>
      <c r="AKF410" s="247"/>
      <c r="AKG410" s="247"/>
      <c r="AKH410" s="247"/>
      <c r="AKI410" s="247"/>
      <c r="AKJ410" s="247"/>
      <c r="AKK410" s="247"/>
      <c r="AKL410" s="247"/>
      <c r="AKM410" s="247"/>
      <c r="AKN410" s="247"/>
      <c r="AKO410" s="247"/>
      <c r="AKP410" s="247"/>
      <c r="AKQ410" s="247"/>
      <c r="AKR410" s="247"/>
      <c r="AKS410" s="247"/>
      <c r="AKT410" s="247"/>
      <c r="AKU410" s="247"/>
      <c r="AKV410" s="247"/>
      <c r="AKW410" s="247"/>
      <c r="AKX410" s="247"/>
      <c r="AKY410" s="247"/>
      <c r="AKZ410" s="247"/>
      <c r="ALA410" s="247"/>
      <c r="ALB410" s="247"/>
      <c r="ALC410" s="247"/>
      <c r="ALD410" s="247"/>
      <c r="ALE410" s="247"/>
      <c r="ALF410" s="247"/>
      <c r="ALG410" s="247"/>
      <c r="ALH410" s="247"/>
      <c r="ALI410" s="247"/>
      <c r="ALJ410" s="247"/>
      <c r="ALK410" s="247"/>
      <c r="ALL410" s="247"/>
      <c r="ALM410" s="247"/>
      <c r="ALN410" s="247"/>
      <c r="ALO410" s="247"/>
      <c r="ALP410" s="247"/>
      <c r="ALQ410" s="247"/>
      <c r="ALR410" s="247"/>
      <c r="ALS410" s="247"/>
      <c r="ALT410" s="247"/>
      <c r="ALU410" s="247"/>
      <c r="ALV410" s="247"/>
      <c r="ALW410" s="247"/>
      <c r="ALX410" s="247"/>
      <c r="ALY410" s="247"/>
      <c r="ALZ410" s="247"/>
      <c r="AMA410" s="247"/>
      <c r="AMB410" s="247"/>
      <c r="AMC410" s="247"/>
      <c r="AMD410" s="247"/>
      <c r="AME410" s="247"/>
      <c r="AMF410" s="247"/>
      <c r="AMG410" s="247"/>
      <c r="AMH410" s="247"/>
      <c r="AMI410" s="247"/>
      <c r="AMJ410" s="247"/>
      <c r="AMK410" s="247"/>
      <c r="AML410" s="247"/>
      <c r="AMM410" s="247"/>
      <c r="AMN410" s="247"/>
      <c r="AMO410" s="247"/>
      <c r="AMP410" s="247"/>
      <c r="AMQ410" s="247"/>
      <c r="AMR410" s="247"/>
      <c r="AMS410" s="247"/>
      <c r="AMT410" s="247"/>
      <c r="AMU410" s="247"/>
      <c r="AMV410" s="247"/>
      <c r="AMW410" s="247"/>
      <c r="AMX410" s="247"/>
      <c r="AMY410" s="247"/>
      <c r="AMZ410" s="247"/>
      <c r="ANA410" s="247"/>
      <c r="ANB410" s="247"/>
      <c r="ANC410" s="247"/>
      <c r="AND410" s="247"/>
      <c r="ANE410" s="247"/>
      <c r="ANF410" s="247"/>
      <c r="ANG410" s="247"/>
      <c r="ANH410" s="247"/>
      <c r="ANI410" s="247"/>
      <c r="ANJ410" s="247"/>
      <c r="ANK410" s="247"/>
      <c r="ANL410" s="247"/>
      <c r="ANM410" s="247"/>
      <c r="ANN410" s="247"/>
      <c r="ANO410" s="247"/>
      <c r="ANP410" s="247"/>
      <c r="ANQ410" s="247"/>
      <c r="ANR410" s="247"/>
      <c r="ANS410" s="247"/>
      <c r="ANT410" s="247"/>
      <c r="ANU410" s="247"/>
      <c r="ANV410" s="247"/>
      <c r="ANW410" s="247"/>
      <c r="ANX410" s="247"/>
      <c r="ANY410" s="247"/>
      <c r="ANZ410" s="247"/>
      <c r="AOA410" s="247"/>
      <c r="AOB410" s="247"/>
      <c r="AOC410" s="247"/>
      <c r="AOD410" s="247"/>
      <c r="AOE410" s="247"/>
      <c r="AOF410" s="247"/>
      <c r="AOG410" s="247"/>
      <c r="AOH410" s="247"/>
      <c r="AOI410" s="247"/>
      <c r="AOJ410" s="247"/>
      <c r="AOK410" s="247"/>
      <c r="AOL410" s="247"/>
      <c r="AOM410" s="247"/>
      <c r="AON410" s="247"/>
      <c r="AOO410" s="247"/>
      <c r="AOP410" s="247"/>
      <c r="AOQ410" s="247"/>
      <c r="AOR410" s="247"/>
      <c r="AOS410" s="247"/>
      <c r="AOT410" s="247"/>
      <c r="AOU410" s="247"/>
      <c r="AOV410" s="247"/>
      <c r="AOW410" s="247"/>
      <c r="AOX410" s="247"/>
      <c r="AOY410" s="247"/>
      <c r="AOZ410" s="247"/>
      <c r="APA410" s="247"/>
      <c r="APB410" s="247"/>
      <c r="APC410" s="247"/>
      <c r="APD410" s="247"/>
      <c r="APE410" s="247"/>
      <c r="APF410" s="247"/>
      <c r="APG410" s="247"/>
      <c r="APH410" s="247"/>
      <c r="API410" s="247"/>
      <c r="APJ410" s="247"/>
      <c r="APK410" s="247"/>
      <c r="APL410" s="247"/>
      <c r="APM410" s="247"/>
      <c r="APN410" s="247"/>
      <c r="APO410" s="247"/>
      <c r="APP410" s="247"/>
      <c r="APQ410" s="247"/>
      <c r="APR410" s="247"/>
      <c r="APS410" s="247"/>
      <c r="APT410" s="247"/>
      <c r="APU410" s="247"/>
      <c r="APV410" s="247"/>
      <c r="APW410" s="247"/>
      <c r="APX410" s="247"/>
      <c r="APY410" s="247"/>
      <c r="APZ410" s="247"/>
      <c r="AQA410" s="247"/>
      <c r="AQB410" s="247"/>
      <c r="AQC410" s="247"/>
      <c r="AQD410" s="247"/>
      <c r="AQE410" s="247"/>
      <c r="AQF410" s="247"/>
      <c r="AQG410" s="247"/>
      <c r="AQH410" s="247"/>
      <c r="AQI410" s="247"/>
      <c r="AQJ410" s="247"/>
      <c r="AQK410" s="247"/>
      <c r="AQL410" s="247"/>
      <c r="AQM410" s="247"/>
      <c r="AQN410" s="247"/>
      <c r="AQO410" s="247"/>
      <c r="AQP410" s="247"/>
      <c r="AQQ410" s="247"/>
      <c r="AQR410" s="247"/>
      <c r="AQS410" s="247"/>
      <c r="AQT410" s="247"/>
      <c r="AQU410" s="247"/>
      <c r="AQV410" s="247"/>
      <c r="AQW410" s="247"/>
      <c r="AQX410" s="247"/>
      <c r="AQY410" s="247"/>
      <c r="AQZ410" s="247"/>
      <c r="ARA410" s="247"/>
      <c r="ARB410" s="247"/>
      <c r="ARC410" s="247"/>
      <c r="ARD410" s="247"/>
      <c r="ARE410" s="247"/>
      <c r="ARF410" s="247"/>
      <c r="ARG410" s="247"/>
      <c r="ARH410" s="247"/>
      <c r="ARI410" s="247"/>
      <c r="ARJ410" s="247"/>
      <c r="ARK410" s="247"/>
      <c r="ARL410" s="247"/>
      <c r="ARM410" s="247"/>
      <c r="ARN410" s="247"/>
      <c r="ARO410" s="247"/>
      <c r="ARP410" s="247"/>
      <c r="ARQ410" s="247"/>
      <c r="ARR410" s="247"/>
      <c r="ARS410" s="247"/>
      <c r="ART410" s="247"/>
      <c r="ARU410" s="247"/>
      <c r="ARV410" s="247"/>
      <c r="ARW410" s="247"/>
      <c r="ARX410" s="247"/>
      <c r="ARY410" s="247"/>
      <c r="ARZ410" s="247"/>
      <c r="ASA410" s="247"/>
      <c r="ASB410" s="247"/>
      <c r="ASC410" s="247"/>
      <c r="ASD410" s="247"/>
      <c r="ASE410" s="247"/>
      <c r="ASF410" s="247"/>
      <c r="ASG410" s="247"/>
      <c r="ASH410" s="247"/>
      <c r="ASI410" s="247"/>
      <c r="ASJ410" s="247"/>
      <c r="ASK410" s="247"/>
      <c r="ASL410" s="247"/>
      <c r="ASM410" s="247"/>
      <c r="ASN410" s="247"/>
      <c r="ASO410" s="247"/>
      <c r="ASP410" s="247"/>
      <c r="ASQ410" s="247"/>
      <c r="ASR410" s="247"/>
      <c r="ASS410" s="247"/>
      <c r="AST410" s="247"/>
      <c r="ASU410" s="247"/>
      <c r="ASV410" s="247"/>
      <c r="ASW410" s="247"/>
      <c r="ASX410" s="247"/>
      <c r="ASY410" s="247"/>
      <c r="ASZ410" s="247"/>
      <c r="ATA410" s="247"/>
      <c r="ATB410" s="247"/>
      <c r="ATC410" s="247"/>
      <c r="ATD410" s="247"/>
      <c r="ATE410" s="247"/>
      <c r="ATF410" s="247"/>
      <c r="ATG410" s="247"/>
      <c r="ATH410" s="247"/>
      <c r="ATI410" s="247"/>
      <c r="ATJ410" s="247"/>
      <c r="ATK410" s="247"/>
      <c r="ATL410" s="247"/>
      <c r="ATM410" s="247"/>
      <c r="ATN410" s="247"/>
      <c r="ATO410" s="247"/>
      <c r="ATP410" s="247"/>
      <c r="ATQ410" s="247"/>
      <c r="ATR410" s="247"/>
      <c r="ATS410" s="247"/>
      <c r="ATT410" s="247"/>
      <c r="ATU410" s="247"/>
      <c r="ATV410" s="247"/>
      <c r="ATW410" s="247"/>
      <c r="ATX410" s="247"/>
      <c r="ATY410" s="247"/>
      <c r="ATZ410" s="247"/>
      <c r="AUA410" s="247"/>
      <c r="AUB410" s="247"/>
      <c r="AUC410" s="247"/>
      <c r="AUD410" s="247"/>
      <c r="AUE410" s="247"/>
      <c r="AUF410" s="247"/>
      <c r="AUG410" s="247"/>
      <c r="AUH410" s="247"/>
      <c r="AUI410" s="247"/>
      <c r="AUJ410" s="247"/>
      <c r="AUK410" s="247"/>
      <c r="AUL410" s="247"/>
      <c r="AUM410" s="247"/>
      <c r="AUN410" s="247"/>
      <c r="AUO410" s="247"/>
      <c r="AUP410" s="247"/>
      <c r="AUQ410" s="247"/>
      <c r="AUR410" s="247"/>
      <c r="AUS410" s="247"/>
      <c r="AUT410" s="247"/>
      <c r="AUU410" s="247"/>
      <c r="AUV410" s="247"/>
      <c r="AUW410" s="247"/>
      <c r="AUX410" s="247"/>
      <c r="AUY410" s="247"/>
      <c r="AUZ410" s="247"/>
      <c r="AVA410" s="247"/>
      <c r="AVB410" s="247"/>
      <c r="AVC410" s="247"/>
      <c r="AVD410" s="247"/>
      <c r="AVE410" s="247"/>
      <c r="AVF410" s="247"/>
      <c r="AVG410" s="247"/>
      <c r="AVH410" s="247"/>
      <c r="AVI410" s="247"/>
      <c r="AVJ410" s="247"/>
      <c r="AVK410" s="247"/>
      <c r="AVL410" s="247"/>
      <c r="AVM410" s="247"/>
      <c r="AVN410" s="247"/>
      <c r="AVO410" s="247"/>
      <c r="AVP410" s="247"/>
      <c r="AVQ410" s="247"/>
      <c r="AVR410" s="247"/>
      <c r="AVS410" s="247"/>
      <c r="AVT410" s="247"/>
      <c r="AVU410" s="247"/>
      <c r="AVV410" s="247"/>
      <c r="AVW410" s="247"/>
      <c r="AVX410" s="247"/>
      <c r="AVY410" s="247"/>
      <c r="AVZ410" s="247"/>
      <c r="AWA410" s="247"/>
      <c r="AWB410" s="247"/>
      <c r="AWC410" s="247"/>
      <c r="AWD410" s="247"/>
      <c r="AWE410" s="247"/>
      <c r="AWF410" s="247"/>
      <c r="AWG410" s="247"/>
      <c r="AWH410" s="247"/>
      <c r="AWI410" s="247"/>
      <c r="AWJ410" s="247"/>
      <c r="AWK410" s="247"/>
      <c r="AWL410" s="247"/>
      <c r="AWM410" s="247"/>
      <c r="AWN410" s="247"/>
      <c r="AWO410" s="247"/>
      <c r="AWP410" s="247"/>
      <c r="AWQ410" s="247"/>
      <c r="AWR410" s="247"/>
      <c r="AWS410" s="247"/>
      <c r="AWT410" s="247"/>
      <c r="AWU410" s="247"/>
      <c r="AWV410" s="247"/>
      <c r="AWW410" s="247"/>
      <c r="AWX410" s="247"/>
      <c r="AWY410" s="247"/>
      <c r="AWZ410" s="247"/>
      <c r="AXA410" s="247"/>
      <c r="AXB410" s="247"/>
      <c r="AXC410" s="247"/>
      <c r="AXD410" s="247"/>
      <c r="AXE410" s="247"/>
      <c r="AXF410" s="247"/>
      <c r="AXG410" s="247"/>
      <c r="AXH410" s="247"/>
      <c r="AXI410" s="247"/>
      <c r="AXJ410" s="247"/>
      <c r="AXK410" s="247"/>
      <c r="AXL410" s="247"/>
      <c r="AXM410" s="247"/>
      <c r="AXN410" s="247"/>
      <c r="AXO410" s="247"/>
      <c r="AXP410" s="247"/>
      <c r="AXQ410" s="247"/>
      <c r="AXR410" s="247"/>
      <c r="AXS410" s="247"/>
      <c r="AXT410" s="247"/>
      <c r="AXU410" s="247"/>
      <c r="AXV410" s="247"/>
      <c r="AXW410" s="247"/>
      <c r="AXX410" s="247"/>
      <c r="AXY410" s="247"/>
      <c r="AXZ410" s="247"/>
      <c r="AYA410" s="247"/>
      <c r="AYB410" s="247"/>
      <c r="AYC410" s="247"/>
      <c r="AYD410" s="247"/>
      <c r="AYE410" s="247"/>
      <c r="AYF410" s="247"/>
      <c r="AYG410" s="247"/>
      <c r="AYH410" s="247"/>
      <c r="AYI410" s="247"/>
      <c r="AYJ410" s="247"/>
      <c r="AYK410" s="247"/>
      <c r="AYL410" s="247"/>
      <c r="AYM410" s="247"/>
      <c r="AYN410" s="247"/>
      <c r="AYO410" s="247"/>
      <c r="AYP410" s="247"/>
      <c r="AYQ410" s="247"/>
      <c r="AYR410" s="247"/>
      <c r="AYS410" s="247"/>
      <c r="AYT410" s="247"/>
      <c r="AYU410" s="247"/>
      <c r="AYV410" s="247"/>
      <c r="AYW410" s="247"/>
      <c r="AYX410" s="247"/>
      <c r="AYY410" s="247"/>
      <c r="AYZ410" s="247"/>
      <c r="AZA410" s="247"/>
      <c r="AZB410" s="247"/>
      <c r="AZC410" s="247"/>
      <c r="AZD410" s="247"/>
      <c r="AZE410" s="247"/>
      <c r="AZF410" s="247"/>
      <c r="AZG410" s="247"/>
      <c r="AZH410" s="247"/>
      <c r="AZI410" s="247"/>
      <c r="AZJ410" s="247"/>
      <c r="AZK410" s="247"/>
      <c r="AZL410" s="247"/>
      <c r="AZM410" s="247"/>
      <c r="AZN410" s="247"/>
      <c r="AZO410" s="247"/>
      <c r="AZP410" s="247"/>
      <c r="AZQ410" s="247"/>
      <c r="AZR410" s="247"/>
      <c r="AZS410" s="247"/>
      <c r="AZT410" s="247"/>
      <c r="AZU410" s="247"/>
      <c r="AZV410" s="247"/>
      <c r="AZW410" s="247"/>
      <c r="AZX410" s="247"/>
      <c r="AZY410" s="247"/>
      <c r="AZZ410" s="247"/>
      <c r="BAA410" s="247"/>
      <c r="BAB410" s="247"/>
      <c r="BAC410" s="247"/>
      <c r="BAD410" s="247"/>
      <c r="BAE410" s="247"/>
      <c r="BAF410" s="247"/>
      <c r="BAG410" s="247"/>
      <c r="BAH410" s="247"/>
      <c r="BAI410" s="247"/>
      <c r="BAJ410" s="247"/>
      <c r="BAK410" s="247"/>
      <c r="BAL410" s="247"/>
      <c r="BAM410" s="247"/>
      <c r="BAN410" s="247"/>
      <c r="BAO410" s="247"/>
      <c r="BAP410" s="247"/>
      <c r="BAQ410" s="247"/>
      <c r="BAR410" s="247"/>
      <c r="BAS410" s="247"/>
      <c r="BAT410" s="247"/>
      <c r="BAU410" s="247"/>
      <c r="BAV410" s="247"/>
      <c r="BAW410" s="247"/>
      <c r="BAX410" s="247"/>
      <c r="BAY410" s="247"/>
      <c r="BAZ410" s="247"/>
      <c r="BBA410" s="247"/>
      <c r="BBB410" s="247"/>
      <c r="BBC410" s="247"/>
      <c r="BBD410" s="247"/>
      <c r="BBE410" s="247"/>
      <c r="BBF410" s="247"/>
      <c r="BBG410" s="247"/>
      <c r="BBH410" s="247"/>
      <c r="BBI410" s="247"/>
      <c r="BBJ410" s="247"/>
      <c r="BBK410" s="247"/>
      <c r="BBL410" s="247"/>
      <c r="BBM410" s="247"/>
      <c r="BBN410" s="247"/>
      <c r="BBO410" s="247"/>
      <c r="BBP410" s="247"/>
      <c r="BBQ410" s="247"/>
      <c r="BBR410" s="247"/>
      <c r="BBS410" s="247"/>
      <c r="BBT410" s="247"/>
      <c r="BBU410" s="247"/>
      <c r="BBV410" s="247"/>
      <c r="BBW410" s="247"/>
      <c r="BBX410" s="247"/>
      <c r="BBY410" s="247"/>
      <c r="BBZ410" s="247"/>
      <c r="BCA410" s="247"/>
      <c r="BCB410" s="247"/>
      <c r="BCC410" s="247"/>
      <c r="BCD410" s="247"/>
      <c r="BCE410" s="247"/>
      <c r="BCF410" s="247"/>
      <c r="BCG410" s="247"/>
      <c r="BCH410" s="247"/>
      <c r="BCI410" s="247"/>
      <c r="BCJ410" s="247"/>
      <c r="BCK410" s="247"/>
      <c r="BCL410" s="247"/>
      <c r="BCM410" s="247"/>
      <c r="BCN410" s="247"/>
      <c r="BCO410" s="247"/>
      <c r="BCP410" s="247"/>
      <c r="BCQ410" s="247"/>
      <c r="BCR410" s="247"/>
      <c r="BCS410" s="247"/>
      <c r="BCT410" s="247"/>
      <c r="BCU410" s="247"/>
      <c r="BCV410" s="247"/>
      <c r="BCW410" s="247"/>
      <c r="BCX410" s="247"/>
      <c r="BCY410" s="247"/>
      <c r="BCZ410" s="247"/>
      <c r="BDA410" s="247"/>
      <c r="BDB410" s="247"/>
      <c r="BDC410" s="247"/>
      <c r="BDD410" s="247"/>
      <c r="BDE410" s="247"/>
      <c r="BDF410" s="247"/>
      <c r="BDG410" s="247"/>
      <c r="BDH410" s="247"/>
      <c r="BDI410" s="247"/>
      <c r="BDJ410" s="247"/>
      <c r="BDK410" s="247"/>
      <c r="BDL410" s="247"/>
      <c r="BDM410" s="247"/>
      <c r="BDN410" s="247"/>
      <c r="BDO410" s="247"/>
      <c r="BDP410" s="247"/>
      <c r="BDQ410" s="247"/>
      <c r="BDR410" s="247"/>
      <c r="BDS410" s="247"/>
      <c r="BDT410" s="247"/>
      <c r="BDU410" s="247"/>
      <c r="BDV410" s="247"/>
      <c r="BDW410" s="247"/>
      <c r="BDX410" s="247"/>
      <c r="BDY410" s="247"/>
      <c r="BDZ410" s="247"/>
      <c r="BEA410" s="247"/>
      <c r="BEB410" s="247"/>
      <c r="BEC410" s="247"/>
      <c r="BED410" s="247"/>
      <c r="BEE410" s="247"/>
      <c r="BEF410" s="247"/>
      <c r="BEG410" s="247"/>
      <c r="BEH410" s="247"/>
      <c r="BEI410" s="247"/>
      <c r="BEJ410" s="247"/>
      <c r="BEK410" s="247"/>
      <c r="BEL410" s="247"/>
      <c r="BEM410" s="247"/>
      <c r="BEN410" s="247"/>
      <c r="BEO410" s="247"/>
      <c r="BEP410" s="247"/>
      <c r="BEQ410" s="247"/>
      <c r="BER410" s="247"/>
      <c r="BES410" s="247"/>
      <c r="BET410" s="247"/>
      <c r="BEU410" s="247"/>
      <c r="BEV410" s="247"/>
      <c r="BEW410" s="247"/>
      <c r="BEX410" s="247"/>
      <c r="BEY410" s="247"/>
      <c r="BEZ410" s="247"/>
      <c r="BFA410" s="247"/>
      <c r="BFB410" s="247"/>
      <c r="BFC410" s="247"/>
      <c r="BFD410" s="247"/>
      <c r="BFE410" s="247"/>
      <c r="BFF410" s="247"/>
      <c r="BFG410" s="247"/>
      <c r="BFH410" s="247"/>
      <c r="BFI410" s="247"/>
      <c r="BFJ410" s="247"/>
      <c r="BFK410" s="247"/>
      <c r="BFL410" s="247"/>
      <c r="BFM410" s="247"/>
      <c r="BFN410" s="247"/>
      <c r="BFO410" s="247"/>
      <c r="BFP410" s="247"/>
      <c r="BFQ410" s="247"/>
      <c r="BFR410" s="247"/>
      <c r="BFS410" s="247"/>
      <c r="BFT410" s="247"/>
      <c r="BFU410" s="247"/>
      <c r="BFV410" s="247"/>
      <c r="BFW410" s="247"/>
      <c r="BFX410" s="247"/>
      <c r="BFY410" s="247"/>
      <c r="BFZ410" s="247"/>
      <c r="BGA410" s="247"/>
      <c r="BGB410" s="247"/>
      <c r="BGC410" s="247"/>
      <c r="BGD410" s="247"/>
      <c r="BGE410" s="247"/>
      <c r="BGF410" s="247"/>
      <c r="BGG410" s="247"/>
      <c r="BGH410" s="247"/>
      <c r="BGI410" s="247"/>
      <c r="BGJ410" s="247"/>
      <c r="BGK410" s="247"/>
      <c r="BGL410" s="247"/>
      <c r="BGM410" s="247"/>
      <c r="BGN410" s="247"/>
      <c r="BGO410" s="247"/>
      <c r="BGP410" s="247"/>
      <c r="BGQ410" s="247"/>
      <c r="BGR410" s="247"/>
      <c r="BGS410" s="247"/>
      <c r="BGT410" s="247"/>
      <c r="BGU410" s="247"/>
      <c r="BGV410" s="247"/>
      <c r="BGW410" s="247"/>
      <c r="BGX410" s="247"/>
      <c r="BGY410" s="247"/>
      <c r="BGZ410" s="247"/>
      <c r="BHA410" s="247"/>
      <c r="BHB410" s="247"/>
      <c r="BHC410" s="247"/>
      <c r="BHD410" s="247"/>
      <c r="BHE410" s="247"/>
      <c r="BHF410" s="247"/>
      <c r="BHG410" s="247"/>
      <c r="BHH410" s="247"/>
      <c r="BHI410" s="247"/>
      <c r="BHJ410" s="247"/>
      <c r="BHK410" s="247"/>
      <c r="BHL410" s="247"/>
      <c r="BHM410" s="247"/>
      <c r="BHN410" s="247"/>
      <c r="BHO410" s="247"/>
      <c r="BHP410" s="247"/>
      <c r="BHQ410" s="247"/>
      <c r="BHR410" s="247"/>
      <c r="BHS410" s="247"/>
      <c r="BHT410" s="247"/>
      <c r="BHU410" s="247"/>
      <c r="BHV410" s="247"/>
      <c r="BHW410" s="247"/>
      <c r="BHX410" s="247"/>
      <c r="BHY410" s="247"/>
      <c r="BHZ410" s="247"/>
      <c r="BIA410" s="247"/>
      <c r="BIB410" s="247"/>
      <c r="BIC410" s="247"/>
      <c r="BID410" s="247"/>
      <c r="BIE410" s="247"/>
      <c r="BIF410" s="247"/>
      <c r="BIG410" s="247"/>
      <c r="BIH410" s="247"/>
      <c r="BII410" s="247"/>
      <c r="BIJ410" s="247"/>
      <c r="BIK410" s="247"/>
      <c r="BIL410" s="247"/>
      <c r="BIM410" s="247"/>
      <c r="BIN410" s="247"/>
      <c r="BIO410" s="247"/>
      <c r="BIP410" s="247"/>
      <c r="BIQ410" s="247"/>
      <c r="BIR410" s="247"/>
      <c r="BIS410" s="247"/>
      <c r="BIT410" s="247"/>
      <c r="BIU410" s="247"/>
      <c r="BIV410" s="247"/>
      <c r="BIW410" s="247"/>
      <c r="BIX410" s="247"/>
      <c r="BIY410" s="247"/>
      <c r="BIZ410" s="247"/>
      <c r="BJA410" s="247"/>
      <c r="BJB410" s="247"/>
      <c r="BJC410" s="247"/>
      <c r="BJD410" s="247"/>
      <c r="BJE410" s="247"/>
      <c r="BJF410" s="247"/>
      <c r="BJG410" s="247"/>
      <c r="BJH410" s="247"/>
      <c r="BJI410" s="247"/>
      <c r="BJJ410" s="247"/>
      <c r="BJK410" s="247"/>
      <c r="BJL410" s="247"/>
      <c r="BJM410" s="247"/>
      <c r="BJN410" s="247"/>
      <c r="BJO410" s="247"/>
      <c r="BJP410" s="247"/>
      <c r="BJQ410" s="247"/>
      <c r="BJR410" s="247"/>
      <c r="BJS410" s="247"/>
      <c r="BJT410" s="247"/>
      <c r="BJU410" s="247"/>
      <c r="BJV410" s="247"/>
      <c r="BJW410" s="247"/>
      <c r="BJX410" s="247"/>
      <c r="BJY410" s="247"/>
      <c r="BJZ410" s="247"/>
      <c r="BKA410" s="247"/>
      <c r="BKB410" s="247"/>
      <c r="BKC410" s="247"/>
      <c r="BKD410" s="247"/>
      <c r="BKE410" s="247"/>
      <c r="BKF410" s="247"/>
      <c r="BKG410" s="247"/>
      <c r="BKH410" s="247"/>
      <c r="BKI410" s="247"/>
      <c r="BKJ410" s="247"/>
      <c r="BKK410" s="247"/>
      <c r="BKL410" s="247"/>
      <c r="BKM410" s="247"/>
      <c r="BKN410" s="247"/>
      <c r="BKO410" s="247"/>
      <c r="BKP410" s="247"/>
      <c r="BKQ410" s="247"/>
      <c r="BKR410" s="247"/>
      <c r="BKS410" s="247"/>
      <c r="BKT410" s="247"/>
      <c r="BKU410" s="247"/>
      <c r="BKV410" s="247"/>
      <c r="BKW410" s="247"/>
      <c r="BKX410" s="247"/>
      <c r="BKY410" s="247"/>
      <c r="BKZ410" s="247"/>
      <c r="BLA410" s="247"/>
      <c r="BLB410" s="247"/>
      <c r="BLC410" s="247"/>
      <c r="BLD410" s="247"/>
      <c r="BLE410" s="247"/>
      <c r="BLF410" s="247"/>
      <c r="BLG410" s="247"/>
      <c r="BLH410" s="247"/>
      <c r="BLI410" s="247"/>
      <c r="BLJ410" s="247"/>
      <c r="BLK410" s="247"/>
      <c r="BLL410" s="247"/>
      <c r="BLM410" s="247"/>
      <c r="BLN410" s="247"/>
      <c r="BLO410" s="247"/>
      <c r="BLP410" s="247"/>
      <c r="BLQ410" s="247"/>
      <c r="BLR410" s="247"/>
      <c r="BLS410" s="247"/>
      <c r="BLT410" s="247"/>
      <c r="BLU410" s="247"/>
      <c r="BLV410" s="247"/>
      <c r="BLW410" s="247"/>
      <c r="BLX410" s="247"/>
      <c r="BLY410" s="247"/>
      <c r="BLZ410" s="247"/>
      <c r="BMA410" s="247"/>
      <c r="BMB410" s="247"/>
      <c r="BMC410" s="247"/>
      <c r="BMD410" s="247"/>
      <c r="BME410" s="247"/>
      <c r="BMF410" s="247"/>
      <c r="BMG410" s="247"/>
      <c r="BMH410" s="247"/>
      <c r="BMI410" s="247"/>
      <c r="BMJ410" s="247"/>
      <c r="BMK410" s="247"/>
      <c r="BML410" s="247"/>
      <c r="BMM410" s="247"/>
      <c r="BMN410" s="247"/>
      <c r="BMO410" s="247"/>
      <c r="BMP410" s="247"/>
      <c r="BMQ410" s="247"/>
      <c r="BMR410" s="247"/>
      <c r="BMS410" s="247"/>
      <c r="BMT410" s="247"/>
      <c r="BMU410" s="247"/>
      <c r="BMV410" s="247"/>
      <c r="BMW410" s="247"/>
      <c r="BMX410" s="247"/>
      <c r="BMY410" s="247"/>
      <c r="BMZ410" s="247"/>
      <c r="BNA410" s="247"/>
      <c r="BNB410" s="247"/>
      <c r="BNC410" s="247"/>
      <c r="BND410" s="247"/>
      <c r="BNE410" s="247"/>
      <c r="BNF410" s="247"/>
      <c r="BNG410" s="247"/>
      <c r="BNH410" s="247"/>
      <c r="BNI410" s="247"/>
      <c r="BNJ410" s="247"/>
      <c r="BNK410" s="247"/>
      <c r="BNL410" s="247"/>
      <c r="BNM410" s="247"/>
      <c r="BNN410" s="247"/>
      <c r="BNO410" s="247"/>
      <c r="BNP410" s="247"/>
      <c r="BNQ410" s="247"/>
      <c r="BNR410" s="247"/>
      <c r="BNS410" s="247"/>
      <c r="BNT410" s="247"/>
      <c r="BNU410" s="247"/>
      <c r="BNV410" s="247"/>
      <c r="BNW410" s="247"/>
      <c r="BNX410" s="247"/>
      <c r="BNY410" s="247"/>
      <c r="BNZ410" s="247"/>
      <c r="BOA410" s="247"/>
      <c r="BOB410" s="247"/>
      <c r="BOC410" s="247"/>
      <c r="BOD410" s="247"/>
      <c r="BOE410" s="247"/>
      <c r="BOF410" s="247"/>
      <c r="BOG410" s="247"/>
      <c r="BOH410" s="247"/>
      <c r="BOI410" s="247"/>
      <c r="BOJ410" s="247"/>
      <c r="BOK410" s="247"/>
      <c r="BOL410" s="247"/>
      <c r="BOM410" s="247"/>
      <c r="BON410" s="247"/>
      <c r="BOO410" s="247"/>
      <c r="BOP410" s="247"/>
      <c r="BOQ410" s="247"/>
      <c r="BOR410" s="247"/>
      <c r="BOS410" s="247"/>
      <c r="BOT410" s="247"/>
      <c r="BOU410" s="247"/>
      <c r="BOV410" s="247"/>
      <c r="BOW410" s="247"/>
      <c r="BOX410" s="247"/>
      <c r="BOY410" s="247"/>
      <c r="BOZ410" s="247"/>
      <c r="BPA410" s="247"/>
      <c r="BPB410" s="247"/>
      <c r="BPC410" s="247"/>
      <c r="BPD410" s="247"/>
      <c r="BPE410" s="247"/>
      <c r="BPF410" s="247"/>
      <c r="BPG410" s="247"/>
      <c r="BPH410" s="247"/>
      <c r="BPI410" s="247"/>
      <c r="BPJ410" s="247"/>
      <c r="BPK410" s="247"/>
      <c r="BPL410" s="247"/>
      <c r="BPM410" s="247"/>
      <c r="BPN410" s="247"/>
      <c r="BPO410" s="247"/>
      <c r="BPP410" s="247"/>
      <c r="BPQ410" s="247"/>
      <c r="BPR410" s="247"/>
      <c r="BPS410" s="247"/>
      <c r="BPT410" s="247"/>
      <c r="BPU410" s="247"/>
      <c r="BPV410" s="247"/>
      <c r="BPW410" s="247"/>
      <c r="BPX410" s="247"/>
      <c r="BPY410" s="247"/>
      <c r="BPZ410" s="247"/>
      <c r="BQA410" s="247"/>
      <c r="BQB410" s="247"/>
      <c r="BQC410" s="247"/>
      <c r="BQD410" s="247"/>
      <c r="BQE410" s="247"/>
      <c r="BQF410" s="247"/>
      <c r="BQG410" s="247"/>
      <c r="BQH410" s="247"/>
      <c r="BQI410" s="247"/>
      <c r="BQJ410" s="247"/>
      <c r="BQK410" s="247"/>
      <c r="BQL410" s="247"/>
      <c r="BQM410" s="247"/>
      <c r="BQN410" s="247"/>
      <c r="BQO410" s="247"/>
      <c r="BQP410" s="247"/>
      <c r="BQQ410" s="247"/>
      <c r="BQR410" s="247"/>
      <c r="BQS410" s="247"/>
      <c r="BQT410" s="247"/>
      <c r="BQU410" s="247"/>
      <c r="BQV410" s="247"/>
      <c r="BQW410" s="247"/>
      <c r="BQX410" s="247"/>
      <c r="BQY410" s="247"/>
      <c r="BQZ410" s="247"/>
      <c r="BRA410" s="247"/>
      <c r="BRB410" s="247"/>
      <c r="BRC410" s="247"/>
      <c r="BRD410" s="247"/>
      <c r="BRE410" s="247"/>
      <c r="BRF410" s="247"/>
      <c r="BRG410" s="247"/>
      <c r="BRH410" s="247"/>
      <c r="BRI410" s="247"/>
      <c r="BRJ410" s="247"/>
      <c r="BRK410" s="247"/>
      <c r="BRL410" s="247"/>
      <c r="BRM410" s="247"/>
      <c r="BRN410" s="247"/>
      <c r="BRO410" s="247"/>
      <c r="BRP410" s="247"/>
      <c r="BRQ410" s="247"/>
      <c r="BRR410" s="247"/>
      <c r="BRS410" s="247"/>
      <c r="BRT410" s="247"/>
      <c r="BRU410" s="247"/>
      <c r="BRV410" s="247"/>
      <c r="BRW410" s="247"/>
      <c r="BRX410" s="247"/>
      <c r="BRY410" s="247"/>
      <c r="BRZ410" s="247"/>
      <c r="BSA410" s="247"/>
      <c r="BSB410" s="247"/>
      <c r="BSC410" s="247"/>
      <c r="BSD410" s="247"/>
      <c r="BSE410" s="247"/>
      <c r="BSF410" s="247"/>
      <c r="BSG410" s="247"/>
      <c r="BSH410" s="247"/>
      <c r="BSI410" s="247"/>
      <c r="BSJ410" s="247"/>
      <c r="BSK410" s="247"/>
      <c r="BSL410" s="247"/>
      <c r="BSM410" s="247"/>
      <c r="BSN410" s="247"/>
      <c r="BSO410" s="247"/>
      <c r="BSP410" s="247"/>
      <c r="BSQ410" s="247"/>
      <c r="BSR410" s="247"/>
      <c r="BSS410" s="247"/>
      <c r="BST410" s="247"/>
      <c r="BSU410" s="247"/>
      <c r="BSV410" s="247"/>
      <c r="BSW410" s="247"/>
      <c r="BSX410" s="247"/>
      <c r="BSY410" s="247"/>
      <c r="BSZ410" s="247"/>
      <c r="BTA410" s="247"/>
      <c r="BTB410" s="247"/>
      <c r="BTC410" s="247"/>
      <c r="BTD410" s="247"/>
      <c r="BTE410" s="247"/>
      <c r="BTF410" s="247"/>
      <c r="BTG410" s="247"/>
      <c r="BTH410" s="247"/>
      <c r="BTI410" s="247"/>
      <c r="BTJ410" s="247"/>
      <c r="BTK410" s="247"/>
      <c r="BTL410" s="247"/>
      <c r="BTM410" s="247"/>
      <c r="BTN410" s="247"/>
      <c r="BTO410" s="247"/>
      <c r="BTP410" s="247"/>
      <c r="BTQ410" s="247"/>
      <c r="BTR410" s="247"/>
      <c r="BTS410" s="247"/>
      <c r="BTT410" s="247"/>
      <c r="BTU410" s="247"/>
      <c r="BTV410" s="247"/>
      <c r="BTW410" s="247"/>
      <c r="BTX410" s="247"/>
      <c r="BTY410" s="247"/>
      <c r="BTZ410" s="247"/>
      <c r="BUA410" s="247"/>
      <c r="BUB410" s="247"/>
      <c r="BUC410" s="247"/>
      <c r="BUD410" s="247"/>
      <c r="BUE410" s="247"/>
      <c r="BUF410" s="247"/>
      <c r="BUG410" s="247"/>
      <c r="BUH410" s="247"/>
      <c r="BUI410" s="247"/>
      <c r="BUJ410" s="247"/>
      <c r="BUK410" s="247"/>
      <c r="BUL410" s="247"/>
      <c r="BUM410" s="247"/>
      <c r="BUN410" s="247"/>
      <c r="BUO410" s="247"/>
      <c r="BUP410" s="247"/>
      <c r="BUQ410" s="247"/>
      <c r="BUR410" s="247"/>
      <c r="BUS410" s="247"/>
      <c r="BUT410" s="247"/>
      <c r="BUU410" s="247"/>
      <c r="BUV410" s="247"/>
      <c r="BUW410" s="247"/>
      <c r="BUX410" s="247"/>
      <c r="BUY410" s="247"/>
      <c r="BUZ410" s="247"/>
      <c r="BVA410" s="247"/>
      <c r="BVB410" s="247"/>
      <c r="BVC410" s="247"/>
      <c r="BVD410" s="247"/>
      <c r="BVE410" s="247"/>
      <c r="BVF410" s="247"/>
      <c r="BVG410" s="247"/>
      <c r="BVH410" s="247"/>
      <c r="BVI410" s="247"/>
      <c r="BVJ410" s="247"/>
      <c r="BVK410" s="247"/>
      <c r="BVL410" s="247"/>
      <c r="BVM410" s="247"/>
      <c r="BVN410" s="247"/>
      <c r="BVO410" s="247"/>
      <c r="BVP410" s="247"/>
      <c r="BVQ410" s="247"/>
      <c r="BVR410" s="247"/>
      <c r="BVS410" s="247"/>
      <c r="BVT410" s="247"/>
      <c r="BVU410" s="247"/>
      <c r="BVV410" s="247"/>
      <c r="BVW410" s="247"/>
      <c r="BVX410" s="247"/>
      <c r="BVY410" s="247"/>
      <c r="BVZ410" s="247"/>
      <c r="BWA410" s="247"/>
      <c r="BWB410" s="247"/>
      <c r="BWC410" s="247"/>
      <c r="BWD410" s="247"/>
      <c r="BWE410" s="247"/>
      <c r="BWF410" s="247"/>
      <c r="BWG410" s="247"/>
      <c r="BWH410" s="247"/>
      <c r="BWI410" s="247"/>
      <c r="BWJ410" s="247"/>
      <c r="BWK410" s="247"/>
      <c r="BWL410" s="247"/>
      <c r="BWM410" s="247"/>
      <c r="BWN410" s="247"/>
      <c r="BWO410" s="247"/>
      <c r="BWP410" s="247"/>
      <c r="BWQ410" s="247"/>
      <c r="BWR410" s="247"/>
      <c r="BWS410" s="247"/>
      <c r="BWT410" s="247"/>
      <c r="BWU410" s="247"/>
      <c r="BWV410" s="247"/>
      <c r="BWW410" s="247"/>
      <c r="BWX410" s="247"/>
      <c r="BWY410" s="247"/>
      <c r="BWZ410" s="247"/>
      <c r="BXA410" s="247"/>
      <c r="BXB410" s="247"/>
      <c r="BXC410" s="247"/>
      <c r="BXD410" s="247"/>
      <c r="BXE410" s="247"/>
      <c r="BXF410" s="247"/>
      <c r="BXG410" s="247"/>
      <c r="BXH410" s="247"/>
      <c r="BXI410" s="247"/>
      <c r="BXJ410" s="247"/>
      <c r="BXK410" s="247"/>
      <c r="BXL410" s="247"/>
      <c r="BXM410" s="247"/>
      <c r="BXN410" s="247"/>
      <c r="BXO410" s="247"/>
      <c r="BXP410" s="247"/>
      <c r="BXQ410" s="247"/>
      <c r="BXR410" s="247"/>
      <c r="BXS410" s="247"/>
      <c r="BXT410" s="247"/>
      <c r="BXU410" s="247"/>
      <c r="BXV410" s="247"/>
      <c r="BXW410" s="247"/>
      <c r="BXX410" s="247"/>
      <c r="BXY410" s="247"/>
      <c r="BXZ410" s="247"/>
      <c r="BYA410" s="247"/>
      <c r="BYB410" s="247"/>
      <c r="BYC410" s="247"/>
      <c r="BYD410" s="247"/>
      <c r="BYE410" s="247"/>
      <c r="BYF410" s="247"/>
      <c r="BYG410" s="247"/>
      <c r="BYH410" s="247"/>
      <c r="BYI410" s="247"/>
      <c r="BYJ410" s="247"/>
      <c r="BYK410" s="247"/>
      <c r="BYL410" s="247"/>
      <c r="BYM410" s="247"/>
      <c r="BYN410" s="247"/>
      <c r="BYO410" s="247"/>
      <c r="BYP410" s="247"/>
      <c r="BYQ410" s="247"/>
      <c r="BYR410" s="247"/>
      <c r="BYS410" s="247"/>
      <c r="BYT410" s="247"/>
      <c r="BYU410" s="247"/>
      <c r="BYV410" s="247"/>
      <c r="BYW410" s="247"/>
      <c r="BYX410" s="247"/>
      <c r="BYY410" s="247"/>
      <c r="BYZ410" s="247"/>
      <c r="BZA410" s="247"/>
      <c r="BZB410" s="247"/>
      <c r="BZC410" s="247"/>
      <c r="BZD410" s="247"/>
      <c r="BZE410" s="247"/>
      <c r="BZF410" s="247"/>
      <c r="BZG410" s="247"/>
      <c r="BZH410" s="247"/>
      <c r="BZI410" s="247"/>
      <c r="BZJ410" s="247"/>
      <c r="BZK410" s="247"/>
      <c r="BZL410" s="247"/>
      <c r="BZM410" s="247"/>
      <c r="BZN410" s="247"/>
      <c r="BZO410" s="247"/>
      <c r="BZP410" s="247"/>
      <c r="BZQ410" s="247"/>
      <c r="BZR410" s="247"/>
      <c r="BZS410" s="247"/>
      <c r="BZT410" s="247"/>
      <c r="BZU410" s="247"/>
      <c r="BZV410" s="247"/>
      <c r="BZW410" s="247"/>
      <c r="BZX410" s="247"/>
      <c r="BZY410" s="247"/>
      <c r="BZZ410" s="247"/>
      <c r="CAA410" s="247"/>
      <c r="CAB410" s="247"/>
      <c r="CAC410" s="247"/>
      <c r="CAD410" s="247"/>
      <c r="CAE410" s="247"/>
      <c r="CAF410" s="247"/>
      <c r="CAG410" s="247"/>
      <c r="CAH410" s="247"/>
      <c r="CAI410" s="247"/>
      <c r="CAJ410" s="247"/>
      <c r="CAK410" s="247"/>
      <c r="CAL410" s="247"/>
      <c r="CAM410" s="247"/>
      <c r="CAN410" s="247"/>
      <c r="CAO410" s="247"/>
      <c r="CAP410" s="247"/>
      <c r="CAQ410" s="247"/>
      <c r="CAR410" s="247"/>
      <c r="CAS410" s="247"/>
      <c r="CAT410" s="247"/>
      <c r="CAU410" s="247"/>
      <c r="CAV410" s="247"/>
      <c r="CAW410" s="247"/>
      <c r="CAX410" s="247"/>
      <c r="CAY410" s="247"/>
      <c r="CAZ410" s="247"/>
      <c r="CBA410" s="247"/>
      <c r="CBB410" s="247"/>
      <c r="CBC410" s="247"/>
      <c r="CBD410" s="247"/>
      <c r="CBE410" s="247"/>
      <c r="CBF410" s="247"/>
      <c r="CBG410" s="247"/>
      <c r="CBH410" s="247"/>
      <c r="CBI410" s="247"/>
      <c r="CBJ410" s="247"/>
      <c r="CBK410" s="247"/>
      <c r="CBL410" s="247"/>
      <c r="CBM410" s="247"/>
      <c r="CBN410" s="247"/>
      <c r="CBO410" s="247"/>
      <c r="CBP410" s="247"/>
      <c r="CBQ410" s="247"/>
      <c r="CBR410" s="247"/>
      <c r="CBS410" s="247"/>
      <c r="CBT410" s="247"/>
      <c r="CBU410" s="247"/>
      <c r="CBV410" s="247"/>
      <c r="CBW410" s="247"/>
      <c r="CBX410" s="247"/>
      <c r="CBY410" s="247"/>
      <c r="CBZ410" s="247"/>
      <c r="CCA410" s="247"/>
      <c r="CCB410" s="247"/>
      <c r="CCC410" s="247"/>
      <c r="CCD410" s="247"/>
      <c r="CCE410" s="247"/>
      <c r="CCF410" s="247"/>
      <c r="CCG410" s="247"/>
      <c r="CCH410" s="247"/>
      <c r="CCI410" s="247"/>
      <c r="CCJ410" s="247"/>
      <c r="CCK410" s="247"/>
      <c r="CCL410" s="247"/>
      <c r="CCM410" s="247"/>
      <c r="CCN410" s="247"/>
      <c r="CCO410" s="247"/>
      <c r="CCP410" s="247"/>
      <c r="CCQ410" s="247"/>
      <c r="CCR410" s="247"/>
      <c r="CCS410" s="247"/>
      <c r="CCT410" s="247"/>
      <c r="CCU410" s="247"/>
      <c r="CCV410" s="247"/>
      <c r="CCW410" s="247"/>
      <c r="CCX410" s="247"/>
      <c r="CCY410" s="247"/>
      <c r="CCZ410" s="247"/>
      <c r="CDA410" s="247"/>
      <c r="CDB410" s="247"/>
      <c r="CDC410" s="247"/>
      <c r="CDD410" s="247"/>
      <c r="CDE410" s="247"/>
      <c r="CDF410" s="247"/>
      <c r="CDG410" s="247"/>
      <c r="CDH410" s="247"/>
      <c r="CDI410" s="247"/>
      <c r="CDJ410" s="247"/>
      <c r="CDK410" s="247"/>
      <c r="CDL410" s="247"/>
      <c r="CDM410" s="247"/>
      <c r="CDN410" s="247"/>
      <c r="CDO410" s="247"/>
      <c r="CDP410" s="247"/>
      <c r="CDQ410" s="247"/>
      <c r="CDR410" s="247"/>
      <c r="CDS410" s="247"/>
      <c r="CDT410" s="247"/>
      <c r="CDU410" s="247"/>
      <c r="CDV410" s="247"/>
      <c r="CDW410" s="247"/>
      <c r="CDX410" s="247"/>
      <c r="CDY410" s="247"/>
      <c r="CDZ410" s="247"/>
      <c r="CEA410" s="247"/>
      <c r="CEB410" s="247"/>
      <c r="CEC410" s="247"/>
      <c r="CED410" s="247"/>
      <c r="CEE410" s="247"/>
      <c r="CEF410" s="247"/>
      <c r="CEG410" s="247"/>
      <c r="CEH410" s="247"/>
      <c r="CEI410" s="247"/>
      <c r="CEJ410" s="247"/>
      <c r="CEK410" s="247"/>
      <c r="CEL410" s="247"/>
      <c r="CEM410" s="247"/>
      <c r="CEN410" s="247"/>
      <c r="CEO410" s="247"/>
      <c r="CEP410" s="247"/>
      <c r="CEQ410" s="247"/>
      <c r="CER410" s="247"/>
      <c r="CES410" s="247"/>
      <c r="CET410" s="247"/>
      <c r="CEU410" s="247"/>
      <c r="CEV410" s="247"/>
      <c r="CEW410" s="247"/>
      <c r="CEX410" s="247"/>
      <c r="CEY410" s="247"/>
      <c r="CEZ410" s="247"/>
      <c r="CFA410" s="247"/>
      <c r="CFB410" s="247"/>
      <c r="CFC410" s="247"/>
      <c r="CFD410" s="247"/>
      <c r="CFE410" s="247"/>
      <c r="CFF410" s="247"/>
      <c r="CFG410" s="247"/>
      <c r="CFH410" s="247"/>
      <c r="CFI410" s="247"/>
      <c r="CFJ410" s="247"/>
      <c r="CFK410" s="247"/>
      <c r="CFL410" s="247"/>
      <c r="CFM410" s="247"/>
      <c r="CFN410" s="247"/>
      <c r="CFO410" s="247"/>
      <c r="CFP410" s="247"/>
      <c r="CFQ410" s="247"/>
      <c r="CFR410" s="247"/>
      <c r="CFS410" s="247"/>
      <c r="CFT410" s="247"/>
      <c r="CFU410" s="247"/>
      <c r="CFV410" s="247"/>
      <c r="CFW410" s="247"/>
      <c r="CFX410" s="247"/>
      <c r="CFY410" s="247"/>
      <c r="CFZ410" s="247"/>
      <c r="CGA410" s="247"/>
      <c r="CGB410" s="247"/>
      <c r="CGC410" s="247"/>
      <c r="CGD410" s="247"/>
      <c r="CGE410" s="247"/>
      <c r="CGF410" s="247"/>
      <c r="CGG410" s="247"/>
      <c r="CGH410" s="247"/>
      <c r="CGI410" s="247"/>
      <c r="CGJ410" s="247"/>
      <c r="CGK410" s="247"/>
      <c r="CGL410" s="247"/>
      <c r="CGM410" s="247"/>
      <c r="CGN410" s="247"/>
      <c r="CGO410" s="247"/>
      <c r="CGP410" s="247"/>
      <c r="CGQ410" s="247"/>
      <c r="CGR410" s="247"/>
      <c r="CGS410" s="247"/>
      <c r="CGT410" s="247"/>
      <c r="CGU410" s="247"/>
      <c r="CGV410" s="247"/>
      <c r="CGW410" s="247"/>
      <c r="CGX410" s="247"/>
      <c r="CGY410" s="247"/>
      <c r="CGZ410" s="247"/>
      <c r="CHA410" s="247"/>
      <c r="CHB410" s="247"/>
      <c r="CHC410" s="247"/>
      <c r="CHD410" s="247"/>
      <c r="CHE410" s="247"/>
      <c r="CHF410" s="247"/>
      <c r="CHG410" s="247"/>
      <c r="CHH410" s="247"/>
      <c r="CHI410" s="247"/>
      <c r="CHJ410" s="247"/>
      <c r="CHK410" s="247"/>
      <c r="CHL410" s="247"/>
      <c r="CHM410" s="247"/>
      <c r="CHN410" s="247"/>
      <c r="CHO410" s="247"/>
      <c r="CHP410" s="247"/>
      <c r="CHQ410" s="247"/>
      <c r="CHR410" s="247"/>
      <c r="CHS410" s="247"/>
      <c r="CHT410" s="247"/>
      <c r="CHU410" s="247"/>
      <c r="CHV410" s="247"/>
      <c r="CHW410" s="247"/>
      <c r="CHX410" s="247"/>
      <c r="CHY410" s="247"/>
      <c r="CHZ410" s="247"/>
      <c r="CIA410" s="247"/>
      <c r="CIB410" s="247"/>
      <c r="CIC410" s="247"/>
      <c r="CID410" s="247"/>
      <c r="CIE410" s="247"/>
      <c r="CIF410" s="247"/>
      <c r="CIG410" s="247"/>
      <c r="CIH410" s="247"/>
      <c r="CII410" s="247"/>
      <c r="CIJ410" s="247"/>
      <c r="CIK410" s="247"/>
      <c r="CIL410" s="247"/>
      <c r="CIM410" s="247"/>
      <c r="CIN410" s="247"/>
      <c r="CIO410" s="247"/>
      <c r="CIP410" s="247"/>
      <c r="CIQ410" s="247"/>
      <c r="CIR410" s="247"/>
      <c r="CIS410" s="247"/>
      <c r="CIT410" s="247"/>
      <c r="CIU410" s="247"/>
      <c r="CIV410" s="247"/>
      <c r="CIW410" s="247"/>
      <c r="CIX410" s="247"/>
      <c r="CIY410" s="247"/>
      <c r="CIZ410" s="247"/>
      <c r="CJA410" s="247"/>
      <c r="CJB410" s="247"/>
      <c r="CJC410" s="247"/>
      <c r="CJD410" s="247"/>
      <c r="CJE410" s="247"/>
      <c r="CJF410" s="247"/>
      <c r="CJG410" s="247"/>
      <c r="CJH410" s="247"/>
      <c r="CJI410" s="247"/>
      <c r="CJJ410" s="247"/>
      <c r="CJK410" s="247"/>
      <c r="CJL410" s="247"/>
      <c r="CJM410" s="247"/>
      <c r="CJN410" s="247"/>
      <c r="CJO410" s="247"/>
      <c r="CJP410" s="247"/>
      <c r="CJQ410" s="247"/>
      <c r="CJR410" s="247"/>
      <c r="CJS410" s="247"/>
      <c r="CJT410" s="247"/>
      <c r="CJU410" s="247"/>
      <c r="CJV410" s="247"/>
      <c r="CJW410" s="247"/>
      <c r="CJX410" s="247"/>
      <c r="CJY410" s="247"/>
      <c r="CJZ410" s="247"/>
      <c r="CKA410" s="247"/>
      <c r="CKB410" s="247"/>
      <c r="CKC410" s="247"/>
      <c r="CKD410" s="247"/>
      <c r="CKE410" s="247"/>
      <c r="CKF410" s="247"/>
      <c r="CKG410" s="247"/>
      <c r="CKH410" s="247"/>
      <c r="CKI410" s="247"/>
      <c r="CKJ410" s="247"/>
      <c r="CKK410" s="247"/>
      <c r="CKL410" s="247"/>
      <c r="CKM410" s="247"/>
      <c r="CKN410" s="247"/>
      <c r="CKO410" s="247"/>
      <c r="CKP410" s="247"/>
      <c r="CKQ410" s="247"/>
      <c r="CKR410" s="247"/>
      <c r="CKS410" s="247"/>
      <c r="CKT410" s="247"/>
      <c r="CKU410" s="247"/>
      <c r="CKV410" s="247"/>
      <c r="CKW410" s="247"/>
      <c r="CKX410" s="247"/>
      <c r="CKY410" s="247"/>
      <c r="CKZ410" s="247"/>
      <c r="CLA410" s="247"/>
      <c r="CLB410" s="247"/>
      <c r="CLC410" s="247"/>
      <c r="CLD410" s="247"/>
      <c r="CLE410" s="247"/>
      <c r="CLF410" s="247"/>
      <c r="CLG410" s="247"/>
      <c r="CLH410" s="247"/>
      <c r="CLI410" s="247"/>
      <c r="CLJ410" s="247"/>
      <c r="CLK410" s="247"/>
      <c r="CLL410" s="247"/>
      <c r="CLM410" s="247"/>
      <c r="CLN410" s="247"/>
      <c r="CLO410" s="247"/>
      <c r="CLP410" s="247"/>
      <c r="CLQ410" s="247"/>
      <c r="CLR410" s="247"/>
      <c r="CLS410" s="247"/>
      <c r="CLT410" s="247"/>
      <c r="CLU410" s="247"/>
      <c r="CLV410" s="247"/>
      <c r="CLW410" s="247"/>
      <c r="CLX410" s="247"/>
      <c r="CLY410" s="247"/>
      <c r="CLZ410" s="247"/>
      <c r="CMA410" s="247"/>
      <c r="CMB410" s="247"/>
      <c r="CMC410" s="247"/>
      <c r="CMD410" s="247"/>
      <c r="CME410" s="247"/>
      <c r="CMF410" s="247"/>
      <c r="CMG410" s="247"/>
      <c r="CMH410" s="247"/>
      <c r="CMI410" s="247"/>
      <c r="CMJ410" s="247"/>
      <c r="CMK410" s="247"/>
      <c r="CML410" s="247"/>
      <c r="CMM410" s="247"/>
      <c r="CMN410" s="247"/>
      <c r="CMO410" s="247"/>
      <c r="CMP410" s="247"/>
      <c r="CMQ410" s="247"/>
      <c r="CMR410" s="247"/>
      <c r="CMS410" s="247"/>
      <c r="CMT410" s="247"/>
      <c r="CMU410" s="247"/>
      <c r="CMV410" s="247"/>
      <c r="CMW410" s="247"/>
      <c r="CMX410" s="247"/>
      <c r="CMY410" s="247"/>
      <c r="CMZ410" s="247"/>
      <c r="CNA410" s="247"/>
      <c r="CNB410" s="247"/>
      <c r="CNC410" s="247"/>
      <c r="CND410" s="247"/>
      <c r="CNE410" s="247"/>
      <c r="CNF410" s="247"/>
      <c r="CNG410" s="247"/>
      <c r="CNH410" s="247"/>
      <c r="CNI410" s="247"/>
      <c r="CNJ410" s="247"/>
      <c r="CNK410" s="247"/>
      <c r="CNL410" s="247"/>
      <c r="CNM410" s="247"/>
      <c r="CNN410" s="247"/>
      <c r="CNO410" s="247"/>
      <c r="CNP410" s="247"/>
      <c r="CNQ410" s="247"/>
      <c r="CNR410" s="247"/>
      <c r="CNS410" s="247"/>
      <c r="CNT410" s="247"/>
      <c r="CNU410" s="247"/>
      <c r="CNV410" s="247"/>
      <c r="CNW410" s="247"/>
      <c r="CNX410" s="247"/>
      <c r="CNY410" s="247"/>
      <c r="CNZ410" s="247"/>
      <c r="COA410" s="247"/>
      <c r="COB410" s="247"/>
      <c r="COC410" s="247"/>
      <c r="COD410" s="247"/>
      <c r="COE410" s="247"/>
      <c r="COF410" s="247"/>
      <c r="COG410" s="247"/>
      <c r="COH410" s="247"/>
      <c r="COI410" s="247"/>
      <c r="COJ410" s="247"/>
      <c r="COK410" s="247"/>
      <c r="COL410" s="247"/>
      <c r="COM410" s="247"/>
      <c r="CON410" s="247"/>
      <c r="COO410" s="247"/>
      <c r="COP410" s="247"/>
      <c r="COQ410" s="247"/>
      <c r="COR410" s="247"/>
      <c r="COS410" s="247"/>
      <c r="COT410" s="247"/>
      <c r="COU410" s="247"/>
      <c r="COV410" s="247"/>
      <c r="COW410" s="247"/>
      <c r="COX410" s="247"/>
      <c r="COY410" s="247"/>
      <c r="COZ410" s="247"/>
      <c r="CPA410" s="247"/>
      <c r="CPB410" s="247"/>
      <c r="CPC410" s="247"/>
      <c r="CPD410" s="247"/>
      <c r="CPE410" s="247"/>
      <c r="CPF410" s="247"/>
      <c r="CPG410" s="247"/>
      <c r="CPH410" s="247"/>
      <c r="CPI410" s="247"/>
      <c r="CPJ410" s="247"/>
      <c r="CPK410" s="247"/>
      <c r="CPL410" s="247"/>
      <c r="CPM410" s="247"/>
      <c r="CPN410" s="247"/>
      <c r="CPO410" s="247"/>
      <c r="CPP410" s="247"/>
      <c r="CPQ410" s="247"/>
      <c r="CPR410" s="247"/>
      <c r="CPS410" s="247"/>
      <c r="CPT410" s="247"/>
      <c r="CPU410" s="247"/>
      <c r="CPV410" s="247"/>
      <c r="CPW410" s="247"/>
      <c r="CPX410" s="247"/>
      <c r="CPY410" s="247"/>
      <c r="CPZ410" s="247"/>
      <c r="CQA410" s="247"/>
      <c r="CQB410" s="247"/>
      <c r="CQC410" s="247"/>
      <c r="CQD410" s="247"/>
      <c r="CQE410" s="247"/>
      <c r="CQF410" s="247"/>
      <c r="CQG410" s="247"/>
      <c r="CQH410" s="247"/>
      <c r="CQI410" s="247"/>
      <c r="CQJ410" s="247"/>
      <c r="CQK410" s="247"/>
      <c r="CQL410" s="247"/>
      <c r="CQM410" s="247"/>
      <c r="CQN410" s="247"/>
      <c r="CQO410" s="247"/>
      <c r="CQP410" s="247"/>
      <c r="CQQ410" s="247"/>
      <c r="CQR410" s="247"/>
      <c r="CQS410" s="247"/>
      <c r="CQT410" s="247"/>
      <c r="CQU410" s="247"/>
      <c r="CQV410" s="247"/>
      <c r="CQW410" s="247"/>
      <c r="CQX410" s="247"/>
      <c r="CQY410" s="247"/>
      <c r="CQZ410" s="247"/>
      <c r="CRA410" s="247"/>
      <c r="CRB410" s="247"/>
      <c r="CRC410" s="247"/>
      <c r="CRD410" s="247"/>
      <c r="CRE410" s="247"/>
      <c r="CRF410" s="247"/>
      <c r="CRG410" s="247"/>
      <c r="CRH410" s="247"/>
      <c r="CRI410" s="247"/>
      <c r="CRJ410" s="247"/>
      <c r="CRK410" s="247"/>
      <c r="CRL410" s="247"/>
      <c r="CRM410" s="247"/>
      <c r="CRN410" s="247"/>
      <c r="CRO410" s="247"/>
      <c r="CRP410" s="247"/>
      <c r="CRQ410" s="247"/>
      <c r="CRR410" s="247"/>
      <c r="CRS410" s="247"/>
      <c r="CRT410" s="247"/>
      <c r="CRU410" s="247"/>
      <c r="CRV410" s="247"/>
      <c r="CRW410" s="247"/>
      <c r="CRX410" s="247"/>
      <c r="CRY410" s="247"/>
      <c r="CRZ410" s="247"/>
      <c r="CSA410" s="247"/>
      <c r="CSB410" s="247"/>
      <c r="CSC410" s="247"/>
      <c r="CSD410" s="247"/>
      <c r="CSE410" s="247"/>
      <c r="CSF410" s="247"/>
      <c r="CSG410" s="247"/>
      <c r="CSH410" s="247"/>
      <c r="CSI410" s="247"/>
      <c r="CSJ410" s="247"/>
      <c r="CSK410" s="247"/>
      <c r="CSL410" s="247"/>
      <c r="CSM410" s="247"/>
      <c r="CSN410" s="247"/>
      <c r="CSO410" s="247"/>
      <c r="CSP410" s="247"/>
      <c r="CSQ410" s="247"/>
      <c r="CSR410" s="247"/>
      <c r="CSS410" s="247"/>
      <c r="CST410" s="247"/>
      <c r="CSU410" s="247"/>
      <c r="CSV410" s="247"/>
      <c r="CSW410" s="247"/>
      <c r="CSX410" s="247"/>
      <c r="CSY410" s="247"/>
      <c r="CSZ410" s="247"/>
      <c r="CTA410" s="247"/>
      <c r="CTB410" s="247"/>
      <c r="CTC410" s="247"/>
      <c r="CTD410" s="247"/>
      <c r="CTE410" s="247"/>
      <c r="CTF410" s="247"/>
      <c r="CTG410" s="247"/>
      <c r="CTH410" s="247"/>
      <c r="CTI410" s="247"/>
      <c r="CTJ410" s="247"/>
      <c r="CTK410" s="247"/>
      <c r="CTL410" s="247"/>
      <c r="CTM410" s="247"/>
      <c r="CTN410" s="247"/>
      <c r="CTO410" s="247"/>
      <c r="CTP410" s="247"/>
      <c r="CTQ410" s="247"/>
      <c r="CTR410" s="247"/>
      <c r="CTS410" s="247"/>
      <c r="CTT410" s="247"/>
      <c r="CTU410" s="247"/>
      <c r="CTV410" s="247"/>
      <c r="CTW410" s="247"/>
      <c r="CTX410" s="247"/>
      <c r="CTY410" s="247"/>
      <c r="CTZ410" s="247"/>
      <c r="CUA410" s="247"/>
      <c r="CUB410" s="247"/>
      <c r="CUC410" s="247"/>
      <c r="CUD410" s="247"/>
      <c r="CUE410" s="247"/>
      <c r="CUF410" s="247"/>
      <c r="CUG410" s="247"/>
      <c r="CUH410" s="247"/>
      <c r="CUI410" s="247"/>
      <c r="CUJ410" s="247"/>
      <c r="CUK410" s="247"/>
      <c r="CUL410" s="247"/>
      <c r="CUM410" s="247"/>
      <c r="CUN410" s="247"/>
      <c r="CUO410" s="247"/>
      <c r="CUP410" s="247"/>
      <c r="CUQ410" s="247"/>
      <c r="CUR410" s="247"/>
      <c r="CUS410" s="247"/>
      <c r="CUT410" s="247"/>
      <c r="CUU410" s="247"/>
      <c r="CUV410" s="247"/>
      <c r="CUW410" s="247"/>
      <c r="CUX410" s="247"/>
      <c r="CUY410" s="247"/>
      <c r="CUZ410" s="247"/>
      <c r="CVA410" s="247"/>
      <c r="CVB410" s="247"/>
      <c r="CVC410" s="247"/>
      <c r="CVD410" s="247"/>
      <c r="CVE410" s="247"/>
      <c r="CVF410" s="247"/>
      <c r="CVG410" s="247"/>
      <c r="CVH410" s="247"/>
      <c r="CVI410" s="247"/>
      <c r="CVJ410" s="247"/>
      <c r="CVK410" s="247"/>
      <c r="CVL410" s="247"/>
      <c r="CVM410" s="247"/>
      <c r="CVN410" s="247"/>
      <c r="CVO410" s="247"/>
      <c r="CVP410" s="247"/>
      <c r="CVQ410" s="247"/>
      <c r="CVR410" s="247"/>
      <c r="CVS410" s="247"/>
      <c r="CVT410" s="247"/>
      <c r="CVU410" s="247"/>
      <c r="CVV410" s="247"/>
      <c r="CVW410" s="247"/>
      <c r="CVX410" s="247"/>
      <c r="CVY410" s="247"/>
      <c r="CVZ410" s="247"/>
      <c r="CWA410" s="247"/>
      <c r="CWB410" s="247"/>
      <c r="CWC410" s="247"/>
      <c r="CWD410" s="247"/>
      <c r="CWE410" s="247"/>
      <c r="CWF410" s="247"/>
      <c r="CWG410" s="247"/>
      <c r="CWH410" s="247"/>
      <c r="CWI410" s="247"/>
      <c r="CWJ410" s="247"/>
      <c r="CWK410" s="247"/>
      <c r="CWL410" s="247"/>
      <c r="CWM410" s="247"/>
      <c r="CWN410" s="247"/>
      <c r="CWO410" s="247"/>
      <c r="CWP410" s="247"/>
      <c r="CWQ410" s="247"/>
      <c r="CWR410" s="247"/>
      <c r="CWS410" s="247"/>
      <c r="CWT410" s="247"/>
      <c r="CWU410" s="247"/>
      <c r="CWV410" s="247"/>
      <c r="CWW410" s="247"/>
      <c r="CWX410" s="247"/>
      <c r="CWY410" s="247"/>
      <c r="CWZ410" s="247"/>
      <c r="CXA410" s="247"/>
      <c r="CXB410" s="247"/>
      <c r="CXC410" s="247"/>
      <c r="CXD410" s="247"/>
      <c r="CXE410" s="247"/>
      <c r="CXF410" s="247"/>
      <c r="CXG410" s="247"/>
      <c r="CXH410" s="247"/>
      <c r="CXI410" s="247"/>
      <c r="CXJ410" s="247"/>
      <c r="CXK410" s="247"/>
      <c r="CXL410" s="247"/>
      <c r="CXM410" s="247"/>
      <c r="CXN410" s="247"/>
      <c r="CXO410" s="247"/>
      <c r="CXP410" s="247"/>
      <c r="CXQ410" s="247"/>
      <c r="CXR410" s="247"/>
      <c r="CXS410" s="247"/>
      <c r="CXT410" s="247"/>
      <c r="CXU410" s="247"/>
      <c r="CXV410" s="247"/>
      <c r="CXW410" s="247"/>
      <c r="CXX410" s="247"/>
      <c r="CXY410" s="247"/>
      <c r="CXZ410" s="247"/>
      <c r="CYA410" s="247"/>
      <c r="CYB410" s="247"/>
      <c r="CYC410" s="247"/>
      <c r="CYD410" s="247"/>
      <c r="CYE410" s="247"/>
      <c r="CYF410" s="247"/>
      <c r="CYG410" s="247"/>
      <c r="CYH410" s="247"/>
      <c r="CYI410" s="247"/>
      <c r="CYJ410" s="247"/>
      <c r="CYK410" s="247"/>
      <c r="CYL410" s="247"/>
      <c r="CYM410" s="247"/>
      <c r="CYN410" s="247"/>
      <c r="CYO410" s="247"/>
      <c r="CYP410" s="247"/>
      <c r="CYQ410" s="247"/>
      <c r="CYR410" s="247"/>
      <c r="CYS410" s="247"/>
      <c r="CYT410" s="247"/>
      <c r="CYU410" s="247"/>
      <c r="CYV410" s="247"/>
      <c r="CYW410" s="247"/>
      <c r="CYX410" s="247"/>
      <c r="CYY410" s="247"/>
      <c r="CYZ410" s="247"/>
      <c r="CZA410" s="247"/>
      <c r="CZB410" s="247"/>
      <c r="CZC410" s="247"/>
      <c r="CZD410" s="247"/>
      <c r="CZE410" s="247"/>
      <c r="CZF410" s="247"/>
      <c r="CZG410" s="247"/>
      <c r="CZH410" s="247"/>
      <c r="CZI410" s="247"/>
      <c r="CZJ410" s="247"/>
      <c r="CZK410" s="247"/>
      <c r="CZL410" s="247"/>
      <c r="CZM410" s="247"/>
      <c r="CZN410" s="247"/>
      <c r="CZO410" s="247"/>
      <c r="CZP410" s="247"/>
      <c r="CZQ410" s="247"/>
      <c r="CZR410" s="247"/>
      <c r="CZS410" s="247"/>
      <c r="CZT410" s="247"/>
      <c r="CZU410" s="247"/>
      <c r="CZV410" s="247"/>
      <c r="CZW410" s="247"/>
      <c r="CZX410" s="247"/>
      <c r="CZY410" s="247"/>
      <c r="CZZ410" s="247"/>
      <c r="DAA410" s="247"/>
      <c r="DAB410" s="247"/>
      <c r="DAC410" s="247"/>
      <c r="DAD410" s="247"/>
      <c r="DAE410" s="247"/>
      <c r="DAF410" s="247"/>
      <c r="DAG410" s="247"/>
      <c r="DAH410" s="247"/>
      <c r="DAI410" s="247"/>
      <c r="DAJ410" s="247"/>
      <c r="DAK410" s="247"/>
      <c r="DAL410" s="247"/>
      <c r="DAM410" s="247"/>
      <c r="DAN410" s="247"/>
      <c r="DAO410" s="247"/>
      <c r="DAP410" s="247"/>
      <c r="DAQ410" s="247"/>
      <c r="DAR410" s="247"/>
      <c r="DAS410" s="247"/>
      <c r="DAT410" s="247"/>
      <c r="DAU410" s="247"/>
      <c r="DAV410" s="247"/>
      <c r="DAW410" s="247"/>
      <c r="DAX410" s="247"/>
      <c r="DAY410" s="247"/>
      <c r="DAZ410" s="247"/>
      <c r="DBA410" s="247"/>
      <c r="DBB410" s="247"/>
      <c r="DBC410" s="247"/>
      <c r="DBD410" s="247"/>
      <c r="DBE410" s="247"/>
      <c r="DBF410" s="247"/>
      <c r="DBG410" s="247"/>
      <c r="DBH410" s="247"/>
      <c r="DBI410" s="247"/>
      <c r="DBJ410" s="247"/>
      <c r="DBK410" s="247"/>
      <c r="DBL410" s="247"/>
      <c r="DBM410" s="247"/>
      <c r="DBN410" s="247"/>
      <c r="DBO410" s="247"/>
      <c r="DBP410" s="247"/>
      <c r="DBQ410" s="247"/>
      <c r="DBR410" s="247"/>
      <c r="DBS410" s="247"/>
      <c r="DBT410" s="247"/>
      <c r="DBU410" s="247"/>
      <c r="DBV410" s="247"/>
      <c r="DBW410" s="247"/>
      <c r="DBX410" s="247"/>
      <c r="DBY410" s="247"/>
      <c r="DBZ410" s="247"/>
      <c r="DCA410" s="247"/>
      <c r="DCB410" s="247"/>
      <c r="DCC410" s="247"/>
      <c r="DCD410" s="247"/>
      <c r="DCE410" s="247"/>
      <c r="DCF410" s="247"/>
      <c r="DCG410" s="247"/>
      <c r="DCH410" s="247"/>
      <c r="DCI410" s="247"/>
      <c r="DCJ410" s="247"/>
      <c r="DCK410" s="247"/>
      <c r="DCL410" s="247"/>
      <c r="DCM410" s="247"/>
      <c r="DCN410" s="247"/>
      <c r="DCO410" s="247"/>
      <c r="DCP410" s="247"/>
      <c r="DCQ410" s="247"/>
      <c r="DCR410" s="247"/>
      <c r="DCS410" s="247"/>
      <c r="DCT410" s="247"/>
      <c r="DCU410" s="247"/>
      <c r="DCV410" s="247"/>
      <c r="DCW410" s="247"/>
      <c r="DCX410" s="247"/>
      <c r="DCY410" s="247"/>
      <c r="DCZ410" s="247"/>
      <c r="DDA410" s="247"/>
      <c r="DDB410" s="247"/>
      <c r="DDC410" s="247"/>
      <c r="DDD410" s="247"/>
      <c r="DDE410" s="247"/>
      <c r="DDF410" s="247"/>
      <c r="DDG410" s="247"/>
      <c r="DDH410" s="247"/>
      <c r="DDI410" s="247"/>
      <c r="DDJ410" s="247"/>
      <c r="DDK410" s="247"/>
      <c r="DDL410" s="247"/>
      <c r="DDM410" s="247"/>
      <c r="DDN410" s="247"/>
      <c r="DDO410" s="247"/>
      <c r="DDP410" s="247"/>
      <c r="DDQ410" s="247"/>
      <c r="DDR410" s="247"/>
      <c r="DDS410" s="247"/>
      <c r="DDT410" s="247"/>
      <c r="DDU410" s="247"/>
      <c r="DDV410" s="247"/>
      <c r="DDW410" s="247"/>
      <c r="DDX410" s="247"/>
      <c r="DDY410" s="247"/>
      <c r="DDZ410" s="247"/>
      <c r="DEA410" s="247"/>
      <c r="DEB410" s="247"/>
      <c r="DEC410" s="247"/>
      <c r="DED410" s="247"/>
      <c r="DEE410" s="247"/>
      <c r="DEF410" s="247"/>
      <c r="DEG410" s="247"/>
      <c r="DEH410" s="247"/>
      <c r="DEI410" s="247"/>
      <c r="DEJ410" s="247"/>
      <c r="DEK410" s="247"/>
      <c r="DEL410" s="247"/>
      <c r="DEM410" s="247"/>
      <c r="DEN410" s="247"/>
      <c r="DEO410" s="247"/>
      <c r="DEP410" s="247"/>
      <c r="DEQ410" s="247"/>
      <c r="DER410" s="247"/>
      <c r="DES410" s="247"/>
      <c r="DET410" s="247"/>
      <c r="DEU410" s="247"/>
      <c r="DEV410" s="247"/>
      <c r="DEW410" s="247"/>
      <c r="DEX410" s="247"/>
      <c r="DEY410" s="247"/>
      <c r="DEZ410" s="247"/>
      <c r="DFA410" s="247"/>
      <c r="DFB410" s="247"/>
      <c r="DFC410" s="247"/>
      <c r="DFD410" s="247"/>
      <c r="DFE410" s="247"/>
      <c r="DFF410" s="247"/>
      <c r="DFG410" s="247"/>
      <c r="DFH410" s="247"/>
      <c r="DFI410" s="247"/>
      <c r="DFJ410" s="247"/>
      <c r="DFK410" s="247"/>
      <c r="DFL410" s="247"/>
      <c r="DFM410" s="247"/>
      <c r="DFN410" s="247"/>
      <c r="DFO410" s="247"/>
      <c r="DFP410" s="247"/>
      <c r="DFQ410" s="247"/>
      <c r="DFR410" s="247"/>
      <c r="DFS410" s="247"/>
      <c r="DFT410" s="247"/>
      <c r="DFU410" s="247"/>
      <c r="DFV410" s="247"/>
      <c r="DFW410" s="247"/>
      <c r="DFX410" s="247"/>
      <c r="DFY410" s="247"/>
      <c r="DFZ410" s="247"/>
      <c r="DGA410" s="247"/>
      <c r="DGB410" s="247"/>
      <c r="DGC410" s="247"/>
      <c r="DGD410" s="247"/>
      <c r="DGE410" s="247"/>
      <c r="DGF410" s="247"/>
      <c r="DGG410" s="247"/>
      <c r="DGH410" s="247"/>
      <c r="DGI410" s="247"/>
      <c r="DGJ410" s="247"/>
      <c r="DGK410" s="247"/>
      <c r="DGL410" s="247"/>
      <c r="DGM410" s="247"/>
      <c r="DGN410" s="247"/>
      <c r="DGO410" s="247"/>
      <c r="DGP410" s="247"/>
      <c r="DGQ410" s="247"/>
      <c r="DGR410" s="247"/>
      <c r="DGS410" s="247"/>
      <c r="DGT410" s="247"/>
      <c r="DGU410" s="247"/>
      <c r="DGV410" s="247"/>
      <c r="DGW410" s="247"/>
      <c r="DGX410" s="247"/>
      <c r="DGY410" s="247"/>
      <c r="DGZ410" s="247"/>
      <c r="DHA410" s="247"/>
      <c r="DHB410" s="247"/>
      <c r="DHC410" s="247"/>
      <c r="DHD410" s="247"/>
      <c r="DHE410" s="247"/>
      <c r="DHF410" s="247"/>
      <c r="DHG410" s="247"/>
      <c r="DHH410" s="247"/>
      <c r="DHI410" s="247"/>
      <c r="DHJ410" s="247"/>
      <c r="DHK410" s="247"/>
      <c r="DHL410" s="247"/>
      <c r="DHM410" s="247"/>
      <c r="DHN410" s="247"/>
      <c r="DHO410" s="247"/>
      <c r="DHP410" s="247"/>
      <c r="DHQ410" s="247"/>
      <c r="DHR410" s="247"/>
      <c r="DHS410" s="247"/>
      <c r="DHT410" s="247"/>
      <c r="DHU410" s="247"/>
      <c r="DHV410" s="247"/>
      <c r="DHW410" s="247"/>
      <c r="DHX410" s="247"/>
      <c r="DHY410" s="247"/>
      <c r="DHZ410" s="247"/>
      <c r="DIA410" s="247"/>
      <c r="DIB410" s="247"/>
      <c r="DIC410" s="247"/>
      <c r="DID410" s="247"/>
      <c r="DIE410" s="247"/>
      <c r="DIF410" s="247"/>
      <c r="DIG410" s="247"/>
      <c r="DIH410" s="247"/>
      <c r="DII410" s="247"/>
      <c r="DIJ410" s="247"/>
      <c r="DIK410" s="247"/>
      <c r="DIL410" s="247"/>
      <c r="DIM410" s="247"/>
      <c r="DIN410" s="247"/>
      <c r="DIO410" s="247"/>
      <c r="DIP410" s="247"/>
      <c r="DIQ410" s="247"/>
      <c r="DIR410" s="247"/>
      <c r="DIS410" s="247"/>
      <c r="DIT410" s="247"/>
      <c r="DIU410" s="247"/>
      <c r="DIV410" s="247"/>
      <c r="DIW410" s="247"/>
      <c r="DIX410" s="247"/>
      <c r="DIY410" s="247"/>
      <c r="DIZ410" s="247"/>
      <c r="DJA410" s="247"/>
      <c r="DJB410" s="247"/>
      <c r="DJC410" s="247"/>
      <c r="DJD410" s="247"/>
      <c r="DJE410" s="247"/>
      <c r="DJF410" s="247"/>
      <c r="DJG410" s="247"/>
      <c r="DJH410" s="247"/>
      <c r="DJI410" s="247"/>
      <c r="DJJ410" s="247"/>
      <c r="DJK410" s="247"/>
      <c r="DJL410" s="247"/>
      <c r="DJM410" s="247"/>
      <c r="DJN410" s="247"/>
      <c r="DJO410" s="247"/>
      <c r="DJP410" s="247"/>
      <c r="DJQ410" s="247"/>
      <c r="DJR410" s="247"/>
      <c r="DJS410" s="247"/>
      <c r="DJT410" s="247"/>
      <c r="DJU410" s="247"/>
      <c r="DJV410" s="247"/>
      <c r="DJW410" s="247"/>
      <c r="DJX410" s="247"/>
      <c r="DJY410" s="247"/>
      <c r="DJZ410" s="247"/>
      <c r="DKA410" s="247"/>
      <c r="DKB410" s="247"/>
      <c r="DKC410" s="247"/>
      <c r="DKD410" s="247"/>
      <c r="DKE410" s="247"/>
      <c r="DKF410" s="247"/>
      <c r="DKG410" s="247"/>
      <c r="DKH410" s="247"/>
      <c r="DKI410" s="247"/>
      <c r="DKJ410" s="247"/>
      <c r="DKK410" s="247"/>
      <c r="DKL410" s="247"/>
      <c r="DKM410" s="247"/>
      <c r="DKN410" s="247"/>
      <c r="DKO410" s="247"/>
      <c r="DKP410" s="247"/>
      <c r="DKQ410" s="247"/>
      <c r="DKR410" s="247"/>
      <c r="DKS410" s="247"/>
      <c r="DKT410" s="247"/>
      <c r="DKU410" s="247"/>
      <c r="DKV410" s="247"/>
      <c r="DKW410" s="247"/>
      <c r="DKX410" s="247"/>
      <c r="DKY410" s="247"/>
      <c r="DKZ410" s="247"/>
      <c r="DLA410" s="247"/>
      <c r="DLB410" s="247"/>
      <c r="DLC410" s="247"/>
      <c r="DLD410" s="247"/>
      <c r="DLE410" s="247"/>
      <c r="DLF410" s="247"/>
      <c r="DLG410" s="247"/>
      <c r="DLH410" s="247"/>
      <c r="DLI410" s="247"/>
      <c r="DLJ410" s="247"/>
      <c r="DLK410" s="247"/>
      <c r="DLL410" s="247"/>
      <c r="DLM410" s="247"/>
      <c r="DLN410" s="247"/>
      <c r="DLO410" s="247"/>
      <c r="DLP410" s="247"/>
      <c r="DLQ410" s="247"/>
      <c r="DLR410" s="247"/>
      <c r="DLS410" s="247"/>
      <c r="DLT410" s="247"/>
      <c r="DLU410" s="247"/>
      <c r="DLV410" s="247"/>
      <c r="DLW410" s="247"/>
      <c r="DLX410" s="247"/>
      <c r="DLY410" s="247"/>
      <c r="DLZ410" s="247"/>
      <c r="DMA410" s="247"/>
      <c r="DMB410" s="247"/>
      <c r="DMC410" s="247"/>
      <c r="DMD410" s="247"/>
      <c r="DME410" s="247"/>
      <c r="DMF410" s="247"/>
      <c r="DMG410" s="247"/>
      <c r="DMH410" s="247"/>
      <c r="DMI410" s="247"/>
      <c r="DMJ410" s="247"/>
      <c r="DMK410" s="247"/>
      <c r="DML410" s="247"/>
      <c r="DMM410" s="247"/>
      <c r="DMN410" s="247"/>
      <c r="DMO410" s="247"/>
      <c r="DMP410" s="247"/>
      <c r="DMQ410" s="247"/>
      <c r="DMR410" s="247"/>
      <c r="DMS410" s="247"/>
      <c r="DMT410" s="247"/>
      <c r="DMU410" s="247"/>
      <c r="DMV410" s="247"/>
      <c r="DMW410" s="247"/>
      <c r="DMX410" s="247"/>
      <c r="DMY410" s="247"/>
      <c r="DMZ410" s="247"/>
      <c r="DNA410" s="247"/>
      <c r="DNB410" s="247"/>
      <c r="DNC410" s="247"/>
      <c r="DND410" s="247"/>
      <c r="DNE410" s="247"/>
      <c r="DNF410" s="247"/>
      <c r="DNG410" s="247"/>
      <c r="DNH410" s="247"/>
      <c r="DNI410" s="247"/>
      <c r="DNJ410" s="247"/>
      <c r="DNK410" s="247"/>
      <c r="DNL410" s="247"/>
      <c r="DNM410" s="247"/>
      <c r="DNN410" s="247"/>
      <c r="DNO410" s="247"/>
      <c r="DNP410" s="247"/>
      <c r="DNQ410" s="247"/>
      <c r="DNR410" s="247"/>
      <c r="DNS410" s="247"/>
      <c r="DNT410" s="247"/>
      <c r="DNU410" s="247"/>
      <c r="DNV410" s="247"/>
      <c r="DNW410" s="247"/>
      <c r="DNX410" s="247"/>
      <c r="DNY410" s="247"/>
      <c r="DNZ410" s="247"/>
      <c r="DOA410" s="247"/>
      <c r="DOB410" s="247"/>
      <c r="DOC410" s="247"/>
      <c r="DOD410" s="247"/>
      <c r="DOE410" s="247"/>
      <c r="DOF410" s="247"/>
      <c r="DOG410" s="247"/>
      <c r="DOH410" s="247"/>
      <c r="DOI410" s="247"/>
      <c r="DOJ410" s="247"/>
      <c r="DOK410" s="247"/>
      <c r="DOL410" s="247"/>
      <c r="DOM410" s="247"/>
      <c r="DON410" s="247"/>
      <c r="DOO410" s="247"/>
      <c r="DOP410" s="247"/>
      <c r="DOQ410" s="247"/>
      <c r="DOR410" s="247"/>
      <c r="DOS410" s="247"/>
      <c r="DOT410" s="247"/>
      <c r="DOU410" s="247"/>
      <c r="DOV410" s="247"/>
      <c r="DOW410" s="247"/>
      <c r="DOX410" s="247"/>
      <c r="DOY410" s="247"/>
      <c r="DOZ410" s="247"/>
      <c r="DPA410" s="247"/>
      <c r="DPB410" s="247"/>
      <c r="DPC410" s="247"/>
      <c r="DPD410" s="247"/>
      <c r="DPE410" s="247"/>
      <c r="DPF410" s="247"/>
      <c r="DPG410" s="247"/>
      <c r="DPH410" s="247"/>
      <c r="DPI410" s="247"/>
      <c r="DPJ410" s="247"/>
      <c r="DPK410" s="247"/>
      <c r="DPL410" s="247"/>
      <c r="DPM410" s="247"/>
      <c r="DPN410" s="247"/>
      <c r="DPO410" s="247"/>
      <c r="DPP410" s="247"/>
      <c r="DPQ410" s="247"/>
      <c r="DPR410" s="247"/>
      <c r="DPS410" s="247"/>
      <c r="DPT410" s="247"/>
      <c r="DPU410" s="247"/>
      <c r="DPV410" s="247"/>
      <c r="DPW410" s="247"/>
      <c r="DPX410" s="247"/>
      <c r="DPY410" s="247"/>
      <c r="DPZ410" s="247"/>
      <c r="DQA410" s="247"/>
      <c r="DQB410" s="247"/>
      <c r="DQC410" s="247"/>
      <c r="DQD410" s="247"/>
      <c r="DQE410" s="247"/>
      <c r="DQF410" s="247"/>
      <c r="DQG410" s="247"/>
      <c r="DQH410" s="247"/>
      <c r="DQI410" s="247"/>
      <c r="DQJ410" s="247"/>
      <c r="DQK410" s="247"/>
      <c r="DQL410" s="247"/>
      <c r="DQM410" s="247"/>
      <c r="DQN410" s="247"/>
      <c r="DQO410" s="247"/>
      <c r="DQP410" s="247"/>
      <c r="DQQ410" s="247"/>
      <c r="DQR410" s="247"/>
      <c r="DQS410" s="247"/>
      <c r="DQT410" s="247"/>
      <c r="DQU410" s="247"/>
      <c r="DQV410" s="247"/>
      <c r="DQW410" s="247"/>
      <c r="DQX410" s="247"/>
      <c r="DQY410" s="247"/>
      <c r="DQZ410" s="247"/>
      <c r="DRA410" s="247"/>
      <c r="DRB410" s="247"/>
      <c r="DRC410" s="247"/>
      <c r="DRD410" s="247"/>
      <c r="DRE410" s="247"/>
      <c r="DRF410" s="247"/>
      <c r="DRG410" s="247"/>
      <c r="DRH410" s="247"/>
      <c r="DRI410" s="247"/>
      <c r="DRJ410" s="247"/>
      <c r="DRK410" s="247"/>
      <c r="DRL410" s="247"/>
      <c r="DRM410" s="247"/>
      <c r="DRN410" s="247"/>
      <c r="DRO410" s="247"/>
      <c r="DRP410" s="247"/>
      <c r="DRQ410" s="247"/>
      <c r="DRR410" s="247"/>
      <c r="DRS410" s="247"/>
      <c r="DRT410" s="247"/>
      <c r="DRU410" s="247"/>
      <c r="DRV410" s="247"/>
      <c r="DRW410" s="247"/>
      <c r="DRX410" s="247"/>
      <c r="DRY410" s="247"/>
      <c r="DRZ410" s="247"/>
      <c r="DSA410" s="247"/>
      <c r="DSB410" s="247"/>
      <c r="DSC410" s="247"/>
      <c r="DSD410" s="247"/>
      <c r="DSE410" s="247"/>
      <c r="DSF410" s="247"/>
      <c r="DSG410" s="247"/>
      <c r="DSH410" s="247"/>
      <c r="DSI410" s="247"/>
      <c r="DSJ410" s="247"/>
      <c r="DSK410" s="247"/>
      <c r="DSL410" s="247"/>
      <c r="DSM410" s="247"/>
      <c r="DSN410" s="247"/>
      <c r="DSO410" s="247"/>
      <c r="DSP410" s="247"/>
      <c r="DSQ410" s="247"/>
      <c r="DSR410" s="247"/>
      <c r="DSS410" s="247"/>
      <c r="DST410" s="247"/>
      <c r="DSU410" s="247"/>
      <c r="DSV410" s="247"/>
      <c r="DSW410" s="247"/>
      <c r="DSX410" s="247"/>
      <c r="DSY410" s="247"/>
      <c r="DSZ410" s="247"/>
      <c r="DTA410" s="247"/>
      <c r="DTB410" s="247"/>
      <c r="DTC410" s="247"/>
      <c r="DTD410" s="247"/>
      <c r="DTE410" s="247"/>
      <c r="DTF410" s="247"/>
      <c r="DTG410" s="247"/>
      <c r="DTH410" s="247"/>
      <c r="DTI410" s="247"/>
      <c r="DTJ410" s="247"/>
      <c r="DTK410" s="247"/>
      <c r="DTL410" s="247"/>
      <c r="DTM410" s="247"/>
      <c r="DTN410" s="247"/>
      <c r="DTO410" s="247"/>
      <c r="DTP410" s="247"/>
      <c r="DTQ410" s="247"/>
      <c r="DTR410" s="247"/>
      <c r="DTS410" s="247"/>
      <c r="DTT410" s="247"/>
      <c r="DTU410" s="247"/>
      <c r="DTV410" s="247"/>
      <c r="DTW410" s="247"/>
      <c r="DTX410" s="247"/>
      <c r="DTY410" s="247"/>
      <c r="DTZ410" s="247"/>
      <c r="DUA410" s="247"/>
      <c r="DUB410" s="247"/>
      <c r="DUC410" s="247"/>
      <c r="DUD410" s="247"/>
      <c r="DUE410" s="247"/>
      <c r="DUF410" s="247"/>
      <c r="DUG410" s="247"/>
      <c r="DUH410" s="247"/>
      <c r="DUI410" s="247"/>
      <c r="DUJ410" s="247"/>
      <c r="DUK410" s="247"/>
      <c r="DUL410" s="247"/>
      <c r="DUM410" s="247"/>
      <c r="DUN410" s="247"/>
      <c r="DUO410" s="247"/>
      <c r="DUP410" s="247"/>
      <c r="DUQ410" s="247"/>
      <c r="DUR410" s="247"/>
      <c r="DUS410" s="247"/>
      <c r="DUT410" s="247"/>
      <c r="DUU410" s="247"/>
      <c r="DUV410" s="247"/>
      <c r="DUW410" s="247"/>
      <c r="DUX410" s="247"/>
      <c r="DUY410" s="247"/>
      <c r="DUZ410" s="247"/>
      <c r="DVA410" s="247"/>
      <c r="DVB410" s="247"/>
      <c r="DVC410" s="247"/>
      <c r="DVD410" s="247"/>
      <c r="DVE410" s="247"/>
      <c r="DVF410" s="247"/>
      <c r="DVG410" s="247"/>
      <c r="DVH410" s="247"/>
      <c r="DVI410" s="247"/>
      <c r="DVJ410" s="247"/>
      <c r="DVK410" s="247"/>
      <c r="DVL410" s="247"/>
      <c r="DVM410" s="247"/>
      <c r="DVN410" s="247"/>
      <c r="DVO410" s="247"/>
      <c r="DVP410" s="247"/>
      <c r="DVQ410" s="247"/>
      <c r="DVR410" s="247"/>
      <c r="DVS410" s="247"/>
      <c r="DVT410" s="247"/>
      <c r="DVU410" s="247"/>
      <c r="DVV410" s="247"/>
      <c r="DVW410" s="247"/>
      <c r="DVX410" s="247"/>
      <c r="DVY410" s="247"/>
      <c r="DVZ410" s="247"/>
      <c r="DWA410" s="247"/>
      <c r="DWB410" s="247"/>
      <c r="DWC410" s="247"/>
      <c r="DWD410" s="247"/>
      <c r="DWE410" s="247"/>
      <c r="DWF410" s="247"/>
      <c r="DWG410" s="247"/>
      <c r="DWH410" s="247"/>
      <c r="DWI410" s="247"/>
      <c r="DWJ410" s="247"/>
      <c r="DWK410" s="247"/>
      <c r="DWL410" s="247"/>
      <c r="DWM410" s="247"/>
      <c r="DWN410" s="247"/>
      <c r="DWO410" s="247"/>
      <c r="DWP410" s="247"/>
      <c r="DWQ410" s="247"/>
      <c r="DWR410" s="247"/>
      <c r="DWS410" s="247"/>
      <c r="DWT410" s="247"/>
      <c r="DWU410" s="247"/>
      <c r="DWV410" s="247"/>
      <c r="DWW410" s="247"/>
      <c r="DWX410" s="247"/>
      <c r="DWY410" s="247"/>
      <c r="DWZ410" s="247"/>
      <c r="DXA410" s="247"/>
      <c r="DXB410" s="247"/>
      <c r="DXC410" s="247"/>
      <c r="DXD410" s="247"/>
      <c r="DXE410" s="247"/>
      <c r="DXF410" s="247"/>
      <c r="DXG410" s="247"/>
      <c r="DXH410" s="247"/>
      <c r="DXI410" s="247"/>
      <c r="DXJ410" s="247"/>
      <c r="DXK410" s="247"/>
      <c r="DXL410" s="247"/>
      <c r="DXM410" s="247"/>
      <c r="DXN410" s="247"/>
      <c r="DXO410" s="247"/>
      <c r="DXP410" s="247"/>
      <c r="DXQ410" s="247"/>
      <c r="DXR410" s="247"/>
      <c r="DXS410" s="247"/>
      <c r="DXT410" s="247"/>
      <c r="DXU410" s="247"/>
      <c r="DXV410" s="247"/>
      <c r="DXW410" s="247"/>
      <c r="DXX410" s="247"/>
      <c r="DXY410" s="247"/>
      <c r="DXZ410" s="247"/>
      <c r="DYA410" s="247"/>
      <c r="DYB410" s="247"/>
      <c r="DYC410" s="247"/>
      <c r="DYD410" s="247"/>
      <c r="DYE410" s="247"/>
      <c r="DYF410" s="247"/>
      <c r="DYG410" s="247"/>
      <c r="DYH410" s="247"/>
      <c r="DYI410" s="247"/>
      <c r="DYJ410" s="247"/>
      <c r="DYK410" s="247"/>
      <c r="DYL410" s="247"/>
      <c r="DYM410" s="247"/>
      <c r="DYN410" s="247"/>
      <c r="DYO410" s="247"/>
      <c r="DYP410" s="247"/>
      <c r="DYQ410" s="247"/>
      <c r="DYR410" s="247"/>
      <c r="DYS410" s="247"/>
      <c r="DYT410" s="247"/>
      <c r="DYU410" s="247"/>
      <c r="DYV410" s="247"/>
      <c r="DYW410" s="247"/>
      <c r="DYX410" s="247"/>
      <c r="DYY410" s="247"/>
      <c r="DYZ410" s="247"/>
      <c r="DZA410" s="247"/>
      <c r="DZB410" s="247"/>
      <c r="DZC410" s="247"/>
      <c r="DZD410" s="247"/>
      <c r="DZE410" s="247"/>
      <c r="DZF410" s="247"/>
      <c r="DZG410" s="247"/>
      <c r="DZH410" s="247"/>
      <c r="DZI410" s="247"/>
      <c r="DZJ410" s="247"/>
      <c r="DZK410" s="247"/>
      <c r="DZL410" s="247"/>
      <c r="DZM410" s="247"/>
      <c r="DZN410" s="247"/>
      <c r="DZO410" s="247"/>
      <c r="DZP410" s="247"/>
      <c r="DZQ410" s="247"/>
      <c r="DZR410" s="247"/>
      <c r="DZS410" s="247"/>
      <c r="DZT410" s="247"/>
      <c r="DZU410" s="247"/>
      <c r="DZV410" s="247"/>
      <c r="DZW410" s="247"/>
      <c r="DZX410" s="247"/>
      <c r="DZY410" s="247"/>
      <c r="DZZ410" s="247"/>
      <c r="EAA410" s="247"/>
      <c r="EAB410" s="247"/>
      <c r="EAC410" s="247"/>
      <c r="EAD410" s="247"/>
      <c r="EAE410" s="247"/>
      <c r="EAF410" s="247"/>
      <c r="EAG410" s="247"/>
      <c r="EAH410" s="247"/>
      <c r="EAI410" s="247"/>
      <c r="EAJ410" s="247"/>
      <c r="EAK410" s="247"/>
      <c r="EAL410" s="247"/>
      <c r="EAM410" s="247"/>
      <c r="EAN410" s="247"/>
      <c r="EAO410" s="247"/>
      <c r="EAP410" s="247"/>
      <c r="EAQ410" s="247"/>
      <c r="EAR410" s="247"/>
      <c r="EAS410" s="247"/>
      <c r="EAT410" s="247"/>
      <c r="EAU410" s="247"/>
      <c r="EAV410" s="247"/>
      <c r="EAW410" s="247"/>
      <c r="EAX410" s="247"/>
      <c r="EAY410" s="247"/>
      <c r="EAZ410" s="247"/>
      <c r="EBA410" s="247"/>
      <c r="EBB410" s="247"/>
      <c r="EBC410" s="247"/>
      <c r="EBD410" s="247"/>
      <c r="EBE410" s="247"/>
      <c r="EBF410" s="247"/>
      <c r="EBG410" s="247"/>
      <c r="EBH410" s="247"/>
      <c r="EBI410" s="247"/>
      <c r="EBJ410" s="247"/>
      <c r="EBK410" s="247"/>
      <c r="EBL410" s="247"/>
      <c r="EBM410" s="247"/>
      <c r="EBN410" s="247"/>
      <c r="EBO410" s="247"/>
      <c r="EBP410" s="247"/>
      <c r="EBQ410" s="247"/>
      <c r="EBR410" s="247"/>
      <c r="EBS410" s="247"/>
      <c r="EBT410" s="247"/>
      <c r="EBU410" s="247"/>
      <c r="EBV410" s="247"/>
      <c r="EBW410" s="247"/>
      <c r="EBX410" s="247"/>
      <c r="EBY410" s="247"/>
      <c r="EBZ410" s="247"/>
      <c r="ECA410" s="247"/>
      <c r="ECB410" s="247"/>
      <c r="ECC410" s="247"/>
      <c r="ECD410" s="247"/>
      <c r="ECE410" s="247"/>
      <c r="ECF410" s="247"/>
      <c r="ECG410" s="247"/>
      <c r="ECH410" s="247"/>
      <c r="ECI410" s="247"/>
      <c r="ECJ410" s="247"/>
      <c r="ECK410" s="247"/>
      <c r="ECL410" s="247"/>
      <c r="ECM410" s="247"/>
      <c r="ECN410" s="247"/>
      <c r="ECO410" s="247"/>
      <c r="ECP410" s="247"/>
      <c r="ECQ410" s="247"/>
      <c r="ECR410" s="247"/>
      <c r="ECS410" s="247"/>
      <c r="ECT410" s="247"/>
      <c r="ECU410" s="247"/>
      <c r="ECV410" s="247"/>
      <c r="ECW410" s="247"/>
      <c r="ECX410" s="247"/>
      <c r="ECY410" s="247"/>
      <c r="ECZ410" s="247"/>
      <c r="EDA410" s="247"/>
      <c r="EDB410" s="247"/>
      <c r="EDC410" s="247"/>
      <c r="EDD410" s="247"/>
      <c r="EDE410" s="247"/>
      <c r="EDF410" s="247"/>
      <c r="EDG410" s="247"/>
      <c r="EDH410" s="247"/>
      <c r="EDI410" s="247"/>
      <c r="EDJ410" s="247"/>
      <c r="EDK410" s="247"/>
      <c r="EDL410" s="247"/>
      <c r="EDM410" s="247"/>
      <c r="EDN410" s="247"/>
      <c r="EDO410" s="247"/>
      <c r="EDP410" s="247"/>
      <c r="EDQ410" s="247"/>
      <c r="EDR410" s="247"/>
      <c r="EDS410" s="247"/>
      <c r="EDT410" s="247"/>
      <c r="EDU410" s="247"/>
      <c r="EDV410" s="247"/>
      <c r="EDW410" s="247"/>
      <c r="EDX410" s="247"/>
      <c r="EDY410" s="247"/>
      <c r="EDZ410" s="247"/>
      <c r="EEA410" s="247"/>
      <c r="EEB410" s="247"/>
      <c r="EEC410" s="247"/>
      <c r="EED410" s="247"/>
      <c r="EEE410" s="247"/>
      <c r="EEF410" s="247"/>
      <c r="EEG410" s="247"/>
      <c r="EEH410" s="247"/>
      <c r="EEI410" s="247"/>
      <c r="EEJ410" s="247"/>
      <c r="EEK410" s="247"/>
      <c r="EEL410" s="247"/>
      <c r="EEM410" s="247"/>
      <c r="EEN410" s="247"/>
      <c r="EEO410" s="247"/>
      <c r="EEP410" s="247"/>
      <c r="EEQ410" s="247"/>
      <c r="EER410" s="247"/>
      <c r="EES410" s="247"/>
      <c r="EET410" s="247"/>
      <c r="EEU410" s="247"/>
      <c r="EEV410" s="247"/>
      <c r="EEW410" s="247"/>
      <c r="EEX410" s="247"/>
      <c r="EEY410" s="247"/>
      <c r="EEZ410" s="247"/>
      <c r="EFA410" s="247"/>
      <c r="EFB410" s="247"/>
      <c r="EFC410" s="247"/>
      <c r="EFD410" s="247"/>
      <c r="EFE410" s="247"/>
      <c r="EFF410" s="247"/>
      <c r="EFG410" s="247"/>
      <c r="EFH410" s="247"/>
      <c r="EFI410" s="247"/>
      <c r="EFJ410" s="247"/>
      <c r="EFK410" s="247"/>
      <c r="EFL410" s="247"/>
      <c r="EFM410" s="247"/>
      <c r="EFN410" s="247"/>
      <c r="EFO410" s="247"/>
      <c r="EFP410" s="247"/>
      <c r="EFQ410" s="247"/>
      <c r="EFR410" s="247"/>
      <c r="EFS410" s="247"/>
      <c r="EFT410" s="247"/>
      <c r="EFU410" s="247"/>
      <c r="EFV410" s="247"/>
      <c r="EFW410" s="247"/>
      <c r="EFX410" s="247"/>
      <c r="EFY410" s="247"/>
      <c r="EFZ410" s="247"/>
      <c r="EGA410" s="247"/>
      <c r="EGB410" s="247"/>
      <c r="EGC410" s="247"/>
      <c r="EGD410" s="247"/>
      <c r="EGE410" s="247"/>
      <c r="EGF410" s="247"/>
      <c r="EGG410" s="247"/>
      <c r="EGH410" s="247"/>
      <c r="EGI410" s="247"/>
      <c r="EGJ410" s="247"/>
      <c r="EGK410" s="247"/>
      <c r="EGL410" s="247"/>
      <c r="EGM410" s="247"/>
      <c r="EGN410" s="247"/>
      <c r="EGO410" s="247"/>
      <c r="EGP410" s="247"/>
      <c r="EGQ410" s="247"/>
      <c r="EGR410" s="247"/>
      <c r="EGS410" s="247"/>
      <c r="EGT410" s="247"/>
      <c r="EGU410" s="247"/>
      <c r="EGV410" s="247"/>
      <c r="EGW410" s="247"/>
      <c r="EGX410" s="247"/>
      <c r="EGY410" s="247"/>
      <c r="EGZ410" s="247"/>
      <c r="EHA410" s="247"/>
      <c r="EHB410" s="247"/>
      <c r="EHC410" s="247"/>
      <c r="EHD410" s="247"/>
      <c r="EHE410" s="247"/>
      <c r="EHF410" s="247"/>
      <c r="EHG410" s="247"/>
      <c r="EHH410" s="247"/>
      <c r="EHI410" s="247"/>
      <c r="EHJ410" s="247"/>
      <c r="EHK410" s="247"/>
      <c r="EHL410" s="247"/>
      <c r="EHM410" s="247"/>
      <c r="EHN410" s="247"/>
      <c r="EHO410" s="247"/>
      <c r="EHP410" s="247"/>
      <c r="EHQ410" s="247"/>
      <c r="EHR410" s="247"/>
      <c r="EHS410" s="247"/>
      <c r="EHT410" s="247"/>
      <c r="EHU410" s="247"/>
      <c r="EHV410" s="247"/>
      <c r="EHW410" s="247"/>
      <c r="EHX410" s="247"/>
      <c r="EHY410" s="247"/>
      <c r="EHZ410" s="247"/>
      <c r="EIA410" s="247"/>
      <c r="EIB410" s="247"/>
      <c r="EIC410" s="247"/>
      <c r="EID410" s="247"/>
      <c r="EIE410" s="247"/>
      <c r="EIF410" s="247"/>
      <c r="EIG410" s="247"/>
      <c r="EIH410" s="247"/>
      <c r="EII410" s="247"/>
      <c r="EIJ410" s="247"/>
      <c r="EIK410" s="247"/>
      <c r="EIL410" s="247"/>
      <c r="EIM410" s="247"/>
      <c r="EIN410" s="247"/>
      <c r="EIO410" s="247"/>
      <c r="EIP410" s="247"/>
      <c r="EIQ410" s="247"/>
      <c r="EIR410" s="247"/>
      <c r="EIS410" s="247"/>
      <c r="EIT410" s="247"/>
      <c r="EIU410" s="247"/>
      <c r="EIV410" s="247"/>
      <c r="EIW410" s="247"/>
      <c r="EIX410" s="247"/>
      <c r="EIY410" s="247"/>
      <c r="EIZ410" s="247"/>
      <c r="EJA410" s="247"/>
      <c r="EJB410" s="247"/>
      <c r="EJC410" s="247"/>
      <c r="EJD410" s="247"/>
      <c r="EJE410" s="247"/>
      <c r="EJF410" s="247"/>
      <c r="EJG410" s="247"/>
      <c r="EJH410" s="247"/>
      <c r="EJI410" s="247"/>
      <c r="EJJ410" s="247"/>
      <c r="EJK410" s="247"/>
      <c r="EJL410" s="247"/>
      <c r="EJM410" s="247"/>
      <c r="EJN410" s="247"/>
      <c r="EJO410" s="247"/>
      <c r="EJP410" s="247"/>
      <c r="EJQ410" s="247"/>
      <c r="EJR410" s="247"/>
      <c r="EJS410" s="247"/>
      <c r="EJT410" s="247"/>
      <c r="EJU410" s="247"/>
      <c r="EJV410" s="247"/>
      <c r="EJW410" s="247"/>
      <c r="EJX410" s="247"/>
      <c r="EJY410" s="247"/>
      <c r="EJZ410" s="247"/>
      <c r="EKA410" s="247"/>
      <c r="EKB410" s="247"/>
      <c r="EKC410" s="247"/>
      <c r="EKD410" s="247"/>
      <c r="EKE410" s="247"/>
      <c r="EKF410" s="247"/>
      <c r="EKG410" s="247"/>
      <c r="EKH410" s="247"/>
      <c r="EKI410" s="247"/>
      <c r="EKJ410" s="247"/>
      <c r="EKK410" s="247"/>
      <c r="EKL410" s="247"/>
      <c r="EKM410" s="247"/>
      <c r="EKN410" s="247"/>
      <c r="EKO410" s="247"/>
      <c r="EKP410" s="247"/>
      <c r="EKQ410" s="247"/>
      <c r="EKR410" s="247"/>
      <c r="EKS410" s="247"/>
      <c r="EKT410" s="247"/>
      <c r="EKU410" s="247"/>
      <c r="EKV410" s="247"/>
      <c r="EKW410" s="247"/>
      <c r="EKX410" s="247"/>
      <c r="EKY410" s="247"/>
      <c r="EKZ410" s="247"/>
      <c r="ELA410" s="247"/>
      <c r="ELB410" s="247"/>
      <c r="ELC410" s="247"/>
      <c r="ELD410" s="247"/>
      <c r="ELE410" s="247"/>
      <c r="ELF410" s="247"/>
      <c r="ELG410" s="247"/>
      <c r="ELH410" s="247"/>
      <c r="ELI410" s="247"/>
      <c r="ELJ410" s="247"/>
      <c r="ELK410" s="247"/>
      <c r="ELL410" s="247"/>
      <c r="ELM410" s="247"/>
      <c r="ELN410" s="247"/>
      <c r="ELO410" s="247"/>
      <c r="ELP410" s="247"/>
      <c r="ELQ410" s="247"/>
      <c r="ELR410" s="247"/>
      <c r="ELS410" s="247"/>
      <c r="ELT410" s="247"/>
      <c r="ELU410" s="247"/>
      <c r="ELV410" s="247"/>
      <c r="ELW410" s="247"/>
      <c r="ELX410" s="247"/>
      <c r="ELY410" s="247"/>
      <c r="ELZ410" s="247"/>
      <c r="EMA410" s="247"/>
      <c r="EMB410" s="247"/>
      <c r="EMC410" s="247"/>
      <c r="EMD410" s="247"/>
      <c r="EME410" s="247"/>
      <c r="EMF410" s="247"/>
      <c r="EMG410" s="247"/>
      <c r="EMH410" s="247"/>
      <c r="EMI410" s="247"/>
      <c r="EMJ410" s="247"/>
      <c r="EMK410" s="247"/>
      <c r="EML410" s="247"/>
      <c r="EMM410" s="247"/>
      <c r="EMN410" s="247"/>
      <c r="EMO410" s="247"/>
      <c r="EMP410" s="247"/>
      <c r="EMQ410" s="247"/>
      <c r="EMR410" s="247"/>
      <c r="EMS410" s="247"/>
      <c r="EMT410" s="247"/>
      <c r="EMU410" s="247"/>
      <c r="EMV410" s="247"/>
      <c r="EMW410" s="247"/>
      <c r="EMX410" s="247"/>
      <c r="EMY410" s="247"/>
      <c r="EMZ410" s="247"/>
      <c r="ENA410" s="247"/>
      <c r="ENB410" s="247"/>
      <c r="ENC410" s="247"/>
      <c r="END410" s="247"/>
      <c r="ENE410" s="247"/>
      <c r="ENF410" s="247"/>
      <c r="ENG410" s="247"/>
      <c r="ENH410" s="247"/>
      <c r="ENI410" s="247"/>
      <c r="ENJ410" s="247"/>
      <c r="ENK410" s="247"/>
      <c r="ENL410" s="247"/>
      <c r="ENM410" s="247"/>
      <c r="ENN410" s="247"/>
      <c r="ENO410" s="247"/>
      <c r="ENP410" s="247"/>
      <c r="ENQ410" s="247"/>
      <c r="ENR410" s="247"/>
      <c r="ENS410" s="247"/>
      <c r="ENT410" s="247"/>
      <c r="ENU410" s="247"/>
      <c r="ENV410" s="247"/>
      <c r="ENW410" s="247"/>
      <c r="ENX410" s="247"/>
      <c r="ENY410" s="247"/>
      <c r="ENZ410" s="247"/>
      <c r="EOA410" s="247"/>
      <c r="EOB410" s="247"/>
      <c r="EOC410" s="247"/>
      <c r="EOD410" s="247"/>
      <c r="EOE410" s="247"/>
      <c r="EOF410" s="247"/>
      <c r="EOG410" s="247"/>
      <c r="EOH410" s="247"/>
      <c r="EOI410" s="247"/>
      <c r="EOJ410" s="247"/>
      <c r="EOK410" s="247"/>
      <c r="EOL410" s="247"/>
      <c r="EOM410" s="247"/>
      <c r="EON410" s="247"/>
      <c r="EOO410" s="247"/>
      <c r="EOP410" s="247"/>
      <c r="EOQ410" s="247"/>
      <c r="EOR410" s="247"/>
      <c r="EOS410" s="247"/>
      <c r="EOT410" s="247"/>
      <c r="EOU410" s="247"/>
      <c r="EOV410" s="247"/>
      <c r="EOW410" s="247"/>
      <c r="EOX410" s="247"/>
      <c r="EOY410" s="247"/>
      <c r="EOZ410" s="247"/>
      <c r="EPA410" s="247"/>
      <c r="EPB410" s="247"/>
      <c r="EPC410" s="247"/>
      <c r="EPD410" s="247"/>
      <c r="EPE410" s="247"/>
      <c r="EPF410" s="247"/>
      <c r="EPG410" s="247"/>
      <c r="EPH410" s="247"/>
      <c r="EPI410" s="247"/>
      <c r="EPJ410" s="247"/>
      <c r="EPK410" s="247"/>
      <c r="EPL410" s="247"/>
      <c r="EPM410" s="247"/>
      <c r="EPN410" s="247"/>
      <c r="EPO410" s="247"/>
      <c r="EPP410" s="247"/>
      <c r="EPQ410" s="247"/>
      <c r="EPR410" s="247"/>
      <c r="EPS410" s="247"/>
      <c r="EPT410" s="247"/>
      <c r="EPU410" s="247"/>
      <c r="EPV410" s="247"/>
      <c r="EPW410" s="247"/>
      <c r="EPX410" s="247"/>
      <c r="EPY410" s="247"/>
      <c r="EPZ410" s="247"/>
      <c r="EQA410" s="247"/>
      <c r="EQB410" s="247"/>
      <c r="EQC410" s="247"/>
      <c r="EQD410" s="247"/>
      <c r="EQE410" s="247"/>
      <c r="EQF410" s="247"/>
      <c r="EQG410" s="247"/>
      <c r="EQH410" s="247"/>
      <c r="EQI410" s="247"/>
      <c r="EQJ410" s="247"/>
      <c r="EQK410" s="247"/>
      <c r="EQL410" s="247"/>
      <c r="EQM410" s="247"/>
      <c r="EQN410" s="247"/>
      <c r="EQO410" s="247"/>
      <c r="EQP410" s="247"/>
      <c r="EQQ410" s="247"/>
      <c r="EQR410" s="247"/>
      <c r="EQS410" s="247"/>
      <c r="EQT410" s="247"/>
      <c r="EQU410" s="247"/>
      <c r="EQV410" s="247"/>
      <c r="EQW410" s="247"/>
      <c r="EQX410" s="247"/>
      <c r="EQY410" s="247"/>
      <c r="EQZ410" s="247"/>
      <c r="ERA410" s="247"/>
      <c r="ERB410" s="247"/>
      <c r="ERC410" s="247"/>
      <c r="ERD410" s="247"/>
      <c r="ERE410" s="247"/>
      <c r="ERF410" s="247"/>
      <c r="ERG410" s="247"/>
      <c r="ERH410" s="247"/>
      <c r="ERI410" s="247"/>
      <c r="ERJ410" s="247"/>
      <c r="ERK410" s="247"/>
      <c r="ERL410" s="247"/>
      <c r="ERM410" s="247"/>
      <c r="ERN410" s="247"/>
      <c r="ERO410" s="247"/>
      <c r="ERP410" s="247"/>
      <c r="ERQ410" s="247"/>
      <c r="ERR410" s="247"/>
      <c r="ERS410" s="247"/>
      <c r="ERT410" s="247"/>
      <c r="ERU410" s="247"/>
      <c r="ERV410" s="247"/>
      <c r="ERW410" s="247"/>
      <c r="ERX410" s="247"/>
      <c r="ERY410" s="247"/>
      <c r="ERZ410" s="247"/>
      <c r="ESA410" s="247"/>
      <c r="ESB410" s="247"/>
      <c r="ESC410" s="247"/>
      <c r="ESD410" s="247"/>
      <c r="ESE410" s="247"/>
      <c r="ESF410" s="247"/>
      <c r="ESG410" s="247"/>
      <c r="ESH410" s="247"/>
      <c r="ESI410" s="247"/>
      <c r="ESJ410" s="247"/>
      <c r="ESK410" s="247"/>
      <c r="ESL410" s="247"/>
      <c r="ESM410" s="247"/>
      <c r="ESN410" s="247"/>
      <c r="ESO410" s="247"/>
      <c r="ESP410" s="247"/>
      <c r="ESQ410" s="247"/>
      <c r="ESR410" s="247"/>
      <c r="ESS410" s="247"/>
      <c r="EST410" s="247"/>
      <c r="ESU410" s="247"/>
      <c r="ESV410" s="247"/>
      <c r="ESW410" s="247"/>
      <c r="ESX410" s="247"/>
      <c r="ESY410" s="247"/>
      <c r="ESZ410" s="247"/>
      <c r="ETA410" s="247"/>
      <c r="ETB410" s="247"/>
      <c r="ETC410" s="247"/>
      <c r="ETD410" s="247"/>
      <c r="ETE410" s="247"/>
      <c r="ETF410" s="247"/>
      <c r="ETG410" s="247"/>
      <c r="ETH410" s="247"/>
      <c r="ETI410" s="247"/>
      <c r="ETJ410" s="247"/>
      <c r="ETK410" s="247"/>
      <c r="ETL410" s="247"/>
      <c r="ETM410" s="247"/>
      <c r="ETN410" s="247"/>
      <c r="ETO410" s="247"/>
      <c r="ETP410" s="247"/>
      <c r="ETQ410" s="247"/>
      <c r="ETR410" s="247"/>
      <c r="ETS410" s="247"/>
      <c r="ETT410" s="247"/>
      <c r="ETU410" s="247"/>
      <c r="ETV410" s="247"/>
      <c r="ETW410" s="247"/>
      <c r="ETX410" s="247"/>
      <c r="ETY410" s="247"/>
      <c r="ETZ410" s="247"/>
      <c r="EUA410" s="247"/>
      <c r="EUB410" s="247"/>
      <c r="EUC410" s="247"/>
      <c r="EUD410" s="247"/>
      <c r="EUE410" s="247"/>
      <c r="EUF410" s="247"/>
      <c r="EUG410" s="247"/>
      <c r="EUH410" s="247"/>
      <c r="EUI410" s="247"/>
      <c r="EUJ410" s="247"/>
      <c r="EUK410" s="247"/>
      <c r="EUL410" s="247"/>
      <c r="EUM410" s="247"/>
      <c r="EUN410" s="247"/>
      <c r="EUO410" s="247"/>
      <c r="EUP410" s="247"/>
      <c r="EUQ410" s="247"/>
      <c r="EUR410" s="247"/>
      <c r="EUS410" s="247"/>
      <c r="EUT410" s="247"/>
      <c r="EUU410" s="247"/>
      <c r="EUV410" s="247"/>
      <c r="EUW410" s="247"/>
      <c r="EUX410" s="247"/>
      <c r="EUY410" s="247"/>
      <c r="EUZ410" s="247"/>
      <c r="EVA410" s="247"/>
      <c r="EVB410" s="247"/>
      <c r="EVC410" s="247"/>
      <c r="EVD410" s="247"/>
      <c r="EVE410" s="247"/>
      <c r="EVF410" s="247"/>
      <c r="EVG410" s="247"/>
      <c r="EVH410" s="247"/>
      <c r="EVI410" s="247"/>
      <c r="EVJ410" s="247"/>
      <c r="EVK410" s="247"/>
      <c r="EVL410" s="247"/>
      <c r="EVM410" s="247"/>
      <c r="EVN410" s="247"/>
      <c r="EVO410" s="247"/>
      <c r="EVP410" s="247"/>
      <c r="EVQ410" s="247"/>
      <c r="EVR410" s="247"/>
      <c r="EVS410" s="247"/>
      <c r="EVT410" s="247"/>
      <c r="EVU410" s="247"/>
      <c r="EVV410" s="247"/>
      <c r="EVW410" s="247"/>
      <c r="EVX410" s="247"/>
      <c r="EVY410" s="247"/>
      <c r="EVZ410" s="247"/>
      <c r="EWA410" s="247"/>
      <c r="EWB410" s="247"/>
      <c r="EWC410" s="247"/>
      <c r="EWD410" s="247"/>
      <c r="EWE410" s="247"/>
      <c r="EWF410" s="247"/>
      <c r="EWG410" s="247"/>
      <c r="EWH410" s="247"/>
      <c r="EWI410" s="247"/>
      <c r="EWJ410" s="247"/>
      <c r="EWK410" s="247"/>
      <c r="EWL410" s="247"/>
      <c r="EWM410" s="247"/>
      <c r="EWN410" s="247"/>
      <c r="EWO410" s="247"/>
      <c r="EWP410" s="247"/>
      <c r="EWQ410" s="247"/>
      <c r="EWR410" s="247"/>
      <c r="EWS410" s="247"/>
      <c r="EWT410" s="247"/>
      <c r="EWU410" s="247"/>
      <c r="EWV410" s="247"/>
      <c r="EWW410" s="247"/>
      <c r="EWX410" s="247"/>
      <c r="EWY410" s="247"/>
      <c r="EWZ410" s="247"/>
      <c r="EXA410" s="247"/>
      <c r="EXB410" s="247"/>
      <c r="EXC410" s="247"/>
      <c r="EXD410" s="247"/>
      <c r="EXE410" s="247"/>
      <c r="EXF410" s="247"/>
      <c r="EXG410" s="247"/>
      <c r="EXH410" s="247"/>
      <c r="EXI410" s="247"/>
      <c r="EXJ410" s="247"/>
      <c r="EXK410" s="247"/>
      <c r="EXL410" s="247"/>
      <c r="EXM410" s="247"/>
      <c r="EXN410" s="247"/>
      <c r="EXO410" s="247"/>
      <c r="EXP410" s="247"/>
      <c r="EXQ410" s="247"/>
      <c r="EXR410" s="247"/>
      <c r="EXS410" s="247"/>
      <c r="EXT410" s="247"/>
      <c r="EXU410" s="247"/>
      <c r="EXV410" s="247"/>
      <c r="EXW410" s="247"/>
      <c r="EXX410" s="247"/>
      <c r="EXY410" s="247"/>
      <c r="EXZ410" s="247"/>
      <c r="EYA410" s="247"/>
      <c r="EYB410" s="247"/>
      <c r="EYC410" s="247"/>
      <c r="EYD410" s="247"/>
      <c r="EYE410" s="247"/>
      <c r="EYF410" s="247"/>
      <c r="EYG410" s="247"/>
      <c r="EYH410" s="247"/>
      <c r="EYI410" s="247"/>
      <c r="EYJ410" s="247"/>
      <c r="EYK410" s="247"/>
      <c r="EYL410" s="247"/>
      <c r="EYM410" s="247"/>
      <c r="EYN410" s="247"/>
      <c r="EYO410" s="247"/>
      <c r="EYP410" s="247"/>
      <c r="EYQ410" s="247"/>
      <c r="EYR410" s="247"/>
      <c r="EYS410" s="247"/>
      <c r="EYT410" s="247"/>
      <c r="EYU410" s="247"/>
      <c r="EYV410" s="247"/>
      <c r="EYW410" s="247"/>
      <c r="EYX410" s="247"/>
      <c r="EYY410" s="247"/>
      <c r="EYZ410" s="247"/>
      <c r="EZA410" s="247"/>
      <c r="EZB410" s="247"/>
      <c r="EZC410" s="247"/>
      <c r="EZD410" s="247"/>
      <c r="EZE410" s="247"/>
      <c r="EZF410" s="247"/>
      <c r="EZG410" s="247"/>
      <c r="EZH410" s="247"/>
      <c r="EZI410" s="247"/>
      <c r="EZJ410" s="247"/>
      <c r="EZK410" s="247"/>
      <c r="EZL410" s="247"/>
      <c r="EZM410" s="247"/>
      <c r="EZN410" s="247"/>
      <c r="EZO410" s="247"/>
      <c r="EZP410" s="247"/>
      <c r="EZQ410" s="247"/>
      <c r="EZR410" s="247"/>
      <c r="EZS410" s="247"/>
      <c r="EZT410" s="247"/>
      <c r="EZU410" s="247"/>
      <c r="EZV410" s="247"/>
      <c r="EZW410" s="247"/>
      <c r="EZX410" s="247"/>
      <c r="EZY410" s="247"/>
      <c r="EZZ410" s="247"/>
      <c r="FAA410" s="247"/>
      <c r="FAB410" s="247"/>
      <c r="FAC410" s="247"/>
      <c r="FAD410" s="247"/>
      <c r="FAE410" s="247"/>
      <c r="FAF410" s="247"/>
      <c r="FAG410" s="247"/>
      <c r="FAH410" s="247"/>
      <c r="FAI410" s="247"/>
      <c r="FAJ410" s="247"/>
      <c r="FAK410" s="247"/>
      <c r="FAL410" s="247"/>
      <c r="FAM410" s="247"/>
      <c r="FAN410" s="247"/>
      <c r="FAO410" s="247"/>
      <c r="FAP410" s="247"/>
      <c r="FAQ410" s="247"/>
      <c r="FAR410" s="247"/>
      <c r="FAS410" s="247"/>
      <c r="FAT410" s="247"/>
      <c r="FAU410" s="247"/>
      <c r="FAV410" s="247"/>
      <c r="FAW410" s="247"/>
      <c r="FAX410" s="247"/>
      <c r="FAY410" s="247"/>
      <c r="FAZ410" s="247"/>
      <c r="FBA410" s="247"/>
      <c r="FBB410" s="247"/>
      <c r="FBC410" s="247"/>
      <c r="FBD410" s="247"/>
      <c r="FBE410" s="247"/>
      <c r="FBF410" s="247"/>
      <c r="FBG410" s="247"/>
      <c r="FBH410" s="247"/>
      <c r="FBI410" s="247"/>
      <c r="FBJ410" s="247"/>
      <c r="FBK410" s="247"/>
      <c r="FBL410" s="247"/>
      <c r="FBM410" s="247"/>
      <c r="FBN410" s="247"/>
      <c r="FBO410" s="247"/>
      <c r="FBP410" s="247"/>
      <c r="FBQ410" s="247"/>
      <c r="FBR410" s="247"/>
      <c r="FBS410" s="247"/>
      <c r="FBT410" s="247"/>
      <c r="FBU410" s="247"/>
      <c r="FBV410" s="247"/>
      <c r="FBW410" s="247"/>
      <c r="FBX410" s="247"/>
      <c r="FBY410" s="247"/>
      <c r="FBZ410" s="247"/>
      <c r="FCA410" s="247"/>
      <c r="FCB410" s="247"/>
      <c r="FCC410" s="247"/>
      <c r="FCD410" s="247"/>
      <c r="FCE410" s="247"/>
      <c r="FCF410" s="247"/>
      <c r="FCG410" s="247"/>
      <c r="FCH410" s="247"/>
      <c r="FCI410" s="247"/>
      <c r="FCJ410" s="247"/>
      <c r="FCK410" s="247"/>
      <c r="FCL410" s="247"/>
      <c r="FCM410" s="247"/>
      <c r="FCN410" s="247"/>
      <c r="FCO410" s="247"/>
      <c r="FCP410" s="247"/>
      <c r="FCQ410" s="247"/>
      <c r="FCR410" s="247"/>
      <c r="FCS410" s="247"/>
      <c r="FCT410" s="247"/>
      <c r="FCU410" s="247"/>
      <c r="FCV410" s="247"/>
      <c r="FCW410" s="247"/>
      <c r="FCX410" s="247"/>
      <c r="FCY410" s="247"/>
      <c r="FCZ410" s="247"/>
      <c r="FDA410" s="247"/>
      <c r="FDB410" s="247"/>
      <c r="FDC410" s="247"/>
      <c r="FDD410" s="247"/>
      <c r="FDE410" s="247"/>
      <c r="FDF410" s="247"/>
      <c r="FDG410" s="247"/>
      <c r="FDH410" s="247"/>
      <c r="FDI410" s="247"/>
      <c r="FDJ410" s="247"/>
      <c r="FDK410" s="247"/>
      <c r="FDL410" s="247"/>
      <c r="FDM410" s="247"/>
      <c r="FDN410" s="247"/>
      <c r="FDO410" s="247"/>
      <c r="FDP410" s="247"/>
      <c r="FDQ410" s="247"/>
      <c r="FDR410" s="247"/>
      <c r="FDS410" s="247"/>
      <c r="FDT410" s="247"/>
      <c r="FDU410" s="247"/>
      <c r="FDV410" s="247"/>
      <c r="FDW410" s="247"/>
      <c r="FDX410" s="247"/>
      <c r="FDY410" s="247"/>
      <c r="FDZ410" s="247"/>
      <c r="FEA410" s="247"/>
      <c r="FEB410" s="247"/>
      <c r="FEC410" s="247"/>
      <c r="FED410" s="247"/>
      <c r="FEE410" s="247"/>
      <c r="FEF410" s="247"/>
      <c r="FEG410" s="247"/>
      <c r="FEH410" s="247"/>
      <c r="FEI410" s="247"/>
      <c r="FEJ410" s="247"/>
      <c r="FEK410" s="247"/>
      <c r="FEL410" s="247"/>
      <c r="FEM410" s="247"/>
      <c r="FEN410" s="247"/>
      <c r="FEO410" s="247"/>
      <c r="FEP410" s="247"/>
      <c r="FEQ410" s="247"/>
      <c r="FER410" s="247"/>
      <c r="FES410" s="247"/>
      <c r="FET410" s="247"/>
      <c r="FEU410" s="247"/>
      <c r="FEV410" s="247"/>
      <c r="FEW410" s="247"/>
      <c r="FEX410" s="247"/>
      <c r="FEY410" s="247"/>
      <c r="FEZ410" s="247"/>
      <c r="FFA410" s="247"/>
      <c r="FFB410" s="247"/>
      <c r="FFC410" s="247"/>
      <c r="FFD410" s="247"/>
      <c r="FFE410" s="247"/>
      <c r="FFF410" s="247"/>
      <c r="FFG410" s="247"/>
      <c r="FFH410" s="247"/>
      <c r="FFI410" s="247"/>
      <c r="FFJ410" s="247"/>
      <c r="FFK410" s="247"/>
      <c r="FFL410" s="247"/>
      <c r="FFM410" s="247"/>
      <c r="FFN410" s="247"/>
      <c r="FFO410" s="247"/>
      <c r="FFP410" s="247"/>
      <c r="FFQ410" s="247"/>
      <c r="FFR410" s="247"/>
      <c r="FFS410" s="247"/>
      <c r="FFT410" s="247"/>
      <c r="FFU410" s="247"/>
      <c r="FFV410" s="247"/>
      <c r="FFW410" s="247"/>
      <c r="FFX410" s="247"/>
      <c r="FFY410" s="247"/>
      <c r="FFZ410" s="247"/>
      <c r="FGA410" s="247"/>
      <c r="FGB410" s="247"/>
      <c r="FGC410" s="247"/>
      <c r="FGD410" s="247"/>
      <c r="FGE410" s="247"/>
      <c r="FGF410" s="247"/>
      <c r="FGG410" s="247"/>
      <c r="FGH410" s="247"/>
      <c r="FGI410" s="247"/>
      <c r="FGJ410" s="247"/>
      <c r="FGK410" s="247"/>
      <c r="FGL410" s="247"/>
      <c r="FGM410" s="247"/>
      <c r="FGN410" s="247"/>
      <c r="FGO410" s="247"/>
      <c r="FGP410" s="247"/>
      <c r="FGQ410" s="247"/>
      <c r="FGR410" s="247"/>
      <c r="FGS410" s="247"/>
      <c r="FGT410" s="247"/>
      <c r="FGU410" s="247"/>
      <c r="FGV410" s="247"/>
      <c r="FGW410" s="247"/>
      <c r="FGX410" s="247"/>
      <c r="FGY410" s="247"/>
      <c r="FGZ410" s="247"/>
      <c r="FHA410" s="247"/>
      <c r="FHB410" s="247"/>
      <c r="FHC410" s="247"/>
      <c r="FHD410" s="247"/>
      <c r="FHE410" s="247"/>
      <c r="FHF410" s="247"/>
      <c r="FHG410" s="247"/>
      <c r="FHH410" s="247"/>
      <c r="FHI410" s="247"/>
      <c r="FHJ410" s="247"/>
      <c r="FHK410" s="247"/>
      <c r="FHL410" s="247"/>
      <c r="FHM410" s="247"/>
      <c r="FHN410" s="247"/>
      <c r="FHO410" s="247"/>
      <c r="FHP410" s="247"/>
      <c r="FHQ410" s="247"/>
      <c r="FHR410" s="247"/>
      <c r="FHS410" s="247"/>
      <c r="FHT410" s="247"/>
      <c r="FHU410" s="247"/>
      <c r="FHV410" s="247"/>
      <c r="FHW410" s="247"/>
      <c r="FHX410" s="247"/>
      <c r="FHY410" s="247"/>
      <c r="FHZ410" s="247"/>
      <c r="FIA410" s="247"/>
      <c r="FIB410" s="247"/>
      <c r="FIC410" s="247"/>
      <c r="FID410" s="247"/>
      <c r="FIE410" s="247"/>
      <c r="FIF410" s="247"/>
      <c r="FIG410" s="247"/>
      <c r="FIH410" s="247"/>
      <c r="FII410" s="247"/>
      <c r="FIJ410" s="247"/>
      <c r="FIK410" s="247"/>
      <c r="FIL410" s="247"/>
      <c r="FIM410" s="247"/>
      <c r="FIN410" s="247"/>
      <c r="FIO410" s="247"/>
      <c r="FIP410" s="247"/>
      <c r="FIQ410" s="247"/>
      <c r="FIR410" s="247"/>
      <c r="FIS410" s="247"/>
      <c r="FIT410" s="247"/>
      <c r="FIU410" s="247"/>
      <c r="FIV410" s="247"/>
      <c r="FIW410" s="247"/>
      <c r="FIX410" s="247"/>
      <c r="FIY410" s="247"/>
      <c r="FIZ410" s="247"/>
      <c r="FJA410" s="247"/>
      <c r="FJB410" s="247"/>
      <c r="FJC410" s="247"/>
      <c r="FJD410" s="247"/>
      <c r="FJE410" s="247"/>
      <c r="FJF410" s="247"/>
      <c r="FJG410" s="247"/>
      <c r="FJH410" s="247"/>
      <c r="FJI410" s="247"/>
      <c r="FJJ410" s="247"/>
      <c r="FJK410" s="247"/>
      <c r="FJL410" s="247"/>
      <c r="FJM410" s="247"/>
      <c r="FJN410" s="247"/>
      <c r="FJO410" s="247"/>
      <c r="FJP410" s="247"/>
      <c r="FJQ410" s="247"/>
      <c r="FJR410" s="247"/>
      <c r="FJS410" s="247"/>
      <c r="FJT410" s="247"/>
      <c r="FJU410" s="247"/>
      <c r="FJV410" s="247"/>
      <c r="FJW410" s="247"/>
      <c r="FJX410" s="247"/>
      <c r="FJY410" s="247"/>
      <c r="FJZ410" s="247"/>
      <c r="FKA410" s="247"/>
      <c r="FKB410" s="247"/>
      <c r="FKC410" s="247"/>
      <c r="FKD410" s="247"/>
      <c r="FKE410" s="247"/>
      <c r="FKF410" s="247"/>
      <c r="FKG410" s="247"/>
      <c r="FKH410" s="247"/>
      <c r="FKI410" s="247"/>
      <c r="FKJ410" s="247"/>
      <c r="FKK410" s="247"/>
      <c r="FKL410" s="247"/>
      <c r="FKM410" s="247"/>
      <c r="FKN410" s="247"/>
      <c r="FKO410" s="247"/>
      <c r="FKP410" s="247"/>
      <c r="FKQ410" s="247"/>
      <c r="FKR410" s="247"/>
      <c r="FKS410" s="247"/>
      <c r="FKT410" s="247"/>
      <c r="FKU410" s="247"/>
      <c r="FKV410" s="247"/>
      <c r="FKW410" s="247"/>
      <c r="FKX410" s="247"/>
      <c r="FKY410" s="247"/>
      <c r="FKZ410" s="247"/>
      <c r="FLA410" s="247"/>
      <c r="FLB410" s="247"/>
      <c r="FLC410" s="247"/>
      <c r="FLD410" s="247"/>
      <c r="FLE410" s="247"/>
      <c r="FLF410" s="247"/>
      <c r="FLG410" s="247"/>
      <c r="FLH410" s="247"/>
      <c r="FLI410" s="247"/>
      <c r="FLJ410" s="247"/>
      <c r="FLK410" s="247"/>
      <c r="FLL410" s="247"/>
      <c r="FLM410" s="247"/>
      <c r="FLN410" s="247"/>
      <c r="FLO410" s="247"/>
      <c r="FLP410" s="247"/>
      <c r="FLQ410" s="247"/>
      <c r="FLR410" s="247"/>
      <c r="FLS410" s="247"/>
      <c r="FLT410" s="247"/>
      <c r="FLU410" s="247"/>
      <c r="FLV410" s="247"/>
      <c r="FLW410" s="247"/>
      <c r="FLX410" s="247"/>
      <c r="FLY410" s="247"/>
      <c r="FLZ410" s="247"/>
      <c r="FMA410" s="247"/>
      <c r="FMB410" s="247"/>
      <c r="FMC410" s="247"/>
      <c r="FMD410" s="247"/>
      <c r="FME410" s="247"/>
      <c r="FMF410" s="247"/>
      <c r="FMG410" s="247"/>
      <c r="FMH410" s="247"/>
      <c r="FMI410" s="247"/>
      <c r="FMJ410" s="247"/>
      <c r="FMK410" s="247"/>
      <c r="FML410" s="247"/>
      <c r="FMM410" s="247"/>
      <c r="FMN410" s="247"/>
      <c r="FMO410" s="247"/>
      <c r="FMP410" s="247"/>
      <c r="FMQ410" s="247"/>
      <c r="FMR410" s="247"/>
      <c r="FMS410" s="247"/>
      <c r="FMT410" s="247"/>
      <c r="FMU410" s="247"/>
      <c r="FMV410" s="247"/>
      <c r="FMW410" s="247"/>
      <c r="FMX410" s="247"/>
      <c r="FMY410" s="247"/>
      <c r="FMZ410" s="247"/>
      <c r="FNA410" s="247"/>
      <c r="FNB410" s="247"/>
      <c r="FNC410" s="247"/>
      <c r="FND410" s="247"/>
      <c r="FNE410" s="247"/>
      <c r="FNF410" s="247"/>
      <c r="FNG410" s="247"/>
      <c r="FNH410" s="247"/>
      <c r="FNI410" s="247"/>
      <c r="FNJ410" s="247"/>
      <c r="FNK410" s="247"/>
      <c r="FNL410" s="247"/>
      <c r="FNM410" s="247"/>
      <c r="FNN410" s="247"/>
      <c r="FNO410" s="247"/>
      <c r="FNP410" s="247"/>
      <c r="FNQ410" s="247"/>
      <c r="FNR410" s="247"/>
      <c r="FNS410" s="247"/>
      <c r="FNT410" s="247"/>
      <c r="FNU410" s="247"/>
      <c r="FNV410" s="247"/>
      <c r="FNW410" s="247"/>
      <c r="FNX410" s="247"/>
      <c r="FNY410" s="247"/>
      <c r="FNZ410" s="247"/>
      <c r="FOA410" s="247"/>
      <c r="FOB410" s="247"/>
      <c r="FOC410" s="247"/>
      <c r="FOD410" s="247"/>
      <c r="FOE410" s="247"/>
      <c r="FOF410" s="247"/>
      <c r="FOG410" s="247"/>
      <c r="FOH410" s="247"/>
      <c r="FOI410" s="247"/>
      <c r="FOJ410" s="247"/>
      <c r="FOK410" s="247"/>
      <c r="FOL410" s="247"/>
      <c r="FOM410" s="247"/>
      <c r="FON410" s="247"/>
      <c r="FOO410" s="247"/>
      <c r="FOP410" s="247"/>
      <c r="FOQ410" s="247"/>
      <c r="FOR410" s="247"/>
      <c r="FOS410" s="247"/>
      <c r="FOT410" s="247"/>
      <c r="FOU410" s="247"/>
      <c r="FOV410" s="247"/>
      <c r="FOW410" s="247"/>
      <c r="FOX410" s="247"/>
      <c r="FOY410" s="247"/>
      <c r="FOZ410" s="247"/>
      <c r="FPA410" s="247"/>
      <c r="FPB410" s="247"/>
      <c r="FPC410" s="247"/>
      <c r="FPD410" s="247"/>
      <c r="FPE410" s="247"/>
      <c r="FPF410" s="247"/>
      <c r="FPG410" s="247"/>
      <c r="FPH410" s="247"/>
      <c r="FPI410" s="247"/>
      <c r="FPJ410" s="247"/>
      <c r="FPK410" s="247"/>
      <c r="FPL410" s="247"/>
      <c r="FPM410" s="247"/>
      <c r="FPN410" s="247"/>
      <c r="FPO410" s="247"/>
      <c r="FPP410" s="247"/>
      <c r="FPQ410" s="247"/>
      <c r="FPR410" s="247"/>
      <c r="FPS410" s="247"/>
      <c r="FPT410" s="247"/>
      <c r="FPU410" s="247"/>
      <c r="FPV410" s="247"/>
      <c r="FPW410" s="247"/>
      <c r="FPX410" s="247"/>
      <c r="FPY410" s="247"/>
      <c r="FPZ410" s="247"/>
      <c r="FQA410" s="247"/>
      <c r="FQB410" s="247"/>
      <c r="FQC410" s="247"/>
      <c r="FQD410" s="247"/>
      <c r="FQE410" s="247"/>
      <c r="FQF410" s="247"/>
      <c r="FQG410" s="247"/>
      <c r="FQH410" s="247"/>
      <c r="FQI410" s="247"/>
      <c r="FQJ410" s="247"/>
      <c r="FQK410" s="247"/>
      <c r="FQL410" s="247"/>
      <c r="FQM410" s="247"/>
      <c r="FQN410" s="247"/>
      <c r="FQO410" s="247"/>
      <c r="FQP410" s="247"/>
      <c r="FQQ410" s="247"/>
      <c r="FQR410" s="247"/>
      <c r="FQS410" s="247"/>
      <c r="FQT410" s="247"/>
      <c r="FQU410" s="247"/>
      <c r="FQV410" s="247"/>
      <c r="FQW410" s="247"/>
      <c r="FQX410" s="247"/>
      <c r="FQY410" s="247"/>
      <c r="FQZ410" s="247"/>
      <c r="FRA410" s="247"/>
      <c r="FRB410" s="247"/>
      <c r="FRC410" s="247"/>
      <c r="FRD410" s="247"/>
      <c r="FRE410" s="247"/>
      <c r="FRF410" s="247"/>
      <c r="FRG410" s="247"/>
      <c r="FRH410" s="247"/>
      <c r="FRI410" s="247"/>
      <c r="FRJ410" s="247"/>
      <c r="FRK410" s="247"/>
      <c r="FRL410" s="247"/>
      <c r="FRM410" s="247"/>
      <c r="FRN410" s="247"/>
      <c r="FRO410" s="247"/>
      <c r="FRP410" s="247"/>
      <c r="FRQ410" s="247"/>
      <c r="FRR410" s="247"/>
      <c r="FRS410" s="247"/>
      <c r="FRT410" s="247"/>
      <c r="FRU410" s="247"/>
      <c r="FRV410" s="247"/>
      <c r="FRW410" s="247"/>
      <c r="FRX410" s="247"/>
      <c r="FRY410" s="247"/>
      <c r="FRZ410" s="247"/>
      <c r="FSA410" s="247"/>
      <c r="FSB410" s="247"/>
      <c r="FSC410" s="247"/>
      <c r="FSD410" s="247"/>
      <c r="FSE410" s="247"/>
      <c r="FSF410" s="247"/>
      <c r="FSG410" s="247"/>
      <c r="FSH410" s="247"/>
      <c r="FSI410" s="247"/>
      <c r="FSJ410" s="247"/>
      <c r="FSK410" s="247"/>
      <c r="FSL410" s="247"/>
      <c r="FSM410" s="247"/>
      <c r="FSN410" s="247"/>
      <c r="FSO410" s="247"/>
      <c r="FSP410" s="247"/>
      <c r="FSQ410" s="247"/>
      <c r="FSR410" s="247"/>
      <c r="FSS410" s="247"/>
      <c r="FST410" s="247"/>
      <c r="FSU410" s="247"/>
      <c r="FSV410" s="247"/>
      <c r="FSW410" s="247"/>
      <c r="FSX410" s="247"/>
      <c r="FSY410" s="247"/>
      <c r="FSZ410" s="247"/>
      <c r="FTA410" s="247"/>
      <c r="FTB410" s="247"/>
      <c r="FTC410" s="247"/>
      <c r="FTD410" s="247"/>
      <c r="FTE410" s="247"/>
      <c r="FTF410" s="247"/>
      <c r="FTG410" s="247"/>
      <c r="FTH410" s="247"/>
      <c r="FTI410" s="247"/>
      <c r="FTJ410" s="247"/>
      <c r="FTK410" s="247"/>
      <c r="FTL410" s="247"/>
      <c r="FTM410" s="247"/>
      <c r="FTN410" s="247"/>
      <c r="FTO410" s="247"/>
      <c r="FTP410" s="247"/>
      <c r="FTQ410" s="247"/>
      <c r="FTR410" s="247"/>
      <c r="FTS410" s="247"/>
      <c r="FTT410" s="247"/>
      <c r="FTU410" s="247"/>
      <c r="FTV410" s="247"/>
      <c r="FTW410" s="247"/>
      <c r="FTX410" s="247"/>
      <c r="FTY410" s="247"/>
      <c r="FTZ410" s="247"/>
      <c r="FUA410" s="247"/>
      <c r="FUB410" s="247"/>
      <c r="FUC410" s="247"/>
      <c r="FUD410" s="247"/>
      <c r="FUE410" s="247"/>
      <c r="FUF410" s="247"/>
      <c r="FUG410" s="247"/>
      <c r="FUH410" s="247"/>
      <c r="FUI410" s="247"/>
      <c r="FUJ410" s="247"/>
      <c r="FUK410" s="247"/>
      <c r="FUL410" s="247"/>
      <c r="FUM410" s="247"/>
      <c r="FUN410" s="247"/>
      <c r="FUO410" s="247"/>
      <c r="FUP410" s="247"/>
      <c r="FUQ410" s="247"/>
      <c r="FUR410" s="247"/>
      <c r="FUS410" s="247"/>
      <c r="FUT410" s="247"/>
      <c r="FUU410" s="247"/>
      <c r="FUV410" s="247"/>
      <c r="FUW410" s="247"/>
      <c r="FUX410" s="247"/>
      <c r="FUY410" s="247"/>
      <c r="FUZ410" s="247"/>
      <c r="FVA410" s="247"/>
      <c r="FVB410" s="247"/>
      <c r="FVC410" s="247"/>
      <c r="FVD410" s="247"/>
      <c r="FVE410" s="247"/>
      <c r="FVF410" s="247"/>
      <c r="FVG410" s="247"/>
      <c r="FVH410" s="247"/>
      <c r="FVI410" s="247"/>
      <c r="FVJ410" s="247"/>
      <c r="FVK410" s="247"/>
      <c r="FVL410" s="247"/>
      <c r="FVM410" s="247"/>
      <c r="FVN410" s="247"/>
      <c r="FVO410" s="247"/>
      <c r="FVP410" s="247"/>
      <c r="FVQ410" s="247"/>
      <c r="FVR410" s="247"/>
      <c r="FVS410" s="247"/>
      <c r="FVT410" s="247"/>
      <c r="FVU410" s="247"/>
      <c r="FVV410" s="247"/>
      <c r="FVW410" s="247"/>
      <c r="FVX410" s="247"/>
      <c r="FVY410" s="247"/>
      <c r="FVZ410" s="247"/>
      <c r="FWA410" s="247"/>
      <c r="FWB410" s="247"/>
      <c r="FWC410" s="247"/>
      <c r="FWD410" s="247"/>
      <c r="FWE410" s="247"/>
      <c r="FWF410" s="247"/>
      <c r="FWG410" s="247"/>
      <c r="FWH410" s="247"/>
      <c r="FWI410" s="247"/>
      <c r="FWJ410" s="247"/>
      <c r="FWK410" s="247"/>
      <c r="FWL410" s="247"/>
      <c r="FWM410" s="247"/>
      <c r="FWN410" s="247"/>
      <c r="FWO410" s="247"/>
      <c r="FWP410" s="247"/>
      <c r="FWQ410" s="247"/>
      <c r="FWR410" s="247"/>
      <c r="FWS410" s="247"/>
      <c r="FWT410" s="247"/>
      <c r="FWU410" s="247"/>
      <c r="FWV410" s="247"/>
      <c r="FWW410" s="247"/>
      <c r="FWX410" s="247"/>
      <c r="FWY410" s="247"/>
      <c r="FWZ410" s="247"/>
      <c r="FXA410" s="247"/>
      <c r="FXB410" s="247"/>
      <c r="FXC410" s="247"/>
      <c r="FXD410" s="247"/>
      <c r="FXE410" s="247"/>
      <c r="FXF410" s="247"/>
      <c r="FXG410" s="247"/>
      <c r="FXH410" s="247"/>
      <c r="FXI410" s="247"/>
      <c r="FXJ410" s="247"/>
      <c r="FXK410" s="247"/>
      <c r="FXL410" s="247"/>
      <c r="FXM410" s="247"/>
      <c r="FXN410" s="247"/>
      <c r="FXO410" s="247"/>
      <c r="FXP410" s="247"/>
      <c r="FXQ410" s="247"/>
      <c r="FXR410" s="247"/>
      <c r="FXS410" s="247"/>
      <c r="FXT410" s="247"/>
      <c r="FXU410" s="247"/>
      <c r="FXV410" s="247"/>
      <c r="FXW410" s="247"/>
      <c r="FXX410" s="247"/>
      <c r="FXY410" s="247"/>
      <c r="FXZ410" s="247"/>
      <c r="FYA410" s="247"/>
      <c r="FYB410" s="247"/>
      <c r="FYC410" s="247"/>
      <c r="FYD410" s="247"/>
      <c r="FYE410" s="247"/>
      <c r="FYF410" s="247"/>
      <c r="FYG410" s="247"/>
      <c r="FYH410" s="247"/>
      <c r="FYI410" s="247"/>
      <c r="FYJ410" s="247"/>
      <c r="FYK410" s="247"/>
      <c r="FYL410" s="247"/>
      <c r="FYM410" s="247"/>
      <c r="FYN410" s="247"/>
      <c r="FYO410" s="247"/>
      <c r="FYP410" s="247"/>
      <c r="FYQ410" s="247"/>
      <c r="FYR410" s="247"/>
      <c r="FYS410" s="247"/>
      <c r="FYT410" s="247"/>
      <c r="FYU410" s="247"/>
      <c r="FYV410" s="247"/>
      <c r="FYW410" s="247"/>
      <c r="FYX410" s="247"/>
      <c r="FYY410" s="247"/>
      <c r="FYZ410" s="247"/>
      <c r="FZA410" s="247"/>
      <c r="FZB410" s="247"/>
      <c r="FZC410" s="247"/>
      <c r="FZD410" s="247"/>
      <c r="FZE410" s="247"/>
      <c r="FZF410" s="247"/>
      <c r="FZG410" s="247"/>
      <c r="FZH410" s="247"/>
      <c r="FZI410" s="247"/>
      <c r="FZJ410" s="247"/>
      <c r="FZK410" s="247"/>
      <c r="FZL410" s="247"/>
      <c r="FZM410" s="247"/>
      <c r="FZN410" s="247"/>
      <c r="FZO410" s="247"/>
      <c r="FZP410" s="247"/>
      <c r="FZQ410" s="247"/>
      <c r="FZR410" s="247"/>
      <c r="FZS410" s="247"/>
      <c r="FZT410" s="247"/>
      <c r="FZU410" s="247"/>
      <c r="FZV410" s="247"/>
      <c r="FZW410" s="247"/>
      <c r="FZX410" s="247"/>
      <c r="FZY410" s="247"/>
      <c r="FZZ410" s="247"/>
      <c r="GAA410" s="247"/>
      <c r="GAB410" s="247"/>
      <c r="GAC410" s="247"/>
      <c r="GAD410" s="247"/>
      <c r="GAE410" s="247"/>
      <c r="GAF410" s="247"/>
      <c r="GAG410" s="247"/>
      <c r="GAH410" s="247"/>
      <c r="GAI410" s="247"/>
      <c r="GAJ410" s="247"/>
      <c r="GAK410" s="247"/>
      <c r="GAL410" s="247"/>
      <c r="GAM410" s="247"/>
      <c r="GAN410" s="247"/>
      <c r="GAO410" s="247"/>
      <c r="GAP410" s="247"/>
      <c r="GAQ410" s="247"/>
      <c r="GAR410" s="247"/>
      <c r="GAS410" s="247"/>
      <c r="GAT410" s="247"/>
      <c r="GAU410" s="247"/>
      <c r="GAV410" s="247"/>
      <c r="GAW410" s="247"/>
      <c r="GAX410" s="247"/>
      <c r="GAY410" s="247"/>
      <c r="GAZ410" s="247"/>
      <c r="GBA410" s="247"/>
      <c r="GBB410" s="247"/>
      <c r="GBC410" s="247"/>
      <c r="GBD410" s="247"/>
      <c r="GBE410" s="247"/>
      <c r="GBF410" s="247"/>
      <c r="GBG410" s="247"/>
      <c r="GBH410" s="247"/>
      <c r="GBI410" s="247"/>
      <c r="GBJ410" s="247"/>
      <c r="GBK410" s="247"/>
      <c r="GBL410" s="247"/>
      <c r="GBM410" s="247"/>
      <c r="GBN410" s="247"/>
      <c r="GBO410" s="247"/>
      <c r="GBP410" s="247"/>
      <c r="GBQ410" s="247"/>
      <c r="GBR410" s="247"/>
      <c r="GBS410" s="247"/>
      <c r="GBT410" s="247"/>
      <c r="GBU410" s="247"/>
      <c r="GBV410" s="247"/>
      <c r="GBW410" s="247"/>
      <c r="GBX410" s="247"/>
      <c r="GBY410" s="247"/>
      <c r="GBZ410" s="247"/>
      <c r="GCA410" s="247"/>
      <c r="GCB410" s="247"/>
      <c r="GCC410" s="247"/>
      <c r="GCD410" s="247"/>
      <c r="GCE410" s="247"/>
      <c r="GCF410" s="247"/>
      <c r="GCG410" s="247"/>
      <c r="GCH410" s="247"/>
      <c r="GCI410" s="247"/>
      <c r="GCJ410" s="247"/>
      <c r="GCK410" s="247"/>
      <c r="GCL410" s="247"/>
      <c r="GCM410" s="247"/>
      <c r="GCN410" s="247"/>
      <c r="GCO410" s="247"/>
      <c r="GCP410" s="247"/>
      <c r="GCQ410" s="247"/>
      <c r="GCR410" s="247"/>
      <c r="GCS410" s="247"/>
      <c r="GCT410" s="247"/>
      <c r="GCU410" s="247"/>
      <c r="GCV410" s="247"/>
      <c r="GCW410" s="247"/>
      <c r="GCX410" s="247"/>
      <c r="GCY410" s="247"/>
      <c r="GCZ410" s="247"/>
      <c r="GDA410" s="247"/>
      <c r="GDB410" s="247"/>
      <c r="GDC410" s="247"/>
      <c r="GDD410" s="247"/>
      <c r="GDE410" s="247"/>
      <c r="GDF410" s="247"/>
      <c r="GDG410" s="247"/>
      <c r="GDH410" s="247"/>
      <c r="GDI410" s="247"/>
      <c r="GDJ410" s="247"/>
      <c r="GDK410" s="247"/>
      <c r="GDL410" s="247"/>
      <c r="GDM410" s="247"/>
      <c r="GDN410" s="247"/>
      <c r="GDO410" s="247"/>
      <c r="GDP410" s="247"/>
      <c r="GDQ410" s="247"/>
      <c r="GDR410" s="247"/>
      <c r="GDS410" s="247"/>
      <c r="GDT410" s="247"/>
      <c r="GDU410" s="247"/>
      <c r="GDV410" s="247"/>
      <c r="GDW410" s="247"/>
      <c r="GDX410" s="247"/>
      <c r="GDY410" s="247"/>
      <c r="GDZ410" s="247"/>
      <c r="GEA410" s="247"/>
      <c r="GEB410" s="247"/>
      <c r="GEC410" s="247"/>
      <c r="GED410" s="247"/>
      <c r="GEE410" s="247"/>
      <c r="GEF410" s="247"/>
      <c r="GEG410" s="247"/>
      <c r="GEH410" s="247"/>
      <c r="GEI410" s="247"/>
      <c r="GEJ410" s="247"/>
      <c r="GEK410" s="247"/>
      <c r="GEL410" s="247"/>
      <c r="GEM410" s="247"/>
      <c r="GEN410" s="247"/>
      <c r="GEO410" s="247"/>
      <c r="GEP410" s="247"/>
      <c r="GEQ410" s="247"/>
      <c r="GER410" s="247"/>
      <c r="GES410" s="247"/>
      <c r="GET410" s="247"/>
      <c r="GEU410" s="247"/>
      <c r="GEV410" s="247"/>
      <c r="GEW410" s="247"/>
      <c r="GEX410" s="247"/>
      <c r="GEY410" s="247"/>
      <c r="GEZ410" s="247"/>
      <c r="GFA410" s="247"/>
      <c r="GFB410" s="247"/>
      <c r="GFC410" s="247"/>
      <c r="GFD410" s="247"/>
      <c r="GFE410" s="247"/>
      <c r="GFF410" s="247"/>
      <c r="GFG410" s="247"/>
      <c r="GFH410" s="247"/>
      <c r="GFI410" s="247"/>
      <c r="GFJ410" s="247"/>
      <c r="GFK410" s="247"/>
      <c r="GFL410" s="247"/>
      <c r="GFM410" s="247"/>
      <c r="GFN410" s="247"/>
      <c r="GFO410" s="247"/>
      <c r="GFP410" s="247"/>
      <c r="GFQ410" s="247"/>
      <c r="GFR410" s="247"/>
      <c r="GFS410" s="247"/>
      <c r="GFT410" s="247"/>
      <c r="GFU410" s="247"/>
      <c r="GFV410" s="247"/>
      <c r="GFW410" s="247"/>
      <c r="GFX410" s="247"/>
      <c r="GFY410" s="247"/>
      <c r="GFZ410" s="247"/>
      <c r="GGA410" s="247"/>
      <c r="GGB410" s="247"/>
      <c r="GGC410" s="247"/>
      <c r="GGD410" s="247"/>
      <c r="GGE410" s="247"/>
      <c r="GGF410" s="247"/>
      <c r="GGG410" s="247"/>
      <c r="GGH410" s="247"/>
      <c r="GGI410" s="247"/>
      <c r="GGJ410" s="247"/>
      <c r="GGK410" s="247"/>
      <c r="GGL410" s="247"/>
      <c r="GGM410" s="247"/>
      <c r="GGN410" s="247"/>
      <c r="GGO410" s="247"/>
      <c r="GGP410" s="247"/>
      <c r="GGQ410" s="247"/>
      <c r="GGR410" s="247"/>
      <c r="GGS410" s="247"/>
      <c r="GGT410" s="247"/>
      <c r="GGU410" s="247"/>
      <c r="GGV410" s="247"/>
      <c r="GGW410" s="247"/>
      <c r="GGX410" s="247"/>
      <c r="GGY410" s="247"/>
      <c r="GGZ410" s="247"/>
      <c r="GHA410" s="247"/>
      <c r="GHB410" s="247"/>
      <c r="GHC410" s="247"/>
      <c r="GHD410" s="247"/>
      <c r="GHE410" s="247"/>
      <c r="GHF410" s="247"/>
      <c r="GHG410" s="247"/>
      <c r="GHH410" s="247"/>
      <c r="GHI410" s="247"/>
      <c r="GHJ410" s="247"/>
      <c r="GHK410" s="247"/>
      <c r="GHL410" s="247"/>
      <c r="GHM410" s="247"/>
      <c r="GHN410" s="247"/>
      <c r="GHO410" s="247"/>
      <c r="GHP410" s="247"/>
      <c r="GHQ410" s="247"/>
      <c r="GHR410" s="247"/>
      <c r="GHS410" s="247"/>
      <c r="GHT410" s="247"/>
      <c r="GHU410" s="247"/>
      <c r="GHV410" s="247"/>
      <c r="GHW410" s="247"/>
      <c r="GHX410" s="247"/>
      <c r="GHY410" s="247"/>
      <c r="GHZ410" s="247"/>
      <c r="GIA410" s="247"/>
      <c r="GIB410" s="247"/>
      <c r="GIC410" s="247"/>
      <c r="GID410" s="247"/>
      <c r="GIE410" s="247"/>
      <c r="GIF410" s="247"/>
      <c r="GIG410" s="247"/>
      <c r="GIH410" s="247"/>
      <c r="GII410" s="247"/>
      <c r="GIJ410" s="247"/>
      <c r="GIK410" s="247"/>
      <c r="GIL410" s="247"/>
      <c r="GIM410" s="247"/>
      <c r="GIN410" s="247"/>
      <c r="GIO410" s="247"/>
      <c r="GIP410" s="247"/>
      <c r="GIQ410" s="247"/>
      <c r="GIR410" s="247"/>
      <c r="GIS410" s="247"/>
      <c r="GIT410" s="247"/>
      <c r="GIU410" s="247"/>
      <c r="GIV410" s="247"/>
      <c r="GIW410" s="247"/>
      <c r="GIX410" s="247"/>
      <c r="GIY410" s="247"/>
      <c r="GIZ410" s="247"/>
      <c r="GJA410" s="247"/>
      <c r="GJB410" s="247"/>
      <c r="GJC410" s="247"/>
      <c r="GJD410" s="247"/>
      <c r="GJE410" s="247"/>
      <c r="GJF410" s="247"/>
      <c r="GJG410" s="247"/>
      <c r="GJH410" s="247"/>
      <c r="GJI410" s="247"/>
      <c r="GJJ410" s="247"/>
      <c r="GJK410" s="247"/>
      <c r="GJL410" s="247"/>
      <c r="GJM410" s="247"/>
      <c r="GJN410" s="247"/>
      <c r="GJO410" s="247"/>
      <c r="GJP410" s="247"/>
      <c r="GJQ410" s="247"/>
      <c r="GJR410" s="247"/>
      <c r="GJS410" s="247"/>
      <c r="GJT410" s="247"/>
      <c r="GJU410" s="247"/>
      <c r="GJV410" s="247"/>
      <c r="GJW410" s="247"/>
      <c r="GJX410" s="247"/>
      <c r="GJY410" s="247"/>
      <c r="GJZ410" s="247"/>
      <c r="GKA410" s="247"/>
      <c r="GKB410" s="247"/>
      <c r="GKC410" s="247"/>
      <c r="GKD410" s="247"/>
      <c r="GKE410" s="247"/>
      <c r="GKF410" s="247"/>
      <c r="GKG410" s="247"/>
      <c r="GKH410" s="247"/>
      <c r="GKI410" s="247"/>
      <c r="GKJ410" s="247"/>
      <c r="GKK410" s="247"/>
      <c r="GKL410" s="247"/>
      <c r="GKM410" s="247"/>
      <c r="GKN410" s="247"/>
      <c r="GKO410" s="247"/>
      <c r="GKP410" s="247"/>
      <c r="GKQ410" s="247"/>
      <c r="GKR410" s="247"/>
      <c r="GKS410" s="247"/>
      <c r="GKT410" s="247"/>
      <c r="GKU410" s="247"/>
      <c r="GKV410" s="247"/>
      <c r="GKW410" s="247"/>
      <c r="GKX410" s="247"/>
      <c r="GKY410" s="247"/>
      <c r="GKZ410" s="247"/>
      <c r="GLA410" s="247"/>
      <c r="GLB410" s="247"/>
      <c r="GLC410" s="247"/>
      <c r="GLD410" s="247"/>
      <c r="GLE410" s="247"/>
      <c r="GLF410" s="247"/>
      <c r="GLG410" s="247"/>
      <c r="GLH410" s="247"/>
      <c r="GLI410" s="247"/>
      <c r="GLJ410" s="247"/>
      <c r="GLK410" s="247"/>
      <c r="GLL410" s="247"/>
      <c r="GLM410" s="247"/>
      <c r="GLN410" s="247"/>
      <c r="GLO410" s="247"/>
      <c r="GLP410" s="247"/>
      <c r="GLQ410" s="247"/>
      <c r="GLR410" s="247"/>
      <c r="GLS410" s="247"/>
      <c r="GLT410" s="247"/>
      <c r="GLU410" s="247"/>
      <c r="GLV410" s="247"/>
      <c r="GLW410" s="247"/>
      <c r="GLX410" s="247"/>
      <c r="GLY410" s="247"/>
      <c r="GLZ410" s="247"/>
      <c r="GMA410" s="247"/>
      <c r="GMB410" s="247"/>
      <c r="GMC410" s="247"/>
      <c r="GMD410" s="247"/>
      <c r="GME410" s="247"/>
      <c r="GMF410" s="247"/>
      <c r="GMG410" s="247"/>
      <c r="GMH410" s="247"/>
      <c r="GMI410" s="247"/>
      <c r="GMJ410" s="247"/>
      <c r="GMK410" s="247"/>
      <c r="GML410" s="247"/>
      <c r="GMM410" s="247"/>
      <c r="GMN410" s="247"/>
      <c r="GMO410" s="247"/>
      <c r="GMP410" s="247"/>
      <c r="GMQ410" s="247"/>
      <c r="GMR410" s="247"/>
      <c r="GMS410" s="247"/>
      <c r="GMT410" s="247"/>
      <c r="GMU410" s="247"/>
      <c r="GMV410" s="247"/>
      <c r="GMW410" s="247"/>
      <c r="GMX410" s="247"/>
      <c r="GMY410" s="247"/>
      <c r="GMZ410" s="247"/>
      <c r="GNA410" s="247"/>
      <c r="GNB410" s="247"/>
      <c r="GNC410" s="247"/>
      <c r="GND410" s="247"/>
      <c r="GNE410" s="247"/>
      <c r="GNF410" s="247"/>
      <c r="GNG410" s="247"/>
      <c r="GNH410" s="247"/>
      <c r="GNI410" s="247"/>
      <c r="GNJ410" s="247"/>
      <c r="GNK410" s="247"/>
      <c r="GNL410" s="247"/>
      <c r="GNM410" s="247"/>
      <c r="GNN410" s="247"/>
      <c r="GNO410" s="247"/>
      <c r="GNP410" s="247"/>
      <c r="GNQ410" s="247"/>
      <c r="GNR410" s="247"/>
      <c r="GNS410" s="247"/>
      <c r="GNT410" s="247"/>
      <c r="GNU410" s="247"/>
      <c r="GNV410" s="247"/>
      <c r="GNW410" s="247"/>
      <c r="GNX410" s="247"/>
      <c r="GNY410" s="247"/>
      <c r="GNZ410" s="247"/>
      <c r="GOA410" s="247"/>
      <c r="GOB410" s="247"/>
      <c r="GOC410" s="247"/>
      <c r="GOD410" s="247"/>
      <c r="GOE410" s="247"/>
      <c r="GOF410" s="247"/>
      <c r="GOG410" s="247"/>
      <c r="GOH410" s="247"/>
      <c r="GOI410" s="247"/>
      <c r="GOJ410" s="247"/>
      <c r="GOK410" s="247"/>
      <c r="GOL410" s="247"/>
      <c r="GOM410" s="247"/>
      <c r="GON410" s="247"/>
      <c r="GOO410" s="247"/>
      <c r="GOP410" s="247"/>
      <c r="GOQ410" s="247"/>
      <c r="GOR410" s="247"/>
      <c r="GOS410" s="247"/>
      <c r="GOT410" s="247"/>
      <c r="GOU410" s="247"/>
      <c r="GOV410" s="247"/>
      <c r="GOW410" s="247"/>
      <c r="GOX410" s="247"/>
      <c r="GOY410" s="247"/>
      <c r="GOZ410" s="247"/>
      <c r="GPA410" s="247"/>
      <c r="GPB410" s="247"/>
      <c r="GPC410" s="247"/>
      <c r="GPD410" s="247"/>
      <c r="GPE410" s="247"/>
      <c r="GPF410" s="247"/>
      <c r="GPG410" s="247"/>
      <c r="GPH410" s="247"/>
      <c r="GPI410" s="247"/>
      <c r="GPJ410" s="247"/>
      <c r="GPK410" s="247"/>
      <c r="GPL410" s="247"/>
      <c r="GPM410" s="247"/>
      <c r="GPN410" s="247"/>
      <c r="GPO410" s="247"/>
      <c r="GPP410" s="247"/>
      <c r="GPQ410" s="247"/>
      <c r="GPR410" s="247"/>
      <c r="GPS410" s="247"/>
      <c r="GPT410" s="247"/>
      <c r="GPU410" s="247"/>
      <c r="GPV410" s="247"/>
      <c r="GPW410" s="247"/>
      <c r="GPX410" s="247"/>
      <c r="GPY410" s="247"/>
      <c r="GPZ410" s="247"/>
      <c r="GQA410" s="247"/>
      <c r="GQB410" s="247"/>
      <c r="GQC410" s="247"/>
      <c r="GQD410" s="247"/>
      <c r="GQE410" s="247"/>
      <c r="GQF410" s="247"/>
      <c r="GQG410" s="247"/>
      <c r="GQH410" s="247"/>
      <c r="GQI410" s="247"/>
      <c r="GQJ410" s="247"/>
      <c r="GQK410" s="247"/>
      <c r="GQL410" s="247"/>
      <c r="GQM410" s="247"/>
      <c r="GQN410" s="247"/>
      <c r="GQO410" s="247"/>
      <c r="GQP410" s="247"/>
      <c r="GQQ410" s="247"/>
      <c r="GQR410" s="247"/>
      <c r="GQS410" s="247"/>
      <c r="GQT410" s="247"/>
      <c r="GQU410" s="247"/>
      <c r="GQV410" s="247"/>
      <c r="GQW410" s="247"/>
      <c r="GQX410" s="247"/>
      <c r="GQY410" s="247"/>
      <c r="GQZ410" s="247"/>
      <c r="GRA410" s="247"/>
      <c r="GRB410" s="247"/>
      <c r="GRC410" s="247"/>
      <c r="GRD410" s="247"/>
      <c r="GRE410" s="247"/>
      <c r="GRF410" s="247"/>
      <c r="GRG410" s="247"/>
      <c r="GRH410" s="247"/>
      <c r="GRI410" s="247"/>
      <c r="GRJ410" s="247"/>
      <c r="GRK410" s="247"/>
      <c r="GRL410" s="247"/>
      <c r="GRM410" s="247"/>
      <c r="GRN410" s="247"/>
      <c r="GRO410" s="247"/>
      <c r="GRP410" s="247"/>
      <c r="GRQ410" s="247"/>
      <c r="GRR410" s="247"/>
      <c r="GRS410" s="247"/>
      <c r="GRT410" s="247"/>
      <c r="GRU410" s="247"/>
      <c r="GRV410" s="247"/>
      <c r="GRW410" s="247"/>
      <c r="GRX410" s="247"/>
      <c r="GRY410" s="247"/>
      <c r="GRZ410" s="247"/>
      <c r="GSA410" s="247"/>
      <c r="GSB410" s="247"/>
      <c r="GSC410" s="247"/>
      <c r="GSD410" s="247"/>
      <c r="GSE410" s="247"/>
      <c r="GSF410" s="247"/>
      <c r="GSG410" s="247"/>
      <c r="GSH410" s="247"/>
      <c r="GSI410" s="247"/>
      <c r="GSJ410" s="247"/>
      <c r="GSK410" s="247"/>
      <c r="GSL410" s="247"/>
      <c r="GSM410" s="247"/>
      <c r="GSN410" s="247"/>
      <c r="GSO410" s="247"/>
      <c r="GSP410" s="247"/>
      <c r="GSQ410" s="247"/>
      <c r="GSR410" s="247"/>
      <c r="GSS410" s="247"/>
      <c r="GST410" s="247"/>
      <c r="GSU410" s="247"/>
      <c r="GSV410" s="247"/>
      <c r="GSW410" s="247"/>
      <c r="GSX410" s="247"/>
      <c r="GSY410" s="247"/>
      <c r="GSZ410" s="247"/>
      <c r="GTA410" s="247"/>
      <c r="GTB410" s="247"/>
      <c r="GTC410" s="247"/>
      <c r="GTD410" s="247"/>
      <c r="GTE410" s="247"/>
      <c r="GTF410" s="247"/>
      <c r="GTG410" s="247"/>
      <c r="GTH410" s="247"/>
      <c r="GTI410" s="247"/>
      <c r="GTJ410" s="247"/>
      <c r="GTK410" s="247"/>
      <c r="GTL410" s="247"/>
      <c r="GTM410" s="247"/>
      <c r="GTN410" s="247"/>
      <c r="GTO410" s="247"/>
      <c r="GTP410" s="247"/>
      <c r="GTQ410" s="247"/>
      <c r="GTR410" s="247"/>
      <c r="GTS410" s="247"/>
      <c r="GTT410" s="247"/>
      <c r="GTU410" s="247"/>
      <c r="GTV410" s="247"/>
      <c r="GTW410" s="247"/>
      <c r="GTX410" s="247"/>
      <c r="GTY410" s="247"/>
      <c r="GTZ410" s="247"/>
      <c r="GUA410" s="247"/>
      <c r="GUB410" s="247"/>
      <c r="GUC410" s="247"/>
      <c r="GUD410" s="247"/>
      <c r="GUE410" s="247"/>
      <c r="GUF410" s="247"/>
      <c r="GUG410" s="247"/>
      <c r="GUH410" s="247"/>
      <c r="GUI410" s="247"/>
      <c r="GUJ410" s="247"/>
      <c r="GUK410" s="247"/>
      <c r="GUL410" s="247"/>
      <c r="GUM410" s="247"/>
      <c r="GUN410" s="247"/>
      <c r="GUO410" s="247"/>
      <c r="GUP410" s="247"/>
      <c r="GUQ410" s="247"/>
      <c r="GUR410" s="247"/>
      <c r="GUS410" s="247"/>
      <c r="GUT410" s="247"/>
      <c r="GUU410" s="247"/>
      <c r="GUV410" s="247"/>
      <c r="GUW410" s="247"/>
      <c r="GUX410" s="247"/>
      <c r="GUY410" s="247"/>
      <c r="GUZ410" s="247"/>
      <c r="GVA410" s="247"/>
      <c r="GVB410" s="247"/>
      <c r="GVC410" s="247"/>
      <c r="GVD410" s="247"/>
      <c r="GVE410" s="247"/>
      <c r="GVF410" s="247"/>
      <c r="GVG410" s="247"/>
      <c r="GVH410" s="247"/>
      <c r="GVI410" s="247"/>
      <c r="GVJ410" s="247"/>
      <c r="GVK410" s="247"/>
      <c r="GVL410" s="247"/>
      <c r="GVM410" s="247"/>
      <c r="GVN410" s="247"/>
      <c r="GVO410" s="247"/>
      <c r="GVP410" s="247"/>
      <c r="GVQ410" s="247"/>
      <c r="GVR410" s="247"/>
      <c r="GVS410" s="247"/>
      <c r="GVT410" s="247"/>
      <c r="GVU410" s="247"/>
      <c r="GVV410" s="247"/>
      <c r="GVW410" s="247"/>
      <c r="GVX410" s="247"/>
      <c r="GVY410" s="247"/>
      <c r="GVZ410" s="247"/>
      <c r="GWA410" s="247"/>
      <c r="GWB410" s="247"/>
      <c r="GWC410" s="247"/>
      <c r="GWD410" s="247"/>
      <c r="GWE410" s="247"/>
      <c r="GWF410" s="247"/>
      <c r="GWG410" s="247"/>
      <c r="GWH410" s="247"/>
      <c r="GWI410" s="247"/>
      <c r="GWJ410" s="247"/>
      <c r="GWK410" s="247"/>
      <c r="GWL410" s="247"/>
      <c r="GWM410" s="247"/>
      <c r="GWN410" s="247"/>
      <c r="GWO410" s="247"/>
      <c r="GWP410" s="247"/>
      <c r="GWQ410" s="247"/>
      <c r="GWR410" s="247"/>
      <c r="GWS410" s="247"/>
      <c r="GWT410" s="247"/>
      <c r="GWU410" s="247"/>
      <c r="GWV410" s="247"/>
      <c r="GWW410" s="247"/>
      <c r="GWX410" s="247"/>
      <c r="GWY410" s="247"/>
      <c r="GWZ410" s="247"/>
      <c r="GXA410" s="247"/>
      <c r="GXB410" s="247"/>
      <c r="GXC410" s="247"/>
      <c r="GXD410" s="247"/>
      <c r="GXE410" s="247"/>
      <c r="GXF410" s="247"/>
      <c r="GXG410" s="247"/>
      <c r="GXH410" s="247"/>
      <c r="GXI410" s="247"/>
      <c r="GXJ410" s="247"/>
      <c r="GXK410" s="247"/>
      <c r="GXL410" s="247"/>
      <c r="GXM410" s="247"/>
      <c r="GXN410" s="247"/>
      <c r="GXO410" s="247"/>
      <c r="GXP410" s="247"/>
      <c r="GXQ410" s="247"/>
      <c r="GXR410" s="247"/>
      <c r="GXS410" s="247"/>
      <c r="GXT410" s="247"/>
      <c r="GXU410" s="247"/>
      <c r="GXV410" s="247"/>
      <c r="GXW410" s="247"/>
      <c r="GXX410" s="247"/>
      <c r="GXY410" s="247"/>
      <c r="GXZ410" s="247"/>
      <c r="GYA410" s="247"/>
      <c r="GYB410" s="247"/>
      <c r="GYC410" s="247"/>
      <c r="GYD410" s="247"/>
      <c r="GYE410" s="247"/>
      <c r="GYF410" s="247"/>
      <c r="GYG410" s="247"/>
      <c r="GYH410" s="247"/>
      <c r="GYI410" s="247"/>
      <c r="GYJ410" s="247"/>
      <c r="GYK410" s="247"/>
      <c r="GYL410" s="247"/>
      <c r="GYM410" s="247"/>
      <c r="GYN410" s="247"/>
      <c r="GYO410" s="247"/>
      <c r="GYP410" s="247"/>
      <c r="GYQ410" s="247"/>
      <c r="GYR410" s="247"/>
      <c r="GYS410" s="247"/>
      <c r="GYT410" s="247"/>
      <c r="GYU410" s="247"/>
      <c r="GYV410" s="247"/>
      <c r="GYW410" s="247"/>
      <c r="GYX410" s="247"/>
      <c r="GYY410" s="247"/>
      <c r="GYZ410" s="247"/>
      <c r="GZA410" s="247"/>
      <c r="GZB410" s="247"/>
      <c r="GZC410" s="247"/>
      <c r="GZD410" s="247"/>
      <c r="GZE410" s="247"/>
      <c r="GZF410" s="247"/>
      <c r="GZG410" s="247"/>
      <c r="GZH410" s="247"/>
      <c r="GZI410" s="247"/>
      <c r="GZJ410" s="247"/>
      <c r="GZK410" s="247"/>
      <c r="GZL410" s="247"/>
      <c r="GZM410" s="247"/>
      <c r="GZN410" s="247"/>
      <c r="GZO410" s="247"/>
      <c r="GZP410" s="247"/>
      <c r="GZQ410" s="247"/>
      <c r="GZR410" s="247"/>
      <c r="GZS410" s="247"/>
      <c r="GZT410" s="247"/>
      <c r="GZU410" s="247"/>
      <c r="GZV410" s="247"/>
      <c r="GZW410" s="247"/>
      <c r="GZX410" s="247"/>
      <c r="GZY410" s="247"/>
      <c r="GZZ410" s="247"/>
      <c r="HAA410" s="247"/>
      <c r="HAB410" s="247"/>
      <c r="HAC410" s="247"/>
      <c r="HAD410" s="247"/>
      <c r="HAE410" s="247"/>
      <c r="HAF410" s="247"/>
      <c r="HAG410" s="247"/>
      <c r="HAH410" s="247"/>
      <c r="HAI410" s="247"/>
      <c r="HAJ410" s="247"/>
      <c r="HAK410" s="247"/>
      <c r="HAL410" s="247"/>
      <c r="HAM410" s="247"/>
      <c r="HAN410" s="247"/>
      <c r="HAO410" s="247"/>
      <c r="HAP410" s="247"/>
      <c r="HAQ410" s="247"/>
      <c r="HAR410" s="247"/>
      <c r="HAS410" s="247"/>
      <c r="HAT410" s="247"/>
      <c r="HAU410" s="247"/>
      <c r="HAV410" s="247"/>
      <c r="HAW410" s="247"/>
      <c r="HAX410" s="247"/>
      <c r="HAY410" s="247"/>
      <c r="HAZ410" s="247"/>
      <c r="HBA410" s="247"/>
      <c r="HBB410" s="247"/>
      <c r="HBC410" s="247"/>
      <c r="HBD410" s="247"/>
      <c r="HBE410" s="247"/>
      <c r="HBF410" s="247"/>
      <c r="HBG410" s="247"/>
      <c r="HBH410" s="247"/>
      <c r="HBI410" s="247"/>
      <c r="HBJ410" s="247"/>
      <c r="HBK410" s="247"/>
      <c r="HBL410" s="247"/>
      <c r="HBM410" s="247"/>
      <c r="HBN410" s="247"/>
      <c r="HBO410" s="247"/>
      <c r="HBP410" s="247"/>
      <c r="HBQ410" s="247"/>
      <c r="HBR410" s="247"/>
      <c r="HBS410" s="247"/>
      <c r="HBT410" s="247"/>
      <c r="HBU410" s="247"/>
      <c r="HBV410" s="247"/>
      <c r="HBW410" s="247"/>
      <c r="HBX410" s="247"/>
      <c r="HBY410" s="247"/>
      <c r="HBZ410" s="247"/>
      <c r="HCA410" s="247"/>
      <c r="HCB410" s="247"/>
      <c r="HCC410" s="247"/>
      <c r="HCD410" s="247"/>
      <c r="HCE410" s="247"/>
      <c r="HCF410" s="247"/>
      <c r="HCG410" s="247"/>
      <c r="HCH410" s="247"/>
      <c r="HCI410" s="247"/>
      <c r="HCJ410" s="247"/>
      <c r="HCK410" s="247"/>
      <c r="HCL410" s="247"/>
      <c r="HCM410" s="247"/>
      <c r="HCN410" s="247"/>
      <c r="HCO410" s="247"/>
      <c r="HCP410" s="247"/>
      <c r="HCQ410" s="247"/>
      <c r="HCR410" s="247"/>
      <c r="HCS410" s="247"/>
      <c r="HCT410" s="247"/>
      <c r="HCU410" s="247"/>
      <c r="HCV410" s="247"/>
      <c r="HCW410" s="247"/>
      <c r="HCX410" s="247"/>
      <c r="HCY410" s="247"/>
      <c r="HCZ410" s="247"/>
      <c r="HDA410" s="247"/>
      <c r="HDB410" s="247"/>
      <c r="HDC410" s="247"/>
      <c r="HDD410" s="247"/>
      <c r="HDE410" s="247"/>
      <c r="HDF410" s="247"/>
      <c r="HDG410" s="247"/>
      <c r="HDH410" s="247"/>
      <c r="HDI410" s="247"/>
      <c r="HDJ410" s="247"/>
      <c r="HDK410" s="247"/>
      <c r="HDL410" s="247"/>
      <c r="HDM410" s="247"/>
      <c r="HDN410" s="247"/>
      <c r="HDO410" s="247"/>
      <c r="HDP410" s="247"/>
      <c r="HDQ410" s="247"/>
      <c r="HDR410" s="247"/>
      <c r="HDS410" s="247"/>
      <c r="HDT410" s="247"/>
      <c r="HDU410" s="247"/>
      <c r="HDV410" s="247"/>
      <c r="HDW410" s="247"/>
      <c r="HDX410" s="247"/>
      <c r="HDY410" s="247"/>
      <c r="HDZ410" s="247"/>
      <c r="HEA410" s="247"/>
      <c r="HEB410" s="247"/>
      <c r="HEC410" s="247"/>
      <c r="HED410" s="247"/>
      <c r="HEE410" s="247"/>
      <c r="HEF410" s="247"/>
      <c r="HEG410" s="247"/>
      <c r="HEH410" s="247"/>
      <c r="HEI410" s="247"/>
      <c r="HEJ410" s="247"/>
      <c r="HEK410" s="247"/>
      <c r="HEL410" s="247"/>
      <c r="HEM410" s="247"/>
      <c r="HEN410" s="247"/>
      <c r="HEO410" s="247"/>
      <c r="HEP410" s="247"/>
      <c r="HEQ410" s="247"/>
      <c r="HER410" s="247"/>
      <c r="HES410" s="247"/>
      <c r="HET410" s="247"/>
      <c r="HEU410" s="247"/>
      <c r="HEV410" s="247"/>
      <c r="HEW410" s="247"/>
      <c r="HEX410" s="247"/>
      <c r="HEY410" s="247"/>
      <c r="HEZ410" s="247"/>
      <c r="HFA410" s="247"/>
      <c r="HFB410" s="247"/>
      <c r="HFC410" s="247"/>
      <c r="HFD410" s="247"/>
      <c r="HFE410" s="247"/>
      <c r="HFF410" s="247"/>
      <c r="HFG410" s="247"/>
      <c r="HFH410" s="247"/>
      <c r="HFI410" s="247"/>
      <c r="HFJ410" s="247"/>
      <c r="HFK410" s="247"/>
      <c r="HFL410" s="247"/>
      <c r="HFM410" s="247"/>
      <c r="HFN410" s="247"/>
      <c r="HFO410" s="247"/>
      <c r="HFP410" s="247"/>
      <c r="HFQ410" s="247"/>
      <c r="HFR410" s="247"/>
      <c r="HFS410" s="247"/>
      <c r="HFT410" s="247"/>
      <c r="HFU410" s="247"/>
      <c r="HFV410" s="247"/>
      <c r="HFW410" s="247"/>
      <c r="HFX410" s="247"/>
      <c r="HFY410" s="247"/>
      <c r="HFZ410" s="247"/>
      <c r="HGA410" s="247"/>
      <c r="HGB410" s="247"/>
      <c r="HGC410" s="247"/>
      <c r="HGD410" s="247"/>
      <c r="HGE410" s="247"/>
      <c r="HGF410" s="247"/>
      <c r="HGG410" s="247"/>
      <c r="HGH410" s="247"/>
      <c r="HGI410" s="247"/>
      <c r="HGJ410" s="247"/>
      <c r="HGK410" s="247"/>
      <c r="HGL410" s="247"/>
      <c r="HGM410" s="247"/>
      <c r="HGN410" s="247"/>
      <c r="HGO410" s="247"/>
      <c r="HGP410" s="247"/>
      <c r="HGQ410" s="247"/>
      <c r="HGR410" s="247"/>
      <c r="HGS410" s="247"/>
      <c r="HGT410" s="247"/>
      <c r="HGU410" s="247"/>
      <c r="HGV410" s="247"/>
      <c r="HGW410" s="247"/>
      <c r="HGX410" s="247"/>
      <c r="HGY410" s="247"/>
      <c r="HGZ410" s="247"/>
      <c r="HHA410" s="247"/>
      <c r="HHB410" s="247"/>
      <c r="HHC410" s="247"/>
      <c r="HHD410" s="247"/>
      <c r="HHE410" s="247"/>
      <c r="HHF410" s="247"/>
      <c r="HHG410" s="247"/>
      <c r="HHH410" s="247"/>
      <c r="HHI410" s="247"/>
      <c r="HHJ410" s="247"/>
      <c r="HHK410" s="247"/>
      <c r="HHL410" s="247"/>
      <c r="HHM410" s="247"/>
      <c r="HHN410" s="247"/>
      <c r="HHO410" s="247"/>
      <c r="HHP410" s="247"/>
      <c r="HHQ410" s="247"/>
      <c r="HHR410" s="247"/>
      <c r="HHS410" s="247"/>
      <c r="HHT410" s="247"/>
      <c r="HHU410" s="247"/>
      <c r="HHV410" s="247"/>
      <c r="HHW410" s="247"/>
      <c r="HHX410" s="247"/>
      <c r="HHY410" s="247"/>
      <c r="HHZ410" s="247"/>
      <c r="HIA410" s="247"/>
      <c r="HIB410" s="247"/>
      <c r="HIC410" s="247"/>
      <c r="HID410" s="247"/>
      <c r="HIE410" s="247"/>
      <c r="HIF410" s="247"/>
      <c r="HIG410" s="247"/>
      <c r="HIH410" s="247"/>
      <c r="HII410" s="247"/>
      <c r="HIJ410" s="247"/>
      <c r="HIK410" s="247"/>
      <c r="HIL410" s="247"/>
      <c r="HIM410" s="247"/>
      <c r="HIN410" s="247"/>
      <c r="HIO410" s="247"/>
      <c r="HIP410" s="247"/>
      <c r="HIQ410" s="247"/>
      <c r="HIR410" s="247"/>
      <c r="HIS410" s="247"/>
      <c r="HIT410" s="247"/>
      <c r="HIU410" s="247"/>
      <c r="HIV410" s="247"/>
      <c r="HIW410" s="247"/>
      <c r="HIX410" s="247"/>
      <c r="HIY410" s="247"/>
      <c r="HIZ410" s="247"/>
      <c r="HJA410" s="247"/>
      <c r="HJB410" s="247"/>
      <c r="HJC410" s="247"/>
      <c r="HJD410" s="247"/>
      <c r="HJE410" s="247"/>
      <c r="HJF410" s="247"/>
      <c r="HJG410" s="247"/>
      <c r="HJH410" s="247"/>
      <c r="HJI410" s="247"/>
      <c r="HJJ410" s="247"/>
      <c r="HJK410" s="247"/>
      <c r="HJL410" s="247"/>
      <c r="HJM410" s="247"/>
      <c r="HJN410" s="247"/>
      <c r="HJO410" s="247"/>
      <c r="HJP410" s="247"/>
      <c r="HJQ410" s="247"/>
      <c r="HJR410" s="247"/>
      <c r="HJS410" s="247"/>
      <c r="HJT410" s="247"/>
      <c r="HJU410" s="247"/>
      <c r="HJV410" s="247"/>
      <c r="HJW410" s="247"/>
      <c r="HJX410" s="247"/>
      <c r="HJY410" s="247"/>
      <c r="HJZ410" s="247"/>
      <c r="HKA410" s="247"/>
      <c r="HKB410" s="247"/>
      <c r="HKC410" s="247"/>
      <c r="HKD410" s="247"/>
      <c r="HKE410" s="247"/>
      <c r="HKF410" s="247"/>
      <c r="HKG410" s="247"/>
      <c r="HKH410" s="247"/>
      <c r="HKI410" s="247"/>
      <c r="HKJ410" s="247"/>
      <c r="HKK410" s="247"/>
      <c r="HKL410" s="247"/>
      <c r="HKM410" s="247"/>
      <c r="HKN410" s="247"/>
      <c r="HKO410" s="247"/>
      <c r="HKP410" s="247"/>
      <c r="HKQ410" s="247"/>
      <c r="HKR410" s="247"/>
      <c r="HKS410" s="247"/>
      <c r="HKT410" s="247"/>
      <c r="HKU410" s="247"/>
      <c r="HKV410" s="247"/>
      <c r="HKW410" s="247"/>
      <c r="HKX410" s="247"/>
      <c r="HKY410" s="247"/>
      <c r="HKZ410" s="247"/>
      <c r="HLA410" s="247"/>
      <c r="HLB410" s="247"/>
      <c r="HLC410" s="247"/>
      <c r="HLD410" s="247"/>
      <c r="HLE410" s="247"/>
      <c r="HLF410" s="247"/>
      <c r="HLG410" s="247"/>
      <c r="HLH410" s="247"/>
      <c r="HLI410" s="247"/>
      <c r="HLJ410" s="247"/>
      <c r="HLK410" s="247"/>
      <c r="HLL410" s="247"/>
      <c r="HLM410" s="247"/>
      <c r="HLN410" s="247"/>
      <c r="HLO410" s="247"/>
      <c r="HLP410" s="247"/>
      <c r="HLQ410" s="247"/>
      <c r="HLR410" s="247"/>
      <c r="HLS410" s="247"/>
      <c r="HLT410" s="247"/>
      <c r="HLU410" s="247"/>
      <c r="HLV410" s="247"/>
      <c r="HLW410" s="247"/>
      <c r="HLX410" s="247"/>
      <c r="HLY410" s="247"/>
      <c r="HLZ410" s="247"/>
      <c r="HMA410" s="247"/>
      <c r="HMB410" s="247"/>
      <c r="HMC410" s="247"/>
      <c r="HMD410" s="247"/>
      <c r="HME410" s="247"/>
      <c r="HMF410" s="247"/>
      <c r="HMG410" s="247"/>
      <c r="HMH410" s="247"/>
      <c r="HMI410" s="247"/>
      <c r="HMJ410" s="247"/>
      <c r="HMK410" s="247"/>
      <c r="HML410" s="247"/>
      <c r="HMM410" s="247"/>
      <c r="HMN410" s="247"/>
      <c r="HMO410" s="247"/>
      <c r="HMP410" s="247"/>
      <c r="HMQ410" s="247"/>
      <c r="HMR410" s="247"/>
      <c r="HMS410" s="247"/>
      <c r="HMT410" s="247"/>
      <c r="HMU410" s="247"/>
      <c r="HMV410" s="247"/>
      <c r="HMW410" s="247"/>
      <c r="HMX410" s="247"/>
      <c r="HMY410" s="247"/>
      <c r="HMZ410" s="247"/>
      <c r="HNA410" s="247"/>
      <c r="HNB410" s="247"/>
      <c r="HNC410" s="247"/>
      <c r="HND410" s="247"/>
      <c r="HNE410" s="247"/>
      <c r="HNF410" s="247"/>
      <c r="HNG410" s="247"/>
      <c r="HNH410" s="247"/>
      <c r="HNI410" s="247"/>
      <c r="HNJ410" s="247"/>
      <c r="HNK410" s="247"/>
      <c r="HNL410" s="247"/>
      <c r="HNM410" s="247"/>
      <c r="HNN410" s="247"/>
      <c r="HNO410" s="247"/>
      <c r="HNP410" s="247"/>
      <c r="HNQ410" s="247"/>
      <c r="HNR410" s="247"/>
      <c r="HNS410" s="247"/>
      <c r="HNT410" s="247"/>
      <c r="HNU410" s="247"/>
      <c r="HNV410" s="247"/>
      <c r="HNW410" s="247"/>
      <c r="HNX410" s="247"/>
      <c r="HNY410" s="247"/>
      <c r="HNZ410" s="247"/>
      <c r="HOA410" s="247"/>
      <c r="HOB410" s="247"/>
      <c r="HOC410" s="247"/>
      <c r="HOD410" s="247"/>
      <c r="HOE410" s="247"/>
      <c r="HOF410" s="247"/>
      <c r="HOG410" s="247"/>
      <c r="HOH410" s="247"/>
      <c r="HOI410" s="247"/>
      <c r="HOJ410" s="247"/>
      <c r="HOK410" s="247"/>
      <c r="HOL410" s="247"/>
      <c r="HOM410" s="247"/>
      <c r="HON410" s="247"/>
      <c r="HOO410" s="247"/>
      <c r="HOP410" s="247"/>
      <c r="HOQ410" s="247"/>
      <c r="HOR410" s="247"/>
      <c r="HOS410" s="247"/>
      <c r="HOT410" s="247"/>
      <c r="HOU410" s="247"/>
      <c r="HOV410" s="247"/>
      <c r="HOW410" s="247"/>
      <c r="HOX410" s="247"/>
      <c r="HOY410" s="247"/>
      <c r="HOZ410" s="247"/>
      <c r="HPA410" s="247"/>
      <c r="HPB410" s="247"/>
      <c r="HPC410" s="247"/>
      <c r="HPD410" s="247"/>
      <c r="HPE410" s="247"/>
      <c r="HPF410" s="247"/>
      <c r="HPG410" s="247"/>
      <c r="HPH410" s="247"/>
      <c r="HPI410" s="247"/>
      <c r="HPJ410" s="247"/>
      <c r="HPK410" s="247"/>
      <c r="HPL410" s="247"/>
      <c r="HPM410" s="247"/>
      <c r="HPN410" s="247"/>
      <c r="HPO410" s="247"/>
      <c r="HPP410" s="247"/>
      <c r="HPQ410" s="247"/>
      <c r="HPR410" s="247"/>
      <c r="HPS410" s="247"/>
      <c r="HPT410" s="247"/>
      <c r="HPU410" s="247"/>
      <c r="HPV410" s="247"/>
      <c r="HPW410" s="247"/>
      <c r="HPX410" s="247"/>
      <c r="HPY410" s="247"/>
      <c r="HPZ410" s="247"/>
      <c r="HQA410" s="247"/>
      <c r="HQB410" s="247"/>
      <c r="HQC410" s="247"/>
      <c r="HQD410" s="247"/>
      <c r="HQE410" s="247"/>
      <c r="HQF410" s="247"/>
      <c r="HQG410" s="247"/>
      <c r="HQH410" s="247"/>
      <c r="HQI410" s="247"/>
      <c r="HQJ410" s="247"/>
      <c r="HQK410" s="247"/>
      <c r="HQL410" s="247"/>
      <c r="HQM410" s="247"/>
      <c r="HQN410" s="247"/>
      <c r="HQO410" s="247"/>
      <c r="HQP410" s="247"/>
      <c r="HQQ410" s="247"/>
      <c r="HQR410" s="247"/>
      <c r="HQS410" s="247"/>
      <c r="HQT410" s="247"/>
      <c r="HQU410" s="247"/>
      <c r="HQV410" s="247"/>
      <c r="HQW410" s="247"/>
      <c r="HQX410" s="247"/>
      <c r="HQY410" s="247"/>
      <c r="HQZ410" s="247"/>
      <c r="HRA410" s="247"/>
      <c r="HRB410" s="247"/>
      <c r="HRC410" s="247"/>
      <c r="HRD410" s="247"/>
      <c r="HRE410" s="247"/>
      <c r="HRF410" s="247"/>
      <c r="HRG410" s="247"/>
      <c r="HRH410" s="247"/>
      <c r="HRI410" s="247"/>
      <c r="HRJ410" s="247"/>
      <c r="HRK410" s="247"/>
      <c r="HRL410" s="247"/>
      <c r="HRM410" s="247"/>
      <c r="HRN410" s="247"/>
      <c r="HRO410" s="247"/>
      <c r="HRP410" s="247"/>
      <c r="HRQ410" s="247"/>
      <c r="HRR410" s="247"/>
      <c r="HRS410" s="247"/>
      <c r="HRT410" s="247"/>
      <c r="HRU410" s="247"/>
      <c r="HRV410" s="247"/>
      <c r="HRW410" s="247"/>
      <c r="HRX410" s="247"/>
      <c r="HRY410" s="247"/>
      <c r="HRZ410" s="247"/>
      <c r="HSA410" s="247"/>
      <c r="HSB410" s="247"/>
      <c r="HSC410" s="247"/>
      <c r="HSD410" s="247"/>
      <c r="HSE410" s="247"/>
      <c r="HSF410" s="247"/>
      <c r="HSG410" s="247"/>
      <c r="HSH410" s="247"/>
      <c r="HSI410" s="247"/>
      <c r="HSJ410" s="247"/>
      <c r="HSK410" s="247"/>
      <c r="HSL410" s="247"/>
      <c r="HSM410" s="247"/>
      <c r="HSN410" s="247"/>
      <c r="HSO410" s="247"/>
      <c r="HSP410" s="247"/>
      <c r="HSQ410" s="247"/>
      <c r="HSR410" s="247"/>
      <c r="HSS410" s="247"/>
      <c r="HST410" s="247"/>
      <c r="HSU410" s="247"/>
      <c r="HSV410" s="247"/>
      <c r="HSW410" s="247"/>
      <c r="HSX410" s="247"/>
      <c r="HSY410" s="247"/>
      <c r="HSZ410" s="247"/>
      <c r="HTA410" s="247"/>
      <c r="HTB410" s="247"/>
      <c r="HTC410" s="247"/>
      <c r="HTD410" s="247"/>
      <c r="HTE410" s="247"/>
      <c r="HTF410" s="247"/>
      <c r="HTG410" s="247"/>
      <c r="HTH410" s="247"/>
      <c r="HTI410" s="247"/>
      <c r="HTJ410" s="247"/>
      <c r="HTK410" s="247"/>
      <c r="HTL410" s="247"/>
      <c r="HTM410" s="247"/>
      <c r="HTN410" s="247"/>
      <c r="HTO410" s="247"/>
      <c r="HTP410" s="247"/>
      <c r="HTQ410" s="247"/>
      <c r="HTR410" s="247"/>
      <c r="HTS410" s="247"/>
      <c r="HTT410" s="247"/>
      <c r="HTU410" s="247"/>
      <c r="HTV410" s="247"/>
      <c r="HTW410" s="247"/>
      <c r="HTX410" s="247"/>
      <c r="HTY410" s="247"/>
      <c r="HTZ410" s="247"/>
      <c r="HUA410" s="247"/>
      <c r="HUB410" s="247"/>
      <c r="HUC410" s="247"/>
      <c r="HUD410" s="247"/>
      <c r="HUE410" s="247"/>
      <c r="HUF410" s="247"/>
      <c r="HUG410" s="247"/>
      <c r="HUH410" s="247"/>
      <c r="HUI410" s="247"/>
      <c r="HUJ410" s="247"/>
      <c r="HUK410" s="247"/>
      <c r="HUL410" s="247"/>
      <c r="HUM410" s="247"/>
      <c r="HUN410" s="247"/>
      <c r="HUO410" s="247"/>
      <c r="HUP410" s="247"/>
      <c r="HUQ410" s="247"/>
      <c r="HUR410" s="247"/>
      <c r="HUS410" s="247"/>
      <c r="HUT410" s="247"/>
      <c r="HUU410" s="247"/>
      <c r="HUV410" s="247"/>
      <c r="HUW410" s="247"/>
      <c r="HUX410" s="247"/>
      <c r="HUY410" s="247"/>
      <c r="HUZ410" s="247"/>
      <c r="HVA410" s="247"/>
      <c r="HVB410" s="247"/>
      <c r="HVC410" s="247"/>
      <c r="HVD410" s="247"/>
      <c r="HVE410" s="247"/>
      <c r="HVF410" s="247"/>
      <c r="HVG410" s="247"/>
      <c r="HVH410" s="247"/>
      <c r="HVI410" s="247"/>
      <c r="HVJ410" s="247"/>
      <c r="HVK410" s="247"/>
      <c r="HVL410" s="247"/>
      <c r="HVM410" s="247"/>
      <c r="HVN410" s="247"/>
      <c r="HVO410" s="247"/>
      <c r="HVP410" s="247"/>
      <c r="HVQ410" s="247"/>
      <c r="HVR410" s="247"/>
      <c r="HVS410" s="247"/>
      <c r="HVT410" s="247"/>
      <c r="HVU410" s="247"/>
      <c r="HVV410" s="247"/>
      <c r="HVW410" s="247"/>
      <c r="HVX410" s="247"/>
      <c r="HVY410" s="247"/>
      <c r="HVZ410" s="247"/>
      <c r="HWA410" s="247"/>
      <c r="HWB410" s="247"/>
      <c r="HWC410" s="247"/>
      <c r="HWD410" s="247"/>
      <c r="HWE410" s="247"/>
      <c r="HWF410" s="247"/>
      <c r="HWG410" s="247"/>
      <c r="HWH410" s="247"/>
      <c r="HWI410" s="247"/>
      <c r="HWJ410" s="247"/>
      <c r="HWK410" s="247"/>
      <c r="HWL410" s="247"/>
      <c r="HWM410" s="247"/>
      <c r="HWN410" s="247"/>
      <c r="HWO410" s="247"/>
      <c r="HWP410" s="247"/>
      <c r="HWQ410" s="247"/>
      <c r="HWR410" s="247"/>
      <c r="HWS410" s="247"/>
      <c r="HWT410" s="247"/>
      <c r="HWU410" s="247"/>
      <c r="HWV410" s="247"/>
      <c r="HWW410" s="247"/>
      <c r="HWX410" s="247"/>
      <c r="HWY410" s="247"/>
      <c r="HWZ410" s="247"/>
      <c r="HXA410" s="247"/>
      <c r="HXB410" s="247"/>
      <c r="HXC410" s="247"/>
      <c r="HXD410" s="247"/>
      <c r="HXE410" s="247"/>
      <c r="HXF410" s="247"/>
      <c r="HXG410" s="247"/>
      <c r="HXH410" s="247"/>
      <c r="HXI410" s="247"/>
      <c r="HXJ410" s="247"/>
      <c r="HXK410" s="247"/>
      <c r="HXL410" s="247"/>
      <c r="HXM410" s="247"/>
      <c r="HXN410" s="247"/>
      <c r="HXO410" s="247"/>
      <c r="HXP410" s="247"/>
      <c r="HXQ410" s="247"/>
      <c r="HXR410" s="247"/>
      <c r="HXS410" s="247"/>
      <c r="HXT410" s="247"/>
      <c r="HXU410" s="247"/>
      <c r="HXV410" s="247"/>
      <c r="HXW410" s="247"/>
      <c r="HXX410" s="247"/>
      <c r="HXY410" s="247"/>
      <c r="HXZ410" s="247"/>
      <c r="HYA410" s="247"/>
      <c r="HYB410" s="247"/>
      <c r="HYC410" s="247"/>
      <c r="HYD410" s="247"/>
      <c r="HYE410" s="247"/>
      <c r="HYF410" s="247"/>
      <c r="HYG410" s="247"/>
      <c r="HYH410" s="247"/>
      <c r="HYI410" s="247"/>
      <c r="HYJ410" s="247"/>
      <c r="HYK410" s="247"/>
      <c r="HYL410" s="247"/>
      <c r="HYM410" s="247"/>
      <c r="HYN410" s="247"/>
      <c r="HYO410" s="247"/>
      <c r="HYP410" s="247"/>
      <c r="HYQ410" s="247"/>
      <c r="HYR410" s="247"/>
      <c r="HYS410" s="247"/>
      <c r="HYT410" s="247"/>
      <c r="HYU410" s="247"/>
      <c r="HYV410" s="247"/>
      <c r="HYW410" s="247"/>
      <c r="HYX410" s="247"/>
      <c r="HYY410" s="247"/>
      <c r="HYZ410" s="247"/>
      <c r="HZA410" s="247"/>
      <c r="HZB410" s="247"/>
      <c r="HZC410" s="247"/>
      <c r="HZD410" s="247"/>
      <c r="HZE410" s="247"/>
      <c r="HZF410" s="247"/>
      <c r="HZG410" s="247"/>
      <c r="HZH410" s="247"/>
      <c r="HZI410" s="247"/>
      <c r="HZJ410" s="247"/>
      <c r="HZK410" s="247"/>
      <c r="HZL410" s="247"/>
      <c r="HZM410" s="247"/>
      <c r="HZN410" s="247"/>
      <c r="HZO410" s="247"/>
      <c r="HZP410" s="247"/>
      <c r="HZQ410" s="247"/>
      <c r="HZR410" s="247"/>
      <c r="HZS410" s="247"/>
      <c r="HZT410" s="247"/>
      <c r="HZU410" s="247"/>
      <c r="HZV410" s="247"/>
      <c r="HZW410" s="247"/>
      <c r="HZX410" s="247"/>
      <c r="HZY410" s="247"/>
      <c r="HZZ410" s="247"/>
      <c r="IAA410" s="247"/>
      <c r="IAB410" s="247"/>
      <c r="IAC410" s="247"/>
      <c r="IAD410" s="247"/>
      <c r="IAE410" s="247"/>
      <c r="IAF410" s="247"/>
      <c r="IAG410" s="247"/>
      <c r="IAH410" s="247"/>
      <c r="IAI410" s="247"/>
      <c r="IAJ410" s="247"/>
      <c r="IAK410" s="247"/>
      <c r="IAL410" s="247"/>
      <c r="IAM410" s="247"/>
      <c r="IAN410" s="247"/>
      <c r="IAO410" s="247"/>
      <c r="IAP410" s="247"/>
      <c r="IAQ410" s="247"/>
      <c r="IAR410" s="247"/>
      <c r="IAS410" s="247"/>
      <c r="IAT410" s="247"/>
      <c r="IAU410" s="247"/>
      <c r="IAV410" s="247"/>
      <c r="IAW410" s="247"/>
      <c r="IAX410" s="247"/>
      <c r="IAY410" s="247"/>
      <c r="IAZ410" s="247"/>
      <c r="IBA410" s="247"/>
      <c r="IBB410" s="247"/>
      <c r="IBC410" s="247"/>
      <c r="IBD410" s="247"/>
      <c r="IBE410" s="247"/>
      <c r="IBF410" s="247"/>
      <c r="IBG410" s="247"/>
      <c r="IBH410" s="247"/>
      <c r="IBI410" s="247"/>
      <c r="IBJ410" s="247"/>
      <c r="IBK410" s="247"/>
      <c r="IBL410" s="247"/>
      <c r="IBM410" s="247"/>
      <c r="IBN410" s="247"/>
      <c r="IBO410" s="247"/>
      <c r="IBP410" s="247"/>
      <c r="IBQ410" s="247"/>
      <c r="IBR410" s="247"/>
      <c r="IBS410" s="247"/>
      <c r="IBT410" s="247"/>
      <c r="IBU410" s="247"/>
      <c r="IBV410" s="247"/>
      <c r="IBW410" s="247"/>
      <c r="IBX410" s="247"/>
      <c r="IBY410" s="247"/>
      <c r="IBZ410" s="247"/>
      <c r="ICA410" s="247"/>
      <c r="ICB410" s="247"/>
      <c r="ICC410" s="247"/>
      <c r="ICD410" s="247"/>
      <c r="ICE410" s="247"/>
      <c r="ICF410" s="247"/>
      <c r="ICG410" s="247"/>
      <c r="ICH410" s="247"/>
      <c r="ICI410" s="247"/>
      <c r="ICJ410" s="247"/>
      <c r="ICK410" s="247"/>
      <c r="ICL410" s="247"/>
      <c r="ICM410" s="247"/>
      <c r="ICN410" s="247"/>
      <c r="ICO410" s="247"/>
      <c r="ICP410" s="247"/>
      <c r="ICQ410" s="247"/>
      <c r="ICR410" s="247"/>
      <c r="ICS410" s="247"/>
      <c r="ICT410" s="247"/>
      <c r="ICU410" s="247"/>
      <c r="ICV410" s="247"/>
      <c r="ICW410" s="247"/>
      <c r="ICX410" s="247"/>
      <c r="ICY410" s="247"/>
      <c r="ICZ410" s="247"/>
      <c r="IDA410" s="247"/>
      <c r="IDB410" s="247"/>
      <c r="IDC410" s="247"/>
      <c r="IDD410" s="247"/>
      <c r="IDE410" s="247"/>
      <c r="IDF410" s="247"/>
      <c r="IDG410" s="247"/>
      <c r="IDH410" s="247"/>
      <c r="IDI410" s="247"/>
      <c r="IDJ410" s="247"/>
      <c r="IDK410" s="247"/>
      <c r="IDL410" s="247"/>
      <c r="IDM410" s="247"/>
      <c r="IDN410" s="247"/>
      <c r="IDO410" s="247"/>
      <c r="IDP410" s="247"/>
      <c r="IDQ410" s="247"/>
      <c r="IDR410" s="247"/>
      <c r="IDS410" s="247"/>
      <c r="IDT410" s="247"/>
      <c r="IDU410" s="247"/>
      <c r="IDV410" s="247"/>
      <c r="IDW410" s="247"/>
      <c r="IDX410" s="247"/>
      <c r="IDY410" s="247"/>
      <c r="IDZ410" s="247"/>
      <c r="IEA410" s="247"/>
      <c r="IEB410" s="247"/>
      <c r="IEC410" s="247"/>
      <c r="IED410" s="247"/>
      <c r="IEE410" s="247"/>
      <c r="IEF410" s="247"/>
      <c r="IEG410" s="247"/>
      <c r="IEH410" s="247"/>
      <c r="IEI410" s="247"/>
      <c r="IEJ410" s="247"/>
      <c r="IEK410" s="247"/>
      <c r="IEL410" s="247"/>
      <c r="IEM410" s="247"/>
      <c r="IEN410" s="247"/>
      <c r="IEO410" s="247"/>
      <c r="IEP410" s="247"/>
      <c r="IEQ410" s="247"/>
      <c r="IER410" s="247"/>
      <c r="IES410" s="247"/>
      <c r="IET410" s="247"/>
      <c r="IEU410" s="247"/>
      <c r="IEV410" s="247"/>
      <c r="IEW410" s="247"/>
      <c r="IEX410" s="247"/>
      <c r="IEY410" s="247"/>
      <c r="IEZ410" s="247"/>
      <c r="IFA410" s="247"/>
      <c r="IFB410" s="247"/>
      <c r="IFC410" s="247"/>
      <c r="IFD410" s="247"/>
      <c r="IFE410" s="247"/>
      <c r="IFF410" s="247"/>
      <c r="IFG410" s="247"/>
      <c r="IFH410" s="247"/>
      <c r="IFI410" s="247"/>
      <c r="IFJ410" s="247"/>
      <c r="IFK410" s="247"/>
      <c r="IFL410" s="247"/>
      <c r="IFM410" s="247"/>
      <c r="IFN410" s="247"/>
      <c r="IFO410" s="247"/>
      <c r="IFP410" s="247"/>
      <c r="IFQ410" s="247"/>
      <c r="IFR410" s="247"/>
      <c r="IFS410" s="247"/>
      <c r="IFT410" s="247"/>
      <c r="IFU410" s="247"/>
      <c r="IFV410" s="247"/>
      <c r="IFW410" s="247"/>
      <c r="IFX410" s="247"/>
      <c r="IFY410" s="247"/>
      <c r="IFZ410" s="247"/>
      <c r="IGA410" s="247"/>
      <c r="IGB410" s="247"/>
      <c r="IGC410" s="247"/>
      <c r="IGD410" s="247"/>
      <c r="IGE410" s="247"/>
      <c r="IGF410" s="247"/>
      <c r="IGG410" s="247"/>
      <c r="IGH410" s="247"/>
      <c r="IGI410" s="247"/>
      <c r="IGJ410" s="247"/>
      <c r="IGK410" s="247"/>
      <c r="IGL410" s="247"/>
      <c r="IGM410" s="247"/>
      <c r="IGN410" s="247"/>
      <c r="IGO410" s="247"/>
      <c r="IGP410" s="247"/>
      <c r="IGQ410" s="247"/>
      <c r="IGR410" s="247"/>
      <c r="IGS410" s="247"/>
      <c r="IGT410" s="247"/>
      <c r="IGU410" s="247"/>
      <c r="IGV410" s="247"/>
      <c r="IGW410" s="247"/>
      <c r="IGX410" s="247"/>
      <c r="IGY410" s="247"/>
      <c r="IGZ410" s="247"/>
      <c r="IHA410" s="247"/>
      <c r="IHB410" s="247"/>
      <c r="IHC410" s="247"/>
      <c r="IHD410" s="247"/>
      <c r="IHE410" s="247"/>
      <c r="IHF410" s="247"/>
      <c r="IHG410" s="247"/>
      <c r="IHH410" s="247"/>
      <c r="IHI410" s="247"/>
      <c r="IHJ410" s="247"/>
      <c r="IHK410" s="247"/>
      <c r="IHL410" s="247"/>
      <c r="IHM410" s="247"/>
      <c r="IHN410" s="247"/>
      <c r="IHO410" s="247"/>
      <c r="IHP410" s="247"/>
      <c r="IHQ410" s="247"/>
      <c r="IHR410" s="247"/>
      <c r="IHS410" s="247"/>
      <c r="IHT410" s="247"/>
      <c r="IHU410" s="247"/>
      <c r="IHV410" s="247"/>
      <c r="IHW410" s="247"/>
      <c r="IHX410" s="247"/>
      <c r="IHY410" s="247"/>
      <c r="IHZ410" s="247"/>
      <c r="IIA410" s="247"/>
      <c r="IIB410" s="247"/>
      <c r="IIC410" s="247"/>
      <c r="IID410" s="247"/>
      <c r="IIE410" s="247"/>
      <c r="IIF410" s="247"/>
      <c r="IIG410" s="247"/>
      <c r="IIH410" s="247"/>
      <c r="III410" s="247"/>
      <c r="IIJ410" s="247"/>
      <c r="IIK410" s="247"/>
      <c r="IIL410" s="247"/>
      <c r="IIM410" s="247"/>
      <c r="IIN410" s="247"/>
      <c r="IIO410" s="247"/>
      <c r="IIP410" s="247"/>
      <c r="IIQ410" s="247"/>
      <c r="IIR410" s="247"/>
      <c r="IIS410" s="247"/>
      <c r="IIT410" s="247"/>
      <c r="IIU410" s="247"/>
      <c r="IIV410" s="247"/>
      <c r="IIW410" s="247"/>
      <c r="IIX410" s="247"/>
      <c r="IIY410" s="247"/>
      <c r="IIZ410" s="247"/>
      <c r="IJA410" s="247"/>
      <c r="IJB410" s="247"/>
      <c r="IJC410" s="247"/>
      <c r="IJD410" s="247"/>
      <c r="IJE410" s="247"/>
      <c r="IJF410" s="247"/>
      <c r="IJG410" s="247"/>
      <c r="IJH410" s="247"/>
      <c r="IJI410" s="247"/>
      <c r="IJJ410" s="247"/>
      <c r="IJK410" s="247"/>
      <c r="IJL410" s="247"/>
      <c r="IJM410" s="247"/>
      <c r="IJN410" s="247"/>
      <c r="IJO410" s="247"/>
      <c r="IJP410" s="247"/>
      <c r="IJQ410" s="247"/>
      <c r="IJR410" s="247"/>
      <c r="IJS410" s="247"/>
      <c r="IJT410" s="247"/>
      <c r="IJU410" s="247"/>
      <c r="IJV410" s="247"/>
      <c r="IJW410" s="247"/>
      <c r="IJX410" s="247"/>
      <c r="IJY410" s="247"/>
      <c r="IJZ410" s="247"/>
      <c r="IKA410" s="247"/>
      <c r="IKB410" s="247"/>
      <c r="IKC410" s="247"/>
      <c r="IKD410" s="247"/>
      <c r="IKE410" s="247"/>
      <c r="IKF410" s="247"/>
      <c r="IKG410" s="247"/>
      <c r="IKH410" s="247"/>
      <c r="IKI410" s="247"/>
      <c r="IKJ410" s="247"/>
      <c r="IKK410" s="247"/>
      <c r="IKL410" s="247"/>
      <c r="IKM410" s="247"/>
      <c r="IKN410" s="247"/>
      <c r="IKO410" s="247"/>
      <c r="IKP410" s="247"/>
      <c r="IKQ410" s="247"/>
      <c r="IKR410" s="247"/>
      <c r="IKS410" s="247"/>
      <c r="IKT410" s="247"/>
      <c r="IKU410" s="247"/>
      <c r="IKV410" s="247"/>
      <c r="IKW410" s="247"/>
      <c r="IKX410" s="247"/>
      <c r="IKY410" s="247"/>
      <c r="IKZ410" s="247"/>
      <c r="ILA410" s="247"/>
      <c r="ILB410" s="247"/>
      <c r="ILC410" s="247"/>
      <c r="ILD410" s="247"/>
      <c r="ILE410" s="247"/>
      <c r="ILF410" s="247"/>
      <c r="ILG410" s="247"/>
      <c r="ILH410" s="247"/>
      <c r="ILI410" s="247"/>
      <c r="ILJ410" s="247"/>
      <c r="ILK410" s="247"/>
      <c r="ILL410" s="247"/>
      <c r="ILM410" s="247"/>
      <c r="ILN410" s="247"/>
      <c r="ILO410" s="247"/>
      <c r="ILP410" s="247"/>
      <c r="ILQ410" s="247"/>
      <c r="ILR410" s="247"/>
      <c r="ILS410" s="247"/>
      <c r="ILT410" s="247"/>
      <c r="ILU410" s="247"/>
      <c r="ILV410" s="247"/>
      <c r="ILW410" s="247"/>
      <c r="ILX410" s="247"/>
      <c r="ILY410" s="247"/>
      <c r="ILZ410" s="247"/>
      <c r="IMA410" s="247"/>
      <c r="IMB410" s="247"/>
      <c r="IMC410" s="247"/>
      <c r="IMD410" s="247"/>
      <c r="IME410" s="247"/>
      <c r="IMF410" s="247"/>
      <c r="IMG410" s="247"/>
      <c r="IMH410" s="247"/>
      <c r="IMI410" s="247"/>
      <c r="IMJ410" s="247"/>
      <c r="IMK410" s="247"/>
      <c r="IML410" s="247"/>
      <c r="IMM410" s="247"/>
      <c r="IMN410" s="247"/>
      <c r="IMO410" s="247"/>
      <c r="IMP410" s="247"/>
      <c r="IMQ410" s="247"/>
      <c r="IMR410" s="247"/>
      <c r="IMS410" s="247"/>
      <c r="IMT410" s="247"/>
      <c r="IMU410" s="247"/>
      <c r="IMV410" s="247"/>
      <c r="IMW410" s="247"/>
      <c r="IMX410" s="247"/>
      <c r="IMY410" s="247"/>
      <c r="IMZ410" s="247"/>
      <c r="INA410" s="247"/>
      <c r="INB410" s="247"/>
      <c r="INC410" s="247"/>
      <c r="IND410" s="247"/>
      <c r="INE410" s="247"/>
      <c r="INF410" s="247"/>
      <c r="ING410" s="247"/>
      <c r="INH410" s="247"/>
      <c r="INI410" s="247"/>
      <c r="INJ410" s="247"/>
      <c r="INK410" s="247"/>
      <c r="INL410" s="247"/>
      <c r="INM410" s="247"/>
      <c r="INN410" s="247"/>
      <c r="INO410" s="247"/>
      <c r="INP410" s="247"/>
      <c r="INQ410" s="247"/>
      <c r="INR410" s="247"/>
      <c r="INS410" s="247"/>
      <c r="INT410" s="247"/>
      <c r="INU410" s="247"/>
      <c r="INV410" s="247"/>
      <c r="INW410" s="247"/>
      <c r="INX410" s="247"/>
      <c r="INY410" s="247"/>
      <c r="INZ410" s="247"/>
      <c r="IOA410" s="247"/>
      <c r="IOB410" s="247"/>
      <c r="IOC410" s="247"/>
      <c r="IOD410" s="247"/>
      <c r="IOE410" s="247"/>
      <c r="IOF410" s="247"/>
      <c r="IOG410" s="247"/>
      <c r="IOH410" s="247"/>
      <c r="IOI410" s="247"/>
      <c r="IOJ410" s="247"/>
      <c r="IOK410" s="247"/>
      <c r="IOL410" s="247"/>
      <c r="IOM410" s="247"/>
      <c r="ION410" s="247"/>
      <c r="IOO410" s="247"/>
      <c r="IOP410" s="247"/>
      <c r="IOQ410" s="247"/>
      <c r="IOR410" s="247"/>
      <c r="IOS410" s="247"/>
      <c r="IOT410" s="247"/>
      <c r="IOU410" s="247"/>
      <c r="IOV410" s="247"/>
      <c r="IOW410" s="247"/>
      <c r="IOX410" s="247"/>
      <c r="IOY410" s="247"/>
      <c r="IOZ410" s="247"/>
      <c r="IPA410" s="247"/>
      <c r="IPB410" s="247"/>
      <c r="IPC410" s="247"/>
      <c r="IPD410" s="247"/>
      <c r="IPE410" s="247"/>
      <c r="IPF410" s="247"/>
      <c r="IPG410" s="247"/>
      <c r="IPH410" s="247"/>
      <c r="IPI410" s="247"/>
      <c r="IPJ410" s="247"/>
      <c r="IPK410" s="247"/>
      <c r="IPL410" s="247"/>
      <c r="IPM410" s="247"/>
      <c r="IPN410" s="247"/>
      <c r="IPO410" s="247"/>
      <c r="IPP410" s="247"/>
      <c r="IPQ410" s="247"/>
      <c r="IPR410" s="247"/>
      <c r="IPS410" s="247"/>
      <c r="IPT410" s="247"/>
      <c r="IPU410" s="247"/>
      <c r="IPV410" s="247"/>
      <c r="IPW410" s="247"/>
      <c r="IPX410" s="247"/>
      <c r="IPY410" s="247"/>
      <c r="IPZ410" s="247"/>
      <c r="IQA410" s="247"/>
      <c r="IQB410" s="247"/>
      <c r="IQC410" s="247"/>
      <c r="IQD410" s="247"/>
      <c r="IQE410" s="247"/>
      <c r="IQF410" s="247"/>
      <c r="IQG410" s="247"/>
      <c r="IQH410" s="247"/>
      <c r="IQI410" s="247"/>
      <c r="IQJ410" s="247"/>
      <c r="IQK410" s="247"/>
      <c r="IQL410" s="247"/>
      <c r="IQM410" s="247"/>
      <c r="IQN410" s="247"/>
      <c r="IQO410" s="247"/>
      <c r="IQP410" s="247"/>
      <c r="IQQ410" s="247"/>
      <c r="IQR410" s="247"/>
      <c r="IQS410" s="247"/>
      <c r="IQT410" s="247"/>
      <c r="IQU410" s="247"/>
      <c r="IQV410" s="247"/>
      <c r="IQW410" s="247"/>
      <c r="IQX410" s="247"/>
      <c r="IQY410" s="247"/>
      <c r="IQZ410" s="247"/>
      <c r="IRA410" s="247"/>
      <c r="IRB410" s="247"/>
      <c r="IRC410" s="247"/>
      <c r="IRD410" s="247"/>
      <c r="IRE410" s="247"/>
      <c r="IRF410" s="247"/>
      <c r="IRG410" s="247"/>
      <c r="IRH410" s="247"/>
      <c r="IRI410" s="247"/>
      <c r="IRJ410" s="247"/>
      <c r="IRK410" s="247"/>
      <c r="IRL410" s="247"/>
      <c r="IRM410" s="247"/>
      <c r="IRN410" s="247"/>
      <c r="IRO410" s="247"/>
      <c r="IRP410" s="247"/>
      <c r="IRQ410" s="247"/>
      <c r="IRR410" s="247"/>
      <c r="IRS410" s="247"/>
      <c r="IRT410" s="247"/>
      <c r="IRU410" s="247"/>
      <c r="IRV410" s="247"/>
      <c r="IRW410" s="247"/>
      <c r="IRX410" s="247"/>
      <c r="IRY410" s="247"/>
      <c r="IRZ410" s="247"/>
      <c r="ISA410" s="247"/>
      <c r="ISB410" s="247"/>
      <c r="ISC410" s="247"/>
      <c r="ISD410" s="247"/>
      <c r="ISE410" s="247"/>
      <c r="ISF410" s="247"/>
      <c r="ISG410" s="247"/>
      <c r="ISH410" s="247"/>
      <c r="ISI410" s="247"/>
      <c r="ISJ410" s="247"/>
      <c r="ISK410" s="247"/>
      <c r="ISL410" s="247"/>
      <c r="ISM410" s="247"/>
      <c r="ISN410" s="247"/>
      <c r="ISO410" s="247"/>
      <c r="ISP410" s="247"/>
      <c r="ISQ410" s="247"/>
      <c r="ISR410" s="247"/>
      <c r="ISS410" s="247"/>
      <c r="IST410" s="247"/>
      <c r="ISU410" s="247"/>
      <c r="ISV410" s="247"/>
      <c r="ISW410" s="247"/>
      <c r="ISX410" s="247"/>
      <c r="ISY410" s="247"/>
      <c r="ISZ410" s="247"/>
      <c r="ITA410" s="247"/>
      <c r="ITB410" s="247"/>
      <c r="ITC410" s="247"/>
      <c r="ITD410" s="247"/>
      <c r="ITE410" s="247"/>
      <c r="ITF410" s="247"/>
      <c r="ITG410" s="247"/>
      <c r="ITH410" s="247"/>
      <c r="ITI410" s="247"/>
      <c r="ITJ410" s="247"/>
      <c r="ITK410" s="247"/>
      <c r="ITL410" s="247"/>
      <c r="ITM410" s="247"/>
      <c r="ITN410" s="247"/>
      <c r="ITO410" s="247"/>
      <c r="ITP410" s="247"/>
      <c r="ITQ410" s="247"/>
      <c r="ITR410" s="247"/>
      <c r="ITS410" s="247"/>
      <c r="ITT410" s="247"/>
      <c r="ITU410" s="247"/>
      <c r="ITV410" s="247"/>
      <c r="ITW410" s="247"/>
      <c r="ITX410" s="247"/>
      <c r="ITY410" s="247"/>
      <c r="ITZ410" s="247"/>
      <c r="IUA410" s="247"/>
      <c r="IUB410" s="247"/>
      <c r="IUC410" s="247"/>
      <c r="IUD410" s="247"/>
      <c r="IUE410" s="247"/>
      <c r="IUF410" s="247"/>
      <c r="IUG410" s="247"/>
      <c r="IUH410" s="247"/>
      <c r="IUI410" s="247"/>
      <c r="IUJ410" s="247"/>
      <c r="IUK410" s="247"/>
      <c r="IUL410" s="247"/>
      <c r="IUM410" s="247"/>
      <c r="IUN410" s="247"/>
      <c r="IUO410" s="247"/>
      <c r="IUP410" s="247"/>
      <c r="IUQ410" s="247"/>
      <c r="IUR410" s="247"/>
      <c r="IUS410" s="247"/>
      <c r="IUT410" s="247"/>
      <c r="IUU410" s="247"/>
      <c r="IUV410" s="247"/>
      <c r="IUW410" s="247"/>
      <c r="IUX410" s="247"/>
      <c r="IUY410" s="247"/>
      <c r="IUZ410" s="247"/>
      <c r="IVA410" s="247"/>
      <c r="IVB410" s="247"/>
      <c r="IVC410" s="247"/>
      <c r="IVD410" s="247"/>
      <c r="IVE410" s="247"/>
      <c r="IVF410" s="247"/>
      <c r="IVG410" s="247"/>
      <c r="IVH410" s="247"/>
      <c r="IVI410" s="247"/>
      <c r="IVJ410" s="247"/>
      <c r="IVK410" s="247"/>
      <c r="IVL410" s="247"/>
      <c r="IVM410" s="247"/>
      <c r="IVN410" s="247"/>
      <c r="IVO410" s="247"/>
      <c r="IVP410" s="247"/>
      <c r="IVQ410" s="247"/>
      <c r="IVR410" s="247"/>
      <c r="IVS410" s="247"/>
      <c r="IVT410" s="247"/>
      <c r="IVU410" s="247"/>
      <c r="IVV410" s="247"/>
      <c r="IVW410" s="247"/>
      <c r="IVX410" s="247"/>
      <c r="IVY410" s="247"/>
      <c r="IVZ410" s="247"/>
      <c r="IWA410" s="247"/>
      <c r="IWB410" s="247"/>
      <c r="IWC410" s="247"/>
      <c r="IWD410" s="247"/>
      <c r="IWE410" s="247"/>
      <c r="IWF410" s="247"/>
      <c r="IWG410" s="247"/>
      <c r="IWH410" s="247"/>
      <c r="IWI410" s="247"/>
      <c r="IWJ410" s="247"/>
      <c r="IWK410" s="247"/>
      <c r="IWL410" s="247"/>
      <c r="IWM410" s="247"/>
      <c r="IWN410" s="247"/>
      <c r="IWO410" s="247"/>
      <c r="IWP410" s="247"/>
      <c r="IWQ410" s="247"/>
      <c r="IWR410" s="247"/>
      <c r="IWS410" s="247"/>
      <c r="IWT410" s="247"/>
      <c r="IWU410" s="247"/>
      <c r="IWV410" s="247"/>
      <c r="IWW410" s="247"/>
      <c r="IWX410" s="247"/>
      <c r="IWY410" s="247"/>
      <c r="IWZ410" s="247"/>
      <c r="IXA410" s="247"/>
      <c r="IXB410" s="247"/>
      <c r="IXC410" s="247"/>
      <c r="IXD410" s="247"/>
      <c r="IXE410" s="247"/>
      <c r="IXF410" s="247"/>
      <c r="IXG410" s="247"/>
      <c r="IXH410" s="247"/>
      <c r="IXI410" s="247"/>
      <c r="IXJ410" s="247"/>
      <c r="IXK410" s="247"/>
      <c r="IXL410" s="247"/>
      <c r="IXM410" s="247"/>
      <c r="IXN410" s="247"/>
      <c r="IXO410" s="247"/>
      <c r="IXP410" s="247"/>
      <c r="IXQ410" s="247"/>
      <c r="IXR410" s="247"/>
      <c r="IXS410" s="247"/>
      <c r="IXT410" s="247"/>
      <c r="IXU410" s="247"/>
      <c r="IXV410" s="247"/>
      <c r="IXW410" s="247"/>
      <c r="IXX410" s="247"/>
      <c r="IXY410" s="247"/>
      <c r="IXZ410" s="247"/>
      <c r="IYA410" s="247"/>
      <c r="IYB410" s="247"/>
      <c r="IYC410" s="247"/>
      <c r="IYD410" s="247"/>
      <c r="IYE410" s="247"/>
      <c r="IYF410" s="247"/>
      <c r="IYG410" s="247"/>
      <c r="IYH410" s="247"/>
      <c r="IYI410" s="247"/>
      <c r="IYJ410" s="247"/>
      <c r="IYK410" s="247"/>
      <c r="IYL410" s="247"/>
      <c r="IYM410" s="247"/>
      <c r="IYN410" s="247"/>
      <c r="IYO410" s="247"/>
      <c r="IYP410" s="247"/>
      <c r="IYQ410" s="247"/>
      <c r="IYR410" s="247"/>
      <c r="IYS410" s="247"/>
      <c r="IYT410" s="247"/>
      <c r="IYU410" s="247"/>
      <c r="IYV410" s="247"/>
      <c r="IYW410" s="247"/>
      <c r="IYX410" s="247"/>
      <c r="IYY410" s="247"/>
      <c r="IYZ410" s="247"/>
      <c r="IZA410" s="247"/>
      <c r="IZB410" s="247"/>
      <c r="IZC410" s="247"/>
      <c r="IZD410" s="247"/>
      <c r="IZE410" s="247"/>
      <c r="IZF410" s="247"/>
      <c r="IZG410" s="247"/>
      <c r="IZH410" s="247"/>
      <c r="IZI410" s="247"/>
      <c r="IZJ410" s="247"/>
      <c r="IZK410" s="247"/>
      <c r="IZL410" s="247"/>
      <c r="IZM410" s="247"/>
      <c r="IZN410" s="247"/>
      <c r="IZO410" s="247"/>
      <c r="IZP410" s="247"/>
      <c r="IZQ410" s="247"/>
      <c r="IZR410" s="247"/>
      <c r="IZS410" s="247"/>
      <c r="IZT410" s="247"/>
      <c r="IZU410" s="247"/>
      <c r="IZV410" s="247"/>
      <c r="IZW410" s="247"/>
      <c r="IZX410" s="247"/>
      <c r="IZY410" s="247"/>
      <c r="IZZ410" s="247"/>
      <c r="JAA410" s="247"/>
      <c r="JAB410" s="247"/>
      <c r="JAC410" s="247"/>
      <c r="JAD410" s="247"/>
      <c r="JAE410" s="247"/>
      <c r="JAF410" s="247"/>
      <c r="JAG410" s="247"/>
      <c r="JAH410" s="247"/>
      <c r="JAI410" s="247"/>
      <c r="JAJ410" s="247"/>
      <c r="JAK410" s="247"/>
      <c r="JAL410" s="247"/>
      <c r="JAM410" s="247"/>
      <c r="JAN410" s="247"/>
      <c r="JAO410" s="247"/>
      <c r="JAP410" s="247"/>
      <c r="JAQ410" s="247"/>
      <c r="JAR410" s="247"/>
      <c r="JAS410" s="247"/>
      <c r="JAT410" s="247"/>
      <c r="JAU410" s="247"/>
      <c r="JAV410" s="247"/>
      <c r="JAW410" s="247"/>
      <c r="JAX410" s="247"/>
      <c r="JAY410" s="247"/>
      <c r="JAZ410" s="247"/>
      <c r="JBA410" s="247"/>
      <c r="JBB410" s="247"/>
      <c r="JBC410" s="247"/>
      <c r="JBD410" s="247"/>
      <c r="JBE410" s="247"/>
      <c r="JBF410" s="247"/>
      <c r="JBG410" s="247"/>
      <c r="JBH410" s="247"/>
      <c r="JBI410" s="247"/>
      <c r="JBJ410" s="247"/>
      <c r="JBK410" s="247"/>
      <c r="JBL410" s="247"/>
      <c r="JBM410" s="247"/>
      <c r="JBN410" s="247"/>
      <c r="JBO410" s="247"/>
      <c r="JBP410" s="247"/>
      <c r="JBQ410" s="247"/>
      <c r="JBR410" s="247"/>
      <c r="JBS410" s="247"/>
      <c r="JBT410" s="247"/>
      <c r="JBU410" s="247"/>
      <c r="JBV410" s="247"/>
      <c r="JBW410" s="247"/>
      <c r="JBX410" s="247"/>
      <c r="JBY410" s="247"/>
      <c r="JBZ410" s="247"/>
      <c r="JCA410" s="247"/>
      <c r="JCB410" s="247"/>
      <c r="JCC410" s="247"/>
      <c r="JCD410" s="247"/>
      <c r="JCE410" s="247"/>
      <c r="JCF410" s="247"/>
      <c r="JCG410" s="247"/>
      <c r="JCH410" s="247"/>
      <c r="JCI410" s="247"/>
      <c r="JCJ410" s="247"/>
      <c r="JCK410" s="247"/>
      <c r="JCL410" s="247"/>
      <c r="JCM410" s="247"/>
      <c r="JCN410" s="247"/>
      <c r="JCO410" s="247"/>
      <c r="JCP410" s="247"/>
      <c r="JCQ410" s="247"/>
      <c r="JCR410" s="247"/>
      <c r="JCS410" s="247"/>
      <c r="JCT410" s="247"/>
      <c r="JCU410" s="247"/>
      <c r="JCV410" s="247"/>
      <c r="JCW410" s="247"/>
      <c r="JCX410" s="247"/>
      <c r="JCY410" s="247"/>
      <c r="JCZ410" s="247"/>
      <c r="JDA410" s="247"/>
      <c r="JDB410" s="247"/>
      <c r="JDC410" s="247"/>
      <c r="JDD410" s="247"/>
      <c r="JDE410" s="247"/>
      <c r="JDF410" s="247"/>
      <c r="JDG410" s="247"/>
      <c r="JDH410" s="247"/>
      <c r="JDI410" s="247"/>
      <c r="JDJ410" s="247"/>
      <c r="JDK410" s="247"/>
      <c r="JDL410" s="247"/>
      <c r="JDM410" s="247"/>
      <c r="JDN410" s="247"/>
      <c r="JDO410" s="247"/>
      <c r="JDP410" s="247"/>
      <c r="JDQ410" s="247"/>
      <c r="JDR410" s="247"/>
      <c r="JDS410" s="247"/>
      <c r="JDT410" s="247"/>
      <c r="JDU410" s="247"/>
      <c r="JDV410" s="247"/>
      <c r="JDW410" s="247"/>
      <c r="JDX410" s="247"/>
      <c r="JDY410" s="247"/>
      <c r="JDZ410" s="247"/>
      <c r="JEA410" s="247"/>
      <c r="JEB410" s="247"/>
      <c r="JEC410" s="247"/>
      <c r="JED410" s="247"/>
      <c r="JEE410" s="247"/>
      <c r="JEF410" s="247"/>
      <c r="JEG410" s="247"/>
      <c r="JEH410" s="247"/>
      <c r="JEI410" s="247"/>
      <c r="JEJ410" s="247"/>
      <c r="JEK410" s="247"/>
      <c r="JEL410" s="247"/>
      <c r="JEM410" s="247"/>
      <c r="JEN410" s="247"/>
      <c r="JEO410" s="247"/>
      <c r="JEP410" s="247"/>
      <c r="JEQ410" s="247"/>
      <c r="JER410" s="247"/>
      <c r="JES410" s="247"/>
      <c r="JET410" s="247"/>
      <c r="JEU410" s="247"/>
      <c r="JEV410" s="247"/>
      <c r="JEW410" s="247"/>
      <c r="JEX410" s="247"/>
      <c r="JEY410" s="247"/>
      <c r="JEZ410" s="247"/>
      <c r="JFA410" s="247"/>
      <c r="JFB410" s="247"/>
      <c r="JFC410" s="247"/>
      <c r="JFD410" s="247"/>
      <c r="JFE410" s="247"/>
      <c r="JFF410" s="247"/>
      <c r="JFG410" s="247"/>
      <c r="JFH410" s="247"/>
      <c r="JFI410" s="247"/>
      <c r="JFJ410" s="247"/>
      <c r="JFK410" s="247"/>
      <c r="JFL410" s="247"/>
      <c r="JFM410" s="247"/>
      <c r="JFN410" s="247"/>
      <c r="JFO410" s="247"/>
      <c r="JFP410" s="247"/>
      <c r="JFQ410" s="247"/>
      <c r="JFR410" s="247"/>
      <c r="JFS410" s="247"/>
      <c r="JFT410" s="247"/>
      <c r="JFU410" s="247"/>
      <c r="JFV410" s="247"/>
      <c r="JFW410" s="247"/>
      <c r="JFX410" s="247"/>
      <c r="JFY410" s="247"/>
      <c r="JFZ410" s="247"/>
      <c r="JGA410" s="247"/>
      <c r="JGB410" s="247"/>
      <c r="JGC410" s="247"/>
      <c r="JGD410" s="247"/>
      <c r="JGE410" s="247"/>
      <c r="JGF410" s="247"/>
      <c r="JGG410" s="247"/>
      <c r="JGH410" s="247"/>
      <c r="JGI410" s="247"/>
      <c r="JGJ410" s="247"/>
      <c r="JGK410" s="247"/>
      <c r="JGL410" s="247"/>
      <c r="JGM410" s="247"/>
      <c r="JGN410" s="247"/>
      <c r="JGO410" s="247"/>
      <c r="JGP410" s="247"/>
      <c r="JGQ410" s="247"/>
      <c r="JGR410" s="247"/>
      <c r="JGS410" s="247"/>
      <c r="JGT410" s="247"/>
      <c r="JGU410" s="247"/>
      <c r="JGV410" s="247"/>
      <c r="JGW410" s="247"/>
      <c r="JGX410" s="247"/>
      <c r="JGY410" s="247"/>
      <c r="JGZ410" s="247"/>
      <c r="JHA410" s="247"/>
      <c r="JHB410" s="247"/>
      <c r="JHC410" s="247"/>
      <c r="JHD410" s="247"/>
      <c r="JHE410" s="247"/>
      <c r="JHF410" s="247"/>
      <c r="JHG410" s="247"/>
      <c r="JHH410" s="247"/>
      <c r="JHI410" s="247"/>
      <c r="JHJ410" s="247"/>
      <c r="JHK410" s="247"/>
      <c r="JHL410" s="247"/>
      <c r="JHM410" s="247"/>
      <c r="JHN410" s="247"/>
      <c r="JHO410" s="247"/>
      <c r="JHP410" s="247"/>
      <c r="JHQ410" s="247"/>
      <c r="JHR410" s="247"/>
      <c r="JHS410" s="247"/>
      <c r="JHT410" s="247"/>
      <c r="JHU410" s="247"/>
      <c r="JHV410" s="247"/>
      <c r="JHW410" s="247"/>
      <c r="JHX410" s="247"/>
      <c r="JHY410" s="247"/>
      <c r="JHZ410" s="247"/>
      <c r="JIA410" s="247"/>
      <c r="JIB410" s="247"/>
      <c r="JIC410" s="247"/>
      <c r="JID410" s="247"/>
      <c r="JIE410" s="247"/>
      <c r="JIF410" s="247"/>
      <c r="JIG410" s="247"/>
      <c r="JIH410" s="247"/>
      <c r="JII410" s="247"/>
      <c r="JIJ410" s="247"/>
      <c r="JIK410" s="247"/>
      <c r="JIL410" s="247"/>
      <c r="JIM410" s="247"/>
      <c r="JIN410" s="247"/>
      <c r="JIO410" s="247"/>
      <c r="JIP410" s="247"/>
      <c r="JIQ410" s="247"/>
      <c r="JIR410" s="247"/>
      <c r="JIS410" s="247"/>
      <c r="JIT410" s="247"/>
      <c r="JIU410" s="247"/>
      <c r="JIV410" s="247"/>
      <c r="JIW410" s="247"/>
      <c r="JIX410" s="247"/>
      <c r="JIY410" s="247"/>
      <c r="JIZ410" s="247"/>
      <c r="JJA410" s="247"/>
      <c r="JJB410" s="247"/>
      <c r="JJC410" s="247"/>
      <c r="JJD410" s="247"/>
      <c r="JJE410" s="247"/>
      <c r="JJF410" s="247"/>
      <c r="JJG410" s="247"/>
      <c r="JJH410" s="247"/>
      <c r="JJI410" s="247"/>
      <c r="JJJ410" s="247"/>
      <c r="JJK410" s="247"/>
      <c r="JJL410" s="247"/>
      <c r="JJM410" s="247"/>
      <c r="JJN410" s="247"/>
      <c r="JJO410" s="247"/>
      <c r="JJP410" s="247"/>
      <c r="JJQ410" s="247"/>
      <c r="JJR410" s="247"/>
      <c r="JJS410" s="247"/>
      <c r="JJT410" s="247"/>
      <c r="JJU410" s="247"/>
      <c r="JJV410" s="247"/>
      <c r="JJW410" s="247"/>
      <c r="JJX410" s="247"/>
      <c r="JJY410" s="247"/>
      <c r="JJZ410" s="247"/>
      <c r="JKA410" s="247"/>
      <c r="JKB410" s="247"/>
      <c r="JKC410" s="247"/>
      <c r="JKD410" s="247"/>
      <c r="JKE410" s="247"/>
      <c r="JKF410" s="247"/>
      <c r="JKG410" s="247"/>
      <c r="JKH410" s="247"/>
      <c r="JKI410" s="247"/>
      <c r="JKJ410" s="247"/>
      <c r="JKK410" s="247"/>
      <c r="JKL410" s="247"/>
      <c r="JKM410" s="247"/>
      <c r="JKN410" s="247"/>
      <c r="JKO410" s="247"/>
      <c r="JKP410" s="247"/>
      <c r="JKQ410" s="247"/>
      <c r="JKR410" s="247"/>
      <c r="JKS410" s="247"/>
      <c r="JKT410" s="247"/>
      <c r="JKU410" s="247"/>
      <c r="JKV410" s="247"/>
      <c r="JKW410" s="247"/>
      <c r="JKX410" s="247"/>
      <c r="JKY410" s="247"/>
      <c r="JKZ410" s="247"/>
      <c r="JLA410" s="247"/>
      <c r="JLB410" s="247"/>
      <c r="JLC410" s="247"/>
      <c r="JLD410" s="247"/>
      <c r="JLE410" s="247"/>
      <c r="JLF410" s="247"/>
      <c r="JLG410" s="247"/>
      <c r="JLH410" s="247"/>
      <c r="JLI410" s="247"/>
      <c r="JLJ410" s="247"/>
      <c r="JLK410" s="247"/>
      <c r="JLL410" s="247"/>
      <c r="JLM410" s="247"/>
      <c r="JLN410" s="247"/>
      <c r="JLO410" s="247"/>
      <c r="JLP410" s="247"/>
      <c r="JLQ410" s="247"/>
      <c r="JLR410" s="247"/>
      <c r="JLS410" s="247"/>
      <c r="JLT410" s="247"/>
      <c r="JLU410" s="247"/>
      <c r="JLV410" s="247"/>
      <c r="JLW410" s="247"/>
      <c r="JLX410" s="247"/>
      <c r="JLY410" s="247"/>
      <c r="JLZ410" s="247"/>
      <c r="JMA410" s="247"/>
      <c r="JMB410" s="247"/>
      <c r="JMC410" s="247"/>
      <c r="JMD410" s="247"/>
      <c r="JME410" s="247"/>
      <c r="JMF410" s="247"/>
      <c r="JMG410" s="247"/>
      <c r="JMH410" s="247"/>
      <c r="JMI410" s="247"/>
      <c r="JMJ410" s="247"/>
      <c r="JMK410" s="247"/>
      <c r="JML410" s="247"/>
      <c r="JMM410" s="247"/>
      <c r="JMN410" s="247"/>
      <c r="JMO410" s="247"/>
      <c r="JMP410" s="247"/>
      <c r="JMQ410" s="247"/>
      <c r="JMR410" s="247"/>
      <c r="JMS410" s="247"/>
      <c r="JMT410" s="247"/>
      <c r="JMU410" s="247"/>
      <c r="JMV410" s="247"/>
      <c r="JMW410" s="247"/>
      <c r="JMX410" s="247"/>
      <c r="JMY410" s="247"/>
      <c r="JMZ410" s="247"/>
      <c r="JNA410" s="247"/>
      <c r="JNB410" s="247"/>
      <c r="JNC410" s="247"/>
      <c r="JND410" s="247"/>
      <c r="JNE410" s="247"/>
      <c r="JNF410" s="247"/>
      <c r="JNG410" s="247"/>
      <c r="JNH410" s="247"/>
      <c r="JNI410" s="247"/>
      <c r="JNJ410" s="247"/>
      <c r="JNK410" s="247"/>
      <c r="JNL410" s="247"/>
      <c r="JNM410" s="247"/>
      <c r="JNN410" s="247"/>
      <c r="JNO410" s="247"/>
      <c r="JNP410" s="247"/>
      <c r="JNQ410" s="247"/>
      <c r="JNR410" s="247"/>
      <c r="JNS410" s="247"/>
      <c r="JNT410" s="247"/>
      <c r="JNU410" s="247"/>
      <c r="JNV410" s="247"/>
      <c r="JNW410" s="247"/>
      <c r="JNX410" s="247"/>
      <c r="JNY410" s="247"/>
      <c r="JNZ410" s="247"/>
      <c r="JOA410" s="247"/>
      <c r="JOB410" s="247"/>
      <c r="JOC410" s="247"/>
      <c r="JOD410" s="247"/>
      <c r="JOE410" s="247"/>
      <c r="JOF410" s="247"/>
      <c r="JOG410" s="247"/>
      <c r="JOH410" s="247"/>
      <c r="JOI410" s="247"/>
      <c r="JOJ410" s="247"/>
      <c r="JOK410" s="247"/>
      <c r="JOL410" s="247"/>
      <c r="JOM410" s="247"/>
      <c r="JON410" s="247"/>
      <c r="JOO410" s="247"/>
      <c r="JOP410" s="247"/>
      <c r="JOQ410" s="247"/>
      <c r="JOR410" s="247"/>
      <c r="JOS410" s="247"/>
      <c r="JOT410" s="247"/>
      <c r="JOU410" s="247"/>
      <c r="JOV410" s="247"/>
      <c r="JOW410" s="247"/>
      <c r="JOX410" s="247"/>
      <c r="JOY410" s="247"/>
      <c r="JOZ410" s="247"/>
      <c r="JPA410" s="247"/>
      <c r="JPB410" s="247"/>
      <c r="JPC410" s="247"/>
      <c r="JPD410" s="247"/>
      <c r="JPE410" s="247"/>
      <c r="JPF410" s="247"/>
      <c r="JPG410" s="247"/>
      <c r="JPH410" s="247"/>
      <c r="JPI410" s="247"/>
      <c r="JPJ410" s="247"/>
      <c r="JPK410" s="247"/>
      <c r="JPL410" s="247"/>
      <c r="JPM410" s="247"/>
      <c r="JPN410" s="247"/>
      <c r="JPO410" s="247"/>
      <c r="JPP410" s="247"/>
      <c r="JPQ410" s="247"/>
      <c r="JPR410" s="247"/>
      <c r="JPS410" s="247"/>
      <c r="JPT410" s="247"/>
      <c r="JPU410" s="247"/>
      <c r="JPV410" s="247"/>
      <c r="JPW410" s="247"/>
      <c r="JPX410" s="247"/>
      <c r="JPY410" s="247"/>
      <c r="JPZ410" s="247"/>
      <c r="JQA410" s="247"/>
      <c r="JQB410" s="247"/>
      <c r="JQC410" s="247"/>
      <c r="JQD410" s="247"/>
      <c r="JQE410" s="247"/>
      <c r="JQF410" s="247"/>
      <c r="JQG410" s="247"/>
      <c r="JQH410" s="247"/>
      <c r="JQI410" s="247"/>
      <c r="JQJ410" s="247"/>
      <c r="JQK410" s="247"/>
      <c r="JQL410" s="247"/>
      <c r="JQM410" s="247"/>
      <c r="JQN410" s="247"/>
      <c r="JQO410" s="247"/>
      <c r="JQP410" s="247"/>
      <c r="JQQ410" s="247"/>
      <c r="JQR410" s="247"/>
      <c r="JQS410" s="247"/>
      <c r="JQT410" s="247"/>
      <c r="JQU410" s="247"/>
      <c r="JQV410" s="247"/>
      <c r="JQW410" s="247"/>
      <c r="JQX410" s="247"/>
      <c r="JQY410" s="247"/>
      <c r="JQZ410" s="247"/>
      <c r="JRA410" s="247"/>
      <c r="JRB410" s="247"/>
      <c r="JRC410" s="247"/>
      <c r="JRD410" s="247"/>
      <c r="JRE410" s="247"/>
      <c r="JRF410" s="247"/>
      <c r="JRG410" s="247"/>
      <c r="JRH410" s="247"/>
      <c r="JRI410" s="247"/>
      <c r="JRJ410" s="247"/>
      <c r="JRK410" s="247"/>
      <c r="JRL410" s="247"/>
      <c r="JRM410" s="247"/>
      <c r="JRN410" s="247"/>
      <c r="JRO410" s="247"/>
      <c r="JRP410" s="247"/>
      <c r="JRQ410" s="247"/>
      <c r="JRR410" s="247"/>
      <c r="JRS410" s="247"/>
      <c r="JRT410" s="247"/>
      <c r="JRU410" s="247"/>
      <c r="JRV410" s="247"/>
      <c r="JRW410" s="247"/>
      <c r="JRX410" s="247"/>
      <c r="JRY410" s="247"/>
      <c r="JRZ410" s="247"/>
      <c r="JSA410" s="247"/>
      <c r="JSB410" s="247"/>
      <c r="JSC410" s="247"/>
      <c r="JSD410" s="247"/>
      <c r="JSE410" s="247"/>
      <c r="JSF410" s="247"/>
      <c r="JSG410" s="247"/>
      <c r="JSH410" s="247"/>
      <c r="JSI410" s="247"/>
      <c r="JSJ410" s="247"/>
      <c r="JSK410" s="247"/>
      <c r="JSL410" s="247"/>
      <c r="JSM410" s="247"/>
      <c r="JSN410" s="247"/>
      <c r="JSO410" s="247"/>
      <c r="JSP410" s="247"/>
      <c r="JSQ410" s="247"/>
      <c r="JSR410" s="247"/>
      <c r="JSS410" s="247"/>
      <c r="JST410" s="247"/>
      <c r="JSU410" s="247"/>
      <c r="JSV410" s="247"/>
      <c r="JSW410" s="247"/>
      <c r="JSX410" s="247"/>
      <c r="JSY410" s="247"/>
      <c r="JSZ410" s="247"/>
      <c r="JTA410" s="247"/>
      <c r="JTB410" s="247"/>
      <c r="JTC410" s="247"/>
      <c r="JTD410" s="247"/>
      <c r="JTE410" s="247"/>
      <c r="JTF410" s="247"/>
      <c r="JTG410" s="247"/>
      <c r="JTH410" s="247"/>
      <c r="JTI410" s="247"/>
      <c r="JTJ410" s="247"/>
      <c r="JTK410" s="247"/>
      <c r="JTL410" s="247"/>
      <c r="JTM410" s="247"/>
      <c r="JTN410" s="247"/>
      <c r="JTO410" s="247"/>
      <c r="JTP410" s="247"/>
      <c r="JTQ410" s="247"/>
      <c r="JTR410" s="247"/>
      <c r="JTS410" s="247"/>
      <c r="JTT410" s="247"/>
      <c r="JTU410" s="247"/>
      <c r="JTV410" s="247"/>
      <c r="JTW410" s="247"/>
      <c r="JTX410" s="247"/>
      <c r="JTY410" s="247"/>
      <c r="JTZ410" s="247"/>
      <c r="JUA410" s="247"/>
      <c r="JUB410" s="247"/>
      <c r="JUC410" s="247"/>
      <c r="JUD410" s="247"/>
      <c r="JUE410" s="247"/>
      <c r="JUF410" s="247"/>
      <c r="JUG410" s="247"/>
      <c r="JUH410" s="247"/>
      <c r="JUI410" s="247"/>
      <c r="JUJ410" s="247"/>
      <c r="JUK410" s="247"/>
      <c r="JUL410" s="247"/>
      <c r="JUM410" s="247"/>
      <c r="JUN410" s="247"/>
      <c r="JUO410" s="247"/>
      <c r="JUP410" s="247"/>
      <c r="JUQ410" s="247"/>
      <c r="JUR410" s="247"/>
      <c r="JUS410" s="247"/>
      <c r="JUT410" s="247"/>
      <c r="JUU410" s="247"/>
      <c r="JUV410" s="247"/>
      <c r="JUW410" s="247"/>
      <c r="JUX410" s="247"/>
      <c r="JUY410" s="247"/>
      <c r="JUZ410" s="247"/>
      <c r="JVA410" s="247"/>
      <c r="JVB410" s="247"/>
      <c r="JVC410" s="247"/>
      <c r="JVD410" s="247"/>
      <c r="JVE410" s="247"/>
      <c r="JVF410" s="247"/>
      <c r="JVG410" s="247"/>
      <c r="JVH410" s="247"/>
      <c r="JVI410" s="247"/>
      <c r="JVJ410" s="247"/>
      <c r="JVK410" s="247"/>
      <c r="JVL410" s="247"/>
      <c r="JVM410" s="247"/>
      <c r="JVN410" s="247"/>
      <c r="JVO410" s="247"/>
      <c r="JVP410" s="247"/>
      <c r="JVQ410" s="247"/>
      <c r="JVR410" s="247"/>
      <c r="JVS410" s="247"/>
      <c r="JVT410" s="247"/>
      <c r="JVU410" s="247"/>
      <c r="JVV410" s="247"/>
      <c r="JVW410" s="247"/>
      <c r="JVX410" s="247"/>
      <c r="JVY410" s="247"/>
      <c r="JVZ410" s="247"/>
      <c r="JWA410" s="247"/>
      <c r="JWB410" s="247"/>
      <c r="JWC410" s="247"/>
      <c r="JWD410" s="247"/>
      <c r="JWE410" s="247"/>
      <c r="JWF410" s="247"/>
      <c r="JWG410" s="247"/>
      <c r="JWH410" s="247"/>
      <c r="JWI410" s="247"/>
      <c r="JWJ410" s="247"/>
      <c r="JWK410" s="247"/>
      <c r="JWL410" s="247"/>
      <c r="JWM410" s="247"/>
      <c r="JWN410" s="247"/>
      <c r="JWO410" s="247"/>
      <c r="JWP410" s="247"/>
      <c r="JWQ410" s="247"/>
      <c r="JWR410" s="247"/>
      <c r="JWS410" s="247"/>
      <c r="JWT410" s="247"/>
      <c r="JWU410" s="247"/>
      <c r="JWV410" s="247"/>
      <c r="JWW410" s="247"/>
      <c r="JWX410" s="247"/>
      <c r="JWY410" s="247"/>
      <c r="JWZ410" s="247"/>
      <c r="JXA410" s="247"/>
      <c r="JXB410" s="247"/>
      <c r="JXC410" s="247"/>
      <c r="JXD410" s="247"/>
      <c r="JXE410" s="247"/>
      <c r="JXF410" s="247"/>
      <c r="JXG410" s="247"/>
      <c r="JXH410" s="247"/>
      <c r="JXI410" s="247"/>
      <c r="JXJ410" s="247"/>
      <c r="JXK410" s="247"/>
      <c r="JXL410" s="247"/>
      <c r="JXM410" s="247"/>
      <c r="JXN410" s="247"/>
      <c r="JXO410" s="247"/>
      <c r="JXP410" s="247"/>
      <c r="JXQ410" s="247"/>
      <c r="JXR410" s="247"/>
      <c r="JXS410" s="247"/>
      <c r="JXT410" s="247"/>
      <c r="JXU410" s="247"/>
      <c r="JXV410" s="247"/>
      <c r="JXW410" s="247"/>
      <c r="JXX410" s="247"/>
      <c r="JXY410" s="247"/>
      <c r="JXZ410" s="247"/>
      <c r="JYA410" s="247"/>
      <c r="JYB410" s="247"/>
      <c r="JYC410" s="247"/>
      <c r="JYD410" s="247"/>
      <c r="JYE410" s="247"/>
      <c r="JYF410" s="247"/>
      <c r="JYG410" s="247"/>
      <c r="JYH410" s="247"/>
      <c r="JYI410" s="247"/>
      <c r="JYJ410" s="247"/>
      <c r="JYK410" s="247"/>
      <c r="JYL410" s="247"/>
      <c r="JYM410" s="247"/>
      <c r="JYN410" s="247"/>
      <c r="JYO410" s="247"/>
      <c r="JYP410" s="247"/>
      <c r="JYQ410" s="247"/>
      <c r="JYR410" s="247"/>
      <c r="JYS410" s="247"/>
      <c r="JYT410" s="247"/>
      <c r="JYU410" s="247"/>
      <c r="JYV410" s="247"/>
      <c r="JYW410" s="247"/>
      <c r="JYX410" s="247"/>
      <c r="JYY410" s="247"/>
      <c r="JYZ410" s="247"/>
      <c r="JZA410" s="247"/>
      <c r="JZB410" s="247"/>
      <c r="JZC410" s="247"/>
      <c r="JZD410" s="247"/>
      <c r="JZE410" s="247"/>
      <c r="JZF410" s="247"/>
      <c r="JZG410" s="247"/>
      <c r="JZH410" s="247"/>
      <c r="JZI410" s="247"/>
      <c r="JZJ410" s="247"/>
      <c r="JZK410" s="247"/>
      <c r="JZL410" s="247"/>
      <c r="JZM410" s="247"/>
      <c r="JZN410" s="247"/>
      <c r="JZO410" s="247"/>
      <c r="JZP410" s="247"/>
      <c r="JZQ410" s="247"/>
      <c r="JZR410" s="247"/>
      <c r="JZS410" s="247"/>
      <c r="JZT410" s="247"/>
      <c r="JZU410" s="247"/>
      <c r="JZV410" s="247"/>
      <c r="JZW410" s="247"/>
      <c r="JZX410" s="247"/>
      <c r="JZY410" s="247"/>
      <c r="JZZ410" s="247"/>
      <c r="KAA410" s="247"/>
      <c r="KAB410" s="247"/>
      <c r="KAC410" s="247"/>
      <c r="KAD410" s="247"/>
      <c r="KAE410" s="247"/>
      <c r="KAF410" s="247"/>
      <c r="KAG410" s="247"/>
      <c r="KAH410" s="247"/>
      <c r="KAI410" s="247"/>
      <c r="KAJ410" s="247"/>
      <c r="KAK410" s="247"/>
      <c r="KAL410" s="247"/>
      <c r="KAM410" s="247"/>
      <c r="KAN410" s="247"/>
      <c r="KAO410" s="247"/>
      <c r="KAP410" s="247"/>
      <c r="KAQ410" s="247"/>
      <c r="KAR410" s="247"/>
      <c r="KAS410" s="247"/>
      <c r="KAT410" s="247"/>
      <c r="KAU410" s="247"/>
      <c r="KAV410" s="247"/>
      <c r="KAW410" s="247"/>
      <c r="KAX410" s="247"/>
      <c r="KAY410" s="247"/>
      <c r="KAZ410" s="247"/>
      <c r="KBA410" s="247"/>
      <c r="KBB410" s="247"/>
      <c r="KBC410" s="247"/>
      <c r="KBD410" s="247"/>
      <c r="KBE410" s="247"/>
      <c r="KBF410" s="247"/>
      <c r="KBG410" s="247"/>
      <c r="KBH410" s="247"/>
      <c r="KBI410" s="247"/>
      <c r="KBJ410" s="247"/>
      <c r="KBK410" s="247"/>
      <c r="KBL410" s="247"/>
      <c r="KBM410" s="247"/>
      <c r="KBN410" s="247"/>
      <c r="KBO410" s="247"/>
      <c r="KBP410" s="247"/>
      <c r="KBQ410" s="247"/>
      <c r="KBR410" s="247"/>
      <c r="KBS410" s="247"/>
      <c r="KBT410" s="247"/>
      <c r="KBU410" s="247"/>
      <c r="KBV410" s="247"/>
      <c r="KBW410" s="247"/>
      <c r="KBX410" s="247"/>
      <c r="KBY410" s="247"/>
      <c r="KBZ410" s="247"/>
      <c r="KCA410" s="247"/>
      <c r="KCB410" s="247"/>
      <c r="KCC410" s="247"/>
      <c r="KCD410" s="247"/>
      <c r="KCE410" s="247"/>
      <c r="KCF410" s="247"/>
      <c r="KCG410" s="247"/>
      <c r="KCH410" s="247"/>
      <c r="KCI410" s="247"/>
      <c r="KCJ410" s="247"/>
      <c r="KCK410" s="247"/>
      <c r="KCL410" s="247"/>
      <c r="KCM410" s="247"/>
      <c r="KCN410" s="247"/>
      <c r="KCO410" s="247"/>
      <c r="KCP410" s="247"/>
      <c r="KCQ410" s="247"/>
      <c r="KCR410" s="247"/>
      <c r="KCS410" s="247"/>
      <c r="KCT410" s="247"/>
      <c r="KCU410" s="247"/>
      <c r="KCV410" s="247"/>
      <c r="KCW410" s="247"/>
      <c r="KCX410" s="247"/>
      <c r="KCY410" s="247"/>
      <c r="KCZ410" s="247"/>
      <c r="KDA410" s="247"/>
      <c r="KDB410" s="247"/>
      <c r="KDC410" s="247"/>
      <c r="KDD410" s="247"/>
      <c r="KDE410" s="247"/>
      <c r="KDF410" s="247"/>
      <c r="KDG410" s="247"/>
      <c r="KDH410" s="247"/>
      <c r="KDI410" s="247"/>
      <c r="KDJ410" s="247"/>
      <c r="KDK410" s="247"/>
      <c r="KDL410" s="247"/>
      <c r="KDM410" s="247"/>
      <c r="KDN410" s="247"/>
      <c r="KDO410" s="247"/>
      <c r="KDP410" s="247"/>
      <c r="KDQ410" s="247"/>
      <c r="KDR410" s="247"/>
      <c r="KDS410" s="247"/>
      <c r="KDT410" s="247"/>
      <c r="KDU410" s="247"/>
      <c r="KDV410" s="247"/>
      <c r="KDW410" s="247"/>
      <c r="KDX410" s="247"/>
      <c r="KDY410" s="247"/>
      <c r="KDZ410" s="247"/>
      <c r="KEA410" s="247"/>
      <c r="KEB410" s="247"/>
      <c r="KEC410" s="247"/>
      <c r="KED410" s="247"/>
      <c r="KEE410" s="247"/>
      <c r="KEF410" s="247"/>
      <c r="KEG410" s="247"/>
      <c r="KEH410" s="247"/>
      <c r="KEI410" s="247"/>
      <c r="KEJ410" s="247"/>
      <c r="KEK410" s="247"/>
      <c r="KEL410" s="247"/>
      <c r="KEM410" s="247"/>
      <c r="KEN410" s="247"/>
      <c r="KEO410" s="247"/>
      <c r="KEP410" s="247"/>
      <c r="KEQ410" s="247"/>
      <c r="KER410" s="247"/>
      <c r="KES410" s="247"/>
      <c r="KET410" s="247"/>
      <c r="KEU410" s="247"/>
      <c r="KEV410" s="247"/>
      <c r="KEW410" s="247"/>
      <c r="KEX410" s="247"/>
      <c r="KEY410" s="247"/>
      <c r="KEZ410" s="247"/>
      <c r="KFA410" s="247"/>
      <c r="KFB410" s="247"/>
      <c r="KFC410" s="247"/>
      <c r="KFD410" s="247"/>
      <c r="KFE410" s="247"/>
      <c r="KFF410" s="247"/>
      <c r="KFG410" s="247"/>
      <c r="KFH410" s="247"/>
      <c r="KFI410" s="247"/>
      <c r="KFJ410" s="247"/>
      <c r="KFK410" s="247"/>
      <c r="KFL410" s="247"/>
      <c r="KFM410" s="247"/>
      <c r="KFN410" s="247"/>
      <c r="KFO410" s="247"/>
      <c r="KFP410" s="247"/>
      <c r="KFQ410" s="247"/>
      <c r="KFR410" s="247"/>
      <c r="KFS410" s="247"/>
      <c r="KFT410" s="247"/>
      <c r="KFU410" s="247"/>
      <c r="KFV410" s="247"/>
      <c r="KFW410" s="247"/>
      <c r="KFX410" s="247"/>
      <c r="KFY410" s="247"/>
      <c r="KFZ410" s="247"/>
      <c r="KGA410" s="247"/>
      <c r="KGB410" s="247"/>
      <c r="KGC410" s="247"/>
      <c r="KGD410" s="247"/>
      <c r="KGE410" s="247"/>
      <c r="KGF410" s="247"/>
      <c r="KGG410" s="247"/>
      <c r="KGH410" s="247"/>
      <c r="KGI410" s="247"/>
      <c r="KGJ410" s="247"/>
      <c r="KGK410" s="247"/>
      <c r="KGL410" s="247"/>
      <c r="KGM410" s="247"/>
      <c r="KGN410" s="247"/>
      <c r="KGO410" s="247"/>
      <c r="KGP410" s="247"/>
      <c r="KGQ410" s="247"/>
      <c r="KGR410" s="247"/>
      <c r="KGS410" s="247"/>
      <c r="KGT410" s="247"/>
      <c r="KGU410" s="247"/>
      <c r="KGV410" s="247"/>
      <c r="KGW410" s="247"/>
      <c r="KGX410" s="247"/>
      <c r="KGY410" s="247"/>
      <c r="KGZ410" s="247"/>
      <c r="KHA410" s="247"/>
      <c r="KHB410" s="247"/>
      <c r="KHC410" s="247"/>
      <c r="KHD410" s="247"/>
      <c r="KHE410" s="247"/>
      <c r="KHF410" s="247"/>
      <c r="KHG410" s="247"/>
      <c r="KHH410" s="247"/>
      <c r="KHI410" s="247"/>
      <c r="KHJ410" s="247"/>
      <c r="KHK410" s="247"/>
      <c r="KHL410" s="247"/>
      <c r="KHM410" s="247"/>
      <c r="KHN410" s="247"/>
      <c r="KHO410" s="247"/>
      <c r="KHP410" s="247"/>
      <c r="KHQ410" s="247"/>
      <c r="KHR410" s="247"/>
      <c r="KHS410" s="247"/>
      <c r="KHT410" s="247"/>
      <c r="KHU410" s="247"/>
      <c r="KHV410" s="247"/>
      <c r="KHW410" s="247"/>
      <c r="KHX410" s="247"/>
      <c r="KHY410" s="247"/>
      <c r="KHZ410" s="247"/>
      <c r="KIA410" s="247"/>
      <c r="KIB410" s="247"/>
      <c r="KIC410" s="247"/>
      <c r="KID410" s="247"/>
      <c r="KIE410" s="247"/>
      <c r="KIF410" s="247"/>
      <c r="KIG410" s="247"/>
      <c r="KIH410" s="247"/>
      <c r="KII410" s="247"/>
      <c r="KIJ410" s="247"/>
      <c r="KIK410" s="247"/>
      <c r="KIL410" s="247"/>
      <c r="KIM410" s="247"/>
      <c r="KIN410" s="247"/>
      <c r="KIO410" s="247"/>
      <c r="KIP410" s="247"/>
      <c r="KIQ410" s="247"/>
      <c r="KIR410" s="247"/>
      <c r="KIS410" s="247"/>
      <c r="KIT410" s="247"/>
      <c r="KIU410" s="247"/>
      <c r="KIV410" s="247"/>
      <c r="KIW410" s="247"/>
      <c r="KIX410" s="247"/>
      <c r="KIY410" s="247"/>
      <c r="KIZ410" s="247"/>
      <c r="KJA410" s="247"/>
      <c r="KJB410" s="247"/>
      <c r="KJC410" s="247"/>
      <c r="KJD410" s="247"/>
      <c r="KJE410" s="247"/>
      <c r="KJF410" s="247"/>
      <c r="KJG410" s="247"/>
      <c r="KJH410" s="247"/>
      <c r="KJI410" s="247"/>
      <c r="KJJ410" s="247"/>
      <c r="KJK410" s="247"/>
      <c r="KJL410" s="247"/>
      <c r="KJM410" s="247"/>
      <c r="KJN410" s="247"/>
      <c r="KJO410" s="247"/>
      <c r="KJP410" s="247"/>
      <c r="KJQ410" s="247"/>
      <c r="KJR410" s="247"/>
      <c r="KJS410" s="247"/>
      <c r="KJT410" s="247"/>
      <c r="KJU410" s="247"/>
      <c r="KJV410" s="247"/>
      <c r="KJW410" s="247"/>
      <c r="KJX410" s="247"/>
      <c r="KJY410" s="247"/>
      <c r="KJZ410" s="247"/>
      <c r="KKA410" s="247"/>
      <c r="KKB410" s="247"/>
      <c r="KKC410" s="247"/>
      <c r="KKD410" s="247"/>
      <c r="KKE410" s="247"/>
      <c r="KKF410" s="247"/>
      <c r="KKG410" s="247"/>
      <c r="KKH410" s="247"/>
      <c r="KKI410" s="247"/>
      <c r="KKJ410" s="247"/>
      <c r="KKK410" s="247"/>
      <c r="KKL410" s="247"/>
      <c r="KKM410" s="247"/>
      <c r="KKN410" s="247"/>
      <c r="KKO410" s="247"/>
      <c r="KKP410" s="247"/>
      <c r="KKQ410" s="247"/>
      <c r="KKR410" s="247"/>
      <c r="KKS410" s="247"/>
      <c r="KKT410" s="247"/>
      <c r="KKU410" s="247"/>
      <c r="KKV410" s="247"/>
      <c r="KKW410" s="247"/>
      <c r="KKX410" s="247"/>
      <c r="KKY410" s="247"/>
      <c r="KKZ410" s="247"/>
      <c r="KLA410" s="247"/>
      <c r="KLB410" s="247"/>
      <c r="KLC410" s="247"/>
      <c r="KLD410" s="247"/>
      <c r="KLE410" s="247"/>
      <c r="KLF410" s="247"/>
      <c r="KLG410" s="247"/>
      <c r="KLH410" s="247"/>
      <c r="KLI410" s="247"/>
      <c r="KLJ410" s="247"/>
      <c r="KLK410" s="247"/>
      <c r="KLL410" s="247"/>
      <c r="KLM410" s="247"/>
      <c r="KLN410" s="247"/>
      <c r="KLO410" s="247"/>
      <c r="KLP410" s="247"/>
      <c r="KLQ410" s="247"/>
      <c r="KLR410" s="247"/>
      <c r="KLS410" s="247"/>
      <c r="KLT410" s="247"/>
      <c r="KLU410" s="247"/>
      <c r="KLV410" s="247"/>
      <c r="KLW410" s="247"/>
      <c r="KLX410" s="247"/>
      <c r="KLY410" s="247"/>
      <c r="KLZ410" s="247"/>
      <c r="KMA410" s="247"/>
      <c r="KMB410" s="247"/>
      <c r="KMC410" s="247"/>
      <c r="KMD410" s="247"/>
      <c r="KME410" s="247"/>
      <c r="KMF410" s="247"/>
      <c r="KMG410" s="247"/>
      <c r="KMH410" s="247"/>
      <c r="KMI410" s="247"/>
      <c r="KMJ410" s="247"/>
      <c r="KMK410" s="247"/>
      <c r="KML410" s="247"/>
      <c r="KMM410" s="247"/>
      <c r="KMN410" s="247"/>
      <c r="KMO410" s="247"/>
      <c r="KMP410" s="247"/>
      <c r="KMQ410" s="247"/>
      <c r="KMR410" s="247"/>
      <c r="KMS410" s="247"/>
      <c r="KMT410" s="247"/>
      <c r="KMU410" s="247"/>
      <c r="KMV410" s="247"/>
      <c r="KMW410" s="247"/>
      <c r="KMX410" s="247"/>
      <c r="KMY410" s="247"/>
      <c r="KMZ410" s="247"/>
      <c r="KNA410" s="247"/>
      <c r="KNB410" s="247"/>
      <c r="KNC410" s="247"/>
      <c r="KND410" s="247"/>
      <c r="KNE410" s="247"/>
      <c r="KNF410" s="247"/>
      <c r="KNG410" s="247"/>
      <c r="KNH410" s="247"/>
      <c r="KNI410" s="247"/>
      <c r="KNJ410" s="247"/>
      <c r="KNK410" s="247"/>
      <c r="KNL410" s="247"/>
      <c r="KNM410" s="247"/>
      <c r="KNN410" s="247"/>
      <c r="KNO410" s="247"/>
      <c r="KNP410" s="247"/>
      <c r="KNQ410" s="247"/>
      <c r="KNR410" s="247"/>
      <c r="KNS410" s="247"/>
      <c r="KNT410" s="247"/>
      <c r="KNU410" s="247"/>
      <c r="KNV410" s="247"/>
      <c r="KNW410" s="247"/>
      <c r="KNX410" s="247"/>
      <c r="KNY410" s="247"/>
      <c r="KNZ410" s="247"/>
      <c r="KOA410" s="247"/>
      <c r="KOB410" s="247"/>
      <c r="KOC410" s="247"/>
      <c r="KOD410" s="247"/>
      <c r="KOE410" s="247"/>
      <c r="KOF410" s="247"/>
      <c r="KOG410" s="247"/>
      <c r="KOH410" s="247"/>
      <c r="KOI410" s="247"/>
      <c r="KOJ410" s="247"/>
      <c r="KOK410" s="247"/>
      <c r="KOL410" s="247"/>
      <c r="KOM410" s="247"/>
      <c r="KON410" s="247"/>
      <c r="KOO410" s="247"/>
      <c r="KOP410" s="247"/>
      <c r="KOQ410" s="247"/>
      <c r="KOR410" s="247"/>
      <c r="KOS410" s="247"/>
      <c r="KOT410" s="247"/>
      <c r="KOU410" s="247"/>
      <c r="KOV410" s="247"/>
      <c r="KOW410" s="247"/>
      <c r="KOX410" s="247"/>
      <c r="KOY410" s="247"/>
      <c r="KOZ410" s="247"/>
      <c r="KPA410" s="247"/>
      <c r="KPB410" s="247"/>
      <c r="KPC410" s="247"/>
      <c r="KPD410" s="247"/>
      <c r="KPE410" s="247"/>
      <c r="KPF410" s="247"/>
      <c r="KPG410" s="247"/>
      <c r="KPH410" s="247"/>
      <c r="KPI410" s="247"/>
      <c r="KPJ410" s="247"/>
      <c r="KPK410" s="247"/>
      <c r="KPL410" s="247"/>
      <c r="KPM410" s="247"/>
      <c r="KPN410" s="247"/>
      <c r="KPO410" s="247"/>
      <c r="KPP410" s="247"/>
      <c r="KPQ410" s="247"/>
      <c r="KPR410" s="247"/>
      <c r="KPS410" s="247"/>
      <c r="KPT410" s="247"/>
      <c r="KPU410" s="247"/>
      <c r="KPV410" s="247"/>
      <c r="KPW410" s="247"/>
      <c r="KPX410" s="247"/>
      <c r="KPY410" s="247"/>
      <c r="KPZ410" s="247"/>
      <c r="KQA410" s="247"/>
      <c r="KQB410" s="247"/>
      <c r="KQC410" s="247"/>
      <c r="KQD410" s="247"/>
      <c r="KQE410" s="247"/>
      <c r="KQF410" s="247"/>
      <c r="KQG410" s="247"/>
      <c r="KQH410" s="247"/>
      <c r="KQI410" s="247"/>
      <c r="KQJ410" s="247"/>
      <c r="KQK410" s="247"/>
      <c r="KQL410" s="247"/>
      <c r="KQM410" s="247"/>
      <c r="KQN410" s="247"/>
      <c r="KQO410" s="247"/>
      <c r="KQP410" s="247"/>
      <c r="KQQ410" s="247"/>
      <c r="KQR410" s="247"/>
      <c r="KQS410" s="247"/>
      <c r="KQT410" s="247"/>
      <c r="KQU410" s="247"/>
      <c r="KQV410" s="247"/>
      <c r="KQW410" s="247"/>
      <c r="KQX410" s="247"/>
      <c r="KQY410" s="247"/>
      <c r="KQZ410" s="247"/>
      <c r="KRA410" s="247"/>
      <c r="KRB410" s="247"/>
      <c r="KRC410" s="247"/>
      <c r="KRD410" s="247"/>
      <c r="KRE410" s="247"/>
      <c r="KRF410" s="247"/>
      <c r="KRG410" s="247"/>
      <c r="KRH410" s="247"/>
      <c r="KRI410" s="247"/>
      <c r="KRJ410" s="247"/>
      <c r="KRK410" s="247"/>
      <c r="KRL410" s="247"/>
      <c r="KRM410" s="247"/>
      <c r="KRN410" s="247"/>
      <c r="KRO410" s="247"/>
      <c r="KRP410" s="247"/>
      <c r="KRQ410" s="247"/>
      <c r="KRR410" s="247"/>
      <c r="KRS410" s="247"/>
      <c r="KRT410" s="247"/>
      <c r="KRU410" s="247"/>
      <c r="KRV410" s="247"/>
      <c r="KRW410" s="247"/>
      <c r="KRX410" s="247"/>
      <c r="KRY410" s="247"/>
      <c r="KRZ410" s="247"/>
      <c r="KSA410" s="247"/>
      <c r="KSB410" s="247"/>
      <c r="KSC410" s="247"/>
      <c r="KSD410" s="247"/>
      <c r="KSE410" s="247"/>
      <c r="KSF410" s="247"/>
      <c r="KSG410" s="247"/>
      <c r="KSH410" s="247"/>
      <c r="KSI410" s="247"/>
      <c r="KSJ410" s="247"/>
      <c r="KSK410" s="247"/>
      <c r="KSL410" s="247"/>
      <c r="KSM410" s="247"/>
      <c r="KSN410" s="247"/>
      <c r="KSO410" s="247"/>
      <c r="KSP410" s="247"/>
      <c r="KSQ410" s="247"/>
      <c r="KSR410" s="247"/>
      <c r="KSS410" s="247"/>
      <c r="KST410" s="247"/>
      <c r="KSU410" s="247"/>
      <c r="KSV410" s="247"/>
      <c r="KSW410" s="247"/>
      <c r="KSX410" s="247"/>
      <c r="KSY410" s="247"/>
      <c r="KSZ410" s="247"/>
      <c r="KTA410" s="247"/>
      <c r="KTB410" s="247"/>
      <c r="KTC410" s="247"/>
      <c r="KTD410" s="247"/>
      <c r="KTE410" s="247"/>
      <c r="KTF410" s="247"/>
      <c r="KTG410" s="247"/>
      <c r="KTH410" s="247"/>
      <c r="KTI410" s="247"/>
      <c r="KTJ410" s="247"/>
      <c r="KTK410" s="247"/>
      <c r="KTL410" s="247"/>
      <c r="KTM410" s="247"/>
      <c r="KTN410" s="247"/>
      <c r="KTO410" s="247"/>
      <c r="KTP410" s="247"/>
      <c r="KTQ410" s="247"/>
      <c r="KTR410" s="247"/>
      <c r="KTS410" s="247"/>
      <c r="KTT410" s="247"/>
      <c r="KTU410" s="247"/>
      <c r="KTV410" s="247"/>
      <c r="KTW410" s="247"/>
      <c r="KTX410" s="247"/>
      <c r="KTY410" s="247"/>
      <c r="KTZ410" s="247"/>
      <c r="KUA410" s="247"/>
      <c r="KUB410" s="247"/>
      <c r="KUC410" s="247"/>
      <c r="KUD410" s="247"/>
      <c r="KUE410" s="247"/>
      <c r="KUF410" s="247"/>
      <c r="KUG410" s="247"/>
      <c r="KUH410" s="247"/>
      <c r="KUI410" s="247"/>
      <c r="KUJ410" s="247"/>
      <c r="KUK410" s="247"/>
      <c r="KUL410" s="247"/>
      <c r="KUM410" s="247"/>
      <c r="KUN410" s="247"/>
      <c r="KUO410" s="247"/>
      <c r="KUP410" s="247"/>
      <c r="KUQ410" s="247"/>
      <c r="KUR410" s="247"/>
      <c r="KUS410" s="247"/>
      <c r="KUT410" s="247"/>
      <c r="KUU410" s="247"/>
      <c r="KUV410" s="247"/>
      <c r="KUW410" s="247"/>
      <c r="KUX410" s="247"/>
      <c r="KUY410" s="247"/>
      <c r="KUZ410" s="247"/>
      <c r="KVA410" s="247"/>
      <c r="KVB410" s="247"/>
      <c r="KVC410" s="247"/>
      <c r="KVD410" s="247"/>
      <c r="KVE410" s="247"/>
      <c r="KVF410" s="247"/>
      <c r="KVG410" s="247"/>
      <c r="KVH410" s="247"/>
      <c r="KVI410" s="247"/>
      <c r="KVJ410" s="247"/>
      <c r="KVK410" s="247"/>
      <c r="KVL410" s="247"/>
      <c r="KVM410" s="247"/>
      <c r="KVN410" s="247"/>
      <c r="KVO410" s="247"/>
      <c r="KVP410" s="247"/>
      <c r="KVQ410" s="247"/>
      <c r="KVR410" s="247"/>
      <c r="KVS410" s="247"/>
      <c r="KVT410" s="247"/>
      <c r="KVU410" s="247"/>
      <c r="KVV410" s="247"/>
      <c r="KVW410" s="247"/>
      <c r="KVX410" s="247"/>
      <c r="KVY410" s="247"/>
      <c r="KVZ410" s="247"/>
      <c r="KWA410" s="247"/>
      <c r="KWB410" s="247"/>
      <c r="KWC410" s="247"/>
      <c r="KWD410" s="247"/>
      <c r="KWE410" s="247"/>
      <c r="KWF410" s="247"/>
      <c r="KWG410" s="247"/>
      <c r="KWH410" s="247"/>
      <c r="KWI410" s="247"/>
      <c r="KWJ410" s="247"/>
      <c r="KWK410" s="247"/>
      <c r="KWL410" s="247"/>
      <c r="KWM410" s="247"/>
      <c r="KWN410" s="247"/>
      <c r="KWO410" s="247"/>
      <c r="KWP410" s="247"/>
      <c r="KWQ410" s="247"/>
      <c r="KWR410" s="247"/>
      <c r="KWS410" s="247"/>
      <c r="KWT410" s="247"/>
      <c r="KWU410" s="247"/>
      <c r="KWV410" s="247"/>
      <c r="KWW410" s="247"/>
      <c r="KWX410" s="247"/>
      <c r="KWY410" s="247"/>
      <c r="KWZ410" s="247"/>
      <c r="KXA410" s="247"/>
      <c r="KXB410" s="247"/>
      <c r="KXC410" s="247"/>
      <c r="KXD410" s="247"/>
      <c r="KXE410" s="247"/>
      <c r="KXF410" s="247"/>
      <c r="KXG410" s="247"/>
      <c r="KXH410" s="247"/>
      <c r="KXI410" s="247"/>
      <c r="KXJ410" s="247"/>
      <c r="KXK410" s="247"/>
      <c r="KXL410" s="247"/>
      <c r="KXM410" s="247"/>
      <c r="KXN410" s="247"/>
      <c r="KXO410" s="247"/>
      <c r="KXP410" s="247"/>
      <c r="KXQ410" s="247"/>
      <c r="KXR410" s="247"/>
      <c r="KXS410" s="247"/>
      <c r="KXT410" s="247"/>
      <c r="KXU410" s="247"/>
      <c r="KXV410" s="247"/>
      <c r="KXW410" s="247"/>
      <c r="KXX410" s="247"/>
      <c r="KXY410" s="247"/>
      <c r="KXZ410" s="247"/>
      <c r="KYA410" s="247"/>
      <c r="KYB410" s="247"/>
      <c r="KYC410" s="247"/>
      <c r="KYD410" s="247"/>
      <c r="KYE410" s="247"/>
      <c r="KYF410" s="247"/>
      <c r="KYG410" s="247"/>
      <c r="KYH410" s="247"/>
      <c r="KYI410" s="247"/>
      <c r="KYJ410" s="247"/>
      <c r="KYK410" s="247"/>
      <c r="KYL410" s="247"/>
      <c r="KYM410" s="247"/>
      <c r="KYN410" s="247"/>
      <c r="KYO410" s="247"/>
      <c r="KYP410" s="247"/>
      <c r="KYQ410" s="247"/>
      <c r="KYR410" s="247"/>
      <c r="KYS410" s="247"/>
      <c r="KYT410" s="247"/>
      <c r="KYU410" s="247"/>
      <c r="KYV410" s="247"/>
      <c r="KYW410" s="247"/>
      <c r="KYX410" s="247"/>
      <c r="KYY410" s="247"/>
      <c r="KYZ410" s="247"/>
      <c r="KZA410" s="247"/>
      <c r="KZB410" s="247"/>
      <c r="KZC410" s="247"/>
      <c r="KZD410" s="247"/>
      <c r="KZE410" s="247"/>
      <c r="KZF410" s="247"/>
      <c r="KZG410" s="247"/>
      <c r="KZH410" s="247"/>
      <c r="KZI410" s="247"/>
      <c r="KZJ410" s="247"/>
      <c r="KZK410" s="247"/>
      <c r="KZL410" s="247"/>
      <c r="KZM410" s="247"/>
      <c r="KZN410" s="247"/>
      <c r="KZO410" s="247"/>
      <c r="KZP410" s="247"/>
      <c r="KZQ410" s="247"/>
      <c r="KZR410" s="247"/>
      <c r="KZS410" s="247"/>
      <c r="KZT410" s="247"/>
      <c r="KZU410" s="247"/>
      <c r="KZV410" s="247"/>
      <c r="KZW410" s="247"/>
      <c r="KZX410" s="247"/>
      <c r="KZY410" s="247"/>
      <c r="KZZ410" s="247"/>
      <c r="LAA410" s="247"/>
      <c r="LAB410" s="247"/>
      <c r="LAC410" s="247"/>
      <c r="LAD410" s="247"/>
      <c r="LAE410" s="247"/>
      <c r="LAF410" s="247"/>
      <c r="LAG410" s="247"/>
      <c r="LAH410" s="247"/>
      <c r="LAI410" s="247"/>
      <c r="LAJ410" s="247"/>
      <c r="LAK410" s="247"/>
      <c r="LAL410" s="247"/>
      <c r="LAM410" s="247"/>
      <c r="LAN410" s="247"/>
      <c r="LAO410" s="247"/>
      <c r="LAP410" s="247"/>
      <c r="LAQ410" s="247"/>
      <c r="LAR410" s="247"/>
      <c r="LAS410" s="247"/>
      <c r="LAT410" s="247"/>
      <c r="LAU410" s="247"/>
      <c r="LAV410" s="247"/>
      <c r="LAW410" s="247"/>
      <c r="LAX410" s="247"/>
      <c r="LAY410" s="247"/>
      <c r="LAZ410" s="247"/>
      <c r="LBA410" s="247"/>
      <c r="LBB410" s="247"/>
      <c r="LBC410" s="247"/>
      <c r="LBD410" s="247"/>
      <c r="LBE410" s="247"/>
      <c r="LBF410" s="247"/>
      <c r="LBG410" s="247"/>
      <c r="LBH410" s="247"/>
      <c r="LBI410" s="247"/>
      <c r="LBJ410" s="247"/>
      <c r="LBK410" s="247"/>
      <c r="LBL410" s="247"/>
      <c r="LBM410" s="247"/>
      <c r="LBN410" s="247"/>
      <c r="LBO410" s="247"/>
      <c r="LBP410" s="247"/>
      <c r="LBQ410" s="247"/>
      <c r="LBR410" s="247"/>
      <c r="LBS410" s="247"/>
      <c r="LBT410" s="247"/>
      <c r="LBU410" s="247"/>
      <c r="LBV410" s="247"/>
      <c r="LBW410" s="247"/>
      <c r="LBX410" s="247"/>
      <c r="LBY410" s="247"/>
      <c r="LBZ410" s="247"/>
      <c r="LCA410" s="247"/>
      <c r="LCB410" s="247"/>
      <c r="LCC410" s="247"/>
      <c r="LCD410" s="247"/>
      <c r="LCE410" s="247"/>
      <c r="LCF410" s="247"/>
      <c r="LCG410" s="247"/>
      <c r="LCH410" s="247"/>
      <c r="LCI410" s="247"/>
      <c r="LCJ410" s="247"/>
      <c r="LCK410" s="247"/>
      <c r="LCL410" s="247"/>
      <c r="LCM410" s="247"/>
      <c r="LCN410" s="247"/>
      <c r="LCO410" s="247"/>
      <c r="LCP410" s="247"/>
      <c r="LCQ410" s="247"/>
      <c r="LCR410" s="247"/>
      <c r="LCS410" s="247"/>
      <c r="LCT410" s="247"/>
      <c r="LCU410" s="247"/>
      <c r="LCV410" s="247"/>
      <c r="LCW410" s="247"/>
      <c r="LCX410" s="247"/>
      <c r="LCY410" s="247"/>
      <c r="LCZ410" s="247"/>
      <c r="LDA410" s="247"/>
      <c r="LDB410" s="247"/>
      <c r="LDC410" s="247"/>
      <c r="LDD410" s="247"/>
      <c r="LDE410" s="247"/>
      <c r="LDF410" s="247"/>
      <c r="LDG410" s="247"/>
      <c r="LDH410" s="247"/>
      <c r="LDI410" s="247"/>
      <c r="LDJ410" s="247"/>
      <c r="LDK410" s="247"/>
      <c r="LDL410" s="247"/>
      <c r="LDM410" s="247"/>
      <c r="LDN410" s="247"/>
      <c r="LDO410" s="247"/>
      <c r="LDP410" s="247"/>
      <c r="LDQ410" s="247"/>
      <c r="LDR410" s="247"/>
      <c r="LDS410" s="247"/>
      <c r="LDT410" s="247"/>
      <c r="LDU410" s="247"/>
      <c r="LDV410" s="247"/>
      <c r="LDW410" s="247"/>
      <c r="LDX410" s="247"/>
      <c r="LDY410" s="247"/>
      <c r="LDZ410" s="247"/>
      <c r="LEA410" s="247"/>
      <c r="LEB410" s="247"/>
      <c r="LEC410" s="247"/>
      <c r="LED410" s="247"/>
      <c r="LEE410" s="247"/>
      <c r="LEF410" s="247"/>
      <c r="LEG410" s="247"/>
      <c r="LEH410" s="247"/>
      <c r="LEI410" s="247"/>
      <c r="LEJ410" s="247"/>
      <c r="LEK410" s="247"/>
      <c r="LEL410" s="247"/>
      <c r="LEM410" s="247"/>
      <c r="LEN410" s="247"/>
      <c r="LEO410" s="247"/>
      <c r="LEP410" s="247"/>
      <c r="LEQ410" s="247"/>
      <c r="LER410" s="247"/>
      <c r="LES410" s="247"/>
      <c r="LET410" s="247"/>
      <c r="LEU410" s="247"/>
      <c r="LEV410" s="247"/>
      <c r="LEW410" s="247"/>
      <c r="LEX410" s="247"/>
      <c r="LEY410" s="247"/>
      <c r="LEZ410" s="247"/>
      <c r="LFA410" s="247"/>
      <c r="LFB410" s="247"/>
      <c r="LFC410" s="247"/>
      <c r="LFD410" s="247"/>
      <c r="LFE410" s="247"/>
      <c r="LFF410" s="247"/>
      <c r="LFG410" s="247"/>
      <c r="LFH410" s="247"/>
      <c r="LFI410" s="247"/>
      <c r="LFJ410" s="247"/>
      <c r="LFK410" s="247"/>
      <c r="LFL410" s="247"/>
      <c r="LFM410" s="247"/>
      <c r="LFN410" s="247"/>
      <c r="LFO410" s="247"/>
      <c r="LFP410" s="247"/>
      <c r="LFQ410" s="247"/>
      <c r="LFR410" s="247"/>
      <c r="LFS410" s="247"/>
      <c r="LFT410" s="247"/>
      <c r="LFU410" s="247"/>
      <c r="LFV410" s="247"/>
      <c r="LFW410" s="247"/>
      <c r="LFX410" s="247"/>
      <c r="LFY410" s="247"/>
      <c r="LFZ410" s="247"/>
      <c r="LGA410" s="247"/>
      <c r="LGB410" s="247"/>
      <c r="LGC410" s="247"/>
      <c r="LGD410" s="247"/>
      <c r="LGE410" s="247"/>
      <c r="LGF410" s="247"/>
      <c r="LGG410" s="247"/>
      <c r="LGH410" s="247"/>
      <c r="LGI410" s="247"/>
      <c r="LGJ410" s="247"/>
      <c r="LGK410" s="247"/>
      <c r="LGL410" s="247"/>
      <c r="LGM410" s="247"/>
      <c r="LGN410" s="247"/>
      <c r="LGO410" s="247"/>
      <c r="LGP410" s="247"/>
      <c r="LGQ410" s="247"/>
      <c r="LGR410" s="247"/>
      <c r="LGS410" s="247"/>
      <c r="LGT410" s="247"/>
      <c r="LGU410" s="247"/>
      <c r="LGV410" s="247"/>
      <c r="LGW410" s="247"/>
      <c r="LGX410" s="247"/>
      <c r="LGY410" s="247"/>
      <c r="LGZ410" s="247"/>
      <c r="LHA410" s="247"/>
      <c r="LHB410" s="247"/>
      <c r="LHC410" s="247"/>
      <c r="LHD410" s="247"/>
      <c r="LHE410" s="247"/>
      <c r="LHF410" s="247"/>
      <c r="LHG410" s="247"/>
      <c r="LHH410" s="247"/>
      <c r="LHI410" s="247"/>
      <c r="LHJ410" s="247"/>
      <c r="LHK410" s="247"/>
      <c r="LHL410" s="247"/>
      <c r="LHM410" s="247"/>
      <c r="LHN410" s="247"/>
      <c r="LHO410" s="247"/>
      <c r="LHP410" s="247"/>
      <c r="LHQ410" s="247"/>
      <c r="LHR410" s="247"/>
      <c r="LHS410" s="247"/>
      <c r="LHT410" s="247"/>
      <c r="LHU410" s="247"/>
      <c r="LHV410" s="247"/>
      <c r="LHW410" s="247"/>
      <c r="LHX410" s="247"/>
      <c r="LHY410" s="247"/>
      <c r="LHZ410" s="247"/>
      <c r="LIA410" s="247"/>
      <c r="LIB410" s="247"/>
      <c r="LIC410" s="247"/>
      <c r="LID410" s="247"/>
      <c r="LIE410" s="247"/>
      <c r="LIF410" s="247"/>
      <c r="LIG410" s="247"/>
      <c r="LIH410" s="247"/>
      <c r="LII410" s="247"/>
      <c r="LIJ410" s="247"/>
      <c r="LIK410" s="247"/>
      <c r="LIL410" s="247"/>
      <c r="LIM410" s="247"/>
      <c r="LIN410" s="247"/>
      <c r="LIO410" s="247"/>
      <c r="LIP410" s="247"/>
      <c r="LIQ410" s="247"/>
      <c r="LIR410" s="247"/>
      <c r="LIS410" s="247"/>
      <c r="LIT410" s="247"/>
      <c r="LIU410" s="247"/>
      <c r="LIV410" s="247"/>
      <c r="LIW410" s="247"/>
      <c r="LIX410" s="247"/>
      <c r="LIY410" s="247"/>
      <c r="LIZ410" s="247"/>
      <c r="LJA410" s="247"/>
      <c r="LJB410" s="247"/>
      <c r="LJC410" s="247"/>
      <c r="LJD410" s="247"/>
      <c r="LJE410" s="247"/>
      <c r="LJF410" s="247"/>
      <c r="LJG410" s="247"/>
      <c r="LJH410" s="247"/>
      <c r="LJI410" s="247"/>
      <c r="LJJ410" s="247"/>
      <c r="LJK410" s="247"/>
      <c r="LJL410" s="247"/>
      <c r="LJM410" s="247"/>
      <c r="LJN410" s="247"/>
      <c r="LJO410" s="247"/>
      <c r="LJP410" s="247"/>
      <c r="LJQ410" s="247"/>
      <c r="LJR410" s="247"/>
      <c r="LJS410" s="247"/>
      <c r="LJT410" s="247"/>
      <c r="LJU410" s="247"/>
      <c r="LJV410" s="247"/>
      <c r="LJW410" s="247"/>
      <c r="LJX410" s="247"/>
      <c r="LJY410" s="247"/>
      <c r="LJZ410" s="247"/>
      <c r="LKA410" s="247"/>
      <c r="LKB410" s="247"/>
      <c r="LKC410" s="247"/>
      <c r="LKD410" s="247"/>
      <c r="LKE410" s="247"/>
      <c r="LKF410" s="247"/>
      <c r="LKG410" s="247"/>
      <c r="LKH410" s="247"/>
      <c r="LKI410" s="247"/>
      <c r="LKJ410" s="247"/>
      <c r="LKK410" s="247"/>
      <c r="LKL410" s="247"/>
      <c r="LKM410" s="247"/>
      <c r="LKN410" s="247"/>
      <c r="LKO410" s="247"/>
      <c r="LKP410" s="247"/>
      <c r="LKQ410" s="247"/>
      <c r="LKR410" s="247"/>
      <c r="LKS410" s="247"/>
      <c r="LKT410" s="247"/>
      <c r="LKU410" s="247"/>
      <c r="LKV410" s="247"/>
      <c r="LKW410" s="247"/>
      <c r="LKX410" s="247"/>
      <c r="LKY410" s="247"/>
      <c r="LKZ410" s="247"/>
      <c r="LLA410" s="247"/>
      <c r="LLB410" s="247"/>
      <c r="LLC410" s="247"/>
      <c r="LLD410" s="247"/>
      <c r="LLE410" s="247"/>
      <c r="LLF410" s="247"/>
      <c r="LLG410" s="247"/>
      <c r="LLH410" s="247"/>
      <c r="LLI410" s="247"/>
      <c r="LLJ410" s="247"/>
      <c r="LLK410" s="247"/>
      <c r="LLL410" s="247"/>
      <c r="LLM410" s="247"/>
      <c r="LLN410" s="247"/>
      <c r="LLO410" s="247"/>
      <c r="LLP410" s="247"/>
      <c r="LLQ410" s="247"/>
      <c r="LLR410" s="247"/>
      <c r="LLS410" s="247"/>
      <c r="LLT410" s="247"/>
      <c r="LLU410" s="247"/>
      <c r="LLV410" s="247"/>
      <c r="LLW410" s="247"/>
      <c r="LLX410" s="247"/>
      <c r="LLY410" s="247"/>
      <c r="LLZ410" s="247"/>
      <c r="LMA410" s="247"/>
      <c r="LMB410" s="247"/>
      <c r="LMC410" s="247"/>
      <c r="LMD410" s="247"/>
      <c r="LME410" s="247"/>
      <c r="LMF410" s="247"/>
      <c r="LMG410" s="247"/>
      <c r="LMH410" s="247"/>
      <c r="LMI410" s="247"/>
      <c r="LMJ410" s="247"/>
      <c r="LMK410" s="247"/>
      <c r="LML410" s="247"/>
      <c r="LMM410" s="247"/>
      <c r="LMN410" s="247"/>
      <c r="LMO410" s="247"/>
      <c r="LMP410" s="247"/>
      <c r="LMQ410" s="247"/>
      <c r="LMR410" s="247"/>
      <c r="LMS410" s="247"/>
      <c r="LMT410" s="247"/>
      <c r="LMU410" s="247"/>
      <c r="LMV410" s="247"/>
      <c r="LMW410" s="247"/>
      <c r="LMX410" s="247"/>
      <c r="LMY410" s="247"/>
      <c r="LMZ410" s="247"/>
      <c r="LNA410" s="247"/>
      <c r="LNB410" s="247"/>
      <c r="LNC410" s="247"/>
      <c r="LND410" s="247"/>
      <c r="LNE410" s="247"/>
      <c r="LNF410" s="247"/>
      <c r="LNG410" s="247"/>
      <c r="LNH410" s="247"/>
      <c r="LNI410" s="247"/>
      <c r="LNJ410" s="247"/>
      <c r="LNK410" s="247"/>
      <c r="LNL410" s="247"/>
      <c r="LNM410" s="247"/>
      <c r="LNN410" s="247"/>
      <c r="LNO410" s="247"/>
      <c r="LNP410" s="247"/>
      <c r="LNQ410" s="247"/>
      <c r="LNR410" s="247"/>
      <c r="LNS410" s="247"/>
      <c r="LNT410" s="247"/>
      <c r="LNU410" s="247"/>
      <c r="LNV410" s="247"/>
      <c r="LNW410" s="247"/>
      <c r="LNX410" s="247"/>
      <c r="LNY410" s="247"/>
      <c r="LNZ410" s="247"/>
      <c r="LOA410" s="247"/>
      <c r="LOB410" s="247"/>
      <c r="LOC410" s="247"/>
      <c r="LOD410" s="247"/>
      <c r="LOE410" s="247"/>
      <c r="LOF410" s="247"/>
      <c r="LOG410" s="247"/>
      <c r="LOH410" s="247"/>
      <c r="LOI410" s="247"/>
      <c r="LOJ410" s="247"/>
      <c r="LOK410" s="247"/>
      <c r="LOL410" s="247"/>
      <c r="LOM410" s="247"/>
      <c r="LON410" s="247"/>
      <c r="LOO410" s="247"/>
      <c r="LOP410" s="247"/>
      <c r="LOQ410" s="247"/>
      <c r="LOR410" s="247"/>
      <c r="LOS410" s="247"/>
      <c r="LOT410" s="247"/>
      <c r="LOU410" s="247"/>
      <c r="LOV410" s="247"/>
      <c r="LOW410" s="247"/>
      <c r="LOX410" s="247"/>
      <c r="LOY410" s="247"/>
      <c r="LOZ410" s="247"/>
      <c r="LPA410" s="247"/>
      <c r="LPB410" s="247"/>
      <c r="LPC410" s="247"/>
      <c r="LPD410" s="247"/>
      <c r="LPE410" s="247"/>
      <c r="LPF410" s="247"/>
      <c r="LPG410" s="247"/>
      <c r="LPH410" s="247"/>
      <c r="LPI410" s="247"/>
      <c r="LPJ410" s="247"/>
      <c r="LPK410" s="247"/>
      <c r="LPL410" s="247"/>
      <c r="LPM410" s="247"/>
      <c r="LPN410" s="247"/>
      <c r="LPO410" s="247"/>
      <c r="LPP410" s="247"/>
      <c r="LPQ410" s="247"/>
      <c r="LPR410" s="247"/>
      <c r="LPS410" s="247"/>
      <c r="LPT410" s="247"/>
      <c r="LPU410" s="247"/>
      <c r="LPV410" s="247"/>
      <c r="LPW410" s="247"/>
      <c r="LPX410" s="247"/>
      <c r="LPY410" s="247"/>
      <c r="LPZ410" s="247"/>
      <c r="LQA410" s="247"/>
      <c r="LQB410" s="247"/>
      <c r="LQC410" s="247"/>
      <c r="LQD410" s="247"/>
      <c r="LQE410" s="247"/>
      <c r="LQF410" s="247"/>
      <c r="LQG410" s="247"/>
      <c r="LQH410" s="247"/>
      <c r="LQI410" s="247"/>
      <c r="LQJ410" s="247"/>
      <c r="LQK410" s="247"/>
      <c r="LQL410" s="247"/>
      <c r="LQM410" s="247"/>
      <c r="LQN410" s="247"/>
      <c r="LQO410" s="247"/>
      <c r="LQP410" s="247"/>
      <c r="LQQ410" s="247"/>
      <c r="LQR410" s="247"/>
      <c r="LQS410" s="247"/>
      <c r="LQT410" s="247"/>
      <c r="LQU410" s="247"/>
      <c r="LQV410" s="247"/>
      <c r="LQW410" s="247"/>
      <c r="LQX410" s="247"/>
      <c r="LQY410" s="247"/>
      <c r="LQZ410" s="247"/>
      <c r="LRA410" s="247"/>
      <c r="LRB410" s="247"/>
      <c r="LRC410" s="247"/>
      <c r="LRD410" s="247"/>
      <c r="LRE410" s="247"/>
      <c r="LRF410" s="247"/>
      <c r="LRG410" s="247"/>
      <c r="LRH410" s="247"/>
      <c r="LRI410" s="247"/>
      <c r="LRJ410" s="247"/>
      <c r="LRK410" s="247"/>
      <c r="LRL410" s="247"/>
      <c r="LRM410" s="247"/>
      <c r="LRN410" s="247"/>
      <c r="LRO410" s="247"/>
      <c r="LRP410" s="247"/>
      <c r="LRQ410" s="247"/>
      <c r="LRR410" s="247"/>
      <c r="LRS410" s="247"/>
      <c r="LRT410" s="247"/>
      <c r="LRU410" s="247"/>
      <c r="LRV410" s="247"/>
      <c r="LRW410" s="247"/>
      <c r="LRX410" s="247"/>
      <c r="LRY410" s="247"/>
      <c r="LRZ410" s="247"/>
      <c r="LSA410" s="247"/>
      <c r="LSB410" s="247"/>
      <c r="LSC410" s="247"/>
      <c r="LSD410" s="247"/>
      <c r="LSE410" s="247"/>
      <c r="LSF410" s="247"/>
      <c r="LSG410" s="247"/>
      <c r="LSH410" s="247"/>
      <c r="LSI410" s="247"/>
      <c r="LSJ410" s="247"/>
      <c r="LSK410" s="247"/>
      <c r="LSL410" s="247"/>
      <c r="LSM410" s="247"/>
      <c r="LSN410" s="247"/>
      <c r="LSO410" s="247"/>
      <c r="LSP410" s="247"/>
      <c r="LSQ410" s="247"/>
      <c r="LSR410" s="247"/>
      <c r="LSS410" s="247"/>
      <c r="LST410" s="247"/>
      <c r="LSU410" s="247"/>
      <c r="LSV410" s="247"/>
      <c r="LSW410" s="247"/>
      <c r="LSX410" s="247"/>
      <c r="LSY410" s="247"/>
      <c r="LSZ410" s="247"/>
      <c r="LTA410" s="247"/>
      <c r="LTB410" s="247"/>
      <c r="LTC410" s="247"/>
      <c r="LTD410" s="247"/>
      <c r="LTE410" s="247"/>
      <c r="LTF410" s="247"/>
      <c r="LTG410" s="247"/>
      <c r="LTH410" s="247"/>
      <c r="LTI410" s="247"/>
      <c r="LTJ410" s="247"/>
      <c r="LTK410" s="247"/>
      <c r="LTL410" s="247"/>
      <c r="LTM410" s="247"/>
      <c r="LTN410" s="247"/>
      <c r="LTO410" s="247"/>
      <c r="LTP410" s="247"/>
      <c r="LTQ410" s="247"/>
      <c r="LTR410" s="247"/>
      <c r="LTS410" s="247"/>
      <c r="LTT410" s="247"/>
      <c r="LTU410" s="247"/>
      <c r="LTV410" s="247"/>
      <c r="LTW410" s="247"/>
      <c r="LTX410" s="247"/>
      <c r="LTY410" s="247"/>
      <c r="LTZ410" s="247"/>
      <c r="LUA410" s="247"/>
      <c r="LUB410" s="247"/>
      <c r="LUC410" s="247"/>
      <c r="LUD410" s="247"/>
      <c r="LUE410" s="247"/>
      <c r="LUF410" s="247"/>
      <c r="LUG410" s="247"/>
      <c r="LUH410" s="247"/>
      <c r="LUI410" s="247"/>
      <c r="LUJ410" s="247"/>
      <c r="LUK410" s="247"/>
      <c r="LUL410" s="247"/>
      <c r="LUM410" s="247"/>
      <c r="LUN410" s="247"/>
      <c r="LUO410" s="247"/>
      <c r="LUP410" s="247"/>
      <c r="LUQ410" s="247"/>
      <c r="LUR410" s="247"/>
      <c r="LUS410" s="247"/>
      <c r="LUT410" s="247"/>
      <c r="LUU410" s="247"/>
      <c r="LUV410" s="247"/>
      <c r="LUW410" s="247"/>
      <c r="LUX410" s="247"/>
      <c r="LUY410" s="247"/>
      <c r="LUZ410" s="247"/>
      <c r="LVA410" s="247"/>
      <c r="LVB410" s="247"/>
      <c r="LVC410" s="247"/>
      <c r="LVD410" s="247"/>
      <c r="LVE410" s="247"/>
      <c r="LVF410" s="247"/>
      <c r="LVG410" s="247"/>
      <c r="LVH410" s="247"/>
      <c r="LVI410" s="247"/>
      <c r="LVJ410" s="247"/>
      <c r="LVK410" s="247"/>
      <c r="LVL410" s="247"/>
      <c r="LVM410" s="247"/>
      <c r="LVN410" s="247"/>
      <c r="LVO410" s="247"/>
      <c r="LVP410" s="247"/>
      <c r="LVQ410" s="247"/>
      <c r="LVR410" s="247"/>
      <c r="LVS410" s="247"/>
      <c r="LVT410" s="247"/>
      <c r="LVU410" s="247"/>
      <c r="LVV410" s="247"/>
      <c r="LVW410" s="247"/>
      <c r="LVX410" s="247"/>
      <c r="LVY410" s="247"/>
      <c r="LVZ410" s="247"/>
      <c r="LWA410" s="247"/>
      <c r="LWB410" s="247"/>
      <c r="LWC410" s="247"/>
      <c r="LWD410" s="247"/>
      <c r="LWE410" s="247"/>
      <c r="LWF410" s="247"/>
      <c r="LWG410" s="247"/>
      <c r="LWH410" s="247"/>
      <c r="LWI410" s="247"/>
      <c r="LWJ410" s="247"/>
      <c r="LWK410" s="247"/>
      <c r="LWL410" s="247"/>
      <c r="LWM410" s="247"/>
      <c r="LWN410" s="247"/>
      <c r="LWO410" s="247"/>
      <c r="LWP410" s="247"/>
      <c r="LWQ410" s="247"/>
      <c r="LWR410" s="247"/>
      <c r="LWS410" s="247"/>
      <c r="LWT410" s="247"/>
      <c r="LWU410" s="247"/>
      <c r="LWV410" s="247"/>
      <c r="LWW410" s="247"/>
      <c r="LWX410" s="247"/>
      <c r="LWY410" s="247"/>
      <c r="LWZ410" s="247"/>
      <c r="LXA410" s="247"/>
      <c r="LXB410" s="247"/>
      <c r="LXC410" s="247"/>
      <c r="LXD410" s="247"/>
      <c r="LXE410" s="247"/>
      <c r="LXF410" s="247"/>
      <c r="LXG410" s="247"/>
      <c r="LXH410" s="247"/>
      <c r="LXI410" s="247"/>
      <c r="LXJ410" s="247"/>
      <c r="LXK410" s="247"/>
      <c r="LXL410" s="247"/>
      <c r="LXM410" s="247"/>
      <c r="LXN410" s="247"/>
      <c r="LXO410" s="247"/>
      <c r="LXP410" s="247"/>
      <c r="LXQ410" s="247"/>
      <c r="LXR410" s="247"/>
      <c r="LXS410" s="247"/>
      <c r="LXT410" s="247"/>
      <c r="LXU410" s="247"/>
      <c r="LXV410" s="247"/>
      <c r="LXW410" s="247"/>
      <c r="LXX410" s="247"/>
      <c r="LXY410" s="247"/>
      <c r="LXZ410" s="247"/>
      <c r="LYA410" s="247"/>
      <c r="LYB410" s="247"/>
      <c r="LYC410" s="247"/>
      <c r="LYD410" s="247"/>
      <c r="LYE410" s="247"/>
      <c r="LYF410" s="247"/>
      <c r="LYG410" s="247"/>
      <c r="LYH410" s="247"/>
      <c r="LYI410" s="247"/>
      <c r="LYJ410" s="247"/>
      <c r="LYK410" s="247"/>
      <c r="LYL410" s="247"/>
      <c r="LYM410" s="247"/>
      <c r="LYN410" s="247"/>
      <c r="LYO410" s="247"/>
      <c r="LYP410" s="247"/>
      <c r="LYQ410" s="247"/>
      <c r="LYR410" s="247"/>
      <c r="LYS410" s="247"/>
      <c r="LYT410" s="247"/>
      <c r="LYU410" s="247"/>
      <c r="LYV410" s="247"/>
      <c r="LYW410" s="247"/>
      <c r="LYX410" s="247"/>
      <c r="LYY410" s="247"/>
      <c r="LYZ410" s="247"/>
      <c r="LZA410" s="247"/>
      <c r="LZB410" s="247"/>
      <c r="LZC410" s="247"/>
      <c r="LZD410" s="247"/>
      <c r="LZE410" s="247"/>
      <c r="LZF410" s="247"/>
      <c r="LZG410" s="247"/>
      <c r="LZH410" s="247"/>
      <c r="LZI410" s="247"/>
      <c r="LZJ410" s="247"/>
      <c r="LZK410" s="247"/>
      <c r="LZL410" s="247"/>
      <c r="LZM410" s="247"/>
      <c r="LZN410" s="247"/>
      <c r="LZO410" s="247"/>
      <c r="LZP410" s="247"/>
      <c r="LZQ410" s="247"/>
      <c r="LZR410" s="247"/>
      <c r="LZS410" s="247"/>
      <c r="LZT410" s="247"/>
      <c r="LZU410" s="247"/>
      <c r="LZV410" s="247"/>
      <c r="LZW410" s="247"/>
      <c r="LZX410" s="247"/>
      <c r="LZY410" s="247"/>
      <c r="LZZ410" s="247"/>
      <c r="MAA410" s="247"/>
      <c r="MAB410" s="247"/>
      <c r="MAC410" s="247"/>
      <c r="MAD410" s="247"/>
      <c r="MAE410" s="247"/>
      <c r="MAF410" s="247"/>
      <c r="MAG410" s="247"/>
      <c r="MAH410" s="247"/>
      <c r="MAI410" s="247"/>
      <c r="MAJ410" s="247"/>
      <c r="MAK410" s="247"/>
      <c r="MAL410" s="247"/>
      <c r="MAM410" s="247"/>
      <c r="MAN410" s="247"/>
      <c r="MAO410" s="247"/>
      <c r="MAP410" s="247"/>
      <c r="MAQ410" s="247"/>
      <c r="MAR410" s="247"/>
      <c r="MAS410" s="247"/>
      <c r="MAT410" s="247"/>
      <c r="MAU410" s="247"/>
      <c r="MAV410" s="247"/>
      <c r="MAW410" s="247"/>
      <c r="MAX410" s="247"/>
      <c r="MAY410" s="247"/>
      <c r="MAZ410" s="247"/>
      <c r="MBA410" s="247"/>
      <c r="MBB410" s="247"/>
      <c r="MBC410" s="247"/>
      <c r="MBD410" s="247"/>
      <c r="MBE410" s="247"/>
      <c r="MBF410" s="247"/>
      <c r="MBG410" s="247"/>
      <c r="MBH410" s="247"/>
      <c r="MBI410" s="247"/>
      <c r="MBJ410" s="247"/>
      <c r="MBK410" s="247"/>
      <c r="MBL410" s="247"/>
      <c r="MBM410" s="247"/>
      <c r="MBN410" s="247"/>
      <c r="MBO410" s="247"/>
      <c r="MBP410" s="247"/>
      <c r="MBQ410" s="247"/>
      <c r="MBR410" s="247"/>
      <c r="MBS410" s="247"/>
      <c r="MBT410" s="247"/>
      <c r="MBU410" s="247"/>
      <c r="MBV410" s="247"/>
      <c r="MBW410" s="247"/>
      <c r="MBX410" s="247"/>
      <c r="MBY410" s="247"/>
      <c r="MBZ410" s="247"/>
      <c r="MCA410" s="247"/>
      <c r="MCB410" s="247"/>
      <c r="MCC410" s="247"/>
      <c r="MCD410" s="247"/>
      <c r="MCE410" s="247"/>
      <c r="MCF410" s="247"/>
      <c r="MCG410" s="247"/>
      <c r="MCH410" s="247"/>
      <c r="MCI410" s="247"/>
      <c r="MCJ410" s="247"/>
      <c r="MCK410" s="247"/>
      <c r="MCL410" s="247"/>
      <c r="MCM410" s="247"/>
      <c r="MCN410" s="247"/>
      <c r="MCO410" s="247"/>
      <c r="MCP410" s="247"/>
      <c r="MCQ410" s="247"/>
      <c r="MCR410" s="247"/>
      <c r="MCS410" s="247"/>
      <c r="MCT410" s="247"/>
      <c r="MCU410" s="247"/>
      <c r="MCV410" s="247"/>
      <c r="MCW410" s="247"/>
      <c r="MCX410" s="247"/>
      <c r="MCY410" s="247"/>
      <c r="MCZ410" s="247"/>
      <c r="MDA410" s="247"/>
      <c r="MDB410" s="247"/>
      <c r="MDC410" s="247"/>
      <c r="MDD410" s="247"/>
      <c r="MDE410" s="247"/>
      <c r="MDF410" s="247"/>
      <c r="MDG410" s="247"/>
      <c r="MDH410" s="247"/>
      <c r="MDI410" s="247"/>
      <c r="MDJ410" s="247"/>
      <c r="MDK410" s="247"/>
      <c r="MDL410" s="247"/>
      <c r="MDM410" s="247"/>
      <c r="MDN410" s="247"/>
      <c r="MDO410" s="247"/>
      <c r="MDP410" s="247"/>
      <c r="MDQ410" s="247"/>
      <c r="MDR410" s="247"/>
      <c r="MDS410" s="247"/>
      <c r="MDT410" s="247"/>
      <c r="MDU410" s="247"/>
      <c r="MDV410" s="247"/>
      <c r="MDW410" s="247"/>
      <c r="MDX410" s="247"/>
      <c r="MDY410" s="247"/>
      <c r="MDZ410" s="247"/>
      <c r="MEA410" s="247"/>
      <c r="MEB410" s="247"/>
      <c r="MEC410" s="247"/>
      <c r="MED410" s="247"/>
      <c r="MEE410" s="247"/>
      <c r="MEF410" s="247"/>
      <c r="MEG410" s="247"/>
      <c r="MEH410" s="247"/>
      <c r="MEI410" s="247"/>
      <c r="MEJ410" s="247"/>
      <c r="MEK410" s="247"/>
      <c r="MEL410" s="247"/>
      <c r="MEM410" s="247"/>
      <c r="MEN410" s="247"/>
      <c r="MEO410" s="247"/>
      <c r="MEP410" s="247"/>
      <c r="MEQ410" s="247"/>
      <c r="MER410" s="247"/>
      <c r="MES410" s="247"/>
      <c r="MET410" s="247"/>
      <c r="MEU410" s="247"/>
      <c r="MEV410" s="247"/>
      <c r="MEW410" s="247"/>
      <c r="MEX410" s="247"/>
      <c r="MEY410" s="247"/>
      <c r="MEZ410" s="247"/>
      <c r="MFA410" s="247"/>
      <c r="MFB410" s="247"/>
      <c r="MFC410" s="247"/>
      <c r="MFD410" s="247"/>
      <c r="MFE410" s="247"/>
      <c r="MFF410" s="247"/>
      <c r="MFG410" s="247"/>
      <c r="MFH410" s="247"/>
      <c r="MFI410" s="247"/>
      <c r="MFJ410" s="247"/>
      <c r="MFK410" s="247"/>
      <c r="MFL410" s="247"/>
      <c r="MFM410" s="247"/>
      <c r="MFN410" s="247"/>
      <c r="MFO410" s="247"/>
      <c r="MFP410" s="247"/>
      <c r="MFQ410" s="247"/>
      <c r="MFR410" s="247"/>
      <c r="MFS410" s="247"/>
      <c r="MFT410" s="247"/>
      <c r="MFU410" s="247"/>
      <c r="MFV410" s="247"/>
      <c r="MFW410" s="247"/>
      <c r="MFX410" s="247"/>
      <c r="MFY410" s="247"/>
      <c r="MFZ410" s="247"/>
      <c r="MGA410" s="247"/>
      <c r="MGB410" s="247"/>
      <c r="MGC410" s="247"/>
      <c r="MGD410" s="247"/>
      <c r="MGE410" s="247"/>
      <c r="MGF410" s="247"/>
      <c r="MGG410" s="247"/>
      <c r="MGH410" s="247"/>
      <c r="MGI410" s="247"/>
      <c r="MGJ410" s="247"/>
      <c r="MGK410" s="247"/>
      <c r="MGL410" s="247"/>
      <c r="MGM410" s="247"/>
      <c r="MGN410" s="247"/>
      <c r="MGO410" s="247"/>
      <c r="MGP410" s="247"/>
      <c r="MGQ410" s="247"/>
      <c r="MGR410" s="247"/>
      <c r="MGS410" s="247"/>
      <c r="MGT410" s="247"/>
      <c r="MGU410" s="247"/>
      <c r="MGV410" s="247"/>
      <c r="MGW410" s="247"/>
      <c r="MGX410" s="247"/>
      <c r="MGY410" s="247"/>
      <c r="MGZ410" s="247"/>
      <c r="MHA410" s="247"/>
      <c r="MHB410" s="247"/>
      <c r="MHC410" s="247"/>
      <c r="MHD410" s="247"/>
      <c r="MHE410" s="247"/>
      <c r="MHF410" s="247"/>
      <c r="MHG410" s="247"/>
      <c r="MHH410" s="247"/>
      <c r="MHI410" s="247"/>
      <c r="MHJ410" s="247"/>
      <c r="MHK410" s="247"/>
      <c r="MHL410" s="247"/>
      <c r="MHM410" s="247"/>
      <c r="MHN410" s="247"/>
      <c r="MHO410" s="247"/>
      <c r="MHP410" s="247"/>
      <c r="MHQ410" s="247"/>
      <c r="MHR410" s="247"/>
      <c r="MHS410" s="247"/>
      <c r="MHT410" s="247"/>
      <c r="MHU410" s="247"/>
      <c r="MHV410" s="247"/>
      <c r="MHW410" s="247"/>
      <c r="MHX410" s="247"/>
      <c r="MHY410" s="247"/>
      <c r="MHZ410" s="247"/>
      <c r="MIA410" s="247"/>
      <c r="MIB410" s="247"/>
      <c r="MIC410" s="247"/>
      <c r="MID410" s="247"/>
      <c r="MIE410" s="247"/>
      <c r="MIF410" s="247"/>
      <c r="MIG410" s="247"/>
      <c r="MIH410" s="247"/>
      <c r="MII410" s="247"/>
      <c r="MIJ410" s="247"/>
      <c r="MIK410" s="247"/>
      <c r="MIL410" s="247"/>
      <c r="MIM410" s="247"/>
      <c r="MIN410" s="247"/>
      <c r="MIO410" s="247"/>
      <c r="MIP410" s="247"/>
      <c r="MIQ410" s="247"/>
      <c r="MIR410" s="247"/>
      <c r="MIS410" s="247"/>
      <c r="MIT410" s="247"/>
      <c r="MIU410" s="247"/>
      <c r="MIV410" s="247"/>
      <c r="MIW410" s="247"/>
      <c r="MIX410" s="247"/>
      <c r="MIY410" s="247"/>
      <c r="MIZ410" s="247"/>
      <c r="MJA410" s="247"/>
      <c r="MJB410" s="247"/>
      <c r="MJC410" s="247"/>
      <c r="MJD410" s="247"/>
      <c r="MJE410" s="247"/>
      <c r="MJF410" s="247"/>
      <c r="MJG410" s="247"/>
      <c r="MJH410" s="247"/>
      <c r="MJI410" s="247"/>
      <c r="MJJ410" s="247"/>
      <c r="MJK410" s="247"/>
      <c r="MJL410" s="247"/>
      <c r="MJM410" s="247"/>
      <c r="MJN410" s="247"/>
      <c r="MJO410" s="247"/>
      <c r="MJP410" s="247"/>
      <c r="MJQ410" s="247"/>
      <c r="MJR410" s="247"/>
      <c r="MJS410" s="247"/>
      <c r="MJT410" s="247"/>
      <c r="MJU410" s="247"/>
      <c r="MJV410" s="247"/>
      <c r="MJW410" s="247"/>
      <c r="MJX410" s="247"/>
      <c r="MJY410" s="247"/>
      <c r="MJZ410" s="247"/>
      <c r="MKA410" s="247"/>
      <c r="MKB410" s="247"/>
      <c r="MKC410" s="247"/>
      <c r="MKD410" s="247"/>
      <c r="MKE410" s="247"/>
      <c r="MKF410" s="247"/>
      <c r="MKG410" s="247"/>
      <c r="MKH410" s="247"/>
      <c r="MKI410" s="247"/>
      <c r="MKJ410" s="247"/>
      <c r="MKK410" s="247"/>
      <c r="MKL410" s="247"/>
      <c r="MKM410" s="247"/>
      <c r="MKN410" s="247"/>
      <c r="MKO410" s="247"/>
      <c r="MKP410" s="247"/>
      <c r="MKQ410" s="247"/>
      <c r="MKR410" s="247"/>
      <c r="MKS410" s="247"/>
      <c r="MKT410" s="247"/>
      <c r="MKU410" s="247"/>
      <c r="MKV410" s="247"/>
      <c r="MKW410" s="247"/>
      <c r="MKX410" s="247"/>
      <c r="MKY410" s="247"/>
      <c r="MKZ410" s="247"/>
      <c r="MLA410" s="247"/>
      <c r="MLB410" s="247"/>
      <c r="MLC410" s="247"/>
      <c r="MLD410" s="247"/>
      <c r="MLE410" s="247"/>
      <c r="MLF410" s="247"/>
      <c r="MLG410" s="247"/>
      <c r="MLH410" s="247"/>
      <c r="MLI410" s="247"/>
      <c r="MLJ410" s="247"/>
      <c r="MLK410" s="247"/>
      <c r="MLL410" s="247"/>
      <c r="MLM410" s="247"/>
      <c r="MLN410" s="247"/>
      <c r="MLO410" s="247"/>
      <c r="MLP410" s="247"/>
      <c r="MLQ410" s="247"/>
      <c r="MLR410" s="247"/>
      <c r="MLS410" s="247"/>
      <c r="MLT410" s="247"/>
      <c r="MLU410" s="247"/>
      <c r="MLV410" s="247"/>
      <c r="MLW410" s="247"/>
      <c r="MLX410" s="247"/>
      <c r="MLY410" s="247"/>
      <c r="MLZ410" s="247"/>
      <c r="MMA410" s="247"/>
      <c r="MMB410" s="247"/>
      <c r="MMC410" s="247"/>
      <c r="MMD410" s="247"/>
      <c r="MME410" s="247"/>
      <c r="MMF410" s="247"/>
      <c r="MMG410" s="247"/>
      <c r="MMH410" s="247"/>
      <c r="MMI410" s="247"/>
      <c r="MMJ410" s="247"/>
      <c r="MMK410" s="247"/>
      <c r="MML410" s="247"/>
      <c r="MMM410" s="247"/>
      <c r="MMN410" s="247"/>
      <c r="MMO410" s="247"/>
      <c r="MMP410" s="247"/>
      <c r="MMQ410" s="247"/>
      <c r="MMR410" s="247"/>
      <c r="MMS410" s="247"/>
      <c r="MMT410" s="247"/>
      <c r="MMU410" s="247"/>
      <c r="MMV410" s="247"/>
      <c r="MMW410" s="247"/>
      <c r="MMX410" s="247"/>
      <c r="MMY410" s="247"/>
      <c r="MMZ410" s="247"/>
      <c r="MNA410" s="247"/>
      <c r="MNB410" s="247"/>
      <c r="MNC410" s="247"/>
      <c r="MND410" s="247"/>
      <c r="MNE410" s="247"/>
      <c r="MNF410" s="247"/>
      <c r="MNG410" s="247"/>
      <c r="MNH410" s="247"/>
      <c r="MNI410" s="247"/>
      <c r="MNJ410" s="247"/>
      <c r="MNK410" s="247"/>
      <c r="MNL410" s="247"/>
      <c r="MNM410" s="247"/>
      <c r="MNN410" s="247"/>
      <c r="MNO410" s="247"/>
      <c r="MNP410" s="247"/>
      <c r="MNQ410" s="247"/>
      <c r="MNR410" s="247"/>
      <c r="MNS410" s="247"/>
      <c r="MNT410" s="247"/>
      <c r="MNU410" s="247"/>
      <c r="MNV410" s="247"/>
      <c r="MNW410" s="247"/>
      <c r="MNX410" s="247"/>
      <c r="MNY410" s="247"/>
      <c r="MNZ410" s="247"/>
      <c r="MOA410" s="247"/>
      <c r="MOB410" s="247"/>
      <c r="MOC410" s="247"/>
      <c r="MOD410" s="247"/>
      <c r="MOE410" s="247"/>
      <c r="MOF410" s="247"/>
      <c r="MOG410" s="247"/>
      <c r="MOH410" s="247"/>
      <c r="MOI410" s="247"/>
      <c r="MOJ410" s="247"/>
      <c r="MOK410" s="247"/>
      <c r="MOL410" s="247"/>
      <c r="MOM410" s="247"/>
      <c r="MON410" s="247"/>
      <c r="MOO410" s="247"/>
      <c r="MOP410" s="247"/>
      <c r="MOQ410" s="247"/>
      <c r="MOR410" s="247"/>
      <c r="MOS410" s="247"/>
      <c r="MOT410" s="247"/>
      <c r="MOU410" s="247"/>
      <c r="MOV410" s="247"/>
      <c r="MOW410" s="247"/>
      <c r="MOX410" s="247"/>
      <c r="MOY410" s="247"/>
      <c r="MOZ410" s="247"/>
      <c r="MPA410" s="247"/>
      <c r="MPB410" s="247"/>
      <c r="MPC410" s="247"/>
      <c r="MPD410" s="247"/>
      <c r="MPE410" s="247"/>
      <c r="MPF410" s="247"/>
      <c r="MPG410" s="247"/>
      <c r="MPH410" s="247"/>
      <c r="MPI410" s="247"/>
      <c r="MPJ410" s="247"/>
      <c r="MPK410" s="247"/>
      <c r="MPL410" s="247"/>
      <c r="MPM410" s="247"/>
      <c r="MPN410" s="247"/>
      <c r="MPO410" s="247"/>
      <c r="MPP410" s="247"/>
      <c r="MPQ410" s="247"/>
      <c r="MPR410" s="247"/>
      <c r="MPS410" s="247"/>
      <c r="MPT410" s="247"/>
      <c r="MPU410" s="247"/>
      <c r="MPV410" s="247"/>
      <c r="MPW410" s="247"/>
      <c r="MPX410" s="247"/>
      <c r="MPY410" s="247"/>
      <c r="MPZ410" s="247"/>
      <c r="MQA410" s="247"/>
      <c r="MQB410" s="247"/>
      <c r="MQC410" s="247"/>
      <c r="MQD410" s="247"/>
      <c r="MQE410" s="247"/>
      <c r="MQF410" s="247"/>
      <c r="MQG410" s="247"/>
      <c r="MQH410" s="247"/>
      <c r="MQI410" s="247"/>
      <c r="MQJ410" s="247"/>
      <c r="MQK410" s="247"/>
      <c r="MQL410" s="247"/>
      <c r="MQM410" s="247"/>
      <c r="MQN410" s="247"/>
      <c r="MQO410" s="247"/>
      <c r="MQP410" s="247"/>
      <c r="MQQ410" s="247"/>
      <c r="MQR410" s="247"/>
      <c r="MQS410" s="247"/>
      <c r="MQT410" s="247"/>
      <c r="MQU410" s="247"/>
      <c r="MQV410" s="247"/>
      <c r="MQW410" s="247"/>
      <c r="MQX410" s="247"/>
      <c r="MQY410" s="247"/>
      <c r="MQZ410" s="247"/>
      <c r="MRA410" s="247"/>
      <c r="MRB410" s="247"/>
      <c r="MRC410" s="247"/>
      <c r="MRD410" s="247"/>
      <c r="MRE410" s="247"/>
      <c r="MRF410" s="247"/>
      <c r="MRG410" s="247"/>
      <c r="MRH410" s="247"/>
      <c r="MRI410" s="247"/>
      <c r="MRJ410" s="247"/>
      <c r="MRK410" s="247"/>
      <c r="MRL410" s="247"/>
      <c r="MRM410" s="247"/>
      <c r="MRN410" s="247"/>
      <c r="MRO410" s="247"/>
      <c r="MRP410" s="247"/>
      <c r="MRQ410" s="247"/>
      <c r="MRR410" s="247"/>
      <c r="MRS410" s="247"/>
      <c r="MRT410" s="247"/>
      <c r="MRU410" s="247"/>
      <c r="MRV410" s="247"/>
      <c r="MRW410" s="247"/>
      <c r="MRX410" s="247"/>
      <c r="MRY410" s="247"/>
      <c r="MRZ410" s="247"/>
      <c r="MSA410" s="247"/>
      <c r="MSB410" s="247"/>
      <c r="MSC410" s="247"/>
      <c r="MSD410" s="247"/>
      <c r="MSE410" s="247"/>
      <c r="MSF410" s="247"/>
      <c r="MSG410" s="247"/>
      <c r="MSH410" s="247"/>
      <c r="MSI410" s="247"/>
      <c r="MSJ410" s="247"/>
      <c r="MSK410" s="247"/>
      <c r="MSL410" s="247"/>
      <c r="MSM410" s="247"/>
      <c r="MSN410" s="247"/>
      <c r="MSO410" s="247"/>
      <c r="MSP410" s="247"/>
      <c r="MSQ410" s="247"/>
      <c r="MSR410" s="247"/>
      <c r="MSS410" s="247"/>
      <c r="MST410" s="247"/>
      <c r="MSU410" s="247"/>
      <c r="MSV410" s="247"/>
      <c r="MSW410" s="247"/>
      <c r="MSX410" s="247"/>
      <c r="MSY410" s="247"/>
      <c r="MSZ410" s="247"/>
      <c r="MTA410" s="247"/>
      <c r="MTB410" s="247"/>
      <c r="MTC410" s="247"/>
      <c r="MTD410" s="247"/>
      <c r="MTE410" s="247"/>
      <c r="MTF410" s="247"/>
      <c r="MTG410" s="247"/>
      <c r="MTH410" s="247"/>
      <c r="MTI410" s="247"/>
      <c r="MTJ410" s="247"/>
      <c r="MTK410" s="247"/>
      <c r="MTL410" s="247"/>
      <c r="MTM410" s="247"/>
      <c r="MTN410" s="247"/>
      <c r="MTO410" s="247"/>
      <c r="MTP410" s="247"/>
      <c r="MTQ410" s="247"/>
      <c r="MTR410" s="247"/>
      <c r="MTS410" s="247"/>
      <c r="MTT410" s="247"/>
      <c r="MTU410" s="247"/>
      <c r="MTV410" s="247"/>
      <c r="MTW410" s="247"/>
      <c r="MTX410" s="247"/>
      <c r="MTY410" s="247"/>
      <c r="MTZ410" s="247"/>
      <c r="MUA410" s="247"/>
      <c r="MUB410" s="247"/>
      <c r="MUC410" s="247"/>
      <c r="MUD410" s="247"/>
      <c r="MUE410" s="247"/>
      <c r="MUF410" s="247"/>
      <c r="MUG410" s="247"/>
      <c r="MUH410" s="247"/>
      <c r="MUI410" s="247"/>
      <c r="MUJ410" s="247"/>
      <c r="MUK410" s="247"/>
      <c r="MUL410" s="247"/>
      <c r="MUM410" s="247"/>
      <c r="MUN410" s="247"/>
      <c r="MUO410" s="247"/>
      <c r="MUP410" s="247"/>
      <c r="MUQ410" s="247"/>
      <c r="MUR410" s="247"/>
      <c r="MUS410" s="247"/>
      <c r="MUT410" s="247"/>
      <c r="MUU410" s="247"/>
      <c r="MUV410" s="247"/>
      <c r="MUW410" s="247"/>
      <c r="MUX410" s="247"/>
      <c r="MUY410" s="247"/>
      <c r="MUZ410" s="247"/>
      <c r="MVA410" s="247"/>
      <c r="MVB410" s="247"/>
      <c r="MVC410" s="247"/>
      <c r="MVD410" s="247"/>
      <c r="MVE410" s="247"/>
      <c r="MVF410" s="247"/>
      <c r="MVG410" s="247"/>
      <c r="MVH410" s="247"/>
      <c r="MVI410" s="247"/>
      <c r="MVJ410" s="247"/>
      <c r="MVK410" s="247"/>
      <c r="MVL410" s="247"/>
      <c r="MVM410" s="247"/>
      <c r="MVN410" s="247"/>
      <c r="MVO410" s="247"/>
      <c r="MVP410" s="247"/>
      <c r="MVQ410" s="247"/>
      <c r="MVR410" s="247"/>
      <c r="MVS410" s="247"/>
      <c r="MVT410" s="247"/>
      <c r="MVU410" s="247"/>
      <c r="MVV410" s="247"/>
      <c r="MVW410" s="247"/>
      <c r="MVX410" s="247"/>
      <c r="MVY410" s="247"/>
      <c r="MVZ410" s="247"/>
      <c r="MWA410" s="247"/>
      <c r="MWB410" s="247"/>
      <c r="MWC410" s="247"/>
      <c r="MWD410" s="247"/>
      <c r="MWE410" s="247"/>
      <c r="MWF410" s="247"/>
      <c r="MWG410" s="247"/>
      <c r="MWH410" s="247"/>
      <c r="MWI410" s="247"/>
      <c r="MWJ410" s="247"/>
      <c r="MWK410" s="247"/>
      <c r="MWL410" s="247"/>
      <c r="MWM410" s="247"/>
      <c r="MWN410" s="247"/>
      <c r="MWO410" s="247"/>
      <c r="MWP410" s="247"/>
      <c r="MWQ410" s="247"/>
      <c r="MWR410" s="247"/>
      <c r="MWS410" s="247"/>
      <c r="MWT410" s="247"/>
      <c r="MWU410" s="247"/>
      <c r="MWV410" s="247"/>
      <c r="MWW410" s="247"/>
      <c r="MWX410" s="247"/>
      <c r="MWY410" s="247"/>
      <c r="MWZ410" s="247"/>
      <c r="MXA410" s="247"/>
      <c r="MXB410" s="247"/>
      <c r="MXC410" s="247"/>
      <c r="MXD410" s="247"/>
      <c r="MXE410" s="247"/>
      <c r="MXF410" s="247"/>
      <c r="MXG410" s="247"/>
      <c r="MXH410" s="247"/>
      <c r="MXI410" s="247"/>
      <c r="MXJ410" s="247"/>
      <c r="MXK410" s="247"/>
      <c r="MXL410" s="247"/>
      <c r="MXM410" s="247"/>
      <c r="MXN410" s="247"/>
      <c r="MXO410" s="247"/>
      <c r="MXP410" s="247"/>
      <c r="MXQ410" s="247"/>
      <c r="MXR410" s="247"/>
      <c r="MXS410" s="247"/>
      <c r="MXT410" s="247"/>
      <c r="MXU410" s="247"/>
      <c r="MXV410" s="247"/>
      <c r="MXW410" s="247"/>
      <c r="MXX410" s="247"/>
      <c r="MXY410" s="247"/>
      <c r="MXZ410" s="247"/>
      <c r="MYA410" s="247"/>
      <c r="MYB410" s="247"/>
      <c r="MYC410" s="247"/>
      <c r="MYD410" s="247"/>
      <c r="MYE410" s="247"/>
      <c r="MYF410" s="247"/>
      <c r="MYG410" s="247"/>
      <c r="MYH410" s="247"/>
      <c r="MYI410" s="247"/>
      <c r="MYJ410" s="247"/>
      <c r="MYK410" s="247"/>
      <c r="MYL410" s="247"/>
      <c r="MYM410" s="247"/>
      <c r="MYN410" s="247"/>
      <c r="MYO410" s="247"/>
      <c r="MYP410" s="247"/>
      <c r="MYQ410" s="247"/>
      <c r="MYR410" s="247"/>
      <c r="MYS410" s="247"/>
      <c r="MYT410" s="247"/>
      <c r="MYU410" s="247"/>
      <c r="MYV410" s="247"/>
      <c r="MYW410" s="247"/>
      <c r="MYX410" s="247"/>
      <c r="MYY410" s="247"/>
      <c r="MYZ410" s="247"/>
      <c r="MZA410" s="247"/>
      <c r="MZB410" s="247"/>
      <c r="MZC410" s="247"/>
      <c r="MZD410" s="247"/>
      <c r="MZE410" s="247"/>
      <c r="MZF410" s="247"/>
      <c r="MZG410" s="247"/>
      <c r="MZH410" s="247"/>
      <c r="MZI410" s="247"/>
      <c r="MZJ410" s="247"/>
      <c r="MZK410" s="247"/>
      <c r="MZL410" s="247"/>
      <c r="MZM410" s="247"/>
      <c r="MZN410" s="247"/>
      <c r="MZO410" s="247"/>
      <c r="MZP410" s="247"/>
      <c r="MZQ410" s="247"/>
      <c r="MZR410" s="247"/>
      <c r="MZS410" s="247"/>
      <c r="MZT410" s="247"/>
      <c r="MZU410" s="247"/>
      <c r="MZV410" s="247"/>
      <c r="MZW410" s="247"/>
      <c r="MZX410" s="247"/>
      <c r="MZY410" s="247"/>
      <c r="MZZ410" s="247"/>
      <c r="NAA410" s="247"/>
      <c r="NAB410" s="247"/>
      <c r="NAC410" s="247"/>
      <c r="NAD410" s="247"/>
      <c r="NAE410" s="247"/>
      <c r="NAF410" s="247"/>
      <c r="NAG410" s="247"/>
      <c r="NAH410" s="247"/>
      <c r="NAI410" s="247"/>
      <c r="NAJ410" s="247"/>
      <c r="NAK410" s="247"/>
      <c r="NAL410" s="247"/>
      <c r="NAM410" s="247"/>
      <c r="NAN410" s="247"/>
      <c r="NAO410" s="247"/>
      <c r="NAP410" s="247"/>
      <c r="NAQ410" s="247"/>
      <c r="NAR410" s="247"/>
      <c r="NAS410" s="247"/>
      <c r="NAT410" s="247"/>
      <c r="NAU410" s="247"/>
      <c r="NAV410" s="247"/>
      <c r="NAW410" s="247"/>
      <c r="NAX410" s="247"/>
      <c r="NAY410" s="247"/>
      <c r="NAZ410" s="247"/>
      <c r="NBA410" s="247"/>
      <c r="NBB410" s="247"/>
      <c r="NBC410" s="247"/>
      <c r="NBD410" s="247"/>
      <c r="NBE410" s="247"/>
      <c r="NBF410" s="247"/>
      <c r="NBG410" s="247"/>
      <c r="NBH410" s="247"/>
      <c r="NBI410" s="247"/>
      <c r="NBJ410" s="247"/>
      <c r="NBK410" s="247"/>
      <c r="NBL410" s="247"/>
      <c r="NBM410" s="247"/>
      <c r="NBN410" s="247"/>
      <c r="NBO410" s="247"/>
      <c r="NBP410" s="247"/>
      <c r="NBQ410" s="247"/>
      <c r="NBR410" s="247"/>
      <c r="NBS410" s="247"/>
      <c r="NBT410" s="247"/>
      <c r="NBU410" s="247"/>
      <c r="NBV410" s="247"/>
      <c r="NBW410" s="247"/>
      <c r="NBX410" s="247"/>
      <c r="NBY410" s="247"/>
      <c r="NBZ410" s="247"/>
      <c r="NCA410" s="247"/>
      <c r="NCB410" s="247"/>
      <c r="NCC410" s="247"/>
      <c r="NCD410" s="247"/>
      <c r="NCE410" s="247"/>
      <c r="NCF410" s="247"/>
      <c r="NCG410" s="247"/>
      <c r="NCH410" s="247"/>
      <c r="NCI410" s="247"/>
      <c r="NCJ410" s="247"/>
      <c r="NCK410" s="247"/>
      <c r="NCL410" s="247"/>
      <c r="NCM410" s="247"/>
      <c r="NCN410" s="247"/>
      <c r="NCO410" s="247"/>
      <c r="NCP410" s="247"/>
      <c r="NCQ410" s="247"/>
      <c r="NCR410" s="247"/>
      <c r="NCS410" s="247"/>
      <c r="NCT410" s="247"/>
      <c r="NCU410" s="247"/>
      <c r="NCV410" s="247"/>
      <c r="NCW410" s="247"/>
      <c r="NCX410" s="247"/>
      <c r="NCY410" s="247"/>
      <c r="NCZ410" s="247"/>
      <c r="NDA410" s="247"/>
      <c r="NDB410" s="247"/>
      <c r="NDC410" s="247"/>
      <c r="NDD410" s="247"/>
      <c r="NDE410" s="247"/>
      <c r="NDF410" s="247"/>
      <c r="NDG410" s="247"/>
      <c r="NDH410" s="247"/>
      <c r="NDI410" s="247"/>
      <c r="NDJ410" s="247"/>
      <c r="NDK410" s="247"/>
      <c r="NDL410" s="247"/>
      <c r="NDM410" s="247"/>
      <c r="NDN410" s="247"/>
      <c r="NDO410" s="247"/>
      <c r="NDP410" s="247"/>
      <c r="NDQ410" s="247"/>
      <c r="NDR410" s="247"/>
      <c r="NDS410" s="247"/>
      <c r="NDT410" s="247"/>
      <c r="NDU410" s="247"/>
      <c r="NDV410" s="247"/>
      <c r="NDW410" s="247"/>
      <c r="NDX410" s="247"/>
      <c r="NDY410" s="247"/>
      <c r="NDZ410" s="247"/>
      <c r="NEA410" s="247"/>
      <c r="NEB410" s="247"/>
      <c r="NEC410" s="247"/>
      <c r="NED410" s="247"/>
      <c r="NEE410" s="247"/>
      <c r="NEF410" s="247"/>
      <c r="NEG410" s="247"/>
      <c r="NEH410" s="247"/>
      <c r="NEI410" s="247"/>
      <c r="NEJ410" s="247"/>
      <c r="NEK410" s="247"/>
      <c r="NEL410" s="247"/>
      <c r="NEM410" s="247"/>
      <c r="NEN410" s="247"/>
      <c r="NEO410" s="247"/>
      <c r="NEP410" s="247"/>
      <c r="NEQ410" s="247"/>
      <c r="NER410" s="247"/>
      <c r="NES410" s="247"/>
      <c r="NET410" s="247"/>
      <c r="NEU410" s="247"/>
      <c r="NEV410" s="247"/>
      <c r="NEW410" s="247"/>
      <c r="NEX410" s="247"/>
      <c r="NEY410" s="247"/>
      <c r="NEZ410" s="247"/>
      <c r="NFA410" s="247"/>
      <c r="NFB410" s="247"/>
      <c r="NFC410" s="247"/>
      <c r="NFD410" s="247"/>
      <c r="NFE410" s="247"/>
      <c r="NFF410" s="247"/>
      <c r="NFG410" s="247"/>
      <c r="NFH410" s="247"/>
      <c r="NFI410" s="247"/>
      <c r="NFJ410" s="247"/>
      <c r="NFK410" s="247"/>
      <c r="NFL410" s="247"/>
      <c r="NFM410" s="247"/>
      <c r="NFN410" s="247"/>
      <c r="NFO410" s="247"/>
      <c r="NFP410" s="247"/>
      <c r="NFQ410" s="247"/>
      <c r="NFR410" s="247"/>
      <c r="NFS410" s="247"/>
      <c r="NFT410" s="247"/>
      <c r="NFU410" s="247"/>
      <c r="NFV410" s="247"/>
      <c r="NFW410" s="247"/>
      <c r="NFX410" s="247"/>
      <c r="NFY410" s="247"/>
      <c r="NFZ410" s="247"/>
      <c r="NGA410" s="247"/>
      <c r="NGB410" s="247"/>
      <c r="NGC410" s="247"/>
      <c r="NGD410" s="247"/>
      <c r="NGE410" s="247"/>
      <c r="NGF410" s="247"/>
      <c r="NGG410" s="247"/>
      <c r="NGH410" s="247"/>
      <c r="NGI410" s="247"/>
      <c r="NGJ410" s="247"/>
      <c r="NGK410" s="247"/>
      <c r="NGL410" s="247"/>
      <c r="NGM410" s="247"/>
      <c r="NGN410" s="247"/>
      <c r="NGO410" s="247"/>
      <c r="NGP410" s="247"/>
      <c r="NGQ410" s="247"/>
      <c r="NGR410" s="247"/>
      <c r="NGS410" s="247"/>
      <c r="NGT410" s="247"/>
      <c r="NGU410" s="247"/>
      <c r="NGV410" s="247"/>
      <c r="NGW410" s="247"/>
      <c r="NGX410" s="247"/>
      <c r="NGY410" s="247"/>
      <c r="NGZ410" s="247"/>
      <c r="NHA410" s="247"/>
      <c r="NHB410" s="247"/>
      <c r="NHC410" s="247"/>
      <c r="NHD410" s="247"/>
      <c r="NHE410" s="247"/>
      <c r="NHF410" s="247"/>
      <c r="NHG410" s="247"/>
      <c r="NHH410" s="247"/>
      <c r="NHI410" s="247"/>
      <c r="NHJ410" s="247"/>
      <c r="NHK410" s="247"/>
      <c r="NHL410" s="247"/>
      <c r="NHM410" s="247"/>
      <c r="NHN410" s="247"/>
      <c r="NHO410" s="247"/>
      <c r="NHP410" s="247"/>
      <c r="NHQ410" s="247"/>
      <c r="NHR410" s="247"/>
      <c r="NHS410" s="247"/>
      <c r="NHT410" s="247"/>
      <c r="NHU410" s="247"/>
      <c r="NHV410" s="247"/>
      <c r="NHW410" s="247"/>
      <c r="NHX410" s="247"/>
      <c r="NHY410" s="247"/>
      <c r="NHZ410" s="247"/>
      <c r="NIA410" s="247"/>
      <c r="NIB410" s="247"/>
      <c r="NIC410" s="247"/>
      <c r="NID410" s="247"/>
      <c r="NIE410" s="247"/>
      <c r="NIF410" s="247"/>
      <c r="NIG410" s="247"/>
      <c r="NIH410" s="247"/>
      <c r="NII410" s="247"/>
      <c r="NIJ410" s="247"/>
      <c r="NIK410" s="247"/>
      <c r="NIL410" s="247"/>
      <c r="NIM410" s="247"/>
      <c r="NIN410" s="247"/>
      <c r="NIO410" s="247"/>
      <c r="NIP410" s="247"/>
      <c r="NIQ410" s="247"/>
      <c r="NIR410" s="247"/>
      <c r="NIS410" s="247"/>
      <c r="NIT410" s="247"/>
      <c r="NIU410" s="247"/>
      <c r="NIV410" s="247"/>
      <c r="NIW410" s="247"/>
      <c r="NIX410" s="247"/>
      <c r="NIY410" s="247"/>
      <c r="NIZ410" s="247"/>
      <c r="NJA410" s="247"/>
      <c r="NJB410" s="247"/>
      <c r="NJC410" s="247"/>
      <c r="NJD410" s="247"/>
      <c r="NJE410" s="247"/>
      <c r="NJF410" s="247"/>
      <c r="NJG410" s="247"/>
      <c r="NJH410" s="247"/>
      <c r="NJI410" s="247"/>
      <c r="NJJ410" s="247"/>
      <c r="NJK410" s="247"/>
      <c r="NJL410" s="247"/>
      <c r="NJM410" s="247"/>
      <c r="NJN410" s="247"/>
      <c r="NJO410" s="247"/>
      <c r="NJP410" s="247"/>
      <c r="NJQ410" s="247"/>
      <c r="NJR410" s="247"/>
      <c r="NJS410" s="247"/>
      <c r="NJT410" s="247"/>
      <c r="NJU410" s="247"/>
      <c r="NJV410" s="247"/>
      <c r="NJW410" s="247"/>
      <c r="NJX410" s="247"/>
      <c r="NJY410" s="247"/>
      <c r="NJZ410" s="247"/>
      <c r="NKA410" s="247"/>
      <c r="NKB410" s="247"/>
      <c r="NKC410" s="247"/>
      <c r="NKD410" s="247"/>
      <c r="NKE410" s="247"/>
      <c r="NKF410" s="247"/>
      <c r="NKG410" s="247"/>
      <c r="NKH410" s="247"/>
      <c r="NKI410" s="247"/>
      <c r="NKJ410" s="247"/>
      <c r="NKK410" s="247"/>
      <c r="NKL410" s="247"/>
      <c r="NKM410" s="247"/>
      <c r="NKN410" s="247"/>
      <c r="NKO410" s="247"/>
      <c r="NKP410" s="247"/>
      <c r="NKQ410" s="247"/>
      <c r="NKR410" s="247"/>
      <c r="NKS410" s="247"/>
      <c r="NKT410" s="247"/>
      <c r="NKU410" s="247"/>
      <c r="NKV410" s="247"/>
      <c r="NKW410" s="247"/>
      <c r="NKX410" s="247"/>
      <c r="NKY410" s="247"/>
      <c r="NKZ410" s="247"/>
      <c r="NLA410" s="247"/>
      <c r="NLB410" s="247"/>
      <c r="NLC410" s="247"/>
      <c r="NLD410" s="247"/>
      <c r="NLE410" s="247"/>
      <c r="NLF410" s="247"/>
      <c r="NLG410" s="247"/>
      <c r="NLH410" s="247"/>
      <c r="NLI410" s="247"/>
      <c r="NLJ410" s="247"/>
      <c r="NLK410" s="247"/>
      <c r="NLL410" s="247"/>
      <c r="NLM410" s="247"/>
      <c r="NLN410" s="247"/>
      <c r="NLO410" s="247"/>
      <c r="NLP410" s="247"/>
      <c r="NLQ410" s="247"/>
      <c r="NLR410" s="247"/>
      <c r="NLS410" s="247"/>
      <c r="NLT410" s="247"/>
      <c r="NLU410" s="247"/>
      <c r="NLV410" s="247"/>
      <c r="NLW410" s="247"/>
      <c r="NLX410" s="247"/>
      <c r="NLY410" s="247"/>
      <c r="NLZ410" s="247"/>
      <c r="NMA410" s="247"/>
      <c r="NMB410" s="247"/>
      <c r="NMC410" s="247"/>
      <c r="NMD410" s="247"/>
      <c r="NME410" s="247"/>
      <c r="NMF410" s="247"/>
      <c r="NMG410" s="247"/>
      <c r="NMH410" s="247"/>
      <c r="NMI410" s="247"/>
      <c r="NMJ410" s="247"/>
      <c r="NMK410" s="247"/>
      <c r="NML410" s="247"/>
      <c r="NMM410" s="247"/>
      <c r="NMN410" s="247"/>
      <c r="NMO410" s="247"/>
      <c r="NMP410" s="247"/>
      <c r="NMQ410" s="247"/>
      <c r="NMR410" s="247"/>
      <c r="NMS410" s="247"/>
      <c r="NMT410" s="247"/>
      <c r="NMU410" s="247"/>
      <c r="NMV410" s="247"/>
      <c r="NMW410" s="247"/>
      <c r="NMX410" s="247"/>
      <c r="NMY410" s="247"/>
      <c r="NMZ410" s="247"/>
      <c r="NNA410" s="247"/>
      <c r="NNB410" s="247"/>
      <c r="NNC410" s="247"/>
      <c r="NND410" s="247"/>
      <c r="NNE410" s="247"/>
      <c r="NNF410" s="247"/>
      <c r="NNG410" s="247"/>
      <c r="NNH410" s="247"/>
      <c r="NNI410" s="247"/>
      <c r="NNJ410" s="247"/>
      <c r="NNK410" s="247"/>
      <c r="NNL410" s="247"/>
      <c r="NNM410" s="247"/>
      <c r="NNN410" s="247"/>
      <c r="NNO410" s="247"/>
      <c r="NNP410" s="247"/>
      <c r="NNQ410" s="247"/>
      <c r="NNR410" s="247"/>
      <c r="NNS410" s="247"/>
      <c r="NNT410" s="247"/>
      <c r="NNU410" s="247"/>
      <c r="NNV410" s="247"/>
      <c r="NNW410" s="247"/>
      <c r="NNX410" s="247"/>
      <c r="NNY410" s="247"/>
      <c r="NNZ410" s="247"/>
      <c r="NOA410" s="247"/>
      <c r="NOB410" s="247"/>
      <c r="NOC410" s="247"/>
      <c r="NOD410" s="247"/>
      <c r="NOE410" s="247"/>
      <c r="NOF410" s="247"/>
      <c r="NOG410" s="247"/>
      <c r="NOH410" s="247"/>
      <c r="NOI410" s="247"/>
      <c r="NOJ410" s="247"/>
      <c r="NOK410" s="247"/>
      <c r="NOL410" s="247"/>
      <c r="NOM410" s="247"/>
      <c r="NON410" s="247"/>
      <c r="NOO410" s="247"/>
      <c r="NOP410" s="247"/>
      <c r="NOQ410" s="247"/>
      <c r="NOR410" s="247"/>
      <c r="NOS410" s="247"/>
      <c r="NOT410" s="247"/>
      <c r="NOU410" s="247"/>
      <c r="NOV410" s="247"/>
      <c r="NOW410" s="247"/>
      <c r="NOX410" s="247"/>
      <c r="NOY410" s="247"/>
      <c r="NOZ410" s="247"/>
      <c r="NPA410" s="247"/>
      <c r="NPB410" s="247"/>
      <c r="NPC410" s="247"/>
      <c r="NPD410" s="247"/>
      <c r="NPE410" s="247"/>
      <c r="NPF410" s="247"/>
      <c r="NPG410" s="247"/>
      <c r="NPH410" s="247"/>
      <c r="NPI410" s="247"/>
      <c r="NPJ410" s="247"/>
      <c r="NPK410" s="247"/>
      <c r="NPL410" s="247"/>
      <c r="NPM410" s="247"/>
      <c r="NPN410" s="247"/>
      <c r="NPO410" s="247"/>
      <c r="NPP410" s="247"/>
      <c r="NPQ410" s="247"/>
      <c r="NPR410" s="247"/>
      <c r="NPS410" s="247"/>
      <c r="NPT410" s="247"/>
      <c r="NPU410" s="247"/>
      <c r="NPV410" s="247"/>
      <c r="NPW410" s="247"/>
      <c r="NPX410" s="247"/>
      <c r="NPY410" s="247"/>
      <c r="NPZ410" s="247"/>
      <c r="NQA410" s="247"/>
      <c r="NQB410" s="247"/>
      <c r="NQC410" s="247"/>
      <c r="NQD410" s="247"/>
      <c r="NQE410" s="247"/>
      <c r="NQF410" s="247"/>
      <c r="NQG410" s="247"/>
      <c r="NQH410" s="247"/>
      <c r="NQI410" s="247"/>
      <c r="NQJ410" s="247"/>
      <c r="NQK410" s="247"/>
      <c r="NQL410" s="247"/>
      <c r="NQM410" s="247"/>
      <c r="NQN410" s="247"/>
      <c r="NQO410" s="247"/>
      <c r="NQP410" s="247"/>
      <c r="NQQ410" s="247"/>
      <c r="NQR410" s="247"/>
      <c r="NQS410" s="247"/>
      <c r="NQT410" s="247"/>
      <c r="NQU410" s="247"/>
      <c r="NQV410" s="247"/>
      <c r="NQW410" s="247"/>
      <c r="NQX410" s="247"/>
      <c r="NQY410" s="247"/>
      <c r="NQZ410" s="247"/>
      <c r="NRA410" s="247"/>
      <c r="NRB410" s="247"/>
      <c r="NRC410" s="247"/>
      <c r="NRD410" s="247"/>
      <c r="NRE410" s="247"/>
      <c r="NRF410" s="247"/>
      <c r="NRG410" s="247"/>
      <c r="NRH410" s="247"/>
      <c r="NRI410" s="247"/>
      <c r="NRJ410" s="247"/>
      <c r="NRK410" s="247"/>
      <c r="NRL410" s="247"/>
      <c r="NRM410" s="247"/>
      <c r="NRN410" s="247"/>
      <c r="NRO410" s="247"/>
      <c r="NRP410" s="247"/>
      <c r="NRQ410" s="247"/>
      <c r="NRR410" s="247"/>
      <c r="NRS410" s="247"/>
      <c r="NRT410" s="247"/>
      <c r="NRU410" s="247"/>
      <c r="NRV410" s="247"/>
      <c r="NRW410" s="247"/>
      <c r="NRX410" s="247"/>
      <c r="NRY410" s="247"/>
      <c r="NRZ410" s="247"/>
      <c r="NSA410" s="247"/>
      <c r="NSB410" s="247"/>
      <c r="NSC410" s="247"/>
      <c r="NSD410" s="247"/>
      <c r="NSE410" s="247"/>
      <c r="NSF410" s="247"/>
      <c r="NSG410" s="247"/>
      <c r="NSH410" s="247"/>
      <c r="NSI410" s="247"/>
      <c r="NSJ410" s="247"/>
      <c r="NSK410" s="247"/>
      <c r="NSL410" s="247"/>
      <c r="NSM410" s="247"/>
      <c r="NSN410" s="247"/>
      <c r="NSO410" s="247"/>
      <c r="NSP410" s="247"/>
      <c r="NSQ410" s="247"/>
      <c r="NSR410" s="247"/>
      <c r="NSS410" s="247"/>
      <c r="NST410" s="247"/>
      <c r="NSU410" s="247"/>
      <c r="NSV410" s="247"/>
      <c r="NSW410" s="247"/>
      <c r="NSX410" s="247"/>
      <c r="NSY410" s="247"/>
      <c r="NSZ410" s="247"/>
      <c r="NTA410" s="247"/>
      <c r="NTB410" s="247"/>
      <c r="NTC410" s="247"/>
      <c r="NTD410" s="247"/>
      <c r="NTE410" s="247"/>
      <c r="NTF410" s="247"/>
      <c r="NTG410" s="247"/>
      <c r="NTH410" s="247"/>
      <c r="NTI410" s="247"/>
      <c r="NTJ410" s="247"/>
      <c r="NTK410" s="247"/>
      <c r="NTL410" s="247"/>
      <c r="NTM410" s="247"/>
      <c r="NTN410" s="247"/>
      <c r="NTO410" s="247"/>
      <c r="NTP410" s="247"/>
      <c r="NTQ410" s="247"/>
      <c r="NTR410" s="247"/>
      <c r="NTS410" s="247"/>
      <c r="NTT410" s="247"/>
      <c r="NTU410" s="247"/>
      <c r="NTV410" s="247"/>
      <c r="NTW410" s="247"/>
      <c r="NTX410" s="247"/>
      <c r="NTY410" s="247"/>
      <c r="NTZ410" s="247"/>
      <c r="NUA410" s="247"/>
      <c r="NUB410" s="247"/>
      <c r="NUC410" s="247"/>
      <c r="NUD410" s="247"/>
      <c r="NUE410" s="247"/>
      <c r="NUF410" s="247"/>
      <c r="NUG410" s="247"/>
      <c r="NUH410" s="247"/>
      <c r="NUI410" s="247"/>
      <c r="NUJ410" s="247"/>
      <c r="NUK410" s="247"/>
      <c r="NUL410" s="247"/>
      <c r="NUM410" s="247"/>
      <c r="NUN410" s="247"/>
      <c r="NUO410" s="247"/>
      <c r="NUP410" s="247"/>
      <c r="NUQ410" s="247"/>
      <c r="NUR410" s="247"/>
      <c r="NUS410" s="247"/>
      <c r="NUT410" s="247"/>
      <c r="NUU410" s="247"/>
      <c r="NUV410" s="247"/>
      <c r="NUW410" s="247"/>
      <c r="NUX410" s="247"/>
      <c r="NUY410" s="247"/>
      <c r="NUZ410" s="247"/>
      <c r="NVA410" s="247"/>
      <c r="NVB410" s="247"/>
      <c r="NVC410" s="247"/>
      <c r="NVD410" s="247"/>
      <c r="NVE410" s="247"/>
      <c r="NVF410" s="247"/>
      <c r="NVG410" s="247"/>
      <c r="NVH410" s="247"/>
      <c r="NVI410" s="247"/>
      <c r="NVJ410" s="247"/>
      <c r="NVK410" s="247"/>
      <c r="NVL410" s="247"/>
      <c r="NVM410" s="247"/>
      <c r="NVN410" s="247"/>
      <c r="NVO410" s="247"/>
      <c r="NVP410" s="247"/>
      <c r="NVQ410" s="247"/>
      <c r="NVR410" s="247"/>
      <c r="NVS410" s="247"/>
      <c r="NVT410" s="247"/>
      <c r="NVU410" s="247"/>
      <c r="NVV410" s="247"/>
      <c r="NVW410" s="247"/>
      <c r="NVX410" s="247"/>
      <c r="NVY410" s="247"/>
      <c r="NVZ410" s="247"/>
      <c r="NWA410" s="247"/>
      <c r="NWB410" s="247"/>
      <c r="NWC410" s="247"/>
      <c r="NWD410" s="247"/>
      <c r="NWE410" s="247"/>
      <c r="NWF410" s="247"/>
      <c r="NWG410" s="247"/>
      <c r="NWH410" s="247"/>
      <c r="NWI410" s="247"/>
      <c r="NWJ410" s="247"/>
      <c r="NWK410" s="247"/>
      <c r="NWL410" s="247"/>
      <c r="NWM410" s="247"/>
      <c r="NWN410" s="247"/>
      <c r="NWO410" s="247"/>
      <c r="NWP410" s="247"/>
      <c r="NWQ410" s="247"/>
      <c r="NWR410" s="247"/>
      <c r="NWS410" s="247"/>
      <c r="NWT410" s="247"/>
      <c r="NWU410" s="247"/>
      <c r="NWV410" s="247"/>
      <c r="NWW410" s="247"/>
      <c r="NWX410" s="247"/>
      <c r="NWY410" s="247"/>
      <c r="NWZ410" s="247"/>
      <c r="NXA410" s="247"/>
      <c r="NXB410" s="247"/>
      <c r="NXC410" s="247"/>
      <c r="NXD410" s="247"/>
      <c r="NXE410" s="247"/>
      <c r="NXF410" s="247"/>
      <c r="NXG410" s="247"/>
      <c r="NXH410" s="247"/>
      <c r="NXI410" s="247"/>
      <c r="NXJ410" s="247"/>
      <c r="NXK410" s="247"/>
      <c r="NXL410" s="247"/>
      <c r="NXM410" s="247"/>
      <c r="NXN410" s="247"/>
      <c r="NXO410" s="247"/>
      <c r="NXP410" s="247"/>
      <c r="NXQ410" s="247"/>
      <c r="NXR410" s="247"/>
      <c r="NXS410" s="247"/>
      <c r="NXT410" s="247"/>
      <c r="NXU410" s="247"/>
      <c r="NXV410" s="247"/>
      <c r="NXW410" s="247"/>
      <c r="NXX410" s="247"/>
      <c r="NXY410" s="247"/>
      <c r="NXZ410" s="247"/>
      <c r="NYA410" s="247"/>
      <c r="NYB410" s="247"/>
      <c r="NYC410" s="247"/>
      <c r="NYD410" s="247"/>
      <c r="NYE410" s="247"/>
      <c r="NYF410" s="247"/>
      <c r="NYG410" s="247"/>
      <c r="NYH410" s="247"/>
      <c r="NYI410" s="247"/>
      <c r="NYJ410" s="247"/>
      <c r="NYK410" s="247"/>
      <c r="NYL410" s="247"/>
      <c r="NYM410" s="247"/>
      <c r="NYN410" s="247"/>
      <c r="NYO410" s="247"/>
      <c r="NYP410" s="247"/>
      <c r="NYQ410" s="247"/>
      <c r="NYR410" s="247"/>
      <c r="NYS410" s="247"/>
      <c r="NYT410" s="247"/>
      <c r="NYU410" s="247"/>
      <c r="NYV410" s="247"/>
      <c r="NYW410" s="247"/>
      <c r="NYX410" s="247"/>
      <c r="NYY410" s="247"/>
      <c r="NYZ410" s="247"/>
      <c r="NZA410" s="247"/>
      <c r="NZB410" s="247"/>
      <c r="NZC410" s="247"/>
      <c r="NZD410" s="247"/>
      <c r="NZE410" s="247"/>
      <c r="NZF410" s="247"/>
      <c r="NZG410" s="247"/>
      <c r="NZH410" s="247"/>
      <c r="NZI410" s="247"/>
      <c r="NZJ410" s="247"/>
      <c r="NZK410" s="247"/>
      <c r="NZL410" s="247"/>
      <c r="NZM410" s="247"/>
      <c r="NZN410" s="247"/>
      <c r="NZO410" s="247"/>
      <c r="NZP410" s="247"/>
      <c r="NZQ410" s="247"/>
      <c r="NZR410" s="247"/>
      <c r="NZS410" s="247"/>
      <c r="NZT410" s="247"/>
      <c r="NZU410" s="247"/>
      <c r="NZV410" s="247"/>
      <c r="NZW410" s="247"/>
      <c r="NZX410" s="247"/>
      <c r="NZY410" s="247"/>
      <c r="NZZ410" s="247"/>
      <c r="OAA410" s="247"/>
      <c r="OAB410" s="247"/>
      <c r="OAC410" s="247"/>
      <c r="OAD410" s="247"/>
      <c r="OAE410" s="247"/>
      <c r="OAF410" s="247"/>
      <c r="OAG410" s="247"/>
      <c r="OAH410" s="247"/>
      <c r="OAI410" s="247"/>
      <c r="OAJ410" s="247"/>
      <c r="OAK410" s="247"/>
      <c r="OAL410" s="247"/>
      <c r="OAM410" s="247"/>
      <c r="OAN410" s="247"/>
      <c r="OAO410" s="247"/>
      <c r="OAP410" s="247"/>
      <c r="OAQ410" s="247"/>
      <c r="OAR410" s="247"/>
      <c r="OAS410" s="247"/>
      <c r="OAT410" s="247"/>
      <c r="OAU410" s="247"/>
      <c r="OAV410" s="247"/>
      <c r="OAW410" s="247"/>
      <c r="OAX410" s="247"/>
      <c r="OAY410" s="247"/>
      <c r="OAZ410" s="247"/>
      <c r="OBA410" s="247"/>
      <c r="OBB410" s="247"/>
      <c r="OBC410" s="247"/>
      <c r="OBD410" s="247"/>
      <c r="OBE410" s="247"/>
      <c r="OBF410" s="247"/>
      <c r="OBG410" s="247"/>
      <c r="OBH410" s="247"/>
      <c r="OBI410" s="247"/>
      <c r="OBJ410" s="247"/>
      <c r="OBK410" s="247"/>
      <c r="OBL410" s="247"/>
      <c r="OBM410" s="247"/>
      <c r="OBN410" s="247"/>
      <c r="OBO410" s="247"/>
      <c r="OBP410" s="247"/>
      <c r="OBQ410" s="247"/>
      <c r="OBR410" s="247"/>
      <c r="OBS410" s="247"/>
      <c r="OBT410" s="247"/>
      <c r="OBU410" s="247"/>
      <c r="OBV410" s="247"/>
      <c r="OBW410" s="247"/>
      <c r="OBX410" s="247"/>
      <c r="OBY410" s="247"/>
      <c r="OBZ410" s="247"/>
      <c r="OCA410" s="247"/>
      <c r="OCB410" s="247"/>
      <c r="OCC410" s="247"/>
      <c r="OCD410" s="247"/>
      <c r="OCE410" s="247"/>
      <c r="OCF410" s="247"/>
      <c r="OCG410" s="247"/>
      <c r="OCH410" s="247"/>
      <c r="OCI410" s="247"/>
      <c r="OCJ410" s="247"/>
      <c r="OCK410" s="247"/>
      <c r="OCL410" s="247"/>
      <c r="OCM410" s="247"/>
      <c r="OCN410" s="247"/>
      <c r="OCO410" s="247"/>
      <c r="OCP410" s="247"/>
      <c r="OCQ410" s="247"/>
      <c r="OCR410" s="247"/>
      <c r="OCS410" s="247"/>
      <c r="OCT410" s="247"/>
      <c r="OCU410" s="247"/>
      <c r="OCV410" s="247"/>
      <c r="OCW410" s="247"/>
      <c r="OCX410" s="247"/>
      <c r="OCY410" s="247"/>
      <c r="OCZ410" s="247"/>
      <c r="ODA410" s="247"/>
      <c r="ODB410" s="247"/>
      <c r="ODC410" s="247"/>
      <c r="ODD410" s="247"/>
      <c r="ODE410" s="247"/>
      <c r="ODF410" s="247"/>
      <c r="ODG410" s="247"/>
      <c r="ODH410" s="247"/>
      <c r="ODI410" s="247"/>
      <c r="ODJ410" s="247"/>
      <c r="ODK410" s="247"/>
      <c r="ODL410" s="247"/>
      <c r="ODM410" s="247"/>
      <c r="ODN410" s="247"/>
      <c r="ODO410" s="247"/>
      <c r="ODP410" s="247"/>
      <c r="ODQ410" s="247"/>
      <c r="ODR410" s="247"/>
      <c r="ODS410" s="247"/>
      <c r="ODT410" s="247"/>
      <c r="ODU410" s="247"/>
      <c r="ODV410" s="247"/>
      <c r="ODW410" s="247"/>
      <c r="ODX410" s="247"/>
      <c r="ODY410" s="247"/>
      <c r="ODZ410" s="247"/>
      <c r="OEA410" s="247"/>
      <c r="OEB410" s="247"/>
      <c r="OEC410" s="247"/>
      <c r="OED410" s="247"/>
      <c r="OEE410" s="247"/>
      <c r="OEF410" s="247"/>
      <c r="OEG410" s="247"/>
      <c r="OEH410" s="247"/>
      <c r="OEI410" s="247"/>
      <c r="OEJ410" s="247"/>
      <c r="OEK410" s="247"/>
      <c r="OEL410" s="247"/>
      <c r="OEM410" s="247"/>
      <c r="OEN410" s="247"/>
      <c r="OEO410" s="247"/>
      <c r="OEP410" s="247"/>
      <c r="OEQ410" s="247"/>
      <c r="OER410" s="247"/>
      <c r="OES410" s="247"/>
      <c r="OET410" s="247"/>
      <c r="OEU410" s="247"/>
      <c r="OEV410" s="247"/>
      <c r="OEW410" s="247"/>
      <c r="OEX410" s="247"/>
      <c r="OEY410" s="247"/>
      <c r="OEZ410" s="247"/>
      <c r="OFA410" s="247"/>
      <c r="OFB410" s="247"/>
      <c r="OFC410" s="247"/>
      <c r="OFD410" s="247"/>
      <c r="OFE410" s="247"/>
      <c r="OFF410" s="247"/>
      <c r="OFG410" s="247"/>
      <c r="OFH410" s="247"/>
      <c r="OFI410" s="247"/>
      <c r="OFJ410" s="247"/>
      <c r="OFK410" s="247"/>
      <c r="OFL410" s="247"/>
      <c r="OFM410" s="247"/>
      <c r="OFN410" s="247"/>
      <c r="OFO410" s="247"/>
      <c r="OFP410" s="247"/>
      <c r="OFQ410" s="247"/>
      <c r="OFR410" s="247"/>
      <c r="OFS410" s="247"/>
      <c r="OFT410" s="247"/>
      <c r="OFU410" s="247"/>
      <c r="OFV410" s="247"/>
      <c r="OFW410" s="247"/>
      <c r="OFX410" s="247"/>
      <c r="OFY410" s="247"/>
      <c r="OFZ410" s="247"/>
      <c r="OGA410" s="247"/>
      <c r="OGB410" s="247"/>
      <c r="OGC410" s="247"/>
      <c r="OGD410" s="247"/>
      <c r="OGE410" s="247"/>
      <c r="OGF410" s="247"/>
      <c r="OGG410" s="247"/>
      <c r="OGH410" s="247"/>
      <c r="OGI410" s="247"/>
      <c r="OGJ410" s="247"/>
      <c r="OGK410" s="247"/>
      <c r="OGL410" s="247"/>
      <c r="OGM410" s="247"/>
      <c r="OGN410" s="247"/>
      <c r="OGO410" s="247"/>
      <c r="OGP410" s="247"/>
      <c r="OGQ410" s="247"/>
      <c r="OGR410" s="247"/>
      <c r="OGS410" s="247"/>
      <c r="OGT410" s="247"/>
      <c r="OGU410" s="247"/>
      <c r="OGV410" s="247"/>
      <c r="OGW410" s="247"/>
      <c r="OGX410" s="247"/>
      <c r="OGY410" s="247"/>
      <c r="OGZ410" s="247"/>
      <c r="OHA410" s="247"/>
      <c r="OHB410" s="247"/>
      <c r="OHC410" s="247"/>
      <c r="OHD410" s="247"/>
      <c r="OHE410" s="247"/>
      <c r="OHF410" s="247"/>
      <c r="OHG410" s="247"/>
      <c r="OHH410" s="247"/>
      <c r="OHI410" s="247"/>
      <c r="OHJ410" s="247"/>
      <c r="OHK410" s="247"/>
      <c r="OHL410" s="247"/>
      <c r="OHM410" s="247"/>
      <c r="OHN410" s="247"/>
      <c r="OHO410" s="247"/>
      <c r="OHP410" s="247"/>
      <c r="OHQ410" s="247"/>
      <c r="OHR410" s="247"/>
      <c r="OHS410" s="247"/>
      <c r="OHT410" s="247"/>
      <c r="OHU410" s="247"/>
      <c r="OHV410" s="247"/>
      <c r="OHW410" s="247"/>
      <c r="OHX410" s="247"/>
      <c r="OHY410" s="247"/>
      <c r="OHZ410" s="247"/>
      <c r="OIA410" s="247"/>
      <c r="OIB410" s="247"/>
      <c r="OIC410" s="247"/>
      <c r="OID410" s="247"/>
      <c r="OIE410" s="247"/>
      <c r="OIF410" s="247"/>
      <c r="OIG410" s="247"/>
      <c r="OIH410" s="247"/>
      <c r="OII410" s="247"/>
      <c r="OIJ410" s="247"/>
      <c r="OIK410" s="247"/>
      <c r="OIL410" s="247"/>
      <c r="OIM410" s="247"/>
      <c r="OIN410" s="247"/>
      <c r="OIO410" s="247"/>
      <c r="OIP410" s="247"/>
      <c r="OIQ410" s="247"/>
      <c r="OIR410" s="247"/>
      <c r="OIS410" s="247"/>
      <c r="OIT410" s="247"/>
      <c r="OIU410" s="247"/>
      <c r="OIV410" s="247"/>
      <c r="OIW410" s="247"/>
      <c r="OIX410" s="247"/>
      <c r="OIY410" s="247"/>
      <c r="OIZ410" s="247"/>
      <c r="OJA410" s="247"/>
      <c r="OJB410" s="247"/>
      <c r="OJC410" s="247"/>
      <c r="OJD410" s="247"/>
      <c r="OJE410" s="247"/>
      <c r="OJF410" s="247"/>
      <c r="OJG410" s="247"/>
      <c r="OJH410" s="247"/>
      <c r="OJI410" s="247"/>
      <c r="OJJ410" s="247"/>
      <c r="OJK410" s="247"/>
      <c r="OJL410" s="247"/>
      <c r="OJM410" s="247"/>
      <c r="OJN410" s="247"/>
      <c r="OJO410" s="247"/>
      <c r="OJP410" s="247"/>
      <c r="OJQ410" s="247"/>
      <c r="OJR410" s="247"/>
      <c r="OJS410" s="247"/>
      <c r="OJT410" s="247"/>
      <c r="OJU410" s="247"/>
      <c r="OJV410" s="247"/>
      <c r="OJW410" s="247"/>
      <c r="OJX410" s="247"/>
      <c r="OJY410" s="247"/>
      <c r="OJZ410" s="247"/>
      <c r="OKA410" s="247"/>
      <c r="OKB410" s="247"/>
      <c r="OKC410" s="247"/>
      <c r="OKD410" s="247"/>
      <c r="OKE410" s="247"/>
      <c r="OKF410" s="247"/>
      <c r="OKG410" s="247"/>
      <c r="OKH410" s="247"/>
      <c r="OKI410" s="247"/>
      <c r="OKJ410" s="247"/>
      <c r="OKK410" s="247"/>
      <c r="OKL410" s="247"/>
      <c r="OKM410" s="247"/>
      <c r="OKN410" s="247"/>
      <c r="OKO410" s="247"/>
      <c r="OKP410" s="247"/>
      <c r="OKQ410" s="247"/>
      <c r="OKR410" s="247"/>
      <c r="OKS410" s="247"/>
      <c r="OKT410" s="247"/>
      <c r="OKU410" s="247"/>
      <c r="OKV410" s="247"/>
      <c r="OKW410" s="247"/>
      <c r="OKX410" s="247"/>
      <c r="OKY410" s="247"/>
      <c r="OKZ410" s="247"/>
      <c r="OLA410" s="247"/>
      <c r="OLB410" s="247"/>
      <c r="OLC410" s="247"/>
      <c r="OLD410" s="247"/>
      <c r="OLE410" s="247"/>
      <c r="OLF410" s="247"/>
      <c r="OLG410" s="247"/>
      <c r="OLH410" s="247"/>
      <c r="OLI410" s="247"/>
      <c r="OLJ410" s="247"/>
      <c r="OLK410" s="247"/>
      <c r="OLL410" s="247"/>
      <c r="OLM410" s="247"/>
      <c r="OLN410" s="247"/>
      <c r="OLO410" s="247"/>
      <c r="OLP410" s="247"/>
      <c r="OLQ410" s="247"/>
      <c r="OLR410" s="247"/>
      <c r="OLS410" s="247"/>
      <c r="OLT410" s="247"/>
      <c r="OLU410" s="247"/>
      <c r="OLV410" s="247"/>
      <c r="OLW410" s="247"/>
      <c r="OLX410" s="247"/>
      <c r="OLY410" s="247"/>
      <c r="OLZ410" s="247"/>
      <c r="OMA410" s="247"/>
      <c r="OMB410" s="247"/>
      <c r="OMC410" s="247"/>
      <c r="OMD410" s="247"/>
      <c r="OME410" s="247"/>
      <c r="OMF410" s="247"/>
      <c r="OMG410" s="247"/>
      <c r="OMH410" s="247"/>
      <c r="OMI410" s="247"/>
      <c r="OMJ410" s="247"/>
      <c r="OMK410" s="247"/>
      <c r="OML410" s="247"/>
      <c r="OMM410" s="247"/>
      <c r="OMN410" s="247"/>
      <c r="OMO410" s="247"/>
      <c r="OMP410" s="247"/>
      <c r="OMQ410" s="247"/>
      <c r="OMR410" s="247"/>
      <c r="OMS410" s="247"/>
      <c r="OMT410" s="247"/>
      <c r="OMU410" s="247"/>
      <c r="OMV410" s="247"/>
      <c r="OMW410" s="247"/>
      <c r="OMX410" s="247"/>
      <c r="OMY410" s="247"/>
      <c r="OMZ410" s="247"/>
      <c r="ONA410" s="247"/>
      <c r="ONB410" s="247"/>
      <c r="ONC410" s="247"/>
      <c r="OND410" s="247"/>
      <c r="ONE410" s="247"/>
      <c r="ONF410" s="247"/>
      <c r="ONG410" s="247"/>
      <c r="ONH410" s="247"/>
      <c r="ONI410" s="247"/>
      <c r="ONJ410" s="247"/>
      <c r="ONK410" s="247"/>
      <c r="ONL410" s="247"/>
      <c r="ONM410" s="247"/>
      <c r="ONN410" s="247"/>
      <c r="ONO410" s="247"/>
      <c r="ONP410" s="247"/>
      <c r="ONQ410" s="247"/>
      <c r="ONR410" s="247"/>
      <c r="ONS410" s="247"/>
      <c r="ONT410" s="247"/>
      <c r="ONU410" s="247"/>
      <c r="ONV410" s="247"/>
      <c r="ONW410" s="247"/>
      <c r="ONX410" s="247"/>
      <c r="ONY410" s="247"/>
      <c r="ONZ410" s="247"/>
      <c r="OOA410" s="247"/>
      <c r="OOB410" s="247"/>
      <c r="OOC410" s="247"/>
      <c r="OOD410" s="247"/>
      <c r="OOE410" s="247"/>
      <c r="OOF410" s="247"/>
      <c r="OOG410" s="247"/>
      <c r="OOH410" s="247"/>
      <c r="OOI410" s="247"/>
      <c r="OOJ410" s="247"/>
      <c r="OOK410" s="247"/>
      <c r="OOL410" s="247"/>
      <c r="OOM410" s="247"/>
      <c r="OON410" s="247"/>
      <c r="OOO410" s="247"/>
      <c r="OOP410" s="247"/>
      <c r="OOQ410" s="247"/>
      <c r="OOR410" s="247"/>
      <c r="OOS410" s="247"/>
      <c r="OOT410" s="247"/>
      <c r="OOU410" s="247"/>
      <c r="OOV410" s="247"/>
      <c r="OOW410" s="247"/>
      <c r="OOX410" s="247"/>
      <c r="OOY410" s="247"/>
      <c r="OOZ410" s="247"/>
      <c r="OPA410" s="247"/>
      <c r="OPB410" s="247"/>
      <c r="OPC410" s="247"/>
      <c r="OPD410" s="247"/>
      <c r="OPE410" s="247"/>
      <c r="OPF410" s="247"/>
      <c r="OPG410" s="247"/>
      <c r="OPH410" s="247"/>
      <c r="OPI410" s="247"/>
      <c r="OPJ410" s="247"/>
      <c r="OPK410" s="247"/>
      <c r="OPL410" s="247"/>
      <c r="OPM410" s="247"/>
      <c r="OPN410" s="247"/>
      <c r="OPO410" s="247"/>
      <c r="OPP410" s="247"/>
      <c r="OPQ410" s="247"/>
      <c r="OPR410" s="247"/>
      <c r="OPS410" s="247"/>
      <c r="OPT410" s="247"/>
      <c r="OPU410" s="247"/>
      <c r="OPV410" s="247"/>
      <c r="OPW410" s="247"/>
      <c r="OPX410" s="247"/>
      <c r="OPY410" s="247"/>
      <c r="OPZ410" s="247"/>
      <c r="OQA410" s="247"/>
      <c r="OQB410" s="247"/>
      <c r="OQC410" s="247"/>
      <c r="OQD410" s="247"/>
      <c r="OQE410" s="247"/>
      <c r="OQF410" s="247"/>
      <c r="OQG410" s="247"/>
      <c r="OQH410" s="247"/>
      <c r="OQI410" s="247"/>
      <c r="OQJ410" s="247"/>
      <c r="OQK410" s="247"/>
      <c r="OQL410" s="247"/>
      <c r="OQM410" s="247"/>
      <c r="OQN410" s="247"/>
      <c r="OQO410" s="247"/>
      <c r="OQP410" s="247"/>
      <c r="OQQ410" s="247"/>
      <c r="OQR410" s="247"/>
      <c r="OQS410" s="247"/>
      <c r="OQT410" s="247"/>
      <c r="OQU410" s="247"/>
      <c r="OQV410" s="247"/>
      <c r="OQW410" s="247"/>
      <c r="OQX410" s="247"/>
      <c r="OQY410" s="247"/>
      <c r="OQZ410" s="247"/>
      <c r="ORA410" s="247"/>
      <c r="ORB410" s="247"/>
      <c r="ORC410" s="247"/>
      <c r="ORD410" s="247"/>
      <c r="ORE410" s="247"/>
      <c r="ORF410" s="247"/>
      <c r="ORG410" s="247"/>
      <c r="ORH410" s="247"/>
      <c r="ORI410" s="247"/>
      <c r="ORJ410" s="247"/>
      <c r="ORK410" s="247"/>
      <c r="ORL410" s="247"/>
      <c r="ORM410" s="247"/>
      <c r="ORN410" s="247"/>
      <c r="ORO410" s="247"/>
      <c r="ORP410" s="247"/>
      <c r="ORQ410" s="247"/>
      <c r="ORR410" s="247"/>
      <c r="ORS410" s="247"/>
      <c r="ORT410" s="247"/>
      <c r="ORU410" s="247"/>
      <c r="ORV410" s="247"/>
      <c r="ORW410" s="247"/>
      <c r="ORX410" s="247"/>
      <c r="ORY410" s="247"/>
      <c r="ORZ410" s="247"/>
      <c r="OSA410" s="247"/>
      <c r="OSB410" s="247"/>
      <c r="OSC410" s="247"/>
      <c r="OSD410" s="247"/>
      <c r="OSE410" s="247"/>
      <c r="OSF410" s="247"/>
      <c r="OSG410" s="247"/>
      <c r="OSH410" s="247"/>
      <c r="OSI410" s="247"/>
      <c r="OSJ410" s="247"/>
      <c r="OSK410" s="247"/>
      <c r="OSL410" s="247"/>
      <c r="OSM410" s="247"/>
      <c r="OSN410" s="247"/>
      <c r="OSO410" s="247"/>
      <c r="OSP410" s="247"/>
      <c r="OSQ410" s="247"/>
      <c r="OSR410" s="247"/>
      <c r="OSS410" s="247"/>
      <c r="OST410" s="247"/>
      <c r="OSU410" s="247"/>
      <c r="OSV410" s="247"/>
      <c r="OSW410" s="247"/>
      <c r="OSX410" s="247"/>
      <c r="OSY410" s="247"/>
      <c r="OSZ410" s="247"/>
      <c r="OTA410" s="247"/>
      <c r="OTB410" s="247"/>
      <c r="OTC410" s="247"/>
      <c r="OTD410" s="247"/>
      <c r="OTE410" s="247"/>
      <c r="OTF410" s="247"/>
      <c r="OTG410" s="247"/>
      <c r="OTH410" s="247"/>
      <c r="OTI410" s="247"/>
      <c r="OTJ410" s="247"/>
      <c r="OTK410" s="247"/>
      <c r="OTL410" s="247"/>
      <c r="OTM410" s="247"/>
      <c r="OTN410" s="247"/>
      <c r="OTO410" s="247"/>
      <c r="OTP410" s="247"/>
      <c r="OTQ410" s="247"/>
      <c r="OTR410" s="247"/>
      <c r="OTS410" s="247"/>
      <c r="OTT410" s="247"/>
      <c r="OTU410" s="247"/>
      <c r="OTV410" s="247"/>
      <c r="OTW410" s="247"/>
      <c r="OTX410" s="247"/>
      <c r="OTY410" s="247"/>
      <c r="OTZ410" s="247"/>
      <c r="OUA410" s="247"/>
      <c r="OUB410" s="247"/>
      <c r="OUC410" s="247"/>
      <c r="OUD410" s="247"/>
      <c r="OUE410" s="247"/>
      <c r="OUF410" s="247"/>
      <c r="OUG410" s="247"/>
      <c r="OUH410" s="247"/>
      <c r="OUI410" s="247"/>
      <c r="OUJ410" s="247"/>
      <c r="OUK410" s="247"/>
      <c r="OUL410" s="247"/>
      <c r="OUM410" s="247"/>
      <c r="OUN410" s="247"/>
      <c r="OUO410" s="247"/>
      <c r="OUP410" s="247"/>
      <c r="OUQ410" s="247"/>
      <c r="OUR410" s="247"/>
      <c r="OUS410" s="247"/>
      <c r="OUT410" s="247"/>
      <c r="OUU410" s="247"/>
      <c r="OUV410" s="247"/>
      <c r="OUW410" s="247"/>
      <c r="OUX410" s="247"/>
      <c r="OUY410" s="247"/>
      <c r="OUZ410" s="247"/>
      <c r="OVA410" s="247"/>
      <c r="OVB410" s="247"/>
      <c r="OVC410" s="247"/>
      <c r="OVD410" s="247"/>
      <c r="OVE410" s="247"/>
      <c r="OVF410" s="247"/>
      <c r="OVG410" s="247"/>
      <c r="OVH410" s="247"/>
      <c r="OVI410" s="247"/>
      <c r="OVJ410" s="247"/>
      <c r="OVK410" s="247"/>
      <c r="OVL410" s="247"/>
      <c r="OVM410" s="247"/>
      <c r="OVN410" s="247"/>
      <c r="OVO410" s="247"/>
      <c r="OVP410" s="247"/>
      <c r="OVQ410" s="247"/>
      <c r="OVR410" s="247"/>
      <c r="OVS410" s="247"/>
      <c r="OVT410" s="247"/>
      <c r="OVU410" s="247"/>
      <c r="OVV410" s="247"/>
      <c r="OVW410" s="247"/>
      <c r="OVX410" s="247"/>
      <c r="OVY410" s="247"/>
      <c r="OVZ410" s="247"/>
      <c r="OWA410" s="247"/>
      <c r="OWB410" s="247"/>
      <c r="OWC410" s="247"/>
      <c r="OWD410" s="247"/>
      <c r="OWE410" s="247"/>
      <c r="OWF410" s="247"/>
      <c r="OWG410" s="247"/>
      <c r="OWH410" s="247"/>
      <c r="OWI410" s="247"/>
      <c r="OWJ410" s="247"/>
      <c r="OWK410" s="247"/>
      <c r="OWL410" s="247"/>
      <c r="OWM410" s="247"/>
      <c r="OWN410" s="247"/>
      <c r="OWO410" s="247"/>
      <c r="OWP410" s="247"/>
      <c r="OWQ410" s="247"/>
      <c r="OWR410" s="247"/>
      <c r="OWS410" s="247"/>
      <c r="OWT410" s="247"/>
      <c r="OWU410" s="247"/>
      <c r="OWV410" s="247"/>
      <c r="OWW410" s="247"/>
      <c r="OWX410" s="247"/>
      <c r="OWY410" s="247"/>
      <c r="OWZ410" s="247"/>
      <c r="OXA410" s="247"/>
      <c r="OXB410" s="247"/>
      <c r="OXC410" s="247"/>
      <c r="OXD410" s="247"/>
      <c r="OXE410" s="247"/>
      <c r="OXF410" s="247"/>
      <c r="OXG410" s="247"/>
      <c r="OXH410" s="247"/>
      <c r="OXI410" s="247"/>
      <c r="OXJ410" s="247"/>
      <c r="OXK410" s="247"/>
      <c r="OXL410" s="247"/>
      <c r="OXM410" s="247"/>
      <c r="OXN410" s="247"/>
      <c r="OXO410" s="247"/>
      <c r="OXP410" s="247"/>
      <c r="OXQ410" s="247"/>
      <c r="OXR410" s="247"/>
      <c r="OXS410" s="247"/>
      <c r="OXT410" s="247"/>
      <c r="OXU410" s="247"/>
      <c r="OXV410" s="247"/>
      <c r="OXW410" s="247"/>
      <c r="OXX410" s="247"/>
      <c r="OXY410" s="247"/>
      <c r="OXZ410" s="247"/>
      <c r="OYA410" s="247"/>
      <c r="OYB410" s="247"/>
      <c r="OYC410" s="247"/>
      <c r="OYD410" s="247"/>
      <c r="OYE410" s="247"/>
      <c r="OYF410" s="247"/>
      <c r="OYG410" s="247"/>
      <c r="OYH410" s="247"/>
      <c r="OYI410" s="247"/>
      <c r="OYJ410" s="247"/>
      <c r="OYK410" s="247"/>
      <c r="OYL410" s="247"/>
      <c r="OYM410" s="247"/>
      <c r="OYN410" s="247"/>
      <c r="OYO410" s="247"/>
      <c r="OYP410" s="247"/>
      <c r="OYQ410" s="247"/>
      <c r="OYR410" s="247"/>
      <c r="OYS410" s="247"/>
      <c r="OYT410" s="247"/>
      <c r="OYU410" s="247"/>
      <c r="OYV410" s="247"/>
      <c r="OYW410" s="247"/>
      <c r="OYX410" s="247"/>
      <c r="OYY410" s="247"/>
      <c r="OYZ410" s="247"/>
      <c r="OZA410" s="247"/>
      <c r="OZB410" s="247"/>
      <c r="OZC410" s="247"/>
      <c r="OZD410" s="247"/>
      <c r="OZE410" s="247"/>
      <c r="OZF410" s="247"/>
      <c r="OZG410" s="247"/>
      <c r="OZH410" s="247"/>
      <c r="OZI410" s="247"/>
      <c r="OZJ410" s="247"/>
      <c r="OZK410" s="247"/>
      <c r="OZL410" s="247"/>
      <c r="OZM410" s="247"/>
      <c r="OZN410" s="247"/>
      <c r="OZO410" s="247"/>
      <c r="OZP410" s="247"/>
      <c r="OZQ410" s="247"/>
      <c r="OZR410" s="247"/>
      <c r="OZS410" s="247"/>
      <c r="OZT410" s="247"/>
      <c r="OZU410" s="247"/>
      <c r="OZV410" s="247"/>
      <c r="OZW410" s="247"/>
      <c r="OZX410" s="247"/>
      <c r="OZY410" s="247"/>
      <c r="OZZ410" s="247"/>
      <c r="PAA410" s="247"/>
      <c r="PAB410" s="247"/>
      <c r="PAC410" s="247"/>
      <c r="PAD410" s="247"/>
      <c r="PAE410" s="247"/>
      <c r="PAF410" s="247"/>
      <c r="PAG410" s="247"/>
      <c r="PAH410" s="247"/>
      <c r="PAI410" s="247"/>
      <c r="PAJ410" s="247"/>
      <c r="PAK410" s="247"/>
      <c r="PAL410" s="247"/>
      <c r="PAM410" s="247"/>
      <c r="PAN410" s="247"/>
      <c r="PAO410" s="247"/>
      <c r="PAP410" s="247"/>
      <c r="PAQ410" s="247"/>
      <c r="PAR410" s="247"/>
      <c r="PAS410" s="247"/>
      <c r="PAT410" s="247"/>
      <c r="PAU410" s="247"/>
      <c r="PAV410" s="247"/>
      <c r="PAW410" s="247"/>
      <c r="PAX410" s="247"/>
      <c r="PAY410" s="247"/>
      <c r="PAZ410" s="247"/>
      <c r="PBA410" s="247"/>
      <c r="PBB410" s="247"/>
      <c r="PBC410" s="247"/>
      <c r="PBD410" s="247"/>
      <c r="PBE410" s="247"/>
      <c r="PBF410" s="247"/>
      <c r="PBG410" s="247"/>
      <c r="PBH410" s="247"/>
      <c r="PBI410" s="247"/>
      <c r="PBJ410" s="247"/>
      <c r="PBK410" s="247"/>
      <c r="PBL410" s="247"/>
      <c r="PBM410" s="247"/>
      <c r="PBN410" s="247"/>
      <c r="PBO410" s="247"/>
      <c r="PBP410" s="247"/>
      <c r="PBQ410" s="247"/>
      <c r="PBR410" s="247"/>
      <c r="PBS410" s="247"/>
      <c r="PBT410" s="247"/>
      <c r="PBU410" s="247"/>
      <c r="PBV410" s="247"/>
      <c r="PBW410" s="247"/>
      <c r="PBX410" s="247"/>
      <c r="PBY410" s="247"/>
      <c r="PBZ410" s="247"/>
      <c r="PCA410" s="247"/>
      <c r="PCB410" s="247"/>
      <c r="PCC410" s="247"/>
      <c r="PCD410" s="247"/>
      <c r="PCE410" s="247"/>
      <c r="PCF410" s="247"/>
      <c r="PCG410" s="247"/>
      <c r="PCH410" s="247"/>
      <c r="PCI410" s="247"/>
      <c r="PCJ410" s="247"/>
      <c r="PCK410" s="247"/>
      <c r="PCL410" s="247"/>
      <c r="PCM410" s="247"/>
      <c r="PCN410" s="247"/>
      <c r="PCO410" s="247"/>
      <c r="PCP410" s="247"/>
      <c r="PCQ410" s="247"/>
      <c r="PCR410" s="247"/>
      <c r="PCS410" s="247"/>
      <c r="PCT410" s="247"/>
      <c r="PCU410" s="247"/>
      <c r="PCV410" s="247"/>
      <c r="PCW410" s="247"/>
      <c r="PCX410" s="247"/>
      <c r="PCY410" s="247"/>
      <c r="PCZ410" s="247"/>
      <c r="PDA410" s="247"/>
      <c r="PDB410" s="247"/>
      <c r="PDC410" s="247"/>
      <c r="PDD410" s="247"/>
      <c r="PDE410" s="247"/>
      <c r="PDF410" s="247"/>
      <c r="PDG410" s="247"/>
      <c r="PDH410" s="247"/>
      <c r="PDI410" s="247"/>
      <c r="PDJ410" s="247"/>
      <c r="PDK410" s="247"/>
      <c r="PDL410" s="247"/>
      <c r="PDM410" s="247"/>
      <c r="PDN410" s="247"/>
      <c r="PDO410" s="247"/>
      <c r="PDP410" s="247"/>
      <c r="PDQ410" s="247"/>
      <c r="PDR410" s="247"/>
      <c r="PDS410" s="247"/>
      <c r="PDT410" s="247"/>
      <c r="PDU410" s="247"/>
      <c r="PDV410" s="247"/>
      <c r="PDW410" s="247"/>
      <c r="PDX410" s="247"/>
      <c r="PDY410" s="247"/>
      <c r="PDZ410" s="247"/>
      <c r="PEA410" s="247"/>
      <c r="PEB410" s="247"/>
      <c r="PEC410" s="247"/>
      <c r="PED410" s="247"/>
      <c r="PEE410" s="247"/>
      <c r="PEF410" s="247"/>
      <c r="PEG410" s="247"/>
      <c r="PEH410" s="247"/>
      <c r="PEI410" s="247"/>
      <c r="PEJ410" s="247"/>
      <c r="PEK410" s="247"/>
      <c r="PEL410" s="247"/>
      <c r="PEM410" s="247"/>
      <c r="PEN410" s="247"/>
      <c r="PEO410" s="247"/>
      <c r="PEP410" s="247"/>
      <c r="PEQ410" s="247"/>
      <c r="PER410" s="247"/>
      <c r="PES410" s="247"/>
      <c r="PET410" s="247"/>
      <c r="PEU410" s="247"/>
      <c r="PEV410" s="247"/>
      <c r="PEW410" s="247"/>
      <c r="PEX410" s="247"/>
      <c r="PEY410" s="247"/>
      <c r="PEZ410" s="247"/>
      <c r="PFA410" s="247"/>
      <c r="PFB410" s="247"/>
      <c r="PFC410" s="247"/>
      <c r="PFD410" s="247"/>
      <c r="PFE410" s="247"/>
      <c r="PFF410" s="247"/>
      <c r="PFG410" s="247"/>
      <c r="PFH410" s="247"/>
      <c r="PFI410" s="247"/>
      <c r="PFJ410" s="247"/>
      <c r="PFK410" s="247"/>
      <c r="PFL410" s="247"/>
      <c r="PFM410" s="247"/>
      <c r="PFN410" s="247"/>
      <c r="PFO410" s="247"/>
      <c r="PFP410" s="247"/>
      <c r="PFQ410" s="247"/>
      <c r="PFR410" s="247"/>
      <c r="PFS410" s="247"/>
      <c r="PFT410" s="247"/>
      <c r="PFU410" s="247"/>
      <c r="PFV410" s="247"/>
      <c r="PFW410" s="247"/>
      <c r="PFX410" s="247"/>
      <c r="PFY410" s="247"/>
      <c r="PFZ410" s="247"/>
      <c r="PGA410" s="247"/>
      <c r="PGB410" s="247"/>
      <c r="PGC410" s="247"/>
      <c r="PGD410" s="247"/>
      <c r="PGE410" s="247"/>
      <c r="PGF410" s="247"/>
      <c r="PGG410" s="247"/>
      <c r="PGH410" s="247"/>
      <c r="PGI410" s="247"/>
      <c r="PGJ410" s="247"/>
      <c r="PGK410" s="247"/>
      <c r="PGL410" s="247"/>
      <c r="PGM410" s="247"/>
      <c r="PGN410" s="247"/>
      <c r="PGO410" s="247"/>
      <c r="PGP410" s="247"/>
      <c r="PGQ410" s="247"/>
      <c r="PGR410" s="247"/>
      <c r="PGS410" s="247"/>
      <c r="PGT410" s="247"/>
      <c r="PGU410" s="247"/>
      <c r="PGV410" s="247"/>
      <c r="PGW410" s="247"/>
      <c r="PGX410" s="247"/>
      <c r="PGY410" s="247"/>
      <c r="PGZ410" s="247"/>
      <c r="PHA410" s="247"/>
      <c r="PHB410" s="247"/>
      <c r="PHC410" s="247"/>
      <c r="PHD410" s="247"/>
      <c r="PHE410" s="247"/>
      <c r="PHF410" s="247"/>
      <c r="PHG410" s="247"/>
      <c r="PHH410" s="247"/>
      <c r="PHI410" s="247"/>
      <c r="PHJ410" s="247"/>
      <c r="PHK410" s="247"/>
      <c r="PHL410" s="247"/>
      <c r="PHM410" s="247"/>
      <c r="PHN410" s="247"/>
      <c r="PHO410" s="247"/>
      <c r="PHP410" s="247"/>
      <c r="PHQ410" s="247"/>
      <c r="PHR410" s="247"/>
      <c r="PHS410" s="247"/>
      <c r="PHT410" s="247"/>
      <c r="PHU410" s="247"/>
      <c r="PHV410" s="247"/>
      <c r="PHW410" s="247"/>
      <c r="PHX410" s="247"/>
      <c r="PHY410" s="247"/>
      <c r="PHZ410" s="247"/>
      <c r="PIA410" s="247"/>
      <c r="PIB410" s="247"/>
      <c r="PIC410" s="247"/>
      <c r="PID410" s="247"/>
      <c r="PIE410" s="247"/>
      <c r="PIF410" s="247"/>
      <c r="PIG410" s="247"/>
      <c r="PIH410" s="247"/>
      <c r="PII410" s="247"/>
      <c r="PIJ410" s="247"/>
      <c r="PIK410" s="247"/>
      <c r="PIL410" s="247"/>
      <c r="PIM410" s="247"/>
      <c r="PIN410" s="247"/>
      <c r="PIO410" s="247"/>
      <c r="PIP410" s="247"/>
      <c r="PIQ410" s="247"/>
      <c r="PIR410" s="247"/>
      <c r="PIS410" s="247"/>
      <c r="PIT410" s="247"/>
      <c r="PIU410" s="247"/>
      <c r="PIV410" s="247"/>
      <c r="PIW410" s="247"/>
      <c r="PIX410" s="247"/>
      <c r="PIY410" s="247"/>
      <c r="PIZ410" s="247"/>
      <c r="PJA410" s="247"/>
      <c r="PJB410" s="247"/>
      <c r="PJC410" s="247"/>
      <c r="PJD410" s="247"/>
      <c r="PJE410" s="247"/>
      <c r="PJF410" s="247"/>
      <c r="PJG410" s="247"/>
      <c r="PJH410" s="247"/>
      <c r="PJI410" s="247"/>
      <c r="PJJ410" s="247"/>
      <c r="PJK410" s="247"/>
      <c r="PJL410" s="247"/>
      <c r="PJM410" s="247"/>
      <c r="PJN410" s="247"/>
      <c r="PJO410" s="247"/>
      <c r="PJP410" s="247"/>
      <c r="PJQ410" s="247"/>
      <c r="PJR410" s="247"/>
      <c r="PJS410" s="247"/>
      <c r="PJT410" s="247"/>
      <c r="PJU410" s="247"/>
      <c r="PJV410" s="247"/>
      <c r="PJW410" s="247"/>
      <c r="PJX410" s="247"/>
      <c r="PJY410" s="247"/>
      <c r="PJZ410" s="247"/>
      <c r="PKA410" s="247"/>
      <c r="PKB410" s="247"/>
      <c r="PKC410" s="247"/>
      <c r="PKD410" s="247"/>
      <c r="PKE410" s="247"/>
      <c r="PKF410" s="247"/>
      <c r="PKG410" s="247"/>
      <c r="PKH410" s="247"/>
      <c r="PKI410" s="247"/>
      <c r="PKJ410" s="247"/>
      <c r="PKK410" s="247"/>
      <c r="PKL410" s="247"/>
      <c r="PKM410" s="247"/>
      <c r="PKN410" s="247"/>
      <c r="PKO410" s="247"/>
      <c r="PKP410" s="247"/>
      <c r="PKQ410" s="247"/>
      <c r="PKR410" s="247"/>
      <c r="PKS410" s="247"/>
      <c r="PKT410" s="247"/>
      <c r="PKU410" s="247"/>
      <c r="PKV410" s="247"/>
      <c r="PKW410" s="247"/>
      <c r="PKX410" s="247"/>
      <c r="PKY410" s="247"/>
      <c r="PKZ410" s="247"/>
      <c r="PLA410" s="247"/>
      <c r="PLB410" s="247"/>
      <c r="PLC410" s="247"/>
      <c r="PLD410" s="247"/>
      <c r="PLE410" s="247"/>
      <c r="PLF410" s="247"/>
      <c r="PLG410" s="247"/>
      <c r="PLH410" s="247"/>
      <c r="PLI410" s="247"/>
      <c r="PLJ410" s="247"/>
      <c r="PLK410" s="247"/>
      <c r="PLL410" s="247"/>
      <c r="PLM410" s="247"/>
      <c r="PLN410" s="247"/>
      <c r="PLO410" s="247"/>
      <c r="PLP410" s="247"/>
      <c r="PLQ410" s="247"/>
      <c r="PLR410" s="247"/>
      <c r="PLS410" s="247"/>
      <c r="PLT410" s="247"/>
      <c r="PLU410" s="247"/>
      <c r="PLV410" s="247"/>
      <c r="PLW410" s="247"/>
      <c r="PLX410" s="247"/>
      <c r="PLY410" s="247"/>
      <c r="PLZ410" s="247"/>
      <c r="PMA410" s="247"/>
      <c r="PMB410" s="247"/>
      <c r="PMC410" s="247"/>
      <c r="PMD410" s="247"/>
      <c r="PME410" s="247"/>
      <c r="PMF410" s="247"/>
      <c r="PMG410" s="247"/>
      <c r="PMH410" s="247"/>
      <c r="PMI410" s="247"/>
      <c r="PMJ410" s="247"/>
      <c r="PMK410" s="247"/>
      <c r="PML410" s="247"/>
      <c r="PMM410" s="247"/>
      <c r="PMN410" s="247"/>
      <c r="PMO410" s="247"/>
      <c r="PMP410" s="247"/>
      <c r="PMQ410" s="247"/>
      <c r="PMR410" s="247"/>
      <c r="PMS410" s="247"/>
      <c r="PMT410" s="247"/>
      <c r="PMU410" s="247"/>
      <c r="PMV410" s="247"/>
      <c r="PMW410" s="247"/>
      <c r="PMX410" s="247"/>
      <c r="PMY410" s="247"/>
      <c r="PMZ410" s="247"/>
      <c r="PNA410" s="247"/>
      <c r="PNB410" s="247"/>
      <c r="PNC410" s="247"/>
      <c r="PND410" s="247"/>
      <c r="PNE410" s="247"/>
      <c r="PNF410" s="247"/>
      <c r="PNG410" s="247"/>
      <c r="PNH410" s="247"/>
      <c r="PNI410" s="247"/>
      <c r="PNJ410" s="247"/>
      <c r="PNK410" s="247"/>
      <c r="PNL410" s="247"/>
      <c r="PNM410" s="247"/>
      <c r="PNN410" s="247"/>
      <c r="PNO410" s="247"/>
      <c r="PNP410" s="247"/>
      <c r="PNQ410" s="247"/>
      <c r="PNR410" s="247"/>
      <c r="PNS410" s="247"/>
      <c r="PNT410" s="247"/>
      <c r="PNU410" s="247"/>
      <c r="PNV410" s="247"/>
      <c r="PNW410" s="247"/>
      <c r="PNX410" s="247"/>
      <c r="PNY410" s="247"/>
      <c r="PNZ410" s="247"/>
      <c r="POA410" s="247"/>
      <c r="POB410" s="247"/>
      <c r="POC410" s="247"/>
      <c r="POD410" s="247"/>
      <c r="POE410" s="247"/>
      <c r="POF410" s="247"/>
      <c r="POG410" s="247"/>
      <c r="POH410" s="247"/>
      <c r="POI410" s="247"/>
      <c r="POJ410" s="247"/>
      <c r="POK410" s="247"/>
      <c r="POL410" s="247"/>
      <c r="POM410" s="247"/>
      <c r="PON410" s="247"/>
      <c r="POO410" s="247"/>
      <c r="POP410" s="247"/>
      <c r="POQ410" s="247"/>
      <c r="POR410" s="247"/>
      <c r="POS410" s="247"/>
      <c r="POT410" s="247"/>
      <c r="POU410" s="247"/>
      <c r="POV410" s="247"/>
      <c r="POW410" s="247"/>
      <c r="POX410" s="247"/>
      <c r="POY410" s="247"/>
      <c r="POZ410" s="247"/>
      <c r="PPA410" s="247"/>
      <c r="PPB410" s="247"/>
      <c r="PPC410" s="247"/>
      <c r="PPD410" s="247"/>
      <c r="PPE410" s="247"/>
      <c r="PPF410" s="247"/>
      <c r="PPG410" s="247"/>
      <c r="PPH410" s="247"/>
      <c r="PPI410" s="247"/>
      <c r="PPJ410" s="247"/>
      <c r="PPK410" s="247"/>
      <c r="PPL410" s="247"/>
      <c r="PPM410" s="247"/>
      <c r="PPN410" s="247"/>
      <c r="PPO410" s="247"/>
      <c r="PPP410" s="247"/>
      <c r="PPQ410" s="247"/>
      <c r="PPR410" s="247"/>
      <c r="PPS410" s="247"/>
      <c r="PPT410" s="247"/>
      <c r="PPU410" s="247"/>
      <c r="PPV410" s="247"/>
      <c r="PPW410" s="247"/>
      <c r="PPX410" s="247"/>
      <c r="PPY410" s="247"/>
      <c r="PPZ410" s="247"/>
      <c r="PQA410" s="247"/>
      <c r="PQB410" s="247"/>
      <c r="PQC410" s="247"/>
      <c r="PQD410" s="247"/>
      <c r="PQE410" s="247"/>
      <c r="PQF410" s="247"/>
      <c r="PQG410" s="247"/>
      <c r="PQH410" s="247"/>
      <c r="PQI410" s="247"/>
      <c r="PQJ410" s="247"/>
      <c r="PQK410" s="247"/>
      <c r="PQL410" s="247"/>
      <c r="PQM410" s="247"/>
      <c r="PQN410" s="247"/>
      <c r="PQO410" s="247"/>
      <c r="PQP410" s="247"/>
      <c r="PQQ410" s="247"/>
      <c r="PQR410" s="247"/>
      <c r="PQS410" s="247"/>
      <c r="PQT410" s="247"/>
      <c r="PQU410" s="247"/>
      <c r="PQV410" s="247"/>
      <c r="PQW410" s="247"/>
      <c r="PQX410" s="247"/>
      <c r="PQY410" s="247"/>
      <c r="PQZ410" s="247"/>
      <c r="PRA410" s="247"/>
      <c r="PRB410" s="247"/>
      <c r="PRC410" s="247"/>
      <c r="PRD410" s="247"/>
      <c r="PRE410" s="247"/>
      <c r="PRF410" s="247"/>
      <c r="PRG410" s="247"/>
      <c r="PRH410" s="247"/>
      <c r="PRI410" s="247"/>
      <c r="PRJ410" s="247"/>
      <c r="PRK410" s="247"/>
      <c r="PRL410" s="247"/>
      <c r="PRM410" s="247"/>
      <c r="PRN410" s="247"/>
      <c r="PRO410" s="247"/>
      <c r="PRP410" s="247"/>
      <c r="PRQ410" s="247"/>
      <c r="PRR410" s="247"/>
      <c r="PRS410" s="247"/>
      <c r="PRT410" s="247"/>
      <c r="PRU410" s="247"/>
      <c r="PRV410" s="247"/>
      <c r="PRW410" s="247"/>
      <c r="PRX410" s="247"/>
      <c r="PRY410" s="247"/>
      <c r="PRZ410" s="247"/>
      <c r="PSA410" s="247"/>
      <c r="PSB410" s="247"/>
      <c r="PSC410" s="247"/>
      <c r="PSD410" s="247"/>
      <c r="PSE410" s="247"/>
      <c r="PSF410" s="247"/>
      <c r="PSG410" s="247"/>
      <c r="PSH410" s="247"/>
      <c r="PSI410" s="247"/>
      <c r="PSJ410" s="247"/>
      <c r="PSK410" s="247"/>
      <c r="PSL410" s="247"/>
      <c r="PSM410" s="247"/>
      <c r="PSN410" s="247"/>
      <c r="PSO410" s="247"/>
      <c r="PSP410" s="247"/>
      <c r="PSQ410" s="247"/>
      <c r="PSR410" s="247"/>
      <c r="PSS410" s="247"/>
      <c r="PST410" s="247"/>
      <c r="PSU410" s="247"/>
      <c r="PSV410" s="247"/>
      <c r="PSW410" s="247"/>
      <c r="PSX410" s="247"/>
      <c r="PSY410" s="247"/>
      <c r="PSZ410" s="247"/>
      <c r="PTA410" s="247"/>
      <c r="PTB410" s="247"/>
      <c r="PTC410" s="247"/>
      <c r="PTD410" s="247"/>
      <c r="PTE410" s="247"/>
      <c r="PTF410" s="247"/>
      <c r="PTG410" s="247"/>
      <c r="PTH410" s="247"/>
      <c r="PTI410" s="247"/>
      <c r="PTJ410" s="247"/>
      <c r="PTK410" s="247"/>
      <c r="PTL410" s="247"/>
      <c r="PTM410" s="247"/>
      <c r="PTN410" s="247"/>
      <c r="PTO410" s="247"/>
      <c r="PTP410" s="247"/>
      <c r="PTQ410" s="247"/>
      <c r="PTR410" s="247"/>
      <c r="PTS410" s="247"/>
      <c r="PTT410" s="247"/>
      <c r="PTU410" s="247"/>
      <c r="PTV410" s="247"/>
      <c r="PTW410" s="247"/>
      <c r="PTX410" s="247"/>
      <c r="PTY410" s="247"/>
      <c r="PTZ410" s="247"/>
      <c r="PUA410" s="247"/>
      <c r="PUB410" s="247"/>
      <c r="PUC410" s="247"/>
      <c r="PUD410" s="247"/>
      <c r="PUE410" s="247"/>
      <c r="PUF410" s="247"/>
      <c r="PUG410" s="247"/>
      <c r="PUH410" s="247"/>
      <c r="PUI410" s="247"/>
      <c r="PUJ410" s="247"/>
      <c r="PUK410" s="247"/>
      <c r="PUL410" s="247"/>
      <c r="PUM410" s="247"/>
      <c r="PUN410" s="247"/>
      <c r="PUO410" s="247"/>
      <c r="PUP410" s="247"/>
      <c r="PUQ410" s="247"/>
      <c r="PUR410" s="247"/>
      <c r="PUS410" s="247"/>
      <c r="PUT410" s="247"/>
      <c r="PUU410" s="247"/>
      <c r="PUV410" s="247"/>
      <c r="PUW410" s="247"/>
      <c r="PUX410" s="247"/>
      <c r="PUY410" s="247"/>
      <c r="PUZ410" s="247"/>
      <c r="PVA410" s="247"/>
      <c r="PVB410" s="247"/>
      <c r="PVC410" s="247"/>
      <c r="PVD410" s="247"/>
      <c r="PVE410" s="247"/>
      <c r="PVF410" s="247"/>
      <c r="PVG410" s="247"/>
      <c r="PVH410" s="247"/>
      <c r="PVI410" s="247"/>
      <c r="PVJ410" s="247"/>
      <c r="PVK410" s="247"/>
      <c r="PVL410" s="247"/>
      <c r="PVM410" s="247"/>
      <c r="PVN410" s="247"/>
      <c r="PVO410" s="247"/>
      <c r="PVP410" s="247"/>
      <c r="PVQ410" s="247"/>
      <c r="PVR410" s="247"/>
      <c r="PVS410" s="247"/>
      <c r="PVT410" s="247"/>
      <c r="PVU410" s="247"/>
      <c r="PVV410" s="247"/>
      <c r="PVW410" s="247"/>
      <c r="PVX410" s="247"/>
      <c r="PVY410" s="247"/>
      <c r="PVZ410" s="247"/>
      <c r="PWA410" s="247"/>
      <c r="PWB410" s="247"/>
      <c r="PWC410" s="247"/>
      <c r="PWD410" s="247"/>
      <c r="PWE410" s="247"/>
      <c r="PWF410" s="247"/>
      <c r="PWG410" s="247"/>
      <c r="PWH410" s="247"/>
      <c r="PWI410" s="247"/>
      <c r="PWJ410" s="247"/>
      <c r="PWK410" s="247"/>
      <c r="PWL410" s="247"/>
      <c r="PWM410" s="247"/>
      <c r="PWN410" s="247"/>
      <c r="PWO410" s="247"/>
      <c r="PWP410" s="247"/>
      <c r="PWQ410" s="247"/>
      <c r="PWR410" s="247"/>
      <c r="PWS410" s="247"/>
      <c r="PWT410" s="247"/>
      <c r="PWU410" s="247"/>
      <c r="PWV410" s="247"/>
      <c r="PWW410" s="247"/>
      <c r="PWX410" s="247"/>
      <c r="PWY410" s="247"/>
      <c r="PWZ410" s="247"/>
      <c r="PXA410" s="247"/>
      <c r="PXB410" s="247"/>
      <c r="PXC410" s="247"/>
      <c r="PXD410" s="247"/>
      <c r="PXE410" s="247"/>
      <c r="PXF410" s="247"/>
      <c r="PXG410" s="247"/>
      <c r="PXH410" s="247"/>
      <c r="PXI410" s="247"/>
      <c r="PXJ410" s="247"/>
      <c r="PXK410" s="247"/>
      <c r="PXL410" s="247"/>
      <c r="PXM410" s="247"/>
      <c r="PXN410" s="247"/>
      <c r="PXO410" s="247"/>
      <c r="PXP410" s="247"/>
      <c r="PXQ410" s="247"/>
      <c r="PXR410" s="247"/>
      <c r="PXS410" s="247"/>
      <c r="PXT410" s="247"/>
      <c r="PXU410" s="247"/>
      <c r="PXV410" s="247"/>
      <c r="PXW410" s="247"/>
      <c r="PXX410" s="247"/>
      <c r="PXY410" s="247"/>
      <c r="PXZ410" s="247"/>
      <c r="PYA410" s="247"/>
      <c r="PYB410" s="247"/>
      <c r="PYC410" s="247"/>
      <c r="PYD410" s="247"/>
      <c r="PYE410" s="247"/>
      <c r="PYF410" s="247"/>
      <c r="PYG410" s="247"/>
      <c r="PYH410" s="247"/>
      <c r="PYI410" s="247"/>
      <c r="PYJ410" s="247"/>
      <c r="PYK410" s="247"/>
      <c r="PYL410" s="247"/>
      <c r="PYM410" s="247"/>
      <c r="PYN410" s="247"/>
      <c r="PYO410" s="247"/>
      <c r="PYP410" s="247"/>
      <c r="PYQ410" s="247"/>
      <c r="PYR410" s="247"/>
      <c r="PYS410" s="247"/>
      <c r="PYT410" s="247"/>
      <c r="PYU410" s="247"/>
      <c r="PYV410" s="247"/>
      <c r="PYW410" s="247"/>
      <c r="PYX410" s="247"/>
      <c r="PYY410" s="247"/>
      <c r="PYZ410" s="247"/>
      <c r="PZA410" s="247"/>
      <c r="PZB410" s="247"/>
      <c r="PZC410" s="247"/>
      <c r="PZD410" s="247"/>
      <c r="PZE410" s="247"/>
      <c r="PZF410" s="247"/>
      <c r="PZG410" s="247"/>
      <c r="PZH410" s="247"/>
      <c r="PZI410" s="247"/>
      <c r="PZJ410" s="247"/>
      <c r="PZK410" s="247"/>
      <c r="PZL410" s="247"/>
      <c r="PZM410" s="247"/>
      <c r="PZN410" s="247"/>
      <c r="PZO410" s="247"/>
      <c r="PZP410" s="247"/>
      <c r="PZQ410" s="247"/>
      <c r="PZR410" s="247"/>
      <c r="PZS410" s="247"/>
      <c r="PZT410" s="247"/>
      <c r="PZU410" s="247"/>
      <c r="PZV410" s="247"/>
      <c r="PZW410" s="247"/>
      <c r="PZX410" s="247"/>
      <c r="PZY410" s="247"/>
      <c r="PZZ410" s="247"/>
      <c r="QAA410" s="247"/>
      <c r="QAB410" s="247"/>
      <c r="QAC410" s="247"/>
      <c r="QAD410" s="247"/>
      <c r="QAE410" s="247"/>
      <c r="QAF410" s="247"/>
      <c r="QAG410" s="247"/>
      <c r="QAH410" s="247"/>
      <c r="QAI410" s="247"/>
      <c r="QAJ410" s="247"/>
      <c r="QAK410" s="247"/>
      <c r="QAL410" s="247"/>
      <c r="QAM410" s="247"/>
      <c r="QAN410" s="247"/>
      <c r="QAO410" s="247"/>
      <c r="QAP410" s="247"/>
      <c r="QAQ410" s="247"/>
      <c r="QAR410" s="247"/>
      <c r="QAS410" s="247"/>
      <c r="QAT410" s="247"/>
      <c r="QAU410" s="247"/>
      <c r="QAV410" s="247"/>
      <c r="QAW410" s="247"/>
      <c r="QAX410" s="247"/>
      <c r="QAY410" s="247"/>
      <c r="QAZ410" s="247"/>
      <c r="QBA410" s="247"/>
      <c r="QBB410" s="247"/>
      <c r="QBC410" s="247"/>
      <c r="QBD410" s="247"/>
      <c r="QBE410" s="247"/>
      <c r="QBF410" s="247"/>
      <c r="QBG410" s="247"/>
      <c r="QBH410" s="247"/>
      <c r="QBI410" s="247"/>
      <c r="QBJ410" s="247"/>
      <c r="QBK410" s="247"/>
      <c r="QBL410" s="247"/>
      <c r="QBM410" s="247"/>
      <c r="QBN410" s="247"/>
      <c r="QBO410" s="247"/>
      <c r="QBP410" s="247"/>
      <c r="QBQ410" s="247"/>
      <c r="QBR410" s="247"/>
      <c r="QBS410" s="247"/>
      <c r="QBT410" s="247"/>
      <c r="QBU410" s="247"/>
      <c r="QBV410" s="247"/>
      <c r="QBW410" s="247"/>
      <c r="QBX410" s="247"/>
      <c r="QBY410" s="247"/>
      <c r="QBZ410" s="247"/>
      <c r="QCA410" s="247"/>
      <c r="QCB410" s="247"/>
      <c r="QCC410" s="247"/>
      <c r="QCD410" s="247"/>
      <c r="QCE410" s="247"/>
      <c r="QCF410" s="247"/>
      <c r="QCG410" s="247"/>
      <c r="QCH410" s="247"/>
      <c r="QCI410" s="247"/>
      <c r="QCJ410" s="247"/>
      <c r="QCK410" s="247"/>
      <c r="QCL410" s="247"/>
      <c r="QCM410" s="247"/>
      <c r="QCN410" s="247"/>
      <c r="QCO410" s="247"/>
      <c r="QCP410" s="247"/>
      <c r="QCQ410" s="247"/>
      <c r="QCR410" s="247"/>
      <c r="QCS410" s="247"/>
      <c r="QCT410" s="247"/>
      <c r="QCU410" s="247"/>
      <c r="QCV410" s="247"/>
      <c r="QCW410" s="247"/>
      <c r="QCX410" s="247"/>
      <c r="QCY410" s="247"/>
      <c r="QCZ410" s="247"/>
      <c r="QDA410" s="247"/>
      <c r="QDB410" s="247"/>
      <c r="QDC410" s="247"/>
      <c r="QDD410" s="247"/>
      <c r="QDE410" s="247"/>
      <c r="QDF410" s="247"/>
      <c r="QDG410" s="247"/>
      <c r="QDH410" s="247"/>
      <c r="QDI410" s="247"/>
      <c r="QDJ410" s="247"/>
      <c r="QDK410" s="247"/>
      <c r="QDL410" s="247"/>
      <c r="QDM410" s="247"/>
      <c r="QDN410" s="247"/>
      <c r="QDO410" s="247"/>
      <c r="QDP410" s="247"/>
      <c r="QDQ410" s="247"/>
      <c r="QDR410" s="247"/>
      <c r="QDS410" s="247"/>
      <c r="QDT410" s="247"/>
      <c r="QDU410" s="247"/>
      <c r="QDV410" s="247"/>
      <c r="QDW410" s="247"/>
      <c r="QDX410" s="247"/>
      <c r="QDY410" s="247"/>
      <c r="QDZ410" s="247"/>
      <c r="QEA410" s="247"/>
      <c r="QEB410" s="247"/>
      <c r="QEC410" s="247"/>
      <c r="QED410" s="247"/>
      <c r="QEE410" s="247"/>
      <c r="QEF410" s="247"/>
      <c r="QEG410" s="247"/>
      <c r="QEH410" s="247"/>
      <c r="QEI410" s="247"/>
      <c r="QEJ410" s="247"/>
      <c r="QEK410" s="247"/>
      <c r="QEL410" s="247"/>
      <c r="QEM410" s="247"/>
      <c r="QEN410" s="247"/>
      <c r="QEO410" s="247"/>
      <c r="QEP410" s="247"/>
      <c r="QEQ410" s="247"/>
      <c r="QER410" s="247"/>
      <c r="QES410" s="247"/>
      <c r="QET410" s="247"/>
      <c r="QEU410" s="247"/>
      <c r="QEV410" s="247"/>
      <c r="QEW410" s="247"/>
      <c r="QEX410" s="247"/>
      <c r="QEY410" s="247"/>
      <c r="QEZ410" s="247"/>
      <c r="QFA410" s="247"/>
      <c r="QFB410" s="247"/>
      <c r="QFC410" s="247"/>
      <c r="QFD410" s="247"/>
      <c r="QFE410" s="247"/>
      <c r="QFF410" s="247"/>
      <c r="QFG410" s="247"/>
      <c r="QFH410" s="247"/>
      <c r="QFI410" s="247"/>
      <c r="QFJ410" s="247"/>
      <c r="QFK410" s="247"/>
      <c r="QFL410" s="247"/>
      <c r="QFM410" s="247"/>
      <c r="QFN410" s="247"/>
      <c r="QFO410" s="247"/>
      <c r="QFP410" s="247"/>
      <c r="QFQ410" s="247"/>
      <c r="QFR410" s="247"/>
      <c r="QFS410" s="247"/>
      <c r="QFT410" s="247"/>
      <c r="QFU410" s="247"/>
      <c r="QFV410" s="247"/>
      <c r="QFW410" s="247"/>
      <c r="QFX410" s="247"/>
      <c r="QFY410" s="247"/>
      <c r="QFZ410" s="247"/>
      <c r="QGA410" s="247"/>
      <c r="QGB410" s="247"/>
      <c r="QGC410" s="247"/>
      <c r="QGD410" s="247"/>
      <c r="QGE410" s="247"/>
      <c r="QGF410" s="247"/>
      <c r="QGG410" s="247"/>
      <c r="QGH410" s="247"/>
      <c r="QGI410" s="247"/>
      <c r="QGJ410" s="247"/>
      <c r="QGK410" s="247"/>
      <c r="QGL410" s="247"/>
      <c r="QGM410" s="247"/>
      <c r="QGN410" s="247"/>
      <c r="QGO410" s="247"/>
      <c r="QGP410" s="247"/>
      <c r="QGQ410" s="247"/>
      <c r="QGR410" s="247"/>
      <c r="QGS410" s="247"/>
      <c r="QGT410" s="247"/>
      <c r="QGU410" s="247"/>
      <c r="QGV410" s="247"/>
      <c r="QGW410" s="247"/>
      <c r="QGX410" s="247"/>
      <c r="QGY410" s="247"/>
      <c r="QGZ410" s="247"/>
      <c r="QHA410" s="247"/>
      <c r="QHB410" s="247"/>
      <c r="QHC410" s="247"/>
      <c r="QHD410" s="247"/>
      <c r="QHE410" s="247"/>
      <c r="QHF410" s="247"/>
      <c r="QHG410" s="247"/>
      <c r="QHH410" s="247"/>
      <c r="QHI410" s="247"/>
      <c r="QHJ410" s="247"/>
      <c r="QHK410" s="247"/>
      <c r="QHL410" s="247"/>
      <c r="QHM410" s="247"/>
      <c r="QHN410" s="247"/>
      <c r="QHO410" s="247"/>
      <c r="QHP410" s="247"/>
      <c r="QHQ410" s="247"/>
      <c r="QHR410" s="247"/>
      <c r="QHS410" s="247"/>
      <c r="QHT410" s="247"/>
      <c r="QHU410" s="247"/>
      <c r="QHV410" s="247"/>
      <c r="QHW410" s="247"/>
      <c r="QHX410" s="247"/>
      <c r="QHY410" s="247"/>
      <c r="QHZ410" s="247"/>
      <c r="QIA410" s="247"/>
      <c r="QIB410" s="247"/>
      <c r="QIC410" s="247"/>
      <c r="QID410" s="247"/>
      <c r="QIE410" s="247"/>
      <c r="QIF410" s="247"/>
      <c r="QIG410" s="247"/>
      <c r="QIH410" s="247"/>
      <c r="QII410" s="247"/>
      <c r="QIJ410" s="247"/>
      <c r="QIK410" s="247"/>
      <c r="QIL410" s="247"/>
      <c r="QIM410" s="247"/>
      <c r="QIN410" s="247"/>
      <c r="QIO410" s="247"/>
      <c r="QIP410" s="247"/>
      <c r="QIQ410" s="247"/>
      <c r="QIR410" s="247"/>
      <c r="QIS410" s="247"/>
      <c r="QIT410" s="247"/>
      <c r="QIU410" s="247"/>
      <c r="QIV410" s="247"/>
      <c r="QIW410" s="247"/>
      <c r="QIX410" s="247"/>
      <c r="QIY410" s="247"/>
      <c r="QIZ410" s="247"/>
      <c r="QJA410" s="247"/>
      <c r="QJB410" s="247"/>
      <c r="QJC410" s="247"/>
      <c r="QJD410" s="247"/>
      <c r="QJE410" s="247"/>
      <c r="QJF410" s="247"/>
      <c r="QJG410" s="247"/>
      <c r="QJH410" s="247"/>
      <c r="QJI410" s="247"/>
      <c r="QJJ410" s="247"/>
      <c r="QJK410" s="247"/>
      <c r="QJL410" s="247"/>
      <c r="QJM410" s="247"/>
      <c r="QJN410" s="247"/>
      <c r="QJO410" s="247"/>
      <c r="QJP410" s="247"/>
      <c r="QJQ410" s="247"/>
      <c r="QJR410" s="247"/>
      <c r="QJS410" s="247"/>
      <c r="QJT410" s="247"/>
      <c r="QJU410" s="247"/>
      <c r="QJV410" s="247"/>
      <c r="QJW410" s="247"/>
      <c r="QJX410" s="247"/>
      <c r="QJY410" s="247"/>
      <c r="QJZ410" s="247"/>
      <c r="QKA410" s="247"/>
      <c r="QKB410" s="247"/>
      <c r="QKC410" s="247"/>
      <c r="QKD410" s="247"/>
      <c r="QKE410" s="247"/>
      <c r="QKF410" s="247"/>
      <c r="QKG410" s="247"/>
      <c r="QKH410" s="247"/>
      <c r="QKI410" s="247"/>
      <c r="QKJ410" s="247"/>
      <c r="QKK410" s="247"/>
      <c r="QKL410" s="247"/>
      <c r="QKM410" s="247"/>
      <c r="QKN410" s="247"/>
      <c r="QKO410" s="247"/>
      <c r="QKP410" s="247"/>
      <c r="QKQ410" s="247"/>
      <c r="QKR410" s="247"/>
      <c r="QKS410" s="247"/>
      <c r="QKT410" s="247"/>
      <c r="QKU410" s="247"/>
      <c r="QKV410" s="247"/>
      <c r="QKW410" s="247"/>
      <c r="QKX410" s="247"/>
      <c r="QKY410" s="247"/>
      <c r="QKZ410" s="247"/>
      <c r="QLA410" s="247"/>
      <c r="QLB410" s="247"/>
      <c r="QLC410" s="247"/>
      <c r="QLD410" s="247"/>
      <c r="QLE410" s="247"/>
      <c r="QLF410" s="247"/>
      <c r="QLG410" s="247"/>
      <c r="QLH410" s="247"/>
      <c r="QLI410" s="247"/>
      <c r="QLJ410" s="247"/>
      <c r="QLK410" s="247"/>
      <c r="QLL410" s="247"/>
      <c r="QLM410" s="247"/>
      <c r="QLN410" s="247"/>
      <c r="QLO410" s="247"/>
      <c r="QLP410" s="247"/>
      <c r="QLQ410" s="247"/>
      <c r="QLR410" s="247"/>
      <c r="QLS410" s="247"/>
      <c r="QLT410" s="247"/>
      <c r="QLU410" s="247"/>
      <c r="QLV410" s="247"/>
      <c r="QLW410" s="247"/>
      <c r="QLX410" s="247"/>
      <c r="QLY410" s="247"/>
      <c r="QLZ410" s="247"/>
      <c r="QMA410" s="247"/>
      <c r="QMB410" s="247"/>
      <c r="QMC410" s="247"/>
      <c r="QMD410" s="247"/>
      <c r="QME410" s="247"/>
      <c r="QMF410" s="247"/>
      <c r="QMG410" s="247"/>
      <c r="QMH410" s="247"/>
      <c r="QMI410" s="247"/>
      <c r="QMJ410" s="247"/>
      <c r="QMK410" s="247"/>
      <c r="QML410" s="247"/>
      <c r="QMM410" s="247"/>
      <c r="QMN410" s="247"/>
      <c r="QMO410" s="247"/>
      <c r="QMP410" s="247"/>
      <c r="QMQ410" s="247"/>
      <c r="QMR410" s="247"/>
      <c r="QMS410" s="247"/>
      <c r="QMT410" s="247"/>
      <c r="QMU410" s="247"/>
      <c r="QMV410" s="247"/>
      <c r="QMW410" s="247"/>
      <c r="QMX410" s="247"/>
      <c r="QMY410" s="247"/>
      <c r="QMZ410" s="247"/>
      <c r="QNA410" s="247"/>
      <c r="QNB410" s="247"/>
      <c r="QNC410" s="247"/>
      <c r="QND410" s="247"/>
      <c r="QNE410" s="247"/>
      <c r="QNF410" s="247"/>
      <c r="QNG410" s="247"/>
      <c r="QNH410" s="247"/>
      <c r="QNI410" s="247"/>
      <c r="QNJ410" s="247"/>
      <c r="QNK410" s="247"/>
      <c r="QNL410" s="247"/>
      <c r="QNM410" s="247"/>
      <c r="QNN410" s="247"/>
      <c r="QNO410" s="247"/>
      <c r="QNP410" s="247"/>
      <c r="QNQ410" s="247"/>
      <c r="QNR410" s="247"/>
      <c r="QNS410" s="247"/>
      <c r="QNT410" s="247"/>
      <c r="QNU410" s="247"/>
      <c r="QNV410" s="247"/>
      <c r="QNW410" s="247"/>
      <c r="QNX410" s="247"/>
      <c r="QNY410" s="247"/>
      <c r="QNZ410" s="247"/>
      <c r="QOA410" s="247"/>
      <c r="QOB410" s="247"/>
      <c r="QOC410" s="247"/>
      <c r="QOD410" s="247"/>
      <c r="QOE410" s="247"/>
      <c r="QOF410" s="247"/>
      <c r="QOG410" s="247"/>
      <c r="QOH410" s="247"/>
      <c r="QOI410" s="247"/>
      <c r="QOJ410" s="247"/>
      <c r="QOK410" s="247"/>
      <c r="QOL410" s="247"/>
      <c r="QOM410" s="247"/>
      <c r="QON410" s="247"/>
      <c r="QOO410" s="247"/>
      <c r="QOP410" s="247"/>
      <c r="QOQ410" s="247"/>
      <c r="QOR410" s="247"/>
      <c r="QOS410" s="247"/>
      <c r="QOT410" s="247"/>
      <c r="QOU410" s="247"/>
      <c r="QOV410" s="247"/>
      <c r="QOW410" s="247"/>
      <c r="QOX410" s="247"/>
      <c r="QOY410" s="247"/>
      <c r="QOZ410" s="247"/>
      <c r="QPA410" s="247"/>
      <c r="QPB410" s="247"/>
      <c r="QPC410" s="247"/>
      <c r="QPD410" s="247"/>
      <c r="QPE410" s="247"/>
      <c r="QPF410" s="247"/>
      <c r="QPG410" s="247"/>
      <c r="QPH410" s="247"/>
      <c r="QPI410" s="247"/>
      <c r="QPJ410" s="247"/>
      <c r="QPK410" s="247"/>
      <c r="QPL410" s="247"/>
      <c r="QPM410" s="247"/>
      <c r="QPN410" s="247"/>
      <c r="QPO410" s="247"/>
      <c r="QPP410" s="247"/>
      <c r="QPQ410" s="247"/>
      <c r="QPR410" s="247"/>
      <c r="QPS410" s="247"/>
      <c r="QPT410" s="247"/>
      <c r="QPU410" s="247"/>
      <c r="QPV410" s="247"/>
      <c r="QPW410" s="247"/>
      <c r="QPX410" s="247"/>
      <c r="QPY410" s="247"/>
      <c r="QPZ410" s="247"/>
      <c r="QQA410" s="247"/>
      <c r="QQB410" s="247"/>
      <c r="QQC410" s="247"/>
      <c r="QQD410" s="247"/>
      <c r="QQE410" s="247"/>
      <c r="QQF410" s="247"/>
      <c r="QQG410" s="247"/>
      <c r="QQH410" s="247"/>
      <c r="QQI410" s="247"/>
      <c r="QQJ410" s="247"/>
      <c r="QQK410" s="247"/>
      <c r="QQL410" s="247"/>
      <c r="QQM410" s="247"/>
      <c r="QQN410" s="247"/>
      <c r="QQO410" s="247"/>
      <c r="QQP410" s="247"/>
      <c r="QQQ410" s="247"/>
      <c r="QQR410" s="247"/>
      <c r="QQS410" s="247"/>
      <c r="QQT410" s="247"/>
      <c r="QQU410" s="247"/>
      <c r="QQV410" s="247"/>
      <c r="QQW410" s="247"/>
      <c r="QQX410" s="247"/>
      <c r="QQY410" s="247"/>
      <c r="QQZ410" s="247"/>
      <c r="QRA410" s="247"/>
      <c r="QRB410" s="247"/>
      <c r="QRC410" s="247"/>
      <c r="QRD410" s="247"/>
      <c r="QRE410" s="247"/>
      <c r="QRF410" s="247"/>
      <c r="QRG410" s="247"/>
      <c r="QRH410" s="247"/>
      <c r="QRI410" s="247"/>
      <c r="QRJ410" s="247"/>
      <c r="QRK410" s="247"/>
      <c r="QRL410" s="247"/>
      <c r="QRM410" s="247"/>
      <c r="QRN410" s="247"/>
      <c r="QRO410" s="247"/>
      <c r="QRP410" s="247"/>
      <c r="QRQ410" s="247"/>
      <c r="QRR410" s="247"/>
      <c r="QRS410" s="247"/>
      <c r="QRT410" s="247"/>
      <c r="QRU410" s="247"/>
      <c r="QRV410" s="247"/>
      <c r="QRW410" s="247"/>
      <c r="QRX410" s="247"/>
      <c r="QRY410" s="247"/>
      <c r="QRZ410" s="247"/>
      <c r="QSA410" s="247"/>
      <c r="QSB410" s="247"/>
      <c r="QSC410" s="247"/>
      <c r="QSD410" s="247"/>
      <c r="QSE410" s="247"/>
      <c r="QSF410" s="247"/>
      <c r="QSG410" s="247"/>
      <c r="QSH410" s="247"/>
      <c r="QSI410" s="247"/>
      <c r="QSJ410" s="247"/>
      <c r="QSK410" s="247"/>
      <c r="QSL410" s="247"/>
      <c r="QSM410" s="247"/>
      <c r="QSN410" s="247"/>
      <c r="QSO410" s="247"/>
      <c r="QSP410" s="247"/>
      <c r="QSQ410" s="247"/>
      <c r="QSR410" s="247"/>
      <c r="QSS410" s="247"/>
      <c r="QST410" s="247"/>
      <c r="QSU410" s="247"/>
      <c r="QSV410" s="247"/>
      <c r="QSW410" s="247"/>
      <c r="QSX410" s="247"/>
      <c r="QSY410" s="247"/>
      <c r="QSZ410" s="247"/>
      <c r="QTA410" s="247"/>
      <c r="QTB410" s="247"/>
      <c r="QTC410" s="247"/>
      <c r="QTD410" s="247"/>
      <c r="QTE410" s="247"/>
      <c r="QTF410" s="247"/>
      <c r="QTG410" s="247"/>
      <c r="QTH410" s="247"/>
      <c r="QTI410" s="247"/>
      <c r="QTJ410" s="247"/>
      <c r="QTK410" s="247"/>
      <c r="QTL410" s="247"/>
      <c r="QTM410" s="247"/>
      <c r="QTN410" s="247"/>
      <c r="QTO410" s="247"/>
      <c r="QTP410" s="247"/>
      <c r="QTQ410" s="247"/>
      <c r="QTR410" s="247"/>
      <c r="QTS410" s="247"/>
      <c r="QTT410" s="247"/>
      <c r="QTU410" s="247"/>
      <c r="QTV410" s="247"/>
      <c r="QTW410" s="247"/>
      <c r="QTX410" s="247"/>
      <c r="QTY410" s="247"/>
      <c r="QTZ410" s="247"/>
      <c r="QUA410" s="247"/>
      <c r="QUB410" s="247"/>
      <c r="QUC410" s="247"/>
      <c r="QUD410" s="247"/>
      <c r="QUE410" s="247"/>
      <c r="QUF410" s="247"/>
      <c r="QUG410" s="247"/>
      <c r="QUH410" s="247"/>
      <c r="QUI410" s="247"/>
      <c r="QUJ410" s="247"/>
      <c r="QUK410" s="247"/>
      <c r="QUL410" s="247"/>
      <c r="QUM410" s="247"/>
      <c r="QUN410" s="247"/>
      <c r="QUO410" s="247"/>
      <c r="QUP410" s="247"/>
      <c r="QUQ410" s="247"/>
      <c r="QUR410" s="247"/>
      <c r="QUS410" s="247"/>
      <c r="QUT410" s="247"/>
      <c r="QUU410" s="247"/>
      <c r="QUV410" s="247"/>
      <c r="QUW410" s="247"/>
      <c r="QUX410" s="247"/>
      <c r="QUY410" s="247"/>
      <c r="QUZ410" s="247"/>
      <c r="QVA410" s="247"/>
      <c r="QVB410" s="247"/>
      <c r="QVC410" s="247"/>
      <c r="QVD410" s="247"/>
      <c r="QVE410" s="247"/>
      <c r="QVF410" s="247"/>
      <c r="QVG410" s="247"/>
      <c r="QVH410" s="247"/>
      <c r="QVI410" s="247"/>
      <c r="QVJ410" s="247"/>
      <c r="QVK410" s="247"/>
      <c r="QVL410" s="247"/>
      <c r="QVM410" s="247"/>
      <c r="QVN410" s="247"/>
      <c r="QVO410" s="247"/>
      <c r="QVP410" s="247"/>
      <c r="QVQ410" s="247"/>
      <c r="QVR410" s="247"/>
      <c r="QVS410" s="247"/>
      <c r="QVT410" s="247"/>
      <c r="QVU410" s="247"/>
      <c r="QVV410" s="247"/>
      <c r="QVW410" s="247"/>
      <c r="QVX410" s="247"/>
      <c r="QVY410" s="247"/>
      <c r="QVZ410" s="247"/>
      <c r="QWA410" s="247"/>
      <c r="QWB410" s="247"/>
      <c r="QWC410" s="247"/>
      <c r="QWD410" s="247"/>
      <c r="QWE410" s="247"/>
      <c r="QWF410" s="247"/>
      <c r="QWG410" s="247"/>
      <c r="QWH410" s="247"/>
      <c r="QWI410" s="247"/>
      <c r="QWJ410" s="247"/>
      <c r="QWK410" s="247"/>
      <c r="QWL410" s="247"/>
      <c r="QWM410" s="247"/>
      <c r="QWN410" s="247"/>
      <c r="QWO410" s="247"/>
      <c r="QWP410" s="247"/>
      <c r="QWQ410" s="247"/>
      <c r="QWR410" s="247"/>
      <c r="QWS410" s="247"/>
      <c r="QWT410" s="247"/>
      <c r="QWU410" s="247"/>
      <c r="QWV410" s="247"/>
      <c r="QWW410" s="247"/>
      <c r="QWX410" s="247"/>
      <c r="QWY410" s="247"/>
      <c r="QWZ410" s="247"/>
      <c r="QXA410" s="247"/>
      <c r="QXB410" s="247"/>
      <c r="QXC410" s="247"/>
      <c r="QXD410" s="247"/>
      <c r="QXE410" s="247"/>
      <c r="QXF410" s="247"/>
      <c r="QXG410" s="247"/>
      <c r="QXH410" s="247"/>
      <c r="QXI410" s="247"/>
      <c r="QXJ410" s="247"/>
      <c r="QXK410" s="247"/>
      <c r="QXL410" s="247"/>
      <c r="QXM410" s="247"/>
      <c r="QXN410" s="247"/>
      <c r="QXO410" s="247"/>
      <c r="QXP410" s="247"/>
      <c r="QXQ410" s="247"/>
      <c r="QXR410" s="247"/>
      <c r="QXS410" s="247"/>
      <c r="QXT410" s="247"/>
      <c r="QXU410" s="247"/>
      <c r="QXV410" s="247"/>
      <c r="QXW410" s="247"/>
      <c r="QXX410" s="247"/>
      <c r="QXY410" s="247"/>
      <c r="QXZ410" s="247"/>
      <c r="QYA410" s="247"/>
      <c r="QYB410" s="247"/>
      <c r="QYC410" s="247"/>
      <c r="QYD410" s="247"/>
      <c r="QYE410" s="247"/>
      <c r="QYF410" s="247"/>
      <c r="QYG410" s="247"/>
      <c r="QYH410" s="247"/>
      <c r="QYI410" s="247"/>
      <c r="QYJ410" s="247"/>
      <c r="QYK410" s="247"/>
      <c r="QYL410" s="247"/>
      <c r="QYM410" s="247"/>
      <c r="QYN410" s="247"/>
      <c r="QYO410" s="247"/>
      <c r="QYP410" s="247"/>
      <c r="QYQ410" s="247"/>
      <c r="QYR410" s="247"/>
      <c r="QYS410" s="247"/>
      <c r="QYT410" s="247"/>
      <c r="QYU410" s="247"/>
      <c r="QYV410" s="247"/>
      <c r="QYW410" s="247"/>
      <c r="QYX410" s="247"/>
      <c r="QYY410" s="247"/>
      <c r="QYZ410" s="247"/>
      <c r="QZA410" s="247"/>
      <c r="QZB410" s="247"/>
      <c r="QZC410" s="247"/>
      <c r="QZD410" s="247"/>
      <c r="QZE410" s="247"/>
      <c r="QZF410" s="247"/>
      <c r="QZG410" s="247"/>
      <c r="QZH410" s="247"/>
      <c r="QZI410" s="247"/>
      <c r="QZJ410" s="247"/>
      <c r="QZK410" s="247"/>
      <c r="QZL410" s="247"/>
      <c r="QZM410" s="247"/>
      <c r="QZN410" s="247"/>
      <c r="QZO410" s="247"/>
      <c r="QZP410" s="247"/>
      <c r="QZQ410" s="247"/>
      <c r="QZR410" s="247"/>
      <c r="QZS410" s="247"/>
      <c r="QZT410" s="247"/>
      <c r="QZU410" s="247"/>
      <c r="QZV410" s="247"/>
      <c r="QZW410" s="247"/>
      <c r="QZX410" s="247"/>
      <c r="QZY410" s="247"/>
      <c r="QZZ410" s="247"/>
      <c r="RAA410" s="247"/>
      <c r="RAB410" s="247"/>
      <c r="RAC410" s="247"/>
      <c r="RAD410" s="247"/>
      <c r="RAE410" s="247"/>
      <c r="RAF410" s="247"/>
      <c r="RAG410" s="247"/>
      <c r="RAH410" s="247"/>
      <c r="RAI410" s="247"/>
      <c r="RAJ410" s="247"/>
      <c r="RAK410" s="247"/>
      <c r="RAL410" s="247"/>
      <c r="RAM410" s="247"/>
      <c r="RAN410" s="247"/>
      <c r="RAO410" s="247"/>
      <c r="RAP410" s="247"/>
      <c r="RAQ410" s="247"/>
      <c r="RAR410" s="247"/>
      <c r="RAS410" s="247"/>
      <c r="RAT410" s="247"/>
      <c r="RAU410" s="247"/>
      <c r="RAV410" s="247"/>
      <c r="RAW410" s="247"/>
      <c r="RAX410" s="247"/>
      <c r="RAY410" s="247"/>
      <c r="RAZ410" s="247"/>
      <c r="RBA410" s="247"/>
      <c r="RBB410" s="247"/>
      <c r="RBC410" s="247"/>
      <c r="RBD410" s="247"/>
      <c r="RBE410" s="247"/>
      <c r="RBF410" s="247"/>
      <c r="RBG410" s="247"/>
      <c r="RBH410" s="247"/>
      <c r="RBI410" s="247"/>
      <c r="RBJ410" s="247"/>
      <c r="RBK410" s="247"/>
      <c r="RBL410" s="247"/>
      <c r="RBM410" s="247"/>
      <c r="RBN410" s="247"/>
      <c r="RBO410" s="247"/>
      <c r="RBP410" s="247"/>
      <c r="RBQ410" s="247"/>
      <c r="RBR410" s="247"/>
      <c r="RBS410" s="247"/>
      <c r="RBT410" s="247"/>
      <c r="RBU410" s="247"/>
      <c r="RBV410" s="247"/>
      <c r="RBW410" s="247"/>
      <c r="RBX410" s="247"/>
      <c r="RBY410" s="247"/>
      <c r="RBZ410" s="247"/>
      <c r="RCA410" s="247"/>
      <c r="RCB410" s="247"/>
      <c r="RCC410" s="247"/>
      <c r="RCD410" s="247"/>
      <c r="RCE410" s="247"/>
      <c r="RCF410" s="247"/>
      <c r="RCG410" s="247"/>
      <c r="RCH410" s="247"/>
      <c r="RCI410" s="247"/>
      <c r="RCJ410" s="247"/>
      <c r="RCK410" s="247"/>
      <c r="RCL410" s="247"/>
      <c r="RCM410" s="247"/>
      <c r="RCN410" s="247"/>
      <c r="RCO410" s="247"/>
      <c r="RCP410" s="247"/>
      <c r="RCQ410" s="247"/>
      <c r="RCR410" s="247"/>
      <c r="RCS410" s="247"/>
      <c r="RCT410" s="247"/>
      <c r="RCU410" s="247"/>
      <c r="RCV410" s="247"/>
      <c r="RCW410" s="247"/>
      <c r="RCX410" s="247"/>
      <c r="RCY410" s="247"/>
      <c r="RCZ410" s="247"/>
      <c r="RDA410" s="247"/>
      <c r="RDB410" s="247"/>
      <c r="RDC410" s="247"/>
      <c r="RDD410" s="247"/>
      <c r="RDE410" s="247"/>
      <c r="RDF410" s="247"/>
      <c r="RDG410" s="247"/>
      <c r="RDH410" s="247"/>
      <c r="RDI410" s="247"/>
      <c r="RDJ410" s="247"/>
      <c r="RDK410" s="247"/>
      <c r="RDL410" s="247"/>
      <c r="RDM410" s="247"/>
      <c r="RDN410" s="247"/>
      <c r="RDO410" s="247"/>
      <c r="RDP410" s="247"/>
      <c r="RDQ410" s="247"/>
      <c r="RDR410" s="247"/>
      <c r="RDS410" s="247"/>
      <c r="RDT410" s="247"/>
      <c r="RDU410" s="247"/>
      <c r="RDV410" s="247"/>
      <c r="RDW410" s="247"/>
      <c r="RDX410" s="247"/>
      <c r="RDY410" s="247"/>
      <c r="RDZ410" s="247"/>
      <c r="REA410" s="247"/>
      <c r="REB410" s="247"/>
      <c r="REC410" s="247"/>
      <c r="RED410" s="247"/>
      <c r="REE410" s="247"/>
      <c r="REF410" s="247"/>
      <c r="REG410" s="247"/>
      <c r="REH410" s="247"/>
      <c r="REI410" s="247"/>
      <c r="REJ410" s="247"/>
      <c r="REK410" s="247"/>
      <c r="REL410" s="247"/>
      <c r="REM410" s="247"/>
      <c r="REN410" s="247"/>
      <c r="REO410" s="247"/>
      <c r="REP410" s="247"/>
      <c r="REQ410" s="247"/>
      <c r="RER410" s="247"/>
      <c r="RES410" s="247"/>
      <c r="RET410" s="247"/>
      <c r="REU410" s="247"/>
      <c r="REV410" s="247"/>
      <c r="REW410" s="247"/>
      <c r="REX410" s="247"/>
      <c r="REY410" s="247"/>
      <c r="REZ410" s="247"/>
      <c r="RFA410" s="247"/>
      <c r="RFB410" s="247"/>
      <c r="RFC410" s="247"/>
      <c r="RFD410" s="247"/>
      <c r="RFE410" s="247"/>
      <c r="RFF410" s="247"/>
      <c r="RFG410" s="247"/>
      <c r="RFH410" s="247"/>
      <c r="RFI410" s="247"/>
      <c r="RFJ410" s="247"/>
      <c r="RFK410" s="247"/>
      <c r="RFL410" s="247"/>
      <c r="RFM410" s="247"/>
      <c r="RFN410" s="247"/>
      <c r="RFO410" s="247"/>
      <c r="RFP410" s="247"/>
      <c r="RFQ410" s="247"/>
      <c r="RFR410" s="247"/>
      <c r="RFS410" s="247"/>
      <c r="RFT410" s="247"/>
      <c r="RFU410" s="247"/>
      <c r="RFV410" s="247"/>
      <c r="RFW410" s="247"/>
      <c r="RFX410" s="247"/>
      <c r="RFY410" s="247"/>
      <c r="RFZ410" s="247"/>
      <c r="RGA410" s="247"/>
      <c r="RGB410" s="247"/>
      <c r="RGC410" s="247"/>
      <c r="RGD410" s="247"/>
      <c r="RGE410" s="247"/>
      <c r="RGF410" s="247"/>
      <c r="RGG410" s="247"/>
      <c r="RGH410" s="247"/>
      <c r="RGI410" s="247"/>
      <c r="RGJ410" s="247"/>
      <c r="RGK410" s="247"/>
      <c r="RGL410" s="247"/>
      <c r="RGM410" s="247"/>
      <c r="RGN410" s="247"/>
      <c r="RGO410" s="247"/>
      <c r="RGP410" s="247"/>
      <c r="RGQ410" s="247"/>
      <c r="RGR410" s="247"/>
      <c r="RGS410" s="247"/>
      <c r="RGT410" s="247"/>
      <c r="RGU410" s="247"/>
      <c r="RGV410" s="247"/>
      <c r="RGW410" s="247"/>
      <c r="RGX410" s="247"/>
      <c r="RGY410" s="247"/>
      <c r="RGZ410" s="247"/>
      <c r="RHA410" s="247"/>
      <c r="RHB410" s="247"/>
      <c r="RHC410" s="247"/>
      <c r="RHD410" s="247"/>
      <c r="RHE410" s="247"/>
      <c r="RHF410" s="247"/>
      <c r="RHG410" s="247"/>
      <c r="RHH410" s="247"/>
      <c r="RHI410" s="247"/>
      <c r="RHJ410" s="247"/>
      <c r="RHK410" s="247"/>
      <c r="RHL410" s="247"/>
      <c r="RHM410" s="247"/>
      <c r="RHN410" s="247"/>
      <c r="RHO410" s="247"/>
      <c r="RHP410" s="247"/>
      <c r="RHQ410" s="247"/>
      <c r="RHR410" s="247"/>
      <c r="RHS410" s="247"/>
      <c r="RHT410" s="247"/>
      <c r="RHU410" s="247"/>
      <c r="RHV410" s="247"/>
      <c r="RHW410" s="247"/>
      <c r="RHX410" s="247"/>
      <c r="RHY410" s="247"/>
      <c r="RHZ410" s="247"/>
      <c r="RIA410" s="247"/>
      <c r="RIB410" s="247"/>
      <c r="RIC410" s="247"/>
      <c r="RID410" s="247"/>
      <c r="RIE410" s="247"/>
      <c r="RIF410" s="247"/>
      <c r="RIG410" s="247"/>
      <c r="RIH410" s="247"/>
      <c r="RII410" s="247"/>
      <c r="RIJ410" s="247"/>
      <c r="RIK410" s="247"/>
      <c r="RIL410" s="247"/>
      <c r="RIM410" s="247"/>
      <c r="RIN410" s="247"/>
      <c r="RIO410" s="247"/>
      <c r="RIP410" s="247"/>
      <c r="RIQ410" s="247"/>
      <c r="RIR410" s="247"/>
      <c r="RIS410" s="247"/>
      <c r="RIT410" s="247"/>
      <c r="RIU410" s="247"/>
      <c r="RIV410" s="247"/>
      <c r="RIW410" s="247"/>
      <c r="RIX410" s="247"/>
      <c r="RIY410" s="247"/>
      <c r="RIZ410" s="247"/>
      <c r="RJA410" s="247"/>
      <c r="RJB410" s="247"/>
      <c r="RJC410" s="247"/>
      <c r="RJD410" s="247"/>
      <c r="RJE410" s="247"/>
      <c r="RJF410" s="247"/>
      <c r="RJG410" s="247"/>
      <c r="RJH410" s="247"/>
      <c r="RJI410" s="247"/>
      <c r="RJJ410" s="247"/>
      <c r="RJK410" s="247"/>
      <c r="RJL410" s="247"/>
      <c r="RJM410" s="247"/>
      <c r="RJN410" s="247"/>
      <c r="RJO410" s="247"/>
      <c r="RJP410" s="247"/>
      <c r="RJQ410" s="247"/>
      <c r="RJR410" s="247"/>
      <c r="RJS410" s="247"/>
      <c r="RJT410" s="247"/>
      <c r="RJU410" s="247"/>
      <c r="RJV410" s="247"/>
      <c r="RJW410" s="247"/>
      <c r="RJX410" s="247"/>
      <c r="RJY410" s="247"/>
      <c r="RJZ410" s="247"/>
      <c r="RKA410" s="247"/>
      <c r="RKB410" s="247"/>
      <c r="RKC410" s="247"/>
      <c r="RKD410" s="247"/>
      <c r="RKE410" s="247"/>
      <c r="RKF410" s="247"/>
      <c r="RKG410" s="247"/>
      <c r="RKH410" s="247"/>
      <c r="RKI410" s="247"/>
      <c r="RKJ410" s="247"/>
      <c r="RKK410" s="247"/>
      <c r="RKL410" s="247"/>
      <c r="RKM410" s="247"/>
      <c r="RKN410" s="247"/>
      <c r="RKO410" s="247"/>
      <c r="RKP410" s="247"/>
      <c r="RKQ410" s="247"/>
      <c r="RKR410" s="247"/>
      <c r="RKS410" s="247"/>
      <c r="RKT410" s="247"/>
      <c r="RKU410" s="247"/>
      <c r="RKV410" s="247"/>
      <c r="RKW410" s="247"/>
      <c r="RKX410" s="247"/>
      <c r="RKY410" s="247"/>
      <c r="RKZ410" s="247"/>
      <c r="RLA410" s="247"/>
      <c r="RLB410" s="247"/>
      <c r="RLC410" s="247"/>
      <c r="RLD410" s="247"/>
      <c r="RLE410" s="247"/>
      <c r="RLF410" s="247"/>
      <c r="RLG410" s="247"/>
      <c r="RLH410" s="247"/>
      <c r="RLI410" s="247"/>
      <c r="RLJ410" s="247"/>
      <c r="RLK410" s="247"/>
      <c r="RLL410" s="247"/>
      <c r="RLM410" s="247"/>
      <c r="RLN410" s="247"/>
      <c r="RLO410" s="247"/>
      <c r="RLP410" s="247"/>
      <c r="RLQ410" s="247"/>
      <c r="RLR410" s="247"/>
      <c r="RLS410" s="247"/>
      <c r="RLT410" s="247"/>
      <c r="RLU410" s="247"/>
      <c r="RLV410" s="247"/>
      <c r="RLW410" s="247"/>
      <c r="RLX410" s="247"/>
      <c r="RLY410" s="247"/>
      <c r="RLZ410" s="247"/>
      <c r="RMA410" s="247"/>
      <c r="RMB410" s="247"/>
      <c r="RMC410" s="247"/>
      <c r="RMD410" s="247"/>
      <c r="RME410" s="247"/>
      <c r="RMF410" s="247"/>
      <c r="RMG410" s="247"/>
      <c r="RMH410" s="247"/>
      <c r="RMI410" s="247"/>
      <c r="RMJ410" s="247"/>
      <c r="RMK410" s="247"/>
      <c r="RML410" s="247"/>
      <c r="RMM410" s="247"/>
      <c r="RMN410" s="247"/>
      <c r="RMO410" s="247"/>
      <c r="RMP410" s="247"/>
      <c r="RMQ410" s="247"/>
      <c r="RMR410" s="247"/>
      <c r="RMS410" s="247"/>
      <c r="RMT410" s="247"/>
      <c r="RMU410" s="247"/>
      <c r="RMV410" s="247"/>
      <c r="RMW410" s="247"/>
      <c r="RMX410" s="247"/>
      <c r="RMY410" s="247"/>
      <c r="RMZ410" s="247"/>
      <c r="RNA410" s="247"/>
      <c r="RNB410" s="247"/>
      <c r="RNC410" s="247"/>
      <c r="RND410" s="247"/>
      <c r="RNE410" s="247"/>
      <c r="RNF410" s="247"/>
      <c r="RNG410" s="247"/>
      <c r="RNH410" s="247"/>
      <c r="RNI410" s="247"/>
      <c r="RNJ410" s="247"/>
      <c r="RNK410" s="247"/>
      <c r="RNL410" s="247"/>
      <c r="RNM410" s="247"/>
      <c r="RNN410" s="247"/>
      <c r="RNO410" s="247"/>
      <c r="RNP410" s="247"/>
      <c r="RNQ410" s="247"/>
      <c r="RNR410" s="247"/>
      <c r="RNS410" s="247"/>
      <c r="RNT410" s="247"/>
      <c r="RNU410" s="247"/>
      <c r="RNV410" s="247"/>
      <c r="RNW410" s="247"/>
      <c r="RNX410" s="247"/>
      <c r="RNY410" s="247"/>
      <c r="RNZ410" s="247"/>
      <c r="ROA410" s="247"/>
      <c r="ROB410" s="247"/>
      <c r="ROC410" s="247"/>
      <c r="ROD410" s="247"/>
      <c r="ROE410" s="247"/>
      <c r="ROF410" s="247"/>
      <c r="ROG410" s="247"/>
      <c r="ROH410" s="247"/>
      <c r="ROI410" s="247"/>
      <c r="ROJ410" s="247"/>
      <c r="ROK410" s="247"/>
      <c r="ROL410" s="247"/>
      <c r="ROM410" s="247"/>
      <c r="RON410" s="247"/>
      <c r="ROO410" s="247"/>
      <c r="ROP410" s="247"/>
      <c r="ROQ410" s="247"/>
      <c r="ROR410" s="247"/>
      <c r="ROS410" s="247"/>
      <c r="ROT410" s="247"/>
      <c r="ROU410" s="247"/>
      <c r="ROV410" s="247"/>
      <c r="ROW410" s="247"/>
      <c r="ROX410" s="247"/>
      <c r="ROY410" s="247"/>
      <c r="ROZ410" s="247"/>
      <c r="RPA410" s="247"/>
      <c r="RPB410" s="247"/>
      <c r="RPC410" s="247"/>
      <c r="RPD410" s="247"/>
      <c r="RPE410" s="247"/>
      <c r="RPF410" s="247"/>
      <c r="RPG410" s="247"/>
      <c r="RPH410" s="247"/>
      <c r="RPI410" s="247"/>
      <c r="RPJ410" s="247"/>
      <c r="RPK410" s="247"/>
      <c r="RPL410" s="247"/>
      <c r="RPM410" s="247"/>
      <c r="RPN410" s="247"/>
      <c r="RPO410" s="247"/>
      <c r="RPP410" s="247"/>
      <c r="RPQ410" s="247"/>
      <c r="RPR410" s="247"/>
      <c r="RPS410" s="247"/>
      <c r="RPT410" s="247"/>
      <c r="RPU410" s="247"/>
      <c r="RPV410" s="247"/>
      <c r="RPW410" s="247"/>
      <c r="RPX410" s="247"/>
      <c r="RPY410" s="247"/>
      <c r="RPZ410" s="247"/>
      <c r="RQA410" s="247"/>
      <c r="RQB410" s="247"/>
      <c r="RQC410" s="247"/>
      <c r="RQD410" s="247"/>
      <c r="RQE410" s="247"/>
      <c r="RQF410" s="247"/>
      <c r="RQG410" s="247"/>
      <c r="RQH410" s="247"/>
      <c r="RQI410" s="247"/>
      <c r="RQJ410" s="247"/>
      <c r="RQK410" s="247"/>
      <c r="RQL410" s="247"/>
      <c r="RQM410" s="247"/>
      <c r="RQN410" s="247"/>
      <c r="RQO410" s="247"/>
      <c r="RQP410" s="247"/>
      <c r="RQQ410" s="247"/>
      <c r="RQR410" s="247"/>
      <c r="RQS410" s="247"/>
      <c r="RQT410" s="247"/>
      <c r="RQU410" s="247"/>
      <c r="RQV410" s="247"/>
      <c r="RQW410" s="247"/>
      <c r="RQX410" s="247"/>
      <c r="RQY410" s="247"/>
      <c r="RQZ410" s="247"/>
      <c r="RRA410" s="247"/>
      <c r="RRB410" s="247"/>
      <c r="RRC410" s="247"/>
      <c r="RRD410" s="247"/>
      <c r="RRE410" s="247"/>
      <c r="RRF410" s="247"/>
      <c r="RRG410" s="247"/>
      <c r="RRH410" s="247"/>
      <c r="RRI410" s="247"/>
      <c r="RRJ410" s="247"/>
      <c r="RRK410" s="247"/>
      <c r="RRL410" s="247"/>
      <c r="RRM410" s="247"/>
      <c r="RRN410" s="247"/>
      <c r="RRO410" s="247"/>
      <c r="RRP410" s="247"/>
      <c r="RRQ410" s="247"/>
      <c r="RRR410" s="247"/>
      <c r="RRS410" s="247"/>
      <c r="RRT410" s="247"/>
      <c r="RRU410" s="247"/>
      <c r="RRV410" s="247"/>
      <c r="RRW410" s="247"/>
      <c r="RRX410" s="247"/>
      <c r="RRY410" s="247"/>
      <c r="RRZ410" s="247"/>
      <c r="RSA410" s="247"/>
      <c r="RSB410" s="247"/>
      <c r="RSC410" s="247"/>
      <c r="RSD410" s="247"/>
      <c r="RSE410" s="247"/>
      <c r="RSF410" s="247"/>
      <c r="RSG410" s="247"/>
      <c r="RSH410" s="247"/>
      <c r="RSI410" s="247"/>
      <c r="RSJ410" s="247"/>
      <c r="RSK410" s="247"/>
      <c r="RSL410" s="247"/>
      <c r="RSM410" s="247"/>
      <c r="RSN410" s="247"/>
      <c r="RSO410" s="247"/>
      <c r="RSP410" s="247"/>
      <c r="RSQ410" s="247"/>
      <c r="RSR410" s="247"/>
      <c r="RSS410" s="247"/>
      <c r="RST410" s="247"/>
      <c r="RSU410" s="247"/>
      <c r="RSV410" s="247"/>
      <c r="RSW410" s="247"/>
      <c r="RSX410" s="247"/>
      <c r="RSY410" s="247"/>
      <c r="RSZ410" s="247"/>
      <c r="RTA410" s="247"/>
      <c r="RTB410" s="247"/>
      <c r="RTC410" s="247"/>
      <c r="RTD410" s="247"/>
      <c r="RTE410" s="247"/>
      <c r="RTF410" s="247"/>
      <c r="RTG410" s="247"/>
      <c r="RTH410" s="247"/>
      <c r="RTI410" s="247"/>
      <c r="RTJ410" s="247"/>
      <c r="RTK410" s="247"/>
      <c r="RTL410" s="247"/>
      <c r="RTM410" s="247"/>
      <c r="RTN410" s="247"/>
      <c r="RTO410" s="247"/>
      <c r="RTP410" s="247"/>
      <c r="RTQ410" s="247"/>
      <c r="RTR410" s="247"/>
      <c r="RTS410" s="247"/>
      <c r="RTT410" s="247"/>
      <c r="RTU410" s="247"/>
      <c r="RTV410" s="247"/>
      <c r="RTW410" s="247"/>
      <c r="RTX410" s="247"/>
      <c r="RTY410" s="247"/>
      <c r="RTZ410" s="247"/>
      <c r="RUA410" s="247"/>
      <c r="RUB410" s="247"/>
      <c r="RUC410" s="247"/>
      <c r="RUD410" s="247"/>
      <c r="RUE410" s="247"/>
      <c r="RUF410" s="247"/>
      <c r="RUG410" s="247"/>
      <c r="RUH410" s="247"/>
      <c r="RUI410" s="247"/>
      <c r="RUJ410" s="247"/>
      <c r="RUK410" s="247"/>
      <c r="RUL410" s="247"/>
      <c r="RUM410" s="247"/>
      <c r="RUN410" s="247"/>
      <c r="RUO410" s="247"/>
      <c r="RUP410" s="247"/>
      <c r="RUQ410" s="247"/>
      <c r="RUR410" s="247"/>
      <c r="RUS410" s="247"/>
      <c r="RUT410" s="247"/>
      <c r="RUU410" s="247"/>
      <c r="RUV410" s="247"/>
      <c r="RUW410" s="247"/>
      <c r="RUX410" s="247"/>
      <c r="RUY410" s="247"/>
      <c r="RUZ410" s="247"/>
      <c r="RVA410" s="247"/>
      <c r="RVB410" s="247"/>
      <c r="RVC410" s="247"/>
      <c r="RVD410" s="247"/>
      <c r="RVE410" s="247"/>
      <c r="RVF410" s="247"/>
      <c r="RVG410" s="247"/>
      <c r="RVH410" s="247"/>
      <c r="RVI410" s="247"/>
      <c r="RVJ410" s="247"/>
      <c r="RVK410" s="247"/>
      <c r="RVL410" s="247"/>
      <c r="RVM410" s="247"/>
      <c r="RVN410" s="247"/>
      <c r="RVO410" s="247"/>
      <c r="RVP410" s="247"/>
      <c r="RVQ410" s="247"/>
      <c r="RVR410" s="247"/>
      <c r="RVS410" s="247"/>
      <c r="RVT410" s="247"/>
      <c r="RVU410" s="247"/>
      <c r="RVV410" s="247"/>
      <c r="RVW410" s="247"/>
      <c r="RVX410" s="247"/>
      <c r="RVY410" s="247"/>
      <c r="RVZ410" s="247"/>
      <c r="RWA410" s="247"/>
      <c r="RWB410" s="247"/>
      <c r="RWC410" s="247"/>
      <c r="RWD410" s="247"/>
      <c r="RWE410" s="247"/>
      <c r="RWF410" s="247"/>
      <c r="RWG410" s="247"/>
      <c r="RWH410" s="247"/>
      <c r="RWI410" s="247"/>
      <c r="RWJ410" s="247"/>
      <c r="RWK410" s="247"/>
      <c r="RWL410" s="247"/>
      <c r="RWM410" s="247"/>
      <c r="RWN410" s="247"/>
      <c r="RWO410" s="247"/>
      <c r="RWP410" s="247"/>
      <c r="RWQ410" s="247"/>
      <c r="RWR410" s="247"/>
      <c r="RWS410" s="247"/>
      <c r="RWT410" s="247"/>
      <c r="RWU410" s="247"/>
      <c r="RWV410" s="247"/>
      <c r="RWW410" s="247"/>
      <c r="RWX410" s="247"/>
      <c r="RWY410" s="247"/>
      <c r="RWZ410" s="247"/>
      <c r="RXA410" s="247"/>
      <c r="RXB410" s="247"/>
      <c r="RXC410" s="247"/>
      <c r="RXD410" s="247"/>
      <c r="RXE410" s="247"/>
      <c r="RXF410" s="247"/>
      <c r="RXG410" s="247"/>
      <c r="RXH410" s="247"/>
      <c r="RXI410" s="247"/>
      <c r="RXJ410" s="247"/>
      <c r="RXK410" s="247"/>
      <c r="RXL410" s="247"/>
      <c r="RXM410" s="247"/>
      <c r="RXN410" s="247"/>
      <c r="RXO410" s="247"/>
      <c r="RXP410" s="247"/>
      <c r="RXQ410" s="247"/>
      <c r="RXR410" s="247"/>
      <c r="RXS410" s="247"/>
      <c r="RXT410" s="247"/>
      <c r="RXU410" s="247"/>
      <c r="RXV410" s="247"/>
      <c r="RXW410" s="247"/>
      <c r="RXX410" s="247"/>
      <c r="RXY410" s="247"/>
      <c r="RXZ410" s="247"/>
      <c r="RYA410" s="247"/>
      <c r="RYB410" s="247"/>
      <c r="RYC410" s="247"/>
      <c r="RYD410" s="247"/>
      <c r="RYE410" s="247"/>
      <c r="RYF410" s="247"/>
      <c r="RYG410" s="247"/>
      <c r="RYH410" s="247"/>
      <c r="RYI410" s="247"/>
      <c r="RYJ410" s="247"/>
      <c r="RYK410" s="247"/>
      <c r="RYL410" s="247"/>
      <c r="RYM410" s="247"/>
      <c r="RYN410" s="247"/>
      <c r="RYO410" s="247"/>
      <c r="RYP410" s="247"/>
      <c r="RYQ410" s="247"/>
      <c r="RYR410" s="247"/>
      <c r="RYS410" s="247"/>
      <c r="RYT410" s="247"/>
      <c r="RYU410" s="247"/>
      <c r="RYV410" s="247"/>
      <c r="RYW410" s="247"/>
      <c r="RYX410" s="247"/>
      <c r="RYY410" s="247"/>
      <c r="RYZ410" s="247"/>
      <c r="RZA410" s="247"/>
      <c r="RZB410" s="247"/>
      <c r="RZC410" s="247"/>
      <c r="RZD410" s="247"/>
      <c r="RZE410" s="247"/>
      <c r="RZF410" s="247"/>
      <c r="RZG410" s="247"/>
      <c r="RZH410" s="247"/>
      <c r="RZI410" s="247"/>
      <c r="RZJ410" s="247"/>
      <c r="RZK410" s="247"/>
      <c r="RZL410" s="247"/>
      <c r="RZM410" s="247"/>
      <c r="RZN410" s="247"/>
      <c r="RZO410" s="247"/>
      <c r="RZP410" s="247"/>
      <c r="RZQ410" s="247"/>
      <c r="RZR410" s="247"/>
      <c r="RZS410" s="247"/>
      <c r="RZT410" s="247"/>
      <c r="RZU410" s="247"/>
      <c r="RZV410" s="247"/>
      <c r="RZW410" s="247"/>
      <c r="RZX410" s="247"/>
      <c r="RZY410" s="247"/>
      <c r="RZZ410" s="247"/>
      <c r="SAA410" s="247"/>
      <c r="SAB410" s="247"/>
      <c r="SAC410" s="247"/>
      <c r="SAD410" s="247"/>
      <c r="SAE410" s="247"/>
      <c r="SAF410" s="247"/>
      <c r="SAG410" s="247"/>
      <c r="SAH410" s="247"/>
      <c r="SAI410" s="247"/>
      <c r="SAJ410" s="247"/>
      <c r="SAK410" s="247"/>
      <c r="SAL410" s="247"/>
      <c r="SAM410" s="247"/>
      <c r="SAN410" s="247"/>
      <c r="SAO410" s="247"/>
      <c r="SAP410" s="247"/>
      <c r="SAQ410" s="247"/>
      <c r="SAR410" s="247"/>
      <c r="SAS410" s="247"/>
      <c r="SAT410" s="247"/>
      <c r="SAU410" s="247"/>
      <c r="SAV410" s="247"/>
      <c r="SAW410" s="247"/>
      <c r="SAX410" s="247"/>
      <c r="SAY410" s="247"/>
      <c r="SAZ410" s="247"/>
      <c r="SBA410" s="247"/>
      <c r="SBB410" s="247"/>
      <c r="SBC410" s="247"/>
      <c r="SBD410" s="247"/>
      <c r="SBE410" s="247"/>
      <c r="SBF410" s="247"/>
      <c r="SBG410" s="247"/>
      <c r="SBH410" s="247"/>
      <c r="SBI410" s="247"/>
      <c r="SBJ410" s="247"/>
      <c r="SBK410" s="247"/>
      <c r="SBL410" s="247"/>
      <c r="SBM410" s="247"/>
      <c r="SBN410" s="247"/>
      <c r="SBO410" s="247"/>
      <c r="SBP410" s="247"/>
      <c r="SBQ410" s="247"/>
      <c r="SBR410" s="247"/>
      <c r="SBS410" s="247"/>
      <c r="SBT410" s="247"/>
      <c r="SBU410" s="247"/>
      <c r="SBV410" s="247"/>
      <c r="SBW410" s="247"/>
      <c r="SBX410" s="247"/>
      <c r="SBY410" s="247"/>
      <c r="SBZ410" s="247"/>
      <c r="SCA410" s="247"/>
      <c r="SCB410" s="247"/>
      <c r="SCC410" s="247"/>
      <c r="SCD410" s="247"/>
      <c r="SCE410" s="247"/>
      <c r="SCF410" s="247"/>
      <c r="SCG410" s="247"/>
      <c r="SCH410" s="247"/>
      <c r="SCI410" s="247"/>
      <c r="SCJ410" s="247"/>
      <c r="SCK410" s="247"/>
      <c r="SCL410" s="247"/>
      <c r="SCM410" s="247"/>
      <c r="SCN410" s="247"/>
      <c r="SCO410" s="247"/>
      <c r="SCP410" s="247"/>
      <c r="SCQ410" s="247"/>
      <c r="SCR410" s="247"/>
      <c r="SCS410" s="247"/>
      <c r="SCT410" s="247"/>
      <c r="SCU410" s="247"/>
      <c r="SCV410" s="247"/>
      <c r="SCW410" s="247"/>
      <c r="SCX410" s="247"/>
      <c r="SCY410" s="247"/>
      <c r="SCZ410" s="247"/>
      <c r="SDA410" s="247"/>
      <c r="SDB410" s="247"/>
      <c r="SDC410" s="247"/>
      <c r="SDD410" s="247"/>
      <c r="SDE410" s="247"/>
      <c r="SDF410" s="247"/>
      <c r="SDG410" s="247"/>
      <c r="SDH410" s="247"/>
      <c r="SDI410" s="247"/>
      <c r="SDJ410" s="247"/>
      <c r="SDK410" s="247"/>
      <c r="SDL410" s="247"/>
      <c r="SDM410" s="247"/>
      <c r="SDN410" s="247"/>
      <c r="SDO410" s="247"/>
      <c r="SDP410" s="247"/>
      <c r="SDQ410" s="247"/>
      <c r="SDR410" s="247"/>
      <c r="SDS410" s="247"/>
      <c r="SDT410" s="247"/>
      <c r="SDU410" s="247"/>
      <c r="SDV410" s="247"/>
      <c r="SDW410" s="247"/>
      <c r="SDX410" s="247"/>
      <c r="SDY410" s="247"/>
      <c r="SDZ410" s="247"/>
      <c r="SEA410" s="247"/>
      <c r="SEB410" s="247"/>
      <c r="SEC410" s="247"/>
      <c r="SED410" s="247"/>
      <c r="SEE410" s="247"/>
      <c r="SEF410" s="247"/>
      <c r="SEG410" s="247"/>
      <c r="SEH410" s="247"/>
      <c r="SEI410" s="247"/>
      <c r="SEJ410" s="247"/>
      <c r="SEK410" s="247"/>
      <c r="SEL410" s="247"/>
      <c r="SEM410" s="247"/>
      <c r="SEN410" s="247"/>
      <c r="SEO410" s="247"/>
      <c r="SEP410" s="247"/>
      <c r="SEQ410" s="247"/>
      <c r="SER410" s="247"/>
      <c r="SES410" s="247"/>
      <c r="SET410" s="247"/>
      <c r="SEU410" s="247"/>
      <c r="SEV410" s="247"/>
      <c r="SEW410" s="247"/>
      <c r="SEX410" s="247"/>
      <c r="SEY410" s="247"/>
      <c r="SEZ410" s="247"/>
      <c r="SFA410" s="247"/>
      <c r="SFB410" s="247"/>
      <c r="SFC410" s="247"/>
      <c r="SFD410" s="247"/>
      <c r="SFE410" s="247"/>
      <c r="SFF410" s="247"/>
      <c r="SFG410" s="247"/>
      <c r="SFH410" s="247"/>
      <c r="SFI410" s="247"/>
      <c r="SFJ410" s="247"/>
      <c r="SFK410" s="247"/>
      <c r="SFL410" s="247"/>
      <c r="SFM410" s="247"/>
      <c r="SFN410" s="247"/>
      <c r="SFO410" s="247"/>
      <c r="SFP410" s="247"/>
      <c r="SFQ410" s="247"/>
      <c r="SFR410" s="247"/>
      <c r="SFS410" s="247"/>
      <c r="SFT410" s="247"/>
      <c r="SFU410" s="247"/>
      <c r="SFV410" s="247"/>
      <c r="SFW410" s="247"/>
      <c r="SFX410" s="247"/>
      <c r="SFY410" s="247"/>
      <c r="SFZ410" s="247"/>
      <c r="SGA410" s="247"/>
      <c r="SGB410" s="247"/>
      <c r="SGC410" s="247"/>
      <c r="SGD410" s="247"/>
      <c r="SGE410" s="247"/>
      <c r="SGF410" s="247"/>
      <c r="SGG410" s="247"/>
      <c r="SGH410" s="247"/>
      <c r="SGI410" s="247"/>
      <c r="SGJ410" s="247"/>
      <c r="SGK410" s="247"/>
      <c r="SGL410" s="247"/>
      <c r="SGM410" s="247"/>
      <c r="SGN410" s="247"/>
      <c r="SGO410" s="247"/>
      <c r="SGP410" s="247"/>
      <c r="SGQ410" s="247"/>
      <c r="SGR410" s="247"/>
      <c r="SGS410" s="247"/>
      <c r="SGT410" s="247"/>
      <c r="SGU410" s="247"/>
      <c r="SGV410" s="247"/>
      <c r="SGW410" s="247"/>
      <c r="SGX410" s="247"/>
      <c r="SGY410" s="247"/>
      <c r="SGZ410" s="247"/>
      <c r="SHA410" s="247"/>
      <c r="SHB410" s="247"/>
      <c r="SHC410" s="247"/>
      <c r="SHD410" s="247"/>
      <c r="SHE410" s="247"/>
      <c r="SHF410" s="247"/>
      <c r="SHG410" s="247"/>
      <c r="SHH410" s="247"/>
      <c r="SHI410" s="247"/>
      <c r="SHJ410" s="247"/>
      <c r="SHK410" s="247"/>
      <c r="SHL410" s="247"/>
      <c r="SHM410" s="247"/>
      <c r="SHN410" s="247"/>
      <c r="SHO410" s="247"/>
      <c r="SHP410" s="247"/>
      <c r="SHQ410" s="247"/>
      <c r="SHR410" s="247"/>
      <c r="SHS410" s="247"/>
      <c r="SHT410" s="247"/>
      <c r="SHU410" s="247"/>
      <c r="SHV410" s="247"/>
      <c r="SHW410" s="247"/>
      <c r="SHX410" s="247"/>
      <c r="SHY410" s="247"/>
      <c r="SHZ410" s="247"/>
      <c r="SIA410" s="247"/>
      <c r="SIB410" s="247"/>
      <c r="SIC410" s="247"/>
      <c r="SID410" s="247"/>
      <c r="SIE410" s="247"/>
      <c r="SIF410" s="247"/>
      <c r="SIG410" s="247"/>
      <c r="SIH410" s="247"/>
      <c r="SII410" s="247"/>
      <c r="SIJ410" s="247"/>
      <c r="SIK410" s="247"/>
      <c r="SIL410" s="247"/>
      <c r="SIM410" s="247"/>
      <c r="SIN410" s="247"/>
      <c r="SIO410" s="247"/>
      <c r="SIP410" s="247"/>
      <c r="SIQ410" s="247"/>
      <c r="SIR410" s="247"/>
      <c r="SIS410" s="247"/>
      <c r="SIT410" s="247"/>
      <c r="SIU410" s="247"/>
      <c r="SIV410" s="247"/>
      <c r="SIW410" s="247"/>
      <c r="SIX410" s="247"/>
      <c r="SIY410" s="247"/>
      <c r="SIZ410" s="247"/>
      <c r="SJA410" s="247"/>
      <c r="SJB410" s="247"/>
      <c r="SJC410" s="247"/>
      <c r="SJD410" s="247"/>
      <c r="SJE410" s="247"/>
      <c r="SJF410" s="247"/>
      <c r="SJG410" s="247"/>
      <c r="SJH410" s="247"/>
      <c r="SJI410" s="247"/>
      <c r="SJJ410" s="247"/>
      <c r="SJK410" s="247"/>
      <c r="SJL410" s="247"/>
      <c r="SJM410" s="247"/>
      <c r="SJN410" s="247"/>
      <c r="SJO410" s="247"/>
      <c r="SJP410" s="247"/>
      <c r="SJQ410" s="247"/>
      <c r="SJR410" s="247"/>
      <c r="SJS410" s="247"/>
      <c r="SJT410" s="247"/>
      <c r="SJU410" s="247"/>
      <c r="SJV410" s="247"/>
      <c r="SJW410" s="247"/>
      <c r="SJX410" s="247"/>
      <c r="SJY410" s="247"/>
      <c r="SJZ410" s="247"/>
      <c r="SKA410" s="247"/>
      <c r="SKB410" s="247"/>
      <c r="SKC410" s="247"/>
      <c r="SKD410" s="247"/>
      <c r="SKE410" s="247"/>
      <c r="SKF410" s="247"/>
      <c r="SKG410" s="247"/>
      <c r="SKH410" s="247"/>
      <c r="SKI410" s="247"/>
      <c r="SKJ410" s="247"/>
      <c r="SKK410" s="247"/>
      <c r="SKL410" s="247"/>
      <c r="SKM410" s="247"/>
      <c r="SKN410" s="247"/>
      <c r="SKO410" s="247"/>
      <c r="SKP410" s="247"/>
      <c r="SKQ410" s="247"/>
      <c r="SKR410" s="247"/>
      <c r="SKS410" s="247"/>
      <c r="SKT410" s="247"/>
      <c r="SKU410" s="247"/>
      <c r="SKV410" s="247"/>
      <c r="SKW410" s="247"/>
      <c r="SKX410" s="247"/>
      <c r="SKY410" s="247"/>
      <c r="SKZ410" s="247"/>
      <c r="SLA410" s="247"/>
      <c r="SLB410" s="247"/>
      <c r="SLC410" s="247"/>
      <c r="SLD410" s="247"/>
      <c r="SLE410" s="247"/>
      <c r="SLF410" s="247"/>
      <c r="SLG410" s="247"/>
      <c r="SLH410" s="247"/>
      <c r="SLI410" s="247"/>
      <c r="SLJ410" s="247"/>
      <c r="SLK410" s="247"/>
      <c r="SLL410" s="247"/>
      <c r="SLM410" s="247"/>
      <c r="SLN410" s="247"/>
      <c r="SLO410" s="247"/>
      <c r="SLP410" s="247"/>
      <c r="SLQ410" s="247"/>
      <c r="SLR410" s="247"/>
      <c r="SLS410" s="247"/>
      <c r="SLT410" s="247"/>
      <c r="SLU410" s="247"/>
      <c r="SLV410" s="247"/>
      <c r="SLW410" s="247"/>
      <c r="SLX410" s="247"/>
      <c r="SLY410" s="247"/>
      <c r="SLZ410" s="247"/>
      <c r="SMA410" s="247"/>
      <c r="SMB410" s="247"/>
      <c r="SMC410" s="247"/>
      <c r="SMD410" s="247"/>
      <c r="SME410" s="247"/>
      <c r="SMF410" s="247"/>
      <c r="SMG410" s="247"/>
      <c r="SMH410" s="247"/>
      <c r="SMI410" s="247"/>
      <c r="SMJ410" s="247"/>
      <c r="SMK410" s="247"/>
      <c r="SML410" s="247"/>
      <c r="SMM410" s="247"/>
      <c r="SMN410" s="247"/>
      <c r="SMO410" s="247"/>
      <c r="SMP410" s="247"/>
      <c r="SMQ410" s="247"/>
      <c r="SMR410" s="247"/>
      <c r="SMS410" s="247"/>
      <c r="SMT410" s="247"/>
      <c r="SMU410" s="247"/>
      <c r="SMV410" s="247"/>
      <c r="SMW410" s="247"/>
      <c r="SMX410" s="247"/>
      <c r="SMY410" s="247"/>
      <c r="SMZ410" s="247"/>
      <c r="SNA410" s="247"/>
      <c r="SNB410" s="247"/>
      <c r="SNC410" s="247"/>
      <c r="SND410" s="247"/>
      <c r="SNE410" s="247"/>
      <c r="SNF410" s="247"/>
      <c r="SNG410" s="247"/>
      <c r="SNH410" s="247"/>
      <c r="SNI410" s="247"/>
      <c r="SNJ410" s="247"/>
      <c r="SNK410" s="247"/>
      <c r="SNL410" s="247"/>
      <c r="SNM410" s="247"/>
      <c r="SNN410" s="247"/>
      <c r="SNO410" s="247"/>
      <c r="SNP410" s="247"/>
      <c r="SNQ410" s="247"/>
      <c r="SNR410" s="247"/>
      <c r="SNS410" s="247"/>
      <c r="SNT410" s="247"/>
      <c r="SNU410" s="247"/>
      <c r="SNV410" s="247"/>
      <c r="SNW410" s="247"/>
      <c r="SNX410" s="247"/>
      <c r="SNY410" s="247"/>
      <c r="SNZ410" s="247"/>
      <c r="SOA410" s="247"/>
      <c r="SOB410" s="247"/>
      <c r="SOC410" s="247"/>
      <c r="SOD410" s="247"/>
      <c r="SOE410" s="247"/>
      <c r="SOF410" s="247"/>
      <c r="SOG410" s="247"/>
      <c r="SOH410" s="247"/>
      <c r="SOI410" s="247"/>
      <c r="SOJ410" s="247"/>
      <c r="SOK410" s="247"/>
      <c r="SOL410" s="247"/>
      <c r="SOM410" s="247"/>
      <c r="SON410" s="247"/>
      <c r="SOO410" s="247"/>
      <c r="SOP410" s="247"/>
      <c r="SOQ410" s="247"/>
      <c r="SOR410" s="247"/>
      <c r="SOS410" s="247"/>
      <c r="SOT410" s="247"/>
      <c r="SOU410" s="247"/>
      <c r="SOV410" s="247"/>
      <c r="SOW410" s="247"/>
      <c r="SOX410" s="247"/>
      <c r="SOY410" s="247"/>
      <c r="SOZ410" s="247"/>
      <c r="SPA410" s="247"/>
      <c r="SPB410" s="247"/>
      <c r="SPC410" s="247"/>
      <c r="SPD410" s="247"/>
      <c r="SPE410" s="247"/>
      <c r="SPF410" s="247"/>
      <c r="SPG410" s="247"/>
      <c r="SPH410" s="247"/>
      <c r="SPI410" s="247"/>
      <c r="SPJ410" s="247"/>
      <c r="SPK410" s="247"/>
      <c r="SPL410" s="247"/>
      <c r="SPM410" s="247"/>
      <c r="SPN410" s="247"/>
      <c r="SPO410" s="247"/>
      <c r="SPP410" s="247"/>
      <c r="SPQ410" s="247"/>
      <c r="SPR410" s="247"/>
      <c r="SPS410" s="247"/>
      <c r="SPT410" s="247"/>
      <c r="SPU410" s="247"/>
      <c r="SPV410" s="247"/>
      <c r="SPW410" s="247"/>
      <c r="SPX410" s="247"/>
      <c r="SPY410" s="247"/>
      <c r="SPZ410" s="247"/>
      <c r="SQA410" s="247"/>
      <c r="SQB410" s="247"/>
      <c r="SQC410" s="247"/>
      <c r="SQD410" s="247"/>
      <c r="SQE410" s="247"/>
      <c r="SQF410" s="247"/>
      <c r="SQG410" s="247"/>
      <c r="SQH410" s="247"/>
      <c r="SQI410" s="247"/>
      <c r="SQJ410" s="247"/>
      <c r="SQK410" s="247"/>
      <c r="SQL410" s="247"/>
      <c r="SQM410" s="247"/>
      <c r="SQN410" s="247"/>
      <c r="SQO410" s="247"/>
      <c r="SQP410" s="247"/>
      <c r="SQQ410" s="247"/>
      <c r="SQR410" s="247"/>
      <c r="SQS410" s="247"/>
      <c r="SQT410" s="247"/>
      <c r="SQU410" s="247"/>
      <c r="SQV410" s="247"/>
      <c r="SQW410" s="247"/>
      <c r="SQX410" s="247"/>
      <c r="SQY410" s="247"/>
      <c r="SQZ410" s="247"/>
      <c r="SRA410" s="247"/>
      <c r="SRB410" s="247"/>
      <c r="SRC410" s="247"/>
      <c r="SRD410" s="247"/>
      <c r="SRE410" s="247"/>
      <c r="SRF410" s="247"/>
      <c r="SRG410" s="247"/>
      <c r="SRH410" s="247"/>
      <c r="SRI410" s="247"/>
      <c r="SRJ410" s="247"/>
      <c r="SRK410" s="247"/>
      <c r="SRL410" s="247"/>
      <c r="SRM410" s="247"/>
      <c r="SRN410" s="247"/>
      <c r="SRO410" s="247"/>
      <c r="SRP410" s="247"/>
      <c r="SRQ410" s="247"/>
      <c r="SRR410" s="247"/>
      <c r="SRS410" s="247"/>
      <c r="SRT410" s="247"/>
      <c r="SRU410" s="247"/>
      <c r="SRV410" s="247"/>
      <c r="SRW410" s="247"/>
      <c r="SRX410" s="247"/>
      <c r="SRY410" s="247"/>
      <c r="SRZ410" s="247"/>
      <c r="SSA410" s="247"/>
      <c r="SSB410" s="247"/>
      <c r="SSC410" s="247"/>
      <c r="SSD410" s="247"/>
      <c r="SSE410" s="247"/>
      <c r="SSF410" s="247"/>
      <c r="SSG410" s="247"/>
      <c r="SSH410" s="247"/>
      <c r="SSI410" s="247"/>
      <c r="SSJ410" s="247"/>
      <c r="SSK410" s="247"/>
      <c r="SSL410" s="247"/>
      <c r="SSM410" s="247"/>
      <c r="SSN410" s="247"/>
      <c r="SSO410" s="247"/>
      <c r="SSP410" s="247"/>
      <c r="SSQ410" s="247"/>
      <c r="SSR410" s="247"/>
      <c r="SSS410" s="247"/>
      <c r="SST410" s="247"/>
      <c r="SSU410" s="247"/>
      <c r="SSV410" s="247"/>
      <c r="SSW410" s="247"/>
      <c r="SSX410" s="247"/>
      <c r="SSY410" s="247"/>
      <c r="SSZ410" s="247"/>
      <c r="STA410" s="247"/>
      <c r="STB410" s="247"/>
      <c r="STC410" s="247"/>
      <c r="STD410" s="247"/>
      <c r="STE410" s="247"/>
      <c r="STF410" s="247"/>
      <c r="STG410" s="247"/>
      <c r="STH410" s="247"/>
      <c r="STI410" s="247"/>
      <c r="STJ410" s="247"/>
      <c r="STK410" s="247"/>
      <c r="STL410" s="247"/>
      <c r="STM410" s="247"/>
      <c r="STN410" s="247"/>
      <c r="STO410" s="247"/>
      <c r="STP410" s="247"/>
      <c r="STQ410" s="247"/>
      <c r="STR410" s="247"/>
      <c r="STS410" s="247"/>
      <c r="STT410" s="247"/>
      <c r="STU410" s="247"/>
      <c r="STV410" s="247"/>
      <c r="STW410" s="247"/>
      <c r="STX410" s="247"/>
      <c r="STY410" s="247"/>
      <c r="STZ410" s="247"/>
      <c r="SUA410" s="247"/>
      <c r="SUB410" s="247"/>
      <c r="SUC410" s="247"/>
      <c r="SUD410" s="247"/>
      <c r="SUE410" s="247"/>
      <c r="SUF410" s="247"/>
      <c r="SUG410" s="247"/>
      <c r="SUH410" s="247"/>
      <c r="SUI410" s="247"/>
      <c r="SUJ410" s="247"/>
      <c r="SUK410" s="247"/>
      <c r="SUL410" s="247"/>
      <c r="SUM410" s="247"/>
      <c r="SUN410" s="247"/>
      <c r="SUO410" s="247"/>
      <c r="SUP410" s="247"/>
      <c r="SUQ410" s="247"/>
      <c r="SUR410" s="247"/>
      <c r="SUS410" s="247"/>
      <c r="SUT410" s="247"/>
      <c r="SUU410" s="247"/>
      <c r="SUV410" s="247"/>
      <c r="SUW410" s="247"/>
      <c r="SUX410" s="247"/>
      <c r="SUY410" s="247"/>
      <c r="SUZ410" s="247"/>
      <c r="SVA410" s="247"/>
      <c r="SVB410" s="247"/>
      <c r="SVC410" s="247"/>
      <c r="SVD410" s="247"/>
      <c r="SVE410" s="247"/>
      <c r="SVF410" s="247"/>
      <c r="SVG410" s="247"/>
      <c r="SVH410" s="247"/>
      <c r="SVI410" s="247"/>
      <c r="SVJ410" s="247"/>
      <c r="SVK410" s="247"/>
      <c r="SVL410" s="247"/>
      <c r="SVM410" s="247"/>
      <c r="SVN410" s="247"/>
      <c r="SVO410" s="247"/>
      <c r="SVP410" s="247"/>
      <c r="SVQ410" s="247"/>
      <c r="SVR410" s="247"/>
      <c r="SVS410" s="247"/>
      <c r="SVT410" s="247"/>
      <c r="SVU410" s="247"/>
      <c r="SVV410" s="247"/>
      <c r="SVW410" s="247"/>
      <c r="SVX410" s="247"/>
      <c r="SVY410" s="247"/>
      <c r="SVZ410" s="247"/>
      <c r="SWA410" s="247"/>
      <c r="SWB410" s="247"/>
      <c r="SWC410" s="247"/>
      <c r="SWD410" s="247"/>
      <c r="SWE410" s="247"/>
      <c r="SWF410" s="247"/>
      <c r="SWG410" s="247"/>
      <c r="SWH410" s="247"/>
      <c r="SWI410" s="247"/>
      <c r="SWJ410" s="247"/>
      <c r="SWK410" s="247"/>
      <c r="SWL410" s="247"/>
      <c r="SWM410" s="247"/>
      <c r="SWN410" s="247"/>
      <c r="SWO410" s="247"/>
      <c r="SWP410" s="247"/>
      <c r="SWQ410" s="247"/>
      <c r="SWR410" s="247"/>
      <c r="SWS410" s="247"/>
      <c r="SWT410" s="247"/>
      <c r="SWU410" s="247"/>
      <c r="SWV410" s="247"/>
      <c r="SWW410" s="247"/>
      <c r="SWX410" s="247"/>
      <c r="SWY410" s="247"/>
      <c r="SWZ410" s="247"/>
      <c r="SXA410" s="247"/>
      <c r="SXB410" s="247"/>
      <c r="SXC410" s="247"/>
      <c r="SXD410" s="247"/>
      <c r="SXE410" s="247"/>
      <c r="SXF410" s="247"/>
      <c r="SXG410" s="247"/>
      <c r="SXH410" s="247"/>
      <c r="SXI410" s="247"/>
      <c r="SXJ410" s="247"/>
      <c r="SXK410" s="247"/>
      <c r="SXL410" s="247"/>
      <c r="SXM410" s="247"/>
      <c r="SXN410" s="247"/>
      <c r="SXO410" s="247"/>
      <c r="SXP410" s="247"/>
      <c r="SXQ410" s="247"/>
      <c r="SXR410" s="247"/>
      <c r="SXS410" s="247"/>
      <c r="SXT410" s="247"/>
      <c r="SXU410" s="247"/>
      <c r="SXV410" s="247"/>
      <c r="SXW410" s="247"/>
      <c r="SXX410" s="247"/>
      <c r="SXY410" s="247"/>
      <c r="SXZ410" s="247"/>
      <c r="SYA410" s="247"/>
      <c r="SYB410" s="247"/>
      <c r="SYC410" s="247"/>
      <c r="SYD410" s="247"/>
      <c r="SYE410" s="247"/>
      <c r="SYF410" s="247"/>
      <c r="SYG410" s="247"/>
      <c r="SYH410" s="247"/>
      <c r="SYI410" s="247"/>
      <c r="SYJ410" s="247"/>
      <c r="SYK410" s="247"/>
      <c r="SYL410" s="247"/>
      <c r="SYM410" s="247"/>
      <c r="SYN410" s="247"/>
      <c r="SYO410" s="247"/>
      <c r="SYP410" s="247"/>
      <c r="SYQ410" s="247"/>
      <c r="SYR410" s="247"/>
      <c r="SYS410" s="247"/>
      <c r="SYT410" s="247"/>
      <c r="SYU410" s="247"/>
      <c r="SYV410" s="247"/>
      <c r="SYW410" s="247"/>
      <c r="SYX410" s="247"/>
      <c r="SYY410" s="247"/>
      <c r="SYZ410" s="247"/>
      <c r="SZA410" s="247"/>
      <c r="SZB410" s="247"/>
      <c r="SZC410" s="247"/>
      <c r="SZD410" s="247"/>
      <c r="SZE410" s="247"/>
      <c r="SZF410" s="247"/>
      <c r="SZG410" s="247"/>
      <c r="SZH410" s="247"/>
      <c r="SZI410" s="247"/>
      <c r="SZJ410" s="247"/>
      <c r="SZK410" s="247"/>
      <c r="SZL410" s="247"/>
      <c r="SZM410" s="247"/>
      <c r="SZN410" s="247"/>
      <c r="SZO410" s="247"/>
      <c r="SZP410" s="247"/>
      <c r="SZQ410" s="247"/>
      <c r="SZR410" s="247"/>
      <c r="SZS410" s="247"/>
      <c r="SZT410" s="247"/>
      <c r="SZU410" s="247"/>
      <c r="SZV410" s="247"/>
      <c r="SZW410" s="247"/>
      <c r="SZX410" s="247"/>
      <c r="SZY410" s="247"/>
      <c r="SZZ410" s="247"/>
      <c r="TAA410" s="247"/>
      <c r="TAB410" s="247"/>
      <c r="TAC410" s="247"/>
      <c r="TAD410" s="247"/>
      <c r="TAE410" s="247"/>
      <c r="TAF410" s="247"/>
      <c r="TAG410" s="247"/>
      <c r="TAH410" s="247"/>
      <c r="TAI410" s="247"/>
      <c r="TAJ410" s="247"/>
      <c r="TAK410" s="247"/>
      <c r="TAL410" s="247"/>
      <c r="TAM410" s="247"/>
      <c r="TAN410" s="247"/>
      <c r="TAO410" s="247"/>
      <c r="TAP410" s="247"/>
      <c r="TAQ410" s="247"/>
      <c r="TAR410" s="247"/>
      <c r="TAS410" s="247"/>
      <c r="TAT410" s="247"/>
      <c r="TAU410" s="247"/>
      <c r="TAV410" s="247"/>
      <c r="TAW410" s="247"/>
      <c r="TAX410" s="247"/>
      <c r="TAY410" s="247"/>
      <c r="TAZ410" s="247"/>
      <c r="TBA410" s="247"/>
      <c r="TBB410" s="247"/>
      <c r="TBC410" s="247"/>
      <c r="TBD410" s="247"/>
      <c r="TBE410" s="247"/>
      <c r="TBF410" s="247"/>
      <c r="TBG410" s="247"/>
      <c r="TBH410" s="247"/>
      <c r="TBI410" s="247"/>
      <c r="TBJ410" s="247"/>
      <c r="TBK410" s="247"/>
      <c r="TBL410" s="247"/>
      <c r="TBM410" s="247"/>
      <c r="TBN410" s="247"/>
      <c r="TBO410" s="247"/>
      <c r="TBP410" s="247"/>
      <c r="TBQ410" s="247"/>
      <c r="TBR410" s="247"/>
      <c r="TBS410" s="247"/>
      <c r="TBT410" s="247"/>
      <c r="TBU410" s="247"/>
      <c r="TBV410" s="247"/>
      <c r="TBW410" s="247"/>
      <c r="TBX410" s="247"/>
      <c r="TBY410" s="247"/>
      <c r="TBZ410" s="247"/>
      <c r="TCA410" s="247"/>
      <c r="TCB410" s="247"/>
      <c r="TCC410" s="247"/>
      <c r="TCD410" s="247"/>
      <c r="TCE410" s="247"/>
      <c r="TCF410" s="247"/>
      <c r="TCG410" s="247"/>
      <c r="TCH410" s="247"/>
      <c r="TCI410" s="247"/>
      <c r="TCJ410" s="247"/>
      <c r="TCK410" s="247"/>
      <c r="TCL410" s="247"/>
      <c r="TCM410" s="247"/>
      <c r="TCN410" s="247"/>
      <c r="TCO410" s="247"/>
      <c r="TCP410" s="247"/>
      <c r="TCQ410" s="247"/>
      <c r="TCR410" s="247"/>
      <c r="TCS410" s="247"/>
      <c r="TCT410" s="247"/>
      <c r="TCU410" s="247"/>
      <c r="TCV410" s="247"/>
      <c r="TCW410" s="247"/>
      <c r="TCX410" s="247"/>
      <c r="TCY410" s="247"/>
      <c r="TCZ410" s="247"/>
      <c r="TDA410" s="247"/>
      <c r="TDB410" s="247"/>
      <c r="TDC410" s="247"/>
      <c r="TDD410" s="247"/>
      <c r="TDE410" s="247"/>
      <c r="TDF410" s="247"/>
      <c r="TDG410" s="247"/>
      <c r="TDH410" s="247"/>
      <c r="TDI410" s="247"/>
      <c r="TDJ410" s="247"/>
      <c r="TDK410" s="247"/>
      <c r="TDL410" s="247"/>
      <c r="TDM410" s="247"/>
      <c r="TDN410" s="247"/>
      <c r="TDO410" s="247"/>
      <c r="TDP410" s="247"/>
      <c r="TDQ410" s="247"/>
      <c r="TDR410" s="247"/>
      <c r="TDS410" s="247"/>
      <c r="TDT410" s="247"/>
      <c r="TDU410" s="247"/>
      <c r="TDV410" s="247"/>
      <c r="TDW410" s="247"/>
      <c r="TDX410" s="247"/>
      <c r="TDY410" s="247"/>
      <c r="TDZ410" s="247"/>
      <c r="TEA410" s="247"/>
      <c r="TEB410" s="247"/>
      <c r="TEC410" s="247"/>
      <c r="TED410" s="247"/>
      <c r="TEE410" s="247"/>
      <c r="TEF410" s="247"/>
      <c r="TEG410" s="247"/>
      <c r="TEH410" s="247"/>
      <c r="TEI410" s="247"/>
      <c r="TEJ410" s="247"/>
      <c r="TEK410" s="247"/>
      <c r="TEL410" s="247"/>
      <c r="TEM410" s="247"/>
      <c r="TEN410" s="247"/>
      <c r="TEO410" s="247"/>
      <c r="TEP410" s="247"/>
      <c r="TEQ410" s="247"/>
      <c r="TER410" s="247"/>
      <c r="TES410" s="247"/>
      <c r="TET410" s="247"/>
      <c r="TEU410" s="247"/>
      <c r="TEV410" s="247"/>
      <c r="TEW410" s="247"/>
      <c r="TEX410" s="247"/>
      <c r="TEY410" s="247"/>
      <c r="TEZ410" s="247"/>
      <c r="TFA410" s="247"/>
      <c r="TFB410" s="247"/>
      <c r="TFC410" s="247"/>
      <c r="TFD410" s="247"/>
      <c r="TFE410" s="247"/>
      <c r="TFF410" s="247"/>
      <c r="TFG410" s="247"/>
      <c r="TFH410" s="247"/>
      <c r="TFI410" s="247"/>
      <c r="TFJ410" s="247"/>
      <c r="TFK410" s="247"/>
      <c r="TFL410" s="247"/>
      <c r="TFM410" s="247"/>
      <c r="TFN410" s="247"/>
      <c r="TFO410" s="247"/>
      <c r="TFP410" s="247"/>
      <c r="TFQ410" s="247"/>
      <c r="TFR410" s="247"/>
      <c r="TFS410" s="247"/>
      <c r="TFT410" s="247"/>
      <c r="TFU410" s="247"/>
      <c r="TFV410" s="247"/>
      <c r="TFW410" s="247"/>
      <c r="TFX410" s="247"/>
      <c r="TFY410" s="247"/>
      <c r="TFZ410" s="247"/>
      <c r="TGA410" s="247"/>
      <c r="TGB410" s="247"/>
      <c r="TGC410" s="247"/>
      <c r="TGD410" s="247"/>
      <c r="TGE410" s="247"/>
      <c r="TGF410" s="247"/>
      <c r="TGG410" s="247"/>
      <c r="TGH410" s="247"/>
      <c r="TGI410" s="247"/>
      <c r="TGJ410" s="247"/>
      <c r="TGK410" s="247"/>
      <c r="TGL410" s="247"/>
      <c r="TGM410" s="247"/>
      <c r="TGN410" s="247"/>
      <c r="TGO410" s="247"/>
      <c r="TGP410" s="247"/>
      <c r="TGQ410" s="247"/>
      <c r="TGR410" s="247"/>
      <c r="TGS410" s="247"/>
      <c r="TGT410" s="247"/>
      <c r="TGU410" s="247"/>
      <c r="TGV410" s="247"/>
      <c r="TGW410" s="247"/>
      <c r="TGX410" s="247"/>
      <c r="TGY410" s="247"/>
      <c r="TGZ410" s="247"/>
      <c r="THA410" s="247"/>
      <c r="THB410" s="247"/>
      <c r="THC410" s="247"/>
      <c r="THD410" s="247"/>
      <c r="THE410" s="247"/>
      <c r="THF410" s="247"/>
      <c r="THG410" s="247"/>
      <c r="THH410" s="247"/>
      <c r="THI410" s="247"/>
      <c r="THJ410" s="247"/>
      <c r="THK410" s="247"/>
      <c r="THL410" s="247"/>
      <c r="THM410" s="247"/>
      <c r="THN410" s="247"/>
      <c r="THO410" s="247"/>
      <c r="THP410" s="247"/>
      <c r="THQ410" s="247"/>
      <c r="THR410" s="247"/>
      <c r="THS410" s="247"/>
      <c r="THT410" s="247"/>
      <c r="THU410" s="247"/>
      <c r="THV410" s="247"/>
      <c r="THW410" s="247"/>
      <c r="THX410" s="247"/>
      <c r="THY410" s="247"/>
      <c r="THZ410" s="247"/>
      <c r="TIA410" s="247"/>
      <c r="TIB410" s="247"/>
      <c r="TIC410" s="247"/>
      <c r="TID410" s="247"/>
      <c r="TIE410" s="247"/>
      <c r="TIF410" s="247"/>
      <c r="TIG410" s="247"/>
      <c r="TIH410" s="247"/>
      <c r="TII410" s="247"/>
      <c r="TIJ410" s="247"/>
      <c r="TIK410" s="247"/>
      <c r="TIL410" s="247"/>
      <c r="TIM410" s="247"/>
      <c r="TIN410" s="247"/>
      <c r="TIO410" s="247"/>
      <c r="TIP410" s="247"/>
      <c r="TIQ410" s="247"/>
      <c r="TIR410" s="247"/>
      <c r="TIS410" s="247"/>
      <c r="TIT410" s="247"/>
      <c r="TIU410" s="247"/>
      <c r="TIV410" s="247"/>
      <c r="TIW410" s="247"/>
      <c r="TIX410" s="247"/>
      <c r="TIY410" s="247"/>
      <c r="TIZ410" s="247"/>
      <c r="TJA410" s="247"/>
      <c r="TJB410" s="247"/>
      <c r="TJC410" s="247"/>
      <c r="TJD410" s="247"/>
      <c r="TJE410" s="247"/>
      <c r="TJF410" s="247"/>
      <c r="TJG410" s="247"/>
      <c r="TJH410" s="247"/>
      <c r="TJI410" s="247"/>
      <c r="TJJ410" s="247"/>
      <c r="TJK410" s="247"/>
      <c r="TJL410" s="247"/>
      <c r="TJM410" s="247"/>
      <c r="TJN410" s="247"/>
      <c r="TJO410" s="247"/>
      <c r="TJP410" s="247"/>
      <c r="TJQ410" s="247"/>
      <c r="TJR410" s="247"/>
      <c r="TJS410" s="247"/>
      <c r="TJT410" s="247"/>
      <c r="TJU410" s="247"/>
      <c r="TJV410" s="247"/>
      <c r="TJW410" s="247"/>
      <c r="TJX410" s="247"/>
      <c r="TJY410" s="247"/>
      <c r="TJZ410" s="247"/>
      <c r="TKA410" s="247"/>
      <c r="TKB410" s="247"/>
      <c r="TKC410" s="247"/>
      <c r="TKD410" s="247"/>
      <c r="TKE410" s="247"/>
      <c r="TKF410" s="247"/>
      <c r="TKG410" s="247"/>
      <c r="TKH410" s="247"/>
      <c r="TKI410" s="247"/>
      <c r="TKJ410" s="247"/>
      <c r="TKK410" s="247"/>
      <c r="TKL410" s="247"/>
      <c r="TKM410" s="247"/>
      <c r="TKN410" s="247"/>
      <c r="TKO410" s="247"/>
      <c r="TKP410" s="247"/>
      <c r="TKQ410" s="247"/>
      <c r="TKR410" s="247"/>
      <c r="TKS410" s="247"/>
      <c r="TKT410" s="247"/>
      <c r="TKU410" s="247"/>
      <c r="TKV410" s="247"/>
      <c r="TKW410" s="247"/>
      <c r="TKX410" s="247"/>
      <c r="TKY410" s="247"/>
      <c r="TKZ410" s="247"/>
      <c r="TLA410" s="247"/>
      <c r="TLB410" s="247"/>
      <c r="TLC410" s="247"/>
      <c r="TLD410" s="247"/>
      <c r="TLE410" s="247"/>
      <c r="TLF410" s="247"/>
      <c r="TLG410" s="247"/>
      <c r="TLH410" s="247"/>
      <c r="TLI410" s="247"/>
      <c r="TLJ410" s="247"/>
      <c r="TLK410" s="247"/>
      <c r="TLL410" s="247"/>
      <c r="TLM410" s="247"/>
      <c r="TLN410" s="247"/>
      <c r="TLO410" s="247"/>
      <c r="TLP410" s="247"/>
      <c r="TLQ410" s="247"/>
      <c r="TLR410" s="247"/>
      <c r="TLS410" s="247"/>
      <c r="TLT410" s="247"/>
      <c r="TLU410" s="247"/>
      <c r="TLV410" s="247"/>
      <c r="TLW410" s="247"/>
      <c r="TLX410" s="247"/>
      <c r="TLY410" s="247"/>
      <c r="TLZ410" s="247"/>
      <c r="TMA410" s="247"/>
      <c r="TMB410" s="247"/>
      <c r="TMC410" s="247"/>
      <c r="TMD410" s="247"/>
      <c r="TME410" s="247"/>
      <c r="TMF410" s="247"/>
      <c r="TMG410" s="247"/>
      <c r="TMH410" s="247"/>
      <c r="TMI410" s="247"/>
      <c r="TMJ410" s="247"/>
      <c r="TMK410" s="247"/>
      <c r="TML410" s="247"/>
      <c r="TMM410" s="247"/>
      <c r="TMN410" s="247"/>
      <c r="TMO410" s="247"/>
      <c r="TMP410" s="247"/>
      <c r="TMQ410" s="247"/>
      <c r="TMR410" s="247"/>
      <c r="TMS410" s="247"/>
      <c r="TMT410" s="247"/>
      <c r="TMU410" s="247"/>
      <c r="TMV410" s="247"/>
      <c r="TMW410" s="247"/>
      <c r="TMX410" s="247"/>
      <c r="TMY410" s="247"/>
      <c r="TMZ410" s="247"/>
      <c r="TNA410" s="247"/>
      <c r="TNB410" s="247"/>
      <c r="TNC410" s="247"/>
      <c r="TND410" s="247"/>
      <c r="TNE410" s="247"/>
      <c r="TNF410" s="247"/>
      <c r="TNG410" s="247"/>
      <c r="TNH410" s="247"/>
      <c r="TNI410" s="247"/>
      <c r="TNJ410" s="247"/>
      <c r="TNK410" s="247"/>
      <c r="TNL410" s="247"/>
      <c r="TNM410" s="247"/>
      <c r="TNN410" s="247"/>
      <c r="TNO410" s="247"/>
      <c r="TNP410" s="247"/>
      <c r="TNQ410" s="247"/>
      <c r="TNR410" s="247"/>
      <c r="TNS410" s="247"/>
      <c r="TNT410" s="247"/>
      <c r="TNU410" s="247"/>
      <c r="TNV410" s="247"/>
      <c r="TNW410" s="247"/>
      <c r="TNX410" s="247"/>
      <c r="TNY410" s="247"/>
      <c r="TNZ410" s="247"/>
      <c r="TOA410" s="247"/>
      <c r="TOB410" s="247"/>
      <c r="TOC410" s="247"/>
      <c r="TOD410" s="247"/>
      <c r="TOE410" s="247"/>
      <c r="TOF410" s="247"/>
      <c r="TOG410" s="247"/>
      <c r="TOH410" s="247"/>
      <c r="TOI410" s="247"/>
      <c r="TOJ410" s="247"/>
      <c r="TOK410" s="247"/>
      <c r="TOL410" s="247"/>
      <c r="TOM410" s="247"/>
      <c r="TON410" s="247"/>
      <c r="TOO410" s="247"/>
      <c r="TOP410" s="247"/>
      <c r="TOQ410" s="247"/>
      <c r="TOR410" s="247"/>
      <c r="TOS410" s="247"/>
      <c r="TOT410" s="247"/>
      <c r="TOU410" s="247"/>
      <c r="TOV410" s="247"/>
      <c r="TOW410" s="247"/>
      <c r="TOX410" s="247"/>
      <c r="TOY410" s="247"/>
      <c r="TOZ410" s="247"/>
      <c r="TPA410" s="247"/>
      <c r="TPB410" s="247"/>
      <c r="TPC410" s="247"/>
      <c r="TPD410" s="247"/>
      <c r="TPE410" s="247"/>
      <c r="TPF410" s="247"/>
      <c r="TPG410" s="247"/>
      <c r="TPH410" s="247"/>
      <c r="TPI410" s="247"/>
      <c r="TPJ410" s="247"/>
      <c r="TPK410" s="247"/>
      <c r="TPL410" s="247"/>
      <c r="TPM410" s="247"/>
      <c r="TPN410" s="247"/>
      <c r="TPO410" s="247"/>
      <c r="TPP410" s="247"/>
      <c r="TPQ410" s="247"/>
      <c r="TPR410" s="247"/>
      <c r="TPS410" s="247"/>
      <c r="TPT410" s="247"/>
      <c r="TPU410" s="247"/>
      <c r="TPV410" s="247"/>
      <c r="TPW410" s="247"/>
      <c r="TPX410" s="247"/>
      <c r="TPY410" s="247"/>
      <c r="TPZ410" s="247"/>
      <c r="TQA410" s="247"/>
      <c r="TQB410" s="247"/>
      <c r="TQC410" s="247"/>
      <c r="TQD410" s="247"/>
      <c r="TQE410" s="247"/>
      <c r="TQF410" s="247"/>
      <c r="TQG410" s="247"/>
      <c r="TQH410" s="247"/>
      <c r="TQI410" s="247"/>
      <c r="TQJ410" s="247"/>
      <c r="TQK410" s="247"/>
      <c r="TQL410" s="247"/>
      <c r="TQM410" s="247"/>
      <c r="TQN410" s="247"/>
      <c r="TQO410" s="247"/>
      <c r="TQP410" s="247"/>
      <c r="TQQ410" s="247"/>
      <c r="TQR410" s="247"/>
      <c r="TQS410" s="247"/>
      <c r="TQT410" s="247"/>
      <c r="TQU410" s="247"/>
      <c r="TQV410" s="247"/>
      <c r="TQW410" s="247"/>
      <c r="TQX410" s="247"/>
      <c r="TQY410" s="247"/>
      <c r="TQZ410" s="247"/>
      <c r="TRA410" s="247"/>
      <c r="TRB410" s="247"/>
      <c r="TRC410" s="247"/>
      <c r="TRD410" s="247"/>
      <c r="TRE410" s="247"/>
      <c r="TRF410" s="247"/>
      <c r="TRG410" s="247"/>
      <c r="TRH410" s="247"/>
      <c r="TRI410" s="247"/>
      <c r="TRJ410" s="247"/>
      <c r="TRK410" s="247"/>
      <c r="TRL410" s="247"/>
      <c r="TRM410" s="247"/>
      <c r="TRN410" s="247"/>
      <c r="TRO410" s="247"/>
      <c r="TRP410" s="247"/>
      <c r="TRQ410" s="247"/>
      <c r="TRR410" s="247"/>
      <c r="TRS410" s="247"/>
      <c r="TRT410" s="247"/>
      <c r="TRU410" s="247"/>
      <c r="TRV410" s="247"/>
      <c r="TRW410" s="247"/>
      <c r="TRX410" s="247"/>
      <c r="TRY410" s="247"/>
      <c r="TRZ410" s="247"/>
      <c r="TSA410" s="247"/>
      <c r="TSB410" s="247"/>
      <c r="TSC410" s="247"/>
      <c r="TSD410" s="247"/>
      <c r="TSE410" s="247"/>
      <c r="TSF410" s="247"/>
      <c r="TSG410" s="247"/>
      <c r="TSH410" s="247"/>
      <c r="TSI410" s="247"/>
      <c r="TSJ410" s="247"/>
      <c r="TSK410" s="247"/>
      <c r="TSL410" s="247"/>
      <c r="TSM410" s="247"/>
      <c r="TSN410" s="247"/>
      <c r="TSO410" s="247"/>
      <c r="TSP410" s="247"/>
      <c r="TSQ410" s="247"/>
      <c r="TSR410" s="247"/>
      <c r="TSS410" s="247"/>
      <c r="TST410" s="247"/>
      <c r="TSU410" s="247"/>
      <c r="TSV410" s="247"/>
      <c r="TSW410" s="247"/>
      <c r="TSX410" s="247"/>
      <c r="TSY410" s="247"/>
      <c r="TSZ410" s="247"/>
      <c r="TTA410" s="247"/>
      <c r="TTB410" s="247"/>
      <c r="TTC410" s="247"/>
      <c r="TTD410" s="247"/>
      <c r="TTE410" s="247"/>
      <c r="TTF410" s="247"/>
      <c r="TTG410" s="247"/>
      <c r="TTH410" s="247"/>
      <c r="TTI410" s="247"/>
      <c r="TTJ410" s="247"/>
      <c r="TTK410" s="247"/>
      <c r="TTL410" s="247"/>
      <c r="TTM410" s="247"/>
      <c r="TTN410" s="247"/>
      <c r="TTO410" s="247"/>
      <c r="TTP410" s="247"/>
      <c r="TTQ410" s="247"/>
      <c r="TTR410" s="247"/>
      <c r="TTS410" s="247"/>
      <c r="TTT410" s="247"/>
      <c r="TTU410" s="247"/>
      <c r="TTV410" s="247"/>
      <c r="TTW410" s="247"/>
      <c r="TTX410" s="247"/>
      <c r="TTY410" s="247"/>
      <c r="TTZ410" s="247"/>
      <c r="TUA410" s="247"/>
      <c r="TUB410" s="247"/>
      <c r="TUC410" s="247"/>
      <c r="TUD410" s="247"/>
      <c r="TUE410" s="247"/>
      <c r="TUF410" s="247"/>
      <c r="TUG410" s="247"/>
      <c r="TUH410" s="247"/>
      <c r="TUI410" s="247"/>
      <c r="TUJ410" s="247"/>
      <c r="TUK410" s="247"/>
      <c r="TUL410" s="247"/>
      <c r="TUM410" s="247"/>
      <c r="TUN410" s="247"/>
      <c r="TUO410" s="247"/>
      <c r="TUP410" s="247"/>
      <c r="TUQ410" s="247"/>
      <c r="TUR410" s="247"/>
      <c r="TUS410" s="247"/>
      <c r="TUT410" s="247"/>
      <c r="TUU410" s="247"/>
      <c r="TUV410" s="247"/>
      <c r="TUW410" s="247"/>
      <c r="TUX410" s="247"/>
      <c r="TUY410" s="247"/>
      <c r="TUZ410" s="247"/>
      <c r="TVA410" s="247"/>
      <c r="TVB410" s="247"/>
      <c r="TVC410" s="247"/>
      <c r="TVD410" s="247"/>
      <c r="TVE410" s="247"/>
      <c r="TVF410" s="247"/>
      <c r="TVG410" s="247"/>
      <c r="TVH410" s="247"/>
      <c r="TVI410" s="247"/>
      <c r="TVJ410" s="247"/>
      <c r="TVK410" s="247"/>
      <c r="TVL410" s="247"/>
      <c r="TVM410" s="247"/>
      <c r="TVN410" s="247"/>
      <c r="TVO410" s="247"/>
      <c r="TVP410" s="247"/>
      <c r="TVQ410" s="247"/>
      <c r="TVR410" s="247"/>
      <c r="TVS410" s="247"/>
      <c r="TVT410" s="247"/>
      <c r="TVU410" s="247"/>
      <c r="TVV410" s="247"/>
      <c r="TVW410" s="247"/>
      <c r="TVX410" s="247"/>
      <c r="TVY410" s="247"/>
      <c r="TVZ410" s="247"/>
      <c r="TWA410" s="247"/>
      <c r="TWB410" s="247"/>
      <c r="TWC410" s="247"/>
      <c r="TWD410" s="247"/>
      <c r="TWE410" s="247"/>
      <c r="TWF410" s="247"/>
      <c r="TWG410" s="247"/>
      <c r="TWH410" s="247"/>
      <c r="TWI410" s="247"/>
      <c r="TWJ410" s="247"/>
      <c r="TWK410" s="247"/>
      <c r="TWL410" s="247"/>
      <c r="TWM410" s="247"/>
      <c r="TWN410" s="247"/>
      <c r="TWO410" s="247"/>
      <c r="TWP410" s="247"/>
      <c r="TWQ410" s="247"/>
      <c r="TWR410" s="247"/>
      <c r="TWS410" s="247"/>
      <c r="TWT410" s="247"/>
      <c r="TWU410" s="247"/>
      <c r="TWV410" s="247"/>
      <c r="TWW410" s="247"/>
      <c r="TWX410" s="247"/>
      <c r="TWY410" s="247"/>
      <c r="TWZ410" s="247"/>
      <c r="TXA410" s="247"/>
      <c r="TXB410" s="247"/>
      <c r="TXC410" s="247"/>
      <c r="TXD410" s="247"/>
      <c r="TXE410" s="247"/>
      <c r="TXF410" s="247"/>
      <c r="TXG410" s="247"/>
      <c r="TXH410" s="247"/>
      <c r="TXI410" s="247"/>
      <c r="TXJ410" s="247"/>
      <c r="TXK410" s="247"/>
      <c r="TXL410" s="247"/>
      <c r="TXM410" s="247"/>
      <c r="TXN410" s="247"/>
      <c r="TXO410" s="247"/>
      <c r="TXP410" s="247"/>
      <c r="TXQ410" s="247"/>
      <c r="TXR410" s="247"/>
      <c r="TXS410" s="247"/>
      <c r="TXT410" s="247"/>
      <c r="TXU410" s="247"/>
      <c r="TXV410" s="247"/>
      <c r="TXW410" s="247"/>
      <c r="TXX410" s="247"/>
      <c r="TXY410" s="247"/>
      <c r="TXZ410" s="247"/>
      <c r="TYA410" s="247"/>
      <c r="TYB410" s="247"/>
      <c r="TYC410" s="247"/>
      <c r="TYD410" s="247"/>
      <c r="TYE410" s="247"/>
      <c r="TYF410" s="247"/>
      <c r="TYG410" s="247"/>
      <c r="TYH410" s="247"/>
      <c r="TYI410" s="247"/>
      <c r="TYJ410" s="247"/>
      <c r="TYK410" s="247"/>
      <c r="TYL410" s="247"/>
      <c r="TYM410" s="247"/>
      <c r="TYN410" s="247"/>
      <c r="TYO410" s="247"/>
      <c r="TYP410" s="247"/>
      <c r="TYQ410" s="247"/>
      <c r="TYR410" s="247"/>
      <c r="TYS410" s="247"/>
      <c r="TYT410" s="247"/>
      <c r="TYU410" s="247"/>
      <c r="TYV410" s="247"/>
      <c r="TYW410" s="247"/>
      <c r="TYX410" s="247"/>
      <c r="TYY410" s="247"/>
      <c r="TYZ410" s="247"/>
      <c r="TZA410" s="247"/>
      <c r="TZB410" s="247"/>
      <c r="TZC410" s="247"/>
      <c r="TZD410" s="247"/>
      <c r="TZE410" s="247"/>
      <c r="TZF410" s="247"/>
      <c r="TZG410" s="247"/>
      <c r="TZH410" s="247"/>
      <c r="TZI410" s="247"/>
      <c r="TZJ410" s="247"/>
      <c r="TZK410" s="247"/>
      <c r="TZL410" s="247"/>
      <c r="TZM410" s="247"/>
      <c r="TZN410" s="247"/>
      <c r="TZO410" s="247"/>
      <c r="TZP410" s="247"/>
      <c r="TZQ410" s="247"/>
      <c r="TZR410" s="247"/>
      <c r="TZS410" s="247"/>
      <c r="TZT410" s="247"/>
      <c r="TZU410" s="247"/>
      <c r="TZV410" s="247"/>
      <c r="TZW410" s="247"/>
      <c r="TZX410" s="247"/>
      <c r="TZY410" s="247"/>
      <c r="TZZ410" s="247"/>
      <c r="UAA410" s="247"/>
      <c r="UAB410" s="247"/>
      <c r="UAC410" s="247"/>
      <c r="UAD410" s="247"/>
      <c r="UAE410" s="247"/>
      <c r="UAF410" s="247"/>
      <c r="UAG410" s="247"/>
      <c r="UAH410" s="247"/>
      <c r="UAI410" s="247"/>
      <c r="UAJ410" s="247"/>
      <c r="UAK410" s="247"/>
      <c r="UAL410" s="247"/>
      <c r="UAM410" s="247"/>
      <c r="UAN410" s="247"/>
      <c r="UAO410" s="247"/>
      <c r="UAP410" s="247"/>
      <c r="UAQ410" s="247"/>
      <c r="UAR410" s="247"/>
      <c r="UAS410" s="247"/>
      <c r="UAT410" s="247"/>
      <c r="UAU410" s="247"/>
      <c r="UAV410" s="247"/>
      <c r="UAW410" s="247"/>
      <c r="UAX410" s="247"/>
      <c r="UAY410" s="247"/>
      <c r="UAZ410" s="247"/>
      <c r="UBA410" s="247"/>
      <c r="UBB410" s="247"/>
      <c r="UBC410" s="247"/>
      <c r="UBD410" s="247"/>
      <c r="UBE410" s="247"/>
      <c r="UBF410" s="247"/>
      <c r="UBG410" s="247"/>
      <c r="UBH410" s="247"/>
      <c r="UBI410" s="247"/>
      <c r="UBJ410" s="247"/>
      <c r="UBK410" s="247"/>
      <c r="UBL410" s="247"/>
      <c r="UBM410" s="247"/>
      <c r="UBN410" s="247"/>
      <c r="UBO410" s="247"/>
      <c r="UBP410" s="247"/>
      <c r="UBQ410" s="247"/>
      <c r="UBR410" s="247"/>
      <c r="UBS410" s="247"/>
      <c r="UBT410" s="247"/>
      <c r="UBU410" s="247"/>
      <c r="UBV410" s="247"/>
      <c r="UBW410" s="247"/>
      <c r="UBX410" s="247"/>
      <c r="UBY410" s="247"/>
      <c r="UBZ410" s="247"/>
      <c r="UCA410" s="247"/>
      <c r="UCB410" s="247"/>
      <c r="UCC410" s="247"/>
      <c r="UCD410" s="247"/>
      <c r="UCE410" s="247"/>
      <c r="UCF410" s="247"/>
      <c r="UCG410" s="247"/>
      <c r="UCH410" s="247"/>
      <c r="UCI410" s="247"/>
      <c r="UCJ410" s="247"/>
      <c r="UCK410" s="247"/>
      <c r="UCL410" s="247"/>
      <c r="UCM410" s="247"/>
      <c r="UCN410" s="247"/>
      <c r="UCO410" s="247"/>
      <c r="UCP410" s="247"/>
      <c r="UCQ410" s="247"/>
      <c r="UCR410" s="247"/>
      <c r="UCS410" s="247"/>
      <c r="UCT410" s="247"/>
      <c r="UCU410" s="247"/>
      <c r="UCV410" s="247"/>
      <c r="UCW410" s="247"/>
      <c r="UCX410" s="247"/>
      <c r="UCY410" s="247"/>
      <c r="UCZ410" s="247"/>
      <c r="UDA410" s="247"/>
      <c r="UDB410" s="247"/>
      <c r="UDC410" s="247"/>
      <c r="UDD410" s="247"/>
      <c r="UDE410" s="247"/>
      <c r="UDF410" s="247"/>
      <c r="UDG410" s="247"/>
      <c r="UDH410" s="247"/>
      <c r="UDI410" s="247"/>
      <c r="UDJ410" s="247"/>
      <c r="UDK410" s="247"/>
      <c r="UDL410" s="247"/>
      <c r="UDM410" s="247"/>
      <c r="UDN410" s="247"/>
      <c r="UDO410" s="247"/>
      <c r="UDP410" s="247"/>
      <c r="UDQ410" s="247"/>
      <c r="UDR410" s="247"/>
      <c r="UDS410" s="247"/>
      <c r="UDT410" s="247"/>
      <c r="UDU410" s="247"/>
      <c r="UDV410" s="247"/>
      <c r="UDW410" s="247"/>
      <c r="UDX410" s="247"/>
      <c r="UDY410" s="247"/>
      <c r="UDZ410" s="247"/>
      <c r="UEA410" s="247"/>
      <c r="UEB410" s="247"/>
      <c r="UEC410" s="247"/>
      <c r="UED410" s="247"/>
      <c r="UEE410" s="247"/>
      <c r="UEF410" s="247"/>
      <c r="UEG410" s="247"/>
      <c r="UEH410" s="247"/>
      <c r="UEI410" s="247"/>
      <c r="UEJ410" s="247"/>
      <c r="UEK410" s="247"/>
      <c r="UEL410" s="247"/>
      <c r="UEM410" s="247"/>
      <c r="UEN410" s="247"/>
      <c r="UEO410" s="247"/>
      <c r="UEP410" s="247"/>
      <c r="UEQ410" s="247"/>
      <c r="UER410" s="247"/>
      <c r="UES410" s="247"/>
      <c r="UET410" s="247"/>
      <c r="UEU410" s="247"/>
      <c r="UEV410" s="247"/>
      <c r="UEW410" s="247"/>
      <c r="UEX410" s="247"/>
      <c r="UEY410" s="247"/>
      <c r="UEZ410" s="247"/>
      <c r="UFA410" s="247"/>
      <c r="UFB410" s="247"/>
      <c r="UFC410" s="247"/>
      <c r="UFD410" s="247"/>
      <c r="UFE410" s="247"/>
      <c r="UFF410" s="247"/>
      <c r="UFG410" s="247"/>
      <c r="UFH410" s="247"/>
      <c r="UFI410" s="247"/>
      <c r="UFJ410" s="247"/>
      <c r="UFK410" s="247"/>
      <c r="UFL410" s="247"/>
      <c r="UFM410" s="247"/>
      <c r="UFN410" s="247"/>
      <c r="UFO410" s="247"/>
      <c r="UFP410" s="247"/>
      <c r="UFQ410" s="247"/>
      <c r="UFR410" s="247"/>
      <c r="UFS410" s="247"/>
      <c r="UFT410" s="247"/>
      <c r="UFU410" s="247"/>
      <c r="UFV410" s="247"/>
      <c r="UFW410" s="247"/>
      <c r="UFX410" s="247"/>
      <c r="UFY410" s="247"/>
      <c r="UFZ410" s="247"/>
      <c r="UGA410" s="247"/>
      <c r="UGB410" s="247"/>
      <c r="UGC410" s="247"/>
      <c r="UGD410" s="247"/>
      <c r="UGE410" s="247"/>
      <c r="UGF410" s="247"/>
      <c r="UGG410" s="247"/>
      <c r="UGH410" s="247"/>
      <c r="UGI410" s="247"/>
      <c r="UGJ410" s="247"/>
      <c r="UGK410" s="247"/>
      <c r="UGL410" s="247"/>
      <c r="UGM410" s="247"/>
      <c r="UGN410" s="247"/>
      <c r="UGO410" s="247"/>
      <c r="UGP410" s="247"/>
      <c r="UGQ410" s="247"/>
      <c r="UGR410" s="247"/>
      <c r="UGS410" s="247"/>
      <c r="UGT410" s="247"/>
      <c r="UGU410" s="247"/>
      <c r="UGV410" s="247"/>
      <c r="UGW410" s="247"/>
      <c r="UGX410" s="247"/>
      <c r="UGY410" s="247"/>
      <c r="UGZ410" s="247"/>
      <c r="UHA410" s="247"/>
      <c r="UHB410" s="247"/>
      <c r="UHC410" s="247"/>
      <c r="UHD410" s="247"/>
      <c r="UHE410" s="247"/>
      <c r="UHF410" s="247"/>
      <c r="UHG410" s="247"/>
      <c r="UHH410" s="247"/>
      <c r="UHI410" s="247"/>
      <c r="UHJ410" s="247"/>
      <c r="UHK410" s="247"/>
      <c r="UHL410" s="247"/>
      <c r="UHM410" s="247"/>
      <c r="UHN410" s="247"/>
      <c r="UHO410" s="247"/>
      <c r="UHP410" s="247"/>
      <c r="UHQ410" s="247"/>
      <c r="UHR410" s="247"/>
      <c r="UHS410" s="247"/>
      <c r="UHT410" s="247"/>
      <c r="UHU410" s="247"/>
      <c r="UHV410" s="247"/>
      <c r="UHW410" s="247"/>
      <c r="UHX410" s="247"/>
      <c r="UHY410" s="247"/>
      <c r="UHZ410" s="247"/>
      <c r="UIA410" s="247"/>
      <c r="UIB410" s="247"/>
      <c r="UIC410" s="247"/>
      <c r="UID410" s="247"/>
      <c r="UIE410" s="247"/>
      <c r="UIF410" s="247"/>
      <c r="UIG410" s="247"/>
      <c r="UIH410" s="247"/>
      <c r="UII410" s="247"/>
      <c r="UIJ410" s="247"/>
      <c r="UIK410" s="247"/>
      <c r="UIL410" s="247"/>
      <c r="UIM410" s="247"/>
      <c r="UIN410" s="247"/>
      <c r="UIO410" s="247"/>
      <c r="UIP410" s="247"/>
      <c r="UIQ410" s="247"/>
      <c r="UIR410" s="247"/>
      <c r="UIS410" s="247"/>
      <c r="UIT410" s="247"/>
      <c r="UIU410" s="247"/>
      <c r="UIV410" s="247"/>
      <c r="UIW410" s="247"/>
      <c r="UIX410" s="247"/>
      <c r="UIY410" s="247"/>
      <c r="UIZ410" s="247"/>
      <c r="UJA410" s="247"/>
      <c r="UJB410" s="247"/>
      <c r="UJC410" s="247"/>
      <c r="UJD410" s="247"/>
      <c r="UJE410" s="247"/>
      <c r="UJF410" s="247"/>
      <c r="UJG410" s="247"/>
      <c r="UJH410" s="247"/>
      <c r="UJI410" s="247"/>
      <c r="UJJ410" s="247"/>
      <c r="UJK410" s="247"/>
      <c r="UJL410" s="247"/>
      <c r="UJM410" s="247"/>
      <c r="UJN410" s="247"/>
      <c r="UJO410" s="247"/>
      <c r="UJP410" s="247"/>
      <c r="UJQ410" s="247"/>
      <c r="UJR410" s="247"/>
      <c r="UJS410" s="247"/>
      <c r="UJT410" s="247"/>
      <c r="UJU410" s="247"/>
      <c r="UJV410" s="247"/>
      <c r="UJW410" s="247"/>
      <c r="UJX410" s="247"/>
      <c r="UJY410" s="247"/>
      <c r="UJZ410" s="247"/>
      <c r="UKA410" s="247"/>
      <c r="UKB410" s="247"/>
      <c r="UKC410" s="247"/>
      <c r="UKD410" s="247"/>
      <c r="UKE410" s="247"/>
      <c r="UKF410" s="247"/>
      <c r="UKG410" s="247"/>
      <c r="UKH410" s="247"/>
      <c r="UKI410" s="247"/>
      <c r="UKJ410" s="247"/>
      <c r="UKK410" s="247"/>
      <c r="UKL410" s="247"/>
      <c r="UKM410" s="247"/>
      <c r="UKN410" s="247"/>
      <c r="UKO410" s="247"/>
      <c r="UKP410" s="247"/>
      <c r="UKQ410" s="247"/>
      <c r="UKR410" s="247"/>
      <c r="UKS410" s="247"/>
      <c r="UKT410" s="247"/>
      <c r="UKU410" s="247"/>
      <c r="UKV410" s="247"/>
      <c r="UKW410" s="247"/>
      <c r="UKX410" s="247"/>
      <c r="UKY410" s="247"/>
      <c r="UKZ410" s="247"/>
      <c r="ULA410" s="247"/>
      <c r="ULB410" s="247"/>
      <c r="ULC410" s="247"/>
      <c r="ULD410" s="247"/>
      <c r="ULE410" s="247"/>
      <c r="ULF410" s="247"/>
      <c r="ULG410" s="247"/>
      <c r="ULH410" s="247"/>
      <c r="ULI410" s="247"/>
      <c r="ULJ410" s="247"/>
      <c r="ULK410" s="247"/>
      <c r="ULL410" s="247"/>
      <c r="ULM410" s="247"/>
      <c r="ULN410" s="247"/>
      <c r="ULO410" s="247"/>
      <c r="ULP410" s="247"/>
      <c r="ULQ410" s="247"/>
      <c r="ULR410" s="247"/>
      <c r="ULS410" s="247"/>
      <c r="ULT410" s="247"/>
      <c r="ULU410" s="247"/>
      <c r="ULV410" s="247"/>
      <c r="ULW410" s="247"/>
      <c r="ULX410" s="247"/>
      <c r="ULY410" s="247"/>
      <c r="ULZ410" s="247"/>
      <c r="UMA410" s="247"/>
      <c r="UMB410" s="247"/>
      <c r="UMC410" s="247"/>
      <c r="UMD410" s="247"/>
      <c r="UME410" s="247"/>
      <c r="UMF410" s="247"/>
      <c r="UMG410" s="247"/>
      <c r="UMH410" s="247"/>
      <c r="UMI410" s="247"/>
      <c r="UMJ410" s="247"/>
      <c r="UMK410" s="247"/>
      <c r="UML410" s="247"/>
      <c r="UMM410" s="247"/>
      <c r="UMN410" s="247"/>
      <c r="UMO410" s="247"/>
      <c r="UMP410" s="247"/>
      <c r="UMQ410" s="247"/>
      <c r="UMR410" s="247"/>
      <c r="UMS410" s="247"/>
      <c r="UMT410" s="247"/>
      <c r="UMU410" s="247"/>
      <c r="UMV410" s="247"/>
      <c r="UMW410" s="247"/>
      <c r="UMX410" s="247"/>
      <c r="UMY410" s="247"/>
      <c r="UMZ410" s="247"/>
      <c r="UNA410" s="247"/>
      <c r="UNB410" s="247"/>
      <c r="UNC410" s="247"/>
      <c r="UND410" s="247"/>
      <c r="UNE410" s="247"/>
      <c r="UNF410" s="247"/>
      <c r="UNG410" s="247"/>
      <c r="UNH410" s="247"/>
      <c r="UNI410" s="247"/>
      <c r="UNJ410" s="247"/>
      <c r="UNK410" s="247"/>
      <c r="UNL410" s="247"/>
      <c r="UNM410" s="247"/>
      <c r="UNN410" s="247"/>
      <c r="UNO410" s="247"/>
      <c r="UNP410" s="247"/>
      <c r="UNQ410" s="247"/>
      <c r="UNR410" s="247"/>
      <c r="UNS410" s="247"/>
      <c r="UNT410" s="247"/>
      <c r="UNU410" s="247"/>
      <c r="UNV410" s="247"/>
      <c r="UNW410" s="247"/>
      <c r="UNX410" s="247"/>
      <c r="UNY410" s="247"/>
      <c r="UNZ410" s="247"/>
      <c r="UOA410" s="247"/>
      <c r="UOB410" s="247"/>
      <c r="UOC410" s="247"/>
      <c r="UOD410" s="247"/>
      <c r="UOE410" s="247"/>
      <c r="UOF410" s="247"/>
      <c r="UOG410" s="247"/>
      <c r="UOH410" s="247"/>
      <c r="UOI410" s="247"/>
      <c r="UOJ410" s="247"/>
      <c r="UOK410" s="247"/>
      <c r="UOL410" s="247"/>
      <c r="UOM410" s="247"/>
      <c r="UON410" s="247"/>
      <c r="UOO410" s="247"/>
      <c r="UOP410" s="247"/>
      <c r="UOQ410" s="247"/>
      <c r="UOR410" s="247"/>
      <c r="UOS410" s="247"/>
      <c r="UOT410" s="247"/>
      <c r="UOU410" s="247"/>
      <c r="UOV410" s="247"/>
      <c r="UOW410" s="247"/>
      <c r="UOX410" s="247"/>
      <c r="UOY410" s="247"/>
      <c r="UOZ410" s="247"/>
      <c r="UPA410" s="247"/>
      <c r="UPB410" s="247"/>
      <c r="UPC410" s="247"/>
      <c r="UPD410" s="247"/>
      <c r="UPE410" s="247"/>
      <c r="UPF410" s="247"/>
      <c r="UPG410" s="247"/>
      <c r="UPH410" s="247"/>
      <c r="UPI410" s="247"/>
      <c r="UPJ410" s="247"/>
      <c r="UPK410" s="247"/>
      <c r="UPL410" s="247"/>
      <c r="UPM410" s="247"/>
      <c r="UPN410" s="247"/>
      <c r="UPO410" s="247"/>
      <c r="UPP410" s="247"/>
      <c r="UPQ410" s="247"/>
      <c r="UPR410" s="247"/>
      <c r="UPS410" s="247"/>
      <c r="UPT410" s="247"/>
      <c r="UPU410" s="247"/>
      <c r="UPV410" s="247"/>
      <c r="UPW410" s="247"/>
      <c r="UPX410" s="247"/>
      <c r="UPY410" s="247"/>
      <c r="UPZ410" s="247"/>
      <c r="UQA410" s="247"/>
      <c r="UQB410" s="247"/>
      <c r="UQC410" s="247"/>
      <c r="UQD410" s="247"/>
      <c r="UQE410" s="247"/>
      <c r="UQF410" s="247"/>
      <c r="UQG410" s="247"/>
      <c r="UQH410" s="247"/>
      <c r="UQI410" s="247"/>
      <c r="UQJ410" s="247"/>
      <c r="UQK410" s="247"/>
      <c r="UQL410" s="247"/>
      <c r="UQM410" s="247"/>
      <c r="UQN410" s="247"/>
      <c r="UQO410" s="247"/>
      <c r="UQP410" s="247"/>
      <c r="UQQ410" s="247"/>
      <c r="UQR410" s="247"/>
      <c r="UQS410" s="247"/>
      <c r="UQT410" s="247"/>
      <c r="UQU410" s="247"/>
      <c r="UQV410" s="247"/>
      <c r="UQW410" s="247"/>
      <c r="UQX410" s="247"/>
      <c r="UQY410" s="247"/>
      <c r="UQZ410" s="247"/>
      <c r="URA410" s="247"/>
      <c r="URB410" s="247"/>
      <c r="URC410" s="247"/>
      <c r="URD410" s="247"/>
      <c r="URE410" s="247"/>
      <c r="URF410" s="247"/>
      <c r="URG410" s="247"/>
      <c r="URH410" s="247"/>
      <c r="URI410" s="247"/>
      <c r="URJ410" s="247"/>
      <c r="URK410" s="247"/>
      <c r="URL410" s="247"/>
      <c r="URM410" s="247"/>
      <c r="URN410" s="247"/>
      <c r="URO410" s="247"/>
      <c r="URP410" s="247"/>
      <c r="URQ410" s="247"/>
      <c r="URR410" s="247"/>
      <c r="URS410" s="247"/>
      <c r="URT410" s="247"/>
      <c r="URU410" s="247"/>
      <c r="URV410" s="247"/>
      <c r="URW410" s="247"/>
      <c r="URX410" s="247"/>
      <c r="URY410" s="247"/>
      <c r="URZ410" s="247"/>
      <c r="USA410" s="247"/>
      <c r="USB410" s="247"/>
      <c r="USC410" s="247"/>
      <c r="USD410" s="247"/>
      <c r="USE410" s="247"/>
      <c r="USF410" s="247"/>
      <c r="USG410" s="247"/>
      <c r="USH410" s="247"/>
      <c r="USI410" s="247"/>
      <c r="USJ410" s="247"/>
      <c r="USK410" s="247"/>
      <c r="USL410" s="247"/>
      <c r="USM410" s="247"/>
      <c r="USN410" s="247"/>
      <c r="USO410" s="247"/>
      <c r="USP410" s="247"/>
      <c r="USQ410" s="247"/>
      <c r="USR410" s="247"/>
      <c r="USS410" s="247"/>
      <c r="UST410" s="247"/>
      <c r="USU410" s="247"/>
      <c r="USV410" s="247"/>
      <c r="USW410" s="247"/>
      <c r="USX410" s="247"/>
      <c r="USY410" s="247"/>
      <c r="USZ410" s="247"/>
      <c r="UTA410" s="247"/>
      <c r="UTB410" s="247"/>
      <c r="UTC410" s="247"/>
      <c r="UTD410" s="247"/>
      <c r="UTE410" s="247"/>
      <c r="UTF410" s="247"/>
      <c r="UTG410" s="247"/>
      <c r="UTH410" s="247"/>
      <c r="UTI410" s="247"/>
      <c r="UTJ410" s="247"/>
      <c r="UTK410" s="247"/>
      <c r="UTL410" s="247"/>
      <c r="UTM410" s="247"/>
      <c r="UTN410" s="247"/>
      <c r="UTO410" s="247"/>
      <c r="UTP410" s="247"/>
      <c r="UTQ410" s="247"/>
      <c r="UTR410" s="247"/>
      <c r="UTS410" s="247"/>
      <c r="UTT410" s="247"/>
      <c r="UTU410" s="247"/>
      <c r="UTV410" s="247"/>
      <c r="UTW410" s="247"/>
      <c r="UTX410" s="247"/>
      <c r="UTY410" s="247"/>
      <c r="UTZ410" s="247"/>
      <c r="UUA410" s="247"/>
      <c r="UUB410" s="247"/>
      <c r="UUC410" s="247"/>
      <c r="UUD410" s="247"/>
      <c r="UUE410" s="247"/>
      <c r="UUF410" s="247"/>
      <c r="UUG410" s="247"/>
      <c r="UUH410" s="247"/>
      <c r="UUI410" s="247"/>
      <c r="UUJ410" s="247"/>
      <c r="UUK410" s="247"/>
      <c r="UUL410" s="247"/>
      <c r="UUM410" s="247"/>
      <c r="UUN410" s="247"/>
      <c r="UUO410" s="247"/>
      <c r="UUP410" s="247"/>
      <c r="UUQ410" s="247"/>
      <c r="UUR410" s="247"/>
      <c r="UUS410" s="247"/>
      <c r="UUT410" s="247"/>
      <c r="UUU410" s="247"/>
      <c r="UUV410" s="247"/>
      <c r="UUW410" s="247"/>
      <c r="UUX410" s="247"/>
      <c r="UUY410" s="247"/>
      <c r="UUZ410" s="247"/>
      <c r="UVA410" s="247"/>
      <c r="UVB410" s="247"/>
      <c r="UVC410" s="247"/>
      <c r="UVD410" s="247"/>
      <c r="UVE410" s="247"/>
      <c r="UVF410" s="247"/>
      <c r="UVG410" s="247"/>
      <c r="UVH410" s="247"/>
      <c r="UVI410" s="247"/>
      <c r="UVJ410" s="247"/>
      <c r="UVK410" s="247"/>
      <c r="UVL410" s="247"/>
      <c r="UVM410" s="247"/>
      <c r="UVN410" s="247"/>
      <c r="UVO410" s="247"/>
      <c r="UVP410" s="247"/>
      <c r="UVQ410" s="247"/>
      <c r="UVR410" s="247"/>
      <c r="UVS410" s="247"/>
      <c r="UVT410" s="247"/>
      <c r="UVU410" s="247"/>
      <c r="UVV410" s="247"/>
      <c r="UVW410" s="247"/>
      <c r="UVX410" s="247"/>
      <c r="UVY410" s="247"/>
      <c r="UVZ410" s="247"/>
      <c r="UWA410" s="247"/>
      <c r="UWB410" s="247"/>
      <c r="UWC410" s="247"/>
      <c r="UWD410" s="247"/>
      <c r="UWE410" s="247"/>
      <c r="UWF410" s="247"/>
      <c r="UWG410" s="247"/>
      <c r="UWH410" s="247"/>
      <c r="UWI410" s="247"/>
      <c r="UWJ410" s="247"/>
      <c r="UWK410" s="247"/>
      <c r="UWL410" s="247"/>
      <c r="UWM410" s="247"/>
      <c r="UWN410" s="247"/>
      <c r="UWO410" s="247"/>
      <c r="UWP410" s="247"/>
      <c r="UWQ410" s="247"/>
      <c r="UWR410" s="247"/>
      <c r="UWS410" s="247"/>
      <c r="UWT410" s="247"/>
      <c r="UWU410" s="247"/>
      <c r="UWV410" s="247"/>
      <c r="UWW410" s="247"/>
      <c r="UWX410" s="247"/>
      <c r="UWY410" s="247"/>
      <c r="UWZ410" s="247"/>
      <c r="UXA410" s="247"/>
      <c r="UXB410" s="247"/>
      <c r="UXC410" s="247"/>
      <c r="UXD410" s="247"/>
      <c r="UXE410" s="247"/>
      <c r="UXF410" s="247"/>
      <c r="UXG410" s="247"/>
      <c r="UXH410" s="247"/>
      <c r="UXI410" s="247"/>
      <c r="UXJ410" s="247"/>
      <c r="UXK410" s="247"/>
      <c r="UXL410" s="247"/>
      <c r="UXM410" s="247"/>
      <c r="UXN410" s="247"/>
      <c r="UXO410" s="247"/>
      <c r="UXP410" s="247"/>
      <c r="UXQ410" s="247"/>
      <c r="UXR410" s="247"/>
      <c r="UXS410" s="247"/>
      <c r="UXT410" s="247"/>
      <c r="UXU410" s="247"/>
      <c r="UXV410" s="247"/>
      <c r="UXW410" s="247"/>
      <c r="UXX410" s="247"/>
      <c r="UXY410" s="247"/>
      <c r="UXZ410" s="247"/>
      <c r="UYA410" s="247"/>
      <c r="UYB410" s="247"/>
      <c r="UYC410" s="247"/>
      <c r="UYD410" s="247"/>
      <c r="UYE410" s="247"/>
      <c r="UYF410" s="247"/>
      <c r="UYG410" s="247"/>
      <c r="UYH410" s="247"/>
      <c r="UYI410" s="247"/>
      <c r="UYJ410" s="247"/>
      <c r="UYK410" s="247"/>
      <c r="UYL410" s="247"/>
      <c r="UYM410" s="247"/>
      <c r="UYN410" s="247"/>
      <c r="UYO410" s="247"/>
      <c r="UYP410" s="247"/>
      <c r="UYQ410" s="247"/>
      <c r="UYR410" s="247"/>
      <c r="UYS410" s="247"/>
      <c r="UYT410" s="247"/>
      <c r="UYU410" s="247"/>
      <c r="UYV410" s="247"/>
      <c r="UYW410" s="247"/>
      <c r="UYX410" s="247"/>
      <c r="UYY410" s="247"/>
      <c r="UYZ410" s="247"/>
      <c r="UZA410" s="247"/>
      <c r="UZB410" s="247"/>
      <c r="UZC410" s="247"/>
      <c r="UZD410" s="247"/>
      <c r="UZE410" s="247"/>
      <c r="UZF410" s="247"/>
      <c r="UZG410" s="247"/>
      <c r="UZH410" s="247"/>
      <c r="UZI410" s="247"/>
      <c r="UZJ410" s="247"/>
      <c r="UZK410" s="247"/>
      <c r="UZL410" s="247"/>
      <c r="UZM410" s="247"/>
      <c r="UZN410" s="247"/>
      <c r="UZO410" s="247"/>
      <c r="UZP410" s="247"/>
      <c r="UZQ410" s="247"/>
      <c r="UZR410" s="247"/>
      <c r="UZS410" s="247"/>
      <c r="UZT410" s="247"/>
      <c r="UZU410" s="247"/>
      <c r="UZV410" s="247"/>
      <c r="UZW410" s="247"/>
      <c r="UZX410" s="247"/>
      <c r="UZY410" s="247"/>
      <c r="UZZ410" s="247"/>
      <c r="VAA410" s="247"/>
      <c r="VAB410" s="247"/>
      <c r="VAC410" s="247"/>
      <c r="VAD410" s="247"/>
      <c r="VAE410" s="247"/>
      <c r="VAF410" s="247"/>
      <c r="VAG410" s="247"/>
      <c r="VAH410" s="247"/>
      <c r="VAI410" s="247"/>
      <c r="VAJ410" s="247"/>
      <c r="VAK410" s="247"/>
      <c r="VAL410" s="247"/>
      <c r="VAM410" s="247"/>
      <c r="VAN410" s="247"/>
      <c r="VAO410" s="247"/>
      <c r="VAP410" s="247"/>
      <c r="VAQ410" s="247"/>
      <c r="VAR410" s="247"/>
      <c r="VAS410" s="247"/>
      <c r="VAT410" s="247"/>
      <c r="VAU410" s="247"/>
      <c r="VAV410" s="247"/>
      <c r="VAW410" s="247"/>
      <c r="VAX410" s="247"/>
      <c r="VAY410" s="247"/>
      <c r="VAZ410" s="247"/>
      <c r="VBA410" s="247"/>
      <c r="VBB410" s="247"/>
      <c r="VBC410" s="247"/>
      <c r="VBD410" s="247"/>
      <c r="VBE410" s="247"/>
      <c r="VBF410" s="247"/>
      <c r="VBG410" s="247"/>
      <c r="VBH410" s="247"/>
      <c r="VBI410" s="247"/>
      <c r="VBJ410" s="247"/>
      <c r="VBK410" s="247"/>
      <c r="VBL410" s="247"/>
      <c r="VBM410" s="247"/>
      <c r="VBN410" s="247"/>
      <c r="VBO410" s="247"/>
      <c r="VBP410" s="247"/>
      <c r="VBQ410" s="247"/>
      <c r="VBR410" s="247"/>
      <c r="VBS410" s="247"/>
      <c r="VBT410" s="247"/>
      <c r="VBU410" s="247"/>
      <c r="VBV410" s="247"/>
      <c r="VBW410" s="247"/>
      <c r="VBX410" s="247"/>
      <c r="VBY410" s="247"/>
      <c r="VBZ410" s="247"/>
      <c r="VCA410" s="247"/>
      <c r="VCB410" s="247"/>
      <c r="VCC410" s="247"/>
      <c r="VCD410" s="247"/>
      <c r="VCE410" s="247"/>
      <c r="VCF410" s="247"/>
      <c r="VCG410" s="247"/>
      <c r="VCH410" s="247"/>
      <c r="VCI410" s="247"/>
      <c r="VCJ410" s="247"/>
      <c r="VCK410" s="247"/>
      <c r="VCL410" s="247"/>
      <c r="VCM410" s="247"/>
      <c r="VCN410" s="247"/>
      <c r="VCO410" s="247"/>
      <c r="VCP410" s="247"/>
      <c r="VCQ410" s="247"/>
      <c r="VCR410" s="247"/>
      <c r="VCS410" s="247"/>
      <c r="VCT410" s="247"/>
      <c r="VCU410" s="247"/>
      <c r="VCV410" s="247"/>
      <c r="VCW410" s="247"/>
      <c r="VCX410" s="247"/>
      <c r="VCY410" s="247"/>
      <c r="VCZ410" s="247"/>
      <c r="VDA410" s="247"/>
      <c r="VDB410" s="247"/>
      <c r="VDC410" s="247"/>
      <c r="VDD410" s="247"/>
      <c r="VDE410" s="247"/>
      <c r="VDF410" s="247"/>
      <c r="VDG410" s="247"/>
      <c r="VDH410" s="247"/>
      <c r="VDI410" s="247"/>
      <c r="VDJ410" s="247"/>
      <c r="VDK410" s="247"/>
      <c r="VDL410" s="247"/>
      <c r="VDM410" s="247"/>
      <c r="VDN410" s="247"/>
      <c r="VDO410" s="247"/>
      <c r="VDP410" s="247"/>
      <c r="VDQ410" s="247"/>
      <c r="VDR410" s="247"/>
      <c r="VDS410" s="247"/>
      <c r="VDT410" s="247"/>
      <c r="VDU410" s="247"/>
      <c r="VDV410" s="247"/>
      <c r="VDW410" s="247"/>
      <c r="VDX410" s="247"/>
      <c r="VDY410" s="247"/>
      <c r="VDZ410" s="247"/>
      <c r="VEA410" s="247"/>
      <c r="VEB410" s="247"/>
      <c r="VEC410" s="247"/>
      <c r="VED410" s="247"/>
      <c r="VEE410" s="247"/>
      <c r="VEF410" s="247"/>
      <c r="VEG410" s="247"/>
      <c r="VEH410" s="247"/>
      <c r="VEI410" s="247"/>
      <c r="VEJ410" s="247"/>
      <c r="VEK410" s="247"/>
      <c r="VEL410" s="247"/>
      <c r="VEM410" s="247"/>
      <c r="VEN410" s="247"/>
      <c r="VEO410" s="247"/>
      <c r="VEP410" s="247"/>
      <c r="VEQ410" s="247"/>
      <c r="VER410" s="247"/>
      <c r="VES410" s="247"/>
      <c r="VET410" s="247"/>
      <c r="VEU410" s="247"/>
      <c r="VEV410" s="247"/>
      <c r="VEW410" s="247"/>
      <c r="VEX410" s="247"/>
      <c r="VEY410" s="247"/>
      <c r="VEZ410" s="247"/>
      <c r="VFA410" s="247"/>
      <c r="VFB410" s="247"/>
      <c r="VFC410" s="247"/>
      <c r="VFD410" s="247"/>
      <c r="VFE410" s="247"/>
      <c r="VFF410" s="247"/>
      <c r="VFG410" s="247"/>
      <c r="VFH410" s="247"/>
      <c r="VFI410" s="247"/>
      <c r="VFJ410" s="247"/>
      <c r="VFK410" s="247"/>
      <c r="VFL410" s="247"/>
      <c r="VFM410" s="247"/>
      <c r="VFN410" s="247"/>
      <c r="VFO410" s="247"/>
      <c r="VFP410" s="247"/>
      <c r="VFQ410" s="247"/>
      <c r="VFR410" s="247"/>
      <c r="VFS410" s="247"/>
      <c r="VFT410" s="247"/>
      <c r="VFU410" s="247"/>
      <c r="VFV410" s="247"/>
      <c r="VFW410" s="247"/>
      <c r="VFX410" s="247"/>
      <c r="VFY410" s="247"/>
      <c r="VFZ410" s="247"/>
      <c r="VGA410" s="247"/>
      <c r="VGB410" s="247"/>
      <c r="VGC410" s="247"/>
      <c r="VGD410" s="247"/>
      <c r="VGE410" s="247"/>
      <c r="VGF410" s="247"/>
      <c r="VGG410" s="247"/>
      <c r="VGH410" s="247"/>
      <c r="VGI410" s="247"/>
      <c r="VGJ410" s="247"/>
      <c r="VGK410" s="247"/>
      <c r="VGL410" s="247"/>
      <c r="VGM410" s="247"/>
      <c r="VGN410" s="247"/>
      <c r="VGO410" s="247"/>
      <c r="VGP410" s="247"/>
      <c r="VGQ410" s="247"/>
      <c r="VGR410" s="247"/>
      <c r="VGS410" s="247"/>
      <c r="VGT410" s="247"/>
      <c r="VGU410" s="247"/>
      <c r="VGV410" s="247"/>
      <c r="VGW410" s="247"/>
      <c r="VGX410" s="247"/>
      <c r="VGY410" s="247"/>
      <c r="VGZ410" s="247"/>
      <c r="VHA410" s="247"/>
      <c r="VHB410" s="247"/>
      <c r="VHC410" s="247"/>
      <c r="VHD410" s="247"/>
      <c r="VHE410" s="247"/>
      <c r="VHF410" s="247"/>
      <c r="VHG410" s="247"/>
      <c r="VHH410" s="247"/>
      <c r="VHI410" s="247"/>
      <c r="VHJ410" s="247"/>
      <c r="VHK410" s="247"/>
      <c r="VHL410" s="247"/>
      <c r="VHM410" s="247"/>
      <c r="VHN410" s="247"/>
      <c r="VHO410" s="247"/>
      <c r="VHP410" s="247"/>
      <c r="VHQ410" s="247"/>
      <c r="VHR410" s="247"/>
      <c r="VHS410" s="247"/>
      <c r="VHT410" s="247"/>
      <c r="VHU410" s="247"/>
      <c r="VHV410" s="247"/>
      <c r="VHW410" s="247"/>
      <c r="VHX410" s="247"/>
      <c r="VHY410" s="247"/>
      <c r="VHZ410" s="247"/>
      <c r="VIA410" s="247"/>
      <c r="VIB410" s="247"/>
      <c r="VIC410" s="247"/>
      <c r="VID410" s="247"/>
      <c r="VIE410" s="247"/>
      <c r="VIF410" s="247"/>
      <c r="VIG410" s="247"/>
      <c r="VIH410" s="247"/>
      <c r="VII410" s="247"/>
      <c r="VIJ410" s="247"/>
      <c r="VIK410" s="247"/>
      <c r="VIL410" s="247"/>
      <c r="VIM410" s="247"/>
      <c r="VIN410" s="247"/>
      <c r="VIO410" s="247"/>
      <c r="VIP410" s="247"/>
      <c r="VIQ410" s="247"/>
      <c r="VIR410" s="247"/>
      <c r="VIS410" s="247"/>
      <c r="VIT410" s="247"/>
      <c r="VIU410" s="247"/>
      <c r="VIV410" s="247"/>
      <c r="VIW410" s="247"/>
      <c r="VIX410" s="247"/>
      <c r="VIY410" s="247"/>
      <c r="VIZ410" s="247"/>
      <c r="VJA410" s="247"/>
      <c r="VJB410" s="247"/>
      <c r="VJC410" s="247"/>
      <c r="VJD410" s="247"/>
      <c r="VJE410" s="247"/>
      <c r="VJF410" s="247"/>
      <c r="VJG410" s="247"/>
      <c r="VJH410" s="247"/>
      <c r="VJI410" s="247"/>
      <c r="VJJ410" s="247"/>
      <c r="VJK410" s="247"/>
      <c r="VJL410" s="247"/>
      <c r="VJM410" s="247"/>
      <c r="VJN410" s="247"/>
      <c r="VJO410" s="247"/>
      <c r="VJP410" s="247"/>
      <c r="VJQ410" s="247"/>
      <c r="VJR410" s="247"/>
      <c r="VJS410" s="247"/>
      <c r="VJT410" s="247"/>
      <c r="VJU410" s="247"/>
      <c r="VJV410" s="247"/>
      <c r="VJW410" s="247"/>
      <c r="VJX410" s="247"/>
      <c r="VJY410" s="247"/>
      <c r="VJZ410" s="247"/>
      <c r="VKA410" s="247"/>
      <c r="VKB410" s="247"/>
      <c r="VKC410" s="247"/>
      <c r="VKD410" s="247"/>
      <c r="VKE410" s="247"/>
      <c r="VKF410" s="247"/>
      <c r="VKG410" s="247"/>
      <c r="VKH410" s="247"/>
      <c r="VKI410" s="247"/>
      <c r="VKJ410" s="247"/>
      <c r="VKK410" s="247"/>
      <c r="VKL410" s="247"/>
      <c r="VKM410" s="247"/>
      <c r="VKN410" s="247"/>
      <c r="VKO410" s="247"/>
      <c r="VKP410" s="247"/>
      <c r="VKQ410" s="247"/>
      <c r="VKR410" s="247"/>
      <c r="VKS410" s="247"/>
      <c r="VKT410" s="247"/>
      <c r="VKU410" s="247"/>
      <c r="VKV410" s="247"/>
      <c r="VKW410" s="247"/>
      <c r="VKX410" s="247"/>
      <c r="VKY410" s="247"/>
      <c r="VKZ410" s="247"/>
      <c r="VLA410" s="247"/>
      <c r="VLB410" s="247"/>
      <c r="VLC410" s="247"/>
      <c r="VLD410" s="247"/>
      <c r="VLE410" s="247"/>
      <c r="VLF410" s="247"/>
      <c r="VLG410" s="247"/>
      <c r="VLH410" s="247"/>
      <c r="VLI410" s="247"/>
      <c r="VLJ410" s="247"/>
      <c r="VLK410" s="247"/>
      <c r="VLL410" s="247"/>
      <c r="VLM410" s="247"/>
      <c r="VLN410" s="247"/>
      <c r="VLO410" s="247"/>
      <c r="VLP410" s="247"/>
      <c r="VLQ410" s="247"/>
      <c r="VLR410" s="247"/>
      <c r="VLS410" s="247"/>
      <c r="VLT410" s="247"/>
      <c r="VLU410" s="247"/>
      <c r="VLV410" s="247"/>
      <c r="VLW410" s="247"/>
      <c r="VLX410" s="247"/>
      <c r="VLY410" s="247"/>
      <c r="VLZ410" s="247"/>
      <c r="VMA410" s="247"/>
      <c r="VMB410" s="247"/>
      <c r="VMC410" s="247"/>
      <c r="VMD410" s="247"/>
      <c r="VME410" s="247"/>
      <c r="VMF410" s="247"/>
      <c r="VMG410" s="247"/>
      <c r="VMH410" s="247"/>
      <c r="VMI410" s="247"/>
      <c r="VMJ410" s="247"/>
      <c r="VMK410" s="247"/>
      <c r="VML410" s="247"/>
      <c r="VMM410" s="247"/>
      <c r="VMN410" s="247"/>
      <c r="VMO410" s="247"/>
      <c r="VMP410" s="247"/>
      <c r="VMQ410" s="247"/>
      <c r="VMR410" s="247"/>
      <c r="VMS410" s="247"/>
      <c r="VMT410" s="247"/>
      <c r="VMU410" s="247"/>
      <c r="VMV410" s="247"/>
      <c r="VMW410" s="247"/>
      <c r="VMX410" s="247"/>
      <c r="VMY410" s="247"/>
      <c r="VMZ410" s="247"/>
      <c r="VNA410" s="247"/>
      <c r="VNB410" s="247"/>
      <c r="VNC410" s="247"/>
      <c r="VND410" s="247"/>
      <c r="VNE410" s="247"/>
      <c r="VNF410" s="247"/>
      <c r="VNG410" s="247"/>
      <c r="VNH410" s="247"/>
      <c r="VNI410" s="247"/>
      <c r="VNJ410" s="247"/>
      <c r="VNK410" s="247"/>
      <c r="VNL410" s="247"/>
      <c r="VNM410" s="247"/>
      <c r="VNN410" s="247"/>
      <c r="VNO410" s="247"/>
      <c r="VNP410" s="247"/>
      <c r="VNQ410" s="247"/>
      <c r="VNR410" s="247"/>
      <c r="VNS410" s="247"/>
      <c r="VNT410" s="247"/>
      <c r="VNU410" s="247"/>
      <c r="VNV410" s="247"/>
      <c r="VNW410" s="247"/>
      <c r="VNX410" s="247"/>
      <c r="VNY410" s="247"/>
      <c r="VNZ410" s="247"/>
      <c r="VOA410" s="247"/>
      <c r="VOB410" s="247"/>
      <c r="VOC410" s="247"/>
      <c r="VOD410" s="247"/>
      <c r="VOE410" s="247"/>
      <c r="VOF410" s="247"/>
      <c r="VOG410" s="247"/>
      <c r="VOH410" s="247"/>
      <c r="VOI410" s="247"/>
      <c r="VOJ410" s="247"/>
      <c r="VOK410" s="247"/>
      <c r="VOL410" s="247"/>
      <c r="VOM410" s="247"/>
      <c r="VON410" s="247"/>
      <c r="VOO410" s="247"/>
      <c r="VOP410" s="247"/>
      <c r="VOQ410" s="247"/>
      <c r="VOR410" s="247"/>
      <c r="VOS410" s="247"/>
      <c r="VOT410" s="247"/>
      <c r="VOU410" s="247"/>
      <c r="VOV410" s="247"/>
      <c r="VOW410" s="247"/>
      <c r="VOX410" s="247"/>
      <c r="VOY410" s="247"/>
      <c r="VOZ410" s="247"/>
      <c r="VPA410" s="247"/>
      <c r="VPB410" s="247"/>
      <c r="VPC410" s="247"/>
      <c r="VPD410" s="247"/>
      <c r="VPE410" s="247"/>
      <c r="VPF410" s="247"/>
      <c r="VPG410" s="247"/>
      <c r="VPH410" s="247"/>
      <c r="VPI410" s="247"/>
      <c r="VPJ410" s="247"/>
      <c r="VPK410" s="247"/>
      <c r="VPL410" s="247"/>
      <c r="VPM410" s="247"/>
      <c r="VPN410" s="247"/>
      <c r="VPO410" s="247"/>
      <c r="VPP410" s="247"/>
      <c r="VPQ410" s="247"/>
      <c r="VPR410" s="247"/>
      <c r="VPS410" s="247"/>
      <c r="VPT410" s="247"/>
      <c r="VPU410" s="247"/>
      <c r="VPV410" s="247"/>
      <c r="VPW410" s="247"/>
      <c r="VPX410" s="247"/>
      <c r="VPY410" s="247"/>
      <c r="VPZ410" s="247"/>
      <c r="VQA410" s="247"/>
      <c r="VQB410" s="247"/>
      <c r="VQC410" s="247"/>
      <c r="VQD410" s="247"/>
      <c r="VQE410" s="247"/>
      <c r="VQF410" s="247"/>
      <c r="VQG410" s="247"/>
      <c r="VQH410" s="247"/>
      <c r="VQI410" s="247"/>
      <c r="VQJ410" s="247"/>
      <c r="VQK410" s="247"/>
      <c r="VQL410" s="247"/>
      <c r="VQM410" s="247"/>
      <c r="VQN410" s="247"/>
      <c r="VQO410" s="247"/>
      <c r="VQP410" s="247"/>
      <c r="VQQ410" s="247"/>
      <c r="VQR410" s="247"/>
      <c r="VQS410" s="247"/>
      <c r="VQT410" s="247"/>
      <c r="VQU410" s="247"/>
      <c r="VQV410" s="247"/>
      <c r="VQW410" s="247"/>
      <c r="VQX410" s="247"/>
      <c r="VQY410" s="247"/>
      <c r="VQZ410" s="247"/>
      <c r="VRA410" s="247"/>
      <c r="VRB410" s="247"/>
      <c r="VRC410" s="247"/>
      <c r="VRD410" s="247"/>
      <c r="VRE410" s="247"/>
      <c r="VRF410" s="247"/>
      <c r="VRG410" s="247"/>
      <c r="VRH410" s="247"/>
      <c r="VRI410" s="247"/>
      <c r="VRJ410" s="247"/>
      <c r="VRK410" s="247"/>
      <c r="VRL410" s="247"/>
      <c r="VRM410" s="247"/>
      <c r="VRN410" s="247"/>
      <c r="VRO410" s="247"/>
      <c r="VRP410" s="247"/>
      <c r="VRQ410" s="247"/>
      <c r="VRR410" s="247"/>
      <c r="VRS410" s="247"/>
      <c r="VRT410" s="247"/>
      <c r="VRU410" s="247"/>
      <c r="VRV410" s="247"/>
      <c r="VRW410" s="247"/>
      <c r="VRX410" s="247"/>
      <c r="VRY410" s="247"/>
      <c r="VRZ410" s="247"/>
      <c r="VSA410" s="247"/>
      <c r="VSB410" s="247"/>
      <c r="VSC410" s="247"/>
      <c r="VSD410" s="247"/>
      <c r="VSE410" s="247"/>
      <c r="VSF410" s="247"/>
      <c r="VSG410" s="247"/>
      <c r="VSH410" s="247"/>
      <c r="VSI410" s="247"/>
      <c r="VSJ410" s="247"/>
      <c r="VSK410" s="247"/>
      <c r="VSL410" s="247"/>
      <c r="VSM410" s="247"/>
      <c r="VSN410" s="247"/>
      <c r="VSO410" s="247"/>
      <c r="VSP410" s="247"/>
      <c r="VSQ410" s="247"/>
      <c r="VSR410" s="247"/>
      <c r="VSS410" s="247"/>
      <c r="VST410" s="247"/>
      <c r="VSU410" s="247"/>
      <c r="VSV410" s="247"/>
      <c r="VSW410" s="247"/>
      <c r="VSX410" s="247"/>
      <c r="VSY410" s="247"/>
      <c r="VSZ410" s="247"/>
      <c r="VTA410" s="247"/>
      <c r="VTB410" s="247"/>
      <c r="VTC410" s="247"/>
      <c r="VTD410" s="247"/>
      <c r="VTE410" s="247"/>
      <c r="VTF410" s="247"/>
      <c r="VTG410" s="247"/>
      <c r="VTH410" s="247"/>
      <c r="VTI410" s="247"/>
      <c r="VTJ410" s="247"/>
      <c r="VTK410" s="247"/>
      <c r="VTL410" s="247"/>
      <c r="VTM410" s="247"/>
      <c r="VTN410" s="247"/>
      <c r="VTO410" s="247"/>
      <c r="VTP410" s="247"/>
      <c r="VTQ410" s="247"/>
      <c r="VTR410" s="247"/>
      <c r="VTS410" s="247"/>
      <c r="VTT410" s="247"/>
      <c r="VTU410" s="247"/>
      <c r="VTV410" s="247"/>
      <c r="VTW410" s="247"/>
      <c r="VTX410" s="247"/>
      <c r="VTY410" s="247"/>
      <c r="VTZ410" s="247"/>
      <c r="VUA410" s="247"/>
      <c r="VUB410" s="247"/>
      <c r="VUC410" s="247"/>
      <c r="VUD410" s="247"/>
      <c r="VUE410" s="247"/>
      <c r="VUF410" s="247"/>
      <c r="VUG410" s="247"/>
      <c r="VUH410" s="247"/>
      <c r="VUI410" s="247"/>
      <c r="VUJ410" s="247"/>
      <c r="VUK410" s="247"/>
      <c r="VUL410" s="247"/>
      <c r="VUM410" s="247"/>
      <c r="VUN410" s="247"/>
      <c r="VUO410" s="247"/>
      <c r="VUP410" s="247"/>
      <c r="VUQ410" s="247"/>
      <c r="VUR410" s="247"/>
      <c r="VUS410" s="247"/>
      <c r="VUT410" s="247"/>
      <c r="VUU410" s="247"/>
      <c r="VUV410" s="247"/>
      <c r="VUW410" s="247"/>
      <c r="VUX410" s="247"/>
      <c r="VUY410" s="247"/>
      <c r="VUZ410" s="247"/>
      <c r="VVA410" s="247"/>
      <c r="VVB410" s="247"/>
      <c r="VVC410" s="247"/>
      <c r="VVD410" s="247"/>
      <c r="VVE410" s="247"/>
      <c r="VVF410" s="247"/>
      <c r="VVG410" s="247"/>
      <c r="VVH410" s="247"/>
      <c r="VVI410" s="247"/>
      <c r="VVJ410" s="247"/>
      <c r="VVK410" s="247"/>
      <c r="VVL410" s="247"/>
      <c r="VVM410" s="247"/>
      <c r="VVN410" s="247"/>
      <c r="VVO410" s="247"/>
      <c r="VVP410" s="247"/>
      <c r="VVQ410" s="247"/>
      <c r="VVR410" s="247"/>
      <c r="VVS410" s="247"/>
      <c r="VVT410" s="247"/>
      <c r="VVU410" s="247"/>
      <c r="VVV410" s="247"/>
      <c r="VVW410" s="247"/>
      <c r="VVX410" s="247"/>
      <c r="VVY410" s="247"/>
      <c r="VVZ410" s="247"/>
      <c r="VWA410" s="247"/>
      <c r="VWB410" s="247"/>
      <c r="VWC410" s="247"/>
      <c r="VWD410" s="247"/>
      <c r="VWE410" s="247"/>
      <c r="VWF410" s="247"/>
      <c r="VWG410" s="247"/>
      <c r="VWH410" s="247"/>
      <c r="VWI410" s="247"/>
      <c r="VWJ410" s="247"/>
      <c r="VWK410" s="247"/>
      <c r="VWL410" s="247"/>
      <c r="VWM410" s="247"/>
      <c r="VWN410" s="247"/>
      <c r="VWO410" s="247"/>
      <c r="VWP410" s="247"/>
      <c r="VWQ410" s="247"/>
      <c r="VWR410" s="247"/>
      <c r="VWS410" s="247"/>
      <c r="VWT410" s="247"/>
      <c r="VWU410" s="247"/>
      <c r="VWV410" s="247"/>
      <c r="VWW410" s="247"/>
      <c r="VWX410" s="247"/>
      <c r="VWY410" s="247"/>
      <c r="VWZ410" s="247"/>
      <c r="VXA410" s="247"/>
      <c r="VXB410" s="247"/>
      <c r="VXC410" s="247"/>
      <c r="VXD410" s="247"/>
      <c r="VXE410" s="247"/>
      <c r="VXF410" s="247"/>
      <c r="VXG410" s="247"/>
      <c r="VXH410" s="247"/>
      <c r="VXI410" s="247"/>
      <c r="VXJ410" s="247"/>
      <c r="VXK410" s="247"/>
      <c r="VXL410" s="247"/>
      <c r="VXM410" s="247"/>
      <c r="VXN410" s="247"/>
      <c r="VXO410" s="247"/>
      <c r="VXP410" s="247"/>
      <c r="VXQ410" s="247"/>
      <c r="VXR410" s="247"/>
      <c r="VXS410" s="247"/>
      <c r="VXT410" s="247"/>
      <c r="VXU410" s="247"/>
      <c r="VXV410" s="247"/>
      <c r="VXW410" s="247"/>
      <c r="VXX410" s="247"/>
      <c r="VXY410" s="247"/>
      <c r="VXZ410" s="247"/>
      <c r="VYA410" s="247"/>
      <c r="VYB410" s="247"/>
      <c r="VYC410" s="247"/>
      <c r="VYD410" s="247"/>
      <c r="VYE410" s="247"/>
      <c r="VYF410" s="247"/>
      <c r="VYG410" s="247"/>
      <c r="VYH410" s="247"/>
      <c r="VYI410" s="247"/>
      <c r="VYJ410" s="247"/>
      <c r="VYK410" s="247"/>
      <c r="VYL410" s="247"/>
      <c r="VYM410" s="247"/>
      <c r="VYN410" s="247"/>
      <c r="VYO410" s="247"/>
      <c r="VYP410" s="247"/>
      <c r="VYQ410" s="247"/>
      <c r="VYR410" s="247"/>
      <c r="VYS410" s="247"/>
      <c r="VYT410" s="247"/>
      <c r="VYU410" s="247"/>
      <c r="VYV410" s="247"/>
      <c r="VYW410" s="247"/>
      <c r="VYX410" s="247"/>
      <c r="VYY410" s="247"/>
      <c r="VYZ410" s="247"/>
      <c r="VZA410" s="247"/>
      <c r="VZB410" s="247"/>
      <c r="VZC410" s="247"/>
      <c r="VZD410" s="247"/>
      <c r="VZE410" s="247"/>
      <c r="VZF410" s="247"/>
      <c r="VZG410" s="247"/>
      <c r="VZH410" s="247"/>
      <c r="VZI410" s="247"/>
      <c r="VZJ410" s="247"/>
      <c r="VZK410" s="247"/>
      <c r="VZL410" s="247"/>
      <c r="VZM410" s="247"/>
      <c r="VZN410" s="247"/>
      <c r="VZO410" s="247"/>
      <c r="VZP410" s="247"/>
      <c r="VZQ410" s="247"/>
      <c r="VZR410" s="247"/>
      <c r="VZS410" s="247"/>
      <c r="VZT410" s="247"/>
      <c r="VZU410" s="247"/>
      <c r="VZV410" s="247"/>
      <c r="VZW410" s="247"/>
      <c r="VZX410" s="247"/>
      <c r="VZY410" s="247"/>
      <c r="VZZ410" s="247"/>
      <c r="WAA410" s="247"/>
      <c r="WAB410" s="247"/>
      <c r="WAC410" s="247"/>
      <c r="WAD410" s="247"/>
      <c r="WAE410" s="247"/>
      <c r="WAF410" s="247"/>
      <c r="WAG410" s="247"/>
      <c r="WAH410" s="247"/>
      <c r="WAI410" s="247"/>
      <c r="WAJ410" s="247"/>
      <c r="WAK410" s="247"/>
      <c r="WAL410" s="247"/>
      <c r="WAM410" s="247"/>
      <c r="WAN410" s="247"/>
      <c r="WAO410" s="247"/>
      <c r="WAP410" s="247"/>
      <c r="WAQ410" s="247"/>
      <c r="WAR410" s="247"/>
      <c r="WAS410" s="247"/>
      <c r="WAT410" s="247"/>
      <c r="WAU410" s="247"/>
      <c r="WAV410" s="247"/>
      <c r="WAW410" s="247"/>
      <c r="WAX410" s="247"/>
      <c r="WAY410" s="247"/>
      <c r="WAZ410" s="247"/>
      <c r="WBA410" s="247"/>
      <c r="WBB410" s="247"/>
      <c r="WBC410" s="247"/>
      <c r="WBD410" s="247"/>
      <c r="WBE410" s="247"/>
      <c r="WBF410" s="247"/>
      <c r="WBG410" s="247"/>
      <c r="WBH410" s="247"/>
      <c r="WBI410" s="247"/>
      <c r="WBJ410" s="247"/>
      <c r="WBK410" s="247"/>
      <c r="WBL410" s="247"/>
      <c r="WBM410" s="247"/>
      <c r="WBN410" s="247"/>
      <c r="WBO410" s="247"/>
      <c r="WBP410" s="247"/>
      <c r="WBQ410" s="247"/>
      <c r="WBR410" s="247"/>
      <c r="WBS410" s="247"/>
      <c r="WBT410" s="247"/>
      <c r="WBU410" s="247"/>
      <c r="WBV410" s="247"/>
      <c r="WBW410" s="247"/>
      <c r="WBX410" s="247"/>
      <c r="WBY410" s="247"/>
      <c r="WBZ410" s="247"/>
      <c r="WCA410" s="247"/>
      <c r="WCB410" s="247"/>
      <c r="WCC410" s="247"/>
      <c r="WCD410" s="247"/>
      <c r="WCE410" s="247"/>
      <c r="WCF410" s="247"/>
      <c r="WCG410" s="247"/>
      <c r="WCH410" s="247"/>
      <c r="WCI410" s="247"/>
      <c r="WCJ410" s="247"/>
      <c r="WCK410" s="247"/>
      <c r="WCL410" s="247"/>
      <c r="WCM410" s="247"/>
      <c r="WCN410" s="247"/>
      <c r="WCO410" s="247"/>
      <c r="WCP410" s="247"/>
      <c r="WCQ410" s="247"/>
      <c r="WCR410" s="247"/>
      <c r="WCS410" s="247"/>
      <c r="WCT410" s="247"/>
      <c r="WCU410" s="247"/>
      <c r="WCV410" s="247"/>
      <c r="WCW410" s="247"/>
      <c r="WCX410" s="247"/>
      <c r="WCY410" s="247"/>
      <c r="WCZ410" s="247"/>
      <c r="WDA410" s="247"/>
      <c r="WDB410" s="247"/>
      <c r="WDC410" s="247"/>
      <c r="WDD410" s="247"/>
      <c r="WDE410" s="247"/>
      <c r="WDF410" s="247"/>
      <c r="WDG410" s="247"/>
      <c r="WDH410" s="247"/>
      <c r="WDI410" s="247"/>
      <c r="WDJ410" s="247"/>
      <c r="WDK410" s="247"/>
      <c r="WDL410" s="247"/>
      <c r="WDM410" s="247"/>
      <c r="WDN410" s="247"/>
      <c r="WDO410" s="247"/>
      <c r="WDP410" s="247"/>
      <c r="WDQ410" s="247"/>
      <c r="WDR410" s="247"/>
      <c r="WDS410" s="247"/>
      <c r="WDT410" s="247"/>
      <c r="WDU410" s="247"/>
      <c r="WDV410" s="247"/>
      <c r="WDW410" s="247"/>
      <c r="WDX410" s="247"/>
      <c r="WDY410" s="247"/>
      <c r="WDZ410" s="247"/>
      <c r="WEA410" s="247"/>
      <c r="WEB410" s="247"/>
      <c r="WEC410" s="247"/>
      <c r="WED410" s="247"/>
      <c r="WEE410" s="247"/>
      <c r="WEF410" s="247"/>
      <c r="WEG410" s="247"/>
      <c r="WEH410" s="247"/>
      <c r="WEI410" s="247"/>
      <c r="WEJ410" s="247"/>
      <c r="WEK410" s="247"/>
      <c r="WEL410" s="247"/>
      <c r="WEM410" s="247"/>
      <c r="WEN410" s="247"/>
      <c r="WEO410" s="247"/>
      <c r="WEP410" s="247"/>
      <c r="WEQ410" s="247"/>
      <c r="WER410" s="247"/>
      <c r="WES410" s="247"/>
      <c r="WET410" s="247"/>
      <c r="WEU410" s="247"/>
      <c r="WEV410" s="247"/>
      <c r="WEW410" s="247"/>
      <c r="WEX410" s="247"/>
      <c r="WEY410" s="247"/>
      <c r="WEZ410" s="247"/>
      <c r="WFA410" s="247"/>
      <c r="WFB410" s="247"/>
      <c r="WFC410" s="247"/>
      <c r="WFD410" s="247"/>
      <c r="WFE410" s="247"/>
      <c r="WFF410" s="247"/>
      <c r="WFG410" s="247"/>
      <c r="WFH410" s="247"/>
      <c r="WFI410" s="247"/>
      <c r="WFJ410" s="247"/>
      <c r="WFK410" s="247"/>
      <c r="WFL410" s="247"/>
      <c r="WFM410" s="247"/>
      <c r="WFN410" s="247"/>
      <c r="WFO410" s="247"/>
      <c r="WFP410" s="247"/>
      <c r="WFQ410" s="247"/>
      <c r="WFR410" s="247"/>
      <c r="WFS410" s="247"/>
      <c r="WFT410" s="247"/>
      <c r="WFU410" s="247"/>
      <c r="WFV410" s="247"/>
      <c r="WFW410" s="247"/>
      <c r="WFX410" s="247"/>
      <c r="WFY410" s="247"/>
      <c r="WFZ410" s="247"/>
      <c r="WGA410" s="247"/>
      <c r="WGB410" s="247"/>
      <c r="WGC410" s="247"/>
      <c r="WGD410" s="247"/>
      <c r="WGE410" s="247"/>
      <c r="WGF410" s="247"/>
      <c r="WGG410" s="247"/>
      <c r="WGH410" s="247"/>
      <c r="WGI410" s="247"/>
      <c r="WGJ410" s="247"/>
      <c r="WGK410" s="247"/>
      <c r="WGL410" s="247"/>
      <c r="WGM410" s="247"/>
      <c r="WGN410" s="247"/>
      <c r="WGO410" s="247"/>
      <c r="WGP410" s="247"/>
      <c r="WGQ410" s="247"/>
      <c r="WGR410" s="247"/>
      <c r="WGS410" s="247"/>
      <c r="WGT410" s="247"/>
      <c r="WGU410" s="247"/>
      <c r="WGV410" s="247"/>
      <c r="WGW410" s="247"/>
      <c r="WGX410" s="247"/>
      <c r="WGY410" s="247"/>
      <c r="WGZ410" s="247"/>
      <c r="WHA410" s="247"/>
      <c r="WHB410" s="247"/>
      <c r="WHC410" s="247"/>
      <c r="WHD410" s="247"/>
      <c r="WHE410" s="247"/>
      <c r="WHF410" s="247"/>
      <c r="WHG410" s="247"/>
      <c r="WHH410" s="247"/>
      <c r="WHI410" s="247"/>
      <c r="WHJ410" s="247"/>
      <c r="WHK410" s="247"/>
      <c r="WHL410" s="247"/>
      <c r="WHM410" s="247"/>
      <c r="WHN410" s="247"/>
      <c r="WHO410" s="247"/>
      <c r="WHP410" s="247"/>
      <c r="WHQ410" s="247"/>
      <c r="WHR410" s="247"/>
      <c r="WHS410" s="247"/>
      <c r="WHT410" s="247"/>
      <c r="WHU410" s="247"/>
      <c r="WHV410" s="247"/>
      <c r="WHW410" s="247"/>
      <c r="WHX410" s="247"/>
      <c r="WHY410" s="247"/>
      <c r="WHZ410" s="247"/>
      <c r="WIA410" s="247"/>
      <c r="WIB410" s="247"/>
      <c r="WIC410" s="247"/>
      <c r="WID410" s="247"/>
      <c r="WIE410" s="247"/>
      <c r="WIF410" s="247"/>
      <c r="WIG410" s="247"/>
      <c r="WIH410" s="247"/>
      <c r="WII410" s="247"/>
      <c r="WIJ410" s="247"/>
      <c r="WIK410" s="247"/>
      <c r="WIL410" s="247"/>
      <c r="WIM410" s="247"/>
      <c r="WIN410" s="247"/>
      <c r="WIO410" s="247"/>
      <c r="WIP410" s="247"/>
      <c r="WIQ410" s="247"/>
      <c r="WIR410" s="247"/>
      <c r="WIS410" s="247"/>
      <c r="WIT410" s="247"/>
      <c r="WIU410" s="247"/>
      <c r="WIV410" s="247"/>
      <c r="WIW410" s="247"/>
      <c r="WIX410" s="247"/>
      <c r="WIY410" s="247"/>
      <c r="WIZ410" s="247"/>
      <c r="WJA410" s="247"/>
      <c r="WJB410" s="247"/>
      <c r="WJC410" s="247"/>
      <c r="WJD410" s="247"/>
      <c r="WJE410" s="247"/>
      <c r="WJF410" s="247"/>
      <c r="WJG410" s="247"/>
      <c r="WJH410" s="247"/>
      <c r="WJI410" s="247"/>
      <c r="WJJ410" s="247"/>
      <c r="WJK410" s="247"/>
      <c r="WJL410" s="247"/>
      <c r="WJM410" s="247"/>
      <c r="WJN410" s="247"/>
      <c r="WJO410" s="247"/>
      <c r="WJP410" s="247"/>
      <c r="WJQ410" s="247"/>
      <c r="WJR410" s="247"/>
      <c r="WJS410" s="247"/>
      <c r="WJT410" s="247"/>
      <c r="WJU410" s="247"/>
      <c r="WJV410" s="247"/>
      <c r="WJW410" s="247"/>
      <c r="WJX410" s="247"/>
      <c r="WJY410" s="247"/>
      <c r="WJZ410" s="247"/>
      <c r="WKA410" s="247"/>
      <c r="WKB410" s="247"/>
      <c r="WKC410" s="247"/>
      <c r="WKD410" s="247"/>
      <c r="WKE410" s="247"/>
      <c r="WKF410" s="247"/>
      <c r="WKG410" s="247"/>
      <c r="WKH410" s="247"/>
      <c r="WKI410" s="247"/>
      <c r="WKJ410" s="247"/>
      <c r="WKK410" s="247"/>
      <c r="WKL410" s="247"/>
      <c r="WKM410" s="247"/>
      <c r="WKN410" s="247"/>
      <c r="WKO410" s="247"/>
      <c r="WKP410" s="247"/>
      <c r="WKQ410" s="247"/>
      <c r="WKR410" s="247"/>
      <c r="WKS410" s="247"/>
      <c r="WKT410" s="247"/>
      <c r="WKU410" s="247"/>
      <c r="WKV410" s="247"/>
      <c r="WKW410" s="247"/>
      <c r="WKX410" s="247"/>
      <c r="WKY410" s="247"/>
      <c r="WKZ410" s="247"/>
      <c r="WLA410" s="247"/>
      <c r="WLB410" s="247"/>
      <c r="WLC410" s="247"/>
      <c r="WLD410" s="247"/>
      <c r="WLE410" s="247"/>
      <c r="WLF410" s="247"/>
      <c r="WLG410" s="247"/>
      <c r="WLH410" s="247"/>
      <c r="WLI410" s="247"/>
      <c r="WLJ410" s="247"/>
      <c r="WLK410" s="247"/>
      <c r="WLL410" s="247"/>
      <c r="WLM410" s="247"/>
      <c r="WLN410" s="247"/>
      <c r="WLO410" s="247"/>
      <c r="WLP410" s="247"/>
      <c r="WLQ410" s="247"/>
      <c r="WLR410" s="247"/>
      <c r="WLS410" s="247"/>
      <c r="WLT410" s="247"/>
      <c r="WLU410" s="247"/>
      <c r="WLV410" s="247"/>
      <c r="WLW410" s="247"/>
      <c r="WLX410" s="247"/>
      <c r="WLY410" s="247"/>
      <c r="WLZ410" s="247"/>
      <c r="WMA410" s="247"/>
      <c r="WMB410" s="247"/>
      <c r="WMC410" s="247"/>
      <c r="WMD410" s="247"/>
      <c r="WME410" s="247"/>
      <c r="WMF410" s="247"/>
      <c r="WMG410" s="247"/>
      <c r="WMH410" s="247"/>
      <c r="WMI410" s="247"/>
      <c r="WMJ410" s="247"/>
      <c r="WMK410" s="247"/>
      <c r="WML410" s="247"/>
      <c r="WMM410" s="247"/>
      <c r="WMN410" s="247"/>
      <c r="WMO410" s="247"/>
      <c r="WMP410" s="247"/>
      <c r="WMQ410" s="247"/>
      <c r="WMR410" s="247"/>
      <c r="WMS410" s="247"/>
      <c r="WMT410" s="247"/>
      <c r="WMU410" s="247"/>
      <c r="WMV410" s="247"/>
      <c r="WMW410" s="247"/>
      <c r="WMX410" s="247"/>
      <c r="WMY410" s="247"/>
      <c r="WMZ410" s="247"/>
      <c r="WNA410" s="247"/>
      <c r="WNB410" s="247"/>
      <c r="WNC410" s="247"/>
      <c r="WND410" s="247"/>
      <c r="WNE410" s="247"/>
      <c r="WNF410" s="247"/>
      <c r="WNG410" s="247"/>
      <c r="WNH410" s="247"/>
      <c r="WNI410" s="247"/>
      <c r="WNJ410" s="247"/>
      <c r="WNK410" s="247"/>
      <c r="WNL410" s="247"/>
      <c r="WNM410" s="247"/>
      <c r="WNN410" s="247"/>
      <c r="WNO410" s="247"/>
      <c r="WNP410" s="247"/>
      <c r="WNQ410" s="247"/>
      <c r="WNR410" s="247"/>
      <c r="WNS410" s="247"/>
      <c r="WNT410" s="247"/>
      <c r="WNU410" s="247"/>
      <c r="WNV410" s="247"/>
      <c r="WNW410" s="247"/>
      <c r="WNX410" s="247"/>
      <c r="WNY410" s="247"/>
      <c r="WNZ410" s="247"/>
      <c r="WOA410" s="247"/>
      <c r="WOB410" s="247"/>
      <c r="WOC410" s="247"/>
      <c r="WOD410" s="247"/>
      <c r="WOE410" s="247"/>
      <c r="WOF410" s="247"/>
      <c r="WOG410" s="247"/>
      <c r="WOH410" s="247"/>
      <c r="WOI410" s="247"/>
      <c r="WOJ410" s="247"/>
      <c r="WOK410" s="247"/>
      <c r="WOL410" s="247"/>
      <c r="WOM410" s="247"/>
      <c r="WON410" s="247"/>
      <c r="WOO410" s="247"/>
      <c r="WOP410" s="247"/>
      <c r="WOQ410" s="247"/>
      <c r="WOR410" s="247"/>
      <c r="WOS410" s="247"/>
      <c r="WOT410" s="247"/>
      <c r="WOU410" s="247"/>
      <c r="WOV410" s="247"/>
      <c r="WOW410" s="247"/>
      <c r="WOX410" s="247"/>
      <c r="WOY410" s="247"/>
      <c r="WOZ410" s="247"/>
      <c r="WPA410" s="247"/>
      <c r="WPB410" s="247"/>
      <c r="WPC410" s="247"/>
      <c r="WPD410" s="247"/>
      <c r="WPE410" s="247"/>
      <c r="WPF410" s="247"/>
      <c r="WPG410" s="247"/>
      <c r="WPH410" s="247"/>
      <c r="WPI410" s="247"/>
      <c r="WPJ410" s="247"/>
      <c r="WPK410" s="247"/>
      <c r="WPL410" s="247"/>
      <c r="WPM410" s="247"/>
      <c r="WPN410" s="247"/>
      <c r="WPO410" s="247"/>
      <c r="WPP410" s="247"/>
      <c r="WPQ410" s="247"/>
      <c r="WPR410" s="247"/>
      <c r="WPS410" s="247"/>
      <c r="WPT410" s="247"/>
      <c r="WPU410" s="247"/>
      <c r="WPV410" s="247"/>
      <c r="WPW410" s="247"/>
      <c r="WPX410" s="247"/>
      <c r="WPY410" s="247"/>
      <c r="WPZ410" s="247"/>
      <c r="WQA410" s="247"/>
      <c r="WQB410" s="247"/>
      <c r="WQC410" s="247"/>
      <c r="WQD410" s="247"/>
      <c r="WQE410" s="247"/>
      <c r="WQF410" s="247"/>
      <c r="WQG410" s="247"/>
      <c r="WQH410" s="247"/>
      <c r="WQI410" s="247"/>
      <c r="WQJ410" s="247"/>
      <c r="WQK410" s="247"/>
      <c r="WQL410" s="247"/>
      <c r="WQM410" s="247"/>
      <c r="WQN410" s="247"/>
      <c r="WQO410" s="247"/>
      <c r="WQP410" s="247"/>
      <c r="WQQ410" s="247"/>
      <c r="WQR410" s="247"/>
      <c r="WQS410" s="247"/>
      <c r="WQT410" s="247"/>
      <c r="WQU410" s="247"/>
      <c r="WQV410" s="247"/>
      <c r="WQW410" s="247"/>
      <c r="WQX410" s="247"/>
      <c r="WQY410" s="247"/>
      <c r="WQZ410" s="247"/>
      <c r="WRA410" s="247"/>
      <c r="WRB410" s="247"/>
      <c r="WRC410" s="247"/>
      <c r="WRD410" s="247"/>
      <c r="WRE410" s="247"/>
      <c r="WRF410" s="247"/>
      <c r="WRG410" s="247"/>
      <c r="WRH410" s="247"/>
      <c r="WRI410" s="247"/>
      <c r="WRJ410" s="247"/>
      <c r="WRK410" s="247"/>
      <c r="WRL410" s="247"/>
      <c r="WRM410" s="247"/>
      <c r="WRN410" s="247"/>
      <c r="WRO410" s="247"/>
      <c r="WRP410" s="247"/>
      <c r="WRQ410" s="247"/>
      <c r="WRR410" s="247"/>
      <c r="WRS410" s="247"/>
      <c r="WRT410" s="247"/>
      <c r="WRU410" s="247"/>
      <c r="WRV410" s="247"/>
      <c r="WRW410" s="247"/>
      <c r="WRX410" s="247"/>
      <c r="WRY410" s="247"/>
      <c r="WRZ410" s="247"/>
      <c r="WSA410" s="247"/>
      <c r="WSB410" s="247"/>
      <c r="WSC410" s="247"/>
      <c r="WSD410" s="247"/>
      <c r="WSE410" s="247"/>
      <c r="WSF410" s="247"/>
      <c r="WSG410" s="247"/>
      <c r="WSH410" s="247"/>
      <c r="WSI410" s="247"/>
      <c r="WSJ410" s="247"/>
      <c r="WSK410" s="247"/>
      <c r="WSL410" s="247"/>
      <c r="WSM410" s="247"/>
      <c r="WSN410" s="247"/>
      <c r="WSO410" s="247"/>
      <c r="WSP410" s="247"/>
      <c r="WSQ410" s="247"/>
      <c r="WSR410" s="247"/>
      <c r="WSS410" s="247"/>
      <c r="WST410" s="247"/>
      <c r="WSU410" s="247"/>
      <c r="WSV410" s="247"/>
      <c r="WSW410" s="247"/>
      <c r="WSX410" s="247"/>
      <c r="WSY410" s="247"/>
      <c r="WSZ410" s="247"/>
      <c r="WTA410" s="247"/>
      <c r="WTB410" s="247"/>
      <c r="WTC410" s="247"/>
      <c r="WTD410" s="247"/>
      <c r="WTE410" s="247"/>
      <c r="WTF410" s="247"/>
      <c r="WTG410" s="247"/>
      <c r="WTH410" s="247"/>
      <c r="WTI410" s="247"/>
      <c r="WTJ410" s="247"/>
      <c r="WTK410" s="247"/>
      <c r="WTL410" s="247"/>
      <c r="WTM410" s="247"/>
      <c r="WTN410" s="247"/>
      <c r="WTO410" s="247"/>
      <c r="WTP410" s="247"/>
      <c r="WTQ410" s="247"/>
      <c r="WTR410" s="247"/>
      <c r="WTS410" s="247"/>
      <c r="WTT410" s="247"/>
      <c r="WTU410" s="247"/>
      <c r="WTV410" s="247"/>
      <c r="WTW410" s="247"/>
      <c r="WTX410" s="247"/>
      <c r="WTY410" s="247"/>
      <c r="WTZ410" s="247"/>
      <c r="WUA410" s="247"/>
      <c r="WUB410" s="247"/>
      <c r="WUC410" s="247"/>
      <c r="WUD410" s="247"/>
      <c r="WUE410" s="247"/>
      <c r="WUF410" s="247"/>
      <c r="WUG410" s="247"/>
      <c r="WUH410" s="247"/>
      <c r="WUI410" s="247"/>
      <c r="WUJ410" s="247"/>
      <c r="WUK410" s="247"/>
      <c r="WUL410" s="247"/>
      <c r="WUM410" s="247"/>
      <c r="WUN410" s="247"/>
      <c r="WUO410" s="247"/>
      <c r="WUP410" s="247"/>
      <c r="WUQ410" s="247"/>
      <c r="WUR410" s="247"/>
      <c r="WUS410" s="247"/>
      <c r="WUT410" s="247"/>
      <c r="WUU410" s="247"/>
      <c r="WUV410" s="247"/>
      <c r="WUW410" s="247"/>
      <c r="WUX410" s="247"/>
      <c r="WUY410" s="247"/>
      <c r="WUZ410" s="247"/>
      <c r="WVA410" s="247"/>
      <c r="WVB410" s="247"/>
      <c r="WVC410" s="247"/>
      <c r="WVD410" s="247"/>
      <c r="WVE410" s="247"/>
      <c r="WVF410" s="247"/>
      <c r="WVG410" s="247"/>
      <c r="WVH410" s="247"/>
      <c r="WVI410" s="247"/>
      <c r="WVJ410" s="247"/>
      <c r="WVK410" s="247"/>
      <c r="WVL410" s="247"/>
      <c r="WVM410" s="247"/>
      <c r="WVN410" s="247"/>
      <c r="WVO410" s="247"/>
      <c r="WVP410" s="247"/>
      <c r="WVQ410" s="247"/>
      <c r="WVR410" s="247"/>
      <c r="WVS410" s="247"/>
      <c r="WVT410" s="247"/>
      <c r="WVU410" s="247"/>
      <c r="WVV410" s="247"/>
      <c r="WVW410" s="247"/>
      <c r="WVX410" s="247"/>
      <c r="WVY410" s="247"/>
      <c r="WVZ410" s="247"/>
      <c r="WWA410" s="247"/>
      <c r="WWB410" s="247"/>
      <c r="WWC410" s="247"/>
      <c r="WWD410" s="247"/>
      <c r="WWE410" s="247"/>
      <c r="WWF410" s="247"/>
      <c r="WWG410" s="247"/>
      <c r="WWH410" s="247"/>
      <c r="WWI410" s="247"/>
      <c r="WWJ410" s="247"/>
      <c r="WWK410" s="247"/>
      <c r="WWL410" s="247"/>
      <c r="WWM410" s="247"/>
      <c r="WWN410" s="247"/>
      <c r="WWO410" s="247"/>
      <c r="WWP410" s="247"/>
      <c r="WWQ410" s="247"/>
      <c r="WWR410" s="247"/>
      <c r="WWS410" s="247"/>
      <c r="WWT410" s="247"/>
      <c r="WWU410" s="247"/>
      <c r="WWV410" s="247"/>
      <c r="WWW410" s="247"/>
      <c r="WWX410" s="247"/>
      <c r="WWY410" s="247"/>
      <c r="WWZ410" s="247"/>
      <c r="WXA410" s="247"/>
      <c r="WXB410" s="247"/>
      <c r="WXC410" s="247"/>
      <c r="WXD410" s="247"/>
      <c r="WXE410" s="247"/>
      <c r="WXF410" s="247"/>
      <c r="WXG410" s="247"/>
      <c r="WXH410" s="247"/>
      <c r="WXI410" s="247"/>
      <c r="WXJ410" s="247"/>
      <c r="WXK410" s="247"/>
      <c r="WXL410" s="247"/>
      <c r="WXM410" s="247"/>
      <c r="WXN410" s="247"/>
      <c r="WXO410" s="247"/>
      <c r="WXP410" s="247"/>
      <c r="WXQ410" s="247"/>
      <c r="WXR410" s="247"/>
      <c r="WXS410" s="247"/>
      <c r="WXT410" s="247"/>
      <c r="WXU410" s="247"/>
      <c r="WXV410" s="247"/>
      <c r="WXW410" s="247"/>
      <c r="WXX410" s="247"/>
      <c r="WXY410" s="247"/>
      <c r="WXZ410" s="247"/>
      <c r="WYA410" s="247"/>
      <c r="WYB410" s="247"/>
      <c r="WYC410" s="247"/>
      <c r="WYD410" s="247"/>
      <c r="WYE410" s="247"/>
      <c r="WYF410" s="247"/>
      <c r="WYG410" s="247"/>
      <c r="WYH410" s="247"/>
      <c r="WYI410" s="247"/>
      <c r="WYJ410" s="247"/>
      <c r="WYK410" s="247"/>
      <c r="WYL410" s="247"/>
      <c r="WYM410" s="247"/>
      <c r="WYN410" s="247"/>
      <c r="WYO410" s="247"/>
      <c r="WYP410" s="247"/>
      <c r="WYQ410" s="247"/>
      <c r="WYR410" s="247"/>
      <c r="WYS410" s="247"/>
      <c r="WYT410" s="247"/>
      <c r="WYU410" s="247"/>
      <c r="WYV410" s="247"/>
      <c r="WYW410" s="247"/>
      <c r="WYX410" s="247"/>
      <c r="WYY410" s="247"/>
      <c r="WYZ410" s="247"/>
      <c r="WZA410" s="247"/>
      <c r="WZB410" s="247"/>
      <c r="WZC410" s="247"/>
      <c r="WZD410" s="247"/>
      <c r="WZE410" s="247"/>
      <c r="WZF410" s="247"/>
      <c r="WZG410" s="247"/>
      <c r="WZH410" s="247"/>
      <c r="WZI410" s="247"/>
      <c r="WZJ410" s="247"/>
      <c r="WZK410" s="247"/>
      <c r="WZL410" s="247"/>
      <c r="WZM410" s="247"/>
      <c r="WZN410" s="247"/>
      <c r="WZO410" s="247"/>
      <c r="WZP410" s="247"/>
      <c r="WZQ410" s="247"/>
      <c r="WZR410" s="247"/>
      <c r="WZS410" s="247"/>
      <c r="WZT410" s="247"/>
      <c r="WZU410" s="247"/>
      <c r="WZV410" s="247"/>
      <c r="WZW410" s="247"/>
      <c r="WZX410" s="247"/>
      <c r="WZY410" s="247"/>
      <c r="WZZ410" s="247"/>
      <c r="XAA410" s="247"/>
      <c r="XAB410" s="247"/>
      <c r="XAC410" s="247"/>
      <c r="XAD410" s="247"/>
      <c r="XAE410" s="247"/>
      <c r="XAF410" s="247"/>
      <c r="XAG410" s="247"/>
      <c r="XAH410" s="247"/>
      <c r="XAI410" s="247"/>
      <c r="XAJ410" s="247"/>
      <c r="XAK410" s="247"/>
      <c r="XAL410" s="247"/>
      <c r="XAM410" s="247"/>
      <c r="XAN410" s="247"/>
      <c r="XAO410" s="247"/>
      <c r="XAP410" s="247"/>
      <c r="XAQ410" s="247"/>
      <c r="XAR410" s="247"/>
      <c r="XAS410" s="247"/>
      <c r="XAT410" s="247"/>
      <c r="XAU410" s="247"/>
      <c r="XAV410" s="247"/>
      <c r="XAW410" s="247"/>
      <c r="XAX410" s="247"/>
      <c r="XAY410" s="247"/>
      <c r="XAZ410" s="247"/>
      <c r="XBA410" s="247"/>
      <c r="XBB410" s="247"/>
      <c r="XBC410" s="247"/>
      <c r="XBD410" s="247"/>
      <c r="XBE410" s="247"/>
      <c r="XBF410" s="247"/>
      <c r="XBG410" s="247"/>
      <c r="XBH410" s="247"/>
      <c r="XBI410" s="247"/>
      <c r="XBJ410" s="247"/>
      <c r="XBK410" s="247"/>
      <c r="XBL410" s="247"/>
      <c r="XBM410" s="247"/>
      <c r="XBN410" s="247"/>
      <c r="XBO410" s="247"/>
      <c r="XBP410" s="247"/>
      <c r="XBQ410" s="247"/>
      <c r="XBR410" s="247"/>
      <c r="XBS410" s="247"/>
      <c r="XBT410" s="247"/>
      <c r="XBU410" s="247"/>
      <c r="XBV410" s="247"/>
      <c r="XBW410" s="247"/>
      <c r="XBX410" s="247"/>
      <c r="XBY410" s="247"/>
      <c r="XBZ410" s="247"/>
      <c r="XCA410" s="247"/>
      <c r="XCB410" s="247"/>
      <c r="XCC410" s="247"/>
      <c r="XCD410" s="247"/>
      <c r="XCE410" s="247"/>
      <c r="XCF410" s="247"/>
      <c r="XCG410" s="247"/>
      <c r="XCH410" s="247"/>
      <c r="XCI410" s="247"/>
      <c r="XCJ410" s="247"/>
      <c r="XCK410" s="247"/>
      <c r="XCL410" s="247"/>
      <c r="XCM410" s="247"/>
      <c r="XCN410" s="247"/>
      <c r="XCO410" s="247"/>
      <c r="XCP410" s="247"/>
      <c r="XCQ410" s="247"/>
      <c r="XCR410" s="247"/>
      <c r="XCS410" s="247"/>
      <c r="XCT410" s="247"/>
      <c r="XCU410" s="247"/>
      <c r="XCV410" s="247"/>
      <c r="XCW410" s="247"/>
      <c r="XCX410" s="247"/>
      <c r="XCY410" s="247"/>
      <c r="XCZ410" s="247"/>
      <c r="XDA410" s="247"/>
      <c r="XDB410" s="247"/>
      <c r="XDC410" s="247"/>
      <c r="XDD410" s="247"/>
      <c r="XDE410" s="247"/>
      <c r="XDF410" s="247"/>
      <c r="XDG410" s="247"/>
      <c r="XDH410" s="247"/>
      <c r="XDI410" s="247"/>
      <c r="XDJ410" s="247"/>
      <c r="XDK410" s="247"/>
      <c r="XDL410" s="247"/>
      <c r="XDM410" s="247"/>
      <c r="XDN410" s="247"/>
      <c r="XDO410" s="247"/>
      <c r="XDP410" s="247"/>
      <c r="XDQ410" s="247"/>
      <c r="XDR410" s="247"/>
      <c r="XDS410" s="247"/>
      <c r="XDT410" s="247"/>
      <c r="XDU410" s="247"/>
      <c r="XDV410" s="247"/>
      <c r="XDW410" s="247"/>
      <c r="XDX410" s="247"/>
      <c r="XDY410" s="247"/>
      <c r="XDZ410" s="247"/>
      <c r="XEA410" s="247"/>
      <c r="XEB410" s="247"/>
      <c r="XEC410" s="247"/>
      <c r="XED410" s="247"/>
      <c r="XEE410" s="247"/>
      <c r="XEF410" s="247"/>
      <c r="XEG410" s="247"/>
      <c r="XEH410" s="247"/>
      <c r="XEI410" s="247"/>
      <c r="XEJ410" s="247"/>
      <c r="XEK410" s="247"/>
      <c r="XEL410" s="247"/>
      <c r="XEM410" s="247"/>
      <c r="XEN410" s="247"/>
      <c r="XEO410" s="247"/>
      <c r="XEP410" s="247"/>
      <c r="XEQ410" s="247"/>
      <c r="XER410" s="247"/>
      <c r="XES410" s="247"/>
      <c r="XET410" s="247"/>
      <c r="XEU410" s="247"/>
      <c r="XEV410" s="247"/>
      <c r="XEW410" s="247"/>
      <c r="XEX410" s="247"/>
      <c r="XEY410" s="247"/>
      <c r="XEZ410" s="247"/>
      <c r="XFA410" s="247"/>
      <c r="XFB410" s="247"/>
      <c r="XFC410" s="247"/>
      <c r="XFD410" s="247"/>
    </row>
    <row r="411" spans="1:16384" s="243" customFormat="1" ht="18" customHeight="1" x14ac:dyDescent="0.25">
      <c r="A411" s="301" t="str">
        <f t="shared" si="52"/>
        <v>2018年1月</v>
      </c>
      <c r="B411" s="302">
        <v>43111</v>
      </c>
      <c r="C411" s="333"/>
      <c r="D411" s="334" t="s">
        <v>617</v>
      </c>
      <c r="E411" s="305" t="str">
        <f t="shared" si="50"/>
        <v>A</v>
      </c>
      <c r="F411" s="305" t="str">
        <f t="shared" si="51"/>
        <v>B</v>
      </c>
      <c r="G411" s="347" t="s">
        <v>327</v>
      </c>
      <c r="H411" s="307" t="s">
        <v>328</v>
      </c>
      <c r="I411" s="307" t="s">
        <v>33</v>
      </c>
      <c r="J411" s="307"/>
      <c r="K411" s="308">
        <v>20180111004</v>
      </c>
      <c r="L411" s="336" t="s">
        <v>63</v>
      </c>
      <c r="M411" s="306" t="s">
        <v>64</v>
      </c>
      <c r="N411" s="306"/>
      <c r="O411" s="306" t="s">
        <v>37</v>
      </c>
      <c r="P411" s="308">
        <v>4</v>
      </c>
      <c r="Q411" s="309">
        <v>4</v>
      </c>
      <c r="R411" s="286">
        <v>12300</v>
      </c>
      <c r="S411" s="310">
        <f t="shared" si="48"/>
        <v>49200</v>
      </c>
      <c r="T411" s="311"/>
      <c r="U411" s="311">
        <f t="shared" si="54"/>
        <v>49200</v>
      </c>
      <c r="V411" s="451">
        <v>43115</v>
      </c>
      <c r="W411" s="452">
        <v>43116</v>
      </c>
      <c r="X411" s="308">
        <v>25</v>
      </c>
      <c r="Y411" s="313" t="s">
        <v>1127</v>
      </c>
      <c r="Z411" s="314">
        <v>640</v>
      </c>
      <c r="AA411" s="315">
        <v>180111</v>
      </c>
      <c r="AB411" s="316" t="s">
        <v>1072</v>
      </c>
      <c r="AC411" s="317">
        <v>43119</v>
      </c>
      <c r="AD411" s="318">
        <f t="shared" si="55"/>
        <v>43161</v>
      </c>
      <c r="AE411" s="319">
        <f>IF(OR(G411=账期!$A$18,G411=账期!$A$20,G411=账期!$A$22,G411=账期!$A$24,G411=账期!$A$25,G411=账期!$A$27,G411=账期!$A$26,G411=账期!$A$28,G411=账期!$A$30,G411=账期!$A$32,G411=账期!$A$34,G411=账期!$A$35,G411=账期!$A$37,G411=账期!$A$39,G411=账期!$A$40,G411=账期!$A$41,G411=账期!$A$42,G411=账期!$A$43,G411=账期!$A$44,G411=账期!$A$45,G411=账期!$A$46,G411=账期!$A$48,G411=账期!$A$50,G411=账期!$A$51,G411=账期!$A$52,G411=账期!$A$53,G411=账期!$A$54,G411=账期!$A$56,G411=账期!$A$57,G411=账期!$A$58,G411=账期!$A$59,G411=账期!$A$60,G411=账期!$A$61,G411=账期!$A$62,G411=账期!$A$63,G411=账期!$A$64,G411=账期!$A$66,G411=账期!$A$67,G411=账期!$A$68,G411=账期!$A$70,G411=账期!$A$71),30,IF(OR(G411=账期!$A$74,G411=账期!$A$77,G411=账期!$A$76,G411=账期!$A$79,G411=账期!$A$80,G411=账期!$A$81,G411=账期!$A$83,G411=账期!$A$85,G411=账期!$A$87,G411=账期!$A$89,G411=账期!$A$91),60,IF(OR(G411=账期!$A$93,G411=账期!$A$94,G411=账期!$A$95,G411=账期!$A$96,G411=账期!$A$98,G411=账期!$A$99,G411=账期!$A$101,G411=账期!$A$102),90,0)))</f>
        <v>30</v>
      </c>
      <c r="AF411" s="319"/>
      <c r="AG411" s="306" t="s">
        <v>50</v>
      </c>
      <c r="AH411" s="319" t="str">
        <f t="shared" si="53"/>
        <v>徐绪盛</v>
      </c>
      <c r="AI411" s="321"/>
      <c r="AJ411" s="247"/>
      <c r="AL411" s="247"/>
      <c r="AM411" s="247"/>
      <c r="AN411" s="247"/>
      <c r="AO411" s="247"/>
      <c r="AP411" s="247"/>
      <c r="AQ411" s="247"/>
      <c r="AR411" s="247"/>
      <c r="AS411" s="247"/>
      <c r="AT411" s="247"/>
      <c r="AU411" s="247"/>
      <c r="AV411" s="247"/>
      <c r="AW411" s="247"/>
      <c r="AX411" s="247"/>
      <c r="AY411" s="247"/>
      <c r="AZ411" s="247"/>
      <c r="BA411" s="247"/>
      <c r="BB411" s="247"/>
      <c r="BC411" s="247"/>
      <c r="BD411" s="247"/>
      <c r="BE411" s="247"/>
      <c r="BF411" s="247"/>
      <c r="BG411" s="247"/>
      <c r="BH411" s="247"/>
      <c r="BI411" s="247"/>
      <c r="BJ411" s="247"/>
      <c r="BK411" s="247"/>
      <c r="BL411" s="247"/>
      <c r="BM411" s="247"/>
      <c r="BN411" s="247"/>
      <c r="BO411" s="247"/>
      <c r="BP411" s="247"/>
      <c r="BQ411" s="247"/>
      <c r="BR411" s="247"/>
      <c r="BS411" s="247"/>
      <c r="BT411" s="247"/>
      <c r="BU411" s="247"/>
      <c r="BV411" s="247"/>
      <c r="BW411" s="247"/>
      <c r="BX411" s="247"/>
      <c r="BY411" s="247"/>
      <c r="BZ411" s="247"/>
      <c r="CA411" s="247"/>
      <c r="CB411" s="247"/>
      <c r="CC411" s="247"/>
      <c r="CD411" s="247"/>
      <c r="CE411" s="247"/>
      <c r="CF411" s="247"/>
      <c r="CG411" s="247"/>
      <c r="CH411" s="247"/>
      <c r="CI411" s="247"/>
      <c r="CJ411" s="247"/>
      <c r="CK411" s="247"/>
      <c r="CL411" s="247"/>
      <c r="CM411" s="247"/>
      <c r="CN411" s="247"/>
      <c r="CO411" s="247"/>
      <c r="CP411" s="247"/>
      <c r="CQ411" s="247"/>
      <c r="CR411" s="247"/>
      <c r="CS411" s="247"/>
      <c r="CT411" s="247"/>
      <c r="CU411" s="247"/>
      <c r="CV411" s="247"/>
      <c r="CW411" s="247"/>
      <c r="CX411" s="247"/>
      <c r="CY411" s="247"/>
      <c r="CZ411" s="247"/>
      <c r="DA411" s="247"/>
      <c r="DB411" s="247"/>
      <c r="DC411" s="247"/>
      <c r="DD411" s="247"/>
      <c r="DE411" s="247"/>
      <c r="DF411" s="247"/>
      <c r="DG411" s="247"/>
      <c r="DH411" s="247"/>
      <c r="DI411" s="247"/>
      <c r="DJ411" s="247"/>
      <c r="DK411" s="247"/>
      <c r="DL411" s="247"/>
      <c r="DM411" s="247"/>
      <c r="DN411" s="247"/>
      <c r="DO411" s="247"/>
      <c r="DP411" s="247"/>
      <c r="DQ411" s="247"/>
      <c r="DR411" s="247"/>
      <c r="DS411" s="247"/>
      <c r="DT411" s="247"/>
      <c r="DU411" s="247"/>
      <c r="DV411" s="247"/>
      <c r="DW411" s="247"/>
      <c r="DX411" s="247"/>
      <c r="DY411" s="247"/>
      <c r="DZ411" s="247"/>
      <c r="EA411" s="247"/>
      <c r="EB411" s="247"/>
      <c r="EC411" s="247"/>
      <c r="ED411" s="247"/>
      <c r="EE411" s="247"/>
      <c r="EF411" s="247"/>
      <c r="EG411" s="247"/>
      <c r="EH411" s="247"/>
      <c r="EI411" s="247"/>
      <c r="EJ411" s="247"/>
      <c r="EK411" s="247"/>
      <c r="EL411" s="247"/>
      <c r="EM411" s="247"/>
      <c r="EN411" s="247"/>
      <c r="EO411" s="247"/>
      <c r="EP411" s="247"/>
      <c r="EQ411" s="247"/>
      <c r="ER411" s="247"/>
      <c r="ES411" s="247"/>
      <c r="ET411" s="247"/>
      <c r="EU411" s="247"/>
      <c r="EV411" s="247"/>
      <c r="EW411" s="247"/>
      <c r="EX411" s="247"/>
      <c r="EY411" s="247"/>
      <c r="EZ411" s="247"/>
      <c r="FA411" s="247"/>
      <c r="FB411" s="247"/>
      <c r="FC411" s="247"/>
      <c r="FD411" s="247"/>
      <c r="FE411" s="247"/>
      <c r="FF411" s="247"/>
      <c r="FG411" s="247"/>
      <c r="FH411" s="247"/>
      <c r="FI411" s="247"/>
      <c r="FJ411" s="247"/>
      <c r="FK411" s="247"/>
      <c r="FL411" s="247"/>
      <c r="FM411" s="247"/>
      <c r="FN411" s="247"/>
      <c r="FO411" s="247"/>
      <c r="FP411" s="247"/>
      <c r="FQ411" s="247"/>
      <c r="FR411" s="247"/>
      <c r="FS411" s="247"/>
      <c r="FT411" s="247"/>
      <c r="FU411" s="247"/>
      <c r="FV411" s="247"/>
      <c r="FW411" s="247"/>
      <c r="FX411" s="247"/>
      <c r="FY411" s="247"/>
      <c r="FZ411" s="247"/>
      <c r="GA411" s="247"/>
      <c r="GB411" s="247"/>
      <c r="GC411" s="247"/>
      <c r="GD411" s="247"/>
      <c r="GE411" s="247"/>
      <c r="GF411" s="247"/>
      <c r="GG411" s="247"/>
      <c r="GH411" s="247"/>
      <c r="GI411" s="247"/>
      <c r="GJ411" s="247"/>
      <c r="GK411" s="247"/>
      <c r="GL411" s="247"/>
      <c r="GM411" s="247"/>
      <c r="GN411" s="247"/>
      <c r="GO411" s="247"/>
      <c r="GP411" s="247"/>
      <c r="GQ411" s="247"/>
      <c r="GR411" s="247"/>
      <c r="GS411" s="247"/>
      <c r="GT411" s="247"/>
      <c r="GU411" s="247"/>
      <c r="GV411" s="247"/>
      <c r="GW411" s="247"/>
      <c r="GX411" s="247"/>
      <c r="GY411" s="247"/>
      <c r="GZ411" s="247"/>
      <c r="HA411" s="247"/>
      <c r="HB411" s="247"/>
      <c r="HC411" s="247"/>
      <c r="HD411" s="247"/>
      <c r="HE411" s="247"/>
      <c r="HF411" s="247"/>
      <c r="HG411" s="247"/>
      <c r="HH411" s="247"/>
      <c r="HI411" s="247"/>
      <c r="HJ411" s="247"/>
      <c r="HK411" s="247"/>
      <c r="HL411" s="247"/>
      <c r="HM411" s="247"/>
      <c r="HN411" s="247"/>
      <c r="HO411" s="247"/>
      <c r="HP411" s="247"/>
      <c r="HQ411" s="247"/>
      <c r="HR411" s="247"/>
      <c r="HS411" s="247"/>
      <c r="HT411" s="247"/>
      <c r="HU411" s="247"/>
      <c r="HV411" s="247"/>
      <c r="HW411" s="247"/>
      <c r="HX411" s="247"/>
      <c r="HY411" s="247"/>
      <c r="HZ411" s="247"/>
      <c r="IA411" s="247"/>
      <c r="IB411" s="247"/>
      <c r="IC411" s="247"/>
      <c r="ID411" s="247"/>
      <c r="IE411" s="247"/>
      <c r="IF411" s="247"/>
      <c r="IG411" s="247"/>
      <c r="IH411" s="247"/>
      <c r="II411" s="247"/>
      <c r="IJ411" s="247"/>
      <c r="IK411" s="247"/>
      <c r="IL411" s="247"/>
      <c r="IM411" s="247"/>
      <c r="IN411" s="247"/>
      <c r="IO411" s="247"/>
      <c r="IP411" s="247"/>
      <c r="IQ411" s="247"/>
      <c r="IR411" s="247"/>
      <c r="IS411" s="247"/>
      <c r="IT411" s="247"/>
      <c r="IU411" s="247"/>
      <c r="IV411" s="247"/>
      <c r="IW411" s="247"/>
      <c r="IX411" s="247"/>
      <c r="IY411" s="247"/>
      <c r="IZ411" s="247"/>
      <c r="JA411" s="247"/>
      <c r="JB411" s="247"/>
      <c r="JC411" s="247"/>
      <c r="JD411" s="247"/>
      <c r="JE411" s="247"/>
      <c r="JF411" s="247"/>
      <c r="JG411" s="247"/>
      <c r="JH411" s="247"/>
      <c r="JI411" s="247"/>
      <c r="JJ411" s="247"/>
      <c r="JK411" s="247"/>
      <c r="JL411" s="247"/>
      <c r="JM411" s="247"/>
      <c r="JN411" s="247"/>
      <c r="JO411" s="247"/>
      <c r="JP411" s="247"/>
      <c r="JQ411" s="247"/>
      <c r="JR411" s="247"/>
      <c r="JS411" s="247"/>
      <c r="JT411" s="247"/>
      <c r="JU411" s="247"/>
      <c r="JV411" s="247"/>
      <c r="JW411" s="247"/>
      <c r="JX411" s="247"/>
      <c r="JY411" s="247"/>
      <c r="JZ411" s="247"/>
      <c r="KA411" s="247"/>
      <c r="KB411" s="247"/>
      <c r="KC411" s="247"/>
      <c r="KD411" s="247"/>
      <c r="KE411" s="247"/>
      <c r="KF411" s="247"/>
      <c r="KG411" s="247"/>
      <c r="KH411" s="247"/>
      <c r="KI411" s="247"/>
      <c r="KJ411" s="247"/>
      <c r="KK411" s="247"/>
      <c r="KL411" s="247"/>
      <c r="KM411" s="247"/>
      <c r="KN411" s="247"/>
      <c r="KO411" s="247"/>
      <c r="KP411" s="247"/>
      <c r="KQ411" s="247"/>
      <c r="KR411" s="247"/>
      <c r="KS411" s="247"/>
      <c r="KT411" s="247"/>
      <c r="KU411" s="247"/>
      <c r="KV411" s="247"/>
      <c r="KW411" s="247"/>
      <c r="KX411" s="247"/>
      <c r="KY411" s="247"/>
      <c r="KZ411" s="247"/>
      <c r="LA411" s="247"/>
      <c r="LB411" s="247"/>
      <c r="LC411" s="247"/>
      <c r="LD411" s="247"/>
      <c r="LE411" s="247"/>
      <c r="LF411" s="247"/>
      <c r="LG411" s="247"/>
      <c r="LH411" s="247"/>
      <c r="LI411" s="247"/>
      <c r="LJ411" s="247"/>
      <c r="LK411" s="247"/>
      <c r="LL411" s="247"/>
      <c r="LM411" s="247"/>
      <c r="LN411" s="247"/>
      <c r="LO411" s="247"/>
      <c r="LP411" s="247"/>
      <c r="LQ411" s="247"/>
      <c r="LR411" s="247"/>
      <c r="LS411" s="247"/>
      <c r="LT411" s="247"/>
      <c r="LU411" s="247"/>
      <c r="LV411" s="247"/>
      <c r="LW411" s="247"/>
      <c r="LX411" s="247"/>
      <c r="LY411" s="247"/>
      <c r="LZ411" s="247"/>
      <c r="MA411" s="247"/>
      <c r="MB411" s="247"/>
      <c r="MC411" s="247"/>
      <c r="MD411" s="247"/>
      <c r="ME411" s="247"/>
      <c r="MF411" s="247"/>
      <c r="MG411" s="247"/>
      <c r="MH411" s="247"/>
      <c r="MI411" s="247"/>
      <c r="MJ411" s="247"/>
      <c r="MK411" s="247"/>
      <c r="ML411" s="247"/>
      <c r="MM411" s="247"/>
      <c r="MN411" s="247"/>
      <c r="MO411" s="247"/>
      <c r="MP411" s="247"/>
      <c r="MQ411" s="247"/>
      <c r="MR411" s="247"/>
      <c r="MS411" s="247"/>
      <c r="MT411" s="247"/>
      <c r="MU411" s="247"/>
      <c r="MV411" s="247"/>
      <c r="MW411" s="247"/>
      <c r="MX411" s="247"/>
      <c r="MY411" s="247"/>
      <c r="MZ411" s="247"/>
      <c r="NA411" s="247"/>
      <c r="NB411" s="247"/>
      <c r="NC411" s="247"/>
      <c r="ND411" s="247"/>
      <c r="NE411" s="247"/>
      <c r="NF411" s="247"/>
      <c r="NG411" s="247"/>
      <c r="NH411" s="247"/>
      <c r="NI411" s="247"/>
      <c r="NJ411" s="247"/>
      <c r="NK411" s="247"/>
      <c r="NL411" s="247"/>
      <c r="NM411" s="247"/>
      <c r="NN411" s="247"/>
      <c r="NO411" s="247"/>
      <c r="NP411" s="247"/>
      <c r="NQ411" s="247"/>
      <c r="NR411" s="247"/>
      <c r="NS411" s="247"/>
      <c r="NT411" s="247"/>
      <c r="NU411" s="247"/>
      <c r="NV411" s="247"/>
      <c r="NW411" s="247"/>
      <c r="NX411" s="247"/>
      <c r="NY411" s="247"/>
      <c r="NZ411" s="247"/>
      <c r="OA411" s="247"/>
      <c r="OB411" s="247"/>
      <c r="OC411" s="247"/>
      <c r="OD411" s="247"/>
      <c r="OE411" s="247"/>
      <c r="OF411" s="247"/>
      <c r="OG411" s="247"/>
      <c r="OH411" s="247"/>
      <c r="OI411" s="247"/>
      <c r="OJ411" s="247"/>
      <c r="OK411" s="247"/>
      <c r="OL411" s="247"/>
      <c r="OM411" s="247"/>
      <c r="ON411" s="247"/>
      <c r="OO411" s="247"/>
      <c r="OP411" s="247"/>
      <c r="OQ411" s="247"/>
      <c r="OR411" s="247"/>
      <c r="OS411" s="247"/>
      <c r="OT411" s="247"/>
      <c r="OU411" s="247"/>
      <c r="OV411" s="247"/>
      <c r="OW411" s="247"/>
      <c r="OX411" s="247"/>
      <c r="OY411" s="247"/>
      <c r="OZ411" s="247"/>
      <c r="PA411" s="247"/>
      <c r="PB411" s="247"/>
      <c r="PC411" s="247"/>
      <c r="PD411" s="247"/>
      <c r="PE411" s="247"/>
      <c r="PF411" s="247"/>
      <c r="PG411" s="247"/>
      <c r="PH411" s="247"/>
      <c r="PI411" s="247"/>
      <c r="PJ411" s="247"/>
      <c r="PK411" s="247"/>
      <c r="PL411" s="247"/>
      <c r="PM411" s="247"/>
      <c r="PN411" s="247"/>
      <c r="PO411" s="247"/>
      <c r="PP411" s="247"/>
      <c r="PQ411" s="247"/>
      <c r="PR411" s="247"/>
      <c r="PS411" s="247"/>
      <c r="PT411" s="247"/>
      <c r="PU411" s="247"/>
      <c r="PV411" s="247"/>
      <c r="PW411" s="247"/>
      <c r="PX411" s="247"/>
      <c r="PY411" s="247"/>
      <c r="PZ411" s="247"/>
      <c r="QA411" s="247"/>
      <c r="QB411" s="247"/>
      <c r="QC411" s="247"/>
      <c r="QD411" s="247"/>
      <c r="QE411" s="247"/>
      <c r="QF411" s="247"/>
      <c r="QG411" s="247"/>
      <c r="QH411" s="247"/>
      <c r="QI411" s="247"/>
      <c r="QJ411" s="247"/>
      <c r="QK411" s="247"/>
      <c r="QL411" s="247"/>
      <c r="QM411" s="247"/>
      <c r="QN411" s="247"/>
      <c r="QO411" s="247"/>
      <c r="QP411" s="247"/>
      <c r="QQ411" s="247"/>
      <c r="QR411" s="247"/>
      <c r="QS411" s="247"/>
      <c r="QT411" s="247"/>
      <c r="QU411" s="247"/>
      <c r="QV411" s="247"/>
      <c r="QW411" s="247"/>
      <c r="QX411" s="247"/>
      <c r="QY411" s="247"/>
      <c r="QZ411" s="247"/>
      <c r="RA411" s="247"/>
      <c r="RB411" s="247"/>
      <c r="RC411" s="247"/>
      <c r="RD411" s="247"/>
      <c r="RE411" s="247"/>
      <c r="RF411" s="247"/>
      <c r="RG411" s="247"/>
      <c r="RH411" s="247"/>
      <c r="RI411" s="247"/>
      <c r="RJ411" s="247"/>
      <c r="RK411" s="247"/>
      <c r="RL411" s="247"/>
      <c r="RM411" s="247"/>
      <c r="RN411" s="247"/>
      <c r="RO411" s="247"/>
      <c r="RP411" s="247"/>
      <c r="RQ411" s="247"/>
      <c r="RR411" s="247"/>
      <c r="RS411" s="247"/>
      <c r="RT411" s="247"/>
      <c r="RU411" s="247"/>
      <c r="RV411" s="247"/>
      <c r="RW411" s="247"/>
      <c r="RX411" s="247"/>
      <c r="RY411" s="247"/>
      <c r="RZ411" s="247"/>
      <c r="SA411" s="247"/>
      <c r="SB411" s="247"/>
      <c r="SC411" s="247"/>
      <c r="SD411" s="247"/>
      <c r="SE411" s="247"/>
      <c r="SF411" s="247"/>
      <c r="SG411" s="247"/>
      <c r="SH411" s="247"/>
      <c r="SI411" s="247"/>
      <c r="SJ411" s="247"/>
      <c r="SK411" s="247"/>
      <c r="SL411" s="247"/>
      <c r="SM411" s="247"/>
      <c r="SN411" s="247"/>
      <c r="SO411" s="247"/>
      <c r="SP411" s="247"/>
      <c r="SQ411" s="247"/>
      <c r="SR411" s="247"/>
      <c r="SS411" s="247"/>
      <c r="ST411" s="247"/>
      <c r="SU411" s="247"/>
      <c r="SV411" s="247"/>
      <c r="SW411" s="247"/>
      <c r="SX411" s="247"/>
      <c r="SY411" s="247"/>
      <c r="SZ411" s="247"/>
      <c r="TA411" s="247"/>
      <c r="TB411" s="247"/>
      <c r="TC411" s="247"/>
      <c r="TD411" s="247"/>
      <c r="TE411" s="247"/>
      <c r="TF411" s="247"/>
      <c r="TG411" s="247"/>
      <c r="TH411" s="247"/>
      <c r="TI411" s="247"/>
      <c r="TJ411" s="247"/>
      <c r="TK411" s="247"/>
      <c r="TL411" s="247"/>
      <c r="TM411" s="247"/>
      <c r="TN411" s="247"/>
      <c r="TO411" s="247"/>
      <c r="TP411" s="247"/>
      <c r="TQ411" s="247"/>
      <c r="TR411" s="247"/>
      <c r="TS411" s="247"/>
      <c r="TT411" s="247"/>
      <c r="TU411" s="247"/>
      <c r="TV411" s="247"/>
      <c r="TW411" s="247"/>
      <c r="TX411" s="247"/>
      <c r="TY411" s="247"/>
      <c r="TZ411" s="247"/>
      <c r="UA411" s="247"/>
      <c r="UB411" s="247"/>
      <c r="UC411" s="247"/>
      <c r="UD411" s="247"/>
      <c r="UE411" s="247"/>
      <c r="UF411" s="247"/>
      <c r="UG411" s="247"/>
      <c r="UH411" s="247"/>
      <c r="UI411" s="247"/>
      <c r="UJ411" s="247"/>
      <c r="UK411" s="247"/>
      <c r="UL411" s="247"/>
      <c r="UM411" s="247"/>
      <c r="UN411" s="247"/>
      <c r="UO411" s="247"/>
      <c r="UP411" s="247"/>
      <c r="UQ411" s="247"/>
      <c r="UR411" s="247"/>
      <c r="US411" s="247"/>
      <c r="UT411" s="247"/>
      <c r="UU411" s="247"/>
      <c r="UV411" s="247"/>
      <c r="UW411" s="247"/>
      <c r="UX411" s="247"/>
      <c r="UY411" s="247"/>
      <c r="UZ411" s="247"/>
      <c r="VA411" s="247"/>
      <c r="VB411" s="247"/>
      <c r="VC411" s="247"/>
      <c r="VD411" s="247"/>
      <c r="VE411" s="247"/>
      <c r="VF411" s="247"/>
      <c r="VG411" s="247"/>
      <c r="VH411" s="247"/>
      <c r="VI411" s="247"/>
      <c r="VJ411" s="247"/>
      <c r="VK411" s="247"/>
      <c r="VL411" s="247"/>
      <c r="VM411" s="247"/>
      <c r="VN411" s="247"/>
      <c r="VO411" s="247"/>
      <c r="VP411" s="247"/>
      <c r="VQ411" s="247"/>
      <c r="VR411" s="247"/>
      <c r="VS411" s="247"/>
      <c r="VT411" s="247"/>
      <c r="VU411" s="247"/>
      <c r="VV411" s="247"/>
      <c r="VW411" s="247"/>
      <c r="VX411" s="247"/>
      <c r="VY411" s="247"/>
      <c r="VZ411" s="247"/>
      <c r="WA411" s="247"/>
      <c r="WB411" s="247"/>
      <c r="WC411" s="247"/>
      <c r="WD411" s="247"/>
      <c r="WE411" s="247"/>
      <c r="WF411" s="247"/>
      <c r="WG411" s="247"/>
      <c r="WH411" s="247"/>
      <c r="WI411" s="247"/>
      <c r="WJ411" s="247"/>
      <c r="WK411" s="247"/>
      <c r="WL411" s="247"/>
      <c r="WM411" s="247"/>
      <c r="WN411" s="247"/>
      <c r="WO411" s="247"/>
      <c r="WP411" s="247"/>
      <c r="WQ411" s="247"/>
      <c r="WR411" s="247"/>
      <c r="WS411" s="247"/>
      <c r="WT411" s="247"/>
      <c r="WU411" s="247"/>
      <c r="WV411" s="247"/>
      <c r="WW411" s="247"/>
      <c r="WX411" s="247"/>
      <c r="WY411" s="247"/>
      <c r="WZ411" s="247"/>
      <c r="XA411" s="247"/>
      <c r="XB411" s="247"/>
      <c r="XC411" s="247"/>
      <c r="XD411" s="247"/>
      <c r="XE411" s="247"/>
      <c r="XF411" s="247"/>
      <c r="XG411" s="247"/>
      <c r="XH411" s="247"/>
      <c r="XI411" s="247"/>
      <c r="XJ411" s="247"/>
      <c r="XK411" s="247"/>
      <c r="XL411" s="247"/>
      <c r="XM411" s="247"/>
      <c r="XN411" s="247"/>
      <c r="XO411" s="247"/>
      <c r="XP411" s="247"/>
      <c r="XQ411" s="247"/>
      <c r="XR411" s="247"/>
      <c r="XS411" s="247"/>
      <c r="XT411" s="247"/>
      <c r="XU411" s="247"/>
      <c r="XV411" s="247"/>
      <c r="XW411" s="247"/>
      <c r="XX411" s="247"/>
      <c r="XY411" s="247"/>
      <c r="XZ411" s="247"/>
      <c r="YA411" s="247"/>
      <c r="YB411" s="247"/>
      <c r="YC411" s="247"/>
      <c r="YD411" s="247"/>
      <c r="YE411" s="247"/>
      <c r="YF411" s="247"/>
      <c r="YG411" s="247"/>
      <c r="YH411" s="247"/>
      <c r="YI411" s="247"/>
      <c r="YJ411" s="247"/>
      <c r="YK411" s="247"/>
      <c r="YL411" s="247"/>
      <c r="YM411" s="247"/>
      <c r="YN411" s="247"/>
      <c r="YO411" s="247"/>
      <c r="YP411" s="247"/>
      <c r="YQ411" s="247"/>
      <c r="YR411" s="247"/>
      <c r="YS411" s="247"/>
      <c r="YT411" s="247"/>
      <c r="YU411" s="247"/>
      <c r="YV411" s="247"/>
      <c r="YW411" s="247"/>
      <c r="YX411" s="247"/>
      <c r="YY411" s="247"/>
      <c r="YZ411" s="247"/>
      <c r="ZA411" s="247"/>
      <c r="ZB411" s="247"/>
      <c r="ZC411" s="247"/>
      <c r="ZD411" s="247"/>
      <c r="ZE411" s="247"/>
      <c r="ZF411" s="247"/>
      <c r="ZG411" s="247"/>
      <c r="ZH411" s="247"/>
      <c r="ZI411" s="247"/>
      <c r="ZJ411" s="247"/>
      <c r="ZK411" s="247"/>
      <c r="ZL411" s="247"/>
      <c r="ZM411" s="247"/>
      <c r="ZN411" s="247"/>
      <c r="ZO411" s="247"/>
      <c r="ZP411" s="247"/>
      <c r="ZQ411" s="247"/>
      <c r="ZR411" s="247"/>
      <c r="ZS411" s="247"/>
      <c r="ZT411" s="247"/>
      <c r="ZU411" s="247"/>
      <c r="ZV411" s="247"/>
      <c r="ZW411" s="247"/>
      <c r="ZX411" s="247"/>
      <c r="ZY411" s="247"/>
      <c r="ZZ411" s="247"/>
      <c r="AAA411" s="247"/>
      <c r="AAB411" s="247"/>
      <c r="AAC411" s="247"/>
      <c r="AAD411" s="247"/>
      <c r="AAE411" s="247"/>
      <c r="AAF411" s="247"/>
      <c r="AAG411" s="247"/>
      <c r="AAH411" s="247"/>
      <c r="AAI411" s="247"/>
      <c r="AAJ411" s="247"/>
      <c r="AAK411" s="247"/>
      <c r="AAL411" s="247"/>
      <c r="AAM411" s="247"/>
      <c r="AAN411" s="247"/>
      <c r="AAO411" s="247"/>
      <c r="AAP411" s="247"/>
      <c r="AAQ411" s="247"/>
      <c r="AAR411" s="247"/>
      <c r="AAS411" s="247"/>
      <c r="AAT411" s="247"/>
      <c r="AAU411" s="247"/>
      <c r="AAV411" s="247"/>
      <c r="AAW411" s="247"/>
      <c r="AAX411" s="247"/>
      <c r="AAY411" s="247"/>
      <c r="AAZ411" s="247"/>
      <c r="ABA411" s="247"/>
      <c r="ABB411" s="247"/>
      <c r="ABC411" s="247"/>
      <c r="ABD411" s="247"/>
      <c r="ABE411" s="247"/>
      <c r="ABF411" s="247"/>
      <c r="ABG411" s="247"/>
      <c r="ABH411" s="247"/>
      <c r="ABI411" s="247"/>
      <c r="ABJ411" s="247"/>
      <c r="ABK411" s="247"/>
      <c r="ABL411" s="247"/>
      <c r="ABM411" s="247"/>
      <c r="ABN411" s="247"/>
      <c r="ABO411" s="247"/>
      <c r="ABP411" s="247"/>
      <c r="ABQ411" s="247"/>
      <c r="ABR411" s="247"/>
      <c r="ABS411" s="247"/>
      <c r="ABT411" s="247"/>
      <c r="ABU411" s="247"/>
      <c r="ABV411" s="247"/>
      <c r="ABW411" s="247"/>
      <c r="ABX411" s="247"/>
      <c r="ABY411" s="247"/>
      <c r="ABZ411" s="247"/>
      <c r="ACA411" s="247"/>
      <c r="ACB411" s="247"/>
      <c r="ACC411" s="247"/>
      <c r="ACD411" s="247"/>
      <c r="ACE411" s="247"/>
      <c r="ACF411" s="247"/>
      <c r="ACG411" s="247"/>
      <c r="ACH411" s="247"/>
      <c r="ACI411" s="247"/>
      <c r="ACJ411" s="247"/>
      <c r="ACK411" s="247"/>
      <c r="ACL411" s="247"/>
      <c r="ACM411" s="247"/>
      <c r="ACN411" s="247"/>
      <c r="ACO411" s="247"/>
      <c r="ACP411" s="247"/>
      <c r="ACQ411" s="247"/>
      <c r="ACR411" s="247"/>
      <c r="ACS411" s="247"/>
      <c r="ACT411" s="247"/>
      <c r="ACU411" s="247"/>
      <c r="ACV411" s="247"/>
      <c r="ACW411" s="247"/>
      <c r="ACX411" s="247"/>
      <c r="ACY411" s="247"/>
      <c r="ACZ411" s="247"/>
      <c r="ADA411" s="247"/>
      <c r="ADB411" s="247"/>
      <c r="ADC411" s="247"/>
      <c r="ADD411" s="247"/>
      <c r="ADE411" s="247"/>
      <c r="ADF411" s="247"/>
      <c r="ADG411" s="247"/>
      <c r="ADH411" s="247"/>
      <c r="ADI411" s="247"/>
      <c r="ADJ411" s="247"/>
      <c r="ADK411" s="247"/>
      <c r="ADL411" s="247"/>
      <c r="ADM411" s="247"/>
      <c r="ADN411" s="247"/>
      <c r="ADO411" s="247"/>
      <c r="ADP411" s="247"/>
      <c r="ADQ411" s="247"/>
      <c r="ADR411" s="247"/>
      <c r="ADS411" s="247"/>
      <c r="ADT411" s="247"/>
      <c r="ADU411" s="247"/>
      <c r="ADV411" s="247"/>
      <c r="ADW411" s="247"/>
      <c r="ADX411" s="247"/>
      <c r="ADY411" s="247"/>
      <c r="ADZ411" s="247"/>
      <c r="AEA411" s="247"/>
      <c r="AEB411" s="247"/>
      <c r="AEC411" s="247"/>
      <c r="AED411" s="247"/>
      <c r="AEE411" s="247"/>
      <c r="AEF411" s="247"/>
      <c r="AEG411" s="247"/>
      <c r="AEH411" s="247"/>
      <c r="AEI411" s="247"/>
      <c r="AEJ411" s="247"/>
      <c r="AEK411" s="247"/>
      <c r="AEL411" s="247"/>
      <c r="AEM411" s="247"/>
      <c r="AEN411" s="247"/>
      <c r="AEO411" s="247"/>
      <c r="AEP411" s="247"/>
      <c r="AEQ411" s="247"/>
      <c r="AER411" s="247"/>
      <c r="AES411" s="247"/>
      <c r="AET411" s="247"/>
      <c r="AEU411" s="247"/>
      <c r="AEV411" s="247"/>
      <c r="AEW411" s="247"/>
      <c r="AEX411" s="247"/>
      <c r="AEY411" s="247"/>
      <c r="AEZ411" s="247"/>
      <c r="AFA411" s="247"/>
      <c r="AFB411" s="247"/>
      <c r="AFC411" s="247"/>
      <c r="AFD411" s="247"/>
      <c r="AFE411" s="247"/>
      <c r="AFF411" s="247"/>
      <c r="AFG411" s="247"/>
      <c r="AFH411" s="247"/>
      <c r="AFI411" s="247"/>
      <c r="AFJ411" s="247"/>
      <c r="AFK411" s="247"/>
      <c r="AFL411" s="247"/>
      <c r="AFM411" s="247"/>
      <c r="AFN411" s="247"/>
      <c r="AFO411" s="247"/>
      <c r="AFP411" s="247"/>
      <c r="AFQ411" s="247"/>
      <c r="AFR411" s="247"/>
      <c r="AFS411" s="247"/>
      <c r="AFT411" s="247"/>
      <c r="AFU411" s="247"/>
      <c r="AFV411" s="247"/>
      <c r="AFW411" s="247"/>
      <c r="AFX411" s="247"/>
      <c r="AFY411" s="247"/>
      <c r="AFZ411" s="247"/>
      <c r="AGA411" s="247"/>
      <c r="AGB411" s="247"/>
      <c r="AGC411" s="247"/>
      <c r="AGD411" s="247"/>
      <c r="AGE411" s="247"/>
      <c r="AGF411" s="247"/>
      <c r="AGG411" s="247"/>
      <c r="AGH411" s="247"/>
      <c r="AGI411" s="247"/>
      <c r="AGJ411" s="247"/>
      <c r="AGK411" s="247"/>
      <c r="AGL411" s="247"/>
      <c r="AGM411" s="247"/>
      <c r="AGN411" s="247"/>
      <c r="AGO411" s="247"/>
      <c r="AGP411" s="247"/>
      <c r="AGQ411" s="247"/>
      <c r="AGR411" s="247"/>
      <c r="AGS411" s="247"/>
      <c r="AGT411" s="247"/>
      <c r="AGU411" s="247"/>
      <c r="AGV411" s="247"/>
      <c r="AGW411" s="247"/>
      <c r="AGX411" s="247"/>
      <c r="AGY411" s="247"/>
      <c r="AGZ411" s="247"/>
      <c r="AHA411" s="247"/>
      <c r="AHB411" s="247"/>
      <c r="AHC411" s="247"/>
      <c r="AHD411" s="247"/>
      <c r="AHE411" s="247"/>
      <c r="AHF411" s="247"/>
      <c r="AHG411" s="247"/>
      <c r="AHH411" s="247"/>
      <c r="AHI411" s="247"/>
      <c r="AHJ411" s="247"/>
      <c r="AHK411" s="247"/>
      <c r="AHL411" s="247"/>
      <c r="AHM411" s="247"/>
      <c r="AHN411" s="247"/>
      <c r="AHO411" s="247"/>
      <c r="AHP411" s="247"/>
      <c r="AHQ411" s="247"/>
      <c r="AHR411" s="247"/>
      <c r="AHS411" s="247"/>
      <c r="AHT411" s="247"/>
      <c r="AHU411" s="247"/>
      <c r="AHV411" s="247"/>
      <c r="AHW411" s="247"/>
      <c r="AHX411" s="247"/>
      <c r="AHY411" s="247"/>
      <c r="AHZ411" s="247"/>
      <c r="AIA411" s="247"/>
      <c r="AIB411" s="247"/>
      <c r="AIC411" s="247"/>
      <c r="AID411" s="247"/>
      <c r="AIE411" s="247"/>
      <c r="AIF411" s="247"/>
      <c r="AIG411" s="247"/>
      <c r="AIH411" s="247"/>
      <c r="AII411" s="247"/>
      <c r="AIJ411" s="247"/>
      <c r="AIK411" s="247"/>
      <c r="AIL411" s="247"/>
      <c r="AIM411" s="247"/>
      <c r="AIN411" s="247"/>
      <c r="AIO411" s="247"/>
      <c r="AIP411" s="247"/>
      <c r="AIQ411" s="247"/>
      <c r="AIR411" s="247"/>
      <c r="AIS411" s="247"/>
      <c r="AIT411" s="247"/>
      <c r="AIU411" s="247"/>
      <c r="AIV411" s="247"/>
      <c r="AIW411" s="247"/>
      <c r="AIX411" s="247"/>
      <c r="AIY411" s="247"/>
      <c r="AIZ411" s="247"/>
      <c r="AJA411" s="247"/>
      <c r="AJB411" s="247"/>
      <c r="AJC411" s="247"/>
      <c r="AJD411" s="247"/>
      <c r="AJE411" s="247"/>
      <c r="AJF411" s="247"/>
      <c r="AJG411" s="247"/>
      <c r="AJH411" s="247"/>
      <c r="AJI411" s="247"/>
      <c r="AJJ411" s="247"/>
      <c r="AJK411" s="247"/>
      <c r="AJL411" s="247"/>
      <c r="AJM411" s="247"/>
      <c r="AJN411" s="247"/>
      <c r="AJO411" s="247"/>
      <c r="AJP411" s="247"/>
      <c r="AJQ411" s="247"/>
      <c r="AJR411" s="247"/>
      <c r="AJS411" s="247"/>
      <c r="AJT411" s="247"/>
      <c r="AJU411" s="247"/>
      <c r="AJV411" s="247"/>
      <c r="AJW411" s="247"/>
      <c r="AJX411" s="247"/>
      <c r="AJY411" s="247"/>
      <c r="AJZ411" s="247"/>
      <c r="AKA411" s="247"/>
      <c r="AKB411" s="247"/>
      <c r="AKC411" s="247"/>
      <c r="AKD411" s="247"/>
      <c r="AKE411" s="247"/>
      <c r="AKF411" s="247"/>
      <c r="AKG411" s="247"/>
      <c r="AKH411" s="247"/>
      <c r="AKI411" s="247"/>
      <c r="AKJ411" s="247"/>
      <c r="AKK411" s="247"/>
      <c r="AKL411" s="247"/>
      <c r="AKM411" s="247"/>
      <c r="AKN411" s="247"/>
      <c r="AKO411" s="247"/>
      <c r="AKP411" s="247"/>
      <c r="AKQ411" s="247"/>
      <c r="AKR411" s="247"/>
      <c r="AKS411" s="247"/>
      <c r="AKT411" s="247"/>
      <c r="AKU411" s="247"/>
      <c r="AKV411" s="247"/>
      <c r="AKW411" s="247"/>
      <c r="AKX411" s="247"/>
      <c r="AKY411" s="247"/>
      <c r="AKZ411" s="247"/>
      <c r="ALA411" s="247"/>
      <c r="ALB411" s="247"/>
      <c r="ALC411" s="247"/>
      <c r="ALD411" s="247"/>
      <c r="ALE411" s="247"/>
      <c r="ALF411" s="247"/>
      <c r="ALG411" s="247"/>
      <c r="ALH411" s="247"/>
      <c r="ALI411" s="247"/>
      <c r="ALJ411" s="247"/>
      <c r="ALK411" s="247"/>
      <c r="ALL411" s="247"/>
      <c r="ALM411" s="247"/>
      <c r="ALN411" s="247"/>
      <c r="ALO411" s="247"/>
      <c r="ALP411" s="247"/>
      <c r="ALQ411" s="247"/>
      <c r="ALR411" s="247"/>
      <c r="ALS411" s="247"/>
      <c r="ALT411" s="247"/>
      <c r="ALU411" s="247"/>
      <c r="ALV411" s="247"/>
      <c r="ALW411" s="247"/>
      <c r="ALX411" s="247"/>
      <c r="ALY411" s="247"/>
      <c r="ALZ411" s="247"/>
      <c r="AMA411" s="247"/>
      <c r="AMB411" s="247"/>
      <c r="AMC411" s="247"/>
      <c r="AMD411" s="247"/>
      <c r="AME411" s="247"/>
      <c r="AMF411" s="247"/>
      <c r="AMG411" s="247"/>
      <c r="AMH411" s="247"/>
      <c r="AMI411" s="247"/>
      <c r="AMJ411" s="247"/>
      <c r="AMK411" s="247"/>
      <c r="AML411" s="247"/>
      <c r="AMM411" s="247"/>
      <c r="AMN411" s="247"/>
      <c r="AMO411" s="247"/>
      <c r="AMP411" s="247"/>
      <c r="AMQ411" s="247"/>
      <c r="AMR411" s="247"/>
      <c r="AMS411" s="247"/>
      <c r="AMT411" s="247"/>
      <c r="AMU411" s="247"/>
      <c r="AMV411" s="247"/>
      <c r="AMW411" s="247"/>
      <c r="AMX411" s="247"/>
      <c r="AMY411" s="247"/>
      <c r="AMZ411" s="247"/>
      <c r="ANA411" s="247"/>
      <c r="ANB411" s="247"/>
      <c r="ANC411" s="247"/>
      <c r="AND411" s="247"/>
      <c r="ANE411" s="247"/>
      <c r="ANF411" s="247"/>
      <c r="ANG411" s="247"/>
      <c r="ANH411" s="247"/>
      <c r="ANI411" s="247"/>
      <c r="ANJ411" s="247"/>
      <c r="ANK411" s="247"/>
      <c r="ANL411" s="247"/>
      <c r="ANM411" s="247"/>
      <c r="ANN411" s="247"/>
      <c r="ANO411" s="247"/>
      <c r="ANP411" s="247"/>
      <c r="ANQ411" s="247"/>
      <c r="ANR411" s="247"/>
      <c r="ANS411" s="247"/>
      <c r="ANT411" s="247"/>
      <c r="ANU411" s="247"/>
      <c r="ANV411" s="247"/>
      <c r="ANW411" s="247"/>
      <c r="ANX411" s="247"/>
      <c r="ANY411" s="247"/>
      <c r="ANZ411" s="247"/>
      <c r="AOA411" s="247"/>
      <c r="AOB411" s="247"/>
      <c r="AOC411" s="247"/>
      <c r="AOD411" s="247"/>
      <c r="AOE411" s="247"/>
      <c r="AOF411" s="247"/>
      <c r="AOG411" s="247"/>
      <c r="AOH411" s="247"/>
      <c r="AOI411" s="247"/>
      <c r="AOJ411" s="247"/>
      <c r="AOK411" s="247"/>
      <c r="AOL411" s="247"/>
      <c r="AOM411" s="247"/>
      <c r="AON411" s="247"/>
      <c r="AOO411" s="247"/>
      <c r="AOP411" s="247"/>
      <c r="AOQ411" s="247"/>
      <c r="AOR411" s="247"/>
      <c r="AOS411" s="247"/>
      <c r="AOT411" s="247"/>
      <c r="AOU411" s="247"/>
      <c r="AOV411" s="247"/>
      <c r="AOW411" s="247"/>
      <c r="AOX411" s="247"/>
      <c r="AOY411" s="247"/>
      <c r="AOZ411" s="247"/>
      <c r="APA411" s="247"/>
      <c r="APB411" s="247"/>
      <c r="APC411" s="247"/>
      <c r="APD411" s="247"/>
      <c r="APE411" s="247"/>
      <c r="APF411" s="247"/>
      <c r="APG411" s="247"/>
      <c r="APH411" s="247"/>
      <c r="API411" s="247"/>
      <c r="APJ411" s="247"/>
      <c r="APK411" s="247"/>
      <c r="APL411" s="247"/>
      <c r="APM411" s="247"/>
      <c r="APN411" s="247"/>
      <c r="APO411" s="247"/>
      <c r="APP411" s="247"/>
      <c r="APQ411" s="247"/>
      <c r="APR411" s="247"/>
      <c r="APS411" s="247"/>
      <c r="APT411" s="247"/>
      <c r="APU411" s="247"/>
      <c r="APV411" s="247"/>
      <c r="APW411" s="247"/>
      <c r="APX411" s="247"/>
      <c r="APY411" s="247"/>
      <c r="APZ411" s="247"/>
      <c r="AQA411" s="247"/>
      <c r="AQB411" s="247"/>
      <c r="AQC411" s="247"/>
      <c r="AQD411" s="247"/>
      <c r="AQE411" s="247"/>
      <c r="AQF411" s="247"/>
      <c r="AQG411" s="247"/>
      <c r="AQH411" s="247"/>
      <c r="AQI411" s="247"/>
      <c r="AQJ411" s="247"/>
      <c r="AQK411" s="247"/>
      <c r="AQL411" s="247"/>
      <c r="AQM411" s="247"/>
      <c r="AQN411" s="247"/>
      <c r="AQO411" s="247"/>
      <c r="AQP411" s="247"/>
      <c r="AQQ411" s="247"/>
      <c r="AQR411" s="247"/>
      <c r="AQS411" s="247"/>
      <c r="AQT411" s="247"/>
      <c r="AQU411" s="247"/>
      <c r="AQV411" s="247"/>
      <c r="AQW411" s="247"/>
      <c r="AQX411" s="247"/>
      <c r="AQY411" s="247"/>
      <c r="AQZ411" s="247"/>
      <c r="ARA411" s="247"/>
      <c r="ARB411" s="247"/>
      <c r="ARC411" s="247"/>
      <c r="ARD411" s="247"/>
      <c r="ARE411" s="247"/>
      <c r="ARF411" s="247"/>
      <c r="ARG411" s="247"/>
      <c r="ARH411" s="247"/>
      <c r="ARI411" s="247"/>
      <c r="ARJ411" s="247"/>
      <c r="ARK411" s="247"/>
      <c r="ARL411" s="247"/>
      <c r="ARM411" s="247"/>
      <c r="ARN411" s="247"/>
      <c r="ARO411" s="247"/>
      <c r="ARP411" s="247"/>
      <c r="ARQ411" s="247"/>
      <c r="ARR411" s="247"/>
      <c r="ARS411" s="247"/>
      <c r="ART411" s="247"/>
      <c r="ARU411" s="247"/>
      <c r="ARV411" s="247"/>
      <c r="ARW411" s="247"/>
      <c r="ARX411" s="247"/>
      <c r="ARY411" s="247"/>
      <c r="ARZ411" s="247"/>
      <c r="ASA411" s="247"/>
      <c r="ASB411" s="247"/>
      <c r="ASC411" s="247"/>
      <c r="ASD411" s="247"/>
      <c r="ASE411" s="247"/>
      <c r="ASF411" s="247"/>
      <c r="ASG411" s="247"/>
      <c r="ASH411" s="247"/>
      <c r="ASI411" s="247"/>
      <c r="ASJ411" s="247"/>
      <c r="ASK411" s="247"/>
      <c r="ASL411" s="247"/>
      <c r="ASM411" s="247"/>
      <c r="ASN411" s="247"/>
      <c r="ASO411" s="247"/>
      <c r="ASP411" s="247"/>
      <c r="ASQ411" s="247"/>
      <c r="ASR411" s="247"/>
      <c r="ASS411" s="247"/>
      <c r="AST411" s="247"/>
      <c r="ASU411" s="247"/>
      <c r="ASV411" s="247"/>
      <c r="ASW411" s="247"/>
      <c r="ASX411" s="247"/>
      <c r="ASY411" s="247"/>
      <c r="ASZ411" s="247"/>
      <c r="ATA411" s="247"/>
      <c r="ATB411" s="247"/>
      <c r="ATC411" s="247"/>
      <c r="ATD411" s="247"/>
      <c r="ATE411" s="247"/>
      <c r="ATF411" s="247"/>
      <c r="ATG411" s="247"/>
      <c r="ATH411" s="247"/>
      <c r="ATI411" s="247"/>
      <c r="ATJ411" s="247"/>
      <c r="ATK411" s="247"/>
      <c r="ATL411" s="247"/>
      <c r="ATM411" s="247"/>
      <c r="ATN411" s="247"/>
      <c r="ATO411" s="247"/>
      <c r="ATP411" s="247"/>
      <c r="ATQ411" s="247"/>
      <c r="ATR411" s="247"/>
      <c r="ATS411" s="247"/>
      <c r="ATT411" s="247"/>
      <c r="ATU411" s="247"/>
      <c r="ATV411" s="247"/>
      <c r="ATW411" s="247"/>
      <c r="ATX411" s="247"/>
      <c r="ATY411" s="247"/>
      <c r="ATZ411" s="247"/>
      <c r="AUA411" s="247"/>
      <c r="AUB411" s="247"/>
      <c r="AUC411" s="247"/>
      <c r="AUD411" s="247"/>
      <c r="AUE411" s="247"/>
      <c r="AUF411" s="247"/>
      <c r="AUG411" s="247"/>
      <c r="AUH411" s="247"/>
      <c r="AUI411" s="247"/>
      <c r="AUJ411" s="247"/>
      <c r="AUK411" s="247"/>
      <c r="AUL411" s="247"/>
      <c r="AUM411" s="247"/>
      <c r="AUN411" s="247"/>
      <c r="AUO411" s="247"/>
      <c r="AUP411" s="247"/>
      <c r="AUQ411" s="247"/>
      <c r="AUR411" s="247"/>
      <c r="AUS411" s="247"/>
      <c r="AUT411" s="247"/>
      <c r="AUU411" s="247"/>
      <c r="AUV411" s="247"/>
      <c r="AUW411" s="247"/>
      <c r="AUX411" s="247"/>
      <c r="AUY411" s="247"/>
      <c r="AUZ411" s="247"/>
      <c r="AVA411" s="247"/>
      <c r="AVB411" s="247"/>
      <c r="AVC411" s="247"/>
      <c r="AVD411" s="247"/>
      <c r="AVE411" s="247"/>
      <c r="AVF411" s="247"/>
      <c r="AVG411" s="247"/>
      <c r="AVH411" s="247"/>
      <c r="AVI411" s="247"/>
      <c r="AVJ411" s="247"/>
      <c r="AVK411" s="247"/>
      <c r="AVL411" s="247"/>
      <c r="AVM411" s="247"/>
      <c r="AVN411" s="247"/>
      <c r="AVO411" s="247"/>
      <c r="AVP411" s="247"/>
      <c r="AVQ411" s="247"/>
      <c r="AVR411" s="247"/>
      <c r="AVS411" s="247"/>
      <c r="AVT411" s="247"/>
      <c r="AVU411" s="247"/>
      <c r="AVV411" s="247"/>
      <c r="AVW411" s="247"/>
      <c r="AVX411" s="247"/>
      <c r="AVY411" s="247"/>
      <c r="AVZ411" s="247"/>
      <c r="AWA411" s="247"/>
      <c r="AWB411" s="247"/>
      <c r="AWC411" s="247"/>
      <c r="AWD411" s="247"/>
      <c r="AWE411" s="247"/>
      <c r="AWF411" s="247"/>
      <c r="AWG411" s="247"/>
      <c r="AWH411" s="247"/>
      <c r="AWI411" s="247"/>
      <c r="AWJ411" s="247"/>
      <c r="AWK411" s="247"/>
      <c r="AWL411" s="247"/>
      <c r="AWM411" s="247"/>
      <c r="AWN411" s="247"/>
      <c r="AWO411" s="247"/>
      <c r="AWP411" s="247"/>
      <c r="AWQ411" s="247"/>
      <c r="AWR411" s="247"/>
      <c r="AWS411" s="247"/>
      <c r="AWT411" s="247"/>
      <c r="AWU411" s="247"/>
      <c r="AWV411" s="247"/>
      <c r="AWW411" s="247"/>
      <c r="AWX411" s="247"/>
      <c r="AWY411" s="247"/>
      <c r="AWZ411" s="247"/>
      <c r="AXA411" s="247"/>
      <c r="AXB411" s="247"/>
      <c r="AXC411" s="247"/>
      <c r="AXD411" s="247"/>
      <c r="AXE411" s="247"/>
      <c r="AXF411" s="247"/>
      <c r="AXG411" s="247"/>
      <c r="AXH411" s="247"/>
      <c r="AXI411" s="247"/>
      <c r="AXJ411" s="247"/>
      <c r="AXK411" s="247"/>
      <c r="AXL411" s="247"/>
      <c r="AXM411" s="247"/>
      <c r="AXN411" s="247"/>
      <c r="AXO411" s="247"/>
      <c r="AXP411" s="247"/>
      <c r="AXQ411" s="247"/>
      <c r="AXR411" s="247"/>
      <c r="AXS411" s="247"/>
      <c r="AXT411" s="247"/>
      <c r="AXU411" s="247"/>
      <c r="AXV411" s="247"/>
      <c r="AXW411" s="247"/>
      <c r="AXX411" s="247"/>
      <c r="AXY411" s="247"/>
      <c r="AXZ411" s="247"/>
      <c r="AYA411" s="247"/>
      <c r="AYB411" s="247"/>
      <c r="AYC411" s="247"/>
      <c r="AYD411" s="247"/>
      <c r="AYE411" s="247"/>
      <c r="AYF411" s="247"/>
      <c r="AYG411" s="247"/>
      <c r="AYH411" s="247"/>
      <c r="AYI411" s="247"/>
      <c r="AYJ411" s="247"/>
      <c r="AYK411" s="247"/>
      <c r="AYL411" s="247"/>
      <c r="AYM411" s="247"/>
      <c r="AYN411" s="247"/>
      <c r="AYO411" s="247"/>
      <c r="AYP411" s="247"/>
      <c r="AYQ411" s="247"/>
      <c r="AYR411" s="247"/>
      <c r="AYS411" s="247"/>
      <c r="AYT411" s="247"/>
      <c r="AYU411" s="247"/>
      <c r="AYV411" s="247"/>
      <c r="AYW411" s="247"/>
      <c r="AYX411" s="247"/>
      <c r="AYY411" s="247"/>
      <c r="AYZ411" s="247"/>
      <c r="AZA411" s="247"/>
      <c r="AZB411" s="247"/>
      <c r="AZC411" s="247"/>
      <c r="AZD411" s="247"/>
      <c r="AZE411" s="247"/>
      <c r="AZF411" s="247"/>
      <c r="AZG411" s="247"/>
      <c r="AZH411" s="247"/>
      <c r="AZI411" s="247"/>
      <c r="AZJ411" s="247"/>
      <c r="AZK411" s="247"/>
      <c r="AZL411" s="247"/>
      <c r="AZM411" s="247"/>
      <c r="AZN411" s="247"/>
      <c r="AZO411" s="247"/>
      <c r="AZP411" s="247"/>
      <c r="AZQ411" s="247"/>
      <c r="AZR411" s="247"/>
      <c r="AZS411" s="247"/>
      <c r="AZT411" s="247"/>
      <c r="AZU411" s="247"/>
      <c r="AZV411" s="247"/>
      <c r="AZW411" s="247"/>
      <c r="AZX411" s="247"/>
      <c r="AZY411" s="247"/>
      <c r="AZZ411" s="247"/>
      <c r="BAA411" s="247"/>
      <c r="BAB411" s="247"/>
      <c r="BAC411" s="247"/>
      <c r="BAD411" s="247"/>
      <c r="BAE411" s="247"/>
      <c r="BAF411" s="247"/>
      <c r="BAG411" s="247"/>
      <c r="BAH411" s="247"/>
      <c r="BAI411" s="247"/>
      <c r="BAJ411" s="247"/>
      <c r="BAK411" s="247"/>
      <c r="BAL411" s="247"/>
      <c r="BAM411" s="247"/>
      <c r="BAN411" s="247"/>
      <c r="BAO411" s="247"/>
      <c r="BAP411" s="247"/>
      <c r="BAQ411" s="247"/>
      <c r="BAR411" s="247"/>
      <c r="BAS411" s="247"/>
      <c r="BAT411" s="247"/>
      <c r="BAU411" s="247"/>
      <c r="BAV411" s="247"/>
      <c r="BAW411" s="247"/>
      <c r="BAX411" s="247"/>
      <c r="BAY411" s="247"/>
      <c r="BAZ411" s="247"/>
      <c r="BBA411" s="247"/>
      <c r="BBB411" s="247"/>
      <c r="BBC411" s="247"/>
      <c r="BBD411" s="247"/>
      <c r="BBE411" s="247"/>
      <c r="BBF411" s="247"/>
      <c r="BBG411" s="247"/>
      <c r="BBH411" s="247"/>
      <c r="BBI411" s="247"/>
      <c r="BBJ411" s="247"/>
      <c r="BBK411" s="247"/>
      <c r="BBL411" s="247"/>
      <c r="BBM411" s="247"/>
      <c r="BBN411" s="247"/>
      <c r="BBO411" s="247"/>
      <c r="BBP411" s="247"/>
      <c r="BBQ411" s="247"/>
      <c r="BBR411" s="247"/>
      <c r="BBS411" s="247"/>
      <c r="BBT411" s="247"/>
      <c r="BBU411" s="247"/>
      <c r="BBV411" s="247"/>
      <c r="BBW411" s="247"/>
      <c r="BBX411" s="247"/>
      <c r="BBY411" s="247"/>
      <c r="BBZ411" s="247"/>
      <c r="BCA411" s="247"/>
      <c r="BCB411" s="247"/>
      <c r="BCC411" s="247"/>
      <c r="BCD411" s="247"/>
      <c r="BCE411" s="247"/>
      <c r="BCF411" s="247"/>
      <c r="BCG411" s="247"/>
      <c r="BCH411" s="247"/>
      <c r="BCI411" s="247"/>
      <c r="BCJ411" s="247"/>
      <c r="BCK411" s="247"/>
      <c r="BCL411" s="247"/>
      <c r="BCM411" s="247"/>
      <c r="BCN411" s="247"/>
      <c r="BCO411" s="247"/>
      <c r="BCP411" s="247"/>
      <c r="BCQ411" s="247"/>
      <c r="BCR411" s="247"/>
      <c r="BCS411" s="247"/>
      <c r="BCT411" s="247"/>
      <c r="BCU411" s="247"/>
      <c r="BCV411" s="247"/>
      <c r="BCW411" s="247"/>
      <c r="BCX411" s="247"/>
      <c r="BCY411" s="247"/>
      <c r="BCZ411" s="247"/>
      <c r="BDA411" s="247"/>
      <c r="BDB411" s="247"/>
      <c r="BDC411" s="247"/>
      <c r="BDD411" s="247"/>
      <c r="BDE411" s="247"/>
      <c r="BDF411" s="247"/>
      <c r="BDG411" s="247"/>
      <c r="BDH411" s="247"/>
      <c r="BDI411" s="247"/>
      <c r="BDJ411" s="247"/>
      <c r="BDK411" s="247"/>
      <c r="BDL411" s="247"/>
      <c r="BDM411" s="247"/>
      <c r="BDN411" s="247"/>
      <c r="BDO411" s="247"/>
      <c r="BDP411" s="247"/>
      <c r="BDQ411" s="247"/>
      <c r="BDR411" s="247"/>
      <c r="BDS411" s="247"/>
      <c r="BDT411" s="247"/>
      <c r="BDU411" s="247"/>
      <c r="BDV411" s="247"/>
      <c r="BDW411" s="247"/>
      <c r="BDX411" s="247"/>
      <c r="BDY411" s="247"/>
      <c r="BDZ411" s="247"/>
      <c r="BEA411" s="247"/>
      <c r="BEB411" s="247"/>
      <c r="BEC411" s="247"/>
      <c r="BED411" s="247"/>
      <c r="BEE411" s="247"/>
      <c r="BEF411" s="247"/>
      <c r="BEG411" s="247"/>
      <c r="BEH411" s="247"/>
      <c r="BEI411" s="247"/>
      <c r="BEJ411" s="247"/>
      <c r="BEK411" s="247"/>
      <c r="BEL411" s="247"/>
      <c r="BEM411" s="247"/>
      <c r="BEN411" s="247"/>
      <c r="BEO411" s="247"/>
      <c r="BEP411" s="247"/>
      <c r="BEQ411" s="247"/>
      <c r="BER411" s="247"/>
      <c r="BES411" s="247"/>
      <c r="BET411" s="247"/>
      <c r="BEU411" s="247"/>
      <c r="BEV411" s="247"/>
      <c r="BEW411" s="247"/>
      <c r="BEX411" s="247"/>
      <c r="BEY411" s="247"/>
      <c r="BEZ411" s="247"/>
      <c r="BFA411" s="247"/>
      <c r="BFB411" s="247"/>
      <c r="BFC411" s="247"/>
      <c r="BFD411" s="247"/>
      <c r="BFE411" s="247"/>
      <c r="BFF411" s="247"/>
      <c r="BFG411" s="247"/>
      <c r="BFH411" s="247"/>
      <c r="BFI411" s="247"/>
      <c r="BFJ411" s="247"/>
      <c r="BFK411" s="247"/>
      <c r="BFL411" s="247"/>
      <c r="BFM411" s="247"/>
      <c r="BFN411" s="247"/>
      <c r="BFO411" s="247"/>
      <c r="BFP411" s="247"/>
      <c r="BFQ411" s="247"/>
      <c r="BFR411" s="247"/>
      <c r="BFS411" s="247"/>
      <c r="BFT411" s="247"/>
      <c r="BFU411" s="247"/>
      <c r="BFV411" s="247"/>
      <c r="BFW411" s="247"/>
      <c r="BFX411" s="247"/>
      <c r="BFY411" s="247"/>
      <c r="BFZ411" s="247"/>
      <c r="BGA411" s="247"/>
      <c r="BGB411" s="247"/>
      <c r="BGC411" s="247"/>
      <c r="BGD411" s="247"/>
      <c r="BGE411" s="247"/>
      <c r="BGF411" s="247"/>
      <c r="BGG411" s="247"/>
      <c r="BGH411" s="247"/>
      <c r="BGI411" s="247"/>
      <c r="BGJ411" s="247"/>
      <c r="BGK411" s="247"/>
      <c r="BGL411" s="247"/>
      <c r="BGM411" s="247"/>
      <c r="BGN411" s="247"/>
      <c r="BGO411" s="247"/>
      <c r="BGP411" s="247"/>
      <c r="BGQ411" s="247"/>
      <c r="BGR411" s="247"/>
      <c r="BGS411" s="247"/>
      <c r="BGT411" s="247"/>
      <c r="BGU411" s="247"/>
      <c r="BGV411" s="247"/>
      <c r="BGW411" s="247"/>
      <c r="BGX411" s="247"/>
      <c r="BGY411" s="247"/>
      <c r="BGZ411" s="247"/>
      <c r="BHA411" s="247"/>
      <c r="BHB411" s="247"/>
      <c r="BHC411" s="247"/>
      <c r="BHD411" s="247"/>
      <c r="BHE411" s="247"/>
      <c r="BHF411" s="247"/>
      <c r="BHG411" s="247"/>
      <c r="BHH411" s="247"/>
      <c r="BHI411" s="247"/>
      <c r="BHJ411" s="247"/>
      <c r="BHK411" s="247"/>
      <c r="BHL411" s="247"/>
      <c r="BHM411" s="247"/>
      <c r="BHN411" s="247"/>
      <c r="BHO411" s="247"/>
      <c r="BHP411" s="247"/>
      <c r="BHQ411" s="247"/>
      <c r="BHR411" s="247"/>
      <c r="BHS411" s="247"/>
      <c r="BHT411" s="247"/>
      <c r="BHU411" s="247"/>
      <c r="BHV411" s="247"/>
      <c r="BHW411" s="247"/>
      <c r="BHX411" s="247"/>
      <c r="BHY411" s="247"/>
      <c r="BHZ411" s="247"/>
      <c r="BIA411" s="247"/>
      <c r="BIB411" s="247"/>
      <c r="BIC411" s="247"/>
      <c r="BID411" s="247"/>
      <c r="BIE411" s="247"/>
      <c r="BIF411" s="247"/>
      <c r="BIG411" s="247"/>
      <c r="BIH411" s="247"/>
      <c r="BII411" s="247"/>
      <c r="BIJ411" s="247"/>
      <c r="BIK411" s="247"/>
      <c r="BIL411" s="247"/>
      <c r="BIM411" s="247"/>
      <c r="BIN411" s="247"/>
      <c r="BIO411" s="247"/>
      <c r="BIP411" s="247"/>
      <c r="BIQ411" s="247"/>
      <c r="BIR411" s="247"/>
      <c r="BIS411" s="247"/>
      <c r="BIT411" s="247"/>
      <c r="BIU411" s="247"/>
      <c r="BIV411" s="247"/>
      <c r="BIW411" s="247"/>
      <c r="BIX411" s="247"/>
      <c r="BIY411" s="247"/>
      <c r="BIZ411" s="247"/>
      <c r="BJA411" s="247"/>
      <c r="BJB411" s="247"/>
      <c r="BJC411" s="247"/>
      <c r="BJD411" s="247"/>
      <c r="BJE411" s="247"/>
      <c r="BJF411" s="247"/>
      <c r="BJG411" s="247"/>
      <c r="BJH411" s="247"/>
      <c r="BJI411" s="247"/>
      <c r="BJJ411" s="247"/>
      <c r="BJK411" s="247"/>
      <c r="BJL411" s="247"/>
      <c r="BJM411" s="247"/>
      <c r="BJN411" s="247"/>
      <c r="BJO411" s="247"/>
      <c r="BJP411" s="247"/>
      <c r="BJQ411" s="247"/>
      <c r="BJR411" s="247"/>
      <c r="BJS411" s="247"/>
      <c r="BJT411" s="247"/>
      <c r="BJU411" s="247"/>
      <c r="BJV411" s="247"/>
      <c r="BJW411" s="247"/>
      <c r="BJX411" s="247"/>
      <c r="BJY411" s="247"/>
      <c r="BJZ411" s="247"/>
      <c r="BKA411" s="247"/>
      <c r="BKB411" s="247"/>
      <c r="BKC411" s="247"/>
      <c r="BKD411" s="247"/>
      <c r="BKE411" s="247"/>
      <c r="BKF411" s="247"/>
      <c r="BKG411" s="247"/>
      <c r="BKH411" s="247"/>
      <c r="BKI411" s="247"/>
      <c r="BKJ411" s="247"/>
      <c r="BKK411" s="247"/>
      <c r="BKL411" s="247"/>
      <c r="BKM411" s="247"/>
      <c r="BKN411" s="247"/>
      <c r="BKO411" s="247"/>
      <c r="BKP411" s="247"/>
      <c r="BKQ411" s="247"/>
      <c r="BKR411" s="247"/>
      <c r="BKS411" s="247"/>
      <c r="BKT411" s="247"/>
      <c r="BKU411" s="247"/>
      <c r="BKV411" s="247"/>
      <c r="BKW411" s="247"/>
      <c r="BKX411" s="247"/>
      <c r="BKY411" s="247"/>
      <c r="BKZ411" s="247"/>
      <c r="BLA411" s="247"/>
      <c r="BLB411" s="247"/>
      <c r="BLC411" s="247"/>
      <c r="BLD411" s="247"/>
      <c r="BLE411" s="247"/>
      <c r="BLF411" s="247"/>
      <c r="BLG411" s="247"/>
      <c r="BLH411" s="247"/>
      <c r="BLI411" s="247"/>
      <c r="BLJ411" s="247"/>
      <c r="BLK411" s="247"/>
      <c r="BLL411" s="247"/>
      <c r="BLM411" s="247"/>
      <c r="BLN411" s="247"/>
      <c r="BLO411" s="247"/>
      <c r="BLP411" s="247"/>
      <c r="BLQ411" s="247"/>
      <c r="BLR411" s="247"/>
      <c r="BLS411" s="247"/>
      <c r="BLT411" s="247"/>
      <c r="BLU411" s="247"/>
      <c r="BLV411" s="247"/>
      <c r="BLW411" s="247"/>
      <c r="BLX411" s="247"/>
      <c r="BLY411" s="247"/>
      <c r="BLZ411" s="247"/>
      <c r="BMA411" s="247"/>
      <c r="BMB411" s="247"/>
      <c r="BMC411" s="247"/>
      <c r="BMD411" s="247"/>
      <c r="BME411" s="247"/>
      <c r="BMF411" s="247"/>
      <c r="BMG411" s="247"/>
      <c r="BMH411" s="247"/>
      <c r="BMI411" s="247"/>
      <c r="BMJ411" s="247"/>
      <c r="BMK411" s="247"/>
      <c r="BML411" s="247"/>
      <c r="BMM411" s="247"/>
      <c r="BMN411" s="247"/>
      <c r="BMO411" s="247"/>
      <c r="BMP411" s="247"/>
      <c r="BMQ411" s="247"/>
      <c r="BMR411" s="247"/>
      <c r="BMS411" s="247"/>
      <c r="BMT411" s="247"/>
      <c r="BMU411" s="247"/>
      <c r="BMV411" s="247"/>
      <c r="BMW411" s="247"/>
      <c r="BMX411" s="247"/>
      <c r="BMY411" s="247"/>
      <c r="BMZ411" s="247"/>
      <c r="BNA411" s="247"/>
      <c r="BNB411" s="247"/>
      <c r="BNC411" s="247"/>
      <c r="BND411" s="247"/>
      <c r="BNE411" s="247"/>
      <c r="BNF411" s="247"/>
      <c r="BNG411" s="247"/>
      <c r="BNH411" s="247"/>
      <c r="BNI411" s="247"/>
      <c r="BNJ411" s="247"/>
      <c r="BNK411" s="247"/>
      <c r="BNL411" s="247"/>
      <c r="BNM411" s="247"/>
      <c r="BNN411" s="247"/>
      <c r="BNO411" s="247"/>
      <c r="BNP411" s="247"/>
      <c r="BNQ411" s="247"/>
      <c r="BNR411" s="247"/>
      <c r="BNS411" s="247"/>
      <c r="BNT411" s="247"/>
      <c r="BNU411" s="247"/>
      <c r="BNV411" s="247"/>
      <c r="BNW411" s="247"/>
      <c r="BNX411" s="247"/>
      <c r="BNY411" s="247"/>
      <c r="BNZ411" s="247"/>
      <c r="BOA411" s="247"/>
      <c r="BOB411" s="247"/>
      <c r="BOC411" s="247"/>
      <c r="BOD411" s="247"/>
      <c r="BOE411" s="247"/>
      <c r="BOF411" s="247"/>
      <c r="BOG411" s="247"/>
      <c r="BOH411" s="247"/>
      <c r="BOI411" s="247"/>
      <c r="BOJ411" s="247"/>
      <c r="BOK411" s="247"/>
      <c r="BOL411" s="247"/>
      <c r="BOM411" s="247"/>
      <c r="BON411" s="247"/>
      <c r="BOO411" s="247"/>
      <c r="BOP411" s="247"/>
      <c r="BOQ411" s="247"/>
      <c r="BOR411" s="247"/>
      <c r="BOS411" s="247"/>
      <c r="BOT411" s="247"/>
      <c r="BOU411" s="247"/>
      <c r="BOV411" s="247"/>
      <c r="BOW411" s="247"/>
      <c r="BOX411" s="247"/>
      <c r="BOY411" s="247"/>
      <c r="BOZ411" s="247"/>
      <c r="BPA411" s="247"/>
      <c r="BPB411" s="247"/>
      <c r="BPC411" s="247"/>
      <c r="BPD411" s="247"/>
      <c r="BPE411" s="247"/>
      <c r="BPF411" s="247"/>
      <c r="BPG411" s="247"/>
      <c r="BPH411" s="247"/>
      <c r="BPI411" s="247"/>
      <c r="BPJ411" s="247"/>
      <c r="BPK411" s="247"/>
      <c r="BPL411" s="247"/>
      <c r="BPM411" s="247"/>
      <c r="BPN411" s="247"/>
      <c r="BPO411" s="247"/>
      <c r="BPP411" s="247"/>
      <c r="BPQ411" s="247"/>
      <c r="BPR411" s="247"/>
      <c r="BPS411" s="247"/>
      <c r="BPT411" s="247"/>
      <c r="BPU411" s="247"/>
      <c r="BPV411" s="247"/>
      <c r="BPW411" s="247"/>
      <c r="BPX411" s="247"/>
      <c r="BPY411" s="247"/>
      <c r="BPZ411" s="247"/>
      <c r="BQA411" s="247"/>
      <c r="BQB411" s="247"/>
      <c r="BQC411" s="247"/>
      <c r="BQD411" s="247"/>
      <c r="BQE411" s="247"/>
      <c r="BQF411" s="247"/>
      <c r="BQG411" s="247"/>
      <c r="BQH411" s="247"/>
      <c r="BQI411" s="247"/>
      <c r="BQJ411" s="247"/>
      <c r="BQK411" s="247"/>
      <c r="BQL411" s="247"/>
      <c r="BQM411" s="247"/>
      <c r="BQN411" s="247"/>
      <c r="BQO411" s="247"/>
      <c r="BQP411" s="247"/>
      <c r="BQQ411" s="247"/>
      <c r="BQR411" s="247"/>
      <c r="BQS411" s="247"/>
      <c r="BQT411" s="247"/>
      <c r="BQU411" s="247"/>
      <c r="BQV411" s="247"/>
      <c r="BQW411" s="247"/>
      <c r="BQX411" s="247"/>
      <c r="BQY411" s="247"/>
      <c r="BQZ411" s="247"/>
      <c r="BRA411" s="247"/>
      <c r="BRB411" s="247"/>
      <c r="BRC411" s="247"/>
      <c r="BRD411" s="247"/>
      <c r="BRE411" s="247"/>
      <c r="BRF411" s="247"/>
      <c r="BRG411" s="247"/>
      <c r="BRH411" s="247"/>
      <c r="BRI411" s="247"/>
      <c r="BRJ411" s="247"/>
      <c r="BRK411" s="247"/>
      <c r="BRL411" s="247"/>
      <c r="BRM411" s="247"/>
      <c r="BRN411" s="247"/>
      <c r="BRO411" s="247"/>
      <c r="BRP411" s="247"/>
      <c r="BRQ411" s="247"/>
      <c r="BRR411" s="247"/>
      <c r="BRS411" s="247"/>
      <c r="BRT411" s="247"/>
      <c r="BRU411" s="247"/>
      <c r="BRV411" s="247"/>
      <c r="BRW411" s="247"/>
      <c r="BRX411" s="247"/>
      <c r="BRY411" s="247"/>
      <c r="BRZ411" s="247"/>
      <c r="BSA411" s="247"/>
      <c r="BSB411" s="247"/>
      <c r="BSC411" s="247"/>
      <c r="BSD411" s="247"/>
      <c r="BSE411" s="247"/>
      <c r="BSF411" s="247"/>
      <c r="BSG411" s="247"/>
      <c r="BSH411" s="247"/>
      <c r="BSI411" s="247"/>
      <c r="BSJ411" s="247"/>
      <c r="BSK411" s="247"/>
      <c r="BSL411" s="247"/>
      <c r="BSM411" s="247"/>
      <c r="BSN411" s="247"/>
      <c r="BSO411" s="247"/>
      <c r="BSP411" s="247"/>
      <c r="BSQ411" s="247"/>
      <c r="BSR411" s="247"/>
      <c r="BSS411" s="247"/>
      <c r="BST411" s="247"/>
      <c r="BSU411" s="247"/>
      <c r="BSV411" s="247"/>
      <c r="BSW411" s="247"/>
      <c r="BSX411" s="247"/>
      <c r="BSY411" s="247"/>
      <c r="BSZ411" s="247"/>
      <c r="BTA411" s="247"/>
      <c r="BTB411" s="247"/>
      <c r="BTC411" s="247"/>
      <c r="BTD411" s="247"/>
      <c r="BTE411" s="247"/>
      <c r="BTF411" s="247"/>
      <c r="BTG411" s="247"/>
      <c r="BTH411" s="247"/>
      <c r="BTI411" s="247"/>
      <c r="BTJ411" s="247"/>
      <c r="BTK411" s="247"/>
      <c r="BTL411" s="247"/>
      <c r="BTM411" s="247"/>
      <c r="BTN411" s="247"/>
      <c r="BTO411" s="247"/>
      <c r="BTP411" s="247"/>
      <c r="BTQ411" s="247"/>
      <c r="BTR411" s="247"/>
      <c r="BTS411" s="247"/>
      <c r="BTT411" s="247"/>
      <c r="BTU411" s="247"/>
      <c r="BTV411" s="247"/>
      <c r="BTW411" s="247"/>
      <c r="BTX411" s="247"/>
      <c r="BTY411" s="247"/>
      <c r="BTZ411" s="247"/>
      <c r="BUA411" s="247"/>
      <c r="BUB411" s="247"/>
      <c r="BUC411" s="247"/>
      <c r="BUD411" s="247"/>
      <c r="BUE411" s="247"/>
      <c r="BUF411" s="247"/>
      <c r="BUG411" s="247"/>
      <c r="BUH411" s="247"/>
      <c r="BUI411" s="247"/>
      <c r="BUJ411" s="247"/>
      <c r="BUK411" s="247"/>
      <c r="BUL411" s="247"/>
      <c r="BUM411" s="247"/>
      <c r="BUN411" s="247"/>
      <c r="BUO411" s="247"/>
      <c r="BUP411" s="247"/>
      <c r="BUQ411" s="247"/>
      <c r="BUR411" s="247"/>
      <c r="BUS411" s="247"/>
      <c r="BUT411" s="247"/>
      <c r="BUU411" s="247"/>
      <c r="BUV411" s="247"/>
      <c r="BUW411" s="247"/>
      <c r="BUX411" s="247"/>
      <c r="BUY411" s="247"/>
      <c r="BUZ411" s="247"/>
      <c r="BVA411" s="247"/>
      <c r="BVB411" s="247"/>
      <c r="BVC411" s="247"/>
      <c r="BVD411" s="247"/>
      <c r="BVE411" s="247"/>
      <c r="BVF411" s="247"/>
      <c r="BVG411" s="247"/>
      <c r="BVH411" s="247"/>
      <c r="BVI411" s="247"/>
      <c r="BVJ411" s="247"/>
      <c r="BVK411" s="247"/>
      <c r="BVL411" s="247"/>
      <c r="BVM411" s="247"/>
      <c r="BVN411" s="247"/>
      <c r="BVO411" s="247"/>
      <c r="BVP411" s="247"/>
      <c r="BVQ411" s="247"/>
      <c r="BVR411" s="247"/>
      <c r="BVS411" s="247"/>
      <c r="BVT411" s="247"/>
      <c r="BVU411" s="247"/>
      <c r="BVV411" s="247"/>
      <c r="BVW411" s="247"/>
      <c r="BVX411" s="247"/>
      <c r="BVY411" s="247"/>
      <c r="BVZ411" s="247"/>
      <c r="BWA411" s="247"/>
      <c r="BWB411" s="247"/>
      <c r="BWC411" s="247"/>
      <c r="BWD411" s="247"/>
      <c r="BWE411" s="247"/>
      <c r="BWF411" s="247"/>
      <c r="BWG411" s="247"/>
      <c r="BWH411" s="247"/>
      <c r="BWI411" s="247"/>
      <c r="BWJ411" s="247"/>
      <c r="BWK411" s="247"/>
      <c r="BWL411" s="247"/>
      <c r="BWM411" s="247"/>
      <c r="BWN411" s="247"/>
      <c r="BWO411" s="247"/>
      <c r="BWP411" s="247"/>
      <c r="BWQ411" s="247"/>
      <c r="BWR411" s="247"/>
      <c r="BWS411" s="247"/>
      <c r="BWT411" s="247"/>
      <c r="BWU411" s="247"/>
      <c r="BWV411" s="247"/>
      <c r="BWW411" s="247"/>
      <c r="BWX411" s="247"/>
      <c r="BWY411" s="247"/>
      <c r="BWZ411" s="247"/>
      <c r="BXA411" s="247"/>
      <c r="BXB411" s="247"/>
      <c r="BXC411" s="247"/>
      <c r="BXD411" s="247"/>
      <c r="BXE411" s="247"/>
      <c r="BXF411" s="247"/>
      <c r="BXG411" s="247"/>
      <c r="BXH411" s="247"/>
      <c r="BXI411" s="247"/>
      <c r="BXJ411" s="247"/>
      <c r="BXK411" s="247"/>
      <c r="BXL411" s="247"/>
      <c r="BXM411" s="247"/>
      <c r="BXN411" s="247"/>
      <c r="BXO411" s="247"/>
      <c r="BXP411" s="247"/>
      <c r="BXQ411" s="247"/>
      <c r="BXR411" s="247"/>
      <c r="BXS411" s="247"/>
      <c r="BXT411" s="247"/>
      <c r="BXU411" s="247"/>
      <c r="BXV411" s="247"/>
      <c r="BXW411" s="247"/>
      <c r="BXX411" s="247"/>
      <c r="BXY411" s="247"/>
      <c r="BXZ411" s="247"/>
      <c r="BYA411" s="247"/>
      <c r="BYB411" s="247"/>
      <c r="BYC411" s="247"/>
      <c r="BYD411" s="247"/>
      <c r="BYE411" s="247"/>
      <c r="BYF411" s="247"/>
      <c r="BYG411" s="247"/>
      <c r="BYH411" s="247"/>
      <c r="BYI411" s="247"/>
      <c r="BYJ411" s="247"/>
      <c r="BYK411" s="247"/>
      <c r="BYL411" s="247"/>
      <c r="BYM411" s="247"/>
      <c r="BYN411" s="247"/>
      <c r="BYO411" s="247"/>
      <c r="BYP411" s="247"/>
      <c r="BYQ411" s="247"/>
      <c r="BYR411" s="247"/>
      <c r="BYS411" s="247"/>
      <c r="BYT411" s="247"/>
      <c r="BYU411" s="247"/>
      <c r="BYV411" s="247"/>
      <c r="BYW411" s="247"/>
      <c r="BYX411" s="247"/>
      <c r="BYY411" s="247"/>
      <c r="BYZ411" s="247"/>
      <c r="BZA411" s="247"/>
      <c r="BZB411" s="247"/>
      <c r="BZC411" s="247"/>
      <c r="BZD411" s="247"/>
      <c r="BZE411" s="247"/>
      <c r="BZF411" s="247"/>
      <c r="BZG411" s="247"/>
      <c r="BZH411" s="247"/>
      <c r="BZI411" s="247"/>
      <c r="BZJ411" s="247"/>
      <c r="BZK411" s="247"/>
      <c r="BZL411" s="247"/>
      <c r="BZM411" s="247"/>
      <c r="BZN411" s="247"/>
      <c r="BZO411" s="247"/>
      <c r="BZP411" s="247"/>
      <c r="BZQ411" s="247"/>
      <c r="BZR411" s="247"/>
      <c r="BZS411" s="247"/>
      <c r="BZT411" s="247"/>
      <c r="BZU411" s="247"/>
      <c r="BZV411" s="247"/>
      <c r="BZW411" s="247"/>
      <c r="BZX411" s="247"/>
      <c r="BZY411" s="247"/>
      <c r="BZZ411" s="247"/>
      <c r="CAA411" s="247"/>
      <c r="CAB411" s="247"/>
      <c r="CAC411" s="247"/>
      <c r="CAD411" s="247"/>
      <c r="CAE411" s="247"/>
      <c r="CAF411" s="247"/>
      <c r="CAG411" s="247"/>
      <c r="CAH411" s="247"/>
      <c r="CAI411" s="247"/>
      <c r="CAJ411" s="247"/>
      <c r="CAK411" s="247"/>
      <c r="CAL411" s="247"/>
      <c r="CAM411" s="247"/>
      <c r="CAN411" s="247"/>
      <c r="CAO411" s="247"/>
      <c r="CAP411" s="247"/>
      <c r="CAQ411" s="247"/>
      <c r="CAR411" s="247"/>
      <c r="CAS411" s="247"/>
      <c r="CAT411" s="247"/>
      <c r="CAU411" s="247"/>
      <c r="CAV411" s="247"/>
      <c r="CAW411" s="247"/>
      <c r="CAX411" s="247"/>
      <c r="CAY411" s="247"/>
      <c r="CAZ411" s="247"/>
      <c r="CBA411" s="247"/>
      <c r="CBB411" s="247"/>
      <c r="CBC411" s="247"/>
      <c r="CBD411" s="247"/>
      <c r="CBE411" s="247"/>
      <c r="CBF411" s="247"/>
      <c r="CBG411" s="247"/>
      <c r="CBH411" s="247"/>
      <c r="CBI411" s="247"/>
      <c r="CBJ411" s="247"/>
      <c r="CBK411" s="247"/>
      <c r="CBL411" s="247"/>
      <c r="CBM411" s="247"/>
      <c r="CBN411" s="247"/>
      <c r="CBO411" s="247"/>
      <c r="CBP411" s="247"/>
      <c r="CBQ411" s="247"/>
      <c r="CBR411" s="247"/>
      <c r="CBS411" s="247"/>
      <c r="CBT411" s="247"/>
      <c r="CBU411" s="247"/>
      <c r="CBV411" s="247"/>
      <c r="CBW411" s="247"/>
      <c r="CBX411" s="247"/>
      <c r="CBY411" s="247"/>
      <c r="CBZ411" s="247"/>
      <c r="CCA411" s="247"/>
      <c r="CCB411" s="247"/>
      <c r="CCC411" s="247"/>
      <c r="CCD411" s="247"/>
      <c r="CCE411" s="247"/>
      <c r="CCF411" s="247"/>
      <c r="CCG411" s="247"/>
      <c r="CCH411" s="247"/>
      <c r="CCI411" s="247"/>
      <c r="CCJ411" s="247"/>
      <c r="CCK411" s="247"/>
      <c r="CCL411" s="247"/>
      <c r="CCM411" s="247"/>
      <c r="CCN411" s="247"/>
      <c r="CCO411" s="247"/>
      <c r="CCP411" s="247"/>
      <c r="CCQ411" s="247"/>
      <c r="CCR411" s="247"/>
      <c r="CCS411" s="247"/>
      <c r="CCT411" s="247"/>
      <c r="CCU411" s="247"/>
      <c r="CCV411" s="247"/>
      <c r="CCW411" s="247"/>
      <c r="CCX411" s="247"/>
      <c r="CCY411" s="247"/>
      <c r="CCZ411" s="247"/>
      <c r="CDA411" s="247"/>
      <c r="CDB411" s="247"/>
      <c r="CDC411" s="247"/>
      <c r="CDD411" s="247"/>
      <c r="CDE411" s="247"/>
      <c r="CDF411" s="247"/>
      <c r="CDG411" s="247"/>
      <c r="CDH411" s="247"/>
      <c r="CDI411" s="247"/>
      <c r="CDJ411" s="247"/>
      <c r="CDK411" s="247"/>
      <c r="CDL411" s="247"/>
      <c r="CDM411" s="247"/>
      <c r="CDN411" s="247"/>
      <c r="CDO411" s="247"/>
      <c r="CDP411" s="247"/>
      <c r="CDQ411" s="247"/>
      <c r="CDR411" s="247"/>
      <c r="CDS411" s="247"/>
      <c r="CDT411" s="247"/>
      <c r="CDU411" s="247"/>
      <c r="CDV411" s="247"/>
      <c r="CDW411" s="247"/>
      <c r="CDX411" s="247"/>
      <c r="CDY411" s="247"/>
      <c r="CDZ411" s="247"/>
      <c r="CEA411" s="247"/>
      <c r="CEB411" s="247"/>
      <c r="CEC411" s="247"/>
      <c r="CED411" s="247"/>
      <c r="CEE411" s="247"/>
      <c r="CEF411" s="247"/>
      <c r="CEG411" s="247"/>
      <c r="CEH411" s="247"/>
      <c r="CEI411" s="247"/>
      <c r="CEJ411" s="247"/>
      <c r="CEK411" s="247"/>
      <c r="CEL411" s="247"/>
      <c r="CEM411" s="247"/>
      <c r="CEN411" s="247"/>
      <c r="CEO411" s="247"/>
      <c r="CEP411" s="247"/>
      <c r="CEQ411" s="247"/>
      <c r="CER411" s="247"/>
      <c r="CES411" s="247"/>
      <c r="CET411" s="247"/>
      <c r="CEU411" s="247"/>
      <c r="CEV411" s="247"/>
      <c r="CEW411" s="247"/>
      <c r="CEX411" s="247"/>
      <c r="CEY411" s="247"/>
      <c r="CEZ411" s="247"/>
      <c r="CFA411" s="247"/>
      <c r="CFB411" s="247"/>
      <c r="CFC411" s="247"/>
      <c r="CFD411" s="247"/>
      <c r="CFE411" s="247"/>
      <c r="CFF411" s="247"/>
      <c r="CFG411" s="247"/>
      <c r="CFH411" s="247"/>
      <c r="CFI411" s="247"/>
      <c r="CFJ411" s="247"/>
      <c r="CFK411" s="247"/>
      <c r="CFL411" s="247"/>
      <c r="CFM411" s="247"/>
      <c r="CFN411" s="247"/>
      <c r="CFO411" s="247"/>
      <c r="CFP411" s="247"/>
      <c r="CFQ411" s="247"/>
      <c r="CFR411" s="247"/>
      <c r="CFS411" s="247"/>
      <c r="CFT411" s="247"/>
      <c r="CFU411" s="247"/>
      <c r="CFV411" s="247"/>
      <c r="CFW411" s="247"/>
      <c r="CFX411" s="247"/>
      <c r="CFY411" s="247"/>
      <c r="CFZ411" s="247"/>
      <c r="CGA411" s="247"/>
      <c r="CGB411" s="247"/>
      <c r="CGC411" s="247"/>
      <c r="CGD411" s="247"/>
      <c r="CGE411" s="247"/>
      <c r="CGF411" s="247"/>
      <c r="CGG411" s="247"/>
      <c r="CGH411" s="247"/>
      <c r="CGI411" s="247"/>
      <c r="CGJ411" s="247"/>
      <c r="CGK411" s="247"/>
      <c r="CGL411" s="247"/>
      <c r="CGM411" s="247"/>
      <c r="CGN411" s="247"/>
      <c r="CGO411" s="247"/>
      <c r="CGP411" s="247"/>
      <c r="CGQ411" s="247"/>
      <c r="CGR411" s="247"/>
      <c r="CGS411" s="247"/>
      <c r="CGT411" s="247"/>
      <c r="CGU411" s="247"/>
      <c r="CGV411" s="247"/>
      <c r="CGW411" s="247"/>
      <c r="CGX411" s="247"/>
      <c r="CGY411" s="247"/>
      <c r="CGZ411" s="247"/>
      <c r="CHA411" s="247"/>
      <c r="CHB411" s="247"/>
      <c r="CHC411" s="247"/>
      <c r="CHD411" s="247"/>
      <c r="CHE411" s="247"/>
      <c r="CHF411" s="247"/>
      <c r="CHG411" s="247"/>
      <c r="CHH411" s="247"/>
      <c r="CHI411" s="247"/>
      <c r="CHJ411" s="247"/>
      <c r="CHK411" s="247"/>
      <c r="CHL411" s="247"/>
      <c r="CHM411" s="247"/>
      <c r="CHN411" s="247"/>
      <c r="CHO411" s="247"/>
      <c r="CHP411" s="247"/>
      <c r="CHQ411" s="247"/>
      <c r="CHR411" s="247"/>
      <c r="CHS411" s="247"/>
      <c r="CHT411" s="247"/>
      <c r="CHU411" s="247"/>
      <c r="CHV411" s="247"/>
      <c r="CHW411" s="247"/>
      <c r="CHX411" s="247"/>
      <c r="CHY411" s="247"/>
      <c r="CHZ411" s="247"/>
      <c r="CIA411" s="247"/>
      <c r="CIB411" s="247"/>
      <c r="CIC411" s="247"/>
      <c r="CID411" s="247"/>
      <c r="CIE411" s="247"/>
      <c r="CIF411" s="247"/>
      <c r="CIG411" s="247"/>
      <c r="CIH411" s="247"/>
      <c r="CII411" s="247"/>
      <c r="CIJ411" s="247"/>
      <c r="CIK411" s="247"/>
      <c r="CIL411" s="247"/>
      <c r="CIM411" s="247"/>
      <c r="CIN411" s="247"/>
      <c r="CIO411" s="247"/>
      <c r="CIP411" s="247"/>
      <c r="CIQ411" s="247"/>
      <c r="CIR411" s="247"/>
      <c r="CIS411" s="247"/>
      <c r="CIT411" s="247"/>
      <c r="CIU411" s="247"/>
      <c r="CIV411" s="247"/>
      <c r="CIW411" s="247"/>
      <c r="CIX411" s="247"/>
      <c r="CIY411" s="247"/>
      <c r="CIZ411" s="247"/>
      <c r="CJA411" s="247"/>
      <c r="CJB411" s="247"/>
      <c r="CJC411" s="247"/>
      <c r="CJD411" s="247"/>
      <c r="CJE411" s="247"/>
      <c r="CJF411" s="247"/>
      <c r="CJG411" s="247"/>
      <c r="CJH411" s="247"/>
      <c r="CJI411" s="247"/>
      <c r="CJJ411" s="247"/>
      <c r="CJK411" s="247"/>
      <c r="CJL411" s="247"/>
      <c r="CJM411" s="247"/>
      <c r="CJN411" s="247"/>
      <c r="CJO411" s="247"/>
      <c r="CJP411" s="247"/>
      <c r="CJQ411" s="247"/>
      <c r="CJR411" s="247"/>
      <c r="CJS411" s="247"/>
      <c r="CJT411" s="247"/>
      <c r="CJU411" s="247"/>
      <c r="CJV411" s="247"/>
      <c r="CJW411" s="247"/>
      <c r="CJX411" s="247"/>
      <c r="CJY411" s="247"/>
      <c r="CJZ411" s="247"/>
      <c r="CKA411" s="247"/>
      <c r="CKB411" s="247"/>
      <c r="CKC411" s="247"/>
      <c r="CKD411" s="247"/>
      <c r="CKE411" s="247"/>
      <c r="CKF411" s="247"/>
      <c r="CKG411" s="247"/>
      <c r="CKH411" s="247"/>
      <c r="CKI411" s="247"/>
      <c r="CKJ411" s="247"/>
      <c r="CKK411" s="247"/>
      <c r="CKL411" s="247"/>
      <c r="CKM411" s="247"/>
      <c r="CKN411" s="247"/>
      <c r="CKO411" s="247"/>
      <c r="CKP411" s="247"/>
      <c r="CKQ411" s="247"/>
      <c r="CKR411" s="247"/>
      <c r="CKS411" s="247"/>
      <c r="CKT411" s="247"/>
      <c r="CKU411" s="247"/>
      <c r="CKV411" s="247"/>
      <c r="CKW411" s="247"/>
      <c r="CKX411" s="247"/>
      <c r="CKY411" s="247"/>
      <c r="CKZ411" s="247"/>
      <c r="CLA411" s="247"/>
      <c r="CLB411" s="247"/>
      <c r="CLC411" s="247"/>
      <c r="CLD411" s="247"/>
      <c r="CLE411" s="247"/>
      <c r="CLF411" s="247"/>
      <c r="CLG411" s="247"/>
      <c r="CLH411" s="247"/>
      <c r="CLI411" s="247"/>
      <c r="CLJ411" s="247"/>
      <c r="CLK411" s="247"/>
      <c r="CLL411" s="247"/>
      <c r="CLM411" s="247"/>
      <c r="CLN411" s="247"/>
      <c r="CLO411" s="247"/>
      <c r="CLP411" s="247"/>
      <c r="CLQ411" s="247"/>
      <c r="CLR411" s="247"/>
      <c r="CLS411" s="247"/>
      <c r="CLT411" s="247"/>
      <c r="CLU411" s="247"/>
      <c r="CLV411" s="247"/>
      <c r="CLW411" s="247"/>
      <c r="CLX411" s="247"/>
      <c r="CLY411" s="247"/>
      <c r="CLZ411" s="247"/>
      <c r="CMA411" s="247"/>
      <c r="CMB411" s="247"/>
      <c r="CMC411" s="247"/>
      <c r="CMD411" s="247"/>
      <c r="CME411" s="247"/>
      <c r="CMF411" s="247"/>
      <c r="CMG411" s="247"/>
      <c r="CMH411" s="247"/>
      <c r="CMI411" s="247"/>
      <c r="CMJ411" s="247"/>
      <c r="CMK411" s="247"/>
      <c r="CML411" s="247"/>
      <c r="CMM411" s="247"/>
      <c r="CMN411" s="247"/>
      <c r="CMO411" s="247"/>
      <c r="CMP411" s="247"/>
      <c r="CMQ411" s="247"/>
      <c r="CMR411" s="247"/>
      <c r="CMS411" s="247"/>
      <c r="CMT411" s="247"/>
      <c r="CMU411" s="247"/>
      <c r="CMV411" s="247"/>
      <c r="CMW411" s="247"/>
      <c r="CMX411" s="247"/>
      <c r="CMY411" s="247"/>
      <c r="CMZ411" s="247"/>
      <c r="CNA411" s="247"/>
      <c r="CNB411" s="247"/>
      <c r="CNC411" s="247"/>
      <c r="CND411" s="247"/>
      <c r="CNE411" s="247"/>
      <c r="CNF411" s="247"/>
      <c r="CNG411" s="247"/>
      <c r="CNH411" s="247"/>
      <c r="CNI411" s="247"/>
      <c r="CNJ411" s="247"/>
      <c r="CNK411" s="247"/>
      <c r="CNL411" s="247"/>
      <c r="CNM411" s="247"/>
      <c r="CNN411" s="247"/>
      <c r="CNO411" s="247"/>
      <c r="CNP411" s="247"/>
      <c r="CNQ411" s="247"/>
      <c r="CNR411" s="247"/>
      <c r="CNS411" s="247"/>
      <c r="CNT411" s="247"/>
      <c r="CNU411" s="247"/>
      <c r="CNV411" s="247"/>
      <c r="CNW411" s="247"/>
      <c r="CNX411" s="247"/>
      <c r="CNY411" s="247"/>
      <c r="CNZ411" s="247"/>
      <c r="COA411" s="247"/>
      <c r="COB411" s="247"/>
      <c r="COC411" s="247"/>
      <c r="COD411" s="247"/>
      <c r="COE411" s="247"/>
      <c r="COF411" s="247"/>
      <c r="COG411" s="247"/>
      <c r="COH411" s="247"/>
      <c r="COI411" s="247"/>
      <c r="COJ411" s="247"/>
      <c r="COK411" s="247"/>
      <c r="COL411" s="247"/>
      <c r="COM411" s="247"/>
      <c r="CON411" s="247"/>
      <c r="COO411" s="247"/>
      <c r="COP411" s="247"/>
      <c r="COQ411" s="247"/>
      <c r="COR411" s="247"/>
      <c r="COS411" s="247"/>
      <c r="COT411" s="247"/>
      <c r="COU411" s="247"/>
      <c r="COV411" s="247"/>
      <c r="COW411" s="247"/>
      <c r="COX411" s="247"/>
      <c r="COY411" s="247"/>
      <c r="COZ411" s="247"/>
      <c r="CPA411" s="247"/>
      <c r="CPB411" s="247"/>
      <c r="CPC411" s="247"/>
      <c r="CPD411" s="247"/>
      <c r="CPE411" s="247"/>
      <c r="CPF411" s="247"/>
      <c r="CPG411" s="247"/>
      <c r="CPH411" s="247"/>
      <c r="CPI411" s="247"/>
      <c r="CPJ411" s="247"/>
      <c r="CPK411" s="247"/>
      <c r="CPL411" s="247"/>
      <c r="CPM411" s="247"/>
      <c r="CPN411" s="247"/>
      <c r="CPO411" s="247"/>
      <c r="CPP411" s="247"/>
      <c r="CPQ411" s="247"/>
      <c r="CPR411" s="247"/>
      <c r="CPS411" s="247"/>
      <c r="CPT411" s="247"/>
      <c r="CPU411" s="247"/>
      <c r="CPV411" s="247"/>
      <c r="CPW411" s="247"/>
      <c r="CPX411" s="247"/>
      <c r="CPY411" s="247"/>
      <c r="CPZ411" s="247"/>
      <c r="CQA411" s="247"/>
      <c r="CQB411" s="247"/>
      <c r="CQC411" s="247"/>
      <c r="CQD411" s="247"/>
      <c r="CQE411" s="247"/>
      <c r="CQF411" s="247"/>
      <c r="CQG411" s="247"/>
      <c r="CQH411" s="247"/>
      <c r="CQI411" s="247"/>
      <c r="CQJ411" s="247"/>
      <c r="CQK411" s="247"/>
      <c r="CQL411" s="247"/>
      <c r="CQM411" s="247"/>
      <c r="CQN411" s="247"/>
      <c r="CQO411" s="247"/>
      <c r="CQP411" s="247"/>
      <c r="CQQ411" s="247"/>
      <c r="CQR411" s="247"/>
      <c r="CQS411" s="247"/>
      <c r="CQT411" s="247"/>
      <c r="CQU411" s="247"/>
      <c r="CQV411" s="247"/>
      <c r="CQW411" s="247"/>
      <c r="CQX411" s="247"/>
      <c r="CQY411" s="247"/>
      <c r="CQZ411" s="247"/>
      <c r="CRA411" s="247"/>
      <c r="CRB411" s="247"/>
      <c r="CRC411" s="247"/>
      <c r="CRD411" s="247"/>
      <c r="CRE411" s="247"/>
      <c r="CRF411" s="247"/>
      <c r="CRG411" s="247"/>
      <c r="CRH411" s="247"/>
      <c r="CRI411" s="247"/>
      <c r="CRJ411" s="247"/>
      <c r="CRK411" s="247"/>
      <c r="CRL411" s="247"/>
      <c r="CRM411" s="247"/>
      <c r="CRN411" s="247"/>
      <c r="CRO411" s="247"/>
      <c r="CRP411" s="247"/>
      <c r="CRQ411" s="247"/>
      <c r="CRR411" s="247"/>
      <c r="CRS411" s="247"/>
      <c r="CRT411" s="247"/>
      <c r="CRU411" s="247"/>
      <c r="CRV411" s="247"/>
      <c r="CRW411" s="247"/>
      <c r="CRX411" s="247"/>
      <c r="CRY411" s="247"/>
      <c r="CRZ411" s="247"/>
      <c r="CSA411" s="247"/>
      <c r="CSB411" s="247"/>
      <c r="CSC411" s="247"/>
      <c r="CSD411" s="247"/>
      <c r="CSE411" s="247"/>
      <c r="CSF411" s="247"/>
      <c r="CSG411" s="247"/>
      <c r="CSH411" s="247"/>
      <c r="CSI411" s="247"/>
      <c r="CSJ411" s="247"/>
      <c r="CSK411" s="247"/>
      <c r="CSL411" s="247"/>
      <c r="CSM411" s="247"/>
      <c r="CSN411" s="247"/>
      <c r="CSO411" s="247"/>
      <c r="CSP411" s="247"/>
      <c r="CSQ411" s="247"/>
      <c r="CSR411" s="247"/>
      <c r="CSS411" s="247"/>
      <c r="CST411" s="247"/>
      <c r="CSU411" s="247"/>
      <c r="CSV411" s="247"/>
      <c r="CSW411" s="247"/>
      <c r="CSX411" s="247"/>
      <c r="CSY411" s="247"/>
      <c r="CSZ411" s="247"/>
      <c r="CTA411" s="247"/>
      <c r="CTB411" s="247"/>
      <c r="CTC411" s="247"/>
      <c r="CTD411" s="247"/>
      <c r="CTE411" s="247"/>
      <c r="CTF411" s="247"/>
      <c r="CTG411" s="247"/>
      <c r="CTH411" s="247"/>
      <c r="CTI411" s="247"/>
      <c r="CTJ411" s="247"/>
      <c r="CTK411" s="247"/>
      <c r="CTL411" s="247"/>
      <c r="CTM411" s="247"/>
      <c r="CTN411" s="247"/>
      <c r="CTO411" s="247"/>
      <c r="CTP411" s="247"/>
      <c r="CTQ411" s="247"/>
      <c r="CTR411" s="247"/>
      <c r="CTS411" s="247"/>
      <c r="CTT411" s="247"/>
      <c r="CTU411" s="247"/>
      <c r="CTV411" s="247"/>
      <c r="CTW411" s="247"/>
      <c r="CTX411" s="247"/>
      <c r="CTY411" s="247"/>
      <c r="CTZ411" s="247"/>
      <c r="CUA411" s="247"/>
      <c r="CUB411" s="247"/>
      <c r="CUC411" s="247"/>
      <c r="CUD411" s="247"/>
      <c r="CUE411" s="247"/>
      <c r="CUF411" s="247"/>
      <c r="CUG411" s="247"/>
      <c r="CUH411" s="247"/>
      <c r="CUI411" s="247"/>
      <c r="CUJ411" s="247"/>
      <c r="CUK411" s="247"/>
      <c r="CUL411" s="247"/>
      <c r="CUM411" s="247"/>
      <c r="CUN411" s="247"/>
      <c r="CUO411" s="247"/>
      <c r="CUP411" s="247"/>
      <c r="CUQ411" s="247"/>
      <c r="CUR411" s="247"/>
      <c r="CUS411" s="247"/>
      <c r="CUT411" s="247"/>
      <c r="CUU411" s="247"/>
      <c r="CUV411" s="247"/>
      <c r="CUW411" s="247"/>
      <c r="CUX411" s="247"/>
      <c r="CUY411" s="247"/>
      <c r="CUZ411" s="247"/>
      <c r="CVA411" s="247"/>
      <c r="CVB411" s="247"/>
      <c r="CVC411" s="247"/>
      <c r="CVD411" s="247"/>
      <c r="CVE411" s="247"/>
      <c r="CVF411" s="247"/>
      <c r="CVG411" s="247"/>
      <c r="CVH411" s="247"/>
      <c r="CVI411" s="247"/>
      <c r="CVJ411" s="247"/>
      <c r="CVK411" s="247"/>
      <c r="CVL411" s="247"/>
      <c r="CVM411" s="247"/>
      <c r="CVN411" s="247"/>
      <c r="CVO411" s="247"/>
      <c r="CVP411" s="247"/>
      <c r="CVQ411" s="247"/>
      <c r="CVR411" s="247"/>
      <c r="CVS411" s="247"/>
      <c r="CVT411" s="247"/>
      <c r="CVU411" s="247"/>
      <c r="CVV411" s="247"/>
      <c r="CVW411" s="247"/>
      <c r="CVX411" s="247"/>
      <c r="CVY411" s="247"/>
      <c r="CVZ411" s="247"/>
      <c r="CWA411" s="247"/>
      <c r="CWB411" s="247"/>
      <c r="CWC411" s="247"/>
      <c r="CWD411" s="247"/>
      <c r="CWE411" s="247"/>
      <c r="CWF411" s="247"/>
      <c r="CWG411" s="247"/>
      <c r="CWH411" s="247"/>
      <c r="CWI411" s="247"/>
      <c r="CWJ411" s="247"/>
      <c r="CWK411" s="247"/>
      <c r="CWL411" s="247"/>
      <c r="CWM411" s="247"/>
      <c r="CWN411" s="247"/>
      <c r="CWO411" s="247"/>
      <c r="CWP411" s="247"/>
      <c r="CWQ411" s="247"/>
      <c r="CWR411" s="247"/>
      <c r="CWS411" s="247"/>
      <c r="CWT411" s="247"/>
      <c r="CWU411" s="247"/>
      <c r="CWV411" s="247"/>
      <c r="CWW411" s="247"/>
      <c r="CWX411" s="247"/>
      <c r="CWY411" s="247"/>
      <c r="CWZ411" s="247"/>
      <c r="CXA411" s="247"/>
      <c r="CXB411" s="247"/>
      <c r="CXC411" s="247"/>
      <c r="CXD411" s="247"/>
      <c r="CXE411" s="247"/>
      <c r="CXF411" s="247"/>
      <c r="CXG411" s="247"/>
      <c r="CXH411" s="247"/>
      <c r="CXI411" s="247"/>
      <c r="CXJ411" s="247"/>
      <c r="CXK411" s="247"/>
      <c r="CXL411" s="247"/>
      <c r="CXM411" s="247"/>
      <c r="CXN411" s="247"/>
      <c r="CXO411" s="247"/>
      <c r="CXP411" s="247"/>
      <c r="CXQ411" s="247"/>
      <c r="CXR411" s="247"/>
      <c r="CXS411" s="247"/>
      <c r="CXT411" s="247"/>
      <c r="CXU411" s="247"/>
      <c r="CXV411" s="247"/>
      <c r="CXW411" s="247"/>
      <c r="CXX411" s="247"/>
      <c r="CXY411" s="247"/>
      <c r="CXZ411" s="247"/>
      <c r="CYA411" s="247"/>
      <c r="CYB411" s="247"/>
      <c r="CYC411" s="247"/>
      <c r="CYD411" s="247"/>
      <c r="CYE411" s="247"/>
      <c r="CYF411" s="247"/>
      <c r="CYG411" s="247"/>
      <c r="CYH411" s="247"/>
      <c r="CYI411" s="247"/>
      <c r="CYJ411" s="247"/>
      <c r="CYK411" s="247"/>
      <c r="CYL411" s="247"/>
      <c r="CYM411" s="247"/>
      <c r="CYN411" s="247"/>
      <c r="CYO411" s="247"/>
      <c r="CYP411" s="247"/>
      <c r="CYQ411" s="247"/>
      <c r="CYR411" s="247"/>
      <c r="CYS411" s="247"/>
      <c r="CYT411" s="247"/>
      <c r="CYU411" s="247"/>
      <c r="CYV411" s="247"/>
      <c r="CYW411" s="247"/>
      <c r="CYX411" s="247"/>
      <c r="CYY411" s="247"/>
      <c r="CYZ411" s="247"/>
      <c r="CZA411" s="247"/>
      <c r="CZB411" s="247"/>
      <c r="CZC411" s="247"/>
      <c r="CZD411" s="247"/>
      <c r="CZE411" s="247"/>
      <c r="CZF411" s="247"/>
      <c r="CZG411" s="247"/>
      <c r="CZH411" s="247"/>
      <c r="CZI411" s="247"/>
      <c r="CZJ411" s="247"/>
      <c r="CZK411" s="247"/>
      <c r="CZL411" s="247"/>
      <c r="CZM411" s="247"/>
      <c r="CZN411" s="247"/>
      <c r="CZO411" s="247"/>
      <c r="CZP411" s="247"/>
      <c r="CZQ411" s="247"/>
      <c r="CZR411" s="247"/>
      <c r="CZS411" s="247"/>
      <c r="CZT411" s="247"/>
      <c r="CZU411" s="247"/>
      <c r="CZV411" s="247"/>
      <c r="CZW411" s="247"/>
      <c r="CZX411" s="247"/>
      <c r="CZY411" s="247"/>
      <c r="CZZ411" s="247"/>
      <c r="DAA411" s="247"/>
      <c r="DAB411" s="247"/>
      <c r="DAC411" s="247"/>
      <c r="DAD411" s="247"/>
      <c r="DAE411" s="247"/>
      <c r="DAF411" s="247"/>
      <c r="DAG411" s="247"/>
      <c r="DAH411" s="247"/>
      <c r="DAI411" s="247"/>
      <c r="DAJ411" s="247"/>
      <c r="DAK411" s="247"/>
      <c r="DAL411" s="247"/>
      <c r="DAM411" s="247"/>
      <c r="DAN411" s="247"/>
      <c r="DAO411" s="247"/>
      <c r="DAP411" s="247"/>
      <c r="DAQ411" s="247"/>
      <c r="DAR411" s="247"/>
      <c r="DAS411" s="247"/>
      <c r="DAT411" s="247"/>
      <c r="DAU411" s="247"/>
      <c r="DAV411" s="247"/>
      <c r="DAW411" s="247"/>
      <c r="DAX411" s="247"/>
      <c r="DAY411" s="247"/>
      <c r="DAZ411" s="247"/>
      <c r="DBA411" s="247"/>
      <c r="DBB411" s="247"/>
      <c r="DBC411" s="247"/>
      <c r="DBD411" s="247"/>
      <c r="DBE411" s="247"/>
      <c r="DBF411" s="247"/>
      <c r="DBG411" s="247"/>
      <c r="DBH411" s="247"/>
      <c r="DBI411" s="247"/>
      <c r="DBJ411" s="247"/>
      <c r="DBK411" s="247"/>
      <c r="DBL411" s="247"/>
      <c r="DBM411" s="247"/>
      <c r="DBN411" s="247"/>
      <c r="DBO411" s="247"/>
      <c r="DBP411" s="247"/>
      <c r="DBQ411" s="247"/>
      <c r="DBR411" s="247"/>
      <c r="DBS411" s="247"/>
      <c r="DBT411" s="247"/>
      <c r="DBU411" s="247"/>
      <c r="DBV411" s="247"/>
      <c r="DBW411" s="247"/>
      <c r="DBX411" s="247"/>
      <c r="DBY411" s="247"/>
      <c r="DBZ411" s="247"/>
      <c r="DCA411" s="247"/>
      <c r="DCB411" s="247"/>
      <c r="DCC411" s="247"/>
      <c r="DCD411" s="247"/>
      <c r="DCE411" s="247"/>
      <c r="DCF411" s="247"/>
      <c r="DCG411" s="247"/>
      <c r="DCH411" s="247"/>
      <c r="DCI411" s="247"/>
      <c r="DCJ411" s="247"/>
      <c r="DCK411" s="247"/>
      <c r="DCL411" s="247"/>
      <c r="DCM411" s="247"/>
      <c r="DCN411" s="247"/>
      <c r="DCO411" s="247"/>
      <c r="DCP411" s="247"/>
      <c r="DCQ411" s="247"/>
      <c r="DCR411" s="247"/>
      <c r="DCS411" s="247"/>
      <c r="DCT411" s="247"/>
      <c r="DCU411" s="247"/>
      <c r="DCV411" s="247"/>
      <c r="DCW411" s="247"/>
      <c r="DCX411" s="247"/>
      <c r="DCY411" s="247"/>
      <c r="DCZ411" s="247"/>
      <c r="DDA411" s="247"/>
      <c r="DDB411" s="247"/>
      <c r="DDC411" s="247"/>
      <c r="DDD411" s="247"/>
      <c r="DDE411" s="247"/>
      <c r="DDF411" s="247"/>
      <c r="DDG411" s="247"/>
      <c r="DDH411" s="247"/>
      <c r="DDI411" s="247"/>
      <c r="DDJ411" s="247"/>
      <c r="DDK411" s="247"/>
      <c r="DDL411" s="247"/>
      <c r="DDM411" s="247"/>
      <c r="DDN411" s="247"/>
      <c r="DDO411" s="247"/>
      <c r="DDP411" s="247"/>
      <c r="DDQ411" s="247"/>
      <c r="DDR411" s="247"/>
      <c r="DDS411" s="247"/>
      <c r="DDT411" s="247"/>
      <c r="DDU411" s="247"/>
      <c r="DDV411" s="247"/>
      <c r="DDW411" s="247"/>
      <c r="DDX411" s="247"/>
      <c r="DDY411" s="247"/>
      <c r="DDZ411" s="247"/>
      <c r="DEA411" s="247"/>
      <c r="DEB411" s="247"/>
      <c r="DEC411" s="247"/>
      <c r="DED411" s="247"/>
      <c r="DEE411" s="247"/>
      <c r="DEF411" s="247"/>
      <c r="DEG411" s="247"/>
      <c r="DEH411" s="247"/>
      <c r="DEI411" s="247"/>
      <c r="DEJ411" s="247"/>
      <c r="DEK411" s="247"/>
      <c r="DEL411" s="247"/>
      <c r="DEM411" s="247"/>
      <c r="DEN411" s="247"/>
      <c r="DEO411" s="247"/>
      <c r="DEP411" s="247"/>
      <c r="DEQ411" s="247"/>
      <c r="DER411" s="247"/>
      <c r="DES411" s="247"/>
      <c r="DET411" s="247"/>
      <c r="DEU411" s="247"/>
      <c r="DEV411" s="247"/>
      <c r="DEW411" s="247"/>
      <c r="DEX411" s="247"/>
      <c r="DEY411" s="247"/>
      <c r="DEZ411" s="247"/>
      <c r="DFA411" s="247"/>
      <c r="DFB411" s="247"/>
      <c r="DFC411" s="247"/>
      <c r="DFD411" s="247"/>
      <c r="DFE411" s="247"/>
      <c r="DFF411" s="247"/>
      <c r="DFG411" s="247"/>
      <c r="DFH411" s="247"/>
      <c r="DFI411" s="247"/>
      <c r="DFJ411" s="247"/>
      <c r="DFK411" s="247"/>
      <c r="DFL411" s="247"/>
      <c r="DFM411" s="247"/>
      <c r="DFN411" s="247"/>
      <c r="DFO411" s="247"/>
      <c r="DFP411" s="247"/>
      <c r="DFQ411" s="247"/>
      <c r="DFR411" s="247"/>
      <c r="DFS411" s="247"/>
      <c r="DFT411" s="247"/>
      <c r="DFU411" s="247"/>
      <c r="DFV411" s="247"/>
      <c r="DFW411" s="247"/>
      <c r="DFX411" s="247"/>
      <c r="DFY411" s="247"/>
      <c r="DFZ411" s="247"/>
      <c r="DGA411" s="247"/>
      <c r="DGB411" s="247"/>
      <c r="DGC411" s="247"/>
      <c r="DGD411" s="247"/>
      <c r="DGE411" s="247"/>
      <c r="DGF411" s="247"/>
      <c r="DGG411" s="247"/>
      <c r="DGH411" s="247"/>
      <c r="DGI411" s="247"/>
      <c r="DGJ411" s="247"/>
      <c r="DGK411" s="247"/>
      <c r="DGL411" s="247"/>
      <c r="DGM411" s="247"/>
      <c r="DGN411" s="247"/>
      <c r="DGO411" s="247"/>
      <c r="DGP411" s="247"/>
      <c r="DGQ411" s="247"/>
      <c r="DGR411" s="247"/>
      <c r="DGS411" s="247"/>
      <c r="DGT411" s="247"/>
      <c r="DGU411" s="247"/>
      <c r="DGV411" s="247"/>
      <c r="DGW411" s="247"/>
      <c r="DGX411" s="247"/>
      <c r="DGY411" s="247"/>
      <c r="DGZ411" s="247"/>
      <c r="DHA411" s="247"/>
      <c r="DHB411" s="247"/>
      <c r="DHC411" s="247"/>
      <c r="DHD411" s="247"/>
      <c r="DHE411" s="247"/>
      <c r="DHF411" s="247"/>
      <c r="DHG411" s="247"/>
      <c r="DHH411" s="247"/>
      <c r="DHI411" s="247"/>
      <c r="DHJ411" s="247"/>
      <c r="DHK411" s="247"/>
      <c r="DHL411" s="247"/>
      <c r="DHM411" s="247"/>
      <c r="DHN411" s="247"/>
      <c r="DHO411" s="247"/>
      <c r="DHP411" s="247"/>
      <c r="DHQ411" s="247"/>
      <c r="DHR411" s="247"/>
      <c r="DHS411" s="247"/>
      <c r="DHT411" s="247"/>
      <c r="DHU411" s="247"/>
      <c r="DHV411" s="247"/>
      <c r="DHW411" s="247"/>
      <c r="DHX411" s="247"/>
      <c r="DHY411" s="247"/>
      <c r="DHZ411" s="247"/>
      <c r="DIA411" s="247"/>
      <c r="DIB411" s="247"/>
      <c r="DIC411" s="247"/>
      <c r="DID411" s="247"/>
      <c r="DIE411" s="247"/>
      <c r="DIF411" s="247"/>
      <c r="DIG411" s="247"/>
      <c r="DIH411" s="247"/>
      <c r="DII411" s="247"/>
      <c r="DIJ411" s="247"/>
      <c r="DIK411" s="247"/>
      <c r="DIL411" s="247"/>
      <c r="DIM411" s="247"/>
      <c r="DIN411" s="247"/>
      <c r="DIO411" s="247"/>
      <c r="DIP411" s="247"/>
      <c r="DIQ411" s="247"/>
      <c r="DIR411" s="247"/>
      <c r="DIS411" s="247"/>
      <c r="DIT411" s="247"/>
      <c r="DIU411" s="247"/>
      <c r="DIV411" s="247"/>
      <c r="DIW411" s="247"/>
      <c r="DIX411" s="247"/>
      <c r="DIY411" s="247"/>
      <c r="DIZ411" s="247"/>
      <c r="DJA411" s="247"/>
      <c r="DJB411" s="247"/>
      <c r="DJC411" s="247"/>
      <c r="DJD411" s="247"/>
      <c r="DJE411" s="247"/>
      <c r="DJF411" s="247"/>
      <c r="DJG411" s="247"/>
      <c r="DJH411" s="247"/>
      <c r="DJI411" s="247"/>
      <c r="DJJ411" s="247"/>
      <c r="DJK411" s="247"/>
      <c r="DJL411" s="247"/>
      <c r="DJM411" s="247"/>
      <c r="DJN411" s="247"/>
      <c r="DJO411" s="247"/>
      <c r="DJP411" s="247"/>
      <c r="DJQ411" s="247"/>
      <c r="DJR411" s="247"/>
      <c r="DJS411" s="247"/>
      <c r="DJT411" s="247"/>
      <c r="DJU411" s="247"/>
      <c r="DJV411" s="247"/>
      <c r="DJW411" s="247"/>
      <c r="DJX411" s="247"/>
      <c r="DJY411" s="247"/>
      <c r="DJZ411" s="247"/>
      <c r="DKA411" s="247"/>
      <c r="DKB411" s="247"/>
      <c r="DKC411" s="247"/>
      <c r="DKD411" s="247"/>
      <c r="DKE411" s="247"/>
      <c r="DKF411" s="247"/>
      <c r="DKG411" s="247"/>
      <c r="DKH411" s="247"/>
      <c r="DKI411" s="247"/>
      <c r="DKJ411" s="247"/>
      <c r="DKK411" s="247"/>
      <c r="DKL411" s="247"/>
      <c r="DKM411" s="247"/>
      <c r="DKN411" s="247"/>
      <c r="DKO411" s="247"/>
      <c r="DKP411" s="247"/>
      <c r="DKQ411" s="247"/>
      <c r="DKR411" s="247"/>
      <c r="DKS411" s="247"/>
      <c r="DKT411" s="247"/>
      <c r="DKU411" s="247"/>
      <c r="DKV411" s="247"/>
      <c r="DKW411" s="247"/>
      <c r="DKX411" s="247"/>
      <c r="DKY411" s="247"/>
      <c r="DKZ411" s="247"/>
      <c r="DLA411" s="247"/>
      <c r="DLB411" s="247"/>
      <c r="DLC411" s="247"/>
      <c r="DLD411" s="247"/>
      <c r="DLE411" s="247"/>
      <c r="DLF411" s="247"/>
      <c r="DLG411" s="247"/>
      <c r="DLH411" s="247"/>
      <c r="DLI411" s="247"/>
      <c r="DLJ411" s="247"/>
      <c r="DLK411" s="247"/>
      <c r="DLL411" s="247"/>
      <c r="DLM411" s="247"/>
      <c r="DLN411" s="247"/>
      <c r="DLO411" s="247"/>
      <c r="DLP411" s="247"/>
      <c r="DLQ411" s="247"/>
      <c r="DLR411" s="247"/>
      <c r="DLS411" s="247"/>
      <c r="DLT411" s="247"/>
      <c r="DLU411" s="247"/>
      <c r="DLV411" s="247"/>
      <c r="DLW411" s="247"/>
      <c r="DLX411" s="247"/>
      <c r="DLY411" s="247"/>
      <c r="DLZ411" s="247"/>
      <c r="DMA411" s="247"/>
      <c r="DMB411" s="247"/>
      <c r="DMC411" s="247"/>
      <c r="DMD411" s="247"/>
      <c r="DME411" s="247"/>
      <c r="DMF411" s="247"/>
      <c r="DMG411" s="247"/>
      <c r="DMH411" s="247"/>
      <c r="DMI411" s="247"/>
      <c r="DMJ411" s="247"/>
      <c r="DMK411" s="247"/>
      <c r="DML411" s="247"/>
      <c r="DMM411" s="247"/>
      <c r="DMN411" s="247"/>
      <c r="DMO411" s="247"/>
      <c r="DMP411" s="247"/>
      <c r="DMQ411" s="247"/>
      <c r="DMR411" s="247"/>
      <c r="DMS411" s="247"/>
      <c r="DMT411" s="247"/>
      <c r="DMU411" s="247"/>
      <c r="DMV411" s="247"/>
      <c r="DMW411" s="247"/>
      <c r="DMX411" s="247"/>
      <c r="DMY411" s="247"/>
      <c r="DMZ411" s="247"/>
      <c r="DNA411" s="247"/>
      <c r="DNB411" s="247"/>
      <c r="DNC411" s="247"/>
      <c r="DND411" s="247"/>
      <c r="DNE411" s="247"/>
      <c r="DNF411" s="247"/>
      <c r="DNG411" s="247"/>
      <c r="DNH411" s="247"/>
      <c r="DNI411" s="247"/>
      <c r="DNJ411" s="247"/>
      <c r="DNK411" s="247"/>
      <c r="DNL411" s="247"/>
      <c r="DNM411" s="247"/>
      <c r="DNN411" s="247"/>
      <c r="DNO411" s="247"/>
      <c r="DNP411" s="247"/>
      <c r="DNQ411" s="247"/>
      <c r="DNR411" s="247"/>
      <c r="DNS411" s="247"/>
      <c r="DNT411" s="247"/>
      <c r="DNU411" s="247"/>
      <c r="DNV411" s="247"/>
      <c r="DNW411" s="247"/>
      <c r="DNX411" s="247"/>
      <c r="DNY411" s="247"/>
      <c r="DNZ411" s="247"/>
      <c r="DOA411" s="247"/>
      <c r="DOB411" s="247"/>
      <c r="DOC411" s="247"/>
      <c r="DOD411" s="247"/>
      <c r="DOE411" s="247"/>
      <c r="DOF411" s="247"/>
      <c r="DOG411" s="247"/>
      <c r="DOH411" s="247"/>
      <c r="DOI411" s="247"/>
      <c r="DOJ411" s="247"/>
      <c r="DOK411" s="247"/>
      <c r="DOL411" s="247"/>
      <c r="DOM411" s="247"/>
      <c r="DON411" s="247"/>
      <c r="DOO411" s="247"/>
      <c r="DOP411" s="247"/>
      <c r="DOQ411" s="247"/>
      <c r="DOR411" s="247"/>
      <c r="DOS411" s="247"/>
      <c r="DOT411" s="247"/>
      <c r="DOU411" s="247"/>
      <c r="DOV411" s="247"/>
      <c r="DOW411" s="247"/>
      <c r="DOX411" s="247"/>
      <c r="DOY411" s="247"/>
      <c r="DOZ411" s="247"/>
      <c r="DPA411" s="247"/>
      <c r="DPB411" s="247"/>
      <c r="DPC411" s="247"/>
      <c r="DPD411" s="247"/>
      <c r="DPE411" s="247"/>
      <c r="DPF411" s="247"/>
      <c r="DPG411" s="247"/>
      <c r="DPH411" s="247"/>
      <c r="DPI411" s="247"/>
      <c r="DPJ411" s="247"/>
      <c r="DPK411" s="247"/>
      <c r="DPL411" s="247"/>
      <c r="DPM411" s="247"/>
      <c r="DPN411" s="247"/>
      <c r="DPO411" s="247"/>
      <c r="DPP411" s="247"/>
      <c r="DPQ411" s="247"/>
      <c r="DPR411" s="247"/>
      <c r="DPS411" s="247"/>
      <c r="DPT411" s="247"/>
      <c r="DPU411" s="247"/>
      <c r="DPV411" s="247"/>
      <c r="DPW411" s="247"/>
      <c r="DPX411" s="247"/>
      <c r="DPY411" s="247"/>
      <c r="DPZ411" s="247"/>
      <c r="DQA411" s="247"/>
      <c r="DQB411" s="247"/>
      <c r="DQC411" s="247"/>
      <c r="DQD411" s="247"/>
      <c r="DQE411" s="247"/>
      <c r="DQF411" s="247"/>
      <c r="DQG411" s="247"/>
      <c r="DQH411" s="247"/>
      <c r="DQI411" s="247"/>
      <c r="DQJ411" s="247"/>
      <c r="DQK411" s="247"/>
      <c r="DQL411" s="247"/>
      <c r="DQM411" s="247"/>
      <c r="DQN411" s="247"/>
      <c r="DQO411" s="247"/>
      <c r="DQP411" s="247"/>
      <c r="DQQ411" s="247"/>
      <c r="DQR411" s="247"/>
      <c r="DQS411" s="247"/>
      <c r="DQT411" s="247"/>
      <c r="DQU411" s="247"/>
      <c r="DQV411" s="247"/>
      <c r="DQW411" s="247"/>
      <c r="DQX411" s="247"/>
      <c r="DQY411" s="247"/>
      <c r="DQZ411" s="247"/>
      <c r="DRA411" s="247"/>
      <c r="DRB411" s="247"/>
      <c r="DRC411" s="247"/>
      <c r="DRD411" s="247"/>
      <c r="DRE411" s="247"/>
      <c r="DRF411" s="247"/>
      <c r="DRG411" s="247"/>
      <c r="DRH411" s="247"/>
      <c r="DRI411" s="247"/>
      <c r="DRJ411" s="247"/>
      <c r="DRK411" s="247"/>
      <c r="DRL411" s="247"/>
      <c r="DRM411" s="247"/>
      <c r="DRN411" s="247"/>
      <c r="DRO411" s="247"/>
      <c r="DRP411" s="247"/>
      <c r="DRQ411" s="247"/>
      <c r="DRR411" s="247"/>
      <c r="DRS411" s="247"/>
      <c r="DRT411" s="247"/>
      <c r="DRU411" s="247"/>
      <c r="DRV411" s="247"/>
      <c r="DRW411" s="247"/>
      <c r="DRX411" s="247"/>
      <c r="DRY411" s="247"/>
      <c r="DRZ411" s="247"/>
      <c r="DSA411" s="247"/>
      <c r="DSB411" s="247"/>
      <c r="DSC411" s="247"/>
      <c r="DSD411" s="247"/>
      <c r="DSE411" s="247"/>
      <c r="DSF411" s="247"/>
      <c r="DSG411" s="247"/>
      <c r="DSH411" s="247"/>
      <c r="DSI411" s="247"/>
      <c r="DSJ411" s="247"/>
      <c r="DSK411" s="247"/>
      <c r="DSL411" s="247"/>
      <c r="DSM411" s="247"/>
      <c r="DSN411" s="247"/>
      <c r="DSO411" s="247"/>
      <c r="DSP411" s="247"/>
      <c r="DSQ411" s="247"/>
      <c r="DSR411" s="247"/>
      <c r="DSS411" s="247"/>
      <c r="DST411" s="247"/>
      <c r="DSU411" s="247"/>
      <c r="DSV411" s="247"/>
      <c r="DSW411" s="247"/>
      <c r="DSX411" s="247"/>
      <c r="DSY411" s="247"/>
      <c r="DSZ411" s="247"/>
      <c r="DTA411" s="247"/>
      <c r="DTB411" s="247"/>
      <c r="DTC411" s="247"/>
      <c r="DTD411" s="247"/>
      <c r="DTE411" s="247"/>
      <c r="DTF411" s="247"/>
      <c r="DTG411" s="247"/>
      <c r="DTH411" s="247"/>
      <c r="DTI411" s="247"/>
      <c r="DTJ411" s="247"/>
      <c r="DTK411" s="247"/>
      <c r="DTL411" s="247"/>
      <c r="DTM411" s="247"/>
      <c r="DTN411" s="247"/>
      <c r="DTO411" s="247"/>
      <c r="DTP411" s="247"/>
      <c r="DTQ411" s="247"/>
      <c r="DTR411" s="247"/>
      <c r="DTS411" s="247"/>
      <c r="DTT411" s="247"/>
      <c r="DTU411" s="247"/>
      <c r="DTV411" s="247"/>
      <c r="DTW411" s="247"/>
      <c r="DTX411" s="247"/>
      <c r="DTY411" s="247"/>
      <c r="DTZ411" s="247"/>
      <c r="DUA411" s="247"/>
      <c r="DUB411" s="247"/>
      <c r="DUC411" s="247"/>
      <c r="DUD411" s="247"/>
      <c r="DUE411" s="247"/>
      <c r="DUF411" s="247"/>
      <c r="DUG411" s="247"/>
      <c r="DUH411" s="247"/>
      <c r="DUI411" s="247"/>
      <c r="DUJ411" s="247"/>
      <c r="DUK411" s="247"/>
      <c r="DUL411" s="247"/>
      <c r="DUM411" s="247"/>
      <c r="DUN411" s="247"/>
      <c r="DUO411" s="247"/>
      <c r="DUP411" s="247"/>
      <c r="DUQ411" s="247"/>
      <c r="DUR411" s="247"/>
      <c r="DUS411" s="247"/>
      <c r="DUT411" s="247"/>
      <c r="DUU411" s="247"/>
      <c r="DUV411" s="247"/>
      <c r="DUW411" s="247"/>
      <c r="DUX411" s="247"/>
      <c r="DUY411" s="247"/>
      <c r="DUZ411" s="247"/>
      <c r="DVA411" s="247"/>
      <c r="DVB411" s="247"/>
      <c r="DVC411" s="247"/>
      <c r="DVD411" s="247"/>
      <c r="DVE411" s="247"/>
      <c r="DVF411" s="247"/>
      <c r="DVG411" s="247"/>
      <c r="DVH411" s="247"/>
      <c r="DVI411" s="247"/>
      <c r="DVJ411" s="247"/>
      <c r="DVK411" s="247"/>
      <c r="DVL411" s="247"/>
      <c r="DVM411" s="247"/>
      <c r="DVN411" s="247"/>
      <c r="DVO411" s="247"/>
      <c r="DVP411" s="247"/>
      <c r="DVQ411" s="247"/>
      <c r="DVR411" s="247"/>
      <c r="DVS411" s="247"/>
      <c r="DVT411" s="247"/>
      <c r="DVU411" s="247"/>
      <c r="DVV411" s="247"/>
      <c r="DVW411" s="247"/>
      <c r="DVX411" s="247"/>
      <c r="DVY411" s="247"/>
      <c r="DVZ411" s="247"/>
      <c r="DWA411" s="247"/>
      <c r="DWB411" s="247"/>
      <c r="DWC411" s="247"/>
      <c r="DWD411" s="247"/>
      <c r="DWE411" s="247"/>
      <c r="DWF411" s="247"/>
      <c r="DWG411" s="247"/>
      <c r="DWH411" s="247"/>
      <c r="DWI411" s="247"/>
      <c r="DWJ411" s="247"/>
      <c r="DWK411" s="247"/>
      <c r="DWL411" s="247"/>
      <c r="DWM411" s="247"/>
      <c r="DWN411" s="247"/>
      <c r="DWO411" s="247"/>
      <c r="DWP411" s="247"/>
      <c r="DWQ411" s="247"/>
      <c r="DWR411" s="247"/>
      <c r="DWS411" s="247"/>
      <c r="DWT411" s="247"/>
      <c r="DWU411" s="247"/>
      <c r="DWV411" s="247"/>
      <c r="DWW411" s="247"/>
      <c r="DWX411" s="247"/>
      <c r="DWY411" s="247"/>
      <c r="DWZ411" s="247"/>
      <c r="DXA411" s="247"/>
      <c r="DXB411" s="247"/>
      <c r="DXC411" s="247"/>
      <c r="DXD411" s="247"/>
      <c r="DXE411" s="247"/>
      <c r="DXF411" s="247"/>
      <c r="DXG411" s="247"/>
      <c r="DXH411" s="247"/>
      <c r="DXI411" s="247"/>
      <c r="DXJ411" s="247"/>
      <c r="DXK411" s="247"/>
      <c r="DXL411" s="247"/>
      <c r="DXM411" s="247"/>
      <c r="DXN411" s="247"/>
      <c r="DXO411" s="247"/>
      <c r="DXP411" s="247"/>
      <c r="DXQ411" s="247"/>
      <c r="DXR411" s="247"/>
      <c r="DXS411" s="247"/>
      <c r="DXT411" s="247"/>
      <c r="DXU411" s="247"/>
      <c r="DXV411" s="247"/>
      <c r="DXW411" s="247"/>
      <c r="DXX411" s="247"/>
      <c r="DXY411" s="247"/>
      <c r="DXZ411" s="247"/>
      <c r="DYA411" s="247"/>
      <c r="DYB411" s="247"/>
      <c r="DYC411" s="247"/>
      <c r="DYD411" s="247"/>
      <c r="DYE411" s="247"/>
      <c r="DYF411" s="247"/>
      <c r="DYG411" s="247"/>
      <c r="DYH411" s="247"/>
      <c r="DYI411" s="247"/>
      <c r="DYJ411" s="247"/>
      <c r="DYK411" s="247"/>
      <c r="DYL411" s="247"/>
      <c r="DYM411" s="247"/>
      <c r="DYN411" s="247"/>
      <c r="DYO411" s="247"/>
      <c r="DYP411" s="247"/>
      <c r="DYQ411" s="247"/>
      <c r="DYR411" s="247"/>
      <c r="DYS411" s="247"/>
      <c r="DYT411" s="247"/>
      <c r="DYU411" s="247"/>
      <c r="DYV411" s="247"/>
      <c r="DYW411" s="247"/>
      <c r="DYX411" s="247"/>
      <c r="DYY411" s="247"/>
      <c r="DYZ411" s="247"/>
      <c r="DZA411" s="247"/>
      <c r="DZB411" s="247"/>
      <c r="DZC411" s="247"/>
      <c r="DZD411" s="247"/>
      <c r="DZE411" s="247"/>
      <c r="DZF411" s="247"/>
      <c r="DZG411" s="247"/>
      <c r="DZH411" s="247"/>
      <c r="DZI411" s="247"/>
      <c r="DZJ411" s="247"/>
      <c r="DZK411" s="247"/>
      <c r="DZL411" s="247"/>
      <c r="DZM411" s="247"/>
      <c r="DZN411" s="247"/>
      <c r="DZO411" s="247"/>
      <c r="DZP411" s="247"/>
      <c r="DZQ411" s="247"/>
      <c r="DZR411" s="247"/>
      <c r="DZS411" s="247"/>
      <c r="DZT411" s="247"/>
      <c r="DZU411" s="247"/>
      <c r="DZV411" s="247"/>
      <c r="DZW411" s="247"/>
      <c r="DZX411" s="247"/>
      <c r="DZY411" s="247"/>
      <c r="DZZ411" s="247"/>
      <c r="EAA411" s="247"/>
      <c r="EAB411" s="247"/>
      <c r="EAC411" s="247"/>
      <c r="EAD411" s="247"/>
      <c r="EAE411" s="247"/>
      <c r="EAF411" s="247"/>
      <c r="EAG411" s="247"/>
      <c r="EAH411" s="247"/>
      <c r="EAI411" s="247"/>
      <c r="EAJ411" s="247"/>
      <c r="EAK411" s="247"/>
      <c r="EAL411" s="247"/>
      <c r="EAM411" s="247"/>
      <c r="EAN411" s="247"/>
      <c r="EAO411" s="247"/>
      <c r="EAP411" s="247"/>
      <c r="EAQ411" s="247"/>
      <c r="EAR411" s="247"/>
      <c r="EAS411" s="247"/>
      <c r="EAT411" s="247"/>
      <c r="EAU411" s="247"/>
      <c r="EAV411" s="247"/>
      <c r="EAW411" s="247"/>
      <c r="EAX411" s="247"/>
      <c r="EAY411" s="247"/>
      <c r="EAZ411" s="247"/>
      <c r="EBA411" s="247"/>
      <c r="EBB411" s="247"/>
      <c r="EBC411" s="247"/>
      <c r="EBD411" s="247"/>
      <c r="EBE411" s="247"/>
      <c r="EBF411" s="247"/>
      <c r="EBG411" s="247"/>
      <c r="EBH411" s="247"/>
      <c r="EBI411" s="247"/>
      <c r="EBJ411" s="247"/>
      <c r="EBK411" s="247"/>
      <c r="EBL411" s="247"/>
      <c r="EBM411" s="247"/>
      <c r="EBN411" s="247"/>
      <c r="EBO411" s="247"/>
      <c r="EBP411" s="247"/>
      <c r="EBQ411" s="247"/>
      <c r="EBR411" s="247"/>
      <c r="EBS411" s="247"/>
      <c r="EBT411" s="247"/>
      <c r="EBU411" s="247"/>
      <c r="EBV411" s="247"/>
      <c r="EBW411" s="247"/>
      <c r="EBX411" s="247"/>
      <c r="EBY411" s="247"/>
      <c r="EBZ411" s="247"/>
      <c r="ECA411" s="247"/>
      <c r="ECB411" s="247"/>
      <c r="ECC411" s="247"/>
      <c r="ECD411" s="247"/>
      <c r="ECE411" s="247"/>
      <c r="ECF411" s="247"/>
      <c r="ECG411" s="247"/>
      <c r="ECH411" s="247"/>
      <c r="ECI411" s="247"/>
      <c r="ECJ411" s="247"/>
      <c r="ECK411" s="247"/>
      <c r="ECL411" s="247"/>
      <c r="ECM411" s="247"/>
      <c r="ECN411" s="247"/>
      <c r="ECO411" s="247"/>
      <c r="ECP411" s="247"/>
      <c r="ECQ411" s="247"/>
      <c r="ECR411" s="247"/>
      <c r="ECS411" s="247"/>
      <c r="ECT411" s="247"/>
      <c r="ECU411" s="247"/>
      <c r="ECV411" s="247"/>
      <c r="ECW411" s="247"/>
      <c r="ECX411" s="247"/>
      <c r="ECY411" s="247"/>
      <c r="ECZ411" s="247"/>
      <c r="EDA411" s="247"/>
      <c r="EDB411" s="247"/>
      <c r="EDC411" s="247"/>
      <c r="EDD411" s="247"/>
      <c r="EDE411" s="247"/>
      <c r="EDF411" s="247"/>
      <c r="EDG411" s="247"/>
      <c r="EDH411" s="247"/>
      <c r="EDI411" s="247"/>
      <c r="EDJ411" s="247"/>
      <c r="EDK411" s="247"/>
      <c r="EDL411" s="247"/>
      <c r="EDM411" s="247"/>
      <c r="EDN411" s="247"/>
      <c r="EDO411" s="247"/>
      <c r="EDP411" s="247"/>
      <c r="EDQ411" s="247"/>
      <c r="EDR411" s="247"/>
      <c r="EDS411" s="247"/>
      <c r="EDT411" s="247"/>
      <c r="EDU411" s="247"/>
      <c r="EDV411" s="247"/>
      <c r="EDW411" s="247"/>
      <c r="EDX411" s="247"/>
      <c r="EDY411" s="247"/>
      <c r="EDZ411" s="247"/>
      <c r="EEA411" s="247"/>
      <c r="EEB411" s="247"/>
      <c r="EEC411" s="247"/>
      <c r="EED411" s="247"/>
      <c r="EEE411" s="247"/>
      <c r="EEF411" s="247"/>
      <c r="EEG411" s="247"/>
      <c r="EEH411" s="247"/>
      <c r="EEI411" s="247"/>
      <c r="EEJ411" s="247"/>
      <c r="EEK411" s="247"/>
      <c r="EEL411" s="247"/>
      <c r="EEM411" s="247"/>
      <c r="EEN411" s="247"/>
      <c r="EEO411" s="247"/>
      <c r="EEP411" s="247"/>
      <c r="EEQ411" s="247"/>
      <c r="EER411" s="247"/>
      <c r="EES411" s="247"/>
      <c r="EET411" s="247"/>
      <c r="EEU411" s="247"/>
      <c r="EEV411" s="247"/>
      <c r="EEW411" s="247"/>
      <c r="EEX411" s="247"/>
      <c r="EEY411" s="247"/>
      <c r="EEZ411" s="247"/>
      <c r="EFA411" s="247"/>
      <c r="EFB411" s="247"/>
      <c r="EFC411" s="247"/>
      <c r="EFD411" s="247"/>
      <c r="EFE411" s="247"/>
      <c r="EFF411" s="247"/>
      <c r="EFG411" s="247"/>
      <c r="EFH411" s="247"/>
      <c r="EFI411" s="247"/>
      <c r="EFJ411" s="247"/>
      <c r="EFK411" s="247"/>
      <c r="EFL411" s="247"/>
      <c r="EFM411" s="247"/>
      <c r="EFN411" s="247"/>
      <c r="EFO411" s="247"/>
      <c r="EFP411" s="247"/>
      <c r="EFQ411" s="247"/>
      <c r="EFR411" s="247"/>
      <c r="EFS411" s="247"/>
      <c r="EFT411" s="247"/>
      <c r="EFU411" s="247"/>
      <c r="EFV411" s="247"/>
      <c r="EFW411" s="247"/>
      <c r="EFX411" s="247"/>
      <c r="EFY411" s="247"/>
      <c r="EFZ411" s="247"/>
      <c r="EGA411" s="247"/>
      <c r="EGB411" s="247"/>
      <c r="EGC411" s="247"/>
      <c r="EGD411" s="247"/>
      <c r="EGE411" s="247"/>
      <c r="EGF411" s="247"/>
      <c r="EGG411" s="247"/>
      <c r="EGH411" s="247"/>
      <c r="EGI411" s="247"/>
      <c r="EGJ411" s="247"/>
      <c r="EGK411" s="247"/>
      <c r="EGL411" s="247"/>
      <c r="EGM411" s="247"/>
      <c r="EGN411" s="247"/>
      <c r="EGO411" s="247"/>
      <c r="EGP411" s="247"/>
      <c r="EGQ411" s="247"/>
      <c r="EGR411" s="247"/>
      <c r="EGS411" s="247"/>
      <c r="EGT411" s="247"/>
      <c r="EGU411" s="247"/>
      <c r="EGV411" s="247"/>
      <c r="EGW411" s="247"/>
      <c r="EGX411" s="247"/>
      <c r="EGY411" s="247"/>
      <c r="EGZ411" s="247"/>
      <c r="EHA411" s="247"/>
      <c r="EHB411" s="247"/>
      <c r="EHC411" s="247"/>
      <c r="EHD411" s="247"/>
      <c r="EHE411" s="247"/>
      <c r="EHF411" s="247"/>
      <c r="EHG411" s="247"/>
      <c r="EHH411" s="247"/>
      <c r="EHI411" s="247"/>
      <c r="EHJ411" s="247"/>
      <c r="EHK411" s="247"/>
      <c r="EHL411" s="247"/>
      <c r="EHM411" s="247"/>
      <c r="EHN411" s="247"/>
      <c r="EHO411" s="247"/>
      <c r="EHP411" s="247"/>
      <c r="EHQ411" s="247"/>
      <c r="EHR411" s="247"/>
      <c r="EHS411" s="247"/>
      <c r="EHT411" s="247"/>
      <c r="EHU411" s="247"/>
      <c r="EHV411" s="247"/>
      <c r="EHW411" s="247"/>
      <c r="EHX411" s="247"/>
      <c r="EHY411" s="247"/>
      <c r="EHZ411" s="247"/>
      <c r="EIA411" s="247"/>
      <c r="EIB411" s="247"/>
      <c r="EIC411" s="247"/>
      <c r="EID411" s="247"/>
      <c r="EIE411" s="247"/>
      <c r="EIF411" s="247"/>
      <c r="EIG411" s="247"/>
      <c r="EIH411" s="247"/>
      <c r="EII411" s="247"/>
      <c r="EIJ411" s="247"/>
      <c r="EIK411" s="247"/>
      <c r="EIL411" s="247"/>
      <c r="EIM411" s="247"/>
      <c r="EIN411" s="247"/>
      <c r="EIO411" s="247"/>
      <c r="EIP411" s="247"/>
      <c r="EIQ411" s="247"/>
      <c r="EIR411" s="247"/>
      <c r="EIS411" s="247"/>
      <c r="EIT411" s="247"/>
      <c r="EIU411" s="247"/>
      <c r="EIV411" s="247"/>
      <c r="EIW411" s="247"/>
      <c r="EIX411" s="247"/>
      <c r="EIY411" s="247"/>
      <c r="EIZ411" s="247"/>
      <c r="EJA411" s="247"/>
      <c r="EJB411" s="247"/>
      <c r="EJC411" s="247"/>
      <c r="EJD411" s="247"/>
      <c r="EJE411" s="247"/>
      <c r="EJF411" s="247"/>
      <c r="EJG411" s="247"/>
      <c r="EJH411" s="247"/>
      <c r="EJI411" s="247"/>
      <c r="EJJ411" s="247"/>
      <c r="EJK411" s="247"/>
      <c r="EJL411" s="247"/>
      <c r="EJM411" s="247"/>
      <c r="EJN411" s="247"/>
      <c r="EJO411" s="247"/>
      <c r="EJP411" s="247"/>
      <c r="EJQ411" s="247"/>
      <c r="EJR411" s="247"/>
      <c r="EJS411" s="247"/>
      <c r="EJT411" s="247"/>
      <c r="EJU411" s="247"/>
      <c r="EJV411" s="247"/>
      <c r="EJW411" s="247"/>
      <c r="EJX411" s="247"/>
      <c r="EJY411" s="247"/>
      <c r="EJZ411" s="247"/>
      <c r="EKA411" s="247"/>
      <c r="EKB411" s="247"/>
      <c r="EKC411" s="247"/>
      <c r="EKD411" s="247"/>
      <c r="EKE411" s="247"/>
      <c r="EKF411" s="247"/>
      <c r="EKG411" s="247"/>
      <c r="EKH411" s="247"/>
      <c r="EKI411" s="247"/>
      <c r="EKJ411" s="247"/>
      <c r="EKK411" s="247"/>
      <c r="EKL411" s="247"/>
      <c r="EKM411" s="247"/>
      <c r="EKN411" s="247"/>
      <c r="EKO411" s="247"/>
      <c r="EKP411" s="247"/>
      <c r="EKQ411" s="247"/>
      <c r="EKR411" s="247"/>
      <c r="EKS411" s="247"/>
      <c r="EKT411" s="247"/>
      <c r="EKU411" s="247"/>
      <c r="EKV411" s="247"/>
      <c r="EKW411" s="247"/>
      <c r="EKX411" s="247"/>
      <c r="EKY411" s="247"/>
      <c r="EKZ411" s="247"/>
      <c r="ELA411" s="247"/>
      <c r="ELB411" s="247"/>
      <c r="ELC411" s="247"/>
      <c r="ELD411" s="247"/>
      <c r="ELE411" s="247"/>
      <c r="ELF411" s="247"/>
      <c r="ELG411" s="247"/>
      <c r="ELH411" s="247"/>
      <c r="ELI411" s="247"/>
      <c r="ELJ411" s="247"/>
      <c r="ELK411" s="247"/>
      <c r="ELL411" s="247"/>
      <c r="ELM411" s="247"/>
      <c r="ELN411" s="247"/>
      <c r="ELO411" s="247"/>
      <c r="ELP411" s="247"/>
      <c r="ELQ411" s="247"/>
      <c r="ELR411" s="247"/>
      <c r="ELS411" s="247"/>
      <c r="ELT411" s="247"/>
      <c r="ELU411" s="247"/>
      <c r="ELV411" s="247"/>
      <c r="ELW411" s="247"/>
      <c r="ELX411" s="247"/>
      <c r="ELY411" s="247"/>
      <c r="ELZ411" s="247"/>
      <c r="EMA411" s="247"/>
      <c r="EMB411" s="247"/>
      <c r="EMC411" s="247"/>
      <c r="EMD411" s="247"/>
      <c r="EME411" s="247"/>
      <c r="EMF411" s="247"/>
      <c r="EMG411" s="247"/>
      <c r="EMH411" s="247"/>
      <c r="EMI411" s="247"/>
      <c r="EMJ411" s="247"/>
      <c r="EMK411" s="247"/>
      <c r="EML411" s="247"/>
      <c r="EMM411" s="247"/>
      <c r="EMN411" s="247"/>
      <c r="EMO411" s="247"/>
      <c r="EMP411" s="247"/>
      <c r="EMQ411" s="247"/>
      <c r="EMR411" s="247"/>
      <c r="EMS411" s="247"/>
      <c r="EMT411" s="247"/>
      <c r="EMU411" s="247"/>
      <c r="EMV411" s="247"/>
      <c r="EMW411" s="247"/>
      <c r="EMX411" s="247"/>
      <c r="EMY411" s="247"/>
      <c r="EMZ411" s="247"/>
      <c r="ENA411" s="247"/>
      <c r="ENB411" s="247"/>
      <c r="ENC411" s="247"/>
      <c r="END411" s="247"/>
      <c r="ENE411" s="247"/>
      <c r="ENF411" s="247"/>
      <c r="ENG411" s="247"/>
      <c r="ENH411" s="247"/>
      <c r="ENI411" s="247"/>
      <c r="ENJ411" s="247"/>
      <c r="ENK411" s="247"/>
      <c r="ENL411" s="247"/>
      <c r="ENM411" s="247"/>
      <c r="ENN411" s="247"/>
      <c r="ENO411" s="247"/>
      <c r="ENP411" s="247"/>
      <c r="ENQ411" s="247"/>
      <c r="ENR411" s="247"/>
      <c r="ENS411" s="247"/>
      <c r="ENT411" s="247"/>
      <c r="ENU411" s="247"/>
      <c r="ENV411" s="247"/>
      <c r="ENW411" s="247"/>
      <c r="ENX411" s="247"/>
      <c r="ENY411" s="247"/>
      <c r="ENZ411" s="247"/>
      <c r="EOA411" s="247"/>
      <c r="EOB411" s="247"/>
      <c r="EOC411" s="247"/>
      <c r="EOD411" s="247"/>
      <c r="EOE411" s="247"/>
      <c r="EOF411" s="247"/>
      <c r="EOG411" s="247"/>
      <c r="EOH411" s="247"/>
      <c r="EOI411" s="247"/>
      <c r="EOJ411" s="247"/>
      <c r="EOK411" s="247"/>
      <c r="EOL411" s="247"/>
      <c r="EOM411" s="247"/>
      <c r="EON411" s="247"/>
      <c r="EOO411" s="247"/>
      <c r="EOP411" s="247"/>
      <c r="EOQ411" s="247"/>
      <c r="EOR411" s="247"/>
      <c r="EOS411" s="247"/>
      <c r="EOT411" s="247"/>
      <c r="EOU411" s="247"/>
      <c r="EOV411" s="247"/>
      <c r="EOW411" s="247"/>
      <c r="EOX411" s="247"/>
      <c r="EOY411" s="247"/>
      <c r="EOZ411" s="247"/>
      <c r="EPA411" s="247"/>
      <c r="EPB411" s="247"/>
      <c r="EPC411" s="247"/>
      <c r="EPD411" s="247"/>
      <c r="EPE411" s="247"/>
      <c r="EPF411" s="247"/>
      <c r="EPG411" s="247"/>
      <c r="EPH411" s="247"/>
      <c r="EPI411" s="247"/>
      <c r="EPJ411" s="247"/>
      <c r="EPK411" s="247"/>
      <c r="EPL411" s="247"/>
      <c r="EPM411" s="247"/>
      <c r="EPN411" s="247"/>
      <c r="EPO411" s="247"/>
      <c r="EPP411" s="247"/>
      <c r="EPQ411" s="247"/>
      <c r="EPR411" s="247"/>
      <c r="EPS411" s="247"/>
      <c r="EPT411" s="247"/>
      <c r="EPU411" s="247"/>
      <c r="EPV411" s="247"/>
      <c r="EPW411" s="247"/>
      <c r="EPX411" s="247"/>
      <c r="EPY411" s="247"/>
      <c r="EPZ411" s="247"/>
      <c r="EQA411" s="247"/>
      <c r="EQB411" s="247"/>
      <c r="EQC411" s="247"/>
      <c r="EQD411" s="247"/>
      <c r="EQE411" s="247"/>
      <c r="EQF411" s="247"/>
      <c r="EQG411" s="247"/>
      <c r="EQH411" s="247"/>
      <c r="EQI411" s="247"/>
      <c r="EQJ411" s="247"/>
      <c r="EQK411" s="247"/>
      <c r="EQL411" s="247"/>
      <c r="EQM411" s="247"/>
      <c r="EQN411" s="247"/>
      <c r="EQO411" s="247"/>
      <c r="EQP411" s="247"/>
      <c r="EQQ411" s="247"/>
      <c r="EQR411" s="247"/>
      <c r="EQS411" s="247"/>
      <c r="EQT411" s="247"/>
      <c r="EQU411" s="247"/>
      <c r="EQV411" s="247"/>
      <c r="EQW411" s="247"/>
      <c r="EQX411" s="247"/>
      <c r="EQY411" s="247"/>
      <c r="EQZ411" s="247"/>
      <c r="ERA411" s="247"/>
      <c r="ERB411" s="247"/>
      <c r="ERC411" s="247"/>
      <c r="ERD411" s="247"/>
      <c r="ERE411" s="247"/>
      <c r="ERF411" s="247"/>
      <c r="ERG411" s="247"/>
      <c r="ERH411" s="247"/>
      <c r="ERI411" s="247"/>
      <c r="ERJ411" s="247"/>
      <c r="ERK411" s="247"/>
      <c r="ERL411" s="247"/>
      <c r="ERM411" s="247"/>
      <c r="ERN411" s="247"/>
      <c r="ERO411" s="247"/>
      <c r="ERP411" s="247"/>
      <c r="ERQ411" s="247"/>
      <c r="ERR411" s="247"/>
      <c r="ERS411" s="247"/>
      <c r="ERT411" s="247"/>
      <c r="ERU411" s="247"/>
      <c r="ERV411" s="247"/>
      <c r="ERW411" s="247"/>
      <c r="ERX411" s="247"/>
      <c r="ERY411" s="247"/>
      <c r="ERZ411" s="247"/>
      <c r="ESA411" s="247"/>
      <c r="ESB411" s="247"/>
      <c r="ESC411" s="247"/>
      <c r="ESD411" s="247"/>
      <c r="ESE411" s="247"/>
      <c r="ESF411" s="247"/>
      <c r="ESG411" s="247"/>
      <c r="ESH411" s="247"/>
      <c r="ESI411" s="247"/>
      <c r="ESJ411" s="247"/>
      <c r="ESK411" s="247"/>
      <c r="ESL411" s="247"/>
      <c r="ESM411" s="247"/>
      <c r="ESN411" s="247"/>
      <c r="ESO411" s="247"/>
      <c r="ESP411" s="247"/>
      <c r="ESQ411" s="247"/>
      <c r="ESR411" s="247"/>
      <c r="ESS411" s="247"/>
      <c r="EST411" s="247"/>
      <c r="ESU411" s="247"/>
      <c r="ESV411" s="247"/>
      <c r="ESW411" s="247"/>
      <c r="ESX411" s="247"/>
      <c r="ESY411" s="247"/>
      <c r="ESZ411" s="247"/>
      <c r="ETA411" s="247"/>
      <c r="ETB411" s="247"/>
      <c r="ETC411" s="247"/>
      <c r="ETD411" s="247"/>
      <c r="ETE411" s="247"/>
      <c r="ETF411" s="247"/>
      <c r="ETG411" s="247"/>
      <c r="ETH411" s="247"/>
      <c r="ETI411" s="247"/>
      <c r="ETJ411" s="247"/>
      <c r="ETK411" s="247"/>
      <c r="ETL411" s="247"/>
      <c r="ETM411" s="247"/>
      <c r="ETN411" s="247"/>
      <c r="ETO411" s="247"/>
      <c r="ETP411" s="247"/>
      <c r="ETQ411" s="247"/>
      <c r="ETR411" s="247"/>
      <c r="ETS411" s="247"/>
      <c r="ETT411" s="247"/>
      <c r="ETU411" s="247"/>
      <c r="ETV411" s="247"/>
      <c r="ETW411" s="247"/>
      <c r="ETX411" s="247"/>
      <c r="ETY411" s="247"/>
      <c r="ETZ411" s="247"/>
      <c r="EUA411" s="247"/>
      <c r="EUB411" s="247"/>
      <c r="EUC411" s="247"/>
      <c r="EUD411" s="247"/>
      <c r="EUE411" s="247"/>
      <c r="EUF411" s="247"/>
      <c r="EUG411" s="247"/>
      <c r="EUH411" s="247"/>
      <c r="EUI411" s="247"/>
      <c r="EUJ411" s="247"/>
      <c r="EUK411" s="247"/>
      <c r="EUL411" s="247"/>
      <c r="EUM411" s="247"/>
      <c r="EUN411" s="247"/>
      <c r="EUO411" s="247"/>
      <c r="EUP411" s="247"/>
      <c r="EUQ411" s="247"/>
      <c r="EUR411" s="247"/>
      <c r="EUS411" s="247"/>
      <c r="EUT411" s="247"/>
      <c r="EUU411" s="247"/>
      <c r="EUV411" s="247"/>
      <c r="EUW411" s="247"/>
      <c r="EUX411" s="247"/>
      <c r="EUY411" s="247"/>
      <c r="EUZ411" s="247"/>
      <c r="EVA411" s="247"/>
      <c r="EVB411" s="247"/>
      <c r="EVC411" s="247"/>
      <c r="EVD411" s="247"/>
      <c r="EVE411" s="247"/>
      <c r="EVF411" s="247"/>
      <c r="EVG411" s="247"/>
      <c r="EVH411" s="247"/>
      <c r="EVI411" s="247"/>
      <c r="EVJ411" s="247"/>
      <c r="EVK411" s="247"/>
      <c r="EVL411" s="247"/>
      <c r="EVM411" s="247"/>
      <c r="EVN411" s="247"/>
      <c r="EVO411" s="247"/>
      <c r="EVP411" s="247"/>
      <c r="EVQ411" s="247"/>
      <c r="EVR411" s="247"/>
      <c r="EVS411" s="247"/>
      <c r="EVT411" s="247"/>
      <c r="EVU411" s="247"/>
      <c r="EVV411" s="247"/>
      <c r="EVW411" s="247"/>
      <c r="EVX411" s="247"/>
      <c r="EVY411" s="247"/>
      <c r="EVZ411" s="247"/>
      <c r="EWA411" s="247"/>
      <c r="EWB411" s="247"/>
      <c r="EWC411" s="247"/>
      <c r="EWD411" s="247"/>
      <c r="EWE411" s="247"/>
      <c r="EWF411" s="247"/>
      <c r="EWG411" s="247"/>
      <c r="EWH411" s="247"/>
      <c r="EWI411" s="247"/>
      <c r="EWJ411" s="247"/>
      <c r="EWK411" s="247"/>
      <c r="EWL411" s="247"/>
      <c r="EWM411" s="247"/>
      <c r="EWN411" s="247"/>
      <c r="EWO411" s="247"/>
      <c r="EWP411" s="247"/>
      <c r="EWQ411" s="247"/>
      <c r="EWR411" s="247"/>
      <c r="EWS411" s="247"/>
      <c r="EWT411" s="247"/>
      <c r="EWU411" s="247"/>
      <c r="EWV411" s="247"/>
      <c r="EWW411" s="247"/>
      <c r="EWX411" s="247"/>
      <c r="EWY411" s="247"/>
      <c r="EWZ411" s="247"/>
      <c r="EXA411" s="247"/>
      <c r="EXB411" s="247"/>
      <c r="EXC411" s="247"/>
      <c r="EXD411" s="247"/>
      <c r="EXE411" s="247"/>
      <c r="EXF411" s="247"/>
      <c r="EXG411" s="247"/>
      <c r="EXH411" s="247"/>
      <c r="EXI411" s="247"/>
      <c r="EXJ411" s="247"/>
      <c r="EXK411" s="247"/>
      <c r="EXL411" s="247"/>
      <c r="EXM411" s="247"/>
      <c r="EXN411" s="247"/>
      <c r="EXO411" s="247"/>
      <c r="EXP411" s="247"/>
      <c r="EXQ411" s="247"/>
      <c r="EXR411" s="247"/>
      <c r="EXS411" s="247"/>
      <c r="EXT411" s="247"/>
      <c r="EXU411" s="247"/>
      <c r="EXV411" s="247"/>
      <c r="EXW411" s="247"/>
      <c r="EXX411" s="247"/>
      <c r="EXY411" s="247"/>
      <c r="EXZ411" s="247"/>
      <c r="EYA411" s="247"/>
      <c r="EYB411" s="247"/>
      <c r="EYC411" s="247"/>
      <c r="EYD411" s="247"/>
      <c r="EYE411" s="247"/>
      <c r="EYF411" s="247"/>
      <c r="EYG411" s="247"/>
      <c r="EYH411" s="247"/>
      <c r="EYI411" s="247"/>
      <c r="EYJ411" s="247"/>
      <c r="EYK411" s="247"/>
      <c r="EYL411" s="247"/>
      <c r="EYM411" s="247"/>
      <c r="EYN411" s="247"/>
      <c r="EYO411" s="247"/>
      <c r="EYP411" s="247"/>
      <c r="EYQ411" s="247"/>
      <c r="EYR411" s="247"/>
      <c r="EYS411" s="247"/>
      <c r="EYT411" s="247"/>
      <c r="EYU411" s="247"/>
      <c r="EYV411" s="247"/>
      <c r="EYW411" s="247"/>
      <c r="EYX411" s="247"/>
      <c r="EYY411" s="247"/>
      <c r="EYZ411" s="247"/>
      <c r="EZA411" s="247"/>
      <c r="EZB411" s="247"/>
      <c r="EZC411" s="247"/>
      <c r="EZD411" s="247"/>
      <c r="EZE411" s="247"/>
      <c r="EZF411" s="247"/>
      <c r="EZG411" s="247"/>
      <c r="EZH411" s="247"/>
      <c r="EZI411" s="247"/>
      <c r="EZJ411" s="247"/>
      <c r="EZK411" s="247"/>
      <c r="EZL411" s="247"/>
      <c r="EZM411" s="247"/>
      <c r="EZN411" s="247"/>
      <c r="EZO411" s="247"/>
      <c r="EZP411" s="247"/>
      <c r="EZQ411" s="247"/>
      <c r="EZR411" s="247"/>
      <c r="EZS411" s="247"/>
      <c r="EZT411" s="247"/>
      <c r="EZU411" s="247"/>
      <c r="EZV411" s="247"/>
      <c r="EZW411" s="247"/>
      <c r="EZX411" s="247"/>
      <c r="EZY411" s="247"/>
      <c r="EZZ411" s="247"/>
      <c r="FAA411" s="247"/>
      <c r="FAB411" s="247"/>
      <c r="FAC411" s="247"/>
      <c r="FAD411" s="247"/>
      <c r="FAE411" s="247"/>
      <c r="FAF411" s="247"/>
      <c r="FAG411" s="247"/>
      <c r="FAH411" s="247"/>
      <c r="FAI411" s="247"/>
      <c r="FAJ411" s="247"/>
      <c r="FAK411" s="247"/>
      <c r="FAL411" s="247"/>
      <c r="FAM411" s="247"/>
      <c r="FAN411" s="247"/>
      <c r="FAO411" s="247"/>
      <c r="FAP411" s="247"/>
      <c r="FAQ411" s="247"/>
      <c r="FAR411" s="247"/>
      <c r="FAS411" s="247"/>
      <c r="FAT411" s="247"/>
      <c r="FAU411" s="247"/>
      <c r="FAV411" s="247"/>
      <c r="FAW411" s="247"/>
      <c r="FAX411" s="247"/>
      <c r="FAY411" s="247"/>
      <c r="FAZ411" s="247"/>
      <c r="FBA411" s="247"/>
      <c r="FBB411" s="247"/>
      <c r="FBC411" s="247"/>
      <c r="FBD411" s="247"/>
      <c r="FBE411" s="247"/>
      <c r="FBF411" s="247"/>
      <c r="FBG411" s="247"/>
      <c r="FBH411" s="247"/>
      <c r="FBI411" s="247"/>
      <c r="FBJ411" s="247"/>
      <c r="FBK411" s="247"/>
      <c r="FBL411" s="247"/>
      <c r="FBM411" s="247"/>
      <c r="FBN411" s="247"/>
      <c r="FBO411" s="247"/>
      <c r="FBP411" s="247"/>
      <c r="FBQ411" s="247"/>
      <c r="FBR411" s="247"/>
      <c r="FBS411" s="247"/>
      <c r="FBT411" s="247"/>
      <c r="FBU411" s="247"/>
      <c r="FBV411" s="247"/>
      <c r="FBW411" s="247"/>
      <c r="FBX411" s="247"/>
      <c r="FBY411" s="247"/>
      <c r="FBZ411" s="247"/>
      <c r="FCA411" s="247"/>
      <c r="FCB411" s="247"/>
      <c r="FCC411" s="247"/>
      <c r="FCD411" s="247"/>
      <c r="FCE411" s="247"/>
      <c r="FCF411" s="247"/>
      <c r="FCG411" s="247"/>
      <c r="FCH411" s="247"/>
      <c r="FCI411" s="247"/>
      <c r="FCJ411" s="247"/>
      <c r="FCK411" s="247"/>
      <c r="FCL411" s="247"/>
      <c r="FCM411" s="247"/>
      <c r="FCN411" s="247"/>
      <c r="FCO411" s="247"/>
      <c r="FCP411" s="247"/>
      <c r="FCQ411" s="247"/>
      <c r="FCR411" s="247"/>
      <c r="FCS411" s="247"/>
      <c r="FCT411" s="247"/>
      <c r="FCU411" s="247"/>
      <c r="FCV411" s="247"/>
      <c r="FCW411" s="247"/>
      <c r="FCX411" s="247"/>
      <c r="FCY411" s="247"/>
      <c r="FCZ411" s="247"/>
      <c r="FDA411" s="247"/>
      <c r="FDB411" s="247"/>
      <c r="FDC411" s="247"/>
      <c r="FDD411" s="247"/>
      <c r="FDE411" s="247"/>
      <c r="FDF411" s="247"/>
      <c r="FDG411" s="247"/>
      <c r="FDH411" s="247"/>
      <c r="FDI411" s="247"/>
      <c r="FDJ411" s="247"/>
      <c r="FDK411" s="247"/>
      <c r="FDL411" s="247"/>
      <c r="FDM411" s="247"/>
      <c r="FDN411" s="247"/>
      <c r="FDO411" s="247"/>
      <c r="FDP411" s="247"/>
      <c r="FDQ411" s="247"/>
      <c r="FDR411" s="247"/>
      <c r="FDS411" s="247"/>
      <c r="FDT411" s="247"/>
      <c r="FDU411" s="247"/>
      <c r="FDV411" s="247"/>
      <c r="FDW411" s="247"/>
      <c r="FDX411" s="247"/>
      <c r="FDY411" s="247"/>
      <c r="FDZ411" s="247"/>
      <c r="FEA411" s="247"/>
      <c r="FEB411" s="247"/>
      <c r="FEC411" s="247"/>
      <c r="FED411" s="247"/>
      <c r="FEE411" s="247"/>
      <c r="FEF411" s="247"/>
      <c r="FEG411" s="247"/>
      <c r="FEH411" s="247"/>
      <c r="FEI411" s="247"/>
      <c r="FEJ411" s="247"/>
      <c r="FEK411" s="247"/>
      <c r="FEL411" s="247"/>
      <c r="FEM411" s="247"/>
      <c r="FEN411" s="247"/>
      <c r="FEO411" s="247"/>
      <c r="FEP411" s="247"/>
      <c r="FEQ411" s="247"/>
      <c r="FER411" s="247"/>
      <c r="FES411" s="247"/>
      <c r="FET411" s="247"/>
      <c r="FEU411" s="247"/>
      <c r="FEV411" s="247"/>
      <c r="FEW411" s="247"/>
      <c r="FEX411" s="247"/>
      <c r="FEY411" s="247"/>
      <c r="FEZ411" s="247"/>
      <c r="FFA411" s="247"/>
      <c r="FFB411" s="247"/>
      <c r="FFC411" s="247"/>
      <c r="FFD411" s="247"/>
      <c r="FFE411" s="247"/>
      <c r="FFF411" s="247"/>
      <c r="FFG411" s="247"/>
      <c r="FFH411" s="247"/>
      <c r="FFI411" s="247"/>
      <c r="FFJ411" s="247"/>
      <c r="FFK411" s="247"/>
      <c r="FFL411" s="247"/>
      <c r="FFM411" s="247"/>
      <c r="FFN411" s="247"/>
      <c r="FFO411" s="247"/>
      <c r="FFP411" s="247"/>
      <c r="FFQ411" s="247"/>
      <c r="FFR411" s="247"/>
      <c r="FFS411" s="247"/>
      <c r="FFT411" s="247"/>
      <c r="FFU411" s="247"/>
      <c r="FFV411" s="247"/>
      <c r="FFW411" s="247"/>
      <c r="FFX411" s="247"/>
      <c r="FFY411" s="247"/>
      <c r="FFZ411" s="247"/>
      <c r="FGA411" s="247"/>
      <c r="FGB411" s="247"/>
      <c r="FGC411" s="247"/>
      <c r="FGD411" s="247"/>
      <c r="FGE411" s="247"/>
      <c r="FGF411" s="247"/>
      <c r="FGG411" s="247"/>
      <c r="FGH411" s="247"/>
      <c r="FGI411" s="247"/>
      <c r="FGJ411" s="247"/>
      <c r="FGK411" s="247"/>
      <c r="FGL411" s="247"/>
      <c r="FGM411" s="247"/>
      <c r="FGN411" s="247"/>
      <c r="FGO411" s="247"/>
      <c r="FGP411" s="247"/>
      <c r="FGQ411" s="247"/>
      <c r="FGR411" s="247"/>
      <c r="FGS411" s="247"/>
      <c r="FGT411" s="247"/>
      <c r="FGU411" s="247"/>
      <c r="FGV411" s="247"/>
      <c r="FGW411" s="247"/>
      <c r="FGX411" s="247"/>
      <c r="FGY411" s="247"/>
      <c r="FGZ411" s="247"/>
      <c r="FHA411" s="247"/>
      <c r="FHB411" s="247"/>
      <c r="FHC411" s="247"/>
      <c r="FHD411" s="247"/>
      <c r="FHE411" s="247"/>
      <c r="FHF411" s="247"/>
      <c r="FHG411" s="247"/>
      <c r="FHH411" s="247"/>
      <c r="FHI411" s="247"/>
      <c r="FHJ411" s="247"/>
      <c r="FHK411" s="247"/>
      <c r="FHL411" s="247"/>
      <c r="FHM411" s="247"/>
      <c r="FHN411" s="247"/>
      <c r="FHO411" s="247"/>
      <c r="FHP411" s="247"/>
      <c r="FHQ411" s="247"/>
      <c r="FHR411" s="247"/>
      <c r="FHS411" s="247"/>
      <c r="FHT411" s="247"/>
      <c r="FHU411" s="247"/>
      <c r="FHV411" s="247"/>
      <c r="FHW411" s="247"/>
      <c r="FHX411" s="247"/>
      <c r="FHY411" s="247"/>
      <c r="FHZ411" s="247"/>
      <c r="FIA411" s="247"/>
      <c r="FIB411" s="247"/>
      <c r="FIC411" s="247"/>
      <c r="FID411" s="247"/>
      <c r="FIE411" s="247"/>
      <c r="FIF411" s="247"/>
      <c r="FIG411" s="247"/>
      <c r="FIH411" s="247"/>
      <c r="FII411" s="247"/>
      <c r="FIJ411" s="247"/>
      <c r="FIK411" s="247"/>
      <c r="FIL411" s="247"/>
      <c r="FIM411" s="247"/>
      <c r="FIN411" s="247"/>
      <c r="FIO411" s="247"/>
      <c r="FIP411" s="247"/>
      <c r="FIQ411" s="247"/>
      <c r="FIR411" s="247"/>
      <c r="FIS411" s="247"/>
      <c r="FIT411" s="247"/>
      <c r="FIU411" s="247"/>
      <c r="FIV411" s="247"/>
      <c r="FIW411" s="247"/>
      <c r="FIX411" s="247"/>
      <c r="FIY411" s="247"/>
      <c r="FIZ411" s="247"/>
      <c r="FJA411" s="247"/>
      <c r="FJB411" s="247"/>
      <c r="FJC411" s="247"/>
      <c r="FJD411" s="247"/>
      <c r="FJE411" s="247"/>
      <c r="FJF411" s="247"/>
      <c r="FJG411" s="247"/>
      <c r="FJH411" s="247"/>
      <c r="FJI411" s="247"/>
      <c r="FJJ411" s="247"/>
      <c r="FJK411" s="247"/>
      <c r="FJL411" s="247"/>
      <c r="FJM411" s="247"/>
      <c r="FJN411" s="247"/>
      <c r="FJO411" s="247"/>
      <c r="FJP411" s="247"/>
      <c r="FJQ411" s="247"/>
      <c r="FJR411" s="247"/>
      <c r="FJS411" s="247"/>
      <c r="FJT411" s="247"/>
      <c r="FJU411" s="247"/>
      <c r="FJV411" s="247"/>
      <c r="FJW411" s="247"/>
      <c r="FJX411" s="247"/>
      <c r="FJY411" s="247"/>
      <c r="FJZ411" s="247"/>
      <c r="FKA411" s="247"/>
      <c r="FKB411" s="247"/>
      <c r="FKC411" s="247"/>
      <c r="FKD411" s="247"/>
      <c r="FKE411" s="247"/>
      <c r="FKF411" s="247"/>
      <c r="FKG411" s="247"/>
      <c r="FKH411" s="247"/>
      <c r="FKI411" s="247"/>
      <c r="FKJ411" s="247"/>
      <c r="FKK411" s="247"/>
      <c r="FKL411" s="247"/>
      <c r="FKM411" s="247"/>
      <c r="FKN411" s="247"/>
      <c r="FKO411" s="247"/>
      <c r="FKP411" s="247"/>
      <c r="FKQ411" s="247"/>
      <c r="FKR411" s="247"/>
      <c r="FKS411" s="247"/>
      <c r="FKT411" s="247"/>
      <c r="FKU411" s="247"/>
      <c r="FKV411" s="247"/>
      <c r="FKW411" s="247"/>
      <c r="FKX411" s="247"/>
      <c r="FKY411" s="247"/>
      <c r="FKZ411" s="247"/>
      <c r="FLA411" s="247"/>
      <c r="FLB411" s="247"/>
      <c r="FLC411" s="247"/>
      <c r="FLD411" s="247"/>
      <c r="FLE411" s="247"/>
      <c r="FLF411" s="247"/>
      <c r="FLG411" s="247"/>
      <c r="FLH411" s="247"/>
      <c r="FLI411" s="247"/>
      <c r="FLJ411" s="247"/>
      <c r="FLK411" s="247"/>
      <c r="FLL411" s="247"/>
      <c r="FLM411" s="247"/>
      <c r="FLN411" s="247"/>
      <c r="FLO411" s="247"/>
      <c r="FLP411" s="247"/>
      <c r="FLQ411" s="247"/>
      <c r="FLR411" s="247"/>
      <c r="FLS411" s="247"/>
      <c r="FLT411" s="247"/>
      <c r="FLU411" s="247"/>
      <c r="FLV411" s="247"/>
      <c r="FLW411" s="247"/>
      <c r="FLX411" s="247"/>
      <c r="FLY411" s="247"/>
      <c r="FLZ411" s="247"/>
      <c r="FMA411" s="247"/>
      <c r="FMB411" s="247"/>
      <c r="FMC411" s="247"/>
      <c r="FMD411" s="247"/>
      <c r="FME411" s="247"/>
      <c r="FMF411" s="247"/>
      <c r="FMG411" s="247"/>
      <c r="FMH411" s="247"/>
      <c r="FMI411" s="247"/>
      <c r="FMJ411" s="247"/>
      <c r="FMK411" s="247"/>
      <c r="FML411" s="247"/>
      <c r="FMM411" s="247"/>
      <c r="FMN411" s="247"/>
      <c r="FMO411" s="247"/>
      <c r="FMP411" s="247"/>
      <c r="FMQ411" s="247"/>
      <c r="FMR411" s="247"/>
      <c r="FMS411" s="247"/>
      <c r="FMT411" s="247"/>
      <c r="FMU411" s="247"/>
      <c r="FMV411" s="247"/>
      <c r="FMW411" s="247"/>
      <c r="FMX411" s="247"/>
      <c r="FMY411" s="247"/>
      <c r="FMZ411" s="247"/>
      <c r="FNA411" s="247"/>
      <c r="FNB411" s="247"/>
      <c r="FNC411" s="247"/>
      <c r="FND411" s="247"/>
      <c r="FNE411" s="247"/>
      <c r="FNF411" s="247"/>
      <c r="FNG411" s="247"/>
      <c r="FNH411" s="247"/>
      <c r="FNI411" s="247"/>
      <c r="FNJ411" s="247"/>
      <c r="FNK411" s="247"/>
      <c r="FNL411" s="247"/>
      <c r="FNM411" s="247"/>
      <c r="FNN411" s="247"/>
      <c r="FNO411" s="247"/>
      <c r="FNP411" s="247"/>
      <c r="FNQ411" s="247"/>
      <c r="FNR411" s="247"/>
      <c r="FNS411" s="247"/>
      <c r="FNT411" s="247"/>
      <c r="FNU411" s="247"/>
      <c r="FNV411" s="247"/>
      <c r="FNW411" s="247"/>
      <c r="FNX411" s="247"/>
      <c r="FNY411" s="247"/>
      <c r="FNZ411" s="247"/>
      <c r="FOA411" s="247"/>
      <c r="FOB411" s="247"/>
      <c r="FOC411" s="247"/>
      <c r="FOD411" s="247"/>
      <c r="FOE411" s="247"/>
      <c r="FOF411" s="247"/>
      <c r="FOG411" s="247"/>
      <c r="FOH411" s="247"/>
      <c r="FOI411" s="247"/>
      <c r="FOJ411" s="247"/>
      <c r="FOK411" s="247"/>
      <c r="FOL411" s="247"/>
      <c r="FOM411" s="247"/>
      <c r="FON411" s="247"/>
      <c r="FOO411" s="247"/>
      <c r="FOP411" s="247"/>
      <c r="FOQ411" s="247"/>
      <c r="FOR411" s="247"/>
      <c r="FOS411" s="247"/>
      <c r="FOT411" s="247"/>
      <c r="FOU411" s="247"/>
      <c r="FOV411" s="247"/>
      <c r="FOW411" s="247"/>
      <c r="FOX411" s="247"/>
      <c r="FOY411" s="247"/>
      <c r="FOZ411" s="247"/>
      <c r="FPA411" s="247"/>
      <c r="FPB411" s="247"/>
      <c r="FPC411" s="247"/>
      <c r="FPD411" s="247"/>
      <c r="FPE411" s="247"/>
      <c r="FPF411" s="247"/>
      <c r="FPG411" s="247"/>
      <c r="FPH411" s="247"/>
      <c r="FPI411" s="247"/>
      <c r="FPJ411" s="247"/>
      <c r="FPK411" s="247"/>
      <c r="FPL411" s="247"/>
      <c r="FPM411" s="247"/>
      <c r="FPN411" s="247"/>
      <c r="FPO411" s="247"/>
      <c r="FPP411" s="247"/>
      <c r="FPQ411" s="247"/>
      <c r="FPR411" s="247"/>
      <c r="FPS411" s="247"/>
      <c r="FPT411" s="247"/>
      <c r="FPU411" s="247"/>
      <c r="FPV411" s="247"/>
      <c r="FPW411" s="247"/>
      <c r="FPX411" s="247"/>
      <c r="FPY411" s="247"/>
      <c r="FPZ411" s="247"/>
      <c r="FQA411" s="247"/>
      <c r="FQB411" s="247"/>
      <c r="FQC411" s="247"/>
      <c r="FQD411" s="247"/>
      <c r="FQE411" s="247"/>
      <c r="FQF411" s="247"/>
      <c r="FQG411" s="247"/>
      <c r="FQH411" s="247"/>
      <c r="FQI411" s="247"/>
      <c r="FQJ411" s="247"/>
      <c r="FQK411" s="247"/>
      <c r="FQL411" s="247"/>
      <c r="FQM411" s="247"/>
      <c r="FQN411" s="247"/>
      <c r="FQO411" s="247"/>
      <c r="FQP411" s="247"/>
      <c r="FQQ411" s="247"/>
      <c r="FQR411" s="247"/>
      <c r="FQS411" s="247"/>
      <c r="FQT411" s="247"/>
      <c r="FQU411" s="247"/>
      <c r="FQV411" s="247"/>
      <c r="FQW411" s="247"/>
      <c r="FQX411" s="247"/>
      <c r="FQY411" s="247"/>
      <c r="FQZ411" s="247"/>
      <c r="FRA411" s="247"/>
      <c r="FRB411" s="247"/>
      <c r="FRC411" s="247"/>
      <c r="FRD411" s="247"/>
      <c r="FRE411" s="247"/>
      <c r="FRF411" s="247"/>
      <c r="FRG411" s="247"/>
      <c r="FRH411" s="247"/>
      <c r="FRI411" s="247"/>
      <c r="FRJ411" s="247"/>
      <c r="FRK411" s="247"/>
      <c r="FRL411" s="247"/>
      <c r="FRM411" s="247"/>
      <c r="FRN411" s="247"/>
      <c r="FRO411" s="247"/>
      <c r="FRP411" s="247"/>
      <c r="FRQ411" s="247"/>
      <c r="FRR411" s="247"/>
      <c r="FRS411" s="247"/>
      <c r="FRT411" s="247"/>
      <c r="FRU411" s="247"/>
      <c r="FRV411" s="247"/>
      <c r="FRW411" s="247"/>
      <c r="FRX411" s="247"/>
      <c r="FRY411" s="247"/>
      <c r="FRZ411" s="247"/>
      <c r="FSA411" s="247"/>
      <c r="FSB411" s="247"/>
      <c r="FSC411" s="247"/>
      <c r="FSD411" s="247"/>
      <c r="FSE411" s="247"/>
      <c r="FSF411" s="247"/>
      <c r="FSG411" s="247"/>
      <c r="FSH411" s="247"/>
      <c r="FSI411" s="247"/>
      <c r="FSJ411" s="247"/>
      <c r="FSK411" s="247"/>
      <c r="FSL411" s="247"/>
      <c r="FSM411" s="247"/>
      <c r="FSN411" s="247"/>
      <c r="FSO411" s="247"/>
      <c r="FSP411" s="247"/>
      <c r="FSQ411" s="247"/>
      <c r="FSR411" s="247"/>
      <c r="FSS411" s="247"/>
      <c r="FST411" s="247"/>
      <c r="FSU411" s="247"/>
      <c r="FSV411" s="247"/>
      <c r="FSW411" s="247"/>
      <c r="FSX411" s="247"/>
      <c r="FSY411" s="247"/>
      <c r="FSZ411" s="247"/>
      <c r="FTA411" s="247"/>
      <c r="FTB411" s="247"/>
      <c r="FTC411" s="247"/>
      <c r="FTD411" s="247"/>
      <c r="FTE411" s="247"/>
      <c r="FTF411" s="247"/>
      <c r="FTG411" s="247"/>
      <c r="FTH411" s="247"/>
      <c r="FTI411" s="247"/>
      <c r="FTJ411" s="247"/>
      <c r="FTK411" s="247"/>
      <c r="FTL411" s="247"/>
      <c r="FTM411" s="247"/>
      <c r="FTN411" s="247"/>
      <c r="FTO411" s="247"/>
      <c r="FTP411" s="247"/>
      <c r="FTQ411" s="247"/>
      <c r="FTR411" s="247"/>
      <c r="FTS411" s="247"/>
      <c r="FTT411" s="247"/>
      <c r="FTU411" s="247"/>
      <c r="FTV411" s="247"/>
      <c r="FTW411" s="247"/>
      <c r="FTX411" s="247"/>
      <c r="FTY411" s="247"/>
      <c r="FTZ411" s="247"/>
      <c r="FUA411" s="247"/>
      <c r="FUB411" s="247"/>
      <c r="FUC411" s="247"/>
      <c r="FUD411" s="247"/>
      <c r="FUE411" s="247"/>
      <c r="FUF411" s="247"/>
      <c r="FUG411" s="247"/>
      <c r="FUH411" s="247"/>
      <c r="FUI411" s="247"/>
      <c r="FUJ411" s="247"/>
      <c r="FUK411" s="247"/>
      <c r="FUL411" s="247"/>
      <c r="FUM411" s="247"/>
      <c r="FUN411" s="247"/>
      <c r="FUO411" s="247"/>
      <c r="FUP411" s="247"/>
      <c r="FUQ411" s="247"/>
      <c r="FUR411" s="247"/>
      <c r="FUS411" s="247"/>
      <c r="FUT411" s="247"/>
      <c r="FUU411" s="247"/>
      <c r="FUV411" s="247"/>
      <c r="FUW411" s="247"/>
      <c r="FUX411" s="247"/>
      <c r="FUY411" s="247"/>
      <c r="FUZ411" s="247"/>
      <c r="FVA411" s="247"/>
      <c r="FVB411" s="247"/>
      <c r="FVC411" s="247"/>
      <c r="FVD411" s="247"/>
      <c r="FVE411" s="247"/>
      <c r="FVF411" s="247"/>
      <c r="FVG411" s="247"/>
      <c r="FVH411" s="247"/>
      <c r="FVI411" s="247"/>
      <c r="FVJ411" s="247"/>
      <c r="FVK411" s="247"/>
      <c r="FVL411" s="247"/>
      <c r="FVM411" s="247"/>
      <c r="FVN411" s="247"/>
      <c r="FVO411" s="247"/>
      <c r="FVP411" s="247"/>
      <c r="FVQ411" s="247"/>
      <c r="FVR411" s="247"/>
      <c r="FVS411" s="247"/>
      <c r="FVT411" s="247"/>
      <c r="FVU411" s="247"/>
      <c r="FVV411" s="247"/>
      <c r="FVW411" s="247"/>
      <c r="FVX411" s="247"/>
      <c r="FVY411" s="247"/>
      <c r="FVZ411" s="247"/>
      <c r="FWA411" s="247"/>
      <c r="FWB411" s="247"/>
      <c r="FWC411" s="247"/>
      <c r="FWD411" s="247"/>
      <c r="FWE411" s="247"/>
      <c r="FWF411" s="247"/>
      <c r="FWG411" s="247"/>
      <c r="FWH411" s="247"/>
      <c r="FWI411" s="247"/>
      <c r="FWJ411" s="247"/>
      <c r="FWK411" s="247"/>
      <c r="FWL411" s="247"/>
      <c r="FWM411" s="247"/>
      <c r="FWN411" s="247"/>
      <c r="FWO411" s="247"/>
      <c r="FWP411" s="247"/>
      <c r="FWQ411" s="247"/>
      <c r="FWR411" s="247"/>
      <c r="FWS411" s="247"/>
      <c r="FWT411" s="247"/>
      <c r="FWU411" s="247"/>
      <c r="FWV411" s="247"/>
      <c r="FWW411" s="247"/>
      <c r="FWX411" s="247"/>
      <c r="FWY411" s="247"/>
      <c r="FWZ411" s="247"/>
      <c r="FXA411" s="247"/>
      <c r="FXB411" s="247"/>
      <c r="FXC411" s="247"/>
      <c r="FXD411" s="247"/>
      <c r="FXE411" s="247"/>
      <c r="FXF411" s="247"/>
      <c r="FXG411" s="247"/>
      <c r="FXH411" s="247"/>
      <c r="FXI411" s="247"/>
      <c r="FXJ411" s="247"/>
      <c r="FXK411" s="247"/>
      <c r="FXL411" s="247"/>
      <c r="FXM411" s="247"/>
      <c r="FXN411" s="247"/>
      <c r="FXO411" s="247"/>
      <c r="FXP411" s="247"/>
      <c r="FXQ411" s="247"/>
      <c r="FXR411" s="247"/>
      <c r="FXS411" s="247"/>
      <c r="FXT411" s="247"/>
      <c r="FXU411" s="247"/>
      <c r="FXV411" s="247"/>
      <c r="FXW411" s="247"/>
      <c r="FXX411" s="247"/>
      <c r="FXY411" s="247"/>
      <c r="FXZ411" s="247"/>
      <c r="FYA411" s="247"/>
      <c r="FYB411" s="247"/>
      <c r="FYC411" s="247"/>
      <c r="FYD411" s="247"/>
      <c r="FYE411" s="247"/>
      <c r="FYF411" s="247"/>
      <c r="FYG411" s="247"/>
      <c r="FYH411" s="247"/>
      <c r="FYI411" s="247"/>
      <c r="FYJ411" s="247"/>
      <c r="FYK411" s="247"/>
      <c r="FYL411" s="247"/>
      <c r="FYM411" s="247"/>
      <c r="FYN411" s="247"/>
      <c r="FYO411" s="247"/>
      <c r="FYP411" s="247"/>
      <c r="FYQ411" s="247"/>
      <c r="FYR411" s="247"/>
      <c r="FYS411" s="247"/>
      <c r="FYT411" s="247"/>
      <c r="FYU411" s="247"/>
      <c r="FYV411" s="247"/>
      <c r="FYW411" s="247"/>
      <c r="FYX411" s="247"/>
      <c r="FYY411" s="247"/>
      <c r="FYZ411" s="247"/>
      <c r="FZA411" s="247"/>
      <c r="FZB411" s="247"/>
      <c r="FZC411" s="247"/>
      <c r="FZD411" s="247"/>
      <c r="FZE411" s="247"/>
      <c r="FZF411" s="247"/>
      <c r="FZG411" s="247"/>
      <c r="FZH411" s="247"/>
      <c r="FZI411" s="247"/>
      <c r="FZJ411" s="247"/>
      <c r="FZK411" s="247"/>
      <c r="FZL411" s="247"/>
      <c r="FZM411" s="247"/>
      <c r="FZN411" s="247"/>
      <c r="FZO411" s="247"/>
      <c r="FZP411" s="247"/>
      <c r="FZQ411" s="247"/>
      <c r="FZR411" s="247"/>
      <c r="FZS411" s="247"/>
      <c r="FZT411" s="247"/>
      <c r="FZU411" s="247"/>
      <c r="FZV411" s="247"/>
      <c r="FZW411" s="247"/>
      <c r="FZX411" s="247"/>
      <c r="FZY411" s="247"/>
      <c r="FZZ411" s="247"/>
      <c r="GAA411" s="247"/>
      <c r="GAB411" s="247"/>
      <c r="GAC411" s="247"/>
      <c r="GAD411" s="247"/>
      <c r="GAE411" s="247"/>
      <c r="GAF411" s="247"/>
      <c r="GAG411" s="247"/>
      <c r="GAH411" s="247"/>
      <c r="GAI411" s="247"/>
      <c r="GAJ411" s="247"/>
      <c r="GAK411" s="247"/>
      <c r="GAL411" s="247"/>
      <c r="GAM411" s="247"/>
      <c r="GAN411" s="247"/>
      <c r="GAO411" s="247"/>
      <c r="GAP411" s="247"/>
      <c r="GAQ411" s="247"/>
      <c r="GAR411" s="247"/>
      <c r="GAS411" s="247"/>
      <c r="GAT411" s="247"/>
      <c r="GAU411" s="247"/>
      <c r="GAV411" s="247"/>
      <c r="GAW411" s="247"/>
      <c r="GAX411" s="247"/>
      <c r="GAY411" s="247"/>
      <c r="GAZ411" s="247"/>
      <c r="GBA411" s="247"/>
      <c r="GBB411" s="247"/>
      <c r="GBC411" s="247"/>
      <c r="GBD411" s="247"/>
      <c r="GBE411" s="247"/>
      <c r="GBF411" s="247"/>
      <c r="GBG411" s="247"/>
      <c r="GBH411" s="247"/>
      <c r="GBI411" s="247"/>
      <c r="GBJ411" s="247"/>
      <c r="GBK411" s="247"/>
      <c r="GBL411" s="247"/>
      <c r="GBM411" s="247"/>
      <c r="GBN411" s="247"/>
      <c r="GBO411" s="247"/>
      <c r="GBP411" s="247"/>
      <c r="GBQ411" s="247"/>
      <c r="GBR411" s="247"/>
      <c r="GBS411" s="247"/>
      <c r="GBT411" s="247"/>
      <c r="GBU411" s="247"/>
      <c r="GBV411" s="247"/>
      <c r="GBW411" s="247"/>
      <c r="GBX411" s="247"/>
      <c r="GBY411" s="247"/>
      <c r="GBZ411" s="247"/>
      <c r="GCA411" s="247"/>
      <c r="GCB411" s="247"/>
      <c r="GCC411" s="247"/>
      <c r="GCD411" s="247"/>
      <c r="GCE411" s="247"/>
      <c r="GCF411" s="247"/>
      <c r="GCG411" s="247"/>
      <c r="GCH411" s="247"/>
      <c r="GCI411" s="247"/>
      <c r="GCJ411" s="247"/>
      <c r="GCK411" s="247"/>
      <c r="GCL411" s="247"/>
      <c r="GCM411" s="247"/>
      <c r="GCN411" s="247"/>
      <c r="GCO411" s="247"/>
      <c r="GCP411" s="247"/>
      <c r="GCQ411" s="247"/>
      <c r="GCR411" s="247"/>
      <c r="GCS411" s="247"/>
      <c r="GCT411" s="247"/>
      <c r="GCU411" s="247"/>
      <c r="GCV411" s="247"/>
      <c r="GCW411" s="247"/>
      <c r="GCX411" s="247"/>
      <c r="GCY411" s="247"/>
      <c r="GCZ411" s="247"/>
      <c r="GDA411" s="247"/>
      <c r="GDB411" s="247"/>
      <c r="GDC411" s="247"/>
      <c r="GDD411" s="247"/>
      <c r="GDE411" s="247"/>
      <c r="GDF411" s="247"/>
      <c r="GDG411" s="247"/>
      <c r="GDH411" s="247"/>
      <c r="GDI411" s="247"/>
      <c r="GDJ411" s="247"/>
      <c r="GDK411" s="247"/>
      <c r="GDL411" s="247"/>
      <c r="GDM411" s="247"/>
      <c r="GDN411" s="247"/>
      <c r="GDO411" s="247"/>
      <c r="GDP411" s="247"/>
      <c r="GDQ411" s="247"/>
      <c r="GDR411" s="247"/>
      <c r="GDS411" s="247"/>
      <c r="GDT411" s="247"/>
      <c r="GDU411" s="247"/>
      <c r="GDV411" s="247"/>
      <c r="GDW411" s="247"/>
      <c r="GDX411" s="247"/>
      <c r="GDY411" s="247"/>
      <c r="GDZ411" s="247"/>
      <c r="GEA411" s="247"/>
      <c r="GEB411" s="247"/>
      <c r="GEC411" s="247"/>
      <c r="GED411" s="247"/>
      <c r="GEE411" s="247"/>
      <c r="GEF411" s="247"/>
      <c r="GEG411" s="247"/>
      <c r="GEH411" s="247"/>
      <c r="GEI411" s="247"/>
      <c r="GEJ411" s="247"/>
      <c r="GEK411" s="247"/>
      <c r="GEL411" s="247"/>
      <c r="GEM411" s="247"/>
      <c r="GEN411" s="247"/>
      <c r="GEO411" s="247"/>
      <c r="GEP411" s="247"/>
      <c r="GEQ411" s="247"/>
      <c r="GER411" s="247"/>
      <c r="GES411" s="247"/>
      <c r="GET411" s="247"/>
      <c r="GEU411" s="247"/>
      <c r="GEV411" s="247"/>
      <c r="GEW411" s="247"/>
      <c r="GEX411" s="247"/>
      <c r="GEY411" s="247"/>
      <c r="GEZ411" s="247"/>
      <c r="GFA411" s="247"/>
      <c r="GFB411" s="247"/>
      <c r="GFC411" s="247"/>
      <c r="GFD411" s="247"/>
      <c r="GFE411" s="247"/>
      <c r="GFF411" s="247"/>
      <c r="GFG411" s="247"/>
      <c r="GFH411" s="247"/>
      <c r="GFI411" s="247"/>
      <c r="GFJ411" s="247"/>
      <c r="GFK411" s="247"/>
      <c r="GFL411" s="247"/>
      <c r="GFM411" s="247"/>
      <c r="GFN411" s="247"/>
      <c r="GFO411" s="247"/>
      <c r="GFP411" s="247"/>
      <c r="GFQ411" s="247"/>
      <c r="GFR411" s="247"/>
      <c r="GFS411" s="247"/>
      <c r="GFT411" s="247"/>
      <c r="GFU411" s="247"/>
      <c r="GFV411" s="247"/>
      <c r="GFW411" s="247"/>
      <c r="GFX411" s="247"/>
      <c r="GFY411" s="247"/>
      <c r="GFZ411" s="247"/>
      <c r="GGA411" s="247"/>
      <c r="GGB411" s="247"/>
      <c r="GGC411" s="247"/>
      <c r="GGD411" s="247"/>
      <c r="GGE411" s="247"/>
      <c r="GGF411" s="247"/>
      <c r="GGG411" s="247"/>
      <c r="GGH411" s="247"/>
      <c r="GGI411" s="247"/>
      <c r="GGJ411" s="247"/>
      <c r="GGK411" s="247"/>
      <c r="GGL411" s="247"/>
      <c r="GGM411" s="247"/>
      <c r="GGN411" s="247"/>
      <c r="GGO411" s="247"/>
      <c r="GGP411" s="247"/>
      <c r="GGQ411" s="247"/>
      <c r="GGR411" s="247"/>
      <c r="GGS411" s="247"/>
      <c r="GGT411" s="247"/>
      <c r="GGU411" s="247"/>
      <c r="GGV411" s="247"/>
      <c r="GGW411" s="247"/>
      <c r="GGX411" s="247"/>
      <c r="GGY411" s="247"/>
      <c r="GGZ411" s="247"/>
      <c r="GHA411" s="247"/>
      <c r="GHB411" s="247"/>
      <c r="GHC411" s="247"/>
      <c r="GHD411" s="247"/>
      <c r="GHE411" s="247"/>
      <c r="GHF411" s="247"/>
      <c r="GHG411" s="247"/>
      <c r="GHH411" s="247"/>
      <c r="GHI411" s="247"/>
      <c r="GHJ411" s="247"/>
      <c r="GHK411" s="247"/>
      <c r="GHL411" s="247"/>
      <c r="GHM411" s="247"/>
      <c r="GHN411" s="247"/>
      <c r="GHO411" s="247"/>
      <c r="GHP411" s="247"/>
      <c r="GHQ411" s="247"/>
      <c r="GHR411" s="247"/>
      <c r="GHS411" s="247"/>
      <c r="GHT411" s="247"/>
      <c r="GHU411" s="247"/>
      <c r="GHV411" s="247"/>
      <c r="GHW411" s="247"/>
      <c r="GHX411" s="247"/>
      <c r="GHY411" s="247"/>
      <c r="GHZ411" s="247"/>
      <c r="GIA411" s="247"/>
      <c r="GIB411" s="247"/>
      <c r="GIC411" s="247"/>
      <c r="GID411" s="247"/>
      <c r="GIE411" s="247"/>
      <c r="GIF411" s="247"/>
      <c r="GIG411" s="247"/>
      <c r="GIH411" s="247"/>
      <c r="GII411" s="247"/>
      <c r="GIJ411" s="247"/>
      <c r="GIK411" s="247"/>
      <c r="GIL411" s="247"/>
      <c r="GIM411" s="247"/>
      <c r="GIN411" s="247"/>
      <c r="GIO411" s="247"/>
      <c r="GIP411" s="247"/>
      <c r="GIQ411" s="247"/>
      <c r="GIR411" s="247"/>
      <c r="GIS411" s="247"/>
      <c r="GIT411" s="247"/>
      <c r="GIU411" s="247"/>
      <c r="GIV411" s="247"/>
      <c r="GIW411" s="247"/>
      <c r="GIX411" s="247"/>
      <c r="GIY411" s="247"/>
      <c r="GIZ411" s="247"/>
      <c r="GJA411" s="247"/>
      <c r="GJB411" s="247"/>
      <c r="GJC411" s="247"/>
      <c r="GJD411" s="247"/>
      <c r="GJE411" s="247"/>
      <c r="GJF411" s="247"/>
      <c r="GJG411" s="247"/>
      <c r="GJH411" s="247"/>
      <c r="GJI411" s="247"/>
      <c r="GJJ411" s="247"/>
      <c r="GJK411" s="247"/>
      <c r="GJL411" s="247"/>
      <c r="GJM411" s="247"/>
      <c r="GJN411" s="247"/>
      <c r="GJO411" s="247"/>
      <c r="GJP411" s="247"/>
      <c r="GJQ411" s="247"/>
      <c r="GJR411" s="247"/>
      <c r="GJS411" s="247"/>
      <c r="GJT411" s="247"/>
      <c r="GJU411" s="247"/>
      <c r="GJV411" s="247"/>
      <c r="GJW411" s="247"/>
      <c r="GJX411" s="247"/>
      <c r="GJY411" s="247"/>
      <c r="GJZ411" s="247"/>
      <c r="GKA411" s="247"/>
      <c r="GKB411" s="247"/>
      <c r="GKC411" s="247"/>
      <c r="GKD411" s="247"/>
      <c r="GKE411" s="247"/>
      <c r="GKF411" s="247"/>
      <c r="GKG411" s="247"/>
      <c r="GKH411" s="247"/>
      <c r="GKI411" s="247"/>
      <c r="GKJ411" s="247"/>
      <c r="GKK411" s="247"/>
      <c r="GKL411" s="247"/>
      <c r="GKM411" s="247"/>
      <c r="GKN411" s="247"/>
      <c r="GKO411" s="247"/>
      <c r="GKP411" s="247"/>
      <c r="GKQ411" s="247"/>
      <c r="GKR411" s="247"/>
      <c r="GKS411" s="247"/>
      <c r="GKT411" s="247"/>
      <c r="GKU411" s="247"/>
      <c r="GKV411" s="247"/>
      <c r="GKW411" s="247"/>
      <c r="GKX411" s="247"/>
      <c r="GKY411" s="247"/>
      <c r="GKZ411" s="247"/>
      <c r="GLA411" s="247"/>
      <c r="GLB411" s="247"/>
      <c r="GLC411" s="247"/>
      <c r="GLD411" s="247"/>
      <c r="GLE411" s="247"/>
      <c r="GLF411" s="247"/>
      <c r="GLG411" s="247"/>
      <c r="GLH411" s="247"/>
      <c r="GLI411" s="247"/>
      <c r="GLJ411" s="247"/>
      <c r="GLK411" s="247"/>
      <c r="GLL411" s="247"/>
      <c r="GLM411" s="247"/>
      <c r="GLN411" s="247"/>
      <c r="GLO411" s="247"/>
      <c r="GLP411" s="247"/>
      <c r="GLQ411" s="247"/>
      <c r="GLR411" s="247"/>
      <c r="GLS411" s="247"/>
      <c r="GLT411" s="247"/>
      <c r="GLU411" s="247"/>
      <c r="GLV411" s="247"/>
      <c r="GLW411" s="247"/>
      <c r="GLX411" s="247"/>
      <c r="GLY411" s="247"/>
      <c r="GLZ411" s="247"/>
      <c r="GMA411" s="247"/>
      <c r="GMB411" s="247"/>
      <c r="GMC411" s="247"/>
      <c r="GMD411" s="247"/>
      <c r="GME411" s="247"/>
      <c r="GMF411" s="247"/>
      <c r="GMG411" s="247"/>
      <c r="GMH411" s="247"/>
      <c r="GMI411" s="247"/>
      <c r="GMJ411" s="247"/>
      <c r="GMK411" s="247"/>
      <c r="GML411" s="247"/>
      <c r="GMM411" s="247"/>
      <c r="GMN411" s="247"/>
      <c r="GMO411" s="247"/>
      <c r="GMP411" s="247"/>
      <c r="GMQ411" s="247"/>
      <c r="GMR411" s="247"/>
      <c r="GMS411" s="247"/>
      <c r="GMT411" s="247"/>
      <c r="GMU411" s="247"/>
      <c r="GMV411" s="247"/>
      <c r="GMW411" s="247"/>
      <c r="GMX411" s="247"/>
      <c r="GMY411" s="247"/>
      <c r="GMZ411" s="247"/>
      <c r="GNA411" s="247"/>
      <c r="GNB411" s="247"/>
      <c r="GNC411" s="247"/>
      <c r="GND411" s="247"/>
      <c r="GNE411" s="247"/>
      <c r="GNF411" s="247"/>
      <c r="GNG411" s="247"/>
      <c r="GNH411" s="247"/>
      <c r="GNI411" s="247"/>
      <c r="GNJ411" s="247"/>
      <c r="GNK411" s="247"/>
      <c r="GNL411" s="247"/>
      <c r="GNM411" s="247"/>
      <c r="GNN411" s="247"/>
      <c r="GNO411" s="247"/>
      <c r="GNP411" s="247"/>
      <c r="GNQ411" s="247"/>
      <c r="GNR411" s="247"/>
      <c r="GNS411" s="247"/>
      <c r="GNT411" s="247"/>
      <c r="GNU411" s="247"/>
      <c r="GNV411" s="247"/>
      <c r="GNW411" s="247"/>
      <c r="GNX411" s="247"/>
      <c r="GNY411" s="247"/>
      <c r="GNZ411" s="247"/>
      <c r="GOA411" s="247"/>
      <c r="GOB411" s="247"/>
      <c r="GOC411" s="247"/>
      <c r="GOD411" s="247"/>
      <c r="GOE411" s="247"/>
      <c r="GOF411" s="247"/>
      <c r="GOG411" s="247"/>
      <c r="GOH411" s="247"/>
      <c r="GOI411" s="247"/>
      <c r="GOJ411" s="247"/>
      <c r="GOK411" s="247"/>
      <c r="GOL411" s="247"/>
      <c r="GOM411" s="247"/>
      <c r="GON411" s="247"/>
      <c r="GOO411" s="247"/>
      <c r="GOP411" s="247"/>
      <c r="GOQ411" s="247"/>
      <c r="GOR411" s="247"/>
      <c r="GOS411" s="247"/>
      <c r="GOT411" s="247"/>
      <c r="GOU411" s="247"/>
      <c r="GOV411" s="247"/>
      <c r="GOW411" s="247"/>
      <c r="GOX411" s="247"/>
      <c r="GOY411" s="247"/>
      <c r="GOZ411" s="247"/>
      <c r="GPA411" s="247"/>
      <c r="GPB411" s="247"/>
      <c r="GPC411" s="247"/>
      <c r="GPD411" s="247"/>
      <c r="GPE411" s="247"/>
      <c r="GPF411" s="247"/>
      <c r="GPG411" s="247"/>
      <c r="GPH411" s="247"/>
      <c r="GPI411" s="247"/>
      <c r="GPJ411" s="247"/>
      <c r="GPK411" s="247"/>
      <c r="GPL411" s="247"/>
      <c r="GPM411" s="247"/>
      <c r="GPN411" s="247"/>
      <c r="GPO411" s="247"/>
      <c r="GPP411" s="247"/>
      <c r="GPQ411" s="247"/>
      <c r="GPR411" s="247"/>
      <c r="GPS411" s="247"/>
      <c r="GPT411" s="247"/>
      <c r="GPU411" s="247"/>
      <c r="GPV411" s="247"/>
      <c r="GPW411" s="247"/>
      <c r="GPX411" s="247"/>
      <c r="GPY411" s="247"/>
      <c r="GPZ411" s="247"/>
      <c r="GQA411" s="247"/>
      <c r="GQB411" s="247"/>
      <c r="GQC411" s="247"/>
      <c r="GQD411" s="247"/>
      <c r="GQE411" s="247"/>
      <c r="GQF411" s="247"/>
      <c r="GQG411" s="247"/>
      <c r="GQH411" s="247"/>
      <c r="GQI411" s="247"/>
      <c r="GQJ411" s="247"/>
      <c r="GQK411" s="247"/>
      <c r="GQL411" s="247"/>
      <c r="GQM411" s="247"/>
      <c r="GQN411" s="247"/>
      <c r="GQO411" s="247"/>
      <c r="GQP411" s="247"/>
      <c r="GQQ411" s="247"/>
      <c r="GQR411" s="247"/>
      <c r="GQS411" s="247"/>
      <c r="GQT411" s="247"/>
      <c r="GQU411" s="247"/>
      <c r="GQV411" s="247"/>
      <c r="GQW411" s="247"/>
      <c r="GQX411" s="247"/>
      <c r="GQY411" s="247"/>
      <c r="GQZ411" s="247"/>
      <c r="GRA411" s="247"/>
      <c r="GRB411" s="247"/>
      <c r="GRC411" s="247"/>
      <c r="GRD411" s="247"/>
      <c r="GRE411" s="247"/>
      <c r="GRF411" s="247"/>
      <c r="GRG411" s="247"/>
      <c r="GRH411" s="247"/>
      <c r="GRI411" s="247"/>
      <c r="GRJ411" s="247"/>
      <c r="GRK411" s="247"/>
      <c r="GRL411" s="247"/>
      <c r="GRM411" s="247"/>
      <c r="GRN411" s="247"/>
      <c r="GRO411" s="247"/>
      <c r="GRP411" s="247"/>
      <c r="GRQ411" s="247"/>
      <c r="GRR411" s="247"/>
      <c r="GRS411" s="247"/>
      <c r="GRT411" s="247"/>
      <c r="GRU411" s="247"/>
      <c r="GRV411" s="247"/>
      <c r="GRW411" s="247"/>
      <c r="GRX411" s="247"/>
      <c r="GRY411" s="247"/>
      <c r="GRZ411" s="247"/>
      <c r="GSA411" s="247"/>
      <c r="GSB411" s="247"/>
      <c r="GSC411" s="247"/>
      <c r="GSD411" s="247"/>
      <c r="GSE411" s="247"/>
      <c r="GSF411" s="247"/>
      <c r="GSG411" s="247"/>
      <c r="GSH411" s="247"/>
      <c r="GSI411" s="247"/>
      <c r="GSJ411" s="247"/>
      <c r="GSK411" s="247"/>
      <c r="GSL411" s="247"/>
      <c r="GSM411" s="247"/>
      <c r="GSN411" s="247"/>
      <c r="GSO411" s="247"/>
      <c r="GSP411" s="247"/>
      <c r="GSQ411" s="247"/>
      <c r="GSR411" s="247"/>
      <c r="GSS411" s="247"/>
      <c r="GST411" s="247"/>
      <c r="GSU411" s="247"/>
      <c r="GSV411" s="247"/>
      <c r="GSW411" s="247"/>
      <c r="GSX411" s="247"/>
      <c r="GSY411" s="247"/>
      <c r="GSZ411" s="247"/>
      <c r="GTA411" s="247"/>
      <c r="GTB411" s="247"/>
      <c r="GTC411" s="247"/>
      <c r="GTD411" s="247"/>
      <c r="GTE411" s="247"/>
      <c r="GTF411" s="247"/>
      <c r="GTG411" s="247"/>
      <c r="GTH411" s="247"/>
      <c r="GTI411" s="247"/>
      <c r="GTJ411" s="247"/>
      <c r="GTK411" s="247"/>
      <c r="GTL411" s="247"/>
      <c r="GTM411" s="247"/>
      <c r="GTN411" s="247"/>
      <c r="GTO411" s="247"/>
      <c r="GTP411" s="247"/>
      <c r="GTQ411" s="247"/>
      <c r="GTR411" s="247"/>
      <c r="GTS411" s="247"/>
      <c r="GTT411" s="247"/>
      <c r="GTU411" s="247"/>
      <c r="GTV411" s="247"/>
      <c r="GTW411" s="247"/>
      <c r="GTX411" s="247"/>
      <c r="GTY411" s="247"/>
      <c r="GTZ411" s="247"/>
      <c r="GUA411" s="247"/>
      <c r="GUB411" s="247"/>
      <c r="GUC411" s="247"/>
      <c r="GUD411" s="247"/>
      <c r="GUE411" s="247"/>
      <c r="GUF411" s="247"/>
      <c r="GUG411" s="247"/>
      <c r="GUH411" s="247"/>
      <c r="GUI411" s="247"/>
      <c r="GUJ411" s="247"/>
      <c r="GUK411" s="247"/>
      <c r="GUL411" s="247"/>
      <c r="GUM411" s="247"/>
      <c r="GUN411" s="247"/>
      <c r="GUO411" s="247"/>
      <c r="GUP411" s="247"/>
      <c r="GUQ411" s="247"/>
      <c r="GUR411" s="247"/>
      <c r="GUS411" s="247"/>
      <c r="GUT411" s="247"/>
      <c r="GUU411" s="247"/>
      <c r="GUV411" s="247"/>
      <c r="GUW411" s="247"/>
      <c r="GUX411" s="247"/>
      <c r="GUY411" s="247"/>
      <c r="GUZ411" s="247"/>
      <c r="GVA411" s="247"/>
      <c r="GVB411" s="247"/>
      <c r="GVC411" s="247"/>
      <c r="GVD411" s="247"/>
      <c r="GVE411" s="247"/>
      <c r="GVF411" s="247"/>
      <c r="GVG411" s="247"/>
      <c r="GVH411" s="247"/>
      <c r="GVI411" s="247"/>
      <c r="GVJ411" s="247"/>
      <c r="GVK411" s="247"/>
      <c r="GVL411" s="247"/>
      <c r="GVM411" s="247"/>
      <c r="GVN411" s="247"/>
      <c r="GVO411" s="247"/>
      <c r="GVP411" s="247"/>
      <c r="GVQ411" s="247"/>
      <c r="GVR411" s="247"/>
      <c r="GVS411" s="247"/>
      <c r="GVT411" s="247"/>
      <c r="GVU411" s="247"/>
      <c r="GVV411" s="247"/>
      <c r="GVW411" s="247"/>
      <c r="GVX411" s="247"/>
      <c r="GVY411" s="247"/>
      <c r="GVZ411" s="247"/>
      <c r="GWA411" s="247"/>
      <c r="GWB411" s="247"/>
      <c r="GWC411" s="247"/>
      <c r="GWD411" s="247"/>
      <c r="GWE411" s="247"/>
      <c r="GWF411" s="247"/>
      <c r="GWG411" s="247"/>
      <c r="GWH411" s="247"/>
      <c r="GWI411" s="247"/>
      <c r="GWJ411" s="247"/>
      <c r="GWK411" s="247"/>
      <c r="GWL411" s="247"/>
      <c r="GWM411" s="247"/>
      <c r="GWN411" s="247"/>
      <c r="GWO411" s="247"/>
      <c r="GWP411" s="247"/>
      <c r="GWQ411" s="247"/>
      <c r="GWR411" s="247"/>
      <c r="GWS411" s="247"/>
      <c r="GWT411" s="247"/>
      <c r="GWU411" s="247"/>
      <c r="GWV411" s="247"/>
      <c r="GWW411" s="247"/>
      <c r="GWX411" s="247"/>
      <c r="GWY411" s="247"/>
      <c r="GWZ411" s="247"/>
      <c r="GXA411" s="247"/>
      <c r="GXB411" s="247"/>
      <c r="GXC411" s="247"/>
      <c r="GXD411" s="247"/>
      <c r="GXE411" s="247"/>
      <c r="GXF411" s="247"/>
      <c r="GXG411" s="247"/>
      <c r="GXH411" s="247"/>
      <c r="GXI411" s="247"/>
      <c r="GXJ411" s="247"/>
      <c r="GXK411" s="247"/>
      <c r="GXL411" s="247"/>
      <c r="GXM411" s="247"/>
      <c r="GXN411" s="247"/>
      <c r="GXO411" s="247"/>
      <c r="GXP411" s="247"/>
      <c r="GXQ411" s="247"/>
      <c r="GXR411" s="247"/>
      <c r="GXS411" s="247"/>
      <c r="GXT411" s="247"/>
      <c r="GXU411" s="247"/>
      <c r="GXV411" s="247"/>
      <c r="GXW411" s="247"/>
      <c r="GXX411" s="247"/>
      <c r="GXY411" s="247"/>
      <c r="GXZ411" s="247"/>
      <c r="GYA411" s="247"/>
      <c r="GYB411" s="247"/>
      <c r="GYC411" s="247"/>
      <c r="GYD411" s="247"/>
      <c r="GYE411" s="247"/>
      <c r="GYF411" s="247"/>
      <c r="GYG411" s="247"/>
      <c r="GYH411" s="247"/>
      <c r="GYI411" s="247"/>
      <c r="GYJ411" s="247"/>
      <c r="GYK411" s="247"/>
      <c r="GYL411" s="247"/>
      <c r="GYM411" s="247"/>
      <c r="GYN411" s="247"/>
      <c r="GYO411" s="247"/>
      <c r="GYP411" s="247"/>
      <c r="GYQ411" s="247"/>
      <c r="GYR411" s="247"/>
      <c r="GYS411" s="247"/>
      <c r="GYT411" s="247"/>
      <c r="GYU411" s="247"/>
      <c r="GYV411" s="247"/>
      <c r="GYW411" s="247"/>
      <c r="GYX411" s="247"/>
      <c r="GYY411" s="247"/>
      <c r="GYZ411" s="247"/>
      <c r="GZA411" s="247"/>
      <c r="GZB411" s="247"/>
      <c r="GZC411" s="247"/>
      <c r="GZD411" s="247"/>
      <c r="GZE411" s="247"/>
      <c r="GZF411" s="247"/>
      <c r="GZG411" s="247"/>
      <c r="GZH411" s="247"/>
      <c r="GZI411" s="247"/>
      <c r="GZJ411" s="247"/>
      <c r="GZK411" s="247"/>
      <c r="GZL411" s="247"/>
      <c r="GZM411" s="247"/>
      <c r="GZN411" s="247"/>
      <c r="GZO411" s="247"/>
      <c r="GZP411" s="247"/>
      <c r="GZQ411" s="247"/>
      <c r="GZR411" s="247"/>
      <c r="GZS411" s="247"/>
      <c r="GZT411" s="247"/>
      <c r="GZU411" s="247"/>
      <c r="GZV411" s="247"/>
      <c r="GZW411" s="247"/>
      <c r="GZX411" s="247"/>
      <c r="GZY411" s="247"/>
      <c r="GZZ411" s="247"/>
      <c r="HAA411" s="247"/>
      <c r="HAB411" s="247"/>
      <c r="HAC411" s="247"/>
      <c r="HAD411" s="247"/>
      <c r="HAE411" s="247"/>
      <c r="HAF411" s="247"/>
      <c r="HAG411" s="247"/>
      <c r="HAH411" s="247"/>
      <c r="HAI411" s="247"/>
      <c r="HAJ411" s="247"/>
      <c r="HAK411" s="247"/>
      <c r="HAL411" s="247"/>
      <c r="HAM411" s="247"/>
      <c r="HAN411" s="247"/>
      <c r="HAO411" s="247"/>
      <c r="HAP411" s="247"/>
      <c r="HAQ411" s="247"/>
      <c r="HAR411" s="247"/>
      <c r="HAS411" s="247"/>
      <c r="HAT411" s="247"/>
      <c r="HAU411" s="247"/>
      <c r="HAV411" s="247"/>
      <c r="HAW411" s="247"/>
      <c r="HAX411" s="247"/>
      <c r="HAY411" s="247"/>
      <c r="HAZ411" s="247"/>
      <c r="HBA411" s="247"/>
      <c r="HBB411" s="247"/>
      <c r="HBC411" s="247"/>
      <c r="HBD411" s="247"/>
      <c r="HBE411" s="247"/>
      <c r="HBF411" s="247"/>
      <c r="HBG411" s="247"/>
      <c r="HBH411" s="247"/>
      <c r="HBI411" s="247"/>
      <c r="HBJ411" s="247"/>
      <c r="HBK411" s="247"/>
      <c r="HBL411" s="247"/>
      <c r="HBM411" s="247"/>
      <c r="HBN411" s="247"/>
      <c r="HBO411" s="247"/>
      <c r="HBP411" s="247"/>
      <c r="HBQ411" s="247"/>
      <c r="HBR411" s="247"/>
      <c r="HBS411" s="247"/>
      <c r="HBT411" s="247"/>
      <c r="HBU411" s="247"/>
      <c r="HBV411" s="247"/>
      <c r="HBW411" s="247"/>
      <c r="HBX411" s="247"/>
      <c r="HBY411" s="247"/>
      <c r="HBZ411" s="247"/>
      <c r="HCA411" s="247"/>
      <c r="HCB411" s="247"/>
      <c r="HCC411" s="247"/>
      <c r="HCD411" s="247"/>
      <c r="HCE411" s="247"/>
      <c r="HCF411" s="247"/>
      <c r="HCG411" s="247"/>
      <c r="HCH411" s="247"/>
      <c r="HCI411" s="247"/>
      <c r="HCJ411" s="247"/>
      <c r="HCK411" s="247"/>
      <c r="HCL411" s="247"/>
      <c r="HCM411" s="247"/>
      <c r="HCN411" s="247"/>
      <c r="HCO411" s="247"/>
      <c r="HCP411" s="247"/>
      <c r="HCQ411" s="247"/>
      <c r="HCR411" s="247"/>
      <c r="HCS411" s="247"/>
      <c r="HCT411" s="247"/>
      <c r="HCU411" s="247"/>
      <c r="HCV411" s="247"/>
      <c r="HCW411" s="247"/>
      <c r="HCX411" s="247"/>
      <c r="HCY411" s="247"/>
      <c r="HCZ411" s="247"/>
      <c r="HDA411" s="247"/>
      <c r="HDB411" s="247"/>
      <c r="HDC411" s="247"/>
      <c r="HDD411" s="247"/>
      <c r="HDE411" s="247"/>
      <c r="HDF411" s="247"/>
      <c r="HDG411" s="247"/>
      <c r="HDH411" s="247"/>
      <c r="HDI411" s="247"/>
      <c r="HDJ411" s="247"/>
      <c r="HDK411" s="247"/>
      <c r="HDL411" s="247"/>
      <c r="HDM411" s="247"/>
      <c r="HDN411" s="247"/>
      <c r="HDO411" s="247"/>
      <c r="HDP411" s="247"/>
      <c r="HDQ411" s="247"/>
      <c r="HDR411" s="247"/>
      <c r="HDS411" s="247"/>
      <c r="HDT411" s="247"/>
      <c r="HDU411" s="247"/>
      <c r="HDV411" s="247"/>
      <c r="HDW411" s="247"/>
      <c r="HDX411" s="247"/>
      <c r="HDY411" s="247"/>
      <c r="HDZ411" s="247"/>
      <c r="HEA411" s="247"/>
      <c r="HEB411" s="247"/>
      <c r="HEC411" s="247"/>
      <c r="HED411" s="247"/>
      <c r="HEE411" s="247"/>
      <c r="HEF411" s="247"/>
      <c r="HEG411" s="247"/>
      <c r="HEH411" s="247"/>
      <c r="HEI411" s="247"/>
      <c r="HEJ411" s="247"/>
      <c r="HEK411" s="247"/>
      <c r="HEL411" s="247"/>
      <c r="HEM411" s="247"/>
      <c r="HEN411" s="247"/>
      <c r="HEO411" s="247"/>
      <c r="HEP411" s="247"/>
      <c r="HEQ411" s="247"/>
      <c r="HER411" s="247"/>
      <c r="HES411" s="247"/>
      <c r="HET411" s="247"/>
      <c r="HEU411" s="247"/>
      <c r="HEV411" s="247"/>
      <c r="HEW411" s="247"/>
      <c r="HEX411" s="247"/>
      <c r="HEY411" s="247"/>
      <c r="HEZ411" s="247"/>
      <c r="HFA411" s="247"/>
      <c r="HFB411" s="247"/>
      <c r="HFC411" s="247"/>
      <c r="HFD411" s="247"/>
      <c r="HFE411" s="247"/>
      <c r="HFF411" s="247"/>
      <c r="HFG411" s="247"/>
      <c r="HFH411" s="247"/>
      <c r="HFI411" s="247"/>
      <c r="HFJ411" s="247"/>
      <c r="HFK411" s="247"/>
      <c r="HFL411" s="247"/>
      <c r="HFM411" s="247"/>
      <c r="HFN411" s="247"/>
      <c r="HFO411" s="247"/>
      <c r="HFP411" s="247"/>
      <c r="HFQ411" s="247"/>
      <c r="HFR411" s="247"/>
      <c r="HFS411" s="247"/>
      <c r="HFT411" s="247"/>
      <c r="HFU411" s="247"/>
      <c r="HFV411" s="247"/>
      <c r="HFW411" s="247"/>
      <c r="HFX411" s="247"/>
      <c r="HFY411" s="247"/>
      <c r="HFZ411" s="247"/>
      <c r="HGA411" s="247"/>
      <c r="HGB411" s="247"/>
      <c r="HGC411" s="247"/>
      <c r="HGD411" s="247"/>
      <c r="HGE411" s="247"/>
      <c r="HGF411" s="247"/>
      <c r="HGG411" s="247"/>
      <c r="HGH411" s="247"/>
      <c r="HGI411" s="247"/>
      <c r="HGJ411" s="247"/>
      <c r="HGK411" s="247"/>
      <c r="HGL411" s="247"/>
      <c r="HGM411" s="247"/>
      <c r="HGN411" s="247"/>
      <c r="HGO411" s="247"/>
      <c r="HGP411" s="247"/>
      <c r="HGQ411" s="247"/>
      <c r="HGR411" s="247"/>
      <c r="HGS411" s="247"/>
      <c r="HGT411" s="247"/>
      <c r="HGU411" s="247"/>
      <c r="HGV411" s="247"/>
      <c r="HGW411" s="247"/>
      <c r="HGX411" s="247"/>
      <c r="HGY411" s="247"/>
      <c r="HGZ411" s="247"/>
      <c r="HHA411" s="247"/>
      <c r="HHB411" s="247"/>
      <c r="HHC411" s="247"/>
      <c r="HHD411" s="247"/>
      <c r="HHE411" s="247"/>
      <c r="HHF411" s="247"/>
      <c r="HHG411" s="247"/>
      <c r="HHH411" s="247"/>
      <c r="HHI411" s="247"/>
      <c r="HHJ411" s="247"/>
      <c r="HHK411" s="247"/>
      <c r="HHL411" s="247"/>
      <c r="HHM411" s="247"/>
      <c r="HHN411" s="247"/>
      <c r="HHO411" s="247"/>
      <c r="HHP411" s="247"/>
      <c r="HHQ411" s="247"/>
      <c r="HHR411" s="247"/>
      <c r="HHS411" s="247"/>
      <c r="HHT411" s="247"/>
      <c r="HHU411" s="247"/>
      <c r="HHV411" s="247"/>
      <c r="HHW411" s="247"/>
      <c r="HHX411" s="247"/>
      <c r="HHY411" s="247"/>
      <c r="HHZ411" s="247"/>
      <c r="HIA411" s="247"/>
      <c r="HIB411" s="247"/>
      <c r="HIC411" s="247"/>
      <c r="HID411" s="247"/>
      <c r="HIE411" s="247"/>
      <c r="HIF411" s="247"/>
      <c r="HIG411" s="247"/>
      <c r="HIH411" s="247"/>
      <c r="HII411" s="247"/>
      <c r="HIJ411" s="247"/>
      <c r="HIK411" s="247"/>
      <c r="HIL411" s="247"/>
      <c r="HIM411" s="247"/>
      <c r="HIN411" s="247"/>
      <c r="HIO411" s="247"/>
      <c r="HIP411" s="247"/>
      <c r="HIQ411" s="247"/>
      <c r="HIR411" s="247"/>
      <c r="HIS411" s="247"/>
      <c r="HIT411" s="247"/>
      <c r="HIU411" s="247"/>
      <c r="HIV411" s="247"/>
      <c r="HIW411" s="247"/>
      <c r="HIX411" s="247"/>
      <c r="HIY411" s="247"/>
      <c r="HIZ411" s="247"/>
      <c r="HJA411" s="247"/>
      <c r="HJB411" s="247"/>
      <c r="HJC411" s="247"/>
      <c r="HJD411" s="247"/>
      <c r="HJE411" s="247"/>
      <c r="HJF411" s="247"/>
      <c r="HJG411" s="247"/>
      <c r="HJH411" s="247"/>
      <c r="HJI411" s="247"/>
      <c r="HJJ411" s="247"/>
      <c r="HJK411" s="247"/>
      <c r="HJL411" s="247"/>
      <c r="HJM411" s="247"/>
      <c r="HJN411" s="247"/>
      <c r="HJO411" s="247"/>
      <c r="HJP411" s="247"/>
      <c r="HJQ411" s="247"/>
      <c r="HJR411" s="247"/>
      <c r="HJS411" s="247"/>
      <c r="HJT411" s="247"/>
      <c r="HJU411" s="247"/>
      <c r="HJV411" s="247"/>
      <c r="HJW411" s="247"/>
      <c r="HJX411" s="247"/>
      <c r="HJY411" s="247"/>
      <c r="HJZ411" s="247"/>
      <c r="HKA411" s="247"/>
      <c r="HKB411" s="247"/>
      <c r="HKC411" s="247"/>
      <c r="HKD411" s="247"/>
      <c r="HKE411" s="247"/>
      <c r="HKF411" s="247"/>
      <c r="HKG411" s="247"/>
      <c r="HKH411" s="247"/>
      <c r="HKI411" s="247"/>
      <c r="HKJ411" s="247"/>
      <c r="HKK411" s="247"/>
      <c r="HKL411" s="247"/>
      <c r="HKM411" s="247"/>
      <c r="HKN411" s="247"/>
      <c r="HKO411" s="247"/>
      <c r="HKP411" s="247"/>
      <c r="HKQ411" s="247"/>
      <c r="HKR411" s="247"/>
      <c r="HKS411" s="247"/>
      <c r="HKT411" s="247"/>
      <c r="HKU411" s="247"/>
      <c r="HKV411" s="247"/>
      <c r="HKW411" s="247"/>
      <c r="HKX411" s="247"/>
      <c r="HKY411" s="247"/>
      <c r="HKZ411" s="247"/>
      <c r="HLA411" s="247"/>
      <c r="HLB411" s="247"/>
      <c r="HLC411" s="247"/>
      <c r="HLD411" s="247"/>
      <c r="HLE411" s="247"/>
      <c r="HLF411" s="247"/>
      <c r="HLG411" s="247"/>
      <c r="HLH411" s="247"/>
      <c r="HLI411" s="247"/>
      <c r="HLJ411" s="247"/>
      <c r="HLK411" s="247"/>
      <c r="HLL411" s="247"/>
      <c r="HLM411" s="247"/>
      <c r="HLN411" s="247"/>
      <c r="HLO411" s="247"/>
      <c r="HLP411" s="247"/>
      <c r="HLQ411" s="247"/>
      <c r="HLR411" s="247"/>
      <c r="HLS411" s="247"/>
      <c r="HLT411" s="247"/>
      <c r="HLU411" s="247"/>
      <c r="HLV411" s="247"/>
      <c r="HLW411" s="247"/>
      <c r="HLX411" s="247"/>
      <c r="HLY411" s="247"/>
      <c r="HLZ411" s="247"/>
      <c r="HMA411" s="247"/>
      <c r="HMB411" s="247"/>
      <c r="HMC411" s="247"/>
      <c r="HMD411" s="247"/>
      <c r="HME411" s="247"/>
      <c r="HMF411" s="247"/>
      <c r="HMG411" s="247"/>
      <c r="HMH411" s="247"/>
      <c r="HMI411" s="247"/>
      <c r="HMJ411" s="247"/>
      <c r="HMK411" s="247"/>
      <c r="HML411" s="247"/>
      <c r="HMM411" s="247"/>
      <c r="HMN411" s="247"/>
      <c r="HMO411" s="247"/>
      <c r="HMP411" s="247"/>
      <c r="HMQ411" s="247"/>
      <c r="HMR411" s="247"/>
      <c r="HMS411" s="247"/>
      <c r="HMT411" s="247"/>
      <c r="HMU411" s="247"/>
      <c r="HMV411" s="247"/>
      <c r="HMW411" s="247"/>
      <c r="HMX411" s="247"/>
      <c r="HMY411" s="247"/>
      <c r="HMZ411" s="247"/>
      <c r="HNA411" s="247"/>
      <c r="HNB411" s="247"/>
      <c r="HNC411" s="247"/>
      <c r="HND411" s="247"/>
      <c r="HNE411" s="247"/>
      <c r="HNF411" s="247"/>
      <c r="HNG411" s="247"/>
      <c r="HNH411" s="247"/>
      <c r="HNI411" s="247"/>
      <c r="HNJ411" s="247"/>
      <c r="HNK411" s="247"/>
      <c r="HNL411" s="247"/>
      <c r="HNM411" s="247"/>
      <c r="HNN411" s="247"/>
      <c r="HNO411" s="247"/>
      <c r="HNP411" s="247"/>
      <c r="HNQ411" s="247"/>
      <c r="HNR411" s="247"/>
      <c r="HNS411" s="247"/>
      <c r="HNT411" s="247"/>
      <c r="HNU411" s="247"/>
      <c r="HNV411" s="247"/>
      <c r="HNW411" s="247"/>
      <c r="HNX411" s="247"/>
      <c r="HNY411" s="247"/>
      <c r="HNZ411" s="247"/>
      <c r="HOA411" s="247"/>
      <c r="HOB411" s="247"/>
      <c r="HOC411" s="247"/>
      <c r="HOD411" s="247"/>
      <c r="HOE411" s="247"/>
      <c r="HOF411" s="247"/>
      <c r="HOG411" s="247"/>
      <c r="HOH411" s="247"/>
      <c r="HOI411" s="247"/>
      <c r="HOJ411" s="247"/>
      <c r="HOK411" s="247"/>
      <c r="HOL411" s="247"/>
      <c r="HOM411" s="247"/>
      <c r="HON411" s="247"/>
      <c r="HOO411" s="247"/>
      <c r="HOP411" s="247"/>
      <c r="HOQ411" s="247"/>
      <c r="HOR411" s="247"/>
      <c r="HOS411" s="247"/>
      <c r="HOT411" s="247"/>
      <c r="HOU411" s="247"/>
      <c r="HOV411" s="247"/>
      <c r="HOW411" s="247"/>
      <c r="HOX411" s="247"/>
      <c r="HOY411" s="247"/>
      <c r="HOZ411" s="247"/>
      <c r="HPA411" s="247"/>
      <c r="HPB411" s="247"/>
      <c r="HPC411" s="247"/>
      <c r="HPD411" s="247"/>
      <c r="HPE411" s="247"/>
      <c r="HPF411" s="247"/>
      <c r="HPG411" s="247"/>
      <c r="HPH411" s="247"/>
      <c r="HPI411" s="247"/>
      <c r="HPJ411" s="247"/>
      <c r="HPK411" s="247"/>
      <c r="HPL411" s="247"/>
      <c r="HPM411" s="247"/>
      <c r="HPN411" s="247"/>
      <c r="HPO411" s="247"/>
      <c r="HPP411" s="247"/>
      <c r="HPQ411" s="247"/>
      <c r="HPR411" s="247"/>
      <c r="HPS411" s="247"/>
      <c r="HPT411" s="247"/>
      <c r="HPU411" s="247"/>
      <c r="HPV411" s="247"/>
      <c r="HPW411" s="247"/>
      <c r="HPX411" s="247"/>
      <c r="HPY411" s="247"/>
      <c r="HPZ411" s="247"/>
      <c r="HQA411" s="247"/>
      <c r="HQB411" s="247"/>
      <c r="HQC411" s="247"/>
      <c r="HQD411" s="247"/>
      <c r="HQE411" s="247"/>
      <c r="HQF411" s="247"/>
      <c r="HQG411" s="247"/>
      <c r="HQH411" s="247"/>
      <c r="HQI411" s="247"/>
      <c r="HQJ411" s="247"/>
      <c r="HQK411" s="247"/>
      <c r="HQL411" s="247"/>
      <c r="HQM411" s="247"/>
      <c r="HQN411" s="247"/>
      <c r="HQO411" s="247"/>
      <c r="HQP411" s="247"/>
      <c r="HQQ411" s="247"/>
      <c r="HQR411" s="247"/>
      <c r="HQS411" s="247"/>
      <c r="HQT411" s="247"/>
      <c r="HQU411" s="247"/>
      <c r="HQV411" s="247"/>
      <c r="HQW411" s="247"/>
      <c r="HQX411" s="247"/>
      <c r="HQY411" s="247"/>
      <c r="HQZ411" s="247"/>
      <c r="HRA411" s="247"/>
      <c r="HRB411" s="247"/>
      <c r="HRC411" s="247"/>
      <c r="HRD411" s="247"/>
      <c r="HRE411" s="247"/>
      <c r="HRF411" s="247"/>
      <c r="HRG411" s="247"/>
      <c r="HRH411" s="247"/>
      <c r="HRI411" s="247"/>
      <c r="HRJ411" s="247"/>
      <c r="HRK411" s="247"/>
      <c r="HRL411" s="247"/>
      <c r="HRM411" s="247"/>
      <c r="HRN411" s="247"/>
      <c r="HRO411" s="247"/>
      <c r="HRP411" s="247"/>
      <c r="HRQ411" s="247"/>
      <c r="HRR411" s="247"/>
      <c r="HRS411" s="247"/>
      <c r="HRT411" s="247"/>
      <c r="HRU411" s="247"/>
      <c r="HRV411" s="247"/>
      <c r="HRW411" s="247"/>
      <c r="HRX411" s="247"/>
      <c r="HRY411" s="247"/>
      <c r="HRZ411" s="247"/>
      <c r="HSA411" s="247"/>
      <c r="HSB411" s="247"/>
      <c r="HSC411" s="247"/>
      <c r="HSD411" s="247"/>
      <c r="HSE411" s="247"/>
      <c r="HSF411" s="247"/>
      <c r="HSG411" s="247"/>
      <c r="HSH411" s="247"/>
      <c r="HSI411" s="247"/>
      <c r="HSJ411" s="247"/>
      <c r="HSK411" s="247"/>
      <c r="HSL411" s="247"/>
      <c r="HSM411" s="247"/>
      <c r="HSN411" s="247"/>
      <c r="HSO411" s="247"/>
      <c r="HSP411" s="247"/>
      <c r="HSQ411" s="247"/>
      <c r="HSR411" s="247"/>
      <c r="HSS411" s="247"/>
      <c r="HST411" s="247"/>
      <c r="HSU411" s="247"/>
      <c r="HSV411" s="247"/>
      <c r="HSW411" s="247"/>
      <c r="HSX411" s="247"/>
      <c r="HSY411" s="247"/>
      <c r="HSZ411" s="247"/>
      <c r="HTA411" s="247"/>
      <c r="HTB411" s="247"/>
      <c r="HTC411" s="247"/>
      <c r="HTD411" s="247"/>
      <c r="HTE411" s="247"/>
      <c r="HTF411" s="247"/>
      <c r="HTG411" s="247"/>
      <c r="HTH411" s="247"/>
      <c r="HTI411" s="247"/>
      <c r="HTJ411" s="247"/>
      <c r="HTK411" s="247"/>
      <c r="HTL411" s="247"/>
      <c r="HTM411" s="247"/>
      <c r="HTN411" s="247"/>
      <c r="HTO411" s="247"/>
      <c r="HTP411" s="247"/>
      <c r="HTQ411" s="247"/>
      <c r="HTR411" s="247"/>
      <c r="HTS411" s="247"/>
      <c r="HTT411" s="247"/>
      <c r="HTU411" s="247"/>
      <c r="HTV411" s="247"/>
      <c r="HTW411" s="247"/>
      <c r="HTX411" s="247"/>
      <c r="HTY411" s="247"/>
      <c r="HTZ411" s="247"/>
      <c r="HUA411" s="247"/>
      <c r="HUB411" s="247"/>
      <c r="HUC411" s="247"/>
      <c r="HUD411" s="247"/>
      <c r="HUE411" s="247"/>
      <c r="HUF411" s="247"/>
      <c r="HUG411" s="247"/>
      <c r="HUH411" s="247"/>
      <c r="HUI411" s="247"/>
      <c r="HUJ411" s="247"/>
      <c r="HUK411" s="247"/>
      <c r="HUL411" s="247"/>
      <c r="HUM411" s="247"/>
      <c r="HUN411" s="247"/>
      <c r="HUO411" s="247"/>
      <c r="HUP411" s="247"/>
      <c r="HUQ411" s="247"/>
      <c r="HUR411" s="247"/>
      <c r="HUS411" s="247"/>
      <c r="HUT411" s="247"/>
      <c r="HUU411" s="247"/>
      <c r="HUV411" s="247"/>
      <c r="HUW411" s="247"/>
      <c r="HUX411" s="247"/>
      <c r="HUY411" s="247"/>
      <c r="HUZ411" s="247"/>
      <c r="HVA411" s="247"/>
      <c r="HVB411" s="247"/>
      <c r="HVC411" s="247"/>
      <c r="HVD411" s="247"/>
      <c r="HVE411" s="247"/>
      <c r="HVF411" s="247"/>
      <c r="HVG411" s="247"/>
      <c r="HVH411" s="247"/>
      <c r="HVI411" s="247"/>
      <c r="HVJ411" s="247"/>
      <c r="HVK411" s="247"/>
      <c r="HVL411" s="247"/>
      <c r="HVM411" s="247"/>
      <c r="HVN411" s="247"/>
      <c r="HVO411" s="247"/>
      <c r="HVP411" s="247"/>
      <c r="HVQ411" s="247"/>
      <c r="HVR411" s="247"/>
      <c r="HVS411" s="247"/>
      <c r="HVT411" s="247"/>
      <c r="HVU411" s="247"/>
      <c r="HVV411" s="247"/>
      <c r="HVW411" s="247"/>
      <c r="HVX411" s="247"/>
      <c r="HVY411" s="247"/>
      <c r="HVZ411" s="247"/>
      <c r="HWA411" s="247"/>
      <c r="HWB411" s="247"/>
      <c r="HWC411" s="247"/>
      <c r="HWD411" s="247"/>
      <c r="HWE411" s="247"/>
      <c r="HWF411" s="247"/>
      <c r="HWG411" s="247"/>
      <c r="HWH411" s="247"/>
      <c r="HWI411" s="247"/>
      <c r="HWJ411" s="247"/>
      <c r="HWK411" s="247"/>
      <c r="HWL411" s="247"/>
      <c r="HWM411" s="247"/>
      <c r="HWN411" s="247"/>
      <c r="HWO411" s="247"/>
      <c r="HWP411" s="247"/>
      <c r="HWQ411" s="247"/>
      <c r="HWR411" s="247"/>
      <c r="HWS411" s="247"/>
      <c r="HWT411" s="247"/>
      <c r="HWU411" s="247"/>
      <c r="HWV411" s="247"/>
      <c r="HWW411" s="247"/>
      <c r="HWX411" s="247"/>
      <c r="HWY411" s="247"/>
      <c r="HWZ411" s="247"/>
      <c r="HXA411" s="247"/>
      <c r="HXB411" s="247"/>
      <c r="HXC411" s="247"/>
      <c r="HXD411" s="247"/>
      <c r="HXE411" s="247"/>
      <c r="HXF411" s="247"/>
      <c r="HXG411" s="247"/>
      <c r="HXH411" s="247"/>
      <c r="HXI411" s="247"/>
      <c r="HXJ411" s="247"/>
      <c r="HXK411" s="247"/>
      <c r="HXL411" s="247"/>
      <c r="HXM411" s="247"/>
      <c r="HXN411" s="247"/>
      <c r="HXO411" s="247"/>
      <c r="HXP411" s="247"/>
      <c r="HXQ411" s="247"/>
      <c r="HXR411" s="247"/>
      <c r="HXS411" s="247"/>
      <c r="HXT411" s="247"/>
      <c r="HXU411" s="247"/>
      <c r="HXV411" s="247"/>
      <c r="HXW411" s="247"/>
      <c r="HXX411" s="247"/>
      <c r="HXY411" s="247"/>
      <c r="HXZ411" s="247"/>
      <c r="HYA411" s="247"/>
      <c r="HYB411" s="247"/>
      <c r="HYC411" s="247"/>
      <c r="HYD411" s="247"/>
      <c r="HYE411" s="247"/>
      <c r="HYF411" s="247"/>
      <c r="HYG411" s="247"/>
      <c r="HYH411" s="247"/>
      <c r="HYI411" s="247"/>
      <c r="HYJ411" s="247"/>
      <c r="HYK411" s="247"/>
      <c r="HYL411" s="247"/>
      <c r="HYM411" s="247"/>
      <c r="HYN411" s="247"/>
      <c r="HYO411" s="247"/>
      <c r="HYP411" s="247"/>
      <c r="HYQ411" s="247"/>
      <c r="HYR411" s="247"/>
      <c r="HYS411" s="247"/>
      <c r="HYT411" s="247"/>
      <c r="HYU411" s="247"/>
      <c r="HYV411" s="247"/>
      <c r="HYW411" s="247"/>
      <c r="HYX411" s="247"/>
      <c r="HYY411" s="247"/>
      <c r="HYZ411" s="247"/>
      <c r="HZA411" s="247"/>
      <c r="HZB411" s="247"/>
      <c r="HZC411" s="247"/>
      <c r="HZD411" s="247"/>
      <c r="HZE411" s="247"/>
      <c r="HZF411" s="247"/>
      <c r="HZG411" s="247"/>
      <c r="HZH411" s="247"/>
      <c r="HZI411" s="247"/>
      <c r="HZJ411" s="247"/>
      <c r="HZK411" s="247"/>
      <c r="HZL411" s="247"/>
      <c r="HZM411" s="247"/>
      <c r="HZN411" s="247"/>
      <c r="HZO411" s="247"/>
      <c r="HZP411" s="247"/>
      <c r="HZQ411" s="247"/>
      <c r="HZR411" s="247"/>
      <c r="HZS411" s="247"/>
      <c r="HZT411" s="247"/>
      <c r="HZU411" s="247"/>
      <c r="HZV411" s="247"/>
      <c r="HZW411" s="247"/>
      <c r="HZX411" s="247"/>
      <c r="HZY411" s="247"/>
      <c r="HZZ411" s="247"/>
      <c r="IAA411" s="247"/>
      <c r="IAB411" s="247"/>
      <c r="IAC411" s="247"/>
      <c r="IAD411" s="247"/>
      <c r="IAE411" s="247"/>
      <c r="IAF411" s="247"/>
      <c r="IAG411" s="247"/>
      <c r="IAH411" s="247"/>
      <c r="IAI411" s="247"/>
      <c r="IAJ411" s="247"/>
      <c r="IAK411" s="247"/>
      <c r="IAL411" s="247"/>
      <c r="IAM411" s="247"/>
      <c r="IAN411" s="247"/>
      <c r="IAO411" s="247"/>
      <c r="IAP411" s="247"/>
      <c r="IAQ411" s="247"/>
      <c r="IAR411" s="247"/>
      <c r="IAS411" s="247"/>
      <c r="IAT411" s="247"/>
      <c r="IAU411" s="247"/>
      <c r="IAV411" s="247"/>
      <c r="IAW411" s="247"/>
      <c r="IAX411" s="247"/>
      <c r="IAY411" s="247"/>
      <c r="IAZ411" s="247"/>
      <c r="IBA411" s="247"/>
      <c r="IBB411" s="247"/>
      <c r="IBC411" s="247"/>
      <c r="IBD411" s="247"/>
      <c r="IBE411" s="247"/>
      <c r="IBF411" s="247"/>
      <c r="IBG411" s="247"/>
      <c r="IBH411" s="247"/>
      <c r="IBI411" s="247"/>
      <c r="IBJ411" s="247"/>
      <c r="IBK411" s="247"/>
      <c r="IBL411" s="247"/>
      <c r="IBM411" s="247"/>
      <c r="IBN411" s="247"/>
      <c r="IBO411" s="247"/>
      <c r="IBP411" s="247"/>
      <c r="IBQ411" s="247"/>
      <c r="IBR411" s="247"/>
      <c r="IBS411" s="247"/>
      <c r="IBT411" s="247"/>
      <c r="IBU411" s="247"/>
      <c r="IBV411" s="247"/>
      <c r="IBW411" s="247"/>
      <c r="IBX411" s="247"/>
      <c r="IBY411" s="247"/>
      <c r="IBZ411" s="247"/>
      <c r="ICA411" s="247"/>
      <c r="ICB411" s="247"/>
      <c r="ICC411" s="247"/>
      <c r="ICD411" s="247"/>
      <c r="ICE411" s="247"/>
      <c r="ICF411" s="247"/>
      <c r="ICG411" s="247"/>
      <c r="ICH411" s="247"/>
      <c r="ICI411" s="247"/>
      <c r="ICJ411" s="247"/>
      <c r="ICK411" s="247"/>
      <c r="ICL411" s="247"/>
      <c r="ICM411" s="247"/>
      <c r="ICN411" s="247"/>
      <c r="ICO411" s="247"/>
      <c r="ICP411" s="247"/>
      <c r="ICQ411" s="247"/>
      <c r="ICR411" s="247"/>
      <c r="ICS411" s="247"/>
      <c r="ICT411" s="247"/>
      <c r="ICU411" s="247"/>
      <c r="ICV411" s="247"/>
      <c r="ICW411" s="247"/>
      <c r="ICX411" s="247"/>
      <c r="ICY411" s="247"/>
      <c r="ICZ411" s="247"/>
      <c r="IDA411" s="247"/>
      <c r="IDB411" s="247"/>
      <c r="IDC411" s="247"/>
      <c r="IDD411" s="247"/>
      <c r="IDE411" s="247"/>
      <c r="IDF411" s="247"/>
      <c r="IDG411" s="247"/>
      <c r="IDH411" s="247"/>
      <c r="IDI411" s="247"/>
      <c r="IDJ411" s="247"/>
      <c r="IDK411" s="247"/>
      <c r="IDL411" s="247"/>
      <c r="IDM411" s="247"/>
      <c r="IDN411" s="247"/>
      <c r="IDO411" s="247"/>
      <c r="IDP411" s="247"/>
      <c r="IDQ411" s="247"/>
      <c r="IDR411" s="247"/>
      <c r="IDS411" s="247"/>
      <c r="IDT411" s="247"/>
      <c r="IDU411" s="247"/>
      <c r="IDV411" s="247"/>
      <c r="IDW411" s="247"/>
      <c r="IDX411" s="247"/>
      <c r="IDY411" s="247"/>
      <c r="IDZ411" s="247"/>
      <c r="IEA411" s="247"/>
      <c r="IEB411" s="247"/>
      <c r="IEC411" s="247"/>
      <c r="IED411" s="247"/>
      <c r="IEE411" s="247"/>
      <c r="IEF411" s="247"/>
      <c r="IEG411" s="247"/>
      <c r="IEH411" s="247"/>
      <c r="IEI411" s="247"/>
      <c r="IEJ411" s="247"/>
      <c r="IEK411" s="247"/>
      <c r="IEL411" s="247"/>
      <c r="IEM411" s="247"/>
      <c r="IEN411" s="247"/>
      <c r="IEO411" s="247"/>
      <c r="IEP411" s="247"/>
      <c r="IEQ411" s="247"/>
      <c r="IER411" s="247"/>
      <c r="IES411" s="247"/>
      <c r="IET411" s="247"/>
      <c r="IEU411" s="247"/>
      <c r="IEV411" s="247"/>
      <c r="IEW411" s="247"/>
      <c r="IEX411" s="247"/>
      <c r="IEY411" s="247"/>
      <c r="IEZ411" s="247"/>
      <c r="IFA411" s="247"/>
      <c r="IFB411" s="247"/>
      <c r="IFC411" s="247"/>
      <c r="IFD411" s="247"/>
      <c r="IFE411" s="247"/>
      <c r="IFF411" s="247"/>
      <c r="IFG411" s="247"/>
      <c r="IFH411" s="247"/>
      <c r="IFI411" s="247"/>
      <c r="IFJ411" s="247"/>
      <c r="IFK411" s="247"/>
      <c r="IFL411" s="247"/>
      <c r="IFM411" s="247"/>
      <c r="IFN411" s="247"/>
      <c r="IFO411" s="247"/>
      <c r="IFP411" s="247"/>
      <c r="IFQ411" s="247"/>
      <c r="IFR411" s="247"/>
      <c r="IFS411" s="247"/>
      <c r="IFT411" s="247"/>
      <c r="IFU411" s="247"/>
      <c r="IFV411" s="247"/>
      <c r="IFW411" s="247"/>
      <c r="IFX411" s="247"/>
      <c r="IFY411" s="247"/>
      <c r="IFZ411" s="247"/>
      <c r="IGA411" s="247"/>
      <c r="IGB411" s="247"/>
      <c r="IGC411" s="247"/>
      <c r="IGD411" s="247"/>
      <c r="IGE411" s="247"/>
      <c r="IGF411" s="247"/>
      <c r="IGG411" s="247"/>
      <c r="IGH411" s="247"/>
      <c r="IGI411" s="247"/>
      <c r="IGJ411" s="247"/>
      <c r="IGK411" s="247"/>
      <c r="IGL411" s="247"/>
      <c r="IGM411" s="247"/>
      <c r="IGN411" s="247"/>
      <c r="IGO411" s="247"/>
      <c r="IGP411" s="247"/>
      <c r="IGQ411" s="247"/>
      <c r="IGR411" s="247"/>
      <c r="IGS411" s="247"/>
      <c r="IGT411" s="247"/>
      <c r="IGU411" s="247"/>
      <c r="IGV411" s="247"/>
      <c r="IGW411" s="247"/>
      <c r="IGX411" s="247"/>
      <c r="IGY411" s="247"/>
      <c r="IGZ411" s="247"/>
      <c r="IHA411" s="247"/>
      <c r="IHB411" s="247"/>
      <c r="IHC411" s="247"/>
      <c r="IHD411" s="247"/>
      <c r="IHE411" s="247"/>
      <c r="IHF411" s="247"/>
      <c r="IHG411" s="247"/>
      <c r="IHH411" s="247"/>
      <c r="IHI411" s="247"/>
      <c r="IHJ411" s="247"/>
      <c r="IHK411" s="247"/>
      <c r="IHL411" s="247"/>
      <c r="IHM411" s="247"/>
      <c r="IHN411" s="247"/>
      <c r="IHO411" s="247"/>
      <c r="IHP411" s="247"/>
      <c r="IHQ411" s="247"/>
      <c r="IHR411" s="247"/>
      <c r="IHS411" s="247"/>
      <c r="IHT411" s="247"/>
      <c r="IHU411" s="247"/>
      <c r="IHV411" s="247"/>
      <c r="IHW411" s="247"/>
      <c r="IHX411" s="247"/>
      <c r="IHY411" s="247"/>
      <c r="IHZ411" s="247"/>
      <c r="IIA411" s="247"/>
      <c r="IIB411" s="247"/>
      <c r="IIC411" s="247"/>
      <c r="IID411" s="247"/>
      <c r="IIE411" s="247"/>
      <c r="IIF411" s="247"/>
      <c r="IIG411" s="247"/>
      <c r="IIH411" s="247"/>
      <c r="III411" s="247"/>
      <c r="IIJ411" s="247"/>
      <c r="IIK411" s="247"/>
      <c r="IIL411" s="247"/>
      <c r="IIM411" s="247"/>
      <c r="IIN411" s="247"/>
      <c r="IIO411" s="247"/>
      <c r="IIP411" s="247"/>
      <c r="IIQ411" s="247"/>
      <c r="IIR411" s="247"/>
      <c r="IIS411" s="247"/>
      <c r="IIT411" s="247"/>
      <c r="IIU411" s="247"/>
      <c r="IIV411" s="247"/>
      <c r="IIW411" s="247"/>
      <c r="IIX411" s="247"/>
      <c r="IIY411" s="247"/>
      <c r="IIZ411" s="247"/>
      <c r="IJA411" s="247"/>
      <c r="IJB411" s="247"/>
      <c r="IJC411" s="247"/>
      <c r="IJD411" s="247"/>
      <c r="IJE411" s="247"/>
      <c r="IJF411" s="247"/>
      <c r="IJG411" s="247"/>
      <c r="IJH411" s="247"/>
      <c r="IJI411" s="247"/>
      <c r="IJJ411" s="247"/>
      <c r="IJK411" s="247"/>
      <c r="IJL411" s="247"/>
      <c r="IJM411" s="247"/>
      <c r="IJN411" s="247"/>
      <c r="IJO411" s="247"/>
      <c r="IJP411" s="247"/>
      <c r="IJQ411" s="247"/>
      <c r="IJR411" s="247"/>
      <c r="IJS411" s="247"/>
      <c r="IJT411" s="247"/>
      <c r="IJU411" s="247"/>
      <c r="IJV411" s="247"/>
      <c r="IJW411" s="247"/>
      <c r="IJX411" s="247"/>
      <c r="IJY411" s="247"/>
      <c r="IJZ411" s="247"/>
      <c r="IKA411" s="247"/>
      <c r="IKB411" s="247"/>
      <c r="IKC411" s="247"/>
      <c r="IKD411" s="247"/>
      <c r="IKE411" s="247"/>
      <c r="IKF411" s="247"/>
      <c r="IKG411" s="247"/>
      <c r="IKH411" s="247"/>
      <c r="IKI411" s="247"/>
      <c r="IKJ411" s="247"/>
      <c r="IKK411" s="247"/>
      <c r="IKL411" s="247"/>
      <c r="IKM411" s="247"/>
      <c r="IKN411" s="247"/>
      <c r="IKO411" s="247"/>
      <c r="IKP411" s="247"/>
      <c r="IKQ411" s="247"/>
      <c r="IKR411" s="247"/>
      <c r="IKS411" s="247"/>
      <c r="IKT411" s="247"/>
      <c r="IKU411" s="247"/>
      <c r="IKV411" s="247"/>
      <c r="IKW411" s="247"/>
      <c r="IKX411" s="247"/>
      <c r="IKY411" s="247"/>
      <c r="IKZ411" s="247"/>
      <c r="ILA411" s="247"/>
      <c r="ILB411" s="247"/>
      <c r="ILC411" s="247"/>
      <c r="ILD411" s="247"/>
      <c r="ILE411" s="247"/>
      <c r="ILF411" s="247"/>
      <c r="ILG411" s="247"/>
      <c r="ILH411" s="247"/>
      <c r="ILI411" s="247"/>
      <c r="ILJ411" s="247"/>
      <c r="ILK411" s="247"/>
      <c r="ILL411" s="247"/>
      <c r="ILM411" s="247"/>
      <c r="ILN411" s="247"/>
      <c r="ILO411" s="247"/>
      <c r="ILP411" s="247"/>
      <c r="ILQ411" s="247"/>
      <c r="ILR411" s="247"/>
      <c r="ILS411" s="247"/>
      <c r="ILT411" s="247"/>
      <c r="ILU411" s="247"/>
      <c r="ILV411" s="247"/>
      <c r="ILW411" s="247"/>
      <c r="ILX411" s="247"/>
      <c r="ILY411" s="247"/>
      <c r="ILZ411" s="247"/>
      <c r="IMA411" s="247"/>
      <c r="IMB411" s="247"/>
      <c r="IMC411" s="247"/>
      <c r="IMD411" s="247"/>
      <c r="IME411" s="247"/>
      <c r="IMF411" s="247"/>
      <c r="IMG411" s="247"/>
      <c r="IMH411" s="247"/>
      <c r="IMI411" s="247"/>
      <c r="IMJ411" s="247"/>
      <c r="IMK411" s="247"/>
      <c r="IML411" s="247"/>
      <c r="IMM411" s="247"/>
      <c r="IMN411" s="247"/>
      <c r="IMO411" s="247"/>
      <c r="IMP411" s="247"/>
      <c r="IMQ411" s="247"/>
      <c r="IMR411" s="247"/>
      <c r="IMS411" s="247"/>
      <c r="IMT411" s="247"/>
      <c r="IMU411" s="247"/>
      <c r="IMV411" s="247"/>
      <c r="IMW411" s="247"/>
      <c r="IMX411" s="247"/>
      <c r="IMY411" s="247"/>
      <c r="IMZ411" s="247"/>
      <c r="INA411" s="247"/>
      <c r="INB411" s="247"/>
      <c r="INC411" s="247"/>
      <c r="IND411" s="247"/>
      <c r="INE411" s="247"/>
      <c r="INF411" s="247"/>
      <c r="ING411" s="247"/>
      <c r="INH411" s="247"/>
      <c r="INI411" s="247"/>
      <c r="INJ411" s="247"/>
      <c r="INK411" s="247"/>
      <c r="INL411" s="247"/>
      <c r="INM411" s="247"/>
      <c r="INN411" s="247"/>
      <c r="INO411" s="247"/>
      <c r="INP411" s="247"/>
      <c r="INQ411" s="247"/>
      <c r="INR411" s="247"/>
      <c r="INS411" s="247"/>
      <c r="INT411" s="247"/>
      <c r="INU411" s="247"/>
      <c r="INV411" s="247"/>
      <c r="INW411" s="247"/>
      <c r="INX411" s="247"/>
      <c r="INY411" s="247"/>
      <c r="INZ411" s="247"/>
      <c r="IOA411" s="247"/>
      <c r="IOB411" s="247"/>
      <c r="IOC411" s="247"/>
      <c r="IOD411" s="247"/>
      <c r="IOE411" s="247"/>
      <c r="IOF411" s="247"/>
      <c r="IOG411" s="247"/>
      <c r="IOH411" s="247"/>
      <c r="IOI411" s="247"/>
      <c r="IOJ411" s="247"/>
      <c r="IOK411" s="247"/>
      <c r="IOL411" s="247"/>
      <c r="IOM411" s="247"/>
      <c r="ION411" s="247"/>
      <c r="IOO411" s="247"/>
      <c r="IOP411" s="247"/>
      <c r="IOQ411" s="247"/>
      <c r="IOR411" s="247"/>
      <c r="IOS411" s="247"/>
      <c r="IOT411" s="247"/>
      <c r="IOU411" s="247"/>
      <c r="IOV411" s="247"/>
      <c r="IOW411" s="247"/>
      <c r="IOX411" s="247"/>
      <c r="IOY411" s="247"/>
      <c r="IOZ411" s="247"/>
      <c r="IPA411" s="247"/>
      <c r="IPB411" s="247"/>
      <c r="IPC411" s="247"/>
      <c r="IPD411" s="247"/>
      <c r="IPE411" s="247"/>
      <c r="IPF411" s="247"/>
      <c r="IPG411" s="247"/>
      <c r="IPH411" s="247"/>
      <c r="IPI411" s="247"/>
      <c r="IPJ411" s="247"/>
      <c r="IPK411" s="247"/>
      <c r="IPL411" s="247"/>
      <c r="IPM411" s="247"/>
      <c r="IPN411" s="247"/>
      <c r="IPO411" s="247"/>
      <c r="IPP411" s="247"/>
      <c r="IPQ411" s="247"/>
      <c r="IPR411" s="247"/>
      <c r="IPS411" s="247"/>
      <c r="IPT411" s="247"/>
      <c r="IPU411" s="247"/>
      <c r="IPV411" s="247"/>
      <c r="IPW411" s="247"/>
      <c r="IPX411" s="247"/>
      <c r="IPY411" s="247"/>
      <c r="IPZ411" s="247"/>
      <c r="IQA411" s="247"/>
      <c r="IQB411" s="247"/>
      <c r="IQC411" s="247"/>
      <c r="IQD411" s="247"/>
      <c r="IQE411" s="247"/>
      <c r="IQF411" s="247"/>
      <c r="IQG411" s="247"/>
      <c r="IQH411" s="247"/>
      <c r="IQI411" s="247"/>
      <c r="IQJ411" s="247"/>
      <c r="IQK411" s="247"/>
      <c r="IQL411" s="247"/>
      <c r="IQM411" s="247"/>
      <c r="IQN411" s="247"/>
      <c r="IQO411" s="247"/>
      <c r="IQP411" s="247"/>
      <c r="IQQ411" s="247"/>
      <c r="IQR411" s="247"/>
      <c r="IQS411" s="247"/>
      <c r="IQT411" s="247"/>
      <c r="IQU411" s="247"/>
      <c r="IQV411" s="247"/>
      <c r="IQW411" s="247"/>
      <c r="IQX411" s="247"/>
      <c r="IQY411" s="247"/>
      <c r="IQZ411" s="247"/>
      <c r="IRA411" s="247"/>
      <c r="IRB411" s="247"/>
      <c r="IRC411" s="247"/>
      <c r="IRD411" s="247"/>
      <c r="IRE411" s="247"/>
      <c r="IRF411" s="247"/>
      <c r="IRG411" s="247"/>
      <c r="IRH411" s="247"/>
      <c r="IRI411" s="247"/>
      <c r="IRJ411" s="247"/>
      <c r="IRK411" s="247"/>
      <c r="IRL411" s="247"/>
      <c r="IRM411" s="247"/>
      <c r="IRN411" s="247"/>
      <c r="IRO411" s="247"/>
      <c r="IRP411" s="247"/>
      <c r="IRQ411" s="247"/>
      <c r="IRR411" s="247"/>
      <c r="IRS411" s="247"/>
      <c r="IRT411" s="247"/>
      <c r="IRU411" s="247"/>
      <c r="IRV411" s="247"/>
      <c r="IRW411" s="247"/>
      <c r="IRX411" s="247"/>
      <c r="IRY411" s="247"/>
      <c r="IRZ411" s="247"/>
      <c r="ISA411" s="247"/>
      <c r="ISB411" s="247"/>
      <c r="ISC411" s="247"/>
      <c r="ISD411" s="247"/>
      <c r="ISE411" s="247"/>
      <c r="ISF411" s="247"/>
      <c r="ISG411" s="247"/>
      <c r="ISH411" s="247"/>
      <c r="ISI411" s="247"/>
      <c r="ISJ411" s="247"/>
      <c r="ISK411" s="247"/>
      <c r="ISL411" s="247"/>
      <c r="ISM411" s="247"/>
      <c r="ISN411" s="247"/>
      <c r="ISO411" s="247"/>
      <c r="ISP411" s="247"/>
      <c r="ISQ411" s="247"/>
      <c r="ISR411" s="247"/>
      <c r="ISS411" s="247"/>
      <c r="IST411" s="247"/>
      <c r="ISU411" s="247"/>
      <c r="ISV411" s="247"/>
      <c r="ISW411" s="247"/>
      <c r="ISX411" s="247"/>
      <c r="ISY411" s="247"/>
      <c r="ISZ411" s="247"/>
      <c r="ITA411" s="247"/>
      <c r="ITB411" s="247"/>
      <c r="ITC411" s="247"/>
      <c r="ITD411" s="247"/>
      <c r="ITE411" s="247"/>
      <c r="ITF411" s="247"/>
      <c r="ITG411" s="247"/>
      <c r="ITH411" s="247"/>
      <c r="ITI411" s="247"/>
      <c r="ITJ411" s="247"/>
      <c r="ITK411" s="247"/>
      <c r="ITL411" s="247"/>
      <c r="ITM411" s="247"/>
      <c r="ITN411" s="247"/>
      <c r="ITO411" s="247"/>
      <c r="ITP411" s="247"/>
      <c r="ITQ411" s="247"/>
      <c r="ITR411" s="247"/>
      <c r="ITS411" s="247"/>
      <c r="ITT411" s="247"/>
      <c r="ITU411" s="247"/>
      <c r="ITV411" s="247"/>
      <c r="ITW411" s="247"/>
      <c r="ITX411" s="247"/>
      <c r="ITY411" s="247"/>
      <c r="ITZ411" s="247"/>
      <c r="IUA411" s="247"/>
      <c r="IUB411" s="247"/>
      <c r="IUC411" s="247"/>
      <c r="IUD411" s="247"/>
      <c r="IUE411" s="247"/>
      <c r="IUF411" s="247"/>
      <c r="IUG411" s="247"/>
      <c r="IUH411" s="247"/>
      <c r="IUI411" s="247"/>
      <c r="IUJ411" s="247"/>
      <c r="IUK411" s="247"/>
      <c r="IUL411" s="247"/>
      <c r="IUM411" s="247"/>
      <c r="IUN411" s="247"/>
      <c r="IUO411" s="247"/>
      <c r="IUP411" s="247"/>
      <c r="IUQ411" s="247"/>
      <c r="IUR411" s="247"/>
      <c r="IUS411" s="247"/>
      <c r="IUT411" s="247"/>
      <c r="IUU411" s="247"/>
      <c r="IUV411" s="247"/>
      <c r="IUW411" s="247"/>
      <c r="IUX411" s="247"/>
      <c r="IUY411" s="247"/>
      <c r="IUZ411" s="247"/>
      <c r="IVA411" s="247"/>
      <c r="IVB411" s="247"/>
      <c r="IVC411" s="247"/>
      <c r="IVD411" s="247"/>
      <c r="IVE411" s="247"/>
      <c r="IVF411" s="247"/>
      <c r="IVG411" s="247"/>
      <c r="IVH411" s="247"/>
      <c r="IVI411" s="247"/>
      <c r="IVJ411" s="247"/>
      <c r="IVK411" s="247"/>
      <c r="IVL411" s="247"/>
      <c r="IVM411" s="247"/>
      <c r="IVN411" s="247"/>
      <c r="IVO411" s="247"/>
      <c r="IVP411" s="247"/>
      <c r="IVQ411" s="247"/>
      <c r="IVR411" s="247"/>
      <c r="IVS411" s="247"/>
      <c r="IVT411" s="247"/>
      <c r="IVU411" s="247"/>
      <c r="IVV411" s="247"/>
      <c r="IVW411" s="247"/>
      <c r="IVX411" s="247"/>
      <c r="IVY411" s="247"/>
      <c r="IVZ411" s="247"/>
      <c r="IWA411" s="247"/>
      <c r="IWB411" s="247"/>
      <c r="IWC411" s="247"/>
      <c r="IWD411" s="247"/>
      <c r="IWE411" s="247"/>
      <c r="IWF411" s="247"/>
      <c r="IWG411" s="247"/>
      <c r="IWH411" s="247"/>
      <c r="IWI411" s="247"/>
      <c r="IWJ411" s="247"/>
      <c r="IWK411" s="247"/>
      <c r="IWL411" s="247"/>
      <c r="IWM411" s="247"/>
      <c r="IWN411" s="247"/>
      <c r="IWO411" s="247"/>
      <c r="IWP411" s="247"/>
      <c r="IWQ411" s="247"/>
      <c r="IWR411" s="247"/>
      <c r="IWS411" s="247"/>
      <c r="IWT411" s="247"/>
      <c r="IWU411" s="247"/>
      <c r="IWV411" s="247"/>
      <c r="IWW411" s="247"/>
      <c r="IWX411" s="247"/>
      <c r="IWY411" s="247"/>
      <c r="IWZ411" s="247"/>
      <c r="IXA411" s="247"/>
      <c r="IXB411" s="247"/>
      <c r="IXC411" s="247"/>
      <c r="IXD411" s="247"/>
      <c r="IXE411" s="247"/>
      <c r="IXF411" s="247"/>
      <c r="IXG411" s="247"/>
      <c r="IXH411" s="247"/>
      <c r="IXI411" s="247"/>
      <c r="IXJ411" s="247"/>
      <c r="IXK411" s="247"/>
      <c r="IXL411" s="247"/>
      <c r="IXM411" s="247"/>
      <c r="IXN411" s="247"/>
      <c r="IXO411" s="247"/>
      <c r="IXP411" s="247"/>
      <c r="IXQ411" s="247"/>
      <c r="IXR411" s="247"/>
      <c r="IXS411" s="247"/>
      <c r="IXT411" s="247"/>
      <c r="IXU411" s="247"/>
      <c r="IXV411" s="247"/>
      <c r="IXW411" s="247"/>
      <c r="IXX411" s="247"/>
      <c r="IXY411" s="247"/>
      <c r="IXZ411" s="247"/>
      <c r="IYA411" s="247"/>
      <c r="IYB411" s="247"/>
      <c r="IYC411" s="247"/>
      <c r="IYD411" s="247"/>
      <c r="IYE411" s="247"/>
      <c r="IYF411" s="247"/>
      <c r="IYG411" s="247"/>
      <c r="IYH411" s="247"/>
      <c r="IYI411" s="247"/>
      <c r="IYJ411" s="247"/>
      <c r="IYK411" s="247"/>
      <c r="IYL411" s="247"/>
      <c r="IYM411" s="247"/>
      <c r="IYN411" s="247"/>
      <c r="IYO411" s="247"/>
      <c r="IYP411" s="247"/>
      <c r="IYQ411" s="247"/>
      <c r="IYR411" s="247"/>
      <c r="IYS411" s="247"/>
      <c r="IYT411" s="247"/>
      <c r="IYU411" s="247"/>
      <c r="IYV411" s="247"/>
      <c r="IYW411" s="247"/>
      <c r="IYX411" s="247"/>
      <c r="IYY411" s="247"/>
      <c r="IYZ411" s="247"/>
      <c r="IZA411" s="247"/>
      <c r="IZB411" s="247"/>
      <c r="IZC411" s="247"/>
      <c r="IZD411" s="247"/>
      <c r="IZE411" s="247"/>
      <c r="IZF411" s="247"/>
      <c r="IZG411" s="247"/>
      <c r="IZH411" s="247"/>
      <c r="IZI411" s="247"/>
      <c r="IZJ411" s="247"/>
      <c r="IZK411" s="247"/>
      <c r="IZL411" s="247"/>
      <c r="IZM411" s="247"/>
      <c r="IZN411" s="247"/>
      <c r="IZO411" s="247"/>
      <c r="IZP411" s="247"/>
      <c r="IZQ411" s="247"/>
      <c r="IZR411" s="247"/>
      <c r="IZS411" s="247"/>
      <c r="IZT411" s="247"/>
      <c r="IZU411" s="247"/>
      <c r="IZV411" s="247"/>
      <c r="IZW411" s="247"/>
      <c r="IZX411" s="247"/>
      <c r="IZY411" s="247"/>
      <c r="IZZ411" s="247"/>
      <c r="JAA411" s="247"/>
      <c r="JAB411" s="247"/>
      <c r="JAC411" s="247"/>
      <c r="JAD411" s="247"/>
      <c r="JAE411" s="247"/>
      <c r="JAF411" s="247"/>
      <c r="JAG411" s="247"/>
      <c r="JAH411" s="247"/>
      <c r="JAI411" s="247"/>
      <c r="JAJ411" s="247"/>
      <c r="JAK411" s="247"/>
      <c r="JAL411" s="247"/>
      <c r="JAM411" s="247"/>
      <c r="JAN411" s="247"/>
      <c r="JAO411" s="247"/>
      <c r="JAP411" s="247"/>
      <c r="JAQ411" s="247"/>
      <c r="JAR411" s="247"/>
      <c r="JAS411" s="247"/>
      <c r="JAT411" s="247"/>
      <c r="JAU411" s="247"/>
      <c r="JAV411" s="247"/>
      <c r="JAW411" s="247"/>
      <c r="JAX411" s="247"/>
      <c r="JAY411" s="247"/>
      <c r="JAZ411" s="247"/>
      <c r="JBA411" s="247"/>
      <c r="JBB411" s="247"/>
      <c r="JBC411" s="247"/>
      <c r="JBD411" s="247"/>
      <c r="JBE411" s="247"/>
      <c r="JBF411" s="247"/>
      <c r="JBG411" s="247"/>
      <c r="JBH411" s="247"/>
      <c r="JBI411" s="247"/>
      <c r="JBJ411" s="247"/>
      <c r="JBK411" s="247"/>
      <c r="JBL411" s="247"/>
      <c r="JBM411" s="247"/>
      <c r="JBN411" s="247"/>
      <c r="JBO411" s="247"/>
      <c r="JBP411" s="247"/>
      <c r="JBQ411" s="247"/>
      <c r="JBR411" s="247"/>
      <c r="JBS411" s="247"/>
      <c r="JBT411" s="247"/>
      <c r="JBU411" s="247"/>
      <c r="JBV411" s="247"/>
      <c r="JBW411" s="247"/>
      <c r="JBX411" s="247"/>
      <c r="JBY411" s="247"/>
      <c r="JBZ411" s="247"/>
      <c r="JCA411" s="247"/>
      <c r="JCB411" s="247"/>
      <c r="JCC411" s="247"/>
      <c r="JCD411" s="247"/>
      <c r="JCE411" s="247"/>
      <c r="JCF411" s="247"/>
      <c r="JCG411" s="247"/>
      <c r="JCH411" s="247"/>
      <c r="JCI411" s="247"/>
      <c r="JCJ411" s="247"/>
      <c r="JCK411" s="247"/>
      <c r="JCL411" s="247"/>
      <c r="JCM411" s="247"/>
      <c r="JCN411" s="247"/>
      <c r="JCO411" s="247"/>
      <c r="JCP411" s="247"/>
      <c r="JCQ411" s="247"/>
      <c r="JCR411" s="247"/>
      <c r="JCS411" s="247"/>
      <c r="JCT411" s="247"/>
      <c r="JCU411" s="247"/>
      <c r="JCV411" s="247"/>
      <c r="JCW411" s="247"/>
      <c r="JCX411" s="247"/>
      <c r="JCY411" s="247"/>
      <c r="JCZ411" s="247"/>
      <c r="JDA411" s="247"/>
      <c r="JDB411" s="247"/>
      <c r="JDC411" s="247"/>
      <c r="JDD411" s="247"/>
      <c r="JDE411" s="247"/>
      <c r="JDF411" s="247"/>
      <c r="JDG411" s="247"/>
      <c r="JDH411" s="247"/>
      <c r="JDI411" s="247"/>
      <c r="JDJ411" s="247"/>
      <c r="JDK411" s="247"/>
      <c r="JDL411" s="247"/>
      <c r="JDM411" s="247"/>
      <c r="JDN411" s="247"/>
      <c r="JDO411" s="247"/>
      <c r="JDP411" s="247"/>
      <c r="JDQ411" s="247"/>
      <c r="JDR411" s="247"/>
      <c r="JDS411" s="247"/>
      <c r="JDT411" s="247"/>
      <c r="JDU411" s="247"/>
      <c r="JDV411" s="247"/>
      <c r="JDW411" s="247"/>
      <c r="JDX411" s="247"/>
      <c r="JDY411" s="247"/>
      <c r="JDZ411" s="247"/>
      <c r="JEA411" s="247"/>
      <c r="JEB411" s="247"/>
      <c r="JEC411" s="247"/>
      <c r="JED411" s="247"/>
      <c r="JEE411" s="247"/>
      <c r="JEF411" s="247"/>
      <c r="JEG411" s="247"/>
      <c r="JEH411" s="247"/>
      <c r="JEI411" s="247"/>
      <c r="JEJ411" s="247"/>
      <c r="JEK411" s="247"/>
      <c r="JEL411" s="247"/>
      <c r="JEM411" s="247"/>
      <c r="JEN411" s="247"/>
      <c r="JEO411" s="247"/>
      <c r="JEP411" s="247"/>
      <c r="JEQ411" s="247"/>
      <c r="JER411" s="247"/>
      <c r="JES411" s="247"/>
      <c r="JET411" s="247"/>
      <c r="JEU411" s="247"/>
      <c r="JEV411" s="247"/>
      <c r="JEW411" s="247"/>
      <c r="JEX411" s="247"/>
      <c r="JEY411" s="247"/>
      <c r="JEZ411" s="247"/>
      <c r="JFA411" s="247"/>
      <c r="JFB411" s="247"/>
      <c r="JFC411" s="247"/>
      <c r="JFD411" s="247"/>
      <c r="JFE411" s="247"/>
      <c r="JFF411" s="247"/>
      <c r="JFG411" s="247"/>
      <c r="JFH411" s="247"/>
      <c r="JFI411" s="247"/>
      <c r="JFJ411" s="247"/>
      <c r="JFK411" s="247"/>
      <c r="JFL411" s="247"/>
      <c r="JFM411" s="247"/>
      <c r="JFN411" s="247"/>
      <c r="JFO411" s="247"/>
      <c r="JFP411" s="247"/>
      <c r="JFQ411" s="247"/>
      <c r="JFR411" s="247"/>
      <c r="JFS411" s="247"/>
      <c r="JFT411" s="247"/>
      <c r="JFU411" s="247"/>
      <c r="JFV411" s="247"/>
      <c r="JFW411" s="247"/>
      <c r="JFX411" s="247"/>
      <c r="JFY411" s="247"/>
      <c r="JFZ411" s="247"/>
      <c r="JGA411" s="247"/>
      <c r="JGB411" s="247"/>
      <c r="JGC411" s="247"/>
      <c r="JGD411" s="247"/>
      <c r="JGE411" s="247"/>
      <c r="JGF411" s="247"/>
      <c r="JGG411" s="247"/>
      <c r="JGH411" s="247"/>
      <c r="JGI411" s="247"/>
      <c r="JGJ411" s="247"/>
      <c r="JGK411" s="247"/>
      <c r="JGL411" s="247"/>
      <c r="JGM411" s="247"/>
      <c r="JGN411" s="247"/>
      <c r="JGO411" s="247"/>
      <c r="JGP411" s="247"/>
      <c r="JGQ411" s="247"/>
      <c r="JGR411" s="247"/>
      <c r="JGS411" s="247"/>
      <c r="JGT411" s="247"/>
      <c r="JGU411" s="247"/>
      <c r="JGV411" s="247"/>
      <c r="JGW411" s="247"/>
      <c r="JGX411" s="247"/>
      <c r="JGY411" s="247"/>
      <c r="JGZ411" s="247"/>
      <c r="JHA411" s="247"/>
      <c r="JHB411" s="247"/>
      <c r="JHC411" s="247"/>
      <c r="JHD411" s="247"/>
      <c r="JHE411" s="247"/>
      <c r="JHF411" s="247"/>
      <c r="JHG411" s="247"/>
      <c r="JHH411" s="247"/>
      <c r="JHI411" s="247"/>
      <c r="JHJ411" s="247"/>
      <c r="JHK411" s="247"/>
      <c r="JHL411" s="247"/>
      <c r="JHM411" s="247"/>
      <c r="JHN411" s="247"/>
      <c r="JHO411" s="247"/>
      <c r="JHP411" s="247"/>
      <c r="JHQ411" s="247"/>
      <c r="JHR411" s="247"/>
      <c r="JHS411" s="247"/>
      <c r="JHT411" s="247"/>
      <c r="JHU411" s="247"/>
      <c r="JHV411" s="247"/>
      <c r="JHW411" s="247"/>
      <c r="JHX411" s="247"/>
      <c r="JHY411" s="247"/>
      <c r="JHZ411" s="247"/>
      <c r="JIA411" s="247"/>
      <c r="JIB411" s="247"/>
      <c r="JIC411" s="247"/>
      <c r="JID411" s="247"/>
      <c r="JIE411" s="247"/>
      <c r="JIF411" s="247"/>
      <c r="JIG411" s="247"/>
      <c r="JIH411" s="247"/>
      <c r="JII411" s="247"/>
      <c r="JIJ411" s="247"/>
      <c r="JIK411" s="247"/>
      <c r="JIL411" s="247"/>
      <c r="JIM411" s="247"/>
      <c r="JIN411" s="247"/>
      <c r="JIO411" s="247"/>
      <c r="JIP411" s="247"/>
      <c r="JIQ411" s="247"/>
      <c r="JIR411" s="247"/>
      <c r="JIS411" s="247"/>
      <c r="JIT411" s="247"/>
      <c r="JIU411" s="247"/>
      <c r="JIV411" s="247"/>
      <c r="JIW411" s="247"/>
      <c r="JIX411" s="247"/>
      <c r="JIY411" s="247"/>
      <c r="JIZ411" s="247"/>
      <c r="JJA411" s="247"/>
      <c r="JJB411" s="247"/>
      <c r="JJC411" s="247"/>
      <c r="JJD411" s="247"/>
      <c r="JJE411" s="247"/>
      <c r="JJF411" s="247"/>
      <c r="JJG411" s="247"/>
      <c r="JJH411" s="247"/>
      <c r="JJI411" s="247"/>
      <c r="JJJ411" s="247"/>
      <c r="JJK411" s="247"/>
      <c r="JJL411" s="247"/>
      <c r="JJM411" s="247"/>
      <c r="JJN411" s="247"/>
      <c r="JJO411" s="247"/>
      <c r="JJP411" s="247"/>
      <c r="JJQ411" s="247"/>
      <c r="JJR411" s="247"/>
      <c r="JJS411" s="247"/>
      <c r="JJT411" s="247"/>
      <c r="JJU411" s="247"/>
      <c r="JJV411" s="247"/>
      <c r="JJW411" s="247"/>
      <c r="JJX411" s="247"/>
      <c r="JJY411" s="247"/>
      <c r="JJZ411" s="247"/>
      <c r="JKA411" s="247"/>
      <c r="JKB411" s="247"/>
      <c r="JKC411" s="247"/>
      <c r="JKD411" s="247"/>
      <c r="JKE411" s="247"/>
      <c r="JKF411" s="247"/>
      <c r="JKG411" s="247"/>
      <c r="JKH411" s="247"/>
      <c r="JKI411" s="247"/>
      <c r="JKJ411" s="247"/>
      <c r="JKK411" s="247"/>
      <c r="JKL411" s="247"/>
      <c r="JKM411" s="247"/>
      <c r="JKN411" s="247"/>
      <c r="JKO411" s="247"/>
      <c r="JKP411" s="247"/>
      <c r="JKQ411" s="247"/>
      <c r="JKR411" s="247"/>
      <c r="JKS411" s="247"/>
      <c r="JKT411" s="247"/>
      <c r="JKU411" s="247"/>
      <c r="JKV411" s="247"/>
      <c r="JKW411" s="247"/>
      <c r="JKX411" s="247"/>
      <c r="JKY411" s="247"/>
      <c r="JKZ411" s="247"/>
      <c r="JLA411" s="247"/>
      <c r="JLB411" s="247"/>
      <c r="JLC411" s="247"/>
      <c r="JLD411" s="247"/>
      <c r="JLE411" s="247"/>
      <c r="JLF411" s="247"/>
      <c r="JLG411" s="247"/>
      <c r="JLH411" s="247"/>
      <c r="JLI411" s="247"/>
      <c r="JLJ411" s="247"/>
      <c r="JLK411" s="247"/>
      <c r="JLL411" s="247"/>
      <c r="JLM411" s="247"/>
      <c r="JLN411" s="247"/>
      <c r="JLO411" s="247"/>
      <c r="JLP411" s="247"/>
      <c r="JLQ411" s="247"/>
      <c r="JLR411" s="247"/>
      <c r="JLS411" s="247"/>
      <c r="JLT411" s="247"/>
      <c r="JLU411" s="247"/>
      <c r="JLV411" s="247"/>
      <c r="JLW411" s="247"/>
      <c r="JLX411" s="247"/>
      <c r="JLY411" s="247"/>
      <c r="JLZ411" s="247"/>
      <c r="JMA411" s="247"/>
      <c r="JMB411" s="247"/>
      <c r="JMC411" s="247"/>
      <c r="JMD411" s="247"/>
      <c r="JME411" s="247"/>
      <c r="JMF411" s="247"/>
      <c r="JMG411" s="247"/>
      <c r="JMH411" s="247"/>
      <c r="JMI411" s="247"/>
      <c r="JMJ411" s="247"/>
      <c r="JMK411" s="247"/>
      <c r="JML411" s="247"/>
      <c r="JMM411" s="247"/>
      <c r="JMN411" s="247"/>
      <c r="JMO411" s="247"/>
      <c r="JMP411" s="247"/>
      <c r="JMQ411" s="247"/>
      <c r="JMR411" s="247"/>
      <c r="JMS411" s="247"/>
      <c r="JMT411" s="247"/>
      <c r="JMU411" s="247"/>
      <c r="JMV411" s="247"/>
      <c r="JMW411" s="247"/>
      <c r="JMX411" s="247"/>
      <c r="JMY411" s="247"/>
      <c r="JMZ411" s="247"/>
      <c r="JNA411" s="247"/>
      <c r="JNB411" s="247"/>
      <c r="JNC411" s="247"/>
      <c r="JND411" s="247"/>
      <c r="JNE411" s="247"/>
      <c r="JNF411" s="247"/>
      <c r="JNG411" s="247"/>
      <c r="JNH411" s="247"/>
      <c r="JNI411" s="247"/>
      <c r="JNJ411" s="247"/>
      <c r="JNK411" s="247"/>
      <c r="JNL411" s="247"/>
      <c r="JNM411" s="247"/>
      <c r="JNN411" s="247"/>
      <c r="JNO411" s="247"/>
      <c r="JNP411" s="247"/>
      <c r="JNQ411" s="247"/>
      <c r="JNR411" s="247"/>
      <c r="JNS411" s="247"/>
      <c r="JNT411" s="247"/>
      <c r="JNU411" s="247"/>
      <c r="JNV411" s="247"/>
      <c r="JNW411" s="247"/>
      <c r="JNX411" s="247"/>
      <c r="JNY411" s="247"/>
      <c r="JNZ411" s="247"/>
      <c r="JOA411" s="247"/>
      <c r="JOB411" s="247"/>
      <c r="JOC411" s="247"/>
      <c r="JOD411" s="247"/>
      <c r="JOE411" s="247"/>
      <c r="JOF411" s="247"/>
      <c r="JOG411" s="247"/>
      <c r="JOH411" s="247"/>
      <c r="JOI411" s="247"/>
      <c r="JOJ411" s="247"/>
      <c r="JOK411" s="247"/>
      <c r="JOL411" s="247"/>
      <c r="JOM411" s="247"/>
      <c r="JON411" s="247"/>
      <c r="JOO411" s="247"/>
      <c r="JOP411" s="247"/>
      <c r="JOQ411" s="247"/>
      <c r="JOR411" s="247"/>
      <c r="JOS411" s="247"/>
      <c r="JOT411" s="247"/>
      <c r="JOU411" s="247"/>
      <c r="JOV411" s="247"/>
      <c r="JOW411" s="247"/>
      <c r="JOX411" s="247"/>
      <c r="JOY411" s="247"/>
      <c r="JOZ411" s="247"/>
      <c r="JPA411" s="247"/>
      <c r="JPB411" s="247"/>
      <c r="JPC411" s="247"/>
      <c r="JPD411" s="247"/>
      <c r="JPE411" s="247"/>
      <c r="JPF411" s="247"/>
      <c r="JPG411" s="247"/>
      <c r="JPH411" s="247"/>
      <c r="JPI411" s="247"/>
      <c r="JPJ411" s="247"/>
      <c r="JPK411" s="247"/>
      <c r="JPL411" s="247"/>
      <c r="JPM411" s="247"/>
      <c r="JPN411" s="247"/>
      <c r="JPO411" s="247"/>
      <c r="JPP411" s="247"/>
      <c r="JPQ411" s="247"/>
      <c r="JPR411" s="247"/>
      <c r="JPS411" s="247"/>
      <c r="JPT411" s="247"/>
      <c r="JPU411" s="247"/>
      <c r="JPV411" s="247"/>
      <c r="JPW411" s="247"/>
      <c r="JPX411" s="247"/>
      <c r="JPY411" s="247"/>
      <c r="JPZ411" s="247"/>
      <c r="JQA411" s="247"/>
      <c r="JQB411" s="247"/>
      <c r="JQC411" s="247"/>
      <c r="JQD411" s="247"/>
      <c r="JQE411" s="247"/>
      <c r="JQF411" s="247"/>
      <c r="JQG411" s="247"/>
      <c r="JQH411" s="247"/>
      <c r="JQI411" s="247"/>
      <c r="JQJ411" s="247"/>
      <c r="JQK411" s="247"/>
      <c r="JQL411" s="247"/>
      <c r="JQM411" s="247"/>
      <c r="JQN411" s="247"/>
      <c r="JQO411" s="247"/>
      <c r="JQP411" s="247"/>
      <c r="JQQ411" s="247"/>
      <c r="JQR411" s="247"/>
      <c r="JQS411" s="247"/>
      <c r="JQT411" s="247"/>
      <c r="JQU411" s="247"/>
      <c r="JQV411" s="247"/>
      <c r="JQW411" s="247"/>
      <c r="JQX411" s="247"/>
      <c r="JQY411" s="247"/>
      <c r="JQZ411" s="247"/>
      <c r="JRA411" s="247"/>
      <c r="JRB411" s="247"/>
      <c r="JRC411" s="247"/>
      <c r="JRD411" s="247"/>
      <c r="JRE411" s="247"/>
      <c r="JRF411" s="247"/>
      <c r="JRG411" s="247"/>
      <c r="JRH411" s="247"/>
      <c r="JRI411" s="247"/>
      <c r="JRJ411" s="247"/>
      <c r="JRK411" s="247"/>
      <c r="JRL411" s="247"/>
      <c r="JRM411" s="247"/>
      <c r="JRN411" s="247"/>
      <c r="JRO411" s="247"/>
      <c r="JRP411" s="247"/>
      <c r="JRQ411" s="247"/>
      <c r="JRR411" s="247"/>
      <c r="JRS411" s="247"/>
      <c r="JRT411" s="247"/>
      <c r="JRU411" s="247"/>
      <c r="JRV411" s="247"/>
      <c r="JRW411" s="247"/>
      <c r="JRX411" s="247"/>
      <c r="JRY411" s="247"/>
      <c r="JRZ411" s="247"/>
      <c r="JSA411" s="247"/>
      <c r="JSB411" s="247"/>
      <c r="JSC411" s="247"/>
      <c r="JSD411" s="247"/>
      <c r="JSE411" s="247"/>
      <c r="JSF411" s="247"/>
      <c r="JSG411" s="247"/>
      <c r="JSH411" s="247"/>
      <c r="JSI411" s="247"/>
      <c r="JSJ411" s="247"/>
      <c r="JSK411" s="247"/>
      <c r="JSL411" s="247"/>
      <c r="JSM411" s="247"/>
      <c r="JSN411" s="247"/>
      <c r="JSO411" s="247"/>
      <c r="JSP411" s="247"/>
      <c r="JSQ411" s="247"/>
      <c r="JSR411" s="247"/>
      <c r="JSS411" s="247"/>
      <c r="JST411" s="247"/>
      <c r="JSU411" s="247"/>
      <c r="JSV411" s="247"/>
      <c r="JSW411" s="247"/>
      <c r="JSX411" s="247"/>
      <c r="JSY411" s="247"/>
      <c r="JSZ411" s="247"/>
      <c r="JTA411" s="247"/>
      <c r="JTB411" s="247"/>
      <c r="JTC411" s="247"/>
      <c r="JTD411" s="247"/>
      <c r="JTE411" s="247"/>
      <c r="JTF411" s="247"/>
      <c r="JTG411" s="247"/>
      <c r="JTH411" s="247"/>
      <c r="JTI411" s="247"/>
      <c r="JTJ411" s="247"/>
      <c r="JTK411" s="247"/>
      <c r="JTL411" s="247"/>
      <c r="JTM411" s="247"/>
      <c r="JTN411" s="247"/>
      <c r="JTO411" s="247"/>
      <c r="JTP411" s="247"/>
      <c r="JTQ411" s="247"/>
      <c r="JTR411" s="247"/>
      <c r="JTS411" s="247"/>
      <c r="JTT411" s="247"/>
      <c r="JTU411" s="247"/>
      <c r="JTV411" s="247"/>
      <c r="JTW411" s="247"/>
      <c r="JTX411" s="247"/>
      <c r="JTY411" s="247"/>
      <c r="JTZ411" s="247"/>
      <c r="JUA411" s="247"/>
      <c r="JUB411" s="247"/>
      <c r="JUC411" s="247"/>
      <c r="JUD411" s="247"/>
      <c r="JUE411" s="247"/>
      <c r="JUF411" s="247"/>
      <c r="JUG411" s="247"/>
      <c r="JUH411" s="247"/>
      <c r="JUI411" s="247"/>
      <c r="JUJ411" s="247"/>
      <c r="JUK411" s="247"/>
      <c r="JUL411" s="247"/>
      <c r="JUM411" s="247"/>
      <c r="JUN411" s="247"/>
      <c r="JUO411" s="247"/>
      <c r="JUP411" s="247"/>
      <c r="JUQ411" s="247"/>
      <c r="JUR411" s="247"/>
      <c r="JUS411" s="247"/>
      <c r="JUT411" s="247"/>
      <c r="JUU411" s="247"/>
      <c r="JUV411" s="247"/>
      <c r="JUW411" s="247"/>
      <c r="JUX411" s="247"/>
      <c r="JUY411" s="247"/>
      <c r="JUZ411" s="247"/>
      <c r="JVA411" s="247"/>
      <c r="JVB411" s="247"/>
      <c r="JVC411" s="247"/>
      <c r="JVD411" s="247"/>
      <c r="JVE411" s="247"/>
      <c r="JVF411" s="247"/>
      <c r="JVG411" s="247"/>
      <c r="JVH411" s="247"/>
      <c r="JVI411" s="247"/>
      <c r="JVJ411" s="247"/>
      <c r="JVK411" s="247"/>
      <c r="JVL411" s="247"/>
      <c r="JVM411" s="247"/>
      <c r="JVN411" s="247"/>
      <c r="JVO411" s="247"/>
      <c r="JVP411" s="247"/>
      <c r="JVQ411" s="247"/>
      <c r="JVR411" s="247"/>
      <c r="JVS411" s="247"/>
      <c r="JVT411" s="247"/>
      <c r="JVU411" s="247"/>
      <c r="JVV411" s="247"/>
      <c r="JVW411" s="247"/>
      <c r="JVX411" s="247"/>
      <c r="JVY411" s="247"/>
      <c r="JVZ411" s="247"/>
      <c r="JWA411" s="247"/>
      <c r="JWB411" s="247"/>
      <c r="JWC411" s="247"/>
      <c r="JWD411" s="247"/>
      <c r="JWE411" s="247"/>
      <c r="JWF411" s="247"/>
      <c r="JWG411" s="247"/>
      <c r="JWH411" s="247"/>
      <c r="JWI411" s="247"/>
      <c r="JWJ411" s="247"/>
      <c r="JWK411" s="247"/>
      <c r="JWL411" s="247"/>
      <c r="JWM411" s="247"/>
      <c r="JWN411" s="247"/>
      <c r="JWO411" s="247"/>
      <c r="JWP411" s="247"/>
      <c r="JWQ411" s="247"/>
      <c r="JWR411" s="247"/>
      <c r="JWS411" s="247"/>
      <c r="JWT411" s="247"/>
      <c r="JWU411" s="247"/>
      <c r="JWV411" s="247"/>
      <c r="JWW411" s="247"/>
      <c r="JWX411" s="247"/>
      <c r="JWY411" s="247"/>
      <c r="JWZ411" s="247"/>
      <c r="JXA411" s="247"/>
      <c r="JXB411" s="247"/>
      <c r="JXC411" s="247"/>
      <c r="JXD411" s="247"/>
      <c r="JXE411" s="247"/>
      <c r="JXF411" s="247"/>
      <c r="JXG411" s="247"/>
      <c r="JXH411" s="247"/>
      <c r="JXI411" s="247"/>
      <c r="JXJ411" s="247"/>
      <c r="JXK411" s="247"/>
      <c r="JXL411" s="247"/>
      <c r="JXM411" s="247"/>
      <c r="JXN411" s="247"/>
      <c r="JXO411" s="247"/>
      <c r="JXP411" s="247"/>
      <c r="JXQ411" s="247"/>
      <c r="JXR411" s="247"/>
      <c r="JXS411" s="247"/>
      <c r="JXT411" s="247"/>
      <c r="JXU411" s="247"/>
      <c r="JXV411" s="247"/>
      <c r="JXW411" s="247"/>
      <c r="JXX411" s="247"/>
      <c r="JXY411" s="247"/>
      <c r="JXZ411" s="247"/>
      <c r="JYA411" s="247"/>
      <c r="JYB411" s="247"/>
      <c r="JYC411" s="247"/>
      <c r="JYD411" s="247"/>
      <c r="JYE411" s="247"/>
      <c r="JYF411" s="247"/>
      <c r="JYG411" s="247"/>
      <c r="JYH411" s="247"/>
      <c r="JYI411" s="247"/>
      <c r="JYJ411" s="247"/>
      <c r="JYK411" s="247"/>
      <c r="JYL411" s="247"/>
      <c r="JYM411" s="247"/>
      <c r="JYN411" s="247"/>
      <c r="JYO411" s="247"/>
      <c r="JYP411" s="247"/>
      <c r="JYQ411" s="247"/>
      <c r="JYR411" s="247"/>
      <c r="JYS411" s="247"/>
      <c r="JYT411" s="247"/>
      <c r="JYU411" s="247"/>
      <c r="JYV411" s="247"/>
      <c r="JYW411" s="247"/>
      <c r="JYX411" s="247"/>
      <c r="JYY411" s="247"/>
      <c r="JYZ411" s="247"/>
      <c r="JZA411" s="247"/>
      <c r="JZB411" s="247"/>
      <c r="JZC411" s="247"/>
      <c r="JZD411" s="247"/>
      <c r="JZE411" s="247"/>
      <c r="JZF411" s="247"/>
      <c r="JZG411" s="247"/>
      <c r="JZH411" s="247"/>
      <c r="JZI411" s="247"/>
      <c r="JZJ411" s="247"/>
      <c r="JZK411" s="247"/>
      <c r="JZL411" s="247"/>
      <c r="JZM411" s="247"/>
      <c r="JZN411" s="247"/>
      <c r="JZO411" s="247"/>
      <c r="JZP411" s="247"/>
      <c r="JZQ411" s="247"/>
      <c r="JZR411" s="247"/>
      <c r="JZS411" s="247"/>
      <c r="JZT411" s="247"/>
      <c r="JZU411" s="247"/>
      <c r="JZV411" s="247"/>
      <c r="JZW411" s="247"/>
      <c r="JZX411" s="247"/>
      <c r="JZY411" s="247"/>
      <c r="JZZ411" s="247"/>
      <c r="KAA411" s="247"/>
      <c r="KAB411" s="247"/>
      <c r="KAC411" s="247"/>
      <c r="KAD411" s="247"/>
      <c r="KAE411" s="247"/>
      <c r="KAF411" s="247"/>
      <c r="KAG411" s="247"/>
      <c r="KAH411" s="247"/>
      <c r="KAI411" s="247"/>
      <c r="KAJ411" s="247"/>
      <c r="KAK411" s="247"/>
      <c r="KAL411" s="247"/>
      <c r="KAM411" s="247"/>
      <c r="KAN411" s="247"/>
      <c r="KAO411" s="247"/>
      <c r="KAP411" s="247"/>
      <c r="KAQ411" s="247"/>
      <c r="KAR411" s="247"/>
      <c r="KAS411" s="247"/>
      <c r="KAT411" s="247"/>
      <c r="KAU411" s="247"/>
      <c r="KAV411" s="247"/>
      <c r="KAW411" s="247"/>
      <c r="KAX411" s="247"/>
      <c r="KAY411" s="247"/>
      <c r="KAZ411" s="247"/>
      <c r="KBA411" s="247"/>
      <c r="KBB411" s="247"/>
      <c r="KBC411" s="247"/>
      <c r="KBD411" s="247"/>
      <c r="KBE411" s="247"/>
      <c r="KBF411" s="247"/>
      <c r="KBG411" s="247"/>
      <c r="KBH411" s="247"/>
      <c r="KBI411" s="247"/>
      <c r="KBJ411" s="247"/>
      <c r="KBK411" s="247"/>
      <c r="KBL411" s="247"/>
      <c r="KBM411" s="247"/>
      <c r="KBN411" s="247"/>
      <c r="KBO411" s="247"/>
      <c r="KBP411" s="247"/>
      <c r="KBQ411" s="247"/>
      <c r="KBR411" s="247"/>
      <c r="KBS411" s="247"/>
      <c r="KBT411" s="247"/>
      <c r="KBU411" s="247"/>
      <c r="KBV411" s="247"/>
      <c r="KBW411" s="247"/>
      <c r="KBX411" s="247"/>
      <c r="KBY411" s="247"/>
      <c r="KBZ411" s="247"/>
      <c r="KCA411" s="247"/>
      <c r="KCB411" s="247"/>
      <c r="KCC411" s="247"/>
      <c r="KCD411" s="247"/>
      <c r="KCE411" s="247"/>
      <c r="KCF411" s="247"/>
      <c r="KCG411" s="247"/>
      <c r="KCH411" s="247"/>
      <c r="KCI411" s="247"/>
      <c r="KCJ411" s="247"/>
      <c r="KCK411" s="247"/>
      <c r="KCL411" s="247"/>
      <c r="KCM411" s="247"/>
      <c r="KCN411" s="247"/>
      <c r="KCO411" s="247"/>
      <c r="KCP411" s="247"/>
      <c r="KCQ411" s="247"/>
      <c r="KCR411" s="247"/>
      <c r="KCS411" s="247"/>
      <c r="KCT411" s="247"/>
      <c r="KCU411" s="247"/>
      <c r="KCV411" s="247"/>
      <c r="KCW411" s="247"/>
      <c r="KCX411" s="247"/>
      <c r="KCY411" s="247"/>
      <c r="KCZ411" s="247"/>
      <c r="KDA411" s="247"/>
      <c r="KDB411" s="247"/>
      <c r="KDC411" s="247"/>
      <c r="KDD411" s="247"/>
      <c r="KDE411" s="247"/>
      <c r="KDF411" s="247"/>
      <c r="KDG411" s="247"/>
      <c r="KDH411" s="247"/>
      <c r="KDI411" s="247"/>
      <c r="KDJ411" s="247"/>
      <c r="KDK411" s="247"/>
      <c r="KDL411" s="247"/>
      <c r="KDM411" s="247"/>
      <c r="KDN411" s="247"/>
      <c r="KDO411" s="247"/>
      <c r="KDP411" s="247"/>
      <c r="KDQ411" s="247"/>
      <c r="KDR411" s="247"/>
      <c r="KDS411" s="247"/>
      <c r="KDT411" s="247"/>
      <c r="KDU411" s="247"/>
      <c r="KDV411" s="247"/>
      <c r="KDW411" s="247"/>
      <c r="KDX411" s="247"/>
      <c r="KDY411" s="247"/>
      <c r="KDZ411" s="247"/>
      <c r="KEA411" s="247"/>
      <c r="KEB411" s="247"/>
      <c r="KEC411" s="247"/>
      <c r="KED411" s="247"/>
      <c r="KEE411" s="247"/>
      <c r="KEF411" s="247"/>
      <c r="KEG411" s="247"/>
      <c r="KEH411" s="247"/>
      <c r="KEI411" s="247"/>
      <c r="KEJ411" s="247"/>
      <c r="KEK411" s="247"/>
      <c r="KEL411" s="247"/>
      <c r="KEM411" s="247"/>
      <c r="KEN411" s="247"/>
      <c r="KEO411" s="247"/>
      <c r="KEP411" s="247"/>
      <c r="KEQ411" s="247"/>
      <c r="KER411" s="247"/>
      <c r="KES411" s="247"/>
      <c r="KET411" s="247"/>
      <c r="KEU411" s="247"/>
      <c r="KEV411" s="247"/>
      <c r="KEW411" s="247"/>
      <c r="KEX411" s="247"/>
      <c r="KEY411" s="247"/>
      <c r="KEZ411" s="247"/>
      <c r="KFA411" s="247"/>
      <c r="KFB411" s="247"/>
      <c r="KFC411" s="247"/>
      <c r="KFD411" s="247"/>
      <c r="KFE411" s="247"/>
      <c r="KFF411" s="247"/>
      <c r="KFG411" s="247"/>
      <c r="KFH411" s="247"/>
      <c r="KFI411" s="247"/>
      <c r="KFJ411" s="247"/>
      <c r="KFK411" s="247"/>
      <c r="KFL411" s="247"/>
      <c r="KFM411" s="247"/>
      <c r="KFN411" s="247"/>
      <c r="KFO411" s="247"/>
      <c r="KFP411" s="247"/>
      <c r="KFQ411" s="247"/>
      <c r="KFR411" s="247"/>
      <c r="KFS411" s="247"/>
      <c r="KFT411" s="247"/>
      <c r="KFU411" s="247"/>
      <c r="KFV411" s="247"/>
      <c r="KFW411" s="247"/>
      <c r="KFX411" s="247"/>
      <c r="KFY411" s="247"/>
      <c r="KFZ411" s="247"/>
      <c r="KGA411" s="247"/>
      <c r="KGB411" s="247"/>
      <c r="KGC411" s="247"/>
      <c r="KGD411" s="247"/>
      <c r="KGE411" s="247"/>
      <c r="KGF411" s="247"/>
      <c r="KGG411" s="247"/>
      <c r="KGH411" s="247"/>
      <c r="KGI411" s="247"/>
      <c r="KGJ411" s="247"/>
      <c r="KGK411" s="247"/>
      <c r="KGL411" s="247"/>
      <c r="KGM411" s="247"/>
      <c r="KGN411" s="247"/>
      <c r="KGO411" s="247"/>
      <c r="KGP411" s="247"/>
      <c r="KGQ411" s="247"/>
      <c r="KGR411" s="247"/>
      <c r="KGS411" s="247"/>
      <c r="KGT411" s="247"/>
      <c r="KGU411" s="247"/>
      <c r="KGV411" s="247"/>
      <c r="KGW411" s="247"/>
      <c r="KGX411" s="247"/>
      <c r="KGY411" s="247"/>
      <c r="KGZ411" s="247"/>
      <c r="KHA411" s="247"/>
      <c r="KHB411" s="247"/>
      <c r="KHC411" s="247"/>
      <c r="KHD411" s="247"/>
      <c r="KHE411" s="247"/>
      <c r="KHF411" s="247"/>
      <c r="KHG411" s="247"/>
      <c r="KHH411" s="247"/>
      <c r="KHI411" s="247"/>
      <c r="KHJ411" s="247"/>
      <c r="KHK411" s="247"/>
      <c r="KHL411" s="247"/>
      <c r="KHM411" s="247"/>
      <c r="KHN411" s="247"/>
      <c r="KHO411" s="247"/>
      <c r="KHP411" s="247"/>
      <c r="KHQ411" s="247"/>
      <c r="KHR411" s="247"/>
      <c r="KHS411" s="247"/>
      <c r="KHT411" s="247"/>
      <c r="KHU411" s="247"/>
      <c r="KHV411" s="247"/>
      <c r="KHW411" s="247"/>
      <c r="KHX411" s="247"/>
      <c r="KHY411" s="247"/>
      <c r="KHZ411" s="247"/>
      <c r="KIA411" s="247"/>
      <c r="KIB411" s="247"/>
      <c r="KIC411" s="247"/>
      <c r="KID411" s="247"/>
      <c r="KIE411" s="247"/>
      <c r="KIF411" s="247"/>
      <c r="KIG411" s="247"/>
      <c r="KIH411" s="247"/>
      <c r="KII411" s="247"/>
      <c r="KIJ411" s="247"/>
      <c r="KIK411" s="247"/>
      <c r="KIL411" s="247"/>
      <c r="KIM411" s="247"/>
      <c r="KIN411" s="247"/>
      <c r="KIO411" s="247"/>
      <c r="KIP411" s="247"/>
      <c r="KIQ411" s="247"/>
      <c r="KIR411" s="247"/>
      <c r="KIS411" s="247"/>
      <c r="KIT411" s="247"/>
      <c r="KIU411" s="247"/>
      <c r="KIV411" s="247"/>
      <c r="KIW411" s="247"/>
      <c r="KIX411" s="247"/>
      <c r="KIY411" s="247"/>
      <c r="KIZ411" s="247"/>
      <c r="KJA411" s="247"/>
      <c r="KJB411" s="247"/>
      <c r="KJC411" s="247"/>
      <c r="KJD411" s="247"/>
      <c r="KJE411" s="247"/>
      <c r="KJF411" s="247"/>
      <c r="KJG411" s="247"/>
      <c r="KJH411" s="247"/>
      <c r="KJI411" s="247"/>
      <c r="KJJ411" s="247"/>
      <c r="KJK411" s="247"/>
      <c r="KJL411" s="247"/>
      <c r="KJM411" s="247"/>
      <c r="KJN411" s="247"/>
      <c r="KJO411" s="247"/>
      <c r="KJP411" s="247"/>
      <c r="KJQ411" s="247"/>
      <c r="KJR411" s="247"/>
      <c r="KJS411" s="247"/>
      <c r="KJT411" s="247"/>
      <c r="KJU411" s="247"/>
      <c r="KJV411" s="247"/>
      <c r="KJW411" s="247"/>
      <c r="KJX411" s="247"/>
      <c r="KJY411" s="247"/>
      <c r="KJZ411" s="247"/>
      <c r="KKA411" s="247"/>
      <c r="KKB411" s="247"/>
      <c r="KKC411" s="247"/>
      <c r="KKD411" s="247"/>
      <c r="KKE411" s="247"/>
      <c r="KKF411" s="247"/>
      <c r="KKG411" s="247"/>
      <c r="KKH411" s="247"/>
      <c r="KKI411" s="247"/>
      <c r="KKJ411" s="247"/>
      <c r="KKK411" s="247"/>
      <c r="KKL411" s="247"/>
      <c r="KKM411" s="247"/>
      <c r="KKN411" s="247"/>
      <c r="KKO411" s="247"/>
      <c r="KKP411" s="247"/>
      <c r="KKQ411" s="247"/>
      <c r="KKR411" s="247"/>
      <c r="KKS411" s="247"/>
      <c r="KKT411" s="247"/>
      <c r="KKU411" s="247"/>
      <c r="KKV411" s="247"/>
      <c r="KKW411" s="247"/>
      <c r="KKX411" s="247"/>
      <c r="KKY411" s="247"/>
      <c r="KKZ411" s="247"/>
      <c r="KLA411" s="247"/>
      <c r="KLB411" s="247"/>
      <c r="KLC411" s="247"/>
      <c r="KLD411" s="247"/>
      <c r="KLE411" s="247"/>
      <c r="KLF411" s="247"/>
      <c r="KLG411" s="247"/>
      <c r="KLH411" s="247"/>
      <c r="KLI411" s="247"/>
      <c r="KLJ411" s="247"/>
      <c r="KLK411" s="247"/>
      <c r="KLL411" s="247"/>
      <c r="KLM411" s="247"/>
      <c r="KLN411" s="247"/>
      <c r="KLO411" s="247"/>
      <c r="KLP411" s="247"/>
      <c r="KLQ411" s="247"/>
      <c r="KLR411" s="247"/>
      <c r="KLS411" s="247"/>
      <c r="KLT411" s="247"/>
      <c r="KLU411" s="247"/>
      <c r="KLV411" s="247"/>
      <c r="KLW411" s="247"/>
      <c r="KLX411" s="247"/>
      <c r="KLY411" s="247"/>
      <c r="KLZ411" s="247"/>
      <c r="KMA411" s="247"/>
      <c r="KMB411" s="247"/>
      <c r="KMC411" s="247"/>
      <c r="KMD411" s="247"/>
      <c r="KME411" s="247"/>
      <c r="KMF411" s="247"/>
      <c r="KMG411" s="247"/>
      <c r="KMH411" s="247"/>
      <c r="KMI411" s="247"/>
      <c r="KMJ411" s="247"/>
      <c r="KMK411" s="247"/>
      <c r="KML411" s="247"/>
      <c r="KMM411" s="247"/>
      <c r="KMN411" s="247"/>
      <c r="KMO411" s="247"/>
      <c r="KMP411" s="247"/>
      <c r="KMQ411" s="247"/>
      <c r="KMR411" s="247"/>
      <c r="KMS411" s="247"/>
      <c r="KMT411" s="247"/>
      <c r="KMU411" s="247"/>
      <c r="KMV411" s="247"/>
      <c r="KMW411" s="247"/>
      <c r="KMX411" s="247"/>
      <c r="KMY411" s="247"/>
      <c r="KMZ411" s="247"/>
      <c r="KNA411" s="247"/>
      <c r="KNB411" s="247"/>
      <c r="KNC411" s="247"/>
      <c r="KND411" s="247"/>
      <c r="KNE411" s="247"/>
      <c r="KNF411" s="247"/>
      <c r="KNG411" s="247"/>
      <c r="KNH411" s="247"/>
      <c r="KNI411" s="247"/>
      <c r="KNJ411" s="247"/>
      <c r="KNK411" s="247"/>
      <c r="KNL411" s="247"/>
      <c r="KNM411" s="247"/>
      <c r="KNN411" s="247"/>
      <c r="KNO411" s="247"/>
      <c r="KNP411" s="247"/>
      <c r="KNQ411" s="247"/>
      <c r="KNR411" s="247"/>
      <c r="KNS411" s="247"/>
      <c r="KNT411" s="247"/>
      <c r="KNU411" s="247"/>
      <c r="KNV411" s="247"/>
      <c r="KNW411" s="247"/>
      <c r="KNX411" s="247"/>
      <c r="KNY411" s="247"/>
      <c r="KNZ411" s="247"/>
      <c r="KOA411" s="247"/>
      <c r="KOB411" s="247"/>
      <c r="KOC411" s="247"/>
      <c r="KOD411" s="247"/>
      <c r="KOE411" s="247"/>
      <c r="KOF411" s="247"/>
      <c r="KOG411" s="247"/>
      <c r="KOH411" s="247"/>
      <c r="KOI411" s="247"/>
      <c r="KOJ411" s="247"/>
      <c r="KOK411" s="247"/>
      <c r="KOL411" s="247"/>
      <c r="KOM411" s="247"/>
      <c r="KON411" s="247"/>
      <c r="KOO411" s="247"/>
      <c r="KOP411" s="247"/>
      <c r="KOQ411" s="247"/>
      <c r="KOR411" s="247"/>
      <c r="KOS411" s="247"/>
      <c r="KOT411" s="247"/>
      <c r="KOU411" s="247"/>
      <c r="KOV411" s="247"/>
      <c r="KOW411" s="247"/>
      <c r="KOX411" s="247"/>
      <c r="KOY411" s="247"/>
      <c r="KOZ411" s="247"/>
      <c r="KPA411" s="247"/>
      <c r="KPB411" s="247"/>
      <c r="KPC411" s="247"/>
      <c r="KPD411" s="247"/>
      <c r="KPE411" s="247"/>
      <c r="KPF411" s="247"/>
      <c r="KPG411" s="247"/>
      <c r="KPH411" s="247"/>
      <c r="KPI411" s="247"/>
      <c r="KPJ411" s="247"/>
      <c r="KPK411" s="247"/>
      <c r="KPL411" s="247"/>
      <c r="KPM411" s="247"/>
      <c r="KPN411" s="247"/>
      <c r="KPO411" s="247"/>
      <c r="KPP411" s="247"/>
      <c r="KPQ411" s="247"/>
      <c r="KPR411" s="247"/>
      <c r="KPS411" s="247"/>
      <c r="KPT411" s="247"/>
      <c r="KPU411" s="247"/>
      <c r="KPV411" s="247"/>
      <c r="KPW411" s="247"/>
      <c r="KPX411" s="247"/>
      <c r="KPY411" s="247"/>
      <c r="KPZ411" s="247"/>
      <c r="KQA411" s="247"/>
      <c r="KQB411" s="247"/>
      <c r="KQC411" s="247"/>
      <c r="KQD411" s="247"/>
      <c r="KQE411" s="247"/>
      <c r="KQF411" s="247"/>
      <c r="KQG411" s="247"/>
      <c r="KQH411" s="247"/>
      <c r="KQI411" s="247"/>
      <c r="KQJ411" s="247"/>
      <c r="KQK411" s="247"/>
      <c r="KQL411" s="247"/>
      <c r="KQM411" s="247"/>
      <c r="KQN411" s="247"/>
      <c r="KQO411" s="247"/>
      <c r="KQP411" s="247"/>
      <c r="KQQ411" s="247"/>
      <c r="KQR411" s="247"/>
      <c r="KQS411" s="247"/>
      <c r="KQT411" s="247"/>
      <c r="KQU411" s="247"/>
      <c r="KQV411" s="247"/>
      <c r="KQW411" s="247"/>
      <c r="KQX411" s="247"/>
      <c r="KQY411" s="247"/>
      <c r="KQZ411" s="247"/>
      <c r="KRA411" s="247"/>
      <c r="KRB411" s="247"/>
      <c r="KRC411" s="247"/>
      <c r="KRD411" s="247"/>
      <c r="KRE411" s="247"/>
      <c r="KRF411" s="247"/>
      <c r="KRG411" s="247"/>
      <c r="KRH411" s="247"/>
      <c r="KRI411" s="247"/>
      <c r="KRJ411" s="247"/>
      <c r="KRK411" s="247"/>
      <c r="KRL411" s="247"/>
      <c r="KRM411" s="247"/>
      <c r="KRN411" s="247"/>
      <c r="KRO411" s="247"/>
      <c r="KRP411" s="247"/>
      <c r="KRQ411" s="247"/>
      <c r="KRR411" s="247"/>
      <c r="KRS411" s="247"/>
      <c r="KRT411" s="247"/>
      <c r="KRU411" s="247"/>
      <c r="KRV411" s="247"/>
      <c r="KRW411" s="247"/>
      <c r="KRX411" s="247"/>
      <c r="KRY411" s="247"/>
      <c r="KRZ411" s="247"/>
      <c r="KSA411" s="247"/>
      <c r="KSB411" s="247"/>
      <c r="KSC411" s="247"/>
      <c r="KSD411" s="247"/>
      <c r="KSE411" s="247"/>
      <c r="KSF411" s="247"/>
      <c r="KSG411" s="247"/>
      <c r="KSH411" s="247"/>
      <c r="KSI411" s="247"/>
      <c r="KSJ411" s="247"/>
      <c r="KSK411" s="247"/>
      <c r="KSL411" s="247"/>
      <c r="KSM411" s="247"/>
      <c r="KSN411" s="247"/>
      <c r="KSO411" s="247"/>
      <c r="KSP411" s="247"/>
      <c r="KSQ411" s="247"/>
      <c r="KSR411" s="247"/>
      <c r="KSS411" s="247"/>
      <c r="KST411" s="247"/>
      <c r="KSU411" s="247"/>
      <c r="KSV411" s="247"/>
      <c r="KSW411" s="247"/>
      <c r="KSX411" s="247"/>
      <c r="KSY411" s="247"/>
      <c r="KSZ411" s="247"/>
      <c r="KTA411" s="247"/>
      <c r="KTB411" s="247"/>
      <c r="KTC411" s="247"/>
      <c r="KTD411" s="247"/>
      <c r="KTE411" s="247"/>
      <c r="KTF411" s="247"/>
      <c r="KTG411" s="247"/>
      <c r="KTH411" s="247"/>
      <c r="KTI411" s="247"/>
      <c r="KTJ411" s="247"/>
      <c r="KTK411" s="247"/>
      <c r="KTL411" s="247"/>
      <c r="KTM411" s="247"/>
      <c r="KTN411" s="247"/>
      <c r="KTO411" s="247"/>
      <c r="KTP411" s="247"/>
      <c r="KTQ411" s="247"/>
      <c r="KTR411" s="247"/>
      <c r="KTS411" s="247"/>
      <c r="KTT411" s="247"/>
      <c r="KTU411" s="247"/>
      <c r="KTV411" s="247"/>
      <c r="KTW411" s="247"/>
      <c r="KTX411" s="247"/>
      <c r="KTY411" s="247"/>
      <c r="KTZ411" s="247"/>
      <c r="KUA411" s="247"/>
      <c r="KUB411" s="247"/>
      <c r="KUC411" s="247"/>
      <c r="KUD411" s="247"/>
      <c r="KUE411" s="247"/>
      <c r="KUF411" s="247"/>
      <c r="KUG411" s="247"/>
      <c r="KUH411" s="247"/>
      <c r="KUI411" s="247"/>
      <c r="KUJ411" s="247"/>
      <c r="KUK411" s="247"/>
      <c r="KUL411" s="247"/>
      <c r="KUM411" s="247"/>
      <c r="KUN411" s="247"/>
      <c r="KUO411" s="247"/>
      <c r="KUP411" s="247"/>
      <c r="KUQ411" s="247"/>
      <c r="KUR411" s="247"/>
      <c r="KUS411" s="247"/>
      <c r="KUT411" s="247"/>
      <c r="KUU411" s="247"/>
      <c r="KUV411" s="247"/>
      <c r="KUW411" s="247"/>
      <c r="KUX411" s="247"/>
      <c r="KUY411" s="247"/>
      <c r="KUZ411" s="247"/>
      <c r="KVA411" s="247"/>
      <c r="KVB411" s="247"/>
      <c r="KVC411" s="247"/>
      <c r="KVD411" s="247"/>
      <c r="KVE411" s="247"/>
      <c r="KVF411" s="247"/>
      <c r="KVG411" s="247"/>
      <c r="KVH411" s="247"/>
      <c r="KVI411" s="247"/>
      <c r="KVJ411" s="247"/>
      <c r="KVK411" s="247"/>
      <c r="KVL411" s="247"/>
      <c r="KVM411" s="247"/>
      <c r="KVN411" s="247"/>
      <c r="KVO411" s="247"/>
      <c r="KVP411" s="247"/>
      <c r="KVQ411" s="247"/>
      <c r="KVR411" s="247"/>
      <c r="KVS411" s="247"/>
      <c r="KVT411" s="247"/>
      <c r="KVU411" s="247"/>
      <c r="KVV411" s="247"/>
      <c r="KVW411" s="247"/>
      <c r="KVX411" s="247"/>
      <c r="KVY411" s="247"/>
      <c r="KVZ411" s="247"/>
      <c r="KWA411" s="247"/>
      <c r="KWB411" s="247"/>
      <c r="KWC411" s="247"/>
      <c r="KWD411" s="247"/>
      <c r="KWE411" s="247"/>
      <c r="KWF411" s="247"/>
      <c r="KWG411" s="247"/>
      <c r="KWH411" s="247"/>
      <c r="KWI411" s="247"/>
      <c r="KWJ411" s="247"/>
      <c r="KWK411" s="247"/>
      <c r="KWL411" s="247"/>
      <c r="KWM411" s="247"/>
      <c r="KWN411" s="247"/>
      <c r="KWO411" s="247"/>
      <c r="KWP411" s="247"/>
      <c r="KWQ411" s="247"/>
      <c r="KWR411" s="247"/>
      <c r="KWS411" s="247"/>
      <c r="KWT411" s="247"/>
      <c r="KWU411" s="247"/>
      <c r="KWV411" s="247"/>
      <c r="KWW411" s="247"/>
      <c r="KWX411" s="247"/>
      <c r="KWY411" s="247"/>
      <c r="KWZ411" s="247"/>
      <c r="KXA411" s="247"/>
      <c r="KXB411" s="247"/>
      <c r="KXC411" s="247"/>
      <c r="KXD411" s="247"/>
      <c r="KXE411" s="247"/>
      <c r="KXF411" s="247"/>
      <c r="KXG411" s="247"/>
      <c r="KXH411" s="247"/>
      <c r="KXI411" s="247"/>
      <c r="KXJ411" s="247"/>
      <c r="KXK411" s="247"/>
      <c r="KXL411" s="247"/>
      <c r="KXM411" s="247"/>
      <c r="KXN411" s="247"/>
      <c r="KXO411" s="247"/>
      <c r="KXP411" s="247"/>
      <c r="KXQ411" s="247"/>
      <c r="KXR411" s="247"/>
      <c r="KXS411" s="247"/>
      <c r="KXT411" s="247"/>
      <c r="KXU411" s="247"/>
      <c r="KXV411" s="247"/>
      <c r="KXW411" s="247"/>
      <c r="KXX411" s="247"/>
      <c r="KXY411" s="247"/>
      <c r="KXZ411" s="247"/>
      <c r="KYA411" s="247"/>
      <c r="KYB411" s="247"/>
      <c r="KYC411" s="247"/>
      <c r="KYD411" s="247"/>
      <c r="KYE411" s="247"/>
      <c r="KYF411" s="247"/>
      <c r="KYG411" s="247"/>
      <c r="KYH411" s="247"/>
      <c r="KYI411" s="247"/>
      <c r="KYJ411" s="247"/>
      <c r="KYK411" s="247"/>
      <c r="KYL411" s="247"/>
      <c r="KYM411" s="247"/>
      <c r="KYN411" s="247"/>
      <c r="KYO411" s="247"/>
      <c r="KYP411" s="247"/>
      <c r="KYQ411" s="247"/>
      <c r="KYR411" s="247"/>
      <c r="KYS411" s="247"/>
      <c r="KYT411" s="247"/>
      <c r="KYU411" s="247"/>
      <c r="KYV411" s="247"/>
      <c r="KYW411" s="247"/>
      <c r="KYX411" s="247"/>
      <c r="KYY411" s="247"/>
      <c r="KYZ411" s="247"/>
      <c r="KZA411" s="247"/>
      <c r="KZB411" s="247"/>
      <c r="KZC411" s="247"/>
      <c r="KZD411" s="247"/>
      <c r="KZE411" s="247"/>
      <c r="KZF411" s="247"/>
      <c r="KZG411" s="247"/>
      <c r="KZH411" s="247"/>
      <c r="KZI411" s="247"/>
      <c r="KZJ411" s="247"/>
      <c r="KZK411" s="247"/>
      <c r="KZL411" s="247"/>
      <c r="KZM411" s="247"/>
      <c r="KZN411" s="247"/>
      <c r="KZO411" s="247"/>
      <c r="KZP411" s="247"/>
      <c r="KZQ411" s="247"/>
      <c r="KZR411" s="247"/>
      <c r="KZS411" s="247"/>
      <c r="KZT411" s="247"/>
      <c r="KZU411" s="247"/>
      <c r="KZV411" s="247"/>
      <c r="KZW411" s="247"/>
      <c r="KZX411" s="247"/>
      <c r="KZY411" s="247"/>
      <c r="KZZ411" s="247"/>
      <c r="LAA411" s="247"/>
      <c r="LAB411" s="247"/>
      <c r="LAC411" s="247"/>
      <c r="LAD411" s="247"/>
      <c r="LAE411" s="247"/>
      <c r="LAF411" s="247"/>
      <c r="LAG411" s="247"/>
      <c r="LAH411" s="247"/>
      <c r="LAI411" s="247"/>
      <c r="LAJ411" s="247"/>
      <c r="LAK411" s="247"/>
      <c r="LAL411" s="247"/>
      <c r="LAM411" s="247"/>
      <c r="LAN411" s="247"/>
      <c r="LAO411" s="247"/>
      <c r="LAP411" s="247"/>
      <c r="LAQ411" s="247"/>
      <c r="LAR411" s="247"/>
      <c r="LAS411" s="247"/>
      <c r="LAT411" s="247"/>
      <c r="LAU411" s="247"/>
      <c r="LAV411" s="247"/>
      <c r="LAW411" s="247"/>
      <c r="LAX411" s="247"/>
      <c r="LAY411" s="247"/>
      <c r="LAZ411" s="247"/>
      <c r="LBA411" s="247"/>
      <c r="LBB411" s="247"/>
      <c r="LBC411" s="247"/>
      <c r="LBD411" s="247"/>
      <c r="LBE411" s="247"/>
      <c r="LBF411" s="247"/>
      <c r="LBG411" s="247"/>
      <c r="LBH411" s="247"/>
      <c r="LBI411" s="247"/>
      <c r="LBJ411" s="247"/>
      <c r="LBK411" s="247"/>
      <c r="LBL411" s="247"/>
      <c r="LBM411" s="247"/>
      <c r="LBN411" s="247"/>
      <c r="LBO411" s="247"/>
      <c r="LBP411" s="247"/>
      <c r="LBQ411" s="247"/>
      <c r="LBR411" s="247"/>
      <c r="LBS411" s="247"/>
      <c r="LBT411" s="247"/>
      <c r="LBU411" s="247"/>
      <c r="LBV411" s="247"/>
      <c r="LBW411" s="247"/>
      <c r="LBX411" s="247"/>
      <c r="LBY411" s="247"/>
      <c r="LBZ411" s="247"/>
      <c r="LCA411" s="247"/>
      <c r="LCB411" s="247"/>
      <c r="LCC411" s="247"/>
      <c r="LCD411" s="247"/>
      <c r="LCE411" s="247"/>
      <c r="LCF411" s="247"/>
      <c r="LCG411" s="247"/>
      <c r="LCH411" s="247"/>
      <c r="LCI411" s="247"/>
      <c r="LCJ411" s="247"/>
      <c r="LCK411" s="247"/>
      <c r="LCL411" s="247"/>
      <c r="LCM411" s="247"/>
      <c r="LCN411" s="247"/>
      <c r="LCO411" s="247"/>
      <c r="LCP411" s="247"/>
      <c r="LCQ411" s="247"/>
      <c r="LCR411" s="247"/>
      <c r="LCS411" s="247"/>
      <c r="LCT411" s="247"/>
      <c r="LCU411" s="247"/>
      <c r="LCV411" s="247"/>
      <c r="LCW411" s="247"/>
      <c r="LCX411" s="247"/>
      <c r="LCY411" s="247"/>
      <c r="LCZ411" s="247"/>
      <c r="LDA411" s="247"/>
      <c r="LDB411" s="247"/>
      <c r="LDC411" s="247"/>
      <c r="LDD411" s="247"/>
      <c r="LDE411" s="247"/>
      <c r="LDF411" s="247"/>
      <c r="LDG411" s="247"/>
      <c r="LDH411" s="247"/>
      <c r="LDI411" s="247"/>
      <c r="LDJ411" s="247"/>
      <c r="LDK411" s="247"/>
      <c r="LDL411" s="247"/>
      <c r="LDM411" s="247"/>
      <c r="LDN411" s="247"/>
      <c r="LDO411" s="247"/>
      <c r="LDP411" s="247"/>
      <c r="LDQ411" s="247"/>
      <c r="LDR411" s="247"/>
      <c r="LDS411" s="247"/>
      <c r="LDT411" s="247"/>
      <c r="LDU411" s="247"/>
      <c r="LDV411" s="247"/>
      <c r="LDW411" s="247"/>
      <c r="LDX411" s="247"/>
      <c r="LDY411" s="247"/>
      <c r="LDZ411" s="247"/>
      <c r="LEA411" s="247"/>
      <c r="LEB411" s="247"/>
      <c r="LEC411" s="247"/>
      <c r="LED411" s="247"/>
      <c r="LEE411" s="247"/>
      <c r="LEF411" s="247"/>
      <c r="LEG411" s="247"/>
      <c r="LEH411" s="247"/>
      <c r="LEI411" s="247"/>
      <c r="LEJ411" s="247"/>
      <c r="LEK411" s="247"/>
      <c r="LEL411" s="247"/>
      <c r="LEM411" s="247"/>
      <c r="LEN411" s="247"/>
      <c r="LEO411" s="247"/>
      <c r="LEP411" s="247"/>
      <c r="LEQ411" s="247"/>
      <c r="LER411" s="247"/>
      <c r="LES411" s="247"/>
      <c r="LET411" s="247"/>
      <c r="LEU411" s="247"/>
      <c r="LEV411" s="247"/>
      <c r="LEW411" s="247"/>
      <c r="LEX411" s="247"/>
      <c r="LEY411" s="247"/>
      <c r="LEZ411" s="247"/>
      <c r="LFA411" s="247"/>
      <c r="LFB411" s="247"/>
      <c r="LFC411" s="247"/>
      <c r="LFD411" s="247"/>
      <c r="LFE411" s="247"/>
      <c r="LFF411" s="247"/>
      <c r="LFG411" s="247"/>
      <c r="LFH411" s="247"/>
      <c r="LFI411" s="247"/>
      <c r="LFJ411" s="247"/>
      <c r="LFK411" s="247"/>
      <c r="LFL411" s="247"/>
      <c r="LFM411" s="247"/>
      <c r="LFN411" s="247"/>
      <c r="LFO411" s="247"/>
      <c r="LFP411" s="247"/>
      <c r="LFQ411" s="247"/>
      <c r="LFR411" s="247"/>
      <c r="LFS411" s="247"/>
      <c r="LFT411" s="247"/>
      <c r="LFU411" s="247"/>
      <c r="LFV411" s="247"/>
      <c r="LFW411" s="247"/>
      <c r="LFX411" s="247"/>
      <c r="LFY411" s="247"/>
      <c r="LFZ411" s="247"/>
      <c r="LGA411" s="247"/>
      <c r="LGB411" s="247"/>
      <c r="LGC411" s="247"/>
      <c r="LGD411" s="247"/>
      <c r="LGE411" s="247"/>
      <c r="LGF411" s="247"/>
      <c r="LGG411" s="247"/>
      <c r="LGH411" s="247"/>
      <c r="LGI411" s="247"/>
      <c r="LGJ411" s="247"/>
      <c r="LGK411" s="247"/>
      <c r="LGL411" s="247"/>
      <c r="LGM411" s="247"/>
      <c r="LGN411" s="247"/>
      <c r="LGO411" s="247"/>
      <c r="LGP411" s="247"/>
      <c r="LGQ411" s="247"/>
      <c r="LGR411" s="247"/>
      <c r="LGS411" s="247"/>
      <c r="LGT411" s="247"/>
      <c r="LGU411" s="247"/>
      <c r="LGV411" s="247"/>
      <c r="LGW411" s="247"/>
      <c r="LGX411" s="247"/>
      <c r="LGY411" s="247"/>
      <c r="LGZ411" s="247"/>
      <c r="LHA411" s="247"/>
      <c r="LHB411" s="247"/>
      <c r="LHC411" s="247"/>
      <c r="LHD411" s="247"/>
      <c r="LHE411" s="247"/>
      <c r="LHF411" s="247"/>
      <c r="LHG411" s="247"/>
      <c r="LHH411" s="247"/>
      <c r="LHI411" s="247"/>
      <c r="LHJ411" s="247"/>
      <c r="LHK411" s="247"/>
      <c r="LHL411" s="247"/>
      <c r="LHM411" s="247"/>
      <c r="LHN411" s="247"/>
      <c r="LHO411" s="247"/>
      <c r="LHP411" s="247"/>
      <c r="LHQ411" s="247"/>
      <c r="LHR411" s="247"/>
      <c r="LHS411" s="247"/>
      <c r="LHT411" s="247"/>
      <c r="LHU411" s="247"/>
      <c r="LHV411" s="247"/>
      <c r="LHW411" s="247"/>
      <c r="LHX411" s="247"/>
      <c r="LHY411" s="247"/>
      <c r="LHZ411" s="247"/>
      <c r="LIA411" s="247"/>
      <c r="LIB411" s="247"/>
      <c r="LIC411" s="247"/>
      <c r="LID411" s="247"/>
      <c r="LIE411" s="247"/>
      <c r="LIF411" s="247"/>
      <c r="LIG411" s="247"/>
      <c r="LIH411" s="247"/>
      <c r="LII411" s="247"/>
      <c r="LIJ411" s="247"/>
      <c r="LIK411" s="247"/>
      <c r="LIL411" s="247"/>
      <c r="LIM411" s="247"/>
      <c r="LIN411" s="247"/>
      <c r="LIO411" s="247"/>
      <c r="LIP411" s="247"/>
      <c r="LIQ411" s="247"/>
      <c r="LIR411" s="247"/>
      <c r="LIS411" s="247"/>
      <c r="LIT411" s="247"/>
      <c r="LIU411" s="247"/>
      <c r="LIV411" s="247"/>
      <c r="LIW411" s="247"/>
      <c r="LIX411" s="247"/>
      <c r="LIY411" s="247"/>
      <c r="LIZ411" s="247"/>
      <c r="LJA411" s="247"/>
      <c r="LJB411" s="247"/>
      <c r="LJC411" s="247"/>
      <c r="LJD411" s="247"/>
      <c r="LJE411" s="247"/>
      <c r="LJF411" s="247"/>
      <c r="LJG411" s="247"/>
      <c r="LJH411" s="247"/>
      <c r="LJI411" s="247"/>
      <c r="LJJ411" s="247"/>
      <c r="LJK411" s="247"/>
      <c r="LJL411" s="247"/>
      <c r="LJM411" s="247"/>
      <c r="LJN411" s="247"/>
      <c r="LJO411" s="247"/>
      <c r="LJP411" s="247"/>
      <c r="LJQ411" s="247"/>
      <c r="LJR411" s="247"/>
      <c r="LJS411" s="247"/>
      <c r="LJT411" s="247"/>
      <c r="LJU411" s="247"/>
      <c r="LJV411" s="247"/>
      <c r="LJW411" s="247"/>
      <c r="LJX411" s="247"/>
      <c r="LJY411" s="247"/>
      <c r="LJZ411" s="247"/>
      <c r="LKA411" s="247"/>
      <c r="LKB411" s="247"/>
      <c r="LKC411" s="247"/>
      <c r="LKD411" s="247"/>
      <c r="LKE411" s="247"/>
      <c r="LKF411" s="247"/>
      <c r="LKG411" s="247"/>
      <c r="LKH411" s="247"/>
      <c r="LKI411" s="247"/>
      <c r="LKJ411" s="247"/>
      <c r="LKK411" s="247"/>
      <c r="LKL411" s="247"/>
      <c r="LKM411" s="247"/>
      <c r="LKN411" s="247"/>
      <c r="LKO411" s="247"/>
      <c r="LKP411" s="247"/>
      <c r="LKQ411" s="247"/>
      <c r="LKR411" s="247"/>
      <c r="LKS411" s="247"/>
      <c r="LKT411" s="247"/>
      <c r="LKU411" s="247"/>
      <c r="LKV411" s="247"/>
      <c r="LKW411" s="247"/>
      <c r="LKX411" s="247"/>
      <c r="LKY411" s="247"/>
      <c r="LKZ411" s="247"/>
      <c r="LLA411" s="247"/>
      <c r="LLB411" s="247"/>
      <c r="LLC411" s="247"/>
      <c r="LLD411" s="247"/>
      <c r="LLE411" s="247"/>
      <c r="LLF411" s="247"/>
      <c r="LLG411" s="247"/>
      <c r="LLH411" s="247"/>
      <c r="LLI411" s="247"/>
      <c r="LLJ411" s="247"/>
      <c r="LLK411" s="247"/>
      <c r="LLL411" s="247"/>
      <c r="LLM411" s="247"/>
      <c r="LLN411" s="247"/>
      <c r="LLO411" s="247"/>
      <c r="LLP411" s="247"/>
      <c r="LLQ411" s="247"/>
      <c r="LLR411" s="247"/>
      <c r="LLS411" s="247"/>
      <c r="LLT411" s="247"/>
      <c r="LLU411" s="247"/>
      <c r="LLV411" s="247"/>
      <c r="LLW411" s="247"/>
      <c r="LLX411" s="247"/>
      <c r="LLY411" s="247"/>
      <c r="LLZ411" s="247"/>
      <c r="LMA411" s="247"/>
      <c r="LMB411" s="247"/>
      <c r="LMC411" s="247"/>
      <c r="LMD411" s="247"/>
      <c r="LME411" s="247"/>
      <c r="LMF411" s="247"/>
      <c r="LMG411" s="247"/>
      <c r="LMH411" s="247"/>
      <c r="LMI411" s="247"/>
      <c r="LMJ411" s="247"/>
      <c r="LMK411" s="247"/>
      <c r="LML411" s="247"/>
      <c r="LMM411" s="247"/>
      <c r="LMN411" s="247"/>
      <c r="LMO411" s="247"/>
      <c r="LMP411" s="247"/>
      <c r="LMQ411" s="247"/>
      <c r="LMR411" s="247"/>
      <c r="LMS411" s="247"/>
      <c r="LMT411" s="247"/>
      <c r="LMU411" s="247"/>
      <c r="LMV411" s="247"/>
      <c r="LMW411" s="247"/>
      <c r="LMX411" s="247"/>
      <c r="LMY411" s="247"/>
      <c r="LMZ411" s="247"/>
      <c r="LNA411" s="247"/>
      <c r="LNB411" s="247"/>
      <c r="LNC411" s="247"/>
      <c r="LND411" s="247"/>
      <c r="LNE411" s="247"/>
      <c r="LNF411" s="247"/>
      <c r="LNG411" s="247"/>
      <c r="LNH411" s="247"/>
      <c r="LNI411" s="247"/>
      <c r="LNJ411" s="247"/>
      <c r="LNK411" s="247"/>
      <c r="LNL411" s="247"/>
      <c r="LNM411" s="247"/>
      <c r="LNN411" s="247"/>
      <c r="LNO411" s="247"/>
      <c r="LNP411" s="247"/>
      <c r="LNQ411" s="247"/>
      <c r="LNR411" s="247"/>
      <c r="LNS411" s="247"/>
      <c r="LNT411" s="247"/>
      <c r="LNU411" s="247"/>
      <c r="LNV411" s="247"/>
      <c r="LNW411" s="247"/>
      <c r="LNX411" s="247"/>
      <c r="LNY411" s="247"/>
      <c r="LNZ411" s="247"/>
      <c r="LOA411" s="247"/>
      <c r="LOB411" s="247"/>
      <c r="LOC411" s="247"/>
      <c r="LOD411" s="247"/>
      <c r="LOE411" s="247"/>
      <c r="LOF411" s="247"/>
      <c r="LOG411" s="247"/>
      <c r="LOH411" s="247"/>
      <c r="LOI411" s="247"/>
      <c r="LOJ411" s="247"/>
      <c r="LOK411" s="247"/>
      <c r="LOL411" s="247"/>
      <c r="LOM411" s="247"/>
      <c r="LON411" s="247"/>
      <c r="LOO411" s="247"/>
      <c r="LOP411" s="247"/>
      <c r="LOQ411" s="247"/>
      <c r="LOR411" s="247"/>
      <c r="LOS411" s="247"/>
      <c r="LOT411" s="247"/>
      <c r="LOU411" s="247"/>
      <c r="LOV411" s="247"/>
      <c r="LOW411" s="247"/>
      <c r="LOX411" s="247"/>
      <c r="LOY411" s="247"/>
      <c r="LOZ411" s="247"/>
      <c r="LPA411" s="247"/>
      <c r="LPB411" s="247"/>
      <c r="LPC411" s="247"/>
      <c r="LPD411" s="247"/>
      <c r="LPE411" s="247"/>
      <c r="LPF411" s="247"/>
      <c r="LPG411" s="247"/>
      <c r="LPH411" s="247"/>
      <c r="LPI411" s="247"/>
      <c r="LPJ411" s="247"/>
      <c r="LPK411" s="247"/>
      <c r="LPL411" s="247"/>
      <c r="LPM411" s="247"/>
      <c r="LPN411" s="247"/>
      <c r="LPO411" s="247"/>
      <c r="LPP411" s="247"/>
      <c r="LPQ411" s="247"/>
      <c r="LPR411" s="247"/>
      <c r="LPS411" s="247"/>
      <c r="LPT411" s="247"/>
      <c r="LPU411" s="247"/>
      <c r="LPV411" s="247"/>
      <c r="LPW411" s="247"/>
      <c r="LPX411" s="247"/>
      <c r="LPY411" s="247"/>
      <c r="LPZ411" s="247"/>
      <c r="LQA411" s="247"/>
      <c r="LQB411" s="247"/>
      <c r="LQC411" s="247"/>
      <c r="LQD411" s="247"/>
      <c r="LQE411" s="247"/>
      <c r="LQF411" s="247"/>
      <c r="LQG411" s="247"/>
      <c r="LQH411" s="247"/>
      <c r="LQI411" s="247"/>
      <c r="LQJ411" s="247"/>
      <c r="LQK411" s="247"/>
      <c r="LQL411" s="247"/>
      <c r="LQM411" s="247"/>
      <c r="LQN411" s="247"/>
      <c r="LQO411" s="247"/>
      <c r="LQP411" s="247"/>
      <c r="LQQ411" s="247"/>
      <c r="LQR411" s="247"/>
      <c r="LQS411" s="247"/>
      <c r="LQT411" s="247"/>
      <c r="LQU411" s="247"/>
      <c r="LQV411" s="247"/>
      <c r="LQW411" s="247"/>
      <c r="LQX411" s="247"/>
      <c r="LQY411" s="247"/>
      <c r="LQZ411" s="247"/>
      <c r="LRA411" s="247"/>
      <c r="LRB411" s="247"/>
      <c r="LRC411" s="247"/>
      <c r="LRD411" s="247"/>
      <c r="LRE411" s="247"/>
      <c r="LRF411" s="247"/>
      <c r="LRG411" s="247"/>
      <c r="LRH411" s="247"/>
      <c r="LRI411" s="247"/>
      <c r="LRJ411" s="247"/>
      <c r="LRK411" s="247"/>
      <c r="LRL411" s="247"/>
      <c r="LRM411" s="247"/>
      <c r="LRN411" s="247"/>
      <c r="LRO411" s="247"/>
      <c r="LRP411" s="247"/>
      <c r="LRQ411" s="247"/>
      <c r="LRR411" s="247"/>
      <c r="LRS411" s="247"/>
      <c r="LRT411" s="247"/>
      <c r="LRU411" s="247"/>
      <c r="LRV411" s="247"/>
      <c r="LRW411" s="247"/>
      <c r="LRX411" s="247"/>
      <c r="LRY411" s="247"/>
      <c r="LRZ411" s="247"/>
      <c r="LSA411" s="247"/>
      <c r="LSB411" s="247"/>
      <c r="LSC411" s="247"/>
      <c r="LSD411" s="247"/>
      <c r="LSE411" s="247"/>
      <c r="LSF411" s="247"/>
      <c r="LSG411" s="247"/>
      <c r="LSH411" s="247"/>
      <c r="LSI411" s="247"/>
      <c r="LSJ411" s="247"/>
      <c r="LSK411" s="247"/>
      <c r="LSL411" s="247"/>
      <c r="LSM411" s="247"/>
      <c r="LSN411" s="247"/>
      <c r="LSO411" s="247"/>
      <c r="LSP411" s="247"/>
      <c r="LSQ411" s="247"/>
      <c r="LSR411" s="247"/>
      <c r="LSS411" s="247"/>
      <c r="LST411" s="247"/>
      <c r="LSU411" s="247"/>
      <c r="LSV411" s="247"/>
      <c r="LSW411" s="247"/>
      <c r="LSX411" s="247"/>
      <c r="LSY411" s="247"/>
      <c r="LSZ411" s="247"/>
      <c r="LTA411" s="247"/>
      <c r="LTB411" s="247"/>
      <c r="LTC411" s="247"/>
      <c r="LTD411" s="247"/>
      <c r="LTE411" s="247"/>
      <c r="LTF411" s="247"/>
      <c r="LTG411" s="247"/>
      <c r="LTH411" s="247"/>
      <c r="LTI411" s="247"/>
      <c r="LTJ411" s="247"/>
      <c r="LTK411" s="247"/>
      <c r="LTL411" s="247"/>
      <c r="LTM411" s="247"/>
      <c r="LTN411" s="247"/>
      <c r="LTO411" s="247"/>
      <c r="LTP411" s="247"/>
      <c r="LTQ411" s="247"/>
      <c r="LTR411" s="247"/>
      <c r="LTS411" s="247"/>
      <c r="LTT411" s="247"/>
      <c r="LTU411" s="247"/>
      <c r="LTV411" s="247"/>
      <c r="LTW411" s="247"/>
      <c r="LTX411" s="247"/>
      <c r="LTY411" s="247"/>
      <c r="LTZ411" s="247"/>
      <c r="LUA411" s="247"/>
      <c r="LUB411" s="247"/>
      <c r="LUC411" s="247"/>
      <c r="LUD411" s="247"/>
      <c r="LUE411" s="247"/>
      <c r="LUF411" s="247"/>
      <c r="LUG411" s="247"/>
      <c r="LUH411" s="247"/>
      <c r="LUI411" s="247"/>
      <c r="LUJ411" s="247"/>
      <c r="LUK411" s="247"/>
      <c r="LUL411" s="247"/>
      <c r="LUM411" s="247"/>
      <c r="LUN411" s="247"/>
      <c r="LUO411" s="247"/>
      <c r="LUP411" s="247"/>
      <c r="LUQ411" s="247"/>
      <c r="LUR411" s="247"/>
      <c r="LUS411" s="247"/>
      <c r="LUT411" s="247"/>
      <c r="LUU411" s="247"/>
      <c r="LUV411" s="247"/>
      <c r="LUW411" s="247"/>
      <c r="LUX411" s="247"/>
      <c r="LUY411" s="247"/>
      <c r="LUZ411" s="247"/>
      <c r="LVA411" s="247"/>
      <c r="LVB411" s="247"/>
      <c r="LVC411" s="247"/>
      <c r="LVD411" s="247"/>
      <c r="LVE411" s="247"/>
      <c r="LVF411" s="247"/>
      <c r="LVG411" s="247"/>
      <c r="LVH411" s="247"/>
      <c r="LVI411" s="247"/>
      <c r="LVJ411" s="247"/>
      <c r="LVK411" s="247"/>
      <c r="LVL411" s="247"/>
      <c r="LVM411" s="247"/>
      <c r="LVN411" s="247"/>
      <c r="LVO411" s="247"/>
      <c r="LVP411" s="247"/>
      <c r="LVQ411" s="247"/>
      <c r="LVR411" s="247"/>
      <c r="LVS411" s="247"/>
      <c r="LVT411" s="247"/>
      <c r="LVU411" s="247"/>
      <c r="LVV411" s="247"/>
      <c r="LVW411" s="247"/>
      <c r="LVX411" s="247"/>
      <c r="LVY411" s="247"/>
      <c r="LVZ411" s="247"/>
      <c r="LWA411" s="247"/>
      <c r="LWB411" s="247"/>
      <c r="LWC411" s="247"/>
      <c r="LWD411" s="247"/>
      <c r="LWE411" s="247"/>
      <c r="LWF411" s="247"/>
      <c r="LWG411" s="247"/>
      <c r="LWH411" s="247"/>
      <c r="LWI411" s="247"/>
      <c r="LWJ411" s="247"/>
      <c r="LWK411" s="247"/>
      <c r="LWL411" s="247"/>
      <c r="LWM411" s="247"/>
      <c r="LWN411" s="247"/>
      <c r="LWO411" s="247"/>
      <c r="LWP411" s="247"/>
      <c r="LWQ411" s="247"/>
      <c r="LWR411" s="247"/>
      <c r="LWS411" s="247"/>
      <c r="LWT411" s="247"/>
      <c r="LWU411" s="247"/>
      <c r="LWV411" s="247"/>
      <c r="LWW411" s="247"/>
      <c r="LWX411" s="247"/>
      <c r="LWY411" s="247"/>
      <c r="LWZ411" s="247"/>
      <c r="LXA411" s="247"/>
      <c r="LXB411" s="247"/>
      <c r="LXC411" s="247"/>
      <c r="LXD411" s="247"/>
      <c r="LXE411" s="247"/>
      <c r="LXF411" s="247"/>
      <c r="LXG411" s="247"/>
      <c r="LXH411" s="247"/>
      <c r="LXI411" s="247"/>
      <c r="LXJ411" s="247"/>
      <c r="LXK411" s="247"/>
      <c r="LXL411" s="247"/>
      <c r="LXM411" s="247"/>
      <c r="LXN411" s="247"/>
      <c r="LXO411" s="247"/>
      <c r="LXP411" s="247"/>
      <c r="LXQ411" s="247"/>
      <c r="LXR411" s="247"/>
      <c r="LXS411" s="247"/>
      <c r="LXT411" s="247"/>
      <c r="LXU411" s="247"/>
      <c r="LXV411" s="247"/>
      <c r="LXW411" s="247"/>
      <c r="LXX411" s="247"/>
      <c r="LXY411" s="247"/>
      <c r="LXZ411" s="247"/>
      <c r="LYA411" s="247"/>
      <c r="LYB411" s="247"/>
      <c r="LYC411" s="247"/>
      <c r="LYD411" s="247"/>
      <c r="LYE411" s="247"/>
      <c r="LYF411" s="247"/>
      <c r="LYG411" s="247"/>
      <c r="LYH411" s="247"/>
      <c r="LYI411" s="247"/>
      <c r="LYJ411" s="247"/>
      <c r="LYK411" s="247"/>
      <c r="LYL411" s="247"/>
      <c r="LYM411" s="247"/>
      <c r="LYN411" s="247"/>
      <c r="LYO411" s="247"/>
      <c r="LYP411" s="247"/>
      <c r="LYQ411" s="247"/>
      <c r="LYR411" s="247"/>
      <c r="LYS411" s="247"/>
      <c r="LYT411" s="247"/>
      <c r="LYU411" s="247"/>
      <c r="LYV411" s="247"/>
      <c r="LYW411" s="247"/>
      <c r="LYX411" s="247"/>
      <c r="LYY411" s="247"/>
      <c r="LYZ411" s="247"/>
      <c r="LZA411" s="247"/>
      <c r="LZB411" s="247"/>
      <c r="LZC411" s="247"/>
      <c r="LZD411" s="247"/>
      <c r="LZE411" s="247"/>
      <c r="LZF411" s="247"/>
      <c r="LZG411" s="247"/>
      <c r="LZH411" s="247"/>
      <c r="LZI411" s="247"/>
      <c r="LZJ411" s="247"/>
      <c r="LZK411" s="247"/>
      <c r="LZL411" s="247"/>
      <c r="LZM411" s="247"/>
      <c r="LZN411" s="247"/>
      <c r="LZO411" s="247"/>
      <c r="LZP411" s="247"/>
      <c r="LZQ411" s="247"/>
      <c r="LZR411" s="247"/>
      <c r="LZS411" s="247"/>
      <c r="LZT411" s="247"/>
      <c r="LZU411" s="247"/>
      <c r="LZV411" s="247"/>
      <c r="LZW411" s="247"/>
      <c r="LZX411" s="247"/>
      <c r="LZY411" s="247"/>
      <c r="LZZ411" s="247"/>
      <c r="MAA411" s="247"/>
      <c r="MAB411" s="247"/>
      <c r="MAC411" s="247"/>
      <c r="MAD411" s="247"/>
      <c r="MAE411" s="247"/>
      <c r="MAF411" s="247"/>
      <c r="MAG411" s="247"/>
      <c r="MAH411" s="247"/>
      <c r="MAI411" s="247"/>
      <c r="MAJ411" s="247"/>
      <c r="MAK411" s="247"/>
      <c r="MAL411" s="247"/>
      <c r="MAM411" s="247"/>
      <c r="MAN411" s="247"/>
      <c r="MAO411" s="247"/>
      <c r="MAP411" s="247"/>
      <c r="MAQ411" s="247"/>
      <c r="MAR411" s="247"/>
      <c r="MAS411" s="247"/>
      <c r="MAT411" s="247"/>
      <c r="MAU411" s="247"/>
      <c r="MAV411" s="247"/>
      <c r="MAW411" s="247"/>
      <c r="MAX411" s="247"/>
      <c r="MAY411" s="247"/>
      <c r="MAZ411" s="247"/>
      <c r="MBA411" s="247"/>
      <c r="MBB411" s="247"/>
      <c r="MBC411" s="247"/>
      <c r="MBD411" s="247"/>
      <c r="MBE411" s="247"/>
      <c r="MBF411" s="247"/>
      <c r="MBG411" s="247"/>
      <c r="MBH411" s="247"/>
      <c r="MBI411" s="247"/>
      <c r="MBJ411" s="247"/>
      <c r="MBK411" s="247"/>
      <c r="MBL411" s="247"/>
      <c r="MBM411" s="247"/>
      <c r="MBN411" s="247"/>
      <c r="MBO411" s="247"/>
      <c r="MBP411" s="247"/>
      <c r="MBQ411" s="247"/>
      <c r="MBR411" s="247"/>
      <c r="MBS411" s="247"/>
      <c r="MBT411" s="247"/>
      <c r="MBU411" s="247"/>
      <c r="MBV411" s="247"/>
      <c r="MBW411" s="247"/>
      <c r="MBX411" s="247"/>
      <c r="MBY411" s="247"/>
      <c r="MBZ411" s="247"/>
      <c r="MCA411" s="247"/>
      <c r="MCB411" s="247"/>
      <c r="MCC411" s="247"/>
      <c r="MCD411" s="247"/>
      <c r="MCE411" s="247"/>
      <c r="MCF411" s="247"/>
      <c r="MCG411" s="247"/>
      <c r="MCH411" s="247"/>
      <c r="MCI411" s="247"/>
      <c r="MCJ411" s="247"/>
      <c r="MCK411" s="247"/>
      <c r="MCL411" s="247"/>
      <c r="MCM411" s="247"/>
      <c r="MCN411" s="247"/>
      <c r="MCO411" s="247"/>
      <c r="MCP411" s="247"/>
      <c r="MCQ411" s="247"/>
      <c r="MCR411" s="247"/>
      <c r="MCS411" s="247"/>
      <c r="MCT411" s="247"/>
      <c r="MCU411" s="247"/>
      <c r="MCV411" s="247"/>
      <c r="MCW411" s="247"/>
      <c r="MCX411" s="247"/>
      <c r="MCY411" s="247"/>
      <c r="MCZ411" s="247"/>
      <c r="MDA411" s="247"/>
      <c r="MDB411" s="247"/>
      <c r="MDC411" s="247"/>
      <c r="MDD411" s="247"/>
      <c r="MDE411" s="247"/>
      <c r="MDF411" s="247"/>
      <c r="MDG411" s="247"/>
      <c r="MDH411" s="247"/>
      <c r="MDI411" s="247"/>
      <c r="MDJ411" s="247"/>
      <c r="MDK411" s="247"/>
      <c r="MDL411" s="247"/>
      <c r="MDM411" s="247"/>
      <c r="MDN411" s="247"/>
      <c r="MDO411" s="247"/>
      <c r="MDP411" s="247"/>
      <c r="MDQ411" s="247"/>
      <c r="MDR411" s="247"/>
      <c r="MDS411" s="247"/>
      <c r="MDT411" s="247"/>
      <c r="MDU411" s="247"/>
      <c r="MDV411" s="247"/>
      <c r="MDW411" s="247"/>
      <c r="MDX411" s="247"/>
      <c r="MDY411" s="247"/>
      <c r="MDZ411" s="247"/>
      <c r="MEA411" s="247"/>
      <c r="MEB411" s="247"/>
      <c r="MEC411" s="247"/>
      <c r="MED411" s="247"/>
      <c r="MEE411" s="247"/>
      <c r="MEF411" s="247"/>
      <c r="MEG411" s="247"/>
      <c r="MEH411" s="247"/>
      <c r="MEI411" s="247"/>
      <c r="MEJ411" s="247"/>
      <c r="MEK411" s="247"/>
      <c r="MEL411" s="247"/>
      <c r="MEM411" s="247"/>
      <c r="MEN411" s="247"/>
      <c r="MEO411" s="247"/>
      <c r="MEP411" s="247"/>
      <c r="MEQ411" s="247"/>
      <c r="MER411" s="247"/>
      <c r="MES411" s="247"/>
      <c r="MET411" s="247"/>
      <c r="MEU411" s="247"/>
      <c r="MEV411" s="247"/>
      <c r="MEW411" s="247"/>
      <c r="MEX411" s="247"/>
      <c r="MEY411" s="247"/>
      <c r="MEZ411" s="247"/>
      <c r="MFA411" s="247"/>
      <c r="MFB411" s="247"/>
      <c r="MFC411" s="247"/>
      <c r="MFD411" s="247"/>
      <c r="MFE411" s="247"/>
      <c r="MFF411" s="247"/>
      <c r="MFG411" s="247"/>
      <c r="MFH411" s="247"/>
      <c r="MFI411" s="247"/>
      <c r="MFJ411" s="247"/>
      <c r="MFK411" s="247"/>
      <c r="MFL411" s="247"/>
      <c r="MFM411" s="247"/>
      <c r="MFN411" s="247"/>
      <c r="MFO411" s="247"/>
      <c r="MFP411" s="247"/>
      <c r="MFQ411" s="247"/>
      <c r="MFR411" s="247"/>
      <c r="MFS411" s="247"/>
      <c r="MFT411" s="247"/>
      <c r="MFU411" s="247"/>
      <c r="MFV411" s="247"/>
      <c r="MFW411" s="247"/>
      <c r="MFX411" s="247"/>
      <c r="MFY411" s="247"/>
      <c r="MFZ411" s="247"/>
      <c r="MGA411" s="247"/>
      <c r="MGB411" s="247"/>
      <c r="MGC411" s="247"/>
      <c r="MGD411" s="247"/>
      <c r="MGE411" s="247"/>
      <c r="MGF411" s="247"/>
      <c r="MGG411" s="247"/>
      <c r="MGH411" s="247"/>
      <c r="MGI411" s="247"/>
      <c r="MGJ411" s="247"/>
      <c r="MGK411" s="247"/>
      <c r="MGL411" s="247"/>
      <c r="MGM411" s="247"/>
      <c r="MGN411" s="247"/>
      <c r="MGO411" s="247"/>
      <c r="MGP411" s="247"/>
      <c r="MGQ411" s="247"/>
      <c r="MGR411" s="247"/>
      <c r="MGS411" s="247"/>
      <c r="MGT411" s="247"/>
      <c r="MGU411" s="247"/>
      <c r="MGV411" s="247"/>
      <c r="MGW411" s="247"/>
      <c r="MGX411" s="247"/>
      <c r="MGY411" s="247"/>
      <c r="MGZ411" s="247"/>
      <c r="MHA411" s="247"/>
      <c r="MHB411" s="247"/>
      <c r="MHC411" s="247"/>
      <c r="MHD411" s="247"/>
      <c r="MHE411" s="247"/>
      <c r="MHF411" s="247"/>
      <c r="MHG411" s="247"/>
      <c r="MHH411" s="247"/>
      <c r="MHI411" s="247"/>
      <c r="MHJ411" s="247"/>
      <c r="MHK411" s="247"/>
      <c r="MHL411" s="247"/>
      <c r="MHM411" s="247"/>
      <c r="MHN411" s="247"/>
      <c r="MHO411" s="247"/>
      <c r="MHP411" s="247"/>
      <c r="MHQ411" s="247"/>
      <c r="MHR411" s="247"/>
      <c r="MHS411" s="247"/>
      <c r="MHT411" s="247"/>
      <c r="MHU411" s="247"/>
      <c r="MHV411" s="247"/>
      <c r="MHW411" s="247"/>
      <c r="MHX411" s="247"/>
      <c r="MHY411" s="247"/>
      <c r="MHZ411" s="247"/>
      <c r="MIA411" s="247"/>
      <c r="MIB411" s="247"/>
      <c r="MIC411" s="247"/>
      <c r="MID411" s="247"/>
      <c r="MIE411" s="247"/>
      <c r="MIF411" s="247"/>
      <c r="MIG411" s="247"/>
      <c r="MIH411" s="247"/>
      <c r="MII411" s="247"/>
      <c r="MIJ411" s="247"/>
      <c r="MIK411" s="247"/>
      <c r="MIL411" s="247"/>
      <c r="MIM411" s="247"/>
      <c r="MIN411" s="247"/>
      <c r="MIO411" s="247"/>
      <c r="MIP411" s="247"/>
      <c r="MIQ411" s="247"/>
      <c r="MIR411" s="247"/>
      <c r="MIS411" s="247"/>
      <c r="MIT411" s="247"/>
      <c r="MIU411" s="247"/>
      <c r="MIV411" s="247"/>
      <c r="MIW411" s="247"/>
      <c r="MIX411" s="247"/>
      <c r="MIY411" s="247"/>
      <c r="MIZ411" s="247"/>
      <c r="MJA411" s="247"/>
      <c r="MJB411" s="247"/>
      <c r="MJC411" s="247"/>
      <c r="MJD411" s="247"/>
      <c r="MJE411" s="247"/>
      <c r="MJF411" s="247"/>
      <c r="MJG411" s="247"/>
      <c r="MJH411" s="247"/>
      <c r="MJI411" s="247"/>
      <c r="MJJ411" s="247"/>
      <c r="MJK411" s="247"/>
      <c r="MJL411" s="247"/>
      <c r="MJM411" s="247"/>
      <c r="MJN411" s="247"/>
      <c r="MJO411" s="247"/>
      <c r="MJP411" s="247"/>
      <c r="MJQ411" s="247"/>
      <c r="MJR411" s="247"/>
      <c r="MJS411" s="247"/>
      <c r="MJT411" s="247"/>
      <c r="MJU411" s="247"/>
      <c r="MJV411" s="247"/>
      <c r="MJW411" s="247"/>
      <c r="MJX411" s="247"/>
      <c r="MJY411" s="247"/>
      <c r="MJZ411" s="247"/>
      <c r="MKA411" s="247"/>
      <c r="MKB411" s="247"/>
      <c r="MKC411" s="247"/>
      <c r="MKD411" s="247"/>
      <c r="MKE411" s="247"/>
      <c r="MKF411" s="247"/>
      <c r="MKG411" s="247"/>
      <c r="MKH411" s="247"/>
      <c r="MKI411" s="247"/>
      <c r="MKJ411" s="247"/>
      <c r="MKK411" s="247"/>
      <c r="MKL411" s="247"/>
      <c r="MKM411" s="247"/>
      <c r="MKN411" s="247"/>
      <c r="MKO411" s="247"/>
      <c r="MKP411" s="247"/>
      <c r="MKQ411" s="247"/>
      <c r="MKR411" s="247"/>
      <c r="MKS411" s="247"/>
      <c r="MKT411" s="247"/>
      <c r="MKU411" s="247"/>
      <c r="MKV411" s="247"/>
      <c r="MKW411" s="247"/>
      <c r="MKX411" s="247"/>
      <c r="MKY411" s="247"/>
      <c r="MKZ411" s="247"/>
      <c r="MLA411" s="247"/>
      <c r="MLB411" s="247"/>
      <c r="MLC411" s="247"/>
      <c r="MLD411" s="247"/>
      <c r="MLE411" s="247"/>
      <c r="MLF411" s="247"/>
      <c r="MLG411" s="247"/>
      <c r="MLH411" s="247"/>
      <c r="MLI411" s="247"/>
      <c r="MLJ411" s="247"/>
      <c r="MLK411" s="247"/>
      <c r="MLL411" s="247"/>
      <c r="MLM411" s="247"/>
      <c r="MLN411" s="247"/>
      <c r="MLO411" s="247"/>
      <c r="MLP411" s="247"/>
      <c r="MLQ411" s="247"/>
      <c r="MLR411" s="247"/>
      <c r="MLS411" s="247"/>
      <c r="MLT411" s="247"/>
      <c r="MLU411" s="247"/>
      <c r="MLV411" s="247"/>
      <c r="MLW411" s="247"/>
      <c r="MLX411" s="247"/>
      <c r="MLY411" s="247"/>
      <c r="MLZ411" s="247"/>
      <c r="MMA411" s="247"/>
      <c r="MMB411" s="247"/>
      <c r="MMC411" s="247"/>
      <c r="MMD411" s="247"/>
      <c r="MME411" s="247"/>
      <c r="MMF411" s="247"/>
      <c r="MMG411" s="247"/>
      <c r="MMH411" s="247"/>
      <c r="MMI411" s="247"/>
      <c r="MMJ411" s="247"/>
      <c r="MMK411" s="247"/>
      <c r="MML411" s="247"/>
      <c r="MMM411" s="247"/>
      <c r="MMN411" s="247"/>
      <c r="MMO411" s="247"/>
      <c r="MMP411" s="247"/>
      <c r="MMQ411" s="247"/>
      <c r="MMR411" s="247"/>
      <c r="MMS411" s="247"/>
      <c r="MMT411" s="247"/>
      <c r="MMU411" s="247"/>
      <c r="MMV411" s="247"/>
      <c r="MMW411" s="247"/>
      <c r="MMX411" s="247"/>
      <c r="MMY411" s="247"/>
      <c r="MMZ411" s="247"/>
      <c r="MNA411" s="247"/>
      <c r="MNB411" s="247"/>
      <c r="MNC411" s="247"/>
      <c r="MND411" s="247"/>
      <c r="MNE411" s="247"/>
      <c r="MNF411" s="247"/>
      <c r="MNG411" s="247"/>
      <c r="MNH411" s="247"/>
      <c r="MNI411" s="247"/>
      <c r="MNJ411" s="247"/>
      <c r="MNK411" s="247"/>
      <c r="MNL411" s="247"/>
      <c r="MNM411" s="247"/>
      <c r="MNN411" s="247"/>
      <c r="MNO411" s="247"/>
      <c r="MNP411" s="247"/>
      <c r="MNQ411" s="247"/>
      <c r="MNR411" s="247"/>
      <c r="MNS411" s="247"/>
      <c r="MNT411" s="247"/>
      <c r="MNU411" s="247"/>
      <c r="MNV411" s="247"/>
      <c r="MNW411" s="247"/>
      <c r="MNX411" s="247"/>
      <c r="MNY411" s="247"/>
      <c r="MNZ411" s="247"/>
      <c r="MOA411" s="247"/>
      <c r="MOB411" s="247"/>
      <c r="MOC411" s="247"/>
      <c r="MOD411" s="247"/>
      <c r="MOE411" s="247"/>
      <c r="MOF411" s="247"/>
      <c r="MOG411" s="247"/>
      <c r="MOH411" s="247"/>
      <c r="MOI411" s="247"/>
      <c r="MOJ411" s="247"/>
      <c r="MOK411" s="247"/>
      <c r="MOL411" s="247"/>
      <c r="MOM411" s="247"/>
      <c r="MON411" s="247"/>
      <c r="MOO411" s="247"/>
      <c r="MOP411" s="247"/>
      <c r="MOQ411" s="247"/>
      <c r="MOR411" s="247"/>
      <c r="MOS411" s="247"/>
      <c r="MOT411" s="247"/>
      <c r="MOU411" s="247"/>
      <c r="MOV411" s="247"/>
      <c r="MOW411" s="247"/>
      <c r="MOX411" s="247"/>
      <c r="MOY411" s="247"/>
      <c r="MOZ411" s="247"/>
      <c r="MPA411" s="247"/>
      <c r="MPB411" s="247"/>
      <c r="MPC411" s="247"/>
      <c r="MPD411" s="247"/>
      <c r="MPE411" s="247"/>
      <c r="MPF411" s="247"/>
      <c r="MPG411" s="247"/>
      <c r="MPH411" s="247"/>
      <c r="MPI411" s="247"/>
      <c r="MPJ411" s="247"/>
      <c r="MPK411" s="247"/>
      <c r="MPL411" s="247"/>
      <c r="MPM411" s="247"/>
      <c r="MPN411" s="247"/>
      <c r="MPO411" s="247"/>
      <c r="MPP411" s="247"/>
      <c r="MPQ411" s="247"/>
      <c r="MPR411" s="247"/>
      <c r="MPS411" s="247"/>
      <c r="MPT411" s="247"/>
      <c r="MPU411" s="247"/>
      <c r="MPV411" s="247"/>
      <c r="MPW411" s="247"/>
      <c r="MPX411" s="247"/>
      <c r="MPY411" s="247"/>
      <c r="MPZ411" s="247"/>
      <c r="MQA411" s="247"/>
      <c r="MQB411" s="247"/>
      <c r="MQC411" s="247"/>
      <c r="MQD411" s="247"/>
      <c r="MQE411" s="247"/>
      <c r="MQF411" s="247"/>
      <c r="MQG411" s="247"/>
      <c r="MQH411" s="247"/>
      <c r="MQI411" s="247"/>
      <c r="MQJ411" s="247"/>
      <c r="MQK411" s="247"/>
      <c r="MQL411" s="247"/>
      <c r="MQM411" s="247"/>
      <c r="MQN411" s="247"/>
      <c r="MQO411" s="247"/>
      <c r="MQP411" s="247"/>
      <c r="MQQ411" s="247"/>
      <c r="MQR411" s="247"/>
      <c r="MQS411" s="247"/>
      <c r="MQT411" s="247"/>
      <c r="MQU411" s="247"/>
      <c r="MQV411" s="247"/>
      <c r="MQW411" s="247"/>
      <c r="MQX411" s="247"/>
      <c r="MQY411" s="247"/>
      <c r="MQZ411" s="247"/>
      <c r="MRA411" s="247"/>
      <c r="MRB411" s="247"/>
      <c r="MRC411" s="247"/>
      <c r="MRD411" s="247"/>
      <c r="MRE411" s="247"/>
      <c r="MRF411" s="247"/>
      <c r="MRG411" s="247"/>
      <c r="MRH411" s="247"/>
      <c r="MRI411" s="247"/>
      <c r="MRJ411" s="247"/>
      <c r="MRK411" s="247"/>
      <c r="MRL411" s="247"/>
      <c r="MRM411" s="247"/>
      <c r="MRN411" s="247"/>
      <c r="MRO411" s="247"/>
      <c r="MRP411" s="247"/>
      <c r="MRQ411" s="247"/>
      <c r="MRR411" s="247"/>
      <c r="MRS411" s="247"/>
      <c r="MRT411" s="247"/>
      <c r="MRU411" s="247"/>
      <c r="MRV411" s="247"/>
      <c r="MRW411" s="247"/>
      <c r="MRX411" s="247"/>
      <c r="MRY411" s="247"/>
      <c r="MRZ411" s="247"/>
      <c r="MSA411" s="247"/>
      <c r="MSB411" s="247"/>
      <c r="MSC411" s="247"/>
      <c r="MSD411" s="247"/>
      <c r="MSE411" s="247"/>
      <c r="MSF411" s="247"/>
      <c r="MSG411" s="247"/>
      <c r="MSH411" s="247"/>
      <c r="MSI411" s="247"/>
      <c r="MSJ411" s="247"/>
      <c r="MSK411" s="247"/>
      <c r="MSL411" s="247"/>
      <c r="MSM411" s="247"/>
      <c r="MSN411" s="247"/>
      <c r="MSO411" s="247"/>
      <c r="MSP411" s="247"/>
      <c r="MSQ411" s="247"/>
      <c r="MSR411" s="247"/>
      <c r="MSS411" s="247"/>
      <c r="MST411" s="247"/>
      <c r="MSU411" s="247"/>
      <c r="MSV411" s="247"/>
      <c r="MSW411" s="247"/>
      <c r="MSX411" s="247"/>
      <c r="MSY411" s="247"/>
      <c r="MSZ411" s="247"/>
      <c r="MTA411" s="247"/>
      <c r="MTB411" s="247"/>
      <c r="MTC411" s="247"/>
      <c r="MTD411" s="247"/>
      <c r="MTE411" s="247"/>
      <c r="MTF411" s="247"/>
      <c r="MTG411" s="247"/>
      <c r="MTH411" s="247"/>
      <c r="MTI411" s="247"/>
      <c r="MTJ411" s="247"/>
      <c r="MTK411" s="247"/>
      <c r="MTL411" s="247"/>
      <c r="MTM411" s="247"/>
      <c r="MTN411" s="247"/>
      <c r="MTO411" s="247"/>
      <c r="MTP411" s="247"/>
      <c r="MTQ411" s="247"/>
      <c r="MTR411" s="247"/>
      <c r="MTS411" s="247"/>
      <c r="MTT411" s="247"/>
      <c r="MTU411" s="247"/>
      <c r="MTV411" s="247"/>
      <c r="MTW411" s="247"/>
      <c r="MTX411" s="247"/>
      <c r="MTY411" s="247"/>
      <c r="MTZ411" s="247"/>
      <c r="MUA411" s="247"/>
      <c r="MUB411" s="247"/>
      <c r="MUC411" s="247"/>
      <c r="MUD411" s="247"/>
      <c r="MUE411" s="247"/>
      <c r="MUF411" s="247"/>
      <c r="MUG411" s="247"/>
      <c r="MUH411" s="247"/>
      <c r="MUI411" s="247"/>
      <c r="MUJ411" s="247"/>
      <c r="MUK411" s="247"/>
      <c r="MUL411" s="247"/>
      <c r="MUM411" s="247"/>
      <c r="MUN411" s="247"/>
      <c r="MUO411" s="247"/>
      <c r="MUP411" s="247"/>
      <c r="MUQ411" s="247"/>
      <c r="MUR411" s="247"/>
      <c r="MUS411" s="247"/>
      <c r="MUT411" s="247"/>
      <c r="MUU411" s="247"/>
      <c r="MUV411" s="247"/>
      <c r="MUW411" s="247"/>
      <c r="MUX411" s="247"/>
      <c r="MUY411" s="247"/>
      <c r="MUZ411" s="247"/>
      <c r="MVA411" s="247"/>
      <c r="MVB411" s="247"/>
      <c r="MVC411" s="247"/>
      <c r="MVD411" s="247"/>
      <c r="MVE411" s="247"/>
      <c r="MVF411" s="247"/>
      <c r="MVG411" s="247"/>
      <c r="MVH411" s="247"/>
      <c r="MVI411" s="247"/>
      <c r="MVJ411" s="247"/>
      <c r="MVK411" s="247"/>
      <c r="MVL411" s="247"/>
      <c r="MVM411" s="247"/>
      <c r="MVN411" s="247"/>
      <c r="MVO411" s="247"/>
      <c r="MVP411" s="247"/>
      <c r="MVQ411" s="247"/>
      <c r="MVR411" s="247"/>
      <c r="MVS411" s="247"/>
      <c r="MVT411" s="247"/>
      <c r="MVU411" s="247"/>
      <c r="MVV411" s="247"/>
      <c r="MVW411" s="247"/>
      <c r="MVX411" s="247"/>
      <c r="MVY411" s="247"/>
      <c r="MVZ411" s="247"/>
      <c r="MWA411" s="247"/>
      <c r="MWB411" s="247"/>
      <c r="MWC411" s="247"/>
      <c r="MWD411" s="247"/>
      <c r="MWE411" s="247"/>
      <c r="MWF411" s="247"/>
      <c r="MWG411" s="247"/>
      <c r="MWH411" s="247"/>
      <c r="MWI411" s="247"/>
      <c r="MWJ411" s="247"/>
      <c r="MWK411" s="247"/>
      <c r="MWL411" s="247"/>
      <c r="MWM411" s="247"/>
      <c r="MWN411" s="247"/>
      <c r="MWO411" s="247"/>
      <c r="MWP411" s="247"/>
      <c r="MWQ411" s="247"/>
      <c r="MWR411" s="247"/>
      <c r="MWS411" s="247"/>
      <c r="MWT411" s="247"/>
      <c r="MWU411" s="247"/>
      <c r="MWV411" s="247"/>
      <c r="MWW411" s="247"/>
      <c r="MWX411" s="247"/>
      <c r="MWY411" s="247"/>
      <c r="MWZ411" s="247"/>
      <c r="MXA411" s="247"/>
      <c r="MXB411" s="247"/>
      <c r="MXC411" s="247"/>
      <c r="MXD411" s="247"/>
      <c r="MXE411" s="247"/>
      <c r="MXF411" s="247"/>
      <c r="MXG411" s="247"/>
      <c r="MXH411" s="247"/>
      <c r="MXI411" s="247"/>
      <c r="MXJ411" s="247"/>
      <c r="MXK411" s="247"/>
      <c r="MXL411" s="247"/>
      <c r="MXM411" s="247"/>
      <c r="MXN411" s="247"/>
      <c r="MXO411" s="247"/>
      <c r="MXP411" s="247"/>
      <c r="MXQ411" s="247"/>
      <c r="MXR411" s="247"/>
      <c r="MXS411" s="247"/>
      <c r="MXT411" s="247"/>
      <c r="MXU411" s="247"/>
      <c r="MXV411" s="247"/>
      <c r="MXW411" s="247"/>
      <c r="MXX411" s="247"/>
      <c r="MXY411" s="247"/>
      <c r="MXZ411" s="247"/>
      <c r="MYA411" s="247"/>
      <c r="MYB411" s="247"/>
      <c r="MYC411" s="247"/>
      <c r="MYD411" s="247"/>
      <c r="MYE411" s="247"/>
      <c r="MYF411" s="247"/>
      <c r="MYG411" s="247"/>
      <c r="MYH411" s="247"/>
      <c r="MYI411" s="247"/>
      <c r="MYJ411" s="247"/>
      <c r="MYK411" s="247"/>
      <c r="MYL411" s="247"/>
      <c r="MYM411" s="247"/>
      <c r="MYN411" s="247"/>
      <c r="MYO411" s="247"/>
      <c r="MYP411" s="247"/>
      <c r="MYQ411" s="247"/>
      <c r="MYR411" s="247"/>
      <c r="MYS411" s="247"/>
      <c r="MYT411" s="247"/>
      <c r="MYU411" s="247"/>
      <c r="MYV411" s="247"/>
      <c r="MYW411" s="247"/>
      <c r="MYX411" s="247"/>
      <c r="MYY411" s="247"/>
      <c r="MYZ411" s="247"/>
      <c r="MZA411" s="247"/>
      <c r="MZB411" s="247"/>
      <c r="MZC411" s="247"/>
      <c r="MZD411" s="247"/>
      <c r="MZE411" s="247"/>
      <c r="MZF411" s="247"/>
      <c r="MZG411" s="247"/>
      <c r="MZH411" s="247"/>
      <c r="MZI411" s="247"/>
      <c r="MZJ411" s="247"/>
      <c r="MZK411" s="247"/>
      <c r="MZL411" s="247"/>
      <c r="MZM411" s="247"/>
      <c r="MZN411" s="247"/>
      <c r="MZO411" s="247"/>
      <c r="MZP411" s="247"/>
      <c r="MZQ411" s="247"/>
      <c r="MZR411" s="247"/>
      <c r="MZS411" s="247"/>
      <c r="MZT411" s="247"/>
      <c r="MZU411" s="247"/>
      <c r="MZV411" s="247"/>
      <c r="MZW411" s="247"/>
      <c r="MZX411" s="247"/>
      <c r="MZY411" s="247"/>
      <c r="MZZ411" s="247"/>
      <c r="NAA411" s="247"/>
      <c r="NAB411" s="247"/>
      <c r="NAC411" s="247"/>
      <c r="NAD411" s="247"/>
      <c r="NAE411" s="247"/>
      <c r="NAF411" s="247"/>
      <c r="NAG411" s="247"/>
      <c r="NAH411" s="247"/>
      <c r="NAI411" s="247"/>
      <c r="NAJ411" s="247"/>
      <c r="NAK411" s="247"/>
      <c r="NAL411" s="247"/>
      <c r="NAM411" s="247"/>
      <c r="NAN411" s="247"/>
      <c r="NAO411" s="247"/>
      <c r="NAP411" s="247"/>
      <c r="NAQ411" s="247"/>
      <c r="NAR411" s="247"/>
      <c r="NAS411" s="247"/>
      <c r="NAT411" s="247"/>
      <c r="NAU411" s="247"/>
      <c r="NAV411" s="247"/>
      <c r="NAW411" s="247"/>
      <c r="NAX411" s="247"/>
      <c r="NAY411" s="247"/>
      <c r="NAZ411" s="247"/>
      <c r="NBA411" s="247"/>
      <c r="NBB411" s="247"/>
      <c r="NBC411" s="247"/>
      <c r="NBD411" s="247"/>
      <c r="NBE411" s="247"/>
      <c r="NBF411" s="247"/>
      <c r="NBG411" s="247"/>
      <c r="NBH411" s="247"/>
      <c r="NBI411" s="247"/>
      <c r="NBJ411" s="247"/>
      <c r="NBK411" s="247"/>
      <c r="NBL411" s="247"/>
      <c r="NBM411" s="247"/>
      <c r="NBN411" s="247"/>
      <c r="NBO411" s="247"/>
      <c r="NBP411" s="247"/>
      <c r="NBQ411" s="247"/>
      <c r="NBR411" s="247"/>
      <c r="NBS411" s="247"/>
      <c r="NBT411" s="247"/>
      <c r="NBU411" s="247"/>
      <c r="NBV411" s="247"/>
      <c r="NBW411" s="247"/>
      <c r="NBX411" s="247"/>
      <c r="NBY411" s="247"/>
      <c r="NBZ411" s="247"/>
      <c r="NCA411" s="247"/>
      <c r="NCB411" s="247"/>
      <c r="NCC411" s="247"/>
      <c r="NCD411" s="247"/>
      <c r="NCE411" s="247"/>
      <c r="NCF411" s="247"/>
      <c r="NCG411" s="247"/>
      <c r="NCH411" s="247"/>
      <c r="NCI411" s="247"/>
      <c r="NCJ411" s="247"/>
      <c r="NCK411" s="247"/>
      <c r="NCL411" s="247"/>
      <c r="NCM411" s="247"/>
      <c r="NCN411" s="247"/>
      <c r="NCO411" s="247"/>
      <c r="NCP411" s="247"/>
      <c r="NCQ411" s="247"/>
      <c r="NCR411" s="247"/>
      <c r="NCS411" s="247"/>
      <c r="NCT411" s="247"/>
      <c r="NCU411" s="247"/>
      <c r="NCV411" s="247"/>
      <c r="NCW411" s="247"/>
      <c r="NCX411" s="247"/>
      <c r="NCY411" s="247"/>
      <c r="NCZ411" s="247"/>
      <c r="NDA411" s="247"/>
      <c r="NDB411" s="247"/>
      <c r="NDC411" s="247"/>
      <c r="NDD411" s="247"/>
      <c r="NDE411" s="247"/>
      <c r="NDF411" s="247"/>
      <c r="NDG411" s="247"/>
      <c r="NDH411" s="247"/>
      <c r="NDI411" s="247"/>
      <c r="NDJ411" s="247"/>
      <c r="NDK411" s="247"/>
      <c r="NDL411" s="247"/>
      <c r="NDM411" s="247"/>
      <c r="NDN411" s="247"/>
      <c r="NDO411" s="247"/>
      <c r="NDP411" s="247"/>
      <c r="NDQ411" s="247"/>
      <c r="NDR411" s="247"/>
      <c r="NDS411" s="247"/>
      <c r="NDT411" s="247"/>
      <c r="NDU411" s="247"/>
      <c r="NDV411" s="247"/>
      <c r="NDW411" s="247"/>
      <c r="NDX411" s="247"/>
      <c r="NDY411" s="247"/>
      <c r="NDZ411" s="247"/>
      <c r="NEA411" s="247"/>
      <c r="NEB411" s="247"/>
      <c r="NEC411" s="247"/>
      <c r="NED411" s="247"/>
      <c r="NEE411" s="247"/>
      <c r="NEF411" s="247"/>
      <c r="NEG411" s="247"/>
      <c r="NEH411" s="247"/>
      <c r="NEI411" s="247"/>
      <c r="NEJ411" s="247"/>
      <c r="NEK411" s="247"/>
      <c r="NEL411" s="247"/>
      <c r="NEM411" s="247"/>
      <c r="NEN411" s="247"/>
      <c r="NEO411" s="247"/>
      <c r="NEP411" s="247"/>
      <c r="NEQ411" s="247"/>
      <c r="NER411" s="247"/>
      <c r="NES411" s="247"/>
      <c r="NET411" s="247"/>
      <c r="NEU411" s="247"/>
      <c r="NEV411" s="247"/>
      <c r="NEW411" s="247"/>
      <c r="NEX411" s="247"/>
      <c r="NEY411" s="247"/>
      <c r="NEZ411" s="247"/>
      <c r="NFA411" s="247"/>
      <c r="NFB411" s="247"/>
      <c r="NFC411" s="247"/>
      <c r="NFD411" s="247"/>
      <c r="NFE411" s="247"/>
      <c r="NFF411" s="247"/>
      <c r="NFG411" s="247"/>
      <c r="NFH411" s="247"/>
      <c r="NFI411" s="247"/>
      <c r="NFJ411" s="247"/>
      <c r="NFK411" s="247"/>
      <c r="NFL411" s="247"/>
      <c r="NFM411" s="247"/>
      <c r="NFN411" s="247"/>
      <c r="NFO411" s="247"/>
      <c r="NFP411" s="247"/>
      <c r="NFQ411" s="247"/>
      <c r="NFR411" s="247"/>
      <c r="NFS411" s="247"/>
      <c r="NFT411" s="247"/>
      <c r="NFU411" s="247"/>
      <c r="NFV411" s="247"/>
      <c r="NFW411" s="247"/>
      <c r="NFX411" s="247"/>
      <c r="NFY411" s="247"/>
      <c r="NFZ411" s="247"/>
      <c r="NGA411" s="247"/>
      <c r="NGB411" s="247"/>
      <c r="NGC411" s="247"/>
      <c r="NGD411" s="247"/>
      <c r="NGE411" s="247"/>
      <c r="NGF411" s="247"/>
      <c r="NGG411" s="247"/>
      <c r="NGH411" s="247"/>
      <c r="NGI411" s="247"/>
      <c r="NGJ411" s="247"/>
      <c r="NGK411" s="247"/>
      <c r="NGL411" s="247"/>
      <c r="NGM411" s="247"/>
      <c r="NGN411" s="247"/>
      <c r="NGO411" s="247"/>
      <c r="NGP411" s="247"/>
      <c r="NGQ411" s="247"/>
      <c r="NGR411" s="247"/>
      <c r="NGS411" s="247"/>
      <c r="NGT411" s="247"/>
      <c r="NGU411" s="247"/>
      <c r="NGV411" s="247"/>
      <c r="NGW411" s="247"/>
      <c r="NGX411" s="247"/>
      <c r="NGY411" s="247"/>
      <c r="NGZ411" s="247"/>
      <c r="NHA411" s="247"/>
      <c r="NHB411" s="247"/>
      <c r="NHC411" s="247"/>
      <c r="NHD411" s="247"/>
      <c r="NHE411" s="247"/>
      <c r="NHF411" s="247"/>
      <c r="NHG411" s="247"/>
      <c r="NHH411" s="247"/>
      <c r="NHI411" s="247"/>
      <c r="NHJ411" s="247"/>
      <c r="NHK411" s="247"/>
      <c r="NHL411" s="247"/>
      <c r="NHM411" s="247"/>
      <c r="NHN411" s="247"/>
      <c r="NHO411" s="247"/>
      <c r="NHP411" s="247"/>
      <c r="NHQ411" s="247"/>
      <c r="NHR411" s="247"/>
      <c r="NHS411" s="247"/>
      <c r="NHT411" s="247"/>
      <c r="NHU411" s="247"/>
      <c r="NHV411" s="247"/>
      <c r="NHW411" s="247"/>
      <c r="NHX411" s="247"/>
      <c r="NHY411" s="247"/>
      <c r="NHZ411" s="247"/>
      <c r="NIA411" s="247"/>
      <c r="NIB411" s="247"/>
      <c r="NIC411" s="247"/>
      <c r="NID411" s="247"/>
      <c r="NIE411" s="247"/>
      <c r="NIF411" s="247"/>
      <c r="NIG411" s="247"/>
      <c r="NIH411" s="247"/>
      <c r="NII411" s="247"/>
      <c r="NIJ411" s="247"/>
      <c r="NIK411" s="247"/>
      <c r="NIL411" s="247"/>
      <c r="NIM411" s="247"/>
      <c r="NIN411" s="247"/>
      <c r="NIO411" s="247"/>
      <c r="NIP411" s="247"/>
      <c r="NIQ411" s="247"/>
      <c r="NIR411" s="247"/>
      <c r="NIS411" s="247"/>
      <c r="NIT411" s="247"/>
      <c r="NIU411" s="247"/>
      <c r="NIV411" s="247"/>
      <c r="NIW411" s="247"/>
      <c r="NIX411" s="247"/>
      <c r="NIY411" s="247"/>
      <c r="NIZ411" s="247"/>
      <c r="NJA411" s="247"/>
      <c r="NJB411" s="247"/>
      <c r="NJC411" s="247"/>
      <c r="NJD411" s="247"/>
      <c r="NJE411" s="247"/>
      <c r="NJF411" s="247"/>
      <c r="NJG411" s="247"/>
      <c r="NJH411" s="247"/>
      <c r="NJI411" s="247"/>
      <c r="NJJ411" s="247"/>
      <c r="NJK411" s="247"/>
      <c r="NJL411" s="247"/>
      <c r="NJM411" s="247"/>
      <c r="NJN411" s="247"/>
      <c r="NJO411" s="247"/>
      <c r="NJP411" s="247"/>
      <c r="NJQ411" s="247"/>
      <c r="NJR411" s="247"/>
      <c r="NJS411" s="247"/>
      <c r="NJT411" s="247"/>
      <c r="NJU411" s="247"/>
      <c r="NJV411" s="247"/>
      <c r="NJW411" s="247"/>
      <c r="NJX411" s="247"/>
      <c r="NJY411" s="247"/>
      <c r="NJZ411" s="247"/>
      <c r="NKA411" s="247"/>
      <c r="NKB411" s="247"/>
      <c r="NKC411" s="247"/>
      <c r="NKD411" s="247"/>
      <c r="NKE411" s="247"/>
      <c r="NKF411" s="247"/>
      <c r="NKG411" s="247"/>
      <c r="NKH411" s="247"/>
      <c r="NKI411" s="247"/>
      <c r="NKJ411" s="247"/>
      <c r="NKK411" s="247"/>
      <c r="NKL411" s="247"/>
      <c r="NKM411" s="247"/>
      <c r="NKN411" s="247"/>
      <c r="NKO411" s="247"/>
      <c r="NKP411" s="247"/>
      <c r="NKQ411" s="247"/>
      <c r="NKR411" s="247"/>
      <c r="NKS411" s="247"/>
      <c r="NKT411" s="247"/>
      <c r="NKU411" s="247"/>
      <c r="NKV411" s="247"/>
      <c r="NKW411" s="247"/>
      <c r="NKX411" s="247"/>
      <c r="NKY411" s="247"/>
      <c r="NKZ411" s="247"/>
      <c r="NLA411" s="247"/>
      <c r="NLB411" s="247"/>
      <c r="NLC411" s="247"/>
      <c r="NLD411" s="247"/>
      <c r="NLE411" s="247"/>
      <c r="NLF411" s="247"/>
      <c r="NLG411" s="247"/>
      <c r="NLH411" s="247"/>
      <c r="NLI411" s="247"/>
      <c r="NLJ411" s="247"/>
      <c r="NLK411" s="247"/>
      <c r="NLL411" s="247"/>
      <c r="NLM411" s="247"/>
      <c r="NLN411" s="247"/>
      <c r="NLO411" s="247"/>
      <c r="NLP411" s="247"/>
      <c r="NLQ411" s="247"/>
      <c r="NLR411" s="247"/>
      <c r="NLS411" s="247"/>
      <c r="NLT411" s="247"/>
      <c r="NLU411" s="247"/>
      <c r="NLV411" s="247"/>
      <c r="NLW411" s="247"/>
      <c r="NLX411" s="247"/>
      <c r="NLY411" s="247"/>
      <c r="NLZ411" s="247"/>
      <c r="NMA411" s="247"/>
      <c r="NMB411" s="247"/>
      <c r="NMC411" s="247"/>
      <c r="NMD411" s="247"/>
      <c r="NME411" s="247"/>
      <c r="NMF411" s="247"/>
      <c r="NMG411" s="247"/>
      <c r="NMH411" s="247"/>
      <c r="NMI411" s="247"/>
      <c r="NMJ411" s="247"/>
      <c r="NMK411" s="247"/>
      <c r="NML411" s="247"/>
      <c r="NMM411" s="247"/>
      <c r="NMN411" s="247"/>
      <c r="NMO411" s="247"/>
      <c r="NMP411" s="247"/>
      <c r="NMQ411" s="247"/>
      <c r="NMR411" s="247"/>
      <c r="NMS411" s="247"/>
      <c r="NMT411" s="247"/>
      <c r="NMU411" s="247"/>
      <c r="NMV411" s="247"/>
      <c r="NMW411" s="247"/>
      <c r="NMX411" s="247"/>
      <c r="NMY411" s="247"/>
      <c r="NMZ411" s="247"/>
      <c r="NNA411" s="247"/>
      <c r="NNB411" s="247"/>
      <c r="NNC411" s="247"/>
      <c r="NND411" s="247"/>
      <c r="NNE411" s="247"/>
      <c r="NNF411" s="247"/>
      <c r="NNG411" s="247"/>
      <c r="NNH411" s="247"/>
      <c r="NNI411" s="247"/>
      <c r="NNJ411" s="247"/>
      <c r="NNK411" s="247"/>
      <c r="NNL411" s="247"/>
      <c r="NNM411" s="247"/>
      <c r="NNN411" s="247"/>
      <c r="NNO411" s="247"/>
      <c r="NNP411" s="247"/>
      <c r="NNQ411" s="247"/>
      <c r="NNR411" s="247"/>
      <c r="NNS411" s="247"/>
      <c r="NNT411" s="247"/>
      <c r="NNU411" s="247"/>
      <c r="NNV411" s="247"/>
      <c r="NNW411" s="247"/>
      <c r="NNX411" s="247"/>
      <c r="NNY411" s="247"/>
      <c r="NNZ411" s="247"/>
      <c r="NOA411" s="247"/>
      <c r="NOB411" s="247"/>
      <c r="NOC411" s="247"/>
      <c r="NOD411" s="247"/>
      <c r="NOE411" s="247"/>
      <c r="NOF411" s="247"/>
      <c r="NOG411" s="247"/>
      <c r="NOH411" s="247"/>
      <c r="NOI411" s="247"/>
      <c r="NOJ411" s="247"/>
      <c r="NOK411" s="247"/>
      <c r="NOL411" s="247"/>
      <c r="NOM411" s="247"/>
      <c r="NON411" s="247"/>
      <c r="NOO411" s="247"/>
      <c r="NOP411" s="247"/>
      <c r="NOQ411" s="247"/>
      <c r="NOR411" s="247"/>
      <c r="NOS411" s="247"/>
      <c r="NOT411" s="247"/>
      <c r="NOU411" s="247"/>
      <c r="NOV411" s="247"/>
      <c r="NOW411" s="247"/>
      <c r="NOX411" s="247"/>
      <c r="NOY411" s="247"/>
      <c r="NOZ411" s="247"/>
      <c r="NPA411" s="247"/>
      <c r="NPB411" s="247"/>
      <c r="NPC411" s="247"/>
      <c r="NPD411" s="247"/>
      <c r="NPE411" s="247"/>
      <c r="NPF411" s="247"/>
      <c r="NPG411" s="247"/>
      <c r="NPH411" s="247"/>
      <c r="NPI411" s="247"/>
      <c r="NPJ411" s="247"/>
      <c r="NPK411" s="247"/>
      <c r="NPL411" s="247"/>
      <c r="NPM411" s="247"/>
      <c r="NPN411" s="247"/>
      <c r="NPO411" s="247"/>
      <c r="NPP411" s="247"/>
      <c r="NPQ411" s="247"/>
      <c r="NPR411" s="247"/>
      <c r="NPS411" s="247"/>
      <c r="NPT411" s="247"/>
      <c r="NPU411" s="247"/>
      <c r="NPV411" s="247"/>
      <c r="NPW411" s="247"/>
      <c r="NPX411" s="247"/>
      <c r="NPY411" s="247"/>
      <c r="NPZ411" s="247"/>
      <c r="NQA411" s="247"/>
      <c r="NQB411" s="247"/>
      <c r="NQC411" s="247"/>
      <c r="NQD411" s="247"/>
      <c r="NQE411" s="247"/>
      <c r="NQF411" s="247"/>
      <c r="NQG411" s="247"/>
      <c r="NQH411" s="247"/>
      <c r="NQI411" s="247"/>
      <c r="NQJ411" s="247"/>
      <c r="NQK411" s="247"/>
      <c r="NQL411" s="247"/>
      <c r="NQM411" s="247"/>
      <c r="NQN411" s="247"/>
      <c r="NQO411" s="247"/>
      <c r="NQP411" s="247"/>
      <c r="NQQ411" s="247"/>
      <c r="NQR411" s="247"/>
      <c r="NQS411" s="247"/>
      <c r="NQT411" s="247"/>
      <c r="NQU411" s="247"/>
      <c r="NQV411" s="247"/>
      <c r="NQW411" s="247"/>
      <c r="NQX411" s="247"/>
      <c r="NQY411" s="247"/>
      <c r="NQZ411" s="247"/>
      <c r="NRA411" s="247"/>
      <c r="NRB411" s="247"/>
      <c r="NRC411" s="247"/>
      <c r="NRD411" s="247"/>
      <c r="NRE411" s="247"/>
      <c r="NRF411" s="247"/>
      <c r="NRG411" s="247"/>
      <c r="NRH411" s="247"/>
      <c r="NRI411" s="247"/>
      <c r="NRJ411" s="247"/>
      <c r="NRK411" s="247"/>
      <c r="NRL411" s="247"/>
      <c r="NRM411" s="247"/>
      <c r="NRN411" s="247"/>
      <c r="NRO411" s="247"/>
      <c r="NRP411" s="247"/>
      <c r="NRQ411" s="247"/>
      <c r="NRR411" s="247"/>
      <c r="NRS411" s="247"/>
      <c r="NRT411" s="247"/>
      <c r="NRU411" s="247"/>
      <c r="NRV411" s="247"/>
      <c r="NRW411" s="247"/>
      <c r="NRX411" s="247"/>
      <c r="NRY411" s="247"/>
      <c r="NRZ411" s="247"/>
      <c r="NSA411" s="247"/>
      <c r="NSB411" s="247"/>
      <c r="NSC411" s="247"/>
      <c r="NSD411" s="247"/>
      <c r="NSE411" s="247"/>
      <c r="NSF411" s="247"/>
      <c r="NSG411" s="247"/>
      <c r="NSH411" s="247"/>
      <c r="NSI411" s="247"/>
      <c r="NSJ411" s="247"/>
      <c r="NSK411" s="247"/>
      <c r="NSL411" s="247"/>
      <c r="NSM411" s="247"/>
      <c r="NSN411" s="247"/>
      <c r="NSO411" s="247"/>
      <c r="NSP411" s="247"/>
      <c r="NSQ411" s="247"/>
      <c r="NSR411" s="247"/>
      <c r="NSS411" s="247"/>
      <c r="NST411" s="247"/>
      <c r="NSU411" s="247"/>
      <c r="NSV411" s="247"/>
      <c r="NSW411" s="247"/>
      <c r="NSX411" s="247"/>
      <c r="NSY411" s="247"/>
      <c r="NSZ411" s="247"/>
      <c r="NTA411" s="247"/>
      <c r="NTB411" s="247"/>
      <c r="NTC411" s="247"/>
      <c r="NTD411" s="247"/>
      <c r="NTE411" s="247"/>
      <c r="NTF411" s="247"/>
      <c r="NTG411" s="247"/>
      <c r="NTH411" s="247"/>
      <c r="NTI411" s="247"/>
      <c r="NTJ411" s="247"/>
      <c r="NTK411" s="247"/>
      <c r="NTL411" s="247"/>
      <c r="NTM411" s="247"/>
      <c r="NTN411" s="247"/>
      <c r="NTO411" s="247"/>
      <c r="NTP411" s="247"/>
      <c r="NTQ411" s="247"/>
      <c r="NTR411" s="247"/>
      <c r="NTS411" s="247"/>
      <c r="NTT411" s="247"/>
      <c r="NTU411" s="247"/>
      <c r="NTV411" s="247"/>
      <c r="NTW411" s="247"/>
      <c r="NTX411" s="247"/>
      <c r="NTY411" s="247"/>
      <c r="NTZ411" s="247"/>
      <c r="NUA411" s="247"/>
      <c r="NUB411" s="247"/>
      <c r="NUC411" s="247"/>
      <c r="NUD411" s="247"/>
      <c r="NUE411" s="247"/>
      <c r="NUF411" s="247"/>
      <c r="NUG411" s="247"/>
      <c r="NUH411" s="247"/>
      <c r="NUI411" s="247"/>
      <c r="NUJ411" s="247"/>
      <c r="NUK411" s="247"/>
      <c r="NUL411" s="247"/>
      <c r="NUM411" s="247"/>
      <c r="NUN411" s="247"/>
      <c r="NUO411" s="247"/>
      <c r="NUP411" s="247"/>
      <c r="NUQ411" s="247"/>
      <c r="NUR411" s="247"/>
      <c r="NUS411" s="247"/>
      <c r="NUT411" s="247"/>
      <c r="NUU411" s="247"/>
      <c r="NUV411" s="247"/>
      <c r="NUW411" s="247"/>
      <c r="NUX411" s="247"/>
      <c r="NUY411" s="247"/>
      <c r="NUZ411" s="247"/>
      <c r="NVA411" s="247"/>
      <c r="NVB411" s="247"/>
      <c r="NVC411" s="247"/>
      <c r="NVD411" s="247"/>
      <c r="NVE411" s="247"/>
      <c r="NVF411" s="247"/>
      <c r="NVG411" s="247"/>
      <c r="NVH411" s="247"/>
      <c r="NVI411" s="247"/>
      <c r="NVJ411" s="247"/>
      <c r="NVK411" s="247"/>
      <c r="NVL411" s="247"/>
      <c r="NVM411" s="247"/>
      <c r="NVN411" s="247"/>
      <c r="NVO411" s="247"/>
      <c r="NVP411" s="247"/>
      <c r="NVQ411" s="247"/>
      <c r="NVR411" s="247"/>
      <c r="NVS411" s="247"/>
      <c r="NVT411" s="247"/>
      <c r="NVU411" s="247"/>
      <c r="NVV411" s="247"/>
      <c r="NVW411" s="247"/>
      <c r="NVX411" s="247"/>
      <c r="NVY411" s="247"/>
      <c r="NVZ411" s="247"/>
      <c r="NWA411" s="247"/>
      <c r="NWB411" s="247"/>
      <c r="NWC411" s="247"/>
      <c r="NWD411" s="247"/>
      <c r="NWE411" s="247"/>
      <c r="NWF411" s="247"/>
      <c r="NWG411" s="247"/>
      <c r="NWH411" s="247"/>
      <c r="NWI411" s="247"/>
      <c r="NWJ411" s="247"/>
      <c r="NWK411" s="247"/>
      <c r="NWL411" s="247"/>
      <c r="NWM411" s="247"/>
      <c r="NWN411" s="247"/>
      <c r="NWO411" s="247"/>
      <c r="NWP411" s="247"/>
      <c r="NWQ411" s="247"/>
      <c r="NWR411" s="247"/>
      <c r="NWS411" s="247"/>
      <c r="NWT411" s="247"/>
      <c r="NWU411" s="247"/>
      <c r="NWV411" s="247"/>
      <c r="NWW411" s="247"/>
      <c r="NWX411" s="247"/>
      <c r="NWY411" s="247"/>
      <c r="NWZ411" s="247"/>
      <c r="NXA411" s="247"/>
      <c r="NXB411" s="247"/>
      <c r="NXC411" s="247"/>
      <c r="NXD411" s="247"/>
      <c r="NXE411" s="247"/>
      <c r="NXF411" s="247"/>
      <c r="NXG411" s="247"/>
      <c r="NXH411" s="247"/>
      <c r="NXI411" s="247"/>
      <c r="NXJ411" s="247"/>
      <c r="NXK411" s="247"/>
      <c r="NXL411" s="247"/>
      <c r="NXM411" s="247"/>
      <c r="NXN411" s="247"/>
      <c r="NXO411" s="247"/>
      <c r="NXP411" s="247"/>
      <c r="NXQ411" s="247"/>
      <c r="NXR411" s="247"/>
      <c r="NXS411" s="247"/>
      <c r="NXT411" s="247"/>
      <c r="NXU411" s="247"/>
      <c r="NXV411" s="247"/>
      <c r="NXW411" s="247"/>
      <c r="NXX411" s="247"/>
      <c r="NXY411" s="247"/>
      <c r="NXZ411" s="247"/>
      <c r="NYA411" s="247"/>
      <c r="NYB411" s="247"/>
      <c r="NYC411" s="247"/>
      <c r="NYD411" s="247"/>
      <c r="NYE411" s="247"/>
      <c r="NYF411" s="247"/>
      <c r="NYG411" s="247"/>
      <c r="NYH411" s="247"/>
      <c r="NYI411" s="247"/>
      <c r="NYJ411" s="247"/>
      <c r="NYK411" s="247"/>
      <c r="NYL411" s="247"/>
      <c r="NYM411" s="247"/>
      <c r="NYN411" s="247"/>
      <c r="NYO411" s="247"/>
      <c r="NYP411" s="247"/>
      <c r="NYQ411" s="247"/>
      <c r="NYR411" s="247"/>
      <c r="NYS411" s="247"/>
      <c r="NYT411" s="247"/>
      <c r="NYU411" s="247"/>
      <c r="NYV411" s="247"/>
      <c r="NYW411" s="247"/>
      <c r="NYX411" s="247"/>
      <c r="NYY411" s="247"/>
      <c r="NYZ411" s="247"/>
      <c r="NZA411" s="247"/>
      <c r="NZB411" s="247"/>
      <c r="NZC411" s="247"/>
      <c r="NZD411" s="247"/>
      <c r="NZE411" s="247"/>
      <c r="NZF411" s="247"/>
      <c r="NZG411" s="247"/>
      <c r="NZH411" s="247"/>
      <c r="NZI411" s="247"/>
      <c r="NZJ411" s="247"/>
      <c r="NZK411" s="247"/>
      <c r="NZL411" s="247"/>
      <c r="NZM411" s="247"/>
      <c r="NZN411" s="247"/>
      <c r="NZO411" s="247"/>
      <c r="NZP411" s="247"/>
      <c r="NZQ411" s="247"/>
      <c r="NZR411" s="247"/>
      <c r="NZS411" s="247"/>
      <c r="NZT411" s="247"/>
      <c r="NZU411" s="247"/>
      <c r="NZV411" s="247"/>
      <c r="NZW411" s="247"/>
      <c r="NZX411" s="247"/>
      <c r="NZY411" s="247"/>
      <c r="NZZ411" s="247"/>
      <c r="OAA411" s="247"/>
      <c r="OAB411" s="247"/>
      <c r="OAC411" s="247"/>
      <c r="OAD411" s="247"/>
      <c r="OAE411" s="247"/>
      <c r="OAF411" s="247"/>
      <c r="OAG411" s="247"/>
      <c r="OAH411" s="247"/>
      <c r="OAI411" s="247"/>
      <c r="OAJ411" s="247"/>
      <c r="OAK411" s="247"/>
      <c r="OAL411" s="247"/>
      <c r="OAM411" s="247"/>
      <c r="OAN411" s="247"/>
      <c r="OAO411" s="247"/>
      <c r="OAP411" s="247"/>
      <c r="OAQ411" s="247"/>
      <c r="OAR411" s="247"/>
      <c r="OAS411" s="247"/>
      <c r="OAT411" s="247"/>
      <c r="OAU411" s="247"/>
      <c r="OAV411" s="247"/>
      <c r="OAW411" s="247"/>
      <c r="OAX411" s="247"/>
      <c r="OAY411" s="247"/>
      <c r="OAZ411" s="247"/>
      <c r="OBA411" s="247"/>
      <c r="OBB411" s="247"/>
      <c r="OBC411" s="247"/>
      <c r="OBD411" s="247"/>
      <c r="OBE411" s="247"/>
      <c r="OBF411" s="247"/>
      <c r="OBG411" s="247"/>
      <c r="OBH411" s="247"/>
      <c r="OBI411" s="247"/>
      <c r="OBJ411" s="247"/>
      <c r="OBK411" s="247"/>
      <c r="OBL411" s="247"/>
      <c r="OBM411" s="247"/>
      <c r="OBN411" s="247"/>
      <c r="OBO411" s="247"/>
      <c r="OBP411" s="247"/>
      <c r="OBQ411" s="247"/>
      <c r="OBR411" s="247"/>
      <c r="OBS411" s="247"/>
      <c r="OBT411" s="247"/>
      <c r="OBU411" s="247"/>
      <c r="OBV411" s="247"/>
      <c r="OBW411" s="247"/>
      <c r="OBX411" s="247"/>
      <c r="OBY411" s="247"/>
      <c r="OBZ411" s="247"/>
      <c r="OCA411" s="247"/>
      <c r="OCB411" s="247"/>
      <c r="OCC411" s="247"/>
      <c r="OCD411" s="247"/>
      <c r="OCE411" s="247"/>
      <c r="OCF411" s="247"/>
      <c r="OCG411" s="247"/>
      <c r="OCH411" s="247"/>
      <c r="OCI411" s="247"/>
      <c r="OCJ411" s="247"/>
      <c r="OCK411" s="247"/>
      <c r="OCL411" s="247"/>
      <c r="OCM411" s="247"/>
      <c r="OCN411" s="247"/>
      <c r="OCO411" s="247"/>
      <c r="OCP411" s="247"/>
      <c r="OCQ411" s="247"/>
      <c r="OCR411" s="247"/>
      <c r="OCS411" s="247"/>
      <c r="OCT411" s="247"/>
      <c r="OCU411" s="247"/>
      <c r="OCV411" s="247"/>
      <c r="OCW411" s="247"/>
      <c r="OCX411" s="247"/>
      <c r="OCY411" s="247"/>
      <c r="OCZ411" s="247"/>
      <c r="ODA411" s="247"/>
      <c r="ODB411" s="247"/>
      <c r="ODC411" s="247"/>
      <c r="ODD411" s="247"/>
      <c r="ODE411" s="247"/>
      <c r="ODF411" s="247"/>
      <c r="ODG411" s="247"/>
      <c r="ODH411" s="247"/>
      <c r="ODI411" s="247"/>
      <c r="ODJ411" s="247"/>
      <c r="ODK411" s="247"/>
      <c r="ODL411" s="247"/>
      <c r="ODM411" s="247"/>
      <c r="ODN411" s="247"/>
      <c r="ODO411" s="247"/>
      <c r="ODP411" s="247"/>
      <c r="ODQ411" s="247"/>
      <c r="ODR411" s="247"/>
      <c r="ODS411" s="247"/>
      <c r="ODT411" s="247"/>
      <c r="ODU411" s="247"/>
      <c r="ODV411" s="247"/>
      <c r="ODW411" s="247"/>
      <c r="ODX411" s="247"/>
      <c r="ODY411" s="247"/>
      <c r="ODZ411" s="247"/>
      <c r="OEA411" s="247"/>
      <c r="OEB411" s="247"/>
      <c r="OEC411" s="247"/>
      <c r="OED411" s="247"/>
      <c r="OEE411" s="247"/>
      <c r="OEF411" s="247"/>
      <c r="OEG411" s="247"/>
      <c r="OEH411" s="247"/>
      <c r="OEI411" s="247"/>
      <c r="OEJ411" s="247"/>
      <c r="OEK411" s="247"/>
      <c r="OEL411" s="247"/>
      <c r="OEM411" s="247"/>
      <c r="OEN411" s="247"/>
      <c r="OEO411" s="247"/>
      <c r="OEP411" s="247"/>
      <c r="OEQ411" s="247"/>
      <c r="OER411" s="247"/>
      <c r="OES411" s="247"/>
      <c r="OET411" s="247"/>
      <c r="OEU411" s="247"/>
      <c r="OEV411" s="247"/>
      <c r="OEW411" s="247"/>
      <c r="OEX411" s="247"/>
      <c r="OEY411" s="247"/>
      <c r="OEZ411" s="247"/>
      <c r="OFA411" s="247"/>
      <c r="OFB411" s="247"/>
      <c r="OFC411" s="247"/>
      <c r="OFD411" s="247"/>
      <c r="OFE411" s="247"/>
      <c r="OFF411" s="247"/>
      <c r="OFG411" s="247"/>
      <c r="OFH411" s="247"/>
      <c r="OFI411" s="247"/>
      <c r="OFJ411" s="247"/>
      <c r="OFK411" s="247"/>
      <c r="OFL411" s="247"/>
      <c r="OFM411" s="247"/>
      <c r="OFN411" s="247"/>
      <c r="OFO411" s="247"/>
      <c r="OFP411" s="247"/>
      <c r="OFQ411" s="247"/>
      <c r="OFR411" s="247"/>
      <c r="OFS411" s="247"/>
      <c r="OFT411" s="247"/>
      <c r="OFU411" s="247"/>
      <c r="OFV411" s="247"/>
      <c r="OFW411" s="247"/>
      <c r="OFX411" s="247"/>
      <c r="OFY411" s="247"/>
      <c r="OFZ411" s="247"/>
      <c r="OGA411" s="247"/>
      <c r="OGB411" s="247"/>
      <c r="OGC411" s="247"/>
      <c r="OGD411" s="247"/>
      <c r="OGE411" s="247"/>
      <c r="OGF411" s="247"/>
      <c r="OGG411" s="247"/>
      <c r="OGH411" s="247"/>
      <c r="OGI411" s="247"/>
      <c r="OGJ411" s="247"/>
      <c r="OGK411" s="247"/>
      <c r="OGL411" s="247"/>
      <c r="OGM411" s="247"/>
      <c r="OGN411" s="247"/>
      <c r="OGO411" s="247"/>
      <c r="OGP411" s="247"/>
      <c r="OGQ411" s="247"/>
      <c r="OGR411" s="247"/>
      <c r="OGS411" s="247"/>
      <c r="OGT411" s="247"/>
      <c r="OGU411" s="247"/>
      <c r="OGV411" s="247"/>
      <c r="OGW411" s="247"/>
      <c r="OGX411" s="247"/>
      <c r="OGY411" s="247"/>
      <c r="OGZ411" s="247"/>
      <c r="OHA411" s="247"/>
      <c r="OHB411" s="247"/>
      <c r="OHC411" s="247"/>
      <c r="OHD411" s="247"/>
      <c r="OHE411" s="247"/>
      <c r="OHF411" s="247"/>
      <c r="OHG411" s="247"/>
      <c r="OHH411" s="247"/>
      <c r="OHI411" s="247"/>
      <c r="OHJ411" s="247"/>
      <c r="OHK411" s="247"/>
      <c r="OHL411" s="247"/>
      <c r="OHM411" s="247"/>
      <c r="OHN411" s="247"/>
      <c r="OHO411" s="247"/>
      <c r="OHP411" s="247"/>
      <c r="OHQ411" s="247"/>
      <c r="OHR411" s="247"/>
      <c r="OHS411" s="247"/>
      <c r="OHT411" s="247"/>
      <c r="OHU411" s="247"/>
      <c r="OHV411" s="247"/>
      <c r="OHW411" s="247"/>
      <c r="OHX411" s="247"/>
      <c r="OHY411" s="247"/>
      <c r="OHZ411" s="247"/>
      <c r="OIA411" s="247"/>
      <c r="OIB411" s="247"/>
      <c r="OIC411" s="247"/>
      <c r="OID411" s="247"/>
      <c r="OIE411" s="247"/>
      <c r="OIF411" s="247"/>
      <c r="OIG411" s="247"/>
      <c r="OIH411" s="247"/>
      <c r="OII411" s="247"/>
      <c r="OIJ411" s="247"/>
      <c r="OIK411" s="247"/>
      <c r="OIL411" s="247"/>
      <c r="OIM411" s="247"/>
      <c r="OIN411" s="247"/>
      <c r="OIO411" s="247"/>
      <c r="OIP411" s="247"/>
      <c r="OIQ411" s="247"/>
      <c r="OIR411" s="247"/>
      <c r="OIS411" s="247"/>
      <c r="OIT411" s="247"/>
      <c r="OIU411" s="247"/>
      <c r="OIV411" s="247"/>
      <c r="OIW411" s="247"/>
      <c r="OIX411" s="247"/>
      <c r="OIY411" s="247"/>
      <c r="OIZ411" s="247"/>
      <c r="OJA411" s="247"/>
      <c r="OJB411" s="247"/>
      <c r="OJC411" s="247"/>
      <c r="OJD411" s="247"/>
      <c r="OJE411" s="247"/>
      <c r="OJF411" s="247"/>
      <c r="OJG411" s="247"/>
      <c r="OJH411" s="247"/>
      <c r="OJI411" s="247"/>
      <c r="OJJ411" s="247"/>
      <c r="OJK411" s="247"/>
      <c r="OJL411" s="247"/>
      <c r="OJM411" s="247"/>
      <c r="OJN411" s="247"/>
      <c r="OJO411" s="247"/>
      <c r="OJP411" s="247"/>
      <c r="OJQ411" s="247"/>
      <c r="OJR411" s="247"/>
      <c r="OJS411" s="247"/>
      <c r="OJT411" s="247"/>
      <c r="OJU411" s="247"/>
      <c r="OJV411" s="247"/>
      <c r="OJW411" s="247"/>
      <c r="OJX411" s="247"/>
      <c r="OJY411" s="247"/>
      <c r="OJZ411" s="247"/>
      <c r="OKA411" s="247"/>
      <c r="OKB411" s="247"/>
      <c r="OKC411" s="247"/>
      <c r="OKD411" s="247"/>
      <c r="OKE411" s="247"/>
      <c r="OKF411" s="247"/>
      <c r="OKG411" s="247"/>
      <c r="OKH411" s="247"/>
      <c r="OKI411" s="247"/>
      <c r="OKJ411" s="247"/>
      <c r="OKK411" s="247"/>
      <c r="OKL411" s="247"/>
      <c r="OKM411" s="247"/>
      <c r="OKN411" s="247"/>
      <c r="OKO411" s="247"/>
      <c r="OKP411" s="247"/>
      <c r="OKQ411" s="247"/>
      <c r="OKR411" s="247"/>
      <c r="OKS411" s="247"/>
      <c r="OKT411" s="247"/>
      <c r="OKU411" s="247"/>
      <c r="OKV411" s="247"/>
      <c r="OKW411" s="247"/>
      <c r="OKX411" s="247"/>
      <c r="OKY411" s="247"/>
      <c r="OKZ411" s="247"/>
      <c r="OLA411" s="247"/>
      <c r="OLB411" s="247"/>
      <c r="OLC411" s="247"/>
      <c r="OLD411" s="247"/>
      <c r="OLE411" s="247"/>
      <c r="OLF411" s="247"/>
      <c r="OLG411" s="247"/>
      <c r="OLH411" s="247"/>
      <c r="OLI411" s="247"/>
      <c r="OLJ411" s="247"/>
      <c r="OLK411" s="247"/>
      <c r="OLL411" s="247"/>
      <c r="OLM411" s="247"/>
      <c r="OLN411" s="247"/>
      <c r="OLO411" s="247"/>
      <c r="OLP411" s="247"/>
      <c r="OLQ411" s="247"/>
      <c r="OLR411" s="247"/>
      <c r="OLS411" s="247"/>
      <c r="OLT411" s="247"/>
      <c r="OLU411" s="247"/>
      <c r="OLV411" s="247"/>
      <c r="OLW411" s="247"/>
      <c r="OLX411" s="247"/>
      <c r="OLY411" s="247"/>
      <c r="OLZ411" s="247"/>
      <c r="OMA411" s="247"/>
      <c r="OMB411" s="247"/>
      <c r="OMC411" s="247"/>
      <c r="OMD411" s="247"/>
      <c r="OME411" s="247"/>
      <c r="OMF411" s="247"/>
      <c r="OMG411" s="247"/>
      <c r="OMH411" s="247"/>
      <c r="OMI411" s="247"/>
      <c r="OMJ411" s="247"/>
      <c r="OMK411" s="247"/>
      <c r="OML411" s="247"/>
      <c r="OMM411" s="247"/>
      <c r="OMN411" s="247"/>
      <c r="OMO411" s="247"/>
      <c r="OMP411" s="247"/>
      <c r="OMQ411" s="247"/>
      <c r="OMR411" s="247"/>
      <c r="OMS411" s="247"/>
      <c r="OMT411" s="247"/>
      <c r="OMU411" s="247"/>
      <c r="OMV411" s="247"/>
      <c r="OMW411" s="247"/>
      <c r="OMX411" s="247"/>
      <c r="OMY411" s="247"/>
      <c r="OMZ411" s="247"/>
      <c r="ONA411" s="247"/>
      <c r="ONB411" s="247"/>
      <c r="ONC411" s="247"/>
      <c r="OND411" s="247"/>
      <c r="ONE411" s="247"/>
      <c r="ONF411" s="247"/>
      <c r="ONG411" s="247"/>
      <c r="ONH411" s="247"/>
      <c r="ONI411" s="247"/>
      <c r="ONJ411" s="247"/>
      <c r="ONK411" s="247"/>
      <c r="ONL411" s="247"/>
      <c r="ONM411" s="247"/>
      <c r="ONN411" s="247"/>
      <c r="ONO411" s="247"/>
      <c r="ONP411" s="247"/>
      <c r="ONQ411" s="247"/>
      <c r="ONR411" s="247"/>
      <c r="ONS411" s="247"/>
      <c r="ONT411" s="247"/>
      <c r="ONU411" s="247"/>
      <c r="ONV411" s="247"/>
      <c r="ONW411" s="247"/>
      <c r="ONX411" s="247"/>
      <c r="ONY411" s="247"/>
      <c r="ONZ411" s="247"/>
      <c r="OOA411" s="247"/>
      <c r="OOB411" s="247"/>
      <c r="OOC411" s="247"/>
      <c r="OOD411" s="247"/>
      <c r="OOE411" s="247"/>
      <c r="OOF411" s="247"/>
      <c r="OOG411" s="247"/>
      <c r="OOH411" s="247"/>
      <c r="OOI411" s="247"/>
      <c r="OOJ411" s="247"/>
      <c r="OOK411" s="247"/>
      <c r="OOL411" s="247"/>
      <c r="OOM411" s="247"/>
      <c r="OON411" s="247"/>
      <c r="OOO411" s="247"/>
      <c r="OOP411" s="247"/>
      <c r="OOQ411" s="247"/>
      <c r="OOR411" s="247"/>
      <c r="OOS411" s="247"/>
      <c r="OOT411" s="247"/>
      <c r="OOU411" s="247"/>
      <c r="OOV411" s="247"/>
      <c r="OOW411" s="247"/>
      <c r="OOX411" s="247"/>
      <c r="OOY411" s="247"/>
      <c r="OOZ411" s="247"/>
      <c r="OPA411" s="247"/>
      <c r="OPB411" s="247"/>
      <c r="OPC411" s="247"/>
      <c r="OPD411" s="247"/>
      <c r="OPE411" s="247"/>
      <c r="OPF411" s="247"/>
      <c r="OPG411" s="247"/>
      <c r="OPH411" s="247"/>
      <c r="OPI411" s="247"/>
      <c r="OPJ411" s="247"/>
      <c r="OPK411" s="247"/>
      <c r="OPL411" s="247"/>
      <c r="OPM411" s="247"/>
      <c r="OPN411" s="247"/>
      <c r="OPO411" s="247"/>
      <c r="OPP411" s="247"/>
      <c r="OPQ411" s="247"/>
      <c r="OPR411" s="247"/>
      <c r="OPS411" s="247"/>
      <c r="OPT411" s="247"/>
      <c r="OPU411" s="247"/>
      <c r="OPV411" s="247"/>
      <c r="OPW411" s="247"/>
      <c r="OPX411" s="247"/>
      <c r="OPY411" s="247"/>
      <c r="OPZ411" s="247"/>
      <c r="OQA411" s="247"/>
      <c r="OQB411" s="247"/>
      <c r="OQC411" s="247"/>
      <c r="OQD411" s="247"/>
      <c r="OQE411" s="247"/>
      <c r="OQF411" s="247"/>
      <c r="OQG411" s="247"/>
      <c r="OQH411" s="247"/>
      <c r="OQI411" s="247"/>
      <c r="OQJ411" s="247"/>
      <c r="OQK411" s="247"/>
      <c r="OQL411" s="247"/>
      <c r="OQM411" s="247"/>
      <c r="OQN411" s="247"/>
      <c r="OQO411" s="247"/>
      <c r="OQP411" s="247"/>
      <c r="OQQ411" s="247"/>
      <c r="OQR411" s="247"/>
      <c r="OQS411" s="247"/>
      <c r="OQT411" s="247"/>
      <c r="OQU411" s="247"/>
      <c r="OQV411" s="247"/>
      <c r="OQW411" s="247"/>
      <c r="OQX411" s="247"/>
      <c r="OQY411" s="247"/>
      <c r="OQZ411" s="247"/>
      <c r="ORA411" s="247"/>
      <c r="ORB411" s="247"/>
      <c r="ORC411" s="247"/>
      <c r="ORD411" s="247"/>
      <c r="ORE411" s="247"/>
      <c r="ORF411" s="247"/>
      <c r="ORG411" s="247"/>
      <c r="ORH411" s="247"/>
      <c r="ORI411" s="247"/>
      <c r="ORJ411" s="247"/>
      <c r="ORK411" s="247"/>
      <c r="ORL411" s="247"/>
      <c r="ORM411" s="247"/>
      <c r="ORN411" s="247"/>
      <c r="ORO411" s="247"/>
      <c r="ORP411" s="247"/>
      <c r="ORQ411" s="247"/>
      <c r="ORR411" s="247"/>
      <c r="ORS411" s="247"/>
      <c r="ORT411" s="247"/>
      <c r="ORU411" s="247"/>
      <c r="ORV411" s="247"/>
      <c r="ORW411" s="247"/>
      <c r="ORX411" s="247"/>
      <c r="ORY411" s="247"/>
      <c r="ORZ411" s="247"/>
      <c r="OSA411" s="247"/>
      <c r="OSB411" s="247"/>
      <c r="OSC411" s="247"/>
      <c r="OSD411" s="247"/>
      <c r="OSE411" s="247"/>
      <c r="OSF411" s="247"/>
      <c r="OSG411" s="247"/>
      <c r="OSH411" s="247"/>
      <c r="OSI411" s="247"/>
      <c r="OSJ411" s="247"/>
      <c r="OSK411" s="247"/>
      <c r="OSL411" s="247"/>
      <c r="OSM411" s="247"/>
      <c r="OSN411" s="247"/>
      <c r="OSO411" s="247"/>
      <c r="OSP411" s="247"/>
      <c r="OSQ411" s="247"/>
      <c r="OSR411" s="247"/>
      <c r="OSS411" s="247"/>
      <c r="OST411" s="247"/>
      <c r="OSU411" s="247"/>
      <c r="OSV411" s="247"/>
      <c r="OSW411" s="247"/>
      <c r="OSX411" s="247"/>
      <c r="OSY411" s="247"/>
      <c r="OSZ411" s="247"/>
      <c r="OTA411" s="247"/>
      <c r="OTB411" s="247"/>
      <c r="OTC411" s="247"/>
      <c r="OTD411" s="247"/>
      <c r="OTE411" s="247"/>
      <c r="OTF411" s="247"/>
      <c r="OTG411" s="247"/>
      <c r="OTH411" s="247"/>
      <c r="OTI411" s="247"/>
      <c r="OTJ411" s="247"/>
      <c r="OTK411" s="247"/>
      <c r="OTL411" s="247"/>
      <c r="OTM411" s="247"/>
      <c r="OTN411" s="247"/>
      <c r="OTO411" s="247"/>
      <c r="OTP411" s="247"/>
      <c r="OTQ411" s="247"/>
      <c r="OTR411" s="247"/>
      <c r="OTS411" s="247"/>
      <c r="OTT411" s="247"/>
      <c r="OTU411" s="247"/>
      <c r="OTV411" s="247"/>
      <c r="OTW411" s="247"/>
      <c r="OTX411" s="247"/>
      <c r="OTY411" s="247"/>
      <c r="OTZ411" s="247"/>
      <c r="OUA411" s="247"/>
      <c r="OUB411" s="247"/>
      <c r="OUC411" s="247"/>
      <c r="OUD411" s="247"/>
      <c r="OUE411" s="247"/>
      <c r="OUF411" s="247"/>
      <c r="OUG411" s="247"/>
      <c r="OUH411" s="247"/>
      <c r="OUI411" s="247"/>
      <c r="OUJ411" s="247"/>
      <c r="OUK411" s="247"/>
      <c r="OUL411" s="247"/>
      <c r="OUM411" s="247"/>
      <c r="OUN411" s="247"/>
      <c r="OUO411" s="247"/>
      <c r="OUP411" s="247"/>
      <c r="OUQ411" s="247"/>
      <c r="OUR411" s="247"/>
      <c r="OUS411" s="247"/>
      <c r="OUT411" s="247"/>
      <c r="OUU411" s="247"/>
      <c r="OUV411" s="247"/>
      <c r="OUW411" s="247"/>
      <c r="OUX411" s="247"/>
      <c r="OUY411" s="247"/>
      <c r="OUZ411" s="247"/>
      <c r="OVA411" s="247"/>
      <c r="OVB411" s="247"/>
      <c r="OVC411" s="247"/>
      <c r="OVD411" s="247"/>
      <c r="OVE411" s="247"/>
      <c r="OVF411" s="247"/>
      <c r="OVG411" s="247"/>
      <c r="OVH411" s="247"/>
      <c r="OVI411" s="247"/>
      <c r="OVJ411" s="247"/>
      <c r="OVK411" s="247"/>
      <c r="OVL411" s="247"/>
      <c r="OVM411" s="247"/>
      <c r="OVN411" s="247"/>
      <c r="OVO411" s="247"/>
      <c r="OVP411" s="247"/>
      <c r="OVQ411" s="247"/>
      <c r="OVR411" s="247"/>
      <c r="OVS411" s="247"/>
      <c r="OVT411" s="247"/>
      <c r="OVU411" s="247"/>
      <c r="OVV411" s="247"/>
      <c r="OVW411" s="247"/>
      <c r="OVX411" s="247"/>
      <c r="OVY411" s="247"/>
      <c r="OVZ411" s="247"/>
      <c r="OWA411" s="247"/>
      <c r="OWB411" s="247"/>
      <c r="OWC411" s="247"/>
      <c r="OWD411" s="247"/>
      <c r="OWE411" s="247"/>
      <c r="OWF411" s="247"/>
      <c r="OWG411" s="247"/>
      <c r="OWH411" s="247"/>
      <c r="OWI411" s="247"/>
      <c r="OWJ411" s="247"/>
      <c r="OWK411" s="247"/>
      <c r="OWL411" s="247"/>
      <c r="OWM411" s="247"/>
      <c r="OWN411" s="247"/>
      <c r="OWO411" s="247"/>
      <c r="OWP411" s="247"/>
      <c r="OWQ411" s="247"/>
      <c r="OWR411" s="247"/>
      <c r="OWS411" s="247"/>
      <c r="OWT411" s="247"/>
      <c r="OWU411" s="247"/>
      <c r="OWV411" s="247"/>
      <c r="OWW411" s="247"/>
      <c r="OWX411" s="247"/>
      <c r="OWY411" s="247"/>
      <c r="OWZ411" s="247"/>
      <c r="OXA411" s="247"/>
      <c r="OXB411" s="247"/>
      <c r="OXC411" s="247"/>
      <c r="OXD411" s="247"/>
      <c r="OXE411" s="247"/>
      <c r="OXF411" s="247"/>
      <c r="OXG411" s="247"/>
      <c r="OXH411" s="247"/>
      <c r="OXI411" s="247"/>
      <c r="OXJ411" s="247"/>
      <c r="OXK411" s="247"/>
      <c r="OXL411" s="247"/>
      <c r="OXM411" s="247"/>
      <c r="OXN411" s="247"/>
      <c r="OXO411" s="247"/>
      <c r="OXP411" s="247"/>
      <c r="OXQ411" s="247"/>
      <c r="OXR411" s="247"/>
      <c r="OXS411" s="247"/>
      <c r="OXT411" s="247"/>
      <c r="OXU411" s="247"/>
      <c r="OXV411" s="247"/>
      <c r="OXW411" s="247"/>
      <c r="OXX411" s="247"/>
      <c r="OXY411" s="247"/>
      <c r="OXZ411" s="247"/>
      <c r="OYA411" s="247"/>
      <c r="OYB411" s="247"/>
      <c r="OYC411" s="247"/>
      <c r="OYD411" s="247"/>
      <c r="OYE411" s="247"/>
      <c r="OYF411" s="247"/>
      <c r="OYG411" s="247"/>
      <c r="OYH411" s="247"/>
      <c r="OYI411" s="247"/>
      <c r="OYJ411" s="247"/>
      <c r="OYK411" s="247"/>
      <c r="OYL411" s="247"/>
      <c r="OYM411" s="247"/>
      <c r="OYN411" s="247"/>
      <c r="OYO411" s="247"/>
      <c r="OYP411" s="247"/>
      <c r="OYQ411" s="247"/>
      <c r="OYR411" s="247"/>
      <c r="OYS411" s="247"/>
      <c r="OYT411" s="247"/>
      <c r="OYU411" s="247"/>
      <c r="OYV411" s="247"/>
      <c r="OYW411" s="247"/>
      <c r="OYX411" s="247"/>
      <c r="OYY411" s="247"/>
      <c r="OYZ411" s="247"/>
      <c r="OZA411" s="247"/>
      <c r="OZB411" s="247"/>
      <c r="OZC411" s="247"/>
      <c r="OZD411" s="247"/>
      <c r="OZE411" s="247"/>
      <c r="OZF411" s="247"/>
      <c r="OZG411" s="247"/>
      <c r="OZH411" s="247"/>
      <c r="OZI411" s="247"/>
      <c r="OZJ411" s="247"/>
      <c r="OZK411" s="247"/>
      <c r="OZL411" s="247"/>
      <c r="OZM411" s="247"/>
      <c r="OZN411" s="247"/>
      <c r="OZO411" s="247"/>
      <c r="OZP411" s="247"/>
      <c r="OZQ411" s="247"/>
      <c r="OZR411" s="247"/>
      <c r="OZS411" s="247"/>
      <c r="OZT411" s="247"/>
      <c r="OZU411" s="247"/>
      <c r="OZV411" s="247"/>
      <c r="OZW411" s="247"/>
      <c r="OZX411" s="247"/>
      <c r="OZY411" s="247"/>
      <c r="OZZ411" s="247"/>
      <c r="PAA411" s="247"/>
      <c r="PAB411" s="247"/>
      <c r="PAC411" s="247"/>
      <c r="PAD411" s="247"/>
      <c r="PAE411" s="247"/>
      <c r="PAF411" s="247"/>
      <c r="PAG411" s="247"/>
      <c r="PAH411" s="247"/>
      <c r="PAI411" s="247"/>
      <c r="PAJ411" s="247"/>
      <c r="PAK411" s="247"/>
      <c r="PAL411" s="247"/>
      <c r="PAM411" s="247"/>
      <c r="PAN411" s="247"/>
      <c r="PAO411" s="247"/>
      <c r="PAP411" s="247"/>
      <c r="PAQ411" s="247"/>
      <c r="PAR411" s="247"/>
      <c r="PAS411" s="247"/>
      <c r="PAT411" s="247"/>
      <c r="PAU411" s="247"/>
      <c r="PAV411" s="247"/>
      <c r="PAW411" s="247"/>
      <c r="PAX411" s="247"/>
      <c r="PAY411" s="247"/>
      <c r="PAZ411" s="247"/>
      <c r="PBA411" s="247"/>
      <c r="PBB411" s="247"/>
      <c r="PBC411" s="247"/>
      <c r="PBD411" s="247"/>
      <c r="PBE411" s="247"/>
      <c r="PBF411" s="247"/>
      <c r="PBG411" s="247"/>
      <c r="PBH411" s="247"/>
      <c r="PBI411" s="247"/>
      <c r="PBJ411" s="247"/>
      <c r="PBK411" s="247"/>
      <c r="PBL411" s="247"/>
      <c r="PBM411" s="247"/>
      <c r="PBN411" s="247"/>
      <c r="PBO411" s="247"/>
      <c r="PBP411" s="247"/>
      <c r="PBQ411" s="247"/>
      <c r="PBR411" s="247"/>
      <c r="PBS411" s="247"/>
      <c r="PBT411" s="247"/>
      <c r="PBU411" s="247"/>
      <c r="PBV411" s="247"/>
      <c r="PBW411" s="247"/>
      <c r="PBX411" s="247"/>
      <c r="PBY411" s="247"/>
      <c r="PBZ411" s="247"/>
      <c r="PCA411" s="247"/>
      <c r="PCB411" s="247"/>
      <c r="PCC411" s="247"/>
      <c r="PCD411" s="247"/>
      <c r="PCE411" s="247"/>
      <c r="PCF411" s="247"/>
      <c r="PCG411" s="247"/>
      <c r="PCH411" s="247"/>
      <c r="PCI411" s="247"/>
      <c r="PCJ411" s="247"/>
      <c r="PCK411" s="247"/>
      <c r="PCL411" s="247"/>
      <c r="PCM411" s="247"/>
      <c r="PCN411" s="247"/>
      <c r="PCO411" s="247"/>
      <c r="PCP411" s="247"/>
      <c r="PCQ411" s="247"/>
      <c r="PCR411" s="247"/>
      <c r="PCS411" s="247"/>
      <c r="PCT411" s="247"/>
      <c r="PCU411" s="247"/>
      <c r="PCV411" s="247"/>
      <c r="PCW411" s="247"/>
      <c r="PCX411" s="247"/>
      <c r="PCY411" s="247"/>
      <c r="PCZ411" s="247"/>
      <c r="PDA411" s="247"/>
      <c r="PDB411" s="247"/>
      <c r="PDC411" s="247"/>
      <c r="PDD411" s="247"/>
      <c r="PDE411" s="247"/>
      <c r="PDF411" s="247"/>
      <c r="PDG411" s="247"/>
      <c r="PDH411" s="247"/>
      <c r="PDI411" s="247"/>
      <c r="PDJ411" s="247"/>
      <c r="PDK411" s="247"/>
      <c r="PDL411" s="247"/>
      <c r="PDM411" s="247"/>
      <c r="PDN411" s="247"/>
      <c r="PDO411" s="247"/>
      <c r="PDP411" s="247"/>
      <c r="PDQ411" s="247"/>
      <c r="PDR411" s="247"/>
      <c r="PDS411" s="247"/>
      <c r="PDT411" s="247"/>
      <c r="PDU411" s="247"/>
      <c r="PDV411" s="247"/>
      <c r="PDW411" s="247"/>
      <c r="PDX411" s="247"/>
      <c r="PDY411" s="247"/>
      <c r="PDZ411" s="247"/>
      <c r="PEA411" s="247"/>
      <c r="PEB411" s="247"/>
      <c r="PEC411" s="247"/>
      <c r="PED411" s="247"/>
      <c r="PEE411" s="247"/>
      <c r="PEF411" s="247"/>
      <c r="PEG411" s="247"/>
      <c r="PEH411" s="247"/>
      <c r="PEI411" s="247"/>
      <c r="PEJ411" s="247"/>
      <c r="PEK411" s="247"/>
      <c r="PEL411" s="247"/>
      <c r="PEM411" s="247"/>
      <c r="PEN411" s="247"/>
      <c r="PEO411" s="247"/>
      <c r="PEP411" s="247"/>
      <c r="PEQ411" s="247"/>
      <c r="PER411" s="247"/>
      <c r="PES411" s="247"/>
      <c r="PET411" s="247"/>
      <c r="PEU411" s="247"/>
      <c r="PEV411" s="247"/>
      <c r="PEW411" s="247"/>
      <c r="PEX411" s="247"/>
      <c r="PEY411" s="247"/>
      <c r="PEZ411" s="247"/>
      <c r="PFA411" s="247"/>
      <c r="PFB411" s="247"/>
      <c r="PFC411" s="247"/>
      <c r="PFD411" s="247"/>
      <c r="PFE411" s="247"/>
      <c r="PFF411" s="247"/>
      <c r="PFG411" s="247"/>
      <c r="PFH411" s="247"/>
      <c r="PFI411" s="247"/>
      <c r="PFJ411" s="247"/>
      <c r="PFK411" s="247"/>
      <c r="PFL411" s="247"/>
      <c r="PFM411" s="247"/>
      <c r="PFN411" s="247"/>
      <c r="PFO411" s="247"/>
      <c r="PFP411" s="247"/>
      <c r="PFQ411" s="247"/>
      <c r="PFR411" s="247"/>
      <c r="PFS411" s="247"/>
      <c r="PFT411" s="247"/>
      <c r="PFU411" s="247"/>
      <c r="PFV411" s="247"/>
      <c r="PFW411" s="247"/>
      <c r="PFX411" s="247"/>
      <c r="PFY411" s="247"/>
      <c r="PFZ411" s="247"/>
      <c r="PGA411" s="247"/>
      <c r="PGB411" s="247"/>
      <c r="PGC411" s="247"/>
      <c r="PGD411" s="247"/>
      <c r="PGE411" s="247"/>
      <c r="PGF411" s="247"/>
      <c r="PGG411" s="247"/>
      <c r="PGH411" s="247"/>
      <c r="PGI411" s="247"/>
      <c r="PGJ411" s="247"/>
      <c r="PGK411" s="247"/>
      <c r="PGL411" s="247"/>
      <c r="PGM411" s="247"/>
      <c r="PGN411" s="247"/>
      <c r="PGO411" s="247"/>
      <c r="PGP411" s="247"/>
      <c r="PGQ411" s="247"/>
      <c r="PGR411" s="247"/>
      <c r="PGS411" s="247"/>
      <c r="PGT411" s="247"/>
      <c r="PGU411" s="247"/>
      <c r="PGV411" s="247"/>
      <c r="PGW411" s="247"/>
      <c r="PGX411" s="247"/>
      <c r="PGY411" s="247"/>
      <c r="PGZ411" s="247"/>
      <c r="PHA411" s="247"/>
      <c r="PHB411" s="247"/>
      <c r="PHC411" s="247"/>
      <c r="PHD411" s="247"/>
      <c r="PHE411" s="247"/>
      <c r="PHF411" s="247"/>
      <c r="PHG411" s="247"/>
      <c r="PHH411" s="247"/>
      <c r="PHI411" s="247"/>
      <c r="PHJ411" s="247"/>
      <c r="PHK411" s="247"/>
      <c r="PHL411" s="247"/>
      <c r="PHM411" s="247"/>
      <c r="PHN411" s="247"/>
      <c r="PHO411" s="247"/>
      <c r="PHP411" s="247"/>
      <c r="PHQ411" s="247"/>
      <c r="PHR411" s="247"/>
      <c r="PHS411" s="247"/>
      <c r="PHT411" s="247"/>
      <c r="PHU411" s="247"/>
      <c r="PHV411" s="247"/>
      <c r="PHW411" s="247"/>
      <c r="PHX411" s="247"/>
      <c r="PHY411" s="247"/>
      <c r="PHZ411" s="247"/>
      <c r="PIA411" s="247"/>
      <c r="PIB411" s="247"/>
      <c r="PIC411" s="247"/>
      <c r="PID411" s="247"/>
      <c r="PIE411" s="247"/>
      <c r="PIF411" s="247"/>
      <c r="PIG411" s="247"/>
      <c r="PIH411" s="247"/>
      <c r="PII411" s="247"/>
      <c r="PIJ411" s="247"/>
      <c r="PIK411" s="247"/>
      <c r="PIL411" s="247"/>
      <c r="PIM411" s="247"/>
      <c r="PIN411" s="247"/>
      <c r="PIO411" s="247"/>
      <c r="PIP411" s="247"/>
      <c r="PIQ411" s="247"/>
      <c r="PIR411" s="247"/>
      <c r="PIS411" s="247"/>
      <c r="PIT411" s="247"/>
      <c r="PIU411" s="247"/>
      <c r="PIV411" s="247"/>
      <c r="PIW411" s="247"/>
      <c r="PIX411" s="247"/>
      <c r="PIY411" s="247"/>
      <c r="PIZ411" s="247"/>
      <c r="PJA411" s="247"/>
      <c r="PJB411" s="247"/>
      <c r="PJC411" s="247"/>
      <c r="PJD411" s="247"/>
      <c r="PJE411" s="247"/>
      <c r="PJF411" s="247"/>
      <c r="PJG411" s="247"/>
      <c r="PJH411" s="247"/>
      <c r="PJI411" s="247"/>
      <c r="PJJ411" s="247"/>
      <c r="PJK411" s="247"/>
      <c r="PJL411" s="247"/>
      <c r="PJM411" s="247"/>
      <c r="PJN411" s="247"/>
      <c r="PJO411" s="247"/>
      <c r="PJP411" s="247"/>
      <c r="PJQ411" s="247"/>
      <c r="PJR411" s="247"/>
      <c r="PJS411" s="247"/>
      <c r="PJT411" s="247"/>
      <c r="PJU411" s="247"/>
      <c r="PJV411" s="247"/>
      <c r="PJW411" s="247"/>
      <c r="PJX411" s="247"/>
      <c r="PJY411" s="247"/>
      <c r="PJZ411" s="247"/>
      <c r="PKA411" s="247"/>
      <c r="PKB411" s="247"/>
      <c r="PKC411" s="247"/>
      <c r="PKD411" s="247"/>
      <c r="PKE411" s="247"/>
      <c r="PKF411" s="247"/>
      <c r="PKG411" s="247"/>
      <c r="PKH411" s="247"/>
      <c r="PKI411" s="247"/>
      <c r="PKJ411" s="247"/>
      <c r="PKK411" s="247"/>
      <c r="PKL411" s="247"/>
      <c r="PKM411" s="247"/>
      <c r="PKN411" s="247"/>
      <c r="PKO411" s="247"/>
      <c r="PKP411" s="247"/>
      <c r="PKQ411" s="247"/>
      <c r="PKR411" s="247"/>
      <c r="PKS411" s="247"/>
      <c r="PKT411" s="247"/>
      <c r="PKU411" s="247"/>
      <c r="PKV411" s="247"/>
      <c r="PKW411" s="247"/>
      <c r="PKX411" s="247"/>
      <c r="PKY411" s="247"/>
      <c r="PKZ411" s="247"/>
      <c r="PLA411" s="247"/>
      <c r="PLB411" s="247"/>
      <c r="PLC411" s="247"/>
      <c r="PLD411" s="247"/>
      <c r="PLE411" s="247"/>
      <c r="PLF411" s="247"/>
      <c r="PLG411" s="247"/>
      <c r="PLH411" s="247"/>
      <c r="PLI411" s="247"/>
      <c r="PLJ411" s="247"/>
      <c r="PLK411" s="247"/>
      <c r="PLL411" s="247"/>
      <c r="PLM411" s="247"/>
      <c r="PLN411" s="247"/>
      <c r="PLO411" s="247"/>
      <c r="PLP411" s="247"/>
      <c r="PLQ411" s="247"/>
      <c r="PLR411" s="247"/>
      <c r="PLS411" s="247"/>
      <c r="PLT411" s="247"/>
      <c r="PLU411" s="247"/>
      <c r="PLV411" s="247"/>
      <c r="PLW411" s="247"/>
      <c r="PLX411" s="247"/>
      <c r="PLY411" s="247"/>
      <c r="PLZ411" s="247"/>
      <c r="PMA411" s="247"/>
      <c r="PMB411" s="247"/>
      <c r="PMC411" s="247"/>
      <c r="PMD411" s="247"/>
      <c r="PME411" s="247"/>
      <c r="PMF411" s="247"/>
      <c r="PMG411" s="247"/>
      <c r="PMH411" s="247"/>
      <c r="PMI411" s="247"/>
      <c r="PMJ411" s="247"/>
      <c r="PMK411" s="247"/>
      <c r="PML411" s="247"/>
      <c r="PMM411" s="247"/>
      <c r="PMN411" s="247"/>
      <c r="PMO411" s="247"/>
      <c r="PMP411" s="247"/>
      <c r="PMQ411" s="247"/>
      <c r="PMR411" s="247"/>
      <c r="PMS411" s="247"/>
      <c r="PMT411" s="247"/>
      <c r="PMU411" s="247"/>
      <c r="PMV411" s="247"/>
      <c r="PMW411" s="247"/>
      <c r="PMX411" s="247"/>
      <c r="PMY411" s="247"/>
      <c r="PMZ411" s="247"/>
      <c r="PNA411" s="247"/>
      <c r="PNB411" s="247"/>
      <c r="PNC411" s="247"/>
      <c r="PND411" s="247"/>
      <c r="PNE411" s="247"/>
      <c r="PNF411" s="247"/>
      <c r="PNG411" s="247"/>
      <c r="PNH411" s="247"/>
      <c r="PNI411" s="247"/>
      <c r="PNJ411" s="247"/>
      <c r="PNK411" s="247"/>
      <c r="PNL411" s="247"/>
      <c r="PNM411" s="247"/>
      <c r="PNN411" s="247"/>
      <c r="PNO411" s="247"/>
      <c r="PNP411" s="247"/>
      <c r="PNQ411" s="247"/>
      <c r="PNR411" s="247"/>
      <c r="PNS411" s="247"/>
      <c r="PNT411" s="247"/>
      <c r="PNU411" s="247"/>
      <c r="PNV411" s="247"/>
      <c r="PNW411" s="247"/>
      <c r="PNX411" s="247"/>
      <c r="PNY411" s="247"/>
      <c r="PNZ411" s="247"/>
      <c r="POA411" s="247"/>
      <c r="POB411" s="247"/>
      <c r="POC411" s="247"/>
      <c r="POD411" s="247"/>
      <c r="POE411" s="247"/>
      <c r="POF411" s="247"/>
      <c r="POG411" s="247"/>
      <c r="POH411" s="247"/>
      <c r="POI411" s="247"/>
      <c r="POJ411" s="247"/>
      <c r="POK411" s="247"/>
      <c r="POL411" s="247"/>
      <c r="POM411" s="247"/>
      <c r="PON411" s="247"/>
      <c r="POO411" s="247"/>
      <c r="POP411" s="247"/>
      <c r="POQ411" s="247"/>
      <c r="POR411" s="247"/>
      <c r="POS411" s="247"/>
      <c r="POT411" s="247"/>
      <c r="POU411" s="247"/>
      <c r="POV411" s="247"/>
      <c r="POW411" s="247"/>
      <c r="POX411" s="247"/>
      <c r="POY411" s="247"/>
      <c r="POZ411" s="247"/>
      <c r="PPA411" s="247"/>
      <c r="PPB411" s="247"/>
      <c r="PPC411" s="247"/>
      <c r="PPD411" s="247"/>
      <c r="PPE411" s="247"/>
      <c r="PPF411" s="247"/>
      <c r="PPG411" s="247"/>
      <c r="PPH411" s="247"/>
      <c r="PPI411" s="247"/>
      <c r="PPJ411" s="247"/>
      <c r="PPK411" s="247"/>
      <c r="PPL411" s="247"/>
      <c r="PPM411" s="247"/>
      <c r="PPN411" s="247"/>
      <c r="PPO411" s="247"/>
      <c r="PPP411" s="247"/>
      <c r="PPQ411" s="247"/>
      <c r="PPR411" s="247"/>
      <c r="PPS411" s="247"/>
      <c r="PPT411" s="247"/>
      <c r="PPU411" s="247"/>
      <c r="PPV411" s="247"/>
      <c r="PPW411" s="247"/>
      <c r="PPX411" s="247"/>
      <c r="PPY411" s="247"/>
      <c r="PPZ411" s="247"/>
      <c r="PQA411" s="247"/>
      <c r="PQB411" s="247"/>
      <c r="PQC411" s="247"/>
      <c r="PQD411" s="247"/>
      <c r="PQE411" s="247"/>
      <c r="PQF411" s="247"/>
      <c r="PQG411" s="247"/>
      <c r="PQH411" s="247"/>
      <c r="PQI411" s="247"/>
      <c r="PQJ411" s="247"/>
      <c r="PQK411" s="247"/>
      <c r="PQL411" s="247"/>
      <c r="PQM411" s="247"/>
      <c r="PQN411" s="247"/>
      <c r="PQO411" s="247"/>
      <c r="PQP411" s="247"/>
      <c r="PQQ411" s="247"/>
      <c r="PQR411" s="247"/>
      <c r="PQS411" s="247"/>
      <c r="PQT411" s="247"/>
      <c r="PQU411" s="247"/>
      <c r="PQV411" s="247"/>
      <c r="PQW411" s="247"/>
      <c r="PQX411" s="247"/>
      <c r="PQY411" s="247"/>
      <c r="PQZ411" s="247"/>
      <c r="PRA411" s="247"/>
      <c r="PRB411" s="247"/>
      <c r="PRC411" s="247"/>
      <c r="PRD411" s="247"/>
      <c r="PRE411" s="247"/>
      <c r="PRF411" s="247"/>
      <c r="PRG411" s="247"/>
      <c r="PRH411" s="247"/>
      <c r="PRI411" s="247"/>
      <c r="PRJ411" s="247"/>
      <c r="PRK411" s="247"/>
      <c r="PRL411" s="247"/>
      <c r="PRM411" s="247"/>
      <c r="PRN411" s="247"/>
      <c r="PRO411" s="247"/>
      <c r="PRP411" s="247"/>
      <c r="PRQ411" s="247"/>
      <c r="PRR411" s="247"/>
      <c r="PRS411" s="247"/>
      <c r="PRT411" s="247"/>
      <c r="PRU411" s="247"/>
      <c r="PRV411" s="247"/>
      <c r="PRW411" s="247"/>
      <c r="PRX411" s="247"/>
      <c r="PRY411" s="247"/>
      <c r="PRZ411" s="247"/>
      <c r="PSA411" s="247"/>
      <c r="PSB411" s="247"/>
      <c r="PSC411" s="247"/>
      <c r="PSD411" s="247"/>
      <c r="PSE411" s="247"/>
      <c r="PSF411" s="247"/>
      <c r="PSG411" s="247"/>
      <c r="PSH411" s="247"/>
      <c r="PSI411" s="247"/>
      <c r="PSJ411" s="247"/>
      <c r="PSK411" s="247"/>
      <c r="PSL411" s="247"/>
      <c r="PSM411" s="247"/>
      <c r="PSN411" s="247"/>
      <c r="PSO411" s="247"/>
      <c r="PSP411" s="247"/>
      <c r="PSQ411" s="247"/>
      <c r="PSR411" s="247"/>
      <c r="PSS411" s="247"/>
      <c r="PST411" s="247"/>
      <c r="PSU411" s="247"/>
      <c r="PSV411" s="247"/>
      <c r="PSW411" s="247"/>
      <c r="PSX411" s="247"/>
      <c r="PSY411" s="247"/>
      <c r="PSZ411" s="247"/>
      <c r="PTA411" s="247"/>
      <c r="PTB411" s="247"/>
      <c r="PTC411" s="247"/>
      <c r="PTD411" s="247"/>
      <c r="PTE411" s="247"/>
      <c r="PTF411" s="247"/>
      <c r="PTG411" s="247"/>
      <c r="PTH411" s="247"/>
      <c r="PTI411" s="247"/>
      <c r="PTJ411" s="247"/>
      <c r="PTK411" s="247"/>
      <c r="PTL411" s="247"/>
      <c r="PTM411" s="247"/>
      <c r="PTN411" s="247"/>
      <c r="PTO411" s="247"/>
      <c r="PTP411" s="247"/>
      <c r="PTQ411" s="247"/>
      <c r="PTR411" s="247"/>
      <c r="PTS411" s="247"/>
      <c r="PTT411" s="247"/>
      <c r="PTU411" s="247"/>
      <c r="PTV411" s="247"/>
      <c r="PTW411" s="247"/>
      <c r="PTX411" s="247"/>
      <c r="PTY411" s="247"/>
      <c r="PTZ411" s="247"/>
      <c r="PUA411" s="247"/>
      <c r="PUB411" s="247"/>
      <c r="PUC411" s="247"/>
      <c r="PUD411" s="247"/>
      <c r="PUE411" s="247"/>
      <c r="PUF411" s="247"/>
      <c r="PUG411" s="247"/>
      <c r="PUH411" s="247"/>
      <c r="PUI411" s="247"/>
      <c r="PUJ411" s="247"/>
      <c r="PUK411" s="247"/>
      <c r="PUL411" s="247"/>
      <c r="PUM411" s="247"/>
      <c r="PUN411" s="247"/>
      <c r="PUO411" s="247"/>
      <c r="PUP411" s="247"/>
      <c r="PUQ411" s="247"/>
      <c r="PUR411" s="247"/>
      <c r="PUS411" s="247"/>
      <c r="PUT411" s="247"/>
      <c r="PUU411" s="247"/>
      <c r="PUV411" s="247"/>
      <c r="PUW411" s="247"/>
      <c r="PUX411" s="247"/>
      <c r="PUY411" s="247"/>
      <c r="PUZ411" s="247"/>
      <c r="PVA411" s="247"/>
      <c r="PVB411" s="247"/>
      <c r="PVC411" s="247"/>
      <c r="PVD411" s="247"/>
      <c r="PVE411" s="247"/>
      <c r="PVF411" s="247"/>
      <c r="PVG411" s="247"/>
      <c r="PVH411" s="247"/>
      <c r="PVI411" s="247"/>
      <c r="PVJ411" s="247"/>
      <c r="PVK411" s="247"/>
      <c r="PVL411" s="247"/>
      <c r="PVM411" s="247"/>
      <c r="PVN411" s="247"/>
      <c r="PVO411" s="247"/>
      <c r="PVP411" s="247"/>
      <c r="PVQ411" s="247"/>
      <c r="PVR411" s="247"/>
      <c r="PVS411" s="247"/>
      <c r="PVT411" s="247"/>
      <c r="PVU411" s="247"/>
      <c r="PVV411" s="247"/>
      <c r="PVW411" s="247"/>
      <c r="PVX411" s="247"/>
      <c r="PVY411" s="247"/>
      <c r="PVZ411" s="247"/>
      <c r="PWA411" s="247"/>
      <c r="PWB411" s="247"/>
      <c r="PWC411" s="247"/>
      <c r="PWD411" s="247"/>
      <c r="PWE411" s="247"/>
      <c r="PWF411" s="247"/>
      <c r="PWG411" s="247"/>
      <c r="PWH411" s="247"/>
      <c r="PWI411" s="247"/>
      <c r="PWJ411" s="247"/>
      <c r="PWK411" s="247"/>
      <c r="PWL411" s="247"/>
      <c r="PWM411" s="247"/>
      <c r="PWN411" s="247"/>
      <c r="PWO411" s="247"/>
      <c r="PWP411" s="247"/>
      <c r="PWQ411" s="247"/>
      <c r="PWR411" s="247"/>
      <c r="PWS411" s="247"/>
      <c r="PWT411" s="247"/>
      <c r="PWU411" s="247"/>
      <c r="PWV411" s="247"/>
      <c r="PWW411" s="247"/>
      <c r="PWX411" s="247"/>
      <c r="PWY411" s="247"/>
      <c r="PWZ411" s="247"/>
      <c r="PXA411" s="247"/>
      <c r="PXB411" s="247"/>
      <c r="PXC411" s="247"/>
      <c r="PXD411" s="247"/>
      <c r="PXE411" s="247"/>
      <c r="PXF411" s="247"/>
      <c r="PXG411" s="247"/>
      <c r="PXH411" s="247"/>
      <c r="PXI411" s="247"/>
      <c r="PXJ411" s="247"/>
      <c r="PXK411" s="247"/>
      <c r="PXL411" s="247"/>
      <c r="PXM411" s="247"/>
      <c r="PXN411" s="247"/>
      <c r="PXO411" s="247"/>
      <c r="PXP411" s="247"/>
      <c r="PXQ411" s="247"/>
      <c r="PXR411" s="247"/>
      <c r="PXS411" s="247"/>
      <c r="PXT411" s="247"/>
      <c r="PXU411" s="247"/>
      <c r="PXV411" s="247"/>
      <c r="PXW411" s="247"/>
      <c r="PXX411" s="247"/>
      <c r="PXY411" s="247"/>
      <c r="PXZ411" s="247"/>
      <c r="PYA411" s="247"/>
      <c r="PYB411" s="247"/>
      <c r="PYC411" s="247"/>
      <c r="PYD411" s="247"/>
      <c r="PYE411" s="247"/>
      <c r="PYF411" s="247"/>
      <c r="PYG411" s="247"/>
      <c r="PYH411" s="247"/>
      <c r="PYI411" s="247"/>
      <c r="PYJ411" s="247"/>
      <c r="PYK411" s="247"/>
      <c r="PYL411" s="247"/>
      <c r="PYM411" s="247"/>
      <c r="PYN411" s="247"/>
      <c r="PYO411" s="247"/>
      <c r="PYP411" s="247"/>
      <c r="PYQ411" s="247"/>
      <c r="PYR411" s="247"/>
      <c r="PYS411" s="247"/>
      <c r="PYT411" s="247"/>
      <c r="PYU411" s="247"/>
      <c r="PYV411" s="247"/>
      <c r="PYW411" s="247"/>
      <c r="PYX411" s="247"/>
      <c r="PYY411" s="247"/>
      <c r="PYZ411" s="247"/>
      <c r="PZA411" s="247"/>
      <c r="PZB411" s="247"/>
      <c r="PZC411" s="247"/>
      <c r="PZD411" s="247"/>
      <c r="PZE411" s="247"/>
      <c r="PZF411" s="247"/>
      <c r="PZG411" s="247"/>
      <c r="PZH411" s="247"/>
      <c r="PZI411" s="247"/>
      <c r="PZJ411" s="247"/>
      <c r="PZK411" s="247"/>
      <c r="PZL411" s="247"/>
      <c r="PZM411" s="247"/>
      <c r="PZN411" s="247"/>
      <c r="PZO411" s="247"/>
      <c r="PZP411" s="247"/>
      <c r="PZQ411" s="247"/>
      <c r="PZR411" s="247"/>
      <c r="PZS411" s="247"/>
      <c r="PZT411" s="247"/>
      <c r="PZU411" s="247"/>
      <c r="PZV411" s="247"/>
      <c r="PZW411" s="247"/>
      <c r="PZX411" s="247"/>
      <c r="PZY411" s="247"/>
      <c r="PZZ411" s="247"/>
      <c r="QAA411" s="247"/>
      <c r="QAB411" s="247"/>
      <c r="QAC411" s="247"/>
      <c r="QAD411" s="247"/>
      <c r="QAE411" s="247"/>
      <c r="QAF411" s="247"/>
      <c r="QAG411" s="247"/>
      <c r="QAH411" s="247"/>
      <c r="QAI411" s="247"/>
      <c r="QAJ411" s="247"/>
      <c r="QAK411" s="247"/>
      <c r="QAL411" s="247"/>
      <c r="QAM411" s="247"/>
      <c r="QAN411" s="247"/>
      <c r="QAO411" s="247"/>
      <c r="QAP411" s="247"/>
      <c r="QAQ411" s="247"/>
      <c r="QAR411" s="247"/>
      <c r="QAS411" s="247"/>
      <c r="QAT411" s="247"/>
      <c r="QAU411" s="247"/>
      <c r="QAV411" s="247"/>
      <c r="QAW411" s="247"/>
      <c r="QAX411" s="247"/>
      <c r="QAY411" s="247"/>
      <c r="QAZ411" s="247"/>
      <c r="QBA411" s="247"/>
      <c r="QBB411" s="247"/>
      <c r="QBC411" s="247"/>
      <c r="QBD411" s="247"/>
      <c r="QBE411" s="247"/>
      <c r="QBF411" s="247"/>
      <c r="QBG411" s="247"/>
      <c r="QBH411" s="247"/>
      <c r="QBI411" s="247"/>
      <c r="QBJ411" s="247"/>
      <c r="QBK411" s="247"/>
      <c r="QBL411" s="247"/>
      <c r="QBM411" s="247"/>
      <c r="QBN411" s="247"/>
      <c r="QBO411" s="247"/>
      <c r="QBP411" s="247"/>
      <c r="QBQ411" s="247"/>
      <c r="QBR411" s="247"/>
      <c r="QBS411" s="247"/>
      <c r="QBT411" s="247"/>
      <c r="QBU411" s="247"/>
      <c r="QBV411" s="247"/>
      <c r="QBW411" s="247"/>
      <c r="QBX411" s="247"/>
      <c r="QBY411" s="247"/>
      <c r="QBZ411" s="247"/>
      <c r="QCA411" s="247"/>
      <c r="QCB411" s="247"/>
      <c r="QCC411" s="247"/>
      <c r="QCD411" s="247"/>
      <c r="QCE411" s="247"/>
      <c r="QCF411" s="247"/>
      <c r="QCG411" s="247"/>
      <c r="QCH411" s="247"/>
      <c r="QCI411" s="247"/>
      <c r="QCJ411" s="247"/>
      <c r="QCK411" s="247"/>
      <c r="QCL411" s="247"/>
      <c r="QCM411" s="247"/>
      <c r="QCN411" s="247"/>
      <c r="QCO411" s="247"/>
      <c r="QCP411" s="247"/>
      <c r="QCQ411" s="247"/>
      <c r="QCR411" s="247"/>
      <c r="QCS411" s="247"/>
      <c r="QCT411" s="247"/>
      <c r="QCU411" s="247"/>
      <c r="QCV411" s="247"/>
      <c r="QCW411" s="247"/>
      <c r="QCX411" s="247"/>
      <c r="QCY411" s="247"/>
      <c r="QCZ411" s="247"/>
      <c r="QDA411" s="247"/>
      <c r="QDB411" s="247"/>
      <c r="QDC411" s="247"/>
      <c r="QDD411" s="247"/>
      <c r="QDE411" s="247"/>
      <c r="QDF411" s="247"/>
      <c r="QDG411" s="247"/>
      <c r="QDH411" s="247"/>
      <c r="QDI411" s="247"/>
      <c r="QDJ411" s="247"/>
      <c r="QDK411" s="247"/>
      <c r="QDL411" s="247"/>
      <c r="QDM411" s="247"/>
      <c r="QDN411" s="247"/>
      <c r="QDO411" s="247"/>
      <c r="QDP411" s="247"/>
      <c r="QDQ411" s="247"/>
      <c r="QDR411" s="247"/>
      <c r="QDS411" s="247"/>
      <c r="QDT411" s="247"/>
      <c r="QDU411" s="247"/>
      <c r="QDV411" s="247"/>
      <c r="QDW411" s="247"/>
      <c r="QDX411" s="247"/>
      <c r="QDY411" s="247"/>
      <c r="QDZ411" s="247"/>
      <c r="QEA411" s="247"/>
      <c r="QEB411" s="247"/>
      <c r="QEC411" s="247"/>
      <c r="QED411" s="247"/>
      <c r="QEE411" s="247"/>
      <c r="QEF411" s="247"/>
      <c r="QEG411" s="247"/>
      <c r="QEH411" s="247"/>
      <c r="QEI411" s="247"/>
      <c r="QEJ411" s="247"/>
      <c r="QEK411" s="247"/>
      <c r="QEL411" s="247"/>
      <c r="QEM411" s="247"/>
      <c r="QEN411" s="247"/>
      <c r="QEO411" s="247"/>
      <c r="QEP411" s="247"/>
      <c r="QEQ411" s="247"/>
      <c r="QER411" s="247"/>
      <c r="QES411" s="247"/>
      <c r="QET411" s="247"/>
      <c r="QEU411" s="247"/>
      <c r="QEV411" s="247"/>
      <c r="QEW411" s="247"/>
      <c r="QEX411" s="247"/>
      <c r="QEY411" s="247"/>
      <c r="QEZ411" s="247"/>
      <c r="QFA411" s="247"/>
      <c r="QFB411" s="247"/>
      <c r="QFC411" s="247"/>
      <c r="QFD411" s="247"/>
      <c r="QFE411" s="247"/>
      <c r="QFF411" s="247"/>
      <c r="QFG411" s="247"/>
      <c r="QFH411" s="247"/>
      <c r="QFI411" s="247"/>
      <c r="QFJ411" s="247"/>
      <c r="QFK411" s="247"/>
      <c r="QFL411" s="247"/>
      <c r="QFM411" s="247"/>
      <c r="QFN411" s="247"/>
      <c r="QFO411" s="247"/>
      <c r="QFP411" s="247"/>
      <c r="QFQ411" s="247"/>
      <c r="QFR411" s="247"/>
      <c r="QFS411" s="247"/>
      <c r="QFT411" s="247"/>
      <c r="QFU411" s="247"/>
      <c r="QFV411" s="247"/>
      <c r="QFW411" s="247"/>
      <c r="QFX411" s="247"/>
      <c r="QFY411" s="247"/>
      <c r="QFZ411" s="247"/>
      <c r="QGA411" s="247"/>
      <c r="QGB411" s="247"/>
      <c r="QGC411" s="247"/>
      <c r="QGD411" s="247"/>
      <c r="QGE411" s="247"/>
      <c r="QGF411" s="247"/>
      <c r="QGG411" s="247"/>
      <c r="QGH411" s="247"/>
      <c r="QGI411" s="247"/>
      <c r="QGJ411" s="247"/>
      <c r="QGK411" s="247"/>
      <c r="QGL411" s="247"/>
      <c r="QGM411" s="247"/>
      <c r="QGN411" s="247"/>
      <c r="QGO411" s="247"/>
      <c r="QGP411" s="247"/>
      <c r="QGQ411" s="247"/>
      <c r="QGR411" s="247"/>
      <c r="QGS411" s="247"/>
      <c r="QGT411" s="247"/>
      <c r="QGU411" s="247"/>
      <c r="QGV411" s="247"/>
      <c r="QGW411" s="247"/>
      <c r="QGX411" s="247"/>
      <c r="QGY411" s="247"/>
      <c r="QGZ411" s="247"/>
      <c r="QHA411" s="247"/>
      <c r="QHB411" s="247"/>
      <c r="QHC411" s="247"/>
      <c r="QHD411" s="247"/>
      <c r="QHE411" s="247"/>
      <c r="QHF411" s="247"/>
      <c r="QHG411" s="247"/>
      <c r="QHH411" s="247"/>
      <c r="QHI411" s="247"/>
      <c r="QHJ411" s="247"/>
      <c r="QHK411" s="247"/>
      <c r="QHL411" s="247"/>
      <c r="QHM411" s="247"/>
      <c r="QHN411" s="247"/>
      <c r="QHO411" s="247"/>
      <c r="QHP411" s="247"/>
      <c r="QHQ411" s="247"/>
      <c r="QHR411" s="247"/>
      <c r="QHS411" s="247"/>
      <c r="QHT411" s="247"/>
      <c r="QHU411" s="247"/>
      <c r="QHV411" s="247"/>
      <c r="QHW411" s="247"/>
      <c r="QHX411" s="247"/>
      <c r="QHY411" s="247"/>
      <c r="QHZ411" s="247"/>
      <c r="QIA411" s="247"/>
      <c r="QIB411" s="247"/>
      <c r="QIC411" s="247"/>
      <c r="QID411" s="247"/>
      <c r="QIE411" s="247"/>
      <c r="QIF411" s="247"/>
      <c r="QIG411" s="247"/>
      <c r="QIH411" s="247"/>
      <c r="QII411" s="247"/>
      <c r="QIJ411" s="247"/>
      <c r="QIK411" s="247"/>
      <c r="QIL411" s="247"/>
      <c r="QIM411" s="247"/>
      <c r="QIN411" s="247"/>
      <c r="QIO411" s="247"/>
      <c r="QIP411" s="247"/>
      <c r="QIQ411" s="247"/>
      <c r="QIR411" s="247"/>
      <c r="QIS411" s="247"/>
      <c r="QIT411" s="247"/>
      <c r="QIU411" s="247"/>
      <c r="QIV411" s="247"/>
      <c r="QIW411" s="247"/>
      <c r="QIX411" s="247"/>
      <c r="QIY411" s="247"/>
      <c r="QIZ411" s="247"/>
      <c r="QJA411" s="247"/>
      <c r="QJB411" s="247"/>
      <c r="QJC411" s="247"/>
      <c r="QJD411" s="247"/>
      <c r="QJE411" s="247"/>
      <c r="QJF411" s="247"/>
      <c r="QJG411" s="247"/>
      <c r="QJH411" s="247"/>
      <c r="QJI411" s="247"/>
      <c r="QJJ411" s="247"/>
      <c r="QJK411" s="247"/>
      <c r="QJL411" s="247"/>
      <c r="QJM411" s="247"/>
      <c r="QJN411" s="247"/>
      <c r="QJO411" s="247"/>
      <c r="QJP411" s="247"/>
      <c r="QJQ411" s="247"/>
      <c r="QJR411" s="247"/>
      <c r="QJS411" s="247"/>
      <c r="QJT411" s="247"/>
      <c r="QJU411" s="247"/>
      <c r="QJV411" s="247"/>
      <c r="QJW411" s="247"/>
      <c r="QJX411" s="247"/>
      <c r="QJY411" s="247"/>
      <c r="QJZ411" s="247"/>
      <c r="QKA411" s="247"/>
      <c r="QKB411" s="247"/>
      <c r="QKC411" s="247"/>
      <c r="QKD411" s="247"/>
      <c r="QKE411" s="247"/>
      <c r="QKF411" s="247"/>
      <c r="QKG411" s="247"/>
      <c r="QKH411" s="247"/>
      <c r="QKI411" s="247"/>
      <c r="QKJ411" s="247"/>
      <c r="QKK411" s="247"/>
      <c r="QKL411" s="247"/>
      <c r="QKM411" s="247"/>
      <c r="QKN411" s="247"/>
      <c r="QKO411" s="247"/>
      <c r="QKP411" s="247"/>
      <c r="QKQ411" s="247"/>
      <c r="QKR411" s="247"/>
      <c r="QKS411" s="247"/>
      <c r="QKT411" s="247"/>
      <c r="QKU411" s="247"/>
      <c r="QKV411" s="247"/>
      <c r="QKW411" s="247"/>
      <c r="QKX411" s="247"/>
      <c r="QKY411" s="247"/>
      <c r="QKZ411" s="247"/>
      <c r="QLA411" s="247"/>
      <c r="QLB411" s="247"/>
      <c r="QLC411" s="247"/>
      <c r="QLD411" s="247"/>
      <c r="QLE411" s="247"/>
      <c r="QLF411" s="247"/>
      <c r="QLG411" s="247"/>
      <c r="QLH411" s="247"/>
      <c r="QLI411" s="247"/>
      <c r="QLJ411" s="247"/>
      <c r="QLK411" s="247"/>
      <c r="QLL411" s="247"/>
      <c r="QLM411" s="247"/>
      <c r="QLN411" s="247"/>
      <c r="QLO411" s="247"/>
      <c r="QLP411" s="247"/>
      <c r="QLQ411" s="247"/>
      <c r="QLR411" s="247"/>
      <c r="QLS411" s="247"/>
      <c r="QLT411" s="247"/>
      <c r="QLU411" s="247"/>
      <c r="QLV411" s="247"/>
      <c r="QLW411" s="247"/>
      <c r="QLX411" s="247"/>
      <c r="QLY411" s="247"/>
      <c r="QLZ411" s="247"/>
      <c r="QMA411" s="247"/>
      <c r="QMB411" s="247"/>
      <c r="QMC411" s="247"/>
      <c r="QMD411" s="247"/>
      <c r="QME411" s="247"/>
      <c r="QMF411" s="247"/>
      <c r="QMG411" s="247"/>
      <c r="QMH411" s="247"/>
      <c r="QMI411" s="247"/>
      <c r="QMJ411" s="247"/>
      <c r="QMK411" s="247"/>
      <c r="QML411" s="247"/>
      <c r="QMM411" s="247"/>
      <c r="QMN411" s="247"/>
      <c r="QMO411" s="247"/>
      <c r="QMP411" s="247"/>
      <c r="QMQ411" s="247"/>
      <c r="QMR411" s="247"/>
      <c r="QMS411" s="247"/>
      <c r="QMT411" s="247"/>
      <c r="QMU411" s="247"/>
      <c r="QMV411" s="247"/>
      <c r="QMW411" s="247"/>
      <c r="QMX411" s="247"/>
      <c r="QMY411" s="247"/>
      <c r="QMZ411" s="247"/>
      <c r="QNA411" s="247"/>
      <c r="QNB411" s="247"/>
      <c r="QNC411" s="247"/>
      <c r="QND411" s="247"/>
      <c r="QNE411" s="247"/>
      <c r="QNF411" s="247"/>
      <c r="QNG411" s="247"/>
      <c r="QNH411" s="247"/>
      <c r="QNI411" s="247"/>
      <c r="QNJ411" s="247"/>
      <c r="QNK411" s="247"/>
      <c r="QNL411" s="247"/>
      <c r="QNM411" s="247"/>
      <c r="QNN411" s="247"/>
      <c r="QNO411" s="247"/>
      <c r="QNP411" s="247"/>
      <c r="QNQ411" s="247"/>
      <c r="QNR411" s="247"/>
      <c r="QNS411" s="247"/>
      <c r="QNT411" s="247"/>
      <c r="QNU411" s="247"/>
      <c r="QNV411" s="247"/>
      <c r="QNW411" s="247"/>
      <c r="QNX411" s="247"/>
      <c r="QNY411" s="247"/>
      <c r="QNZ411" s="247"/>
      <c r="QOA411" s="247"/>
      <c r="QOB411" s="247"/>
      <c r="QOC411" s="247"/>
      <c r="QOD411" s="247"/>
      <c r="QOE411" s="247"/>
      <c r="QOF411" s="247"/>
      <c r="QOG411" s="247"/>
      <c r="QOH411" s="247"/>
      <c r="QOI411" s="247"/>
      <c r="QOJ411" s="247"/>
      <c r="QOK411" s="247"/>
      <c r="QOL411" s="247"/>
      <c r="QOM411" s="247"/>
      <c r="QON411" s="247"/>
      <c r="QOO411" s="247"/>
      <c r="QOP411" s="247"/>
      <c r="QOQ411" s="247"/>
      <c r="QOR411" s="247"/>
      <c r="QOS411" s="247"/>
      <c r="QOT411" s="247"/>
      <c r="QOU411" s="247"/>
      <c r="QOV411" s="247"/>
      <c r="QOW411" s="247"/>
      <c r="QOX411" s="247"/>
      <c r="QOY411" s="247"/>
      <c r="QOZ411" s="247"/>
      <c r="QPA411" s="247"/>
      <c r="QPB411" s="247"/>
      <c r="QPC411" s="247"/>
      <c r="QPD411" s="247"/>
      <c r="QPE411" s="247"/>
      <c r="QPF411" s="247"/>
      <c r="QPG411" s="247"/>
      <c r="QPH411" s="247"/>
      <c r="QPI411" s="247"/>
      <c r="QPJ411" s="247"/>
      <c r="QPK411" s="247"/>
      <c r="QPL411" s="247"/>
      <c r="QPM411" s="247"/>
      <c r="QPN411" s="247"/>
      <c r="QPO411" s="247"/>
      <c r="QPP411" s="247"/>
      <c r="QPQ411" s="247"/>
      <c r="QPR411" s="247"/>
      <c r="QPS411" s="247"/>
      <c r="QPT411" s="247"/>
      <c r="QPU411" s="247"/>
      <c r="QPV411" s="247"/>
      <c r="QPW411" s="247"/>
      <c r="QPX411" s="247"/>
      <c r="QPY411" s="247"/>
      <c r="QPZ411" s="247"/>
      <c r="QQA411" s="247"/>
      <c r="QQB411" s="247"/>
      <c r="QQC411" s="247"/>
      <c r="QQD411" s="247"/>
      <c r="QQE411" s="247"/>
      <c r="QQF411" s="247"/>
      <c r="QQG411" s="247"/>
      <c r="QQH411" s="247"/>
      <c r="QQI411" s="247"/>
      <c r="QQJ411" s="247"/>
      <c r="QQK411" s="247"/>
      <c r="QQL411" s="247"/>
      <c r="QQM411" s="247"/>
      <c r="QQN411" s="247"/>
      <c r="QQO411" s="247"/>
      <c r="QQP411" s="247"/>
      <c r="QQQ411" s="247"/>
      <c r="QQR411" s="247"/>
      <c r="QQS411" s="247"/>
      <c r="QQT411" s="247"/>
      <c r="QQU411" s="247"/>
      <c r="QQV411" s="247"/>
      <c r="QQW411" s="247"/>
      <c r="QQX411" s="247"/>
      <c r="QQY411" s="247"/>
      <c r="QQZ411" s="247"/>
      <c r="QRA411" s="247"/>
      <c r="QRB411" s="247"/>
      <c r="QRC411" s="247"/>
      <c r="QRD411" s="247"/>
      <c r="QRE411" s="247"/>
      <c r="QRF411" s="247"/>
      <c r="QRG411" s="247"/>
      <c r="QRH411" s="247"/>
      <c r="QRI411" s="247"/>
      <c r="QRJ411" s="247"/>
      <c r="QRK411" s="247"/>
      <c r="QRL411" s="247"/>
      <c r="QRM411" s="247"/>
      <c r="QRN411" s="247"/>
      <c r="QRO411" s="247"/>
      <c r="QRP411" s="247"/>
      <c r="QRQ411" s="247"/>
      <c r="QRR411" s="247"/>
      <c r="QRS411" s="247"/>
      <c r="QRT411" s="247"/>
      <c r="QRU411" s="247"/>
      <c r="QRV411" s="247"/>
      <c r="QRW411" s="247"/>
      <c r="QRX411" s="247"/>
      <c r="QRY411" s="247"/>
      <c r="QRZ411" s="247"/>
      <c r="QSA411" s="247"/>
      <c r="QSB411" s="247"/>
      <c r="QSC411" s="247"/>
      <c r="QSD411" s="247"/>
      <c r="QSE411" s="247"/>
      <c r="QSF411" s="247"/>
      <c r="QSG411" s="247"/>
      <c r="QSH411" s="247"/>
      <c r="QSI411" s="247"/>
      <c r="QSJ411" s="247"/>
      <c r="QSK411" s="247"/>
      <c r="QSL411" s="247"/>
      <c r="QSM411" s="247"/>
      <c r="QSN411" s="247"/>
      <c r="QSO411" s="247"/>
      <c r="QSP411" s="247"/>
      <c r="QSQ411" s="247"/>
      <c r="QSR411" s="247"/>
      <c r="QSS411" s="247"/>
      <c r="QST411" s="247"/>
      <c r="QSU411" s="247"/>
      <c r="QSV411" s="247"/>
      <c r="QSW411" s="247"/>
      <c r="QSX411" s="247"/>
      <c r="QSY411" s="247"/>
      <c r="QSZ411" s="247"/>
      <c r="QTA411" s="247"/>
      <c r="QTB411" s="247"/>
      <c r="QTC411" s="247"/>
      <c r="QTD411" s="247"/>
      <c r="QTE411" s="247"/>
      <c r="QTF411" s="247"/>
      <c r="QTG411" s="247"/>
      <c r="QTH411" s="247"/>
      <c r="QTI411" s="247"/>
      <c r="QTJ411" s="247"/>
      <c r="QTK411" s="247"/>
      <c r="QTL411" s="247"/>
      <c r="QTM411" s="247"/>
      <c r="QTN411" s="247"/>
      <c r="QTO411" s="247"/>
      <c r="QTP411" s="247"/>
      <c r="QTQ411" s="247"/>
      <c r="QTR411" s="247"/>
      <c r="QTS411" s="247"/>
      <c r="QTT411" s="247"/>
      <c r="QTU411" s="247"/>
      <c r="QTV411" s="247"/>
      <c r="QTW411" s="247"/>
      <c r="QTX411" s="247"/>
      <c r="QTY411" s="247"/>
      <c r="QTZ411" s="247"/>
      <c r="QUA411" s="247"/>
      <c r="QUB411" s="247"/>
      <c r="QUC411" s="247"/>
      <c r="QUD411" s="247"/>
      <c r="QUE411" s="247"/>
      <c r="QUF411" s="247"/>
      <c r="QUG411" s="247"/>
      <c r="QUH411" s="247"/>
      <c r="QUI411" s="247"/>
      <c r="QUJ411" s="247"/>
      <c r="QUK411" s="247"/>
      <c r="QUL411" s="247"/>
      <c r="QUM411" s="247"/>
      <c r="QUN411" s="247"/>
      <c r="QUO411" s="247"/>
      <c r="QUP411" s="247"/>
      <c r="QUQ411" s="247"/>
      <c r="QUR411" s="247"/>
      <c r="QUS411" s="247"/>
      <c r="QUT411" s="247"/>
      <c r="QUU411" s="247"/>
      <c r="QUV411" s="247"/>
      <c r="QUW411" s="247"/>
      <c r="QUX411" s="247"/>
      <c r="QUY411" s="247"/>
      <c r="QUZ411" s="247"/>
      <c r="QVA411" s="247"/>
      <c r="QVB411" s="247"/>
      <c r="QVC411" s="247"/>
      <c r="QVD411" s="247"/>
      <c r="QVE411" s="247"/>
      <c r="QVF411" s="247"/>
      <c r="QVG411" s="247"/>
      <c r="QVH411" s="247"/>
      <c r="QVI411" s="247"/>
      <c r="QVJ411" s="247"/>
      <c r="QVK411" s="247"/>
      <c r="QVL411" s="247"/>
      <c r="QVM411" s="247"/>
      <c r="QVN411" s="247"/>
      <c r="QVO411" s="247"/>
      <c r="QVP411" s="247"/>
      <c r="QVQ411" s="247"/>
      <c r="QVR411" s="247"/>
      <c r="QVS411" s="247"/>
      <c r="QVT411" s="247"/>
      <c r="QVU411" s="247"/>
      <c r="QVV411" s="247"/>
      <c r="QVW411" s="247"/>
      <c r="QVX411" s="247"/>
      <c r="QVY411" s="247"/>
      <c r="QVZ411" s="247"/>
      <c r="QWA411" s="247"/>
      <c r="QWB411" s="247"/>
      <c r="QWC411" s="247"/>
      <c r="QWD411" s="247"/>
      <c r="QWE411" s="247"/>
      <c r="QWF411" s="247"/>
      <c r="QWG411" s="247"/>
      <c r="QWH411" s="247"/>
      <c r="QWI411" s="247"/>
      <c r="QWJ411" s="247"/>
      <c r="QWK411" s="247"/>
      <c r="QWL411" s="247"/>
      <c r="QWM411" s="247"/>
      <c r="QWN411" s="247"/>
      <c r="QWO411" s="247"/>
      <c r="QWP411" s="247"/>
      <c r="QWQ411" s="247"/>
      <c r="QWR411" s="247"/>
      <c r="QWS411" s="247"/>
      <c r="QWT411" s="247"/>
      <c r="QWU411" s="247"/>
      <c r="QWV411" s="247"/>
      <c r="QWW411" s="247"/>
      <c r="QWX411" s="247"/>
      <c r="QWY411" s="247"/>
      <c r="QWZ411" s="247"/>
      <c r="QXA411" s="247"/>
      <c r="QXB411" s="247"/>
      <c r="QXC411" s="247"/>
      <c r="QXD411" s="247"/>
      <c r="QXE411" s="247"/>
      <c r="QXF411" s="247"/>
      <c r="QXG411" s="247"/>
      <c r="QXH411" s="247"/>
      <c r="QXI411" s="247"/>
      <c r="QXJ411" s="247"/>
      <c r="QXK411" s="247"/>
      <c r="QXL411" s="247"/>
      <c r="QXM411" s="247"/>
      <c r="QXN411" s="247"/>
      <c r="QXO411" s="247"/>
      <c r="QXP411" s="247"/>
      <c r="QXQ411" s="247"/>
      <c r="QXR411" s="247"/>
      <c r="QXS411" s="247"/>
      <c r="QXT411" s="247"/>
      <c r="QXU411" s="247"/>
      <c r="QXV411" s="247"/>
      <c r="QXW411" s="247"/>
      <c r="QXX411" s="247"/>
      <c r="QXY411" s="247"/>
      <c r="QXZ411" s="247"/>
      <c r="QYA411" s="247"/>
      <c r="QYB411" s="247"/>
      <c r="QYC411" s="247"/>
      <c r="QYD411" s="247"/>
      <c r="QYE411" s="247"/>
      <c r="QYF411" s="247"/>
      <c r="QYG411" s="247"/>
      <c r="QYH411" s="247"/>
      <c r="QYI411" s="247"/>
      <c r="QYJ411" s="247"/>
      <c r="QYK411" s="247"/>
      <c r="QYL411" s="247"/>
      <c r="QYM411" s="247"/>
      <c r="QYN411" s="247"/>
      <c r="QYO411" s="247"/>
      <c r="QYP411" s="247"/>
      <c r="QYQ411" s="247"/>
      <c r="QYR411" s="247"/>
      <c r="QYS411" s="247"/>
      <c r="QYT411" s="247"/>
      <c r="QYU411" s="247"/>
      <c r="QYV411" s="247"/>
      <c r="QYW411" s="247"/>
      <c r="QYX411" s="247"/>
      <c r="QYY411" s="247"/>
      <c r="QYZ411" s="247"/>
      <c r="QZA411" s="247"/>
      <c r="QZB411" s="247"/>
      <c r="QZC411" s="247"/>
      <c r="QZD411" s="247"/>
      <c r="QZE411" s="247"/>
      <c r="QZF411" s="247"/>
      <c r="QZG411" s="247"/>
      <c r="QZH411" s="247"/>
      <c r="QZI411" s="247"/>
      <c r="QZJ411" s="247"/>
      <c r="QZK411" s="247"/>
      <c r="QZL411" s="247"/>
      <c r="QZM411" s="247"/>
      <c r="QZN411" s="247"/>
      <c r="QZO411" s="247"/>
      <c r="QZP411" s="247"/>
      <c r="QZQ411" s="247"/>
      <c r="QZR411" s="247"/>
      <c r="QZS411" s="247"/>
      <c r="QZT411" s="247"/>
      <c r="QZU411" s="247"/>
      <c r="QZV411" s="247"/>
      <c r="QZW411" s="247"/>
      <c r="QZX411" s="247"/>
      <c r="QZY411" s="247"/>
      <c r="QZZ411" s="247"/>
      <c r="RAA411" s="247"/>
      <c r="RAB411" s="247"/>
      <c r="RAC411" s="247"/>
      <c r="RAD411" s="247"/>
      <c r="RAE411" s="247"/>
      <c r="RAF411" s="247"/>
      <c r="RAG411" s="247"/>
      <c r="RAH411" s="247"/>
      <c r="RAI411" s="247"/>
      <c r="RAJ411" s="247"/>
      <c r="RAK411" s="247"/>
      <c r="RAL411" s="247"/>
      <c r="RAM411" s="247"/>
      <c r="RAN411" s="247"/>
      <c r="RAO411" s="247"/>
      <c r="RAP411" s="247"/>
      <c r="RAQ411" s="247"/>
      <c r="RAR411" s="247"/>
      <c r="RAS411" s="247"/>
      <c r="RAT411" s="247"/>
      <c r="RAU411" s="247"/>
      <c r="RAV411" s="247"/>
      <c r="RAW411" s="247"/>
      <c r="RAX411" s="247"/>
      <c r="RAY411" s="247"/>
      <c r="RAZ411" s="247"/>
      <c r="RBA411" s="247"/>
      <c r="RBB411" s="247"/>
      <c r="RBC411" s="247"/>
      <c r="RBD411" s="247"/>
      <c r="RBE411" s="247"/>
      <c r="RBF411" s="247"/>
      <c r="RBG411" s="247"/>
      <c r="RBH411" s="247"/>
      <c r="RBI411" s="247"/>
      <c r="RBJ411" s="247"/>
      <c r="RBK411" s="247"/>
      <c r="RBL411" s="247"/>
      <c r="RBM411" s="247"/>
      <c r="RBN411" s="247"/>
      <c r="RBO411" s="247"/>
      <c r="RBP411" s="247"/>
      <c r="RBQ411" s="247"/>
      <c r="RBR411" s="247"/>
      <c r="RBS411" s="247"/>
      <c r="RBT411" s="247"/>
      <c r="RBU411" s="247"/>
      <c r="RBV411" s="247"/>
      <c r="RBW411" s="247"/>
      <c r="RBX411" s="247"/>
      <c r="RBY411" s="247"/>
      <c r="RBZ411" s="247"/>
      <c r="RCA411" s="247"/>
      <c r="RCB411" s="247"/>
      <c r="RCC411" s="247"/>
      <c r="RCD411" s="247"/>
      <c r="RCE411" s="247"/>
      <c r="RCF411" s="247"/>
      <c r="RCG411" s="247"/>
      <c r="RCH411" s="247"/>
      <c r="RCI411" s="247"/>
      <c r="RCJ411" s="247"/>
      <c r="RCK411" s="247"/>
      <c r="RCL411" s="247"/>
      <c r="RCM411" s="247"/>
      <c r="RCN411" s="247"/>
      <c r="RCO411" s="247"/>
      <c r="RCP411" s="247"/>
      <c r="RCQ411" s="247"/>
      <c r="RCR411" s="247"/>
      <c r="RCS411" s="247"/>
      <c r="RCT411" s="247"/>
      <c r="RCU411" s="247"/>
      <c r="RCV411" s="247"/>
      <c r="RCW411" s="247"/>
      <c r="RCX411" s="247"/>
      <c r="RCY411" s="247"/>
      <c r="RCZ411" s="247"/>
      <c r="RDA411" s="247"/>
      <c r="RDB411" s="247"/>
      <c r="RDC411" s="247"/>
      <c r="RDD411" s="247"/>
      <c r="RDE411" s="247"/>
      <c r="RDF411" s="247"/>
      <c r="RDG411" s="247"/>
      <c r="RDH411" s="247"/>
      <c r="RDI411" s="247"/>
      <c r="RDJ411" s="247"/>
      <c r="RDK411" s="247"/>
      <c r="RDL411" s="247"/>
      <c r="RDM411" s="247"/>
      <c r="RDN411" s="247"/>
      <c r="RDO411" s="247"/>
      <c r="RDP411" s="247"/>
      <c r="RDQ411" s="247"/>
      <c r="RDR411" s="247"/>
      <c r="RDS411" s="247"/>
      <c r="RDT411" s="247"/>
      <c r="RDU411" s="247"/>
      <c r="RDV411" s="247"/>
      <c r="RDW411" s="247"/>
      <c r="RDX411" s="247"/>
      <c r="RDY411" s="247"/>
      <c r="RDZ411" s="247"/>
      <c r="REA411" s="247"/>
      <c r="REB411" s="247"/>
      <c r="REC411" s="247"/>
      <c r="RED411" s="247"/>
      <c r="REE411" s="247"/>
      <c r="REF411" s="247"/>
      <c r="REG411" s="247"/>
      <c r="REH411" s="247"/>
      <c r="REI411" s="247"/>
      <c r="REJ411" s="247"/>
      <c r="REK411" s="247"/>
      <c r="REL411" s="247"/>
      <c r="REM411" s="247"/>
      <c r="REN411" s="247"/>
      <c r="REO411" s="247"/>
      <c r="REP411" s="247"/>
      <c r="REQ411" s="247"/>
      <c r="RER411" s="247"/>
      <c r="RES411" s="247"/>
      <c r="RET411" s="247"/>
      <c r="REU411" s="247"/>
      <c r="REV411" s="247"/>
      <c r="REW411" s="247"/>
      <c r="REX411" s="247"/>
      <c r="REY411" s="247"/>
      <c r="REZ411" s="247"/>
      <c r="RFA411" s="247"/>
      <c r="RFB411" s="247"/>
      <c r="RFC411" s="247"/>
      <c r="RFD411" s="247"/>
      <c r="RFE411" s="247"/>
      <c r="RFF411" s="247"/>
      <c r="RFG411" s="247"/>
      <c r="RFH411" s="247"/>
      <c r="RFI411" s="247"/>
      <c r="RFJ411" s="247"/>
      <c r="RFK411" s="247"/>
      <c r="RFL411" s="247"/>
      <c r="RFM411" s="247"/>
      <c r="RFN411" s="247"/>
      <c r="RFO411" s="247"/>
      <c r="RFP411" s="247"/>
      <c r="RFQ411" s="247"/>
      <c r="RFR411" s="247"/>
      <c r="RFS411" s="247"/>
      <c r="RFT411" s="247"/>
      <c r="RFU411" s="247"/>
      <c r="RFV411" s="247"/>
      <c r="RFW411" s="247"/>
      <c r="RFX411" s="247"/>
      <c r="RFY411" s="247"/>
      <c r="RFZ411" s="247"/>
      <c r="RGA411" s="247"/>
      <c r="RGB411" s="247"/>
      <c r="RGC411" s="247"/>
      <c r="RGD411" s="247"/>
      <c r="RGE411" s="247"/>
      <c r="RGF411" s="247"/>
      <c r="RGG411" s="247"/>
      <c r="RGH411" s="247"/>
      <c r="RGI411" s="247"/>
      <c r="RGJ411" s="247"/>
      <c r="RGK411" s="247"/>
      <c r="RGL411" s="247"/>
      <c r="RGM411" s="247"/>
      <c r="RGN411" s="247"/>
      <c r="RGO411" s="247"/>
      <c r="RGP411" s="247"/>
      <c r="RGQ411" s="247"/>
      <c r="RGR411" s="247"/>
      <c r="RGS411" s="247"/>
      <c r="RGT411" s="247"/>
      <c r="RGU411" s="247"/>
      <c r="RGV411" s="247"/>
      <c r="RGW411" s="247"/>
      <c r="RGX411" s="247"/>
      <c r="RGY411" s="247"/>
      <c r="RGZ411" s="247"/>
      <c r="RHA411" s="247"/>
      <c r="RHB411" s="247"/>
      <c r="RHC411" s="247"/>
      <c r="RHD411" s="247"/>
      <c r="RHE411" s="247"/>
      <c r="RHF411" s="247"/>
      <c r="RHG411" s="247"/>
      <c r="RHH411" s="247"/>
      <c r="RHI411" s="247"/>
      <c r="RHJ411" s="247"/>
      <c r="RHK411" s="247"/>
      <c r="RHL411" s="247"/>
      <c r="RHM411" s="247"/>
      <c r="RHN411" s="247"/>
      <c r="RHO411" s="247"/>
      <c r="RHP411" s="247"/>
      <c r="RHQ411" s="247"/>
      <c r="RHR411" s="247"/>
      <c r="RHS411" s="247"/>
      <c r="RHT411" s="247"/>
      <c r="RHU411" s="247"/>
      <c r="RHV411" s="247"/>
      <c r="RHW411" s="247"/>
      <c r="RHX411" s="247"/>
      <c r="RHY411" s="247"/>
      <c r="RHZ411" s="247"/>
      <c r="RIA411" s="247"/>
      <c r="RIB411" s="247"/>
      <c r="RIC411" s="247"/>
      <c r="RID411" s="247"/>
      <c r="RIE411" s="247"/>
      <c r="RIF411" s="247"/>
      <c r="RIG411" s="247"/>
      <c r="RIH411" s="247"/>
      <c r="RII411" s="247"/>
      <c r="RIJ411" s="247"/>
      <c r="RIK411" s="247"/>
      <c r="RIL411" s="247"/>
      <c r="RIM411" s="247"/>
      <c r="RIN411" s="247"/>
      <c r="RIO411" s="247"/>
      <c r="RIP411" s="247"/>
      <c r="RIQ411" s="247"/>
      <c r="RIR411" s="247"/>
      <c r="RIS411" s="247"/>
      <c r="RIT411" s="247"/>
      <c r="RIU411" s="247"/>
      <c r="RIV411" s="247"/>
      <c r="RIW411" s="247"/>
      <c r="RIX411" s="247"/>
      <c r="RIY411" s="247"/>
      <c r="RIZ411" s="247"/>
      <c r="RJA411" s="247"/>
      <c r="RJB411" s="247"/>
      <c r="RJC411" s="247"/>
      <c r="RJD411" s="247"/>
      <c r="RJE411" s="247"/>
      <c r="RJF411" s="247"/>
      <c r="RJG411" s="247"/>
      <c r="RJH411" s="247"/>
      <c r="RJI411" s="247"/>
      <c r="RJJ411" s="247"/>
      <c r="RJK411" s="247"/>
      <c r="RJL411" s="247"/>
      <c r="RJM411" s="247"/>
      <c r="RJN411" s="247"/>
      <c r="RJO411" s="247"/>
      <c r="RJP411" s="247"/>
      <c r="RJQ411" s="247"/>
      <c r="RJR411" s="247"/>
      <c r="RJS411" s="247"/>
      <c r="RJT411" s="247"/>
      <c r="RJU411" s="247"/>
      <c r="RJV411" s="247"/>
      <c r="RJW411" s="247"/>
      <c r="RJX411" s="247"/>
      <c r="RJY411" s="247"/>
      <c r="RJZ411" s="247"/>
      <c r="RKA411" s="247"/>
      <c r="RKB411" s="247"/>
      <c r="RKC411" s="247"/>
      <c r="RKD411" s="247"/>
      <c r="RKE411" s="247"/>
      <c r="RKF411" s="247"/>
      <c r="RKG411" s="247"/>
      <c r="RKH411" s="247"/>
      <c r="RKI411" s="247"/>
      <c r="RKJ411" s="247"/>
      <c r="RKK411" s="247"/>
      <c r="RKL411" s="247"/>
      <c r="RKM411" s="247"/>
      <c r="RKN411" s="247"/>
      <c r="RKO411" s="247"/>
      <c r="RKP411" s="247"/>
      <c r="RKQ411" s="247"/>
      <c r="RKR411" s="247"/>
      <c r="RKS411" s="247"/>
      <c r="RKT411" s="247"/>
      <c r="RKU411" s="247"/>
      <c r="RKV411" s="247"/>
      <c r="RKW411" s="247"/>
      <c r="RKX411" s="247"/>
      <c r="RKY411" s="247"/>
      <c r="RKZ411" s="247"/>
      <c r="RLA411" s="247"/>
      <c r="RLB411" s="247"/>
      <c r="RLC411" s="247"/>
      <c r="RLD411" s="247"/>
      <c r="RLE411" s="247"/>
      <c r="RLF411" s="247"/>
      <c r="RLG411" s="247"/>
      <c r="RLH411" s="247"/>
      <c r="RLI411" s="247"/>
      <c r="RLJ411" s="247"/>
      <c r="RLK411" s="247"/>
      <c r="RLL411" s="247"/>
      <c r="RLM411" s="247"/>
      <c r="RLN411" s="247"/>
      <c r="RLO411" s="247"/>
      <c r="RLP411" s="247"/>
      <c r="RLQ411" s="247"/>
      <c r="RLR411" s="247"/>
      <c r="RLS411" s="247"/>
      <c r="RLT411" s="247"/>
      <c r="RLU411" s="247"/>
      <c r="RLV411" s="247"/>
      <c r="RLW411" s="247"/>
      <c r="RLX411" s="247"/>
      <c r="RLY411" s="247"/>
      <c r="RLZ411" s="247"/>
      <c r="RMA411" s="247"/>
      <c r="RMB411" s="247"/>
      <c r="RMC411" s="247"/>
      <c r="RMD411" s="247"/>
      <c r="RME411" s="247"/>
      <c r="RMF411" s="247"/>
      <c r="RMG411" s="247"/>
      <c r="RMH411" s="247"/>
      <c r="RMI411" s="247"/>
      <c r="RMJ411" s="247"/>
      <c r="RMK411" s="247"/>
      <c r="RML411" s="247"/>
      <c r="RMM411" s="247"/>
      <c r="RMN411" s="247"/>
      <c r="RMO411" s="247"/>
      <c r="RMP411" s="247"/>
      <c r="RMQ411" s="247"/>
      <c r="RMR411" s="247"/>
      <c r="RMS411" s="247"/>
      <c r="RMT411" s="247"/>
      <c r="RMU411" s="247"/>
      <c r="RMV411" s="247"/>
      <c r="RMW411" s="247"/>
      <c r="RMX411" s="247"/>
      <c r="RMY411" s="247"/>
      <c r="RMZ411" s="247"/>
      <c r="RNA411" s="247"/>
      <c r="RNB411" s="247"/>
      <c r="RNC411" s="247"/>
      <c r="RND411" s="247"/>
      <c r="RNE411" s="247"/>
      <c r="RNF411" s="247"/>
      <c r="RNG411" s="247"/>
      <c r="RNH411" s="247"/>
      <c r="RNI411" s="247"/>
      <c r="RNJ411" s="247"/>
      <c r="RNK411" s="247"/>
      <c r="RNL411" s="247"/>
      <c r="RNM411" s="247"/>
      <c r="RNN411" s="247"/>
      <c r="RNO411" s="247"/>
      <c r="RNP411" s="247"/>
      <c r="RNQ411" s="247"/>
      <c r="RNR411" s="247"/>
      <c r="RNS411" s="247"/>
      <c r="RNT411" s="247"/>
      <c r="RNU411" s="247"/>
      <c r="RNV411" s="247"/>
      <c r="RNW411" s="247"/>
      <c r="RNX411" s="247"/>
      <c r="RNY411" s="247"/>
      <c r="RNZ411" s="247"/>
      <c r="ROA411" s="247"/>
      <c r="ROB411" s="247"/>
      <c r="ROC411" s="247"/>
      <c r="ROD411" s="247"/>
      <c r="ROE411" s="247"/>
      <c r="ROF411" s="247"/>
      <c r="ROG411" s="247"/>
      <c r="ROH411" s="247"/>
      <c r="ROI411" s="247"/>
      <c r="ROJ411" s="247"/>
      <c r="ROK411" s="247"/>
      <c r="ROL411" s="247"/>
      <c r="ROM411" s="247"/>
      <c r="RON411" s="247"/>
      <c r="ROO411" s="247"/>
      <c r="ROP411" s="247"/>
      <c r="ROQ411" s="247"/>
      <c r="ROR411" s="247"/>
      <c r="ROS411" s="247"/>
      <c r="ROT411" s="247"/>
      <c r="ROU411" s="247"/>
      <c r="ROV411" s="247"/>
      <c r="ROW411" s="247"/>
      <c r="ROX411" s="247"/>
      <c r="ROY411" s="247"/>
      <c r="ROZ411" s="247"/>
      <c r="RPA411" s="247"/>
      <c r="RPB411" s="247"/>
      <c r="RPC411" s="247"/>
      <c r="RPD411" s="247"/>
      <c r="RPE411" s="247"/>
      <c r="RPF411" s="247"/>
      <c r="RPG411" s="247"/>
      <c r="RPH411" s="247"/>
      <c r="RPI411" s="247"/>
      <c r="RPJ411" s="247"/>
      <c r="RPK411" s="247"/>
      <c r="RPL411" s="247"/>
      <c r="RPM411" s="247"/>
      <c r="RPN411" s="247"/>
      <c r="RPO411" s="247"/>
      <c r="RPP411" s="247"/>
      <c r="RPQ411" s="247"/>
      <c r="RPR411" s="247"/>
      <c r="RPS411" s="247"/>
      <c r="RPT411" s="247"/>
      <c r="RPU411" s="247"/>
      <c r="RPV411" s="247"/>
      <c r="RPW411" s="247"/>
      <c r="RPX411" s="247"/>
      <c r="RPY411" s="247"/>
      <c r="RPZ411" s="247"/>
      <c r="RQA411" s="247"/>
      <c r="RQB411" s="247"/>
      <c r="RQC411" s="247"/>
      <c r="RQD411" s="247"/>
      <c r="RQE411" s="247"/>
      <c r="RQF411" s="247"/>
      <c r="RQG411" s="247"/>
      <c r="RQH411" s="247"/>
      <c r="RQI411" s="247"/>
      <c r="RQJ411" s="247"/>
      <c r="RQK411" s="247"/>
      <c r="RQL411" s="247"/>
      <c r="RQM411" s="247"/>
      <c r="RQN411" s="247"/>
      <c r="RQO411" s="247"/>
      <c r="RQP411" s="247"/>
      <c r="RQQ411" s="247"/>
      <c r="RQR411" s="247"/>
      <c r="RQS411" s="247"/>
      <c r="RQT411" s="247"/>
      <c r="RQU411" s="247"/>
      <c r="RQV411" s="247"/>
      <c r="RQW411" s="247"/>
      <c r="RQX411" s="247"/>
      <c r="RQY411" s="247"/>
      <c r="RQZ411" s="247"/>
      <c r="RRA411" s="247"/>
      <c r="RRB411" s="247"/>
      <c r="RRC411" s="247"/>
      <c r="RRD411" s="247"/>
      <c r="RRE411" s="247"/>
      <c r="RRF411" s="247"/>
      <c r="RRG411" s="247"/>
      <c r="RRH411" s="247"/>
      <c r="RRI411" s="247"/>
      <c r="RRJ411" s="247"/>
      <c r="RRK411" s="247"/>
      <c r="RRL411" s="247"/>
      <c r="RRM411" s="247"/>
      <c r="RRN411" s="247"/>
      <c r="RRO411" s="247"/>
      <c r="RRP411" s="247"/>
      <c r="RRQ411" s="247"/>
      <c r="RRR411" s="247"/>
      <c r="RRS411" s="247"/>
      <c r="RRT411" s="247"/>
      <c r="RRU411" s="247"/>
      <c r="RRV411" s="247"/>
      <c r="RRW411" s="247"/>
      <c r="RRX411" s="247"/>
      <c r="RRY411" s="247"/>
      <c r="RRZ411" s="247"/>
      <c r="RSA411" s="247"/>
      <c r="RSB411" s="247"/>
      <c r="RSC411" s="247"/>
      <c r="RSD411" s="247"/>
      <c r="RSE411" s="247"/>
      <c r="RSF411" s="247"/>
      <c r="RSG411" s="247"/>
      <c r="RSH411" s="247"/>
      <c r="RSI411" s="247"/>
      <c r="RSJ411" s="247"/>
      <c r="RSK411" s="247"/>
      <c r="RSL411" s="247"/>
      <c r="RSM411" s="247"/>
      <c r="RSN411" s="247"/>
      <c r="RSO411" s="247"/>
      <c r="RSP411" s="247"/>
      <c r="RSQ411" s="247"/>
      <c r="RSR411" s="247"/>
      <c r="RSS411" s="247"/>
      <c r="RST411" s="247"/>
      <c r="RSU411" s="247"/>
      <c r="RSV411" s="247"/>
      <c r="RSW411" s="247"/>
      <c r="RSX411" s="247"/>
      <c r="RSY411" s="247"/>
      <c r="RSZ411" s="247"/>
      <c r="RTA411" s="247"/>
      <c r="RTB411" s="247"/>
      <c r="RTC411" s="247"/>
      <c r="RTD411" s="247"/>
      <c r="RTE411" s="247"/>
      <c r="RTF411" s="247"/>
      <c r="RTG411" s="247"/>
      <c r="RTH411" s="247"/>
      <c r="RTI411" s="247"/>
      <c r="RTJ411" s="247"/>
      <c r="RTK411" s="247"/>
      <c r="RTL411" s="247"/>
      <c r="RTM411" s="247"/>
      <c r="RTN411" s="247"/>
      <c r="RTO411" s="247"/>
      <c r="RTP411" s="247"/>
      <c r="RTQ411" s="247"/>
      <c r="RTR411" s="247"/>
      <c r="RTS411" s="247"/>
      <c r="RTT411" s="247"/>
      <c r="RTU411" s="247"/>
      <c r="RTV411" s="247"/>
      <c r="RTW411" s="247"/>
      <c r="RTX411" s="247"/>
      <c r="RTY411" s="247"/>
      <c r="RTZ411" s="247"/>
      <c r="RUA411" s="247"/>
      <c r="RUB411" s="247"/>
      <c r="RUC411" s="247"/>
      <c r="RUD411" s="247"/>
      <c r="RUE411" s="247"/>
      <c r="RUF411" s="247"/>
      <c r="RUG411" s="247"/>
      <c r="RUH411" s="247"/>
      <c r="RUI411" s="247"/>
      <c r="RUJ411" s="247"/>
      <c r="RUK411" s="247"/>
      <c r="RUL411" s="247"/>
      <c r="RUM411" s="247"/>
      <c r="RUN411" s="247"/>
      <c r="RUO411" s="247"/>
      <c r="RUP411" s="247"/>
      <c r="RUQ411" s="247"/>
      <c r="RUR411" s="247"/>
      <c r="RUS411" s="247"/>
      <c r="RUT411" s="247"/>
      <c r="RUU411" s="247"/>
      <c r="RUV411" s="247"/>
      <c r="RUW411" s="247"/>
      <c r="RUX411" s="247"/>
      <c r="RUY411" s="247"/>
      <c r="RUZ411" s="247"/>
      <c r="RVA411" s="247"/>
      <c r="RVB411" s="247"/>
      <c r="RVC411" s="247"/>
      <c r="RVD411" s="247"/>
      <c r="RVE411" s="247"/>
      <c r="RVF411" s="247"/>
      <c r="RVG411" s="247"/>
      <c r="RVH411" s="247"/>
      <c r="RVI411" s="247"/>
      <c r="RVJ411" s="247"/>
      <c r="RVK411" s="247"/>
      <c r="RVL411" s="247"/>
      <c r="RVM411" s="247"/>
      <c r="RVN411" s="247"/>
      <c r="RVO411" s="247"/>
      <c r="RVP411" s="247"/>
      <c r="RVQ411" s="247"/>
      <c r="RVR411" s="247"/>
      <c r="RVS411" s="247"/>
      <c r="RVT411" s="247"/>
      <c r="RVU411" s="247"/>
      <c r="RVV411" s="247"/>
      <c r="RVW411" s="247"/>
      <c r="RVX411" s="247"/>
      <c r="RVY411" s="247"/>
      <c r="RVZ411" s="247"/>
      <c r="RWA411" s="247"/>
      <c r="RWB411" s="247"/>
      <c r="RWC411" s="247"/>
      <c r="RWD411" s="247"/>
      <c r="RWE411" s="247"/>
      <c r="RWF411" s="247"/>
      <c r="RWG411" s="247"/>
      <c r="RWH411" s="247"/>
      <c r="RWI411" s="247"/>
      <c r="RWJ411" s="247"/>
      <c r="RWK411" s="247"/>
      <c r="RWL411" s="247"/>
      <c r="RWM411" s="247"/>
      <c r="RWN411" s="247"/>
      <c r="RWO411" s="247"/>
      <c r="RWP411" s="247"/>
      <c r="RWQ411" s="247"/>
      <c r="RWR411" s="247"/>
      <c r="RWS411" s="247"/>
      <c r="RWT411" s="247"/>
      <c r="RWU411" s="247"/>
      <c r="RWV411" s="247"/>
      <c r="RWW411" s="247"/>
      <c r="RWX411" s="247"/>
      <c r="RWY411" s="247"/>
      <c r="RWZ411" s="247"/>
      <c r="RXA411" s="247"/>
      <c r="RXB411" s="247"/>
      <c r="RXC411" s="247"/>
      <c r="RXD411" s="247"/>
      <c r="RXE411" s="247"/>
      <c r="RXF411" s="247"/>
      <c r="RXG411" s="247"/>
      <c r="RXH411" s="247"/>
      <c r="RXI411" s="247"/>
      <c r="RXJ411" s="247"/>
      <c r="RXK411" s="247"/>
      <c r="RXL411" s="247"/>
      <c r="RXM411" s="247"/>
      <c r="RXN411" s="247"/>
      <c r="RXO411" s="247"/>
      <c r="RXP411" s="247"/>
      <c r="RXQ411" s="247"/>
      <c r="RXR411" s="247"/>
      <c r="RXS411" s="247"/>
      <c r="RXT411" s="247"/>
      <c r="RXU411" s="247"/>
      <c r="RXV411" s="247"/>
      <c r="RXW411" s="247"/>
      <c r="RXX411" s="247"/>
      <c r="RXY411" s="247"/>
      <c r="RXZ411" s="247"/>
      <c r="RYA411" s="247"/>
      <c r="RYB411" s="247"/>
      <c r="RYC411" s="247"/>
      <c r="RYD411" s="247"/>
      <c r="RYE411" s="247"/>
      <c r="RYF411" s="247"/>
      <c r="RYG411" s="247"/>
      <c r="RYH411" s="247"/>
      <c r="RYI411" s="247"/>
      <c r="RYJ411" s="247"/>
      <c r="RYK411" s="247"/>
      <c r="RYL411" s="247"/>
      <c r="RYM411" s="247"/>
      <c r="RYN411" s="247"/>
      <c r="RYO411" s="247"/>
      <c r="RYP411" s="247"/>
      <c r="RYQ411" s="247"/>
      <c r="RYR411" s="247"/>
      <c r="RYS411" s="247"/>
      <c r="RYT411" s="247"/>
      <c r="RYU411" s="247"/>
      <c r="RYV411" s="247"/>
      <c r="RYW411" s="247"/>
      <c r="RYX411" s="247"/>
      <c r="RYY411" s="247"/>
      <c r="RYZ411" s="247"/>
      <c r="RZA411" s="247"/>
      <c r="RZB411" s="247"/>
      <c r="RZC411" s="247"/>
      <c r="RZD411" s="247"/>
      <c r="RZE411" s="247"/>
      <c r="RZF411" s="247"/>
      <c r="RZG411" s="247"/>
      <c r="RZH411" s="247"/>
      <c r="RZI411" s="247"/>
      <c r="RZJ411" s="247"/>
      <c r="RZK411" s="247"/>
      <c r="RZL411" s="247"/>
      <c r="RZM411" s="247"/>
      <c r="RZN411" s="247"/>
      <c r="RZO411" s="247"/>
      <c r="RZP411" s="247"/>
      <c r="RZQ411" s="247"/>
      <c r="RZR411" s="247"/>
      <c r="RZS411" s="247"/>
      <c r="RZT411" s="247"/>
      <c r="RZU411" s="247"/>
      <c r="RZV411" s="247"/>
      <c r="RZW411" s="247"/>
      <c r="RZX411" s="247"/>
      <c r="RZY411" s="247"/>
      <c r="RZZ411" s="247"/>
      <c r="SAA411" s="247"/>
      <c r="SAB411" s="247"/>
      <c r="SAC411" s="247"/>
      <c r="SAD411" s="247"/>
      <c r="SAE411" s="247"/>
      <c r="SAF411" s="247"/>
      <c r="SAG411" s="247"/>
      <c r="SAH411" s="247"/>
      <c r="SAI411" s="247"/>
      <c r="SAJ411" s="247"/>
      <c r="SAK411" s="247"/>
      <c r="SAL411" s="247"/>
      <c r="SAM411" s="247"/>
      <c r="SAN411" s="247"/>
      <c r="SAO411" s="247"/>
      <c r="SAP411" s="247"/>
      <c r="SAQ411" s="247"/>
      <c r="SAR411" s="247"/>
      <c r="SAS411" s="247"/>
      <c r="SAT411" s="247"/>
      <c r="SAU411" s="247"/>
      <c r="SAV411" s="247"/>
      <c r="SAW411" s="247"/>
      <c r="SAX411" s="247"/>
      <c r="SAY411" s="247"/>
      <c r="SAZ411" s="247"/>
      <c r="SBA411" s="247"/>
      <c r="SBB411" s="247"/>
      <c r="SBC411" s="247"/>
      <c r="SBD411" s="247"/>
      <c r="SBE411" s="247"/>
      <c r="SBF411" s="247"/>
      <c r="SBG411" s="247"/>
      <c r="SBH411" s="247"/>
      <c r="SBI411" s="247"/>
      <c r="SBJ411" s="247"/>
      <c r="SBK411" s="247"/>
      <c r="SBL411" s="247"/>
      <c r="SBM411" s="247"/>
      <c r="SBN411" s="247"/>
      <c r="SBO411" s="247"/>
      <c r="SBP411" s="247"/>
      <c r="SBQ411" s="247"/>
      <c r="SBR411" s="247"/>
      <c r="SBS411" s="247"/>
      <c r="SBT411" s="247"/>
      <c r="SBU411" s="247"/>
      <c r="SBV411" s="247"/>
      <c r="SBW411" s="247"/>
      <c r="SBX411" s="247"/>
      <c r="SBY411" s="247"/>
      <c r="SBZ411" s="247"/>
      <c r="SCA411" s="247"/>
      <c r="SCB411" s="247"/>
      <c r="SCC411" s="247"/>
      <c r="SCD411" s="247"/>
      <c r="SCE411" s="247"/>
      <c r="SCF411" s="247"/>
      <c r="SCG411" s="247"/>
      <c r="SCH411" s="247"/>
      <c r="SCI411" s="247"/>
      <c r="SCJ411" s="247"/>
      <c r="SCK411" s="247"/>
      <c r="SCL411" s="247"/>
      <c r="SCM411" s="247"/>
      <c r="SCN411" s="247"/>
      <c r="SCO411" s="247"/>
      <c r="SCP411" s="247"/>
      <c r="SCQ411" s="247"/>
      <c r="SCR411" s="247"/>
      <c r="SCS411" s="247"/>
      <c r="SCT411" s="247"/>
      <c r="SCU411" s="247"/>
      <c r="SCV411" s="247"/>
      <c r="SCW411" s="247"/>
      <c r="SCX411" s="247"/>
      <c r="SCY411" s="247"/>
      <c r="SCZ411" s="247"/>
      <c r="SDA411" s="247"/>
      <c r="SDB411" s="247"/>
      <c r="SDC411" s="247"/>
      <c r="SDD411" s="247"/>
      <c r="SDE411" s="247"/>
      <c r="SDF411" s="247"/>
      <c r="SDG411" s="247"/>
      <c r="SDH411" s="247"/>
      <c r="SDI411" s="247"/>
      <c r="SDJ411" s="247"/>
      <c r="SDK411" s="247"/>
      <c r="SDL411" s="247"/>
      <c r="SDM411" s="247"/>
      <c r="SDN411" s="247"/>
      <c r="SDO411" s="247"/>
      <c r="SDP411" s="247"/>
      <c r="SDQ411" s="247"/>
      <c r="SDR411" s="247"/>
      <c r="SDS411" s="247"/>
      <c r="SDT411" s="247"/>
      <c r="SDU411" s="247"/>
      <c r="SDV411" s="247"/>
      <c r="SDW411" s="247"/>
      <c r="SDX411" s="247"/>
      <c r="SDY411" s="247"/>
      <c r="SDZ411" s="247"/>
      <c r="SEA411" s="247"/>
      <c r="SEB411" s="247"/>
      <c r="SEC411" s="247"/>
      <c r="SED411" s="247"/>
      <c r="SEE411" s="247"/>
      <c r="SEF411" s="247"/>
      <c r="SEG411" s="247"/>
      <c r="SEH411" s="247"/>
      <c r="SEI411" s="247"/>
      <c r="SEJ411" s="247"/>
      <c r="SEK411" s="247"/>
      <c r="SEL411" s="247"/>
      <c r="SEM411" s="247"/>
      <c r="SEN411" s="247"/>
      <c r="SEO411" s="247"/>
      <c r="SEP411" s="247"/>
      <c r="SEQ411" s="247"/>
      <c r="SER411" s="247"/>
      <c r="SES411" s="247"/>
      <c r="SET411" s="247"/>
      <c r="SEU411" s="247"/>
      <c r="SEV411" s="247"/>
      <c r="SEW411" s="247"/>
      <c r="SEX411" s="247"/>
      <c r="SEY411" s="247"/>
      <c r="SEZ411" s="247"/>
      <c r="SFA411" s="247"/>
      <c r="SFB411" s="247"/>
      <c r="SFC411" s="247"/>
      <c r="SFD411" s="247"/>
      <c r="SFE411" s="247"/>
      <c r="SFF411" s="247"/>
      <c r="SFG411" s="247"/>
      <c r="SFH411" s="247"/>
      <c r="SFI411" s="247"/>
      <c r="SFJ411" s="247"/>
      <c r="SFK411" s="247"/>
      <c r="SFL411" s="247"/>
      <c r="SFM411" s="247"/>
      <c r="SFN411" s="247"/>
      <c r="SFO411" s="247"/>
      <c r="SFP411" s="247"/>
      <c r="SFQ411" s="247"/>
      <c r="SFR411" s="247"/>
      <c r="SFS411" s="247"/>
      <c r="SFT411" s="247"/>
      <c r="SFU411" s="247"/>
      <c r="SFV411" s="247"/>
      <c r="SFW411" s="247"/>
      <c r="SFX411" s="247"/>
      <c r="SFY411" s="247"/>
      <c r="SFZ411" s="247"/>
      <c r="SGA411" s="247"/>
      <c r="SGB411" s="247"/>
      <c r="SGC411" s="247"/>
      <c r="SGD411" s="247"/>
      <c r="SGE411" s="247"/>
      <c r="SGF411" s="247"/>
      <c r="SGG411" s="247"/>
      <c r="SGH411" s="247"/>
      <c r="SGI411" s="247"/>
      <c r="SGJ411" s="247"/>
      <c r="SGK411" s="247"/>
      <c r="SGL411" s="247"/>
      <c r="SGM411" s="247"/>
      <c r="SGN411" s="247"/>
      <c r="SGO411" s="247"/>
      <c r="SGP411" s="247"/>
      <c r="SGQ411" s="247"/>
      <c r="SGR411" s="247"/>
      <c r="SGS411" s="247"/>
      <c r="SGT411" s="247"/>
      <c r="SGU411" s="247"/>
      <c r="SGV411" s="247"/>
      <c r="SGW411" s="247"/>
      <c r="SGX411" s="247"/>
      <c r="SGY411" s="247"/>
      <c r="SGZ411" s="247"/>
      <c r="SHA411" s="247"/>
      <c r="SHB411" s="247"/>
      <c r="SHC411" s="247"/>
      <c r="SHD411" s="247"/>
      <c r="SHE411" s="247"/>
      <c r="SHF411" s="247"/>
      <c r="SHG411" s="247"/>
      <c r="SHH411" s="247"/>
      <c r="SHI411" s="247"/>
      <c r="SHJ411" s="247"/>
      <c r="SHK411" s="247"/>
      <c r="SHL411" s="247"/>
      <c r="SHM411" s="247"/>
      <c r="SHN411" s="247"/>
      <c r="SHO411" s="247"/>
      <c r="SHP411" s="247"/>
      <c r="SHQ411" s="247"/>
      <c r="SHR411" s="247"/>
      <c r="SHS411" s="247"/>
      <c r="SHT411" s="247"/>
      <c r="SHU411" s="247"/>
      <c r="SHV411" s="247"/>
      <c r="SHW411" s="247"/>
      <c r="SHX411" s="247"/>
      <c r="SHY411" s="247"/>
      <c r="SHZ411" s="247"/>
      <c r="SIA411" s="247"/>
      <c r="SIB411" s="247"/>
      <c r="SIC411" s="247"/>
      <c r="SID411" s="247"/>
      <c r="SIE411" s="247"/>
      <c r="SIF411" s="247"/>
      <c r="SIG411" s="247"/>
      <c r="SIH411" s="247"/>
      <c r="SII411" s="247"/>
      <c r="SIJ411" s="247"/>
      <c r="SIK411" s="247"/>
      <c r="SIL411" s="247"/>
      <c r="SIM411" s="247"/>
      <c r="SIN411" s="247"/>
      <c r="SIO411" s="247"/>
      <c r="SIP411" s="247"/>
      <c r="SIQ411" s="247"/>
      <c r="SIR411" s="247"/>
      <c r="SIS411" s="247"/>
      <c r="SIT411" s="247"/>
      <c r="SIU411" s="247"/>
      <c r="SIV411" s="247"/>
      <c r="SIW411" s="247"/>
      <c r="SIX411" s="247"/>
      <c r="SIY411" s="247"/>
      <c r="SIZ411" s="247"/>
      <c r="SJA411" s="247"/>
      <c r="SJB411" s="247"/>
      <c r="SJC411" s="247"/>
      <c r="SJD411" s="247"/>
      <c r="SJE411" s="247"/>
      <c r="SJF411" s="247"/>
      <c r="SJG411" s="247"/>
      <c r="SJH411" s="247"/>
      <c r="SJI411" s="247"/>
      <c r="SJJ411" s="247"/>
      <c r="SJK411" s="247"/>
      <c r="SJL411" s="247"/>
      <c r="SJM411" s="247"/>
      <c r="SJN411" s="247"/>
      <c r="SJO411" s="247"/>
      <c r="SJP411" s="247"/>
      <c r="SJQ411" s="247"/>
      <c r="SJR411" s="247"/>
      <c r="SJS411" s="247"/>
      <c r="SJT411" s="247"/>
      <c r="SJU411" s="247"/>
      <c r="SJV411" s="247"/>
      <c r="SJW411" s="247"/>
      <c r="SJX411" s="247"/>
      <c r="SJY411" s="247"/>
      <c r="SJZ411" s="247"/>
      <c r="SKA411" s="247"/>
      <c r="SKB411" s="247"/>
      <c r="SKC411" s="247"/>
      <c r="SKD411" s="247"/>
      <c r="SKE411" s="247"/>
      <c r="SKF411" s="247"/>
      <c r="SKG411" s="247"/>
      <c r="SKH411" s="247"/>
      <c r="SKI411" s="247"/>
      <c r="SKJ411" s="247"/>
      <c r="SKK411" s="247"/>
      <c r="SKL411" s="247"/>
      <c r="SKM411" s="247"/>
      <c r="SKN411" s="247"/>
      <c r="SKO411" s="247"/>
      <c r="SKP411" s="247"/>
      <c r="SKQ411" s="247"/>
      <c r="SKR411" s="247"/>
      <c r="SKS411" s="247"/>
      <c r="SKT411" s="247"/>
      <c r="SKU411" s="247"/>
      <c r="SKV411" s="247"/>
      <c r="SKW411" s="247"/>
      <c r="SKX411" s="247"/>
      <c r="SKY411" s="247"/>
      <c r="SKZ411" s="247"/>
      <c r="SLA411" s="247"/>
      <c r="SLB411" s="247"/>
      <c r="SLC411" s="247"/>
      <c r="SLD411" s="247"/>
      <c r="SLE411" s="247"/>
      <c r="SLF411" s="247"/>
      <c r="SLG411" s="247"/>
      <c r="SLH411" s="247"/>
      <c r="SLI411" s="247"/>
      <c r="SLJ411" s="247"/>
      <c r="SLK411" s="247"/>
      <c r="SLL411" s="247"/>
      <c r="SLM411" s="247"/>
      <c r="SLN411" s="247"/>
      <c r="SLO411" s="247"/>
      <c r="SLP411" s="247"/>
      <c r="SLQ411" s="247"/>
      <c r="SLR411" s="247"/>
      <c r="SLS411" s="247"/>
      <c r="SLT411" s="247"/>
      <c r="SLU411" s="247"/>
      <c r="SLV411" s="247"/>
      <c r="SLW411" s="247"/>
      <c r="SLX411" s="247"/>
      <c r="SLY411" s="247"/>
      <c r="SLZ411" s="247"/>
      <c r="SMA411" s="247"/>
      <c r="SMB411" s="247"/>
      <c r="SMC411" s="247"/>
      <c r="SMD411" s="247"/>
      <c r="SME411" s="247"/>
      <c r="SMF411" s="247"/>
      <c r="SMG411" s="247"/>
      <c r="SMH411" s="247"/>
      <c r="SMI411" s="247"/>
      <c r="SMJ411" s="247"/>
      <c r="SMK411" s="247"/>
      <c r="SML411" s="247"/>
      <c r="SMM411" s="247"/>
      <c r="SMN411" s="247"/>
      <c r="SMO411" s="247"/>
      <c r="SMP411" s="247"/>
      <c r="SMQ411" s="247"/>
      <c r="SMR411" s="247"/>
      <c r="SMS411" s="247"/>
      <c r="SMT411" s="247"/>
      <c r="SMU411" s="247"/>
      <c r="SMV411" s="247"/>
      <c r="SMW411" s="247"/>
      <c r="SMX411" s="247"/>
      <c r="SMY411" s="247"/>
      <c r="SMZ411" s="247"/>
      <c r="SNA411" s="247"/>
      <c r="SNB411" s="247"/>
      <c r="SNC411" s="247"/>
      <c r="SND411" s="247"/>
      <c r="SNE411" s="247"/>
      <c r="SNF411" s="247"/>
      <c r="SNG411" s="247"/>
      <c r="SNH411" s="247"/>
      <c r="SNI411" s="247"/>
      <c r="SNJ411" s="247"/>
      <c r="SNK411" s="247"/>
      <c r="SNL411" s="247"/>
      <c r="SNM411" s="247"/>
      <c r="SNN411" s="247"/>
      <c r="SNO411" s="247"/>
      <c r="SNP411" s="247"/>
      <c r="SNQ411" s="247"/>
      <c r="SNR411" s="247"/>
      <c r="SNS411" s="247"/>
      <c r="SNT411" s="247"/>
      <c r="SNU411" s="247"/>
      <c r="SNV411" s="247"/>
      <c r="SNW411" s="247"/>
      <c r="SNX411" s="247"/>
      <c r="SNY411" s="247"/>
      <c r="SNZ411" s="247"/>
      <c r="SOA411" s="247"/>
      <c r="SOB411" s="247"/>
      <c r="SOC411" s="247"/>
      <c r="SOD411" s="247"/>
      <c r="SOE411" s="247"/>
      <c r="SOF411" s="247"/>
      <c r="SOG411" s="247"/>
      <c r="SOH411" s="247"/>
      <c r="SOI411" s="247"/>
      <c r="SOJ411" s="247"/>
      <c r="SOK411" s="247"/>
      <c r="SOL411" s="247"/>
      <c r="SOM411" s="247"/>
      <c r="SON411" s="247"/>
      <c r="SOO411" s="247"/>
      <c r="SOP411" s="247"/>
      <c r="SOQ411" s="247"/>
      <c r="SOR411" s="247"/>
      <c r="SOS411" s="247"/>
      <c r="SOT411" s="247"/>
      <c r="SOU411" s="247"/>
      <c r="SOV411" s="247"/>
      <c r="SOW411" s="247"/>
      <c r="SOX411" s="247"/>
      <c r="SOY411" s="247"/>
      <c r="SOZ411" s="247"/>
      <c r="SPA411" s="247"/>
      <c r="SPB411" s="247"/>
      <c r="SPC411" s="247"/>
      <c r="SPD411" s="247"/>
      <c r="SPE411" s="247"/>
      <c r="SPF411" s="247"/>
      <c r="SPG411" s="247"/>
      <c r="SPH411" s="247"/>
      <c r="SPI411" s="247"/>
      <c r="SPJ411" s="247"/>
      <c r="SPK411" s="247"/>
      <c r="SPL411" s="247"/>
      <c r="SPM411" s="247"/>
      <c r="SPN411" s="247"/>
      <c r="SPO411" s="247"/>
      <c r="SPP411" s="247"/>
      <c r="SPQ411" s="247"/>
      <c r="SPR411" s="247"/>
      <c r="SPS411" s="247"/>
      <c r="SPT411" s="247"/>
      <c r="SPU411" s="247"/>
      <c r="SPV411" s="247"/>
      <c r="SPW411" s="247"/>
      <c r="SPX411" s="247"/>
      <c r="SPY411" s="247"/>
      <c r="SPZ411" s="247"/>
      <c r="SQA411" s="247"/>
      <c r="SQB411" s="247"/>
      <c r="SQC411" s="247"/>
      <c r="SQD411" s="247"/>
      <c r="SQE411" s="247"/>
      <c r="SQF411" s="247"/>
      <c r="SQG411" s="247"/>
      <c r="SQH411" s="247"/>
      <c r="SQI411" s="247"/>
      <c r="SQJ411" s="247"/>
      <c r="SQK411" s="247"/>
      <c r="SQL411" s="247"/>
      <c r="SQM411" s="247"/>
      <c r="SQN411" s="247"/>
      <c r="SQO411" s="247"/>
      <c r="SQP411" s="247"/>
      <c r="SQQ411" s="247"/>
      <c r="SQR411" s="247"/>
      <c r="SQS411" s="247"/>
      <c r="SQT411" s="247"/>
      <c r="SQU411" s="247"/>
      <c r="SQV411" s="247"/>
      <c r="SQW411" s="247"/>
      <c r="SQX411" s="247"/>
      <c r="SQY411" s="247"/>
      <c r="SQZ411" s="247"/>
      <c r="SRA411" s="247"/>
      <c r="SRB411" s="247"/>
      <c r="SRC411" s="247"/>
      <c r="SRD411" s="247"/>
      <c r="SRE411" s="247"/>
      <c r="SRF411" s="247"/>
      <c r="SRG411" s="247"/>
      <c r="SRH411" s="247"/>
      <c r="SRI411" s="247"/>
      <c r="SRJ411" s="247"/>
      <c r="SRK411" s="247"/>
      <c r="SRL411" s="247"/>
      <c r="SRM411" s="247"/>
      <c r="SRN411" s="247"/>
      <c r="SRO411" s="247"/>
      <c r="SRP411" s="247"/>
      <c r="SRQ411" s="247"/>
      <c r="SRR411" s="247"/>
      <c r="SRS411" s="247"/>
      <c r="SRT411" s="247"/>
      <c r="SRU411" s="247"/>
      <c r="SRV411" s="247"/>
      <c r="SRW411" s="247"/>
      <c r="SRX411" s="247"/>
      <c r="SRY411" s="247"/>
      <c r="SRZ411" s="247"/>
      <c r="SSA411" s="247"/>
      <c r="SSB411" s="247"/>
      <c r="SSC411" s="247"/>
      <c r="SSD411" s="247"/>
      <c r="SSE411" s="247"/>
      <c r="SSF411" s="247"/>
      <c r="SSG411" s="247"/>
      <c r="SSH411" s="247"/>
      <c r="SSI411" s="247"/>
      <c r="SSJ411" s="247"/>
      <c r="SSK411" s="247"/>
      <c r="SSL411" s="247"/>
      <c r="SSM411" s="247"/>
      <c r="SSN411" s="247"/>
      <c r="SSO411" s="247"/>
      <c r="SSP411" s="247"/>
      <c r="SSQ411" s="247"/>
      <c r="SSR411" s="247"/>
      <c r="SSS411" s="247"/>
      <c r="SST411" s="247"/>
      <c r="SSU411" s="247"/>
      <c r="SSV411" s="247"/>
      <c r="SSW411" s="247"/>
      <c r="SSX411" s="247"/>
      <c r="SSY411" s="247"/>
      <c r="SSZ411" s="247"/>
      <c r="STA411" s="247"/>
      <c r="STB411" s="247"/>
      <c r="STC411" s="247"/>
      <c r="STD411" s="247"/>
      <c r="STE411" s="247"/>
      <c r="STF411" s="247"/>
      <c r="STG411" s="247"/>
      <c r="STH411" s="247"/>
      <c r="STI411" s="247"/>
      <c r="STJ411" s="247"/>
      <c r="STK411" s="247"/>
      <c r="STL411" s="247"/>
      <c r="STM411" s="247"/>
      <c r="STN411" s="247"/>
      <c r="STO411" s="247"/>
      <c r="STP411" s="247"/>
      <c r="STQ411" s="247"/>
      <c r="STR411" s="247"/>
      <c r="STS411" s="247"/>
      <c r="STT411" s="247"/>
      <c r="STU411" s="247"/>
      <c r="STV411" s="247"/>
      <c r="STW411" s="247"/>
      <c r="STX411" s="247"/>
      <c r="STY411" s="247"/>
      <c r="STZ411" s="247"/>
      <c r="SUA411" s="247"/>
      <c r="SUB411" s="247"/>
      <c r="SUC411" s="247"/>
      <c r="SUD411" s="247"/>
      <c r="SUE411" s="247"/>
      <c r="SUF411" s="247"/>
      <c r="SUG411" s="247"/>
      <c r="SUH411" s="247"/>
      <c r="SUI411" s="247"/>
      <c r="SUJ411" s="247"/>
      <c r="SUK411" s="247"/>
      <c r="SUL411" s="247"/>
      <c r="SUM411" s="247"/>
      <c r="SUN411" s="247"/>
      <c r="SUO411" s="247"/>
      <c r="SUP411" s="247"/>
      <c r="SUQ411" s="247"/>
      <c r="SUR411" s="247"/>
      <c r="SUS411" s="247"/>
      <c r="SUT411" s="247"/>
      <c r="SUU411" s="247"/>
      <c r="SUV411" s="247"/>
      <c r="SUW411" s="247"/>
      <c r="SUX411" s="247"/>
      <c r="SUY411" s="247"/>
      <c r="SUZ411" s="247"/>
      <c r="SVA411" s="247"/>
      <c r="SVB411" s="247"/>
      <c r="SVC411" s="247"/>
      <c r="SVD411" s="247"/>
      <c r="SVE411" s="247"/>
      <c r="SVF411" s="247"/>
      <c r="SVG411" s="247"/>
      <c r="SVH411" s="247"/>
      <c r="SVI411" s="247"/>
      <c r="SVJ411" s="247"/>
      <c r="SVK411" s="247"/>
      <c r="SVL411" s="247"/>
      <c r="SVM411" s="247"/>
      <c r="SVN411" s="247"/>
      <c r="SVO411" s="247"/>
      <c r="SVP411" s="247"/>
      <c r="SVQ411" s="247"/>
      <c r="SVR411" s="247"/>
      <c r="SVS411" s="247"/>
      <c r="SVT411" s="247"/>
      <c r="SVU411" s="247"/>
      <c r="SVV411" s="247"/>
      <c r="SVW411" s="247"/>
      <c r="SVX411" s="247"/>
      <c r="SVY411" s="247"/>
      <c r="SVZ411" s="247"/>
      <c r="SWA411" s="247"/>
      <c r="SWB411" s="247"/>
      <c r="SWC411" s="247"/>
      <c r="SWD411" s="247"/>
      <c r="SWE411" s="247"/>
      <c r="SWF411" s="247"/>
      <c r="SWG411" s="247"/>
      <c r="SWH411" s="247"/>
      <c r="SWI411" s="247"/>
      <c r="SWJ411" s="247"/>
      <c r="SWK411" s="247"/>
      <c r="SWL411" s="247"/>
      <c r="SWM411" s="247"/>
      <c r="SWN411" s="247"/>
      <c r="SWO411" s="247"/>
      <c r="SWP411" s="247"/>
      <c r="SWQ411" s="247"/>
      <c r="SWR411" s="247"/>
      <c r="SWS411" s="247"/>
      <c r="SWT411" s="247"/>
      <c r="SWU411" s="247"/>
      <c r="SWV411" s="247"/>
      <c r="SWW411" s="247"/>
      <c r="SWX411" s="247"/>
      <c r="SWY411" s="247"/>
      <c r="SWZ411" s="247"/>
      <c r="SXA411" s="247"/>
      <c r="SXB411" s="247"/>
      <c r="SXC411" s="247"/>
      <c r="SXD411" s="247"/>
      <c r="SXE411" s="247"/>
      <c r="SXF411" s="247"/>
      <c r="SXG411" s="247"/>
      <c r="SXH411" s="247"/>
      <c r="SXI411" s="247"/>
      <c r="SXJ411" s="247"/>
      <c r="SXK411" s="247"/>
      <c r="SXL411" s="247"/>
      <c r="SXM411" s="247"/>
      <c r="SXN411" s="247"/>
      <c r="SXO411" s="247"/>
      <c r="SXP411" s="247"/>
      <c r="SXQ411" s="247"/>
      <c r="SXR411" s="247"/>
      <c r="SXS411" s="247"/>
      <c r="SXT411" s="247"/>
      <c r="SXU411" s="247"/>
      <c r="SXV411" s="247"/>
      <c r="SXW411" s="247"/>
      <c r="SXX411" s="247"/>
      <c r="SXY411" s="247"/>
      <c r="SXZ411" s="247"/>
      <c r="SYA411" s="247"/>
      <c r="SYB411" s="247"/>
      <c r="SYC411" s="247"/>
      <c r="SYD411" s="247"/>
      <c r="SYE411" s="247"/>
      <c r="SYF411" s="247"/>
      <c r="SYG411" s="247"/>
      <c r="SYH411" s="247"/>
      <c r="SYI411" s="247"/>
      <c r="SYJ411" s="247"/>
      <c r="SYK411" s="247"/>
      <c r="SYL411" s="247"/>
      <c r="SYM411" s="247"/>
      <c r="SYN411" s="247"/>
      <c r="SYO411" s="247"/>
      <c r="SYP411" s="247"/>
      <c r="SYQ411" s="247"/>
      <c r="SYR411" s="247"/>
      <c r="SYS411" s="247"/>
      <c r="SYT411" s="247"/>
      <c r="SYU411" s="247"/>
      <c r="SYV411" s="247"/>
      <c r="SYW411" s="247"/>
      <c r="SYX411" s="247"/>
      <c r="SYY411" s="247"/>
      <c r="SYZ411" s="247"/>
      <c r="SZA411" s="247"/>
      <c r="SZB411" s="247"/>
      <c r="SZC411" s="247"/>
      <c r="SZD411" s="247"/>
      <c r="SZE411" s="247"/>
      <c r="SZF411" s="247"/>
      <c r="SZG411" s="247"/>
      <c r="SZH411" s="247"/>
      <c r="SZI411" s="247"/>
      <c r="SZJ411" s="247"/>
      <c r="SZK411" s="247"/>
      <c r="SZL411" s="247"/>
      <c r="SZM411" s="247"/>
      <c r="SZN411" s="247"/>
      <c r="SZO411" s="247"/>
      <c r="SZP411" s="247"/>
      <c r="SZQ411" s="247"/>
      <c r="SZR411" s="247"/>
      <c r="SZS411" s="247"/>
      <c r="SZT411" s="247"/>
      <c r="SZU411" s="247"/>
      <c r="SZV411" s="247"/>
      <c r="SZW411" s="247"/>
      <c r="SZX411" s="247"/>
      <c r="SZY411" s="247"/>
      <c r="SZZ411" s="247"/>
      <c r="TAA411" s="247"/>
      <c r="TAB411" s="247"/>
      <c r="TAC411" s="247"/>
      <c r="TAD411" s="247"/>
      <c r="TAE411" s="247"/>
      <c r="TAF411" s="247"/>
      <c r="TAG411" s="247"/>
      <c r="TAH411" s="247"/>
      <c r="TAI411" s="247"/>
      <c r="TAJ411" s="247"/>
      <c r="TAK411" s="247"/>
      <c r="TAL411" s="247"/>
      <c r="TAM411" s="247"/>
      <c r="TAN411" s="247"/>
      <c r="TAO411" s="247"/>
      <c r="TAP411" s="247"/>
      <c r="TAQ411" s="247"/>
      <c r="TAR411" s="247"/>
      <c r="TAS411" s="247"/>
      <c r="TAT411" s="247"/>
      <c r="TAU411" s="247"/>
      <c r="TAV411" s="247"/>
      <c r="TAW411" s="247"/>
      <c r="TAX411" s="247"/>
      <c r="TAY411" s="247"/>
      <c r="TAZ411" s="247"/>
      <c r="TBA411" s="247"/>
      <c r="TBB411" s="247"/>
      <c r="TBC411" s="247"/>
      <c r="TBD411" s="247"/>
      <c r="TBE411" s="247"/>
      <c r="TBF411" s="247"/>
      <c r="TBG411" s="247"/>
      <c r="TBH411" s="247"/>
      <c r="TBI411" s="247"/>
      <c r="TBJ411" s="247"/>
      <c r="TBK411" s="247"/>
      <c r="TBL411" s="247"/>
      <c r="TBM411" s="247"/>
      <c r="TBN411" s="247"/>
      <c r="TBO411" s="247"/>
      <c r="TBP411" s="247"/>
      <c r="TBQ411" s="247"/>
      <c r="TBR411" s="247"/>
      <c r="TBS411" s="247"/>
      <c r="TBT411" s="247"/>
      <c r="TBU411" s="247"/>
      <c r="TBV411" s="247"/>
      <c r="TBW411" s="247"/>
      <c r="TBX411" s="247"/>
      <c r="TBY411" s="247"/>
      <c r="TBZ411" s="247"/>
      <c r="TCA411" s="247"/>
      <c r="TCB411" s="247"/>
      <c r="TCC411" s="247"/>
      <c r="TCD411" s="247"/>
      <c r="TCE411" s="247"/>
      <c r="TCF411" s="247"/>
      <c r="TCG411" s="247"/>
      <c r="TCH411" s="247"/>
      <c r="TCI411" s="247"/>
      <c r="TCJ411" s="247"/>
      <c r="TCK411" s="247"/>
      <c r="TCL411" s="247"/>
      <c r="TCM411" s="247"/>
      <c r="TCN411" s="247"/>
      <c r="TCO411" s="247"/>
      <c r="TCP411" s="247"/>
      <c r="TCQ411" s="247"/>
      <c r="TCR411" s="247"/>
      <c r="TCS411" s="247"/>
      <c r="TCT411" s="247"/>
      <c r="TCU411" s="247"/>
      <c r="TCV411" s="247"/>
      <c r="TCW411" s="247"/>
      <c r="TCX411" s="247"/>
      <c r="TCY411" s="247"/>
      <c r="TCZ411" s="247"/>
      <c r="TDA411" s="247"/>
      <c r="TDB411" s="247"/>
      <c r="TDC411" s="247"/>
      <c r="TDD411" s="247"/>
      <c r="TDE411" s="247"/>
      <c r="TDF411" s="247"/>
      <c r="TDG411" s="247"/>
      <c r="TDH411" s="247"/>
      <c r="TDI411" s="247"/>
      <c r="TDJ411" s="247"/>
      <c r="TDK411" s="247"/>
      <c r="TDL411" s="247"/>
      <c r="TDM411" s="247"/>
      <c r="TDN411" s="247"/>
      <c r="TDO411" s="247"/>
      <c r="TDP411" s="247"/>
      <c r="TDQ411" s="247"/>
      <c r="TDR411" s="247"/>
      <c r="TDS411" s="247"/>
      <c r="TDT411" s="247"/>
      <c r="TDU411" s="247"/>
      <c r="TDV411" s="247"/>
      <c r="TDW411" s="247"/>
      <c r="TDX411" s="247"/>
      <c r="TDY411" s="247"/>
      <c r="TDZ411" s="247"/>
      <c r="TEA411" s="247"/>
      <c r="TEB411" s="247"/>
      <c r="TEC411" s="247"/>
      <c r="TED411" s="247"/>
      <c r="TEE411" s="247"/>
      <c r="TEF411" s="247"/>
      <c r="TEG411" s="247"/>
      <c r="TEH411" s="247"/>
      <c r="TEI411" s="247"/>
      <c r="TEJ411" s="247"/>
      <c r="TEK411" s="247"/>
      <c r="TEL411" s="247"/>
      <c r="TEM411" s="247"/>
      <c r="TEN411" s="247"/>
      <c r="TEO411" s="247"/>
      <c r="TEP411" s="247"/>
      <c r="TEQ411" s="247"/>
      <c r="TER411" s="247"/>
      <c r="TES411" s="247"/>
      <c r="TET411" s="247"/>
      <c r="TEU411" s="247"/>
      <c r="TEV411" s="247"/>
      <c r="TEW411" s="247"/>
      <c r="TEX411" s="247"/>
      <c r="TEY411" s="247"/>
      <c r="TEZ411" s="247"/>
      <c r="TFA411" s="247"/>
      <c r="TFB411" s="247"/>
      <c r="TFC411" s="247"/>
      <c r="TFD411" s="247"/>
      <c r="TFE411" s="247"/>
      <c r="TFF411" s="247"/>
      <c r="TFG411" s="247"/>
      <c r="TFH411" s="247"/>
      <c r="TFI411" s="247"/>
      <c r="TFJ411" s="247"/>
      <c r="TFK411" s="247"/>
      <c r="TFL411" s="247"/>
      <c r="TFM411" s="247"/>
      <c r="TFN411" s="247"/>
      <c r="TFO411" s="247"/>
      <c r="TFP411" s="247"/>
      <c r="TFQ411" s="247"/>
      <c r="TFR411" s="247"/>
      <c r="TFS411" s="247"/>
      <c r="TFT411" s="247"/>
      <c r="TFU411" s="247"/>
      <c r="TFV411" s="247"/>
      <c r="TFW411" s="247"/>
      <c r="TFX411" s="247"/>
      <c r="TFY411" s="247"/>
      <c r="TFZ411" s="247"/>
      <c r="TGA411" s="247"/>
      <c r="TGB411" s="247"/>
      <c r="TGC411" s="247"/>
      <c r="TGD411" s="247"/>
      <c r="TGE411" s="247"/>
      <c r="TGF411" s="247"/>
      <c r="TGG411" s="247"/>
      <c r="TGH411" s="247"/>
      <c r="TGI411" s="247"/>
      <c r="TGJ411" s="247"/>
      <c r="TGK411" s="247"/>
      <c r="TGL411" s="247"/>
      <c r="TGM411" s="247"/>
      <c r="TGN411" s="247"/>
      <c r="TGO411" s="247"/>
      <c r="TGP411" s="247"/>
      <c r="TGQ411" s="247"/>
      <c r="TGR411" s="247"/>
      <c r="TGS411" s="247"/>
      <c r="TGT411" s="247"/>
      <c r="TGU411" s="247"/>
      <c r="TGV411" s="247"/>
      <c r="TGW411" s="247"/>
      <c r="TGX411" s="247"/>
      <c r="TGY411" s="247"/>
      <c r="TGZ411" s="247"/>
      <c r="THA411" s="247"/>
      <c r="THB411" s="247"/>
      <c r="THC411" s="247"/>
      <c r="THD411" s="247"/>
      <c r="THE411" s="247"/>
      <c r="THF411" s="247"/>
      <c r="THG411" s="247"/>
      <c r="THH411" s="247"/>
      <c r="THI411" s="247"/>
      <c r="THJ411" s="247"/>
      <c r="THK411" s="247"/>
      <c r="THL411" s="247"/>
      <c r="THM411" s="247"/>
      <c r="THN411" s="247"/>
      <c r="THO411" s="247"/>
      <c r="THP411" s="247"/>
      <c r="THQ411" s="247"/>
      <c r="THR411" s="247"/>
      <c r="THS411" s="247"/>
      <c r="THT411" s="247"/>
      <c r="THU411" s="247"/>
      <c r="THV411" s="247"/>
      <c r="THW411" s="247"/>
      <c r="THX411" s="247"/>
      <c r="THY411" s="247"/>
      <c r="THZ411" s="247"/>
      <c r="TIA411" s="247"/>
      <c r="TIB411" s="247"/>
      <c r="TIC411" s="247"/>
      <c r="TID411" s="247"/>
      <c r="TIE411" s="247"/>
      <c r="TIF411" s="247"/>
      <c r="TIG411" s="247"/>
      <c r="TIH411" s="247"/>
      <c r="TII411" s="247"/>
      <c r="TIJ411" s="247"/>
      <c r="TIK411" s="247"/>
      <c r="TIL411" s="247"/>
      <c r="TIM411" s="247"/>
      <c r="TIN411" s="247"/>
      <c r="TIO411" s="247"/>
      <c r="TIP411" s="247"/>
      <c r="TIQ411" s="247"/>
      <c r="TIR411" s="247"/>
      <c r="TIS411" s="247"/>
      <c r="TIT411" s="247"/>
      <c r="TIU411" s="247"/>
      <c r="TIV411" s="247"/>
      <c r="TIW411" s="247"/>
      <c r="TIX411" s="247"/>
      <c r="TIY411" s="247"/>
      <c r="TIZ411" s="247"/>
      <c r="TJA411" s="247"/>
      <c r="TJB411" s="247"/>
      <c r="TJC411" s="247"/>
      <c r="TJD411" s="247"/>
      <c r="TJE411" s="247"/>
      <c r="TJF411" s="247"/>
      <c r="TJG411" s="247"/>
      <c r="TJH411" s="247"/>
      <c r="TJI411" s="247"/>
      <c r="TJJ411" s="247"/>
      <c r="TJK411" s="247"/>
      <c r="TJL411" s="247"/>
      <c r="TJM411" s="247"/>
      <c r="TJN411" s="247"/>
      <c r="TJO411" s="247"/>
      <c r="TJP411" s="247"/>
      <c r="TJQ411" s="247"/>
      <c r="TJR411" s="247"/>
      <c r="TJS411" s="247"/>
      <c r="TJT411" s="247"/>
      <c r="TJU411" s="247"/>
      <c r="TJV411" s="247"/>
      <c r="TJW411" s="247"/>
      <c r="TJX411" s="247"/>
      <c r="TJY411" s="247"/>
      <c r="TJZ411" s="247"/>
      <c r="TKA411" s="247"/>
      <c r="TKB411" s="247"/>
      <c r="TKC411" s="247"/>
      <c r="TKD411" s="247"/>
      <c r="TKE411" s="247"/>
      <c r="TKF411" s="247"/>
      <c r="TKG411" s="247"/>
      <c r="TKH411" s="247"/>
      <c r="TKI411" s="247"/>
      <c r="TKJ411" s="247"/>
      <c r="TKK411" s="247"/>
      <c r="TKL411" s="247"/>
      <c r="TKM411" s="247"/>
      <c r="TKN411" s="247"/>
      <c r="TKO411" s="247"/>
      <c r="TKP411" s="247"/>
      <c r="TKQ411" s="247"/>
      <c r="TKR411" s="247"/>
      <c r="TKS411" s="247"/>
      <c r="TKT411" s="247"/>
      <c r="TKU411" s="247"/>
      <c r="TKV411" s="247"/>
      <c r="TKW411" s="247"/>
      <c r="TKX411" s="247"/>
      <c r="TKY411" s="247"/>
      <c r="TKZ411" s="247"/>
      <c r="TLA411" s="247"/>
      <c r="TLB411" s="247"/>
      <c r="TLC411" s="247"/>
      <c r="TLD411" s="247"/>
      <c r="TLE411" s="247"/>
      <c r="TLF411" s="247"/>
      <c r="TLG411" s="247"/>
      <c r="TLH411" s="247"/>
      <c r="TLI411" s="247"/>
      <c r="TLJ411" s="247"/>
      <c r="TLK411" s="247"/>
      <c r="TLL411" s="247"/>
      <c r="TLM411" s="247"/>
      <c r="TLN411" s="247"/>
      <c r="TLO411" s="247"/>
      <c r="TLP411" s="247"/>
      <c r="TLQ411" s="247"/>
      <c r="TLR411" s="247"/>
      <c r="TLS411" s="247"/>
      <c r="TLT411" s="247"/>
      <c r="TLU411" s="247"/>
      <c r="TLV411" s="247"/>
      <c r="TLW411" s="247"/>
      <c r="TLX411" s="247"/>
      <c r="TLY411" s="247"/>
      <c r="TLZ411" s="247"/>
      <c r="TMA411" s="247"/>
      <c r="TMB411" s="247"/>
      <c r="TMC411" s="247"/>
      <c r="TMD411" s="247"/>
      <c r="TME411" s="247"/>
      <c r="TMF411" s="247"/>
      <c r="TMG411" s="247"/>
      <c r="TMH411" s="247"/>
      <c r="TMI411" s="247"/>
      <c r="TMJ411" s="247"/>
      <c r="TMK411" s="247"/>
      <c r="TML411" s="247"/>
      <c r="TMM411" s="247"/>
      <c r="TMN411" s="247"/>
      <c r="TMO411" s="247"/>
      <c r="TMP411" s="247"/>
      <c r="TMQ411" s="247"/>
      <c r="TMR411" s="247"/>
      <c r="TMS411" s="247"/>
      <c r="TMT411" s="247"/>
      <c r="TMU411" s="247"/>
      <c r="TMV411" s="247"/>
      <c r="TMW411" s="247"/>
      <c r="TMX411" s="247"/>
      <c r="TMY411" s="247"/>
      <c r="TMZ411" s="247"/>
      <c r="TNA411" s="247"/>
      <c r="TNB411" s="247"/>
      <c r="TNC411" s="247"/>
      <c r="TND411" s="247"/>
      <c r="TNE411" s="247"/>
      <c r="TNF411" s="247"/>
      <c r="TNG411" s="247"/>
      <c r="TNH411" s="247"/>
      <c r="TNI411" s="247"/>
      <c r="TNJ411" s="247"/>
      <c r="TNK411" s="247"/>
      <c r="TNL411" s="247"/>
      <c r="TNM411" s="247"/>
      <c r="TNN411" s="247"/>
      <c r="TNO411" s="247"/>
      <c r="TNP411" s="247"/>
      <c r="TNQ411" s="247"/>
      <c r="TNR411" s="247"/>
      <c r="TNS411" s="247"/>
      <c r="TNT411" s="247"/>
      <c r="TNU411" s="247"/>
      <c r="TNV411" s="247"/>
      <c r="TNW411" s="247"/>
      <c r="TNX411" s="247"/>
      <c r="TNY411" s="247"/>
      <c r="TNZ411" s="247"/>
      <c r="TOA411" s="247"/>
      <c r="TOB411" s="247"/>
      <c r="TOC411" s="247"/>
      <c r="TOD411" s="247"/>
      <c r="TOE411" s="247"/>
      <c r="TOF411" s="247"/>
      <c r="TOG411" s="247"/>
      <c r="TOH411" s="247"/>
      <c r="TOI411" s="247"/>
      <c r="TOJ411" s="247"/>
      <c r="TOK411" s="247"/>
      <c r="TOL411" s="247"/>
      <c r="TOM411" s="247"/>
      <c r="TON411" s="247"/>
      <c r="TOO411" s="247"/>
      <c r="TOP411" s="247"/>
      <c r="TOQ411" s="247"/>
      <c r="TOR411" s="247"/>
      <c r="TOS411" s="247"/>
      <c r="TOT411" s="247"/>
      <c r="TOU411" s="247"/>
      <c r="TOV411" s="247"/>
      <c r="TOW411" s="247"/>
      <c r="TOX411" s="247"/>
      <c r="TOY411" s="247"/>
      <c r="TOZ411" s="247"/>
      <c r="TPA411" s="247"/>
      <c r="TPB411" s="247"/>
      <c r="TPC411" s="247"/>
      <c r="TPD411" s="247"/>
      <c r="TPE411" s="247"/>
      <c r="TPF411" s="247"/>
      <c r="TPG411" s="247"/>
      <c r="TPH411" s="247"/>
      <c r="TPI411" s="247"/>
      <c r="TPJ411" s="247"/>
      <c r="TPK411" s="247"/>
      <c r="TPL411" s="247"/>
      <c r="TPM411" s="247"/>
      <c r="TPN411" s="247"/>
      <c r="TPO411" s="247"/>
      <c r="TPP411" s="247"/>
      <c r="TPQ411" s="247"/>
      <c r="TPR411" s="247"/>
      <c r="TPS411" s="247"/>
      <c r="TPT411" s="247"/>
      <c r="TPU411" s="247"/>
      <c r="TPV411" s="247"/>
      <c r="TPW411" s="247"/>
      <c r="TPX411" s="247"/>
      <c r="TPY411" s="247"/>
      <c r="TPZ411" s="247"/>
      <c r="TQA411" s="247"/>
      <c r="TQB411" s="247"/>
      <c r="TQC411" s="247"/>
      <c r="TQD411" s="247"/>
      <c r="TQE411" s="247"/>
      <c r="TQF411" s="247"/>
      <c r="TQG411" s="247"/>
      <c r="TQH411" s="247"/>
      <c r="TQI411" s="247"/>
      <c r="TQJ411" s="247"/>
      <c r="TQK411" s="247"/>
      <c r="TQL411" s="247"/>
      <c r="TQM411" s="247"/>
      <c r="TQN411" s="247"/>
      <c r="TQO411" s="247"/>
      <c r="TQP411" s="247"/>
      <c r="TQQ411" s="247"/>
      <c r="TQR411" s="247"/>
      <c r="TQS411" s="247"/>
      <c r="TQT411" s="247"/>
      <c r="TQU411" s="247"/>
      <c r="TQV411" s="247"/>
      <c r="TQW411" s="247"/>
      <c r="TQX411" s="247"/>
      <c r="TQY411" s="247"/>
      <c r="TQZ411" s="247"/>
      <c r="TRA411" s="247"/>
      <c r="TRB411" s="247"/>
      <c r="TRC411" s="247"/>
      <c r="TRD411" s="247"/>
      <c r="TRE411" s="247"/>
      <c r="TRF411" s="247"/>
      <c r="TRG411" s="247"/>
      <c r="TRH411" s="247"/>
      <c r="TRI411" s="247"/>
      <c r="TRJ411" s="247"/>
      <c r="TRK411" s="247"/>
      <c r="TRL411" s="247"/>
      <c r="TRM411" s="247"/>
      <c r="TRN411" s="247"/>
      <c r="TRO411" s="247"/>
      <c r="TRP411" s="247"/>
      <c r="TRQ411" s="247"/>
      <c r="TRR411" s="247"/>
      <c r="TRS411" s="247"/>
      <c r="TRT411" s="247"/>
      <c r="TRU411" s="247"/>
      <c r="TRV411" s="247"/>
      <c r="TRW411" s="247"/>
      <c r="TRX411" s="247"/>
      <c r="TRY411" s="247"/>
      <c r="TRZ411" s="247"/>
      <c r="TSA411" s="247"/>
      <c r="TSB411" s="247"/>
      <c r="TSC411" s="247"/>
      <c r="TSD411" s="247"/>
      <c r="TSE411" s="247"/>
      <c r="TSF411" s="247"/>
      <c r="TSG411" s="247"/>
      <c r="TSH411" s="247"/>
      <c r="TSI411" s="247"/>
      <c r="TSJ411" s="247"/>
      <c r="TSK411" s="247"/>
      <c r="TSL411" s="247"/>
      <c r="TSM411" s="247"/>
      <c r="TSN411" s="247"/>
      <c r="TSO411" s="247"/>
      <c r="TSP411" s="247"/>
      <c r="TSQ411" s="247"/>
      <c r="TSR411" s="247"/>
      <c r="TSS411" s="247"/>
      <c r="TST411" s="247"/>
      <c r="TSU411" s="247"/>
      <c r="TSV411" s="247"/>
      <c r="TSW411" s="247"/>
      <c r="TSX411" s="247"/>
      <c r="TSY411" s="247"/>
      <c r="TSZ411" s="247"/>
      <c r="TTA411" s="247"/>
      <c r="TTB411" s="247"/>
      <c r="TTC411" s="247"/>
      <c r="TTD411" s="247"/>
      <c r="TTE411" s="247"/>
      <c r="TTF411" s="247"/>
      <c r="TTG411" s="247"/>
      <c r="TTH411" s="247"/>
      <c r="TTI411" s="247"/>
      <c r="TTJ411" s="247"/>
      <c r="TTK411" s="247"/>
      <c r="TTL411" s="247"/>
      <c r="TTM411" s="247"/>
      <c r="TTN411" s="247"/>
      <c r="TTO411" s="247"/>
      <c r="TTP411" s="247"/>
      <c r="TTQ411" s="247"/>
      <c r="TTR411" s="247"/>
      <c r="TTS411" s="247"/>
      <c r="TTT411" s="247"/>
      <c r="TTU411" s="247"/>
      <c r="TTV411" s="247"/>
      <c r="TTW411" s="247"/>
      <c r="TTX411" s="247"/>
      <c r="TTY411" s="247"/>
      <c r="TTZ411" s="247"/>
      <c r="TUA411" s="247"/>
      <c r="TUB411" s="247"/>
      <c r="TUC411" s="247"/>
      <c r="TUD411" s="247"/>
      <c r="TUE411" s="247"/>
      <c r="TUF411" s="247"/>
      <c r="TUG411" s="247"/>
      <c r="TUH411" s="247"/>
      <c r="TUI411" s="247"/>
      <c r="TUJ411" s="247"/>
      <c r="TUK411" s="247"/>
      <c r="TUL411" s="247"/>
      <c r="TUM411" s="247"/>
      <c r="TUN411" s="247"/>
      <c r="TUO411" s="247"/>
      <c r="TUP411" s="247"/>
      <c r="TUQ411" s="247"/>
      <c r="TUR411" s="247"/>
      <c r="TUS411" s="247"/>
      <c r="TUT411" s="247"/>
      <c r="TUU411" s="247"/>
      <c r="TUV411" s="247"/>
      <c r="TUW411" s="247"/>
      <c r="TUX411" s="247"/>
      <c r="TUY411" s="247"/>
      <c r="TUZ411" s="247"/>
      <c r="TVA411" s="247"/>
      <c r="TVB411" s="247"/>
      <c r="TVC411" s="247"/>
      <c r="TVD411" s="247"/>
      <c r="TVE411" s="247"/>
      <c r="TVF411" s="247"/>
      <c r="TVG411" s="247"/>
      <c r="TVH411" s="247"/>
      <c r="TVI411" s="247"/>
      <c r="TVJ411" s="247"/>
      <c r="TVK411" s="247"/>
      <c r="TVL411" s="247"/>
      <c r="TVM411" s="247"/>
      <c r="TVN411" s="247"/>
      <c r="TVO411" s="247"/>
      <c r="TVP411" s="247"/>
      <c r="TVQ411" s="247"/>
      <c r="TVR411" s="247"/>
      <c r="TVS411" s="247"/>
      <c r="TVT411" s="247"/>
      <c r="TVU411" s="247"/>
      <c r="TVV411" s="247"/>
      <c r="TVW411" s="247"/>
      <c r="TVX411" s="247"/>
      <c r="TVY411" s="247"/>
      <c r="TVZ411" s="247"/>
      <c r="TWA411" s="247"/>
      <c r="TWB411" s="247"/>
      <c r="TWC411" s="247"/>
      <c r="TWD411" s="247"/>
      <c r="TWE411" s="247"/>
      <c r="TWF411" s="247"/>
      <c r="TWG411" s="247"/>
      <c r="TWH411" s="247"/>
      <c r="TWI411" s="247"/>
      <c r="TWJ411" s="247"/>
      <c r="TWK411" s="247"/>
      <c r="TWL411" s="247"/>
      <c r="TWM411" s="247"/>
      <c r="TWN411" s="247"/>
      <c r="TWO411" s="247"/>
      <c r="TWP411" s="247"/>
      <c r="TWQ411" s="247"/>
      <c r="TWR411" s="247"/>
      <c r="TWS411" s="247"/>
      <c r="TWT411" s="247"/>
      <c r="TWU411" s="247"/>
      <c r="TWV411" s="247"/>
      <c r="TWW411" s="247"/>
      <c r="TWX411" s="247"/>
      <c r="TWY411" s="247"/>
      <c r="TWZ411" s="247"/>
      <c r="TXA411" s="247"/>
      <c r="TXB411" s="247"/>
      <c r="TXC411" s="247"/>
      <c r="TXD411" s="247"/>
      <c r="TXE411" s="247"/>
      <c r="TXF411" s="247"/>
      <c r="TXG411" s="247"/>
      <c r="TXH411" s="247"/>
      <c r="TXI411" s="247"/>
      <c r="TXJ411" s="247"/>
      <c r="TXK411" s="247"/>
      <c r="TXL411" s="247"/>
      <c r="TXM411" s="247"/>
      <c r="TXN411" s="247"/>
      <c r="TXO411" s="247"/>
      <c r="TXP411" s="247"/>
      <c r="TXQ411" s="247"/>
      <c r="TXR411" s="247"/>
      <c r="TXS411" s="247"/>
      <c r="TXT411" s="247"/>
      <c r="TXU411" s="247"/>
      <c r="TXV411" s="247"/>
      <c r="TXW411" s="247"/>
      <c r="TXX411" s="247"/>
      <c r="TXY411" s="247"/>
      <c r="TXZ411" s="247"/>
      <c r="TYA411" s="247"/>
      <c r="TYB411" s="247"/>
      <c r="TYC411" s="247"/>
      <c r="TYD411" s="247"/>
      <c r="TYE411" s="247"/>
      <c r="TYF411" s="247"/>
      <c r="TYG411" s="247"/>
      <c r="TYH411" s="247"/>
      <c r="TYI411" s="247"/>
      <c r="TYJ411" s="247"/>
      <c r="TYK411" s="247"/>
      <c r="TYL411" s="247"/>
      <c r="TYM411" s="247"/>
      <c r="TYN411" s="247"/>
      <c r="TYO411" s="247"/>
      <c r="TYP411" s="247"/>
      <c r="TYQ411" s="247"/>
      <c r="TYR411" s="247"/>
      <c r="TYS411" s="247"/>
      <c r="TYT411" s="247"/>
      <c r="TYU411" s="247"/>
      <c r="TYV411" s="247"/>
      <c r="TYW411" s="247"/>
      <c r="TYX411" s="247"/>
      <c r="TYY411" s="247"/>
      <c r="TYZ411" s="247"/>
      <c r="TZA411" s="247"/>
      <c r="TZB411" s="247"/>
      <c r="TZC411" s="247"/>
      <c r="TZD411" s="247"/>
      <c r="TZE411" s="247"/>
      <c r="TZF411" s="247"/>
      <c r="TZG411" s="247"/>
      <c r="TZH411" s="247"/>
      <c r="TZI411" s="247"/>
      <c r="TZJ411" s="247"/>
      <c r="TZK411" s="247"/>
      <c r="TZL411" s="247"/>
      <c r="TZM411" s="247"/>
      <c r="TZN411" s="247"/>
      <c r="TZO411" s="247"/>
      <c r="TZP411" s="247"/>
      <c r="TZQ411" s="247"/>
      <c r="TZR411" s="247"/>
      <c r="TZS411" s="247"/>
      <c r="TZT411" s="247"/>
      <c r="TZU411" s="247"/>
      <c r="TZV411" s="247"/>
      <c r="TZW411" s="247"/>
      <c r="TZX411" s="247"/>
      <c r="TZY411" s="247"/>
      <c r="TZZ411" s="247"/>
      <c r="UAA411" s="247"/>
      <c r="UAB411" s="247"/>
      <c r="UAC411" s="247"/>
      <c r="UAD411" s="247"/>
      <c r="UAE411" s="247"/>
      <c r="UAF411" s="247"/>
      <c r="UAG411" s="247"/>
      <c r="UAH411" s="247"/>
      <c r="UAI411" s="247"/>
      <c r="UAJ411" s="247"/>
      <c r="UAK411" s="247"/>
      <c r="UAL411" s="247"/>
      <c r="UAM411" s="247"/>
      <c r="UAN411" s="247"/>
      <c r="UAO411" s="247"/>
      <c r="UAP411" s="247"/>
      <c r="UAQ411" s="247"/>
      <c r="UAR411" s="247"/>
      <c r="UAS411" s="247"/>
      <c r="UAT411" s="247"/>
      <c r="UAU411" s="247"/>
      <c r="UAV411" s="247"/>
      <c r="UAW411" s="247"/>
      <c r="UAX411" s="247"/>
      <c r="UAY411" s="247"/>
      <c r="UAZ411" s="247"/>
      <c r="UBA411" s="247"/>
      <c r="UBB411" s="247"/>
      <c r="UBC411" s="247"/>
      <c r="UBD411" s="247"/>
      <c r="UBE411" s="247"/>
      <c r="UBF411" s="247"/>
      <c r="UBG411" s="247"/>
      <c r="UBH411" s="247"/>
      <c r="UBI411" s="247"/>
      <c r="UBJ411" s="247"/>
      <c r="UBK411" s="247"/>
      <c r="UBL411" s="247"/>
      <c r="UBM411" s="247"/>
      <c r="UBN411" s="247"/>
      <c r="UBO411" s="247"/>
      <c r="UBP411" s="247"/>
      <c r="UBQ411" s="247"/>
      <c r="UBR411" s="247"/>
      <c r="UBS411" s="247"/>
      <c r="UBT411" s="247"/>
      <c r="UBU411" s="247"/>
      <c r="UBV411" s="247"/>
      <c r="UBW411" s="247"/>
      <c r="UBX411" s="247"/>
      <c r="UBY411" s="247"/>
      <c r="UBZ411" s="247"/>
      <c r="UCA411" s="247"/>
      <c r="UCB411" s="247"/>
      <c r="UCC411" s="247"/>
      <c r="UCD411" s="247"/>
      <c r="UCE411" s="247"/>
      <c r="UCF411" s="247"/>
      <c r="UCG411" s="247"/>
      <c r="UCH411" s="247"/>
      <c r="UCI411" s="247"/>
      <c r="UCJ411" s="247"/>
      <c r="UCK411" s="247"/>
      <c r="UCL411" s="247"/>
      <c r="UCM411" s="247"/>
      <c r="UCN411" s="247"/>
      <c r="UCO411" s="247"/>
      <c r="UCP411" s="247"/>
      <c r="UCQ411" s="247"/>
      <c r="UCR411" s="247"/>
      <c r="UCS411" s="247"/>
      <c r="UCT411" s="247"/>
      <c r="UCU411" s="247"/>
      <c r="UCV411" s="247"/>
      <c r="UCW411" s="247"/>
      <c r="UCX411" s="247"/>
      <c r="UCY411" s="247"/>
      <c r="UCZ411" s="247"/>
      <c r="UDA411" s="247"/>
      <c r="UDB411" s="247"/>
      <c r="UDC411" s="247"/>
      <c r="UDD411" s="247"/>
      <c r="UDE411" s="247"/>
      <c r="UDF411" s="247"/>
      <c r="UDG411" s="247"/>
      <c r="UDH411" s="247"/>
      <c r="UDI411" s="247"/>
      <c r="UDJ411" s="247"/>
      <c r="UDK411" s="247"/>
      <c r="UDL411" s="247"/>
      <c r="UDM411" s="247"/>
      <c r="UDN411" s="247"/>
      <c r="UDO411" s="247"/>
      <c r="UDP411" s="247"/>
      <c r="UDQ411" s="247"/>
      <c r="UDR411" s="247"/>
      <c r="UDS411" s="247"/>
      <c r="UDT411" s="247"/>
      <c r="UDU411" s="247"/>
      <c r="UDV411" s="247"/>
      <c r="UDW411" s="247"/>
      <c r="UDX411" s="247"/>
      <c r="UDY411" s="247"/>
      <c r="UDZ411" s="247"/>
      <c r="UEA411" s="247"/>
      <c r="UEB411" s="247"/>
      <c r="UEC411" s="247"/>
      <c r="UED411" s="247"/>
      <c r="UEE411" s="247"/>
      <c r="UEF411" s="247"/>
      <c r="UEG411" s="247"/>
      <c r="UEH411" s="247"/>
      <c r="UEI411" s="247"/>
      <c r="UEJ411" s="247"/>
      <c r="UEK411" s="247"/>
      <c r="UEL411" s="247"/>
      <c r="UEM411" s="247"/>
      <c r="UEN411" s="247"/>
      <c r="UEO411" s="247"/>
      <c r="UEP411" s="247"/>
      <c r="UEQ411" s="247"/>
      <c r="UER411" s="247"/>
      <c r="UES411" s="247"/>
      <c r="UET411" s="247"/>
      <c r="UEU411" s="247"/>
      <c r="UEV411" s="247"/>
      <c r="UEW411" s="247"/>
      <c r="UEX411" s="247"/>
      <c r="UEY411" s="247"/>
      <c r="UEZ411" s="247"/>
      <c r="UFA411" s="247"/>
      <c r="UFB411" s="247"/>
      <c r="UFC411" s="247"/>
      <c r="UFD411" s="247"/>
      <c r="UFE411" s="247"/>
      <c r="UFF411" s="247"/>
      <c r="UFG411" s="247"/>
      <c r="UFH411" s="247"/>
      <c r="UFI411" s="247"/>
      <c r="UFJ411" s="247"/>
      <c r="UFK411" s="247"/>
      <c r="UFL411" s="247"/>
      <c r="UFM411" s="247"/>
      <c r="UFN411" s="247"/>
      <c r="UFO411" s="247"/>
      <c r="UFP411" s="247"/>
      <c r="UFQ411" s="247"/>
      <c r="UFR411" s="247"/>
      <c r="UFS411" s="247"/>
      <c r="UFT411" s="247"/>
      <c r="UFU411" s="247"/>
      <c r="UFV411" s="247"/>
      <c r="UFW411" s="247"/>
      <c r="UFX411" s="247"/>
      <c r="UFY411" s="247"/>
      <c r="UFZ411" s="247"/>
      <c r="UGA411" s="247"/>
      <c r="UGB411" s="247"/>
      <c r="UGC411" s="247"/>
      <c r="UGD411" s="247"/>
      <c r="UGE411" s="247"/>
      <c r="UGF411" s="247"/>
      <c r="UGG411" s="247"/>
      <c r="UGH411" s="247"/>
      <c r="UGI411" s="247"/>
      <c r="UGJ411" s="247"/>
      <c r="UGK411" s="247"/>
      <c r="UGL411" s="247"/>
      <c r="UGM411" s="247"/>
      <c r="UGN411" s="247"/>
      <c r="UGO411" s="247"/>
      <c r="UGP411" s="247"/>
      <c r="UGQ411" s="247"/>
      <c r="UGR411" s="247"/>
      <c r="UGS411" s="247"/>
      <c r="UGT411" s="247"/>
      <c r="UGU411" s="247"/>
      <c r="UGV411" s="247"/>
      <c r="UGW411" s="247"/>
      <c r="UGX411" s="247"/>
      <c r="UGY411" s="247"/>
      <c r="UGZ411" s="247"/>
      <c r="UHA411" s="247"/>
      <c r="UHB411" s="247"/>
      <c r="UHC411" s="247"/>
      <c r="UHD411" s="247"/>
      <c r="UHE411" s="247"/>
      <c r="UHF411" s="247"/>
      <c r="UHG411" s="247"/>
      <c r="UHH411" s="247"/>
      <c r="UHI411" s="247"/>
      <c r="UHJ411" s="247"/>
      <c r="UHK411" s="247"/>
      <c r="UHL411" s="247"/>
      <c r="UHM411" s="247"/>
      <c r="UHN411" s="247"/>
      <c r="UHO411" s="247"/>
      <c r="UHP411" s="247"/>
      <c r="UHQ411" s="247"/>
      <c r="UHR411" s="247"/>
      <c r="UHS411" s="247"/>
      <c r="UHT411" s="247"/>
      <c r="UHU411" s="247"/>
      <c r="UHV411" s="247"/>
      <c r="UHW411" s="247"/>
      <c r="UHX411" s="247"/>
      <c r="UHY411" s="247"/>
      <c r="UHZ411" s="247"/>
      <c r="UIA411" s="247"/>
      <c r="UIB411" s="247"/>
      <c r="UIC411" s="247"/>
      <c r="UID411" s="247"/>
      <c r="UIE411" s="247"/>
      <c r="UIF411" s="247"/>
      <c r="UIG411" s="247"/>
      <c r="UIH411" s="247"/>
      <c r="UII411" s="247"/>
      <c r="UIJ411" s="247"/>
      <c r="UIK411" s="247"/>
      <c r="UIL411" s="247"/>
      <c r="UIM411" s="247"/>
      <c r="UIN411" s="247"/>
      <c r="UIO411" s="247"/>
      <c r="UIP411" s="247"/>
      <c r="UIQ411" s="247"/>
      <c r="UIR411" s="247"/>
      <c r="UIS411" s="247"/>
      <c r="UIT411" s="247"/>
      <c r="UIU411" s="247"/>
      <c r="UIV411" s="247"/>
      <c r="UIW411" s="247"/>
      <c r="UIX411" s="247"/>
      <c r="UIY411" s="247"/>
      <c r="UIZ411" s="247"/>
      <c r="UJA411" s="247"/>
      <c r="UJB411" s="247"/>
      <c r="UJC411" s="247"/>
      <c r="UJD411" s="247"/>
      <c r="UJE411" s="247"/>
      <c r="UJF411" s="247"/>
      <c r="UJG411" s="247"/>
      <c r="UJH411" s="247"/>
      <c r="UJI411" s="247"/>
      <c r="UJJ411" s="247"/>
      <c r="UJK411" s="247"/>
      <c r="UJL411" s="247"/>
      <c r="UJM411" s="247"/>
      <c r="UJN411" s="247"/>
      <c r="UJO411" s="247"/>
      <c r="UJP411" s="247"/>
      <c r="UJQ411" s="247"/>
      <c r="UJR411" s="247"/>
      <c r="UJS411" s="247"/>
      <c r="UJT411" s="247"/>
      <c r="UJU411" s="247"/>
      <c r="UJV411" s="247"/>
      <c r="UJW411" s="247"/>
      <c r="UJX411" s="247"/>
      <c r="UJY411" s="247"/>
      <c r="UJZ411" s="247"/>
      <c r="UKA411" s="247"/>
      <c r="UKB411" s="247"/>
      <c r="UKC411" s="247"/>
      <c r="UKD411" s="247"/>
      <c r="UKE411" s="247"/>
      <c r="UKF411" s="247"/>
      <c r="UKG411" s="247"/>
      <c r="UKH411" s="247"/>
      <c r="UKI411" s="247"/>
      <c r="UKJ411" s="247"/>
      <c r="UKK411" s="247"/>
      <c r="UKL411" s="247"/>
      <c r="UKM411" s="247"/>
      <c r="UKN411" s="247"/>
      <c r="UKO411" s="247"/>
      <c r="UKP411" s="247"/>
      <c r="UKQ411" s="247"/>
      <c r="UKR411" s="247"/>
      <c r="UKS411" s="247"/>
      <c r="UKT411" s="247"/>
      <c r="UKU411" s="247"/>
      <c r="UKV411" s="247"/>
      <c r="UKW411" s="247"/>
      <c r="UKX411" s="247"/>
      <c r="UKY411" s="247"/>
      <c r="UKZ411" s="247"/>
      <c r="ULA411" s="247"/>
      <c r="ULB411" s="247"/>
      <c r="ULC411" s="247"/>
      <c r="ULD411" s="247"/>
      <c r="ULE411" s="247"/>
      <c r="ULF411" s="247"/>
      <c r="ULG411" s="247"/>
      <c r="ULH411" s="247"/>
      <c r="ULI411" s="247"/>
      <c r="ULJ411" s="247"/>
      <c r="ULK411" s="247"/>
      <c r="ULL411" s="247"/>
      <c r="ULM411" s="247"/>
      <c r="ULN411" s="247"/>
      <c r="ULO411" s="247"/>
      <c r="ULP411" s="247"/>
      <c r="ULQ411" s="247"/>
      <c r="ULR411" s="247"/>
      <c r="ULS411" s="247"/>
      <c r="ULT411" s="247"/>
      <c r="ULU411" s="247"/>
      <c r="ULV411" s="247"/>
      <c r="ULW411" s="247"/>
      <c r="ULX411" s="247"/>
      <c r="ULY411" s="247"/>
      <c r="ULZ411" s="247"/>
      <c r="UMA411" s="247"/>
      <c r="UMB411" s="247"/>
      <c r="UMC411" s="247"/>
      <c r="UMD411" s="247"/>
      <c r="UME411" s="247"/>
      <c r="UMF411" s="247"/>
      <c r="UMG411" s="247"/>
      <c r="UMH411" s="247"/>
      <c r="UMI411" s="247"/>
      <c r="UMJ411" s="247"/>
      <c r="UMK411" s="247"/>
      <c r="UML411" s="247"/>
      <c r="UMM411" s="247"/>
      <c r="UMN411" s="247"/>
      <c r="UMO411" s="247"/>
      <c r="UMP411" s="247"/>
      <c r="UMQ411" s="247"/>
      <c r="UMR411" s="247"/>
      <c r="UMS411" s="247"/>
      <c r="UMT411" s="247"/>
      <c r="UMU411" s="247"/>
      <c r="UMV411" s="247"/>
      <c r="UMW411" s="247"/>
      <c r="UMX411" s="247"/>
      <c r="UMY411" s="247"/>
      <c r="UMZ411" s="247"/>
      <c r="UNA411" s="247"/>
      <c r="UNB411" s="247"/>
      <c r="UNC411" s="247"/>
      <c r="UND411" s="247"/>
      <c r="UNE411" s="247"/>
      <c r="UNF411" s="247"/>
      <c r="UNG411" s="247"/>
      <c r="UNH411" s="247"/>
      <c r="UNI411" s="247"/>
      <c r="UNJ411" s="247"/>
      <c r="UNK411" s="247"/>
      <c r="UNL411" s="247"/>
      <c r="UNM411" s="247"/>
      <c r="UNN411" s="247"/>
      <c r="UNO411" s="247"/>
      <c r="UNP411" s="247"/>
      <c r="UNQ411" s="247"/>
      <c r="UNR411" s="247"/>
      <c r="UNS411" s="247"/>
      <c r="UNT411" s="247"/>
      <c r="UNU411" s="247"/>
      <c r="UNV411" s="247"/>
      <c r="UNW411" s="247"/>
      <c r="UNX411" s="247"/>
      <c r="UNY411" s="247"/>
      <c r="UNZ411" s="247"/>
      <c r="UOA411" s="247"/>
      <c r="UOB411" s="247"/>
      <c r="UOC411" s="247"/>
      <c r="UOD411" s="247"/>
      <c r="UOE411" s="247"/>
      <c r="UOF411" s="247"/>
      <c r="UOG411" s="247"/>
      <c r="UOH411" s="247"/>
      <c r="UOI411" s="247"/>
      <c r="UOJ411" s="247"/>
      <c r="UOK411" s="247"/>
      <c r="UOL411" s="247"/>
      <c r="UOM411" s="247"/>
      <c r="UON411" s="247"/>
      <c r="UOO411" s="247"/>
      <c r="UOP411" s="247"/>
      <c r="UOQ411" s="247"/>
      <c r="UOR411" s="247"/>
      <c r="UOS411" s="247"/>
      <c r="UOT411" s="247"/>
      <c r="UOU411" s="247"/>
      <c r="UOV411" s="247"/>
      <c r="UOW411" s="247"/>
      <c r="UOX411" s="247"/>
      <c r="UOY411" s="247"/>
      <c r="UOZ411" s="247"/>
      <c r="UPA411" s="247"/>
      <c r="UPB411" s="247"/>
      <c r="UPC411" s="247"/>
      <c r="UPD411" s="247"/>
      <c r="UPE411" s="247"/>
      <c r="UPF411" s="247"/>
      <c r="UPG411" s="247"/>
      <c r="UPH411" s="247"/>
      <c r="UPI411" s="247"/>
      <c r="UPJ411" s="247"/>
      <c r="UPK411" s="247"/>
      <c r="UPL411" s="247"/>
      <c r="UPM411" s="247"/>
      <c r="UPN411" s="247"/>
      <c r="UPO411" s="247"/>
      <c r="UPP411" s="247"/>
      <c r="UPQ411" s="247"/>
      <c r="UPR411" s="247"/>
      <c r="UPS411" s="247"/>
      <c r="UPT411" s="247"/>
      <c r="UPU411" s="247"/>
      <c r="UPV411" s="247"/>
      <c r="UPW411" s="247"/>
      <c r="UPX411" s="247"/>
      <c r="UPY411" s="247"/>
      <c r="UPZ411" s="247"/>
      <c r="UQA411" s="247"/>
      <c r="UQB411" s="247"/>
      <c r="UQC411" s="247"/>
      <c r="UQD411" s="247"/>
      <c r="UQE411" s="247"/>
      <c r="UQF411" s="247"/>
      <c r="UQG411" s="247"/>
      <c r="UQH411" s="247"/>
      <c r="UQI411" s="247"/>
      <c r="UQJ411" s="247"/>
      <c r="UQK411" s="247"/>
      <c r="UQL411" s="247"/>
      <c r="UQM411" s="247"/>
      <c r="UQN411" s="247"/>
      <c r="UQO411" s="247"/>
      <c r="UQP411" s="247"/>
      <c r="UQQ411" s="247"/>
      <c r="UQR411" s="247"/>
      <c r="UQS411" s="247"/>
      <c r="UQT411" s="247"/>
      <c r="UQU411" s="247"/>
      <c r="UQV411" s="247"/>
      <c r="UQW411" s="247"/>
      <c r="UQX411" s="247"/>
      <c r="UQY411" s="247"/>
      <c r="UQZ411" s="247"/>
      <c r="URA411" s="247"/>
      <c r="URB411" s="247"/>
      <c r="URC411" s="247"/>
      <c r="URD411" s="247"/>
      <c r="URE411" s="247"/>
      <c r="URF411" s="247"/>
      <c r="URG411" s="247"/>
      <c r="URH411" s="247"/>
      <c r="URI411" s="247"/>
      <c r="URJ411" s="247"/>
      <c r="URK411" s="247"/>
      <c r="URL411" s="247"/>
      <c r="URM411" s="247"/>
      <c r="URN411" s="247"/>
      <c r="URO411" s="247"/>
      <c r="URP411" s="247"/>
      <c r="URQ411" s="247"/>
      <c r="URR411" s="247"/>
      <c r="URS411" s="247"/>
      <c r="URT411" s="247"/>
      <c r="URU411" s="247"/>
      <c r="URV411" s="247"/>
      <c r="URW411" s="247"/>
      <c r="URX411" s="247"/>
      <c r="URY411" s="247"/>
      <c r="URZ411" s="247"/>
      <c r="USA411" s="247"/>
      <c r="USB411" s="247"/>
      <c r="USC411" s="247"/>
      <c r="USD411" s="247"/>
      <c r="USE411" s="247"/>
      <c r="USF411" s="247"/>
      <c r="USG411" s="247"/>
      <c r="USH411" s="247"/>
      <c r="USI411" s="247"/>
      <c r="USJ411" s="247"/>
      <c r="USK411" s="247"/>
      <c r="USL411" s="247"/>
      <c r="USM411" s="247"/>
      <c r="USN411" s="247"/>
      <c r="USO411" s="247"/>
      <c r="USP411" s="247"/>
      <c r="USQ411" s="247"/>
      <c r="USR411" s="247"/>
      <c r="USS411" s="247"/>
      <c r="UST411" s="247"/>
      <c r="USU411" s="247"/>
      <c r="USV411" s="247"/>
      <c r="USW411" s="247"/>
      <c r="USX411" s="247"/>
      <c r="USY411" s="247"/>
      <c r="USZ411" s="247"/>
      <c r="UTA411" s="247"/>
      <c r="UTB411" s="247"/>
      <c r="UTC411" s="247"/>
      <c r="UTD411" s="247"/>
      <c r="UTE411" s="247"/>
      <c r="UTF411" s="247"/>
      <c r="UTG411" s="247"/>
      <c r="UTH411" s="247"/>
      <c r="UTI411" s="247"/>
      <c r="UTJ411" s="247"/>
      <c r="UTK411" s="247"/>
      <c r="UTL411" s="247"/>
      <c r="UTM411" s="247"/>
      <c r="UTN411" s="247"/>
      <c r="UTO411" s="247"/>
      <c r="UTP411" s="247"/>
      <c r="UTQ411" s="247"/>
      <c r="UTR411" s="247"/>
      <c r="UTS411" s="247"/>
      <c r="UTT411" s="247"/>
      <c r="UTU411" s="247"/>
      <c r="UTV411" s="247"/>
      <c r="UTW411" s="247"/>
      <c r="UTX411" s="247"/>
      <c r="UTY411" s="247"/>
      <c r="UTZ411" s="247"/>
      <c r="UUA411" s="247"/>
      <c r="UUB411" s="247"/>
      <c r="UUC411" s="247"/>
      <c r="UUD411" s="247"/>
      <c r="UUE411" s="247"/>
      <c r="UUF411" s="247"/>
      <c r="UUG411" s="247"/>
      <c r="UUH411" s="247"/>
      <c r="UUI411" s="247"/>
      <c r="UUJ411" s="247"/>
      <c r="UUK411" s="247"/>
      <c r="UUL411" s="247"/>
      <c r="UUM411" s="247"/>
      <c r="UUN411" s="247"/>
      <c r="UUO411" s="247"/>
      <c r="UUP411" s="247"/>
      <c r="UUQ411" s="247"/>
      <c r="UUR411" s="247"/>
      <c r="UUS411" s="247"/>
      <c r="UUT411" s="247"/>
      <c r="UUU411" s="247"/>
      <c r="UUV411" s="247"/>
      <c r="UUW411" s="247"/>
      <c r="UUX411" s="247"/>
      <c r="UUY411" s="247"/>
      <c r="UUZ411" s="247"/>
      <c r="UVA411" s="247"/>
      <c r="UVB411" s="247"/>
      <c r="UVC411" s="247"/>
      <c r="UVD411" s="247"/>
      <c r="UVE411" s="247"/>
      <c r="UVF411" s="247"/>
      <c r="UVG411" s="247"/>
      <c r="UVH411" s="247"/>
      <c r="UVI411" s="247"/>
      <c r="UVJ411" s="247"/>
      <c r="UVK411" s="247"/>
      <c r="UVL411" s="247"/>
      <c r="UVM411" s="247"/>
      <c r="UVN411" s="247"/>
      <c r="UVO411" s="247"/>
      <c r="UVP411" s="247"/>
      <c r="UVQ411" s="247"/>
      <c r="UVR411" s="247"/>
      <c r="UVS411" s="247"/>
      <c r="UVT411" s="247"/>
      <c r="UVU411" s="247"/>
      <c r="UVV411" s="247"/>
      <c r="UVW411" s="247"/>
      <c r="UVX411" s="247"/>
      <c r="UVY411" s="247"/>
      <c r="UVZ411" s="247"/>
      <c r="UWA411" s="247"/>
      <c r="UWB411" s="247"/>
      <c r="UWC411" s="247"/>
      <c r="UWD411" s="247"/>
      <c r="UWE411" s="247"/>
      <c r="UWF411" s="247"/>
      <c r="UWG411" s="247"/>
      <c r="UWH411" s="247"/>
      <c r="UWI411" s="247"/>
      <c r="UWJ411" s="247"/>
      <c r="UWK411" s="247"/>
      <c r="UWL411" s="247"/>
      <c r="UWM411" s="247"/>
      <c r="UWN411" s="247"/>
      <c r="UWO411" s="247"/>
      <c r="UWP411" s="247"/>
      <c r="UWQ411" s="247"/>
      <c r="UWR411" s="247"/>
      <c r="UWS411" s="247"/>
      <c r="UWT411" s="247"/>
      <c r="UWU411" s="247"/>
      <c r="UWV411" s="247"/>
      <c r="UWW411" s="247"/>
      <c r="UWX411" s="247"/>
      <c r="UWY411" s="247"/>
      <c r="UWZ411" s="247"/>
      <c r="UXA411" s="247"/>
      <c r="UXB411" s="247"/>
      <c r="UXC411" s="247"/>
      <c r="UXD411" s="247"/>
      <c r="UXE411" s="247"/>
      <c r="UXF411" s="247"/>
      <c r="UXG411" s="247"/>
      <c r="UXH411" s="247"/>
      <c r="UXI411" s="247"/>
      <c r="UXJ411" s="247"/>
      <c r="UXK411" s="247"/>
      <c r="UXL411" s="247"/>
      <c r="UXM411" s="247"/>
      <c r="UXN411" s="247"/>
      <c r="UXO411" s="247"/>
      <c r="UXP411" s="247"/>
      <c r="UXQ411" s="247"/>
      <c r="UXR411" s="247"/>
      <c r="UXS411" s="247"/>
      <c r="UXT411" s="247"/>
      <c r="UXU411" s="247"/>
      <c r="UXV411" s="247"/>
      <c r="UXW411" s="247"/>
      <c r="UXX411" s="247"/>
      <c r="UXY411" s="247"/>
      <c r="UXZ411" s="247"/>
      <c r="UYA411" s="247"/>
      <c r="UYB411" s="247"/>
      <c r="UYC411" s="247"/>
      <c r="UYD411" s="247"/>
      <c r="UYE411" s="247"/>
      <c r="UYF411" s="247"/>
      <c r="UYG411" s="247"/>
      <c r="UYH411" s="247"/>
      <c r="UYI411" s="247"/>
      <c r="UYJ411" s="247"/>
      <c r="UYK411" s="247"/>
      <c r="UYL411" s="247"/>
      <c r="UYM411" s="247"/>
      <c r="UYN411" s="247"/>
      <c r="UYO411" s="247"/>
      <c r="UYP411" s="247"/>
      <c r="UYQ411" s="247"/>
      <c r="UYR411" s="247"/>
      <c r="UYS411" s="247"/>
      <c r="UYT411" s="247"/>
      <c r="UYU411" s="247"/>
      <c r="UYV411" s="247"/>
      <c r="UYW411" s="247"/>
      <c r="UYX411" s="247"/>
      <c r="UYY411" s="247"/>
      <c r="UYZ411" s="247"/>
      <c r="UZA411" s="247"/>
      <c r="UZB411" s="247"/>
      <c r="UZC411" s="247"/>
      <c r="UZD411" s="247"/>
      <c r="UZE411" s="247"/>
      <c r="UZF411" s="247"/>
      <c r="UZG411" s="247"/>
      <c r="UZH411" s="247"/>
      <c r="UZI411" s="247"/>
      <c r="UZJ411" s="247"/>
      <c r="UZK411" s="247"/>
      <c r="UZL411" s="247"/>
      <c r="UZM411" s="247"/>
      <c r="UZN411" s="247"/>
      <c r="UZO411" s="247"/>
      <c r="UZP411" s="247"/>
      <c r="UZQ411" s="247"/>
      <c r="UZR411" s="247"/>
      <c r="UZS411" s="247"/>
      <c r="UZT411" s="247"/>
      <c r="UZU411" s="247"/>
      <c r="UZV411" s="247"/>
      <c r="UZW411" s="247"/>
      <c r="UZX411" s="247"/>
      <c r="UZY411" s="247"/>
      <c r="UZZ411" s="247"/>
      <c r="VAA411" s="247"/>
      <c r="VAB411" s="247"/>
      <c r="VAC411" s="247"/>
      <c r="VAD411" s="247"/>
      <c r="VAE411" s="247"/>
      <c r="VAF411" s="247"/>
      <c r="VAG411" s="247"/>
      <c r="VAH411" s="247"/>
      <c r="VAI411" s="247"/>
      <c r="VAJ411" s="247"/>
      <c r="VAK411" s="247"/>
      <c r="VAL411" s="247"/>
      <c r="VAM411" s="247"/>
      <c r="VAN411" s="247"/>
      <c r="VAO411" s="247"/>
      <c r="VAP411" s="247"/>
      <c r="VAQ411" s="247"/>
      <c r="VAR411" s="247"/>
      <c r="VAS411" s="247"/>
      <c r="VAT411" s="247"/>
      <c r="VAU411" s="247"/>
      <c r="VAV411" s="247"/>
      <c r="VAW411" s="247"/>
      <c r="VAX411" s="247"/>
      <c r="VAY411" s="247"/>
      <c r="VAZ411" s="247"/>
      <c r="VBA411" s="247"/>
      <c r="VBB411" s="247"/>
      <c r="VBC411" s="247"/>
      <c r="VBD411" s="247"/>
      <c r="VBE411" s="247"/>
      <c r="VBF411" s="247"/>
      <c r="VBG411" s="247"/>
      <c r="VBH411" s="247"/>
      <c r="VBI411" s="247"/>
      <c r="VBJ411" s="247"/>
      <c r="VBK411" s="247"/>
      <c r="VBL411" s="247"/>
      <c r="VBM411" s="247"/>
      <c r="VBN411" s="247"/>
      <c r="VBO411" s="247"/>
      <c r="VBP411" s="247"/>
      <c r="VBQ411" s="247"/>
      <c r="VBR411" s="247"/>
      <c r="VBS411" s="247"/>
      <c r="VBT411" s="247"/>
      <c r="VBU411" s="247"/>
      <c r="VBV411" s="247"/>
      <c r="VBW411" s="247"/>
      <c r="VBX411" s="247"/>
      <c r="VBY411" s="247"/>
      <c r="VBZ411" s="247"/>
      <c r="VCA411" s="247"/>
      <c r="VCB411" s="247"/>
      <c r="VCC411" s="247"/>
      <c r="VCD411" s="247"/>
      <c r="VCE411" s="247"/>
      <c r="VCF411" s="247"/>
      <c r="VCG411" s="247"/>
      <c r="VCH411" s="247"/>
      <c r="VCI411" s="247"/>
      <c r="VCJ411" s="247"/>
      <c r="VCK411" s="247"/>
      <c r="VCL411" s="247"/>
      <c r="VCM411" s="247"/>
      <c r="VCN411" s="247"/>
      <c r="VCO411" s="247"/>
      <c r="VCP411" s="247"/>
      <c r="VCQ411" s="247"/>
      <c r="VCR411" s="247"/>
      <c r="VCS411" s="247"/>
      <c r="VCT411" s="247"/>
      <c r="VCU411" s="247"/>
      <c r="VCV411" s="247"/>
      <c r="VCW411" s="247"/>
      <c r="VCX411" s="247"/>
      <c r="VCY411" s="247"/>
      <c r="VCZ411" s="247"/>
      <c r="VDA411" s="247"/>
      <c r="VDB411" s="247"/>
      <c r="VDC411" s="247"/>
      <c r="VDD411" s="247"/>
      <c r="VDE411" s="247"/>
      <c r="VDF411" s="247"/>
      <c r="VDG411" s="247"/>
      <c r="VDH411" s="247"/>
      <c r="VDI411" s="247"/>
      <c r="VDJ411" s="247"/>
      <c r="VDK411" s="247"/>
      <c r="VDL411" s="247"/>
      <c r="VDM411" s="247"/>
      <c r="VDN411" s="247"/>
      <c r="VDO411" s="247"/>
      <c r="VDP411" s="247"/>
      <c r="VDQ411" s="247"/>
      <c r="VDR411" s="247"/>
      <c r="VDS411" s="247"/>
      <c r="VDT411" s="247"/>
      <c r="VDU411" s="247"/>
      <c r="VDV411" s="247"/>
      <c r="VDW411" s="247"/>
      <c r="VDX411" s="247"/>
      <c r="VDY411" s="247"/>
      <c r="VDZ411" s="247"/>
      <c r="VEA411" s="247"/>
      <c r="VEB411" s="247"/>
      <c r="VEC411" s="247"/>
      <c r="VED411" s="247"/>
      <c r="VEE411" s="247"/>
      <c r="VEF411" s="247"/>
      <c r="VEG411" s="247"/>
      <c r="VEH411" s="247"/>
      <c r="VEI411" s="247"/>
      <c r="VEJ411" s="247"/>
      <c r="VEK411" s="247"/>
      <c r="VEL411" s="247"/>
      <c r="VEM411" s="247"/>
      <c r="VEN411" s="247"/>
      <c r="VEO411" s="247"/>
      <c r="VEP411" s="247"/>
      <c r="VEQ411" s="247"/>
      <c r="VER411" s="247"/>
      <c r="VES411" s="247"/>
      <c r="VET411" s="247"/>
      <c r="VEU411" s="247"/>
      <c r="VEV411" s="247"/>
      <c r="VEW411" s="247"/>
      <c r="VEX411" s="247"/>
      <c r="VEY411" s="247"/>
      <c r="VEZ411" s="247"/>
      <c r="VFA411" s="247"/>
      <c r="VFB411" s="247"/>
      <c r="VFC411" s="247"/>
      <c r="VFD411" s="247"/>
      <c r="VFE411" s="247"/>
      <c r="VFF411" s="247"/>
      <c r="VFG411" s="247"/>
      <c r="VFH411" s="247"/>
      <c r="VFI411" s="247"/>
      <c r="VFJ411" s="247"/>
      <c r="VFK411" s="247"/>
      <c r="VFL411" s="247"/>
      <c r="VFM411" s="247"/>
      <c r="VFN411" s="247"/>
      <c r="VFO411" s="247"/>
      <c r="VFP411" s="247"/>
      <c r="VFQ411" s="247"/>
      <c r="VFR411" s="247"/>
      <c r="VFS411" s="247"/>
      <c r="VFT411" s="247"/>
      <c r="VFU411" s="247"/>
      <c r="VFV411" s="247"/>
      <c r="VFW411" s="247"/>
      <c r="VFX411" s="247"/>
      <c r="VFY411" s="247"/>
      <c r="VFZ411" s="247"/>
      <c r="VGA411" s="247"/>
      <c r="VGB411" s="247"/>
      <c r="VGC411" s="247"/>
      <c r="VGD411" s="247"/>
      <c r="VGE411" s="247"/>
      <c r="VGF411" s="247"/>
      <c r="VGG411" s="247"/>
      <c r="VGH411" s="247"/>
      <c r="VGI411" s="247"/>
      <c r="VGJ411" s="247"/>
      <c r="VGK411" s="247"/>
      <c r="VGL411" s="247"/>
      <c r="VGM411" s="247"/>
      <c r="VGN411" s="247"/>
      <c r="VGO411" s="247"/>
      <c r="VGP411" s="247"/>
      <c r="VGQ411" s="247"/>
      <c r="VGR411" s="247"/>
      <c r="VGS411" s="247"/>
      <c r="VGT411" s="247"/>
      <c r="VGU411" s="247"/>
      <c r="VGV411" s="247"/>
      <c r="VGW411" s="247"/>
      <c r="VGX411" s="247"/>
      <c r="VGY411" s="247"/>
      <c r="VGZ411" s="247"/>
      <c r="VHA411" s="247"/>
      <c r="VHB411" s="247"/>
      <c r="VHC411" s="247"/>
      <c r="VHD411" s="247"/>
      <c r="VHE411" s="247"/>
      <c r="VHF411" s="247"/>
      <c r="VHG411" s="247"/>
      <c r="VHH411" s="247"/>
      <c r="VHI411" s="247"/>
      <c r="VHJ411" s="247"/>
      <c r="VHK411" s="247"/>
      <c r="VHL411" s="247"/>
      <c r="VHM411" s="247"/>
      <c r="VHN411" s="247"/>
      <c r="VHO411" s="247"/>
      <c r="VHP411" s="247"/>
      <c r="VHQ411" s="247"/>
      <c r="VHR411" s="247"/>
      <c r="VHS411" s="247"/>
      <c r="VHT411" s="247"/>
      <c r="VHU411" s="247"/>
      <c r="VHV411" s="247"/>
      <c r="VHW411" s="247"/>
      <c r="VHX411" s="247"/>
      <c r="VHY411" s="247"/>
      <c r="VHZ411" s="247"/>
      <c r="VIA411" s="247"/>
      <c r="VIB411" s="247"/>
      <c r="VIC411" s="247"/>
      <c r="VID411" s="247"/>
      <c r="VIE411" s="247"/>
      <c r="VIF411" s="247"/>
      <c r="VIG411" s="247"/>
      <c r="VIH411" s="247"/>
      <c r="VII411" s="247"/>
      <c r="VIJ411" s="247"/>
      <c r="VIK411" s="247"/>
      <c r="VIL411" s="247"/>
      <c r="VIM411" s="247"/>
      <c r="VIN411" s="247"/>
      <c r="VIO411" s="247"/>
      <c r="VIP411" s="247"/>
      <c r="VIQ411" s="247"/>
      <c r="VIR411" s="247"/>
      <c r="VIS411" s="247"/>
      <c r="VIT411" s="247"/>
      <c r="VIU411" s="247"/>
      <c r="VIV411" s="247"/>
      <c r="VIW411" s="247"/>
      <c r="VIX411" s="247"/>
      <c r="VIY411" s="247"/>
      <c r="VIZ411" s="247"/>
      <c r="VJA411" s="247"/>
      <c r="VJB411" s="247"/>
      <c r="VJC411" s="247"/>
      <c r="VJD411" s="247"/>
      <c r="VJE411" s="247"/>
      <c r="VJF411" s="247"/>
      <c r="VJG411" s="247"/>
      <c r="VJH411" s="247"/>
      <c r="VJI411" s="247"/>
      <c r="VJJ411" s="247"/>
      <c r="VJK411" s="247"/>
      <c r="VJL411" s="247"/>
      <c r="VJM411" s="247"/>
      <c r="VJN411" s="247"/>
      <c r="VJO411" s="247"/>
      <c r="VJP411" s="247"/>
      <c r="VJQ411" s="247"/>
      <c r="VJR411" s="247"/>
      <c r="VJS411" s="247"/>
      <c r="VJT411" s="247"/>
      <c r="VJU411" s="247"/>
      <c r="VJV411" s="247"/>
      <c r="VJW411" s="247"/>
      <c r="VJX411" s="247"/>
      <c r="VJY411" s="247"/>
      <c r="VJZ411" s="247"/>
      <c r="VKA411" s="247"/>
      <c r="VKB411" s="247"/>
      <c r="VKC411" s="247"/>
      <c r="VKD411" s="247"/>
      <c r="VKE411" s="247"/>
      <c r="VKF411" s="247"/>
      <c r="VKG411" s="247"/>
      <c r="VKH411" s="247"/>
      <c r="VKI411" s="247"/>
      <c r="VKJ411" s="247"/>
      <c r="VKK411" s="247"/>
      <c r="VKL411" s="247"/>
      <c r="VKM411" s="247"/>
      <c r="VKN411" s="247"/>
      <c r="VKO411" s="247"/>
      <c r="VKP411" s="247"/>
      <c r="VKQ411" s="247"/>
      <c r="VKR411" s="247"/>
      <c r="VKS411" s="247"/>
      <c r="VKT411" s="247"/>
      <c r="VKU411" s="247"/>
      <c r="VKV411" s="247"/>
      <c r="VKW411" s="247"/>
      <c r="VKX411" s="247"/>
      <c r="VKY411" s="247"/>
      <c r="VKZ411" s="247"/>
      <c r="VLA411" s="247"/>
      <c r="VLB411" s="247"/>
      <c r="VLC411" s="247"/>
      <c r="VLD411" s="247"/>
      <c r="VLE411" s="247"/>
      <c r="VLF411" s="247"/>
      <c r="VLG411" s="247"/>
      <c r="VLH411" s="247"/>
      <c r="VLI411" s="247"/>
      <c r="VLJ411" s="247"/>
      <c r="VLK411" s="247"/>
      <c r="VLL411" s="247"/>
      <c r="VLM411" s="247"/>
      <c r="VLN411" s="247"/>
      <c r="VLO411" s="247"/>
      <c r="VLP411" s="247"/>
      <c r="VLQ411" s="247"/>
      <c r="VLR411" s="247"/>
      <c r="VLS411" s="247"/>
      <c r="VLT411" s="247"/>
      <c r="VLU411" s="247"/>
      <c r="VLV411" s="247"/>
      <c r="VLW411" s="247"/>
      <c r="VLX411" s="247"/>
      <c r="VLY411" s="247"/>
      <c r="VLZ411" s="247"/>
      <c r="VMA411" s="247"/>
      <c r="VMB411" s="247"/>
      <c r="VMC411" s="247"/>
      <c r="VMD411" s="247"/>
      <c r="VME411" s="247"/>
      <c r="VMF411" s="247"/>
      <c r="VMG411" s="247"/>
      <c r="VMH411" s="247"/>
      <c r="VMI411" s="247"/>
      <c r="VMJ411" s="247"/>
      <c r="VMK411" s="247"/>
      <c r="VML411" s="247"/>
      <c r="VMM411" s="247"/>
      <c r="VMN411" s="247"/>
      <c r="VMO411" s="247"/>
      <c r="VMP411" s="247"/>
      <c r="VMQ411" s="247"/>
      <c r="VMR411" s="247"/>
      <c r="VMS411" s="247"/>
      <c r="VMT411" s="247"/>
      <c r="VMU411" s="247"/>
      <c r="VMV411" s="247"/>
      <c r="VMW411" s="247"/>
      <c r="VMX411" s="247"/>
      <c r="VMY411" s="247"/>
      <c r="VMZ411" s="247"/>
      <c r="VNA411" s="247"/>
      <c r="VNB411" s="247"/>
      <c r="VNC411" s="247"/>
      <c r="VND411" s="247"/>
      <c r="VNE411" s="247"/>
      <c r="VNF411" s="247"/>
      <c r="VNG411" s="247"/>
      <c r="VNH411" s="247"/>
      <c r="VNI411" s="247"/>
      <c r="VNJ411" s="247"/>
      <c r="VNK411" s="247"/>
      <c r="VNL411" s="247"/>
      <c r="VNM411" s="247"/>
      <c r="VNN411" s="247"/>
      <c r="VNO411" s="247"/>
      <c r="VNP411" s="247"/>
      <c r="VNQ411" s="247"/>
      <c r="VNR411" s="247"/>
      <c r="VNS411" s="247"/>
      <c r="VNT411" s="247"/>
      <c r="VNU411" s="247"/>
      <c r="VNV411" s="247"/>
      <c r="VNW411" s="247"/>
      <c r="VNX411" s="247"/>
      <c r="VNY411" s="247"/>
      <c r="VNZ411" s="247"/>
      <c r="VOA411" s="247"/>
      <c r="VOB411" s="247"/>
      <c r="VOC411" s="247"/>
      <c r="VOD411" s="247"/>
      <c r="VOE411" s="247"/>
      <c r="VOF411" s="247"/>
      <c r="VOG411" s="247"/>
      <c r="VOH411" s="247"/>
      <c r="VOI411" s="247"/>
      <c r="VOJ411" s="247"/>
      <c r="VOK411" s="247"/>
      <c r="VOL411" s="247"/>
      <c r="VOM411" s="247"/>
      <c r="VON411" s="247"/>
      <c r="VOO411" s="247"/>
      <c r="VOP411" s="247"/>
      <c r="VOQ411" s="247"/>
      <c r="VOR411" s="247"/>
      <c r="VOS411" s="247"/>
      <c r="VOT411" s="247"/>
      <c r="VOU411" s="247"/>
      <c r="VOV411" s="247"/>
      <c r="VOW411" s="247"/>
      <c r="VOX411" s="247"/>
      <c r="VOY411" s="247"/>
      <c r="VOZ411" s="247"/>
      <c r="VPA411" s="247"/>
      <c r="VPB411" s="247"/>
      <c r="VPC411" s="247"/>
      <c r="VPD411" s="247"/>
      <c r="VPE411" s="247"/>
      <c r="VPF411" s="247"/>
      <c r="VPG411" s="247"/>
      <c r="VPH411" s="247"/>
      <c r="VPI411" s="247"/>
      <c r="VPJ411" s="247"/>
      <c r="VPK411" s="247"/>
      <c r="VPL411" s="247"/>
      <c r="VPM411" s="247"/>
      <c r="VPN411" s="247"/>
      <c r="VPO411" s="247"/>
      <c r="VPP411" s="247"/>
      <c r="VPQ411" s="247"/>
      <c r="VPR411" s="247"/>
      <c r="VPS411" s="247"/>
      <c r="VPT411" s="247"/>
      <c r="VPU411" s="247"/>
      <c r="VPV411" s="247"/>
      <c r="VPW411" s="247"/>
      <c r="VPX411" s="247"/>
      <c r="VPY411" s="247"/>
      <c r="VPZ411" s="247"/>
      <c r="VQA411" s="247"/>
      <c r="VQB411" s="247"/>
      <c r="VQC411" s="247"/>
      <c r="VQD411" s="247"/>
      <c r="VQE411" s="247"/>
      <c r="VQF411" s="247"/>
      <c r="VQG411" s="247"/>
      <c r="VQH411" s="247"/>
      <c r="VQI411" s="247"/>
      <c r="VQJ411" s="247"/>
      <c r="VQK411" s="247"/>
      <c r="VQL411" s="247"/>
      <c r="VQM411" s="247"/>
      <c r="VQN411" s="247"/>
      <c r="VQO411" s="247"/>
      <c r="VQP411" s="247"/>
      <c r="VQQ411" s="247"/>
      <c r="VQR411" s="247"/>
      <c r="VQS411" s="247"/>
      <c r="VQT411" s="247"/>
      <c r="VQU411" s="247"/>
      <c r="VQV411" s="247"/>
      <c r="VQW411" s="247"/>
      <c r="VQX411" s="247"/>
      <c r="VQY411" s="247"/>
      <c r="VQZ411" s="247"/>
      <c r="VRA411" s="247"/>
      <c r="VRB411" s="247"/>
      <c r="VRC411" s="247"/>
      <c r="VRD411" s="247"/>
      <c r="VRE411" s="247"/>
      <c r="VRF411" s="247"/>
      <c r="VRG411" s="247"/>
      <c r="VRH411" s="247"/>
      <c r="VRI411" s="247"/>
      <c r="VRJ411" s="247"/>
      <c r="VRK411" s="247"/>
      <c r="VRL411" s="247"/>
      <c r="VRM411" s="247"/>
      <c r="VRN411" s="247"/>
      <c r="VRO411" s="247"/>
      <c r="VRP411" s="247"/>
      <c r="VRQ411" s="247"/>
      <c r="VRR411" s="247"/>
      <c r="VRS411" s="247"/>
      <c r="VRT411" s="247"/>
      <c r="VRU411" s="247"/>
      <c r="VRV411" s="247"/>
      <c r="VRW411" s="247"/>
      <c r="VRX411" s="247"/>
      <c r="VRY411" s="247"/>
      <c r="VRZ411" s="247"/>
      <c r="VSA411" s="247"/>
      <c r="VSB411" s="247"/>
      <c r="VSC411" s="247"/>
      <c r="VSD411" s="247"/>
      <c r="VSE411" s="247"/>
      <c r="VSF411" s="247"/>
      <c r="VSG411" s="247"/>
      <c r="VSH411" s="247"/>
      <c r="VSI411" s="247"/>
      <c r="VSJ411" s="247"/>
      <c r="VSK411" s="247"/>
      <c r="VSL411" s="247"/>
      <c r="VSM411" s="247"/>
      <c r="VSN411" s="247"/>
      <c r="VSO411" s="247"/>
      <c r="VSP411" s="247"/>
      <c r="VSQ411" s="247"/>
      <c r="VSR411" s="247"/>
      <c r="VSS411" s="247"/>
      <c r="VST411" s="247"/>
      <c r="VSU411" s="247"/>
      <c r="VSV411" s="247"/>
      <c r="VSW411" s="247"/>
      <c r="VSX411" s="247"/>
      <c r="VSY411" s="247"/>
      <c r="VSZ411" s="247"/>
      <c r="VTA411" s="247"/>
      <c r="VTB411" s="247"/>
      <c r="VTC411" s="247"/>
      <c r="VTD411" s="247"/>
      <c r="VTE411" s="247"/>
      <c r="VTF411" s="247"/>
      <c r="VTG411" s="247"/>
      <c r="VTH411" s="247"/>
      <c r="VTI411" s="247"/>
      <c r="VTJ411" s="247"/>
      <c r="VTK411" s="247"/>
      <c r="VTL411" s="247"/>
      <c r="VTM411" s="247"/>
      <c r="VTN411" s="247"/>
      <c r="VTO411" s="247"/>
      <c r="VTP411" s="247"/>
      <c r="VTQ411" s="247"/>
      <c r="VTR411" s="247"/>
      <c r="VTS411" s="247"/>
      <c r="VTT411" s="247"/>
      <c r="VTU411" s="247"/>
      <c r="VTV411" s="247"/>
      <c r="VTW411" s="247"/>
      <c r="VTX411" s="247"/>
      <c r="VTY411" s="247"/>
      <c r="VTZ411" s="247"/>
      <c r="VUA411" s="247"/>
      <c r="VUB411" s="247"/>
      <c r="VUC411" s="247"/>
      <c r="VUD411" s="247"/>
      <c r="VUE411" s="247"/>
      <c r="VUF411" s="247"/>
      <c r="VUG411" s="247"/>
      <c r="VUH411" s="247"/>
      <c r="VUI411" s="247"/>
      <c r="VUJ411" s="247"/>
      <c r="VUK411" s="247"/>
      <c r="VUL411" s="247"/>
      <c r="VUM411" s="247"/>
      <c r="VUN411" s="247"/>
      <c r="VUO411" s="247"/>
      <c r="VUP411" s="247"/>
      <c r="VUQ411" s="247"/>
      <c r="VUR411" s="247"/>
      <c r="VUS411" s="247"/>
      <c r="VUT411" s="247"/>
      <c r="VUU411" s="247"/>
      <c r="VUV411" s="247"/>
      <c r="VUW411" s="247"/>
      <c r="VUX411" s="247"/>
      <c r="VUY411" s="247"/>
      <c r="VUZ411" s="247"/>
      <c r="VVA411" s="247"/>
      <c r="VVB411" s="247"/>
      <c r="VVC411" s="247"/>
      <c r="VVD411" s="247"/>
      <c r="VVE411" s="247"/>
      <c r="VVF411" s="247"/>
      <c r="VVG411" s="247"/>
      <c r="VVH411" s="247"/>
      <c r="VVI411" s="247"/>
      <c r="VVJ411" s="247"/>
      <c r="VVK411" s="247"/>
      <c r="VVL411" s="247"/>
      <c r="VVM411" s="247"/>
      <c r="VVN411" s="247"/>
      <c r="VVO411" s="247"/>
      <c r="VVP411" s="247"/>
      <c r="VVQ411" s="247"/>
      <c r="VVR411" s="247"/>
      <c r="VVS411" s="247"/>
      <c r="VVT411" s="247"/>
      <c r="VVU411" s="247"/>
      <c r="VVV411" s="247"/>
      <c r="VVW411" s="247"/>
      <c r="VVX411" s="247"/>
      <c r="VVY411" s="247"/>
      <c r="VVZ411" s="247"/>
      <c r="VWA411" s="247"/>
      <c r="VWB411" s="247"/>
      <c r="VWC411" s="247"/>
      <c r="VWD411" s="247"/>
      <c r="VWE411" s="247"/>
      <c r="VWF411" s="247"/>
      <c r="VWG411" s="247"/>
      <c r="VWH411" s="247"/>
      <c r="VWI411" s="247"/>
      <c r="VWJ411" s="247"/>
      <c r="VWK411" s="247"/>
      <c r="VWL411" s="247"/>
      <c r="VWM411" s="247"/>
      <c r="VWN411" s="247"/>
      <c r="VWO411" s="247"/>
      <c r="VWP411" s="247"/>
      <c r="VWQ411" s="247"/>
      <c r="VWR411" s="247"/>
      <c r="VWS411" s="247"/>
      <c r="VWT411" s="247"/>
      <c r="VWU411" s="247"/>
      <c r="VWV411" s="247"/>
      <c r="VWW411" s="247"/>
      <c r="VWX411" s="247"/>
      <c r="VWY411" s="247"/>
      <c r="VWZ411" s="247"/>
      <c r="VXA411" s="247"/>
      <c r="VXB411" s="247"/>
      <c r="VXC411" s="247"/>
      <c r="VXD411" s="247"/>
      <c r="VXE411" s="247"/>
      <c r="VXF411" s="247"/>
      <c r="VXG411" s="247"/>
      <c r="VXH411" s="247"/>
      <c r="VXI411" s="247"/>
      <c r="VXJ411" s="247"/>
      <c r="VXK411" s="247"/>
      <c r="VXL411" s="247"/>
      <c r="VXM411" s="247"/>
      <c r="VXN411" s="247"/>
      <c r="VXO411" s="247"/>
      <c r="VXP411" s="247"/>
      <c r="VXQ411" s="247"/>
      <c r="VXR411" s="247"/>
      <c r="VXS411" s="247"/>
      <c r="VXT411" s="247"/>
      <c r="VXU411" s="247"/>
      <c r="VXV411" s="247"/>
      <c r="VXW411" s="247"/>
      <c r="VXX411" s="247"/>
      <c r="VXY411" s="247"/>
      <c r="VXZ411" s="247"/>
      <c r="VYA411" s="247"/>
      <c r="VYB411" s="247"/>
      <c r="VYC411" s="247"/>
      <c r="VYD411" s="247"/>
      <c r="VYE411" s="247"/>
      <c r="VYF411" s="247"/>
      <c r="VYG411" s="247"/>
      <c r="VYH411" s="247"/>
      <c r="VYI411" s="247"/>
      <c r="VYJ411" s="247"/>
      <c r="VYK411" s="247"/>
      <c r="VYL411" s="247"/>
      <c r="VYM411" s="247"/>
      <c r="VYN411" s="247"/>
      <c r="VYO411" s="247"/>
      <c r="VYP411" s="247"/>
      <c r="VYQ411" s="247"/>
      <c r="VYR411" s="247"/>
      <c r="VYS411" s="247"/>
      <c r="VYT411" s="247"/>
      <c r="VYU411" s="247"/>
      <c r="VYV411" s="247"/>
      <c r="VYW411" s="247"/>
      <c r="VYX411" s="247"/>
      <c r="VYY411" s="247"/>
      <c r="VYZ411" s="247"/>
      <c r="VZA411" s="247"/>
      <c r="VZB411" s="247"/>
      <c r="VZC411" s="247"/>
      <c r="VZD411" s="247"/>
      <c r="VZE411" s="247"/>
      <c r="VZF411" s="247"/>
      <c r="VZG411" s="247"/>
      <c r="VZH411" s="247"/>
      <c r="VZI411" s="247"/>
      <c r="VZJ411" s="247"/>
      <c r="VZK411" s="247"/>
      <c r="VZL411" s="247"/>
      <c r="VZM411" s="247"/>
      <c r="VZN411" s="247"/>
      <c r="VZO411" s="247"/>
      <c r="VZP411" s="247"/>
      <c r="VZQ411" s="247"/>
      <c r="VZR411" s="247"/>
      <c r="VZS411" s="247"/>
      <c r="VZT411" s="247"/>
      <c r="VZU411" s="247"/>
      <c r="VZV411" s="247"/>
      <c r="VZW411" s="247"/>
      <c r="VZX411" s="247"/>
      <c r="VZY411" s="247"/>
      <c r="VZZ411" s="247"/>
      <c r="WAA411" s="247"/>
      <c r="WAB411" s="247"/>
      <c r="WAC411" s="247"/>
      <c r="WAD411" s="247"/>
      <c r="WAE411" s="247"/>
      <c r="WAF411" s="247"/>
      <c r="WAG411" s="247"/>
      <c r="WAH411" s="247"/>
      <c r="WAI411" s="247"/>
      <c r="WAJ411" s="247"/>
      <c r="WAK411" s="247"/>
      <c r="WAL411" s="247"/>
      <c r="WAM411" s="247"/>
      <c r="WAN411" s="247"/>
      <c r="WAO411" s="247"/>
      <c r="WAP411" s="247"/>
      <c r="WAQ411" s="247"/>
      <c r="WAR411" s="247"/>
      <c r="WAS411" s="247"/>
      <c r="WAT411" s="247"/>
      <c r="WAU411" s="247"/>
      <c r="WAV411" s="247"/>
      <c r="WAW411" s="247"/>
      <c r="WAX411" s="247"/>
      <c r="WAY411" s="247"/>
      <c r="WAZ411" s="247"/>
      <c r="WBA411" s="247"/>
      <c r="WBB411" s="247"/>
      <c r="WBC411" s="247"/>
      <c r="WBD411" s="247"/>
      <c r="WBE411" s="247"/>
      <c r="WBF411" s="247"/>
      <c r="WBG411" s="247"/>
      <c r="WBH411" s="247"/>
      <c r="WBI411" s="247"/>
      <c r="WBJ411" s="247"/>
      <c r="WBK411" s="247"/>
      <c r="WBL411" s="247"/>
      <c r="WBM411" s="247"/>
      <c r="WBN411" s="247"/>
      <c r="WBO411" s="247"/>
      <c r="WBP411" s="247"/>
      <c r="WBQ411" s="247"/>
      <c r="WBR411" s="247"/>
      <c r="WBS411" s="247"/>
      <c r="WBT411" s="247"/>
      <c r="WBU411" s="247"/>
      <c r="WBV411" s="247"/>
      <c r="WBW411" s="247"/>
      <c r="WBX411" s="247"/>
      <c r="WBY411" s="247"/>
      <c r="WBZ411" s="247"/>
      <c r="WCA411" s="247"/>
      <c r="WCB411" s="247"/>
      <c r="WCC411" s="247"/>
      <c r="WCD411" s="247"/>
      <c r="WCE411" s="247"/>
      <c r="WCF411" s="247"/>
      <c r="WCG411" s="247"/>
      <c r="WCH411" s="247"/>
      <c r="WCI411" s="247"/>
      <c r="WCJ411" s="247"/>
      <c r="WCK411" s="247"/>
      <c r="WCL411" s="247"/>
      <c r="WCM411" s="247"/>
      <c r="WCN411" s="247"/>
      <c r="WCO411" s="247"/>
      <c r="WCP411" s="247"/>
      <c r="WCQ411" s="247"/>
      <c r="WCR411" s="247"/>
      <c r="WCS411" s="247"/>
      <c r="WCT411" s="247"/>
      <c r="WCU411" s="247"/>
      <c r="WCV411" s="247"/>
      <c r="WCW411" s="247"/>
      <c r="WCX411" s="247"/>
      <c r="WCY411" s="247"/>
      <c r="WCZ411" s="247"/>
      <c r="WDA411" s="247"/>
      <c r="WDB411" s="247"/>
      <c r="WDC411" s="247"/>
      <c r="WDD411" s="247"/>
      <c r="WDE411" s="247"/>
      <c r="WDF411" s="247"/>
      <c r="WDG411" s="247"/>
      <c r="WDH411" s="247"/>
      <c r="WDI411" s="247"/>
      <c r="WDJ411" s="247"/>
      <c r="WDK411" s="247"/>
      <c r="WDL411" s="247"/>
      <c r="WDM411" s="247"/>
      <c r="WDN411" s="247"/>
      <c r="WDO411" s="247"/>
      <c r="WDP411" s="247"/>
      <c r="WDQ411" s="247"/>
      <c r="WDR411" s="247"/>
      <c r="WDS411" s="247"/>
      <c r="WDT411" s="247"/>
      <c r="WDU411" s="247"/>
      <c r="WDV411" s="247"/>
      <c r="WDW411" s="247"/>
      <c r="WDX411" s="247"/>
      <c r="WDY411" s="247"/>
      <c r="WDZ411" s="247"/>
      <c r="WEA411" s="247"/>
      <c r="WEB411" s="247"/>
      <c r="WEC411" s="247"/>
      <c r="WED411" s="247"/>
      <c r="WEE411" s="247"/>
      <c r="WEF411" s="247"/>
      <c r="WEG411" s="247"/>
      <c r="WEH411" s="247"/>
      <c r="WEI411" s="247"/>
      <c r="WEJ411" s="247"/>
      <c r="WEK411" s="247"/>
      <c r="WEL411" s="247"/>
      <c r="WEM411" s="247"/>
      <c r="WEN411" s="247"/>
      <c r="WEO411" s="247"/>
      <c r="WEP411" s="247"/>
      <c r="WEQ411" s="247"/>
      <c r="WER411" s="247"/>
      <c r="WES411" s="247"/>
      <c r="WET411" s="247"/>
      <c r="WEU411" s="247"/>
      <c r="WEV411" s="247"/>
      <c r="WEW411" s="247"/>
      <c r="WEX411" s="247"/>
      <c r="WEY411" s="247"/>
      <c r="WEZ411" s="247"/>
      <c r="WFA411" s="247"/>
      <c r="WFB411" s="247"/>
      <c r="WFC411" s="247"/>
      <c r="WFD411" s="247"/>
      <c r="WFE411" s="247"/>
      <c r="WFF411" s="247"/>
      <c r="WFG411" s="247"/>
      <c r="WFH411" s="247"/>
      <c r="WFI411" s="247"/>
      <c r="WFJ411" s="247"/>
      <c r="WFK411" s="247"/>
      <c r="WFL411" s="247"/>
      <c r="WFM411" s="247"/>
      <c r="WFN411" s="247"/>
      <c r="WFO411" s="247"/>
      <c r="WFP411" s="247"/>
      <c r="WFQ411" s="247"/>
      <c r="WFR411" s="247"/>
      <c r="WFS411" s="247"/>
      <c r="WFT411" s="247"/>
      <c r="WFU411" s="247"/>
      <c r="WFV411" s="247"/>
      <c r="WFW411" s="247"/>
      <c r="WFX411" s="247"/>
      <c r="WFY411" s="247"/>
      <c r="WFZ411" s="247"/>
      <c r="WGA411" s="247"/>
      <c r="WGB411" s="247"/>
      <c r="WGC411" s="247"/>
      <c r="WGD411" s="247"/>
      <c r="WGE411" s="247"/>
      <c r="WGF411" s="247"/>
      <c r="WGG411" s="247"/>
      <c r="WGH411" s="247"/>
      <c r="WGI411" s="247"/>
      <c r="WGJ411" s="247"/>
      <c r="WGK411" s="247"/>
      <c r="WGL411" s="247"/>
      <c r="WGM411" s="247"/>
      <c r="WGN411" s="247"/>
      <c r="WGO411" s="247"/>
      <c r="WGP411" s="247"/>
      <c r="WGQ411" s="247"/>
      <c r="WGR411" s="247"/>
      <c r="WGS411" s="247"/>
      <c r="WGT411" s="247"/>
      <c r="WGU411" s="247"/>
      <c r="WGV411" s="247"/>
      <c r="WGW411" s="247"/>
      <c r="WGX411" s="247"/>
      <c r="WGY411" s="247"/>
      <c r="WGZ411" s="247"/>
      <c r="WHA411" s="247"/>
      <c r="WHB411" s="247"/>
      <c r="WHC411" s="247"/>
      <c r="WHD411" s="247"/>
      <c r="WHE411" s="247"/>
      <c r="WHF411" s="247"/>
      <c r="WHG411" s="247"/>
      <c r="WHH411" s="247"/>
      <c r="WHI411" s="247"/>
      <c r="WHJ411" s="247"/>
      <c r="WHK411" s="247"/>
      <c r="WHL411" s="247"/>
      <c r="WHM411" s="247"/>
      <c r="WHN411" s="247"/>
      <c r="WHO411" s="247"/>
      <c r="WHP411" s="247"/>
      <c r="WHQ411" s="247"/>
      <c r="WHR411" s="247"/>
      <c r="WHS411" s="247"/>
      <c r="WHT411" s="247"/>
      <c r="WHU411" s="247"/>
      <c r="WHV411" s="247"/>
      <c r="WHW411" s="247"/>
      <c r="WHX411" s="247"/>
      <c r="WHY411" s="247"/>
      <c r="WHZ411" s="247"/>
      <c r="WIA411" s="247"/>
      <c r="WIB411" s="247"/>
      <c r="WIC411" s="247"/>
      <c r="WID411" s="247"/>
      <c r="WIE411" s="247"/>
      <c r="WIF411" s="247"/>
      <c r="WIG411" s="247"/>
      <c r="WIH411" s="247"/>
      <c r="WII411" s="247"/>
      <c r="WIJ411" s="247"/>
      <c r="WIK411" s="247"/>
      <c r="WIL411" s="247"/>
      <c r="WIM411" s="247"/>
      <c r="WIN411" s="247"/>
      <c r="WIO411" s="247"/>
      <c r="WIP411" s="247"/>
      <c r="WIQ411" s="247"/>
      <c r="WIR411" s="247"/>
      <c r="WIS411" s="247"/>
      <c r="WIT411" s="247"/>
      <c r="WIU411" s="247"/>
      <c r="WIV411" s="247"/>
      <c r="WIW411" s="247"/>
      <c r="WIX411" s="247"/>
      <c r="WIY411" s="247"/>
      <c r="WIZ411" s="247"/>
      <c r="WJA411" s="247"/>
      <c r="WJB411" s="247"/>
      <c r="WJC411" s="247"/>
      <c r="WJD411" s="247"/>
      <c r="WJE411" s="247"/>
      <c r="WJF411" s="247"/>
      <c r="WJG411" s="247"/>
      <c r="WJH411" s="247"/>
      <c r="WJI411" s="247"/>
      <c r="WJJ411" s="247"/>
      <c r="WJK411" s="247"/>
      <c r="WJL411" s="247"/>
      <c r="WJM411" s="247"/>
      <c r="WJN411" s="247"/>
      <c r="WJO411" s="247"/>
      <c r="WJP411" s="247"/>
      <c r="WJQ411" s="247"/>
      <c r="WJR411" s="247"/>
      <c r="WJS411" s="247"/>
      <c r="WJT411" s="247"/>
      <c r="WJU411" s="247"/>
      <c r="WJV411" s="247"/>
      <c r="WJW411" s="247"/>
      <c r="WJX411" s="247"/>
      <c r="WJY411" s="247"/>
      <c r="WJZ411" s="247"/>
      <c r="WKA411" s="247"/>
      <c r="WKB411" s="247"/>
      <c r="WKC411" s="247"/>
      <c r="WKD411" s="247"/>
      <c r="WKE411" s="247"/>
      <c r="WKF411" s="247"/>
      <c r="WKG411" s="247"/>
      <c r="WKH411" s="247"/>
      <c r="WKI411" s="247"/>
      <c r="WKJ411" s="247"/>
      <c r="WKK411" s="247"/>
      <c r="WKL411" s="247"/>
      <c r="WKM411" s="247"/>
      <c r="WKN411" s="247"/>
      <c r="WKO411" s="247"/>
      <c r="WKP411" s="247"/>
      <c r="WKQ411" s="247"/>
      <c r="WKR411" s="247"/>
      <c r="WKS411" s="247"/>
      <c r="WKT411" s="247"/>
      <c r="WKU411" s="247"/>
      <c r="WKV411" s="247"/>
      <c r="WKW411" s="247"/>
      <c r="WKX411" s="247"/>
      <c r="WKY411" s="247"/>
      <c r="WKZ411" s="247"/>
      <c r="WLA411" s="247"/>
      <c r="WLB411" s="247"/>
      <c r="WLC411" s="247"/>
      <c r="WLD411" s="247"/>
      <c r="WLE411" s="247"/>
      <c r="WLF411" s="247"/>
      <c r="WLG411" s="247"/>
      <c r="WLH411" s="247"/>
      <c r="WLI411" s="247"/>
      <c r="WLJ411" s="247"/>
      <c r="WLK411" s="247"/>
      <c r="WLL411" s="247"/>
      <c r="WLM411" s="247"/>
      <c r="WLN411" s="247"/>
      <c r="WLO411" s="247"/>
      <c r="WLP411" s="247"/>
      <c r="WLQ411" s="247"/>
      <c r="WLR411" s="247"/>
      <c r="WLS411" s="247"/>
      <c r="WLT411" s="247"/>
      <c r="WLU411" s="247"/>
      <c r="WLV411" s="247"/>
      <c r="WLW411" s="247"/>
      <c r="WLX411" s="247"/>
      <c r="WLY411" s="247"/>
      <c r="WLZ411" s="247"/>
      <c r="WMA411" s="247"/>
      <c r="WMB411" s="247"/>
      <c r="WMC411" s="247"/>
      <c r="WMD411" s="247"/>
      <c r="WME411" s="247"/>
      <c r="WMF411" s="247"/>
      <c r="WMG411" s="247"/>
      <c r="WMH411" s="247"/>
      <c r="WMI411" s="247"/>
      <c r="WMJ411" s="247"/>
      <c r="WMK411" s="247"/>
      <c r="WML411" s="247"/>
      <c r="WMM411" s="247"/>
      <c r="WMN411" s="247"/>
      <c r="WMO411" s="247"/>
      <c r="WMP411" s="247"/>
      <c r="WMQ411" s="247"/>
      <c r="WMR411" s="247"/>
      <c r="WMS411" s="247"/>
      <c r="WMT411" s="247"/>
      <c r="WMU411" s="247"/>
      <c r="WMV411" s="247"/>
      <c r="WMW411" s="247"/>
      <c r="WMX411" s="247"/>
      <c r="WMY411" s="247"/>
      <c r="WMZ411" s="247"/>
      <c r="WNA411" s="247"/>
      <c r="WNB411" s="247"/>
      <c r="WNC411" s="247"/>
      <c r="WND411" s="247"/>
      <c r="WNE411" s="247"/>
      <c r="WNF411" s="247"/>
      <c r="WNG411" s="247"/>
      <c r="WNH411" s="247"/>
      <c r="WNI411" s="247"/>
      <c r="WNJ411" s="247"/>
      <c r="WNK411" s="247"/>
      <c r="WNL411" s="247"/>
      <c r="WNM411" s="247"/>
      <c r="WNN411" s="247"/>
      <c r="WNO411" s="247"/>
      <c r="WNP411" s="247"/>
      <c r="WNQ411" s="247"/>
      <c r="WNR411" s="247"/>
      <c r="WNS411" s="247"/>
      <c r="WNT411" s="247"/>
      <c r="WNU411" s="247"/>
      <c r="WNV411" s="247"/>
      <c r="WNW411" s="247"/>
      <c r="WNX411" s="247"/>
      <c r="WNY411" s="247"/>
      <c r="WNZ411" s="247"/>
      <c r="WOA411" s="247"/>
      <c r="WOB411" s="247"/>
      <c r="WOC411" s="247"/>
      <c r="WOD411" s="247"/>
      <c r="WOE411" s="247"/>
      <c r="WOF411" s="247"/>
      <c r="WOG411" s="247"/>
      <c r="WOH411" s="247"/>
      <c r="WOI411" s="247"/>
      <c r="WOJ411" s="247"/>
      <c r="WOK411" s="247"/>
      <c r="WOL411" s="247"/>
      <c r="WOM411" s="247"/>
      <c r="WON411" s="247"/>
      <c r="WOO411" s="247"/>
      <c r="WOP411" s="247"/>
      <c r="WOQ411" s="247"/>
      <c r="WOR411" s="247"/>
      <c r="WOS411" s="247"/>
      <c r="WOT411" s="247"/>
      <c r="WOU411" s="247"/>
      <c r="WOV411" s="247"/>
      <c r="WOW411" s="247"/>
      <c r="WOX411" s="247"/>
      <c r="WOY411" s="247"/>
      <c r="WOZ411" s="247"/>
      <c r="WPA411" s="247"/>
      <c r="WPB411" s="247"/>
      <c r="WPC411" s="247"/>
      <c r="WPD411" s="247"/>
      <c r="WPE411" s="247"/>
      <c r="WPF411" s="247"/>
      <c r="WPG411" s="247"/>
      <c r="WPH411" s="247"/>
      <c r="WPI411" s="247"/>
      <c r="WPJ411" s="247"/>
      <c r="WPK411" s="247"/>
      <c r="WPL411" s="247"/>
      <c r="WPM411" s="247"/>
      <c r="WPN411" s="247"/>
      <c r="WPO411" s="247"/>
      <c r="WPP411" s="247"/>
      <c r="WPQ411" s="247"/>
      <c r="WPR411" s="247"/>
      <c r="WPS411" s="247"/>
      <c r="WPT411" s="247"/>
      <c r="WPU411" s="247"/>
      <c r="WPV411" s="247"/>
      <c r="WPW411" s="247"/>
      <c r="WPX411" s="247"/>
      <c r="WPY411" s="247"/>
      <c r="WPZ411" s="247"/>
      <c r="WQA411" s="247"/>
      <c r="WQB411" s="247"/>
      <c r="WQC411" s="247"/>
      <c r="WQD411" s="247"/>
      <c r="WQE411" s="247"/>
      <c r="WQF411" s="247"/>
      <c r="WQG411" s="247"/>
      <c r="WQH411" s="247"/>
      <c r="WQI411" s="247"/>
      <c r="WQJ411" s="247"/>
      <c r="WQK411" s="247"/>
      <c r="WQL411" s="247"/>
      <c r="WQM411" s="247"/>
      <c r="WQN411" s="247"/>
      <c r="WQO411" s="247"/>
      <c r="WQP411" s="247"/>
      <c r="WQQ411" s="247"/>
      <c r="WQR411" s="247"/>
      <c r="WQS411" s="247"/>
      <c r="WQT411" s="247"/>
      <c r="WQU411" s="247"/>
      <c r="WQV411" s="247"/>
      <c r="WQW411" s="247"/>
      <c r="WQX411" s="247"/>
      <c r="WQY411" s="247"/>
      <c r="WQZ411" s="247"/>
      <c r="WRA411" s="247"/>
      <c r="WRB411" s="247"/>
      <c r="WRC411" s="247"/>
      <c r="WRD411" s="247"/>
      <c r="WRE411" s="247"/>
      <c r="WRF411" s="247"/>
      <c r="WRG411" s="247"/>
      <c r="WRH411" s="247"/>
      <c r="WRI411" s="247"/>
      <c r="WRJ411" s="247"/>
      <c r="WRK411" s="247"/>
      <c r="WRL411" s="247"/>
      <c r="WRM411" s="247"/>
      <c r="WRN411" s="247"/>
      <c r="WRO411" s="247"/>
      <c r="WRP411" s="247"/>
      <c r="WRQ411" s="247"/>
      <c r="WRR411" s="247"/>
      <c r="WRS411" s="247"/>
      <c r="WRT411" s="247"/>
      <c r="WRU411" s="247"/>
      <c r="WRV411" s="247"/>
      <c r="WRW411" s="247"/>
      <c r="WRX411" s="247"/>
      <c r="WRY411" s="247"/>
      <c r="WRZ411" s="247"/>
      <c r="WSA411" s="247"/>
      <c r="WSB411" s="247"/>
      <c r="WSC411" s="247"/>
      <c r="WSD411" s="247"/>
      <c r="WSE411" s="247"/>
      <c r="WSF411" s="247"/>
      <c r="WSG411" s="247"/>
      <c r="WSH411" s="247"/>
      <c r="WSI411" s="247"/>
      <c r="WSJ411" s="247"/>
      <c r="WSK411" s="247"/>
      <c r="WSL411" s="247"/>
      <c r="WSM411" s="247"/>
      <c r="WSN411" s="247"/>
      <c r="WSO411" s="247"/>
      <c r="WSP411" s="247"/>
      <c r="WSQ411" s="247"/>
      <c r="WSR411" s="247"/>
      <c r="WSS411" s="247"/>
      <c r="WST411" s="247"/>
      <c r="WSU411" s="247"/>
      <c r="WSV411" s="247"/>
      <c r="WSW411" s="247"/>
      <c r="WSX411" s="247"/>
      <c r="WSY411" s="247"/>
      <c r="WSZ411" s="247"/>
      <c r="WTA411" s="247"/>
      <c r="WTB411" s="247"/>
      <c r="WTC411" s="247"/>
      <c r="WTD411" s="247"/>
      <c r="WTE411" s="247"/>
      <c r="WTF411" s="247"/>
      <c r="WTG411" s="247"/>
      <c r="WTH411" s="247"/>
      <c r="WTI411" s="247"/>
      <c r="WTJ411" s="247"/>
      <c r="WTK411" s="247"/>
      <c r="WTL411" s="247"/>
      <c r="WTM411" s="247"/>
      <c r="WTN411" s="247"/>
      <c r="WTO411" s="247"/>
      <c r="WTP411" s="247"/>
      <c r="WTQ411" s="247"/>
      <c r="WTR411" s="247"/>
      <c r="WTS411" s="247"/>
      <c r="WTT411" s="247"/>
      <c r="WTU411" s="247"/>
      <c r="WTV411" s="247"/>
      <c r="WTW411" s="247"/>
      <c r="WTX411" s="247"/>
      <c r="WTY411" s="247"/>
      <c r="WTZ411" s="247"/>
      <c r="WUA411" s="247"/>
      <c r="WUB411" s="247"/>
      <c r="WUC411" s="247"/>
      <c r="WUD411" s="247"/>
      <c r="WUE411" s="247"/>
      <c r="WUF411" s="247"/>
      <c r="WUG411" s="247"/>
      <c r="WUH411" s="247"/>
      <c r="WUI411" s="247"/>
      <c r="WUJ411" s="247"/>
      <c r="WUK411" s="247"/>
      <c r="WUL411" s="247"/>
      <c r="WUM411" s="247"/>
      <c r="WUN411" s="247"/>
      <c r="WUO411" s="247"/>
      <c r="WUP411" s="247"/>
      <c r="WUQ411" s="247"/>
      <c r="WUR411" s="247"/>
      <c r="WUS411" s="247"/>
      <c r="WUT411" s="247"/>
      <c r="WUU411" s="247"/>
      <c r="WUV411" s="247"/>
      <c r="WUW411" s="247"/>
      <c r="WUX411" s="247"/>
      <c r="WUY411" s="247"/>
      <c r="WUZ411" s="247"/>
      <c r="WVA411" s="247"/>
      <c r="WVB411" s="247"/>
      <c r="WVC411" s="247"/>
      <c r="WVD411" s="247"/>
      <c r="WVE411" s="247"/>
      <c r="WVF411" s="247"/>
      <c r="WVG411" s="247"/>
      <c r="WVH411" s="247"/>
      <c r="WVI411" s="247"/>
      <c r="WVJ411" s="247"/>
      <c r="WVK411" s="247"/>
      <c r="WVL411" s="247"/>
      <c r="WVM411" s="247"/>
      <c r="WVN411" s="247"/>
      <c r="WVO411" s="247"/>
      <c r="WVP411" s="247"/>
      <c r="WVQ411" s="247"/>
      <c r="WVR411" s="247"/>
      <c r="WVS411" s="247"/>
      <c r="WVT411" s="247"/>
      <c r="WVU411" s="247"/>
      <c r="WVV411" s="247"/>
      <c r="WVW411" s="247"/>
      <c r="WVX411" s="247"/>
      <c r="WVY411" s="247"/>
      <c r="WVZ411" s="247"/>
      <c r="WWA411" s="247"/>
      <c r="WWB411" s="247"/>
      <c r="WWC411" s="247"/>
      <c r="WWD411" s="247"/>
      <c r="WWE411" s="247"/>
      <c r="WWF411" s="247"/>
      <c r="WWG411" s="247"/>
      <c r="WWH411" s="247"/>
      <c r="WWI411" s="247"/>
      <c r="WWJ411" s="247"/>
      <c r="WWK411" s="247"/>
      <c r="WWL411" s="247"/>
      <c r="WWM411" s="247"/>
      <c r="WWN411" s="247"/>
      <c r="WWO411" s="247"/>
      <c r="WWP411" s="247"/>
      <c r="WWQ411" s="247"/>
      <c r="WWR411" s="247"/>
      <c r="WWS411" s="247"/>
      <c r="WWT411" s="247"/>
      <c r="WWU411" s="247"/>
      <c r="WWV411" s="247"/>
      <c r="WWW411" s="247"/>
      <c r="WWX411" s="247"/>
      <c r="WWY411" s="247"/>
      <c r="WWZ411" s="247"/>
      <c r="WXA411" s="247"/>
      <c r="WXB411" s="247"/>
      <c r="WXC411" s="247"/>
      <c r="WXD411" s="247"/>
      <c r="WXE411" s="247"/>
      <c r="WXF411" s="247"/>
      <c r="WXG411" s="247"/>
      <c r="WXH411" s="247"/>
      <c r="WXI411" s="247"/>
      <c r="WXJ411" s="247"/>
      <c r="WXK411" s="247"/>
      <c r="WXL411" s="247"/>
      <c r="WXM411" s="247"/>
      <c r="WXN411" s="247"/>
      <c r="WXO411" s="247"/>
      <c r="WXP411" s="247"/>
      <c r="WXQ411" s="247"/>
      <c r="WXR411" s="247"/>
      <c r="WXS411" s="247"/>
      <c r="WXT411" s="247"/>
      <c r="WXU411" s="247"/>
      <c r="WXV411" s="247"/>
      <c r="WXW411" s="247"/>
      <c r="WXX411" s="247"/>
      <c r="WXY411" s="247"/>
      <c r="WXZ411" s="247"/>
      <c r="WYA411" s="247"/>
      <c r="WYB411" s="247"/>
      <c r="WYC411" s="247"/>
      <c r="WYD411" s="247"/>
      <c r="WYE411" s="247"/>
      <c r="WYF411" s="247"/>
      <c r="WYG411" s="247"/>
      <c r="WYH411" s="247"/>
      <c r="WYI411" s="247"/>
      <c r="WYJ411" s="247"/>
      <c r="WYK411" s="247"/>
      <c r="WYL411" s="247"/>
      <c r="WYM411" s="247"/>
      <c r="WYN411" s="247"/>
      <c r="WYO411" s="247"/>
      <c r="WYP411" s="247"/>
      <c r="WYQ411" s="247"/>
      <c r="WYR411" s="247"/>
      <c r="WYS411" s="247"/>
      <c r="WYT411" s="247"/>
      <c r="WYU411" s="247"/>
      <c r="WYV411" s="247"/>
      <c r="WYW411" s="247"/>
      <c r="WYX411" s="247"/>
      <c r="WYY411" s="247"/>
      <c r="WYZ411" s="247"/>
      <c r="WZA411" s="247"/>
      <c r="WZB411" s="247"/>
      <c r="WZC411" s="247"/>
      <c r="WZD411" s="247"/>
      <c r="WZE411" s="247"/>
      <c r="WZF411" s="247"/>
      <c r="WZG411" s="247"/>
      <c r="WZH411" s="247"/>
      <c r="WZI411" s="247"/>
      <c r="WZJ411" s="247"/>
      <c r="WZK411" s="247"/>
      <c r="WZL411" s="247"/>
      <c r="WZM411" s="247"/>
      <c r="WZN411" s="247"/>
      <c r="WZO411" s="247"/>
      <c r="WZP411" s="247"/>
      <c r="WZQ411" s="247"/>
      <c r="WZR411" s="247"/>
      <c r="WZS411" s="247"/>
      <c r="WZT411" s="247"/>
      <c r="WZU411" s="247"/>
      <c r="WZV411" s="247"/>
      <c r="WZW411" s="247"/>
      <c r="WZX411" s="247"/>
      <c r="WZY411" s="247"/>
      <c r="WZZ411" s="247"/>
      <c r="XAA411" s="247"/>
      <c r="XAB411" s="247"/>
      <c r="XAC411" s="247"/>
      <c r="XAD411" s="247"/>
      <c r="XAE411" s="247"/>
      <c r="XAF411" s="247"/>
      <c r="XAG411" s="247"/>
      <c r="XAH411" s="247"/>
      <c r="XAI411" s="247"/>
      <c r="XAJ411" s="247"/>
      <c r="XAK411" s="247"/>
      <c r="XAL411" s="247"/>
      <c r="XAM411" s="247"/>
      <c r="XAN411" s="247"/>
      <c r="XAO411" s="247"/>
      <c r="XAP411" s="247"/>
      <c r="XAQ411" s="247"/>
      <c r="XAR411" s="247"/>
      <c r="XAS411" s="247"/>
      <c r="XAT411" s="247"/>
      <c r="XAU411" s="247"/>
      <c r="XAV411" s="247"/>
      <c r="XAW411" s="247"/>
      <c r="XAX411" s="247"/>
      <c r="XAY411" s="247"/>
      <c r="XAZ411" s="247"/>
      <c r="XBA411" s="247"/>
      <c r="XBB411" s="247"/>
      <c r="XBC411" s="247"/>
      <c r="XBD411" s="247"/>
      <c r="XBE411" s="247"/>
      <c r="XBF411" s="247"/>
      <c r="XBG411" s="247"/>
      <c r="XBH411" s="247"/>
      <c r="XBI411" s="247"/>
      <c r="XBJ411" s="247"/>
      <c r="XBK411" s="247"/>
      <c r="XBL411" s="247"/>
      <c r="XBM411" s="247"/>
      <c r="XBN411" s="247"/>
      <c r="XBO411" s="247"/>
      <c r="XBP411" s="247"/>
      <c r="XBQ411" s="247"/>
      <c r="XBR411" s="247"/>
      <c r="XBS411" s="247"/>
      <c r="XBT411" s="247"/>
      <c r="XBU411" s="247"/>
      <c r="XBV411" s="247"/>
      <c r="XBW411" s="247"/>
      <c r="XBX411" s="247"/>
      <c r="XBY411" s="247"/>
      <c r="XBZ411" s="247"/>
      <c r="XCA411" s="247"/>
      <c r="XCB411" s="247"/>
      <c r="XCC411" s="247"/>
      <c r="XCD411" s="247"/>
      <c r="XCE411" s="247"/>
      <c r="XCF411" s="247"/>
      <c r="XCG411" s="247"/>
      <c r="XCH411" s="247"/>
      <c r="XCI411" s="247"/>
      <c r="XCJ411" s="247"/>
      <c r="XCK411" s="247"/>
      <c r="XCL411" s="247"/>
      <c r="XCM411" s="247"/>
      <c r="XCN411" s="247"/>
      <c r="XCO411" s="247"/>
      <c r="XCP411" s="247"/>
      <c r="XCQ411" s="247"/>
      <c r="XCR411" s="247"/>
      <c r="XCS411" s="247"/>
      <c r="XCT411" s="247"/>
      <c r="XCU411" s="247"/>
      <c r="XCV411" s="247"/>
      <c r="XCW411" s="247"/>
      <c r="XCX411" s="247"/>
      <c r="XCY411" s="247"/>
      <c r="XCZ411" s="247"/>
      <c r="XDA411" s="247"/>
      <c r="XDB411" s="247"/>
      <c r="XDC411" s="247"/>
      <c r="XDD411" s="247"/>
      <c r="XDE411" s="247"/>
      <c r="XDF411" s="247"/>
      <c r="XDG411" s="247"/>
      <c r="XDH411" s="247"/>
      <c r="XDI411" s="247"/>
      <c r="XDJ411" s="247"/>
      <c r="XDK411" s="247"/>
      <c r="XDL411" s="247"/>
      <c r="XDM411" s="247"/>
      <c r="XDN411" s="247"/>
      <c r="XDO411" s="247"/>
      <c r="XDP411" s="247"/>
      <c r="XDQ411" s="247"/>
      <c r="XDR411" s="247"/>
      <c r="XDS411" s="247"/>
      <c r="XDT411" s="247"/>
      <c r="XDU411" s="247"/>
      <c r="XDV411" s="247"/>
      <c r="XDW411" s="247"/>
      <c r="XDX411" s="247"/>
      <c r="XDY411" s="247"/>
      <c r="XDZ411" s="247"/>
      <c r="XEA411" s="247"/>
      <c r="XEB411" s="247"/>
      <c r="XEC411" s="247"/>
      <c r="XED411" s="247"/>
      <c r="XEE411" s="247"/>
      <c r="XEF411" s="247"/>
      <c r="XEG411" s="247"/>
      <c r="XEH411" s="247"/>
      <c r="XEI411" s="247"/>
      <c r="XEJ411" s="247"/>
      <c r="XEK411" s="247"/>
      <c r="XEL411" s="247"/>
      <c r="XEM411" s="247"/>
      <c r="XEN411" s="247"/>
      <c r="XEO411" s="247"/>
      <c r="XEP411" s="247"/>
      <c r="XEQ411" s="247"/>
      <c r="XER411" s="247"/>
      <c r="XES411" s="247"/>
      <c r="XET411" s="247"/>
      <c r="XEU411" s="247"/>
      <c r="XEV411" s="247"/>
      <c r="XEW411" s="247"/>
      <c r="XEX411" s="247"/>
      <c r="XEY411" s="247"/>
      <c r="XEZ411" s="247"/>
      <c r="XFA411" s="247"/>
      <c r="XFB411" s="247"/>
      <c r="XFC411" s="247"/>
      <c r="XFD411" s="247"/>
    </row>
    <row r="412" spans="1:16384" ht="18" customHeight="1" x14ac:dyDescent="0.25">
      <c r="A412" s="301" t="str">
        <f t="shared" si="52"/>
        <v>2018年1月</v>
      </c>
      <c r="B412" s="332">
        <v>43115</v>
      </c>
      <c r="C412" s="333" t="s">
        <v>1074</v>
      </c>
      <c r="D412" s="334" t="s">
        <v>617</v>
      </c>
      <c r="E412" s="305" t="str">
        <f t="shared" si="50"/>
        <v>A</v>
      </c>
      <c r="F412" s="305" t="str">
        <f t="shared" si="51"/>
        <v>B</v>
      </c>
      <c r="G412" s="347" t="s">
        <v>327</v>
      </c>
      <c r="H412" s="307" t="s">
        <v>328</v>
      </c>
      <c r="I412" s="307" t="s">
        <v>33</v>
      </c>
      <c r="J412" s="307"/>
      <c r="K412" s="308" t="s">
        <v>1128</v>
      </c>
      <c r="L412" s="336" t="s">
        <v>63</v>
      </c>
      <c r="M412" s="306" t="s">
        <v>64</v>
      </c>
      <c r="N412" s="306"/>
      <c r="O412" s="306" t="s">
        <v>37</v>
      </c>
      <c r="P412" s="308">
        <v>3</v>
      </c>
      <c r="Q412" s="309">
        <v>3</v>
      </c>
      <c r="R412" s="286">
        <v>12300</v>
      </c>
      <c r="S412" s="310">
        <f t="shared" si="48"/>
        <v>36900</v>
      </c>
      <c r="T412" s="311"/>
      <c r="U412" s="311">
        <f t="shared" si="54"/>
        <v>36900</v>
      </c>
      <c r="V412" s="451">
        <v>43123</v>
      </c>
      <c r="W412" s="452">
        <v>43124</v>
      </c>
      <c r="X412" s="308">
        <v>25</v>
      </c>
      <c r="Y412" s="313" t="s">
        <v>1129</v>
      </c>
      <c r="Z412" s="314">
        <v>480</v>
      </c>
      <c r="AA412" s="315" t="s">
        <v>1130</v>
      </c>
      <c r="AB412" s="316" t="s">
        <v>1077</v>
      </c>
      <c r="AC412" s="317">
        <v>43132</v>
      </c>
      <c r="AD412" s="318">
        <f t="shared" si="55"/>
        <v>43189</v>
      </c>
      <c r="AE412" s="319">
        <f>IF(OR(G412=账期!$A$18,G412=账期!$A$20,G412=账期!$A$22,G412=账期!$A$24,G412=账期!$A$25,G412=账期!$A$27,G412=账期!$A$26,G412=账期!$A$28,G412=账期!$A$30,G412=账期!$A$32,G412=账期!$A$34,G412=账期!$A$35,G412=账期!$A$37,G412=账期!$A$39,G412=账期!$A$40,G412=账期!$A$41,G412=账期!$A$42,G412=账期!$A$43,G412=账期!$A$44,G412=账期!$A$45,G412=账期!$A$46,G412=账期!$A$48,G412=账期!$A$50,G412=账期!$A$51,G412=账期!$A$52,G412=账期!$A$53,G412=账期!$A$54,G412=账期!$A$56,G412=账期!$A$57,G412=账期!$A$58,G412=账期!$A$59,G412=账期!$A$60,G412=账期!$A$61,G412=账期!$A$62,G412=账期!$A$63,G412=账期!$A$64,G412=账期!$A$66,G412=账期!$A$67,G412=账期!$A$68,G412=账期!$A$70,G412=账期!$A$71),30,IF(OR(G412=账期!$A$74,G412=账期!$A$77,G412=账期!$A$76,G412=账期!$A$79,G412=账期!$A$80,G412=账期!$A$81,G412=账期!$A$83,G412=账期!$A$85,G412=账期!$A$87,G412=账期!$A$89,G412=账期!$A$91),60,IF(OR(G412=账期!$A$93,G412=账期!$A$94,G412=账期!$A$95,G412=账期!$A$96,G412=账期!$A$98,G412=账期!$A$99,G412=账期!$A$101,G412=账期!$A$102),90,0)))</f>
        <v>30</v>
      </c>
      <c r="AF412" s="319"/>
      <c r="AG412" s="306" t="s">
        <v>50</v>
      </c>
      <c r="AH412" s="319" t="str">
        <f t="shared" si="53"/>
        <v>徐绪盛</v>
      </c>
      <c r="AI412" s="321"/>
    </row>
    <row r="413" spans="1:16384" ht="18" customHeight="1" x14ac:dyDescent="0.25">
      <c r="A413" s="301" t="str">
        <f t="shared" si="52"/>
        <v>2018年1月</v>
      </c>
      <c r="B413" s="332">
        <v>43115</v>
      </c>
      <c r="C413" s="333"/>
      <c r="D413" s="334" t="s">
        <v>617</v>
      </c>
      <c r="E413" s="305" t="str">
        <f t="shared" si="50"/>
        <v>A</v>
      </c>
      <c r="F413" s="305" t="str">
        <f t="shared" si="51"/>
        <v>B</v>
      </c>
      <c r="G413" s="347" t="s">
        <v>327</v>
      </c>
      <c r="H413" s="307" t="s">
        <v>328</v>
      </c>
      <c r="I413" s="307" t="s">
        <v>185</v>
      </c>
      <c r="J413" s="307"/>
      <c r="K413" s="308" t="s">
        <v>111</v>
      </c>
      <c r="L413" s="336" t="s">
        <v>63</v>
      </c>
      <c r="M413" s="306" t="s">
        <v>64</v>
      </c>
      <c r="N413" s="306" t="s">
        <v>111</v>
      </c>
      <c r="O413" s="306" t="s">
        <v>345</v>
      </c>
      <c r="P413" s="308">
        <v>2.5000000000000001E-2</v>
      </c>
      <c r="Q413" s="309">
        <v>2.5000000000000001E-2</v>
      </c>
      <c r="R413" s="286">
        <v>0</v>
      </c>
      <c r="S413" s="310">
        <f t="shared" si="48"/>
        <v>0</v>
      </c>
      <c r="T413" s="311"/>
      <c r="U413" s="311">
        <f t="shared" si="54"/>
        <v>0</v>
      </c>
      <c r="V413" s="451">
        <v>43115</v>
      </c>
      <c r="W413" s="452">
        <v>43115</v>
      </c>
      <c r="X413" s="308">
        <v>25</v>
      </c>
      <c r="Y413" s="313" t="s">
        <v>1131</v>
      </c>
      <c r="Z413" s="314">
        <v>0</v>
      </c>
      <c r="AA413" s="315"/>
      <c r="AB413" s="316"/>
      <c r="AC413" s="317"/>
      <c r="AD413" s="318">
        <f t="shared" si="55"/>
        <v>61</v>
      </c>
      <c r="AE413" s="319">
        <f>IF(OR(G413=账期!$A$18,G413=账期!$A$20,G413=账期!$A$22,G413=账期!$A$24,G413=账期!$A$25,G413=账期!$A$27,G413=账期!$A$26,G413=账期!$A$28,G413=账期!$A$30,G413=账期!$A$32,G413=账期!$A$34,G413=账期!$A$35,G413=账期!$A$37,G413=账期!$A$39,G413=账期!$A$40,G413=账期!$A$41,G413=账期!$A$42,G413=账期!$A$43,G413=账期!$A$44,G413=账期!$A$45,G413=账期!$A$46,G413=账期!$A$48,G413=账期!$A$50,G413=账期!$A$51,G413=账期!$A$52,G413=账期!$A$53,G413=账期!$A$54,G413=账期!$A$56,G413=账期!$A$57,G413=账期!$A$58,G413=账期!$A$59,G413=账期!$A$60,G413=账期!$A$61,G413=账期!$A$62,G413=账期!$A$63,G413=账期!$A$64,G413=账期!$A$66,G413=账期!$A$67,G413=账期!$A$68,G413=账期!$A$70,G413=账期!$A$71),30,IF(OR(G413=账期!$A$74,G413=账期!$A$77,G413=账期!$A$76,G413=账期!$A$79,G413=账期!$A$80,G413=账期!$A$81,G413=账期!$A$83,G413=账期!$A$85,G413=账期!$A$87,G413=账期!$A$89,G413=账期!$A$91),60,IF(OR(G413=账期!$A$93,G413=账期!$A$94,G413=账期!$A$95,G413=账期!$A$96,G413=账期!$A$98,G413=账期!$A$99,G413=账期!$A$101,G413=账期!$A$102),90,0)))</f>
        <v>30</v>
      </c>
      <c r="AF413" s="319"/>
      <c r="AG413" s="306" t="s">
        <v>50</v>
      </c>
      <c r="AH413" s="319" t="str">
        <f t="shared" si="53"/>
        <v>徐绪盛</v>
      </c>
      <c r="AI413" s="321"/>
    </row>
    <row r="414" spans="1:16384" ht="18" customHeight="1" x14ac:dyDescent="0.25">
      <c r="A414" s="301" t="str">
        <f t="shared" si="52"/>
        <v>2018年1月</v>
      </c>
      <c r="B414" s="332">
        <v>43115</v>
      </c>
      <c r="C414" s="348"/>
      <c r="D414" s="334" t="s">
        <v>617</v>
      </c>
      <c r="E414" s="305" t="s">
        <v>1078</v>
      </c>
      <c r="F414" s="305" t="s">
        <v>1079</v>
      </c>
      <c r="G414" s="347" t="s">
        <v>327</v>
      </c>
      <c r="H414" s="307" t="s">
        <v>328</v>
      </c>
      <c r="I414" s="307" t="s">
        <v>33</v>
      </c>
      <c r="J414" s="307"/>
      <c r="K414" s="308" t="s">
        <v>1128</v>
      </c>
      <c r="L414" s="336" t="s">
        <v>63</v>
      </c>
      <c r="M414" s="306" t="s">
        <v>64</v>
      </c>
      <c r="N414" s="306"/>
      <c r="O414" s="306" t="s">
        <v>37</v>
      </c>
      <c r="P414" s="308">
        <v>3</v>
      </c>
      <c r="Q414" s="309">
        <v>3</v>
      </c>
      <c r="R414" s="286">
        <v>12300</v>
      </c>
      <c r="S414" s="310">
        <f t="shared" si="48"/>
        <v>36900</v>
      </c>
      <c r="T414" s="311"/>
      <c r="U414" s="311">
        <v>0</v>
      </c>
      <c r="V414" s="451">
        <v>43125</v>
      </c>
      <c r="W414" s="452">
        <v>43126</v>
      </c>
      <c r="X414" s="308">
        <v>25</v>
      </c>
      <c r="Y414" s="313" t="s">
        <v>1132</v>
      </c>
      <c r="Z414" s="314">
        <v>480</v>
      </c>
      <c r="AA414" s="315">
        <v>180120</v>
      </c>
      <c r="AB414" s="316" t="s">
        <v>1077</v>
      </c>
      <c r="AC414" s="317">
        <v>43132</v>
      </c>
      <c r="AD414" s="318">
        <f t="shared" si="55"/>
        <v>43189</v>
      </c>
      <c r="AE414" s="319">
        <f>IF(OR(G414=账期!$A$18,G414=账期!$A$20,G414=账期!$A$22,G414=账期!$A$24,G414=账期!$A$25,G414=账期!$A$27,G414=账期!$A$26,G414=账期!$A$28,G414=账期!$A$30,G414=账期!$A$32,G414=账期!$A$34,G414=账期!$A$35,G414=账期!$A$37,G414=账期!$A$39,G414=账期!$A$40,G414=账期!$A$41,G414=账期!$A$42,G414=账期!$A$43,G414=账期!$A$44,G414=账期!$A$45,G414=账期!$A$46,G414=账期!$A$48,G414=账期!$A$50,G414=账期!$A$51,G414=账期!$A$52,G414=账期!$A$53,G414=账期!$A$54,G414=账期!$A$56,G414=账期!$A$57,G414=账期!$A$58,G414=账期!$A$59,G414=账期!$A$60,G414=账期!$A$61,G414=账期!$A$62,G414=账期!$A$63,G414=账期!$A$64,G414=账期!$A$66,G414=账期!$A$67,G414=账期!$A$68,G414=账期!$A$70,G414=账期!$A$71),30,IF(OR(G414=账期!$A$74,G414=账期!$A$77,G414=账期!$A$76,G414=账期!$A$79,G414=账期!$A$80,G414=账期!$A$81,G414=账期!$A$83,G414=账期!$A$85,G414=账期!$A$87,G414=账期!$A$89,G414=账期!$A$91),60,IF(OR(G414=账期!$A$93,G414=账期!$A$94,G414=账期!$A$95,G414=账期!$A$96,G414=账期!$A$98,G414=账期!$A$99,G414=账期!$A$101,G414=账期!$A$102),90,0)))</f>
        <v>30</v>
      </c>
      <c r="AF414" s="319"/>
      <c r="AG414" s="306" t="s">
        <v>50</v>
      </c>
      <c r="AH414" s="319" t="str">
        <f t="shared" si="53"/>
        <v>徐绪盛</v>
      </c>
      <c r="AI414" s="321"/>
    </row>
    <row r="415" spans="1:16384" ht="18" customHeight="1" x14ac:dyDescent="0.25">
      <c r="A415" s="301" t="str">
        <f t="shared" si="52"/>
        <v>2018年1月</v>
      </c>
      <c r="B415" s="332">
        <v>43123</v>
      </c>
      <c r="C415" s="333" t="s">
        <v>1133</v>
      </c>
      <c r="D415" s="334" t="s">
        <v>617</v>
      </c>
      <c r="E415" s="305" t="str">
        <f t="shared" ref="E415:E478" si="56">IF(OR(D415="长飞",D415="烽火",D415="特发",D415="富通",D415="亨通",G415="赣州金信诺",G415="江苏永鼎",G415="宏安集团"),"A",IF(OR(G415="广意通讯",G415="湖北楚天",G415="宁波格亿达",G415="通鼎互联",G415="黄石昌达",G415="江苏俊知",G415="珠海汉胜",G415="武汉电信"),"B","C"))</f>
        <v>A</v>
      </c>
      <c r="F415" s="305" t="str">
        <f t="shared" ref="F415:F478" si="57">IF(OR(G415="成都大唐",G415="广东亨通",G415="江苏亨通",G415="兰州长飞",G415="南京华信",G415="汕头奥星",G415="特发光网",G415="武汉长飞",G415="长春烽火",G415="广意通讯",G415="湖北楚天",G415="宁波格亿达",G415="通鼎互联",G415="安徽汉唐",G415="安徽宜德",G415="安徽盈通",G415="成都康宁",G415="成都中飞",G415="东莞光佳",G415="东莞鸿鑫",G415="烽火博鑫",G415="佛山星蓝",G415="广东金桥",G415="广州联兴",G415="贵州乾新",G415="航天电工",G415="合肥兴联",G415="湖北宇洪",G415="江苏奥通",G415="江苏中远",G415="宁波辰飞",G415="宁波汉生",G415="宁波宇欣",G415="山东太平洋",G415="山东特发",G415="山东永通",G415="上海朗闻",G415="上海翼波",G415="四川天邑",G415="四川旭泰",G415="武汉瑞联",G415="武汉同至",G415="西安西古",G415="西安鑫华通",G415="武汉驿路通",G415="长光通信",G415="中电八所",G415="中电光达",G415="中利集团",G415="重庆特发",G415="舟山安格",G415="珠海邗秦"),"A",IF(OR(G415="富通天津",G415="赣州金信诺",G415="江苏永鼎",G415="上海长飞",G415="特发股份",G415="武汉烽火",G415="西安烽火",G415="长飞中利",G415="江苏中天",G415="江西联创",G415="宁波盈谷",G415="黄石昌达",G415="四川长飞"),"B","C"))</f>
        <v>B</v>
      </c>
      <c r="G415" s="347" t="s">
        <v>327</v>
      </c>
      <c r="H415" s="307" t="str">
        <f>IF(G415="","",VLOOKUP(G415,下拉数据源!J:K,2,0))</f>
        <v>长飞光纤光缆（上海）有限公司</v>
      </c>
      <c r="I415" s="307" t="s">
        <v>33</v>
      </c>
      <c r="J415" s="307"/>
      <c r="K415" s="308" t="s">
        <v>2670</v>
      </c>
      <c r="L415" s="336" t="s">
        <v>63</v>
      </c>
      <c r="M415" s="306" t="s">
        <v>64</v>
      </c>
      <c r="N415" s="306"/>
      <c r="O415" s="306" t="s">
        <v>37</v>
      </c>
      <c r="P415" s="308">
        <v>5</v>
      </c>
      <c r="Q415" s="309">
        <v>5</v>
      </c>
      <c r="R415" s="286">
        <v>12300</v>
      </c>
      <c r="S415" s="310">
        <f t="shared" si="48"/>
        <v>61500</v>
      </c>
      <c r="T415" s="311"/>
      <c r="U415" s="311">
        <f t="shared" ref="U415:U446" si="58">S415-T415</f>
        <v>61500</v>
      </c>
      <c r="V415" s="451">
        <v>43131</v>
      </c>
      <c r="W415" s="452">
        <v>43132</v>
      </c>
      <c r="X415" s="308">
        <v>25</v>
      </c>
      <c r="Y415" s="313" t="s">
        <v>2875</v>
      </c>
      <c r="Z415" s="314">
        <v>800</v>
      </c>
      <c r="AA415" s="315" t="s">
        <v>2876</v>
      </c>
      <c r="AB415" s="316" t="s">
        <v>3342</v>
      </c>
      <c r="AC415" s="317">
        <v>43134</v>
      </c>
      <c r="AD415" s="318">
        <f t="shared" si="55"/>
        <v>43189</v>
      </c>
      <c r="AE415" s="319">
        <f>IF(OR(G415=账期!$A$18,G415=账期!$A$20,G415=账期!$A$22,G415=账期!$A$24,G415=账期!$A$25,G415=账期!$A$27,G415=账期!$A$26,G415=账期!$A$28,G415=账期!$A$30,G415=账期!$A$32,G415=账期!$A$34,G415=账期!$A$35,G415=账期!$A$37,G415=账期!$A$39,G415=账期!$A$40,G415=账期!$A$41,G415=账期!$A$42,G415=账期!$A$43,G415=账期!$A$44,G415=账期!$A$45,G415=账期!$A$46,G415=账期!$A$48,G415=账期!$A$50,G415=账期!$A$51,G415=账期!$A$52,G415=账期!$A$53,G415=账期!$A$54,G415=账期!$A$56,G415=账期!$A$57,G415=账期!$A$58,G415=账期!$A$59,G415=账期!$A$60,G415=账期!$A$61,G415=账期!$A$62,G415=账期!$A$63,G415=账期!$A$64,G415=账期!$A$66,G415=账期!$A$67,G415=账期!$A$68,G415=账期!$A$70,G415=账期!$A$71),30,IF(OR(G415=账期!$A$74,G415=账期!$A$77,G415=账期!$A$76,G415=账期!$A$79,G415=账期!$A$80,G415=账期!$A$81,G415=账期!$A$83,G415=账期!$A$85,G415=账期!$A$87,G415=账期!$A$89,G415=账期!$A$91),60,IF(OR(G415=账期!$A$93,G415=账期!$A$94,G415=账期!$A$95,G415=账期!$A$96,G415=账期!$A$98,G415=账期!$A$99,G415=账期!$A$101,G415=账期!$A$102),90,0)))</f>
        <v>30</v>
      </c>
      <c r="AF415" s="319"/>
      <c r="AG415" s="306" t="s">
        <v>50</v>
      </c>
      <c r="AH415" s="319" t="str">
        <f t="shared" si="53"/>
        <v>徐绪盛</v>
      </c>
      <c r="AI415" s="321"/>
    </row>
    <row r="416" spans="1:16384" ht="18" customHeight="1" x14ac:dyDescent="0.25">
      <c r="A416" s="301" t="str">
        <f t="shared" si="52"/>
        <v>2017年12月</v>
      </c>
      <c r="B416" s="332">
        <v>43070</v>
      </c>
      <c r="C416" s="333"/>
      <c r="D416" s="334" t="s">
        <v>617</v>
      </c>
      <c r="E416" s="305" t="str">
        <f t="shared" si="56"/>
        <v>A</v>
      </c>
      <c r="F416" s="305" t="str">
        <f t="shared" si="57"/>
        <v>B</v>
      </c>
      <c r="G416" s="347" t="s">
        <v>327</v>
      </c>
      <c r="H416" s="307" t="s">
        <v>328</v>
      </c>
      <c r="I416" s="307" t="s">
        <v>33</v>
      </c>
      <c r="J416" s="307" t="s">
        <v>342</v>
      </c>
      <c r="K416" s="308">
        <v>20171222004</v>
      </c>
      <c r="L416" s="336" t="s">
        <v>63</v>
      </c>
      <c r="M416" s="306" t="s">
        <v>339</v>
      </c>
      <c r="N416" s="306"/>
      <c r="O416" s="306" t="s">
        <v>142</v>
      </c>
      <c r="P416" s="308">
        <v>23</v>
      </c>
      <c r="Q416" s="309">
        <v>23</v>
      </c>
      <c r="R416" s="286">
        <v>12600</v>
      </c>
      <c r="S416" s="310">
        <f t="shared" si="48"/>
        <v>289800</v>
      </c>
      <c r="T416" s="311"/>
      <c r="U416" s="311">
        <f t="shared" si="58"/>
        <v>289800</v>
      </c>
      <c r="V416" s="451">
        <v>43097</v>
      </c>
      <c r="W416" s="452">
        <v>43098</v>
      </c>
      <c r="X416" s="308">
        <v>1000</v>
      </c>
      <c r="Y416" s="313" t="s">
        <v>1134</v>
      </c>
      <c r="Z416" s="314">
        <v>6440</v>
      </c>
      <c r="AA416" s="315">
        <v>171222</v>
      </c>
      <c r="AB416" s="316" t="s">
        <v>1135</v>
      </c>
      <c r="AC416" s="320">
        <v>43106</v>
      </c>
      <c r="AD416" s="318">
        <f t="shared" si="55"/>
        <v>43161</v>
      </c>
      <c r="AE416" s="319">
        <v>30</v>
      </c>
      <c r="AF416" s="319"/>
      <c r="AG416" s="306" t="s">
        <v>50</v>
      </c>
      <c r="AH416" s="319" t="str">
        <f t="shared" si="53"/>
        <v>徐绪盛</v>
      </c>
      <c r="AI416" s="321"/>
    </row>
    <row r="417" spans="1:35" ht="18" customHeight="1" x14ac:dyDescent="0.25">
      <c r="A417" s="301" t="str">
        <f t="shared" si="52"/>
        <v>2018年1月</v>
      </c>
      <c r="B417" s="332">
        <v>43117</v>
      </c>
      <c r="C417" s="333" t="s">
        <v>1136</v>
      </c>
      <c r="D417" s="334" t="s">
        <v>617</v>
      </c>
      <c r="E417" s="305" t="str">
        <f t="shared" si="56"/>
        <v>A</v>
      </c>
      <c r="F417" s="305" t="str">
        <f t="shared" si="57"/>
        <v>B</v>
      </c>
      <c r="G417" s="347" t="s">
        <v>327</v>
      </c>
      <c r="H417" s="307" t="s">
        <v>328</v>
      </c>
      <c r="I417" s="307" t="s">
        <v>33</v>
      </c>
      <c r="J417" s="307"/>
      <c r="K417" s="306">
        <v>20180117006</v>
      </c>
      <c r="L417" s="336" t="s">
        <v>63</v>
      </c>
      <c r="M417" s="306" t="s">
        <v>339</v>
      </c>
      <c r="N417" s="306" t="s">
        <v>338</v>
      </c>
      <c r="O417" s="306" t="s">
        <v>142</v>
      </c>
      <c r="P417" s="308">
        <v>0.1</v>
      </c>
      <c r="Q417" s="309">
        <v>0.1</v>
      </c>
      <c r="R417" s="286">
        <v>12600</v>
      </c>
      <c r="S417" s="310">
        <f t="shared" si="48"/>
        <v>1260</v>
      </c>
      <c r="T417" s="311"/>
      <c r="U417" s="311">
        <f t="shared" si="58"/>
        <v>1260</v>
      </c>
      <c r="V417" s="451">
        <v>43118</v>
      </c>
      <c r="W417" s="452">
        <v>43119</v>
      </c>
      <c r="X417" s="308">
        <v>25</v>
      </c>
      <c r="Y417" s="313" t="s">
        <v>1137</v>
      </c>
      <c r="Z417" s="314">
        <v>16</v>
      </c>
      <c r="AA417" s="315">
        <v>180116</v>
      </c>
      <c r="AB417" s="316" t="s">
        <v>1138</v>
      </c>
      <c r="AC417" s="317">
        <v>43119</v>
      </c>
      <c r="AD417" s="318">
        <f t="shared" si="55"/>
        <v>43161</v>
      </c>
      <c r="AE417" s="319">
        <f>IF(OR(G417=账期!$A$18,G417=账期!$A$20,G417=账期!$A$22,G417=账期!$A$24,G417=账期!$A$25,G417=账期!$A$27,G417=账期!$A$26,G417=账期!$A$28,G417=账期!$A$30,G417=账期!$A$32,G417=账期!$A$34,G417=账期!$A$35,G417=账期!$A$37,G417=账期!$A$39,G417=账期!$A$40,G417=账期!$A$41,G417=账期!$A$42,G417=账期!$A$43,G417=账期!$A$44,G417=账期!$A$45,G417=账期!$A$46,G417=账期!$A$48,G417=账期!$A$50,G417=账期!$A$51,G417=账期!$A$52,G417=账期!$A$53,G417=账期!$A$54,G417=账期!$A$56,G417=账期!$A$57,G417=账期!$A$58,G417=账期!$A$59,G417=账期!$A$60,G417=账期!$A$61,G417=账期!$A$62,G417=账期!$A$63,G417=账期!$A$64,G417=账期!$A$66,G417=账期!$A$67,G417=账期!$A$68,G417=账期!$A$70,G417=账期!$A$71),30,IF(OR(G417=账期!$A$74,G417=账期!$A$77,G417=账期!$A$76,G417=账期!$A$79,G417=账期!$A$80,G417=账期!$A$81,G417=账期!$A$83,G417=账期!$A$85,G417=账期!$A$87,G417=账期!$A$89,G417=账期!$A$91),60,IF(OR(G417=账期!$A$93,G417=账期!$A$94,G417=账期!$A$95,G417=账期!$A$96,G417=账期!$A$98,G417=账期!$A$99,G417=账期!$A$101,G417=账期!$A$102),90,0)))</f>
        <v>30</v>
      </c>
      <c r="AF417" s="319"/>
      <c r="AG417" s="306" t="s">
        <v>50</v>
      </c>
      <c r="AH417" s="319" t="str">
        <f t="shared" si="53"/>
        <v>徐绪盛</v>
      </c>
      <c r="AI417" s="321"/>
    </row>
    <row r="418" spans="1:35" ht="18" customHeight="1" x14ac:dyDescent="0.25">
      <c r="A418" s="301" t="str">
        <f t="shared" si="52"/>
        <v>2018年1月</v>
      </c>
      <c r="B418" s="332">
        <v>43123</v>
      </c>
      <c r="C418" s="333"/>
      <c r="D418" s="334" t="s">
        <v>617</v>
      </c>
      <c r="E418" s="305" t="str">
        <f t="shared" si="56"/>
        <v>A</v>
      </c>
      <c r="F418" s="305" t="str">
        <f t="shared" si="57"/>
        <v>B</v>
      </c>
      <c r="G418" s="347" t="s">
        <v>327</v>
      </c>
      <c r="H418" s="307" t="str">
        <f>IF(G418="","",VLOOKUP(G418,下拉数据源!J:K,2,0))</f>
        <v>长飞光纤光缆（上海）有限公司</v>
      </c>
      <c r="I418" s="307" t="s">
        <v>185</v>
      </c>
      <c r="J418" s="307"/>
      <c r="K418" s="308" t="s">
        <v>111</v>
      </c>
      <c r="L418" s="336" t="s">
        <v>63</v>
      </c>
      <c r="M418" s="306" t="s">
        <v>357</v>
      </c>
      <c r="N418" s="306"/>
      <c r="O418" s="306" t="s">
        <v>358</v>
      </c>
      <c r="P418" s="308">
        <v>0.05</v>
      </c>
      <c r="Q418" s="309">
        <v>0.05</v>
      </c>
      <c r="R418" s="286">
        <v>0</v>
      </c>
      <c r="S418" s="310">
        <f t="shared" ref="S418:S481" si="59">Q418*R418</f>
        <v>0</v>
      </c>
      <c r="T418" s="311"/>
      <c r="U418" s="311">
        <f t="shared" si="58"/>
        <v>0</v>
      </c>
      <c r="V418" s="451">
        <v>43123</v>
      </c>
      <c r="W418" s="452">
        <v>43123</v>
      </c>
      <c r="X418" s="308">
        <v>25</v>
      </c>
      <c r="Y418" s="313" t="s">
        <v>1139</v>
      </c>
      <c r="Z418" s="314">
        <v>0</v>
      </c>
      <c r="AA418" s="315"/>
      <c r="AB418" s="316"/>
      <c r="AC418" s="317"/>
      <c r="AD418" s="318">
        <f t="shared" si="55"/>
        <v>61</v>
      </c>
      <c r="AE418" s="319">
        <f>IF(OR(G418=账期!$A$18,G418=账期!$A$20,G418=账期!$A$22,G418=账期!$A$24,G418=账期!$A$25,G418=账期!$A$27,G418=账期!$A$26,G418=账期!$A$28,G418=账期!$A$30,G418=账期!$A$32,G418=账期!$A$34,G418=账期!$A$35,G418=账期!$A$37,G418=账期!$A$39,G418=账期!$A$40,G418=账期!$A$41,G418=账期!$A$42,G418=账期!$A$43,G418=账期!$A$44,G418=账期!$A$45,G418=账期!$A$46,G418=账期!$A$48,G418=账期!$A$50,G418=账期!$A$51,G418=账期!$A$52,G418=账期!$A$53,G418=账期!$A$54,G418=账期!$A$56,G418=账期!$A$57,G418=账期!$A$58,G418=账期!$A$59,G418=账期!$A$60,G418=账期!$A$61,G418=账期!$A$62,G418=账期!$A$63,G418=账期!$A$64,G418=账期!$A$66,G418=账期!$A$67,G418=账期!$A$68,G418=账期!$A$70,G418=账期!$A$71),30,IF(OR(G418=账期!$A$74,G418=账期!$A$77,G418=账期!$A$76,G418=账期!$A$79,G418=账期!$A$80,G418=账期!$A$81,G418=账期!$A$83,G418=账期!$A$85,G418=账期!$A$87,G418=账期!$A$89,G418=账期!$A$91),60,IF(OR(G418=账期!$A$93,G418=账期!$A$94,G418=账期!$A$95,G418=账期!$A$96,G418=账期!$A$98,G418=账期!$A$99,G418=账期!$A$101,G418=账期!$A$102),90,0)))</f>
        <v>30</v>
      </c>
      <c r="AF418" s="319"/>
      <c r="AG418" s="306" t="s">
        <v>50</v>
      </c>
      <c r="AH418" s="319" t="str">
        <f t="shared" si="53"/>
        <v>徐绪盛</v>
      </c>
      <c r="AI418" s="321"/>
    </row>
    <row r="419" spans="1:35" ht="18" customHeight="1" x14ac:dyDescent="0.25">
      <c r="A419" s="301" t="str">
        <f t="shared" si="52"/>
        <v>2018年1月</v>
      </c>
      <c r="B419" s="332">
        <v>43104</v>
      </c>
      <c r="C419" s="333"/>
      <c r="D419" s="334" t="s">
        <v>617</v>
      </c>
      <c r="E419" s="305" t="str">
        <f t="shared" si="56"/>
        <v>A</v>
      </c>
      <c r="F419" s="305" t="str">
        <f t="shared" si="57"/>
        <v>B</v>
      </c>
      <c r="G419" s="347" t="s">
        <v>327</v>
      </c>
      <c r="H419" s="307" t="s">
        <v>328</v>
      </c>
      <c r="I419" s="307" t="s">
        <v>33</v>
      </c>
      <c r="J419" s="307"/>
      <c r="K419" s="308">
        <v>20180104003</v>
      </c>
      <c r="L419" s="336" t="s">
        <v>63</v>
      </c>
      <c r="M419" s="306" t="s">
        <v>286</v>
      </c>
      <c r="N419" s="308"/>
      <c r="O419" s="306" t="s">
        <v>191</v>
      </c>
      <c r="P419" s="308">
        <v>1</v>
      </c>
      <c r="Q419" s="309">
        <v>1</v>
      </c>
      <c r="R419" s="286">
        <v>7500</v>
      </c>
      <c r="S419" s="310">
        <f t="shared" si="59"/>
        <v>7500</v>
      </c>
      <c r="T419" s="311"/>
      <c r="U419" s="311">
        <f t="shared" si="58"/>
        <v>7500</v>
      </c>
      <c r="V419" s="451">
        <v>43111</v>
      </c>
      <c r="W419" s="452">
        <v>43112</v>
      </c>
      <c r="X419" s="308">
        <v>25</v>
      </c>
      <c r="Y419" s="313" t="s">
        <v>1140</v>
      </c>
      <c r="Z419" s="314">
        <v>160</v>
      </c>
      <c r="AA419" s="315">
        <v>180110</v>
      </c>
      <c r="AB419" s="316" t="s">
        <v>1141</v>
      </c>
      <c r="AC419" s="317">
        <v>43119</v>
      </c>
      <c r="AD419" s="318">
        <f t="shared" si="55"/>
        <v>43161</v>
      </c>
      <c r="AE419" s="319">
        <f>IF(OR(G419=账期!$A$18,G419=账期!$A$20,G419=账期!$A$22,G419=账期!$A$24,G419=账期!$A$25,G419=账期!$A$27,G419=账期!$A$26,G419=账期!$A$28,G419=账期!$A$30,G419=账期!$A$32,G419=账期!$A$34,G419=账期!$A$35,G419=账期!$A$37,G419=账期!$A$39,G419=账期!$A$40,G419=账期!$A$41,G419=账期!$A$42,G419=账期!$A$43,G419=账期!$A$44,G419=账期!$A$45,G419=账期!$A$46,G419=账期!$A$48,G419=账期!$A$50,G419=账期!$A$51,G419=账期!$A$52,G419=账期!$A$53,G419=账期!$A$54,G419=账期!$A$56,G419=账期!$A$57,G419=账期!$A$58,G419=账期!$A$59,G419=账期!$A$60,G419=账期!$A$61,G419=账期!$A$62,G419=账期!$A$63,G419=账期!$A$64,G419=账期!$A$66,G419=账期!$A$67,G419=账期!$A$68,G419=账期!$A$70,G419=账期!$A$71),30,IF(OR(G419=账期!$A$74,G419=账期!$A$77,G419=账期!$A$76,G419=账期!$A$79,G419=账期!$A$80,G419=账期!$A$81,G419=账期!$A$83,G419=账期!$A$85,G419=账期!$A$87,G419=账期!$A$89,G419=账期!$A$91),60,IF(OR(G419=账期!$A$93,G419=账期!$A$94,G419=账期!$A$95,G419=账期!$A$96,G419=账期!$A$98,G419=账期!$A$99,G419=账期!$A$101,G419=账期!$A$102),90,0)))</f>
        <v>30</v>
      </c>
      <c r="AF419" s="319"/>
      <c r="AG419" s="306" t="s">
        <v>50</v>
      </c>
      <c r="AH419" s="319" t="str">
        <f t="shared" si="53"/>
        <v>徐绪盛</v>
      </c>
      <c r="AI419" s="321"/>
    </row>
    <row r="420" spans="1:35" ht="18" customHeight="1" x14ac:dyDescent="0.25">
      <c r="A420" s="301" t="str">
        <f t="shared" si="52"/>
        <v>2018年1月</v>
      </c>
      <c r="B420" s="332">
        <v>43104</v>
      </c>
      <c r="C420" s="333"/>
      <c r="D420" s="334" t="s">
        <v>617</v>
      </c>
      <c r="E420" s="305" t="str">
        <f t="shared" si="56"/>
        <v>A</v>
      </c>
      <c r="F420" s="305" t="str">
        <f t="shared" si="57"/>
        <v>B</v>
      </c>
      <c r="G420" s="347" t="s">
        <v>327</v>
      </c>
      <c r="H420" s="307" t="s">
        <v>328</v>
      </c>
      <c r="I420" s="307" t="s">
        <v>33</v>
      </c>
      <c r="J420" s="307"/>
      <c r="K420" s="308" t="s">
        <v>356</v>
      </c>
      <c r="L420" s="336" t="s">
        <v>63</v>
      </c>
      <c r="M420" s="306" t="s">
        <v>96</v>
      </c>
      <c r="N420" s="308"/>
      <c r="O420" s="306" t="s">
        <v>37</v>
      </c>
      <c r="P420" s="308">
        <v>2.0499999999999998</v>
      </c>
      <c r="Q420" s="309">
        <v>2.0499999999999998</v>
      </c>
      <c r="R420" s="286">
        <v>0</v>
      </c>
      <c r="S420" s="310">
        <f t="shared" si="59"/>
        <v>0</v>
      </c>
      <c r="T420" s="311"/>
      <c r="U420" s="311">
        <f t="shared" si="58"/>
        <v>0</v>
      </c>
      <c r="V420" s="451">
        <v>43106</v>
      </c>
      <c r="W420" s="452">
        <v>43107</v>
      </c>
      <c r="X420" s="308">
        <v>750</v>
      </c>
      <c r="Y420" s="313" t="s">
        <v>1142</v>
      </c>
      <c r="Z420" s="314">
        <v>328</v>
      </c>
      <c r="AA420" s="315">
        <v>171216</v>
      </c>
      <c r="AB420" s="316"/>
      <c r="AC420" s="317"/>
      <c r="AD420" s="318">
        <f t="shared" si="55"/>
        <v>61</v>
      </c>
      <c r="AE420" s="319">
        <f>IF(OR(G420=账期!$A$18,G420=账期!$A$20,G420=账期!$A$22,G420=账期!$A$24,G420=账期!$A$25,G420=账期!$A$27,G420=账期!$A$26,G420=账期!$A$28,G420=账期!$A$30,G420=账期!$A$32,G420=账期!$A$34,G420=账期!$A$35,G420=账期!$A$37,G420=账期!$A$39,G420=账期!$A$40,G420=账期!$A$41,G420=账期!$A$42,G420=账期!$A$43,G420=账期!$A$44,G420=账期!$A$45,G420=账期!$A$46,G420=账期!$A$48,G420=账期!$A$50,G420=账期!$A$51,G420=账期!$A$52,G420=账期!$A$53,G420=账期!$A$54,G420=账期!$A$56,G420=账期!$A$57,G420=账期!$A$58,G420=账期!$A$59,G420=账期!$A$60,G420=账期!$A$61,G420=账期!$A$62,G420=账期!$A$63,G420=账期!$A$64,G420=账期!$A$66,G420=账期!$A$67,G420=账期!$A$68,G420=账期!$A$70,G420=账期!$A$71),30,IF(OR(G420=账期!$A$74,G420=账期!$A$77,G420=账期!$A$76,G420=账期!$A$79,G420=账期!$A$80,G420=账期!$A$81,G420=账期!$A$83,G420=账期!$A$85,G420=账期!$A$87,G420=账期!$A$89,G420=账期!$A$91),60,IF(OR(G420=账期!$A$93,G420=账期!$A$94,G420=账期!$A$95,G420=账期!$A$96,G420=账期!$A$98,G420=账期!$A$99,G420=账期!$A$101,G420=账期!$A$102),90,0)))</f>
        <v>30</v>
      </c>
      <c r="AF420" s="319"/>
      <c r="AG420" s="306" t="s">
        <v>50</v>
      </c>
      <c r="AH420" s="319" t="str">
        <f t="shared" si="53"/>
        <v>徐绪盛</v>
      </c>
      <c r="AI420" s="321" t="s">
        <v>1143</v>
      </c>
    </row>
    <row r="421" spans="1:35" ht="18" customHeight="1" x14ac:dyDescent="0.25">
      <c r="A421" s="301" t="str">
        <f t="shared" si="52"/>
        <v>2018年1月</v>
      </c>
      <c r="B421" s="332">
        <v>43104</v>
      </c>
      <c r="C421" s="333"/>
      <c r="D421" s="334" t="s">
        <v>617</v>
      </c>
      <c r="E421" s="305" t="str">
        <f t="shared" si="56"/>
        <v>A</v>
      </c>
      <c r="F421" s="305" t="str">
        <f t="shared" si="57"/>
        <v>B</v>
      </c>
      <c r="G421" s="347" t="s">
        <v>327</v>
      </c>
      <c r="H421" s="307" t="s">
        <v>328</v>
      </c>
      <c r="I421" s="307" t="s">
        <v>33</v>
      </c>
      <c r="J421" s="307"/>
      <c r="K421" s="308">
        <v>20180105002</v>
      </c>
      <c r="L421" s="336" t="s">
        <v>63</v>
      </c>
      <c r="M421" s="306" t="s">
        <v>96</v>
      </c>
      <c r="N421" s="308"/>
      <c r="O421" s="306" t="s">
        <v>37</v>
      </c>
      <c r="P421" s="308">
        <v>2.4500000000000002</v>
      </c>
      <c r="Q421" s="309">
        <v>2.4500000000000002</v>
      </c>
      <c r="R421" s="286">
        <v>9900</v>
      </c>
      <c r="S421" s="310">
        <f t="shared" si="59"/>
        <v>24255</v>
      </c>
      <c r="T421" s="311"/>
      <c r="U421" s="311">
        <f t="shared" si="58"/>
        <v>24255</v>
      </c>
      <c r="V421" s="451">
        <v>43106</v>
      </c>
      <c r="W421" s="452">
        <v>43107</v>
      </c>
      <c r="X421" s="308">
        <v>750</v>
      </c>
      <c r="Y421" s="313" t="s">
        <v>1144</v>
      </c>
      <c r="Z421" s="314">
        <v>392</v>
      </c>
      <c r="AA421" s="315">
        <v>171216</v>
      </c>
      <c r="AB421" s="316" t="s">
        <v>1145</v>
      </c>
      <c r="AC421" s="317">
        <v>43113</v>
      </c>
      <c r="AD421" s="318">
        <f t="shared" si="55"/>
        <v>43161</v>
      </c>
      <c r="AE421" s="319">
        <f>IF(OR(G421=账期!$A$18,G421=账期!$A$20,G421=账期!$A$22,G421=账期!$A$24,G421=账期!$A$25,G421=账期!$A$27,G421=账期!$A$26,G421=账期!$A$28,G421=账期!$A$30,G421=账期!$A$32,G421=账期!$A$34,G421=账期!$A$35,G421=账期!$A$37,G421=账期!$A$39,G421=账期!$A$40,G421=账期!$A$41,G421=账期!$A$42,G421=账期!$A$43,G421=账期!$A$44,G421=账期!$A$45,G421=账期!$A$46,G421=账期!$A$48,G421=账期!$A$50,G421=账期!$A$51,G421=账期!$A$52,G421=账期!$A$53,G421=账期!$A$54,G421=账期!$A$56,G421=账期!$A$57,G421=账期!$A$58,G421=账期!$A$59,G421=账期!$A$60,G421=账期!$A$61,G421=账期!$A$62,G421=账期!$A$63,G421=账期!$A$64,G421=账期!$A$66,G421=账期!$A$67,G421=账期!$A$68,G421=账期!$A$70,G421=账期!$A$71),30,IF(OR(G421=账期!$A$74,G421=账期!$A$77,G421=账期!$A$76,G421=账期!$A$79,G421=账期!$A$80,G421=账期!$A$81,G421=账期!$A$83,G421=账期!$A$85,G421=账期!$A$87,G421=账期!$A$89,G421=账期!$A$91),60,IF(OR(G421=账期!$A$93,G421=账期!$A$94,G421=账期!$A$95,G421=账期!$A$96,G421=账期!$A$98,G421=账期!$A$99,G421=账期!$A$101,G421=账期!$A$102),90,0)))</f>
        <v>30</v>
      </c>
      <c r="AF421" s="319"/>
      <c r="AG421" s="306" t="s">
        <v>50</v>
      </c>
      <c r="AH421" s="319" t="str">
        <f t="shared" si="53"/>
        <v>徐绪盛</v>
      </c>
      <c r="AI421" s="321"/>
    </row>
    <row r="422" spans="1:35" ht="18" customHeight="1" x14ac:dyDescent="0.25">
      <c r="A422" s="301" t="str">
        <f t="shared" si="52"/>
        <v>2017年12月</v>
      </c>
      <c r="B422" s="332">
        <v>43070</v>
      </c>
      <c r="C422" s="333"/>
      <c r="D422" s="334" t="s">
        <v>617</v>
      </c>
      <c r="E422" s="305" t="str">
        <f t="shared" si="56"/>
        <v>A</v>
      </c>
      <c r="F422" s="305" t="str">
        <f t="shared" si="57"/>
        <v>B</v>
      </c>
      <c r="G422" s="347" t="s">
        <v>327</v>
      </c>
      <c r="H422" s="307" t="s">
        <v>328</v>
      </c>
      <c r="I422" s="307" t="s">
        <v>33</v>
      </c>
      <c r="J422" s="307"/>
      <c r="K422" s="308" t="s">
        <v>356</v>
      </c>
      <c r="L422" s="336" t="s">
        <v>63</v>
      </c>
      <c r="M422" s="306" t="s">
        <v>96</v>
      </c>
      <c r="N422" s="306"/>
      <c r="O422" s="306" t="s">
        <v>37</v>
      </c>
      <c r="P422" s="308">
        <v>0.2</v>
      </c>
      <c r="Q422" s="309">
        <v>0.2</v>
      </c>
      <c r="R422" s="286">
        <v>0</v>
      </c>
      <c r="S422" s="310">
        <f t="shared" si="59"/>
        <v>0</v>
      </c>
      <c r="T422" s="311"/>
      <c r="U422" s="311">
        <f t="shared" si="58"/>
        <v>0</v>
      </c>
      <c r="V422" s="451">
        <v>43092</v>
      </c>
      <c r="W422" s="452">
        <v>43093</v>
      </c>
      <c r="X422" s="308">
        <v>25</v>
      </c>
      <c r="Y422" s="313" t="s">
        <v>1118</v>
      </c>
      <c r="Z422" s="314">
        <v>32</v>
      </c>
      <c r="AA422" s="315">
        <v>171216</v>
      </c>
      <c r="AB422" s="316"/>
      <c r="AC422" s="320"/>
      <c r="AD422" s="318">
        <f t="shared" si="55"/>
        <v>61</v>
      </c>
      <c r="AE422" s="319">
        <v>30</v>
      </c>
      <c r="AF422" s="319"/>
      <c r="AG422" s="306" t="s">
        <v>50</v>
      </c>
      <c r="AH422" s="319" t="str">
        <f t="shared" si="53"/>
        <v>徐绪盛</v>
      </c>
      <c r="AI422" s="321" t="s">
        <v>1146</v>
      </c>
    </row>
    <row r="423" spans="1:35" ht="18" customHeight="1" x14ac:dyDescent="0.25">
      <c r="A423" s="301" t="str">
        <f t="shared" si="52"/>
        <v>2017年12月</v>
      </c>
      <c r="B423" s="332">
        <v>43070</v>
      </c>
      <c r="C423" s="333"/>
      <c r="D423" s="334" t="s">
        <v>617</v>
      </c>
      <c r="E423" s="305" t="str">
        <f t="shared" si="56"/>
        <v>A</v>
      </c>
      <c r="F423" s="305" t="str">
        <f t="shared" si="57"/>
        <v>B</v>
      </c>
      <c r="G423" s="347" t="s">
        <v>327</v>
      </c>
      <c r="H423" s="307" t="s">
        <v>328</v>
      </c>
      <c r="I423" s="307" t="s">
        <v>33</v>
      </c>
      <c r="J423" s="307"/>
      <c r="K423" s="308" t="s">
        <v>356</v>
      </c>
      <c r="L423" s="336" t="s">
        <v>63</v>
      </c>
      <c r="M423" s="306" t="s">
        <v>96</v>
      </c>
      <c r="N423" s="306"/>
      <c r="O423" s="306" t="s">
        <v>37</v>
      </c>
      <c r="P423" s="308">
        <v>3.75</v>
      </c>
      <c r="Q423" s="309">
        <v>3.75</v>
      </c>
      <c r="R423" s="286">
        <v>0</v>
      </c>
      <c r="S423" s="310">
        <f t="shared" si="59"/>
        <v>0</v>
      </c>
      <c r="T423" s="311"/>
      <c r="U423" s="311">
        <f t="shared" si="58"/>
        <v>0</v>
      </c>
      <c r="V423" s="451">
        <v>43097</v>
      </c>
      <c r="W423" s="452">
        <v>43098</v>
      </c>
      <c r="X423" s="308">
        <v>750</v>
      </c>
      <c r="Y423" s="313" t="s">
        <v>1147</v>
      </c>
      <c r="Z423" s="314">
        <v>600</v>
      </c>
      <c r="AA423" s="315"/>
      <c r="AB423" s="316"/>
      <c r="AC423" s="320"/>
      <c r="AD423" s="318">
        <f t="shared" si="55"/>
        <v>61</v>
      </c>
      <c r="AE423" s="319">
        <v>30</v>
      </c>
      <c r="AF423" s="319"/>
      <c r="AG423" s="306" t="s">
        <v>50</v>
      </c>
      <c r="AH423" s="319" t="str">
        <f t="shared" si="53"/>
        <v>徐绪盛</v>
      </c>
      <c r="AI423" s="321" t="s">
        <v>1146</v>
      </c>
    </row>
    <row r="424" spans="1:35" ht="18" customHeight="1" x14ac:dyDescent="0.25">
      <c r="A424" s="301" t="str">
        <f t="shared" si="52"/>
        <v>2018年1月</v>
      </c>
      <c r="B424" s="302">
        <v>43101</v>
      </c>
      <c r="C424" s="333"/>
      <c r="D424" s="334" t="s">
        <v>617</v>
      </c>
      <c r="E424" s="305" t="str">
        <f t="shared" si="56"/>
        <v>A</v>
      </c>
      <c r="F424" s="305" t="str">
        <f t="shared" si="57"/>
        <v>B</v>
      </c>
      <c r="G424" s="347" t="s">
        <v>327</v>
      </c>
      <c r="H424" s="307" t="s">
        <v>328</v>
      </c>
      <c r="I424" s="307" t="s">
        <v>185</v>
      </c>
      <c r="J424" s="307"/>
      <c r="K424" s="308" t="s">
        <v>111</v>
      </c>
      <c r="L424" s="336" t="s">
        <v>63</v>
      </c>
      <c r="M424" s="306" t="s">
        <v>1148</v>
      </c>
      <c r="N424" s="306" t="s">
        <v>111</v>
      </c>
      <c r="O424" s="306" t="s">
        <v>142</v>
      </c>
      <c r="P424" s="308">
        <v>2.5000000000000001E-2</v>
      </c>
      <c r="Q424" s="309">
        <v>2.5000000000000001E-2</v>
      </c>
      <c r="R424" s="286">
        <v>0</v>
      </c>
      <c r="S424" s="310">
        <f t="shared" si="59"/>
        <v>0</v>
      </c>
      <c r="T424" s="311"/>
      <c r="U424" s="311">
        <f t="shared" si="58"/>
        <v>0</v>
      </c>
      <c r="V424" s="451">
        <v>43116</v>
      </c>
      <c r="W424" s="452">
        <v>43116</v>
      </c>
      <c r="X424" s="308">
        <v>25</v>
      </c>
      <c r="Y424" s="313" t="s">
        <v>1149</v>
      </c>
      <c r="Z424" s="314">
        <v>0</v>
      </c>
      <c r="AA424" s="315"/>
      <c r="AB424" s="316"/>
      <c r="AC424" s="317"/>
      <c r="AD424" s="318">
        <f t="shared" si="55"/>
        <v>61</v>
      </c>
      <c r="AE424" s="319">
        <f>IF(OR(G424=账期!$A$18,G424=账期!$A$20,G424=账期!$A$22,G424=账期!$A$24,G424=账期!$A$25,G424=账期!$A$27,G424=账期!$A$26,G424=账期!$A$28,G424=账期!$A$30,G424=账期!$A$32,G424=账期!$A$34,G424=账期!$A$35,G424=账期!$A$37,G424=账期!$A$39,G424=账期!$A$40,G424=账期!$A$41,G424=账期!$A$42,G424=账期!$A$43,G424=账期!$A$44,G424=账期!$A$45,G424=账期!$A$46,G424=账期!$A$48,G424=账期!$A$50,G424=账期!$A$51,G424=账期!$A$52,G424=账期!$A$53,G424=账期!$A$54,G424=账期!$A$56,G424=账期!$A$57,G424=账期!$A$58,G424=账期!$A$59,G424=账期!$A$60,G424=账期!$A$61,G424=账期!$A$62,G424=账期!$A$63,G424=账期!$A$64,G424=账期!$A$66,G424=账期!$A$67,G424=账期!$A$68,G424=账期!$A$70,G424=账期!$A$71),30,IF(OR(G424=账期!$A$74,G424=账期!$A$77,G424=账期!$A$76,G424=账期!$A$79,G424=账期!$A$80,G424=账期!$A$81,G424=账期!$A$83,G424=账期!$A$85,G424=账期!$A$87,G424=账期!$A$89,G424=账期!$A$91),60,IF(OR(G424=账期!$A$93,G424=账期!$A$94,G424=账期!$A$95,G424=账期!$A$96,G424=账期!$A$98,G424=账期!$A$99,G424=账期!$A$101,G424=账期!$A$102),90,0)))</f>
        <v>30</v>
      </c>
      <c r="AF424" s="319"/>
      <c r="AG424" s="306" t="s">
        <v>50</v>
      </c>
      <c r="AH424" s="319" t="str">
        <f t="shared" si="53"/>
        <v>徐绪盛</v>
      </c>
      <c r="AI424" s="321"/>
    </row>
    <row r="425" spans="1:35" ht="18" customHeight="1" x14ac:dyDescent="0.25">
      <c r="A425" s="301" t="str">
        <f t="shared" si="52"/>
        <v>2018年1月</v>
      </c>
      <c r="B425" s="302">
        <v>43118</v>
      </c>
      <c r="C425" s="333"/>
      <c r="D425" s="334" t="s">
        <v>617</v>
      </c>
      <c r="E425" s="305" t="str">
        <f t="shared" si="56"/>
        <v>A</v>
      </c>
      <c r="F425" s="305" t="str">
        <f t="shared" si="57"/>
        <v>B</v>
      </c>
      <c r="G425" s="347" t="s">
        <v>327</v>
      </c>
      <c r="H425" s="307" t="str">
        <f>IF(G425="","",VLOOKUP(G425,下拉数据源!J:K,2,0))</f>
        <v>长飞光纤光缆（上海）有限公司</v>
      </c>
      <c r="I425" s="307" t="s">
        <v>185</v>
      </c>
      <c r="J425" s="307"/>
      <c r="K425" s="308" t="s">
        <v>111</v>
      </c>
      <c r="L425" s="336" t="s">
        <v>63</v>
      </c>
      <c r="M425" s="306" t="s">
        <v>346</v>
      </c>
      <c r="N425" s="308" t="s">
        <v>111</v>
      </c>
      <c r="O425" s="306" t="s">
        <v>142</v>
      </c>
      <c r="P425" s="308">
        <v>2.5000000000000001E-2</v>
      </c>
      <c r="Q425" s="309">
        <v>2.5000000000000001E-2</v>
      </c>
      <c r="R425" s="286">
        <v>0</v>
      </c>
      <c r="S425" s="310">
        <f t="shared" si="59"/>
        <v>0</v>
      </c>
      <c r="T425" s="311"/>
      <c r="U425" s="311">
        <f t="shared" si="58"/>
        <v>0</v>
      </c>
      <c r="V425" s="451">
        <v>43118</v>
      </c>
      <c r="W425" s="452">
        <v>43118</v>
      </c>
      <c r="X425" s="308">
        <v>25</v>
      </c>
      <c r="Y425" s="313" t="s">
        <v>1150</v>
      </c>
      <c r="Z425" s="314">
        <v>0</v>
      </c>
      <c r="AA425" s="315"/>
      <c r="AB425" s="316"/>
      <c r="AC425" s="317"/>
      <c r="AD425" s="318">
        <f t="shared" si="55"/>
        <v>61</v>
      </c>
      <c r="AE425" s="319">
        <f>IF(OR(G425=账期!$A$18,G425=账期!$A$20,G425=账期!$A$22,G425=账期!$A$24,G425=账期!$A$25,G425=账期!$A$27,G425=账期!$A$26,G425=账期!$A$28,G425=账期!$A$30,G425=账期!$A$32,G425=账期!$A$34,G425=账期!$A$35,G425=账期!$A$37,G425=账期!$A$39,G425=账期!$A$40,G425=账期!$A$41,G425=账期!$A$42,G425=账期!$A$43,G425=账期!$A$44,G425=账期!$A$45,G425=账期!$A$46,G425=账期!$A$48,G425=账期!$A$50,G425=账期!$A$51,G425=账期!$A$52,G425=账期!$A$53,G425=账期!$A$54,G425=账期!$A$56,G425=账期!$A$57,G425=账期!$A$58,G425=账期!$A$59,G425=账期!$A$60,G425=账期!$A$61,G425=账期!$A$62,G425=账期!$A$63,G425=账期!$A$64,G425=账期!$A$66,G425=账期!$A$67,G425=账期!$A$68,G425=账期!$A$70,G425=账期!$A$71),30,IF(OR(G425=账期!$A$74,G425=账期!$A$77,G425=账期!$A$76,G425=账期!$A$79,G425=账期!$A$80,G425=账期!$A$81,G425=账期!$A$83,G425=账期!$A$85,G425=账期!$A$87,G425=账期!$A$89,G425=账期!$A$91),60,IF(OR(G425=账期!$A$93,G425=账期!$A$94,G425=账期!$A$95,G425=账期!$A$96,G425=账期!$A$98,G425=账期!$A$99,G425=账期!$A$101,G425=账期!$A$102),90,0)))</f>
        <v>30</v>
      </c>
      <c r="AF425" s="319"/>
      <c r="AG425" s="306" t="s">
        <v>50</v>
      </c>
      <c r="AH425" s="319" t="str">
        <f t="shared" si="53"/>
        <v>徐绪盛</v>
      </c>
      <c r="AI425" s="321"/>
    </row>
    <row r="426" spans="1:35" ht="18" customHeight="1" x14ac:dyDescent="0.25">
      <c r="A426" s="301" t="str">
        <f t="shared" si="52"/>
        <v>2018年1月</v>
      </c>
      <c r="B426" s="302">
        <v>43120</v>
      </c>
      <c r="C426" s="333"/>
      <c r="D426" s="334" t="s">
        <v>617</v>
      </c>
      <c r="E426" s="305" t="str">
        <f t="shared" si="56"/>
        <v>A</v>
      </c>
      <c r="F426" s="305" t="str">
        <f t="shared" si="57"/>
        <v>B</v>
      </c>
      <c r="G426" s="347" t="s">
        <v>327</v>
      </c>
      <c r="H426" s="307" t="str">
        <f>IF(G426="","",VLOOKUP(G426,下拉数据源!J:K,2,0))</f>
        <v>长飞光纤光缆（上海）有限公司</v>
      </c>
      <c r="I426" s="307" t="s">
        <v>185</v>
      </c>
      <c r="J426" s="307"/>
      <c r="K426" s="308" t="s">
        <v>111</v>
      </c>
      <c r="L426" s="336" t="s">
        <v>63</v>
      </c>
      <c r="M426" s="306" t="s">
        <v>346</v>
      </c>
      <c r="N426" s="308" t="s">
        <v>111</v>
      </c>
      <c r="O426" s="306" t="s">
        <v>142</v>
      </c>
      <c r="P426" s="308">
        <v>2.5000000000000001E-2</v>
      </c>
      <c r="Q426" s="309">
        <v>2.5000000000000001E-2</v>
      </c>
      <c r="R426" s="286">
        <v>0</v>
      </c>
      <c r="S426" s="310">
        <f t="shared" si="59"/>
        <v>0</v>
      </c>
      <c r="T426" s="311"/>
      <c r="U426" s="311">
        <f t="shared" si="58"/>
        <v>0</v>
      </c>
      <c r="V426" s="451">
        <v>43120</v>
      </c>
      <c r="W426" s="452">
        <v>43120</v>
      </c>
      <c r="X426" s="308">
        <v>25</v>
      </c>
      <c r="Y426" s="313" t="s">
        <v>1151</v>
      </c>
      <c r="Z426" s="314">
        <v>0</v>
      </c>
      <c r="AA426" s="315"/>
      <c r="AB426" s="316"/>
      <c r="AC426" s="317"/>
      <c r="AD426" s="318">
        <f t="shared" si="55"/>
        <v>61</v>
      </c>
      <c r="AE426" s="319">
        <f>IF(OR(G426=账期!$A$18,G426=账期!$A$20,G426=账期!$A$22,G426=账期!$A$24,G426=账期!$A$25,G426=账期!$A$27,G426=账期!$A$26,G426=账期!$A$28,G426=账期!$A$30,G426=账期!$A$32,G426=账期!$A$34,G426=账期!$A$35,G426=账期!$A$37,G426=账期!$A$39,G426=账期!$A$40,G426=账期!$A$41,G426=账期!$A$42,G426=账期!$A$43,G426=账期!$A$44,G426=账期!$A$45,G426=账期!$A$46,G426=账期!$A$48,G426=账期!$A$50,G426=账期!$A$51,G426=账期!$A$52,G426=账期!$A$53,G426=账期!$A$54,G426=账期!$A$56,G426=账期!$A$57,G426=账期!$A$58,G426=账期!$A$59,G426=账期!$A$60,G426=账期!$A$61,G426=账期!$A$62,G426=账期!$A$63,G426=账期!$A$64,G426=账期!$A$66,G426=账期!$A$67,G426=账期!$A$68,G426=账期!$A$70,G426=账期!$A$71),30,IF(OR(G426=账期!$A$74,G426=账期!$A$77,G426=账期!$A$76,G426=账期!$A$79,G426=账期!$A$80,G426=账期!$A$81,G426=账期!$A$83,G426=账期!$A$85,G426=账期!$A$87,G426=账期!$A$89,G426=账期!$A$91),60,IF(OR(G426=账期!$A$93,G426=账期!$A$94,G426=账期!$A$95,G426=账期!$A$96,G426=账期!$A$98,G426=账期!$A$99,G426=账期!$A$101,G426=账期!$A$102),90,0)))</f>
        <v>30</v>
      </c>
      <c r="AF426" s="319"/>
      <c r="AG426" s="306" t="s">
        <v>50</v>
      </c>
      <c r="AH426" s="319" t="str">
        <f t="shared" si="53"/>
        <v>徐绪盛</v>
      </c>
      <c r="AI426" s="321"/>
    </row>
    <row r="427" spans="1:35" ht="18" customHeight="1" x14ac:dyDescent="0.25">
      <c r="A427" s="301" t="str">
        <f t="shared" si="52"/>
        <v>2018年1月</v>
      </c>
      <c r="B427" s="302">
        <v>43108</v>
      </c>
      <c r="C427" s="333"/>
      <c r="D427" s="334" t="s">
        <v>617</v>
      </c>
      <c r="E427" s="305" t="str">
        <f t="shared" si="56"/>
        <v>A</v>
      </c>
      <c r="F427" s="305" t="str">
        <f t="shared" si="57"/>
        <v>B</v>
      </c>
      <c r="G427" s="347" t="s">
        <v>327</v>
      </c>
      <c r="H427" s="307" t="s">
        <v>328</v>
      </c>
      <c r="I427" s="307" t="s">
        <v>185</v>
      </c>
      <c r="J427" s="307"/>
      <c r="K427" s="324">
        <v>20180105002</v>
      </c>
      <c r="L427" s="336" t="s">
        <v>63</v>
      </c>
      <c r="M427" s="306" t="s">
        <v>2926</v>
      </c>
      <c r="N427" s="306" t="s">
        <v>333</v>
      </c>
      <c r="O427" s="306" t="s">
        <v>335</v>
      </c>
      <c r="P427" s="308">
        <v>0.5</v>
      </c>
      <c r="Q427" s="309">
        <v>0.5</v>
      </c>
      <c r="R427" s="286">
        <v>15100</v>
      </c>
      <c r="S427" s="310">
        <f t="shared" si="59"/>
        <v>7550</v>
      </c>
      <c r="T427" s="311"/>
      <c r="U427" s="311">
        <f t="shared" si="58"/>
        <v>7550</v>
      </c>
      <c r="V427" s="451">
        <v>43109</v>
      </c>
      <c r="W427" s="452">
        <v>43109</v>
      </c>
      <c r="X427" s="308">
        <v>25</v>
      </c>
      <c r="Y427" s="313" t="s">
        <v>1152</v>
      </c>
      <c r="Z427" s="314">
        <v>0</v>
      </c>
      <c r="AA427" s="315"/>
      <c r="AB427" s="316" t="s">
        <v>1125</v>
      </c>
      <c r="AC427" s="317">
        <v>43113</v>
      </c>
      <c r="AD427" s="318">
        <f t="shared" si="55"/>
        <v>43161</v>
      </c>
      <c r="AE427" s="319">
        <f>IF(OR(G427=账期!$A$18,G427=账期!$A$20,G427=账期!$A$22,G427=账期!$A$24,G427=账期!$A$25,G427=账期!$A$27,G427=账期!$A$26,G427=账期!$A$28,G427=账期!$A$30,G427=账期!$A$32,G427=账期!$A$34,G427=账期!$A$35,G427=账期!$A$37,G427=账期!$A$39,G427=账期!$A$40,G427=账期!$A$41,G427=账期!$A$42,G427=账期!$A$43,G427=账期!$A$44,G427=账期!$A$45,G427=账期!$A$46,G427=账期!$A$48,G427=账期!$A$50,G427=账期!$A$51,G427=账期!$A$52,G427=账期!$A$53,G427=账期!$A$54,G427=账期!$A$56,G427=账期!$A$57,G427=账期!$A$58,G427=账期!$A$59,G427=账期!$A$60,G427=账期!$A$61,G427=账期!$A$62,G427=账期!$A$63,G427=账期!$A$64,G427=账期!$A$66,G427=账期!$A$67,G427=账期!$A$68,G427=账期!$A$70,G427=账期!$A$71),30,IF(OR(G427=账期!$A$74,G427=账期!$A$77,G427=账期!$A$76,G427=账期!$A$79,G427=账期!$A$80,G427=账期!$A$81,G427=账期!$A$83,G427=账期!$A$85,G427=账期!$A$87,G427=账期!$A$89,G427=账期!$A$91),60,IF(OR(G427=账期!$A$93,G427=账期!$A$94,G427=账期!$A$95,G427=账期!$A$96,G427=账期!$A$98,G427=账期!$A$99,G427=账期!$A$101,G427=账期!$A$102),90,0)))</f>
        <v>30</v>
      </c>
      <c r="AF427" s="319"/>
      <c r="AG427" s="306" t="s">
        <v>50</v>
      </c>
      <c r="AH427" s="319" t="str">
        <f t="shared" si="53"/>
        <v>徐绪盛</v>
      </c>
      <c r="AI427" s="321"/>
    </row>
    <row r="428" spans="1:35" ht="18" customHeight="1" x14ac:dyDescent="0.25">
      <c r="A428" s="301" t="str">
        <f t="shared" si="52"/>
        <v>2018年1月</v>
      </c>
      <c r="B428" s="332">
        <v>43107</v>
      </c>
      <c r="C428" s="333"/>
      <c r="D428" s="334" t="s">
        <v>617</v>
      </c>
      <c r="E428" s="305" t="str">
        <f t="shared" si="56"/>
        <v>A</v>
      </c>
      <c r="F428" s="305" t="str">
        <f t="shared" si="57"/>
        <v>B</v>
      </c>
      <c r="G428" s="347" t="s">
        <v>327</v>
      </c>
      <c r="H428" s="307" t="s">
        <v>328</v>
      </c>
      <c r="I428" s="307" t="s">
        <v>33</v>
      </c>
      <c r="J428" s="307" t="s">
        <v>342</v>
      </c>
      <c r="K428" s="308" t="s">
        <v>111</v>
      </c>
      <c r="L428" s="336" t="s">
        <v>63</v>
      </c>
      <c r="M428" s="306" t="s">
        <v>330</v>
      </c>
      <c r="N428" s="308" t="s">
        <v>111</v>
      </c>
      <c r="O428" s="306" t="s">
        <v>65</v>
      </c>
      <c r="P428" s="308">
        <v>2.5000000000000001E-2</v>
      </c>
      <c r="Q428" s="309">
        <v>2.5000000000000001E-2</v>
      </c>
      <c r="R428" s="286">
        <v>0</v>
      </c>
      <c r="S428" s="310">
        <f t="shared" si="59"/>
        <v>0</v>
      </c>
      <c r="T428" s="311"/>
      <c r="U428" s="311">
        <f t="shared" si="58"/>
        <v>0</v>
      </c>
      <c r="V428" s="451">
        <v>43107</v>
      </c>
      <c r="W428" s="452">
        <v>43108</v>
      </c>
      <c r="X428" s="308">
        <v>25</v>
      </c>
      <c r="Y428" s="313" t="s">
        <v>1153</v>
      </c>
      <c r="Z428" s="314">
        <v>0</v>
      </c>
      <c r="AA428" s="315">
        <v>171214</v>
      </c>
      <c r="AB428" s="316"/>
      <c r="AC428" s="317"/>
      <c r="AD428" s="318">
        <f t="shared" si="55"/>
        <v>61</v>
      </c>
      <c r="AE428" s="319">
        <f>IF(OR(G428=账期!$A$18,G428=账期!$A$20,G428=账期!$A$22,G428=账期!$A$24,G428=账期!$A$25,G428=账期!$A$27,G428=账期!$A$26,G428=账期!$A$28,G428=账期!$A$30,G428=账期!$A$32,G428=账期!$A$34,G428=账期!$A$35,G428=账期!$A$37,G428=账期!$A$39,G428=账期!$A$40,G428=账期!$A$41,G428=账期!$A$42,G428=账期!$A$43,G428=账期!$A$44,G428=账期!$A$45,G428=账期!$A$46,G428=账期!$A$48,G428=账期!$A$50,G428=账期!$A$51,G428=账期!$A$52,G428=账期!$A$53,G428=账期!$A$54,G428=账期!$A$56,G428=账期!$A$57,G428=账期!$A$58,G428=账期!$A$59,G428=账期!$A$60,G428=账期!$A$61,G428=账期!$A$62,G428=账期!$A$63,G428=账期!$A$64,G428=账期!$A$66,G428=账期!$A$67,G428=账期!$A$68,G428=账期!$A$70,G428=账期!$A$71),30,IF(OR(G428=账期!$A$74,G428=账期!$A$77,G428=账期!$A$76,G428=账期!$A$79,G428=账期!$A$80,G428=账期!$A$81,G428=账期!$A$83,G428=账期!$A$85,G428=账期!$A$87,G428=账期!$A$89,G428=账期!$A$91),60,IF(OR(G428=账期!$A$93,G428=账期!$A$94,G428=账期!$A$95,G428=账期!$A$96,G428=账期!$A$98,G428=账期!$A$99,G428=账期!$A$101,G428=账期!$A$102),90,0)))</f>
        <v>30</v>
      </c>
      <c r="AF428" s="319"/>
      <c r="AG428" s="306" t="s">
        <v>50</v>
      </c>
      <c r="AH428" s="319" t="str">
        <f t="shared" si="53"/>
        <v>徐绪盛</v>
      </c>
      <c r="AI428" s="321"/>
    </row>
    <row r="429" spans="1:35" ht="18" customHeight="1" x14ac:dyDescent="0.25">
      <c r="A429" s="301" t="str">
        <f t="shared" si="52"/>
        <v>2018年1月</v>
      </c>
      <c r="B429" s="302">
        <v>43117</v>
      </c>
      <c r="C429" s="333" t="s">
        <v>1154</v>
      </c>
      <c r="D429" s="334" t="s">
        <v>617</v>
      </c>
      <c r="E429" s="305" t="str">
        <f t="shared" si="56"/>
        <v>A</v>
      </c>
      <c r="F429" s="305" t="str">
        <f t="shared" si="57"/>
        <v>B</v>
      </c>
      <c r="G429" s="347" t="s">
        <v>327</v>
      </c>
      <c r="H429" s="307" t="s">
        <v>328</v>
      </c>
      <c r="I429" s="307" t="s">
        <v>33</v>
      </c>
      <c r="J429" s="307" t="s">
        <v>342</v>
      </c>
      <c r="K429" s="306">
        <v>20180117006</v>
      </c>
      <c r="L429" s="336" t="s">
        <v>63</v>
      </c>
      <c r="M429" s="306" t="s">
        <v>330</v>
      </c>
      <c r="N429" s="306"/>
      <c r="O429" s="306" t="s">
        <v>65</v>
      </c>
      <c r="P429" s="308">
        <v>1</v>
      </c>
      <c r="Q429" s="309">
        <v>1</v>
      </c>
      <c r="R429" s="286">
        <v>15100</v>
      </c>
      <c r="S429" s="310">
        <f t="shared" si="59"/>
        <v>15100</v>
      </c>
      <c r="T429" s="311"/>
      <c r="U429" s="311">
        <f t="shared" si="58"/>
        <v>15100</v>
      </c>
      <c r="V429" s="451">
        <v>43119</v>
      </c>
      <c r="W429" s="452">
        <v>43122</v>
      </c>
      <c r="X429" s="308">
        <v>25</v>
      </c>
      <c r="Y429" s="313" t="s">
        <v>1155</v>
      </c>
      <c r="Z429" s="314">
        <v>525</v>
      </c>
      <c r="AA429" s="315">
        <v>180118</v>
      </c>
      <c r="AB429" s="316" t="s">
        <v>1156</v>
      </c>
      <c r="AC429" s="317">
        <v>43119</v>
      </c>
      <c r="AD429" s="318">
        <f t="shared" si="55"/>
        <v>43161</v>
      </c>
      <c r="AE429" s="319">
        <f>IF(OR(G429=账期!$A$18,G429=账期!$A$20,G429=账期!$A$22,G429=账期!$A$24,G429=账期!$A$25,G429=账期!$A$27,G429=账期!$A$26,G429=账期!$A$28,G429=账期!$A$30,G429=账期!$A$32,G429=账期!$A$34,G429=账期!$A$35,G429=账期!$A$37,G429=账期!$A$39,G429=账期!$A$40,G429=账期!$A$41,G429=账期!$A$42,G429=账期!$A$43,G429=账期!$A$44,G429=账期!$A$45,G429=账期!$A$46,G429=账期!$A$48,G429=账期!$A$50,G429=账期!$A$51,G429=账期!$A$52,G429=账期!$A$53,G429=账期!$A$54,G429=账期!$A$56,G429=账期!$A$57,G429=账期!$A$58,G429=账期!$A$59,G429=账期!$A$60,G429=账期!$A$61,G429=账期!$A$62,G429=账期!$A$63,G429=账期!$A$64,G429=账期!$A$66,G429=账期!$A$67,G429=账期!$A$68,G429=账期!$A$70,G429=账期!$A$71),30,IF(OR(G429=账期!$A$74,G429=账期!$A$77,G429=账期!$A$76,G429=账期!$A$79,G429=账期!$A$80,G429=账期!$A$81,G429=账期!$A$83,G429=账期!$A$85,G429=账期!$A$87,G429=账期!$A$89,G429=账期!$A$91),60,IF(OR(G429=账期!$A$93,G429=账期!$A$94,G429=账期!$A$95,G429=账期!$A$96,G429=账期!$A$98,G429=账期!$A$99,G429=账期!$A$101,G429=账期!$A$102),90,0)))</f>
        <v>30</v>
      </c>
      <c r="AF429" s="319"/>
      <c r="AG429" s="306" t="s">
        <v>50</v>
      </c>
      <c r="AH429" s="319" t="str">
        <f t="shared" si="53"/>
        <v>徐绪盛</v>
      </c>
      <c r="AI429" s="321"/>
    </row>
    <row r="430" spans="1:35" ht="21" customHeight="1" x14ac:dyDescent="0.25">
      <c r="A430" s="301" t="str">
        <f t="shared" si="52"/>
        <v>2018年1月</v>
      </c>
      <c r="B430" s="332">
        <v>43105</v>
      </c>
      <c r="C430" s="333"/>
      <c r="D430" s="334" t="s">
        <v>617</v>
      </c>
      <c r="E430" s="305" t="str">
        <f t="shared" si="56"/>
        <v>A</v>
      </c>
      <c r="F430" s="305" t="str">
        <f t="shared" si="57"/>
        <v>B</v>
      </c>
      <c r="G430" s="347" t="s">
        <v>327</v>
      </c>
      <c r="H430" s="307" t="s">
        <v>328</v>
      </c>
      <c r="I430" s="307" t="s">
        <v>185</v>
      </c>
      <c r="J430" s="307"/>
      <c r="K430" s="308">
        <v>20180105002</v>
      </c>
      <c r="L430" s="336" t="s">
        <v>63</v>
      </c>
      <c r="M430" s="306" t="s">
        <v>330</v>
      </c>
      <c r="N430" s="306"/>
      <c r="O430" s="306" t="s">
        <v>37</v>
      </c>
      <c r="P430" s="308">
        <v>1</v>
      </c>
      <c r="Q430" s="309">
        <v>1</v>
      </c>
      <c r="R430" s="312">
        <v>15100</v>
      </c>
      <c r="S430" s="310">
        <f t="shared" si="59"/>
        <v>15100</v>
      </c>
      <c r="T430" s="311"/>
      <c r="U430" s="311">
        <f t="shared" si="58"/>
        <v>15100</v>
      </c>
      <c r="V430" s="451">
        <v>43108</v>
      </c>
      <c r="W430" s="452">
        <v>43108</v>
      </c>
      <c r="X430" s="308">
        <v>25</v>
      </c>
      <c r="Y430" s="313" t="s">
        <v>1157</v>
      </c>
      <c r="Z430" s="314">
        <v>0</v>
      </c>
      <c r="AA430" s="315"/>
      <c r="AB430" s="316" t="s">
        <v>1125</v>
      </c>
      <c r="AC430" s="317">
        <v>43113</v>
      </c>
      <c r="AD430" s="318">
        <f t="shared" si="55"/>
        <v>43161</v>
      </c>
      <c r="AE430" s="319">
        <f>IF(OR(G430=账期!$A$18,G430=账期!$A$20,G430=账期!$A$22,G430=账期!$A$24,G430=账期!$A$25,G430=账期!$A$27,G430=账期!$A$26,G430=账期!$A$28,G430=账期!$A$30,G430=账期!$A$32,G430=账期!$A$34,G430=账期!$A$35,G430=账期!$A$37,G430=账期!$A$39,G430=账期!$A$40,G430=账期!$A$41,G430=账期!$A$42,G430=账期!$A$43,G430=账期!$A$44,G430=账期!$A$45,G430=账期!$A$46,G430=账期!$A$48,G430=账期!$A$50,G430=账期!$A$51,G430=账期!$A$52,G430=账期!$A$53,G430=账期!$A$54,G430=账期!$A$56,G430=账期!$A$57,G430=账期!$A$58,G430=账期!$A$59,G430=账期!$A$60,G430=账期!$A$61,G430=账期!$A$62,G430=账期!$A$63,G430=账期!$A$64,G430=账期!$A$66,G430=账期!$A$67,G430=账期!$A$68,G430=账期!$A$70,G430=账期!$A$71),30,IF(OR(G430=账期!$A$74,G430=账期!$A$77,G430=账期!$A$76,G430=账期!$A$79,G430=账期!$A$80,G430=账期!$A$81,G430=账期!$A$83,G430=账期!$A$85,G430=账期!$A$87,G430=账期!$A$89,G430=账期!$A$91),60,IF(OR(G430=账期!$A$93,G430=账期!$A$94,G430=账期!$A$95,G430=账期!$A$96,G430=账期!$A$98,G430=账期!$A$99,G430=账期!$A$101,G430=账期!$A$102),90,0)))</f>
        <v>30</v>
      </c>
      <c r="AF430" s="319"/>
      <c r="AG430" s="306" t="s">
        <v>50</v>
      </c>
      <c r="AH430" s="319" t="str">
        <f t="shared" si="53"/>
        <v>徐绪盛</v>
      </c>
      <c r="AI430" s="321"/>
    </row>
    <row r="431" spans="1:35" ht="18" customHeight="1" x14ac:dyDescent="0.25">
      <c r="A431" s="301" t="str">
        <f t="shared" si="52"/>
        <v>2018年1月</v>
      </c>
      <c r="B431" s="332">
        <v>43125</v>
      </c>
      <c r="C431" s="333" t="s">
        <v>1158</v>
      </c>
      <c r="D431" s="334" t="s">
        <v>617</v>
      </c>
      <c r="E431" s="305" t="str">
        <f t="shared" si="56"/>
        <v>A</v>
      </c>
      <c r="F431" s="305" t="str">
        <f t="shared" si="57"/>
        <v>B</v>
      </c>
      <c r="G431" s="347" t="s">
        <v>327</v>
      </c>
      <c r="H431" s="307" t="str">
        <f>IF(G431="","",VLOOKUP(G431,下拉数据源!J:K,2,0))</f>
        <v>长飞光纤光缆（上海）有限公司</v>
      </c>
      <c r="I431" s="307" t="s">
        <v>185</v>
      </c>
      <c r="J431" s="307"/>
      <c r="K431" s="308">
        <v>20180125007</v>
      </c>
      <c r="L431" s="336" t="s">
        <v>63</v>
      </c>
      <c r="M431" s="306" t="s">
        <v>330</v>
      </c>
      <c r="N431" s="306"/>
      <c r="O431" s="306" t="s">
        <v>37</v>
      </c>
      <c r="P431" s="308">
        <v>1</v>
      </c>
      <c r="Q431" s="309">
        <v>1</v>
      </c>
      <c r="R431" s="286">
        <v>15100</v>
      </c>
      <c r="S431" s="310">
        <f t="shared" si="59"/>
        <v>15100</v>
      </c>
      <c r="T431" s="311"/>
      <c r="U431" s="311">
        <f t="shared" si="58"/>
        <v>15100</v>
      </c>
      <c r="V431" s="451">
        <v>43125</v>
      </c>
      <c r="W431" s="452">
        <v>43125</v>
      </c>
      <c r="X431" s="308">
        <v>25</v>
      </c>
      <c r="Y431" s="313" t="s">
        <v>1159</v>
      </c>
      <c r="Z431" s="314">
        <v>0</v>
      </c>
      <c r="AA431" s="315"/>
      <c r="AB431" s="316" t="s">
        <v>1160</v>
      </c>
      <c r="AC431" s="317">
        <v>43132</v>
      </c>
      <c r="AD431" s="318">
        <f t="shared" si="55"/>
        <v>43189</v>
      </c>
      <c r="AE431" s="319">
        <f>IF(OR(G431=账期!$A$18,G431=账期!$A$20,G431=账期!$A$22,G431=账期!$A$24,G431=账期!$A$25,G431=账期!$A$27,G431=账期!$A$26,G431=账期!$A$28,G431=账期!$A$30,G431=账期!$A$32,G431=账期!$A$34,G431=账期!$A$35,G431=账期!$A$37,G431=账期!$A$39,G431=账期!$A$40,G431=账期!$A$41,G431=账期!$A$42,G431=账期!$A$43,G431=账期!$A$44,G431=账期!$A$45,G431=账期!$A$46,G431=账期!$A$48,G431=账期!$A$50,G431=账期!$A$51,G431=账期!$A$52,G431=账期!$A$53,G431=账期!$A$54,G431=账期!$A$56,G431=账期!$A$57,G431=账期!$A$58,G431=账期!$A$59,G431=账期!$A$60,G431=账期!$A$61,G431=账期!$A$62,G431=账期!$A$63,G431=账期!$A$64,G431=账期!$A$66,G431=账期!$A$67,G431=账期!$A$68,G431=账期!$A$70,G431=账期!$A$71),30,IF(OR(G431=账期!$A$74,G431=账期!$A$77,G431=账期!$A$76,G431=账期!$A$79,G431=账期!$A$80,G431=账期!$A$81,G431=账期!$A$83,G431=账期!$A$85,G431=账期!$A$87,G431=账期!$A$89,G431=账期!$A$91),60,IF(OR(G431=账期!$A$93,G431=账期!$A$94,G431=账期!$A$95,G431=账期!$A$96,G431=账期!$A$98,G431=账期!$A$99,G431=账期!$A$101,G431=账期!$A$102),90,0)))</f>
        <v>30</v>
      </c>
      <c r="AF431" s="319"/>
      <c r="AG431" s="306" t="s">
        <v>50</v>
      </c>
      <c r="AH431" s="319" t="str">
        <f t="shared" si="53"/>
        <v>徐绪盛</v>
      </c>
      <c r="AI431" s="321"/>
    </row>
    <row r="432" spans="1:35" ht="18" customHeight="1" x14ac:dyDescent="0.25">
      <c r="A432" s="301" t="str">
        <f t="shared" si="52"/>
        <v>2017年12月</v>
      </c>
      <c r="B432" s="332">
        <v>43070</v>
      </c>
      <c r="C432" s="333"/>
      <c r="D432" s="334" t="s">
        <v>617</v>
      </c>
      <c r="E432" s="305" t="str">
        <f t="shared" si="56"/>
        <v>A</v>
      </c>
      <c r="F432" s="305" t="str">
        <f t="shared" si="57"/>
        <v>B</v>
      </c>
      <c r="G432" s="347" t="s">
        <v>327</v>
      </c>
      <c r="H432" s="307" t="s">
        <v>328</v>
      </c>
      <c r="I432" s="307" t="s">
        <v>185</v>
      </c>
      <c r="J432" s="307"/>
      <c r="K432" s="308">
        <v>20180125007</v>
      </c>
      <c r="L432" s="336" t="s">
        <v>63</v>
      </c>
      <c r="M432" s="306" t="s">
        <v>330</v>
      </c>
      <c r="N432" s="306"/>
      <c r="O432" s="306" t="s">
        <v>239</v>
      </c>
      <c r="P432" s="308">
        <v>3</v>
      </c>
      <c r="Q432" s="309">
        <v>3</v>
      </c>
      <c r="R432" s="286">
        <v>15100</v>
      </c>
      <c r="S432" s="310">
        <f t="shared" si="59"/>
        <v>45300</v>
      </c>
      <c r="T432" s="311"/>
      <c r="U432" s="311">
        <f t="shared" si="58"/>
        <v>45300</v>
      </c>
      <c r="V432" s="451">
        <v>43098</v>
      </c>
      <c r="W432" s="452">
        <v>43098</v>
      </c>
      <c r="X432" s="308">
        <v>25</v>
      </c>
      <c r="Y432" s="313" t="s">
        <v>1161</v>
      </c>
      <c r="Z432" s="314">
        <v>0</v>
      </c>
      <c r="AA432" s="315"/>
      <c r="AB432" s="316" t="s">
        <v>1162</v>
      </c>
      <c r="AC432" s="320">
        <v>43132</v>
      </c>
      <c r="AD432" s="318">
        <f t="shared" si="55"/>
        <v>43189</v>
      </c>
      <c r="AE432" s="319">
        <v>30</v>
      </c>
      <c r="AF432" s="319"/>
      <c r="AG432" s="306" t="s">
        <v>50</v>
      </c>
      <c r="AH432" s="319" t="str">
        <f t="shared" si="53"/>
        <v>徐绪盛</v>
      </c>
      <c r="AI432" s="321"/>
    </row>
    <row r="433" spans="1:16384" ht="18" customHeight="1" x14ac:dyDescent="0.25">
      <c r="A433" s="301" t="str">
        <f t="shared" si="52"/>
        <v>备货</v>
      </c>
      <c r="B433" s="332">
        <v>43126</v>
      </c>
      <c r="C433" s="333" t="s">
        <v>1163</v>
      </c>
      <c r="D433" s="334" t="s">
        <v>617</v>
      </c>
      <c r="E433" s="305" t="str">
        <f t="shared" si="56"/>
        <v>A</v>
      </c>
      <c r="F433" s="305" t="str">
        <f t="shared" si="57"/>
        <v>B</v>
      </c>
      <c r="G433" s="347" t="s">
        <v>327</v>
      </c>
      <c r="H433" s="307" t="s">
        <v>328</v>
      </c>
      <c r="I433" s="307" t="s">
        <v>185</v>
      </c>
      <c r="J433" s="307"/>
      <c r="K433" s="308">
        <v>20180125007</v>
      </c>
      <c r="L433" s="336" t="s">
        <v>63</v>
      </c>
      <c r="M433" s="306" t="s">
        <v>330</v>
      </c>
      <c r="N433" s="306" t="s">
        <v>340</v>
      </c>
      <c r="O433" s="306" t="s">
        <v>239</v>
      </c>
      <c r="P433" s="308">
        <v>5</v>
      </c>
      <c r="Q433" s="309"/>
      <c r="R433" s="286">
        <v>15100</v>
      </c>
      <c r="S433" s="310">
        <f t="shared" si="59"/>
        <v>0</v>
      </c>
      <c r="T433" s="311"/>
      <c r="U433" s="311">
        <f t="shared" si="58"/>
        <v>0</v>
      </c>
      <c r="V433" s="451" t="s">
        <v>44</v>
      </c>
      <c r="W433" s="452" t="s">
        <v>289</v>
      </c>
      <c r="X433" s="308">
        <v>25</v>
      </c>
      <c r="Y433" s="313"/>
      <c r="Z433" s="314"/>
      <c r="AA433" s="315"/>
      <c r="AB433" s="316"/>
      <c r="AC433" s="317"/>
      <c r="AD433" s="318">
        <f t="shared" si="55"/>
        <v>61</v>
      </c>
      <c r="AE433" s="319">
        <f>IF(OR(G433=账期!$A$18,G433=账期!$A$20,G433=账期!$A$22,G433=账期!$A$24,G433=账期!$A$25,G433=账期!$A$27,G433=账期!$A$26,G433=账期!$A$28,G433=账期!$A$30,G433=账期!$A$32,G433=账期!$A$34,G433=账期!$A$35,G433=账期!$A$37,G433=账期!$A$39,G433=账期!$A$40,G433=账期!$A$41,G433=账期!$A$42,G433=账期!$A$43,G433=账期!$A$44,G433=账期!$A$45,G433=账期!$A$46,G433=账期!$A$48,G433=账期!$A$50,G433=账期!$A$51,G433=账期!$A$52,G433=账期!$A$53,G433=账期!$A$54,G433=账期!$A$56,G433=账期!$A$57,G433=账期!$A$58,G433=账期!$A$59,G433=账期!$A$60,G433=账期!$A$61,G433=账期!$A$62,G433=账期!$A$63,G433=账期!$A$64,G433=账期!$A$66,G433=账期!$A$67,G433=账期!$A$68,G433=账期!$A$70,G433=账期!$A$71),30,IF(OR(G433=账期!$A$74,G433=账期!$A$77,G433=账期!$A$76,G433=账期!$A$79,G433=账期!$A$80,G433=账期!$A$81,G433=账期!$A$83,G433=账期!$A$85,G433=账期!$A$87,G433=账期!$A$89,G433=账期!$A$91),60,IF(OR(G433=账期!$A$93,G433=账期!$A$94,G433=账期!$A$95,G433=账期!$A$96,G433=账期!$A$98,G433=账期!$A$99,G433=账期!$A$101,G433=账期!$A$102),90,0)))</f>
        <v>30</v>
      </c>
      <c r="AF433" s="319"/>
      <c r="AG433" s="306" t="s">
        <v>50</v>
      </c>
      <c r="AH433" s="319" t="str">
        <f t="shared" si="53"/>
        <v>徐绪盛</v>
      </c>
      <c r="AI433" s="321"/>
    </row>
    <row r="434" spans="1:16384" ht="18" customHeight="1" x14ac:dyDescent="0.25">
      <c r="A434" s="301" t="str">
        <f t="shared" si="52"/>
        <v>2018年1月</v>
      </c>
      <c r="B434" s="332">
        <v>43125</v>
      </c>
      <c r="C434" s="333" t="s">
        <v>1164</v>
      </c>
      <c r="D434" s="334" t="s">
        <v>617</v>
      </c>
      <c r="E434" s="305" t="str">
        <f t="shared" si="56"/>
        <v>A</v>
      </c>
      <c r="F434" s="305" t="str">
        <f t="shared" si="57"/>
        <v>B</v>
      </c>
      <c r="G434" s="347" t="s">
        <v>327</v>
      </c>
      <c r="H434" s="307" t="str">
        <f>IF(G434="","",VLOOKUP(G434,下拉数据源!J:K,2,0))</f>
        <v>长飞光纤光缆（上海）有限公司</v>
      </c>
      <c r="I434" s="307" t="s">
        <v>185</v>
      </c>
      <c r="J434" s="307"/>
      <c r="K434" s="308">
        <v>20180125007</v>
      </c>
      <c r="L434" s="336" t="s">
        <v>63</v>
      </c>
      <c r="M434" s="306" t="s">
        <v>330</v>
      </c>
      <c r="N434" s="306" t="s">
        <v>359</v>
      </c>
      <c r="O434" s="306" t="s">
        <v>239</v>
      </c>
      <c r="P434" s="308">
        <v>0.05</v>
      </c>
      <c r="Q434" s="309">
        <v>0.05</v>
      </c>
      <c r="R434" s="286">
        <v>15100</v>
      </c>
      <c r="S434" s="310">
        <f t="shared" si="59"/>
        <v>755</v>
      </c>
      <c r="T434" s="311"/>
      <c r="U434" s="311">
        <f t="shared" si="58"/>
        <v>755</v>
      </c>
      <c r="V434" s="451">
        <v>43125</v>
      </c>
      <c r="W434" s="451">
        <v>43125</v>
      </c>
      <c r="X434" s="308">
        <v>25</v>
      </c>
      <c r="Y434" s="313" t="s">
        <v>1159</v>
      </c>
      <c r="Z434" s="314">
        <v>0</v>
      </c>
      <c r="AA434" s="315"/>
      <c r="AB434" s="316" t="s">
        <v>1160</v>
      </c>
      <c r="AC434" s="317">
        <v>43132</v>
      </c>
      <c r="AD434" s="318">
        <f t="shared" si="55"/>
        <v>43189</v>
      </c>
      <c r="AE434" s="319">
        <f>IF(OR(G434=账期!$A$18,G434=账期!$A$20,G434=账期!$A$22,G434=账期!$A$24,G434=账期!$A$25,G434=账期!$A$27,G434=账期!$A$26,G434=账期!$A$28,G434=账期!$A$30,G434=账期!$A$32,G434=账期!$A$34,G434=账期!$A$35,G434=账期!$A$37,G434=账期!$A$39,G434=账期!$A$40,G434=账期!$A$41,G434=账期!$A$42,G434=账期!$A$43,G434=账期!$A$44,G434=账期!$A$45,G434=账期!$A$46,G434=账期!$A$48,G434=账期!$A$50,G434=账期!$A$51,G434=账期!$A$52,G434=账期!$A$53,G434=账期!$A$54,G434=账期!$A$56,G434=账期!$A$57,G434=账期!$A$58,G434=账期!$A$59,G434=账期!$A$60,G434=账期!$A$61,G434=账期!$A$62,G434=账期!$A$63,G434=账期!$A$64,G434=账期!$A$66,G434=账期!$A$67,G434=账期!$A$68,G434=账期!$A$70,G434=账期!$A$71),30,IF(OR(G434=账期!$A$74,G434=账期!$A$77,G434=账期!$A$76,G434=账期!$A$79,G434=账期!$A$80,G434=账期!$A$81,G434=账期!$A$83,G434=账期!$A$85,G434=账期!$A$87,G434=账期!$A$89,G434=账期!$A$91),60,IF(OR(G434=账期!$A$93,G434=账期!$A$94,G434=账期!$A$95,G434=账期!$A$96,G434=账期!$A$98,G434=账期!$A$99,G434=账期!$A$101,G434=账期!$A$102),90,0)))</f>
        <v>30</v>
      </c>
      <c r="AF434" s="319"/>
      <c r="AG434" s="306" t="s">
        <v>50</v>
      </c>
      <c r="AH434" s="319" t="str">
        <f t="shared" si="53"/>
        <v>徐绪盛</v>
      </c>
      <c r="AI434" s="321"/>
    </row>
    <row r="435" spans="1:16384" ht="18" customHeight="1" x14ac:dyDescent="0.25">
      <c r="A435" s="301" t="str">
        <f t="shared" si="52"/>
        <v>2018年1月</v>
      </c>
      <c r="B435" s="332">
        <v>43119</v>
      </c>
      <c r="C435" s="333" t="s">
        <v>1165</v>
      </c>
      <c r="D435" s="334" t="s">
        <v>617</v>
      </c>
      <c r="E435" s="305" t="str">
        <f t="shared" si="56"/>
        <v>A</v>
      </c>
      <c r="F435" s="305" t="str">
        <f t="shared" si="57"/>
        <v>B</v>
      </c>
      <c r="G435" s="347" t="s">
        <v>327</v>
      </c>
      <c r="H435" s="307" t="str">
        <f>IF(G435="","",VLOOKUP(G435,下拉数据源!J:K,2,0))</f>
        <v>长飞光纤光缆（上海）有限公司</v>
      </c>
      <c r="I435" s="307" t="s">
        <v>185</v>
      </c>
      <c r="J435" s="307"/>
      <c r="K435" s="308">
        <v>20180125007</v>
      </c>
      <c r="L435" s="336" t="s">
        <v>63</v>
      </c>
      <c r="M435" s="306" t="s">
        <v>330</v>
      </c>
      <c r="N435" s="306" t="s">
        <v>329</v>
      </c>
      <c r="O435" s="306" t="s">
        <v>148</v>
      </c>
      <c r="P435" s="308">
        <v>0.1</v>
      </c>
      <c r="Q435" s="309">
        <v>0.1</v>
      </c>
      <c r="R435" s="286">
        <v>15100</v>
      </c>
      <c r="S435" s="310">
        <f t="shared" si="59"/>
        <v>1510</v>
      </c>
      <c r="T435" s="311"/>
      <c r="U435" s="311">
        <f t="shared" si="58"/>
        <v>1510</v>
      </c>
      <c r="V435" s="451">
        <v>43122</v>
      </c>
      <c r="W435" s="452">
        <v>43122</v>
      </c>
      <c r="X435" s="308">
        <v>25</v>
      </c>
      <c r="Y435" s="313" t="s">
        <v>1166</v>
      </c>
      <c r="Z435" s="314">
        <v>0</v>
      </c>
      <c r="AA435" s="315"/>
      <c r="AB435" s="316" t="s">
        <v>1162</v>
      </c>
      <c r="AC435" s="320">
        <v>43132</v>
      </c>
      <c r="AD435" s="318">
        <f t="shared" si="55"/>
        <v>43189</v>
      </c>
      <c r="AE435" s="319">
        <f>IF(OR(G435=账期!$A$18,G435=账期!$A$20,G435=账期!$A$22,G435=账期!$A$24,G435=账期!$A$25,G435=账期!$A$27,G435=账期!$A$26,G435=账期!$A$28,G435=账期!$A$30,G435=账期!$A$32,G435=账期!$A$34,G435=账期!$A$35,G435=账期!$A$37,G435=账期!$A$39,G435=账期!$A$40,G435=账期!$A$41,G435=账期!$A$42,G435=账期!$A$43,G435=账期!$A$44,G435=账期!$A$45,G435=账期!$A$46,G435=账期!$A$48,G435=账期!$A$50,G435=账期!$A$51,G435=账期!$A$52,G435=账期!$A$53,G435=账期!$A$54,G435=账期!$A$56,G435=账期!$A$57,G435=账期!$A$58,G435=账期!$A$59,G435=账期!$A$60,G435=账期!$A$61,G435=账期!$A$62,G435=账期!$A$63,G435=账期!$A$64,G435=账期!$A$66,G435=账期!$A$67,G435=账期!$A$68,G435=账期!$A$70,G435=账期!$A$71),30,IF(OR(G435=账期!$A$74,G435=账期!$A$77,G435=账期!$A$76,G435=账期!$A$79,G435=账期!$A$80,G435=账期!$A$81,G435=账期!$A$83,G435=账期!$A$85,G435=账期!$A$87,G435=账期!$A$89,G435=账期!$A$91),60,IF(OR(G435=账期!$A$93,G435=账期!$A$94,G435=账期!$A$95,G435=账期!$A$96,G435=账期!$A$98,G435=账期!$A$99,G435=账期!$A$101,G435=账期!$A$102),90,0)))</f>
        <v>30</v>
      </c>
      <c r="AF435" s="319"/>
      <c r="AG435" s="306" t="s">
        <v>50</v>
      </c>
      <c r="AH435" s="319" t="str">
        <f t="shared" si="53"/>
        <v>徐绪盛</v>
      </c>
      <c r="AI435" s="321"/>
    </row>
    <row r="436" spans="1:16384" ht="18" customHeight="1" x14ac:dyDescent="0.25">
      <c r="A436" s="301" t="str">
        <f t="shared" si="52"/>
        <v>2018年1月</v>
      </c>
      <c r="B436" s="332">
        <v>43125</v>
      </c>
      <c r="C436" s="333" t="s">
        <v>1164</v>
      </c>
      <c r="D436" s="334" t="s">
        <v>617</v>
      </c>
      <c r="E436" s="305" t="str">
        <f t="shared" si="56"/>
        <v>A</v>
      </c>
      <c r="F436" s="305" t="str">
        <f t="shared" si="57"/>
        <v>B</v>
      </c>
      <c r="G436" s="347" t="s">
        <v>327</v>
      </c>
      <c r="H436" s="307" t="str">
        <f>IF(G436="","",VLOOKUP(G436,下拉数据源!J:K,2,0))</f>
        <v>长飞光纤光缆（上海）有限公司</v>
      </c>
      <c r="I436" s="307" t="s">
        <v>185</v>
      </c>
      <c r="J436" s="307"/>
      <c r="K436" s="308">
        <v>20180125007</v>
      </c>
      <c r="L436" s="336" t="s">
        <v>63</v>
      </c>
      <c r="M436" s="306" t="s">
        <v>330</v>
      </c>
      <c r="N436" s="306" t="s">
        <v>359</v>
      </c>
      <c r="O436" s="306" t="s">
        <v>300</v>
      </c>
      <c r="P436" s="308">
        <v>0.05</v>
      </c>
      <c r="Q436" s="309">
        <v>0.05</v>
      </c>
      <c r="R436" s="286">
        <v>15100</v>
      </c>
      <c r="S436" s="310">
        <f t="shared" si="59"/>
        <v>755</v>
      </c>
      <c r="T436" s="311"/>
      <c r="U436" s="311">
        <f t="shared" si="58"/>
        <v>755</v>
      </c>
      <c r="V436" s="451">
        <v>43125</v>
      </c>
      <c r="W436" s="451">
        <v>43125</v>
      </c>
      <c r="X436" s="308">
        <v>25</v>
      </c>
      <c r="Y436" s="313" t="s">
        <v>1159</v>
      </c>
      <c r="Z436" s="314">
        <v>0</v>
      </c>
      <c r="AA436" s="315"/>
      <c r="AB436" s="316" t="s">
        <v>1160</v>
      </c>
      <c r="AC436" s="317">
        <v>43132</v>
      </c>
      <c r="AD436" s="318">
        <f t="shared" si="55"/>
        <v>43189</v>
      </c>
      <c r="AE436" s="319">
        <f>IF(OR(G436=账期!$A$18,G436=账期!$A$20,G436=账期!$A$22,G436=账期!$A$24,G436=账期!$A$25,G436=账期!$A$27,G436=账期!$A$26,G436=账期!$A$28,G436=账期!$A$30,G436=账期!$A$32,G436=账期!$A$34,G436=账期!$A$35,G436=账期!$A$37,G436=账期!$A$39,G436=账期!$A$40,G436=账期!$A$41,G436=账期!$A$42,G436=账期!$A$43,G436=账期!$A$44,G436=账期!$A$45,G436=账期!$A$46,G436=账期!$A$48,G436=账期!$A$50,G436=账期!$A$51,G436=账期!$A$52,G436=账期!$A$53,G436=账期!$A$54,G436=账期!$A$56,G436=账期!$A$57,G436=账期!$A$58,G436=账期!$A$59,G436=账期!$A$60,G436=账期!$A$61,G436=账期!$A$62,G436=账期!$A$63,G436=账期!$A$64,G436=账期!$A$66,G436=账期!$A$67,G436=账期!$A$68,G436=账期!$A$70,G436=账期!$A$71),30,IF(OR(G436=账期!$A$74,G436=账期!$A$77,G436=账期!$A$76,G436=账期!$A$79,G436=账期!$A$80,G436=账期!$A$81,G436=账期!$A$83,G436=账期!$A$85,G436=账期!$A$87,G436=账期!$A$89,G436=账期!$A$91),60,IF(OR(G436=账期!$A$93,G436=账期!$A$94,G436=账期!$A$95,G436=账期!$A$96,G436=账期!$A$98,G436=账期!$A$99,G436=账期!$A$101,G436=账期!$A$102),90,0)))</f>
        <v>30</v>
      </c>
      <c r="AF436" s="319"/>
      <c r="AG436" s="306" t="s">
        <v>50</v>
      </c>
      <c r="AH436" s="319" t="str">
        <f t="shared" si="53"/>
        <v>徐绪盛</v>
      </c>
      <c r="AI436" s="321"/>
    </row>
    <row r="437" spans="1:16384" ht="18" customHeight="1" x14ac:dyDescent="0.25">
      <c r="A437" s="301" t="str">
        <f t="shared" si="52"/>
        <v>2017年12月</v>
      </c>
      <c r="B437" s="332">
        <v>43070</v>
      </c>
      <c r="C437" s="333"/>
      <c r="D437" s="334" t="s">
        <v>617</v>
      </c>
      <c r="E437" s="305" t="str">
        <f t="shared" si="56"/>
        <v>A</v>
      </c>
      <c r="F437" s="305" t="str">
        <f t="shared" si="57"/>
        <v>B</v>
      </c>
      <c r="G437" s="347" t="s">
        <v>327</v>
      </c>
      <c r="H437" s="307" t="s">
        <v>328</v>
      </c>
      <c r="I437" s="307" t="s">
        <v>185</v>
      </c>
      <c r="J437" s="307"/>
      <c r="K437" s="308">
        <v>20171229004</v>
      </c>
      <c r="L437" s="336" t="s">
        <v>63</v>
      </c>
      <c r="M437" s="306" t="s">
        <v>330</v>
      </c>
      <c r="N437" s="306" t="s">
        <v>337</v>
      </c>
      <c r="O437" s="306" t="s">
        <v>222</v>
      </c>
      <c r="P437" s="308">
        <v>0.2</v>
      </c>
      <c r="Q437" s="309">
        <v>0.2</v>
      </c>
      <c r="R437" s="286">
        <v>15100</v>
      </c>
      <c r="S437" s="310">
        <f t="shared" si="59"/>
        <v>3020</v>
      </c>
      <c r="T437" s="311"/>
      <c r="U437" s="311">
        <f t="shared" si="58"/>
        <v>3020</v>
      </c>
      <c r="V437" s="451">
        <v>43098</v>
      </c>
      <c r="W437" s="452">
        <v>43098</v>
      </c>
      <c r="X437" s="308">
        <v>25</v>
      </c>
      <c r="Y437" s="313" t="s">
        <v>1161</v>
      </c>
      <c r="Z437" s="314">
        <v>0</v>
      </c>
      <c r="AA437" s="315"/>
      <c r="AB437" s="316" t="s">
        <v>1167</v>
      </c>
      <c r="AC437" s="320">
        <v>43106</v>
      </c>
      <c r="AD437" s="318">
        <f t="shared" si="55"/>
        <v>43161</v>
      </c>
      <c r="AE437" s="319">
        <v>30</v>
      </c>
      <c r="AF437" s="319"/>
      <c r="AG437" s="306" t="s">
        <v>50</v>
      </c>
      <c r="AH437" s="319" t="str">
        <f t="shared" ref="AH437:AH467" si="60">IF(AG437="华东","徐绪盛",IF(AG437="华南","柯童柱",IF(AG437="华中","杭得利",IF(AG437="西南","张军",IF(AG437="华北","石浩宇","")))))</f>
        <v>徐绪盛</v>
      </c>
      <c r="AI437" s="321"/>
    </row>
    <row r="438" spans="1:16384" ht="18" customHeight="1" x14ac:dyDescent="0.25">
      <c r="A438" s="301" t="str">
        <f t="shared" si="52"/>
        <v>备货</v>
      </c>
      <c r="B438" s="332">
        <v>43103</v>
      </c>
      <c r="C438" s="333"/>
      <c r="D438" s="334" t="s">
        <v>617</v>
      </c>
      <c r="E438" s="305" t="str">
        <f t="shared" si="56"/>
        <v>A</v>
      </c>
      <c r="F438" s="305" t="str">
        <f t="shared" si="57"/>
        <v>B</v>
      </c>
      <c r="G438" s="347" t="s">
        <v>327</v>
      </c>
      <c r="H438" s="307" t="s">
        <v>328</v>
      </c>
      <c r="I438" s="307" t="s">
        <v>185</v>
      </c>
      <c r="J438" s="307"/>
      <c r="K438" s="308">
        <v>20180103003</v>
      </c>
      <c r="L438" s="336" t="s">
        <v>63</v>
      </c>
      <c r="M438" s="306" t="s">
        <v>341</v>
      </c>
      <c r="N438" s="306" t="s">
        <v>340</v>
      </c>
      <c r="O438" s="306" t="s">
        <v>239</v>
      </c>
      <c r="P438" s="308">
        <v>1</v>
      </c>
      <c r="Q438" s="309"/>
      <c r="R438" s="312">
        <v>15100</v>
      </c>
      <c r="S438" s="310">
        <f t="shared" si="59"/>
        <v>0</v>
      </c>
      <c r="T438" s="311"/>
      <c r="U438" s="311">
        <f t="shared" si="58"/>
        <v>0</v>
      </c>
      <c r="V438" s="451" t="s">
        <v>44</v>
      </c>
      <c r="W438" s="452"/>
      <c r="X438" s="308">
        <v>25</v>
      </c>
      <c r="Y438" s="313"/>
      <c r="Z438" s="314"/>
      <c r="AA438" s="315"/>
      <c r="AB438" s="316"/>
      <c r="AC438" s="317"/>
      <c r="AD438" s="318">
        <f t="shared" si="55"/>
        <v>61</v>
      </c>
      <c r="AE438" s="319">
        <f>IF(OR(G438=账期!$A$18,G438=账期!$A$20,G438=账期!$A$22,G438=账期!$A$24,G438=账期!$A$25,G438=账期!$A$27,G438=账期!$A$26,G438=账期!$A$28,G438=账期!$A$30,G438=账期!$A$32,G438=账期!$A$34,G438=账期!$A$35,G438=账期!$A$37,G438=账期!$A$39,G438=账期!$A$40,G438=账期!$A$41,G438=账期!$A$42,G438=账期!$A$43,G438=账期!$A$44,G438=账期!$A$45,G438=账期!$A$46,G438=账期!$A$48,G438=账期!$A$50,G438=账期!$A$51,G438=账期!$A$52,G438=账期!$A$53,G438=账期!$A$54,G438=账期!$A$56,G438=账期!$A$57,G438=账期!$A$58,G438=账期!$A$59,G438=账期!$A$60,G438=账期!$A$61,G438=账期!$A$62,G438=账期!$A$63,G438=账期!$A$64,G438=账期!$A$66,G438=账期!$A$67,G438=账期!$A$68,G438=账期!$A$70,G438=账期!$A$71),30,IF(OR(G438=账期!$A$74,G438=账期!$A$77,G438=账期!$A$76,G438=账期!$A$79,G438=账期!$A$80,G438=账期!$A$81,G438=账期!$A$83,G438=账期!$A$85,G438=账期!$A$87,G438=账期!$A$89,G438=账期!$A$91),60,IF(OR(G438=账期!$A$93,G438=账期!$A$94,G438=账期!$A$95,G438=账期!$A$96,G438=账期!$A$98,G438=账期!$A$99,G438=账期!$A$101,G438=账期!$A$102),90,0)))</f>
        <v>30</v>
      </c>
      <c r="AF438" s="319"/>
      <c r="AG438" s="306" t="s">
        <v>50</v>
      </c>
      <c r="AH438" s="319" t="str">
        <f t="shared" si="60"/>
        <v>徐绪盛</v>
      </c>
      <c r="AI438" s="321"/>
    </row>
    <row r="439" spans="1:16384" ht="18" customHeight="1" x14ac:dyDescent="0.25">
      <c r="A439" s="301" t="str">
        <f t="shared" si="52"/>
        <v>2018年1月</v>
      </c>
      <c r="B439" s="332">
        <v>43103</v>
      </c>
      <c r="C439" s="333"/>
      <c r="D439" s="334" t="s">
        <v>617</v>
      </c>
      <c r="E439" s="305" t="str">
        <f t="shared" si="56"/>
        <v>A</v>
      </c>
      <c r="F439" s="305" t="str">
        <f t="shared" si="57"/>
        <v>B</v>
      </c>
      <c r="G439" s="347" t="s">
        <v>327</v>
      </c>
      <c r="H439" s="307" t="s">
        <v>328</v>
      </c>
      <c r="I439" s="307" t="s">
        <v>185</v>
      </c>
      <c r="J439" s="307"/>
      <c r="K439" s="308">
        <v>20180103003</v>
      </c>
      <c r="L439" s="336" t="s">
        <v>63</v>
      </c>
      <c r="M439" s="306" t="s">
        <v>341</v>
      </c>
      <c r="N439" s="306" t="s">
        <v>340</v>
      </c>
      <c r="O439" s="306" t="s">
        <v>239</v>
      </c>
      <c r="P439" s="308">
        <v>3</v>
      </c>
      <c r="Q439" s="309">
        <v>3</v>
      </c>
      <c r="R439" s="312">
        <v>15100</v>
      </c>
      <c r="S439" s="310">
        <f t="shared" si="59"/>
        <v>45300</v>
      </c>
      <c r="T439" s="311"/>
      <c r="U439" s="311">
        <f t="shared" si="58"/>
        <v>45300</v>
      </c>
      <c r="V439" s="451">
        <v>43105</v>
      </c>
      <c r="W439" s="452">
        <v>43105</v>
      </c>
      <c r="X439" s="308">
        <v>25</v>
      </c>
      <c r="Y439" s="313" t="s">
        <v>1168</v>
      </c>
      <c r="Z439" s="314">
        <v>0</v>
      </c>
      <c r="AA439" s="315"/>
      <c r="AB439" s="316" t="s">
        <v>1169</v>
      </c>
      <c r="AC439" s="317">
        <v>43106</v>
      </c>
      <c r="AD439" s="318">
        <f t="shared" si="55"/>
        <v>43161</v>
      </c>
      <c r="AE439" s="319">
        <f>IF(OR(G439=账期!$A$18,G439=账期!$A$20,G439=账期!$A$22,G439=账期!$A$24,G439=账期!$A$25,G439=账期!$A$27,G439=账期!$A$26,G439=账期!$A$28,G439=账期!$A$30,G439=账期!$A$32,G439=账期!$A$34,G439=账期!$A$35,G439=账期!$A$37,G439=账期!$A$39,G439=账期!$A$40,G439=账期!$A$41,G439=账期!$A$42,G439=账期!$A$43,G439=账期!$A$44,G439=账期!$A$45,G439=账期!$A$46,G439=账期!$A$48,G439=账期!$A$50,G439=账期!$A$51,G439=账期!$A$52,G439=账期!$A$53,G439=账期!$A$54,G439=账期!$A$56,G439=账期!$A$57,G439=账期!$A$58,G439=账期!$A$59,G439=账期!$A$60,G439=账期!$A$61,G439=账期!$A$62,G439=账期!$A$63,G439=账期!$A$64,G439=账期!$A$66,G439=账期!$A$67,G439=账期!$A$68,G439=账期!$A$70,G439=账期!$A$71),30,IF(OR(G439=账期!$A$74,G439=账期!$A$77,G439=账期!$A$76,G439=账期!$A$79,G439=账期!$A$80,G439=账期!$A$81,G439=账期!$A$83,G439=账期!$A$85,G439=账期!$A$87,G439=账期!$A$89,G439=账期!$A$91),60,IF(OR(G439=账期!$A$93,G439=账期!$A$94,G439=账期!$A$95,G439=账期!$A$96,G439=账期!$A$98,G439=账期!$A$99,G439=账期!$A$101,G439=账期!$A$102),90,0)))</f>
        <v>30</v>
      </c>
      <c r="AF439" s="319"/>
      <c r="AG439" s="306" t="s">
        <v>50</v>
      </c>
      <c r="AH439" s="319" t="str">
        <f t="shared" si="60"/>
        <v>徐绪盛</v>
      </c>
      <c r="AI439" s="321"/>
    </row>
    <row r="440" spans="1:16384" ht="17.25" customHeight="1" x14ac:dyDescent="0.25">
      <c r="A440" s="301" t="str">
        <f t="shared" si="52"/>
        <v>2018年1月</v>
      </c>
      <c r="B440" s="332">
        <v>43105</v>
      </c>
      <c r="C440" s="333"/>
      <c r="D440" s="334" t="s">
        <v>617</v>
      </c>
      <c r="E440" s="305" t="str">
        <f t="shared" si="56"/>
        <v>A</v>
      </c>
      <c r="F440" s="305" t="str">
        <f t="shared" si="57"/>
        <v>B</v>
      </c>
      <c r="G440" s="347" t="s">
        <v>327</v>
      </c>
      <c r="H440" s="307" t="s">
        <v>328</v>
      </c>
      <c r="I440" s="307" t="s">
        <v>185</v>
      </c>
      <c r="J440" s="307"/>
      <c r="K440" s="308">
        <v>20180105002</v>
      </c>
      <c r="L440" s="336" t="s">
        <v>63</v>
      </c>
      <c r="M440" s="306" t="s">
        <v>341</v>
      </c>
      <c r="N440" s="306" t="s">
        <v>340</v>
      </c>
      <c r="O440" s="306" t="s">
        <v>239</v>
      </c>
      <c r="P440" s="308">
        <v>2</v>
      </c>
      <c r="Q440" s="309">
        <v>2</v>
      </c>
      <c r="R440" s="312">
        <v>15100</v>
      </c>
      <c r="S440" s="310">
        <f t="shared" si="59"/>
        <v>30200</v>
      </c>
      <c r="T440" s="311"/>
      <c r="U440" s="311">
        <f t="shared" si="58"/>
        <v>30200</v>
      </c>
      <c r="V440" s="451">
        <v>43108</v>
      </c>
      <c r="W440" s="452">
        <v>43108</v>
      </c>
      <c r="X440" s="308">
        <v>25</v>
      </c>
      <c r="Y440" s="313" t="s">
        <v>1157</v>
      </c>
      <c r="Z440" s="314">
        <v>0</v>
      </c>
      <c r="AA440" s="315"/>
      <c r="AB440" s="316" t="s">
        <v>1125</v>
      </c>
      <c r="AC440" s="317">
        <v>43113</v>
      </c>
      <c r="AD440" s="318">
        <f t="shared" si="55"/>
        <v>43161</v>
      </c>
      <c r="AE440" s="319">
        <f>IF(OR(G440=账期!$A$18,G440=账期!$A$20,G440=账期!$A$22,G440=账期!$A$24,G440=账期!$A$25,G440=账期!$A$27,G440=账期!$A$26,G440=账期!$A$28,G440=账期!$A$30,G440=账期!$A$32,G440=账期!$A$34,G440=账期!$A$35,G440=账期!$A$37,G440=账期!$A$39,G440=账期!$A$40,G440=账期!$A$41,G440=账期!$A$42,G440=账期!$A$43,G440=账期!$A$44,G440=账期!$A$45,G440=账期!$A$46,G440=账期!$A$48,G440=账期!$A$50,G440=账期!$A$51,G440=账期!$A$52,G440=账期!$A$53,G440=账期!$A$54,G440=账期!$A$56,G440=账期!$A$57,G440=账期!$A$58,G440=账期!$A$59,G440=账期!$A$60,G440=账期!$A$61,G440=账期!$A$62,G440=账期!$A$63,G440=账期!$A$64,G440=账期!$A$66,G440=账期!$A$67,G440=账期!$A$68,G440=账期!$A$70,G440=账期!$A$71),30,IF(OR(G440=账期!$A$74,G440=账期!$A$77,G440=账期!$A$76,G440=账期!$A$79,G440=账期!$A$80,G440=账期!$A$81,G440=账期!$A$83,G440=账期!$A$85,G440=账期!$A$87,G440=账期!$A$89,G440=账期!$A$91),60,IF(OR(G440=账期!$A$93,G440=账期!$A$94,G440=账期!$A$95,G440=账期!$A$96,G440=账期!$A$98,G440=账期!$A$99,G440=账期!$A$101,G440=账期!$A$102),90,0)))</f>
        <v>30</v>
      </c>
      <c r="AF440" s="319"/>
      <c r="AG440" s="306" t="s">
        <v>50</v>
      </c>
      <c r="AH440" s="319" t="str">
        <f t="shared" si="60"/>
        <v>徐绪盛</v>
      </c>
      <c r="AI440" s="321"/>
    </row>
    <row r="441" spans="1:16384" ht="17.25" customHeight="1" x14ac:dyDescent="0.25">
      <c r="A441" s="301" t="str">
        <f t="shared" si="52"/>
        <v>2018年1月</v>
      </c>
      <c r="B441" s="332">
        <v>43105</v>
      </c>
      <c r="C441" s="333"/>
      <c r="D441" s="334" t="s">
        <v>617</v>
      </c>
      <c r="E441" s="305" t="str">
        <f t="shared" si="56"/>
        <v>A</v>
      </c>
      <c r="F441" s="305" t="str">
        <f t="shared" si="57"/>
        <v>B</v>
      </c>
      <c r="G441" s="347" t="s">
        <v>327</v>
      </c>
      <c r="H441" s="307" t="s">
        <v>328</v>
      </c>
      <c r="I441" s="307" t="s">
        <v>185</v>
      </c>
      <c r="J441" s="307"/>
      <c r="K441" s="308">
        <v>20180105002</v>
      </c>
      <c r="L441" s="336" t="s">
        <v>63</v>
      </c>
      <c r="M441" s="306" t="s">
        <v>341</v>
      </c>
      <c r="N441" s="306" t="s">
        <v>340</v>
      </c>
      <c r="O441" s="306" t="s">
        <v>239</v>
      </c>
      <c r="P441" s="308">
        <v>3</v>
      </c>
      <c r="Q441" s="309">
        <v>3</v>
      </c>
      <c r="R441" s="312">
        <v>15100</v>
      </c>
      <c r="S441" s="310">
        <f t="shared" si="59"/>
        <v>45300</v>
      </c>
      <c r="T441" s="311"/>
      <c r="U441" s="311">
        <f t="shared" si="58"/>
        <v>45300</v>
      </c>
      <c r="V441" s="451">
        <v>43117</v>
      </c>
      <c r="W441" s="452">
        <v>43117</v>
      </c>
      <c r="X441" s="308">
        <v>25</v>
      </c>
      <c r="Y441" s="313" t="s">
        <v>1170</v>
      </c>
      <c r="Z441" s="314">
        <v>0</v>
      </c>
      <c r="AA441" s="315"/>
      <c r="AB441" s="316" t="s">
        <v>1171</v>
      </c>
      <c r="AC441" s="317">
        <v>43119</v>
      </c>
      <c r="AD441" s="318">
        <f t="shared" si="55"/>
        <v>43161</v>
      </c>
      <c r="AE441" s="319">
        <f>IF(OR(G441=账期!$A$18,G441=账期!$A$20,G441=账期!$A$22,G441=账期!$A$24,G441=账期!$A$25,G441=账期!$A$27,G441=账期!$A$26,G441=账期!$A$28,G441=账期!$A$30,G441=账期!$A$32,G441=账期!$A$34,G441=账期!$A$35,G441=账期!$A$37,G441=账期!$A$39,G441=账期!$A$40,G441=账期!$A$41,G441=账期!$A$42,G441=账期!$A$43,G441=账期!$A$44,G441=账期!$A$45,G441=账期!$A$46,G441=账期!$A$48,G441=账期!$A$50,G441=账期!$A$51,G441=账期!$A$52,G441=账期!$A$53,G441=账期!$A$54,G441=账期!$A$56,G441=账期!$A$57,G441=账期!$A$58,G441=账期!$A$59,G441=账期!$A$60,G441=账期!$A$61,G441=账期!$A$62,G441=账期!$A$63,G441=账期!$A$64,G441=账期!$A$66,G441=账期!$A$67,G441=账期!$A$68,G441=账期!$A$70,G441=账期!$A$71),30,IF(OR(G441=账期!$A$74,G441=账期!$A$77,G441=账期!$A$76,G441=账期!$A$79,G441=账期!$A$80,G441=账期!$A$81,G441=账期!$A$83,G441=账期!$A$85,G441=账期!$A$87,G441=账期!$A$89,G441=账期!$A$91),60,IF(OR(G441=账期!$A$93,G441=账期!$A$94,G441=账期!$A$95,G441=账期!$A$96,G441=账期!$A$98,G441=账期!$A$99,G441=账期!$A$101,G441=账期!$A$102),90,0)))</f>
        <v>30</v>
      </c>
      <c r="AF441" s="319"/>
      <c r="AG441" s="306" t="s">
        <v>50</v>
      </c>
      <c r="AH441" s="319" t="str">
        <f t="shared" si="60"/>
        <v>徐绪盛</v>
      </c>
      <c r="AI441" s="321"/>
    </row>
    <row r="442" spans="1:16384" ht="18" customHeight="1" x14ac:dyDescent="0.25">
      <c r="A442" s="301" t="str">
        <f t="shared" si="52"/>
        <v>2018年1月</v>
      </c>
      <c r="B442" s="332">
        <v>43103</v>
      </c>
      <c r="C442" s="333"/>
      <c r="D442" s="334" t="s">
        <v>617</v>
      </c>
      <c r="E442" s="305" t="str">
        <f t="shared" si="56"/>
        <v>A</v>
      </c>
      <c r="F442" s="305" t="str">
        <f t="shared" si="57"/>
        <v>B</v>
      </c>
      <c r="G442" s="347" t="s">
        <v>327</v>
      </c>
      <c r="H442" s="307" t="s">
        <v>328</v>
      </c>
      <c r="I442" s="307" t="s">
        <v>185</v>
      </c>
      <c r="J442" s="307"/>
      <c r="K442" s="308">
        <v>20180103003</v>
      </c>
      <c r="L442" s="336" t="s">
        <v>63</v>
      </c>
      <c r="M442" s="306" t="s">
        <v>332</v>
      </c>
      <c r="N442" s="306" t="s">
        <v>336</v>
      </c>
      <c r="O442" s="306" t="s">
        <v>205</v>
      </c>
      <c r="P442" s="308">
        <v>1</v>
      </c>
      <c r="Q442" s="309">
        <v>1</v>
      </c>
      <c r="R442" s="312">
        <v>15100</v>
      </c>
      <c r="S442" s="310">
        <f t="shared" si="59"/>
        <v>15100</v>
      </c>
      <c r="T442" s="311"/>
      <c r="U442" s="311">
        <f t="shared" si="58"/>
        <v>15100</v>
      </c>
      <c r="V442" s="451">
        <v>43105</v>
      </c>
      <c r="W442" s="452">
        <v>43105</v>
      </c>
      <c r="X442" s="308">
        <v>25</v>
      </c>
      <c r="Y442" s="313" t="s">
        <v>1172</v>
      </c>
      <c r="Z442" s="314">
        <v>0</v>
      </c>
      <c r="AA442" s="315"/>
      <c r="AB442" s="316" t="s">
        <v>1169</v>
      </c>
      <c r="AC442" s="317">
        <v>43106</v>
      </c>
      <c r="AD442" s="318">
        <f t="shared" si="55"/>
        <v>43161</v>
      </c>
      <c r="AE442" s="319">
        <f>IF(OR(G442=账期!$A$18,G442=账期!$A$20,G442=账期!$A$22,G442=账期!$A$24,G442=账期!$A$25,G442=账期!$A$27,G442=账期!$A$26,G442=账期!$A$28,G442=账期!$A$30,G442=账期!$A$32,G442=账期!$A$34,G442=账期!$A$35,G442=账期!$A$37,G442=账期!$A$39,G442=账期!$A$40,G442=账期!$A$41,G442=账期!$A$42,G442=账期!$A$43,G442=账期!$A$44,G442=账期!$A$45,G442=账期!$A$46,G442=账期!$A$48,G442=账期!$A$50,G442=账期!$A$51,G442=账期!$A$52,G442=账期!$A$53,G442=账期!$A$54,G442=账期!$A$56,G442=账期!$A$57,G442=账期!$A$58,G442=账期!$A$59,G442=账期!$A$60,G442=账期!$A$61,G442=账期!$A$62,G442=账期!$A$63,G442=账期!$A$64,G442=账期!$A$66,G442=账期!$A$67,G442=账期!$A$68,G442=账期!$A$70,G442=账期!$A$71),30,IF(OR(G442=账期!$A$74,G442=账期!$A$77,G442=账期!$A$76,G442=账期!$A$79,G442=账期!$A$80,G442=账期!$A$81,G442=账期!$A$83,G442=账期!$A$85,G442=账期!$A$87,G442=账期!$A$89,G442=账期!$A$91),60,IF(OR(G442=账期!$A$93,G442=账期!$A$94,G442=账期!$A$95,G442=账期!$A$96,G442=账期!$A$98,G442=账期!$A$99,G442=账期!$A$101,G442=账期!$A$102),90,0)))</f>
        <v>30</v>
      </c>
      <c r="AF442" s="319"/>
      <c r="AG442" s="306" t="s">
        <v>50</v>
      </c>
      <c r="AH442" s="319" t="str">
        <f t="shared" si="60"/>
        <v>徐绪盛</v>
      </c>
      <c r="AI442" s="321"/>
    </row>
    <row r="443" spans="1:16384" ht="18" customHeight="1" x14ac:dyDescent="0.25">
      <c r="A443" s="301" t="str">
        <f t="shared" si="52"/>
        <v>2018年1月</v>
      </c>
      <c r="B443" s="332">
        <v>43102</v>
      </c>
      <c r="C443" s="333"/>
      <c r="D443" s="334" t="s">
        <v>617</v>
      </c>
      <c r="E443" s="305" t="str">
        <f t="shared" si="56"/>
        <v>A</v>
      </c>
      <c r="F443" s="305" t="str">
        <f t="shared" si="57"/>
        <v>B</v>
      </c>
      <c r="G443" s="347" t="s">
        <v>327</v>
      </c>
      <c r="H443" s="307" t="s">
        <v>328</v>
      </c>
      <c r="I443" s="307" t="s">
        <v>185</v>
      </c>
      <c r="J443" s="307"/>
      <c r="K443" s="308">
        <v>20180103003</v>
      </c>
      <c r="L443" s="336" t="s">
        <v>63</v>
      </c>
      <c r="M443" s="306" t="s">
        <v>332</v>
      </c>
      <c r="N443" s="306" t="s">
        <v>336</v>
      </c>
      <c r="O443" s="306" t="s">
        <v>205</v>
      </c>
      <c r="P443" s="308">
        <v>1</v>
      </c>
      <c r="Q443" s="309">
        <v>1</v>
      </c>
      <c r="R443" s="312">
        <v>15100</v>
      </c>
      <c r="S443" s="310">
        <f t="shared" si="59"/>
        <v>15100</v>
      </c>
      <c r="T443" s="311"/>
      <c r="U443" s="311">
        <f t="shared" si="58"/>
        <v>15100</v>
      </c>
      <c r="V443" s="451">
        <v>43102</v>
      </c>
      <c r="W443" s="452">
        <v>43102</v>
      </c>
      <c r="X443" s="308">
        <v>25</v>
      </c>
      <c r="Y443" s="313" t="s">
        <v>1173</v>
      </c>
      <c r="Z443" s="314"/>
      <c r="AA443" s="315"/>
      <c r="AB443" s="316" t="s">
        <v>1169</v>
      </c>
      <c r="AC443" s="317">
        <v>43106</v>
      </c>
      <c r="AD443" s="318">
        <f t="shared" si="55"/>
        <v>43161</v>
      </c>
      <c r="AE443" s="319">
        <f>IF(OR(G443=账期!$A$18,G443=账期!$A$20,G443=账期!$A$22,G443=账期!$A$24,G443=账期!$A$25,G443=账期!$A$27,G443=账期!$A$26,G443=账期!$A$28,G443=账期!$A$30,G443=账期!$A$32,G443=账期!$A$34,G443=账期!$A$35,G443=账期!$A$37,G443=账期!$A$39,G443=账期!$A$40,G443=账期!$A$41,G443=账期!$A$42,G443=账期!$A$43,G443=账期!$A$44,G443=账期!$A$45,G443=账期!$A$46,G443=账期!$A$48,G443=账期!$A$50,G443=账期!$A$51,G443=账期!$A$52,G443=账期!$A$53,G443=账期!$A$54,G443=账期!$A$56,G443=账期!$A$57,G443=账期!$A$58,G443=账期!$A$59,G443=账期!$A$60,G443=账期!$A$61,G443=账期!$A$62,G443=账期!$A$63,G443=账期!$A$64,G443=账期!$A$66,G443=账期!$A$67,G443=账期!$A$68,G443=账期!$A$70,G443=账期!$A$71),30,IF(OR(G443=账期!$A$74,G443=账期!$A$77,G443=账期!$A$76,G443=账期!$A$79,G443=账期!$A$80,G443=账期!$A$81,G443=账期!$A$83,G443=账期!$A$85,G443=账期!$A$87,G443=账期!$A$89,G443=账期!$A$91),60,IF(OR(G443=账期!$A$93,G443=账期!$A$94,G443=账期!$A$95,G443=账期!$A$96,G443=账期!$A$98,G443=账期!$A$99,G443=账期!$A$101,G443=账期!$A$102),90,0)))</f>
        <v>30</v>
      </c>
      <c r="AF443" s="319"/>
      <c r="AG443" s="306" t="s">
        <v>50</v>
      </c>
      <c r="AH443" s="319" t="str">
        <f t="shared" si="60"/>
        <v>徐绪盛</v>
      </c>
      <c r="AI443" s="321"/>
    </row>
    <row r="444" spans="1:16384" ht="18" customHeight="1" x14ac:dyDescent="0.25">
      <c r="A444" s="301" t="str">
        <f t="shared" si="52"/>
        <v>2018年1月</v>
      </c>
      <c r="B444" s="332">
        <v>43102</v>
      </c>
      <c r="C444" s="333"/>
      <c r="D444" s="334" t="s">
        <v>617</v>
      </c>
      <c r="E444" s="305" t="str">
        <f t="shared" si="56"/>
        <v>A</v>
      </c>
      <c r="F444" s="305" t="str">
        <f t="shared" si="57"/>
        <v>B</v>
      </c>
      <c r="G444" s="347" t="s">
        <v>327</v>
      </c>
      <c r="H444" s="307" t="s">
        <v>328</v>
      </c>
      <c r="I444" s="307" t="s">
        <v>185</v>
      </c>
      <c r="J444" s="307"/>
      <c r="K444" s="306">
        <v>20171229004</v>
      </c>
      <c r="L444" s="336" t="s">
        <v>63</v>
      </c>
      <c r="M444" s="306" t="s">
        <v>332</v>
      </c>
      <c r="N444" s="306" t="s">
        <v>331</v>
      </c>
      <c r="O444" s="306" t="s">
        <v>300</v>
      </c>
      <c r="P444" s="308">
        <v>1</v>
      </c>
      <c r="Q444" s="309">
        <v>1</v>
      </c>
      <c r="R444" s="312">
        <v>15100</v>
      </c>
      <c r="S444" s="310">
        <f t="shared" si="59"/>
        <v>15100</v>
      </c>
      <c r="T444" s="311"/>
      <c r="U444" s="311">
        <f t="shared" si="58"/>
        <v>15100</v>
      </c>
      <c r="V444" s="451">
        <v>43102</v>
      </c>
      <c r="W444" s="452">
        <v>43102</v>
      </c>
      <c r="X444" s="308">
        <v>25</v>
      </c>
      <c r="Y444" s="313" t="s">
        <v>1173</v>
      </c>
      <c r="Z444" s="314">
        <v>0</v>
      </c>
      <c r="AA444" s="315"/>
      <c r="AB444" s="316" t="s">
        <v>1167</v>
      </c>
      <c r="AC444" s="317">
        <v>43106</v>
      </c>
      <c r="AD444" s="318">
        <f t="shared" si="55"/>
        <v>43161</v>
      </c>
      <c r="AE444" s="319">
        <f>IF(OR(G444=账期!$A$18,G444=账期!$A$20,G444=账期!$A$22,G444=账期!$A$24,G444=账期!$A$25,G444=账期!$A$27,G444=账期!$A$26,G444=账期!$A$28,G444=账期!$A$30,G444=账期!$A$32,G444=账期!$A$34,G444=账期!$A$35,G444=账期!$A$37,G444=账期!$A$39,G444=账期!$A$40,G444=账期!$A$41,G444=账期!$A$42,G444=账期!$A$43,G444=账期!$A$44,G444=账期!$A$45,G444=账期!$A$46,G444=账期!$A$48,G444=账期!$A$50,G444=账期!$A$51,G444=账期!$A$52,G444=账期!$A$53,G444=账期!$A$54,G444=账期!$A$56,G444=账期!$A$57,G444=账期!$A$58,G444=账期!$A$59,G444=账期!$A$60,G444=账期!$A$61,G444=账期!$A$62,G444=账期!$A$63,G444=账期!$A$64,G444=账期!$A$66,G444=账期!$A$67,G444=账期!$A$68,G444=账期!$A$70,G444=账期!$A$71),30,IF(OR(G444=账期!$A$74,G444=账期!$A$77,G444=账期!$A$76,G444=账期!$A$79,G444=账期!$A$80,G444=账期!$A$81,G444=账期!$A$83,G444=账期!$A$85,G444=账期!$A$87,G444=账期!$A$89,G444=账期!$A$91),60,IF(OR(G444=账期!$A$93,G444=账期!$A$94,G444=账期!$A$95,G444=账期!$A$96,G444=账期!$A$98,G444=账期!$A$99,G444=账期!$A$101,G444=账期!$A$102),90,0)))</f>
        <v>30</v>
      </c>
      <c r="AF444" s="319"/>
      <c r="AG444" s="306" t="s">
        <v>50</v>
      </c>
      <c r="AH444" s="319" t="str">
        <f t="shared" si="60"/>
        <v>徐绪盛</v>
      </c>
      <c r="AI444" s="321"/>
      <c r="XFC444" s="331"/>
      <c r="XFD444" s="331"/>
    </row>
    <row r="445" spans="1:16384" ht="18" customHeight="1" x14ac:dyDescent="0.25">
      <c r="A445" s="301" t="str">
        <f t="shared" ref="A445:A507" si="61">IF(V445="","",TEXT(V445,"yyyy年m月"))</f>
        <v>2018年1月</v>
      </c>
      <c r="B445" s="332">
        <v>43105</v>
      </c>
      <c r="C445" s="333"/>
      <c r="D445" s="334" t="s">
        <v>617</v>
      </c>
      <c r="E445" s="305" t="str">
        <f t="shared" si="56"/>
        <v>A</v>
      </c>
      <c r="F445" s="305" t="str">
        <f t="shared" si="57"/>
        <v>B</v>
      </c>
      <c r="G445" s="347" t="s">
        <v>327</v>
      </c>
      <c r="H445" s="307" t="s">
        <v>328</v>
      </c>
      <c r="I445" s="307" t="s">
        <v>185</v>
      </c>
      <c r="J445" s="307"/>
      <c r="K445" s="308">
        <v>20180105002</v>
      </c>
      <c r="L445" s="336" t="s">
        <v>63</v>
      </c>
      <c r="M445" s="306" t="s">
        <v>332</v>
      </c>
      <c r="N445" s="306" t="s">
        <v>331</v>
      </c>
      <c r="O445" s="306" t="s">
        <v>300</v>
      </c>
      <c r="P445" s="308">
        <v>1</v>
      </c>
      <c r="Q445" s="309">
        <v>1</v>
      </c>
      <c r="R445" s="312">
        <v>15100</v>
      </c>
      <c r="S445" s="310">
        <f t="shared" si="59"/>
        <v>15100</v>
      </c>
      <c r="T445" s="311"/>
      <c r="U445" s="311">
        <f t="shared" si="58"/>
        <v>15100</v>
      </c>
      <c r="V445" s="451">
        <v>43105</v>
      </c>
      <c r="W445" s="452">
        <v>43105</v>
      </c>
      <c r="X445" s="308">
        <v>25</v>
      </c>
      <c r="Y445" s="313" t="s">
        <v>1172</v>
      </c>
      <c r="Z445" s="314">
        <v>0</v>
      </c>
      <c r="AA445" s="315"/>
      <c r="AB445" s="316" t="s">
        <v>1125</v>
      </c>
      <c r="AC445" s="317">
        <v>43113</v>
      </c>
      <c r="AD445" s="318">
        <f t="shared" si="55"/>
        <v>43161</v>
      </c>
      <c r="AE445" s="319">
        <f>IF(OR(G445=账期!$A$18,G445=账期!$A$20,G445=账期!$A$22,G445=账期!$A$24,G445=账期!$A$25,G445=账期!$A$27,G445=账期!$A$26,G445=账期!$A$28,G445=账期!$A$30,G445=账期!$A$32,G445=账期!$A$34,G445=账期!$A$35,G445=账期!$A$37,G445=账期!$A$39,G445=账期!$A$40,G445=账期!$A$41,G445=账期!$A$42,G445=账期!$A$43,G445=账期!$A$44,G445=账期!$A$45,G445=账期!$A$46,G445=账期!$A$48,G445=账期!$A$50,G445=账期!$A$51,G445=账期!$A$52,G445=账期!$A$53,G445=账期!$A$54,G445=账期!$A$56,G445=账期!$A$57,G445=账期!$A$58,G445=账期!$A$59,G445=账期!$A$60,G445=账期!$A$61,G445=账期!$A$62,G445=账期!$A$63,G445=账期!$A$64,G445=账期!$A$66,G445=账期!$A$67,G445=账期!$A$68,G445=账期!$A$70,G445=账期!$A$71),30,IF(OR(G445=账期!$A$74,G445=账期!$A$77,G445=账期!$A$76,G445=账期!$A$79,G445=账期!$A$80,G445=账期!$A$81,G445=账期!$A$83,G445=账期!$A$85,G445=账期!$A$87,G445=账期!$A$89,G445=账期!$A$91),60,IF(OR(G445=账期!$A$93,G445=账期!$A$94,G445=账期!$A$95,G445=账期!$A$96,G445=账期!$A$98,G445=账期!$A$99,G445=账期!$A$101,G445=账期!$A$102),90,0)))</f>
        <v>30</v>
      </c>
      <c r="AF445" s="319"/>
      <c r="AG445" s="306" t="s">
        <v>50</v>
      </c>
      <c r="AH445" s="319" t="str">
        <f t="shared" si="60"/>
        <v>徐绪盛</v>
      </c>
      <c r="AI445" s="321"/>
    </row>
    <row r="446" spans="1:16384" ht="18" customHeight="1" x14ac:dyDescent="0.25">
      <c r="A446" s="301" t="str">
        <f t="shared" si="61"/>
        <v>2018年1月</v>
      </c>
      <c r="B446" s="332">
        <v>43106</v>
      </c>
      <c r="C446" s="333"/>
      <c r="D446" s="334" t="s">
        <v>617</v>
      </c>
      <c r="E446" s="305" t="str">
        <f t="shared" si="56"/>
        <v>A</v>
      </c>
      <c r="F446" s="305" t="str">
        <f t="shared" si="57"/>
        <v>B</v>
      </c>
      <c r="G446" s="347" t="s">
        <v>327</v>
      </c>
      <c r="H446" s="307" t="s">
        <v>328</v>
      </c>
      <c r="I446" s="307" t="s">
        <v>185</v>
      </c>
      <c r="J446" s="307" t="s">
        <v>351</v>
      </c>
      <c r="K446" s="308" t="s">
        <v>141</v>
      </c>
      <c r="L446" s="336" t="s">
        <v>63</v>
      </c>
      <c r="M446" s="306" t="s">
        <v>347</v>
      </c>
      <c r="N446" s="306"/>
      <c r="O446" s="306" t="s">
        <v>37</v>
      </c>
      <c r="P446" s="308">
        <v>3.5000000000000003E-2</v>
      </c>
      <c r="Q446" s="309">
        <v>3.5000000000000003E-2</v>
      </c>
      <c r="R446" s="286">
        <v>15800</v>
      </c>
      <c r="S446" s="310">
        <f t="shared" si="59"/>
        <v>553</v>
      </c>
      <c r="T446" s="311"/>
      <c r="U446" s="311">
        <f t="shared" si="58"/>
        <v>553</v>
      </c>
      <c r="V446" s="451">
        <v>43106</v>
      </c>
      <c r="W446" s="452">
        <v>43106</v>
      </c>
      <c r="X446" s="308" t="s">
        <v>352</v>
      </c>
      <c r="Y446" s="313" t="s">
        <v>1131</v>
      </c>
      <c r="Z446" s="314">
        <v>0</v>
      </c>
      <c r="AA446" s="315"/>
      <c r="AB446" s="316"/>
      <c r="AC446" s="317"/>
      <c r="AD446" s="318">
        <f t="shared" si="55"/>
        <v>61</v>
      </c>
      <c r="AE446" s="319">
        <f>IF(OR(G446=账期!$A$18,G446=账期!$A$20,G446=账期!$A$22,G446=账期!$A$24,G446=账期!$A$25,G446=账期!$A$27,G446=账期!$A$26,G446=账期!$A$28,G446=账期!$A$30,G446=账期!$A$32,G446=账期!$A$34,G446=账期!$A$35,G446=账期!$A$37,G446=账期!$A$39,G446=账期!$A$40,G446=账期!$A$41,G446=账期!$A$42,G446=账期!$A$43,G446=账期!$A$44,G446=账期!$A$45,G446=账期!$A$46,G446=账期!$A$48,G446=账期!$A$50,G446=账期!$A$51,G446=账期!$A$52,G446=账期!$A$53,G446=账期!$A$54,G446=账期!$A$56,G446=账期!$A$57,G446=账期!$A$58,G446=账期!$A$59,G446=账期!$A$60,G446=账期!$A$61,G446=账期!$A$62,G446=账期!$A$63,G446=账期!$A$64,G446=账期!$A$66,G446=账期!$A$67,G446=账期!$A$68,G446=账期!$A$70,G446=账期!$A$71),30,IF(OR(G446=账期!$A$74,G446=账期!$A$77,G446=账期!$A$76,G446=账期!$A$79,G446=账期!$A$80,G446=账期!$A$81,G446=账期!$A$83,G446=账期!$A$85,G446=账期!$A$87,G446=账期!$A$89,G446=账期!$A$91),60,IF(OR(G446=账期!$A$93,G446=账期!$A$94,G446=账期!$A$95,G446=账期!$A$96,G446=账期!$A$98,G446=账期!$A$99,G446=账期!$A$101,G446=账期!$A$102),90,0)))</f>
        <v>30</v>
      </c>
      <c r="AF446" s="319"/>
      <c r="AG446" s="306" t="s">
        <v>50</v>
      </c>
      <c r="AH446" s="319" t="str">
        <f t="shared" si="60"/>
        <v>徐绪盛</v>
      </c>
      <c r="AI446" s="321"/>
      <c r="AJ446" s="243"/>
      <c r="AL446" s="243"/>
      <c r="AM446" s="243"/>
      <c r="AN446" s="243"/>
      <c r="AO446" s="243"/>
      <c r="AP446" s="243"/>
      <c r="AQ446" s="243"/>
      <c r="AR446" s="243"/>
      <c r="AS446" s="243"/>
      <c r="AT446" s="243"/>
      <c r="AU446" s="243"/>
      <c r="AV446" s="243"/>
      <c r="AW446" s="243"/>
      <c r="AX446" s="243"/>
      <c r="AY446" s="243"/>
      <c r="AZ446" s="243"/>
      <c r="BA446" s="243"/>
      <c r="BB446" s="243"/>
      <c r="BC446" s="243"/>
      <c r="BD446" s="243"/>
      <c r="BE446" s="243"/>
      <c r="BF446" s="243"/>
      <c r="BG446" s="243"/>
      <c r="BH446" s="243"/>
      <c r="BI446" s="243"/>
      <c r="BJ446" s="243"/>
      <c r="BK446" s="243"/>
      <c r="BL446" s="243"/>
      <c r="BM446" s="243"/>
      <c r="BN446" s="243"/>
      <c r="BO446" s="243"/>
      <c r="BP446" s="243"/>
      <c r="BQ446" s="243"/>
      <c r="BR446" s="243"/>
      <c r="BS446" s="243"/>
      <c r="BT446" s="243"/>
      <c r="BU446" s="243"/>
      <c r="BV446" s="243"/>
      <c r="BW446" s="243"/>
      <c r="BX446" s="243"/>
      <c r="BY446" s="243"/>
      <c r="BZ446" s="243"/>
      <c r="CA446" s="243"/>
      <c r="CB446" s="243"/>
      <c r="CC446" s="243"/>
      <c r="CD446" s="243"/>
      <c r="CE446" s="243"/>
      <c r="CF446" s="243"/>
      <c r="CG446" s="243"/>
      <c r="CH446" s="243"/>
      <c r="CI446" s="243"/>
      <c r="CJ446" s="243"/>
      <c r="CK446" s="243"/>
      <c r="CL446" s="243"/>
      <c r="CM446" s="243"/>
      <c r="CN446" s="243"/>
      <c r="CO446" s="243"/>
      <c r="CP446" s="243"/>
      <c r="CQ446" s="243"/>
      <c r="CR446" s="243"/>
      <c r="CS446" s="243"/>
      <c r="CT446" s="243"/>
      <c r="CU446" s="243"/>
      <c r="CV446" s="243"/>
      <c r="CW446" s="243"/>
      <c r="CX446" s="243"/>
      <c r="CY446" s="243"/>
      <c r="CZ446" s="243"/>
      <c r="DA446" s="243"/>
      <c r="DB446" s="243"/>
      <c r="DC446" s="243"/>
      <c r="DD446" s="243"/>
      <c r="DE446" s="243"/>
      <c r="DF446" s="243"/>
      <c r="DG446" s="243"/>
      <c r="DH446" s="243"/>
      <c r="DI446" s="243"/>
      <c r="DJ446" s="243"/>
      <c r="DK446" s="243"/>
      <c r="DL446" s="243"/>
      <c r="DM446" s="243"/>
      <c r="DN446" s="243"/>
      <c r="DO446" s="243"/>
      <c r="DP446" s="243"/>
      <c r="DQ446" s="243"/>
      <c r="DR446" s="243"/>
      <c r="DS446" s="243"/>
      <c r="DT446" s="243"/>
      <c r="DU446" s="243"/>
      <c r="DV446" s="243"/>
      <c r="DW446" s="243"/>
      <c r="DX446" s="243"/>
      <c r="DY446" s="243"/>
      <c r="DZ446" s="243"/>
      <c r="EA446" s="243"/>
      <c r="EB446" s="243"/>
      <c r="EC446" s="243"/>
      <c r="ED446" s="243"/>
      <c r="EE446" s="243"/>
      <c r="EF446" s="243"/>
      <c r="EG446" s="243"/>
      <c r="EH446" s="243"/>
      <c r="EI446" s="243"/>
      <c r="EJ446" s="243"/>
      <c r="EK446" s="243"/>
      <c r="EL446" s="243"/>
      <c r="EM446" s="243"/>
      <c r="EN446" s="243"/>
      <c r="EO446" s="243"/>
      <c r="EP446" s="243"/>
      <c r="EQ446" s="243"/>
      <c r="ER446" s="243"/>
      <c r="ES446" s="243"/>
      <c r="ET446" s="243"/>
      <c r="EU446" s="243"/>
      <c r="EV446" s="243"/>
      <c r="EW446" s="243"/>
      <c r="EX446" s="243"/>
      <c r="EY446" s="243"/>
      <c r="EZ446" s="243"/>
      <c r="FA446" s="243"/>
      <c r="FB446" s="243"/>
      <c r="FC446" s="243"/>
      <c r="FD446" s="243"/>
      <c r="FE446" s="243"/>
      <c r="FF446" s="243"/>
      <c r="FG446" s="243"/>
      <c r="FH446" s="243"/>
      <c r="FI446" s="243"/>
      <c r="FJ446" s="243"/>
      <c r="FK446" s="243"/>
      <c r="FL446" s="243"/>
      <c r="FM446" s="243"/>
      <c r="FN446" s="243"/>
      <c r="FO446" s="243"/>
      <c r="FP446" s="243"/>
      <c r="FQ446" s="243"/>
      <c r="FR446" s="243"/>
      <c r="FS446" s="243"/>
      <c r="FT446" s="243"/>
      <c r="FU446" s="243"/>
      <c r="FV446" s="243"/>
      <c r="FW446" s="243"/>
      <c r="FX446" s="243"/>
      <c r="FY446" s="243"/>
      <c r="FZ446" s="243"/>
      <c r="GA446" s="243"/>
      <c r="GB446" s="243"/>
      <c r="GC446" s="243"/>
      <c r="GD446" s="243"/>
      <c r="GE446" s="243"/>
      <c r="GF446" s="243"/>
      <c r="GG446" s="243"/>
      <c r="GH446" s="243"/>
      <c r="GI446" s="243"/>
      <c r="GJ446" s="243"/>
      <c r="GK446" s="243"/>
      <c r="GL446" s="243"/>
      <c r="GM446" s="243"/>
      <c r="GN446" s="243"/>
      <c r="GO446" s="243"/>
      <c r="GP446" s="243"/>
      <c r="GQ446" s="243"/>
      <c r="GR446" s="243"/>
      <c r="GS446" s="243"/>
      <c r="GT446" s="243"/>
      <c r="GU446" s="243"/>
      <c r="GV446" s="243"/>
      <c r="GW446" s="243"/>
      <c r="GX446" s="243"/>
      <c r="GY446" s="243"/>
      <c r="GZ446" s="243"/>
      <c r="HA446" s="243"/>
      <c r="HB446" s="243"/>
      <c r="HC446" s="243"/>
      <c r="HD446" s="243"/>
      <c r="HE446" s="243"/>
      <c r="HF446" s="243"/>
      <c r="HG446" s="243"/>
      <c r="HH446" s="243"/>
      <c r="HI446" s="243"/>
      <c r="HJ446" s="243"/>
      <c r="HK446" s="243"/>
      <c r="HL446" s="243"/>
      <c r="HM446" s="243"/>
      <c r="HN446" s="243"/>
      <c r="HO446" s="243"/>
      <c r="HP446" s="243"/>
      <c r="HQ446" s="243"/>
      <c r="HR446" s="243"/>
      <c r="HS446" s="243"/>
      <c r="HT446" s="243"/>
      <c r="HU446" s="243"/>
      <c r="HV446" s="243"/>
      <c r="HW446" s="243"/>
      <c r="HX446" s="243"/>
      <c r="HY446" s="243"/>
      <c r="HZ446" s="243"/>
      <c r="IA446" s="243"/>
      <c r="IB446" s="243"/>
      <c r="IC446" s="243"/>
      <c r="ID446" s="243"/>
      <c r="IE446" s="243"/>
      <c r="IF446" s="243"/>
      <c r="IG446" s="243"/>
      <c r="IH446" s="243"/>
      <c r="II446" s="243"/>
      <c r="IJ446" s="243"/>
      <c r="IK446" s="243"/>
      <c r="IL446" s="243"/>
      <c r="IM446" s="243"/>
      <c r="IN446" s="243"/>
      <c r="IO446" s="243"/>
      <c r="IP446" s="243"/>
      <c r="IQ446" s="243"/>
      <c r="IR446" s="243"/>
      <c r="IS446" s="243"/>
      <c r="IT446" s="243"/>
      <c r="IU446" s="243"/>
      <c r="IV446" s="243"/>
      <c r="IW446" s="243"/>
      <c r="IX446" s="243"/>
      <c r="IY446" s="243"/>
      <c r="IZ446" s="243"/>
      <c r="JA446" s="243"/>
      <c r="JB446" s="243"/>
      <c r="JC446" s="243"/>
      <c r="JD446" s="243"/>
      <c r="JE446" s="243"/>
      <c r="JF446" s="243"/>
      <c r="JG446" s="243"/>
      <c r="JH446" s="243"/>
      <c r="JI446" s="243"/>
      <c r="JJ446" s="243"/>
      <c r="JK446" s="243"/>
      <c r="JL446" s="243"/>
      <c r="JM446" s="243"/>
      <c r="JN446" s="243"/>
      <c r="JO446" s="243"/>
      <c r="JP446" s="243"/>
      <c r="JQ446" s="243"/>
      <c r="JR446" s="243"/>
      <c r="JS446" s="243"/>
      <c r="JT446" s="243"/>
      <c r="JU446" s="243"/>
      <c r="JV446" s="243"/>
      <c r="JW446" s="243"/>
      <c r="JX446" s="243"/>
      <c r="JY446" s="243"/>
      <c r="JZ446" s="243"/>
      <c r="KA446" s="243"/>
      <c r="KB446" s="243"/>
      <c r="KC446" s="243"/>
      <c r="KD446" s="243"/>
      <c r="KE446" s="243"/>
      <c r="KF446" s="243"/>
      <c r="KG446" s="243"/>
      <c r="KH446" s="243"/>
      <c r="KI446" s="243"/>
      <c r="KJ446" s="243"/>
      <c r="KK446" s="243"/>
      <c r="KL446" s="243"/>
      <c r="KM446" s="243"/>
      <c r="KN446" s="243"/>
      <c r="KO446" s="243"/>
      <c r="KP446" s="243"/>
      <c r="KQ446" s="243"/>
      <c r="KR446" s="243"/>
      <c r="KS446" s="243"/>
      <c r="KT446" s="243"/>
      <c r="KU446" s="243"/>
      <c r="KV446" s="243"/>
      <c r="KW446" s="243"/>
      <c r="KX446" s="243"/>
      <c r="KY446" s="243"/>
      <c r="KZ446" s="243"/>
      <c r="LA446" s="243"/>
      <c r="LB446" s="243"/>
      <c r="LC446" s="243"/>
      <c r="LD446" s="243"/>
      <c r="LE446" s="243"/>
      <c r="LF446" s="243"/>
      <c r="LG446" s="243"/>
      <c r="LH446" s="243"/>
      <c r="LI446" s="243"/>
      <c r="LJ446" s="243"/>
      <c r="LK446" s="243"/>
      <c r="LL446" s="243"/>
      <c r="LM446" s="243"/>
      <c r="LN446" s="243"/>
      <c r="LO446" s="243"/>
      <c r="LP446" s="243"/>
      <c r="LQ446" s="243"/>
      <c r="LR446" s="243"/>
      <c r="LS446" s="243"/>
      <c r="LT446" s="243"/>
      <c r="LU446" s="243"/>
      <c r="LV446" s="243"/>
      <c r="LW446" s="243"/>
      <c r="LX446" s="243"/>
      <c r="LY446" s="243"/>
      <c r="LZ446" s="243"/>
      <c r="MA446" s="243"/>
      <c r="MB446" s="243"/>
      <c r="MC446" s="243"/>
      <c r="MD446" s="243"/>
      <c r="ME446" s="243"/>
      <c r="MF446" s="243"/>
      <c r="MG446" s="243"/>
      <c r="MH446" s="243"/>
      <c r="MI446" s="243"/>
      <c r="MJ446" s="243"/>
      <c r="MK446" s="243"/>
      <c r="ML446" s="243"/>
      <c r="MM446" s="243"/>
      <c r="MN446" s="243"/>
      <c r="MO446" s="243"/>
      <c r="MP446" s="243"/>
      <c r="MQ446" s="243"/>
      <c r="MR446" s="243"/>
      <c r="MS446" s="243"/>
      <c r="MT446" s="243"/>
      <c r="MU446" s="243"/>
      <c r="MV446" s="243"/>
      <c r="MW446" s="243"/>
      <c r="MX446" s="243"/>
      <c r="MY446" s="243"/>
      <c r="MZ446" s="243"/>
      <c r="NA446" s="243"/>
      <c r="NB446" s="243"/>
      <c r="NC446" s="243"/>
      <c r="ND446" s="243"/>
      <c r="NE446" s="243"/>
      <c r="NF446" s="243"/>
      <c r="NG446" s="243"/>
      <c r="NH446" s="243"/>
      <c r="NI446" s="243"/>
      <c r="NJ446" s="243"/>
      <c r="NK446" s="243"/>
      <c r="NL446" s="243"/>
      <c r="NM446" s="243"/>
      <c r="NN446" s="243"/>
      <c r="NO446" s="243"/>
      <c r="NP446" s="243"/>
      <c r="NQ446" s="243"/>
      <c r="NR446" s="243"/>
      <c r="NS446" s="243"/>
      <c r="NT446" s="243"/>
      <c r="NU446" s="243"/>
      <c r="NV446" s="243"/>
      <c r="NW446" s="243"/>
      <c r="NX446" s="243"/>
      <c r="NY446" s="243"/>
      <c r="NZ446" s="243"/>
      <c r="OA446" s="243"/>
      <c r="OB446" s="243"/>
      <c r="OC446" s="243"/>
      <c r="OD446" s="243"/>
      <c r="OE446" s="243"/>
      <c r="OF446" s="243"/>
      <c r="OG446" s="243"/>
      <c r="OH446" s="243"/>
      <c r="OI446" s="243"/>
      <c r="OJ446" s="243"/>
      <c r="OK446" s="243"/>
      <c r="OL446" s="243"/>
      <c r="OM446" s="243"/>
      <c r="ON446" s="243"/>
      <c r="OO446" s="243"/>
      <c r="OP446" s="243"/>
      <c r="OQ446" s="243"/>
      <c r="OR446" s="243"/>
      <c r="OS446" s="243"/>
      <c r="OT446" s="243"/>
      <c r="OU446" s="243"/>
      <c r="OV446" s="243"/>
      <c r="OW446" s="243"/>
      <c r="OX446" s="243"/>
      <c r="OY446" s="243"/>
      <c r="OZ446" s="243"/>
      <c r="PA446" s="243"/>
      <c r="PB446" s="243"/>
      <c r="PC446" s="243"/>
      <c r="PD446" s="243"/>
      <c r="PE446" s="243"/>
      <c r="PF446" s="243"/>
      <c r="PG446" s="243"/>
      <c r="PH446" s="243"/>
      <c r="PI446" s="243"/>
      <c r="PJ446" s="243"/>
      <c r="PK446" s="243"/>
      <c r="PL446" s="243"/>
      <c r="PM446" s="243"/>
      <c r="PN446" s="243"/>
      <c r="PO446" s="243"/>
      <c r="PP446" s="243"/>
      <c r="PQ446" s="243"/>
      <c r="PR446" s="243"/>
      <c r="PS446" s="243"/>
      <c r="PT446" s="243"/>
      <c r="PU446" s="243"/>
      <c r="PV446" s="243"/>
      <c r="PW446" s="243"/>
      <c r="PX446" s="243"/>
      <c r="PY446" s="243"/>
      <c r="PZ446" s="243"/>
      <c r="QA446" s="243"/>
      <c r="QB446" s="243"/>
      <c r="QC446" s="243"/>
      <c r="QD446" s="243"/>
      <c r="QE446" s="243"/>
      <c r="QF446" s="243"/>
      <c r="QG446" s="243"/>
      <c r="QH446" s="243"/>
      <c r="QI446" s="243"/>
      <c r="QJ446" s="243"/>
      <c r="QK446" s="243"/>
      <c r="QL446" s="243"/>
      <c r="QM446" s="243"/>
      <c r="QN446" s="243"/>
      <c r="QO446" s="243"/>
      <c r="QP446" s="243"/>
      <c r="QQ446" s="243"/>
      <c r="QR446" s="243"/>
      <c r="QS446" s="243"/>
      <c r="QT446" s="243"/>
      <c r="QU446" s="243"/>
      <c r="QV446" s="243"/>
      <c r="QW446" s="243"/>
      <c r="QX446" s="243"/>
      <c r="QY446" s="243"/>
      <c r="QZ446" s="243"/>
      <c r="RA446" s="243"/>
      <c r="RB446" s="243"/>
      <c r="RC446" s="243"/>
      <c r="RD446" s="243"/>
      <c r="RE446" s="243"/>
      <c r="RF446" s="243"/>
      <c r="RG446" s="243"/>
      <c r="RH446" s="243"/>
      <c r="RI446" s="243"/>
      <c r="RJ446" s="243"/>
      <c r="RK446" s="243"/>
      <c r="RL446" s="243"/>
      <c r="RM446" s="243"/>
      <c r="RN446" s="243"/>
      <c r="RO446" s="243"/>
      <c r="RP446" s="243"/>
      <c r="RQ446" s="243"/>
      <c r="RR446" s="243"/>
      <c r="RS446" s="243"/>
      <c r="RT446" s="243"/>
      <c r="RU446" s="243"/>
      <c r="RV446" s="243"/>
      <c r="RW446" s="243"/>
      <c r="RX446" s="243"/>
      <c r="RY446" s="243"/>
      <c r="RZ446" s="243"/>
      <c r="SA446" s="243"/>
      <c r="SB446" s="243"/>
      <c r="SC446" s="243"/>
      <c r="SD446" s="243"/>
      <c r="SE446" s="243"/>
      <c r="SF446" s="243"/>
      <c r="SG446" s="243"/>
      <c r="SH446" s="243"/>
      <c r="SI446" s="243"/>
      <c r="SJ446" s="243"/>
      <c r="SK446" s="243"/>
      <c r="SL446" s="243"/>
      <c r="SM446" s="243"/>
      <c r="SN446" s="243"/>
      <c r="SO446" s="243"/>
      <c r="SP446" s="243"/>
      <c r="SQ446" s="243"/>
      <c r="SR446" s="243"/>
      <c r="SS446" s="243"/>
      <c r="ST446" s="243"/>
      <c r="SU446" s="243"/>
      <c r="SV446" s="243"/>
      <c r="SW446" s="243"/>
      <c r="SX446" s="243"/>
      <c r="SY446" s="243"/>
      <c r="SZ446" s="243"/>
      <c r="TA446" s="243"/>
      <c r="TB446" s="243"/>
      <c r="TC446" s="243"/>
      <c r="TD446" s="243"/>
      <c r="TE446" s="243"/>
      <c r="TF446" s="243"/>
      <c r="TG446" s="243"/>
      <c r="TH446" s="243"/>
      <c r="TI446" s="243"/>
      <c r="TJ446" s="243"/>
      <c r="TK446" s="243"/>
      <c r="TL446" s="243"/>
      <c r="TM446" s="243"/>
      <c r="TN446" s="243"/>
      <c r="TO446" s="243"/>
      <c r="TP446" s="243"/>
      <c r="TQ446" s="243"/>
      <c r="TR446" s="243"/>
      <c r="TS446" s="243"/>
      <c r="TT446" s="243"/>
      <c r="TU446" s="243"/>
      <c r="TV446" s="243"/>
      <c r="TW446" s="243"/>
      <c r="TX446" s="243"/>
      <c r="TY446" s="243"/>
      <c r="TZ446" s="243"/>
      <c r="UA446" s="243"/>
      <c r="UB446" s="243"/>
      <c r="UC446" s="243"/>
      <c r="UD446" s="243"/>
      <c r="UE446" s="243"/>
      <c r="UF446" s="243"/>
      <c r="UG446" s="243"/>
      <c r="UH446" s="243"/>
      <c r="UI446" s="243"/>
      <c r="UJ446" s="243"/>
      <c r="UK446" s="243"/>
      <c r="UL446" s="243"/>
      <c r="UM446" s="243"/>
      <c r="UN446" s="243"/>
      <c r="UO446" s="243"/>
      <c r="UP446" s="243"/>
      <c r="UQ446" s="243"/>
      <c r="UR446" s="243"/>
      <c r="US446" s="243"/>
      <c r="UT446" s="243"/>
      <c r="UU446" s="243"/>
      <c r="UV446" s="243"/>
      <c r="UW446" s="243"/>
      <c r="UX446" s="243"/>
      <c r="UY446" s="243"/>
      <c r="UZ446" s="243"/>
      <c r="VA446" s="243"/>
      <c r="VB446" s="243"/>
      <c r="VC446" s="243"/>
      <c r="VD446" s="243"/>
      <c r="VE446" s="243"/>
      <c r="VF446" s="243"/>
      <c r="VG446" s="243"/>
      <c r="VH446" s="243"/>
      <c r="VI446" s="243"/>
      <c r="VJ446" s="243"/>
      <c r="VK446" s="243"/>
      <c r="VL446" s="243"/>
      <c r="VM446" s="243"/>
      <c r="VN446" s="243"/>
      <c r="VO446" s="243"/>
      <c r="VP446" s="243"/>
      <c r="VQ446" s="243"/>
      <c r="VR446" s="243"/>
      <c r="VS446" s="243"/>
      <c r="VT446" s="243"/>
      <c r="VU446" s="243"/>
      <c r="VV446" s="243"/>
      <c r="VW446" s="243"/>
      <c r="VX446" s="243"/>
      <c r="VY446" s="243"/>
      <c r="VZ446" s="243"/>
      <c r="WA446" s="243"/>
      <c r="WB446" s="243"/>
      <c r="WC446" s="243"/>
      <c r="WD446" s="243"/>
      <c r="WE446" s="243"/>
      <c r="WF446" s="243"/>
      <c r="WG446" s="243"/>
      <c r="WH446" s="243"/>
      <c r="WI446" s="243"/>
      <c r="WJ446" s="243"/>
      <c r="WK446" s="243"/>
      <c r="WL446" s="243"/>
      <c r="WM446" s="243"/>
      <c r="WN446" s="243"/>
      <c r="WO446" s="243"/>
      <c r="WP446" s="243"/>
      <c r="WQ446" s="243"/>
      <c r="WR446" s="243"/>
      <c r="WS446" s="243"/>
      <c r="WT446" s="243"/>
      <c r="WU446" s="243"/>
      <c r="WV446" s="243"/>
      <c r="WW446" s="243"/>
      <c r="WX446" s="243"/>
      <c r="WY446" s="243"/>
      <c r="WZ446" s="243"/>
      <c r="XA446" s="243"/>
      <c r="XB446" s="243"/>
      <c r="XC446" s="243"/>
      <c r="XD446" s="243"/>
      <c r="XE446" s="243"/>
      <c r="XF446" s="243"/>
      <c r="XG446" s="243"/>
      <c r="XH446" s="243"/>
      <c r="XI446" s="243"/>
      <c r="XJ446" s="243"/>
      <c r="XK446" s="243"/>
      <c r="XL446" s="243"/>
      <c r="XM446" s="243"/>
      <c r="XN446" s="243"/>
      <c r="XO446" s="243"/>
      <c r="XP446" s="243"/>
      <c r="XQ446" s="243"/>
      <c r="XR446" s="243"/>
      <c r="XS446" s="243"/>
      <c r="XT446" s="243"/>
      <c r="XU446" s="243"/>
      <c r="XV446" s="243"/>
      <c r="XW446" s="243"/>
      <c r="XX446" s="243"/>
      <c r="XY446" s="243"/>
      <c r="XZ446" s="243"/>
      <c r="YA446" s="243"/>
      <c r="YB446" s="243"/>
      <c r="YC446" s="243"/>
      <c r="YD446" s="243"/>
      <c r="YE446" s="243"/>
      <c r="YF446" s="243"/>
      <c r="YG446" s="243"/>
      <c r="YH446" s="243"/>
      <c r="YI446" s="243"/>
      <c r="YJ446" s="243"/>
      <c r="YK446" s="243"/>
      <c r="YL446" s="243"/>
      <c r="YM446" s="243"/>
      <c r="YN446" s="243"/>
      <c r="YO446" s="243"/>
      <c r="YP446" s="243"/>
      <c r="YQ446" s="243"/>
      <c r="YR446" s="243"/>
      <c r="YS446" s="243"/>
      <c r="YT446" s="243"/>
      <c r="YU446" s="243"/>
      <c r="YV446" s="243"/>
      <c r="YW446" s="243"/>
      <c r="YX446" s="243"/>
      <c r="YY446" s="243"/>
      <c r="YZ446" s="243"/>
      <c r="ZA446" s="243"/>
      <c r="ZB446" s="243"/>
      <c r="ZC446" s="243"/>
      <c r="ZD446" s="243"/>
      <c r="ZE446" s="243"/>
      <c r="ZF446" s="243"/>
      <c r="ZG446" s="243"/>
      <c r="ZH446" s="243"/>
      <c r="ZI446" s="243"/>
      <c r="ZJ446" s="243"/>
      <c r="ZK446" s="243"/>
      <c r="ZL446" s="243"/>
      <c r="ZM446" s="243"/>
      <c r="ZN446" s="243"/>
      <c r="ZO446" s="243"/>
      <c r="ZP446" s="243"/>
      <c r="ZQ446" s="243"/>
      <c r="ZR446" s="243"/>
      <c r="ZS446" s="243"/>
      <c r="ZT446" s="243"/>
      <c r="ZU446" s="243"/>
      <c r="ZV446" s="243"/>
      <c r="ZW446" s="243"/>
      <c r="ZX446" s="243"/>
      <c r="ZY446" s="243"/>
      <c r="ZZ446" s="243"/>
      <c r="AAA446" s="243"/>
      <c r="AAB446" s="243"/>
      <c r="AAC446" s="243"/>
      <c r="AAD446" s="243"/>
      <c r="AAE446" s="243"/>
      <c r="AAF446" s="243"/>
      <c r="AAG446" s="243"/>
      <c r="AAH446" s="243"/>
      <c r="AAI446" s="243"/>
      <c r="AAJ446" s="243"/>
      <c r="AAK446" s="243"/>
      <c r="AAL446" s="243"/>
      <c r="AAM446" s="243"/>
      <c r="AAN446" s="243"/>
      <c r="AAO446" s="243"/>
      <c r="AAP446" s="243"/>
      <c r="AAQ446" s="243"/>
      <c r="AAR446" s="243"/>
      <c r="AAS446" s="243"/>
      <c r="AAT446" s="243"/>
      <c r="AAU446" s="243"/>
      <c r="AAV446" s="243"/>
      <c r="AAW446" s="243"/>
      <c r="AAX446" s="243"/>
      <c r="AAY446" s="243"/>
      <c r="AAZ446" s="243"/>
      <c r="ABA446" s="243"/>
      <c r="ABB446" s="243"/>
      <c r="ABC446" s="243"/>
      <c r="ABD446" s="243"/>
      <c r="ABE446" s="243"/>
      <c r="ABF446" s="243"/>
      <c r="ABG446" s="243"/>
      <c r="ABH446" s="243"/>
      <c r="ABI446" s="243"/>
      <c r="ABJ446" s="243"/>
      <c r="ABK446" s="243"/>
      <c r="ABL446" s="243"/>
      <c r="ABM446" s="243"/>
      <c r="ABN446" s="243"/>
      <c r="ABO446" s="243"/>
      <c r="ABP446" s="243"/>
      <c r="ABQ446" s="243"/>
      <c r="ABR446" s="243"/>
      <c r="ABS446" s="243"/>
      <c r="ABT446" s="243"/>
      <c r="ABU446" s="243"/>
      <c r="ABV446" s="243"/>
      <c r="ABW446" s="243"/>
      <c r="ABX446" s="243"/>
      <c r="ABY446" s="243"/>
      <c r="ABZ446" s="243"/>
      <c r="ACA446" s="243"/>
      <c r="ACB446" s="243"/>
      <c r="ACC446" s="243"/>
      <c r="ACD446" s="243"/>
      <c r="ACE446" s="243"/>
      <c r="ACF446" s="243"/>
      <c r="ACG446" s="243"/>
      <c r="ACH446" s="243"/>
      <c r="ACI446" s="243"/>
      <c r="ACJ446" s="243"/>
      <c r="ACK446" s="243"/>
      <c r="ACL446" s="243"/>
      <c r="ACM446" s="243"/>
      <c r="ACN446" s="243"/>
      <c r="ACO446" s="243"/>
      <c r="ACP446" s="243"/>
      <c r="ACQ446" s="243"/>
      <c r="ACR446" s="243"/>
      <c r="ACS446" s="243"/>
      <c r="ACT446" s="243"/>
      <c r="ACU446" s="243"/>
      <c r="ACV446" s="243"/>
      <c r="ACW446" s="243"/>
      <c r="ACX446" s="243"/>
      <c r="ACY446" s="243"/>
      <c r="ACZ446" s="243"/>
      <c r="ADA446" s="243"/>
      <c r="ADB446" s="243"/>
      <c r="ADC446" s="243"/>
      <c r="ADD446" s="243"/>
      <c r="ADE446" s="243"/>
      <c r="ADF446" s="243"/>
      <c r="ADG446" s="243"/>
      <c r="ADH446" s="243"/>
      <c r="ADI446" s="243"/>
      <c r="ADJ446" s="243"/>
      <c r="ADK446" s="243"/>
      <c r="ADL446" s="243"/>
      <c r="ADM446" s="243"/>
      <c r="ADN446" s="243"/>
      <c r="ADO446" s="243"/>
      <c r="ADP446" s="243"/>
      <c r="ADQ446" s="243"/>
      <c r="ADR446" s="243"/>
      <c r="ADS446" s="243"/>
      <c r="ADT446" s="243"/>
      <c r="ADU446" s="243"/>
      <c r="ADV446" s="243"/>
      <c r="ADW446" s="243"/>
      <c r="ADX446" s="243"/>
      <c r="ADY446" s="243"/>
      <c r="ADZ446" s="243"/>
      <c r="AEA446" s="243"/>
      <c r="AEB446" s="243"/>
      <c r="AEC446" s="243"/>
      <c r="AED446" s="243"/>
      <c r="AEE446" s="243"/>
      <c r="AEF446" s="243"/>
      <c r="AEG446" s="243"/>
      <c r="AEH446" s="243"/>
      <c r="AEI446" s="243"/>
      <c r="AEJ446" s="243"/>
      <c r="AEK446" s="243"/>
      <c r="AEL446" s="243"/>
      <c r="AEM446" s="243"/>
      <c r="AEN446" s="243"/>
      <c r="AEO446" s="243"/>
      <c r="AEP446" s="243"/>
      <c r="AEQ446" s="243"/>
      <c r="AER446" s="243"/>
      <c r="AES446" s="243"/>
      <c r="AET446" s="243"/>
      <c r="AEU446" s="243"/>
      <c r="AEV446" s="243"/>
      <c r="AEW446" s="243"/>
      <c r="AEX446" s="243"/>
      <c r="AEY446" s="243"/>
      <c r="AEZ446" s="243"/>
      <c r="AFA446" s="243"/>
      <c r="AFB446" s="243"/>
      <c r="AFC446" s="243"/>
      <c r="AFD446" s="243"/>
      <c r="AFE446" s="243"/>
      <c r="AFF446" s="243"/>
      <c r="AFG446" s="243"/>
      <c r="AFH446" s="243"/>
      <c r="AFI446" s="243"/>
      <c r="AFJ446" s="243"/>
      <c r="AFK446" s="243"/>
      <c r="AFL446" s="243"/>
      <c r="AFM446" s="243"/>
      <c r="AFN446" s="243"/>
      <c r="AFO446" s="243"/>
      <c r="AFP446" s="243"/>
      <c r="AFQ446" s="243"/>
      <c r="AFR446" s="243"/>
      <c r="AFS446" s="243"/>
      <c r="AFT446" s="243"/>
      <c r="AFU446" s="243"/>
      <c r="AFV446" s="243"/>
      <c r="AFW446" s="243"/>
      <c r="AFX446" s="243"/>
      <c r="AFY446" s="243"/>
      <c r="AFZ446" s="243"/>
      <c r="AGA446" s="243"/>
      <c r="AGB446" s="243"/>
      <c r="AGC446" s="243"/>
      <c r="AGD446" s="243"/>
      <c r="AGE446" s="243"/>
      <c r="AGF446" s="243"/>
      <c r="AGG446" s="243"/>
      <c r="AGH446" s="243"/>
      <c r="AGI446" s="243"/>
      <c r="AGJ446" s="243"/>
      <c r="AGK446" s="243"/>
      <c r="AGL446" s="243"/>
      <c r="AGM446" s="243"/>
      <c r="AGN446" s="243"/>
      <c r="AGO446" s="243"/>
      <c r="AGP446" s="243"/>
      <c r="AGQ446" s="243"/>
      <c r="AGR446" s="243"/>
      <c r="AGS446" s="243"/>
      <c r="AGT446" s="243"/>
      <c r="AGU446" s="243"/>
      <c r="AGV446" s="243"/>
      <c r="AGW446" s="243"/>
      <c r="AGX446" s="243"/>
      <c r="AGY446" s="243"/>
      <c r="AGZ446" s="243"/>
      <c r="AHA446" s="243"/>
      <c r="AHB446" s="243"/>
      <c r="AHC446" s="243"/>
      <c r="AHD446" s="243"/>
      <c r="AHE446" s="243"/>
      <c r="AHF446" s="243"/>
      <c r="AHG446" s="243"/>
      <c r="AHH446" s="243"/>
      <c r="AHI446" s="243"/>
      <c r="AHJ446" s="243"/>
      <c r="AHK446" s="243"/>
      <c r="AHL446" s="243"/>
      <c r="AHM446" s="243"/>
      <c r="AHN446" s="243"/>
      <c r="AHO446" s="243"/>
      <c r="AHP446" s="243"/>
      <c r="AHQ446" s="243"/>
      <c r="AHR446" s="243"/>
      <c r="AHS446" s="243"/>
      <c r="AHT446" s="243"/>
      <c r="AHU446" s="243"/>
      <c r="AHV446" s="243"/>
      <c r="AHW446" s="243"/>
      <c r="AHX446" s="243"/>
      <c r="AHY446" s="243"/>
      <c r="AHZ446" s="243"/>
      <c r="AIA446" s="243"/>
      <c r="AIB446" s="243"/>
      <c r="AIC446" s="243"/>
      <c r="AID446" s="243"/>
      <c r="AIE446" s="243"/>
      <c r="AIF446" s="243"/>
      <c r="AIG446" s="243"/>
      <c r="AIH446" s="243"/>
      <c r="AII446" s="243"/>
      <c r="AIJ446" s="243"/>
      <c r="AIK446" s="243"/>
      <c r="AIL446" s="243"/>
      <c r="AIM446" s="243"/>
      <c r="AIN446" s="243"/>
      <c r="AIO446" s="243"/>
      <c r="AIP446" s="243"/>
      <c r="AIQ446" s="243"/>
      <c r="AIR446" s="243"/>
      <c r="AIS446" s="243"/>
      <c r="AIT446" s="243"/>
      <c r="AIU446" s="243"/>
      <c r="AIV446" s="243"/>
      <c r="AIW446" s="243"/>
      <c r="AIX446" s="243"/>
      <c r="AIY446" s="243"/>
      <c r="AIZ446" s="243"/>
      <c r="AJA446" s="243"/>
      <c r="AJB446" s="243"/>
      <c r="AJC446" s="243"/>
      <c r="AJD446" s="243"/>
      <c r="AJE446" s="243"/>
      <c r="AJF446" s="243"/>
      <c r="AJG446" s="243"/>
      <c r="AJH446" s="243"/>
      <c r="AJI446" s="243"/>
      <c r="AJJ446" s="243"/>
      <c r="AJK446" s="243"/>
      <c r="AJL446" s="243"/>
      <c r="AJM446" s="243"/>
      <c r="AJN446" s="243"/>
      <c r="AJO446" s="243"/>
      <c r="AJP446" s="243"/>
      <c r="AJQ446" s="243"/>
      <c r="AJR446" s="243"/>
      <c r="AJS446" s="243"/>
      <c r="AJT446" s="243"/>
      <c r="AJU446" s="243"/>
      <c r="AJV446" s="243"/>
      <c r="AJW446" s="243"/>
      <c r="AJX446" s="243"/>
      <c r="AJY446" s="243"/>
      <c r="AJZ446" s="243"/>
      <c r="AKA446" s="243"/>
      <c r="AKB446" s="243"/>
      <c r="AKC446" s="243"/>
      <c r="AKD446" s="243"/>
      <c r="AKE446" s="243"/>
      <c r="AKF446" s="243"/>
      <c r="AKG446" s="243"/>
      <c r="AKH446" s="243"/>
      <c r="AKI446" s="243"/>
      <c r="AKJ446" s="243"/>
      <c r="AKK446" s="243"/>
      <c r="AKL446" s="243"/>
      <c r="AKM446" s="243"/>
      <c r="AKN446" s="243"/>
      <c r="AKO446" s="243"/>
      <c r="AKP446" s="243"/>
      <c r="AKQ446" s="243"/>
      <c r="AKR446" s="243"/>
      <c r="AKS446" s="243"/>
      <c r="AKT446" s="243"/>
      <c r="AKU446" s="243"/>
      <c r="AKV446" s="243"/>
      <c r="AKW446" s="243"/>
      <c r="AKX446" s="243"/>
      <c r="AKY446" s="243"/>
      <c r="AKZ446" s="243"/>
      <c r="ALA446" s="243"/>
      <c r="ALB446" s="243"/>
      <c r="ALC446" s="243"/>
      <c r="ALD446" s="243"/>
      <c r="ALE446" s="243"/>
      <c r="ALF446" s="243"/>
      <c r="ALG446" s="243"/>
      <c r="ALH446" s="243"/>
      <c r="ALI446" s="243"/>
      <c r="ALJ446" s="243"/>
      <c r="ALK446" s="243"/>
      <c r="ALL446" s="243"/>
      <c r="ALM446" s="243"/>
      <c r="ALN446" s="243"/>
      <c r="ALO446" s="243"/>
      <c r="ALP446" s="243"/>
      <c r="ALQ446" s="243"/>
      <c r="ALR446" s="243"/>
      <c r="ALS446" s="243"/>
      <c r="ALT446" s="243"/>
      <c r="ALU446" s="243"/>
      <c r="ALV446" s="243"/>
      <c r="ALW446" s="243"/>
      <c r="ALX446" s="243"/>
      <c r="ALY446" s="243"/>
      <c r="ALZ446" s="243"/>
      <c r="AMA446" s="243"/>
      <c r="AMB446" s="243"/>
      <c r="AMC446" s="243"/>
      <c r="AMD446" s="243"/>
      <c r="AME446" s="243"/>
      <c r="AMF446" s="243"/>
      <c r="AMG446" s="243"/>
      <c r="AMH446" s="243"/>
      <c r="AMI446" s="243"/>
      <c r="AMJ446" s="243"/>
      <c r="AMK446" s="243"/>
      <c r="AML446" s="243"/>
      <c r="AMM446" s="243"/>
      <c r="AMN446" s="243"/>
      <c r="AMO446" s="243"/>
      <c r="AMP446" s="243"/>
      <c r="AMQ446" s="243"/>
      <c r="AMR446" s="243"/>
      <c r="AMS446" s="243"/>
      <c r="AMT446" s="243"/>
      <c r="AMU446" s="243"/>
      <c r="AMV446" s="243"/>
      <c r="AMW446" s="243"/>
      <c r="AMX446" s="243"/>
      <c r="AMY446" s="243"/>
      <c r="AMZ446" s="243"/>
      <c r="ANA446" s="243"/>
      <c r="ANB446" s="243"/>
      <c r="ANC446" s="243"/>
      <c r="AND446" s="243"/>
      <c r="ANE446" s="243"/>
      <c r="ANF446" s="243"/>
      <c r="ANG446" s="243"/>
      <c r="ANH446" s="243"/>
      <c r="ANI446" s="243"/>
      <c r="ANJ446" s="243"/>
      <c r="ANK446" s="243"/>
      <c r="ANL446" s="243"/>
      <c r="ANM446" s="243"/>
      <c r="ANN446" s="243"/>
      <c r="ANO446" s="243"/>
      <c r="ANP446" s="243"/>
      <c r="ANQ446" s="243"/>
      <c r="ANR446" s="243"/>
      <c r="ANS446" s="243"/>
      <c r="ANT446" s="243"/>
      <c r="ANU446" s="243"/>
      <c r="ANV446" s="243"/>
      <c r="ANW446" s="243"/>
      <c r="ANX446" s="243"/>
      <c r="ANY446" s="243"/>
      <c r="ANZ446" s="243"/>
      <c r="AOA446" s="243"/>
      <c r="AOB446" s="243"/>
      <c r="AOC446" s="243"/>
      <c r="AOD446" s="243"/>
      <c r="AOE446" s="243"/>
      <c r="AOF446" s="243"/>
      <c r="AOG446" s="243"/>
      <c r="AOH446" s="243"/>
      <c r="AOI446" s="243"/>
      <c r="AOJ446" s="243"/>
      <c r="AOK446" s="243"/>
      <c r="AOL446" s="243"/>
      <c r="AOM446" s="243"/>
      <c r="AON446" s="243"/>
      <c r="AOO446" s="243"/>
      <c r="AOP446" s="243"/>
      <c r="AOQ446" s="243"/>
      <c r="AOR446" s="243"/>
      <c r="AOS446" s="243"/>
      <c r="AOT446" s="243"/>
      <c r="AOU446" s="243"/>
      <c r="AOV446" s="243"/>
      <c r="AOW446" s="243"/>
      <c r="AOX446" s="243"/>
      <c r="AOY446" s="243"/>
      <c r="AOZ446" s="243"/>
      <c r="APA446" s="243"/>
      <c r="APB446" s="243"/>
      <c r="APC446" s="243"/>
      <c r="APD446" s="243"/>
      <c r="APE446" s="243"/>
      <c r="APF446" s="243"/>
      <c r="APG446" s="243"/>
      <c r="APH446" s="243"/>
      <c r="API446" s="243"/>
      <c r="APJ446" s="243"/>
      <c r="APK446" s="243"/>
      <c r="APL446" s="243"/>
      <c r="APM446" s="243"/>
      <c r="APN446" s="243"/>
      <c r="APO446" s="243"/>
      <c r="APP446" s="243"/>
      <c r="APQ446" s="243"/>
      <c r="APR446" s="243"/>
      <c r="APS446" s="243"/>
      <c r="APT446" s="243"/>
      <c r="APU446" s="243"/>
      <c r="APV446" s="243"/>
      <c r="APW446" s="243"/>
      <c r="APX446" s="243"/>
      <c r="APY446" s="243"/>
      <c r="APZ446" s="243"/>
      <c r="AQA446" s="243"/>
      <c r="AQB446" s="243"/>
      <c r="AQC446" s="243"/>
      <c r="AQD446" s="243"/>
      <c r="AQE446" s="243"/>
      <c r="AQF446" s="243"/>
      <c r="AQG446" s="243"/>
      <c r="AQH446" s="243"/>
      <c r="AQI446" s="243"/>
      <c r="AQJ446" s="243"/>
      <c r="AQK446" s="243"/>
      <c r="AQL446" s="243"/>
      <c r="AQM446" s="243"/>
      <c r="AQN446" s="243"/>
      <c r="AQO446" s="243"/>
      <c r="AQP446" s="243"/>
      <c r="AQQ446" s="243"/>
      <c r="AQR446" s="243"/>
      <c r="AQS446" s="243"/>
      <c r="AQT446" s="243"/>
      <c r="AQU446" s="243"/>
      <c r="AQV446" s="243"/>
      <c r="AQW446" s="243"/>
      <c r="AQX446" s="243"/>
      <c r="AQY446" s="243"/>
      <c r="AQZ446" s="243"/>
      <c r="ARA446" s="243"/>
      <c r="ARB446" s="243"/>
      <c r="ARC446" s="243"/>
      <c r="ARD446" s="243"/>
      <c r="ARE446" s="243"/>
      <c r="ARF446" s="243"/>
      <c r="ARG446" s="243"/>
      <c r="ARH446" s="243"/>
      <c r="ARI446" s="243"/>
      <c r="ARJ446" s="243"/>
      <c r="ARK446" s="243"/>
      <c r="ARL446" s="243"/>
      <c r="ARM446" s="243"/>
      <c r="ARN446" s="243"/>
      <c r="ARO446" s="243"/>
      <c r="ARP446" s="243"/>
      <c r="ARQ446" s="243"/>
      <c r="ARR446" s="243"/>
      <c r="ARS446" s="243"/>
      <c r="ART446" s="243"/>
      <c r="ARU446" s="243"/>
      <c r="ARV446" s="243"/>
      <c r="ARW446" s="243"/>
      <c r="ARX446" s="243"/>
      <c r="ARY446" s="243"/>
      <c r="ARZ446" s="243"/>
      <c r="ASA446" s="243"/>
      <c r="ASB446" s="243"/>
      <c r="ASC446" s="243"/>
      <c r="ASD446" s="243"/>
      <c r="ASE446" s="243"/>
      <c r="ASF446" s="243"/>
      <c r="ASG446" s="243"/>
      <c r="ASH446" s="243"/>
      <c r="ASI446" s="243"/>
      <c r="ASJ446" s="243"/>
      <c r="ASK446" s="243"/>
      <c r="ASL446" s="243"/>
      <c r="ASM446" s="243"/>
      <c r="ASN446" s="243"/>
      <c r="ASO446" s="243"/>
      <c r="ASP446" s="243"/>
      <c r="ASQ446" s="243"/>
      <c r="ASR446" s="243"/>
      <c r="ASS446" s="243"/>
      <c r="AST446" s="243"/>
      <c r="ASU446" s="243"/>
      <c r="ASV446" s="243"/>
      <c r="ASW446" s="243"/>
      <c r="ASX446" s="243"/>
      <c r="ASY446" s="243"/>
      <c r="ASZ446" s="243"/>
      <c r="ATA446" s="243"/>
      <c r="ATB446" s="243"/>
      <c r="ATC446" s="243"/>
      <c r="ATD446" s="243"/>
      <c r="ATE446" s="243"/>
      <c r="ATF446" s="243"/>
      <c r="ATG446" s="243"/>
      <c r="ATH446" s="243"/>
      <c r="ATI446" s="243"/>
      <c r="ATJ446" s="243"/>
      <c r="ATK446" s="243"/>
      <c r="ATL446" s="243"/>
      <c r="ATM446" s="243"/>
      <c r="ATN446" s="243"/>
      <c r="ATO446" s="243"/>
      <c r="ATP446" s="243"/>
      <c r="ATQ446" s="243"/>
      <c r="ATR446" s="243"/>
      <c r="ATS446" s="243"/>
      <c r="ATT446" s="243"/>
      <c r="ATU446" s="243"/>
      <c r="ATV446" s="243"/>
      <c r="ATW446" s="243"/>
      <c r="ATX446" s="243"/>
      <c r="ATY446" s="243"/>
      <c r="ATZ446" s="243"/>
      <c r="AUA446" s="243"/>
      <c r="AUB446" s="243"/>
      <c r="AUC446" s="243"/>
      <c r="AUD446" s="243"/>
      <c r="AUE446" s="243"/>
      <c r="AUF446" s="243"/>
      <c r="AUG446" s="243"/>
      <c r="AUH446" s="243"/>
      <c r="AUI446" s="243"/>
      <c r="AUJ446" s="243"/>
      <c r="AUK446" s="243"/>
      <c r="AUL446" s="243"/>
      <c r="AUM446" s="243"/>
      <c r="AUN446" s="243"/>
      <c r="AUO446" s="243"/>
      <c r="AUP446" s="243"/>
      <c r="AUQ446" s="243"/>
      <c r="AUR446" s="243"/>
      <c r="AUS446" s="243"/>
      <c r="AUT446" s="243"/>
      <c r="AUU446" s="243"/>
      <c r="AUV446" s="243"/>
      <c r="AUW446" s="243"/>
      <c r="AUX446" s="243"/>
      <c r="AUY446" s="243"/>
      <c r="AUZ446" s="243"/>
      <c r="AVA446" s="243"/>
      <c r="AVB446" s="243"/>
      <c r="AVC446" s="243"/>
      <c r="AVD446" s="243"/>
      <c r="AVE446" s="243"/>
      <c r="AVF446" s="243"/>
      <c r="AVG446" s="243"/>
      <c r="AVH446" s="243"/>
      <c r="AVI446" s="243"/>
      <c r="AVJ446" s="243"/>
      <c r="AVK446" s="243"/>
      <c r="AVL446" s="243"/>
      <c r="AVM446" s="243"/>
      <c r="AVN446" s="243"/>
      <c r="AVO446" s="243"/>
      <c r="AVP446" s="243"/>
      <c r="AVQ446" s="243"/>
      <c r="AVR446" s="243"/>
      <c r="AVS446" s="243"/>
      <c r="AVT446" s="243"/>
      <c r="AVU446" s="243"/>
      <c r="AVV446" s="243"/>
      <c r="AVW446" s="243"/>
      <c r="AVX446" s="243"/>
      <c r="AVY446" s="243"/>
      <c r="AVZ446" s="243"/>
      <c r="AWA446" s="243"/>
      <c r="AWB446" s="243"/>
      <c r="AWC446" s="243"/>
      <c r="AWD446" s="243"/>
      <c r="AWE446" s="243"/>
      <c r="AWF446" s="243"/>
      <c r="AWG446" s="243"/>
      <c r="AWH446" s="243"/>
      <c r="AWI446" s="243"/>
      <c r="AWJ446" s="243"/>
      <c r="AWK446" s="243"/>
      <c r="AWL446" s="243"/>
      <c r="AWM446" s="243"/>
      <c r="AWN446" s="243"/>
      <c r="AWO446" s="243"/>
      <c r="AWP446" s="243"/>
      <c r="AWQ446" s="243"/>
      <c r="AWR446" s="243"/>
      <c r="AWS446" s="243"/>
      <c r="AWT446" s="243"/>
      <c r="AWU446" s="243"/>
      <c r="AWV446" s="243"/>
      <c r="AWW446" s="243"/>
      <c r="AWX446" s="243"/>
      <c r="AWY446" s="243"/>
      <c r="AWZ446" s="243"/>
      <c r="AXA446" s="243"/>
      <c r="AXB446" s="243"/>
      <c r="AXC446" s="243"/>
      <c r="AXD446" s="243"/>
      <c r="AXE446" s="243"/>
      <c r="AXF446" s="243"/>
      <c r="AXG446" s="243"/>
      <c r="AXH446" s="243"/>
      <c r="AXI446" s="243"/>
      <c r="AXJ446" s="243"/>
      <c r="AXK446" s="243"/>
      <c r="AXL446" s="243"/>
      <c r="AXM446" s="243"/>
      <c r="AXN446" s="243"/>
      <c r="AXO446" s="243"/>
      <c r="AXP446" s="243"/>
      <c r="AXQ446" s="243"/>
      <c r="AXR446" s="243"/>
      <c r="AXS446" s="243"/>
      <c r="AXT446" s="243"/>
      <c r="AXU446" s="243"/>
      <c r="AXV446" s="243"/>
      <c r="AXW446" s="243"/>
      <c r="AXX446" s="243"/>
      <c r="AXY446" s="243"/>
      <c r="AXZ446" s="243"/>
      <c r="AYA446" s="243"/>
      <c r="AYB446" s="243"/>
      <c r="AYC446" s="243"/>
      <c r="AYD446" s="243"/>
      <c r="AYE446" s="243"/>
      <c r="AYF446" s="243"/>
      <c r="AYG446" s="243"/>
      <c r="AYH446" s="243"/>
      <c r="AYI446" s="243"/>
      <c r="AYJ446" s="243"/>
      <c r="AYK446" s="243"/>
      <c r="AYL446" s="243"/>
      <c r="AYM446" s="243"/>
      <c r="AYN446" s="243"/>
      <c r="AYO446" s="243"/>
      <c r="AYP446" s="243"/>
      <c r="AYQ446" s="243"/>
      <c r="AYR446" s="243"/>
      <c r="AYS446" s="243"/>
      <c r="AYT446" s="243"/>
      <c r="AYU446" s="243"/>
      <c r="AYV446" s="243"/>
      <c r="AYW446" s="243"/>
      <c r="AYX446" s="243"/>
      <c r="AYY446" s="243"/>
      <c r="AYZ446" s="243"/>
      <c r="AZA446" s="243"/>
      <c r="AZB446" s="243"/>
      <c r="AZC446" s="243"/>
      <c r="AZD446" s="243"/>
      <c r="AZE446" s="243"/>
      <c r="AZF446" s="243"/>
      <c r="AZG446" s="243"/>
      <c r="AZH446" s="243"/>
      <c r="AZI446" s="243"/>
      <c r="AZJ446" s="243"/>
      <c r="AZK446" s="243"/>
      <c r="AZL446" s="243"/>
      <c r="AZM446" s="243"/>
      <c r="AZN446" s="243"/>
      <c r="AZO446" s="243"/>
      <c r="AZP446" s="243"/>
      <c r="AZQ446" s="243"/>
      <c r="AZR446" s="243"/>
      <c r="AZS446" s="243"/>
      <c r="AZT446" s="243"/>
      <c r="AZU446" s="243"/>
      <c r="AZV446" s="243"/>
      <c r="AZW446" s="243"/>
      <c r="AZX446" s="243"/>
      <c r="AZY446" s="243"/>
      <c r="AZZ446" s="243"/>
      <c r="BAA446" s="243"/>
      <c r="BAB446" s="243"/>
      <c r="BAC446" s="243"/>
      <c r="BAD446" s="243"/>
      <c r="BAE446" s="243"/>
      <c r="BAF446" s="243"/>
      <c r="BAG446" s="243"/>
      <c r="BAH446" s="243"/>
      <c r="BAI446" s="243"/>
      <c r="BAJ446" s="243"/>
      <c r="BAK446" s="243"/>
      <c r="BAL446" s="243"/>
      <c r="BAM446" s="243"/>
      <c r="BAN446" s="243"/>
      <c r="BAO446" s="243"/>
      <c r="BAP446" s="243"/>
      <c r="BAQ446" s="243"/>
      <c r="BAR446" s="243"/>
      <c r="BAS446" s="243"/>
      <c r="BAT446" s="243"/>
      <c r="BAU446" s="243"/>
      <c r="BAV446" s="243"/>
      <c r="BAW446" s="243"/>
      <c r="BAX446" s="243"/>
      <c r="BAY446" s="243"/>
      <c r="BAZ446" s="243"/>
      <c r="BBA446" s="243"/>
      <c r="BBB446" s="243"/>
      <c r="BBC446" s="243"/>
      <c r="BBD446" s="243"/>
      <c r="BBE446" s="243"/>
      <c r="BBF446" s="243"/>
      <c r="BBG446" s="243"/>
      <c r="BBH446" s="243"/>
      <c r="BBI446" s="243"/>
      <c r="BBJ446" s="243"/>
      <c r="BBK446" s="243"/>
      <c r="BBL446" s="243"/>
      <c r="BBM446" s="243"/>
      <c r="BBN446" s="243"/>
      <c r="BBO446" s="243"/>
      <c r="BBP446" s="243"/>
      <c r="BBQ446" s="243"/>
      <c r="BBR446" s="243"/>
      <c r="BBS446" s="243"/>
      <c r="BBT446" s="243"/>
      <c r="BBU446" s="243"/>
      <c r="BBV446" s="243"/>
      <c r="BBW446" s="243"/>
      <c r="BBX446" s="243"/>
      <c r="BBY446" s="243"/>
      <c r="BBZ446" s="243"/>
      <c r="BCA446" s="243"/>
      <c r="BCB446" s="243"/>
      <c r="BCC446" s="243"/>
      <c r="BCD446" s="243"/>
      <c r="BCE446" s="243"/>
      <c r="BCF446" s="243"/>
      <c r="BCG446" s="243"/>
      <c r="BCH446" s="243"/>
      <c r="BCI446" s="243"/>
      <c r="BCJ446" s="243"/>
      <c r="BCK446" s="243"/>
      <c r="BCL446" s="243"/>
      <c r="BCM446" s="243"/>
      <c r="BCN446" s="243"/>
      <c r="BCO446" s="243"/>
      <c r="BCP446" s="243"/>
      <c r="BCQ446" s="243"/>
      <c r="BCR446" s="243"/>
      <c r="BCS446" s="243"/>
      <c r="BCT446" s="243"/>
      <c r="BCU446" s="243"/>
      <c r="BCV446" s="243"/>
      <c r="BCW446" s="243"/>
      <c r="BCX446" s="243"/>
      <c r="BCY446" s="243"/>
      <c r="BCZ446" s="243"/>
      <c r="BDA446" s="243"/>
      <c r="BDB446" s="243"/>
      <c r="BDC446" s="243"/>
      <c r="BDD446" s="243"/>
      <c r="BDE446" s="243"/>
      <c r="BDF446" s="243"/>
      <c r="BDG446" s="243"/>
      <c r="BDH446" s="243"/>
      <c r="BDI446" s="243"/>
      <c r="BDJ446" s="243"/>
      <c r="BDK446" s="243"/>
      <c r="BDL446" s="243"/>
      <c r="BDM446" s="243"/>
      <c r="BDN446" s="243"/>
      <c r="BDO446" s="243"/>
      <c r="BDP446" s="243"/>
      <c r="BDQ446" s="243"/>
      <c r="BDR446" s="243"/>
      <c r="BDS446" s="243"/>
      <c r="BDT446" s="243"/>
      <c r="BDU446" s="243"/>
      <c r="BDV446" s="243"/>
      <c r="BDW446" s="243"/>
      <c r="BDX446" s="243"/>
      <c r="BDY446" s="243"/>
      <c r="BDZ446" s="243"/>
      <c r="BEA446" s="243"/>
      <c r="BEB446" s="243"/>
      <c r="BEC446" s="243"/>
      <c r="BED446" s="243"/>
      <c r="BEE446" s="243"/>
      <c r="BEF446" s="243"/>
      <c r="BEG446" s="243"/>
      <c r="BEH446" s="243"/>
      <c r="BEI446" s="243"/>
      <c r="BEJ446" s="243"/>
      <c r="BEK446" s="243"/>
      <c r="BEL446" s="243"/>
      <c r="BEM446" s="243"/>
      <c r="BEN446" s="243"/>
      <c r="BEO446" s="243"/>
      <c r="BEP446" s="243"/>
      <c r="BEQ446" s="243"/>
      <c r="BER446" s="243"/>
      <c r="BES446" s="243"/>
      <c r="BET446" s="243"/>
      <c r="BEU446" s="243"/>
      <c r="BEV446" s="243"/>
      <c r="BEW446" s="243"/>
      <c r="BEX446" s="243"/>
      <c r="BEY446" s="243"/>
      <c r="BEZ446" s="243"/>
      <c r="BFA446" s="243"/>
      <c r="BFB446" s="243"/>
      <c r="BFC446" s="243"/>
      <c r="BFD446" s="243"/>
      <c r="BFE446" s="243"/>
      <c r="BFF446" s="243"/>
      <c r="BFG446" s="243"/>
      <c r="BFH446" s="243"/>
      <c r="BFI446" s="243"/>
      <c r="BFJ446" s="243"/>
      <c r="BFK446" s="243"/>
      <c r="BFL446" s="243"/>
      <c r="BFM446" s="243"/>
      <c r="BFN446" s="243"/>
      <c r="BFO446" s="243"/>
      <c r="BFP446" s="243"/>
      <c r="BFQ446" s="243"/>
      <c r="BFR446" s="243"/>
      <c r="BFS446" s="243"/>
      <c r="BFT446" s="243"/>
      <c r="BFU446" s="243"/>
      <c r="BFV446" s="243"/>
      <c r="BFW446" s="243"/>
      <c r="BFX446" s="243"/>
      <c r="BFY446" s="243"/>
      <c r="BFZ446" s="243"/>
      <c r="BGA446" s="243"/>
      <c r="BGB446" s="243"/>
      <c r="BGC446" s="243"/>
      <c r="BGD446" s="243"/>
      <c r="BGE446" s="243"/>
      <c r="BGF446" s="243"/>
      <c r="BGG446" s="243"/>
      <c r="BGH446" s="243"/>
      <c r="BGI446" s="243"/>
      <c r="BGJ446" s="243"/>
      <c r="BGK446" s="243"/>
      <c r="BGL446" s="243"/>
      <c r="BGM446" s="243"/>
      <c r="BGN446" s="243"/>
      <c r="BGO446" s="243"/>
      <c r="BGP446" s="243"/>
      <c r="BGQ446" s="243"/>
      <c r="BGR446" s="243"/>
      <c r="BGS446" s="243"/>
      <c r="BGT446" s="243"/>
      <c r="BGU446" s="243"/>
      <c r="BGV446" s="243"/>
      <c r="BGW446" s="243"/>
      <c r="BGX446" s="243"/>
      <c r="BGY446" s="243"/>
      <c r="BGZ446" s="243"/>
      <c r="BHA446" s="243"/>
      <c r="BHB446" s="243"/>
      <c r="BHC446" s="243"/>
      <c r="BHD446" s="243"/>
      <c r="BHE446" s="243"/>
      <c r="BHF446" s="243"/>
      <c r="BHG446" s="243"/>
      <c r="BHH446" s="243"/>
      <c r="BHI446" s="243"/>
      <c r="BHJ446" s="243"/>
      <c r="BHK446" s="243"/>
      <c r="BHL446" s="243"/>
      <c r="BHM446" s="243"/>
      <c r="BHN446" s="243"/>
      <c r="BHO446" s="243"/>
      <c r="BHP446" s="243"/>
      <c r="BHQ446" s="243"/>
      <c r="BHR446" s="243"/>
      <c r="BHS446" s="243"/>
      <c r="BHT446" s="243"/>
      <c r="BHU446" s="243"/>
      <c r="BHV446" s="243"/>
      <c r="BHW446" s="243"/>
      <c r="BHX446" s="243"/>
      <c r="BHY446" s="243"/>
      <c r="BHZ446" s="243"/>
      <c r="BIA446" s="243"/>
      <c r="BIB446" s="243"/>
      <c r="BIC446" s="243"/>
      <c r="BID446" s="243"/>
      <c r="BIE446" s="243"/>
      <c r="BIF446" s="243"/>
      <c r="BIG446" s="243"/>
      <c r="BIH446" s="243"/>
      <c r="BII446" s="243"/>
      <c r="BIJ446" s="243"/>
      <c r="BIK446" s="243"/>
      <c r="BIL446" s="243"/>
      <c r="BIM446" s="243"/>
      <c r="BIN446" s="243"/>
      <c r="BIO446" s="243"/>
      <c r="BIP446" s="243"/>
      <c r="BIQ446" s="243"/>
      <c r="BIR446" s="243"/>
      <c r="BIS446" s="243"/>
      <c r="BIT446" s="243"/>
      <c r="BIU446" s="243"/>
      <c r="BIV446" s="243"/>
      <c r="BIW446" s="243"/>
      <c r="BIX446" s="243"/>
      <c r="BIY446" s="243"/>
      <c r="BIZ446" s="243"/>
      <c r="BJA446" s="243"/>
      <c r="BJB446" s="243"/>
      <c r="BJC446" s="243"/>
      <c r="BJD446" s="243"/>
      <c r="BJE446" s="243"/>
      <c r="BJF446" s="243"/>
      <c r="BJG446" s="243"/>
      <c r="BJH446" s="243"/>
      <c r="BJI446" s="243"/>
      <c r="BJJ446" s="243"/>
      <c r="BJK446" s="243"/>
      <c r="BJL446" s="243"/>
      <c r="BJM446" s="243"/>
      <c r="BJN446" s="243"/>
      <c r="BJO446" s="243"/>
      <c r="BJP446" s="243"/>
      <c r="BJQ446" s="243"/>
      <c r="BJR446" s="243"/>
      <c r="BJS446" s="243"/>
      <c r="BJT446" s="243"/>
      <c r="BJU446" s="243"/>
      <c r="BJV446" s="243"/>
      <c r="BJW446" s="243"/>
      <c r="BJX446" s="243"/>
      <c r="BJY446" s="243"/>
      <c r="BJZ446" s="243"/>
      <c r="BKA446" s="243"/>
      <c r="BKB446" s="243"/>
      <c r="BKC446" s="243"/>
      <c r="BKD446" s="243"/>
      <c r="BKE446" s="243"/>
      <c r="BKF446" s="243"/>
      <c r="BKG446" s="243"/>
      <c r="BKH446" s="243"/>
      <c r="BKI446" s="243"/>
      <c r="BKJ446" s="243"/>
      <c r="BKK446" s="243"/>
      <c r="BKL446" s="243"/>
      <c r="BKM446" s="243"/>
      <c r="BKN446" s="243"/>
      <c r="BKO446" s="243"/>
      <c r="BKP446" s="243"/>
      <c r="BKQ446" s="243"/>
      <c r="BKR446" s="243"/>
      <c r="BKS446" s="243"/>
      <c r="BKT446" s="243"/>
      <c r="BKU446" s="243"/>
      <c r="BKV446" s="243"/>
      <c r="BKW446" s="243"/>
      <c r="BKX446" s="243"/>
      <c r="BKY446" s="243"/>
      <c r="BKZ446" s="243"/>
      <c r="BLA446" s="243"/>
      <c r="BLB446" s="243"/>
      <c r="BLC446" s="243"/>
      <c r="BLD446" s="243"/>
      <c r="BLE446" s="243"/>
      <c r="BLF446" s="243"/>
      <c r="BLG446" s="243"/>
      <c r="BLH446" s="243"/>
      <c r="BLI446" s="243"/>
      <c r="BLJ446" s="243"/>
      <c r="BLK446" s="243"/>
      <c r="BLL446" s="243"/>
      <c r="BLM446" s="243"/>
      <c r="BLN446" s="243"/>
      <c r="BLO446" s="243"/>
      <c r="BLP446" s="243"/>
      <c r="BLQ446" s="243"/>
      <c r="BLR446" s="243"/>
      <c r="BLS446" s="243"/>
      <c r="BLT446" s="243"/>
      <c r="BLU446" s="243"/>
      <c r="BLV446" s="243"/>
      <c r="BLW446" s="243"/>
      <c r="BLX446" s="243"/>
      <c r="BLY446" s="243"/>
      <c r="BLZ446" s="243"/>
      <c r="BMA446" s="243"/>
      <c r="BMB446" s="243"/>
      <c r="BMC446" s="243"/>
      <c r="BMD446" s="243"/>
      <c r="BME446" s="243"/>
      <c r="BMF446" s="243"/>
      <c r="BMG446" s="243"/>
      <c r="BMH446" s="243"/>
      <c r="BMI446" s="243"/>
      <c r="BMJ446" s="243"/>
      <c r="BMK446" s="243"/>
      <c r="BML446" s="243"/>
      <c r="BMM446" s="243"/>
      <c r="BMN446" s="243"/>
      <c r="BMO446" s="243"/>
      <c r="BMP446" s="243"/>
      <c r="BMQ446" s="243"/>
      <c r="BMR446" s="243"/>
      <c r="BMS446" s="243"/>
      <c r="BMT446" s="243"/>
      <c r="BMU446" s="243"/>
      <c r="BMV446" s="243"/>
      <c r="BMW446" s="243"/>
      <c r="BMX446" s="243"/>
      <c r="BMY446" s="243"/>
      <c r="BMZ446" s="243"/>
      <c r="BNA446" s="243"/>
      <c r="BNB446" s="243"/>
      <c r="BNC446" s="243"/>
      <c r="BND446" s="243"/>
      <c r="BNE446" s="243"/>
      <c r="BNF446" s="243"/>
      <c r="BNG446" s="243"/>
      <c r="BNH446" s="243"/>
      <c r="BNI446" s="243"/>
      <c r="BNJ446" s="243"/>
      <c r="BNK446" s="243"/>
      <c r="BNL446" s="243"/>
      <c r="BNM446" s="243"/>
      <c r="BNN446" s="243"/>
      <c r="BNO446" s="243"/>
      <c r="BNP446" s="243"/>
      <c r="BNQ446" s="243"/>
      <c r="BNR446" s="243"/>
      <c r="BNS446" s="243"/>
      <c r="BNT446" s="243"/>
      <c r="BNU446" s="243"/>
      <c r="BNV446" s="243"/>
      <c r="BNW446" s="243"/>
      <c r="BNX446" s="243"/>
      <c r="BNY446" s="243"/>
      <c r="BNZ446" s="243"/>
      <c r="BOA446" s="243"/>
      <c r="BOB446" s="243"/>
      <c r="BOC446" s="243"/>
      <c r="BOD446" s="243"/>
      <c r="BOE446" s="243"/>
      <c r="BOF446" s="243"/>
      <c r="BOG446" s="243"/>
      <c r="BOH446" s="243"/>
      <c r="BOI446" s="243"/>
      <c r="BOJ446" s="243"/>
      <c r="BOK446" s="243"/>
      <c r="BOL446" s="243"/>
      <c r="BOM446" s="243"/>
      <c r="BON446" s="243"/>
      <c r="BOO446" s="243"/>
      <c r="BOP446" s="243"/>
      <c r="BOQ446" s="243"/>
      <c r="BOR446" s="243"/>
      <c r="BOS446" s="243"/>
      <c r="BOT446" s="243"/>
      <c r="BOU446" s="243"/>
      <c r="BOV446" s="243"/>
      <c r="BOW446" s="243"/>
      <c r="BOX446" s="243"/>
      <c r="BOY446" s="243"/>
      <c r="BOZ446" s="243"/>
      <c r="BPA446" s="243"/>
      <c r="BPB446" s="243"/>
      <c r="BPC446" s="243"/>
      <c r="BPD446" s="243"/>
      <c r="BPE446" s="243"/>
      <c r="BPF446" s="243"/>
      <c r="BPG446" s="243"/>
      <c r="BPH446" s="243"/>
      <c r="BPI446" s="243"/>
      <c r="BPJ446" s="243"/>
      <c r="BPK446" s="243"/>
      <c r="BPL446" s="243"/>
      <c r="BPM446" s="243"/>
      <c r="BPN446" s="243"/>
      <c r="BPO446" s="243"/>
      <c r="BPP446" s="243"/>
      <c r="BPQ446" s="243"/>
      <c r="BPR446" s="243"/>
      <c r="BPS446" s="243"/>
      <c r="BPT446" s="243"/>
      <c r="BPU446" s="243"/>
      <c r="BPV446" s="243"/>
      <c r="BPW446" s="243"/>
      <c r="BPX446" s="243"/>
      <c r="BPY446" s="243"/>
      <c r="BPZ446" s="243"/>
      <c r="BQA446" s="243"/>
      <c r="BQB446" s="243"/>
      <c r="BQC446" s="243"/>
      <c r="BQD446" s="243"/>
      <c r="BQE446" s="243"/>
      <c r="BQF446" s="243"/>
      <c r="BQG446" s="243"/>
      <c r="BQH446" s="243"/>
      <c r="BQI446" s="243"/>
      <c r="BQJ446" s="243"/>
      <c r="BQK446" s="243"/>
      <c r="BQL446" s="243"/>
      <c r="BQM446" s="243"/>
      <c r="BQN446" s="243"/>
      <c r="BQO446" s="243"/>
      <c r="BQP446" s="243"/>
      <c r="BQQ446" s="243"/>
      <c r="BQR446" s="243"/>
      <c r="BQS446" s="243"/>
      <c r="BQT446" s="243"/>
      <c r="BQU446" s="243"/>
      <c r="BQV446" s="243"/>
      <c r="BQW446" s="243"/>
      <c r="BQX446" s="243"/>
      <c r="BQY446" s="243"/>
      <c r="BQZ446" s="243"/>
      <c r="BRA446" s="243"/>
      <c r="BRB446" s="243"/>
      <c r="BRC446" s="243"/>
      <c r="BRD446" s="243"/>
      <c r="BRE446" s="243"/>
      <c r="BRF446" s="243"/>
      <c r="BRG446" s="243"/>
      <c r="BRH446" s="243"/>
      <c r="BRI446" s="243"/>
      <c r="BRJ446" s="243"/>
      <c r="BRK446" s="243"/>
      <c r="BRL446" s="243"/>
      <c r="BRM446" s="243"/>
      <c r="BRN446" s="243"/>
      <c r="BRO446" s="243"/>
      <c r="BRP446" s="243"/>
      <c r="BRQ446" s="243"/>
      <c r="BRR446" s="243"/>
      <c r="BRS446" s="243"/>
      <c r="BRT446" s="243"/>
      <c r="BRU446" s="243"/>
      <c r="BRV446" s="243"/>
      <c r="BRW446" s="243"/>
      <c r="BRX446" s="243"/>
      <c r="BRY446" s="243"/>
      <c r="BRZ446" s="243"/>
      <c r="BSA446" s="243"/>
      <c r="BSB446" s="243"/>
      <c r="BSC446" s="243"/>
      <c r="BSD446" s="243"/>
      <c r="BSE446" s="243"/>
      <c r="BSF446" s="243"/>
      <c r="BSG446" s="243"/>
      <c r="BSH446" s="243"/>
      <c r="BSI446" s="243"/>
      <c r="BSJ446" s="243"/>
      <c r="BSK446" s="243"/>
      <c r="BSL446" s="243"/>
      <c r="BSM446" s="243"/>
      <c r="BSN446" s="243"/>
      <c r="BSO446" s="243"/>
      <c r="BSP446" s="243"/>
      <c r="BSQ446" s="243"/>
      <c r="BSR446" s="243"/>
      <c r="BSS446" s="243"/>
      <c r="BST446" s="243"/>
      <c r="BSU446" s="243"/>
      <c r="BSV446" s="243"/>
      <c r="BSW446" s="243"/>
      <c r="BSX446" s="243"/>
      <c r="BSY446" s="243"/>
      <c r="BSZ446" s="243"/>
      <c r="BTA446" s="243"/>
      <c r="BTB446" s="243"/>
      <c r="BTC446" s="243"/>
      <c r="BTD446" s="243"/>
      <c r="BTE446" s="243"/>
      <c r="BTF446" s="243"/>
      <c r="BTG446" s="243"/>
      <c r="BTH446" s="243"/>
      <c r="BTI446" s="243"/>
      <c r="BTJ446" s="243"/>
      <c r="BTK446" s="243"/>
      <c r="BTL446" s="243"/>
      <c r="BTM446" s="243"/>
      <c r="BTN446" s="243"/>
      <c r="BTO446" s="243"/>
      <c r="BTP446" s="243"/>
      <c r="BTQ446" s="243"/>
      <c r="BTR446" s="243"/>
      <c r="BTS446" s="243"/>
      <c r="BTT446" s="243"/>
      <c r="BTU446" s="243"/>
      <c r="BTV446" s="243"/>
      <c r="BTW446" s="243"/>
      <c r="BTX446" s="243"/>
      <c r="BTY446" s="243"/>
      <c r="BTZ446" s="243"/>
      <c r="BUA446" s="243"/>
      <c r="BUB446" s="243"/>
      <c r="BUC446" s="243"/>
      <c r="BUD446" s="243"/>
      <c r="BUE446" s="243"/>
      <c r="BUF446" s="243"/>
      <c r="BUG446" s="243"/>
      <c r="BUH446" s="243"/>
      <c r="BUI446" s="243"/>
      <c r="BUJ446" s="243"/>
      <c r="BUK446" s="243"/>
      <c r="BUL446" s="243"/>
      <c r="BUM446" s="243"/>
      <c r="BUN446" s="243"/>
      <c r="BUO446" s="243"/>
      <c r="BUP446" s="243"/>
      <c r="BUQ446" s="243"/>
      <c r="BUR446" s="243"/>
      <c r="BUS446" s="243"/>
      <c r="BUT446" s="243"/>
      <c r="BUU446" s="243"/>
      <c r="BUV446" s="243"/>
      <c r="BUW446" s="243"/>
      <c r="BUX446" s="243"/>
      <c r="BUY446" s="243"/>
      <c r="BUZ446" s="243"/>
      <c r="BVA446" s="243"/>
      <c r="BVB446" s="243"/>
      <c r="BVC446" s="243"/>
      <c r="BVD446" s="243"/>
      <c r="BVE446" s="243"/>
      <c r="BVF446" s="243"/>
      <c r="BVG446" s="243"/>
      <c r="BVH446" s="243"/>
      <c r="BVI446" s="243"/>
      <c r="BVJ446" s="243"/>
      <c r="BVK446" s="243"/>
      <c r="BVL446" s="243"/>
      <c r="BVM446" s="243"/>
      <c r="BVN446" s="243"/>
      <c r="BVO446" s="243"/>
      <c r="BVP446" s="243"/>
      <c r="BVQ446" s="243"/>
      <c r="BVR446" s="243"/>
      <c r="BVS446" s="243"/>
      <c r="BVT446" s="243"/>
      <c r="BVU446" s="243"/>
      <c r="BVV446" s="243"/>
      <c r="BVW446" s="243"/>
      <c r="BVX446" s="243"/>
      <c r="BVY446" s="243"/>
      <c r="BVZ446" s="243"/>
      <c r="BWA446" s="243"/>
      <c r="BWB446" s="243"/>
      <c r="BWC446" s="243"/>
      <c r="BWD446" s="243"/>
      <c r="BWE446" s="243"/>
      <c r="BWF446" s="243"/>
      <c r="BWG446" s="243"/>
      <c r="BWH446" s="243"/>
      <c r="BWI446" s="243"/>
      <c r="BWJ446" s="243"/>
      <c r="BWK446" s="243"/>
      <c r="BWL446" s="243"/>
      <c r="BWM446" s="243"/>
      <c r="BWN446" s="243"/>
      <c r="BWO446" s="243"/>
      <c r="BWP446" s="243"/>
      <c r="BWQ446" s="243"/>
      <c r="BWR446" s="243"/>
      <c r="BWS446" s="243"/>
      <c r="BWT446" s="243"/>
      <c r="BWU446" s="243"/>
      <c r="BWV446" s="243"/>
      <c r="BWW446" s="243"/>
      <c r="BWX446" s="243"/>
      <c r="BWY446" s="243"/>
      <c r="BWZ446" s="243"/>
      <c r="BXA446" s="243"/>
      <c r="BXB446" s="243"/>
      <c r="BXC446" s="243"/>
      <c r="BXD446" s="243"/>
      <c r="BXE446" s="243"/>
      <c r="BXF446" s="243"/>
      <c r="BXG446" s="243"/>
      <c r="BXH446" s="243"/>
      <c r="BXI446" s="243"/>
      <c r="BXJ446" s="243"/>
      <c r="BXK446" s="243"/>
      <c r="BXL446" s="243"/>
      <c r="BXM446" s="243"/>
      <c r="BXN446" s="243"/>
      <c r="BXO446" s="243"/>
      <c r="BXP446" s="243"/>
      <c r="BXQ446" s="243"/>
      <c r="BXR446" s="243"/>
      <c r="BXS446" s="243"/>
      <c r="BXT446" s="243"/>
      <c r="BXU446" s="243"/>
      <c r="BXV446" s="243"/>
      <c r="BXW446" s="243"/>
      <c r="BXX446" s="243"/>
      <c r="BXY446" s="243"/>
      <c r="BXZ446" s="243"/>
      <c r="BYA446" s="243"/>
      <c r="BYB446" s="243"/>
      <c r="BYC446" s="243"/>
      <c r="BYD446" s="243"/>
      <c r="BYE446" s="243"/>
      <c r="BYF446" s="243"/>
      <c r="BYG446" s="243"/>
      <c r="BYH446" s="243"/>
      <c r="BYI446" s="243"/>
      <c r="BYJ446" s="243"/>
      <c r="BYK446" s="243"/>
      <c r="BYL446" s="243"/>
      <c r="BYM446" s="243"/>
      <c r="BYN446" s="243"/>
      <c r="BYO446" s="243"/>
      <c r="BYP446" s="243"/>
      <c r="BYQ446" s="243"/>
      <c r="BYR446" s="243"/>
      <c r="BYS446" s="243"/>
      <c r="BYT446" s="243"/>
      <c r="BYU446" s="243"/>
      <c r="BYV446" s="243"/>
      <c r="BYW446" s="243"/>
      <c r="BYX446" s="243"/>
      <c r="BYY446" s="243"/>
      <c r="BYZ446" s="243"/>
      <c r="BZA446" s="243"/>
      <c r="BZB446" s="243"/>
      <c r="BZC446" s="243"/>
      <c r="BZD446" s="243"/>
      <c r="BZE446" s="243"/>
      <c r="BZF446" s="243"/>
      <c r="BZG446" s="243"/>
      <c r="BZH446" s="243"/>
      <c r="BZI446" s="243"/>
      <c r="BZJ446" s="243"/>
      <c r="BZK446" s="243"/>
      <c r="BZL446" s="243"/>
      <c r="BZM446" s="243"/>
      <c r="BZN446" s="243"/>
      <c r="BZO446" s="243"/>
      <c r="BZP446" s="243"/>
      <c r="BZQ446" s="243"/>
      <c r="BZR446" s="243"/>
      <c r="BZS446" s="243"/>
      <c r="BZT446" s="243"/>
      <c r="BZU446" s="243"/>
      <c r="BZV446" s="243"/>
      <c r="BZW446" s="243"/>
      <c r="BZX446" s="243"/>
      <c r="BZY446" s="243"/>
      <c r="BZZ446" s="243"/>
      <c r="CAA446" s="243"/>
      <c r="CAB446" s="243"/>
      <c r="CAC446" s="243"/>
      <c r="CAD446" s="243"/>
      <c r="CAE446" s="243"/>
      <c r="CAF446" s="243"/>
      <c r="CAG446" s="243"/>
      <c r="CAH446" s="243"/>
      <c r="CAI446" s="243"/>
      <c r="CAJ446" s="243"/>
      <c r="CAK446" s="243"/>
      <c r="CAL446" s="243"/>
      <c r="CAM446" s="243"/>
      <c r="CAN446" s="243"/>
      <c r="CAO446" s="243"/>
      <c r="CAP446" s="243"/>
      <c r="CAQ446" s="243"/>
      <c r="CAR446" s="243"/>
      <c r="CAS446" s="243"/>
      <c r="CAT446" s="243"/>
      <c r="CAU446" s="243"/>
      <c r="CAV446" s="243"/>
      <c r="CAW446" s="243"/>
      <c r="CAX446" s="243"/>
      <c r="CAY446" s="243"/>
      <c r="CAZ446" s="243"/>
      <c r="CBA446" s="243"/>
      <c r="CBB446" s="243"/>
      <c r="CBC446" s="243"/>
      <c r="CBD446" s="243"/>
      <c r="CBE446" s="243"/>
      <c r="CBF446" s="243"/>
      <c r="CBG446" s="243"/>
      <c r="CBH446" s="243"/>
      <c r="CBI446" s="243"/>
      <c r="CBJ446" s="243"/>
      <c r="CBK446" s="243"/>
      <c r="CBL446" s="243"/>
      <c r="CBM446" s="243"/>
      <c r="CBN446" s="243"/>
      <c r="CBO446" s="243"/>
      <c r="CBP446" s="243"/>
      <c r="CBQ446" s="243"/>
      <c r="CBR446" s="243"/>
      <c r="CBS446" s="243"/>
      <c r="CBT446" s="243"/>
      <c r="CBU446" s="243"/>
      <c r="CBV446" s="243"/>
      <c r="CBW446" s="243"/>
      <c r="CBX446" s="243"/>
      <c r="CBY446" s="243"/>
      <c r="CBZ446" s="243"/>
      <c r="CCA446" s="243"/>
      <c r="CCB446" s="243"/>
      <c r="CCC446" s="243"/>
      <c r="CCD446" s="243"/>
      <c r="CCE446" s="243"/>
      <c r="CCF446" s="243"/>
      <c r="CCG446" s="243"/>
      <c r="CCH446" s="243"/>
      <c r="CCI446" s="243"/>
      <c r="CCJ446" s="243"/>
      <c r="CCK446" s="243"/>
      <c r="CCL446" s="243"/>
      <c r="CCM446" s="243"/>
      <c r="CCN446" s="243"/>
      <c r="CCO446" s="243"/>
      <c r="CCP446" s="243"/>
      <c r="CCQ446" s="243"/>
      <c r="CCR446" s="243"/>
      <c r="CCS446" s="243"/>
      <c r="CCT446" s="243"/>
      <c r="CCU446" s="243"/>
      <c r="CCV446" s="243"/>
      <c r="CCW446" s="243"/>
      <c r="CCX446" s="243"/>
      <c r="CCY446" s="243"/>
      <c r="CCZ446" s="243"/>
      <c r="CDA446" s="243"/>
      <c r="CDB446" s="243"/>
      <c r="CDC446" s="243"/>
      <c r="CDD446" s="243"/>
      <c r="CDE446" s="243"/>
      <c r="CDF446" s="243"/>
      <c r="CDG446" s="243"/>
      <c r="CDH446" s="243"/>
      <c r="CDI446" s="243"/>
      <c r="CDJ446" s="243"/>
      <c r="CDK446" s="243"/>
      <c r="CDL446" s="243"/>
      <c r="CDM446" s="243"/>
      <c r="CDN446" s="243"/>
      <c r="CDO446" s="243"/>
      <c r="CDP446" s="243"/>
      <c r="CDQ446" s="243"/>
      <c r="CDR446" s="243"/>
      <c r="CDS446" s="243"/>
      <c r="CDT446" s="243"/>
      <c r="CDU446" s="243"/>
      <c r="CDV446" s="243"/>
      <c r="CDW446" s="243"/>
      <c r="CDX446" s="243"/>
      <c r="CDY446" s="243"/>
      <c r="CDZ446" s="243"/>
      <c r="CEA446" s="243"/>
      <c r="CEB446" s="243"/>
      <c r="CEC446" s="243"/>
      <c r="CED446" s="243"/>
      <c r="CEE446" s="243"/>
      <c r="CEF446" s="243"/>
      <c r="CEG446" s="243"/>
      <c r="CEH446" s="243"/>
      <c r="CEI446" s="243"/>
      <c r="CEJ446" s="243"/>
      <c r="CEK446" s="243"/>
      <c r="CEL446" s="243"/>
      <c r="CEM446" s="243"/>
      <c r="CEN446" s="243"/>
      <c r="CEO446" s="243"/>
      <c r="CEP446" s="243"/>
      <c r="CEQ446" s="243"/>
      <c r="CER446" s="243"/>
      <c r="CES446" s="243"/>
      <c r="CET446" s="243"/>
      <c r="CEU446" s="243"/>
      <c r="CEV446" s="243"/>
      <c r="CEW446" s="243"/>
      <c r="CEX446" s="243"/>
      <c r="CEY446" s="243"/>
      <c r="CEZ446" s="243"/>
      <c r="CFA446" s="243"/>
      <c r="CFB446" s="243"/>
      <c r="CFC446" s="243"/>
      <c r="CFD446" s="243"/>
      <c r="CFE446" s="243"/>
      <c r="CFF446" s="243"/>
      <c r="CFG446" s="243"/>
      <c r="CFH446" s="243"/>
      <c r="CFI446" s="243"/>
      <c r="CFJ446" s="243"/>
      <c r="CFK446" s="243"/>
      <c r="CFL446" s="243"/>
      <c r="CFM446" s="243"/>
      <c r="CFN446" s="243"/>
      <c r="CFO446" s="243"/>
      <c r="CFP446" s="243"/>
      <c r="CFQ446" s="243"/>
      <c r="CFR446" s="243"/>
      <c r="CFS446" s="243"/>
      <c r="CFT446" s="243"/>
      <c r="CFU446" s="243"/>
      <c r="CFV446" s="243"/>
      <c r="CFW446" s="243"/>
      <c r="CFX446" s="243"/>
      <c r="CFY446" s="243"/>
      <c r="CFZ446" s="243"/>
      <c r="CGA446" s="243"/>
      <c r="CGB446" s="243"/>
      <c r="CGC446" s="243"/>
      <c r="CGD446" s="243"/>
      <c r="CGE446" s="243"/>
      <c r="CGF446" s="243"/>
      <c r="CGG446" s="243"/>
      <c r="CGH446" s="243"/>
      <c r="CGI446" s="243"/>
      <c r="CGJ446" s="243"/>
      <c r="CGK446" s="243"/>
      <c r="CGL446" s="243"/>
      <c r="CGM446" s="243"/>
      <c r="CGN446" s="243"/>
      <c r="CGO446" s="243"/>
      <c r="CGP446" s="243"/>
      <c r="CGQ446" s="243"/>
      <c r="CGR446" s="243"/>
      <c r="CGS446" s="243"/>
      <c r="CGT446" s="243"/>
      <c r="CGU446" s="243"/>
      <c r="CGV446" s="243"/>
      <c r="CGW446" s="243"/>
      <c r="CGX446" s="243"/>
      <c r="CGY446" s="243"/>
      <c r="CGZ446" s="243"/>
      <c r="CHA446" s="243"/>
      <c r="CHB446" s="243"/>
      <c r="CHC446" s="243"/>
      <c r="CHD446" s="243"/>
      <c r="CHE446" s="243"/>
      <c r="CHF446" s="243"/>
      <c r="CHG446" s="243"/>
      <c r="CHH446" s="243"/>
      <c r="CHI446" s="243"/>
      <c r="CHJ446" s="243"/>
      <c r="CHK446" s="243"/>
      <c r="CHL446" s="243"/>
      <c r="CHM446" s="243"/>
      <c r="CHN446" s="243"/>
      <c r="CHO446" s="243"/>
      <c r="CHP446" s="243"/>
      <c r="CHQ446" s="243"/>
      <c r="CHR446" s="243"/>
      <c r="CHS446" s="243"/>
      <c r="CHT446" s="243"/>
      <c r="CHU446" s="243"/>
      <c r="CHV446" s="243"/>
      <c r="CHW446" s="243"/>
      <c r="CHX446" s="243"/>
      <c r="CHY446" s="243"/>
      <c r="CHZ446" s="243"/>
      <c r="CIA446" s="243"/>
      <c r="CIB446" s="243"/>
      <c r="CIC446" s="243"/>
      <c r="CID446" s="243"/>
      <c r="CIE446" s="243"/>
      <c r="CIF446" s="243"/>
      <c r="CIG446" s="243"/>
      <c r="CIH446" s="243"/>
      <c r="CII446" s="243"/>
      <c r="CIJ446" s="243"/>
      <c r="CIK446" s="243"/>
      <c r="CIL446" s="243"/>
      <c r="CIM446" s="243"/>
      <c r="CIN446" s="243"/>
      <c r="CIO446" s="243"/>
      <c r="CIP446" s="243"/>
      <c r="CIQ446" s="243"/>
      <c r="CIR446" s="243"/>
      <c r="CIS446" s="243"/>
      <c r="CIT446" s="243"/>
      <c r="CIU446" s="243"/>
      <c r="CIV446" s="243"/>
      <c r="CIW446" s="243"/>
      <c r="CIX446" s="243"/>
      <c r="CIY446" s="243"/>
      <c r="CIZ446" s="243"/>
      <c r="CJA446" s="243"/>
      <c r="CJB446" s="243"/>
      <c r="CJC446" s="243"/>
      <c r="CJD446" s="243"/>
      <c r="CJE446" s="243"/>
      <c r="CJF446" s="243"/>
      <c r="CJG446" s="243"/>
      <c r="CJH446" s="243"/>
      <c r="CJI446" s="243"/>
      <c r="CJJ446" s="243"/>
      <c r="CJK446" s="243"/>
      <c r="CJL446" s="243"/>
      <c r="CJM446" s="243"/>
      <c r="CJN446" s="243"/>
      <c r="CJO446" s="243"/>
      <c r="CJP446" s="243"/>
      <c r="CJQ446" s="243"/>
      <c r="CJR446" s="243"/>
      <c r="CJS446" s="243"/>
      <c r="CJT446" s="243"/>
      <c r="CJU446" s="243"/>
      <c r="CJV446" s="243"/>
      <c r="CJW446" s="243"/>
      <c r="CJX446" s="243"/>
      <c r="CJY446" s="243"/>
      <c r="CJZ446" s="243"/>
      <c r="CKA446" s="243"/>
      <c r="CKB446" s="243"/>
      <c r="CKC446" s="243"/>
      <c r="CKD446" s="243"/>
      <c r="CKE446" s="243"/>
      <c r="CKF446" s="243"/>
      <c r="CKG446" s="243"/>
      <c r="CKH446" s="243"/>
      <c r="CKI446" s="243"/>
      <c r="CKJ446" s="243"/>
      <c r="CKK446" s="243"/>
      <c r="CKL446" s="243"/>
      <c r="CKM446" s="243"/>
      <c r="CKN446" s="243"/>
      <c r="CKO446" s="243"/>
      <c r="CKP446" s="243"/>
      <c r="CKQ446" s="243"/>
      <c r="CKR446" s="243"/>
      <c r="CKS446" s="243"/>
      <c r="CKT446" s="243"/>
      <c r="CKU446" s="243"/>
      <c r="CKV446" s="243"/>
      <c r="CKW446" s="243"/>
      <c r="CKX446" s="243"/>
      <c r="CKY446" s="243"/>
      <c r="CKZ446" s="243"/>
      <c r="CLA446" s="243"/>
      <c r="CLB446" s="243"/>
      <c r="CLC446" s="243"/>
      <c r="CLD446" s="243"/>
      <c r="CLE446" s="243"/>
      <c r="CLF446" s="243"/>
      <c r="CLG446" s="243"/>
      <c r="CLH446" s="243"/>
      <c r="CLI446" s="243"/>
      <c r="CLJ446" s="243"/>
      <c r="CLK446" s="243"/>
      <c r="CLL446" s="243"/>
      <c r="CLM446" s="243"/>
      <c r="CLN446" s="243"/>
      <c r="CLO446" s="243"/>
      <c r="CLP446" s="243"/>
      <c r="CLQ446" s="243"/>
      <c r="CLR446" s="243"/>
      <c r="CLS446" s="243"/>
      <c r="CLT446" s="243"/>
      <c r="CLU446" s="243"/>
      <c r="CLV446" s="243"/>
      <c r="CLW446" s="243"/>
      <c r="CLX446" s="243"/>
      <c r="CLY446" s="243"/>
      <c r="CLZ446" s="243"/>
      <c r="CMA446" s="243"/>
      <c r="CMB446" s="243"/>
      <c r="CMC446" s="243"/>
      <c r="CMD446" s="243"/>
      <c r="CME446" s="243"/>
      <c r="CMF446" s="243"/>
      <c r="CMG446" s="243"/>
      <c r="CMH446" s="243"/>
      <c r="CMI446" s="243"/>
      <c r="CMJ446" s="243"/>
      <c r="CMK446" s="243"/>
      <c r="CML446" s="243"/>
      <c r="CMM446" s="243"/>
      <c r="CMN446" s="243"/>
      <c r="CMO446" s="243"/>
      <c r="CMP446" s="243"/>
      <c r="CMQ446" s="243"/>
      <c r="CMR446" s="243"/>
      <c r="CMS446" s="243"/>
      <c r="CMT446" s="243"/>
      <c r="CMU446" s="243"/>
      <c r="CMV446" s="243"/>
      <c r="CMW446" s="243"/>
      <c r="CMX446" s="243"/>
      <c r="CMY446" s="243"/>
      <c r="CMZ446" s="243"/>
      <c r="CNA446" s="243"/>
      <c r="CNB446" s="243"/>
      <c r="CNC446" s="243"/>
      <c r="CND446" s="243"/>
      <c r="CNE446" s="243"/>
      <c r="CNF446" s="243"/>
      <c r="CNG446" s="243"/>
      <c r="CNH446" s="243"/>
      <c r="CNI446" s="243"/>
      <c r="CNJ446" s="243"/>
      <c r="CNK446" s="243"/>
      <c r="CNL446" s="243"/>
      <c r="CNM446" s="243"/>
      <c r="CNN446" s="243"/>
      <c r="CNO446" s="243"/>
      <c r="CNP446" s="243"/>
      <c r="CNQ446" s="243"/>
      <c r="CNR446" s="243"/>
      <c r="CNS446" s="243"/>
      <c r="CNT446" s="243"/>
      <c r="CNU446" s="243"/>
      <c r="CNV446" s="243"/>
      <c r="CNW446" s="243"/>
      <c r="CNX446" s="243"/>
      <c r="CNY446" s="243"/>
      <c r="CNZ446" s="243"/>
      <c r="COA446" s="243"/>
      <c r="COB446" s="243"/>
      <c r="COC446" s="243"/>
      <c r="COD446" s="243"/>
      <c r="COE446" s="243"/>
      <c r="COF446" s="243"/>
      <c r="COG446" s="243"/>
      <c r="COH446" s="243"/>
      <c r="COI446" s="243"/>
      <c r="COJ446" s="243"/>
      <c r="COK446" s="243"/>
      <c r="COL446" s="243"/>
      <c r="COM446" s="243"/>
      <c r="CON446" s="243"/>
      <c r="COO446" s="243"/>
      <c r="COP446" s="243"/>
      <c r="COQ446" s="243"/>
      <c r="COR446" s="243"/>
      <c r="COS446" s="243"/>
      <c r="COT446" s="243"/>
      <c r="COU446" s="243"/>
      <c r="COV446" s="243"/>
      <c r="COW446" s="243"/>
      <c r="COX446" s="243"/>
      <c r="COY446" s="243"/>
      <c r="COZ446" s="243"/>
      <c r="CPA446" s="243"/>
      <c r="CPB446" s="243"/>
      <c r="CPC446" s="243"/>
      <c r="CPD446" s="243"/>
      <c r="CPE446" s="243"/>
      <c r="CPF446" s="243"/>
      <c r="CPG446" s="243"/>
      <c r="CPH446" s="243"/>
      <c r="CPI446" s="243"/>
      <c r="CPJ446" s="243"/>
      <c r="CPK446" s="243"/>
      <c r="CPL446" s="243"/>
      <c r="CPM446" s="243"/>
      <c r="CPN446" s="243"/>
      <c r="CPO446" s="243"/>
      <c r="CPP446" s="243"/>
      <c r="CPQ446" s="243"/>
      <c r="CPR446" s="243"/>
      <c r="CPS446" s="243"/>
      <c r="CPT446" s="243"/>
      <c r="CPU446" s="243"/>
      <c r="CPV446" s="243"/>
      <c r="CPW446" s="243"/>
      <c r="CPX446" s="243"/>
      <c r="CPY446" s="243"/>
      <c r="CPZ446" s="243"/>
      <c r="CQA446" s="243"/>
      <c r="CQB446" s="243"/>
      <c r="CQC446" s="243"/>
      <c r="CQD446" s="243"/>
      <c r="CQE446" s="243"/>
      <c r="CQF446" s="243"/>
      <c r="CQG446" s="243"/>
      <c r="CQH446" s="243"/>
      <c r="CQI446" s="243"/>
      <c r="CQJ446" s="243"/>
      <c r="CQK446" s="243"/>
      <c r="CQL446" s="243"/>
      <c r="CQM446" s="243"/>
      <c r="CQN446" s="243"/>
      <c r="CQO446" s="243"/>
      <c r="CQP446" s="243"/>
      <c r="CQQ446" s="243"/>
      <c r="CQR446" s="243"/>
      <c r="CQS446" s="243"/>
      <c r="CQT446" s="243"/>
      <c r="CQU446" s="243"/>
      <c r="CQV446" s="243"/>
      <c r="CQW446" s="243"/>
      <c r="CQX446" s="243"/>
      <c r="CQY446" s="243"/>
      <c r="CQZ446" s="243"/>
      <c r="CRA446" s="243"/>
      <c r="CRB446" s="243"/>
      <c r="CRC446" s="243"/>
      <c r="CRD446" s="243"/>
      <c r="CRE446" s="243"/>
      <c r="CRF446" s="243"/>
      <c r="CRG446" s="243"/>
      <c r="CRH446" s="243"/>
      <c r="CRI446" s="243"/>
      <c r="CRJ446" s="243"/>
      <c r="CRK446" s="243"/>
      <c r="CRL446" s="243"/>
      <c r="CRM446" s="243"/>
      <c r="CRN446" s="243"/>
      <c r="CRO446" s="243"/>
      <c r="CRP446" s="243"/>
      <c r="CRQ446" s="243"/>
      <c r="CRR446" s="243"/>
      <c r="CRS446" s="243"/>
      <c r="CRT446" s="243"/>
      <c r="CRU446" s="243"/>
      <c r="CRV446" s="243"/>
      <c r="CRW446" s="243"/>
      <c r="CRX446" s="243"/>
      <c r="CRY446" s="243"/>
      <c r="CRZ446" s="243"/>
      <c r="CSA446" s="243"/>
      <c r="CSB446" s="243"/>
      <c r="CSC446" s="243"/>
      <c r="CSD446" s="243"/>
      <c r="CSE446" s="243"/>
      <c r="CSF446" s="243"/>
      <c r="CSG446" s="243"/>
      <c r="CSH446" s="243"/>
      <c r="CSI446" s="243"/>
      <c r="CSJ446" s="243"/>
      <c r="CSK446" s="243"/>
      <c r="CSL446" s="243"/>
      <c r="CSM446" s="243"/>
      <c r="CSN446" s="243"/>
      <c r="CSO446" s="243"/>
      <c r="CSP446" s="243"/>
      <c r="CSQ446" s="243"/>
      <c r="CSR446" s="243"/>
      <c r="CSS446" s="243"/>
      <c r="CST446" s="243"/>
      <c r="CSU446" s="243"/>
      <c r="CSV446" s="243"/>
      <c r="CSW446" s="243"/>
      <c r="CSX446" s="243"/>
      <c r="CSY446" s="243"/>
      <c r="CSZ446" s="243"/>
      <c r="CTA446" s="243"/>
      <c r="CTB446" s="243"/>
      <c r="CTC446" s="243"/>
      <c r="CTD446" s="243"/>
      <c r="CTE446" s="243"/>
      <c r="CTF446" s="243"/>
      <c r="CTG446" s="243"/>
      <c r="CTH446" s="243"/>
      <c r="CTI446" s="243"/>
      <c r="CTJ446" s="243"/>
      <c r="CTK446" s="243"/>
      <c r="CTL446" s="243"/>
      <c r="CTM446" s="243"/>
      <c r="CTN446" s="243"/>
      <c r="CTO446" s="243"/>
      <c r="CTP446" s="243"/>
      <c r="CTQ446" s="243"/>
      <c r="CTR446" s="243"/>
      <c r="CTS446" s="243"/>
      <c r="CTT446" s="243"/>
      <c r="CTU446" s="243"/>
      <c r="CTV446" s="243"/>
      <c r="CTW446" s="243"/>
      <c r="CTX446" s="243"/>
      <c r="CTY446" s="243"/>
      <c r="CTZ446" s="243"/>
      <c r="CUA446" s="243"/>
      <c r="CUB446" s="243"/>
      <c r="CUC446" s="243"/>
      <c r="CUD446" s="243"/>
      <c r="CUE446" s="243"/>
      <c r="CUF446" s="243"/>
      <c r="CUG446" s="243"/>
      <c r="CUH446" s="243"/>
      <c r="CUI446" s="243"/>
      <c r="CUJ446" s="243"/>
      <c r="CUK446" s="243"/>
      <c r="CUL446" s="243"/>
      <c r="CUM446" s="243"/>
      <c r="CUN446" s="243"/>
      <c r="CUO446" s="243"/>
      <c r="CUP446" s="243"/>
      <c r="CUQ446" s="243"/>
      <c r="CUR446" s="243"/>
      <c r="CUS446" s="243"/>
      <c r="CUT446" s="243"/>
      <c r="CUU446" s="243"/>
      <c r="CUV446" s="243"/>
      <c r="CUW446" s="243"/>
      <c r="CUX446" s="243"/>
      <c r="CUY446" s="243"/>
      <c r="CUZ446" s="243"/>
      <c r="CVA446" s="243"/>
      <c r="CVB446" s="243"/>
      <c r="CVC446" s="243"/>
      <c r="CVD446" s="243"/>
      <c r="CVE446" s="243"/>
      <c r="CVF446" s="243"/>
      <c r="CVG446" s="243"/>
      <c r="CVH446" s="243"/>
      <c r="CVI446" s="243"/>
      <c r="CVJ446" s="243"/>
      <c r="CVK446" s="243"/>
      <c r="CVL446" s="243"/>
      <c r="CVM446" s="243"/>
      <c r="CVN446" s="243"/>
      <c r="CVO446" s="243"/>
      <c r="CVP446" s="243"/>
      <c r="CVQ446" s="243"/>
      <c r="CVR446" s="243"/>
      <c r="CVS446" s="243"/>
      <c r="CVT446" s="243"/>
      <c r="CVU446" s="243"/>
      <c r="CVV446" s="243"/>
      <c r="CVW446" s="243"/>
      <c r="CVX446" s="243"/>
      <c r="CVY446" s="243"/>
      <c r="CVZ446" s="243"/>
      <c r="CWA446" s="243"/>
      <c r="CWB446" s="243"/>
      <c r="CWC446" s="243"/>
      <c r="CWD446" s="243"/>
      <c r="CWE446" s="243"/>
      <c r="CWF446" s="243"/>
      <c r="CWG446" s="243"/>
      <c r="CWH446" s="243"/>
      <c r="CWI446" s="243"/>
      <c r="CWJ446" s="243"/>
      <c r="CWK446" s="243"/>
      <c r="CWL446" s="243"/>
      <c r="CWM446" s="243"/>
      <c r="CWN446" s="243"/>
      <c r="CWO446" s="243"/>
      <c r="CWP446" s="243"/>
      <c r="CWQ446" s="243"/>
      <c r="CWR446" s="243"/>
      <c r="CWS446" s="243"/>
      <c r="CWT446" s="243"/>
      <c r="CWU446" s="243"/>
      <c r="CWV446" s="243"/>
      <c r="CWW446" s="243"/>
      <c r="CWX446" s="243"/>
      <c r="CWY446" s="243"/>
      <c r="CWZ446" s="243"/>
      <c r="CXA446" s="243"/>
      <c r="CXB446" s="243"/>
      <c r="CXC446" s="243"/>
      <c r="CXD446" s="243"/>
      <c r="CXE446" s="243"/>
      <c r="CXF446" s="243"/>
      <c r="CXG446" s="243"/>
      <c r="CXH446" s="243"/>
      <c r="CXI446" s="243"/>
      <c r="CXJ446" s="243"/>
      <c r="CXK446" s="243"/>
      <c r="CXL446" s="243"/>
      <c r="CXM446" s="243"/>
      <c r="CXN446" s="243"/>
      <c r="CXO446" s="243"/>
      <c r="CXP446" s="243"/>
      <c r="CXQ446" s="243"/>
      <c r="CXR446" s="243"/>
      <c r="CXS446" s="243"/>
      <c r="CXT446" s="243"/>
      <c r="CXU446" s="243"/>
      <c r="CXV446" s="243"/>
      <c r="CXW446" s="243"/>
      <c r="CXX446" s="243"/>
      <c r="CXY446" s="243"/>
      <c r="CXZ446" s="243"/>
      <c r="CYA446" s="243"/>
      <c r="CYB446" s="243"/>
      <c r="CYC446" s="243"/>
      <c r="CYD446" s="243"/>
      <c r="CYE446" s="243"/>
      <c r="CYF446" s="243"/>
      <c r="CYG446" s="243"/>
      <c r="CYH446" s="243"/>
      <c r="CYI446" s="243"/>
      <c r="CYJ446" s="243"/>
      <c r="CYK446" s="243"/>
      <c r="CYL446" s="243"/>
      <c r="CYM446" s="243"/>
      <c r="CYN446" s="243"/>
      <c r="CYO446" s="243"/>
      <c r="CYP446" s="243"/>
      <c r="CYQ446" s="243"/>
      <c r="CYR446" s="243"/>
      <c r="CYS446" s="243"/>
      <c r="CYT446" s="243"/>
      <c r="CYU446" s="243"/>
      <c r="CYV446" s="243"/>
      <c r="CYW446" s="243"/>
      <c r="CYX446" s="243"/>
      <c r="CYY446" s="243"/>
      <c r="CYZ446" s="243"/>
      <c r="CZA446" s="243"/>
      <c r="CZB446" s="243"/>
      <c r="CZC446" s="243"/>
      <c r="CZD446" s="243"/>
      <c r="CZE446" s="243"/>
      <c r="CZF446" s="243"/>
      <c r="CZG446" s="243"/>
      <c r="CZH446" s="243"/>
      <c r="CZI446" s="243"/>
      <c r="CZJ446" s="243"/>
      <c r="CZK446" s="243"/>
      <c r="CZL446" s="243"/>
      <c r="CZM446" s="243"/>
      <c r="CZN446" s="243"/>
      <c r="CZO446" s="243"/>
      <c r="CZP446" s="243"/>
      <c r="CZQ446" s="243"/>
      <c r="CZR446" s="243"/>
      <c r="CZS446" s="243"/>
      <c r="CZT446" s="243"/>
      <c r="CZU446" s="243"/>
      <c r="CZV446" s="243"/>
      <c r="CZW446" s="243"/>
      <c r="CZX446" s="243"/>
      <c r="CZY446" s="243"/>
      <c r="CZZ446" s="243"/>
      <c r="DAA446" s="243"/>
      <c r="DAB446" s="243"/>
      <c r="DAC446" s="243"/>
      <c r="DAD446" s="243"/>
      <c r="DAE446" s="243"/>
      <c r="DAF446" s="243"/>
      <c r="DAG446" s="243"/>
      <c r="DAH446" s="243"/>
      <c r="DAI446" s="243"/>
      <c r="DAJ446" s="243"/>
      <c r="DAK446" s="243"/>
      <c r="DAL446" s="243"/>
      <c r="DAM446" s="243"/>
      <c r="DAN446" s="243"/>
      <c r="DAO446" s="243"/>
      <c r="DAP446" s="243"/>
      <c r="DAQ446" s="243"/>
      <c r="DAR446" s="243"/>
      <c r="DAS446" s="243"/>
      <c r="DAT446" s="243"/>
      <c r="DAU446" s="243"/>
      <c r="DAV446" s="243"/>
      <c r="DAW446" s="243"/>
      <c r="DAX446" s="243"/>
      <c r="DAY446" s="243"/>
      <c r="DAZ446" s="243"/>
      <c r="DBA446" s="243"/>
      <c r="DBB446" s="243"/>
      <c r="DBC446" s="243"/>
      <c r="DBD446" s="243"/>
      <c r="DBE446" s="243"/>
      <c r="DBF446" s="243"/>
      <c r="DBG446" s="243"/>
      <c r="DBH446" s="243"/>
      <c r="DBI446" s="243"/>
      <c r="DBJ446" s="243"/>
      <c r="DBK446" s="243"/>
      <c r="DBL446" s="243"/>
      <c r="DBM446" s="243"/>
      <c r="DBN446" s="243"/>
      <c r="DBO446" s="243"/>
      <c r="DBP446" s="243"/>
      <c r="DBQ446" s="243"/>
      <c r="DBR446" s="243"/>
      <c r="DBS446" s="243"/>
      <c r="DBT446" s="243"/>
      <c r="DBU446" s="243"/>
      <c r="DBV446" s="243"/>
      <c r="DBW446" s="243"/>
      <c r="DBX446" s="243"/>
      <c r="DBY446" s="243"/>
      <c r="DBZ446" s="243"/>
      <c r="DCA446" s="243"/>
      <c r="DCB446" s="243"/>
      <c r="DCC446" s="243"/>
      <c r="DCD446" s="243"/>
      <c r="DCE446" s="243"/>
      <c r="DCF446" s="243"/>
      <c r="DCG446" s="243"/>
      <c r="DCH446" s="243"/>
      <c r="DCI446" s="243"/>
      <c r="DCJ446" s="243"/>
      <c r="DCK446" s="243"/>
      <c r="DCL446" s="243"/>
      <c r="DCM446" s="243"/>
      <c r="DCN446" s="243"/>
      <c r="DCO446" s="243"/>
      <c r="DCP446" s="243"/>
      <c r="DCQ446" s="243"/>
      <c r="DCR446" s="243"/>
      <c r="DCS446" s="243"/>
      <c r="DCT446" s="243"/>
      <c r="DCU446" s="243"/>
      <c r="DCV446" s="243"/>
      <c r="DCW446" s="243"/>
      <c r="DCX446" s="243"/>
      <c r="DCY446" s="243"/>
      <c r="DCZ446" s="243"/>
      <c r="DDA446" s="243"/>
      <c r="DDB446" s="243"/>
      <c r="DDC446" s="243"/>
      <c r="DDD446" s="243"/>
      <c r="DDE446" s="243"/>
      <c r="DDF446" s="243"/>
      <c r="DDG446" s="243"/>
      <c r="DDH446" s="243"/>
      <c r="DDI446" s="243"/>
      <c r="DDJ446" s="243"/>
      <c r="DDK446" s="243"/>
      <c r="DDL446" s="243"/>
      <c r="DDM446" s="243"/>
      <c r="DDN446" s="243"/>
      <c r="DDO446" s="243"/>
      <c r="DDP446" s="243"/>
      <c r="DDQ446" s="243"/>
      <c r="DDR446" s="243"/>
      <c r="DDS446" s="243"/>
      <c r="DDT446" s="243"/>
      <c r="DDU446" s="243"/>
      <c r="DDV446" s="243"/>
      <c r="DDW446" s="243"/>
      <c r="DDX446" s="243"/>
      <c r="DDY446" s="243"/>
      <c r="DDZ446" s="243"/>
      <c r="DEA446" s="243"/>
      <c r="DEB446" s="243"/>
      <c r="DEC446" s="243"/>
      <c r="DED446" s="243"/>
      <c r="DEE446" s="243"/>
      <c r="DEF446" s="243"/>
      <c r="DEG446" s="243"/>
      <c r="DEH446" s="243"/>
      <c r="DEI446" s="243"/>
      <c r="DEJ446" s="243"/>
      <c r="DEK446" s="243"/>
      <c r="DEL446" s="243"/>
      <c r="DEM446" s="243"/>
      <c r="DEN446" s="243"/>
      <c r="DEO446" s="243"/>
      <c r="DEP446" s="243"/>
      <c r="DEQ446" s="243"/>
      <c r="DER446" s="243"/>
      <c r="DES446" s="243"/>
      <c r="DET446" s="243"/>
      <c r="DEU446" s="243"/>
      <c r="DEV446" s="243"/>
      <c r="DEW446" s="243"/>
      <c r="DEX446" s="243"/>
      <c r="DEY446" s="243"/>
      <c r="DEZ446" s="243"/>
      <c r="DFA446" s="243"/>
      <c r="DFB446" s="243"/>
      <c r="DFC446" s="243"/>
      <c r="DFD446" s="243"/>
      <c r="DFE446" s="243"/>
      <c r="DFF446" s="243"/>
      <c r="DFG446" s="243"/>
      <c r="DFH446" s="243"/>
      <c r="DFI446" s="243"/>
      <c r="DFJ446" s="243"/>
      <c r="DFK446" s="243"/>
      <c r="DFL446" s="243"/>
      <c r="DFM446" s="243"/>
      <c r="DFN446" s="243"/>
      <c r="DFO446" s="243"/>
      <c r="DFP446" s="243"/>
      <c r="DFQ446" s="243"/>
      <c r="DFR446" s="243"/>
      <c r="DFS446" s="243"/>
      <c r="DFT446" s="243"/>
      <c r="DFU446" s="243"/>
      <c r="DFV446" s="243"/>
      <c r="DFW446" s="243"/>
      <c r="DFX446" s="243"/>
      <c r="DFY446" s="243"/>
      <c r="DFZ446" s="243"/>
      <c r="DGA446" s="243"/>
      <c r="DGB446" s="243"/>
      <c r="DGC446" s="243"/>
      <c r="DGD446" s="243"/>
      <c r="DGE446" s="243"/>
      <c r="DGF446" s="243"/>
      <c r="DGG446" s="243"/>
      <c r="DGH446" s="243"/>
      <c r="DGI446" s="243"/>
      <c r="DGJ446" s="243"/>
      <c r="DGK446" s="243"/>
      <c r="DGL446" s="243"/>
      <c r="DGM446" s="243"/>
      <c r="DGN446" s="243"/>
      <c r="DGO446" s="243"/>
      <c r="DGP446" s="243"/>
      <c r="DGQ446" s="243"/>
      <c r="DGR446" s="243"/>
      <c r="DGS446" s="243"/>
      <c r="DGT446" s="243"/>
      <c r="DGU446" s="243"/>
      <c r="DGV446" s="243"/>
      <c r="DGW446" s="243"/>
      <c r="DGX446" s="243"/>
      <c r="DGY446" s="243"/>
      <c r="DGZ446" s="243"/>
      <c r="DHA446" s="243"/>
      <c r="DHB446" s="243"/>
      <c r="DHC446" s="243"/>
      <c r="DHD446" s="243"/>
      <c r="DHE446" s="243"/>
      <c r="DHF446" s="243"/>
      <c r="DHG446" s="243"/>
      <c r="DHH446" s="243"/>
      <c r="DHI446" s="243"/>
      <c r="DHJ446" s="243"/>
      <c r="DHK446" s="243"/>
      <c r="DHL446" s="243"/>
      <c r="DHM446" s="243"/>
      <c r="DHN446" s="243"/>
      <c r="DHO446" s="243"/>
      <c r="DHP446" s="243"/>
      <c r="DHQ446" s="243"/>
      <c r="DHR446" s="243"/>
      <c r="DHS446" s="243"/>
      <c r="DHT446" s="243"/>
      <c r="DHU446" s="243"/>
      <c r="DHV446" s="243"/>
      <c r="DHW446" s="243"/>
      <c r="DHX446" s="243"/>
      <c r="DHY446" s="243"/>
      <c r="DHZ446" s="243"/>
      <c r="DIA446" s="243"/>
      <c r="DIB446" s="243"/>
      <c r="DIC446" s="243"/>
      <c r="DID446" s="243"/>
      <c r="DIE446" s="243"/>
      <c r="DIF446" s="243"/>
      <c r="DIG446" s="243"/>
      <c r="DIH446" s="243"/>
      <c r="DII446" s="243"/>
      <c r="DIJ446" s="243"/>
      <c r="DIK446" s="243"/>
      <c r="DIL446" s="243"/>
      <c r="DIM446" s="243"/>
      <c r="DIN446" s="243"/>
      <c r="DIO446" s="243"/>
      <c r="DIP446" s="243"/>
      <c r="DIQ446" s="243"/>
      <c r="DIR446" s="243"/>
      <c r="DIS446" s="243"/>
      <c r="DIT446" s="243"/>
      <c r="DIU446" s="243"/>
      <c r="DIV446" s="243"/>
      <c r="DIW446" s="243"/>
      <c r="DIX446" s="243"/>
      <c r="DIY446" s="243"/>
      <c r="DIZ446" s="243"/>
      <c r="DJA446" s="243"/>
      <c r="DJB446" s="243"/>
      <c r="DJC446" s="243"/>
      <c r="DJD446" s="243"/>
      <c r="DJE446" s="243"/>
      <c r="DJF446" s="243"/>
      <c r="DJG446" s="243"/>
      <c r="DJH446" s="243"/>
      <c r="DJI446" s="243"/>
      <c r="DJJ446" s="243"/>
      <c r="DJK446" s="243"/>
      <c r="DJL446" s="243"/>
      <c r="DJM446" s="243"/>
      <c r="DJN446" s="243"/>
      <c r="DJO446" s="243"/>
      <c r="DJP446" s="243"/>
      <c r="DJQ446" s="243"/>
      <c r="DJR446" s="243"/>
      <c r="DJS446" s="243"/>
      <c r="DJT446" s="243"/>
      <c r="DJU446" s="243"/>
      <c r="DJV446" s="243"/>
      <c r="DJW446" s="243"/>
      <c r="DJX446" s="243"/>
      <c r="DJY446" s="243"/>
      <c r="DJZ446" s="243"/>
      <c r="DKA446" s="243"/>
      <c r="DKB446" s="243"/>
      <c r="DKC446" s="243"/>
      <c r="DKD446" s="243"/>
      <c r="DKE446" s="243"/>
      <c r="DKF446" s="243"/>
      <c r="DKG446" s="243"/>
      <c r="DKH446" s="243"/>
      <c r="DKI446" s="243"/>
      <c r="DKJ446" s="243"/>
      <c r="DKK446" s="243"/>
      <c r="DKL446" s="243"/>
      <c r="DKM446" s="243"/>
      <c r="DKN446" s="243"/>
      <c r="DKO446" s="243"/>
      <c r="DKP446" s="243"/>
      <c r="DKQ446" s="243"/>
      <c r="DKR446" s="243"/>
      <c r="DKS446" s="243"/>
      <c r="DKT446" s="243"/>
      <c r="DKU446" s="243"/>
      <c r="DKV446" s="243"/>
      <c r="DKW446" s="243"/>
      <c r="DKX446" s="243"/>
      <c r="DKY446" s="243"/>
      <c r="DKZ446" s="243"/>
      <c r="DLA446" s="243"/>
      <c r="DLB446" s="243"/>
      <c r="DLC446" s="243"/>
      <c r="DLD446" s="243"/>
      <c r="DLE446" s="243"/>
      <c r="DLF446" s="243"/>
      <c r="DLG446" s="243"/>
      <c r="DLH446" s="243"/>
      <c r="DLI446" s="243"/>
      <c r="DLJ446" s="243"/>
      <c r="DLK446" s="243"/>
      <c r="DLL446" s="243"/>
      <c r="DLM446" s="243"/>
      <c r="DLN446" s="243"/>
      <c r="DLO446" s="243"/>
      <c r="DLP446" s="243"/>
      <c r="DLQ446" s="243"/>
      <c r="DLR446" s="243"/>
      <c r="DLS446" s="243"/>
      <c r="DLT446" s="243"/>
      <c r="DLU446" s="243"/>
      <c r="DLV446" s="243"/>
      <c r="DLW446" s="243"/>
      <c r="DLX446" s="243"/>
      <c r="DLY446" s="243"/>
      <c r="DLZ446" s="243"/>
      <c r="DMA446" s="243"/>
      <c r="DMB446" s="243"/>
      <c r="DMC446" s="243"/>
      <c r="DMD446" s="243"/>
      <c r="DME446" s="243"/>
      <c r="DMF446" s="243"/>
      <c r="DMG446" s="243"/>
      <c r="DMH446" s="243"/>
      <c r="DMI446" s="243"/>
      <c r="DMJ446" s="243"/>
      <c r="DMK446" s="243"/>
      <c r="DML446" s="243"/>
      <c r="DMM446" s="243"/>
      <c r="DMN446" s="243"/>
      <c r="DMO446" s="243"/>
      <c r="DMP446" s="243"/>
      <c r="DMQ446" s="243"/>
      <c r="DMR446" s="243"/>
      <c r="DMS446" s="243"/>
      <c r="DMT446" s="243"/>
      <c r="DMU446" s="243"/>
      <c r="DMV446" s="243"/>
      <c r="DMW446" s="243"/>
      <c r="DMX446" s="243"/>
      <c r="DMY446" s="243"/>
      <c r="DMZ446" s="243"/>
      <c r="DNA446" s="243"/>
      <c r="DNB446" s="243"/>
      <c r="DNC446" s="243"/>
      <c r="DND446" s="243"/>
      <c r="DNE446" s="243"/>
      <c r="DNF446" s="243"/>
      <c r="DNG446" s="243"/>
      <c r="DNH446" s="243"/>
      <c r="DNI446" s="243"/>
      <c r="DNJ446" s="243"/>
      <c r="DNK446" s="243"/>
      <c r="DNL446" s="243"/>
      <c r="DNM446" s="243"/>
      <c r="DNN446" s="243"/>
      <c r="DNO446" s="243"/>
      <c r="DNP446" s="243"/>
      <c r="DNQ446" s="243"/>
      <c r="DNR446" s="243"/>
      <c r="DNS446" s="243"/>
      <c r="DNT446" s="243"/>
      <c r="DNU446" s="243"/>
      <c r="DNV446" s="243"/>
      <c r="DNW446" s="243"/>
      <c r="DNX446" s="243"/>
      <c r="DNY446" s="243"/>
      <c r="DNZ446" s="243"/>
      <c r="DOA446" s="243"/>
      <c r="DOB446" s="243"/>
      <c r="DOC446" s="243"/>
      <c r="DOD446" s="243"/>
      <c r="DOE446" s="243"/>
      <c r="DOF446" s="243"/>
      <c r="DOG446" s="243"/>
      <c r="DOH446" s="243"/>
      <c r="DOI446" s="243"/>
      <c r="DOJ446" s="243"/>
      <c r="DOK446" s="243"/>
      <c r="DOL446" s="243"/>
      <c r="DOM446" s="243"/>
      <c r="DON446" s="243"/>
      <c r="DOO446" s="243"/>
      <c r="DOP446" s="243"/>
      <c r="DOQ446" s="243"/>
      <c r="DOR446" s="243"/>
      <c r="DOS446" s="243"/>
      <c r="DOT446" s="243"/>
      <c r="DOU446" s="243"/>
      <c r="DOV446" s="243"/>
      <c r="DOW446" s="243"/>
      <c r="DOX446" s="243"/>
      <c r="DOY446" s="243"/>
      <c r="DOZ446" s="243"/>
      <c r="DPA446" s="243"/>
      <c r="DPB446" s="243"/>
      <c r="DPC446" s="243"/>
      <c r="DPD446" s="243"/>
      <c r="DPE446" s="243"/>
      <c r="DPF446" s="243"/>
      <c r="DPG446" s="243"/>
      <c r="DPH446" s="243"/>
      <c r="DPI446" s="243"/>
      <c r="DPJ446" s="243"/>
      <c r="DPK446" s="243"/>
      <c r="DPL446" s="243"/>
      <c r="DPM446" s="243"/>
      <c r="DPN446" s="243"/>
      <c r="DPO446" s="243"/>
      <c r="DPP446" s="243"/>
      <c r="DPQ446" s="243"/>
      <c r="DPR446" s="243"/>
      <c r="DPS446" s="243"/>
      <c r="DPT446" s="243"/>
      <c r="DPU446" s="243"/>
      <c r="DPV446" s="243"/>
      <c r="DPW446" s="243"/>
      <c r="DPX446" s="243"/>
      <c r="DPY446" s="243"/>
      <c r="DPZ446" s="243"/>
      <c r="DQA446" s="243"/>
      <c r="DQB446" s="243"/>
      <c r="DQC446" s="243"/>
      <c r="DQD446" s="243"/>
      <c r="DQE446" s="243"/>
      <c r="DQF446" s="243"/>
      <c r="DQG446" s="243"/>
      <c r="DQH446" s="243"/>
      <c r="DQI446" s="243"/>
      <c r="DQJ446" s="243"/>
      <c r="DQK446" s="243"/>
      <c r="DQL446" s="243"/>
      <c r="DQM446" s="243"/>
      <c r="DQN446" s="243"/>
      <c r="DQO446" s="243"/>
      <c r="DQP446" s="243"/>
      <c r="DQQ446" s="243"/>
      <c r="DQR446" s="243"/>
      <c r="DQS446" s="243"/>
      <c r="DQT446" s="243"/>
      <c r="DQU446" s="243"/>
      <c r="DQV446" s="243"/>
      <c r="DQW446" s="243"/>
      <c r="DQX446" s="243"/>
      <c r="DQY446" s="243"/>
      <c r="DQZ446" s="243"/>
      <c r="DRA446" s="243"/>
      <c r="DRB446" s="243"/>
      <c r="DRC446" s="243"/>
      <c r="DRD446" s="243"/>
      <c r="DRE446" s="243"/>
      <c r="DRF446" s="243"/>
      <c r="DRG446" s="243"/>
      <c r="DRH446" s="243"/>
      <c r="DRI446" s="243"/>
      <c r="DRJ446" s="243"/>
      <c r="DRK446" s="243"/>
      <c r="DRL446" s="243"/>
      <c r="DRM446" s="243"/>
      <c r="DRN446" s="243"/>
      <c r="DRO446" s="243"/>
      <c r="DRP446" s="243"/>
      <c r="DRQ446" s="243"/>
      <c r="DRR446" s="243"/>
      <c r="DRS446" s="243"/>
      <c r="DRT446" s="243"/>
      <c r="DRU446" s="243"/>
      <c r="DRV446" s="243"/>
      <c r="DRW446" s="243"/>
      <c r="DRX446" s="243"/>
      <c r="DRY446" s="243"/>
      <c r="DRZ446" s="243"/>
      <c r="DSA446" s="243"/>
      <c r="DSB446" s="243"/>
      <c r="DSC446" s="243"/>
      <c r="DSD446" s="243"/>
      <c r="DSE446" s="243"/>
      <c r="DSF446" s="243"/>
      <c r="DSG446" s="243"/>
      <c r="DSH446" s="243"/>
      <c r="DSI446" s="243"/>
      <c r="DSJ446" s="243"/>
      <c r="DSK446" s="243"/>
      <c r="DSL446" s="243"/>
      <c r="DSM446" s="243"/>
      <c r="DSN446" s="243"/>
      <c r="DSO446" s="243"/>
      <c r="DSP446" s="243"/>
      <c r="DSQ446" s="243"/>
      <c r="DSR446" s="243"/>
      <c r="DSS446" s="243"/>
      <c r="DST446" s="243"/>
      <c r="DSU446" s="243"/>
      <c r="DSV446" s="243"/>
      <c r="DSW446" s="243"/>
      <c r="DSX446" s="243"/>
      <c r="DSY446" s="243"/>
      <c r="DSZ446" s="243"/>
      <c r="DTA446" s="243"/>
      <c r="DTB446" s="243"/>
      <c r="DTC446" s="243"/>
      <c r="DTD446" s="243"/>
      <c r="DTE446" s="243"/>
      <c r="DTF446" s="243"/>
      <c r="DTG446" s="243"/>
      <c r="DTH446" s="243"/>
      <c r="DTI446" s="243"/>
      <c r="DTJ446" s="243"/>
      <c r="DTK446" s="243"/>
      <c r="DTL446" s="243"/>
      <c r="DTM446" s="243"/>
      <c r="DTN446" s="243"/>
      <c r="DTO446" s="243"/>
      <c r="DTP446" s="243"/>
      <c r="DTQ446" s="243"/>
      <c r="DTR446" s="243"/>
      <c r="DTS446" s="243"/>
      <c r="DTT446" s="243"/>
      <c r="DTU446" s="243"/>
      <c r="DTV446" s="243"/>
      <c r="DTW446" s="243"/>
      <c r="DTX446" s="243"/>
      <c r="DTY446" s="243"/>
      <c r="DTZ446" s="243"/>
      <c r="DUA446" s="243"/>
      <c r="DUB446" s="243"/>
      <c r="DUC446" s="243"/>
      <c r="DUD446" s="243"/>
      <c r="DUE446" s="243"/>
      <c r="DUF446" s="243"/>
      <c r="DUG446" s="243"/>
      <c r="DUH446" s="243"/>
      <c r="DUI446" s="243"/>
      <c r="DUJ446" s="243"/>
      <c r="DUK446" s="243"/>
      <c r="DUL446" s="243"/>
      <c r="DUM446" s="243"/>
      <c r="DUN446" s="243"/>
      <c r="DUO446" s="243"/>
      <c r="DUP446" s="243"/>
      <c r="DUQ446" s="243"/>
      <c r="DUR446" s="243"/>
      <c r="DUS446" s="243"/>
      <c r="DUT446" s="243"/>
      <c r="DUU446" s="243"/>
      <c r="DUV446" s="243"/>
      <c r="DUW446" s="243"/>
      <c r="DUX446" s="243"/>
      <c r="DUY446" s="243"/>
      <c r="DUZ446" s="243"/>
      <c r="DVA446" s="243"/>
      <c r="DVB446" s="243"/>
      <c r="DVC446" s="243"/>
      <c r="DVD446" s="243"/>
      <c r="DVE446" s="243"/>
      <c r="DVF446" s="243"/>
      <c r="DVG446" s="243"/>
      <c r="DVH446" s="243"/>
      <c r="DVI446" s="243"/>
      <c r="DVJ446" s="243"/>
      <c r="DVK446" s="243"/>
      <c r="DVL446" s="243"/>
      <c r="DVM446" s="243"/>
      <c r="DVN446" s="243"/>
      <c r="DVO446" s="243"/>
      <c r="DVP446" s="243"/>
      <c r="DVQ446" s="243"/>
      <c r="DVR446" s="243"/>
      <c r="DVS446" s="243"/>
      <c r="DVT446" s="243"/>
      <c r="DVU446" s="243"/>
      <c r="DVV446" s="243"/>
      <c r="DVW446" s="243"/>
      <c r="DVX446" s="243"/>
      <c r="DVY446" s="243"/>
      <c r="DVZ446" s="243"/>
      <c r="DWA446" s="243"/>
      <c r="DWB446" s="243"/>
      <c r="DWC446" s="243"/>
      <c r="DWD446" s="243"/>
      <c r="DWE446" s="243"/>
      <c r="DWF446" s="243"/>
      <c r="DWG446" s="243"/>
      <c r="DWH446" s="243"/>
      <c r="DWI446" s="243"/>
      <c r="DWJ446" s="243"/>
      <c r="DWK446" s="243"/>
      <c r="DWL446" s="243"/>
      <c r="DWM446" s="243"/>
      <c r="DWN446" s="243"/>
      <c r="DWO446" s="243"/>
      <c r="DWP446" s="243"/>
      <c r="DWQ446" s="243"/>
      <c r="DWR446" s="243"/>
      <c r="DWS446" s="243"/>
      <c r="DWT446" s="243"/>
      <c r="DWU446" s="243"/>
      <c r="DWV446" s="243"/>
      <c r="DWW446" s="243"/>
      <c r="DWX446" s="243"/>
      <c r="DWY446" s="243"/>
      <c r="DWZ446" s="243"/>
      <c r="DXA446" s="243"/>
      <c r="DXB446" s="243"/>
      <c r="DXC446" s="243"/>
      <c r="DXD446" s="243"/>
      <c r="DXE446" s="243"/>
      <c r="DXF446" s="243"/>
      <c r="DXG446" s="243"/>
      <c r="DXH446" s="243"/>
      <c r="DXI446" s="243"/>
      <c r="DXJ446" s="243"/>
      <c r="DXK446" s="243"/>
      <c r="DXL446" s="243"/>
      <c r="DXM446" s="243"/>
      <c r="DXN446" s="243"/>
      <c r="DXO446" s="243"/>
      <c r="DXP446" s="243"/>
      <c r="DXQ446" s="243"/>
      <c r="DXR446" s="243"/>
      <c r="DXS446" s="243"/>
      <c r="DXT446" s="243"/>
      <c r="DXU446" s="243"/>
      <c r="DXV446" s="243"/>
      <c r="DXW446" s="243"/>
      <c r="DXX446" s="243"/>
      <c r="DXY446" s="243"/>
      <c r="DXZ446" s="243"/>
      <c r="DYA446" s="243"/>
      <c r="DYB446" s="243"/>
      <c r="DYC446" s="243"/>
      <c r="DYD446" s="243"/>
      <c r="DYE446" s="243"/>
      <c r="DYF446" s="243"/>
      <c r="DYG446" s="243"/>
      <c r="DYH446" s="243"/>
      <c r="DYI446" s="243"/>
      <c r="DYJ446" s="243"/>
      <c r="DYK446" s="243"/>
      <c r="DYL446" s="243"/>
      <c r="DYM446" s="243"/>
      <c r="DYN446" s="243"/>
      <c r="DYO446" s="243"/>
      <c r="DYP446" s="243"/>
      <c r="DYQ446" s="243"/>
      <c r="DYR446" s="243"/>
      <c r="DYS446" s="243"/>
      <c r="DYT446" s="243"/>
      <c r="DYU446" s="243"/>
      <c r="DYV446" s="243"/>
      <c r="DYW446" s="243"/>
      <c r="DYX446" s="243"/>
      <c r="DYY446" s="243"/>
      <c r="DYZ446" s="243"/>
      <c r="DZA446" s="243"/>
      <c r="DZB446" s="243"/>
      <c r="DZC446" s="243"/>
      <c r="DZD446" s="243"/>
      <c r="DZE446" s="243"/>
      <c r="DZF446" s="243"/>
      <c r="DZG446" s="243"/>
      <c r="DZH446" s="243"/>
      <c r="DZI446" s="243"/>
      <c r="DZJ446" s="243"/>
      <c r="DZK446" s="243"/>
      <c r="DZL446" s="243"/>
      <c r="DZM446" s="243"/>
      <c r="DZN446" s="243"/>
      <c r="DZO446" s="243"/>
      <c r="DZP446" s="243"/>
      <c r="DZQ446" s="243"/>
      <c r="DZR446" s="243"/>
      <c r="DZS446" s="243"/>
      <c r="DZT446" s="243"/>
      <c r="DZU446" s="243"/>
      <c r="DZV446" s="243"/>
      <c r="DZW446" s="243"/>
      <c r="DZX446" s="243"/>
      <c r="DZY446" s="243"/>
      <c r="DZZ446" s="243"/>
      <c r="EAA446" s="243"/>
      <c r="EAB446" s="243"/>
      <c r="EAC446" s="243"/>
      <c r="EAD446" s="243"/>
      <c r="EAE446" s="243"/>
      <c r="EAF446" s="243"/>
      <c r="EAG446" s="243"/>
      <c r="EAH446" s="243"/>
      <c r="EAI446" s="243"/>
      <c r="EAJ446" s="243"/>
      <c r="EAK446" s="243"/>
      <c r="EAL446" s="243"/>
      <c r="EAM446" s="243"/>
      <c r="EAN446" s="243"/>
      <c r="EAO446" s="243"/>
      <c r="EAP446" s="243"/>
      <c r="EAQ446" s="243"/>
      <c r="EAR446" s="243"/>
      <c r="EAS446" s="243"/>
      <c r="EAT446" s="243"/>
      <c r="EAU446" s="243"/>
      <c r="EAV446" s="243"/>
      <c r="EAW446" s="243"/>
      <c r="EAX446" s="243"/>
      <c r="EAY446" s="243"/>
      <c r="EAZ446" s="243"/>
      <c r="EBA446" s="243"/>
      <c r="EBB446" s="243"/>
      <c r="EBC446" s="243"/>
      <c r="EBD446" s="243"/>
      <c r="EBE446" s="243"/>
      <c r="EBF446" s="243"/>
      <c r="EBG446" s="243"/>
      <c r="EBH446" s="243"/>
      <c r="EBI446" s="243"/>
      <c r="EBJ446" s="243"/>
      <c r="EBK446" s="243"/>
      <c r="EBL446" s="243"/>
      <c r="EBM446" s="243"/>
      <c r="EBN446" s="243"/>
      <c r="EBO446" s="243"/>
      <c r="EBP446" s="243"/>
      <c r="EBQ446" s="243"/>
      <c r="EBR446" s="243"/>
      <c r="EBS446" s="243"/>
      <c r="EBT446" s="243"/>
      <c r="EBU446" s="243"/>
      <c r="EBV446" s="243"/>
      <c r="EBW446" s="243"/>
      <c r="EBX446" s="243"/>
      <c r="EBY446" s="243"/>
      <c r="EBZ446" s="243"/>
      <c r="ECA446" s="243"/>
      <c r="ECB446" s="243"/>
      <c r="ECC446" s="243"/>
      <c r="ECD446" s="243"/>
      <c r="ECE446" s="243"/>
      <c r="ECF446" s="243"/>
      <c r="ECG446" s="243"/>
      <c r="ECH446" s="243"/>
      <c r="ECI446" s="243"/>
      <c r="ECJ446" s="243"/>
      <c r="ECK446" s="243"/>
      <c r="ECL446" s="243"/>
      <c r="ECM446" s="243"/>
      <c r="ECN446" s="243"/>
      <c r="ECO446" s="243"/>
      <c r="ECP446" s="243"/>
      <c r="ECQ446" s="243"/>
      <c r="ECR446" s="243"/>
      <c r="ECS446" s="243"/>
      <c r="ECT446" s="243"/>
      <c r="ECU446" s="243"/>
      <c r="ECV446" s="243"/>
      <c r="ECW446" s="243"/>
      <c r="ECX446" s="243"/>
      <c r="ECY446" s="243"/>
      <c r="ECZ446" s="243"/>
      <c r="EDA446" s="243"/>
      <c r="EDB446" s="243"/>
      <c r="EDC446" s="243"/>
      <c r="EDD446" s="243"/>
      <c r="EDE446" s="243"/>
      <c r="EDF446" s="243"/>
      <c r="EDG446" s="243"/>
      <c r="EDH446" s="243"/>
      <c r="EDI446" s="243"/>
      <c r="EDJ446" s="243"/>
      <c r="EDK446" s="243"/>
      <c r="EDL446" s="243"/>
      <c r="EDM446" s="243"/>
      <c r="EDN446" s="243"/>
      <c r="EDO446" s="243"/>
      <c r="EDP446" s="243"/>
      <c r="EDQ446" s="243"/>
      <c r="EDR446" s="243"/>
      <c r="EDS446" s="243"/>
      <c r="EDT446" s="243"/>
      <c r="EDU446" s="243"/>
      <c r="EDV446" s="243"/>
      <c r="EDW446" s="243"/>
      <c r="EDX446" s="243"/>
      <c r="EDY446" s="243"/>
      <c r="EDZ446" s="243"/>
      <c r="EEA446" s="243"/>
      <c r="EEB446" s="243"/>
      <c r="EEC446" s="243"/>
      <c r="EED446" s="243"/>
      <c r="EEE446" s="243"/>
      <c r="EEF446" s="243"/>
      <c r="EEG446" s="243"/>
      <c r="EEH446" s="243"/>
      <c r="EEI446" s="243"/>
      <c r="EEJ446" s="243"/>
      <c r="EEK446" s="243"/>
      <c r="EEL446" s="243"/>
      <c r="EEM446" s="243"/>
      <c r="EEN446" s="243"/>
      <c r="EEO446" s="243"/>
      <c r="EEP446" s="243"/>
      <c r="EEQ446" s="243"/>
      <c r="EER446" s="243"/>
      <c r="EES446" s="243"/>
      <c r="EET446" s="243"/>
      <c r="EEU446" s="243"/>
      <c r="EEV446" s="243"/>
      <c r="EEW446" s="243"/>
      <c r="EEX446" s="243"/>
      <c r="EEY446" s="243"/>
      <c r="EEZ446" s="243"/>
      <c r="EFA446" s="243"/>
      <c r="EFB446" s="243"/>
      <c r="EFC446" s="243"/>
      <c r="EFD446" s="243"/>
      <c r="EFE446" s="243"/>
      <c r="EFF446" s="243"/>
      <c r="EFG446" s="243"/>
      <c r="EFH446" s="243"/>
      <c r="EFI446" s="243"/>
      <c r="EFJ446" s="243"/>
      <c r="EFK446" s="243"/>
      <c r="EFL446" s="243"/>
      <c r="EFM446" s="243"/>
      <c r="EFN446" s="243"/>
      <c r="EFO446" s="243"/>
      <c r="EFP446" s="243"/>
      <c r="EFQ446" s="243"/>
      <c r="EFR446" s="243"/>
      <c r="EFS446" s="243"/>
      <c r="EFT446" s="243"/>
      <c r="EFU446" s="243"/>
      <c r="EFV446" s="243"/>
      <c r="EFW446" s="243"/>
      <c r="EFX446" s="243"/>
      <c r="EFY446" s="243"/>
      <c r="EFZ446" s="243"/>
      <c r="EGA446" s="243"/>
      <c r="EGB446" s="243"/>
      <c r="EGC446" s="243"/>
      <c r="EGD446" s="243"/>
      <c r="EGE446" s="243"/>
      <c r="EGF446" s="243"/>
      <c r="EGG446" s="243"/>
      <c r="EGH446" s="243"/>
      <c r="EGI446" s="243"/>
      <c r="EGJ446" s="243"/>
      <c r="EGK446" s="243"/>
      <c r="EGL446" s="243"/>
      <c r="EGM446" s="243"/>
      <c r="EGN446" s="243"/>
      <c r="EGO446" s="243"/>
      <c r="EGP446" s="243"/>
      <c r="EGQ446" s="243"/>
      <c r="EGR446" s="243"/>
      <c r="EGS446" s="243"/>
      <c r="EGT446" s="243"/>
      <c r="EGU446" s="243"/>
      <c r="EGV446" s="243"/>
      <c r="EGW446" s="243"/>
      <c r="EGX446" s="243"/>
      <c r="EGY446" s="243"/>
      <c r="EGZ446" s="243"/>
      <c r="EHA446" s="243"/>
      <c r="EHB446" s="243"/>
      <c r="EHC446" s="243"/>
      <c r="EHD446" s="243"/>
      <c r="EHE446" s="243"/>
      <c r="EHF446" s="243"/>
      <c r="EHG446" s="243"/>
      <c r="EHH446" s="243"/>
      <c r="EHI446" s="243"/>
      <c r="EHJ446" s="243"/>
      <c r="EHK446" s="243"/>
      <c r="EHL446" s="243"/>
      <c r="EHM446" s="243"/>
      <c r="EHN446" s="243"/>
      <c r="EHO446" s="243"/>
      <c r="EHP446" s="243"/>
      <c r="EHQ446" s="243"/>
      <c r="EHR446" s="243"/>
      <c r="EHS446" s="243"/>
      <c r="EHT446" s="243"/>
      <c r="EHU446" s="243"/>
      <c r="EHV446" s="243"/>
      <c r="EHW446" s="243"/>
      <c r="EHX446" s="243"/>
      <c r="EHY446" s="243"/>
      <c r="EHZ446" s="243"/>
      <c r="EIA446" s="243"/>
      <c r="EIB446" s="243"/>
      <c r="EIC446" s="243"/>
      <c r="EID446" s="243"/>
      <c r="EIE446" s="243"/>
      <c r="EIF446" s="243"/>
      <c r="EIG446" s="243"/>
      <c r="EIH446" s="243"/>
      <c r="EII446" s="243"/>
      <c r="EIJ446" s="243"/>
      <c r="EIK446" s="243"/>
      <c r="EIL446" s="243"/>
      <c r="EIM446" s="243"/>
      <c r="EIN446" s="243"/>
      <c r="EIO446" s="243"/>
      <c r="EIP446" s="243"/>
      <c r="EIQ446" s="243"/>
      <c r="EIR446" s="243"/>
      <c r="EIS446" s="243"/>
      <c r="EIT446" s="243"/>
      <c r="EIU446" s="243"/>
      <c r="EIV446" s="243"/>
      <c r="EIW446" s="243"/>
      <c r="EIX446" s="243"/>
      <c r="EIY446" s="243"/>
      <c r="EIZ446" s="243"/>
      <c r="EJA446" s="243"/>
      <c r="EJB446" s="243"/>
      <c r="EJC446" s="243"/>
      <c r="EJD446" s="243"/>
      <c r="EJE446" s="243"/>
      <c r="EJF446" s="243"/>
      <c r="EJG446" s="243"/>
      <c r="EJH446" s="243"/>
      <c r="EJI446" s="243"/>
      <c r="EJJ446" s="243"/>
      <c r="EJK446" s="243"/>
      <c r="EJL446" s="243"/>
      <c r="EJM446" s="243"/>
      <c r="EJN446" s="243"/>
      <c r="EJO446" s="243"/>
      <c r="EJP446" s="243"/>
      <c r="EJQ446" s="243"/>
      <c r="EJR446" s="243"/>
      <c r="EJS446" s="243"/>
      <c r="EJT446" s="243"/>
      <c r="EJU446" s="243"/>
      <c r="EJV446" s="243"/>
      <c r="EJW446" s="243"/>
      <c r="EJX446" s="243"/>
      <c r="EJY446" s="243"/>
      <c r="EJZ446" s="243"/>
      <c r="EKA446" s="243"/>
      <c r="EKB446" s="243"/>
      <c r="EKC446" s="243"/>
      <c r="EKD446" s="243"/>
      <c r="EKE446" s="243"/>
      <c r="EKF446" s="243"/>
      <c r="EKG446" s="243"/>
      <c r="EKH446" s="243"/>
      <c r="EKI446" s="243"/>
      <c r="EKJ446" s="243"/>
      <c r="EKK446" s="243"/>
      <c r="EKL446" s="243"/>
      <c r="EKM446" s="243"/>
      <c r="EKN446" s="243"/>
      <c r="EKO446" s="243"/>
      <c r="EKP446" s="243"/>
      <c r="EKQ446" s="243"/>
      <c r="EKR446" s="243"/>
      <c r="EKS446" s="243"/>
      <c r="EKT446" s="243"/>
      <c r="EKU446" s="243"/>
      <c r="EKV446" s="243"/>
      <c r="EKW446" s="243"/>
      <c r="EKX446" s="243"/>
      <c r="EKY446" s="243"/>
      <c r="EKZ446" s="243"/>
      <c r="ELA446" s="243"/>
      <c r="ELB446" s="243"/>
      <c r="ELC446" s="243"/>
      <c r="ELD446" s="243"/>
      <c r="ELE446" s="243"/>
      <c r="ELF446" s="243"/>
      <c r="ELG446" s="243"/>
      <c r="ELH446" s="243"/>
      <c r="ELI446" s="243"/>
      <c r="ELJ446" s="243"/>
      <c r="ELK446" s="243"/>
      <c r="ELL446" s="243"/>
      <c r="ELM446" s="243"/>
      <c r="ELN446" s="243"/>
      <c r="ELO446" s="243"/>
      <c r="ELP446" s="243"/>
      <c r="ELQ446" s="243"/>
      <c r="ELR446" s="243"/>
      <c r="ELS446" s="243"/>
      <c r="ELT446" s="243"/>
      <c r="ELU446" s="243"/>
      <c r="ELV446" s="243"/>
      <c r="ELW446" s="243"/>
      <c r="ELX446" s="243"/>
      <c r="ELY446" s="243"/>
      <c r="ELZ446" s="243"/>
      <c r="EMA446" s="243"/>
      <c r="EMB446" s="243"/>
      <c r="EMC446" s="243"/>
      <c r="EMD446" s="243"/>
      <c r="EME446" s="243"/>
      <c r="EMF446" s="243"/>
      <c r="EMG446" s="243"/>
      <c r="EMH446" s="243"/>
      <c r="EMI446" s="243"/>
      <c r="EMJ446" s="243"/>
      <c r="EMK446" s="243"/>
      <c r="EML446" s="243"/>
      <c r="EMM446" s="243"/>
      <c r="EMN446" s="243"/>
      <c r="EMO446" s="243"/>
      <c r="EMP446" s="243"/>
      <c r="EMQ446" s="243"/>
      <c r="EMR446" s="243"/>
      <c r="EMS446" s="243"/>
      <c r="EMT446" s="243"/>
      <c r="EMU446" s="243"/>
      <c r="EMV446" s="243"/>
      <c r="EMW446" s="243"/>
      <c r="EMX446" s="243"/>
      <c r="EMY446" s="243"/>
      <c r="EMZ446" s="243"/>
      <c r="ENA446" s="243"/>
      <c r="ENB446" s="243"/>
      <c r="ENC446" s="243"/>
      <c r="END446" s="243"/>
      <c r="ENE446" s="243"/>
      <c r="ENF446" s="243"/>
      <c r="ENG446" s="243"/>
      <c r="ENH446" s="243"/>
      <c r="ENI446" s="243"/>
      <c r="ENJ446" s="243"/>
      <c r="ENK446" s="243"/>
      <c r="ENL446" s="243"/>
      <c r="ENM446" s="243"/>
      <c r="ENN446" s="243"/>
      <c r="ENO446" s="243"/>
      <c r="ENP446" s="243"/>
      <c r="ENQ446" s="243"/>
      <c r="ENR446" s="243"/>
      <c r="ENS446" s="243"/>
      <c r="ENT446" s="243"/>
      <c r="ENU446" s="243"/>
      <c r="ENV446" s="243"/>
      <c r="ENW446" s="243"/>
      <c r="ENX446" s="243"/>
      <c r="ENY446" s="243"/>
      <c r="ENZ446" s="243"/>
      <c r="EOA446" s="243"/>
      <c r="EOB446" s="243"/>
      <c r="EOC446" s="243"/>
      <c r="EOD446" s="243"/>
      <c r="EOE446" s="243"/>
      <c r="EOF446" s="243"/>
      <c r="EOG446" s="243"/>
      <c r="EOH446" s="243"/>
      <c r="EOI446" s="243"/>
      <c r="EOJ446" s="243"/>
      <c r="EOK446" s="243"/>
      <c r="EOL446" s="243"/>
      <c r="EOM446" s="243"/>
      <c r="EON446" s="243"/>
      <c r="EOO446" s="243"/>
      <c r="EOP446" s="243"/>
      <c r="EOQ446" s="243"/>
      <c r="EOR446" s="243"/>
      <c r="EOS446" s="243"/>
      <c r="EOT446" s="243"/>
      <c r="EOU446" s="243"/>
      <c r="EOV446" s="243"/>
      <c r="EOW446" s="243"/>
      <c r="EOX446" s="243"/>
      <c r="EOY446" s="243"/>
      <c r="EOZ446" s="243"/>
      <c r="EPA446" s="243"/>
      <c r="EPB446" s="243"/>
      <c r="EPC446" s="243"/>
      <c r="EPD446" s="243"/>
      <c r="EPE446" s="243"/>
      <c r="EPF446" s="243"/>
      <c r="EPG446" s="243"/>
      <c r="EPH446" s="243"/>
      <c r="EPI446" s="243"/>
      <c r="EPJ446" s="243"/>
      <c r="EPK446" s="243"/>
      <c r="EPL446" s="243"/>
      <c r="EPM446" s="243"/>
      <c r="EPN446" s="243"/>
      <c r="EPO446" s="243"/>
      <c r="EPP446" s="243"/>
      <c r="EPQ446" s="243"/>
      <c r="EPR446" s="243"/>
      <c r="EPS446" s="243"/>
      <c r="EPT446" s="243"/>
      <c r="EPU446" s="243"/>
      <c r="EPV446" s="243"/>
      <c r="EPW446" s="243"/>
      <c r="EPX446" s="243"/>
      <c r="EPY446" s="243"/>
      <c r="EPZ446" s="243"/>
      <c r="EQA446" s="243"/>
      <c r="EQB446" s="243"/>
      <c r="EQC446" s="243"/>
      <c r="EQD446" s="243"/>
      <c r="EQE446" s="243"/>
      <c r="EQF446" s="243"/>
      <c r="EQG446" s="243"/>
      <c r="EQH446" s="243"/>
      <c r="EQI446" s="243"/>
      <c r="EQJ446" s="243"/>
      <c r="EQK446" s="243"/>
      <c r="EQL446" s="243"/>
      <c r="EQM446" s="243"/>
      <c r="EQN446" s="243"/>
      <c r="EQO446" s="243"/>
      <c r="EQP446" s="243"/>
      <c r="EQQ446" s="243"/>
      <c r="EQR446" s="243"/>
      <c r="EQS446" s="243"/>
      <c r="EQT446" s="243"/>
      <c r="EQU446" s="243"/>
      <c r="EQV446" s="243"/>
      <c r="EQW446" s="243"/>
      <c r="EQX446" s="243"/>
      <c r="EQY446" s="243"/>
      <c r="EQZ446" s="243"/>
      <c r="ERA446" s="243"/>
      <c r="ERB446" s="243"/>
      <c r="ERC446" s="243"/>
      <c r="ERD446" s="243"/>
      <c r="ERE446" s="243"/>
      <c r="ERF446" s="243"/>
      <c r="ERG446" s="243"/>
      <c r="ERH446" s="243"/>
      <c r="ERI446" s="243"/>
      <c r="ERJ446" s="243"/>
      <c r="ERK446" s="243"/>
      <c r="ERL446" s="243"/>
      <c r="ERM446" s="243"/>
      <c r="ERN446" s="243"/>
      <c r="ERO446" s="243"/>
      <c r="ERP446" s="243"/>
      <c r="ERQ446" s="243"/>
      <c r="ERR446" s="243"/>
      <c r="ERS446" s="243"/>
      <c r="ERT446" s="243"/>
      <c r="ERU446" s="243"/>
      <c r="ERV446" s="243"/>
      <c r="ERW446" s="243"/>
      <c r="ERX446" s="243"/>
      <c r="ERY446" s="243"/>
      <c r="ERZ446" s="243"/>
      <c r="ESA446" s="243"/>
      <c r="ESB446" s="243"/>
      <c r="ESC446" s="243"/>
      <c r="ESD446" s="243"/>
      <c r="ESE446" s="243"/>
      <c r="ESF446" s="243"/>
      <c r="ESG446" s="243"/>
      <c r="ESH446" s="243"/>
      <c r="ESI446" s="243"/>
      <c r="ESJ446" s="243"/>
      <c r="ESK446" s="243"/>
      <c r="ESL446" s="243"/>
      <c r="ESM446" s="243"/>
      <c r="ESN446" s="243"/>
      <c r="ESO446" s="243"/>
      <c r="ESP446" s="243"/>
      <c r="ESQ446" s="243"/>
      <c r="ESR446" s="243"/>
      <c r="ESS446" s="243"/>
      <c r="EST446" s="243"/>
      <c r="ESU446" s="243"/>
      <c r="ESV446" s="243"/>
      <c r="ESW446" s="243"/>
      <c r="ESX446" s="243"/>
      <c r="ESY446" s="243"/>
      <c r="ESZ446" s="243"/>
      <c r="ETA446" s="243"/>
      <c r="ETB446" s="243"/>
      <c r="ETC446" s="243"/>
      <c r="ETD446" s="243"/>
      <c r="ETE446" s="243"/>
      <c r="ETF446" s="243"/>
      <c r="ETG446" s="243"/>
      <c r="ETH446" s="243"/>
      <c r="ETI446" s="243"/>
      <c r="ETJ446" s="243"/>
      <c r="ETK446" s="243"/>
      <c r="ETL446" s="243"/>
      <c r="ETM446" s="243"/>
      <c r="ETN446" s="243"/>
      <c r="ETO446" s="243"/>
      <c r="ETP446" s="243"/>
      <c r="ETQ446" s="243"/>
      <c r="ETR446" s="243"/>
      <c r="ETS446" s="243"/>
      <c r="ETT446" s="243"/>
      <c r="ETU446" s="243"/>
      <c r="ETV446" s="243"/>
      <c r="ETW446" s="243"/>
      <c r="ETX446" s="243"/>
      <c r="ETY446" s="243"/>
      <c r="ETZ446" s="243"/>
      <c r="EUA446" s="243"/>
      <c r="EUB446" s="243"/>
      <c r="EUC446" s="243"/>
      <c r="EUD446" s="243"/>
      <c r="EUE446" s="243"/>
      <c r="EUF446" s="243"/>
      <c r="EUG446" s="243"/>
      <c r="EUH446" s="243"/>
      <c r="EUI446" s="243"/>
      <c r="EUJ446" s="243"/>
      <c r="EUK446" s="243"/>
      <c r="EUL446" s="243"/>
      <c r="EUM446" s="243"/>
      <c r="EUN446" s="243"/>
      <c r="EUO446" s="243"/>
      <c r="EUP446" s="243"/>
      <c r="EUQ446" s="243"/>
      <c r="EUR446" s="243"/>
      <c r="EUS446" s="243"/>
      <c r="EUT446" s="243"/>
      <c r="EUU446" s="243"/>
      <c r="EUV446" s="243"/>
      <c r="EUW446" s="243"/>
      <c r="EUX446" s="243"/>
      <c r="EUY446" s="243"/>
      <c r="EUZ446" s="243"/>
      <c r="EVA446" s="243"/>
      <c r="EVB446" s="243"/>
      <c r="EVC446" s="243"/>
      <c r="EVD446" s="243"/>
      <c r="EVE446" s="243"/>
      <c r="EVF446" s="243"/>
      <c r="EVG446" s="243"/>
      <c r="EVH446" s="243"/>
      <c r="EVI446" s="243"/>
      <c r="EVJ446" s="243"/>
      <c r="EVK446" s="243"/>
      <c r="EVL446" s="243"/>
      <c r="EVM446" s="243"/>
      <c r="EVN446" s="243"/>
      <c r="EVO446" s="243"/>
      <c r="EVP446" s="243"/>
      <c r="EVQ446" s="243"/>
      <c r="EVR446" s="243"/>
      <c r="EVS446" s="243"/>
      <c r="EVT446" s="243"/>
      <c r="EVU446" s="243"/>
      <c r="EVV446" s="243"/>
      <c r="EVW446" s="243"/>
      <c r="EVX446" s="243"/>
      <c r="EVY446" s="243"/>
      <c r="EVZ446" s="243"/>
      <c r="EWA446" s="243"/>
      <c r="EWB446" s="243"/>
      <c r="EWC446" s="243"/>
      <c r="EWD446" s="243"/>
      <c r="EWE446" s="243"/>
      <c r="EWF446" s="243"/>
      <c r="EWG446" s="243"/>
      <c r="EWH446" s="243"/>
      <c r="EWI446" s="243"/>
      <c r="EWJ446" s="243"/>
      <c r="EWK446" s="243"/>
      <c r="EWL446" s="243"/>
      <c r="EWM446" s="243"/>
      <c r="EWN446" s="243"/>
      <c r="EWO446" s="243"/>
      <c r="EWP446" s="243"/>
      <c r="EWQ446" s="243"/>
      <c r="EWR446" s="243"/>
      <c r="EWS446" s="243"/>
      <c r="EWT446" s="243"/>
      <c r="EWU446" s="243"/>
      <c r="EWV446" s="243"/>
      <c r="EWW446" s="243"/>
      <c r="EWX446" s="243"/>
      <c r="EWY446" s="243"/>
      <c r="EWZ446" s="243"/>
      <c r="EXA446" s="243"/>
      <c r="EXB446" s="243"/>
      <c r="EXC446" s="243"/>
      <c r="EXD446" s="243"/>
      <c r="EXE446" s="243"/>
      <c r="EXF446" s="243"/>
      <c r="EXG446" s="243"/>
      <c r="EXH446" s="243"/>
      <c r="EXI446" s="243"/>
      <c r="EXJ446" s="243"/>
      <c r="EXK446" s="243"/>
      <c r="EXL446" s="243"/>
      <c r="EXM446" s="243"/>
      <c r="EXN446" s="243"/>
      <c r="EXO446" s="243"/>
      <c r="EXP446" s="243"/>
      <c r="EXQ446" s="243"/>
      <c r="EXR446" s="243"/>
      <c r="EXS446" s="243"/>
      <c r="EXT446" s="243"/>
      <c r="EXU446" s="243"/>
      <c r="EXV446" s="243"/>
      <c r="EXW446" s="243"/>
      <c r="EXX446" s="243"/>
      <c r="EXY446" s="243"/>
      <c r="EXZ446" s="243"/>
      <c r="EYA446" s="243"/>
      <c r="EYB446" s="243"/>
      <c r="EYC446" s="243"/>
      <c r="EYD446" s="243"/>
      <c r="EYE446" s="243"/>
      <c r="EYF446" s="243"/>
      <c r="EYG446" s="243"/>
      <c r="EYH446" s="243"/>
      <c r="EYI446" s="243"/>
      <c r="EYJ446" s="243"/>
      <c r="EYK446" s="243"/>
      <c r="EYL446" s="243"/>
      <c r="EYM446" s="243"/>
      <c r="EYN446" s="243"/>
      <c r="EYO446" s="243"/>
      <c r="EYP446" s="243"/>
      <c r="EYQ446" s="243"/>
      <c r="EYR446" s="243"/>
      <c r="EYS446" s="243"/>
      <c r="EYT446" s="243"/>
      <c r="EYU446" s="243"/>
      <c r="EYV446" s="243"/>
      <c r="EYW446" s="243"/>
      <c r="EYX446" s="243"/>
      <c r="EYY446" s="243"/>
      <c r="EYZ446" s="243"/>
      <c r="EZA446" s="243"/>
      <c r="EZB446" s="243"/>
      <c r="EZC446" s="243"/>
      <c r="EZD446" s="243"/>
      <c r="EZE446" s="243"/>
      <c r="EZF446" s="243"/>
      <c r="EZG446" s="243"/>
      <c r="EZH446" s="243"/>
      <c r="EZI446" s="243"/>
      <c r="EZJ446" s="243"/>
      <c r="EZK446" s="243"/>
      <c r="EZL446" s="243"/>
      <c r="EZM446" s="243"/>
      <c r="EZN446" s="243"/>
      <c r="EZO446" s="243"/>
      <c r="EZP446" s="243"/>
      <c r="EZQ446" s="243"/>
      <c r="EZR446" s="243"/>
      <c r="EZS446" s="243"/>
      <c r="EZT446" s="243"/>
      <c r="EZU446" s="243"/>
      <c r="EZV446" s="243"/>
      <c r="EZW446" s="243"/>
      <c r="EZX446" s="243"/>
      <c r="EZY446" s="243"/>
      <c r="EZZ446" s="243"/>
      <c r="FAA446" s="243"/>
      <c r="FAB446" s="243"/>
      <c r="FAC446" s="243"/>
      <c r="FAD446" s="243"/>
      <c r="FAE446" s="243"/>
      <c r="FAF446" s="243"/>
      <c r="FAG446" s="243"/>
      <c r="FAH446" s="243"/>
      <c r="FAI446" s="243"/>
      <c r="FAJ446" s="243"/>
      <c r="FAK446" s="243"/>
      <c r="FAL446" s="243"/>
      <c r="FAM446" s="243"/>
      <c r="FAN446" s="243"/>
      <c r="FAO446" s="243"/>
      <c r="FAP446" s="243"/>
      <c r="FAQ446" s="243"/>
      <c r="FAR446" s="243"/>
      <c r="FAS446" s="243"/>
      <c r="FAT446" s="243"/>
      <c r="FAU446" s="243"/>
      <c r="FAV446" s="243"/>
      <c r="FAW446" s="243"/>
      <c r="FAX446" s="243"/>
      <c r="FAY446" s="243"/>
      <c r="FAZ446" s="243"/>
      <c r="FBA446" s="243"/>
      <c r="FBB446" s="243"/>
      <c r="FBC446" s="243"/>
      <c r="FBD446" s="243"/>
      <c r="FBE446" s="243"/>
      <c r="FBF446" s="243"/>
      <c r="FBG446" s="243"/>
      <c r="FBH446" s="243"/>
      <c r="FBI446" s="243"/>
      <c r="FBJ446" s="243"/>
      <c r="FBK446" s="243"/>
      <c r="FBL446" s="243"/>
      <c r="FBM446" s="243"/>
      <c r="FBN446" s="243"/>
      <c r="FBO446" s="243"/>
      <c r="FBP446" s="243"/>
      <c r="FBQ446" s="243"/>
      <c r="FBR446" s="243"/>
      <c r="FBS446" s="243"/>
      <c r="FBT446" s="243"/>
      <c r="FBU446" s="243"/>
      <c r="FBV446" s="243"/>
      <c r="FBW446" s="243"/>
      <c r="FBX446" s="243"/>
      <c r="FBY446" s="243"/>
      <c r="FBZ446" s="243"/>
      <c r="FCA446" s="243"/>
      <c r="FCB446" s="243"/>
      <c r="FCC446" s="243"/>
      <c r="FCD446" s="243"/>
      <c r="FCE446" s="243"/>
      <c r="FCF446" s="243"/>
      <c r="FCG446" s="243"/>
      <c r="FCH446" s="243"/>
      <c r="FCI446" s="243"/>
      <c r="FCJ446" s="243"/>
      <c r="FCK446" s="243"/>
      <c r="FCL446" s="243"/>
      <c r="FCM446" s="243"/>
      <c r="FCN446" s="243"/>
      <c r="FCO446" s="243"/>
      <c r="FCP446" s="243"/>
      <c r="FCQ446" s="243"/>
      <c r="FCR446" s="243"/>
      <c r="FCS446" s="243"/>
      <c r="FCT446" s="243"/>
      <c r="FCU446" s="243"/>
      <c r="FCV446" s="243"/>
      <c r="FCW446" s="243"/>
      <c r="FCX446" s="243"/>
      <c r="FCY446" s="243"/>
      <c r="FCZ446" s="243"/>
      <c r="FDA446" s="243"/>
      <c r="FDB446" s="243"/>
      <c r="FDC446" s="243"/>
      <c r="FDD446" s="243"/>
      <c r="FDE446" s="243"/>
      <c r="FDF446" s="243"/>
      <c r="FDG446" s="243"/>
      <c r="FDH446" s="243"/>
      <c r="FDI446" s="243"/>
      <c r="FDJ446" s="243"/>
      <c r="FDK446" s="243"/>
      <c r="FDL446" s="243"/>
      <c r="FDM446" s="243"/>
      <c r="FDN446" s="243"/>
      <c r="FDO446" s="243"/>
      <c r="FDP446" s="243"/>
      <c r="FDQ446" s="243"/>
      <c r="FDR446" s="243"/>
      <c r="FDS446" s="243"/>
      <c r="FDT446" s="243"/>
      <c r="FDU446" s="243"/>
      <c r="FDV446" s="243"/>
      <c r="FDW446" s="243"/>
      <c r="FDX446" s="243"/>
      <c r="FDY446" s="243"/>
      <c r="FDZ446" s="243"/>
      <c r="FEA446" s="243"/>
      <c r="FEB446" s="243"/>
      <c r="FEC446" s="243"/>
      <c r="FED446" s="243"/>
      <c r="FEE446" s="243"/>
      <c r="FEF446" s="243"/>
      <c r="FEG446" s="243"/>
      <c r="FEH446" s="243"/>
      <c r="FEI446" s="243"/>
      <c r="FEJ446" s="243"/>
      <c r="FEK446" s="243"/>
      <c r="FEL446" s="243"/>
      <c r="FEM446" s="243"/>
      <c r="FEN446" s="243"/>
      <c r="FEO446" s="243"/>
      <c r="FEP446" s="243"/>
      <c r="FEQ446" s="243"/>
      <c r="FER446" s="243"/>
      <c r="FES446" s="243"/>
      <c r="FET446" s="243"/>
      <c r="FEU446" s="243"/>
      <c r="FEV446" s="243"/>
      <c r="FEW446" s="243"/>
      <c r="FEX446" s="243"/>
      <c r="FEY446" s="243"/>
      <c r="FEZ446" s="243"/>
      <c r="FFA446" s="243"/>
      <c r="FFB446" s="243"/>
      <c r="FFC446" s="243"/>
      <c r="FFD446" s="243"/>
      <c r="FFE446" s="243"/>
      <c r="FFF446" s="243"/>
      <c r="FFG446" s="243"/>
      <c r="FFH446" s="243"/>
      <c r="FFI446" s="243"/>
      <c r="FFJ446" s="243"/>
      <c r="FFK446" s="243"/>
      <c r="FFL446" s="243"/>
      <c r="FFM446" s="243"/>
      <c r="FFN446" s="243"/>
      <c r="FFO446" s="243"/>
      <c r="FFP446" s="243"/>
      <c r="FFQ446" s="243"/>
      <c r="FFR446" s="243"/>
      <c r="FFS446" s="243"/>
      <c r="FFT446" s="243"/>
      <c r="FFU446" s="243"/>
      <c r="FFV446" s="243"/>
      <c r="FFW446" s="243"/>
      <c r="FFX446" s="243"/>
      <c r="FFY446" s="243"/>
      <c r="FFZ446" s="243"/>
      <c r="FGA446" s="243"/>
      <c r="FGB446" s="243"/>
      <c r="FGC446" s="243"/>
      <c r="FGD446" s="243"/>
      <c r="FGE446" s="243"/>
      <c r="FGF446" s="243"/>
      <c r="FGG446" s="243"/>
      <c r="FGH446" s="243"/>
      <c r="FGI446" s="243"/>
      <c r="FGJ446" s="243"/>
      <c r="FGK446" s="243"/>
      <c r="FGL446" s="243"/>
      <c r="FGM446" s="243"/>
      <c r="FGN446" s="243"/>
      <c r="FGO446" s="243"/>
      <c r="FGP446" s="243"/>
      <c r="FGQ446" s="243"/>
      <c r="FGR446" s="243"/>
      <c r="FGS446" s="243"/>
      <c r="FGT446" s="243"/>
      <c r="FGU446" s="243"/>
      <c r="FGV446" s="243"/>
      <c r="FGW446" s="243"/>
      <c r="FGX446" s="243"/>
      <c r="FGY446" s="243"/>
      <c r="FGZ446" s="243"/>
      <c r="FHA446" s="243"/>
      <c r="FHB446" s="243"/>
      <c r="FHC446" s="243"/>
      <c r="FHD446" s="243"/>
      <c r="FHE446" s="243"/>
      <c r="FHF446" s="243"/>
      <c r="FHG446" s="243"/>
      <c r="FHH446" s="243"/>
      <c r="FHI446" s="243"/>
      <c r="FHJ446" s="243"/>
      <c r="FHK446" s="243"/>
      <c r="FHL446" s="243"/>
      <c r="FHM446" s="243"/>
      <c r="FHN446" s="243"/>
      <c r="FHO446" s="243"/>
      <c r="FHP446" s="243"/>
      <c r="FHQ446" s="243"/>
      <c r="FHR446" s="243"/>
      <c r="FHS446" s="243"/>
      <c r="FHT446" s="243"/>
      <c r="FHU446" s="243"/>
      <c r="FHV446" s="243"/>
      <c r="FHW446" s="243"/>
      <c r="FHX446" s="243"/>
      <c r="FHY446" s="243"/>
      <c r="FHZ446" s="243"/>
      <c r="FIA446" s="243"/>
      <c r="FIB446" s="243"/>
      <c r="FIC446" s="243"/>
      <c r="FID446" s="243"/>
      <c r="FIE446" s="243"/>
      <c r="FIF446" s="243"/>
      <c r="FIG446" s="243"/>
      <c r="FIH446" s="243"/>
      <c r="FII446" s="243"/>
      <c r="FIJ446" s="243"/>
      <c r="FIK446" s="243"/>
      <c r="FIL446" s="243"/>
      <c r="FIM446" s="243"/>
      <c r="FIN446" s="243"/>
      <c r="FIO446" s="243"/>
      <c r="FIP446" s="243"/>
      <c r="FIQ446" s="243"/>
      <c r="FIR446" s="243"/>
      <c r="FIS446" s="243"/>
      <c r="FIT446" s="243"/>
      <c r="FIU446" s="243"/>
      <c r="FIV446" s="243"/>
      <c r="FIW446" s="243"/>
      <c r="FIX446" s="243"/>
      <c r="FIY446" s="243"/>
      <c r="FIZ446" s="243"/>
      <c r="FJA446" s="243"/>
      <c r="FJB446" s="243"/>
      <c r="FJC446" s="243"/>
      <c r="FJD446" s="243"/>
      <c r="FJE446" s="243"/>
      <c r="FJF446" s="243"/>
      <c r="FJG446" s="243"/>
      <c r="FJH446" s="243"/>
      <c r="FJI446" s="243"/>
      <c r="FJJ446" s="243"/>
      <c r="FJK446" s="243"/>
      <c r="FJL446" s="243"/>
      <c r="FJM446" s="243"/>
      <c r="FJN446" s="243"/>
      <c r="FJO446" s="243"/>
      <c r="FJP446" s="243"/>
      <c r="FJQ446" s="243"/>
      <c r="FJR446" s="243"/>
      <c r="FJS446" s="243"/>
      <c r="FJT446" s="243"/>
      <c r="FJU446" s="243"/>
      <c r="FJV446" s="243"/>
      <c r="FJW446" s="243"/>
      <c r="FJX446" s="243"/>
      <c r="FJY446" s="243"/>
      <c r="FJZ446" s="243"/>
      <c r="FKA446" s="243"/>
      <c r="FKB446" s="243"/>
      <c r="FKC446" s="243"/>
      <c r="FKD446" s="243"/>
      <c r="FKE446" s="243"/>
      <c r="FKF446" s="243"/>
      <c r="FKG446" s="243"/>
      <c r="FKH446" s="243"/>
      <c r="FKI446" s="243"/>
      <c r="FKJ446" s="243"/>
      <c r="FKK446" s="243"/>
      <c r="FKL446" s="243"/>
      <c r="FKM446" s="243"/>
      <c r="FKN446" s="243"/>
      <c r="FKO446" s="243"/>
      <c r="FKP446" s="243"/>
      <c r="FKQ446" s="243"/>
      <c r="FKR446" s="243"/>
      <c r="FKS446" s="243"/>
      <c r="FKT446" s="243"/>
      <c r="FKU446" s="243"/>
      <c r="FKV446" s="243"/>
      <c r="FKW446" s="243"/>
      <c r="FKX446" s="243"/>
      <c r="FKY446" s="243"/>
      <c r="FKZ446" s="243"/>
      <c r="FLA446" s="243"/>
      <c r="FLB446" s="243"/>
      <c r="FLC446" s="243"/>
      <c r="FLD446" s="243"/>
      <c r="FLE446" s="243"/>
      <c r="FLF446" s="243"/>
      <c r="FLG446" s="243"/>
      <c r="FLH446" s="243"/>
      <c r="FLI446" s="243"/>
      <c r="FLJ446" s="243"/>
      <c r="FLK446" s="243"/>
      <c r="FLL446" s="243"/>
      <c r="FLM446" s="243"/>
      <c r="FLN446" s="243"/>
      <c r="FLO446" s="243"/>
      <c r="FLP446" s="243"/>
      <c r="FLQ446" s="243"/>
      <c r="FLR446" s="243"/>
      <c r="FLS446" s="243"/>
      <c r="FLT446" s="243"/>
      <c r="FLU446" s="243"/>
      <c r="FLV446" s="243"/>
      <c r="FLW446" s="243"/>
      <c r="FLX446" s="243"/>
      <c r="FLY446" s="243"/>
      <c r="FLZ446" s="243"/>
      <c r="FMA446" s="243"/>
      <c r="FMB446" s="243"/>
      <c r="FMC446" s="243"/>
      <c r="FMD446" s="243"/>
      <c r="FME446" s="243"/>
      <c r="FMF446" s="243"/>
      <c r="FMG446" s="243"/>
      <c r="FMH446" s="243"/>
      <c r="FMI446" s="243"/>
      <c r="FMJ446" s="243"/>
      <c r="FMK446" s="243"/>
      <c r="FML446" s="243"/>
      <c r="FMM446" s="243"/>
      <c r="FMN446" s="243"/>
      <c r="FMO446" s="243"/>
      <c r="FMP446" s="243"/>
      <c r="FMQ446" s="243"/>
      <c r="FMR446" s="243"/>
      <c r="FMS446" s="243"/>
      <c r="FMT446" s="243"/>
      <c r="FMU446" s="243"/>
      <c r="FMV446" s="243"/>
      <c r="FMW446" s="243"/>
      <c r="FMX446" s="243"/>
      <c r="FMY446" s="243"/>
      <c r="FMZ446" s="243"/>
      <c r="FNA446" s="243"/>
      <c r="FNB446" s="243"/>
      <c r="FNC446" s="243"/>
      <c r="FND446" s="243"/>
      <c r="FNE446" s="243"/>
      <c r="FNF446" s="243"/>
      <c r="FNG446" s="243"/>
      <c r="FNH446" s="243"/>
      <c r="FNI446" s="243"/>
      <c r="FNJ446" s="243"/>
      <c r="FNK446" s="243"/>
      <c r="FNL446" s="243"/>
      <c r="FNM446" s="243"/>
      <c r="FNN446" s="243"/>
      <c r="FNO446" s="243"/>
      <c r="FNP446" s="243"/>
      <c r="FNQ446" s="243"/>
      <c r="FNR446" s="243"/>
      <c r="FNS446" s="243"/>
      <c r="FNT446" s="243"/>
      <c r="FNU446" s="243"/>
      <c r="FNV446" s="243"/>
      <c r="FNW446" s="243"/>
      <c r="FNX446" s="243"/>
      <c r="FNY446" s="243"/>
      <c r="FNZ446" s="243"/>
      <c r="FOA446" s="243"/>
      <c r="FOB446" s="243"/>
      <c r="FOC446" s="243"/>
      <c r="FOD446" s="243"/>
      <c r="FOE446" s="243"/>
      <c r="FOF446" s="243"/>
      <c r="FOG446" s="243"/>
      <c r="FOH446" s="243"/>
      <c r="FOI446" s="243"/>
      <c r="FOJ446" s="243"/>
      <c r="FOK446" s="243"/>
      <c r="FOL446" s="243"/>
      <c r="FOM446" s="243"/>
      <c r="FON446" s="243"/>
      <c r="FOO446" s="243"/>
      <c r="FOP446" s="243"/>
      <c r="FOQ446" s="243"/>
      <c r="FOR446" s="243"/>
      <c r="FOS446" s="243"/>
      <c r="FOT446" s="243"/>
      <c r="FOU446" s="243"/>
      <c r="FOV446" s="243"/>
      <c r="FOW446" s="243"/>
      <c r="FOX446" s="243"/>
      <c r="FOY446" s="243"/>
      <c r="FOZ446" s="243"/>
      <c r="FPA446" s="243"/>
      <c r="FPB446" s="243"/>
      <c r="FPC446" s="243"/>
      <c r="FPD446" s="243"/>
      <c r="FPE446" s="243"/>
      <c r="FPF446" s="243"/>
      <c r="FPG446" s="243"/>
      <c r="FPH446" s="243"/>
      <c r="FPI446" s="243"/>
      <c r="FPJ446" s="243"/>
      <c r="FPK446" s="243"/>
      <c r="FPL446" s="243"/>
      <c r="FPM446" s="243"/>
      <c r="FPN446" s="243"/>
      <c r="FPO446" s="243"/>
      <c r="FPP446" s="243"/>
      <c r="FPQ446" s="243"/>
      <c r="FPR446" s="243"/>
      <c r="FPS446" s="243"/>
      <c r="FPT446" s="243"/>
      <c r="FPU446" s="243"/>
      <c r="FPV446" s="243"/>
      <c r="FPW446" s="243"/>
      <c r="FPX446" s="243"/>
      <c r="FPY446" s="243"/>
      <c r="FPZ446" s="243"/>
      <c r="FQA446" s="243"/>
      <c r="FQB446" s="243"/>
      <c r="FQC446" s="243"/>
      <c r="FQD446" s="243"/>
      <c r="FQE446" s="243"/>
      <c r="FQF446" s="243"/>
      <c r="FQG446" s="243"/>
      <c r="FQH446" s="243"/>
      <c r="FQI446" s="243"/>
      <c r="FQJ446" s="243"/>
      <c r="FQK446" s="243"/>
      <c r="FQL446" s="243"/>
      <c r="FQM446" s="243"/>
      <c r="FQN446" s="243"/>
      <c r="FQO446" s="243"/>
      <c r="FQP446" s="243"/>
      <c r="FQQ446" s="243"/>
      <c r="FQR446" s="243"/>
      <c r="FQS446" s="243"/>
      <c r="FQT446" s="243"/>
      <c r="FQU446" s="243"/>
      <c r="FQV446" s="243"/>
      <c r="FQW446" s="243"/>
      <c r="FQX446" s="243"/>
      <c r="FQY446" s="243"/>
      <c r="FQZ446" s="243"/>
      <c r="FRA446" s="243"/>
      <c r="FRB446" s="243"/>
      <c r="FRC446" s="243"/>
      <c r="FRD446" s="243"/>
      <c r="FRE446" s="243"/>
      <c r="FRF446" s="243"/>
      <c r="FRG446" s="243"/>
      <c r="FRH446" s="243"/>
      <c r="FRI446" s="243"/>
      <c r="FRJ446" s="243"/>
      <c r="FRK446" s="243"/>
      <c r="FRL446" s="243"/>
      <c r="FRM446" s="243"/>
      <c r="FRN446" s="243"/>
      <c r="FRO446" s="243"/>
      <c r="FRP446" s="243"/>
      <c r="FRQ446" s="243"/>
      <c r="FRR446" s="243"/>
      <c r="FRS446" s="243"/>
      <c r="FRT446" s="243"/>
      <c r="FRU446" s="243"/>
      <c r="FRV446" s="243"/>
      <c r="FRW446" s="243"/>
      <c r="FRX446" s="243"/>
      <c r="FRY446" s="243"/>
      <c r="FRZ446" s="243"/>
      <c r="FSA446" s="243"/>
      <c r="FSB446" s="243"/>
      <c r="FSC446" s="243"/>
      <c r="FSD446" s="243"/>
      <c r="FSE446" s="243"/>
      <c r="FSF446" s="243"/>
      <c r="FSG446" s="243"/>
      <c r="FSH446" s="243"/>
      <c r="FSI446" s="243"/>
      <c r="FSJ446" s="243"/>
      <c r="FSK446" s="243"/>
      <c r="FSL446" s="243"/>
      <c r="FSM446" s="243"/>
      <c r="FSN446" s="243"/>
      <c r="FSO446" s="243"/>
      <c r="FSP446" s="243"/>
      <c r="FSQ446" s="243"/>
      <c r="FSR446" s="243"/>
      <c r="FSS446" s="243"/>
      <c r="FST446" s="243"/>
      <c r="FSU446" s="243"/>
      <c r="FSV446" s="243"/>
      <c r="FSW446" s="243"/>
      <c r="FSX446" s="243"/>
      <c r="FSY446" s="243"/>
      <c r="FSZ446" s="243"/>
      <c r="FTA446" s="243"/>
      <c r="FTB446" s="243"/>
      <c r="FTC446" s="243"/>
      <c r="FTD446" s="243"/>
      <c r="FTE446" s="243"/>
      <c r="FTF446" s="243"/>
      <c r="FTG446" s="243"/>
      <c r="FTH446" s="243"/>
      <c r="FTI446" s="243"/>
      <c r="FTJ446" s="243"/>
      <c r="FTK446" s="243"/>
      <c r="FTL446" s="243"/>
      <c r="FTM446" s="243"/>
      <c r="FTN446" s="243"/>
      <c r="FTO446" s="243"/>
      <c r="FTP446" s="243"/>
      <c r="FTQ446" s="243"/>
      <c r="FTR446" s="243"/>
      <c r="FTS446" s="243"/>
      <c r="FTT446" s="243"/>
      <c r="FTU446" s="243"/>
      <c r="FTV446" s="243"/>
      <c r="FTW446" s="243"/>
      <c r="FTX446" s="243"/>
      <c r="FTY446" s="243"/>
      <c r="FTZ446" s="243"/>
      <c r="FUA446" s="243"/>
      <c r="FUB446" s="243"/>
      <c r="FUC446" s="243"/>
      <c r="FUD446" s="243"/>
      <c r="FUE446" s="243"/>
      <c r="FUF446" s="243"/>
      <c r="FUG446" s="243"/>
      <c r="FUH446" s="243"/>
      <c r="FUI446" s="243"/>
      <c r="FUJ446" s="243"/>
      <c r="FUK446" s="243"/>
      <c r="FUL446" s="243"/>
      <c r="FUM446" s="243"/>
      <c r="FUN446" s="243"/>
      <c r="FUO446" s="243"/>
      <c r="FUP446" s="243"/>
      <c r="FUQ446" s="243"/>
      <c r="FUR446" s="243"/>
      <c r="FUS446" s="243"/>
      <c r="FUT446" s="243"/>
      <c r="FUU446" s="243"/>
      <c r="FUV446" s="243"/>
      <c r="FUW446" s="243"/>
      <c r="FUX446" s="243"/>
      <c r="FUY446" s="243"/>
      <c r="FUZ446" s="243"/>
      <c r="FVA446" s="243"/>
      <c r="FVB446" s="243"/>
      <c r="FVC446" s="243"/>
      <c r="FVD446" s="243"/>
      <c r="FVE446" s="243"/>
      <c r="FVF446" s="243"/>
      <c r="FVG446" s="243"/>
      <c r="FVH446" s="243"/>
      <c r="FVI446" s="243"/>
      <c r="FVJ446" s="243"/>
      <c r="FVK446" s="243"/>
      <c r="FVL446" s="243"/>
      <c r="FVM446" s="243"/>
      <c r="FVN446" s="243"/>
      <c r="FVO446" s="243"/>
      <c r="FVP446" s="243"/>
      <c r="FVQ446" s="243"/>
      <c r="FVR446" s="243"/>
      <c r="FVS446" s="243"/>
      <c r="FVT446" s="243"/>
      <c r="FVU446" s="243"/>
      <c r="FVV446" s="243"/>
      <c r="FVW446" s="243"/>
      <c r="FVX446" s="243"/>
      <c r="FVY446" s="243"/>
      <c r="FVZ446" s="243"/>
      <c r="FWA446" s="243"/>
      <c r="FWB446" s="243"/>
      <c r="FWC446" s="243"/>
      <c r="FWD446" s="243"/>
      <c r="FWE446" s="243"/>
      <c r="FWF446" s="243"/>
      <c r="FWG446" s="243"/>
      <c r="FWH446" s="243"/>
      <c r="FWI446" s="243"/>
      <c r="FWJ446" s="243"/>
      <c r="FWK446" s="243"/>
      <c r="FWL446" s="243"/>
      <c r="FWM446" s="243"/>
      <c r="FWN446" s="243"/>
      <c r="FWO446" s="243"/>
      <c r="FWP446" s="243"/>
      <c r="FWQ446" s="243"/>
      <c r="FWR446" s="243"/>
      <c r="FWS446" s="243"/>
      <c r="FWT446" s="243"/>
      <c r="FWU446" s="243"/>
      <c r="FWV446" s="243"/>
      <c r="FWW446" s="243"/>
      <c r="FWX446" s="243"/>
      <c r="FWY446" s="243"/>
      <c r="FWZ446" s="243"/>
      <c r="FXA446" s="243"/>
      <c r="FXB446" s="243"/>
      <c r="FXC446" s="243"/>
      <c r="FXD446" s="243"/>
      <c r="FXE446" s="243"/>
      <c r="FXF446" s="243"/>
      <c r="FXG446" s="243"/>
      <c r="FXH446" s="243"/>
      <c r="FXI446" s="243"/>
      <c r="FXJ446" s="243"/>
      <c r="FXK446" s="243"/>
      <c r="FXL446" s="243"/>
      <c r="FXM446" s="243"/>
      <c r="FXN446" s="243"/>
      <c r="FXO446" s="243"/>
      <c r="FXP446" s="243"/>
      <c r="FXQ446" s="243"/>
      <c r="FXR446" s="243"/>
      <c r="FXS446" s="243"/>
      <c r="FXT446" s="243"/>
      <c r="FXU446" s="243"/>
      <c r="FXV446" s="243"/>
      <c r="FXW446" s="243"/>
      <c r="FXX446" s="243"/>
      <c r="FXY446" s="243"/>
      <c r="FXZ446" s="243"/>
      <c r="FYA446" s="243"/>
      <c r="FYB446" s="243"/>
      <c r="FYC446" s="243"/>
      <c r="FYD446" s="243"/>
      <c r="FYE446" s="243"/>
      <c r="FYF446" s="243"/>
      <c r="FYG446" s="243"/>
      <c r="FYH446" s="243"/>
      <c r="FYI446" s="243"/>
      <c r="FYJ446" s="243"/>
      <c r="FYK446" s="243"/>
      <c r="FYL446" s="243"/>
      <c r="FYM446" s="243"/>
      <c r="FYN446" s="243"/>
      <c r="FYO446" s="243"/>
      <c r="FYP446" s="243"/>
      <c r="FYQ446" s="243"/>
      <c r="FYR446" s="243"/>
      <c r="FYS446" s="243"/>
      <c r="FYT446" s="243"/>
      <c r="FYU446" s="243"/>
      <c r="FYV446" s="243"/>
      <c r="FYW446" s="243"/>
      <c r="FYX446" s="243"/>
      <c r="FYY446" s="243"/>
      <c r="FYZ446" s="243"/>
      <c r="FZA446" s="243"/>
      <c r="FZB446" s="243"/>
      <c r="FZC446" s="243"/>
      <c r="FZD446" s="243"/>
      <c r="FZE446" s="243"/>
      <c r="FZF446" s="243"/>
      <c r="FZG446" s="243"/>
      <c r="FZH446" s="243"/>
      <c r="FZI446" s="243"/>
      <c r="FZJ446" s="243"/>
      <c r="FZK446" s="243"/>
      <c r="FZL446" s="243"/>
      <c r="FZM446" s="243"/>
      <c r="FZN446" s="243"/>
      <c r="FZO446" s="243"/>
      <c r="FZP446" s="243"/>
      <c r="FZQ446" s="243"/>
      <c r="FZR446" s="243"/>
      <c r="FZS446" s="243"/>
      <c r="FZT446" s="243"/>
      <c r="FZU446" s="243"/>
      <c r="FZV446" s="243"/>
      <c r="FZW446" s="243"/>
      <c r="FZX446" s="243"/>
      <c r="FZY446" s="243"/>
      <c r="FZZ446" s="243"/>
      <c r="GAA446" s="243"/>
      <c r="GAB446" s="243"/>
      <c r="GAC446" s="243"/>
      <c r="GAD446" s="243"/>
      <c r="GAE446" s="243"/>
      <c r="GAF446" s="243"/>
      <c r="GAG446" s="243"/>
      <c r="GAH446" s="243"/>
      <c r="GAI446" s="243"/>
      <c r="GAJ446" s="243"/>
      <c r="GAK446" s="243"/>
      <c r="GAL446" s="243"/>
      <c r="GAM446" s="243"/>
      <c r="GAN446" s="243"/>
      <c r="GAO446" s="243"/>
      <c r="GAP446" s="243"/>
      <c r="GAQ446" s="243"/>
      <c r="GAR446" s="243"/>
      <c r="GAS446" s="243"/>
      <c r="GAT446" s="243"/>
      <c r="GAU446" s="243"/>
      <c r="GAV446" s="243"/>
      <c r="GAW446" s="243"/>
      <c r="GAX446" s="243"/>
      <c r="GAY446" s="243"/>
      <c r="GAZ446" s="243"/>
      <c r="GBA446" s="243"/>
      <c r="GBB446" s="243"/>
      <c r="GBC446" s="243"/>
      <c r="GBD446" s="243"/>
      <c r="GBE446" s="243"/>
      <c r="GBF446" s="243"/>
      <c r="GBG446" s="243"/>
      <c r="GBH446" s="243"/>
      <c r="GBI446" s="243"/>
      <c r="GBJ446" s="243"/>
      <c r="GBK446" s="243"/>
      <c r="GBL446" s="243"/>
      <c r="GBM446" s="243"/>
      <c r="GBN446" s="243"/>
      <c r="GBO446" s="243"/>
      <c r="GBP446" s="243"/>
      <c r="GBQ446" s="243"/>
      <c r="GBR446" s="243"/>
      <c r="GBS446" s="243"/>
      <c r="GBT446" s="243"/>
      <c r="GBU446" s="243"/>
      <c r="GBV446" s="243"/>
      <c r="GBW446" s="243"/>
      <c r="GBX446" s="243"/>
      <c r="GBY446" s="243"/>
      <c r="GBZ446" s="243"/>
      <c r="GCA446" s="243"/>
      <c r="GCB446" s="243"/>
      <c r="GCC446" s="243"/>
      <c r="GCD446" s="243"/>
      <c r="GCE446" s="243"/>
      <c r="GCF446" s="243"/>
      <c r="GCG446" s="243"/>
      <c r="GCH446" s="243"/>
      <c r="GCI446" s="243"/>
      <c r="GCJ446" s="243"/>
      <c r="GCK446" s="243"/>
      <c r="GCL446" s="243"/>
      <c r="GCM446" s="243"/>
      <c r="GCN446" s="243"/>
      <c r="GCO446" s="243"/>
      <c r="GCP446" s="243"/>
      <c r="GCQ446" s="243"/>
      <c r="GCR446" s="243"/>
      <c r="GCS446" s="243"/>
      <c r="GCT446" s="243"/>
      <c r="GCU446" s="243"/>
      <c r="GCV446" s="243"/>
      <c r="GCW446" s="243"/>
      <c r="GCX446" s="243"/>
      <c r="GCY446" s="243"/>
      <c r="GCZ446" s="243"/>
      <c r="GDA446" s="243"/>
      <c r="GDB446" s="243"/>
      <c r="GDC446" s="243"/>
      <c r="GDD446" s="243"/>
      <c r="GDE446" s="243"/>
      <c r="GDF446" s="243"/>
      <c r="GDG446" s="243"/>
      <c r="GDH446" s="243"/>
      <c r="GDI446" s="243"/>
      <c r="GDJ446" s="243"/>
      <c r="GDK446" s="243"/>
      <c r="GDL446" s="243"/>
      <c r="GDM446" s="243"/>
      <c r="GDN446" s="243"/>
      <c r="GDO446" s="243"/>
      <c r="GDP446" s="243"/>
      <c r="GDQ446" s="243"/>
      <c r="GDR446" s="243"/>
      <c r="GDS446" s="243"/>
      <c r="GDT446" s="243"/>
      <c r="GDU446" s="243"/>
      <c r="GDV446" s="243"/>
      <c r="GDW446" s="243"/>
      <c r="GDX446" s="243"/>
      <c r="GDY446" s="243"/>
      <c r="GDZ446" s="243"/>
      <c r="GEA446" s="243"/>
      <c r="GEB446" s="243"/>
      <c r="GEC446" s="243"/>
      <c r="GED446" s="243"/>
      <c r="GEE446" s="243"/>
      <c r="GEF446" s="243"/>
      <c r="GEG446" s="243"/>
      <c r="GEH446" s="243"/>
      <c r="GEI446" s="243"/>
      <c r="GEJ446" s="243"/>
      <c r="GEK446" s="243"/>
      <c r="GEL446" s="243"/>
      <c r="GEM446" s="243"/>
      <c r="GEN446" s="243"/>
      <c r="GEO446" s="243"/>
      <c r="GEP446" s="243"/>
      <c r="GEQ446" s="243"/>
      <c r="GER446" s="243"/>
      <c r="GES446" s="243"/>
      <c r="GET446" s="243"/>
      <c r="GEU446" s="243"/>
      <c r="GEV446" s="243"/>
      <c r="GEW446" s="243"/>
      <c r="GEX446" s="243"/>
      <c r="GEY446" s="243"/>
      <c r="GEZ446" s="243"/>
      <c r="GFA446" s="243"/>
      <c r="GFB446" s="243"/>
      <c r="GFC446" s="243"/>
      <c r="GFD446" s="243"/>
      <c r="GFE446" s="243"/>
      <c r="GFF446" s="243"/>
      <c r="GFG446" s="243"/>
      <c r="GFH446" s="243"/>
      <c r="GFI446" s="243"/>
      <c r="GFJ446" s="243"/>
      <c r="GFK446" s="243"/>
      <c r="GFL446" s="243"/>
      <c r="GFM446" s="243"/>
      <c r="GFN446" s="243"/>
      <c r="GFO446" s="243"/>
      <c r="GFP446" s="243"/>
      <c r="GFQ446" s="243"/>
      <c r="GFR446" s="243"/>
      <c r="GFS446" s="243"/>
      <c r="GFT446" s="243"/>
      <c r="GFU446" s="243"/>
      <c r="GFV446" s="243"/>
      <c r="GFW446" s="243"/>
      <c r="GFX446" s="243"/>
      <c r="GFY446" s="243"/>
      <c r="GFZ446" s="243"/>
      <c r="GGA446" s="243"/>
      <c r="GGB446" s="243"/>
      <c r="GGC446" s="243"/>
      <c r="GGD446" s="243"/>
      <c r="GGE446" s="243"/>
      <c r="GGF446" s="243"/>
      <c r="GGG446" s="243"/>
      <c r="GGH446" s="243"/>
      <c r="GGI446" s="243"/>
      <c r="GGJ446" s="243"/>
      <c r="GGK446" s="243"/>
      <c r="GGL446" s="243"/>
      <c r="GGM446" s="243"/>
      <c r="GGN446" s="243"/>
      <c r="GGO446" s="243"/>
      <c r="GGP446" s="243"/>
      <c r="GGQ446" s="243"/>
      <c r="GGR446" s="243"/>
      <c r="GGS446" s="243"/>
      <c r="GGT446" s="243"/>
      <c r="GGU446" s="243"/>
      <c r="GGV446" s="243"/>
      <c r="GGW446" s="243"/>
      <c r="GGX446" s="243"/>
      <c r="GGY446" s="243"/>
      <c r="GGZ446" s="243"/>
      <c r="GHA446" s="243"/>
      <c r="GHB446" s="243"/>
      <c r="GHC446" s="243"/>
      <c r="GHD446" s="243"/>
      <c r="GHE446" s="243"/>
      <c r="GHF446" s="243"/>
      <c r="GHG446" s="243"/>
      <c r="GHH446" s="243"/>
      <c r="GHI446" s="243"/>
      <c r="GHJ446" s="243"/>
      <c r="GHK446" s="243"/>
      <c r="GHL446" s="243"/>
      <c r="GHM446" s="243"/>
      <c r="GHN446" s="243"/>
      <c r="GHO446" s="243"/>
      <c r="GHP446" s="243"/>
      <c r="GHQ446" s="243"/>
      <c r="GHR446" s="243"/>
      <c r="GHS446" s="243"/>
      <c r="GHT446" s="243"/>
      <c r="GHU446" s="243"/>
      <c r="GHV446" s="243"/>
      <c r="GHW446" s="243"/>
      <c r="GHX446" s="243"/>
      <c r="GHY446" s="243"/>
      <c r="GHZ446" s="243"/>
      <c r="GIA446" s="243"/>
      <c r="GIB446" s="243"/>
      <c r="GIC446" s="243"/>
      <c r="GID446" s="243"/>
      <c r="GIE446" s="243"/>
      <c r="GIF446" s="243"/>
      <c r="GIG446" s="243"/>
      <c r="GIH446" s="243"/>
      <c r="GII446" s="243"/>
      <c r="GIJ446" s="243"/>
      <c r="GIK446" s="243"/>
      <c r="GIL446" s="243"/>
      <c r="GIM446" s="243"/>
      <c r="GIN446" s="243"/>
      <c r="GIO446" s="243"/>
      <c r="GIP446" s="243"/>
      <c r="GIQ446" s="243"/>
      <c r="GIR446" s="243"/>
      <c r="GIS446" s="243"/>
      <c r="GIT446" s="243"/>
      <c r="GIU446" s="243"/>
      <c r="GIV446" s="243"/>
      <c r="GIW446" s="243"/>
      <c r="GIX446" s="243"/>
      <c r="GIY446" s="243"/>
      <c r="GIZ446" s="243"/>
      <c r="GJA446" s="243"/>
      <c r="GJB446" s="243"/>
      <c r="GJC446" s="243"/>
      <c r="GJD446" s="243"/>
      <c r="GJE446" s="243"/>
      <c r="GJF446" s="243"/>
      <c r="GJG446" s="243"/>
      <c r="GJH446" s="243"/>
      <c r="GJI446" s="243"/>
      <c r="GJJ446" s="243"/>
      <c r="GJK446" s="243"/>
      <c r="GJL446" s="243"/>
      <c r="GJM446" s="243"/>
      <c r="GJN446" s="243"/>
      <c r="GJO446" s="243"/>
      <c r="GJP446" s="243"/>
      <c r="GJQ446" s="243"/>
      <c r="GJR446" s="243"/>
      <c r="GJS446" s="243"/>
      <c r="GJT446" s="243"/>
      <c r="GJU446" s="243"/>
      <c r="GJV446" s="243"/>
      <c r="GJW446" s="243"/>
      <c r="GJX446" s="243"/>
      <c r="GJY446" s="243"/>
      <c r="GJZ446" s="243"/>
      <c r="GKA446" s="243"/>
      <c r="GKB446" s="243"/>
      <c r="GKC446" s="243"/>
      <c r="GKD446" s="243"/>
      <c r="GKE446" s="243"/>
      <c r="GKF446" s="243"/>
      <c r="GKG446" s="243"/>
      <c r="GKH446" s="243"/>
      <c r="GKI446" s="243"/>
      <c r="GKJ446" s="243"/>
      <c r="GKK446" s="243"/>
      <c r="GKL446" s="243"/>
      <c r="GKM446" s="243"/>
      <c r="GKN446" s="243"/>
      <c r="GKO446" s="243"/>
      <c r="GKP446" s="243"/>
      <c r="GKQ446" s="243"/>
      <c r="GKR446" s="243"/>
      <c r="GKS446" s="243"/>
      <c r="GKT446" s="243"/>
      <c r="GKU446" s="243"/>
      <c r="GKV446" s="243"/>
      <c r="GKW446" s="243"/>
      <c r="GKX446" s="243"/>
      <c r="GKY446" s="243"/>
      <c r="GKZ446" s="243"/>
      <c r="GLA446" s="243"/>
      <c r="GLB446" s="243"/>
      <c r="GLC446" s="243"/>
      <c r="GLD446" s="243"/>
      <c r="GLE446" s="243"/>
      <c r="GLF446" s="243"/>
      <c r="GLG446" s="243"/>
      <c r="GLH446" s="243"/>
      <c r="GLI446" s="243"/>
      <c r="GLJ446" s="243"/>
      <c r="GLK446" s="243"/>
      <c r="GLL446" s="243"/>
      <c r="GLM446" s="243"/>
      <c r="GLN446" s="243"/>
      <c r="GLO446" s="243"/>
      <c r="GLP446" s="243"/>
      <c r="GLQ446" s="243"/>
      <c r="GLR446" s="243"/>
      <c r="GLS446" s="243"/>
      <c r="GLT446" s="243"/>
      <c r="GLU446" s="243"/>
      <c r="GLV446" s="243"/>
      <c r="GLW446" s="243"/>
      <c r="GLX446" s="243"/>
      <c r="GLY446" s="243"/>
      <c r="GLZ446" s="243"/>
      <c r="GMA446" s="243"/>
      <c r="GMB446" s="243"/>
      <c r="GMC446" s="243"/>
      <c r="GMD446" s="243"/>
      <c r="GME446" s="243"/>
      <c r="GMF446" s="243"/>
      <c r="GMG446" s="243"/>
      <c r="GMH446" s="243"/>
      <c r="GMI446" s="243"/>
      <c r="GMJ446" s="243"/>
      <c r="GMK446" s="243"/>
      <c r="GML446" s="243"/>
      <c r="GMM446" s="243"/>
      <c r="GMN446" s="243"/>
      <c r="GMO446" s="243"/>
      <c r="GMP446" s="243"/>
      <c r="GMQ446" s="243"/>
      <c r="GMR446" s="243"/>
      <c r="GMS446" s="243"/>
      <c r="GMT446" s="243"/>
      <c r="GMU446" s="243"/>
      <c r="GMV446" s="243"/>
      <c r="GMW446" s="243"/>
      <c r="GMX446" s="243"/>
      <c r="GMY446" s="243"/>
      <c r="GMZ446" s="243"/>
      <c r="GNA446" s="243"/>
      <c r="GNB446" s="243"/>
      <c r="GNC446" s="243"/>
      <c r="GND446" s="243"/>
      <c r="GNE446" s="243"/>
      <c r="GNF446" s="243"/>
      <c r="GNG446" s="243"/>
      <c r="GNH446" s="243"/>
      <c r="GNI446" s="243"/>
      <c r="GNJ446" s="243"/>
      <c r="GNK446" s="243"/>
      <c r="GNL446" s="243"/>
      <c r="GNM446" s="243"/>
      <c r="GNN446" s="243"/>
      <c r="GNO446" s="243"/>
      <c r="GNP446" s="243"/>
      <c r="GNQ446" s="243"/>
      <c r="GNR446" s="243"/>
      <c r="GNS446" s="243"/>
      <c r="GNT446" s="243"/>
      <c r="GNU446" s="243"/>
      <c r="GNV446" s="243"/>
      <c r="GNW446" s="243"/>
      <c r="GNX446" s="243"/>
      <c r="GNY446" s="243"/>
      <c r="GNZ446" s="243"/>
      <c r="GOA446" s="243"/>
      <c r="GOB446" s="243"/>
      <c r="GOC446" s="243"/>
      <c r="GOD446" s="243"/>
      <c r="GOE446" s="243"/>
      <c r="GOF446" s="243"/>
      <c r="GOG446" s="243"/>
      <c r="GOH446" s="243"/>
      <c r="GOI446" s="243"/>
      <c r="GOJ446" s="243"/>
      <c r="GOK446" s="243"/>
      <c r="GOL446" s="243"/>
      <c r="GOM446" s="243"/>
      <c r="GON446" s="243"/>
      <c r="GOO446" s="243"/>
      <c r="GOP446" s="243"/>
      <c r="GOQ446" s="243"/>
      <c r="GOR446" s="243"/>
      <c r="GOS446" s="243"/>
      <c r="GOT446" s="243"/>
      <c r="GOU446" s="243"/>
      <c r="GOV446" s="243"/>
      <c r="GOW446" s="243"/>
      <c r="GOX446" s="243"/>
      <c r="GOY446" s="243"/>
      <c r="GOZ446" s="243"/>
      <c r="GPA446" s="243"/>
      <c r="GPB446" s="243"/>
      <c r="GPC446" s="243"/>
      <c r="GPD446" s="243"/>
      <c r="GPE446" s="243"/>
      <c r="GPF446" s="243"/>
      <c r="GPG446" s="243"/>
      <c r="GPH446" s="243"/>
      <c r="GPI446" s="243"/>
      <c r="GPJ446" s="243"/>
      <c r="GPK446" s="243"/>
      <c r="GPL446" s="243"/>
      <c r="GPM446" s="243"/>
      <c r="GPN446" s="243"/>
      <c r="GPO446" s="243"/>
      <c r="GPP446" s="243"/>
      <c r="GPQ446" s="243"/>
      <c r="GPR446" s="243"/>
      <c r="GPS446" s="243"/>
      <c r="GPT446" s="243"/>
      <c r="GPU446" s="243"/>
      <c r="GPV446" s="243"/>
      <c r="GPW446" s="243"/>
      <c r="GPX446" s="243"/>
      <c r="GPY446" s="243"/>
      <c r="GPZ446" s="243"/>
      <c r="GQA446" s="243"/>
      <c r="GQB446" s="243"/>
      <c r="GQC446" s="243"/>
      <c r="GQD446" s="243"/>
      <c r="GQE446" s="243"/>
      <c r="GQF446" s="243"/>
      <c r="GQG446" s="243"/>
      <c r="GQH446" s="243"/>
      <c r="GQI446" s="243"/>
      <c r="GQJ446" s="243"/>
      <c r="GQK446" s="243"/>
      <c r="GQL446" s="243"/>
      <c r="GQM446" s="243"/>
      <c r="GQN446" s="243"/>
      <c r="GQO446" s="243"/>
      <c r="GQP446" s="243"/>
      <c r="GQQ446" s="243"/>
      <c r="GQR446" s="243"/>
      <c r="GQS446" s="243"/>
      <c r="GQT446" s="243"/>
      <c r="GQU446" s="243"/>
      <c r="GQV446" s="243"/>
      <c r="GQW446" s="243"/>
      <c r="GQX446" s="243"/>
      <c r="GQY446" s="243"/>
      <c r="GQZ446" s="243"/>
      <c r="GRA446" s="243"/>
      <c r="GRB446" s="243"/>
      <c r="GRC446" s="243"/>
      <c r="GRD446" s="243"/>
      <c r="GRE446" s="243"/>
      <c r="GRF446" s="243"/>
      <c r="GRG446" s="243"/>
      <c r="GRH446" s="243"/>
      <c r="GRI446" s="243"/>
      <c r="GRJ446" s="243"/>
      <c r="GRK446" s="243"/>
      <c r="GRL446" s="243"/>
      <c r="GRM446" s="243"/>
      <c r="GRN446" s="243"/>
      <c r="GRO446" s="243"/>
      <c r="GRP446" s="243"/>
      <c r="GRQ446" s="243"/>
      <c r="GRR446" s="243"/>
      <c r="GRS446" s="243"/>
      <c r="GRT446" s="243"/>
      <c r="GRU446" s="243"/>
      <c r="GRV446" s="243"/>
      <c r="GRW446" s="243"/>
      <c r="GRX446" s="243"/>
      <c r="GRY446" s="243"/>
      <c r="GRZ446" s="243"/>
      <c r="GSA446" s="243"/>
      <c r="GSB446" s="243"/>
      <c r="GSC446" s="243"/>
      <c r="GSD446" s="243"/>
      <c r="GSE446" s="243"/>
      <c r="GSF446" s="243"/>
      <c r="GSG446" s="243"/>
      <c r="GSH446" s="243"/>
      <c r="GSI446" s="243"/>
      <c r="GSJ446" s="243"/>
      <c r="GSK446" s="243"/>
      <c r="GSL446" s="243"/>
      <c r="GSM446" s="243"/>
      <c r="GSN446" s="243"/>
      <c r="GSO446" s="243"/>
      <c r="GSP446" s="243"/>
      <c r="GSQ446" s="243"/>
      <c r="GSR446" s="243"/>
      <c r="GSS446" s="243"/>
      <c r="GST446" s="243"/>
      <c r="GSU446" s="243"/>
      <c r="GSV446" s="243"/>
      <c r="GSW446" s="243"/>
      <c r="GSX446" s="243"/>
      <c r="GSY446" s="243"/>
      <c r="GSZ446" s="243"/>
      <c r="GTA446" s="243"/>
      <c r="GTB446" s="243"/>
      <c r="GTC446" s="243"/>
      <c r="GTD446" s="243"/>
      <c r="GTE446" s="243"/>
      <c r="GTF446" s="243"/>
      <c r="GTG446" s="243"/>
      <c r="GTH446" s="243"/>
      <c r="GTI446" s="243"/>
      <c r="GTJ446" s="243"/>
      <c r="GTK446" s="243"/>
      <c r="GTL446" s="243"/>
      <c r="GTM446" s="243"/>
      <c r="GTN446" s="243"/>
      <c r="GTO446" s="243"/>
      <c r="GTP446" s="243"/>
      <c r="GTQ446" s="243"/>
      <c r="GTR446" s="243"/>
      <c r="GTS446" s="243"/>
      <c r="GTT446" s="243"/>
      <c r="GTU446" s="243"/>
      <c r="GTV446" s="243"/>
      <c r="GTW446" s="243"/>
      <c r="GTX446" s="243"/>
      <c r="GTY446" s="243"/>
      <c r="GTZ446" s="243"/>
      <c r="GUA446" s="243"/>
      <c r="GUB446" s="243"/>
      <c r="GUC446" s="243"/>
      <c r="GUD446" s="243"/>
      <c r="GUE446" s="243"/>
      <c r="GUF446" s="243"/>
      <c r="GUG446" s="243"/>
      <c r="GUH446" s="243"/>
      <c r="GUI446" s="243"/>
      <c r="GUJ446" s="243"/>
      <c r="GUK446" s="243"/>
      <c r="GUL446" s="243"/>
      <c r="GUM446" s="243"/>
      <c r="GUN446" s="243"/>
      <c r="GUO446" s="243"/>
      <c r="GUP446" s="243"/>
      <c r="GUQ446" s="243"/>
      <c r="GUR446" s="243"/>
      <c r="GUS446" s="243"/>
      <c r="GUT446" s="243"/>
      <c r="GUU446" s="243"/>
      <c r="GUV446" s="243"/>
      <c r="GUW446" s="243"/>
      <c r="GUX446" s="243"/>
      <c r="GUY446" s="243"/>
      <c r="GUZ446" s="243"/>
      <c r="GVA446" s="243"/>
      <c r="GVB446" s="243"/>
      <c r="GVC446" s="243"/>
      <c r="GVD446" s="243"/>
      <c r="GVE446" s="243"/>
      <c r="GVF446" s="243"/>
      <c r="GVG446" s="243"/>
      <c r="GVH446" s="243"/>
      <c r="GVI446" s="243"/>
      <c r="GVJ446" s="243"/>
      <c r="GVK446" s="243"/>
      <c r="GVL446" s="243"/>
      <c r="GVM446" s="243"/>
      <c r="GVN446" s="243"/>
      <c r="GVO446" s="243"/>
      <c r="GVP446" s="243"/>
      <c r="GVQ446" s="243"/>
      <c r="GVR446" s="243"/>
      <c r="GVS446" s="243"/>
      <c r="GVT446" s="243"/>
      <c r="GVU446" s="243"/>
      <c r="GVV446" s="243"/>
      <c r="GVW446" s="243"/>
      <c r="GVX446" s="243"/>
      <c r="GVY446" s="243"/>
      <c r="GVZ446" s="243"/>
      <c r="GWA446" s="243"/>
      <c r="GWB446" s="243"/>
      <c r="GWC446" s="243"/>
      <c r="GWD446" s="243"/>
      <c r="GWE446" s="243"/>
      <c r="GWF446" s="243"/>
      <c r="GWG446" s="243"/>
      <c r="GWH446" s="243"/>
      <c r="GWI446" s="243"/>
      <c r="GWJ446" s="243"/>
      <c r="GWK446" s="243"/>
      <c r="GWL446" s="243"/>
      <c r="GWM446" s="243"/>
      <c r="GWN446" s="243"/>
      <c r="GWO446" s="243"/>
      <c r="GWP446" s="243"/>
      <c r="GWQ446" s="243"/>
      <c r="GWR446" s="243"/>
      <c r="GWS446" s="243"/>
      <c r="GWT446" s="243"/>
      <c r="GWU446" s="243"/>
      <c r="GWV446" s="243"/>
      <c r="GWW446" s="243"/>
      <c r="GWX446" s="243"/>
      <c r="GWY446" s="243"/>
      <c r="GWZ446" s="243"/>
      <c r="GXA446" s="243"/>
      <c r="GXB446" s="243"/>
      <c r="GXC446" s="243"/>
      <c r="GXD446" s="243"/>
      <c r="GXE446" s="243"/>
      <c r="GXF446" s="243"/>
      <c r="GXG446" s="243"/>
      <c r="GXH446" s="243"/>
      <c r="GXI446" s="243"/>
      <c r="GXJ446" s="243"/>
      <c r="GXK446" s="243"/>
      <c r="GXL446" s="243"/>
      <c r="GXM446" s="243"/>
      <c r="GXN446" s="243"/>
      <c r="GXO446" s="243"/>
      <c r="GXP446" s="243"/>
      <c r="GXQ446" s="243"/>
      <c r="GXR446" s="243"/>
      <c r="GXS446" s="243"/>
      <c r="GXT446" s="243"/>
      <c r="GXU446" s="243"/>
      <c r="GXV446" s="243"/>
      <c r="GXW446" s="243"/>
      <c r="GXX446" s="243"/>
      <c r="GXY446" s="243"/>
      <c r="GXZ446" s="243"/>
      <c r="GYA446" s="243"/>
      <c r="GYB446" s="243"/>
      <c r="GYC446" s="243"/>
      <c r="GYD446" s="243"/>
      <c r="GYE446" s="243"/>
      <c r="GYF446" s="243"/>
      <c r="GYG446" s="243"/>
      <c r="GYH446" s="243"/>
      <c r="GYI446" s="243"/>
      <c r="GYJ446" s="243"/>
      <c r="GYK446" s="243"/>
      <c r="GYL446" s="243"/>
      <c r="GYM446" s="243"/>
      <c r="GYN446" s="243"/>
      <c r="GYO446" s="243"/>
      <c r="GYP446" s="243"/>
      <c r="GYQ446" s="243"/>
      <c r="GYR446" s="243"/>
      <c r="GYS446" s="243"/>
      <c r="GYT446" s="243"/>
      <c r="GYU446" s="243"/>
      <c r="GYV446" s="243"/>
      <c r="GYW446" s="243"/>
      <c r="GYX446" s="243"/>
      <c r="GYY446" s="243"/>
      <c r="GYZ446" s="243"/>
      <c r="GZA446" s="243"/>
      <c r="GZB446" s="243"/>
      <c r="GZC446" s="243"/>
      <c r="GZD446" s="243"/>
      <c r="GZE446" s="243"/>
      <c r="GZF446" s="243"/>
      <c r="GZG446" s="243"/>
      <c r="GZH446" s="243"/>
      <c r="GZI446" s="243"/>
      <c r="GZJ446" s="243"/>
      <c r="GZK446" s="243"/>
      <c r="GZL446" s="243"/>
      <c r="GZM446" s="243"/>
      <c r="GZN446" s="243"/>
      <c r="GZO446" s="243"/>
      <c r="GZP446" s="243"/>
      <c r="GZQ446" s="243"/>
      <c r="GZR446" s="243"/>
      <c r="GZS446" s="243"/>
      <c r="GZT446" s="243"/>
      <c r="GZU446" s="243"/>
      <c r="GZV446" s="243"/>
      <c r="GZW446" s="243"/>
      <c r="GZX446" s="243"/>
      <c r="GZY446" s="243"/>
      <c r="GZZ446" s="243"/>
      <c r="HAA446" s="243"/>
      <c r="HAB446" s="243"/>
      <c r="HAC446" s="243"/>
      <c r="HAD446" s="243"/>
      <c r="HAE446" s="243"/>
      <c r="HAF446" s="243"/>
      <c r="HAG446" s="243"/>
      <c r="HAH446" s="243"/>
      <c r="HAI446" s="243"/>
      <c r="HAJ446" s="243"/>
      <c r="HAK446" s="243"/>
      <c r="HAL446" s="243"/>
      <c r="HAM446" s="243"/>
      <c r="HAN446" s="243"/>
      <c r="HAO446" s="243"/>
      <c r="HAP446" s="243"/>
      <c r="HAQ446" s="243"/>
      <c r="HAR446" s="243"/>
      <c r="HAS446" s="243"/>
      <c r="HAT446" s="243"/>
      <c r="HAU446" s="243"/>
      <c r="HAV446" s="243"/>
      <c r="HAW446" s="243"/>
      <c r="HAX446" s="243"/>
      <c r="HAY446" s="243"/>
      <c r="HAZ446" s="243"/>
      <c r="HBA446" s="243"/>
      <c r="HBB446" s="243"/>
      <c r="HBC446" s="243"/>
      <c r="HBD446" s="243"/>
      <c r="HBE446" s="243"/>
      <c r="HBF446" s="243"/>
      <c r="HBG446" s="243"/>
      <c r="HBH446" s="243"/>
      <c r="HBI446" s="243"/>
      <c r="HBJ446" s="243"/>
      <c r="HBK446" s="243"/>
      <c r="HBL446" s="243"/>
      <c r="HBM446" s="243"/>
      <c r="HBN446" s="243"/>
      <c r="HBO446" s="243"/>
      <c r="HBP446" s="243"/>
      <c r="HBQ446" s="243"/>
      <c r="HBR446" s="243"/>
      <c r="HBS446" s="243"/>
      <c r="HBT446" s="243"/>
      <c r="HBU446" s="243"/>
      <c r="HBV446" s="243"/>
      <c r="HBW446" s="243"/>
      <c r="HBX446" s="243"/>
      <c r="HBY446" s="243"/>
      <c r="HBZ446" s="243"/>
      <c r="HCA446" s="243"/>
      <c r="HCB446" s="243"/>
      <c r="HCC446" s="243"/>
      <c r="HCD446" s="243"/>
      <c r="HCE446" s="243"/>
      <c r="HCF446" s="243"/>
      <c r="HCG446" s="243"/>
      <c r="HCH446" s="243"/>
      <c r="HCI446" s="243"/>
      <c r="HCJ446" s="243"/>
      <c r="HCK446" s="243"/>
      <c r="HCL446" s="243"/>
      <c r="HCM446" s="243"/>
      <c r="HCN446" s="243"/>
      <c r="HCO446" s="243"/>
      <c r="HCP446" s="243"/>
      <c r="HCQ446" s="243"/>
      <c r="HCR446" s="243"/>
      <c r="HCS446" s="243"/>
      <c r="HCT446" s="243"/>
      <c r="HCU446" s="243"/>
      <c r="HCV446" s="243"/>
      <c r="HCW446" s="243"/>
      <c r="HCX446" s="243"/>
      <c r="HCY446" s="243"/>
      <c r="HCZ446" s="243"/>
      <c r="HDA446" s="243"/>
      <c r="HDB446" s="243"/>
      <c r="HDC446" s="243"/>
      <c r="HDD446" s="243"/>
      <c r="HDE446" s="243"/>
      <c r="HDF446" s="243"/>
      <c r="HDG446" s="243"/>
      <c r="HDH446" s="243"/>
      <c r="HDI446" s="243"/>
      <c r="HDJ446" s="243"/>
      <c r="HDK446" s="243"/>
      <c r="HDL446" s="243"/>
      <c r="HDM446" s="243"/>
      <c r="HDN446" s="243"/>
      <c r="HDO446" s="243"/>
      <c r="HDP446" s="243"/>
      <c r="HDQ446" s="243"/>
      <c r="HDR446" s="243"/>
      <c r="HDS446" s="243"/>
      <c r="HDT446" s="243"/>
      <c r="HDU446" s="243"/>
      <c r="HDV446" s="243"/>
      <c r="HDW446" s="243"/>
      <c r="HDX446" s="243"/>
      <c r="HDY446" s="243"/>
      <c r="HDZ446" s="243"/>
      <c r="HEA446" s="243"/>
      <c r="HEB446" s="243"/>
      <c r="HEC446" s="243"/>
      <c r="HED446" s="243"/>
      <c r="HEE446" s="243"/>
      <c r="HEF446" s="243"/>
      <c r="HEG446" s="243"/>
      <c r="HEH446" s="243"/>
      <c r="HEI446" s="243"/>
      <c r="HEJ446" s="243"/>
      <c r="HEK446" s="243"/>
      <c r="HEL446" s="243"/>
      <c r="HEM446" s="243"/>
      <c r="HEN446" s="243"/>
      <c r="HEO446" s="243"/>
      <c r="HEP446" s="243"/>
      <c r="HEQ446" s="243"/>
      <c r="HER446" s="243"/>
      <c r="HES446" s="243"/>
      <c r="HET446" s="243"/>
      <c r="HEU446" s="243"/>
      <c r="HEV446" s="243"/>
      <c r="HEW446" s="243"/>
      <c r="HEX446" s="243"/>
      <c r="HEY446" s="243"/>
      <c r="HEZ446" s="243"/>
      <c r="HFA446" s="243"/>
      <c r="HFB446" s="243"/>
      <c r="HFC446" s="243"/>
      <c r="HFD446" s="243"/>
      <c r="HFE446" s="243"/>
      <c r="HFF446" s="243"/>
      <c r="HFG446" s="243"/>
      <c r="HFH446" s="243"/>
      <c r="HFI446" s="243"/>
      <c r="HFJ446" s="243"/>
      <c r="HFK446" s="243"/>
      <c r="HFL446" s="243"/>
      <c r="HFM446" s="243"/>
      <c r="HFN446" s="243"/>
      <c r="HFO446" s="243"/>
      <c r="HFP446" s="243"/>
      <c r="HFQ446" s="243"/>
      <c r="HFR446" s="243"/>
      <c r="HFS446" s="243"/>
      <c r="HFT446" s="243"/>
      <c r="HFU446" s="243"/>
      <c r="HFV446" s="243"/>
      <c r="HFW446" s="243"/>
      <c r="HFX446" s="243"/>
      <c r="HFY446" s="243"/>
      <c r="HFZ446" s="243"/>
      <c r="HGA446" s="243"/>
      <c r="HGB446" s="243"/>
      <c r="HGC446" s="243"/>
      <c r="HGD446" s="243"/>
      <c r="HGE446" s="243"/>
      <c r="HGF446" s="243"/>
      <c r="HGG446" s="243"/>
      <c r="HGH446" s="243"/>
      <c r="HGI446" s="243"/>
      <c r="HGJ446" s="243"/>
      <c r="HGK446" s="243"/>
      <c r="HGL446" s="243"/>
      <c r="HGM446" s="243"/>
      <c r="HGN446" s="243"/>
      <c r="HGO446" s="243"/>
      <c r="HGP446" s="243"/>
      <c r="HGQ446" s="243"/>
      <c r="HGR446" s="243"/>
      <c r="HGS446" s="243"/>
      <c r="HGT446" s="243"/>
      <c r="HGU446" s="243"/>
      <c r="HGV446" s="243"/>
      <c r="HGW446" s="243"/>
      <c r="HGX446" s="243"/>
      <c r="HGY446" s="243"/>
      <c r="HGZ446" s="243"/>
      <c r="HHA446" s="243"/>
      <c r="HHB446" s="243"/>
      <c r="HHC446" s="243"/>
      <c r="HHD446" s="243"/>
      <c r="HHE446" s="243"/>
      <c r="HHF446" s="243"/>
      <c r="HHG446" s="243"/>
      <c r="HHH446" s="243"/>
      <c r="HHI446" s="243"/>
      <c r="HHJ446" s="243"/>
      <c r="HHK446" s="243"/>
      <c r="HHL446" s="243"/>
      <c r="HHM446" s="243"/>
      <c r="HHN446" s="243"/>
      <c r="HHO446" s="243"/>
      <c r="HHP446" s="243"/>
      <c r="HHQ446" s="243"/>
      <c r="HHR446" s="243"/>
      <c r="HHS446" s="243"/>
      <c r="HHT446" s="243"/>
      <c r="HHU446" s="243"/>
      <c r="HHV446" s="243"/>
      <c r="HHW446" s="243"/>
      <c r="HHX446" s="243"/>
      <c r="HHY446" s="243"/>
      <c r="HHZ446" s="243"/>
      <c r="HIA446" s="243"/>
      <c r="HIB446" s="243"/>
      <c r="HIC446" s="243"/>
      <c r="HID446" s="243"/>
      <c r="HIE446" s="243"/>
      <c r="HIF446" s="243"/>
      <c r="HIG446" s="243"/>
      <c r="HIH446" s="243"/>
      <c r="HII446" s="243"/>
      <c r="HIJ446" s="243"/>
      <c r="HIK446" s="243"/>
      <c r="HIL446" s="243"/>
      <c r="HIM446" s="243"/>
      <c r="HIN446" s="243"/>
      <c r="HIO446" s="243"/>
      <c r="HIP446" s="243"/>
      <c r="HIQ446" s="243"/>
      <c r="HIR446" s="243"/>
      <c r="HIS446" s="243"/>
      <c r="HIT446" s="243"/>
      <c r="HIU446" s="243"/>
      <c r="HIV446" s="243"/>
      <c r="HIW446" s="243"/>
      <c r="HIX446" s="243"/>
      <c r="HIY446" s="243"/>
      <c r="HIZ446" s="243"/>
      <c r="HJA446" s="243"/>
      <c r="HJB446" s="243"/>
      <c r="HJC446" s="243"/>
      <c r="HJD446" s="243"/>
      <c r="HJE446" s="243"/>
      <c r="HJF446" s="243"/>
      <c r="HJG446" s="243"/>
      <c r="HJH446" s="243"/>
      <c r="HJI446" s="243"/>
      <c r="HJJ446" s="243"/>
      <c r="HJK446" s="243"/>
      <c r="HJL446" s="243"/>
      <c r="HJM446" s="243"/>
      <c r="HJN446" s="243"/>
      <c r="HJO446" s="243"/>
      <c r="HJP446" s="243"/>
      <c r="HJQ446" s="243"/>
      <c r="HJR446" s="243"/>
      <c r="HJS446" s="243"/>
      <c r="HJT446" s="243"/>
      <c r="HJU446" s="243"/>
      <c r="HJV446" s="243"/>
      <c r="HJW446" s="243"/>
      <c r="HJX446" s="243"/>
      <c r="HJY446" s="243"/>
      <c r="HJZ446" s="243"/>
      <c r="HKA446" s="243"/>
      <c r="HKB446" s="243"/>
      <c r="HKC446" s="243"/>
      <c r="HKD446" s="243"/>
      <c r="HKE446" s="243"/>
      <c r="HKF446" s="243"/>
      <c r="HKG446" s="243"/>
      <c r="HKH446" s="243"/>
      <c r="HKI446" s="243"/>
      <c r="HKJ446" s="243"/>
      <c r="HKK446" s="243"/>
      <c r="HKL446" s="243"/>
      <c r="HKM446" s="243"/>
      <c r="HKN446" s="243"/>
      <c r="HKO446" s="243"/>
      <c r="HKP446" s="243"/>
      <c r="HKQ446" s="243"/>
      <c r="HKR446" s="243"/>
      <c r="HKS446" s="243"/>
      <c r="HKT446" s="243"/>
      <c r="HKU446" s="243"/>
      <c r="HKV446" s="243"/>
      <c r="HKW446" s="243"/>
      <c r="HKX446" s="243"/>
      <c r="HKY446" s="243"/>
      <c r="HKZ446" s="243"/>
      <c r="HLA446" s="243"/>
      <c r="HLB446" s="243"/>
      <c r="HLC446" s="243"/>
      <c r="HLD446" s="243"/>
      <c r="HLE446" s="243"/>
      <c r="HLF446" s="243"/>
      <c r="HLG446" s="243"/>
      <c r="HLH446" s="243"/>
      <c r="HLI446" s="243"/>
      <c r="HLJ446" s="243"/>
      <c r="HLK446" s="243"/>
      <c r="HLL446" s="243"/>
      <c r="HLM446" s="243"/>
      <c r="HLN446" s="243"/>
      <c r="HLO446" s="243"/>
      <c r="HLP446" s="243"/>
      <c r="HLQ446" s="243"/>
      <c r="HLR446" s="243"/>
      <c r="HLS446" s="243"/>
      <c r="HLT446" s="243"/>
      <c r="HLU446" s="243"/>
      <c r="HLV446" s="243"/>
      <c r="HLW446" s="243"/>
      <c r="HLX446" s="243"/>
      <c r="HLY446" s="243"/>
      <c r="HLZ446" s="243"/>
      <c r="HMA446" s="243"/>
      <c r="HMB446" s="243"/>
      <c r="HMC446" s="243"/>
      <c r="HMD446" s="243"/>
      <c r="HME446" s="243"/>
      <c r="HMF446" s="243"/>
      <c r="HMG446" s="243"/>
      <c r="HMH446" s="243"/>
      <c r="HMI446" s="243"/>
      <c r="HMJ446" s="243"/>
      <c r="HMK446" s="243"/>
      <c r="HML446" s="243"/>
      <c r="HMM446" s="243"/>
      <c r="HMN446" s="243"/>
      <c r="HMO446" s="243"/>
      <c r="HMP446" s="243"/>
      <c r="HMQ446" s="243"/>
      <c r="HMR446" s="243"/>
      <c r="HMS446" s="243"/>
      <c r="HMT446" s="243"/>
      <c r="HMU446" s="243"/>
      <c r="HMV446" s="243"/>
      <c r="HMW446" s="243"/>
      <c r="HMX446" s="243"/>
      <c r="HMY446" s="243"/>
      <c r="HMZ446" s="243"/>
      <c r="HNA446" s="243"/>
      <c r="HNB446" s="243"/>
      <c r="HNC446" s="243"/>
      <c r="HND446" s="243"/>
      <c r="HNE446" s="243"/>
      <c r="HNF446" s="243"/>
      <c r="HNG446" s="243"/>
      <c r="HNH446" s="243"/>
      <c r="HNI446" s="243"/>
      <c r="HNJ446" s="243"/>
      <c r="HNK446" s="243"/>
      <c r="HNL446" s="243"/>
      <c r="HNM446" s="243"/>
      <c r="HNN446" s="243"/>
      <c r="HNO446" s="243"/>
      <c r="HNP446" s="243"/>
      <c r="HNQ446" s="243"/>
      <c r="HNR446" s="243"/>
      <c r="HNS446" s="243"/>
      <c r="HNT446" s="243"/>
      <c r="HNU446" s="243"/>
      <c r="HNV446" s="243"/>
      <c r="HNW446" s="243"/>
      <c r="HNX446" s="243"/>
      <c r="HNY446" s="243"/>
      <c r="HNZ446" s="243"/>
      <c r="HOA446" s="243"/>
      <c r="HOB446" s="243"/>
      <c r="HOC446" s="243"/>
      <c r="HOD446" s="243"/>
      <c r="HOE446" s="243"/>
      <c r="HOF446" s="243"/>
      <c r="HOG446" s="243"/>
      <c r="HOH446" s="243"/>
      <c r="HOI446" s="243"/>
      <c r="HOJ446" s="243"/>
      <c r="HOK446" s="243"/>
      <c r="HOL446" s="243"/>
      <c r="HOM446" s="243"/>
      <c r="HON446" s="243"/>
      <c r="HOO446" s="243"/>
      <c r="HOP446" s="243"/>
      <c r="HOQ446" s="243"/>
      <c r="HOR446" s="243"/>
      <c r="HOS446" s="243"/>
      <c r="HOT446" s="243"/>
      <c r="HOU446" s="243"/>
      <c r="HOV446" s="243"/>
      <c r="HOW446" s="243"/>
      <c r="HOX446" s="243"/>
      <c r="HOY446" s="243"/>
      <c r="HOZ446" s="243"/>
      <c r="HPA446" s="243"/>
      <c r="HPB446" s="243"/>
      <c r="HPC446" s="243"/>
      <c r="HPD446" s="243"/>
      <c r="HPE446" s="243"/>
      <c r="HPF446" s="243"/>
      <c r="HPG446" s="243"/>
      <c r="HPH446" s="243"/>
      <c r="HPI446" s="243"/>
      <c r="HPJ446" s="243"/>
      <c r="HPK446" s="243"/>
      <c r="HPL446" s="243"/>
      <c r="HPM446" s="243"/>
      <c r="HPN446" s="243"/>
      <c r="HPO446" s="243"/>
      <c r="HPP446" s="243"/>
      <c r="HPQ446" s="243"/>
      <c r="HPR446" s="243"/>
      <c r="HPS446" s="243"/>
      <c r="HPT446" s="243"/>
      <c r="HPU446" s="243"/>
      <c r="HPV446" s="243"/>
      <c r="HPW446" s="243"/>
      <c r="HPX446" s="243"/>
      <c r="HPY446" s="243"/>
      <c r="HPZ446" s="243"/>
      <c r="HQA446" s="243"/>
      <c r="HQB446" s="243"/>
      <c r="HQC446" s="243"/>
      <c r="HQD446" s="243"/>
      <c r="HQE446" s="243"/>
      <c r="HQF446" s="243"/>
      <c r="HQG446" s="243"/>
      <c r="HQH446" s="243"/>
      <c r="HQI446" s="243"/>
      <c r="HQJ446" s="243"/>
      <c r="HQK446" s="243"/>
      <c r="HQL446" s="243"/>
      <c r="HQM446" s="243"/>
      <c r="HQN446" s="243"/>
      <c r="HQO446" s="243"/>
      <c r="HQP446" s="243"/>
      <c r="HQQ446" s="243"/>
      <c r="HQR446" s="243"/>
      <c r="HQS446" s="243"/>
      <c r="HQT446" s="243"/>
      <c r="HQU446" s="243"/>
      <c r="HQV446" s="243"/>
      <c r="HQW446" s="243"/>
      <c r="HQX446" s="243"/>
      <c r="HQY446" s="243"/>
      <c r="HQZ446" s="243"/>
      <c r="HRA446" s="243"/>
      <c r="HRB446" s="243"/>
      <c r="HRC446" s="243"/>
      <c r="HRD446" s="243"/>
      <c r="HRE446" s="243"/>
      <c r="HRF446" s="243"/>
      <c r="HRG446" s="243"/>
      <c r="HRH446" s="243"/>
      <c r="HRI446" s="243"/>
      <c r="HRJ446" s="243"/>
      <c r="HRK446" s="243"/>
      <c r="HRL446" s="243"/>
      <c r="HRM446" s="243"/>
      <c r="HRN446" s="243"/>
      <c r="HRO446" s="243"/>
      <c r="HRP446" s="243"/>
      <c r="HRQ446" s="243"/>
      <c r="HRR446" s="243"/>
      <c r="HRS446" s="243"/>
      <c r="HRT446" s="243"/>
      <c r="HRU446" s="243"/>
      <c r="HRV446" s="243"/>
      <c r="HRW446" s="243"/>
      <c r="HRX446" s="243"/>
      <c r="HRY446" s="243"/>
      <c r="HRZ446" s="243"/>
      <c r="HSA446" s="243"/>
      <c r="HSB446" s="243"/>
      <c r="HSC446" s="243"/>
      <c r="HSD446" s="243"/>
      <c r="HSE446" s="243"/>
      <c r="HSF446" s="243"/>
      <c r="HSG446" s="243"/>
      <c r="HSH446" s="243"/>
      <c r="HSI446" s="243"/>
      <c r="HSJ446" s="243"/>
      <c r="HSK446" s="243"/>
      <c r="HSL446" s="243"/>
      <c r="HSM446" s="243"/>
      <c r="HSN446" s="243"/>
      <c r="HSO446" s="243"/>
      <c r="HSP446" s="243"/>
      <c r="HSQ446" s="243"/>
      <c r="HSR446" s="243"/>
      <c r="HSS446" s="243"/>
      <c r="HST446" s="243"/>
      <c r="HSU446" s="243"/>
      <c r="HSV446" s="243"/>
      <c r="HSW446" s="243"/>
      <c r="HSX446" s="243"/>
      <c r="HSY446" s="243"/>
      <c r="HSZ446" s="243"/>
      <c r="HTA446" s="243"/>
      <c r="HTB446" s="243"/>
      <c r="HTC446" s="243"/>
      <c r="HTD446" s="243"/>
      <c r="HTE446" s="243"/>
      <c r="HTF446" s="243"/>
      <c r="HTG446" s="243"/>
      <c r="HTH446" s="243"/>
      <c r="HTI446" s="243"/>
      <c r="HTJ446" s="243"/>
      <c r="HTK446" s="243"/>
      <c r="HTL446" s="243"/>
      <c r="HTM446" s="243"/>
      <c r="HTN446" s="243"/>
      <c r="HTO446" s="243"/>
      <c r="HTP446" s="243"/>
      <c r="HTQ446" s="243"/>
      <c r="HTR446" s="243"/>
      <c r="HTS446" s="243"/>
      <c r="HTT446" s="243"/>
      <c r="HTU446" s="243"/>
      <c r="HTV446" s="243"/>
      <c r="HTW446" s="243"/>
      <c r="HTX446" s="243"/>
      <c r="HTY446" s="243"/>
      <c r="HTZ446" s="243"/>
      <c r="HUA446" s="243"/>
      <c r="HUB446" s="243"/>
      <c r="HUC446" s="243"/>
      <c r="HUD446" s="243"/>
      <c r="HUE446" s="243"/>
      <c r="HUF446" s="243"/>
      <c r="HUG446" s="243"/>
      <c r="HUH446" s="243"/>
      <c r="HUI446" s="243"/>
      <c r="HUJ446" s="243"/>
      <c r="HUK446" s="243"/>
      <c r="HUL446" s="243"/>
      <c r="HUM446" s="243"/>
      <c r="HUN446" s="243"/>
      <c r="HUO446" s="243"/>
      <c r="HUP446" s="243"/>
      <c r="HUQ446" s="243"/>
      <c r="HUR446" s="243"/>
      <c r="HUS446" s="243"/>
      <c r="HUT446" s="243"/>
      <c r="HUU446" s="243"/>
      <c r="HUV446" s="243"/>
      <c r="HUW446" s="243"/>
      <c r="HUX446" s="243"/>
      <c r="HUY446" s="243"/>
      <c r="HUZ446" s="243"/>
      <c r="HVA446" s="243"/>
      <c r="HVB446" s="243"/>
      <c r="HVC446" s="243"/>
      <c r="HVD446" s="243"/>
      <c r="HVE446" s="243"/>
      <c r="HVF446" s="243"/>
      <c r="HVG446" s="243"/>
      <c r="HVH446" s="243"/>
      <c r="HVI446" s="243"/>
      <c r="HVJ446" s="243"/>
      <c r="HVK446" s="243"/>
      <c r="HVL446" s="243"/>
      <c r="HVM446" s="243"/>
      <c r="HVN446" s="243"/>
      <c r="HVO446" s="243"/>
      <c r="HVP446" s="243"/>
      <c r="HVQ446" s="243"/>
      <c r="HVR446" s="243"/>
      <c r="HVS446" s="243"/>
      <c r="HVT446" s="243"/>
      <c r="HVU446" s="243"/>
      <c r="HVV446" s="243"/>
      <c r="HVW446" s="243"/>
      <c r="HVX446" s="243"/>
      <c r="HVY446" s="243"/>
      <c r="HVZ446" s="243"/>
      <c r="HWA446" s="243"/>
      <c r="HWB446" s="243"/>
      <c r="HWC446" s="243"/>
      <c r="HWD446" s="243"/>
      <c r="HWE446" s="243"/>
      <c r="HWF446" s="243"/>
      <c r="HWG446" s="243"/>
      <c r="HWH446" s="243"/>
      <c r="HWI446" s="243"/>
      <c r="HWJ446" s="243"/>
      <c r="HWK446" s="243"/>
      <c r="HWL446" s="243"/>
      <c r="HWM446" s="243"/>
      <c r="HWN446" s="243"/>
      <c r="HWO446" s="243"/>
      <c r="HWP446" s="243"/>
      <c r="HWQ446" s="243"/>
      <c r="HWR446" s="243"/>
      <c r="HWS446" s="243"/>
      <c r="HWT446" s="243"/>
      <c r="HWU446" s="243"/>
      <c r="HWV446" s="243"/>
      <c r="HWW446" s="243"/>
      <c r="HWX446" s="243"/>
      <c r="HWY446" s="243"/>
      <c r="HWZ446" s="243"/>
      <c r="HXA446" s="243"/>
      <c r="HXB446" s="243"/>
      <c r="HXC446" s="243"/>
      <c r="HXD446" s="243"/>
      <c r="HXE446" s="243"/>
      <c r="HXF446" s="243"/>
      <c r="HXG446" s="243"/>
      <c r="HXH446" s="243"/>
      <c r="HXI446" s="243"/>
      <c r="HXJ446" s="243"/>
      <c r="HXK446" s="243"/>
      <c r="HXL446" s="243"/>
      <c r="HXM446" s="243"/>
      <c r="HXN446" s="243"/>
      <c r="HXO446" s="243"/>
      <c r="HXP446" s="243"/>
      <c r="HXQ446" s="243"/>
      <c r="HXR446" s="243"/>
      <c r="HXS446" s="243"/>
      <c r="HXT446" s="243"/>
      <c r="HXU446" s="243"/>
      <c r="HXV446" s="243"/>
      <c r="HXW446" s="243"/>
      <c r="HXX446" s="243"/>
      <c r="HXY446" s="243"/>
      <c r="HXZ446" s="243"/>
      <c r="HYA446" s="243"/>
      <c r="HYB446" s="243"/>
      <c r="HYC446" s="243"/>
      <c r="HYD446" s="243"/>
      <c r="HYE446" s="243"/>
      <c r="HYF446" s="243"/>
      <c r="HYG446" s="243"/>
      <c r="HYH446" s="243"/>
      <c r="HYI446" s="243"/>
      <c r="HYJ446" s="243"/>
      <c r="HYK446" s="243"/>
      <c r="HYL446" s="243"/>
      <c r="HYM446" s="243"/>
      <c r="HYN446" s="243"/>
      <c r="HYO446" s="243"/>
      <c r="HYP446" s="243"/>
      <c r="HYQ446" s="243"/>
      <c r="HYR446" s="243"/>
      <c r="HYS446" s="243"/>
      <c r="HYT446" s="243"/>
      <c r="HYU446" s="243"/>
      <c r="HYV446" s="243"/>
      <c r="HYW446" s="243"/>
      <c r="HYX446" s="243"/>
      <c r="HYY446" s="243"/>
      <c r="HYZ446" s="243"/>
      <c r="HZA446" s="243"/>
      <c r="HZB446" s="243"/>
      <c r="HZC446" s="243"/>
      <c r="HZD446" s="243"/>
      <c r="HZE446" s="243"/>
      <c r="HZF446" s="243"/>
      <c r="HZG446" s="243"/>
      <c r="HZH446" s="243"/>
      <c r="HZI446" s="243"/>
      <c r="HZJ446" s="243"/>
      <c r="HZK446" s="243"/>
      <c r="HZL446" s="243"/>
      <c r="HZM446" s="243"/>
      <c r="HZN446" s="243"/>
      <c r="HZO446" s="243"/>
      <c r="HZP446" s="243"/>
      <c r="HZQ446" s="243"/>
      <c r="HZR446" s="243"/>
      <c r="HZS446" s="243"/>
      <c r="HZT446" s="243"/>
      <c r="HZU446" s="243"/>
      <c r="HZV446" s="243"/>
      <c r="HZW446" s="243"/>
      <c r="HZX446" s="243"/>
      <c r="HZY446" s="243"/>
      <c r="HZZ446" s="243"/>
      <c r="IAA446" s="243"/>
      <c r="IAB446" s="243"/>
      <c r="IAC446" s="243"/>
      <c r="IAD446" s="243"/>
      <c r="IAE446" s="243"/>
      <c r="IAF446" s="243"/>
      <c r="IAG446" s="243"/>
      <c r="IAH446" s="243"/>
      <c r="IAI446" s="243"/>
      <c r="IAJ446" s="243"/>
      <c r="IAK446" s="243"/>
      <c r="IAL446" s="243"/>
      <c r="IAM446" s="243"/>
      <c r="IAN446" s="243"/>
      <c r="IAO446" s="243"/>
      <c r="IAP446" s="243"/>
      <c r="IAQ446" s="243"/>
      <c r="IAR446" s="243"/>
      <c r="IAS446" s="243"/>
      <c r="IAT446" s="243"/>
      <c r="IAU446" s="243"/>
      <c r="IAV446" s="243"/>
      <c r="IAW446" s="243"/>
      <c r="IAX446" s="243"/>
      <c r="IAY446" s="243"/>
      <c r="IAZ446" s="243"/>
      <c r="IBA446" s="243"/>
      <c r="IBB446" s="243"/>
      <c r="IBC446" s="243"/>
      <c r="IBD446" s="243"/>
      <c r="IBE446" s="243"/>
      <c r="IBF446" s="243"/>
      <c r="IBG446" s="243"/>
      <c r="IBH446" s="243"/>
      <c r="IBI446" s="243"/>
      <c r="IBJ446" s="243"/>
      <c r="IBK446" s="243"/>
      <c r="IBL446" s="243"/>
      <c r="IBM446" s="243"/>
      <c r="IBN446" s="243"/>
      <c r="IBO446" s="243"/>
      <c r="IBP446" s="243"/>
      <c r="IBQ446" s="243"/>
      <c r="IBR446" s="243"/>
      <c r="IBS446" s="243"/>
      <c r="IBT446" s="243"/>
      <c r="IBU446" s="243"/>
      <c r="IBV446" s="243"/>
      <c r="IBW446" s="243"/>
      <c r="IBX446" s="243"/>
      <c r="IBY446" s="243"/>
      <c r="IBZ446" s="243"/>
      <c r="ICA446" s="243"/>
      <c r="ICB446" s="243"/>
      <c r="ICC446" s="243"/>
      <c r="ICD446" s="243"/>
      <c r="ICE446" s="243"/>
      <c r="ICF446" s="243"/>
      <c r="ICG446" s="243"/>
      <c r="ICH446" s="243"/>
      <c r="ICI446" s="243"/>
      <c r="ICJ446" s="243"/>
      <c r="ICK446" s="243"/>
      <c r="ICL446" s="243"/>
      <c r="ICM446" s="243"/>
      <c r="ICN446" s="243"/>
      <c r="ICO446" s="243"/>
      <c r="ICP446" s="243"/>
      <c r="ICQ446" s="243"/>
      <c r="ICR446" s="243"/>
      <c r="ICS446" s="243"/>
      <c r="ICT446" s="243"/>
      <c r="ICU446" s="243"/>
      <c r="ICV446" s="243"/>
      <c r="ICW446" s="243"/>
      <c r="ICX446" s="243"/>
      <c r="ICY446" s="243"/>
      <c r="ICZ446" s="243"/>
      <c r="IDA446" s="243"/>
      <c r="IDB446" s="243"/>
      <c r="IDC446" s="243"/>
      <c r="IDD446" s="243"/>
      <c r="IDE446" s="243"/>
      <c r="IDF446" s="243"/>
      <c r="IDG446" s="243"/>
      <c r="IDH446" s="243"/>
      <c r="IDI446" s="243"/>
      <c r="IDJ446" s="243"/>
      <c r="IDK446" s="243"/>
      <c r="IDL446" s="243"/>
      <c r="IDM446" s="243"/>
      <c r="IDN446" s="243"/>
      <c r="IDO446" s="243"/>
      <c r="IDP446" s="243"/>
      <c r="IDQ446" s="243"/>
      <c r="IDR446" s="243"/>
      <c r="IDS446" s="243"/>
      <c r="IDT446" s="243"/>
      <c r="IDU446" s="243"/>
      <c r="IDV446" s="243"/>
      <c r="IDW446" s="243"/>
      <c r="IDX446" s="243"/>
      <c r="IDY446" s="243"/>
      <c r="IDZ446" s="243"/>
      <c r="IEA446" s="243"/>
      <c r="IEB446" s="243"/>
      <c r="IEC446" s="243"/>
      <c r="IED446" s="243"/>
      <c r="IEE446" s="243"/>
      <c r="IEF446" s="243"/>
      <c r="IEG446" s="243"/>
      <c r="IEH446" s="243"/>
      <c r="IEI446" s="243"/>
      <c r="IEJ446" s="243"/>
      <c r="IEK446" s="243"/>
      <c r="IEL446" s="243"/>
      <c r="IEM446" s="243"/>
      <c r="IEN446" s="243"/>
      <c r="IEO446" s="243"/>
      <c r="IEP446" s="243"/>
      <c r="IEQ446" s="243"/>
      <c r="IER446" s="243"/>
      <c r="IES446" s="243"/>
      <c r="IET446" s="243"/>
      <c r="IEU446" s="243"/>
      <c r="IEV446" s="243"/>
      <c r="IEW446" s="243"/>
      <c r="IEX446" s="243"/>
      <c r="IEY446" s="243"/>
      <c r="IEZ446" s="243"/>
      <c r="IFA446" s="243"/>
      <c r="IFB446" s="243"/>
      <c r="IFC446" s="243"/>
      <c r="IFD446" s="243"/>
      <c r="IFE446" s="243"/>
      <c r="IFF446" s="243"/>
      <c r="IFG446" s="243"/>
      <c r="IFH446" s="243"/>
      <c r="IFI446" s="243"/>
      <c r="IFJ446" s="243"/>
      <c r="IFK446" s="243"/>
      <c r="IFL446" s="243"/>
      <c r="IFM446" s="243"/>
      <c r="IFN446" s="243"/>
      <c r="IFO446" s="243"/>
      <c r="IFP446" s="243"/>
      <c r="IFQ446" s="243"/>
      <c r="IFR446" s="243"/>
      <c r="IFS446" s="243"/>
      <c r="IFT446" s="243"/>
      <c r="IFU446" s="243"/>
      <c r="IFV446" s="243"/>
      <c r="IFW446" s="243"/>
      <c r="IFX446" s="243"/>
      <c r="IFY446" s="243"/>
      <c r="IFZ446" s="243"/>
      <c r="IGA446" s="243"/>
      <c r="IGB446" s="243"/>
      <c r="IGC446" s="243"/>
      <c r="IGD446" s="243"/>
      <c r="IGE446" s="243"/>
      <c r="IGF446" s="243"/>
      <c r="IGG446" s="243"/>
      <c r="IGH446" s="243"/>
      <c r="IGI446" s="243"/>
      <c r="IGJ446" s="243"/>
      <c r="IGK446" s="243"/>
      <c r="IGL446" s="243"/>
      <c r="IGM446" s="243"/>
      <c r="IGN446" s="243"/>
      <c r="IGO446" s="243"/>
      <c r="IGP446" s="243"/>
      <c r="IGQ446" s="243"/>
      <c r="IGR446" s="243"/>
      <c r="IGS446" s="243"/>
      <c r="IGT446" s="243"/>
      <c r="IGU446" s="243"/>
      <c r="IGV446" s="243"/>
      <c r="IGW446" s="243"/>
      <c r="IGX446" s="243"/>
      <c r="IGY446" s="243"/>
      <c r="IGZ446" s="243"/>
      <c r="IHA446" s="243"/>
      <c r="IHB446" s="243"/>
      <c r="IHC446" s="243"/>
      <c r="IHD446" s="243"/>
      <c r="IHE446" s="243"/>
      <c r="IHF446" s="243"/>
      <c r="IHG446" s="243"/>
      <c r="IHH446" s="243"/>
      <c r="IHI446" s="243"/>
      <c r="IHJ446" s="243"/>
      <c r="IHK446" s="243"/>
      <c r="IHL446" s="243"/>
      <c r="IHM446" s="243"/>
      <c r="IHN446" s="243"/>
      <c r="IHO446" s="243"/>
      <c r="IHP446" s="243"/>
      <c r="IHQ446" s="243"/>
      <c r="IHR446" s="243"/>
      <c r="IHS446" s="243"/>
      <c r="IHT446" s="243"/>
      <c r="IHU446" s="243"/>
      <c r="IHV446" s="243"/>
      <c r="IHW446" s="243"/>
      <c r="IHX446" s="243"/>
      <c r="IHY446" s="243"/>
      <c r="IHZ446" s="243"/>
      <c r="IIA446" s="243"/>
      <c r="IIB446" s="243"/>
      <c r="IIC446" s="243"/>
      <c r="IID446" s="243"/>
      <c r="IIE446" s="243"/>
      <c r="IIF446" s="243"/>
      <c r="IIG446" s="243"/>
      <c r="IIH446" s="243"/>
      <c r="III446" s="243"/>
      <c r="IIJ446" s="243"/>
      <c r="IIK446" s="243"/>
      <c r="IIL446" s="243"/>
      <c r="IIM446" s="243"/>
      <c r="IIN446" s="243"/>
      <c r="IIO446" s="243"/>
      <c r="IIP446" s="243"/>
      <c r="IIQ446" s="243"/>
      <c r="IIR446" s="243"/>
      <c r="IIS446" s="243"/>
      <c r="IIT446" s="243"/>
      <c r="IIU446" s="243"/>
      <c r="IIV446" s="243"/>
      <c r="IIW446" s="243"/>
      <c r="IIX446" s="243"/>
      <c r="IIY446" s="243"/>
      <c r="IIZ446" s="243"/>
      <c r="IJA446" s="243"/>
      <c r="IJB446" s="243"/>
      <c r="IJC446" s="243"/>
      <c r="IJD446" s="243"/>
      <c r="IJE446" s="243"/>
      <c r="IJF446" s="243"/>
      <c r="IJG446" s="243"/>
      <c r="IJH446" s="243"/>
      <c r="IJI446" s="243"/>
      <c r="IJJ446" s="243"/>
      <c r="IJK446" s="243"/>
      <c r="IJL446" s="243"/>
      <c r="IJM446" s="243"/>
      <c r="IJN446" s="243"/>
      <c r="IJO446" s="243"/>
      <c r="IJP446" s="243"/>
      <c r="IJQ446" s="243"/>
      <c r="IJR446" s="243"/>
      <c r="IJS446" s="243"/>
      <c r="IJT446" s="243"/>
      <c r="IJU446" s="243"/>
      <c r="IJV446" s="243"/>
      <c r="IJW446" s="243"/>
      <c r="IJX446" s="243"/>
      <c r="IJY446" s="243"/>
      <c r="IJZ446" s="243"/>
      <c r="IKA446" s="243"/>
      <c r="IKB446" s="243"/>
      <c r="IKC446" s="243"/>
      <c r="IKD446" s="243"/>
      <c r="IKE446" s="243"/>
      <c r="IKF446" s="243"/>
      <c r="IKG446" s="243"/>
      <c r="IKH446" s="243"/>
      <c r="IKI446" s="243"/>
      <c r="IKJ446" s="243"/>
      <c r="IKK446" s="243"/>
      <c r="IKL446" s="243"/>
      <c r="IKM446" s="243"/>
      <c r="IKN446" s="243"/>
      <c r="IKO446" s="243"/>
      <c r="IKP446" s="243"/>
      <c r="IKQ446" s="243"/>
      <c r="IKR446" s="243"/>
      <c r="IKS446" s="243"/>
      <c r="IKT446" s="243"/>
      <c r="IKU446" s="243"/>
      <c r="IKV446" s="243"/>
      <c r="IKW446" s="243"/>
      <c r="IKX446" s="243"/>
      <c r="IKY446" s="243"/>
      <c r="IKZ446" s="243"/>
      <c r="ILA446" s="243"/>
      <c r="ILB446" s="243"/>
      <c r="ILC446" s="243"/>
      <c r="ILD446" s="243"/>
      <c r="ILE446" s="243"/>
      <c r="ILF446" s="243"/>
      <c r="ILG446" s="243"/>
      <c r="ILH446" s="243"/>
      <c r="ILI446" s="243"/>
      <c r="ILJ446" s="243"/>
      <c r="ILK446" s="243"/>
      <c r="ILL446" s="243"/>
      <c r="ILM446" s="243"/>
      <c r="ILN446" s="243"/>
      <c r="ILO446" s="243"/>
      <c r="ILP446" s="243"/>
      <c r="ILQ446" s="243"/>
      <c r="ILR446" s="243"/>
      <c r="ILS446" s="243"/>
      <c r="ILT446" s="243"/>
      <c r="ILU446" s="243"/>
      <c r="ILV446" s="243"/>
      <c r="ILW446" s="243"/>
      <c r="ILX446" s="243"/>
      <c r="ILY446" s="243"/>
      <c r="ILZ446" s="243"/>
      <c r="IMA446" s="243"/>
      <c r="IMB446" s="243"/>
      <c r="IMC446" s="243"/>
      <c r="IMD446" s="243"/>
      <c r="IME446" s="243"/>
      <c r="IMF446" s="243"/>
      <c r="IMG446" s="243"/>
      <c r="IMH446" s="243"/>
      <c r="IMI446" s="243"/>
      <c r="IMJ446" s="243"/>
      <c r="IMK446" s="243"/>
      <c r="IML446" s="243"/>
      <c r="IMM446" s="243"/>
      <c r="IMN446" s="243"/>
      <c r="IMO446" s="243"/>
      <c r="IMP446" s="243"/>
      <c r="IMQ446" s="243"/>
      <c r="IMR446" s="243"/>
      <c r="IMS446" s="243"/>
      <c r="IMT446" s="243"/>
      <c r="IMU446" s="243"/>
      <c r="IMV446" s="243"/>
      <c r="IMW446" s="243"/>
      <c r="IMX446" s="243"/>
      <c r="IMY446" s="243"/>
      <c r="IMZ446" s="243"/>
      <c r="INA446" s="243"/>
      <c r="INB446" s="243"/>
      <c r="INC446" s="243"/>
      <c r="IND446" s="243"/>
      <c r="INE446" s="243"/>
      <c r="INF446" s="243"/>
      <c r="ING446" s="243"/>
      <c r="INH446" s="243"/>
      <c r="INI446" s="243"/>
      <c r="INJ446" s="243"/>
      <c r="INK446" s="243"/>
      <c r="INL446" s="243"/>
      <c r="INM446" s="243"/>
      <c r="INN446" s="243"/>
      <c r="INO446" s="243"/>
      <c r="INP446" s="243"/>
      <c r="INQ446" s="243"/>
      <c r="INR446" s="243"/>
      <c r="INS446" s="243"/>
      <c r="INT446" s="243"/>
      <c r="INU446" s="243"/>
      <c r="INV446" s="243"/>
      <c r="INW446" s="243"/>
      <c r="INX446" s="243"/>
      <c r="INY446" s="243"/>
      <c r="INZ446" s="243"/>
      <c r="IOA446" s="243"/>
      <c r="IOB446" s="243"/>
      <c r="IOC446" s="243"/>
      <c r="IOD446" s="243"/>
      <c r="IOE446" s="243"/>
      <c r="IOF446" s="243"/>
      <c r="IOG446" s="243"/>
      <c r="IOH446" s="243"/>
      <c r="IOI446" s="243"/>
      <c r="IOJ446" s="243"/>
      <c r="IOK446" s="243"/>
      <c r="IOL446" s="243"/>
      <c r="IOM446" s="243"/>
      <c r="ION446" s="243"/>
      <c r="IOO446" s="243"/>
      <c r="IOP446" s="243"/>
      <c r="IOQ446" s="243"/>
      <c r="IOR446" s="243"/>
      <c r="IOS446" s="243"/>
      <c r="IOT446" s="243"/>
      <c r="IOU446" s="243"/>
      <c r="IOV446" s="243"/>
      <c r="IOW446" s="243"/>
      <c r="IOX446" s="243"/>
      <c r="IOY446" s="243"/>
      <c r="IOZ446" s="243"/>
      <c r="IPA446" s="243"/>
      <c r="IPB446" s="243"/>
      <c r="IPC446" s="243"/>
      <c r="IPD446" s="243"/>
      <c r="IPE446" s="243"/>
      <c r="IPF446" s="243"/>
      <c r="IPG446" s="243"/>
      <c r="IPH446" s="243"/>
      <c r="IPI446" s="243"/>
      <c r="IPJ446" s="243"/>
      <c r="IPK446" s="243"/>
      <c r="IPL446" s="243"/>
      <c r="IPM446" s="243"/>
      <c r="IPN446" s="243"/>
      <c r="IPO446" s="243"/>
      <c r="IPP446" s="243"/>
      <c r="IPQ446" s="243"/>
      <c r="IPR446" s="243"/>
      <c r="IPS446" s="243"/>
      <c r="IPT446" s="243"/>
      <c r="IPU446" s="243"/>
      <c r="IPV446" s="243"/>
      <c r="IPW446" s="243"/>
      <c r="IPX446" s="243"/>
      <c r="IPY446" s="243"/>
      <c r="IPZ446" s="243"/>
      <c r="IQA446" s="243"/>
      <c r="IQB446" s="243"/>
      <c r="IQC446" s="243"/>
      <c r="IQD446" s="243"/>
      <c r="IQE446" s="243"/>
      <c r="IQF446" s="243"/>
      <c r="IQG446" s="243"/>
      <c r="IQH446" s="243"/>
      <c r="IQI446" s="243"/>
      <c r="IQJ446" s="243"/>
      <c r="IQK446" s="243"/>
      <c r="IQL446" s="243"/>
      <c r="IQM446" s="243"/>
      <c r="IQN446" s="243"/>
      <c r="IQO446" s="243"/>
      <c r="IQP446" s="243"/>
      <c r="IQQ446" s="243"/>
      <c r="IQR446" s="243"/>
      <c r="IQS446" s="243"/>
      <c r="IQT446" s="243"/>
      <c r="IQU446" s="243"/>
      <c r="IQV446" s="243"/>
      <c r="IQW446" s="243"/>
      <c r="IQX446" s="243"/>
      <c r="IQY446" s="243"/>
      <c r="IQZ446" s="243"/>
      <c r="IRA446" s="243"/>
      <c r="IRB446" s="243"/>
      <c r="IRC446" s="243"/>
      <c r="IRD446" s="243"/>
      <c r="IRE446" s="243"/>
      <c r="IRF446" s="243"/>
      <c r="IRG446" s="243"/>
      <c r="IRH446" s="243"/>
      <c r="IRI446" s="243"/>
      <c r="IRJ446" s="243"/>
      <c r="IRK446" s="243"/>
      <c r="IRL446" s="243"/>
      <c r="IRM446" s="243"/>
      <c r="IRN446" s="243"/>
      <c r="IRO446" s="243"/>
      <c r="IRP446" s="243"/>
      <c r="IRQ446" s="243"/>
      <c r="IRR446" s="243"/>
      <c r="IRS446" s="243"/>
      <c r="IRT446" s="243"/>
      <c r="IRU446" s="243"/>
      <c r="IRV446" s="243"/>
      <c r="IRW446" s="243"/>
      <c r="IRX446" s="243"/>
      <c r="IRY446" s="243"/>
      <c r="IRZ446" s="243"/>
      <c r="ISA446" s="243"/>
      <c r="ISB446" s="243"/>
      <c r="ISC446" s="243"/>
      <c r="ISD446" s="243"/>
      <c r="ISE446" s="243"/>
      <c r="ISF446" s="243"/>
      <c r="ISG446" s="243"/>
      <c r="ISH446" s="243"/>
      <c r="ISI446" s="243"/>
      <c r="ISJ446" s="243"/>
      <c r="ISK446" s="243"/>
      <c r="ISL446" s="243"/>
      <c r="ISM446" s="243"/>
      <c r="ISN446" s="243"/>
      <c r="ISO446" s="243"/>
      <c r="ISP446" s="243"/>
      <c r="ISQ446" s="243"/>
      <c r="ISR446" s="243"/>
      <c r="ISS446" s="243"/>
      <c r="IST446" s="243"/>
      <c r="ISU446" s="243"/>
      <c r="ISV446" s="243"/>
      <c r="ISW446" s="243"/>
      <c r="ISX446" s="243"/>
      <c r="ISY446" s="243"/>
      <c r="ISZ446" s="243"/>
      <c r="ITA446" s="243"/>
      <c r="ITB446" s="243"/>
      <c r="ITC446" s="243"/>
      <c r="ITD446" s="243"/>
      <c r="ITE446" s="243"/>
      <c r="ITF446" s="243"/>
      <c r="ITG446" s="243"/>
      <c r="ITH446" s="243"/>
      <c r="ITI446" s="243"/>
      <c r="ITJ446" s="243"/>
      <c r="ITK446" s="243"/>
      <c r="ITL446" s="243"/>
      <c r="ITM446" s="243"/>
      <c r="ITN446" s="243"/>
      <c r="ITO446" s="243"/>
      <c r="ITP446" s="243"/>
      <c r="ITQ446" s="243"/>
      <c r="ITR446" s="243"/>
      <c r="ITS446" s="243"/>
      <c r="ITT446" s="243"/>
      <c r="ITU446" s="243"/>
      <c r="ITV446" s="243"/>
      <c r="ITW446" s="243"/>
      <c r="ITX446" s="243"/>
      <c r="ITY446" s="243"/>
      <c r="ITZ446" s="243"/>
      <c r="IUA446" s="243"/>
      <c r="IUB446" s="243"/>
      <c r="IUC446" s="243"/>
      <c r="IUD446" s="243"/>
      <c r="IUE446" s="243"/>
      <c r="IUF446" s="243"/>
      <c r="IUG446" s="243"/>
      <c r="IUH446" s="243"/>
      <c r="IUI446" s="243"/>
      <c r="IUJ446" s="243"/>
      <c r="IUK446" s="243"/>
      <c r="IUL446" s="243"/>
      <c r="IUM446" s="243"/>
      <c r="IUN446" s="243"/>
      <c r="IUO446" s="243"/>
      <c r="IUP446" s="243"/>
      <c r="IUQ446" s="243"/>
      <c r="IUR446" s="243"/>
      <c r="IUS446" s="243"/>
      <c r="IUT446" s="243"/>
      <c r="IUU446" s="243"/>
      <c r="IUV446" s="243"/>
      <c r="IUW446" s="243"/>
      <c r="IUX446" s="243"/>
      <c r="IUY446" s="243"/>
      <c r="IUZ446" s="243"/>
      <c r="IVA446" s="243"/>
      <c r="IVB446" s="243"/>
      <c r="IVC446" s="243"/>
      <c r="IVD446" s="243"/>
      <c r="IVE446" s="243"/>
      <c r="IVF446" s="243"/>
      <c r="IVG446" s="243"/>
      <c r="IVH446" s="243"/>
      <c r="IVI446" s="243"/>
      <c r="IVJ446" s="243"/>
      <c r="IVK446" s="243"/>
      <c r="IVL446" s="243"/>
      <c r="IVM446" s="243"/>
      <c r="IVN446" s="243"/>
      <c r="IVO446" s="243"/>
      <c r="IVP446" s="243"/>
      <c r="IVQ446" s="243"/>
      <c r="IVR446" s="243"/>
      <c r="IVS446" s="243"/>
      <c r="IVT446" s="243"/>
      <c r="IVU446" s="243"/>
      <c r="IVV446" s="243"/>
      <c r="IVW446" s="243"/>
      <c r="IVX446" s="243"/>
      <c r="IVY446" s="243"/>
      <c r="IVZ446" s="243"/>
      <c r="IWA446" s="243"/>
      <c r="IWB446" s="243"/>
      <c r="IWC446" s="243"/>
      <c r="IWD446" s="243"/>
      <c r="IWE446" s="243"/>
      <c r="IWF446" s="243"/>
      <c r="IWG446" s="243"/>
      <c r="IWH446" s="243"/>
      <c r="IWI446" s="243"/>
      <c r="IWJ446" s="243"/>
      <c r="IWK446" s="243"/>
      <c r="IWL446" s="243"/>
      <c r="IWM446" s="243"/>
      <c r="IWN446" s="243"/>
      <c r="IWO446" s="243"/>
      <c r="IWP446" s="243"/>
      <c r="IWQ446" s="243"/>
      <c r="IWR446" s="243"/>
      <c r="IWS446" s="243"/>
      <c r="IWT446" s="243"/>
      <c r="IWU446" s="243"/>
      <c r="IWV446" s="243"/>
      <c r="IWW446" s="243"/>
      <c r="IWX446" s="243"/>
      <c r="IWY446" s="243"/>
      <c r="IWZ446" s="243"/>
      <c r="IXA446" s="243"/>
      <c r="IXB446" s="243"/>
      <c r="IXC446" s="243"/>
      <c r="IXD446" s="243"/>
      <c r="IXE446" s="243"/>
      <c r="IXF446" s="243"/>
      <c r="IXG446" s="243"/>
      <c r="IXH446" s="243"/>
      <c r="IXI446" s="243"/>
      <c r="IXJ446" s="243"/>
      <c r="IXK446" s="243"/>
      <c r="IXL446" s="243"/>
      <c r="IXM446" s="243"/>
      <c r="IXN446" s="243"/>
      <c r="IXO446" s="243"/>
      <c r="IXP446" s="243"/>
      <c r="IXQ446" s="243"/>
      <c r="IXR446" s="243"/>
      <c r="IXS446" s="243"/>
      <c r="IXT446" s="243"/>
      <c r="IXU446" s="243"/>
      <c r="IXV446" s="243"/>
      <c r="IXW446" s="243"/>
      <c r="IXX446" s="243"/>
      <c r="IXY446" s="243"/>
      <c r="IXZ446" s="243"/>
      <c r="IYA446" s="243"/>
      <c r="IYB446" s="243"/>
      <c r="IYC446" s="243"/>
      <c r="IYD446" s="243"/>
      <c r="IYE446" s="243"/>
      <c r="IYF446" s="243"/>
      <c r="IYG446" s="243"/>
      <c r="IYH446" s="243"/>
      <c r="IYI446" s="243"/>
      <c r="IYJ446" s="243"/>
      <c r="IYK446" s="243"/>
      <c r="IYL446" s="243"/>
      <c r="IYM446" s="243"/>
      <c r="IYN446" s="243"/>
      <c r="IYO446" s="243"/>
      <c r="IYP446" s="243"/>
      <c r="IYQ446" s="243"/>
      <c r="IYR446" s="243"/>
      <c r="IYS446" s="243"/>
      <c r="IYT446" s="243"/>
      <c r="IYU446" s="243"/>
      <c r="IYV446" s="243"/>
      <c r="IYW446" s="243"/>
      <c r="IYX446" s="243"/>
      <c r="IYY446" s="243"/>
      <c r="IYZ446" s="243"/>
      <c r="IZA446" s="243"/>
      <c r="IZB446" s="243"/>
      <c r="IZC446" s="243"/>
      <c r="IZD446" s="243"/>
      <c r="IZE446" s="243"/>
      <c r="IZF446" s="243"/>
      <c r="IZG446" s="243"/>
      <c r="IZH446" s="243"/>
      <c r="IZI446" s="243"/>
      <c r="IZJ446" s="243"/>
      <c r="IZK446" s="243"/>
      <c r="IZL446" s="243"/>
      <c r="IZM446" s="243"/>
      <c r="IZN446" s="243"/>
      <c r="IZO446" s="243"/>
      <c r="IZP446" s="243"/>
      <c r="IZQ446" s="243"/>
      <c r="IZR446" s="243"/>
      <c r="IZS446" s="243"/>
      <c r="IZT446" s="243"/>
      <c r="IZU446" s="243"/>
      <c r="IZV446" s="243"/>
      <c r="IZW446" s="243"/>
      <c r="IZX446" s="243"/>
      <c r="IZY446" s="243"/>
      <c r="IZZ446" s="243"/>
      <c r="JAA446" s="243"/>
      <c r="JAB446" s="243"/>
      <c r="JAC446" s="243"/>
      <c r="JAD446" s="243"/>
      <c r="JAE446" s="243"/>
      <c r="JAF446" s="243"/>
      <c r="JAG446" s="243"/>
      <c r="JAH446" s="243"/>
      <c r="JAI446" s="243"/>
      <c r="JAJ446" s="243"/>
      <c r="JAK446" s="243"/>
      <c r="JAL446" s="243"/>
      <c r="JAM446" s="243"/>
      <c r="JAN446" s="243"/>
      <c r="JAO446" s="243"/>
      <c r="JAP446" s="243"/>
      <c r="JAQ446" s="243"/>
      <c r="JAR446" s="243"/>
      <c r="JAS446" s="243"/>
      <c r="JAT446" s="243"/>
      <c r="JAU446" s="243"/>
      <c r="JAV446" s="243"/>
      <c r="JAW446" s="243"/>
      <c r="JAX446" s="243"/>
      <c r="JAY446" s="243"/>
      <c r="JAZ446" s="243"/>
      <c r="JBA446" s="243"/>
      <c r="JBB446" s="243"/>
      <c r="JBC446" s="243"/>
      <c r="JBD446" s="243"/>
      <c r="JBE446" s="243"/>
      <c r="JBF446" s="243"/>
      <c r="JBG446" s="243"/>
      <c r="JBH446" s="243"/>
      <c r="JBI446" s="243"/>
      <c r="JBJ446" s="243"/>
      <c r="JBK446" s="243"/>
      <c r="JBL446" s="243"/>
      <c r="JBM446" s="243"/>
      <c r="JBN446" s="243"/>
      <c r="JBO446" s="243"/>
      <c r="JBP446" s="243"/>
      <c r="JBQ446" s="243"/>
      <c r="JBR446" s="243"/>
      <c r="JBS446" s="243"/>
      <c r="JBT446" s="243"/>
      <c r="JBU446" s="243"/>
      <c r="JBV446" s="243"/>
      <c r="JBW446" s="243"/>
      <c r="JBX446" s="243"/>
      <c r="JBY446" s="243"/>
      <c r="JBZ446" s="243"/>
      <c r="JCA446" s="243"/>
      <c r="JCB446" s="243"/>
      <c r="JCC446" s="243"/>
      <c r="JCD446" s="243"/>
      <c r="JCE446" s="243"/>
      <c r="JCF446" s="243"/>
      <c r="JCG446" s="243"/>
      <c r="JCH446" s="243"/>
      <c r="JCI446" s="243"/>
      <c r="JCJ446" s="243"/>
      <c r="JCK446" s="243"/>
      <c r="JCL446" s="243"/>
      <c r="JCM446" s="243"/>
      <c r="JCN446" s="243"/>
      <c r="JCO446" s="243"/>
      <c r="JCP446" s="243"/>
      <c r="JCQ446" s="243"/>
      <c r="JCR446" s="243"/>
      <c r="JCS446" s="243"/>
      <c r="JCT446" s="243"/>
      <c r="JCU446" s="243"/>
      <c r="JCV446" s="243"/>
      <c r="JCW446" s="243"/>
      <c r="JCX446" s="243"/>
      <c r="JCY446" s="243"/>
      <c r="JCZ446" s="243"/>
      <c r="JDA446" s="243"/>
      <c r="JDB446" s="243"/>
      <c r="JDC446" s="243"/>
      <c r="JDD446" s="243"/>
      <c r="JDE446" s="243"/>
      <c r="JDF446" s="243"/>
      <c r="JDG446" s="243"/>
      <c r="JDH446" s="243"/>
      <c r="JDI446" s="243"/>
      <c r="JDJ446" s="243"/>
      <c r="JDK446" s="243"/>
      <c r="JDL446" s="243"/>
      <c r="JDM446" s="243"/>
      <c r="JDN446" s="243"/>
      <c r="JDO446" s="243"/>
      <c r="JDP446" s="243"/>
      <c r="JDQ446" s="243"/>
      <c r="JDR446" s="243"/>
      <c r="JDS446" s="243"/>
      <c r="JDT446" s="243"/>
      <c r="JDU446" s="243"/>
      <c r="JDV446" s="243"/>
      <c r="JDW446" s="243"/>
      <c r="JDX446" s="243"/>
      <c r="JDY446" s="243"/>
      <c r="JDZ446" s="243"/>
      <c r="JEA446" s="243"/>
      <c r="JEB446" s="243"/>
      <c r="JEC446" s="243"/>
      <c r="JED446" s="243"/>
      <c r="JEE446" s="243"/>
      <c r="JEF446" s="243"/>
      <c r="JEG446" s="243"/>
      <c r="JEH446" s="243"/>
      <c r="JEI446" s="243"/>
      <c r="JEJ446" s="243"/>
      <c r="JEK446" s="243"/>
      <c r="JEL446" s="243"/>
      <c r="JEM446" s="243"/>
      <c r="JEN446" s="243"/>
      <c r="JEO446" s="243"/>
      <c r="JEP446" s="243"/>
      <c r="JEQ446" s="243"/>
      <c r="JER446" s="243"/>
      <c r="JES446" s="243"/>
      <c r="JET446" s="243"/>
      <c r="JEU446" s="243"/>
      <c r="JEV446" s="243"/>
      <c r="JEW446" s="243"/>
      <c r="JEX446" s="243"/>
      <c r="JEY446" s="243"/>
      <c r="JEZ446" s="243"/>
      <c r="JFA446" s="243"/>
      <c r="JFB446" s="243"/>
      <c r="JFC446" s="243"/>
      <c r="JFD446" s="243"/>
      <c r="JFE446" s="243"/>
      <c r="JFF446" s="243"/>
      <c r="JFG446" s="243"/>
      <c r="JFH446" s="243"/>
      <c r="JFI446" s="243"/>
      <c r="JFJ446" s="243"/>
      <c r="JFK446" s="243"/>
      <c r="JFL446" s="243"/>
      <c r="JFM446" s="243"/>
      <c r="JFN446" s="243"/>
      <c r="JFO446" s="243"/>
      <c r="JFP446" s="243"/>
      <c r="JFQ446" s="243"/>
      <c r="JFR446" s="243"/>
      <c r="JFS446" s="243"/>
      <c r="JFT446" s="243"/>
      <c r="JFU446" s="243"/>
      <c r="JFV446" s="243"/>
      <c r="JFW446" s="243"/>
      <c r="JFX446" s="243"/>
      <c r="JFY446" s="243"/>
      <c r="JFZ446" s="243"/>
      <c r="JGA446" s="243"/>
      <c r="JGB446" s="243"/>
      <c r="JGC446" s="243"/>
      <c r="JGD446" s="243"/>
      <c r="JGE446" s="243"/>
      <c r="JGF446" s="243"/>
      <c r="JGG446" s="243"/>
      <c r="JGH446" s="243"/>
      <c r="JGI446" s="243"/>
      <c r="JGJ446" s="243"/>
      <c r="JGK446" s="243"/>
      <c r="JGL446" s="243"/>
      <c r="JGM446" s="243"/>
      <c r="JGN446" s="243"/>
      <c r="JGO446" s="243"/>
      <c r="JGP446" s="243"/>
      <c r="JGQ446" s="243"/>
      <c r="JGR446" s="243"/>
      <c r="JGS446" s="243"/>
      <c r="JGT446" s="243"/>
      <c r="JGU446" s="243"/>
      <c r="JGV446" s="243"/>
      <c r="JGW446" s="243"/>
      <c r="JGX446" s="243"/>
      <c r="JGY446" s="243"/>
      <c r="JGZ446" s="243"/>
      <c r="JHA446" s="243"/>
      <c r="JHB446" s="243"/>
      <c r="JHC446" s="243"/>
      <c r="JHD446" s="243"/>
      <c r="JHE446" s="243"/>
      <c r="JHF446" s="243"/>
      <c r="JHG446" s="243"/>
      <c r="JHH446" s="243"/>
      <c r="JHI446" s="243"/>
      <c r="JHJ446" s="243"/>
      <c r="JHK446" s="243"/>
      <c r="JHL446" s="243"/>
      <c r="JHM446" s="243"/>
      <c r="JHN446" s="243"/>
      <c r="JHO446" s="243"/>
      <c r="JHP446" s="243"/>
      <c r="JHQ446" s="243"/>
      <c r="JHR446" s="243"/>
      <c r="JHS446" s="243"/>
      <c r="JHT446" s="243"/>
      <c r="JHU446" s="243"/>
      <c r="JHV446" s="243"/>
      <c r="JHW446" s="243"/>
      <c r="JHX446" s="243"/>
      <c r="JHY446" s="243"/>
      <c r="JHZ446" s="243"/>
      <c r="JIA446" s="243"/>
      <c r="JIB446" s="243"/>
      <c r="JIC446" s="243"/>
      <c r="JID446" s="243"/>
      <c r="JIE446" s="243"/>
      <c r="JIF446" s="243"/>
      <c r="JIG446" s="243"/>
      <c r="JIH446" s="243"/>
      <c r="JII446" s="243"/>
      <c r="JIJ446" s="243"/>
      <c r="JIK446" s="243"/>
      <c r="JIL446" s="243"/>
      <c r="JIM446" s="243"/>
      <c r="JIN446" s="243"/>
      <c r="JIO446" s="243"/>
      <c r="JIP446" s="243"/>
      <c r="JIQ446" s="243"/>
      <c r="JIR446" s="243"/>
      <c r="JIS446" s="243"/>
      <c r="JIT446" s="243"/>
      <c r="JIU446" s="243"/>
      <c r="JIV446" s="243"/>
      <c r="JIW446" s="243"/>
      <c r="JIX446" s="243"/>
      <c r="JIY446" s="243"/>
      <c r="JIZ446" s="243"/>
      <c r="JJA446" s="243"/>
      <c r="JJB446" s="243"/>
      <c r="JJC446" s="243"/>
      <c r="JJD446" s="243"/>
      <c r="JJE446" s="243"/>
      <c r="JJF446" s="243"/>
      <c r="JJG446" s="243"/>
      <c r="JJH446" s="243"/>
      <c r="JJI446" s="243"/>
      <c r="JJJ446" s="243"/>
      <c r="JJK446" s="243"/>
      <c r="JJL446" s="243"/>
      <c r="JJM446" s="243"/>
      <c r="JJN446" s="243"/>
      <c r="JJO446" s="243"/>
      <c r="JJP446" s="243"/>
      <c r="JJQ446" s="243"/>
      <c r="JJR446" s="243"/>
      <c r="JJS446" s="243"/>
      <c r="JJT446" s="243"/>
      <c r="JJU446" s="243"/>
      <c r="JJV446" s="243"/>
      <c r="JJW446" s="243"/>
      <c r="JJX446" s="243"/>
      <c r="JJY446" s="243"/>
      <c r="JJZ446" s="243"/>
      <c r="JKA446" s="243"/>
      <c r="JKB446" s="243"/>
      <c r="JKC446" s="243"/>
      <c r="JKD446" s="243"/>
      <c r="JKE446" s="243"/>
      <c r="JKF446" s="243"/>
      <c r="JKG446" s="243"/>
      <c r="JKH446" s="243"/>
      <c r="JKI446" s="243"/>
      <c r="JKJ446" s="243"/>
      <c r="JKK446" s="243"/>
      <c r="JKL446" s="243"/>
      <c r="JKM446" s="243"/>
      <c r="JKN446" s="243"/>
      <c r="JKO446" s="243"/>
      <c r="JKP446" s="243"/>
      <c r="JKQ446" s="243"/>
      <c r="JKR446" s="243"/>
      <c r="JKS446" s="243"/>
      <c r="JKT446" s="243"/>
      <c r="JKU446" s="243"/>
      <c r="JKV446" s="243"/>
      <c r="JKW446" s="243"/>
      <c r="JKX446" s="243"/>
      <c r="JKY446" s="243"/>
      <c r="JKZ446" s="243"/>
      <c r="JLA446" s="243"/>
      <c r="JLB446" s="243"/>
      <c r="JLC446" s="243"/>
      <c r="JLD446" s="243"/>
      <c r="JLE446" s="243"/>
      <c r="JLF446" s="243"/>
      <c r="JLG446" s="243"/>
      <c r="JLH446" s="243"/>
      <c r="JLI446" s="243"/>
      <c r="JLJ446" s="243"/>
      <c r="JLK446" s="243"/>
      <c r="JLL446" s="243"/>
      <c r="JLM446" s="243"/>
      <c r="JLN446" s="243"/>
      <c r="JLO446" s="243"/>
      <c r="JLP446" s="243"/>
      <c r="JLQ446" s="243"/>
      <c r="JLR446" s="243"/>
      <c r="JLS446" s="243"/>
      <c r="JLT446" s="243"/>
      <c r="JLU446" s="243"/>
      <c r="JLV446" s="243"/>
      <c r="JLW446" s="243"/>
      <c r="JLX446" s="243"/>
      <c r="JLY446" s="243"/>
      <c r="JLZ446" s="243"/>
      <c r="JMA446" s="243"/>
      <c r="JMB446" s="243"/>
      <c r="JMC446" s="243"/>
      <c r="JMD446" s="243"/>
      <c r="JME446" s="243"/>
      <c r="JMF446" s="243"/>
      <c r="JMG446" s="243"/>
      <c r="JMH446" s="243"/>
      <c r="JMI446" s="243"/>
      <c r="JMJ446" s="243"/>
      <c r="JMK446" s="243"/>
      <c r="JML446" s="243"/>
      <c r="JMM446" s="243"/>
      <c r="JMN446" s="243"/>
      <c r="JMO446" s="243"/>
      <c r="JMP446" s="243"/>
      <c r="JMQ446" s="243"/>
      <c r="JMR446" s="243"/>
      <c r="JMS446" s="243"/>
      <c r="JMT446" s="243"/>
      <c r="JMU446" s="243"/>
      <c r="JMV446" s="243"/>
      <c r="JMW446" s="243"/>
      <c r="JMX446" s="243"/>
      <c r="JMY446" s="243"/>
      <c r="JMZ446" s="243"/>
      <c r="JNA446" s="243"/>
      <c r="JNB446" s="243"/>
      <c r="JNC446" s="243"/>
      <c r="JND446" s="243"/>
      <c r="JNE446" s="243"/>
      <c r="JNF446" s="243"/>
      <c r="JNG446" s="243"/>
      <c r="JNH446" s="243"/>
      <c r="JNI446" s="243"/>
      <c r="JNJ446" s="243"/>
      <c r="JNK446" s="243"/>
      <c r="JNL446" s="243"/>
      <c r="JNM446" s="243"/>
      <c r="JNN446" s="243"/>
      <c r="JNO446" s="243"/>
      <c r="JNP446" s="243"/>
      <c r="JNQ446" s="243"/>
      <c r="JNR446" s="243"/>
      <c r="JNS446" s="243"/>
      <c r="JNT446" s="243"/>
      <c r="JNU446" s="243"/>
      <c r="JNV446" s="243"/>
      <c r="JNW446" s="243"/>
      <c r="JNX446" s="243"/>
      <c r="JNY446" s="243"/>
      <c r="JNZ446" s="243"/>
      <c r="JOA446" s="243"/>
      <c r="JOB446" s="243"/>
      <c r="JOC446" s="243"/>
      <c r="JOD446" s="243"/>
      <c r="JOE446" s="243"/>
      <c r="JOF446" s="243"/>
      <c r="JOG446" s="243"/>
      <c r="JOH446" s="243"/>
      <c r="JOI446" s="243"/>
      <c r="JOJ446" s="243"/>
      <c r="JOK446" s="243"/>
      <c r="JOL446" s="243"/>
      <c r="JOM446" s="243"/>
      <c r="JON446" s="243"/>
      <c r="JOO446" s="243"/>
      <c r="JOP446" s="243"/>
      <c r="JOQ446" s="243"/>
      <c r="JOR446" s="243"/>
      <c r="JOS446" s="243"/>
      <c r="JOT446" s="243"/>
      <c r="JOU446" s="243"/>
      <c r="JOV446" s="243"/>
      <c r="JOW446" s="243"/>
      <c r="JOX446" s="243"/>
      <c r="JOY446" s="243"/>
      <c r="JOZ446" s="243"/>
      <c r="JPA446" s="243"/>
      <c r="JPB446" s="243"/>
      <c r="JPC446" s="243"/>
      <c r="JPD446" s="243"/>
      <c r="JPE446" s="243"/>
      <c r="JPF446" s="243"/>
      <c r="JPG446" s="243"/>
      <c r="JPH446" s="243"/>
      <c r="JPI446" s="243"/>
      <c r="JPJ446" s="243"/>
      <c r="JPK446" s="243"/>
      <c r="JPL446" s="243"/>
      <c r="JPM446" s="243"/>
      <c r="JPN446" s="243"/>
      <c r="JPO446" s="243"/>
      <c r="JPP446" s="243"/>
      <c r="JPQ446" s="243"/>
      <c r="JPR446" s="243"/>
      <c r="JPS446" s="243"/>
      <c r="JPT446" s="243"/>
      <c r="JPU446" s="243"/>
      <c r="JPV446" s="243"/>
      <c r="JPW446" s="243"/>
      <c r="JPX446" s="243"/>
      <c r="JPY446" s="243"/>
      <c r="JPZ446" s="243"/>
      <c r="JQA446" s="243"/>
      <c r="JQB446" s="243"/>
      <c r="JQC446" s="243"/>
      <c r="JQD446" s="243"/>
      <c r="JQE446" s="243"/>
      <c r="JQF446" s="243"/>
      <c r="JQG446" s="243"/>
      <c r="JQH446" s="243"/>
      <c r="JQI446" s="243"/>
      <c r="JQJ446" s="243"/>
      <c r="JQK446" s="243"/>
      <c r="JQL446" s="243"/>
      <c r="JQM446" s="243"/>
      <c r="JQN446" s="243"/>
      <c r="JQO446" s="243"/>
      <c r="JQP446" s="243"/>
      <c r="JQQ446" s="243"/>
      <c r="JQR446" s="243"/>
      <c r="JQS446" s="243"/>
      <c r="JQT446" s="243"/>
      <c r="JQU446" s="243"/>
      <c r="JQV446" s="243"/>
      <c r="JQW446" s="243"/>
      <c r="JQX446" s="243"/>
      <c r="JQY446" s="243"/>
      <c r="JQZ446" s="243"/>
      <c r="JRA446" s="243"/>
      <c r="JRB446" s="243"/>
      <c r="JRC446" s="243"/>
      <c r="JRD446" s="243"/>
      <c r="JRE446" s="243"/>
      <c r="JRF446" s="243"/>
      <c r="JRG446" s="243"/>
      <c r="JRH446" s="243"/>
      <c r="JRI446" s="243"/>
      <c r="JRJ446" s="243"/>
      <c r="JRK446" s="243"/>
      <c r="JRL446" s="243"/>
      <c r="JRM446" s="243"/>
      <c r="JRN446" s="243"/>
      <c r="JRO446" s="243"/>
      <c r="JRP446" s="243"/>
      <c r="JRQ446" s="243"/>
      <c r="JRR446" s="243"/>
      <c r="JRS446" s="243"/>
      <c r="JRT446" s="243"/>
      <c r="JRU446" s="243"/>
      <c r="JRV446" s="243"/>
      <c r="JRW446" s="243"/>
      <c r="JRX446" s="243"/>
      <c r="JRY446" s="243"/>
      <c r="JRZ446" s="243"/>
      <c r="JSA446" s="243"/>
      <c r="JSB446" s="243"/>
      <c r="JSC446" s="243"/>
      <c r="JSD446" s="243"/>
      <c r="JSE446" s="243"/>
      <c r="JSF446" s="243"/>
      <c r="JSG446" s="243"/>
      <c r="JSH446" s="243"/>
      <c r="JSI446" s="243"/>
      <c r="JSJ446" s="243"/>
      <c r="JSK446" s="243"/>
      <c r="JSL446" s="243"/>
      <c r="JSM446" s="243"/>
      <c r="JSN446" s="243"/>
      <c r="JSO446" s="243"/>
      <c r="JSP446" s="243"/>
      <c r="JSQ446" s="243"/>
      <c r="JSR446" s="243"/>
      <c r="JSS446" s="243"/>
      <c r="JST446" s="243"/>
      <c r="JSU446" s="243"/>
      <c r="JSV446" s="243"/>
      <c r="JSW446" s="243"/>
      <c r="JSX446" s="243"/>
      <c r="JSY446" s="243"/>
      <c r="JSZ446" s="243"/>
      <c r="JTA446" s="243"/>
      <c r="JTB446" s="243"/>
      <c r="JTC446" s="243"/>
      <c r="JTD446" s="243"/>
      <c r="JTE446" s="243"/>
      <c r="JTF446" s="243"/>
      <c r="JTG446" s="243"/>
      <c r="JTH446" s="243"/>
      <c r="JTI446" s="243"/>
      <c r="JTJ446" s="243"/>
      <c r="JTK446" s="243"/>
      <c r="JTL446" s="243"/>
      <c r="JTM446" s="243"/>
      <c r="JTN446" s="243"/>
      <c r="JTO446" s="243"/>
      <c r="JTP446" s="243"/>
      <c r="JTQ446" s="243"/>
      <c r="JTR446" s="243"/>
      <c r="JTS446" s="243"/>
      <c r="JTT446" s="243"/>
      <c r="JTU446" s="243"/>
      <c r="JTV446" s="243"/>
      <c r="JTW446" s="243"/>
      <c r="JTX446" s="243"/>
      <c r="JTY446" s="243"/>
      <c r="JTZ446" s="243"/>
      <c r="JUA446" s="243"/>
      <c r="JUB446" s="243"/>
      <c r="JUC446" s="243"/>
      <c r="JUD446" s="243"/>
      <c r="JUE446" s="243"/>
      <c r="JUF446" s="243"/>
      <c r="JUG446" s="243"/>
      <c r="JUH446" s="243"/>
      <c r="JUI446" s="243"/>
      <c r="JUJ446" s="243"/>
      <c r="JUK446" s="243"/>
      <c r="JUL446" s="243"/>
      <c r="JUM446" s="243"/>
      <c r="JUN446" s="243"/>
      <c r="JUO446" s="243"/>
      <c r="JUP446" s="243"/>
      <c r="JUQ446" s="243"/>
      <c r="JUR446" s="243"/>
      <c r="JUS446" s="243"/>
      <c r="JUT446" s="243"/>
      <c r="JUU446" s="243"/>
      <c r="JUV446" s="243"/>
      <c r="JUW446" s="243"/>
      <c r="JUX446" s="243"/>
      <c r="JUY446" s="243"/>
      <c r="JUZ446" s="243"/>
      <c r="JVA446" s="243"/>
      <c r="JVB446" s="243"/>
      <c r="JVC446" s="243"/>
      <c r="JVD446" s="243"/>
      <c r="JVE446" s="243"/>
      <c r="JVF446" s="243"/>
      <c r="JVG446" s="243"/>
      <c r="JVH446" s="243"/>
      <c r="JVI446" s="243"/>
      <c r="JVJ446" s="243"/>
      <c r="JVK446" s="243"/>
      <c r="JVL446" s="243"/>
      <c r="JVM446" s="243"/>
      <c r="JVN446" s="243"/>
      <c r="JVO446" s="243"/>
      <c r="JVP446" s="243"/>
      <c r="JVQ446" s="243"/>
      <c r="JVR446" s="243"/>
      <c r="JVS446" s="243"/>
      <c r="JVT446" s="243"/>
      <c r="JVU446" s="243"/>
      <c r="JVV446" s="243"/>
      <c r="JVW446" s="243"/>
      <c r="JVX446" s="243"/>
      <c r="JVY446" s="243"/>
      <c r="JVZ446" s="243"/>
      <c r="JWA446" s="243"/>
      <c r="JWB446" s="243"/>
      <c r="JWC446" s="243"/>
      <c r="JWD446" s="243"/>
      <c r="JWE446" s="243"/>
      <c r="JWF446" s="243"/>
      <c r="JWG446" s="243"/>
      <c r="JWH446" s="243"/>
      <c r="JWI446" s="243"/>
      <c r="JWJ446" s="243"/>
      <c r="JWK446" s="243"/>
      <c r="JWL446" s="243"/>
      <c r="JWM446" s="243"/>
      <c r="JWN446" s="243"/>
      <c r="JWO446" s="243"/>
      <c r="JWP446" s="243"/>
      <c r="JWQ446" s="243"/>
      <c r="JWR446" s="243"/>
      <c r="JWS446" s="243"/>
      <c r="JWT446" s="243"/>
      <c r="JWU446" s="243"/>
      <c r="JWV446" s="243"/>
      <c r="JWW446" s="243"/>
      <c r="JWX446" s="243"/>
      <c r="JWY446" s="243"/>
      <c r="JWZ446" s="243"/>
      <c r="JXA446" s="243"/>
      <c r="JXB446" s="243"/>
      <c r="JXC446" s="243"/>
      <c r="JXD446" s="243"/>
      <c r="JXE446" s="243"/>
      <c r="JXF446" s="243"/>
      <c r="JXG446" s="243"/>
      <c r="JXH446" s="243"/>
      <c r="JXI446" s="243"/>
      <c r="JXJ446" s="243"/>
      <c r="JXK446" s="243"/>
      <c r="JXL446" s="243"/>
      <c r="JXM446" s="243"/>
      <c r="JXN446" s="243"/>
      <c r="JXO446" s="243"/>
      <c r="JXP446" s="243"/>
      <c r="JXQ446" s="243"/>
      <c r="JXR446" s="243"/>
      <c r="JXS446" s="243"/>
      <c r="JXT446" s="243"/>
      <c r="JXU446" s="243"/>
      <c r="JXV446" s="243"/>
      <c r="JXW446" s="243"/>
      <c r="JXX446" s="243"/>
      <c r="JXY446" s="243"/>
      <c r="JXZ446" s="243"/>
      <c r="JYA446" s="243"/>
      <c r="JYB446" s="243"/>
      <c r="JYC446" s="243"/>
      <c r="JYD446" s="243"/>
      <c r="JYE446" s="243"/>
      <c r="JYF446" s="243"/>
      <c r="JYG446" s="243"/>
      <c r="JYH446" s="243"/>
      <c r="JYI446" s="243"/>
      <c r="JYJ446" s="243"/>
      <c r="JYK446" s="243"/>
      <c r="JYL446" s="243"/>
      <c r="JYM446" s="243"/>
      <c r="JYN446" s="243"/>
      <c r="JYO446" s="243"/>
      <c r="JYP446" s="243"/>
      <c r="JYQ446" s="243"/>
      <c r="JYR446" s="243"/>
      <c r="JYS446" s="243"/>
      <c r="JYT446" s="243"/>
      <c r="JYU446" s="243"/>
      <c r="JYV446" s="243"/>
      <c r="JYW446" s="243"/>
      <c r="JYX446" s="243"/>
      <c r="JYY446" s="243"/>
      <c r="JYZ446" s="243"/>
      <c r="JZA446" s="243"/>
      <c r="JZB446" s="243"/>
      <c r="JZC446" s="243"/>
      <c r="JZD446" s="243"/>
      <c r="JZE446" s="243"/>
      <c r="JZF446" s="243"/>
      <c r="JZG446" s="243"/>
      <c r="JZH446" s="243"/>
      <c r="JZI446" s="243"/>
      <c r="JZJ446" s="243"/>
      <c r="JZK446" s="243"/>
      <c r="JZL446" s="243"/>
      <c r="JZM446" s="243"/>
      <c r="JZN446" s="243"/>
      <c r="JZO446" s="243"/>
      <c r="JZP446" s="243"/>
      <c r="JZQ446" s="243"/>
      <c r="JZR446" s="243"/>
      <c r="JZS446" s="243"/>
      <c r="JZT446" s="243"/>
      <c r="JZU446" s="243"/>
      <c r="JZV446" s="243"/>
      <c r="JZW446" s="243"/>
      <c r="JZX446" s="243"/>
      <c r="JZY446" s="243"/>
      <c r="JZZ446" s="243"/>
      <c r="KAA446" s="243"/>
      <c r="KAB446" s="243"/>
      <c r="KAC446" s="243"/>
      <c r="KAD446" s="243"/>
      <c r="KAE446" s="243"/>
      <c r="KAF446" s="243"/>
      <c r="KAG446" s="243"/>
      <c r="KAH446" s="243"/>
      <c r="KAI446" s="243"/>
      <c r="KAJ446" s="243"/>
      <c r="KAK446" s="243"/>
      <c r="KAL446" s="243"/>
      <c r="KAM446" s="243"/>
      <c r="KAN446" s="243"/>
      <c r="KAO446" s="243"/>
      <c r="KAP446" s="243"/>
      <c r="KAQ446" s="243"/>
      <c r="KAR446" s="243"/>
      <c r="KAS446" s="243"/>
      <c r="KAT446" s="243"/>
      <c r="KAU446" s="243"/>
      <c r="KAV446" s="243"/>
      <c r="KAW446" s="243"/>
      <c r="KAX446" s="243"/>
      <c r="KAY446" s="243"/>
      <c r="KAZ446" s="243"/>
      <c r="KBA446" s="243"/>
      <c r="KBB446" s="243"/>
      <c r="KBC446" s="243"/>
      <c r="KBD446" s="243"/>
      <c r="KBE446" s="243"/>
      <c r="KBF446" s="243"/>
      <c r="KBG446" s="243"/>
      <c r="KBH446" s="243"/>
      <c r="KBI446" s="243"/>
      <c r="KBJ446" s="243"/>
      <c r="KBK446" s="243"/>
      <c r="KBL446" s="243"/>
      <c r="KBM446" s="243"/>
      <c r="KBN446" s="243"/>
      <c r="KBO446" s="243"/>
      <c r="KBP446" s="243"/>
      <c r="KBQ446" s="243"/>
      <c r="KBR446" s="243"/>
      <c r="KBS446" s="243"/>
      <c r="KBT446" s="243"/>
      <c r="KBU446" s="243"/>
      <c r="KBV446" s="243"/>
      <c r="KBW446" s="243"/>
      <c r="KBX446" s="243"/>
      <c r="KBY446" s="243"/>
      <c r="KBZ446" s="243"/>
      <c r="KCA446" s="243"/>
      <c r="KCB446" s="243"/>
      <c r="KCC446" s="243"/>
      <c r="KCD446" s="243"/>
      <c r="KCE446" s="243"/>
      <c r="KCF446" s="243"/>
      <c r="KCG446" s="243"/>
      <c r="KCH446" s="243"/>
      <c r="KCI446" s="243"/>
      <c r="KCJ446" s="243"/>
      <c r="KCK446" s="243"/>
      <c r="KCL446" s="243"/>
      <c r="KCM446" s="243"/>
      <c r="KCN446" s="243"/>
      <c r="KCO446" s="243"/>
      <c r="KCP446" s="243"/>
      <c r="KCQ446" s="243"/>
      <c r="KCR446" s="243"/>
      <c r="KCS446" s="243"/>
      <c r="KCT446" s="243"/>
      <c r="KCU446" s="243"/>
      <c r="KCV446" s="243"/>
      <c r="KCW446" s="243"/>
      <c r="KCX446" s="243"/>
      <c r="KCY446" s="243"/>
      <c r="KCZ446" s="243"/>
      <c r="KDA446" s="243"/>
      <c r="KDB446" s="243"/>
      <c r="KDC446" s="243"/>
      <c r="KDD446" s="243"/>
      <c r="KDE446" s="243"/>
      <c r="KDF446" s="243"/>
      <c r="KDG446" s="243"/>
      <c r="KDH446" s="243"/>
      <c r="KDI446" s="243"/>
      <c r="KDJ446" s="243"/>
      <c r="KDK446" s="243"/>
      <c r="KDL446" s="243"/>
      <c r="KDM446" s="243"/>
      <c r="KDN446" s="243"/>
      <c r="KDO446" s="243"/>
      <c r="KDP446" s="243"/>
      <c r="KDQ446" s="243"/>
      <c r="KDR446" s="243"/>
      <c r="KDS446" s="243"/>
      <c r="KDT446" s="243"/>
      <c r="KDU446" s="243"/>
      <c r="KDV446" s="243"/>
      <c r="KDW446" s="243"/>
      <c r="KDX446" s="243"/>
      <c r="KDY446" s="243"/>
      <c r="KDZ446" s="243"/>
      <c r="KEA446" s="243"/>
      <c r="KEB446" s="243"/>
      <c r="KEC446" s="243"/>
      <c r="KED446" s="243"/>
      <c r="KEE446" s="243"/>
      <c r="KEF446" s="243"/>
      <c r="KEG446" s="243"/>
      <c r="KEH446" s="243"/>
      <c r="KEI446" s="243"/>
      <c r="KEJ446" s="243"/>
      <c r="KEK446" s="243"/>
      <c r="KEL446" s="243"/>
      <c r="KEM446" s="243"/>
      <c r="KEN446" s="243"/>
      <c r="KEO446" s="243"/>
      <c r="KEP446" s="243"/>
      <c r="KEQ446" s="243"/>
      <c r="KER446" s="243"/>
      <c r="KES446" s="243"/>
      <c r="KET446" s="243"/>
      <c r="KEU446" s="243"/>
      <c r="KEV446" s="243"/>
      <c r="KEW446" s="243"/>
      <c r="KEX446" s="243"/>
      <c r="KEY446" s="243"/>
      <c r="KEZ446" s="243"/>
      <c r="KFA446" s="243"/>
      <c r="KFB446" s="243"/>
      <c r="KFC446" s="243"/>
      <c r="KFD446" s="243"/>
      <c r="KFE446" s="243"/>
      <c r="KFF446" s="243"/>
      <c r="KFG446" s="243"/>
      <c r="KFH446" s="243"/>
      <c r="KFI446" s="243"/>
      <c r="KFJ446" s="243"/>
      <c r="KFK446" s="243"/>
      <c r="KFL446" s="243"/>
      <c r="KFM446" s="243"/>
      <c r="KFN446" s="243"/>
      <c r="KFO446" s="243"/>
      <c r="KFP446" s="243"/>
      <c r="KFQ446" s="243"/>
      <c r="KFR446" s="243"/>
      <c r="KFS446" s="243"/>
      <c r="KFT446" s="243"/>
      <c r="KFU446" s="243"/>
      <c r="KFV446" s="243"/>
      <c r="KFW446" s="243"/>
      <c r="KFX446" s="243"/>
      <c r="KFY446" s="243"/>
      <c r="KFZ446" s="243"/>
      <c r="KGA446" s="243"/>
      <c r="KGB446" s="243"/>
      <c r="KGC446" s="243"/>
      <c r="KGD446" s="243"/>
      <c r="KGE446" s="243"/>
      <c r="KGF446" s="243"/>
      <c r="KGG446" s="243"/>
      <c r="KGH446" s="243"/>
      <c r="KGI446" s="243"/>
      <c r="KGJ446" s="243"/>
      <c r="KGK446" s="243"/>
      <c r="KGL446" s="243"/>
      <c r="KGM446" s="243"/>
      <c r="KGN446" s="243"/>
      <c r="KGO446" s="243"/>
      <c r="KGP446" s="243"/>
      <c r="KGQ446" s="243"/>
      <c r="KGR446" s="243"/>
      <c r="KGS446" s="243"/>
      <c r="KGT446" s="243"/>
      <c r="KGU446" s="243"/>
      <c r="KGV446" s="243"/>
      <c r="KGW446" s="243"/>
      <c r="KGX446" s="243"/>
      <c r="KGY446" s="243"/>
      <c r="KGZ446" s="243"/>
      <c r="KHA446" s="243"/>
      <c r="KHB446" s="243"/>
      <c r="KHC446" s="243"/>
      <c r="KHD446" s="243"/>
      <c r="KHE446" s="243"/>
      <c r="KHF446" s="243"/>
      <c r="KHG446" s="243"/>
      <c r="KHH446" s="243"/>
      <c r="KHI446" s="243"/>
      <c r="KHJ446" s="243"/>
      <c r="KHK446" s="243"/>
      <c r="KHL446" s="243"/>
      <c r="KHM446" s="243"/>
      <c r="KHN446" s="243"/>
      <c r="KHO446" s="243"/>
      <c r="KHP446" s="243"/>
      <c r="KHQ446" s="243"/>
      <c r="KHR446" s="243"/>
      <c r="KHS446" s="243"/>
      <c r="KHT446" s="243"/>
      <c r="KHU446" s="243"/>
      <c r="KHV446" s="243"/>
      <c r="KHW446" s="243"/>
      <c r="KHX446" s="243"/>
      <c r="KHY446" s="243"/>
      <c r="KHZ446" s="243"/>
      <c r="KIA446" s="243"/>
      <c r="KIB446" s="243"/>
      <c r="KIC446" s="243"/>
      <c r="KID446" s="243"/>
      <c r="KIE446" s="243"/>
      <c r="KIF446" s="243"/>
      <c r="KIG446" s="243"/>
      <c r="KIH446" s="243"/>
      <c r="KII446" s="243"/>
      <c r="KIJ446" s="243"/>
      <c r="KIK446" s="243"/>
      <c r="KIL446" s="243"/>
      <c r="KIM446" s="243"/>
      <c r="KIN446" s="243"/>
      <c r="KIO446" s="243"/>
      <c r="KIP446" s="243"/>
      <c r="KIQ446" s="243"/>
      <c r="KIR446" s="243"/>
      <c r="KIS446" s="243"/>
      <c r="KIT446" s="243"/>
      <c r="KIU446" s="243"/>
      <c r="KIV446" s="243"/>
      <c r="KIW446" s="243"/>
      <c r="KIX446" s="243"/>
      <c r="KIY446" s="243"/>
      <c r="KIZ446" s="243"/>
      <c r="KJA446" s="243"/>
      <c r="KJB446" s="243"/>
      <c r="KJC446" s="243"/>
      <c r="KJD446" s="243"/>
      <c r="KJE446" s="243"/>
      <c r="KJF446" s="243"/>
      <c r="KJG446" s="243"/>
      <c r="KJH446" s="243"/>
      <c r="KJI446" s="243"/>
      <c r="KJJ446" s="243"/>
      <c r="KJK446" s="243"/>
      <c r="KJL446" s="243"/>
      <c r="KJM446" s="243"/>
      <c r="KJN446" s="243"/>
      <c r="KJO446" s="243"/>
      <c r="KJP446" s="243"/>
      <c r="KJQ446" s="243"/>
      <c r="KJR446" s="243"/>
      <c r="KJS446" s="243"/>
      <c r="KJT446" s="243"/>
      <c r="KJU446" s="243"/>
      <c r="KJV446" s="243"/>
      <c r="KJW446" s="243"/>
      <c r="KJX446" s="243"/>
      <c r="KJY446" s="243"/>
      <c r="KJZ446" s="243"/>
      <c r="KKA446" s="243"/>
      <c r="KKB446" s="243"/>
      <c r="KKC446" s="243"/>
      <c r="KKD446" s="243"/>
      <c r="KKE446" s="243"/>
      <c r="KKF446" s="243"/>
      <c r="KKG446" s="243"/>
      <c r="KKH446" s="243"/>
      <c r="KKI446" s="243"/>
      <c r="KKJ446" s="243"/>
      <c r="KKK446" s="243"/>
      <c r="KKL446" s="243"/>
      <c r="KKM446" s="243"/>
      <c r="KKN446" s="243"/>
      <c r="KKO446" s="243"/>
      <c r="KKP446" s="243"/>
      <c r="KKQ446" s="243"/>
      <c r="KKR446" s="243"/>
      <c r="KKS446" s="243"/>
      <c r="KKT446" s="243"/>
      <c r="KKU446" s="243"/>
      <c r="KKV446" s="243"/>
      <c r="KKW446" s="243"/>
      <c r="KKX446" s="243"/>
      <c r="KKY446" s="243"/>
      <c r="KKZ446" s="243"/>
      <c r="KLA446" s="243"/>
      <c r="KLB446" s="243"/>
      <c r="KLC446" s="243"/>
      <c r="KLD446" s="243"/>
      <c r="KLE446" s="243"/>
      <c r="KLF446" s="243"/>
      <c r="KLG446" s="243"/>
      <c r="KLH446" s="243"/>
      <c r="KLI446" s="243"/>
      <c r="KLJ446" s="243"/>
      <c r="KLK446" s="243"/>
      <c r="KLL446" s="243"/>
      <c r="KLM446" s="243"/>
      <c r="KLN446" s="243"/>
      <c r="KLO446" s="243"/>
      <c r="KLP446" s="243"/>
      <c r="KLQ446" s="243"/>
      <c r="KLR446" s="243"/>
      <c r="KLS446" s="243"/>
      <c r="KLT446" s="243"/>
      <c r="KLU446" s="243"/>
      <c r="KLV446" s="243"/>
      <c r="KLW446" s="243"/>
      <c r="KLX446" s="243"/>
      <c r="KLY446" s="243"/>
      <c r="KLZ446" s="243"/>
      <c r="KMA446" s="243"/>
      <c r="KMB446" s="243"/>
      <c r="KMC446" s="243"/>
      <c r="KMD446" s="243"/>
      <c r="KME446" s="243"/>
      <c r="KMF446" s="243"/>
      <c r="KMG446" s="243"/>
      <c r="KMH446" s="243"/>
      <c r="KMI446" s="243"/>
      <c r="KMJ446" s="243"/>
      <c r="KMK446" s="243"/>
      <c r="KML446" s="243"/>
      <c r="KMM446" s="243"/>
      <c r="KMN446" s="243"/>
      <c r="KMO446" s="243"/>
      <c r="KMP446" s="243"/>
      <c r="KMQ446" s="243"/>
      <c r="KMR446" s="243"/>
      <c r="KMS446" s="243"/>
      <c r="KMT446" s="243"/>
      <c r="KMU446" s="243"/>
      <c r="KMV446" s="243"/>
      <c r="KMW446" s="243"/>
      <c r="KMX446" s="243"/>
      <c r="KMY446" s="243"/>
      <c r="KMZ446" s="243"/>
      <c r="KNA446" s="243"/>
      <c r="KNB446" s="243"/>
      <c r="KNC446" s="243"/>
      <c r="KND446" s="243"/>
      <c r="KNE446" s="243"/>
      <c r="KNF446" s="243"/>
      <c r="KNG446" s="243"/>
      <c r="KNH446" s="243"/>
      <c r="KNI446" s="243"/>
      <c r="KNJ446" s="243"/>
      <c r="KNK446" s="243"/>
      <c r="KNL446" s="243"/>
      <c r="KNM446" s="243"/>
      <c r="KNN446" s="243"/>
      <c r="KNO446" s="243"/>
      <c r="KNP446" s="243"/>
      <c r="KNQ446" s="243"/>
      <c r="KNR446" s="243"/>
      <c r="KNS446" s="243"/>
      <c r="KNT446" s="243"/>
      <c r="KNU446" s="243"/>
      <c r="KNV446" s="243"/>
      <c r="KNW446" s="243"/>
      <c r="KNX446" s="243"/>
      <c r="KNY446" s="243"/>
      <c r="KNZ446" s="243"/>
      <c r="KOA446" s="243"/>
      <c r="KOB446" s="243"/>
      <c r="KOC446" s="243"/>
      <c r="KOD446" s="243"/>
      <c r="KOE446" s="243"/>
      <c r="KOF446" s="243"/>
      <c r="KOG446" s="243"/>
      <c r="KOH446" s="243"/>
      <c r="KOI446" s="243"/>
      <c r="KOJ446" s="243"/>
      <c r="KOK446" s="243"/>
      <c r="KOL446" s="243"/>
      <c r="KOM446" s="243"/>
      <c r="KON446" s="243"/>
      <c r="KOO446" s="243"/>
      <c r="KOP446" s="243"/>
      <c r="KOQ446" s="243"/>
      <c r="KOR446" s="243"/>
      <c r="KOS446" s="243"/>
      <c r="KOT446" s="243"/>
      <c r="KOU446" s="243"/>
      <c r="KOV446" s="243"/>
      <c r="KOW446" s="243"/>
      <c r="KOX446" s="243"/>
      <c r="KOY446" s="243"/>
      <c r="KOZ446" s="243"/>
      <c r="KPA446" s="243"/>
      <c r="KPB446" s="243"/>
      <c r="KPC446" s="243"/>
      <c r="KPD446" s="243"/>
      <c r="KPE446" s="243"/>
      <c r="KPF446" s="243"/>
      <c r="KPG446" s="243"/>
      <c r="KPH446" s="243"/>
      <c r="KPI446" s="243"/>
      <c r="KPJ446" s="243"/>
      <c r="KPK446" s="243"/>
      <c r="KPL446" s="243"/>
      <c r="KPM446" s="243"/>
      <c r="KPN446" s="243"/>
      <c r="KPO446" s="243"/>
      <c r="KPP446" s="243"/>
      <c r="KPQ446" s="243"/>
      <c r="KPR446" s="243"/>
      <c r="KPS446" s="243"/>
      <c r="KPT446" s="243"/>
      <c r="KPU446" s="243"/>
      <c r="KPV446" s="243"/>
      <c r="KPW446" s="243"/>
      <c r="KPX446" s="243"/>
      <c r="KPY446" s="243"/>
      <c r="KPZ446" s="243"/>
      <c r="KQA446" s="243"/>
      <c r="KQB446" s="243"/>
      <c r="KQC446" s="243"/>
      <c r="KQD446" s="243"/>
      <c r="KQE446" s="243"/>
      <c r="KQF446" s="243"/>
      <c r="KQG446" s="243"/>
      <c r="KQH446" s="243"/>
      <c r="KQI446" s="243"/>
      <c r="KQJ446" s="243"/>
      <c r="KQK446" s="243"/>
      <c r="KQL446" s="243"/>
      <c r="KQM446" s="243"/>
      <c r="KQN446" s="243"/>
      <c r="KQO446" s="243"/>
      <c r="KQP446" s="243"/>
      <c r="KQQ446" s="243"/>
      <c r="KQR446" s="243"/>
      <c r="KQS446" s="243"/>
      <c r="KQT446" s="243"/>
      <c r="KQU446" s="243"/>
      <c r="KQV446" s="243"/>
      <c r="KQW446" s="243"/>
      <c r="KQX446" s="243"/>
      <c r="KQY446" s="243"/>
      <c r="KQZ446" s="243"/>
      <c r="KRA446" s="243"/>
      <c r="KRB446" s="243"/>
      <c r="KRC446" s="243"/>
      <c r="KRD446" s="243"/>
      <c r="KRE446" s="243"/>
      <c r="KRF446" s="243"/>
      <c r="KRG446" s="243"/>
      <c r="KRH446" s="243"/>
      <c r="KRI446" s="243"/>
      <c r="KRJ446" s="243"/>
      <c r="KRK446" s="243"/>
      <c r="KRL446" s="243"/>
      <c r="KRM446" s="243"/>
      <c r="KRN446" s="243"/>
      <c r="KRO446" s="243"/>
      <c r="KRP446" s="243"/>
      <c r="KRQ446" s="243"/>
      <c r="KRR446" s="243"/>
      <c r="KRS446" s="243"/>
      <c r="KRT446" s="243"/>
      <c r="KRU446" s="243"/>
      <c r="KRV446" s="243"/>
      <c r="KRW446" s="243"/>
      <c r="KRX446" s="243"/>
      <c r="KRY446" s="243"/>
      <c r="KRZ446" s="243"/>
      <c r="KSA446" s="243"/>
      <c r="KSB446" s="243"/>
      <c r="KSC446" s="243"/>
      <c r="KSD446" s="243"/>
      <c r="KSE446" s="243"/>
      <c r="KSF446" s="243"/>
      <c r="KSG446" s="243"/>
      <c r="KSH446" s="243"/>
      <c r="KSI446" s="243"/>
      <c r="KSJ446" s="243"/>
      <c r="KSK446" s="243"/>
      <c r="KSL446" s="243"/>
      <c r="KSM446" s="243"/>
      <c r="KSN446" s="243"/>
      <c r="KSO446" s="243"/>
      <c r="KSP446" s="243"/>
      <c r="KSQ446" s="243"/>
      <c r="KSR446" s="243"/>
      <c r="KSS446" s="243"/>
      <c r="KST446" s="243"/>
      <c r="KSU446" s="243"/>
      <c r="KSV446" s="243"/>
      <c r="KSW446" s="243"/>
      <c r="KSX446" s="243"/>
      <c r="KSY446" s="243"/>
      <c r="KSZ446" s="243"/>
      <c r="KTA446" s="243"/>
      <c r="KTB446" s="243"/>
      <c r="KTC446" s="243"/>
      <c r="KTD446" s="243"/>
      <c r="KTE446" s="243"/>
      <c r="KTF446" s="243"/>
      <c r="KTG446" s="243"/>
      <c r="KTH446" s="243"/>
      <c r="KTI446" s="243"/>
      <c r="KTJ446" s="243"/>
      <c r="KTK446" s="243"/>
      <c r="KTL446" s="243"/>
      <c r="KTM446" s="243"/>
      <c r="KTN446" s="243"/>
      <c r="KTO446" s="243"/>
      <c r="KTP446" s="243"/>
      <c r="KTQ446" s="243"/>
      <c r="KTR446" s="243"/>
      <c r="KTS446" s="243"/>
      <c r="KTT446" s="243"/>
      <c r="KTU446" s="243"/>
      <c r="KTV446" s="243"/>
      <c r="KTW446" s="243"/>
      <c r="KTX446" s="243"/>
      <c r="KTY446" s="243"/>
      <c r="KTZ446" s="243"/>
      <c r="KUA446" s="243"/>
      <c r="KUB446" s="243"/>
      <c r="KUC446" s="243"/>
      <c r="KUD446" s="243"/>
      <c r="KUE446" s="243"/>
      <c r="KUF446" s="243"/>
      <c r="KUG446" s="243"/>
      <c r="KUH446" s="243"/>
      <c r="KUI446" s="243"/>
      <c r="KUJ446" s="243"/>
      <c r="KUK446" s="243"/>
      <c r="KUL446" s="243"/>
      <c r="KUM446" s="243"/>
      <c r="KUN446" s="243"/>
      <c r="KUO446" s="243"/>
      <c r="KUP446" s="243"/>
      <c r="KUQ446" s="243"/>
      <c r="KUR446" s="243"/>
      <c r="KUS446" s="243"/>
      <c r="KUT446" s="243"/>
      <c r="KUU446" s="243"/>
      <c r="KUV446" s="243"/>
      <c r="KUW446" s="243"/>
      <c r="KUX446" s="243"/>
      <c r="KUY446" s="243"/>
      <c r="KUZ446" s="243"/>
      <c r="KVA446" s="243"/>
      <c r="KVB446" s="243"/>
      <c r="KVC446" s="243"/>
      <c r="KVD446" s="243"/>
      <c r="KVE446" s="243"/>
      <c r="KVF446" s="243"/>
      <c r="KVG446" s="243"/>
      <c r="KVH446" s="243"/>
      <c r="KVI446" s="243"/>
      <c r="KVJ446" s="243"/>
      <c r="KVK446" s="243"/>
      <c r="KVL446" s="243"/>
      <c r="KVM446" s="243"/>
      <c r="KVN446" s="243"/>
      <c r="KVO446" s="243"/>
      <c r="KVP446" s="243"/>
      <c r="KVQ446" s="243"/>
      <c r="KVR446" s="243"/>
      <c r="KVS446" s="243"/>
      <c r="KVT446" s="243"/>
      <c r="KVU446" s="243"/>
      <c r="KVV446" s="243"/>
      <c r="KVW446" s="243"/>
      <c r="KVX446" s="243"/>
      <c r="KVY446" s="243"/>
      <c r="KVZ446" s="243"/>
      <c r="KWA446" s="243"/>
      <c r="KWB446" s="243"/>
      <c r="KWC446" s="243"/>
      <c r="KWD446" s="243"/>
      <c r="KWE446" s="243"/>
      <c r="KWF446" s="243"/>
      <c r="KWG446" s="243"/>
      <c r="KWH446" s="243"/>
      <c r="KWI446" s="243"/>
      <c r="KWJ446" s="243"/>
      <c r="KWK446" s="243"/>
      <c r="KWL446" s="243"/>
      <c r="KWM446" s="243"/>
      <c r="KWN446" s="243"/>
      <c r="KWO446" s="243"/>
      <c r="KWP446" s="243"/>
      <c r="KWQ446" s="243"/>
      <c r="KWR446" s="243"/>
      <c r="KWS446" s="243"/>
      <c r="KWT446" s="243"/>
      <c r="KWU446" s="243"/>
      <c r="KWV446" s="243"/>
      <c r="KWW446" s="243"/>
      <c r="KWX446" s="243"/>
      <c r="KWY446" s="243"/>
      <c r="KWZ446" s="243"/>
      <c r="KXA446" s="243"/>
      <c r="KXB446" s="243"/>
      <c r="KXC446" s="243"/>
      <c r="KXD446" s="243"/>
      <c r="KXE446" s="243"/>
      <c r="KXF446" s="243"/>
      <c r="KXG446" s="243"/>
      <c r="KXH446" s="243"/>
      <c r="KXI446" s="243"/>
      <c r="KXJ446" s="243"/>
      <c r="KXK446" s="243"/>
      <c r="KXL446" s="243"/>
      <c r="KXM446" s="243"/>
      <c r="KXN446" s="243"/>
      <c r="KXO446" s="243"/>
      <c r="KXP446" s="243"/>
      <c r="KXQ446" s="243"/>
      <c r="KXR446" s="243"/>
      <c r="KXS446" s="243"/>
      <c r="KXT446" s="243"/>
      <c r="KXU446" s="243"/>
      <c r="KXV446" s="243"/>
      <c r="KXW446" s="243"/>
      <c r="KXX446" s="243"/>
      <c r="KXY446" s="243"/>
      <c r="KXZ446" s="243"/>
      <c r="KYA446" s="243"/>
      <c r="KYB446" s="243"/>
      <c r="KYC446" s="243"/>
      <c r="KYD446" s="243"/>
      <c r="KYE446" s="243"/>
      <c r="KYF446" s="243"/>
      <c r="KYG446" s="243"/>
      <c r="KYH446" s="243"/>
      <c r="KYI446" s="243"/>
      <c r="KYJ446" s="243"/>
      <c r="KYK446" s="243"/>
      <c r="KYL446" s="243"/>
      <c r="KYM446" s="243"/>
      <c r="KYN446" s="243"/>
      <c r="KYO446" s="243"/>
      <c r="KYP446" s="243"/>
      <c r="KYQ446" s="243"/>
      <c r="KYR446" s="243"/>
      <c r="KYS446" s="243"/>
      <c r="KYT446" s="243"/>
      <c r="KYU446" s="243"/>
      <c r="KYV446" s="243"/>
      <c r="KYW446" s="243"/>
      <c r="KYX446" s="243"/>
      <c r="KYY446" s="243"/>
      <c r="KYZ446" s="243"/>
      <c r="KZA446" s="243"/>
      <c r="KZB446" s="243"/>
      <c r="KZC446" s="243"/>
      <c r="KZD446" s="243"/>
      <c r="KZE446" s="243"/>
      <c r="KZF446" s="243"/>
      <c r="KZG446" s="243"/>
      <c r="KZH446" s="243"/>
      <c r="KZI446" s="243"/>
      <c r="KZJ446" s="243"/>
      <c r="KZK446" s="243"/>
      <c r="KZL446" s="243"/>
      <c r="KZM446" s="243"/>
      <c r="KZN446" s="243"/>
      <c r="KZO446" s="243"/>
      <c r="KZP446" s="243"/>
      <c r="KZQ446" s="243"/>
      <c r="KZR446" s="243"/>
      <c r="KZS446" s="243"/>
      <c r="KZT446" s="243"/>
      <c r="KZU446" s="243"/>
      <c r="KZV446" s="243"/>
      <c r="KZW446" s="243"/>
      <c r="KZX446" s="243"/>
      <c r="KZY446" s="243"/>
      <c r="KZZ446" s="243"/>
      <c r="LAA446" s="243"/>
      <c r="LAB446" s="243"/>
      <c r="LAC446" s="243"/>
      <c r="LAD446" s="243"/>
      <c r="LAE446" s="243"/>
      <c r="LAF446" s="243"/>
      <c r="LAG446" s="243"/>
      <c r="LAH446" s="243"/>
      <c r="LAI446" s="243"/>
      <c r="LAJ446" s="243"/>
      <c r="LAK446" s="243"/>
      <c r="LAL446" s="243"/>
      <c r="LAM446" s="243"/>
      <c r="LAN446" s="243"/>
      <c r="LAO446" s="243"/>
      <c r="LAP446" s="243"/>
      <c r="LAQ446" s="243"/>
      <c r="LAR446" s="243"/>
      <c r="LAS446" s="243"/>
      <c r="LAT446" s="243"/>
      <c r="LAU446" s="243"/>
      <c r="LAV446" s="243"/>
      <c r="LAW446" s="243"/>
      <c r="LAX446" s="243"/>
      <c r="LAY446" s="243"/>
      <c r="LAZ446" s="243"/>
      <c r="LBA446" s="243"/>
      <c r="LBB446" s="243"/>
      <c r="LBC446" s="243"/>
      <c r="LBD446" s="243"/>
      <c r="LBE446" s="243"/>
      <c r="LBF446" s="243"/>
      <c r="LBG446" s="243"/>
      <c r="LBH446" s="243"/>
      <c r="LBI446" s="243"/>
      <c r="LBJ446" s="243"/>
      <c r="LBK446" s="243"/>
      <c r="LBL446" s="243"/>
      <c r="LBM446" s="243"/>
      <c r="LBN446" s="243"/>
      <c r="LBO446" s="243"/>
      <c r="LBP446" s="243"/>
      <c r="LBQ446" s="243"/>
      <c r="LBR446" s="243"/>
      <c r="LBS446" s="243"/>
      <c r="LBT446" s="243"/>
      <c r="LBU446" s="243"/>
      <c r="LBV446" s="243"/>
      <c r="LBW446" s="243"/>
      <c r="LBX446" s="243"/>
      <c r="LBY446" s="243"/>
      <c r="LBZ446" s="243"/>
      <c r="LCA446" s="243"/>
      <c r="LCB446" s="243"/>
      <c r="LCC446" s="243"/>
      <c r="LCD446" s="243"/>
      <c r="LCE446" s="243"/>
      <c r="LCF446" s="243"/>
      <c r="LCG446" s="243"/>
      <c r="LCH446" s="243"/>
      <c r="LCI446" s="243"/>
      <c r="LCJ446" s="243"/>
      <c r="LCK446" s="243"/>
      <c r="LCL446" s="243"/>
      <c r="LCM446" s="243"/>
      <c r="LCN446" s="243"/>
      <c r="LCO446" s="243"/>
      <c r="LCP446" s="243"/>
      <c r="LCQ446" s="243"/>
      <c r="LCR446" s="243"/>
      <c r="LCS446" s="243"/>
      <c r="LCT446" s="243"/>
      <c r="LCU446" s="243"/>
      <c r="LCV446" s="243"/>
      <c r="LCW446" s="243"/>
      <c r="LCX446" s="243"/>
      <c r="LCY446" s="243"/>
      <c r="LCZ446" s="243"/>
      <c r="LDA446" s="243"/>
      <c r="LDB446" s="243"/>
      <c r="LDC446" s="243"/>
      <c r="LDD446" s="243"/>
      <c r="LDE446" s="243"/>
      <c r="LDF446" s="243"/>
      <c r="LDG446" s="243"/>
      <c r="LDH446" s="243"/>
      <c r="LDI446" s="243"/>
      <c r="LDJ446" s="243"/>
      <c r="LDK446" s="243"/>
      <c r="LDL446" s="243"/>
      <c r="LDM446" s="243"/>
      <c r="LDN446" s="243"/>
      <c r="LDO446" s="243"/>
      <c r="LDP446" s="243"/>
      <c r="LDQ446" s="243"/>
      <c r="LDR446" s="243"/>
      <c r="LDS446" s="243"/>
      <c r="LDT446" s="243"/>
      <c r="LDU446" s="243"/>
      <c r="LDV446" s="243"/>
      <c r="LDW446" s="243"/>
      <c r="LDX446" s="243"/>
      <c r="LDY446" s="243"/>
      <c r="LDZ446" s="243"/>
      <c r="LEA446" s="243"/>
      <c r="LEB446" s="243"/>
      <c r="LEC446" s="243"/>
      <c r="LED446" s="243"/>
      <c r="LEE446" s="243"/>
      <c r="LEF446" s="243"/>
      <c r="LEG446" s="243"/>
      <c r="LEH446" s="243"/>
      <c r="LEI446" s="243"/>
      <c r="LEJ446" s="243"/>
      <c r="LEK446" s="243"/>
      <c r="LEL446" s="243"/>
      <c r="LEM446" s="243"/>
      <c r="LEN446" s="243"/>
      <c r="LEO446" s="243"/>
      <c r="LEP446" s="243"/>
      <c r="LEQ446" s="243"/>
      <c r="LER446" s="243"/>
      <c r="LES446" s="243"/>
      <c r="LET446" s="243"/>
      <c r="LEU446" s="243"/>
      <c r="LEV446" s="243"/>
      <c r="LEW446" s="243"/>
      <c r="LEX446" s="243"/>
      <c r="LEY446" s="243"/>
      <c r="LEZ446" s="243"/>
      <c r="LFA446" s="243"/>
      <c r="LFB446" s="243"/>
      <c r="LFC446" s="243"/>
      <c r="LFD446" s="243"/>
      <c r="LFE446" s="243"/>
      <c r="LFF446" s="243"/>
      <c r="LFG446" s="243"/>
      <c r="LFH446" s="243"/>
      <c r="LFI446" s="243"/>
      <c r="LFJ446" s="243"/>
      <c r="LFK446" s="243"/>
      <c r="LFL446" s="243"/>
      <c r="LFM446" s="243"/>
      <c r="LFN446" s="243"/>
      <c r="LFO446" s="243"/>
      <c r="LFP446" s="243"/>
      <c r="LFQ446" s="243"/>
      <c r="LFR446" s="243"/>
      <c r="LFS446" s="243"/>
      <c r="LFT446" s="243"/>
      <c r="LFU446" s="243"/>
      <c r="LFV446" s="243"/>
      <c r="LFW446" s="243"/>
      <c r="LFX446" s="243"/>
      <c r="LFY446" s="243"/>
      <c r="LFZ446" s="243"/>
      <c r="LGA446" s="243"/>
      <c r="LGB446" s="243"/>
      <c r="LGC446" s="243"/>
      <c r="LGD446" s="243"/>
      <c r="LGE446" s="243"/>
      <c r="LGF446" s="243"/>
      <c r="LGG446" s="243"/>
      <c r="LGH446" s="243"/>
      <c r="LGI446" s="243"/>
      <c r="LGJ446" s="243"/>
      <c r="LGK446" s="243"/>
      <c r="LGL446" s="243"/>
      <c r="LGM446" s="243"/>
      <c r="LGN446" s="243"/>
      <c r="LGO446" s="243"/>
      <c r="LGP446" s="243"/>
      <c r="LGQ446" s="243"/>
      <c r="LGR446" s="243"/>
      <c r="LGS446" s="243"/>
      <c r="LGT446" s="243"/>
      <c r="LGU446" s="243"/>
      <c r="LGV446" s="243"/>
      <c r="LGW446" s="243"/>
      <c r="LGX446" s="243"/>
      <c r="LGY446" s="243"/>
      <c r="LGZ446" s="243"/>
      <c r="LHA446" s="243"/>
      <c r="LHB446" s="243"/>
      <c r="LHC446" s="243"/>
      <c r="LHD446" s="243"/>
      <c r="LHE446" s="243"/>
      <c r="LHF446" s="243"/>
      <c r="LHG446" s="243"/>
      <c r="LHH446" s="243"/>
      <c r="LHI446" s="243"/>
      <c r="LHJ446" s="243"/>
      <c r="LHK446" s="243"/>
      <c r="LHL446" s="243"/>
      <c r="LHM446" s="243"/>
      <c r="LHN446" s="243"/>
      <c r="LHO446" s="243"/>
      <c r="LHP446" s="243"/>
      <c r="LHQ446" s="243"/>
      <c r="LHR446" s="243"/>
      <c r="LHS446" s="243"/>
      <c r="LHT446" s="243"/>
      <c r="LHU446" s="243"/>
      <c r="LHV446" s="243"/>
      <c r="LHW446" s="243"/>
      <c r="LHX446" s="243"/>
      <c r="LHY446" s="243"/>
      <c r="LHZ446" s="243"/>
      <c r="LIA446" s="243"/>
      <c r="LIB446" s="243"/>
      <c r="LIC446" s="243"/>
      <c r="LID446" s="243"/>
      <c r="LIE446" s="243"/>
      <c r="LIF446" s="243"/>
      <c r="LIG446" s="243"/>
      <c r="LIH446" s="243"/>
      <c r="LII446" s="243"/>
      <c r="LIJ446" s="243"/>
      <c r="LIK446" s="243"/>
      <c r="LIL446" s="243"/>
      <c r="LIM446" s="243"/>
      <c r="LIN446" s="243"/>
      <c r="LIO446" s="243"/>
      <c r="LIP446" s="243"/>
      <c r="LIQ446" s="243"/>
      <c r="LIR446" s="243"/>
      <c r="LIS446" s="243"/>
      <c r="LIT446" s="243"/>
      <c r="LIU446" s="243"/>
      <c r="LIV446" s="243"/>
      <c r="LIW446" s="243"/>
      <c r="LIX446" s="243"/>
      <c r="LIY446" s="243"/>
      <c r="LIZ446" s="243"/>
      <c r="LJA446" s="243"/>
      <c r="LJB446" s="243"/>
      <c r="LJC446" s="243"/>
      <c r="LJD446" s="243"/>
      <c r="LJE446" s="243"/>
      <c r="LJF446" s="243"/>
      <c r="LJG446" s="243"/>
      <c r="LJH446" s="243"/>
      <c r="LJI446" s="243"/>
      <c r="LJJ446" s="243"/>
      <c r="LJK446" s="243"/>
      <c r="LJL446" s="243"/>
      <c r="LJM446" s="243"/>
      <c r="LJN446" s="243"/>
      <c r="LJO446" s="243"/>
      <c r="LJP446" s="243"/>
      <c r="LJQ446" s="243"/>
      <c r="LJR446" s="243"/>
      <c r="LJS446" s="243"/>
      <c r="LJT446" s="243"/>
      <c r="LJU446" s="243"/>
      <c r="LJV446" s="243"/>
      <c r="LJW446" s="243"/>
      <c r="LJX446" s="243"/>
      <c r="LJY446" s="243"/>
      <c r="LJZ446" s="243"/>
      <c r="LKA446" s="243"/>
      <c r="LKB446" s="243"/>
      <c r="LKC446" s="243"/>
      <c r="LKD446" s="243"/>
      <c r="LKE446" s="243"/>
      <c r="LKF446" s="243"/>
      <c r="LKG446" s="243"/>
      <c r="LKH446" s="243"/>
      <c r="LKI446" s="243"/>
      <c r="LKJ446" s="243"/>
      <c r="LKK446" s="243"/>
      <c r="LKL446" s="243"/>
      <c r="LKM446" s="243"/>
      <c r="LKN446" s="243"/>
      <c r="LKO446" s="243"/>
      <c r="LKP446" s="243"/>
      <c r="LKQ446" s="243"/>
      <c r="LKR446" s="243"/>
      <c r="LKS446" s="243"/>
      <c r="LKT446" s="243"/>
      <c r="LKU446" s="243"/>
      <c r="LKV446" s="243"/>
      <c r="LKW446" s="243"/>
      <c r="LKX446" s="243"/>
      <c r="LKY446" s="243"/>
      <c r="LKZ446" s="243"/>
      <c r="LLA446" s="243"/>
      <c r="LLB446" s="243"/>
      <c r="LLC446" s="243"/>
      <c r="LLD446" s="243"/>
      <c r="LLE446" s="243"/>
      <c r="LLF446" s="243"/>
      <c r="LLG446" s="243"/>
      <c r="LLH446" s="243"/>
      <c r="LLI446" s="243"/>
      <c r="LLJ446" s="243"/>
      <c r="LLK446" s="243"/>
      <c r="LLL446" s="243"/>
      <c r="LLM446" s="243"/>
      <c r="LLN446" s="243"/>
      <c r="LLO446" s="243"/>
      <c r="LLP446" s="243"/>
      <c r="LLQ446" s="243"/>
      <c r="LLR446" s="243"/>
      <c r="LLS446" s="243"/>
      <c r="LLT446" s="243"/>
      <c r="LLU446" s="243"/>
      <c r="LLV446" s="243"/>
      <c r="LLW446" s="243"/>
      <c r="LLX446" s="243"/>
      <c r="LLY446" s="243"/>
      <c r="LLZ446" s="243"/>
      <c r="LMA446" s="243"/>
      <c r="LMB446" s="243"/>
      <c r="LMC446" s="243"/>
      <c r="LMD446" s="243"/>
      <c r="LME446" s="243"/>
      <c r="LMF446" s="243"/>
      <c r="LMG446" s="243"/>
      <c r="LMH446" s="243"/>
      <c r="LMI446" s="243"/>
      <c r="LMJ446" s="243"/>
      <c r="LMK446" s="243"/>
      <c r="LML446" s="243"/>
      <c r="LMM446" s="243"/>
      <c r="LMN446" s="243"/>
      <c r="LMO446" s="243"/>
      <c r="LMP446" s="243"/>
      <c r="LMQ446" s="243"/>
      <c r="LMR446" s="243"/>
      <c r="LMS446" s="243"/>
      <c r="LMT446" s="243"/>
      <c r="LMU446" s="243"/>
      <c r="LMV446" s="243"/>
      <c r="LMW446" s="243"/>
      <c r="LMX446" s="243"/>
      <c r="LMY446" s="243"/>
      <c r="LMZ446" s="243"/>
      <c r="LNA446" s="243"/>
      <c r="LNB446" s="243"/>
      <c r="LNC446" s="243"/>
      <c r="LND446" s="243"/>
      <c r="LNE446" s="243"/>
      <c r="LNF446" s="243"/>
      <c r="LNG446" s="243"/>
      <c r="LNH446" s="243"/>
      <c r="LNI446" s="243"/>
      <c r="LNJ446" s="243"/>
      <c r="LNK446" s="243"/>
      <c r="LNL446" s="243"/>
      <c r="LNM446" s="243"/>
      <c r="LNN446" s="243"/>
      <c r="LNO446" s="243"/>
      <c r="LNP446" s="243"/>
      <c r="LNQ446" s="243"/>
      <c r="LNR446" s="243"/>
      <c r="LNS446" s="243"/>
      <c r="LNT446" s="243"/>
      <c r="LNU446" s="243"/>
      <c r="LNV446" s="243"/>
      <c r="LNW446" s="243"/>
      <c r="LNX446" s="243"/>
      <c r="LNY446" s="243"/>
      <c r="LNZ446" s="243"/>
      <c r="LOA446" s="243"/>
      <c r="LOB446" s="243"/>
      <c r="LOC446" s="243"/>
      <c r="LOD446" s="243"/>
      <c r="LOE446" s="243"/>
      <c r="LOF446" s="243"/>
      <c r="LOG446" s="243"/>
      <c r="LOH446" s="243"/>
      <c r="LOI446" s="243"/>
      <c r="LOJ446" s="243"/>
      <c r="LOK446" s="243"/>
      <c r="LOL446" s="243"/>
      <c r="LOM446" s="243"/>
      <c r="LON446" s="243"/>
      <c r="LOO446" s="243"/>
      <c r="LOP446" s="243"/>
      <c r="LOQ446" s="243"/>
      <c r="LOR446" s="243"/>
      <c r="LOS446" s="243"/>
      <c r="LOT446" s="243"/>
      <c r="LOU446" s="243"/>
      <c r="LOV446" s="243"/>
      <c r="LOW446" s="243"/>
      <c r="LOX446" s="243"/>
      <c r="LOY446" s="243"/>
      <c r="LOZ446" s="243"/>
      <c r="LPA446" s="243"/>
      <c r="LPB446" s="243"/>
      <c r="LPC446" s="243"/>
      <c r="LPD446" s="243"/>
      <c r="LPE446" s="243"/>
      <c r="LPF446" s="243"/>
      <c r="LPG446" s="243"/>
      <c r="LPH446" s="243"/>
      <c r="LPI446" s="243"/>
      <c r="LPJ446" s="243"/>
      <c r="LPK446" s="243"/>
      <c r="LPL446" s="243"/>
      <c r="LPM446" s="243"/>
      <c r="LPN446" s="243"/>
      <c r="LPO446" s="243"/>
      <c r="LPP446" s="243"/>
      <c r="LPQ446" s="243"/>
      <c r="LPR446" s="243"/>
      <c r="LPS446" s="243"/>
      <c r="LPT446" s="243"/>
      <c r="LPU446" s="243"/>
      <c r="LPV446" s="243"/>
      <c r="LPW446" s="243"/>
      <c r="LPX446" s="243"/>
      <c r="LPY446" s="243"/>
      <c r="LPZ446" s="243"/>
      <c r="LQA446" s="243"/>
      <c r="LQB446" s="243"/>
      <c r="LQC446" s="243"/>
      <c r="LQD446" s="243"/>
      <c r="LQE446" s="243"/>
      <c r="LQF446" s="243"/>
      <c r="LQG446" s="243"/>
      <c r="LQH446" s="243"/>
      <c r="LQI446" s="243"/>
      <c r="LQJ446" s="243"/>
      <c r="LQK446" s="243"/>
      <c r="LQL446" s="243"/>
      <c r="LQM446" s="243"/>
      <c r="LQN446" s="243"/>
      <c r="LQO446" s="243"/>
      <c r="LQP446" s="243"/>
      <c r="LQQ446" s="243"/>
      <c r="LQR446" s="243"/>
      <c r="LQS446" s="243"/>
      <c r="LQT446" s="243"/>
      <c r="LQU446" s="243"/>
      <c r="LQV446" s="243"/>
      <c r="LQW446" s="243"/>
      <c r="LQX446" s="243"/>
      <c r="LQY446" s="243"/>
      <c r="LQZ446" s="243"/>
      <c r="LRA446" s="243"/>
      <c r="LRB446" s="243"/>
      <c r="LRC446" s="243"/>
      <c r="LRD446" s="243"/>
      <c r="LRE446" s="243"/>
      <c r="LRF446" s="243"/>
      <c r="LRG446" s="243"/>
      <c r="LRH446" s="243"/>
      <c r="LRI446" s="243"/>
      <c r="LRJ446" s="243"/>
      <c r="LRK446" s="243"/>
      <c r="LRL446" s="243"/>
      <c r="LRM446" s="243"/>
      <c r="LRN446" s="243"/>
      <c r="LRO446" s="243"/>
      <c r="LRP446" s="243"/>
      <c r="LRQ446" s="243"/>
      <c r="LRR446" s="243"/>
      <c r="LRS446" s="243"/>
      <c r="LRT446" s="243"/>
      <c r="LRU446" s="243"/>
      <c r="LRV446" s="243"/>
      <c r="LRW446" s="243"/>
      <c r="LRX446" s="243"/>
      <c r="LRY446" s="243"/>
      <c r="LRZ446" s="243"/>
      <c r="LSA446" s="243"/>
      <c r="LSB446" s="243"/>
      <c r="LSC446" s="243"/>
      <c r="LSD446" s="243"/>
      <c r="LSE446" s="243"/>
      <c r="LSF446" s="243"/>
      <c r="LSG446" s="243"/>
      <c r="LSH446" s="243"/>
      <c r="LSI446" s="243"/>
      <c r="LSJ446" s="243"/>
      <c r="LSK446" s="243"/>
      <c r="LSL446" s="243"/>
      <c r="LSM446" s="243"/>
      <c r="LSN446" s="243"/>
      <c r="LSO446" s="243"/>
      <c r="LSP446" s="243"/>
      <c r="LSQ446" s="243"/>
      <c r="LSR446" s="243"/>
      <c r="LSS446" s="243"/>
      <c r="LST446" s="243"/>
      <c r="LSU446" s="243"/>
      <c r="LSV446" s="243"/>
      <c r="LSW446" s="243"/>
      <c r="LSX446" s="243"/>
      <c r="LSY446" s="243"/>
      <c r="LSZ446" s="243"/>
      <c r="LTA446" s="243"/>
      <c r="LTB446" s="243"/>
      <c r="LTC446" s="243"/>
      <c r="LTD446" s="243"/>
      <c r="LTE446" s="243"/>
      <c r="LTF446" s="243"/>
      <c r="LTG446" s="243"/>
      <c r="LTH446" s="243"/>
      <c r="LTI446" s="243"/>
      <c r="LTJ446" s="243"/>
      <c r="LTK446" s="243"/>
      <c r="LTL446" s="243"/>
      <c r="LTM446" s="243"/>
      <c r="LTN446" s="243"/>
      <c r="LTO446" s="243"/>
      <c r="LTP446" s="243"/>
      <c r="LTQ446" s="243"/>
      <c r="LTR446" s="243"/>
      <c r="LTS446" s="243"/>
      <c r="LTT446" s="243"/>
      <c r="LTU446" s="243"/>
      <c r="LTV446" s="243"/>
      <c r="LTW446" s="243"/>
      <c r="LTX446" s="243"/>
      <c r="LTY446" s="243"/>
      <c r="LTZ446" s="243"/>
      <c r="LUA446" s="243"/>
      <c r="LUB446" s="243"/>
      <c r="LUC446" s="243"/>
      <c r="LUD446" s="243"/>
      <c r="LUE446" s="243"/>
      <c r="LUF446" s="243"/>
      <c r="LUG446" s="243"/>
      <c r="LUH446" s="243"/>
      <c r="LUI446" s="243"/>
      <c r="LUJ446" s="243"/>
      <c r="LUK446" s="243"/>
      <c r="LUL446" s="243"/>
      <c r="LUM446" s="243"/>
      <c r="LUN446" s="243"/>
      <c r="LUO446" s="243"/>
      <c r="LUP446" s="243"/>
      <c r="LUQ446" s="243"/>
      <c r="LUR446" s="243"/>
      <c r="LUS446" s="243"/>
      <c r="LUT446" s="243"/>
      <c r="LUU446" s="243"/>
      <c r="LUV446" s="243"/>
      <c r="LUW446" s="243"/>
      <c r="LUX446" s="243"/>
      <c r="LUY446" s="243"/>
      <c r="LUZ446" s="243"/>
      <c r="LVA446" s="243"/>
      <c r="LVB446" s="243"/>
      <c r="LVC446" s="243"/>
      <c r="LVD446" s="243"/>
      <c r="LVE446" s="243"/>
      <c r="LVF446" s="243"/>
      <c r="LVG446" s="243"/>
      <c r="LVH446" s="243"/>
      <c r="LVI446" s="243"/>
      <c r="LVJ446" s="243"/>
      <c r="LVK446" s="243"/>
      <c r="LVL446" s="243"/>
      <c r="LVM446" s="243"/>
      <c r="LVN446" s="243"/>
      <c r="LVO446" s="243"/>
      <c r="LVP446" s="243"/>
      <c r="LVQ446" s="243"/>
      <c r="LVR446" s="243"/>
      <c r="LVS446" s="243"/>
      <c r="LVT446" s="243"/>
      <c r="LVU446" s="243"/>
      <c r="LVV446" s="243"/>
      <c r="LVW446" s="243"/>
      <c r="LVX446" s="243"/>
      <c r="LVY446" s="243"/>
      <c r="LVZ446" s="243"/>
      <c r="LWA446" s="243"/>
      <c r="LWB446" s="243"/>
      <c r="LWC446" s="243"/>
      <c r="LWD446" s="243"/>
      <c r="LWE446" s="243"/>
      <c r="LWF446" s="243"/>
      <c r="LWG446" s="243"/>
      <c r="LWH446" s="243"/>
      <c r="LWI446" s="243"/>
      <c r="LWJ446" s="243"/>
      <c r="LWK446" s="243"/>
      <c r="LWL446" s="243"/>
      <c r="LWM446" s="243"/>
      <c r="LWN446" s="243"/>
      <c r="LWO446" s="243"/>
      <c r="LWP446" s="243"/>
      <c r="LWQ446" s="243"/>
      <c r="LWR446" s="243"/>
      <c r="LWS446" s="243"/>
      <c r="LWT446" s="243"/>
      <c r="LWU446" s="243"/>
      <c r="LWV446" s="243"/>
      <c r="LWW446" s="243"/>
      <c r="LWX446" s="243"/>
      <c r="LWY446" s="243"/>
      <c r="LWZ446" s="243"/>
      <c r="LXA446" s="243"/>
      <c r="LXB446" s="243"/>
      <c r="LXC446" s="243"/>
      <c r="LXD446" s="243"/>
      <c r="LXE446" s="243"/>
      <c r="LXF446" s="243"/>
      <c r="LXG446" s="243"/>
      <c r="LXH446" s="243"/>
      <c r="LXI446" s="243"/>
      <c r="LXJ446" s="243"/>
      <c r="LXK446" s="243"/>
      <c r="LXL446" s="243"/>
      <c r="LXM446" s="243"/>
      <c r="LXN446" s="243"/>
      <c r="LXO446" s="243"/>
      <c r="LXP446" s="243"/>
      <c r="LXQ446" s="243"/>
      <c r="LXR446" s="243"/>
      <c r="LXS446" s="243"/>
      <c r="LXT446" s="243"/>
      <c r="LXU446" s="243"/>
      <c r="LXV446" s="243"/>
      <c r="LXW446" s="243"/>
      <c r="LXX446" s="243"/>
      <c r="LXY446" s="243"/>
      <c r="LXZ446" s="243"/>
      <c r="LYA446" s="243"/>
      <c r="LYB446" s="243"/>
      <c r="LYC446" s="243"/>
      <c r="LYD446" s="243"/>
      <c r="LYE446" s="243"/>
      <c r="LYF446" s="243"/>
      <c r="LYG446" s="243"/>
      <c r="LYH446" s="243"/>
      <c r="LYI446" s="243"/>
      <c r="LYJ446" s="243"/>
      <c r="LYK446" s="243"/>
      <c r="LYL446" s="243"/>
      <c r="LYM446" s="243"/>
      <c r="LYN446" s="243"/>
      <c r="LYO446" s="243"/>
      <c r="LYP446" s="243"/>
      <c r="LYQ446" s="243"/>
      <c r="LYR446" s="243"/>
      <c r="LYS446" s="243"/>
      <c r="LYT446" s="243"/>
      <c r="LYU446" s="243"/>
      <c r="LYV446" s="243"/>
      <c r="LYW446" s="243"/>
      <c r="LYX446" s="243"/>
      <c r="LYY446" s="243"/>
      <c r="LYZ446" s="243"/>
      <c r="LZA446" s="243"/>
      <c r="LZB446" s="243"/>
      <c r="LZC446" s="243"/>
      <c r="LZD446" s="243"/>
      <c r="LZE446" s="243"/>
      <c r="LZF446" s="243"/>
      <c r="LZG446" s="243"/>
      <c r="LZH446" s="243"/>
      <c r="LZI446" s="243"/>
      <c r="LZJ446" s="243"/>
      <c r="LZK446" s="243"/>
      <c r="LZL446" s="243"/>
      <c r="LZM446" s="243"/>
      <c r="LZN446" s="243"/>
      <c r="LZO446" s="243"/>
      <c r="LZP446" s="243"/>
      <c r="LZQ446" s="243"/>
      <c r="LZR446" s="243"/>
      <c r="LZS446" s="243"/>
      <c r="LZT446" s="243"/>
      <c r="LZU446" s="243"/>
      <c r="LZV446" s="243"/>
      <c r="LZW446" s="243"/>
      <c r="LZX446" s="243"/>
      <c r="LZY446" s="243"/>
      <c r="LZZ446" s="243"/>
      <c r="MAA446" s="243"/>
      <c r="MAB446" s="243"/>
      <c r="MAC446" s="243"/>
      <c r="MAD446" s="243"/>
      <c r="MAE446" s="243"/>
      <c r="MAF446" s="243"/>
      <c r="MAG446" s="243"/>
      <c r="MAH446" s="243"/>
      <c r="MAI446" s="243"/>
      <c r="MAJ446" s="243"/>
      <c r="MAK446" s="243"/>
      <c r="MAL446" s="243"/>
      <c r="MAM446" s="243"/>
      <c r="MAN446" s="243"/>
      <c r="MAO446" s="243"/>
      <c r="MAP446" s="243"/>
      <c r="MAQ446" s="243"/>
      <c r="MAR446" s="243"/>
      <c r="MAS446" s="243"/>
      <c r="MAT446" s="243"/>
      <c r="MAU446" s="243"/>
      <c r="MAV446" s="243"/>
      <c r="MAW446" s="243"/>
      <c r="MAX446" s="243"/>
      <c r="MAY446" s="243"/>
      <c r="MAZ446" s="243"/>
      <c r="MBA446" s="243"/>
      <c r="MBB446" s="243"/>
      <c r="MBC446" s="243"/>
      <c r="MBD446" s="243"/>
      <c r="MBE446" s="243"/>
      <c r="MBF446" s="243"/>
      <c r="MBG446" s="243"/>
      <c r="MBH446" s="243"/>
      <c r="MBI446" s="243"/>
      <c r="MBJ446" s="243"/>
      <c r="MBK446" s="243"/>
      <c r="MBL446" s="243"/>
      <c r="MBM446" s="243"/>
      <c r="MBN446" s="243"/>
      <c r="MBO446" s="243"/>
      <c r="MBP446" s="243"/>
      <c r="MBQ446" s="243"/>
      <c r="MBR446" s="243"/>
      <c r="MBS446" s="243"/>
      <c r="MBT446" s="243"/>
      <c r="MBU446" s="243"/>
      <c r="MBV446" s="243"/>
      <c r="MBW446" s="243"/>
      <c r="MBX446" s="243"/>
      <c r="MBY446" s="243"/>
      <c r="MBZ446" s="243"/>
      <c r="MCA446" s="243"/>
      <c r="MCB446" s="243"/>
      <c r="MCC446" s="243"/>
      <c r="MCD446" s="243"/>
      <c r="MCE446" s="243"/>
      <c r="MCF446" s="243"/>
      <c r="MCG446" s="243"/>
      <c r="MCH446" s="243"/>
      <c r="MCI446" s="243"/>
      <c r="MCJ446" s="243"/>
      <c r="MCK446" s="243"/>
      <c r="MCL446" s="243"/>
      <c r="MCM446" s="243"/>
      <c r="MCN446" s="243"/>
      <c r="MCO446" s="243"/>
      <c r="MCP446" s="243"/>
      <c r="MCQ446" s="243"/>
      <c r="MCR446" s="243"/>
      <c r="MCS446" s="243"/>
      <c r="MCT446" s="243"/>
      <c r="MCU446" s="243"/>
      <c r="MCV446" s="243"/>
      <c r="MCW446" s="243"/>
      <c r="MCX446" s="243"/>
      <c r="MCY446" s="243"/>
      <c r="MCZ446" s="243"/>
      <c r="MDA446" s="243"/>
      <c r="MDB446" s="243"/>
      <c r="MDC446" s="243"/>
      <c r="MDD446" s="243"/>
      <c r="MDE446" s="243"/>
      <c r="MDF446" s="243"/>
      <c r="MDG446" s="243"/>
      <c r="MDH446" s="243"/>
      <c r="MDI446" s="243"/>
      <c r="MDJ446" s="243"/>
      <c r="MDK446" s="243"/>
      <c r="MDL446" s="243"/>
      <c r="MDM446" s="243"/>
      <c r="MDN446" s="243"/>
      <c r="MDO446" s="243"/>
      <c r="MDP446" s="243"/>
      <c r="MDQ446" s="243"/>
      <c r="MDR446" s="243"/>
      <c r="MDS446" s="243"/>
      <c r="MDT446" s="243"/>
      <c r="MDU446" s="243"/>
      <c r="MDV446" s="243"/>
      <c r="MDW446" s="243"/>
      <c r="MDX446" s="243"/>
      <c r="MDY446" s="243"/>
      <c r="MDZ446" s="243"/>
      <c r="MEA446" s="243"/>
      <c r="MEB446" s="243"/>
      <c r="MEC446" s="243"/>
      <c r="MED446" s="243"/>
      <c r="MEE446" s="243"/>
      <c r="MEF446" s="243"/>
      <c r="MEG446" s="243"/>
      <c r="MEH446" s="243"/>
      <c r="MEI446" s="243"/>
      <c r="MEJ446" s="243"/>
      <c r="MEK446" s="243"/>
      <c r="MEL446" s="243"/>
      <c r="MEM446" s="243"/>
      <c r="MEN446" s="243"/>
      <c r="MEO446" s="243"/>
      <c r="MEP446" s="243"/>
      <c r="MEQ446" s="243"/>
      <c r="MER446" s="243"/>
      <c r="MES446" s="243"/>
      <c r="MET446" s="243"/>
      <c r="MEU446" s="243"/>
      <c r="MEV446" s="243"/>
      <c r="MEW446" s="243"/>
      <c r="MEX446" s="243"/>
      <c r="MEY446" s="243"/>
      <c r="MEZ446" s="243"/>
      <c r="MFA446" s="243"/>
      <c r="MFB446" s="243"/>
      <c r="MFC446" s="243"/>
      <c r="MFD446" s="243"/>
      <c r="MFE446" s="243"/>
      <c r="MFF446" s="243"/>
      <c r="MFG446" s="243"/>
      <c r="MFH446" s="243"/>
      <c r="MFI446" s="243"/>
      <c r="MFJ446" s="243"/>
      <c r="MFK446" s="243"/>
      <c r="MFL446" s="243"/>
      <c r="MFM446" s="243"/>
      <c r="MFN446" s="243"/>
      <c r="MFO446" s="243"/>
      <c r="MFP446" s="243"/>
      <c r="MFQ446" s="243"/>
      <c r="MFR446" s="243"/>
      <c r="MFS446" s="243"/>
      <c r="MFT446" s="243"/>
      <c r="MFU446" s="243"/>
      <c r="MFV446" s="243"/>
      <c r="MFW446" s="243"/>
      <c r="MFX446" s="243"/>
      <c r="MFY446" s="243"/>
      <c r="MFZ446" s="243"/>
      <c r="MGA446" s="243"/>
      <c r="MGB446" s="243"/>
      <c r="MGC446" s="243"/>
      <c r="MGD446" s="243"/>
      <c r="MGE446" s="243"/>
      <c r="MGF446" s="243"/>
      <c r="MGG446" s="243"/>
      <c r="MGH446" s="243"/>
      <c r="MGI446" s="243"/>
      <c r="MGJ446" s="243"/>
      <c r="MGK446" s="243"/>
      <c r="MGL446" s="243"/>
      <c r="MGM446" s="243"/>
      <c r="MGN446" s="243"/>
      <c r="MGO446" s="243"/>
      <c r="MGP446" s="243"/>
      <c r="MGQ446" s="243"/>
      <c r="MGR446" s="243"/>
      <c r="MGS446" s="243"/>
      <c r="MGT446" s="243"/>
      <c r="MGU446" s="243"/>
      <c r="MGV446" s="243"/>
      <c r="MGW446" s="243"/>
      <c r="MGX446" s="243"/>
      <c r="MGY446" s="243"/>
      <c r="MGZ446" s="243"/>
      <c r="MHA446" s="243"/>
      <c r="MHB446" s="243"/>
      <c r="MHC446" s="243"/>
      <c r="MHD446" s="243"/>
      <c r="MHE446" s="243"/>
      <c r="MHF446" s="243"/>
      <c r="MHG446" s="243"/>
      <c r="MHH446" s="243"/>
      <c r="MHI446" s="243"/>
      <c r="MHJ446" s="243"/>
      <c r="MHK446" s="243"/>
      <c r="MHL446" s="243"/>
      <c r="MHM446" s="243"/>
      <c r="MHN446" s="243"/>
      <c r="MHO446" s="243"/>
      <c r="MHP446" s="243"/>
      <c r="MHQ446" s="243"/>
      <c r="MHR446" s="243"/>
      <c r="MHS446" s="243"/>
      <c r="MHT446" s="243"/>
      <c r="MHU446" s="243"/>
      <c r="MHV446" s="243"/>
      <c r="MHW446" s="243"/>
      <c r="MHX446" s="243"/>
      <c r="MHY446" s="243"/>
      <c r="MHZ446" s="243"/>
      <c r="MIA446" s="243"/>
      <c r="MIB446" s="243"/>
      <c r="MIC446" s="243"/>
      <c r="MID446" s="243"/>
      <c r="MIE446" s="243"/>
      <c r="MIF446" s="243"/>
      <c r="MIG446" s="243"/>
      <c r="MIH446" s="243"/>
      <c r="MII446" s="243"/>
      <c r="MIJ446" s="243"/>
      <c r="MIK446" s="243"/>
      <c r="MIL446" s="243"/>
      <c r="MIM446" s="243"/>
      <c r="MIN446" s="243"/>
      <c r="MIO446" s="243"/>
      <c r="MIP446" s="243"/>
      <c r="MIQ446" s="243"/>
      <c r="MIR446" s="243"/>
      <c r="MIS446" s="243"/>
      <c r="MIT446" s="243"/>
      <c r="MIU446" s="243"/>
      <c r="MIV446" s="243"/>
      <c r="MIW446" s="243"/>
      <c r="MIX446" s="243"/>
      <c r="MIY446" s="243"/>
      <c r="MIZ446" s="243"/>
      <c r="MJA446" s="243"/>
      <c r="MJB446" s="243"/>
      <c r="MJC446" s="243"/>
      <c r="MJD446" s="243"/>
      <c r="MJE446" s="243"/>
      <c r="MJF446" s="243"/>
      <c r="MJG446" s="243"/>
      <c r="MJH446" s="243"/>
      <c r="MJI446" s="243"/>
      <c r="MJJ446" s="243"/>
      <c r="MJK446" s="243"/>
      <c r="MJL446" s="243"/>
      <c r="MJM446" s="243"/>
      <c r="MJN446" s="243"/>
      <c r="MJO446" s="243"/>
      <c r="MJP446" s="243"/>
      <c r="MJQ446" s="243"/>
      <c r="MJR446" s="243"/>
      <c r="MJS446" s="243"/>
      <c r="MJT446" s="243"/>
      <c r="MJU446" s="243"/>
      <c r="MJV446" s="243"/>
      <c r="MJW446" s="243"/>
      <c r="MJX446" s="243"/>
      <c r="MJY446" s="243"/>
      <c r="MJZ446" s="243"/>
      <c r="MKA446" s="243"/>
      <c r="MKB446" s="243"/>
      <c r="MKC446" s="243"/>
      <c r="MKD446" s="243"/>
      <c r="MKE446" s="243"/>
      <c r="MKF446" s="243"/>
      <c r="MKG446" s="243"/>
      <c r="MKH446" s="243"/>
      <c r="MKI446" s="243"/>
      <c r="MKJ446" s="243"/>
      <c r="MKK446" s="243"/>
      <c r="MKL446" s="243"/>
      <c r="MKM446" s="243"/>
      <c r="MKN446" s="243"/>
      <c r="MKO446" s="243"/>
      <c r="MKP446" s="243"/>
      <c r="MKQ446" s="243"/>
      <c r="MKR446" s="243"/>
      <c r="MKS446" s="243"/>
      <c r="MKT446" s="243"/>
      <c r="MKU446" s="243"/>
      <c r="MKV446" s="243"/>
      <c r="MKW446" s="243"/>
      <c r="MKX446" s="243"/>
      <c r="MKY446" s="243"/>
      <c r="MKZ446" s="243"/>
      <c r="MLA446" s="243"/>
      <c r="MLB446" s="243"/>
      <c r="MLC446" s="243"/>
      <c r="MLD446" s="243"/>
      <c r="MLE446" s="243"/>
      <c r="MLF446" s="243"/>
      <c r="MLG446" s="243"/>
      <c r="MLH446" s="243"/>
      <c r="MLI446" s="243"/>
      <c r="MLJ446" s="243"/>
      <c r="MLK446" s="243"/>
      <c r="MLL446" s="243"/>
      <c r="MLM446" s="243"/>
      <c r="MLN446" s="243"/>
      <c r="MLO446" s="243"/>
      <c r="MLP446" s="243"/>
      <c r="MLQ446" s="243"/>
      <c r="MLR446" s="243"/>
      <c r="MLS446" s="243"/>
      <c r="MLT446" s="243"/>
      <c r="MLU446" s="243"/>
      <c r="MLV446" s="243"/>
      <c r="MLW446" s="243"/>
      <c r="MLX446" s="243"/>
      <c r="MLY446" s="243"/>
      <c r="MLZ446" s="243"/>
      <c r="MMA446" s="243"/>
      <c r="MMB446" s="243"/>
      <c r="MMC446" s="243"/>
      <c r="MMD446" s="243"/>
      <c r="MME446" s="243"/>
      <c r="MMF446" s="243"/>
      <c r="MMG446" s="243"/>
      <c r="MMH446" s="243"/>
      <c r="MMI446" s="243"/>
      <c r="MMJ446" s="243"/>
      <c r="MMK446" s="243"/>
      <c r="MML446" s="243"/>
      <c r="MMM446" s="243"/>
      <c r="MMN446" s="243"/>
      <c r="MMO446" s="243"/>
      <c r="MMP446" s="243"/>
      <c r="MMQ446" s="243"/>
      <c r="MMR446" s="243"/>
      <c r="MMS446" s="243"/>
      <c r="MMT446" s="243"/>
      <c r="MMU446" s="243"/>
      <c r="MMV446" s="243"/>
      <c r="MMW446" s="243"/>
      <c r="MMX446" s="243"/>
      <c r="MMY446" s="243"/>
      <c r="MMZ446" s="243"/>
      <c r="MNA446" s="243"/>
      <c r="MNB446" s="243"/>
      <c r="MNC446" s="243"/>
      <c r="MND446" s="243"/>
      <c r="MNE446" s="243"/>
      <c r="MNF446" s="243"/>
      <c r="MNG446" s="243"/>
      <c r="MNH446" s="243"/>
      <c r="MNI446" s="243"/>
      <c r="MNJ446" s="243"/>
      <c r="MNK446" s="243"/>
      <c r="MNL446" s="243"/>
      <c r="MNM446" s="243"/>
      <c r="MNN446" s="243"/>
      <c r="MNO446" s="243"/>
      <c r="MNP446" s="243"/>
      <c r="MNQ446" s="243"/>
      <c r="MNR446" s="243"/>
      <c r="MNS446" s="243"/>
      <c r="MNT446" s="243"/>
      <c r="MNU446" s="243"/>
      <c r="MNV446" s="243"/>
      <c r="MNW446" s="243"/>
      <c r="MNX446" s="243"/>
      <c r="MNY446" s="243"/>
      <c r="MNZ446" s="243"/>
      <c r="MOA446" s="243"/>
      <c r="MOB446" s="243"/>
      <c r="MOC446" s="243"/>
      <c r="MOD446" s="243"/>
      <c r="MOE446" s="243"/>
      <c r="MOF446" s="243"/>
      <c r="MOG446" s="243"/>
      <c r="MOH446" s="243"/>
      <c r="MOI446" s="243"/>
      <c r="MOJ446" s="243"/>
      <c r="MOK446" s="243"/>
      <c r="MOL446" s="243"/>
      <c r="MOM446" s="243"/>
      <c r="MON446" s="243"/>
      <c r="MOO446" s="243"/>
      <c r="MOP446" s="243"/>
      <c r="MOQ446" s="243"/>
      <c r="MOR446" s="243"/>
      <c r="MOS446" s="243"/>
      <c r="MOT446" s="243"/>
      <c r="MOU446" s="243"/>
      <c r="MOV446" s="243"/>
      <c r="MOW446" s="243"/>
      <c r="MOX446" s="243"/>
      <c r="MOY446" s="243"/>
      <c r="MOZ446" s="243"/>
      <c r="MPA446" s="243"/>
      <c r="MPB446" s="243"/>
      <c r="MPC446" s="243"/>
      <c r="MPD446" s="243"/>
      <c r="MPE446" s="243"/>
      <c r="MPF446" s="243"/>
      <c r="MPG446" s="243"/>
      <c r="MPH446" s="243"/>
      <c r="MPI446" s="243"/>
      <c r="MPJ446" s="243"/>
      <c r="MPK446" s="243"/>
      <c r="MPL446" s="243"/>
      <c r="MPM446" s="243"/>
      <c r="MPN446" s="243"/>
      <c r="MPO446" s="243"/>
      <c r="MPP446" s="243"/>
      <c r="MPQ446" s="243"/>
      <c r="MPR446" s="243"/>
      <c r="MPS446" s="243"/>
      <c r="MPT446" s="243"/>
      <c r="MPU446" s="243"/>
      <c r="MPV446" s="243"/>
      <c r="MPW446" s="243"/>
      <c r="MPX446" s="243"/>
      <c r="MPY446" s="243"/>
      <c r="MPZ446" s="243"/>
      <c r="MQA446" s="243"/>
      <c r="MQB446" s="243"/>
      <c r="MQC446" s="243"/>
      <c r="MQD446" s="243"/>
      <c r="MQE446" s="243"/>
      <c r="MQF446" s="243"/>
      <c r="MQG446" s="243"/>
      <c r="MQH446" s="243"/>
      <c r="MQI446" s="243"/>
      <c r="MQJ446" s="243"/>
      <c r="MQK446" s="243"/>
      <c r="MQL446" s="243"/>
      <c r="MQM446" s="243"/>
      <c r="MQN446" s="243"/>
      <c r="MQO446" s="243"/>
      <c r="MQP446" s="243"/>
      <c r="MQQ446" s="243"/>
      <c r="MQR446" s="243"/>
      <c r="MQS446" s="243"/>
      <c r="MQT446" s="243"/>
      <c r="MQU446" s="243"/>
      <c r="MQV446" s="243"/>
      <c r="MQW446" s="243"/>
      <c r="MQX446" s="243"/>
      <c r="MQY446" s="243"/>
      <c r="MQZ446" s="243"/>
      <c r="MRA446" s="243"/>
      <c r="MRB446" s="243"/>
      <c r="MRC446" s="243"/>
      <c r="MRD446" s="243"/>
      <c r="MRE446" s="243"/>
      <c r="MRF446" s="243"/>
      <c r="MRG446" s="243"/>
      <c r="MRH446" s="243"/>
      <c r="MRI446" s="243"/>
      <c r="MRJ446" s="243"/>
      <c r="MRK446" s="243"/>
      <c r="MRL446" s="243"/>
      <c r="MRM446" s="243"/>
      <c r="MRN446" s="243"/>
      <c r="MRO446" s="243"/>
      <c r="MRP446" s="243"/>
      <c r="MRQ446" s="243"/>
      <c r="MRR446" s="243"/>
      <c r="MRS446" s="243"/>
      <c r="MRT446" s="243"/>
      <c r="MRU446" s="243"/>
      <c r="MRV446" s="243"/>
      <c r="MRW446" s="243"/>
      <c r="MRX446" s="243"/>
      <c r="MRY446" s="243"/>
      <c r="MRZ446" s="243"/>
      <c r="MSA446" s="243"/>
      <c r="MSB446" s="243"/>
      <c r="MSC446" s="243"/>
      <c r="MSD446" s="243"/>
      <c r="MSE446" s="243"/>
      <c r="MSF446" s="243"/>
      <c r="MSG446" s="243"/>
      <c r="MSH446" s="243"/>
      <c r="MSI446" s="243"/>
      <c r="MSJ446" s="243"/>
      <c r="MSK446" s="243"/>
      <c r="MSL446" s="243"/>
      <c r="MSM446" s="243"/>
      <c r="MSN446" s="243"/>
      <c r="MSO446" s="243"/>
      <c r="MSP446" s="243"/>
      <c r="MSQ446" s="243"/>
      <c r="MSR446" s="243"/>
      <c r="MSS446" s="243"/>
      <c r="MST446" s="243"/>
      <c r="MSU446" s="243"/>
      <c r="MSV446" s="243"/>
      <c r="MSW446" s="243"/>
      <c r="MSX446" s="243"/>
      <c r="MSY446" s="243"/>
      <c r="MSZ446" s="243"/>
      <c r="MTA446" s="243"/>
      <c r="MTB446" s="243"/>
      <c r="MTC446" s="243"/>
      <c r="MTD446" s="243"/>
      <c r="MTE446" s="243"/>
      <c r="MTF446" s="243"/>
      <c r="MTG446" s="243"/>
      <c r="MTH446" s="243"/>
      <c r="MTI446" s="243"/>
      <c r="MTJ446" s="243"/>
      <c r="MTK446" s="243"/>
      <c r="MTL446" s="243"/>
      <c r="MTM446" s="243"/>
      <c r="MTN446" s="243"/>
      <c r="MTO446" s="243"/>
      <c r="MTP446" s="243"/>
      <c r="MTQ446" s="243"/>
      <c r="MTR446" s="243"/>
      <c r="MTS446" s="243"/>
      <c r="MTT446" s="243"/>
      <c r="MTU446" s="243"/>
      <c r="MTV446" s="243"/>
      <c r="MTW446" s="243"/>
      <c r="MTX446" s="243"/>
      <c r="MTY446" s="243"/>
      <c r="MTZ446" s="243"/>
      <c r="MUA446" s="243"/>
      <c r="MUB446" s="243"/>
      <c r="MUC446" s="243"/>
      <c r="MUD446" s="243"/>
      <c r="MUE446" s="243"/>
      <c r="MUF446" s="243"/>
      <c r="MUG446" s="243"/>
      <c r="MUH446" s="243"/>
      <c r="MUI446" s="243"/>
      <c r="MUJ446" s="243"/>
      <c r="MUK446" s="243"/>
      <c r="MUL446" s="243"/>
      <c r="MUM446" s="243"/>
      <c r="MUN446" s="243"/>
      <c r="MUO446" s="243"/>
      <c r="MUP446" s="243"/>
      <c r="MUQ446" s="243"/>
      <c r="MUR446" s="243"/>
      <c r="MUS446" s="243"/>
      <c r="MUT446" s="243"/>
      <c r="MUU446" s="243"/>
      <c r="MUV446" s="243"/>
      <c r="MUW446" s="243"/>
      <c r="MUX446" s="243"/>
      <c r="MUY446" s="243"/>
      <c r="MUZ446" s="243"/>
      <c r="MVA446" s="243"/>
      <c r="MVB446" s="243"/>
      <c r="MVC446" s="243"/>
      <c r="MVD446" s="243"/>
      <c r="MVE446" s="243"/>
      <c r="MVF446" s="243"/>
      <c r="MVG446" s="243"/>
      <c r="MVH446" s="243"/>
      <c r="MVI446" s="243"/>
      <c r="MVJ446" s="243"/>
      <c r="MVK446" s="243"/>
      <c r="MVL446" s="243"/>
      <c r="MVM446" s="243"/>
      <c r="MVN446" s="243"/>
      <c r="MVO446" s="243"/>
      <c r="MVP446" s="243"/>
      <c r="MVQ446" s="243"/>
      <c r="MVR446" s="243"/>
      <c r="MVS446" s="243"/>
      <c r="MVT446" s="243"/>
      <c r="MVU446" s="243"/>
      <c r="MVV446" s="243"/>
      <c r="MVW446" s="243"/>
      <c r="MVX446" s="243"/>
      <c r="MVY446" s="243"/>
      <c r="MVZ446" s="243"/>
      <c r="MWA446" s="243"/>
      <c r="MWB446" s="243"/>
      <c r="MWC446" s="243"/>
      <c r="MWD446" s="243"/>
      <c r="MWE446" s="243"/>
      <c r="MWF446" s="243"/>
      <c r="MWG446" s="243"/>
      <c r="MWH446" s="243"/>
      <c r="MWI446" s="243"/>
      <c r="MWJ446" s="243"/>
      <c r="MWK446" s="243"/>
      <c r="MWL446" s="243"/>
      <c r="MWM446" s="243"/>
      <c r="MWN446" s="243"/>
      <c r="MWO446" s="243"/>
      <c r="MWP446" s="243"/>
      <c r="MWQ446" s="243"/>
      <c r="MWR446" s="243"/>
      <c r="MWS446" s="243"/>
      <c r="MWT446" s="243"/>
      <c r="MWU446" s="243"/>
      <c r="MWV446" s="243"/>
      <c r="MWW446" s="243"/>
      <c r="MWX446" s="243"/>
      <c r="MWY446" s="243"/>
      <c r="MWZ446" s="243"/>
      <c r="MXA446" s="243"/>
      <c r="MXB446" s="243"/>
      <c r="MXC446" s="243"/>
      <c r="MXD446" s="243"/>
      <c r="MXE446" s="243"/>
      <c r="MXF446" s="243"/>
      <c r="MXG446" s="243"/>
      <c r="MXH446" s="243"/>
      <c r="MXI446" s="243"/>
      <c r="MXJ446" s="243"/>
      <c r="MXK446" s="243"/>
      <c r="MXL446" s="243"/>
      <c r="MXM446" s="243"/>
      <c r="MXN446" s="243"/>
      <c r="MXO446" s="243"/>
      <c r="MXP446" s="243"/>
      <c r="MXQ446" s="243"/>
      <c r="MXR446" s="243"/>
      <c r="MXS446" s="243"/>
      <c r="MXT446" s="243"/>
      <c r="MXU446" s="243"/>
      <c r="MXV446" s="243"/>
      <c r="MXW446" s="243"/>
      <c r="MXX446" s="243"/>
      <c r="MXY446" s="243"/>
      <c r="MXZ446" s="243"/>
      <c r="MYA446" s="243"/>
      <c r="MYB446" s="243"/>
      <c r="MYC446" s="243"/>
      <c r="MYD446" s="243"/>
      <c r="MYE446" s="243"/>
      <c r="MYF446" s="243"/>
      <c r="MYG446" s="243"/>
      <c r="MYH446" s="243"/>
      <c r="MYI446" s="243"/>
      <c r="MYJ446" s="243"/>
      <c r="MYK446" s="243"/>
      <c r="MYL446" s="243"/>
      <c r="MYM446" s="243"/>
      <c r="MYN446" s="243"/>
      <c r="MYO446" s="243"/>
      <c r="MYP446" s="243"/>
      <c r="MYQ446" s="243"/>
      <c r="MYR446" s="243"/>
      <c r="MYS446" s="243"/>
      <c r="MYT446" s="243"/>
      <c r="MYU446" s="243"/>
      <c r="MYV446" s="243"/>
      <c r="MYW446" s="243"/>
      <c r="MYX446" s="243"/>
      <c r="MYY446" s="243"/>
      <c r="MYZ446" s="243"/>
      <c r="MZA446" s="243"/>
      <c r="MZB446" s="243"/>
      <c r="MZC446" s="243"/>
      <c r="MZD446" s="243"/>
      <c r="MZE446" s="243"/>
      <c r="MZF446" s="243"/>
      <c r="MZG446" s="243"/>
      <c r="MZH446" s="243"/>
      <c r="MZI446" s="243"/>
      <c r="MZJ446" s="243"/>
      <c r="MZK446" s="243"/>
      <c r="MZL446" s="243"/>
      <c r="MZM446" s="243"/>
      <c r="MZN446" s="243"/>
      <c r="MZO446" s="243"/>
      <c r="MZP446" s="243"/>
      <c r="MZQ446" s="243"/>
      <c r="MZR446" s="243"/>
      <c r="MZS446" s="243"/>
      <c r="MZT446" s="243"/>
      <c r="MZU446" s="243"/>
      <c r="MZV446" s="243"/>
      <c r="MZW446" s="243"/>
      <c r="MZX446" s="243"/>
      <c r="MZY446" s="243"/>
      <c r="MZZ446" s="243"/>
      <c r="NAA446" s="243"/>
      <c r="NAB446" s="243"/>
      <c r="NAC446" s="243"/>
      <c r="NAD446" s="243"/>
      <c r="NAE446" s="243"/>
      <c r="NAF446" s="243"/>
      <c r="NAG446" s="243"/>
      <c r="NAH446" s="243"/>
      <c r="NAI446" s="243"/>
      <c r="NAJ446" s="243"/>
      <c r="NAK446" s="243"/>
      <c r="NAL446" s="243"/>
      <c r="NAM446" s="243"/>
      <c r="NAN446" s="243"/>
      <c r="NAO446" s="243"/>
      <c r="NAP446" s="243"/>
      <c r="NAQ446" s="243"/>
      <c r="NAR446" s="243"/>
      <c r="NAS446" s="243"/>
      <c r="NAT446" s="243"/>
      <c r="NAU446" s="243"/>
      <c r="NAV446" s="243"/>
      <c r="NAW446" s="243"/>
      <c r="NAX446" s="243"/>
      <c r="NAY446" s="243"/>
      <c r="NAZ446" s="243"/>
      <c r="NBA446" s="243"/>
      <c r="NBB446" s="243"/>
      <c r="NBC446" s="243"/>
      <c r="NBD446" s="243"/>
      <c r="NBE446" s="243"/>
      <c r="NBF446" s="243"/>
      <c r="NBG446" s="243"/>
      <c r="NBH446" s="243"/>
      <c r="NBI446" s="243"/>
      <c r="NBJ446" s="243"/>
      <c r="NBK446" s="243"/>
      <c r="NBL446" s="243"/>
      <c r="NBM446" s="243"/>
      <c r="NBN446" s="243"/>
      <c r="NBO446" s="243"/>
      <c r="NBP446" s="243"/>
      <c r="NBQ446" s="243"/>
      <c r="NBR446" s="243"/>
      <c r="NBS446" s="243"/>
      <c r="NBT446" s="243"/>
      <c r="NBU446" s="243"/>
      <c r="NBV446" s="243"/>
      <c r="NBW446" s="243"/>
      <c r="NBX446" s="243"/>
      <c r="NBY446" s="243"/>
      <c r="NBZ446" s="243"/>
      <c r="NCA446" s="243"/>
      <c r="NCB446" s="243"/>
      <c r="NCC446" s="243"/>
      <c r="NCD446" s="243"/>
      <c r="NCE446" s="243"/>
      <c r="NCF446" s="243"/>
      <c r="NCG446" s="243"/>
      <c r="NCH446" s="243"/>
      <c r="NCI446" s="243"/>
      <c r="NCJ446" s="243"/>
      <c r="NCK446" s="243"/>
      <c r="NCL446" s="243"/>
      <c r="NCM446" s="243"/>
      <c r="NCN446" s="243"/>
      <c r="NCO446" s="243"/>
      <c r="NCP446" s="243"/>
      <c r="NCQ446" s="243"/>
      <c r="NCR446" s="243"/>
      <c r="NCS446" s="243"/>
      <c r="NCT446" s="243"/>
      <c r="NCU446" s="243"/>
      <c r="NCV446" s="243"/>
      <c r="NCW446" s="243"/>
      <c r="NCX446" s="243"/>
      <c r="NCY446" s="243"/>
      <c r="NCZ446" s="243"/>
      <c r="NDA446" s="243"/>
      <c r="NDB446" s="243"/>
      <c r="NDC446" s="243"/>
      <c r="NDD446" s="243"/>
      <c r="NDE446" s="243"/>
      <c r="NDF446" s="243"/>
      <c r="NDG446" s="243"/>
      <c r="NDH446" s="243"/>
      <c r="NDI446" s="243"/>
      <c r="NDJ446" s="243"/>
      <c r="NDK446" s="243"/>
      <c r="NDL446" s="243"/>
      <c r="NDM446" s="243"/>
      <c r="NDN446" s="243"/>
      <c r="NDO446" s="243"/>
      <c r="NDP446" s="243"/>
      <c r="NDQ446" s="243"/>
      <c r="NDR446" s="243"/>
      <c r="NDS446" s="243"/>
      <c r="NDT446" s="243"/>
      <c r="NDU446" s="243"/>
      <c r="NDV446" s="243"/>
      <c r="NDW446" s="243"/>
      <c r="NDX446" s="243"/>
      <c r="NDY446" s="243"/>
      <c r="NDZ446" s="243"/>
      <c r="NEA446" s="243"/>
      <c r="NEB446" s="243"/>
      <c r="NEC446" s="243"/>
      <c r="NED446" s="243"/>
      <c r="NEE446" s="243"/>
      <c r="NEF446" s="243"/>
      <c r="NEG446" s="243"/>
      <c r="NEH446" s="243"/>
      <c r="NEI446" s="243"/>
      <c r="NEJ446" s="243"/>
      <c r="NEK446" s="243"/>
      <c r="NEL446" s="243"/>
      <c r="NEM446" s="243"/>
      <c r="NEN446" s="243"/>
      <c r="NEO446" s="243"/>
      <c r="NEP446" s="243"/>
      <c r="NEQ446" s="243"/>
      <c r="NER446" s="243"/>
      <c r="NES446" s="243"/>
      <c r="NET446" s="243"/>
      <c r="NEU446" s="243"/>
      <c r="NEV446" s="243"/>
      <c r="NEW446" s="243"/>
      <c r="NEX446" s="243"/>
      <c r="NEY446" s="243"/>
      <c r="NEZ446" s="243"/>
      <c r="NFA446" s="243"/>
      <c r="NFB446" s="243"/>
      <c r="NFC446" s="243"/>
      <c r="NFD446" s="243"/>
      <c r="NFE446" s="243"/>
      <c r="NFF446" s="243"/>
      <c r="NFG446" s="243"/>
      <c r="NFH446" s="243"/>
      <c r="NFI446" s="243"/>
      <c r="NFJ446" s="243"/>
      <c r="NFK446" s="243"/>
      <c r="NFL446" s="243"/>
      <c r="NFM446" s="243"/>
      <c r="NFN446" s="243"/>
      <c r="NFO446" s="243"/>
      <c r="NFP446" s="243"/>
      <c r="NFQ446" s="243"/>
      <c r="NFR446" s="243"/>
      <c r="NFS446" s="243"/>
      <c r="NFT446" s="243"/>
      <c r="NFU446" s="243"/>
      <c r="NFV446" s="243"/>
      <c r="NFW446" s="243"/>
      <c r="NFX446" s="243"/>
      <c r="NFY446" s="243"/>
      <c r="NFZ446" s="243"/>
      <c r="NGA446" s="243"/>
      <c r="NGB446" s="243"/>
      <c r="NGC446" s="243"/>
      <c r="NGD446" s="243"/>
      <c r="NGE446" s="243"/>
      <c r="NGF446" s="243"/>
      <c r="NGG446" s="243"/>
      <c r="NGH446" s="243"/>
      <c r="NGI446" s="243"/>
      <c r="NGJ446" s="243"/>
      <c r="NGK446" s="243"/>
      <c r="NGL446" s="243"/>
      <c r="NGM446" s="243"/>
      <c r="NGN446" s="243"/>
      <c r="NGO446" s="243"/>
      <c r="NGP446" s="243"/>
      <c r="NGQ446" s="243"/>
      <c r="NGR446" s="243"/>
      <c r="NGS446" s="243"/>
      <c r="NGT446" s="243"/>
      <c r="NGU446" s="243"/>
      <c r="NGV446" s="243"/>
      <c r="NGW446" s="243"/>
      <c r="NGX446" s="243"/>
      <c r="NGY446" s="243"/>
      <c r="NGZ446" s="243"/>
      <c r="NHA446" s="243"/>
      <c r="NHB446" s="243"/>
      <c r="NHC446" s="243"/>
      <c r="NHD446" s="243"/>
      <c r="NHE446" s="243"/>
      <c r="NHF446" s="243"/>
      <c r="NHG446" s="243"/>
      <c r="NHH446" s="243"/>
      <c r="NHI446" s="243"/>
      <c r="NHJ446" s="243"/>
      <c r="NHK446" s="243"/>
      <c r="NHL446" s="243"/>
      <c r="NHM446" s="243"/>
      <c r="NHN446" s="243"/>
      <c r="NHO446" s="243"/>
      <c r="NHP446" s="243"/>
      <c r="NHQ446" s="243"/>
      <c r="NHR446" s="243"/>
      <c r="NHS446" s="243"/>
      <c r="NHT446" s="243"/>
      <c r="NHU446" s="243"/>
      <c r="NHV446" s="243"/>
      <c r="NHW446" s="243"/>
      <c r="NHX446" s="243"/>
      <c r="NHY446" s="243"/>
      <c r="NHZ446" s="243"/>
      <c r="NIA446" s="243"/>
      <c r="NIB446" s="243"/>
      <c r="NIC446" s="243"/>
      <c r="NID446" s="243"/>
      <c r="NIE446" s="243"/>
      <c r="NIF446" s="243"/>
      <c r="NIG446" s="243"/>
      <c r="NIH446" s="243"/>
      <c r="NII446" s="243"/>
      <c r="NIJ446" s="243"/>
      <c r="NIK446" s="243"/>
      <c r="NIL446" s="243"/>
      <c r="NIM446" s="243"/>
      <c r="NIN446" s="243"/>
      <c r="NIO446" s="243"/>
      <c r="NIP446" s="243"/>
      <c r="NIQ446" s="243"/>
      <c r="NIR446" s="243"/>
      <c r="NIS446" s="243"/>
      <c r="NIT446" s="243"/>
      <c r="NIU446" s="243"/>
      <c r="NIV446" s="243"/>
      <c r="NIW446" s="243"/>
      <c r="NIX446" s="243"/>
      <c r="NIY446" s="243"/>
      <c r="NIZ446" s="243"/>
      <c r="NJA446" s="243"/>
      <c r="NJB446" s="243"/>
      <c r="NJC446" s="243"/>
      <c r="NJD446" s="243"/>
      <c r="NJE446" s="243"/>
      <c r="NJF446" s="243"/>
      <c r="NJG446" s="243"/>
      <c r="NJH446" s="243"/>
      <c r="NJI446" s="243"/>
      <c r="NJJ446" s="243"/>
      <c r="NJK446" s="243"/>
      <c r="NJL446" s="243"/>
      <c r="NJM446" s="243"/>
      <c r="NJN446" s="243"/>
      <c r="NJO446" s="243"/>
      <c r="NJP446" s="243"/>
      <c r="NJQ446" s="243"/>
      <c r="NJR446" s="243"/>
      <c r="NJS446" s="243"/>
      <c r="NJT446" s="243"/>
      <c r="NJU446" s="243"/>
      <c r="NJV446" s="243"/>
      <c r="NJW446" s="243"/>
      <c r="NJX446" s="243"/>
      <c r="NJY446" s="243"/>
      <c r="NJZ446" s="243"/>
      <c r="NKA446" s="243"/>
      <c r="NKB446" s="243"/>
      <c r="NKC446" s="243"/>
      <c r="NKD446" s="243"/>
      <c r="NKE446" s="243"/>
      <c r="NKF446" s="243"/>
      <c r="NKG446" s="243"/>
      <c r="NKH446" s="243"/>
      <c r="NKI446" s="243"/>
      <c r="NKJ446" s="243"/>
      <c r="NKK446" s="243"/>
      <c r="NKL446" s="243"/>
      <c r="NKM446" s="243"/>
      <c r="NKN446" s="243"/>
      <c r="NKO446" s="243"/>
      <c r="NKP446" s="243"/>
      <c r="NKQ446" s="243"/>
      <c r="NKR446" s="243"/>
      <c r="NKS446" s="243"/>
      <c r="NKT446" s="243"/>
      <c r="NKU446" s="243"/>
      <c r="NKV446" s="243"/>
      <c r="NKW446" s="243"/>
      <c r="NKX446" s="243"/>
      <c r="NKY446" s="243"/>
      <c r="NKZ446" s="243"/>
      <c r="NLA446" s="243"/>
      <c r="NLB446" s="243"/>
      <c r="NLC446" s="243"/>
      <c r="NLD446" s="243"/>
      <c r="NLE446" s="243"/>
      <c r="NLF446" s="243"/>
      <c r="NLG446" s="243"/>
      <c r="NLH446" s="243"/>
      <c r="NLI446" s="243"/>
      <c r="NLJ446" s="243"/>
      <c r="NLK446" s="243"/>
      <c r="NLL446" s="243"/>
      <c r="NLM446" s="243"/>
      <c r="NLN446" s="243"/>
      <c r="NLO446" s="243"/>
      <c r="NLP446" s="243"/>
      <c r="NLQ446" s="243"/>
      <c r="NLR446" s="243"/>
      <c r="NLS446" s="243"/>
      <c r="NLT446" s="243"/>
      <c r="NLU446" s="243"/>
      <c r="NLV446" s="243"/>
      <c r="NLW446" s="243"/>
      <c r="NLX446" s="243"/>
      <c r="NLY446" s="243"/>
      <c r="NLZ446" s="243"/>
      <c r="NMA446" s="243"/>
      <c r="NMB446" s="243"/>
      <c r="NMC446" s="243"/>
      <c r="NMD446" s="243"/>
      <c r="NME446" s="243"/>
      <c r="NMF446" s="243"/>
      <c r="NMG446" s="243"/>
      <c r="NMH446" s="243"/>
      <c r="NMI446" s="243"/>
      <c r="NMJ446" s="243"/>
      <c r="NMK446" s="243"/>
      <c r="NML446" s="243"/>
      <c r="NMM446" s="243"/>
      <c r="NMN446" s="243"/>
      <c r="NMO446" s="243"/>
      <c r="NMP446" s="243"/>
      <c r="NMQ446" s="243"/>
      <c r="NMR446" s="243"/>
      <c r="NMS446" s="243"/>
      <c r="NMT446" s="243"/>
      <c r="NMU446" s="243"/>
      <c r="NMV446" s="243"/>
      <c r="NMW446" s="243"/>
      <c r="NMX446" s="243"/>
      <c r="NMY446" s="243"/>
      <c r="NMZ446" s="243"/>
      <c r="NNA446" s="243"/>
      <c r="NNB446" s="243"/>
      <c r="NNC446" s="243"/>
      <c r="NND446" s="243"/>
      <c r="NNE446" s="243"/>
      <c r="NNF446" s="243"/>
      <c r="NNG446" s="243"/>
      <c r="NNH446" s="243"/>
      <c r="NNI446" s="243"/>
      <c r="NNJ446" s="243"/>
      <c r="NNK446" s="243"/>
      <c r="NNL446" s="243"/>
      <c r="NNM446" s="243"/>
      <c r="NNN446" s="243"/>
      <c r="NNO446" s="243"/>
      <c r="NNP446" s="243"/>
      <c r="NNQ446" s="243"/>
      <c r="NNR446" s="243"/>
      <c r="NNS446" s="243"/>
      <c r="NNT446" s="243"/>
      <c r="NNU446" s="243"/>
      <c r="NNV446" s="243"/>
      <c r="NNW446" s="243"/>
      <c r="NNX446" s="243"/>
      <c r="NNY446" s="243"/>
      <c r="NNZ446" s="243"/>
      <c r="NOA446" s="243"/>
      <c r="NOB446" s="243"/>
      <c r="NOC446" s="243"/>
      <c r="NOD446" s="243"/>
      <c r="NOE446" s="243"/>
      <c r="NOF446" s="243"/>
      <c r="NOG446" s="243"/>
      <c r="NOH446" s="243"/>
      <c r="NOI446" s="243"/>
      <c r="NOJ446" s="243"/>
      <c r="NOK446" s="243"/>
      <c r="NOL446" s="243"/>
      <c r="NOM446" s="243"/>
      <c r="NON446" s="243"/>
      <c r="NOO446" s="243"/>
      <c r="NOP446" s="243"/>
      <c r="NOQ446" s="243"/>
      <c r="NOR446" s="243"/>
      <c r="NOS446" s="243"/>
      <c r="NOT446" s="243"/>
      <c r="NOU446" s="243"/>
      <c r="NOV446" s="243"/>
      <c r="NOW446" s="243"/>
      <c r="NOX446" s="243"/>
      <c r="NOY446" s="243"/>
      <c r="NOZ446" s="243"/>
      <c r="NPA446" s="243"/>
      <c r="NPB446" s="243"/>
      <c r="NPC446" s="243"/>
      <c r="NPD446" s="243"/>
      <c r="NPE446" s="243"/>
      <c r="NPF446" s="243"/>
      <c r="NPG446" s="243"/>
      <c r="NPH446" s="243"/>
      <c r="NPI446" s="243"/>
      <c r="NPJ446" s="243"/>
      <c r="NPK446" s="243"/>
      <c r="NPL446" s="243"/>
      <c r="NPM446" s="243"/>
      <c r="NPN446" s="243"/>
      <c r="NPO446" s="243"/>
      <c r="NPP446" s="243"/>
      <c r="NPQ446" s="243"/>
      <c r="NPR446" s="243"/>
      <c r="NPS446" s="243"/>
      <c r="NPT446" s="243"/>
      <c r="NPU446" s="243"/>
      <c r="NPV446" s="243"/>
      <c r="NPW446" s="243"/>
      <c r="NPX446" s="243"/>
      <c r="NPY446" s="243"/>
      <c r="NPZ446" s="243"/>
      <c r="NQA446" s="243"/>
      <c r="NQB446" s="243"/>
      <c r="NQC446" s="243"/>
      <c r="NQD446" s="243"/>
      <c r="NQE446" s="243"/>
      <c r="NQF446" s="243"/>
      <c r="NQG446" s="243"/>
      <c r="NQH446" s="243"/>
      <c r="NQI446" s="243"/>
      <c r="NQJ446" s="243"/>
      <c r="NQK446" s="243"/>
      <c r="NQL446" s="243"/>
      <c r="NQM446" s="243"/>
      <c r="NQN446" s="243"/>
      <c r="NQO446" s="243"/>
      <c r="NQP446" s="243"/>
      <c r="NQQ446" s="243"/>
      <c r="NQR446" s="243"/>
      <c r="NQS446" s="243"/>
      <c r="NQT446" s="243"/>
      <c r="NQU446" s="243"/>
      <c r="NQV446" s="243"/>
      <c r="NQW446" s="243"/>
      <c r="NQX446" s="243"/>
      <c r="NQY446" s="243"/>
      <c r="NQZ446" s="243"/>
      <c r="NRA446" s="243"/>
      <c r="NRB446" s="243"/>
      <c r="NRC446" s="243"/>
      <c r="NRD446" s="243"/>
      <c r="NRE446" s="243"/>
      <c r="NRF446" s="243"/>
      <c r="NRG446" s="243"/>
      <c r="NRH446" s="243"/>
      <c r="NRI446" s="243"/>
      <c r="NRJ446" s="243"/>
      <c r="NRK446" s="243"/>
      <c r="NRL446" s="243"/>
      <c r="NRM446" s="243"/>
      <c r="NRN446" s="243"/>
      <c r="NRO446" s="243"/>
      <c r="NRP446" s="243"/>
      <c r="NRQ446" s="243"/>
      <c r="NRR446" s="243"/>
      <c r="NRS446" s="243"/>
      <c r="NRT446" s="243"/>
      <c r="NRU446" s="243"/>
      <c r="NRV446" s="243"/>
      <c r="NRW446" s="243"/>
      <c r="NRX446" s="243"/>
      <c r="NRY446" s="243"/>
      <c r="NRZ446" s="243"/>
      <c r="NSA446" s="243"/>
      <c r="NSB446" s="243"/>
      <c r="NSC446" s="243"/>
      <c r="NSD446" s="243"/>
      <c r="NSE446" s="243"/>
      <c r="NSF446" s="243"/>
      <c r="NSG446" s="243"/>
      <c r="NSH446" s="243"/>
      <c r="NSI446" s="243"/>
      <c r="NSJ446" s="243"/>
      <c r="NSK446" s="243"/>
      <c r="NSL446" s="243"/>
      <c r="NSM446" s="243"/>
      <c r="NSN446" s="243"/>
      <c r="NSO446" s="243"/>
      <c r="NSP446" s="243"/>
      <c r="NSQ446" s="243"/>
      <c r="NSR446" s="243"/>
      <c r="NSS446" s="243"/>
      <c r="NST446" s="243"/>
      <c r="NSU446" s="243"/>
      <c r="NSV446" s="243"/>
      <c r="NSW446" s="243"/>
      <c r="NSX446" s="243"/>
      <c r="NSY446" s="243"/>
      <c r="NSZ446" s="243"/>
      <c r="NTA446" s="243"/>
      <c r="NTB446" s="243"/>
      <c r="NTC446" s="243"/>
      <c r="NTD446" s="243"/>
      <c r="NTE446" s="243"/>
      <c r="NTF446" s="243"/>
      <c r="NTG446" s="243"/>
      <c r="NTH446" s="243"/>
      <c r="NTI446" s="243"/>
      <c r="NTJ446" s="243"/>
      <c r="NTK446" s="243"/>
      <c r="NTL446" s="243"/>
      <c r="NTM446" s="243"/>
      <c r="NTN446" s="243"/>
      <c r="NTO446" s="243"/>
      <c r="NTP446" s="243"/>
      <c r="NTQ446" s="243"/>
      <c r="NTR446" s="243"/>
      <c r="NTS446" s="243"/>
      <c r="NTT446" s="243"/>
      <c r="NTU446" s="243"/>
      <c r="NTV446" s="243"/>
      <c r="NTW446" s="243"/>
      <c r="NTX446" s="243"/>
      <c r="NTY446" s="243"/>
      <c r="NTZ446" s="243"/>
      <c r="NUA446" s="243"/>
      <c r="NUB446" s="243"/>
      <c r="NUC446" s="243"/>
      <c r="NUD446" s="243"/>
      <c r="NUE446" s="243"/>
      <c r="NUF446" s="243"/>
      <c r="NUG446" s="243"/>
      <c r="NUH446" s="243"/>
      <c r="NUI446" s="243"/>
      <c r="NUJ446" s="243"/>
      <c r="NUK446" s="243"/>
      <c r="NUL446" s="243"/>
      <c r="NUM446" s="243"/>
      <c r="NUN446" s="243"/>
      <c r="NUO446" s="243"/>
      <c r="NUP446" s="243"/>
      <c r="NUQ446" s="243"/>
      <c r="NUR446" s="243"/>
      <c r="NUS446" s="243"/>
      <c r="NUT446" s="243"/>
      <c r="NUU446" s="243"/>
      <c r="NUV446" s="243"/>
      <c r="NUW446" s="243"/>
      <c r="NUX446" s="243"/>
      <c r="NUY446" s="243"/>
      <c r="NUZ446" s="243"/>
      <c r="NVA446" s="243"/>
      <c r="NVB446" s="243"/>
      <c r="NVC446" s="243"/>
      <c r="NVD446" s="243"/>
      <c r="NVE446" s="243"/>
      <c r="NVF446" s="243"/>
      <c r="NVG446" s="243"/>
      <c r="NVH446" s="243"/>
      <c r="NVI446" s="243"/>
      <c r="NVJ446" s="243"/>
      <c r="NVK446" s="243"/>
      <c r="NVL446" s="243"/>
      <c r="NVM446" s="243"/>
      <c r="NVN446" s="243"/>
      <c r="NVO446" s="243"/>
      <c r="NVP446" s="243"/>
      <c r="NVQ446" s="243"/>
      <c r="NVR446" s="243"/>
      <c r="NVS446" s="243"/>
      <c r="NVT446" s="243"/>
      <c r="NVU446" s="243"/>
      <c r="NVV446" s="243"/>
      <c r="NVW446" s="243"/>
      <c r="NVX446" s="243"/>
      <c r="NVY446" s="243"/>
      <c r="NVZ446" s="243"/>
      <c r="NWA446" s="243"/>
      <c r="NWB446" s="243"/>
      <c r="NWC446" s="243"/>
      <c r="NWD446" s="243"/>
      <c r="NWE446" s="243"/>
      <c r="NWF446" s="243"/>
      <c r="NWG446" s="243"/>
      <c r="NWH446" s="243"/>
      <c r="NWI446" s="243"/>
      <c r="NWJ446" s="243"/>
      <c r="NWK446" s="243"/>
      <c r="NWL446" s="243"/>
      <c r="NWM446" s="243"/>
      <c r="NWN446" s="243"/>
      <c r="NWO446" s="243"/>
      <c r="NWP446" s="243"/>
      <c r="NWQ446" s="243"/>
      <c r="NWR446" s="243"/>
      <c r="NWS446" s="243"/>
      <c r="NWT446" s="243"/>
      <c r="NWU446" s="243"/>
      <c r="NWV446" s="243"/>
      <c r="NWW446" s="243"/>
      <c r="NWX446" s="243"/>
      <c r="NWY446" s="243"/>
      <c r="NWZ446" s="243"/>
      <c r="NXA446" s="243"/>
      <c r="NXB446" s="243"/>
      <c r="NXC446" s="243"/>
      <c r="NXD446" s="243"/>
      <c r="NXE446" s="243"/>
      <c r="NXF446" s="243"/>
      <c r="NXG446" s="243"/>
      <c r="NXH446" s="243"/>
      <c r="NXI446" s="243"/>
      <c r="NXJ446" s="243"/>
      <c r="NXK446" s="243"/>
      <c r="NXL446" s="243"/>
      <c r="NXM446" s="243"/>
      <c r="NXN446" s="243"/>
      <c r="NXO446" s="243"/>
      <c r="NXP446" s="243"/>
      <c r="NXQ446" s="243"/>
      <c r="NXR446" s="243"/>
      <c r="NXS446" s="243"/>
      <c r="NXT446" s="243"/>
      <c r="NXU446" s="243"/>
      <c r="NXV446" s="243"/>
      <c r="NXW446" s="243"/>
      <c r="NXX446" s="243"/>
      <c r="NXY446" s="243"/>
      <c r="NXZ446" s="243"/>
      <c r="NYA446" s="243"/>
      <c r="NYB446" s="243"/>
      <c r="NYC446" s="243"/>
      <c r="NYD446" s="243"/>
      <c r="NYE446" s="243"/>
      <c r="NYF446" s="243"/>
      <c r="NYG446" s="243"/>
      <c r="NYH446" s="243"/>
      <c r="NYI446" s="243"/>
      <c r="NYJ446" s="243"/>
      <c r="NYK446" s="243"/>
      <c r="NYL446" s="243"/>
      <c r="NYM446" s="243"/>
      <c r="NYN446" s="243"/>
      <c r="NYO446" s="243"/>
      <c r="NYP446" s="243"/>
      <c r="NYQ446" s="243"/>
      <c r="NYR446" s="243"/>
      <c r="NYS446" s="243"/>
      <c r="NYT446" s="243"/>
      <c r="NYU446" s="243"/>
      <c r="NYV446" s="243"/>
      <c r="NYW446" s="243"/>
      <c r="NYX446" s="243"/>
      <c r="NYY446" s="243"/>
      <c r="NYZ446" s="243"/>
      <c r="NZA446" s="243"/>
      <c r="NZB446" s="243"/>
      <c r="NZC446" s="243"/>
      <c r="NZD446" s="243"/>
      <c r="NZE446" s="243"/>
      <c r="NZF446" s="243"/>
      <c r="NZG446" s="243"/>
      <c r="NZH446" s="243"/>
      <c r="NZI446" s="243"/>
      <c r="NZJ446" s="243"/>
      <c r="NZK446" s="243"/>
      <c r="NZL446" s="243"/>
      <c r="NZM446" s="243"/>
      <c r="NZN446" s="243"/>
      <c r="NZO446" s="243"/>
      <c r="NZP446" s="243"/>
      <c r="NZQ446" s="243"/>
      <c r="NZR446" s="243"/>
      <c r="NZS446" s="243"/>
      <c r="NZT446" s="243"/>
      <c r="NZU446" s="243"/>
      <c r="NZV446" s="243"/>
      <c r="NZW446" s="243"/>
      <c r="NZX446" s="243"/>
      <c r="NZY446" s="243"/>
      <c r="NZZ446" s="243"/>
      <c r="OAA446" s="243"/>
      <c r="OAB446" s="243"/>
      <c r="OAC446" s="243"/>
      <c r="OAD446" s="243"/>
      <c r="OAE446" s="243"/>
      <c r="OAF446" s="243"/>
      <c r="OAG446" s="243"/>
      <c r="OAH446" s="243"/>
      <c r="OAI446" s="243"/>
      <c r="OAJ446" s="243"/>
      <c r="OAK446" s="243"/>
      <c r="OAL446" s="243"/>
      <c r="OAM446" s="243"/>
      <c r="OAN446" s="243"/>
      <c r="OAO446" s="243"/>
      <c r="OAP446" s="243"/>
      <c r="OAQ446" s="243"/>
      <c r="OAR446" s="243"/>
      <c r="OAS446" s="243"/>
      <c r="OAT446" s="243"/>
      <c r="OAU446" s="243"/>
      <c r="OAV446" s="243"/>
      <c r="OAW446" s="243"/>
      <c r="OAX446" s="243"/>
      <c r="OAY446" s="243"/>
      <c r="OAZ446" s="243"/>
      <c r="OBA446" s="243"/>
      <c r="OBB446" s="243"/>
      <c r="OBC446" s="243"/>
      <c r="OBD446" s="243"/>
      <c r="OBE446" s="243"/>
      <c r="OBF446" s="243"/>
      <c r="OBG446" s="243"/>
      <c r="OBH446" s="243"/>
      <c r="OBI446" s="243"/>
      <c r="OBJ446" s="243"/>
      <c r="OBK446" s="243"/>
      <c r="OBL446" s="243"/>
      <c r="OBM446" s="243"/>
      <c r="OBN446" s="243"/>
      <c r="OBO446" s="243"/>
      <c r="OBP446" s="243"/>
      <c r="OBQ446" s="243"/>
      <c r="OBR446" s="243"/>
      <c r="OBS446" s="243"/>
      <c r="OBT446" s="243"/>
      <c r="OBU446" s="243"/>
      <c r="OBV446" s="243"/>
      <c r="OBW446" s="243"/>
      <c r="OBX446" s="243"/>
      <c r="OBY446" s="243"/>
      <c r="OBZ446" s="243"/>
      <c r="OCA446" s="243"/>
      <c r="OCB446" s="243"/>
      <c r="OCC446" s="243"/>
      <c r="OCD446" s="243"/>
      <c r="OCE446" s="243"/>
      <c r="OCF446" s="243"/>
      <c r="OCG446" s="243"/>
      <c r="OCH446" s="243"/>
      <c r="OCI446" s="243"/>
      <c r="OCJ446" s="243"/>
      <c r="OCK446" s="243"/>
      <c r="OCL446" s="243"/>
      <c r="OCM446" s="243"/>
      <c r="OCN446" s="243"/>
      <c r="OCO446" s="243"/>
      <c r="OCP446" s="243"/>
      <c r="OCQ446" s="243"/>
      <c r="OCR446" s="243"/>
      <c r="OCS446" s="243"/>
      <c r="OCT446" s="243"/>
      <c r="OCU446" s="243"/>
      <c r="OCV446" s="243"/>
      <c r="OCW446" s="243"/>
      <c r="OCX446" s="243"/>
      <c r="OCY446" s="243"/>
      <c r="OCZ446" s="243"/>
      <c r="ODA446" s="243"/>
      <c r="ODB446" s="243"/>
      <c r="ODC446" s="243"/>
      <c r="ODD446" s="243"/>
      <c r="ODE446" s="243"/>
      <c r="ODF446" s="243"/>
      <c r="ODG446" s="243"/>
      <c r="ODH446" s="243"/>
      <c r="ODI446" s="243"/>
      <c r="ODJ446" s="243"/>
      <c r="ODK446" s="243"/>
      <c r="ODL446" s="243"/>
      <c r="ODM446" s="243"/>
      <c r="ODN446" s="243"/>
      <c r="ODO446" s="243"/>
      <c r="ODP446" s="243"/>
      <c r="ODQ446" s="243"/>
      <c r="ODR446" s="243"/>
      <c r="ODS446" s="243"/>
      <c r="ODT446" s="243"/>
      <c r="ODU446" s="243"/>
      <c r="ODV446" s="243"/>
      <c r="ODW446" s="243"/>
      <c r="ODX446" s="243"/>
      <c r="ODY446" s="243"/>
      <c r="ODZ446" s="243"/>
      <c r="OEA446" s="243"/>
      <c r="OEB446" s="243"/>
      <c r="OEC446" s="243"/>
      <c r="OED446" s="243"/>
      <c r="OEE446" s="243"/>
      <c r="OEF446" s="243"/>
      <c r="OEG446" s="243"/>
      <c r="OEH446" s="243"/>
      <c r="OEI446" s="243"/>
      <c r="OEJ446" s="243"/>
      <c r="OEK446" s="243"/>
      <c r="OEL446" s="243"/>
      <c r="OEM446" s="243"/>
      <c r="OEN446" s="243"/>
      <c r="OEO446" s="243"/>
      <c r="OEP446" s="243"/>
      <c r="OEQ446" s="243"/>
      <c r="OER446" s="243"/>
      <c r="OES446" s="243"/>
      <c r="OET446" s="243"/>
      <c r="OEU446" s="243"/>
      <c r="OEV446" s="243"/>
      <c r="OEW446" s="243"/>
      <c r="OEX446" s="243"/>
      <c r="OEY446" s="243"/>
      <c r="OEZ446" s="243"/>
      <c r="OFA446" s="243"/>
      <c r="OFB446" s="243"/>
      <c r="OFC446" s="243"/>
      <c r="OFD446" s="243"/>
      <c r="OFE446" s="243"/>
      <c r="OFF446" s="243"/>
      <c r="OFG446" s="243"/>
      <c r="OFH446" s="243"/>
      <c r="OFI446" s="243"/>
      <c r="OFJ446" s="243"/>
      <c r="OFK446" s="243"/>
      <c r="OFL446" s="243"/>
      <c r="OFM446" s="243"/>
      <c r="OFN446" s="243"/>
      <c r="OFO446" s="243"/>
      <c r="OFP446" s="243"/>
      <c r="OFQ446" s="243"/>
      <c r="OFR446" s="243"/>
      <c r="OFS446" s="243"/>
      <c r="OFT446" s="243"/>
      <c r="OFU446" s="243"/>
      <c r="OFV446" s="243"/>
      <c r="OFW446" s="243"/>
      <c r="OFX446" s="243"/>
      <c r="OFY446" s="243"/>
      <c r="OFZ446" s="243"/>
      <c r="OGA446" s="243"/>
      <c r="OGB446" s="243"/>
      <c r="OGC446" s="243"/>
      <c r="OGD446" s="243"/>
      <c r="OGE446" s="243"/>
      <c r="OGF446" s="243"/>
      <c r="OGG446" s="243"/>
      <c r="OGH446" s="243"/>
      <c r="OGI446" s="243"/>
      <c r="OGJ446" s="243"/>
      <c r="OGK446" s="243"/>
      <c r="OGL446" s="243"/>
      <c r="OGM446" s="243"/>
      <c r="OGN446" s="243"/>
      <c r="OGO446" s="243"/>
      <c r="OGP446" s="243"/>
      <c r="OGQ446" s="243"/>
      <c r="OGR446" s="243"/>
      <c r="OGS446" s="243"/>
      <c r="OGT446" s="243"/>
      <c r="OGU446" s="243"/>
      <c r="OGV446" s="243"/>
      <c r="OGW446" s="243"/>
      <c r="OGX446" s="243"/>
      <c r="OGY446" s="243"/>
      <c r="OGZ446" s="243"/>
      <c r="OHA446" s="243"/>
      <c r="OHB446" s="243"/>
      <c r="OHC446" s="243"/>
      <c r="OHD446" s="243"/>
      <c r="OHE446" s="243"/>
      <c r="OHF446" s="243"/>
      <c r="OHG446" s="243"/>
      <c r="OHH446" s="243"/>
      <c r="OHI446" s="243"/>
      <c r="OHJ446" s="243"/>
      <c r="OHK446" s="243"/>
      <c r="OHL446" s="243"/>
      <c r="OHM446" s="243"/>
      <c r="OHN446" s="243"/>
      <c r="OHO446" s="243"/>
      <c r="OHP446" s="243"/>
      <c r="OHQ446" s="243"/>
      <c r="OHR446" s="243"/>
      <c r="OHS446" s="243"/>
      <c r="OHT446" s="243"/>
      <c r="OHU446" s="243"/>
      <c r="OHV446" s="243"/>
      <c r="OHW446" s="243"/>
      <c r="OHX446" s="243"/>
      <c r="OHY446" s="243"/>
      <c r="OHZ446" s="243"/>
      <c r="OIA446" s="243"/>
      <c r="OIB446" s="243"/>
      <c r="OIC446" s="243"/>
      <c r="OID446" s="243"/>
      <c r="OIE446" s="243"/>
      <c r="OIF446" s="243"/>
      <c r="OIG446" s="243"/>
      <c r="OIH446" s="243"/>
      <c r="OII446" s="243"/>
      <c r="OIJ446" s="243"/>
      <c r="OIK446" s="243"/>
      <c r="OIL446" s="243"/>
      <c r="OIM446" s="243"/>
      <c r="OIN446" s="243"/>
      <c r="OIO446" s="243"/>
      <c r="OIP446" s="243"/>
      <c r="OIQ446" s="243"/>
      <c r="OIR446" s="243"/>
      <c r="OIS446" s="243"/>
      <c r="OIT446" s="243"/>
      <c r="OIU446" s="243"/>
      <c r="OIV446" s="243"/>
      <c r="OIW446" s="243"/>
      <c r="OIX446" s="243"/>
      <c r="OIY446" s="243"/>
      <c r="OIZ446" s="243"/>
      <c r="OJA446" s="243"/>
      <c r="OJB446" s="243"/>
      <c r="OJC446" s="243"/>
      <c r="OJD446" s="243"/>
      <c r="OJE446" s="243"/>
      <c r="OJF446" s="243"/>
      <c r="OJG446" s="243"/>
      <c r="OJH446" s="243"/>
      <c r="OJI446" s="243"/>
      <c r="OJJ446" s="243"/>
      <c r="OJK446" s="243"/>
      <c r="OJL446" s="243"/>
      <c r="OJM446" s="243"/>
      <c r="OJN446" s="243"/>
      <c r="OJO446" s="243"/>
      <c r="OJP446" s="243"/>
      <c r="OJQ446" s="243"/>
      <c r="OJR446" s="243"/>
      <c r="OJS446" s="243"/>
      <c r="OJT446" s="243"/>
      <c r="OJU446" s="243"/>
      <c r="OJV446" s="243"/>
      <c r="OJW446" s="243"/>
      <c r="OJX446" s="243"/>
      <c r="OJY446" s="243"/>
      <c r="OJZ446" s="243"/>
      <c r="OKA446" s="243"/>
      <c r="OKB446" s="243"/>
      <c r="OKC446" s="243"/>
      <c r="OKD446" s="243"/>
      <c r="OKE446" s="243"/>
      <c r="OKF446" s="243"/>
      <c r="OKG446" s="243"/>
      <c r="OKH446" s="243"/>
      <c r="OKI446" s="243"/>
      <c r="OKJ446" s="243"/>
      <c r="OKK446" s="243"/>
      <c r="OKL446" s="243"/>
      <c r="OKM446" s="243"/>
      <c r="OKN446" s="243"/>
      <c r="OKO446" s="243"/>
      <c r="OKP446" s="243"/>
      <c r="OKQ446" s="243"/>
      <c r="OKR446" s="243"/>
      <c r="OKS446" s="243"/>
      <c r="OKT446" s="243"/>
      <c r="OKU446" s="243"/>
      <c r="OKV446" s="243"/>
      <c r="OKW446" s="243"/>
      <c r="OKX446" s="243"/>
      <c r="OKY446" s="243"/>
      <c r="OKZ446" s="243"/>
      <c r="OLA446" s="243"/>
      <c r="OLB446" s="243"/>
      <c r="OLC446" s="243"/>
      <c r="OLD446" s="243"/>
      <c r="OLE446" s="243"/>
      <c r="OLF446" s="243"/>
      <c r="OLG446" s="243"/>
      <c r="OLH446" s="243"/>
      <c r="OLI446" s="243"/>
      <c r="OLJ446" s="243"/>
      <c r="OLK446" s="243"/>
      <c r="OLL446" s="243"/>
      <c r="OLM446" s="243"/>
      <c r="OLN446" s="243"/>
      <c r="OLO446" s="243"/>
      <c r="OLP446" s="243"/>
      <c r="OLQ446" s="243"/>
      <c r="OLR446" s="243"/>
      <c r="OLS446" s="243"/>
      <c r="OLT446" s="243"/>
      <c r="OLU446" s="243"/>
      <c r="OLV446" s="243"/>
      <c r="OLW446" s="243"/>
      <c r="OLX446" s="243"/>
      <c r="OLY446" s="243"/>
      <c r="OLZ446" s="243"/>
      <c r="OMA446" s="243"/>
      <c r="OMB446" s="243"/>
      <c r="OMC446" s="243"/>
      <c r="OMD446" s="243"/>
      <c r="OME446" s="243"/>
      <c r="OMF446" s="243"/>
      <c r="OMG446" s="243"/>
      <c r="OMH446" s="243"/>
      <c r="OMI446" s="243"/>
      <c r="OMJ446" s="243"/>
      <c r="OMK446" s="243"/>
      <c r="OML446" s="243"/>
      <c r="OMM446" s="243"/>
      <c r="OMN446" s="243"/>
      <c r="OMO446" s="243"/>
      <c r="OMP446" s="243"/>
      <c r="OMQ446" s="243"/>
      <c r="OMR446" s="243"/>
      <c r="OMS446" s="243"/>
      <c r="OMT446" s="243"/>
      <c r="OMU446" s="243"/>
      <c r="OMV446" s="243"/>
      <c r="OMW446" s="243"/>
      <c r="OMX446" s="243"/>
      <c r="OMY446" s="243"/>
      <c r="OMZ446" s="243"/>
      <c r="ONA446" s="243"/>
      <c r="ONB446" s="243"/>
      <c r="ONC446" s="243"/>
      <c r="OND446" s="243"/>
      <c r="ONE446" s="243"/>
      <c r="ONF446" s="243"/>
      <c r="ONG446" s="243"/>
      <c r="ONH446" s="243"/>
      <c r="ONI446" s="243"/>
      <c r="ONJ446" s="243"/>
      <c r="ONK446" s="243"/>
      <c r="ONL446" s="243"/>
      <c r="ONM446" s="243"/>
      <c r="ONN446" s="243"/>
      <c r="ONO446" s="243"/>
      <c r="ONP446" s="243"/>
      <c r="ONQ446" s="243"/>
      <c r="ONR446" s="243"/>
      <c r="ONS446" s="243"/>
      <c r="ONT446" s="243"/>
      <c r="ONU446" s="243"/>
      <c r="ONV446" s="243"/>
      <c r="ONW446" s="243"/>
      <c r="ONX446" s="243"/>
      <c r="ONY446" s="243"/>
      <c r="ONZ446" s="243"/>
      <c r="OOA446" s="243"/>
      <c r="OOB446" s="243"/>
      <c r="OOC446" s="243"/>
      <c r="OOD446" s="243"/>
      <c r="OOE446" s="243"/>
      <c r="OOF446" s="243"/>
      <c r="OOG446" s="243"/>
      <c r="OOH446" s="243"/>
      <c r="OOI446" s="243"/>
      <c r="OOJ446" s="243"/>
      <c r="OOK446" s="243"/>
      <c r="OOL446" s="243"/>
      <c r="OOM446" s="243"/>
      <c r="OON446" s="243"/>
      <c r="OOO446" s="243"/>
      <c r="OOP446" s="243"/>
      <c r="OOQ446" s="243"/>
      <c r="OOR446" s="243"/>
      <c r="OOS446" s="243"/>
      <c r="OOT446" s="243"/>
      <c r="OOU446" s="243"/>
      <c r="OOV446" s="243"/>
      <c r="OOW446" s="243"/>
      <c r="OOX446" s="243"/>
      <c r="OOY446" s="243"/>
      <c r="OOZ446" s="243"/>
      <c r="OPA446" s="243"/>
      <c r="OPB446" s="243"/>
      <c r="OPC446" s="243"/>
      <c r="OPD446" s="243"/>
      <c r="OPE446" s="243"/>
      <c r="OPF446" s="243"/>
      <c r="OPG446" s="243"/>
      <c r="OPH446" s="243"/>
      <c r="OPI446" s="243"/>
      <c r="OPJ446" s="243"/>
      <c r="OPK446" s="243"/>
      <c r="OPL446" s="243"/>
      <c r="OPM446" s="243"/>
      <c r="OPN446" s="243"/>
      <c r="OPO446" s="243"/>
      <c r="OPP446" s="243"/>
      <c r="OPQ446" s="243"/>
      <c r="OPR446" s="243"/>
      <c r="OPS446" s="243"/>
      <c r="OPT446" s="243"/>
      <c r="OPU446" s="243"/>
      <c r="OPV446" s="243"/>
      <c r="OPW446" s="243"/>
      <c r="OPX446" s="243"/>
      <c r="OPY446" s="243"/>
      <c r="OPZ446" s="243"/>
      <c r="OQA446" s="243"/>
      <c r="OQB446" s="243"/>
      <c r="OQC446" s="243"/>
      <c r="OQD446" s="243"/>
      <c r="OQE446" s="243"/>
      <c r="OQF446" s="243"/>
      <c r="OQG446" s="243"/>
      <c r="OQH446" s="243"/>
      <c r="OQI446" s="243"/>
      <c r="OQJ446" s="243"/>
      <c r="OQK446" s="243"/>
      <c r="OQL446" s="243"/>
      <c r="OQM446" s="243"/>
      <c r="OQN446" s="243"/>
      <c r="OQO446" s="243"/>
      <c r="OQP446" s="243"/>
      <c r="OQQ446" s="243"/>
      <c r="OQR446" s="243"/>
      <c r="OQS446" s="243"/>
      <c r="OQT446" s="243"/>
      <c r="OQU446" s="243"/>
      <c r="OQV446" s="243"/>
      <c r="OQW446" s="243"/>
      <c r="OQX446" s="243"/>
      <c r="OQY446" s="243"/>
      <c r="OQZ446" s="243"/>
      <c r="ORA446" s="243"/>
      <c r="ORB446" s="243"/>
      <c r="ORC446" s="243"/>
      <c r="ORD446" s="243"/>
      <c r="ORE446" s="243"/>
      <c r="ORF446" s="243"/>
      <c r="ORG446" s="243"/>
      <c r="ORH446" s="243"/>
      <c r="ORI446" s="243"/>
      <c r="ORJ446" s="243"/>
      <c r="ORK446" s="243"/>
      <c r="ORL446" s="243"/>
      <c r="ORM446" s="243"/>
      <c r="ORN446" s="243"/>
      <c r="ORO446" s="243"/>
      <c r="ORP446" s="243"/>
      <c r="ORQ446" s="243"/>
      <c r="ORR446" s="243"/>
      <c r="ORS446" s="243"/>
      <c r="ORT446" s="243"/>
      <c r="ORU446" s="243"/>
      <c r="ORV446" s="243"/>
      <c r="ORW446" s="243"/>
      <c r="ORX446" s="243"/>
      <c r="ORY446" s="243"/>
      <c r="ORZ446" s="243"/>
      <c r="OSA446" s="243"/>
      <c r="OSB446" s="243"/>
      <c r="OSC446" s="243"/>
      <c r="OSD446" s="243"/>
      <c r="OSE446" s="243"/>
      <c r="OSF446" s="243"/>
      <c r="OSG446" s="243"/>
      <c r="OSH446" s="243"/>
      <c r="OSI446" s="243"/>
      <c r="OSJ446" s="243"/>
      <c r="OSK446" s="243"/>
      <c r="OSL446" s="243"/>
      <c r="OSM446" s="243"/>
      <c r="OSN446" s="243"/>
      <c r="OSO446" s="243"/>
      <c r="OSP446" s="243"/>
      <c r="OSQ446" s="243"/>
      <c r="OSR446" s="243"/>
      <c r="OSS446" s="243"/>
      <c r="OST446" s="243"/>
      <c r="OSU446" s="243"/>
      <c r="OSV446" s="243"/>
      <c r="OSW446" s="243"/>
      <c r="OSX446" s="243"/>
      <c r="OSY446" s="243"/>
      <c r="OSZ446" s="243"/>
      <c r="OTA446" s="243"/>
      <c r="OTB446" s="243"/>
      <c r="OTC446" s="243"/>
      <c r="OTD446" s="243"/>
      <c r="OTE446" s="243"/>
      <c r="OTF446" s="243"/>
      <c r="OTG446" s="243"/>
      <c r="OTH446" s="243"/>
      <c r="OTI446" s="243"/>
      <c r="OTJ446" s="243"/>
      <c r="OTK446" s="243"/>
      <c r="OTL446" s="243"/>
      <c r="OTM446" s="243"/>
      <c r="OTN446" s="243"/>
      <c r="OTO446" s="243"/>
      <c r="OTP446" s="243"/>
      <c r="OTQ446" s="243"/>
      <c r="OTR446" s="243"/>
      <c r="OTS446" s="243"/>
      <c r="OTT446" s="243"/>
      <c r="OTU446" s="243"/>
      <c r="OTV446" s="243"/>
      <c r="OTW446" s="243"/>
      <c r="OTX446" s="243"/>
      <c r="OTY446" s="243"/>
      <c r="OTZ446" s="243"/>
      <c r="OUA446" s="243"/>
      <c r="OUB446" s="243"/>
      <c r="OUC446" s="243"/>
      <c r="OUD446" s="243"/>
      <c r="OUE446" s="243"/>
      <c r="OUF446" s="243"/>
      <c r="OUG446" s="243"/>
      <c r="OUH446" s="243"/>
      <c r="OUI446" s="243"/>
      <c r="OUJ446" s="243"/>
      <c r="OUK446" s="243"/>
      <c r="OUL446" s="243"/>
      <c r="OUM446" s="243"/>
      <c r="OUN446" s="243"/>
      <c r="OUO446" s="243"/>
      <c r="OUP446" s="243"/>
      <c r="OUQ446" s="243"/>
      <c r="OUR446" s="243"/>
      <c r="OUS446" s="243"/>
      <c r="OUT446" s="243"/>
      <c r="OUU446" s="243"/>
      <c r="OUV446" s="243"/>
      <c r="OUW446" s="243"/>
      <c r="OUX446" s="243"/>
      <c r="OUY446" s="243"/>
      <c r="OUZ446" s="243"/>
      <c r="OVA446" s="243"/>
      <c r="OVB446" s="243"/>
      <c r="OVC446" s="243"/>
      <c r="OVD446" s="243"/>
      <c r="OVE446" s="243"/>
      <c r="OVF446" s="243"/>
      <c r="OVG446" s="243"/>
      <c r="OVH446" s="243"/>
      <c r="OVI446" s="243"/>
      <c r="OVJ446" s="243"/>
      <c r="OVK446" s="243"/>
      <c r="OVL446" s="243"/>
      <c r="OVM446" s="243"/>
      <c r="OVN446" s="243"/>
      <c r="OVO446" s="243"/>
      <c r="OVP446" s="243"/>
      <c r="OVQ446" s="243"/>
      <c r="OVR446" s="243"/>
      <c r="OVS446" s="243"/>
      <c r="OVT446" s="243"/>
      <c r="OVU446" s="243"/>
      <c r="OVV446" s="243"/>
      <c r="OVW446" s="243"/>
      <c r="OVX446" s="243"/>
      <c r="OVY446" s="243"/>
      <c r="OVZ446" s="243"/>
      <c r="OWA446" s="243"/>
      <c r="OWB446" s="243"/>
      <c r="OWC446" s="243"/>
      <c r="OWD446" s="243"/>
      <c r="OWE446" s="243"/>
      <c r="OWF446" s="243"/>
      <c r="OWG446" s="243"/>
      <c r="OWH446" s="243"/>
      <c r="OWI446" s="243"/>
      <c r="OWJ446" s="243"/>
      <c r="OWK446" s="243"/>
      <c r="OWL446" s="243"/>
      <c r="OWM446" s="243"/>
      <c r="OWN446" s="243"/>
      <c r="OWO446" s="243"/>
      <c r="OWP446" s="243"/>
      <c r="OWQ446" s="243"/>
      <c r="OWR446" s="243"/>
      <c r="OWS446" s="243"/>
      <c r="OWT446" s="243"/>
      <c r="OWU446" s="243"/>
      <c r="OWV446" s="243"/>
      <c r="OWW446" s="243"/>
      <c r="OWX446" s="243"/>
      <c r="OWY446" s="243"/>
      <c r="OWZ446" s="243"/>
      <c r="OXA446" s="243"/>
      <c r="OXB446" s="243"/>
      <c r="OXC446" s="243"/>
      <c r="OXD446" s="243"/>
      <c r="OXE446" s="243"/>
      <c r="OXF446" s="243"/>
      <c r="OXG446" s="243"/>
      <c r="OXH446" s="243"/>
      <c r="OXI446" s="243"/>
      <c r="OXJ446" s="243"/>
      <c r="OXK446" s="243"/>
      <c r="OXL446" s="243"/>
      <c r="OXM446" s="243"/>
      <c r="OXN446" s="243"/>
      <c r="OXO446" s="243"/>
      <c r="OXP446" s="243"/>
      <c r="OXQ446" s="243"/>
      <c r="OXR446" s="243"/>
      <c r="OXS446" s="243"/>
      <c r="OXT446" s="243"/>
      <c r="OXU446" s="243"/>
      <c r="OXV446" s="243"/>
      <c r="OXW446" s="243"/>
      <c r="OXX446" s="243"/>
      <c r="OXY446" s="243"/>
      <c r="OXZ446" s="243"/>
      <c r="OYA446" s="243"/>
      <c r="OYB446" s="243"/>
      <c r="OYC446" s="243"/>
      <c r="OYD446" s="243"/>
      <c r="OYE446" s="243"/>
      <c r="OYF446" s="243"/>
      <c r="OYG446" s="243"/>
      <c r="OYH446" s="243"/>
      <c r="OYI446" s="243"/>
      <c r="OYJ446" s="243"/>
      <c r="OYK446" s="243"/>
      <c r="OYL446" s="243"/>
      <c r="OYM446" s="243"/>
      <c r="OYN446" s="243"/>
      <c r="OYO446" s="243"/>
      <c r="OYP446" s="243"/>
      <c r="OYQ446" s="243"/>
      <c r="OYR446" s="243"/>
      <c r="OYS446" s="243"/>
      <c r="OYT446" s="243"/>
      <c r="OYU446" s="243"/>
      <c r="OYV446" s="243"/>
      <c r="OYW446" s="243"/>
      <c r="OYX446" s="243"/>
      <c r="OYY446" s="243"/>
      <c r="OYZ446" s="243"/>
      <c r="OZA446" s="243"/>
      <c r="OZB446" s="243"/>
      <c r="OZC446" s="243"/>
      <c r="OZD446" s="243"/>
      <c r="OZE446" s="243"/>
      <c r="OZF446" s="243"/>
      <c r="OZG446" s="243"/>
      <c r="OZH446" s="243"/>
      <c r="OZI446" s="243"/>
      <c r="OZJ446" s="243"/>
      <c r="OZK446" s="243"/>
      <c r="OZL446" s="243"/>
      <c r="OZM446" s="243"/>
      <c r="OZN446" s="243"/>
      <c r="OZO446" s="243"/>
      <c r="OZP446" s="243"/>
      <c r="OZQ446" s="243"/>
      <c r="OZR446" s="243"/>
      <c r="OZS446" s="243"/>
      <c r="OZT446" s="243"/>
      <c r="OZU446" s="243"/>
      <c r="OZV446" s="243"/>
      <c r="OZW446" s="243"/>
      <c r="OZX446" s="243"/>
      <c r="OZY446" s="243"/>
      <c r="OZZ446" s="243"/>
      <c r="PAA446" s="243"/>
      <c r="PAB446" s="243"/>
      <c r="PAC446" s="243"/>
      <c r="PAD446" s="243"/>
      <c r="PAE446" s="243"/>
      <c r="PAF446" s="243"/>
      <c r="PAG446" s="243"/>
      <c r="PAH446" s="243"/>
      <c r="PAI446" s="243"/>
      <c r="PAJ446" s="243"/>
      <c r="PAK446" s="243"/>
      <c r="PAL446" s="243"/>
      <c r="PAM446" s="243"/>
      <c r="PAN446" s="243"/>
      <c r="PAO446" s="243"/>
      <c r="PAP446" s="243"/>
      <c r="PAQ446" s="243"/>
      <c r="PAR446" s="243"/>
      <c r="PAS446" s="243"/>
      <c r="PAT446" s="243"/>
      <c r="PAU446" s="243"/>
      <c r="PAV446" s="243"/>
      <c r="PAW446" s="243"/>
      <c r="PAX446" s="243"/>
      <c r="PAY446" s="243"/>
      <c r="PAZ446" s="243"/>
      <c r="PBA446" s="243"/>
      <c r="PBB446" s="243"/>
      <c r="PBC446" s="243"/>
      <c r="PBD446" s="243"/>
      <c r="PBE446" s="243"/>
      <c r="PBF446" s="243"/>
      <c r="PBG446" s="243"/>
      <c r="PBH446" s="243"/>
      <c r="PBI446" s="243"/>
      <c r="PBJ446" s="243"/>
      <c r="PBK446" s="243"/>
      <c r="PBL446" s="243"/>
      <c r="PBM446" s="243"/>
      <c r="PBN446" s="243"/>
      <c r="PBO446" s="243"/>
      <c r="PBP446" s="243"/>
      <c r="PBQ446" s="243"/>
      <c r="PBR446" s="243"/>
      <c r="PBS446" s="243"/>
      <c r="PBT446" s="243"/>
      <c r="PBU446" s="243"/>
      <c r="PBV446" s="243"/>
      <c r="PBW446" s="243"/>
      <c r="PBX446" s="243"/>
      <c r="PBY446" s="243"/>
      <c r="PBZ446" s="243"/>
      <c r="PCA446" s="243"/>
      <c r="PCB446" s="243"/>
      <c r="PCC446" s="243"/>
      <c r="PCD446" s="243"/>
      <c r="PCE446" s="243"/>
      <c r="PCF446" s="243"/>
      <c r="PCG446" s="243"/>
      <c r="PCH446" s="243"/>
      <c r="PCI446" s="243"/>
      <c r="PCJ446" s="243"/>
      <c r="PCK446" s="243"/>
      <c r="PCL446" s="243"/>
      <c r="PCM446" s="243"/>
      <c r="PCN446" s="243"/>
      <c r="PCO446" s="243"/>
      <c r="PCP446" s="243"/>
      <c r="PCQ446" s="243"/>
      <c r="PCR446" s="243"/>
      <c r="PCS446" s="243"/>
      <c r="PCT446" s="243"/>
      <c r="PCU446" s="243"/>
      <c r="PCV446" s="243"/>
      <c r="PCW446" s="243"/>
      <c r="PCX446" s="243"/>
      <c r="PCY446" s="243"/>
      <c r="PCZ446" s="243"/>
      <c r="PDA446" s="243"/>
      <c r="PDB446" s="243"/>
      <c r="PDC446" s="243"/>
      <c r="PDD446" s="243"/>
      <c r="PDE446" s="243"/>
      <c r="PDF446" s="243"/>
      <c r="PDG446" s="243"/>
      <c r="PDH446" s="243"/>
      <c r="PDI446" s="243"/>
      <c r="PDJ446" s="243"/>
      <c r="PDK446" s="243"/>
      <c r="PDL446" s="243"/>
      <c r="PDM446" s="243"/>
      <c r="PDN446" s="243"/>
      <c r="PDO446" s="243"/>
      <c r="PDP446" s="243"/>
      <c r="PDQ446" s="243"/>
      <c r="PDR446" s="243"/>
      <c r="PDS446" s="243"/>
      <c r="PDT446" s="243"/>
      <c r="PDU446" s="243"/>
      <c r="PDV446" s="243"/>
      <c r="PDW446" s="243"/>
      <c r="PDX446" s="243"/>
      <c r="PDY446" s="243"/>
      <c r="PDZ446" s="243"/>
      <c r="PEA446" s="243"/>
      <c r="PEB446" s="243"/>
      <c r="PEC446" s="243"/>
      <c r="PED446" s="243"/>
      <c r="PEE446" s="243"/>
      <c r="PEF446" s="243"/>
      <c r="PEG446" s="243"/>
      <c r="PEH446" s="243"/>
      <c r="PEI446" s="243"/>
      <c r="PEJ446" s="243"/>
      <c r="PEK446" s="243"/>
      <c r="PEL446" s="243"/>
      <c r="PEM446" s="243"/>
      <c r="PEN446" s="243"/>
      <c r="PEO446" s="243"/>
      <c r="PEP446" s="243"/>
      <c r="PEQ446" s="243"/>
      <c r="PER446" s="243"/>
      <c r="PES446" s="243"/>
      <c r="PET446" s="243"/>
      <c r="PEU446" s="243"/>
      <c r="PEV446" s="243"/>
      <c r="PEW446" s="243"/>
      <c r="PEX446" s="243"/>
      <c r="PEY446" s="243"/>
      <c r="PEZ446" s="243"/>
      <c r="PFA446" s="243"/>
      <c r="PFB446" s="243"/>
      <c r="PFC446" s="243"/>
      <c r="PFD446" s="243"/>
      <c r="PFE446" s="243"/>
      <c r="PFF446" s="243"/>
      <c r="PFG446" s="243"/>
      <c r="PFH446" s="243"/>
      <c r="PFI446" s="243"/>
      <c r="PFJ446" s="243"/>
      <c r="PFK446" s="243"/>
      <c r="PFL446" s="243"/>
      <c r="PFM446" s="243"/>
      <c r="PFN446" s="243"/>
      <c r="PFO446" s="243"/>
      <c r="PFP446" s="243"/>
      <c r="PFQ446" s="243"/>
      <c r="PFR446" s="243"/>
      <c r="PFS446" s="243"/>
      <c r="PFT446" s="243"/>
      <c r="PFU446" s="243"/>
      <c r="PFV446" s="243"/>
      <c r="PFW446" s="243"/>
      <c r="PFX446" s="243"/>
      <c r="PFY446" s="243"/>
      <c r="PFZ446" s="243"/>
      <c r="PGA446" s="243"/>
      <c r="PGB446" s="243"/>
      <c r="PGC446" s="243"/>
      <c r="PGD446" s="243"/>
      <c r="PGE446" s="243"/>
      <c r="PGF446" s="243"/>
      <c r="PGG446" s="243"/>
      <c r="PGH446" s="243"/>
      <c r="PGI446" s="243"/>
      <c r="PGJ446" s="243"/>
      <c r="PGK446" s="243"/>
      <c r="PGL446" s="243"/>
      <c r="PGM446" s="243"/>
      <c r="PGN446" s="243"/>
      <c r="PGO446" s="243"/>
      <c r="PGP446" s="243"/>
      <c r="PGQ446" s="243"/>
      <c r="PGR446" s="243"/>
      <c r="PGS446" s="243"/>
      <c r="PGT446" s="243"/>
      <c r="PGU446" s="243"/>
      <c r="PGV446" s="243"/>
      <c r="PGW446" s="243"/>
      <c r="PGX446" s="243"/>
      <c r="PGY446" s="243"/>
      <c r="PGZ446" s="243"/>
      <c r="PHA446" s="243"/>
      <c r="PHB446" s="243"/>
      <c r="PHC446" s="243"/>
      <c r="PHD446" s="243"/>
      <c r="PHE446" s="243"/>
      <c r="PHF446" s="243"/>
      <c r="PHG446" s="243"/>
      <c r="PHH446" s="243"/>
      <c r="PHI446" s="243"/>
      <c r="PHJ446" s="243"/>
      <c r="PHK446" s="243"/>
      <c r="PHL446" s="243"/>
      <c r="PHM446" s="243"/>
      <c r="PHN446" s="243"/>
      <c r="PHO446" s="243"/>
      <c r="PHP446" s="243"/>
      <c r="PHQ446" s="243"/>
      <c r="PHR446" s="243"/>
      <c r="PHS446" s="243"/>
      <c r="PHT446" s="243"/>
      <c r="PHU446" s="243"/>
      <c r="PHV446" s="243"/>
      <c r="PHW446" s="243"/>
      <c r="PHX446" s="243"/>
      <c r="PHY446" s="243"/>
      <c r="PHZ446" s="243"/>
      <c r="PIA446" s="243"/>
      <c r="PIB446" s="243"/>
      <c r="PIC446" s="243"/>
      <c r="PID446" s="243"/>
      <c r="PIE446" s="243"/>
      <c r="PIF446" s="243"/>
      <c r="PIG446" s="243"/>
      <c r="PIH446" s="243"/>
      <c r="PII446" s="243"/>
      <c r="PIJ446" s="243"/>
      <c r="PIK446" s="243"/>
      <c r="PIL446" s="243"/>
      <c r="PIM446" s="243"/>
      <c r="PIN446" s="243"/>
      <c r="PIO446" s="243"/>
      <c r="PIP446" s="243"/>
      <c r="PIQ446" s="243"/>
      <c r="PIR446" s="243"/>
      <c r="PIS446" s="243"/>
      <c r="PIT446" s="243"/>
      <c r="PIU446" s="243"/>
      <c r="PIV446" s="243"/>
      <c r="PIW446" s="243"/>
      <c r="PIX446" s="243"/>
      <c r="PIY446" s="243"/>
      <c r="PIZ446" s="243"/>
      <c r="PJA446" s="243"/>
      <c r="PJB446" s="243"/>
      <c r="PJC446" s="243"/>
      <c r="PJD446" s="243"/>
      <c r="PJE446" s="243"/>
      <c r="PJF446" s="243"/>
      <c r="PJG446" s="243"/>
      <c r="PJH446" s="243"/>
      <c r="PJI446" s="243"/>
      <c r="PJJ446" s="243"/>
      <c r="PJK446" s="243"/>
      <c r="PJL446" s="243"/>
      <c r="PJM446" s="243"/>
      <c r="PJN446" s="243"/>
      <c r="PJO446" s="243"/>
      <c r="PJP446" s="243"/>
      <c r="PJQ446" s="243"/>
      <c r="PJR446" s="243"/>
      <c r="PJS446" s="243"/>
      <c r="PJT446" s="243"/>
      <c r="PJU446" s="243"/>
      <c r="PJV446" s="243"/>
      <c r="PJW446" s="243"/>
      <c r="PJX446" s="243"/>
      <c r="PJY446" s="243"/>
      <c r="PJZ446" s="243"/>
      <c r="PKA446" s="243"/>
      <c r="PKB446" s="243"/>
      <c r="PKC446" s="243"/>
      <c r="PKD446" s="243"/>
      <c r="PKE446" s="243"/>
      <c r="PKF446" s="243"/>
      <c r="PKG446" s="243"/>
      <c r="PKH446" s="243"/>
      <c r="PKI446" s="243"/>
      <c r="PKJ446" s="243"/>
      <c r="PKK446" s="243"/>
      <c r="PKL446" s="243"/>
      <c r="PKM446" s="243"/>
      <c r="PKN446" s="243"/>
      <c r="PKO446" s="243"/>
      <c r="PKP446" s="243"/>
      <c r="PKQ446" s="243"/>
      <c r="PKR446" s="243"/>
      <c r="PKS446" s="243"/>
      <c r="PKT446" s="243"/>
      <c r="PKU446" s="243"/>
      <c r="PKV446" s="243"/>
      <c r="PKW446" s="243"/>
      <c r="PKX446" s="243"/>
      <c r="PKY446" s="243"/>
      <c r="PKZ446" s="243"/>
      <c r="PLA446" s="243"/>
      <c r="PLB446" s="243"/>
      <c r="PLC446" s="243"/>
      <c r="PLD446" s="243"/>
      <c r="PLE446" s="243"/>
      <c r="PLF446" s="243"/>
      <c r="PLG446" s="243"/>
      <c r="PLH446" s="243"/>
      <c r="PLI446" s="243"/>
      <c r="PLJ446" s="243"/>
      <c r="PLK446" s="243"/>
      <c r="PLL446" s="243"/>
      <c r="PLM446" s="243"/>
      <c r="PLN446" s="243"/>
      <c r="PLO446" s="243"/>
      <c r="PLP446" s="243"/>
      <c r="PLQ446" s="243"/>
      <c r="PLR446" s="243"/>
      <c r="PLS446" s="243"/>
      <c r="PLT446" s="243"/>
      <c r="PLU446" s="243"/>
      <c r="PLV446" s="243"/>
      <c r="PLW446" s="243"/>
      <c r="PLX446" s="243"/>
      <c r="PLY446" s="243"/>
      <c r="PLZ446" s="243"/>
      <c r="PMA446" s="243"/>
      <c r="PMB446" s="243"/>
      <c r="PMC446" s="243"/>
      <c r="PMD446" s="243"/>
      <c r="PME446" s="243"/>
      <c r="PMF446" s="243"/>
      <c r="PMG446" s="243"/>
      <c r="PMH446" s="243"/>
      <c r="PMI446" s="243"/>
      <c r="PMJ446" s="243"/>
      <c r="PMK446" s="243"/>
      <c r="PML446" s="243"/>
      <c r="PMM446" s="243"/>
      <c r="PMN446" s="243"/>
      <c r="PMO446" s="243"/>
      <c r="PMP446" s="243"/>
      <c r="PMQ446" s="243"/>
      <c r="PMR446" s="243"/>
      <c r="PMS446" s="243"/>
      <c r="PMT446" s="243"/>
      <c r="PMU446" s="243"/>
      <c r="PMV446" s="243"/>
      <c r="PMW446" s="243"/>
      <c r="PMX446" s="243"/>
      <c r="PMY446" s="243"/>
      <c r="PMZ446" s="243"/>
      <c r="PNA446" s="243"/>
      <c r="PNB446" s="243"/>
      <c r="PNC446" s="243"/>
      <c r="PND446" s="243"/>
      <c r="PNE446" s="243"/>
      <c r="PNF446" s="243"/>
      <c r="PNG446" s="243"/>
      <c r="PNH446" s="243"/>
      <c r="PNI446" s="243"/>
      <c r="PNJ446" s="243"/>
      <c r="PNK446" s="243"/>
      <c r="PNL446" s="243"/>
      <c r="PNM446" s="243"/>
      <c r="PNN446" s="243"/>
      <c r="PNO446" s="243"/>
      <c r="PNP446" s="243"/>
      <c r="PNQ446" s="243"/>
      <c r="PNR446" s="243"/>
      <c r="PNS446" s="243"/>
      <c r="PNT446" s="243"/>
      <c r="PNU446" s="243"/>
      <c r="PNV446" s="243"/>
      <c r="PNW446" s="243"/>
      <c r="PNX446" s="243"/>
      <c r="PNY446" s="243"/>
      <c r="PNZ446" s="243"/>
      <c r="POA446" s="243"/>
      <c r="POB446" s="243"/>
      <c r="POC446" s="243"/>
      <c r="POD446" s="243"/>
      <c r="POE446" s="243"/>
      <c r="POF446" s="243"/>
      <c r="POG446" s="243"/>
      <c r="POH446" s="243"/>
      <c r="POI446" s="243"/>
      <c r="POJ446" s="243"/>
      <c r="POK446" s="243"/>
      <c r="POL446" s="243"/>
      <c r="POM446" s="243"/>
      <c r="PON446" s="243"/>
      <c r="POO446" s="243"/>
      <c r="POP446" s="243"/>
      <c r="POQ446" s="243"/>
      <c r="POR446" s="243"/>
      <c r="POS446" s="243"/>
      <c r="POT446" s="243"/>
      <c r="POU446" s="243"/>
      <c r="POV446" s="243"/>
      <c r="POW446" s="243"/>
      <c r="POX446" s="243"/>
      <c r="POY446" s="243"/>
      <c r="POZ446" s="243"/>
      <c r="PPA446" s="243"/>
      <c r="PPB446" s="243"/>
      <c r="PPC446" s="243"/>
      <c r="PPD446" s="243"/>
      <c r="PPE446" s="243"/>
      <c r="PPF446" s="243"/>
      <c r="PPG446" s="243"/>
      <c r="PPH446" s="243"/>
      <c r="PPI446" s="243"/>
      <c r="PPJ446" s="243"/>
      <c r="PPK446" s="243"/>
      <c r="PPL446" s="243"/>
      <c r="PPM446" s="243"/>
      <c r="PPN446" s="243"/>
      <c r="PPO446" s="243"/>
      <c r="PPP446" s="243"/>
      <c r="PPQ446" s="243"/>
      <c r="PPR446" s="243"/>
      <c r="PPS446" s="243"/>
      <c r="PPT446" s="243"/>
      <c r="PPU446" s="243"/>
      <c r="PPV446" s="243"/>
      <c r="PPW446" s="243"/>
      <c r="PPX446" s="243"/>
      <c r="PPY446" s="243"/>
      <c r="PPZ446" s="243"/>
      <c r="PQA446" s="243"/>
      <c r="PQB446" s="243"/>
      <c r="PQC446" s="243"/>
      <c r="PQD446" s="243"/>
      <c r="PQE446" s="243"/>
      <c r="PQF446" s="243"/>
      <c r="PQG446" s="243"/>
      <c r="PQH446" s="243"/>
      <c r="PQI446" s="243"/>
      <c r="PQJ446" s="243"/>
      <c r="PQK446" s="243"/>
      <c r="PQL446" s="243"/>
      <c r="PQM446" s="243"/>
      <c r="PQN446" s="243"/>
      <c r="PQO446" s="243"/>
      <c r="PQP446" s="243"/>
      <c r="PQQ446" s="243"/>
      <c r="PQR446" s="243"/>
      <c r="PQS446" s="243"/>
      <c r="PQT446" s="243"/>
      <c r="PQU446" s="243"/>
      <c r="PQV446" s="243"/>
      <c r="PQW446" s="243"/>
      <c r="PQX446" s="243"/>
      <c r="PQY446" s="243"/>
      <c r="PQZ446" s="243"/>
      <c r="PRA446" s="243"/>
      <c r="PRB446" s="243"/>
      <c r="PRC446" s="243"/>
      <c r="PRD446" s="243"/>
      <c r="PRE446" s="243"/>
      <c r="PRF446" s="243"/>
      <c r="PRG446" s="243"/>
      <c r="PRH446" s="243"/>
      <c r="PRI446" s="243"/>
      <c r="PRJ446" s="243"/>
      <c r="PRK446" s="243"/>
      <c r="PRL446" s="243"/>
      <c r="PRM446" s="243"/>
      <c r="PRN446" s="243"/>
      <c r="PRO446" s="243"/>
      <c r="PRP446" s="243"/>
      <c r="PRQ446" s="243"/>
      <c r="PRR446" s="243"/>
      <c r="PRS446" s="243"/>
      <c r="PRT446" s="243"/>
      <c r="PRU446" s="243"/>
      <c r="PRV446" s="243"/>
      <c r="PRW446" s="243"/>
      <c r="PRX446" s="243"/>
      <c r="PRY446" s="243"/>
      <c r="PRZ446" s="243"/>
      <c r="PSA446" s="243"/>
      <c r="PSB446" s="243"/>
      <c r="PSC446" s="243"/>
      <c r="PSD446" s="243"/>
      <c r="PSE446" s="243"/>
      <c r="PSF446" s="243"/>
      <c r="PSG446" s="243"/>
      <c r="PSH446" s="243"/>
      <c r="PSI446" s="243"/>
      <c r="PSJ446" s="243"/>
      <c r="PSK446" s="243"/>
      <c r="PSL446" s="243"/>
      <c r="PSM446" s="243"/>
      <c r="PSN446" s="243"/>
      <c r="PSO446" s="243"/>
      <c r="PSP446" s="243"/>
      <c r="PSQ446" s="243"/>
      <c r="PSR446" s="243"/>
      <c r="PSS446" s="243"/>
      <c r="PST446" s="243"/>
      <c r="PSU446" s="243"/>
      <c r="PSV446" s="243"/>
      <c r="PSW446" s="243"/>
      <c r="PSX446" s="243"/>
      <c r="PSY446" s="243"/>
      <c r="PSZ446" s="243"/>
      <c r="PTA446" s="243"/>
      <c r="PTB446" s="243"/>
      <c r="PTC446" s="243"/>
      <c r="PTD446" s="243"/>
      <c r="PTE446" s="243"/>
      <c r="PTF446" s="243"/>
      <c r="PTG446" s="243"/>
      <c r="PTH446" s="243"/>
      <c r="PTI446" s="243"/>
      <c r="PTJ446" s="243"/>
      <c r="PTK446" s="243"/>
      <c r="PTL446" s="243"/>
      <c r="PTM446" s="243"/>
      <c r="PTN446" s="243"/>
      <c r="PTO446" s="243"/>
      <c r="PTP446" s="243"/>
      <c r="PTQ446" s="243"/>
      <c r="PTR446" s="243"/>
      <c r="PTS446" s="243"/>
      <c r="PTT446" s="243"/>
      <c r="PTU446" s="243"/>
      <c r="PTV446" s="243"/>
      <c r="PTW446" s="243"/>
      <c r="PTX446" s="243"/>
      <c r="PTY446" s="243"/>
      <c r="PTZ446" s="243"/>
      <c r="PUA446" s="243"/>
      <c r="PUB446" s="243"/>
      <c r="PUC446" s="243"/>
      <c r="PUD446" s="243"/>
      <c r="PUE446" s="243"/>
      <c r="PUF446" s="243"/>
      <c r="PUG446" s="243"/>
      <c r="PUH446" s="243"/>
      <c r="PUI446" s="243"/>
      <c r="PUJ446" s="243"/>
      <c r="PUK446" s="243"/>
      <c r="PUL446" s="243"/>
      <c r="PUM446" s="243"/>
      <c r="PUN446" s="243"/>
      <c r="PUO446" s="243"/>
      <c r="PUP446" s="243"/>
      <c r="PUQ446" s="243"/>
      <c r="PUR446" s="243"/>
      <c r="PUS446" s="243"/>
      <c r="PUT446" s="243"/>
      <c r="PUU446" s="243"/>
      <c r="PUV446" s="243"/>
      <c r="PUW446" s="243"/>
      <c r="PUX446" s="243"/>
      <c r="PUY446" s="243"/>
      <c r="PUZ446" s="243"/>
      <c r="PVA446" s="243"/>
      <c r="PVB446" s="243"/>
      <c r="PVC446" s="243"/>
      <c r="PVD446" s="243"/>
      <c r="PVE446" s="243"/>
      <c r="PVF446" s="243"/>
      <c r="PVG446" s="243"/>
      <c r="PVH446" s="243"/>
      <c r="PVI446" s="243"/>
      <c r="PVJ446" s="243"/>
      <c r="PVK446" s="243"/>
      <c r="PVL446" s="243"/>
      <c r="PVM446" s="243"/>
      <c r="PVN446" s="243"/>
      <c r="PVO446" s="243"/>
      <c r="PVP446" s="243"/>
      <c r="PVQ446" s="243"/>
      <c r="PVR446" s="243"/>
      <c r="PVS446" s="243"/>
      <c r="PVT446" s="243"/>
      <c r="PVU446" s="243"/>
      <c r="PVV446" s="243"/>
      <c r="PVW446" s="243"/>
      <c r="PVX446" s="243"/>
      <c r="PVY446" s="243"/>
      <c r="PVZ446" s="243"/>
      <c r="PWA446" s="243"/>
      <c r="PWB446" s="243"/>
      <c r="PWC446" s="243"/>
      <c r="PWD446" s="243"/>
      <c r="PWE446" s="243"/>
      <c r="PWF446" s="243"/>
      <c r="PWG446" s="243"/>
      <c r="PWH446" s="243"/>
      <c r="PWI446" s="243"/>
      <c r="PWJ446" s="243"/>
      <c r="PWK446" s="243"/>
      <c r="PWL446" s="243"/>
      <c r="PWM446" s="243"/>
      <c r="PWN446" s="243"/>
      <c r="PWO446" s="243"/>
      <c r="PWP446" s="243"/>
      <c r="PWQ446" s="243"/>
      <c r="PWR446" s="243"/>
      <c r="PWS446" s="243"/>
      <c r="PWT446" s="243"/>
      <c r="PWU446" s="243"/>
      <c r="PWV446" s="243"/>
      <c r="PWW446" s="243"/>
      <c r="PWX446" s="243"/>
      <c r="PWY446" s="243"/>
      <c r="PWZ446" s="243"/>
      <c r="PXA446" s="243"/>
      <c r="PXB446" s="243"/>
      <c r="PXC446" s="243"/>
      <c r="PXD446" s="243"/>
      <c r="PXE446" s="243"/>
      <c r="PXF446" s="243"/>
      <c r="PXG446" s="243"/>
      <c r="PXH446" s="243"/>
      <c r="PXI446" s="243"/>
      <c r="PXJ446" s="243"/>
      <c r="PXK446" s="243"/>
      <c r="PXL446" s="243"/>
      <c r="PXM446" s="243"/>
      <c r="PXN446" s="243"/>
      <c r="PXO446" s="243"/>
      <c r="PXP446" s="243"/>
      <c r="PXQ446" s="243"/>
      <c r="PXR446" s="243"/>
      <c r="PXS446" s="243"/>
      <c r="PXT446" s="243"/>
      <c r="PXU446" s="243"/>
      <c r="PXV446" s="243"/>
      <c r="PXW446" s="243"/>
      <c r="PXX446" s="243"/>
      <c r="PXY446" s="243"/>
      <c r="PXZ446" s="243"/>
      <c r="PYA446" s="243"/>
      <c r="PYB446" s="243"/>
      <c r="PYC446" s="243"/>
      <c r="PYD446" s="243"/>
      <c r="PYE446" s="243"/>
      <c r="PYF446" s="243"/>
      <c r="PYG446" s="243"/>
      <c r="PYH446" s="243"/>
      <c r="PYI446" s="243"/>
      <c r="PYJ446" s="243"/>
      <c r="PYK446" s="243"/>
      <c r="PYL446" s="243"/>
      <c r="PYM446" s="243"/>
      <c r="PYN446" s="243"/>
      <c r="PYO446" s="243"/>
      <c r="PYP446" s="243"/>
      <c r="PYQ446" s="243"/>
      <c r="PYR446" s="243"/>
      <c r="PYS446" s="243"/>
      <c r="PYT446" s="243"/>
      <c r="PYU446" s="243"/>
      <c r="PYV446" s="243"/>
      <c r="PYW446" s="243"/>
      <c r="PYX446" s="243"/>
      <c r="PYY446" s="243"/>
      <c r="PYZ446" s="243"/>
      <c r="PZA446" s="243"/>
      <c r="PZB446" s="243"/>
      <c r="PZC446" s="243"/>
      <c r="PZD446" s="243"/>
      <c r="PZE446" s="243"/>
      <c r="PZF446" s="243"/>
      <c r="PZG446" s="243"/>
      <c r="PZH446" s="243"/>
      <c r="PZI446" s="243"/>
      <c r="PZJ446" s="243"/>
      <c r="PZK446" s="243"/>
      <c r="PZL446" s="243"/>
      <c r="PZM446" s="243"/>
      <c r="PZN446" s="243"/>
      <c r="PZO446" s="243"/>
      <c r="PZP446" s="243"/>
      <c r="PZQ446" s="243"/>
      <c r="PZR446" s="243"/>
      <c r="PZS446" s="243"/>
      <c r="PZT446" s="243"/>
      <c r="PZU446" s="243"/>
      <c r="PZV446" s="243"/>
      <c r="PZW446" s="243"/>
      <c r="PZX446" s="243"/>
      <c r="PZY446" s="243"/>
      <c r="PZZ446" s="243"/>
      <c r="QAA446" s="243"/>
      <c r="QAB446" s="243"/>
      <c r="QAC446" s="243"/>
      <c r="QAD446" s="243"/>
      <c r="QAE446" s="243"/>
      <c r="QAF446" s="243"/>
      <c r="QAG446" s="243"/>
      <c r="QAH446" s="243"/>
      <c r="QAI446" s="243"/>
      <c r="QAJ446" s="243"/>
      <c r="QAK446" s="243"/>
      <c r="QAL446" s="243"/>
      <c r="QAM446" s="243"/>
      <c r="QAN446" s="243"/>
      <c r="QAO446" s="243"/>
      <c r="QAP446" s="243"/>
      <c r="QAQ446" s="243"/>
      <c r="QAR446" s="243"/>
      <c r="QAS446" s="243"/>
      <c r="QAT446" s="243"/>
      <c r="QAU446" s="243"/>
      <c r="QAV446" s="243"/>
      <c r="QAW446" s="243"/>
      <c r="QAX446" s="243"/>
      <c r="QAY446" s="243"/>
      <c r="QAZ446" s="243"/>
      <c r="QBA446" s="243"/>
      <c r="QBB446" s="243"/>
      <c r="QBC446" s="243"/>
      <c r="QBD446" s="243"/>
      <c r="QBE446" s="243"/>
      <c r="QBF446" s="243"/>
      <c r="QBG446" s="243"/>
      <c r="QBH446" s="243"/>
      <c r="QBI446" s="243"/>
      <c r="QBJ446" s="243"/>
      <c r="QBK446" s="243"/>
      <c r="QBL446" s="243"/>
      <c r="QBM446" s="243"/>
      <c r="QBN446" s="243"/>
      <c r="QBO446" s="243"/>
      <c r="QBP446" s="243"/>
      <c r="QBQ446" s="243"/>
      <c r="QBR446" s="243"/>
      <c r="QBS446" s="243"/>
      <c r="QBT446" s="243"/>
      <c r="QBU446" s="243"/>
      <c r="QBV446" s="243"/>
      <c r="QBW446" s="243"/>
      <c r="QBX446" s="243"/>
      <c r="QBY446" s="243"/>
      <c r="QBZ446" s="243"/>
      <c r="QCA446" s="243"/>
      <c r="QCB446" s="243"/>
      <c r="QCC446" s="243"/>
      <c r="QCD446" s="243"/>
      <c r="QCE446" s="243"/>
      <c r="QCF446" s="243"/>
      <c r="QCG446" s="243"/>
      <c r="QCH446" s="243"/>
      <c r="QCI446" s="243"/>
      <c r="QCJ446" s="243"/>
      <c r="QCK446" s="243"/>
      <c r="QCL446" s="243"/>
      <c r="QCM446" s="243"/>
      <c r="QCN446" s="243"/>
      <c r="QCO446" s="243"/>
      <c r="QCP446" s="243"/>
      <c r="QCQ446" s="243"/>
      <c r="QCR446" s="243"/>
      <c r="QCS446" s="243"/>
      <c r="QCT446" s="243"/>
      <c r="QCU446" s="243"/>
      <c r="QCV446" s="243"/>
      <c r="QCW446" s="243"/>
      <c r="QCX446" s="243"/>
      <c r="QCY446" s="243"/>
      <c r="QCZ446" s="243"/>
      <c r="QDA446" s="243"/>
      <c r="QDB446" s="243"/>
      <c r="QDC446" s="243"/>
      <c r="QDD446" s="243"/>
      <c r="QDE446" s="243"/>
      <c r="QDF446" s="243"/>
      <c r="QDG446" s="243"/>
      <c r="QDH446" s="243"/>
      <c r="QDI446" s="243"/>
      <c r="QDJ446" s="243"/>
      <c r="QDK446" s="243"/>
      <c r="QDL446" s="243"/>
      <c r="QDM446" s="243"/>
      <c r="QDN446" s="243"/>
      <c r="QDO446" s="243"/>
      <c r="QDP446" s="243"/>
      <c r="QDQ446" s="243"/>
      <c r="QDR446" s="243"/>
      <c r="QDS446" s="243"/>
      <c r="QDT446" s="243"/>
      <c r="QDU446" s="243"/>
      <c r="QDV446" s="243"/>
      <c r="QDW446" s="243"/>
      <c r="QDX446" s="243"/>
      <c r="QDY446" s="243"/>
      <c r="QDZ446" s="243"/>
      <c r="QEA446" s="243"/>
      <c r="QEB446" s="243"/>
      <c r="QEC446" s="243"/>
      <c r="QED446" s="243"/>
      <c r="QEE446" s="243"/>
      <c r="QEF446" s="243"/>
      <c r="QEG446" s="243"/>
      <c r="QEH446" s="243"/>
      <c r="QEI446" s="243"/>
      <c r="QEJ446" s="243"/>
      <c r="QEK446" s="243"/>
      <c r="QEL446" s="243"/>
      <c r="QEM446" s="243"/>
      <c r="QEN446" s="243"/>
      <c r="QEO446" s="243"/>
      <c r="QEP446" s="243"/>
      <c r="QEQ446" s="243"/>
      <c r="QER446" s="243"/>
      <c r="QES446" s="243"/>
      <c r="QET446" s="243"/>
      <c r="QEU446" s="243"/>
      <c r="QEV446" s="243"/>
      <c r="QEW446" s="243"/>
      <c r="QEX446" s="243"/>
      <c r="QEY446" s="243"/>
      <c r="QEZ446" s="243"/>
      <c r="QFA446" s="243"/>
      <c r="QFB446" s="243"/>
      <c r="QFC446" s="243"/>
      <c r="QFD446" s="243"/>
      <c r="QFE446" s="243"/>
      <c r="QFF446" s="243"/>
      <c r="QFG446" s="243"/>
      <c r="QFH446" s="243"/>
      <c r="QFI446" s="243"/>
      <c r="QFJ446" s="243"/>
      <c r="QFK446" s="243"/>
      <c r="QFL446" s="243"/>
      <c r="QFM446" s="243"/>
      <c r="QFN446" s="243"/>
      <c r="QFO446" s="243"/>
      <c r="QFP446" s="243"/>
      <c r="QFQ446" s="243"/>
      <c r="QFR446" s="243"/>
      <c r="QFS446" s="243"/>
      <c r="QFT446" s="243"/>
      <c r="QFU446" s="243"/>
      <c r="QFV446" s="243"/>
      <c r="QFW446" s="243"/>
      <c r="QFX446" s="243"/>
      <c r="QFY446" s="243"/>
      <c r="QFZ446" s="243"/>
      <c r="QGA446" s="243"/>
      <c r="QGB446" s="243"/>
      <c r="QGC446" s="243"/>
      <c r="QGD446" s="243"/>
      <c r="QGE446" s="243"/>
      <c r="QGF446" s="243"/>
      <c r="QGG446" s="243"/>
      <c r="QGH446" s="243"/>
      <c r="QGI446" s="243"/>
      <c r="QGJ446" s="243"/>
      <c r="QGK446" s="243"/>
      <c r="QGL446" s="243"/>
      <c r="QGM446" s="243"/>
      <c r="QGN446" s="243"/>
      <c r="QGO446" s="243"/>
      <c r="QGP446" s="243"/>
      <c r="QGQ446" s="243"/>
      <c r="QGR446" s="243"/>
      <c r="QGS446" s="243"/>
      <c r="QGT446" s="243"/>
      <c r="QGU446" s="243"/>
      <c r="QGV446" s="243"/>
      <c r="QGW446" s="243"/>
      <c r="QGX446" s="243"/>
      <c r="QGY446" s="243"/>
      <c r="QGZ446" s="243"/>
      <c r="QHA446" s="243"/>
      <c r="QHB446" s="243"/>
      <c r="QHC446" s="243"/>
      <c r="QHD446" s="243"/>
      <c r="QHE446" s="243"/>
      <c r="QHF446" s="243"/>
      <c r="QHG446" s="243"/>
      <c r="QHH446" s="243"/>
      <c r="QHI446" s="243"/>
      <c r="QHJ446" s="243"/>
      <c r="QHK446" s="243"/>
      <c r="QHL446" s="243"/>
      <c r="QHM446" s="243"/>
      <c r="QHN446" s="243"/>
      <c r="QHO446" s="243"/>
      <c r="QHP446" s="243"/>
      <c r="QHQ446" s="243"/>
      <c r="QHR446" s="243"/>
      <c r="QHS446" s="243"/>
      <c r="QHT446" s="243"/>
      <c r="QHU446" s="243"/>
      <c r="QHV446" s="243"/>
      <c r="QHW446" s="243"/>
      <c r="QHX446" s="243"/>
      <c r="QHY446" s="243"/>
      <c r="QHZ446" s="243"/>
      <c r="QIA446" s="243"/>
      <c r="QIB446" s="243"/>
      <c r="QIC446" s="243"/>
      <c r="QID446" s="243"/>
      <c r="QIE446" s="243"/>
      <c r="QIF446" s="243"/>
      <c r="QIG446" s="243"/>
      <c r="QIH446" s="243"/>
      <c r="QII446" s="243"/>
      <c r="QIJ446" s="243"/>
      <c r="QIK446" s="243"/>
      <c r="QIL446" s="243"/>
      <c r="QIM446" s="243"/>
      <c r="QIN446" s="243"/>
      <c r="QIO446" s="243"/>
      <c r="QIP446" s="243"/>
      <c r="QIQ446" s="243"/>
      <c r="QIR446" s="243"/>
      <c r="QIS446" s="243"/>
      <c r="QIT446" s="243"/>
      <c r="QIU446" s="243"/>
      <c r="QIV446" s="243"/>
      <c r="QIW446" s="243"/>
      <c r="QIX446" s="243"/>
      <c r="QIY446" s="243"/>
      <c r="QIZ446" s="243"/>
      <c r="QJA446" s="243"/>
      <c r="QJB446" s="243"/>
      <c r="QJC446" s="243"/>
      <c r="QJD446" s="243"/>
      <c r="QJE446" s="243"/>
      <c r="QJF446" s="243"/>
      <c r="QJG446" s="243"/>
      <c r="QJH446" s="243"/>
      <c r="QJI446" s="243"/>
      <c r="QJJ446" s="243"/>
      <c r="QJK446" s="243"/>
      <c r="QJL446" s="243"/>
      <c r="QJM446" s="243"/>
      <c r="QJN446" s="243"/>
      <c r="QJO446" s="243"/>
      <c r="QJP446" s="243"/>
      <c r="QJQ446" s="243"/>
      <c r="QJR446" s="243"/>
      <c r="QJS446" s="243"/>
      <c r="QJT446" s="243"/>
      <c r="QJU446" s="243"/>
      <c r="QJV446" s="243"/>
      <c r="QJW446" s="243"/>
      <c r="QJX446" s="243"/>
      <c r="QJY446" s="243"/>
      <c r="QJZ446" s="243"/>
      <c r="QKA446" s="243"/>
      <c r="QKB446" s="243"/>
      <c r="QKC446" s="243"/>
      <c r="QKD446" s="243"/>
      <c r="QKE446" s="243"/>
      <c r="QKF446" s="243"/>
      <c r="QKG446" s="243"/>
      <c r="QKH446" s="243"/>
      <c r="QKI446" s="243"/>
      <c r="QKJ446" s="243"/>
      <c r="QKK446" s="243"/>
      <c r="QKL446" s="243"/>
      <c r="QKM446" s="243"/>
      <c r="QKN446" s="243"/>
      <c r="QKO446" s="243"/>
      <c r="QKP446" s="243"/>
      <c r="QKQ446" s="243"/>
      <c r="QKR446" s="243"/>
      <c r="QKS446" s="243"/>
      <c r="QKT446" s="243"/>
      <c r="QKU446" s="243"/>
      <c r="QKV446" s="243"/>
      <c r="QKW446" s="243"/>
      <c r="QKX446" s="243"/>
      <c r="QKY446" s="243"/>
      <c r="QKZ446" s="243"/>
      <c r="QLA446" s="243"/>
      <c r="QLB446" s="243"/>
      <c r="QLC446" s="243"/>
      <c r="QLD446" s="243"/>
      <c r="QLE446" s="243"/>
      <c r="QLF446" s="243"/>
      <c r="QLG446" s="243"/>
      <c r="QLH446" s="243"/>
      <c r="QLI446" s="243"/>
      <c r="QLJ446" s="243"/>
      <c r="QLK446" s="243"/>
      <c r="QLL446" s="243"/>
      <c r="QLM446" s="243"/>
      <c r="QLN446" s="243"/>
      <c r="QLO446" s="243"/>
      <c r="QLP446" s="243"/>
      <c r="QLQ446" s="243"/>
      <c r="QLR446" s="243"/>
      <c r="QLS446" s="243"/>
      <c r="QLT446" s="243"/>
      <c r="QLU446" s="243"/>
      <c r="QLV446" s="243"/>
      <c r="QLW446" s="243"/>
      <c r="QLX446" s="243"/>
      <c r="QLY446" s="243"/>
      <c r="QLZ446" s="243"/>
      <c r="QMA446" s="243"/>
      <c r="QMB446" s="243"/>
      <c r="QMC446" s="243"/>
      <c r="QMD446" s="243"/>
      <c r="QME446" s="243"/>
      <c r="QMF446" s="243"/>
      <c r="QMG446" s="243"/>
      <c r="QMH446" s="243"/>
      <c r="QMI446" s="243"/>
      <c r="QMJ446" s="243"/>
      <c r="QMK446" s="243"/>
      <c r="QML446" s="243"/>
      <c r="QMM446" s="243"/>
      <c r="QMN446" s="243"/>
      <c r="QMO446" s="243"/>
      <c r="QMP446" s="243"/>
      <c r="QMQ446" s="243"/>
      <c r="QMR446" s="243"/>
      <c r="QMS446" s="243"/>
      <c r="QMT446" s="243"/>
      <c r="QMU446" s="243"/>
      <c r="QMV446" s="243"/>
      <c r="QMW446" s="243"/>
      <c r="QMX446" s="243"/>
      <c r="QMY446" s="243"/>
      <c r="QMZ446" s="243"/>
      <c r="QNA446" s="243"/>
      <c r="QNB446" s="243"/>
      <c r="QNC446" s="243"/>
      <c r="QND446" s="243"/>
      <c r="QNE446" s="243"/>
      <c r="QNF446" s="243"/>
      <c r="QNG446" s="243"/>
      <c r="QNH446" s="243"/>
      <c r="QNI446" s="243"/>
      <c r="QNJ446" s="243"/>
      <c r="QNK446" s="243"/>
      <c r="QNL446" s="243"/>
      <c r="QNM446" s="243"/>
      <c r="QNN446" s="243"/>
      <c r="QNO446" s="243"/>
      <c r="QNP446" s="243"/>
      <c r="QNQ446" s="243"/>
      <c r="QNR446" s="243"/>
      <c r="QNS446" s="243"/>
      <c r="QNT446" s="243"/>
      <c r="QNU446" s="243"/>
      <c r="QNV446" s="243"/>
      <c r="QNW446" s="243"/>
      <c r="QNX446" s="243"/>
      <c r="QNY446" s="243"/>
      <c r="QNZ446" s="243"/>
      <c r="QOA446" s="243"/>
      <c r="QOB446" s="243"/>
      <c r="QOC446" s="243"/>
      <c r="QOD446" s="243"/>
      <c r="QOE446" s="243"/>
      <c r="QOF446" s="243"/>
      <c r="QOG446" s="243"/>
      <c r="QOH446" s="243"/>
      <c r="QOI446" s="243"/>
      <c r="QOJ446" s="243"/>
      <c r="QOK446" s="243"/>
      <c r="QOL446" s="243"/>
      <c r="QOM446" s="243"/>
      <c r="QON446" s="243"/>
      <c r="QOO446" s="243"/>
      <c r="QOP446" s="243"/>
      <c r="QOQ446" s="243"/>
      <c r="QOR446" s="243"/>
      <c r="QOS446" s="243"/>
      <c r="QOT446" s="243"/>
      <c r="QOU446" s="243"/>
      <c r="QOV446" s="243"/>
      <c r="QOW446" s="243"/>
      <c r="QOX446" s="243"/>
      <c r="QOY446" s="243"/>
      <c r="QOZ446" s="243"/>
      <c r="QPA446" s="243"/>
      <c r="QPB446" s="243"/>
      <c r="QPC446" s="243"/>
      <c r="QPD446" s="243"/>
      <c r="QPE446" s="243"/>
      <c r="QPF446" s="243"/>
      <c r="QPG446" s="243"/>
      <c r="QPH446" s="243"/>
      <c r="QPI446" s="243"/>
      <c r="QPJ446" s="243"/>
      <c r="QPK446" s="243"/>
      <c r="QPL446" s="243"/>
      <c r="QPM446" s="243"/>
      <c r="QPN446" s="243"/>
      <c r="QPO446" s="243"/>
      <c r="QPP446" s="243"/>
      <c r="QPQ446" s="243"/>
      <c r="QPR446" s="243"/>
      <c r="QPS446" s="243"/>
      <c r="QPT446" s="243"/>
      <c r="QPU446" s="243"/>
      <c r="QPV446" s="243"/>
      <c r="QPW446" s="243"/>
      <c r="QPX446" s="243"/>
      <c r="QPY446" s="243"/>
      <c r="QPZ446" s="243"/>
      <c r="QQA446" s="243"/>
      <c r="QQB446" s="243"/>
      <c r="QQC446" s="243"/>
      <c r="QQD446" s="243"/>
      <c r="QQE446" s="243"/>
      <c r="QQF446" s="243"/>
      <c r="QQG446" s="243"/>
      <c r="QQH446" s="243"/>
      <c r="QQI446" s="243"/>
      <c r="QQJ446" s="243"/>
      <c r="QQK446" s="243"/>
      <c r="QQL446" s="243"/>
      <c r="QQM446" s="243"/>
      <c r="QQN446" s="243"/>
      <c r="QQO446" s="243"/>
      <c r="QQP446" s="243"/>
      <c r="QQQ446" s="243"/>
      <c r="QQR446" s="243"/>
      <c r="QQS446" s="243"/>
      <c r="QQT446" s="243"/>
      <c r="QQU446" s="243"/>
      <c r="QQV446" s="243"/>
      <c r="QQW446" s="243"/>
      <c r="QQX446" s="243"/>
      <c r="QQY446" s="243"/>
      <c r="QQZ446" s="243"/>
      <c r="QRA446" s="243"/>
      <c r="QRB446" s="243"/>
      <c r="QRC446" s="243"/>
      <c r="QRD446" s="243"/>
      <c r="QRE446" s="243"/>
      <c r="QRF446" s="243"/>
      <c r="QRG446" s="243"/>
      <c r="QRH446" s="243"/>
      <c r="QRI446" s="243"/>
      <c r="QRJ446" s="243"/>
      <c r="QRK446" s="243"/>
      <c r="QRL446" s="243"/>
      <c r="QRM446" s="243"/>
      <c r="QRN446" s="243"/>
      <c r="QRO446" s="243"/>
      <c r="QRP446" s="243"/>
      <c r="QRQ446" s="243"/>
      <c r="QRR446" s="243"/>
      <c r="QRS446" s="243"/>
      <c r="QRT446" s="243"/>
      <c r="QRU446" s="243"/>
      <c r="QRV446" s="243"/>
      <c r="QRW446" s="243"/>
      <c r="QRX446" s="243"/>
      <c r="QRY446" s="243"/>
      <c r="QRZ446" s="243"/>
      <c r="QSA446" s="243"/>
      <c r="QSB446" s="243"/>
      <c r="QSC446" s="243"/>
      <c r="QSD446" s="243"/>
      <c r="QSE446" s="243"/>
      <c r="QSF446" s="243"/>
      <c r="QSG446" s="243"/>
      <c r="QSH446" s="243"/>
      <c r="QSI446" s="243"/>
      <c r="QSJ446" s="243"/>
      <c r="QSK446" s="243"/>
      <c r="QSL446" s="243"/>
      <c r="QSM446" s="243"/>
      <c r="QSN446" s="243"/>
      <c r="QSO446" s="243"/>
      <c r="QSP446" s="243"/>
      <c r="QSQ446" s="243"/>
      <c r="QSR446" s="243"/>
      <c r="QSS446" s="243"/>
      <c r="QST446" s="243"/>
      <c r="QSU446" s="243"/>
      <c r="QSV446" s="243"/>
      <c r="QSW446" s="243"/>
      <c r="QSX446" s="243"/>
      <c r="QSY446" s="243"/>
      <c r="QSZ446" s="243"/>
      <c r="QTA446" s="243"/>
      <c r="QTB446" s="243"/>
      <c r="QTC446" s="243"/>
      <c r="QTD446" s="243"/>
      <c r="QTE446" s="243"/>
      <c r="QTF446" s="243"/>
      <c r="QTG446" s="243"/>
      <c r="QTH446" s="243"/>
      <c r="QTI446" s="243"/>
      <c r="QTJ446" s="243"/>
      <c r="QTK446" s="243"/>
      <c r="QTL446" s="243"/>
      <c r="QTM446" s="243"/>
      <c r="QTN446" s="243"/>
      <c r="QTO446" s="243"/>
      <c r="QTP446" s="243"/>
      <c r="QTQ446" s="243"/>
      <c r="QTR446" s="243"/>
      <c r="QTS446" s="243"/>
      <c r="QTT446" s="243"/>
      <c r="QTU446" s="243"/>
      <c r="QTV446" s="243"/>
      <c r="QTW446" s="243"/>
      <c r="QTX446" s="243"/>
      <c r="QTY446" s="243"/>
      <c r="QTZ446" s="243"/>
      <c r="QUA446" s="243"/>
      <c r="QUB446" s="243"/>
      <c r="QUC446" s="243"/>
      <c r="QUD446" s="243"/>
      <c r="QUE446" s="243"/>
      <c r="QUF446" s="243"/>
      <c r="QUG446" s="243"/>
      <c r="QUH446" s="243"/>
      <c r="QUI446" s="243"/>
      <c r="QUJ446" s="243"/>
      <c r="QUK446" s="243"/>
      <c r="QUL446" s="243"/>
      <c r="QUM446" s="243"/>
      <c r="QUN446" s="243"/>
      <c r="QUO446" s="243"/>
      <c r="QUP446" s="243"/>
      <c r="QUQ446" s="243"/>
      <c r="QUR446" s="243"/>
      <c r="QUS446" s="243"/>
      <c r="QUT446" s="243"/>
      <c r="QUU446" s="243"/>
      <c r="QUV446" s="243"/>
      <c r="QUW446" s="243"/>
      <c r="QUX446" s="243"/>
      <c r="QUY446" s="243"/>
      <c r="QUZ446" s="243"/>
      <c r="QVA446" s="243"/>
      <c r="QVB446" s="243"/>
      <c r="QVC446" s="243"/>
      <c r="QVD446" s="243"/>
      <c r="QVE446" s="243"/>
      <c r="QVF446" s="243"/>
      <c r="QVG446" s="243"/>
      <c r="QVH446" s="243"/>
      <c r="QVI446" s="243"/>
      <c r="QVJ446" s="243"/>
      <c r="QVK446" s="243"/>
      <c r="QVL446" s="243"/>
      <c r="QVM446" s="243"/>
      <c r="QVN446" s="243"/>
      <c r="QVO446" s="243"/>
      <c r="QVP446" s="243"/>
      <c r="QVQ446" s="243"/>
      <c r="QVR446" s="243"/>
      <c r="QVS446" s="243"/>
      <c r="QVT446" s="243"/>
      <c r="QVU446" s="243"/>
      <c r="QVV446" s="243"/>
      <c r="QVW446" s="243"/>
      <c r="QVX446" s="243"/>
      <c r="QVY446" s="243"/>
      <c r="QVZ446" s="243"/>
      <c r="QWA446" s="243"/>
      <c r="QWB446" s="243"/>
      <c r="QWC446" s="243"/>
      <c r="QWD446" s="243"/>
      <c r="QWE446" s="243"/>
      <c r="QWF446" s="243"/>
      <c r="QWG446" s="243"/>
      <c r="QWH446" s="243"/>
      <c r="QWI446" s="243"/>
      <c r="QWJ446" s="243"/>
      <c r="QWK446" s="243"/>
      <c r="QWL446" s="243"/>
      <c r="QWM446" s="243"/>
      <c r="QWN446" s="243"/>
      <c r="QWO446" s="243"/>
      <c r="QWP446" s="243"/>
      <c r="QWQ446" s="243"/>
      <c r="QWR446" s="243"/>
      <c r="QWS446" s="243"/>
      <c r="QWT446" s="243"/>
      <c r="QWU446" s="243"/>
      <c r="QWV446" s="243"/>
      <c r="QWW446" s="243"/>
      <c r="QWX446" s="243"/>
      <c r="QWY446" s="243"/>
      <c r="QWZ446" s="243"/>
      <c r="QXA446" s="243"/>
      <c r="QXB446" s="243"/>
      <c r="QXC446" s="243"/>
      <c r="QXD446" s="243"/>
      <c r="QXE446" s="243"/>
      <c r="QXF446" s="243"/>
      <c r="QXG446" s="243"/>
      <c r="QXH446" s="243"/>
      <c r="QXI446" s="243"/>
      <c r="QXJ446" s="243"/>
      <c r="QXK446" s="243"/>
      <c r="QXL446" s="243"/>
      <c r="QXM446" s="243"/>
      <c r="QXN446" s="243"/>
      <c r="QXO446" s="243"/>
      <c r="QXP446" s="243"/>
      <c r="QXQ446" s="243"/>
      <c r="QXR446" s="243"/>
      <c r="QXS446" s="243"/>
      <c r="QXT446" s="243"/>
      <c r="QXU446" s="243"/>
      <c r="QXV446" s="243"/>
      <c r="QXW446" s="243"/>
      <c r="QXX446" s="243"/>
      <c r="QXY446" s="243"/>
      <c r="QXZ446" s="243"/>
      <c r="QYA446" s="243"/>
      <c r="QYB446" s="243"/>
      <c r="QYC446" s="243"/>
      <c r="QYD446" s="243"/>
      <c r="QYE446" s="243"/>
      <c r="QYF446" s="243"/>
      <c r="QYG446" s="243"/>
      <c r="QYH446" s="243"/>
      <c r="QYI446" s="243"/>
      <c r="QYJ446" s="243"/>
      <c r="QYK446" s="243"/>
      <c r="QYL446" s="243"/>
      <c r="QYM446" s="243"/>
      <c r="QYN446" s="243"/>
      <c r="QYO446" s="243"/>
      <c r="QYP446" s="243"/>
      <c r="QYQ446" s="243"/>
      <c r="QYR446" s="243"/>
      <c r="QYS446" s="243"/>
      <c r="QYT446" s="243"/>
      <c r="QYU446" s="243"/>
      <c r="QYV446" s="243"/>
      <c r="QYW446" s="243"/>
      <c r="QYX446" s="243"/>
      <c r="QYY446" s="243"/>
      <c r="QYZ446" s="243"/>
      <c r="QZA446" s="243"/>
      <c r="QZB446" s="243"/>
      <c r="QZC446" s="243"/>
      <c r="QZD446" s="243"/>
      <c r="QZE446" s="243"/>
      <c r="QZF446" s="243"/>
      <c r="QZG446" s="243"/>
      <c r="QZH446" s="243"/>
      <c r="QZI446" s="243"/>
      <c r="QZJ446" s="243"/>
      <c r="QZK446" s="243"/>
      <c r="QZL446" s="243"/>
      <c r="QZM446" s="243"/>
      <c r="QZN446" s="243"/>
      <c r="QZO446" s="243"/>
      <c r="QZP446" s="243"/>
      <c r="QZQ446" s="243"/>
      <c r="QZR446" s="243"/>
      <c r="QZS446" s="243"/>
      <c r="QZT446" s="243"/>
      <c r="QZU446" s="243"/>
      <c r="QZV446" s="243"/>
      <c r="QZW446" s="243"/>
      <c r="QZX446" s="243"/>
      <c r="QZY446" s="243"/>
      <c r="QZZ446" s="243"/>
      <c r="RAA446" s="243"/>
      <c r="RAB446" s="243"/>
      <c r="RAC446" s="243"/>
      <c r="RAD446" s="243"/>
      <c r="RAE446" s="243"/>
      <c r="RAF446" s="243"/>
      <c r="RAG446" s="243"/>
      <c r="RAH446" s="243"/>
      <c r="RAI446" s="243"/>
      <c r="RAJ446" s="243"/>
      <c r="RAK446" s="243"/>
      <c r="RAL446" s="243"/>
      <c r="RAM446" s="243"/>
      <c r="RAN446" s="243"/>
      <c r="RAO446" s="243"/>
      <c r="RAP446" s="243"/>
      <c r="RAQ446" s="243"/>
      <c r="RAR446" s="243"/>
      <c r="RAS446" s="243"/>
      <c r="RAT446" s="243"/>
      <c r="RAU446" s="243"/>
      <c r="RAV446" s="243"/>
      <c r="RAW446" s="243"/>
      <c r="RAX446" s="243"/>
      <c r="RAY446" s="243"/>
      <c r="RAZ446" s="243"/>
      <c r="RBA446" s="243"/>
      <c r="RBB446" s="243"/>
      <c r="RBC446" s="243"/>
      <c r="RBD446" s="243"/>
      <c r="RBE446" s="243"/>
      <c r="RBF446" s="243"/>
      <c r="RBG446" s="243"/>
      <c r="RBH446" s="243"/>
      <c r="RBI446" s="243"/>
      <c r="RBJ446" s="243"/>
      <c r="RBK446" s="243"/>
      <c r="RBL446" s="243"/>
      <c r="RBM446" s="243"/>
      <c r="RBN446" s="243"/>
      <c r="RBO446" s="243"/>
      <c r="RBP446" s="243"/>
      <c r="RBQ446" s="243"/>
      <c r="RBR446" s="243"/>
      <c r="RBS446" s="243"/>
      <c r="RBT446" s="243"/>
      <c r="RBU446" s="243"/>
      <c r="RBV446" s="243"/>
      <c r="RBW446" s="243"/>
      <c r="RBX446" s="243"/>
      <c r="RBY446" s="243"/>
      <c r="RBZ446" s="243"/>
      <c r="RCA446" s="243"/>
      <c r="RCB446" s="243"/>
      <c r="RCC446" s="243"/>
      <c r="RCD446" s="243"/>
      <c r="RCE446" s="243"/>
      <c r="RCF446" s="243"/>
      <c r="RCG446" s="243"/>
      <c r="RCH446" s="243"/>
      <c r="RCI446" s="243"/>
      <c r="RCJ446" s="243"/>
      <c r="RCK446" s="243"/>
      <c r="RCL446" s="243"/>
      <c r="RCM446" s="243"/>
      <c r="RCN446" s="243"/>
      <c r="RCO446" s="243"/>
      <c r="RCP446" s="243"/>
      <c r="RCQ446" s="243"/>
      <c r="RCR446" s="243"/>
      <c r="RCS446" s="243"/>
      <c r="RCT446" s="243"/>
      <c r="RCU446" s="243"/>
      <c r="RCV446" s="243"/>
      <c r="RCW446" s="243"/>
      <c r="RCX446" s="243"/>
      <c r="RCY446" s="243"/>
      <c r="RCZ446" s="243"/>
      <c r="RDA446" s="243"/>
      <c r="RDB446" s="243"/>
      <c r="RDC446" s="243"/>
      <c r="RDD446" s="243"/>
      <c r="RDE446" s="243"/>
      <c r="RDF446" s="243"/>
      <c r="RDG446" s="243"/>
      <c r="RDH446" s="243"/>
      <c r="RDI446" s="243"/>
      <c r="RDJ446" s="243"/>
      <c r="RDK446" s="243"/>
      <c r="RDL446" s="243"/>
      <c r="RDM446" s="243"/>
      <c r="RDN446" s="243"/>
      <c r="RDO446" s="243"/>
      <c r="RDP446" s="243"/>
      <c r="RDQ446" s="243"/>
      <c r="RDR446" s="243"/>
      <c r="RDS446" s="243"/>
      <c r="RDT446" s="243"/>
      <c r="RDU446" s="243"/>
      <c r="RDV446" s="243"/>
      <c r="RDW446" s="243"/>
      <c r="RDX446" s="243"/>
      <c r="RDY446" s="243"/>
      <c r="RDZ446" s="243"/>
      <c r="REA446" s="243"/>
      <c r="REB446" s="243"/>
      <c r="REC446" s="243"/>
      <c r="RED446" s="243"/>
      <c r="REE446" s="243"/>
      <c r="REF446" s="243"/>
      <c r="REG446" s="243"/>
      <c r="REH446" s="243"/>
      <c r="REI446" s="243"/>
      <c r="REJ446" s="243"/>
      <c r="REK446" s="243"/>
      <c r="REL446" s="243"/>
      <c r="REM446" s="243"/>
      <c r="REN446" s="243"/>
      <c r="REO446" s="243"/>
      <c r="REP446" s="243"/>
      <c r="REQ446" s="243"/>
      <c r="RER446" s="243"/>
      <c r="RES446" s="243"/>
      <c r="RET446" s="243"/>
      <c r="REU446" s="243"/>
      <c r="REV446" s="243"/>
      <c r="REW446" s="243"/>
      <c r="REX446" s="243"/>
      <c r="REY446" s="243"/>
      <c r="REZ446" s="243"/>
      <c r="RFA446" s="243"/>
      <c r="RFB446" s="243"/>
      <c r="RFC446" s="243"/>
      <c r="RFD446" s="243"/>
      <c r="RFE446" s="243"/>
      <c r="RFF446" s="243"/>
      <c r="RFG446" s="243"/>
      <c r="RFH446" s="243"/>
      <c r="RFI446" s="243"/>
      <c r="RFJ446" s="243"/>
      <c r="RFK446" s="243"/>
      <c r="RFL446" s="243"/>
      <c r="RFM446" s="243"/>
      <c r="RFN446" s="243"/>
      <c r="RFO446" s="243"/>
      <c r="RFP446" s="243"/>
      <c r="RFQ446" s="243"/>
      <c r="RFR446" s="243"/>
      <c r="RFS446" s="243"/>
      <c r="RFT446" s="243"/>
      <c r="RFU446" s="243"/>
      <c r="RFV446" s="243"/>
      <c r="RFW446" s="243"/>
      <c r="RFX446" s="243"/>
      <c r="RFY446" s="243"/>
      <c r="RFZ446" s="243"/>
      <c r="RGA446" s="243"/>
      <c r="RGB446" s="243"/>
      <c r="RGC446" s="243"/>
      <c r="RGD446" s="243"/>
      <c r="RGE446" s="243"/>
      <c r="RGF446" s="243"/>
      <c r="RGG446" s="243"/>
      <c r="RGH446" s="243"/>
      <c r="RGI446" s="243"/>
      <c r="RGJ446" s="243"/>
      <c r="RGK446" s="243"/>
      <c r="RGL446" s="243"/>
      <c r="RGM446" s="243"/>
      <c r="RGN446" s="243"/>
      <c r="RGO446" s="243"/>
      <c r="RGP446" s="243"/>
      <c r="RGQ446" s="243"/>
      <c r="RGR446" s="243"/>
      <c r="RGS446" s="243"/>
      <c r="RGT446" s="243"/>
      <c r="RGU446" s="243"/>
      <c r="RGV446" s="243"/>
      <c r="RGW446" s="243"/>
      <c r="RGX446" s="243"/>
      <c r="RGY446" s="243"/>
      <c r="RGZ446" s="243"/>
      <c r="RHA446" s="243"/>
      <c r="RHB446" s="243"/>
      <c r="RHC446" s="243"/>
      <c r="RHD446" s="243"/>
      <c r="RHE446" s="243"/>
      <c r="RHF446" s="243"/>
      <c r="RHG446" s="243"/>
      <c r="RHH446" s="243"/>
      <c r="RHI446" s="243"/>
      <c r="RHJ446" s="243"/>
      <c r="RHK446" s="243"/>
      <c r="RHL446" s="243"/>
      <c r="RHM446" s="243"/>
      <c r="RHN446" s="243"/>
      <c r="RHO446" s="243"/>
      <c r="RHP446" s="243"/>
      <c r="RHQ446" s="243"/>
      <c r="RHR446" s="243"/>
      <c r="RHS446" s="243"/>
      <c r="RHT446" s="243"/>
      <c r="RHU446" s="243"/>
      <c r="RHV446" s="243"/>
      <c r="RHW446" s="243"/>
      <c r="RHX446" s="243"/>
      <c r="RHY446" s="243"/>
      <c r="RHZ446" s="243"/>
      <c r="RIA446" s="243"/>
      <c r="RIB446" s="243"/>
      <c r="RIC446" s="243"/>
      <c r="RID446" s="243"/>
      <c r="RIE446" s="243"/>
      <c r="RIF446" s="243"/>
      <c r="RIG446" s="243"/>
      <c r="RIH446" s="243"/>
      <c r="RII446" s="243"/>
      <c r="RIJ446" s="243"/>
      <c r="RIK446" s="243"/>
      <c r="RIL446" s="243"/>
      <c r="RIM446" s="243"/>
      <c r="RIN446" s="243"/>
      <c r="RIO446" s="243"/>
      <c r="RIP446" s="243"/>
      <c r="RIQ446" s="243"/>
      <c r="RIR446" s="243"/>
      <c r="RIS446" s="243"/>
      <c r="RIT446" s="243"/>
      <c r="RIU446" s="243"/>
      <c r="RIV446" s="243"/>
      <c r="RIW446" s="243"/>
      <c r="RIX446" s="243"/>
      <c r="RIY446" s="243"/>
      <c r="RIZ446" s="243"/>
      <c r="RJA446" s="243"/>
      <c r="RJB446" s="243"/>
      <c r="RJC446" s="243"/>
      <c r="RJD446" s="243"/>
      <c r="RJE446" s="243"/>
      <c r="RJF446" s="243"/>
      <c r="RJG446" s="243"/>
      <c r="RJH446" s="243"/>
      <c r="RJI446" s="243"/>
      <c r="RJJ446" s="243"/>
      <c r="RJK446" s="243"/>
      <c r="RJL446" s="243"/>
      <c r="RJM446" s="243"/>
      <c r="RJN446" s="243"/>
      <c r="RJO446" s="243"/>
      <c r="RJP446" s="243"/>
      <c r="RJQ446" s="243"/>
      <c r="RJR446" s="243"/>
      <c r="RJS446" s="243"/>
      <c r="RJT446" s="243"/>
      <c r="RJU446" s="243"/>
      <c r="RJV446" s="243"/>
      <c r="RJW446" s="243"/>
      <c r="RJX446" s="243"/>
      <c r="RJY446" s="243"/>
      <c r="RJZ446" s="243"/>
      <c r="RKA446" s="243"/>
      <c r="RKB446" s="243"/>
      <c r="RKC446" s="243"/>
      <c r="RKD446" s="243"/>
      <c r="RKE446" s="243"/>
      <c r="RKF446" s="243"/>
      <c r="RKG446" s="243"/>
      <c r="RKH446" s="243"/>
      <c r="RKI446" s="243"/>
      <c r="RKJ446" s="243"/>
      <c r="RKK446" s="243"/>
      <c r="RKL446" s="243"/>
      <c r="RKM446" s="243"/>
      <c r="RKN446" s="243"/>
      <c r="RKO446" s="243"/>
      <c r="RKP446" s="243"/>
      <c r="RKQ446" s="243"/>
      <c r="RKR446" s="243"/>
      <c r="RKS446" s="243"/>
      <c r="RKT446" s="243"/>
      <c r="RKU446" s="243"/>
      <c r="RKV446" s="243"/>
      <c r="RKW446" s="243"/>
      <c r="RKX446" s="243"/>
      <c r="RKY446" s="243"/>
      <c r="RKZ446" s="243"/>
      <c r="RLA446" s="243"/>
      <c r="RLB446" s="243"/>
      <c r="RLC446" s="243"/>
      <c r="RLD446" s="243"/>
      <c r="RLE446" s="243"/>
      <c r="RLF446" s="243"/>
      <c r="RLG446" s="243"/>
      <c r="RLH446" s="243"/>
      <c r="RLI446" s="243"/>
      <c r="RLJ446" s="243"/>
      <c r="RLK446" s="243"/>
      <c r="RLL446" s="243"/>
      <c r="RLM446" s="243"/>
      <c r="RLN446" s="243"/>
      <c r="RLO446" s="243"/>
      <c r="RLP446" s="243"/>
      <c r="RLQ446" s="243"/>
      <c r="RLR446" s="243"/>
      <c r="RLS446" s="243"/>
      <c r="RLT446" s="243"/>
      <c r="RLU446" s="243"/>
      <c r="RLV446" s="243"/>
      <c r="RLW446" s="243"/>
      <c r="RLX446" s="243"/>
      <c r="RLY446" s="243"/>
      <c r="RLZ446" s="243"/>
      <c r="RMA446" s="243"/>
      <c r="RMB446" s="243"/>
      <c r="RMC446" s="243"/>
      <c r="RMD446" s="243"/>
      <c r="RME446" s="243"/>
      <c r="RMF446" s="243"/>
      <c r="RMG446" s="243"/>
      <c r="RMH446" s="243"/>
      <c r="RMI446" s="243"/>
      <c r="RMJ446" s="243"/>
      <c r="RMK446" s="243"/>
      <c r="RML446" s="243"/>
      <c r="RMM446" s="243"/>
      <c r="RMN446" s="243"/>
      <c r="RMO446" s="243"/>
      <c r="RMP446" s="243"/>
      <c r="RMQ446" s="243"/>
      <c r="RMR446" s="243"/>
      <c r="RMS446" s="243"/>
      <c r="RMT446" s="243"/>
      <c r="RMU446" s="243"/>
      <c r="RMV446" s="243"/>
      <c r="RMW446" s="243"/>
      <c r="RMX446" s="243"/>
      <c r="RMY446" s="243"/>
      <c r="RMZ446" s="243"/>
      <c r="RNA446" s="243"/>
      <c r="RNB446" s="243"/>
      <c r="RNC446" s="243"/>
      <c r="RND446" s="243"/>
      <c r="RNE446" s="243"/>
      <c r="RNF446" s="243"/>
      <c r="RNG446" s="243"/>
      <c r="RNH446" s="243"/>
      <c r="RNI446" s="243"/>
      <c r="RNJ446" s="243"/>
      <c r="RNK446" s="243"/>
      <c r="RNL446" s="243"/>
      <c r="RNM446" s="243"/>
      <c r="RNN446" s="243"/>
      <c r="RNO446" s="243"/>
      <c r="RNP446" s="243"/>
      <c r="RNQ446" s="243"/>
      <c r="RNR446" s="243"/>
      <c r="RNS446" s="243"/>
      <c r="RNT446" s="243"/>
      <c r="RNU446" s="243"/>
      <c r="RNV446" s="243"/>
      <c r="RNW446" s="243"/>
      <c r="RNX446" s="243"/>
      <c r="RNY446" s="243"/>
      <c r="RNZ446" s="243"/>
      <c r="ROA446" s="243"/>
      <c r="ROB446" s="243"/>
      <c r="ROC446" s="243"/>
      <c r="ROD446" s="243"/>
      <c r="ROE446" s="243"/>
      <c r="ROF446" s="243"/>
      <c r="ROG446" s="243"/>
      <c r="ROH446" s="243"/>
      <c r="ROI446" s="243"/>
      <c r="ROJ446" s="243"/>
      <c r="ROK446" s="243"/>
      <c r="ROL446" s="243"/>
      <c r="ROM446" s="243"/>
      <c r="RON446" s="243"/>
      <c r="ROO446" s="243"/>
      <c r="ROP446" s="243"/>
      <c r="ROQ446" s="243"/>
      <c r="ROR446" s="243"/>
      <c r="ROS446" s="243"/>
      <c r="ROT446" s="243"/>
      <c r="ROU446" s="243"/>
      <c r="ROV446" s="243"/>
      <c r="ROW446" s="243"/>
      <c r="ROX446" s="243"/>
      <c r="ROY446" s="243"/>
      <c r="ROZ446" s="243"/>
      <c r="RPA446" s="243"/>
      <c r="RPB446" s="243"/>
      <c r="RPC446" s="243"/>
      <c r="RPD446" s="243"/>
      <c r="RPE446" s="243"/>
      <c r="RPF446" s="243"/>
      <c r="RPG446" s="243"/>
      <c r="RPH446" s="243"/>
      <c r="RPI446" s="243"/>
      <c r="RPJ446" s="243"/>
      <c r="RPK446" s="243"/>
      <c r="RPL446" s="243"/>
      <c r="RPM446" s="243"/>
      <c r="RPN446" s="243"/>
      <c r="RPO446" s="243"/>
      <c r="RPP446" s="243"/>
      <c r="RPQ446" s="243"/>
      <c r="RPR446" s="243"/>
      <c r="RPS446" s="243"/>
      <c r="RPT446" s="243"/>
      <c r="RPU446" s="243"/>
      <c r="RPV446" s="243"/>
      <c r="RPW446" s="243"/>
      <c r="RPX446" s="243"/>
      <c r="RPY446" s="243"/>
      <c r="RPZ446" s="243"/>
      <c r="RQA446" s="243"/>
      <c r="RQB446" s="243"/>
      <c r="RQC446" s="243"/>
      <c r="RQD446" s="243"/>
      <c r="RQE446" s="243"/>
      <c r="RQF446" s="243"/>
      <c r="RQG446" s="243"/>
      <c r="RQH446" s="243"/>
      <c r="RQI446" s="243"/>
      <c r="RQJ446" s="243"/>
      <c r="RQK446" s="243"/>
      <c r="RQL446" s="243"/>
      <c r="RQM446" s="243"/>
      <c r="RQN446" s="243"/>
      <c r="RQO446" s="243"/>
      <c r="RQP446" s="243"/>
      <c r="RQQ446" s="243"/>
      <c r="RQR446" s="243"/>
      <c r="RQS446" s="243"/>
      <c r="RQT446" s="243"/>
      <c r="RQU446" s="243"/>
      <c r="RQV446" s="243"/>
      <c r="RQW446" s="243"/>
      <c r="RQX446" s="243"/>
      <c r="RQY446" s="243"/>
      <c r="RQZ446" s="243"/>
      <c r="RRA446" s="243"/>
      <c r="RRB446" s="243"/>
      <c r="RRC446" s="243"/>
      <c r="RRD446" s="243"/>
      <c r="RRE446" s="243"/>
      <c r="RRF446" s="243"/>
      <c r="RRG446" s="243"/>
      <c r="RRH446" s="243"/>
      <c r="RRI446" s="243"/>
      <c r="RRJ446" s="243"/>
      <c r="RRK446" s="243"/>
      <c r="RRL446" s="243"/>
      <c r="RRM446" s="243"/>
      <c r="RRN446" s="243"/>
      <c r="RRO446" s="243"/>
      <c r="RRP446" s="243"/>
      <c r="RRQ446" s="243"/>
      <c r="RRR446" s="243"/>
      <c r="RRS446" s="243"/>
      <c r="RRT446" s="243"/>
      <c r="RRU446" s="243"/>
      <c r="RRV446" s="243"/>
      <c r="RRW446" s="243"/>
      <c r="RRX446" s="243"/>
      <c r="RRY446" s="243"/>
      <c r="RRZ446" s="243"/>
      <c r="RSA446" s="243"/>
      <c r="RSB446" s="243"/>
      <c r="RSC446" s="243"/>
      <c r="RSD446" s="243"/>
      <c r="RSE446" s="243"/>
      <c r="RSF446" s="243"/>
      <c r="RSG446" s="243"/>
      <c r="RSH446" s="243"/>
      <c r="RSI446" s="243"/>
      <c r="RSJ446" s="243"/>
      <c r="RSK446" s="243"/>
      <c r="RSL446" s="243"/>
      <c r="RSM446" s="243"/>
      <c r="RSN446" s="243"/>
      <c r="RSO446" s="243"/>
      <c r="RSP446" s="243"/>
      <c r="RSQ446" s="243"/>
      <c r="RSR446" s="243"/>
      <c r="RSS446" s="243"/>
      <c r="RST446" s="243"/>
      <c r="RSU446" s="243"/>
      <c r="RSV446" s="243"/>
      <c r="RSW446" s="243"/>
      <c r="RSX446" s="243"/>
      <c r="RSY446" s="243"/>
      <c r="RSZ446" s="243"/>
      <c r="RTA446" s="243"/>
      <c r="RTB446" s="243"/>
      <c r="RTC446" s="243"/>
      <c r="RTD446" s="243"/>
      <c r="RTE446" s="243"/>
      <c r="RTF446" s="243"/>
      <c r="RTG446" s="243"/>
      <c r="RTH446" s="243"/>
      <c r="RTI446" s="243"/>
      <c r="RTJ446" s="243"/>
      <c r="RTK446" s="243"/>
      <c r="RTL446" s="243"/>
      <c r="RTM446" s="243"/>
      <c r="RTN446" s="243"/>
      <c r="RTO446" s="243"/>
      <c r="RTP446" s="243"/>
      <c r="RTQ446" s="243"/>
      <c r="RTR446" s="243"/>
      <c r="RTS446" s="243"/>
      <c r="RTT446" s="243"/>
      <c r="RTU446" s="243"/>
      <c r="RTV446" s="243"/>
      <c r="RTW446" s="243"/>
      <c r="RTX446" s="243"/>
      <c r="RTY446" s="243"/>
      <c r="RTZ446" s="243"/>
      <c r="RUA446" s="243"/>
      <c r="RUB446" s="243"/>
      <c r="RUC446" s="243"/>
      <c r="RUD446" s="243"/>
      <c r="RUE446" s="243"/>
      <c r="RUF446" s="243"/>
      <c r="RUG446" s="243"/>
      <c r="RUH446" s="243"/>
      <c r="RUI446" s="243"/>
      <c r="RUJ446" s="243"/>
      <c r="RUK446" s="243"/>
      <c r="RUL446" s="243"/>
      <c r="RUM446" s="243"/>
      <c r="RUN446" s="243"/>
      <c r="RUO446" s="243"/>
      <c r="RUP446" s="243"/>
      <c r="RUQ446" s="243"/>
      <c r="RUR446" s="243"/>
      <c r="RUS446" s="243"/>
      <c r="RUT446" s="243"/>
      <c r="RUU446" s="243"/>
      <c r="RUV446" s="243"/>
      <c r="RUW446" s="243"/>
      <c r="RUX446" s="243"/>
      <c r="RUY446" s="243"/>
      <c r="RUZ446" s="243"/>
      <c r="RVA446" s="243"/>
      <c r="RVB446" s="243"/>
      <c r="RVC446" s="243"/>
      <c r="RVD446" s="243"/>
      <c r="RVE446" s="243"/>
      <c r="RVF446" s="243"/>
      <c r="RVG446" s="243"/>
      <c r="RVH446" s="243"/>
      <c r="RVI446" s="243"/>
      <c r="RVJ446" s="243"/>
      <c r="RVK446" s="243"/>
      <c r="RVL446" s="243"/>
      <c r="RVM446" s="243"/>
      <c r="RVN446" s="243"/>
      <c r="RVO446" s="243"/>
      <c r="RVP446" s="243"/>
      <c r="RVQ446" s="243"/>
      <c r="RVR446" s="243"/>
      <c r="RVS446" s="243"/>
      <c r="RVT446" s="243"/>
      <c r="RVU446" s="243"/>
      <c r="RVV446" s="243"/>
      <c r="RVW446" s="243"/>
      <c r="RVX446" s="243"/>
      <c r="RVY446" s="243"/>
      <c r="RVZ446" s="243"/>
      <c r="RWA446" s="243"/>
      <c r="RWB446" s="243"/>
      <c r="RWC446" s="243"/>
      <c r="RWD446" s="243"/>
      <c r="RWE446" s="243"/>
      <c r="RWF446" s="243"/>
      <c r="RWG446" s="243"/>
      <c r="RWH446" s="243"/>
      <c r="RWI446" s="243"/>
      <c r="RWJ446" s="243"/>
      <c r="RWK446" s="243"/>
      <c r="RWL446" s="243"/>
      <c r="RWM446" s="243"/>
      <c r="RWN446" s="243"/>
      <c r="RWO446" s="243"/>
      <c r="RWP446" s="243"/>
      <c r="RWQ446" s="243"/>
      <c r="RWR446" s="243"/>
      <c r="RWS446" s="243"/>
      <c r="RWT446" s="243"/>
      <c r="RWU446" s="243"/>
      <c r="RWV446" s="243"/>
      <c r="RWW446" s="243"/>
      <c r="RWX446" s="243"/>
      <c r="RWY446" s="243"/>
      <c r="RWZ446" s="243"/>
      <c r="RXA446" s="243"/>
      <c r="RXB446" s="243"/>
      <c r="RXC446" s="243"/>
      <c r="RXD446" s="243"/>
      <c r="RXE446" s="243"/>
      <c r="RXF446" s="243"/>
      <c r="RXG446" s="243"/>
      <c r="RXH446" s="243"/>
      <c r="RXI446" s="243"/>
      <c r="RXJ446" s="243"/>
      <c r="RXK446" s="243"/>
      <c r="RXL446" s="243"/>
      <c r="RXM446" s="243"/>
      <c r="RXN446" s="243"/>
      <c r="RXO446" s="243"/>
      <c r="RXP446" s="243"/>
      <c r="RXQ446" s="243"/>
      <c r="RXR446" s="243"/>
      <c r="RXS446" s="243"/>
      <c r="RXT446" s="243"/>
      <c r="RXU446" s="243"/>
      <c r="RXV446" s="243"/>
      <c r="RXW446" s="243"/>
      <c r="RXX446" s="243"/>
      <c r="RXY446" s="243"/>
      <c r="RXZ446" s="243"/>
      <c r="RYA446" s="243"/>
      <c r="RYB446" s="243"/>
      <c r="RYC446" s="243"/>
      <c r="RYD446" s="243"/>
      <c r="RYE446" s="243"/>
      <c r="RYF446" s="243"/>
      <c r="RYG446" s="243"/>
      <c r="RYH446" s="243"/>
      <c r="RYI446" s="243"/>
      <c r="RYJ446" s="243"/>
      <c r="RYK446" s="243"/>
      <c r="RYL446" s="243"/>
      <c r="RYM446" s="243"/>
      <c r="RYN446" s="243"/>
      <c r="RYO446" s="243"/>
      <c r="RYP446" s="243"/>
      <c r="RYQ446" s="243"/>
      <c r="RYR446" s="243"/>
      <c r="RYS446" s="243"/>
      <c r="RYT446" s="243"/>
      <c r="RYU446" s="243"/>
      <c r="RYV446" s="243"/>
      <c r="RYW446" s="243"/>
      <c r="RYX446" s="243"/>
      <c r="RYY446" s="243"/>
      <c r="RYZ446" s="243"/>
      <c r="RZA446" s="243"/>
      <c r="RZB446" s="243"/>
      <c r="RZC446" s="243"/>
      <c r="RZD446" s="243"/>
      <c r="RZE446" s="243"/>
      <c r="RZF446" s="243"/>
      <c r="RZG446" s="243"/>
      <c r="RZH446" s="243"/>
      <c r="RZI446" s="243"/>
      <c r="RZJ446" s="243"/>
      <c r="RZK446" s="243"/>
      <c r="RZL446" s="243"/>
      <c r="RZM446" s="243"/>
      <c r="RZN446" s="243"/>
      <c r="RZO446" s="243"/>
      <c r="RZP446" s="243"/>
      <c r="RZQ446" s="243"/>
      <c r="RZR446" s="243"/>
      <c r="RZS446" s="243"/>
      <c r="RZT446" s="243"/>
      <c r="RZU446" s="243"/>
      <c r="RZV446" s="243"/>
      <c r="RZW446" s="243"/>
      <c r="RZX446" s="243"/>
      <c r="RZY446" s="243"/>
      <c r="RZZ446" s="243"/>
      <c r="SAA446" s="243"/>
      <c r="SAB446" s="243"/>
      <c r="SAC446" s="243"/>
      <c r="SAD446" s="243"/>
      <c r="SAE446" s="243"/>
      <c r="SAF446" s="243"/>
      <c r="SAG446" s="243"/>
      <c r="SAH446" s="243"/>
      <c r="SAI446" s="243"/>
      <c r="SAJ446" s="243"/>
      <c r="SAK446" s="243"/>
      <c r="SAL446" s="243"/>
      <c r="SAM446" s="243"/>
      <c r="SAN446" s="243"/>
      <c r="SAO446" s="243"/>
      <c r="SAP446" s="243"/>
      <c r="SAQ446" s="243"/>
      <c r="SAR446" s="243"/>
      <c r="SAS446" s="243"/>
      <c r="SAT446" s="243"/>
      <c r="SAU446" s="243"/>
      <c r="SAV446" s="243"/>
      <c r="SAW446" s="243"/>
      <c r="SAX446" s="243"/>
      <c r="SAY446" s="243"/>
      <c r="SAZ446" s="243"/>
      <c r="SBA446" s="243"/>
      <c r="SBB446" s="243"/>
      <c r="SBC446" s="243"/>
      <c r="SBD446" s="243"/>
      <c r="SBE446" s="243"/>
      <c r="SBF446" s="243"/>
      <c r="SBG446" s="243"/>
      <c r="SBH446" s="243"/>
      <c r="SBI446" s="243"/>
      <c r="SBJ446" s="243"/>
      <c r="SBK446" s="243"/>
      <c r="SBL446" s="243"/>
      <c r="SBM446" s="243"/>
      <c r="SBN446" s="243"/>
      <c r="SBO446" s="243"/>
      <c r="SBP446" s="243"/>
      <c r="SBQ446" s="243"/>
      <c r="SBR446" s="243"/>
      <c r="SBS446" s="243"/>
      <c r="SBT446" s="243"/>
      <c r="SBU446" s="243"/>
      <c r="SBV446" s="243"/>
      <c r="SBW446" s="243"/>
      <c r="SBX446" s="243"/>
      <c r="SBY446" s="243"/>
      <c r="SBZ446" s="243"/>
      <c r="SCA446" s="243"/>
      <c r="SCB446" s="243"/>
      <c r="SCC446" s="243"/>
      <c r="SCD446" s="243"/>
      <c r="SCE446" s="243"/>
      <c r="SCF446" s="243"/>
      <c r="SCG446" s="243"/>
      <c r="SCH446" s="243"/>
      <c r="SCI446" s="243"/>
      <c r="SCJ446" s="243"/>
      <c r="SCK446" s="243"/>
      <c r="SCL446" s="243"/>
      <c r="SCM446" s="243"/>
      <c r="SCN446" s="243"/>
      <c r="SCO446" s="243"/>
      <c r="SCP446" s="243"/>
      <c r="SCQ446" s="243"/>
      <c r="SCR446" s="243"/>
      <c r="SCS446" s="243"/>
      <c r="SCT446" s="243"/>
      <c r="SCU446" s="243"/>
      <c r="SCV446" s="243"/>
      <c r="SCW446" s="243"/>
      <c r="SCX446" s="243"/>
      <c r="SCY446" s="243"/>
      <c r="SCZ446" s="243"/>
      <c r="SDA446" s="243"/>
      <c r="SDB446" s="243"/>
      <c r="SDC446" s="243"/>
      <c r="SDD446" s="243"/>
      <c r="SDE446" s="243"/>
      <c r="SDF446" s="243"/>
      <c r="SDG446" s="243"/>
      <c r="SDH446" s="243"/>
      <c r="SDI446" s="243"/>
      <c r="SDJ446" s="243"/>
      <c r="SDK446" s="243"/>
      <c r="SDL446" s="243"/>
      <c r="SDM446" s="243"/>
      <c r="SDN446" s="243"/>
      <c r="SDO446" s="243"/>
      <c r="SDP446" s="243"/>
      <c r="SDQ446" s="243"/>
      <c r="SDR446" s="243"/>
      <c r="SDS446" s="243"/>
      <c r="SDT446" s="243"/>
      <c r="SDU446" s="243"/>
      <c r="SDV446" s="243"/>
      <c r="SDW446" s="243"/>
      <c r="SDX446" s="243"/>
      <c r="SDY446" s="243"/>
      <c r="SDZ446" s="243"/>
      <c r="SEA446" s="243"/>
      <c r="SEB446" s="243"/>
      <c r="SEC446" s="243"/>
      <c r="SED446" s="243"/>
      <c r="SEE446" s="243"/>
      <c r="SEF446" s="243"/>
      <c r="SEG446" s="243"/>
      <c r="SEH446" s="243"/>
      <c r="SEI446" s="243"/>
      <c r="SEJ446" s="243"/>
      <c r="SEK446" s="243"/>
      <c r="SEL446" s="243"/>
      <c r="SEM446" s="243"/>
      <c r="SEN446" s="243"/>
      <c r="SEO446" s="243"/>
      <c r="SEP446" s="243"/>
      <c r="SEQ446" s="243"/>
      <c r="SER446" s="243"/>
      <c r="SES446" s="243"/>
      <c r="SET446" s="243"/>
      <c r="SEU446" s="243"/>
      <c r="SEV446" s="243"/>
      <c r="SEW446" s="243"/>
      <c r="SEX446" s="243"/>
      <c r="SEY446" s="243"/>
      <c r="SEZ446" s="243"/>
      <c r="SFA446" s="243"/>
      <c r="SFB446" s="243"/>
      <c r="SFC446" s="243"/>
      <c r="SFD446" s="243"/>
      <c r="SFE446" s="243"/>
      <c r="SFF446" s="243"/>
      <c r="SFG446" s="243"/>
      <c r="SFH446" s="243"/>
      <c r="SFI446" s="243"/>
      <c r="SFJ446" s="243"/>
      <c r="SFK446" s="243"/>
      <c r="SFL446" s="243"/>
      <c r="SFM446" s="243"/>
      <c r="SFN446" s="243"/>
      <c r="SFO446" s="243"/>
      <c r="SFP446" s="243"/>
      <c r="SFQ446" s="243"/>
      <c r="SFR446" s="243"/>
      <c r="SFS446" s="243"/>
      <c r="SFT446" s="243"/>
      <c r="SFU446" s="243"/>
      <c r="SFV446" s="243"/>
      <c r="SFW446" s="243"/>
      <c r="SFX446" s="243"/>
      <c r="SFY446" s="243"/>
      <c r="SFZ446" s="243"/>
      <c r="SGA446" s="243"/>
      <c r="SGB446" s="243"/>
      <c r="SGC446" s="243"/>
      <c r="SGD446" s="243"/>
      <c r="SGE446" s="243"/>
      <c r="SGF446" s="243"/>
      <c r="SGG446" s="243"/>
      <c r="SGH446" s="243"/>
      <c r="SGI446" s="243"/>
      <c r="SGJ446" s="243"/>
      <c r="SGK446" s="243"/>
      <c r="SGL446" s="243"/>
      <c r="SGM446" s="243"/>
      <c r="SGN446" s="243"/>
      <c r="SGO446" s="243"/>
      <c r="SGP446" s="243"/>
      <c r="SGQ446" s="243"/>
      <c r="SGR446" s="243"/>
      <c r="SGS446" s="243"/>
      <c r="SGT446" s="243"/>
      <c r="SGU446" s="243"/>
      <c r="SGV446" s="243"/>
      <c r="SGW446" s="243"/>
      <c r="SGX446" s="243"/>
      <c r="SGY446" s="243"/>
      <c r="SGZ446" s="243"/>
      <c r="SHA446" s="243"/>
      <c r="SHB446" s="243"/>
      <c r="SHC446" s="243"/>
      <c r="SHD446" s="243"/>
      <c r="SHE446" s="243"/>
      <c r="SHF446" s="243"/>
      <c r="SHG446" s="243"/>
      <c r="SHH446" s="243"/>
      <c r="SHI446" s="243"/>
      <c r="SHJ446" s="243"/>
      <c r="SHK446" s="243"/>
      <c r="SHL446" s="243"/>
      <c r="SHM446" s="243"/>
      <c r="SHN446" s="243"/>
      <c r="SHO446" s="243"/>
      <c r="SHP446" s="243"/>
      <c r="SHQ446" s="243"/>
      <c r="SHR446" s="243"/>
      <c r="SHS446" s="243"/>
      <c r="SHT446" s="243"/>
      <c r="SHU446" s="243"/>
      <c r="SHV446" s="243"/>
      <c r="SHW446" s="243"/>
      <c r="SHX446" s="243"/>
      <c r="SHY446" s="243"/>
      <c r="SHZ446" s="243"/>
      <c r="SIA446" s="243"/>
      <c r="SIB446" s="243"/>
      <c r="SIC446" s="243"/>
      <c r="SID446" s="243"/>
      <c r="SIE446" s="243"/>
      <c r="SIF446" s="243"/>
      <c r="SIG446" s="243"/>
      <c r="SIH446" s="243"/>
      <c r="SII446" s="243"/>
      <c r="SIJ446" s="243"/>
      <c r="SIK446" s="243"/>
      <c r="SIL446" s="243"/>
      <c r="SIM446" s="243"/>
      <c r="SIN446" s="243"/>
      <c r="SIO446" s="243"/>
      <c r="SIP446" s="243"/>
      <c r="SIQ446" s="243"/>
      <c r="SIR446" s="243"/>
      <c r="SIS446" s="243"/>
      <c r="SIT446" s="243"/>
      <c r="SIU446" s="243"/>
      <c r="SIV446" s="243"/>
      <c r="SIW446" s="243"/>
      <c r="SIX446" s="243"/>
      <c r="SIY446" s="243"/>
      <c r="SIZ446" s="243"/>
      <c r="SJA446" s="243"/>
      <c r="SJB446" s="243"/>
      <c r="SJC446" s="243"/>
      <c r="SJD446" s="243"/>
      <c r="SJE446" s="243"/>
      <c r="SJF446" s="243"/>
      <c r="SJG446" s="243"/>
      <c r="SJH446" s="243"/>
      <c r="SJI446" s="243"/>
      <c r="SJJ446" s="243"/>
      <c r="SJK446" s="243"/>
      <c r="SJL446" s="243"/>
      <c r="SJM446" s="243"/>
      <c r="SJN446" s="243"/>
      <c r="SJO446" s="243"/>
      <c r="SJP446" s="243"/>
      <c r="SJQ446" s="243"/>
      <c r="SJR446" s="243"/>
      <c r="SJS446" s="243"/>
      <c r="SJT446" s="243"/>
      <c r="SJU446" s="243"/>
      <c r="SJV446" s="243"/>
      <c r="SJW446" s="243"/>
      <c r="SJX446" s="243"/>
      <c r="SJY446" s="243"/>
      <c r="SJZ446" s="243"/>
      <c r="SKA446" s="243"/>
      <c r="SKB446" s="243"/>
      <c r="SKC446" s="243"/>
      <c r="SKD446" s="243"/>
      <c r="SKE446" s="243"/>
      <c r="SKF446" s="243"/>
      <c r="SKG446" s="243"/>
      <c r="SKH446" s="243"/>
      <c r="SKI446" s="243"/>
      <c r="SKJ446" s="243"/>
      <c r="SKK446" s="243"/>
      <c r="SKL446" s="243"/>
      <c r="SKM446" s="243"/>
      <c r="SKN446" s="243"/>
      <c r="SKO446" s="243"/>
      <c r="SKP446" s="243"/>
      <c r="SKQ446" s="243"/>
      <c r="SKR446" s="243"/>
      <c r="SKS446" s="243"/>
      <c r="SKT446" s="243"/>
      <c r="SKU446" s="243"/>
      <c r="SKV446" s="243"/>
      <c r="SKW446" s="243"/>
      <c r="SKX446" s="243"/>
      <c r="SKY446" s="243"/>
      <c r="SKZ446" s="243"/>
      <c r="SLA446" s="243"/>
      <c r="SLB446" s="243"/>
      <c r="SLC446" s="243"/>
      <c r="SLD446" s="243"/>
      <c r="SLE446" s="243"/>
      <c r="SLF446" s="243"/>
      <c r="SLG446" s="243"/>
      <c r="SLH446" s="243"/>
      <c r="SLI446" s="243"/>
      <c r="SLJ446" s="243"/>
      <c r="SLK446" s="243"/>
      <c r="SLL446" s="243"/>
      <c r="SLM446" s="243"/>
      <c r="SLN446" s="243"/>
      <c r="SLO446" s="243"/>
      <c r="SLP446" s="243"/>
      <c r="SLQ446" s="243"/>
      <c r="SLR446" s="243"/>
      <c r="SLS446" s="243"/>
      <c r="SLT446" s="243"/>
      <c r="SLU446" s="243"/>
      <c r="SLV446" s="243"/>
      <c r="SLW446" s="243"/>
      <c r="SLX446" s="243"/>
      <c r="SLY446" s="243"/>
      <c r="SLZ446" s="243"/>
      <c r="SMA446" s="243"/>
      <c r="SMB446" s="243"/>
      <c r="SMC446" s="243"/>
      <c r="SMD446" s="243"/>
      <c r="SME446" s="243"/>
      <c r="SMF446" s="243"/>
      <c r="SMG446" s="243"/>
      <c r="SMH446" s="243"/>
      <c r="SMI446" s="243"/>
      <c r="SMJ446" s="243"/>
      <c r="SMK446" s="243"/>
      <c r="SML446" s="243"/>
      <c r="SMM446" s="243"/>
      <c r="SMN446" s="243"/>
      <c r="SMO446" s="243"/>
      <c r="SMP446" s="243"/>
      <c r="SMQ446" s="243"/>
      <c r="SMR446" s="243"/>
      <c r="SMS446" s="243"/>
      <c r="SMT446" s="243"/>
      <c r="SMU446" s="243"/>
      <c r="SMV446" s="243"/>
      <c r="SMW446" s="243"/>
      <c r="SMX446" s="243"/>
      <c r="SMY446" s="243"/>
      <c r="SMZ446" s="243"/>
      <c r="SNA446" s="243"/>
      <c r="SNB446" s="243"/>
      <c r="SNC446" s="243"/>
      <c r="SND446" s="243"/>
      <c r="SNE446" s="243"/>
      <c r="SNF446" s="243"/>
      <c r="SNG446" s="243"/>
      <c r="SNH446" s="243"/>
      <c r="SNI446" s="243"/>
      <c r="SNJ446" s="243"/>
      <c r="SNK446" s="243"/>
      <c r="SNL446" s="243"/>
      <c r="SNM446" s="243"/>
      <c r="SNN446" s="243"/>
      <c r="SNO446" s="243"/>
      <c r="SNP446" s="243"/>
      <c r="SNQ446" s="243"/>
      <c r="SNR446" s="243"/>
      <c r="SNS446" s="243"/>
      <c r="SNT446" s="243"/>
      <c r="SNU446" s="243"/>
      <c r="SNV446" s="243"/>
      <c r="SNW446" s="243"/>
      <c r="SNX446" s="243"/>
      <c r="SNY446" s="243"/>
      <c r="SNZ446" s="243"/>
      <c r="SOA446" s="243"/>
      <c r="SOB446" s="243"/>
      <c r="SOC446" s="243"/>
      <c r="SOD446" s="243"/>
      <c r="SOE446" s="243"/>
      <c r="SOF446" s="243"/>
      <c r="SOG446" s="243"/>
      <c r="SOH446" s="243"/>
      <c r="SOI446" s="243"/>
      <c r="SOJ446" s="243"/>
      <c r="SOK446" s="243"/>
      <c r="SOL446" s="243"/>
      <c r="SOM446" s="243"/>
      <c r="SON446" s="243"/>
      <c r="SOO446" s="243"/>
      <c r="SOP446" s="243"/>
      <c r="SOQ446" s="243"/>
      <c r="SOR446" s="243"/>
      <c r="SOS446" s="243"/>
      <c r="SOT446" s="243"/>
      <c r="SOU446" s="243"/>
      <c r="SOV446" s="243"/>
      <c r="SOW446" s="243"/>
      <c r="SOX446" s="243"/>
      <c r="SOY446" s="243"/>
      <c r="SOZ446" s="243"/>
      <c r="SPA446" s="243"/>
      <c r="SPB446" s="243"/>
      <c r="SPC446" s="243"/>
      <c r="SPD446" s="243"/>
      <c r="SPE446" s="243"/>
      <c r="SPF446" s="243"/>
      <c r="SPG446" s="243"/>
      <c r="SPH446" s="243"/>
      <c r="SPI446" s="243"/>
      <c r="SPJ446" s="243"/>
      <c r="SPK446" s="243"/>
      <c r="SPL446" s="243"/>
      <c r="SPM446" s="243"/>
      <c r="SPN446" s="243"/>
      <c r="SPO446" s="243"/>
      <c r="SPP446" s="243"/>
      <c r="SPQ446" s="243"/>
      <c r="SPR446" s="243"/>
      <c r="SPS446" s="243"/>
      <c r="SPT446" s="243"/>
      <c r="SPU446" s="243"/>
      <c r="SPV446" s="243"/>
      <c r="SPW446" s="243"/>
      <c r="SPX446" s="243"/>
      <c r="SPY446" s="243"/>
      <c r="SPZ446" s="243"/>
      <c r="SQA446" s="243"/>
      <c r="SQB446" s="243"/>
      <c r="SQC446" s="243"/>
      <c r="SQD446" s="243"/>
      <c r="SQE446" s="243"/>
      <c r="SQF446" s="243"/>
      <c r="SQG446" s="243"/>
      <c r="SQH446" s="243"/>
      <c r="SQI446" s="243"/>
      <c r="SQJ446" s="243"/>
      <c r="SQK446" s="243"/>
      <c r="SQL446" s="243"/>
      <c r="SQM446" s="243"/>
      <c r="SQN446" s="243"/>
      <c r="SQO446" s="243"/>
      <c r="SQP446" s="243"/>
      <c r="SQQ446" s="243"/>
      <c r="SQR446" s="243"/>
      <c r="SQS446" s="243"/>
      <c r="SQT446" s="243"/>
      <c r="SQU446" s="243"/>
      <c r="SQV446" s="243"/>
      <c r="SQW446" s="243"/>
      <c r="SQX446" s="243"/>
      <c r="SQY446" s="243"/>
      <c r="SQZ446" s="243"/>
      <c r="SRA446" s="243"/>
      <c r="SRB446" s="243"/>
      <c r="SRC446" s="243"/>
      <c r="SRD446" s="243"/>
      <c r="SRE446" s="243"/>
      <c r="SRF446" s="243"/>
      <c r="SRG446" s="243"/>
      <c r="SRH446" s="243"/>
      <c r="SRI446" s="243"/>
      <c r="SRJ446" s="243"/>
      <c r="SRK446" s="243"/>
      <c r="SRL446" s="243"/>
      <c r="SRM446" s="243"/>
      <c r="SRN446" s="243"/>
      <c r="SRO446" s="243"/>
      <c r="SRP446" s="243"/>
      <c r="SRQ446" s="243"/>
      <c r="SRR446" s="243"/>
      <c r="SRS446" s="243"/>
      <c r="SRT446" s="243"/>
      <c r="SRU446" s="243"/>
      <c r="SRV446" s="243"/>
      <c r="SRW446" s="243"/>
      <c r="SRX446" s="243"/>
      <c r="SRY446" s="243"/>
      <c r="SRZ446" s="243"/>
      <c r="SSA446" s="243"/>
      <c r="SSB446" s="243"/>
      <c r="SSC446" s="243"/>
      <c r="SSD446" s="243"/>
      <c r="SSE446" s="243"/>
      <c r="SSF446" s="243"/>
      <c r="SSG446" s="243"/>
      <c r="SSH446" s="243"/>
      <c r="SSI446" s="243"/>
      <c r="SSJ446" s="243"/>
      <c r="SSK446" s="243"/>
      <c r="SSL446" s="243"/>
      <c r="SSM446" s="243"/>
      <c r="SSN446" s="243"/>
      <c r="SSO446" s="243"/>
      <c r="SSP446" s="243"/>
      <c r="SSQ446" s="243"/>
      <c r="SSR446" s="243"/>
      <c r="SSS446" s="243"/>
      <c r="SST446" s="243"/>
      <c r="SSU446" s="243"/>
      <c r="SSV446" s="243"/>
      <c r="SSW446" s="243"/>
      <c r="SSX446" s="243"/>
      <c r="SSY446" s="243"/>
      <c r="SSZ446" s="243"/>
      <c r="STA446" s="243"/>
      <c r="STB446" s="243"/>
      <c r="STC446" s="243"/>
      <c r="STD446" s="243"/>
      <c r="STE446" s="243"/>
      <c r="STF446" s="243"/>
      <c r="STG446" s="243"/>
      <c r="STH446" s="243"/>
      <c r="STI446" s="243"/>
      <c r="STJ446" s="243"/>
      <c r="STK446" s="243"/>
      <c r="STL446" s="243"/>
      <c r="STM446" s="243"/>
      <c r="STN446" s="243"/>
      <c r="STO446" s="243"/>
      <c r="STP446" s="243"/>
      <c r="STQ446" s="243"/>
      <c r="STR446" s="243"/>
      <c r="STS446" s="243"/>
      <c r="STT446" s="243"/>
      <c r="STU446" s="243"/>
      <c r="STV446" s="243"/>
      <c r="STW446" s="243"/>
      <c r="STX446" s="243"/>
      <c r="STY446" s="243"/>
      <c r="STZ446" s="243"/>
      <c r="SUA446" s="243"/>
      <c r="SUB446" s="243"/>
      <c r="SUC446" s="243"/>
      <c r="SUD446" s="243"/>
      <c r="SUE446" s="243"/>
      <c r="SUF446" s="243"/>
      <c r="SUG446" s="243"/>
      <c r="SUH446" s="243"/>
      <c r="SUI446" s="243"/>
      <c r="SUJ446" s="243"/>
      <c r="SUK446" s="243"/>
      <c r="SUL446" s="243"/>
      <c r="SUM446" s="243"/>
      <c r="SUN446" s="243"/>
      <c r="SUO446" s="243"/>
      <c r="SUP446" s="243"/>
      <c r="SUQ446" s="243"/>
      <c r="SUR446" s="243"/>
      <c r="SUS446" s="243"/>
      <c r="SUT446" s="243"/>
      <c r="SUU446" s="243"/>
      <c r="SUV446" s="243"/>
      <c r="SUW446" s="243"/>
      <c r="SUX446" s="243"/>
      <c r="SUY446" s="243"/>
      <c r="SUZ446" s="243"/>
      <c r="SVA446" s="243"/>
      <c r="SVB446" s="243"/>
      <c r="SVC446" s="243"/>
      <c r="SVD446" s="243"/>
      <c r="SVE446" s="243"/>
      <c r="SVF446" s="243"/>
      <c r="SVG446" s="243"/>
      <c r="SVH446" s="243"/>
      <c r="SVI446" s="243"/>
      <c r="SVJ446" s="243"/>
      <c r="SVK446" s="243"/>
      <c r="SVL446" s="243"/>
      <c r="SVM446" s="243"/>
      <c r="SVN446" s="243"/>
      <c r="SVO446" s="243"/>
      <c r="SVP446" s="243"/>
      <c r="SVQ446" s="243"/>
      <c r="SVR446" s="243"/>
      <c r="SVS446" s="243"/>
      <c r="SVT446" s="243"/>
      <c r="SVU446" s="243"/>
      <c r="SVV446" s="243"/>
      <c r="SVW446" s="243"/>
      <c r="SVX446" s="243"/>
      <c r="SVY446" s="243"/>
      <c r="SVZ446" s="243"/>
      <c r="SWA446" s="243"/>
      <c r="SWB446" s="243"/>
      <c r="SWC446" s="243"/>
      <c r="SWD446" s="243"/>
      <c r="SWE446" s="243"/>
      <c r="SWF446" s="243"/>
      <c r="SWG446" s="243"/>
      <c r="SWH446" s="243"/>
      <c r="SWI446" s="243"/>
      <c r="SWJ446" s="243"/>
      <c r="SWK446" s="243"/>
      <c r="SWL446" s="243"/>
      <c r="SWM446" s="243"/>
      <c r="SWN446" s="243"/>
      <c r="SWO446" s="243"/>
      <c r="SWP446" s="243"/>
      <c r="SWQ446" s="243"/>
      <c r="SWR446" s="243"/>
      <c r="SWS446" s="243"/>
      <c r="SWT446" s="243"/>
      <c r="SWU446" s="243"/>
      <c r="SWV446" s="243"/>
      <c r="SWW446" s="243"/>
      <c r="SWX446" s="243"/>
      <c r="SWY446" s="243"/>
      <c r="SWZ446" s="243"/>
      <c r="SXA446" s="243"/>
      <c r="SXB446" s="243"/>
      <c r="SXC446" s="243"/>
      <c r="SXD446" s="243"/>
      <c r="SXE446" s="243"/>
      <c r="SXF446" s="243"/>
      <c r="SXG446" s="243"/>
      <c r="SXH446" s="243"/>
      <c r="SXI446" s="243"/>
      <c r="SXJ446" s="243"/>
      <c r="SXK446" s="243"/>
      <c r="SXL446" s="243"/>
      <c r="SXM446" s="243"/>
      <c r="SXN446" s="243"/>
      <c r="SXO446" s="243"/>
      <c r="SXP446" s="243"/>
      <c r="SXQ446" s="243"/>
      <c r="SXR446" s="243"/>
      <c r="SXS446" s="243"/>
      <c r="SXT446" s="243"/>
      <c r="SXU446" s="243"/>
      <c r="SXV446" s="243"/>
      <c r="SXW446" s="243"/>
      <c r="SXX446" s="243"/>
      <c r="SXY446" s="243"/>
      <c r="SXZ446" s="243"/>
      <c r="SYA446" s="243"/>
      <c r="SYB446" s="243"/>
      <c r="SYC446" s="243"/>
      <c r="SYD446" s="243"/>
      <c r="SYE446" s="243"/>
      <c r="SYF446" s="243"/>
      <c r="SYG446" s="243"/>
      <c r="SYH446" s="243"/>
      <c r="SYI446" s="243"/>
      <c r="SYJ446" s="243"/>
      <c r="SYK446" s="243"/>
      <c r="SYL446" s="243"/>
      <c r="SYM446" s="243"/>
      <c r="SYN446" s="243"/>
      <c r="SYO446" s="243"/>
      <c r="SYP446" s="243"/>
      <c r="SYQ446" s="243"/>
      <c r="SYR446" s="243"/>
      <c r="SYS446" s="243"/>
      <c r="SYT446" s="243"/>
      <c r="SYU446" s="243"/>
      <c r="SYV446" s="243"/>
      <c r="SYW446" s="243"/>
      <c r="SYX446" s="243"/>
      <c r="SYY446" s="243"/>
      <c r="SYZ446" s="243"/>
      <c r="SZA446" s="243"/>
      <c r="SZB446" s="243"/>
      <c r="SZC446" s="243"/>
      <c r="SZD446" s="243"/>
      <c r="SZE446" s="243"/>
      <c r="SZF446" s="243"/>
      <c r="SZG446" s="243"/>
      <c r="SZH446" s="243"/>
      <c r="SZI446" s="243"/>
      <c r="SZJ446" s="243"/>
      <c r="SZK446" s="243"/>
      <c r="SZL446" s="243"/>
      <c r="SZM446" s="243"/>
      <c r="SZN446" s="243"/>
      <c r="SZO446" s="243"/>
      <c r="SZP446" s="243"/>
      <c r="SZQ446" s="243"/>
      <c r="SZR446" s="243"/>
      <c r="SZS446" s="243"/>
      <c r="SZT446" s="243"/>
      <c r="SZU446" s="243"/>
      <c r="SZV446" s="243"/>
      <c r="SZW446" s="243"/>
      <c r="SZX446" s="243"/>
      <c r="SZY446" s="243"/>
      <c r="SZZ446" s="243"/>
      <c r="TAA446" s="243"/>
      <c r="TAB446" s="243"/>
      <c r="TAC446" s="243"/>
      <c r="TAD446" s="243"/>
      <c r="TAE446" s="243"/>
      <c r="TAF446" s="243"/>
      <c r="TAG446" s="243"/>
      <c r="TAH446" s="243"/>
      <c r="TAI446" s="243"/>
      <c r="TAJ446" s="243"/>
      <c r="TAK446" s="243"/>
      <c r="TAL446" s="243"/>
      <c r="TAM446" s="243"/>
      <c r="TAN446" s="243"/>
      <c r="TAO446" s="243"/>
      <c r="TAP446" s="243"/>
      <c r="TAQ446" s="243"/>
      <c r="TAR446" s="243"/>
      <c r="TAS446" s="243"/>
      <c r="TAT446" s="243"/>
      <c r="TAU446" s="243"/>
      <c r="TAV446" s="243"/>
      <c r="TAW446" s="243"/>
      <c r="TAX446" s="243"/>
      <c r="TAY446" s="243"/>
      <c r="TAZ446" s="243"/>
      <c r="TBA446" s="243"/>
      <c r="TBB446" s="243"/>
      <c r="TBC446" s="243"/>
      <c r="TBD446" s="243"/>
      <c r="TBE446" s="243"/>
      <c r="TBF446" s="243"/>
      <c r="TBG446" s="243"/>
      <c r="TBH446" s="243"/>
      <c r="TBI446" s="243"/>
      <c r="TBJ446" s="243"/>
      <c r="TBK446" s="243"/>
      <c r="TBL446" s="243"/>
      <c r="TBM446" s="243"/>
      <c r="TBN446" s="243"/>
      <c r="TBO446" s="243"/>
      <c r="TBP446" s="243"/>
      <c r="TBQ446" s="243"/>
      <c r="TBR446" s="243"/>
      <c r="TBS446" s="243"/>
      <c r="TBT446" s="243"/>
      <c r="TBU446" s="243"/>
      <c r="TBV446" s="243"/>
      <c r="TBW446" s="243"/>
      <c r="TBX446" s="243"/>
      <c r="TBY446" s="243"/>
      <c r="TBZ446" s="243"/>
      <c r="TCA446" s="243"/>
      <c r="TCB446" s="243"/>
      <c r="TCC446" s="243"/>
      <c r="TCD446" s="243"/>
      <c r="TCE446" s="243"/>
      <c r="TCF446" s="243"/>
      <c r="TCG446" s="243"/>
      <c r="TCH446" s="243"/>
      <c r="TCI446" s="243"/>
      <c r="TCJ446" s="243"/>
      <c r="TCK446" s="243"/>
      <c r="TCL446" s="243"/>
      <c r="TCM446" s="243"/>
      <c r="TCN446" s="243"/>
      <c r="TCO446" s="243"/>
      <c r="TCP446" s="243"/>
      <c r="TCQ446" s="243"/>
      <c r="TCR446" s="243"/>
      <c r="TCS446" s="243"/>
      <c r="TCT446" s="243"/>
      <c r="TCU446" s="243"/>
      <c r="TCV446" s="243"/>
      <c r="TCW446" s="243"/>
      <c r="TCX446" s="243"/>
      <c r="TCY446" s="243"/>
      <c r="TCZ446" s="243"/>
      <c r="TDA446" s="243"/>
      <c r="TDB446" s="243"/>
      <c r="TDC446" s="243"/>
      <c r="TDD446" s="243"/>
      <c r="TDE446" s="243"/>
      <c r="TDF446" s="243"/>
      <c r="TDG446" s="243"/>
      <c r="TDH446" s="243"/>
      <c r="TDI446" s="243"/>
      <c r="TDJ446" s="243"/>
      <c r="TDK446" s="243"/>
      <c r="TDL446" s="243"/>
      <c r="TDM446" s="243"/>
      <c r="TDN446" s="243"/>
      <c r="TDO446" s="243"/>
      <c r="TDP446" s="243"/>
      <c r="TDQ446" s="243"/>
      <c r="TDR446" s="243"/>
      <c r="TDS446" s="243"/>
      <c r="TDT446" s="243"/>
      <c r="TDU446" s="243"/>
      <c r="TDV446" s="243"/>
      <c r="TDW446" s="243"/>
      <c r="TDX446" s="243"/>
      <c r="TDY446" s="243"/>
      <c r="TDZ446" s="243"/>
      <c r="TEA446" s="243"/>
      <c r="TEB446" s="243"/>
      <c r="TEC446" s="243"/>
      <c r="TED446" s="243"/>
      <c r="TEE446" s="243"/>
      <c r="TEF446" s="243"/>
      <c r="TEG446" s="243"/>
      <c r="TEH446" s="243"/>
      <c r="TEI446" s="243"/>
      <c r="TEJ446" s="243"/>
      <c r="TEK446" s="243"/>
      <c r="TEL446" s="243"/>
      <c r="TEM446" s="243"/>
      <c r="TEN446" s="243"/>
      <c r="TEO446" s="243"/>
      <c r="TEP446" s="243"/>
      <c r="TEQ446" s="243"/>
      <c r="TER446" s="243"/>
      <c r="TES446" s="243"/>
      <c r="TET446" s="243"/>
      <c r="TEU446" s="243"/>
      <c r="TEV446" s="243"/>
      <c r="TEW446" s="243"/>
      <c r="TEX446" s="243"/>
      <c r="TEY446" s="243"/>
      <c r="TEZ446" s="243"/>
      <c r="TFA446" s="243"/>
      <c r="TFB446" s="243"/>
      <c r="TFC446" s="243"/>
      <c r="TFD446" s="243"/>
      <c r="TFE446" s="243"/>
      <c r="TFF446" s="243"/>
      <c r="TFG446" s="243"/>
      <c r="TFH446" s="243"/>
      <c r="TFI446" s="243"/>
      <c r="TFJ446" s="243"/>
      <c r="TFK446" s="243"/>
      <c r="TFL446" s="243"/>
      <c r="TFM446" s="243"/>
      <c r="TFN446" s="243"/>
      <c r="TFO446" s="243"/>
      <c r="TFP446" s="243"/>
      <c r="TFQ446" s="243"/>
      <c r="TFR446" s="243"/>
      <c r="TFS446" s="243"/>
      <c r="TFT446" s="243"/>
      <c r="TFU446" s="243"/>
      <c r="TFV446" s="243"/>
      <c r="TFW446" s="243"/>
      <c r="TFX446" s="243"/>
      <c r="TFY446" s="243"/>
      <c r="TFZ446" s="243"/>
      <c r="TGA446" s="243"/>
      <c r="TGB446" s="243"/>
      <c r="TGC446" s="243"/>
      <c r="TGD446" s="243"/>
      <c r="TGE446" s="243"/>
      <c r="TGF446" s="243"/>
      <c r="TGG446" s="243"/>
      <c r="TGH446" s="243"/>
      <c r="TGI446" s="243"/>
      <c r="TGJ446" s="243"/>
      <c r="TGK446" s="243"/>
      <c r="TGL446" s="243"/>
      <c r="TGM446" s="243"/>
      <c r="TGN446" s="243"/>
      <c r="TGO446" s="243"/>
      <c r="TGP446" s="243"/>
      <c r="TGQ446" s="243"/>
      <c r="TGR446" s="243"/>
      <c r="TGS446" s="243"/>
      <c r="TGT446" s="243"/>
      <c r="TGU446" s="243"/>
      <c r="TGV446" s="243"/>
      <c r="TGW446" s="243"/>
      <c r="TGX446" s="243"/>
      <c r="TGY446" s="243"/>
      <c r="TGZ446" s="243"/>
      <c r="THA446" s="243"/>
      <c r="THB446" s="243"/>
      <c r="THC446" s="243"/>
      <c r="THD446" s="243"/>
      <c r="THE446" s="243"/>
      <c r="THF446" s="243"/>
      <c r="THG446" s="243"/>
      <c r="THH446" s="243"/>
      <c r="THI446" s="243"/>
      <c r="THJ446" s="243"/>
      <c r="THK446" s="243"/>
      <c r="THL446" s="243"/>
      <c r="THM446" s="243"/>
      <c r="THN446" s="243"/>
      <c r="THO446" s="243"/>
      <c r="THP446" s="243"/>
      <c r="THQ446" s="243"/>
      <c r="THR446" s="243"/>
      <c r="THS446" s="243"/>
      <c r="THT446" s="243"/>
      <c r="THU446" s="243"/>
      <c r="THV446" s="243"/>
      <c r="THW446" s="243"/>
      <c r="THX446" s="243"/>
      <c r="THY446" s="243"/>
      <c r="THZ446" s="243"/>
      <c r="TIA446" s="243"/>
      <c r="TIB446" s="243"/>
      <c r="TIC446" s="243"/>
      <c r="TID446" s="243"/>
      <c r="TIE446" s="243"/>
      <c r="TIF446" s="243"/>
      <c r="TIG446" s="243"/>
      <c r="TIH446" s="243"/>
      <c r="TII446" s="243"/>
      <c r="TIJ446" s="243"/>
      <c r="TIK446" s="243"/>
      <c r="TIL446" s="243"/>
      <c r="TIM446" s="243"/>
      <c r="TIN446" s="243"/>
      <c r="TIO446" s="243"/>
      <c r="TIP446" s="243"/>
      <c r="TIQ446" s="243"/>
      <c r="TIR446" s="243"/>
      <c r="TIS446" s="243"/>
      <c r="TIT446" s="243"/>
      <c r="TIU446" s="243"/>
      <c r="TIV446" s="243"/>
      <c r="TIW446" s="243"/>
      <c r="TIX446" s="243"/>
      <c r="TIY446" s="243"/>
      <c r="TIZ446" s="243"/>
      <c r="TJA446" s="243"/>
      <c r="TJB446" s="243"/>
      <c r="TJC446" s="243"/>
      <c r="TJD446" s="243"/>
      <c r="TJE446" s="243"/>
      <c r="TJF446" s="243"/>
      <c r="TJG446" s="243"/>
      <c r="TJH446" s="243"/>
      <c r="TJI446" s="243"/>
      <c r="TJJ446" s="243"/>
      <c r="TJK446" s="243"/>
      <c r="TJL446" s="243"/>
      <c r="TJM446" s="243"/>
      <c r="TJN446" s="243"/>
      <c r="TJO446" s="243"/>
      <c r="TJP446" s="243"/>
      <c r="TJQ446" s="243"/>
      <c r="TJR446" s="243"/>
      <c r="TJS446" s="243"/>
      <c r="TJT446" s="243"/>
      <c r="TJU446" s="243"/>
      <c r="TJV446" s="243"/>
      <c r="TJW446" s="243"/>
      <c r="TJX446" s="243"/>
      <c r="TJY446" s="243"/>
      <c r="TJZ446" s="243"/>
      <c r="TKA446" s="243"/>
      <c r="TKB446" s="243"/>
      <c r="TKC446" s="243"/>
      <c r="TKD446" s="243"/>
      <c r="TKE446" s="243"/>
      <c r="TKF446" s="243"/>
      <c r="TKG446" s="243"/>
      <c r="TKH446" s="243"/>
      <c r="TKI446" s="243"/>
      <c r="TKJ446" s="243"/>
      <c r="TKK446" s="243"/>
      <c r="TKL446" s="243"/>
      <c r="TKM446" s="243"/>
      <c r="TKN446" s="243"/>
      <c r="TKO446" s="243"/>
      <c r="TKP446" s="243"/>
      <c r="TKQ446" s="243"/>
      <c r="TKR446" s="243"/>
      <c r="TKS446" s="243"/>
      <c r="TKT446" s="243"/>
      <c r="TKU446" s="243"/>
      <c r="TKV446" s="243"/>
      <c r="TKW446" s="243"/>
      <c r="TKX446" s="243"/>
      <c r="TKY446" s="243"/>
      <c r="TKZ446" s="243"/>
      <c r="TLA446" s="243"/>
      <c r="TLB446" s="243"/>
      <c r="TLC446" s="243"/>
      <c r="TLD446" s="243"/>
      <c r="TLE446" s="243"/>
      <c r="TLF446" s="243"/>
      <c r="TLG446" s="243"/>
      <c r="TLH446" s="243"/>
      <c r="TLI446" s="243"/>
      <c r="TLJ446" s="243"/>
      <c r="TLK446" s="243"/>
      <c r="TLL446" s="243"/>
      <c r="TLM446" s="243"/>
      <c r="TLN446" s="243"/>
      <c r="TLO446" s="243"/>
      <c r="TLP446" s="243"/>
      <c r="TLQ446" s="243"/>
      <c r="TLR446" s="243"/>
      <c r="TLS446" s="243"/>
      <c r="TLT446" s="243"/>
      <c r="TLU446" s="243"/>
      <c r="TLV446" s="243"/>
      <c r="TLW446" s="243"/>
      <c r="TLX446" s="243"/>
      <c r="TLY446" s="243"/>
      <c r="TLZ446" s="243"/>
      <c r="TMA446" s="243"/>
      <c r="TMB446" s="243"/>
      <c r="TMC446" s="243"/>
      <c r="TMD446" s="243"/>
      <c r="TME446" s="243"/>
      <c r="TMF446" s="243"/>
      <c r="TMG446" s="243"/>
      <c r="TMH446" s="243"/>
      <c r="TMI446" s="243"/>
      <c r="TMJ446" s="243"/>
      <c r="TMK446" s="243"/>
      <c r="TML446" s="243"/>
      <c r="TMM446" s="243"/>
      <c r="TMN446" s="243"/>
      <c r="TMO446" s="243"/>
      <c r="TMP446" s="243"/>
      <c r="TMQ446" s="243"/>
      <c r="TMR446" s="243"/>
      <c r="TMS446" s="243"/>
      <c r="TMT446" s="243"/>
      <c r="TMU446" s="243"/>
      <c r="TMV446" s="243"/>
      <c r="TMW446" s="243"/>
      <c r="TMX446" s="243"/>
      <c r="TMY446" s="243"/>
      <c r="TMZ446" s="243"/>
      <c r="TNA446" s="243"/>
      <c r="TNB446" s="243"/>
      <c r="TNC446" s="243"/>
      <c r="TND446" s="243"/>
      <c r="TNE446" s="243"/>
      <c r="TNF446" s="243"/>
      <c r="TNG446" s="243"/>
      <c r="TNH446" s="243"/>
      <c r="TNI446" s="243"/>
      <c r="TNJ446" s="243"/>
      <c r="TNK446" s="243"/>
      <c r="TNL446" s="243"/>
      <c r="TNM446" s="243"/>
      <c r="TNN446" s="243"/>
      <c r="TNO446" s="243"/>
      <c r="TNP446" s="243"/>
      <c r="TNQ446" s="243"/>
      <c r="TNR446" s="243"/>
      <c r="TNS446" s="243"/>
      <c r="TNT446" s="243"/>
      <c r="TNU446" s="243"/>
      <c r="TNV446" s="243"/>
      <c r="TNW446" s="243"/>
      <c r="TNX446" s="243"/>
      <c r="TNY446" s="243"/>
      <c r="TNZ446" s="243"/>
      <c r="TOA446" s="243"/>
      <c r="TOB446" s="243"/>
      <c r="TOC446" s="243"/>
      <c r="TOD446" s="243"/>
      <c r="TOE446" s="243"/>
      <c r="TOF446" s="243"/>
      <c r="TOG446" s="243"/>
      <c r="TOH446" s="243"/>
      <c r="TOI446" s="243"/>
      <c r="TOJ446" s="243"/>
      <c r="TOK446" s="243"/>
      <c r="TOL446" s="243"/>
      <c r="TOM446" s="243"/>
      <c r="TON446" s="243"/>
      <c r="TOO446" s="243"/>
      <c r="TOP446" s="243"/>
      <c r="TOQ446" s="243"/>
      <c r="TOR446" s="243"/>
      <c r="TOS446" s="243"/>
      <c r="TOT446" s="243"/>
      <c r="TOU446" s="243"/>
      <c r="TOV446" s="243"/>
      <c r="TOW446" s="243"/>
      <c r="TOX446" s="243"/>
      <c r="TOY446" s="243"/>
      <c r="TOZ446" s="243"/>
      <c r="TPA446" s="243"/>
      <c r="TPB446" s="243"/>
      <c r="TPC446" s="243"/>
      <c r="TPD446" s="243"/>
      <c r="TPE446" s="243"/>
      <c r="TPF446" s="243"/>
      <c r="TPG446" s="243"/>
      <c r="TPH446" s="243"/>
      <c r="TPI446" s="243"/>
      <c r="TPJ446" s="243"/>
      <c r="TPK446" s="243"/>
      <c r="TPL446" s="243"/>
      <c r="TPM446" s="243"/>
      <c r="TPN446" s="243"/>
      <c r="TPO446" s="243"/>
      <c r="TPP446" s="243"/>
      <c r="TPQ446" s="243"/>
      <c r="TPR446" s="243"/>
      <c r="TPS446" s="243"/>
      <c r="TPT446" s="243"/>
      <c r="TPU446" s="243"/>
      <c r="TPV446" s="243"/>
      <c r="TPW446" s="243"/>
      <c r="TPX446" s="243"/>
      <c r="TPY446" s="243"/>
      <c r="TPZ446" s="243"/>
      <c r="TQA446" s="243"/>
      <c r="TQB446" s="243"/>
      <c r="TQC446" s="243"/>
      <c r="TQD446" s="243"/>
      <c r="TQE446" s="243"/>
      <c r="TQF446" s="243"/>
      <c r="TQG446" s="243"/>
      <c r="TQH446" s="243"/>
      <c r="TQI446" s="243"/>
      <c r="TQJ446" s="243"/>
      <c r="TQK446" s="243"/>
      <c r="TQL446" s="243"/>
      <c r="TQM446" s="243"/>
      <c r="TQN446" s="243"/>
      <c r="TQO446" s="243"/>
      <c r="TQP446" s="243"/>
      <c r="TQQ446" s="243"/>
      <c r="TQR446" s="243"/>
      <c r="TQS446" s="243"/>
      <c r="TQT446" s="243"/>
      <c r="TQU446" s="243"/>
      <c r="TQV446" s="243"/>
      <c r="TQW446" s="243"/>
      <c r="TQX446" s="243"/>
      <c r="TQY446" s="243"/>
      <c r="TQZ446" s="243"/>
      <c r="TRA446" s="243"/>
      <c r="TRB446" s="243"/>
      <c r="TRC446" s="243"/>
      <c r="TRD446" s="243"/>
      <c r="TRE446" s="243"/>
      <c r="TRF446" s="243"/>
      <c r="TRG446" s="243"/>
      <c r="TRH446" s="243"/>
      <c r="TRI446" s="243"/>
      <c r="TRJ446" s="243"/>
      <c r="TRK446" s="243"/>
      <c r="TRL446" s="243"/>
      <c r="TRM446" s="243"/>
      <c r="TRN446" s="243"/>
      <c r="TRO446" s="243"/>
      <c r="TRP446" s="243"/>
      <c r="TRQ446" s="243"/>
      <c r="TRR446" s="243"/>
      <c r="TRS446" s="243"/>
      <c r="TRT446" s="243"/>
      <c r="TRU446" s="243"/>
      <c r="TRV446" s="243"/>
      <c r="TRW446" s="243"/>
      <c r="TRX446" s="243"/>
      <c r="TRY446" s="243"/>
      <c r="TRZ446" s="243"/>
      <c r="TSA446" s="243"/>
      <c r="TSB446" s="243"/>
      <c r="TSC446" s="243"/>
      <c r="TSD446" s="243"/>
      <c r="TSE446" s="243"/>
      <c r="TSF446" s="243"/>
      <c r="TSG446" s="243"/>
      <c r="TSH446" s="243"/>
      <c r="TSI446" s="243"/>
      <c r="TSJ446" s="243"/>
      <c r="TSK446" s="243"/>
      <c r="TSL446" s="243"/>
      <c r="TSM446" s="243"/>
      <c r="TSN446" s="243"/>
      <c r="TSO446" s="243"/>
      <c r="TSP446" s="243"/>
      <c r="TSQ446" s="243"/>
      <c r="TSR446" s="243"/>
      <c r="TSS446" s="243"/>
      <c r="TST446" s="243"/>
      <c r="TSU446" s="243"/>
      <c r="TSV446" s="243"/>
      <c r="TSW446" s="243"/>
      <c r="TSX446" s="243"/>
      <c r="TSY446" s="243"/>
      <c r="TSZ446" s="243"/>
      <c r="TTA446" s="243"/>
      <c r="TTB446" s="243"/>
      <c r="TTC446" s="243"/>
      <c r="TTD446" s="243"/>
      <c r="TTE446" s="243"/>
      <c r="TTF446" s="243"/>
      <c r="TTG446" s="243"/>
      <c r="TTH446" s="243"/>
      <c r="TTI446" s="243"/>
      <c r="TTJ446" s="243"/>
      <c r="TTK446" s="243"/>
      <c r="TTL446" s="243"/>
      <c r="TTM446" s="243"/>
      <c r="TTN446" s="243"/>
      <c r="TTO446" s="243"/>
      <c r="TTP446" s="243"/>
      <c r="TTQ446" s="243"/>
      <c r="TTR446" s="243"/>
      <c r="TTS446" s="243"/>
      <c r="TTT446" s="243"/>
      <c r="TTU446" s="243"/>
      <c r="TTV446" s="243"/>
      <c r="TTW446" s="243"/>
      <c r="TTX446" s="243"/>
      <c r="TTY446" s="243"/>
      <c r="TTZ446" s="243"/>
      <c r="TUA446" s="243"/>
      <c r="TUB446" s="243"/>
      <c r="TUC446" s="243"/>
      <c r="TUD446" s="243"/>
      <c r="TUE446" s="243"/>
      <c r="TUF446" s="243"/>
      <c r="TUG446" s="243"/>
      <c r="TUH446" s="243"/>
      <c r="TUI446" s="243"/>
      <c r="TUJ446" s="243"/>
      <c r="TUK446" s="243"/>
      <c r="TUL446" s="243"/>
      <c r="TUM446" s="243"/>
      <c r="TUN446" s="243"/>
      <c r="TUO446" s="243"/>
      <c r="TUP446" s="243"/>
      <c r="TUQ446" s="243"/>
      <c r="TUR446" s="243"/>
      <c r="TUS446" s="243"/>
      <c r="TUT446" s="243"/>
      <c r="TUU446" s="243"/>
      <c r="TUV446" s="243"/>
      <c r="TUW446" s="243"/>
      <c r="TUX446" s="243"/>
      <c r="TUY446" s="243"/>
      <c r="TUZ446" s="243"/>
      <c r="TVA446" s="243"/>
      <c r="TVB446" s="243"/>
      <c r="TVC446" s="243"/>
      <c r="TVD446" s="243"/>
      <c r="TVE446" s="243"/>
      <c r="TVF446" s="243"/>
      <c r="TVG446" s="243"/>
      <c r="TVH446" s="243"/>
      <c r="TVI446" s="243"/>
      <c r="TVJ446" s="243"/>
      <c r="TVK446" s="243"/>
      <c r="TVL446" s="243"/>
      <c r="TVM446" s="243"/>
      <c r="TVN446" s="243"/>
      <c r="TVO446" s="243"/>
      <c r="TVP446" s="243"/>
      <c r="TVQ446" s="243"/>
      <c r="TVR446" s="243"/>
      <c r="TVS446" s="243"/>
      <c r="TVT446" s="243"/>
      <c r="TVU446" s="243"/>
      <c r="TVV446" s="243"/>
      <c r="TVW446" s="243"/>
      <c r="TVX446" s="243"/>
      <c r="TVY446" s="243"/>
      <c r="TVZ446" s="243"/>
      <c r="TWA446" s="243"/>
      <c r="TWB446" s="243"/>
      <c r="TWC446" s="243"/>
      <c r="TWD446" s="243"/>
      <c r="TWE446" s="243"/>
      <c r="TWF446" s="243"/>
      <c r="TWG446" s="243"/>
      <c r="TWH446" s="243"/>
      <c r="TWI446" s="243"/>
      <c r="TWJ446" s="243"/>
      <c r="TWK446" s="243"/>
      <c r="TWL446" s="243"/>
      <c r="TWM446" s="243"/>
      <c r="TWN446" s="243"/>
      <c r="TWO446" s="243"/>
      <c r="TWP446" s="243"/>
      <c r="TWQ446" s="243"/>
      <c r="TWR446" s="243"/>
      <c r="TWS446" s="243"/>
      <c r="TWT446" s="243"/>
      <c r="TWU446" s="243"/>
      <c r="TWV446" s="243"/>
      <c r="TWW446" s="243"/>
      <c r="TWX446" s="243"/>
      <c r="TWY446" s="243"/>
      <c r="TWZ446" s="243"/>
      <c r="TXA446" s="243"/>
      <c r="TXB446" s="243"/>
      <c r="TXC446" s="243"/>
      <c r="TXD446" s="243"/>
      <c r="TXE446" s="243"/>
      <c r="TXF446" s="243"/>
      <c r="TXG446" s="243"/>
      <c r="TXH446" s="243"/>
      <c r="TXI446" s="243"/>
      <c r="TXJ446" s="243"/>
      <c r="TXK446" s="243"/>
      <c r="TXL446" s="243"/>
      <c r="TXM446" s="243"/>
      <c r="TXN446" s="243"/>
      <c r="TXO446" s="243"/>
      <c r="TXP446" s="243"/>
      <c r="TXQ446" s="243"/>
      <c r="TXR446" s="243"/>
      <c r="TXS446" s="243"/>
      <c r="TXT446" s="243"/>
      <c r="TXU446" s="243"/>
      <c r="TXV446" s="243"/>
      <c r="TXW446" s="243"/>
      <c r="TXX446" s="243"/>
      <c r="TXY446" s="243"/>
      <c r="TXZ446" s="243"/>
      <c r="TYA446" s="243"/>
      <c r="TYB446" s="243"/>
      <c r="TYC446" s="243"/>
      <c r="TYD446" s="243"/>
      <c r="TYE446" s="243"/>
      <c r="TYF446" s="243"/>
      <c r="TYG446" s="243"/>
      <c r="TYH446" s="243"/>
      <c r="TYI446" s="243"/>
      <c r="TYJ446" s="243"/>
      <c r="TYK446" s="243"/>
      <c r="TYL446" s="243"/>
      <c r="TYM446" s="243"/>
      <c r="TYN446" s="243"/>
      <c r="TYO446" s="243"/>
      <c r="TYP446" s="243"/>
      <c r="TYQ446" s="243"/>
      <c r="TYR446" s="243"/>
      <c r="TYS446" s="243"/>
      <c r="TYT446" s="243"/>
      <c r="TYU446" s="243"/>
      <c r="TYV446" s="243"/>
      <c r="TYW446" s="243"/>
      <c r="TYX446" s="243"/>
      <c r="TYY446" s="243"/>
      <c r="TYZ446" s="243"/>
      <c r="TZA446" s="243"/>
      <c r="TZB446" s="243"/>
      <c r="TZC446" s="243"/>
      <c r="TZD446" s="243"/>
      <c r="TZE446" s="243"/>
      <c r="TZF446" s="243"/>
      <c r="TZG446" s="243"/>
      <c r="TZH446" s="243"/>
      <c r="TZI446" s="243"/>
      <c r="TZJ446" s="243"/>
      <c r="TZK446" s="243"/>
      <c r="TZL446" s="243"/>
      <c r="TZM446" s="243"/>
      <c r="TZN446" s="243"/>
      <c r="TZO446" s="243"/>
      <c r="TZP446" s="243"/>
      <c r="TZQ446" s="243"/>
      <c r="TZR446" s="243"/>
      <c r="TZS446" s="243"/>
      <c r="TZT446" s="243"/>
      <c r="TZU446" s="243"/>
      <c r="TZV446" s="243"/>
      <c r="TZW446" s="243"/>
      <c r="TZX446" s="243"/>
      <c r="TZY446" s="243"/>
      <c r="TZZ446" s="243"/>
      <c r="UAA446" s="243"/>
      <c r="UAB446" s="243"/>
      <c r="UAC446" s="243"/>
      <c r="UAD446" s="243"/>
      <c r="UAE446" s="243"/>
      <c r="UAF446" s="243"/>
      <c r="UAG446" s="243"/>
      <c r="UAH446" s="243"/>
      <c r="UAI446" s="243"/>
      <c r="UAJ446" s="243"/>
      <c r="UAK446" s="243"/>
      <c r="UAL446" s="243"/>
      <c r="UAM446" s="243"/>
      <c r="UAN446" s="243"/>
      <c r="UAO446" s="243"/>
      <c r="UAP446" s="243"/>
      <c r="UAQ446" s="243"/>
      <c r="UAR446" s="243"/>
      <c r="UAS446" s="243"/>
      <c r="UAT446" s="243"/>
      <c r="UAU446" s="243"/>
      <c r="UAV446" s="243"/>
      <c r="UAW446" s="243"/>
      <c r="UAX446" s="243"/>
      <c r="UAY446" s="243"/>
      <c r="UAZ446" s="243"/>
      <c r="UBA446" s="243"/>
      <c r="UBB446" s="243"/>
      <c r="UBC446" s="243"/>
      <c r="UBD446" s="243"/>
      <c r="UBE446" s="243"/>
      <c r="UBF446" s="243"/>
      <c r="UBG446" s="243"/>
      <c r="UBH446" s="243"/>
      <c r="UBI446" s="243"/>
      <c r="UBJ446" s="243"/>
      <c r="UBK446" s="243"/>
      <c r="UBL446" s="243"/>
      <c r="UBM446" s="243"/>
      <c r="UBN446" s="243"/>
      <c r="UBO446" s="243"/>
      <c r="UBP446" s="243"/>
      <c r="UBQ446" s="243"/>
      <c r="UBR446" s="243"/>
      <c r="UBS446" s="243"/>
      <c r="UBT446" s="243"/>
      <c r="UBU446" s="243"/>
      <c r="UBV446" s="243"/>
      <c r="UBW446" s="243"/>
      <c r="UBX446" s="243"/>
      <c r="UBY446" s="243"/>
      <c r="UBZ446" s="243"/>
      <c r="UCA446" s="243"/>
      <c r="UCB446" s="243"/>
      <c r="UCC446" s="243"/>
      <c r="UCD446" s="243"/>
      <c r="UCE446" s="243"/>
      <c r="UCF446" s="243"/>
      <c r="UCG446" s="243"/>
      <c r="UCH446" s="243"/>
      <c r="UCI446" s="243"/>
      <c r="UCJ446" s="243"/>
      <c r="UCK446" s="243"/>
      <c r="UCL446" s="243"/>
      <c r="UCM446" s="243"/>
      <c r="UCN446" s="243"/>
      <c r="UCO446" s="243"/>
      <c r="UCP446" s="243"/>
      <c r="UCQ446" s="243"/>
      <c r="UCR446" s="243"/>
      <c r="UCS446" s="243"/>
      <c r="UCT446" s="243"/>
      <c r="UCU446" s="243"/>
      <c r="UCV446" s="243"/>
      <c r="UCW446" s="243"/>
      <c r="UCX446" s="243"/>
      <c r="UCY446" s="243"/>
      <c r="UCZ446" s="243"/>
      <c r="UDA446" s="243"/>
      <c r="UDB446" s="243"/>
      <c r="UDC446" s="243"/>
      <c r="UDD446" s="243"/>
      <c r="UDE446" s="243"/>
      <c r="UDF446" s="243"/>
      <c r="UDG446" s="243"/>
      <c r="UDH446" s="243"/>
      <c r="UDI446" s="243"/>
      <c r="UDJ446" s="243"/>
      <c r="UDK446" s="243"/>
      <c r="UDL446" s="243"/>
      <c r="UDM446" s="243"/>
      <c r="UDN446" s="243"/>
      <c r="UDO446" s="243"/>
      <c r="UDP446" s="243"/>
      <c r="UDQ446" s="243"/>
      <c r="UDR446" s="243"/>
      <c r="UDS446" s="243"/>
      <c r="UDT446" s="243"/>
      <c r="UDU446" s="243"/>
      <c r="UDV446" s="243"/>
      <c r="UDW446" s="243"/>
      <c r="UDX446" s="243"/>
      <c r="UDY446" s="243"/>
      <c r="UDZ446" s="243"/>
      <c r="UEA446" s="243"/>
      <c r="UEB446" s="243"/>
      <c r="UEC446" s="243"/>
      <c r="UED446" s="243"/>
      <c r="UEE446" s="243"/>
      <c r="UEF446" s="243"/>
      <c r="UEG446" s="243"/>
      <c r="UEH446" s="243"/>
      <c r="UEI446" s="243"/>
      <c r="UEJ446" s="243"/>
      <c r="UEK446" s="243"/>
      <c r="UEL446" s="243"/>
      <c r="UEM446" s="243"/>
      <c r="UEN446" s="243"/>
      <c r="UEO446" s="243"/>
      <c r="UEP446" s="243"/>
      <c r="UEQ446" s="243"/>
      <c r="UER446" s="243"/>
      <c r="UES446" s="243"/>
      <c r="UET446" s="243"/>
      <c r="UEU446" s="243"/>
      <c r="UEV446" s="243"/>
      <c r="UEW446" s="243"/>
      <c r="UEX446" s="243"/>
      <c r="UEY446" s="243"/>
      <c r="UEZ446" s="243"/>
      <c r="UFA446" s="243"/>
      <c r="UFB446" s="243"/>
      <c r="UFC446" s="243"/>
      <c r="UFD446" s="243"/>
      <c r="UFE446" s="243"/>
      <c r="UFF446" s="243"/>
      <c r="UFG446" s="243"/>
      <c r="UFH446" s="243"/>
      <c r="UFI446" s="243"/>
      <c r="UFJ446" s="243"/>
      <c r="UFK446" s="243"/>
      <c r="UFL446" s="243"/>
      <c r="UFM446" s="243"/>
      <c r="UFN446" s="243"/>
      <c r="UFO446" s="243"/>
      <c r="UFP446" s="243"/>
      <c r="UFQ446" s="243"/>
      <c r="UFR446" s="243"/>
      <c r="UFS446" s="243"/>
      <c r="UFT446" s="243"/>
      <c r="UFU446" s="243"/>
      <c r="UFV446" s="243"/>
      <c r="UFW446" s="243"/>
      <c r="UFX446" s="243"/>
      <c r="UFY446" s="243"/>
      <c r="UFZ446" s="243"/>
      <c r="UGA446" s="243"/>
      <c r="UGB446" s="243"/>
      <c r="UGC446" s="243"/>
      <c r="UGD446" s="243"/>
      <c r="UGE446" s="243"/>
      <c r="UGF446" s="243"/>
      <c r="UGG446" s="243"/>
      <c r="UGH446" s="243"/>
      <c r="UGI446" s="243"/>
      <c r="UGJ446" s="243"/>
      <c r="UGK446" s="243"/>
      <c r="UGL446" s="243"/>
      <c r="UGM446" s="243"/>
      <c r="UGN446" s="243"/>
      <c r="UGO446" s="243"/>
      <c r="UGP446" s="243"/>
      <c r="UGQ446" s="243"/>
      <c r="UGR446" s="243"/>
      <c r="UGS446" s="243"/>
      <c r="UGT446" s="243"/>
      <c r="UGU446" s="243"/>
      <c r="UGV446" s="243"/>
      <c r="UGW446" s="243"/>
      <c r="UGX446" s="243"/>
      <c r="UGY446" s="243"/>
      <c r="UGZ446" s="243"/>
      <c r="UHA446" s="243"/>
      <c r="UHB446" s="243"/>
      <c r="UHC446" s="243"/>
      <c r="UHD446" s="243"/>
      <c r="UHE446" s="243"/>
      <c r="UHF446" s="243"/>
      <c r="UHG446" s="243"/>
      <c r="UHH446" s="243"/>
      <c r="UHI446" s="243"/>
      <c r="UHJ446" s="243"/>
      <c r="UHK446" s="243"/>
      <c r="UHL446" s="243"/>
      <c r="UHM446" s="243"/>
      <c r="UHN446" s="243"/>
      <c r="UHO446" s="243"/>
      <c r="UHP446" s="243"/>
      <c r="UHQ446" s="243"/>
      <c r="UHR446" s="243"/>
      <c r="UHS446" s="243"/>
      <c r="UHT446" s="243"/>
      <c r="UHU446" s="243"/>
      <c r="UHV446" s="243"/>
      <c r="UHW446" s="243"/>
      <c r="UHX446" s="243"/>
      <c r="UHY446" s="243"/>
      <c r="UHZ446" s="243"/>
      <c r="UIA446" s="243"/>
      <c r="UIB446" s="243"/>
      <c r="UIC446" s="243"/>
      <c r="UID446" s="243"/>
      <c r="UIE446" s="243"/>
      <c r="UIF446" s="243"/>
      <c r="UIG446" s="243"/>
      <c r="UIH446" s="243"/>
      <c r="UII446" s="243"/>
      <c r="UIJ446" s="243"/>
      <c r="UIK446" s="243"/>
      <c r="UIL446" s="243"/>
      <c r="UIM446" s="243"/>
      <c r="UIN446" s="243"/>
      <c r="UIO446" s="243"/>
      <c r="UIP446" s="243"/>
      <c r="UIQ446" s="243"/>
      <c r="UIR446" s="243"/>
      <c r="UIS446" s="243"/>
      <c r="UIT446" s="243"/>
      <c r="UIU446" s="243"/>
      <c r="UIV446" s="243"/>
      <c r="UIW446" s="243"/>
      <c r="UIX446" s="243"/>
      <c r="UIY446" s="243"/>
      <c r="UIZ446" s="243"/>
      <c r="UJA446" s="243"/>
      <c r="UJB446" s="243"/>
      <c r="UJC446" s="243"/>
      <c r="UJD446" s="243"/>
      <c r="UJE446" s="243"/>
      <c r="UJF446" s="243"/>
      <c r="UJG446" s="243"/>
      <c r="UJH446" s="243"/>
      <c r="UJI446" s="243"/>
      <c r="UJJ446" s="243"/>
      <c r="UJK446" s="243"/>
      <c r="UJL446" s="243"/>
      <c r="UJM446" s="243"/>
      <c r="UJN446" s="243"/>
      <c r="UJO446" s="243"/>
      <c r="UJP446" s="243"/>
      <c r="UJQ446" s="243"/>
      <c r="UJR446" s="243"/>
      <c r="UJS446" s="243"/>
      <c r="UJT446" s="243"/>
      <c r="UJU446" s="243"/>
      <c r="UJV446" s="243"/>
      <c r="UJW446" s="243"/>
      <c r="UJX446" s="243"/>
      <c r="UJY446" s="243"/>
      <c r="UJZ446" s="243"/>
      <c r="UKA446" s="243"/>
      <c r="UKB446" s="243"/>
      <c r="UKC446" s="243"/>
      <c r="UKD446" s="243"/>
      <c r="UKE446" s="243"/>
      <c r="UKF446" s="243"/>
      <c r="UKG446" s="243"/>
      <c r="UKH446" s="243"/>
      <c r="UKI446" s="243"/>
      <c r="UKJ446" s="243"/>
      <c r="UKK446" s="243"/>
      <c r="UKL446" s="243"/>
      <c r="UKM446" s="243"/>
      <c r="UKN446" s="243"/>
      <c r="UKO446" s="243"/>
      <c r="UKP446" s="243"/>
      <c r="UKQ446" s="243"/>
      <c r="UKR446" s="243"/>
      <c r="UKS446" s="243"/>
      <c r="UKT446" s="243"/>
      <c r="UKU446" s="243"/>
      <c r="UKV446" s="243"/>
      <c r="UKW446" s="243"/>
      <c r="UKX446" s="243"/>
      <c r="UKY446" s="243"/>
      <c r="UKZ446" s="243"/>
      <c r="ULA446" s="243"/>
      <c r="ULB446" s="243"/>
      <c r="ULC446" s="243"/>
      <c r="ULD446" s="243"/>
      <c r="ULE446" s="243"/>
      <c r="ULF446" s="243"/>
      <c r="ULG446" s="243"/>
      <c r="ULH446" s="243"/>
      <c r="ULI446" s="243"/>
      <c r="ULJ446" s="243"/>
      <c r="ULK446" s="243"/>
      <c r="ULL446" s="243"/>
      <c r="ULM446" s="243"/>
      <c r="ULN446" s="243"/>
      <c r="ULO446" s="243"/>
      <c r="ULP446" s="243"/>
      <c r="ULQ446" s="243"/>
      <c r="ULR446" s="243"/>
      <c r="ULS446" s="243"/>
      <c r="ULT446" s="243"/>
      <c r="ULU446" s="243"/>
      <c r="ULV446" s="243"/>
      <c r="ULW446" s="243"/>
      <c r="ULX446" s="243"/>
      <c r="ULY446" s="243"/>
      <c r="ULZ446" s="243"/>
      <c r="UMA446" s="243"/>
      <c r="UMB446" s="243"/>
      <c r="UMC446" s="243"/>
      <c r="UMD446" s="243"/>
      <c r="UME446" s="243"/>
      <c r="UMF446" s="243"/>
      <c r="UMG446" s="243"/>
      <c r="UMH446" s="243"/>
      <c r="UMI446" s="243"/>
      <c r="UMJ446" s="243"/>
      <c r="UMK446" s="243"/>
      <c r="UML446" s="243"/>
      <c r="UMM446" s="243"/>
      <c r="UMN446" s="243"/>
      <c r="UMO446" s="243"/>
      <c r="UMP446" s="243"/>
      <c r="UMQ446" s="243"/>
      <c r="UMR446" s="243"/>
      <c r="UMS446" s="243"/>
      <c r="UMT446" s="243"/>
      <c r="UMU446" s="243"/>
      <c r="UMV446" s="243"/>
      <c r="UMW446" s="243"/>
      <c r="UMX446" s="243"/>
      <c r="UMY446" s="243"/>
      <c r="UMZ446" s="243"/>
      <c r="UNA446" s="243"/>
      <c r="UNB446" s="243"/>
      <c r="UNC446" s="243"/>
      <c r="UND446" s="243"/>
      <c r="UNE446" s="243"/>
      <c r="UNF446" s="243"/>
      <c r="UNG446" s="243"/>
      <c r="UNH446" s="243"/>
      <c r="UNI446" s="243"/>
      <c r="UNJ446" s="243"/>
      <c r="UNK446" s="243"/>
      <c r="UNL446" s="243"/>
      <c r="UNM446" s="243"/>
      <c r="UNN446" s="243"/>
      <c r="UNO446" s="243"/>
      <c r="UNP446" s="243"/>
      <c r="UNQ446" s="243"/>
      <c r="UNR446" s="243"/>
      <c r="UNS446" s="243"/>
      <c r="UNT446" s="243"/>
      <c r="UNU446" s="243"/>
      <c r="UNV446" s="243"/>
      <c r="UNW446" s="243"/>
      <c r="UNX446" s="243"/>
      <c r="UNY446" s="243"/>
      <c r="UNZ446" s="243"/>
      <c r="UOA446" s="243"/>
      <c r="UOB446" s="243"/>
      <c r="UOC446" s="243"/>
      <c r="UOD446" s="243"/>
      <c r="UOE446" s="243"/>
      <c r="UOF446" s="243"/>
      <c r="UOG446" s="243"/>
      <c r="UOH446" s="243"/>
      <c r="UOI446" s="243"/>
      <c r="UOJ446" s="243"/>
      <c r="UOK446" s="243"/>
      <c r="UOL446" s="243"/>
      <c r="UOM446" s="243"/>
      <c r="UON446" s="243"/>
      <c r="UOO446" s="243"/>
      <c r="UOP446" s="243"/>
      <c r="UOQ446" s="243"/>
      <c r="UOR446" s="243"/>
      <c r="UOS446" s="243"/>
      <c r="UOT446" s="243"/>
      <c r="UOU446" s="243"/>
      <c r="UOV446" s="243"/>
      <c r="UOW446" s="243"/>
      <c r="UOX446" s="243"/>
      <c r="UOY446" s="243"/>
      <c r="UOZ446" s="243"/>
      <c r="UPA446" s="243"/>
      <c r="UPB446" s="243"/>
      <c r="UPC446" s="243"/>
      <c r="UPD446" s="243"/>
      <c r="UPE446" s="243"/>
      <c r="UPF446" s="243"/>
      <c r="UPG446" s="243"/>
      <c r="UPH446" s="243"/>
      <c r="UPI446" s="243"/>
      <c r="UPJ446" s="243"/>
      <c r="UPK446" s="243"/>
      <c r="UPL446" s="243"/>
      <c r="UPM446" s="243"/>
      <c r="UPN446" s="243"/>
      <c r="UPO446" s="243"/>
      <c r="UPP446" s="243"/>
      <c r="UPQ446" s="243"/>
      <c r="UPR446" s="243"/>
      <c r="UPS446" s="243"/>
      <c r="UPT446" s="243"/>
      <c r="UPU446" s="243"/>
      <c r="UPV446" s="243"/>
      <c r="UPW446" s="243"/>
      <c r="UPX446" s="243"/>
      <c r="UPY446" s="243"/>
      <c r="UPZ446" s="243"/>
      <c r="UQA446" s="243"/>
      <c r="UQB446" s="243"/>
      <c r="UQC446" s="243"/>
      <c r="UQD446" s="243"/>
      <c r="UQE446" s="243"/>
      <c r="UQF446" s="243"/>
      <c r="UQG446" s="243"/>
      <c r="UQH446" s="243"/>
      <c r="UQI446" s="243"/>
      <c r="UQJ446" s="243"/>
      <c r="UQK446" s="243"/>
      <c r="UQL446" s="243"/>
      <c r="UQM446" s="243"/>
      <c r="UQN446" s="243"/>
      <c r="UQO446" s="243"/>
      <c r="UQP446" s="243"/>
      <c r="UQQ446" s="243"/>
      <c r="UQR446" s="243"/>
      <c r="UQS446" s="243"/>
      <c r="UQT446" s="243"/>
      <c r="UQU446" s="243"/>
      <c r="UQV446" s="243"/>
      <c r="UQW446" s="243"/>
      <c r="UQX446" s="243"/>
      <c r="UQY446" s="243"/>
      <c r="UQZ446" s="243"/>
      <c r="URA446" s="243"/>
      <c r="URB446" s="243"/>
      <c r="URC446" s="243"/>
      <c r="URD446" s="243"/>
      <c r="URE446" s="243"/>
      <c r="URF446" s="243"/>
      <c r="URG446" s="243"/>
      <c r="URH446" s="243"/>
      <c r="URI446" s="243"/>
      <c r="URJ446" s="243"/>
      <c r="URK446" s="243"/>
      <c r="URL446" s="243"/>
      <c r="URM446" s="243"/>
      <c r="URN446" s="243"/>
      <c r="URO446" s="243"/>
      <c r="URP446" s="243"/>
      <c r="URQ446" s="243"/>
      <c r="URR446" s="243"/>
      <c r="URS446" s="243"/>
      <c r="URT446" s="243"/>
      <c r="URU446" s="243"/>
      <c r="URV446" s="243"/>
      <c r="URW446" s="243"/>
      <c r="URX446" s="243"/>
      <c r="URY446" s="243"/>
      <c r="URZ446" s="243"/>
      <c r="USA446" s="243"/>
      <c r="USB446" s="243"/>
      <c r="USC446" s="243"/>
      <c r="USD446" s="243"/>
      <c r="USE446" s="243"/>
      <c r="USF446" s="243"/>
      <c r="USG446" s="243"/>
      <c r="USH446" s="243"/>
      <c r="USI446" s="243"/>
      <c r="USJ446" s="243"/>
      <c r="USK446" s="243"/>
      <c r="USL446" s="243"/>
      <c r="USM446" s="243"/>
      <c r="USN446" s="243"/>
      <c r="USO446" s="243"/>
      <c r="USP446" s="243"/>
      <c r="USQ446" s="243"/>
      <c r="USR446" s="243"/>
      <c r="USS446" s="243"/>
      <c r="UST446" s="243"/>
      <c r="USU446" s="243"/>
      <c r="USV446" s="243"/>
      <c r="USW446" s="243"/>
      <c r="USX446" s="243"/>
      <c r="USY446" s="243"/>
      <c r="USZ446" s="243"/>
      <c r="UTA446" s="243"/>
      <c r="UTB446" s="243"/>
      <c r="UTC446" s="243"/>
      <c r="UTD446" s="243"/>
      <c r="UTE446" s="243"/>
      <c r="UTF446" s="243"/>
      <c r="UTG446" s="243"/>
      <c r="UTH446" s="243"/>
      <c r="UTI446" s="243"/>
      <c r="UTJ446" s="243"/>
      <c r="UTK446" s="243"/>
      <c r="UTL446" s="243"/>
      <c r="UTM446" s="243"/>
      <c r="UTN446" s="243"/>
      <c r="UTO446" s="243"/>
      <c r="UTP446" s="243"/>
      <c r="UTQ446" s="243"/>
      <c r="UTR446" s="243"/>
      <c r="UTS446" s="243"/>
      <c r="UTT446" s="243"/>
      <c r="UTU446" s="243"/>
      <c r="UTV446" s="243"/>
      <c r="UTW446" s="243"/>
      <c r="UTX446" s="243"/>
      <c r="UTY446" s="243"/>
      <c r="UTZ446" s="243"/>
      <c r="UUA446" s="243"/>
      <c r="UUB446" s="243"/>
      <c r="UUC446" s="243"/>
      <c r="UUD446" s="243"/>
      <c r="UUE446" s="243"/>
      <c r="UUF446" s="243"/>
      <c r="UUG446" s="243"/>
      <c r="UUH446" s="243"/>
      <c r="UUI446" s="243"/>
      <c r="UUJ446" s="243"/>
      <c r="UUK446" s="243"/>
      <c r="UUL446" s="243"/>
      <c r="UUM446" s="243"/>
      <c r="UUN446" s="243"/>
      <c r="UUO446" s="243"/>
      <c r="UUP446" s="243"/>
      <c r="UUQ446" s="243"/>
      <c r="UUR446" s="243"/>
      <c r="UUS446" s="243"/>
      <c r="UUT446" s="243"/>
      <c r="UUU446" s="243"/>
      <c r="UUV446" s="243"/>
      <c r="UUW446" s="243"/>
      <c r="UUX446" s="243"/>
      <c r="UUY446" s="243"/>
      <c r="UUZ446" s="243"/>
      <c r="UVA446" s="243"/>
      <c r="UVB446" s="243"/>
      <c r="UVC446" s="243"/>
      <c r="UVD446" s="243"/>
      <c r="UVE446" s="243"/>
      <c r="UVF446" s="243"/>
      <c r="UVG446" s="243"/>
      <c r="UVH446" s="243"/>
      <c r="UVI446" s="243"/>
      <c r="UVJ446" s="243"/>
      <c r="UVK446" s="243"/>
      <c r="UVL446" s="243"/>
      <c r="UVM446" s="243"/>
      <c r="UVN446" s="243"/>
      <c r="UVO446" s="243"/>
      <c r="UVP446" s="243"/>
      <c r="UVQ446" s="243"/>
      <c r="UVR446" s="243"/>
      <c r="UVS446" s="243"/>
      <c r="UVT446" s="243"/>
      <c r="UVU446" s="243"/>
      <c r="UVV446" s="243"/>
      <c r="UVW446" s="243"/>
      <c r="UVX446" s="243"/>
      <c r="UVY446" s="243"/>
      <c r="UVZ446" s="243"/>
      <c r="UWA446" s="243"/>
      <c r="UWB446" s="243"/>
      <c r="UWC446" s="243"/>
      <c r="UWD446" s="243"/>
      <c r="UWE446" s="243"/>
      <c r="UWF446" s="243"/>
      <c r="UWG446" s="243"/>
      <c r="UWH446" s="243"/>
      <c r="UWI446" s="243"/>
      <c r="UWJ446" s="243"/>
      <c r="UWK446" s="243"/>
      <c r="UWL446" s="243"/>
      <c r="UWM446" s="243"/>
      <c r="UWN446" s="243"/>
      <c r="UWO446" s="243"/>
      <c r="UWP446" s="243"/>
      <c r="UWQ446" s="243"/>
      <c r="UWR446" s="243"/>
      <c r="UWS446" s="243"/>
      <c r="UWT446" s="243"/>
      <c r="UWU446" s="243"/>
      <c r="UWV446" s="243"/>
      <c r="UWW446" s="243"/>
      <c r="UWX446" s="243"/>
      <c r="UWY446" s="243"/>
      <c r="UWZ446" s="243"/>
      <c r="UXA446" s="243"/>
      <c r="UXB446" s="243"/>
      <c r="UXC446" s="243"/>
      <c r="UXD446" s="243"/>
      <c r="UXE446" s="243"/>
      <c r="UXF446" s="243"/>
      <c r="UXG446" s="243"/>
      <c r="UXH446" s="243"/>
      <c r="UXI446" s="243"/>
      <c r="UXJ446" s="243"/>
      <c r="UXK446" s="243"/>
      <c r="UXL446" s="243"/>
      <c r="UXM446" s="243"/>
      <c r="UXN446" s="243"/>
      <c r="UXO446" s="243"/>
      <c r="UXP446" s="243"/>
      <c r="UXQ446" s="243"/>
      <c r="UXR446" s="243"/>
      <c r="UXS446" s="243"/>
      <c r="UXT446" s="243"/>
      <c r="UXU446" s="243"/>
      <c r="UXV446" s="243"/>
      <c r="UXW446" s="243"/>
      <c r="UXX446" s="243"/>
      <c r="UXY446" s="243"/>
      <c r="UXZ446" s="243"/>
      <c r="UYA446" s="243"/>
      <c r="UYB446" s="243"/>
      <c r="UYC446" s="243"/>
      <c r="UYD446" s="243"/>
      <c r="UYE446" s="243"/>
      <c r="UYF446" s="243"/>
      <c r="UYG446" s="243"/>
      <c r="UYH446" s="243"/>
      <c r="UYI446" s="243"/>
      <c r="UYJ446" s="243"/>
      <c r="UYK446" s="243"/>
      <c r="UYL446" s="243"/>
      <c r="UYM446" s="243"/>
      <c r="UYN446" s="243"/>
      <c r="UYO446" s="243"/>
      <c r="UYP446" s="243"/>
      <c r="UYQ446" s="243"/>
      <c r="UYR446" s="243"/>
      <c r="UYS446" s="243"/>
      <c r="UYT446" s="243"/>
      <c r="UYU446" s="243"/>
      <c r="UYV446" s="243"/>
      <c r="UYW446" s="243"/>
      <c r="UYX446" s="243"/>
      <c r="UYY446" s="243"/>
      <c r="UYZ446" s="243"/>
      <c r="UZA446" s="243"/>
      <c r="UZB446" s="243"/>
      <c r="UZC446" s="243"/>
      <c r="UZD446" s="243"/>
      <c r="UZE446" s="243"/>
      <c r="UZF446" s="243"/>
      <c r="UZG446" s="243"/>
      <c r="UZH446" s="243"/>
      <c r="UZI446" s="243"/>
      <c r="UZJ446" s="243"/>
      <c r="UZK446" s="243"/>
      <c r="UZL446" s="243"/>
      <c r="UZM446" s="243"/>
      <c r="UZN446" s="243"/>
      <c r="UZO446" s="243"/>
      <c r="UZP446" s="243"/>
      <c r="UZQ446" s="243"/>
      <c r="UZR446" s="243"/>
      <c r="UZS446" s="243"/>
      <c r="UZT446" s="243"/>
      <c r="UZU446" s="243"/>
      <c r="UZV446" s="243"/>
      <c r="UZW446" s="243"/>
      <c r="UZX446" s="243"/>
      <c r="UZY446" s="243"/>
      <c r="UZZ446" s="243"/>
      <c r="VAA446" s="243"/>
      <c r="VAB446" s="243"/>
      <c r="VAC446" s="243"/>
      <c r="VAD446" s="243"/>
      <c r="VAE446" s="243"/>
      <c r="VAF446" s="243"/>
      <c r="VAG446" s="243"/>
      <c r="VAH446" s="243"/>
      <c r="VAI446" s="243"/>
      <c r="VAJ446" s="243"/>
      <c r="VAK446" s="243"/>
      <c r="VAL446" s="243"/>
      <c r="VAM446" s="243"/>
      <c r="VAN446" s="243"/>
      <c r="VAO446" s="243"/>
      <c r="VAP446" s="243"/>
      <c r="VAQ446" s="243"/>
      <c r="VAR446" s="243"/>
      <c r="VAS446" s="243"/>
      <c r="VAT446" s="243"/>
      <c r="VAU446" s="243"/>
      <c r="VAV446" s="243"/>
      <c r="VAW446" s="243"/>
      <c r="VAX446" s="243"/>
      <c r="VAY446" s="243"/>
      <c r="VAZ446" s="243"/>
      <c r="VBA446" s="243"/>
      <c r="VBB446" s="243"/>
      <c r="VBC446" s="243"/>
      <c r="VBD446" s="243"/>
      <c r="VBE446" s="243"/>
      <c r="VBF446" s="243"/>
      <c r="VBG446" s="243"/>
      <c r="VBH446" s="243"/>
      <c r="VBI446" s="243"/>
      <c r="VBJ446" s="243"/>
      <c r="VBK446" s="243"/>
      <c r="VBL446" s="243"/>
      <c r="VBM446" s="243"/>
      <c r="VBN446" s="243"/>
      <c r="VBO446" s="243"/>
      <c r="VBP446" s="243"/>
      <c r="VBQ446" s="243"/>
      <c r="VBR446" s="243"/>
      <c r="VBS446" s="243"/>
      <c r="VBT446" s="243"/>
      <c r="VBU446" s="243"/>
      <c r="VBV446" s="243"/>
      <c r="VBW446" s="243"/>
      <c r="VBX446" s="243"/>
      <c r="VBY446" s="243"/>
      <c r="VBZ446" s="243"/>
      <c r="VCA446" s="243"/>
      <c r="VCB446" s="243"/>
      <c r="VCC446" s="243"/>
      <c r="VCD446" s="243"/>
      <c r="VCE446" s="243"/>
      <c r="VCF446" s="243"/>
      <c r="VCG446" s="243"/>
      <c r="VCH446" s="243"/>
      <c r="VCI446" s="243"/>
      <c r="VCJ446" s="243"/>
      <c r="VCK446" s="243"/>
      <c r="VCL446" s="243"/>
      <c r="VCM446" s="243"/>
      <c r="VCN446" s="243"/>
      <c r="VCO446" s="243"/>
      <c r="VCP446" s="243"/>
      <c r="VCQ446" s="243"/>
      <c r="VCR446" s="243"/>
      <c r="VCS446" s="243"/>
      <c r="VCT446" s="243"/>
      <c r="VCU446" s="243"/>
      <c r="VCV446" s="243"/>
      <c r="VCW446" s="243"/>
      <c r="VCX446" s="243"/>
      <c r="VCY446" s="243"/>
      <c r="VCZ446" s="243"/>
      <c r="VDA446" s="243"/>
      <c r="VDB446" s="243"/>
      <c r="VDC446" s="243"/>
      <c r="VDD446" s="243"/>
      <c r="VDE446" s="243"/>
      <c r="VDF446" s="243"/>
      <c r="VDG446" s="243"/>
      <c r="VDH446" s="243"/>
      <c r="VDI446" s="243"/>
      <c r="VDJ446" s="243"/>
      <c r="VDK446" s="243"/>
      <c r="VDL446" s="243"/>
      <c r="VDM446" s="243"/>
      <c r="VDN446" s="243"/>
      <c r="VDO446" s="243"/>
      <c r="VDP446" s="243"/>
      <c r="VDQ446" s="243"/>
      <c r="VDR446" s="243"/>
      <c r="VDS446" s="243"/>
      <c r="VDT446" s="243"/>
      <c r="VDU446" s="243"/>
      <c r="VDV446" s="243"/>
      <c r="VDW446" s="243"/>
      <c r="VDX446" s="243"/>
      <c r="VDY446" s="243"/>
      <c r="VDZ446" s="243"/>
      <c r="VEA446" s="243"/>
      <c r="VEB446" s="243"/>
      <c r="VEC446" s="243"/>
      <c r="VED446" s="243"/>
      <c r="VEE446" s="243"/>
      <c r="VEF446" s="243"/>
      <c r="VEG446" s="243"/>
      <c r="VEH446" s="243"/>
      <c r="VEI446" s="243"/>
      <c r="VEJ446" s="243"/>
      <c r="VEK446" s="243"/>
      <c r="VEL446" s="243"/>
      <c r="VEM446" s="243"/>
      <c r="VEN446" s="243"/>
      <c r="VEO446" s="243"/>
      <c r="VEP446" s="243"/>
      <c r="VEQ446" s="243"/>
      <c r="VER446" s="243"/>
      <c r="VES446" s="243"/>
      <c r="VET446" s="243"/>
      <c r="VEU446" s="243"/>
      <c r="VEV446" s="243"/>
      <c r="VEW446" s="243"/>
      <c r="VEX446" s="243"/>
      <c r="VEY446" s="243"/>
      <c r="VEZ446" s="243"/>
      <c r="VFA446" s="243"/>
      <c r="VFB446" s="243"/>
      <c r="VFC446" s="243"/>
      <c r="VFD446" s="243"/>
      <c r="VFE446" s="243"/>
      <c r="VFF446" s="243"/>
      <c r="VFG446" s="243"/>
      <c r="VFH446" s="243"/>
      <c r="VFI446" s="243"/>
      <c r="VFJ446" s="243"/>
      <c r="VFK446" s="243"/>
      <c r="VFL446" s="243"/>
      <c r="VFM446" s="243"/>
      <c r="VFN446" s="243"/>
      <c r="VFO446" s="243"/>
      <c r="VFP446" s="243"/>
      <c r="VFQ446" s="243"/>
      <c r="VFR446" s="243"/>
      <c r="VFS446" s="243"/>
      <c r="VFT446" s="243"/>
      <c r="VFU446" s="243"/>
      <c r="VFV446" s="243"/>
      <c r="VFW446" s="243"/>
      <c r="VFX446" s="243"/>
      <c r="VFY446" s="243"/>
      <c r="VFZ446" s="243"/>
      <c r="VGA446" s="243"/>
      <c r="VGB446" s="243"/>
      <c r="VGC446" s="243"/>
      <c r="VGD446" s="243"/>
      <c r="VGE446" s="243"/>
      <c r="VGF446" s="243"/>
      <c r="VGG446" s="243"/>
      <c r="VGH446" s="243"/>
      <c r="VGI446" s="243"/>
      <c r="VGJ446" s="243"/>
      <c r="VGK446" s="243"/>
      <c r="VGL446" s="243"/>
      <c r="VGM446" s="243"/>
      <c r="VGN446" s="243"/>
      <c r="VGO446" s="243"/>
      <c r="VGP446" s="243"/>
      <c r="VGQ446" s="243"/>
      <c r="VGR446" s="243"/>
      <c r="VGS446" s="243"/>
      <c r="VGT446" s="243"/>
      <c r="VGU446" s="243"/>
      <c r="VGV446" s="243"/>
      <c r="VGW446" s="243"/>
      <c r="VGX446" s="243"/>
      <c r="VGY446" s="243"/>
      <c r="VGZ446" s="243"/>
      <c r="VHA446" s="243"/>
      <c r="VHB446" s="243"/>
      <c r="VHC446" s="243"/>
      <c r="VHD446" s="243"/>
      <c r="VHE446" s="243"/>
      <c r="VHF446" s="243"/>
      <c r="VHG446" s="243"/>
      <c r="VHH446" s="243"/>
      <c r="VHI446" s="243"/>
      <c r="VHJ446" s="243"/>
      <c r="VHK446" s="243"/>
      <c r="VHL446" s="243"/>
      <c r="VHM446" s="243"/>
      <c r="VHN446" s="243"/>
      <c r="VHO446" s="243"/>
      <c r="VHP446" s="243"/>
      <c r="VHQ446" s="243"/>
      <c r="VHR446" s="243"/>
      <c r="VHS446" s="243"/>
      <c r="VHT446" s="243"/>
      <c r="VHU446" s="243"/>
      <c r="VHV446" s="243"/>
      <c r="VHW446" s="243"/>
      <c r="VHX446" s="243"/>
      <c r="VHY446" s="243"/>
      <c r="VHZ446" s="243"/>
      <c r="VIA446" s="243"/>
      <c r="VIB446" s="243"/>
      <c r="VIC446" s="243"/>
      <c r="VID446" s="243"/>
      <c r="VIE446" s="243"/>
      <c r="VIF446" s="243"/>
      <c r="VIG446" s="243"/>
      <c r="VIH446" s="243"/>
      <c r="VII446" s="243"/>
      <c r="VIJ446" s="243"/>
      <c r="VIK446" s="243"/>
      <c r="VIL446" s="243"/>
      <c r="VIM446" s="243"/>
      <c r="VIN446" s="243"/>
      <c r="VIO446" s="243"/>
      <c r="VIP446" s="243"/>
      <c r="VIQ446" s="243"/>
      <c r="VIR446" s="243"/>
      <c r="VIS446" s="243"/>
      <c r="VIT446" s="243"/>
      <c r="VIU446" s="243"/>
      <c r="VIV446" s="243"/>
      <c r="VIW446" s="243"/>
      <c r="VIX446" s="243"/>
      <c r="VIY446" s="243"/>
      <c r="VIZ446" s="243"/>
      <c r="VJA446" s="243"/>
      <c r="VJB446" s="243"/>
      <c r="VJC446" s="243"/>
      <c r="VJD446" s="243"/>
      <c r="VJE446" s="243"/>
      <c r="VJF446" s="243"/>
      <c r="VJG446" s="243"/>
      <c r="VJH446" s="243"/>
      <c r="VJI446" s="243"/>
      <c r="VJJ446" s="243"/>
      <c r="VJK446" s="243"/>
      <c r="VJL446" s="243"/>
      <c r="VJM446" s="243"/>
      <c r="VJN446" s="243"/>
      <c r="VJO446" s="243"/>
      <c r="VJP446" s="243"/>
      <c r="VJQ446" s="243"/>
      <c r="VJR446" s="243"/>
      <c r="VJS446" s="243"/>
      <c r="VJT446" s="243"/>
      <c r="VJU446" s="243"/>
      <c r="VJV446" s="243"/>
      <c r="VJW446" s="243"/>
      <c r="VJX446" s="243"/>
      <c r="VJY446" s="243"/>
      <c r="VJZ446" s="243"/>
      <c r="VKA446" s="243"/>
      <c r="VKB446" s="243"/>
      <c r="VKC446" s="243"/>
      <c r="VKD446" s="243"/>
      <c r="VKE446" s="243"/>
      <c r="VKF446" s="243"/>
      <c r="VKG446" s="243"/>
      <c r="VKH446" s="243"/>
      <c r="VKI446" s="243"/>
      <c r="VKJ446" s="243"/>
      <c r="VKK446" s="243"/>
      <c r="VKL446" s="243"/>
      <c r="VKM446" s="243"/>
      <c r="VKN446" s="243"/>
      <c r="VKO446" s="243"/>
      <c r="VKP446" s="243"/>
      <c r="VKQ446" s="243"/>
      <c r="VKR446" s="243"/>
      <c r="VKS446" s="243"/>
      <c r="VKT446" s="243"/>
      <c r="VKU446" s="243"/>
      <c r="VKV446" s="243"/>
      <c r="VKW446" s="243"/>
      <c r="VKX446" s="243"/>
      <c r="VKY446" s="243"/>
      <c r="VKZ446" s="243"/>
      <c r="VLA446" s="243"/>
      <c r="VLB446" s="243"/>
      <c r="VLC446" s="243"/>
      <c r="VLD446" s="243"/>
      <c r="VLE446" s="243"/>
      <c r="VLF446" s="243"/>
      <c r="VLG446" s="243"/>
      <c r="VLH446" s="243"/>
      <c r="VLI446" s="243"/>
      <c r="VLJ446" s="243"/>
      <c r="VLK446" s="243"/>
      <c r="VLL446" s="243"/>
      <c r="VLM446" s="243"/>
      <c r="VLN446" s="243"/>
      <c r="VLO446" s="243"/>
      <c r="VLP446" s="243"/>
      <c r="VLQ446" s="243"/>
      <c r="VLR446" s="243"/>
      <c r="VLS446" s="243"/>
      <c r="VLT446" s="243"/>
      <c r="VLU446" s="243"/>
      <c r="VLV446" s="243"/>
      <c r="VLW446" s="243"/>
      <c r="VLX446" s="243"/>
      <c r="VLY446" s="243"/>
      <c r="VLZ446" s="243"/>
      <c r="VMA446" s="243"/>
      <c r="VMB446" s="243"/>
      <c r="VMC446" s="243"/>
      <c r="VMD446" s="243"/>
      <c r="VME446" s="243"/>
      <c r="VMF446" s="243"/>
      <c r="VMG446" s="243"/>
      <c r="VMH446" s="243"/>
      <c r="VMI446" s="243"/>
      <c r="VMJ446" s="243"/>
      <c r="VMK446" s="243"/>
      <c r="VML446" s="243"/>
      <c r="VMM446" s="243"/>
      <c r="VMN446" s="243"/>
      <c r="VMO446" s="243"/>
      <c r="VMP446" s="243"/>
      <c r="VMQ446" s="243"/>
      <c r="VMR446" s="243"/>
      <c r="VMS446" s="243"/>
      <c r="VMT446" s="243"/>
      <c r="VMU446" s="243"/>
      <c r="VMV446" s="243"/>
      <c r="VMW446" s="243"/>
      <c r="VMX446" s="243"/>
      <c r="VMY446" s="243"/>
      <c r="VMZ446" s="243"/>
      <c r="VNA446" s="243"/>
      <c r="VNB446" s="243"/>
      <c r="VNC446" s="243"/>
      <c r="VND446" s="243"/>
      <c r="VNE446" s="243"/>
      <c r="VNF446" s="243"/>
      <c r="VNG446" s="243"/>
      <c r="VNH446" s="243"/>
      <c r="VNI446" s="243"/>
      <c r="VNJ446" s="243"/>
      <c r="VNK446" s="243"/>
      <c r="VNL446" s="243"/>
      <c r="VNM446" s="243"/>
      <c r="VNN446" s="243"/>
      <c r="VNO446" s="243"/>
      <c r="VNP446" s="243"/>
      <c r="VNQ446" s="243"/>
      <c r="VNR446" s="243"/>
      <c r="VNS446" s="243"/>
      <c r="VNT446" s="243"/>
      <c r="VNU446" s="243"/>
      <c r="VNV446" s="243"/>
      <c r="VNW446" s="243"/>
      <c r="VNX446" s="243"/>
      <c r="VNY446" s="243"/>
      <c r="VNZ446" s="243"/>
      <c r="VOA446" s="243"/>
      <c r="VOB446" s="243"/>
      <c r="VOC446" s="243"/>
      <c r="VOD446" s="243"/>
      <c r="VOE446" s="243"/>
      <c r="VOF446" s="243"/>
      <c r="VOG446" s="243"/>
      <c r="VOH446" s="243"/>
      <c r="VOI446" s="243"/>
      <c r="VOJ446" s="243"/>
      <c r="VOK446" s="243"/>
      <c r="VOL446" s="243"/>
      <c r="VOM446" s="243"/>
      <c r="VON446" s="243"/>
      <c r="VOO446" s="243"/>
      <c r="VOP446" s="243"/>
      <c r="VOQ446" s="243"/>
      <c r="VOR446" s="243"/>
      <c r="VOS446" s="243"/>
      <c r="VOT446" s="243"/>
      <c r="VOU446" s="243"/>
      <c r="VOV446" s="243"/>
      <c r="VOW446" s="243"/>
      <c r="VOX446" s="243"/>
      <c r="VOY446" s="243"/>
      <c r="VOZ446" s="243"/>
      <c r="VPA446" s="243"/>
      <c r="VPB446" s="243"/>
      <c r="VPC446" s="243"/>
      <c r="VPD446" s="243"/>
      <c r="VPE446" s="243"/>
      <c r="VPF446" s="243"/>
      <c r="VPG446" s="243"/>
      <c r="VPH446" s="243"/>
      <c r="VPI446" s="243"/>
      <c r="VPJ446" s="243"/>
      <c r="VPK446" s="243"/>
      <c r="VPL446" s="243"/>
      <c r="VPM446" s="243"/>
      <c r="VPN446" s="243"/>
      <c r="VPO446" s="243"/>
      <c r="VPP446" s="243"/>
      <c r="VPQ446" s="243"/>
      <c r="VPR446" s="243"/>
      <c r="VPS446" s="243"/>
      <c r="VPT446" s="243"/>
      <c r="VPU446" s="243"/>
      <c r="VPV446" s="243"/>
      <c r="VPW446" s="243"/>
      <c r="VPX446" s="243"/>
      <c r="VPY446" s="243"/>
      <c r="VPZ446" s="243"/>
      <c r="VQA446" s="243"/>
      <c r="VQB446" s="243"/>
      <c r="VQC446" s="243"/>
      <c r="VQD446" s="243"/>
      <c r="VQE446" s="243"/>
      <c r="VQF446" s="243"/>
      <c r="VQG446" s="243"/>
      <c r="VQH446" s="243"/>
      <c r="VQI446" s="243"/>
      <c r="VQJ446" s="243"/>
      <c r="VQK446" s="243"/>
      <c r="VQL446" s="243"/>
      <c r="VQM446" s="243"/>
      <c r="VQN446" s="243"/>
      <c r="VQO446" s="243"/>
      <c r="VQP446" s="243"/>
      <c r="VQQ446" s="243"/>
      <c r="VQR446" s="243"/>
      <c r="VQS446" s="243"/>
      <c r="VQT446" s="243"/>
      <c r="VQU446" s="243"/>
      <c r="VQV446" s="243"/>
      <c r="VQW446" s="243"/>
      <c r="VQX446" s="243"/>
      <c r="VQY446" s="243"/>
      <c r="VQZ446" s="243"/>
      <c r="VRA446" s="243"/>
      <c r="VRB446" s="243"/>
      <c r="VRC446" s="243"/>
      <c r="VRD446" s="243"/>
      <c r="VRE446" s="243"/>
      <c r="VRF446" s="243"/>
      <c r="VRG446" s="243"/>
      <c r="VRH446" s="243"/>
      <c r="VRI446" s="243"/>
      <c r="VRJ446" s="243"/>
      <c r="VRK446" s="243"/>
      <c r="VRL446" s="243"/>
      <c r="VRM446" s="243"/>
      <c r="VRN446" s="243"/>
      <c r="VRO446" s="243"/>
      <c r="VRP446" s="243"/>
      <c r="VRQ446" s="243"/>
      <c r="VRR446" s="243"/>
      <c r="VRS446" s="243"/>
      <c r="VRT446" s="243"/>
      <c r="VRU446" s="243"/>
      <c r="VRV446" s="243"/>
      <c r="VRW446" s="243"/>
      <c r="VRX446" s="243"/>
      <c r="VRY446" s="243"/>
      <c r="VRZ446" s="243"/>
      <c r="VSA446" s="243"/>
      <c r="VSB446" s="243"/>
      <c r="VSC446" s="243"/>
      <c r="VSD446" s="243"/>
      <c r="VSE446" s="243"/>
      <c r="VSF446" s="243"/>
      <c r="VSG446" s="243"/>
      <c r="VSH446" s="243"/>
      <c r="VSI446" s="243"/>
      <c r="VSJ446" s="243"/>
      <c r="VSK446" s="243"/>
      <c r="VSL446" s="243"/>
      <c r="VSM446" s="243"/>
      <c r="VSN446" s="243"/>
      <c r="VSO446" s="243"/>
      <c r="VSP446" s="243"/>
      <c r="VSQ446" s="243"/>
      <c r="VSR446" s="243"/>
      <c r="VSS446" s="243"/>
      <c r="VST446" s="243"/>
      <c r="VSU446" s="243"/>
      <c r="VSV446" s="243"/>
      <c r="VSW446" s="243"/>
      <c r="VSX446" s="243"/>
      <c r="VSY446" s="243"/>
      <c r="VSZ446" s="243"/>
      <c r="VTA446" s="243"/>
      <c r="VTB446" s="243"/>
      <c r="VTC446" s="243"/>
      <c r="VTD446" s="243"/>
      <c r="VTE446" s="243"/>
      <c r="VTF446" s="243"/>
      <c r="VTG446" s="243"/>
      <c r="VTH446" s="243"/>
      <c r="VTI446" s="243"/>
      <c r="VTJ446" s="243"/>
      <c r="VTK446" s="243"/>
      <c r="VTL446" s="243"/>
      <c r="VTM446" s="243"/>
      <c r="VTN446" s="243"/>
      <c r="VTO446" s="243"/>
      <c r="VTP446" s="243"/>
      <c r="VTQ446" s="243"/>
      <c r="VTR446" s="243"/>
      <c r="VTS446" s="243"/>
      <c r="VTT446" s="243"/>
      <c r="VTU446" s="243"/>
      <c r="VTV446" s="243"/>
      <c r="VTW446" s="243"/>
      <c r="VTX446" s="243"/>
      <c r="VTY446" s="243"/>
      <c r="VTZ446" s="243"/>
      <c r="VUA446" s="243"/>
      <c r="VUB446" s="243"/>
      <c r="VUC446" s="243"/>
      <c r="VUD446" s="243"/>
      <c r="VUE446" s="243"/>
      <c r="VUF446" s="243"/>
      <c r="VUG446" s="243"/>
      <c r="VUH446" s="243"/>
      <c r="VUI446" s="243"/>
      <c r="VUJ446" s="243"/>
      <c r="VUK446" s="243"/>
      <c r="VUL446" s="243"/>
      <c r="VUM446" s="243"/>
      <c r="VUN446" s="243"/>
      <c r="VUO446" s="243"/>
      <c r="VUP446" s="243"/>
      <c r="VUQ446" s="243"/>
      <c r="VUR446" s="243"/>
      <c r="VUS446" s="243"/>
      <c r="VUT446" s="243"/>
      <c r="VUU446" s="243"/>
      <c r="VUV446" s="243"/>
      <c r="VUW446" s="243"/>
      <c r="VUX446" s="243"/>
      <c r="VUY446" s="243"/>
      <c r="VUZ446" s="243"/>
      <c r="VVA446" s="243"/>
      <c r="VVB446" s="243"/>
      <c r="VVC446" s="243"/>
      <c r="VVD446" s="243"/>
      <c r="VVE446" s="243"/>
      <c r="VVF446" s="243"/>
      <c r="VVG446" s="243"/>
      <c r="VVH446" s="243"/>
      <c r="VVI446" s="243"/>
      <c r="VVJ446" s="243"/>
      <c r="VVK446" s="243"/>
      <c r="VVL446" s="243"/>
      <c r="VVM446" s="243"/>
      <c r="VVN446" s="243"/>
      <c r="VVO446" s="243"/>
      <c r="VVP446" s="243"/>
      <c r="VVQ446" s="243"/>
      <c r="VVR446" s="243"/>
      <c r="VVS446" s="243"/>
      <c r="VVT446" s="243"/>
      <c r="VVU446" s="243"/>
      <c r="VVV446" s="243"/>
      <c r="VVW446" s="243"/>
      <c r="VVX446" s="243"/>
      <c r="VVY446" s="243"/>
      <c r="VVZ446" s="243"/>
      <c r="VWA446" s="243"/>
      <c r="VWB446" s="243"/>
      <c r="VWC446" s="243"/>
      <c r="VWD446" s="243"/>
      <c r="VWE446" s="243"/>
      <c r="VWF446" s="243"/>
      <c r="VWG446" s="243"/>
      <c r="VWH446" s="243"/>
      <c r="VWI446" s="243"/>
      <c r="VWJ446" s="243"/>
      <c r="VWK446" s="243"/>
      <c r="VWL446" s="243"/>
      <c r="VWM446" s="243"/>
      <c r="VWN446" s="243"/>
      <c r="VWO446" s="243"/>
      <c r="VWP446" s="243"/>
      <c r="VWQ446" s="243"/>
      <c r="VWR446" s="243"/>
      <c r="VWS446" s="243"/>
      <c r="VWT446" s="243"/>
      <c r="VWU446" s="243"/>
      <c r="VWV446" s="243"/>
      <c r="VWW446" s="243"/>
      <c r="VWX446" s="243"/>
      <c r="VWY446" s="243"/>
      <c r="VWZ446" s="243"/>
      <c r="VXA446" s="243"/>
      <c r="VXB446" s="243"/>
      <c r="VXC446" s="243"/>
      <c r="VXD446" s="243"/>
      <c r="VXE446" s="243"/>
      <c r="VXF446" s="243"/>
      <c r="VXG446" s="243"/>
      <c r="VXH446" s="243"/>
      <c r="VXI446" s="243"/>
      <c r="VXJ446" s="243"/>
      <c r="VXK446" s="243"/>
      <c r="VXL446" s="243"/>
      <c r="VXM446" s="243"/>
      <c r="VXN446" s="243"/>
      <c r="VXO446" s="243"/>
      <c r="VXP446" s="243"/>
      <c r="VXQ446" s="243"/>
      <c r="VXR446" s="243"/>
      <c r="VXS446" s="243"/>
      <c r="VXT446" s="243"/>
      <c r="VXU446" s="243"/>
      <c r="VXV446" s="243"/>
      <c r="VXW446" s="243"/>
      <c r="VXX446" s="243"/>
      <c r="VXY446" s="243"/>
      <c r="VXZ446" s="243"/>
      <c r="VYA446" s="243"/>
      <c r="VYB446" s="243"/>
      <c r="VYC446" s="243"/>
      <c r="VYD446" s="243"/>
      <c r="VYE446" s="243"/>
      <c r="VYF446" s="243"/>
      <c r="VYG446" s="243"/>
      <c r="VYH446" s="243"/>
      <c r="VYI446" s="243"/>
      <c r="VYJ446" s="243"/>
      <c r="VYK446" s="243"/>
      <c r="VYL446" s="243"/>
      <c r="VYM446" s="243"/>
      <c r="VYN446" s="243"/>
      <c r="VYO446" s="243"/>
      <c r="VYP446" s="243"/>
      <c r="VYQ446" s="243"/>
      <c r="VYR446" s="243"/>
      <c r="VYS446" s="243"/>
      <c r="VYT446" s="243"/>
      <c r="VYU446" s="243"/>
      <c r="VYV446" s="243"/>
      <c r="VYW446" s="243"/>
      <c r="VYX446" s="243"/>
      <c r="VYY446" s="243"/>
      <c r="VYZ446" s="243"/>
      <c r="VZA446" s="243"/>
      <c r="VZB446" s="243"/>
      <c r="VZC446" s="243"/>
      <c r="VZD446" s="243"/>
      <c r="VZE446" s="243"/>
      <c r="VZF446" s="243"/>
      <c r="VZG446" s="243"/>
      <c r="VZH446" s="243"/>
      <c r="VZI446" s="243"/>
      <c r="VZJ446" s="243"/>
      <c r="VZK446" s="243"/>
      <c r="VZL446" s="243"/>
      <c r="VZM446" s="243"/>
      <c r="VZN446" s="243"/>
      <c r="VZO446" s="243"/>
      <c r="VZP446" s="243"/>
      <c r="VZQ446" s="243"/>
      <c r="VZR446" s="243"/>
      <c r="VZS446" s="243"/>
      <c r="VZT446" s="243"/>
      <c r="VZU446" s="243"/>
      <c r="VZV446" s="243"/>
      <c r="VZW446" s="243"/>
      <c r="VZX446" s="243"/>
      <c r="VZY446" s="243"/>
      <c r="VZZ446" s="243"/>
      <c r="WAA446" s="243"/>
      <c r="WAB446" s="243"/>
      <c r="WAC446" s="243"/>
      <c r="WAD446" s="243"/>
      <c r="WAE446" s="243"/>
      <c r="WAF446" s="243"/>
      <c r="WAG446" s="243"/>
      <c r="WAH446" s="243"/>
      <c r="WAI446" s="243"/>
      <c r="WAJ446" s="243"/>
      <c r="WAK446" s="243"/>
      <c r="WAL446" s="243"/>
      <c r="WAM446" s="243"/>
      <c r="WAN446" s="243"/>
      <c r="WAO446" s="243"/>
      <c r="WAP446" s="243"/>
      <c r="WAQ446" s="243"/>
      <c r="WAR446" s="243"/>
      <c r="WAS446" s="243"/>
      <c r="WAT446" s="243"/>
      <c r="WAU446" s="243"/>
      <c r="WAV446" s="243"/>
      <c r="WAW446" s="243"/>
      <c r="WAX446" s="243"/>
      <c r="WAY446" s="243"/>
      <c r="WAZ446" s="243"/>
      <c r="WBA446" s="243"/>
      <c r="WBB446" s="243"/>
      <c r="WBC446" s="243"/>
      <c r="WBD446" s="243"/>
      <c r="WBE446" s="243"/>
      <c r="WBF446" s="243"/>
      <c r="WBG446" s="243"/>
      <c r="WBH446" s="243"/>
      <c r="WBI446" s="243"/>
      <c r="WBJ446" s="243"/>
      <c r="WBK446" s="243"/>
      <c r="WBL446" s="243"/>
      <c r="WBM446" s="243"/>
      <c r="WBN446" s="243"/>
      <c r="WBO446" s="243"/>
      <c r="WBP446" s="243"/>
      <c r="WBQ446" s="243"/>
      <c r="WBR446" s="243"/>
      <c r="WBS446" s="243"/>
      <c r="WBT446" s="243"/>
      <c r="WBU446" s="243"/>
      <c r="WBV446" s="243"/>
      <c r="WBW446" s="243"/>
      <c r="WBX446" s="243"/>
      <c r="WBY446" s="243"/>
      <c r="WBZ446" s="243"/>
      <c r="WCA446" s="243"/>
      <c r="WCB446" s="243"/>
      <c r="WCC446" s="243"/>
      <c r="WCD446" s="243"/>
      <c r="WCE446" s="243"/>
      <c r="WCF446" s="243"/>
      <c r="WCG446" s="243"/>
      <c r="WCH446" s="243"/>
      <c r="WCI446" s="243"/>
      <c r="WCJ446" s="243"/>
      <c r="WCK446" s="243"/>
      <c r="WCL446" s="243"/>
      <c r="WCM446" s="243"/>
      <c r="WCN446" s="243"/>
      <c r="WCO446" s="243"/>
      <c r="WCP446" s="243"/>
      <c r="WCQ446" s="243"/>
      <c r="WCR446" s="243"/>
      <c r="WCS446" s="243"/>
      <c r="WCT446" s="243"/>
      <c r="WCU446" s="243"/>
      <c r="WCV446" s="243"/>
      <c r="WCW446" s="243"/>
      <c r="WCX446" s="243"/>
      <c r="WCY446" s="243"/>
      <c r="WCZ446" s="243"/>
      <c r="WDA446" s="243"/>
      <c r="WDB446" s="243"/>
      <c r="WDC446" s="243"/>
      <c r="WDD446" s="243"/>
      <c r="WDE446" s="243"/>
      <c r="WDF446" s="243"/>
      <c r="WDG446" s="243"/>
      <c r="WDH446" s="243"/>
      <c r="WDI446" s="243"/>
      <c r="WDJ446" s="243"/>
      <c r="WDK446" s="243"/>
      <c r="WDL446" s="243"/>
      <c r="WDM446" s="243"/>
      <c r="WDN446" s="243"/>
      <c r="WDO446" s="243"/>
      <c r="WDP446" s="243"/>
      <c r="WDQ446" s="243"/>
      <c r="WDR446" s="243"/>
      <c r="WDS446" s="243"/>
      <c r="WDT446" s="243"/>
      <c r="WDU446" s="243"/>
      <c r="WDV446" s="243"/>
      <c r="WDW446" s="243"/>
      <c r="WDX446" s="243"/>
      <c r="WDY446" s="243"/>
      <c r="WDZ446" s="243"/>
      <c r="WEA446" s="243"/>
      <c r="WEB446" s="243"/>
      <c r="WEC446" s="243"/>
      <c r="WED446" s="243"/>
      <c r="WEE446" s="243"/>
      <c r="WEF446" s="243"/>
      <c r="WEG446" s="243"/>
      <c r="WEH446" s="243"/>
      <c r="WEI446" s="243"/>
      <c r="WEJ446" s="243"/>
      <c r="WEK446" s="243"/>
      <c r="WEL446" s="243"/>
      <c r="WEM446" s="243"/>
      <c r="WEN446" s="243"/>
      <c r="WEO446" s="243"/>
      <c r="WEP446" s="243"/>
      <c r="WEQ446" s="243"/>
      <c r="WER446" s="243"/>
      <c r="WES446" s="243"/>
      <c r="WET446" s="243"/>
      <c r="WEU446" s="243"/>
      <c r="WEV446" s="243"/>
      <c r="WEW446" s="243"/>
      <c r="WEX446" s="243"/>
      <c r="WEY446" s="243"/>
      <c r="WEZ446" s="243"/>
      <c r="WFA446" s="243"/>
      <c r="WFB446" s="243"/>
      <c r="WFC446" s="243"/>
      <c r="WFD446" s="243"/>
      <c r="WFE446" s="243"/>
      <c r="WFF446" s="243"/>
      <c r="WFG446" s="243"/>
      <c r="WFH446" s="243"/>
      <c r="WFI446" s="243"/>
      <c r="WFJ446" s="243"/>
      <c r="WFK446" s="243"/>
      <c r="WFL446" s="243"/>
      <c r="WFM446" s="243"/>
      <c r="WFN446" s="243"/>
      <c r="WFO446" s="243"/>
      <c r="WFP446" s="243"/>
      <c r="WFQ446" s="243"/>
      <c r="WFR446" s="243"/>
      <c r="WFS446" s="243"/>
      <c r="WFT446" s="243"/>
      <c r="WFU446" s="243"/>
      <c r="WFV446" s="243"/>
      <c r="WFW446" s="243"/>
      <c r="WFX446" s="243"/>
      <c r="WFY446" s="243"/>
      <c r="WFZ446" s="243"/>
      <c r="WGA446" s="243"/>
      <c r="WGB446" s="243"/>
      <c r="WGC446" s="243"/>
      <c r="WGD446" s="243"/>
      <c r="WGE446" s="243"/>
      <c r="WGF446" s="243"/>
      <c r="WGG446" s="243"/>
      <c r="WGH446" s="243"/>
      <c r="WGI446" s="243"/>
      <c r="WGJ446" s="243"/>
      <c r="WGK446" s="243"/>
      <c r="WGL446" s="243"/>
      <c r="WGM446" s="243"/>
      <c r="WGN446" s="243"/>
      <c r="WGO446" s="243"/>
      <c r="WGP446" s="243"/>
      <c r="WGQ446" s="243"/>
      <c r="WGR446" s="243"/>
      <c r="WGS446" s="243"/>
      <c r="WGT446" s="243"/>
      <c r="WGU446" s="243"/>
      <c r="WGV446" s="243"/>
      <c r="WGW446" s="243"/>
      <c r="WGX446" s="243"/>
      <c r="WGY446" s="243"/>
      <c r="WGZ446" s="243"/>
      <c r="WHA446" s="243"/>
      <c r="WHB446" s="243"/>
      <c r="WHC446" s="243"/>
      <c r="WHD446" s="243"/>
      <c r="WHE446" s="243"/>
      <c r="WHF446" s="243"/>
      <c r="WHG446" s="243"/>
      <c r="WHH446" s="243"/>
      <c r="WHI446" s="243"/>
      <c r="WHJ446" s="243"/>
      <c r="WHK446" s="243"/>
      <c r="WHL446" s="243"/>
      <c r="WHM446" s="243"/>
      <c r="WHN446" s="243"/>
      <c r="WHO446" s="243"/>
      <c r="WHP446" s="243"/>
      <c r="WHQ446" s="243"/>
      <c r="WHR446" s="243"/>
      <c r="WHS446" s="243"/>
      <c r="WHT446" s="243"/>
      <c r="WHU446" s="243"/>
      <c r="WHV446" s="243"/>
      <c r="WHW446" s="243"/>
      <c r="WHX446" s="243"/>
      <c r="WHY446" s="243"/>
      <c r="WHZ446" s="243"/>
      <c r="WIA446" s="243"/>
      <c r="WIB446" s="243"/>
      <c r="WIC446" s="243"/>
      <c r="WID446" s="243"/>
      <c r="WIE446" s="243"/>
      <c r="WIF446" s="243"/>
      <c r="WIG446" s="243"/>
      <c r="WIH446" s="243"/>
      <c r="WII446" s="243"/>
      <c r="WIJ446" s="243"/>
      <c r="WIK446" s="243"/>
      <c r="WIL446" s="243"/>
      <c r="WIM446" s="243"/>
      <c r="WIN446" s="243"/>
      <c r="WIO446" s="243"/>
      <c r="WIP446" s="243"/>
      <c r="WIQ446" s="243"/>
      <c r="WIR446" s="243"/>
      <c r="WIS446" s="243"/>
      <c r="WIT446" s="243"/>
      <c r="WIU446" s="243"/>
      <c r="WIV446" s="243"/>
      <c r="WIW446" s="243"/>
      <c r="WIX446" s="243"/>
      <c r="WIY446" s="243"/>
      <c r="WIZ446" s="243"/>
      <c r="WJA446" s="243"/>
      <c r="WJB446" s="243"/>
      <c r="WJC446" s="243"/>
      <c r="WJD446" s="243"/>
      <c r="WJE446" s="243"/>
      <c r="WJF446" s="243"/>
      <c r="WJG446" s="243"/>
      <c r="WJH446" s="243"/>
      <c r="WJI446" s="243"/>
      <c r="WJJ446" s="243"/>
      <c r="WJK446" s="243"/>
      <c r="WJL446" s="243"/>
      <c r="WJM446" s="243"/>
      <c r="WJN446" s="243"/>
      <c r="WJO446" s="243"/>
      <c r="WJP446" s="243"/>
      <c r="WJQ446" s="243"/>
      <c r="WJR446" s="243"/>
      <c r="WJS446" s="243"/>
      <c r="WJT446" s="243"/>
      <c r="WJU446" s="243"/>
      <c r="WJV446" s="243"/>
      <c r="WJW446" s="243"/>
      <c r="WJX446" s="243"/>
      <c r="WJY446" s="243"/>
      <c r="WJZ446" s="243"/>
      <c r="WKA446" s="243"/>
      <c r="WKB446" s="243"/>
      <c r="WKC446" s="243"/>
      <c r="WKD446" s="243"/>
      <c r="WKE446" s="243"/>
      <c r="WKF446" s="243"/>
      <c r="WKG446" s="243"/>
      <c r="WKH446" s="243"/>
      <c r="WKI446" s="243"/>
      <c r="WKJ446" s="243"/>
      <c r="WKK446" s="243"/>
      <c r="WKL446" s="243"/>
      <c r="WKM446" s="243"/>
      <c r="WKN446" s="243"/>
      <c r="WKO446" s="243"/>
      <c r="WKP446" s="243"/>
      <c r="WKQ446" s="243"/>
      <c r="WKR446" s="243"/>
      <c r="WKS446" s="243"/>
      <c r="WKT446" s="243"/>
      <c r="WKU446" s="243"/>
      <c r="WKV446" s="243"/>
      <c r="WKW446" s="243"/>
      <c r="WKX446" s="243"/>
      <c r="WKY446" s="243"/>
      <c r="WKZ446" s="243"/>
      <c r="WLA446" s="243"/>
      <c r="WLB446" s="243"/>
      <c r="WLC446" s="243"/>
      <c r="WLD446" s="243"/>
      <c r="WLE446" s="243"/>
      <c r="WLF446" s="243"/>
      <c r="WLG446" s="243"/>
      <c r="WLH446" s="243"/>
      <c r="WLI446" s="243"/>
      <c r="WLJ446" s="243"/>
      <c r="WLK446" s="243"/>
      <c r="WLL446" s="243"/>
      <c r="WLM446" s="243"/>
      <c r="WLN446" s="243"/>
      <c r="WLO446" s="243"/>
      <c r="WLP446" s="243"/>
      <c r="WLQ446" s="243"/>
      <c r="WLR446" s="243"/>
      <c r="WLS446" s="243"/>
      <c r="WLT446" s="243"/>
      <c r="WLU446" s="243"/>
      <c r="WLV446" s="243"/>
      <c r="WLW446" s="243"/>
      <c r="WLX446" s="243"/>
      <c r="WLY446" s="243"/>
      <c r="WLZ446" s="243"/>
      <c r="WMA446" s="243"/>
      <c r="WMB446" s="243"/>
      <c r="WMC446" s="243"/>
      <c r="WMD446" s="243"/>
      <c r="WME446" s="243"/>
      <c r="WMF446" s="243"/>
      <c r="WMG446" s="243"/>
      <c r="WMH446" s="243"/>
      <c r="WMI446" s="243"/>
      <c r="WMJ446" s="243"/>
      <c r="WMK446" s="243"/>
      <c r="WML446" s="243"/>
      <c r="WMM446" s="243"/>
      <c r="WMN446" s="243"/>
      <c r="WMO446" s="243"/>
      <c r="WMP446" s="243"/>
      <c r="WMQ446" s="243"/>
      <c r="WMR446" s="243"/>
      <c r="WMS446" s="243"/>
      <c r="WMT446" s="243"/>
      <c r="WMU446" s="243"/>
      <c r="WMV446" s="243"/>
      <c r="WMW446" s="243"/>
      <c r="WMX446" s="243"/>
      <c r="WMY446" s="243"/>
      <c r="WMZ446" s="243"/>
      <c r="WNA446" s="243"/>
      <c r="WNB446" s="243"/>
      <c r="WNC446" s="243"/>
      <c r="WND446" s="243"/>
      <c r="WNE446" s="243"/>
      <c r="WNF446" s="243"/>
      <c r="WNG446" s="243"/>
      <c r="WNH446" s="243"/>
      <c r="WNI446" s="243"/>
      <c r="WNJ446" s="243"/>
      <c r="WNK446" s="243"/>
      <c r="WNL446" s="243"/>
      <c r="WNM446" s="243"/>
      <c r="WNN446" s="243"/>
      <c r="WNO446" s="243"/>
      <c r="WNP446" s="243"/>
      <c r="WNQ446" s="243"/>
      <c r="WNR446" s="243"/>
      <c r="WNS446" s="243"/>
      <c r="WNT446" s="243"/>
      <c r="WNU446" s="243"/>
      <c r="WNV446" s="243"/>
      <c r="WNW446" s="243"/>
      <c r="WNX446" s="243"/>
      <c r="WNY446" s="243"/>
      <c r="WNZ446" s="243"/>
      <c r="WOA446" s="243"/>
      <c r="WOB446" s="243"/>
      <c r="WOC446" s="243"/>
      <c r="WOD446" s="243"/>
      <c r="WOE446" s="243"/>
      <c r="WOF446" s="243"/>
      <c r="WOG446" s="243"/>
      <c r="WOH446" s="243"/>
      <c r="WOI446" s="243"/>
      <c r="WOJ446" s="243"/>
      <c r="WOK446" s="243"/>
      <c r="WOL446" s="243"/>
      <c r="WOM446" s="243"/>
      <c r="WON446" s="243"/>
      <c r="WOO446" s="243"/>
      <c r="WOP446" s="243"/>
      <c r="WOQ446" s="243"/>
      <c r="WOR446" s="243"/>
      <c r="WOS446" s="243"/>
      <c r="WOT446" s="243"/>
      <c r="WOU446" s="243"/>
      <c r="WOV446" s="243"/>
      <c r="WOW446" s="243"/>
      <c r="WOX446" s="243"/>
      <c r="WOY446" s="243"/>
      <c r="WOZ446" s="243"/>
      <c r="WPA446" s="243"/>
      <c r="WPB446" s="243"/>
      <c r="WPC446" s="243"/>
      <c r="WPD446" s="243"/>
      <c r="WPE446" s="243"/>
      <c r="WPF446" s="243"/>
      <c r="WPG446" s="243"/>
      <c r="WPH446" s="243"/>
      <c r="WPI446" s="243"/>
      <c r="WPJ446" s="243"/>
      <c r="WPK446" s="243"/>
      <c r="WPL446" s="243"/>
      <c r="WPM446" s="243"/>
      <c r="WPN446" s="243"/>
      <c r="WPO446" s="243"/>
      <c r="WPP446" s="243"/>
      <c r="WPQ446" s="243"/>
      <c r="WPR446" s="243"/>
      <c r="WPS446" s="243"/>
      <c r="WPT446" s="243"/>
      <c r="WPU446" s="243"/>
      <c r="WPV446" s="243"/>
      <c r="WPW446" s="243"/>
      <c r="WPX446" s="243"/>
      <c r="WPY446" s="243"/>
      <c r="WPZ446" s="243"/>
      <c r="WQA446" s="243"/>
      <c r="WQB446" s="243"/>
      <c r="WQC446" s="243"/>
      <c r="WQD446" s="243"/>
      <c r="WQE446" s="243"/>
      <c r="WQF446" s="243"/>
      <c r="WQG446" s="243"/>
      <c r="WQH446" s="243"/>
      <c r="WQI446" s="243"/>
      <c r="WQJ446" s="243"/>
      <c r="WQK446" s="243"/>
      <c r="WQL446" s="243"/>
      <c r="WQM446" s="243"/>
      <c r="WQN446" s="243"/>
      <c r="WQO446" s="243"/>
      <c r="WQP446" s="243"/>
      <c r="WQQ446" s="243"/>
      <c r="WQR446" s="243"/>
      <c r="WQS446" s="243"/>
      <c r="WQT446" s="243"/>
      <c r="WQU446" s="243"/>
      <c r="WQV446" s="243"/>
      <c r="WQW446" s="243"/>
      <c r="WQX446" s="243"/>
      <c r="WQY446" s="243"/>
      <c r="WQZ446" s="243"/>
      <c r="WRA446" s="243"/>
      <c r="WRB446" s="243"/>
      <c r="WRC446" s="243"/>
      <c r="WRD446" s="243"/>
      <c r="WRE446" s="243"/>
      <c r="WRF446" s="243"/>
      <c r="WRG446" s="243"/>
      <c r="WRH446" s="243"/>
      <c r="WRI446" s="243"/>
      <c r="WRJ446" s="243"/>
      <c r="WRK446" s="243"/>
      <c r="WRL446" s="243"/>
      <c r="WRM446" s="243"/>
      <c r="WRN446" s="243"/>
      <c r="WRO446" s="243"/>
      <c r="WRP446" s="243"/>
      <c r="WRQ446" s="243"/>
      <c r="WRR446" s="243"/>
      <c r="WRS446" s="243"/>
      <c r="WRT446" s="243"/>
      <c r="WRU446" s="243"/>
      <c r="WRV446" s="243"/>
      <c r="WRW446" s="243"/>
      <c r="WRX446" s="243"/>
      <c r="WRY446" s="243"/>
      <c r="WRZ446" s="243"/>
      <c r="WSA446" s="243"/>
      <c r="WSB446" s="243"/>
      <c r="WSC446" s="243"/>
      <c r="WSD446" s="243"/>
      <c r="WSE446" s="243"/>
      <c r="WSF446" s="243"/>
      <c r="WSG446" s="243"/>
      <c r="WSH446" s="243"/>
      <c r="WSI446" s="243"/>
      <c r="WSJ446" s="243"/>
      <c r="WSK446" s="243"/>
      <c r="WSL446" s="243"/>
      <c r="WSM446" s="243"/>
      <c r="WSN446" s="243"/>
      <c r="WSO446" s="243"/>
      <c r="WSP446" s="243"/>
      <c r="WSQ446" s="243"/>
      <c r="WSR446" s="243"/>
      <c r="WSS446" s="243"/>
      <c r="WST446" s="243"/>
      <c r="WSU446" s="243"/>
      <c r="WSV446" s="243"/>
      <c r="WSW446" s="243"/>
      <c r="WSX446" s="243"/>
      <c r="WSY446" s="243"/>
      <c r="WSZ446" s="243"/>
      <c r="WTA446" s="243"/>
      <c r="WTB446" s="243"/>
      <c r="WTC446" s="243"/>
      <c r="WTD446" s="243"/>
      <c r="WTE446" s="243"/>
      <c r="WTF446" s="243"/>
      <c r="WTG446" s="243"/>
      <c r="WTH446" s="243"/>
      <c r="WTI446" s="243"/>
      <c r="WTJ446" s="243"/>
      <c r="WTK446" s="243"/>
      <c r="WTL446" s="243"/>
      <c r="WTM446" s="243"/>
      <c r="WTN446" s="243"/>
      <c r="WTO446" s="243"/>
      <c r="WTP446" s="243"/>
      <c r="WTQ446" s="243"/>
      <c r="WTR446" s="243"/>
      <c r="WTS446" s="243"/>
      <c r="WTT446" s="243"/>
      <c r="WTU446" s="243"/>
      <c r="WTV446" s="243"/>
      <c r="WTW446" s="243"/>
      <c r="WTX446" s="243"/>
      <c r="WTY446" s="243"/>
      <c r="WTZ446" s="243"/>
      <c r="WUA446" s="243"/>
      <c r="WUB446" s="243"/>
      <c r="WUC446" s="243"/>
      <c r="WUD446" s="243"/>
      <c r="WUE446" s="243"/>
      <c r="WUF446" s="243"/>
      <c r="WUG446" s="243"/>
      <c r="WUH446" s="243"/>
      <c r="WUI446" s="243"/>
      <c r="WUJ446" s="243"/>
      <c r="WUK446" s="243"/>
      <c r="WUL446" s="243"/>
      <c r="WUM446" s="243"/>
      <c r="WUN446" s="243"/>
      <c r="WUO446" s="243"/>
      <c r="WUP446" s="243"/>
      <c r="WUQ446" s="243"/>
      <c r="WUR446" s="243"/>
      <c r="WUS446" s="243"/>
      <c r="WUT446" s="243"/>
      <c r="WUU446" s="243"/>
      <c r="WUV446" s="243"/>
      <c r="WUW446" s="243"/>
      <c r="WUX446" s="243"/>
      <c r="WUY446" s="243"/>
      <c r="WUZ446" s="243"/>
      <c r="WVA446" s="243"/>
      <c r="WVB446" s="243"/>
      <c r="WVC446" s="243"/>
      <c r="WVD446" s="243"/>
      <c r="WVE446" s="243"/>
      <c r="WVF446" s="243"/>
      <c r="WVG446" s="243"/>
      <c r="WVH446" s="243"/>
      <c r="WVI446" s="243"/>
      <c r="WVJ446" s="243"/>
      <c r="WVK446" s="243"/>
      <c r="WVL446" s="243"/>
      <c r="WVM446" s="243"/>
      <c r="WVN446" s="243"/>
      <c r="WVO446" s="243"/>
      <c r="WVP446" s="243"/>
      <c r="WVQ446" s="243"/>
      <c r="WVR446" s="243"/>
      <c r="WVS446" s="243"/>
      <c r="WVT446" s="243"/>
      <c r="WVU446" s="243"/>
      <c r="WVV446" s="243"/>
      <c r="WVW446" s="243"/>
      <c r="WVX446" s="243"/>
      <c r="WVY446" s="243"/>
      <c r="WVZ446" s="243"/>
      <c r="WWA446" s="243"/>
      <c r="WWB446" s="243"/>
      <c r="WWC446" s="243"/>
      <c r="WWD446" s="243"/>
      <c r="WWE446" s="243"/>
      <c r="WWF446" s="243"/>
      <c r="WWG446" s="243"/>
      <c r="WWH446" s="243"/>
      <c r="WWI446" s="243"/>
      <c r="WWJ446" s="243"/>
      <c r="WWK446" s="243"/>
      <c r="WWL446" s="243"/>
      <c r="WWM446" s="243"/>
      <c r="WWN446" s="243"/>
      <c r="WWO446" s="243"/>
      <c r="WWP446" s="243"/>
      <c r="WWQ446" s="243"/>
      <c r="WWR446" s="243"/>
      <c r="WWS446" s="243"/>
      <c r="WWT446" s="243"/>
      <c r="WWU446" s="243"/>
      <c r="WWV446" s="243"/>
      <c r="WWW446" s="243"/>
      <c r="WWX446" s="243"/>
      <c r="WWY446" s="243"/>
      <c r="WWZ446" s="243"/>
      <c r="WXA446" s="243"/>
      <c r="WXB446" s="243"/>
      <c r="WXC446" s="243"/>
      <c r="WXD446" s="243"/>
      <c r="WXE446" s="243"/>
      <c r="WXF446" s="243"/>
      <c r="WXG446" s="243"/>
      <c r="WXH446" s="243"/>
      <c r="WXI446" s="243"/>
      <c r="WXJ446" s="243"/>
      <c r="WXK446" s="243"/>
      <c r="WXL446" s="243"/>
      <c r="WXM446" s="243"/>
      <c r="WXN446" s="243"/>
      <c r="WXO446" s="243"/>
      <c r="WXP446" s="243"/>
      <c r="WXQ446" s="243"/>
      <c r="WXR446" s="243"/>
      <c r="WXS446" s="243"/>
      <c r="WXT446" s="243"/>
      <c r="WXU446" s="243"/>
      <c r="WXV446" s="243"/>
      <c r="WXW446" s="243"/>
      <c r="WXX446" s="243"/>
      <c r="WXY446" s="243"/>
      <c r="WXZ446" s="243"/>
      <c r="WYA446" s="243"/>
      <c r="WYB446" s="243"/>
      <c r="WYC446" s="243"/>
      <c r="WYD446" s="243"/>
      <c r="WYE446" s="243"/>
      <c r="WYF446" s="243"/>
      <c r="WYG446" s="243"/>
      <c r="WYH446" s="243"/>
      <c r="WYI446" s="243"/>
      <c r="WYJ446" s="243"/>
      <c r="WYK446" s="243"/>
      <c r="WYL446" s="243"/>
      <c r="WYM446" s="243"/>
      <c r="WYN446" s="243"/>
      <c r="WYO446" s="243"/>
      <c r="WYP446" s="243"/>
      <c r="WYQ446" s="243"/>
      <c r="WYR446" s="243"/>
      <c r="WYS446" s="243"/>
      <c r="WYT446" s="243"/>
      <c r="WYU446" s="243"/>
      <c r="WYV446" s="243"/>
      <c r="WYW446" s="243"/>
      <c r="WYX446" s="243"/>
      <c r="WYY446" s="243"/>
      <c r="WYZ446" s="243"/>
      <c r="WZA446" s="243"/>
      <c r="WZB446" s="243"/>
      <c r="WZC446" s="243"/>
      <c r="WZD446" s="243"/>
      <c r="WZE446" s="243"/>
      <c r="WZF446" s="243"/>
      <c r="WZG446" s="243"/>
      <c r="WZH446" s="243"/>
      <c r="WZI446" s="243"/>
      <c r="WZJ446" s="243"/>
      <c r="WZK446" s="243"/>
      <c r="WZL446" s="243"/>
      <c r="WZM446" s="243"/>
      <c r="WZN446" s="243"/>
      <c r="WZO446" s="243"/>
      <c r="WZP446" s="243"/>
      <c r="WZQ446" s="243"/>
      <c r="WZR446" s="243"/>
      <c r="WZS446" s="243"/>
      <c r="WZT446" s="243"/>
      <c r="WZU446" s="243"/>
      <c r="WZV446" s="243"/>
      <c r="WZW446" s="243"/>
      <c r="WZX446" s="243"/>
      <c r="WZY446" s="243"/>
      <c r="WZZ446" s="243"/>
      <c r="XAA446" s="243"/>
      <c r="XAB446" s="243"/>
      <c r="XAC446" s="243"/>
      <c r="XAD446" s="243"/>
      <c r="XAE446" s="243"/>
      <c r="XAF446" s="243"/>
      <c r="XAG446" s="243"/>
      <c r="XAH446" s="243"/>
      <c r="XAI446" s="243"/>
      <c r="XAJ446" s="243"/>
      <c r="XAK446" s="243"/>
      <c r="XAL446" s="243"/>
      <c r="XAM446" s="243"/>
      <c r="XAN446" s="243"/>
      <c r="XAO446" s="243"/>
      <c r="XAP446" s="243"/>
      <c r="XAQ446" s="243"/>
      <c r="XAR446" s="243"/>
      <c r="XAS446" s="243"/>
      <c r="XAT446" s="243"/>
      <c r="XAU446" s="243"/>
      <c r="XAV446" s="243"/>
      <c r="XAW446" s="243"/>
      <c r="XAX446" s="243"/>
      <c r="XAY446" s="243"/>
      <c r="XAZ446" s="243"/>
      <c r="XBA446" s="243"/>
      <c r="XBB446" s="243"/>
      <c r="XBC446" s="243"/>
      <c r="XBD446" s="243"/>
      <c r="XBE446" s="243"/>
      <c r="XBF446" s="243"/>
      <c r="XBG446" s="243"/>
      <c r="XBH446" s="243"/>
      <c r="XBI446" s="243"/>
      <c r="XBJ446" s="243"/>
      <c r="XBK446" s="243"/>
      <c r="XBL446" s="243"/>
      <c r="XBM446" s="243"/>
      <c r="XBN446" s="243"/>
      <c r="XBO446" s="243"/>
      <c r="XBP446" s="243"/>
      <c r="XBQ446" s="243"/>
      <c r="XBR446" s="243"/>
      <c r="XBS446" s="243"/>
      <c r="XBT446" s="243"/>
      <c r="XBU446" s="243"/>
      <c r="XBV446" s="243"/>
      <c r="XBW446" s="243"/>
      <c r="XBX446" s="243"/>
      <c r="XBY446" s="243"/>
      <c r="XBZ446" s="243"/>
      <c r="XCA446" s="243"/>
      <c r="XCB446" s="243"/>
      <c r="XCC446" s="243"/>
      <c r="XCD446" s="243"/>
      <c r="XCE446" s="243"/>
      <c r="XCF446" s="243"/>
      <c r="XCG446" s="243"/>
      <c r="XCH446" s="243"/>
      <c r="XCI446" s="243"/>
      <c r="XCJ446" s="243"/>
      <c r="XCK446" s="243"/>
      <c r="XCL446" s="243"/>
      <c r="XCM446" s="243"/>
      <c r="XCN446" s="243"/>
      <c r="XCO446" s="243"/>
      <c r="XCP446" s="243"/>
      <c r="XCQ446" s="243"/>
      <c r="XCR446" s="243"/>
      <c r="XCS446" s="243"/>
      <c r="XCT446" s="243"/>
      <c r="XCU446" s="243"/>
      <c r="XCV446" s="243"/>
      <c r="XCW446" s="243"/>
      <c r="XCX446" s="243"/>
      <c r="XCY446" s="243"/>
      <c r="XCZ446" s="243"/>
      <c r="XDA446" s="243"/>
      <c r="XDB446" s="243"/>
      <c r="XDC446" s="243"/>
      <c r="XDD446" s="243"/>
      <c r="XDE446" s="243"/>
      <c r="XDF446" s="243"/>
      <c r="XDG446" s="243"/>
      <c r="XDH446" s="243"/>
      <c r="XDI446" s="243"/>
      <c r="XDJ446" s="243"/>
      <c r="XDK446" s="243"/>
      <c r="XDL446" s="243"/>
      <c r="XDM446" s="243"/>
      <c r="XDN446" s="243"/>
      <c r="XDO446" s="243"/>
      <c r="XDP446" s="243"/>
      <c r="XDQ446" s="243"/>
      <c r="XDR446" s="243"/>
      <c r="XDS446" s="243"/>
      <c r="XDT446" s="243"/>
      <c r="XDU446" s="243"/>
      <c r="XDV446" s="243"/>
      <c r="XDW446" s="243"/>
      <c r="XDX446" s="243"/>
      <c r="XDY446" s="243"/>
      <c r="XDZ446" s="243"/>
      <c r="XEA446" s="243"/>
      <c r="XEB446" s="243"/>
      <c r="XEC446" s="243"/>
      <c r="XED446" s="243"/>
      <c r="XEE446" s="243"/>
      <c r="XEF446" s="243"/>
      <c r="XEG446" s="243"/>
      <c r="XEH446" s="243"/>
      <c r="XEI446" s="243"/>
      <c r="XEJ446" s="243"/>
      <c r="XEK446" s="243"/>
      <c r="XEL446" s="243"/>
      <c r="XEM446" s="243"/>
      <c r="XEN446" s="243"/>
      <c r="XEO446" s="243"/>
      <c r="XEP446" s="243"/>
      <c r="XEQ446" s="243"/>
      <c r="XER446" s="243"/>
      <c r="XES446" s="243"/>
      <c r="XET446" s="243"/>
      <c r="XEU446" s="243"/>
      <c r="XEV446" s="243"/>
      <c r="XEW446" s="243"/>
      <c r="XEX446" s="243"/>
      <c r="XEY446" s="243"/>
      <c r="XEZ446" s="243"/>
      <c r="XFA446" s="243"/>
      <c r="XFB446" s="243"/>
      <c r="XFC446" s="243"/>
      <c r="XFD446" s="243"/>
    </row>
    <row r="447" spans="1:16384" ht="18" customHeight="1" x14ac:dyDescent="0.25">
      <c r="A447" s="301" t="str">
        <f t="shared" si="61"/>
        <v>2018年1月</v>
      </c>
      <c r="B447" s="332">
        <v>43112</v>
      </c>
      <c r="C447" s="333"/>
      <c r="D447" s="334" t="s">
        <v>617</v>
      </c>
      <c r="E447" s="305" t="str">
        <f t="shared" si="56"/>
        <v>A</v>
      </c>
      <c r="F447" s="305" t="str">
        <f t="shared" si="57"/>
        <v>B</v>
      </c>
      <c r="G447" s="347" t="s">
        <v>327</v>
      </c>
      <c r="H447" s="307" t="s">
        <v>328</v>
      </c>
      <c r="I447" s="307" t="s">
        <v>185</v>
      </c>
      <c r="J447" s="307"/>
      <c r="K447" s="308" t="s">
        <v>111</v>
      </c>
      <c r="L447" s="336" t="s">
        <v>63</v>
      </c>
      <c r="M447" s="306" t="s">
        <v>347</v>
      </c>
      <c r="N447" s="306" t="s">
        <v>349</v>
      </c>
      <c r="O447" s="306" t="s">
        <v>37</v>
      </c>
      <c r="P447" s="308">
        <v>2.5000000000000001E-2</v>
      </c>
      <c r="Q447" s="309">
        <v>2.5000000000000001E-2</v>
      </c>
      <c r="R447" s="286">
        <v>0</v>
      </c>
      <c r="S447" s="310">
        <f t="shared" si="59"/>
        <v>0</v>
      </c>
      <c r="T447" s="311"/>
      <c r="U447" s="311">
        <f t="shared" ref="U447:U478" si="62">S447-T447</f>
        <v>0</v>
      </c>
      <c r="V447" s="451">
        <v>43112</v>
      </c>
      <c r="W447" s="452">
        <v>43112</v>
      </c>
      <c r="X447" s="308">
        <v>25</v>
      </c>
      <c r="Y447" s="313" t="s">
        <v>1174</v>
      </c>
      <c r="Z447" s="314">
        <v>0</v>
      </c>
      <c r="AA447" s="315"/>
      <c r="AB447" s="316"/>
      <c r="AC447" s="317"/>
      <c r="AD447" s="318">
        <f t="shared" si="55"/>
        <v>61</v>
      </c>
      <c r="AE447" s="319">
        <f>IF(OR(G447=账期!$A$18,G447=账期!$A$20,G447=账期!$A$22,G447=账期!$A$24,G447=账期!$A$25,G447=账期!$A$27,G447=账期!$A$26,G447=账期!$A$28,G447=账期!$A$30,G447=账期!$A$32,G447=账期!$A$34,G447=账期!$A$35,G447=账期!$A$37,G447=账期!$A$39,G447=账期!$A$40,G447=账期!$A$41,G447=账期!$A$42,G447=账期!$A$43,G447=账期!$A$44,G447=账期!$A$45,G447=账期!$A$46,G447=账期!$A$48,G447=账期!$A$50,G447=账期!$A$51,G447=账期!$A$52,G447=账期!$A$53,G447=账期!$A$54,G447=账期!$A$56,G447=账期!$A$57,G447=账期!$A$58,G447=账期!$A$59,G447=账期!$A$60,G447=账期!$A$61,G447=账期!$A$62,G447=账期!$A$63,G447=账期!$A$64,G447=账期!$A$66,G447=账期!$A$67,G447=账期!$A$68,G447=账期!$A$70,G447=账期!$A$71),30,IF(OR(G447=账期!$A$74,G447=账期!$A$77,G447=账期!$A$76,G447=账期!$A$79,G447=账期!$A$80,G447=账期!$A$81,G447=账期!$A$83,G447=账期!$A$85,G447=账期!$A$87,G447=账期!$A$89,G447=账期!$A$91),60,IF(OR(G447=账期!$A$93,G447=账期!$A$94,G447=账期!$A$95,G447=账期!$A$96,G447=账期!$A$98,G447=账期!$A$99,G447=账期!$A$101,G447=账期!$A$102),90,0)))</f>
        <v>30</v>
      </c>
      <c r="AF447" s="319"/>
      <c r="AG447" s="306" t="s">
        <v>50</v>
      </c>
      <c r="AH447" s="319" t="str">
        <f t="shared" si="60"/>
        <v>徐绪盛</v>
      </c>
      <c r="AI447" s="321"/>
    </row>
    <row r="448" spans="1:16384" ht="18" customHeight="1" x14ac:dyDescent="0.25">
      <c r="A448" s="301" t="str">
        <f t="shared" si="61"/>
        <v>2018年1月</v>
      </c>
      <c r="B448" s="332">
        <v>43112</v>
      </c>
      <c r="C448" s="333"/>
      <c r="D448" s="334" t="s">
        <v>617</v>
      </c>
      <c r="E448" s="305" t="str">
        <f t="shared" si="56"/>
        <v>A</v>
      </c>
      <c r="F448" s="305" t="str">
        <f t="shared" si="57"/>
        <v>B</v>
      </c>
      <c r="G448" s="347" t="s">
        <v>327</v>
      </c>
      <c r="H448" s="307" t="s">
        <v>328</v>
      </c>
      <c r="I448" s="307" t="s">
        <v>185</v>
      </c>
      <c r="J448" s="307"/>
      <c r="K448" s="308" t="s">
        <v>111</v>
      </c>
      <c r="L448" s="336" t="s">
        <v>63</v>
      </c>
      <c r="M448" s="306" t="s">
        <v>347</v>
      </c>
      <c r="N448" s="306" t="s">
        <v>350</v>
      </c>
      <c r="O448" s="306" t="s">
        <v>37</v>
      </c>
      <c r="P448" s="308">
        <v>2.5000000000000001E-2</v>
      </c>
      <c r="Q448" s="309">
        <v>2.5000000000000001E-2</v>
      </c>
      <c r="R448" s="286">
        <v>0</v>
      </c>
      <c r="S448" s="310">
        <f t="shared" si="59"/>
        <v>0</v>
      </c>
      <c r="T448" s="311"/>
      <c r="U448" s="311">
        <f t="shared" si="62"/>
        <v>0</v>
      </c>
      <c r="V448" s="451">
        <v>43112</v>
      </c>
      <c r="W448" s="452">
        <v>43112</v>
      </c>
      <c r="X448" s="308">
        <v>25</v>
      </c>
      <c r="Y448" s="313" t="s">
        <v>1174</v>
      </c>
      <c r="Z448" s="314">
        <v>0</v>
      </c>
      <c r="AA448" s="315"/>
      <c r="AB448" s="316"/>
      <c r="AC448" s="317"/>
      <c r="AD448" s="318">
        <f t="shared" si="55"/>
        <v>61</v>
      </c>
      <c r="AE448" s="319">
        <f>IF(OR(G448=账期!$A$18,G448=账期!$A$20,G448=账期!$A$22,G448=账期!$A$24,G448=账期!$A$25,G448=账期!$A$27,G448=账期!$A$26,G448=账期!$A$28,G448=账期!$A$30,G448=账期!$A$32,G448=账期!$A$34,G448=账期!$A$35,G448=账期!$A$37,G448=账期!$A$39,G448=账期!$A$40,G448=账期!$A$41,G448=账期!$A$42,G448=账期!$A$43,G448=账期!$A$44,G448=账期!$A$45,G448=账期!$A$46,G448=账期!$A$48,G448=账期!$A$50,G448=账期!$A$51,G448=账期!$A$52,G448=账期!$A$53,G448=账期!$A$54,G448=账期!$A$56,G448=账期!$A$57,G448=账期!$A$58,G448=账期!$A$59,G448=账期!$A$60,G448=账期!$A$61,G448=账期!$A$62,G448=账期!$A$63,G448=账期!$A$64,G448=账期!$A$66,G448=账期!$A$67,G448=账期!$A$68,G448=账期!$A$70,G448=账期!$A$71),30,IF(OR(G448=账期!$A$74,G448=账期!$A$77,G448=账期!$A$76,G448=账期!$A$79,G448=账期!$A$80,G448=账期!$A$81,G448=账期!$A$83,G448=账期!$A$85,G448=账期!$A$87,G448=账期!$A$89,G448=账期!$A$91),60,IF(OR(G448=账期!$A$93,G448=账期!$A$94,G448=账期!$A$95,G448=账期!$A$96,G448=账期!$A$98,G448=账期!$A$99,G448=账期!$A$101,G448=账期!$A$102),90,0)))</f>
        <v>30</v>
      </c>
      <c r="AF448" s="319"/>
      <c r="AG448" s="306" t="s">
        <v>50</v>
      </c>
      <c r="AH448" s="319" t="str">
        <f t="shared" si="60"/>
        <v>徐绪盛</v>
      </c>
      <c r="AI448" s="321"/>
    </row>
    <row r="449" spans="1:35" ht="18" customHeight="1" x14ac:dyDescent="0.25">
      <c r="A449" s="301" t="str">
        <f t="shared" si="61"/>
        <v>2018年1月</v>
      </c>
      <c r="B449" s="332">
        <v>43118</v>
      </c>
      <c r="C449" s="333"/>
      <c r="D449" s="334" t="s">
        <v>617</v>
      </c>
      <c r="E449" s="305" t="str">
        <f t="shared" si="56"/>
        <v>A</v>
      </c>
      <c r="F449" s="305" t="str">
        <f t="shared" si="57"/>
        <v>B</v>
      </c>
      <c r="G449" s="347" t="s">
        <v>327</v>
      </c>
      <c r="H449" s="307" t="s">
        <v>328</v>
      </c>
      <c r="I449" s="307" t="s">
        <v>185</v>
      </c>
      <c r="J449" s="307"/>
      <c r="K449" s="308" t="s">
        <v>111</v>
      </c>
      <c r="L449" s="336" t="s">
        <v>63</v>
      </c>
      <c r="M449" s="306" t="s">
        <v>347</v>
      </c>
      <c r="N449" s="306" t="s">
        <v>111</v>
      </c>
      <c r="O449" s="306" t="s">
        <v>142</v>
      </c>
      <c r="P449" s="308">
        <v>0.05</v>
      </c>
      <c r="Q449" s="309">
        <v>0.05</v>
      </c>
      <c r="R449" s="286">
        <v>0</v>
      </c>
      <c r="S449" s="310">
        <f t="shared" si="59"/>
        <v>0</v>
      </c>
      <c r="T449" s="311"/>
      <c r="U449" s="311">
        <f t="shared" si="62"/>
        <v>0</v>
      </c>
      <c r="V449" s="451">
        <v>43118</v>
      </c>
      <c r="W449" s="452">
        <v>43118</v>
      </c>
      <c r="X449" s="308">
        <v>25</v>
      </c>
      <c r="Y449" s="313" t="s">
        <v>1175</v>
      </c>
      <c r="Z449" s="314">
        <v>0</v>
      </c>
      <c r="AA449" s="315"/>
      <c r="AB449" s="316"/>
      <c r="AC449" s="317"/>
      <c r="AD449" s="318">
        <f t="shared" si="55"/>
        <v>61</v>
      </c>
      <c r="AE449" s="319">
        <f>IF(OR(G449=账期!$A$18,G449=账期!$A$20,G449=账期!$A$22,G449=账期!$A$24,G449=账期!$A$25,G449=账期!$A$27,G449=账期!$A$26,G449=账期!$A$28,G449=账期!$A$30,G449=账期!$A$32,G449=账期!$A$34,G449=账期!$A$35,G449=账期!$A$37,G449=账期!$A$39,G449=账期!$A$40,G449=账期!$A$41,G449=账期!$A$42,G449=账期!$A$43,G449=账期!$A$44,G449=账期!$A$45,G449=账期!$A$46,G449=账期!$A$48,G449=账期!$A$50,G449=账期!$A$51,G449=账期!$A$52,G449=账期!$A$53,G449=账期!$A$54,G449=账期!$A$56,G449=账期!$A$57,G449=账期!$A$58,G449=账期!$A$59,G449=账期!$A$60,G449=账期!$A$61,G449=账期!$A$62,G449=账期!$A$63,G449=账期!$A$64,G449=账期!$A$66,G449=账期!$A$67,G449=账期!$A$68,G449=账期!$A$70,G449=账期!$A$71),30,IF(OR(G449=账期!$A$74,G449=账期!$A$77,G449=账期!$A$76,G449=账期!$A$79,G449=账期!$A$80,G449=账期!$A$81,G449=账期!$A$83,G449=账期!$A$85,G449=账期!$A$87,G449=账期!$A$89,G449=账期!$A$91),60,IF(OR(G449=账期!$A$93,G449=账期!$A$94,G449=账期!$A$95,G449=账期!$A$96,G449=账期!$A$98,G449=账期!$A$99,G449=账期!$A$101,G449=账期!$A$102),90,0)))</f>
        <v>30</v>
      </c>
      <c r="AF449" s="319"/>
      <c r="AG449" s="306" t="s">
        <v>50</v>
      </c>
      <c r="AH449" s="319" t="str">
        <f t="shared" si="60"/>
        <v>徐绪盛</v>
      </c>
      <c r="AI449" s="321"/>
    </row>
    <row r="450" spans="1:35" ht="18" customHeight="1" x14ac:dyDescent="0.25">
      <c r="A450" s="301" t="str">
        <f t="shared" si="61"/>
        <v>2018年1月</v>
      </c>
      <c r="B450" s="302">
        <v>43122</v>
      </c>
      <c r="C450" s="303"/>
      <c r="D450" s="304" t="s">
        <v>617</v>
      </c>
      <c r="E450" s="305" t="str">
        <f t="shared" si="56"/>
        <v>A</v>
      </c>
      <c r="F450" s="305" t="str">
        <f t="shared" si="57"/>
        <v>B</v>
      </c>
      <c r="G450" s="347" t="s">
        <v>327</v>
      </c>
      <c r="H450" s="307" t="str">
        <f>IF(G450="","",VLOOKUP(G450,下拉数据源!J:K,2,0))</f>
        <v>长飞光纤光缆（上海）有限公司</v>
      </c>
      <c r="I450" s="307" t="s">
        <v>185</v>
      </c>
      <c r="J450" s="307"/>
      <c r="K450" s="308" t="s">
        <v>111</v>
      </c>
      <c r="L450" s="306" t="s">
        <v>63</v>
      </c>
      <c r="M450" s="306" t="s">
        <v>347</v>
      </c>
      <c r="N450" s="308" t="s">
        <v>111</v>
      </c>
      <c r="O450" s="306" t="s">
        <v>142</v>
      </c>
      <c r="P450" s="308">
        <v>2.5000000000000001E-2</v>
      </c>
      <c r="Q450" s="309">
        <v>2.5000000000000001E-2</v>
      </c>
      <c r="R450" s="286">
        <v>0</v>
      </c>
      <c r="S450" s="310">
        <f t="shared" si="59"/>
        <v>0</v>
      </c>
      <c r="T450" s="311"/>
      <c r="U450" s="311">
        <f t="shared" si="62"/>
        <v>0</v>
      </c>
      <c r="V450" s="451">
        <v>43121</v>
      </c>
      <c r="W450" s="452">
        <v>43122</v>
      </c>
      <c r="X450" s="308">
        <v>25</v>
      </c>
      <c r="Y450" s="313" t="s">
        <v>1176</v>
      </c>
      <c r="Z450" s="314">
        <v>0</v>
      </c>
      <c r="AA450" s="315"/>
      <c r="AB450" s="316"/>
      <c r="AC450" s="317"/>
      <c r="AD450" s="318">
        <f t="shared" si="55"/>
        <v>61</v>
      </c>
      <c r="AE450" s="319">
        <f>IF(OR(G450=账期!$A$18,G450=账期!$A$20,G450=账期!$A$22,G450=账期!$A$24,G450=账期!$A$25,G450=账期!$A$27,G450=账期!$A$26,G450=账期!$A$28,G450=账期!$A$30,G450=账期!$A$32,G450=账期!$A$34,G450=账期!$A$35,G450=账期!$A$37,G450=账期!$A$39,G450=账期!$A$40,G450=账期!$A$41,G450=账期!$A$42,G450=账期!$A$43,G450=账期!$A$44,G450=账期!$A$45,G450=账期!$A$46,G450=账期!$A$48,G450=账期!$A$50,G450=账期!$A$51,G450=账期!$A$52,G450=账期!$A$53,G450=账期!$A$54,G450=账期!$A$56,G450=账期!$A$57,G450=账期!$A$58,G450=账期!$A$59,G450=账期!$A$60,G450=账期!$A$61,G450=账期!$A$62,G450=账期!$A$63,G450=账期!$A$64,G450=账期!$A$66,G450=账期!$A$67,G450=账期!$A$68,G450=账期!$A$70,G450=账期!$A$71),30,IF(OR(G450=账期!$A$74,G450=账期!$A$77,G450=账期!$A$76,G450=账期!$A$79,G450=账期!$A$80,G450=账期!$A$81,G450=账期!$A$83,G450=账期!$A$85,G450=账期!$A$87,G450=账期!$A$89,G450=账期!$A$91),60,IF(OR(G450=账期!$A$93,G450=账期!$A$94,G450=账期!$A$95,G450=账期!$A$96,G450=账期!$A$98,G450=账期!$A$99,G450=账期!$A$101,G450=账期!$A$102),90,0)))</f>
        <v>30</v>
      </c>
      <c r="AF450" s="319"/>
      <c r="AG450" s="306" t="s">
        <v>50</v>
      </c>
      <c r="AH450" s="319" t="str">
        <f t="shared" si="60"/>
        <v>徐绪盛</v>
      </c>
      <c r="AI450" s="321"/>
    </row>
    <row r="451" spans="1:35" ht="18" customHeight="1" x14ac:dyDescent="0.25">
      <c r="A451" s="301" t="str">
        <f t="shared" si="61"/>
        <v>2018年1月</v>
      </c>
      <c r="B451" s="302">
        <v>43124</v>
      </c>
      <c r="C451" s="303"/>
      <c r="D451" s="304" t="s">
        <v>617</v>
      </c>
      <c r="E451" s="305" t="str">
        <f t="shared" si="56"/>
        <v>A</v>
      </c>
      <c r="F451" s="305" t="str">
        <f t="shared" si="57"/>
        <v>B</v>
      </c>
      <c r="G451" s="347" t="s">
        <v>327</v>
      </c>
      <c r="H451" s="307" t="str">
        <f>IF(G451="","",VLOOKUP(G451,下拉数据源!J:K,2,0))</f>
        <v>长飞光纤光缆（上海）有限公司</v>
      </c>
      <c r="I451" s="307" t="s">
        <v>185</v>
      </c>
      <c r="J451" s="307"/>
      <c r="K451" s="308" t="s">
        <v>111</v>
      </c>
      <c r="L451" s="306" t="s">
        <v>63</v>
      </c>
      <c r="M451" s="306" t="s">
        <v>347</v>
      </c>
      <c r="N451" s="306"/>
      <c r="O451" s="306" t="s">
        <v>142</v>
      </c>
      <c r="P451" s="308">
        <v>0.05</v>
      </c>
      <c r="Q451" s="309">
        <v>0.05</v>
      </c>
      <c r="R451" s="286">
        <v>0</v>
      </c>
      <c r="S451" s="310">
        <f t="shared" si="59"/>
        <v>0</v>
      </c>
      <c r="T451" s="311"/>
      <c r="U451" s="311">
        <f t="shared" si="62"/>
        <v>0</v>
      </c>
      <c r="V451" s="451">
        <v>43124</v>
      </c>
      <c r="W451" s="452">
        <v>43124</v>
      </c>
      <c r="X451" s="308">
        <v>25</v>
      </c>
      <c r="Y451" s="353" t="s">
        <v>1177</v>
      </c>
      <c r="Z451" s="314">
        <v>0</v>
      </c>
      <c r="AA451" s="315"/>
      <c r="AB451" s="316"/>
      <c r="AC451" s="317"/>
      <c r="AD451" s="318">
        <f t="shared" si="55"/>
        <v>61</v>
      </c>
      <c r="AE451" s="319">
        <f>IF(OR(G451=账期!$A$18,G451=账期!$A$20,G451=账期!$A$22,G451=账期!$A$24,G451=账期!$A$25,G451=账期!$A$27,G451=账期!$A$26,G451=账期!$A$28,G451=账期!$A$30,G451=账期!$A$32,G451=账期!$A$34,G451=账期!$A$35,G451=账期!$A$37,G451=账期!$A$39,G451=账期!$A$40,G451=账期!$A$41,G451=账期!$A$42,G451=账期!$A$43,G451=账期!$A$44,G451=账期!$A$45,G451=账期!$A$46,G451=账期!$A$48,G451=账期!$A$50,G451=账期!$A$51,G451=账期!$A$52,G451=账期!$A$53,G451=账期!$A$54,G451=账期!$A$56,G451=账期!$A$57,G451=账期!$A$58,G451=账期!$A$59,G451=账期!$A$60,G451=账期!$A$61,G451=账期!$A$62,G451=账期!$A$63,G451=账期!$A$64,G451=账期!$A$66,G451=账期!$A$67,G451=账期!$A$68,G451=账期!$A$70,G451=账期!$A$71),30,IF(OR(G451=账期!$A$74,G451=账期!$A$77,G451=账期!$A$76,G451=账期!$A$79,G451=账期!$A$80,G451=账期!$A$81,G451=账期!$A$83,G451=账期!$A$85,G451=账期!$A$87,G451=账期!$A$89,G451=账期!$A$91),60,IF(OR(G451=账期!$A$93,G451=账期!$A$94,G451=账期!$A$95,G451=账期!$A$96,G451=账期!$A$98,G451=账期!$A$99,G451=账期!$A$101,G451=账期!$A$102),90,0)))</f>
        <v>30</v>
      </c>
      <c r="AF451" s="319"/>
      <c r="AG451" s="306" t="s">
        <v>50</v>
      </c>
      <c r="AH451" s="319" t="str">
        <f t="shared" si="60"/>
        <v>徐绪盛</v>
      </c>
      <c r="AI451" s="321"/>
    </row>
    <row r="452" spans="1:35" ht="18" customHeight="1" x14ac:dyDescent="0.25">
      <c r="A452" s="301" t="str">
        <f t="shared" si="61"/>
        <v>2018年1月</v>
      </c>
      <c r="B452" s="302">
        <v>43098</v>
      </c>
      <c r="C452" s="303"/>
      <c r="D452" s="304" t="s">
        <v>617</v>
      </c>
      <c r="E452" s="305" t="str">
        <f t="shared" si="56"/>
        <v>A</v>
      </c>
      <c r="F452" s="305" t="str">
        <f t="shared" si="57"/>
        <v>B</v>
      </c>
      <c r="G452" s="347" t="s">
        <v>327</v>
      </c>
      <c r="H452" s="307" t="s">
        <v>328</v>
      </c>
      <c r="I452" s="307" t="s">
        <v>33</v>
      </c>
      <c r="J452" s="307"/>
      <c r="K452" s="308">
        <v>20171229004</v>
      </c>
      <c r="L452" s="306" t="s">
        <v>63</v>
      </c>
      <c r="M452" s="306" t="s">
        <v>353</v>
      </c>
      <c r="N452" s="306"/>
      <c r="O452" s="306" t="s">
        <v>37</v>
      </c>
      <c r="P452" s="308">
        <v>1.2</v>
      </c>
      <c r="Q452" s="309">
        <v>1.2</v>
      </c>
      <c r="R452" s="312">
        <v>15800</v>
      </c>
      <c r="S452" s="310">
        <f t="shared" si="59"/>
        <v>18960</v>
      </c>
      <c r="T452" s="311"/>
      <c r="U452" s="311">
        <f t="shared" si="62"/>
        <v>18960</v>
      </c>
      <c r="V452" s="451">
        <v>43102</v>
      </c>
      <c r="W452" s="452">
        <v>43103</v>
      </c>
      <c r="X452" s="308">
        <v>25</v>
      </c>
      <c r="Y452" s="313" t="s">
        <v>1178</v>
      </c>
      <c r="Z452" s="314">
        <v>192</v>
      </c>
      <c r="AA452" s="315"/>
      <c r="AB452" s="316" t="s">
        <v>1179</v>
      </c>
      <c r="AC452" s="317">
        <v>43106</v>
      </c>
      <c r="AD452" s="318">
        <f t="shared" si="55"/>
        <v>43161</v>
      </c>
      <c r="AE452" s="319">
        <f>IF(OR(G452=账期!$A$18,G452=账期!$A$20,G452=账期!$A$22,G452=账期!$A$24,G452=账期!$A$25,G452=账期!$A$27,G452=账期!$A$26,G452=账期!$A$28,G452=账期!$A$30,G452=账期!$A$32,G452=账期!$A$34,G452=账期!$A$35,G452=账期!$A$37,G452=账期!$A$39,G452=账期!$A$40,G452=账期!$A$41,G452=账期!$A$42,G452=账期!$A$43,G452=账期!$A$44,G452=账期!$A$45,G452=账期!$A$46,G452=账期!$A$48,G452=账期!$A$50,G452=账期!$A$51,G452=账期!$A$52,G452=账期!$A$53,G452=账期!$A$54,G452=账期!$A$56,G452=账期!$A$57,G452=账期!$A$58,G452=账期!$A$59,G452=账期!$A$60,G452=账期!$A$61,G452=账期!$A$62,G452=账期!$A$63,G452=账期!$A$64,G452=账期!$A$66,G452=账期!$A$67,G452=账期!$A$68,G452=账期!$A$70,G452=账期!$A$71),30,IF(OR(G452=账期!$A$74,G452=账期!$A$77,G452=账期!$A$76,G452=账期!$A$79,G452=账期!$A$80,G452=账期!$A$81,G452=账期!$A$83,G452=账期!$A$85,G452=账期!$A$87,G452=账期!$A$89,G452=账期!$A$91),60,IF(OR(G452=账期!$A$93,G452=账期!$A$94,G452=账期!$A$95,G452=账期!$A$96,G452=账期!$A$98,G452=账期!$A$99,G452=账期!$A$101,G452=账期!$A$102),90,0)))</f>
        <v>30</v>
      </c>
      <c r="AF452" s="319"/>
      <c r="AG452" s="306" t="s">
        <v>50</v>
      </c>
      <c r="AH452" s="319" t="str">
        <f t="shared" si="60"/>
        <v>徐绪盛</v>
      </c>
      <c r="AI452" s="321"/>
    </row>
    <row r="453" spans="1:35" ht="18" customHeight="1" x14ac:dyDescent="0.25">
      <c r="A453" s="301" t="str">
        <f t="shared" si="61"/>
        <v>2017年12月</v>
      </c>
      <c r="B453" s="302">
        <v>43070</v>
      </c>
      <c r="C453" s="303"/>
      <c r="D453" s="304" t="s">
        <v>617</v>
      </c>
      <c r="E453" s="305" t="str">
        <f t="shared" si="56"/>
        <v>A</v>
      </c>
      <c r="F453" s="305" t="str">
        <f t="shared" si="57"/>
        <v>B</v>
      </c>
      <c r="G453" s="347" t="s">
        <v>327</v>
      </c>
      <c r="H453" s="307" t="s">
        <v>328</v>
      </c>
      <c r="I453" s="307" t="s">
        <v>185</v>
      </c>
      <c r="J453" s="307"/>
      <c r="K453" s="308">
        <v>20180125007</v>
      </c>
      <c r="L453" s="306" t="s">
        <v>63</v>
      </c>
      <c r="M453" s="306" t="s">
        <v>353</v>
      </c>
      <c r="N453" s="306"/>
      <c r="O453" s="306" t="s">
        <v>37</v>
      </c>
      <c r="P453" s="308">
        <v>0.1</v>
      </c>
      <c r="Q453" s="309">
        <v>0.1</v>
      </c>
      <c r="R453" s="286">
        <v>15800</v>
      </c>
      <c r="S453" s="310">
        <f t="shared" si="59"/>
        <v>1580</v>
      </c>
      <c r="T453" s="311"/>
      <c r="U453" s="311">
        <f t="shared" si="62"/>
        <v>1580</v>
      </c>
      <c r="V453" s="451">
        <v>43081</v>
      </c>
      <c r="W453" s="452">
        <v>43081</v>
      </c>
      <c r="X453" s="308">
        <v>25</v>
      </c>
      <c r="Y453" s="313" t="s">
        <v>1180</v>
      </c>
      <c r="Z453" s="314">
        <v>0</v>
      </c>
      <c r="AA453" s="315"/>
      <c r="AB453" s="316" t="s">
        <v>1162</v>
      </c>
      <c r="AC453" s="320">
        <v>43132</v>
      </c>
      <c r="AD453" s="318">
        <f t="shared" si="55"/>
        <v>43189</v>
      </c>
      <c r="AE453" s="319">
        <v>30</v>
      </c>
      <c r="AF453" s="319"/>
      <c r="AG453" s="306" t="s">
        <v>50</v>
      </c>
      <c r="AH453" s="319" t="str">
        <f t="shared" si="60"/>
        <v>徐绪盛</v>
      </c>
      <c r="AI453" s="321"/>
    </row>
    <row r="454" spans="1:35" ht="18" customHeight="1" x14ac:dyDescent="0.25">
      <c r="A454" s="301" t="str">
        <f t="shared" si="61"/>
        <v>2017年12月</v>
      </c>
      <c r="B454" s="302">
        <v>43070</v>
      </c>
      <c r="C454" s="303"/>
      <c r="D454" s="304" t="s">
        <v>617</v>
      </c>
      <c r="E454" s="305" t="str">
        <f t="shared" si="56"/>
        <v>A</v>
      </c>
      <c r="F454" s="305" t="str">
        <f t="shared" si="57"/>
        <v>B</v>
      </c>
      <c r="G454" s="347" t="s">
        <v>327</v>
      </c>
      <c r="H454" s="307" t="s">
        <v>328</v>
      </c>
      <c r="I454" s="307" t="s">
        <v>33</v>
      </c>
      <c r="J454" s="307"/>
      <c r="K454" s="308">
        <v>20180125007</v>
      </c>
      <c r="L454" s="306" t="s">
        <v>63</v>
      </c>
      <c r="M454" s="306" t="s">
        <v>353</v>
      </c>
      <c r="N454" s="306"/>
      <c r="O454" s="306" t="s">
        <v>37</v>
      </c>
      <c r="P454" s="308">
        <v>0.32500000000000001</v>
      </c>
      <c r="Q454" s="309">
        <v>0.32500000000000001</v>
      </c>
      <c r="R454" s="286">
        <v>15800</v>
      </c>
      <c r="S454" s="310">
        <f t="shared" si="59"/>
        <v>5135</v>
      </c>
      <c r="T454" s="311"/>
      <c r="U454" s="311">
        <f t="shared" si="62"/>
        <v>5135</v>
      </c>
      <c r="V454" s="451">
        <v>43092</v>
      </c>
      <c r="W454" s="451">
        <v>43093</v>
      </c>
      <c r="X454" s="308">
        <v>25</v>
      </c>
      <c r="Y454" s="313" t="s">
        <v>1181</v>
      </c>
      <c r="Z454" s="314">
        <v>52</v>
      </c>
      <c r="AA454" s="315"/>
      <c r="AB454" s="316" t="s">
        <v>1182</v>
      </c>
      <c r="AC454" s="320">
        <v>43132</v>
      </c>
      <c r="AD454" s="318">
        <f t="shared" si="55"/>
        <v>43189</v>
      </c>
      <c r="AE454" s="319">
        <v>30</v>
      </c>
      <c r="AF454" s="319"/>
      <c r="AG454" s="306" t="s">
        <v>50</v>
      </c>
      <c r="AH454" s="319" t="str">
        <f t="shared" si="60"/>
        <v>徐绪盛</v>
      </c>
      <c r="AI454" s="321"/>
    </row>
    <row r="455" spans="1:35" ht="18" customHeight="1" x14ac:dyDescent="0.25">
      <c r="A455" s="301" t="str">
        <f t="shared" si="61"/>
        <v>2017年12月</v>
      </c>
      <c r="B455" s="302">
        <v>43070</v>
      </c>
      <c r="C455" s="303"/>
      <c r="D455" s="304" t="s">
        <v>617</v>
      </c>
      <c r="E455" s="305" t="str">
        <f t="shared" si="56"/>
        <v>A</v>
      </c>
      <c r="F455" s="305" t="str">
        <f t="shared" si="57"/>
        <v>B</v>
      </c>
      <c r="G455" s="347" t="s">
        <v>327</v>
      </c>
      <c r="H455" s="307" t="s">
        <v>328</v>
      </c>
      <c r="I455" s="307" t="s">
        <v>33</v>
      </c>
      <c r="J455" s="307"/>
      <c r="K455" s="308">
        <v>20171225005</v>
      </c>
      <c r="L455" s="306" t="s">
        <v>63</v>
      </c>
      <c r="M455" s="306" t="s">
        <v>353</v>
      </c>
      <c r="N455" s="306"/>
      <c r="O455" s="306" t="s">
        <v>37</v>
      </c>
      <c r="P455" s="308">
        <v>0.45</v>
      </c>
      <c r="Q455" s="309">
        <v>0.45</v>
      </c>
      <c r="R455" s="286">
        <v>15800</v>
      </c>
      <c r="S455" s="310">
        <f t="shared" si="59"/>
        <v>7110</v>
      </c>
      <c r="T455" s="311"/>
      <c r="U455" s="311">
        <f t="shared" si="62"/>
        <v>7110</v>
      </c>
      <c r="V455" s="451">
        <v>43097</v>
      </c>
      <c r="W455" s="451">
        <v>43098</v>
      </c>
      <c r="X455" s="308">
        <v>25</v>
      </c>
      <c r="Y455" s="313" t="s">
        <v>1183</v>
      </c>
      <c r="Z455" s="314">
        <v>72</v>
      </c>
      <c r="AA455" s="315">
        <v>171228</v>
      </c>
      <c r="AB455" s="316" t="s">
        <v>1184</v>
      </c>
      <c r="AC455" s="320">
        <v>43106</v>
      </c>
      <c r="AD455" s="318">
        <f t="shared" si="55"/>
        <v>43161</v>
      </c>
      <c r="AE455" s="319">
        <v>30</v>
      </c>
      <c r="AF455" s="319"/>
      <c r="AG455" s="306" t="s">
        <v>50</v>
      </c>
      <c r="AH455" s="319" t="str">
        <f t="shared" si="60"/>
        <v>徐绪盛</v>
      </c>
      <c r="AI455" s="321"/>
    </row>
    <row r="456" spans="1:35" ht="18" customHeight="1" x14ac:dyDescent="0.25">
      <c r="A456" s="301" t="str">
        <f t="shared" si="61"/>
        <v>备货</v>
      </c>
      <c r="B456" s="302">
        <v>43115</v>
      </c>
      <c r="C456" s="303"/>
      <c r="D456" s="304" t="s">
        <v>617</v>
      </c>
      <c r="E456" s="305" t="str">
        <f t="shared" si="56"/>
        <v>A</v>
      </c>
      <c r="F456" s="305" t="str">
        <f t="shared" si="57"/>
        <v>B</v>
      </c>
      <c r="G456" s="306" t="s">
        <v>327</v>
      </c>
      <c r="H456" s="307" t="s">
        <v>328</v>
      </c>
      <c r="I456" s="307"/>
      <c r="J456" s="307"/>
      <c r="K456" s="308" t="s">
        <v>141</v>
      </c>
      <c r="L456" s="306" t="s">
        <v>63</v>
      </c>
      <c r="M456" s="306" t="s">
        <v>353</v>
      </c>
      <c r="N456" s="306"/>
      <c r="O456" s="306" t="s">
        <v>37</v>
      </c>
      <c r="P456" s="308">
        <v>0.5</v>
      </c>
      <c r="Q456" s="309"/>
      <c r="R456" s="286">
        <v>15800</v>
      </c>
      <c r="S456" s="310">
        <f t="shared" si="59"/>
        <v>0</v>
      </c>
      <c r="T456" s="311"/>
      <c r="U456" s="311">
        <f t="shared" si="62"/>
        <v>0</v>
      </c>
      <c r="V456" s="451" t="s">
        <v>44</v>
      </c>
      <c r="W456" s="452"/>
      <c r="X456" s="308">
        <v>25</v>
      </c>
      <c r="Y456" s="313"/>
      <c r="Z456" s="314"/>
      <c r="AA456" s="315"/>
      <c r="AB456" s="316"/>
      <c r="AC456" s="317"/>
      <c r="AD456" s="318">
        <f t="shared" si="55"/>
        <v>61</v>
      </c>
      <c r="AE456" s="319">
        <f>IF(OR(G456=账期!$A$18,G456=账期!$A$20,G456=账期!$A$22,G456=账期!$A$24,G456=账期!$A$25,G456=账期!$A$27,G456=账期!$A$26,G456=账期!$A$28,G456=账期!$A$30,G456=账期!$A$32,G456=账期!$A$34,G456=账期!$A$35,G456=账期!$A$37,G456=账期!$A$39,G456=账期!$A$40,G456=账期!$A$41,G456=账期!$A$42,G456=账期!$A$43,G456=账期!$A$44,G456=账期!$A$45,G456=账期!$A$46,G456=账期!$A$48,G456=账期!$A$50,G456=账期!$A$51,G456=账期!$A$52,G456=账期!$A$53,G456=账期!$A$54,G456=账期!$A$56,G456=账期!$A$57,G456=账期!$A$58,G456=账期!$A$59,G456=账期!$A$60,G456=账期!$A$61,G456=账期!$A$62,G456=账期!$A$63,G456=账期!$A$64,G456=账期!$A$66,G456=账期!$A$67,G456=账期!$A$68,G456=账期!$A$70,G456=账期!$A$71),30,IF(OR(G456=账期!$A$74,G456=账期!$A$77,G456=账期!$A$76,G456=账期!$A$79,G456=账期!$A$80,G456=账期!$A$81,G456=账期!$A$83,G456=账期!$A$85,G456=账期!$A$87,G456=账期!$A$89,G456=账期!$A$91),60,IF(OR(G456=账期!$A$93,G456=账期!$A$94,G456=账期!$A$95,G456=账期!$A$96,G456=账期!$A$98,G456=账期!$A$99,G456=账期!$A$101,G456=账期!$A$102),90,0)))</f>
        <v>30</v>
      </c>
      <c r="AF456" s="319"/>
      <c r="AG456" s="306" t="s">
        <v>50</v>
      </c>
      <c r="AH456" s="319" t="str">
        <f t="shared" si="60"/>
        <v>徐绪盛</v>
      </c>
      <c r="AI456" s="321"/>
    </row>
    <row r="457" spans="1:35" ht="18" customHeight="1" x14ac:dyDescent="0.25">
      <c r="A457" s="301" t="str">
        <f t="shared" si="61"/>
        <v>2018年1月</v>
      </c>
      <c r="B457" s="302">
        <v>43098</v>
      </c>
      <c r="C457" s="303"/>
      <c r="D457" s="304" t="s">
        <v>617</v>
      </c>
      <c r="E457" s="305" t="str">
        <f t="shared" si="56"/>
        <v>A</v>
      </c>
      <c r="F457" s="305" t="str">
        <f t="shared" si="57"/>
        <v>B</v>
      </c>
      <c r="G457" s="306" t="s">
        <v>327</v>
      </c>
      <c r="H457" s="307" t="s">
        <v>328</v>
      </c>
      <c r="I457" s="307" t="s">
        <v>33</v>
      </c>
      <c r="J457" s="307"/>
      <c r="K457" s="308">
        <v>20171229004</v>
      </c>
      <c r="L457" s="306" t="s">
        <v>63</v>
      </c>
      <c r="M457" s="306" t="s">
        <v>354</v>
      </c>
      <c r="N457" s="306"/>
      <c r="O457" s="306" t="s">
        <v>37</v>
      </c>
      <c r="P457" s="308">
        <v>15</v>
      </c>
      <c r="Q457" s="309">
        <v>15</v>
      </c>
      <c r="R457" s="312">
        <v>14200</v>
      </c>
      <c r="S457" s="310">
        <f t="shared" si="59"/>
        <v>213000</v>
      </c>
      <c r="T457" s="311"/>
      <c r="U457" s="311">
        <f t="shared" si="62"/>
        <v>213000</v>
      </c>
      <c r="V457" s="451">
        <v>43102</v>
      </c>
      <c r="W457" s="452">
        <v>43103</v>
      </c>
      <c r="X457" s="308">
        <v>25</v>
      </c>
      <c r="Y457" s="313" t="s">
        <v>1178</v>
      </c>
      <c r="Z457" s="314">
        <v>2400</v>
      </c>
      <c r="AA457" s="315"/>
      <c r="AB457" s="316" t="s">
        <v>1179</v>
      </c>
      <c r="AC457" s="317">
        <v>43106</v>
      </c>
      <c r="AD457" s="318">
        <f t="shared" si="55"/>
        <v>43161</v>
      </c>
      <c r="AE457" s="319">
        <f>IF(OR(G457=账期!$A$18,G457=账期!$A$20,G457=账期!$A$22,G457=账期!$A$24,G457=账期!$A$25,G457=账期!$A$27,G457=账期!$A$26,G457=账期!$A$28,G457=账期!$A$30,G457=账期!$A$32,G457=账期!$A$34,G457=账期!$A$35,G457=账期!$A$37,G457=账期!$A$39,G457=账期!$A$40,G457=账期!$A$41,G457=账期!$A$42,G457=账期!$A$43,G457=账期!$A$44,G457=账期!$A$45,G457=账期!$A$46,G457=账期!$A$48,G457=账期!$A$50,G457=账期!$A$51,G457=账期!$A$52,G457=账期!$A$53,G457=账期!$A$54,G457=账期!$A$56,G457=账期!$A$57,G457=账期!$A$58,G457=账期!$A$59,G457=账期!$A$60,G457=账期!$A$61,G457=账期!$A$62,G457=账期!$A$63,G457=账期!$A$64,G457=账期!$A$66,G457=账期!$A$67,G457=账期!$A$68,G457=账期!$A$70,G457=账期!$A$71),30,IF(OR(G457=账期!$A$74,G457=账期!$A$77,G457=账期!$A$76,G457=账期!$A$79,G457=账期!$A$80,G457=账期!$A$81,G457=账期!$A$83,G457=账期!$A$85,G457=账期!$A$87,G457=账期!$A$89,G457=账期!$A$91),60,IF(OR(G457=账期!$A$93,G457=账期!$A$94,G457=账期!$A$95,G457=账期!$A$96,G457=账期!$A$98,G457=账期!$A$99,G457=账期!$A$101,G457=账期!$A$102),90,0)))</f>
        <v>30</v>
      </c>
      <c r="AF457" s="319"/>
      <c r="AG457" s="306" t="s">
        <v>50</v>
      </c>
      <c r="AH457" s="319" t="str">
        <f t="shared" si="60"/>
        <v>徐绪盛</v>
      </c>
      <c r="AI457" s="321"/>
    </row>
    <row r="458" spans="1:35" ht="18" customHeight="1" x14ac:dyDescent="0.25">
      <c r="A458" s="301" t="str">
        <f t="shared" si="61"/>
        <v>2017年12月</v>
      </c>
      <c r="B458" s="302">
        <v>43070</v>
      </c>
      <c r="C458" s="303"/>
      <c r="D458" s="304" t="s">
        <v>617</v>
      </c>
      <c r="E458" s="305" t="str">
        <f t="shared" si="56"/>
        <v>A</v>
      </c>
      <c r="F458" s="305" t="str">
        <f t="shared" si="57"/>
        <v>B</v>
      </c>
      <c r="G458" s="306" t="s">
        <v>327</v>
      </c>
      <c r="H458" s="307" t="s">
        <v>328</v>
      </c>
      <c r="I458" s="307" t="s">
        <v>33</v>
      </c>
      <c r="J458" s="307"/>
      <c r="K458" s="308">
        <v>20171225005</v>
      </c>
      <c r="L458" s="306" t="s">
        <v>63</v>
      </c>
      <c r="M458" s="306" t="s">
        <v>354</v>
      </c>
      <c r="N458" s="306"/>
      <c r="O458" s="306" t="s">
        <v>37</v>
      </c>
      <c r="P458" s="308">
        <v>3</v>
      </c>
      <c r="Q458" s="309">
        <v>3</v>
      </c>
      <c r="R458" s="286">
        <v>14200</v>
      </c>
      <c r="S458" s="310">
        <f t="shared" si="59"/>
        <v>42600</v>
      </c>
      <c r="T458" s="311"/>
      <c r="U458" s="311">
        <f t="shared" si="62"/>
        <v>42600</v>
      </c>
      <c r="V458" s="451">
        <v>43098</v>
      </c>
      <c r="W458" s="451">
        <v>43099</v>
      </c>
      <c r="X458" s="308">
        <v>25</v>
      </c>
      <c r="Y458" s="313" t="s">
        <v>1183</v>
      </c>
      <c r="Z458" s="314">
        <v>480</v>
      </c>
      <c r="AA458" s="315">
        <v>171227</v>
      </c>
      <c r="AB458" s="316" t="s">
        <v>1184</v>
      </c>
      <c r="AC458" s="320">
        <v>43106</v>
      </c>
      <c r="AD458" s="318">
        <f t="shared" si="55"/>
        <v>43161</v>
      </c>
      <c r="AE458" s="319">
        <v>30</v>
      </c>
      <c r="AF458" s="319"/>
      <c r="AG458" s="306" t="s">
        <v>50</v>
      </c>
      <c r="AH458" s="319" t="str">
        <f t="shared" si="60"/>
        <v>徐绪盛</v>
      </c>
      <c r="AI458" s="321"/>
    </row>
    <row r="459" spans="1:35" ht="18" customHeight="1" x14ac:dyDescent="0.25">
      <c r="A459" s="301" t="str">
        <f t="shared" si="61"/>
        <v>备货</v>
      </c>
      <c r="B459" s="302">
        <v>43115</v>
      </c>
      <c r="C459" s="303"/>
      <c r="D459" s="304" t="s">
        <v>617</v>
      </c>
      <c r="E459" s="305" t="str">
        <f t="shared" si="56"/>
        <v>A</v>
      </c>
      <c r="F459" s="305" t="str">
        <f t="shared" si="57"/>
        <v>B</v>
      </c>
      <c r="G459" s="306" t="s">
        <v>327</v>
      </c>
      <c r="H459" s="307" t="s">
        <v>328</v>
      </c>
      <c r="I459" s="307"/>
      <c r="J459" s="307"/>
      <c r="K459" s="308" t="s">
        <v>141</v>
      </c>
      <c r="L459" s="306" t="s">
        <v>63</v>
      </c>
      <c r="M459" s="306" t="s">
        <v>354</v>
      </c>
      <c r="N459" s="306"/>
      <c r="O459" s="306" t="s">
        <v>37</v>
      </c>
      <c r="P459" s="308">
        <v>5</v>
      </c>
      <c r="Q459" s="309"/>
      <c r="R459" s="286">
        <v>14200</v>
      </c>
      <c r="S459" s="310">
        <f t="shared" si="59"/>
        <v>0</v>
      </c>
      <c r="T459" s="311"/>
      <c r="U459" s="311">
        <f t="shared" si="62"/>
        <v>0</v>
      </c>
      <c r="V459" s="451" t="s">
        <v>44</v>
      </c>
      <c r="W459" s="452"/>
      <c r="X459" s="308">
        <v>25</v>
      </c>
      <c r="Y459" s="313"/>
      <c r="Z459" s="314"/>
      <c r="AA459" s="315"/>
      <c r="AB459" s="316"/>
      <c r="AC459" s="317"/>
      <c r="AD459" s="318">
        <f t="shared" si="55"/>
        <v>61</v>
      </c>
      <c r="AE459" s="319">
        <f>IF(OR(G459=账期!$A$18,G459=账期!$A$20,G459=账期!$A$22,G459=账期!$A$24,G459=账期!$A$25,G459=账期!$A$27,G459=账期!$A$26,G459=账期!$A$28,G459=账期!$A$30,G459=账期!$A$32,G459=账期!$A$34,G459=账期!$A$35,G459=账期!$A$37,G459=账期!$A$39,G459=账期!$A$40,G459=账期!$A$41,G459=账期!$A$42,G459=账期!$A$43,G459=账期!$A$44,G459=账期!$A$45,G459=账期!$A$46,G459=账期!$A$48,G459=账期!$A$50,G459=账期!$A$51,G459=账期!$A$52,G459=账期!$A$53,G459=账期!$A$54,G459=账期!$A$56,G459=账期!$A$57,G459=账期!$A$58,G459=账期!$A$59,G459=账期!$A$60,G459=账期!$A$61,G459=账期!$A$62,G459=账期!$A$63,G459=账期!$A$64,G459=账期!$A$66,G459=账期!$A$67,G459=账期!$A$68,G459=账期!$A$70,G459=账期!$A$71),30,IF(OR(G459=账期!$A$74,G459=账期!$A$77,G459=账期!$A$76,G459=账期!$A$79,G459=账期!$A$80,G459=账期!$A$81,G459=账期!$A$83,G459=账期!$A$85,G459=账期!$A$87,G459=账期!$A$89,G459=账期!$A$91),60,IF(OR(G459=账期!$A$93,G459=账期!$A$94,G459=账期!$A$95,G459=账期!$A$96,G459=账期!$A$98,G459=账期!$A$99,G459=账期!$A$101,G459=账期!$A$102),90,0)))</f>
        <v>30</v>
      </c>
      <c r="AF459" s="319"/>
      <c r="AG459" s="306" t="s">
        <v>50</v>
      </c>
      <c r="AH459" s="319" t="str">
        <f t="shared" si="60"/>
        <v>徐绪盛</v>
      </c>
      <c r="AI459" s="321"/>
    </row>
    <row r="460" spans="1:35" ht="18" customHeight="1" x14ac:dyDescent="0.25">
      <c r="A460" s="301" t="str">
        <f t="shared" si="61"/>
        <v>2018年1月</v>
      </c>
      <c r="B460" s="302">
        <v>43110</v>
      </c>
      <c r="C460" s="303"/>
      <c r="D460" s="304" t="s">
        <v>617</v>
      </c>
      <c r="E460" s="305" t="str">
        <f t="shared" si="56"/>
        <v>A</v>
      </c>
      <c r="F460" s="305" t="str">
        <f t="shared" si="57"/>
        <v>B</v>
      </c>
      <c r="G460" s="306" t="s">
        <v>327</v>
      </c>
      <c r="H460" s="307" t="s">
        <v>328</v>
      </c>
      <c r="I460" s="307" t="s">
        <v>185</v>
      </c>
      <c r="J460" s="307"/>
      <c r="K460" s="308" t="s">
        <v>111</v>
      </c>
      <c r="L460" s="306" t="s">
        <v>63</v>
      </c>
      <c r="M460" s="306" t="s">
        <v>348</v>
      </c>
      <c r="N460" s="306" t="s">
        <v>111</v>
      </c>
      <c r="O460" s="306" t="s">
        <v>300</v>
      </c>
      <c r="P460" s="308">
        <v>2.5000000000000001E-2</v>
      </c>
      <c r="Q460" s="309">
        <v>2.5000000000000001E-2</v>
      </c>
      <c r="R460" s="286">
        <v>0</v>
      </c>
      <c r="S460" s="310">
        <f t="shared" si="59"/>
        <v>0</v>
      </c>
      <c r="T460" s="311"/>
      <c r="U460" s="311">
        <f t="shared" si="62"/>
        <v>0</v>
      </c>
      <c r="V460" s="451">
        <v>43110</v>
      </c>
      <c r="W460" s="452">
        <v>43110</v>
      </c>
      <c r="X460" s="308">
        <v>25</v>
      </c>
      <c r="Y460" s="313" t="s">
        <v>1185</v>
      </c>
      <c r="Z460" s="314">
        <v>0</v>
      </c>
      <c r="AA460" s="315"/>
      <c r="AB460" s="316"/>
      <c r="AC460" s="317"/>
      <c r="AD460" s="318">
        <f t="shared" si="55"/>
        <v>61</v>
      </c>
      <c r="AE460" s="319">
        <f>IF(OR(G460=账期!$A$18,G460=账期!$A$20,G460=账期!$A$22,G460=账期!$A$24,G460=账期!$A$25,G460=账期!$A$27,G460=账期!$A$26,G460=账期!$A$28,G460=账期!$A$30,G460=账期!$A$32,G460=账期!$A$34,G460=账期!$A$35,G460=账期!$A$37,G460=账期!$A$39,G460=账期!$A$40,G460=账期!$A$41,G460=账期!$A$42,G460=账期!$A$43,G460=账期!$A$44,G460=账期!$A$45,G460=账期!$A$46,G460=账期!$A$48,G460=账期!$A$50,G460=账期!$A$51,G460=账期!$A$52,G460=账期!$A$53,G460=账期!$A$54,G460=账期!$A$56,G460=账期!$A$57,G460=账期!$A$58,G460=账期!$A$59,G460=账期!$A$60,G460=账期!$A$61,G460=账期!$A$62,G460=账期!$A$63,G460=账期!$A$64,G460=账期!$A$66,G460=账期!$A$67,G460=账期!$A$68,G460=账期!$A$70,G460=账期!$A$71),30,IF(OR(G460=账期!$A$74,G460=账期!$A$77,G460=账期!$A$76,G460=账期!$A$79,G460=账期!$A$80,G460=账期!$A$81,G460=账期!$A$83,G460=账期!$A$85,G460=账期!$A$87,G460=账期!$A$89,G460=账期!$A$91),60,IF(OR(G460=账期!$A$93,G460=账期!$A$94,G460=账期!$A$95,G460=账期!$A$96,G460=账期!$A$98,G460=账期!$A$99,G460=账期!$A$101,G460=账期!$A$102),90,0)))</f>
        <v>30</v>
      </c>
      <c r="AF460" s="319"/>
      <c r="AG460" s="306" t="s">
        <v>50</v>
      </c>
      <c r="AH460" s="319" t="str">
        <f t="shared" si="60"/>
        <v>徐绪盛</v>
      </c>
      <c r="AI460" s="321"/>
    </row>
    <row r="461" spans="1:35" ht="18" customHeight="1" x14ac:dyDescent="0.25">
      <c r="A461" s="301" t="str">
        <f t="shared" si="61"/>
        <v>2018年1月</v>
      </c>
      <c r="B461" s="302">
        <v>43122</v>
      </c>
      <c r="C461" s="303"/>
      <c r="D461" s="304" t="s">
        <v>617</v>
      </c>
      <c r="E461" s="305" t="str">
        <f t="shared" si="56"/>
        <v>A</v>
      </c>
      <c r="F461" s="305" t="str">
        <f t="shared" si="57"/>
        <v>B</v>
      </c>
      <c r="G461" s="306" t="s">
        <v>327</v>
      </c>
      <c r="H461" s="307" t="str">
        <f>IF(G461="","",VLOOKUP(G461,下拉数据源!J:K,2,0))</f>
        <v>长飞光纤光缆（上海）有限公司</v>
      </c>
      <c r="I461" s="307" t="s">
        <v>33</v>
      </c>
      <c r="J461" s="307"/>
      <c r="K461" s="308" t="s">
        <v>111</v>
      </c>
      <c r="L461" s="306" t="s">
        <v>63</v>
      </c>
      <c r="M461" s="306" t="s">
        <v>344</v>
      </c>
      <c r="N461" s="306" t="s">
        <v>111</v>
      </c>
      <c r="O461" s="306" t="s">
        <v>37</v>
      </c>
      <c r="P461" s="308">
        <v>0.05</v>
      </c>
      <c r="Q461" s="309">
        <v>0.05</v>
      </c>
      <c r="R461" s="286">
        <v>0</v>
      </c>
      <c r="S461" s="310">
        <f t="shared" si="59"/>
        <v>0</v>
      </c>
      <c r="T461" s="311"/>
      <c r="U461" s="311">
        <f t="shared" si="62"/>
        <v>0</v>
      </c>
      <c r="V461" s="451">
        <v>43122</v>
      </c>
      <c r="W461" s="452">
        <v>43124</v>
      </c>
      <c r="X461" s="308">
        <v>25</v>
      </c>
      <c r="Y461" s="313" t="s">
        <v>1186</v>
      </c>
      <c r="Z461" s="314">
        <v>8</v>
      </c>
      <c r="AA461" s="315"/>
      <c r="AB461" s="316"/>
      <c r="AC461" s="317"/>
      <c r="AD461" s="318">
        <f t="shared" si="55"/>
        <v>61</v>
      </c>
      <c r="AE461" s="319">
        <f>IF(OR(G461=账期!$A$18,G461=账期!$A$20,G461=账期!$A$22,G461=账期!$A$24,G461=账期!$A$25,G461=账期!$A$27,G461=账期!$A$26,G461=账期!$A$28,G461=账期!$A$30,G461=账期!$A$32,G461=账期!$A$34,G461=账期!$A$35,G461=账期!$A$37,G461=账期!$A$39,G461=账期!$A$40,G461=账期!$A$41,G461=账期!$A$42,G461=账期!$A$43,G461=账期!$A$44,G461=账期!$A$45,G461=账期!$A$46,G461=账期!$A$48,G461=账期!$A$50,G461=账期!$A$51,G461=账期!$A$52,G461=账期!$A$53,G461=账期!$A$54,G461=账期!$A$56,G461=账期!$A$57,G461=账期!$A$58,G461=账期!$A$59,G461=账期!$A$60,G461=账期!$A$61,G461=账期!$A$62,G461=账期!$A$63,G461=账期!$A$64,G461=账期!$A$66,G461=账期!$A$67,G461=账期!$A$68,G461=账期!$A$70,G461=账期!$A$71),30,IF(OR(G461=账期!$A$74,G461=账期!$A$77,G461=账期!$A$76,G461=账期!$A$79,G461=账期!$A$80,G461=账期!$A$81,G461=账期!$A$83,G461=账期!$A$85,G461=账期!$A$87,G461=账期!$A$89,G461=账期!$A$91),60,IF(OR(G461=账期!$A$93,G461=账期!$A$94,G461=账期!$A$95,G461=账期!$A$96,G461=账期!$A$98,G461=账期!$A$99,G461=账期!$A$101,G461=账期!$A$102),90,0)))</f>
        <v>30</v>
      </c>
      <c r="AF461" s="319"/>
      <c r="AG461" s="306" t="s">
        <v>50</v>
      </c>
      <c r="AH461" s="319" t="str">
        <f t="shared" si="60"/>
        <v>徐绪盛</v>
      </c>
      <c r="AI461" s="321"/>
    </row>
    <row r="462" spans="1:35" ht="18" customHeight="1" x14ac:dyDescent="0.25">
      <c r="A462" s="301" t="str">
        <f t="shared" si="61"/>
        <v>2018年1月</v>
      </c>
      <c r="B462" s="302">
        <v>43108</v>
      </c>
      <c r="C462" s="303"/>
      <c r="D462" s="304" t="s">
        <v>15</v>
      </c>
      <c r="E462" s="305" t="str">
        <f t="shared" si="56"/>
        <v>C</v>
      </c>
      <c r="F462" s="305" t="str">
        <f t="shared" si="57"/>
        <v>C</v>
      </c>
      <c r="G462" s="306" t="s">
        <v>362</v>
      </c>
      <c r="H462" s="307" t="s">
        <v>363</v>
      </c>
      <c r="I462" s="307" t="s">
        <v>33</v>
      </c>
      <c r="J462" s="307"/>
      <c r="K462" s="308">
        <v>201801081</v>
      </c>
      <c r="L462" s="306" t="s">
        <v>63</v>
      </c>
      <c r="M462" s="306" t="s">
        <v>168</v>
      </c>
      <c r="N462" s="306"/>
      <c r="O462" s="306" t="s">
        <v>65</v>
      </c>
      <c r="P462" s="308">
        <v>2</v>
      </c>
      <c r="Q462" s="309">
        <v>2</v>
      </c>
      <c r="R462" s="286">
        <v>19000</v>
      </c>
      <c r="S462" s="310">
        <f t="shared" si="59"/>
        <v>38000</v>
      </c>
      <c r="T462" s="311"/>
      <c r="U462" s="311">
        <f t="shared" si="62"/>
        <v>38000</v>
      </c>
      <c r="V462" s="451">
        <v>43110</v>
      </c>
      <c r="W462" s="452">
        <v>43115</v>
      </c>
      <c r="X462" s="308">
        <v>25</v>
      </c>
      <c r="Y462" s="313" t="s">
        <v>1187</v>
      </c>
      <c r="Z462" s="314">
        <v>900</v>
      </c>
      <c r="AA462" s="315">
        <v>180109</v>
      </c>
      <c r="AB462" s="316" t="s">
        <v>1188</v>
      </c>
      <c r="AC462" s="317">
        <v>43113</v>
      </c>
      <c r="AD462" s="318">
        <f t="shared" si="55"/>
        <v>43191</v>
      </c>
      <c r="AE462" s="319">
        <f>IF(OR(G462=账期!$A$18,G462=账期!$A$20,G462=账期!$A$22,G462=账期!$A$24,G462=账期!$A$25,G462=账期!$A$27,G462=账期!$A$26,G462=账期!$A$28,G462=账期!$A$30,G462=账期!$A$32,G462=账期!$A$34,G462=账期!$A$35,G462=账期!$A$37,G462=账期!$A$39,G462=账期!$A$40,G462=账期!$A$41,G462=账期!$A$42,G462=账期!$A$43,G462=账期!$A$44,G462=账期!$A$45,G462=账期!$A$46,G462=账期!$A$48,G462=账期!$A$50,G462=账期!$A$51,G462=账期!$A$52,G462=账期!$A$53,G462=账期!$A$54,G462=账期!$A$56,G462=账期!$A$57,G462=账期!$A$58,G462=账期!$A$59,G462=账期!$A$60,G462=账期!$A$61,G462=账期!$A$62,G462=账期!$A$63,G462=账期!$A$64,G462=账期!$A$66,G462=账期!$A$67,G462=账期!$A$68,G462=账期!$A$70,G462=账期!$A$71),30,IF(OR(G462=账期!$A$74,G462=账期!$A$77,G462=账期!$A$76,G462=账期!$A$79,G462=账期!$A$80,G462=账期!$A$81,G462=账期!$A$83,G462=账期!$A$85,G462=账期!$A$87,G462=账期!$A$89,G462=账期!$A$91),60,IF(OR(G462=账期!$A$93,G462=账期!$A$94,G462=账期!$A$95,G462=账期!$A$96,G462=账期!$A$98,G462=账期!$A$99,G462=账期!$A$101,G462=账期!$A$102),90,0)))</f>
        <v>60</v>
      </c>
      <c r="AF462" s="319"/>
      <c r="AG462" s="306" t="s">
        <v>38</v>
      </c>
      <c r="AH462" s="319" t="str">
        <f t="shared" si="60"/>
        <v>柯童柱</v>
      </c>
      <c r="AI462" s="321"/>
    </row>
    <row r="463" spans="1:35" ht="19.5" customHeight="1" x14ac:dyDescent="0.25">
      <c r="A463" s="301" t="str">
        <f t="shared" si="61"/>
        <v>2018年1月</v>
      </c>
      <c r="B463" s="302">
        <v>43111</v>
      </c>
      <c r="C463" s="303"/>
      <c r="D463" s="304" t="s">
        <v>15</v>
      </c>
      <c r="E463" s="305" t="str">
        <f t="shared" si="56"/>
        <v>C</v>
      </c>
      <c r="F463" s="305" t="str">
        <f t="shared" si="57"/>
        <v>C</v>
      </c>
      <c r="G463" s="306" t="s">
        <v>362</v>
      </c>
      <c r="H463" s="307" t="s">
        <v>363</v>
      </c>
      <c r="I463" s="307" t="s">
        <v>33</v>
      </c>
      <c r="J463" s="307"/>
      <c r="K463" s="308">
        <v>201801081</v>
      </c>
      <c r="L463" s="306" t="s">
        <v>63</v>
      </c>
      <c r="M463" s="306" t="s">
        <v>64</v>
      </c>
      <c r="N463" s="306"/>
      <c r="O463" s="306" t="s">
        <v>191</v>
      </c>
      <c r="P463" s="308">
        <v>4</v>
      </c>
      <c r="Q463" s="309">
        <v>4</v>
      </c>
      <c r="R463" s="286">
        <v>11500</v>
      </c>
      <c r="S463" s="310">
        <f t="shared" si="59"/>
        <v>46000</v>
      </c>
      <c r="T463" s="311"/>
      <c r="U463" s="311">
        <f t="shared" si="62"/>
        <v>46000</v>
      </c>
      <c r="V463" s="451">
        <v>43112</v>
      </c>
      <c r="W463" s="452">
        <v>43116</v>
      </c>
      <c r="X463" s="308">
        <v>25</v>
      </c>
      <c r="Y463" s="313" t="s">
        <v>1189</v>
      </c>
      <c r="Z463" s="314">
        <v>1380</v>
      </c>
      <c r="AA463" s="315" t="s">
        <v>1190</v>
      </c>
      <c r="AB463" s="316" t="s">
        <v>1188</v>
      </c>
      <c r="AC463" s="317">
        <v>43113</v>
      </c>
      <c r="AD463" s="318">
        <f t="shared" si="55"/>
        <v>43221</v>
      </c>
      <c r="AE463" s="319">
        <v>90</v>
      </c>
      <c r="AF463" s="319"/>
      <c r="AG463" s="306" t="s">
        <v>38</v>
      </c>
      <c r="AH463" s="319" t="str">
        <f t="shared" si="60"/>
        <v>柯童柱</v>
      </c>
      <c r="AI463" s="321"/>
    </row>
    <row r="464" spans="1:35" ht="19.5" customHeight="1" x14ac:dyDescent="0.25">
      <c r="A464" s="301" t="str">
        <f t="shared" si="61"/>
        <v>2017年12月</v>
      </c>
      <c r="B464" s="302">
        <v>43070</v>
      </c>
      <c r="C464" s="303"/>
      <c r="D464" s="304" t="s">
        <v>15</v>
      </c>
      <c r="E464" s="305" t="str">
        <f t="shared" si="56"/>
        <v>C</v>
      </c>
      <c r="F464" s="305" t="str">
        <f t="shared" si="57"/>
        <v>C</v>
      </c>
      <c r="G464" s="306" t="s">
        <v>362</v>
      </c>
      <c r="H464" s="307" t="s">
        <v>363</v>
      </c>
      <c r="I464" s="307" t="s">
        <v>33</v>
      </c>
      <c r="J464" s="307"/>
      <c r="K464" s="308">
        <v>201712291</v>
      </c>
      <c r="L464" s="306" t="s">
        <v>63</v>
      </c>
      <c r="M464" s="306" t="s">
        <v>64</v>
      </c>
      <c r="N464" s="306"/>
      <c r="O464" s="306" t="s">
        <v>191</v>
      </c>
      <c r="P464" s="308">
        <v>4</v>
      </c>
      <c r="Q464" s="309">
        <v>4</v>
      </c>
      <c r="R464" s="286">
        <v>11500</v>
      </c>
      <c r="S464" s="310">
        <f t="shared" si="59"/>
        <v>46000</v>
      </c>
      <c r="T464" s="311"/>
      <c r="U464" s="311">
        <f t="shared" si="62"/>
        <v>46000</v>
      </c>
      <c r="V464" s="451">
        <v>43099</v>
      </c>
      <c r="W464" s="452">
        <v>43102</v>
      </c>
      <c r="X464" s="308">
        <v>25</v>
      </c>
      <c r="Y464" s="313" t="s">
        <v>1191</v>
      </c>
      <c r="Z464" s="314">
        <v>1380</v>
      </c>
      <c r="AA464" s="315"/>
      <c r="AB464" s="316" t="s">
        <v>1192</v>
      </c>
      <c r="AC464" s="320">
        <v>43113</v>
      </c>
      <c r="AD464" s="318">
        <f t="shared" si="55"/>
        <v>43191</v>
      </c>
      <c r="AE464" s="319">
        <v>60</v>
      </c>
      <c r="AF464" s="319"/>
      <c r="AG464" s="306" t="s">
        <v>38</v>
      </c>
      <c r="AH464" s="319" t="str">
        <f t="shared" si="60"/>
        <v>柯童柱</v>
      </c>
      <c r="AI464" s="321"/>
    </row>
    <row r="465" spans="1:35" ht="19.5" customHeight="1" x14ac:dyDescent="0.25">
      <c r="A465" s="301" t="str">
        <f t="shared" si="61"/>
        <v>2018年1月</v>
      </c>
      <c r="B465" s="302">
        <v>43103</v>
      </c>
      <c r="C465" s="303" t="s">
        <v>1193</v>
      </c>
      <c r="D465" s="304" t="s">
        <v>617</v>
      </c>
      <c r="E465" s="305" t="str">
        <f t="shared" si="56"/>
        <v>A</v>
      </c>
      <c r="F465" s="305" t="str">
        <f t="shared" si="57"/>
        <v>C</v>
      </c>
      <c r="G465" s="306" t="s">
        <v>32</v>
      </c>
      <c r="H465" s="307" t="s">
        <v>366</v>
      </c>
      <c r="I465" s="307" t="s">
        <v>33</v>
      </c>
      <c r="J465" s="307"/>
      <c r="K465" s="308" t="s">
        <v>393</v>
      </c>
      <c r="L465" s="306" t="s">
        <v>35</v>
      </c>
      <c r="M465" s="306" t="s">
        <v>36</v>
      </c>
      <c r="N465" s="306"/>
      <c r="O465" s="306" t="s">
        <v>37</v>
      </c>
      <c r="P465" s="308">
        <v>7.5</v>
      </c>
      <c r="Q465" s="309">
        <v>7.5</v>
      </c>
      <c r="R465" s="286">
        <v>9240</v>
      </c>
      <c r="S465" s="310">
        <f t="shared" si="59"/>
        <v>69300</v>
      </c>
      <c r="T465" s="311"/>
      <c r="U465" s="311">
        <f t="shared" si="62"/>
        <v>69300</v>
      </c>
      <c r="V465" s="451">
        <v>43108</v>
      </c>
      <c r="W465" s="452">
        <v>43112</v>
      </c>
      <c r="X465" s="308">
        <v>750</v>
      </c>
      <c r="Y465" s="313" t="s">
        <v>1194</v>
      </c>
      <c r="Z465" s="314">
        <v>2287.5</v>
      </c>
      <c r="AA465" s="315" t="s">
        <v>1195</v>
      </c>
      <c r="AB465" s="316" t="s">
        <v>1196</v>
      </c>
      <c r="AC465" s="317">
        <v>43119</v>
      </c>
      <c r="AD465" s="318">
        <f t="shared" si="55"/>
        <v>43221</v>
      </c>
      <c r="AE465" s="319">
        <f>IF(OR(G465=账期!$A$18,G465=账期!$A$20,G465=账期!$A$22,G465=账期!$A$24,G465=账期!$A$25,G465=账期!$A$27,G465=账期!$A$26,G465=账期!$A$28,G465=账期!$A$30,G465=账期!$A$32,G465=账期!$A$34,G465=账期!$A$35,G465=账期!$A$37,G465=账期!$A$39,G465=账期!$A$40,G465=账期!$A$41,G465=账期!$A$42,G465=账期!$A$43,G465=账期!$A$44,G465=账期!$A$45,G465=账期!$A$46,G465=账期!$A$48,G465=账期!$A$50,G465=账期!$A$51,G465=账期!$A$52,G465=账期!$A$53,G465=账期!$A$54,G465=账期!$A$56,G465=账期!$A$57,G465=账期!$A$58,G465=账期!$A$59,G465=账期!$A$60,G465=账期!$A$61,G465=账期!$A$62,G465=账期!$A$63,G465=账期!$A$64,G465=账期!$A$66,G465=账期!$A$67,G465=账期!$A$68,G465=账期!$A$70,G465=账期!$A$71),30,IF(OR(G465=账期!$A$74,G465=账期!$A$77,G465=账期!$A$76,G465=账期!$A$79,G465=账期!$A$80,G465=账期!$A$81,G465=账期!$A$83,G465=账期!$A$85,G465=账期!$A$87,G465=账期!$A$89,G465=账期!$A$91),60,IF(OR(G465=账期!$A$93,G465=账期!$A$94,G465=账期!$A$95,G465=账期!$A$96,G465=账期!$A$98,G465=账期!$A$99,G465=账期!$A$101,G465=账期!$A$102),90,0)))</f>
        <v>90</v>
      </c>
      <c r="AF465" s="319"/>
      <c r="AG465" s="306" t="s">
        <v>38</v>
      </c>
      <c r="AH465" s="319" t="str">
        <f t="shared" si="60"/>
        <v>柯童柱</v>
      </c>
      <c r="AI465" s="321"/>
    </row>
    <row r="466" spans="1:35" ht="19.5" customHeight="1" x14ac:dyDescent="0.25">
      <c r="A466" s="301" t="str">
        <f t="shared" si="61"/>
        <v>2018年1月</v>
      </c>
      <c r="B466" s="302">
        <v>43103</v>
      </c>
      <c r="C466" s="303"/>
      <c r="D466" s="304" t="s">
        <v>617</v>
      </c>
      <c r="E466" s="305" t="str">
        <f t="shared" si="56"/>
        <v>A</v>
      </c>
      <c r="F466" s="305" t="str">
        <f t="shared" si="57"/>
        <v>C</v>
      </c>
      <c r="G466" s="306" t="s">
        <v>32</v>
      </c>
      <c r="H466" s="307" t="s">
        <v>366</v>
      </c>
      <c r="I466" s="307" t="s">
        <v>33</v>
      </c>
      <c r="J466" s="307"/>
      <c r="K466" s="308" t="s">
        <v>393</v>
      </c>
      <c r="L466" s="306" t="s">
        <v>63</v>
      </c>
      <c r="M466" s="306" t="s">
        <v>168</v>
      </c>
      <c r="N466" s="306"/>
      <c r="O466" s="306" t="s">
        <v>191</v>
      </c>
      <c r="P466" s="308">
        <v>2</v>
      </c>
      <c r="Q466" s="309">
        <v>2</v>
      </c>
      <c r="R466" s="286">
        <v>18760</v>
      </c>
      <c r="S466" s="310">
        <f t="shared" si="59"/>
        <v>37520</v>
      </c>
      <c r="T466" s="311"/>
      <c r="U466" s="311">
        <f t="shared" si="62"/>
        <v>37520</v>
      </c>
      <c r="V466" s="451">
        <v>43105</v>
      </c>
      <c r="W466" s="452">
        <v>43108</v>
      </c>
      <c r="X466" s="308">
        <v>25</v>
      </c>
      <c r="Y466" s="313" t="s">
        <v>1197</v>
      </c>
      <c r="Z466" s="314">
        <v>690</v>
      </c>
      <c r="AA466" s="315">
        <v>180105</v>
      </c>
      <c r="AB466" s="316" t="s">
        <v>1198</v>
      </c>
      <c r="AC466" s="317">
        <v>43119</v>
      </c>
      <c r="AD466" s="318">
        <f t="shared" si="55"/>
        <v>43221</v>
      </c>
      <c r="AE466" s="319">
        <f>IF(OR(G466=账期!$A$18,G466=账期!$A$20,G466=账期!$A$22,G466=账期!$A$24,G466=账期!$A$25,G466=账期!$A$27,G466=账期!$A$26,G466=账期!$A$28,G466=账期!$A$30,G466=账期!$A$32,G466=账期!$A$34,G466=账期!$A$35,G466=账期!$A$37,G466=账期!$A$39,G466=账期!$A$40,G466=账期!$A$41,G466=账期!$A$42,G466=账期!$A$43,G466=账期!$A$44,G466=账期!$A$45,G466=账期!$A$46,G466=账期!$A$48,G466=账期!$A$50,G466=账期!$A$51,G466=账期!$A$52,G466=账期!$A$53,G466=账期!$A$54,G466=账期!$A$56,G466=账期!$A$57,G466=账期!$A$58,G466=账期!$A$59,G466=账期!$A$60,G466=账期!$A$61,G466=账期!$A$62,G466=账期!$A$63,G466=账期!$A$64,G466=账期!$A$66,G466=账期!$A$67,G466=账期!$A$68,G466=账期!$A$70,G466=账期!$A$71),30,IF(OR(G466=账期!$A$74,G466=账期!$A$77,G466=账期!$A$76,G466=账期!$A$79,G466=账期!$A$80,G466=账期!$A$81,G466=账期!$A$83,G466=账期!$A$85,G466=账期!$A$87,G466=账期!$A$89,G466=账期!$A$91),60,IF(OR(G466=账期!$A$93,G466=账期!$A$94,G466=账期!$A$95,G466=账期!$A$96,G466=账期!$A$98,G466=账期!$A$99,G466=账期!$A$101,G466=账期!$A$102),90,0)))</f>
        <v>90</v>
      </c>
      <c r="AF466" s="319"/>
      <c r="AG466" s="306" t="s">
        <v>38</v>
      </c>
      <c r="AH466" s="319" t="str">
        <f t="shared" si="60"/>
        <v>柯童柱</v>
      </c>
      <c r="AI466" s="321"/>
    </row>
    <row r="467" spans="1:35" ht="18" customHeight="1" x14ac:dyDescent="0.25">
      <c r="A467" s="301" t="str">
        <f t="shared" si="61"/>
        <v>2018年1月</v>
      </c>
      <c r="B467" s="302">
        <v>43112</v>
      </c>
      <c r="C467" s="303"/>
      <c r="D467" s="304" t="s">
        <v>617</v>
      </c>
      <c r="E467" s="305" t="str">
        <f t="shared" si="56"/>
        <v>A</v>
      </c>
      <c r="F467" s="305" t="str">
        <f t="shared" si="57"/>
        <v>C</v>
      </c>
      <c r="G467" s="306" t="s">
        <v>32</v>
      </c>
      <c r="H467" s="307" t="s">
        <v>366</v>
      </c>
      <c r="I467" s="307" t="s">
        <v>33</v>
      </c>
      <c r="J467" s="307"/>
      <c r="K467" s="308" t="s">
        <v>398</v>
      </c>
      <c r="L467" s="306" t="s">
        <v>63</v>
      </c>
      <c r="M467" s="306" t="s">
        <v>168</v>
      </c>
      <c r="N467" s="306"/>
      <c r="O467" s="306" t="s">
        <v>191</v>
      </c>
      <c r="P467" s="308">
        <v>1</v>
      </c>
      <c r="Q467" s="309">
        <v>1</v>
      </c>
      <c r="R467" s="286">
        <v>18760</v>
      </c>
      <c r="S467" s="310">
        <f t="shared" si="59"/>
        <v>18760</v>
      </c>
      <c r="T467" s="311"/>
      <c r="U467" s="311">
        <f t="shared" si="62"/>
        <v>18760</v>
      </c>
      <c r="V467" s="451">
        <v>43117</v>
      </c>
      <c r="W467" s="452">
        <v>43119</v>
      </c>
      <c r="X467" s="308">
        <v>25</v>
      </c>
      <c r="Y467" s="313" t="s">
        <v>1199</v>
      </c>
      <c r="Z467" s="314">
        <v>525</v>
      </c>
      <c r="AA467" s="315">
        <v>180105</v>
      </c>
      <c r="AB467" s="316" t="s">
        <v>1200</v>
      </c>
      <c r="AC467" s="317">
        <v>43119</v>
      </c>
      <c r="AD467" s="318">
        <f t="shared" si="55"/>
        <v>43221</v>
      </c>
      <c r="AE467" s="319">
        <f>IF(OR(G467=账期!$A$18,G467=账期!$A$20,G467=账期!$A$22,G467=账期!$A$24,G467=账期!$A$25,G467=账期!$A$27,G467=账期!$A$26,G467=账期!$A$28,G467=账期!$A$30,G467=账期!$A$32,G467=账期!$A$34,G467=账期!$A$35,G467=账期!$A$37,G467=账期!$A$39,G467=账期!$A$40,G467=账期!$A$41,G467=账期!$A$42,G467=账期!$A$43,G467=账期!$A$44,G467=账期!$A$45,G467=账期!$A$46,G467=账期!$A$48,G467=账期!$A$50,G467=账期!$A$51,G467=账期!$A$52,G467=账期!$A$53,G467=账期!$A$54,G467=账期!$A$56,G467=账期!$A$57,G467=账期!$A$58,G467=账期!$A$59,G467=账期!$A$60,G467=账期!$A$61,G467=账期!$A$62,G467=账期!$A$63,G467=账期!$A$64,G467=账期!$A$66,G467=账期!$A$67,G467=账期!$A$68,G467=账期!$A$70,G467=账期!$A$71),30,IF(OR(G467=账期!$A$74,G467=账期!$A$77,G467=账期!$A$76,G467=账期!$A$79,G467=账期!$A$80,G467=账期!$A$81,G467=账期!$A$83,G467=账期!$A$85,G467=账期!$A$87,G467=账期!$A$89,G467=账期!$A$91),60,IF(OR(G467=账期!$A$93,G467=账期!$A$94,G467=账期!$A$95,G467=账期!$A$96,G467=账期!$A$98,G467=账期!$A$99,G467=账期!$A$101,G467=账期!$A$102),90,0)))</f>
        <v>90</v>
      </c>
      <c r="AF467" s="319"/>
      <c r="AG467" s="306" t="s">
        <v>38</v>
      </c>
      <c r="AH467" s="319" t="str">
        <f t="shared" si="60"/>
        <v>柯童柱</v>
      </c>
      <c r="AI467" s="321"/>
    </row>
    <row r="468" spans="1:35" ht="18" customHeight="1" x14ac:dyDescent="0.25">
      <c r="A468" s="301" t="str">
        <f t="shared" si="61"/>
        <v>2018年1月</v>
      </c>
      <c r="B468" s="302">
        <v>43097</v>
      </c>
      <c r="C468" s="303"/>
      <c r="D468" s="304" t="s">
        <v>617</v>
      </c>
      <c r="E468" s="305" t="str">
        <f t="shared" si="56"/>
        <v>A</v>
      </c>
      <c r="F468" s="305" t="str">
        <f t="shared" si="57"/>
        <v>C</v>
      </c>
      <c r="G468" s="306" t="s">
        <v>32</v>
      </c>
      <c r="H468" s="307" t="s">
        <v>366</v>
      </c>
      <c r="I468" s="307" t="s">
        <v>33</v>
      </c>
      <c r="J468" s="307" t="s">
        <v>376</v>
      </c>
      <c r="K468" s="308" t="s">
        <v>1201</v>
      </c>
      <c r="L468" s="306" t="s">
        <v>63</v>
      </c>
      <c r="M468" s="319" t="s">
        <v>1202</v>
      </c>
      <c r="N468" s="349"/>
      <c r="O468" s="306" t="s">
        <v>300</v>
      </c>
      <c r="P468" s="306">
        <v>1</v>
      </c>
      <c r="Q468" s="352">
        <v>1</v>
      </c>
      <c r="R468" s="286">
        <v>10440</v>
      </c>
      <c r="S468" s="310">
        <f t="shared" si="59"/>
        <v>10440</v>
      </c>
      <c r="T468" s="350"/>
      <c r="U468" s="350">
        <f t="shared" si="62"/>
        <v>10440</v>
      </c>
      <c r="V468" s="451">
        <v>43103</v>
      </c>
      <c r="W468" s="451">
        <v>43104</v>
      </c>
      <c r="X468" s="323">
        <v>25</v>
      </c>
      <c r="Y468" s="313" t="s">
        <v>1203</v>
      </c>
      <c r="Z468" s="314">
        <v>88</v>
      </c>
      <c r="AA468" s="315">
        <v>180102</v>
      </c>
      <c r="AB468" s="316" t="s">
        <v>1204</v>
      </c>
      <c r="AC468" s="317">
        <v>43123</v>
      </c>
      <c r="AD468" s="318">
        <f t="shared" si="55"/>
        <v>43221</v>
      </c>
      <c r="AE468" s="319">
        <f>IF(OR(G468=账期!$A$18,G468=账期!$A$20,G468=账期!$A$22,G468=账期!$A$24,G468=账期!$A$25,G468=账期!$A$27,G468=账期!$A$26,G468=账期!$A$28,G468=账期!$A$30,G468=账期!$A$32,G468=账期!$A$34,G468=账期!$A$35,G468=账期!$A$37,G468=账期!$A$39,G468=账期!$A$40,G468=账期!$A$41,G468=账期!$A$42,G468=账期!$A$43,G468=账期!$A$44,G468=账期!$A$45,G468=账期!$A$46,G468=账期!$A$48,G468=账期!$A$50,G468=账期!$A$51,G468=账期!$A$52,G468=账期!$A$53,G468=账期!$A$54,G468=账期!$A$56,G468=账期!$A$57,G468=账期!$A$58,G468=账期!$A$59,G468=账期!$A$60,G468=账期!$A$61,G468=账期!$A$62,G468=账期!$A$63,G468=账期!$A$64,G468=账期!$A$66,G468=账期!$A$67,G468=账期!$A$68,G468=账期!$A$70,G468=账期!$A$71),30,IF(OR(G468=账期!$A$74,G468=账期!$A$77,G468=账期!$A$76,G468=账期!$A$79,G468=账期!$A$80,G468=账期!$A$81,G468=账期!$A$83,G468=账期!$A$85,G468=账期!$A$87,G468=账期!$A$89,G468=账期!$A$91),60,IF(OR(G468=账期!$A$93,G468=账期!$A$94,G468=账期!$A$95,G468=账期!$A$96,G468=账期!$A$98,G468=账期!$A$99,G468=账期!$A$101,G468=账期!$A$102),90,0)))</f>
        <v>90</v>
      </c>
      <c r="AF468" s="319"/>
      <c r="AG468" s="306" t="s">
        <v>38</v>
      </c>
      <c r="AH468" s="319" t="s">
        <v>1018</v>
      </c>
      <c r="AI468" s="321"/>
    </row>
    <row r="469" spans="1:35" ht="18" customHeight="1" x14ac:dyDescent="0.25">
      <c r="A469" s="301" t="str">
        <f t="shared" si="61"/>
        <v>2018年1月</v>
      </c>
      <c r="B469" s="302">
        <v>43097</v>
      </c>
      <c r="C469" s="303"/>
      <c r="D469" s="304" t="s">
        <v>617</v>
      </c>
      <c r="E469" s="305" t="str">
        <f t="shared" si="56"/>
        <v>A</v>
      </c>
      <c r="F469" s="305" t="str">
        <f t="shared" si="57"/>
        <v>C</v>
      </c>
      <c r="G469" s="306" t="s">
        <v>32</v>
      </c>
      <c r="H469" s="307" t="s">
        <v>366</v>
      </c>
      <c r="I469" s="307" t="s">
        <v>33</v>
      </c>
      <c r="J469" s="307" t="s">
        <v>376</v>
      </c>
      <c r="K469" s="308" t="s">
        <v>1205</v>
      </c>
      <c r="L469" s="306" t="s">
        <v>63</v>
      </c>
      <c r="M469" s="319" t="s">
        <v>1202</v>
      </c>
      <c r="N469" s="349"/>
      <c r="O469" s="306" t="s">
        <v>191</v>
      </c>
      <c r="P469" s="306">
        <v>3</v>
      </c>
      <c r="Q469" s="352">
        <v>3</v>
      </c>
      <c r="R469" s="286">
        <v>10440</v>
      </c>
      <c r="S469" s="310">
        <f t="shared" si="59"/>
        <v>31320</v>
      </c>
      <c r="T469" s="350"/>
      <c r="U469" s="350">
        <f t="shared" si="62"/>
        <v>31320</v>
      </c>
      <c r="V469" s="451">
        <v>43103</v>
      </c>
      <c r="W469" s="451">
        <v>43104</v>
      </c>
      <c r="X469" s="324">
        <v>25</v>
      </c>
      <c r="Y469" s="313" t="s">
        <v>1203</v>
      </c>
      <c r="Z469" s="314">
        <v>264</v>
      </c>
      <c r="AA469" s="315">
        <v>180102</v>
      </c>
      <c r="AB469" s="316" t="s">
        <v>1204</v>
      </c>
      <c r="AC469" s="317">
        <v>43123</v>
      </c>
      <c r="AD469" s="318">
        <f t="shared" si="55"/>
        <v>43221</v>
      </c>
      <c r="AE469" s="319">
        <f>IF(OR(G469=账期!$A$18,G469=账期!$A$20,G469=账期!$A$22,G469=账期!$A$24,G469=账期!$A$25,G469=账期!$A$27,G469=账期!$A$26,G469=账期!$A$28,G469=账期!$A$30,G469=账期!$A$32,G469=账期!$A$34,G469=账期!$A$35,G469=账期!$A$37,G469=账期!$A$39,G469=账期!$A$40,G469=账期!$A$41,G469=账期!$A$42,G469=账期!$A$43,G469=账期!$A$44,G469=账期!$A$45,G469=账期!$A$46,G469=账期!$A$48,G469=账期!$A$50,G469=账期!$A$51,G469=账期!$A$52,G469=账期!$A$53,G469=账期!$A$54,G469=账期!$A$56,G469=账期!$A$57,G469=账期!$A$58,G469=账期!$A$59,G469=账期!$A$60,G469=账期!$A$61,G469=账期!$A$62,G469=账期!$A$63,G469=账期!$A$64,G469=账期!$A$66,G469=账期!$A$67,G469=账期!$A$68,G469=账期!$A$70,G469=账期!$A$71),30,IF(OR(G469=账期!$A$74,G469=账期!$A$77,G469=账期!$A$76,G469=账期!$A$79,G469=账期!$A$80,G469=账期!$A$81,G469=账期!$A$83,G469=账期!$A$85,G469=账期!$A$87,G469=账期!$A$89,G469=账期!$A$91),60,IF(OR(G469=账期!$A$93,G469=账期!$A$94,G469=账期!$A$95,G469=账期!$A$96,G469=账期!$A$98,G469=账期!$A$99,G469=账期!$A$101,G469=账期!$A$102),90,0)))</f>
        <v>90</v>
      </c>
      <c r="AF469" s="319"/>
      <c r="AG469" s="306" t="s">
        <v>38</v>
      </c>
      <c r="AH469" s="319" t="s">
        <v>1018</v>
      </c>
      <c r="AI469" s="321"/>
    </row>
    <row r="470" spans="1:35" ht="18" customHeight="1" x14ac:dyDescent="0.25">
      <c r="A470" s="301" t="str">
        <f t="shared" si="61"/>
        <v>2018年1月</v>
      </c>
      <c r="B470" s="302">
        <v>43100</v>
      </c>
      <c r="C470" s="303"/>
      <c r="D470" s="304" t="s">
        <v>617</v>
      </c>
      <c r="E470" s="305" t="str">
        <f t="shared" si="56"/>
        <v>A</v>
      </c>
      <c r="F470" s="305" t="str">
        <f t="shared" si="57"/>
        <v>C</v>
      </c>
      <c r="G470" s="306" t="s">
        <v>32</v>
      </c>
      <c r="H470" s="307" t="s">
        <v>366</v>
      </c>
      <c r="I470" s="307" t="s">
        <v>33</v>
      </c>
      <c r="J470" s="307" t="s">
        <v>376</v>
      </c>
      <c r="K470" s="308" t="s">
        <v>381</v>
      </c>
      <c r="L470" s="306" t="s">
        <v>63</v>
      </c>
      <c r="M470" s="319" t="s">
        <v>1202</v>
      </c>
      <c r="N470" s="349"/>
      <c r="O470" s="306" t="s">
        <v>300</v>
      </c>
      <c r="P470" s="306">
        <v>2</v>
      </c>
      <c r="Q470" s="352">
        <v>2</v>
      </c>
      <c r="R470" s="286">
        <v>10440</v>
      </c>
      <c r="S470" s="310">
        <f t="shared" si="59"/>
        <v>20880</v>
      </c>
      <c r="T470" s="350"/>
      <c r="U470" s="350">
        <f t="shared" si="62"/>
        <v>20880</v>
      </c>
      <c r="V470" s="451">
        <v>43103</v>
      </c>
      <c r="W470" s="451">
        <v>43104</v>
      </c>
      <c r="X470" s="323">
        <v>25</v>
      </c>
      <c r="Y470" s="313" t="s">
        <v>1206</v>
      </c>
      <c r="Z470" s="314">
        <v>276</v>
      </c>
      <c r="AA470" s="315">
        <v>180102</v>
      </c>
      <c r="AB470" s="316" t="s">
        <v>1207</v>
      </c>
      <c r="AC470" s="317">
        <v>43123</v>
      </c>
      <c r="AD470" s="318">
        <f t="shared" ref="AD470:AD532" si="63">IF(AE470&gt;0,(DATE(YEAR(AC470),MONTH(AC470)+1,1)-1)+AE470,AC470)</f>
        <v>43221</v>
      </c>
      <c r="AE470" s="319">
        <f>IF(OR(G470=账期!$A$18,G470=账期!$A$20,G470=账期!$A$22,G470=账期!$A$24,G470=账期!$A$25,G470=账期!$A$27,G470=账期!$A$26,G470=账期!$A$28,G470=账期!$A$30,G470=账期!$A$32,G470=账期!$A$34,G470=账期!$A$35,G470=账期!$A$37,G470=账期!$A$39,G470=账期!$A$40,G470=账期!$A$41,G470=账期!$A$42,G470=账期!$A$43,G470=账期!$A$44,G470=账期!$A$45,G470=账期!$A$46,G470=账期!$A$48,G470=账期!$A$50,G470=账期!$A$51,G470=账期!$A$52,G470=账期!$A$53,G470=账期!$A$54,G470=账期!$A$56,G470=账期!$A$57,G470=账期!$A$58,G470=账期!$A$59,G470=账期!$A$60,G470=账期!$A$61,G470=账期!$A$62,G470=账期!$A$63,G470=账期!$A$64,G470=账期!$A$66,G470=账期!$A$67,G470=账期!$A$68,G470=账期!$A$70,G470=账期!$A$71),30,IF(OR(G470=账期!$A$74,G470=账期!$A$77,G470=账期!$A$76,G470=账期!$A$79,G470=账期!$A$80,G470=账期!$A$81,G470=账期!$A$83,G470=账期!$A$85,G470=账期!$A$87,G470=账期!$A$89,G470=账期!$A$91),60,IF(OR(G470=账期!$A$93,G470=账期!$A$94,G470=账期!$A$95,G470=账期!$A$96,G470=账期!$A$98,G470=账期!$A$99,G470=账期!$A$101,G470=账期!$A$102),90,0)))</f>
        <v>90</v>
      </c>
      <c r="AF470" s="319"/>
      <c r="AG470" s="306" t="s">
        <v>38</v>
      </c>
      <c r="AH470" s="319" t="s">
        <v>1018</v>
      </c>
      <c r="AI470" s="321"/>
    </row>
    <row r="471" spans="1:35" ht="17.25" customHeight="1" x14ac:dyDescent="0.25">
      <c r="A471" s="301" t="str">
        <f t="shared" si="61"/>
        <v>2018年1月</v>
      </c>
      <c r="B471" s="302">
        <v>43103</v>
      </c>
      <c r="C471" s="303"/>
      <c r="D471" s="304" t="s">
        <v>617</v>
      </c>
      <c r="E471" s="305" t="str">
        <f t="shared" si="56"/>
        <v>A</v>
      </c>
      <c r="F471" s="305" t="str">
        <f t="shared" si="57"/>
        <v>C</v>
      </c>
      <c r="G471" s="306" t="s">
        <v>32</v>
      </c>
      <c r="H471" s="307" t="s">
        <v>366</v>
      </c>
      <c r="I471" s="307" t="s">
        <v>33</v>
      </c>
      <c r="J471" s="307"/>
      <c r="K471" s="308" t="s">
        <v>393</v>
      </c>
      <c r="L471" s="306" t="s">
        <v>63</v>
      </c>
      <c r="M471" s="306" t="s">
        <v>64</v>
      </c>
      <c r="N471" s="306"/>
      <c r="O471" s="306" t="s">
        <v>191</v>
      </c>
      <c r="P471" s="308">
        <v>5</v>
      </c>
      <c r="Q471" s="309">
        <v>5</v>
      </c>
      <c r="R471" s="286">
        <v>10550</v>
      </c>
      <c r="S471" s="310">
        <f t="shared" si="59"/>
        <v>52750</v>
      </c>
      <c r="T471" s="311"/>
      <c r="U471" s="311">
        <f t="shared" si="62"/>
        <v>52750</v>
      </c>
      <c r="V471" s="451">
        <v>43105</v>
      </c>
      <c r="W471" s="452">
        <v>43108</v>
      </c>
      <c r="X471" s="308" t="s">
        <v>394</v>
      </c>
      <c r="Y471" s="313" t="s">
        <v>1208</v>
      </c>
      <c r="Z471" s="314">
        <v>1725</v>
      </c>
      <c r="AA471" s="315">
        <v>180104</v>
      </c>
      <c r="AB471" s="316" t="s">
        <v>1198</v>
      </c>
      <c r="AC471" s="317">
        <v>43119</v>
      </c>
      <c r="AD471" s="318">
        <f t="shared" si="63"/>
        <v>43221</v>
      </c>
      <c r="AE471" s="319">
        <f>IF(OR(G471=账期!$A$18,G471=账期!$A$20,G471=账期!$A$22,G471=账期!$A$24,G471=账期!$A$25,G471=账期!$A$27,G471=账期!$A$26,G471=账期!$A$28,G471=账期!$A$30,G471=账期!$A$32,G471=账期!$A$34,G471=账期!$A$35,G471=账期!$A$37,G471=账期!$A$39,G471=账期!$A$40,G471=账期!$A$41,G471=账期!$A$42,G471=账期!$A$43,G471=账期!$A$44,G471=账期!$A$45,G471=账期!$A$46,G471=账期!$A$48,G471=账期!$A$50,G471=账期!$A$51,G471=账期!$A$52,G471=账期!$A$53,G471=账期!$A$54,G471=账期!$A$56,G471=账期!$A$57,G471=账期!$A$58,G471=账期!$A$59,G471=账期!$A$60,G471=账期!$A$61,G471=账期!$A$62,G471=账期!$A$63,G471=账期!$A$64,G471=账期!$A$66,G471=账期!$A$67,G471=账期!$A$68,G471=账期!$A$70,G471=账期!$A$71),30,IF(OR(G471=账期!$A$74,G471=账期!$A$77,G471=账期!$A$76,G471=账期!$A$79,G471=账期!$A$80,G471=账期!$A$81,G471=账期!$A$83,G471=账期!$A$85,G471=账期!$A$87,G471=账期!$A$89,G471=账期!$A$91),60,IF(OR(G471=账期!$A$93,G471=账期!$A$94,G471=账期!$A$95,G471=账期!$A$96,G471=账期!$A$98,G471=账期!$A$99,G471=账期!$A$101,G471=账期!$A$102),90,0)))</f>
        <v>90</v>
      </c>
      <c r="AF471" s="319"/>
      <c r="AG471" s="306" t="s">
        <v>38</v>
      </c>
      <c r="AH471" s="319" t="str">
        <f>IF(AG471="华东","徐绪盛",IF(AG471="华南","柯童柱",IF(AG471="华中","杭得利",IF(AG471="西南","张军",IF(AG471="华北","石浩宇","")))))</f>
        <v>柯童柱</v>
      </c>
      <c r="AI471" s="321"/>
    </row>
    <row r="472" spans="1:35" ht="18" customHeight="1" x14ac:dyDescent="0.25">
      <c r="A472" s="301" t="str">
        <f t="shared" si="61"/>
        <v>2018年1月</v>
      </c>
      <c r="B472" s="302">
        <v>43103</v>
      </c>
      <c r="C472" s="303"/>
      <c r="D472" s="304" t="s">
        <v>617</v>
      </c>
      <c r="E472" s="305" t="str">
        <f t="shared" si="56"/>
        <v>A</v>
      </c>
      <c r="F472" s="305" t="str">
        <f t="shared" si="57"/>
        <v>C</v>
      </c>
      <c r="G472" s="306" t="s">
        <v>32</v>
      </c>
      <c r="H472" s="307" t="s">
        <v>366</v>
      </c>
      <c r="I472" s="307" t="s">
        <v>33</v>
      </c>
      <c r="J472" s="307"/>
      <c r="K472" s="308" t="s">
        <v>368</v>
      </c>
      <c r="L472" s="306" t="s">
        <v>63</v>
      </c>
      <c r="M472" s="306" t="s">
        <v>64</v>
      </c>
      <c r="N472" s="306" t="s">
        <v>367</v>
      </c>
      <c r="O472" s="306" t="s">
        <v>300</v>
      </c>
      <c r="P472" s="308">
        <v>1</v>
      </c>
      <c r="Q472" s="309">
        <v>1</v>
      </c>
      <c r="R472" s="286">
        <v>11050</v>
      </c>
      <c r="S472" s="310">
        <f t="shared" si="59"/>
        <v>11050</v>
      </c>
      <c r="T472" s="311"/>
      <c r="U472" s="311">
        <f t="shared" si="62"/>
        <v>11050</v>
      </c>
      <c r="V472" s="451">
        <v>43105</v>
      </c>
      <c r="W472" s="452">
        <v>43108</v>
      </c>
      <c r="X472" s="308">
        <v>25</v>
      </c>
      <c r="Y472" s="313" t="s">
        <v>1208</v>
      </c>
      <c r="Z472" s="314">
        <v>345</v>
      </c>
      <c r="AA472" s="315">
        <v>171229</v>
      </c>
      <c r="AB472" s="316" t="s">
        <v>1198</v>
      </c>
      <c r="AC472" s="317">
        <v>43119</v>
      </c>
      <c r="AD472" s="318">
        <f t="shared" si="63"/>
        <v>43221</v>
      </c>
      <c r="AE472" s="319">
        <f>IF(OR(G472=账期!$A$18,G472=账期!$A$20,G472=账期!$A$22,G472=账期!$A$24,G472=账期!$A$25,G472=账期!$A$27,G472=账期!$A$26,G472=账期!$A$28,G472=账期!$A$30,G472=账期!$A$32,G472=账期!$A$34,G472=账期!$A$35,G472=账期!$A$37,G472=账期!$A$39,G472=账期!$A$40,G472=账期!$A$41,G472=账期!$A$42,G472=账期!$A$43,G472=账期!$A$44,G472=账期!$A$45,G472=账期!$A$46,G472=账期!$A$48,G472=账期!$A$50,G472=账期!$A$51,G472=账期!$A$52,G472=账期!$A$53,G472=账期!$A$54,G472=账期!$A$56,G472=账期!$A$57,G472=账期!$A$58,G472=账期!$A$59,G472=账期!$A$60,G472=账期!$A$61,G472=账期!$A$62,G472=账期!$A$63,G472=账期!$A$64,G472=账期!$A$66,G472=账期!$A$67,G472=账期!$A$68,G472=账期!$A$70,G472=账期!$A$71),30,IF(OR(G472=账期!$A$74,G472=账期!$A$77,G472=账期!$A$76,G472=账期!$A$79,G472=账期!$A$80,G472=账期!$A$81,G472=账期!$A$83,G472=账期!$A$85,G472=账期!$A$87,G472=账期!$A$89,G472=账期!$A$91),60,IF(OR(G472=账期!$A$93,G472=账期!$A$94,G472=账期!$A$95,G472=账期!$A$96,G472=账期!$A$98,G472=账期!$A$99,G472=账期!$A$101,G472=账期!$A$102),90,0)))</f>
        <v>90</v>
      </c>
      <c r="AF472" s="319"/>
      <c r="AG472" s="306" t="s">
        <v>38</v>
      </c>
      <c r="AH472" s="319" t="str">
        <f>IF(AG472="华东","徐绪盛",IF(AG472="华南","柯童柱",IF(AG472="华中","杭得利",IF(AG472="西南","张军",IF(AG472="华北","石浩宇","")))))</f>
        <v>柯童柱</v>
      </c>
      <c r="AI472" s="321"/>
    </row>
    <row r="473" spans="1:35" s="242" customFormat="1" ht="18" customHeight="1" x14ac:dyDescent="0.25">
      <c r="A473" s="301" t="str">
        <f t="shared" si="61"/>
        <v>2018年1月</v>
      </c>
      <c r="B473" s="302">
        <v>43103</v>
      </c>
      <c r="C473" s="303"/>
      <c r="D473" s="304" t="s">
        <v>617</v>
      </c>
      <c r="E473" s="305" t="str">
        <f t="shared" si="56"/>
        <v>A</v>
      </c>
      <c r="F473" s="305" t="str">
        <f t="shared" si="57"/>
        <v>C</v>
      </c>
      <c r="G473" s="306" t="s">
        <v>32</v>
      </c>
      <c r="H473" s="307" t="s">
        <v>366</v>
      </c>
      <c r="I473" s="307" t="s">
        <v>33</v>
      </c>
      <c r="J473" s="307"/>
      <c r="K473" s="308" t="s">
        <v>368</v>
      </c>
      <c r="L473" s="306" t="s">
        <v>63</v>
      </c>
      <c r="M473" s="306" t="s">
        <v>319</v>
      </c>
      <c r="N473" s="308" t="s">
        <v>369</v>
      </c>
      <c r="O473" s="306" t="s">
        <v>300</v>
      </c>
      <c r="P473" s="308">
        <v>1</v>
      </c>
      <c r="Q473" s="309">
        <v>1</v>
      </c>
      <c r="R473" s="286">
        <v>11050</v>
      </c>
      <c r="S473" s="310">
        <f t="shared" si="59"/>
        <v>11050</v>
      </c>
      <c r="T473" s="311"/>
      <c r="U473" s="311">
        <f t="shared" si="62"/>
        <v>11050</v>
      </c>
      <c r="V473" s="451">
        <v>43105</v>
      </c>
      <c r="W473" s="452">
        <v>43108</v>
      </c>
      <c r="X473" s="308">
        <v>25</v>
      </c>
      <c r="Y473" s="313" t="s">
        <v>1208</v>
      </c>
      <c r="Z473" s="314">
        <v>345</v>
      </c>
      <c r="AA473" s="315">
        <v>171225</v>
      </c>
      <c r="AB473" s="316" t="s">
        <v>1198</v>
      </c>
      <c r="AC473" s="317">
        <v>43119</v>
      </c>
      <c r="AD473" s="318">
        <f t="shared" si="63"/>
        <v>43221</v>
      </c>
      <c r="AE473" s="319">
        <f>IF(OR(G473=账期!$A$18,G473=账期!$A$20,G473=账期!$A$22,G473=账期!$A$24,G473=账期!$A$25,G473=账期!$A$27,G473=账期!$A$26,G473=账期!$A$28,G473=账期!$A$30,G473=账期!$A$32,G473=账期!$A$34,G473=账期!$A$35,G473=账期!$A$37,G473=账期!$A$39,G473=账期!$A$40,G473=账期!$A$41,G473=账期!$A$42,G473=账期!$A$43,G473=账期!$A$44,G473=账期!$A$45,G473=账期!$A$46,G473=账期!$A$48,G473=账期!$A$50,G473=账期!$A$51,G473=账期!$A$52,G473=账期!$A$53,G473=账期!$A$54,G473=账期!$A$56,G473=账期!$A$57,G473=账期!$A$58,G473=账期!$A$59,G473=账期!$A$60,G473=账期!$A$61,G473=账期!$A$62,G473=账期!$A$63,G473=账期!$A$64,G473=账期!$A$66,G473=账期!$A$67,G473=账期!$A$68,G473=账期!$A$70,G473=账期!$A$71),30,IF(OR(G473=账期!$A$74,G473=账期!$A$77,G473=账期!$A$76,G473=账期!$A$79,G473=账期!$A$80,G473=账期!$A$81,G473=账期!$A$83,G473=账期!$A$85,G473=账期!$A$87,G473=账期!$A$89,G473=账期!$A$91),60,IF(OR(G473=账期!$A$93,G473=账期!$A$94,G473=账期!$A$95,G473=账期!$A$96,G473=账期!$A$98,G473=账期!$A$99,G473=账期!$A$101,G473=账期!$A$102),90,0)))</f>
        <v>90</v>
      </c>
      <c r="AF473" s="319"/>
      <c r="AG473" s="306" t="s">
        <v>38</v>
      </c>
      <c r="AH473" s="319" t="str">
        <f>IF(AG473="华东","徐绪盛",IF(AG473="华南","柯童柱",IF(AG473="华中","杭得利",IF(AG473="西南","张军",IF(AG473="华北","石浩宇","")))))</f>
        <v>柯童柱</v>
      </c>
      <c r="AI473" s="303"/>
    </row>
    <row r="474" spans="1:35" ht="18" customHeight="1" x14ac:dyDescent="0.25">
      <c r="A474" s="301" t="str">
        <f t="shared" si="61"/>
        <v>2018年1月</v>
      </c>
      <c r="B474" s="302">
        <v>43100</v>
      </c>
      <c r="C474" s="303"/>
      <c r="D474" s="304" t="s">
        <v>617</v>
      </c>
      <c r="E474" s="305" t="str">
        <f t="shared" si="56"/>
        <v>A</v>
      </c>
      <c r="F474" s="305" t="str">
        <f t="shared" si="57"/>
        <v>C</v>
      </c>
      <c r="G474" s="306" t="s">
        <v>32</v>
      </c>
      <c r="H474" s="307" t="s">
        <v>366</v>
      </c>
      <c r="I474" s="307" t="s">
        <v>33</v>
      </c>
      <c r="J474" s="307"/>
      <c r="K474" s="308" t="s">
        <v>388</v>
      </c>
      <c r="L474" s="306" t="s">
        <v>63</v>
      </c>
      <c r="M474" s="306" t="s">
        <v>297</v>
      </c>
      <c r="N474" s="306"/>
      <c r="O474" s="306" t="s">
        <v>191</v>
      </c>
      <c r="P474" s="308">
        <v>4</v>
      </c>
      <c r="Q474" s="309">
        <v>4</v>
      </c>
      <c r="R474" s="312">
        <v>13600</v>
      </c>
      <c r="S474" s="310">
        <f t="shared" si="59"/>
        <v>54400</v>
      </c>
      <c r="T474" s="311"/>
      <c r="U474" s="311">
        <f t="shared" si="62"/>
        <v>54400</v>
      </c>
      <c r="V474" s="451">
        <v>43101</v>
      </c>
      <c r="W474" s="452">
        <v>43104</v>
      </c>
      <c r="X474" s="308">
        <v>25</v>
      </c>
      <c r="Y474" s="313" t="s">
        <v>1209</v>
      </c>
      <c r="Z474" s="314">
        <v>1300</v>
      </c>
      <c r="AA474" s="315">
        <v>171219</v>
      </c>
      <c r="AB474" s="316" t="s">
        <v>1210</v>
      </c>
      <c r="AC474" s="317">
        <v>43119</v>
      </c>
      <c r="AD474" s="318">
        <f t="shared" si="63"/>
        <v>43221</v>
      </c>
      <c r="AE474" s="319">
        <f>IF(OR(G474=账期!$A$18,G474=账期!$A$20,G474=账期!$A$22,G474=账期!$A$24,G474=账期!$A$25,G474=账期!$A$27,G474=账期!$A$26,G474=账期!$A$28,G474=账期!$A$30,G474=账期!$A$32,G474=账期!$A$34,G474=账期!$A$35,G474=账期!$A$37,G474=账期!$A$39,G474=账期!$A$40,G474=账期!$A$41,G474=账期!$A$42,G474=账期!$A$43,G474=账期!$A$44,G474=账期!$A$45,G474=账期!$A$46,G474=账期!$A$48,G474=账期!$A$50,G474=账期!$A$51,G474=账期!$A$52,G474=账期!$A$53,G474=账期!$A$54,G474=账期!$A$56,G474=账期!$A$57,G474=账期!$A$58,G474=账期!$A$59,G474=账期!$A$60,G474=账期!$A$61,G474=账期!$A$62,G474=账期!$A$63,G474=账期!$A$64,G474=账期!$A$66,G474=账期!$A$67,G474=账期!$A$68,G474=账期!$A$70,G474=账期!$A$71),30,IF(OR(G474=账期!$A$74,G474=账期!$A$77,G474=账期!$A$76,G474=账期!$A$79,G474=账期!$A$80,G474=账期!$A$81,G474=账期!$A$83,G474=账期!$A$85,G474=账期!$A$87,G474=账期!$A$89,G474=账期!$A$91),60,IF(OR(G474=账期!$A$93,G474=账期!$A$94,G474=账期!$A$95,G474=账期!$A$96,G474=账期!$A$98,G474=账期!$A$99,G474=账期!$A$101,G474=账期!$A$102),90,0)))</f>
        <v>90</v>
      </c>
      <c r="AF474" s="319"/>
      <c r="AG474" s="306" t="s">
        <v>38</v>
      </c>
      <c r="AH474" s="319" t="s">
        <v>1018</v>
      </c>
      <c r="AI474" s="321" t="s">
        <v>1211</v>
      </c>
    </row>
    <row r="475" spans="1:35" ht="18" customHeight="1" x14ac:dyDescent="0.25">
      <c r="A475" s="301" t="str">
        <f t="shared" si="61"/>
        <v>2018年1月</v>
      </c>
      <c r="B475" s="302">
        <v>43109</v>
      </c>
      <c r="C475" s="303"/>
      <c r="D475" s="304" t="s">
        <v>617</v>
      </c>
      <c r="E475" s="305" t="str">
        <f t="shared" si="56"/>
        <v>A</v>
      </c>
      <c r="F475" s="305" t="str">
        <f t="shared" si="57"/>
        <v>C</v>
      </c>
      <c r="G475" s="306" t="s">
        <v>32</v>
      </c>
      <c r="H475" s="307" t="s">
        <v>366</v>
      </c>
      <c r="I475" s="307" t="s">
        <v>33</v>
      </c>
      <c r="J475" s="307"/>
      <c r="K475" s="308" t="s">
        <v>397</v>
      </c>
      <c r="L475" s="306" t="s">
        <v>63</v>
      </c>
      <c r="M475" s="306" t="s">
        <v>297</v>
      </c>
      <c r="N475" s="306"/>
      <c r="O475" s="306" t="s">
        <v>191</v>
      </c>
      <c r="P475" s="308">
        <v>1</v>
      </c>
      <c r="Q475" s="309">
        <v>1</v>
      </c>
      <c r="R475" s="312">
        <v>13600</v>
      </c>
      <c r="S475" s="310">
        <f t="shared" si="59"/>
        <v>13600</v>
      </c>
      <c r="T475" s="311"/>
      <c r="U475" s="311">
        <f t="shared" si="62"/>
        <v>13600</v>
      </c>
      <c r="V475" s="451">
        <v>43112</v>
      </c>
      <c r="W475" s="452">
        <v>43116</v>
      </c>
      <c r="X475" s="308">
        <v>25</v>
      </c>
      <c r="Y475" s="313" t="s">
        <v>1212</v>
      </c>
      <c r="Z475" s="314">
        <v>525</v>
      </c>
      <c r="AA475" s="315">
        <v>171220</v>
      </c>
      <c r="AB475" s="316" t="s">
        <v>1213</v>
      </c>
      <c r="AC475" s="317">
        <v>43119</v>
      </c>
      <c r="AD475" s="318">
        <f t="shared" si="63"/>
        <v>43221</v>
      </c>
      <c r="AE475" s="319">
        <f>IF(OR(G475=账期!$A$18,G475=账期!$A$20,G475=账期!$A$22,G475=账期!$A$24,G475=账期!$A$25,G475=账期!$A$27,G475=账期!$A$26,G475=账期!$A$28,G475=账期!$A$30,G475=账期!$A$32,G475=账期!$A$34,G475=账期!$A$35,G475=账期!$A$37,G475=账期!$A$39,G475=账期!$A$40,G475=账期!$A$41,G475=账期!$A$42,G475=账期!$A$43,G475=账期!$A$44,G475=账期!$A$45,G475=账期!$A$46,G475=账期!$A$48,G475=账期!$A$50,G475=账期!$A$51,G475=账期!$A$52,G475=账期!$A$53,G475=账期!$A$54,G475=账期!$A$56,G475=账期!$A$57,G475=账期!$A$58,G475=账期!$A$59,G475=账期!$A$60,G475=账期!$A$61,G475=账期!$A$62,G475=账期!$A$63,G475=账期!$A$64,G475=账期!$A$66,G475=账期!$A$67,G475=账期!$A$68,G475=账期!$A$70,G475=账期!$A$71),30,IF(OR(G475=账期!$A$74,G475=账期!$A$77,G475=账期!$A$76,G475=账期!$A$79,G475=账期!$A$80,G475=账期!$A$81,G475=账期!$A$83,G475=账期!$A$85,G475=账期!$A$87,G475=账期!$A$89,G475=账期!$A$91),60,IF(OR(G475=账期!$A$93,G475=账期!$A$94,G475=账期!$A$95,G475=账期!$A$96,G475=账期!$A$98,G475=账期!$A$99,G475=账期!$A$101,G475=账期!$A$102),90,0)))</f>
        <v>90</v>
      </c>
      <c r="AF475" s="319"/>
      <c r="AG475" s="306" t="s">
        <v>38</v>
      </c>
      <c r="AH475" s="319" t="s">
        <v>1018</v>
      </c>
      <c r="AI475" s="321" t="s">
        <v>1211</v>
      </c>
    </row>
    <row r="476" spans="1:35" ht="18" customHeight="1" x14ac:dyDescent="0.25">
      <c r="A476" s="301" t="str">
        <f t="shared" si="61"/>
        <v>2018年1月</v>
      </c>
      <c r="B476" s="302">
        <v>43102</v>
      </c>
      <c r="C476" s="303"/>
      <c r="D476" s="304" t="s">
        <v>617</v>
      </c>
      <c r="E476" s="305" t="str">
        <f t="shared" si="56"/>
        <v>A</v>
      </c>
      <c r="F476" s="305" t="str">
        <f t="shared" si="57"/>
        <v>C</v>
      </c>
      <c r="G476" s="306" t="s">
        <v>32</v>
      </c>
      <c r="H476" s="307" t="s">
        <v>366</v>
      </c>
      <c r="I476" s="307" t="s">
        <v>33</v>
      </c>
      <c r="J476" s="307" t="s">
        <v>376</v>
      </c>
      <c r="K476" s="308" t="s">
        <v>379</v>
      </c>
      <c r="L476" s="306" t="s">
        <v>63</v>
      </c>
      <c r="M476" s="306" t="s">
        <v>380</v>
      </c>
      <c r="N476" s="306"/>
      <c r="O476" s="306" t="s">
        <v>37</v>
      </c>
      <c r="P476" s="308">
        <v>0.05</v>
      </c>
      <c r="Q476" s="309">
        <v>0.05</v>
      </c>
      <c r="R476" s="312">
        <v>22000</v>
      </c>
      <c r="S476" s="310">
        <f t="shared" si="59"/>
        <v>1100</v>
      </c>
      <c r="T476" s="311"/>
      <c r="U476" s="311">
        <f t="shared" si="62"/>
        <v>1100</v>
      </c>
      <c r="V476" s="451">
        <v>43103</v>
      </c>
      <c r="W476" s="452">
        <v>43103</v>
      </c>
      <c r="X476" s="308">
        <v>25</v>
      </c>
      <c r="Y476" s="313" t="s">
        <v>1214</v>
      </c>
      <c r="Z476" s="314">
        <v>0</v>
      </c>
      <c r="AA476" s="315">
        <v>180103</v>
      </c>
      <c r="AB476" s="316" t="s">
        <v>1215</v>
      </c>
      <c r="AC476" s="317">
        <v>43123</v>
      </c>
      <c r="AD476" s="318">
        <f t="shared" si="63"/>
        <v>43221</v>
      </c>
      <c r="AE476" s="319">
        <f>IF(OR(G476=账期!$A$18,G476=账期!$A$20,G476=账期!$A$22,G476=账期!$A$24,G476=账期!$A$25,G476=账期!$A$27,G476=账期!$A$26,G476=账期!$A$28,G476=账期!$A$30,G476=账期!$A$32,G476=账期!$A$34,G476=账期!$A$35,G476=账期!$A$37,G476=账期!$A$39,G476=账期!$A$40,G476=账期!$A$41,G476=账期!$A$42,G476=账期!$A$43,G476=账期!$A$44,G476=账期!$A$45,G476=账期!$A$46,G476=账期!$A$48,G476=账期!$A$50,G476=账期!$A$51,G476=账期!$A$52,G476=账期!$A$53,G476=账期!$A$54,G476=账期!$A$56,G476=账期!$A$57,G476=账期!$A$58,G476=账期!$A$59,G476=账期!$A$60,G476=账期!$A$61,G476=账期!$A$62,G476=账期!$A$63,G476=账期!$A$64,G476=账期!$A$66,G476=账期!$A$67,G476=账期!$A$68,G476=账期!$A$70,G476=账期!$A$71),30,IF(OR(G476=账期!$A$74,G476=账期!$A$77,G476=账期!$A$76,G476=账期!$A$79,G476=账期!$A$80,G476=账期!$A$81,G476=账期!$A$83,G476=账期!$A$85,G476=账期!$A$87,G476=账期!$A$89,G476=账期!$A$91),60,IF(OR(G476=账期!$A$93,G476=账期!$A$94,G476=账期!$A$95,G476=账期!$A$96,G476=账期!$A$98,G476=账期!$A$99,G476=账期!$A$101,G476=账期!$A$102),90,0)))</f>
        <v>90</v>
      </c>
      <c r="AF476" s="319"/>
      <c r="AG476" s="306" t="s">
        <v>38</v>
      </c>
      <c r="AH476" s="319" t="str">
        <f t="shared" ref="AH476:AH506" si="64">IF(AG476="华东","徐绪盛",IF(AG476="华南","柯童柱",IF(AG476="华中","杭得利",IF(AG476="西南","张军",IF(AG476="华北","石浩宇","")))))</f>
        <v>柯童柱</v>
      </c>
      <c r="AI476" s="321"/>
    </row>
    <row r="477" spans="1:35" ht="18.75" customHeight="1" x14ac:dyDescent="0.25">
      <c r="A477" s="301" t="str">
        <f t="shared" si="61"/>
        <v>2018年1月</v>
      </c>
      <c r="B477" s="302">
        <v>43106</v>
      </c>
      <c r="C477" s="303"/>
      <c r="D477" s="304" t="s">
        <v>617</v>
      </c>
      <c r="E477" s="305" t="str">
        <f t="shared" si="56"/>
        <v>A</v>
      </c>
      <c r="F477" s="305" t="str">
        <f t="shared" si="57"/>
        <v>C</v>
      </c>
      <c r="G477" s="306" t="s">
        <v>32</v>
      </c>
      <c r="H477" s="307" t="s">
        <v>366</v>
      </c>
      <c r="I477" s="307" t="s">
        <v>33</v>
      </c>
      <c r="J477" s="307"/>
      <c r="K477" s="308" t="s">
        <v>395</v>
      </c>
      <c r="L477" s="306" t="s">
        <v>63</v>
      </c>
      <c r="M477" s="306" t="s">
        <v>334</v>
      </c>
      <c r="N477" s="306"/>
      <c r="O477" s="306" t="s">
        <v>191</v>
      </c>
      <c r="P477" s="308">
        <v>2</v>
      </c>
      <c r="Q477" s="309">
        <v>2</v>
      </c>
      <c r="R477" s="286">
        <v>18200</v>
      </c>
      <c r="S477" s="310">
        <f t="shared" si="59"/>
        <v>36400</v>
      </c>
      <c r="T477" s="311"/>
      <c r="U477" s="311">
        <f t="shared" si="62"/>
        <v>36400</v>
      </c>
      <c r="V477" s="451">
        <v>43108</v>
      </c>
      <c r="W477" s="452">
        <v>43112</v>
      </c>
      <c r="X477" s="308">
        <v>25</v>
      </c>
      <c r="Y477" s="313" t="s">
        <v>1216</v>
      </c>
      <c r="Z477" s="314">
        <v>610</v>
      </c>
      <c r="AA477" s="315" t="s">
        <v>1195</v>
      </c>
      <c r="AB477" s="316" t="s">
        <v>1217</v>
      </c>
      <c r="AC477" s="317">
        <v>43119</v>
      </c>
      <c r="AD477" s="318">
        <f t="shared" si="63"/>
        <v>43221</v>
      </c>
      <c r="AE477" s="319">
        <f>IF(OR(G477=账期!$A$18,G477=账期!$A$20,G477=账期!$A$22,G477=账期!$A$24,G477=账期!$A$25,G477=账期!$A$27,G477=账期!$A$26,G477=账期!$A$28,G477=账期!$A$30,G477=账期!$A$32,G477=账期!$A$34,G477=账期!$A$35,G477=账期!$A$37,G477=账期!$A$39,G477=账期!$A$40,G477=账期!$A$41,G477=账期!$A$42,G477=账期!$A$43,G477=账期!$A$44,G477=账期!$A$45,G477=账期!$A$46,G477=账期!$A$48,G477=账期!$A$50,G477=账期!$A$51,G477=账期!$A$52,G477=账期!$A$53,G477=账期!$A$54,G477=账期!$A$56,G477=账期!$A$57,G477=账期!$A$58,G477=账期!$A$59,G477=账期!$A$60,G477=账期!$A$61,G477=账期!$A$62,G477=账期!$A$63,G477=账期!$A$64,G477=账期!$A$66,G477=账期!$A$67,G477=账期!$A$68,G477=账期!$A$70,G477=账期!$A$71),30,IF(OR(G477=账期!$A$74,G477=账期!$A$77,G477=账期!$A$76,G477=账期!$A$79,G477=账期!$A$80,G477=账期!$A$81,G477=账期!$A$83,G477=账期!$A$85,G477=账期!$A$87,G477=账期!$A$89,G477=账期!$A$91),60,IF(OR(G477=账期!$A$93,G477=账期!$A$94,G477=账期!$A$95,G477=账期!$A$96,G477=账期!$A$98,G477=账期!$A$99,G477=账期!$A$101,G477=账期!$A$102),90,0)))</f>
        <v>90</v>
      </c>
      <c r="AF477" s="319"/>
      <c r="AG477" s="306" t="s">
        <v>38</v>
      </c>
      <c r="AH477" s="319" t="str">
        <f t="shared" si="64"/>
        <v>柯童柱</v>
      </c>
      <c r="AI477" s="321"/>
    </row>
    <row r="478" spans="1:35" ht="16.5" customHeight="1" x14ac:dyDescent="0.25">
      <c r="A478" s="301" t="str">
        <f t="shared" si="61"/>
        <v>2018年1月</v>
      </c>
      <c r="B478" s="302">
        <v>43106</v>
      </c>
      <c r="C478" s="303"/>
      <c r="D478" s="304" t="s">
        <v>617</v>
      </c>
      <c r="E478" s="305" t="str">
        <f t="shared" si="56"/>
        <v>A</v>
      </c>
      <c r="F478" s="305" t="str">
        <f t="shared" si="57"/>
        <v>C</v>
      </c>
      <c r="G478" s="306" t="s">
        <v>32</v>
      </c>
      <c r="H478" s="307" t="s">
        <v>366</v>
      </c>
      <c r="I478" s="307" t="s">
        <v>33</v>
      </c>
      <c r="J478" s="307"/>
      <c r="K478" s="308" t="s">
        <v>395</v>
      </c>
      <c r="L478" s="306" t="s">
        <v>63</v>
      </c>
      <c r="M478" s="306" t="s">
        <v>396</v>
      </c>
      <c r="N478" s="306"/>
      <c r="O478" s="306" t="s">
        <v>191</v>
      </c>
      <c r="P478" s="308">
        <v>0.25</v>
      </c>
      <c r="Q478" s="309">
        <v>0.25</v>
      </c>
      <c r="R478" s="286">
        <v>19000</v>
      </c>
      <c r="S478" s="310">
        <f t="shared" si="59"/>
        <v>4750</v>
      </c>
      <c r="T478" s="311"/>
      <c r="U478" s="311">
        <f t="shared" si="62"/>
        <v>4750</v>
      </c>
      <c r="V478" s="451">
        <v>43108</v>
      </c>
      <c r="W478" s="452">
        <v>43112</v>
      </c>
      <c r="X478" s="308">
        <v>25</v>
      </c>
      <c r="Y478" s="313" t="s">
        <v>1216</v>
      </c>
      <c r="Z478" s="314">
        <v>76.25</v>
      </c>
      <c r="AA478" s="315">
        <v>180107</v>
      </c>
      <c r="AB478" s="316" t="s">
        <v>1217</v>
      </c>
      <c r="AC478" s="317">
        <v>43119</v>
      </c>
      <c r="AD478" s="318">
        <f t="shared" si="63"/>
        <v>43221</v>
      </c>
      <c r="AE478" s="319">
        <f>IF(OR(G478=账期!$A$18,G478=账期!$A$20,G478=账期!$A$22,G478=账期!$A$24,G478=账期!$A$25,G478=账期!$A$27,G478=账期!$A$26,G478=账期!$A$28,G478=账期!$A$30,G478=账期!$A$32,G478=账期!$A$34,G478=账期!$A$35,G478=账期!$A$37,G478=账期!$A$39,G478=账期!$A$40,G478=账期!$A$41,G478=账期!$A$42,G478=账期!$A$43,G478=账期!$A$44,G478=账期!$A$45,G478=账期!$A$46,G478=账期!$A$48,G478=账期!$A$50,G478=账期!$A$51,G478=账期!$A$52,G478=账期!$A$53,G478=账期!$A$54,G478=账期!$A$56,G478=账期!$A$57,G478=账期!$A$58,G478=账期!$A$59,G478=账期!$A$60,G478=账期!$A$61,G478=账期!$A$62,G478=账期!$A$63,G478=账期!$A$64,G478=账期!$A$66,G478=账期!$A$67,G478=账期!$A$68,G478=账期!$A$70,G478=账期!$A$71),30,IF(OR(G478=账期!$A$74,G478=账期!$A$77,G478=账期!$A$76,G478=账期!$A$79,G478=账期!$A$80,G478=账期!$A$81,G478=账期!$A$83,G478=账期!$A$85,G478=账期!$A$87,G478=账期!$A$89,G478=账期!$A$91),60,IF(OR(G478=账期!$A$93,G478=账期!$A$94,G478=账期!$A$95,G478=账期!$A$96,G478=账期!$A$98,G478=账期!$A$99,G478=账期!$A$101,G478=账期!$A$102),90,0)))</f>
        <v>90</v>
      </c>
      <c r="AF478" s="319"/>
      <c r="AG478" s="306" t="s">
        <v>38</v>
      </c>
      <c r="AH478" s="319" t="str">
        <f t="shared" si="64"/>
        <v>柯童柱</v>
      </c>
      <c r="AI478" s="321"/>
    </row>
    <row r="479" spans="1:35" ht="18" customHeight="1" x14ac:dyDescent="0.25">
      <c r="A479" s="301" t="str">
        <f t="shared" si="61"/>
        <v>2018年1月</v>
      </c>
      <c r="B479" s="302">
        <v>43111</v>
      </c>
      <c r="C479" s="303"/>
      <c r="D479" s="304" t="s">
        <v>617</v>
      </c>
      <c r="E479" s="305" t="str">
        <f t="shared" ref="E479:E541" si="65">IF(OR(D479="长飞",D479="烽火",D479="特发",D479="富通",D479="亨通",G479="赣州金信诺",G479="江苏永鼎",G479="宏安集团"),"A",IF(OR(G479="广意通讯",G479="湖北楚天",G479="宁波格亿达",G479="通鼎互联",G479="黄石昌达",G479="江苏俊知",G479="珠海汉胜",G479="武汉电信"),"B","C"))</f>
        <v>A</v>
      </c>
      <c r="F479" s="305" t="str">
        <f t="shared" ref="F479:F541" si="66">IF(OR(G479="成都大唐",G479="广东亨通",G479="江苏亨通",G479="兰州长飞",G479="南京华信",G479="汕头奥星",G479="特发光网",G479="武汉长飞",G479="长春烽火",G479="广意通讯",G479="湖北楚天",G479="宁波格亿达",G479="通鼎互联",G479="安徽汉唐",G479="安徽宜德",G479="安徽盈通",G479="成都康宁",G479="成都中飞",G479="东莞光佳",G479="东莞鸿鑫",G479="烽火博鑫",G479="佛山星蓝",G479="广东金桥",G479="广州联兴",G479="贵州乾新",G479="航天电工",G479="合肥兴联",G479="湖北宇洪",G479="江苏奥通",G479="江苏中远",G479="宁波辰飞",G479="宁波汉生",G479="宁波宇欣",G479="山东太平洋",G479="山东特发",G479="山东永通",G479="上海朗闻",G479="上海翼波",G479="四川天邑",G479="四川旭泰",G479="武汉瑞联",G479="武汉同至",G479="西安西古",G479="西安鑫华通",G479="武汉驿路通",G479="长光通信",G479="中电八所",G479="中电光达",G479="中利集团",G479="重庆特发",G479="舟山安格",G479="珠海邗秦"),"A",IF(OR(G479="富通天津",G479="赣州金信诺",G479="江苏永鼎",G479="上海长飞",G479="特发股份",G479="武汉烽火",G479="西安烽火",G479="长飞中利",G479="江苏中天",G479="江西联创",G479="宁波盈谷",G479="黄石昌达",G479="四川长飞"),"B","C"))</f>
        <v>C</v>
      </c>
      <c r="G479" s="306" t="s">
        <v>32</v>
      </c>
      <c r="H479" s="307" t="s">
        <v>366</v>
      </c>
      <c r="I479" s="307" t="s">
        <v>33</v>
      </c>
      <c r="J479" s="307" t="s">
        <v>371</v>
      </c>
      <c r="K479" s="308" t="s">
        <v>372</v>
      </c>
      <c r="L479" s="336" t="s">
        <v>63</v>
      </c>
      <c r="M479" s="306" t="s">
        <v>64</v>
      </c>
      <c r="N479" s="306" t="s">
        <v>370</v>
      </c>
      <c r="O479" s="306" t="s">
        <v>191</v>
      </c>
      <c r="P479" s="308">
        <v>2</v>
      </c>
      <c r="Q479" s="309">
        <v>2</v>
      </c>
      <c r="R479" s="286">
        <v>10290</v>
      </c>
      <c r="S479" s="310">
        <f t="shared" si="59"/>
        <v>20580</v>
      </c>
      <c r="T479" s="311"/>
      <c r="U479" s="311">
        <f t="shared" ref="U479:U505" si="67">S479-T479</f>
        <v>20580</v>
      </c>
      <c r="V479" s="451">
        <v>43114</v>
      </c>
      <c r="W479" s="452">
        <v>43115</v>
      </c>
      <c r="X479" s="308">
        <v>1000</v>
      </c>
      <c r="Y479" s="313" t="s">
        <v>1218</v>
      </c>
      <c r="Z479" s="314">
        <v>176</v>
      </c>
      <c r="AA479" s="315">
        <v>180112</v>
      </c>
      <c r="AB479" s="316" t="s">
        <v>1219</v>
      </c>
      <c r="AC479" s="317">
        <v>43123</v>
      </c>
      <c r="AD479" s="318">
        <f t="shared" si="63"/>
        <v>43221</v>
      </c>
      <c r="AE479" s="319">
        <f>IF(OR(G479=账期!$A$18,G479=账期!$A$20,G479=账期!$A$22,G479=账期!$A$24,G479=账期!$A$25,G479=账期!$A$27,G479=账期!$A$26,G479=账期!$A$28,G479=账期!$A$30,G479=账期!$A$32,G479=账期!$A$34,G479=账期!$A$35,G479=账期!$A$37,G479=账期!$A$39,G479=账期!$A$40,G479=账期!$A$41,G479=账期!$A$42,G479=账期!$A$43,G479=账期!$A$44,G479=账期!$A$45,G479=账期!$A$46,G479=账期!$A$48,G479=账期!$A$50,G479=账期!$A$51,G479=账期!$A$52,G479=账期!$A$53,G479=账期!$A$54,G479=账期!$A$56,G479=账期!$A$57,G479=账期!$A$58,G479=账期!$A$59,G479=账期!$A$60,G479=账期!$A$61,G479=账期!$A$62,G479=账期!$A$63,G479=账期!$A$64,G479=账期!$A$66,G479=账期!$A$67,G479=账期!$A$68,G479=账期!$A$70,G479=账期!$A$71),30,IF(OR(G479=账期!$A$74,G479=账期!$A$77,G479=账期!$A$76,G479=账期!$A$79,G479=账期!$A$80,G479=账期!$A$81,G479=账期!$A$83,G479=账期!$A$85,G479=账期!$A$87,G479=账期!$A$89,G479=账期!$A$91),60,IF(OR(G479=账期!$A$93,G479=账期!$A$94,G479=账期!$A$95,G479=账期!$A$96,G479=账期!$A$98,G479=账期!$A$99,G479=账期!$A$101,G479=账期!$A$102),90,0)))</f>
        <v>90</v>
      </c>
      <c r="AF479" s="319"/>
      <c r="AG479" s="306" t="s">
        <v>38</v>
      </c>
      <c r="AH479" s="319" t="str">
        <f t="shared" si="64"/>
        <v>柯童柱</v>
      </c>
      <c r="AI479" s="321"/>
    </row>
    <row r="480" spans="1:35" ht="18" customHeight="1" x14ac:dyDescent="0.25">
      <c r="A480" s="301" t="str">
        <f t="shared" si="61"/>
        <v>2018年1月</v>
      </c>
      <c r="B480" s="302">
        <v>43112</v>
      </c>
      <c r="C480" s="303"/>
      <c r="D480" s="304" t="s">
        <v>617</v>
      </c>
      <c r="E480" s="305" t="str">
        <f t="shared" si="65"/>
        <v>A</v>
      </c>
      <c r="F480" s="305" t="str">
        <f t="shared" si="66"/>
        <v>C</v>
      </c>
      <c r="G480" s="306" t="s">
        <v>32</v>
      </c>
      <c r="H480" s="307" t="s">
        <v>366</v>
      </c>
      <c r="I480" s="307" t="s">
        <v>33</v>
      </c>
      <c r="J480" s="307" t="s">
        <v>376</v>
      </c>
      <c r="K480" s="308" t="s">
        <v>382</v>
      </c>
      <c r="L480" s="336" t="s">
        <v>63</v>
      </c>
      <c r="M480" s="306" t="s">
        <v>64</v>
      </c>
      <c r="N480" s="308"/>
      <c r="O480" s="306" t="s">
        <v>383</v>
      </c>
      <c r="P480" s="308">
        <v>1.5</v>
      </c>
      <c r="Q480" s="309">
        <v>1.5</v>
      </c>
      <c r="R480" s="286">
        <v>10790</v>
      </c>
      <c r="S480" s="310">
        <f t="shared" si="59"/>
        <v>16185</v>
      </c>
      <c r="T480" s="311"/>
      <c r="U480" s="311">
        <f t="shared" si="67"/>
        <v>16185</v>
      </c>
      <c r="V480" s="451">
        <v>43114</v>
      </c>
      <c r="W480" s="452">
        <v>43115</v>
      </c>
      <c r="X480" s="308">
        <v>25</v>
      </c>
      <c r="Y480" s="313" t="s">
        <v>1220</v>
      </c>
      <c r="Z480" s="314">
        <v>232</v>
      </c>
      <c r="AA480" s="315">
        <v>180112</v>
      </c>
      <c r="AB480" s="316" t="s">
        <v>1221</v>
      </c>
      <c r="AC480" s="317">
        <v>43123</v>
      </c>
      <c r="AD480" s="318">
        <f t="shared" si="63"/>
        <v>43221</v>
      </c>
      <c r="AE480" s="319">
        <f>IF(OR(G480=账期!$A$18,G480=账期!$A$20,G480=账期!$A$22,G480=账期!$A$24,G480=账期!$A$25,G480=账期!$A$27,G480=账期!$A$26,G480=账期!$A$28,G480=账期!$A$30,G480=账期!$A$32,G480=账期!$A$34,G480=账期!$A$35,G480=账期!$A$37,G480=账期!$A$39,G480=账期!$A$40,G480=账期!$A$41,G480=账期!$A$42,G480=账期!$A$43,G480=账期!$A$44,G480=账期!$A$45,G480=账期!$A$46,G480=账期!$A$48,G480=账期!$A$50,G480=账期!$A$51,G480=账期!$A$52,G480=账期!$A$53,G480=账期!$A$54,G480=账期!$A$56,G480=账期!$A$57,G480=账期!$A$58,G480=账期!$A$59,G480=账期!$A$60,G480=账期!$A$61,G480=账期!$A$62,G480=账期!$A$63,G480=账期!$A$64,G480=账期!$A$66,G480=账期!$A$67,G480=账期!$A$68,G480=账期!$A$70,G480=账期!$A$71),30,IF(OR(G480=账期!$A$74,G480=账期!$A$77,G480=账期!$A$76,G480=账期!$A$79,G480=账期!$A$80,G480=账期!$A$81,G480=账期!$A$83,G480=账期!$A$85,G480=账期!$A$87,G480=账期!$A$89,G480=账期!$A$91),60,IF(OR(G480=账期!$A$93,G480=账期!$A$94,G480=账期!$A$95,G480=账期!$A$96,G480=账期!$A$98,G480=账期!$A$99,G480=账期!$A$101,G480=账期!$A$102),90,0)))</f>
        <v>90</v>
      </c>
      <c r="AF480" s="319"/>
      <c r="AG480" s="306" t="s">
        <v>38</v>
      </c>
      <c r="AH480" s="319" t="str">
        <f t="shared" si="64"/>
        <v>柯童柱</v>
      </c>
      <c r="AI480" s="321"/>
    </row>
    <row r="481" spans="1:35" ht="18" customHeight="1" x14ac:dyDescent="0.25">
      <c r="A481" s="301" t="str">
        <f t="shared" si="61"/>
        <v>2017年12月</v>
      </c>
      <c r="B481" s="302">
        <v>43070</v>
      </c>
      <c r="C481" s="303"/>
      <c r="D481" s="304" t="s">
        <v>617</v>
      </c>
      <c r="E481" s="305" t="str">
        <f t="shared" si="65"/>
        <v>A</v>
      </c>
      <c r="F481" s="305" t="str">
        <f t="shared" si="66"/>
        <v>C</v>
      </c>
      <c r="G481" s="306" t="s">
        <v>32</v>
      </c>
      <c r="H481" s="307" t="s">
        <v>366</v>
      </c>
      <c r="I481" s="307" t="s">
        <v>33</v>
      </c>
      <c r="J481" s="307" t="s">
        <v>376</v>
      </c>
      <c r="K481" s="308" t="s">
        <v>378</v>
      </c>
      <c r="L481" s="336" t="s">
        <v>63</v>
      </c>
      <c r="M481" s="306" t="s">
        <v>64</v>
      </c>
      <c r="N481" s="306"/>
      <c r="O481" s="306" t="s">
        <v>37</v>
      </c>
      <c r="P481" s="308">
        <v>6.75</v>
      </c>
      <c r="Q481" s="309">
        <v>6.75</v>
      </c>
      <c r="R481" s="286">
        <v>10140</v>
      </c>
      <c r="S481" s="310">
        <f t="shared" si="59"/>
        <v>68445</v>
      </c>
      <c r="T481" s="311"/>
      <c r="U481" s="311">
        <f t="shared" si="67"/>
        <v>68445</v>
      </c>
      <c r="V481" s="451">
        <v>43098</v>
      </c>
      <c r="W481" s="452">
        <v>43099</v>
      </c>
      <c r="X481" s="308">
        <v>750</v>
      </c>
      <c r="Y481" s="313" t="s">
        <v>1222</v>
      </c>
      <c r="Z481" s="314">
        <v>594</v>
      </c>
      <c r="AA481" s="315">
        <v>171217</v>
      </c>
      <c r="AB481" s="316" t="s">
        <v>1223</v>
      </c>
      <c r="AC481" s="320">
        <v>43123</v>
      </c>
      <c r="AD481" s="318">
        <f t="shared" si="63"/>
        <v>43161</v>
      </c>
      <c r="AE481" s="319">
        <v>30</v>
      </c>
      <c r="AF481" s="319"/>
      <c r="AG481" s="306" t="s">
        <v>38</v>
      </c>
      <c r="AH481" s="319" t="str">
        <f t="shared" si="64"/>
        <v>柯童柱</v>
      </c>
      <c r="AI481" s="321"/>
    </row>
    <row r="482" spans="1:35" ht="18" customHeight="1" x14ac:dyDescent="0.25">
      <c r="A482" s="301" t="str">
        <f t="shared" si="61"/>
        <v>2017年12月</v>
      </c>
      <c r="B482" s="302">
        <v>43070</v>
      </c>
      <c r="C482" s="303"/>
      <c r="D482" s="304" t="s">
        <v>617</v>
      </c>
      <c r="E482" s="305" t="str">
        <f t="shared" si="65"/>
        <v>A</v>
      </c>
      <c r="F482" s="305" t="str">
        <f t="shared" si="66"/>
        <v>C</v>
      </c>
      <c r="G482" s="306" t="s">
        <v>32</v>
      </c>
      <c r="H482" s="307" t="s">
        <v>366</v>
      </c>
      <c r="I482" s="307" t="s">
        <v>33</v>
      </c>
      <c r="J482" s="307"/>
      <c r="K482" s="308" t="s">
        <v>389</v>
      </c>
      <c r="L482" s="336" t="s">
        <v>63</v>
      </c>
      <c r="M482" s="306" t="s">
        <v>64</v>
      </c>
      <c r="N482" s="306"/>
      <c r="O482" s="306" t="s">
        <v>300</v>
      </c>
      <c r="P482" s="308">
        <v>0.9</v>
      </c>
      <c r="Q482" s="309">
        <v>0.9</v>
      </c>
      <c r="R482" s="286">
        <v>10700</v>
      </c>
      <c r="S482" s="310">
        <f t="shared" ref="S482:S544" si="68">Q482*R482</f>
        <v>9630</v>
      </c>
      <c r="T482" s="311"/>
      <c r="U482" s="311">
        <f t="shared" si="67"/>
        <v>9630</v>
      </c>
      <c r="V482" s="451">
        <v>43093</v>
      </c>
      <c r="W482" s="452">
        <v>43097</v>
      </c>
      <c r="X482" s="308">
        <v>25</v>
      </c>
      <c r="Y482" s="313" t="s">
        <v>1224</v>
      </c>
      <c r="Z482" s="314">
        <v>487.5</v>
      </c>
      <c r="AA482" s="315">
        <v>171220</v>
      </c>
      <c r="AB482" s="316" t="s">
        <v>1225</v>
      </c>
      <c r="AC482" s="320">
        <v>43119</v>
      </c>
      <c r="AD482" s="318">
        <f t="shared" si="63"/>
        <v>43161</v>
      </c>
      <c r="AE482" s="319">
        <v>30</v>
      </c>
      <c r="AF482" s="319"/>
      <c r="AG482" s="306" t="s">
        <v>38</v>
      </c>
      <c r="AH482" s="319" t="str">
        <f t="shared" si="64"/>
        <v>柯童柱</v>
      </c>
      <c r="AI482" s="321"/>
    </row>
    <row r="483" spans="1:35" ht="18" customHeight="1" x14ac:dyDescent="0.25">
      <c r="A483" s="301" t="str">
        <f t="shared" si="61"/>
        <v>2017年12月</v>
      </c>
      <c r="B483" s="302">
        <v>43070</v>
      </c>
      <c r="C483" s="303"/>
      <c r="D483" s="304" t="s">
        <v>617</v>
      </c>
      <c r="E483" s="305" t="str">
        <f t="shared" si="65"/>
        <v>A</v>
      </c>
      <c r="F483" s="305" t="str">
        <f t="shared" si="66"/>
        <v>C</v>
      </c>
      <c r="G483" s="306" t="s">
        <v>32</v>
      </c>
      <c r="H483" s="307" t="s">
        <v>366</v>
      </c>
      <c r="I483" s="307" t="s">
        <v>33</v>
      </c>
      <c r="J483" s="307"/>
      <c r="K483" s="308" t="s">
        <v>390</v>
      </c>
      <c r="L483" s="336" t="s">
        <v>63</v>
      </c>
      <c r="M483" s="306" t="s">
        <v>391</v>
      </c>
      <c r="N483" s="306"/>
      <c r="O483" s="306" t="s">
        <v>191</v>
      </c>
      <c r="P483" s="308">
        <v>0.05</v>
      </c>
      <c r="Q483" s="309">
        <v>0.05</v>
      </c>
      <c r="R483" s="286">
        <v>48000</v>
      </c>
      <c r="S483" s="310">
        <f t="shared" si="68"/>
        <v>2400</v>
      </c>
      <c r="T483" s="311"/>
      <c r="U483" s="311">
        <f t="shared" si="67"/>
        <v>2400</v>
      </c>
      <c r="V483" s="451">
        <v>43098</v>
      </c>
      <c r="W483" s="452">
        <v>43100</v>
      </c>
      <c r="X483" s="308">
        <v>25</v>
      </c>
      <c r="Y483" s="313" t="s">
        <v>1226</v>
      </c>
      <c r="Z483" s="314">
        <v>0</v>
      </c>
      <c r="AA483" s="315">
        <v>171229</v>
      </c>
      <c r="AB483" s="316" t="s">
        <v>1227</v>
      </c>
      <c r="AC483" s="320">
        <v>43119</v>
      </c>
      <c r="AD483" s="318">
        <f t="shared" si="63"/>
        <v>43119</v>
      </c>
      <c r="AE483" s="319"/>
      <c r="AF483" s="319"/>
      <c r="AG483" s="306" t="s">
        <v>38</v>
      </c>
      <c r="AH483" s="319" t="str">
        <f t="shared" si="64"/>
        <v>柯童柱</v>
      </c>
      <c r="AI483" s="321"/>
    </row>
    <row r="484" spans="1:35" ht="18" customHeight="1" x14ac:dyDescent="0.25">
      <c r="A484" s="301" t="str">
        <f t="shared" si="61"/>
        <v>2017年12月</v>
      </c>
      <c r="B484" s="302">
        <v>43070</v>
      </c>
      <c r="C484" s="303"/>
      <c r="D484" s="304" t="s">
        <v>617</v>
      </c>
      <c r="E484" s="305" t="str">
        <f t="shared" si="65"/>
        <v>A</v>
      </c>
      <c r="F484" s="305" t="str">
        <f t="shared" si="66"/>
        <v>C</v>
      </c>
      <c r="G484" s="306" t="s">
        <v>32</v>
      </c>
      <c r="H484" s="307" t="s">
        <v>366</v>
      </c>
      <c r="I484" s="307" t="s">
        <v>33</v>
      </c>
      <c r="J484" s="307"/>
      <c r="K484" s="308" t="s">
        <v>392</v>
      </c>
      <c r="L484" s="306" t="s">
        <v>63</v>
      </c>
      <c r="M484" s="306" t="s">
        <v>339</v>
      </c>
      <c r="N484" s="306"/>
      <c r="O484" s="306" t="s">
        <v>191</v>
      </c>
      <c r="P484" s="308">
        <v>0.1</v>
      </c>
      <c r="Q484" s="309">
        <v>0.1</v>
      </c>
      <c r="R484" s="286">
        <v>13200</v>
      </c>
      <c r="S484" s="310">
        <f t="shared" si="68"/>
        <v>1320</v>
      </c>
      <c r="T484" s="311"/>
      <c r="U484" s="311">
        <f t="shared" si="67"/>
        <v>1320</v>
      </c>
      <c r="V484" s="451">
        <v>43099</v>
      </c>
      <c r="W484" s="452">
        <v>43102</v>
      </c>
      <c r="X484" s="308">
        <v>25</v>
      </c>
      <c r="Y484" s="313" t="s">
        <v>1228</v>
      </c>
      <c r="Z484" s="314">
        <v>37.5</v>
      </c>
      <c r="AA484" s="315">
        <v>171224</v>
      </c>
      <c r="AB484" s="316" t="s">
        <v>1229</v>
      </c>
      <c r="AC484" s="320">
        <v>43119</v>
      </c>
      <c r="AD484" s="318">
        <f t="shared" si="63"/>
        <v>43161</v>
      </c>
      <c r="AE484" s="319">
        <v>30</v>
      </c>
      <c r="AF484" s="319"/>
      <c r="AG484" s="306" t="s">
        <v>38</v>
      </c>
      <c r="AH484" s="319" t="str">
        <f t="shared" si="64"/>
        <v>柯童柱</v>
      </c>
      <c r="AI484" s="321"/>
    </row>
    <row r="485" spans="1:35" ht="19.5" customHeight="1" x14ac:dyDescent="0.25">
      <c r="A485" s="301" t="str">
        <f t="shared" si="61"/>
        <v>2017年12月</v>
      </c>
      <c r="B485" s="302">
        <v>43070</v>
      </c>
      <c r="C485" s="303"/>
      <c r="D485" s="304" t="s">
        <v>617</v>
      </c>
      <c r="E485" s="305" t="str">
        <f t="shared" si="65"/>
        <v>A</v>
      </c>
      <c r="F485" s="305" t="str">
        <f t="shared" si="66"/>
        <v>C</v>
      </c>
      <c r="G485" s="306" t="s">
        <v>32</v>
      </c>
      <c r="H485" s="307" t="s">
        <v>366</v>
      </c>
      <c r="I485" s="307" t="s">
        <v>33</v>
      </c>
      <c r="J485" s="307"/>
      <c r="K485" s="308" t="s">
        <v>188</v>
      </c>
      <c r="L485" s="306" t="s">
        <v>63</v>
      </c>
      <c r="M485" s="306" t="s">
        <v>339</v>
      </c>
      <c r="N485" s="306"/>
      <c r="O485" s="306" t="s">
        <v>191</v>
      </c>
      <c r="P485" s="308">
        <v>-2.5000000000000001E-2</v>
      </c>
      <c r="Q485" s="309">
        <v>-2.5000000000000001E-2</v>
      </c>
      <c r="R485" s="286">
        <v>13200</v>
      </c>
      <c r="S485" s="310">
        <f t="shared" si="68"/>
        <v>-330</v>
      </c>
      <c r="T485" s="311"/>
      <c r="U485" s="311">
        <f t="shared" si="67"/>
        <v>-330</v>
      </c>
      <c r="V485" s="451">
        <v>43100</v>
      </c>
      <c r="W485" s="452">
        <v>43100</v>
      </c>
      <c r="X485" s="308">
        <v>25</v>
      </c>
      <c r="Y485" s="313" t="s">
        <v>1230</v>
      </c>
      <c r="Z485" s="314"/>
      <c r="AA485" s="315"/>
      <c r="AB485" s="316" t="s">
        <v>1229</v>
      </c>
      <c r="AC485" s="320">
        <v>43119</v>
      </c>
      <c r="AD485" s="318">
        <f t="shared" si="63"/>
        <v>43161</v>
      </c>
      <c r="AE485" s="319">
        <v>30</v>
      </c>
      <c r="AF485" s="319"/>
      <c r="AG485" s="306" t="s">
        <v>38</v>
      </c>
      <c r="AH485" s="319" t="str">
        <f t="shared" si="64"/>
        <v>柯童柱</v>
      </c>
      <c r="AI485" s="321"/>
    </row>
    <row r="486" spans="1:35" ht="19.5" customHeight="1" x14ac:dyDescent="0.25">
      <c r="A486" s="301" t="str">
        <f t="shared" si="61"/>
        <v>2017年12月</v>
      </c>
      <c r="B486" s="302">
        <v>43070</v>
      </c>
      <c r="C486" s="303" t="s">
        <v>2971</v>
      </c>
      <c r="D486" s="304" t="s">
        <v>617</v>
      </c>
      <c r="E486" s="305" t="str">
        <f t="shared" si="65"/>
        <v>A</v>
      </c>
      <c r="F486" s="305" t="str">
        <f t="shared" si="66"/>
        <v>C</v>
      </c>
      <c r="G486" s="306" t="s">
        <v>32</v>
      </c>
      <c r="H486" s="307" t="s">
        <v>366</v>
      </c>
      <c r="I486" s="307" t="s">
        <v>33</v>
      </c>
      <c r="J486" s="307"/>
      <c r="K486" s="308" t="s">
        <v>387</v>
      </c>
      <c r="L486" s="306" t="s">
        <v>35</v>
      </c>
      <c r="M486" s="306" t="s">
        <v>36</v>
      </c>
      <c r="N486" s="306"/>
      <c r="O486" s="306" t="s">
        <v>37</v>
      </c>
      <c r="P486" s="308">
        <v>2.25</v>
      </c>
      <c r="Q486" s="309">
        <v>2.25</v>
      </c>
      <c r="R486" s="286">
        <v>8910</v>
      </c>
      <c r="S486" s="310">
        <f t="shared" si="68"/>
        <v>20047.5</v>
      </c>
      <c r="T486" s="311"/>
      <c r="U486" s="311">
        <f t="shared" si="67"/>
        <v>20047.5</v>
      </c>
      <c r="V486" s="451">
        <v>43099</v>
      </c>
      <c r="W486" s="452">
        <v>43102</v>
      </c>
      <c r="X486" s="308">
        <v>750</v>
      </c>
      <c r="Y486" s="313" t="s">
        <v>1231</v>
      </c>
      <c r="Z486" s="314">
        <v>993.75</v>
      </c>
      <c r="AA486" s="315">
        <v>171229</v>
      </c>
      <c r="AB486" s="316" t="s">
        <v>1232</v>
      </c>
      <c r="AC486" s="320">
        <v>43119</v>
      </c>
      <c r="AD486" s="318">
        <f t="shared" si="63"/>
        <v>43161</v>
      </c>
      <c r="AE486" s="319">
        <v>30</v>
      </c>
      <c r="AF486" s="319"/>
      <c r="AG486" s="306" t="s">
        <v>38</v>
      </c>
      <c r="AH486" s="319" t="str">
        <f t="shared" si="64"/>
        <v>柯童柱</v>
      </c>
      <c r="AI486" s="321"/>
    </row>
    <row r="487" spans="1:35" ht="18" customHeight="1" x14ac:dyDescent="0.25">
      <c r="A487" s="301" t="str">
        <f t="shared" si="61"/>
        <v>2018年1月</v>
      </c>
      <c r="B487" s="302">
        <v>43115</v>
      </c>
      <c r="C487" s="303"/>
      <c r="D487" s="304" t="s">
        <v>617</v>
      </c>
      <c r="E487" s="305" t="str">
        <f t="shared" si="65"/>
        <v>A</v>
      </c>
      <c r="F487" s="305" t="str">
        <f t="shared" si="66"/>
        <v>C</v>
      </c>
      <c r="G487" s="306" t="s">
        <v>32</v>
      </c>
      <c r="H487" s="307" t="s">
        <v>366</v>
      </c>
      <c r="I487" s="307" t="s">
        <v>33</v>
      </c>
      <c r="J487" s="307"/>
      <c r="K487" s="308"/>
      <c r="L487" s="306" t="s">
        <v>63</v>
      </c>
      <c r="M487" s="306" t="s">
        <v>64</v>
      </c>
      <c r="N487" s="306" t="s">
        <v>374</v>
      </c>
      <c r="O487" s="306" t="s">
        <v>148</v>
      </c>
      <c r="P487" s="308">
        <v>2.5000000000000001E-2</v>
      </c>
      <c r="Q487" s="309">
        <v>2.5000000000000001E-2</v>
      </c>
      <c r="R487" s="286">
        <v>0</v>
      </c>
      <c r="S487" s="310">
        <f t="shared" si="68"/>
        <v>0</v>
      </c>
      <c r="T487" s="311"/>
      <c r="U487" s="311">
        <f t="shared" si="67"/>
        <v>0</v>
      </c>
      <c r="V487" s="451">
        <v>43115</v>
      </c>
      <c r="W487" s="452">
        <v>43118</v>
      </c>
      <c r="X487" s="308">
        <v>25</v>
      </c>
      <c r="Y487" s="313" t="s">
        <v>1233</v>
      </c>
      <c r="Z487" s="314">
        <v>0</v>
      </c>
      <c r="AA487" s="315">
        <v>171229</v>
      </c>
      <c r="AB487" s="316"/>
      <c r="AC487" s="317"/>
      <c r="AD487" s="318">
        <f t="shared" si="63"/>
        <v>121</v>
      </c>
      <c r="AE487" s="319">
        <f>IF(OR(G487=账期!$A$18,G487=账期!$A$20,G487=账期!$A$22,G487=账期!$A$24,G487=账期!$A$25,G487=账期!$A$27,G487=账期!$A$26,G487=账期!$A$28,G487=账期!$A$30,G487=账期!$A$32,G487=账期!$A$34,G487=账期!$A$35,G487=账期!$A$37,G487=账期!$A$39,G487=账期!$A$40,G487=账期!$A$41,G487=账期!$A$42,G487=账期!$A$43,G487=账期!$A$44,G487=账期!$A$45,G487=账期!$A$46,G487=账期!$A$48,G487=账期!$A$50,G487=账期!$A$51,G487=账期!$A$52,G487=账期!$A$53,G487=账期!$A$54,G487=账期!$A$56,G487=账期!$A$57,G487=账期!$A$58,G487=账期!$A$59,G487=账期!$A$60,G487=账期!$A$61,G487=账期!$A$62,G487=账期!$A$63,G487=账期!$A$64,G487=账期!$A$66,G487=账期!$A$67,G487=账期!$A$68,G487=账期!$A$70,G487=账期!$A$71),30,IF(OR(G487=账期!$A$74,G487=账期!$A$77,G487=账期!$A$76,G487=账期!$A$79,G487=账期!$A$80,G487=账期!$A$81,G487=账期!$A$83,G487=账期!$A$85,G487=账期!$A$87,G487=账期!$A$89,G487=账期!$A$91),60,IF(OR(G487=账期!$A$93,G487=账期!$A$94,G487=账期!$A$95,G487=账期!$A$96,G487=账期!$A$98,G487=账期!$A$99,G487=账期!$A$101,G487=账期!$A$102),90,0)))</f>
        <v>90</v>
      </c>
      <c r="AF487" s="319"/>
      <c r="AG487" s="306" t="s">
        <v>38</v>
      </c>
      <c r="AH487" s="319" t="str">
        <f t="shared" si="64"/>
        <v>柯童柱</v>
      </c>
      <c r="AI487" s="321"/>
    </row>
    <row r="488" spans="1:35" ht="18" customHeight="1" x14ac:dyDescent="0.25">
      <c r="A488" s="301" t="str">
        <f t="shared" si="61"/>
        <v>2018年1月</v>
      </c>
      <c r="B488" s="302">
        <v>43117</v>
      </c>
      <c r="C488" s="303" t="s">
        <v>1234</v>
      </c>
      <c r="D488" s="304" t="s">
        <v>617</v>
      </c>
      <c r="E488" s="305" t="str">
        <f t="shared" si="65"/>
        <v>A</v>
      </c>
      <c r="F488" s="305" t="str">
        <f t="shared" si="66"/>
        <v>C</v>
      </c>
      <c r="G488" s="306" t="s">
        <v>32</v>
      </c>
      <c r="H488" s="307" t="s">
        <v>366</v>
      </c>
      <c r="I488" s="307" t="s">
        <v>33</v>
      </c>
      <c r="J488" s="307" t="s">
        <v>376</v>
      </c>
      <c r="K488" s="308" t="s">
        <v>384</v>
      </c>
      <c r="L488" s="306" t="s">
        <v>63</v>
      </c>
      <c r="M488" s="306" t="s">
        <v>380</v>
      </c>
      <c r="N488" s="306"/>
      <c r="O488" s="306" t="s">
        <v>37</v>
      </c>
      <c r="P488" s="308">
        <v>1</v>
      </c>
      <c r="Q488" s="309">
        <v>1</v>
      </c>
      <c r="R488" s="286">
        <v>22000</v>
      </c>
      <c r="S488" s="310">
        <f t="shared" si="68"/>
        <v>22000</v>
      </c>
      <c r="T488" s="311"/>
      <c r="U488" s="311">
        <f t="shared" si="67"/>
        <v>22000</v>
      </c>
      <c r="V488" s="451">
        <v>43121</v>
      </c>
      <c r="W488" s="452">
        <v>43122</v>
      </c>
      <c r="X488" s="308">
        <v>25</v>
      </c>
      <c r="Y488" s="313" t="s">
        <v>1235</v>
      </c>
      <c r="Z488" s="314">
        <f>276/2*Q488</f>
        <v>138</v>
      </c>
      <c r="AA488" s="315">
        <v>180120</v>
      </c>
      <c r="AB488" s="316" t="s">
        <v>1236</v>
      </c>
      <c r="AC488" s="317">
        <v>43123</v>
      </c>
      <c r="AD488" s="318">
        <f t="shared" si="63"/>
        <v>43221</v>
      </c>
      <c r="AE488" s="319">
        <f>IF(OR(G488=账期!$A$18,G488=账期!$A$20,G488=账期!$A$22,G488=账期!$A$24,G488=账期!$A$25,G488=账期!$A$27,G488=账期!$A$26,G488=账期!$A$28,G488=账期!$A$30,G488=账期!$A$32,G488=账期!$A$34,G488=账期!$A$35,G488=账期!$A$37,G488=账期!$A$39,G488=账期!$A$40,G488=账期!$A$41,G488=账期!$A$42,G488=账期!$A$43,G488=账期!$A$44,G488=账期!$A$45,G488=账期!$A$46,G488=账期!$A$48,G488=账期!$A$50,G488=账期!$A$51,G488=账期!$A$52,G488=账期!$A$53,G488=账期!$A$54,G488=账期!$A$56,G488=账期!$A$57,G488=账期!$A$58,G488=账期!$A$59,G488=账期!$A$60,G488=账期!$A$61,G488=账期!$A$62,G488=账期!$A$63,G488=账期!$A$64,G488=账期!$A$66,G488=账期!$A$67,G488=账期!$A$68,G488=账期!$A$70,G488=账期!$A$71),30,IF(OR(G488=账期!$A$74,G488=账期!$A$77,G488=账期!$A$76,G488=账期!$A$79,G488=账期!$A$80,G488=账期!$A$81,G488=账期!$A$83,G488=账期!$A$85,G488=账期!$A$87,G488=账期!$A$89,G488=账期!$A$91),60,IF(OR(G488=账期!$A$93,G488=账期!$A$94,G488=账期!$A$95,G488=账期!$A$96,G488=账期!$A$98,G488=账期!$A$99,G488=账期!$A$101,G488=账期!$A$102),90,0)))</f>
        <v>90</v>
      </c>
      <c r="AF488" s="319"/>
      <c r="AG488" s="306" t="s">
        <v>38</v>
      </c>
      <c r="AH488" s="319" t="str">
        <f t="shared" si="64"/>
        <v>柯童柱</v>
      </c>
      <c r="AI488" s="321"/>
    </row>
    <row r="489" spans="1:35" ht="18" customHeight="1" x14ac:dyDescent="0.25">
      <c r="A489" s="301" t="str">
        <f t="shared" si="61"/>
        <v>2018年1月</v>
      </c>
      <c r="B489" s="302">
        <v>43117</v>
      </c>
      <c r="C489" s="303" t="s">
        <v>1237</v>
      </c>
      <c r="D489" s="304" t="s">
        <v>617</v>
      </c>
      <c r="E489" s="305" t="str">
        <f t="shared" si="65"/>
        <v>A</v>
      </c>
      <c r="F489" s="305" t="str">
        <f t="shared" si="66"/>
        <v>C</v>
      </c>
      <c r="G489" s="306" t="s">
        <v>32</v>
      </c>
      <c r="H489" s="307" t="s">
        <v>366</v>
      </c>
      <c r="I489" s="307" t="s">
        <v>33</v>
      </c>
      <c r="J489" s="307" t="s">
        <v>376</v>
      </c>
      <c r="K489" s="308" t="s">
        <v>385</v>
      </c>
      <c r="L489" s="306" t="s">
        <v>63</v>
      </c>
      <c r="M489" s="306" t="s">
        <v>64</v>
      </c>
      <c r="N489" s="306"/>
      <c r="O489" s="306" t="s">
        <v>300</v>
      </c>
      <c r="P489" s="308">
        <v>1</v>
      </c>
      <c r="Q489" s="309">
        <v>1</v>
      </c>
      <c r="R489" s="286">
        <v>10790</v>
      </c>
      <c r="S489" s="310">
        <f t="shared" si="68"/>
        <v>10790</v>
      </c>
      <c r="T489" s="311"/>
      <c r="U489" s="311">
        <f t="shared" si="67"/>
        <v>10790</v>
      </c>
      <c r="V489" s="451">
        <v>43121</v>
      </c>
      <c r="W489" s="452">
        <v>43122</v>
      </c>
      <c r="X489" s="308">
        <v>25</v>
      </c>
      <c r="Y489" s="313" t="s">
        <v>1235</v>
      </c>
      <c r="Z489" s="314">
        <f>276/2*Q489</f>
        <v>138</v>
      </c>
      <c r="AA489" s="315">
        <v>180119</v>
      </c>
      <c r="AB489" s="316" t="s">
        <v>1238</v>
      </c>
      <c r="AC489" s="317">
        <v>43123</v>
      </c>
      <c r="AD489" s="318">
        <f t="shared" si="63"/>
        <v>43221</v>
      </c>
      <c r="AE489" s="319">
        <f>IF(OR(G489=账期!$A$18,G489=账期!$A$20,G489=账期!$A$22,G489=账期!$A$24,G489=账期!$A$25,G489=账期!$A$27,G489=账期!$A$26,G489=账期!$A$28,G489=账期!$A$30,G489=账期!$A$32,G489=账期!$A$34,G489=账期!$A$35,G489=账期!$A$37,G489=账期!$A$39,G489=账期!$A$40,G489=账期!$A$41,G489=账期!$A$42,G489=账期!$A$43,G489=账期!$A$44,G489=账期!$A$45,G489=账期!$A$46,G489=账期!$A$48,G489=账期!$A$50,G489=账期!$A$51,G489=账期!$A$52,G489=账期!$A$53,G489=账期!$A$54,G489=账期!$A$56,G489=账期!$A$57,G489=账期!$A$58,G489=账期!$A$59,G489=账期!$A$60,G489=账期!$A$61,G489=账期!$A$62,G489=账期!$A$63,G489=账期!$A$64,G489=账期!$A$66,G489=账期!$A$67,G489=账期!$A$68,G489=账期!$A$70,G489=账期!$A$71),30,IF(OR(G489=账期!$A$74,G489=账期!$A$77,G489=账期!$A$76,G489=账期!$A$79,G489=账期!$A$80,G489=账期!$A$81,G489=账期!$A$83,G489=账期!$A$85,G489=账期!$A$87,G489=账期!$A$89,G489=账期!$A$91),60,IF(OR(G489=账期!$A$93,G489=账期!$A$94,G489=账期!$A$95,G489=账期!$A$96,G489=账期!$A$98,G489=账期!$A$99,G489=账期!$A$101,G489=账期!$A$102),90,0)))</f>
        <v>90</v>
      </c>
      <c r="AF489" s="319"/>
      <c r="AG489" s="306" t="s">
        <v>38</v>
      </c>
      <c r="AH489" s="319" t="str">
        <f t="shared" si="64"/>
        <v>柯童柱</v>
      </c>
      <c r="AI489" s="321"/>
    </row>
    <row r="490" spans="1:35" ht="18" customHeight="1" x14ac:dyDescent="0.25">
      <c r="A490" s="301" t="str">
        <f t="shared" si="61"/>
        <v>订单取消</v>
      </c>
      <c r="B490" s="302">
        <v>43119</v>
      </c>
      <c r="C490" s="303" t="s">
        <v>1239</v>
      </c>
      <c r="D490" s="304" t="s">
        <v>617</v>
      </c>
      <c r="E490" s="305" t="str">
        <f t="shared" si="65"/>
        <v>A</v>
      </c>
      <c r="F490" s="305" t="str">
        <f t="shared" si="66"/>
        <v>C</v>
      </c>
      <c r="G490" s="306" t="s">
        <v>32</v>
      </c>
      <c r="H490" s="307" t="str">
        <f>IF(G490="","",VLOOKUP(G490,下拉数据源!J:K,2,0))</f>
        <v>深圳长飞智连技术有限公司</v>
      </c>
      <c r="I490" s="307" t="s">
        <v>33</v>
      </c>
      <c r="J490" s="307" t="s">
        <v>376</v>
      </c>
      <c r="K490" s="308" t="s">
        <v>402</v>
      </c>
      <c r="L490" s="306" t="s">
        <v>63</v>
      </c>
      <c r="M490" s="306" t="s">
        <v>403</v>
      </c>
      <c r="N490" s="306" t="s">
        <v>401</v>
      </c>
      <c r="O490" s="306" t="s">
        <v>37</v>
      </c>
      <c r="P490" s="308">
        <v>0.25</v>
      </c>
      <c r="Q490" s="309"/>
      <c r="R490" s="286">
        <v>18800</v>
      </c>
      <c r="S490" s="310">
        <f t="shared" si="68"/>
        <v>0</v>
      </c>
      <c r="T490" s="311"/>
      <c r="U490" s="311">
        <f t="shared" si="67"/>
        <v>0</v>
      </c>
      <c r="V490" s="451" t="s">
        <v>404</v>
      </c>
      <c r="W490" s="452"/>
      <c r="X490" s="308">
        <v>25</v>
      </c>
      <c r="Y490" s="313"/>
      <c r="Z490" s="314"/>
      <c r="AA490" s="315"/>
      <c r="AB490" s="316"/>
      <c r="AC490" s="317"/>
      <c r="AD490" s="318">
        <f t="shared" si="63"/>
        <v>121</v>
      </c>
      <c r="AE490" s="319">
        <f>IF(OR(G490=账期!$A$18,G490=账期!$A$20,G490=账期!$A$22,G490=账期!$A$24,G490=账期!$A$25,G490=账期!$A$27,G490=账期!$A$26,G490=账期!$A$28,G490=账期!$A$30,G490=账期!$A$32,G490=账期!$A$34,G490=账期!$A$35,G490=账期!$A$37,G490=账期!$A$39,G490=账期!$A$40,G490=账期!$A$41,G490=账期!$A$42,G490=账期!$A$43,G490=账期!$A$44,G490=账期!$A$45,G490=账期!$A$46,G490=账期!$A$48,G490=账期!$A$50,G490=账期!$A$51,G490=账期!$A$52,G490=账期!$A$53,G490=账期!$A$54,G490=账期!$A$56,G490=账期!$A$57,G490=账期!$A$58,G490=账期!$A$59,G490=账期!$A$60,G490=账期!$A$61,G490=账期!$A$62,G490=账期!$A$63,G490=账期!$A$64,G490=账期!$A$66,G490=账期!$A$67,G490=账期!$A$68,G490=账期!$A$70,G490=账期!$A$71),30,IF(OR(G490=账期!$A$74,G490=账期!$A$77,G490=账期!$A$76,G490=账期!$A$79,G490=账期!$A$80,G490=账期!$A$81,G490=账期!$A$83,G490=账期!$A$85,G490=账期!$A$87,G490=账期!$A$89,G490=账期!$A$91),60,IF(OR(G490=账期!$A$93,G490=账期!$A$94,G490=账期!$A$95,G490=账期!$A$96,G490=账期!$A$98,G490=账期!$A$99,G490=账期!$A$101,G490=账期!$A$102),90,0)))</f>
        <v>90</v>
      </c>
      <c r="AF490" s="319"/>
      <c r="AG490" s="306" t="s">
        <v>38</v>
      </c>
      <c r="AH490" s="319" t="str">
        <f t="shared" si="64"/>
        <v>柯童柱</v>
      </c>
      <c r="AI490" s="321"/>
    </row>
    <row r="491" spans="1:35" ht="18" customHeight="1" x14ac:dyDescent="0.25">
      <c r="A491" s="301" t="str">
        <f t="shared" si="61"/>
        <v>2018年1月</v>
      </c>
      <c r="B491" s="302">
        <v>43119</v>
      </c>
      <c r="C491" s="303" t="s">
        <v>1240</v>
      </c>
      <c r="D491" s="304" t="s">
        <v>617</v>
      </c>
      <c r="E491" s="305" t="str">
        <f t="shared" si="65"/>
        <v>A</v>
      </c>
      <c r="F491" s="305" t="str">
        <f t="shared" si="66"/>
        <v>C</v>
      </c>
      <c r="G491" s="306" t="s">
        <v>32</v>
      </c>
      <c r="H491" s="307" t="str">
        <f>IF(G491="","",VLOOKUP(G491,下拉数据源!J:K,2,0))</f>
        <v>深圳长飞智连技术有限公司</v>
      </c>
      <c r="I491" s="307" t="s">
        <v>33</v>
      </c>
      <c r="J491" s="307" t="s">
        <v>376</v>
      </c>
      <c r="K491" s="308" t="s">
        <v>377</v>
      </c>
      <c r="L491" s="306" t="s">
        <v>63</v>
      </c>
      <c r="M491" s="306" t="s">
        <v>64</v>
      </c>
      <c r="N491" s="306" t="s">
        <v>405</v>
      </c>
      <c r="O491" s="306" t="s">
        <v>191</v>
      </c>
      <c r="P491" s="308">
        <v>11</v>
      </c>
      <c r="Q491" s="309">
        <v>11</v>
      </c>
      <c r="R491" s="286">
        <v>10790</v>
      </c>
      <c r="S491" s="310">
        <f t="shared" si="68"/>
        <v>118690</v>
      </c>
      <c r="T491" s="311"/>
      <c r="U491" s="311">
        <f t="shared" si="67"/>
        <v>118690</v>
      </c>
      <c r="V491" s="451">
        <v>43123</v>
      </c>
      <c r="W491" s="452">
        <v>43125</v>
      </c>
      <c r="X491" s="308">
        <v>1000</v>
      </c>
      <c r="Y491" s="313" t="s">
        <v>1241</v>
      </c>
      <c r="Z491" s="314">
        <f>1085.6/11.2*Q491</f>
        <v>1066.2142857142858</v>
      </c>
      <c r="AA491" s="315">
        <v>180120</v>
      </c>
      <c r="AB491" s="316" t="s">
        <v>3350</v>
      </c>
      <c r="AC491" s="317">
        <v>43134</v>
      </c>
      <c r="AD491" s="318">
        <f t="shared" si="63"/>
        <v>43249</v>
      </c>
      <c r="AE491" s="319">
        <f>IF(OR(G491=账期!$A$18,G491=账期!$A$20,G491=账期!$A$22,G491=账期!$A$24,G491=账期!$A$25,G491=账期!$A$27,G491=账期!$A$26,G491=账期!$A$28,G491=账期!$A$30,G491=账期!$A$32,G491=账期!$A$34,G491=账期!$A$35,G491=账期!$A$37,G491=账期!$A$39,G491=账期!$A$40,G491=账期!$A$41,G491=账期!$A$42,G491=账期!$A$43,G491=账期!$A$44,G491=账期!$A$45,G491=账期!$A$46,G491=账期!$A$48,G491=账期!$A$50,G491=账期!$A$51,G491=账期!$A$52,G491=账期!$A$53,G491=账期!$A$54,G491=账期!$A$56,G491=账期!$A$57,G491=账期!$A$58,G491=账期!$A$59,G491=账期!$A$60,G491=账期!$A$61,G491=账期!$A$62,G491=账期!$A$63,G491=账期!$A$64,G491=账期!$A$66,G491=账期!$A$67,G491=账期!$A$68,G491=账期!$A$70,G491=账期!$A$71),30,IF(OR(G491=账期!$A$74,G491=账期!$A$77,G491=账期!$A$76,G491=账期!$A$79,G491=账期!$A$80,G491=账期!$A$81,G491=账期!$A$83,G491=账期!$A$85,G491=账期!$A$87,G491=账期!$A$89,G491=账期!$A$91),60,IF(OR(G491=账期!$A$93,G491=账期!$A$94,G491=账期!$A$95,G491=账期!$A$96,G491=账期!$A$98,G491=账期!$A$99,G491=账期!$A$101,G491=账期!$A$102),90,0)))</f>
        <v>90</v>
      </c>
      <c r="AF491" s="319"/>
      <c r="AG491" s="306" t="s">
        <v>38</v>
      </c>
      <c r="AH491" s="319" t="str">
        <f t="shared" si="64"/>
        <v>柯童柱</v>
      </c>
      <c r="AI491" s="321"/>
    </row>
    <row r="492" spans="1:35" ht="18" customHeight="1" x14ac:dyDescent="0.25">
      <c r="A492" s="301" t="str">
        <f t="shared" si="61"/>
        <v>2018年1月</v>
      </c>
      <c r="B492" s="302">
        <v>43119</v>
      </c>
      <c r="C492" s="303" t="s">
        <v>1240</v>
      </c>
      <c r="D492" s="304" t="s">
        <v>617</v>
      </c>
      <c r="E492" s="305" t="str">
        <f t="shared" si="65"/>
        <v>A</v>
      </c>
      <c r="F492" s="305" t="str">
        <f t="shared" si="66"/>
        <v>C</v>
      </c>
      <c r="G492" s="306" t="s">
        <v>32</v>
      </c>
      <c r="H492" s="307" t="str">
        <f>IF(G492="","",VLOOKUP(G492,下拉数据源!J:K,2,0))</f>
        <v>深圳长飞智连技术有限公司</v>
      </c>
      <c r="I492" s="307" t="s">
        <v>33</v>
      </c>
      <c r="J492" s="307" t="s">
        <v>376</v>
      </c>
      <c r="K492" s="308" t="s">
        <v>377</v>
      </c>
      <c r="L492" s="306" t="s">
        <v>63</v>
      </c>
      <c r="M492" s="306" t="s">
        <v>297</v>
      </c>
      <c r="N492" s="306" t="s">
        <v>375</v>
      </c>
      <c r="O492" s="306" t="s">
        <v>191</v>
      </c>
      <c r="P492" s="308">
        <v>0.2</v>
      </c>
      <c r="Q492" s="309">
        <v>0.2</v>
      </c>
      <c r="R492" s="286">
        <v>13600</v>
      </c>
      <c r="S492" s="310">
        <f t="shared" si="68"/>
        <v>2720</v>
      </c>
      <c r="T492" s="311"/>
      <c r="U492" s="311">
        <f t="shared" si="67"/>
        <v>2720</v>
      </c>
      <c r="V492" s="451">
        <v>43123</v>
      </c>
      <c r="W492" s="452">
        <v>43125</v>
      </c>
      <c r="X492" s="308">
        <v>25</v>
      </c>
      <c r="Y492" s="313" t="s">
        <v>1241</v>
      </c>
      <c r="Z492" s="314">
        <f>1085.6/11.2*Q492</f>
        <v>19.385714285714286</v>
      </c>
      <c r="AA492" s="315">
        <v>180121</v>
      </c>
      <c r="AB492" s="316" t="s">
        <v>3350</v>
      </c>
      <c r="AC492" s="317">
        <v>43134</v>
      </c>
      <c r="AD492" s="318">
        <f t="shared" si="63"/>
        <v>43249</v>
      </c>
      <c r="AE492" s="319">
        <f>IF(OR(G492=账期!$A$18,G492=账期!$A$20,G492=账期!$A$22,G492=账期!$A$24,G492=账期!$A$25,G492=账期!$A$27,G492=账期!$A$26,G492=账期!$A$28,G492=账期!$A$30,G492=账期!$A$32,G492=账期!$A$34,G492=账期!$A$35,G492=账期!$A$37,G492=账期!$A$39,G492=账期!$A$40,G492=账期!$A$41,G492=账期!$A$42,G492=账期!$A$43,G492=账期!$A$44,G492=账期!$A$45,G492=账期!$A$46,G492=账期!$A$48,G492=账期!$A$50,G492=账期!$A$51,G492=账期!$A$52,G492=账期!$A$53,G492=账期!$A$54,G492=账期!$A$56,G492=账期!$A$57,G492=账期!$A$58,G492=账期!$A$59,G492=账期!$A$60,G492=账期!$A$61,G492=账期!$A$62,G492=账期!$A$63,G492=账期!$A$64,G492=账期!$A$66,G492=账期!$A$67,G492=账期!$A$68,G492=账期!$A$70,G492=账期!$A$71),30,IF(OR(G492=账期!$A$74,G492=账期!$A$77,G492=账期!$A$76,G492=账期!$A$79,G492=账期!$A$80,G492=账期!$A$81,G492=账期!$A$83,G492=账期!$A$85,G492=账期!$A$87,G492=账期!$A$89,G492=账期!$A$91),60,IF(OR(G492=账期!$A$93,G492=账期!$A$94,G492=账期!$A$95,G492=账期!$A$96,G492=账期!$A$98,G492=账期!$A$99,G492=账期!$A$101,G492=账期!$A$102),90,0)))</f>
        <v>90</v>
      </c>
      <c r="AF492" s="319"/>
      <c r="AG492" s="306" t="s">
        <v>38</v>
      </c>
      <c r="AH492" s="319" t="str">
        <f t="shared" si="64"/>
        <v>柯童柱</v>
      </c>
      <c r="AI492" s="321"/>
    </row>
    <row r="493" spans="1:35" ht="18" customHeight="1" x14ac:dyDescent="0.25">
      <c r="A493" s="301" t="str">
        <f t="shared" si="61"/>
        <v>2018年1月</v>
      </c>
      <c r="B493" s="302">
        <v>43119</v>
      </c>
      <c r="C493" s="303" t="s">
        <v>1240</v>
      </c>
      <c r="D493" s="304" t="s">
        <v>617</v>
      </c>
      <c r="E493" s="305" t="str">
        <f t="shared" si="65"/>
        <v>A</v>
      </c>
      <c r="F493" s="305" t="str">
        <f t="shared" si="66"/>
        <v>C</v>
      </c>
      <c r="G493" s="306" t="s">
        <v>32</v>
      </c>
      <c r="H493" s="307" t="str">
        <f>IF(G493="","",VLOOKUP(G493,下拉数据源!J:K,2,0))</f>
        <v>深圳长飞智连技术有限公司</v>
      </c>
      <c r="I493" s="307" t="s">
        <v>33</v>
      </c>
      <c r="J493" s="307" t="s">
        <v>376</v>
      </c>
      <c r="K493" s="308" t="s">
        <v>377</v>
      </c>
      <c r="L493" s="306" t="s">
        <v>63</v>
      </c>
      <c r="M493" s="306" t="s">
        <v>64</v>
      </c>
      <c r="N493" s="306"/>
      <c r="O493" s="306" t="s">
        <v>37</v>
      </c>
      <c r="P493" s="308">
        <v>1</v>
      </c>
      <c r="Q493" s="309">
        <v>1</v>
      </c>
      <c r="R493" s="286">
        <v>10290</v>
      </c>
      <c r="S493" s="310">
        <f t="shared" si="68"/>
        <v>10290</v>
      </c>
      <c r="T493" s="311"/>
      <c r="U493" s="311">
        <f t="shared" si="67"/>
        <v>10290</v>
      </c>
      <c r="V493" s="451">
        <v>43123</v>
      </c>
      <c r="W493" s="452">
        <v>43125</v>
      </c>
      <c r="X493" s="308">
        <v>25</v>
      </c>
      <c r="Y493" s="313" t="s">
        <v>1241</v>
      </c>
      <c r="Z493" s="314">
        <f>264/3*Q493</f>
        <v>88</v>
      </c>
      <c r="AA493" s="315">
        <v>171220</v>
      </c>
      <c r="AB493" s="316" t="s">
        <v>3350</v>
      </c>
      <c r="AC493" s="317">
        <v>43134</v>
      </c>
      <c r="AD493" s="318">
        <f t="shared" si="63"/>
        <v>43249</v>
      </c>
      <c r="AE493" s="319">
        <f>IF(OR(G493=账期!$A$18,G493=账期!$A$20,G493=账期!$A$22,G493=账期!$A$24,G493=账期!$A$25,G493=账期!$A$27,G493=账期!$A$26,G493=账期!$A$28,G493=账期!$A$30,G493=账期!$A$32,G493=账期!$A$34,G493=账期!$A$35,G493=账期!$A$37,G493=账期!$A$39,G493=账期!$A$40,G493=账期!$A$41,G493=账期!$A$42,G493=账期!$A$43,G493=账期!$A$44,G493=账期!$A$45,G493=账期!$A$46,G493=账期!$A$48,G493=账期!$A$50,G493=账期!$A$51,G493=账期!$A$52,G493=账期!$A$53,G493=账期!$A$54,G493=账期!$A$56,G493=账期!$A$57,G493=账期!$A$58,G493=账期!$A$59,G493=账期!$A$60,G493=账期!$A$61,G493=账期!$A$62,G493=账期!$A$63,G493=账期!$A$64,G493=账期!$A$66,G493=账期!$A$67,G493=账期!$A$68,G493=账期!$A$70,G493=账期!$A$71),30,IF(OR(G493=账期!$A$74,G493=账期!$A$77,G493=账期!$A$76,G493=账期!$A$79,G493=账期!$A$80,G493=账期!$A$81,G493=账期!$A$83,G493=账期!$A$85,G493=账期!$A$87,G493=账期!$A$89,G493=账期!$A$91),60,IF(OR(G493=账期!$A$93,G493=账期!$A$94,G493=账期!$A$95,G493=账期!$A$96,G493=账期!$A$98,G493=账期!$A$99,G493=账期!$A$101,G493=账期!$A$102),90,0)))</f>
        <v>90</v>
      </c>
      <c r="AF493" s="319"/>
      <c r="AG493" s="306" t="s">
        <v>38</v>
      </c>
      <c r="AH493" s="319" t="str">
        <f t="shared" si="64"/>
        <v>柯童柱</v>
      </c>
      <c r="AI493" s="321"/>
    </row>
    <row r="494" spans="1:35" ht="18" customHeight="1" x14ac:dyDescent="0.25">
      <c r="A494" s="301" t="str">
        <f t="shared" si="61"/>
        <v>2018年1月</v>
      </c>
      <c r="B494" s="302">
        <v>43119</v>
      </c>
      <c r="C494" s="303" t="s">
        <v>1240</v>
      </c>
      <c r="D494" s="304" t="s">
        <v>617</v>
      </c>
      <c r="E494" s="305" t="str">
        <f t="shared" si="65"/>
        <v>A</v>
      </c>
      <c r="F494" s="305" t="str">
        <f t="shared" si="66"/>
        <v>C</v>
      </c>
      <c r="G494" s="306" t="s">
        <v>32</v>
      </c>
      <c r="H494" s="307" t="str">
        <f>IF(G494="","",VLOOKUP(G494,下拉数据源!J:K,2,0))</f>
        <v>深圳长飞智连技术有限公司</v>
      </c>
      <c r="I494" s="307" t="s">
        <v>33</v>
      </c>
      <c r="J494" s="307" t="s">
        <v>376</v>
      </c>
      <c r="K494" s="308" t="s">
        <v>377</v>
      </c>
      <c r="L494" s="306" t="s">
        <v>63</v>
      </c>
      <c r="M494" s="306" t="s">
        <v>64</v>
      </c>
      <c r="N494" s="306"/>
      <c r="O494" s="306" t="s">
        <v>300</v>
      </c>
      <c r="P494" s="308">
        <v>2</v>
      </c>
      <c r="Q494" s="309">
        <v>2</v>
      </c>
      <c r="R494" s="286">
        <v>10790</v>
      </c>
      <c r="S494" s="310">
        <f t="shared" si="68"/>
        <v>21580</v>
      </c>
      <c r="T494" s="311"/>
      <c r="U494" s="311">
        <f t="shared" si="67"/>
        <v>21580</v>
      </c>
      <c r="V494" s="451">
        <v>43123</v>
      </c>
      <c r="W494" s="452">
        <v>43125</v>
      </c>
      <c r="X494" s="308">
        <v>25</v>
      </c>
      <c r="Y494" s="313" t="s">
        <v>1241</v>
      </c>
      <c r="Z494" s="314">
        <f>264/3*Q494</f>
        <v>176</v>
      </c>
      <c r="AA494" s="315">
        <v>180120</v>
      </c>
      <c r="AB494" s="316" t="s">
        <v>3350</v>
      </c>
      <c r="AC494" s="317">
        <v>43134</v>
      </c>
      <c r="AD494" s="318">
        <f t="shared" si="63"/>
        <v>43249</v>
      </c>
      <c r="AE494" s="319">
        <f>IF(OR(G494=账期!$A$18,G494=账期!$A$20,G494=账期!$A$22,G494=账期!$A$24,G494=账期!$A$25,G494=账期!$A$27,G494=账期!$A$26,G494=账期!$A$28,G494=账期!$A$30,G494=账期!$A$32,G494=账期!$A$34,G494=账期!$A$35,G494=账期!$A$37,G494=账期!$A$39,G494=账期!$A$40,G494=账期!$A$41,G494=账期!$A$42,G494=账期!$A$43,G494=账期!$A$44,G494=账期!$A$45,G494=账期!$A$46,G494=账期!$A$48,G494=账期!$A$50,G494=账期!$A$51,G494=账期!$A$52,G494=账期!$A$53,G494=账期!$A$54,G494=账期!$A$56,G494=账期!$A$57,G494=账期!$A$58,G494=账期!$A$59,G494=账期!$A$60,G494=账期!$A$61,G494=账期!$A$62,G494=账期!$A$63,G494=账期!$A$64,G494=账期!$A$66,G494=账期!$A$67,G494=账期!$A$68,G494=账期!$A$70,G494=账期!$A$71),30,IF(OR(G494=账期!$A$74,G494=账期!$A$77,G494=账期!$A$76,G494=账期!$A$79,G494=账期!$A$80,G494=账期!$A$81,G494=账期!$A$83,G494=账期!$A$85,G494=账期!$A$87,G494=账期!$A$89,G494=账期!$A$91),60,IF(OR(G494=账期!$A$93,G494=账期!$A$94,G494=账期!$A$95,G494=账期!$A$96,G494=账期!$A$98,G494=账期!$A$99,G494=账期!$A$101,G494=账期!$A$102),90,0)))</f>
        <v>90</v>
      </c>
      <c r="AF494" s="319"/>
      <c r="AG494" s="306" t="s">
        <v>38</v>
      </c>
      <c r="AH494" s="319" t="str">
        <f t="shared" si="64"/>
        <v>柯童柱</v>
      </c>
      <c r="AI494" s="321"/>
    </row>
    <row r="495" spans="1:35" ht="18" customHeight="1" x14ac:dyDescent="0.25">
      <c r="A495" s="301" t="str">
        <f t="shared" si="61"/>
        <v>2018年1月</v>
      </c>
      <c r="B495" s="302">
        <v>43119</v>
      </c>
      <c r="C495" s="303" t="s">
        <v>1242</v>
      </c>
      <c r="D495" s="304" t="s">
        <v>617</v>
      </c>
      <c r="E495" s="305" t="str">
        <f t="shared" si="65"/>
        <v>A</v>
      </c>
      <c r="F495" s="305" t="str">
        <f t="shared" si="66"/>
        <v>C</v>
      </c>
      <c r="G495" s="306" t="s">
        <v>32</v>
      </c>
      <c r="H495" s="307" t="str">
        <f>IF(G495="","",VLOOKUP(G495,下拉数据源!J:K,2,0))</f>
        <v>深圳长飞智连技术有限公司</v>
      </c>
      <c r="I495" s="307" t="s">
        <v>33</v>
      </c>
      <c r="J495" s="307"/>
      <c r="K495" s="308" t="s">
        <v>399</v>
      </c>
      <c r="L495" s="306" t="s">
        <v>63</v>
      </c>
      <c r="M495" s="306" t="s">
        <v>286</v>
      </c>
      <c r="N495" s="306"/>
      <c r="O495" s="306" t="s">
        <v>37</v>
      </c>
      <c r="P495" s="308">
        <v>12</v>
      </c>
      <c r="Q495" s="309">
        <v>12</v>
      </c>
      <c r="R495" s="286">
        <v>7700</v>
      </c>
      <c r="S495" s="310">
        <f t="shared" si="68"/>
        <v>92400</v>
      </c>
      <c r="T495" s="311"/>
      <c r="U495" s="311">
        <f t="shared" si="67"/>
        <v>92400</v>
      </c>
      <c r="V495" s="451">
        <v>43124</v>
      </c>
      <c r="W495" s="452">
        <v>43128</v>
      </c>
      <c r="X495" s="308">
        <v>1000</v>
      </c>
      <c r="Y495" s="313" t="s">
        <v>1243</v>
      </c>
      <c r="Z495" s="314">
        <v>3660</v>
      </c>
      <c r="AA495" s="315" t="s">
        <v>1244</v>
      </c>
      <c r="AB495" s="316" t="s">
        <v>3345</v>
      </c>
      <c r="AC495" s="317">
        <v>43134</v>
      </c>
      <c r="AD495" s="318">
        <f t="shared" si="63"/>
        <v>43249</v>
      </c>
      <c r="AE495" s="319">
        <f>IF(OR(G495=账期!$A$18,G495=账期!$A$20,G495=账期!$A$22,G495=账期!$A$24,G495=账期!$A$25,G495=账期!$A$27,G495=账期!$A$26,G495=账期!$A$28,G495=账期!$A$30,G495=账期!$A$32,G495=账期!$A$34,G495=账期!$A$35,G495=账期!$A$37,G495=账期!$A$39,G495=账期!$A$40,G495=账期!$A$41,G495=账期!$A$42,G495=账期!$A$43,G495=账期!$A$44,G495=账期!$A$45,G495=账期!$A$46,G495=账期!$A$48,G495=账期!$A$50,G495=账期!$A$51,G495=账期!$A$52,G495=账期!$A$53,G495=账期!$A$54,G495=账期!$A$56,G495=账期!$A$57,G495=账期!$A$58,G495=账期!$A$59,G495=账期!$A$60,G495=账期!$A$61,G495=账期!$A$62,G495=账期!$A$63,G495=账期!$A$64,G495=账期!$A$66,G495=账期!$A$67,G495=账期!$A$68,G495=账期!$A$70,G495=账期!$A$71),30,IF(OR(G495=账期!$A$74,G495=账期!$A$77,G495=账期!$A$76,G495=账期!$A$79,G495=账期!$A$80,G495=账期!$A$81,G495=账期!$A$83,G495=账期!$A$85,G495=账期!$A$87,G495=账期!$A$89,G495=账期!$A$91),60,IF(OR(G495=账期!$A$93,G495=账期!$A$94,G495=账期!$A$95,G495=账期!$A$96,G495=账期!$A$98,G495=账期!$A$99,G495=账期!$A$101,G495=账期!$A$102),90,0)))</f>
        <v>90</v>
      </c>
      <c r="AF495" s="319"/>
      <c r="AG495" s="306" t="s">
        <v>38</v>
      </c>
      <c r="AH495" s="319" t="str">
        <f t="shared" si="64"/>
        <v>柯童柱</v>
      </c>
      <c r="AI495" s="321"/>
    </row>
    <row r="496" spans="1:35" ht="18" customHeight="1" x14ac:dyDescent="0.25">
      <c r="A496" s="301" t="str">
        <f t="shared" si="61"/>
        <v>2018年1月</v>
      </c>
      <c r="B496" s="302">
        <v>43127</v>
      </c>
      <c r="C496" s="303" t="s">
        <v>3070</v>
      </c>
      <c r="D496" s="304" t="s">
        <v>617</v>
      </c>
      <c r="E496" s="305" t="str">
        <f t="shared" si="65"/>
        <v>A</v>
      </c>
      <c r="F496" s="305" t="str">
        <f t="shared" si="66"/>
        <v>C</v>
      </c>
      <c r="G496" s="306" t="s">
        <v>32</v>
      </c>
      <c r="H496" s="307" t="str">
        <f>IF(G496="","",VLOOKUP(G496,下拉数据源!J:K,2,0))</f>
        <v>深圳长飞智连技术有限公司</v>
      </c>
      <c r="I496" s="307" t="s">
        <v>33</v>
      </c>
      <c r="J496" s="307"/>
      <c r="K496" s="308" t="s">
        <v>34</v>
      </c>
      <c r="L496" s="306" t="s">
        <v>35</v>
      </c>
      <c r="M496" s="306" t="s">
        <v>36</v>
      </c>
      <c r="N496" s="306"/>
      <c r="O496" s="306" t="s">
        <v>37</v>
      </c>
      <c r="P496" s="308">
        <v>4.5</v>
      </c>
      <c r="Q496" s="309">
        <v>4.5</v>
      </c>
      <c r="R496" s="286">
        <v>9240</v>
      </c>
      <c r="S496" s="310">
        <f t="shared" si="68"/>
        <v>41580</v>
      </c>
      <c r="T496" s="311"/>
      <c r="U496" s="311">
        <f t="shared" si="67"/>
        <v>41580</v>
      </c>
      <c r="V496" s="451">
        <v>43131</v>
      </c>
      <c r="W496" s="452">
        <v>43133</v>
      </c>
      <c r="X496" s="308">
        <v>750</v>
      </c>
      <c r="Y496" s="313" t="s">
        <v>2858</v>
      </c>
      <c r="Z496" s="314">
        <f>2100/7.5*Q496</f>
        <v>1260</v>
      </c>
      <c r="AA496" s="315">
        <v>180131</v>
      </c>
      <c r="AB496" s="316" t="s">
        <v>3346</v>
      </c>
      <c r="AC496" s="317">
        <v>43134</v>
      </c>
      <c r="AD496" s="318">
        <f t="shared" si="63"/>
        <v>43249</v>
      </c>
      <c r="AE496" s="319">
        <f>IF(OR(G496=账期!$A$18,G496=账期!$A$20,G496=账期!$A$22,G496=账期!$A$24,G496=账期!$A$25,G496=账期!$A$27,G496=账期!$A$26,G496=账期!$A$28,G496=账期!$A$30,G496=账期!$A$32,G496=账期!$A$34,G496=账期!$A$35,G496=账期!$A$37,G496=账期!$A$39,G496=账期!$A$40,G496=账期!$A$41,G496=账期!$A$42,G496=账期!$A$43,G496=账期!$A$44,G496=账期!$A$45,G496=账期!$A$46,G496=账期!$A$48,G496=账期!$A$50,G496=账期!$A$51,G496=账期!$A$52,G496=账期!$A$53,G496=账期!$A$54,G496=账期!$A$56,G496=账期!$A$57,G496=账期!$A$58,G496=账期!$A$59,G496=账期!$A$60,G496=账期!$A$61,G496=账期!$A$62,G496=账期!$A$63,G496=账期!$A$64,G496=账期!$A$66,G496=账期!$A$67,G496=账期!$A$68,G496=账期!$A$70,G496=账期!$A$71),30,IF(OR(G496=账期!$A$74,G496=账期!$A$77,G496=账期!$A$76,G496=账期!$A$79,G496=账期!$A$80,G496=账期!$A$81,G496=账期!$A$83,G496=账期!$A$85,G496=账期!$A$87,G496=账期!$A$89,G496=账期!$A$91),60,IF(OR(G496=账期!$A$93,G496=账期!$A$94,G496=账期!$A$95,G496=账期!$A$96,G496=账期!$A$98,G496=账期!$A$99,G496=账期!$A$101,G496=账期!$A$102),90,0)))</f>
        <v>90</v>
      </c>
      <c r="AF496" s="319"/>
      <c r="AG496" s="306" t="s">
        <v>38</v>
      </c>
      <c r="AH496" s="319" t="str">
        <f t="shared" si="64"/>
        <v>柯童柱</v>
      </c>
      <c r="AI496" s="321"/>
    </row>
    <row r="497" spans="1:35" ht="18" customHeight="1" x14ac:dyDescent="0.25">
      <c r="A497" s="301" t="str">
        <f t="shared" si="61"/>
        <v>2018年1月</v>
      </c>
      <c r="B497" s="302">
        <v>43125</v>
      </c>
      <c r="C497" s="303" t="s">
        <v>111</v>
      </c>
      <c r="D497" s="304" t="s">
        <v>617</v>
      </c>
      <c r="E497" s="305" t="str">
        <f t="shared" si="65"/>
        <v>A</v>
      </c>
      <c r="F497" s="305" t="str">
        <f t="shared" si="66"/>
        <v>C</v>
      </c>
      <c r="G497" s="306" t="s">
        <v>32</v>
      </c>
      <c r="H497" s="307" t="str">
        <f>IF(G497="","",VLOOKUP(G497,下拉数据源!J:K,2,0))</f>
        <v>深圳长飞智连技术有限公司</v>
      </c>
      <c r="I497" s="307" t="s">
        <v>33</v>
      </c>
      <c r="J497" s="307"/>
      <c r="K497" s="308" t="s">
        <v>373</v>
      </c>
      <c r="L497" s="306" t="s">
        <v>63</v>
      </c>
      <c r="M497" s="306" t="s">
        <v>64</v>
      </c>
      <c r="N497" s="307" t="s">
        <v>111</v>
      </c>
      <c r="O497" s="306" t="s">
        <v>37</v>
      </c>
      <c r="P497" s="308">
        <v>0.02</v>
      </c>
      <c r="Q497" s="309">
        <v>0.02</v>
      </c>
      <c r="R497" s="286">
        <v>0</v>
      </c>
      <c r="S497" s="310">
        <f t="shared" si="68"/>
        <v>0</v>
      </c>
      <c r="T497" s="311"/>
      <c r="U497" s="311">
        <f t="shared" si="67"/>
        <v>0</v>
      </c>
      <c r="V497" s="451">
        <v>43126</v>
      </c>
      <c r="W497" s="452">
        <v>43128</v>
      </c>
      <c r="X497" s="308">
        <v>25</v>
      </c>
      <c r="Y497" s="313" t="s">
        <v>1245</v>
      </c>
      <c r="Z497" s="314">
        <v>0</v>
      </c>
      <c r="AA497" s="315">
        <v>180126</v>
      </c>
      <c r="AB497" s="316"/>
      <c r="AC497" s="317"/>
      <c r="AD497" s="318">
        <f t="shared" si="63"/>
        <v>121</v>
      </c>
      <c r="AE497" s="319">
        <f>IF(OR(G497=账期!$A$18,G497=账期!$A$20,G497=账期!$A$22,G497=账期!$A$24,G497=账期!$A$25,G497=账期!$A$27,G497=账期!$A$26,G497=账期!$A$28,G497=账期!$A$30,G497=账期!$A$32,G497=账期!$A$34,G497=账期!$A$35,G497=账期!$A$37,G497=账期!$A$39,G497=账期!$A$40,G497=账期!$A$41,G497=账期!$A$42,G497=账期!$A$43,G497=账期!$A$44,G497=账期!$A$45,G497=账期!$A$46,G497=账期!$A$48,G497=账期!$A$50,G497=账期!$A$51,G497=账期!$A$52,G497=账期!$A$53,G497=账期!$A$54,G497=账期!$A$56,G497=账期!$A$57,G497=账期!$A$58,G497=账期!$A$59,G497=账期!$A$60,G497=账期!$A$61,G497=账期!$A$62,G497=账期!$A$63,G497=账期!$A$64,G497=账期!$A$66,G497=账期!$A$67,G497=账期!$A$68,G497=账期!$A$70,G497=账期!$A$71),30,IF(OR(G497=账期!$A$74,G497=账期!$A$77,G497=账期!$A$76,G497=账期!$A$79,G497=账期!$A$80,G497=账期!$A$81,G497=账期!$A$83,G497=账期!$A$85,G497=账期!$A$87,G497=账期!$A$89,G497=账期!$A$91),60,IF(OR(G497=账期!$A$93,G497=账期!$A$94,G497=账期!$A$95,G497=账期!$A$96,G497=账期!$A$98,G497=账期!$A$99,G497=账期!$A$101,G497=账期!$A$102),90,0)))</f>
        <v>90</v>
      </c>
      <c r="AF497" s="319"/>
      <c r="AG497" s="306" t="s">
        <v>38</v>
      </c>
      <c r="AH497" s="319" t="str">
        <f t="shared" si="64"/>
        <v>柯童柱</v>
      </c>
      <c r="AI497" s="321"/>
    </row>
    <row r="498" spans="1:35" ht="18" customHeight="1" x14ac:dyDescent="0.25">
      <c r="A498" s="301" t="str">
        <f t="shared" si="61"/>
        <v>2018年1月</v>
      </c>
      <c r="B498" s="302">
        <v>43125</v>
      </c>
      <c r="C498" s="303" t="s">
        <v>1246</v>
      </c>
      <c r="D498" s="304" t="s">
        <v>617</v>
      </c>
      <c r="E498" s="305" t="str">
        <f t="shared" si="65"/>
        <v>A</v>
      </c>
      <c r="F498" s="305" t="str">
        <f t="shared" si="66"/>
        <v>C</v>
      </c>
      <c r="G498" s="306" t="s">
        <v>32</v>
      </c>
      <c r="H498" s="307" t="str">
        <f>IF(G498="","",VLOOKUP(G498,下拉数据源!J:K,2,0))</f>
        <v>深圳长飞智连技术有限公司</v>
      </c>
      <c r="I498" s="307" t="s">
        <v>33</v>
      </c>
      <c r="J498" s="307" t="s">
        <v>376</v>
      </c>
      <c r="K498" s="308" t="s">
        <v>386</v>
      </c>
      <c r="L498" s="306" t="s">
        <v>63</v>
      </c>
      <c r="M498" s="306" t="s">
        <v>64</v>
      </c>
      <c r="N498" s="306"/>
      <c r="O498" s="306" t="s">
        <v>37</v>
      </c>
      <c r="P498" s="308">
        <v>1</v>
      </c>
      <c r="Q498" s="309">
        <v>1</v>
      </c>
      <c r="R498" s="286">
        <v>10290</v>
      </c>
      <c r="S498" s="310">
        <f t="shared" si="68"/>
        <v>10290</v>
      </c>
      <c r="T498" s="311"/>
      <c r="U498" s="311">
        <f t="shared" si="67"/>
        <v>10290</v>
      </c>
      <c r="V498" s="451">
        <v>43128</v>
      </c>
      <c r="W498" s="452">
        <v>43129</v>
      </c>
      <c r="X498" s="308">
        <v>1000</v>
      </c>
      <c r="Y498" s="313" t="s">
        <v>1247</v>
      </c>
      <c r="Z498" s="314">
        <v>88</v>
      </c>
      <c r="AA498" s="315">
        <v>180127</v>
      </c>
      <c r="AB498" s="316" t="s">
        <v>3352</v>
      </c>
      <c r="AC498" s="317">
        <v>43134</v>
      </c>
      <c r="AD498" s="318">
        <f t="shared" si="63"/>
        <v>43249</v>
      </c>
      <c r="AE498" s="319">
        <f>IF(OR(G498=账期!$A$18,G498=账期!$A$20,G498=账期!$A$22,G498=账期!$A$24,G498=账期!$A$25,G498=账期!$A$27,G498=账期!$A$26,G498=账期!$A$28,G498=账期!$A$30,G498=账期!$A$32,G498=账期!$A$34,G498=账期!$A$35,G498=账期!$A$37,G498=账期!$A$39,G498=账期!$A$40,G498=账期!$A$41,G498=账期!$A$42,G498=账期!$A$43,G498=账期!$A$44,G498=账期!$A$45,G498=账期!$A$46,G498=账期!$A$48,G498=账期!$A$50,G498=账期!$A$51,G498=账期!$A$52,G498=账期!$A$53,G498=账期!$A$54,G498=账期!$A$56,G498=账期!$A$57,G498=账期!$A$58,G498=账期!$A$59,G498=账期!$A$60,G498=账期!$A$61,G498=账期!$A$62,G498=账期!$A$63,G498=账期!$A$64,G498=账期!$A$66,G498=账期!$A$67,G498=账期!$A$68,G498=账期!$A$70,G498=账期!$A$71),30,IF(OR(G498=账期!$A$74,G498=账期!$A$77,G498=账期!$A$76,G498=账期!$A$79,G498=账期!$A$80,G498=账期!$A$81,G498=账期!$A$83,G498=账期!$A$85,G498=账期!$A$87,G498=账期!$A$89,G498=账期!$A$91),60,IF(OR(G498=账期!$A$93,G498=账期!$A$94,G498=账期!$A$95,G498=账期!$A$96,G498=账期!$A$98,G498=账期!$A$99,G498=账期!$A$101,G498=账期!$A$102),90,0)))</f>
        <v>90</v>
      </c>
      <c r="AF498" s="319"/>
      <c r="AG498" s="306" t="s">
        <v>38</v>
      </c>
      <c r="AH498" s="319" t="str">
        <f t="shared" si="64"/>
        <v>柯童柱</v>
      </c>
      <c r="AI498" s="321"/>
    </row>
    <row r="499" spans="1:35" ht="18" customHeight="1" x14ac:dyDescent="0.25">
      <c r="A499" s="301" t="str">
        <f t="shared" si="61"/>
        <v>2018年1月</v>
      </c>
      <c r="B499" s="302">
        <v>43125</v>
      </c>
      <c r="C499" s="303" t="s">
        <v>1248</v>
      </c>
      <c r="D499" s="304" t="s">
        <v>617</v>
      </c>
      <c r="E499" s="305" t="str">
        <f t="shared" si="65"/>
        <v>A</v>
      </c>
      <c r="F499" s="305" t="str">
        <f t="shared" si="66"/>
        <v>C</v>
      </c>
      <c r="G499" s="306" t="s">
        <v>32</v>
      </c>
      <c r="H499" s="307" t="str">
        <f>IF(G499="","",VLOOKUP(G499,下拉数据源!J:K,2,0))</f>
        <v>深圳长飞智连技术有限公司</v>
      </c>
      <c r="I499" s="307" t="s">
        <v>33</v>
      </c>
      <c r="J499" s="307"/>
      <c r="K499" s="308" t="s">
        <v>400</v>
      </c>
      <c r="L499" s="306" t="s">
        <v>63</v>
      </c>
      <c r="M499" s="306" t="s">
        <v>297</v>
      </c>
      <c r="N499" s="306"/>
      <c r="O499" s="306" t="s">
        <v>191</v>
      </c>
      <c r="P499" s="308">
        <v>10</v>
      </c>
      <c r="Q499" s="309">
        <v>10</v>
      </c>
      <c r="R499" s="286">
        <v>13600</v>
      </c>
      <c r="S499" s="310">
        <f t="shared" si="68"/>
        <v>136000</v>
      </c>
      <c r="T499" s="311"/>
      <c r="U499" s="311">
        <f t="shared" si="67"/>
        <v>136000</v>
      </c>
      <c r="V499" s="451">
        <v>43131</v>
      </c>
      <c r="W499" s="452">
        <v>43133</v>
      </c>
      <c r="X499" s="308">
        <v>25</v>
      </c>
      <c r="Y499" s="313" t="s">
        <v>2859</v>
      </c>
      <c r="Z499" s="314">
        <v>2800</v>
      </c>
      <c r="AA499" s="315" t="s">
        <v>2861</v>
      </c>
      <c r="AB499" s="316" t="s">
        <v>3347</v>
      </c>
      <c r="AC499" s="317">
        <v>43134</v>
      </c>
      <c r="AD499" s="318">
        <f t="shared" si="63"/>
        <v>43249</v>
      </c>
      <c r="AE499" s="319">
        <f>IF(OR(G499=账期!$A$18,G499=账期!$A$20,G499=账期!$A$22,G499=账期!$A$24,G499=账期!$A$25,G499=账期!$A$27,G499=账期!$A$26,G499=账期!$A$28,G499=账期!$A$30,G499=账期!$A$32,G499=账期!$A$34,G499=账期!$A$35,G499=账期!$A$37,G499=账期!$A$39,G499=账期!$A$40,G499=账期!$A$41,G499=账期!$A$42,G499=账期!$A$43,G499=账期!$A$44,G499=账期!$A$45,G499=账期!$A$46,G499=账期!$A$48,G499=账期!$A$50,G499=账期!$A$51,G499=账期!$A$52,G499=账期!$A$53,G499=账期!$A$54,G499=账期!$A$56,G499=账期!$A$57,G499=账期!$A$58,G499=账期!$A$59,G499=账期!$A$60,G499=账期!$A$61,G499=账期!$A$62,G499=账期!$A$63,G499=账期!$A$64,G499=账期!$A$66,G499=账期!$A$67,G499=账期!$A$68,G499=账期!$A$70,G499=账期!$A$71),30,IF(OR(G499=账期!$A$74,G499=账期!$A$77,G499=账期!$A$76,G499=账期!$A$79,G499=账期!$A$80,G499=账期!$A$81,G499=账期!$A$83,G499=账期!$A$85,G499=账期!$A$87,G499=账期!$A$89,G499=账期!$A$91),60,IF(OR(G499=账期!$A$93,G499=账期!$A$94,G499=账期!$A$95,G499=账期!$A$96,G499=账期!$A$98,G499=账期!$A$99,G499=账期!$A$101,G499=账期!$A$102),90,0)))</f>
        <v>90</v>
      </c>
      <c r="AF499" s="319"/>
      <c r="AG499" s="306" t="s">
        <v>38</v>
      </c>
      <c r="AH499" s="319" t="str">
        <f t="shared" si="64"/>
        <v>柯童柱</v>
      </c>
      <c r="AI499" s="321"/>
    </row>
    <row r="500" spans="1:35" ht="15" customHeight="1" x14ac:dyDescent="0.25">
      <c r="A500" s="301" t="str">
        <f t="shared" si="61"/>
        <v>2018年1月</v>
      </c>
      <c r="B500" s="302">
        <v>43100</v>
      </c>
      <c r="C500" s="303" t="s">
        <v>1249</v>
      </c>
      <c r="D500" s="304" t="s">
        <v>617</v>
      </c>
      <c r="E500" s="305" t="str">
        <f t="shared" si="65"/>
        <v>A</v>
      </c>
      <c r="F500" s="305" t="str">
        <f t="shared" si="66"/>
        <v>C</v>
      </c>
      <c r="G500" s="306" t="s">
        <v>406</v>
      </c>
      <c r="H500" s="307" t="s">
        <v>407</v>
      </c>
      <c r="I500" s="307" t="s">
        <v>33</v>
      </c>
      <c r="J500" s="307"/>
      <c r="K500" s="308" t="s">
        <v>408</v>
      </c>
      <c r="L500" s="306" t="s">
        <v>35</v>
      </c>
      <c r="M500" s="306" t="s">
        <v>94</v>
      </c>
      <c r="N500" s="306"/>
      <c r="O500" s="306" t="s">
        <v>37</v>
      </c>
      <c r="P500" s="308">
        <v>30</v>
      </c>
      <c r="Q500" s="309">
        <v>30</v>
      </c>
      <c r="R500" s="312">
        <v>9530</v>
      </c>
      <c r="S500" s="310">
        <f t="shared" si="68"/>
        <v>285900</v>
      </c>
      <c r="T500" s="311"/>
      <c r="U500" s="311">
        <f t="shared" si="67"/>
        <v>285900</v>
      </c>
      <c r="V500" s="451">
        <v>43101</v>
      </c>
      <c r="W500" s="452">
        <v>43103</v>
      </c>
      <c r="X500" s="308">
        <v>750</v>
      </c>
      <c r="Y500" s="313" t="s">
        <v>1250</v>
      </c>
      <c r="Z500" s="314">
        <v>12450</v>
      </c>
      <c r="AA500" s="315" t="s">
        <v>737</v>
      </c>
      <c r="AB500" s="316" t="s">
        <v>1251</v>
      </c>
      <c r="AC500" s="317">
        <v>43123</v>
      </c>
      <c r="AD500" s="318">
        <f t="shared" si="63"/>
        <v>43221</v>
      </c>
      <c r="AE500" s="319">
        <f>IF(OR(G500=账期!$A$18,G500=账期!$A$20,G500=账期!$A$22,G500=账期!$A$24,G500=账期!$A$25,G500=账期!$A$27,G500=账期!$A$26,G500=账期!$A$28,G500=账期!$A$30,G500=账期!$A$32,G500=账期!$A$34,G500=账期!$A$35,G500=账期!$A$37,G500=账期!$A$39,G500=账期!$A$40,G500=账期!$A$41,G500=账期!$A$42,G500=账期!$A$43,G500=账期!$A$44,G500=账期!$A$45,G500=账期!$A$46,G500=账期!$A$48,G500=账期!$A$50,G500=账期!$A$51,G500=账期!$A$52,G500=账期!$A$53,G500=账期!$A$54,G500=账期!$A$56,G500=账期!$A$57,G500=账期!$A$58,G500=账期!$A$59,G500=账期!$A$60,G500=账期!$A$61,G500=账期!$A$62,G500=账期!$A$63,G500=账期!$A$64,G500=账期!$A$66,G500=账期!$A$67,G500=账期!$A$68,G500=账期!$A$70,G500=账期!$A$71),30,IF(OR(G500=账期!$A$74,G500=账期!$A$77,G500=账期!$A$76,G500=账期!$A$79,G500=账期!$A$80,G500=账期!$A$81,G500=账期!$A$83,G500=账期!$A$85,G500=账期!$A$87,G500=账期!$A$89,G500=账期!$A$91),60,IF(OR(G500=账期!$A$93,G500=账期!$A$94,G500=账期!$A$95,G500=账期!$A$96,G500=账期!$A$98,G500=账期!$A$99,G500=账期!$A$101,G500=账期!$A$102),90,0)))</f>
        <v>90</v>
      </c>
      <c r="AF500" s="319"/>
      <c r="AG500" s="306" t="s">
        <v>106</v>
      </c>
      <c r="AH500" s="319" t="str">
        <f t="shared" si="64"/>
        <v>石浩宇</v>
      </c>
      <c r="AI500" s="321"/>
    </row>
    <row r="501" spans="1:35" ht="15" customHeight="1" x14ac:dyDescent="0.25">
      <c r="A501" s="301" t="str">
        <f t="shared" si="61"/>
        <v>2017年12月</v>
      </c>
      <c r="B501" s="302">
        <v>43070</v>
      </c>
      <c r="C501" s="303" t="s">
        <v>2974</v>
      </c>
      <c r="D501" s="304" t="s">
        <v>617</v>
      </c>
      <c r="E501" s="305" t="str">
        <f t="shared" si="65"/>
        <v>A</v>
      </c>
      <c r="F501" s="305" t="str">
        <f t="shared" si="66"/>
        <v>C</v>
      </c>
      <c r="G501" s="306" t="s">
        <v>406</v>
      </c>
      <c r="H501" s="307" t="s">
        <v>407</v>
      </c>
      <c r="I501" s="307" t="s">
        <v>33</v>
      </c>
      <c r="J501" s="307"/>
      <c r="K501" s="308" t="s">
        <v>408</v>
      </c>
      <c r="L501" s="306" t="s">
        <v>35</v>
      </c>
      <c r="M501" s="306" t="s">
        <v>94</v>
      </c>
      <c r="N501" s="306"/>
      <c r="O501" s="306" t="s">
        <v>37</v>
      </c>
      <c r="P501" s="308">
        <v>30</v>
      </c>
      <c r="Q501" s="309">
        <v>30</v>
      </c>
      <c r="R501" s="286">
        <v>8930</v>
      </c>
      <c r="S501" s="310">
        <f t="shared" si="68"/>
        <v>267900</v>
      </c>
      <c r="T501" s="311"/>
      <c r="U501" s="311">
        <f t="shared" si="67"/>
        <v>267900</v>
      </c>
      <c r="V501" s="451">
        <v>43099</v>
      </c>
      <c r="W501" s="452">
        <v>43102</v>
      </c>
      <c r="X501" s="308">
        <v>750</v>
      </c>
      <c r="Y501" s="313" t="s">
        <v>1252</v>
      </c>
      <c r="Z501" s="314">
        <v>12450</v>
      </c>
      <c r="AA501" s="315" t="s">
        <v>881</v>
      </c>
      <c r="AB501" s="316" t="s">
        <v>1251</v>
      </c>
      <c r="AC501" s="320">
        <v>43123</v>
      </c>
      <c r="AD501" s="318">
        <f t="shared" si="63"/>
        <v>43221</v>
      </c>
      <c r="AE501" s="319">
        <v>90</v>
      </c>
      <c r="AF501" s="319"/>
      <c r="AG501" s="306" t="s">
        <v>106</v>
      </c>
      <c r="AH501" s="319" t="str">
        <f t="shared" si="64"/>
        <v>石浩宇</v>
      </c>
      <c r="AI501" s="321"/>
    </row>
    <row r="502" spans="1:35" ht="15" customHeight="1" x14ac:dyDescent="0.25">
      <c r="A502" s="301" t="str">
        <f t="shared" si="61"/>
        <v>2018年1月</v>
      </c>
      <c r="B502" s="302">
        <v>43118</v>
      </c>
      <c r="C502" s="303" t="s">
        <v>1253</v>
      </c>
      <c r="D502" s="304" t="s">
        <v>617</v>
      </c>
      <c r="E502" s="305" t="str">
        <f t="shared" si="65"/>
        <v>A</v>
      </c>
      <c r="F502" s="305" t="str">
        <f t="shared" si="66"/>
        <v>C</v>
      </c>
      <c r="G502" s="347" t="s">
        <v>406</v>
      </c>
      <c r="H502" s="307" t="str">
        <f>IF(G502="","",VLOOKUP(G502,下拉数据源!J:K,2,0))</f>
        <v>长飞光纤光缆沈阳有限公司</v>
      </c>
      <c r="I502" s="307" t="s">
        <v>105</v>
      </c>
      <c r="J502" s="307"/>
      <c r="K502" s="308"/>
      <c r="L502" s="306" t="s">
        <v>35</v>
      </c>
      <c r="M502" s="306" t="s">
        <v>94</v>
      </c>
      <c r="N502" s="306"/>
      <c r="O502" s="306" t="s">
        <v>37</v>
      </c>
      <c r="P502" s="308">
        <v>30</v>
      </c>
      <c r="Q502" s="309">
        <v>30</v>
      </c>
      <c r="R502" s="286">
        <v>9530</v>
      </c>
      <c r="S502" s="310">
        <f t="shared" si="68"/>
        <v>285900</v>
      </c>
      <c r="T502" s="311"/>
      <c r="U502" s="311">
        <f t="shared" si="67"/>
        <v>285900</v>
      </c>
      <c r="V502" s="451">
        <v>43130</v>
      </c>
      <c r="W502" s="452">
        <v>43132</v>
      </c>
      <c r="X502" s="308">
        <v>750</v>
      </c>
      <c r="Y502" s="313" t="s">
        <v>2672</v>
      </c>
      <c r="Z502" s="314">
        <v>0</v>
      </c>
      <c r="AA502" s="315" t="s">
        <v>2671</v>
      </c>
      <c r="AB502" s="316" t="s">
        <v>3446</v>
      </c>
      <c r="AC502" s="317">
        <v>43137</v>
      </c>
      <c r="AD502" s="318">
        <f t="shared" si="63"/>
        <v>43249</v>
      </c>
      <c r="AE502" s="319">
        <f>IF(OR(G502=账期!$A$18,G502=账期!$A$20,G502=账期!$A$22,G502=账期!$A$24,G502=账期!$A$25,G502=账期!$A$27,G502=账期!$A$26,G502=账期!$A$28,G502=账期!$A$30,G502=账期!$A$32,G502=账期!$A$34,G502=账期!$A$35,G502=账期!$A$37,G502=账期!$A$39,G502=账期!$A$40,G502=账期!$A$41,G502=账期!$A$42,G502=账期!$A$43,G502=账期!$A$44,G502=账期!$A$45,G502=账期!$A$46,G502=账期!$A$48,G502=账期!$A$50,G502=账期!$A$51,G502=账期!$A$52,G502=账期!$A$53,G502=账期!$A$54,G502=账期!$A$56,G502=账期!$A$57,G502=账期!$A$58,G502=账期!$A$59,G502=账期!$A$60,G502=账期!$A$61,G502=账期!$A$62,G502=账期!$A$63,G502=账期!$A$64,G502=账期!$A$66,G502=账期!$A$67,G502=账期!$A$68,G502=账期!$A$70,G502=账期!$A$71),30,IF(OR(G502=账期!$A$74,G502=账期!$A$77,G502=账期!$A$76,G502=账期!$A$79,G502=账期!$A$80,G502=账期!$A$81,G502=账期!$A$83,G502=账期!$A$85,G502=账期!$A$87,G502=账期!$A$89,G502=账期!$A$91),60,IF(OR(G502=账期!$A$93,G502=账期!$A$94,G502=账期!$A$95,G502=账期!$A$96,G502=账期!$A$98,G502=账期!$A$99,G502=账期!$A$101,G502=账期!$A$102),90,0)))</f>
        <v>90</v>
      </c>
      <c r="AF502" s="319"/>
      <c r="AG502" s="306" t="s">
        <v>106</v>
      </c>
      <c r="AH502" s="319" t="str">
        <f t="shared" si="64"/>
        <v>石浩宇</v>
      </c>
      <c r="AI502" s="321"/>
    </row>
    <row r="503" spans="1:35" ht="15" customHeight="1" x14ac:dyDescent="0.25">
      <c r="A503" s="301" t="str">
        <f t="shared" si="61"/>
        <v>2018年1月</v>
      </c>
      <c r="B503" s="302">
        <v>43118</v>
      </c>
      <c r="C503" s="303" t="s">
        <v>1253</v>
      </c>
      <c r="D503" s="304" t="s">
        <v>617</v>
      </c>
      <c r="E503" s="305" t="str">
        <f t="shared" si="65"/>
        <v>A</v>
      </c>
      <c r="F503" s="305" t="str">
        <f t="shared" si="66"/>
        <v>C</v>
      </c>
      <c r="G503" s="306" t="s">
        <v>406</v>
      </c>
      <c r="H503" s="307" t="str">
        <f>IF(G503="","",VLOOKUP(G503,下拉数据源!J:K,2,0))</f>
        <v>长飞光纤光缆沈阳有限公司</v>
      </c>
      <c r="I503" s="307" t="s">
        <v>105</v>
      </c>
      <c r="J503" s="307"/>
      <c r="K503" s="308"/>
      <c r="L503" s="306" t="s">
        <v>35</v>
      </c>
      <c r="M503" s="306" t="s">
        <v>94</v>
      </c>
      <c r="N503" s="306"/>
      <c r="O503" s="306" t="s">
        <v>37</v>
      </c>
      <c r="P503" s="308">
        <v>30</v>
      </c>
      <c r="Q503" s="309">
        <v>30</v>
      </c>
      <c r="R503" s="286">
        <v>9530</v>
      </c>
      <c r="S503" s="310">
        <f t="shared" si="68"/>
        <v>285900</v>
      </c>
      <c r="T503" s="311"/>
      <c r="U503" s="311">
        <f t="shared" si="67"/>
        <v>285900</v>
      </c>
      <c r="V503" s="451">
        <v>43131</v>
      </c>
      <c r="W503" s="452">
        <v>43133</v>
      </c>
      <c r="X503" s="308">
        <v>750</v>
      </c>
      <c r="Y503" s="313" t="s">
        <v>2877</v>
      </c>
      <c r="Z503" s="314">
        <v>0</v>
      </c>
      <c r="AA503" s="315" t="s">
        <v>2867</v>
      </c>
      <c r="AB503" s="316" t="s">
        <v>3446</v>
      </c>
      <c r="AC503" s="317">
        <v>43137</v>
      </c>
      <c r="AD503" s="318">
        <f t="shared" si="63"/>
        <v>43249</v>
      </c>
      <c r="AE503" s="319">
        <f>IF(OR(G503=账期!$A$18,G503=账期!$A$20,G503=账期!$A$22,G503=账期!$A$24,G503=账期!$A$25,G503=账期!$A$27,G503=账期!$A$26,G503=账期!$A$28,G503=账期!$A$30,G503=账期!$A$32,G503=账期!$A$34,G503=账期!$A$35,G503=账期!$A$37,G503=账期!$A$39,G503=账期!$A$40,G503=账期!$A$41,G503=账期!$A$42,G503=账期!$A$43,G503=账期!$A$44,G503=账期!$A$45,G503=账期!$A$46,G503=账期!$A$48,G503=账期!$A$50,G503=账期!$A$51,G503=账期!$A$52,G503=账期!$A$53,G503=账期!$A$54,G503=账期!$A$56,G503=账期!$A$57,G503=账期!$A$58,G503=账期!$A$59,G503=账期!$A$60,G503=账期!$A$61,G503=账期!$A$62,G503=账期!$A$63,G503=账期!$A$64,G503=账期!$A$66,G503=账期!$A$67,G503=账期!$A$68,G503=账期!$A$70,G503=账期!$A$71),30,IF(OR(G503=账期!$A$74,G503=账期!$A$77,G503=账期!$A$76,G503=账期!$A$79,G503=账期!$A$80,G503=账期!$A$81,G503=账期!$A$83,G503=账期!$A$85,G503=账期!$A$87,G503=账期!$A$89,G503=账期!$A$91),60,IF(OR(G503=账期!$A$93,G503=账期!$A$94,G503=账期!$A$95,G503=账期!$A$96,G503=账期!$A$98,G503=账期!$A$99,G503=账期!$A$101,G503=账期!$A$102),90,0)))</f>
        <v>90</v>
      </c>
      <c r="AF503" s="319"/>
      <c r="AG503" s="306" t="s">
        <v>106</v>
      </c>
      <c r="AH503" s="319" t="str">
        <f t="shared" si="64"/>
        <v>石浩宇</v>
      </c>
      <c r="AI503" s="321"/>
    </row>
    <row r="504" spans="1:35" ht="15" customHeight="1" x14ac:dyDescent="0.25">
      <c r="A504" s="301" t="str">
        <f t="shared" si="61"/>
        <v>2018年2月</v>
      </c>
      <c r="B504" s="302">
        <v>43118</v>
      </c>
      <c r="C504" s="303" t="s">
        <v>1253</v>
      </c>
      <c r="D504" s="304" t="s">
        <v>617</v>
      </c>
      <c r="E504" s="305" t="str">
        <f t="shared" si="65"/>
        <v>A</v>
      </c>
      <c r="F504" s="305" t="str">
        <f t="shared" si="66"/>
        <v>C</v>
      </c>
      <c r="G504" s="306" t="s">
        <v>406</v>
      </c>
      <c r="H504" s="307" t="str">
        <f>IF(G504="","",VLOOKUP(G504,下拉数据源!J:K,2,0))</f>
        <v>长飞光纤光缆沈阳有限公司</v>
      </c>
      <c r="I504" s="307" t="s">
        <v>105</v>
      </c>
      <c r="J504" s="307"/>
      <c r="K504" s="308"/>
      <c r="L504" s="306" t="s">
        <v>35</v>
      </c>
      <c r="M504" s="306" t="s">
        <v>94</v>
      </c>
      <c r="N504" s="306"/>
      <c r="O504" s="306" t="s">
        <v>37</v>
      </c>
      <c r="P504" s="308">
        <v>30</v>
      </c>
      <c r="Q504" s="309">
        <v>30</v>
      </c>
      <c r="R504" s="286">
        <v>9530</v>
      </c>
      <c r="S504" s="310">
        <f t="shared" si="68"/>
        <v>285900</v>
      </c>
      <c r="T504" s="311"/>
      <c r="U504" s="311">
        <f t="shared" si="67"/>
        <v>285900</v>
      </c>
      <c r="V504" s="451">
        <v>43136</v>
      </c>
      <c r="W504" s="452">
        <v>43138</v>
      </c>
      <c r="X504" s="308">
        <v>750</v>
      </c>
      <c r="Y504" s="313" t="s">
        <v>3297</v>
      </c>
      <c r="Z504" s="314">
        <v>0</v>
      </c>
      <c r="AA504" s="315" t="s">
        <v>3298</v>
      </c>
      <c r="AB504" s="316" t="s">
        <v>3446</v>
      </c>
      <c r="AC504" s="317">
        <v>43137</v>
      </c>
      <c r="AD504" s="318">
        <f t="shared" si="63"/>
        <v>43249</v>
      </c>
      <c r="AE504" s="319">
        <f>IF(OR(G504=账期!$A$18,G504=账期!$A$20,G504=账期!$A$22,G504=账期!$A$24,G504=账期!$A$25,G504=账期!$A$27,G504=账期!$A$26,G504=账期!$A$28,G504=账期!$A$30,G504=账期!$A$32,G504=账期!$A$34,G504=账期!$A$35,G504=账期!$A$37,G504=账期!$A$39,G504=账期!$A$40,G504=账期!$A$41,G504=账期!$A$42,G504=账期!$A$43,G504=账期!$A$44,G504=账期!$A$45,G504=账期!$A$46,G504=账期!$A$48,G504=账期!$A$50,G504=账期!$A$51,G504=账期!$A$52,G504=账期!$A$53,G504=账期!$A$54,G504=账期!$A$56,G504=账期!$A$57,G504=账期!$A$58,G504=账期!$A$59,G504=账期!$A$60,G504=账期!$A$61,G504=账期!$A$62,G504=账期!$A$63,G504=账期!$A$64,G504=账期!$A$66,G504=账期!$A$67,G504=账期!$A$68,G504=账期!$A$70,G504=账期!$A$71),30,IF(OR(G504=账期!$A$74,G504=账期!$A$77,G504=账期!$A$76,G504=账期!$A$79,G504=账期!$A$80,G504=账期!$A$81,G504=账期!$A$83,G504=账期!$A$85,G504=账期!$A$87,G504=账期!$A$89,G504=账期!$A$91),60,IF(OR(G504=账期!$A$93,G504=账期!$A$94,G504=账期!$A$95,G504=账期!$A$96,G504=账期!$A$98,G504=账期!$A$99,G504=账期!$A$101,G504=账期!$A$102),90,0)))</f>
        <v>90</v>
      </c>
      <c r="AF504" s="319"/>
      <c r="AG504" s="306" t="s">
        <v>106</v>
      </c>
      <c r="AH504" s="319" t="str">
        <f t="shared" si="64"/>
        <v>石浩宇</v>
      </c>
      <c r="AI504" s="321"/>
    </row>
    <row r="505" spans="1:35" ht="15" customHeight="1" x14ac:dyDescent="0.25">
      <c r="A505" s="301" t="str">
        <f t="shared" si="61"/>
        <v>2018年2月</v>
      </c>
      <c r="B505" s="302">
        <v>43118</v>
      </c>
      <c r="C505" s="303" t="s">
        <v>1253</v>
      </c>
      <c r="D505" s="304" t="s">
        <v>617</v>
      </c>
      <c r="E505" s="305" t="str">
        <f t="shared" si="65"/>
        <v>A</v>
      </c>
      <c r="F505" s="305" t="str">
        <f t="shared" si="66"/>
        <v>C</v>
      </c>
      <c r="G505" s="306" t="s">
        <v>406</v>
      </c>
      <c r="H505" s="307" t="str">
        <f>IF(G505="","",VLOOKUP(G505,下拉数据源!J:K,2,0))</f>
        <v>长飞光纤光缆沈阳有限公司</v>
      </c>
      <c r="I505" s="307" t="s">
        <v>105</v>
      </c>
      <c r="J505" s="307"/>
      <c r="K505" s="308"/>
      <c r="L505" s="306" t="s">
        <v>35</v>
      </c>
      <c r="M505" s="306" t="s">
        <v>94</v>
      </c>
      <c r="N505" s="306"/>
      <c r="O505" s="306" t="s">
        <v>37</v>
      </c>
      <c r="P505" s="308">
        <v>30</v>
      </c>
      <c r="Q505" s="309">
        <v>30</v>
      </c>
      <c r="R505" s="286">
        <v>9530</v>
      </c>
      <c r="S505" s="310">
        <f t="shared" si="68"/>
        <v>285900</v>
      </c>
      <c r="T505" s="311"/>
      <c r="U505" s="311">
        <f t="shared" si="67"/>
        <v>285900</v>
      </c>
      <c r="V505" s="451">
        <v>43136</v>
      </c>
      <c r="W505" s="452">
        <v>43138</v>
      </c>
      <c r="X505" s="308">
        <v>750</v>
      </c>
      <c r="Y505" s="313" t="s">
        <v>3299</v>
      </c>
      <c r="Z505" s="314">
        <v>0</v>
      </c>
      <c r="AA505" s="315" t="s">
        <v>3300</v>
      </c>
      <c r="AB505" s="316" t="s">
        <v>3446</v>
      </c>
      <c r="AC505" s="317">
        <v>43137</v>
      </c>
      <c r="AD505" s="318">
        <f t="shared" si="63"/>
        <v>43249</v>
      </c>
      <c r="AE505" s="319">
        <f>IF(OR(G505=账期!$A$18,G505=账期!$A$20,G505=账期!$A$22,G505=账期!$A$24,G505=账期!$A$25,G505=账期!$A$27,G505=账期!$A$26,G505=账期!$A$28,G505=账期!$A$30,G505=账期!$A$32,G505=账期!$A$34,G505=账期!$A$35,G505=账期!$A$37,G505=账期!$A$39,G505=账期!$A$40,G505=账期!$A$41,G505=账期!$A$42,G505=账期!$A$43,G505=账期!$A$44,G505=账期!$A$45,G505=账期!$A$46,G505=账期!$A$48,G505=账期!$A$50,G505=账期!$A$51,G505=账期!$A$52,G505=账期!$A$53,G505=账期!$A$54,G505=账期!$A$56,G505=账期!$A$57,G505=账期!$A$58,G505=账期!$A$59,G505=账期!$A$60,G505=账期!$A$61,G505=账期!$A$62,G505=账期!$A$63,G505=账期!$A$64,G505=账期!$A$66,G505=账期!$A$67,G505=账期!$A$68,G505=账期!$A$70,G505=账期!$A$71),30,IF(OR(G505=账期!$A$74,G505=账期!$A$77,G505=账期!$A$76,G505=账期!$A$79,G505=账期!$A$80,G505=账期!$A$81,G505=账期!$A$83,G505=账期!$A$85,G505=账期!$A$87,G505=账期!$A$89,G505=账期!$A$91),60,IF(OR(G505=账期!$A$93,G505=账期!$A$94,G505=账期!$A$95,G505=账期!$A$96,G505=账期!$A$98,G505=账期!$A$99,G505=账期!$A$101,G505=账期!$A$102),90,0)))</f>
        <v>90</v>
      </c>
      <c r="AF505" s="319"/>
      <c r="AG505" s="306" t="s">
        <v>106</v>
      </c>
      <c r="AH505" s="319" t="str">
        <f t="shared" si="64"/>
        <v>石浩宇</v>
      </c>
      <c r="AI505" s="321"/>
    </row>
    <row r="506" spans="1:35" ht="18" customHeight="1" x14ac:dyDescent="0.25">
      <c r="A506" s="301" t="str">
        <f t="shared" si="61"/>
        <v>2018年1月</v>
      </c>
      <c r="B506" s="302">
        <v>43115</v>
      </c>
      <c r="C506" s="303"/>
      <c r="D506" s="304" t="s">
        <v>15</v>
      </c>
      <c r="E506" s="305" t="str">
        <f t="shared" si="65"/>
        <v>C</v>
      </c>
      <c r="F506" s="305" t="str">
        <f t="shared" si="66"/>
        <v>C</v>
      </c>
      <c r="G506" s="306" t="s">
        <v>409</v>
      </c>
      <c r="H506" s="307" t="s">
        <v>410</v>
      </c>
      <c r="I506" s="307" t="s">
        <v>33</v>
      </c>
      <c r="J506" s="307"/>
      <c r="K506" s="308" t="s">
        <v>411</v>
      </c>
      <c r="L506" s="306" t="s">
        <v>63</v>
      </c>
      <c r="M506" s="306" t="s">
        <v>187</v>
      </c>
      <c r="N506" s="306"/>
      <c r="O506" s="306" t="s">
        <v>37</v>
      </c>
      <c r="P506" s="308">
        <v>2.5000000000000001E-2</v>
      </c>
      <c r="Q506" s="309">
        <v>2.5000000000000001E-2</v>
      </c>
      <c r="R506" s="286">
        <v>16000</v>
      </c>
      <c r="S506" s="310">
        <f t="shared" si="68"/>
        <v>400</v>
      </c>
      <c r="T506" s="311">
        <v>400</v>
      </c>
      <c r="U506" s="311">
        <v>400</v>
      </c>
      <c r="V506" s="451">
        <v>43116</v>
      </c>
      <c r="W506" s="452">
        <v>43119</v>
      </c>
      <c r="X506" s="308">
        <v>25</v>
      </c>
      <c r="Y506" s="313" t="s">
        <v>1254</v>
      </c>
      <c r="Z506" s="314">
        <v>0</v>
      </c>
      <c r="AA506" s="315">
        <v>180115</v>
      </c>
      <c r="AB506" s="316" t="s">
        <v>1255</v>
      </c>
      <c r="AC506" s="317">
        <v>43125</v>
      </c>
      <c r="AD506" s="318">
        <f t="shared" si="63"/>
        <v>43125</v>
      </c>
      <c r="AE506" s="319">
        <f>IF(OR(G506=账期!$A$18,G506=账期!$A$20,G506=账期!$A$22,G506=账期!$A$24,G506=账期!$A$25,G506=账期!$A$27,G506=账期!$A$26,G506=账期!$A$28,G506=账期!$A$30,G506=账期!$A$32,G506=账期!$A$34,G506=账期!$A$35,G506=账期!$A$37,G506=账期!$A$39,G506=账期!$A$40,G506=账期!$A$41,G506=账期!$A$42,G506=账期!$A$43,G506=账期!$A$44,G506=账期!$A$45,G506=账期!$A$46,G506=账期!$A$48,G506=账期!$A$50,G506=账期!$A$51,G506=账期!$A$52,G506=账期!$A$53,G506=账期!$A$54,G506=账期!$A$56,G506=账期!$A$57,G506=账期!$A$58,G506=账期!$A$59,G506=账期!$A$60,G506=账期!$A$61,G506=账期!$A$62,G506=账期!$A$63,G506=账期!$A$64,G506=账期!$A$66,G506=账期!$A$67,G506=账期!$A$68,G506=账期!$A$70,G506=账期!$A$71),30,IF(OR(G506=账期!$A$74,G506=账期!$A$77,G506=账期!$A$76,G506=账期!$A$79,G506=账期!$A$80,G506=账期!$A$81,G506=账期!$A$83,G506=账期!$A$85,G506=账期!$A$87,G506=账期!$A$89,G506=账期!$A$91),60,IF(OR(G506=账期!$A$93,G506=账期!$A$94,G506=账期!$A$95,G506=账期!$A$96,G506=账期!$A$98,G506=账期!$A$99,G506=账期!$A$101,G506=账期!$A$102),90,0)))</f>
        <v>0</v>
      </c>
      <c r="AF506" s="319"/>
      <c r="AG506" s="306" t="s">
        <v>38</v>
      </c>
      <c r="AH506" s="319" t="str">
        <f t="shared" si="64"/>
        <v>柯童柱</v>
      </c>
      <c r="AI506" s="321" t="s">
        <v>1256</v>
      </c>
    </row>
    <row r="507" spans="1:35" ht="18" customHeight="1" x14ac:dyDescent="0.25">
      <c r="A507" s="301" t="str">
        <f t="shared" si="61"/>
        <v>2018年1月</v>
      </c>
      <c r="B507" s="302">
        <v>43107</v>
      </c>
      <c r="C507" s="303"/>
      <c r="D507" s="304" t="s">
        <v>617</v>
      </c>
      <c r="E507" s="305" t="str">
        <f t="shared" si="65"/>
        <v>A</v>
      </c>
      <c r="F507" s="305" t="str">
        <f t="shared" si="66"/>
        <v>B</v>
      </c>
      <c r="G507" s="306" t="s">
        <v>412</v>
      </c>
      <c r="H507" s="307" t="s">
        <v>413</v>
      </c>
      <c r="I507" s="307" t="s">
        <v>33</v>
      </c>
      <c r="J507" s="307"/>
      <c r="K507" s="308">
        <v>201801071</v>
      </c>
      <c r="L507" s="306" t="s">
        <v>40</v>
      </c>
      <c r="M507" s="306" t="s">
        <v>41</v>
      </c>
      <c r="N507" s="306"/>
      <c r="O507" s="306" t="s">
        <v>37</v>
      </c>
      <c r="P507" s="308">
        <v>0.75</v>
      </c>
      <c r="Q507" s="309">
        <v>0.75</v>
      </c>
      <c r="R507" s="286">
        <v>14000</v>
      </c>
      <c r="S507" s="310">
        <f t="shared" si="68"/>
        <v>10500</v>
      </c>
      <c r="T507" s="311"/>
      <c r="U507" s="311">
        <f t="shared" ref="U507:U570" si="69">S507-T507</f>
        <v>10500</v>
      </c>
      <c r="V507" s="451">
        <v>43108</v>
      </c>
      <c r="W507" s="452">
        <v>43111</v>
      </c>
      <c r="X507" s="308">
        <v>750</v>
      </c>
      <c r="Y507" s="313" t="s">
        <v>1257</v>
      </c>
      <c r="Z507" s="314">
        <v>345</v>
      </c>
      <c r="AA507" s="315">
        <v>171229</v>
      </c>
      <c r="AB507" s="316" t="s">
        <v>1258</v>
      </c>
      <c r="AC507" s="317">
        <v>43113</v>
      </c>
      <c r="AD507" s="318">
        <f t="shared" si="63"/>
        <v>43161</v>
      </c>
      <c r="AE507" s="319">
        <f>IF(OR(G507=账期!$A$18,G507=账期!$A$20,G507=账期!$A$22,G507=账期!$A$24,G507=账期!$A$25,G507=账期!$A$27,G507=账期!$A$26,G507=账期!$A$28,G507=账期!$A$30,G507=账期!$A$32,G507=账期!$A$34,G507=账期!$A$35,G507=账期!$A$37,G507=账期!$A$39,G507=账期!$A$40,G507=账期!$A$41,G507=账期!$A$42,G507=账期!$A$43,G507=账期!$A$44,G507=账期!$A$45,G507=账期!$A$46,G507=账期!$A$48,G507=账期!$A$50,G507=账期!$A$51,G507=账期!$A$52,G507=账期!$A$53,G507=账期!$A$54,G507=账期!$A$56,G507=账期!$A$57,G507=账期!$A$58,G507=账期!$A$59,G507=账期!$A$60,G507=账期!$A$61,G507=账期!$A$62,G507=账期!$A$63,G507=账期!$A$64,G507=账期!$A$66,G507=账期!$A$67,G507=账期!$A$68,G507=账期!$A$70,G507=账期!$A$71),30,IF(OR(G507=账期!$A$74,G507=账期!$A$77,G507=账期!$A$76,G507=账期!$A$79,G507=账期!$A$80,G507=账期!$A$81,G507=账期!$A$83,G507=账期!$A$85,G507=账期!$A$87,G507=账期!$A$89,G507=账期!$A$91),60,IF(OR(G507=账期!$A$93,G507=账期!$A$94,G507=账期!$A$95,G507=账期!$A$96,G507=账期!$A$98,G507=账期!$A$99,G507=账期!$A$101,G507=账期!$A$102),90,0)))</f>
        <v>30</v>
      </c>
      <c r="AF507" s="319"/>
      <c r="AG507" s="306" t="s">
        <v>70</v>
      </c>
      <c r="AH507" s="319" t="str">
        <f t="shared" ref="AH507:AH538" si="70">IF(AG507="华东","徐绪盛",IF(AG507="华南","柯童柱",IF(AG507="华中","杭得利",IF(AG507="西南","张军",IF(AG507="华北","石浩宇","")))))</f>
        <v>张军</v>
      </c>
      <c r="AI507" s="321"/>
    </row>
    <row r="508" spans="1:35" ht="18" customHeight="1" x14ac:dyDescent="0.25">
      <c r="A508" s="301" t="str">
        <f t="shared" ref="A508:A571" si="71">IF(V508="","",TEXT(V508,"yyyy年m月"))</f>
        <v>2017年12月</v>
      </c>
      <c r="B508" s="302">
        <v>43070</v>
      </c>
      <c r="C508" s="303" t="s">
        <v>2975</v>
      </c>
      <c r="D508" s="304" t="s">
        <v>617</v>
      </c>
      <c r="E508" s="305" t="str">
        <f t="shared" si="65"/>
        <v>A</v>
      </c>
      <c r="F508" s="305" t="str">
        <f t="shared" si="66"/>
        <v>B</v>
      </c>
      <c r="G508" s="306" t="s">
        <v>412</v>
      </c>
      <c r="H508" s="307" t="s">
        <v>413</v>
      </c>
      <c r="I508" s="307" t="s">
        <v>33</v>
      </c>
      <c r="J508" s="307"/>
      <c r="K508" s="308">
        <v>201712216</v>
      </c>
      <c r="L508" s="306" t="s">
        <v>35</v>
      </c>
      <c r="M508" s="306" t="s">
        <v>36</v>
      </c>
      <c r="N508" s="306"/>
      <c r="O508" s="306" t="s">
        <v>37</v>
      </c>
      <c r="P508" s="308">
        <v>3</v>
      </c>
      <c r="Q508" s="309">
        <v>3</v>
      </c>
      <c r="R508" s="286">
        <v>8940</v>
      </c>
      <c r="S508" s="310">
        <f t="shared" si="68"/>
        <v>26820</v>
      </c>
      <c r="T508" s="311"/>
      <c r="U508" s="311">
        <f t="shared" si="69"/>
        <v>26820</v>
      </c>
      <c r="V508" s="451">
        <v>43094</v>
      </c>
      <c r="W508" s="452">
        <v>43097</v>
      </c>
      <c r="X508" s="308">
        <v>750</v>
      </c>
      <c r="Y508" s="313" t="s">
        <v>1259</v>
      </c>
      <c r="Z508" s="314">
        <v>1380</v>
      </c>
      <c r="AA508" s="315"/>
      <c r="AB508" s="316" t="s">
        <v>1260</v>
      </c>
      <c r="AC508" s="320">
        <v>43113</v>
      </c>
      <c r="AD508" s="318">
        <f t="shared" si="63"/>
        <v>43161</v>
      </c>
      <c r="AE508" s="319">
        <v>30</v>
      </c>
      <c r="AF508" s="319"/>
      <c r="AG508" s="306" t="s">
        <v>70</v>
      </c>
      <c r="AH508" s="319" t="str">
        <f t="shared" si="70"/>
        <v>张军</v>
      </c>
      <c r="AI508" s="321"/>
    </row>
    <row r="509" spans="1:35" ht="18" customHeight="1" x14ac:dyDescent="0.25">
      <c r="A509" s="301" t="str">
        <f t="shared" si="71"/>
        <v>2017年12月</v>
      </c>
      <c r="B509" s="302">
        <v>43070</v>
      </c>
      <c r="C509" s="303" t="s">
        <v>2976</v>
      </c>
      <c r="D509" s="304" t="s">
        <v>617</v>
      </c>
      <c r="E509" s="305" t="str">
        <f t="shared" si="65"/>
        <v>A</v>
      </c>
      <c r="F509" s="305" t="str">
        <f t="shared" si="66"/>
        <v>B</v>
      </c>
      <c r="G509" s="306" t="s">
        <v>412</v>
      </c>
      <c r="H509" s="307" t="s">
        <v>413</v>
      </c>
      <c r="I509" s="307" t="s">
        <v>33</v>
      </c>
      <c r="J509" s="307"/>
      <c r="K509" s="308">
        <v>201712281</v>
      </c>
      <c r="L509" s="306" t="s">
        <v>35</v>
      </c>
      <c r="M509" s="306" t="s">
        <v>36</v>
      </c>
      <c r="N509" s="306"/>
      <c r="O509" s="306" t="s">
        <v>37</v>
      </c>
      <c r="P509" s="308">
        <v>18</v>
      </c>
      <c r="Q509" s="309">
        <v>18</v>
      </c>
      <c r="R509" s="286">
        <v>9270</v>
      </c>
      <c r="S509" s="310">
        <f t="shared" si="68"/>
        <v>166860</v>
      </c>
      <c r="T509" s="311"/>
      <c r="U509" s="311">
        <f t="shared" si="69"/>
        <v>166860</v>
      </c>
      <c r="V509" s="451">
        <v>43100</v>
      </c>
      <c r="W509" s="452">
        <v>43104</v>
      </c>
      <c r="X509" s="308">
        <v>750</v>
      </c>
      <c r="Y509" s="313" t="s">
        <v>1261</v>
      </c>
      <c r="Z509" s="314">
        <v>8280</v>
      </c>
      <c r="AA509" s="315"/>
      <c r="AB509" s="316" t="s">
        <v>1262</v>
      </c>
      <c r="AC509" s="320">
        <v>43113</v>
      </c>
      <c r="AD509" s="318">
        <f t="shared" si="63"/>
        <v>43161</v>
      </c>
      <c r="AE509" s="319">
        <v>30</v>
      </c>
      <c r="AF509" s="319"/>
      <c r="AG509" s="306" t="s">
        <v>70</v>
      </c>
      <c r="AH509" s="319" t="str">
        <f t="shared" si="70"/>
        <v>张军</v>
      </c>
      <c r="AI509" s="321"/>
    </row>
    <row r="510" spans="1:35" ht="18" customHeight="1" x14ac:dyDescent="0.25">
      <c r="A510" s="301" t="str">
        <f t="shared" si="71"/>
        <v>2018年1月</v>
      </c>
      <c r="B510" s="302">
        <v>43097</v>
      </c>
      <c r="C510" s="303" t="s">
        <v>1263</v>
      </c>
      <c r="D510" s="304" t="s">
        <v>617</v>
      </c>
      <c r="E510" s="305" t="str">
        <f t="shared" si="65"/>
        <v>A</v>
      </c>
      <c r="F510" s="305" t="str">
        <f t="shared" si="66"/>
        <v>B</v>
      </c>
      <c r="G510" s="306" t="s">
        <v>412</v>
      </c>
      <c r="H510" s="307" t="s">
        <v>413</v>
      </c>
      <c r="I510" s="307" t="s">
        <v>69</v>
      </c>
      <c r="J510" s="307"/>
      <c r="K510" s="308">
        <v>201712281</v>
      </c>
      <c r="L510" s="306" t="s">
        <v>35</v>
      </c>
      <c r="M510" s="306" t="s">
        <v>36</v>
      </c>
      <c r="N510" s="306"/>
      <c r="O510" s="306" t="s">
        <v>37</v>
      </c>
      <c r="P510" s="306">
        <v>30</v>
      </c>
      <c r="Q510" s="309">
        <v>30</v>
      </c>
      <c r="R510" s="312">
        <v>9270</v>
      </c>
      <c r="S510" s="310">
        <f t="shared" si="68"/>
        <v>278100</v>
      </c>
      <c r="T510" s="326"/>
      <c r="U510" s="311">
        <f t="shared" si="69"/>
        <v>278100</v>
      </c>
      <c r="V510" s="451">
        <v>43102</v>
      </c>
      <c r="W510" s="452">
        <v>43102</v>
      </c>
      <c r="X510" s="308">
        <v>750</v>
      </c>
      <c r="Y510" s="339" t="s">
        <v>1264</v>
      </c>
      <c r="Z510" s="314">
        <v>0</v>
      </c>
      <c r="AA510" s="315" t="s">
        <v>737</v>
      </c>
      <c r="AB510" s="316"/>
      <c r="AC510" s="328"/>
      <c r="AD510" s="318">
        <f t="shared" si="63"/>
        <v>61</v>
      </c>
      <c r="AE510" s="319">
        <f>IF(OR(G510=账期!$A$18,G510=账期!$A$20,G510=账期!$A$22,G510=账期!$A$24,G510=账期!$A$25,G510=账期!$A$27,G510=账期!$A$26,G510=账期!$A$28,G510=账期!$A$30,G510=账期!$A$32,G510=账期!$A$34,G510=账期!$A$35,G510=账期!$A$37,G510=账期!$A$39,G510=账期!$A$40,G510=账期!$A$41,G510=账期!$A$42,G510=账期!$A$43,G510=账期!$A$44,G510=账期!$A$45,G510=账期!$A$46,G510=账期!$A$48,G510=账期!$A$50,G510=账期!$A$51,G510=账期!$A$52,G510=账期!$A$53,G510=账期!$A$54,G510=账期!$A$56,G510=账期!$A$57,G510=账期!$A$58,G510=账期!$A$59,G510=账期!$A$60,G510=账期!$A$61,G510=账期!$A$62,G510=账期!$A$63,G510=账期!$A$64,G510=账期!$A$66,G510=账期!$A$67,G510=账期!$A$68,G510=账期!$A$70,G510=账期!$A$71),30,IF(OR(G510=账期!$A$74,G510=账期!$A$77,G510=账期!$A$76,G510=账期!$A$79,G510=账期!$A$80,G510=账期!$A$81,G510=账期!$A$83,G510=账期!$A$85,G510=账期!$A$87,G510=账期!$A$89,G510=账期!$A$91),60,IF(OR(G510=账期!$A$93,G510=账期!$A$94,G510=账期!$A$95,G510=账期!$A$96,G510=账期!$A$98,G510=账期!$A$99,G510=账期!$A$101,G510=账期!$A$102),90,0)))</f>
        <v>30</v>
      </c>
      <c r="AF510" s="319"/>
      <c r="AG510" s="306" t="s">
        <v>70</v>
      </c>
      <c r="AH510" s="319" t="str">
        <f t="shared" si="70"/>
        <v>张军</v>
      </c>
      <c r="AI510" s="321"/>
    </row>
    <row r="511" spans="1:35" ht="18" customHeight="1" x14ac:dyDescent="0.25">
      <c r="A511" s="301" t="str">
        <f t="shared" si="71"/>
        <v>2018年1月</v>
      </c>
      <c r="B511" s="302">
        <v>43097</v>
      </c>
      <c r="C511" s="303" t="s">
        <v>1263</v>
      </c>
      <c r="D511" s="304" t="s">
        <v>617</v>
      </c>
      <c r="E511" s="305" t="str">
        <f t="shared" si="65"/>
        <v>A</v>
      </c>
      <c r="F511" s="305" t="str">
        <f t="shared" si="66"/>
        <v>B</v>
      </c>
      <c r="G511" s="306" t="s">
        <v>412</v>
      </c>
      <c r="H511" s="307" t="s">
        <v>413</v>
      </c>
      <c r="I511" s="307" t="s">
        <v>69</v>
      </c>
      <c r="J511" s="307"/>
      <c r="K511" s="308">
        <v>201712281</v>
      </c>
      <c r="L511" s="306" t="s">
        <v>35</v>
      </c>
      <c r="M511" s="306" t="s">
        <v>36</v>
      </c>
      <c r="N511" s="306"/>
      <c r="O511" s="306" t="s">
        <v>37</v>
      </c>
      <c r="P511" s="306">
        <v>30</v>
      </c>
      <c r="Q511" s="309">
        <v>30</v>
      </c>
      <c r="R511" s="312">
        <v>9270</v>
      </c>
      <c r="S511" s="310">
        <f t="shared" si="68"/>
        <v>278100</v>
      </c>
      <c r="T511" s="326"/>
      <c r="U511" s="311">
        <f t="shared" si="69"/>
        <v>278100</v>
      </c>
      <c r="V511" s="451">
        <v>43103</v>
      </c>
      <c r="W511" s="452">
        <v>43103</v>
      </c>
      <c r="X511" s="308">
        <v>750</v>
      </c>
      <c r="Y511" s="339" t="s">
        <v>1265</v>
      </c>
      <c r="Z511" s="314">
        <v>0</v>
      </c>
      <c r="AA511" s="315" t="s">
        <v>737</v>
      </c>
      <c r="AB511" s="316" t="s">
        <v>1266</v>
      </c>
      <c r="AC511" s="328">
        <v>43113</v>
      </c>
      <c r="AD511" s="318">
        <f t="shared" si="63"/>
        <v>43161</v>
      </c>
      <c r="AE511" s="319">
        <f>IF(OR(G511=账期!$A$18,G511=账期!$A$20,G511=账期!$A$22,G511=账期!$A$24,G511=账期!$A$25,G511=账期!$A$27,G511=账期!$A$26,G511=账期!$A$28,G511=账期!$A$30,G511=账期!$A$32,G511=账期!$A$34,G511=账期!$A$35,G511=账期!$A$37,G511=账期!$A$39,G511=账期!$A$40,G511=账期!$A$41,G511=账期!$A$42,G511=账期!$A$43,G511=账期!$A$44,G511=账期!$A$45,G511=账期!$A$46,G511=账期!$A$48,G511=账期!$A$50,G511=账期!$A$51,G511=账期!$A$52,G511=账期!$A$53,G511=账期!$A$54,G511=账期!$A$56,G511=账期!$A$57,G511=账期!$A$58,G511=账期!$A$59,G511=账期!$A$60,G511=账期!$A$61,G511=账期!$A$62,G511=账期!$A$63,G511=账期!$A$64,G511=账期!$A$66,G511=账期!$A$67,G511=账期!$A$68,G511=账期!$A$70,G511=账期!$A$71),30,IF(OR(G511=账期!$A$74,G511=账期!$A$77,G511=账期!$A$76,G511=账期!$A$79,G511=账期!$A$80,G511=账期!$A$81,G511=账期!$A$83,G511=账期!$A$85,G511=账期!$A$87,G511=账期!$A$89,G511=账期!$A$91),60,IF(OR(G511=账期!$A$93,G511=账期!$A$94,G511=账期!$A$95,G511=账期!$A$96,G511=账期!$A$98,G511=账期!$A$99,G511=账期!$A$101,G511=账期!$A$102),90,0)))</f>
        <v>30</v>
      </c>
      <c r="AF511" s="319"/>
      <c r="AG511" s="306" t="s">
        <v>70</v>
      </c>
      <c r="AH511" s="319" t="str">
        <f t="shared" si="70"/>
        <v>张军</v>
      </c>
      <c r="AI511" s="321"/>
    </row>
    <row r="512" spans="1:35" ht="18" customHeight="1" x14ac:dyDescent="0.25">
      <c r="A512" s="301" t="str">
        <f t="shared" si="71"/>
        <v>2018年1月</v>
      </c>
      <c r="B512" s="302">
        <v>43097</v>
      </c>
      <c r="C512" s="303" t="s">
        <v>1263</v>
      </c>
      <c r="D512" s="304" t="s">
        <v>617</v>
      </c>
      <c r="E512" s="305" t="str">
        <f t="shared" si="65"/>
        <v>A</v>
      </c>
      <c r="F512" s="305" t="str">
        <f t="shared" si="66"/>
        <v>B</v>
      </c>
      <c r="G512" s="306" t="s">
        <v>412</v>
      </c>
      <c r="H512" s="307" t="s">
        <v>413</v>
      </c>
      <c r="I512" s="307" t="s">
        <v>33</v>
      </c>
      <c r="J512" s="307"/>
      <c r="K512" s="308">
        <v>201712281</v>
      </c>
      <c r="L512" s="306" t="s">
        <v>35</v>
      </c>
      <c r="M512" s="306" t="s">
        <v>36</v>
      </c>
      <c r="N512" s="306"/>
      <c r="O512" s="306" t="s">
        <v>37</v>
      </c>
      <c r="P512" s="306">
        <v>19.5</v>
      </c>
      <c r="Q512" s="309">
        <v>19.5</v>
      </c>
      <c r="R512" s="312">
        <v>9270</v>
      </c>
      <c r="S512" s="310">
        <f t="shared" si="68"/>
        <v>180765</v>
      </c>
      <c r="T512" s="326"/>
      <c r="U512" s="311">
        <f t="shared" si="69"/>
        <v>180765</v>
      </c>
      <c r="V512" s="451">
        <v>43103</v>
      </c>
      <c r="W512" s="454">
        <v>43106</v>
      </c>
      <c r="X512" s="308">
        <v>750</v>
      </c>
      <c r="Y512" s="313" t="s">
        <v>1267</v>
      </c>
      <c r="Z512" s="314">
        <v>8970</v>
      </c>
      <c r="AA512" s="315" t="s">
        <v>1034</v>
      </c>
      <c r="AB512" s="316" t="s">
        <v>1268</v>
      </c>
      <c r="AC512" s="328">
        <v>43113</v>
      </c>
      <c r="AD512" s="318">
        <f t="shared" si="63"/>
        <v>43161</v>
      </c>
      <c r="AE512" s="319">
        <f>IF(OR(G512=账期!$A$18,G512=账期!$A$20,G512=账期!$A$22,G512=账期!$A$24,G512=账期!$A$25,G512=账期!$A$27,G512=账期!$A$26,G512=账期!$A$28,G512=账期!$A$30,G512=账期!$A$32,G512=账期!$A$34,G512=账期!$A$35,G512=账期!$A$37,G512=账期!$A$39,G512=账期!$A$40,G512=账期!$A$41,G512=账期!$A$42,G512=账期!$A$43,G512=账期!$A$44,G512=账期!$A$45,G512=账期!$A$46,G512=账期!$A$48,G512=账期!$A$50,G512=账期!$A$51,G512=账期!$A$52,G512=账期!$A$53,G512=账期!$A$54,G512=账期!$A$56,G512=账期!$A$57,G512=账期!$A$58,G512=账期!$A$59,G512=账期!$A$60,G512=账期!$A$61,G512=账期!$A$62,G512=账期!$A$63,G512=账期!$A$64,G512=账期!$A$66,G512=账期!$A$67,G512=账期!$A$68,G512=账期!$A$70,G512=账期!$A$71),30,IF(OR(G512=账期!$A$74,G512=账期!$A$77,G512=账期!$A$76,G512=账期!$A$79,G512=账期!$A$80,G512=账期!$A$81,G512=账期!$A$83,G512=账期!$A$85,G512=账期!$A$87,G512=账期!$A$89,G512=账期!$A$91),60,IF(OR(G512=账期!$A$93,G512=账期!$A$94,G512=账期!$A$95,G512=账期!$A$96,G512=账期!$A$98,G512=账期!$A$99,G512=账期!$A$101,G512=账期!$A$102),90,0)))</f>
        <v>30</v>
      </c>
      <c r="AF512" s="319"/>
      <c r="AG512" s="306" t="s">
        <v>70</v>
      </c>
      <c r="AH512" s="319" t="str">
        <f t="shared" si="70"/>
        <v>张军</v>
      </c>
      <c r="AI512" s="321"/>
    </row>
    <row r="513" spans="1:35 16383:16384" ht="18" customHeight="1" x14ac:dyDescent="0.25">
      <c r="A513" s="301" t="str">
        <f t="shared" si="71"/>
        <v>2018年1月</v>
      </c>
      <c r="B513" s="302">
        <v>43097</v>
      </c>
      <c r="C513" s="303" t="s">
        <v>1263</v>
      </c>
      <c r="D513" s="304" t="s">
        <v>617</v>
      </c>
      <c r="E513" s="305" t="str">
        <f t="shared" si="65"/>
        <v>A</v>
      </c>
      <c r="F513" s="305" t="str">
        <f t="shared" si="66"/>
        <v>B</v>
      </c>
      <c r="G513" s="306" t="s">
        <v>412</v>
      </c>
      <c r="H513" s="307" t="s">
        <v>413</v>
      </c>
      <c r="I513" s="307" t="s">
        <v>69</v>
      </c>
      <c r="J513" s="307"/>
      <c r="K513" s="308">
        <v>201712281</v>
      </c>
      <c r="L513" s="306" t="s">
        <v>35</v>
      </c>
      <c r="M513" s="306" t="s">
        <v>36</v>
      </c>
      <c r="N513" s="306"/>
      <c r="O513" s="306" t="s">
        <v>37</v>
      </c>
      <c r="P513" s="306">
        <v>30</v>
      </c>
      <c r="Q513" s="309">
        <v>30</v>
      </c>
      <c r="R513" s="312">
        <v>9270</v>
      </c>
      <c r="S513" s="310">
        <f t="shared" si="68"/>
        <v>278100</v>
      </c>
      <c r="T513" s="326"/>
      <c r="U513" s="311">
        <f t="shared" si="69"/>
        <v>278100</v>
      </c>
      <c r="V513" s="451">
        <v>43106</v>
      </c>
      <c r="W513" s="452">
        <v>43107</v>
      </c>
      <c r="X513" s="308">
        <v>750</v>
      </c>
      <c r="Y513" s="313" t="s">
        <v>1269</v>
      </c>
      <c r="Z513" s="314">
        <v>0</v>
      </c>
      <c r="AA513" s="315">
        <v>180104</v>
      </c>
      <c r="AB513" s="316" t="s">
        <v>1270</v>
      </c>
      <c r="AC513" s="328">
        <v>43113</v>
      </c>
      <c r="AD513" s="318">
        <f t="shared" si="63"/>
        <v>43161</v>
      </c>
      <c r="AE513" s="319">
        <f>IF(OR(G513=账期!$A$18,G513=账期!$A$20,G513=账期!$A$22,G513=账期!$A$24,G513=账期!$A$25,G513=账期!$A$27,G513=账期!$A$26,G513=账期!$A$28,G513=账期!$A$30,G513=账期!$A$32,G513=账期!$A$34,G513=账期!$A$35,G513=账期!$A$37,G513=账期!$A$39,G513=账期!$A$40,G513=账期!$A$41,G513=账期!$A$42,G513=账期!$A$43,G513=账期!$A$44,G513=账期!$A$45,G513=账期!$A$46,G513=账期!$A$48,G513=账期!$A$50,G513=账期!$A$51,G513=账期!$A$52,G513=账期!$A$53,G513=账期!$A$54,G513=账期!$A$56,G513=账期!$A$57,G513=账期!$A$58,G513=账期!$A$59,G513=账期!$A$60,G513=账期!$A$61,G513=账期!$A$62,G513=账期!$A$63,G513=账期!$A$64,G513=账期!$A$66,G513=账期!$A$67,G513=账期!$A$68,G513=账期!$A$70,G513=账期!$A$71),30,IF(OR(G513=账期!$A$74,G513=账期!$A$77,G513=账期!$A$76,G513=账期!$A$79,G513=账期!$A$80,G513=账期!$A$81,G513=账期!$A$83,G513=账期!$A$85,G513=账期!$A$87,G513=账期!$A$89,G513=账期!$A$91),60,IF(OR(G513=账期!$A$93,G513=账期!$A$94,G513=账期!$A$95,G513=账期!$A$96,G513=账期!$A$98,G513=账期!$A$99,G513=账期!$A$101,G513=账期!$A$102),90,0)))</f>
        <v>30</v>
      </c>
      <c r="AF513" s="319"/>
      <c r="AG513" s="306" t="s">
        <v>70</v>
      </c>
      <c r="AH513" s="319" t="str">
        <f t="shared" si="70"/>
        <v>张军</v>
      </c>
      <c r="AI513" s="321"/>
    </row>
    <row r="514" spans="1:35 16383:16384" ht="19.5" customHeight="1" x14ac:dyDescent="0.25">
      <c r="A514" s="301" t="str">
        <f t="shared" si="71"/>
        <v>2018年1月</v>
      </c>
      <c r="B514" s="302">
        <v>43105</v>
      </c>
      <c r="C514" s="303" t="s">
        <v>1271</v>
      </c>
      <c r="D514" s="304" t="s">
        <v>617</v>
      </c>
      <c r="E514" s="305" t="str">
        <f t="shared" si="65"/>
        <v>A</v>
      </c>
      <c r="F514" s="305" t="str">
        <f t="shared" si="66"/>
        <v>B</v>
      </c>
      <c r="G514" s="306" t="s">
        <v>412</v>
      </c>
      <c r="H514" s="307" t="s">
        <v>413</v>
      </c>
      <c r="I514" s="307" t="s">
        <v>69</v>
      </c>
      <c r="J514" s="307"/>
      <c r="K514" s="308">
        <v>201801051</v>
      </c>
      <c r="L514" s="306" t="s">
        <v>35</v>
      </c>
      <c r="M514" s="306" t="s">
        <v>36</v>
      </c>
      <c r="N514" s="306"/>
      <c r="O514" s="306" t="s">
        <v>37</v>
      </c>
      <c r="P514" s="308">
        <v>30</v>
      </c>
      <c r="Q514" s="309">
        <v>30</v>
      </c>
      <c r="R514" s="286">
        <v>9270</v>
      </c>
      <c r="S514" s="310">
        <f t="shared" si="68"/>
        <v>278100</v>
      </c>
      <c r="T514" s="311"/>
      <c r="U514" s="311">
        <f t="shared" si="69"/>
        <v>278100</v>
      </c>
      <c r="V514" s="451">
        <v>43109</v>
      </c>
      <c r="W514" s="452">
        <v>43109</v>
      </c>
      <c r="X514" s="308">
        <v>750</v>
      </c>
      <c r="Y514" s="313" t="s">
        <v>1272</v>
      </c>
      <c r="Z514" s="314">
        <v>0</v>
      </c>
      <c r="AA514" s="315">
        <v>180108</v>
      </c>
      <c r="AB514" s="316" t="s">
        <v>1273</v>
      </c>
      <c r="AC514" s="317">
        <v>43113</v>
      </c>
      <c r="AD514" s="318">
        <f t="shared" si="63"/>
        <v>43161</v>
      </c>
      <c r="AE514" s="319">
        <f>IF(OR(G514=账期!$A$18,G514=账期!$A$20,G514=账期!$A$22,G514=账期!$A$24,G514=账期!$A$25,G514=账期!$A$27,G514=账期!$A$26,G514=账期!$A$28,G514=账期!$A$30,G514=账期!$A$32,G514=账期!$A$34,G514=账期!$A$35,G514=账期!$A$37,G514=账期!$A$39,G514=账期!$A$40,G514=账期!$A$41,G514=账期!$A$42,G514=账期!$A$43,G514=账期!$A$44,G514=账期!$A$45,G514=账期!$A$46,G514=账期!$A$48,G514=账期!$A$50,G514=账期!$A$51,G514=账期!$A$52,G514=账期!$A$53,G514=账期!$A$54,G514=账期!$A$56,G514=账期!$A$57,G514=账期!$A$58,G514=账期!$A$59,G514=账期!$A$60,G514=账期!$A$61,G514=账期!$A$62,G514=账期!$A$63,G514=账期!$A$64,G514=账期!$A$66,G514=账期!$A$67,G514=账期!$A$68,G514=账期!$A$70,G514=账期!$A$71),30,IF(OR(G514=账期!$A$74,G514=账期!$A$77,G514=账期!$A$76,G514=账期!$A$79,G514=账期!$A$80,G514=账期!$A$81,G514=账期!$A$83,G514=账期!$A$85,G514=账期!$A$87,G514=账期!$A$89,G514=账期!$A$91),60,IF(OR(G514=账期!$A$93,G514=账期!$A$94,G514=账期!$A$95,G514=账期!$A$96,G514=账期!$A$98,G514=账期!$A$99,G514=账期!$A$101,G514=账期!$A$102),90,0)))</f>
        <v>30</v>
      </c>
      <c r="AF514" s="319"/>
      <c r="AG514" s="306" t="s">
        <v>70</v>
      </c>
      <c r="AH514" s="319" t="str">
        <f t="shared" si="70"/>
        <v>张军</v>
      </c>
      <c r="AI514" s="321"/>
      <c r="XFC514" s="331"/>
      <c r="XFD514" s="331"/>
    </row>
    <row r="515" spans="1:35 16383:16384" ht="19.5" customHeight="1" x14ac:dyDescent="0.25">
      <c r="A515" s="301" t="str">
        <f t="shared" si="71"/>
        <v>2018年1月</v>
      </c>
      <c r="B515" s="302">
        <v>43105</v>
      </c>
      <c r="C515" s="303" t="s">
        <v>1271</v>
      </c>
      <c r="D515" s="304" t="s">
        <v>617</v>
      </c>
      <c r="E515" s="305" t="str">
        <f t="shared" si="65"/>
        <v>A</v>
      </c>
      <c r="F515" s="305" t="str">
        <f t="shared" si="66"/>
        <v>B</v>
      </c>
      <c r="G515" s="306" t="s">
        <v>412</v>
      </c>
      <c r="H515" s="307" t="s">
        <v>413</v>
      </c>
      <c r="I515" s="307" t="s">
        <v>69</v>
      </c>
      <c r="J515" s="307"/>
      <c r="K515" s="308">
        <v>201801051</v>
      </c>
      <c r="L515" s="306" t="s">
        <v>35</v>
      </c>
      <c r="M515" s="306" t="s">
        <v>36</v>
      </c>
      <c r="N515" s="306"/>
      <c r="O515" s="306" t="s">
        <v>37</v>
      </c>
      <c r="P515" s="308">
        <v>30</v>
      </c>
      <c r="Q515" s="309">
        <v>30</v>
      </c>
      <c r="R515" s="286">
        <v>9270</v>
      </c>
      <c r="S515" s="310">
        <f t="shared" si="68"/>
        <v>278100</v>
      </c>
      <c r="T515" s="311"/>
      <c r="U515" s="311">
        <f t="shared" si="69"/>
        <v>278100</v>
      </c>
      <c r="V515" s="451">
        <v>43110</v>
      </c>
      <c r="W515" s="452">
        <v>43110</v>
      </c>
      <c r="X515" s="308">
        <v>750</v>
      </c>
      <c r="Y515" s="313" t="s">
        <v>1274</v>
      </c>
      <c r="Z515" s="314">
        <v>0</v>
      </c>
      <c r="AA515" s="315" t="s">
        <v>1275</v>
      </c>
      <c r="AB515" s="316" t="s">
        <v>1273</v>
      </c>
      <c r="AC515" s="317">
        <v>43113</v>
      </c>
      <c r="AD515" s="318">
        <f t="shared" si="63"/>
        <v>43161</v>
      </c>
      <c r="AE515" s="319">
        <f>IF(OR(G515=账期!$A$18,G515=账期!$A$20,G515=账期!$A$22,G515=账期!$A$24,G515=账期!$A$25,G515=账期!$A$27,G515=账期!$A$26,G515=账期!$A$28,G515=账期!$A$30,G515=账期!$A$32,G515=账期!$A$34,G515=账期!$A$35,G515=账期!$A$37,G515=账期!$A$39,G515=账期!$A$40,G515=账期!$A$41,G515=账期!$A$42,G515=账期!$A$43,G515=账期!$A$44,G515=账期!$A$45,G515=账期!$A$46,G515=账期!$A$48,G515=账期!$A$50,G515=账期!$A$51,G515=账期!$A$52,G515=账期!$A$53,G515=账期!$A$54,G515=账期!$A$56,G515=账期!$A$57,G515=账期!$A$58,G515=账期!$A$59,G515=账期!$A$60,G515=账期!$A$61,G515=账期!$A$62,G515=账期!$A$63,G515=账期!$A$64,G515=账期!$A$66,G515=账期!$A$67,G515=账期!$A$68,G515=账期!$A$70,G515=账期!$A$71),30,IF(OR(G515=账期!$A$74,G515=账期!$A$77,G515=账期!$A$76,G515=账期!$A$79,G515=账期!$A$80,G515=账期!$A$81,G515=账期!$A$83,G515=账期!$A$85,G515=账期!$A$87,G515=账期!$A$89,G515=账期!$A$91),60,IF(OR(G515=账期!$A$93,G515=账期!$A$94,G515=账期!$A$95,G515=账期!$A$96,G515=账期!$A$98,G515=账期!$A$99,G515=账期!$A$101,G515=账期!$A$102),90,0)))</f>
        <v>30</v>
      </c>
      <c r="AF515" s="319"/>
      <c r="AG515" s="306" t="s">
        <v>70</v>
      </c>
      <c r="AH515" s="319" t="str">
        <f t="shared" si="70"/>
        <v>张军</v>
      </c>
      <c r="AI515" s="321"/>
    </row>
    <row r="516" spans="1:35 16383:16384" ht="18" customHeight="1" x14ac:dyDescent="0.25">
      <c r="A516" s="301" t="str">
        <f t="shared" si="71"/>
        <v>2018年1月</v>
      </c>
      <c r="B516" s="302">
        <v>43097</v>
      </c>
      <c r="C516" s="303" t="s">
        <v>1263</v>
      </c>
      <c r="D516" s="304" t="s">
        <v>617</v>
      </c>
      <c r="E516" s="305" t="str">
        <f t="shared" si="65"/>
        <v>A</v>
      </c>
      <c r="F516" s="305" t="str">
        <f t="shared" si="66"/>
        <v>B</v>
      </c>
      <c r="G516" s="306" t="s">
        <v>412</v>
      </c>
      <c r="H516" s="307" t="s">
        <v>413</v>
      </c>
      <c r="I516" s="307" t="s">
        <v>69</v>
      </c>
      <c r="J516" s="307"/>
      <c r="K516" s="308">
        <v>201712281</v>
      </c>
      <c r="L516" s="306" t="s">
        <v>35</v>
      </c>
      <c r="M516" s="306" t="s">
        <v>36</v>
      </c>
      <c r="N516" s="306"/>
      <c r="O516" s="306" t="s">
        <v>37</v>
      </c>
      <c r="P516" s="306">
        <v>30</v>
      </c>
      <c r="Q516" s="309">
        <v>30</v>
      </c>
      <c r="R516" s="312">
        <v>9270</v>
      </c>
      <c r="S516" s="310">
        <f t="shared" si="68"/>
        <v>278100</v>
      </c>
      <c r="T516" s="326"/>
      <c r="U516" s="311">
        <f t="shared" si="69"/>
        <v>278100</v>
      </c>
      <c r="V516" s="451">
        <v>43112</v>
      </c>
      <c r="W516" s="452">
        <v>43113</v>
      </c>
      <c r="X516" s="308">
        <v>750</v>
      </c>
      <c r="Y516" s="339" t="s">
        <v>1276</v>
      </c>
      <c r="Z516" s="314">
        <v>0</v>
      </c>
      <c r="AA516" s="315">
        <v>180109</v>
      </c>
      <c r="AB516" s="316" t="s">
        <v>1270</v>
      </c>
      <c r="AC516" s="328">
        <v>43113</v>
      </c>
      <c r="AD516" s="318">
        <f t="shared" si="63"/>
        <v>43161</v>
      </c>
      <c r="AE516" s="319">
        <f>IF(OR(G516=账期!$A$18,G516=账期!$A$20,G516=账期!$A$22,G516=账期!$A$24,G516=账期!$A$25,G516=账期!$A$27,G516=账期!$A$26,G516=账期!$A$28,G516=账期!$A$30,G516=账期!$A$32,G516=账期!$A$34,G516=账期!$A$35,G516=账期!$A$37,G516=账期!$A$39,G516=账期!$A$40,G516=账期!$A$41,G516=账期!$A$42,G516=账期!$A$43,G516=账期!$A$44,G516=账期!$A$45,G516=账期!$A$46,G516=账期!$A$48,G516=账期!$A$50,G516=账期!$A$51,G516=账期!$A$52,G516=账期!$A$53,G516=账期!$A$54,G516=账期!$A$56,G516=账期!$A$57,G516=账期!$A$58,G516=账期!$A$59,G516=账期!$A$60,G516=账期!$A$61,G516=账期!$A$62,G516=账期!$A$63,G516=账期!$A$64,G516=账期!$A$66,G516=账期!$A$67,G516=账期!$A$68,G516=账期!$A$70,G516=账期!$A$71),30,IF(OR(G516=账期!$A$74,G516=账期!$A$77,G516=账期!$A$76,G516=账期!$A$79,G516=账期!$A$80,G516=账期!$A$81,G516=账期!$A$83,G516=账期!$A$85,G516=账期!$A$87,G516=账期!$A$89,G516=账期!$A$91),60,IF(OR(G516=账期!$A$93,G516=账期!$A$94,G516=账期!$A$95,G516=账期!$A$96,G516=账期!$A$98,G516=账期!$A$99,G516=账期!$A$101,G516=账期!$A$102),90,0)))</f>
        <v>30</v>
      </c>
      <c r="AF516" s="319"/>
      <c r="AG516" s="306" t="s">
        <v>70</v>
      </c>
      <c r="AH516" s="319" t="str">
        <f t="shared" si="70"/>
        <v>张军</v>
      </c>
      <c r="AI516" s="321"/>
    </row>
    <row r="517" spans="1:35 16383:16384" ht="19.5" customHeight="1" x14ac:dyDescent="0.25">
      <c r="A517" s="301" t="str">
        <f t="shared" si="71"/>
        <v>2018年1月</v>
      </c>
      <c r="B517" s="302">
        <v>43105</v>
      </c>
      <c r="C517" s="303" t="s">
        <v>1271</v>
      </c>
      <c r="D517" s="304" t="s">
        <v>617</v>
      </c>
      <c r="E517" s="305" t="str">
        <f t="shared" si="65"/>
        <v>A</v>
      </c>
      <c r="F517" s="305" t="str">
        <f t="shared" si="66"/>
        <v>B</v>
      </c>
      <c r="G517" s="306" t="s">
        <v>412</v>
      </c>
      <c r="H517" s="307" t="s">
        <v>413</v>
      </c>
      <c r="I517" s="307" t="s">
        <v>33</v>
      </c>
      <c r="J517" s="307"/>
      <c r="K517" s="308">
        <v>201801051</v>
      </c>
      <c r="L517" s="306" t="s">
        <v>35</v>
      </c>
      <c r="M517" s="306" t="s">
        <v>36</v>
      </c>
      <c r="N517" s="306"/>
      <c r="O517" s="306" t="s">
        <v>37</v>
      </c>
      <c r="P517" s="308">
        <v>16.5</v>
      </c>
      <c r="Q517" s="309">
        <v>16.5</v>
      </c>
      <c r="R517" s="286">
        <v>9270</v>
      </c>
      <c r="S517" s="310">
        <f t="shared" si="68"/>
        <v>152955</v>
      </c>
      <c r="T517" s="311"/>
      <c r="U517" s="311">
        <f t="shared" si="69"/>
        <v>152955</v>
      </c>
      <c r="V517" s="451">
        <v>43112</v>
      </c>
      <c r="W517" s="452">
        <v>43115</v>
      </c>
      <c r="X517" s="308">
        <v>750</v>
      </c>
      <c r="Y517" s="313" t="s">
        <v>1277</v>
      </c>
      <c r="Z517" s="314">
        <v>7590</v>
      </c>
      <c r="AA517" s="315">
        <v>180110</v>
      </c>
      <c r="AB517" s="316" t="s">
        <v>1278</v>
      </c>
      <c r="AC517" s="317">
        <v>43113</v>
      </c>
      <c r="AD517" s="318">
        <f t="shared" si="63"/>
        <v>43161</v>
      </c>
      <c r="AE517" s="319">
        <f>IF(OR(G517=账期!$A$18,G517=账期!$A$20,G517=账期!$A$22,G517=账期!$A$24,G517=账期!$A$25,G517=账期!$A$27,G517=账期!$A$26,G517=账期!$A$28,G517=账期!$A$30,G517=账期!$A$32,G517=账期!$A$34,G517=账期!$A$35,G517=账期!$A$37,G517=账期!$A$39,G517=账期!$A$40,G517=账期!$A$41,G517=账期!$A$42,G517=账期!$A$43,G517=账期!$A$44,G517=账期!$A$45,G517=账期!$A$46,G517=账期!$A$48,G517=账期!$A$50,G517=账期!$A$51,G517=账期!$A$52,G517=账期!$A$53,G517=账期!$A$54,G517=账期!$A$56,G517=账期!$A$57,G517=账期!$A$58,G517=账期!$A$59,G517=账期!$A$60,G517=账期!$A$61,G517=账期!$A$62,G517=账期!$A$63,G517=账期!$A$64,G517=账期!$A$66,G517=账期!$A$67,G517=账期!$A$68,G517=账期!$A$70,G517=账期!$A$71),30,IF(OR(G517=账期!$A$74,G517=账期!$A$77,G517=账期!$A$76,G517=账期!$A$79,G517=账期!$A$80,G517=账期!$A$81,G517=账期!$A$83,G517=账期!$A$85,G517=账期!$A$87,G517=账期!$A$89,G517=账期!$A$91),60,IF(OR(G517=账期!$A$93,G517=账期!$A$94,G517=账期!$A$95,G517=账期!$A$96,G517=账期!$A$98,G517=账期!$A$99,G517=账期!$A$101,G517=账期!$A$102),90,0)))</f>
        <v>30</v>
      </c>
      <c r="AF517" s="319"/>
      <c r="AG517" s="306" t="s">
        <v>70</v>
      </c>
      <c r="AH517" s="319" t="str">
        <f t="shared" si="70"/>
        <v>张军</v>
      </c>
      <c r="AI517" s="321"/>
    </row>
    <row r="518" spans="1:35 16383:16384" ht="18" customHeight="1" x14ac:dyDescent="0.25">
      <c r="A518" s="301" t="str">
        <f t="shared" si="71"/>
        <v>2018年1月</v>
      </c>
      <c r="B518" s="302">
        <v>43112</v>
      </c>
      <c r="C518" s="303" t="s">
        <v>1279</v>
      </c>
      <c r="D518" s="304" t="s">
        <v>617</v>
      </c>
      <c r="E518" s="305" t="str">
        <f t="shared" si="65"/>
        <v>A</v>
      </c>
      <c r="F518" s="305" t="str">
        <f t="shared" si="66"/>
        <v>B</v>
      </c>
      <c r="G518" s="306" t="s">
        <v>412</v>
      </c>
      <c r="H518" s="307" t="s">
        <v>413</v>
      </c>
      <c r="I518" s="307" t="s">
        <v>33</v>
      </c>
      <c r="J518" s="307"/>
      <c r="K518" s="308">
        <v>201801122</v>
      </c>
      <c r="L518" s="306" t="s">
        <v>35</v>
      </c>
      <c r="M518" s="306" t="s">
        <v>36</v>
      </c>
      <c r="N518" s="306"/>
      <c r="O518" s="306" t="s">
        <v>37</v>
      </c>
      <c r="P518" s="308">
        <v>27</v>
      </c>
      <c r="Q518" s="309">
        <v>27</v>
      </c>
      <c r="R518" s="286">
        <v>9270</v>
      </c>
      <c r="S518" s="310">
        <f t="shared" si="68"/>
        <v>250290</v>
      </c>
      <c r="T518" s="311"/>
      <c r="U518" s="311">
        <f t="shared" si="69"/>
        <v>250290</v>
      </c>
      <c r="V518" s="451">
        <v>43120</v>
      </c>
      <c r="W518" s="452">
        <v>43123</v>
      </c>
      <c r="X518" s="308">
        <v>750</v>
      </c>
      <c r="Y518" s="313" t="s">
        <v>1280</v>
      </c>
      <c r="Z518" s="314">
        <v>12420</v>
      </c>
      <c r="AA518" s="315" t="s">
        <v>1281</v>
      </c>
      <c r="AB518" s="316" t="s">
        <v>1282</v>
      </c>
      <c r="AC518" s="317">
        <v>43123</v>
      </c>
      <c r="AD518" s="318">
        <f t="shared" si="63"/>
        <v>43161</v>
      </c>
      <c r="AE518" s="319">
        <f>IF(OR(G518=账期!$A$18,G518=账期!$A$20,G518=账期!$A$22,G518=账期!$A$24,G518=账期!$A$25,G518=账期!$A$27,G518=账期!$A$26,G518=账期!$A$28,G518=账期!$A$30,G518=账期!$A$32,G518=账期!$A$34,G518=账期!$A$35,G518=账期!$A$37,G518=账期!$A$39,G518=账期!$A$40,G518=账期!$A$41,G518=账期!$A$42,G518=账期!$A$43,G518=账期!$A$44,G518=账期!$A$45,G518=账期!$A$46,G518=账期!$A$48,G518=账期!$A$50,G518=账期!$A$51,G518=账期!$A$52,G518=账期!$A$53,G518=账期!$A$54,G518=账期!$A$56,G518=账期!$A$57,G518=账期!$A$58,G518=账期!$A$59,G518=账期!$A$60,G518=账期!$A$61,G518=账期!$A$62,G518=账期!$A$63,G518=账期!$A$64,G518=账期!$A$66,G518=账期!$A$67,G518=账期!$A$68,G518=账期!$A$70,G518=账期!$A$71),30,IF(OR(G518=账期!$A$74,G518=账期!$A$77,G518=账期!$A$76,G518=账期!$A$79,G518=账期!$A$80,G518=账期!$A$81,G518=账期!$A$83,G518=账期!$A$85,G518=账期!$A$87,G518=账期!$A$89,G518=账期!$A$91),60,IF(OR(G518=账期!$A$93,G518=账期!$A$94,G518=账期!$A$95,G518=账期!$A$96,G518=账期!$A$98,G518=账期!$A$99,G518=账期!$A$101,G518=账期!$A$102),90,0)))</f>
        <v>30</v>
      </c>
      <c r="AF518" s="319"/>
      <c r="AG518" s="306" t="s">
        <v>70</v>
      </c>
      <c r="AH518" s="319" t="str">
        <f t="shared" si="70"/>
        <v>张军</v>
      </c>
      <c r="AI518" s="321"/>
    </row>
    <row r="519" spans="1:35 16383:16384" ht="18" customHeight="1" x14ac:dyDescent="0.25">
      <c r="A519" s="301" t="str">
        <f t="shared" si="71"/>
        <v>2018年2月</v>
      </c>
      <c r="B519" s="302">
        <v>43112</v>
      </c>
      <c r="C519" s="303" t="s">
        <v>1279</v>
      </c>
      <c r="D519" s="304" t="s">
        <v>617</v>
      </c>
      <c r="E519" s="305" t="str">
        <f t="shared" si="65"/>
        <v>A</v>
      </c>
      <c r="F519" s="305" t="str">
        <f t="shared" si="66"/>
        <v>B</v>
      </c>
      <c r="G519" s="306" t="s">
        <v>412</v>
      </c>
      <c r="H519" s="307" t="s">
        <v>413</v>
      </c>
      <c r="I519" s="307" t="s">
        <v>69</v>
      </c>
      <c r="J519" s="307"/>
      <c r="K519" s="308">
        <v>201801122</v>
      </c>
      <c r="L519" s="306" t="s">
        <v>35</v>
      </c>
      <c r="M519" s="306" t="s">
        <v>36</v>
      </c>
      <c r="N519" s="306"/>
      <c r="O519" s="306" t="s">
        <v>37</v>
      </c>
      <c r="P519" s="308">
        <v>30</v>
      </c>
      <c r="Q519" s="309">
        <v>30</v>
      </c>
      <c r="R519" s="286">
        <v>9270</v>
      </c>
      <c r="S519" s="310">
        <f t="shared" si="68"/>
        <v>278100</v>
      </c>
      <c r="T519" s="311"/>
      <c r="U519" s="311">
        <f t="shared" si="69"/>
        <v>278100</v>
      </c>
      <c r="V519" s="451">
        <v>43132</v>
      </c>
      <c r="W519" s="452">
        <v>43132</v>
      </c>
      <c r="X519" s="308">
        <v>750</v>
      </c>
      <c r="Y519" s="313" t="s">
        <v>3105</v>
      </c>
      <c r="Z519" s="314">
        <v>0</v>
      </c>
      <c r="AA519" s="315"/>
      <c r="AB519" s="316" t="s">
        <v>3356</v>
      </c>
      <c r="AC519" s="317">
        <v>43134</v>
      </c>
      <c r="AD519" s="318">
        <f t="shared" si="63"/>
        <v>43189</v>
      </c>
      <c r="AE519" s="319">
        <f>IF(OR(G519=账期!$A$18,G519=账期!$A$20,G519=账期!$A$22,G519=账期!$A$24,G519=账期!$A$25,G519=账期!$A$27,G519=账期!$A$26,G519=账期!$A$28,G519=账期!$A$30,G519=账期!$A$32,G519=账期!$A$34,G519=账期!$A$35,G519=账期!$A$37,G519=账期!$A$39,G519=账期!$A$40,G519=账期!$A$41,G519=账期!$A$42,G519=账期!$A$43,G519=账期!$A$44,G519=账期!$A$45,G519=账期!$A$46,G519=账期!$A$48,G519=账期!$A$50,G519=账期!$A$51,G519=账期!$A$52,G519=账期!$A$53,G519=账期!$A$54,G519=账期!$A$56,G519=账期!$A$57,G519=账期!$A$58,G519=账期!$A$59,G519=账期!$A$60,G519=账期!$A$61,G519=账期!$A$62,G519=账期!$A$63,G519=账期!$A$64,G519=账期!$A$66,G519=账期!$A$67,G519=账期!$A$68,G519=账期!$A$70,G519=账期!$A$71),30,IF(OR(G519=账期!$A$74,G519=账期!$A$77,G519=账期!$A$76,G519=账期!$A$79,G519=账期!$A$80,G519=账期!$A$81,G519=账期!$A$83,G519=账期!$A$85,G519=账期!$A$87,G519=账期!$A$89,G519=账期!$A$91),60,IF(OR(G519=账期!$A$93,G519=账期!$A$94,G519=账期!$A$95,G519=账期!$A$96,G519=账期!$A$98,G519=账期!$A$99,G519=账期!$A$101,G519=账期!$A$102),90,0)))</f>
        <v>30</v>
      </c>
      <c r="AF519" s="319"/>
      <c r="AG519" s="306" t="s">
        <v>70</v>
      </c>
      <c r="AH519" s="319" t="str">
        <f t="shared" si="70"/>
        <v>张军</v>
      </c>
      <c r="AI519" s="321"/>
    </row>
    <row r="520" spans="1:35 16383:16384" ht="18" customHeight="1" x14ac:dyDescent="0.25">
      <c r="A520" s="301" t="str">
        <f t="shared" si="71"/>
        <v>2018年2月</v>
      </c>
      <c r="B520" s="302">
        <v>43118</v>
      </c>
      <c r="C520" s="303" t="s">
        <v>1283</v>
      </c>
      <c r="D520" s="304" t="s">
        <v>617</v>
      </c>
      <c r="E520" s="305" t="str">
        <f t="shared" si="65"/>
        <v>A</v>
      </c>
      <c r="F520" s="305" t="str">
        <f t="shared" si="66"/>
        <v>B</v>
      </c>
      <c r="G520" s="306" t="s">
        <v>412</v>
      </c>
      <c r="H520" s="307" t="str">
        <f>IF(G520="","",VLOOKUP(G520,下拉数据源!J:K,2,0))</f>
        <v>长飞光纤光缆四川有限公司</v>
      </c>
      <c r="I520" s="307" t="s">
        <v>69</v>
      </c>
      <c r="J520" s="307"/>
      <c r="K520" s="308">
        <v>201801183</v>
      </c>
      <c r="L520" s="306" t="s">
        <v>35</v>
      </c>
      <c r="M520" s="306" t="s">
        <v>36</v>
      </c>
      <c r="N520" s="306"/>
      <c r="O520" s="306" t="s">
        <v>37</v>
      </c>
      <c r="P520" s="308">
        <v>30</v>
      </c>
      <c r="Q520" s="309">
        <v>30</v>
      </c>
      <c r="R520" s="286">
        <v>9270</v>
      </c>
      <c r="S520" s="310">
        <f t="shared" si="68"/>
        <v>278100</v>
      </c>
      <c r="T520" s="311"/>
      <c r="U520" s="311">
        <f t="shared" si="69"/>
        <v>278100</v>
      </c>
      <c r="V520" s="451">
        <v>43134</v>
      </c>
      <c r="W520" s="452">
        <v>43135</v>
      </c>
      <c r="X520" s="308">
        <v>750</v>
      </c>
      <c r="Y520" s="313" t="s">
        <v>3211</v>
      </c>
      <c r="Z520" s="314">
        <v>0</v>
      </c>
      <c r="AA520" s="315"/>
      <c r="AB520" s="316"/>
      <c r="AC520" s="317"/>
      <c r="AD520" s="318">
        <f t="shared" si="63"/>
        <v>61</v>
      </c>
      <c r="AE520" s="319">
        <f>IF(OR(G520=账期!$A$18,G520=账期!$A$20,G520=账期!$A$22,G520=账期!$A$24,G520=账期!$A$25,G520=账期!$A$27,G520=账期!$A$26,G520=账期!$A$28,G520=账期!$A$30,G520=账期!$A$32,G520=账期!$A$34,G520=账期!$A$35,G520=账期!$A$37,G520=账期!$A$39,G520=账期!$A$40,G520=账期!$A$41,G520=账期!$A$42,G520=账期!$A$43,G520=账期!$A$44,G520=账期!$A$45,G520=账期!$A$46,G520=账期!$A$48,G520=账期!$A$50,G520=账期!$A$51,G520=账期!$A$52,G520=账期!$A$53,G520=账期!$A$54,G520=账期!$A$56,G520=账期!$A$57,G520=账期!$A$58,G520=账期!$A$59,G520=账期!$A$60,G520=账期!$A$61,G520=账期!$A$62,G520=账期!$A$63,G520=账期!$A$64,G520=账期!$A$66,G520=账期!$A$67,G520=账期!$A$68,G520=账期!$A$70,G520=账期!$A$71),30,IF(OR(G520=账期!$A$74,G520=账期!$A$77,G520=账期!$A$76,G520=账期!$A$79,G520=账期!$A$80,G520=账期!$A$81,G520=账期!$A$83,G520=账期!$A$85,G520=账期!$A$87,G520=账期!$A$89,G520=账期!$A$91),60,IF(OR(G520=账期!$A$93,G520=账期!$A$94,G520=账期!$A$95,G520=账期!$A$96,G520=账期!$A$98,G520=账期!$A$99,G520=账期!$A$101,G520=账期!$A$102),90,0)))</f>
        <v>30</v>
      </c>
      <c r="AF520" s="319"/>
      <c r="AG520" s="306" t="s">
        <v>70</v>
      </c>
      <c r="AH520" s="319" t="str">
        <f t="shared" si="70"/>
        <v>张军</v>
      </c>
      <c r="AI520" s="321"/>
    </row>
    <row r="521" spans="1:35 16383:16384" ht="18" customHeight="1" x14ac:dyDescent="0.25">
      <c r="A521" s="301" t="str">
        <f t="shared" si="71"/>
        <v>2017年12月</v>
      </c>
      <c r="B521" s="302">
        <v>43070</v>
      </c>
      <c r="C521" s="303" t="s">
        <v>2988</v>
      </c>
      <c r="D521" s="304" t="s">
        <v>617</v>
      </c>
      <c r="E521" s="305" t="str">
        <f t="shared" si="65"/>
        <v>A</v>
      </c>
      <c r="F521" s="305" t="str">
        <f t="shared" si="66"/>
        <v>B</v>
      </c>
      <c r="G521" s="306" t="s">
        <v>412</v>
      </c>
      <c r="H521" s="307" t="s">
        <v>413</v>
      </c>
      <c r="I521" s="307" t="s">
        <v>69</v>
      </c>
      <c r="J521" s="307"/>
      <c r="K521" s="308">
        <v>201711176</v>
      </c>
      <c r="L521" s="306" t="s">
        <v>35</v>
      </c>
      <c r="M521" s="306" t="s">
        <v>94</v>
      </c>
      <c r="N521" s="306"/>
      <c r="O521" s="306" t="s">
        <v>37</v>
      </c>
      <c r="P521" s="308">
        <v>30</v>
      </c>
      <c r="Q521" s="309">
        <v>30</v>
      </c>
      <c r="R521" s="312">
        <v>9230</v>
      </c>
      <c r="S521" s="310">
        <f t="shared" si="68"/>
        <v>276900</v>
      </c>
      <c r="T521" s="311"/>
      <c r="U521" s="311">
        <f t="shared" si="69"/>
        <v>276900</v>
      </c>
      <c r="V521" s="451">
        <v>43096</v>
      </c>
      <c r="W521" s="451">
        <v>43096</v>
      </c>
      <c r="X521" s="308">
        <v>750</v>
      </c>
      <c r="Y521" s="313" t="s">
        <v>1284</v>
      </c>
      <c r="Z521" s="314">
        <v>0</v>
      </c>
      <c r="AA521" s="315" t="s">
        <v>1285</v>
      </c>
      <c r="AB521" s="316" t="s">
        <v>1286</v>
      </c>
      <c r="AC521" s="320">
        <v>43113</v>
      </c>
      <c r="AD521" s="318">
        <f t="shared" si="63"/>
        <v>43161</v>
      </c>
      <c r="AE521" s="319">
        <v>30</v>
      </c>
      <c r="AF521" s="319"/>
      <c r="AG521" s="306" t="s">
        <v>70</v>
      </c>
      <c r="AH521" s="319" t="str">
        <f t="shared" si="70"/>
        <v>张军</v>
      </c>
      <c r="AI521" s="321"/>
    </row>
    <row r="522" spans="1:35 16383:16384" ht="18" customHeight="1" x14ac:dyDescent="0.25">
      <c r="A522" s="301" t="str">
        <f t="shared" si="71"/>
        <v>2017年12月</v>
      </c>
      <c r="B522" s="302">
        <v>43070</v>
      </c>
      <c r="C522" s="303" t="s">
        <v>2977</v>
      </c>
      <c r="D522" s="304" t="s">
        <v>617</v>
      </c>
      <c r="E522" s="305" t="str">
        <f t="shared" si="65"/>
        <v>A</v>
      </c>
      <c r="F522" s="305" t="str">
        <f t="shared" si="66"/>
        <v>B</v>
      </c>
      <c r="G522" s="306" t="s">
        <v>412</v>
      </c>
      <c r="H522" s="307" t="s">
        <v>413</v>
      </c>
      <c r="I522" s="307" t="s">
        <v>69</v>
      </c>
      <c r="J522" s="307"/>
      <c r="K522" s="308">
        <v>201712016</v>
      </c>
      <c r="L522" s="306" t="s">
        <v>35</v>
      </c>
      <c r="M522" s="306" t="s">
        <v>94</v>
      </c>
      <c r="N522" s="306"/>
      <c r="O522" s="306" t="s">
        <v>37</v>
      </c>
      <c r="P522" s="308">
        <v>30</v>
      </c>
      <c r="Q522" s="309">
        <v>30</v>
      </c>
      <c r="R522" s="312">
        <v>9230</v>
      </c>
      <c r="S522" s="310">
        <f t="shared" si="68"/>
        <v>276900</v>
      </c>
      <c r="T522" s="311"/>
      <c r="U522" s="311">
        <f t="shared" si="69"/>
        <v>276900</v>
      </c>
      <c r="V522" s="451">
        <v>43099</v>
      </c>
      <c r="W522" s="451">
        <v>43099</v>
      </c>
      <c r="X522" s="308">
        <v>750</v>
      </c>
      <c r="Y522" s="313" t="s">
        <v>1287</v>
      </c>
      <c r="Z522" s="314">
        <v>0</v>
      </c>
      <c r="AA522" s="315"/>
      <c r="AB522" s="316" t="s">
        <v>1288</v>
      </c>
      <c r="AC522" s="320">
        <v>43113</v>
      </c>
      <c r="AD522" s="318">
        <f t="shared" si="63"/>
        <v>43161</v>
      </c>
      <c r="AE522" s="319">
        <v>30</v>
      </c>
      <c r="AF522" s="319"/>
      <c r="AG522" s="306" t="s">
        <v>70</v>
      </c>
      <c r="AH522" s="319" t="str">
        <f t="shared" si="70"/>
        <v>张军</v>
      </c>
      <c r="AI522" s="321"/>
    </row>
    <row r="523" spans="1:35 16383:16384" ht="19.5" customHeight="1" x14ac:dyDescent="0.25">
      <c r="A523" s="301" t="str">
        <f t="shared" si="71"/>
        <v>2018年1月</v>
      </c>
      <c r="B523" s="302">
        <v>43097</v>
      </c>
      <c r="C523" s="303" t="s">
        <v>1289</v>
      </c>
      <c r="D523" s="304" t="s">
        <v>617</v>
      </c>
      <c r="E523" s="305" t="str">
        <f t="shared" si="65"/>
        <v>A</v>
      </c>
      <c r="F523" s="305" t="str">
        <f t="shared" si="66"/>
        <v>B</v>
      </c>
      <c r="G523" s="306" t="s">
        <v>412</v>
      </c>
      <c r="H523" s="307" t="s">
        <v>413</v>
      </c>
      <c r="I523" s="307" t="s">
        <v>69</v>
      </c>
      <c r="J523" s="307"/>
      <c r="K523" s="308">
        <v>201712281</v>
      </c>
      <c r="L523" s="306" t="s">
        <v>35</v>
      </c>
      <c r="M523" s="306" t="s">
        <v>94</v>
      </c>
      <c r="N523" s="306"/>
      <c r="O523" s="306" t="s">
        <v>37</v>
      </c>
      <c r="P523" s="306">
        <v>30</v>
      </c>
      <c r="Q523" s="309">
        <v>30</v>
      </c>
      <c r="R523" s="312">
        <v>9540</v>
      </c>
      <c r="S523" s="310">
        <f t="shared" si="68"/>
        <v>286200</v>
      </c>
      <c r="T523" s="326"/>
      <c r="U523" s="311">
        <f t="shared" si="69"/>
        <v>286200</v>
      </c>
      <c r="V523" s="451">
        <v>43106</v>
      </c>
      <c r="W523" s="452">
        <v>43107</v>
      </c>
      <c r="X523" s="308">
        <v>750</v>
      </c>
      <c r="Y523" s="313" t="s">
        <v>1290</v>
      </c>
      <c r="Z523" s="314">
        <v>0</v>
      </c>
      <c r="AA523" s="315">
        <v>180102</v>
      </c>
      <c r="AB523" s="316" t="s">
        <v>1270</v>
      </c>
      <c r="AC523" s="328">
        <v>43113</v>
      </c>
      <c r="AD523" s="318">
        <f t="shared" si="63"/>
        <v>43161</v>
      </c>
      <c r="AE523" s="319">
        <f>IF(OR(G523=账期!$A$18,G523=账期!$A$20,G523=账期!$A$22,G523=账期!$A$24,G523=账期!$A$25,G523=账期!$A$27,G523=账期!$A$26,G523=账期!$A$28,G523=账期!$A$30,G523=账期!$A$32,G523=账期!$A$34,G523=账期!$A$35,G523=账期!$A$37,G523=账期!$A$39,G523=账期!$A$40,G523=账期!$A$41,G523=账期!$A$42,G523=账期!$A$43,G523=账期!$A$44,G523=账期!$A$45,G523=账期!$A$46,G523=账期!$A$48,G523=账期!$A$50,G523=账期!$A$51,G523=账期!$A$52,G523=账期!$A$53,G523=账期!$A$54,G523=账期!$A$56,G523=账期!$A$57,G523=账期!$A$58,G523=账期!$A$59,G523=账期!$A$60,G523=账期!$A$61,G523=账期!$A$62,G523=账期!$A$63,G523=账期!$A$64,G523=账期!$A$66,G523=账期!$A$67,G523=账期!$A$68,G523=账期!$A$70,G523=账期!$A$71),30,IF(OR(G523=账期!$A$74,G523=账期!$A$77,G523=账期!$A$76,G523=账期!$A$79,G523=账期!$A$80,G523=账期!$A$81,G523=账期!$A$83,G523=账期!$A$85,G523=账期!$A$87,G523=账期!$A$89,G523=账期!$A$91),60,IF(OR(G523=账期!$A$93,G523=账期!$A$94,G523=账期!$A$95,G523=账期!$A$96,G523=账期!$A$98,G523=账期!$A$99,G523=账期!$A$101,G523=账期!$A$102),90,0)))</f>
        <v>30</v>
      </c>
      <c r="AF523" s="319"/>
      <c r="AG523" s="306" t="s">
        <v>70</v>
      </c>
      <c r="AH523" s="319" t="str">
        <f t="shared" si="70"/>
        <v>张军</v>
      </c>
      <c r="AI523" s="321"/>
    </row>
    <row r="524" spans="1:35 16383:16384" ht="19.5" customHeight="1" x14ac:dyDescent="0.25">
      <c r="A524" s="301" t="str">
        <f t="shared" si="71"/>
        <v>2018年1月</v>
      </c>
      <c r="B524" s="302">
        <v>43105</v>
      </c>
      <c r="C524" s="303" t="s">
        <v>1291</v>
      </c>
      <c r="D524" s="304" t="s">
        <v>617</v>
      </c>
      <c r="E524" s="305" t="str">
        <f t="shared" si="65"/>
        <v>A</v>
      </c>
      <c r="F524" s="305" t="str">
        <f t="shared" si="66"/>
        <v>B</v>
      </c>
      <c r="G524" s="306" t="s">
        <v>412</v>
      </c>
      <c r="H524" s="307" t="s">
        <v>413</v>
      </c>
      <c r="I524" s="307" t="s">
        <v>33</v>
      </c>
      <c r="J524" s="307"/>
      <c r="K524" s="308">
        <v>201801051</v>
      </c>
      <c r="L524" s="306" t="s">
        <v>35</v>
      </c>
      <c r="M524" s="306" t="s">
        <v>94</v>
      </c>
      <c r="N524" s="306"/>
      <c r="O524" s="306" t="s">
        <v>37</v>
      </c>
      <c r="P524" s="308">
        <v>31.5</v>
      </c>
      <c r="Q524" s="309">
        <v>31.5</v>
      </c>
      <c r="R524" s="286">
        <v>9540</v>
      </c>
      <c r="S524" s="310">
        <f t="shared" si="68"/>
        <v>300510</v>
      </c>
      <c r="T524" s="311"/>
      <c r="U524" s="311">
        <f t="shared" si="69"/>
        <v>300510</v>
      </c>
      <c r="V524" s="451">
        <v>43108</v>
      </c>
      <c r="W524" s="452">
        <v>43111</v>
      </c>
      <c r="X524" s="308">
        <v>750</v>
      </c>
      <c r="Y524" s="313" t="s">
        <v>1292</v>
      </c>
      <c r="Z524" s="314">
        <v>14490</v>
      </c>
      <c r="AA524" s="315" t="s">
        <v>1275</v>
      </c>
      <c r="AB524" s="316" t="s">
        <v>1278</v>
      </c>
      <c r="AC524" s="317">
        <v>43113</v>
      </c>
      <c r="AD524" s="318">
        <f t="shared" si="63"/>
        <v>43161</v>
      </c>
      <c r="AE524" s="319">
        <f>IF(OR(G524=账期!$A$18,G524=账期!$A$20,G524=账期!$A$22,G524=账期!$A$24,G524=账期!$A$25,G524=账期!$A$27,G524=账期!$A$26,G524=账期!$A$28,G524=账期!$A$30,G524=账期!$A$32,G524=账期!$A$34,G524=账期!$A$35,G524=账期!$A$37,G524=账期!$A$39,G524=账期!$A$40,G524=账期!$A$41,G524=账期!$A$42,G524=账期!$A$43,G524=账期!$A$44,G524=账期!$A$45,G524=账期!$A$46,G524=账期!$A$48,G524=账期!$A$50,G524=账期!$A$51,G524=账期!$A$52,G524=账期!$A$53,G524=账期!$A$54,G524=账期!$A$56,G524=账期!$A$57,G524=账期!$A$58,G524=账期!$A$59,G524=账期!$A$60,G524=账期!$A$61,G524=账期!$A$62,G524=账期!$A$63,G524=账期!$A$64,G524=账期!$A$66,G524=账期!$A$67,G524=账期!$A$68,G524=账期!$A$70,G524=账期!$A$71),30,IF(OR(G524=账期!$A$74,G524=账期!$A$77,G524=账期!$A$76,G524=账期!$A$79,G524=账期!$A$80,G524=账期!$A$81,G524=账期!$A$83,G524=账期!$A$85,G524=账期!$A$87,G524=账期!$A$89,G524=账期!$A$91),60,IF(OR(G524=账期!$A$93,G524=账期!$A$94,G524=账期!$A$95,G524=账期!$A$96,G524=账期!$A$98,G524=账期!$A$99,G524=账期!$A$101,G524=账期!$A$102),90,0)))</f>
        <v>30</v>
      </c>
      <c r="AF524" s="319"/>
      <c r="AG524" s="306" t="s">
        <v>70</v>
      </c>
      <c r="AH524" s="319" t="str">
        <f t="shared" si="70"/>
        <v>张军</v>
      </c>
      <c r="AI524" s="321"/>
    </row>
    <row r="525" spans="1:35 16383:16384" ht="19.5" customHeight="1" x14ac:dyDescent="0.25">
      <c r="A525" s="301" t="str">
        <f t="shared" si="71"/>
        <v>2018年1月</v>
      </c>
      <c r="B525" s="302">
        <v>43105</v>
      </c>
      <c r="C525" s="303" t="s">
        <v>1291</v>
      </c>
      <c r="D525" s="304" t="s">
        <v>617</v>
      </c>
      <c r="E525" s="305" t="str">
        <f t="shared" si="65"/>
        <v>A</v>
      </c>
      <c r="F525" s="305" t="str">
        <f t="shared" si="66"/>
        <v>B</v>
      </c>
      <c r="G525" s="306" t="s">
        <v>412</v>
      </c>
      <c r="H525" s="307" t="s">
        <v>413</v>
      </c>
      <c r="I525" s="307" t="s">
        <v>33</v>
      </c>
      <c r="J525" s="307"/>
      <c r="K525" s="308">
        <v>201801051</v>
      </c>
      <c r="L525" s="306" t="s">
        <v>35</v>
      </c>
      <c r="M525" s="306" t="s">
        <v>94</v>
      </c>
      <c r="N525" s="306"/>
      <c r="O525" s="306" t="s">
        <v>37</v>
      </c>
      <c r="P525" s="308">
        <v>33</v>
      </c>
      <c r="Q525" s="309">
        <v>33</v>
      </c>
      <c r="R525" s="286">
        <v>9540</v>
      </c>
      <c r="S525" s="310">
        <f t="shared" si="68"/>
        <v>314820</v>
      </c>
      <c r="T525" s="311"/>
      <c r="U525" s="311">
        <f t="shared" si="69"/>
        <v>314820</v>
      </c>
      <c r="V525" s="451">
        <v>43109</v>
      </c>
      <c r="W525" s="452">
        <v>43112</v>
      </c>
      <c r="X525" s="308">
        <v>750</v>
      </c>
      <c r="Y525" s="313" t="s">
        <v>1293</v>
      </c>
      <c r="Z525" s="314">
        <v>15180</v>
      </c>
      <c r="AA525" s="315" t="s">
        <v>674</v>
      </c>
      <c r="AB525" s="316" t="s">
        <v>1278</v>
      </c>
      <c r="AC525" s="317">
        <v>43113</v>
      </c>
      <c r="AD525" s="318">
        <f t="shared" si="63"/>
        <v>43161</v>
      </c>
      <c r="AE525" s="319">
        <f>IF(OR(G525=账期!$A$18,G525=账期!$A$20,G525=账期!$A$22,G525=账期!$A$24,G525=账期!$A$25,G525=账期!$A$27,G525=账期!$A$26,G525=账期!$A$28,G525=账期!$A$30,G525=账期!$A$32,G525=账期!$A$34,G525=账期!$A$35,G525=账期!$A$37,G525=账期!$A$39,G525=账期!$A$40,G525=账期!$A$41,G525=账期!$A$42,G525=账期!$A$43,G525=账期!$A$44,G525=账期!$A$45,G525=账期!$A$46,G525=账期!$A$48,G525=账期!$A$50,G525=账期!$A$51,G525=账期!$A$52,G525=账期!$A$53,G525=账期!$A$54,G525=账期!$A$56,G525=账期!$A$57,G525=账期!$A$58,G525=账期!$A$59,G525=账期!$A$60,G525=账期!$A$61,G525=账期!$A$62,G525=账期!$A$63,G525=账期!$A$64,G525=账期!$A$66,G525=账期!$A$67,G525=账期!$A$68,G525=账期!$A$70,G525=账期!$A$71),30,IF(OR(G525=账期!$A$74,G525=账期!$A$77,G525=账期!$A$76,G525=账期!$A$79,G525=账期!$A$80,G525=账期!$A$81,G525=账期!$A$83,G525=账期!$A$85,G525=账期!$A$87,G525=账期!$A$89,G525=账期!$A$91),60,IF(OR(G525=账期!$A$93,G525=账期!$A$94,G525=账期!$A$95,G525=账期!$A$96,G525=账期!$A$98,G525=账期!$A$99,G525=账期!$A$101,G525=账期!$A$102),90,0)))</f>
        <v>30</v>
      </c>
      <c r="AF525" s="319"/>
      <c r="AG525" s="306" t="s">
        <v>70</v>
      </c>
      <c r="AH525" s="319" t="str">
        <f t="shared" si="70"/>
        <v>张军</v>
      </c>
      <c r="AI525" s="321"/>
    </row>
    <row r="526" spans="1:35 16383:16384" ht="18" customHeight="1" x14ac:dyDescent="0.25">
      <c r="A526" s="301" t="str">
        <f t="shared" si="71"/>
        <v>2018年1月</v>
      </c>
      <c r="B526" s="302">
        <v>43112</v>
      </c>
      <c r="C526" s="303" t="s">
        <v>1294</v>
      </c>
      <c r="D526" s="304" t="s">
        <v>617</v>
      </c>
      <c r="E526" s="305" t="str">
        <f t="shared" si="65"/>
        <v>A</v>
      </c>
      <c r="F526" s="305" t="str">
        <f t="shared" si="66"/>
        <v>B</v>
      </c>
      <c r="G526" s="306" t="s">
        <v>412</v>
      </c>
      <c r="H526" s="307" t="s">
        <v>413</v>
      </c>
      <c r="I526" s="307" t="s">
        <v>33</v>
      </c>
      <c r="J526" s="307"/>
      <c r="K526" s="308">
        <v>201801122</v>
      </c>
      <c r="L526" s="306" t="s">
        <v>35</v>
      </c>
      <c r="M526" s="306" t="s">
        <v>94</v>
      </c>
      <c r="N526" s="306"/>
      <c r="O526" s="306" t="s">
        <v>37</v>
      </c>
      <c r="P526" s="308">
        <v>30</v>
      </c>
      <c r="Q526" s="309">
        <v>32.25</v>
      </c>
      <c r="R526" s="286">
        <v>9540</v>
      </c>
      <c r="S526" s="310">
        <f t="shared" si="68"/>
        <v>307665</v>
      </c>
      <c r="T526" s="311"/>
      <c r="U526" s="311">
        <f t="shared" si="69"/>
        <v>307665</v>
      </c>
      <c r="V526" s="451">
        <v>43115</v>
      </c>
      <c r="W526" s="452">
        <v>43118</v>
      </c>
      <c r="X526" s="308">
        <v>750</v>
      </c>
      <c r="Y526" s="313" t="s">
        <v>1295</v>
      </c>
      <c r="Z526" s="314">
        <v>14835</v>
      </c>
      <c r="AA526" s="315" t="s">
        <v>745</v>
      </c>
      <c r="AB526" s="316" t="s">
        <v>1282</v>
      </c>
      <c r="AC526" s="317">
        <v>43123</v>
      </c>
      <c r="AD526" s="318">
        <f t="shared" si="63"/>
        <v>43161</v>
      </c>
      <c r="AE526" s="319">
        <f>IF(OR(G526=账期!$A$18,G526=账期!$A$20,G526=账期!$A$22,G526=账期!$A$24,G526=账期!$A$25,G526=账期!$A$27,G526=账期!$A$26,G526=账期!$A$28,G526=账期!$A$30,G526=账期!$A$32,G526=账期!$A$34,G526=账期!$A$35,G526=账期!$A$37,G526=账期!$A$39,G526=账期!$A$40,G526=账期!$A$41,G526=账期!$A$42,G526=账期!$A$43,G526=账期!$A$44,G526=账期!$A$45,G526=账期!$A$46,G526=账期!$A$48,G526=账期!$A$50,G526=账期!$A$51,G526=账期!$A$52,G526=账期!$A$53,G526=账期!$A$54,G526=账期!$A$56,G526=账期!$A$57,G526=账期!$A$58,G526=账期!$A$59,G526=账期!$A$60,G526=账期!$A$61,G526=账期!$A$62,G526=账期!$A$63,G526=账期!$A$64,G526=账期!$A$66,G526=账期!$A$67,G526=账期!$A$68,G526=账期!$A$70,G526=账期!$A$71),30,IF(OR(G526=账期!$A$74,G526=账期!$A$77,G526=账期!$A$76,G526=账期!$A$79,G526=账期!$A$80,G526=账期!$A$81,G526=账期!$A$83,G526=账期!$A$85,G526=账期!$A$87,G526=账期!$A$89,G526=账期!$A$91),60,IF(OR(G526=账期!$A$93,G526=账期!$A$94,G526=账期!$A$95,G526=账期!$A$96,G526=账期!$A$98,G526=账期!$A$99,G526=账期!$A$101,G526=账期!$A$102),90,0)))</f>
        <v>30</v>
      </c>
      <c r="AF526" s="319"/>
      <c r="AG526" s="306" t="s">
        <v>70</v>
      </c>
      <c r="AH526" s="319" t="str">
        <f t="shared" si="70"/>
        <v>张军</v>
      </c>
      <c r="AI526" s="321"/>
    </row>
    <row r="527" spans="1:35 16383:16384" ht="18" customHeight="1" x14ac:dyDescent="0.25">
      <c r="A527" s="301" t="str">
        <f t="shared" si="71"/>
        <v>2018年1月</v>
      </c>
      <c r="B527" s="302">
        <v>43112</v>
      </c>
      <c r="C527" s="303" t="s">
        <v>1294</v>
      </c>
      <c r="D527" s="304" t="s">
        <v>617</v>
      </c>
      <c r="E527" s="305" t="str">
        <f t="shared" si="65"/>
        <v>A</v>
      </c>
      <c r="F527" s="305" t="str">
        <f t="shared" si="66"/>
        <v>B</v>
      </c>
      <c r="G527" s="306" t="s">
        <v>412</v>
      </c>
      <c r="H527" s="307" t="s">
        <v>413</v>
      </c>
      <c r="I527" s="307" t="s">
        <v>69</v>
      </c>
      <c r="J527" s="307"/>
      <c r="K527" s="308">
        <v>201801122</v>
      </c>
      <c r="L527" s="306" t="s">
        <v>35</v>
      </c>
      <c r="M527" s="306" t="s">
        <v>94</v>
      </c>
      <c r="N527" s="306"/>
      <c r="O527" s="306" t="s">
        <v>37</v>
      </c>
      <c r="P527" s="308">
        <v>30</v>
      </c>
      <c r="Q527" s="309">
        <v>30</v>
      </c>
      <c r="R527" s="286">
        <v>9540</v>
      </c>
      <c r="S527" s="310">
        <f t="shared" si="68"/>
        <v>286200</v>
      </c>
      <c r="T527" s="311"/>
      <c r="U527" s="311">
        <f t="shared" si="69"/>
        <v>286200</v>
      </c>
      <c r="V527" s="451">
        <v>43115</v>
      </c>
      <c r="W527" s="452">
        <v>43115</v>
      </c>
      <c r="X527" s="308">
        <v>750</v>
      </c>
      <c r="Y527" s="313" t="s">
        <v>1296</v>
      </c>
      <c r="Z527" s="314">
        <v>0</v>
      </c>
      <c r="AA527" s="315" t="s">
        <v>956</v>
      </c>
      <c r="AB527" s="316" t="s">
        <v>1297</v>
      </c>
      <c r="AC527" s="317">
        <v>43123</v>
      </c>
      <c r="AD527" s="318">
        <f t="shared" si="63"/>
        <v>43161</v>
      </c>
      <c r="AE527" s="319">
        <f>IF(OR(G527=账期!$A$18,G527=账期!$A$20,G527=账期!$A$22,G527=账期!$A$24,G527=账期!$A$25,G527=账期!$A$27,G527=账期!$A$26,G527=账期!$A$28,G527=账期!$A$30,G527=账期!$A$32,G527=账期!$A$34,G527=账期!$A$35,G527=账期!$A$37,G527=账期!$A$39,G527=账期!$A$40,G527=账期!$A$41,G527=账期!$A$42,G527=账期!$A$43,G527=账期!$A$44,G527=账期!$A$45,G527=账期!$A$46,G527=账期!$A$48,G527=账期!$A$50,G527=账期!$A$51,G527=账期!$A$52,G527=账期!$A$53,G527=账期!$A$54,G527=账期!$A$56,G527=账期!$A$57,G527=账期!$A$58,G527=账期!$A$59,G527=账期!$A$60,G527=账期!$A$61,G527=账期!$A$62,G527=账期!$A$63,G527=账期!$A$64,G527=账期!$A$66,G527=账期!$A$67,G527=账期!$A$68,G527=账期!$A$70,G527=账期!$A$71),30,IF(OR(G527=账期!$A$74,G527=账期!$A$77,G527=账期!$A$76,G527=账期!$A$79,G527=账期!$A$80,G527=账期!$A$81,G527=账期!$A$83,G527=账期!$A$85,G527=账期!$A$87,G527=账期!$A$89,G527=账期!$A$91),60,IF(OR(G527=账期!$A$93,G527=账期!$A$94,G527=账期!$A$95,G527=账期!$A$96,G527=账期!$A$98,G527=账期!$A$99,G527=账期!$A$101,G527=账期!$A$102),90,0)))</f>
        <v>30</v>
      </c>
      <c r="AF527" s="319"/>
      <c r="AG527" s="306" t="s">
        <v>70</v>
      </c>
      <c r="AH527" s="319" t="str">
        <f t="shared" si="70"/>
        <v>张军</v>
      </c>
      <c r="AI527" s="321"/>
    </row>
    <row r="528" spans="1:35 16383:16384" ht="18" customHeight="1" x14ac:dyDescent="0.25">
      <c r="A528" s="301" t="str">
        <f t="shared" si="71"/>
        <v>2018年1月</v>
      </c>
      <c r="B528" s="302">
        <v>43112</v>
      </c>
      <c r="C528" s="303" t="s">
        <v>1294</v>
      </c>
      <c r="D528" s="304" t="s">
        <v>617</v>
      </c>
      <c r="E528" s="305" t="str">
        <f t="shared" si="65"/>
        <v>A</v>
      </c>
      <c r="F528" s="305" t="str">
        <f t="shared" si="66"/>
        <v>B</v>
      </c>
      <c r="G528" s="306" t="s">
        <v>412</v>
      </c>
      <c r="H528" s="307" t="s">
        <v>413</v>
      </c>
      <c r="I528" s="307" t="s">
        <v>69</v>
      </c>
      <c r="J528" s="307"/>
      <c r="K528" s="308">
        <v>201801122</v>
      </c>
      <c r="L528" s="306" t="s">
        <v>35</v>
      </c>
      <c r="M528" s="306" t="s">
        <v>94</v>
      </c>
      <c r="N528" s="306"/>
      <c r="O528" s="306" t="s">
        <v>37</v>
      </c>
      <c r="P528" s="308">
        <v>30</v>
      </c>
      <c r="Q528" s="309">
        <v>30</v>
      </c>
      <c r="R528" s="286">
        <v>9540</v>
      </c>
      <c r="S528" s="310">
        <f t="shared" si="68"/>
        <v>286200</v>
      </c>
      <c r="T528" s="311"/>
      <c r="U528" s="311">
        <f t="shared" si="69"/>
        <v>286200</v>
      </c>
      <c r="V528" s="451">
        <v>43119</v>
      </c>
      <c r="W528" s="452">
        <v>43120</v>
      </c>
      <c r="X528" s="308">
        <v>750</v>
      </c>
      <c r="Y528" s="313" t="s">
        <v>1298</v>
      </c>
      <c r="Z528" s="314">
        <v>0</v>
      </c>
      <c r="AA528" s="315">
        <v>180115</v>
      </c>
      <c r="AB528" s="316" t="s">
        <v>1297</v>
      </c>
      <c r="AC528" s="317">
        <v>43123</v>
      </c>
      <c r="AD528" s="318">
        <f t="shared" si="63"/>
        <v>43161</v>
      </c>
      <c r="AE528" s="319">
        <f>IF(OR(G528=账期!$A$18,G528=账期!$A$20,G528=账期!$A$22,G528=账期!$A$24,G528=账期!$A$25,G528=账期!$A$27,G528=账期!$A$26,G528=账期!$A$28,G528=账期!$A$30,G528=账期!$A$32,G528=账期!$A$34,G528=账期!$A$35,G528=账期!$A$37,G528=账期!$A$39,G528=账期!$A$40,G528=账期!$A$41,G528=账期!$A$42,G528=账期!$A$43,G528=账期!$A$44,G528=账期!$A$45,G528=账期!$A$46,G528=账期!$A$48,G528=账期!$A$50,G528=账期!$A$51,G528=账期!$A$52,G528=账期!$A$53,G528=账期!$A$54,G528=账期!$A$56,G528=账期!$A$57,G528=账期!$A$58,G528=账期!$A$59,G528=账期!$A$60,G528=账期!$A$61,G528=账期!$A$62,G528=账期!$A$63,G528=账期!$A$64,G528=账期!$A$66,G528=账期!$A$67,G528=账期!$A$68,G528=账期!$A$70,G528=账期!$A$71),30,IF(OR(G528=账期!$A$74,G528=账期!$A$77,G528=账期!$A$76,G528=账期!$A$79,G528=账期!$A$80,G528=账期!$A$81,G528=账期!$A$83,G528=账期!$A$85,G528=账期!$A$87,G528=账期!$A$89,G528=账期!$A$91),60,IF(OR(G528=账期!$A$93,G528=账期!$A$94,G528=账期!$A$95,G528=账期!$A$96,G528=账期!$A$98,G528=账期!$A$99,G528=账期!$A$101,G528=账期!$A$102),90,0)))</f>
        <v>30</v>
      </c>
      <c r="AF528" s="319"/>
      <c r="AG528" s="306" t="s">
        <v>70</v>
      </c>
      <c r="AH528" s="319" t="str">
        <f t="shared" si="70"/>
        <v>张军</v>
      </c>
      <c r="AI528" s="321"/>
    </row>
    <row r="529" spans="1:35 16383:16384" ht="18" customHeight="1" x14ac:dyDescent="0.25">
      <c r="A529" s="301" t="str">
        <f t="shared" si="71"/>
        <v>2018年1月</v>
      </c>
      <c r="B529" s="302">
        <v>43118</v>
      </c>
      <c r="C529" s="303" t="s">
        <v>1283</v>
      </c>
      <c r="D529" s="304" t="s">
        <v>617</v>
      </c>
      <c r="E529" s="305" t="str">
        <f t="shared" si="65"/>
        <v>A</v>
      </c>
      <c r="F529" s="305" t="str">
        <f t="shared" si="66"/>
        <v>B</v>
      </c>
      <c r="G529" s="306" t="s">
        <v>412</v>
      </c>
      <c r="H529" s="307" t="str">
        <f>IF(G529="","",VLOOKUP(G529,下拉数据源!J:K,2,0))</f>
        <v>长飞光纤光缆四川有限公司</v>
      </c>
      <c r="I529" s="307" t="s">
        <v>69</v>
      </c>
      <c r="J529" s="307"/>
      <c r="K529" s="308">
        <v>201801183</v>
      </c>
      <c r="L529" s="306" t="s">
        <v>35</v>
      </c>
      <c r="M529" s="306" t="s">
        <v>94</v>
      </c>
      <c r="N529" s="306"/>
      <c r="O529" s="306" t="s">
        <v>37</v>
      </c>
      <c r="P529" s="308">
        <v>30</v>
      </c>
      <c r="Q529" s="309">
        <v>30</v>
      </c>
      <c r="R529" s="286">
        <v>9540</v>
      </c>
      <c r="S529" s="310">
        <f t="shared" si="68"/>
        <v>286200</v>
      </c>
      <c r="T529" s="311"/>
      <c r="U529" s="311">
        <f t="shared" si="69"/>
        <v>286200</v>
      </c>
      <c r="V529" s="451">
        <v>43120</v>
      </c>
      <c r="W529" s="452">
        <v>43121</v>
      </c>
      <c r="X529" s="308">
        <v>750</v>
      </c>
      <c r="Y529" s="313" t="s">
        <v>1299</v>
      </c>
      <c r="Z529" s="314">
        <v>0</v>
      </c>
      <c r="AA529" s="315">
        <v>180118</v>
      </c>
      <c r="AB529" s="316" t="s">
        <v>1300</v>
      </c>
      <c r="AC529" s="317">
        <v>43123</v>
      </c>
      <c r="AD529" s="318">
        <f t="shared" si="63"/>
        <v>43161</v>
      </c>
      <c r="AE529" s="319">
        <f>IF(OR(G529=账期!$A$18,G529=账期!$A$20,G529=账期!$A$22,G529=账期!$A$24,G529=账期!$A$25,G529=账期!$A$27,G529=账期!$A$26,G529=账期!$A$28,G529=账期!$A$30,G529=账期!$A$32,G529=账期!$A$34,G529=账期!$A$35,G529=账期!$A$37,G529=账期!$A$39,G529=账期!$A$40,G529=账期!$A$41,G529=账期!$A$42,G529=账期!$A$43,G529=账期!$A$44,G529=账期!$A$45,G529=账期!$A$46,G529=账期!$A$48,G529=账期!$A$50,G529=账期!$A$51,G529=账期!$A$52,G529=账期!$A$53,G529=账期!$A$54,G529=账期!$A$56,G529=账期!$A$57,G529=账期!$A$58,G529=账期!$A$59,G529=账期!$A$60,G529=账期!$A$61,G529=账期!$A$62,G529=账期!$A$63,G529=账期!$A$64,G529=账期!$A$66,G529=账期!$A$67,G529=账期!$A$68,G529=账期!$A$70,G529=账期!$A$71),30,IF(OR(G529=账期!$A$74,G529=账期!$A$77,G529=账期!$A$76,G529=账期!$A$79,G529=账期!$A$80,G529=账期!$A$81,G529=账期!$A$83,G529=账期!$A$85,G529=账期!$A$87,G529=账期!$A$89,G529=账期!$A$91),60,IF(OR(G529=账期!$A$93,G529=账期!$A$94,G529=账期!$A$95,G529=账期!$A$96,G529=账期!$A$98,G529=账期!$A$99,G529=账期!$A$101,G529=账期!$A$102),90,0)))</f>
        <v>30</v>
      </c>
      <c r="AF529" s="319"/>
      <c r="AG529" s="306" t="s">
        <v>70</v>
      </c>
      <c r="AH529" s="319" t="str">
        <f t="shared" si="70"/>
        <v>张军</v>
      </c>
      <c r="AI529" s="321"/>
    </row>
    <row r="530" spans="1:35 16383:16384" ht="18" customHeight="1" x14ac:dyDescent="0.25">
      <c r="A530" s="301" t="str">
        <f t="shared" si="71"/>
        <v>2018年1月</v>
      </c>
      <c r="B530" s="302">
        <v>43118</v>
      </c>
      <c r="C530" s="303" t="s">
        <v>1283</v>
      </c>
      <c r="D530" s="304" t="s">
        <v>617</v>
      </c>
      <c r="E530" s="305" t="str">
        <f t="shared" si="65"/>
        <v>A</v>
      </c>
      <c r="F530" s="305" t="str">
        <f t="shared" si="66"/>
        <v>B</v>
      </c>
      <c r="G530" s="306" t="s">
        <v>412</v>
      </c>
      <c r="H530" s="307" t="str">
        <f>IF(G530="","",VLOOKUP(G530,下拉数据源!J:K,2,0))</f>
        <v>长飞光纤光缆四川有限公司</v>
      </c>
      <c r="I530" s="307" t="s">
        <v>69</v>
      </c>
      <c r="J530" s="307"/>
      <c r="K530" s="308">
        <v>201801183</v>
      </c>
      <c r="L530" s="306" t="s">
        <v>35</v>
      </c>
      <c r="M530" s="306" t="s">
        <v>94</v>
      </c>
      <c r="N530" s="306"/>
      <c r="O530" s="306" t="s">
        <v>37</v>
      </c>
      <c r="P530" s="308">
        <v>30</v>
      </c>
      <c r="Q530" s="309">
        <v>30</v>
      </c>
      <c r="R530" s="286">
        <v>9540</v>
      </c>
      <c r="S530" s="310">
        <f t="shared" si="68"/>
        <v>286200</v>
      </c>
      <c r="T530" s="311"/>
      <c r="U530" s="311">
        <f t="shared" si="69"/>
        <v>286200</v>
      </c>
      <c r="V530" s="451">
        <v>43124</v>
      </c>
      <c r="W530" s="452">
        <v>43125</v>
      </c>
      <c r="X530" s="308">
        <v>750</v>
      </c>
      <c r="Y530" s="313" t="s">
        <v>1301</v>
      </c>
      <c r="Z530" s="314">
        <v>0</v>
      </c>
      <c r="AA530" s="315">
        <v>180119</v>
      </c>
      <c r="AB530" s="316" t="s">
        <v>3357</v>
      </c>
      <c r="AC530" s="317">
        <v>43134</v>
      </c>
      <c r="AD530" s="318">
        <f t="shared" si="63"/>
        <v>43189</v>
      </c>
      <c r="AE530" s="319">
        <f>IF(OR(G530=账期!$A$18,G530=账期!$A$20,G530=账期!$A$22,G530=账期!$A$24,G530=账期!$A$25,G530=账期!$A$27,G530=账期!$A$26,G530=账期!$A$28,G530=账期!$A$30,G530=账期!$A$32,G530=账期!$A$34,G530=账期!$A$35,G530=账期!$A$37,G530=账期!$A$39,G530=账期!$A$40,G530=账期!$A$41,G530=账期!$A$42,G530=账期!$A$43,G530=账期!$A$44,G530=账期!$A$45,G530=账期!$A$46,G530=账期!$A$48,G530=账期!$A$50,G530=账期!$A$51,G530=账期!$A$52,G530=账期!$A$53,G530=账期!$A$54,G530=账期!$A$56,G530=账期!$A$57,G530=账期!$A$58,G530=账期!$A$59,G530=账期!$A$60,G530=账期!$A$61,G530=账期!$A$62,G530=账期!$A$63,G530=账期!$A$64,G530=账期!$A$66,G530=账期!$A$67,G530=账期!$A$68,G530=账期!$A$70,G530=账期!$A$71),30,IF(OR(G530=账期!$A$74,G530=账期!$A$77,G530=账期!$A$76,G530=账期!$A$79,G530=账期!$A$80,G530=账期!$A$81,G530=账期!$A$83,G530=账期!$A$85,G530=账期!$A$87,G530=账期!$A$89,G530=账期!$A$91),60,IF(OR(G530=账期!$A$93,G530=账期!$A$94,G530=账期!$A$95,G530=账期!$A$96,G530=账期!$A$98,G530=账期!$A$99,G530=账期!$A$101,G530=账期!$A$102),90,0)))</f>
        <v>30</v>
      </c>
      <c r="AF530" s="319"/>
      <c r="AG530" s="306" t="s">
        <v>70</v>
      </c>
      <c r="AH530" s="319" t="str">
        <f t="shared" si="70"/>
        <v>张军</v>
      </c>
      <c r="AI530" s="321"/>
    </row>
    <row r="531" spans="1:35 16383:16384" ht="18" customHeight="1" x14ac:dyDescent="0.25">
      <c r="A531" s="301" t="str">
        <f t="shared" si="71"/>
        <v>2018年1月</v>
      </c>
      <c r="B531" s="302">
        <v>43118</v>
      </c>
      <c r="C531" s="303" t="s">
        <v>1283</v>
      </c>
      <c r="D531" s="304" t="s">
        <v>617</v>
      </c>
      <c r="E531" s="305" t="str">
        <f t="shared" si="65"/>
        <v>A</v>
      </c>
      <c r="F531" s="305" t="str">
        <f t="shared" si="66"/>
        <v>B</v>
      </c>
      <c r="G531" s="306" t="s">
        <v>412</v>
      </c>
      <c r="H531" s="307" t="str">
        <f>IF(G531="","",VLOOKUP(G531,下拉数据源!J:K,2,0))</f>
        <v>长飞光纤光缆四川有限公司</v>
      </c>
      <c r="I531" s="307" t="s">
        <v>69</v>
      </c>
      <c r="J531" s="307"/>
      <c r="K531" s="308">
        <v>201801183</v>
      </c>
      <c r="L531" s="306" t="s">
        <v>35</v>
      </c>
      <c r="M531" s="306" t="s">
        <v>94</v>
      </c>
      <c r="N531" s="306"/>
      <c r="O531" s="306" t="s">
        <v>37</v>
      </c>
      <c r="P531" s="308">
        <v>30</v>
      </c>
      <c r="Q531" s="309">
        <v>30</v>
      </c>
      <c r="R531" s="286">
        <v>9540</v>
      </c>
      <c r="S531" s="310">
        <f t="shared" si="68"/>
        <v>286200</v>
      </c>
      <c r="T531" s="311"/>
      <c r="U531" s="311">
        <f t="shared" si="69"/>
        <v>286200</v>
      </c>
      <c r="V531" s="451">
        <v>43127</v>
      </c>
      <c r="W531" s="452">
        <v>43128</v>
      </c>
      <c r="X531" s="308">
        <v>750</v>
      </c>
      <c r="Y531" s="313" t="s">
        <v>1302</v>
      </c>
      <c r="Z531" s="314">
        <v>0</v>
      </c>
      <c r="AA531" s="315"/>
      <c r="AB531" s="316" t="s">
        <v>3357</v>
      </c>
      <c r="AC531" s="317">
        <v>43134</v>
      </c>
      <c r="AD531" s="318">
        <f t="shared" si="63"/>
        <v>43189</v>
      </c>
      <c r="AE531" s="319">
        <f>IF(OR(G531=账期!$A$18,G531=账期!$A$20,G531=账期!$A$22,G531=账期!$A$24,G531=账期!$A$25,G531=账期!$A$27,G531=账期!$A$26,G531=账期!$A$28,G531=账期!$A$30,G531=账期!$A$32,G531=账期!$A$34,G531=账期!$A$35,G531=账期!$A$37,G531=账期!$A$39,G531=账期!$A$40,G531=账期!$A$41,G531=账期!$A$42,G531=账期!$A$43,G531=账期!$A$44,G531=账期!$A$45,G531=账期!$A$46,G531=账期!$A$48,G531=账期!$A$50,G531=账期!$A$51,G531=账期!$A$52,G531=账期!$A$53,G531=账期!$A$54,G531=账期!$A$56,G531=账期!$A$57,G531=账期!$A$58,G531=账期!$A$59,G531=账期!$A$60,G531=账期!$A$61,G531=账期!$A$62,G531=账期!$A$63,G531=账期!$A$64,G531=账期!$A$66,G531=账期!$A$67,G531=账期!$A$68,G531=账期!$A$70,G531=账期!$A$71),30,IF(OR(G531=账期!$A$74,G531=账期!$A$77,G531=账期!$A$76,G531=账期!$A$79,G531=账期!$A$80,G531=账期!$A$81,G531=账期!$A$83,G531=账期!$A$85,G531=账期!$A$87,G531=账期!$A$89,G531=账期!$A$91),60,IF(OR(G531=账期!$A$93,G531=账期!$A$94,G531=账期!$A$95,G531=账期!$A$96,G531=账期!$A$98,G531=账期!$A$99,G531=账期!$A$101,G531=账期!$A$102),90,0)))</f>
        <v>30</v>
      </c>
      <c r="AF531" s="319"/>
      <c r="AG531" s="306" t="s">
        <v>70</v>
      </c>
      <c r="AH531" s="319" t="str">
        <f t="shared" si="70"/>
        <v>张军</v>
      </c>
      <c r="AI531" s="321"/>
    </row>
    <row r="532" spans="1:35 16383:16384" ht="18" customHeight="1" x14ac:dyDescent="0.25">
      <c r="A532" s="301" t="str">
        <f t="shared" si="71"/>
        <v>2018年1月</v>
      </c>
      <c r="B532" s="302">
        <v>43118</v>
      </c>
      <c r="C532" s="303" t="s">
        <v>1283</v>
      </c>
      <c r="D532" s="304" t="s">
        <v>617</v>
      </c>
      <c r="E532" s="305" t="str">
        <f t="shared" si="65"/>
        <v>A</v>
      </c>
      <c r="F532" s="305" t="str">
        <f t="shared" si="66"/>
        <v>B</v>
      </c>
      <c r="G532" s="306" t="s">
        <v>412</v>
      </c>
      <c r="H532" s="307" t="str">
        <f>IF(G532="","",VLOOKUP(G532,下拉数据源!J:K,2,0))</f>
        <v>长飞光纤光缆四川有限公司</v>
      </c>
      <c r="I532" s="307" t="s">
        <v>69</v>
      </c>
      <c r="J532" s="307"/>
      <c r="K532" s="308">
        <v>201801183</v>
      </c>
      <c r="L532" s="306" t="s">
        <v>35</v>
      </c>
      <c r="M532" s="306" t="s">
        <v>94</v>
      </c>
      <c r="N532" s="306"/>
      <c r="O532" s="306" t="s">
        <v>37</v>
      </c>
      <c r="P532" s="308">
        <v>30</v>
      </c>
      <c r="Q532" s="309">
        <v>30</v>
      </c>
      <c r="R532" s="286">
        <v>9540</v>
      </c>
      <c r="S532" s="310">
        <f t="shared" si="68"/>
        <v>286200</v>
      </c>
      <c r="T532" s="311"/>
      <c r="U532" s="311">
        <f t="shared" si="69"/>
        <v>286200</v>
      </c>
      <c r="V532" s="451">
        <v>43129</v>
      </c>
      <c r="W532" s="452">
        <v>43130</v>
      </c>
      <c r="X532" s="308">
        <v>750</v>
      </c>
      <c r="Y532" s="313" t="s">
        <v>1303</v>
      </c>
      <c r="Z532" s="314">
        <v>0</v>
      </c>
      <c r="AA532" s="315">
        <v>180123</v>
      </c>
      <c r="AB532" s="316" t="s">
        <v>3357</v>
      </c>
      <c r="AC532" s="317">
        <v>43134</v>
      </c>
      <c r="AD532" s="318">
        <f t="shared" si="63"/>
        <v>43189</v>
      </c>
      <c r="AE532" s="319">
        <f>IF(OR(G532=账期!$A$18,G532=账期!$A$20,G532=账期!$A$22,G532=账期!$A$24,G532=账期!$A$25,G532=账期!$A$27,G532=账期!$A$26,G532=账期!$A$28,G532=账期!$A$30,G532=账期!$A$32,G532=账期!$A$34,G532=账期!$A$35,G532=账期!$A$37,G532=账期!$A$39,G532=账期!$A$40,G532=账期!$A$41,G532=账期!$A$42,G532=账期!$A$43,G532=账期!$A$44,G532=账期!$A$45,G532=账期!$A$46,G532=账期!$A$48,G532=账期!$A$50,G532=账期!$A$51,G532=账期!$A$52,G532=账期!$A$53,G532=账期!$A$54,G532=账期!$A$56,G532=账期!$A$57,G532=账期!$A$58,G532=账期!$A$59,G532=账期!$A$60,G532=账期!$A$61,G532=账期!$A$62,G532=账期!$A$63,G532=账期!$A$64,G532=账期!$A$66,G532=账期!$A$67,G532=账期!$A$68,G532=账期!$A$70,G532=账期!$A$71),30,IF(OR(G532=账期!$A$74,G532=账期!$A$77,G532=账期!$A$76,G532=账期!$A$79,G532=账期!$A$80,G532=账期!$A$81,G532=账期!$A$83,G532=账期!$A$85,G532=账期!$A$87,G532=账期!$A$89,G532=账期!$A$91),60,IF(OR(G532=账期!$A$93,G532=账期!$A$94,G532=账期!$A$95,G532=账期!$A$96,G532=账期!$A$98,G532=账期!$A$99,G532=账期!$A$101,G532=账期!$A$102),90,0)))</f>
        <v>30</v>
      </c>
      <c r="AF532" s="319"/>
      <c r="AG532" s="306" t="s">
        <v>70</v>
      </c>
      <c r="AH532" s="319" t="str">
        <f t="shared" si="70"/>
        <v>张军</v>
      </c>
      <c r="AI532" s="321"/>
    </row>
    <row r="533" spans="1:35 16383:16384" ht="18" customHeight="1" x14ac:dyDescent="0.25">
      <c r="A533" s="301" t="str">
        <f t="shared" si="71"/>
        <v>2018年2月</v>
      </c>
      <c r="B533" s="302">
        <v>43118</v>
      </c>
      <c r="C533" s="303" t="s">
        <v>1283</v>
      </c>
      <c r="D533" s="304" t="s">
        <v>617</v>
      </c>
      <c r="E533" s="305" t="str">
        <f t="shared" si="65"/>
        <v>A</v>
      </c>
      <c r="F533" s="305" t="str">
        <f t="shared" si="66"/>
        <v>B</v>
      </c>
      <c r="G533" s="431" t="s">
        <v>412</v>
      </c>
      <c r="H533" s="432" t="str">
        <f>IF(G533="","",VLOOKUP(G533,下拉数据源!J:K,2,0))</f>
        <v>长飞光纤光缆四川有限公司</v>
      </c>
      <c r="I533" s="432" t="s">
        <v>69</v>
      </c>
      <c r="J533" s="432"/>
      <c r="K533" s="433">
        <v>201801183</v>
      </c>
      <c r="L533" s="431" t="s">
        <v>35</v>
      </c>
      <c r="M533" s="431" t="s">
        <v>94</v>
      </c>
      <c r="N533" s="431"/>
      <c r="O533" s="431" t="s">
        <v>37</v>
      </c>
      <c r="P533" s="433">
        <v>30</v>
      </c>
      <c r="Q533" s="434">
        <v>30</v>
      </c>
      <c r="R533" s="286">
        <v>9540</v>
      </c>
      <c r="S533" s="310">
        <f t="shared" si="68"/>
        <v>286200</v>
      </c>
      <c r="T533" s="311"/>
      <c r="U533" s="311">
        <f t="shared" si="69"/>
        <v>286200</v>
      </c>
      <c r="V533" s="451">
        <v>43134</v>
      </c>
      <c r="W533" s="455">
        <v>43134</v>
      </c>
      <c r="X533" s="433">
        <v>750</v>
      </c>
      <c r="Y533" s="313" t="s">
        <v>3213</v>
      </c>
      <c r="Z533" s="314">
        <v>0</v>
      </c>
      <c r="AA533" s="315">
        <v>180129</v>
      </c>
      <c r="AB533" s="435"/>
      <c r="AC533" s="436"/>
      <c r="AD533" s="318">
        <f t="shared" ref="AD533:AD596" si="72">IF(AE533&gt;0,(DATE(YEAR(AC533),MONTH(AC533)+1,1)-1)+AE533,AC533)</f>
        <v>61</v>
      </c>
      <c r="AE533" s="319">
        <f>IF(OR(G533=账期!$A$18,G533=账期!$A$20,G533=账期!$A$22,G533=账期!$A$24,G533=账期!$A$25,G533=账期!$A$27,G533=账期!$A$26,G533=账期!$A$28,G533=账期!$A$30,G533=账期!$A$32,G533=账期!$A$34,G533=账期!$A$35,G533=账期!$A$37,G533=账期!$A$39,G533=账期!$A$40,G533=账期!$A$41,G533=账期!$A$42,G533=账期!$A$43,G533=账期!$A$44,G533=账期!$A$45,G533=账期!$A$46,G533=账期!$A$48,G533=账期!$A$50,G533=账期!$A$51,G533=账期!$A$52,G533=账期!$A$53,G533=账期!$A$54,G533=账期!$A$56,G533=账期!$A$57,G533=账期!$A$58,G533=账期!$A$59,G533=账期!$A$60,G533=账期!$A$61,G533=账期!$A$62,G533=账期!$A$63,G533=账期!$A$64,G533=账期!$A$66,G533=账期!$A$67,G533=账期!$A$68,G533=账期!$A$70,G533=账期!$A$71),30,IF(OR(G533=账期!$A$74,G533=账期!$A$77,G533=账期!$A$76,G533=账期!$A$79,G533=账期!$A$80,G533=账期!$A$81,G533=账期!$A$83,G533=账期!$A$85,G533=账期!$A$87,G533=账期!$A$89,G533=账期!$A$91),60,IF(OR(G533=账期!$A$93,G533=账期!$A$94,G533=账期!$A$95,G533=账期!$A$96,G533=账期!$A$98,G533=账期!$A$99,G533=账期!$A$101,G533=账期!$A$102),90,0)))</f>
        <v>30</v>
      </c>
      <c r="AF533" s="319"/>
      <c r="AG533" s="431" t="s">
        <v>70</v>
      </c>
      <c r="AH533" s="319" t="str">
        <f t="shared" si="70"/>
        <v>张军</v>
      </c>
      <c r="AI533" s="321"/>
    </row>
    <row r="534" spans="1:35 16383:16384" ht="18" customHeight="1" x14ac:dyDescent="0.25">
      <c r="A534" s="301" t="str">
        <f t="shared" si="71"/>
        <v>2017年12月</v>
      </c>
      <c r="B534" s="302">
        <v>43070</v>
      </c>
      <c r="C534" s="303"/>
      <c r="D534" s="304" t="s">
        <v>617</v>
      </c>
      <c r="E534" s="305" t="str">
        <f t="shared" si="65"/>
        <v>A</v>
      </c>
      <c r="F534" s="305" t="str">
        <f t="shared" si="66"/>
        <v>B</v>
      </c>
      <c r="G534" s="306" t="s">
        <v>412</v>
      </c>
      <c r="H534" s="307" t="s">
        <v>413</v>
      </c>
      <c r="I534" s="307" t="s">
        <v>33</v>
      </c>
      <c r="J534" s="307"/>
      <c r="K534" s="308">
        <v>201712221</v>
      </c>
      <c r="L534" s="306" t="s">
        <v>63</v>
      </c>
      <c r="M534" s="306" t="s">
        <v>96</v>
      </c>
      <c r="N534" s="306" t="s">
        <v>415</v>
      </c>
      <c r="O534" s="306" t="s">
        <v>37</v>
      </c>
      <c r="P534" s="308">
        <v>7</v>
      </c>
      <c r="Q534" s="309">
        <v>7</v>
      </c>
      <c r="R534" s="286">
        <v>11680</v>
      </c>
      <c r="S534" s="310">
        <f t="shared" si="68"/>
        <v>81760</v>
      </c>
      <c r="T534" s="311"/>
      <c r="U534" s="311">
        <f t="shared" si="69"/>
        <v>81760</v>
      </c>
      <c r="V534" s="451">
        <v>43094</v>
      </c>
      <c r="W534" s="452">
        <v>43097</v>
      </c>
      <c r="X534" s="308">
        <v>1000</v>
      </c>
      <c r="Y534" s="313" t="s">
        <v>1304</v>
      </c>
      <c r="Z534" s="314">
        <v>3220</v>
      </c>
      <c r="AA534" s="315">
        <v>171224</v>
      </c>
      <c r="AB534" s="316" t="s">
        <v>1305</v>
      </c>
      <c r="AC534" s="320">
        <v>43113</v>
      </c>
      <c r="AD534" s="318">
        <f t="shared" si="72"/>
        <v>43161</v>
      </c>
      <c r="AE534" s="319">
        <v>30</v>
      </c>
      <c r="AF534" s="319"/>
      <c r="AG534" s="306" t="s">
        <v>70</v>
      </c>
      <c r="AH534" s="319" t="str">
        <f t="shared" si="70"/>
        <v>张军</v>
      </c>
      <c r="AI534" s="321"/>
    </row>
    <row r="535" spans="1:35 16383:16384" ht="18" customHeight="1" x14ac:dyDescent="0.25">
      <c r="A535" s="301" t="str">
        <f t="shared" si="71"/>
        <v>2017年12月</v>
      </c>
      <c r="B535" s="302">
        <v>43070</v>
      </c>
      <c r="C535" s="303"/>
      <c r="D535" s="304" t="s">
        <v>617</v>
      </c>
      <c r="E535" s="305" t="str">
        <f t="shared" si="65"/>
        <v>A</v>
      </c>
      <c r="F535" s="305" t="str">
        <f t="shared" si="66"/>
        <v>B</v>
      </c>
      <c r="G535" s="306" t="s">
        <v>412</v>
      </c>
      <c r="H535" s="307" t="s">
        <v>413</v>
      </c>
      <c r="I535" s="307" t="s">
        <v>33</v>
      </c>
      <c r="J535" s="307"/>
      <c r="K535" s="308">
        <v>201712282</v>
      </c>
      <c r="L535" s="306" t="s">
        <v>63</v>
      </c>
      <c r="M535" s="306" t="s">
        <v>96</v>
      </c>
      <c r="N535" s="306" t="s">
        <v>415</v>
      </c>
      <c r="O535" s="306" t="s">
        <v>37</v>
      </c>
      <c r="P535" s="308">
        <v>15</v>
      </c>
      <c r="Q535" s="309">
        <v>15</v>
      </c>
      <c r="R535" s="286">
        <v>11680</v>
      </c>
      <c r="S535" s="310">
        <f t="shared" si="68"/>
        <v>175200</v>
      </c>
      <c r="T535" s="311"/>
      <c r="U535" s="311">
        <f t="shared" si="69"/>
        <v>175200</v>
      </c>
      <c r="V535" s="451">
        <v>43100</v>
      </c>
      <c r="W535" s="452">
        <v>43104</v>
      </c>
      <c r="X535" s="308">
        <v>1000</v>
      </c>
      <c r="Y535" s="313" t="s">
        <v>1306</v>
      </c>
      <c r="Z535" s="314">
        <v>6900</v>
      </c>
      <c r="AA535" s="315"/>
      <c r="AB535" s="316" t="s">
        <v>1307</v>
      </c>
      <c r="AC535" s="320">
        <v>43113</v>
      </c>
      <c r="AD535" s="318">
        <f t="shared" si="72"/>
        <v>43161</v>
      </c>
      <c r="AE535" s="319">
        <v>30</v>
      </c>
      <c r="AF535" s="319"/>
      <c r="AG535" s="306" t="s">
        <v>70</v>
      </c>
      <c r="AH535" s="319" t="str">
        <f t="shared" si="70"/>
        <v>张军</v>
      </c>
      <c r="AI535" s="321"/>
    </row>
    <row r="536" spans="1:35 16383:16384" ht="18" customHeight="1" x14ac:dyDescent="0.25">
      <c r="A536" s="301" t="str">
        <f t="shared" si="71"/>
        <v>2018年1月</v>
      </c>
      <c r="B536" s="302">
        <v>43097</v>
      </c>
      <c r="C536" s="303"/>
      <c r="D536" s="304" t="s">
        <v>617</v>
      </c>
      <c r="E536" s="305" t="str">
        <f t="shared" si="65"/>
        <v>A</v>
      </c>
      <c r="F536" s="305" t="str">
        <f t="shared" si="66"/>
        <v>B</v>
      </c>
      <c r="G536" s="306" t="s">
        <v>412</v>
      </c>
      <c r="H536" s="307" t="s">
        <v>413</v>
      </c>
      <c r="I536" s="307" t="s">
        <v>33</v>
      </c>
      <c r="J536" s="307"/>
      <c r="K536" s="308" t="s">
        <v>416</v>
      </c>
      <c r="L536" s="306" t="s">
        <v>63</v>
      </c>
      <c r="M536" s="306" t="s">
        <v>1308</v>
      </c>
      <c r="N536" s="306" t="s">
        <v>415</v>
      </c>
      <c r="O536" s="306" t="s">
        <v>37</v>
      </c>
      <c r="P536" s="306">
        <v>13</v>
      </c>
      <c r="Q536" s="309">
        <v>13</v>
      </c>
      <c r="R536" s="312">
        <v>11680</v>
      </c>
      <c r="S536" s="310">
        <f t="shared" si="68"/>
        <v>151840</v>
      </c>
      <c r="T536" s="326"/>
      <c r="U536" s="311">
        <f t="shared" si="69"/>
        <v>151840</v>
      </c>
      <c r="V536" s="451">
        <v>43103</v>
      </c>
      <c r="W536" s="454">
        <v>43106</v>
      </c>
      <c r="X536" s="308">
        <v>1000</v>
      </c>
      <c r="Y536" s="313" t="s">
        <v>1309</v>
      </c>
      <c r="Z536" s="314">
        <v>5980</v>
      </c>
      <c r="AA536" s="315">
        <v>171231</v>
      </c>
      <c r="AB536" s="316" t="s">
        <v>1310</v>
      </c>
      <c r="AC536" s="328">
        <v>43113</v>
      </c>
      <c r="AD536" s="318">
        <f t="shared" si="72"/>
        <v>43161</v>
      </c>
      <c r="AE536" s="319">
        <f>IF(OR(G536=账期!$A$18,G536=账期!$A$20,G536=账期!$A$22,G536=账期!$A$24,G536=账期!$A$25,G536=账期!$A$27,G536=账期!$A$26,G536=账期!$A$28,G536=账期!$A$30,G536=账期!$A$32,G536=账期!$A$34,G536=账期!$A$35,G536=账期!$A$37,G536=账期!$A$39,G536=账期!$A$40,G536=账期!$A$41,G536=账期!$A$42,G536=账期!$A$43,G536=账期!$A$44,G536=账期!$A$45,G536=账期!$A$46,G536=账期!$A$48,G536=账期!$A$50,G536=账期!$A$51,G536=账期!$A$52,G536=账期!$A$53,G536=账期!$A$54,G536=账期!$A$56,G536=账期!$A$57,G536=账期!$A$58,G536=账期!$A$59,G536=账期!$A$60,G536=账期!$A$61,G536=账期!$A$62,G536=账期!$A$63,G536=账期!$A$64,G536=账期!$A$66,G536=账期!$A$67,G536=账期!$A$68,G536=账期!$A$70,G536=账期!$A$71),30,IF(OR(G536=账期!$A$74,G536=账期!$A$77,G536=账期!$A$76,G536=账期!$A$79,G536=账期!$A$80,G536=账期!$A$81,G536=账期!$A$83,G536=账期!$A$85,G536=账期!$A$87,G536=账期!$A$89,G536=账期!$A$91),60,IF(OR(G536=账期!$A$93,G536=账期!$A$94,G536=账期!$A$95,G536=账期!$A$96,G536=账期!$A$98,G536=账期!$A$99,G536=账期!$A$101,G536=账期!$A$102),90,0)))</f>
        <v>30</v>
      </c>
      <c r="AF536" s="319"/>
      <c r="AG536" s="306" t="s">
        <v>70</v>
      </c>
      <c r="AH536" s="319" t="str">
        <f t="shared" si="70"/>
        <v>张军</v>
      </c>
      <c r="AI536" s="321"/>
    </row>
    <row r="537" spans="1:35 16383:16384" ht="18" customHeight="1" x14ac:dyDescent="0.25">
      <c r="A537" s="301" t="str">
        <f t="shared" si="71"/>
        <v>2018年1月</v>
      </c>
      <c r="B537" s="302">
        <v>43097</v>
      </c>
      <c r="C537" s="333"/>
      <c r="D537" s="334" t="s">
        <v>617</v>
      </c>
      <c r="E537" s="305" t="str">
        <f t="shared" si="65"/>
        <v>A</v>
      </c>
      <c r="F537" s="305" t="str">
        <f t="shared" si="66"/>
        <v>B</v>
      </c>
      <c r="G537" s="347" t="s">
        <v>412</v>
      </c>
      <c r="H537" s="307" t="s">
        <v>413</v>
      </c>
      <c r="I537" s="307" t="s">
        <v>33</v>
      </c>
      <c r="J537" s="307"/>
      <c r="K537" s="308" t="s">
        <v>416</v>
      </c>
      <c r="L537" s="336" t="s">
        <v>63</v>
      </c>
      <c r="M537" s="306" t="s">
        <v>96</v>
      </c>
      <c r="N537" s="306" t="s">
        <v>415</v>
      </c>
      <c r="O537" s="306" t="s">
        <v>37</v>
      </c>
      <c r="P537" s="308">
        <v>15</v>
      </c>
      <c r="Q537" s="309">
        <v>15</v>
      </c>
      <c r="R537" s="312">
        <v>11680</v>
      </c>
      <c r="S537" s="310">
        <f t="shared" si="68"/>
        <v>175200</v>
      </c>
      <c r="T537" s="326"/>
      <c r="U537" s="311">
        <f t="shared" si="69"/>
        <v>175200</v>
      </c>
      <c r="V537" s="451">
        <v>43112</v>
      </c>
      <c r="W537" s="451">
        <v>43115</v>
      </c>
      <c r="X537" s="308">
        <v>1000</v>
      </c>
      <c r="Y537" s="313" t="s">
        <v>1311</v>
      </c>
      <c r="Z537" s="314">
        <v>6900</v>
      </c>
      <c r="AA537" s="315">
        <v>171229</v>
      </c>
      <c r="AB537" s="316" t="s">
        <v>1312</v>
      </c>
      <c r="AC537" s="328">
        <v>43113</v>
      </c>
      <c r="AD537" s="318">
        <f t="shared" si="72"/>
        <v>43161</v>
      </c>
      <c r="AE537" s="319">
        <f>IF(OR(G537=账期!$A$18,G537=账期!$A$20,G537=账期!$A$22,G537=账期!$A$24,G537=账期!$A$25,G537=账期!$A$27,G537=账期!$A$26,G537=账期!$A$28,G537=账期!$A$30,G537=账期!$A$32,G537=账期!$A$34,G537=账期!$A$35,G537=账期!$A$37,G537=账期!$A$39,G537=账期!$A$40,G537=账期!$A$41,G537=账期!$A$42,G537=账期!$A$43,G537=账期!$A$44,G537=账期!$A$45,G537=账期!$A$46,G537=账期!$A$48,G537=账期!$A$50,G537=账期!$A$51,G537=账期!$A$52,G537=账期!$A$53,G537=账期!$A$54,G537=账期!$A$56,G537=账期!$A$57,G537=账期!$A$58,G537=账期!$A$59,G537=账期!$A$60,G537=账期!$A$61,G537=账期!$A$62,G537=账期!$A$63,G537=账期!$A$64,G537=账期!$A$66,G537=账期!$A$67,G537=账期!$A$68,G537=账期!$A$70,G537=账期!$A$71),30,IF(OR(G537=账期!$A$74,G537=账期!$A$77,G537=账期!$A$76,G537=账期!$A$79,G537=账期!$A$80,G537=账期!$A$81,G537=账期!$A$83,G537=账期!$A$85,G537=账期!$A$87,G537=账期!$A$89,G537=账期!$A$91),60,IF(OR(G537=账期!$A$93,G537=账期!$A$94,G537=账期!$A$95,G537=账期!$A$96,G537=账期!$A$98,G537=账期!$A$99,G537=账期!$A$101,G537=账期!$A$102),90,0)))</f>
        <v>30</v>
      </c>
      <c r="AF537" s="319"/>
      <c r="AG537" s="306" t="s">
        <v>70</v>
      </c>
      <c r="AH537" s="319" t="str">
        <f t="shared" si="70"/>
        <v>张军</v>
      </c>
      <c r="AI537" s="321"/>
    </row>
    <row r="538" spans="1:35 16383:16384" ht="18" customHeight="1" x14ac:dyDescent="0.25">
      <c r="A538" s="301" t="str">
        <f t="shared" si="71"/>
        <v>2018年1月</v>
      </c>
      <c r="B538" s="302">
        <v>43119</v>
      </c>
      <c r="C538" s="303" t="s">
        <v>1165</v>
      </c>
      <c r="D538" s="304" t="s">
        <v>617</v>
      </c>
      <c r="E538" s="305" t="str">
        <f t="shared" si="65"/>
        <v>A</v>
      </c>
      <c r="F538" s="305" t="str">
        <f t="shared" si="66"/>
        <v>B</v>
      </c>
      <c r="G538" s="306" t="s">
        <v>412</v>
      </c>
      <c r="H538" s="307" t="str">
        <f>IF(G538="","",VLOOKUP(G538,下拉数据源!J:K,2,0))</f>
        <v>长飞光纤光缆四川有限公司</v>
      </c>
      <c r="I538" s="307" t="s">
        <v>33</v>
      </c>
      <c r="J538" s="307"/>
      <c r="K538" s="308">
        <v>201801192</v>
      </c>
      <c r="L538" s="306" t="s">
        <v>63</v>
      </c>
      <c r="M538" s="306" t="s">
        <v>96</v>
      </c>
      <c r="N538" s="306" t="s">
        <v>414</v>
      </c>
      <c r="O538" s="306" t="s">
        <v>37</v>
      </c>
      <c r="P538" s="308">
        <v>6</v>
      </c>
      <c r="Q538" s="309">
        <v>6</v>
      </c>
      <c r="R538" s="286">
        <v>11380</v>
      </c>
      <c r="S538" s="310">
        <f t="shared" si="68"/>
        <v>68280</v>
      </c>
      <c r="T538" s="311"/>
      <c r="U538" s="311">
        <f t="shared" si="69"/>
        <v>68280</v>
      </c>
      <c r="V538" s="451">
        <v>43120</v>
      </c>
      <c r="W538" s="452">
        <v>43123</v>
      </c>
      <c r="X538" s="308">
        <v>750</v>
      </c>
      <c r="Y538" s="313" t="s">
        <v>1313</v>
      </c>
      <c r="Z538" s="314">
        <v>2760</v>
      </c>
      <c r="AA538" s="315">
        <v>180110</v>
      </c>
      <c r="AB538" s="316" t="s">
        <v>1314</v>
      </c>
      <c r="AC538" s="317">
        <v>43123</v>
      </c>
      <c r="AD538" s="318">
        <f t="shared" si="72"/>
        <v>43161</v>
      </c>
      <c r="AE538" s="319">
        <f>IF(OR(G538=账期!$A$18,G538=账期!$A$20,G538=账期!$A$22,G538=账期!$A$24,G538=账期!$A$25,G538=账期!$A$27,G538=账期!$A$26,G538=账期!$A$28,G538=账期!$A$30,G538=账期!$A$32,G538=账期!$A$34,G538=账期!$A$35,G538=账期!$A$37,G538=账期!$A$39,G538=账期!$A$40,G538=账期!$A$41,G538=账期!$A$42,G538=账期!$A$43,G538=账期!$A$44,G538=账期!$A$45,G538=账期!$A$46,G538=账期!$A$48,G538=账期!$A$50,G538=账期!$A$51,G538=账期!$A$52,G538=账期!$A$53,G538=账期!$A$54,G538=账期!$A$56,G538=账期!$A$57,G538=账期!$A$58,G538=账期!$A$59,G538=账期!$A$60,G538=账期!$A$61,G538=账期!$A$62,G538=账期!$A$63,G538=账期!$A$64,G538=账期!$A$66,G538=账期!$A$67,G538=账期!$A$68,G538=账期!$A$70,G538=账期!$A$71),30,IF(OR(G538=账期!$A$74,G538=账期!$A$77,G538=账期!$A$76,G538=账期!$A$79,G538=账期!$A$80,G538=账期!$A$81,G538=账期!$A$83,G538=账期!$A$85,G538=账期!$A$87,G538=账期!$A$89,G538=账期!$A$91),60,IF(OR(G538=账期!$A$93,G538=账期!$A$94,G538=账期!$A$95,G538=账期!$A$96,G538=账期!$A$98,G538=账期!$A$99,G538=账期!$A$101,G538=账期!$A$102),90,0)))</f>
        <v>30</v>
      </c>
      <c r="AF538" s="319"/>
      <c r="AG538" s="306" t="s">
        <v>70</v>
      </c>
      <c r="AH538" s="319" t="str">
        <f t="shared" si="70"/>
        <v>张军</v>
      </c>
      <c r="AI538" s="321"/>
    </row>
    <row r="539" spans="1:35 16383:16384" ht="18" customHeight="1" x14ac:dyDescent="0.25">
      <c r="A539" s="301" t="str">
        <f t="shared" si="71"/>
        <v>2018年2月</v>
      </c>
      <c r="B539" s="302">
        <v>43123</v>
      </c>
      <c r="C539" s="303" t="s">
        <v>1315</v>
      </c>
      <c r="D539" s="304" t="s">
        <v>617</v>
      </c>
      <c r="E539" s="305" t="str">
        <f t="shared" si="65"/>
        <v>A</v>
      </c>
      <c r="F539" s="305" t="str">
        <f t="shared" si="66"/>
        <v>B</v>
      </c>
      <c r="G539" s="306" t="s">
        <v>412</v>
      </c>
      <c r="H539" s="307" t="str">
        <f>IF(G539="","",VLOOKUP(G539,下拉数据源!J:K,2,0))</f>
        <v>长飞光纤光缆四川有限公司</v>
      </c>
      <c r="I539" s="307" t="s">
        <v>33</v>
      </c>
      <c r="J539" s="307"/>
      <c r="K539" s="308" t="s">
        <v>3209</v>
      </c>
      <c r="L539" s="336" t="s">
        <v>260</v>
      </c>
      <c r="M539" s="306" t="s">
        <v>261</v>
      </c>
      <c r="N539" s="306"/>
      <c r="O539" s="306" t="s">
        <v>37</v>
      </c>
      <c r="P539" s="308">
        <v>0.6</v>
      </c>
      <c r="Q539" s="309">
        <v>0.6</v>
      </c>
      <c r="R539" s="286">
        <v>52980</v>
      </c>
      <c r="S539" s="310">
        <f t="shared" si="68"/>
        <v>31788</v>
      </c>
      <c r="T539" s="311"/>
      <c r="U539" s="311">
        <f t="shared" si="69"/>
        <v>31788</v>
      </c>
      <c r="V539" s="451">
        <v>43134</v>
      </c>
      <c r="W539" s="452">
        <v>43137</v>
      </c>
      <c r="X539" s="308">
        <v>25</v>
      </c>
      <c r="Y539" s="313" t="s">
        <v>3187</v>
      </c>
      <c r="Z539" s="314">
        <v>276</v>
      </c>
      <c r="AA539" s="315">
        <v>180103</v>
      </c>
      <c r="AB539" s="316" t="s">
        <v>3359</v>
      </c>
      <c r="AC539" s="317">
        <v>43134</v>
      </c>
      <c r="AD539" s="318">
        <f t="shared" si="72"/>
        <v>43189</v>
      </c>
      <c r="AE539" s="319">
        <f>IF(OR(G539=账期!$A$18,G539=账期!$A$20,G539=账期!$A$22,G539=账期!$A$24,G539=账期!$A$25,G539=账期!$A$27,G539=账期!$A$26,G539=账期!$A$28,G539=账期!$A$30,G539=账期!$A$32,G539=账期!$A$34,G539=账期!$A$35,G539=账期!$A$37,G539=账期!$A$39,G539=账期!$A$40,G539=账期!$A$41,G539=账期!$A$42,G539=账期!$A$43,G539=账期!$A$44,G539=账期!$A$45,G539=账期!$A$46,G539=账期!$A$48,G539=账期!$A$50,G539=账期!$A$51,G539=账期!$A$52,G539=账期!$A$53,G539=账期!$A$54,G539=账期!$A$56,G539=账期!$A$57,G539=账期!$A$58,G539=账期!$A$59,G539=账期!$A$60,G539=账期!$A$61,G539=账期!$A$62,G539=账期!$A$63,G539=账期!$A$64,G539=账期!$A$66,G539=账期!$A$67,G539=账期!$A$68,G539=账期!$A$70,G539=账期!$A$71),30,IF(OR(G539=账期!$A$74,G539=账期!$A$77,G539=账期!$A$76,G539=账期!$A$79,G539=账期!$A$80,G539=账期!$A$81,G539=账期!$A$83,G539=账期!$A$85,G539=账期!$A$87,G539=账期!$A$89,G539=账期!$A$91),60,IF(OR(G539=账期!$A$93,G539=账期!$A$94,G539=账期!$A$95,G539=账期!$A$96,G539=账期!$A$98,G539=账期!$A$99,G539=账期!$A$101,G539=账期!$A$102),90,0)))</f>
        <v>30</v>
      </c>
      <c r="AF539" s="319"/>
      <c r="AG539" s="306" t="s">
        <v>70</v>
      </c>
      <c r="AH539" s="319" t="str">
        <f t="shared" ref="AH539:AH548" si="73">IF(AG539="华东","徐绪盛",IF(AG539="华南","柯童柱",IF(AG539="华中","杭得利",IF(AG539="西南","张军",IF(AG539="华北","石浩宇","")))))</f>
        <v>张军</v>
      </c>
      <c r="AI539" s="321"/>
    </row>
    <row r="540" spans="1:35 16383:16384" ht="18" customHeight="1" x14ac:dyDescent="0.25">
      <c r="A540" s="301" t="str">
        <f t="shared" si="71"/>
        <v>2018年2月</v>
      </c>
      <c r="B540" s="302">
        <v>43125</v>
      </c>
      <c r="C540" s="303" t="s">
        <v>1316</v>
      </c>
      <c r="D540" s="304" t="s">
        <v>617</v>
      </c>
      <c r="E540" s="305" t="str">
        <f t="shared" si="65"/>
        <v>A</v>
      </c>
      <c r="F540" s="305" t="str">
        <f t="shared" si="66"/>
        <v>B</v>
      </c>
      <c r="G540" s="306" t="s">
        <v>412</v>
      </c>
      <c r="H540" s="307" t="str">
        <f>IF(G540="","",VLOOKUP(G540,下拉数据源!J:K,2,0))</f>
        <v>长飞光纤光缆四川有限公司</v>
      </c>
      <c r="I540" s="307" t="s">
        <v>33</v>
      </c>
      <c r="J540" s="307"/>
      <c r="K540" s="308">
        <v>201801256</v>
      </c>
      <c r="L540" s="306" t="s">
        <v>63</v>
      </c>
      <c r="M540" s="306" t="s">
        <v>96</v>
      </c>
      <c r="N540" s="306" t="s">
        <v>417</v>
      </c>
      <c r="O540" s="306" t="s">
        <v>37</v>
      </c>
      <c r="P540" s="308">
        <v>14</v>
      </c>
      <c r="Q540" s="309">
        <v>14</v>
      </c>
      <c r="R540" s="286">
        <v>11680</v>
      </c>
      <c r="S540" s="310">
        <f t="shared" si="68"/>
        <v>163520</v>
      </c>
      <c r="T540" s="311"/>
      <c r="U540" s="311">
        <f t="shared" si="69"/>
        <v>163520</v>
      </c>
      <c r="V540" s="451">
        <v>43134</v>
      </c>
      <c r="W540" s="452">
        <v>43137</v>
      </c>
      <c r="X540" s="308">
        <v>1000</v>
      </c>
      <c r="Y540" s="313" t="s">
        <v>3185</v>
      </c>
      <c r="Z540" s="314">
        <f>10235/22.25*Q540</f>
        <v>6440</v>
      </c>
      <c r="AA540" s="315" t="s">
        <v>3219</v>
      </c>
      <c r="AB540" s="316" t="s">
        <v>3360</v>
      </c>
      <c r="AC540" s="317">
        <v>43134</v>
      </c>
      <c r="AD540" s="318">
        <f t="shared" si="72"/>
        <v>43189</v>
      </c>
      <c r="AE540" s="319">
        <f>IF(OR(G540=账期!$A$18,G540=账期!$A$20,G540=账期!$A$22,G540=账期!$A$24,G540=账期!$A$25,G540=账期!$A$27,G540=账期!$A$26,G540=账期!$A$28,G540=账期!$A$30,G540=账期!$A$32,G540=账期!$A$34,G540=账期!$A$35,G540=账期!$A$37,G540=账期!$A$39,G540=账期!$A$40,G540=账期!$A$41,G540=账期!$A$42,G540=账期!$A$43,G540=账期!$A$44,G540=账期!$A$45,G540=账期!$A$46,G540=账期!$A$48,G540=账期!$A$50,G540=账期!$A$51,G540=账期!$A$52,G540=账期!$A$53,G540=账期!$A$54,G540=账期!$A$56,G540=账期!$A$57,G540=账期!$A$58,G540=账期!$A$59,G540=账期!$A$60,G540=账期!$A$61,G540=账期!$A$62,G540=账期!$A$63,G540=账期!$A$64,G540=账期!$A$66,G540=账期!$A$67,G540=账期!$A$68,G540=账期!$A$70,G540=账期!$A$71),30,IF(OR(G540=账期!$A$74,G540=账期!$A$77,G540=账期!$A$76,G540=账期!$A$79,G540=账期!$A$80,G540=账期!$A$81,G540=账期!$A$83,G540=账期!$A$85,G540=账期!$A$87,G540=账期!$A$89,G540=账期!$A$91),60,IF(OR(G540=账期!$A$93,G540=账期!$A$94,G540=账期!$A$95,G540=账期!$A$96,G540=账期!$A$98,G540=账期!$A$99,G540=账期!$A$101,G540=账期!$A$102),90,0)))</f>
        <v>30</v>
      </c>
      <c r="AF540" s="319"/>
      <c r="AG540" s="306" t="s">
        <v>70</v>
      </c>
      <c r="AH540" s="319" t="str">
        <f t="shared" si="73"/>
        <v>张军</v>
      </c>
      <c r="AI540" s="321"/>
    </row>
    <row r="541" spans="1:35 16383:16384" ht="16.5" customHeight="1" x14ac:dyDescent="0.25">
      <c r="A541" s="301" t="str">
        <f t="shared" si="71"/>
        <v>2018年1月</v>
      </c>
      <c r="B541" s="302">
        <v>43103</v>
      </c>
      <c r="C541" s="303"/>
      <c r="D541" s="304" t="s">
        <v>632</v>
      </c>
      <c r="E541" s="305" t="str">
        <f t="shared" si="65"/>
        <v>A</v>
      </c>
      <c r="F541" s="305" t="str">
        <f t="shared" si="66"/>
        <v>C</v>
      </c>
      <c r="G541" s="306" t="s">
        <v>418</v>
      </c>
      <c r="H541" s="307" t="s">
        <v>419</v>
      </c>
      <c r="I541" s="307" t="s">
        <v>33</v>
      </c>
      <c r="J541" s="307"/>
      <c r="K541" s="308" t="s">
        <v>423</v>
      </c>
      <c r="L541" s="306" t="s">
        <v>177</v>
      </c>
      <c r="M541" s="306" t="s">
        <v>178</v>
      </c>
      <c r="N541" s="306"/>
      <c r="O541" s="357" t="s">
        <v>37</v>
      </c>
      <c r="P541" s="308">
        <v>2</v>
      </c>
      <c r="Q541" s="309">
        <v>2</v>
      </c>
      <c r="R541" s="286">
        <v>15500</v>
      </c>
      <c r="S541" s="310">
        <f t="shared" si="68"/>
        <v>31000</v>
      </c>
      <c r="T541" s="311"/>
      <c r="U541" s="311">
        <f t="shared" si="69"/>
        <v>31000</v>
      </c>
      <c r="V541" s="451">
        <v>43108</v>
      </c>
      <c r="W541" s="452">
        <v>43109</v>
      </c>
      <c r="X541" s="308">
        <v>25</v>
      </c>
      <c r="Y541" s="313" t="s">
        <v>1317</v>
      </c>
      <c r="Z541" s="314">
        <v>540</v>
      </c>
      <c r="AA541" s="315">
        <v>171221</v>
      </c>
      <c r="AB541" s="316" t="s">
        <v>1318</v>
      </c>
      <c r="AC541" s="317">
        <v>43115</v>
      </c>
      <c r="AD541" s="318">
        <f t="shared" si="72"/>
        <v>43161</v>
      </c>
      <c r="AE541" s="319">
        <f>IF(OR(G541=账期!$A$18,G541=账期!$A$20,G541=账期!$A$22,G541=账期!$A$24,G541=账期!$A$25,G541=账期!$A$27,G541=账期!$A$26,G541=账期!$A$28,G541=账期!$A$30,G541=账期!$A$32,G541=账期!$A$34,G541=账期!$A$35,G541=账期!$A$37,G541=账期!$A$39,G541=账期!$A$40,G541=账期!$A$41,G541=账期!$A$42,G541=账期!$A$43,G541=账期!$A$44,G541=账期!$A$45,G541=账期!$A$46,G541=账期!$A$48,G541=账期!$A$50,G541=账期!$A$51,G541=账期!$A$52,G541=账期!$A$53,G541=账期!$A$54,G541=账期!$A$56,G541=账期!$A$57,G541=账期!$A$58,G541=账期!$A$59,G541=账期!$A$60,G541=账期!$A$61,G541=账期!$A$62,G541=账期!$A$63,G541=账期!$A$64,G541=账期!$A$66,G541=账期!$A$67,G541=账期!$A$68,G541=账期!$A$70,G541=账期!$A$71),30,IF(OR(G541=账期!$A$74,G541=账期!$A$77,G541=账期!$A$76,G541=账期!$A$79,G541=账期!$A$80,G541=账期!$A$81,G541=账期!$A$83,G541=账期!$A$85,G541=账期!$A$87,G541=账期!$A$89,G541=账期!$A$91),60,IF(OR(G541=账期!$A$93,G541=账期!$A$94,G541=账期!$A$95,G541=账期!$A$96,G541=账期!$A$98,G541=账期!$A$99,G541=账期!$A$101,G541=账期!$A$102),90,0)))</f>
        <v>30</v>
      </c>
      <c r="AF541" s="319"/>
      <c r="AG541" s="306" t="s">
        <v>38</v>
      </c>
      <c r="AH541" s="319" t="str">
        <f t="shared" si="73"/>
        <v>柯童柱</v>
      </c>
      <c r="AI541" s="321"/>
    </row>
    <row r="542" spans="1:35 16383:16384" ht="16.5" customHeight="1" x14ac:dyDescent="0.25">
      <c r="A542" s="301" t="str">
        <f t="shared" si="71"/>
        <v>2018年1月</v>
      </c>
      <c r="B542" s="302">
        <v>43100</v>
      </c>
      <c r="C542" s="303" t="s">
        <v>1319</v>
      </c>
      <c r="D542" s="304" t="s">
        <v>632</v>
      </c>
      <c r="E542" s="305" t="str">
        <f t="shared" ref="E542:E605" si="74">IF(OR(D542="长飞",D542="烽火",D542="特发",D542="富通",D542="亨通",G542="赣州金信诺",G542="江苏永鼎",G542="宏安集团"),"A",IF(OR(G542="广意通讯",G542="湖北楚天",G542="宁波格亿达",G542="通鼎互联",G542="黄石昌达",G542="江苏俊知",G542="珠海汉胜",G542="武汉电信"),"B","C"))</f>
        <v>A</v>
      </c>
      <c r="F542" s="305" t="str">
        <f t="shared" ref="F542:F605" si="75">IF(OR(G542="成都大唐",G542="广东亨通",G542="江苏亨通",G542="兰州长飞",G542="南京华信",G542="汕头奥星",G542="特发光网",G542="武汉长飞",G542="长春烽火",G542="广意通讯",G542="湖北楚天",G542="宁波格亿达",G542="通鼎互联",G542="安徽汉唐",G542="安徽宜德",G542="安徽盈通",G542="成都康宁",G542="成都中飞",G542="东莞光佳",G542="东莞鸿鑫",G542="烽火博鑫",G542="佛山星蓝",G542="广东金桥",G542="广州联兴",G542="贵州乾新",G542="航天电工",G542="合肥兴联",G542="湖北宇洪",G542="江苏奥通",G542="江苏中远",G542="宁波辰飞",G542="宁波汉生",G542="宁波宇欣",G542="山东太平洋",G542="山东特发",G542="山东永通",G542="上海朗闻",G542="上海翼波",G542="四川天邑",G542="四川旭泰",G542="武汉瑞联",G542="武汉同至",G542="西安西古",G542="西安鑫华通",G542="武汉驿路通",G542="长光通信",G542="中电八所",G542="中电光达",G542="中利集团",G542="重庆特发",G542="舟山安格",G542="珠海邗秦"),"A",IF(OR(G542="富通天津",G542="赣州金信诺",G542="江苏永鼎",G542="上海长飞",G542="特发股份",G542="武汉烽火",G542="西安烽火",G542="长飞中利",G542="江苏中天",G542="江西联创",G542="宁波盈谷",G542="黄石昌达",G542="四川长飞"),"B","C"))</f>
        <v>C</v>
      </c>
      <c r="G542" s="306" t="s">
        <v>418</v>
      </c>
      <c r="H542" s="307" t="s">
        <v>419</v>
      </c>
      <c r="I542" s="307" t="s">
        <v>33</v>
      </c>
      <c r="J542" s="307"/>
      <c r="K542" s="308" t="s">
        <v>420</v>
      </c>
      <c r="L542" s="306" t="s">
        <v>35</v>
      </c>
      <c r="M542" s="306" t="s">
        <v>36</v>
      </c>
      <c r="N542" s="306"/>
      <c r="O542" s="357" t="s">
        <v>37</v>
      </c>
      <c r="P542" s="308">
        <v>15</v>
      </c>
      <c r="Q542" s="309">
        <v>15</v>
      </c>
      <c r="R542" s="312">
        <v>8700</v>
      </c>
      <c r="S542" s="310">
        <f t="shared" si="68"/>
        <v>130500</v>
      </c>
      <c r="T542" s="311"/>
      <c r="U542" s="311">
        <f t="shared" si="69"/>
        <v>130500</v>
      </c>
      <c r="V542" s="451">
        <v>43102</v>
      </c>
      <c r="W542" s="452">
        <v>43103</v>
      </c>
      <c r="X542" s="308">
        <v>750</v>
      </c>
      <c r="Y542" s="313" t="s">
        <v>1320</v>
      </c>
      <c r="Z542" s="314">
        <v>4125</v>
      </c>
      <c r="AA542" s="315"/>
      <c r="AB542" s="316" t="s">
        <v>1321</v>
      </c>
      <c r="AC542" s="317">
        <v>43115</v>
      </c>
      <c r="AD542" s="318">
        <f t="shared" si="72"/>
        <v>43161</v>
      </c>
      <c r="AE542" s="319">
        <f>IF(OR(G542=账期!$A$18,G542=账期!$A$20,G542=账期!$A$22,G542=账期!$A$24,G542=账期!$A$25,G542=账期!$A$27,G542=账期!$A$26,G542=账期!$A$28,G542=账期!$A$30,G542=账期!$A$32,G542=账期!$A$34,G542=账期!$A$35,G542=账期!$A$37,G542=账期!$A$39,G542=账期!$A$40,G542=账期!$A$41,G542=账期!$A$42,G542=账期!$A$43,G542=账期!$A$44,G542=账期!$A$45,G542=账期!$A$46,G542=账期!$A$48,G542=账期!$A$50,G542=账期!$A$51,G542=账期!$A$52,G542=账期!$A$53,G542=账期!$A$54,G542=账期!$A$56,G542=账期!$A$57,G542=账期!$A$58,G542=账期!$A$59,G542=账期!$A$60,G542=账期!$A$61,G542=账期!$A$62,G542=账期!$A$63,G542=账期!$A$64,G542=账期!$A$66,G542=账期!$A$67,G542=账期!$A$68,G542=账期!$A$70,G542=账期!$A$71),30,IF(OR(G542=账期!$A$74,G542=账期!$A$77,G542=账期!$A$76,G542=账期!$A$79,G542=账期!$A$80,G542=账期!$A$81,G542=账期!$A$83,G542=账期!$A$85,G542=账期!$A$87,G542=账期!$A$89,G542=账期!$A$91),60,IF(OR(G542=账期!$A$93,G542=账期!$A$94,G542=账期!$A$95,G542=账期!$A$96,G542=账期!$A$98,G542=账期!$A$99,G542=账期!$A$101,G542=账期!$A$102),90,0)))</f>
        <v>30</v>
      </c>
      <c r="AF542" s="319"/>
      <c r="AG542" s="306" t="s">
        <v>38</v>
      </c>
      <c r="AH542" s="319" t="str">
        <f t="shared" si="73"/>
        <v>柯童柱</v>
      </c>
      <c r="AI542" s="321"/>
    </row>
    <row r="543" spans="1:35 16383:16384" ht="16.5" customHeight="1" x14ac:dyDescent="0.25">
      <c r="A543" s="301" t="str">
        <f t="shared" si="71"/>
        <v>2018年1月</v>
      </c>
      <c r="B543" s="302">
        <v>43099</v>
      </c>
      <c r="C543" s="303"/>
      <c r="D543" s="304" t="s">
        <v>632</v>
      </c>
      <c r="E543" s="305" t="str">
        <f t="shared" si="74"/>
        <v>A</v>
      </c>
      <c r="F543" s="305" t="str">
        <f t="shared" si="75"/>
        <v>C</v>
      </c>
      <c r="G543" s="306" t="s">
        <v>418</v>
      </c>
      <c r="H543" s="307" t="s">
        <v>419</v>
      </c>
      <c r="I543" s="307" t="s">
        <v>33</v>
      </c>
      <c r="J543" s="307"/>
      <c r="K543" s="308" t="s">
        <v>421</v>
      </c>
      <c r="L543" s="306" t="s">
        <v>63</v>
      </c>
      <c r="M543" s="306" t="s">
        <v>422</v>
      </c>
      <c r="N543" s="306"/>
      <c r="O543" s="357" t="s">
        <v>37</v>
      </c>
      <c r="P543" s="308">
        <v>6</v>
      </c>
      <c r="Q543" s="309">
        <v>6</v>
      </c>
      <c r="R543" s="312">
        <v>7500</v>
      </c>
      <c r="S543" s="310">
        <f t="shared" si="68"/>
        <v>45000</v>
      </c>
      <c r="T543" s="311"/>
      <c r="U543" s="311">
        <f t="shared" si="69"/>
        <v>45000</v>
      </c>
      <c r="V543" s="451">
        <v>43102</v>
      </c>
      <c r="W543" s="452">
        <v>43103</v>
      </c>
      <c r="X543" s="308">
        <v>750</v>
      </c>
      <c r="Y543" s="313" t="s">
        <v>1322</v>
      </c>
      <c r="Z543" s="314">
        <v>1650</v>
      </c>
      <c r="AA543" s="315"/>
      <c r="AB543" s="316" t="s">
        <v>1323</v>
      </c>
      <c r="AC543" s="317">
        <v>43115</v>
      </c>
      <c r="AD543" s="318">
        <f t="shared" si="72"/>
        <v>43161</v>
      </c>
      <c r="AE543" s="319">
        <f>IF(OR(G543=账期!$A$18,G543=账期!$A$20,G543=账期!$A$22,G543=账期!$A$24,G543=账期!$A$25,G543=账期!$A$27,G543=账期!$A$26,G543=账期!$A$28,G543=账期!$A$30,G543=账期!$A$32,G543=账期!$A$34,G543=账期!$A$35,G543=账期!$A$37,G543=账期!$A$39,G543=账期!$A$40,G543=账期!$A$41,G543=账期!$A$42,G543=账期!$A$43,G543=账期!$A$44,G543=账期!$A$45,G543=账期!$A$46,G543=账期!$A$48,G543=账期!$A$50,G543=账期!$A$51,G543=账期!$A$52,G543=账期!$A$53,G543=账期!$A$54,G543=账期!$A$56,G543=账期!$A$57,G543=账期!$A$58,G543=账期!$A$59,G543=账期!$A$60,G543=账期!$A$61,G543=账期!$A$62,G543=账期!$A$63,G543=账期!$A$64,G543=账期!$A$66,G543=账期!$A$67,G543=账期!$A$68,G543=账期!$A$70,G543=账期!$A$71),30,IF(OR(G543=账期!$A$74,G543=账期!$A$77,G543=账期!$A$76,G543=账期!$A$79,G543=账期!$A$80,G543=账期!$A$81,G543=账期!$A$83,G543=账期!$A$85,G543=账期!$A$87,G543=账期!$A$89,G543=账期!$A$91),60,IF(OR(G543=账期!$A$93,G543=账期!$A$94,G543=账期!$A$95,G543=账期!$A$96,G543=账期!$A$98,G543=账期!$A$99,G543=账期!$A$101,G543=账期!$A$102),90,0)))</f>
        <v>30</v>
      </c>
      <c r="AF543" s="319"/>
      <c r="AG543" s="306" t="s">
        <v>38</v>
      </c>
      <c r="AH543" s="319" t="str">
        <f t="shared" si="73"/>
        <v>柯童柱</v>
      </c>
      <c r="AI543" s="321"/>
      <c r="XFC543" s="361"/>
      <c r="XFD543" s="362"/>
    </row>
    <row r="544" spans="1:35 16383:16384" ht="16.5" customHeight="1" x14ac:dyDescent="0.25">
      <c r="A544" s="301" t="str">
        <f t="shared" si="71"/>
        <v>2018年1月</v>
      </c>
      <c r="B544" s="302">
        <v>43104</v>
      </c>
      <c r="C544" s="303"/>
      <c r="D544" s="304" t="s">
        <v>632</v>
      </c>
      <c r="E544" s="305" t="str">
        <f t="shared" si="74"/>
        <v>A</v>
      </c>
      <c r="F544" s="305" t="str">
        <f t="shared" si="75"/>
        <v>C</v>
      </c>
      <c r="G544" s="306" t="s">
        <v>418</v>
      </c>
      <c r="H544" s="307" t="s">
        <v>419</v>
      </c>
      <c r="I544" s="307" t="s">
        <v>33</v>
      </c>
      <c r="J544" s="307"/>
      <c r="K544" s="308" t="s">
        <v>424</v>
      </c>
      <c r="L544" s="306" t="s">
        <v>63</v>
      </c>
      <c r="M544" s="306" t="s">
        <v>422</v>
      </c>
      <c r="N544" s="306"/>
      <c r="O544" s="357" t="s">
        <v>37</v>
      </c>
      <c r="P544" s="308">
        <v>10.5</v>
      </c>
      <c r="Q544" s="309">
        <v>10.5</v>
      </c>
      <c r="R544" s="286">
        <v>7500</v>
      </c>
      <c r="S544" s="310">
        <f t="shared" si="68"/>
        <v>78750</v>
      </c>
      <c r="T544" s="311"/>
      <c r="U544" s="311">
        <f t="shared" si="69"/>
        <v>78750</v>
      </c>
      <c r="V544" s="451">
        <v>43108</v>
      </c>
      <c r="W544" s="452">
        <v>43109</v>
      </c>
      <c r="X544" s="308">
        <v>750</v>
      </c>
      <c r="Y544" s="313" t="s">
        <v>1324</v>
      </c>
      <c r="Z544" s="314">
        <v>2835</v>
      </c>
      <c r="AA544" s="315">
        <v>180104</v>
      </c>
      <c r="AB544" s="316" t="s">
        <v>1325</v>
      </c>
      <c r="AC544" s="317">
        <v>43115</v>
      </c>
      <c r="AD544" s="318">
        <f t="shared" si="72"/>
        <v>43161</v>
      </c>
      <c r="AE544" s="319">
        <f>IF(OR(G544=账期!$A$18,G544=账期!$A$20,G544=账期!$A$22,G544=账期!$A$24,G544=账期!$A$25,G544=账期!$A$27,G544=账期!$A$26,G544=账期!$A$28,G544=账期!$A$30,G544=账期!$A$32,G544=账期!$A$34,G544=账期!$A$35,G544=账期!$A$37,G544=账期!$A$39,G544=账期!$A$40,G544=账期!$A$41,G544=账期!$A$42,G544=账期!$A$43,G544=账期!$A$44,G544=账期!$A$45,G544=账期!$A$46,G544=账期!$A$48,G544=账期!$A$50,G544=账期!$A$51,G544=账期!$A$52,G544=账期!$A$53,G544=账期!$A$54,G544=账期!$A$56,G544=账期!$A$57,G544=账期!$A$58,G544=账期!$A$59,G544=账期!$A$60,G544=账期!$A$61,G544=账期!$A$62,G544=账期!$A$63,G544=账期!$A$64,G544=账期!$A$66,G544=账期!$A$67,G544=账期!$A$68,G544=账期!$A$70,G544=账期!$A$71),30,IF(OR(G544=账期!$A$74,G544=账期!$A$77,G544=账期!$A$76,G544=账期!$A$79,G544=账期!$A$80,G544=账期!$A$81,G544=账期!$A$83,G544=账期!$A$85,G544=账期!$A$87,G544=账期!$A$89,G544=账期!$A$91),60,IF(OR(G544=账期!$A$93,G544=账期!$A$94,G544=账期!$A$95,G544=账期!$A$96,G544=账期!$A$98,G544=账期!$A$99,G544=账期!$A$101,G544=账期!$A$102),90,0)))</f>
        <v>30</v>
      </c>
      <c r="AF544" s="319"/>
      <c r="AG544" s="306" t="s">
        <v>38</v>
      </c>
      <c r="AH544" s="319" t="str">
        <f t="shared" si="73"/>
        <v>柯童柱</v>
      </c>
      <c r="AI544" s="321"/>
    </row>
    <row r="545" spans="1:35" ht="16.5" customHeight="1" x14ac:dyDescent="0.25">
      <c r="A545" s="301" t="str">
        <f t="shared" si="71"/>
        <v>2018年1月</v>
      </c>
      <c r="B545" s="302">
        <v>43105</v>
      </c>
      <c r="C545" s="355"/>
      <c r="D545" s="304" t="s">
        <v>632</v>
      </c>
      <c r="E545" s="305" t="str">
        <f t="shared" si="74"/>
        <v>A</v>
      </c>
      <c r="F545" s="356" t="str">
        <f t="shared" si="75"/>
        <v>C</v>
      </c>
      <c r="G545" s="307" t="s">
        <v>418</v>
      </c>
      <c r="H545" s="307" t="s">
        <v>419</v>
      </c>
      <c r="I545" s="307" t="s">
        <v>33</v>
      </c>
      <c r="J545" s="308"/>
      <c r="K545" s="306" t="s">
        <v>425</v>
      </c>
      <c r="L545" s="306" t="s">
        <v>63</v>
      </c>
      <c r="M545" s="306" t="s">
        <v>422</v>
      </c>
      <c r="N545" s="306"/>
      <c r="O545" s="358" t="s">
        <v>37</v>
      </c>
      <c r="P545" s="308">
        <v>20.25</v>
      </c>
      <c r="Q545" s="309">
        <v>20.25</v>
      </c>
      <c r="R545" s="360">
        <v>7500</v>
      </c>
      <c r="S545" s="310">
        <f t="shared" ref="S545:S608" si="76">Q545*R545</f>
        <v>151875</v>
      </c>
      <c r="T545" s="311"/>
      <c r="U545" s="311">
        <f t="shared" si="69"/>
        <v>151875</v>
      </c>
      <c r="V545" s="451">
        <v>43108</v>
      </c>
      <c r="W545" s="452">
        <v>43109</v>
      </c>
      <c r="X545" s="313">
        <v>750</v>
      </c>
      <c r="Y545" s="313" t="s">
        <v>1324</v>
      </c>
      <c r="Z545" s="314">
        <v>5667.5</v>
      </c>
      <c r="AA545" s="315">
        <v>180104</v>
      </c>
      <c r="AB545" s="419" t="s">
        <v>1326</v>
      </c>
      <c r="AC545" s="317">
        <v>43115</v>
      </c>
      <c r="AD545" s="318">
        <f t="shared" si="72"/>
        <v>43161</v>
      </c>
      <c r="AE545" s="319">
        <f>IF(OR(G545=账期!$A$18,G545=账期!$A$20,G545=账期!$A$22,G545=账期!$A$24,G545=账期!$A$25,G545=账期!$A$27,G545=账期!$A$26,G545=账期!$A$28,G545=账期!$A$30,G545=账期!$A$32,G545=账期!$A$34,G545=账期!$A$35,G545=账期!$A$37,G545=账期!$A$39,G545=账期!$A$40,G545=账期!$A$41,G545=账期!$A$42,G545=账期!$A$43,G545=账期!$A$44,G545=账期!$A$45,G545=账期!$A$46,G545=账期!$A$48,G545=账期!$A$50,G545=账期!$A$51,G545=账期!$A$52,G545=账期!$A$53,G545=账期!$A$54,G545=账期!$A$56,G545=账期!$A$57,G545=账期!$A$58,G545=账期!$A$59,G545=账期!$A$60,G545=账期!$A$61,G545=账期!$A$62,G545=账期!$A$63,G545=账期!$A$64,G545=账期!$A$66,G545=账期!$A$67,G545=账期!$A$68,G545=账期!$A$70,G545=账期!$A$71),30,IF(OR(G545=账期!$A$74,G545=账期!$A$77,G545=账期!$A$76,G545=账期!$A$79,G545=账期!$A$80,G545=账期!$A$81,G545=账期!$A$83,G545=账期!$A$85,G545=账期!$A$87,G545=账期!$A$89,G545=账期!$A$91),60,IF(OR(G545=账期!$A$93,G545=账期!$A$94,G545=账期!$A$95,G545=账期!$A$96,G545=账期!$A$98,G545=账期!$A$99,G545=账期!$A$101,G545=账期!$A$102),90,0)))</f>
        <v>30</v>
      </c>
      <c r="AF545" s="319"/>
      <c r="AG545" s="319" t="s">
        <v>38</v>
      </c>
      <c r="AH545" s="319" t="str">
        <f t="shared" si="73"/>
        <v>柯童柱</v>
      </c>
      <c r="AI545" s="321"/>
    </row>
    <row r="546" spans="1:35" ht="16.5" customHeight="1" x14ac:dyDescent="0.25">
      <c r="A546" s="301" t="str">
        <f t="shared" si="71"/>
        <v>2018年1月</v>
      </c>
      <c r="B546" s="302">
        <v>43110</v>
      </c>
      <c r="C546" s="303"/>
      <c r="D546" s="304" t="s">
        <v>632</v>
      </c>
      <c r="E546" s="305" t="str">
        <f t="shared" si="74"/>
        <v>A</v>
      </c>
      <c r="F546" s="305" t="str">
        <f t="shared" si="75"/>
        <v>C</v>
      </c>
      <c r="G546" s="306" t="s">
        <v>418</v>
      </c>
      <c r="H546" s="307" t="s">
        <v>419</v>
      </c>
      <c r="I546" s="307" t="s">
        <v>33</v>
      </c>
      <c r="J546" s="307"/>
      <c r="K546" s="308" t="s">
        <v>426</v>
      </c>
      <c r="L546" s="306" t="s">
        <v>177</v>
      </c>
      <c r="M546" s="306" t="s">
        <v>178</v>
      </c>
      <c r="N546" s="306"/>
      <c r="O546" s="306" t="s">
        <v>37</v>
      </c>
      <c r="P546" s="308">
        <v>3</v>
      </c>
      <c r="Q546" s="309">
        <v>3</v>
      </c>
      <c r="R546" s="286">
        <v>15500</v>
      </c>
      <c r="S546" s="310">
        <f t="shared" si="76"/>
        <v>46500</v>
      </c>
      <c r="T546" s="311"/>
      <c r="U546" s="311">
        <f t="shared" si="69"/>
        <v>46500</v>
      </c>
      <c r="V546" s="451">
        <v>43115</v>
      </c>
      <c r="W546" s="452">
        <v>43117</v>
      </c>
      <c r="X546" s="308">
        <v>25</v>
      </c>
      <c r="Y546" s="313" t="s">
        <v>1327</v>
      </c>
      <c r="Z546" s="314">
        <v>960</v>
      </c>
      <c r="AA546" s="315">
        <v>171221</v>
      </c>
      <c r="AB546" s="316" t="s">
        <v>1328</v>
      </c>
      <c r="AC546" s="317">
        <v>43115</v>
      </c>
      <c r="AD546" s="318">
        <f t="shared" si="72"/>
        <v>43161</v>
      </c>
      <c r="AE546" s="319">
        <f>IF(OR(G546=账期!$A$18,G546=账期!$A$20,G546=账期!$A$22,G546=账期!$A$24,G546=账期!$A$25,G546=账期!$A$27,G546=账期!$A$26,G546=账期!$A$28,G546=账期!$A$30,G546=账期!$A$32,G546=账期!$A$34,G546=账期!$A$35,G546=账期!$A$37,G546=账期!$A$39,G546=账期!$A$40,G546=账期!$A$41,G546=账期!$A$42,G546=账期!$A$43,G546=账期!$A$44,G546=账期!$A$45,G546=账期!$A$46,G546=账期!$A$48,G546=账期!$A$50,G546=账期!$A$51,G546=账期!$A$52,G546=账期!$A$53,G546=账期!$A$54,G546=账期!$A$56,G546=账期!$A$57,G546=账期!$A$58,G546=账期!$A$59,G546=账期!$A$60,G546=账期!$A$61,G546=账期!$A$62,G546=账期!$A$63,G546=账期!$A$64,G546=账期!$A$66,G546=账期!$A$67,G546=账期!$A$68,G546=账期!$A$70,G546=账期!$A$71),30,IF(OR(G546=账期!$A$74,G546=账期!$A$77,G546=账期!$A$76,G546=账期!$A$79,G546=账期!$A$80,G546=账期!$A$81,G546=账期!$A$83,G546=账期!$A$85,G546=账期!$A$87,G546=账期!$A$89,G546=账期!$A$91),60,IF(OR(G546=账期!$A$93,G546=账期!$A$94,G546=账期!$A$95,G546=账期!$A$96,G546=账期!$A$98,G546=账期!$A$99,G546=账期!$A$101,G546=账期!$A$102),90,0)))</f>
        <v>30</v>
      </c>
      <c r="AF546" s="319"/>
      <c r="AG546" s="306" t="s">
        <v>38</v>
      </c>
      <c r="AH546" s="319" t="str">
        <f t="shared" si="73"/>
        <v>柯童柱</v>
      </c>
      <c r="AI546" s="321"/>
    </row>
    <row r="547" spans="1:35" ht="16.5" customHeight="1" x14ac:dyDescent="0.25">
      <c r="A547" s="301" t="str">
        <f t="shared" si="71"/>
        <v>2017年12月</v>
      </c>
      <c r="B547" s="302">
        <v>43070</v>
      </c>
      <c r="C547" s="303"/>
      <c r="D547" s="304" t="s">
        <v>632</v>
      </c>
      <c r="E547" s="305" t="str">
        <f t="shared" si="74"/>
        <v>A</v>
      </c>
      <c r="F547" s="305" t="str">
        <f t="shared" si="75"/>
        <v>C</v>
      </c>
      <c r="G547" s="306" t="s">
        <v>418</v>
      </c>
      <c r="H547" s="307" t="s">
        <v>419</v>
      </c>
      <c r="I547" s="307" t="s">
        <v>33</v>
      </c>
      <c r="J547" s="307"/>
      <c r="K547" s="308" t="s">
        <v>420</v>
      </c>
      <c r="L547" s="306" t="s">
        <v>40</v>
      </c>
      <c r="M547" s="306" t="s">
        <v>178</v>
      </c>
      <c r="N547" s="306"/>
      <c r="O547" s="306" t="s">
        <v>37</v>
      </c>
      <c r="P547" s="308">
        <v>4.5</v>
      </c>
      <c r="Q547" s="309">
        <v>4.5</v>
      </c>
      <c r="R547" s="286">
        <v>15500</v>
      </c>
      <c r="S547" s="310">
        <f t="shared" si="76"/>
        <v>69750</v>
      </c>
      <c r="T547" s="311"/>
      <c r="U547" s="311">
        <f t="shared" si="69"/>
        <v>69750</v>
      </c>
      <c r="V547" s="451">
        <v>43091</v>
      </c>
      <c r="W547" s="452">
        <v>43094</v>
      </c>
      <c r="X547" s="308">
        <v>25</v>
      </c>
      <c r="Y547" s="313" t="s">
        <v>1329</v>
      </c>
      <c r="Z547" s="314">
        <v>1507.5</v>
      </c>
      <c r="AA547" s="315">
        <v>171203</v>
      </c>
      <c r="AB547" s="316" t="s">
        <v>1330</v>
      </c>
      <c r="AC547" s="317">
        <v>43115</v>
      </c>
      <c r="AD547" s="318">
        <f t="shared" si="72"/>
        <v>43161</v>
      </c>
      <c r="AE547" s="319">
        <v>30</v>
      </c>
      <c r="AF547" s="319"/>
      <c r="AG547" s="306" t="s">
        <v>38</v>
      </c>
      <c r="AH547" s="319" t="str">
        <f t="shared" si="73"/>
        <v>柯童柱</v>
      </c>
      <c r="AI547" s="321"/>
    </row>
    <row r="548" spans="1:35" ht="16.5" customHeight="1" x14ac:dyDescent="0.25">
      <c r="A548" s="301" t="str">
        <f t="shared" si="71"/>
        <v>2018年1月</v>
      </c>
      <c r="B548" s="302">
        <v>43112</v>
      </c>
      <c r="C548" s="303"/>
      <c r="D548" s="304" t="s">
        <v>632</v>
      </c>
      <c r="E548" s="305" t="str">
        <f t="shared" si="74"/>
        <v>A</v>
      </c>
      <c r="F548" s="305" t="str">
        <f t="shared" si="75"/>
        <v>C</v>
      </c>
      <c r="G548" s="306" t="s">
        <v>418</v>
      </c>
      <c r="H548" s="307" t="s">
        <v>419</v>
      </c>
      <c r="I548" s="307" t="s">
        <v>33</v>
      </c>
      <c r="J548" s="307"/>
      <c r="K548" s="308" t="s">
        <v>427</v>
      </c>
      <c r="L548" s="306" t="s">
        <v>63</v>
      </c>
      <c r="M548" s="306" t="s">
        <v>422</v>
      </c>
      <c r="N548" s="306"/>
      <c r="O548" s="306" t="s">
        <v>37</v>
      </c>
      <c r="P548" s="308">
        <v>14.25</v>
      </c>
      <c r="Q548" s="309">
        <v>14.25</v>
      </c>
      <c r="R548" s="286">
        <v>7500</v>
      </c>
      <c r="S548" s="310">
        <f t="shared" si="76"/>
        <v>106875</v>
      </c>
      <c r="T548" s="311"/>
      <c r="U548" s="311">
        <f t="shared" si="69"/>
        <v>106875</v>
      </c>
      <c r="V548" s="451">
        <v>43116</v>
      </c>
      <c r="W548" s="452">
        <v>43118</v>
      </c>
      <c r="X548" s="308">
        <v>750</v>
      </c>
      <c r="Y548" s="313" t="s">
        <v>1331</v>
      </c>
      <c r="Z548" s="314">
        <v>3847.5</v>
      </c>
      <c r="AA548" s="315">
        <v>180104</v>
      </c>
      <c r="AB548" s="316" t="s">
        <v>1332</v>
      </c>
      <c r="AC548" s="317">
        <v>43116</v>
      </c>
      <c r="AD548" s="318">
        <f t="shared" si="72"/>
        <v>43161</v>
      </c>
      <c r="AE548" s="319">
        <f>IF(OR(G548=账期!$A$18,G548=账期!$A$20,G548=账期!$A$22,G548=账期!$A$24,G548=账期!$A$25,G548=账期!$A$27,G548=账期!$A$26,G548=账期!$A$28,G548=账期!$A$30,G548=账期!$A$32,G548=账期!$A$34,G548=账期!$A$35,G548=账期!$A$37,G548=账期!$A$39,G548=账期!$A$40,G548=账期!$A$41,G548=账期!$A$42,G548=账期!$A$43,G548=账期!$A$44,G548=账期!$A$45,G548=账期!$A$46,G548=账期!$A$48,G548=账期!$A$50,G548=账期!$A$51,G548=账期!$A$52,G548=账期!$A$53,G548=账期!$A$54,G548=账期!$A$56,G548=账期!$A$57,G548=账期!$A$58,G548=账期!$A$59,G548=账期!$A$60,G548=账期!$A$61,G548=账期!$A$62,G548=账期!$A$63,G548=账期!$A$64,G548=账期!$A$66,G548=账期!$A$67,G548=账期!$A$68,G548=账期!$A$70,G548=账期!$A$71),30,IF(OR(G548=账期!$A$74,G548=账期!$A$77,G548=账期!$A$76,G548=账期!$A$79,G548=账期!$A$80,G548=账期!$A$81,G548=账期!$A$83,G548=账期!$A$85,G548=账期!$A$87,G548=账期!$A$89,G548=账期!$A$91),60,IF(OR(G548=账期!$A$93,G548=账期!$A$94,G548=账期!$A$95,G548=账期!$A$96,G548=账期!$A$98,G548=账期!$A$99,G548=账期!$A$101,G548=账期!$A$102),90,0)))</f>
        <v>30</v>
      </c>
      <c r="AF548" s="319"/>
      <c r="AG548" s="306" t="s">
        <v>38</v>
      </c>
      <c r="AH548" s="319" t="str">
        <f t="shared" si="73"/>
        <v>柯童柱</v>
      </c>
      <c r="AI548" s="321"/>
    </row>
    <row r="549" spans="1:35" ht="16.5" customHeight="1" x14ac:dyDescent="0.25">
      <c r="A549" s="301" t="str">
        <f t="shared" si="71"/>
        <v>2018年1月</v>
      </c>
      <c r="B549" s="302">
        <v>43112</v>
      </c>
      <c r="C549" s="303"/>
      <c r="D549" s="304" t="s">
        <v>632</v>
      </c>
      <c r="E549" s="305" t="str">
        <f t="shared" si="74"/>
        <v>A</v>
      </c>
      <c r="F549" s="305" t="str">
        <f t="shared" si="75"/>
        <v>C</v>
      </c>
      <c r="G549" s="306" t="s">
        <v>418</v>
      </c>
      <c r="H549" s="307" t="s">
        <v>419</v>
      </c>
      <c r="I549" s="307" t="s">
        <v>33</v>
      </c>
      <c r="J549" s="307"/>
      <c r="K549" s="308" t="s">
        <v>427</v>
      </c>
      <c r="L549" s="306" t="s">
        <v>63</v>
      </c>
      <c r="M549" s="306" t="s">
        <v>422</v>
      </c>
      <c r="N549" s="306"/>
      <c r="O549" s="306" t="s">
        <v>37</v>
      </c>
      <c r="P549" s="308">
        <v>30</v>
      </c>
      <c r="Q549" s="309">
        <v>30</v>
      </c>
      <c r="R549" s="286">
        <v>7500</v>
      </c>
      <c r="S549" s="310">
        <f t="shared" si="76"/>
        <v>225000</v>
      </c>
      <c r="T549" s="311"/>
      <c r="U549" s="311">
        <f t="shared" si="69"/>
        <v>225000</v>
      </c>
      <c r="V549" s="451">
        <v>43122</v>
      </c>
      <c r="W549" s="452">
        <v>43123</v>
      </c>
      <c r="X549" s="308">
        <v>750</v>
      </c>
      <c r="Y549" s="313" t="s">
        <v>1333</v>
      </c>
      <c r="Z549" s="314">
        <v>8100</v>
      </c>
      <c r="AA549" s="315" t="s">
        <v>1334</v>
      </c>
      <c r="AB549" s="316" t="s">
        <v>2936</v>
      </c>
      <c r="AC549" s="317">
        <v>43132</v>
      </c>
      <c r="AD549" s="318">
        <f t="shared" si="72"/>
        <v>43189</v>
      </c>
      <c r="AE549" s="319">
        <f>IF(OR(G549=账期!$A$18,G549=账期!$A$20,G549=账期!$A$22,G549=账期!$A$24,G549=账期!$A$25,G549=账期!$A$27,G549=账期!$A$26,G549=账期!$A$28,G549=账期!$A$30,G549=账期!$A$32,G549=账期!$A$34,G549=账期!$A$35,G549=账期!$A$37,G549=账期!$A$39,G549=账期!$A$40,G549=账期!$A$41,G549=账期!$A$42,G549=账期!$A$43,G549=账期!$A$44,G549=账期!$A$45,G549=账期!$A$46,G549=账期!$A$48,G549=账期!$A$50,G549=账期!$A$51,G549=账期!$A$52,G549=账期!$A$53,G549=账期!$A$54,G549=账期!$A$56,G549=账期!$A$57,G549=账期!$A$58,G549=账期!$A$59,G549=账期!$A$60,G549=账期!$A$61,G549=账期!$A$62,G549=账期!$A$63,G549=账期!$A$64,G549=账期!$A$66,G549=账期!$A$67,G549=账期!$A$68,G549=账期!$A$70,G549=账期!$A$71),30,IF(OR(G549=账期!$A$74,G549=账期!$A$77,G549=账期!$A$76,G549=账期!$A$79,G549=账期!$A$80,G549=账期!$A$81,G549=账期!$A$83,G549=账期!$A$85,G549=账期!$A$87,G549=账期!$A$89,G549=账期!$A$91),60,IF(OR(G549=账期!$A$93,G549=账期!$A$94,G549=账期!$A$95,G549=账期!$A$96,G549=账期!$A$98,G549=账期!$A$99,G549=账期!$A$101,G549=账期!$A$102),90,0)))</f>
        <v>30</v>
      </c>
      <c r="AF549" s="319"/>
      <c r="AG549" s="306" t="s">
        <v>38</v>
      </c>
      <c r="AH549" s="319" t="s">
        <v>1018</v>
      </c>
      <c r="AI549" s="321"/>
    </row>
    <row r="550" spans="1:35" ht="16.5" customHeight="1" x14ac:dyDescent="0.25">
      <c r="A550" s="301" t="str">
        <f t="shared" si="71"/>
        <v>2018年1月</v>
      </c>
      <c r="B550" s="302">
        <v>43112</v>
      </c>
      <c r="C550" s="303"/>
      <c r="D550" s="304" t="s">
        <v>632</v>
      </c>
      <c r="E550" s="305" t="str">
        <f t="shared" si="74"/>
        <v>A</v>
      </c>
      <c r="F550" s="305" t="str">
        <f t="shared" si="75"/>
        <v>C</v>
      </c>
      <c r="G550" s="306" t="s">
        <v>418</v>
      </c>
      <c r="H550" s="307" t="s">
        <v>419</v>
      </c>
      <c r="I550" s="307" t="s">
        <v>33</v>
      </c>
      <c r="J550" s="307"/>
      <c r="K550" s="308" t="s">
        <v>427</v>
      </c>
      <c r="L550" s="306" t="s">
        <v>63</v>
      </c>
      <c r="M550" s="306" t="s">
        <v>422</v>
      </c>
      <c r="N550" s="306"/>
      <c r="O550" s="306" t="s">
        <v>37</v>
      </c>
      <c r="P550" s="308">
        <v>6</v>
      </c>
      <c r="Q550" s="309">
        <v>6</v>
      </c>
      <c r="R550" s="286">
        <v>7500</v>
      </c>
      <c r="S550" s="310">
        <f t="shared" si="76"/>
        <v>45000</v>
      </c>
      <c r="T550" s="311"/>
      <c r="U550" s="311">
        <f t="shared" si="69"/>
        <v>45000</v>
      </c>
      <c r="V550" s="451">
        <v>43129</v>
      </c>
      <c r="W550" s="452">
        <v>43130</v>
      </c>
      <c r="X550" s="308">
        <v>750</v>
      </c>
      <c r="Y550" s="313" t="s">
        <v>1335</v>
      </c>
      <c r="Z550" s="314">
        <v>1620</v>
      </c>
      <c r="AA550" s="315" t="s">
        <v>1336</v>
      </c>
      <c r="AB550" s="316" t="s">
        <v>2937</v>
      </c>
      <c r="AC550" s="317">
        <v>43132</v>
      </c>
      <c r="AD550" s="318">
        <f t="shared" si="72"/>
        <v>43189</v>
      </c>
      <c r="AE550" s="319">
        <f>IF(OR(G550=账期!$A$18,G550=账期!$A$20,G550=账期!$A$22,G550=账期!$A$24,G550=账期!$A$25,G550=账期!$A$27,G550=账期!$A$26,G550=账期!$A$28,G550=账期!$A$30,G550=账期!$A$32,G550=账期!$A$34,G550=账期!$A$35,G550=账期!$A$37,G550=账期!$A$39,G550=账期!$A$40,G550=账期!$A$41,G550=账期!$A$42,G550=账期!$A$43,G550=账期!$A$44,G550=账期!$A$45,G550=账期!$A$46,G550=账期!$A$48,G550=账期!$A$50,G550=账期!$A$51,G550=账期!$A$52,G550=账期!$A$53,G550=账期!$A$54,G550=账期!$A$56,G550=账期!$A$57,G550=账期!$A$58,G550=账期!$A$59,G550=账期!$A$60,G550=账期!$A$61,G550=账期!$A$62,G550=账期!$A$63,G550=账期!$A$64,G550=账期!$A$66,G550=账期!$A$67,G550=账期!$A$68,G550=账期!$A$70,G550=账期!$A$71),30,IF(OR(G550=账期!$A$74,G550=账期!$A$77,G550=账期!$A$76,G550=账期!$A$79,G550=账期!$A$80,G550=账期!$A$81,G550=账期!$A$83,G550=账期!$A$85,G550=账期!$A$87,G550=账期!$A$89,G550=账期!$A$91),60,IF(OR(G550=账期!$A$93,G550=账期!$A$94,G550=账期!$A$95,G550=账期!$A$96,G550=账期!$A$98,G550=账期!$A$99,G550=账期!$A$101,G550=账期!$A$102),90,0)))</f>
        <v>30</v>
      </c>
      <c r="AF550" s="319"/>
      <c r="AG550" s="306" t="s">
        <v>38</v>
      </c>
      <c r="AH550" s="319" t="str">
        <f t="shared" ref="AH550:AH596" si="77">IF(AG550="华东","徐绪盛",IF(AG550="华南","柯童柱",IF(AG550="华中","杭得利",IF(AG550="西南","张军",IF(AG550="华北","石浩宇","")))))</f>
        <v>柯童柱</v>
      </c>
      <c r="AI550" s="321"/>
    </row>
    <row r="551" spans="1:35" ht="16.5" customHeight="1" x14ac:dyDescent="0.25">
      <c r="A551" s="301" t="str">
        <f t="shared" si="71"/>
        <v>2018年1月</v>
      </c>
      <c r="B551" s="302">
        <v>43115</v>
      </c>
      <c r="C551" s="303"/>
      <c r="D551" s="304" t="s">
        <v>632</v>
      </c>
      <c r="E551" s="305" t="str">
        <f t="shared" si="74"/>
        <v>A</v>
      </c>
      <c r="F551" s="305" t="str">
        <f t="shared" si="75"/>
        <v>C</v>
      </c>
      <c r="G551" s="306" t="s">
        <v>418</v>
      </c>
      <c r="H551" s="307" t="s">
        <v>419</v>
      </c>
      <c r="I551" s="307" t="s">
        <v>33</v>
      </c>
      <c r="J551" s="307"/>
      <c r="K551" s="308" t="s">
        <v>428</v>
      </c>
      <c r="L551" s="306" t="s">
        <v>177</v>
      </c>
      <c r="M551" s="306" t="s">
        <v>178</v>
      </c>
      <c r="N551" s="306"/>
      <c r="O551" s="306" t="s">
        <v>37</v>
      </c>
      <c r="P551" s="308">
        <v>1</v>
      </c>
      <c r="Q551" s="309">
        <v>1</v>
      </c>
      <c r="R551" s="286">
        <v>15500</v>
      </c>
      <c r="S551" s="310">
        <f t="shared" si="76"/>
        <v>15500</v>
      </c>
      <c r="T551" s="311"/>
      <c r="U551" s="311">
        <f t="shared" si="69"/>
        <v>15500</v>
      </c>
      <c r="V551" s="451">
        <v>43116</v>
      </c>
      <c r="W551" s="452">
        <v>43118</v>
      </c>
      <c r="X551" s="308">
        <v>25</v>
      </c>
      <c r="Y551" s="313" t="s">
        <v>1337</v>
      </c>
      <c r="Z551" s="314">
        <v>270</v>
      </c>
      <c r="AA551" s="315">
        <v>180101</v>
      </c>
      <c r="AB551" s="316" t="s">
        <v>1338</v>
      </c>
      <c r="AC551" s="317">
        <v>43116</v>
      </c>
      <c r="AD551" s="318">
        <f t="shared" si="72"/>
        <v>43161</v>
      </c>
      <c r="AE551" s="319">
        <f>IF(OR(G551=账期!$A$18,G551=账期!$A$20,G551=账期!$A$22,G551=账期!$A$24,G551=账期!$A$25,G551=账期!$A$27,G551=账期!$A$26,G551=账期!$A$28,G551=账期!$A$30,G551=账期!$A$32,G551=账期!$A$34,G551=账期!$A$35,G551=账期!$A$37,G551=账期!$A$39,G551=账期!$A$40,G551=账期!$A$41,G551=账期!$A$42,G551=账期!$A$43,G551=账期!$A$44,G551=账期!$A$45,G551=账期!$A$46,G551=账期!$A$48,G551=账期!$A$50,G551=账期!$A$51,G551=账期!$A$52,G551=账期!$A$53,G551=账期!$A$54,G551=账期!$A$56,G551=账期!$A$57,G551=账期!$A$58,G551=账期!$A$59,G551=账期!$A$60,G551=账期!$A$61,G551=账期!$A$62,G551=账期!$A$63,G551=账期!$A$64,G551=账期!$A$66,G551=账期!$A$67,G551=账期!$A$68,G551=账期!$A$70,G551=账期!$A$71),30,IF(OR(G551=账期!$A$74,G551=账期!$A$77,G551=账期!$A$76,G551=账期!$A$79,G551=账期!$A$80,G551=账期!$A$81,G551=账期!$A$83,G551=账期!$A$85,G551=账期!$A$87,G551=账期!$A$89,G551=账期!$A$91),60,IF(OR(G551=账期!$A$93,G551=账期!$A$94,G551=账期!$A$95,G551=账期!$A$96,G551=账期!$A$98,G551=账期!$A$99,G551=账期!$A$101,G551=账期!$A$102),90,0)))</f>
        <v>30</v>
      </c>
      <c r="AF551" s="319"/>
      <c r="AG551" s="306" t="s">
        <v>38</v>
      </c>
      <c r="AH551" s="319" t="str">
        <f t="shared" si="77"/>
        <v>柯童柱</v>
      </c>
      <c r="AI551" s="321"/>
    </row>
    <row r="552" spans="1:35" ht="16.5" customHeight="1" x14ac:dyDescent="0.25">
      <c r="A552" s="301" t="str">
        <f t="shared" si="71"/>
        <v>2018年1月</v>
      </c>
      <c r="B552" s="302">
        <v>43115</v>
      </c>
      <c r="C552" s="303"/>
      <c r="D552" s="304" t="s">
        <v>632</v>
      </c>
      <c r="E552" s="305" t="str">
        <f t="shared" si="74"/>
        <v>A</v>
      </c>
      <c r="F552" s="305" t="str">
        <f t="shared" si="75"/>
        <v>C</v>
      </c>
      <c r="G552" s="306" t="s">
        <v>418</v>
      </c>
      <c r="H552" s="307" t="s">
        <v>419</v>
      </c>
      <c r="I552" s="307" t="s">
        <v>33</v>
      </c>
      <c r="J552" s="307"/>
      <c r="K552" s="308" t="s">
        <v>428</v>
      </c>
      <c r="L552" s="306" t="s">
        <v>177</v>
      </c>
      <c r="M552" s="306" t="s">
        <v>429</v>
      </c>
      <c r="N552" s="306"/>
      <c r="O552" s="306" t="s">
        <v>37</v>
      </c>
      <c r="P552" s="308">
        <v>2.25</v>
      </c>
      <c r="Q552" s="309">
        <v>2.25</v>
      </c>
      <c r="R552" s="286">
        <v>16200</v>
      </c>
      <c r="S552" s="310">
        <f t="shared" si="76"/>
        <v>36450</v>
      </c>
      <c r="T552" s="311"/>
      <c r="U552" s="311">
        <f t="shared" si="69"/>
        <v>36450</v>
      </c>
      <c r="V552" s="451">
        <v>43116</v>
      </c>
      <c r="W552" s="452">
        <v>43118</v>
      </c>
      <c r="X552" s="308">
        <v>750</v>
      </c>
      <c r="Y552" s="313" t="s">
        <v>1337</v>
      </c>
      <c r="Z552" s="314">
        <v>607.5</v>
      </c>
      <c r="AA552" s="315">
        <v>171221</v>
      </c>
      <c r="AB552" s="316" t="s">
        <v>1338</v>
      </c>
      <c r="AC552" s="317">
        <v>43116</v>
      </c>
      <c r="AD552" s="318">
        <f t="shared" si="72"/>
        <v>43161</v>
      </c>
      <c r="AE552" s="319">
        <f>IF(OR(G552=账期!$A$18,G552=账期!$A$20,G552=账期!$A$22,G552=账期!$A$24,G552=账期!$A$25,G552=账期!$A$27,G552=账期!$A$26,G552=账期!$A$28,G552=账期!$A$30,G552=账期!$A$32,G552=账期!$A$34,G552=账期!$A$35,G552=账期!$A$37,G552=账期!$A$39,G552=账期!$A$40,G552=账期!$A$41,G552=账期!$A$42,G552=账期!$A$43,G552=账期!$A$44,G552=账期!$A$45,G552=账期!$A$46,G552=账期!$A$48,G552=账期!$A$50,G552=账期!$A$51,G552=账期!$A$52,G552=账期!$A$53,G552=账期!$A$54,G552=账期!$A$56,G552=账期!$A$57,G552=账期!$A$58,G552=账期!$A$59,G552=账期!$A$60,G552=账期!$A$61,G552=账期!$A$62,G552=账期!$A$63,G552=账期!$A$64,G552=账期!$A$66,G552=账期!$A$67,G552=账期!$A$68,G552=账期!$A$70,G552=账期!$A$71),30,IF(OR(G552=账期!$A$74,G552=账期!$A$77,G552=账期!$A$76,G552=账期!$A$79,G552=账期!$A$80,G552=账期!$A$81,G552=账期!$A$83,G552=账期!$A$85,G552=账期!$A$87,G552=账期!$A$89,G552=账期!$A$91),60,IF(OR(G552=账期!$A$93,G552=账期!$A$94,G552=账期!$A$95,G552=账期!$A$96,G552=账期!$A$98,G552=账期!$A$99,G552=账期!$A$101,G552=账期!$A$102),90,0)))</f>
        <v>30</v>
      </c>
      <c r="AF552" s="319"/>
      <c r="AG552" s="306" t="s">
        <v>38</v>
      </c>
      <c r="AH552" s="319" t="str">
        <f t="shared" si="77"/>
        <v>柯童柱</v>
      </c>
      <c r="AI552" s="321"/>
    </row>
    <row r="553" spans="1:35" ht="16.5" customHeight="1" x14ac:dyDescent="0.25">
      <c r="A553" s="301" t="str">
        <f t="shared" si="71"/>
        <v>2018年1月</v>
      </c>
      <c r="B553" s="302">
        <v>43122</v>
      </c>
      <c r="C553" s="303" t="s">
        <v>1339</v>
      </c>
      <c r="D553" s="304" t="s">
        <v>632</v>
      </c>
      <c r="E553" s="305" t="str">
        <f t="shared" si="74"/>
        <v>A</v>
      </c>
      <c r="F553" s="305" t="str">
        <f t="shared" si="75"/>
        <v>C</v>
      </c>
      <c r="G553" s="306" t="s">
        <v>418</v>
      </c>
      <c r="H553" s="307" t="str">
        <f>IF(G553="","",VLOOKUP(G553,下拉数据源!J:K,2,0))</f>
        <v>深圳市特发信息股份有限公司东莞分公司-电力缆</v>
      </c>
      <c r="I553" s="307" t="s">
        <v>33</v>
      </c>
      <c r="J553" s="307"/>
      <c r="K553" s="308" t="s">
        <v>430</v>
      </c>
      <c r="L553" s="306" t="s">
        <v>78</v>
      </c>
      <c r="M553" s="306" t="s">
        <v>79</v>
      </c>
      <c r="N553" s="306"/>
      <c r="O553" s="306" t="s">
        <v>37</v>
      </c>
      <c r="P553" s="308">
        <v>21</v>
      </c>
      <c r="Q553" s="309">
        <v>21</v>
      </c>
      <c r="R553" s="286">
        <v>9880</v>
      </c>
      <c r="S553" s="310">
        <f t="shared" si="76"/>
        <v>207480</v>
      </c>
      <c r="T553" s="311"/>
      <c r="U553" s="311">
        <f t="shared" si="69"/>
        <v>207480</v>
      </c>
      <c r="V553" s="451">
        <v>43130</v>
      </c>
      <c r="W553" s="452">
        <v>43132</v>
      </c>
      <c r="X553" s="308">
        <v>750</v>
      </c>
      <c r="Y553" s="313" t="s">
        <v>2646</v>
      </c>
      <c r="Z553" s="314">
        <v>5670</v>
      </c>
      <c r="AA553" s="315" t="s">
        <v>2747</v>
      </c>
      <c r="AB553" s="316" t="s">
        <v>2942</v>
      </c>
      <c r="AC553" s="317">
        <v>43132</v>
      </c>
      <c r="AD553" s="318">
        <f t="shared" si="72"/>
        <v>43189</v>
      </c>
      <c r="AE553" s="319">
        <f>IF(OR(G553=账期!$A$18,G553=账期!$A$20,G553=账期!$A$22,G553=账期!$A$24,G553=账期!$A$25,G553=账期!$A$27,G553=账期!$A$26,G553=账期!$A$28,G553=账期!$A$30,G553=账期!$A$32,G553=账期!$A$34,G553=账期!$A$35,G553=账期!$A$37,G553=账期!$A$39,G553=账期!$A$40,G553=账期!$A$41,G553=账期!$A$42,G553=账期!$A$43,G553=账期!$A$44,G553=账期!$A$45,G553=账期!$A$46,G553=账期!$A$48,G553=账期!$A$50,G553=账期!$A$51,G553=账期!$A$52,G553=账期!$A$53,G553=账期!$A$54,G553=账期!$A$56,G553=账期!$A$57,G553=账期!$A$58,G553=账期!$A$59,G553=账期!$A$60,G553=账期!$A$61,G553=账期!$A$62,G553=账期!$A$63,G553=账期!$A$64,G553=账期!$A$66,G553=账期!$A$67,G553=账期!$A$68,G553=账期!$A$70,G553=账期!$A$71),30,IF(OR(G553=账期!$A$74,G553=账期!$A$77,G553=账期!$A$76,G553=账期!$A$79,G553=账期!$A$80,G553=账期!$A$81,G553=账期!$A$83,G553=账期!$A$85,G553=账期!$A$87,G553=账期!$A$89,G553=账期!$A$91),60,IF(OR(G553=账期!$A$93,G553=账期!$A$94,G553=账期!$A$95,G553=账期!$A$96,G553=账期!$A$98,G553=账期!$A$99,G553=账期!$A$101,G553=账期!$A$102),90,0)))</f>
        <v>30</v>
      </c>
      <c r="AF553" s="319"/>
      <c r="AG553" s="306" t="s">
        <v>38</v>
      </c>
      <c r="AH553" s="319" t="str">
        <f t="shared" si="77"/>
        <v>柯童柱</v>
      </c>
      <c r="AI553" s="321"/>
    </row>
    <row r="554" spans="1:35" ht="16.5" customHeight="1" x14ac:dyDescent="0.25">
      <c r="A554" s="301" t="str">
        <f t="shared" si="71"/>
        <v>备货</v>
      </c>
      <c r="B554" s="302">
        <v>43122</v>
      </c>
      <c r="C554" s="303" t="s">
        <v>1339</v>
      </c>
      <c r="D554" s="304" t="s">
        <v>632</v>
      </c>
      <c r="E554" s="305" t="str">
        <f t="shared" si="74"/>
        <v>A</v>
      </c>
      <c r="F554" s="305" t="str">
        <f t="shared" si="75"/>
        <v>C</v>
      </c>
      <c r="G554" s="306" t="s">
        <v>418</v>
      </c>
      <c r="H554" s="307" t="str">
        <f>IF(G554="","",VLOOKUP(G554,下拉数据源!J:K,2,0))</f>
        <v>深圳市特发信息股份有限公司东莞分公司-电力缆</v>
      </c>
      <c r="I554" s="307" t="s">
        <v>33</v>
      </c>
      <c r="J554" s="307"/>
      <c r="K554" s="308" t="s">
        <v>430</v>
      </c>
      <c r="L554" s="306" t="s">
        <v>78</v>
      </c>
      <c r="M554" s="306" t="s">
        <v>79</v>
      </c>
      <c r="N554" s="306"/>
      <c r="O554" s="306" t="s">
        <v>37</v>
      </c>
      <c r="P554" s="308">
        <v>17.25</v>
      </c>
      <c r="Q554" s="309"/>
      <c r="R554" s="286">
        <v>9880</v>
      </c>
      <c r="S554" s="310">
        <f t="shared" si="76"/>
        <v>0</v>
      </c>
      <c r="T554" s="311"/>
      <c r="U554" s="311">
        <f t="shared" si="69"/>
        <v>0</v>
      </c>
      <c r="V554" s="451" t="s">
        <v>44</v>
      </c>
      <c r="W554" s="452">
        <v>43164</v>
      </c>
      <c r="X554" s="308">
        <v>750</v>
      </c>
      <c r="Y554" s="313"/>
      <c r="Z554" s="314"/>
      <c r="AA554" s="315"/>
      <c r="AB554" s="316"/>
      <c r="AC554" s="317"/>
      <c r="AD554" s="318">
        <f t="shared" si="72"/>
        <v>61</v>
      </c>
      <c r="AE554" s="319">
        <f>IF(OR(G554=账期!$A$18,G554=账期!$A$20,G554=账期!$A$22,G554=账期!$A$24,G554=账期!$A$25,G554=账期!$A$27,G554=账期!$A$26,G554=账期!$A$28,G554=账期!$A$30,G554=账期!$A$32,G554=账期!$A$34,G554=账期!$A$35,G554=账期!$A$37,G554=账期!$A$39,G554=账期!$A$40,G554=账期!$A$41,G554=账期!$A$42,G554=账期!$A$43,G554=账期!$A$44,G554=账期!$A$45,G554=账期!$A$46,G554=账期!$A$48,G554=账期!$A$50,G554=账期!$A$51,G554=账期!$A$52,G554=账期!$A$53,G554=账期!$A$54,G554=账期!$A$56,G554=账期!$A$57,G554=账期!$A$58,G554=账期!$A$59,G554=账期!$A$60,G554=账期!$A$61,G554=账期!$A$62,G554=账期!$A$63,G554=账期!$A$64,G554=账期!$A$66,G554=账期!$A$67,G554=账期!$A$68,G554=账期!$A$70,G554=账期!$A$71),30,IF(OR(G554=账期!$A$74,G554=账期!$A$77,G554=账期!$A$76,G554=账期!$A$79,G554=账期!$A$80,G554=账期!$A$81,G554=账期!$A$83,G554=账期!$A$85,G554=账期!$A$87,G554=账期!$A$89,G554=账期!$A$91),60,IF(OR(G554=账期!$A$93,G554=账期!$A$94,G554=账期!$A$95,G554=账期!$A$96,G554=账期!$A$98,G554=账期!$A$99,G554=账期!$A$101,G554=账期!$A$102),90,0)))</f>
        <v>30</v>
      </c>
      <c r="AF554" s="319"/>
      <c r="AG554" s="306" t="s">
        <v>38</v>
      </c>
      <c r="AH554" s="319" t="str">
        <f t="shared" si="77"/>
        <v>柯童柱</v>
      </c>
      <c r="AI554" s="321"/>
    </row>
    <row r="555" spans="1:35" ht="18" customHeight="1" x14ac:dyDescent="0.25">
      <c r="A555" s="301" t="str">
        <f t="shared" si="71"/>
        <v>2018年1月</v>
      </c>
      <c r="B555" s="302">
        <v>43124</v>
      </c>
      <c r="C555" s="303" t="s">
        <v>1340</v>
      </c>
      <c r="D555" s="304" t="s">
        <v>632</v>
      </c>
      <c r="E555" s="305" t="str">
        <f t="shared" si="74"/>
        <v>A</v>
      </c>
      <c r="F555" s="305" t="str">
        <f t="shared" si="75"/>
        <v>C</v>
      </c>
      <c r="G555" s="306" t="s">
        <v>418</v>
      </c>
      <c r="H555" s="307" t="str">
        <f>IF(G555="","",VLOOKUP(G555,下拉数据源!J:K,2,0))</f>
        <v>深圳市特发信息股份有限公司东莞分公司-电力缆</v>
      </c>
      <c r="I555" s="307" t="s">
        <v>33</v>
      </c>
      <c r="J555" s="307"/>
      <c r="K555" s="308" t="s">
        <v>432</v>
      </c>
      <c r="L555" s="306" t="s">
        <v>63</v>
      </c>
      <c r="M555" s="306" t="s">
        <v>422</v>
      </c>
      <c r="N555" s="306" t="s">
        <v>431</v>
      </c>
      <c r="O555" s="306" t="s">
        <v>37</v>
      </c>
      <c r="P555" s="308">
        <v>15</v>
      </c>
      <c r="Q555" s="309">
        <v>15</v>
      </c>
      <c r="R555" s="286">
        <v>7500</v>
      </c>
      <c r="S555" s="310">
        <f t="shared" si="76"/>
        <v>112500</v>
      </c>
      <c r="T555" s="311"/>
      <c r="U555" s="311">
        <f t="shared" si="69"/>
        <v>112500</v>
      </c>
      <c r="V555" s="451">
        <v>43129</v>
      </c>
      <c r="W555" s="452">
        <v>43130</v>
      </c>
      <c r="X555" s="308">
        <v>750</v>
      </c>
      <c r="Y555" s="313" t="s">
        <v>1341</v>
      </c>
      <c r="Z555" s="314">
        <v>4050</v>
      </c>
      <c r="AA555" s="315" t="s">
        <v>1336</v>
      </c>
      <c r="AB555" s="316" t="s">
        <v>2938</v>
      </c>
      <c r="AC555" s="317">
        <v>43132</v>
      </c>
      <c r="AD555" s="318">
        <f t="shared" si="72"/>
        <v>43189</v>
      </c>
      <c r="AE555" s="319">
        <f>IF(OR(G555=账期!$A$18,G555=账期!$A$20,G555=账期!$A$22,G555=账期!$A$24,G555=账期!$A$25,G555=账期!$A$27,G555=账期!$A$26,G555=账期!$A$28,G555=账期!$A$30,G555=账期!$A$32,G555=账期!$A$34,G555=账期!$A$35,G555=账期!$A$37,G555=账期!$A$39,G555=账期!$A$40,G555=账期!$A$41,G555=账期!$A$42,G555=账期!$A$43,G555=账期!$A$44,G555=账期!$A$45,G555=账期!$A$46,G555=账期!$A$48,G555=账期!$A$50,G555=账期!$A$51,G555=账期!$A$52,G555=账期!$A$53,G555=账期!$A$54,G555=账期!$A$56,G555=账期!$A$57,G555=账期!$A$58,G555=账期!$A$59,G555=账期!$A$60,G555=账期!$A$61,G555=账期!$A$62,G555=账期!$A$63,G555=账期!$A$64,G555=账期!$A$66,G555=账期!$A$67,G555=账期!$A$68,G555=账期!$A$70,G555=账期!$A$71),30,IF(OR(G555=账期!$A$74,G555=账期!$A$77,G555=账期!$A$76,G555=账期!$A$79,G555=账期!$A$80,G555=账期!$A$81,G555=账期!$A$83,G555=账期!$A$85,G555=账期!$A$87,G555=账期!$A$89,G555=账期!$A$91),60,IF(OR(G555=账期!$A$93,G555=账期!$A$94,G555=账期!$A$95,G555=账期!$A$96,G555=账期!$A$98,G555=账期!$A$99,G555=账期!$A$101,G555=账期!$A$102),90,0)))</f>
        <v>30</v>
      </c>
      <c r="AF555" s="319"/>
      <c r="AG555" s="306" t="s">
        <v>38</v>
      </c>
      <c r="AH555" s="319" t="str">
        <f t="shared" si="77"/>
        <v>柯童柱</v>
      </c>
      <c r="AI555" s="321"/>
    </row>
    <row r="556" spans="1:35" ht="18" customHeight="1" x14ac:dyDescent="0.25">
      <c r="A556" s="301" t="str">
        <f t="shared" si="71"/>
        <v>2018年1月</v>
      </c>
      <c r="B556" s="302">
        <v>43124</v>
      </c>
      <c r="C556" s="303" t="s">
        <v>1340</v>
      </c>
      <c r="D556" s="304" t="s">
        <v>632</v>
      </c>
      <c r="E556" s="305" t="str">
        <f t="shared" si="74"/>
        <v>A</v>
      </c>
      <c r="F556" s="305" t="str">
        <f t="shared" si="75"/>
        <v>C</v>
      </c>
      <c r="G556" s="306" t="s">
        <v>418</v>
      </c>
      <c r="H556" s="307" t="str">
        <f>IF(G556="","",VLOOKUP(G556,下拉数据源!J:K,2,0))</f>
        <v>深圳市特发信息股份有限公司东莞分公司-电力缆</v>
      </c>
      <c r="I556" s="307" t="s">
        <v>33</v>
      </c>
      <c r="J556" s="307"/>
      <c r="K556" s="308" t="s">
        <v>432</v>
      </c>
      <c r="L556" s="306" t="s">
        <v>177</v>
      </c>
      <c r="M556" s="306" t="s">
        <v>178</v>
      </c>
      <c r="N556" s="306" t="s">
        <v>431</v>
      </c>
      <c r="O556" s="306" t="s">
        <v>37</v>
      </c>
      <c r="P556" s="308">
        <v>4</v>
      </c>
      <c r="Q556" s="309">
        <v>4</v>
      </c>
      <c r="R556" s="286">
        <v>15500</v>
      </c>
      <c r="S556" s="310">
        <f t="shared" si="76"/>
        <v>62000</v>
      </c>
      <c r="T556" s="311"/>
      <c r="U556" s="311">
        <f t="shared" si="69"/>
        <v>62000</v>
      </c>
      <c r="V556" s="451">
        <v>43130</v>
      </c>
      <c r="W556" s="452">
        <v>43132</v>
      </c>
      <c r="X556" s="308">
        <v>25</v>
      </c>
      <c r="Y556" s="313" t="s">
        <v>2645</v>
      </c>
      <c r="Z556" s="314">
        <v>1080</v>
      </c>
      <c r="AA556" s="315">
        <v>180117</v>
      </c>
      <c r="AB556" s="316" t="s">
        <v>2941</v>
      </c>
      <c r="AC556" s="317">
        <v>43132</v>
      </c>
      <c r="AD556" s="318">
        <f t="shared" si="72"/>
        <v>43189</v>
      </c>
      <c r="AE556" s="319">
        <f>IF(OR(G556=账期!$A$18,G556=账期!$A$20,G556=账期!$A$22,G556=账期!$A$24,G556=账期!$A$25,G556=账期!$A$27,G556=账期!$A$26,G556=账期!$A$28,G556=账期!$A$30,G556=账期!$A$32,G556=账期!$A$34,G556=账期!$A$35,G556=账期!$A$37,G556=账期!$A$39,G556=账期!$A$40,G556=账期!$A$41,G556=账期!$A$42,G556=账期!$A$43,G556=账期!$A$44,G556=账期!$A$45,G556=账期!$A$46,G556=账期!$A$48,G556=账期!$A$50,G556=账期!$A$51,G556=账期!$A$52,G556=账期!$A$53,G556=账期!$A$54,G556=账期!$A$56,G556=账期!$A$57,G556=账期!$A$58,G556=账期!$A$59,G556=账期!$A$60,G556=账期!$A$61,G556=账期!$A$62,G556=账期!$A$63,G556=账期!$A$64,G556=账期!$A$66,G556=账期!$A$67,G556=账期!$A$68,G556=账期!$A$70,G556=账期!$A$71),30,IF(OR(G556=账期!$A$74,G556=账期!$A$77,G556=账期!$A$76,G556=账期!$A$79,G556=账期!$A$80,G556=账期!$A$81,G556=账期!$A$83,G556=账期!$A$85,G556=账期!$A$87,G556=账期!$A$89,G556=账期!$A$91),60,IF(OR(G556=账期!$A$93,G556=账期!$A$94,G556=账期!$A$95,G556=账期!$A$96,G556=账期!$A$98,G556=账期!$A$99,G556=账期!$A$101,G556=账期!$A$102),90,0)))</f>
        <v>30</v>
      </c>
      <c r="AF556" s="319"/>
      <c r="AG556" s="306" t="s">
        <v>38</v>
      </c>
      <c r="AH556" s="319" t="str">
        <f t="shared" si="77"/>
        <v>柯童柱</v>
      </c>
      <c r="AI556" s="321"/>
    </row>
    <row r="557" spans="1:35" ht="18" customHeight="1" x14ac:dyDescent="0.25">
      <c r="A557" s="301" t="str">
        <f t="shared" si="71"/>
        <v>2018年1月</v>
      </c>
      <c r="B557" s="302">
        <v>43124</v>
      </c>
      <c r="C557" s="303" t="s">
        <v>1340</v>
      </c>
      <c r="D557" s="304" t="s">
        <v>632</v>
      </c>
      <c r="E557" s="305" t="str">
        <f t="shared" si="74"/>
        <v>A</v>
      </c>
      <c r="F557" s="305" t="str">
        <f t="shared" si="75"/>
        <v>C</v>
      </c>
      <c r="G557" s="306" t="s">
        <v>418</v>
      </c>
      <c r="H557" s="307" t="str">
        <f>IF(G557="","",VLOOKUP(G557,下拉数据源!J:K,2,0))</f>
        <v>深圳市特发信息股份有限公司东莞分公司-电力缆</v>
      </c>
      <c r="I557" s="307" t="s">
        <v>33</v>
      </c>
      <c r="J557" s="307"/>
      <c r="K557" s="308" t="s">
        <v>432</v>
      </c>
      <c r="L557" s="306" t="s">
        <v>177</v>
      </c>
      <c r="M557" s="306" t="s">
        <v>429</v>
      </c>
      <c r="N557" s="306" t="s">
        <v>431</v>
      </c>
      <c r="O557" s="306" t="s">
        <v>37</v>
      </c>
      <c r="P557" s="308">
        <v>3</v>
      </c>
      <c r="Q557" s="309">
        <v>3</v>
      </c>
      <c r="R557" s="286">
        <v>16200</v>
      </c>
      <c r="S557" s="310">
        <f t="shared" si="76"/>
        <v>48600</v>
      </c>
      <c r="T557" s="311"/>
      <c r="U557" s="311">
        <f t="shared" si="69"/>
        <v>48600</v>
      </c>
      <c r="V557" s="451">
        <v>43129</v>
      </c>
      <c r="W557" s="452">
        <v>43131</v>
      </c>
      <c r="X557" s="308">
        <v>750</v>
      </c>
      <c r="Y557" s="313" t="s">
        <v>1342</v>
      </c>
      <c r="Z557" s="314">
        <v>810</v>
      </c>
      <c r="AA557" s="315" t="s">
        <v>1336</v>
      </c>
      <c r="AB557" s="316" t="s">
        <v>2940</v>
      </c>
      <c r="AC557" s="317">
        <v>43132</v>
      </c>
      <c r="AD557" s="318">
        <f t="shared" si="72"/>
        <v>43189</v>
      </c>
      <c r="AE557" s="319">
        <f>IF(OR(G557=账期!$A$18,G557=账期!$A$20,G557=账期!$A$22,G557=账期!$A$24,G557=账期!$A$25,G557=账期!$A$27,G557=账期!$A$26,G557=账期!$A$28,G557=账期!$A$30,G557=账期!$A$32,G557=账期!$A$34,G557=账期!$A$35,G557=账期!$A$37,G557=账期!$A$39,G557=账期!$A$40,G557=账期!$A$41,G557=账期!$A$42,G557=账期!$A$43,G557=账期!$A$44,G557=账期!$A$45,G557=账期!$A$46,G557=账期!$A$48,G557=账期!$A$50,G557=账期!$A$51,G557=账期!$A$52,G557=账期!$A$53,G557=账期!$A$54,G557=账期!$A$56,G557=账期!$A$57,G557=账期!$A$58,G557=账期!$A$59,G557=账期!$A$60,G557=账期!$A$61,G557=账期!$A$62,G557=账期!$A$63,G557=账期!$A$64,G557=账期!$A$66,G557=账期!$A$67,G557=账期!$A$68,G557=账期!$A$70,G557=账期!$A$71),30,IF(OR(G557=账期!$A$74,G557=账期!$A$77,G557=账期!$A$76,G557=账期!$A$79,G557=账期!$A$80,G557=账期!$A$81,G557=账期!$A$83,G557=账期!$A$85,G557=账期!$A$87,G557=账期!$A$89,G557=账期!$A$91),60,IF(OR(G557=账期!$A$93,G557=账期!$A$94,G557=账期!$A$95,G557=账期!$A$96,G557=账期!$A$98,G557=账期!$A$99,G557=账期!$A$101,G557=账期!$A$102),90,0)))</f>
        <v>30</v>
      </c>
      <c r="AF557" s="319"/>
      <c r="AG557" s="306" t="s">
        <v>38</v>
      </c>
      <c r="AH557" s="319" t="str">
        <f t="shared" si="77"/>
        <v>柯童柱</v>
      </c>
      <c r="AI557" s="321"/>
    </row>
    <row r="558" spans="1:35" ht="18" customHeight="1" x14ac:dyDescent="0.25">
      <c r="A558" s="301" t="str">
        <f t="shared" si="71"/>
        <v>2018年3月</v>
      </c>
      <c r="B558" s="302">
        <v>43124</v>
      </c>
      <c r="C558" s="303" t="s">
        <v>1343</v>
      </c>
      <c r="D558" s="304" t="s">
        <v>632</v>
      </c>
      <c r="E558" s="305" t="str">
        <f t="shared" si="74"/>
        <v>A</v>
      </c>
      <c r="F558" s="305" t="str">
        <f t="shared" si="75"/>
        <v>C</v>
      </c>
      <c r="G558" s="306" t="s">
        <v>418</v>
      </c>
      <c r="H558" s="307" t="str">
        <f>IF(G558="","",VLOOKUP(G558,下拉数据源!J:K,2,0))</f>
        <v>深圳市特发信息股份有限公司东莞分公司-电力缆</v>
      </c>
      <c r="I558" s="307" t="s">
        <v>33</v>
      </c>
      <c r="J558" s="307"/>
      <c r="K558" s="308" t="s">
        <v>433</v>
      </c>
      <c r="L558" s="306" t="s">
        <v>177</v>
      </c>
      <c r="M558" s="306" t="s">
        <v>178</v>
      </c>
      <c r="N558" s="306" t="s">
        <v>431</v>
      </c>
      <c r="O558" s="306" t="s">
        <v>37</v>
      </c>
      <c r="P558" s="308">
        <v>6</v>
      </c>
      <c r="Q558" s="309"/>
      <c r="R558" s="286">
        <v>15500</v>
      </c>
      <c r="S558" s="310">
        <f t="shared" si="76"/>
        <v>0</v>
      </c>
      <c r="T558" s="311"/>
      <c r="U558" s="311">
        <f t="shared" si="69"/>
        <v>0</v>
      </c>
      <c r="V558" s="451">
        <v>43162</v>
      </c>
      <c r="W558" s="452">
        <v>43164</v>
      </c>
      <c r="X558" s="308">
        <v>25</v>
      </c>
      <c r="Y558" s="313"/>
      <c r="Z558" s="314"/>
      <c r="AA558" s="315"/>
      <c r="AB558" s="316"/>
      <c r="AC558" s="317"/>
      <c r="AD558" s="318">
        <f t="shared" si="72"/>
        <v>61</v>
      </c>
      <c r="AE558" s="319">
        <f>IF(OR(G558=账期!$A$18,G558=账期!$A$20,G558=账期!$A$22,G558=账期!$A$24,G558=账期!$A$25,G558=账期!$A$27,G558=账期!$A$26,G558=账期!$A$28,G558=账期!$A$30,G558=账期!$A$32,G558=账期!$A$34,G558=账期!$A$35,G558=账期!$A$37,G558=账期!$A$39,G558=账期!$A$40,G558=账期!$A$41,G558=账期!$A$42,G558=账期!$A$43,G558=账期!$A$44,G558=账期!$A$45,G558=账期!$A$46,G558=账期!$A$48,G558=账期!$A$50,G558=账期!$A$51,G558=账期!$A$52,G558=账期!$A$53,G558=账期!$A$54,G558=账期!$A$56,G558=账期!$A$57,G558=账期!$A$58,G558=账期!$A$59,G558=账期!$A$60,G558=账期!$A$61,G558=账期!$A$62,G558=账期!$A$63,G558=账期!$A$64,G558=账期!$A$66,G558=账期!$A$67,G558=账期!$A$68,G558=账期!$A$70,G558=账期!$A$71),30,IF(OR(G558=账期!$A$74,G558=账期!$A$77,G558=账期!$A$76,G558=账期!$A$79,G558=账期!$A$80,G558=账期!$A$81,G558=账期!$A$83,G558=账期!$A$85,G558=账期!$A$87,G558=账期!$A$89,G558=账期!$A$91),60,IF(OR(G558=账期!$A$93,G558=账期!$A$94,G558=账期!$A$95,G558=账期!$A$96,G558=账期!$A$98,G558=账期!$A$99,G558=账期!$A$101,G558=账期!$A$102),90,0)))</f>
        <v>30</v>
      </c>
      <c r="AF558" s="319"/>
      <c r="AG558" s="306" t="s">
        <v>38</v>
      </c>
      <c r="AH558" s="319" t="str">
        <f t="shared" si="77"/>
        <v>柯童柱</v>
      </c>
      <c r="AI558" s="321"/>
    </row>
    <row r="559" spans="1:35" ht="18" customHeight="1" x14ac:dyDescent="0.25">
      <c r="A559" s="301" t="str">
        <f t="shared" si="71"/>
        <v>2018年3月</v>
      </c>
      <c r="B559" s="302">
        <v>43124</v>
      </c>
      <c r="C559" s="303" t="s">
        <v>1343</v>
      </c>
      <c r="D559" s="304" t="s">
        <v>632</v>
      </c>
      <c r="E559" s="305" t="str">
        <f t="shared" si="74"/>
        <v>A</v>
      </c>
      <c r="F559" s="305" t="str">
        <f t="shared" si="75"/>
        <v>C</v>
      </c>
      <c r="G559" s="306" t="s">
        <v>418</v>
      </c>
      <c r="H559" s="307" t="str">
        <f>IF(G559="","",VLOOKUP(G559,下拉数据源!J:K,2,0))</f>
        <v>深圳市特发信息股份有限公司东莞分公司-电力缆</v>
      </c>
      <c r="I559" s="307" t="s">
        <v>33</v>
      </c>
      <c r="J559" s="307"/>
      <c r="K559" s="308" t="s">
        <v>433</v>
      </c>
      <c r="L559" s="306" t="s">
        <v>177</v>
      </c>
      <c r="M559" s="306" t="s">
        <v>429</v>
      </c>
      <c r="N559" s="306" t="s">
        <v>431</v>
      </c>
      <c r="O559" s="306" t="s">
        <v>37</v>
      </c>
      <c r="P559" s="308">
        <v>4.5</v>
      </c>
      <c r="Q559" s="309"/>
      <c r="R559" s="286">
        <v>16200</v>
      </c>
      <c r="S559" s="310">
        <f t="shared" si="76"/>
        <v>0</v>
      </c>
      <c r="T559" s="311"/>
      <c r="U559" s="311">
        <f t="shared" si="69"/>
        <v>0</v>
      </c>
      <c r="V559" s="451">
        <v>43162</v>
      </c>
      <c r="W559" s="452">
        <v>43164</v>
      </c>
      <c r="X559" s="308">
        <v>750</v>
      </c>
      <c r="Y559" s="313"/>
      <c r="Z559" s="314"/>
      <c r="AA559" s="315"/>
      <c r="AB559" s="316"/>
      <c r="AC559" s="317"/>
      <c r="AD559" s="318">
        <f t="shared" si="72"/>
        <v>61</v>
      </c>
      <c r="AE559" s="319">
        <f>IF(OR(G559=账期!$A$18,G559=账期!$A$20,G559=账期!$A$22,G559=账期!$A$24,G559=账期!$A$25,G559=账期!$A$27,G559=账期!$A$26,G559=账期!$A$28,G559=账期!$A$30,G559=账期!$A$32,G559=账期!$A$34,G559=账期!$A$35,G559=账期!$A$37,G559=账期!$A$39,G559=账期!$A$40,G559=账期!$A$41,G559=账期!$A$42,G559=账期!$A$43,G559=账期!$A$44,G559=账期!$A$45,G559=账期!$A$46,G559=账期!$A$48,G559=账期!$A$50,G559=账期!$A$51,G559=账期!$A$52,G559=账期!$A$53,G559=账期!$A$54,G559=账期!$A$56,G559=账期!$A$57,G559=账期!$A$58,G559=账期!$A$59,G559=账期!$A$60,G559=账期!$A$61,G559=账期!$A$62,G559=账期!$A$63,G559=账期!$A$64,G559=账期!$A$66,G559=账期!$A$67,G559=账期!$A$68,G559=账期!$A$70,G559=账期!$A$71),30,IF(OR(G559=账期!$A$74,G559=账期!$A$77,G559=账期!$A$76,G559=账期!$A$79,G559=账期!$A$80,G559=账期!$A$81,G559=账期!$A$83,G559=账期!$A$85,G559=账期!$A$87,G559=账期!$A$89,G559=账期!$A$91),60,IF(OR(G559=账期!$A$93,G559=账期!$A$94,G559=账期!$A$95,G559=账期!$A$96,G559=账期!$A$98,G559=账期!$A$99,G559=账期!$A$101,G559=账期!$A$102),90,0)))</f>
        <v>30</v>
      </c>
      <c r="AF559" s="319"/>
      <c r="AG559" s="306" t="s">
        <v>38</v>
      </c>
      <c r="AH559" s="319" t="str">
        <f t="shared" si="77"/>
        <v>柯童柱</v>
      </c>
      <c r="AI559" s="321"/>
    </row>
    <row r="560" spans="1:35" ht="18" customHeight="1" x14ac:dyDescent="0.25">
      <c r="A560" s="301" t="str">
        <f t="shared" si="71"/>
        <v>2018年1月</v>
      </c>
      <c r="B560" s="302">
        <v>43124</v>
      </c>
      <c r="C560" s="303" t="s">
        <v>1344</v>
      </c>
      <c r="D560" s="304" t="s">
        <v>632</v>
      </c>
      <c r="E560" s="305" t="str">
        <f t="shared" si="74"/>
        <v>A</v>
      </c>
      <c r="F560" s="305" t="str">
        <f t="shared" si="75"/>
        <v>C</v>
      </c>
      <c r="G560" s="306" t="s">
        <v>418</v>
      </c>
      <c r="H560" s="307" t="str">
        <f>IF(G560="","",VLOOKUP(G560,下拉数据源!J:K,2,0))</f>
        <v>深圳市特发信息股份有限公司东莞分公司-电力缆</v>
      </c>
      <c r="I560" s="307" t="s">
        <v>33</v>
      </c>
      <c r="J560" s="307"/>
      <c r="K560" s="308" t="s">
        <v>434</v>
      </c>
      <c r="L560" s="306" t="s">
        <v>63</v>
      </c>
      <c r="M560" s="306" t="s">
        <v>422</v>
      </c>
      <c r="N560" s="306" t="s">
        <v>431</v>
      </c>
      <c r="O560" s="306" t="s">
        <v>37</v>
      </c>
      <c r="P560" s="308">
        <v>9</v>
      </c>
      <c r="Q560" s="309">
        <v>9</v>
      </c>
      <c r="R560" s="286">
        <v>7500</v>
      </c>
      <c r="S560" s="310">
        <f t="shared" si="76"/>
        <v>67500</v>
      </c>
      <c r="T560" s="311"/>
      <c r="U560" s="311">
        <f t="shared" si="69"/>
        <v>67500</v>
      </c>
      <c r="V560" s="451">
        <v>43129</v>
      </c>
      <c r="W560" s="452">
        <v>43130</v>
      </c>
      <c r="X560" s="308">
        <v>750</v>
      </c>
      <c r="Y560" s="313" t="s">
        <v>1345</v>
      </c>
      <c r="Z560" s="314">
        <v>2630</v>
      </c>
      <c r="AA560" s="315" t="s">
        <v>1336</v>
      </c>
      <c r="AB560" s="316" t="s">
        <v>2939</v>
      </c>
      <c r="AC560" s="317">
        <v>43132</v>
      </c>
      <c r="AD560" s="318">
        <f t="shared" si="72"/>
        <v>43189</v>
      </c>
      <c r="AE560" s="319">
        <f>IF(OR(G560=账期!$A$18,G560=账期!$A$20,G560=账期!$A$22,G560=账期!$A$24,G560=账期!$A$25,G560=账期!$A$27,G560=账期!$A$26,G560=账期!$A$28,G560=账期!$A$30,G560=账期!$A$32,G560=账期!$A$34,G560=账期!$A$35,G560=账期!$A$37,G560=账期!$A$39,G560=账期!$A$40,G560=账期!$A$41,G560=账期!$A$42,G560=账期!$A$43,G560=账期!$A$44,G560=账期!$A$45,G560=账期!$A$46,G560=账期!$A$48,G560=账期!$A$50,G560=账期!$A$51,G560=账期!$A$52,G560=账期!$A$53,G560=账期!$A$54,G560=账期!$A$56,G560=账期!$A$57,G560=账期!$A$58,G560=账期!$A$59,G560=账期!$A$60,G560=账期!$A$61,G560=账期!$A$62,G560=账期!$A$63,G560=账期!$A$64,G560=账期!$A$66,G560=账期!$A$67,G560=账期!$A$68,G560=账期!$A$70,G560=账期!$A$71),30,IF(OR(G560=账期!$A$74,G560=账期!$A$77,G560=账期!$A$76,G560=账期!$A$79,G560=账期!$A$80,G560=账期!$A$81,G560=账期!$A$83,G560=账期!$A$85,G560=账期!$A$87,G560=账期!$A$89,G560=账期!$A$91),60,IF(OR(G560=账期!$A$93,G560=账期!$A$94,G560=账期!$A$95,G560=账期!$A$96,G560=账期!$A$98,G560=账期!$A$99,G560=账期!$A$101,G560=账期!$A$102),90,0)))</f>
        <v>30</v>
      </c>
      <c r="AF560" s="319"/>
      <c r="AG560" s="306" t="s">
        <v>38</v>
      </c>
      <c r="AH560" s="319" t="str">
        <f t="shared" si="77"/>
        <v>柯童柱</v>
      </c>
      <c r="AI560" s="321"/>
    </row>
    <row r="561" spans="1:35" ht="18" customHeight="1" x14ac:dyDescent="0.25">
      <c r="A561" s="301" t="str">
        <f t="shared" si="71"/>
        <v>2018年1月</v>
      </c>
      <c r="B561" s="302">
        <v>43117</v>
      </c>
      <c r="C561" s="303" t="s">
        <v>1346</v>
      </c>
      <c r="D561" s="304" t="s">
        <v>632</v>
      </c>
      <c r="E561" s="305" t="str">
        <f t="shared" si="74"/>
        <v>A</v>
      </c>
      <c r="F561" s="305" t="str">
        <f t="shared" si="75"/>
        <v>B</v>
      </c>
      <c r="G561" s="306" t="s">
        <v>435</v>
      </c>
      <c r="H561" s="307" t="s">
        <v>436</v>
      </c>
      <c r="I561" s="307" t="s">
        <v>33</v>
      </c>
      <c r="J561" s="307"/>
      <c r="K561" s="308" t="s">
        <v>456</v>
      </c>
      <c r="L561" s="306" t="s">
        <v>260</v>
      </c>
      <c r="M561" s="306" t="s">
        <v>261</v>
      </c>
      <c r="N561" s="306"/>
      <c r="O561" s="306" t="s">
        <v>37</v>
      </c>
      <c r="P561" s="308">
        <v>0.1</v>
      </c>
      <c r="Q561" s="309">
        <v>0.1</v>
      </c>
      <c r="R561" s="286">
        <v>59000</v>
      </c>
      <c r="S561" s="310">
        <f t="shared" si="76"/>
        <v>5900</v>
      </c>
      <c r="T561" s="311"/>
      <c r="U561" s="311">
        <f t="shared" si="69"/>
        <v>5900</v>
      </c>
      <c r="V561" s="451">
        <v>43121</v>
      </c>
      <c r="W561" s="452">
        <v>43123</v>
      </c>
      <c r="X561" s="308">
        <v>25</v>
      </c>
      <c r="Y561" s="313" t="s">
        <v>1347</v>
      </c>
      <c r="Z561" s="314">
        <f>297/1.1*Q561</f>
        <v>27</v>
      </c>
      <c r="AA561" s="315">
        <v>171003</v>
      </c>
      <c r="AB561" s="316" t="s">
        <v>2933</v>
      </c>
      <c r="AC561" s="317">
        <v>43132</v>
      </c>
      <c r="AD561" s="318">
        <f t="shared" si="72"/>
        <v>43189</v>
      </c>
      <c r="AE561" s="319">
        <f>IF(OR(G561=账期!$A$18,G561=账期!$A$20,G561=账期!$A$22,G561=账期!$A$24,G561=账期!$A$25,G561=账期!$A$27,G561=账期!$A$26,G561=账期!$A$28,G561=账期!$A$30,G561=账期!$A$32,G561=账期!$A$34,G561=账期!$A$35,G561=账期!$A$37,G561=账期!$A$39,G561=账期!$A$40,G561=账期!$A$41,G561=账期!$A$42,G561=账期!$A$43,G561=账期!$A$44,G561=账期!$A$45,G561=账期!$A$46,G561=账期!$A$48,G561=账期!$A$50,G561=账期!$A$51,G561=账期!$A$52,G561=账期!$A$53,G561=账期!$A$54,G561=账期!$A$56,G561=账期!$A$57,G561=账期!$A$58,G561=账期!$A$59,G561=账期!$A$60,G561=账期!$A$61,G561=账期!$A$62,G561=账期!$A$63,G561=账期!$A$64,G561=账期!$A$66,G561=账期!$A$67,G561=账期!$A$68,G561=账期!$A$70,G561=账期!$A$71),30,IF(OR(G561=账期!$A$74,G561=账期!$A$77,G561=账期!$A$76,G561=账期!$A$79,G561=账期!$A$80,G561=账期!$A$81,G561=账期!$A$83,G561=账期!$A$85,G561=账期!$A$87,G561=账期!$A$89,G561=账期!$A$91),60,IF(OR(G561=账期!$A$93,G561=账期!$A$94,G561=账期!$A$95,G561=账期!$A$96,G561=账期!$A$98,G561=账期!$A$99,G561=账期!$A$101,G561=账期!$A$102),90,0)))</f>
        <v>30</v>
      </c>
      <c r="AF561" s="319"/>
      <c r="AG561" s="306" t="s">
        <v>38</v>
      </c>
      <c r="AH561" s="319" t="str">
        <f t="shared" si="77"/>
        <v>柯童柱</v>
      </c>
      <c r="AI561" s="321"/>
    </row>
    <row r="562" spans="1:35" ht="18" customHeight="1" x14ac:dyDescent="0.25">
      <c r="A562" s="301" t="str">
        <f t="shared" si="71"/>
        <v>2018年1月</v>
      </c>
      <c r="B562" s="302">
        <v>43109</v>
      </c>
      <c r="C562" s="303" t="s">
        <v>1348</v>
      </c>
      <c r="D562" s="304" t="s">
        <v>632</v>
      </c>
      <c r="E562" s="305" t="str">
        <f t="shared" si="74"/>
        <v>A</v>
      </c>
      <c r="F562" s="305" t="str">
        <f t="shared" si="75"/>
        <v>B</v>
      </c>
      <c r="G562" s="306" t="s">
        <v>435</v>
      </c>
      <c r="H562" s="307" t="s">
        <v>436</v>
      </c>
      <c r="I562" s="307" t="s">
        <v>33</v>
      </c>
      <c r="J562" s="307"/>
      <c r="K562" s="308" t="s">
        <v>454</v>
      </c>
      <c r="L562" s="306" t="s">
        <v>78</v>
      </c>
      <c r="M562" s="306" t="s">
        <v>79</v>
      </c>
      <c r="N562" s="306"/>
      <c r="O562" s="306" t="s">
        <v>37</v>
      </c>
      <c r="P562" s="308">
        <v>30</v>
      </c>
      <c r="Q562" s="309">
        <v>30</v>
      </c>
      <c r="R562" s="286">
        <v>9880</v>
      </c>
      <c r="S562" s="310">
        <f t="shared" si="76"/>
        <v>296400</v>
      </c>
      <c r="T562" s="311"/>
      <c r="U562" s="311">
        <f t="shared" si="69"/>
        <v>296400</v>
      </c>
      <c r="V562" s="451">
        <v>43112</v>
      </c>
      <c r="W562" s="451">
        <v>43115</v>
      </c>
      <c r="X562" s="308">
        <v>750</v>
      </c>
      <c r="Y562" s="313" t="s">
        <v>1349</v>
      </c>
      <c r="Z562" s="314">
        <v>8100</v>
      </c>
      <c r="AA562" s="315" t="s">
        <v>946</v>
      </c>
      <c r="AB562" s="316" t="s">
        <v>1350</v>
      </c>
      <c r="AC562" s="317">
        <v>43115</v>
      </c>
      <c r="AD562" s="318">
        <f t="shared" si="72"/>
        <v>43161</v>
      </c>
      <c r="AE562" s="319">
        <f>IF(OR(G562=账期!$A$18,G562=账期!$A$20,G562=账期!$A$22,G562=账期!$A$24,G562=账期!$A$25,G562=账期!$A$27,G562=账期!$A$26,G562=账期!$A$28,G562=账期!$A$30,G562=账期!$A$32,G562=账期!$A$34,G562=账期!$A$35,G562=账期!$A$37,G562=账期!$A$39,G562=账期!$A$40,G562=账期!$A$41,G562=账期!$A$42,G562=账期!$A$43,G562=账期!$A$44,G562=账期!$A$45,G562=账期!$A$46,G562=账期!$A$48,G562=账期!$A$50,G562=账期!$A$51,G562=账期!$A$52,G562=账期!$A$53,G562=账期!$A$54,G562=账期!$A$56,G562=账期!$A$57,G562=账期!$A$58,G562=账期!$A$59,G562=账期!$A$60,G562=账期!$A$61,G562=账期!$A$62,G562=账期!$A$63,G562=账期!$A$64,G562=账期!$A$66,G562=账期!$A$67,G562=账期!$A$68,G562=账期!$A$70,G562=账期!$A$71),30,IF(OR(G562=账期!$A$74,G562=账期!$A$77,G562=账期!$A$76,G562=账期!$A$79,G562=账期!$A$80,G562=账期!$A$81,G562=账期!$A$83,G562=账期!$A$85,G562=账期!$A$87,G562=账期!$A$89,G562=账期!$A$91),60,IF(OR(G562=账期!$A$93,G562=账期!$A$94,G562=账期!$A$95,G562=账期!$A$96,G562=账期!$A$98,G562=账期!$A$99,G562=账期!$A$101,G562=账期!$A$102),90,0)))</f>
        <v>30</v>
      </c>
      <c r="AF562" s="319"/>
      <c r="AG562" s="306" t="s">
        <v>38</v>
      </c>
      <c r="AH562" s="319" t="str">
        <f t="shared" si="77"/>
        <v>柯童柱</v>
      </c>
      <c r="AI562" s="321"/>
    </row>
    <row r="563" spans="1:35" ht="18" customHeight="1" x14ac:dyDescent="0.25">
      <c r="A563" s="301" t="str">
        <f t="shared" si="71"/>
        <v>2018年1月</v>
      </c>
      <c r="B563" s="302">
        <v>43109</v>
      </c>
      <c r="C563" s="303"/>
      <c r="D563" s="304" t="s">
        <v>632</v>
      </c>
      <c r="E563" s="305" t="str">
        <f t="shared" si="74"/>
        <v>A</v>
      </c>
      <c r="F563" s="305" t="str">
        <f t="shared" si="75"/>
        <v>B</v>
      </c>
      <c r="G563" s="306" t="s">
        <v>435</v>
      </c>
      <c r="H563" s="307" t="s">
        <v>436</v>
      </c>
      <c r="I563" s="307" t="s">
        <v>33</v>
      </c>
      <c r="J563" s="307"/>
      <c r="K563" s="308" t="s">
        <v>445</v>
      </c>
      <c r="L563" s="306" t="s">
        <v>40</v>
      </c>
      <c r="M563" s="306" t="s">
        <v>455</v>
      </c>
      <c r="N563" s="306"/>
      <c r="O563" s="306" t="s">
        <v>294</v>
      </c>
      <c r="P563" s="308">
        <v>7.5</v>
      </c>
      <c r="Q563" s="309">
        <v>7.5</v>
      </c>
      <c r="R563" s="286">
        <v>14800</v>
      </c>
      <c r="S563" s="310">
        <f t="shared" si="76"/>
        <v>111000</v>
      </c>
      <c r="T563" s="311"/>
      <c r="U563" s="311">
        <f t="shared" si="69"/>
        <v>111000</v>
      </c>
      <c r="V563" s="451">
        <v>43116</v>
      </c>
      <c r="W563" s="452">
        <v>43118</v>
      </c>
      <c r="X563" s="308">
        <v>500</v>
      </c>
      <c r="Y563" s="313" t="s">
        <v>1351</v>
      </c>
      <c r="Z563" s="314">
        <v>2025</v>
      </c>
      <c r="AA563" s="315">
        <v>180113</v>
      </c>
      <c r="AB563" s="316" t="s">
        <v>1352</v>
      </c>
      <c r="AC563" s="317">
        <v>43116</v>
      </c>
      <c r="AD563" s="318">
        <f t="shared" si="72"/>
        <v>43161</v>
      </c>
      <c r="AE563" s="319">
        <f>IF(OR(G563=账期!$A$18,G563=账期!$A$20,G563=账期!$A$22,G563=账期!$A$24,G563=账期!$A$25,G563=账期!$A$27,G563=账期!$A$26,G563=账期!$A$28,G563=账期!$A$30,G563=账期!$A$32,G563=账期!$A$34,G563=账期!$A$35,G563=账期!$A$37,G563=账期!$A$39,G563=账期!$A$40,G563=账期!$A$41,G563=账期!$A$42,G563=账期!$A$43,G563=账期!$A$44,G563=账期!$A$45,G563=账期!$A$46,G563=账期!$A$48,G563=账期!$A$50,G563=账期!$A$51,G563=账期!$A$52,G563=账期!$A$53,G563=账期!$A$54,G563=账期!$A$56,G563=账期!$A$57,G563=账期!$A$58,G563=账期!$A$59,G563=账期!$A$60,G563=账期!$A$61,G563=账期!$A$62,G563=账期!$A$63,G563=账期!$A$64,G563=账期!$A$66,G563=账期!$A$67,G563=账期!$A$68,G563=账期!$A$70,G563=账期!$A$71),30,IF(OR(G563=账期!$A$74,G563=账期!$A$77,G563=账期!$A$76,G563=账期!$A$79,G563=账期!$A$80,G563=账期!$A$81,G563=账期!$A$83,G563=账期!$A$85,G563=账期!$A$87,G563=账期!$A$89,G563=账期!$A$91),60,IF(OR(G563=账期!$A$93,G563=账期!$A$94,G563=账期!$A$95,G563=账期!$A$96,G563=账期!$A$98,G563=账期!$A$99,G563=账期!$A$101,G563=账期!$A$102),90,0)))</f>
        <v>30</v>
      </c>
      <c r="AF563" s="319"/>
      <c r="AG563" s="306" t="s">
        <v>38</v>
      </c>
      <c r="AH563" s="319" t="str">
        <f t="shared" si="77"/>
        <v>柯童柱</v>
      </c>
      <c r="AI563" s="321"/>
    </row>
    <row r="564" spans="1:35" ht="18" customHeight="1" x14ac:dyDescent="0.25">
      <c r="A564" s="301" t="str">
        <f t="shared" si="71"/>
        <v>2018年1月</v>
      </c>
      <c r="B564" s="302">
        <v>43117</v>
      </c>
      <c r="C564" s="303" t="s">
        <v>1346</v>
      </c>
      <c r="D564" s="304" t="s">
        <v>632</v>
      </c>
      <c r="E564" s="305" t="str">
        <f t="shared" si="74"/>
        <v>A</v>
      </c>
      <c r="F564" s="305" t="str">
        <f t="shared" si="75"/>
        <v>B</v>
      </c>
      <c r="G564" s="306" t="s">
        <v>435</v>
      </c>
      <c r="H564" s="307" t="s">
        <v>436</v>
      </c>
      <c r="I564" s="307" t="s">
        <v>33</v>
      </c>
      <c r="J564" s="307"/>
      <c r="K564" s="308" t="s">
        <v>456</v>
      </c>
      <c r="L564" s="306" t="s">
        <v>40</v>
      </c>
      <c r="M564" s="306" t="s">
        <v>455</v>
      </c>
      <c r="N564" s="306"/>
      <c r="O564" s="306" t="s">
        <v>294</v>
      </c>
      <c r="P564" s="308">
        <v>1</v>
      </c>
      <c r="Q564" s="309">
        <v>1</v>
      </c>
      <c r="R564" s="286">
        <v>14800</v>
      </c>
      <c r="S564" s="310">
        <f t="shared" si="76"/>
        <v>14800</v>
      </c>
      <c r="T564" s="311"/>
      <c r="U564" s="311">
        <f t="shared" si="69"/>
        <v>14800</v>
      </c>
      <c r="V564" s="451">
        <v>43121</v>
      </c>
      <c r="W564" s="452">
        <v>43123</v>
      </c>
      <c r="X564" s="308">
        <v>500</v>
      </c>
      <c r="Y564" s="313" t="s">
        <v>1347</v>
      </c>
      <c r="Z564" s="314">
        <f>297/1.1*Q564</f>
        <v>270</v>
      </c>
      <c r="AA564" s="315">
        <v>180113</v>
      </c>
      <c r="AB564" s="316" t="s">
        <v>2933</v>
      </c>
      <c r="AC564" s="317">
        <v>43132</v>
      </c>
      <c r="AD564" s="318">
        <f t="shared" si="72"/>
        <v>43189</v>
      </c>
      <c r="AE564" s="319">
        <f>IF(OR(G564=账期!$A$18,G564=账期!$A$20,G564=账期!$A$22,G564=账期!$A$24,G564=账期!$A$25,G564=账期!$A$27,G564=账期!$A$26,G564=账期!$A$28,G564=账期!$A$30,G564=账期!$A$32,G564=账期!$A$34,G564=账期!$A$35,G564=账期!$A$37,G564=账期!$A$39,G564=账期!$A$40,G564=账期!$A$41,G564=账期!$A$42,G564=账期!$A$43,G564=账期!$A$44,G564=账期!$A$45,G564=账期!$A$46,G564=账期!$A$48,G564=账期!$A$50,G564=账期!$A$51,G564=账期!$A$52,G564=账期!$A$53,G564=账期!$A$54,G564=账期!$A$56,G564=账期!$A$57,G564=账期!$A$58,G564=账期!$A$59,G564=账期!$A$60,G564=账期!$A$61,G564=账期!$A$62,G564=账期!$A$63,G564=账期!$A$64,G564=账期!$A$66,G564=账期!$A$67,G564=账期!$A$68,G564=账期!$A$70,G564=账期!$A$71),30,IF(OR(G564=账期!$A$74,G564=账期!$A$77,G564=账期!$A$76,G564=账期!$A$79,G564=账期!$A$80,G564=账期!$A$81,G564=账期!$A$83,G564=账期!$A$85,G564=账期!$A$87,G564=账期!$A$89,G564=账期!$A$91),60,IF(OR(G564=账期!$A$93,G564=账期!$A$94,G564=账期!$A$95,G564=账期!$A$96,G564=账期!$A$98,G564=账期!$A$99,G564=账期!$A$101,G564=账期!$A$102),90,0)))</f>
        <v>30</v>
      </c>
      <c r="AF564" s="319"/>
      <c r="AG564" s="306" t="s">
        <v>38</v>
      </c>
      <c r="AH564" s="319" t="str">
        <f t="shared" si="77"/>
        <v>柯童柱</v>
      </c>
      <c r="AI564" s="321"/>
    </row>
    <row r="565" spans="1:35" ht="18" customHeight="1" x14ac:dyDescent="0.25">
      <c r="A565" s="301" t="str">
        <f t="shared" si="71"/>
        <v>2018年1月</v>
      </c>
      <c r="B565" s="332">
        <v>43109</v>
      </c>
      <c r="C565" s="333"/>
      <c r="D565" s="334" t="s">
        <v>632</v>
      </c>
      <c r="E565" s="305" t="str">
        <f t="shared" si="74"/>
        <v>A</v>
      </c>
      <c r="F565" s="305" t="str">
        <f t="shared" si="75"/>
        <v>B</v>
      </c>
      <c r="G565" s="306" t="s">
        <v>435</v>
      </c>
      <c r="H565" s="307" t="s">
        <v>436</v>
      </c>
      <c r="I565" s="307" t="s">
        <v>33</v>
      </c>
      <c r="J565" s="307"/>
      <c r="K565" s="308" t="s">
        <v>452</v>
      </c>
      <c r="L565" s="336" t="s">
        <v>40</v>
      </c>
      <c r="M565" s="306" t="s">
        <v>453</v>
      </c>
      <c r="N565" s="306"/>
      <c r="O565" s="306" t="s">
        <v>65</v>
      </c>
      <c r="P565" s="308">
        <v>0.2</v>
      </c>
      <c r="Q565" s="309">
        <v>0.2</v>
      </c>
      <c r="R565" s="286">
        <v>15300</v>
      </c>
      <c r="S565" s="310">
        <f t="shared" si="76"/>
        <v>3060</v>
      </c>
      <c r="T565" s="311"/>
      <c r="U565" s="311">
        <f t="shared" si="69"/>
        <v>3060</v>
      </c>
      <c r="V565" s="451">
        <v>43112</v>
      </c>
      <c r="W565" s="452">
        <v>43115</v>
      </c>
      <c r="X565" s="308">
        <v>25</v>
      </c>
      <c r="Y565" s="313" t="s">
        <v>1353</v>
      </c>
      <c r="Z565" s="314">
        <v>54</v>
      </c>
      <c r="AA565" s="315">
        <v>180110</v>
      </c>
      <c r="AB565" s="316" t="s">
        <v>1354</v>
      </c>
      <c r="AC565" s="317">
        <v>43115</v>
      </c>
      <c r="AD565" s="318">
        <f t="shared" si="72"/>
        <v>43161</v>
      </c>
      <c r="AE565" s="319">
        <f>IF(OR(G565=账期!$A$18,G565=账期!$A$20,G565=账期!$A$22,G565=账期!$A$24,G565=账期!$A$25,G565=账期!$A$27,G565=账期!$A$26,G565=账期!$A$28,G565=账期!$A$30,G565=账期!$A$32,G565=账期!$A$34,G565=账期!$A$35,G565=账期!$A$37,G565=账期!$A$39,G565=账期!$A$40,G565=账期!$A$41,G565=账期!$A$42,G565=账期!$A$43,G565=账期!$A$44,G565=账期!$A$45,G565=账期!$A$46,G565=账期!$A$48,G565=账期!$A$50,G565=账期!$A$51,G565=账期!$A$52,G565=账期!$A$53,G565=账期!$A$54,G565=账期!$A$56,G565=账期!$A$57,G565=账期!$A$58,G565=账期!$A$59,G565=账期!$A$60,G565=账期!$A$61,G565=账期!$A$62,G565=账期!$A$63,G565=账期!$A$64,G565=账期!$A$66,G565=账期!$A$67,G565=账期!$A$68,G565=账期!$A$70,G565=账期!$A$71),30,IF(OR(G565=账期!$A$74,G565=账期!$A$77,G565=账期!$A$76,G565=账期!$A$79,G565=账期!$A$80,G565=账期!$A$81,G565=账期!$A$83,G565=账期!$A$85,G565=账期!$A$87,G565=账期!$A$89,G565=账期!$A$91),60,IF(OR(G565=账期!$A$93,G565=账期!$A$94,G565=账期!$A$95,G565=账期!$A$96,G565=账期!$A$98,G565=账期!$A$99,G565=账期!$A$101,G565=账期!$A$102),90,0)))</f>
        <v>30</v>
      </c>
      <c r="AF565" s="319"/>
      <c r="AG565" s="306" t="s">
        <v>38</v>
      </c>
      <c r="AH565" s="319" t="str">
        <f t="shared" si="77"/>
        <v>柯童柱</v>
      </c>
      <c r="AI565" s="321"/>
    </row>
    <row r="566" spans="1:35" ht="18" customHeight="1" x14ac:dyDescent="0.25">
      <c r="A566" s="301" t="str">
        <f t="shared" si="71"/>
        <v>2018年1月</v>
      </c>
      <c r="B566" s="302">
        <v>43112</v>
      </c>
      <c r="C566" s="303"/>
      <c r="D566" s="304" t="s">
        <v>632</v>
      </c>
      <c r="E566" s="305" t="str">
        <f t="shared" si="74"/>
        <v>A</v>
      </c>
      <c r="F566" s="305" t="str">
        <f t="shared" si="75"/>
        <v>B</v>
      </c>
      <c r="G566" s="306" t="s">
        <v>435</v>
      </c>
      <c r="H566" s="307" t="s">
        <v>436</v>
      </c>
      <c r="I566" s="307" t="s">
        <v>33</v>
      </c>
      <c r="J566" s="307"/>
      <c r="K566" s="308" t="s">
        <v>445</v>
      </c>
      <c r="L566" s="306" t="s">
        <v>40</v>
      </c>
      <c r="M566" s="306" t="s">
        <v>446</v>
      </c>
      <c r="N566" s="306" t="s">
        <v>217</v>
      </c>
      <c r="O566" s="306" t="s">
        <v>148</v>
      </c>
      <c r="P566" s="308">
        <v>8.1000000000000003E-2</v>
      </c>
      <c r="Q566" s="309">
        <v>8.1000000000000003E-2</v>
      </c>
      <c r="R566" s="286">
        <v>15300</v>
      </c>
      <c r="S566" s="310">
        <f t="shared" si="76"/>
        <v>1239.3</v>
      </c>
      <c r="T566" s="311"/>
      <c r="U566" s="311">
        <f t="shared" si="69"/>
        <v>1239.3</v>
      </c>
      <c r="V566" s="451">
        <v>43116</v>
      </c>
      <c r="W566" s="452">
        <v>43118</v>
      </c>
      <c r="X566" s="308">
        <v>25</v>
      </c>
      <c r="Y566" s="313" t="s">
        <v>1351</v>
      </c>
      <c r="Z566" s="314">
        <v>21.87</v>
      </c>
      <c r="AA566" s="315">
        <v>180113</v>
      </c>
      <c r="AB566" s="316" t="s">
        <v>1352</v>
      </c>
      <c r="AC566" s="317">
        <v>43116</v>
      </c>
      <c r="AD566" s="318">
        <f t="shared" si="72"/>
        <v>43161</v>
      </c>
      <c r="AE566" s="319">
        <f>IF(OR(G566=账期!$A$18,G566=账期!$A$20,G566=账期!$A$22,G566=账期!$A$24,G566=账期!$A$25,G566=账期!$A$27,G566=账期!$A$26,G566=账期!$A$28,G566=账期!$A$30,G566=账期!$A$32,G566=账期!$A$34,G566=账期!$A$35,G566=账期!$A$37,G566=账期!$A$39,G566=账期!$A$40,G566=账期!$A$41,G566=账期!$A$42,G566=账期!$A$43,G566=账期!$A$44,G566=账期!$A$45,G566=账期!$A$46,G566=账期!$A$48,G566=账期!$A$50,G566=账期!$A$51,G566=账期!$A$52,G566=账期!$A$53,G566=账期!$A$54,G566=账期!$A$56,G566=账期!$A$57,G566=账期!$A$58,G566=账期!$A$59,G566=账期!$A$60,G566=账期!$A$61,G566=账期!$A$62,G566=账期!$A$63,G566=账期!$A$64,G566=账期!$A$66,G566=账期!$A$67,G566=账期!$A$68,G566=账期!$A$70,G566=账期!$A$71),30,IF(OR(G566=账期!$A$74,G566=账期!$A$77,G566=账期!$A$76,G566=账期!$A$79,G566=账期!$A$80,G566=账期!$A$81,G566=账期!$A$83,G566=账期!$A$85,G566=账期!$A$87,G566=账期!$A$89,G566=账期!$A$91),60,IF(OR(G566=账期!$A$93,G566=账期!$A$94,G566=账期!$A$95,G566=账期!$A$96,G566=账期!$A$98,G566=账期!$A$99,G566=账期!$A$101,G566=账期!$A$102),90,0)))</f>
        <v>30</v>
      </c>
      <c r="AF566" s="319"/>
      <c r="AG566" s="306" t="s">
        <v>38</v>
      </c>
      <c r="AH566" s="319" t="str">
        <f t="shared" si="77"/>
        <v>柯童柱</v>
      </c>
      <c r="AI566" s="321"/>
    </row>
    <row r="567" spans="1:35" ht="18" customHeight="1" x14ac:dyDescent="0.25">
      <c r="A567" s="301" t="str">
        <f t="shared" si="71"/>
        <v>2018年1月</v>
      </c>
      <c r="B567" s="302">
        <v>43098</v>
      </c>
      <c r="C567" s="303" t="s">
        <v>1355</v>
      </c>
      <c r="D567" s="304" t="s">
        <v>632</v>
      </c>
      <c r="E567" s="305" t="str">
        <f t="shared" si="74"/>
        <v>A</v>
      </c>
      <c r="F567" s="305" t="str">
        <f t="shared" si="75"/>
        <v>B</v>
      </c>
      <c r="G567" s="306" t="s">
        <v>435</v>
      </c>
      <c r="H567" s="307" t="s">
        <v>436</v>
      </c>
      <c r="I567" s="307" t="s">
        <v>33</v>
      </c>
      <c r="J567" s="307"/>
      <c r="K567" s="308" t="s">
        <v>449</v>
      </c>
      <c r="L567" s="306" t="s">
        <v>35</v>
      </c>
      <c r="M567" s="306" t="s">
        <v>36</v>
      </c>
      <c r="N567" s="306"/>
      <c r="O567" s="306" t="s">
        <v>37</v>
      </c>
      <c r="P567" s="308">
        <v>30</v>
      </c>
      <c r="Q567" s="309">
        <v>30</v>
      </c>
      <c r="R567" s="312">
        <v>8680</v>
      </c>
      <c r="S567" s="310">
        <f t="shared" si="76"/>
        <v>260400</v>
      </c>
      <c r="T567" s="311"/>
      <c r="U567" s="311">
        <f t="shared" si="69"/>
        <v>260400</v>
      </c>
      <c r="V567" s="451">
        <v>43102</v>
      </c>
      <c r="W567" s="452">
        <v>43104</v>
      </c>
      <c r="X567" s="308">
        <v>750</v>
      </c>
      <c r="Y567" s="313" t="s">
        <v>1356</v>
      </c>
      <c r="Z567" s="314">
        <v>8100</v>
      </c>
      <c r="AA567" s="315"/>
      <c r="AB567" s="316" t="s">
        <v>1357</v>
      </c>
      <c r="AC567" s="317">
        <v>43119</v>
      </c>
      <c r="AD567" s="318">
        <f t="shared" si="72"/>
        <v>43161</v>
      </c>
      <c r="AE567" s="319">
        <f>IF(OR(G567=账期!$A$18,G567=账期!$A$20,G567=账期!$A$22,G567=账期!$A$24,G567=账期!$A$25,G567=账期!$A$27,G567=账期!$A$26,G567=账期!$A$28,G567=账期!$A$30,G567=账期!$A$32,G567=账期!$A$34,G567=账期!$A$35,G567=账期!$A$37,G567=账期!$A$39,G567=账期!$A$40,G567=账期!$A$41,G567=账期!$A$42,G567=账期!$A$43,G567=账期!$A$44,G567=账期!$A$45,G567=账期!$A$46,G567=账期!$A$48,G567=账期!$A$50,G567=账期!$A$51,G567=账期!$A$52,G567=账期!$A$53,G567=账期!$A$54,G567=账期!$A$56,G567=账期!$A$57,G567=账期!$A$58,G567=账期!$A$59,G567=账期!$A$60,G567=账期!$A$61,G567=账期!$A$62,G567=账期!$A$63,G567=账期!$A$64,G567=账期!$A$66,G567=账期!$A$67,G567=账期!$A$68,G567=账期!$A$70,G567=账期!$A$71),30,IF(OR(G567=账期!$A$74,G567=账期!$A$77,G567=账期!$A$76,G567=账期!$A$79,G567=账期!$A$80,G567=账期!$A$81,G567=账期!$A$83,G567=账期!$A$85,G567=账期!$A$87,G567=账期!$A$89,G567=账期!$A$91),60,IF(OR(G567=账期!$A$93,G567=账期!$A$94,G567=账期!$A$95,G567=账期!$A$96,G567=账期!$A$98,G567=账期!$A$99,G567=账期!$A$101,G567=账期!$A$102),90,0)))</f>
        <v>30</v>
      </c>
      <c r="AF567" s="319"/>
      <c r="AG567" s="306" t="s">
        <v>38</v>
      </c>
      <c r="AH567" s="319" t="str">
        <f t="shared" si="77"/>
        <v>柯童柱</v>
      </c>
      <c r="AI567" s="321"/>
    </row>
    <row r="568" spans="1:35" ht="18" customHeight="1" x14ac:dyDescent="0.25">
      <c r="A568" s="301" t="str">
        <f t="shared" si="71"/>
        <v>2018年1月</v>
      </c>
      <c r="B568" s="302">
        <v>43113</v>
      </c>
      <c r="C568" s="303" t="s">
        <v>1358</v>
      </c>
      <c r="D568" s="304" t="s">
        <v>632</v>
      </c>
      <c r="E568" s="305" t="str">
        <f t="shared" si="74"/>
        <v>A</v>
      </c>
      <c r="F568" s="305" t="str">
        <f t="shared" si="75"/>
        <v>B</v>
      </c>
      <c r="G568" s="306" t="s">
        <v>435</v>
      </c>
      <c r="H568" s="307" t="s">
        <v>436</v>
      </c>
      <c r="I568" s="307" t="s">
        <v>33</v>
      </c>
      <c r="J568" s="307"/>
      <c r="K568" s="308" t="s">
        <v>444</v>
      </c>
      <c r="L568" s="306" t="s">
        <v>35</v>
      </c>
      <c r="M568" s="306" t="s">
        <v>36</v>
      </c>
      <c r="N568" s="359" t="s">
        <v>443</v>
      </c>
      <c r="O568" s="306" t="s">
        <v>37</v>
      </c>
      <c r="P568" s="308">
        <v>6</v>
      </c>
      <c r="Q568" s="309">
        <v>6</v>
      </c>
      <c r="R568" s="286">
        <v>9010</v>
      </c>
      <c r="S568" s="310">
        <f t="shared" si="76"/>
        <v>54060</v>
      </c>
      <c r="T568" s="311"/>
      <c r="U568" s="311">
        <f t="shared" si="69"/>
        <v>54060</v>
      </c>
      <c r="V568" s="451">
        <v>43116</v>
      </c>
      <c r="W568" s="452">
        <v>43118</v>
      </c>
      <c r="X568" s="308">
        <v>750</v>
      </c>
      <c r="Y568" s="313" t="s">
        <v>1359</v>
      </c>
      <c r="Z568" s="314">
        <v>1620</v>
      </c>
      <c r="AA568" s="315">
        <v>180114</v>
      </c>
      <c r="AB568" s="316" t="s">
        <v>2930</v>
      </c>
      <c r="AC568" s="317">
        <v>43132</v>
      </c>
      <c r="AD568" s="318">
        <f t="shared" si="72"/>
        <v>43189</v>
      </c>
      <c r="AE568" s="319">
        <f>IF(OR(G568=账期!$A$18,G568=账期!$A$20,G568=账期!$A$22,G568=账期!$A$24,G568=账期!$A$25,G568=账期!$A$27,G568=账期!$A$26,G568=账期!$A$28,G568=账期!$A$30,G568=账期!$A$32,G568=账期!$A$34,G568=账期!$A$35,G568=账期!$A$37,G568=账期!$A$39,G568=账期!$A$40,G568=账期!$A$41,G568=账期!$A$42,G568=账期!$A$43,G568=账期!$A$44,G568=账期!$A$45,G568=账期!$A$46,G568=账期!$A$48,G568=账期!$A$50,G568=账期!$A$51,G568=账期!$A$52,G568=账期!$A$53,G568=账期!$A$54,G568=账期!$A$56,G568=账期!$A$57,G568=账期!$A$58,G568=账期!$A$59,G568=账期!$A$60,G568=账期!$A$61,G568=账期!$A$62,G568=账期!$A$63,G568=账期!$A$64,G568=账期!$A$66,G568=账期!$A$67,G568=账期!$A$68,G568=账期!$A$70,G568=账期!$A$71),30,IF(OR(G568=账期!$A$74,G568=账期!$A$77,G568=账期!$A$76,G568=账期!$A$79,G568=账期!$A$80,G568=账期!$A$81,G568=账期!$A$83,G568=账期!$A$85,G568=账期!$A$87,G568=账期!$A$89,G568=账期!$A$91),60,IF(OR(G568=账期!$A$93,G568=账期!$A$94,G568=账期!$A$95,G568=账期!$A$96,G568=账期!$A$98,G568=账期!$A$99,G568=账期!$A$101,G568=账期!$A$102),90,0)))</f>
        <v>30</v>
      </c>
      <c r="AF568" s="319"/>
      <c r="AG568" s="306" t="s">
        <v>38</v>
      </c>
      <c r="AH568" s="319" t="str">
        <f t="shared" si="77"/>
        <v>柯童柱</v>
      </c>
      <c r="AI568" s="321"/>
    </row>
    <row r="569" spans="1:35" ht="18" customHeight="1" x14ac:dyDescent="0.25">
      <c r="A569" s="301" t="str">
        <f t="shared" si="71"/>
        <v>2018年1月</v>
      </c>
      <c r="B569" s="302">
        <v>43113</v>
      </c>
      <c r="C569" s="303" t="s">
        <v>1360</v>
      </c>
      <c r="D569" s="304" t="s">
        <v>632</v>
      </c>
      <c r="E569" s="305" t="str">
        <f t="shared" si="74"/>
        <v>A</v>
      </c>
      <c r="F569" s="305" t="str">
        <f t="shared" si="75"/>
        <v>B</v>
      </c>
      <c r="G569" s="306" t="s">
        <v>435</v>
      </c>
      <c r="H569" s="307" t="s">
        <v>436</v>
      </c>
      <c r="I569" s="307" t="s">
        <v>33</v>
      </c>
      <c r="J569" s="307"/>
      <c r="K569" s="308" t="s">
        <v>437</v>
      </c>
      <c r="L569" s="306" t="s">
        <v>35</v>
      </c>
      <c r="M569" s="306" t="s">
        <v>94</v>
      </c>
      <c r="N569" s="306" t="s">
        <v>311</v>
      </c>
      <c r="O569" s="306" t="s">
        <v>37</v>
      </c>
      <c r="P569" s="308">
        <v>30</v>
      </c>
      <c r="Q569" s="309">
        <v>30</v>
      </c>
      <c r="R569" s="286">
        <v>9080</v>
      </c>
      <c r="S569" s="310">
        <f t="shared" si="76"/>
        <v>272400</v>
      </c>
      <c r="T569" s="311"/>
      <c r="U569" s="311">
        <f t="shared" si="69"/>
        <v>272400</v>
      </c>
      <c r="V569" s="451">
        <v>43118</v>
      </c>
      <c r="W569" s="452">
        <v>43120</v>
      </c>
      <c r="X569" s="308">
        <v>750</v>
      </c>
      <c r="Y569" s="313" t="s">
        <v>1361</v>
      </c>
      <c r="Z569" s="314">
        <v>8100</v>
      </c>
      <c r="AA569" s="315" t="s">
        <v>888</v>
      </c>
      <c r="AB569" s="316" t="s">
        <v>2931</v>
      </c>
      <c r="AC569" s="317">
        <v>43132</v>
      </c>
      <c r="AD569" s="318">
        <f t="shared" si="72"/>
        <v>43189</v>
      </c>
      <c r="AE569" s="319">
        <f>IF(OR(G569=账期!$A$18,G569=账期!$A$20,G569=账期!$A$22,G569=账期!$A$24,G569=账期!$A$25,G569=账期!$A$27,G569=账期!$A$26,G569=账期!$A$28,G569=账期!$A$30,G569=账期!$A$32,G569=账期!$A$34,G569=账期!$A$35,G569=账期!$A$37,G569=账期!$A$39,G569=账期!$A$40,G569=账期!$A$41,G569=账期!$A$42,G569=账期!$A$43,G569=账期!$A$44,G569=账期!$A$45,G569=账期!$A$46,G569=账期!$A$48,G569=账期!$A$50,G569=账期!$A$51,G569=账期!$A$52,G569=账期!$A$53,G569=账期!$A$54,G569=账期!$A$56,G569=账期!$A$57,G569=账期!$A$58,G569=账期!$A$59,G569=账期!$A$60,G569=账期!$A$61,G569=账期!$A$62,G569=账期!$A$63,G569=账期!$A$64,G569=账期!$A$66,G569=账期!$A$67,G569=账期!$A$68,G569=账期!$A$70,G569=账期!$A$71),30,IF(OR(G569=账期!$A$74,G569=账期!$A$77,G569=账期!$A$76,G569=账期!$A$79,G569=账期!$A$80,G569=账期!$A$81,G569=账期!$A$83,G569=账期!$A$85,G569=账期!$A$87,G569=账期!$A$89,G569=账期!$A$91),60,IF(OR(G569=账期!$A$93,G569=账期!$A$94,G569=账期!$A$95,G569=账期!$A$96,G569=账期!$A$98,G569=账期!$A$99,G569=账期!$A$101,G569=账期!$A$102),90,0)))</f>
        <v>30</v>
      </c>
      <c r="AF569" s="319"/>
      <c r="AG569" s="306" t="s">
        <v>38</v>
      </c>
      <c r="AH569" s="319" t="str">
        <f t="shared" si="77"/>
        <v>柯童柱</v>
      </c>
      <c r="AI569" s="321"/>
    </row>
    <row r="570" spans="1:35" ht="18" customHeight="1" x14ac:dyDescent="0.25">
      <c r="A570" s="301" t="str">
        <f t="shared" si="71"/>
        <v>2018年1月</v>
      </c>
      <c r="B570" s="302">
        <v>43113</v>
      </c>
      <c r="C570" s="303" t="s">
        <v>1360</v>
      </c>
      <c r="D570" s="304" t="s">
        <v>632</v>
      </c>
      <c r="E570" s="305" t="str">
        <f t="shared" si="74"/>
        <v>A</v>
      </c>
      <c r="F570" s="305" t="str">
        <f t="shared" si="75"/>
        <v>B</v>
      </c>
      <c r="G570" s="306" t="s">
        <v>435</v>
      </c>
      <c r="H570" s="307" t="s">
        <v>436</v>
      </c>
      <c r="I570" s="307" t="s">
        <v>33</v>
      </c>
      <c r="J570" s="307"/>
      <c r="K570" s="308" t="s">
        <v>437</v>
      </c>
      <c r="L570" s="306" t="s">
        <v>35</v>
      </c>
      <c r="M570" s="306" t="s">
        <v>94</v>
      </c>
      <c r="N570" s="306" t="s">
        <v>311</v>
      </c>
      <c r="O570" s="306" t="s">
        <v>37</v>
      </c>
      <c r="P570" s="308">
        <v>30</v>
      </c>
      <c r="Q570" s="309">
        <v>30</v>
      </c>
      <c r="R570" s="286">
        <v>9080</v>
      </c>
      <c r="S570" s="310">
        <f t="shared" si="76"/>
        <v>272400</v>
      </c>
      <c r="T570" s="311"/>
      <c r="U570" s="311">
        <f t="shared" si="69"/>
        <v>272400</v>
      </c>
      <c r="V570" s="451">
        <v>43125</v>
      </c>
      <c r="W570" s="452">
        <v>43127</v>
      </c>
      <c r="X570" s="308">
        <v>750</v>
      </c>
      <c r="Y570" s="313" t="s">
        <v>1362</v>
      </c>
      <c r="Z570" s="314">
        <v>8100</v>
      </c>
      <c r="AA570" s="315" t="s">
        <v>682</v>
      </c>
      <c r="AB570" s="316" t="s">
        <v>2931</v>
      </c>
      <c r="AC570" s="317">
        <v>43132</v>
      </c>
      <c r="AD570" s="318">
        <f t="shared" si="72"/>
        <v>43189</v>
      </c>
      <c r="AE570" s="319">
        <f>IF(OR(G570=账期!$A$18,G570=账期!$A$20,G570=账期!$A$22,G570=账期!$A$24,G570=账期!$A$25,G570=账期!$A$27,G570=账期!$A$26,G570=账期!$A$28,G570=账期!$A$30,G570=账期!$A$32,G570=账期!$A$34,G570=账期!$A$35,G570=账期!$A$37,G570=账期!$A$39,G570=账期!$A$40,G570=账期!$A$41,G570=账期!$A$42,G570=账期!$A$43,G570=账期!$A$44,G570=账期!$A$45,G570=账期!$A$46,G570=账期!$A$48,G570=账期!$A$50,G570=账期!$A$51,G570=账期!$A$52,G570=账期!$A$53,G570=账期!$A$54,G570=账期!$A$56,G570=账期!$A$57,G570=账期!$A$58,G570=账期!$A$59,G570=账期!$A$60,G570=账期!$A$61,G570=账期!$A$62,G570=账期!$A$63,G570=账期!$A$64,G570=账期!$A$66,G570=账期!$A$67,G570=账期!$A$68,G570=账期!$A$70,G570=账期!$A$71),30,IF(OR(G570=账期!$A$74,G570=账期!$A$77,G570=账期!$A$76,G570=账期!$A$79,G570=账期!$A$80,G570=账期!$A$81,G570=账期!$A$83,G570=账期!$A$85,G570=账期!$A$87,G570=账期!$A$89,G570=账期!$A$91),60,IF(OR(G570=账期!$A$93,G570=账期!$A$94,G570=账期!$A$95,G570=账期!$A$96,G570=账期!$A$98,G570=账期!$A$99,G570=账期!$A$101,G570=账期!$A$102),90,0)))</f>
        <v>30</v>
      </c>
      <c r="AF570" s="319"/>
      <c r="AG570" s="306" t="s">
        <v>38</v>
      </c>
      <c r="AH570" s="319" t="str">
        <f t="shared" si="77"/>
        <v>柯童柱</v>
      </c>
      <c r="AI570" s="321"/>
    </row>
    <row r="571" spans="1:35" ht="18" customHeight="1" x14ac:dyDescent="0.25">
      <c r="A571" s="301" t="str">
        <f t="shared" si="71"/>
        <v>2018年1月</v>
      </c>
      <c r="B571" s="302">
        <v>43117</v>
      </c>
      <c r="C571" s="303" t="s">
        <v>1363</v>
      </c>
      <c r="D571" s="304" t="s">
        <v>632</v>
      </c>
      <c r="E571" s="305" t="str">
        <f t="shared" si="74"/>
        <v>A</v>
      </c>
      <c r="F571" s="305" t="str">
        <f t="shared" si="75"/>
        <v>B</v>
      </c>
      <c r="G571" s="306" t="s">
        <v>435</v>
      </c>
      <c r="H571" s="307" t="s">
        <v>436</v>
      </c>
      <c r="I571" s="307" t="s">
        <v>33</v>
      </c>
      <c r="J571" s="307"/>
      <c r="K571" s="308" t="s">
        <v>438</v>
      </c>
      <c r="L571" s="306" t="s">
        <v>35</v>
      </c>
      <c r="M571" s="306" t="s">
        <v>94</v>
      </c>
      <c r="N571" s="306" t="s">
        <v>311</v>
      </c>
      <c r="O571" s="306" t="s">
        <v>37</v>
      </c>
      <c r="P571" s="308">
        <v>30</v>
      </c>
      <c r="Q571" s="309">
        <v>30</v>
      </c>
      <c r="R571" s="286">
        <v>9080</v>
      </c>
      <c r="S571" s="310">
        <f t="shared" si="76"/>
        <v>272400</v>
      </c>
      <c r="T571" s="311"/>
      <c r="U571" s="311">
        <f t="shared" ref="U571:U633" si="78">S571-T571</f>
        <v>272400</v>
      </c>
      <c r="V571" s="451">
        <v>43121</v>
      </c>
      <c r="W571" s="452">
        <v>43123</v>
      </c>
      <c r="X571" s="308">
        <v>750</v>
      </c>
      <c r="Y571" s="313" t="s">
        <v>1364</v>
      </c>
      <c r="Z571" s="314">
        <v>8100</v>
      </c>
      <c r="AA571" s="315" t="s">
        <v>817</v>
      </c>
      <c r="AB571" s="316" t="s">
        <v>2932</v>
      </c>
      <c r="AC571" s="317">
        <v>43132</v>
      </c>
      <c r="AD571" s="318">
        <f t="shared" si="72"/>
        <v>43189</v>
      </c>
      <c r="AE571" s="319">
        <f>IF(OR(G571=账期!$A$18,G571=账期!$A$20,G571=账期!$A$22,G571=账期!$A$24,G571=账期!$A$25,G571=账期!$A$27,G571=账期!$A$26,G571=账期!$A$28,G571=账期!$A$30,G571=账期!$A$32,G571=账期!$A$34,G571=账期!$A$35,G571=账期!$A$37,G571=账期!$A$39,G571=账期!$A$40,G571=账期!$A$41,G571=账期!$A$42,G571=账期!$A$43,G571=账期!$A$44,G571=账期!$A$45,G571=账期!$A$46,G571=账期!$A$48,G571=账期!$A$50,G571=账期!$A$51,G571=账期!$A$52,G571=账期!$A$53,G571=账期!$A$54,G571=账期!$A$56,G571=账期!$A$57,G571=账期!$A$58,G571=账期!$A$59,G571=账期!$A$60,G571=账期!$A$61,G571=账期!$A$62,G571=账期!$A$63,G571=账期!$A$64,G571=账期!$A$66,G571=账期!$A$67,G571=账期!$A$68,G571=账期!$A$70,G571=账期!$A$71),30,IF(OR(G571=账期!$A$74,G571=账期!$A$77,G571=账期!$A$76,G571=账期!$A$79,G571=账期!$A$80,G571=账期!$A$81,G571=账期!$A$83,G571=账期!$A$85,G571=账期!$A$87,G571=账期!$A$89,G571=账期!$A$91),60,IF(OR(G571=账期!$A$93,G571=账期!$A$94,G571=账期!$A$95,G571=账期!$A$96,G571=账期!$A$98,G571=账期!$A$99,G571=账期!$A$101,G571=账期!$A$102),90,0)))</f>
        <v>30</v>
      </c>
      <c r="AF571" s="319"/>
      <c r="AG571" s="306" t="s">
        <v>38</v>
      </c>
      <c r="AH571" s="319" t="str">
        <f t="shared" si="77"/>
        <v>柯童柱</v>
      </c>
      <c r="AI571" s="321"/>
    </row>
    <row r="572" spans="1:35" ht="18" customHeight="1" x14ac:dyDescent="0.25">
      <c r="A572" s="301" t="str">
        <f t="shared" ref="A572:A634" si="79">IF(V572="","",TEXT(V572,"yyyy年m月"))</f>
        <v>2018年1月</v>
      </c>
      <c r="B572" s="302">
        <v>43117</v>
      </c>
      <c r="C572" s="303" t="s">
        <v>1365</v>
      </c>
      <c r="D572" s="304" t="s">
        <v>632</v>
      </c>
      <c r="E572" s="305" t="str">
        <f t="shared" si="74"/>
        <v>A</v>
      </c>
      <c r="F572" s="305" t="str">
        <f t="shared" si="75"/>
        <v>B</v>
      </c>
      <c r="G572" s="306" t="s">
        <v>435</v>
      </c>
      <c r="H572" s="307" t="s">
        <v>436</v>
      </c>
      <c r="I572" s="307" t="s">
        <v>33</v>
      </c>
      <c r="J572" s="307"/>
      <c r="K572" s="308" t="s">
        <v>439</v>
      </c>
      <c r="L572" s="306" t="s">
        <v>35</v>
      </c>
      <c r="M572" s="306" t="s">
        <v>94</v>
      </c>
      <c r="N572" s="306" t="s">
        <v>311</v>
      </c>
      <c r="O572" s="306" t="s">
        <v>37</v>
      </c>
      <c r="P572" s="308">
        <v>30</v>
      </c>
      <c r="Q572" s="309">
        <v>30</v>
      </c>
      <c r="R572" s="286">
        <v>9080</v>
      </c>
      <c r="S572" s="310">
        <f t="shared" si="76"/>
        <v>272400</v>
      </c>
      <c r="T572" s="311"/>
      <c r="U572" s="311">
        <f t="shared" si="78"/>
        <v>272400</v>
      </c>
      <c r="V572" s="451">
        <v>43130</v>
      </c>
      <c r="W572" s="452">
        <v>43132</v>
      </c>
      <c r="X572" s="308">
        <v>750</v>
      </c>
      <c r="Y572" s="313" t="s">
        <v>2644</v>
      </c>
      <c r="Z572" s="314">
        <v>8100</v>
      </c>
      <c r="AA572" s="315">
        <v>180126</v>
      </c>
      <c r="AB572" s="316"/>
      <c r="AC572" s="317"/>
      <c r="AD572" s="318">
        <f t="shared" si="72"/>
        <v>61</v>
      </c>
      <c r="AE572" s="319">
        <f>IF(OR(G572=账期!$A$18,G572=账期!$A$20,G572=账期!$A$22,G572=账期!$A$24,G572=账期!$A$25,G572=账期!$A$27,G572=账期!$A$26,G572=账期!$A$28,G572=账期!$A$30,G572=账期!$A$32,G572=账期!$A$34,G572=账期!$A$35,G572=账期!$A$37,G572=账期!$A$39,G572=账期!$A$40,G572=账期!$A$41,G572=账期!$A$42,G572=账期!$A$43,G572=账期!$A$44,G572=账期!$A$45,G572=账期!$A$46,G572=账期!$A$48,G572=账期!$A$50,G572=账期!$A$51,G572=账期!$A$52,G572=账期!$A$53,G572=账期!$A$54,G572=账期!$A$56,G572=账期!$A$57,G572=账期!$A$58,G572=账期!$A$59,G572=账期!$A$60,G572=账期!$A$61,G572=账期!$A$62,G572=账期!$A$63,G572=账期!$A$64,G572=账期!$A$66,G572=账期!$A$67,G572=账期!$A$68,G572=账期!$A$70,G572=账期!$A$71),30,IF(OR(G572=账期!$A$74,G572=账期!$A$77,G572=账期!$A$76,G572=账期!$A$79,G572=账期!$A$80,G572=账期!$A$81,G572=账期!$A$83,G572=账期!$A$85,G572=账期!$A$87,G572=账期!$A$89,G572=账期!$A$91),60,IF(OR(G572=账期!$A$93,G572=账期!$A$94,G572=账期!$A$95,G572=账期!$A$96,G572=账期!$A$98,G572=账期!$A$99,G572=账期!$A$101,G572=账期!$A$102),90,0)))</f>
        <v>30</v>
      </c>
      <c r="AF572" s="319"/>
      <c r="AG572" s="306" t="s">
        <v>38</v>
      </c>
      <c r="AH572" s="319" t="str">
        <f t="shared" si="77"/>
        <v>柯童柱</v>
      </c>
      <c r="AI572" s="321"/>
    </row>
    <row r="573" spans="1:35" ht="18" customHeight="1" x14ac:dyDescent="0.25">
      <c r="A573" s="301" t="str">
        <f t="shared" si="79"/>
        <v>2018年2月</v>
      </c>
      <c r="B573" s="302">
        <v>43117</v>
      </c>
      <c r="C573" s="303" t="s">
        <v>1365</v>
      </c>
      <c r="D573" s="304" t="s">
        <v>632</v>
      </c>
      <c r="E573" s="305" t="str">
        <f t="shared" si="74"/>
        <v>A</v>
      </c>
      <c r="F573" s="305" t="str">
        <f t="shared" si="75"/>
        <v>B</v>
      </c>
      <c r="G573" s="306" t="s">
        <v>435</v>
      </c>
      <c r="H573" s="307" t="s">
        <v>436</v>
      </c>
      <c r="I573" s="307" t="s">
        <v>33</v>
      </c>
      <c r="J573" s="307"/>
      <c r="K573" s="308" t="s">
        <v>439</v>
      </c>
      <c r="L573" s="306" t="s">
        <v>35</v>
      </c>
      <c r="M573" s="306" t="s">
        <v>94</v>
      </c>
      <c r="N573" s="306" t="s">
        <v>311</v>
      </c>
      <c r="O573" s="306" t="s">
        <v>37</v>
      </c>
      <c r="P573" s="308">
        <v>30</v>
      </c>
      <c r="Q573" s="309">
        <v>30</v>
      </c>
      <c r="R573" s="286">
        <v>9080</v>
      </c>
      <c r="S573" s="310">
        <f t="shared" si="76"/>
        <v>272400</v>
      </c>
      <c r="T573" s="311"/>
      <c r="U573" s="311">
        <f t="shared" si="78"/>
        <v>272400</v>
      </c>
      <c r="V573" s="451">
        <v>43134</v>
      </c>
      <c r="W573" s="452">
        <v>43136</v>
      </c>
      <c r="X573" s="308">
        <v>750</v>
      </c>
      <c r="Y573" s="313" t="s">
        <v>3189</v>
      </c>
      <c r="Z573" s="314">
        <v>8100</v>
      </c>
      <c r="AA573" s="315" t="s">
        <v>3220</v>
      </c>
      <c r="AB573" s="316"/>
      <c r="AC573" s="317"/>
      <c r="AD573" s="318">
        <f t="shared" si="72"/>
        <v>61</v>
      </c>
      <c r="AE573" s="319">
        <f>IF(OR(G573=账期!$A$18,G573=账期!$A$20,G573=账期!$A$22,G573=账期!$A$24,G573=账期!$A$25,G573=账期!$A$27,G573=账期!$A$26,G573=账期!$A$28,G573=账期!$A$30,G573=账期!$A$32,G573=账期!$A$34,G573=账期!$A$35,G573=账期!$A$37,G573=账期!$A$39,G573=账期!$A$40,G573=账期!$A$41,G573=账期!$A$42,G573=账期!$A$43,G573=账期!$A$44,G573=账期!$A$45,G573=账期!$A$46,G573=账期!$A$48,G573=账期!$A$50,G573=账期!$A$51,G573=账期!$A$52,G573=账期!$A$53,G573=账期!$A$54,G573=账期!$A$56,G573=账期!$A$57,G573=账期!$A$58,G573=账期!$A$59,G573=账期!$A$60,G573=账期!$A$61,G573=账期!$A$62,G573=账期!$A$63,G573=账期!$A$64,G573=账期!$A$66,G573=账期!$A$67,G573=账期!$A$68,G573=账期!$A$70,G573=账期!$A$71),30,IF(OR(G573=账期!$A$74,G573=账期!$A$77,G573=账期!$A$76,G573=账期!$A$79,G573=账期!$A$80,G573=账期!$A$81,G573=账期!$A$83,G573=账期!$A$85,G573=账期!$A$87,G573=账期!$A$89,G573=账期!$A$91),60,IF(OR(G573=账期!$A$93,G573=账期!$A$94,G573=账期!$A$95,G573=账期!$A$96,G573=账期!$A$98,G573=账期!$A$99,G573=账期!$A$101,G573=账期!$A$102),90,0)))</f>
        <v>30</v>
      </c>
      <c r="AF573" s="319"/>
      <c r="AG573" s="306" t="s">
        <v>38</v>
      </c>
      <c r="AH573" s="319" t="str">
        <f t="shared" si="77"/>
        <v>柯童柱</v>
      </c>
      <c r="AI573" s="321"/>
    </row>
    <row r="574" spans="1:35" ht="18" customHeight="1" x14ac:dyDescent="0.25">
      <c r="A574" s="301" t="str">
        <f t="shared" si="79"/>
        <v>2018年3月</v>
      </c>
      <c r="B574" s="302">
        <v>43117</v>
      </c>
      <c r="C574" s="303" t="s">
        <v>1365</v>
      </c>
      <c r="D574" s="304" t="s">
        <v>632</v>
      </c>
      <c r="E574" s="305" t="str">
        <f t="shared" si="74"/>
        <v>A</v>
      </c>
      <c r="F574" s="305" t="str">
        <f t="shared" si="75"/>
        <v>B</v>
      </c>
      <c r="G574" s="306" t="s">
        <v>435</v>
      </c>
      <c r="H574" s="307" t="s">
        <v>436</v>
      </c>
      <c r="I574" s="307" t="s">
        <v>33</v>
      </c>
      <c r="J574" s="307"/>
      <c r="K574" s="308" t="s">
        <v>439</v>
      </c>
      <c r="L574" s="306" t="s">
        <v>35</v>
      </c>
      <c r="M574" s="306" t="s">
        <v>94</v>
      </c>
      <c r="N574" s="306" t="s">
        <v>311</v>
      </c>
      <c r="O574" s="306" t="s">
        <v>37</v>
      </c>
      <c r="P574" s="308">
        <v>30</v>
      </c>
      <c r="Q574" s="309"/>
      <c r="R574" s="286">
        <v>9080</v>
      </c>
      <c r="S574" s="310">
        <f t="shared" si="76"/>
        <v>0</v>
      </c>
      <c r="T574" s="311"/>
      <c r="U574" s="311">
        <f t="shared" si="78"/>
        <v>0</v>
      </c>
      <c r="V574" s="451">
        <v>43171</v>
      </c>
      <c r="W574" s="452">
        <v>43173</v>
      </c>
      <c r="X574" s="308">
        <v>750</v>
      </c>
      <c r="Y574" s="313"/>
      <c r="Z574" s="314"/>
      <c r="AA574" s="315"/>
      <c r="AB574" s="316"/>
      <c r="AC574" s="317"/>
      <c r="AD574" s="318">
        <f t="shared" si="72"/>
        <v>61</v>
      </c>
      <c r="AE574" s="319">
        <f>IF(OR(G574=账期!$A$18,G574=账期!$A$20,G574=账期!$A$22,G574=账期!$A$24,G574=账期!$A$25,G574=账期!$A$27,G574=账期!$A$26,G574=账期!$A$28,G574=账期!$A$30,G574=账期!$A$32,G574=账期!$A$34,G574=账期!$A$35,G574=账期!$A$37,G574=账期!$A$39,G574=账期!$A$40,G574=账期!$A$41,G574=账期!$A$42,G574=账期!$A$43,G574=账期!$A$44,G574=账期!$A$45,G574=账期!$A$46,G574=账期!$A$48,G574=账期!$A$50,G574=账期!$A$51,G574=账期!$A$52,G574=账期!$A$53,G574=账期!$A$54,G574=账期!$A$56,G574=账期!$A$57,G574=账期!$A$58,G574=账期!$A$59,G574=账期!$A$60,G574=账期!$A$61,G574=账期!$A$62,G574=账期!$A$63,G574=账期!$A$64,G574=账期!$A$66,G574=账期!$A$67,G574=账期!$A$68,G574=账期!$A$70,G574=账期!$A$71),30,IF(OR(G574=账期!$A$74,G574=账期!$A$77,G574=账期!$A$76,G574=账期!$A$79,G574=账期!$A$80,G574=账期!$A$81,G574=账期!$A$83,G574=账期!$A$85,G574=账期!$A$87,G574=账期!$A$89,G574=账期!$A$91),60,IF(OR(G574=账期!$A$93,G574=账期!$A$94,G574=账期!$A$95,G574=账期!$A$96,G574=账期!$A$98,G574=账期!$A$99,G574=账期!$A$101,G574=账期!$A$102),90,0)))</f>
        <v>30</v>
      </c>
      <c r="AF574" s="319"/>
      <c r="AG574" s="306" t="s">
        <v>38</v>
      </c>
      <c r="AH574" s="319" t="str">
        <f t="shared" si="77"/>
        <v>柯童柱</v>
      </c>
      <c r="AI574" s="321"/>
    </row>
    <row r="575" spans="1:35" ht="18" customHeight="1" x14ac:dyDescent="0.25">
      <c r="A575" s="301" t="str">
        <f t="shared" si="79"/>
        <v>2018年3月</v>
      </c>
      <c r="B575" s="302">
        <v>43117</v>
      </c>
      <c r="C575" s="303" t="s">
        <v>1366</v>
      </c>
      <c r="D575" s="304" t="s">
        <v>632</v>
      </c>
      <c r="E575" s="305" t="str">
        <f t="shared" si="74"/>
        <v>A</v>
      </c>
      <c r="F575" s="305" t="str">
        <f t="shared" si="75"/>
        <v>B</v>
      </c>
      <c r="G575" s="306" t="s">
        <v>435</v>
      </c>
      <c r="H575" s="307" t="s">
        <v>436</v>
      </c>
      <c r="I575" s="307" t="s">
        <v>33</v>
      </c>
      <c r="J575" s="307"/>
      <c r="K575" s="308" t="s">
        <v>440</v>
      </c>
      <c r="L575" s="306" t="s">
        <v>35</v>
      </c>
      <c r="M575" s="306" t="s">
        <v>94</v>
      </c>
      <c r="N575" s="306" t="s">
        <v>311</v>
      </c>
      <c r="O575" s="306" t="s">
        <v>37</v>
      </c>
      <c r="P575" s="308">
        <v>30</v>
      </c>
      <c r="Q575" s="309"/>
      <c r="R575" s="286">
        <v>9080</v>
      </c>
      <c r="S575" s="310">
        <f t="shared" si="76"/>
        <v>0</v>
      </c>
      <c r="T575" s="311"/>
      <c r="U575" s="311">
        <f t="shared" si="78"/>
        <v>0</v>
      </c>
      <c r="V575" s="451">
        <v>43172</v>
      </c>
      <c r="W575" s="452">
        <v>43174</v>
      </c>
      <c r="X575" s="308">
        <v>750</v>
      </c>
      <c r="Y575" s="313"/>
      <c r="Z575" s="314"/>
      <c r="AA575" s="315"/>
      <c r="AB575" s="316"/>
      <c r="AC575" s="317"/>
      <c r="AD575" s="318">
        <f t="shared" si="72"/>
        <v>61</v>
      </c>
      <c r="AE575" s="319">
        <f>IF(OR(G575=账期!$A$18,G575=账期!$A$20,G575=账期!$A$22,G575=账期!$A$24,G575=账期!$A$25,G575=账期!$A$27,G575=账期!$A$26,G575=账期!$A$28,G575=账期!$A$30,G575=账期!$A$32,G575=账期!$A$34,G575=账期!$A$35,G575=账期!$A$37,G575=账期!$A$39,G575=账期!$A$40,G575=账期!$A$41,G575=账期!$A$42,G575=账期!$A$43,G575=账期!$A$44,G575=账期!$A$45,G575=账期!$A$46,G575=账期!$A$48,G575=账期!$A$50,G575=账期!$A$51,G575=账期!$A$52,G575=账期!$A$53,G575=账期!$A$54,G575=账期!$A$56,G575=账期!$A$57,G575=账期!$A$58,G575=账期!$A$59,G575=账期!$A$60,G575=账期!$A$61,G575=账期!$A$62,G575=账期!$A$63,G575=账期!$A$64,G575=账期!$A$66,G575=账期!$A$67,G575=账期!$A$68,G575=账期!$A$70,G575=账期!$A$71),30,IF(OR(G575=账期!$A$74,G575=账期!$A$77,G575=账期!$A$76,G575=账期!$A$79,G575=账期!$A$80,G575=账期!$A$81,G575=账期!$A$83,G575=账期!$A$85,G575=账期!$A$87,G575=账期!$A$89,G575=账期!$A$91),60,IF(OR(G575=账期!$A$93,G575=账期!$A$94,G575=账期!$A$95,G575=账期!$A$96,G575=账期!$A$98,G575=账期!$A$99,G575=账期!$A$101,G575=账期!$A$102),90,0)))</f>
        <v>30</v>
      </c>
      <c r="AF575" s="319"/>
      <c r="AG575" s="306" t="s">
        <v>38</v>
      </c>
      <c r="AH575" s="319" t="str">
        <f t="shared" si="77"/>
        <v>柯童柱</v>
      </c>
      <c r="AI575" s="321"/>
    </row>
    <row r="576" spans="1:35" ht="18" customHeight="1" x14ac:dyDescent="0.25">
      <c r="A576" s="301" t="str">
        <f t="shared" si="79"/>
        <v>2018年3月</v>
      </c>
      <c r="B576" s="302">
        <v>43117</v>
      </c>
      <c r="C576" s="303" t="s">
        <v>1366</v>
      </c>
      <c r="D576" s="304" t="s">
        <v>632</v>
      </c>
      <c r="E576" s="305" t="str">
        <f t="shared" si="74"/>
        <v>A</v>
      </c>
      <c r="F576" s="305" t="str">
        <f t="shared" si="75"/>
        <v>B</v>
      </c>
      <c r="G576" s="306" t="s">
        <v>435</v>
      </c>
      <c r="H576" s="307" t="s">
        <v>436</v>
      </c>
      <c r="I576" s="307" t="s">
        <v>33</v>
      </c>
      <c r="J576" s="307"/>
      <c r="K576" s="308" t="s">
        <v>440</v>
      </c>
      <c r="L576" s="306" t="s">
        <v>35</v>
      </c>
      <c r="M576" s="306" t="s">
        <v>94</v>
      </c>
      <c r="N576" s="306" t="s">
        <v>311</v>
      </c>
      <c r="O576" s="306" t="s">
        <v>37</v>
      </c>
      <c r="P576" s="308">
        <v>30</v>
      </c>
      <c r="Q576" s="309"/>
      <c r="R576" s="286">
        <v>9080</v>
      </c>
      <c r="S576" s="310">
        <f t="shared" si="76"/>
        <v>0</v>
      </c>
      <c r="T576" s="311"/>
      <c r="U576" s="311">
        <f t="shared" si="78"/>
        <v>0</v>
      </c>
      <c r="V576" s="451">
        <v>43174</v>
      </c>
      <c r="W576" s="452">
        <v>43176</v>
      </c>
      <c r="X576" s="308">
        <v>750</v>
      </c>
      <c r="Y576" s="313"/>
      <c r="Z576" s="314"/>
      <c r="AA576" s="315"/>
      <c r="AB576" s="316"/>
      <c r="AC576" s="317"/>
      <c r="AD576" s="318">
        <f t="shared" si="72"/>
        <v>61</v>
      </c>
      <c r="AE576" s="319">
        <f>IF(OR(G576=账期!$A$18,G576=账期!$A$20,G576=账期!$A$22,G576=账期!$A$24,G576=账期!$A$25,G576=账期!$A$27,G576=账期!$A$26,G576=账期!$A$28,G576=账期!$A$30,G576=账期!$A$32,G576=账期!$A$34,G576=账期!$A$35,G576=账期!$A$37,G576=账期!$A$39,G576=账期!$A$40,G576=账期!$A$41,G576=账期!$A$42,G576=账期!$A$43,G576=账期!$A$44,G576=账期!$A$45,G576=账期!$A$46,G576=账期!$A$48,G576=账期!$A$50,G576=账期!$A$51,G576=账期!$A$52,G576=账期!$A$53,G576=账期!$A$54,G576=账期!$A$56,G576=账期!$A$57,G576=账期!$A$58,G576=账期!$A$59,G576=账期!$A$60,G576=账期!$A$61,G576=账期!$A$62,G576=账期!$A$63,G576=账期!$A$64,G576=账期!$A$66,G576=账期!$A$67,G576=账期!$A$68,G576=账期!$A$70,G576=账期!$A$71),30,IF(OR(G576=账期!$A$74,G576=账期!$A$77,G576=账期!$A$76,G576=账期!$A$79,G576=账期!$A$80,G576=账期!$A$81,G576=账期!$A$83,G576=账期!$A$85,G576=账期!$A$87,G576=账期!$A$89,G576=账期!$A$91),60,IF(OR(G576=账期!$A$93,G576=账期!$A$94,G576=账期!$A$95,G576=账期!$A$96,G576=账期!$A$98,G576=账期!$A$99,G576=账期!$A$101,G576=账期!$A$102),90,0)))</f>
        <v>30</v>
      </c>
      <c r="AF576" s="319"/>
      <c r="AG576" s="306" t="s">
        <v>38</v>
      </c>
      <c r="AH576" s="319" t="str">
        <f t="shared" si="77"/>
        <v>柯童柱</v>
      </c>
      <c r="AI576" s="321"/>
    </row>
    <row r="577" spans="1:35" ht="18" customHeight="1" x14ac:dyDescent="0.25">
      <c r="A577" s="301" t="str">
        <f t="shared" si="79"/>
        <v>2018年2月</v>
      </c>
      <c r="B577" s="302">
        <v>43117</v>
      </c>
      <c r="C577" s="303" t="s">
        <v>1366</v>
      </c>
      <c r="D577" s="304" t="s">
        <v>632</v>
      </c>
      <c r="E577" s="305" t="str">
        <f t="shared" si="74"/>
        <v>A</v>
      </c>
      <c r="F577" s="305" t="str">
        <f t="shared" si="75"/>
        <v>B</v>
      </c>
      <c r="G577" s="306" t="s">
        <v>435</v>
      </c>
      <c r="H577" s="307" t="s">
        <v>436</v>
      </c>
      <c r="I577" s="307" t="s">
        <v>33</v>
      </c>
      <c r="J577" s="307"/>
      <c r="K577" s="308" t="s">
        <v>440</v>
      </c>
      <c r="L577" s="306" t="s">
        <v>35</v>
      </c>
      <c r="M577" s="306" t="s">
        <v>94</v>
      </c>
      <c r="N577" s="306" t="s">
        <v>311</v>
      </c>
      <c r="O577" s="306" t="s">
        <v>37</v>
      </c>
      <c r="P577" s="308">
        <v>30</v>
      </c>
      <c r="Q577" s="309"/>
      <c r="R577" s="286">
        <v>9080</v>
      </c>
      <c r="S577" s="310">
        <f t="shared" si="76"/>
        <v>0</v>
      </c>
      <c r="T577" s="311"/>
      <c r="U577" s="311">
        <f t="shared" si="78"/>
        <v>0</v>
      </c>
      <c r="V577" s="451">
        <v>43157</v>
      </c>
      <c r="W577" s="452">
        <v>43159</v>
      </c>
      <c r="X577" s="308">
        <v>750</v>
      </c>
      <c r="Y577" s="313"/>
      <c r="Z577" s="314"/>
      <c r="AA577" s="315"/>
      <c r="AB577" s="316"/>
      <c r="AC577" s="317"/>
      <c r="AD577" s="318">
        <f t="shared" si="72"/>
        <v>61</v>
      </c>
      <c r="AE577" s="319">
        <f>IF(OR(G577=账期!$A$18,G577=账期!$A$20,G577=账期!$A$22,G577=账期!$A$24,G577=账期!$A$25,G577=账期!$A$27,G577=账期!$A$26,G577=账期!$A$28,G577=账期!$A$30,G577=账期!$A$32,G577=账期!$A$34,G577=账期!$A$35,G577=账期!$A$37,G577=账期!$A$39,G577=账期!$A$40,G577=账期!$A$41,G577=账期!$A$42,G577=账期!$A$43,G577=账期!$A$44,G577=账期!$A$45,G577=账期!$A$46,G577=账期!$A$48,G577=账期!$A$50,G577=账期!$A$51,G577=账期!$A$52,G577=账期!$A$53,G577=账期!$A$54,G577=账期!$A$56,G577=账期!$A$57,G577=账期!$A$58,G577=账期!$A$59,G577=账期!$A$60,G577=账期!$A$61,G577=账期!$A$62,G577=账期!$A$63,G577=账期!$A$64,G577=账期!$A$66,G577=账期!$A$67,G577=账期!$A$68,G577=账期!$A$70,G577=账期!$A$71),30,IF(OR(G577=账期!$A$74,G577=账期!$A$77,G577=账期!$A$76,G577=账期!$A$79,G577=账期!$A$80,G577=账期!$A$81,G577=账期!$A$83,G577=账期!$A$85,G577=账期!$A$87,G577=账期!$A$89,G577=账期!$A$91),60,IF(OR(G577=账期!$A$93,G577=账期!$A$94,G577=账期!$A$95,G577=账期!$A$96,G577=账期!$A$98,G577=账期!$A$99,G577=账期!$A$101,G577=账期!$A$102),90,0)))</f>
        <v>30</v>
      </c>
      <c r="AF577" s="319"/>
      <c r="AG577" s="306" t="s">
        <v>38</v>
      </c>
      <c r="AH577" s="319" t="str">
        <f t="shared" si="77"/>
        <v>柯童柱</v>
      </c>
      <c r="AI577" s="321"/>
    </row>
    <row r="578" spans="1:35" ht="18" customHeight="1" x14ac:dyDescent="0.25">
      <c r="A578" s="301" t="str">
        <f t="shared" si="79"/>
        <v>2018年1月</v>
      </c>
      <c r="B578" s="302">
        <v>43109</v>
      </c>
      <c r="C578" s="303"/>
      <c r="D578" s="304" t="s">
        <v>632</v>
      </c>
      <c r="E578" s="305" t="str">
        <f t="shared" si="74"/>
        <v>A</v>
      </c>
      <c r="F578" s="305" t="str">
        <f t="shared" si="75"/>
        <v>B</v>
      </c>
      <c r="G578" s="306" t="s">
        <v>435</v>
      </c>
      <c r="H578" s="307" t="s">
        <v>436</v>
      </c>
      <c r="I578" s="307" t="s">
        <v>33</v>
      </c>
      <c r="J578" s="307"/>
      <c r="K578" s="308" t="s">
        <v>452</v>
      </c>
      <c r="L578" s="306" t="s">
        <v>40</v>
      </c>
      <c r="M578" s="306" t="s">
        <v>149</v>
      </c>
      <c r="N578" s="306"/>
      <c r="O578" s="306" t="s">
        <v>65</v>
      </c>
      <c r="P578" s="308">
        <v>2.5</v>
      </c>
      <c r="Q578" s="309">
        <v>2.5</v>
      </c>
      <c r="R578" s="286">
        <v>15000</v>
      </c>
      <c r="S578" s="310">
        <f t="shared" si="76"/>
        <v>37500</v>
      </c>
      <c r="T578" s="311"/>
      <c r="U578" s="311">
        <f t="shared" si="78"/>
        <v>37500</v>
      </c>
      <c r="V578" s="451">
        <v>43112</v>
      </c>
      <c r="W578" s="452">
        <v>43115</v>
      </c>
      <c r="X578" s="308">
        <v>500</v>
      </c>
      <c r="Y578" s="313" t="s">
        <v>1353</v>
      </c>
      <c r="Z578" s="314">
        <v>675</v>
      </c>
      <c r="AA578" s="315">
        <v>171129</v>
      </c>
      <c r="AB578" s="316" t="s">
        <v>1354</v>
      </c>
      <c r="AC578" s="317">
        <v>43115</v>
      </c>
      <c r="AD578" s="318">
        <f t="shared" si="72"/>
        <v>43161</v>
      </c>
      <c r="AE578" s="319">
        <f>IF(OR(G578=账期!$A$18,G578=账期!$A$20,G578=账期!$A$22,G578=账期!$A$24,G578=账期!$A$25,G578=账期!$A$27,G578=账期!$A$26,G578=账期!$A$28,G578=账期!$A$30,G578=账期!$A$32,G578=账期!$A$34,G578=账期!$A$35,G578=账期!$A$37,G578=账期!$A$39,G578=账期!$A$40,G578=账期!$A$41,G578=账期!$A$42,G578=账期!$A$43,G578=账期!$A$44,G578=账期!$A$45,G578=账期!$A$46,G578=账期!$A$48,G578=账期!$A$50,G578=账期!$A$51,G578=账期!$A$52,G578=账期!$A$53,G578=账期!$A$54,G578=账期!$A$56,G578=账期!$A$57,G578=账期!$A$58,G578=账期!$A$59,G578=账期!$A$60,G578=账期!$A$61,G578=账期!$A$62,G578=账期!$A$63,G578=账期!$A$64,G578=账期!$A$66,G578=账期!$A$67,G578=账期!$A$68,G578=账期!$A$70,G578=账期!$A$71),30,IF(OR(G578=账期!$A$74,G578=账期!$A$77,G578=账期!$A$76,G578=账期!$A$79,G578=账期!$A$80,G578=账期!$A$81,G578=账期!$A$83,G578=账期!$A$85,G578=账期!$A$87,G578=账期!$A$89,G578=账期!$A$91),60,IF(OR(G578=账期!$A$93,G578=账期!$A$94,G578=账期!$A$95,G578=账期!$A$96,G578=账期!$A$98,G578=账期!$A$99,G578=账期!$A$101,G578=账期!$A$102),90,0)))</f>
        <v>30</v>
      </c>
      <c r="AF578" s="319"/>
      <c r="AG578" s="306" t="s">
        <v>38</v>
      </c>
      <c r="AH578" s="319" t="str">
        <f t="shared" si="77"/>
        <v>柯童柱</v>
      </c>
      <c r="AI578" s="321"/>
    </row>
    <row r="579" spans="1:35" ht="18" customHeight="1" x14ac:dyDescent="0.25">
      <c r="A579" s="301" t="str">
        <f t="shared" si="79"/>
        <v>2018年1月</v>
      </c>
      <c r="B579" s="302">
        <v>43110</v>
      </c>
      <c r="C579" s="303"/>
      <c r="D579" s="304" t="s">
        <v>632</v>
      </c>
      <c r="E579" s="305" t="str">
        <f t="shared" si="74"/>
        <v>A</v>
      </c>
      <c r="F579" s="305" t="str">
        <f t="shared" si="75"/>
        <v>B</v>
      </c>
      <c r="G579" s="306" t="s">
        <v>435</v>
      </c>
      <c r="H579" s="307" t="s">
        <v>436</v>
      </c>
      <c r="I579" s="307" t="s">
        <v>33</v>
      </c>
      <c r="J579" s="307"/>
      <c r="K579" s="308" t="s">
        <v>447</v>
      </c>
      <c r="L579" s="306" t="s">
        <v>63</v>
      </c>
      <c r="M579" s="306" t="s">
        <v>448</v>
      </c>
      <c r="N579" s="306"/>
      <c r="O579" s="306" t="s">
        <v>37</v>
      </c>
      <c r="P579" s="308">
        <v>0.75</v>
      </c>
      <c r="Q579" s="309">
        <v>0.75</v>
      </c>
      <c r="R579" s="286">
        <v>16500</v>
      </c>
      <c r="S579" s="310">
        <f t="shared" si="76"/>
        <v>12375</v>
      </c>
      <c r="T579" s="311"/>
      <c r="U579" s="311">
        <f t="shared" si="78"/>
        <v>12375</v>
      </c>
      <c r="V579" s="451">
        <v>43112</v>
      </c>
      <c r="W579" s="452">
        <v>43115</v>
      </c>
      <c r="X579" s="308">
        <v>25</v>
      </c>
      <c r="Y579" s="313" t="s">
        <v>1367</v>
      </c>
      <c r="Z579" s="314">
        <v>202.5</v>
      </c>
      <c r="AA579" s="315">
        <v>180111</v>
      </c>
      <c r="AB579" s="316" t="s">
        <v>1368</v>
      </c>
      <c r="AC579" s="317">
        <v>43115</v>
      </c>
      <c r="AD579" s="318">
        <f t="shared" si="72"/>
        <v>43161</v>
      </c>
      <c r="AE579" s="319">
        <f>IF(OR(G579=账期!$A$18,G579=账期!$A$20,G579=账期!$A$22,G579=账期!$A$24,G579=账期!$A$25,G579=账期!$A$27,G579=账期!$A$26,G579=账期!$A$28,G579=账期!$A$30,G579=账期!$A$32,G579=账期!$A$34,G579=账期!$A$35,G579=账期!$A$37,G579=账期!$A$39,G579=账期!$A$40,G579=账期!$A$41,G579=账期!$A$42,G579=账期!$A$43,G579=账期!$A$44,G579=账期!$A$45,G579=账期!$A$46,G579=账期!$A$48,G579=账期!$A$50,G579=账期!$A$51,G579=账期!$A$52,G579=账期!$A$53,G579=账期!$A$54,G579=账期!$A$56,G579=账期!$A$57,G579=账期!$A$58,G579=账期!$A$59,G579=账期!$A$60,G579=账期!$A$61,G579=账期!$A$62,G579=账期!$A$63,G579=账期!$A$64,G579=账期!$A$66,G579=账期!$A$67,G579=账期!$A$68,G579=账期!$A$70,G579=账期!$A$71),30,IF(OR(G579=账期!$A$74,G579=账期!$A$77,G579=账期!$A$76,G579=账期!$A$79,G579=账期!$A$80,G579=账期!$A$81,G579=账期!$A$83,G579=账期!$A$85,G579=账期!$A$87,G579=账期!$A$89,G579=账期!$A$91),60,IF(OR(G579=账期!$A$93,G579=账期!$A$94,G579=账期!$A$95,G579=账期!$A$96,G579=账期!$A$98,G579=账期!$A$99,G579=账期!$A$101,G579=账期!$A$102),90,0)))</f>
        <v>30</v>
      </c>
      <c r="AF579" s="319"/>
      <c r="AG579" s="306" t="s">
        <v>38</v>
      </c>
      <c r="AH579" s="319" t="str">
        <f t="shared" si="77"/>
        <v>柯童柱</v>
      </c>
      <c r="AI579" s="321"/>
    </row>
    <row r="580" spans="1:35" ht="18" customHeight="1" x14ac:dyDescent="0.25">
      <c r="A580" s="301" t="str">
        <f t="shared" si="79"/>
        <v>2018年1月</v>
      </c>
      <c r="B580" s="302">
        <v>43110</v>
      </c>
      <c r="C580" s="303"/>
      <c r="D580" s="304" t="s">
        <v>632</v>
      </c>
      <c r="E580" s="305" t="str">
        <f t="shared" si="74"/>
        <v>A</v>
      </c>
      <c r="F580" s="305" t="str">
        <f t="shared" si="75"/>
        <v>B</v>
      </c>
      <c r="G580" s="306" t="s">
        <v>435</v>
      </c>
      <c r="H580" s="307" t="s">
        <v>436</v>
      </c>
      <c r="I580" s="307" t="s">
        <v>33</v>
      </c>
      <c r="J580" s="307"/>
      <c r="K580" s="308" t="s">
        <v>447</v>
      </c>
      <c r="L580" s="306" t="s">
        <v>63</v>
      </c>
      <c r="M580" s="306" t="s">
        <v>448</v>
      </c>
      <c r="N580" s="308" t="s">
        <v>111</v>
      </c>
      <c r="O580" s="306" t="s">
        <v>37</v>
      </c>
      <c r="P580" s="308">
        <v>0.05</v>
      </c>
      <c r="Q580" s="309">
        <v>0.05</v>
      </c>
      <c r="R580" s="286">
        <v>0</v>
      </c>
      <c r="S580" s="310">
        <f t="shared" si="76"/>
        <v>0</v>
      </c>
      <c r="T580" s="311"/>
      <c r="U580" s="311">
        <f t="shared" si="78"/>
        <v>0</v>
      </c>
      <c r="V580" s="451">
        <v>43112</v>
      </c>
      <c r="W580" s="452">
        <v>43115</v>
      </c>
      <c r="X580" s="308">
        <v>25</v>
      </c>
      <c r="Y580" s="313" t="s">
        <v>1369</v>
      </c>
      <c r="Z580" s="314">
        <v>6.75</v>
      </c>
      <c r="AA580" s="315">
        <v>180111</v>
      </c>
      <c r="AB580" s="316"/>
      <c r="AC580" s="317"/>
      <c r="AD580" s="318">
        <f t="shared" si="72"/>
        <v>61</v>
      </c>
      <c r="AE580" s="319">
        <f>IF(OR(G580=账期!$A$18,G580=账期!$A$20,G580=账期!$A$22,G580=账期!$A$24,G580=账期!$A$25,G580=账期!$A$27,G580=账期!$A$26,G580=账期!$A$28,G580=账期!$A$30,G580=账期!$A$32,G580=账期!$A$34,G580=账期!$A$35,G580=账期!$A$37,G580=账期!$A$39,G580=账期!$A$40,G580=账期!$A$41,G580=账期!$A$42,G580=账期!$A$43,G580=账期!$A$44,G580=账期!$A$45,G580=账期!$A$46,G580=账期!$A$48,G580=账期!$A$50,G580=账期!$A$51,G580=账期!$A$52,G580=账期!$A$53,G580=账期!$A$54,G580=账期!$A$56,G580=账期!$A$57,G580=账期!$A$58,G580=账期!$A$59,G580=账期!$A$60,G580=账期!$A$61,G580=账期!$A$62,G580=账期!$A$63,G580=账期!$A$64,G580=账期!$A$66,G580=账期!$A$67,G580=账期!$A$68,G580=账期!$A$70,G580=账期!$A$71),30,IF(OR(G580=账期!$A$74,G580=账期!$A$77,G580=账期!$A$76,G580=账期!$A$79,G580=账期!$A$80,G580=账期!$A$81,G580=账期!$A$83,G580=账期!$A$85,G580=账期!$A$87,G580=账期!$A$89,G580=账期!$A$91),60,IF(OR(G580=账期!$A$93,G580=账期!$A$94,G580=账期!$A$95,G580=账期!$A$96,G580=账期!$A$98,G580=账期!$A$99,G580=账期!$A$101,G580=账期!$A$102),90,0)))</f>
        <v>30</v>
      </c>
      <c r="AF580" s="319"/>
      <c r="AG580" s="306" t="s">
        <v>38</v>
      </c>
      <c r="AH580" s="319" t="str">
        <f t="shared" si="77"/>
        <v>柯童柱</v>
      </c>
      <c r="AI580" s="321"/>
    </row>
    <row r="581" spans="1:35" ht="18" customHeight="1" x14ac:dyDescent="0.25">
      <c r="A581" s="301" t="str">
        <f t="shared" si="79"/>
        <v>2018年1月</v>
      </c>
      <c r="B581" s="302">
        <v>43104</v>
      </c>
      <c r="C581" s="303"/>
      <c r="D581" s="304" t="s">
        <v>632</v>
      </c>
      <c r="E581" s="305" t="str">
        <f t="shared" si="74"/>
        <v>A</v>
      </c>
      <c r="F581" s="305" t="str">
        <f t="shared" si="75"/>
        <v>B</v>
      </c>
      <c r="G581" s="306" t="s">
        <v>435</v>
      </c>
      <c r="H581" s="307" t="s">
        <v>436</v>
      </c>
      <c r="I581" s="307" t="s">
        <v>33</v>
      </c>
      <c r="J581" s="307"/>
      <c r="K581" s="308" t="s">
        <v>450</v>
      </c>
      <c r="L581" s="306" t="s">
        <v>63</v>
      </c>
      <c r="M581" s="306" t="s">
        <v>451</v>
      </c>
      <c r="N581" s="306"/>
      <c r="O581" s="306" t="s">
        <v>37</v>
      </c>
      <c r="P581" s="308">
        <v>2.5</v>
      </c>
      <c r="Q581" s="309">
        <v>2.5</v>
      </c>
      <c r="R581" s="286">
        <v>19000</v>
      </c>
      <c r="S581" s="310">
        <f t="shared" si="76"/>
        <v>47500</v>
      </c>
      <c r="T581" s="311"/>
      <c r="U581" s="311">
        <f t="shared" si="78"/>
        <v>47500</v>
      </c>
      <c r="V581" s="451">
        <v>43106</v>
      </c>
      <c r="W581" s="452">
        <v>43108</v>
      </c>
      <c r="X581" s="308">
        <v>25</v>
      </c>
      <c r="Y581" s="313" t="s">
        <v>1370</v>
      </c>
      <c r="Z581" s="314">
        <v>822</v>
      </c>
      <c r="AA581" s="315">
        <v>180104</v>
      </c>
      <c r="AB581" s="316" t="s">
        <v>1371</v>
      </c>
      <c r="AC581" s="317">
        <v>43115</v>
      </c>
      <c r="AD581" s="318">
        <f t="shared" si="72"/>
        <v>43161</v>
      </c>
      <c r="AE581" s="319">
        <f>IF(OR(G581=账期!$A$18,G581=账期!$A$20,G581=账期!$A$22,G581=账期!$A$24,G581=账期!$A$25,G581=账期!$A$27,G581=账期!$A$26,G581=账期!$A$28,G581=账期!$A$30,G581=账期!$A$32,G581=账期!$A$34,G581=账期!$A$35,G581=账期!$A$37,G581=账期!$A$39,G581=账期!$A$40,G581=账期!$A$41,G581=账期!$A$42,G581=账期!$A$43,G581=账期!$A$44,G581=账期!$A$45,G581=账期!$A$46,G581=账期!$A$48,G581=账期!$A$50,G581=账期!$A$51,G581=账期!$A$52,G581=账期!$A$53,G581=账期!$A$54,G581=账期!$A$56,G581=账期!$A$57,G581=账期!$A$58,G581=账期!$A$59,G581=账期!$A$60,G581=账期!$A$61,G581=账期!$A$62,G581=账期!$A$63,G581=账期!$A$64,G581=账期!$A$66,G581=账期!$A$67,G581=账期!$A$68,G581=账期!$A$70,G581=账期!$A$71),30,IF(OR(G581=账期!$A$74,G581=账期!$A$77,G581=账期!$A$76,G581=账期!$A$79,G581=账期!$A$80,G581=账期!$A$81,G581=账期!$A$83,G581=账期!$A$85,G581=账期!$A$87,G581=账期!$A$89,G581=账期!$A$91),60,IF(OR(G581=账期!$A$93,G581=账期!$A$94,G581=账期!$A$95,G581=账期!$A$96,G581=账期!$A$98,G581=账期!$A$99,G581=账期!$A$101,G581=账期!$A$102),90,0)))</f>
        <v>30</v>
      </c>
      <c r="AF581" s="319"/>
      <c r="AG581" s="306" t="s">
        <v>38</v>
      </c>
      <c r="AH581" s="319" t="str">
        <f t="shared" si="77"/>
        <v>柯童柱</v>
      </c>
      <c r="AI581" s="321"/>
    </row>
    <row r="582" spans="1:35" ht="18" customHeight="1" x14ac:dyDescent="0.25">
      <c r="A582" s="301" t="str">
        <f t="shared" si="79"/>
        <v>2018年1月</v>
      </c>
      <c r="B582" s="302">
        <v>43104</v>
      </c>
      <c r="C582" s="303"/>
      <c r="D582" s="304" t="s">
        <v>632</v>
      </c>
      <c r="E582" s="305" t="str">
        <f t="shared" si="74"/>
        <v>A</v>
      </c>
      <c r="F582" s="305" t="str">
        <f t="shared" si="75"/>
        <v>B</v>
      </c>
      <c r="G582" s="306" t="s">
        <v>435</v>
      </c>
      <c r="H582" s="307" t="s">
        <v>436</v>
      </c>
      <c r="I582" s="307" t="s">
        <v>33</v>
      </c>
      <c r="J582" s="307"/>
      <c r="K582" s="308" t="s">
        <v>450</v>
      </c>
      <c r="L582" s="306" t="s">
        <v>63</v>
      </c>
      <c r="M582" s="306" t="s">
        <v>451</v>
      </c>
      <c r="N582" s="306"/>
      <c r="O582" s="306" t="s">
        <v>65</v>
      </c>
      <c r="P582" s="308">
        <v>0.05</v>
      </c>
      <c r="Q582" s="309">
        <v>0.05</v>
      </c>
      <c r="R582" s="286">
        <v>19000</v>
      </c>
      <c r="S582" s="310">
        <f t="shared" si="76"/>
        <v>950</v>
      </c>
      <c r="T582" s="311"/>
      <c r="U582" s="311">
        <f t="shared" si="78"/>
        <v>950</v>
      </c>
      <c r="V582" s="451">
        <v>43106</v>
      </c>
      <c r="W582" s="452">
        <v>43108</v>
      </c>
      <c r="X582" s="308">
        <v>25</v>
      </c>
      <c r="Y582" s="313" t="s">
        <v>1370</v>
      </c>
      <c r="Z582" s="314">
        <v>16.5</v>
      </c>
      <c r="AA582" s="315">
        <v>180105</v>
      </c>
      <c r="AB582" s="316" t="s">
        <v>1371</v>
      </c>
      <c r="AC582" s="317">
        <v>43115</v>
      </c>
      <c r="AD582" s="318">
        <f t="shared" si="72"/>
        <v>43161</v>
      </c>
      <c r="AE582" s="319">
        <f>IF(OR(G582=账期!$A$18,G582=账期!$A$20,G582=账期!$A$22,G582=账期!$A$24,G582=账期!$A$25,G582=账期!$A$27,G582=账期!$A$26,G582=账期!$A$28,G582=账期!$A$30,G582=账期!$A$32,G582=账期!$A$34,G582=账期!$A$35,G582=账期!$A$37,G582=账期!$A$39,G582=账期!$A$40,G582=账期!$A$41,G582=账期!$A$42,G582=账期!$A$43,G582=账期!$A$44,G582=账期!$A$45,G582=账期!$A$46,G582=账期!$A$48,G582=账期!$A$50,G582=账期!$A$51,G582=账期!$A$52,G582=账期!$A$53,G582=账期!$A$54,G582=账期!$A$56,G582=账期!$A$57,G582=账期!$A$58,G582=账期!$A$59,G582=账期!$A$60,G582=账期!$A$61,G582=账期!$A$62,G582=账期!$A$63,G582=账期!$A$64,G582=账期!$A$66,G582=账期!$A$67,G582=账期!$A$68,G582=账期!$A$70,G582=账期!$A$71),30,IF(OR(G582=账期!$A$74,G582=账期!$A$77,G582=账期!$A$76,G582=账期!$A$79,G582=账期!$A$80,G582=账期!$A$81,G582=账期!$A$83,G582=账期!$A$85,G582=账期!$A$87,G582=账期!$A$89,G582=账期!$A$91),60,IF(OR(G582=账期!$A$93,G582=账期!$A$94,G582=账期!$A$95,G582=账期!$A$96,G582=账期!$A$98,G582=账期!$A$99,G582=账期!$A$101,G582=账期!$A$102),90,0)))</f>
        <v>30</v>
      </c>
      <c r="AF582" s="319"/>
      <c r="AG582" s="306" t="s">
        <v>38</v>
      </c>
      <c r="AH582" s="319" t="str">
        <f t="shared" si="77"/>
        <v>柯童柱</v>
      </c>
      <c r="AI582" s="321"/>
    </row>
    <row r="583" spans="1:35" ht="18" customHeight="1" x14ac:dyDescent="0.25">
      <c r="A583" s="301" t="str">
        <f t="shared" si="79"/>
        <v>2018年1月</v>
      </c>
      <c r="B583" s="302">
        <v>43117</v>
      </c>
      <c r="C583" s="303" t="s">
        <v>1346</v>
      </c>
      <c r="D583" s="304" t="s">
        <v>632</v>
      </c>
      <c r="E583" s="305" t="str">
        <f t="shared" si="74"/>
        <v>A</v>
      </c>
      <c r="F583" s="305" t="str">
        <f t="shared" si="75"/>
        <v>B</v>
      </c>
      <c r="G583" s="306" t="s">
        <v>435</v>
      </c>
      <c r="H583" s="307" t="s">
        <v>436</v>
      </c>
      <c r="I583" s="307" t="s">
        <v>33</v>
      </c>
      <c r="J583" s="307"/>
      <c r="K583" s="308" t="s">
        <v>456</v>
      </c>
      <c r="L583" s="306" t="s">
        <v>63</v>
      </c>
      <c r="M583" s="306" t="s">
        <v>96</v>
      </c>
      <c r="N583" s="306"/>
      <c r="O583" s="306" t="s">
        <v>37</v>
      </c>
      <c r="P583" s="308">
        <v>1</v>
      </c>
      <c r="Q583" s="309">
        <v>1</v>
      </c>
      <c r="R583" s="286">
        <v>11500</v>
      </c>
      <c r="S583" s="310">
        <f t="shared" si="76"/>
        <v>11500</v>
      </c>
      <c r="T583" s="311"/>
      <c r="U583" s="311">
        <f t="shared" si="78"/>
        <v>11500</v>
      </c>
      <c r="V583" s="451">
        <v>43121</v>
      </c>
      <c r="W583" s="452">
        <v>43123</v>
      </c>
      <c r="X583" s="308">
        <v>1000</v>
      </c>
      <c r="Y583" s="313" t="s">
        <v>1372</v>
      </c>
      <c r="Z583" s="314">
        <v>270</v>
      </c>
      <c r="AA583" s="315">
        <v>180103</v>
      </c>
      <c r="AB583" s="316" t="s">
        <v>2933</v>
      </c>
      <c r="AC583" s="317">
        <v>43132</v>
      </c>
      <c r="AD583" s="318">
        <f t="shared" si="72"/>
        <v>43189</v>
      </c>
      <c r="AE583" s="319">
        <f>IF(OR(G583=账期!$A$18,G583=账期!$A$20,G583=账期!$A$22,G583=账期!$A$24,G583=账期!$A$25,G583=账期!$A$27,G583=账期!$A$26,G583=账期!$A$28,G583=账期!$A$30,G583=账期!$A$32,G583=账期!$A$34,G583=账期!$A$35,G583=账期!$A$37,G583=账期!$A$39,G583=账期!$A$40,G583=账期!$A$41,G583=账期!$A$42,G583=账期!$A$43,G583=账期!$A$44,G583=账期!$A$45,G583=账期!$A$46,G583=账期!$A$48,G583=账期!$A$50,G583=账期!$A$51,G583=账期!$A$52,G583=账期!$A$53,G583=账期!$A$54,G583=账期!$A$56,G583=账期!$A$57,G583=账期!$A$58,G583=账期!$A$59,G583=账期!$A$60,G583=账期!$A$61,G583=账期!$A$62,G583=账期!$A$63,G583=账期!$A$64,G583=账期!$A$66,G583=账期!$A$67,G583=账期!$A$68,G583=账期!$A$70,G583=账期!$A$71),30,IF(OR(G583=账期!$A$74,G583=账期!$A$77,G583=账期!$A$76,G583=账期!$A$79,G583=账期!$A$80,G583=账期!$A$81,G583=账期!$A$83,G583=账期!$A$85,G583=账期!$A$87,G583=账期!$A$89,G583=账期!$A$91),60,IF(OR(G583=账期!$A$93,G583=账期!$A$94,G583=账期!$A$95,G583=账期!$A$96,G583=账期!$A$98,G583=账期!$A$99,G583=账期!$A$101,G583=账期!$A$102),90,0)))</f>
        <v>30</v>
      </c>
      <c r="AF583" s="319"/>
      <c r="AG583" s="306" t="s">
        <v>38</v>
      </c>
      <c r="AH583" s="319" t="str">
        <f t="shared" si="77"/>
        <v>柯童柱</v>
      </c>
      <c r="AI583" s="321"/>
    </row>
    <row r="584" spans="1:35" ht="18" customHeight="1" x14ac:dyDescent="0.25">
      <c r="A584" s="301" t="str">
        <f t="shared" si="79"/>
        <v>2018年1月</v>
      </c>
      <c r="B584" s="302">
        <v>43119</v>
      </c>
      <c r="C584" s="303" t="s">
        <v>1373</v>
      </c>
      <c r="D584" s="304" t="s">
        <v>632</v>
      </c>
      <c r="E584" s="305" t="str">
        <f t="shared" si="74"/>
        <v>A</v>
      </c>
      <c r="F584" s="305" t="str">
        <f t="shared" si="75"/>
        <v>B</v>
      </c>
      <c r="G584" s="306" t="s">
        <v>435</v>
      </c>
      <c r="H584" s="307" t="str">
        <f>IF(G584="","",VLOOKUP(G584,下拉数据源!J:K,2,0))</f>
        <v>深圳市特发信息股份有限公司东莞分公司</v>
      </c>
      <c r="I584" s="307" t="s">
        <v>33</v>
      </c>
      <c r="J584" s="307"/>
      <c r="K584" s="308" t="s">
        <v>457</v>
      </c>
      <c r="L584" s="306" t="s">
        <v>63</v>
      </c>
      <c r="M584" s="306" t="s">
        <v>96</v>
      </c>
      <c r="N584" s="306"/>
      <c r="O584" s="306" t="s">
        <v>37</v>
      </c>
      <c r="P584" s="308">
        <v>1.5</v>
      </c>
      <c r="Q584" s="309">
        <v>1.5</v>
      </c>
      <c r="R584" s="286">
        <v>11500</v>
      </c>
      <c r="S584" s="310">
        <f t="shared" si="76"/>
        <v>17250</v>
      </c>
      <c r="T584" s="311"/>
      <c r="U584" s="311">
        <f t="shared" si="78"/>
        <v>17250</v>
      </c>
      <c r="V584" s="451">
        <v>43122</v>
      </c>
      <c r="W584" s="452">
        <v>43123</v>
      </c>
      <c r="X584" s="308" t="s">
        <v>458</v>
      </c>
      <c r="Y584" s="313" t="s">
        <v>1374</v>
      </c>
      <c r="Z584" s="314">
        <v>405</v>
      </c>
      <c r="AA584" s="315">
        <v>180103</v>
      </c>
      <c r="AB584" s="316" t="s">
        <v>2934</v>
      </c>
      <c r="AC584" s="317">
        <v>43132</v>
      </c>
      <c r="AD584" s="318">
        <f t="shared" si="72"/>
        <v>43189</v>
      </c>
      <c r="AE584" s="319">
        <f>IF(OR(G584=账期!$A$18,G584=账期!$A$20,G584=账期!$A$22,G584=账期!$A$24,G584=账期!$A$25,G584=账期!$A$27,G584=账期!$A$26,G584=账期!$A$28,G584=账期!$A$30,G584=账期!$A$32,G584=账期!$A$34,G584=账期!$A$35,G584=账期!$A$37,G584=账期!$A$39,G584=账期!$A$40,G584=账期!$A$41,G584=账期!$A$42,G584=账期!$A$43,G584=账期!$A$44,G584=账期!$A$45,G584=账期!$A$46,G584=账期!$A$48,G584=账期!$A$50,G584=账期!$A$51,G584=账期!$A$52,G584=账期!$A$53,G584=账期!$A$54,G584=账期!$A$56,G584=账期!$A$57,G584=账期!$A$58,G584=账期!$A$59,G584=账期!$A$60,G584=账期!$A$61,G584=账期!$A$62,G584=账期!$A$63,G584=账期!$A$64,G584=账期!$A$66,G584=账期!$A$67,G584=账期!$A$68,G584=账期!$A$70,G584=账期!$A$71),30,IF(OR(G584=账期!$A$74,G584=账期!$A$77,G584=账期!$A$76,G584=账期!$A$79,G584=账期!$A$80,G584=账期!$A$81,G584=账期!$A$83,G584=账期!$A$85,G584=账期!$A$87,G584=账期!$A$89,G584=账期!$A$91),60,IF(OR(G584=账期!$A$93,G584=账期!$A$94,G584=账期!$A$95,G584=账期!$A$96,G584=账期!$A$98,G584=账期!$A$99,G584=账期!$A$101,G584=账期!$A$102),90,0)))</f>
        <v>30</v>
      </c>
      <c r="AF584" s="319"/>
      <c r="AG584" s="306" t="s">
        <v>38</v>
      </c>
      <c r="AH584" s="319" t="str">
        <f t="shared" si="77"/>
        <v>柯童柱</v>
      </c>
      <c r="AI584" s="321"/>
    </row>
    <row r="585" spans="1:35" ht="18" customHeight="1" x14ac:dyDescent="0.25">
      <c r="A585" s="301" t="str">
        <f t="shared" si="79"/>
        <v>2018年1月</v>
      </c>
      <c r="B585" s="302">
        <v>43124</v>
      </c>
      <c r="C585" s="303" t="s">
        <v>1375</v>
      </c>
      <c r="D585" s="304" t="s">
        <v>632</v>
      </c>
      <c r="E585" s="305" t="str">
        <f t="shared" si="74"/>
        <v>A</v>
      </c>
      <c r="F585" s="305" t="str">
        <f t="shared" si="75"/>
        <v>A</v>
      </c>
      <c r="G585" s="306" t="s">
        <v>460</v>
      </c>
      <c r="H585" s="307" t="str">
        <f>IF(G585="","",VLOOKUP(G585,下拉数据源!J:K,2,0))</f>
        <v>深圳市特发信息光网科技股份有限公司东莞分公司</v>
      </c>
      <c r="I585" s="307" t="s">
        <v>33</v>
      </c>
      <c r="J585" s="307"/>
      <c r="K585" s="308" t="s">
        <v>462</v>
      </c>
      <c r="L585" s="306" t="s">
        <v>40</v>
      </c>
      <c r="M585" s="306" t="s">
        <v>463</v>
      </c>
      <c r="N585" s="306"/>
      <c r="O585" s="306" t="s">
        <v>65</v>
      </c>
      <c r="P585" s="308">
        <v>1</v>
      </c>
      <c r="Q585" s="309">
        <v>1</v>
      </c>
      <c r="R585" s="286">
        <v>15850</v>
      </c>
      <c r="S585" s="310">
        <f t="shared" si="76"/>
        <v>15850</v>
      </c>
      <c r="T585" s="311"/>
      <c r="U585" s="311">
        <f t="shared" si="78"/>
        <v>15850</v>
      </c>
      <c r="V585" s="451">
        <v>43125</v>
      </c>
      <c r="W585" s="452">
        <v>43129</v>
      </c>
      <c r="X585" s="308">
        <v>500</v>
      </c>
      <c r="Y585" s="313" t="s">
        <v>1376</v>
      </c>
      <c r="Z585" s="314">
        <v>420</v>
      </c>
      <c r="AA585" s="315">
        <v>180110</v>
      </c>
      <c r="AB585" s="316" t="s">
        <v>3553</v>
      </c>
      <c r="AC585" s="317">
        <v>43139</v>
      </c>
      <c r="AD585" s="318">
        <f t="shared" si="72"/>
        <v>43189</v>
      </c>
      <c r="AE585" s="319">
        <f>IF(OR(G585=账期!$A$18,G585=账期!$A$20,G585=账期!$A$22,G585=账期!$A$24,G585=账期!$A$25,G585=账期!$A$27,G585=账期!$A$26,G585=账期!$A$28,G585=账期!$A$30,G585=账期!$A$32,G585=账期!$A$34,G585=账期!$A$35,G585=账期!$A$37,G585=账期!$A$39,G585=账期!$A$40,G585=账期!$A$41,G585=账期!$A$42,G585=账期!$A$43,G585=账期!$A$44,G585=账期!$A$45,G585=账期!$A$46,G585=账期!$A$48,G585=账期!$A$50,G585=账期!$A$51,G585=账期!$A$52,G585=账期!$A$53,G585=账期!$A$54,G585=账期!$A$56,G585=账期!$A$57,G585=账期!$A$58,G585=账期!$A$59,G585=账期!$A$60,G585=账期!$A$61,G585=账期!$A$62,G585=账期!$A$63,G585=账期!$A$64,G585=账期!$A$66,G585=账期!$A$67,G585=账期!$A$68,G585=账期!$A$70,G585=账期!$A$71),30,IF(OR(G585=账期!$A$74,G585=账期!$A$77,G585=账期!$A$76,G585=账期!$A$79,G585=账期!$A$80,G585=账期!$A$81,G585=账期!$A$83,G585=账期!$A$85,G585=账期!$A$87,G585=账期!$A$89,G585=账期!$A$91),60,IF(OR(G585=账期!$A$93,G585=账期!$A$94,G585=账期!$A$95,G585=账期!$A$96,G585=账期!$A$98,G585=账期!$A$99,G585=账期!$A$101,G585=账期!$A$102),90,0)))</f>
        <v>30</v>
      </c>
      <c r="AF585" s="319"/>
      <c r="AG585" s="306" t="s">
        <v>38</v>
      </c>
      <c r="AH585" s="319" t="str">
        <f t="shared" si="77"/>
        <v>柯童柱</v>
      </c>
      <c r="AI585" s="321"/>
    </row>
    <row r="586" spans="1:35" ht="18" customHeight="1" x14ac:dyDescent="0.25">
      <c r="A586" s="301" t="str">
        <f t="shared" si="79"/>
        <v>2018年1月</v>
      </c>
      <c r="B586" s="302">
        <v>43103</v>
      </c>
      <c r="C586" s="303" t="s">
        <v>1377</v>
      </c>
      <c r="D586" s="304" t="s">
        <v>617</v>
      </c>
      <c r="E586" s="305" t="str">
        <f t="shared" si="74"/>
        <v>A</v>
      </c>
      <c r="F586" s="305" t="str">
        <f t="shared" si="75"/>
        <v>C</v>
      </c>
      <c r="G586" s="306" t="s">
        <v>464</v>
      </c>
      <c r="H586" s="307" t="s">
        <v>465</v>
      </c>
      <c r="I586" s="307" t="s">
        <v>33</v>
      </c>
      <c r="J586" s="307"/>
      <c r="K586" s="308" t="s">
        <v>466</v>
      </c>
      <c r="L586" s="306" t="s">
        <v>35</v>
      </c>
      <c r="M586" s="306" t="s">
        <v>94</v>
      </c>
      <c r="N586" s="306"/>
      <c r="O586" s="306" t="s">
        <v>37</v>
      </c>
      <c r="P586" s="308">
        <v>30</v>
      </c>
      <c r="Q586" s="309">
        <v>30</v>
      </c>
      <c r="R586" s="286">
        <v>9420</v>
      </c>
      <c r="S586" s="310">
        <f t="shared" si="76"/>
        <v>282600</v>
      </c>
      <c r="T586" s="311"/>
      <c r="U586" s="311">
        <f t="shared" si="78"/>
        <v>282600</v>
      </c>
      <c r="V586" s="451">
        <v>43105</v>
      </c>
      <c r="W586" s="452">
        <v>43108</v>
      </c>
      <c r="X586" s="308">
        <v>750</v>
      </c>
      <c r="Y586" s="313" t="s">
        <v>1378</v>
      </c>
      <c r="Z586" s="314">
        <v>7380</v>
      </c>
      <c r="AA586" s="315" t="s">
        <v>669</v>
      </c>
      <c r="AB586" s="316" t="s">
        <v>1379</v>
      </c>
      <c r="AC586" s="317">
        <v>43123</v>
      </c>
      <c r="AD586" s="318">
        <f t="shared" si="72"/>
        <v>43161</v>
      </c>
      <c r="AE586" s="319">
        <f>IF(OR(G586=账期!$A$18,G586=账期!$A$20,G586=账期!$A$22,G586=账期!$A$24,G586=账期!$A$25,G586=账期!$A$27,G586=账期!$A$26,G586=账期!$A$28,G586=账期!$A$30,G586=账期!$A$32,G586=账期!$A$34,G586=账期!$A$35,G586=账期!$A$37,G586=账期!$A$39,G586=账期!$A$40,G586=账期!$A$41,G586=账期!$A$42,G586=账期!$A$43,G586=账期!$A$44,G586=账期!$A$45,G586=账期!$A$46,G586=账期!$A$48,G586=账期!$A$50,G586=账期!$A$51,G586=账期!$A$52,G586=账期!$A$53,G586=账期!$A$54,G586=账期!$A$56,G586=账期!$A$57,G586=账期!$A$58,G586=账期!$A$59,G586=账期!$A$60,G586=账期!$A$61,G586=账期!$A$62,G586=账期!$A$63,G586=账期!$A$64,G586=账期!$A$66,G586=账期!$A$67,G586=账期!$A$68,G586=账期!$A$70,G586=账期!$A$71),30,IF(OR(G586=账期!$A$74,G586=账期!$A$77,G586=账期!$A$76,G586=账期!$A$79,G586=账期!$A$80,G586=账期!$A$81,G586=账期!$A$83,G586=账期!$A$85,G586=账期!$A$87,G586=账期!$A$89,G586=账期!$A$91),60,IF(OR(G586=账期!$A$93,G586=账期!$A$94,G586=账期!$A$95,G586=账期!$A$96,G586=账期!$A$98,G586=账期!$A$99,G586=账期!$A$101,G586=账期!$A$102),90,0)))</f>
        <v>30</v>
      </c>
      <c r="AF586" s="319"/>
      <c r="AG586" s="306" t="s">
        <v>106</v>
      </c>
      <c r="AH586" s="319" t="str">
        <f t="shared" si="77"/>
        <v>石浩宇</v>
      </c>
      <c r="AI586" s="321"/>
    </row>
    <row r="587" spans="1:35" ht="18" customHeight="1" x14ac:dyDescent="0.25">
      <c r="A587" s="301" t="str">
        <f t="shared" si="79"/>
        <v>2018年1月</v>
      </c>
      <c r="B587" s="302">
        <v>43103</v>
      </c>
      <c r="C587" s="303" t="s">
        <v>1377</v>
      </c>
      <c r="D587" s="304" t="s">
        <v>617</v>
      </c>
      <c r="E587" s="305" t="str">
        <f t="shared" si="74"/>
        <v>A</v>
      </c>
      <c r="F587" s="305" t="str">
        <f t="shared" si="75"/>
        <v>C</v>
      </c>
      <c r="G587" s="306" t="s">
        <v>464</v>
      </c>
      <c r="H587" s="307" t="s">
        <v>465</v>
      </c>
      <c r="I587" s="307" t="s">
        <v>105</v>
      </c>
      <c r="J587" s="307"/>
      <c r="K587" s="308" t="s">
        <v>466</v>
      </c>
      <c r="L587" s="306" t="s">
        <v>35</v>
      </c>
      <c r="M587" s="306" t="s">
        <v>94</v>
      </c>
      <c r="N587" s="306"/>
      <c r="O587" s="306" t="s">
        <v>37</v>
      </c>
      <c r="P587" s="308">
        <v>31.5</v>
      </c>
      <c r="Q587" s="309">
        <v>31.5</v>
      </c>
      <c r="R587" s="286">
        <v>9420</v>
      </c>
      <c r="S587" s="310">
        <f t="shared" si="76"/>
        <v>296730</v>
      </c>
      <c r="T587" s="311"/>
      <c r="U587" s="311">
        <f t="shared" si="78"/>
        <v>296730</v>
      </c>
      <c r="V587" s="451">
        <v>43112</v>
      </c>
      <c r="W587" s="452">
        <v>43113</v>
      </c>
      <c r="X587" s="308">
        <v>900</v>
      </c>
      <c r="Y587" s="313" t="s">
        <v>1380</v>
      </c>
      <c r="Z587" s="314">
        <v>0</v>
      </c>
      <c r="AA587" s="315" t="s">
        <v>1381</v>
      </c>
      <c r="AB587" s="316" t="s">
        <v>1382</v>
      </c>
      <c r="AC587" s="317">
        <v>43123</v>
      </c>
      <c r="AD587" s="318">
        <f t="shared" si="72"/>
        <v>43161</v>
      </c>
      <c r="AE587" s="319">
        <f>IF(OR(G587=账期!$A$18,G587=账期!$A$20,G587=账期!$A$22,G587=账期!$A$24,G587=账期!$A$25,G587=账期!$A$27,G587=账期!$A$26,G587=账期!$A$28,G587=账期!$A$30,G587=账期!$A$32,G587=账期!$A$34,G587=账期!$A$35,G587=账期!$A$37,G587=账期!$A$39,G587=账期!$A$40,G587=账期!$A$41,G587=账期!$A$42,G587=账期!$A$43,G587=账期!$A$44,G587=账期!$A$45,G587=账期!$A$46,G587=账期!$A$48,G587=账期!$A$50,G587=账期!$A$51,G587=账期!$A$52,G587=账期!$A$53,G587=账期!$A$54,G587=账期!$A$56,G587=账期!$A$57,G587=账期!$A$58,G587=账期!$A$59,G587=账期!$A$60,G587=账期!$A$61,G587=账期!$A$62,G587=账期!$A$63,G587=账期!$A$64,G587=账期!$A$66,G587=账期!$A$67,G587=账期!$A$68,G587=账期!$A$70,G587=账期!$A$71),30,IF(OR(G587=账期!$A$74,G587=账期!$A$77,G587=账期!$A$76,G587=账期!$A$79,G587=账期!$A$80,G587=账期!$A$81,G587=账期!$A$83,G587=账期!$A$85,G587=账期!$A$87,G587=账期!$A$89,G587=账期!$A$91),60,IF(OR(G587=账期!$A$93,G587=账期!$A$94,G587=账期!$A$95,G587=账期!$A$96,G587=账期!$A$98,G587=账期!$A$99,G587=账期!$A$101,G587=账期!$A$102),90,0)))</f>
        <v>30</v>
      </c>
      <c r="AF587" s="319"/>
      <c r="AG587" s="306" t="s">
        <v>106</v>
      </c>
      <c r="AH587" s="319" t="str">
        <f t="shared" si="77"/>
        <v>石浩宇</v>
      </c>
      <c r="AI587" s="321"/>
    </row>
    <row r="588" spans="1:35" ht="18" customHeight="1" x14ac:dyDescent="0.25">
      <c r="A588" s="301" t="str">
        <f t="shared" si="79"/>
        <v>2018年1月</v>
      </c>
      <c r="B588" s="302">
        <v>43103</v>
      </c>
      <c r="C588" s="303" t="s">
        <v>1377</v>
      </c>
      <c r="D588" s="304" t="s">
        <v>617</v>
      </c>
      <c r="E588" s="305" t="str">
        <f t="shared" si="74"/>
        <v>A</v>
      </c>
      <c r="F588" s="305" t="str">
        <f t="shared" si="75"/>
        <v>C</v>
      </c>
      <c r="G588" s="306" t="s">
        <v>464</v>
      </c>
      <c r="H588" s="307" t="s">
        <v>465</v>
      </c>
      <c r="I588" s="307" t="s">
        <v>105</v>
      </c>
      <c r="J588" s="307"/>
      <c r="K588" s="308" t="s">
        <v>466</v>
      </c>
      <c r="L588" s="306" t="s">
        <v>35</v>
      </c>
      <c r="M588" s="306" t="s">
        <v>94</v>
      </c>
      <c r="N588" s="306"/>
      <c r="O588" s="306" t="s">
        <v>37</v>
      </c>
      <c r="P588" s="308">
        <v>31.5</v>
      </c>
      <c r="Q588" s="309">
        <v>31.5</v>
      </c>
      <c r="R588" s="286">
        <v>9420</v>
      </c>
      <c r="S588" s="310">
        <f t="shared" si="76"/>
        <v>296730</v>
      </c>
      <c r="T588" s="311"/>
      <c r="U588" s="311">
        <f t="shared" si="78"/>
        <v>296730</v>
      </c>
      <c r="V588" s="451">
        <v>43115</v>
      </c>
      <c r="W588" s="452">
        <v>43115</v>
      </c>
      <c r="X588" s="308">
        <v>900</v>
      </c>
      <c r="Y588" s="313" t="s">
        <v>1383</v>
      </c>
      <c r="Z588" s="314">
        <v>0</v>
      </c>
      <c r="AA588" s="315" t="s">
        <v>1384</v>
      </c>
      <c r="AB588" s="316" t="s">
        <v>1382</v>
      </c>
      <c r="AC588" s="317">
        <v>43123</v>
      </c>
      <c r="AD588" s="318">
        <f t="shared" si="72"/>
        <v>43161</v>
      </c>
      <c r="AE588" s="319">
        <f>IF(OR(G588=账期!$A$18,G588=账期!$A$20,G588=账期!$A$22,G588=账期!$A$24,G588=账期!$A$25,G588=账期!$A$27,G588=账期!$A$26,G588=账期!$A$28,G588=账期!$A$30,G588=账期!$A$32,G588=账期!$A$34,G588=账期!$A$35,G588=账期!$A$37,G588=账期!$A$39,G588=账期!$A$40,G588=账期!$A$41,G588=账期!$A$42,G588=账期!$A$43,G588=账期!$A$44,G588=账期!$A$45,G588=账期!$A$46,G588=账期!$A$48,G588=账期!$A$50,G588=账期!$A$51,G588=账期!$A$52,G588=账期!$A$53,G588=账期!$A$54,G588=账期!$A$56,G588=账期!$A$57,G588=账期!$A$58,G588=账期!$A$59,G588=账期!$A$60,G588=账期!$A$61,G588=账期!$A$62,G588=账期!$A$63,G588=账期!$A$64,G588=账期!$A$66,G588=账期!$A$67,G588=账期!$A$68,G588=账期!$A$70,G588=账期!$A$71),30,IF(OR(G588=账期!$A$74,G588=账期!$A$77,G588=账期!$A$76,G588=账期!$A$79,G588=账期!$A$80,G588=账期!$A$81,G588=账期!$A$83,G588=账期!$A$85,G588=账期!$A$87,G588=账期!$A$89,G588=账期!$A$91),60,IF(OR(G588=账期!$A$93,G588=账期!$A$94,G588=账期!$A$95,G588=账期!$A$96,G588=账期!$A$98,G588=账期!$A$99,G588=账期!$A$101,G588=账期!$A$102),90,0)))</f>
        <v>30</v>
      </c>
      <c r="AF588" s="319"/>
      <c r="AG588" s="306" t="s">
        <v>106</v>
      </c>
      <c r="AH588" s="319" t="str">
        <f t="shared" si="77"/>
        <v>石浩宇</v>
      </c>
      <c r="AI588" s="321"/>
    </row>
    <row r="589" spans="1:35" ht="18" customHeight="1" x14ac:dyDescent="0.25">
      <c r="A589" s="301" t="str">
        <f t="shared" si="79"/>
        <v>2018年1月</v>
      </c>
      <c r="B589" s="302">
        <v>43103</v>
      </c>
      <c r="C589" s="303" t="s">
        <v>1377</v>
      </c>
      <c r="D589" s="304" t="s">
        <v>617</v>
      </c>
      <c r="E589" s="305" t="str">
        <f t="shared" si="74"/>
        <v>A</v>
      </c>
      <c r="F589" s="305" t="str">
        <f t="shared" si="75"/>
        <v>C</v>
      </c>
      <c r="G589" s="306" t="s">
        <v>464</v>
      </c>
      <c r="H589" s="307" t="s">
        <v>465</v>
      </c>
      <c r="I589" s="307" t="s">
        <v>105</v>
      </c>
      <c r="J589" s="307"/>
      <c r="K589" s="308" t="s">
        <v>466</v>
      </c>
      <c r="L589" s="306" t="s">
        <v>35</v>
      </c>
      <c r="M589" s="306" t="s">
        <v>94</v>
      </c>
      <c r="N589" s="306"/>
      <c r="O589" s="306" t="s">
        <v>37</v>
      </c>
      <c r="P589" s="308">
        <v>31.5</v>
      </c>
      <c r="Q589" s="309">
        <v>31.5</v>
      </c>
      <c r="R589" s="286">
        <v>9420</v>
      </c>
      <c r="S589" s="310">
        <f t="shared" si="76"/>
        <v>296730</v>
      </c>
      <c r="T589" s="311"/>
      <c r="U589" s="311">
        <f t="shared" si="78"/>
        <v>296730</v>
      </c>
      <c r="V589" s="451">
        <v>43119</v>
      </c>
      <c r="W589" s="452">
        <v>43119</v>
      </c>
      <c r="X589" s="308">
        <v>900</v>
      </c>
      <c r="Y589" s="313" t="s">
        <v>1385</v>
      </c>
      <c r="Z589" s="314">
        <v>0</v>
      </c>
      <c r="AA589" s="315" t="s">
        <v>1386</v>
      </c>
      <c r="AB589" s="316" t="s">
        <v>1382</v>
      </c>
      <c r="AC589" s="317">
        <v>43123</v>
      </c>
      <c r="AD589" s="318">
        <f t="shared" si="72"/>
        <v>43161</v>
      </c>
      <c r="AE589" s="319">
        <f>IF(OR(G589=账期!$A$18,G589=账期!$A$20,G589=账期!$A$22,G589=账期!$A$24,G589=账期!$A$25,G589=账期!$A$27,G589=账期!$A$26,G589=账期!$A$28,G589=账期!$A$30,G589=账期!$A$32,G589=账期!$A$34,G589=账期!$A$35,G589=账期!$A$37,G589=账期!$A$39,G589=账期!$A$40,G589=账期!$A$41,G589=账期!$A$42,G589=账期!$A$43,G589=账期!$A$44,G589=账期!$A$45,G589=账期!$A$46,G589=账期!$A$48,G589=账期!$A$50,G589=账期!$A$51,G589=账期!$A$52,G589=账期!$A$53,G589=账期!$A$54,G589=账期!$A$56,G589=账期!$A$57,G589=账期!$A$58,G589=账期!$A$59,G589=账期!$A$60,G589=账期!$A$61,G589=账期!$A$62,G589=账期!$A$63,G589=账期!$A$64,G589=账期!$A$66,G589=账期!$A$67,G589=账期!$A$68,G589=账期!$A$70,G589=账期!$A$71),30,IF(OR(G589=账期!$A$74,G589=账期!$A$77,G589=账期!$A$76,G589=账期!$A$79,G589=账期!$A$80,G589=账期!$A$81,G589=账期!$A$83,G589=账期!$A$85,G589=账期!$A$87,G589=账期!$A$89,G589=账期!$A$91),60,IF(OR(G589=账期!$A$93,G589=账期!$A$94,G589=账期!$A$95,G589=账期!$A$96,G589=账期!$A$98,G589=账期!$A$99,G589=账期!$A$101,G589=账期!$A$102),90,0)))</f>
        <v>30</v>
      </c>
      <c r="AF589" s="319"/>
      <c r="AG589" s="306" t="s">
        <v>106</v>
      </c>
      <c r="AH589" s="319" t="str">
        <f t="shared" si="77"/>
        <v>石浩宇</v>
      </c>
      <c r="AI589" s="321"/>
    </row>
    <row r="590" spans="1:35" ht="18" customHeight="1" x14ac:dyDescent="0.25">
      <c r="A590" s="301" t="str">
        <f t="shared" si="79"/>
        <v>2018年1月</v>
      </c>
      <c r="B590" s="302">
        <v>43116</v>
      </c>
      <c r="C590" s="303" t="s">
        <v>1387</v>
      </c>
      <c r="D590" s="304" t="s">
        <v>617</v>
      </c>
      <c r="E590" s="305" t="str">
        <f t="shared" si="74"/>
        <v>A</v>
      </c>
      <c r="F590" s="305" t="str">
        <f t="shared" si="75"/>
        <v>C</v>
      </c>
      <c r="G590" s="306" t="s">
        <v>464</v>
      </c>
      <c r="H590" s="307" t="s">
        <v>465</v>
      </c>
      <c r="I590" s="307" t="s">
        <v>33</v>
      </c>
      <c r="J590" s="307"/>
      <c r="K590" s="308" t="s">
        <v>467</v>
      </c>
      <c r="L590" s="306" t="s">
        <v>63</v>
      </c>
      <c r="M590" s="306" t="s">
        <v>64</v>
      </c>
      <c r="N590" s="306"/>
      <c r="O590" s="306" t="s">
        <v>37</v>
      </c>
      <c r="P590" s="308">
        <v>22.5</v>
      </c>
      <c r="Q590" s="309">
        <v>22.5</v>
      </c>
      <c r="R590" s="286">
        <v>11000</v>
      </c>
      <c r="S590" s="310">
        <f t="shared" si="76"/>
        <v>247500</v>
      </c>
      <c r="T590" s="311"/>
      <c r="U590" s="311">
        <f t="shared" si="78"/>
        <v>247500</v>
      </c>
      <c r="V590" s="451">
        <v>43120</v>
      </c>
      <c r="W590" s="452">
        <v>43121</v>
      </c>
      <c r="X590" s="308">
        <v>750</v>
      </c>
      <c r="Y590" s="313" t="s">
        <v>1388</v>
      </c>
      <c r="Z590" s="314">
        <v>5535</v>
      </c>
      <c r="AA590" s="315">
        <v>180117</v>
      </c>
      <c r="AB590" s="316" t="s">
        <v>1389</v>
      </c>
      <c r="AC590" s="317">
        <v>43123</v>
      </c>
      <c r="AD590" s="318">
        <f t="shared" si="72"/>
        <v>43161</v>
      </c>
      <c r="AE590" s="319">
        <f>IF(OR(G590=账期!$A$18,G590=账期!$A$20,G590=账期!$A$22,G590=账期!$A$24,G590=账期!$A$25,G590=账期!$A$27,G590=账期!$A$26,G590=账期!$A$28,G590=账期!$A$30,G590=账期!$A$32,G590=账期!$A$34,G590=账期!$A$35,G590=账期!$A$37,G590=账期!$A$39,G590=账期!$A$40,G590=账期!$A$41,G590=账期!$A$42,G590=账期!$A$43,G590=账期!$A$44,G590=账期!$A$45,G590=账期!$A$46,G590=账期!$A$48,G590=账期!$A$50,G590=账期!$A$51,G590=账期!$A$52,G590=账期!$A$53,G590=账期!$A$54,G590=账期!$A$56,G590=账期!$A$57,G590=账期!$A$58,G590=账期!$A$59,G590=账期!$A$60,G590=账期!$A$61,G590=账期!$A$62,G590=账期!$A$63,G590=账期!$A$64,G590=账期!$A$66,G590=账期!$A$67,G590=账期!$A$68,G590=账期!$A$70,G590=账期!$A$71),30,IF(OR(G590=账期!$A$74,G590=账期!$A$77,G590=账期!$A$76,G590=账期!$A$79,G590=账期!$A$80,G590=账期!$A$81,G590=账期!$A$83,G590=账期!$A$85,G590=账期!$A$87,G590=账期!$A$89,G590=账期!$A$91),60,IF(OR(G590=账期!$A$93,G590=账期!$A$94,G590=账期!$A$95,G590=账期!$A$96,G590=账期!$A$98,G590=账期!$A$99,G590=账期!$A$101,G590=账期!$A$102),90,0)))</f>
        <v>30</v>
      </c>
      <c r="AF590" s="319"/>
      <c r="AG590" s="306" t="s">
        <v>106</v>
      </c>
      <c r="AH590" s="319" t="str">
        <f t="shared" si="77"/>
        <v>石浩宇</v>
      </c>
      <c r="AI590" s="321"/>
    </row>
    <row r="591" spans="1:35" ht="18" customHeight="1" x14ac:dyDescent="0.25">
      <c r="A591" s="301" t="str">
        <f t="shared" si="79"/>
        <v>2018年1月</v>
      </c>
      <c r="B591" s="302">
        <v>43116</v>
      </c>
      <c r="C591" s="303" t="s">
        <v>1390</v>
      </c>
      <c r="D591" s="304" t="s">
        <v>617</v>
      </c>
      <c r="E591" s="305" t="str">
        <f t="shared" si="74"/>
        <v>A</v>
      </c>
      <c r="F591" s="305" t="str">
        <f t="shared" si="75"/>
        <v>C</v>
      </c>
      <c r="G591" s="306" t="s">
        <v>464</v>
      </c>
      <c r="H591" s="307" t="s">
        <v>465</v>
      </c>
      <c r="I591" s="307" t="s">
        <v>33</v>
      </c>
      <c r="J591" s="307"/>
      <c r="K591" s="308" t="s">
        <v>467</v>
      </c>
      <c r="L591" s="306" t="s">
        <v>35</v>
      </c>
      <c r="M591" s="306" t="s">
        <v>94</v>
      </c>
      <c r="N591" s="306"/>
      <c r="O591" s="306" t="s">
        <v>37</v>
      </c>
      <c r="P591" s="308">
        <v>7.5</v>
      </c>
      <c r="Q591" s="309">
        <v>7.5</v>
      </c>
      <c r="R591" s="286">
        <v>9420</v>
      </c>
      <c r="S591" s="310">
        <f t="shared" si="76"/>
        <v>70650</v>
      </c>
      <c r="T591" s="311"/>
      <c r="U591" s="311">
        <f t="shared" si="78"/>
        <v>70650</v>
      </c>
      <c r="V591" s="451">
        <v>43120</v>
      </c>
      <c r="W591" s="452">
        <v>43121</v>
      </c>
      <c r="X591" s="308">
        <v>750</v>
      </c>
      <c r="Y591" s="313" t="s">
        <v>1391</v>
      </c>
      <c r="Z591" s="314">
        <v>1845</v>
      </c>
      <c r="AA591" s="315">
        <v>180119</v>
      </c>
      <c r="AB591" s="316" t="s">
        <v>1392</v>
      </c>
      <c r="AC591" s="317">
        <v>43123</v>
      </c>
      <c r="AD591" s="318">
        <f t="shared" si="72"/>
        <v>43161</v>
      </c>
      <c r="AE591" s="319">
        <f>IF(OR(G591=账期!$A$18,G591=账期!$A$20,G591=账期!$A$22,G591=账期!$A$24,G591=账期!$A$25,G591=账期!$A$27,G591=账期!$A$26,G591=账期!$A$28,G591=账期!$A$30,G591=账期!$A$32,G591=账期!$A$34,G591=账期!$A$35,G591=账期!$A$37,G591=账期!$A$39,G591=账期!$A$40,G591=账期!$A$41,G591=账期!$A$42,G591=账期!$A$43,G591=账期!$A$44,G591=账期!$A$45,G591=账期!$A$46,G591=账期!$A$48,G591=账期!$A$50,G591=账期!$A$51,G591=账期!$A$52,G591=账期!$A$53,G591=账期!$A$54,G591=账期!$A$56,G591=账期!$A$57,G591=账期!$A$58,G591=账期!$A$59,G591=账期!$A$60,G591=账期!$A$61,G591=账期!$A$62,G591=账期!$A$63,G591=账期!$A$64,G591=账期!$A$66,G591=账期!$A$67,G591=账期!$A$68,G591=账期!$A$70,G591=账期!$A$71),30,IF(OR(G591=账期!$A$74,G591=账期!$A$77,G591=账期!$A$76,G591=账期!$A$79,G591=账期!$A$80,G591=账期!$A$81,G591=账期!$A$83,G591=账期!$A$85,G591=账期!$A$87,G591=账期!$A$89,G591=账期!$A$91),60,IF(OR(G591=账期!$A$93,G591=账期!$A$94,G591=账期!$A$95,G591=账期!$A$96,G591=账期!$A$98,G591=账期!$A$99,G591=账期!$A$101,G591=账期!$A$102),90,0)))</f>
        <v>30</v>
      </c>
      <c r="AF591" s="319"/>
      <c r="AG591" s="306" t="s">
        <v>106</v>
      </c>
      <c r="AH591" s="319" t="str">
        <f t="shared" si="77"/>
        <v>石浩宇</v>
      </c>
      <c r="AI591" s="321"/>
    </row>
    <row r="592" spans="1:35" ht="18" customHeight="1" x14ac:dyDescent="0.25">
      <c r="A592" s="301" t="str">
        <f t="shared" si="79"/>
        <v>2018年1月</v>
      </c>
      <c r="B592" s="302">
        <v>43122</v>
      </c>
      <c r="C592" s="303" t="s">
        <v>1393</v>
      </c>
      <c r="D592" s="304" t="s">
        <v>617</v>
      </c>
      <c r="E592" s="305" t="str">
        <f t="shared" si="74"/>
        <v>A</v>
      </c>
      <c r="F592" s="305" t="str">
        <f t="shared" si="75"/>
        <v>C</v>
      </c>
      <c r="G592" s="306" t="s">
        <v>464</v>
      </c>
      <c r="H592" s="307" t="str">
        <f>IF(G592="","",VLOOKUP(G592,下拉数据源!J:K,2,0))</f>
        <v>天津长飞鑫茂光缆有限公司</v>
      </c>
      <c r="I592" s="307" t="s">
        <v>105</v>
      </c>
      <c r="J592" s="307"/>
      <c r="K592" s="308" t="s">
        <v>470</v>
      </c>
      <c r="L592" s="306" t="s">
        <v>35</v>
      </c>
      <c r="M592" s="306" t="s">
        <v>94</v>
      </c>
      <c r="N592" s="306"/>
      <c r="O592" s="306" t="s">
        <v>37</v>
      </c>
      <c r="P592" s="308">
        <v>31.5</v>
      </c>
      <c r="Q592" s="309">
        <v>31.5</v>
      </c>
      <c r="R592" s="286">
        <v>9420</v>
      </c>
      <c r="S592" s="310">
        <f t="shared" si="76"/>
        <v>296730</v>
      </c>
      <c r="T592" s="311"/>
      <c r="U592" s="311">
        <f t="shared" si="78"/>
        <v>296730</v>
      </c>
      <c r="V592" s="451">
        <v>43124</v>
      </c>
      <c r="W592" s="452">
        <v>43124</v>
      </c>
      <c r="X592" s="308">
        <v>900</v>
      </c>
      <c r="Y592" s="313" t="s">
        <v>1394</v>
      </c>
      <c r="Z592" s="314">
        <v>0</v>
      </c>
      <c r="AA592" s="315" t="s">
        <v>1395</v>
      </c>
      <c r="AB592" s="316" t="s">
        <v>1396</v>
      </c>
      <c r="AC592" s="317">
        <v>43123</v>
      </c>
      <c r="AD592" s="318">
        <f t="shared" si="72"/>
        <v>43161</v>
      </c>
      <c r="AE592" s="319">
        <f>IF(OR(G592=账期!$A$18,G592=账期!$A$20,G592=账期!$A$22,G592=账期!$A$24,G592=账期!$A$25,G592=账期!$A$27,G592=账期!$A$26,G592=账期!$A$28,G592=账期!$A$30,G592=账期!$A$32,G592=账期!$A$34,G592=账期!$A$35,G592=账期!$A$37,G592=账期!$A$39,G592=账期!$A$40,G592=账期!$A$41,G592=账期!$A$42,G592=账期!$A$43,G592=账期!$A$44,G592=账期!$A$45,G592=账期!$A$46,G592=账期!$A$48,G592=账期!$A$50,G592=账期!$A$51,G592=账期!$A$52,G592=账期!$A$53,G592=账期!$A$54,G592=账期!$A$56,G592=账期!$A$57,G592=账期!$A$58,G592=账期!$A$59,G592=账期!$A$60,G592=账期!$A$61,G592=账期!$A$62,G592=账期!$A$63,G592=账期!$A$64,G592=账期!$A$66,G592=账期!$A$67,G592=账期!$A$68,G592=账期!$A$70,G592=账期!$A$71),30,IF(OR(G592=账期!$A$74,G592=账期!$A$77,G592=账期!$A$76,G592=账期!$A$79,G592=账期!$A$80,G592=账期!$A$81,G592=账期!$A$83,G592=账期!$A$85,G592=账期!$A$87,G592=账期!$A$89,G592=账期!$A$91),60,IF(OR(G592=账期!$A$93,G592=账期!$A$94,G592=账期!$A$95,G592=账期!$A$96,G592=账期!$A$98,G592=账期!$A$99,G592=账期!$A$101,G592=账期!$A$102),90,0)))</f>
        <v>30</v>
      </c>
      <c r="AF592" s="319"/>
      <c r="AG592" s="306" t="s">
        <v>106</v>
      </c>
      <c r="AH592" s="319" t="str">
        <f t="shared" si="77"/>
        <v>石浩宇</v>
      </c>
      <c r="AI592" s="321"/>
    </row>
    <row r="593" spans="1:35" ht="18" customHeight="1" x14ac:dyDescent="0.25">
      <c r="A593" s="301" t="str">
        <f t="shared" si="79"/>
        <v>2018年2月</v>
      </c>
      <c r="B593" s="302">
        <v>43125</v>
      </c>
      <c r="C593" s="303" t="s">
        <v>1397</v>
      </c>
      <c r="D593" s="304" t="s">
        <v>617</v>
      </c>
      <c r="E593" s="305" t="str">
        <f t="shared" si="74"/>
        <v>A</v>
      </c>
      <c r="F593" s="305" t="str">
        <f t="shared" si="75"/>
        <v>C</v>
      </c>
      <c r="G593" s="306" t="s">
        <v>464</v>
      </c>
      <c r="H593" s="307" t="str">
        <f>IF(G593="","",VLOOKUP(G593,下拉数据源!J:K,2,0))</f>
        <v>天津长飞鑫茂光缆有限公司</v>
      </c>
      <c r="I593" s="307" t="s">
        <v>33</v>
      </c>
      <c r="J593" s="307"/>
      <c r="K593" s="308" t="s">
        <v>468</v>
      </c>
      <c r="L593" s="306" t="s">
        <v>63</v>
      </c>
      <c r="M593" s="306" t="s">
        <v>64</v>
      </c>
      <c r="N593" s="306"/>
      <c r="O593" s="306" t="s">
        <v>37</v>
      </c>
      <c r="P593" s="308">
        <v>30</v>
      </c>
      <c r="Q593" s="309">
        <v>30</v>
      </c>
      <c r="R593" s="286">
        <v>11000</v>
      </c>
      <c r="S593" s="310">
        <f t="shared" si="76"/>
        <v>330000</v>
      </c>
      <c r="T593" s="311"/>
      <c r="U593" s="311">
        <f t="shared" si="78"/>
        <v>330000</v>
      </c>
      <c r="V593" s="451">
        <v>43132</v>
      </c>
      <c r="W593" s="452" t="s">
        <v>469</v>
      </c>
      <c r="X593" s="308">
        <v>750</v>
      </c>
      <c r="Y593" s="313" t="s">
        <v>3106</v>
      </c>
      <c r="Z593" s="314">
        <v>7380</v>
      </c>
      <c r="AA593" s="315" t="s">
        <v>3107</v>
      </c>
      <c r="AB593" s="316" t="s">
        <v>3353</v>
      </c>
      <c r="AC593" s="317">
        <v>43134</v>
      </c>
      <c r="AD593" s="318">
        <f t="shared" si="72"/>
        <v>43189</v>
      </c>
      <c r="AE593" s="319">
        <f>IF(OR(G593=账期!$A$18,G593=账期!$A$20,G593=账期!$A$22,G593=账期!$A$24,G593=账期!$A$25,G593=账期!$A$27,G593=账期!$A$26,G593=账期!$A$28,G593=账期!$A$30,G593=账期!$A$32,G593=账期!$A$34,G593=账期!$A$35,G593=账期!$A$37,G593=账期!$A$39,G593=账期!$A$40,G593=账期!$A$41,G593=账期!$A$42,G593=账期!$A$43,G593=账期!$A$44,G593=账期!$A$45,G593=账期!$A$46,G593=账期!$A$48,G593=账期!$A$50,G593=账期!$A$51,G593=账期!$A$52,G593=账期!$A$53,G593=账期!$A$54,G593=账期!$A$56,G593=账期!$A$57,G593=账期!$A$58,G593=账期!$A$59,G593=账期!$A$60,G593=账期!$A$61,G593=账期!$A$62,G593=账期!$A$63,G593=账期!$A$64,G593=账期!$A$66,G593=账期!$A$67,G593=账期!$A$68,G593=账期!$A$70,G593=账期!$A$71),30,IF(OR(G593=账期!$A$74,G593=账期!$A$77,G593=账期!$A$76,G593=账期!$A$79,G593=账期!$A$80,G593=账期!$A$81,G593=账期!$A$83,G593=账期!$A$85,G593=账期!$A$87,G593=账期!$A$89,G593=账期!$A$91),60,IF(OR(G593=账期!$A$93,G593=账期!$A$94,G593=账期!$A$95,G593=账期!$A$96,G593=账期!$A$98,G593=账期!$A$99,G593=账期!$A$101,G593=账期!$A$102),90,0)))</f>
        <v>30</v>
      </c>
      <c r="AF593" s="319"/>
      <c r="AG593" s="306" t="s">
        <v>106</v>
      </c>
      <c r="AH593" s="319" t="str">
        <f t="shared" si="77"/>
        <v>石浩宇</v>
      </c>
      <c r="AI593" s="321"/>
    </row>
    <row r="594" spans="1:35" ht="18" customHeight="1" x14ac:dyDescent="0.25">
      <c r="A594" s="301" t="str">
        <f t="shared" si="79"/>
        <v>2018年1月</v>
      </c>
      <c r="B594" s="302">
        <v>43125</v>
      </c>
      <c r="C594" s="303" t="s">
        <v>1398</v>
      </c>
      <c r="D594" s="304" t="s">
        <v>617</v>
      </c>
      <c r="E594" s="305" t="str">
        <f t="shared" si="74"/>
        <v>A</v>
      </c>
      <c r="F594" s="305" t="str">
        <f t="shared" si="75"/>
        <v>C</v>
      </c>
      <c r="G594" s="306" t="s">
        <v>464</v>
      </c>
      <c r="H594" s="307" t="str">
        <f>IF(G594="","",VLOOKUP(G594,下拉数据源!J:K,2,0))</f>
        <v>天津长飞鑫茂光缆有限公司</v>
      </c>
      <c r="I594" s="307" t="s">
        <v>105</v>
      </c>
      <c r="J594" s="307"/>
      <c r="K594" s="308" t="s">
        <v>468</v>
      </c>
      <c r="L594" s="306" t="s">
        <v>35</v>
      </c>
      <c r="M594" s="306" t="s">
        <v>94</v>
      </c>
      <c r="N594" s="306"/>
      <c r="O594" s="306" t="s">
        <v>37</v>
      </c>
      <c r="P594" s="308">
        <v>31.5</v>
      </c>
      <c r="Q594" s="309">
        <v>31.5</v>
      </c>
      <c r="R594" s="286">
        <v>9420</v>
      </c>
      <c r="S594" s="310">
        <f t="shared" si="76"/>
        <v>296730</v>
      </c>
      <c r="T594" s="311"/>
      <c r="U594" s="311">
        <f t="shared" si="78"/>
        <v>296730</v>
      </c>
      <c r="V594" s="451">
        <v>43128</v>
      </c>
      <c r="W594" s="452">
        <v>43128</v>
      </c>
      <c r="X594" s="308">
        <v>900</v>
      </c>
      <c r="Y594" s="313" t="s">
        <v>1399</v>
      </c>
      <c r="Z594" s="314">
        <v>0</v>
      </c>
      <c r="AA594" s="315" t="s">
        <v>1400</v>
      </c>
      <c r="AB594" s="316" t="s">
        <v>2946</v>
      </c>
      <c r="AC594" s="317">
        <v>43132</v>
      </c>
      <c r="AD594" s="318">
        <f t="shared" si="72"/>
        <v>43189</v>
      </c>
      <c r="AE594" s="319">
        <f>IF(OR(G594=账期!$A$18,G594=账期!$A$20,G594=账期!$A$22,G594=账期!$A$24,G594=账期!$A$25,G594=账期!$A$27,G594=账期!$A$26,G594=账期!$A$28,G594=账期!$A$30,G594=账期!$A$32,G594=账期!$A$34,G594=账期!$A$35,G594=账期!$A$37,G594=账期!$A$39,G594=账期!$A$40,G594=账期!$A$41,G594=账期!$A$42,G594=账期!$A$43,G594=账期!$A$44,G594=账期!$A$45,G594=账期!$A$46,G594=账期!$A$48,G594=账期!$A$50,G594=账期!$A$51,G594=账期!$A$52,G594=账期!$A$53,G594=账期!$A$54,G594=账期!$A$56,G594=账期!$A$57,G594=账期!$A$58,G594=账期!$A$59,G594=账期!$A$60,G594=账期!$A$61,G594=账期!$A$62,G594=账期!$A$63,G594=账期!$A$64,G594=账期!$A$66,G594=账期!$A$67,G594=账期!$A$68,G594=账期!$A$70,G594=账期!$A$71),30,IF(OR(G594=账期!$A$74,G594=账期!$A$77,G594=账期!$A$76,G594=账期!$A$79,G594=账期!$A$80,G594=账期!$A$81,G594=账期!$A$83,G594=账期!$A$85,G594=账期!$A$87,G594=账期!$A$89,G594=账期!$A$91),60,IF(OR(G594=账期!$A$93,G594=账期!$A$94,G594=账期!$A$95,G594=账期!$A$96,G594=账期!$A$98,G594=账期!$A$99,G594=账期!$A$101,G594=账期!$A$102),90,0)))</f>
        <v>30</v>
      </c>
      <c r="AF594" s="319"/>
      <c r="AG594" s="306" t="s">
        <v>106</v>
      </c>
      <c r="AH594" s="319" t="str">
        <f t="shared" si="77"/>
        <v>石浩宇</v>
      </c>
      <c r="AI594" s="321"/>
    </row>
    <row r="595" spans="1:35" ht="18" customHeight="1" x14ac:dyDescent="0.25">
      <c r="A595" s="301" t="str">
        <f t="shared" si="79"/>
        <v>2018年1月</v>
      </c>
      <c r="B595" s="302">
        <v>43106</v>
      </c>
      <c r="C595" s="303"/>
      <c r="D595" s="304" t="s">
        <v>15</v>
      </c>
      <c r="E595" s="305" t="str">
        <f t="shared" si="74"/>
        <v>B</v>
      </c>
      <c r="F595" s="305" t="str">
        <f t="shared" si="75"/>
        <v>A</v>
      </c>
      <c r="G595" s="306" t="s">
        <v>471</v>
      </c>
      <c r="H595" s="307" t="s">
        <v>472</v>
      </c>
      <c r="I595" s="307" t="s">
        <v>185</v>
      </c>
      <c r="J595" s="307"/>
      <c r="K595" s="308">
        <v>201801061</v>
      </c>
      <c r="L595" s="306" t="s">
        <v>63</v>
      </c>
      <c r="M595" s="306" t="s">
        <v>473</v>
      </c>
      <c r="N595" s="306"/>
      <c r="O595" s="306" t="s">
        <v>165</v>
      </c>
      <c r="P595" s="308">
        <v>0.2</v>
      </c>
      <c r="Q595" s="309">
        <v>0.2</v>
      </c>
      <c r="R595" s="286">
        <v>20000</v>
      </c>
      <c r="S595" s="310">
        <f t="shared" si="76"/>
        <v>4000</v>
      </c>
      <c r="T595" s="311"/>
      <c r="U595" s="311">
        <f t="shared" si="78"/>
        <v>4000</v>
      </c>
      <c r="V595" s="451">
        <v>43109</v>
      </c>
      <c r="W595" s="452">
        <v>43110</v>
      </c>
      <c r="X595" s="349">
        <v>25</v>
      </c>
      <c r="Y595" s="313" t="s">
        <v>1401</v>
      </c>
      <c r="Z595" s="314">
        <v>0</v>
      </c>
      <c r="AA595" s="315"/>
      <c r="AB595" s="316" t="s">
        <v>1402</v>
      </c>
      <c r="AC595" s="317">
        <v>43118</v>
      </c>
      <c r="AD595" s="318">
        <f t="shared" si="72"/>
        <v>43161</v>
      </c>
      <c r="AE595" s="319">
        <f>IF(OR(G595=账期!$A$18,G595=账期!$A$20,G595=账期!$A$22,G595=账期!$A$24,G595=账期!$A$25,G595=账期!$A$27,G595=账期!$A$26,G595=账期!$A$28,G595=账期!$A$30,G595=账期!$A$32,G595=账期!$A$34,G595=账期!$A$35,G595=账期!$A$37,G595=账期!$A$39,G595=账期!$A$40,G595=账期!$A$41,G595=账期!$A$42,G595=账期!$A$43,G595=账期!$A$44,G595=账期!$A$45,G595=账期!$A$46,G595=账期!$A$48,G595=账期!$A$50,G595=账期!$A$51,G595=账期!$A$52,G595=账期!$A$53,G595=账期!$A$54,G595=账期!$A$56,G595=账期!$A$57,G595=账期!$A$58,G595=账期!$A$59,G595=账期!$A$60,G595=账期!$A$61,G595=账期!$A$62,G595=账期!$A$63,G595=账期!$A$64,G595=账期!$A$66,G595=账期!$A$67,G595=账期!$A$68,G595=账期!$A$70,G595=账期!$A$71),30,IF(OR(G595=账期!$A$74,G595=账期!$A$77,G595=账期!$A$76,G595=账期!$A$79,G595=账期!$A$80,G595=账期!$A$81,G595=账期!$A$83,G595=账期!$A$85,G595=账期!$A$87,G595=账期!$A$89,G595=账期!$A$91),60,IF(OR(G595=账期!$A$93,G595=账期!$A$94,G595=账期!$A$95,G595=账期!$A$96,G595=账期!$A$98,G595=账期!$A$99,G595=账期!$A$101,G595=账期!$A$102),90,0)))</f>
        <v>30</v>
      </c>
      <c r="AF595" s="319"/>
      <c r="AG595" s="306" t="s">
        <v>50</v>
      </c>
      <c r="AH595" s="319" t="str">
        <f t="shared" si="77"/>
        <v>徐绪盛</v>
      </c>
      <c r="AI595" s="321"/>
    </row>
    <row r="596" spans="1:35" ht="18" customHeight="1" x14ac:dyDescent="0.25">
      <c r="A596" s="301" t="str">
        <f t="shared" si="79"/>
        <v>2017年12月</v>
      </c>
      <c r="B596" s="302">
        <v>43070</v>
      </c>
      <c r="C596" s="303"/>
      <c r="D596" s="304" t="s">
        <v>15</v>
      </c>
      <c r="E596" s="305" t="str">
        <f t="shared" si="74"/>
        <v>B</v>
      </c>
      <c r="F596" s="305" t="str">
        <f t="shared" si="75"/>
        <v>C</v>
      </c>
      <c r="G596" s="306" t="s">
        <v>476</v>
      </c>
      <c r="H596" s="307" t="s">
        <v>477</v>
      </c>
      <c r="I596" s="307" t="s">
        <v>33</v>
      </c>
      <c r="J596" s="307"/>
      <c r="K596" s="367">
        <v>42736</v>
      </c>
      <c r="L596" s="306" t="s">
        <v>63</v>
      </c>
      <c r="M596" s="306" t="s">
        <v>286</v>
      </c>
      <c r="N596" s="306"/>
      <c r="O596" s="306" t="s">
        <v>37</v>
      </c>
      <c r="P596" s="308">
        <v>10.5</v>
      </c>
      <c r="Q596" s="309">
        <v>10.5</v>
      </c>
      <c r="R596" s="286">
        <v>9300</v>
      </c>
      <c r="S596" s="310">
        <f t="shared" si="76"/>
        <v>97650</v>
      </c>
      <c r="T596" s="311"/>
      <c r="U596" s="311">
        <f t="shared" si="78"/>
        <v>97650</v>
      </c>
      <c r="V596" s="451">
        <v>43100</v>
      </c>
      <c r="W596" s="452">
        <v>43102</v>
      </c>
      <c r="X596" s="308">
        <v>750</v>
      </c>
      <c r="Y596" s="313" t="s">
        <v>1403</v>
      </c>
      <c r="Z596" s="314">
        <v>1024</v>
      </c>
      <c r="AA596" s="315"/>
      <c r="AB596" s="316" t="s">
        <v>1404</v>
      </c>
      <c r="AC596" s="320">
        <v>43123</v>
      </c>
      <c r="AD596" s="318">
        <f t="shared" si="72"/>
        <v>43221</v>
      </c>
      <c r="AE596" s="319">
        <v>90</v>
      </c>
      <c r="AF596" s="319"/>
      <c r="AG596" s="306" t="s">
        <v>86</v>
      </c>
      <c r="AH596" s="319" t="str">
        <f t="shared" si="77"/>
        <v>杭得利</v>
      </c>
      <c r="AI596" s="321"/>
    </row>
    <row r="597" spans="1:35" ht="18" customHeight="1" x14ac:dyDescent="0.25">
      <c r="A597" s="301" t="str">
        <f t="shared" si="79"/>
        <v>2018年1月</v>
      </c>
      <c r="B597" s="302">
        <v>43115</v>
      </c>
      <c r="C597" s="303"/>
      <c r="D597" s="304" t="s">
        <v>15</v>
      </c>
      <c r="E597" s="305" t="str">
        <f t="shared" si="74"/>
        <v>B</v>
      </c>
      <c r="F597" s="305" t="str">
        <f t="shared" si="75"/>
        <v>C</v>
      </c>
      <c r="G597" s="306" t="s">
        <v>476</v>
      </c>
      <c r="H597" s="307" t="s">
        <v>477</v>
      </c>
      <c r="I597" s="307" t="s">
        <v>33</v>
      </c>
      <c r="J597" s="307"/>
      <c r="K597" s="368" t="s">
        <v>478</v>
      </c>
      <c r="L597" s="306" t="s">
        <v>63</v>
      </c>
      <c r="M597" s="306" t="s">
        <v>286</v>
      </c>
      <c r="N597" s="306"/>
      <c r="O597" s="306" t="s">
        <v>37</v>
      </c>
      <c r="P597" s="308">
        <v>2.25</v>
      </c>
      <c r="Q597" s="309">
        <v>2.25</v>
      </c>
      <c r="R597" s="286">
        <v>9300</v>
      </c>
      <c r="S597" s="310">
        <f t="shared" si="76"/>
        <v>20925</v>
      </c>
      <c r="T597" s="311"/>
      <c r="U597" s="311">
        <f t="shared" si="78"/>
        <v>20925</v>
      </c>
      <c r="V597" s="451">
        <v>43116</v>
      </c>
      <c r="W597" s="452">
        <v>43117</v>
      </c>
      <c r="X597" s="308">
        <v>750</v>
      </c>
      <c r="Y597" s="313" t="s">
        <v>1405</v>
      </c>
      <c r="Z597" s="314">
        <v>225.27</v>
      </c>
      <c r="AA597" s="315">
        <v>171229</v>
      </c>
      <c r="AB597" s="316" t="s">
        <v>1406</v>
      </c>
      <c r="AC597" s="317">
        <v>43119</v>
      </c>
      <c r="AD597" s="318">
        <f t="shared" ref="AD597:AD660" si="80">IF(AE597&gt;0,(DATE(YEAR(AC597),MONTH(AC597)+1,1)-1)+AE597,AC597)</f>
        <v>43221</v>
      </c>
      <c r="AE597" s="319">
        <f>IF(OR(G597=账期!$A$18,G597=账期!$A$20,G597=账期!$A$22,G597=账期!$A$24,G597=账期!$A$25,G597=账期!$A$27,G597=账期!$A$26,G597=账期!$A$28,G597=账期!$A$30,G597=账期!$A$32,G597=账期!$A$34,G597=账期!$A$35,G597=账期!$A$37,G597=账期!$A$39,G597=账期!$A$40,G597=账期!$A$41,G597=账期!$A$42,G597=账期!$A$43,G597=账期!$A$44,G597=账期!$A$45,G597=账期!$A$46,G597=账期!$A$48,G597=账期!$A$50,G597=账期!$A$51,G597=账期!$A$52,G597=账期!$A$53,G597=账期!$A$54,G597=账期!$A$56,G597=账期!$A$57,G597=账期!$A$58,G597=账期!$A$59,G597=账期!$A$60,G597=账期!$A$61,G597=账期!$A$62,G597=账期!$A$63,G597=账期!$A$64,G597=账期!$A$66,G597=账期!$A$67,G597=账期!$A$68,G597=账期!$A$70,G597=账期!$A$71),30,IF(OR(G597=账期!$A$74,G597=账期!$A$77,G597=账期!$A$76,G597=账期!$A$79,G597=账期!$A$80,G597=账期!$A$81,G597=账期!$A$83,G597=账期!$A$85,G597=账期!$A$87,G597=账期!$A$89,G597=账期!$A$91),60,IF(OR(G597=账期!$A$93,G597=账期!$A$94,G597=账期!$A$95,G597=账期!$A$96,G597=账期!$A$98,G597=账期!$A$99,G597=账期!$A$101,G597=账期!$A$102),90,0)))</f>
        <v>90</v>
      </c>
      <c r="AF597" s="319"/>
      <c r="AG597" s="306" t="s">
        <v>86</v>
      </c>
      <c r="AH597" s="319" t="s">
        <v>1407</v>
      </c>
      <c r="AI597" s="321"/>
    </row>
    <row r="598" spans="1:35" ht="18" customHeight="1" x14ac:dyDescent="0.25">
      <c r="A598" s="301" t="str">
        <f t="shared" si="79"/>
        <v>2018年1月</v>
      </c>
      <c r="B598" s="302">
        <v>43115</v>
      </c>
      <c r="C598" s="303"/>
      <c r="D598" s="304" t="s">
        <v>15</v>
      </c>
      <c r="E598" s="305" t="str">
        <f t="shared" si="74"/>
        <v>B</v>
      </c>
      <c r="F598" s="305" t="str">
        <f t="shared" si="75"/>
        <v>C</v>
      </c>
      <c r="G598" s="306" t="s">
        <v>476</v>
      </c>
      <c r="H598" s="307" t="s">
        <v>477</v>
      </c>
      <c r="I598" s="307" t="s">
        <v>33</v>
      </c>
      <c r="J598" s="307"/>
      <c r="K598" s="368" t="s">
        <v>478</v>
      </c>
      <c r="L598" s="306" t="s">
        <v>63</v>
      </c>
      <c r="M598" s="306" t="s">
        <v>479</v>
      </c>
      <c r="N598" s="306"/>
      <c r="O598" s="306" t="s">
        <v>191</v>
      </c>
      <c r="P598" s="308">
        <v>6</v>
      </c>
      <c r="Q598" s="309">
        <v>6</v>
      </c>
      <c r="R598" s="286">
        <v>9800</v>
      </c>
      <c r="S598" s="310">
        <f t="shared" si="76"/>
        <v>58800</v>
      </c>
      <c r="T598" s="311"/>
      <c r="U598" s="311">
        <f t="shared" si="78"/>
        <v>58800</v>
      </c>
      <c r="V598" s="451">
        <v>43116</v>
      </c>
      <c r="W598" s="452">
        <v>43117</v>
      </c>
      <c r="X598" s="308">
        <v>750</v>
      </c>
      <c r="Y598" s="313" t="s">
        <v>1405</v>
      </c>
      <c r="Z598" s="314">
        <v>600.73</v>
      </c>
      <c r="AA598" s="315">
        <v>180115</v>
      </c>
      <c r="AB598" s="316" t="s">
        <v>1406</v>
      </c>
      <c r="AC598" s="317">
        <v>43119</v>
      </c>
      <c r="AD598" s="318">
        <f t="shared" si="80"/>
        <v>43221</v>
      </c>
      <c r="AE598" s="319">
        <f>IF(OR(G598=账期!$A$18,G598=账期!$A$20,G598=账期!$A$22,G598=账期!$A$24,G598=账期!$A$25,G598=账期!$A$27,G598=账期!$A$26,G598=账期!$A$28,G598=账期!$A$30,G598=账期!$A$32,G598=账期!$A$34,G598=账期!$A$35,G598=账期!$A$37,G598=账期!$A$39,G598=账期!$A$40,G598=账期!$A$41,G598=账期!$A$42,G598=账期!$A$43,G598=账期!$A$44,G598=账期!$A$45,G598=账期!$A$46,G598=账期!$A$48,G598=账期!$A$50,G598=账期!$A$51,G598=账期!$A$52,G598=账期!$A$53,G598=账期!$A$54,G598=账期!$A$56,G598=账期!$A$57,G598=账期!$A$58,G598=账期!$A$59,G598=账期!$A$60,G598=账期!$A$61,G598=账期!$A$62,G598=账期!$A$63,G598=账期!$A$64,G598=账期!$A$66,G598=账期!$A$67,G598=账期!$A$68,G598=账期!$A$70,G598=账期!$A$71),30,IF(OR(G598=账期!$A$74,G598=账期!$A$77,G598=账期!$A$76,G598=账期!$A$79,G598=账期!$A$80,G598=账期!$A$81,G598=账期!$A$83,G598=账期!$A$85,G598=账期!$A$87,G598=账期!$A$89,G598=账期!$A$91),60,IF(OR(G598=账期!$A$93,G598=账期!$A$94,G598=账期!$A$95,G598=账期!$A$96,G598=账期!$A$98,G598=账期!$A$99,G598=账期!$A$101,G598=账期!$A$102),90,0)))</f>
        <v>90</v>
      </c>
      <c r="AF598" s="319"/>
      <c r="AG598" s="306" t="s">
        <v>86</v>
      </c>
      <c r="AH598" s="319" t="str">
        <f t="shared" ref="AH598:AH637" si="81">IF(AG598="华东","徐绪盛",IF(AG598="华南","柯童柱",IF(AG598="华中","杭得利",IF(AG598="西南","张军",IF(AG598="华北","石浩宇","")))))</f>
        <v>杭得利</v>
      </c>
      <c r="AI598" s="321"/>
    </row>
    <row r="599" spans="1:35" ht="18" customHeight="1" x14ac:dyDescent="0.25">
      <c r="A599" s="301" t="str">
        <f t="shared" si="79"/>
        <v>2018年1月</v>
      </c>
      <c r="B599" s="302">
        <v>43126</v>
      </c>
      <c r="C599" s="303" t="s">
        <v>1408</v>
      </c>
      <c r="D599" s="304" t="s">
        <v>15</v>
      </c>
      <c r="E599" s="305" t="str">
        <f t="shared" si="74"/>
        <v>B</v>
      </c>
      <c r="F599" s="305" t="str">
        <f t="shared" si="75"/>
        <v>C</v>
      </c>
      <c r="G599" s="306" t="s">
        <v>476</v>
      </c>
      <c r="H599" s="307" t="str">
        <f>IF(G599="","",VLOOKUP(G599,下拉数据源!J:K,2,0))</f>
        <v>武汉电信光电科技有限公司</v>
      </c>
      <c r="I599" s="307" t="s">
        <v>33</v>
      </c>
      <c r="J599" s="307"/>
      <c r="K599" s="368" t="s">
        <v>478</v>
      </c>
      <c r="L599" s="306" t="s">
        <v>63</v>
      </c>
      <c r="M599" s="306" t="s">
        <v>479</v>
      </c>
      <c r="N599" s="306"/>
      <c r="O599" s="306" t="s">
        <v>191</v>
      </c>
      <c r="P599" s="308">
        <v>2.25</v>
      </c>
      <c r="Q599" s="309">
        <v>2.25</v>
      </c>
      <c r="R599" s="286">
        <v>9800</v>
      </c>
      <c r="S599" s="310">
        <f t="shared" si="76"/>
        <v>22050</v>
      </c>
      <c r="T599" s="311"/>
      <c r="U599" s="311">
        <f t="shared" si="78"/>
        <v>22050</v>
      </c>
      <c r="V599" s="451">
        <v>43130</v>
      </c>
      <c r="W599" s="452">
        <v>43131</v>
      </c>
      <c r="X599" s="308">
        <v>750</v>
      </c>
      <c r="Y599" s="313" t="s">
        <v>2658</v>
      </c>
      <c r="Z599" s="314">
        <f>826/8.25*Q599</f>
        <v>225.27272727272728</v>
      </c>
      <c r="AA599" s="315">
        <v>180127</v>
      </c>
      <c r="AB599" s="316" t="s">
        <v>3355</v>
      </c>
      <c r="AC599" s="317">
        <v>43134</v>
      </c>
      <c r="AD599" s="318">
        <f t="shared" si="80"/>
        <v>43249</v>
      </c>
      <c r="AE599" s="319">
        <f>IF(OR(G599=账期!$A$18,G599=账期!$A$20,G599=账期!$A$22,G599=账期!$A$24,G599=账期!$A$25,G599=账期!$A$27,G599=账期!$A$26,G599=账期!$A$28,G599=账期!$A$30,G599=账期!$A$32,G599=账期!$A$34,G599=账期!$A$35,G599=账期!$A$37,G599=账期!$A$39,G599=账期!$A$40,G599=账期!$A$41,G599=账期!$A$42,G599=账期!$A$43,G599=账期!$A$44,G599=账期!$A$45,G599=账期!$A$46,G599=账期!$A$48,G599=账期!$A$50,G599=账期!$A$51,G599=账期!$A$52,G599=账期!$A$53,G599=账期!$A$54,G599=账期!$A$56,G599=账期!$A$57,G599=账期!$A$58,G599=账期!$A$59,G599=账期!$A$60,G599=账期!$A$61,G599=账期!$A$62,G599=账期!$A$63,G599=账期!$A$64,G599=账期!$A$66,G599=账期!$A$67,G599=账期!$A$68,G599=账期!$A$70,G599=账期!$A$71),30,IF(OR(G599=账期!$A$74,G599=账期!$A$77,G599=账期!$A$76,G599=账期!$A$79,G599=账期!$A$80,G599=账期!$A$81,G599=账期!$A$83,G599=账期!$A$85,G599=账期!$A$87,G599=账期!$A$89,G599=账期!$A$91),60,IF(OR(G599=账期!$A$93,G599=账期!$A$94,G599=账期!$A$95,G599=账期!$A$96,G599=账期!$A$98,G599=账期!$A$99,G599=账期!$A$101,G599=账期!$A$102),90,0)))</f>
        <v>90</v>
      </c>
      <c r="AF599" s="319"/>
      <c r="AG599" s="306" t="s">
        <v>86</v>
      </c>
      <c r="AH599" s="319" t="str">
        <f t="shared" si="81"/>
        <v>杭得利</v>
      </c>
      <c r="AI599" s="321"/>
    </row>
    <row r="600" spans="1:35" ht="18" customHeight="1" x14ac:dyDescent="0.25">
      <c r="A600" s="301" t="str">
        <f t="shared" si="79"/>
        <v>2018年1月</v>
      </c>
      <c r="B600" s="302">
        <v>43126</v>
      </c>
      <c r="C600" s="303" t="s">
        <v>1408</v>
      </c>
      <c r="D600" s="304" t="s">
        <v>15</v>
      </c>
      <c r="E600" s="305" t="str">
        <f t="shared" si="74"/>
        <v>B</v>
      </c>
      <c r="F600" s="305" t="str">
        <f t="shared" si="75"/>
        <v>C</v>
      </c>
      <c r="G600" s="306" t="s">
        <v>476</v>
      </c>
      <c r="H600" s="307" t="str">
        <f>IF(G600="","",VLOOKUP(G600,下拉数据源!J:K,2,0))</f>
        <v>武汉电信光电科技有限公司</v>
      </c>
      <c r="I600" s="307" t="s">
        <v>33</v>
      </c>
      <c r="J600" s="307"/>
      <c r="K600" s="368" t="s">
        <v>478</v>
      </c>
      <c r="L600" s="306" t="s">
        <v>63</v>
      </c>
      <c r="M600" s="306" t="s">
        <v>286</v>
      </c>
      <c r="N600" s="306"/>
      <c r="O600" s="306" t="s">
        <v>191</v>
      </c>
      <c r="P600" s="308">
        <v>6</v>
      </c>
      <c r="Q600" s="309">
        <v>6</v>
      </c>
      <c r="R600" s="286">
        <v>9300</v>
      </c>
      <c r="S600" s="310">
        <f t="shared" si="76"/>
        <v>55800</v>
      </c>
      <c r="T600" s="311"/>
      <c r="U600" s="311">
        <f t="shared" si="78"/>
        <v>55800</v>
      </c>
      <c r="V600" s="451">
        <v>43130</v>
      </c>
      <c r="W600" s="452">
        <v>43131</v>
      </c>
      <c r="X600" s="308">
        <v>750</v>
      </c>
      <c r="Y600" s="313" t="s">
        <v>2658</v>
      </c>
      <c r="Z600" s="314">
        <f>826/8.25*Q600</f>
        <v>600.72727272727275</v>
      </c>
      <c r="AA600" s="315">
        <v>180108</v>
      </c>
      <c r="AB600" s="316" t="s">
        <v>3355</v>
      </c>
      <c r="AC600" s="317">
        <v>43134</v>
      </c>
      <c r="AD600" s="318">
        <f t="shared" si="80"/>
        <v>43249</v>
      </c>
      <c r="AE600" s="319">
        <f>IF(OR(G600=账期!$A$18,G600=账期!$A$20,G600=账期!$A$22,G600=账期!$A$24,G600=账期!$A$25,G600=账期!$A$27,G600=账期!$A$26,G600=账期!$A$28,G600=账期!$A$30,G600=账期!$A$32,G600=账期!$A$34,G600=账期!$A$35,G600=账期!$A$37,G600=账期!$A$39,G600=账期!$A$40,G600=账期!$A$41,G600=账期!$A$42,G600=账期!$A$43,G600=账期!$A$44,G600=账期!$A$45,G600=账期!$A$46,G600=账期!$A$48,G600=账期!$A$50,G600=账期!$A$51,G600=账期!$A$52,G600=账期!$A$53,G600=账期!$A$54,G600=账期!$A$56,G600=账期!$A$57,G600=账期!$A$58,G600=账期!$A$59,G600=账期!$A$60,G600=账期!$A$61,G600=账期!$A$62,G600=账期!$A$63,G600=账期!$A$64,G600=账期!$A$66,G600=账期!$A$67,G600=账期!$A$68,G600=账期!$A$70,G600=账期!$A$71),30,IF(OR(G600=账期!$A$74,G600=账期!$A$77,G600=账期!$A$76,G600=账期!$A$79,G600=账期!$A$80,G600=账期!$A$81,G600=账期!$A$83,G600=账期!$A$85,G600=账期!$A$87,G600=账期!$A$89,G600=账期!$A$91),60,IF(OR(G600=账期!$A$93,G600=账期!$A$94,G600=账期!$A$95,G600=账期!$A$96,G600=账期!$A$98,G600=账期!$A$99,G600=账期!$A$101,G600=账期!$A$102),90,0)))</f>
        <v>90</v>
      </c>
      <c r="AF600" s="319"/>
      <c r="AG600" s="306" t="s">
        <v>86</v>
      </c>
      <c r="AH600" s="319" t="str">
        <f t="shared" si="81"/>
        <v>杭得利</v>
      </c>
      <c r="AI600" s="321"/>
    </row>
    <row r="601" spans="1:35" ht="18" customHeight="1" x14ac:dyDescent="0.25">
      <c r="A601" s="301" t="str">
        <f t="shared" si="79"/>
        <v>2018年1月</v>
      </c>
      <c r="B601" s="302">
        <v>43105</v>
      </c>
      <c r="C601" s="303"/>
      <c r="D601" s="304" t="s">
        <v>625</v>
      </c>
      <c r="E601" s="305" t="str">
        <f t="shared" si="74"/>
        <v>A</v>
      </c>
      <c r="F601" s="305" t="str">
        <f t="shared" si="75"/>
        <v>B</v>
      </c>
      <c r="G601" s="306" t="s">
        <v>480</v>
      </c>
      <c r="H601" s="307" t="s">
        <v>481</v>
      </c>
      <c r="I601" s="307" t="s">
        <v>33</v>
      </c>
      <c r="J601" s="307"/>
      <c r="K601" s="306">
        <v>3000037471</v>
      </c>
      <c r="L601" s="306" t="s">
        <v>177</v>
      </c>
      <c r="M601" s="306" t="s">
        <v>429</v>
      </c>
      <c r="N601" s="306"/>
      <c r="O601" s="306" t="s">
        <v>37</v>
      </c>
      <c r="P601" s="308">
        <v>6</v>
      </c>
      <c r="Q601" s="309">
        <v>6</v>
      </c>
      <c r="R601" s="312">
        <v>18850</v>
      </c>
      <c r="S601" s="310">
        <f t="shared" si="76"/>
        <v>113100</v>
      </c>
      <c r="T601" s="311"/>
      <c r="U601" s="311">
        <f t="shared" si="78"/>
        <v>113100</v>
      </c>
      <c r="V601" s="451">
        <v>43107</v>
      </c>
      <c r="W601" s="452">
        <v>43108</v>
      </c>
      <c r="X601" s="308">
        <v>750</v>
      </c>
      <c r="Y601" s="313" t="s">
        <v>1409</v>
      </c>
      <c r="Z601" s="314">
        <v>528</v>
      </c>
      <c r="AA601" s="315">
        <v>180101</v>
      </c>
      <c r="AB601" s="316" t="s">
        <v>1410</v>
      </c>
      <c r="AC601" s="317">
        <v>43117</v>
      </c>
      <c r="AD601" s="318">
        <f t="shared" si="80"/>
        <v>43161</v>
      </c>
      <c r="AE601" s="319">
        <f>IF(OR(G601=账期!$A$18,G601=账期!$A$20,G601=账期!$A$22,G601=账期!$A$24,G601=账期!$A$25,G601=账期!$A$27,G601=账期!$A$26,G601=账期!$A$28,G601=账期!$A$30,G601=账期!$A$32,G601=账期!$A$34,G601=账期!$A$35,G601=账期!$A$37,G601=账期!$A$39,G601=账期!$A$40,G601=账期!$A$41,G601=账期!$A$42,G601=账期!$A$43,G601=账期!$A$44,G601=账期!$A$45,G601=账期!$A$46,G601=账期!$A$48,G601=账期!$A$50,G601=账期!$A$51,G601=账期!$A$52,G601=账期!$A$53,G601=账期!$A$54,G601=账期!$A$56,G601=账期!$A$57,G601=账期!$A$58,G601=账期!$A$59,G601=账期!$A$60,G601=账期!$A$61,G601=账期!$A$62,G601=账期!$A$63,G601=账期!$A$64,G601=账期!$A$66,G601=账期!$A$67,G601=账期!$A$68,G601=账期!$A$70,G601=账期!$A$71),30,IF(OR(G601=账期!$A$74,G601=账期!$A$77,G601=账期!$A$76,G601=账期!$A$79,G601=账期!$A$80,G601=账期!$A$81,G601=账期!$A$83,G601=账期!$A$85,G601=账期!$A$87,G601=账期!$A$89,G601=账期!$A$91),60,IF(OR(G601=账期!$A$93,G601=账期!$A$94,G601=账期!$A$95,G601=账期!$A$96,G601=账期!$A$98,G601=账期!$A$99,G601=账期!$A$101,G601=账期!$A$102),90,0)))</f>
        <v>30</v>
      </c>
      <c r="AF601" s="319"/>
      <c r="AG601" s="306" t="s">
        <v>86</v>
      </c>
      <c r="AH601" s="319" t="str">
        <f t="shared" si="81"/>
        <v>杭得利</v>
      </c>
      <c r="AI601" s="321"/>
    </row>
    <row r="602" spans="1:35" ht="18" customHeight="1" x14ac:dyDescent="0.25">
      <c r="A602" s="301" t="str">
        <f t="shared" si="79"/>
        <v>2017年12月</v>
      </c>
      <c r="B602" s="302">
        <v>43070</v>
      </c>
      <c r="C602" s="303"/>
      <c r="D602" s="304" t="s">
        <v>625</v>
      </c>
      <c r="E602" s="305" t="str">
        <f t="shared" si="74"/>
        <v>A</v>
      </c>
      <c r="F602" s="305" t="str">
        <f t="shared" si="75"/>
        <v>B</v>
      </c>
      <c r="G602" s="306" t="s">
        <v>480</v>
      </c>
      <c r="H602" s="307" t="s">
        <v>481</v>
      </c>
      <c r="I602" s="307" t="s">
        <v>33</v>
      </c>
      <c r="J602" s="307"/>
      <c r="K602" s="308">
        <v>3000036992</v>
      </c>
      <c r="L602" s="306" t="s">
        <v>177</v>
      </c>
      <c r="M602" s="306" t="s">
        <v>429</v>
      </c>
      <c r="N602" s="306"/>
      <c r="O602" s="306" t="s">
        <v>37</v>
      </c>
      <c r="P602" s="308">
        <v>6</v>
      </c>
      <c r="Q602" s="309">
        <v>6</v>
      </c>
      <c r="R602" s="286">
        <v>18850</v>
      </c>
      <c r="S602" s="310">
        <f t="shared" si="76"/>
        <v>113100</v>
      </c>
      <c r="T602" s="311"/>
      <c r="U602" s="311">
        <f t="shared" si="78"/>
        <v>113100</v>
      </c>
      <c r="V602" s="451">
        <v>43097</v>
      </c>
      <c r="W602" s="452">
        <v>43097</v>
      </c>
      <c r="X602" s="308">
        <v>750</v>
      </c>
      <c r="Y602" s="313" t="s">
        <v>1411</v>
      </c>
      <c r="Z602" s="314">
        <v>528</v>
      </c>
      <c r="AA602" s="315">
        <v>171223</v>
      </c>
      <c r="AB602" s="316" t="s">
        <v>1412</v>
      </c>
      <c r="AC602" s="320">
        <v>43117</v>
      </c>
      <c r="AD602" s="318">
        <f t="shared" si="80"/>
        <v>43161</v>
      </c>
      <c r="AE602" s="319">
        <v>30</v>
      </c>
      <c r="AF602" s="319"/>
      <c r="AG602" s="306" t="s">
        <v>86</v>
      </c>
      <c r="AH602" s="319" t="str">
        <f t="shared" si="81"/>
        <v>杭得利</v>
      </c>
      <c r="AI602" s="321"/>
    </row>
    <row r="603" spans="1:35" ht="18" customHeight="1" x14ac:dyDescent="0.25">
      <c r="A603" s="301" t="str">
        <f t="shared" si="79"/>
        <v>2018年1月</v>
      </c>
      <c r="B603" s="302">
        <v>43100</v>
      </c>
      <c r="C603" s="303" t="s">
        <v>1413</v>
      </c>
      <c r="D603" s="304" t="s">
        <v>625</v>
      </c>
      <c r="E603" s="305" t="str">
        <f t="shared" si="74"/>
        <v>A</v>
      </c>
      <c r="F603" s="305" t="str">
        <f t="shared" si="75"/>
        <v>B</v>
      </c>
      <c r="G603" s="306" t="s">
        <v>480</v>
      </c>
      <c r="H603" s="307" t="s">
        <v>481</v>
      </c>
      <c r="I603" s="307" t="s">
        <v>33</v>
      </c>
      <c r="J603" s="307"/>
      <c r="K603" s="306" t="s">
        <v>482</v>
      </c>
      <c r="L603" s="306" t="s">
        <v>78</v>
      </c>
      <c r="M603" s="306" t="s">
        <v>79</v>
      </c>
      <c r="N603" s="306"/>
      <c r="O603" s="306" t="s">
        <v>37</v>
      </c>
      <c r="P603" s="308">
        <v>9</v>
      </c>
      <c r="Q603" s="309">
        <v>9</v>
      </c>
      <c r="R603" s="312">
        <v>9500</v>
      </c>
      <c r="S603" s="310">
        <f t="shared" si="76"/>
        <v>85500</v>
      </c>
      <c r="T603" s="311"/>
      <c r="U603" s="311">
        <f t="shared" si="78"/>
        <v>85500</v>
      </c>
      <c r="V603" s="451">
        <v>43101</v>
      </c>
      <c r="W603" s="452">
        <v>43102</v>
      </c>
      <c r="X603" s="308">
        <v>750</v>
      </c>
      <c r="Y603" s="371" t="s">
        <v>1414</v>
      </c>
      <c r="Z603" s="314">
        <v>792</v>
      </c>
      <c r="AA603" s="315">
        <v>172301</v>
      </c>
      <c r="AB603" s="316" t="s">
        <v>1415</v>
      </c>
      <c r="AC603" s="317">
        <v>43117</v>
      </c>
      <c r="AD603" s="318">
        <f t="shared" si="80"/>
        <v>43161</v>
      </c>
      <c r="AE603" s="319">
        <f>IF(OR(G603=账期!$A$18,G603=账期!$A$20,G603=账期!$A$22,G603=账期!$A$24,G603=账期!$A$25,G603=账期!$A$27,G603=账期!$A$26,G603=账期!$A$28,G603=账期!$A$30,G603=账期!$A$32,G603=账期!$A$34,G603=账期!$A$35,G603=账期!$A$37,G603=账期!$A$39,G603=账期!$A$40,G603=账期!$A$41,G603=账期!$A$42,G603=账期!$A$43,G603=账期!$A$44,G603=账期!$A$45,G603=账期!$A$46,G603=账期!$A$48,G603=账期!$A$50,G603=账期!$A$51,G603=账期!$A$52,G603=账期!$A$53,G603=账期!$A$54,G603=账期!$A$56,G603=账期!$A$57,G603=账期!$A$58,G603=账期!$A$59,G603=账期!$A$60,G603=账期!$A$61,G603=账期!$A$62,G603=账期!$A$63,G603=账期!$A$64,G603=账期!$A$66,G603=账期!$A$67,G603=账期!$A$68,G603=账期!$A$70,G603=账期!$A$71),30,IF(OR(G603=账期!$A$74,G603=账期!$A$77,G603=账期!$A$76,G603=账期!$A$79,G603=账期!$A$80,G603=账期!$A$81,G603=账期!$A$83,G603=账期!$A$85,G603=账期!$A$87,G603=账期!$A$89,G603=账期!$A$91),60,IF(OR(G603=账期!$A$93,G603=账期!$A$94,G603=账期!$A$95,G603=账期!$A$96,G603=账期!$A$98,G603=账期!$A$99,G603=账期!$A$101,G603=账期!$A$102),90,0)))</f>
        <v>30</v>
      </c>
      <c r="AF603" s="319"/>
      <c r="AG603" s="306" t="s">
        <v>86</v>
      </c>
      <c r="AH603" s="319" t="str">
        <f t="shared" si="81"/>
        <v>杭得利</v>
      </c>
      <c r="AI603" s="321"/>
    </row>
    <row r="604" spans="1:35" s="244" customFormat="1" ht="18" customHeight="1" x14ac:dyDescent="0.25">
      <c r="A604" s="301" t="str">
        <f t="shared" si="79"/>
        <v>2018年1月</v>
      </c>
      <c r="B604" s="363">
        <v>43108</v>
      </c>
      <c r="C604" s="364" t="s">
        <v>1416</v>
      </c>
      <c r="D604" s="365" t="s">
        <v>625</v>
      </c>
      <c r="E604" s="366" t="str">
        <f t="shared" si="74"/>
        <v>A</v>
      </c>
      <c r="F604" s="366" t="str">
        <f t="shared" si="75"/>
        <v>B</v>
      </c>
      <c r="G604" s="306" t="s">
        <v>480</v>
      </c>
      <c r="H604" s="307" t="s">
        <v>481</v>
      </c>
      <c r="I604" s="307" t="s">
        <v>33</v>
      </c>
      <c r="J604" s="307"/>
      <c r="K604" s="306" t="s">
        <v>482</v>
      </c>
      <c r="L604" s="306" t="s">
        <v>78</v>
      </c>
      <c r="M604" s="306" t="s">
        <v>79</v>
      </c>
      <c r="N604" s="306"/>
      <c r="O604" s="306" t="s">
        <v>37</v>
      </c>
      <c r="P604" s="308">
        <v>24</v>
      </c>
      <c r="Q604" s="309">
        <v>19.5</v>
      </c>
      <c r="R604" s="312">
        <v>9500</v>
      </c>
      <c r="S604" s="369">
        <f t="shared" si="76"/>
        <v>185250</v>
      </c>
      <c r="T604" s="370"/>
      <c r="U604" s="370">
        <f t="shared" si="78"/>
        <v>185250</v>
      </c>
      <c r="V604" s="456">
        <v>43109</v>
      </c>
      <c r="W604" s="452">
        <v>43109</v>
      </c>
      <c r="X604" s="308">
        <v>750</v>
      </c>
      <c r="Y604" s="339" t="s">
        <v>1417</v>
      </c>
      <c r="Z604" s="372">
        <v>1716</v>
      </c>
      <c r="AA604" s="373" t="s">
        <v>1275</v>
      </c>
      <c r="AB604" s="316" t="s">
        <v>1415</v>
      </c>
      <c r="AC604" s="317">
        <v>43117</v>
      </c>
      <c r="AD604" s="374">
        <f t="shared" si="80"/>
        <v>43161</v>
      </c>
      <c r="AE604" s="375">
        <f>IF(OR(G604=账期!$A$18,G604=账期!$A$20,G604=账期!$A$22,G604=账期!$A$24,G604=账期!$A$25,G604=账期!$A$27,G604=账期!$A$26,G604=账期!$A$28,G604=账期!$A$30,G604=账期!$A$32,G604=账期!$A$34,G604=账期!$A$35,G604=账期!$A$37,G604=账期!$A$39,G604=账期!$A$40,G604=账期!$A$41,G604=账期!$A$42,G604=账期!$A$43,G604=账期!$A$44,G604=账期!$A$45,G604=账期!$A$46,G604=账期!$A$48,G604=账期!$A$50,G604=账期!$A$51,G604=账期!$A$52,G604=账期!$A$53,G604=账期!$A$54,G604=账期!$A$56,G604=账期!$A$57,G604=账期!$A$58,G604=账期!$A$59,G604=账期!$A$60,G604=账期!$A$61,G604=账期!$A$62,G604=账期!$A$63,G604=账期!$A$64,G604=账期!$A$66,G604=账期!$A$67,G604=账期!$A$68,G604=账期!$A$70,G604=账期!$A$71),30,IF(OR(G604=账期!$A$74,G604=账期!$A$77,G604=账期!$A$76,G604=账期!$A$79,G604=账期!$A$80,G604=账期!$A$81,G604=账期!$A$83,G604=账期!$A$85,G604=账期!$A$87,G604=账期!$A$89,G604=账期!$A$91),60,IF(OR(G604=账期!$A$93,G604=账期!$A$94,G604=账期!$A$95,G604=账期!$A$96,G604=账期!$A$98,G604=账期!$A$99,G604=账期!$A$101,G604=账期!$A$102),90,0)))</f>
        <v>30</v>
      </c>
      <c r="AF604" s="375"/>
      <c r="AG604" s="306" t="s">
        <v>86</v>
      </c>
      <c r="AH604" s="375" t="str">
        <f t="shared" si="81"/>
        <v>杭得利</v>
      </c>
      <c r="AI604" s="376"/>
    </row>
    <row r="605" spans="1:35" ht="18" customHeight="1" x14ac:dyDescent="0.25">
      <c r="A605" s="301" t="str">
        <f t="shared" si="79"/>
        <v>2018年1月</v>
      </c>
      <c r="B605" s="302">
        <v>43110</v>
      </c>
      <c r="C605" s="303" t="s">
        <v>1418</v>
      </c>
      <c r="D605" s="334" t="s">
        <v>625</v>
      </c>
      <c r="E605" s="305" t="str">
        <f t="shared" si="74"/>
        <v>A</v>
      </c>
      <c r="F605" s="305" t="str">
        <f t="shared" si="75"/>
        <v>B</v>
      </c>
      <c r="G605" s="306" t="s">
        <v>480</v>
      </c>
      <c r="H605" s="307" t="s">
        <v>481</v>
      </c>
      <c r="I605" s="307" t="s">
        <v>33</v>
      </c>
      <c r="J605" s="307"/>
      <c r="K605" s="306" t="s">
        <v>482</v>
      </c>
      <c r="L605" s="336" t="s">
        <v>78</v>
      </c>
      <c r="M605" s="306" t="s">
        <v>79</v>
      </c>
      <c r="N605" s="306"/>
      <c r="O605" s="306" t="s">
        <v>37</v>
      </c>
      <c r="P605" s="308">
        <v>24</v>
      </c>
      <c r="Q605" s="309">
        <v>24</v>
      </c>
      <c r="R605" s="312">
        <v>9500</v>
      </c>
      <c r="S605" s="310">
        <f t="shared" si="76"/>
        <v>228000</v>
      </c>
      <c r="T605" s="311"/>
      <c r="U605" s="311">
        <f t="shared" si="78"/>
        <v>228000</v>
      </c>
      <c r="V605" s="451">
        <v>43111</v>
      </c>
      <c r="W605" s="452">
        <v>43112</v>
      </c>
      <c r="X605" s="308">
        <v>750</v>
      </c>
      <c r="Y605" s="313" t="s">
        <v>1419</v>
      </c>
      <c r="Z605" s="314">
        <v>2112</v>
      </c>
      <c r="AA605" s="315" t="s">
        <v>1420</v>
      </c>
      <c r="AB605" s="316" t="s">
        <v>3983</v>
      </c>
      <c r="AC605" s="317">
        <v>43155</v>
      </c>
      <c r="AD605" s="318">
        <f t="shared" si="80"/>
        <v>43189</v>
      </c>
      <c r="AE605" s="319">
        <f>IF(OR(G605=账期!$A$18,G605=账期!$A$20,G605=账期!$A$22,G605=账期!$A$24,G605=账期!$A$25,G605=账期!$A$27,G605=账期!$A$26,G605=账期!$A$28,G605=账期!$A$30,G605=账期!$A$32,G605=账期!$A$34,G605=账期!$A$35,G605=账期!$A$37,G605=账期!$A$39,G605=账期!$A$40,G605=账期!$A$41,G605=账期!$A$42,G605=账期!$A$43,G605=账期!$A$44,G605=账期!$A$45,G605=账期!$A$46,G605=账期!$A$48,G605=账期!$A$50,G605=账期!$A$51,G605=账期!$A$52,G605=账期!$A$53,G605=账期!$A$54,G605=账期!$A$56,G605=账期!$A$57,G605=账期!$A$58,G605=账期!$A$59,G605=账期!$A$60,G605=账期!$A$61,G605=账期!$A$62,G605=账期!$A$63,G605=账期!$A$64,G605=账期!$A$66,G605=账期!$A$67,G605=账期!$A$68,G605=账期!$A$70,G605=账期!$A$71),30,IF(OR(G605=账期!$A$74,G605=账期!$A$77,G605=账期!$A$76,G605=账期!$A$79,G605=账期!$A$80,G605=账期!$A$81,G605=账期!$A$83,G605=账期!$A$85,G605=账期!$A$87,G605=账期!$A$89,G605=账期!$A$91),60,IF(OR(G605=账期!$A$93,G605=账期!$A$94,G605=账期!$A$95,G605=账期!$A$96,G605=账期!$A$98,G605=账期!$A$99,G605=账期!$A$101,G605=账期!$A$102),90,0)))</f>
        <v>30</v>
      </c>
      <c r="AF605" s="319"/>
      <c r="AG605" s="306" t="s">
        <v>86</v>
      </c>
      <c r="AH605" s="319" t="str">
        <f t="shared" si="81"/>
        <v>杭得利</v>
      </c>
      <c r="AI605" s="321"/>
    </row>
    <row r="606" spans="1:35" ht="18" customHeight="1" x14ac:dyDescent="0.25">
      <c r="A606" s="301" t="str">
        <f t="shared" si="79"/>
        <v>2017年12月</v>
      </c>
      <c r="B606" s="302">
        <v>43070</v>
      </c>
      <c r="C606" s="303" t="s">
        <v>2978</v>
      </c>
      <c r="D606" s="304" t="s">
        <v>625</v>
      </c>
      <c r="E606" s="305" t="str">
        <f t="shared" ref="E606:E669" si="82">IF(OR(D606="长飞",D606="烽火",D606="特发",D606="富通",D606="亨通",G606="赣州金信诺",G606="江苏永鼎",G606="宏安集团"),"A",IF(OR(G606="广意通讯",G606="湖北楚天",G606="宁波格亿达",G606="通鼎互联",G606="黄石昌达",G606="江苏俊知",G606="珠海汉胜",G606="武汉电信"),"B","C"))</f>
        <v>A</v>
      </c>
      <c r="F606" s="305" t="str">
        <f t="shared" ref="F606:F669" si="83">IF(OR(G606="成都大唐",G606="广东亨通",G606="江苏亨通",G606="兰州长飞",G606="南京华信",G606="汕头奥星",G606="特发光网",G606="武汉长飞",G606="长春烽火",G606="广意通讯",G606="湖北楚天",G606="宁波格亿达",G606="通鼎互联",G606="安徽汉唐",G606="安徽宜德",G606="安徽盈通",G606="成都康宁",G606="成都中飞",G606="东莞光佳",G606="东莞鸿鑫",G606="烽火博鑫",G606="佛山星蓝",G606="广东金桥",G606="广州联兴",G606="贵州乾新",G606="航天电工",G606="合肥兴联",G606="湖北宇洪",G606="江苏奥通",G606="江苏中远",G606="宁波辰飞",G606="宁波汉生",G606="宁波宇欣",G606="山东太平洋",G606="山东特发",G606="山东永通",G606="上海朗闻",G606="上海翼波",G606="四川天邑",G606="四川旭泰",G606="武汉瑞联",G606="武汉同至",G606="西安西古",G606="西安鑫华通",G606="武汉驿路通",G606="长光通信",G606="中电八所",G606="中电光达",G606="中利集团",G606="重庆特发",G606="舟山安格",G606="珠海邗秦"),"A",IF(OR(G606="富通天津",G606="赣州金信诺",G606="江苏永鼎",G606="上海长飞",G606="特发股份",G606="武汉烽火",G606="西安烽火",G606="长飞中利",G606="江苏中天",G606="江西联创",G606="宁波盈谷",G606="黄石昌达",G606="四川长飞"),"B","C"))</f>
        <v>B</v>
      </c>
      <c r="G606" s="306" t="s">
        <v>480</v>
      </c>
      <c r="H606" s="307" t="s">
        <v>481</v>
      </c>
      <c r="I606" s="307" t="s">
        <v>33</v>
      </c>
      <c r="J606" s="307"/>
      <c r="K606" s="308" t="s">
        <v>482</v>
      </c>
      <c r="L606" s="306" t="s">
        <v>78</v>
      </c>
      <c r="M606" s="306" t="s">
        <v>79</v>
      </c>
      <c r="N606" s="306"/>
      <c r="O606" s="306" t="s">
        <v>37</v>
      </c>
      <c r="P606" s="308">
        <v>15</v>
      </c>
      <c r="Q606" s="309">
        <v>15</v>
      </c>
      <c r="R606" s="312">
        <v>9500</v>
      </c>
      <c r="S606" s="310">
        <f t="shared" si="76"/>
        <v>142500</v>
      </c>
      <c r="T606" s="311"/>
      <c r="U606" s="311">
        <f t="shared" si="78"/>
        <v>142500</v>
      </c>
      <c r="V606" s="451">
        <v>43099</v>
      </c>
      <c r="W606" s="452">
        <v>43100</v>
      </c>
      <c r="X606" s="308">
        <v>750</v>
      </c>
      <c r="Y606" s="313" t="s">
        <v>1421</v>
      </c>
      <c r="Z606" s="314">
        <v>1320</v>
      </c>
      <c r="AA606" s="315">
        <v>171229</v>
      </c>
      <c r="AB606" s="316" t="s">
        <v>1415</v>
      </c>
      <c r="AC606" s="320">
        <v>43117</v>
      </c>
      <c r="AD606" s="318">
        <f t="shared" si="80"/>
        <v>43161</v>
      </c>
      <c r="AE606" s="319">
        <f>IF(OR(G606=账期!$A$18,G606=账期!$A$20,G606=账期!$A$22,G606=账期!$A$24,G606=账期!$A$25,G606=账期!$A$27,G606=账期!$A$26,G606=账期!$A$28,G606=账期!$A$30,G606=账期!$A$32,G606=账期!$A$34,G606=账期!$A$35,G606=账期!$A$37,G606=账期!$A$39,G606=账期!$A$40,G606=账期!$A$41,G606=账期!$A$42,G606=账期!$A$43,G606=账期!$A$44,G606=账期!$A$45,G606=账期!$A$46,G606=账期!$A$48,G606=账期!$A$50,G606=账期!$A$51,G606=账期!$A$52,G606=账期!$A$53,G606=账期!$A$54,G606=账期!$A$56,G606=账期!$A$57,G606=账期!$A$58,G606=账期!$A$59,G606=账期!$A$60,G606=账期!$A$61,G606=账期!$A$62,G606=账期!$A$63,G606=账期!$A$64,G606=账期!$A$66,G606=账期!$A$67,G606=账期!$A$68,G606=账期!$A$70,G606=账期!$A$71),30,IF(OR(G606=账期!$A$74,G606=账期!$A$77,G606=账期!$A$76,G606=账期!$A$79,G606=账期!$A$80,G606=账期!$A$81,G606=账期!$A$83,G606=账期!$A$85,G606=账期!$A$87,G606=账期!$A$89,G606=账期!$A$91),60,IF(OR(G606=账期!$A$93,G606=账期!$A$94,G606=账期!$A$95,G606=账期!$A$96,G606=账期!$A$98,G606=账期!$A$99,G606=账期!$A$101,G606=账期!$A$102),90,0)))</f>
        <v>30</v>
      </c>
      <c r="AF606" s="319"/>
      <c r="AG606" s="306" t="s">
        <v>86</v>
      </c>
      <c r="AH606" s="319" t="str">
        <f t="shared" si="81"/>
        <v>杭得利</v>
      </c>
      <c r="AI606" s="321"/>
    </row>
    <row r="607" spans="1:35" s="244" customFormat="1" ht="18" customHeight="1" x14ac:dyDescent="0.25">
      <c r="A607" s="301" t="str">
        <f t="shared" si="79"/>
        <v>2018年1月</v>
      </c>
      <c r="B607" s="363">
        <v>43108</v>
      </c>
      <c r="C607" s="364" t="s">
        <v>1416</v>
      </c>
      <c r="D607" s="365" t="s">
        <v>625</v>
      </c>
      <c r="E607" s="366" t="str">
        <f t="shared" si="82"/>
        <v>A</v>
      </c>
      <c r="F607" s="366" t="str">
        <f t="shared" si="83"/>
        <v>B</v>
      </c>
      <c r="G607" s="306" t="s">
        <v>480</v>
      </c>
      <c r="H607" s="307" t="s">
        <v>481</v>
      </c>
      <c r="I607" s="307" t="s">
        <v>33</v>
      </c>
      <c r="J607" s="307"/>
      <c r="K607" s="306" t="s">
        <v>482</v>
      </c>
      <c r="L607" s="306" t="s">
        <v>78</v>
      </c>
      <c r="M607" s="306" t="s">
        <v>79</v>
      </c>
      <c r="N607" s="306"/>
      <c r="O607" s="306" t="s">
        <v>37</v>
      </c>
      <c r="P607" s="308">
        <v>24</v>
      </c>
      <c r="Q607" s="309">
        <v>4.5</v>
      </c>
      <c r="R607" s="312">
        <v>9500</v>
      </c>
      <c r="S607" s="369">
        <f t="shared" si="76"/>
        <v>42750</v>
      </c>
      <c r="T607" s="370"/>
      <c r="U607" s="370">
        <f t="shared" si="78"/>
        <v>42750</v>
      </c>
      <c r="V607" s="456">
        <v>43109</v>
      </c>
      <c r="W607" s="452">
        <v>43109</v>
      </c>
      <c r="X607" s="308">
        <v>750</v>
      </c>
      <c r="Y607" s="339" t="s">
        <v>1417</v>
      </c>
      <c r="Z607" s="372">
        <v>396</v>
      </c>
      <c r="AA607" s="373" t="s">
        <v>1275</v>
      </c>
      <c r="AB607" s="316" t="s">
        <v>3983</v>
      </c>
      <c r="AC607" s="317">
        <v>43155</v>
      </c>
      <c r="AD607" s="374">
        <f t="shared" si="80"/>
        <v>43189</v>
      </c>
      <c r="AE607" s="375">
        <f>IF(OR(G607=账期!$A$18,G607=账期!$A$20,G607=账期!$A$22,G607=账期!$A$24,G607=账期!$A$25,G607=账期!$A$27,G607=账期!$A$26,G607=账期!$A$28,G607=账期!$A$30,G607=账期!$A$32,G607=账期!$A$34,G607=账期!$A$35,G607=账期!$A$37,G607=账期!$A$39,G607=账期!$A$40,G607=账期!$A$41,G607=账期!$A$42,G607=账期!$A$43,G607=账期!$A$44,G607=账期!$A$45,G607=账期!$A$46,G607=账期!$A$48,G607=账期!$A$50,G607=账期!$A$51,G607=账期!$A$52,G607=账期!$A$53,G607=账期!$A$54,G607=账期!$A$56,G607=账期!$A$57,G607=账期!$A$58,G607=账期!$A$59,G607=账期!$A$60,G607=账期!$A$61,G607=账期!$A$62,G607=账期!$A$63,G607=账期!$A$64,G607=账期!$A$66,G607=账期!$A$67,G607=账期!$A$68,G607=账期!$A$70,G607=账期!$A$71),30,IF(OR(G607=账期!$A$74,G607=账期!$A$77,G607=账期!$A$76,G607=账期!$A$79,G607=账期!$A$80,G607=账期!$A$81,G607=账期!$A$83,G607=账期!$A$85,G607=账期!$A$87,G607=账期!$A$89,G607=账期!$A$91),60,IF(OR(G607=账期!$A$93,G607=账期!$A$94,G607=账期!$A$95,G607=账期!$A$96,G607=账期!$A$98,G607=账期!$A$99,G607=账期!$A$101,G607=账期!$A$102),90,0)))</f>
        <v>30</v>
      </c>
      <c r="AF607" s="375"/>
      <c r="AG607" s="306" t="s">
        <v>86</v>
      </c>
      <c r="AH607" s="375" t="str">
        <f t="shared" si="81"/>
        <v>杭得利</v>
      </c>
      <c r="AI607" s="376"/>
    </row>
    <row r="608" spans="1:35" ht="18" customHeight="1" x14ac:dyDescent="0.25">
      <c r="A608" s="301" t="str">
        <f t="shared" si="79"/>
        <v>2018年1月</v>
      </c>
      <c r="B608" s="302">
        <v>43122</v>
      </c>
      <c r="C608" s="303" t="s">
        <v>1422</v>
      </c>
      <c r="D608" s="304" t="s">
        <v>625</v>
      </c>
      <c r="E608" s="305" t="str">
        <f t="shared" si="82"/>
        <v>A</v>
      </c>
      <c r="F608" s="305" t="str">
        <f t="shared" si="83"/>
        <v>B</v>
      </c>
      <c r="G608" s="306" t="s">
        <v>480</v>
      </c>
      <c r="H608" s="307" t="str">
        <f>IF(G608="","",VLOOKUP(G608,下拉数据源!J:K,2,0))</f>
        <v xml:space="preserve">烽火通信科技股份有限公司 </v>
      </c>
      <c r="I608" s="307" t="s">
        <v>33</v>
      </c>
      <c r="J608" s="307" t="s">
        <v>487</v>
      </c>
      <c r="K608" s="308">
        <v>3000037195</v>
      </c>
      <c r="L608" s="306" t="s">
        <v>78</v>
      </c>
      <c r="M608" s="306" t="s">
        <v>79</v>
      </c>
      <c r="N608" s="306"/>
      <c r="O608" s="306" t="s">
        <v>37</v>
      </c>
      <c r="P608" s="308">
        <v>24</v>
      </c>
      <c r="Q608" s="309">
        <v>24</v>
      </c>
      <c r="R608" s="286">
        <v>9540.4</v>
      </c>
      <c r="S608" s="310">
        <f t="shared" si="76"/>
        <v>228969.59999999998</v>
      </c>
      <c r="T608" s="311"/>
      <c r="U608" s="311">
        <f t="shared" si="78"/>
        <v>228969.59999999998</v>
      </c>
      <c r="V608" s="451">
        <v>43122</v>
      </c>
      <c r="W608" s="452">
        <v>43123</v>
      </c>
      <c r="X608" s="308">
        <v>750</v>
      </c>
      <c r="Y608" s="313" t="s">
        <v>1423</v>
      </c>
      <c r="Z608" s="314">
        <v>2112</v>
      </c>
      <c r="AA608" s="315">
        <v>18010820</v>
      </c>
      <c r="AB608" s="316" t="s">
        <v>3984</v>
      </c>
      <c r="AC608" s="317">
        <v>43155</v>
      </c>
      <c r="AD608" s="318">
        <f t="shared" si="80"/>
        <v>43189</v>
      </c>
      <c r="AE608" s="319">
        <f>IF(OR(G608=账期!$A$18,G608=账期!$A$20,G608=账期!$A$22,G608=账期!$A$24,G608=账期!$A$25,G608=账期!$A$27,G608=账期!$A$26,G608=账期!$A$28,G608=账期!$A$30,G608=账期!$A$32,G608=账期!$A$34,G608=账期!$A$35,G608=账期!$A$37,G608=账期!$A$39,G608=账期!$A$40,G608=账期!$A$41,G608=账期!$A$42,G608=账期!$A$43,G608=账期!$A$44,G608=账期!$A$45,G608=账期!$A$46,G608=账期!$A$48,G608=账期!$A$50,G608=账期!$A$51,G608=账期!$A$52,G608=账期!$A$53,G608=账期!$A$54,G608=账期!$A$56,G608=账期!$A$57,G608=账期!$A$58,G608=账期!$A$59,G608=账期!$A$60,G608=账期!$A$61,G608=账期!$A$62,G608=账期!$A$63,G608=账期!$A$64,G608=账期!$A$66,G608=账期!$A$67,G608=账期!$A$68,G608=账期!$A$70,G608=账期!$A$71),30,IF(OR(G608=账期!$A$74,G608=账期!$A$77,G608=账期!$A$76,G608=账期!$A$79,G608=账期!$A$80,G608=账期!$A$81,G608=账期!$A$83,G608=账期!$A$85,G608=账期!$A$87,G608=账期!$A$89,G608=账期!$A$91),60,IF(OR(G608=账期!$A$93,G608=账期!$A$94,G608=账期!$A$95,G608=账期!$A$96,G608=账期!$A$98,G608=账期!$A$99,G608=账期!$A$101,G608=账期!$A$102),90,0)))</f>
        <v>30</v>
      </c>
      <c r="AF608" s="319"/>
      <c r="AG608" s="306" t="s">
        <v>86</v>
      </c>
      <c r="AH608" s="319" t="str">
        <f t="shared" si="81"/>
        <v>杭得利</v>
      </c>
      <c r="AI608" s="321"/>
    </row>
    <row r="609" spans="1:35" ht="18" customHeight="1" x14ac:dyDescent="0.25">
      <c r="A609" s="301" t="str">
        <f t="shared" si="79"/>
        <v>2018年1月</v>
      </c>
      <c r="B609" s="302">
        <v>43122</v>
      </c>
      <c r="C609" s="303" t="s">
        <v>1422</v>
      </c>
      <c r="D609" s="304" t="s">
        <v>625</v>
      </c>
      <c r="E609" s="305" t="str">
        <f t="shared" si="82"/>
        <v>A</v>
      </c>
      <c r="F609" s="305" t="str">
        <f t="shared" si="83"/>
        <v>B</v>
      </c>
      <c r="G609" s="306" t="s">
        <v>480</v>
      </c>
      <c r="H609" s="307" t="str">
        <f>IF(G609="","",VLOOKUP(G609,下拉数据源!J:K,2,0))</f>
        <v xml:space="preserve">烽火通信科技股份有限公司 </v>
      </c>
      <c r="I609" s="307" t="s">
        <v>33</v>
      </c>
      <c r="J609" s="307" t="s">
        <v>487</v>
      </c>
      <c r="K609" s="308">
        <v>3000037195</v>
      </c>
      <c r="L609" s="306" t="s">
        <v>78</v>
      </c>
      <c r="M609" s="306" t="s">
        <v>79</v>
      </c>
      <c r="N609" s="306"/>
      <c r="O609" s="306" t="s">
        <v>37</v>
      </c>
      <c r="P609" s="308">
        <v>28.5</v>
      </c>
      <c r="Q609" s="309">
        <v>28.5</v>
      </c>
      <c r="R609" s="286">
        <v>9540.4</v>
      </c>
      <c r="S609" s="310">
        <f t="shared" ref="S609:S653" si="84">Q609*R609</f>
        <v>271901.39999999997</v>
      </c>
      <c r="T609" s="311"/>
      <c r="U609" s="311">
        <f t="shared" si="78"/>
        <v>271901.39999999997</v>
      </c>
      <c r="V609" s="451">
        <v>43124</v>
      </c>
      <c r="W609" s="452">
        <v>43125</v>
      </c>
      <c r="X609" s="308">
        <v>750</v>
      </c>
      <c r="Y609" s="313" t="s">
        <v>1424</v>
      </c>
      <c r="Z609" s="314">
        <v>2868</v>
      </c>
      <c r="AA609" s="315">
        <v>180123</v>
      </c>
      <c r="AB609" s="316" t="s">
        <v>3984</v>
      </c>
      <c r="AC609" s="317">
        <v>43155</v>
      </c>
      <c r="AD609" s="318">
        <f t="shared" si="80"/>
        <v>43189</v>
      </c>
      <c r="AE609" s="319">
        <f>IF(OR(G609=账期!$A$18,G609=账期!$A$20,G609=账期!$A$22,G609=账期!$A$24,G609=账期!$A$25,G609=账期!$A$27,G609=账期!$A$26,G609=账期!$A$28,G609=账期!$A$30,G609=账期!$A$32,G609=账期!$A$34,G609=账期!$A$35,G609=账期!$A$37,G609=账期!$A$39,G609=账期!$A$40,G609=账期!$A$41,G609=账期!$A$42,G609=账期!$A$43,G609=账期!$A$44,G609=账期!$A$45,G609=账期!$A$46,G609=账期!$A$48,G609=账期!$A$50,G609=账期!$A$51,G609=账期!$A$52,G609=账期!$A$53,G609=账期!$A$54,G609=账期!$A$56,G609=账期!$A$57,G609=账期!$A$58,G609=账期!$A$59,G609=账期!$A$60,G609=账期!$A$61,G609=账期!$A$62,G609=账期!$A$63,G609=账期!$A$64,G609=账期!$A$66,G609=账期!$A$67,G609=账期!$A$68,G609=账期!$A$70,G609=账期!$A$71),30,IF(OR(G609=账期!$A$74,G609=账期!$A$77,G609=账期!$A$76,G609=账期!$A$79,G609=账期!$A$80,G609=账期!$A$81,G609=账期!$A$83,G609=账期!$A$85,G609=账期!$A$87,G609=账期!$A$89,G609=账期!$A$91),60,IF(OR(G609=账期!$A$93,G609=账期!$A$94,G609=账期!$A$95,G609=账期!$A$96,G609=账期!$A$98,G609=账期!$A$99,G609=账期!$A$101,G609=账期!$A$102),90,0)))</f>
        <v>30</v>
      </c>
      <c r="AF609" s="319"/>
      <c r="AG609" s="306" t="s">
        <v>86</v>
      </c>
      <c r="AH609" s="319" t="str">
        <f t="shared" si="81"/>
        <v>杭得利</v>
      </c>
      <c r="AI609" s="321"/>
    </row>
    <row r="610" spans="1:35" ht="18" customHeight="1" x14ac:dyDescent="0.25">
      <c r="A610" s="301" t="str">
        <f t="shared" si="79"/>
        <v>2018年1月</v>
      </c>
      <c r="B610" s="302">
        <v>43122</v>
      </c>
      <c r="C610" s="303" t="s">
        <v>1425</v>
      </c>
      <c r="D610" s="304" t="s">
        <v>625</v>
      </c>
      <c r="E610" s="305" t="str">
        <f t="shared" si="82"/>
        <v>A</v>
      </c>
      <c r="F610" s="305" t="str">
        <f t="shared" si="83"/>
        <v>B</v>
      </c>
      <c r="G610" s="306" t="s">
        <v>480</v>
      </c>
      <c r="H610" s="307" t="str">
        <f>IF(G610="","",VLOOKUP(G610,下拉数据源!J:K,2,0))</f>
        <v xml:space="preserve">烽火通信科技股份有限公司 </v>
      </c>
      <c r="I610" s="307" t="s">
        <v>33</v>
      </c>
      <c r="J610" s="307"/>
      <c r="K610" s="308" t="s">
        <v>482</v>
      </c>
      <c r="L610" s="306" t="s">
        <v>78</v>
      </c>
      <c r="M610" s="306" t="s">
        <v>79</v>
      </c>
      <c r="N610" s="306"/>
      <c r="O610" s="306" t="s">
        <v>37</v>
      </c>
      <c r="P610" s="308">
        <v>24</v>
      </c>
      <c r="Q610" s="309">
        <v>24</v>
      </c>
      <c r="R610" s="312">
        <v>9500</v>
      </c>
      <c r="S610" s="310">
        <f t="shared" si="84"/>
        <v>228000</v>
      </c>
      <c r="T610" s="311"/>
      <c r="U610" s="311">
        <f t="shared" si="78"/>
        <v>228000</v>
      </c>
      <c r="V610" s="451">
        <v>43123</v>
      </c>
      <c r="W610" s="452">
        <v>43124</v>
      </c>
      <c r="X610" s="308">
        <v>750</v>
      </c>
      <c r="Y610" s="313" t="s">
        <v>1426</v>
      </c>
      <c r="Z610" s="314">
        <v>2112</v>
      </c>
      <c r="AA610" s="315" t="s">
        <v>733</v>
      </c>
      <c r="AB610" s="316" t="s">
        <v>3983</v>
      </c>
      <c r="AC610" s="317">
        <v>43155</v>
      </c>
      <c r="AD610" s="318">
        <f t="shared" si="80"/>
        <v>43189</v>
      </c>
      <c r="AE610" s="319">
        <f>IF(OR(G610=账期!$A$18,G610=账期!$A$20,G610=账期!$A$22,G610=账期!$A$24,G610=账期!$A$25,G610=账期!$A$27,G610=账期!$A$26,G610=账期!$A$28,G610=账期!$A$30,G610=账期!$A$32,G610=账期!$A$34,G610=账期!$A$35,G610=账期!$A$37,G610=账期!$A$39,G610=账期!$A$40,G610=账期!$A$41,G610=账期!$A$42,G610=账期!$A$43,G610=账期!$A$44,G610=账期!$A$45,G610=账期!$A$46,G610=账期!$A$48,G610=账期!$A$50,G610=账期!$A$51,G610=账期!$A$52,G610=账期!$A$53,G610=账期!$A$54,G610=账期!$A$56,G610=账期!$A$57,G610=账期!$A$58,G610=账期!$A$59,G610=账期!$A$60,G610=账期!$A$61,G610=账期!$A$62,G610=账期!$A$63,G610=账期!$A$64,G610=账期!$A$66,G610=账期!$A$67,G610=账期!$A$68,G610=账期!$A$70,G610=账期!$A$71),30,IF(OR(G610=账期!$A$74,G610=账期!$A$77,G610=账期!$A$76,G610=账期!$A$79,G610=账期!$A$80,G610=账期!$A$81,G610=账期!$A$83,G610=账期!$A$85,G610=账期!$A$87,G610=账期!$A$89,G610=账期!$A$91),60,IF(OR(G610=账期!$A$93,G610=账期!$A$94,G610=账期!$A$95,G610=账期!$A$96,G610=账期!$A$98,G610=账期!$A$99,G610=账期!$A$101,G610=账期!$A$102),90,0)))</f>
        <v>30</v>
      </c>
      <c r="AF610" s="319"/>
      <c r="AG610" s="306" t="s">
        <v>86</v>
      </c>
      <c r="AH610" s="319" t="str">
        <f t="shared" si="81"/>
        <v>杭得利</v>
      </c>
      <c r="AI610" s="321"/>
    </row>
    <row r="611" spans="1:35" ht="18" customHeight="1" x14ac:dyDescent="0.25">
      <c r="A611" s="301" t="str">
        <f t="shared" si="79"/>
        <v>2018年1月</v>
      </c>
      <c r="B611" s="302">
        <v>43125</v>
      </c>
      <c r="C611" s="303" t="s">
        <v>1427</v>
      </c>
      <c r="D611" s="304" t="s">
        <v>625</v>
      </c>
      <c r="E611" s="305" t="str">
        <f t="shared" si="82"/>
        <v>A</v>
      </c>
      <c r="F611" s="305" t="str">
        <f t="shared" si="83"/>
        <v>B</v>
      </c>
      <c r="G611" s="306" t="s">
        <v>480</v>
      </c>
      <c r="H611" s="307" t="str">
        <f>IF(G611="","",VLOOKUP(G611,下拉数据源!J:K,2,0))</f>
        <v xml:space="preserve">烽火通信科技股份有限公司 </v>
      </c>
      <c r="I611" s="307" t="s">
        <v>33</v>
      </c>
      <c r="J611" s="307"/>
      <c r="K611" s="308" t="s">
        <v>482</v>
      </c>
      <c r="L611" s="306" t="s">
        <v>78</v>
      </c>
      <c r="M611" s="306" t="s">
        <v>79</v>
      </c>
      <c r="N611" s="306"/>
      <c r="O611" s="306" t="s">
        <v>37</v>
      </c>
      <c r="P611" s="308">
        <v>24</v>
      </c>
      <c r="Q611" s="309">
        <v>24</v>
      </c>
      <c r="R611" s="312">
        <v>9500</v>
      </c>
      <c r="S611" s="310">
        <f t="shared" si="84"/>
        <v>228000</v>
      </c>
      <c r="T611" s="311"/>
      <c r="U611" s="311">
        <f t="shared" si="78"/>
        <v>228000</v>
      </c>
      <c r="V611" s="451">
        <v>43125</v>
      </c>
      <c r="W611" s="452">
        <v>43126</v>
      </c>
      <c r="X611" s="308">
        <v>750</v>
      </c>
      <c r="Y611" s="313" t="s">
        <v>1428</v>
      </c>
      <c r="Z611" s="314">
        <v>2112</v>
      </c>
      <c r="AA611" s="315" t="s">
        <v>822</v>
      </c>
      <c r="AB611" s="316" t="s">
        <v>3983</v>
      </c>
      <c r="AC611" s="317">
        <v>43155</v>
      </c>
      <c r="AD611" s="318">
        <f t="shared" si="80"/>
        <v>43189</v>
      </c>
      <c r="AE611" s="319">
        <f>IF(OR(G611=账期!$A$18,G611=账期!$A$20,G611=账期!$A$22,G611=账期!$A$24,G611=账期!$A$25,G611=账期!$A$27,G611=账期!$A$26,G611=账期!$A$28,G611=账期!$A$30,G611=账期!$A$32,G611=账期!$A$34,G611=账期!$A$35,G611=账期!$A$37,G611=账期!$A$39,G611=账期!$A$40,G611=账期!$A$41,G611=账期!$A$42,G611=账期!$A$43,G611=账期!$A$44,G611=账期!$A$45,G611=账期!$A$46,G611=账期!$A$48,G611=账期!$A$50,G611=账期!$A$51,G611=账期!$A$52,G611=账期!$A$53,G611=账期!$A$54,G611=账期!$A$56,G611=账期!$A$57,G611=账期!$A$58,G611=账期!$A$59,G611=账期!$A$60,G611=账期!$A$61,G611=账期!$A$62,G611=账期!$A$63,G611=账期!$A$64,G611=账期!$A$66,G611=账期!$A$67,G611=账期!$A$68,G611=账期!$A$70,G611=账期!$A$71),30,IF(OR(G611=账期!$A$74,G611=账期!$A$77,G611=账期!$A$76,G611=账期!$A$79,G611=账期!$A$80,G611=账期!$A$81,G611=账期!$A$83,G611=账期!$A$85,G611=账期!$A$87,G611=账期!$A$89,G611=账期!$A$91),60,IF(OR(G611=账期!$A$93,G611=账期!$A$94,G611=账期!$A$95,G611=账期!$A$96,G611=账期!$A$98,G611=账期!$A$99,G611=账期!$A$101,G611=账期!$A$102),90,0)))</f>
        <v>30</v>
      </c>
      <c r="AF611" s="319"/>
      <c r="AG611" s="306" t="s">
        <v>86</v>
      </c>
      <c r="AH611" s="319" t="str">
        <f t="shared" si="81"/>
        <v>杭得利</v>
      </c>
      <c r="AI611" s="321"/>
    </row>
    <row r="612" spans="1:35" ht="18" customHeight="1" x14ac:dyDescent="0.25">
      <c r="A612" s="301" t="str">
        <f t="shared" si="79"/>
        <v>2017年12月</v>
      </c>
      <c r="B612" s="302">
        <v>43070</v>
      </c>
      <c r="C612" s="303"/>
      <c r="D612" s="304" t="s">
        <v>625</v>
      </c>
      <c r="E612" s="305" t="str">
        <f t="shared" si="82"/>
        <v>A</v>
      </c>
      <c r="F612" s="305" t="str">
        <f t="shared" si="83"/>
        <v>B</v>
      </c>
      <c r="G612" s="306" t="s">
        <v>480</v>
      </c>
      <c r="H612" s="307" t="s">
        <v>481</v>
      </c>
      <c r="I612" s="307" t="s">
        <v>33</v>
      </c>
      <c r="J612" s="307"/>
      <c r="K612" s="308">
        <v>3000036792</v>
      </c>
      <c r="L612" s="306" t="s">
        <v>40</v>
      </c>
      <c r="M612" s="306" t="s">
        <v>490</v>
      </c>
      <c r="N612" s="306"/>
      <c r="O612" s="306" t="s">
        <v>37</v>
      </c>
      <c r="P612" s="308">
        <v>6.75</v>
      </c>
      <c r="Q612" s="309">
        <v>6.75</v>
      </c>
      <c r="R612" s="286">
        <v>16600</v>
      </c>
      <c r="S612" s="310">
        <f t="shared" si="84"/>
        <v>112050</v>
      </c>
      <c r="T612" s="311"/>
      <c r="U612" s="311">
        <f t="shared" si="78"/>
        <v>112050</v>
      </c>
      <c r="V612" s="451">
        <v>43092</v>
      </c>
      <c r="W612" s="452">
        <v>43093</v>
      </c>
      <c r="X612" s="308">
        <v>750</v>
      </c>
      <c r="Y612" s="313" t="s">
        <v>1429</v>
      </c>
      <c r="Z612" s="314">
        <v>594</v>
      </c>
      <c r="AA612" s="315">
        <v>171214</v>
      </c>
      <c r="AB612" s="316" t="s">
        <v>1430</v>
      </c>
      <c r="AC612" s="320">
        <v>43117</v>
      </c>
      <c r="AD612" s="318">
        <f t="shared" si="80"/>
        <v>43161</v>
      </c>
      <c r="AE612" s="319">
        <v>30</v>
      </c>
      <c r="AF612" s="319"/>
      <c r="AG612" s="306" t="s">
        <v>86</v>
      </c>
      <c r="AH612" s="319" t="str">
        <f t="shared" si="81"/>
        <v>杭得利</v>
      </c>
      <c r="AI612" s="321"/>
    </row>
    <row r="613" spans="1:35" ht="18" customHeight="1" x14ac:dyDescent="0.25">
      <c r="A613" s="301" t="str">
        <f t="shared" si="79"/>
        <v>2018年1月</v>
      </c>
      <c r="B613" s="302">
        <v>43105</v>
      </c>
      <c r="C613" s="303" t="s">
        <v>1431</v>
      </c>
      <c r="D613" s="304" t="s">
        <v>625</v>
      </c>
      <c r="E613" s="305" t="str">
        <f t="shared" si="82"/>
        <v>A</v>
      </c>
      <c r="F613" s="305" t="str">
        <f t="shared" si="83"/>
        <v>B</v>
      </c>
      <c r="G613" s="306" t="s">
        <v>480</v>
      </c>
      <c r="H613" s="307" t="s">
        <v>481</v>
      </c>
      <c r="I613" s="307" t="s">
        <v>33</v>
      </c>
      <c r="J613" s="307"/>
      <c r="K613" s="306" t="s">
        <v>486</v>
      </c>
      <c r="L613" s="306" t="s">
        <v>78</v>
      </c>
      <c r="M613" s="306" t="s">
        <v>285</v>
      </c>
      <c r="N613" s="306" t="s">
        <v>284</v>
      </c>
      <c r="O613" s="306" t="s">
        <v>37</v>
      </c>
      <c r="P613" s="308">
        <v>3</v>
      </c>
      <c r="Q613" s="309">
        <v>3</v>
      </c>
      <c r="R613" s="312">
        <v>11300</v>
      </c>
      <c r="S613" s="310">
        <f t="shared" si="84"/>
        <v>33900</v>
      </c>
      <c r="T613" s="311"/>
      <c r="U613" s="311">
        <f t="shared" si="78"/>
        <v>33900</v>
      </c>
      <c r="V613" s="451">
        <v>43107</v>
      </c>
      <c r="W613" s="452">
        <v>43108</v>
      </c>
      <c r="X613" s="308">
        <v>750</v>
      </c>
      <c r="Y613" s="371" t="s">
        <v>1432</v>
      </c>
      <c r="Z613" s="314">
        <v>264</v>
      </c>
      <c r="AA613" s="315">
        <v>180106</v>
      </c>
      <c r="AB613" s="316" t="s">
        <v>1433</v>
      </c>
      <c r="AC613" s="317">
        <v>43117</v>
      </c>
      <c r="AD613" s="318">
        <f t="shared" si="80"/>
        <v>43162</v>
      </c>
      <c r="AE613" s="319">
        <v>31</v>
      </c>
      <c r="AF613" s="319"/>
      <c r="AG613" s="306" t="s">
        <v>86</v>
      </c>
      <c r="AH613" s="319" t="str">
        <f t="shared" si="81"/>
        <v>杭得利</v>
      </c>
      <c r="AI613" s="321"/>
    </row>
    <row r="614" spans="1:35" ht="18" customHeight="1" x14ac:dyDescent="0.25">
      <c r="A614" s="301" t="str">
        <f t="shared" si="79"/>
        <v>2018年1月</v>
      </c>
      <c r="B614" s="302">
        <v>43115</v>
      </c>
      <c r="C614" s="303"/>
      <c r="D614" s="304" t="s">
        <v>625</v>
      </c>
      <c r="E614" s="305" t="str">
        <f t="shared" si="82"/>
        <v>A</v>
      </c>
      <c r="F614" s="305" t="str">
        <f t="shared" si="83"/>
        <v>B</v>
      </c>
      <c r="G614" s="306" t="s">
        <v>480</v>
      </c>
      <c r="H614" s="307" t="s">
        <v>481</v>
      </c>
      <c r="I614" s="307" t="s">
        <v>33</v>
      </c>
      <c r="J614" s="307"/>
      <c r="K614" s="308"/>
      <c r="L614" s="306" t="s">
        <v>40</v>
      </c>
      <c r="M614" s="306" t="s">
        <v>41</v>
      </c>
      <c r="N614" s="306" t="s">
        <v>111</v>
      </c>
      <c r="O614" s="306" t="s">
        <v>37</v>
      </c>
      <c r="P614" s="308">
        <v>0.15</v>
      </c>
      <c r="Q614" s="309">
        <v>0.15</v>
      </c>
      <c r="R614" s="286">
        <v>0</v>
      </c>
      <c r="S614" s="310">
        <f t="shared" si="84"/>
        <v>0</v>
      </c>
      <c r="T614" s="311"/>
      <c r="U614" s="311">
        <f t="shared" si="78"/>
        <v>0</v>
      </c>
      <c r="V614" s="451">
        <v>43116</v>
      </c>
      <c r="W614" s="452">
        <v>43117</v>
      </c>
      <c r="X614" s="308">
        <v>25</v>
      </c>
      <c r="Y614" s="313" t="s">
        <v>1434</v>
      </c>
      <c r="Z614" s="314">
        <v>13</v>
      </c>
      <c r="AA614" s="315">
        <v>171229</v>
      </c>
      <c r="AB614" s="316"/>
      <c r="AC614" s="317"/>
      <c r="AD614" s="318">
        <f t="shared" si="80"/>
        <v>61</v>
      </c>
      <c r="AE614" s="319">
        <f>IF(OR(G614=账期!$A$18,G614=账期!$A$20,G614=账期!$A$22,G614=账期!$A$24,G614=账期!$A$25,G614=账期!$A$27,G614=账期!$A$26,G614=账期!$A$28,G614=账期!$A$30,G614=账期!$A$32,G614=账期!$A$34,G614=账期!$A$35,G614=账期!$A$37,G614=账期!$A$39,G614=账期!$A$40,G614=账期!$A$41,G614=账期!$A$42,G614=账期!$A$43,G614=账期!$A$44,G614=账期!$A$45,G614=账期!$A$46,G614=账期!$A$48,G614=账期!$A$50,G614=账期!$A$51,G614=账期!$A$52,G614=账期!$A$53,G614=账期!$A$54,G614=账期!$A$56,G614=账期!$A$57,G614=账期!$A$58,G614=账期!$A$59,G614=账期!$A$60,G614=账期!$A$61,G614=账期!$A$62,G614=账期!$A$63,G614=账期!$A$64,G614=账期!$A$66,G614=账期!$A$67,G614=账期!$A$68,G614=账期!$A$70,G614=账期!$A$71),30,IF(OR(G614=账期!$A$74,G614=账期!$A$77,G614=账期!$A$76,G614=账期!$A$79,G614=账期!$A$80,G614=账期!$A$81,G614=账期!$A$83,G614=账期!$A$85,G614=账期!$A$87,G614=账期!$A$89,G614=账期!$A$91),60,IF(OR(G614=账期!$A$93,G614=账期!$A$94,G614=账期!$A$95,G614=账期!$A$96,G614=账期!$A$98,G614=账期!$A$99,G614=账期!$A$101,G614=账期!$A$102),90,0)))</f>
        <v>30</v>
      </c>
      <c r="AF614" s="319"/>
      <c r="AG614" s="306" t="s">
        <v>86</v>
      </c>
      <c r="AH614" s="319" t="str">
        <f t="shared" si="81"/>
        <v>杭得利</v>
      </c>
      <c r="AI614" s="321"/>
    </row>
    <row r="615" spans="1:35" ht="18" customHeight="1" x14ac:dyDescent="0.25">
      <c r="A615" s="301" t="str">
        <f t="shared" si="79"/>
        <v>2018年1月</v>
      </c>
      <c r="B615" s="302">
        <v>43100</v>
      </c>
      <c r="C615" s="303"/>
      <c r="D615" s="304" t="s">
        <v>625</v>
      </c>
      <c r="E615" s="305" t="str">
        <f t="shared" si="82"/>
        <v>A</v>
      </c>
      <c r="F615" s="305" t="str">
        <f t="shared" si="83"/>
        <v>B</v>
      </c>
      <c r="G615" s="306" t="s">
        <v>480</v>
      </c>
      <c r="H615" s="307" t="s">
        <v>481</v>
      </c>
      <c r="I615" s="307" t="s">
        <v>33</v>
      </c>
      <c r="J615" s="307"/>
      <c r="K615" s="308" t="s">
        <v>492</v>
      </c>
      <c r="L615" s="306" t="s">
        <v>40</v>
      </c>
      <c r="M615" s="306" t="s">
        <v>489</v>
      </c>
      <c r="N615" s="306"/>
      <c r="O615" s="306" t="s">
        <v>65</v>
      </c>
      <c r="P615" s="308">
        <v>3</v>
      </c>
      <c r="Q615" s="309">
        <v>3</v>
      </c>
      <c r="R615" s="312">
        <v>15800</v>
      </c>
      <c r="S615" s="310">
        <f t="shared" si="84"/>
        <v>47400</v>
      </c>
      <c r="T615" s="311"/>
      <c r="U615" s="311">
        <f t="shared" si="78"/>
        <v>47400</v>
      </c>
      <c r="V615" s="451">
        <v>43103</v>
      </c>
      <c r="W615" s="452">
        <v>43104</v>
      </c>
      <c r="X615" s="308">
        <v>500</v>
      </c>
      <c r="Y615" s="313" t="s">
        <v>1435</v>
      </c>
      <c r="Z615" s="314">
        <v>264</v>
      </c>
      <c r="AA615" s="315">
        <v>171129</v>
      </c>
      <c r="AB615" s="316" t="s">
        <v>1436</v>
      </c>
      <c r="AC615" s="317">
        <v>43117</v>
      </c>
      <c r="AD615" s="318">
        <f t="shared" si="80"/>
        <v>43161</v>
      </c>
      <c r="AE615" s="319">
        <f>IF(OR(G615=账期!$A$18,G615=账期!$A$20,G615=账期!$A$22,G615=账期!$A$24,G615=账期!$A$25,G615=账期!$A$27,G615=账期!$A$26,G615=账期!$A$28,G615=账期!$A$30,G615=账期!$A$32,G615=账期!$A$34,G615=账期!$A$35,G615=账期!$A$37,G615=账期!$A$39,G615=账期!$A$40,G615=账期!$A$41,G615=账期!$A$42,G615=账期!$A$43,G615=账期!$A$44,G615=账期!$A$45,G615=账期!$A$46,G615=账期!$A$48,G615=账期!$A$50,G615=账期!$A$51,G615=账期!$A$52,G615=账期!$A$53,G615=账期!$A$54,G615=账期!$A$56,G615=账期!$A$57,G615=账期!$A$58,G615=账期!$A$59,G615=账期!$A$60,G615=账期!$A$61,G615=账期!$A$62,G615=账期!$A$63,G615=账期!$A$64,G615=账期!$A$66,G615=账期!$A$67,G615=账期!$A$68,G615=账期!$A$70,G615=账期!$A$71),30,IF(OR(G615=账期!$A$74,G615=账期!$A$77,G615=账期!$A$76,G615=账期!$A$79,G615=账期!$A$80,G615=账期!$A$81,G615=账期!$A$83,G615=账期!$A$85,G615=账期!$A$87,G615=账期!$A$89,G615=账期!$A$91),60,IF(OR(G615=账期!$A$93,G615=账期!$A$94,G615=账期!$A$95,G615=账期!$A$96,G615=账期!$A$98,G615=账期!$A$99,G615=账期!$A$101,G615=账期!$A$102),90,0)))</f>
        <v>30</v>
      </c>
      <c r="AF615" s="319"/>
      <c r="AG615" s="306" t="s">
        <v>86</v>
      </c>
      <c r="AH615" s="319" t="str">
        <f t="shared" si="81"/>
        <v>杭得利</v>
      </c>
      <c r="AI615" s="321"/>
    </row>
    <row r="616" spans="1:35" ht="18" customHeight="1" x14ac:dyDescent="0.25">
      <c r="A616" s="301" t="str">
        <f t="shared" si="79"/>
        <v>2018年2月</v>
      </c>
      <c r="B616" s="302">
        <v>43100</v>
      </c>
      <c r="C616" s="303"/>
      <c r="D616" s="304" t="s">
        <v>625</v>
      </c>
      <c r="E616" s="305" t="str">
        <f t="shared" si="82"/>
        <v>A</v>
      </c>
      <c r="F616" s="305" t="str">
        <f t="shared" si="83"/>
        <v>B</v>
      </c>
      <c r="G616" s="306" t="s">
        <v>480</v>
      </c>
      <c r="H616" s="307" t="str">
        <f>IF(G616="","",VLOOKUP(G616,下拉数据源!J:K,2,0))</f>
        <v xml:space="preserve">烽火通信科技股份有限公司 </v>
      </c>
      <c r="I616" s="307" t="s">
        <v>33</v>
      </c>
      <c r="J616" s="307"/>
      <c r="K616" s="308" t="s">
        <v>488</v>
      </c>
      <c r="L616" s="306" t="s">
        <v>40</v>
      </c>
      <c r="M616" s="306" t="s">
        <v>489</v>
      </c>
      <c r="N616" s="306"/>
      <c r="O616" s="306" t="s">
        <v>65</v>
      </c>
      <c r="P616" s="308">
        <v>3</v>
      </c>
      <c r="Q616" s="309">
        <v>3</v>
      </c>
      <c r="R616" s="312">
        <v>15800</v>
      </c>
      <c r="S616" s="310">
        <f t="shared" si="84"/>
        <v>47400</v>
      </c>
      <c r="T616" s="311"/>
      <c r="U616" s="311">
        <f t="shared" si="78"/>
        <v>47400</v>
      </c>
      <c r="V616" s="451">
        <v>43136</v>
      </c>
      <c r="W616" s="452">
        <v>43137</v>
      </c>
      <c r="X616" s="308">
        <v>500</v>
      </c>
      <c r="Y616" s="313" t="s">
        <v>3285</v>
      </c>
      <c r="Z616" s="314">
        <v>264</v>
      </c>
      <c r="AA616" s="315">
        <v>180106</v>
      </c>
      <c r="AB616" s="316" t="s">
        <v>3989</v>
      </c>
      <c r="AC616" s="317">
        <v>43155</v>
      </c>
      <c r="AD616" s="318">
        <f t="shared" si="80"/>
        <v>43189</v>
      </c>
      <c r="AE616" s="319">
        <f>IF(OR(G616=账期!$A$18,G616=账期!$A$20,G616=账期!$A$22,G616=账期!$A$24,G616=账期!$A$25,G616=账期!$A$27,G616=账期!$A$26,G616=账期!$A$28,G616=账期!$A$30,G616=账期!$A$32,G616=账期!$A$34,G616=账期!$A$35,G616=账期!$A$37,G616=账期!$A$39,G616=账期!$A$40,G616=账期!$A$41,G616=账期!$A$42,G616=账期!$A$43,G616=账期!$A$44,G616=账期!$A$45,G616=账期!$A$46,G616=账期!$A$48,G616=账期!$A$50,G616=账期!$A$51,G616=账期!$A$52,G616=账期!$A$53,G616=账期!$A$54,G616=账期!$A$56,G616=账期!$A$57,G616=账期!$A$58,G616=账期!$A$59,G616=账期!$A$60,G616=账期!$A$61,G616=账期!$A$62,G616=账期!$A$63,G616=账期!$A$64,G616=账期!$A$66,G616=账期!$A$67,G616=账期!$A$68,G616=账期!$A$70,G616=账期!$A$71),30,IF(OR(G616=账期!$A$74,G616=账期!$A$77,G616=账期!$A$76,G616=账期!$A$79,G616=账期!$A$80,G616=账期!$A$81,G616=账期!$A$83,G616=账期!$A$85,G616=账期!$A$87,G616=账期!$A$89,G616=账期!$A$91),60,IF(OR(G616=账期!$A$93,G616=账期!$A$94,G616=账期!$A$95,G616=账期!$A$96,G616=账期!$A$98,G616=账期!$A$99,G616=账期!$A$101,G616=账期!$A$102),90,0)))</f>
        <v>30</v>
      </c>
      <c r="AF616" s="319"/>
      <c r="AG616" s="306" t="s">
        <v>86</v>
      </c>
      <c r="AH616" s="319" t="str">
        <f t="shared" si="81"/>
        <v>杭得利</v>
      </c>
      <c r="AI616" s="321"/>
    </row>
    <row r="617" spans="1:35" ht="18" customHeight="1" x14ac:dyDescent="0.25">
      <c r="A617" s="301" t="str">
        <f t="shared" si="79"/>
        <v>2018年1月</v>
      </c>
      <c r="B617" s="302">
        <v>43104</v>
      </c>
      <c r="C617" s="303" t="s">
        <v>1438</v>
      </c>
      <c r="D617" s="304" t="s">
        <v>625</v>
      </c>
      <c r="E617" s="305" t="str">
        <f t="shared" si="82"/>
        <v>A</v>
      </c>
      <c r="F617" s="305" t="str">
        <f t="shared" si="83"/>
        <v>B</v>
      </c>
      <c r="G617" s="306" t="s">
        <v>480</v>
      </c>
      <c r="H617" s="307" t="s">
        <v>481</v>
      </c>
      <c r="I617" s="307" t="s">
        <v>33</v>
      </c>
      <c r="J617" s="307"/>
      <c r="K617" s="308" t="s">
        <v>499</v>
      </c>
      <c r="L617" s="306" t="s">
        <v>35</v>
      </c>
      <c r="M617" s="306" t="s">
        <v>250</v>
      </c>
      <c r="N617" s="306"/>
      <c r="O617" s="306" t="s">
        <v>37</v>
      </c>
      <c r="P617" s="308">
        <v>24</v>
      </c>
      <c r="Q617" s="309">
        <v>24</v>
      </c>
      <c r="R617" s="286">
        <v>10800</v>
      </c>
      <c r="S617" s="310">
        <f t="shared" si="84"/>
        <v>259200</v>
      </c>
      <c r="T617" s="311"/>
      <c r="U617" s="311">
        <f t="shared" si="78"/>
        <v>259200</v>
      </c>
      <c r="V617" s="451">
        <v>43105</v>
      </c>
      <c r="W617" s="452">
        <v>43106</v>
      </c>
      <c r="X617" s="308">
        <v>750</v>
      </c>
      <c r="Y617" s="313" t="s">
        <v>1439</v>
      </c>
      <c r="Z617" s="314">
        <v>2112</v>
      </c>
      <c r="AA617" s="315" t="s">
        <v>1440</v>
      </c>
      <c r="AB617" s="316" t="s">
        <v>1441</v>
      </c>
      <c r="AC617" s="317">
        <v>43117</v>
      </c>
      <c r="AD617" s="318">
        <f t="shared" si="80"/>
        <v>43161</v>
      </c>
      <c r="AE617" s="319">
        <f>IF(OR(G617=账期!$A$18,G617=账期!$A$20,G617=账期!$A$22,G617=账期!$A$24,G617=账期!$A$25,G617=账期!$A$27,G617=账期!$A$26,G617=账期!$A$28,G617=账期!$A$30,G617=账期!$A$32,G617=账期!$A$34,G617=账期!$A$35,G617=账期!$A$37,G617=账期!$A$39,G617=账期!$A$40,G617=账期!$A$41,G617=账期!$A$42,G617=账期!$A$43,G617=账期!$A$44,G617=账期!$A$45,G617=账期!$A$46,G617=账期!$A$48,G617=账期!$A$50,G617=账期!$A$51,G617=账期!$A$52,G617=账期!$A$53,G617=账期!$A$54,G617=账期!$A$56,G617=账期!$A$57,G617=账期!$A$58,G617=账期!$A$59,G617=账期!$A$60,G617=账期!$A$61,G617=账期!$A$62,G617=账期!$A$63,G617=账期!$A$64,G617=账期!$A$66,G617=账期!$A$67,G617=账期!$A$68,G617=账期!$A$70,G617=账期!$A$71),30,IF(OR(G617=账期!$A$74,G617=账期!$A$77,G617=账期!$A$76,G617=账期!$A$79,G617=账期!$A$80,G617=账期!$A$81,G617=账期!$A$83,G617=账期!$A$85,G617=账期!$A$87,G617=账期!$A$89,G617=账期!$A$91),60,IF(OR(G617=账期!$A$93,G617=账期!$A$94,G617=账期!$A$95,G617=账期!$A$96,G617=账期!$A$98,G617=账期!$A$99,G617=账期!$A$101,G617=账期!$A$102),90,0)))</f>
        <v>30</v>
      </c>
      <c r="AF617" s="319"/>
      <c r="AG617" s="306" t="s">
        <v>86</v>
      </c>
      <c r="AH617" s="319" t="str">
        <f t="shared" si="81"/>
        <v>杭得利</v>
      </c>
      <c r="AI617" s="321"/>
    </row>
    <row r="618" spans="1:35" ht="18" customHeight="1" x14ac:dyDescent="0.25">
      <c r="A618" s="301" t="str">
        <f t="shared" si="79"/>
        <v>2018年1月</v>
      </c>
      <c r="B618" s="302">
        <v>43104</v>
      </c>
      <c r="C618" s="303" t="s">
        <v>1438</v>
      </c>
      <c r="D618" s="304" t="s">
        <v>625</v>
      </c>
      <c r="E618" s="305" t="str">
        <f t="shared" si="82"/>
        <v>A</v>
      </c>
      <c r="F618" s="305" t="str">
        <f t="shared" si="83"/>
        <v>B</v>
      </c>
      <c r="G618" s="306" t="s">
        <v>480</v>
      </c>
      <c r="H618" s="307" t="s">
        <v>481</v>
      </c>
      <c r="I618" s="307" t="s">
        <v>33</v>
      </c>
      <c r="J618" s="307"/>
      <c r="K618" s="308" t="s">
        <v>499</v>
      </c>
      <c r="L618" s="306" t="s">
        <v>35</v>
      </c>
      <c r="M618" s="306" t="s">
        <v>250</v>
      </c>
      <c r="N618" s="306"/>
      <c r="O618" s="306" t="s">
        <v>37</v>
      </c>
      <c r="P618" s="308">
        <v>15</v>
      </c>
      <c r="Q618" s="309">
        <v>15</v>
      </c>
      <c r="R618" s="286">
        <v>10800</v>
      </c>
      <c r="S618" s="310">
        <f t="shared" si="84"/>
        <v>162000</v>
      </c>
      <c r="T618" s="311"/>
      <c r="U618" s="311">
        <f t="shared" si="78"/>
        <v>162000</v>
      </c>
      <c r="V618" s="451">
        <v>43107</v>
      </c>
      <c r="W618" s="452">
        <v>43108</v>
      </c>
      <c r="X618" s="308">
        <v>750</v>
      </c>
      <c r="Y618" s="313" t="s">
        <v>1442</v>
      </c>
      <c r="Z618" s="314">
        <v>1320</v>
      </c>
      <c r="AA618" s="315" t="s">
        <v>671</v>
      </c>
      <c r="AB618" s="316" t="s">
        <v>1441</v>
      </c>
      <c r="AC618" s="317">
        <v>43117</v>
      </c>
      <c r="AD618" s="318">
        <f t="shared" si="80"/>
        <v>43161</v>
      </c>
      <c r="AE618" s="319">
        <f>IF(OR(G618=账期!$A$18,G618=账期!$A$20,G618=账期!$A$22,G618=账期!$A$24,G618=账期!$A$25,G618=账期!$A$27,G618=账期!$A$26,G618=账期!$A$28,G618=账期!$A$30,G618=账期!$A$32,G618=账期!$A$34,G618=账期!$A$35,G618=账期!$A$37,G618=账期!$A$39,G618=账期!$A$40,G618=账期!$A$41,G618=账期!$A$42,G618=账期!$A$43,G618=账期!$A$44,G618=账期!$A$45,G618=账期!$A$46,G618=账期!$A$48,G618=账期!$A$50,G618=账期!$A$51,G618=账期!$A$52,G618=账期!$A$53,G618=账期!$A$54,G618=账期!$A$56,G618=账期!$A$57,G618=账期!$A$58,G618=账期!$A$59,G618=账期!$A$60,G618=账期!$A$61,G618=账期!$A$62,G618=账期!$A$63,G618=账期!$A$64,G618=账期!$A$66,G618=账期!$A$67,G618=账期!$A$68,G618=账期!$A$70,G618=账期!$A$71),30,IF(OR(G618=账期!$A$74,G618=账期!$A$77,G618=账期!$A$76,G618=账期!$A$79,G618=账期!$A$80,G618=账期!$A$81,G618=账期!$A$83,G618=账期!$A$85,G618=账期!$A$87,G618=账期!$A$89,G618=账期!$A$91),60,IF(OR(G618=账期!$A$93,G618=账期!$A$94,G618=账期!$A$95,G618=账期!$A$96,G618=账期!$A$98,G618=账期!$A$99,G618=账期!$A$101,G618=账期!$A$102),90,0)))</f>
        <v>30</v>
      </c>
      <c r="AF618" s="319"/>
      <c r="AG618" s="306" t="s">
        <v>86</v>
      </c>
      <c r="AH618" s="319" t="str">
        <f t="shared" si="81"/>
        <v>杭得利</v>
      </c>
      <c r="AI618" s="321"/>
    </row>
    <row r="619" spans="1:35" ht="18" customHeight="1" x14ac:dyDescent="0.25">
      <c r="A619" s="301" t="str">
        <f t="shared" si="79"/>
        <v>2018年1月</v>
      </c>
      <c r="B619" s="302">
        <v>43104</v>
      </c>
      <c r="C619" s="303" t="s">
        <v>1438</v>
      </c>
      <c r="D619" s="304" t="s">
        <v>625</v>
      </c>
      <c r="E619" s="305" t="str">
        <f t="shared" si="82"/>
        <v>A</v>
      </c>
      <c r="F619" s="305" t="str">
        <f t="shared" si="83"/>
        <v>B</v>
      </c>
      <c r="G619" s="306" t="s">
        <v>480</v>
      </c>
      <c r="H619" s="307" t="s">
        <v>481</v>
      </c>
      <c r="I619" s="307" t="s">
        <v>33</v>
      </c>
      <c r="J619" s="307"/>
      <c r="K619" s="308" t="s">
        <v>499</v>
      </c>
      <c r="L619" s="306" t="s">
        <v>35</v>
      </c>
      <c r="M619" s="306" t="s">
        <v>250</v>
      </c>
      <c r="N619" s="306"/>
      <c r="O619" s="306" t="s">
        <v>37</v>
      </c>
      <c r="P619" s="308">
        <v>12</v>
      </c>
      <c r="Q619" s="309">
        <v>12</v>
      </c>
      <c r="R619" s="286">
        <v>10800</v>
      </c>
      <c r="S619" s="310">
        <f t="shared" si="84"/>
        <v>129600</v>
      </c>
      <c r="T619" s="311"/>
      <c r="U619" s="311">
        <f t="shared" si="78"/>
        <v>129600</v>
      </c>
      <c r="V619" s="451">
        <v>43114</v>
      </c>
      <c r="W619" s="452">
        <v>43115</v>
      </c>
      <c r="X619" s="308">
        <v>750</v>
      </c>
      <c r="Y619" s="313" t="s">
        <v>1443</v>
      </c>
      <c r="Z619" s="314">
        <v>1056</v>
      </c>
      <c r="AA619" s="315">
        <v>180105</v>
      </c>
      <c r="AB619" s="316" t="s">
        <v>1441</v>
      </c>
      <c r="AC619" s="317">
        <v>43117</v>
      </c>
      <c r="AD619" s="318">
        <f t="shared" si="80"/>
        <v>43161</v>
      </c>
      <c r="AE619" s="319">
        <f>IF(OR(G619=账期!$A$18,G619=账期!$A$20,G619=账期!$A$22,G619=账期!$A$24,G619=账期!$A$25,G619=账期!$A$27,G619=账期!$A$26,G619=账期!$A$28,G619=账期!$A$30,G619=账期!$A$32,G619=账期!$A$34,G619=账期!$A$35,G619=账期!$A$37,G619=账期!$A$39,G619=账期!$A$40,G619=账期!$A$41,G619=账期!$A$42,G619=账期!$A$43,G619=账期!$A$44,G619=账期!$A$45,G619=账期!$A$46,G619=账期!$A$48,G619=账期!$A$50,G619=账期!$A$51,G619=账期!$A$52,G619=账期!$A$53,G619=账期!$A$54,G619=账期!$A$56,G619=账期!$A$57,G619=账期!$A$58,G619=账期!$A$59,G619=账期!$A$60,G619=账期!$A$61,G619=账期!$A$62,G619=账期!$A$63,G619=账期!$A$64,G619=账期!$A$66,G619=账期!$A$67,G619=账期!$A$68,G619=账期!$A$70,G619=账期!$A$71),30,IF(OR(G619=账期!$A$74,G619=账期!$A$77,G619=账期!$A$76,G619=账期!$A$79,G619=账期!$A$80,G619=账期!$A$81,G619=账期!$A$83,G619=账期!$A$85,G619=账期!$A$87,G619=账期!$A$89,G619=账期!$A$91),60,IF(OR(G619=账期!$A$93,G619=账期!$A$94,G619=账期!$A$95,G619=账期!$A$96,G619=账期!$A$98,G619=账期!$A$99,G619=账期!$A$101,G619=账期!$A$102),90,0)))</f>
        <v>30</v>
      </c>
      <c r="AF619" s="319"/>
      <c r="AG619" s="306" t="s">
        <v>86</v>
      </c>
      <c r="AH619" s="319" t="str">
        <f t="shared" si="81"/>
        <v>杭得利</v>
      </c>
      <c r="AI619" s="321"/>
    </row>
    <row r="620" spans="1:35" ht="18" customHeight="1" x14ac:dyDescent="0.25">
      <c r="A620" s="301" t="str">
        <f t="shared" si="79"/>
        <v>2018年1月</v>
      </c>
      <c r="B620" s="302">
        <v>43104</v>
      </c>
      <c r="C620" s="303" t="s">
        <v>1438</v>
      </c>
      <c r="D620" s="304" t="s">
        <v>625</v>
      </c>
      <c r="E620" s="305" t="str">
        <f t="shared" si="82"/>
        <v>A</v>
      </c>
      <c r="F620" s="305" t="str">
        <f t="shared" si="83"/>
        <v>B</v>
      </c>
      <c r="G620" s="306" t="s">
        <v>480</v>
      </c>
      <c r="H620" s="307" t="s">
        <v>481</v>
      </c>
      <c r="I620" s="307" t="s">
        <v>33</v>
      </c>
      <c r="J620" s="307"/>
      <c r="K620" s="308" t="s">
        <v>499</v>
      </c>
      <c r="L620" s="306" t="s">
        <v>35</v>
      </c>
      <c r="M620" s="306" t="s">
        <v>250</v>
      </c>
      <c r="N620" s="306"/>
      <c r="O620" s="306" t="s">
        <v>37</v>
      </c>
      <c r="P620" s="308">
        <v>6</v>
      </c>
      <c r="Q620" s="309">
        <v>6</v>
      </c>
      <c r="R620" s="286">
        <v>10800</v>
      </c>
      <c r="S620" s="310">
        <f t="shared" si="84"/>
        <v>64800</v>
      </c>
      <c r="T620" s="311"/>
      <c r="U620" s="311">
        <f t="shared" si="78"/>
        <v>64800</v>
      </c>
      <c r="V620" s="451">
        <v>43123</v>
      </c>
      <c r="W620" s="452">
        <v>43124</v>
      </c>
      <c r="X620" s="308">
        <v>750</v>
      </c>
      <c r="Y620" s="313" t="s">
        <v>1444</v>
      </c>
      <c r="Z620" s="314">
        <v>528</v>
      </c>
      <c r="AA620" s="315">
        <v>180119</v>
      </c>
      <c r="AB620" s="316" t="s">
        <v>3991</v>
      </c>
      <c r="AC620" s="317">
        <v>43155</v>
      </c>
      <c r="AD620" s="318">
        <f t="shared" si="80"/>
        <v>43189</v>
      </c>
      <c r="AE620" s="319">
        <f>IF(OR(G620=账期!$A$18,G620=账期!$A$20,G620=账期!$A$22,G620=账期!$A$24,G620=账期!$A$25,G620=账期!$A$27,G620=账期!$A$26,G620=账期!$A$28,G620=账期!$A$30,G620=账期!$A$32,G620=账期!$A$34,G620=账期!$A$35,G620=账期!$A$37,G620=账期!$A$39,G620=账期!$A$40,G620=账期!$A$41,G620=账期!$A$42,G620=账期!$A$43,G620=账期!$A$44,G620=账期!$A$45,G620=账期!$A$46,G620=账期!$A$48,G620=账期!$A$50,G620=账期!$A$51,G620=账期!$A$52,G620=账期!$A$53,G620=账期!$A$54,G620=账期!$A$56,G620=账期!$A$57,G620=账期!$A$58,G620=账期!$A$59,G620=账期!$A$60,G620=账期!$A$61,G620=账期!$A$62,G620=账期!$A$63,G620=账期!$A$64,G620=账期!$A$66,G620=账期!$A$67,G620=账期!$A$68,G620=账期!$A$70,G620=账期!$A$71),30,IF(OR(G620=账期!$A$74,G620=账期!$A$77,G620=账期!$A$76,G620=账期!$A$79,G620=账期!$A$80,G620=账期!$A$81,G620=账期!$A$83,G620=账期!$A$85,G620=账期!$A$87,G620=账期!$A$89,G620=账期!$A$91),60,IF(OR(G620=账期!$A$93,G620=账期!$A$94,G620=账期!$A$95,G620=账期!$A$96,G620=账期!$A$98,G620=账期!$A$99,G620=账期!$A$101,G620=账期!$A$102),90,0)))</f>
        <v>30</v>
      </c>
      <c r="AF620" s="319"/>
      <c r="AG620" s="306" t="s">
        <v>86</v>
      </c>
      <c r="AH620" s="319" t="str">
        <f t="shared" si="81"/>
        <v>杭得利</v>
      </c>
      <c r="AI620" s="321"/>
    </row>
    <row r="621" spans="1:35" ht="18" customHeight="1" x14ac:dyDescent="0.25">
      <c r="A621" s="301" t="str">
        <f t="shared" si="79"/>
        <v>2017年12月</v>
      </c>
      <c r="B621" s="302">
        <v>43070</v>
      </c>
      <c r="C621" s="303" t="s">
        <v>2979</v>
      </c>
      <c r="D621" s="304" t="s">
        <v>625</v>
      </c>
      <c r="E621" s="305" t="str">
        <f t="shared" si="82"/>
        <v>A</v>
      </c>
      <c r="F621" s="305" t="str">
        <f t="shared" si="83"/>
        <v>B</v>
      </c>
      <c r="G621" s="306" t="s">
        <v>480</v>
      </c>
      <c r="H621" s="307" t="s">
        <v>481</v>
      </c>
      <c r="I621" s="307" t="s">
        <v>33</v>
      </c>
      <c r="J621" s="307"/>
      <c r="K621" s="308" t="s">
        <v>494</v>
      </c>
      <c r="L621" s="306" t="s">
        <v>35</v>
      </c>
      <c r="M621" s="306" t="s">
        <v>250</v>
      </c>
      <c r="N621" s="306"/>
      <c r="O621" s="306" t="s">
        <v>37</v>
      </c>
      <c r="P621" s="308">
        <v>15</v>
      </c>
      <c r="Q621" s="309">
        <v>15</v>
      </c>
      <c r="R621" s="286">
        <v>10800</v>
      </c>
      <c r="S621" s="310">
        <f t="shared" si="84"/>
        <v>162000</v>
      </c>
      <c r="T621" s="311"/>
      <c r="U621" s="311">
        <f t="shared" si="78"/>
        <v>162000</v>
      </c>
      <c r="V621" s="451">
        <v>43098</v>
      </c>
      <c r="W621" s="451">
        <v>43098</v>
      </c>
      <c r="X621" s="308">
        <v>750</v>
      </c>
      <c r="Y621" s="313" t="s">
        <v>1445</v>
      </c>
      <c r="Z621" s="314">
        <v>1320</v>
      </c>
      <c r="AA621" s="315" t="s">
        <v>1446</v>
      </c>
      <c r="AB621" s="316" t="s">
        <v>1447</v>
      </c>
      <c r="AC621" s="320">
        <v>43117</v>
      </c>
      <c r="AD621" s="318">
        <f t="shared" si="80"/>
        <v>43161</v>
      </c>
      <c r="AE621" s="319">
        <v>30</v>
      </c>
      <c r="AF621" s="319"/>
      <c r="AG621" s="306" t="s">
        <v>86</v>
      </c>
      <c r="AH621" s="319" t="str">
        <f t="shared" si="81"/>
        <v>杭得利</v>
      </c>
      <c r="AI621" s="321"/>
    </row>
    <row r="622" spans="1:35" ht="18" customHeight="1" x14ac:dyDescent="0.25">
      <c r="A622" s="301" t="str">
        <f t="shared" si="79"/>
        <v>2017年12月</v>
      </c>
      <c r="B622" s="302">
        <v>43070</v>
      </c>
      <c r="C622" s="303" t="s">
        <v>2979</v>
      </c>
      <c r="D622" s="304" t="s">
        <v>625</v>
      </c>
      <c r="E622" s="305" t="str">
        <f t="shared" si="82"/>
        <v>A</v>
      </c>
      <c r="F622" s="305" t="str">
        <f t="shared" si="83"/>
        <v>B</v>
      </c>
      <c r="G622" s="306" t="s">
        <v>480</v>
      </c>
      <c r="H622" s="307" t="s">
        <v>481</v>
      </c>
      <c r="I622" s="307" t="s">
        <v>33</v>
      </c>
      <c r="J622" s="307"/>
      <c r="K622" s="308" t="s">
        <v>494</v>
      </c>
      <c r="L622" s="306" t="s">
        <v>35</v>
      </c>
      <c r="M622" s="306" t="s">
        <v>250</v>
      </c>
      <c r="N622" s="306"/>
      <c r="O622" s="306" t="s">
        <v>37</v>
      </c>
      <c r="P622" s="308">
        <v>15</v>
      </c>
      <c r="Q622" s="309">
        <v>15</v>
      </c>
      <c r="R622" s="286">
        <v>10800</v>
      </c>
      <c r="S622" s="310">
        <f t="shared" si="84"/>
        <v>162000</v>
      </c>
      <c r="T622" s="311"/>
      <c r="U622" s="311">
        <f t="shared" si="78"/>
        <v>162000</v>
      </c>
      <c r="V622" s="451">
        <v>43098</v>
      </c>
      <c r="W622" s="451">
        <v>43098</v>
      </c>
      <c r="X622" s="308">
        <v>750</v>
      </c>
      <c r="Y622" s="313" t="s">
        <v>1448</v>
      </c>
      <c r="Z622" s="314">
        <v>1320</v>
      </c>
      <c r="AA622" s="315" t="s">
        <v>1449</v>
      </c>
      <c r="AB622" s="316" t="s">
        <v>1447</v>
      </c>
      <c r="AC622" s="320">
        <v>43117</v>
      </c>
      <c r="AD622" s="318">
        <f t="shared" si="80"/>
        <v>43161</v>
      </c>
      <c r="AE622" s="319">
        <v>30</v>
      </c>
      <c r="AF622" s="319"/>
      <c r="AG622" s="306" t="s">
        <v>86</v>
      </c>
      <c r="AH622" s="319" t="str">
        <f t="shared" si="81"/>
        <v>杭得利</v>
      </c>
      <c r="AI622" s="321"/>
    </row>
    <row r="623" spans="1:35" ht="18" customHeight="1" x14ac:dyDescent="0.25">
      <c r="A623" s="301" t="str">
        <f t="shared" si="79"/>
        <v>2018年1月</v>
      </c>
      <c r="B623" s="302">
        <v>43104</v>
      </c>
      <c r="C623" s="303" t="s">
        <v>1438</v>
      </c>
      <c r="D623" s="304" t="s">
        <v>625</v>
      </c>
      <c r="E623" s="305" t="str">
        <f t="shared" si="82"/>
        <v>A</v>
      </c>
      <c r="F623" s="305" t="str">
        <f t="shared" si="83"/>
        <v>B</v>
      </c>
      <c r="G623" s="306" t="s">
        <v>480</v>
      </c>
      <c r="H623" s="307" t="str">
        <f>IF(G623="","",VLOOKUP(G623,下拉数据源!J:K,2,0))</f>
        <v xml:space="preserve">烽火通信科技股份有限公司 </v>
      </c>
      <c r="I623" s="307" t="s">
        <v>33</v>
      </c>
      <c r="J623" s="307"/>
      <c r="K623" s="308" t="s">
        <v>499</v>
      </c>
      <c r="L623" s="306" t="s">
        <v>35</v>
      </c>
      <c r="M623" s="306" t="s">
        <v>250</v>
      </c>
      <c r="N623" s="306"/>
      <c r="O623" s="306" t="s">
        <v>37</v>
      </c>
      <c r="P623" s="308">
        <v>15</v>
      </c>
      <c r="Q623" s="309">
        <v>15</v>
      </c>
      <c r="R623" s="286">
        <v>10800</v>
      </c>
      <c r="S623" s="310">
        <f t="shared" si="84"/>
        <v>162000</v>
      </c>
      <c r="T623" s="311"/>
      <c r="U623" s="311">
        <f t="shared" si="78"/>
        <v>162000</v>
      </c>
      <c r="V623" s="451">
        <v>43125</v>
      </c>
      <c r="W623" s="452">
        <v>43126</v>
      </c>
      <c r="X623" s="308">
        <v>750</v>
      </c>
      <c r="Y623" s="313" t="s">
        <v>1450</v>
      </c>
      <c r="Z623" s="314">
        <v>1320</v>
      </c>
      <c r="AA623" s="315" t="s">
        <v>817</v>
      </c>
      <c r="AB623" s="316" t="s">
        <v>3991</v>
      </c>
      <c r="AC623" s="317">
        <v>43155</v>
      </c>
      <c r="AD623" s="318">
        <f t="shared" si="80"/>
        <v>43189</v>
      </c>
      <c r="AE623" s="319">
        <f>IF(OR(G623=账期!$A$18,G623=账期!$A$20,G623=账期!$A$22,G623=账期!$A$24,G623=账期!$A$25,G623=账期!$A$27,G623=账期!$A$26,G623=账期!$A$28,G623=账期!$A$30,G623=账期!$A$32,G623=账期!$A$34,G623=账期!$A$35,G623=账期!$A$37,G623=账期!$A$39,G623=账期!$A$40,G623=账期!$A$41,G623=账期!$A$42,G623=账期!$A$43,G623=账期!$A$44,G623=账期!$A$45,G623=账期!$A$46,G623=账期!$A$48,G623=账期!$A$50,G623=账期!$A$51,G623=账期!$A$52,G623=账期!$A$53,G623=账期!$A$54,G623=账期!$A$56,G623=账期!$A$57,G623=账期!$A$58,G623=账期!$A$59,G623=账期!$A$60,G623=账期!$A$61,G623=账期!$A$62,G623=账期!$A$63,G623=账期!$A$64,G623=账期!$A$66,G623=账期!$A$67,G623=账期!$A$68,G623=账期!$A$70,G623=账期!$A$71),30,IF(OR(G623=账期!$A$74,G623=账期!$A$77,G623=账期!$A$76,G623=账期!$A$79,G623=账期!$A$80,G623=账期!$A$81,G623=账期!$A$83,G623=账期!$A$85,G623=账期!$A$87,G623=账期!$A$89,G623=账期!$A$91),60,IF(OR(G623=账期!$A$93,G623=账期!$A$94,G623=账期!$A$95,G623=账期!$A$96,G623=账期!$A$98,G623=账期!$A$99,G623=账期!$A$101,G623=账期!$A$102),90,0)))</f>
        <v>30</v>
      </c>
      <c r="AF623" s="319"/>
      <c r="AG623" s="306" t="s">
        <v>86</v>
      </c>
      <c r="AH623" s="319" t="str">
        <f t="shared" si="81"/>
        <v>杭得利</v>
      </c>
      <c r="AI623" s="321"/>
    </row>
    <row r="624" spans="1:35" ht="18" customHeight="1" x14ac:dyDescent="0.25">
      <c r="A624" s="301" t="str">
        <f t="shared" si="79"/>
        <v>2018年1月</v>
      </c>
      <c r="B624" s="302">
        <v>43104</v>
      </c>
      <c r="C624" s="303" t="s">
        <v>1438</v>
      </c>
      <c r="D624" s="304" t="s">
        <v>625</v>
      </c>
      <c r="E624" s="305" t="str">
        <f t="shared" si="82"/>
        <v>A</v>
      </c>
      <c r="F624" s="305" t="str">
        <f t="shared" si="83"/>
        <v>B</v>
      </c>
      <c r="G624" s="306" t="s">
        <v>480</v>
      </c>
      <c r="H624" s="307" t="str">
        <f>IF(G624="","",VLOOKUP(G624,下拉数据源!J:K,2,0))</f>
        <v xml:space="preserve">烽火通信科技股份有限公司 </v>
      </c>
      <c r="I624" s="307" t="s">
        <v>33</v>
      </c>
      <c r="J624" s="307"/>
      <c r="K624" s="308" t="s">
        <v>499</v>
      </c>
      <c r="L624" s="306" t="s">
        <v>35</v>
      </c>
      <c r="M624" s="306" t="s">
        <v>250</v>
      </c>
      <c r="N624" s="306"/>
      <c r="O624" s="306" t="s">
        <v>37</v>
      </c>
      <c r="P624" s="308">
        <v>3</v>
      </c>
      <c r="Q624" s="309">
        <v>3</v>
      </c>
      <c r="R624" s="286">
        <v>10800</v>
      </c>
      <c r="S624" s="310">
        <f t="shared" si="84"/>
        <v>32400</v>
      </c>
      <c r="T624" s="311"/>
      <c r="U624" s="311">
        <f t="shared" si="78"/>
        <v>32400</v>
      </c>
      <c r="V624" s="451">
        <v>43128</v>
      </c>
      <c r="W624" s="452">
        <v>43129</v>
      </c>
      <c r="X624" s="308">
        <v>750</v>
      </c>
      <c r="Y624" s="313" t="s">
        <v>1451</v>
      </c>
      <c r="Z624" s="314">
        <f>2112/24*Q624</f>
        <v>264</v>
      </c>
      <c r="AA624" s="315" t="s">
        <v>1452</v>
      </c>
      <c r="AB624" s="316" t="s">
        <v>3991</v>
      </c>
      <c r="AC624" s="317">
        <v>43155</v>
      </c>
      <c r="AD624" s="318">
        <f t="shared" si="80"/>
        <v>43189</v>
      </c>
      <c r="AE624" s="319">
        <f>IF(OR(G624=账期!$A$18,G624=账期!$A$20,G624=账期!$A$22,G624=账期!$A$24,G624=账期!$A$25,G624=账期!$A$27,G624=账期!$A$26,G624=账期!$A$28,G624=账期!$A$30,G624=账期!$A$32,G624=账期!$A$34,G624=账期!$A$35,G624=账期!$A$37,G624=账期!$A$39,G624=账期!$A$40,G624=账期!$A$41,G624=账期!$A$42,G624=账期!$A$43,G624=账期!$A$44,G624=账期!$A$45,G624=账期!$A$46,G624=账期!$A$48,G624=账期!$A$50,G624=账期!$A$51,G624=账期!$A$52,G624=账期!$A$53,G624=账期!$A$54,G624=账期!$A$56,G624=账期!$A$57,G624=账期!$A$58,G624=账期!$A$59,G624=账期!$A$60,G624=账期!$A$61,G624=账期!$A$62,G624=账期!$A$63,G624=账期!$A$64,G624=账期!$A$66,G624=账期!$A$67,G624=账期!$A$68,G624=账期!$A$70,G624=账期!$A$71),30,IF(OR(G624=账期!$A$74,G624=账期!$A$77,G624=账期!$A$76,G624=账期!$A$79,G624=账期!$A$80,G624=账期!$A$81,G624=账期!$A$83,G624=账期!$A$85,G624=账期!$A$87,G624=账期!$A$89,G624=账期!$A$91),60,IF(OR(G624=账期!$A$93,G624=账期!$A$94,G624=账期!$A$95,G624=账期!$A$96,G624=账期!$A$98,G624=账期!$A$99,G624=账期!$A$101,G624=账期!$A$102),90,0)))</f>
        <v>30</v>
      </c>
      <c r="AF624" s="319"/>
      <c r="AG624" s="306" t="s">
        <v>86</v>
      </c>
      <c r="AH624" s="319" t="str">
        <f t="shared" si="81"/>
        <v>杭得利</v>
      </c>
      <c r="AI624" s="321"/>
    </row>
    <row r="625" spans="1:35" ht="18" customHeight="1" x14ac:dyDescent="0.25">
      <c r="A625" s="301" t="str">
        <f t="shared" si="79"/>
        <v>2018年1月</v>
      </c>
      <c r="B625" s="302">
        <v>43104</v>
      </c>
      <c r="C625" s="303" t="s">
        <v>1438</v>
      </c>
      <c r="D625" s="304" t="s">
        <v>625</v>
      </c>
      <c r="E625" s="305" t="str">
        <f t="shared" si="82"/>
        <v>A</v>
      </c>
      <c r="F625" s="305" t="str">
        <f t="shared" si="83"/>
        <v>B</v>
      </c>
      <c r="G625" s="306" t="s">
        <v>480</v>
      </c>
      <c r="H625" s="307" t="str">
        <f>IF(G625="","",VLOOKUP(G625,下拉数据源!J:K,2,0))</f>
        <v xml:space="preserve">烽火通信科技股份有限公司 </v>
      </c>
      <c r="I625" s="307" t="s">
        <v>33</v>
      </c>
      <c r="J625" s="307"/>
      <c r="K625" s="308" t="s">
        <v>499</v>
      </c>
      <c r="L625" s="306" t="s">
        <v>35</v>
      </c>
      <c r="M625" s="306" t="s">
        <v>250</v>
      </c>
      <c r="N625" s="306"/>
      <c r="O625" s="306" t="s">
        <v>37</v>
      </c>
      <c r="P625" s="308">
        <v>24</v>
      </c>
      <c r="Q625" s="309">
        <v>24</v>
      </c>
      <c r="R625" s="286">
        <v>10800</v>
      </c>
      <c r="S625" s="310">
        <f t="shared" si="84"/>
        <v>259200</v>
      </c>
      <c r="T625" s="311"/>
      <c r="U625" s="311">
        <f t="shared" si="78"/>
        <v>259200</v>
      </c>
      <c r="V625" s="451">
        <v>43126</v>
      </c>
      <c r="W625" s="452">
        <v>43127</v>
      </c>
      <c r="X625" s="308">
        <v>750</v>
      </c>
      <c r="Y625" s="313" t="s">
        <v>1453</v>
      </c>
      <c r="Z625" s="314">
        <v>2114</v>
      </c>
      <c r="AA625" s="315" t="s">
        <v>1454</v>
      </c>
      <c r="AB625" s="316" t="s">
        <v>3991</v>
      </c>
      <c r="AC625" s="317">
        <v>43155</v>
      </c>
      <c r="AD625" s="318">
        <f t="shared" si="80"/>
        <v>43189</v>
      </c>
      <c r="AE625" s="319">
        <f>IF(OR(G625=账期!$A$18,G625=账期!$A$20,G625=账期!$A$22,G625=账期!$A$24,G625=账期!$A$25,G625=账期!$A$27,G625=账期!$A$26,G625=账期!$A$28,G625=账期!$A$30,G625=账期!$A$32,G625=账期!$A$34,G625=账期!$A$35,G625=账期!$A$37,G625=账期!$A$39,G625=账期!$A$40,G625=账期!$A$41,G625=账期!$A$42,G625=账期!$A$43,G625=账期!$A$44,G625=账期!$A$45,G625=账期!$A$46,G625=账期!$A$48,G625=账期!$A$50,G625=账期!$A$51,G625=账期!$A$52,G625=账期!$A$53,G625=账期!$A$54,G625=账期!$A$56,G625=账期!$A$57,G625=账期!$A$58,G625=账期!$A$59,G625=账期!$A$60,G625=账期!$A$61,G625=账期!$A$62,G625=账期!$A$63,G625=账期!$A$64,G625=账期!$A$66,G625=账期!$A$67,G625=账期!$A$68,G625=账期!$A$70,G625=账期!$A$71),30,IF(OR(G625=账期!$A$74,G625=账期!$A$77,G625=账期!$A$76,G625=账期!$A$79,G625=账期!$A$80,G625=账期!$A$81,G625=账期!$A$83,G625=账期!$A$85,G625=账期!$A$87,G625=账期!$A$89,G625=账期!$A$91),60,IF(OR(G625=账期!$A$93,G625=账期!$A$94,G625=账期!$A$95,G625=账期!$A$96,G625=账期!$A$98,G625=账期!$A$99,G625=账期!$A$101,G625=账期!$A$102),90,0)))</f>
        <v>30</v>
      </c>
      <c r="AF625" s="319"/>
      <c r="AG625" s="306" t="s">
        <v>86</v>
      </c>
      <c r="AH625" s="319" t="str">
        <f t="shared" si="81"/>
        <v>杭得利</v>
      </c>
      <c r="AI625" s="321"/>
    </row>
    <row r="626" spans="1:35" ht="18" customHeight="1" x14ac:dyDescent="0.25">
      <c r="A626" s="301" t="str">
        <f t="shared" si="79"/>
        <v>2018年1月</v>
      </c>
      <c r="B626" s="302">
        <v>43126</v>
      </c>
      <c r="C626" s="303" t="s">
        <v>1455</v>
      </c>
      <c r="D626" s="304" t="s">
        <v>625</v>
      </c>
      <c r="E626" s="305" t="str">
        <f t="shared" si="82"/>
        <v>A</v>
      </c>
      <c r="F626" s="305" t="str">
        <f t="shared" si="83"/>
        <v>B</v>
      </c>
      <c r="G626" s="306" t="s">
        <v>480</v>
      </c>
      <c r="H626" s="307" t="str">
        <f>IF(G626="","",VLOOKUP(G626,下拉数据源!J:K,2,0))</f>
        <v xml:space="preserve">烽火通信科技股份有限公司 </v>
      </c>
      <c r="I626" s="307" t="s">
        <v>33</v>
      </c>
      <c r="J626" s="307"/>
      <c r="K626" s="308" t="s">
        <v>503</v>
      </c>
      <c r="L626" s="306" t="s">
        <v>35</v>
      </c>
      <c r="M626" s="306" t="s">
        <v>250</v>
      </c>
      <c r="N626" s="306"/>
      <c r="O626" s="306" t="s">
        <v>37</v>
      </c>
      <c r="P626" s="308">
        <v>21</v>
      </c>
      <c r="Q626" s="309">
        <v>21</v>
      </c>
      <c r="R626" s="286">
        <v>10800</v>
      </c>
      <c r="S626" s="310">
        <f t="shared" si="84"/>
        <v>226800</v>
      </c>
      <c r="T626" s="311"/>
      <c r="U626" s="311">
        <f t="shared" si="78"/>
        <v>226800</v>
      </c>
      <c r="V626" s="451">
        <v>43128</v>
      </c>
      <c r="W626" s="452">
        <v>43129</v>
      </c>
      <c r="X626" s="308">
        <v>750</v>
      </c>
      <c r="Y626" s="313" t="s">
        <v>1451</v>
      </c>
      <c r="Z626" s="314">
        <f>2112/24*Q626</f>
        <v>1848</v>
      </c>
      <c r="AA626" s="315" t="s">
        <v>1452</v>
      </c>
      <c r="AB626" s="316" t="s">
        <v>3992</v>
      </c>
      <c r="AC626" s="317">
        <v>43155</v>
      </c>
      <c r="AD626" s="318">
        <f t="shared" si="80"/>
        <v>43189</v>
      </c>
      <c r="AE626" s="319">
        <f>IF(OR(G626=账期!$A$18,G626=账期!$A$20,G626=账期!$A$22,G626=账期!$A$24,G626=账期!$A$25,G626=账期!$A$27,G626=账期!$A$26,G626=账期!$A$28,G626=账期!$A$30,G626=账期!$A$32,G626=账期!$A$34,G626=账期!$A$35,G626=账期!$A$37,G626=账期!$A$39,G626=账期!$A$40,G626=账期!$A$41,G626=账期!$A$42,G626=账期!$A$43,G626=账期!$A$44,G626=账期!$A$45,G626=账期!$A$46,G626=账期!$A$48,G626=账期!$A$50,G626=账期!$A$51,G626=账期!$A$52,G626=账期!$A$53,G626=账期!$A$54,G626=账期!$A$56,G626=账期!$A$57,G626=账期!$A$58,G626=账期!$A$59,G626=账期!$A$60,G626=账期!$A$61,G626=账期!$A$62,G626=账期!$A$63,G626=账期!$A$64,G626=账期!$A$66,G626=账期!$A$67,G626=账期!$A$68,G626=账期!$A$70,G626=账期!$A$71),30,IF(OR(G626=账期!$A$74,G626=账期!$A$77,G626=账期!$A$76,G626=账期!$A$79,G626=账期!$A$80,G626=账期!$A$81,G626=账期!$A$83,G626=账期!$A$85,G626=账期!$A$87,G626=账期!$A$89,G626=账期!$A$91),60,IF(OR(G626=账期!$A$93,G626=账期!$A$94,G626=账期!$A$95,G626=账期!$A$96,G626=账期!$A$98,G626=账期!$A$99,G626=账期!$A$101,G626=账期!$A$102),90,0)))</f>
        <v>30</v>
      </c>
      <c r="AF626" s="319"/>
      <c r="AG626" s="306" t="s">
        <v>86</v>
      </c>
      <c r="AH626" s="319" t="str">
        <f t="shared" si="81"/>
        <v>杭得利</v>
      </c>
      <c r="AI626" s="321"/>
    </row>
    <row r="627" spans="1:35" ht="18" customHeight="1" x14ac:dyDescent="0.25">
      <c r="A627" s="301" t="str">
        <f t="shared" si="79"/>
        <v>2018年2月</v>
      </c>
      <c r="B627" s="302">
        <v>43126</v>
      </c>
      <c r="C627" s="303" t="s">
        <v>1455</v>
      </c>
      <c r="D627" s="304" t="s">
        <v>625</v>
      </c>
      <c r="E627" s="305" t="str">
        <f t="shared" si="82"/>
        <v>A</v>
      </c>
      <c r="F627" s="305" t="str">
        <f t="shared" si="83"/>
        <v>B</v>
      </c>
      <c r="G627" s="306" t="s">
        <v>480</v>
      </c>
      <c r="H627" s="307" t="str">
        <f>IF(G627="","",VLOOKUP(G627,下拉数据源!J:K,2,0))</f>
        <v xml:space="preserve">烽火通信科技股份有限公司 </v>
      </c>
      <c r="I627" s="307" t="s">
        <v>33</v>
      </c>
      <c r="J627" s="307"/>
      <c r="K627" s="308" t="s">
        <v>503</v>
      </c>
      <c r="L627" s="306" t="s">
        <v>35</v>
      </c>
      <c r="M627" s="306" t="s">
        <v>250</v>
      </c>
      <c r="N627" s="306"/>
      <c r="O627" s="306" t="s">
        <v>37</v>
      </c>
      <c r="P627" s="308">
        <v>14.25</v>
      </c>
      <c r="Q627" s="309">
        <v>14.25</v>
      </c>
      <c r="R627" s="286">
        <v>10800</v>
      </c>
      <c r="S627" s="310">
        <f t="shared" si="84"/>
        <v>153900</v>
      </c>
      <c r="T627" s="311"/>
      <c r="U627" s="311">
        <f t="shared" si="78"/>
        <v>153900</v>
      </c>
      <c r="V627" s="451">
        <v>43136</v>
      </c>
      <c r="W627" s="452">
        <v>43137</v>
      </c>
      <c r="X627" s="308">
        <v>750</v>
      </c>
      <c r="Y627" s="313" t="s">
        <v>3292</v>
      </c>
      <c r="Z627" s="314">
        <v>1254</v>
      </c>
      <c r="AA627" s="315">
        <v>180129</v>
      </c>
      <c r="AB627" s="316" t="s">
        <v>3992</v>
      </c>
      <c r="AC627" s="317">
        <v>43155</v>
      </c>
      <c r="AD627" s="318">
        <f t="shared" si="80"/>
        <v>43189</v>
      </c>
      <c r="AE627" s="319">
        <f>IF(OR(G627=账期!$A$18,G627=账期!$A$20,G627=账期!$A$22,G627=账期!$A$24,G627=账期!$A$25,G627=账期!$A$27,G627=账期!$A$26,G627=账期!$A$28,G627=账期!$A$30,G627=账期!$A$32,G627=账期!$A$34,G627=账期!$A$35,G627=账期!$A$37,G627=账期!$A$39,G627=账期!$A$40,G627=账期!$A$41,G627=账期!$A$42,G627=账期!$A$43,G627=账期!$A$44,G627=账期!$A$45,G627=账期!$A$46,G627=账期!$A$48,G627=账期!$A$50,G627=账期!$A$51,G627=账期!$A$52,G627=账期!$A$53,G627=账期!$A$54,G627=账期!$A$56,G627=账期!$A$57,G627=账期!$A$58,G627=账期!$A$59,G627=账期!$A$60,G627=账期!$A$61,G627=账期!$A$62,G627=账期!$A$63,G627=账期!$A$64,G627=账期!$A$66,G627=账期!$A$67,G627=账期!$A$68,G627=账期!$A$70,G627=账期!$A$71),30,IF(OR(G627=账期!$A$74,G627=账期!$A$77,G627=账期!$A$76,G627=账期!$A$79,G627=账期!$A$80,G627=账期!$A$81,G627=账期!$A$83,G627=账期!$A$85,G627=账期!$A$87,G627=账期!$A$89,G627=账期!$A$91),60,IF(OR(G627=账期!$A$93,G627=账期!$A$94,G627=账期!$A$95,G627=账期!$A$96,G627=账期!$A$98,G627=账期!$A$99,G627=账期!$A$101,G627=账期!$A$102),90,0)))</f>
        <v>30</v>
      </c>
      <c r="AF627" s="319"/>
      <c r="AG627" s="306" t="s">
        <v>86</v>
      </c>
      <c r="AH627" s="319" t="str">
        <f t="shared" si="81"/>
        <v>杭得利</v>
      </c>
      <c r="AI627" s="321"/>
    </row>
    <row r="628" spans="1:35" ht="18" customHeight="1" x14ac:dyDescent="0.25">
      <c r="A628" s="301" t="str">
        <f t="shared" si="79"/>
        <v>2017年12月</v>
      </c>
      <c r="B628" s="302">
        <v>43070</v>
      </c>
      <c r="C628" s="303" t="s">
        <v>2980</v>
      </c>
      <c r="D628" s="304" t="s">
        <v>625</v>
      </c>
      <c r="E628" s="305" t="str">
        <f t="shared" si="82"/>
        <v>A</v>
      </c>
      <c r="F628" s="305" t="str">
        <f t="shared" si="83"/>
        <v>B</v>
      </c>
      <c r="G628" s="306" t="s">
        <v>480</v>
      </c>
      <c r="H628" s="307" t="s">
        <v>481</v>
      </c>
      <c r="I628" s="307" t="s">
        <v>33</v>
      </c>
      <c r="J628" s="307"/>
      <c r="K628" s="308" t="s">
        <v>482</v>
      </c>
      <c r="L628" s="306" t="s">
        <v>35</v>
      </c>
      <c r="M628" s="306" t="s">
        <v>36</v>
      </c>
      <c r="N628" s="306" t="s">
        <v>68</v>
      </c>
      <c r="O628" s="306" t="s">
        <v>37</v>
      </c>
      <c r="P628" s="308">
        <v>19.5</v>
      </c>
      <c r="Q628" s="309">
        <v>19.5</v>
      </c>
      <c r="R628" s="286">
        <v>8600</v>
      </c>
      <c r="S628" s="310">
        <f t="shared" si="84"/>
        <v>167700</v>
      </c>
      <c r="T628" s="311"/>
      <c r="U628" s="311">
        <f t="shared" si="78"/>
        <v>167700</v>
      </c>
      <c r="V628" s="451">
        <v>43074</v>
      </c>
      <c r="W628" s="451">
        <v>43075</v>
      </c>
      <c r="X628" s="308">
        <v>750</v>
      </c>
      <c r="Y628" s="313" t="s">
        <v>1456</v>
      </c>
      <c r="Z628" s="314">
        <v>1716</v>
      </c>
      <c r="AA628" s="315" t="s">
        <v>1457</v>
      </c>
      <c r="AB628" s="316" t="s">
        <v>1415</v>
      </c>
      <c r="AC628" s="320">
        <v>43117</v>
      </c>
      <c r="AD628" s="318">
        <f t="shared" si="80"/>
        <v>43161</v>
      </c>
      <c r="AE628" s="319">
        <v>30</v>
      </c>
      <c r="AF628" s="319"/>
      <c r="AG628" s="306" t="s">
        <v>86</v>
      </c>
      <c r="AH628" s="319" t="str">
        <f t="shared" si="81"/>
        <v>杭得利</v>
      </c>
      <c r="AI628" s="321"/>
    </row>
    <row r="629" spans="1:35" ht="18" customHeight="1" x14ac:dyDescent="0.25">
      <c r="A629" s="301" t="str">
        <f t="shared" si="79"/>
        <v>2017年12月</v>
      </c>
      <c r="B629" s="302">
        <v>43070</v>
      </c>
      <c r="C629" s="303" t="s">
        <v>2981</v>
      </c>
      <c r="D629" s="304" t="s">
        <v>625</v>
      </c>
      <c r="E629" s="305" t="str">
        <f t="shared" si="82"/>
        <v>A</v>
      </c>
      <c r="F629" s="305" t="str">
        <f t="shared" si="83"/>
        <v>B</v>
      </c>
      <c r="G629" s="306" t="s">
        <v>480</v>
      </c>
      <c r="H629" s="307" t="s">
        <v>481</v>
      </c>
      <c r="I629" s="307" t="s">
        <v>33</v>
      </c>
      <c r="J629" s="307"/>
      <c r="K629" s="308" t="s">
        <v>482</v>
      </c>
      <c r="L629" s="306" t="s">
        <v>35</v>
      </c>
      <c r="M629" s="306" t="s">
        <v>36</v>
      </c>
      <c r="N629" s="306" t="s">
        <v>68</v>
      </c>
      <c r="O629" s="306" t="s">
        <v>37</v>
      </c>
      <c r="P629" s="308">
        <v>4.5</v>
      </c>
      <c r="Q629" s="309">
        <v>4.5</v>
      </c>
      <c r="R629" s="286">
        <v>8600</v>
      </c>
      <c r="S629" s="310">
        <f t="shared" si="84"/>
        <v>38700</v>
      </c>
      <c r="T629" s="311"/>
      <c r="U629" s="311">
        <f t="shared" si="78"/>
        <v>38700</v>
      </c>
      <c r="V629" s="451">
        <v>43087</v>
      </c>
      <c r="W629" s="452">
        <v>43088</v>
      </c>
      <c r="X629" s="308">
        <v>750</v>
      </c>
      <c r="Y629" s="313" t="s">
        <v>1458</v>
      </c>
      <c r="Z629" s="314">
        <v>396</v>
      </c>
      <c r="AA629" s="315" t="s">
        <v>1459</v>
      </c>
      <c r="AB629" s="316" t="s">
        <v>1415</v>
      </c>
      <c r="AC629" s="320">
        <v>43117</v>
      </c>
      <c r="AD629" s="318">
        <f t="shared" si="80"/>
        <v>43161</v>
      </c>
      <c r="AE629" s="319">
        <v>30</v>
      </c>
      <c r="AF629" s="319"/>
      <c r="AG629" s="306" t="s">
        <v>86</v>
      </c>
      <c r="AH629" s="319" t="str">
        <f t="shared" si="81"/>
        <v>杭得利</v>
      </c>
      <c r="AI629" s="321"/>
    </row>
    <row r="630" spans="1:35" ht="18" customHeight="1" x14ac:dyDescent="0.25">
      <c r="A630" s="301" t="str">
        <f t="shared" si="79"/>
        <v>2017年12月</v>
      </c>
      <c r="B630" s="302">
        <v>43070</v>
      </c>
      <c r="C630" s="303" t="s">
        <v>2982</v>
      </c>
      <c r="D630" s="304" t="s">
        <v>625</v>
      </c>
      <c r="E630" s="305" t="str">
        <f t="shared" si="82"/>
        <v>A</v>
      </c>
      <c r="F630" s="305" t="str">
        <f t="shared" si="83"/>
        <v>B</v>
      </c>
      <c r="G630" s="306" t="s">
        <v>480</v>
      </c>
      <c r="H630" s="307" t="s">
        <v>481</v>
      </c>
      <c r="I630" s="307" t="s">
        <v>33</v>
      </c>
      <c r="J630" s="307"/>
      <c r="K630" s="308" t="s">
        <v>482</v>
      </c>
      <c r="L630" s="306" t="s">
        <v>35</v>
      </c>
      <c r="M630" s="306" t="s">
        <v>36</v>
      </c>
      <c r="N630" s="306" t="s">
        <v>68</v>
      </c>
      <c r="O630" s="306" t="s">
        <v>37</v>
      </c>
      <c r="P630" s="308">
        <v>24</v>
      </c>
      <c r="Q630" s="309">
        <v>24</v>
      </c>
      <c r="R630" s="286">
        <v>8890</v>
      </c>
      <c r="S630" s="310">
        <f t="shared" si="84"/>
        <v>213360</v>
      </c>
      <c r="T630" s="311"/>
      <c r="U630" s="311">
        <f t="shared" si="78"/>
        <v>213360</v>
      </c>
      <c r="V630" s="451">
        <v>43089</v>
      </c>
      <c r="W630" s="452">
        <v>43090</v>
      </c>
      <c r="X630" s="308">
        <v>750</v>
      </c>
      <c r="Y630" s="313" t="s">
        <v>1460</v>
      </c>
      <c r="Z630" s="314">
        <v>2112</v>
      </c>
      <c r="AA630" s="315">
        <v>171220</v>
      </c>
      <c r="AB630" s="316" t="s">
        <v>1415</v>
      </c>
      <c r="AC630" s="320">
        <v>43117</v>
      </c>
      <c r="AD630" s="318">
        <f t="shared" si="80"/>
        <v>43161</v>
      </c>
      <c r="AE630" s="319">
        <v>30</v>
      </c>
      <c r="AF630" s="319"/>
      <c r="AG630" s="306" t="s">
        <v>86</v>
      </c>
      <c r="AH630" s="319" t="str">
        <f t="shared" si="81"/>
        <v>杭得利</v>
      </c>
      <c r="AI630" s="321"/>
    </row>
    <row r="631" spans="1:35" ht="18" customHeight="1" x14ac:dyDescent="0.25">
      <c r="A631" s="301" t="str">
        <f t="shared" si="79"/>
        <v>2018年1月</v>
      </c>
      <c r="B631" s="302">
        <v>43112</v>
      </c>
      <c r="C631" s="303" t="s">
        <v>1461</v>
      </c>
      <c r="D631" s="304" t="s">
        <v>625</v>
      </c>
      <c r="E631" s="305" t="str">
        <f t="shared" si="82"/>
        <v>A</v>
      </c>
      <c r="F631" s="305" t="str">
        <f t="shared" si="83"/>
        <v>B</v>
      </c>
      <c r="G631" s="306" t="s">
        <v>480</v>
      </c>
      <c r="H631" s="307" t="s">
        <v>481</v>
      </c>
      <c r="I631" s="307" t="s">
        <v>33</v>
      </c>
      <c r="J631" s="307"/>
      <c r="K631" s="308" t="s">
        <v>482</v>
      </c>
      <c r="L631" s="306" t="s">
        <v>35</v>
      </c>
      <c r="M631" s="306" t="s">
        <v>36</v>
      </c>
      <c r="N631" s="306" t="s">
        <v>68</v>
      </c>
      <c r="O631" s="306" t="s">
        <v>37</v>
      </c>
      <c r="P631" s="308">
        <v>24</v>
      </c>
      <c r="Q631" s="309">
        <v>24</v>
      </c>
      <c r="R631" s="286">
        <v>8890</v>
      </c>
      <c r="S631" s="310">
        <f t="shared" si="84"/>
        <v>213360</v>
      </c>
      <c r="T631" s="311"/>
      <c r="U631" s="311">
        <f t="shared" si="78"/>
        <v>213360</v>
      </c>
      <c r="V631" s="451">
        <v>43114</v>
      </c>
      <c r="W631" s="452">
        <v>43115</v>
      </c>
      <c r="X631" s="308">
        <v>750</v>
      </c>
      <c r="Y631" s="313" t="s">
        <v>1462</v>
      </c>
      <c r="Z631" s="314">
        <v>2112</v>
      </c>
      <c r="AA631" s="315" t="s">
        <v>1463</v>
      </c>
      <c r="AB631" s="316" t="s">
        <v>3985</v>
      </c>
      <c r="AC631" s="317">
        <v>43155</v>
      </c>
      <c r="AD631" s="318">
        <f t="shared" si="80"/>
        <v>43189</v>
      </c>
      <c r="AE631" s="319">
        <f>IF(OR(G631=账期!$A$18,G631=账期!$A$20,G631=账期!$A$22,G631=账期!$A$24,G631=账期!$A$25,G631=账期!$A$27,G631=账期!$A$26,G631=账期!$A$28,G631=账期!$A$30,G631=账期!$A$32,G631=账期!$A$34,G631=账期!$A$35,G631=账期!$A$37,G631=账期!$A$39,G631=账期!$A$40,G631=账期!$A$41,G631=账期!$A$42,G631=账期!$A$43,G631=账期!$A$44,G631=账期!$A$45,G631=账期!$A$46,G631=账期!$A$48,G631=账期!$A$50,G631=账期!$A$51,G631=账期!$A$52,G631=账期!$A$53,G631=账期!$A$54,G631=账期!$A$56,G631=账期!$A$57,G631=账期!$A$58,G631=账期!$A$59,G631=账期!$A$60,G631=账期!$A$61,G631=账期!$A$62,G631=账期!$A$63,G631=账期!$A$64,G631=账期!$A$66,G631=账期!$A$67,G631=账期!$A$68,G631=账期!$A$70,G631=账期!$A$71),30,IF(OR(G631=账期!$A$74,G631=账期!$A$77,G631=账期!$A$76,G631=账期!$A$79,G631=账期!$A$80,G631=账期!$A$81,G631=账期!$A$83,G631=账期!$A$85,G631=账期!$A$87,G631=账期!$A$89,G631=账期!$A$91),60,IF(OR(G631=账期!$A$93,G631=账期!$A$94,G631=账期!$A$95,G631=账期!$A$96,G631=账期!$A$98,G631=账期!$A$99,G631=账期!$A$101,G631=账期!$A$102),90,0)))</f>
        <v>30</v>
      </c>
      <c r="AF631" s="319"/>
      <c r="AG631" s="306" t="s">
        <v>86</v>
      </c>
      <c r="AH631" s="319" t="str">
        <f t="shared" si="81"/>
        <v>杭得利</v>
      </c>
      <c r="AI631" s="321"/>
    </row>
    <row r="632" spans="1:35" ht="18" customHeight="1" x14ac:dyDescent="0.25">
      <c r="A632" s="301" t="str">
        <f t="shared" si="79"/>
        <v>2017年12月</v>
      </c>
      <c r="B632" s="302">
        <v>43070</v>
      </c>
      <c r="C632" s="303" t="s">
        <v>2981</v>
      </c>
      <c r="D632" s="304" t="s">
        <v>625</v>
      </c>
      <c r="E632" s="305" t="str">
        <f t="shared" si="82"/>
        <v>A</v>
      </c>
      <c r="F632" s="305" t="str">
        <f t="shared" si="83"/>
        <v>B</v>
      </c>
      <c r="G632" s="306" t="s">
        <v>480</v>
      </c>
      <c r="H632" s="307" t="s">
        <v>481</v>
      </c>
      <c r="I632" s="307" t="s">
        <v>33</v>
      </c>
      <c r="J632" s="307"/>
      <c r="K632" s="308" t="s">
        <v>482</v>
      </c>
      <c r="L632" s="306" t="s">
        <v>35</v>
      </c>
      <c r="M632" s="306" t="s">
        <v>36</v>
      </c>
      <c r="N632" s="306" t="s">
        <v>68</v>
      </c>
      <c r="O632" s="306" t="s">
        <v>37</v>
      </c>
      <c r="P632" s="308">
        <v>25.5</v>
      </c>
      <c r="Q632" s="309">
        <v>25.5</v>
      </c>
      <c r="R632" s="286">
        <v>8890</v>
      </c>
      <c r="S632" s="310">
        <f t="shared" si="84"/>
        <v>226695</v>
      </c>
      <c r="T632" s="311"/>
      <c r="U632" s="311">
        <f t="shared" si="78"/>
        <v>226695</v>
      </c>
      <c r="V632" s="451">
        <v>43087</v>
      </c>
      <c r="W632" s="452">
        <v>43088</v>
      </c>
      <c r="X632" s="308">
        <v>750</v>
      </c>
      <c r="Y632" s="313" t="s">
        <v>1458</v>
      </c>
      <c r="Z632" s="314">
        <v>2244</v>
      </c>
      <c r="AA632" s="315" t="s">
        <v>1459</v>
      </c>
      <c r="AB632" s="316" t="s">
        <v>1415</v>
      </c>
      <c r="AC632" s="320">
        <v>43117</v>
      </c>
      <c r="AD632" s="318">
        <f t="shared" si="80"/>
        <v>43161</v>
      </c>
      <c r="AE632" s="319">
        <v>30</v>
      </c>
      <c r="AF632" s="319"/>
      <c r="AG632" s="306" t="s">
        <v>86</v>
      </c>
      <c r="AH632" s="319" t="str">
        <f t="shared" si="81"/>
        <v>杭得利</v>
      </c>
      <c r="AI632" s="321"/>
    </row>
    <row r="633" spans="1:35" ht="18" customHeight="1" x14ac:dyDescent="0.25">
      <c r="A633" s="301" t="str">
        <f t="shared" si="79"/>
        <v>2018年1月</v>
      </c>
      <c r="B633" s="302">
        <v>43117</v>
      </c>
      <c r="C633" s="303" t="s">
        <v>1464</v>
      </c>
      <c r="D633" s="304" t="s">
        <v>625</v>
      </c>
      <c r="E633" s="305" t="str">
        <f t="shared" si="82"/>
        <v>A</v>
      </c>
      <c r="F633" s="305" t="str">
        <f t="shared" si="83"/>
        <v>B</v>
      </c>
      <c r="G633" s="306" t="s">
        <v>480</v>
      </c>
      <c r="H633" s="307" t="s">
        <v>481</v>
      </c>
      <c r="I633" s="307" t="s">
        <v>33</v>
      </c>
      <c r="J633" s="307"/>
      <c r="K633" s="308" t="s">
        <v>482</v>
      </c>
      <c r="L633" s="306" t="s">
        <v>35</v>
      </c>
      <c r="M633" s="306" t="s">
        <v>36</v>
      </c>
      <c r="N633" s="306" t="s">
        <v>68</v>
      </c>
      <c r="O633" s="306" t="s">
        <v>37</v>
      </c>
      <c r="P633" s="308">
        <v>24</v>
      </c>
      <c r="Q633" s="309">
        <v>24</v>
      </c>
      <c r="R633" s="286">
        <v>8890</v>
      </c>
      <c r="S633" s="310">
        <f t="shared" si="84"/>
        <v>213360</v>
      </c>
      <c r="T633" s="311"/>
      <c r="U633" s="311">
        <f t="shared" si="78"/>
        <v>213360</v>
      </c>
      <c r="V633" s="451">
        <v>43117</v>
      </c>
      <c r="W633" s="452">
        <v>43118</v>
      </c>
      <c r="X633" s="308">
        <v>750</v>
      </c>
      <c r="Y633" s="313" t="s">
        <v>1465</v>
      </c>
      <c r="Z633" s="314">
        <v>2112</v>
      </c>
      <c r="AA633" s="315">
        <v>180115</v>
      </c>
      <c r="AB633" s="316" t="s">
        <v>3985</v>
      </c>
      <c r="AC633" s="317">
        <v>43155</v>
      </c>
      <c r="AD633" s="318">
        <f t="shared" si="80"/>
        <v>43189</v>
      </c>
      <c r="AE633" s="319">
        <f>IF(OR(G633=账期!$A$18,G633=账期!$A$20,G633=账期!$A$22,G633=账期!$A$24,G633=账期!$A$25,G633=账期!$A$27,G633=账期!$A$26,G633=账期!$A$28,G633=账期!$A$30,G633=账期!$A$32,G633=账期!$A$34,G633=账期!$A$35,G633=账期!$A$37,G633=账期!$A$39,G633=账期!$A$40,G633=账期!$A$41,G633=账期!$A$42,G633=账期!$A$43,G633=账期!$A$44,G633=账期!$A$45,G633=账期!$A$46,G633=账期!$A$48,G633=账期!$A$50,G633=账期!$A$51,G633=账期!$A$52,G633=账期!$A$53,G633=账期!$A$54,G633=账期!$A$56,G633=账期!$A$57,G633=账期!$A$58,G633=账期!$A$59,G633=账期!$A$60,G633=账期!$A$61,G633=账期!$A$62,G633=账期!$A$63,G633=账期!$A$64,G633=账期!$A$66,G633=账期!$A$67,G633=账期!$A$68,G633=账期!$A$70,G633=账期!$A$71),30,IF(OR(G633=账期!$A$74,G633=账期!$A$77,G633=账期!$A$76,G633=账期!$A$79,G633=账期!$A$80,G633=账期!$A$81,G633=账期!$A$83,G633=账期!$A$85,G633=账期!$A$87,G633=账期!$A$89,G633=账期!$A$91),60,IF(OR(G633=账期!$A$93,G633=账期!$A$94,G633=账期!$A$95,G633=账期!$A$96,G633=账期!$A$98,G633=账期!$A$99,G633=账期!$A$101,G633=账期!$A$102),90,0)))</f>
        <v>30</v>
      </c>
      <c r="AF633" s="319"/>
      <c r="AG633" s="306" t="s">
        <v>86</v>
      </c>
      <c r="AH633" s="319" t="str">
        <f t="shared" si="81"/>
        <v>杭得利</v>
      </c>
      <c r="AI633" s="321"/>
    </row>
    <row r="634" spans="1:35" ht="18" customHeight="1" x14ac:dyDescent="0.25">
      <c r="A634" s="301" t="str">
        <f t="shared" si="79"/>
        <v>2018年1月</v>
      </c>
      <c r="B634" s="302">
        <v>43119</v>
      </c>
      <c r="C634" s="303" t="s">
        <v>1466</v>
      </c>
      <c r="D634" s="304" t="s">
        <v>625</v>
      </c>
      <c r="E634" s="305" t="str">
        <f t="shared" si="82"/>
        <v>A</v>
      </c>
      <c r="F634" s="305" t="str">
        <f t="shared" si="83"/>
        <v>B</v>
      </c>
      <c r="G634" s="306" t="s">
        <v>480</v>
      </c>
      <c r="H634" s="307" t="str">
        <f>IF(G634="","",VLOOKUP(G634,下拉数据源!J:K,2,0))</f>
        <v xml:space="preserve">烽火通信科技股份有限公司 </v>
      </c>
      <c r="I634" s="307" t="s">
        <v>33</v>
      </c>
      <c r="J634" s="307"/>
      <c r="K634" s="308" t="s">
        <v>482</v>
      </c>
      <c r="L634" s="306" t="s">
        <v>35</v>
      </c>
      <c r="M634" s="306" t="s">
        <v>36</v>
      </c>
      <c r="N634" s="306" t="s">
        <v>68</v>
      </c>
      <c r="O634" s="306" t="s">
        <v>37</v>
      </c>
      <c r="P634" s="308">
        <v>24</v>
      </c>
      <c r="Q634" s="309">
        <v>24</v>
      </c>
      <c r="R634" s="286">
        <v>8890</v>
      </c>
      <c r="S634" s="310">
        <f t="shared" si="84"/>
        <v>213360</v>
      </c>
      <c r="T634" s="311"/>
      <c r="U634" s="311">
        <f t="shared" ref="U634:U698" si="85">S634-T634</f>
        <v>213360</v>
      </c>
      <c r="V634" s="451">
        <v>43121</v>
      </c>
      <c r="W634" s="452">
        <v>43122</v>
      </c>
      <c r="X634" s="308">
        <v>750</v>
      </c>
      <c r="Y634" s="313" t="s">
        <v>1467</v>
      </c>
      <c r="Z634" s="314">
        <v>2112</v>
      </c>
      <c r="AA634" s="315">
        <v>180120</v>
      </c>
      <c r="AB634" s="316" t="s">
        <v>3985</v>
      </c>
      <c r="AC634" s="317">
        <v>43155</v>
      </c>
      <c r="AD634" s="318">
        <f t="shared" si="80"/>
        <v>43189</v>
      </c>
      <c r="AE634" s="319">
        <f>IF(OR(G634=账期!$A$18,G634=账期!$A$20,G634=账期!$A$22,G634=账期!$A$24,G634=账期!$A$25,G634=账期!$A$27,G634=账期!$A$26,G634=账期!$A$28,G634=账期!$A$30,G634=账期!$A$32,G634=账期!$A$34,G634=账期!$A$35,G634=账期!$A$37,G634=账期!$A$39,G634=账期!$A$40,G634=账期!$A$41,G634=账期!$A$42,G634=账期!$A$43,G634=账期!$A$44,G634=账期!$A$45,G634=账期!$A$46,G634=账期!$A$48,G634=账期!$A$50,G634=账期!$A$51,G634=账期!$A$52,G634=账期!$A$53,G634=账期!$A$54,G634=账期!$A$56,G634=账期!$A$57,G634=账期!$A$58,G634=账期!$A$59,G634=账期!$A$60,G634=账期!$A$61,G634=账期!$A$62,G634=账期!$A$63,G634=账期!$A$64,G634=账期!$A$66,G634=账期!$A$67,G634=账期!$A$68,G634=账期!$A$70,G634=账期!$A$71),30,IF(OR(G634=账期!$A$74,G634=账期!$A$77,G634=账期!$A$76,G634=账期!$A$79,G634=账期!$A$80,G634=账期!$A$81,G634=账期!$A$83,G634=账期!$A$85,G634=账期!$A$87,G634=账期!$A$89,G634=账期!$A$91),60,IF(OR(G634=账期!$A$93,G634=账期!$A$94,G634=账期!$A$95,G634=账期!$A$96,G634=账期!$A$98,G634=账期!$A$99,G634=账期!$A$101,G634=账期!$A$102),90,0)))</f>
        <v>30</v>
      </c>
      <c r="AF634" s="319"/>
      <c r="AG634" s="306" t="s">
        <v>86</v>
      </c>
      <c r="AH634" s="319" t="str">
        <f t="shared" si="81"/>
        <v>杭得利</v>
      </c>
      <c r="AI634" s="321"/>
    </row>
    <row r="635" spans="1:35" ht="18" customHeight="1" x14ac:dyDescent="0.25">
      <c r="A635" s="301" t="str">
        <f t="shared" ref="A635:A699" si="86">IF(V635="","",TEXT(V635,"yyyy年m月"))</f>
        <v>2016年8月</v>
      </c>
      <c r="B635" s="302">
        <v>42948</v>
      </c>
      <c r="C635" s="303"/>
      <c r="D635" s="304" t="s">
        <v>625</v>
      </c>
      <c r="E635" s="305" t="str">
        <f t="shared" si="82"/>
        <v>A</v>
      </c>
      <c r="F635" s="305" t="str">
        <f t="shared" si="83"/>
        <v>B</v>
      </c>
      <c r="G635" s="306" t="s">
        <v>480</v>
      </c>
      <c r="H635" s="307" t="s">
        <v>481</v>
      </c>
      <c r="I635" s="307" t="s">
        <v>33</v>
      </c>
      <c r="J635" s="307"/>
      <c r="K635" s="308" t="s">
        <v>505</v>
      </c>
      <c r="L635" s="306" t="s">
        <v>40</v>
      </c>
      <c r="M635" s="306" t="s">
        <v>201</v>
      </c>
      <c r="N635" s="306"/>
      <c r="O635" s="306" t="s">
        <v>37</v>
      </c>
      <c r="P635" s="308">
        <v>0.75</v>
      </c>
      <c r="Q635" s="309">
        <v>0.75</v>
      </c>
      <c r="R635" s="286">
        <v>11980</v>
      </c>
      <c r="S635" s="310">
        <f t="shared" si="84"/>
        <v>8985</v>
      </c>
      <c r="T635" s="311"/>
      <c r="U635" s="311">
        <f t="shared" si="85"/>
        <v>8985</v>
      </c>
      <c r="V635" s="451">
        <v>42587</v>
      </c>
      <c r="W635" s="452">
        <v>42587</v>
      </c>
      <c r="X635" s="308">
        <v>750</v>
      </c>
      <c r="Y635" s="313" t="s">
        <v>1468</v>
      </c>
      <c r="Z635" s="314">
        <v>67.5</v>
      </c>
      <c r="AA635" s="315">
        <v>160704</v>
      </c>
      <c r="AB635" s="316"/>
      <c r="AC635" s="320"/>
      <c r="AD635" s="318">
        <f t="shared" si="80"/>
        <v>61</v>
      </c>
      <c r="AE635" s="319">
        <v>30</v>
      </c>
      <c r="AF635" s="319"/>
      <c r="AG635" s="306" t="s">
        <v>86</v>
      </c>
      <c r="AH635" s="319" t="str">
        <f t="shared" si="81"/>
        <v>杭得利</v>
      </c>
      <c r="AI635" s="321"/>
    </row>
    <row r="636" spans="1:35" ht="18" customHeight="1" x14ac:dyDescent="0.25">
      <c r="A636" s="301" t="str">
        <f t="shared" si="86"/>
        <v>2018年1月</v>
      </c>
      <c r="B636" s="302">
        <v>43100</v>
      </c>
      <c r="C636" s="303"/>
      <c r="D636" s="304" t="s">
        <v>625</v>
      </c>
      <c r="E636" s="305" t="str">
        <f t="shared" si="82"/>
        <v>A</v>
      </c>
      <c r="F636" s="305" t="str">
        <f t="shared" si="83"/>
        <v>B</v>
      </c>
      <c r="G636" s="306" t="s">
        <v>480</v>
      </c>
      <c r="H636" s="307" t="s">
        <v>481</v>
      </c>
      <c r="I636" s="307" t="s">
        <v>33</v>
      </c>
      <c r="J636" s="307"/>
      <c r="K636" s="308" t="s">
        <v>497</v>
      </c>
      <c r="L636" s="306" t="s">
        <v>40</v>
      </c>
      <c r="M636" s="306" t="s">
        <v>149</v>
      </c>
      <c r="N636" s="306"/>
      <c r="O636" s="306" t="s">
        <v>65</v>
      </c>
      <c r="P636" s="308">
        <v>3</v>
      </c>
      <c r="Q636" s="309">
        <v>3</v>
      </c>
      <c r="R636" s="312">
        <v>15800</v>
      </c>
      <c r="S636" s="310">
        <f t="shared" si="84"/>
        <v>47400</v>
      </c>
      <c r="T636" s="311"/>
      <c r="U636" s="311">
        <f t="shared" si="85"/>
        <v>47400</v>
      </c>
      <c r="V636" s="451">
        <v>43103</v>
      </c>
      <c r="W636" s="452">
        <v>43104</v>
      </c>
      <c r="X636" s="308">
        <v>500</v>
      </c>
      <c r="Y636" s="313" t="s">
        <v>1435</v>
      </c>
      <c r="Z636" s="314">
        <v>264</v>
      </c>
      <c r="AA636" s="315">
        <v>171118</v>
      </c>
      <c r="AB636" s="316" t="s">
        <v>1469</v>
      </c>
      <c r="AC636" s="317">
        <v>43117</v>
      </c>
      <c r="AD636" s="318">
        <f t="shared" si="80"/>
        <v>43161</v>
      </c>
      <c r="AE636" s="319">
        <f>IF(OR(G636=账期!$A$18,G636=账期!$A$20,G636=账期!$A$22,G636=账期!$A$24,G636=账期!$A$25,G636=账期!$A$27,G636=账期!$A$26,G636=账期!$A$28,G636=账期!$A$30,G636=账期!$A$32,G636=账期!$A$34,G636=账期!$A$35,G636=账期!$A$37,G636=账期!$A$39,G636=账期!$A$40,G636=账期!$A$41,G636=账期!$A$42,G636=账期!$A$43,G636=账期!$A$44,G636=账期!$A$45,G636=账期!$A$46,G636=账期!$A$48,G636=账期!$A$50,G636=账期!$A$51,G636=账期!$A$52,G636=账期!$A$53,G636=账期!$A$54,G636=账期!$A$56,G636=账期!$A$57,G636=账期!$A$58,G636=账期!$A$59,G636=账期!$A$60,G636=账期!$A$61,G636=账期!$A$62,G636=账期!$A$63,G636=账期!$A$64,G636=账期!$A$66,G636=账期!$A$67,G636=账期!$A$68,G636=账期!$A$70,G636=账期!$A$71),30,IF(OR(G636=账期!$A$74,G636=账期!$A$77,G636=账期!$A$76,G636=账期!$A$79,G636=账期!$A$80,G636=账期!$A$81,G636=账期!$A$83,G636=账期!$A$85,G636=账期!$A$87,G636=账期!$A$89,G636=账期!$A$91),60,IF(OR(G636=账期!$A$93,G636=账期!$A$94,G636=账期!$A$95,G636=账期!$A$96,G636=账期!$A$98,G636=账期!$A$99,G636=账期!$A$101,G636=账期!$A$102),90,0)))</f>
        <v>30</v>
      </c>
      <c r="AF636" s="319"/>
      <c r="AG636" s="306" t="s">
        <v>86</v>
      </c>
      <c r="AH636" s="319" t="str">
        <f t="shared" si="81"/>
        <v>杭得利</v>
      </c>
      <c r="AI636" s="321"/>
    </row>
    <row r="637" spans="1:35" ht="18" customHeight="1" x14ac:dyDescent="0.25">
      <c r="A637" s="301" t="str">
        <f t="shared" si="86"/>
        <v>2018年1月</v>
      </c>
      <c r="B637" s="302">
        <v>43100</v>
      </c>
      <c r="C637" s="303"/>
      <c r="D637" s="304" t="s">
        <v>625</v>
      </c>
      <c r="E637" s="305" t="str">
        <f t="shared" si="82"/>
        <v>A</v>
      </c>
      <c r="F637" s="305" t="str">
        <f t="shared" si="83"/>
        <v>B</v>
      </c>
      <c r="G637" s="306" t="s">
        <v>480</v>
      </c>
      <c r="H637" s="307" t="s">
        <v>481</v>
      </c>
      <c r="I637" s="307" t="s">
        <v>33</v>
      </c>
      <c r="J637" s="307"/>
      <c r="K637" s="308" t="s">
        <v>497</v>
      </c>
      <c r="L637" s="306" t="s">
        <v>40</v>
      </c>
      <c r="M637" s="306" t="s">
        <v>149</v>
      </c>
      <c r="N637" s="306"/>
      <c r="O637" s="306" t="s">
        <v>65</v>
      </c>
      <c r="P637" s="308">
        <v>5</v>
      </c>
      <c r="Q637" s="309">
        <v>5</v>
      </c>
      <c r="R637" s="312">
        <v>15800</v>
      </c>
      <c r="S637" s="310">
        <f t="shared" si="84"/>
        <v>79000</v>
      </c>
      <c r="T637" s="311"/>
      <c r="U637" s="311">
        <f t="shared" si="85"/>
        <v>79000</v>
      </c>
      <c r="V637" s="451">
        <v>43116</v>
      </c>
      <c r="W637" s="452">
        <v>43117</v>
      </c>
      <c r="X637" s="308">
        <v>500</v>
      </c>
      <c r="Y637" s="313" t="s">
        <v>1470</v>
      </c>
      <c r="Z637" s="314">
        <v>440</v>
      </c>
      <c r="AA637" s="315">
        <v>180106</v>
      </c>
      <c r="AB637" s="316" t="s">
        <v>1469</v>
      </c>
      <c r="AC637" s="317">
        <v>43117</v>
      </c>
      <c r="AD637" s="318">
        <f t="shared" si="80"/>
        <v>43161</v>
      </c>
      <c r="AE637" s="319">
        <f>IF(OR(G637=账期!$A$18,G637=账期!$A$20,G637=账期!$A$22,G637=账期!$A$24,G637=账期!$A$25,G637=账期!$A$27,G637=账期!$A$26,G637=账期!$A$28,G637=账期!$A$30,G637=账期!$A$32,G637=账期!$A$34,G637=账期!$A$35,G637=账期!$A$37,G637=账期!$A$39,G637=账期!$A$40,G637=账期!$A$41,G637=账期!$A$42,G637=账期!$A$43,G637=账期!$A$44,G637=账期!$A$45,G637=账期!$A$46,G637=账期!$A$48,G637=账期!$A$50,G637=账期!$A$51,G637=账期!$A$52,G637=账期!$A$53,G637=账期!$A$54,G637=账期!$A$56,G637=账期!$A$57,G637=账期!$A$58,G637=账期!$A$59,G637=账期!$A$60,G637=账期!$A$61,G637=账期!$A$62,G637=账期!$A$63,G637=账期!$A$64,G637=账期!$A$66,G637=账期!$A$67,G637=账期!$A$68,G637=账期!$A$70,G637=账期!$A$71),30,IF(OR(G637=账期!$A$74,G637=账期!$A$77,G637=账期!$A$76,G637=账期!$A$79,G637=账期!$A$80,G637=账期!$A$81,G637=账期!$A$83,G637=账期!$A$85,G637=账期!$A$87,G637=账期!$A$89,G637=账期!$A$91),60,IF(OR(G637=账期!$A$93,G637=账期!$A$94,G637=账期!$A$95,G637=账期!$A$96,G637=账期!$A$98,G637=账期!$A$99,G637=账期!$A$101,G637=账期!$A$102),90,0)))</f>
        <v>30</v>
      </c>
      <c r="AF637" s="319"/>
      <c r="AG637" s="306" t="s">
        <v>86</v>
      </c>
      <c r="AH637" s="319" t="str">
        <f t="shared" si="81"/>
        <v>杭得利</v>
      </c>
      <c r="AI637" s="321"/>
    </row>
    <row r="638" spans="1:35" ht="18" customHeight="1" x14ac:dyDescent="0.25">
      <c r="A638" s="301" t="str">
        <f t="shared" si="86"/>
        <v>2018年2月</v>
      </c>
      <c r="B638" s="302">
        <v>43100</v>
      </c>
      <c r="C638" s="303"/>
      <c r="D638" s="304" t="s">
        <v>625</v>
      </c>
      <c r="E638" s="305" t="str">
        <f t="shared" si="82"/>
        <v>A</v>
      </c>
      <c r="F638" s="305" t="str">
        <f t="shared" si="83"/>
        <v>B</v>
      </c>
      <c r="G638" s="306" t="s">
        <v>480</v>
      </c>
      <c r="H638" s="307" t="s">
        <v>481</v>
      </c>
      <c r="I638" s="307" t="s">
        <v>33</v>
      </c>
      <c r="J638" s="307"/>
      <c r="K638" s="308" t="s">
        <v>497</v>
      </c>
      <c r="L638" s="306" t="s">
        <v>40</v>
      </c>
      <c r="M638" s="306" t="s">
        <v>149</v>
      </c>
      <c r="N638" s="306"/>
      <c r="O638" s="306" t="s">
        <v>65</v>
      </c>
      <c r="P638" s="308">
        <v>5</v>
      </c>
      <c r="Q638" s="309">
        <v>5</v>
      </c>
      <c r="R638" s="312">
        <v>15800</v>
      </c>
      <c r="S638" s="310">
        <f t="shared" si="84"/>
        <v>79000</v>
      </c>
      <c r="T638" s="311"/>
      <c r="U638" s="311">
        <f t="shared" si="85"/>
        <v>79000</v>
      </c>
      <c r="V638" s="451">
        <v>43136</v>
      </c>
      <c r="W638" s="452">
        <v>43137</v>
      </c>
      <c r="X638" s="308">
        <v>500</v>
      </c>
      <c r="Y638" s="313" t="s">
        <v>3286</v>
      </c>
      <c r="Z638" s="314">
        <v>440</v>
      </c>
      <c r="AA638" s="315">
        <v>180109</v>
      </c>
      <c r="AB638" s="316" t="s">
        <v>3990</v>
      </c>
      <c r="AC638" s="317">
        <v>43155</v>
      </c>
      <c r="AD638" s="318">
        <f t="shared" si="80"/>
        <v>43189</v>
      </c>
      <c r="AE638" s="319">
        <f>IF(OR(G638=账期!$A$18,G638=账期!$A$20,G638=账期!$A$22,G638=账期!$A$24,G638=账期!$A$25,G638=账期!$A$27,G638=账期!$A$26,G638=账期!$A$28,G638=账期!$A$30,G638=账期!$A$32,G638=账期!$A$34,G638=账期!$A$35,G638=账期!$A$37,G638=账期!$A$39,G638=账期!$A$40,G638=账期!$A$41,G638=账期!$A$42,G638=账期!$A$43,G638=账期!$A$44,G638=账期!$A$45,G638=账期!$A$46,G638=账期!$A$48,G638=账期!$A$50,G638=账期!$A$51,G638=账期!$A$52,G638=账期!$A$53,G638=账期!$A$54,G638=账期!$A$56,G638=账期!$A$57,G638=账期!$A$58,G638=账期!$A$59,G638=账期!$A$60,G638=账期!$A$61,G638=账期!$A$62,G638=账期!$A$63,G638=账期!$A$64,G638=账期!$A$66,G638=账期!$A$67,G638=账期!$A$68,G638=账期!$A$70,G638=账期!$A$71),30,IF(OR(G638=账期!$A$74,G638=账期!$A$77,G638=账期!$A$76,G638=账期!$A$79,G638=账期!$A$80,G638=账期!$A$81,G638=账期!$A$83,G638=账期!$A$85,G638=账期!$A$87,G638=账期!$A$89,G638=账期!$A$91),60,IF(OR(G638=账期!$A$93,G638=账期!$A$94,G638=账期!$A$95,G638=账期!$A$96,G638=账期!$A$98,G638=账期!$A$99,G638=账期!$A$101,G638=账期!$A$102),90,0)))</f>
        <v>30</v>
      </c>
      <c r="AF638" s="319"/>
      <c r="AG638" s="306" t="s">
        <v>86</v>
      </c>
      <c r="AH638" s="319" t="s">
        <v>1407</v>
      </c>
      <c r="AI638" s="321"/>
    </row>
    <row r="639" spans="1:35" ht="18" customHeight="1" x14ac:dyDescent="0.25">
      <c r="A639" s="301" t="str">
        <f t="shared" si="86"/>
        <v>备货</v>
      </c>
      <c r="B639" s="302">
        <v>43100</v>
      </c>
      <c r="C639" s="303"/>
      <c r="D639" s="304" t="s">
        <v>625</v>
      </c>
      <c r="E639" s="305" t="str">
        <f t="shared" si="82"/>
        <v>A</v>
      </c>
      <c r="F639" s="305" t="str">
        <f t="shared" si="83"/>
        <v>B</v>
      </c>
      <c r="G639" s="306" t="s">
        <v>480</v>
      </c>
      <c r="H639" s="307" t="s">
        <v>481</v>
      </c>
      <c r="I639" s="307" t="s">
        <v>33</v>
      </c>
      <c r="J639" s="307"/>
      <c r="K639" s="308" t="s">
        <v>493</v>
      </c>
      <c r="L639" s="306" t="s">
        <v>63</v>
      </c>
      <c r="M639" s="306" t="s">
        <v>307</v>
      </c>
      <c r="N639" s="306"/>
      <c r="O639" s="306" t="s">
        <v>37</v>
      </c>
      <c r="P639" s="308">
        <v>12</v>
      </c>
      <c r="Q639" s="309"/>
      <c r="R639" s="312">
        <v>12000</v>
      </c>
      <c r="S639" s="310">
        <f t="shared" si="84"/>
        <v>0</v>
      </c>
      <c r="T639" s="311"/>
      <c r="U639" s="311">
        <f t="shared" si="85"/>
        <v>0</v>
      </c>
      <c r="V639" s="451" t="s">
        <v>44</v>
      </c>
      <c r="W639" s="452"/>
      <c r="X639" s="308">
        <v>1000</v>
      </c>
      <c r="Y639" s="313"/>
      <c r="Z639" s="314"/>
      <c r="AA639" s="315"/>
      <c r="AB639" s="316"/>
      <c r="AC639" s="317"/>
      <c r="AD639" s="318">
        <f t="shared" si="80"/>
        <v>61</v>
      </c>
      <c r="AE639" s="319">
        <f>IF(OR(G639=账期!$A$18,G639=账期!$A$20,G639=账期!$A$22,G639=账期!$A$24,G639=账期!$A$25,G639=账期!$A$27,G639=账期!$A$26,G639=账期!$A$28,G639=账期!$A$30,G639=账期!$A$32,G639=账期!$A$34,G639=账期!$A$35,G639=账期!$A$37,G639=账期!$A$39,G639=账期!$A$40,G639=账期!$A$41,G639=账期!$A$42,G639=账期!$A$43,G639=账期!$A$44,G639=账期!$A$45,G639=账期!$A$46,G639=账期!$A$48,G639=账期!$A$50,G639=账期!$A$51,G639=账期!$A$52,G639=账期!$A$53,G639=账期!$A$54,G639=账期!$A$56,G639=账期!$A$57,G639=账期!$A$58,G639=账期!$A$59,G639=账期!$A$60,G639=账期!$A$61,G639=账期!$A$62,G639=账期!$A$63,G639=账期!$A$64,G639=账期!$A$66,G639=账期!$A$67,G639=账期!$A$68,G639=账期!$A$70,G639=账期!$A$71),30,IF(OR(G639=账期!$A$74,G639=账期!$A$77,G639=账期!$A$76,G639=账期!$A$79,G639=账期!$A$80,G639=账期!$A$81,G639=账期!$A$83,G639=账期!$A$85,G639=账期!$A$87,G639=账期!$A$89,G639=账期!$A$91),60,IF(OR(G639=账期!$A$93,G639=账期!$A$94,G639=账期!$A$95,G639=账期!$A$96,G639=账期!$A$98,G639=账期!$A$99,G639=账期!$A$101,G639=账期!$A$102),90,0)))</f>
        <v>30</v>
      </c>
      <c r="AF639" s="319"/>
      <c r="AG639" s="306" t="s">
        <v>86</v>
      </c>
      <c r="AH639" s="319" t="str">
        <f t="shared" ref="AH639:AH671" si="87">IF(AG639="华东","徐绪盛",IF(AG639="华南","柯童柱",IF(AG639="华中","杭得利",IF(AG639="西南","张军",IF(AG639="华北","石浩宇","")))))</f>
        <v>杭得利</v>
      </c>
      <c r="AI639" s="321"/>
    </row>
    <row r="640" spans="1:35" ht="18" customHeight="1" x14ac:dyDescent="0.25">
      <c r="A640" s="301" t="str">
        <f t="shared" si="86"/>
        <v>2018年2月</v>
      </c>
      <c r="B640" s="302">
        <v>43100</v>
      </c>
      <c r="C640" s="303"/>
      <c r="D640" s="304" t="s">
        <v>625</v>
      </c>
      <c r="E640" s="305" t="str">
        <f t="shared" si="82"/>
        <v>A</v>
      </c>
      <c r="F640" s="305" t="str">
        <f t="shared" si="83"/>
        <v>B</v>
      </c>
      <c r="G640" s="306" t="s">
        <v>480</v>
      </c>
      <c r="H640" s="307" t="s">
        <v>481</v>
      </c>
      <c r="I640" s="307" t="s">
        <v>33</v>
      </c>
      <c r="J640" s="307"/>
      <c r="K640" s="308" t="s">
        <v>496</v>
      </c>
      <c r="L640" s="306" t="s">
        <v>63</v>
      </c>
      <c r="M640" s="306" t="s">
        <v>307</v>
      </c>
      <c r="N640" s="306"/>
      <c r="O640" s="306" t="s">
        <v>37</v>
      </c>
      <c r="P640" s="308">
        <v>5</v>
      </c>
      <c r="Q640" s="309">
        <v>5</v>
      </c>
      <c r="R640" s="286">
        <v>12000</v>
      </c>
      <c r="S640" s="310">
        <f t="shared" si="84"/>
        <v>60000</v>
      </c>
      <c r="T640" s="311"/>
      <c r="U640" s="311">
        <f t="shared" si="85"/>
        <v>60000</v>
      </c>
      <c r="V640" s="451">
        <v>43132</v>
      </c>
      <c r="W640" s="452">
        <v>43133</v>
      </c>
      <c r="X640" s="308">
        <v>1000</v>
      </c>
      <c r="Y640" s="313" t="s">
        <v>3095</v>
      </c>
      <c r="Z640" s="314">
        <v>440</v>
      </c>
      <c r="AA640" s="315">
        <v>171214</v>
      </c>
      <c r="AB640" s="316"/>
      <c r="AC640" s="317"/>
      <c r="AD640" s="318">
        <f t="shared" si="80"/>
        <v>61</v>
      </c>
      <c r="AE640" s="319">
        <f>IF(OR(G640=账期!$A$18,G640=账期!$A$20,G640=账期!$A$22,G640=账期!$A$24,G640=账期!$A$25,G640=账期!$A$27,G640=账期!$A$26,G640=账期!$A$28,G640=账期!$A$30,G640=账期!$A$32,G640=账期!$A$34,G640=账期!$A$35,G640=账期!$A$37,G640=账期!$A$39,G640=账期!$A$40,G640=账期!$A$41,G640=账期!$A$42,G640=账期!$A$43,G640=账期!$A$44,G640=账期!$A$45,G640=账期!$A$46,G640=账期!$A$48,G640=账期!$A$50,G640=账期!$A$51,G640=账期!$A$52,G640=账期!$A$53,G640=账期!$A$54,G640=账期!$A$56,G640=账期!$A$57,G640=账期!$A$58,G640=账期!$A$59,G640=账期!$A$60,G640=账期!$A$61,G640=账期!$A$62,G640=账期!$A$63,G640=账期!$A$64,G640=账期!$A$66,G640=账期!$A$67,G640=账期!$A$68,G640=账期!$A$70,G640=账期!$A$71),30,IF(OR(G640=账期!$A$74,G640=账期!$A$77,G640=账期!$A$76,G640=账期!$A$79,G640=账期!$A$80,G640=账期!$A$81,G640=账期!$A$83,G640=账期!$A$85,G640=账期!$A$87,G640=账期!$A$89,G640=账期!$A$91),60,IF(OR(G640=账期!$A$93,G640=账期!$A$94,G640=账期!$A$95,G640=账期!$A$96,G640=账期!$A$98,G640=账期!$A$99,G640=账期!$A$101,G640=账期!$A$102),90,0)))</f>
        <v>30</v>
      </c>
      <c r="AF640" s="319"/>
      <c r="AG640" s="306" t="s">
        <v>86</v>
      </c>
      <c r="AH640" s="319" t="str">
        <f t="shared" si="87"/>
        <v>杭得利</v>
      </c>
      <c r="AI640" s="321"/>
    </row>
    <row r="641" spans="1:35" ht="18" customHeight="1" x14ac:dyDescent="0.25">
      <c r="A641" s="301" t="str">
        <f t="shared" si="86"/>
        <v>2018年2月</v>
      </c>
      <c r="B641" s="302">
        <v>43100</v>
      </c>
      <c r="C641" s="303"/>
      <c r="D641" s="304" t="s">
        <v>625</v>
      </c>
      <c r="E641" s="305" t="str">
        <f t="shared" si="82"/>
        <v>A</v>
      </c>
      <c r="F641" s="305" t="str">
        <f t="shared" si="83"/>
        <v>B</v>
      </c>
      <c r="G641" s="306" t="s">
        <v>480</v>
      </c>
      <c r="H641" s="307" t="s">
        <v>481</v>
      </c>
      <c r="I641" s="307" t="s">
        <v>33</v>
      </c>
      <c r="J641" s="307"/>
      <c r="K641" s="308" t="s">
        <v>496</v>
      </c>
      <c r="L641" s="306" t="s">
        <v>63</v>
      </c>
      <c r="M641" s="306" t="s">
        <v>307</v>
      </c>
      <c r="N641" s="306"/>
      <c r="O641" s="306" t="s">
        <v>37</v>
      </c>
      <c r="P641" s="308">
        <v>2</v>
      </c>
      <c r="Q641" s="309">
        <v>2</v>
      </c>
      <c r="R641" s="286">
        <v>12000</v>
      </c>
      <c r="S641" s="310">
        <f t="shared" si="84"/>
        <v>24000</v>
      </c>
      <c r="T641" s="311"/>
      <c r="U641" s="311">
        <f t="shared" si="85"/>
        <v>24000</v>
      </c>
      <c r="V641" s="451">
        <v>43153</v>
      </c>
      <c r="W641" s="452">
        <v>43154</v>
      </c>
      <c r="X641" s="308">
        <v>1000</v>
      </c>
      <c r="Y641" s="313" t="s">
        <v>3721</v>
      </c>
      <c r="Z641" s="314">
        <v>176</v>
      </c>
      <c r="AA641" s="315">
        <v>171119</v>
      </c>
      <c r="AB641" s="316"/>
      <c r="AC641" s="317"/>
      <c r="AD641" s="318">
        <f t="shared" si="80"/>
        <v>61</v>
      </c>
      <c r="AE641" s="319">
        <f>IF(OR(G641=账期!$A$18,G641=账期!$A$20,G641=账期!$A$22,G641=账期!$A$24,G641=账期!$A$25,G641=账期!$A$27,G641=账期!$A$26,G641=账期!$A$28,G641=账期!$A$30,G641=账期!$A$32,G641=账期!$A$34,G641=账期!$A$35,G641=账期!$A$37,G641=账期!$A$39,G641=账期!$A$40,G641=账期!$A$41,G641=账期!$A$42,G641=账期!$A$43,G641=账期!$A$44,G641=账期!$A$45,G641=账期!$A$46,G641=账期!$A$48,G641=账期!$A$50,G641=账期!$A$51,G641=账期!$A$52,G641=账期!$A$53,G641=账期!$A$54,G641=账期!$A$56,G641=账期!$A$57,G641=账期!$A$58,G641=账期!$A$59,G641=账期!$A$60,G641=账期!$A$61,G641=账期!$A$62,G641=账期!$A$63,G641=账期!$A$64,G641=账期!$A$66,G641=账期!$A$67,G641=账期!$A$68,G641=账期!$A$70,G641=账期!$A$71),30,IF(OR(G641=账期!$A$74,G641=账期!$A$77,G641=账期!$A$76,G641=账期!$A$79,G641=账期!$A$80,G641=账期!$A$81,G641=账期!$A$83,G641=账期!$A$85,G641=账期!$A$87,G641=账期!$A$89,G641=账期!$A$91),60,IF(OR(G641=账期!$A$93,G641=账期!$A$94,G641=账期!$A$95,G641=账期!$A$96,G641=账期!$A$98,G641=账期!$A$99,G641=账期!$A$101,G641=账期!$A$102),90,0)))</f>
        <v>30</v>
      </c>
      <c r="AF641" s="319"/>
      <c r="AG641" s="306" t="s">
        <v>86</v>
      </c>
      <c r="AH641" s="319" t="str">
        <f t="shared" si="87"/>
        <v>杭得利</v>
      </c>
      <c r="AI641" s="321"/>
    </row>
    <row r="642" spans="1:35" ht="18" customHeight="1" x14ac:dyDescent="0.25">
      <c r="A642" s="301" t="str">
        <f t="shared" ref="A642" si="88">IF(V642="","",TEXT(V642,"yyyy年m月"))</f>
        <v>备货</v>
      </c>
      <c r="B642" s="302">
        <v>43100</v>
      </c>
      <c r="C642" s="303"/>
      <c r="D642" s="304" t="s">
        <v>625</v>
      </c>
      <c r="E642" s="305" t="str">
        <f t="shared" ref="E642" si="89">IF(OR(D642="长飞",D642="烽火",D642="特发",D642="富通",D642="亨通",G642="赣州金信诺",G642="江苏永鼎",G642="宏安集团"),"A",IF(OR(G642="广意通讯",G642="湖北楚天",G642="宁波格亿达",G642="通鼎互联",G642="黄石昌达",G642="江苏俊知",G642="珠海汉胜",G642="武汉电信"),"B","C"))</f>
        <v>A</v>
      </c>
      <c r="F642" s="305" t="str">
        <f t="shared" ref="F642" si="90">IF(OR(G642="成都大唐",G642="广东亨通",G642="江苏亨通",G642="兰州长飞",G642="南京华信",G642="汕头奥星",G642="特发光网",G642="武汉长飞",G642="长春烽火",G642="广意通讯",G642="湖北楚天",G642="宁波格亿达",G642="通鼎互联",G642="安徽汉唐",G642="安徽宜德",G642="安徽盈通",G642="成都康宁",G642="成都中飞",G642="东莞光佳",G642="东莞鸿鑫",G642="烽火博鑫",G642="佛山星蓝",G642="广东金桥",G642="广州联兴",G642="贵州乾新",G642="航天电工",G642="合肥兴联",G642="湖北宇洪",G642="江苏奥通",G642="江苏中远",G642="宁波辰飞",G642="宁波汉生",G642="宁波宇欣",G642="山东太平洋",G642="山东特发",G642="山东永通",G642="上海朗闻",G642="上海翼波",G642="四川天邑",G642="四川旭泰",G642="武汉瑞联",G642="武汉同至",G642="西安西古",G642="西安鑫华通",G642="武汉驿路通",G642="长光通信",G642="中电八所",G642="中电光达",G642="中利集团",G642="重庆特发",G642="舟山安格",G642="珠海邗秦"),"A",IF(OR(G642="富通天津",G642="赣州金信诺",G642="江苏永鼎",G642="上海长飞",G642="特发股份",G642="武汉烽火",G642="西安烽火",G642="长飞中利",G642="江苏中天",G642="江西联创",G642="宁波盈谷",G642="黄石昌达",G642="四川长飞"),"B","C"))</f>
        <v>B</v>
      </c>
      <c r="G642" s="306" t="s">
        <v>480</v>
      </c>
      <c r="H642" s="307" t="s">
        <v>481</v>
      </c>
      <c r="I642" s="307" t="s">
        <v>33</v>
      </c>
      <c r="J642" s="307"/>
      <c r="K642" s="308" t="s">
        <v>496</v>
      </c>
      <c r="L642" s="306" t="s">
        <v>63</v>
      </c>
      <c r="M642" s="306" t="s">
        <v>307</v>
      </c>
      <c r="N642" s="306"/>
      <c r="O642" s="306" t="s">
        <v>37</v>
      </c>
      <c r="P642" s="308">
        <v>185</v>
      </c>
      <c r="Q642" s="309"/>
      <c r="R642" s="286">
        <v>12000</v>
      </c>
      <c r="S642" s="310">
        <f t="shared" ref="S642" si="91">Q642*R642</f>
        <v>0</v>
      </c>
      <c r="T642" s="311"/>
      <c r="U642" s="311">
        <f t="shared" ref="U642" si="92">S642-T642</f>
        <v>0</v>
      </c>
      <c r="V642" s="451" t="s">
        <v>44</v>
      </c>
      <c r="W642" s="452"/>
      <c r="X642" s="308">
        <v>1000</v>
      </c>
      <c r="Y642" s="313"/>
      <c r="Z642" s="314"/>
      <c r="AA642" s="315"/>
      <c r="AB642" s="316"/>
      <c r="AC642" s="317"/>
      <c r="AD642" s="318">
        <f t="shared" ref="AD642" si="93">IF(AE642&gt;0,(DATE(YEAR(AC642),MONTH(AC642)+1,1)-1)+AE642,AC642)</f>
        <v>61</v>
      </c>
      <c r="AE642" s="319">
        <f>IF(OR(G642=账期!$A$18,G642=账期!$A$20,G642=账期!$A$22,G642=账期!$A$24,G642=账期!$A$25,G642=账期!$A$27,G642=账期!$A$26,G642=账期!$A$28,G642=账期!$A$30,G642=账期!$A$32,G642=账期!$A$34,G642=账期!$A$35,G642=账期!$A$37,G642=账期!$A$39,G642=账期!$A$40,G642=账期!$A$41,G642=账期!$A$42,G642=账期!$A$43,G642=账期!$A$44,G642=账期!$A$45,G642=账期!$A$46,G642=账期!$A$48,G642=账期!$A$50,G642=账期!$A$51,G642=账期!$A$52,G642=账期!$A$53,G642=账期!$A$54,G642=账期!$A$56,G642=账期!$A$57,G642=账期!$A$58,G642=账期!$A$59,G642=账期!$A$60,G642=账期!$A$61,G642=账期!$A$62,G642=账期!$A$63,G642=账期!$A$64,G642=账期!$A$66,G642=账期!$A$67,G642=账期!$A$68,G642=账期!$A$70,G642=账期!$A$71),30,IF(OR(G642=账期!$A$74,G642=账期!$A$77,G642=账期!$A$76,G642=账期!$A$79,G642=账期!$A$80,G642=账期!$A$81,G642=账期!$A$83,G642=账期!$A$85,G642=账期!$A$87,G642=账期!$A$89,G642=账期!$A$91),60,IF(OR(G642=账期!$A$93,G642=账期!$A$94,G642=账期!$A$95,G642=账期!$A$96,G642=账期!$A$98,G642=账期!$A$99,G642=账期!$A$101,G642=账期!$A$102),90,0)))</f>
        <v>30</v>
      </c>
      <c r="AF642" s="319"/>
      <c r="AG642" s="306" t="s">
        <v>86</v>
      </c>
      <c r="AH642" s="319" t="str">
        <f t="shared" ref="AH642" si="94">IF(AG642="华东","徐绪盛",IF(AG642="华南","柯童柱",IF(AG642="华中","杭得利",IF(AG642="西南","张军",IF(AG642="华北","石浩宇","")))))</f>
        <v>杭得利</v>
      </c>
      <c r="AI642" s="321"/>
    </row>
    <row r="643" spans="1:35" ht="18" customHeight="1" x14ac:dyDescent="0.25">
      <c r="A643" s="301" t="str">
        <f t="shared" si="86"/>
        <v>2018年1月</v>
      </c>
      <c r="B643" s="302">
        <v>43100</v>
      </c>
      <c r="C643" s="303"/>
      <c r="D643" s="304" t="s">
        <v>625</v>
      </c>
      <c r="E643" s="305" t="str">
        <f t="shared" si="82"/>
        <v>A</v>
      </c>
      <c r="F643" s="305" t="str">
        <f t="shared" si="83"/>
        <v>B</v>
      </c>
      <c r="G643" s="306" t="s">
        <v>480</v>
      </c>
      <c r="H643" s="307" t="s">
        <v>481</v>
      </c>
      <c r="I643" s="307" t="s">
        <v>33</v>
      </c>
      <c r="J643" s="307"/>
      <c r="K643" s="308" t="s">
        <v>495</v>
      </c>
      <c r="L643" s="306" t="s">
        <v>63</v>
      </c>
      <c r="M643" s="306" t="s">
        <v>307</v>
      </c>
      <c r="N643" s="306"/>
      <c r="O643" s="306" t="s">
        <v>142</v>
      </c>
      <c r="P643" s="308">
        <v>5</v>
      </c>
      <c r="Q643" s="309">
        <v>5</v>
      </c>
      <c r="R643" s="286">
        <v>12800</v>
      </c>
      <c r="S643" s="310">
        <f t="shared" si="84"/>
        <v>64000</v>
      </c>
      <c r="T643" s="311"/>
      <c r="U643" s="311">
        <f t="shared" si="85"/>
        <v>64000</v>
      </c>
      <c r="V643" s="451">
        <v>43109</v>
      </c>
      <c r="W643" s="452">
        <v>43110</v>
      </c>
      <c r="X643" s="308">
        <v>1000</v>
      </c>
      <c r="Y643" s="313" t="s">
        <v>1471</v>
      </c>
      <c r="Z643" s="314">
        <v>440</v>
      </c>
      <c r="AA643" s="315" t="s">
        <v>1472</v>
      </c>
      <c r="AB643" s="316"/>
      <c r="AC643" s="317"/>
      <c r="AD643" s="318">
        <f t="shared" si="80"/>
        <v>61</v>
      </c>
      <c r="AE643" s="319">
        <f>IF(OR(G643=账期!$A$18,G643=账期!$A$20,G643=账期!$A$22,G643=账期!$A$24,G643=账期!$A$25,G643=账期!$A$27,G643=账期!$A$26,G643=账期!$A$28,G643=账期!$A$30,G643=账期!$A$32,G643=账期!$A$34,G643=账期!$A$35,G643=账期!$A$37,G643=账期!$A$39,G643=账期!$A$40,G643=账期!$A$41,G643=账期!$A$42,G643=账期!$A$43,G643=账期!$A$44,G643=账期!$A$45,G643=账期!$A$46,G643=账期!$A$48,G643=账期!$A$50,G643=账期!$A$51,G643=账期!$A$52,G643=账期!$A$53,G643=账期!$A$54,G643=账期!$A$56,G643=账期!$A$57,G643=账期!$A$58,G643=账期!$A$59,G643=账期!$A$60,G643=账期!$A$61,G643=账期!$A$62,G643=账期!$A$63,G643=账期!$A$64,G643=账期!$A$66,G643=账期!$A$67,G643=账期!$A$68,G643=账期!$A$70,G643=账期!$A$71),30,IF(OR(G643=账期!$A$74,G643=账期!$A$77,G643=账期!$A$76,G643=账期!$A$79,G643=账期!$A$80,G643=账期!$A$81,G643=账期!$A$83,G643=账期!$A$85,G643=账期!$A$87,G643=账期!$A$89,G643=账期!$A$91),60,IF(OR(G643=账期!$A$93,G643=账期!$A$94,G643=账期!$A$95,G643=账期!$A$96,G643=账期!$A$98,G643=账期!$A$99,G643=账期!$A$101,G643=账期!$A$102),90,0)))</f>
        <v>30</v>
      </c>
      <c r="AF643" s="319"/>
      <c r="AG643" s="306" t="s">
        <v>86</v>
      </c>
      <c r="AH643" s="319" t="str">
        <f t="shared" si="87"/>
        <v>杭得利</v>
      </c>
      <c r="AI643" s="321"/>
    </row>
    <row r="644" spans="1:35" ht="18" customHeight="1" x14ac:dyDescent="0.25">
      <c r="A644" s="301" t="str">
        <f t="shared" si="86"/>
        <v>2018年2月</v>
      </c>
      <c r="B644" s="302">
        <v>43100</v>
      </c>
      <c r="C644" s="303"/>
      <c r="D644" s="304" t="s">
        <v>625</v>
      </c>
      <c r="E644" s="305" t="str">
        <f t="shared" si="82"/>
        <v>A</v>
      </c>
      <c r="F644" s="305" t="str">
        <f t="shared" si="83"/>
        <v>B</v>
      </c>
      <c r="G644" s="306" t="s">
        <v>480</v>
      </c>
      <c r="H644" s="307" t="s">
        <v>481</v>
      </c>
      <c r="I644" s="307" t="s">
        <v>33</v>
      </c>
      <c r="J644" s="307"/>
      <c r="K644" s="308" t="s">
        <v>495</v>
      </c>
      <c r="L644" s="306" t="s">
        <v>63</v>
      </c>
      <c r="M644" s="306" t="s">
        <v>307</v>
      </c>
      <c r="N644" s="306"/>
      <c r="O644" s="306" t="s">
        <v>142</v>
      </c>
      <c r="P644" s="308">
        <v>5</v>
      </c>
      <c r="Q644" s="309">
        <v>5</v>
      </c>
      <c r="R644" s="286">
        <v>12800</v>
      </c>
      <c r="S644" s="310">
        <f t="shared" si="84"/>
        <v>64000</v>
      </c>
      <c r="T644" s="311"/>
      <c r="U644" s="311">
        <f t="shared" si="85"/>
        <v>64000</v>
      </c>
      <c r="V644" s="451">
        <v>43132</v>
      </c>
      <c r="W644" s="452">
        <v>43133</v>
      </c>
      <c r="X644" s="308">
        <v>1000</v>
      </c>
      <c r="Y644" s="313" t="s">
        <v>3095</v>
      </c>
      <c r="Z644" s="314">
        <v>440</v>
      </c>
      <c r="AA644" s="315">
        <v>180113</v>
      </c>
      <c r="AB644" s="316"/>
      <c r="AC644" s="317"/>
      <c r="AD644" s="318">
        <f t="shared" si="80"/>
        <v>61</v>
      </c>
      <c r="AE644" s="319">
        <f>IF(OR(G644=账期!$A$18,G644=账期!$A$20,G644=账期!$A$22,G644=账期!$A$24,G644=账期!$A$25,G644=账期!$A$27,G644=账期!$A$26,G644=账期!$A$28,G644=账期!$A$30,G644=账期!$A$32,G644=账期!$A$34,G644=账期!$A$35,G644=账期!$A$37,G644=账期!$A$39,G644=账期!$A$40,G644=账期!$A$41,G644=账期!$A$42,G644=账期!$A$43,G644=账期!$A$44,G644=账期!$A$45,G644=账期!$A$46,G644=账期!$A$48,G644=账期!$A$50,G644=账期!$A$51,G644=账期!$A$52,G644=账期!$A$53,G644=账期!$A$54,G644=账期!$A$56,G644=账期!$A$57,G644=账期!$A$58,G644=账期!$A$59,G644=账期!$A$60,G644=账期!$A$61,G644=账期!$A$62,G644=账期!$A$63,G644=账期!$A$64,G644=账期!$A$66,G644=账期!$A$67,G644=账期!$A$68,G644=账期!$A$70,G644=账期!$A$71),30,IF(OR(G644=账期!$A$74,G644=账期!$A$77,G644=账期!$A$76,G644=账期!$A$79,G644=账期!$A$80,G644=账期!$A$81,G644=账期!$A$83,G644=账期!$A$85,G644=账期!$A$87,G644=账期!$A$89,G644=账期!$A$91),60,IF(OR(G644=账期!$A$93,G644=账期!$A$94,G644=账期!$A$95,G644=账期!$A$96,G644=账期!$A$98,G644=账期!$A$99,G644=账期!$A$101,G644=账期!$A$102),90,0)))</f>
        <v>30</v>
      </c>
      <c r="AF644" s="319"/>
      <c r="AG644" s="306" t="s">
        <v>86</v>
      </c>
      <c r="AH644" s="319" t="str">
        <f t="shared" si="87"/>
        <v>杭得利</v>
      </c>
      <c r="AI644" s="321"/>
    </row>
    <row r="645" spans="1:35" ht="18" customHeight="1" x14ac:dyDescent="0.25">
      <c r="A645" s="301" t="str">
        <f t="shared" si="86"/>
        <v>2018年2月</v>
      </c>
      <c r="B645" s="302">
        <v>43100</v>
      </c>
      <c r="C645" s="303"/>
      <c r="D645" s="304" t="s">
        <v>625</v>
      </c>
      <c r="E645" s="305" t="str">
        <f t="shared" si="82"/>
        <v>A</v>
      </c>
      <c r="F645" s="305" t="str">
        <f t="shared" si="83"/>
        <v>B</v>
      </c>
      <c r="G645" s="306" t="s">
        <v>480</v>
      </c>
      <c r="H645" s="307" t="s">
        <v>481</v>
      </c>
      <c r="I645" s="307" t="s">
        <v>33</v>
      </c>
      <c r="J645" s="307"/>
      <c r="K645" s="308" t="s">
        <v>495</v>
      </c>
      <c r="L645" s="306" t="s">
        <v>63</v>
      </c>
      <c r="M645" s="306" t="s">
        <v>307</v>
      </c>
      <c r="N645" s="306"/>
      <c r="O645" s="306" t="s">
        <v>142</v>
      </c>
      <c r="P645" s="308">
        <v>12</v>
      </c>
      <c r="Q645" s="309">
        <v>12</v>
      </c>
      <c r="R645" s="286">
        <v>12800</v>
      </c>
      <c r="S645" s="310">
        <f t="shared" si="84"/>
        <v>153600</v>
      </c>
      <c r="T645" s="311"/>
      <c r="U645" s="311">
        <f t="shared" si="85"/>
        <v>153600</v>
      </c>
      <c r="V645" s="451">
        <v>43153</v>
      </c>
      <c r="W645" s="452">
        <v>43154</v>
      </c>
      <c r="X645" s="308">
        <v>1000</v>
      </c>
      <c r="Y645" s="313" t="s">
        <v>3721</v>
      </c>
      <c r="Z645" s="314">
        <v>1056</v>
      </c>
      <c r="AA645" s="315" t="s">
        <v>3880</v>
      </c>
      <c r="AB645" s="316"/>
      <c r="AC645" s="317"/>
      <c r="AD645" s="318">
        <f t="shared" si="80"/>
        <v>61</v>
      </c>
      <c r="AE645" s="319">
        <f>IF(OR(G645=账期!$A$18,G645=账期!$A$20,G645=账期!$A$22,G645=账期!$A$24,G645=账期!$A$25,G645=账期!$A$27,G645=账期!$A$26,G645=账期!$A$28,G645=账期!$A$30,G645=账期!$A$32,G645=账期!$A$34,G645=账期!$A$35,G645=账期!$A$37,G645=账期!$A$39,G645=账期!$A$40,G645=账期!$A$41,G645=账期!$A$42,G645=账期!$A$43,G645=账期!$A$44,G645=账期!$A$45,G645=账期!$A$46,G645=账期!$A$48,G645=账期!$A$50,G645=账期!$A$51,G645=账期!$A$52,G645=账期!$A$53,G645=账期!$A$54,G645=账期!$A$56,G645=账期!$A$57,G645=账期!$A$58,G645=账期!$A$59,G645=账期!$A$60,G645=账期!$A$61,G645=账期!$A$62,G645=账期!$A$63,G645=账期!$A$64,G645=账期!$A$66,G645=账期!$A$67,G645=账期!$A$68,G645=账期!$A$70,G645=账期!$A$71),30,IF(OR(G645=账期!$A$74,G645=账期!$A$77,G645=账期!$A$76,G645=账期!$A$79,G645=账期!$A$80,G645=账期!$A$81,G645=账期!$A$83,G645=账期!$A$85,G645=账期!$A$87,G645=账期!$A$89,G645=账期!$A$91),60,IF(OR(G645=账期!$A$93,G645=账期!$A$94,G645=账期!$A$95,G645=账期!$A$96,G645=账期!$A$98,G645=账期!$A$99,G645=账期!$A$101,G645=账期!$A$102),90,0)))</f>
        <v>30</v>
      </c>
      <c r="AF645" s="319"/>
      <c r="AG645" s="306" t="s">
        <v>86</v>
      </c>
      <c r="AH645" s="319" t="str">
        <f t="shared" si="87"/>
        <v>杭得利</v>
      </c>
      <c r="AI645" s="321"/>
    </row>
    <row r="646" spans="1:35" ht="18" customHeight="1" x14ac:dyDescent="0.25">
      <c r="A646" s="301" t="str">
        <f t="shared" si="86"/>
        <v>备货</v>
      </c>
      <c r="B646" s="302">
        <v>43100</v>
      </c>
      <c r="C646" s="303"/>
      <c r="D646" s="304" t="s">
        <v>625</v>
      </c>
      <c r="E646" s="305" t="str">
        <f t="shared" si="82"/>
        <v>A</v>
      </c>
      <c r="F646" s="305" t="str">
        <f t="shared" si="83"/>
        <v>B</v>
      </c>
      <c r="G646" s="306" t="s">
        <v>480</v>
      </c>
      <c r="H646" s="307" t="s">
        <v>481</v>
      </c>
      <c r="I646" s="307" t="s">
        <v>33</v>
      </c>
      <c r="J646" s="307"/>
      <c r="K646" s="308" t="s">
        <v>495</v>
      </c>
      <c r="L646" s="306" t="s">
        <v>63</v>
      </c>
      <c r="M646" s="306" t="s">
        <v>307</v>
      </c>
      <c r="N646" s="306"/>
      <c r="O646" s="306" t="s">
        <v>142</v>
      </c>
      <c r="P646" s="308">
        <v>104</v>
      </c>
      <c r="Q646" s="309"/>
      <c r="R646" s="286">
        <v>12800</v>
      </c>
      <c r="S646" s="310">
        <f t="shared" si="84"/>
        <v>0</v>
      </c>
      <c r="T646" s="311"/>
      <c r="U646" s="311">
        <f t="shared" si="85"/>
        <v>0</v>
      </c>
      <c r="V646" s="451" t="s">
        <v>44</v>
      </c>
      <c r="W646" s="452"/>
      <c r="X646" s="308">
        <v>1000</v>
      </c>
      <c r="Y646" s="313"/>
      <c r="Z646" s="314"/>
      <c r="AA646" s="315"/>
      <c r="AB646" s="316"/>
      <c r="AC646" s="317"/>
      <c r="AD646" s="318">
        <f t="shared" si="80"/>
        <v>61</v>
      </c>
      <c r="AE646" s="319">
        <f>IF(OR(G646=账期!$A$18,G646=账期!$A$20,G646=账期!$A$22,G646=账期!$A$24,G646=账期!$A$25,G646=账期!$A$27,G646=账期!$A$26,G646=账期!$A$28,G646=账期!$A$30,G646=账期!$A$32,G646=账期!$A$34,G646=账期!$A$35,G646=账期!$A$37,G646=账期!$A$39,G646=账期!$A$40,G646=账期!$A$41,G646=账期!$A$42,G646=账期!$A$43,G646=账期!$A$44,G646=账期!$A$45,G646=账期!$A$46,G646=账期!$A$48,G646=账期!$A$50,G646=账期!$A$51,G646=账期!$A$52,G646=账期!$A$53,G646=账期!$A$54,G646=账期!$A$56,G646=账期!$A$57,G646=账期!$A$58,G646=账期!$A$59,G646=账期!$A$60,G646=账期!$A$61,G646=账期!$A$62,G646=账期!$A$63,G646=账期!$A$64,G646=账期!$A$66,G646=账期!$A$67,G646=账期!$A$68,G646=账期!$A$70,G646=账期!$A$71),30,IF(OR(G646=账期!$A$74,G646=账期!$A$77,G646=账期!$A$76,G646=账期!$A$79,G646=账期!$A$80,G646=账期!$A$81,G646=账期!$A$83,G646=账期!$A$85,G646=账期!$A$87,G646=账期!$A$89,G646=账期!$A$91),60,IF(OR(G646=账期!$A$93,G646=账期!$A$94,G646=账期!$A$95,G646=账期!$A$96,G646=账期!$A$98,G646=账期!$A$99,G646=账期!$A$101,G646=账期!$A$102),90,0)))</f>
        <v>30</v>
      </c>
      <c r="AF646" s="319"/>
      <c r="AG646" s="306" t="s">
        <v>86</v>
      </c>
      <c r="AH646" s="319" t="str">
        <f t="shared" si="87"/>
        <v>杭得利</v>
      </c>
      <c r="AI646" s="321"/>
    </row>
    <row r="647" spans="1:35" ht="18" customHeight="1" x14ac:dyDescent="0.25">
      <c r="A647" s="301" t="str">
        <f t="shared" si="86"/>
        <v>2018年1月</v>
      </c>
      <c r="B647" s="302">
        <v>43099</v>
      </c>
      <c r="C647" s="303"/>
      <c r="D647" s="304" t="s">
        <v>625</v>
      </c>
      <c r="E647" s="305" t="str">
        <f t="shared" si="82"/>
        <v>A</v>
      </c>
      <c r="F647" s="305" t="str">
        <f t="shared" si="83"/>
        <v>B</v>
      </c>
      <c r="G647" s="306" t="s">
        <v>480</v>
      </c>
      <c r="H647" s="307" t="s">
        <v>481</v>
      </c>
      <c r="I647" s="307" t="s">
        <v>33</v>
      </c>
      <c r="J647" s="307"/>
      <c r="K647" s="308" t="s">
        <v>498</v>
      </c>
      <c r="L647" s="306" t="s">
        <v>63</v>
      </c>
      <c r="M647" s="306" t="s">
        <v>87</v>
      </c>
      <c r="N647" s="306"/>
      <c r="O647" s="306" t="s">
        <v>37</v>
      </c>
      <c r="P647" s="308">
        <v>15</v>
      </c>
      <c r="Q647" s="309">
        <v>15</v>
      </c>
      <c r="R647" s="312">
        <v>11000</v>
      </c>
      <c r="S647" s="310">
        <f t="shared" si="84"/>
        <v>165000</v>
      </c>
      <c r="T647" s="311"/>
      <c r="U647" s="311">
        <f t="shared" si="85"/>
        <v>165000</v>
      </c>
      <c r="V647" s="451">
        <v>43101</v>
      </c>
      <c r="W647" s="452">
        <v>43102</v>
      </c>
      <c r="X647" s="308">
        <v>1000</v>
      </c>
      <c r="Y647" s="313" t="s">
        <v>1473</v>
      </c>
      <c r="Z647" s="314">
        <v>1320</v>
      </c>
      <c r="AA647" s="315" t="s">
        <v>1474</v>
      </c>
      <c r="AB647" s="316" t="s">
        <v>1475</v>
      </c>
      <c r="AC647" s="317">
        <v>43117</v>
      </c>
      <c r="AD647" s="318">
        <f t="shared" si="80"/>
        <v>43161</v>
      </c>
      <c r="AE647" s="319">
        <f>IF(OR(G647=账期!$A$18,G647=账期!$A$20,G647=账期!$A$22,G647=账期!$A$24,G647=账期!$A$25,G647=账期!$A$27,G647=账期!$A$26,G647=账期!$A$28,G647=账期!$A$30,G647=账期!$A$32,G647=账期!$A$34,G647=账期!$A$35,G647=账期!$A$37,G647=账期!$A$39,G647=账期!$A$40,G647=账期!$A$41,G647=账期!$A$42,G647=账期!$A$43,G647=账期!$A$44,G647=账期!$A$45,G647=账期!$A$46,G647=账期!$A$48,G647=账期!$A$50,G647=账期!$A$51,G647=账期!$A$52,G647=账期!$A$53,G647=账期!$A$54,G647=账期!$A$56,G647=账期!$A$57,G647=账期!$A$58,G647=账期!$A$59,G647=账期!$A$60,G647=账期!$A$61,G647=账期!$A$62,G647=账期!$A$63,G647=账期!$A$64,G647=账期!$A$66,G647=账期!$A$67,G647=账期!$A$68,G647=账期!$A$70,G647=账期!$A$71),30,IF(OR(G647=账期!$A$74,G647=账期!$A$77,G647=账期!$A$76,G647=账期!$A$79,G647=账期!$A$80,G647=账期!$A$81,G647=账期!$A$83,G647=账期!$A$85,G647=账期!$A$87,G647=账期!$A$89,G647=账期!$A$91),60,IF(OR(G647=账期!$A$93,G647=账期!$A$94,G647=账期!$A$95,G647=账期!$A$96,G647=账期!$A$98,G647=账期!$A$99,G647=账期!$A$101,G647=账期!$A$102),90,0)))</f>
        <v>30</v>
      </c>
      <c r="AF647" s="319"/>
      <c r="AG647" s="306" t="s">
        <v>86</v>
      </c>
      <c r="AH647" s="319" t="str">
        <f t="shared" si="87"/>
        <v>杭得利</v>
      </c>
      <c r="AI647" s="321"/>
    </row>
    <row r="648" spans="1:35" ht="18" customHeight="1" x14ac:dyDescent="0.25">
      <c r="A648" s="301" t="str">
        <f t="shared" si="86"/>
        <v>2018年1月</v>
      </c>
      <c r="B648" s="302">
        <v>43099</v>
      </c>
      <c r="C648" s="303"/>
      <c r="D648" s="304" t="s">
        <v>625</v>
      </c>
      <c r="E648" s="305" t="str">
        <f t="shared" si="82"/>
        <v>A</v>
      </c>
      <c r="F648" s="305" t="str">
        <f t="shared" si="83"/>
        <v>B</v>
      </c>
      <c r="G648" s="306" t="s">
        <v>480</v>
      </c>
      <c r="H648" s="307" t="s">
        <v>481</v>
      </c>
      <c r="I648" s="307" t="s">
        <v>33</v>
      </c>
      <c r="J648" s="307"/>
      <c r="K648" s="308" t="s">
        <v>498</v>
      </c>
      <c r="L648" s="306" t="s">
        <v>63</v>
      </c>
      <c r="M648" s="306" t="s">
        <v>87</v>
      </c>
      <c r="N648" s="306"/>
      <c r="O648" s="306" t="s">
        <v>37</v>
      </c>
      <c r="P648" s="308">
        <v>16</v>
      </c>
      <c r="Q648" s="309">
        <v>16</v>
      </c>
      <c r="R648" s="312">
        <v>11000</v>
      </c>
      <c r="S648" s="310">
        <f t="shared" si="84"/>
        <v>176000</v>
      </c>
      <c r="T648" s="311"/>
      <c r="U648" s="311">
        <f t="shared" si="85"/>
        <v>176000</v>
      </c>
      <c r="V648" s="451">
        <v>43109</v>
      </c>
      <c r="W648" s="452">
        <v>43110</v>
      </c>
      <c r="X648" s="308">
        <v>1000</v>
      </c>
      <c r="Y648" s="371" t="s">
        <v>1476</v>
      </c>
      <c r="Z648" s="314">
        <v>1408</v>
      </c>
      <c r="AA648" s="315" t="s">
        <v>1477</v>
      </c>
      <c r="AB648" s="316" t="s">
        <v>1475</v>
      </c>
      <c r="AC648" s="317">
        <v>43117</v>
      </c>
      <c r="AD648" s="318">
        <f t="shared" si="80"/>
        <v>43161</v>
      </c>
      <c r="AE648" s="319">
        <f>IF(OR(G648=账期!$A$18,G648=账期!$A$20,G648=账期!$A$22,G648=账期!$A$24,G648=账期!$A$25,G648=账期!$A$27,G648=账期!$A$26,G648=账期!$A$28,G648=账期!$A$30,G648=账期!$A$32,G648=账期!$A$34,G648=账期!$A$35,G648=账期!$A$37,G648=账期!$A$39,G648=账期!$A$40,G648=账期!$A$41,G648=账期!$A$42,G648=账期!$A$43,G648=账期!$A$44,G648=账期!$A$45,G648=账期!$A$46,G648=账期!$A$48,G648=账期!$A$50,G648=账期!$A$51,G648=账期!$A$52,G648=账期!$A$53,G648=账期!$A$54,G648=账期!$A$56,G648=账期!$A$57,G648=账期!$A$58,G648=账期!$A$59,G648=账期!$A$60,G648=账期!$A$61,G648=账期!$A$62,G648=账期!$A$63,G648=账期!$A$64,G648=账期!$A$66,G648=账期!$A$67,G648=账期!$A$68,G648=账期!$A$70,G648=账期!$A$71),30,IF(OR(G648=账期!$A$74,G648=账期!$A$77,G648=账期!$A$76,G648=账期!$A$79,G648=账期!$A$80,G648=账期!$A$81,G648=账期!$A$83,G648=账期!$A$85,G648=账期!$A$87,G648=账期!$A$89,G648=账期!$A$91),60,IF(OR(G648=账期!$A$93,G648=账期!$A$94,G648=账期!$A$95,G648=账期!$A$96,G648=账期!$A$98,G648=账期!$A$99,G648=账期!$A$101,G648=账期!$A$102),90,0)))</f>
        <v>30</v>
      </c>
      <c r="AF648" s="319"/>
      <c r="AG648" s="306" t="s">
        <v>86</v>
      </c>
      <c r="AH648" s="319" t="str">
        <f t="shared" si="87"/>
        <v>杭得利</v>
      </c>
      <c r="AI648" s="321"/>
    </row>
    <row r="649" spans="1:35" ht="18" customHeight="1" x14ac:dyDescent="0.25">
      <c r="A649" s="301" t="str">
        <f t="shared" si="86"/>
        <v>2017年12月</v>
      </c>
      <c r="B649" s="302">
        <v>43070</v>
      </c>
      <c r="C649" s="303"/>
      <c r="D649" s="304" t="s">
        <v>625</v>
      </c>
      <c r="E649" s="305" t="str">
        <f t="shared" si="82"/>
        <v>A</v>
      </c>
      <c r="F649" s="305" t="str">
        <f t="shared" si="83"/>
        <v>B</v>
      </c>
      <c r="G649" s="306" t="s">
        <v>480</v>
      </c>
      <c r="H649" s="307" t="s">
        <v>481</v>
      </c>
      <c r="I649" s="307" t="s">
        <v>33</v>
      </c>
      <c r="J649" s="307"/>
      <c r="K649" s="308">
        <v>3000036874</v>
      </c>
      <c r="L649" s="306" t="s">
        <v>63</v>
      </c>
      <c r="M649" s="306" t="s">
        <v>87</v>
      </c>
      <c r="N649" s="306"/>
      <c r="O649" s="306" t="s">
        <v>37</v>
      </c>
      <c r="P649" s="308">
        <v>6</v>
      </c>
      <c r="Q649" s="309">
        <v>6</v>
      </c>
      <c r="R649" s="286">
        <v>10800</v>
      </c>
      <c r="S649" s="310">
        <f t="shared" si="84"/>
        <v>64800</v>
      </c>
      <c r="T649" s="311"/>
      <c r="U649" s="311">
        <f t="shared" si="85"/>
        <v>64800</v>
      </c>
      <c r="V649" s="451">
        <v>43097</v>
      </c>
      <c r="W649" s="452">
        <v>43097</v>
      </c>
      <c r="X649" s="308">
        <v>1000</v>
      </c>
      <c r="Y649" s="313" t="s">
        <v>1478</v>
      </c>
      <c r="Z649" s="314">
        <v>528</v>
      </c>
      <c r="AA649" s="315">
        <v>171223</v>
      </c>
      <c r="AB649" s="316" t="s">
        <v>1479</v>
      </c>
      <c r="AC649" s="320">
        <v>43117</v>
      </c>
      <c r="AD649" s="318">
        <f t="shared" si="80"/>
        <v>43161</v>
      </c>
      <c r="AE649" s="319">
        <v>30</v>
      </c>
      <c r="AF649" s="319"/>
      <c r="AG649" s="306" t="s">
        <v>86</v>
      </c>
      <c r="AH649" s="319" t="str">
        <f t="shared" si="87"/>
        <v>杭得利</v>
      </c>
      <c r="AI649" s="321"/>
    </row>
    <row r="650" spans="1:35" ht="18" customHeight="1" x14ac:dyDescent="0.25">
      <c r="A650" s="301" t="str">
        <f t="shared" si="86"/>
        <v>2017年12月</v>
      </c>
      <c r="B650" s="302">
        <v>43070</v>
      </c>
      <c r="C650" s="303"/>
      <c r="D650" s="304" t="s">
        <v>625</v>
      </c>
      <c r="E650" s="305" t="str">
        <f t="shared" si="82"/>
        <v>A</v>
      </c>
      <c r="F650" s="305" t="str">
        <f t="shared" si="83"/>
        <v>B</v>
      </c>
      <c r="G650" s="306" t="s">
        <v>480</v>
      </c>
      <c r="H650" s="307" t="s">
        <v>481</v>
      </c>
      <c r="I650" s="307" t="s">
        <v>33</v>
      </c>
      <c r="J650" s="307"/>
      <c r="K650" s="308">
        <v>3000036874</v>
      </c>
      <c r="L650" s="306" t="s">
        <v>63</v>
      </c>
      <c r="M650" s="306" t="s">
        <v>87</v>
      </c>
      <c r="N650" s="306"/>
      <c r="O650" s="306" t="s">
        <v>37</v>
      </c>
      <c r="P650" s="308">
        <v>3</v>
      </c>
      <c r="Q650" s="309">
        <v>3</v>
      </c>
      <c r="R650" s="286">
        <v>10800</v>
      </c>
      <c r="S650" s="310">
        <f t="shared" si="84"/>
        <v>32400</v>
      </c>
      <c r="T650" s="311"/>
      <c r="U650" s="311">
        <f t="shared" si="85"/>
        <v>32400</v>
      </c>
      <c r="V650" s="451">
        <v>43099</v>
      </c>
      <c r="W650" s="452">
        <v>43100</v>
      </c>
      <c r="X650" s="308">
        <v>1000</v>
      </c>
      <c r="Y650" s="313" t="s">
        <v>1480</v>
      </c>
      <c r="Z650" s="314">
        <v>264</v>
      </c>
      <c r="AA650" s="315">
        <v>171223</v>
      </c>
      <c r="AB650" s="316" t="s">
        <v>1479</v>
      </c>
      <c r="AC650" s="320">
        <v>43117</v>
      </c>
      <c r="AD650" s="318">
        <f t="shared" si="80"/>
        <v>43161</v>
      </c>
      <c r="AE650" s="319">
        <v>30</v>
      </c>
      <c r="AF650" s="319"/>
      <c r="AG650" s="306" t="s">
        <v>86</v>
      </c>
      <c r="AH650" s="319" t="str">
        <f t="shared" si="87"/>
        <v>杭得利</v>
      </c>
      <c r="AI650" s="321"/>
    </row>
    <row r="651" spans="1:35" ht="18" customHeight="1" x14ac:dyDescent="0.25">
      <c r="A651" s="301" t="str">
        <f t="shared" si="86"/>
        <v>2017年12月</v>
      </c>
      <c r="B651" s="302">
        <v>43070</v>
      </c>
      <c r="C651" s="303"/>
      <c r="D651" s="304" t="s">
        <v>625</v>
      </c>
      <c r="E651" s="305" t="str">
        <f t="shared" si="82"/>
        <v>A</v>
      </c>
      <c r="F651" s="305" t="str">
        <f t="shared" si="83"/>
        <v>B</v>
      </c>
      <c r="G651" s="306" t="s">
        <v>480</v>
      </c>
      <c r="H651" s="307" t="s">
        <v>481</v>
      </c>
      <c r="I651" s="307" t="s">
        <v>33</v>
      </c>
      <c r="J651" s="307"/>
      <c r="K651" s="308">
        <v>3000037004</v>
      </c>
      <c r="L651" s="306" t="s">
        <v>63</v>
      </c>
      <c r="M651" s="306" t="s">
        <v>87</v>
      </c>
      <c r="N651" s="306"/>
      <c r="O651" s="306" t="s">
        <v>37</v>
      </c>
      <c r="P651" s="308">
        <v>9</v>
      </c>
      <c r="Q651" s="309">
        <v>9</v>
      </c>
      <c r="R651" s="286">
        <v>11000</v>
      </c>
      <c r="S651" s="310">
        <f t="shared" si="84"/>
        <v>99000</v>
      </c>
      <c r="T651" s="311"/>
      <c r="U651" s="311">
        <f t="shared" si="85"/>
        <v>99000</v>
      </c>
      <c r="V651" s="451">
        <v>43099</v>
      </c>
      <c r="W651" s="452">
        <v>43100</v>
      </c>
      <c r="X651" s="308">
        <v>1000</v>
      </c>
      <c r="Y651" s="313" t="s">
        <v>1480</v>
      </c>
      <c r="Z651" s="314">
        <v>792</v>
      </c>
      <c r="AA651" s="315">
        <v>171223</v>
      </c>
      <c r="AB651" s="316" t="s">
        <v>1475</v>
      </c>
      <c r="AC651" s="320">
        <v>43117</v>
      </c>
      <c r="AD651" s="318">
        <f t="shared" si="80"/>
        <v>43161</v>
      </c>
      <c r="AE651" s="319">
        <v>30</v>
      </c>
      <c r="AF651" s="319"/>
      <c r="AG651" s="306" t="s">
        <v>86</v>
      </c>
      <c r="AH651" s="319" t="str">
        <f t="shared" si="87"/>
        <v>杭得利</v>
      </c>
      <c r="AI651" s="321"/>
    </row>
    <row r="652" spans="1:35" ht="18" customHeight="1" x14ac:dyDescent="0.25">
      <c r="A652" s="301" t="str">
        <f t="shared" si="86"/>
        <v>2018年1月</v>
      </c>
      <c r="B652" s="302">
        <v>43118</v>
      </c>
      <c r="C652" s="303" t="s">
        <v>1481</v>
      </c>
      <c r="D652" s="304" t="s">
        <v>625</v>
      </c>
      <c r="E652" s="305" t="str">
        <f t="shared" si="82"/>
        <v>A</v>
      </c>
      <c r="F652" s="305" t="str">
        <f t="shared" si="83"/>
        <v>B</v>
      </c>
      <c r="G652" s="306" t="s">
        <v>480</v>
      </c>
      <c r="H652" s="307" t="str">
        <f>IF(G652="","",VLOOKUP(G652,下拉数据源!J:K,2,0))</f>
        <v xml:space="preserve">烽火通信科技股份有限公司 </v>
      </c>
      <c r="I652" s="307" t="s">
        <v>33</v>
      </c>
      <c r="J652" s="307"/>
      <c r="K652" s="308" t="s">
        <v>500</v>
      </c>
      <c r="L652" s="306" t="s">
        <v>63</v>
      </c>
      <c r="M652" s="306" t="s">
        <v>87</v>
      </c>
      <c r="N652" s="306"/>
      <c r="O652" s="306" t="s">
        <v>37</v>
      </c>
      <c r="P652" s="308">
        <v>24</v>
      </c>
      <c r="Q652" s="309">
        <v>24</v>
      </c>
      <c r="R652" s="286">
        <v>11000</v>
      </c>
      <c r="S652" s="310">
        <f t="shared" si="84"/>
        <v>264000</v>
      </c>
      <c r="T652" s="311"/>
      <c r="U652" s="311">
        <f t="shared" si="85"/>
        <v>264000</v>
      </c>
      <c r="V652" s="451">
        <v>43118</v>
      </c>
      <c r="W652" s="452">
        <v>43119</v>
      </c>
      <c r="X652" s="308">
        <v>1000</v>
      </c>
      <c r="Y652" s="313" t="s">
        <v>1482</v>
      </c>
      <c r="Z652" s="314">
        <v>2112</v>
      </c>
      <c r="AA652" s="315">
        <v>180111</v>
      </c>
      <c r="AB652" s="316" t="s">
        <v>3993</v>
      </c>
      <c r="AC652" s="317">
        <v>43155</v>
      </c>
      <c r="AD652" s="318">
        <f t="shared" si="80"/>
        <v>43189</v>
      </c>
      <c r="AE652" s="319">
        <f>IF(OR(G652=账期!$A$18,G652=账期!$A$20,G652=账期!$A$22,G652=账期!$A$24,G652=账期!$A$25,G652=账期!$A$27,G652=账期!$A$26,G652=账期!$A$28,G652=账期!$A$30,G652=账期!$A$32,G652=账期!$A$34,G652=账期!$A$35,G652=账期!$A$37,G652=账期!$A$39,G652=账期!$A$40,G652=账期!$A$41,G652=账期!$A$42,G652=账期!$A$43,G652=账期!$A$44,G652=账期!$A$45,G652=账期!$A$46,G652=账期!$A$48,G652=账期!$A$50,G652=账期!$A$51,G652=账期!$A$52,G652=账期!$A$53,G652=账期!$A$54,G652=账期!$A$56,G652=账期!$A$57,G652=账期!$A$58,G652=账期!$A$59,G652=账期!$A$60,G652=账期!$A$61,G652=账期!$A$62,G652=账期!$A$63,G652=账期!$A$64,G652=账期!$A$66,G652=账期!$A$67,G652=账期!$A$68,G652=账期!$A$70,G652=账期!$A$71),30,IF(OR(G652=账期!$A$74,G652=账期!$A$77,G652=账期!$A$76,G652=账期!$A$79,G652=账期!$A$80,G652=账期!$A$81,G652=账期!$A$83,G652=账期!$A$85,G652=账期!$A$87,G652=账期!$A$89,G652=账期!$A$91),60,IF(OR(G652=账期!$A$93,G652=账期!$A$94,G652=账期!$A$95,G652=账期!$A$96,G652=账期!$A$98,G652=账期!$A$99,G652=账期!$A$101,G652=账期!$A$102),90,0)))</f>
        <v>30</v>
      </c>
      <c r="AF652" s="319"/>
      <c r="AG652" s="306" t="s">
        <v>86</v>
      </c>
      <c r="AH652" s="319" t="str">
        <f t="shared" si="87"/>
        <v>杭得利</v>
      </c>
      <c r="AI652" s="321"/>
    </row>
    <row r="653" spans="1:35" ht="18" customHeight="1" x14ac:dyDescent="0.25">
      <c r="A653" s="301" t="str">
        <f t="shared" si="86"/>
        <v>备货</v>
      </c>
      <c r="B653" s="302">
        <v>43118</v>
      </c>
      <c r="C653" s="303" t="s">
        <v>1481</v>
      </c>
      <c r="D653" s="304" t="s">
        <v>625</v>
      </c>
      <c r="E653" s="305" t="str">
        <f t="shared" si="82"/>
        <v>A</v>
      </c>
      <c r="F653" s="305" t="str">
        <f t="shared" si="83"/>
        <v>B</v>
      </c>
      <c r="G653" s="306" t="s">
        <v>480</v>
      </c>
      <c r="H653" s="307" t="str">
        <f>IF(G653="","",VLOOKUP(G653,下拉数据源!J:K,2,0))</f>
        <v xml:space="preserve">烽火通信科技股份有限公司 </v>
      </c>
      <c r="I653" s="307" t="s">
        <v>33</v>
      </c>
      <c r="J653" s="307"/>
      <c r="K653" s="308" t="s">
        <v>500</v>
      </c>
      <c r="L653" s="306" t="s">
        <v>63</v>
      </c>
      <c r="M653" s="306" t="s">
        <v>87</v>
      </c>
      <c r="N653" s="306"/>
      <c r="O653" s="306" t="s">
        <v>37</v>
      </c>
      <c r="P653" s="308">
        <v>16</v>
      </c>
      <c r="Q653" s="309"/>
      <c r="R653" s="286">
        <v>11000</v>
      </c>
      <c r="S653" s="310">
        <f t="shared" si="84"/>
        <v>0</v>
      </c>
      <c r="T653" s="311"/>
      <c r="U653" s="311">
        <f t="shared" si="85"/>
        <v>0</v>
      </c>
      <c r="V653" s="451" t="s">
        <v>44</v>
      </c>
      <c r="W653" s="452"/>
      <c r="X653" s="308">
        <v>1000</v>
      </c>
      <c r="Y653" s="313"/>
      <c r="Z653" s="314"/>
      <c r="AA653" s="315"/>
      <c r="AB653" s="316"/>
      <c r="AC653" s="317"/>
      <c r="AD653" s="318">
        <f t="shared" si="80"/>
        <v>61</v>
      </c>
      <c r="AE653" s="319">
        <f>IF(OR(G653=账期!$A$18,G653=账期!$A$20,G653=账期!$A$22,G653=账期!$A$24,G653=账期!$A$25,G653=账期!$A$27,G653=账期!$A$26,G653=账期!$A$28,G653=账期!$A$30,G653=账期!$A$32,G653=账期!$A$34,G653=账期!$A$35,G653=账期!$A$37,G653=账期!$A$39,G653=账期!$A$40,G653=账期!$A$41,G653=账期!$A$42,G653=账期!$A$43,G653=账期!$A$44,G653=账期!$A$45,G653=账期!$A$46,G653=账期!$A$48,G653=账期!$A$50,G653=账期!$A$51,G653=账期!$A$52,G653=账期!$A$53,G653=账期!$A$54,G653=账期!$A$56,G653=账期!$A$57,G653=账期!$A$58,G653=账期!$A$59,G653=账期!$A$60,G653=账期!$A$61,G653=账期!$A$62,G653=账期!$A$63,G653=账期!$A$64,G653=账期!$A$66,G653=账期!$A$67,G653=账期!$A$68,G653=账期!$A$70,G653=账期!$A$71),30,IF(OR(G653=账期!$A$74,G653=账期!$A$77,G653=账期!$A$76,G653=账期!$A$79,G653=账期!$A$80,G653=账期!$A$81,G653=账期!$A$83,G653=账期!$A$85,G653=账期!$A$87,G653=账期!$A$89,G653=账期!$A$91),60,IF(OR(G653=账期!$A$93,G653=账期!$A$94,G653=账期!$A$95,G653=账期!$A$96,G653=账期!$A$98,G653=账期!$A$99,G653=账期!$A$101,G653=账期!$A$102),90,0)))</f>
        <v>30</v>
      </c>
      <c r="AF653" s="319"/>
      <c r="AG653" s="306" t="s">
        <v>86</v>
      </c>
      <c r="AH653" s="319" t="str">
        <f t="shared" si="87"/>
        <v>杭得利</v>
      </c>
      <c r="AI653" s="321"/>
    </row>
    <row r="654" spans="1:35" ht="18" customHeight="1" x14ac:dyDescent="0.25">
      <c r="A654" s="301" t="str">
        <f t="shared" si="86"/>
        <v>2017年12月</v>
      </c>
      <c r="B654" s="302">
        <v>43070</v>
      </c>
      <c r="C654" s="303"/>
      <c r="D654" s="304" t="s">
        <v>625</v>
      </c>
      <c r="E654" s="305" t="str">
        <f t="shared" si="82"/>
        <v>A</v>
      </c>
      <c r="F654" s="305" t="str">
        <f t="shared" si="83"/>
        <v>B</v>
      </c>
      <c r="G654" s="306" t="s">
        <v>480</v>
      </c>
      <c r="H654" s="307" t="s">
        <v>481</v>
      </c>
      <c r="I654" s="307" t="s">
        <v>33</v>
      </c>
      <c r="J654" s="307"/>
      <c r="K654" s="308" t="s">
        <v>501</v>
      </c>
      <c r="L654" s="306" t="s">
        <v>63</v>
      </c>
      <c r="M654" s="306" t="s">
        <v>502</v>
      </c>
      <c r="N654" s="306"/>
      <c r="O654" s="306" t="s">
        <v>37</v>
      </c>
      <c r="P654" s="308">
        <v>0.25</v>
      </c>
      <c r="Q654" s="309">
        <v>0.25</v>
      </c>
      <c r="R654" s="286">
        <v>14800</v>
      </c>
      <c r="S654" s="310">
        <v>3700</v>
      </c>
      <c r="T654" s="311"/>
      <c r="U654" s="311">
        <f t="shared" si="85"/>
        <v>3700</v>
      </c>
      <c r="V654" s="451">
        <v>43090</v>
      </c>
      <c r="W654" s="452">
        <v>43090</v>
      </c>
      <c r="X654" s="308">
        <v>25</v>
      </c>
      <c r="Y654" s="313" t="s">
        <v>1483</v>
      </c>
      <c r="Z654" s="314">
        <v>22</v>
      </c>
      <c r="AA654" s="315">
        <v>171219</v>
      </c>
      <c r="AB654" s="316"/>
      <c r="AC654" s="320"/>
      <c r="AD654" s="318">
        <f t="shared" si="80"/>
        <v>61</v>
      </c>
      <c r="AE654" s="319">
        <v>30</v>
      </c>
      <c r="AF654" s="319"/>
      <c r="AG654" s="306" t="s">
        <v>86</v>
      </c>
      <c r="AH654" s="319" t="str">
        <f t="shared" si="87"/>
        <v>杭得利</v>
      </c>
      <c r="AI654" s="321"/>
    </row>
    <row r="655" spans="1:35" ht="18" customHeight="1" x14ac:dyDescent="0.25">
      <c r="A655" s="301" t="str">
        <f t="shared" si="86"/>
        <v>2018年1月</v>
      </c>
      <c r="B655" s="302">
        <v>43100</v>
      </c>
      <c r="C655" s="303"/>
      <c r="D655" s="304" t="s">
        <v>625</v>
      </c>
      <c r="E655" s="305" t="str">
        <f t="shared" si="82"/>
        <v>A</v>
      </c>
      <c r="F655" s="305" t="str">
        <f t="shared" si="83"/>
        <v>B</v>
      </c>
      <c r="G655" s="306" t="s">
        <v>480</v>
      </c>
      <c r="H655" s="307" t="s">
        <v>481</v>
      </c>
      <c r="I655" s="307" t="s">
        <v>33</v>
      </c>
      <c r="J655" s="307"/>
      <c r="K655" s="308" t="s">
        <v>491</v>
      </c>
      <c r="L655" s="306" t="s">
        <v>63</v>
      </c>
      <c r="M655" s="306" t="s">
        <v>485</v>
      </c>
      <c r="N655" s="306"/>
      <c r="O655" s="306" t="s">
        <v>37</v>
      </c>
      <c r="P655" s="308">
        <v>4</v>
      </c>
      <c r="Q655" s="309">
        <v>4</v>
      </c>
      <c r="R655" s="312">
        <v>11800</v>
      </c>
      <c r="S655" s="310">
        <f t="shared" ref="S655:S718" si="95">Q655*R655</f>
        <v>47200</v>
      </c>
      <c r="T655" s="311"/>
      <c r="U655" s="311">
        <f t="shared" si="85"/>
        <v>47200</v>
      </c>
      <c r="V655" s="451">
        <v>43125</v>
      </c>
      <c r="W655" s="452">
        <v>43126</v>
      </c>
      <c r="X655" s="308">
        <v>1000</v>
      </c>
      <c r="Y655" s="313" t="s">
        <v>1484</v>
      </c>
      <c r="Z655" s="314">
        <v>352</v>
      </c>
      <c r="AA655" s="315">
        <v>180124</v>
      </c>
      <c r="AB655" s="316" t="s">
        <v>3994</v>
      </c>
      <c r="AC655" s="317">
        <v>43155</v>
      </c>
      <c r="AD655" s="318">
        <f t="shared" si="80"/>
        <v>43189</v>
      </c>
      <c r="AE655" s="319">
        <f>IF(OR(G655=账期!$A$18,G655=账期!$A$20,G655=账期!$A$22,G655=账期!$A$24,G655=账期!$A$25,G655=账期!$A$27,G655=账期!$A$26,G655=账期!$A$28,G655=账期!$A$30,G655=账期!$A$32,G655=账期!$A$34,G655=账期!$A$35,G655=账期!$A$37,G655=账期!$A$39,G655=账期!$A$40,G655=账期!$A$41,G655=账期!$A$42,G655=账期!$A$43,G655=账期!$A$44,G655=账期!$A$45,G655=账期!$A$46,G655=账期!$A$48,G655=账期!$A$50,G655=账期!$A$51,G655=账期!$A$52,G655=账期!$A$53,G655=账期!$A$54,G655=账期!$A$56,G655=账期!$A$57,G655=账期!$A$58,G655=账期!$A$59,G655=账期!$A$60,G655=账期!$A$61,G655=账期!$A$62,G655=账期!$A$63,G655=账期!$A$64,G655=账期!$A$66,G655=账期!$A$67,G655=账期!$A$68,G655=账期!$A$70,G655=账期!$A$71),30,IF(OR(G655=账期!$A$74,G655=账期!$A$77,G655=账期!$A$76,G655=账期!$A$79,G655=账期!$A$80,G655=账期!$A$81,G655=账期!$A$83,G655=账期!$A$85,G655=账期!$A$87,G655=账期!$A$89,G655=账期!$A$91),60,IF(OR(G655=账期!$A$93,G655=账期!$A$94,G655=账期!$A$95,G655=账期!$A$96,G655=账期!$A$98,G655=账期!$A$99,G655=账期!$A$101,G655=账期!$A$102),90,0)))</f>
        <v>30</v>
      </c>
      <c r="AF655" s="319"/>
      <c r="AG655" s="306" t="s">
        <v>86</v>
      </c>
      <c r="AH655" s="319" t="str">
        <f t="shared" si="87"/>
        <v>杭得利</v>
      </c>
      <c r="AI655" s="321"/>
    </row>
    <row r="656" spans="1:35" ht="18" customHeight="1" x14ac:dyDescent="0.25">
      <c r="A656" s="301" t="str">
        <f t="shared" si="86"/>
        <v>2017年12月</v>
      </c>
      <c r="B656" s="302">
        <v>43070</v>
      </c>
      <c r="C656" s="303"/>
      <c r="D656" s="304" t="s">
        <v>625</v>
      </c>
      <c r="E656" s="305" t="str">
        <f t="shared" si="82"/>
        <v>A</v>
      </c>
      <c r="F656" s="305" t="str">
        <f t="shared" si="83"/>
        <v>B</v>
      </c>
      <c r="G656" s="306" t="s">
        <v>480</v>
      </c>
      <c r="H656" s="307" t="s">
        <v>481</v>
      </c>
      <c r="I656" s="307" t="s">
        <v>33</v>
      </c>
      <c r="J656" s="307"/>
      <c r="K656" s="308" t="s">
        <v>491</v>
      </c>
      <c r="L656" s="306" t="s">
        <v>63</v>
      </c>
      <c r="M656" s="306" t="s">
        <v>485</v>
      </c>
      <c r="N656" s="306"/>
      <c r="O656" s="306" t="s">
        <v>37</v>
      </c>
      <c r="P656" s="308">
        <v>4</v>
      </c>
      <c r="Q656" s="309">
        <v>4</v>
      </c>
      <c r="R656" s="286">
        <v>11800</v>
      </c>
      <c r="S656" s="310">
        <f t="shared" si="95"/>
        <v>47200</v>
      </c>
      <c r="T656" s="311"/>
      <c r="U656" s="311">
        <f t="shared" si="85"/>
        <v>47200</v>
      </c>
      <c r="V656" s="451">
        <v>43098</v>
      </c>
      <c r="W656" s="452">
        <v>43100</v>
      </c>
      <c r="X656" s="308">
        <v>1000</v>
      </c>
      <c r="Y656" s="313" t="s">
        <v>1485</v>
      </c>
      <c r="Z656" s="314">
        <v>352</v>
      </c>
      <c r="AA656" s="315">
        <v>171225</v>
      </c>
      <c r="AB656" s="316" t="s">
        <v>1486</v>
      </c>
      <c r="AC656" s="320">
        <v>43117</v>
      </c>
      <c r="AD656" s="318">
        <f t="shared" si="80"/>
        <v>43161</v>
      </c>
      <c r="AE656" s="319">
        <v>30</v>
      </c>
      <c r="AF656" s="319"/>
      <c r="AG656" s="306" t="s">
        <v>86</v>
      </c>
      <c r="AH656" s="319" t="str">
        <f t="shared" si="87"/>
        <v>杭得利</v>
      </c>
      <c r="AI656" s="321"/>
    </row>
    <row r="657" spans="1:35" ht="18" customHeight="1" x14ac:dyDescent="0.25">
      <c r="A657" s="301" t="str">
        <f t="shared" si="86"/>
        <v>2018年1月</v>
      </c>
      <c r="B657" s="302">
        <v>43119</v>
      </c>
      <c r="C657" s="303" t="s">
        <v>1487</v>
      </c>
      <c r="D657" s="304" t="s">
        <v>625</v>
      </c>
      <c r="E657" s="305" t="str">
        <f t="shared" si="82"/>
        <v>A</v>
      </c>
      <c r="F657" s="305" t="str">
        <f t="shared" si="83"/>
        <v>B</v>
      </c>
      <c r="G657" s="306" t="s">
        <v>480</v>
      </c>
      <c r="H657" s="307" t="str">
        <f>IF(G657="","",VLOOKUP(G657,下拉数据源!J:K,2,0))</f>
        <v xml:space="preserve">烽火通信科技股份有限公司 </v>
      </c>
      <c r="I657" s="307" t="s">
        <v>33</v>
      </c>
      <c r="J657" s="307"/>
      <c r="K657" s="308" t="s">
        <v>484</v>
      </c>
      <c r="L657" s="306" t="s">
        <v>63</v>
      </c>
      <c r="M657" s="306" t="s">
        <v>485</v>
      </c>
      <c r="N657" s="306" t="s">
        <v>483</v>
      </c>
      <c r="O657" s="306" t="s">
        <v>37</v>
      </c>
      <c r="P657" s="308">
        <v>30</v>
      </c>
      <c r="Q657" s="309">
        <v>30</v>
      </c>
      <c r="R657" s="286">
        <v>11800</v>
      </c>
      <c r="S657" s="310">
        <f t="shared" si="95"/>
        <v>354000</v>
      </c>
      <c r="T657" s="311"/>
      <c r="U657" s="311">
        <f t="shared" si="85"/>
        <v>354000</v>
      </c>
      <c r="V657" s="451">
        <v>43123</v>
      </c>
      <c r="W657" s="452">
        <v>43124</v>
      </c>
      <c r="X657" s="308">
        <v>1000</v>
      </c>
      <c r="Y657" s="313" t="s">
        <v>1488</v>
      </c>
      <c r="Z657" s="314">
        <v>2640</v>
      </c>
      <c r="AA657" s="315" t="s">
        <v>1489</v>
      </c>
      <c r="AB657" s="316" t="s">
        <v>3995</v>
      </c>
      <c r="AC657" s="317">
        <v>43155</v>
      </c>
      <c r="AD657" s="318">
        <f t="shared" si="80"/>
        <v>43189</v>
      </c>
      <c r="AE657" s="319">
        <f>IF(OR(G657=账期!$A$18,G657=账期!$A$20,G657=账期!$A$22,G657=账期!$A$24,G657=账期!$A$25,G657=账期!$A$27,G657=账期!$A$26,G657=账期!$A$28,G657=账期!$A$30,G657=账期!$A$32,G657=账期!$A$34,G657=账期!$A$35,G657=账期!$A$37,G657=账期!$A$39,G657=账期!$A$40,G657=账期!$A$41,G657=账期!$A$42,G657=账期!$A$43,G657=账期!$A$44,G657=账期!$A$45,G657=账期!$A$46,G657=账期!$A$48,G657=账期!$A$50,G657=账期!$A$51,G657=账期!$A$52,G657=账期!$A$53,G657=账期!$A$54,G657=账期!$A$56,G657=账期!$A$57,G657=账期!$A$58,G657=账期!$A$59,G657=账期!$A$60,G657=账期!$A$61,G657=账期!$A$62,G657=账期!$A$63,G657=账期!$A$64,G657=账期!$A$66,G657=账期!$A$67,G657=账期!$A$68,G657=账期!$A$70,G657=账期!$A$71),30,IF(OR(G657=账期!$A$74,G657=账期!$A$77,G657=账期!$A$76,G657=账期!$A$79,G657=账期!$A$80,G657=账期!$A$81,G657=账期!$A$83,G657=账期!$A$85,G657=账期!$A$87,G657=账期!$A$89,G657=账期!$A$91),60,IF(OR(G657=账期!$A$93,G657=账期!$A$94,G657=账期!$A$95,G657=账期!$A$96,G657=账期!$A$98,G657=账期!$A$99,G657=账期!$A$101,G657=账期!$A$102),90,0)))</f>
        <v>30</v>
      </c>
      <c r="AF657" s="319"/>
      <c r="AG657" s="306" t="s">
        <v>86</v>
      </c>
      <c r="AH657" s="319" t="str">
        <f t="shared" si="87"/>
        <v>杭得利</v>
      </c>
      <c r="AI657" s="321"/>
    </row>
    <row r="658" spans="1:35" ht="18" customHeight="1" x14ac:dyDescent="0.25">
      <c r="A658" s="301" t="str">
        <f t="shared" si="86"/>
        <v>备货</v>
      </c>
      <c r="B658" s="302">
        <v>43100</v>
      </c>
      <c r="C658" s="303"/>
      <c r="D658" s="304" t="s">
        <v>625</v>
      </c>
      <c r="E658" s="305" t="str">
        <f t="shared" si="82"/>
        <v>A</v>
      </c>
      <c r="F658" s="305" t="str">
        <f t="shared" si="83"/>
        <v>B</v>
      </c>
      <c r="G658" s="377" t="s">
        <v>480</v>
      </c>
      <c r="H658" s="307" t="s">
        <v>481</v>
      </c>
      <c r="I658" s="307" t="s">
        <v>33</v>
      </c>
      <c r="J658" s="307"/>
      <c r="K658" s="308" t="s">
        <v>491</v>
      </c>
      <c r="L658" s="306" t="s">
        <v>63</v>
      </c>
      <c r="M658" s="306" t="s">
        <v>485</v>
      </c>
      <c r="N658" s="306"/>
      <c r="O658" s="306" t="s">
        <v>37</v>
      </c>
      <c r="P658" s="308">
        <v>14</v>
      </c>
      <c r="Q658" s="309"/>
      <c r="R658" s="312">
        <v>11800</v>
      </c>
      <c r="S658" s="310">
        <f t="shared" si="95"/>
        <v>0</v>
      </c>
      <c r="T658" s="311"/>
      <c r="U658" s="311">
        <f t="shared" si="85"/>
        <v>0</v>
      </c>
      <c r="V658" s="451" t="s">
        <v>44</v>
      </c>
      <c r="W658" s="452"/>
      <c r="X658" s="308">
        <v>1000</v>
      </c>
      <c r="Y658" s="313"/>
      <c r="Z658" s="314"/>
      <c r="AA658" s="315"/>
      <c r="AB658" s="316"/>
      <c r="AC658" s="317"/>
      <c r="AD658" s="318">
        <f t="shared" si="80"/>
        <v>61</v>
      </c>
      <c r="AE658" s="319">
        <f>IF(OR(G658=账期!$A$18,G658=账期!$A$20,G658=账期!$A$22,G658=账期!$A$24,G658=账期!$A$25,G658=账期!$A$27,G658=账期!$A$26,G658=账期!$A$28,G658=账期!$A$30,G658=账期!$A$32,G658=账期!$A$34,G658=账期!$A$35,G658=账期!$A$37,G658=账期!$A$39,G658=账期!$A$40,G658=账期!$A$41,G658=账期!$A$42,G658=账期!$A$43,G658=账期!$A$44,G658=账期!$A$45,G658=账期!$A$46,G658=账期!$A$48,G658=账期!$A$50,G658=账期!$A$51,G658=账期!$A$52,G658=账期!$A$53,G658=账期!$A$54,G658=账期!$A$56,G658=账期!$A$57,G658=账期!$A$58,G658=账期!$A$59,G658=账期!$A$60,G658=账期!$A$61,G658=账期!$A$62,G658=账期!$A$63,G658=账期!$A$64,G658=账期!$A$66,G658=账期!$A$67,G658=账期!$A$68,G658=账期!$A$70,G658=账期!$A$71),30,IF(OR(G658=账期!$A$74,G658=账期!$A$77,G658=账期!$A$76,G658=账期!$A$79,G658=账期!$A$80,G658=账期!$A$81,G658=账期!$A$83,G658=账期!$A$85,G658=账期!$A$87,G658=账期!$A$89,G658=账期!$A$91),60,IF(OR(G658=账期!$A$93,G658=账期!$A$94,G658=账期!$A$95,G658=账期!$A$96,G658=账期!$A$98,G658=账期!$A$99,G658=账期!$A$101,G658=账期!$A$102),90,0)))</f>
        <v>30</v>
      </c>
      <c r="AF658" s="319"/>
      <c r="AG658" s="306" t="s">
        <v>86</v>
      </c>
      <c r="AH658" s="319" t="str">
        <f t="shared" si="87"/>
        <v>杭得利</v>
      </c>
      <c r="AI658" s="321"/>
    </row>
    <row r="659" spans="1:35" s="242" customFormat="1" ht="18" customHeight="1" x14ac:dyDescent="0.25">
      <c r="A659" s="301" t="str">
        <f t="shared" si="86"/>
        <v>2017年12月</v>
      </c>
      <c r="B659" s="302">
        <v>43070</v>
      </c>
      <c r="C659" s="303"/>
      <c r="D659" s="304" t="s">
        <v>617</v>
      </c>
      <c r="E659" s="305" t="str">
        <f t="shared" si="82"/>
        <v>A</v>
      </c>
      <c r="F659" s="305" t="str">
        <f t="shared" si="83"/>
        <v>A</v>
      </c>
      <c r="G659" s="306" t="s">
        <v>508</v>
      </c>
      <c r="H659" s="307" t="s">
        <v>509</v>
      </c>
      <c r="I659" s="307" t="s">
        <v>33</v>
      </c>
      <c r="J659" s="307"/>
      <c r="K659" s="308" t="s">
        <v>526</v>
      </c>
      <c r="L659" s="306" t="s">
        <v>260</v>
      </c>
      <c r="M659" s="306" t="s">
        <v>261</v>
      </c>
      <c r="N659" s="306"/>
      <c r="O659" s="306" t="s">
        <v>37</v>
      </c>
      <c r="P659" s="308">
        <v>0.05</v>
      </c>
      <c r="Q659" s="309">
        <v>0.05</v>
      </c>
      <c r="R659" s="286">
        <v>53090</v>
      </c>
      <c r="S659" s="310">
        <f t="shared" si="95"/>
        <v>2654.5</v>
      </c>
      <c r="T659" s="311"/>
      <c r="U659" s="311">
        <f t="shared" si="85"/>
        <v>2654.5</v>
      </c>
      <c r="V659" s="451">
        <v>43100</v>
      </c>
      <c r="W659" s="452">
        <v>43102</v>
      </c>
      <c r="X659" s="308">
        <v>25</v>
      </c>
      <c r="Y659" s="313" t="s">
        <v>1490</v>
      </c>
      <c r="Z659" s="314">
        <v>4.4000000000000004</v>
      </c>
      <c r="AA659" s="315"/>
      <c r="AB659" s="316" t="s">
        <v>1491</v>
      </c>
      <c r="AC659" s="320">
        <v>43118</v>
      </c>
      <c r="AD659" s="318">
        <f t="shared" si="80"/>
        <v>43161</v>
      </c>
      <c r="AE659" s="319">
        <v>30</v>
      </c>
      <c r="AF659" s="319"/>
      <c r="AG659" s="306" t="s">
        <v>86</v>
      </c>
      <c r="AH659" s="319" t="str">
        <f t="shared" si="87"/>
        <v>杭得利</v>
      </c>
      <c r="AI659" s="303"/>
    </row>
    <row r="660" spans="1:35" ht="18" customHeight="1" x14ac:dyDescent="0.25">
      <c r="A660" s="301" t="str">
        <f t="shared" si="86"/>
        <v>2018年2月</v>
      </c>
      <c r="B660" s="302">
        <v>43119</v>
      </c>
      <c r="C660" s="303" t="s">
        <v>1492</v>
      </c>
      <c r="D660" s="304" t="s">
        <v>617</v>
      </c>
      <c r="E660" s="305" t="str">
        <f t="shared" si="82"/>
        <v>A</v>
      </c>
      <c r="F660" s="305" t="str">
        <f t="shared" si="83"/>
        <v>A</v>
      </c>
      <c r="G660" s="306" t="s">
        <v>508</v>
      </c>
      <c r="H660" s="307" t="str">
        <f>IF(G660="","",VLOOKUP(G660,下拉数据源!J:K,2,0))</f>
        <v>长飞光纤光缆股份有限公司</v>
      </c>
      <c r="I660" s="307" t="s">
        <v>33</v>
      </c>
      <c r="J660" s="307"/>
      <c r="K660" s="308" t="s">
        <v>3460</v>
      </c>
      <c r="L660" s="306" t="s">
        <v>528</v>
      </c>
      <c r="M660" s="306" t="s">
        <v>529</v>
      </c>
      <c r="N660" s="306"/>
      <c r="O660" s="306" t="s">
        <v>65</v>
      </c>
      <c r="P660" s="308">
        <v>14</v>
      </c>
      <c r="Q660" s="309">
        <v>14</v>
      </c>
      <c r="R660" s="286">
        <v>22000</v>
      </c>
      <c r="S660" s="310">
        <f t="shared" si="95"/>
        <v>308000</v>
      </c>
      <c r="T660" s="311"/>
      <c r="U660" s="311">
        <f t="shared" si="85"/>
        <v>308000</v>
      </c>
      <c r="V660" s="451">
        <v>43132</v>
      </c>
      <c r="W660" s="452">
        <v>43133</v>
      </c>
      <c r="X660" s="308">
        <v>25</v>
      </c>
      <c r="Y660" s="313" t="s">
        <v>3099</v>
      </c>
      <c r="Z660" s="314">
        <v>1819</v>
      </c>
      <c r="AA660" s="315">
        <v>180124</v>
      </c>
      <c r="AB660" s="316" t="s">
        <v>3161</v>
      </c>
      <c r="AC660" s="317">
        <v>43133</v>
      </c>
      <c r="AD660" s="318">
        <f t="shared" si="80"/>
        <v>43189</v>
      </c>
      <c r="AE660" s="319">
        <f>IF(OR(G660=账期!$A$18,G660=账期!$A$20,G660=账期!$A$22,G660=账期!$A$24,G660=账期!$A$25,G660=账期!$A$27,G660=账期!$A$26,G660=账期!$A$28,G660=账期!$A$30,G660=账期!$A$32,G660=账期!$A$34,G660=账期!$A$35,G660=账期!$A$37,G660=账期!$A$39,G660=账期!$A$40,G660=账期!$A$41,G660=账期!$A$42,G660=账期!$A$43,G660=账期!$A$44,G660=账期!$A$45,G660=账期!$A$46,G660=账期!$A$48,G660=账期!$A$50,G660=账期!$A$51,G660=账期!$A$52,G660=账期!$A$53,G660=账期!$A$54,G660=账期!$A$56,G660=账期!$A$57,G660=账期!$A$58,G660=账期!$A$59,G660=账期!$A$60,G660=账期!$A$61,G660=账期!$A$62,G660=账期!$A$63,G660=账期!$A$64,G660=账期!$A$66,G660=账期!$A$67,G660=账期!$A$68,G660=账期!$A$70,G660=账期!$A$71),30,IF(OR(G660=账期!$A$74,G660=账期!$A$77,G660=账期!$A$76,G660=账期!$A$79,G660=账期!$A$80,G660=账期!$A$81,G660=账期!$A$83,G660=账期!$A$85,G660=账期!$A$87,G660=账期!$A$89,G660=账期!$A$91),60,IF(OR(G660=账期!$A$93,G660=账期!$A$94,G660=账期!$A$95,G660=账期!$A$96,G660=账期!$A$98,G660=账期!$A$99,G660=账期!$A$101,G660=账期!$A$102),90,0)))</f>
        <v>30</v>
      </c>
      <c r="AF660" s="319"/>
      <c r="AG660" s="306" t="s">
        <v>86</v>
      </c>
      <c r="AH660" s="319" t="str">
        <f t="shared" si="87"/>
        <v>杭得利</v>
      </c>
      <c r="AI660" s="321"/>
    </row>
    <row r="661" spans="1:35" ht="18" customHeight="1" x14ac:dyDescent="0.25">
      <c r="A661" s="301" t="str">
        <f t="shared" si="86"/>
        <v>2018年2月</v>
      </c>
      <c r="B661" s="302">
        <v>43103</v>
      </c>
      <c r="C661" s="303" t="s">
        <v>1514</v>
      </c>
      <c r="D661" s="304" t="s">
        <v>617</v>
      </c>
      <c r="E661" s="305" t="str">
        <f t="shared" si="82"/>
        <v>A</v>
      </c>
      <c r="F661" s="305" t="str">
        <f t="shared" si="83"/>
        <v>A</v>
      </c>
      <c r="G661" s="306" t="s">
        <v>508</v>
      </c>
      <c r="H661" s="307" t="s">
        <v>509</v>
      </c>
      <c r="I661" s="307" t="s">
        <v>33</v>
      </c>
      <c r="J661" s="307"/>
      <c r="K661" s="308" t="s">
        <v>518</v>
      </c>
      <c r="L661" s="306" t="s">
        <v>35</v>
      </c>
      <c r="M661" s="306" t="s">
        <v>36</v>
      </c>
      <c r="N661" s="306"/>
      <c r="O661" s="306" t="s">
        <v>37</v>
      </c>
      <c r="P661" s="308">
        <v>24</v>
      </c>
      <c r="Q661" s="309">
        <v>24</v>
      </c>
      <c r="R661" s="286">
        <v>8980</v>
      </c>
      <c r="S661" s="310">
        <f t="shared" si="95"/>
        <v>215520</v>
      </c>
      <c r="T661" s="311"/>
      <c r="U661" s="311">
        <f t="shared" si="85"/>
        <v>215520</v>
      </c>
      <c r="V661" s="451">
        <v>43141</v>
      </c>
      <c r="W661" s="452">
        <v>43142</v>
      </c>
      <c r="X661" s="308">
        <v>750</v>
      </c>
      <c r="Y661" s="313" t="s">
        <v>3595</v>
      </c>
      <c r="Z661" s="314">
        <v>2112</v>
      </c>
      <c r="AA661" s="315" t="s">
        <v>3596</v>
      </c>
      <c r="AB661" s="316"/>
      <c r="AC661" s="317"/>
      <c r="AD661" s="318">
        <f t="shared" ref="AD661:AD724" si="96">IF(AE661&gt;0,(DATE(YEAR(AC661),MONTH(AC661)+1,1)-1)+AE661,AC661)</f>
        <v>61</v>
      </c>
      <c r="AE661" s="319">
        <f>IF(OR(G661=账期!$A$18,G661=账期!$A$20,G661=账期!$A$22,G661=账期!$A$24,G661=账期!$A$25,G661=账期!$A$27,G661=账期!$A$26,G661=账期!$A$28,G661=账期!$A$30,G661=账期!$A$32,G661=账期!$A$34,G661=账期!$A$35,G661=账期!$A$37,G661=账期!$A$39,G661=账期!$A$40,G661=账期!$A$41,G661=账期!$A$42,G661=账期!$A$43,G661=账期!$A$44,G661=账期!$A$45,G661=账期!$A$46,G661=账期!$A$48,G661=账期!$A$50,G661=账期!$A$51,G661=账期!$A$52,G661=账期!$A$53,G661=账期!$A$54,G661=账期!$A$56,G661=账期!$A$57,G661=账期!$A$58,G661=账期!$A$59,G661=账期!$A$60,G661=账期!$A$61,G661=账期!$A$62,G661=账期!$A$63,G661=账期!$A$64,G661=账期!$A$66,G661=账期!$A$67,G661=账期!$A$68,G661=账期!$A$70,G661=账期!$A$71),30,IF(OR(G661=账期!$A$74,G661=账期!$A$77,G661=账期!$A$76,G661=账期!$A$79,G661=账期!$A$80,G661=账期!$A$81,G661=账期!$A$83,G661=账期!$A$85,G661=账期!$A$87,G661=账期!$A$89,G661=账期!$A$91),60,IF(OR(G661=账期!$A$93,G661=账期!$A$94,G661=账期!$A$95,G661=账期!$A$96,G661=账期!$A$98,G661=账期!$A$99,G661=账期!$A$101,G661=账期!$A$102),90,0)))</f>
        <v>30</v>
      </c>
      <c r="AF661" s="319"/>
      <c r="AG661" s="306" t="s">
        <v>86</v>
      </c>
      <c r="AH661" s="319" t="str">
        <f t="shared" si="87"/>
        <v>杭得利</v>
      </c>
      <c r="AI661" s="321"/>
    </row>
    <row r="662" spans="1:35" ht="18" customHeight="1" x14ac:dyDescent="0.25">
      <c r="A662" s="301" t="str">
        <f t="shared" si="86"/>
        <v>2018年1月</v>
      </c>
      <c r="B662" s="302">
        <v>43104</v>
      </c>
      <c r="C662" s="303" t="s">
        <v>1493</v>
      </c>
      <c r="D662" s="304" t="s">
        <v>617</v>
      </c>
      <c r="E662" s="305" t="str">
        <f t="shared" si="82"/>
        <v>A</v>
      </c>
      <c r="F662" s="305" t="str">
        <f t="shared" si="83"/>
        <v>A</v>
      </c>
      <c r="G662" s="306" t="s">
        <v>508</v>
      </c>
      <c r="H662" s="307" t="s">
        <v>509</v>
      </c>
      <c r="I662" s="307" t="s">
        <v>33</v>
      </c>
      <c r="J662" s="307"/>
      <c r="K662" s="308" t="s">
        <v>517</v>
      </c>
      <c r="L662" s="306" t="s">
        <v>78</v>
      </c>
      <c r="M662" s="306" t="s">
        <v>79</v>
      </c>
      <c r="N662" s="306"/>
      <c r="O662" s="306" t="s">
        <v>37</v>
      </c>
      <c r="P662" s="308">
        <v>24</v>
      </c>
      <c r="Q662" s="309">
        <v>24</v>
      </c>
      <c r="R662" s="286">
        <v>9600</v>
      </c>
      <c r="S662" s="310">
        <f t="shared" si="95"/>
        <v>230400</v>
      </c>
      <c r="T662" s="311"/>
      <c r="U662" s="311">
        <f t="shared" si="85"/>
        <v>230400</v>
      </c>
      <c r="V662" s="451">
        <v>43104</v>
      </c>
      <c r="W662" s="452">
        <v>43105</v>
      </c>
      <c r="X662" s="308">
        <v>750</v>
      </c>
      <c r="Y662" s="313" t="s">
        <v>1494</v>
      </c>
      <c r="Z662" s="314">
        <v>2112</v>
      </c>
      <c r="AA662" s="315" t="s">
        <v>1495</v>
      </c>
      <c r="AB662" s="316" t="s">
        <v>3151</v>
      </c>
      <c r="AC662" s="317">
        <v>43133</v>
      </c>
      <c r="AD662" s="318">
        <f t="shared" si="96"/>
        <v>43189</v>
      </c>
      <c r="AE662" s="319">
        <f>IF(OR(G662=账期!$A$18,G662=账期!$A$20,G662=账期!$A$22,G662=账期!$A$24,G662=账期!$A$25,G662=账期!$A$27,G662=账期!$A$26,G662=账期!$A$28,G662=账期!$A$30,G662=账期!$A$32,G662=账期!$A$34,G662=账期!$A$35,G662=账期!$A$37,G662=账期!$A$39,G662=账期!$A$40,G662=账期!$A$41,G662=账期!$A$42,G662=账期!$A$43,G662=账期!$A$44,G662=账期!$A$45,G662=账期!$A$46,G662=账期!$A$48,G662=账期!$A$50,G662=账期!$A$51,G662=账期!$A$52,G662=账期!$A$53,G662=账期!$A$54,G662=账期!$A$56,G662=账期!$A$57,G662=账期!$A$58,G662=账期!$A$59,G662=账期!$A$60,G662=账期!$A$61,G662=账期!$A$62,G662=账期!$A$63,G662=账期!$A$64,G662=账期!$A$66,G662=账期!$A$67,G662=账期!$A$68,G662=账期!$A$70,G662=账期!$A$71),30,IF(OR(G662=账期!$A$74,G662=账期!$A$77,G662=账期!$A$76,G662=账期!$A$79,G662=账期!$A$80,G662=账期!$A$81,G662=账期!$A$83,G662=账期!$A$85,G662=账期!$A$87,G662=账期!$A$89,G662=账期!$A$91),60,IF(OR(G662=账期!$A$93,G662=账期!$A$94,G662=账期!$A$95,G662=账期!$A$96,G662=账期!$A$98,G662=账期!$A$99,G662=账期!$A$101,G662=账期!$A$102),90,0)))</f>
        <v>30</v>
      </c>
      <c r="AF662" s="319"/>
      <c r="AG662" s="306" t="s">
        <v>86</v>
      </c>
      <c r="AH662" s="319" t="str">
        <f t="shared" si="87"/>
        <v>杭得利</v>
      </c>
      <c r="AI662" s="321"/>
    </row>
    <row r="663" spans="1:35" ht="18" customHeight="1" x14ac:dyDescent="0.25">
      <c r="A663" s="301" t="str">
        <f t="shared" si="86"/>
        <v>2018年1月</v>
      </c>
      <c r="B663" s="302">
        <v>43104</v>
      </c>
      <c r="C663" s="303" t="s">
        <v>1493</v>
      </c>
      <c r="D663" s="304" t="s">
        <v>617</v>
      </c>
      <c r="E663" s="305" t="str">
        <f t="shared" si="82"/>
        <v>A</v>
      </c>
      <c r="F663" s="305" t="str">
        <f t="shared" si="83"/>
        <v>A</v>
      </c>
      <c r="G663" s="306" t="s">
        <v>508</v>
      </c>
      <c r="H663" s="307" t="s">
        <v>509</v>
      </c>
      <c r="I663" s="307" t="s">
        <v>33</v>
      </c>
      <c r="J663" s="307"/>
      <c r="K663" s="308" t="s">
        <v>517</v>
      </c>
      <c r="L663" s="306" t="s">
        <v>78</v>
      </c>
      <c r="M663" s="306" t="s">
        <v>79</v>
      </c>
      <c r="N663" s="306"/>
      <c r="O663" s="306" t="s">
        <v>37</v>
      </c>
      <c r="P663" s="308">
        <v>24</v>
      </c>
      <c r="Q663" s="309">
        <v>24</v>
      </c>
      <c r="R663" s="286">
        <v>9600</v>
      </c>
      <c r="S663" s="310">
        <f t="shared" si="95"/>
        <v>230400</v>
      </c>
      <c r="T663" s="311"/>
      <c r="U663" s="311">
        <f t="shared" si="85"/>
        <v>230400</v>
      </c>
      <c r="V663" s="451">
        <v>43112</v>
      </c>
      <c r="W663" s="452">
        <v>43113</v>
      </c>
      <c r="X663" s="308">
        <v>750</v>
      </c>
      <c r="Y663" s="313" t="s">
        <v>1496</v>
      </c>
      <c r="Z663" s="314">
        <v>2112</v>
      </c>
      <c r="AA663" s="315" t="s">
        <v>1497</v>
      </c>
      <c r="AB663" s="316" t="s">
        <v>3151</v>
      </c>
      <c r="AC663" s="317">
        <v>43133</v>
      </c>
      <c r="AD663" s="318">
        <f t="shared" si="96"/>
        <v>43189</v>
      </c>
      <c r="AE663" s="319">
        <f>IF(OR(G663=账期!$A$18,G663=账期!$A$20,G663=账期!$A$22,G663=账期!$A$24,G663=账期!$A$25,G663=账期!$A$27,G663=账期!$A$26,G663=账期!$A$28,G663=账期!$A$30,G663=账期!$A$32,G663=账期!$A$34,G663=账期!$A$35,G663=账期!$A$37,G663=账期!$A$39,G663=账期!$A$40,G663=账期!$A$41,G663=账期!$A$42,G663=账期!$A$43,G663=账期!$A$44,G663=账期!$A$45,G663=账期!$A$46,G663=账期!$A$48,G663=账期!$A$50,G663=账期!$A$51,G663=账期!$A$52,G663=账期!$A$53,G663=账期!$A$54,G663=账期!$A$56,G663=账期!$A$57,G663=账期!$A$58,G663=账期!$A$59,G663=账期!$A$60,G663=账期!$A$61,G663=账期!$A$62,G663=账期!$A$63,G663=账期!$A$64,G663=账期!$A$66,G663=账期!$A$67,G663=账期!$A$68,G663=账期!$A$70,G663=账期!$A$71),30,IF(OR(G663=账期!$A$74,G663=账期!$A$77,G663=账期!$A$76,G663=账期!$A$79,G663=账期!$A$80,G663=账期!$A$81,G663=账期!$A$83,G663=账期!$A$85,G663=账期!$A$87,G663=账期!$A$89,G663=账期!$A$91),60,IF(OR(G663=账期!$A$93,G663=账期!$A$94,G663=账期!$A$95,G663=账期!$A$96,G663=账期!$A$98,G663=账期!$A$99,G663=账期!$A$101,G663=账期!$A$102),90,0)))</f>
        <v>30</v>
      </c>
      <c r="AF663" s="319"/>
      <c r="AG663" s="306" t="s">
        <v>86</v>
      </c>
      <c r="AH663" s="319" t="str">
        <f t="shared" si="87"/>
        <v>杭得利</v>
      </c>
      <c r="AI663" s="321"/>
    </row>
    <row r="664" spans="1:35" ht="18" customHeight="1" x14ac:dyDescent="0.25">
      <c r="A664" s="301" t="str">
        <f t="shared" si="86"/>
        <v>2018年1月</v>
      </c>
      <c r="B664" s="302">
        <v>43104</v>
      </c>
      <c r="C664" s="303" t="s">
        <v>1493</v>
      </c>
      <c r="D664" s="304" t="s">
        <v>617</v>
      </c>
      <c r="E664" s="305" t="str">
        <f t="shared" si="82"/>
        <v>A</v>
      </c>
      <c r="F664" s="305" t="str">
        <f t="shared" si="83"/>
        <v>A</v>
      </c>
      <c r="G664" s="306" t="s">
        <v>508</v>
      </c>
      <c r="H664" s="307" t="s">
        <v>509</v>
      </c>
      <c r="I664" s="307" t="s">
        <v>33</v>
      </c>
      <c r="J664" s="307"/>
      <c r="K664" s="308" t="s">
        <v>517</v>
      </c>
      <c r="L664" s="306" t="s">
        <v>78</v>
      </c>
      <c r="M664" s="306" t="s">
        <v>79</v>
      </c>
      <c r="N664" s="306"/>
      <c r="O664" s="306" t="s">
        <v>37</v>
      </c>
      <c r="P664" s="308">
        <v>24</v>
      </c>
      <c r="Q664" s="309">
        <v>24</v>
      </c>
      <c r="R664" s="286">
        <v>9600</v>
      </c>
      <c r="S664" s="310">
        <f t="shared" si="95"/>
        <v>230400</v>
      </c>
      <c r="T664" s="311"/>
      <c r="U664" s="311">
        <f t="shared" si="85"/>
        <v>230400</v>
      </c>
      <c r="V664" s="451">
        <v>43121</v>
      </c>
      <c r="W664" s="452">
        <v>43122</v>
      </c>
      <c r="X664" s="308">
        <v>750</v>
      </c>
      <c r="Y664" s="313" t="s">
        <v>1498</v>
      </c>
      <c r="Z664" s="314">
        <v>2112</v>
      </c>
      <c r="AA664" s="315" t="s">
        <v>1499</v>
      </c>
      <c r="AB664" s="316" t="s">
        <v>3151</v>
      </c>
      <c r="AC664" s="317">
        <v>43133</v>
      </c>
      <c r="AD664" s="318">
        <f t="shared" si="96"/>
        <v>43189</v>
      </c>
      <c r="AE664" s="319">
        <f>IF(OR(G664=账期!$A$18,G664=账期!$A$20,G664=账期!$A$22,G664=账期!$A$24,G664=账期!$A$25,G664=账期!$A$27,G664=账期!$A$26,G664=账期!$A$28,G664=账期!$A$30,G664=账期!$A$32,G664=账期!$A$34,G664=账期!$A$35,G664=账期!$A$37,G664=账期!$A$39,G664=账期!$A$40,G664=账期!$A$41,G664=账期!$A$42,G664=账期!$A$43,G664=账期!$A$44,G664=账期!$A$45,G664=账期!$A$46,G664=账期!$A$48,G664=账期!$A$50,G664=账期!$A$51,G664=账期!$A$52,G664=账期!$A$53,G664=账期!$A$54,G664=账期!$A$56,G664=账期!$A$57,G664=账期!$A$58,G664=账期!$A$59,G664=账期!$A$60,G664=账期!$A$61,G664=账期!$A$62,G664=账期!$A$63,G664=账期!$A$64,G664=账期!$A$66,G664=账期!$A$67,G664=账期!$A$68,G664=账期!$A$70,G664=账期!$A$71),30,IF(OR(G664=账期!$A$74,G664=账期!$A$77,G664=账期!$A$76,G664=账期!$A$79,G664=账期!$A$80,G664=账期!$A$81,G664=账期!$A$83,G664=账期!$A$85,G664=账期!$A$87,G664=账期!$A$89,G664=账期!$A$91),60,IF(OR(G664=账期!$A$93,G664=账期!$A$94,G664=账期!$A$95,G664=账期!$A$96,G664=账期!$A$98,G664=账期!$A$99,G664=账期!$A$101,G664=账期!$A$102),90,0)))</f>
        <v>30</v>
      </c>
      <c r="AF664" s="319"/>
      <c r="AG664" s="306" t="s">
        <v>86</v>
      </c>
      <c r="AH664" s="319" t="str">
        <f t="shared" si="87"/>
        <v>杭得利</v>
      </c>
      <c r="AI664" s="321"/>
    </row>
    <row r="665" spans="1:35" ht="18" customHeight="1" x14ac:dyDescent="0.25">
      <c r="A665" s="301" t="str">
        <f t="shared" si="86"/>
        <v>2018年1月</v>
      </c>
      <c r="B665" s="302">
        <v>43113</v>
      </c>
      <c r="C665" s="303" t="s">
        <v>1500</v>
      </c>
      <c r="D665" s="304" t="s">
        <v>617</v>
      </c>
      <c r="E665" s="305" t="str">
        <f t="shared" si="82"/>
        <v>A</v>
      </c>
      <c r="F665" s="305" t="str">
        <f t="shared" si="83"/>
        <v>A</v>
      </c>
      <c r="G665" s="306" t="s">
        <v>508</v>
      </c>
      <c r="H665" s="307" t="s">
        <v>509</v>
      </c>
      <c r="I665" s="307" t="s">
        <v>33</v>
      </c>
      <c r="J665" s="307"/>
      <c r="K665" s="308" t="s">
        <v>3438</v>
      </c>
      <c r="L665" s="306" t="s">
        <v>78</v>
      </c>
      <c r="M665" s="306" t="s">
        <v>79</v>
      </c>
      <c r="N665" s="306"/>
      <c r="O665" s="306" t="s">
        <v>37</v>
      </c>
      <c r="P665" s="308">
        <v>24</v>
      </c>
      <c r="Q665" s="309">
        <v>24</v>
      </c>
      <c r="R665" s="286">
        <v>9600</v>
      </c>
      <c r="S665" s="310">
        <f t="shared" si="95"/>
        <v>230400</v>
      </c>
      <c r="T665" s="311"/>
      <c r="U665" s="311">
        <f t="shared" si="85"/>
        <v>230400</v>
      </c>
      <c r="V665" s="451">
        <v>43125</v>
      </c>
      <c r="W665" s="452">
        <v>43126</v>
      </c>
      <c r="X665" s="308">
        <v>750</v>
      </c>
      <c r="Y665" s="313" t="s">
        <v>1501</v>
      </c>
      <c r="Z665" s="314">
        <v>2112</v>
      </c>
      <c r="AA665" s="315" t="s">
        <v>951</v>
      </c>
      <c r="AB665" s="316" t="s">
        <v>3151</v>
      </c>
      <c r="AC665" s="317">
        <v>43133</v>
      </c>
      <c r="AD665" s="318">
        <f t="shared" si="96"/>
        <v>43189</v>
      </c>
      <c r="AE665" s="319">
        <f>IF(OR(G665=账期!$A$18,G665=账期!$A$20,G665=账期!$A$22,G665=账期!$A$24,G665=账期!$A$25,G665=账期!$A$27,G665=账期!$A$26,G665=账期!$A$28,G665=账期!$A$30,G665=账期!$A$32,G665=账期!$A$34,G665=账期!$A$35,G665=账期!$A$37,G665=账期!$A$39,G665=账期!$A$40,G665=账期!$A$41,G665=账期!$A$42,G665=账期!$A$43,G665=账期!$A$44,G665=账期!$A$45,G665=账期!$A$46,G665=账期!$A$48,G665=账期!$A$50,G665=账期!$A$51,G665=账期!$A$52,G665=账期!$A$53,G665=账期!$A$54,G665=账期!$A$56,G665=账期!$A$57,G665=账期!$A$58,G665=账期!$A$59,G665=账期!$A$60,G665=账期!$A$61,G665=账期!$A$62,G665=账期!$A$63,G665=账期!$A$64,G665=账期!$A$66,G665=账期!$A$67,G665=账期!$A$68,G665=账期!$A$70,G665=账期!$A$71),30,IF(OR(G665=账期!$A$74,G665=账期!$A$77,G665=账期!$A$76,G665=账期!$A$79,G665=账期!$A$80,G665=账期!$A$81,G665=账期!$A$83,G665=账期!$A$85,G665=账期!$A$87,G665=账期!$A$89,G665=账期!$A$91),60,IF(OR(G665=账期!$A$93,G665=账期!$A$94,G665=账期!$A$95,G665=账期!$A$96,G665=账期!$A$98,G665=账期!$A$99,G665=账期!$A$101,G665=账期!$A$102),90,0)))</f>
        <v>30</v>
      </c>
      <c r="AF665" s="319"/>
      <c r="AG665" s="306" t="s">
        <v>86</v>
      </c>
      <c r="AH665" s="319" t="str">
        <f t="shared" si="87"/>
        <v>杭得利</v>
      </c>
      <c r="AI665" s="321"/>
    </row>
    <row r="666" spans="1:35" ht="18" customHeight="1" x14ac:dyDescent="0.25">
      <c r="A666" s="301" t="str">
        <f t="shared" si="86"/>
        <v>2018年1月</v>
      </c>
      <c r="B666" s="302">
        <v>43119</v>
      </c>
      <c r="C666" s="303"/>
      <c r="D666" s="304" t="s">
        <v>617</v>
      </c>
      <c r="E666" s="305" t="str">
        <f t="shared" si="82"/>
        <v>A</v>
      </c>
      <c r="F666" s="305" t="str">
        <f t="shared" si="83"/>
        <v>A</v>
      </c>
      <c r="G666" s="306" t="s">
        <v>508</v>
      </c>
      <c r="H666" s="307" t="str">
        <f>IF(G666="","",VLOOKUP(G666,下拉数据源!J:K,2,0))</f>
        <v>长飞光纤光缆股份有限公司</v>
      </c>
      <c r="I666" s="307" t="s">
        <v>33</v>
      </c>
      <c r="J666" s="307"/>
      <c r="K666" s="308" t="s">
        <v>517</v>
      </c>
      <c r="L666" s="306" t="s">
        <v>78</v>
      </c>
      <c r="M666" s="306" t="s">
        <v>79</v>
      </c>
      <c r="N666" s="306" t="s">
        <v>516</v>
      </c>
      <c r="O666" s="306" t="s">
        <v>37</v>
      </c>
      <c r="P666" s="308">
        <v>-24</v>
      </c>
      <c r="Q666" s="309">
        <v>-24</v>
      </c>
      <c r="R666" s="286">
        <v>9600</v>
      </c>
      <c r="S666" s="310">
        <f t="shared" si="95"/>
        <v>-230400</v>
      </c>
      <c r="T666" s="311"/>
      <c r="U666" s="311">
        <f t="shared" si="85"/>
        <v>-230400</v>
      </c>
      <c r="V666" s="451">
        <v>43123</v>
      </c>
      <c r="W666" s="452">
        <v>43123</v>
      </c>
      <c r="X666" s="308">
        <v>750</v>
      </c>
      <c r="Y666" s="313" t="s">
        <v>1502</v>
      </c>
      <c r="Z666" s="314">
        <v>2112</v>
      </c>
      <c r="AA666" s="315"/>
      <c r="AB666" s="316" t="s">
        <v>3151</v>
      </c>
      <c r="AC666" s="317">
        <v>43133</v>
      </c>
      <c r="AD666" s="318">
        <f t="shared" si="96"/>
        <v>43189</v>
      </c>
      <c r="AE666" s="319">
        <f>IF(OR(G666=账期!$A$18,G666=账期!$A$20,G666=账期!$A$22,G666=账期!$A$24,G666=账期!$A$25,G666=账期!$A$27,G666=账期!$A$26,G666=账期!$A$28,G666=账期!$A$30,G666=账期!$A$32,G666=账期!$A$34,G666=账期!$A$35,G666=账期!$A$37,G666=账期!$A$39,G666=账期!$A$40,G666=账期!$A$41,G666=账期!$A$42,G666=账期!$A$43,G666=账期!$A$44,G666=账期!$A$45,G666=账期!$A$46,G666=账期!$A$48,G666=账期!$A$50,G666=账期!$A$51,G666=账期!$A$52,G666=账期!$A$53,G666=账期!$A$54,G666=账期!$A$56,G666=账期!$A$57,G666=账期!$A$58,G666=账期!$A$59,G666=账期!$A$60,G666=账期!$A$61,G666=账期!$A$62,G666=账期!$A$63,G666=账期!$A$64,G666=账期!$A$66,G666=账期!$A$67,G666=账期!$A$68,G666=账期!$A$70,G666=账期!$A$71),30,IF(OR(G666=账期!$A$74,G666=账期!$A$77,G666=账期!$A$76,G666=账期!$A$79,G666=账期!$A$80,G666=账期!$A$81,G666=账期!$A$83,G666=账期!$A$85,G666=账期!$A$87,G666=账期!$A$89,G666=账期!$A$91),60,IF(OR(G666=账期!$A$93,G666=账期!$A$94,G666=账期!$A$95,G666=账期!$A$96,G666=账期!$A$98,G666=账期!$A$99,G666=账期!$A$101,G666=账期!$A$102),90,0)))</f>
        <v>30</v>
      </c>
      <c r="AF666" s="319"/>
      <c r="AG666" s="306" t="s">
        <v>86</v>
      </c>
      <c r="AH666" s="319" t="str">
        <f t="shared" si="87"/>
        <v>杭得利</v>
      </c>
      <c r="AI666" s="321"/>
    </row>
    <row r="667" spans="1:35" ht="18" customHeight="1" x14ac:dyDescent="0.25">
      <c r="A667" s="301" t="str">
        <f t="shared" si="86"/>
        <v>2018年1月</v>
      </c>
      <c r="B667" s="302">
        <v>43119</v>
      </c>
      <c r="C667" s="303" t="s">
        <v>1503</v>
      </c>
      <c r="D667" s="304" t="s">
        <v>617</v>
      </c>
      <c r="E667" s="305" t="str">
        <f t="shared" si="82"/>
        <v>A</v>
      </c>
      <c r="F667" s="305" t="str">
        <f t="shared" si="83"/>
        <v>A</v>
      </c>
      <c r="G667" s="306" t="s">
        <v>508</v>
      </c>
      <c r="H667" s="307" t="str">
        <f>IF(G667="","",VLOOKUP(G667,下拉数据源!J:K,2,0))</f>
        <v>长飞光纤光缆股份有限公司</v>
      </c>
      <c r="I667" s="307" t="s">
        <v>33</v>
      </c>
      <c r="J667" s="307"/>
      <c r="K667" s="308" t="s">
        <v>3438</v>
      </c>
      <c r="L667" s="306" t="s">
        <v>78</v>
      </c>
      <c r="M667" s="306" t="s">
        <v>79</v>
      </c>
      <c r="N667" s="306"/>
      <c r="O667" s="306" t="s">
        <v>37</v>
      </c>
      <c r="P667" s="308">
        <v>24</v>
      </c>
      <c r="Q667" s="309">
        <v>24</v>
      </c>
      <c r="R667" s="286">
        <v>9600</v>
      </c>
      <c r="S667" s="310">
        <f t="shared" si="95"/>
        <v>230400</v>
      </c>
      <c r="T667" s="311"/>
      <c r="U667" s="311">
        <f t="shared" si="85"/>
        <v>230400</v>
      </c>
      <c r="V667" s="451">
        <v>43129</v>
      </c>
      <c r="W667" s="452">
        <v>43130</v>
      </c>
      <c r="X667" s="308">
        <v>750</v>
      </c>
      <c r="Y667" s="313" t="s">
        <v>1504</v>
      </c>
      <c r="Z667" s="314">
        <v>2112</v>
      </c>
      <c r="AA667" s="315">
        <v>180128</v>
      </c>
      <c r="AB667" s="316" t="s">
        <v>3151</v>
      </c>
      <c r="AC667" s="317">
        <v>43133</v>
      </c>
      <c r="AD667" s="318">
        <f t="shared" si="96"/>
        <v>43189</v>
      </c>
      <c r="AE667" s="319">
        <f>IF(OR(G667=账期!$A$18,G667=账期!$A$20,G667=账期!$A$22,G667=账期!$A$24,G667=账期!$A$25,G667=账期!$A$27,G667=账期!$A$26,G667=账期!$A$28,G667=账期!$A$30,G667=账期!$A$32,G667=账期!$A$34,G667=账期!$A$35,G667=账期!$A$37,G667=账期!$A$39,G667=账期!$A$40,G667=账期!$A$41,G667=账期!$A$42,G667=账期!$A$43,G667=账期!$A$44,G667=账期!$A$45,G667=账期!$A$46,G667=账期!$A$48,G667=账期!$A$50,G667=账期!$A$51,G667=账期!$A$52,G667=账期!$A$53,G667=账期!$A$54,G667=账期!$A$56,G667=账期!$A$57,G667=账期!$A$58,G667=账期!$A$59,G667=账期!$A$60,G667=账期!$A$61,G667=账期!$A$62,G667=账期!$A$63,G667=账期!$A$64,G667=账期!$A$66,G667=账期!$A$67,G667=账期!$A$68,G667=账期!$A$70,G667=账期!$A$71),30,IF(OR(G667=账期!$A$74,G667=账期!$A$77,G667=账期!$A$76,G667=账期!$A$79,G667=账期!$A$80,G667=账期!$A$81,G667=账期!$A$83,G667=账期!$A$85,G667=账期!$A$87,G667=账期!$A$89,G667=账期!$A$91),60,IF(OR(G667=账期!$A$93,G667=账期!$A$94,G667=账期!$A$95,G667=账期!$A$96,G667=账期!$A$98,G667=账期!$A$99,G667=账期!$A$101,G667=账期!$A$102),90,0)))</f>
        <v>30</v>
      </c>
      <c r="AF667" s="319"/>
      <c r="AG667" s="306" t="s">
        <v>86</v>
      </c>
      <c r="AH667" s="319" t="str">
        <f t="shared" si="87"/>
        <v>杭得利</v>
      </c>
      <c r="AI667" s="321"/>
    </row>
    <row r="668" spans="1:35" ht="18" customHeight="1" x14ac:dyDescent="0.25">
      <c r="A668" s="301" t="str">
        <f t="shared" si="86"/>
        <v>2018年2月</v>
      </c>
      <c r="B668" s="302">
        <v>43122</v>
      </c>
      <c r="C668" s="303" t="s">
        <v>1505</v>
      </c>
      <c r="D668" s="304" t="s">
        <v>617</v>
      </c>
      <c r="E668" s="305" t="str">
        <f t="shared" si="82"/>
        <v>A</v>
      </c>
      <c r="F668" s="305" t="str">
        <f t="shared" si="83"/>
        <v>A</v>
      </c>
      <c r="G668" s="306" t="s">
        <v>508</v>
      </c>
      <c r="H668" s="307" t="str">
        <f>IF(G668="","",VLOOKUP(G668,下拉数据源!J:K,2,0))</f>
        <v>长飞光纤光缆股份有限公司</v>
      </c>
      <c r="I668" s="307" t="s">
        <v>33</v>
      </c>
      <c r="J668" s="307"/>
      <c r="K668" s="308" t="s">
        <v>522</v>
      </c>
      <c r="L668" s="306" t="s">
        <v>78</v>
      </c>
      <c r="M668" s="306" t="s">
        <v>79</v>
      </c>
      <c r="N668" s="306"/>
      <c r="O668" s="306" t="s">
        <v>37</v>
      </c>
      <c r="P668" s="308">
        <v>12</v>
      </c>
      <c r="Q668" s="309">
        <v>12</v>
      </c>
      <c r="R668" s="286">
        <v>9600</v>
      </c>
      <c r="S668" s="310">
        <f t="shared" si="95"/>
        <v>115200</v>
      </c>
      <c r="T668" s="311"/>
      <c r="U668" s="311">
        <f t="shared" si="85"/>
        <v>115200</v>
      </c>
      <c r="V668" s="451">
        <v>43134</v>
      </c>
      <c r="W668" s="452">
        <v>43135</v>
      </c>
      <c r="X668" s="308">
        <v>750</v>
      </c>
      <c r="Y668" s="313" t="s">
        <v>3118</v>
      </c>
      <c r="Z668" s="314">
        <v>1056</v>
      </c>
      <c r="AA668" s="315">
        <v>180201</v>
      </c>
      <c r="AB668" s="316" t="s">
        <v>3159</v>
      </c>
      <c r="AC668" s="317">
        <v>43133</v>
      </c>
      <c r="AD668" s="318">
        <f t="shared" si="96"/>
        <v>43189</v>
      </c>
      <c r="AE668" s="319">
        <f>IF(OR(G668=账期!$A$18,G668=账期!$A$20,G668=账期!$A$22,G668=账期!$A$24,G668=账期!$A$25,G668=账期!$A$27,G668=账期!$A$26,G668=账期!$A$28,G668=账期!$A$30,G668=账期!$A$32,G668=账期!$A$34,G668=账期!$A$35,G668=账期!$A$37,G668=账期!$A$39,G668=账期!$A$40,G668=账期!$A$41,G668=账期!$A$42,G668=账期!$A$43,G668=账期!$A$44,G668=账期!$A$45,G668=账期!$A$46,G668=账期!$A$48,G668=账期!$A$50,G668=账期!$A$51,G668=账期!$A$52,G668=账期!$A$53,G668=账期!$A$54,G668=账期!$A$56,G668=账期!$A$57,G668=账期!$A$58,G668=账期!$A$59,G668=账期!$A$60,G668=账期!$A$61,G668=账期!$A$62,G668=账期!$A$63,G668=账期!$A$64,G668=账期!$A$66,G668=账期!$A$67,G668=账期!$A$68,G668=账期!$A$70,G668=账期!$A$71),30,IF(OR(G668=账期!$A$74,G668=账期!$A$77,G668=账期!$A$76,G668=账期!$A$79,G668=账期!$A$80,G668=账期!$A$81,G668=账期!$A$83,G668=账期!$A$85,G668=账期!$A$87,G668=账期!$A$89,G668=账期!$A$91),60,IF(OR(G668=账期!$A$93,G668=账期!$A$94,G668=账期!$A$95,G668=账期!$A$96,G668=账期!$A$98,G668=账期!$A$99,G668=账期!$A$101,G668=账期!$A$102),90,0)))</f>
        <v>30</v>
      </c>
      <c r="AF668" s="319"/>
      <c r="AG668" s="306" t="s">
        <v>86</v>
      </c>
      <c r="AH668" s="319" t="str">
        <f t="shared" si="87"/>
        <v>杭得利</v>
      </c>
      <c r="AI668" s="321"/>
    </row>
    <row r="669" spans="1:35" ht="18" customHeight="1" x14ac:dyDescent="0.25">
      <c r="A669" s="301" t="str">
        <f t="shared" si="86"/>
        <v>2018年2月</v>
      </c>
      <c r="B669" s="302">
        <v>43122</v>
      </c>
      <c r="C669" s="303" t="s">
        <v>1505</v>
      </c>
      <c r="D669" s="304" t="s">
        <v>617</v>
      </c>
      <c r="E669" s="305" t="str">
        <f t="shared" si="82"/>
        <v>A</v>
      </c>
      <c r="F669" s="305" t="str">
        <f t="shared" si="83"/>
        <v>A</v>
      </c>
      <c r="G669" s="306" t="s">
        <v>508</v>
      </c>
      <c r="H669" s="307" t="str">
        <f>IF(G669="","",VLOOKUP(G669,下拉数据源!J:K,2,0))</f>
        <v>长飞光纤光缆股份有限公司</v>
      </c>
      <c r="I669" s="307" t="s">
        <v>33</v>
      </c>
      <c r="J669" s="307"/>
      <c r="K669" s="308" t="s">
        <v>522</v>
      </c>
      <c r="L669" s="306" t="s">
        <v>78</v>
      </c>
      <c r="M669" s="306" t="s">
        <v>79</v>
      </c>
      <c r="N669" s="306"/>
      <c r="O669" s="306" t="s">
        <v>37</v>
      </c>
      <c r="P669" s="308">
        <v>12</v>
      </c>
      <c r="Q669" s="309">
        <v>12</v>
      </c>
      <c r="R669" s="286">
        <v>9600</v>
      </c>
      <c r="S669" s="310">
        <f t="shared" si="95"/>
        <v>115200</v>
      </c>
      <c r="T669" s="311"/>
      <c r="U669" s="311">
        <f t="shared" si="85"/>
        <v>115200</v>
      </c>
      <c r="V669" s="451">
        <v>43135</v>
      </c>
      <c r="W669" s="452">
        <v>43136</v>
      </c>
      <c r="X669" s="308">
        <v>750</v>
      </c>
      <c r="Y669" s="313" t="s">
        <v>3238</v>
      </c>
      <c r="Z669" s="314">
        <v>1056</v>
      </c>
      <c r="AA669" s="315" t="s">
        <v>3252</v>
      </c>
      <c r="AB669" s="316"/>
      <c r="AC669" s="317"/>
      <c r="AD669" s="318">
        <f t="shared" si="96"/>
        <v>61</v>
      </c>
      <c r="AE669" s="319">
        <f>IF(OR(G669=账期!$A$18,G669=账期!$A$20,G669=账期!$A$22,G669=账期!$A$24,G669=账期!$A$25,G669=账期!$A$27,G669=账期!$A$26,G669=账期!$A$28,G669=账期!$A$30,G669=账期!$A$32,G669=账期!$A$34,G669=账期!$A$35,G669=账期!$A$37,G669=账期!$A$39,G669=账期!$A$40,G669=账期!$A$41,G669=账期!$A$42,G669=账期!$A$43,G669=账期!$A$44,G669=账期!$A$45,G669=账期!$A$46,G669=账期!$A$48,G669=账期!$A$50,G669=账期!$A$51,G669=账期!$A$52,G669=账期!$A$53,G669=账期!$A$54,G669=账期!$A$56,G669=账期!$A$57,G669=账期!$A$58,G669=账期!$A$59,G669=账期!$A$60,G669=账期!$A$61,G669=账期!$A$62,G669=账期!$A$63,G669=账期!$A$64,G669=账期!$A$66,G669=账期!$A$67,G669=账期!$A$68,G669=账期!$A$70,G669=账期!$A$71),30,IF(OR(G669=账期!$A$74,G669=账期!$A$77,G669=账期!$A$76,G669=账期!$A$79,G669=账期!$A$80,G669=账期!$A$81,G669=账期!$A$83,G669=账期!$A$85,G669=账期!$A$87,G669=账期!$A$89,G669=账期!$A$91),60,IF(OR(G669=账期!$A$93,G669=账期!$A$94,G669=账期!$A$95,G669=账期!$A$96,G669=账期!$A$98,G669=账期!$A$99,G669=账期!$A$101,G669=账期!$A$102),90,0)))</f>
        <v>30</v>
      </c>
      <c r="AF669" s="319"/>
      <c r="AG669" s="306" t="s">
        <v>86</v>
      </c>
      <c r="AH669" s="319" t="str">
        <f t="shared" si="87"/>
        <v>杭得利</v>
      </c>
      <c r="AI669" s="321"/>
    </row>
    <row r="670" spans="1:35" ht="18" customHeight="1" x14ac:dyDescent="0.25">
      <c r="A670" s="301" t="str">
        <f t="shared" si="86"/>
        <v>2018年2月</v>
      </c>
      <c r="B670" s="302">
        <v>43122</v>
      </c>
      <c r="C670" s="303" t="s">
        <v>1505</v>
      </c>
      <c r="D670" s="304" t="s">
        <v>617</v>
      </c>
      <c r="E670" s="305" t="str">
        <f t="shared" ref="E670:E733" si="97">IF(OR(D670="长飞",D670="烽火",D670="特发",D670="富通",D670="亨通",G670="赣州金信诺",G670="江苏永鼎",G670="宏安集团"),"A",IF(OR(G670="广意通讯",G670="湖北楚天",G670="宁波格亿达",G670="通鼎互联",G670="黄石昌达",G670="江苏俊知",G670="珠海汉胜",G670="武汉电信"),"B","C"))</f>
        <v>A</v>
      </c>
      <c r="F670" s="305" t="str">
        <f t="shared" ref="F670:F733" si="98">IF(OR(G670="成都大唐",G670="广东亨通",G670="江苏亨通",G670="兰州长飞",G670="南京华信",G670="汕头奥星",G670="特发光网",G670="武汉长飞",G670="长春烽火",G670="广意通讯",G670="湖北楚天",G670="宁波格亿达",G670="通鼎互联",G670="安徽汉唐",G670="安徽宜德",G670="安徽盈通",G670="成都康宁",G670="成都中飞",G670="东莞光佳",G670="东莞鸿鑫",G670="烽火博鑫",G670="佛山星蓝",G670="广东金桥",G670="广州联兴",G670="贵州乾新",G670="航天电工",G670="合肥兴联",G670="湖北宇洪",G670="江苏奥通",G670="江苏中远",G670="宁波辰飞",G670="宁波汉生",G670="宁波宇欣",G670="山东太平洋",G670="山东特发",G670="山东永通",G670="上海朗闻",G670="上海翼波",G670="四川天邑",G670="四川旭泰",G670="武汉瑞联",G670="武汉同至",G670="西安西古",G670="西安鑫华通",G670="武汉驿路通",G670="长光通信",G670="中电八所",G670="中电光达",G670="中利集团",G670="重庆特发",G670="舟山安格",G670="珠海邗秦"),"A",IF(OR(G670="富通天津",G670="赣州金信诺",G670="江苏永鼎",G670="上海长飞",G670="特发股份",G670="武汉烽火",G670="西安烽火",G670="长飞中利",G670="江苏中天",G670="江西联创",G670="宁波盈谷",G670="黄石昌达",G670="四川长飞"),"B","C"))</f>
        <v>A</v>
      </c>
      <c r="G670" s="306" t="s">
        <v>508</v>
      </c>
      <c r="H670" s="307" t="str">
        <f>IF(G670="","",VLOOKUP(G670,下拉数据源!J:K,2,0))</f>
        <v>长飞光纤光缆股份有限公司</v>
      </c>
      <c r="I670" s="307" t="s">
        <v>33</v>
      </c>
      <c r="J670" s="307"/>
      <c r="K670" s="308" t="s">
        <v>522</v>
      </c>
      <c r="L670" s="306" t="s">
        <v>78</v>
      </c>
      <c r="M670" s="306" t="s">
        <v>79</v>
      </c>
      <c r="N670" s="306"/>
      <c r="O670" s="306" t="s">
        <v>37</v>
      </c>
      <c r="P670" s="308">
        <v>24</v>
      </c>
      <c r="Q670" s="309">
        <v>24</v>
      </c>
      <c r="R670" s="286">
        <v>9600</v>
      </c>
      <c r="S670" s="310">
        <f t="shared" si="95"/>
        <v>230400</v>
      </c>
      <c r="T670" s="311"/>
      <c r="U670" s="311">
        <f t="shared" si="85"/>
        <v>230400</v>
      </c>
      <c r="V670" s="451">
        <v>43137</v>
      </c>
      <c r="W670" s="452">
        <v>43138</v>
      </c>
      <c r="X670" s="308">
        <v>750</v>
      </c>
      <c r="Y670" s="313" t="s">
        <v>3423</v>
      </c>
      <c r="Z670" s="314">
        <v>2112</v>
      </c>
      <c r="AA670" s="315" t="s">
        <v>3421</v>
      </c>
      <c r="AB670" s="316"/>
      <c r="AC670" s="317"/>
      <c r="AD670" s="318">
        <f t="shared" si="96"/>
        <v>61</v>
      </c>
      <c r="AE670" s="319">
        <f>IF(OR(G670=账期!$A$18,G670=账期!$A$20,G670=账期!$A$22,G670=账期!$A$24,G670=账期!$A$25,G670=账期!$A$27,G670=账期!$A$26,G670=账期!$A$28,G670=账期!$A$30,G670=账期!$A$32,G670=账期!$A$34,G670=账期!$A$35,G670=账期!$A$37,G670=账期!$A$39,G670=账期!$A$40,G670=账期!$A$41,G670=账期!$A$42,G670=账期!$A$43,G670=账期!$A$44,G670=账期!$A$45,G670=账期!$A$46,G670=账期!$A$48,G670=账期!$A$50,G670=账期!$A$51,G670=账期!$A$52,G670=账期!$A$53,G670=账期!$A$54,G670=账期!$A$56,G670=账期!$A$57,G670=账期!$A$58,G670=账期!$A$59,G670=账期!$A$60,G670=账期!$A$61,G670=账期!$A$62,G670=账期!$A$63,G670=账期!$A$64,G670=账期!$A$66,G670=账期!$A$67,G670=账期!$A$68,G670=账期!$A$70,G670=账期!$A$71),30,IF(OR(G670=账期!$A$74,G670=账期!$A$77,G670=账期!$A$76,G670=账期!$A$79,G670=账期!$A$80,G670=账期!$A$81,G670=账期!$A$83,G670=账期!$A$85,G670=账期!$A$87,G670=账期!$A$89,G670=账期!$A$91),60,IF(OR(G670=账期!$A$93,G670=账期!$A$94,G670=账期!$A$95,G670=账期!$A$96,G670=账期!$A$98,G670=账期!$A$99,G670=账期!$A$101,G670=账期!$A$102),90,0)))</f>
        <v>30</v>
      </c>
      <c r="AF670" s="319"/>
      <c r="AG670" s="306" t="s">
        <v>86</v>
      </c>
      <c r="AH670" s="319" t="str">
        <f t="shared" si="87"/>
        <v>杭得利</v>
      </c>
      <c r="AI670" s="321"/>
    </row>
    <row r="671" spans="1:35" ht="18" customHeight="1" x14ac:dyDescent="0.25">
      <c r="A671" s="301" t="str">
        <f t="shared" si="86"/>
        <v/>
      </c>
      <c r="B671" s="302">
        <v>43103</v>
      </c>
      <c r="C671" s="303" t="s">
        <v>1514</v>
      </c>
      <c r="D671" s="304" t="s">
        <v>617</v>
      </c>
      <c r="E671" s="305" t="str">
        <f t="shared" si="97"/>
        <v>A</v>
      </c>
      <c r="F671" s="305" t="str">
        <f t="shared" si="98"/>
        <v>A</v>
      </c>
      <c r="G671" s="306" t="s">
        <v>508</v>
      </c>
      <c r="H671" s="307" t="s">
        <v>509</v>
      </c>
      <c r="I671" s="307" t="s">
        <v>33</v>
      </c>
      <c r="J671" s="307"/>
      <c r="K671" s="308" t="s">
        <v>518</v>
      </c>
      <c r="L671" s="306" t="s">
        <v>35</v>
      </c>
      <c r="M671" s="306" t="s">
        <v>36</v>
      </c>
      <c r="N671" s="306"/>
      <c r="O671" s="306" t="s">
        <v>37</v>
      </c>
      <c r="P671" s="308">
        <v>24</v>
      </c>
      <c r="Q671" s="309"/>
      <c r="R671" s="286">
        <v>8980</v>
      </c>
      <c r="S671" s="310">
        <f t="shared" si="95"/>
        <v>0</v>
      </c>
      <c r="T671" s="311"/>
      <c r="U671" s="311">
        <f t="shared" si="85"/>
        <v>0</v>
      </c>
      <c r="V671" s="451"/>
      <c r="W671" s="452"/>
      <c r="X671" s="308">
        <v>750</v>
      </c>
      <c r="Y671" s="313"/>
      <c r="Z671" s="314"/>
      <c r="AA671" s="315"/>
      <c r="AB671" s="316"/>
      <c r="AC671" s="317"/>
      <c r="AD671" s="318">
        <f t="shared" si="96"/>
        <v>61</v>
      </c>
      <c r="AE671" s="319">
        <f>IF(OR(G671=账期!$A$18,G671=账期!$A$20,G671=账期!$A$22,G671=账期!$A$24,G671=账期!$A$25,G671=账期!$A$27,G671=账期!$A$26,G671=账期!$A$28,G671=账期!$A$30,G671=账期!$A$32,G671=账期!$A$34,G671=账期!$A$35,G671=账期!$A$37,G671=账期!$A$39,G671=账期!$A$40,G671=账期!$A$41,G671=账期!$A$42,G671=账期!$A$43,G671=账期!$A$44,G671=账期!$A$45,G671=账期!$A$46,G671=账期!$A$48,G671=账期!$A$50,G671=账期!$A$51,G671=账期!$A$52,G671=账期!$A$53,G671=账期!$A$54,G671=账期!$A$56,G671=账期!$A$57,G671=账期!$A$58,G671=账期!$A$59,G671=账期!$A$60,G671=账期!$A$61,G671=账期!$A$62,G671=账期!$A$63,G671=账期!$A$64,G671=账期!$A$66,G671=账期!$A$67,G671=账期!$A$68,G671=账期!$A$70,G671=账期!$A$71),30,IF(OR(G671=账期!$A$74,G671=账期!$A$77,G671=账期!$A$76,G671=账期!$A$79,G671=账期!$A$80,G671=账期!$A$81,G671=账期!$A$83,G671=账期!$A$85,G671=账期!$A$87,G671=账期!$A$89,G671=账期!$A$91),60,IF(OR(G671=账期!$A$93,G671=账期!$A$94,G671=账期!$A$95,G671=账期!$A$96,G671=账期!$A$98,G671=账期!$A$99,G671=账期!$A$101,G671=账期!$A$102),90,0)))</f>
        <v>30</v>
      </c>
      <c r="AF671" s="319"/>
      <c r="AG671" s="306" t="s">
        <v>86</v>
      </c>
      <c r="AH671" s="319" t="str">
        <f t="shared" si="87"/>
        <v>杭得利</v>
      </c>
      <c r="AI671" s="321"/>
    </row>
    <row r="672" spans="1:35" ht="18" customHeight="1" x14ac:dyDescent="0.25">
      <c r="A672" s="301" t="str">
        <f t="shared" si="86"/>
        <v>备货</v>
      </c>
      <c r="B672" s="302">
        <v>43119</v>
      </c>
      <c r="C672" s="303" t="s">
        <v>1492</v>
      </c>
      <c r="D672" s="304" t="s">
        <v>617</v>
      </c>
      <c r="E672" s="305" t="str">
        <f t="shared" si="97"/>
        <v>A</v>
      </c>
      <c r="F672" s="305" t="str">
        <f t="shared" si="98"/>
        <v>A</v>
      </c>
      <c r="G672" s="306" t="s">
        <v>508</v>
      </c>
      <c r="H672" s="307" t="str">
        <f>IF(G672="","",VLOOKUP(G672,下拉数据源!J:K,2,0))</f>
        <v>长飞光纤光缆股份有限公司</v>
      </c>
      <c r="I672" s="307" t="s">
        <v>33</v>
      </c>
      <c r="J672" s="307"/>
      <c r="K672" s="308" t="s">
        <v>3460</v>
      </c>
      <c r="L672" s="306" t="s">
        <v>528</v>
      </c>
      <c r="M672" s="306" t="s">
        <v>529</v>
      </c>
      <c r="N672" s="377" t="s">
        <v>3062</v>
      </c>
      <c r="O672" s="306" t="s">
        <v>65</v>
      </c>
      <c r="P672" s="308">
        <v>26</v>
      </c>
      <c r="Q672" s="309"/>
      <c r="R672" s="286">
        <v>22000</v>
      </c>
      <c r="S672" s="310">
        <f t="shared" si="95"/>
        <v>0</v>
      </c>
      <c r="T672" s="311"/>
      <c r="U672" s="311">
        <f t="shared" si="85"/>
        <v>0</v>
      </c>
      <c r="V672" s="451" t="s">
        <v>3061</v>
      </c>
      <c r="W672" s="452">
        <v>43144</v>
      </c>
      <c r="X672" s="308">
        <v>25</v>
      </c>
      <c r="Y672" s="313"/>
      <c r="Z672" s="314"/>
      <c r="AA672" s="315"/>
      <c r="AB672" s="316"/>
      <c r="AC672" s="317"/>
      <c r="AD672" s="318">
        <f t="shared" si="96"/>
        <v>61</v>
      </c>
      <c r="AE672" s="319">
        <f>IF(OR(G672=账期!$A$18,G672=账期!$A$20,G672=账期!$A$22,G672=账期!$A$24,G672=账期!$A$25,G672=账期!$A$27,G672=账期!$A$26,G672=账期!$A$28,G672=账期!$A$30,G672=账期!$A$32,G672=账期!$A$34,G672=账期!$A$35,G672=账期!$A$37,G672=账期!$A$39,G672=账期!$A$40,G672=账期!$A$41,G672=账期!$A$42,G672=账期!$A$43,G672=账期!$A$44,G672=账期!$A$45,G672=账期!$A$46,G672=账期!$A$48,G672=账期!$A$50,G672=账期!$A$51,G672=账期!$A$52,G672=账期!$A$53,G672=账期!$A$54,G672=账期!$A$56,G672=账期!$A$57,G672=账期!$A$58,G672=账期!$A$59,G672=账期!$A$60,G672=账期!$A$61,G672=账期!$A$62,G672=账期!$A$63,G672=账期!$A$64,G672=账期!$A$66,G672=账期!$A$67,G672=账期!$A$68,G672=账期!$A$70,G672=账期!$A$71),30,IF(OR(G672=账期!$A$74,G672=账期!$A$77,G672=账期!$A$76,G672=账期!$A$79,G672=账期!$A$80,G672=账期!$A$81,G672=账期!$A$83,G672=账期!$A$85,G672=账期!$A$87,G672=账期!$A$89,G672=账期!$A$91),60,IF(OR(G672=账期!$A$93,G672=账期!$A$94,G672=账期!$A$95,G672=账期!$A$96,G672=账期!$A$98,G672=账期!$A$99,G672=账期!$A$101,G672=账期!$A$102),90,0)))</f>
        <v>30</v>
      </c>
      <c r="AF672" s="319"/>
      <c r="AG672" s="306" t="s">
        <v>86</v>
      </c>
      <c r="AH672" s="319" t="str">
        <f t="shared" ref="AH672:AH703" si="99">IF(AG672="华东","徐绪盛",IF(AG672="华南","柯童柱",IF(AG672="华中","杭得利",IF(AG672="西南","张军",IF(AG672="华北","石浩宇","")))))</f>
        <v>杭得利</v>
      </c>
      <c r="AI672" s="321"/>
    </row>
    <row r="673" spans="1:35" ht="18" customHeight="1" x14ac:dyDescent="0.25">
      <c r="A673" s="301" t="str">
        <f t="shared" si="86"/>
        <v>2018年2月</v>
      </c>
      <c r="B673" s="302">
        <v>43131</v>
      </c>
      <c r="C673" s="303" t="s">
        <v>2889</v>
      </c>
      <c r="D673" s="304" t="s">
        <v>2953</v>
      </c>
      <c r="E673" s="305" t="str">
        <f t="shared" si="97"/>
        <v>A</v>
      </c>
      <c r="F673" s="305" t="str">
        <f t="shared" si="98"/>
        <v>A</v>
      </c>
      <c r="G673" s="306" t="s">
        <v>2815</v>
      </c>
      <c r="H673" s="307" t="str">
        <f>IF(G673="","",VLOOKUP(G673,下拉数据源!J:K,2,0))</f>
        <v>长飞光纤光缆股份有限公司</v>
      </c>
      <c r="I673" s="307" t="s">
        <v>33</v>
      </c>
      <c r="J673" s="307"/>
      <c r="K673" s="308" t="s">
        <v>2821</v>
      </c>
      <c r="L673" s="306" t="s">
        <v>2811</v>
      </c>
      <c r="M673" s="306" t="s">
        <v>2816</v>
      </c>
      <c r="N673" s="306"/>
      <c r="O673" s="306" t="s">
        <v>2798</v>
      </c>
      <c r="P673" s="308">
        <v>3</v>
      </c>
      <c r="Q673" s="309">
        <v>3</v>
      </c>
      <c r="R673" s="286">
        <v>16000</v>
      </c>
      <c r="S673" s="310">
        <f t="shared" si="95"/>
        <v>48000</v>
      </c>
      <c r="T673" s="311"/>
      <c r="U673" s="311">
        <f t="shared" si="85"/>
        <v>48000</v>
      </c>
      <c r="V673" s="451">
        <v>43142</v>
      </c>
      <c r="W673" s="452">
        <v>43143</v>
      </c>
      <c r="X673" s="308">
        <v>25</v>
      </c>
      <c r="Y673" s="313" t="s">
        <v>3608</v>
      </c>
      <c r="Z673" s="314">
        <v>264</v>
      </c>
      <c r="AA673" s="315">
        <v>180210</v>
      </c>
      <c r="AB673" s="316"/>
      <c r="AC673" s="317"/>
      <c r="AD673" s="318">
        <f t="shared" si="96"/>
        <v>61</v>
      </c>
      <c r="AE673" s="319">
        <f>IF(OR(G673=账期!$A$18,G673=账期!$A$20,G673=账期!$A$22,G673=账期!$A$24,G673=账期!$A$25,G673=账期!$A$27,G673=账期!$A$26,G673=账期!$A$28,G673=账期!$A$30,G673=账期!$A$32,G673=账期!$A$34,G673=账期!$A$35,G673=账期!$A$37,G673=账期!$A$39,G673=账期!$A$40,G673=账期!$A$41,G673=账期!$A$42,G673=账期!$A$43,G673=账期!$A$44,G673=账期!$A$45,G673=账期!$A$46,G673=账期!$A$48,G673=账期!$A$50,G673=账期!$A$51,G673=账期!$A$52,G673=账期!$A$53,G673=账期!$A$54,G673=账期!$A$56,G673=账期!$A$57,G673=账期!$A$58,G673=账期!$A$59,G673=账期!$A$60,G673=账期!$A$61,G673=账期!$A$62,G673=账期!$A$63,G673=账期!$A$64,G673=账期!$A$66,G673=账期!$A$67,G673=账期!$A$68,G673=账期!$A$70,G673=账期!$A$71),30,IF(OR(G673=账期!$A$74,G673=账期!$A$77,G673=账期!$A$76,G673=账期!$A$79,G673=账期!$A$80,G673=账期!$A$81,G673=账期!$A$83,G673=账期!$A$85,G673=账期!$A$87,G673=账期!$A$89,G673=账期!$A$91),60,IF(OR(G673=账期!$A$93,G673=账期!$A$94,G673=账期!$A$95,G673=账期!$A$96,G673=账期!$A$98,G673=账期!$A$99,G673=账期!$A$101,G673=账期!$A$102),90,0)))</f>
        <v>30</v>
      </c>
      <c r="AF673" s="319"/>
      <c r="AG673" s="306" t="s">
        <v>2915</v>
      </c>
      <c r="AH673" s="319" t="str">
        <f t="shared" si="99"/>
        <v>杭得利</v>
      </c>
      <c r="AI673" s="321"/>
    </row>
    <row r="674" spans="1:35" ht="18" customHeight="1" x14ac:dyDescent="0.25">
      <c r="A674" s="301" t="str">
        <f t="shared" si="86"/>
        <v>2018年3月</v>
      </c>
      <c r="B674" s="302">
        <v>43131</v>
      </c>
      <c r="C674" s="303" t="s">
        <v>2889</v>
      </c>
      <c r="D674" s="304" t="s">
        <v>2953</v>
      </c>
      <c r="E674" s="305" t="str">
        <f t="shared" si="97"/>
        <v>A</v>
      </c>
      <c r="F674" s="305" t="str">
        <f t="shared" si="98"/>
        <v>A</v>
      </c>
      <c r="G674" s="306" t="s">
        <v>2815</v>
      </c>
      <c r="H674" s="307" t="str">
        <f>IF(G674="","",VLOOKUP(G674,下拉数据源!J:K,2,0))</f>
        <v>长飞光纤光缆股份有限公司</v>
      </c>
      <c r="I674" s="307" t="s">
        <v>33</v>
      </c>
      <c r="J674" s="307"/>
      <c r="K674" s="308" t="s">
        <v>2821</v>
      </c>
      <c r="L674" s="306" t="s">
        <v>2811</v>
      </c>
      <c r="M674" s="306" t="s">
        <v>2817</v>
      </c>
      <c r="N674" s="306"/>
      <c r="O674" s="306" t="s">
        <v>2798</v>
      </c>
      <c r="P674" s="308">
        <v>6</v>
      </c>
      <c r="Q674" s="309"/>
      <c r="R674" s="286">
        <v>46000</v>
      </c>
      <c r="S674" s="310">
        <f t="shared" si="95"/>
        <v>0</v>
      </c>
      <c r="T674" s="311"/>
      <c r="U674" s="311">
        <f t="shared" si="85"/>
        <v>0</v>
      </c>
      <c r="V674" s="451">
        <v>43163</v>
      </c>
      <c r="W674" s="452">
        <v>43164</v>
      </c>
      <c r="X674" s="308">
        <v>25</v>
      </c>
      <c r="Y674" s="313"/>
      <c r="Z674" s="314"/>
      <c r="AA674" s="315"/>
      <c r="AB674" s="316"/>
      <c r="AC674" s="317"/>
      <c r="AD674" s="318">
        <f t="shared" si="96"/>
        <v>61</v>
      </c>
      <c r="AE674" s="319">
        <f>IF(OR(G674=账期!$A$18,G674=账期!$A$20,G674=账期!$A$22,G674=账期!$A$24,G674=账期!$A$25,G674=账期!$A$27,G674=账期!$A$26,G674=账期!$A$28,G674=账期!$A$30,G674=账期!$A$32,G674=账期!$A$34,G674=账期!$A$35,G674=账期!$A$37,G674=账期!$A$39,G674=账期!$A$40,G674=账期!$A$41,G674=账期!$A$42,G674=账期!$A$43,G674=账期!$A$44,G674=账期!$A$45,G674=账期!$A$46,G674=账期!$A$48,G674=账期!$A$50,G674=账期!$A$51,G674=账期!$A$52,G674=账期!$A$53,G674=账期!$A$54,G674=账期!$A$56,G674=账期!$A$57,G674=账期!$A$58,G674=账期!$A$59,G674=账期!$A$60,G674=账期!$A$61,G674=账期!$A$62,G674=账期!$A$63,G674=账期!$A$64,G674=账期!$A$66,G674=账期!$A$67,G674=账期!$A$68,G674=账期!$A$70,G674=账期!$A$71),30,IF(OR(G674=账期!$A$74,G674=账期!$A$77,G674=账期!$A$76,G674=账期!$A$79,G674=账期!$A$80,G674=账期!$A$81,G674=账期!$A$83,G674=账期!$A$85,G674=账期!$A$87,G674=账期!$A$89,G674=账期!$A$91),60,IF(OR(G674=账期!$A$93,G674=账期!$A$94,G674=账期!$A$95,G674=账期!$A$96,G674=账期!$A$98,G674=账期!$A$99,G674=账期!$A$101,G674=账期!$A$102),90,0)))</f>
        <v>30</v>
      </c>
      <c r="AF674" s="319"/>
      <c r="AG674" s="306" t="s">
        <v>2915</v>
      </c>
      <c r="AH674" s="319" t="str">
        <f t="shared" si="99"/>
        <v>杭得利</v>
      </c>
      <c r="AI674" s="321"/>
    </row>
    <row r="675" spans="1:35" ht="18" customHeight="1" x14ac:dyDescent="0.25">
      <c r="A675" s="301" t="str">
        <f t="shared" si="86"/>
        <v>2018年2月</v>
      </c>
      <c r="B675" s="302">
        <v>43131</v>
      </c>
      <c r="C675" s="303" t="s">
        <v>2889</v>
      </c>
      <c r="D675" s="304" t="s">
        <v>2953</v>
      </c>
      <c r="E675" s="305" t="str">
        <f t="shared" si="97"/>
        <v>A</v>
      </c>
      <c r="F675" s="305" t="str">
        <f t="shared" si="98"/>
        <v>A</v>
      </c>
      <c r="G675" s="306" t="s">
        <v>2815</v>
      </c>
      <c r="H675" s="307" t="str">
        <f>IF(G675="","",VLOOKUP(G675,下拉数据源!J:K,2,0))</f>
        <v>长飞光纤光缆股份有限公司</v>
      </c>
      <c r="I675" s="307" t="s">
        <v>33</v>
      </c>
      <c r="J675" s="307"/>
      <c r="K675" s="308" t="s">
        <v>2821</v>
      </c>
      <c r="L675" s="306" t="s">
        <v>2818</v>
      </c>
      <c r="M675" s="306" t="s">
        <v>2819</v>
      </c>
      <c r="N675" s="306"/>
      <c r="O675" s="306" t="s">
        <v>2820</v>
      </c>
      <c r="P675" s="308">
        <v>2.2000000000000002</v>
      </c>
      <c r="Q675" s="309">
        <v>2.2000000000000002</v>
      </c>
      <c r="R675" s="286">
        <v>14800</v>
      </c>
      <c r="S675" s="310">
        <f t="shared" si="95"/>
        <v>32560.000000000004</v>
      </c>
      <c r="T675" s="311"/>
      <c r="U675" s="311">
        <f t="shared" si="85"/>
        <v>32560.000000000004</v>
      </c>
      <c r="V675" s="451">
        <v>43142</v>
      </c>
      <c r="W675" s="452">
        <v>43143</v>
      </c>
      <c r="X675" s="308" t="s">
        <v>2888</v>
      </c>
      <c r="Y675" s="313" t="s">
        <v>3607</v>
      </c>
      <c r="Z675" s="314">
        <v>193.6</v>
      </c>
      <c r="AA675" s="315">
        <v>180203</v>
      </c>
      <c r="AB675" s="316"/>
      <c r="AC675" s="317"/>
      <c r="AD675" s="318">
        <f t="shared" si="96"/>
        <v>61</v>
      </c>
      <c r="AE675" s="319">
        <f>IF(OR(G675=账期!$A$18,G675=账期!$A$20,G675=账期!$A$22,G675=账期!$A$24,G675=账期!$A$25,G675=账期!$A$27,G675=账期!$A$26,G675=账期!$A$28,G675=账期!$A$30,G675=账期!$A$32,G675=账期!$A$34,G675=账期!$A$35,G675=账期!$A$37,G675=账期!$A$39,G675=账期!$A$40,G675=账期!$A$41,G675=账期!$A$42,G675=账期!$A$43,G675=账期!$A$44,G675=账期!$A$45,G675=账期!$A$46,G675=账期!$A$48,G675=账期!$A$50,G675=账期!$A$51,G675=账期!$A$52,G675=账期!$A$53,G675=账期!$A$54,G675=账期!$A$56,G675=账期!$A$57,G675=账期!$A$58,G675=账期!$A$59,G675=账期!$A$60,G675=账期!$A$61,G675=账期!$A$62,G675=账期!$A$63,G675=账期!$A$64,G675=账期!$A$66,G675=账期!$A$67,G675=账期!$A$68,G675=账期!$A$70,G675=账期!$A$71),30,IF(OR(G675=账期!$A$74,G675=账期!$A$77,G675=账期!$A$76,G675=账期!$A$79,G675=账期!$A$80,G675=账期!$A$81,G675=账期!$A$83,G675=账期!$A$85,G675=账期!$A$87,G675=账期!$A$89,G675=账期!$A$91),60,IF(OR(G675=账期!$A$93,G675=账期!$A$94,G675=账期!$A$95,G675=账期!$A$96,G675=账期!$A$98,G675=账期!$A$99,G675=账期!$A$101,G675=账期!$A$102),90,0)))</f>
        <v>30</v>
      </c>
      <c r="AF675" s="319"/>
      <c r="AG675" s="306" t="s">
        <v>2915</v>
      </c>
      <c r="AH675" s="319" t="str">
        <f t="shared" si="99"/>
        <v>杭得利</v>
      </c>
      <c r="AI675" s="321"/>
    </row>
    <row r="676" spans="1:35" ht="18" customHeight="1" x14ac:dyDescent="0.25">
      <c r="A676" s="301" t="str">
        <f t="shared" si="86"/>
        <v>2018年2月</v>
      </c>
      <c r="B676" s="302">
        <v>43122</v>
      </c>
      <c r="C676" s="303" t="s">
        <v>1505</v>
      </c>
      <c r="D676" s="304" t="s">
        <v>617</v>
      </c>
      <c r="E676" s="305" t="str">
        <f t="shared" si="97"/>
        <v>A</v>
      </c>
      <c r="F676" s="305" t="str">
        <f t="shared" si="98"/>
        <v>A</v>
      </c>
      <c r="G676" s="306" t="s">
        <v>508</v>
      </c>
      <c r="H676" s="307" t="str">
        <f>IF(G676="","",VLOOKUP(G676,下拉数据源!J:K,2,0))</f>
        <v>长飞光纤光缆股份有限公司</v>
      </c>
      <c r="I676" s="307" t="s">
        <v>33</v>
      </c>
      <c r="J676" s="307"/>
      <c r="K676" s="308" t="s">
        <v>522</v>
      </c>
      <c r="L676" s="306" t="s">
        <v>78</v>
      </c>
      <c r="M676" s="306" t="s">
        <v>79</v>
      </c>
      <c r="N676" s="306"/>
      <c r="O676" s="306" t="s">
        <v>37</v>
      </c>
      <c r="P676" s="308">
        <v>24</v>
      </c>
      <c r="Q676" s="309">
        <v>24</v>
      </c>
      <c r="R676" s="286">
        <v>9600</v>
      </c>
      <c r="S676" s="310">
        <f t="shared" si="95"/>
        <v>230400</v>
      </c>
      <c r="T676" s="311"/>
      <c r="U676" s="311">
        <f t="shared" si="85"/>
        <v>230400</v>
      </c>
      <c r="V676" s="451">
        <v>43139</v>
      </c>
      <c r="W676" s="452">
        <v>43140</v>
      </c>
      <c r="X676" s="308">
        <v>750</v>
      </c>
      <c r="Y676" s="313" t="s">
        <v>3517</v>
      </c>
      <c r="Z676" s="314">
        <v>2112</v>
      </c>
      <c r="AA676" s="315" t="s">
        <v>3518</v>
      </c>
      <c r="AB676" s="316"/>
      <c r="AC676" s="317"/>
      <c r="AD676" s="318">
        <f t="shared" si="96"/>
        <v>61</v>
      </c>
      <c r="AE676" s="319">
        <f>IF(OR(G676=账期!$A$18,G676=账期!$A$20,G676=账期!$A$22,G676=账期!$A$24,G676=账期!$A$25,G676=账期!$A$27,G676=账期!$A$26,G676=账期!$A$28,G676=账期!$A$30,G676=账期!$A$32,G676=账期!$A$34,G676=账期!$A$35,G676=账期!$A$37,G676=账期!$A$39,G676=账期!$A$40,G676=账期!$A$41,G676=账期!$A$42,G676=账期!$A$43,G676=账期!$A$44,G676=账期!$A$45,G676=账期!$A$46,G676=账期!$A$48,G676=账期!$A$50,G676=账期!$A$51,G676=账期!$A$52,G676=账期!$A$53,G676=账期!$A$54,G676=账期!$A$56,G676=账期!$A$57,G676=账期!$A$58,G676=账期!$A$59,G676=账期!$A$60,G676=账期!$A$61,G676=账期!$A$62,G676=账期!$A$63,G676=账期!$A$64,G676=账期!$A$66,G676=账期!$A$67,G676=账期!$A$68,G676=账期!$A$70,G676=账期!$A$71),30,IF(OR(G676=账期!$A$74,G676=账期!$A$77,G676=账期!$A$76,G676=账期!$A$79,G676=账期!$A$80,G676=账期!$A$81,G676=账期!$A$83,G676=账期!$A$85,G676=账期!$A$87,G676=账期!$A$89,G676=账期!$A$91),60,IF(OR(G676=账期!$A$93,G676=账期!$A$94,G676=账期!$A$95,G676=账期!$A$96,G676=账期!$A$98,G676=账期!$A$99,G676=账期!$A$101,G676=账期!$A$102),90,0)))</f>
        <v>30</v>
      </c>
      <c r="AF676" s="319"/>
      <c r="AG676" s="306" t="s">
        <v>86</v>
      </c>
      <c r="AH676" s="319" t="str">
        <f t="shared" si="99"/>
        <v>杭得利</v>
      </c>
      <c r="AI676" s="321"/>
    </row>
    <row r="677" spans="1:35" s="242" customFormat="1" ht="18" customHeight="1" x14ac:dyDescent="0.25">
      <c r="A677" s="301" t="str">
        <f t="shared" si="86"/>
        <v>2018年1月</v>
      </c>
      <c r="B677" s="302">
        <v>43111</v>
      </c>
      <c r="C677" s="303"/>
      <c r="D677" s="304" t="s">
        <v>617</v>
      </c>
      <c r="E677" s="305" t="str">
        <f t="shared" si="97"/>
        <v>A</v>
      </c>
      <c r="F677" s="305" t="str">
        <f t="shared" si="98"/>
        <v>A</v>
      </c>
      <c r="G677" s="306" t="s">
        <v>508</v>
      </c>
      <c r="H677" s="307" t="s">
        <v>509</v>
      </c>
      <c r="I677" s="307" t="s">
        <v>33</v>
      </c>
      <c r="J677" s="307"/>
      <c r="K677" s="308" t="s">
        <v>514</v>
      </c>
      <c r="L677" s="306" t="s">
        <v>40</v>
      </c>
      <c r="M677" s="306" t="s">
        <v>455</v>
      </c>
      <c r="N677" s="306" t="s">
        <v>513</v>
      </c>
      <c r="O677" s="306" t="s">
        <v>205</v>
      </c>
      <c r="P677" s="308">
        <v>6.8</v>
      </c>
      <c r="Q677" s="309">
        <v>6.8</v>
      </c>
      <c r="R677" s="286">
        <v>14800</v>
      </c>
      <c r="S677" s="310">
        <f t="shared" si="95"/>
        <v>100640</v>
      </c>
      <c r="T677" s="311"/>
      <c r="U677" s="311">
        <f t="shared" si="85"/>
        <v>100640</v>
      </c>
      <c r="V677" s="451">
        <v>43116</v>
      </c>
      <c r="W677" s="452">
        <v>43117</v>
      </c>
      <c r="X677" s="308" t="s">
        <v>515</v>
      </c>
      <c r="Y677" s="313" t="s">
        <v>1507</v>
      </c>
      <c r="Z677" s="314">
        <v>598.20000000000005</v>
      </c>
      <c r="AA677" s="315">
        <v>180115</v>
      </c>
      <c r="AB677" s="316" t="s">
        <v>3155</v>
      </c>
      <c r="AC677" s="317">
        <v>43133</v>
      </c>
      <c r="AD677" s="318">
        <f t="shared" si="96"/>
        <v>43189</v>
      </c>
      <c r="AE677" s="319">
        <f>IF(OR(G677=账期!$A$18,G677=账期!$A$20,G677=账期!$A$22,G677=账期!$A$24,G677=账期!$A$25,G677=账期!$A$27,G677=账期!$A$26,G677=账期!$A$28,G677=账期!$A$30,G677=账期!$A$32,G677=账期!$A$34,G677=账期!$A$35,G677=账期!$A$37,G677=账期!$A$39,G677=账期!$A$40,G677=账期!$A$41,G677=账期!$A$42,G677=账期!$A$43,G677=账期!$A$44,G677=账期!$A$45,G677=账期!$A$46,G677=账期!$A$48,G677=账期!$A$50,G677=账期!$A$51,G677=账期!$A$52,G677=账期!$A$53,G677=账期!$A$54,G677=账期!$A$56,G677=账期!$A$57,G677=账期!$A$58,G677=账期!$A$59,G677=账期!$A$60,G677=账期!$A$61,G677=账期!$A$62,G677=账期!$A$63,G677=账期!$A$64,G677=账期!$A$66,G677=账期!$A$67,G677=账期!$A$68,G677=账期!$A$70,G677=账期!$A$71),30,IF(OR(G677=账期!$A$74,G677=账期!$A$77,G677=账期!$A$76,G677=账期!$A$79,G677=账期!$A$80,G677=账期!$A$81,G677=账期!$A$83,G677=账期!$A$85,G677=账期!$A$87,G677=账期!$A$89,G677=账期!$A$91),60,IF(OR(G677=账期!$A$93,G677=账期!$A$94,G677=账期!$A$95,G677=账期!$A$96,G677=账期!$A$98,G677=账期!$A$99,G677=账期!$A$101,G677=账期!$A$102),90,0)))</f>
        <v>30</v>
      </c>
      <c r="AF677" s="319"/>
      <c r="AG677" s="306" t="s">
        <v>86</v>
      </c>
      <c r="AH677" s="319" t="str">
        <f t="shared" si="99"/>
        <v>杭得利</v>
      </c>
      <c r="AI677" s="303"/>
    </row>
    <row r="678" spans="1:35" ht="18" customHeight="1" x14ac:dyDescent="0.25">
      <c r="A678" s="301" t="str">
        <f t="shared" si="86"/>
        <v>2018年1月</v>
      </c>
      <c r="B678" s="302">
        <v>43116</v>
      </c>
      <c r="C678" s="303"/>
      <c r="D678" s="304" t="s">
        <v>617</v>
      </c>
      <c r="E678" s="305" t="str">
        <f t="shared" si="97"/>
        <v>A</v>
      </c>
      <c r="F678" s="305" t="str">
        <f t="shared" si="98"/>
        <v>A</v>
      </c>
      <c r="G678" s="306" t="s">
        <v>508</v>
      </c>
      <c r="H678" s="307" t="s">
        <v>509</v>
      </c>
      <c r="I678" s="307" t="s">
        <v>33</v>
      </c>
      <c r="J678" s="307"/>
      <c r="K678" s="308" t="s">
        <v>2950</v>
      </c>
      <c r="L678" s="306" t="s">
        <v>40</v>
      </c>
      <c r="M678" s="306" t="s">
        <v>455</v>
      </c>
      <c r="N678" s="306"/>
      <c r="O678" s="306" t="s">
        <v>205</v>
      </c>
      <c r="P678" s="308">
        <v>7.35</v>
      </c>
      <c r="Q678" s="309">
        <v>7.35</v>
      </c>
      <c r="R678" s="286">
        <v>14800</v>
      </c>
      <c r="S678" s="310">
        <f t="shared" si="95"/>
        <v>108780</v>
      </c>
      <c r="T678" s="311"/>
      <c r="U678" s="311">
        <f t="shared" si="85"/>
        <v>108780</v>
      </c>
      <c r="V678" s="451">
        <v>43130</v>
      </c>
      <c r="W678" s="452">
        <v>43131</v>
      </c>
      <c r="X678" s="308" t="s">
        <v>523</v>
      </c>
      <c r="Y678" s="313" t="s">
        <v>2659</v>
      </c>
      <c r="Z678" s="314">
        <v>646.79999999999995</v>
      </c>
      <c r="AA678" s="315">
        <v>180115</v>
      </c>
      <c r="AB678" s="316" t="s">
        <v>2951</v>
      </c>
      <c r="AC678" s="317">
        <v>43132</v>
      </c>
      <c r="AD678" s="318">
        <f t="shared" si="96"/>
        <v>43189</v>
      </c>
      <c r="AE678" s="319">
        <f>IF(OR(G678=账期!$A$18,G678=账期!$A$20,G678=账期!$A$22,G678=账期!$A$24,G678=账期!$A$25,G678=账期!$A$27,G678=账期!$A$26,G678=账期!$A$28,G678=账期!$A$30,G678=账期!$A$32,G678=账期!$A$34,G678=账期!$A$35,G678=账期!$A$37,G678=账期!$A$39,G678=账期!$A$40,G678=账期!$A$41,G678=账期!$A$42,G678=账期!$A$43,G678=账期!$A$44,G678=账期!$A$45,G678=账期!$A$46,G678=账期!$A$48,G678=账期!$A$50,G678=账期!$A$51,G678=账期!$A$52,G678=账期!$A$53,G678=账期!$A$54,G678=账期!$A$56,G678=账期!$A$57,G678=账期!$A$58,G678=账期!$A$59,G678=账期!$A$60,G678=账期!$A$61,G678=账期!$A$62,G678=账期!$A$63,G678=账期!$A$64,G678=账期!$A$66,G678=账期!$A$67,G678=账期!$A$68,G678=账期!$A$70,G678=账期!$A$71),30,IF(OR(G678=账期!$A$74,G678=账期!$A$77,G678=账期!$A$76,G678=账期!$A$79,G678=账期!$A$80,G678=账期!$A$81,G678=账期!$A$83,G678=账期!$A$85,G678=账期!$A$87,G678=账期!$A$89,G678=账期!$A$91),60,IF(OR(G678=账期!$A$93,G678=账期!$A$94,G678=账期!$A$95,G678=账期!$A$96,G678=账期!$A$98,G678=账期!$A$99,G678=账期!$A$101,G678=账期!$A$102),90,0)))</f>
        <v>30</v>
      </c>
      <c r="AF678" s="319"/>
      <c r="AG678" s="306" t="s">
        <v>86</v>
      </c>
      <c r="AH678" s="319" t="str">
        <f t="shared" si="99"/>
        <v>杭得利</v>
      </c>
      <c r="AI678" s="321"/>
    </row>
    <row r="679" spans="1:35" ht="18" customHeight="1" x14ac:dyDescent="0.25">
      <c r="A679" s="301" t="str">
        <f t="shared" si="86"/>
        <v>2018年1月</v>
      </c>
      <c r="B679" s="302">
        <v>43103</v>
      </c>
      <c r="C679" s="303"/>
      <c r="D679" s="304" t="s">
        <v>617</v>
      </c>
      <c r="E679" s="305" t="str">
        <f t="shared" si="97"/>
        <v>A</v>
      </c>
      <c r="F679" s="305" t="str">
        <f t="shared" si="98"/>
        <v>A</v>
      </c>
      <c r="G679" s="306" t="s">
        <v>508</v>
      </c>
      <c r="H679" s="307" t="s">
        <v>509</v>
      </c>
      <c r="I679" s="307" t="s">
        <v>33</v>
      </c>
      <c r="J679" s="307"/>
      <c r="K679" s="308" t="s">
        <v>510</v>
      </c>
      <c r="L679" s="306" t="s">
        <v>40</v>
      </c>
      <c r="M679" s="306" t="s">
        <v>511</v>
      </c>
      <c r="N679" s="306" t="s">
        <v>122</v>
      </c>
      <c r="O679" s="306" t="s">
        <v>77</v>
      </c>
      <c r="P679" s="308">
        <v>0.625</v>
      </c>
      <c r="Q679" s="309">
        <v>0.625</v>
      </c>
      <c r="R679" s="286">
        <v>14800</v>
      </c>
      <c r="S679" s="310">
        <f t="shared" si="95"/>
        <v>9250</v>
      </c>
      <c r="T679" s="311"/>
      <c r="U679" s="311">
        <f t="shared" si="85"/>
        <v>9250</v>
      </c>
      <c r="V679" s="451">
        <v>43107</v>
      </c>
      <c r="W679" s="452">
        <v>43108</v>
      </c>
      <c r="X679" s="308">
        <v>25</v>
      </c>
      <c r="Y679" s="313" t="s">
        <v>1508</v>
      </c>
      <c r="Z679" s="314">
        <v>55</v>
      </c>
      <c r="AA679" s="315">
        <v>180105</v>
      </c>
      <c r="AB679" s="316" t="s">
        <v>2952</v>
      </c>
      <c r="AC679" s="317">
        <v>43132</v>
      </c>
      <c r="AD679" s="318">
        <f t="shared" si="96"/>
        <v>43189</v>
      </c>
      <c r="AE679" s="319">
        <f>IF(OR(G679=账期!$A$18,G679=账期!$A$20,G679=账期!$A$22,G679=账期!$A$24,G679=账期!$A$25,G679=账期!$A$27,G679=账期!$A$26,G679=账期!$A$28,G679=账期!$A$30,G679=账期!$A$32,G679=账期!$A$34,G679=账期!$A$35,G679=账期!$A$37,G679=账期!$A$39,G679=账期!$A$40,G679=账期!$A$41,G679=账期!$A$42,G679=账期!$A$43,G679=账期!$A$44,G679=账期!$A$45,G679=账期!$A$46,G679=账期!$A$48,G679=账期!$A$50,G679=账期!$A$51,G679=账期!$A$52,G679=账期!$A$53,G679=账期!$A$54,G679=账期!$A$56,G679=账期!$A$57,G679=账期!$A$58,G679=账期!$A$59,G679=账期!$A$60,G679=账期!$A$61,G679=账期!$A$62,G679=账期!$A$63,G679=账期!$A$64,G679=账期!$A$66,G679=账期!$A$67,G679=账期!$A$68,G679=账期!$A$70,G679=账期!$A$71),30,IF(OR(G679=账期!$A$74,G679=账期!$A$77,G679=账期!$A$76,G679=账期!$A$79,G679=账期!$A$80,G679=账期!$A$81,G679=账期!$A$83,G679=账期!$A$85,G679=账期!$A$87,G679=账期!$A$89,G679=账期!$A$91),60,IF(OR(G679=账期!$A$93,G679=账期!$A$94,G679=账期!$A$95,G679=账期!$A$96,G679=账期!$A$98,G679=账期!$A$99,G679=账期!$A$101,G679=账期!$A$102),90,0)))</f>
        <v>30</v>
      </c>
      <c r="AF679" s="319"/>
      <c r="AG679" s="306" t="s">
        <v>86</v>
      </c>
      <c r="AH679" s="319" t="str">
        <f t="shared" si="99"/>
        <v>杭得利</v>
      </c>
      <c r="AI679" s="321"/>
    </row>
    <row r="680" spans="1:35" ht="18" customHeight="1" x14ac:dyDescent="0.25">
      <c r="A680" s="301" t="str">
        <f t="shared" si="86"/>
        <v>2018年1月</v>
      </c>
      <c r="B680" s="302">
        <v>43111</v>
      </c>
      <c r="C680" s="303"/>
      <c r="D680" s="304" t="s">
        <v>617</v>
      </c>
      <c r="E680" s="305" t="str">
        <f t="shared" si="97"/>
        <v>A</v>
      </c>
      <c r="F680" s="305" t="str">
        <f t="shared" si="98"/>
        <v>A</v>
      </c>
      <c r="G680" s="306" t="s">
        <v>508</v>
      </c>
      <c r="H680" s="307" t="s">
        <v>509</v>
      </c>
      <c r="I680" s="307" t="s">
        <v>33</v>
      </c>
      <c r="J680" s="307"/>
      <c r="K680" s="308" t="s">
        <v>517</v>
      </c>
      <c r="L680" s="306" t="s">
        <v>40</v>
      </c>
      <c r="M680" s="306" t="s">
        <v>453</v>
      </c>
      <c r="N680" s="306"/>
      <c r="O680" s="306" t="s">
        <v>65</v>
      </c>
      <c r="P680" s="308">
        <v>2</v>
      </c>
      <c r="Q680" s="309">
        <v>2</v>
      </c>
      <c r="R680" s="286">
        <v>15500</v>
      </c>
      <c r="S680" s="310">
        <f t="shared" si="95"/>
        <v>31000</v>
      </c>
      <c r="T680" s="311"/>
      <c r="U680" s="311">
        <f t="shared" si="85"/>
        <v>31000</v>
      </c>
      <c r="V680" s="451">
        <v>43116</v>
      </c>
      <c r="W680" s="452">
        <v>43117</v>
      </c>
      <c r="X680" s="308">
        <v>500</v>
      </c>
      <c r="Y680" s="313" t="s">
        <v>1509</v>
      </c>
      <c r="Z680" s="314">
        <v>176</v>
      </c>
      <c r="AA680" s="315">
        <v>180109</v>
      </c>
      <c r="AB680" s="316" t="s">
        <v>3154</v>
      </c>
      <c r="AC680" s="317">
        <v>43133</v>
      </c>
      <c r="AD680" s="318">
        <f t="shared" si="96"/>
        <v>43189</v>
      </c>
      <c r="AE680" s="319">
        <f>IF(OR(G680=账期!$A$18,G680=账期!$A$20,G680=账期!$A$22,G680=账期!$A$24,G680=账期!$A$25,G680=账期!$A$27,G680=账期!$A$26,G680=账期!$A$28,G680=账期!$A$30,G680=账期!$A$32,G680=账期!$A$34,G680=账期!$A$35,G680=账期!$A$37,G680=账期!$A$39,G680=账期!$A$40,G680=账期!$A$41,G680=账期!$A$42,G680=账期!$A$43,G680=账期!$A$44,G680=账期!$A$45,G680=账期!$A$46,G680=账期!$A$48,G680=账期!$A$50,G680=账期!$A$51,G680=账期!$A$52,G680=账期!$A$53,G680=账期!$A$54,G680=账期!$A$56,G680=账期!$A$57,G680=账期!$A$58,G680=账期!$A$59,G680=账期!$A$60,G680=账期!$A$61,G680=账期!$A$62,G680=账期!$A$63,G680=账期!$A$64,G680=账期!$A$66,G680=账期!$A$67,G680=账期!$A$68,G680=账期!$A$70,G680=账期!$A$71),30,IF(OR(G680=账期!$A$74,G680=账期!$A$77,G680=账期!$A$76,G680=账期!$A$79,G680=账期!$A$80,G680=账期!$A$81,G680=账期!$A$83,G680=账期!$A$85,G680=账期!$A$87,G680=账期!$A$89,G680=账期!$A$91),60,IF(OR(G680=账期!$A$93,G680=账期!$A$94,G680=账期!$A$95,G680=账期!$A$96,G680=账期!$A$98,G680=账期!$A$99,G680=账期!$A$101,G680=账期!$A$102),90,0)))</f>
        <v>30</v>
      </c>
      <c r="AF680" s="319"/>
      <c r="AG680" s="306" t="s">
        <v>86</v>
      </c>
      <c r="AH680" s="319" t="str">
        <f t="shared" si="99"/>
        <v>杭得利</v>
      </c>
      <c r="AI680" s="321"/>
    </row>
    <row r="681" spans="1:35" ht="18" customHeight="1" x14ac:dyDescent="0.25">
      <c r="A681" s="301" t="str">
        <f t="shared" si="86"/>
        <v>2018年1月</v>
      </c>
      <c r="B681" s="302">
        <v>43116</v>
      </c>
      <c r="C681" s="303" t="s">
        <v>1510</v>
      </c>
      <c r="D681" s="304" t="s">
        <v>617</v>
      </c>
      <c r="E681" s="305" t="str">
        <f t="shared" si="97"/>
        <v>A</v>
      </c>
      <c r="F681" s="305" t="str">
        <f t="shared" si="98"/>
        <v>A</v>
      </c>
      <c r="G681" s="306" t="s">
        <v>508</v>
      </c>
      <c r="H681" s="307" t="s">
        <v>509</v>
      </c>
      <c r="I681" s="307" t="s">
        <v>33</v>
      </c>
      <c r="J681" s="307"/>
      <c r="K681" s="308" t="s">
        <v>517</v>
      </c>
      <c r="L681" s="306" t="s">
        <v>40</v>
      </c>
      <c r="M681" s="306" t="s">
        <v>1511</v>
      </c>
      <c r="N681" s="306"/>
      <c r="O681" s="306" t="s">
        <v>65</v>
      </c>
      <c r="P681" s="308">
        <v>1</v>
      </c>
      <c r="Q681" s="309">
        <v>1</v>
      </c>
      <c r="R681" s="286">
        <v>15500</v>
      </c>
      <c r="S681" s="310">
        <f t="shared" si="95"/>
        <v>15500</v>
      </c>
      <c r="T681" s="311"/>
      <c r="U681" s="311">
        <f t="shared" si="85"/>
        <v>15500</v>
      </c>
      <c r="V681" s="451">
        <v>43118</v>
      </c>
      <c r="W681" s="452">
        <v>43119</v>
      </c>
      <c r="X681" s="308">
        <v>500</v>
      </c>
      <c r="Y681" s="313" t="s">
        <v>1512</v>
      </c>
      <c r="Z681" s="314">
        <v>88</v>
      </c>
      <c r="AA681" s="315">
        <v>180109</v>
      </c>
      <c r="AB681" s="316" t="s">
        <v>3154</v>
      </c>
      <c r="AC681" s="317">
        <v>43133</v>
      </c>
      <c r="AD681" s="318">
        <f t="shared" si="96"/>
        <v>43189</v>
      </c>
      <c r="AE681" s="319">
        <f>IF(OR(G681=账期!$A$18,G681=账期!$A$20,G681=账期!$A$22,G681=账期!$A$24,G681=账期!$A$25,G681=账期!$A$27,G681=账期!$A$26,G681=账期!$A$28,G681=账期!$A$30,G681=账期!$A$32,G681=账期!$A$34,G681=账期!$A$35,G681=账期!$A$37,G681=账期!$A$39,G681=账期!$A$40,G681=账期!$A$41,G681=账期!$A$42,G681=账期!$A$43,G681=账期!$A$44,G681=账期!$A$45,G681=账期!$A$46,G681=账期!$A$48,G681=账期!$A$50,G681=账期!$A$51,G681=账期!$A$52,G681=账期!$A$53,G681=账期!$A$54,G681=账期!$A$56,G681=账期!$A$57,G681=账期!$A$58,G681=账期!$A$59,G681=账期!$A$60,G681=账期!$A$61,G681=账期!$A$62,G681=账期!$A$63,G681=账期!$A$64,G681=账期!$A$66,G681=账期!$A$67,G681=账期!$A$68,G681=账期!$A$70,G681=账期!$A$71),30,IF(OR(G681=账期!$A$74,G681=账期!$A$77,G681=账期!$A$76,G681=账期!$A$79,G681=账期!$A$80,G681=账期!$A$81,G681=账期!$A$83,G681=账期!$A$85,G681=账期!$A$87,G681=账期!$A$89,G681=账期!$A$91),60,IF(OR(G681=账期!$A$93,G681=账期!$A$94,G681=账期!$A$95,G681=账期!$A$96,G681=账期!$A$98,G681=账期!$A$99,G681=账期!$A$101,G681=账期!$A$102),90,0)))</f>
        <v>30</v>
      </c>
      <c r="AF681" s="319"/>
      <c r="AG681" s="306" t="s">
        <v>86</v>
      </c>
      <c r="AH681" s="319" t="str">
        <f t="shared" si="99"/>
        <v>杭得利</v>
      </c>
      <c r="AI681" s="321"/>
    </row>
    <row r="682" spans="1:35" s="242" customFormat="1" ht="18" customHeight="1" x14ac:dyDescent="0.25">
      <c r="A682" s="301" t="str">
        <f t="shared" si="86"/>
        <v>2018年1月</v>
      </c>
      <c r="B682" s="302">
        <v>43111</v>
      </c>
      <c r="C682" s="303"/>
      <c r="D682" s="304" t="s">
        <v>617</v>
      </c>
      <c r="E682" s="305" t="str">
        <f t="shared" si="97"/>
        <v>A</v>
      </c>
      <c r="F682" s="305" t="str">
        <f t="shared" si="98"/>
        <v>A</v>
      </c>
      <c r="G682" s="306" t="s">
        <v>508</v>
      </c>
      <c r="H682" s="307" t="s">
        <v>509</v>
      </c>
      <c r="I682" s="307" t="s">
        <v>33</v>
      </c>
      <c r="J682" s="307"/>
      <c r="K682" s="308" t="s">
        <v>514</v>
      </c>
      <c r="L682" s="306" t="s">
        <v>40</v>
      </c>
      <c r="M682" s="306" t="s">
        <v>527</v>
      </c>
      <c r="N682" s="306"/>
      <c r="O682" s="306" t="s">
        <v>65</v>
      </c>
      <c r="P682" s="308">
        <v>0.1</v>
      </c>
      <c r="Q682" s="309">
        <v>0.1</v>
      </c>
      <c r="R682" s="286">
        <v>18000</v>
      </c>
      <c r="S682" s="310">
        <f t="shared" si="95"/>
        <v>1800</v>
      </c>
      <c r="T682" s="311"/>
      <c r="U682" s="311">
        <f t="shared" si="85"/>
        <v>1800</v>
      </c>
      <c r="V682" s="451">
        <v>43116</v>
      </c>
      <c r="W682" s="452">
        <v>43117</v>
      </c>
      <c r="X682" s="308">
        <v>25</v>
      </c>
      <c r="Y682" s="313" t="s">
        <v>1507</v>
      </c>
      <c r="Z682" s="314">
        <v>8.8000000000000007</v>
      </c>
      <c r="AA682" s="315">
        <v>180111</v>
      </c>
      <c r="AB682" s="316" t="s">
        <v>3155</v>
      </c>
      <c r="AC682" s="317">
        <v>43133</v>
      </c>
      <c r="AD682" s="318">
        <f t="shared" si="96"/>
        <v>43189</v>
      </c>
      <c r="AE682" s="319">
        <f>IF(OR(G682=账期!$A$18,G682=账期!$A$20,G682=账期!$A$22,G682=账期!$A$24,G682=账期!$A$25,G682=账期!$A$27,G682=账期!$A$26,G682=账期!$A$28,G682=账期!$A$30,G682=账期!$A$32,G682=账期!$A$34,G682=账期!$A$35,G682=账期!$A$37,G682=账期!$A$39,G682=账期!$A$40,G682=账期!$A$41,G682=账期!$A$42,G682=账期!$A$43,G682=账期!$A$44,G682=账期!$A$45,G682=账期!$A$46,G682=账期!$A$48,G682=账期!$A$50,G682=账期!$A$51,G682=账期!$A$52,G682=账期!$A$53,G682=账期!$A$54,G682=账期!$A$56,G682=账期!$A$57,G682=账期!$A$58,G682=账期!$A$59,G682=账期!$A$60,G682=账期!$A$61,G682=账期!$A$62,G682=账期!$A$63,G682=账期!$A$64,G682=账期!$A$66,G682=账期!$A$67,G682=账期!$A$68,G682=账期!$A$70,G682=账期!$A$71),30,IF(OR(G682=账期!$A$74,G682=账期!$A$77,G682=账期!$A$76,G682=账期!$A$79,G682=账期!$A$80,G682=账期!$A$81,G682=账期!$A$83,G682=账期!$A$85,G682=账期!$A$87,G682=账期!$A$89,G682=账期!$A$91),60,IF(OR(G682=账期!$A$93,G682=账期!$A$94,G682=账期!$A$95,G682=账期!$A$96,G682=账期!$A$98,G682=账期!$A$99,G682=账期!$A$101,G682=账期!$A$102),90,0)))</f>
        <v>30</v>
      </c>
      <c r="AF682" s="319"/>
      <c r="AG682" s="306" t="s">
        <v>86</v>
      </c>
      <c r="AH682" s="319" t="str">
        <f t="shared" si="99"/>
        <v>杭得利</v>
      </c>
      <c r="AI682" s="303"/>
    </row>
    <row r="683" spans="1:35" s="242" customFormat="1" ht="18" customHeight="1" x14ac:dyDescent="0.25">
      <c r="A683" s="301" t="str">
        <f t="shared" si="86"/>
        <v>2017年12月</v>
      </c>
      <c r="B683" s="302">
        <v>43070</v>
      </c>
      <c r="C683" s="303"/>
      <c r="D683" s="304" t="s">
        <v>617</v>
      </c>
      <c r="E683" s="305" t="str">
        <f t="shared" si="97"/>
        <v>A</v>
      </c>
      <c r="F683" s="305" t="str">
        <f t="shared" si="98"/>
        <v>A</v>
      </c>
      <c r="G683" s="347" t="s">
        <v>508</v>
      </c>
      <c r="H683" s="307" t="s">
        <v>509</v>
      </c>
      <c r="I683" s="307" t="s">
        <v>33</v>
      </c>
      <c r="J683" s="307"/>
      <c r="K683" s="308" t="s">
        <v>526</v>
      </c>
      <c r="L683" s="306" t="s">
        <v>40</v>
      </c>
      <c r="M683" s="306" t="s">
        <v>527</v>
      </c>
      <c r="N683" s="306"/>
      <c r="O683" s="306" t="s">
        <v>65</v>
      </c>
      <c r="P683" s="308">
        <v>0.3</v>
      </c>
      <c r="Q683" s="309">
        <v>0.3</v>
      </c>
      <c r="R683" s="286">
        <v>18000</v>
      </c>
      <c r="S683" s="310">
        <f t="shared" si="95"/>
        <v>5400</v>
      </c>
      <c r="T683" s="311"/>
      <c r="U683" s="311">
        <f t="shared" si="85"/>
        <v>5400</v>
      </c>
      <c r="V683" s="451">
        <v>43098</v>
      </c>
      <c r="W683" s="452">
        <v>43098</v>
      </c>
      <c r="X683" s="308">
        <v>25</v>
      </c>
      <c r="Y683" s="313" t="s">
        <v>1513</v>
      </c>
      <c r="Z683" s="314">
        <v>26.4</v>
      </c>
      <c r="AA683" s="315">
        <v>171228</v>
      </c>
      <c r="AB683" s="316" t="s">
        <v>1491</v>
      </c>
      <c r="AC683" s="320">
        <v>43118</v>
      </c>
      <c r="AD683" s="318">
        <f t="shared" si="96"/>
        <v>43161</v>
      </c>
      <c r="AE683" s="319">
        <v>30</v>
      </c>
      <c r="AF683" s="319"/>
      <c r="AG683" s="306" t="s">
        <v>86</v>
      </c>
      <c r="AH683" s="319" t="str">
        <f t="shared" si="99"/>
        <v>杭得利</v>
      </c>
      <c r="AI683" s="303"/>
    </row>
    <row r="684" spans="1:35" ht="18" customHeight="1" x14ac:dyDescent="0.25">
      <c r="A684" s="301" t="str">
        <f t="shared" si="86"/>
        <v>2018年1月</v>
      </c>
      <c r="B684" s="302">
        <v>43103</v>
      </c>
      <c r="C684" s="303" t="s">
        <v>1514</v>
      </c>
      <c r="D684" s="304" t="s">
        <v>617</v>
      </c>
      <c r="E684" s="305" t="str">
        <f t="shared" si="97"/>
        <v>A</v>
      </c>
      <c r="F684" s="305" t="str">
        <f t="shared" si="98"/>
        <v>A</v>
      </c>
      <c r="G684" s="347" t="s">
        <v>508</v>
      </c>
      <c r="H684" s="307" t="s">
        <v>509</v>
      </c>
      <c r="I684" s="307" t="s">
        <v>33</v>
      </c>
      <c r="J684" s="307"/>
      <c r="K684" s="308" t="s">
        <v>518</v>
      </c>
      <c r="L684" s="336" t="s">
        <v>35</v>
      </c>
      <c r="M684" s="306" t="s">
        <v>36</v>
      </c>
      <c r="N684" s="306"/>
      <c r="O684" s="306" t="s">
        <v>37</v>
      </c>
      <c r="P684" s="308">
        <v>12</v>
      </c>
      <c r="Q684" s="309">
        <v>12</v>
      </c>
      <c r="R684" s="286">
        <v>8980</v>
      </c>
      <c r="S684" s="310">
        <f t="shared" si="95"/>
        <v>107760</v>
      </c>
      <c r="T684" s="311"/>
      <c r="U684" s="311">
        <f t="shared" si="85"/>
        <v>107760</v>
      </c>
      <c r="V684" s="451">
        <v>43103</v>
      </c>
      <c r="W684" s="452">
        <v>43104</v>
      </c>
      <c r="X684" s="308">
        <v>750</v>
      </c>
      <c r="Y684" s="313" t="s">
        <v>1515</v>
      </c>
      <c r="Z684" s="314">
        <v>1056</v>
      </c>
      <c r="AA684" s="315">
        <v>180103</v>
      </c>
      <c r="AB684" s="316" t="s">
        <v>2947</v>
      </c>
      <c r="AC684" s="317">
        <v>43132</v>
      </c>
      <c r="AD684" s="318">
        <f t="shared" si="96"/>
        <v>43189</v>
      </c>
      <c r="AE684" s="319">
        <f>IF(OR(G684=账期!$A$18,G684=账期!$A$20,G684=账期!$A$22,G684=账期!$A$24,G684=账期!$A$25,G684=账期!$A$27,G684=账期!$A$26,G684=账期!$A$28,G684=账期!$A$30,G684=账期!$A$32,G684=账期!$A$34,G684=账期!$A$35,G684=账期!$A$37,G684=账期!$A$39,G684=账期!$A$40,G684=账期!$A$41,G684=账期!$A$42,G684=账期!$A$43,G684=账期!$A$44,G684=账期!$A$45,G684=账期!$A$46,G684=账期!$A$48,G684=账期!$A$50,G684=账期!$A$51,G684=账期!$A$52,G684=账期!$A$53,G684=账期!$A$54,G684=账期!$A$56,G684=账期!$A$57,G684=账期!$A$58,G684=账期!$A$59,G684=账期!$A$60,G684=账期!$A$61,G684=账期!$A$62,G684=账期!$A$63,G684=账期!$A$64,G684=账期!$A$66,G684=账期!$A$67,G684=账期!$A$68,G684=账期!$A$70,G684=账期!$A$71),30,IF(OR(G684=账期!$A$74,G684=账期!$A$77,G684=账期!$A$76,G684=账期!$A$79,G684=账期!$A$80,G684=账期!$A$81,G684=账期!$A$83,G684=账期!$A$85,G684=账期!$A$87,G684=账期!$A$89,G684=账期!$A$91),60,IF(OR(G684=账期!$A$93,G684=账期!$A$94,G684=账期!$A$95,G684=账期!$A$96,G684=账期!$A$98,G684=账期!$A$99,G684=账期!$A$101,G684=账期!$A$102),90,0)))</f>
        <v>30</v>
      </c>
      <c r="AF684" s="319"/>
      <c r="AG684" s="306" t="s">
        <v>86</v>
      </c>
      <c r="AH684" s="319" t="str">
        <f t="shared" si="99"/>
        <v>杭得利</v>
      </c>
      <c r="AI684" s="321"/>
    </row>
    <row r="685" spans="1:35" ht="18" customHeight="1" x14ac:dyDescent="0.25">
      <c r="A685" s="301" t="str">
        <f t="shared" si="86"/>
        <v>2018年1月</v>
      </c>
      <c r="B685" s="302">
        <v>43103</v>
      </c>
      <c r="C685" s="303" t="s">
        <v>1514</v>
      </c>
      <c r="D685" s="304" t="s">
        <v>617</v>
      </c>
      <c r="E685" s="305" t="str">
        <f t="shared" si="97"/>
        <v>A</v>
      </c>
      <c r="F685" s="305" t="str">
        <f t="shared" si="98"/>
        <v>A</v>
      </c>
      <c r="G685" s="306" t="s">
        <v>508</v>
      </c>
      <c r="H685" s="307" t="s">
        <v>509</v>
      </c>
      <c r="I685" s="307" t="s">
        <v>33</v>
      </c>
      <c r="J685" s="307"/>
      <c r="K685" s="308" t="s">
        <v>518</v>
      </c>
      <c r="L685" s="306" t="s">
        <v>35</v>
      </c>
      <c r="M685" s="306" t="s">
        <v>36</v>
      </c>
      <c r="N685" s="306"/>
      <c r="O685" s="306" t="s">
        <v>37</v>
      </c>
      <c r="P685" s="308">
        <v>12</v>
      </c>
      <c r="Q685" s="309">
        <v>12</v>
      </c>
      <c r="R685" s="286">
        <v>8980</v>
      </c>
      <c r="S685" s="310">
        <f t="shared" si="95"/>
        <v>107760</v>
      </c>
      <c r="T685" s="311"/>
      <c r="U685" s="311">
        <f t="shared" si="85"/>
        <v>107760</v>
      </c>
      <c r="V685" s="451">
        <v>43105</v>
      </c>
      <c r="W685" s="452">
        <v>43105</v>
      </c>
      <c r="X685" s="308">
        <v>750</v>
      </c>
      <c r="Y685" s="313" t="s">
        <v>1516</v>
      </c>
      <c r="Z685" s="314">
        <v>1056</v>
      </c>
      <c r="AA685" s="315">
        <v>180104</v>
      </c>
      <c r="AB685" s="316" t="s">
        <v>2947</v>
      </c>
      <c r="AC685" s="317">
        <v>43132</v>
      </c>
      <c r="AD685" s="318">
        <f t="shared" si="96"/>
        <v>43189</v>
      </c>
      <c r="AE685" s="319">
        <f>IF(OR(G685=账期!$A$18,G685=账期!$A$20,G685=账期!$A$22,G685=账期!$A$24,G685=账期!$A$25,G685=账期!$A$27,G685=账期!$A$26,G685=账期!$A$28,G685=账期!$A$30,G685=账期!$A$32,G685=账期!$A$34,G685=账期!$A$35,G685=账期!$A$37,G685=账期!$A$39,G685=账期!$A$40,G685=账期!$A$41,G685=账期!$A$42,G685=账期!$A$43,G685=账期!$A$44,G685=账期!$A$45,G685=账期!$A$46,G685=账期!$A$48,G685=账期!$A$50,G685=账期!$A$51,G685=账期!$A$52,G685=账期!$A$53,G685=账期!$A$54,G685=账期!$A$56,G685=账期!$A$57,G685=账期!$A$58,G685=账期!$A$59,G685=账期!$A$60,G685=账期!$A$61,G685=账期!$A$62,G685=账期!$A$63,G685=账期!$A$64,G685=账期!$A$66,G685=账期!$A$67,G685=账期!$A$68,G685=账期!$A$70,G685=账期!$A$71),30,IF(OR(G685=账期!$A$74,G685=账期!$A$77,G685=账期!$A$76,G685=账期!$A$79,G685=账期!$A$80,G685=账期!$A$81,G685=账期!$A$83,G685=账期!$A$85,G685=账期!$A$87,G685=账期!$A$89,G685=账期!$A$91),60,IF(OR(G685=账期!$A$93,G685=账期!$A$94,G685=账期!$A$95,G685=账期!$A$96,G685=账期!$A$98,G685=账期!$A$99,G685=账期!$A$101,G685=账期!$A$102),90,0)))</f>
        <v>30</v>
      </c>
      <c r="AF685" s="319"/>
      <c r="AG685" s="306" t="s">
        <v>86</v>
      </c>
      <c r="AH685" s="319" t="str">
        <f t="shared" si="99"/>
        <v>杭得利</v>
      </c>
      <c r="AI685" s="321"/>
    </row>
    <row r="686" spans="1:35" ht="18" customHeight="1" x14ac:dyDescent="0.25">
      <c r="A686" s="301" t="str">
        <f t="shared" si="86"/>
        <v>2018年2月</v>
      </c>
      <c r="B686" s="302">
        <v>43122</v>
      </c>
      <c r="C686" s="303" t="s">
        <v>1505</v>
      </c>
      <c r="D686" s="304" t="s">
        <v>617</v>
      </c>
      <c r="E686" s="305" t="str">
        <f t="shared" si="97"/>
        <v>A</v>
      </c>
      <c r="F686" s="305" t="str">
        <f t="shared" si="98"/>
        <v>A</v>
      </c>
      <c r="G686" s="306" t="s">
        <v>508</v>
      </c>
      <c r="H686" s="307" t="str">
        <f>IF(G686="","",VLOOKUP(G686,下拉数据源!J:K,2,0))</f>
        <v>长飞光纤光缆股份有限公司</v>
      </c>
      <c r="I686" s="307" t="s">
        <v>33</v>
      </c>
      <c r="J686" s="307"/>
      <c r="K686" s="308" t="s">
        <v>522</v>
      </c>
      <c r="L686" s="306" t="s">
        <v>78</v>
      </c>
      <c r="M686" s="306" t="s">
        <v>79</v>
      </c>
      <c r="N686" s="445"/>
      <c r="O686" s="306" t="s">
        <v>37</v>
      </c>
      <c r="P686" s="308">
        <v>24</v>
      </c>
      <c r="Q686" s="309">
        <v>24</v>
      </c>
      <c r="R686" s="286">
        <v>9600</v>
      </c>
      <c r="S686" s="310">
        <f t="shared" si="95"/>
        <v>230400</v>
      </c>
      <c r="T686" s="311"/>
      <c r="U686" s="311">
        <f t="shared" si="85"/>
        <v>230400</v>
      </c>
      <c r="V686" s="451">
        <v>43141</v>
      </c>
      <c r="W686" s="452">
        <v>43142</v>
      </c>
      <c r="X686" s="308">
        <v>750</v>
      </c>
      <c r="Y686" s="313" t="s">
        <v>3598</v>
      </c>
      <c r="Z686" s="314">
        <v>2112</v>
      </c>
      <c r="AA686" s="315" t="s">
        <v>3599</v>
      </c>
      <c r="AB686" s="316"/>
      <c r="AC686" s="317"/>
      <c r="AD686" s="318">
        <f t="shared" si="96"/>
        <v>61</v>
      </c>
      <c r="AE686" s="319">
        <f>IF(OR(G686=账期!$A$18,G686=账期!$A$20,G686=账期!$A$22,G686=账期!$A$24,G686=账期!$A$25,G686=账期!$A$27,G686=账期!$A$26,G686=账期!$A$28,G686=账期!$A$30,G686=账期!$A$32,G686=账期!$A$34,G686=账期!$A$35,G686=账期!$A$37,G686=账期!$A$39,G686=账期!$A$40,G686=账期!$A$41,G686=账期!$A$42,G686=账期!$A$43,G686=账期!$A$44,G686=账期!$A$45,G686=账期!$A$46,G686=账期!$A$48,G686=账期!$A$50,G686=账期!$A$51,G686=账期!$A$52,G686=账期!$A$53,G686=账期!$A$54,G686=账期!$A$56,G686=账期!$A$57,G686=账期!$A$58,G686=账期!$A$59,G686=账期!$A$60,G686=账期!$A$61,G686=账期!$A$62,G686=账期!$A$63,G686=账期!$A$64,G686=账期!$A$66,G686=账期!$A$67,G686=账期!$A$68,G686=账期!$A$70,G686=账期!$A$71),30,IF(OR(G686=账期!$A$74,G686=账期!$A$77,G686=账期!$A$76,G686=账期!$A$79,G686=账期!$A$80,G686=账期!$A$81,G686=账期!$A$83,G686=账期!$A$85,G686=账期!$A$87,G686=账期!$A$89,G686=账期!$A$91),60,IF(OR(G686=账期!$A$93,G686=账期!$A$94,G686=账期!$A$95,G686=账期!$A$96,G686=账期!$A$98,G686=账期!$A$99,G686=账期!$A$101,G686=账期!$A$102),90,0)))</f>
        <v>30</v>
      </c>
      <c r="AF686" s="319"/>
      <c r="AG686" s="306" t="s">
        <v>86</v>
      </c>
      <c r="AH686" s="319" t="str">
        <f t="shared" si="99"/>
        <v>杭得利</v>
      </c>
      <c r="AI686" s="321"/>
    </row>
    <row r="687" spans="1:35" ht="18" customHeight="1" x14ac:dyDescent="0.25">
      <c r="A687" s="301" t="str">
        <f t="shared" si="86"/>
        <v>2018年2月</v>
      </c>
      <c r="B687" s="302">
        <v>43123</v>
      </c>
      <c r="C687" s="303" t="s">
        <v>1506</v>
      </c>
      <c r="D687" s="304" t="s">
        <v>617</v>
      </c>
      <c r="E687" s="305" t="str">
        <f t="shared" si="97"/>
        <v>A</v>
      </c>
      <c r="F687" s="305" t="str">
        <f t="shared" si="98"/>
        <v>A</v>
      </c>
      <c r="G687" s="306" t="s">
        <v>508</v>
      </c>
      <c r="H687" s="307" t="str">
        <f>IF(G687="","",VLOOKUP(G687,下拉数据源!J:K,2,0))</f>
        <v>长飞光纤光缆股份有限公司</v>
      </c>
      <c r="I687" s="307" t="s">
        <v>33</v>
      </c>
      <c r="J687" s="307"/>
      <c r="K687" s="308" t="s">
        <v>522</v>
      </c>
      <c r="L687" s="306" t="s">
        <v>78</v>
      </c>
      <c r="M687" s="306" t="s">
        <v>79</v>
      </c>
      <c r="N687" s="306"/>
      <c r="O687" s="306" t="s">
        <v>37</v>
      </c>
      <c r="P687" s="308">
        <v>24</v>
      </c>
      <c r="Q687" s="309">
        <v>24</v>
      </c>
      <c r="R687" s="286">
        <v>9600</v>
      </c>
      <c r="S687" s="310">
        <f t="shared" si="95"/>
        <v>230400</v>
      </c>
      <c r="T687" s="311"/>
      <c r="U687" s="311">
        <f t="shared" si="85"/>
        <v>230400</v>
      </c>
      <c r="V687" s="451">
        <v>43142</v>
      </c>
      <c r="W687" s="452">
        <v>43143</v>
      </c>
      <c r="X687" s="308">
        <v>750</v>
      </c>
      <c r="Y687" s="313" t="s">
        <v>3606</v>
      </c>
      <c r="Z687" s="314">
        <v>2112</v>
      </c>
      <c r="AA687" s="315" t="s">
        <v>3629</v>
      </c>
      <c r="AB687" s="316"/>
      <c r="AC687" s="317"/>
      <c r="AD687" s="318">
        <f t="shared" si="96"/>
        <v>61</v>
      </c>
      <c r="AE687" s="319">
        <f>IF(OR(G687=账期!$A$18,G687=账期!$A$20,G687=账期!$A$22,G687=账期!$A$24,G687=账期!$A$25,G687=账期!$A$27,G687=账期!$A$26,G687=账期!$A$28,G687=账期!$A$30,G687=账期!$A$32,G687=账期!$A$34,G687=账期!$A$35,G687=账期!$A$37,G687=账期!$A$39,G687=账期!$A$40,G687=账期!$A$41,G687=账期!$A$42,G687=账期!$A$43,G687=账期!$A$44,G687=账期!$A$45,G687=账期!$A$46,G687=账期!$A$48,G687=账期!$A$50,G687=账期!$A$51,G687=账期!$A$52,G687=账期!$A$53,G687=账期!$A$54,G687=账期!$A$56,G687=账期!$A$57,G687=账期!$A$58,G687=账期!$A$59,G687=账期!$A$60,G687=账期!$A$61,G687=账期!$A$62,G687=账期!$A$63,G687=账期!$A$64,G687=账期!$A$66,G687=账期!$A$67,G687=账期!$A$68,G687=账期!$A$70,G687=账期!$A$71),30,IF(OR(G687=账期!$A$74,G687=账期!$A$77,G687=账期!$A$76,G687=账期!$A$79,G687=账期!$A$80,G687=账期!$A$81,G687=账期!$A$83,G687=账期!$A$85,G687=账期!$A$87,G687=账期!$A$89,G687=账期!$A$91),60,IF(OR(G687=账期!$A$93,G687=账期!$A$94,G687=账期!$A$95,G687=账期!$A$96,G687=账期!$A$98,G687=账期!$A$99,G687=账期!$A$101,G687=账期!$A$102),90,0)))</f>
        <v>30</v>
      </c>
      <c r="AF687" s="319"/>
      <c r="AG687" s="306" t="s">
        <v>86</v>
      </c>
      <c r="AH687" s="319" t="str">
        <f t="shared" si="99"/>
        <v>杭得利</v>
      </c>
      <c r="AI687" s="321"/>
    </row>
    <row r="688" spans="1:35" ht="18" customHeight="1" x14ac:dyDescent="0.25">
      <c r="A688" s="301" t="str">
        <f t="shared" si="86"/>
        <v>2018年1月</v>
      </c>
      <c r="B688" s="302">
        <v>43103</v>
      </c>
      <c r="C688" s="303" t="s">
        <v>1517</v>
      </c>
      <c r="D688" s="304" t="s">
        <v>617</v>
      </c>
      <c r="E688" s="305" t="str">
        <f t="shared" si="97"/>
        <v>A</v>
      </c>
      <c r="F688" s="305" t="str">
        <f t="shared" si="98"/>
        <v>A</v>
      </c>
      <c r="G688" s="306" t="s">
        <v>508</v>
      </c>
      <c r="H688" s="307" t="s">
        <v>509</v>
      </c>
      <c r="I688" s="307" t="s">
        <v>33</v>
      </c>
      <c r="J688" s="307"/>
      <c r="K688" s="308" t="s">
        <v>518</v>
      </c>
      <c r="L688" s="306" t="s">
        <v>35</v>
      </c>
      <c r="M688" s="306" t="s">
        <v>94</v>
      </c>
      <c r="N688" s="306"/>
      <c r="O688" s="306" t="s">
        <v>37</v>
      </c>
      <c r="P688" s="308">
        <v>12</v>
      </c>
      <c r="Q688" s="309">
        <v>12</v>
      </c>
      <c r="R688" s="286">
        <v>9250</v>
      </c>
      <c r="S688" s="310">
        <f t="shared" si="95"/>
        <v>111000</v>
      </c>
      <c r="T688" s="311"/>
      <c r="U688" s="311">
        <f t="shared" si="85"/>
        <v>111000</v>
      </c>
      <c r="V688" s="451">
        <v>43103</v>
      </c>
      <c r="W688" s="452">
        <v>43104</v>
      </c>
      <c r="X688" s="308">
        <v>750</v>
      </c>
      <c r="Y688" s="313" t="s">
        <v>1515</v>
      </c>
      <c r="Z688" s="314">
        <v>1056</v>
      </c>
      <c r="AA688" s="315">
        <v>180101</v>
      </c>
      <c r="AB688" s="316" t="s">
        <v>2947</v>
      </c>
      <c r="AC688" s="317">
        <v>43132</v>
      </c>
      <c r="AD688" s="318">
        <f t="shared" si="96"/>
        <v>43189</v>
      </c>
      <c r="AE688" s="319">
        <f>IF(OR(G688=账期!$A$18,G688=账期!$A$20,G688=账期!$A$22,G688=账期!$A$24,G688=账期!$A$25,G688=账期!$A$27,G688=账期!$A$26,G688=账期!$A$28,G688=账期!$A$30,G688=账期!$A$32,G688=账期!$A$34,G688=账期!$A$35,G688=账期!$A$37,G688=账期!$A$39,G688=账期!$A$40,G688=账期!$A$41,G688=账期!$A$42,G688=账期!$A$43,G688=账期!$A$44,G688=账期!$A$45,G688=账期!$A$46,G688=账期!$A$48,G688=账期!$A$50,G688=账期!$A$51,G688=账期!$A$52,G688=账期!$A$53,G688=账期!$A$54,G688=账期!$A$56,G688=账期!$A$57,G688=账期!$A$58,G688=账期!$A$59,G688=账期!$A$60,G688=账期!$A$61,G688=账期!$A$62,G688=账期!$A$63,G688=账期!$A$64,G688=账期!$A$66,G688=账期!$A$67,G688=账期!$A$68,G688=账期!$A$70,G688=账期!$A$71),30,IF(OR(G688=账期!$A$74,G688=账期!$A$77,G688=账期!$A$76,G688=账期!$A$79,G688=账期!$A$80,G688=账期!$A$81,G688=账期!$A$83,G688=账期!$A$85,G688=账期!$A$87,G688=账期!$A$89,G688=账期!$A$91),60,IF(OR(G688=账期!$A$93,G688=账期!$A$94,G688=账期!$A$95,G688=账期!$A$96,G688=账期!$A$98,G688=账期!$A$99,G688=账期!$A$101,G688=账期!$A$102),90,0)))</f>
        <v>30</v>
      </c>
      <c r="AF688" s="319"/>
      <c r="AG688" s="306" t="s">
        <v>86</v>
      </c>
      <c r="AH688" s="319" t="str">
        <f t="shared" si="99"/>
        <v>杭得利</v>
      </c>
      <c r="AI688" s="321"/>
    </row>
    <row r="689" spans="1:35" ht="18" customHeight="1" x14ac:dyDescent="0.25">
      <c r="A689" s="301" t="str">
        <f t="shared" si="86"/>
        <v>2018年1月</v>
      </c>
      <c r="B689" s="302">
        <v>43103</v>
      </c>
      <c r="C689" s="303" t="s">
        <v>1517</v>
      </c>
      <c r="D689" s="304" t="s">
        <v>617</v>
      </c>
      <c r="E689" s="305" t="str">
        <f t="shared" si="97"/>
        <v>A</v>
      </c>
      <c r="F689" s="305" t="str">
        <f t="shared" si="98"/>
        <v>A</v>
      </c>
      <c r="G689" s="306" t="s">
        <v>508</v>
      </c>
      <c r="H689" s="307" t="s">
        <v>509</v>
      </c>
      <c r="I689" s="307" t="s">
        <v>33</v>
      </c>
      <c r="J689" s="307"/>
      <c r="K689" s="308" t="s">
        <v>518</v>
      </c>
      <c r="L689" s="306" t="s">
        <v>35</v>
      </c>
      <c r="M689" s="306" t="s">
        <v>94</v>
      </c>
      <c r="N689" s="306"/>
      <c r="O689" s="306" t="s">
        <v>37</v>
      </c>
      <c r="P689" s="308">
        <v>12</v>
      </c>
      <c r="Q689" s="309">
        <v>12</v>
      </c>
      <c r="R689" s="286">
        <v>9250</v>
      </c>
      <c r="S689" s="310">
        <f t="shared" si="95"/>
        <v>111000</v>
      </c>
      <c r="T689" s="311"/>
      <c r="U689" s="311">
        <f t="shared" si="85"/>
        <v>111000</v>
      </c>
      <c r="V689" s="451">
        <v>43105</v>
      </c>
      <c r="W689" s="452">
        <v>43105</v>
      </c>
      <c r="X689" s="308">
        <v>750</v>
      </c>
      <c r="Y689" s="313" t="s">
        <v>1516</v>
      </c>
      <c r="Z689" s="314">
        <v>1056</v>
      </c>
      <c r="AA689" s="315">
        <v>180104</v>
      </c>
      <c r="AB689" s="316" t="s">
        <v>2947</v>
      </c>
      <c r="AC689" s="317">
        <v>43132</v>
      </c>
      <c r="AD689" s="318">
        <f t="shared" si="96"/>
        <v>43189</v>
      </c>
      <c r="AE689" s="319">
        <f>IF(OR(G689=账期!$A$18,G689=账期!$A$20,G689=账期!$A$22,G689=账期!$A$24,G689=账期!$A$25,G689=账期!$A$27,G689=账期!$A$26,G689=账期!$A$28,G689=账期!$A$30,G689=账期!$A$32,G689=账期!$A$34,G689=账期!$A$35,G689=账期!$A$37,G689=账期!$A$39,G689=账期!$A$40,G689=账期!$A$41,G689=账期!$A$42,G689=账期!$A$43,G689=账期!$A$44,G689=账期!$A$45,G689=账期!$A$46,G689=账期!$A$48,G689=账期!$A$50,G689=账期!$A$51,G689=账期!$A$52,G689=账期!$A$53,G689=账期!$A$54,G689=账期!$A$56,G689=账期!$A$57,G689=账期!$A$58,G689=账期!$A$59,G689=账期!$A$60,G689=账期!$A$61,G689=账期!$A$62,G689=账期!$A$63,G689=账期!$A$64,G689=账期!$A$66,G689=账期!$A$67,G689=账期!$A$68,G689=账期!$A$70,G689=账期!$A$71),30,IF(OR(G689=账期!$A$74,G689=账期!$A$77,G689=账期!$A$76,G689=账期!$A$79,G689=账期!$A$80,G689=账期!$A$81,G689=账期!$A$83,G689=账期!$A$85,G689=账期!$A$87,G689=账期!$A$89,G689=账期!$A$91),60,IF(OR(G689=账期!$A$93,G689=账期!$A$94,G689=账期!$A$95,G689=账期!$A$96,G689=账期!$A$98,G689=账期!$A$99,G689=账期!$A$101,G689=账期!$A$102),90,0)))</f>
        <v>30</v>
      </c>
      <c r="AF689" s="319"/>
      <c r="AG689" s="306" t="s">
        <v>86</v>
      </c>
      <c r="AH689" s="319" t="str">
        <f t="shared" si="99"/>
        <v>杭得利</v>
      </c>
      <c r="AI689" s="321"/>
    </row>
    <row r="690" spans="1:35" ht="18" customHeight="1" x14ac:dyDescent="0.25">
      <c r="A690" s="301" t="str">
        <f t="shared" si="86"/>
        <v>2018年1月</v>
      </c>
      <c r="B690" s="302">
        <v>43103</v>
      </c>
      <c r="C690" s="303" t="s">
        <v>1517</v>
      </c>
      <c r="D690" s="304" t="s">
        <v>617</v>
      </c>
      <c r="E690" s="305" t="str">
        <f t="shared" si="97"/>
        <v>A</v>
      </c>
      <c r="F690" s="305" t="str">
        <f t="shared" si="98"/>
        <v>A</v>
      </c>
      <c r="G690" s="306" t="s">
        <v>508</v>
      </c>
      <c r="H690" s="307" t="s">
        <v>509</v>
      </c>
      <c r="I690" s="307" t="s">
        <v>33</v>
      </c>
      <c r="J690" s="307"/>
      <c r="K690" s="308" t="s">
        <v>518</v>
      </c>
      <c r="L690" s="306" t="s">
        <v>35</v>
      </c>
      <c r="M690" s="306" t="s">
        <v>94</v>
      </c>
      <c r="N690" s="306"/>
      <c r="O690" s="306" t="s">
        <v>37</v>
      </c>
      <c r="P690" s="308">
        <v>24</v>
      </c>
      <c r="Q690" s="309">
        <v>24</v>
      </c>
      <c r="R690" s="286">
        <v>9250</v>
      </c>
      <c r="S690" s="310">
        <f t="shared" si="95"/>
        <v>222000</v>
      </c>
      <c r="T690" s="311"/>
      <c r="U690" s="311">
        <f t="shared" si="85"/>
        <v>222000</v>
      </c>
      <c r="V690" s="451">
        <v>43107</v>
      </c>
      <c r="W690" s="452">
        <v>43108</v>
      </c>
      <c r="X690" s="308">
        <v>750</v>
      </c>
      <c r="Y690" s="313" t="s">
        <v>1518</v>
      </c>
      <c r="Z690" s="314">
        <v>2112</v>
      </c>
      <c r="AA690" s="315">
        <v>180106</v>
      </c>
      <c r="AB690" s="316" t="s">
        <v>2947</v>
      </c>
      <c r="AC690" s="317">
        <v>43132</v>
      </c>
      <c r="AD690" s="318">
        <f t="shared" si="96"/>
        <v>43189</v>
      </c>
      <c r="AE690" s="319">
        <f>IF(OR(G690=账期!$A$18,G690=账期!$A$20,G690=账期!$A$22,G690=账期!$A$24,G690=账期!$A$25,G690=账期!$A$27,G690=账期!$A$26,G690=账期!$A$28,G690=账期!$A$30,G690=账期!$A$32,G690=账期!$A$34,G690=账期!$A$35,G690=账期!$A$37,G690=账期!$A$39,G690=账期!$A$40,G690=账期!$A$41,G690=账期!$A$42,G690=账期!$A$43,G690=账期!$A$44,G690=账期!$A$45,G690=账期!$A$46,G690=账期!$A$48,G690=账期!$A$50,G690=账期!$A$51,G690=账期!$A$52,G690=账期!$A$53,G690=账期!$A$54,G690=账期!$A$56,G690=账期!$A$57,G690=账期!$A$58,G690=账期!$A$59,G690=账期!$A$60,G690=账期!$A$61,G690=账期!$A$62,G690=账期!$A$63,G690=账期!$A$64,G690=账期!$A$66,G690=账期!$A$67,G690=账期!$A$68,G690=账期!$A$70,G690=账期!$A$71),30,IF(OR(G690=账期!$A$74,G690=账期!$A$77,G690=账期!$A$76,G690=账期!$A$79,G690=账期!$A$80,G690=账期!$A$81,G690=账期!$A$83,G690=账期!$A$85,G690=账期!$A$87,G690=账期!$A$89,G690=账期!$A$91),60,IF(OR(G690=账期!$A$93,G690=账期!$A$94,G690=账期!$A$95,G690=账期!$A$96,G690=账期!$A$98,G690=账期!$A$99,G690=账期!$A$101,G690=账期!$A$102),90,0)))</f>
        <v>30</v>
      </c>
      <c r="AF690" s="319"/>
      <c r="AG690" s="306" t="s">
        <v>86</v>
      </c>
      <c r="AH690" s="319" t="str">
        <f t="shared" si="99"/>
        <v>杭得利</v>
      </c>
      <c r="AI690" s="321"/>
    </row>
    <row r="691" spans="1:35" ht="18" customHeight="1" x14ac:dyDescent="0.25">
      <c r="A691" s="301" t="str">
        <f t="shared" si="86"/>
        <v>2018年1月</v>
      </c>
      <c r="B691" s="302">
        <v>43103</v>
      </c>
      <c r="C691" s="303" t="s">
        <v>1517</v>
      </c>
      <c r="D691" s="304" t="s">
        <v>617</v>
      </c>
      <c r="E691" s="305" t="str">
        <f t="shared" si="97"/>
        <v>A</v>
      </c>
      <c r="F691" s="305" t="str">
        <f t="shared" si="98"/>
        <v>A</v>
      </c>
      <c r="G691" s="306" t="s">
        <v>508</v>
      </c>
      <c r="H691" s="307" t="s">
        <v>509</v>
      </c>
      <c r="I691" s="307" t="s">
        <v>33</v>
      </c>
      <c r="J691" s="307"/>
      <c r="K691" s="308" t="s">
        <v>518</v>
      </c>
      <c r="L691" s="306" t="s">
        <v>35</v>
      </c>
      <c r="M691" s="306" t="s">
        <v>94</v>
      </c>
      <c r="N691" s="306"/>
      <c r="O691" s="306" t="s">
        <v>37</v>
      </c>
      <c r="P691" s="308">
        <v>24</v>
      </c>
      <c r="Q691" s="309">
        <v>24</v>
      </c>
      <c r="R691" s="286">
        <v>9250</v>
      </c>
      <c r="S691" s="310">
        <f t="shared" si="95"/>
        <v>222000</v>
      </c>
      <c r="T691" s="311"/>
      <c r="U691" s="311">
        <f t="shared" si="85"/>
        <v>222000</v>
      </c>
      <c r="V691" s="451">
        <v>43107</v>
      </c>
      <c r="W691" s="452">
        <v>43108</v>
      </c>
      <c r="X691" s="308">
        <v>750</v>
      </c>
      <c r="Y691" s="313" t="s">
        <v>1519</v>
      </c>
      <c r="Z691" s="314">
        <v>2112</v>
      </c>
      <c r="AA691" s="315">
        <v>180107</v>
      </c>
      <c r="AB691" s="316" t="s">
        <v>2947</v>
      </c>
      <c r="AC691" s="317">
        <v>43132</v>
      </c>
      <c r="AD691" s="318">
        <f t="shared" si="96"/>
        <v>43189</v>
      </c>
      <c r="AE691" s="319">
        <f>IF(OR(G691=账期!$A$18,G691=账期!$A$20,G691=账期!$A$22,G691=账期!$A$24,G691=账期!$A$25,G691=账期!$A$27,G691=账期!$A$26,G691=账期!$A$28,G691=账期!$A$30,G691=账期!$A$32,G691=账期!$A$34,G691=账期!$A$35,G691=账期!$A$37,G691=账期!$A$39,G691=账期!$A$40,G691=账期!$A$41,G691=账期!$A$42,G691=账期!$A$43,G691=账期!$A$44,G691=账期!$A$45,G691=账期!$A$46,G691=账期!$A$48,G691=账期!$A$50,G691=账期!$A$51,G691=账期!$A$52,G691=账期!$A$53,G691=账期!$A$54,G691=账期!$A$56,G691=账期!$A$57,G691=账期!$A$58,G691=账期!$A$59,G691=账期!$A$60,G691=账期!$A$61,G691=账期!$A$62,G691=账期!$A$63,G691=账期!$A$64,G691=账期!$A$66,G691=账期!$A$67,G691=账期!$A$68,G691=账期!$A$70,G691=账期!$A$71),30,IF(OR(G691=账期!$A$74,G691=账期!$A$77,G691=账期!$A$76,G691=账期!$A$79,G691=账期!$A$80,G691=账期!$A$81,G691=账期!$A$83,G691=账期!$A$85,G691=账期!$A$87,G691=账期!$A$89,G691=账期!$A$91),60,IF(OR(G691=账期!$A$93,G691=账期!$A$94,G691=账期!$A$95,G691=账期!$A$96,G691=账期!$A$98,G691=账期!$A$99,G691=账期!$A$101,G691=账期!$A$102),90,0)))</f>
        <v>30</v>
      </c>
      <c r="AF691" s="319"/>
      <c r="AG691" s="306" t="s">
        <v>86</v>
      </c>
      <c r="AH691" s="319" t="str">
        <f t="shared" si="99"/>
        <v>杭得利</v>
      </c>
      <c r="AI691" s="321"/>
    </row>
    <row r="692" spans="1:35" ht="18" customHeight="1" x14ac:dyDescent="0.25">
      <c r="A692" s="301" t="str">
        <f t="shared" si="86"/>
        <v>2018年1月</v>
      </c>
      <c r="B692" s="302">
        <v>43103</v>
      </c>
      <c r="C692" s="303" t="s">
        <v>1520</v>
      </c>
      <c r="D692" s="304" t="s">
        <v>617</v>
      </c>
      <c r="E692" s="305" t="str">
        <f t="shared" si="97"/>
        <v>A</v>
      </c>
      <c r="F692" s="305" t="str">
        <f t="shared" si="98"/>
        <v>A</v>
      </c>
      <c r="G692" s="347" t="s">
        <v>508</v>
      </c>
      <c r="H692" s="307" t="s">
        <v>509</v>
      </c>
      <c r="I692" s="307" t="s">
        <v>33</v>
      </c>
      <c r="J692" s="307"/>
      <c r="K692" s="308" t="s">
        <v>517</v>
      </c>
      <c r="L692" s="306" t="s">
        <v>35</v>
      </c>
      <c r="M692" s="306" t="s">
        <v>94</v>
      </c>
      <c r="N692" s="306"/>
      <c r="O692" s="306" t="s">
        <v>37</v>
      </c>
      <c r="P692" s="308">
        <v>24</v>
      </c>
      <c r="Q692" s="309">
        <v>24</v>
      </c>
      <c r="R692" s="286">
        <v>9250</v>
      </c>
      <c r="S692" s="310">
        <f t="shared" si="95"/>
        <v>222000</v>
      </c>
      <c r="T692" s="311"/>
      <c r="U692" s="311">
        <f t="shared" si="85"/>
        <v>222000</v>
      </c>
      <c r="V692" s="451">
        <v>43108</v>
      </c>
      <c r="W692" s="452">
        <v>43109</v>
      </c>
      <c r="X692" s="308">
        <v>750</v>
      </c>
      <c r="Y692" s="313" t="s">
        <v>1521</v>
      </c>
      <c r="Z692" s="314">
        <v>2112</v>
      </c>
      <c r="AA692" s="315">
        <v>180108</v>
      </c>
      <c r="AB692" s="316" t="s">
        <v>3152</v>
      </c>
      <c r="AC692" s="317">
        <v>43133</v>
      </c>
      <c r="AD692" s="318">
        <f t="shared" si="96"/>
        <v>43189</v>
      </c>
      <c r="AE692" s="319">
        <f>IF(OR(G692=账期!$A$18,G692=账期!$A$20,G692=账期!$A$22,G692=账期!$A$24,G692=账期!$A$25,G692=账期!$A$27,G692=账期!$A$26,G692=账期!$A$28,G692=账期!$A$30,G692=账期!$A$32,G692=账期!$A$34,G692=账期!$A$35,G692=账期!$A$37,G692=账期!$A$39,G692=账期!$A$40,G692=账期!$A$41,G692=账期!$A$42,G692=账期!$A$43,G692=账期!$A$44,G692=账期!$A$45,G692=账期!$A$46,G692=账期!$A$48,G692=账期!$A$50,G692=账期!$A$51,G692=账期!$A$52,G692=账期!$A$53,G692=账期!$A$54,G692=账期!$A$56,G692=账期!$A$57,G692=账期!$A$58,G692=账期!$A$59,G692=账期!$A$60,G692=账期!$A$61,G692=账期!$A$62,G692=账期!$A$63,G692=账期!$A$64,G692=账期!$A$66,G692=账期!$A$67,G692=账期!$A$68,G692=账期!$A$70,G692=账期!$A$71),30,IF(OR(G692=账期!$A$74,G692=账期!$A$77,G692=账期!$A$76,G692=账期!$A$79,G692=账期!$A$80,G692=账期!$A$81,G692=账期!$A$83,G692=账期!$A$85,G692=账期!$A$87,G692=账期!$A$89,G692=账期!$A$91),60,IF(OR(G692=账期!$A$93,G692=账期!$A$94,G692=账期!$A$95,G692=账期!$A$96,G692=账期!$A$98,G692=账期!$A$99,G692=账期!$A$101,G692=账期!$A$102),90,0)))</f>
        <v>30</v>
      </c>
      <c r="AF692" s="319"/>
      <c r="AG692" s="306" t="s">
        <v>86</v>
      </c>
      <c r="AH692" s="319" t="str">
        <f t="shared" si="99"/>
        <v>杭得利</v>
      </c>
      <c r="AI692" s="321"/>
    </row>
    <row r="693" spans="1:35" ht="18" customHeight="1" x14ac:dyDescent="0.25">
      <c r="A693" s="301" t="str">
        <f t="shared" si="86"/>
        <v>2018年1月</v>
      </c>
      <c r="B693" s="302">
        <v>43111</v>
      </c>
      <c r="C693" s="303" t="s">
        <v>1522</v>
      </c>
      <c r="D693" s="304" t="s">
        <v>617</v>
      </c>
      <c r="E693" s="305" t="str">
        <f t="shared" si="97"/>
        <v>A</v>
      </c>
      <c r="F693" s="305" t="str">
        <f t="shared" si="98"/>
        <v>A</v>
      </c>
      <c r="G693" s="347" t="s">
        <v>508</v>
      </c>
      <c r="H693" s="307" t="s">
        <v>509</v>
      </c>
      <c r="I693" s="307" t="s">
        <v>33</v>
      </c>
      <c r="J693" s="307"/>
      <c r="K693" s="308" t="s">
        <v>517</v>
      </c>
      <c r="L693" s="306" t="s">
        <v>35</v>
      </c>
      <c r="M693" s="306" t="s">
        <v>94</v>
      </c>
      <c r="N693" s="306"/>
      <c r="O693" s="306" t="s">
        <v>37</v>
      </c>
      <c r="P693" s="308">
        <v>24</v>
      </c>
      <c r="Q693" s="309">
        <v>24</v>
      </c>
      <c r="R693" s="286">
        <v>9250</v>
      </c>
      <c r="S693" s="310">
        <f t="shared" si="95"/>
        <v>222000</v>
      </c>
      <c r="T693" s="311"/>
      <c r="U693" s="311">
        <f t="shared" si="85"/>
        <v>222000</v>
      </c>
      <c r="V693" s="451">
        <v>43113</v>
      </c>
      <c r="W693" s="452">
        <v>43114</v>
      </c>
      <c r="X693" s="308">
        <v>750</v>
      </c>
      <c r="Y693" s="313" t="s">
        <v>1523</v>
      </c>
      <c r="Z693" s="314">
        <v>2112</v>
      </c>
      <c r="AA693" s="315" t="s">
        <v>745</v>
      </c>
      <c r="AB693" s="316" t="s">
        <v>3152</v>
      </c>
      <c r="AC693" s="317">
        <v>43133</v>
      </c>
      <c r="AD693" s="318">
        <f t="shared" si="96"/>
        <v>43189</v>
      </c>
      <c r="AE693" s="319">
        <f>IF(OR(G693=账期!$A$18,G693=账期!$A$20,G693=账期!$A$22,G693=账期!$A$24,G693=账期!$A$25,G693=账期!$A$27,G693=账期!$A$26,G693=账期!$A$28,G693=账期!$A$30,G693=账期!$A$32,G693=账期!$A$34,G693=账期!$A$35,G693=账期!$A$37,G693=账期!$A$39,G693=账期!$A$40,G693=账期!$A$41,G693=账期!$A$42,G693=账期!$A$43,G693=账期!$A$44,G693=账期!$A$45,G693=账期!$A$46,G693=账期!$A$48,G693=账期!$A$50,G693=账期!$A$51,G693=账期!$A$52,G693=账期!$A$53,G693=账期!$A$54,G693=账期!$A$56,G693=账期!$A$57,G693=账期!$A$58,G693=账期!$A$59,G693=账期!$A$60,G693=账期!$A$61,G693=账期!$A$62,G693=账期!$A$63,G693=账期!$A$64,G693=账期!$A$66,G693=账期!$A$67,G693=账期!$A$68,G693=账期!$A$70,G693=账期!$A$71),30,IF(OR(G693=账期!$A$74,G693=账期!$A$77,G693=账期!$A$76,G693=账期!$A$79,G693=账期!$A$80,G693=账期!$A$81,G693=账期!$A$83,G693=账期!$A$85,G693=账期!$A$87,G693=账期!$A$89,G693=账期!$A$91),60,IF(OR(G693=账期!$A$93,G693=账期!$A$94,G693=账期!$A$95,G693=账期!$A$96,G693=账期!$A$98,G693=账期!$A$99,G693=账期!$A$101,G693=账期!$A$102),90,0)))</f>
        <v>30</v>
      </c>
      <c r="AF693" s="319"/>
      <c r="AG693" s="306" t="s">
        <v>86</v>
      </c>
      <c r="AH693" s="319" t="str">
        <f t="shared" si="99"/>
        <v>杭得利</v>
      </c>
      <c r="AI693" s="321"/>
    </row>
    <row r="694" spans="1:35" ht="18" customHeight="1" x14ac:dyDescent="0.25">
      <c r="A694" s="301" t="str">
        <f t="shared" si="86"/>
        <v>2018年1月</v>
      </c>
      <c r="B694" s="302">
        <v>43111</v>
      </c>
      <c r="C694" s="303" t="s">
        <v>1522</v>
      </c>
      <c r="D694" s="304" t="s">
        <v>617</v>
      </c>
      <c r="E694" s="305" t="str">
        <f t="shared" si="97"/>
        <v>A</v>
      </c>
      <c r="F694" s="305" t="str">
        <f t="shared" si="98"/>
        <v>A</v>
      </c>
      <c r="G694" s="347" t="s">
        <v>508</v>
      </c>
      <c r="H694" s="307" t="s">
        <v>509</v>
      </c>
      <c r="I694" s="307" t="s">
        <v>33</v>
      </c>
      <c r="J694" s="307"/>
      <c r="K694" s="308" t="s">
        <v>517</v>
      </c>
      <c r="L694" s="306" t="s">
        <v>35</v>
      </c>
      <c r="M694" s="306" t="s">
        <v>94</v>
      </c>
      <c r="N694" s="306"/>
      <c r="O694" s="306" t="s">
        <v>37</v>
      </c>
      <c r="P694" s="308">
        <v>24</v>
      </c>
      <c r="Q694" s="309">
        <v>24</v>
      </c>
      <c r="R694" s="286">
        <v>9250</v>
      </c>
      <c r="S694" s="310">
        <f t="shared" si="95"/>
        <v>222000</v>
      </c>
      <c r="T694" s="311"/>
      <c r="U694" s="311">
        <f t="shared" si="85"/>
        <v>222000</v>
      </c>
      <c r="V694" s="451">
        <v>43116</v>
      </c>
      <c r="W694" s="452">
        <v>43117</v>
      </c>
      <c r="X694" s="308">
        <v>750</v>
      </c>
      <c r="Y694" s="313" t="s">
        <v>1524</v>
      </c>
      <c r="Z694" s="314">
        <v>2112</v>
      </c>
      <c r="AA694" s="315" t="s">
        <v>902</v>
      </c>
      <c r="AB694" s="316" t="s">
        <v>3152</v>
      </c>
      <c r="AC694" s="317">
        <v>43133</v>
      </c>
      <c r="AD694" s="318">
        <f t="shared" si="96"/>
        <v>43189</v>
      </c>
      <c r="AE694" s="319">
        <f>IF(OR(G694=账期!$A$18,G694=账期!$A$20,G694=账期!$A$22,G694=账期!$A$24,G694=账期!$A$25,G694=账期!$A$27,G694=账期!$A$26,G694=账期!$A$28,G694=账期!$A$30,G694=账期!$A$32,G694=账期!$A$34,G694=账期!$A$35,G694=账期!$A$37,G694=账期!$A$39,G694=账期!$A$40,G694=账期!$A$41,G694=账期!$A$42,G694=账期!$A$43,G694=账期!$A$44,G694=账期!$A$45,G694=账期!$A$46,G694=账期!$A$48,G694=账期!$A$50,G694=账期!$A$51,G694=账期!$A$52,G694=账期!$A$53,G694=账期!$A$54,G694=账期!$A$56,G694=账期!$A$57,G694=账期!$A$58,G694=账期!$A$59,G694=账期!$A$60,G694=账期!$A$61,G694=账期!$A$62,G694=账期!$A$63,G694=账期!$A$64,G694=账期!$A$66,G694=账期!$A$67,G694=账期!$A$68,G694=账期!$A$70,G694=账期!$A$71),30,IF(OR(G694=账期!$A$74,G694=账期!$A$77,G694=账期!$A$76,G694=账期!$A$79,G694=账期!$A$80,G694=账期!$A$81,G694=账期!$A$83,G694=账期!$A$85,G694=账期!$A$87,G694=账期!$A$89,G694=账期!$A$91),60,IF(OR(G694=账期!$A$93,G694=账期!$A$94,G694=账期!$A$95,G694=账期!$A$96,G694=账期!$A$98,G694=账期!$A$99,G694=账期!$A$101,G694=账期!$A$102),90,0)))</f>
        <v>30</v>
      </c>
      <c r="AF694" s="319"/>
      <c r="AG694" s="306" t="s">
        <v>86</v>
      </c>
      <c r="AH694" s="319" t="str">
        <f t="shared" si="99"/>
        <v>杭得利</v>
      </c>
      <c r="AI694" s="321"/>
    </row>
    <row r="695" spans="1:35" ht="18" customHeight="1" x14ac:dyDescent="0.25">
      <c r="A695" s="301" t="str">
        <f t="shared" si="86"/>
        <v>2018年1月</v>
      </c>
      <c r="B695" s="302">
        <v>43113</v>
      </c>
      <c r="C695" s="303" t="s">
        <v>1500</v>
      </c>
      <c r="D695" s="304" t="s">
        <v>617</v>
      </c>
      <c r="E695" s="305" t="str">
        <f t="shared" si="97"/>
        <v>A</v>
      </c>
      <c r="F695" s="305" t="str">
        <f t="shared" si="98"/>
        <v>A</v>
      </c>
      <c r="G695" s="306" t="s">
        <v>508</v>
      </c>
      <c r="H695" s="307" t="s">
        <v>509</v>
      </c>
      <c r="I695" s="307" t="s">
        <v>33</v>
      </c>
      <c r="J695" s="307"/>
      <c r="K695" s="308" t="s">
        <v>517</v>
      </c>
      <c r="L695" s="306" t="s">
        <v>35</v>
      </c>
      <c r="M695" s="306" t="s">
        <v>94</v>
      </c>
      <c r="N695" s="306"/>
      <c r="O695" s="306" t="s">
        <v>37</v>
      </c>
      <c r="P695" s="308">
        <v>24</v>
      </c>
      <c r="Q695" s="309">
        <v>24</v>
      </c>
      <c r="R695" s="286">
        <v>9250</v>
      </c>
      <c r="S695" s="310">
        <f t="shared" si="95"/>
        <v>222000</v>
      </c>
      <c r="T695" s="311"/>
      <c r="U695" s="311">
        <f t="shared" si="85"/>
        <v>222000</v>
      </c>
      <c r="V695" s="451">
        <v>43118</v>
      </c>
      <c r="W695" s="452">
        <v>43119</v>
      </c>
      <c r="X695" s="308">
        <v>750</v>
      </c>
      <c r="Y695" s="313" t="s">
        <v>1525</v>
      </c>
      <c r="Z695" s="314">
        <v>2112</v>
      </c>
      <c r="AA695" s="315" t="s">
        <v>888</v>
      </c>
      <c r="AB695" s="316" t="s">
        <v>3152</v>
      </c>
      <c r="AC695" s="317">
        <v>43133</v>
      </c>
      <c r="AD695" s="318">
        <f t="shared" si="96"/>
        <v>43189</v>
      </c>
      <c r="AE695" s="319">
        <f>IF(OR(G695=账期!$A$18,G695=账期!$A$20,G695=账期!$A$22,G695=账期!$A$24,G695=账期!$A$25,G695=账期!$A$27,G695=账期!$A$26,G695=账期!$A$28,G695=账期!$A$30,G695=账期!$A$32,G695=账期!$A$34,G695=账期!$A$35,G695=账期!$A$37,G695=账期!$A$39,G695=账期!$A$40,G695=账期!$A$41,G695=账期!$A$42,G695=账期!$A$43,G695=账期!$A$44,G695=账期!$A$45,G695=账期!$A$46,G695=账期!$A$48,G695=账期!$A$50,G695=账期!$A$51,G695=账期!$A$52,G695=账期!$A$53,G695=账期!$A$54,G695=账期!$A$56,G695=账期!$A$57,G695=账期!$A$58,G695=账期!$A$59,G695=账期!$A$60,G695=账期!$A$61,G695=账期!$A$62,G695=账期!$A$63,G695=账期!$A$64,G695=账期!$A$66,G695=账期!$A$67,G695=账期!$A$68,G695=账期!$A$70,G695=账期!$A$71),30,IF(OR(G695=账期!$A$74,G695=账期!$A$77,G695=账期!$A$76,G695=账期!$A$79,G695=账期!$A$80,G695=账期!$A$81,G695=账期!$A$83,G695=账期!$A$85,G695=账期!$A$87,G695=账期!$A$89,G695=账期!$A$91),60,IF(OR(G695=账期!$A$93,G695=账期!$A$94,G695=账期!$A$95,G695=账期!$A$96,G695=账期!$A$98,G695=账期!$A$99,G695=账期!$A$101,G695=账期!$A$102),90,0)))</f>
        <v>30</v>
      </c>
      <c r="AF695" s="319"/>
      <c r="AG695" s="306" t="s">
        <v>86</v>
      </c>
      <c r="AH695" s="319" t="str">
        <f t="shared" si="99"/>
        <v>杭得利</v>
      </c>
      <c r="AI695" s="321"/>
    </row>
    <row r="696" spans="1:35" ht="18" customHeight="1" x14ac:dyDescent="0.25">
      <c r="A696" s="301" t="str">
        <f t="shared" si="86"/>
        <v>2018年1月</v>
      </c>
      <c r="B696" s="302">
        <v>43119</v>
      </c>
      <c r="C696" s="303" t="s">
        <v>1503</v>
      </c>
      <c r="D696" s="304" t="s">
        <v>617</v>
      </c>
      <c r="E696" s="305" t="str">
        <f t="shared" si="97"/>
        <v>A</v>
      </c>
      <c r="F696" s="305" t="str">
        <f t="shared" si="98"/>
        <v>A</v>
      </c>
      <c r="G696" s="306" t="s">
        <v>508</v>
      </c>
      <c r="H696" s="307" t="str">
        <f>IF(G696="","",VLOOKUP(G696,下拉数据源!J:K,2,0))</f>
        <v>长飞光纤光缆股份有限公司</v>
      </c>
      <c r="I696" s="307" t="s">
        <v>33</v>
      </c>
      <c r="J696" s="307"/>
      <c r="K696" s="308" t="s">
        <v>517</v>
      </c>
      <c r="L696" s="306" t="s">
        <v>35</v>
      </c>
      <c r="M696" s="306" t="s">
        <v>94</v>
      </c>
      <c r="N696" s="306"/>
      <c r="O696" s="306" t="s">
        <v>37</v>
      </c>
      <c r="P696" s="308">
        <v>24</v>
      </c>
      <c r="Q696" s="309">
        <v>24</v>
      </c>
      <c r="R696" s="286">
        <v>9250</v>
      </c>
      <c r="S696" s="310">
        <f t="shared" si="95"/>
        <v>222000</v>
      </c>
      <c r="T696" s="311"/>
      <c r="U696" s="311">
        <f t="shared" si="85"/>
        <v>222000</v>
      </c>
      <c r="V696" s="451">
        <v>43120</v>
      </c>
      <c r="W696" s="452">
        <v>43121</v>
      </c>
      <c r="X696" s="308">
        <v>750</v>
      </c>
      <c r="Y696" s="313" t="s">
        <v>1526</v>
      </c>
      <c r="Z696" s="314">
        <v>2112</v>
      </c>
      <c r="AA696" s="315"/>
      <c r="AB696" s="316" t="s">
        <v>3153</v>
      </c>
      <c r="AC696" s="317">
        <v>43133</v>
      </c>
      <c r="AD696" s="318">
        <f t="shared" si="96"/>
        <v>43189</v>
      </c>
      <c r="AE696" s="319">
        <f>IF(OR(G696=账期!$A$18,G696=账期!$A$20,G696=账期!$A$22,G696=账期!$A$24,G696=账期!$A$25,G696=账期!$A$27,G696=账期!$A$26,G696=账期!$A$28,G696=账期!$A$30,G696=账期!$A$32,G696=账期!$A$34,G696=账期!$A$35,G696=账期!$A$37,G696=账期!$A$39,G696=账期!$A$40,G696=账期!$A$41,G696=账期!$A$42,G696=账期!$A$43,G696=账期!$A$44,G696=账期!$A$45,G696=账期!$A$46,G696=账期!$A$48,G696=账期!$A$50,G696=账期!$A$51,G696=账期!$A$52,G696=账期!$A$53,G696=账期!$A$54,G696=账期!$A$56,G696=账期!$A$57,G696=账期!$A$58,G696=账期!$A$59,G696=账期!$A$60,G696=账期!$A$61,G696=账期!$A$62,G696=账期!$A$63,G696=账期!$A$64,G696=账期!$A$66,G696=账期!$A$67,G696=账期!$A$68,G696=账期!$A$70,G696=账期!$A$71),30,IF(OR(G696=账期!$A$74,G696=账期!$A$77,G696=账期!$A$76,G696=账期!$A$79,G696=账期!$A$80,G696=账期!$A$81,G696=账期!$A$83,G696=账期!$A$85,G696=账期!$A$87,G696=账期!$A$89,G696=账期!$A$91),60,IF(OR(G696=账期!$A$93,G696=账期!$A$94,G696=账期!$A$95,G696=账期!$A$96,G696=账期!$A$98,G696=账期!$A$99,G696=账期!$A$101,G696=账期!$A$102),90,0)))</f>
        <v>30</v>
      </c>
      <c r="AF696" s="319"/>
      <c r="AG696" s="306" t="s">
        <v>86</v>
      </c>
      <c r="AH696" s="319" t="str">
        <f t="shared" si="99"/>
        <v>杭得利</v>
      </c>
      <c r="AI696" s="321"/>
    </row>
    <row r="697" spans="1:35" ht="18" customHeight="1" x14ac:dyDescent="0.25">
      <c r="A697" s="301" t="str">
        <f t="shared" si="86"/>
        <v>2018年1月</v>
      </c>
      <c r="B697" s="302">
        <v>43119</v>
      </c>
      <c r="C697" s="303" t="s">
        <v>1503</v>
      </c>
      <c r="D697" s="304" t="s">
        <v>617</v>
      </c>
      <c r="E697" s="305" t="str">
        <f t="shared" si="97"/>
        <v>A</v>
      </c>
      <c r="F697" s="305" t="str">
        <f t="shared" si="98"/>
        <v>A</v>
      </c>
      <c r="G697" s="306" t="s">
        <v>508</v>
      </c>
      <c r="H697" s="307" t="str">
        <f>IF(G697="","",VLOOKUP(G697,下拉数据源!J:K,2,0))</f>
        <v>长飞光纤光缆股份有限公司</v>
      </c>
      <c r="I697" s="307" t="s">
        <v>33</v>
      </c>
      <c r="J697" s="307"/>
      <c r="K697" s="308" t="s">
        <v>517</v>
      </c>
      <c r="L697" s="306" t="s">
        <v>35</v>
      </c>
      <c r="M697" s="306" t="s">
        <v>94</v>
      </c>
      <c r="N697" s="306"/>
      <c r="O697" s="306" t="s">
        <v>37</v>
      </c>
      <c r="P697" s="308">
        <v>24</v>
      </c>
      <c r="Q697" s="309">
        <v>24</v>
      </c>
      <c r="R697" s="286">
        <v>9250</v>
      </c>
      <c r="S697" s="310">
        <f t="shared" si="95"/>
        <v>222000</v>
      </c>
      <c r="T697" s="311"/>
      <c r="U697" s="311">
        <f t="shared" si="85"/>
        <v>222000</v>
      </c>
      <c r="V697" s="451">
        <v>43122</v>
      </c>
      <c r="W697" s="452">
        <v>43123</v>
      </c>
      <c r="X697" s="308">
        <v>750</v>
      </c>
      <c r="Y697" s="313" t="s">
        <v>1527</v>
      </c>
      <c r="Z697" s="314">
        <v>2112</v>
      </c>
      <c r="AA697" s="315">
        <v>180122</v>
      </c>
      <c r="AB697" s="316" t="s">
        <v>3153</v>
      </c>
      <c r="AC697" s="317">
        <v>43133</v>
      </c>
      <c r="AD697" s="318">
        <f t="shared" si="96"/>
        <v>43189</v>
      </c>
      <c r="AE697" s="319">
        <f>IF(OR(G697=账期!$A$18,G697=账期!$A$20,G697=账期!$A$22,G697=账期!$A$24,G697=账期!$A$25,G697=账期!$A$27,G697=账期!$A$26,G697=账期!$A$28,G697=账期!$A$30,G697=账期!$A$32,G697=账期!$A$34,G697=账期!$A$35,G697=账期!$A$37,G697=账期!$A$39,G697=账期!$A$40,G697=账期!$A$41,G697=账期!$A$42,G697=账期!$A$43,G697=账期!$A$44,G697=账期!$A$45,G697=账期!$A$46,G697=账期!$A$48,G697=账期!$A$50,G697=账期!$A$51,G697=账期!$A$52,G697=账期!$A$53,G697=账期!$A$54,G697=账期!$A$56,G697=账期!$A$57,G697=账期!$A$58,G697=账期!$A$59,G697=账期!$A$60,G697=账期!$A$61,G697=账期!$A$62,G697=账期!$A$63,G697=账期!$A$64,G697=账期!$A$66,G697=账期!$A$67,G697=账期!$A$68,G697=账期!$A$70,G697=账期!$A$71),30,IF(OR(G697=账期!$A$74,G697=账期!$A$77,G697=账期!$A$76,G697=账期!$A$79,G697=账期!$A$80,G697=账期!$A$81,G697=账期!$A$83,G697=账期!$A$85,G697=账期!$A$87,G697=账期!$A$89,G697=账期!$A$91),60,IF(OR(G697=账期!$A$93,G697=账期!$A$94,G697=账期!$A$95,G697=账期!$A$96,G697=账期!$A$98,G697=账期!$A$99,G697=账期!$A$101,G697=账期!$A$102),90,0)))</f>
        <v>30</v>
      </c>
      <c r="AF697" s="319"/>
      <c r="AG697" s="306" t="s">
        <v>86</v>
      </c>
      <c r="AH697" s="319" t="str">
        <f t="shared" si="99"/>
        <v>杭得利</v>
      </c>
      <c r="AI697" s="321"/>
    </row>
    <row r="698" spans="1:35" ht="18" customHeight="1" x14ac:dyDescent="0.25">
      <c r="A698" s="301" t="str">
        <f t="shared" si="86"/>
        <v>2018年1月</v>
      </c>
      <c r="B698" s="302">
        <v>43119</v>
      </c>
      <c r="C698" s="303" t="s">
        <v>1503</v>
      </c>
      <c r="D698" s="304" t="s">
        <v>617</v>
      </c>
      <c r="E698" s="305" t="str">
        <f t="shared" si="97"/>
        <v>A</v>
      </c>
      <c r="F698" s="305" t="str">
        <f t="shared" si="98"/>
        <v>A</v>
      </c>
      <c r="G698" s="306" t="s">
        <v>508</v>
      </c>
      <c r="H698" s="307" t="str">
        <f>IF(G698="","",VLOOKUP(G698,下拉数据源!J:K,2,0))</f>
        <v>长飞光纤光缆股份有限公司</v>
      </c>
      <c r="I698" s="307" t="s">
        <v>33</v>
      </c>
      <c r="J698" s="307"/>
      <c r="K698" s="308" t="s">
        <v>517</v>
      </c>
      <c r="L698" s="306" t="s">
        <v>35</v>
      </c>
      <c r="M698" s="306" t="s">
        <v>94</v>
      </c>
      <c r="N698" s="306"/>
      <c r="O698" s="306" t="s">
        <v>37</v>
      </c>
      <c r="P698" s="308">
        <v>30</v>
      </c>
      <c r="Q698" s="309">
        <v>30</v>
      </c>
      <c r="R698" s="286">
        <v>9250</v>
      </c>
      <c r="S698" s="310">
        <f t="shared" si="95"/>
        <v>277500</v>
      </c>
      <c r="T698" s="311"/>
      <c r="U698" s="311">
        <f t="shared" si="85"/>
        <v>277500</v>
      </c>
      <c r="V698" s="451">
        <v>43121</v>
      </c>
      <c r="W698" s="452">
        <v>43125</v>
      </c>
      <c r="X698" s="308">
        <v>750</v>
      </c>
      <c r="Y698" s="313" t="s">
        <v>1528</v>
      </c>
      <c r="Z698" s="314">
        <v>2640</v>
      </c>
      <c r="AA698" s="315">
        <v>180121</v>
      </c>
      <c r="AB698" s="316" t="s">
        <v>3153</v>
      </c>
      <c r="AC698" s="317">
        <v>43133</v>
      </c>
      <c r="AD698" s="318">
        <f t="shared" si="96"/>
        <v>43189</v>
      </c>
      <c r="AE698" s="319">
        <f>IF(OR(G698=账期!$A$18,G698=账期!$A$20,G698=账期!$A$22,G698=账期!$A$24,G698=账期!$A$25,G698=账期!$A$27,G698=账期!$A$26,G698=账期!$A$28,G698=账期!$A$30,G698=账期!$A$32,G698=账期!$A$34,G698=账期!$A$35,G698=账期!$A$37,G698=账期!$A$39,G698=账期!$A$40,G698=账期!$A$41,G698=账期!$A$42,G698=账期!$A$43,G698=账期!$A$44,G698=账期!$A$45,G698=账期!$A$46,G698=账期!$A$48,G698=账期!$A$50,G698=账期!$A$51,G698=账期!$A$52,G698=账期!$A$53,G698=账期!$A$54,G698=账期!$A$56,G698=账期!$A$57,G698=账期!$A$58,G698=账期!$A$59,G698=账期!$A$60,G698=账期!$A$61,G698=账期!$A$62,G698=账期!$A$63,G698=账期!$A$64,G698=账期!$A$66,G698=账期!$A$67,G698=账期!$A$68,G698=账期!$A$70,G698=账期!$A$71),30,IF(OR(G698=账期!$A$74,G698=账期!$A$77,G698=账期!$A$76,G698=账期!$A$79,G698=账期!$A$80,G698=账期!$A$81,G698=账期!$A$83,G698=账期!$A$85,G698=账期!$A$87,G698=账期!$A$89,G698=账期!$A$91),60,IF(OR(G698=账期!$A$93,G698=账期!$A$94,G698=账期!$A$95,G698=账期!$A$96,G698=账期!$A$98,G698=账期!$A$99,G698=账期!$A$101,G698=账期!$A$102),90,0)))</f>
        <v>30</v>
      </c>
      <c r="AF698" s="319"/>
      <c r="AG698" s="306" t="s">
        <v>86</v>
      </c>
      <c r="AH698" s="319" t="str">
        <f t="shared" si="99"/>
        <v>杭得利</v>
      </c>
      <c r="AI698" s="321"/>
    </row>
    <row r="699" spans="1:35" ht="18" customHeight="1" x14ac:dyDescent="0.25">
      <c r="A699" s="301" t="str">
        <f t="shared" si="86"/>
        <v>2018年1月</v>
      </c>
      <c r="B699" s="302">
        <v>43119</v>
      </c>
      <c r="C699" s="303" t="s">
        <v>1503</v>
      </c>
      <c r="D699" s="304" t="s">
        <v>617</v>
      </c>
      <c r="E699" s="305" t="str">
        <f t="shared" si="97"/>
        <v>A</v>
      </c>
      <c r="F699" s="305" t="str">
        <f t="shared" si="98"/>
        <v>A</v>
      </c>
      <c r="G699" s="306" t="s">
        <v>508</v>
      </c>
      <c r="H699" s="307" t="str">
        <f>IF(G699="","",VLOOKUP(G699,下拉数据源!J:K,2,0))</f>
        <v>长飞光纤光缆股份有限公司</v>
      </c>
      <c r="I699" s="307" t="s">
        <v>33</v>
      </c>
      <c r="J699" s="307"/>
      <c r="K699" s="308" t="s">
        <v>517</v>
      </c>
      <c r="L699" s="306" t="s">
        <v>35</v>
      </c>
      <c r="M699" s="306" t="s">
        <v>94</v>
      </c>
      <c r="N699" s="306"/>
      <c r="O699" s="306" t="s">
        <v>37</v>
      </c>
      <c r="P699" s="308">
        <v>12</v>
      </c>
      <c r="Q699" s="309">
        <v>12</v>
      </c>
      <c r="R699" s="286">
        <v>9250</v>
      </c>
      <c r="S699" s="310">
        <f t="shared" si="95"/>
        <v>111000</v>
      </c>
      <c r="T699" s="311"/>
      <c r="U699" s="311">
        <f t="shared" ref="U699:U762" si="100">S699-T699</f>
        <v>111000</v>
      </c>
      <c r="V699" s="451">
        <v>43121</v>
      </c>
      <c r="W699" s="452">
        <v>43122</v>
      </c>
      <c r="X699" s="308">
        <v>750</v>
      </c>
      <c r="Y699" s="313" t="s">
        <v>1529</v>
      </c>
      <c r="Z699" s="314">
        <v>1056</v>
      </c>
      <c r="AA699" s="315">
        <v>180120</v>
      </c>
      <c r="AB699" s="316" t="s">
        <v>3152</v>
      </c>
      <c r="AC699" s="317">
        <v>43133</v>
      </c>
      <c r="AD699" s="318">
        <f t="shared" si="96"/>
        <v>43189</v>
      </c>
      <c r="AE699" s="319">
        <f>IF(OR(G699=账期!$A$18,G699=账期!$A$20,G699=账期!$A$22,G699=账期!$A$24,G699=账期!$A$25,G699=账期!$A$27,G699=账期!$A$26,G699=账期!$A$28,G699=账期!$A$30,G699=账期!$A$32,G699=账期!$A$34,G699=账期!$A$35,G699=账期!$A$37,G699=账期!$A$39,G699=账期!$A$40,G699=账期!$A$41,G699=账期!$A$42,G699=账期!$A$43,G699=账期!$A$44,G699=账期!$A$45,G699=账期!$A$46,G699=账期!$A$48,G699=账期!$A$50,G699=账期!$A$51,G699=账期!$A$52,G699=账期!$A$53,G699=账期!$A$54,G699=账期!$A$56,G699=账期!$A$57,G699=账期!$A$58,G699=账期!$A$59,G699=账期!$A$60,G699=账期!$A$61,G699=账期!$A$62,G699=账期!$A$63,G699=账期!$A$64,G699=账期!$A$66,G699=账期!$A$67,G699=账期!$A$68,G699=账期!$A$70,G699=账期!$A$71),30,IF(OR(G699=账期!$A$74,G699=账期!$A$77,G699=账期!$A$76,G699=账期!$A$79,G699=账期!$A$80,G699=账期!$A$81,G699=账期!$A$83,G699=账期!$A$85,G699=账期!$A$87,G699=账期!$A$89,G699=账期!$A$91),60,IF(OR(G699=账期!$A$93,G699=账期!$A$94,G699=账期!$A$95,G699=账期!$A$96,G699=账期!$A$98,G699=账期!$A$99,G699=账期!$A$101,G699=账期!$A$102),90,0)))</f>
        <v>30</v>
      </c>
      <c r="AF699" s="319"/>
      <c r="AG699" s="306" t="s">
        <v>86</v>
      </c>
      <c r="AH699" s="319" t="str">
        <f t="shared" si="99"/>
        <v>杭得利</v>
      </c>
      <c r="AI699" s="321"/>
    </row>
    <row r="700" spans="1:35" ht="18" customHeight="1" x14ac:dyDescent="0.25">
      <c r="A700" s="301" t="str">
        <f t="shared" ref="A700:A763" si="101">IF(V700="","",TEXT(V700,"yyyy年m月"))</f>
        <v>2018年1月</v>
      </c>
      <c r="B700" s="302">
        <v>43110</v>
      </c>
      <c r="C700" s="303"/>
      <c r="D700" s="304" t="s">
        <v>617</v>
      </c>
      <c r="E700" s="305" t="str">
        <f t="shared" si="97"/>
        <v>A</v>
      </c>
      <c r="F700" s="305" t="str">
        <f t="shared" si="98"/>
        <v>A</v>
      </c>
      <c r="G700" s="306" t="s">
        <v>508</v>
      </c>
      <c r="H700" s="307" t="s">
        <v>509</v>
      </c>
      <c r="I700" s="307" t="s">
        <v>33</v>
      </c>
      <c r="J700" s="307"/>
      <c r="K700" s="308"/>
      <c r="L700" s="306" t="s">
        <v>40</v>
      </c>
      <c r="M700" s="306" t="s">
        <v>201</v>
      </c>
      <c r="N700" s="306" t="s">
        <v>111</v>
      </c>
      <c r="O700" s="306" t="s">
        <v>37</v>
      </c>
      <c r="P700" s="308">
        <v>7.4999999999999997E-2</v>
      </c>
      <c r="Q700" s="309">
        <v>7.4999999999999997E-2</v>
      </c>
      <c r="R700" s="286">
        <v>0</v>
      </c>
      <c r="S700" s="310">
        <f t="shared" si="95"/>
        <v>0</v>
      </c>
      <c r="T700" s="311"/>
      <c r="U700" s="311">
        <f t="shared" si="100"/>
        <v>0</v>
      </c>
      <c r="V700" s="451">
        <v>43112</v>
      </c>
      <c r="W700" s="452">
        <v>43113</v>
      </c>
      <c r="X700" s="308">
        <v>25</v>
      </c>
      <c r="Y700" s="313" t="s">
        <v>1530</v>
      </c>
      <c r="Z700" s="314">
        <v>6</v>
      </c>
      <c r="AA700" s="315">
        <v>180111</v>
      </c>
      <c r="AB700" s="316"/>
      <c r="AC700" s="317"/>
      <c r="AD700" s="318">
        <f t="shared" si="96"/>
        <v>61</v>
      </c>
      <c r="AE700" s="319">
        <f>IF(OR(G700=账期!$A$18,G700=账期!$A$20,G700=账期!$A$22,G700=账期!$A$24,G700=账期!$A$25,G700=账期!$A$27,G700=账期!$A$26,G700=账期!$A$28,G700=账期!$A$30,G700=账期!$A$32,G700=账期!$A$34,G700=账期!$A$35,G700=账期!$A$37,G700=账期!$A$39,G700=账期!$A$40,G700=账期!$A$41,G700=账期!$A$42,G700=账期!$A$43,G700=账期!$A$44,G700=账期!$A$45,G700=账期!$A$46,G700=账期!$A$48,G700=账期!$A$50,G700=账期!$A$51,G700=账期!$A$52,G700=账期!$A$53,G700=账期!$A$54,G700=账期!$A$56,G700=账期!$A$57,G700=账期!$A$58,G700=账期!$A$59,G700=账期!$A$60,G700=账期!$A$61,G700=账期!$A$62,G700=账期!$A$63,G700=账期!$A$64,G700=账期!$A$66,G700=账期!$A$67,G700=账期!$A$68,G700=账期!$A$70,G700=账期!$A$71),30,IF(OR(G700=账期!$A$74,G700=账期!$A$77,G700=账期!$A$76,G700=账期!$A$79,G700=账期!$A$80,G700=账期!$A$81,G700=账期!$A$83,G700=账期!$A$85,G700=账期!$A$87,G700=账期!$A$89,G700=账期!$A$91),60,IF(OR(G700=账期!$A$93,G700=账期!$A$94,G700=账期!$A$95,G700=账期!$A$96,G700=账期!$A$98,G700=账期!$A$99,G700=账期!$A$101,G700=账期!$A$102),90,0)))</f>
        <v>30</v>
      </c>
      <c r="AF700" s="319"/>
      <c r="AG700" s="306" t="s">
        <v>86</v>
      </c>
      <c r="AH700" s="319" t="str">
        <f t="shared" si="99"/>
        <v>杭得利</v>
      </c>
      <c r="AI700" s="321"/>
    </row>
    <row r="701" spans="1:35" ht="18" customHeight="1" x14ac:dyDescent="0.25">
      <c r="A701" s="301" t="str">
        <f t="shared" si="101"/>
        <v>2018年1月</v>
      </c>
      <c r="B701" s="302">
        <v>43104</v>
      </c>
      <c r="C701" s="303"/>
      <c r="D701" s="304" t="s">
        <v>617</v>
      </c>
      <c r="E701" s="305" t="str">
        <f t="shared" si="97"/>
        <v>A</v>
      </c>
      <c r="F701" s="305" t="str">
        <f t="shared" si="98"/>
        <v>A</v>
      </c>
      <c r="G701" s="306" t="s">
        <v>508</v>
      </c>
      <c r="H701" s="307" t="s">
        <v>509</v>
      </c>
      <c r="I701" s="307" t="s">
        <v>33</v>
      </c>
      <c r="J701" s="307" t="s">
        <v>376</v>
      </c>
      <c r="K701" s="308" t="s">
        <v>111</v>
      </c>
      <c r="L701" s="306" t="s">
        <v>63</v>
      </c>
      <c r="M701" s="306" t="s">
        <v>64</v>
      </c>
      <c r="N701" s="306"/>
      <c r="O701" s="306" t="s">
        <v>300</v>
      </c>
      <c r="P701" s="308">
        <v>2.5000000000000001E-2</v>
      </c>
      <c r="Q701" s="309">
        <v>2.5000000000000001E-2</v>
      </c>
      <c r="R701" s="286">
        <v>0</v>
      </c>
      <c r="S701" s="310">
        <f t="shared" si="95"/>
        <v>0</v>
      </c>
      <c r="T701" s="311"/>
      <c r="U701" s="311">
        <f t="shared" si="100"/>
        <v>0</v>
      </c>
      <c r="V701" s="451">
        <v>43112</v>
      </c>
      <c r="W701" s="452">
        <v>43113</v>
      </c>
      <c r="X701" s="308">
        <v>25</v>
      </c>
      <c r="Y701" s="313" t="s">
        <v>1531</v>
      </c>
      <c r="Z701" s="314">
        <v>0</v>
      </c>
      <c r="AA701" s="315">
        <v>180103</v>
      </c>
      <c r="AB701" s="316"/>
      <c r="AC701" s="317"/>
      <c r="AD701" s="318">
        <f t="shared" si="96"/>
        <v>61</v>
      </c>
      <c r="AE701" s="319">
        <f>IF(OR(G701=账期!$A$18,G701=账期!$A$20,G701=账期!$A$22,G701=账期!$A$24,G701=账期!$A$25,G701=账期!$A$27,G701=账期!$A$26,G701=账期!$A$28,G701=账期!$A$30,G701=账期!$A$32,G701=账期!$A$34,G701=账期!$A$35,G701=账期!$A$37,G701=账期!$A$39,G701=账期!$A$40,G701=账期!$A$41,G701=账期!$A$42,G701=账期!$A$43,G701=账期!$A$44,G701=账期!$A$45,G701=账期!$A$46,G701=账期!$A$48,G701=账期!$A$50,G701=账期!$A$51,G701=账期!$A$52,G701=账期!$A$53,G701=账期!$A$54,G701=账期!$A$56,G701=账期!$A$57,G701=账期!$A$58,G701=账期!$A$59,G701=账期!$A$60,G701=账期!$A$61,G701=账期!$A$62,G701=账期!$A$63,G701=账期!$A$64,G701=账期!$A$66,G701=账期!$A$67,G701=账期!$A$68,G701=账期!$A$70,G701=账期!$A$71),30,IF(OR(G701=账期!$A$74,G701=账期!$A$77,G701=账期!$A$76,G701=账期!$A$79,G701=账期!$A$80,G701=账期!$A$81,G701=账期!$A$83,G701=账期!$A$85,G701=账期!$A$87,G701=账期!$A$89,G701=账期!$A$91),60,IF(OR(G701=账期!$A$93,G701=账期!$A$94,G701=账期!$A$95,G701=账期!$A$96,G701=账期!$A$98,G701=账期!$A$99,G701=账期!$A$101,G701=账期!$A$102),90,0)))</f>
        <v>30</v>
      </c>
      <c r="AF701" s="319"/>
      <c r="AG701" s="306" t="s">
        <v>86</v>
      </c>
      <c r="AH701" s="319" t="str">
        <f t="shared" si="99"/>
        <v>杭得利</v>
      </c>
      <c r="AI701" s="321"/>
    </row>
    <row r="702" spans="1:35" ht="18" customHeight="1" x14ac:dyDescent="0.25">
      <c r="A702" s="301" t="str">
        <f t="shared" si="101"/>
        <v>2017年12月</v>
      </c>
      <c r="B702" s="302">
        <v>43070</v>
      </c>
      <c r="C702" s="303"/>
      <c r="D702" s="304" t="s">
        <v>617</v>
      </c>
      <c r="E702" s="305" t="str">
        <f t="shared" si="97"/>
        <v>A</v>
      </c>
      <c r="F702" s="305" t="str">
        <f t="shared" si="98"/>
        <v>A</v>
      </c>
      <c r="G702" s="306" t="s">
        <v>508</v>
      </c>
      <c r="H702" s="307" t="s">
        <v>509</v>
      </c>
      <c r="I702" s="307" t="s">
        <v>33</v>
      </c>
      <c r="J702" s="307"/>
      <c r="K702" s="308" t="s">
        <v>518</v>
      </c>
      <c r="L702" s="306" t="s">
        <v>63</v>
      </c>
      <c r="M702" s="306" t="s">
        <v>64</v>
      </c>
      <c r="N702" s="306"/>
      <c r="O702" s="306" t="s">
        <v>191</v>
      </c>
      <c r="P702" s="308">
        <v>8</v>
      </c>
      <c r="Q702" s="309">
        <v>8</v>
      </c>
      <c r="R702" s="286">
        <v>10290</v>
      </c>
      <c r="S702" s="310">
        <f t="shared" si="95"/>
        <v>82320</v>
      </c>
      <c r="T702" s="311"/>
      <c r="U702" s="311">
        <f t="shared" si="100"/>
        <v>82320</v>
      </c>
      <c r="V702" s="451">
        <v>43098</v>
      </c>
      <c r="W702" s="452">
        <v>43098</v>
      </c>
      <c r="X702" s="308">
        <v>1000</v>
      </c>
      <c r="Y702" s="313" t="s">
        <v>1532</v>
      </c>
      <c r="Z702" s="314">
        <v>704</v>
      </c>
      <c r="AA702" s="315">
        <v>171228</v>
      </c>
      <c r="AB702" s="316" t="s">
        <v>1533</v>
      </c>
      <c r="AC702" s="320">
        <v>43113</v>
      </c>
      <c r="AD702" s="318">
        <f t="shared" si="96"/>
        <v>43161</v>
      </c>
      <c r="AE702" s="319">
        <v>30</v>
      </c>
      <c r="AF702" s="319"/>
      <c r="AG702" s="306" t="s">
        <v>86</v>
      </c>
      <c r="AH702" s="319" t="str">
        <f t="shared" si="99"/>
        <v>杭得利</v>
      </c>
      <c r="AI702" s="321"/>
    </row>
    <row r="703" spans="1:35" ht="18" customHeight="1" x14ac:dyDescent="0.25">
      <c r="A703" s="301" t="str">
        <f t="shared" si="101"/>
        <v>2017年12月</v>
      </c>
      <c r="B703" s="302">
        <v>43070</v>
      </c>
      <c r="C703" s="303"/>
      <c r="D703" s="304" t="s">
        <v>617</v>
      </c>
      <c r="E703" s="305" t="str">
        <f t="shared" si="97"/>
        <v>A</v>
      </c>
      <c r="F703" s="305" t="str">
        <f t="shared" si="98"/>
        <v>A</v>
      </c>
      <c r="G703" s="306" t="s">
        <v>508</v>
      </c>
      <c r="H703" s="307" t="s">
        <v>509</v>
      </c>
      <c r="I703" s="307" t="s">
        <v>33</v>
      </c>
      <c r="J703" s="307"/>
      <c r="K703" s="308" t="s">
        <v>518</v>
      </c>
      <c r="L703" s="306" t="s">
        <v>63</v>
      </c>
      <c r="M703" s="306" t="s">
        <v>64</v>
      </c>
      <c r="N703" s="306"/>
      <c r="O703" s="306" t="s">
        <v>191</v>
      </c>
      <c r="P703" s="308">
        <v>12</v>
      </c>
      <c r="Q703" s="309">
        <v>12</v>
      </c>
      <c r="R703" s="286">
        <v>10290</v>
      </c>
      <c r="S703" s="310">
        <f t="shared" si="95"/>
        <v>123480</v>
      </c>
      <c r="T703" s="311"/>
      <c r="U703" s="311">
        <f t="shared" si="100"/>
        <v>123480</v>
      </c>
      <c r="V703" s="451">
        <v>43100</v>
      </c>
      <c r="W703" s="452">
        <v>43102</v>
      </c>
      <c r="X703" s="308">
        <v>1000</v>
      </c>
      <c r="Y703" s="313" t="s">
        <v>1534</v>
      </c>
      <c r="Z703" s="314">
        <v>1056</v>
      </c>
      <c r="AA703" s="315"/>
      <c r="AB703" s="316" t="s">
        <v>1533</v>
      </c>
      <c r="AC703" s="320">
        <v>43113</v>
      </c>
      <c r="AD703" s="318">
        <f t="shared" si="96"/>
        <v>43161</v>
      </c>
      <c r="AE703" s="319">
        <v>30</v>
      </c>
      <c r="AF703" s="319"/>
      <c r="AG703" s="306" t="s">
        <v>86</v>
      </c>
      <c r="AH703" s="319" t="str">
        <f t="shared" si="99"/>
        <v>杭得利</v>
      </c>
      <c r="AI703" s="321"/>
    </row>
    <row r="704" spans="1:35" ht="18" customHeight="1" x14ac:dyDescent="0.25">
      <c r="A704" s="301" t="str">
        <f t="shared" si="101"/>
        <v>2018年1月</v>
      </c>
      <c r="B704" s="302">
        <v>43123</v>
      </c>
      <c r="C704" s="303" t="s">
        <v>1535</v>
      </c>
      <c r="D704" s="304" t="s">
        <v>617</v>
      </c>
      <c r="E704" s="305" t="str">
        <f t="shared" si="97"/>
        <v>A</v>
      </c>
      <c r="F704" s="305" t="str">
        <f t="shared" si="98"/>
        <v>A</v>
      </c>
      <c r="G704" s="347" t="s">
        <v>508</v>
      </c>
      <c r="H704" s="307" t="str">
        <f>IF(G704="","",VLOOKUP(G704,下拉数据源!J:K,2,0))</f>
        <v>长飞光纤光缆股份有限公司</v>
      </c>
      <c r="I704" s="307" t="s">
        <v>33</v>
      </c>
      <c r="J704" s="307" t="s">
        <v>520</v>
      </c>
      <c r="K704" s="308" t="s">
        <v>522</v>
      </c>
      <c r="L704" s="306" t="s">
        <v>63</v>
      </c>
      <c r="M704" s="306" t="s">
        <v>64</v>
      </c>
      <c r="N704" s="306"/>
      <c r="O704" s="306" t="s">
        <v>37</v>
      </c>
      <c r="P704" s="308">
        <v>8</v>
      </c>
      <c r="Q704" s="309">
        <v>8</v>
      </c>
      <c r="R704" s="286">
        <v>10290</v>
      </c>
      <c r="S704" s="310">
        <f t="shared" si="95"/>
        <v>82320</v>
      </c>
      <c r="T704" s="311"/>
      <c r="U704" s="311">
        <f t="shared" si="100"/>
        <v>82320</v>
      </c>
      <c r="V704" s="451">
        <v>43123</v>
      </c>
      <c r="W704" s="452">
        <v>43124</v>
      </c>
      <c r="X704" s="308">
        <v>1000</v>
      </c>
      <c r="Y704" s="313" t="s">
        <v>1536</v>
      </c>
      <c r="Z704" s="314">
        <v>704</v>
      </c>
      <c r="AA704" s="315">
        <v>171216</v>
      </c>
      <c r="AB704" s="316" t="s">
        <v>3157</v>
      </c>
      <c r="AC704" s="317">
        <v>43133</v>
      </c>
      <c r="AD704" s="318">
        <f t="shared" si="96"/>
        <v>43189</v>
      </c>
      <c r="AE704" s="319">
        <f>IF(OR(G704=账期!$A$18,G704=账期!$A$20,G704=账期!$A$22,G704=账期!$A$24,G704=账期!$A$25,G704=账期!$A$27,G704=账期!$A$26,G704=账期!$A$28,G704=账期!$A$30,G704=账期!$A$32,G704=账期!$A$34,G704=账期!$A$35,G704=账期!$A$37,G704=账期!$A$39,G704=账期!$A$40,G704=账期!$A$41,G704=账期!$A$42,G704=账期!$A$43,G704=账期!$A$44,G704=账期!$A$45,G704=账期!$A$46,G704=账期!$A$48,G704=账期!$A$50,G704=账期!$A$51,G704=账期!$A$52,G704=账期!$A$53,G704=账期!$A$54,G704=账期!$A$56,G704=账期!$A$57,G704=账期!$A$58,G704=账期!$A$59,G704=账期!$A$60,G704=账期!$A$61,G704=账期!$A$62,G704=账期!$A$63,G704=账期!$A$64,G704=账期!$A$66,G704=账期!$A$67,G704=账期!$A$68,G704=账期!$A$70,G704=账期!$A$71),30,IF(OR(G704=账期!$A$74,G704=账期!$A$77,G704=账期!$A$76,G704=账期!$A$79,G704=账期!$A$80,G704=账期!$A$81,G704=账期!$A$83,G704=账期!$A$85,G704=账期!$A$87,G704=账期!$A$89,G704=账期!$A$91),60,IF(OR(G704=账期!$A$93,G704=账期!$A$94,G704=账期!$A$95,G704=账期!$A$96,G704=账期!$A$98,G704=账期!$A$99,G704=账期!$A$101,G704=账期!$A$102),90,0)))</f>
        <v>30</v>
      </c>
      <c r="AF704" s="319"/>
      <c r="AG704" s="306" t="s">
        <v>86</v>
      </c>
      <c r="AH704" s="319" t="str">
        <f t="shared" ref="AH704:AH735" si="102">IF(AG704="华东","徐绪盛",IF(AG704="华南","柯童柱",IF(AG704="华中","杭得利",IF(AG704="西南","张军",IF(AG704="华北","石浩宇","")))))</f>
        <v>杭得利</v>
      </c>
      <c r="AI704" s="321"/>
    </row>
    <row r="705" spans="1:35" ht="18" customHeight="1" x14ac:dyDescent="0.25">
      <c r="A705" s="301" t="str">
        <f t="shared" si="101"/>
        <v>2018年1月</v>
      </c>
      <c r="B705" s="302">
        <v>43099</v>
      </c>
      <c r="C705" s="303"/>
      <c r="D705" s="304" t="s">
        <v>617</v>
      </c>
      <c r="E705" s="305" t="str">
        <f t="shared" si="97"/>
        <v>A</v>
      </c>
      <c r="F705" s="305" t="str">
        <f t="shared" si="98"/>
        <v>A</v>
      </c>
      <c r="G705" s="306" t="s">
        <v>508</v>
      </c>
      <c r="H705" s="307" t="s">
        <v>509</v>
      </c>
      <c r="I705" s="307" t="s">
        <v>33</v>
      </c>
      <c r="J705" s="307" t="s">
        <v>520</v>
      </c>
      <c r="K705" s="306" t="s">
        <v>521</v>
      </c>
      <c r="L705" s="306" t="s">
        <v>63</v>
      </c>
      <c r="M705" s="306" t="s">
        <v>519</v>
      </c>
      <c r="N705" s="306"/>
      <c r="O705" s="306" t="s">
        <v>37</v>
      </c>
      <c r="P705" s="308">
        <v>20</v>
      </c>
      <c r="Q705" s="309">
        <v>20</v>
      </c>
      <c r="R705" s="312">
        <v>10140</v>
      </c>
      <c r="S705" s="310">
        <f t="shared" si="95"/>
        <v>202800</v>
      </c>
      <c r="T705" s="311"/>
      <c r="U705" s="311">
        <f t="shared" si="100"/>
        <v>202800</v>
      </c>
      <c r="V705" s="451">
        <v>43109</v>
      </c>
      <c r="W705" s="452">
        <v>43110</v>
      </c>
      <c r="X705" s="308">
        <v>1000</v>
      </c>
      <c r="Y705" s="371" t="s">
        <v>1537</v>
      </c>
      <c r="Z705" s="314">
        <v>1760</v>
      </c>
      <c r="AA705" s="315">
        <v>171216</v>
      </c>
      <c r="AB705" s="316" t="s">
        <v>2949</v>
      </c>
      <c r="AC705" s="317">
        <v>43132</v>
      </c>
      <c r="AD705" s="318">
        <f t="shared" si="96"/>
        <v>43189</v>
      </c>
      <c r="AE705" s="319">
        <f>IF(OR(G705=账期!$A$18,G705=账期!$A$20,G705=账期!$A$22,G705=账期!$A$24,G705=账期!$A$25,G705=账期!$A$27,G705=账期!$A$26,G705=账期!$A$28,G705=账期!$A$30,G705=账期!$A$32,G705=账期!$A$34,G705=账期!$A$35,G705=账期!$A$37,G705=账期!$A$39,G705=账期!$A$40,G705=账期!$A$41,G705=账期!$A$42,G705=账期!$A$43,G705=账期!$A$44,G705=账期!$A$45,G705=账期!$A$46,G705=账期!$A$48,G705=账期!$A$50,G705=账期!$A$51,G705=账期!$A$52,G705=账期!$A$53,G705=账期!$A$54,G705=账期!$A$56,G705=账期!$A$57,G705=账期!$A$58,G705=账期!$A$59,G705=账期!$A$60,G705=账期!$A$61,G705=账期!$A$62,G705=账期!$A$63,G705=账期!$A$64,G705=账期!$A$66,G705=账期!$A$67,G705=账期!$A$68,G705=账期!$A$70,G705=账期!$A$71),30,IF(OR(G705=账期!$A$74,G705=账期!$A$77,G705=账期!$A$76,G705=账期!$A$79,G705=账期!$A$80,G705=账期!$A$81,G705=账期!$A$83,G705=账期!$A$85,G705=账期!$A$87,G705=账期!$A$89,G705=账期!$A$91),60,IF(OR(G705=账期!$A$93,G705=账期!$A$94,G705=账期!$A$95,G705=账期!$A$96,G705=账期!$A$98,G705=账期!$A$99,G705=账期!$A$101,G705=账期!$A$102),90,0)))</f>
        <v>30</v>
      </c>
      <c r="AF705" s="319"/>
      <c r="AG705" s="306" t="s">
        <v>86</v>
      </c>
      <c r="AH705" s="319" t="str">
        <f t="shared" si="102"/>
        <v>杭得利</v>
      </c>
      <c r="AI705" s="321"/>
    </row>
    <row r="706" spans="1:35" ht="18" customHeight="1" x14ac:dyDescent="0.25">
      <c r="A706" s="301" t="str">
        <f t="shared" si="101"/>
        <v>2018年1月</v>
      </c>
      <c r="B706" s="302">
        <v>43099</v>
      </c>
      <c r="C706" s="303"/>
      <c r="D706" s="304" t="s">
        <v>617</v>
      </c>
      <c r="E706" s="305" t="str">
        <f t="shared" si="97"/>
        <v>A</v>
      </c>
      <c r="F706" s="305" t="str">
        <f t="shared" si="98"/>
        <v>A</v>
      </c>
      <c r="G706" s="306" t="s">
        <v>508</v>
      </c>
      <c r="H706" s="307" t="s">
        <v>509</v>
      </c>
      <c r="I706" s="307" t="s">
        <v>33</v>
      </c>
      <c r="J706" s="307"/>
      <c r="K706" s="306" t="s">
        <v>518</v>
      </c>
      <c r="L706" s="306" t="s">
        <v>63</v>
      </c>
      <c r="M706" s="306" t="s">
        <v>519</v>
      </c>
      <c r="N706" s="306" t="s">
        <v>318</v>
      </c>
      <c r="O706" s="306" t="s">
        <v>191</v>
      </c>
      <c r="P706" s="308">
        <v>7</v>
      </c>
      <c r="Q706" s="309">
        <v>7</v>
      </c>
      <c r="R706" s="312">
        <v>10290</v>
      </c>
      <c r="S706" s="310">
        <f t="shared" si="95"/>
        <v>72030</v>
      </c>
      <c r="T706" s="311"/>
      <c r="U706" s="311">
        <f t="shared" si="100"/>
        <v>72030</v>
      </c>
      <c r="V706" s="451">
        <v>43104</v>
      </c>
      <c r="W706" s="452">
        <v>43105</v>
      </c>
      <c r="X706" s="308">
        <v>1000</v>
      </c>
      <c r="Y706" s="371" t="s">
        <v>1538</v>
      </c>
      <c r="Z706" s="314">
        <v>616</v>
      </c>
      <c r="AA706" s="315">
        <v>171228</v>
      </c>
      <c r="AB706" s="316" t="s">
        <v>2948</v>
      </c>
      <c r="AC706" s="317">
        <v>43132</v>
      </c>
      <c r="AD706" s="318">
        <f t="shared" si="96"/>
        <v>43189</v>
      </c>
      <c r="AE706" s="319">
        <f>IF(OR(G706=账期!$A$18,G706=账期!$A$20,G706=账期!$A$22,G706=账期!$A$24,G706=账期!$A$25,G706=账期!$A$27,G706=账期!$A$26,G706=账期!$A$28,G706=账期!$A$30,G706=账期!$A$32,G706=账期!$A$34,G706=账期!$A$35,G706=账期!$A$37,G706=账期!$A$39,G706=账期!$A$40,G706=账期!$A$41,G706=账期!$A$42,G706=账期!$A$43,G706=账期!$A$44,G706=账期!$A$45,G706=账期!$A$46,G706=账期!$A$48,G706=账期!$A$50,G706=账期!$A$51,G706=账期!$A$52,G706=账期!$A$53,G706=账期!$A$54,G706=账期!$A$56,G706=账期!$A$57,G706=账期!$A$58,G706=账期!$A$59,G706=账期!$A$60,G706=账期!$A$61,G706=账期!$A$62,G706=账期!$A$63,G706=账期!$A$64,G706=账期!$A$66,G706=账期!$A$67,G706=账期!$A$68,G706=账期!$A$70,G706=账期!$A$71),30,IF(OR(G706=账期!$A$74,G706=账期!$A$77,G706=账期!$A$76,G706=账期!$A$79,G706=账期!$A$80,G706=账期!$A$81,G706=账期!$A$83,G706=账期!$A$85,G706=账期!$A$87,G706=账期!$A$89,G706=账期!$A$91),60,IF(OR(G706=账期!$A$93,G706=账期!$A$94,G706=账期!$A$95,G706=账期!$A$96,G706=账期!$A$98,G706=账期!$A$99,G706=账期!$A$101,G706=账期!$A$102),90,0)))</f>
        <v>30</v>
      </c>
      <c r="AF706" s="319"/>
      <c r="AG706" s="306" t="s">
        <v>86</v>
      </c>
      <c r="AH706" s="319" t="str">
        <f t="shared" si="102"/>
        <v>杭得利</v>
      </c>
      <c r="AI706" s="321"/>
    </row>
    <row r="707" spans="1:35" ht="27" customHeight="1" x14ac:dyDescent="0.25">
      <c r="A707" s="301" t="str">
        <f t="shared" si="101"/>
        <v>2018年1月</v>
      </c>
      <c r="B707" s="302">
        <v>43099</v>
      </c>
      <c r="C707" s="303"/>
      <c r="D707" s="304" t="s">
        <v>617</v>
      </c>
      <c r="E707" s="305" t="str">
        <f t="shared" si="97"/>
        <v>A</v>
      </c>
      <c r="F707" s="305" t="str">
        <f t="shared" si="98"/>
        <v>A</v>
      </c>
      <c r="G707" s="306" t="s">
        <v>508</v>
      </c>
      <c r="H707" s="307" t="s">
        <v>509</v>
      </c>
      <c r="I707" s="307" t="s">
        <v>33</v>
      </c>
      <c r="J707" s="307"/>
      <c r="K707" s="306" t="s">
        <v>518</v>
      </c>
      <c r="L707" s="306" t="s">
        <v>63</v>
      </c>
      <c r="M707" s="306" t="s">
        <v>519</v>
      </c>
      <c r="N707" s="306" t="s">
        <v>318</v>
      </c>
      <c r="O707" s="306" t="s">
        <v>191</v>
      </c>
      <c r="P707" s="308">
        <v>8</v>
      </c>
      <c r="Q707" s="309">
        <v>8</v>
      </c>
      <c r="R707" s="312">
        <v>10290</v>
      </c>
      <c r="S707" s="310">
        <f t="shared" si="95"/>
        <v>82320</v>
      </c>
      <c r="T707" s="311"/>
      <c r="U707" s="311">
        <f t="shared" si="100"/>
        <v>82320</v>
      </c>
      <c r="V707" s="451">
        <v>43104</v>
      </c>
      <c r="W707" s="452">
        <v>43105</v>
      </c>
      <c r="X707" s="308">
        <v>1000</v>
      </c>
      <c r="Y707" s="378" t="s">
        <v>1539</v>
      </c>
      <c r="Z707" s="314">
        <v>704</v>
      </c>
      <c r="AA707" s="315">
        <v>171228</v>
      </c>
      <c r="AB707" s="316" t="s">
        <v>2948</v>
      </c>
      <c r="AC707" s="317">
        <v>43132</v>
      </c>
      <c r="AD707" s="318">
        <f t="shared" si="96"/>
        <v>43189</v>
      </c>
      <c r="AE707" s="319">
        <f>IF(OR(G707=账期!$A$18,G707=账期!$A$20,G707=账期!$A$22,G707=账期!$A$24,G707=账期!$A$25,G707=账期!$A$27,G707=账期!$A$26,G707=账期!$A$28,G707=账期!$A$30,G707=账期!$A$32,G707=账期!$A$34,G707=账期!$A$35,G707=账期!$A$37,G707=账期!$A$39,G707=账期!$A$40,G707=账期!$A$41,G707=账期!$A$42,G707=账期!$A$43,G707=账期!$A$44,G707=账期!$A$45,G707=账期!$A$46,G707=账期!$A$48,G707=账期!$A$50,G707=账期!$A$51,G707=账期!$A$52,G707=账期!$A$53,G707=账期!$A$54,G707=账期!$A$56,G707=账期!$A$57,G707=账期!$A$58,G707=账期!$A$59,G707=账期!$A$60,G707=账期!$A$61,G707=账期!$A$62,G707=账期!$A$63,G707=账期!$A$64,G707=账期!$A$66,G707=账期!$A$67,G707=账期!$A$68,G707=账期!$A$70,G707=账期!$A$71),30,IF(OR(G707=账期!$A$74,G707=账期!$A$77,G707=账期!$A$76,G707=账期!$A$79,G707=账期!$A$80,G707=账期!$A$81,G707=账期!$A$83,G707=账期!$A$85,G707=账期!$A$87,G707=账期!$A$89,G707=账期!$A$91),60,IF(OR(G707=账期!$A$93,G707=账期!$A$94,G707=账期!$A$95,G707=账期!$A$96,G707=账期!$A$98,G707=账期!$A$99,G707=账期!$A$101,G707=账期!$A$102),90,0)))</f>
        <v>30</v>
      </c>
      <c r="AF707" s="319"/>
      <c r="AG707" s="306" t="s">
        <v>86</v>
      </c>
      <c r="AH707" s="319" t="str">
        <f t="shared" si="102"/>
        <v>杭得利</v>
      </c>
      <c r="AI707" s="379" t="s">
        <v>1540</v>
      </c>
    </row>
    <row r="708" spans="1:35" ht="18" customHeight="1" x14ac:dyDescent="0.25">
      <c r="A708" s="301" t="str">
        <f t="shared" si="101"/>
        <v>2018年1月</v>
      </c>
      <c r="B708" s="302">
        <v>43099</v>
      </c>
      <c r="C708" s="303"/>
      <c r="D708" s="304" t="s">
        <v>617</v>
      </c>
      <c r="E708" s="305" t="str">
        <f t="shared" si="97"/>
        <v>A</v>
      </c>
      <c r="F708" s="305" t="str">
        <f t="shared" si="98"/>
        <v>A</v>
      </c>
      <c r="G708" s="306" t="s">
        <v>508</v>
      </c>
      <c r="H708" s="307" t="s">
        <v>509</v>
      </c>
      <c r="I708" s="307" t="s">
        <v>33</v>
      </c>
      <c r="J708" s="307"/>
      <c r="K708" s="306" t="s">
        <v>518</v>
      </c>
      <c r="L708" s="306" t="s">
        <v>63</v>
      </c>
      <c r="M708" s="306" t="s">
        <v>519</v>
      </c>
      <c r="N708" s="306" t="s">
        <v>318</v>
      </c>
      <c r="O708" s="306" t="s">
        <v>191</v>
      </c>
      <c r="P708" s="308">
        <v>15</v>
      </c>
      <c r="Q708" s="309">
        <v>15</v>
      </c>
      <c r="R708" s="312">
        <v>10290</v>
      </c>
      <c r="S708" s="310">
        <f t="shared" si="95"/>
        <v>154350</v>
      </c>
      <c r="T708" s="311"/>
      <c r="U708" s="311">
        <f t="shared" si="100"/>
        <v>154350</v>
      </c>
      <c r="V708" s="451">
        <v>43109</v>
      </c>
      <c r="W708" s="452">
        <v>43110</v>
      </c>
      <c r="X708" s="308">
        <v>1000</v>
      </c>
      <c r="Y708" s="371" t="s">
        <v>1541</v>
      </c>
      <c r="Z708" s="314">
        <v>1320</v>
      </c>
      <c r="AA708" s="315">
        <v>171228</v>
      </c>
      <c r="AB708" s="316" t="s">
        <v>2948</v>
      </c>
      <c r="AC708" s="317">
        <v>43132</v>
      </c>
      <c r="AD708" s="318">
        <f t="shared" si="96"/>
        <v>43189</v>
      </c>
      <c r="AE708" s="319">
        <f>IF(OR(G708=账期!$A$18,G708=账期!$A$20,G708=账期!$A$22,G708=账期!$A$24,G708=账期!$A$25,G708=账期!$A$27,G708=账期!$A$26,G708=账期!$A$28,G708=账期!$A$30,G708=账期!$A$32,G708=账期!$A$34,G708=账期!$A$35,G708=账期!$A$37,G708=账期!$A$39,G708=账期!$A$40,G708=账期!$A$41,G708=账期!$A$42,G708=账期!$A$43,G708=账期!$A$44,G708=账期!$A$45,G708=账期!$A$46,G708=账期!$A$48,G708=账期!$A$50,G708=账期!$A$51,G708=账期!$A$52,G708=账期!$A$53,G708=账期!$A$54,G708=账期!$A$56,G708=账期!$A$57,G708=账期!$A$58,G708=账期!$A$59,G708=账期!$A$60,G708=账期!$A$61,G708=账期!$A$62,G708=账期!$A$63,G708=账期!$A$64,G708=账期!$A$66,G708=账期!$A$67,G708=账期!$A$68,G708=账期!$A$70,G708=账期!$A$71),30,IF(OR(G708=账期!$A$74,G708=账期!$A$77,G708=账期!$A$76,G708=账期!$A$79,G708=账期!$A$80,G708=账期!$A$81,G708=账期!$A$83,G708=账期!$A$85,G708=账期!$A$87,G708=账期!$A$89,G708=账期!$A$91),60,IF(OR(G708=账期!$A$93,G708=账期!$A$94,G708=账期!$A$95,G708=账期!$A$96,G708=账期!$A$98,G708=账期!$A$99,G708=账期!$A$101,G708=账期!$A$102),90,0)))</f>
        <v>30</v>
      </c>
      <c r="AF708" s="319"/>
      <c r="AG708" s="306" t="s">
        <v>86</v>
      </c>
      <c r="AH708" s="319" t="str">
        <f t="shared" si="102"/>
        <v>杭得利</v>
      </c>
      <c r="AI708" s="321"/>
    </row>
    <row r="709" spans="1:35" ht="18" customHeight="1" x14ac:dyDescent="0.25">
      <c r="A709" s="301" t="str">
        <f t="shared" si="101"/>
        <v>2018年1月</v>
      </c>
      <c r="B709" s="302">
        <v>43099</v>
      </c>
      <c r="C709" s="303"/>
      <c r="D709" s="304" t="s">
        <v>617</v>
      </c>
      <c r="E709" s="305" t="str">
        <f t="shared" si="97"/>
        <v>A</v>
      </c>
      <c r="F709" s="305" t="str">
        <f t="shared" si="98"/>
        <v>A</v>
      </c>
      <c r="G709" s="306" t="s">
        <v>508</v>
      </c>
      <c r="H709" s="307" t="s">
        <v>509</v>
      </c>
      <c r="I709" s="307" t="s">
        <v>33</v>
      </c>
      <c r="J709" s="307"/>
      <c r="K709" s="306" t="s">
        <v>518</v>
      </c>
      <c r="L709" s="306" t="s">
        <v>63</v>
      </c>
      <c r="M709" s="306" t="s">
        <v>519</v>
      </c>
      <c r="N709" s="306" t="s">
        <v>318</v>
      </c>
      <c r="O709" s="306" t="s">
        <v>191</v>
      </c>
      <c r="P709" s="308">
        <v>10</v>
      </c>
      <c r="Q709" s="309">
        <v>10</v>
      </c>
      <c r="R709" s="312">
        <v>10290</v>
      </c>
      <c r="S709" s="310">
        <f t="shared" si="95"/>
        <v>102900</v>
      </c>
      <c r="T709" s="311"/>
      <c r="U709" s="311">
        <f t="shared" si="100"/>
        <v>102900</v>
      </c>
      <c r="V709" s="451">
        <v>43114</v>
      </c>
      <c r="W709" s="452">
        <v>43115</v>
      </c>
      <c r="X709" s="308">
        <v>1000</v>
      </c>
      <c r="Y709" s="371" t="s">
        <v>1542</v>
      </c>
      <c r="Z709" s="314">
        <v>880</v>
      </c>
      <c r="AA709" s="315">
        <v>171228</v>
      </c>
      <c r="AB709" s="316" t="s">
        <v>2948</v>
      </c>
      <c r="AC709" s="317">
        <v>43132</v>
      </c>
      <c r="AD709" s="318">
        <f t="shared" si="96"/>
        <v>43189</v>
      </c>
      <c r="AE709" s="319">
        <f>IF(OR(G709=账期!$A$18,G709=账期!$A$20,G709=账期!$A$22,G709=账期!$A$24,G709=账期!$A$25,G709=账期!$A$27,G709=账期!$A$26,G709=账期!$A$28,G709=账期!$A$30,G709=账期!$A$32,G709=账期!$A$34,G709=账期!$A$35,G709=账期!$A$37,G709=账期!$A$39,G709=账期!$A$40,G709=账期!$A$41,G709=账期!$A$42,G709=账期!$A$43,G709=账期!$A$44,G709=账期!$A$45,G709=账期!$A$46,G709=账期!$A$48,G709=账期!$A$50,G709=账期!$A$51,G709=账期!$A$52,G709=账期!$A$53,G709=账期!$A$54,G709=账期!$A$56,G709=账期!$A$57,G709=账期!$A$58,G709=账期!$A$59,G709=账期!$A$60,G709=账期!$A$61,G709=账期!$A$62,G709=账期!$A$63,G709=账期!$A$64,G709=账期!$A$66,G709=账期!$A$67,G709=账期!$A$68,G709=账期!$A$70,G709=账期!$A$71),30,IF(OR(G709=账期!$A$74,G709=账期!$A$77,G709=账期!$A$76,G709=账期!$A$79,G709=账期!$A$80,G709=账期!$A$81,G709=账期!$A$83,G709=账期!$A$85,G709=账期!$A$87,G709=账期!$A$89,G709=账期!$A$91),60,IF(OR(G709=账期!$A$93,G709=账期!$A$94,G709=账期!$A$95,G709=账期!$A$96,G709=账期!$A$98,G709=账期!$A$99,G709=账期!$A$101,G709=账期!$A$102),90,0)))</f>
        <v>30</v>
      </c>
      <c r="AF709" s="319"/>
      <c r="AG709" s="306" t="s">
        <v>86</v>
      </c>
      <c r="AH709" s="319" t="str">
        <f t="shared" si="102"/>
        <v>杭得利</v>
      </c>
      <c r="AI709" s="321"/>
    </row>
    <row r="710" spans="1:35" ht="18" customHeight="1" x14ac:dyDescent="0.25">
      <c r="A710" s="301" t="str">
        <f t="shared" si="101"/>
        <v>2018年1月</v>
      </c>
      <c r="B710" s="302">
        <v>43099</v>
      </c>
      <c r="C710" s="303"/>
      <c r="D710" s="304" t="s">
        <v>617</v>
      </c>
      <c r="E710" s="305" t="str">
        <f t="shared" si="97"/>
        <v>A</v>
      </c>
      <c r="F710" s="305" t="str">
        <f t="shared" si="98"/>
        <v>A</v>
      </c>
      <c r="G710" s="306" t="s">
        <v>508</v>
      </c>
      <c r="H710" s="307" t="s">
        <v>509</v>
      </c>
      <c r="I710" s="307" t="s">
        <v>33</v>
      </c>
      <c r="J710" s="307"/>
      <c r="K710" s="306" t="s">
        <v>518</v>
      </c>
      <c r="L710" s="306" t="s">
        <v>63</v>
      </c>
      <c r="M710" s="306" t="s">
        <v>519</v>
      </c>
      <c r="N710" s="306" t="s">
        <v>318</v>
      </c>
      <c r="O710" s="306" t="s">
        <v>191</v>
      </c>
      <c r="P710" s="308">
        <v>-6</v>
      </c>
      <c r="Q710" s="309">
        <v>-6</v>
      </c>
      <c r="R710" s="312">
        <v>10290</v>
      </c>
      <c r="S710" s="310">
        <f t="shared" si="95"/>
        <v>-61740</v>
      </c>
      <c r="T710" s="311"/>
      <c r="U710" s="311">
        <f t="shared" si="100"/>
        <v>-61740</v>
      </c>
      <c r="V710" s="451">
        <v>43108</v>
      </c>
      <c r="W710" s="452">
        <v>43108</v>
      </c>
      <c r="X710" s="308">
        <v>1000</v>
      </c>
      <c r="Y710" s="313" t="s">
        <v>1543</v>
      </c>
      <c r="Z710" s="314">
        <v>528</v>
      </c>
      <c r="AA710" s="315"/>
      <c r="AB710" s="316" t="s">
        <v>2948</v>
      </c>
      <c r="AC710" s="317">
        <v>43132</v>
      </c>
      <c r="AD710" s="318">
        <f t="shared" si="96"/>
        <v>43189</v>
      </c>
      <c r="AE710" s="319">
        <f>IF(OR(G710=账期!$A$18,G710=账期!$A$20,G710=账期!$A$22,G710=账期!$A$24,G710=账期!$A$25,G710=账期!$A$27,G710=账期!$A$26,G710=账期!$A$28,G710=账期!$A$30,G710=账期!$A$32,G710=账期!$A$34,G710=账期!$A$35,G710=账期!$A$37,G710=账期!$A$39,G710=账期!$A$40,G710=账期!$A$41,G710=账期!$A$42,G710=账期!$A$43,G710=账期!$A$44,G710=账期!$A$45,G710=账期!$A$46,G710=账期!$A$48,G710=账期!$A$50,G710=账期!$A$51,G710=账期!$A$52,G710=账期!$A$53,G710=账期!$A$54,G710=账期!$A$56,G710=账期!$A$57,G710=账期!$A$58,G710=账期!$A$59,G710=账期!$A$60,G710=账期!$A$61,G710=账期!$A$62,G710=账期!$A$63,G710=账期!$A$64,G710=账期!$A$66,G710=账期!$A$67,G710=账期!$A$68,G710=账期!$A$70,G710=账期!$A$71),30,IF(OR(G710=账期!$A$74,G710=账期!$A$77,G710=账期!$A$76,G710=账期!$A$79,G710=账期!$A$80,G710=账期!$A$81,G710=账期!$A$83,G710=账期!$A$85,G710=账期!$A$87,G710=账期!$A$89,G710=账期!$A$91),60,IF(OR(G710=账期!$A$93,G710=账期!$A$94,G710=账期!$A$95,G710=账期!$A$96,G710=账期!$A$98,G710=账期!$A$99,G710=账期!$A$101,G710=账期!$A$102),90,0)))</f>
        <v>30</v>
      </c>
      <c r="AF710" s="319"/>
      <c r="AG710" s="306" t="s">
        <v>86</v>
      </c>
      <c r="AH710" s="319" t="str">
        <f t="shared" si="102"/>
        <v>杭得利</v>
      </c>
      <c r="AI710" s="321"/>
    </row>
    <row r="711" spans="1:35" ht="18" customHeight="1" x14ac:dyDescent="0.25">
      <c r="A711" s="301" t="str">
        <f t="shared" si="101"/>
        <v>2018年1月</v>
      </c>
      <c r="B711" s="302">
        <v>43102</v>
      </c>
      <c r="C711" s="303"/>
      <c r="D711" s="304" t="s">
        <v>617</v>
      </c>
      <c r="E711" s="305" t="str">
        <f t="shared" si="97"/>
        <v>A</v>
      </c>
      <c r="F711" s="305" t="str">
        <f t="shared" si="98"/>
        <v>A</v>
      </c>
      <c r="G711" s="306" t="s">
        <v>508</v>
      </c>
      <c r="H711" s="307" t="s">
        <v>509</v>
      </c>
      <c r="I711" s="307" t="s">
        <v>33</v>
      </c>
      <c r="J711" s="307"/>
      <c r="K711" s="308" t="s">
        <v>518</v>
      </c>
      <c r="L711" s="306" t="s">
        <v>63</v>
      </c>
      <c r="M711" s="306" t="s">
        <v>96</v>
      </c>
      <c r="N711" s="306"/>
      <c r="O711" s="306" t="s">
        <v>142</v>
      </c>
      <c r="P711" s="308">
        <v>0.15</v>
      </c>
      <c r="Q711" s="309">
        <v>0.15</v>
      </c>
      <c r="R711" s="286">
        <v>11490</v>
      </c>
      <c r="S711" s="310">
        <f t="shared" si="95"/>
        <v>1723.5</v>
      </c>
      <c r="T711" s="311"/>
      <c r="U711" s="311">
        <f t="shared" si="100"/>
        <v>1723.5</v>
      </c>
      <c r="V711" s="451">
        <v>43103</v>
      </c>
      <c r="W711" s="452">
        <v>43103</v>
      </c>
      <c r="X711" s="308">
        <v>25</v>
      </c>
      <c r="Y711" s="313" t="s">
        <v>1544</v>
      </c>
      <c r="Z711" s="314">
        <v>0</v>
      </c>
      <c r="AA711" s="315">
        <v>171203</v>
      </c>
      <c r="AB711" s="316" t="s">
        <v>2948</v>
      </c>
      <c r="AC711" s="317">
        <v>43132</v>
      </c>
      <c r="AD711" s="318">
        <f t="shared" si="96"/>
        <v>43189</v>
      </c>
      <c r="AE711" s="319">
        <f>IF(OR(G711=账期!$A$18,G711=账期!$A$20,G711=账期!$A$22,G711=账期!$A$24,G711=账期!$A$25,G711=账期!$A$27,G711=账期!$A$26,G711=账期!$A$28,G711=账期!$A$30,G711=账期!$A$32,G711=账期!$A$34,G711=账期!$A$35,G711=账期!$A$37,G711=账期!$A$39,G711=账期!$A$40,G711=账期!$A$41,G711=账期!$A$42,G711=账期!$A$43,G711=账期!$A$44,G711=账期!$A$45,G711=账期!$A$46,G711=账期!$A$48,G711=账期!$A$50,G711=账期!$A$51,G711=账期!$A$52,G711=账期!$A$53,G711=账期!$A$54,G711=账期!$A$56,G711=账期!$A$57,G711=账期!$A$58,G711=账期!$A$59,G711=账期!$A$60,G711=账期!$A$61,G711=账期!$A$62,G711=账期!$A$63,G711=账期!$A$64,G711=账期!$A$66,G711=账期!$A$67,G711=账期!$A$68,G711=账期!$A$70,G711=账期!$A$71),30,IF(OR(G711=账期!$A$74,G711=账期!$A$77,G711=账期!$A$76,G711=账期!$A$79,G711=账期!$A$80,G711=账期!$A$81,G711=账期!$A$83,G711=账期!$A$85,G711=账期!$A$87,G711=账期!$A$89,G711=账期!$A$91),60,IF(OR(G711=账期!$A$93,G711=账期!$A$94,G711=账期!$A$95,G711=账期!$A$96,G711=账期!$A$98,G711=账期!$A$99,G711=账期!$A$101,G711=账期!$A$102),90,0)))</f>
        <v>30</v>
      </c>
      <c r="AF711" s="319"/>
      <c r="AG711" s="306" t="s">
        <v>86</v>
      </c>
      <c r="AH711" s="319" t="str">
        <f t="shared" si="102"/>
        <v>杭得利</v>
      </c>
      <c r="AI711" s="321"/>
    </row>
    <row r="712" spans="1:35" ht="18" customHeight="1" x14ac:dyDescent="0.25">
      <c r="A712" s="301" t="str">
        <f t="shared" si="101"/>
        <v>2018年1月</v>
      </c>
      <c r="B712" s="302">
        <v>43104</v>
      </c>
      <c r="C712" s="303"/>
      <c r="D712" s="304" t="s">
        <v>617</v>
      </c>
      <c r="E712" s="305" t="str">
        <f t="shared" si="97"/>
        <v>A</v>
      </c>
      <c r="F712" s="305" t="str">
        <f t="shared" si="98"/>
        <v>A</v>
      </c>
      <c r="G712" s="306" t="s">
        <v>508</v>
      </c>
      <c r="H712" s="307" t="s">
        <v>509</v>
      </c>
      <c r="I712" s="307" t="s">
        <v>33</v>
      </c>
      <c r="J712" s="307"/>
      <c r="K712" s="308" t="s">
        <v>512</v>
      </c>
      <c r="L712" s="306" t="s">
        <v>40</v>
      </c>
      <c r="M712" s="306" t="s">
        <v>96</v>
      </c>
      <c r="N712" s="306" t="s">
        <v>204</v>
      </c>
      <c r="O712" s="306" t="s">
        <v>205</v>
      </c>
      <c r="P712" s="308">
        <v>0.125</v>
      </c>
      <c r="Q712" s="309">
        <v>0.125</v>
      </c>
      <c r="R712" s="286">
        <v>11490</v>
      </c>
      <c r="S712" s="310">
        <f t="shared" si="95"/>
        <v>1436.25</v>
      </c>
      <c r="T712" s="311"/>
      <c r="U712" s="311">
        <f t="shared" si="100"/>
        <v>1436.25</v>
      </c>
      <c r="V712" s="451">
        <v>43104</v>
      </c>
      <c r="W712" s="452">
        <v>43105</v>
      </c>
      <c r="X712" s="308">
        <v>25</v>
      </c>
      <c r="Y712" s="313" t="s">
        <v>1545</v>
      </c>
      <c r="Z712" s="314">
        <v>11</v>
      </c>
      <c r="AA712" s="315">
        <v>171222</v>
      </c>
      <c r="AB712" s="316" t="s">
        <v>3154</v>
      </c>
      <c r="AC712" s="317">
        <v>43133</v>
      </c>
      <c r="AD712" s="318">
        <f t="shared" si="96"/>
        <v>43189</v>
      </c>
      <c r="AE712" s="319">
        <f>IF(OR(G712=账期!$A$18,G712=账期!$A$20,G712=账期!$A$22,G712=账期!$A$24,G712=账期!$A$25,G712=账期!$A$27,G712=账期!$A$26,G712=账期!$A$28,G712=账期!$A$30,G712=账期!$A$32,G712=账期!$A$34,G712=账期!$A$35,G712=账期!$A$37,G712=账期!$A$39,G712=账期!$A$40,G712=账期!$A$41,G712=账期!$A$42,G712=账期!$A$43,G712=账期!$A$44,G712=账期!$A$45,G712=账期!$A$46,G712=账期!$A$48,G712=账期!$A$50,G712=账期!$A$51,G712=账期!$A$52,G712=账期!$A$53,G712=账期!$A$54,G712=账期!$A$56,G712=账期!$A$57,G712=账期!$A$58,G712=账期!$A$59,G712=账期!$A$60,G712=账期!$A$61,G712=账期!$A$62,G712=账期!$A$63,G712=账期!$A$64,G712=账期!$A$66,G712=账期!$A$67,G712=账期!$A$68,G712=账期!$A$70,G712=账期!$A$71),30,IF(OR(G712=账期!$A$74,G712=账期!$A$77,G712=账期!$A$76,G712=账期!$A$79,G712=账期!$A$80,G712=账期!$A$81,G712=账期!$A$83,G712=账期!$A$85,G712=账期!$A$87,G712=账期!$A$89,G712=账期!$A$91),60,IF(OR(G712=账期!$A$93,G712=账期!$A$94,G712=账期!$A$95,G712=账期!$A$96,G712=账期!$A$98,G712=账期!$A$99,G712=账期!$A$101,G712=账期!$A$102),90,0)))</f>
        <v>30</v>
      </c>
      <c r="AF712" s="319"/>
      <c r="AG712" s="306" t="s">
        <v>86</v>
      </c>
      <c r="AH712" s="319" t="str">
        <f t="shared" si="102"/>
        <v>杭得利</v>
      </c>
      <c r="AI712" s="321"/>
    </row>
    <row r="713" spans="1:35" ht="18" customHeight="1" x14ac:dyDescent="0.25">
      <c r="A713" s="301" t="str">
        <f t="shared" si="101"/>
        <v>2018年1月</v>
      </c>
      <c r="B713" s="302">
        <v>43119</v>
      </c>
      <c r="C713" s="303" t="s">
        <v>1546</v>
      </c>
      <c r="D713" s="304" t="s">
        <v>617</v>
      </c>
      <c r="E713" s="305" t="str">
        <f t="shared" si="97"/>
        <v>A</v>
      </c>
      <c r="F713" s="305" t="str">
        <f t="shared" si="98"/>
        <v>A</v>
      </c>
      <c r="G713" s="306" t="s">
        <v>508</v>
      </c>
      <c r="H713" s="307" t="str">
        <f>IF(G713="","",VLOOKUP(G713,下拉数据源!J:K,2,0))</f>
        <v>长飞光纤光缆股份有限公司</v>
      </c>
      <c r="I713" s="307" t="s">
        <v>33</v>
      </c>
      <c r="J713" s="307"/>
      <c r="K713" s="308" t="s">
        <v>517</v>
      </c>
      <c r="L713" s="306" t="s">
        <v>63</v>
      </c>
      <c r="M713" s="306" t="s">
        <v>96</v>
      </c>
      <c r="N713" s="306"/>
      <c r="O713" s="306" t="s">
        <v>37</v>
      </c>
      <c r="P713" s="308">
        <v>10.5</v>
      </c>
      <c r="Q713" s="309">
        <v>10.5</v>
      </c>
      <c r="R713" s="286">
        <v>11090</v>
      </c>
      <c r="S713" s="310">
        <f t="shared" si="95"/>
        <v>116445</v>
      </c>
      <c r="T713" s="311"/>
      <c r="U713" s="311">
        <f t="shared" si="100"/>
        <v>116445</v>
      </c>
      <c r="V713" s="451">
        <v>43121</v>
      </c>
      <c r="W713" s="452">
        <v>43122</v>
      </c>
      <c r="X713" s="308">
        <v>750</v>
      </c>
      <c r="Y713" s="313" t="s">
        <v>1547</v>
      </c>
      <c r="Z713" s="314">
        <v>924</v>
      </c>
      <c r="AA713" s="315" t="s">
        <v>1548</v>
      </c>
      <c r="AB713" s="316" t="s">
        <v>3154</v>
      </c>
      <c r="AC713" s="317">
        <v>43133</v>
      </c>
      <c r="AD713" s="318">
        <f t="shared" si="96"/>
        <v>43189</v>
      </c>
      <c r="AE713" s="319">
        <f>IF(OR(G713=账期!$A$18,G713=账期!$A$20,G713=账期!$A$22,G713=账期!$A$24,G713=账期!$A$25,G713=账期!$A$27,G713=账期!$A$26,G713=账期!$A$28,G713=账期!$A$30,G713=账期!$A$32,G713=账期!$A$34,G713=账期!$A$35,G713=账期!$A$37,G713=账期!$A$39,G713=账期!$A$40,G713=账期!$A$41,G713=账期!$A$42,G713=账期!$A$43,G713=账期!$A$44,G713=账期!$A$45,G713=账期!$A$46,G713=账期!$A$48,G713=账期!$A$50,G713=账期!$A$51,G713=账期!$A$52,G713=账期!$A$53,G713=账期!$A$54,G713=账期!$A$56,G713=账期!$A$57,G713=账期!$A$58,G713=账期!$A$59,G713=账期!$A$60,G713=账期!$A$61,G713=账期!$A$62,G713=账期!$A$63,G713=账期!$A$64,G713=账期!$A$66,G713=账期!$A$67,G713=账期!$A$68,G713=账期!$A$70,G713=账期!$A$71),30,IF(OR(G713=账期!$A$74,G713=账期!$A$77,G713=账期!$A$76,G713=账期!$A$79,G713=账期!$A$80,G713=账期!$A$81,G713=账期!$A$83,G713=账期!$A$85,G713=账期!$A$87,G713=账期!$A$89,G713=账期!$A$91),60,IF(OR(G713=账期!$A$93,G713=账期!$A$94,G713=账期!$A$95,G713=账期!$A$96,G713=账期!$A$98,G713=账期!$A$99,G713=账期!$A$101,G713=账期!$A$102),90,0)))</f>
        <v>30</v>
      </c>
      <c r="AF713" s="319"/>
      <c r="AG713" s="306" t="s">
        <v>86</v>
      </c>
      <c r="AH713" s="319" t="str">
        <f t="shared" si="102"/>
        <v>杭得利</v>
      </c>
      <c r="AI713" s="321"/>
    </row>
    <row r="714" spans="1:35" s="242" customFormat="1" ht="18" customHeight="1" x14ac:dyDescent="0.25">
      <c r="A714" s="301" t="str">
        <f t="shared" si="101"/>
        <v>2017年12月</v>
      </c>
      <c r="B714" s="302">
        <v>43070</v>
      </c>
      <c r="C714" s="303"/>
      <c r="D714" s="304" t="s">
        <v>617</v>
      </c>
      <c r="E714" s="305" t="str">
        <f t="shared" si="97"/>
        <v>A</v>
      </c>
      <c r="F714" s="305" t="str">
        <f t="shared" si="98"/>
        <v>A</v>
      </c>
      <c r="G714" s="306" t="s">
        <v>508</v>
      </c>
      <c r="H714" s="307" t="s">
        <v>509</v>
      </c>
      <c r="I714" s="307" t="s">
        <v>33</v>
      </c>
      <c r="J714" s="307"/>
      <c r="K714" s="308" t="s">
        <v>525</v>
      </c>
      <c r="L714" s="306" t="s">
        <v>63</v>
      </c>
      <c r="M714" s="306" t="s">
        <v>524</v>
      </c>
      <c r="N714" s="306"/>
      <c r="O714" s="306" t="s">
        <v>191</v>
      </c>
      <c r="P714" s="308">
        <v>0.25</v>
      </c>
      <c r="Q714" s="309">
        <v>0.25</v>
      </c>
      <c r="R714" s="286">
        <v>16000</v>
      </c>
      <c r="S714" s="310">
        <f t="shared" si="95"/>
        <v>4000</v>
      </c>
      <c r="T714" s="311"/>
      <c r="U714" s="311">
        <f t="shared" si="100"/>
        <v>4000</v>
      </c>
      <c r="V714" s="451">
        <v>43098</v>
      </c>
      <c r="W714" s="452">
        <v>43098</v>
      </c>
      <c r="X714" s="308">
        <v>25</v>
      </c>
      <c r="Y714" s="313" t="s">
        <v>1549</v>
      </c>
      <c r="Z714" s="314">
        <v>22</v>
      </c>
      <c r="AA714" s="315">
        <v>171218</v>
      </c>
      <c r="AB714" s="316" t="s">
        <v>1550</v>
      </c>
      <c r="AC714" s="320">
        <v>43118</v>
      </c>
      <c r="AD714" s="318">
        <f t="shared" si="96"/>
        <v>43161</v>
      </c>
      <c r="AE714" s="319">
        <v>30</v>
      </c>
      <c r="AF714" s="319"/>
      <c r="AG714" s="306" t="s">
        <v>86</v>
      </c>
      <c r="AH714" s="319" t="str">
        <f t="shared" si="102"/>
        <v>杭得利</v>
      </c>
      <c r="AI714" s="303"/>
    </row>
    <row r="715" spans="1:35" ht="18" customHeight="1" x14ac:dyDescent="0.25">
      <c r="A715" s="301" t="str">
        <f t="shared" si="101"/>
        <v>2018年1月</v>
      </c>
      <c r="B715" s="302">
        <v>43115</v>
      </c>
      <c r="C715" s="303"/>
      <c r="D715" s="304" t="s">
        <v>617</v>
      </c>
      <c r="E715" s="305" t="str">
        <f t="shared" si="97"/>
        <v>A</v>
      </c>
      <c r="F715" s="305" t="str">
        <f t="shared" si="98"/>
        <v>A</v>
      </c>
      <c r="G715" s="306" t="s">
        <v>508</v>
      </c>
      <c r="H715" s="307" t="s">
        <v>509</v>
      </c>
      <c r="I715" s="307" t="s">
        <v>33</v>
      </c>
      <c r="J715" s="307"/>
      <c r="K715" s="308" t="s">
        <v>2950</v>
      </c>
      <c r="L715" s="306" t="s">
        <v>63</v>
      </c>
      <c r="M715" s="306" t="s">
        <v>524</v>
      </c>
      <c r="N715" s="306"/>
      <c r="O715" s="306" t="s">
        <v>191</v>
      </c>
      <c r="P715" s="308">
        <v>1</v>
      </c>
      <c r="Q715" s="309">
        <v>1</v>
      </c>
      <c r="R715" s="286">
        <v>16000</v>
      </c>
      <c r="S715" s="310">
        <f t="shared" si="95"/>
        <v>16000</v>
      </c>
      <c r="T715" s="311"/>
      <c r="U715" s="311">
        <f t="shared" si="100"/>
        <v>16000</v>
      </c>
      <c r="V715" s="451">
        <v>43116</v>
      </c>
      <c r="W715" s="452">
        <v>43117</v>
      </c>
      <c r="X715" s="308">
        <v>25</v>
      </c>
      <c r="Y715" s="313" t="s">
        <v>1551</v>
      </c>
      <c r="Z715" s="314">
        <v>88</v>
      </c>
      <c r="AA715" s="315">
        <v>180115</v>
      </c>
      <c r="AB715" s="316" t="s">
        <v>2951</v>
      </c>
      <c r="AC715" s="317">
        <v>43132</v>
      </c>
      <c r="AD715" s="318">
        <f t="shared" si="96"/>
        <v>43189</v>
      </c>
      <c r="AE715" s="319">
        <f>IF(OR(G715=账期!$A$18,G715=账期!$A$20,G715=账期!$A$22,G715=账期!$A$24,G715=账期!$A$25,G715=账期!$A$27,G715=账期!$A$26,G715=账期!$A$28,G715=账期!$A$30,G715=账期!$A$32,G715=账期!$A$34,G715=账期!$A$35,G715=账期!$A$37,G715=账期!$A$39,G715=账期!$A$40,G715=账期!$A$41,G715=账期!$A$42,G715=账期!$A$43,G715=账期!$A$44,G715=账期!$A$45,G715=账期!$A$46,G715=账期!$A$48,G715=账期!$A$50,G715=账期!$A$51,G715=账期!$A$52,G715=账期!$A$53,G715=账期!$A$54,G715=账期!$A$56,G715=账期!$A$57,G715=账期!$A$58,G715=账期!$A$59,G715=账期!$A$60,G715=账期!$A$61,G715=账期!$A$62,G715=账期!$A$63,G715=账期!$A$64,G715=账期!$A$66,G715=账期!$A$67,G715=账期!$A$68,G715=账期!$A$70,G715=账期!$A$71),30,IF(OR(G715=账期!$A$74,G715=账期!$A$77,G715=账期!$A$76,G715=账期!$A$79,G715=账期!$A$80,G715=账期!$A$81,G715=账期!$A$83,G715=账期!$A$85,G715=账期!$A$87,G715=账期!$A$89,G715=账期!$A$91),60,IF(OR(G715=账期!$A$93,G715=账期!$A$94,G715=账期!$A$95,G715=账期!$A$96,G715=账期!$A$98,G715=账期!$A$99,G715=账期!$A$101,G715=账期!$A$102),90,0)))</f>
        <v>30</v>
      </c>
      <c r="AF715" s="319"/>
      <c r="AG715" s="306" t="s">
        <v>86</v>
      </c>
      <c r="AH715" s="319" t="str">
        <f t="shared" si="102"/>
        <v>杭得利</v>
      </c>
      <c r="AI715" s="321"/>
    </row>
    <row r="716" spans="1:35" s="242" customFormat="1" ht="18" customHeight="1" x14ac:dyDescent="0.25">
      <c r="A716" s="301" t="str">
        <f t="shared" si="101"/>
        <v>2017年12月</v>
      </c>
      <c r="B716" s="302">
        <v>43070</v>
      </c>
      <c r="C716" s="303"/>
      <c r="D716" s="304" t="s">
        <v>617</v>
      </c>
      <c r="E716" s="305" t="str">
        <f t="shared" si="97"/>
        <v>A</v>
      </c>
      <c r="F716" s="305" t="str">
        <f t="shared" si="98"/>
        <v>A</v>
      </c>
      <c r="G716" s="306" t="s">
        <v>508</v>
      </c>
      <c r="H716" s="307" t="s">
        <v>509</v>
      </c>
      <c r="I716" s="307" t="s">
        <v>33</v>
      </c>
      <c r="J716" s="307"/>
      <c r="K716" s="308" t="s">
        <v>525</v>
      </c>
      <c r="L716" s="306" t="s">
        <v>63</v>
      </c>
      <c r="M716" s="306" t="s">
        <v>391</v>
      </c>
      <c r="N716" s="306"/>
      <c r="O716" s="306" t="s">
        <v>37</v>
      </c>
      <c r="P716" s="308">
        <v>0.35</v>
      </c>
      <c r="Q716" s="309">
        <v>0.35</v>
      </c>
      <c r="R716" s="286">
        <v>46000</v>
      </c>
      <c r="S716" s="310">
        <f t="shared" si="95"/>
        <v>16099.999999999998</v>
      </c>
      <c r="T716" s="311"/>
      <c r="U716" s="311">
        <f t="shared" si="100"/>
        <v>16099.999999999998</v>
      </c>
      <c r="V716" s="451">
        <v>43098</v>
      </c>
      <c r="W716" s="452">
        <v>43098</v>
      </c>
      <c r="X716" s="308">
        <v>25</v>
      </c>
      <c r="Y716" s="313" t="s">
        <v>1549</v>
      </c>
      <c r="Z716" s="314">
        <v>30.8</v>
      </c>
      <c r="AA716" s="315">
        <v>171205</v>
      </c>
      <c r="AB716" s="316" t="s">
        <v>1550</v>
      </c>
      <c r="AC716" s="320">
        <v>43118</v>
      </c>
      <c r="AD716" s="318">
        <f t="shared" si="96"/>
        <v>43161</v>
      </c>
      <c r="AE716" s="319">
        <v>30</v>
      </c>
      <c r="AF716" s="319"/>
      <c r="AG716" s="306" t="s">
        <v>86</v>
      </c>
      <c r="AH716" s="319" t="str">
        <f t="shared" si="102"/>
        <v>杭得利</v>
      </c>
      <c r="AI716" s="303"/>
    </row>
    <row r="717" spans="1:35" ht="18" customHeight="1" x14ac:dyDescent="0.25">
      <c r="A717" s="301" t="str">
        <f t="shared" si="101"/>
        <v>2018年1月</v>
      </c>
      <c r="B717" s="302">
        <v>43124</v>
      </c>
      <c r="C717" s="303" t="s">
        <v>1552</v>
      </c>
      <c r="D717" s="304" t="s">
        <v>617</v>
      </c>
      <c r="E717" s="305" t="str">
        <f t="shared" si="97"/>
        <v>A</v>
      </c>
      <c r="F717" s="305" t="str">
        <f t="shared" si="98"/>
        <v>A</v>
      </c>
      <c r="G717" s="306" t="s">
        <v>508</v>
      </c>
      <c r="H717" s="307" t="str">
        <f>IF(G717="","",VLOOKUP(G717,下拉数据源!J:K,2,0))</f>
        <v>长飞光纤光缆股份有限公司</v>
      </c>
      <c r="I717" s="307" t="s">
        <v>33</v>
      </c>
      <c r="J717" s="307"/>
      <c r="K717" s="308" t="s">
        <v>522</v>
      </c>
      <c r="L717" s="306" t="s">
        <v>63</v>
      </c>
      <c r="M717" s="306" t="s">
        <v>64</v>
      </c>
      <c r="N717" s="306"/>
      <c r="O717" s="306" t="s">
        <v>191</v>
      </c>
      <c r="P717" s="308">
        <v>10</v>
      </c>
      <c r="Q717" s="309">
        <v>10</v>
      </c>
      <c r="R717" s="286">
        <v>10290</v>
      </c>
      <c r="S717" s="310">
        <f t="shared" si="95"/>
        <v>102900</v>
      </c>
      <c r="T717" s="311"/>
      <c r="U717" s="311">
        <f t="shared" si="100"/>
        <v>102900</v>
      </c>
      <c r="V717" s="451">
        <v>43128</v>
      </c>
      <c r="W717" s="452">
        <v>43129</v>
      </c>
      <c r="X717" s="308">
        <v>1000</v>
      </c>
      <c r="Y717" s="313" t="s">
        <v>1553</v>
      </c>
      <c r="Z717" s="314">
        <v>880</v>
      </c>
      <c r="AA717" s="315" t="s">
        <v>1554</v>
      </c>
      <c r="AB717" s="316" t="s">
        <v>3158</v>
      </c>
      <c r="AC717" s="317">
        <v>43133</v>
      </c>
      <c r="AD717" s="318">
        <f t="shared" si="96"/>
        <v>43189</v>
      </c>
      <c r="AE717" s="319">
        <f>IF(OR(G717=账期!$A$18,G717=账期!$A$20,G717=账期!$A$22,G717=账期!$A$24,G717=账期!$A$25,G717=账期!$A$27,G717=账期!$A$26,G717=账期!$A$28,G717=账期!$A$30,G717=账期!$A$32,G717=账期!$A$34,G717=账期!$A$35,G717=账期!$A$37,G717=账期!$A$39,G717=账期!$A$40,G717=账期!$A$41,G717=账期!$A$42,G717=账期!$A$43,G717=账期!$A$44,G717=账期!$A$45,G717=账期!$A$46,G717=账期!$A$48,G717=账期!$A$50,G717=账期!$A$51,G717=账期!$A$52,G717=账期!$A$53,G717=账期!$A$54,G717=账期!$A$56,G717=账期!$A$57,G717=账期!$A$58,G717=账期!$A$59,G717=账期!$A$60,G717=账期!$A$61,G717=账期!$A$62,G717=账期!$A$63,G717=账期!$A$64,G717=账期!$A$66,G717=账期!$A$67,G717=账期!$A$68,G717=账期!$A$70,G717=账期!$A$71),30,IF(OR(G717=账期!$A$74,G717=账期!$A$77,G717=账期!$A$76,G717=账期!$A$79,G717=账期!$A$80,G717=账期!$A$81,G717=账期!$A$83,G717=账期!$A$85,G717=账期!$A$87,G717=账期!$A$89,G717=账期!$A$91),60,IF(OR(G717=账期!$A$93,G717=账期!$A$94,G717=账期!$A$95,G717=账期!$A$96,G717=账期!$A$98,G717=账期!$A$99,G717=账期!$A$101,G717=账期!$A$102),90,0)))</f>
        <v>30</v>
      </c>
      <c r="AF717" s="319"/>
      <c r="AG717" s="306" t="s">
        <v>86</v>
      </c>
      <c r="AH717" s="319" t="str">
        <f t="shared" si="102"/>
        <v>杭得利</v>
      </c>
      <c r="AI717" s="321"/>
    </row>
    <row r="718" spans="1:35" ht="18" customHeight="1" x14ac:dyDescent="0.25">
      <c r="A718" s="301" t="str">
        <f t="shared" si="101"/>
        <v>2018年1月</v>
      </c>
      <c r="B718" s="302">
        <v>43125</v>
      </c>
      <c r="C718" s="303" t="s">
        <v>1555</v>
      </c>
      <c r="D718" s="304" t="s">
        <v>617</v>
      </c>
      <c r="E718" s="305" t="str">
        <f t="shared" si="97"/>
        <v>A</v>
      </c>
      <c r="F718" s="305" t="str">
        <f t="shared" si="98"/>
        <v>A</v>
      </c>
      <c r="G718" s="306" t="s">
        <v>508</v>
      </c>
      <c r="H718" s="307" t="str">
        <f>IF(G718="","",VLOOKUP(G718,下拉数据源!J:K,2,0))</f>
        <v>长飞光纤光缆股份有限公司</v>
      </c>
      <c r="I718" s="307" t="s">
        <v>33</v>
      </c>
      <c r="J718" s="307"/>
      <c r="K718" s="308" t="s">
        <v>530</v>
      </c>
      <c r="L718" s="306" t="s">
        <v>260</v>
      </c>
      <c r="M718" s="306" t="s">
        <v>261</v>
      </c>
      <c r="N718" s="306"/>
      <c r="O718" s="306" t="s">
        <v>37</v>
      </c>
      <c r="P718" s="308">
        <v>0.35</v>
      </c>
      <c r="Q718" s="309">
        <v>0.35</v>
      </c>
      <c r="R718" s="286">
        <v>53090</v>
      </c>
      <c r="S718" s="310">
        <f t="shared" si="95"/>
        <v>18581.5</v>
      </c>
      <c r="T718" s="311"/>
      <c r="U718" s="311">
        <f t="shared" si="100"/>
        <v>18581.5</v>
      </c>
      <c r="V718" s="451">
        <v>43125</v>
      </c>
      <c r="W718" s="452">
        <v>43126</v>
      </c>
      <c r="X718" s="308">
        <v>25</v>
      </c>
      <c r="Y718" s="313" t="s">
        <v>1556</v>
      </c>
      <c r="Z718" s="314">
        <v>30</v>
      </c>
      <c r="AA718" s="315">
        <v>180102</v>
      </c>
      <c r="AB718" s="316" t="s">
        <v>3156</v>
      </c>
      <c r="AC718" s="317">
        <v>43133</v>
      </c>
      <c r="AD718" s="318">
        <f t="shared" si="96"/>
        <v>43189</v>
      </c>
      <c r="AE718" s="319">
        <f>IF(OR(G718=账期!$A$18,G718=账期!$A$20,G718=账期!$A$22,G718=账期!$A$24,G718=账期!$A$25,G718=账期!$A$27,G718=账期!$A$26,G718=账期!$A$28,G718=账期!$A$30,G718=账期!$A$32,G718=账期!$A$34,G718=账期!$A$35,G718=账期!$A$37,G718=账期!$A$39,G718=账期!$A$40,G718=账期!$A$41,G718=账期!$A$42,G718=账期!$A$43,G718=账期!$A$44,G718=账期!$A$45,G718=账期!$A$46,G718=账期!$A$48,G718=账期!$A$50,G718=账期!$A$51,G718=账期!$A$52,G718=账期!$A$53,G718=账期!$A$54,G718=账期!$A$56,G718=账期!$A$57,G718=账期!$A$58,G718=账期!$A$59,G718=账期!$A$60,G718=账期!$A$61,G718=账期!$A$62,G718=账期!$A$63,G718=账期!$A$64,G718=账期!$A$66,G718=账期!$A$67,G718=账期!$A$68,G718=账期!$A$70,G718=账期!$A$71),30,IF(OR(G718=账期!$A$74,G718=账期!$A$77,G718=账期!$A$76,G718=账期!$A$79,G718=账期!$A$80,G718=账期!$A$81,G718=账期!$A$83,G718=账期!$A$85,G718=账期!$A$87,G718=账期!$A$89,G718=账期!$A$91),60,IF(OR(G718=账期!$A$93,G718=账期!$A$94,G718=账期!$A$95,G718=账期!$A$96,G718=账期!$A$98,G718=账期!$A$99,G718=账期!$A$101,G718=账期!$A$102),90,0)))</f>
        <v>30</v>
      </c>
      <c r="AF718" s="319"/>
      <c r="AG718" s="306" t="s">
        <v>86</v>
      </c>
      <c r="AH718" s="319" t="str">
        <f t="shared" si="102"/>
        <v>杭得利</v>
      </c>
      <c r="AI718" s="321"/>
    </row>
    <row r="719" spans="1:35" ht="17.25" customHeight="1" x14ac:dyDescent="0.25">
      <c r="A719" s="301" t="str">
        <f t="shared" si="101"/>
        <v>2017年12月</v>
      </c>
      <c r="B719" s="302">
        <v>43070</v>
      </c>
      <c r="C719" s="303" t="s">
        <v>2984</v>
      </c>
      <c r="D719" s="304" t="s">
        <v>625</v>
      </c>
      <c r="E719" s="305" t="str">
        <f t="shared" si="97"/>
        <v>A</v>
      </c>
      <c r="F719" s="305" t="str">
        <f t="shared" si="98"/>
        <v>B</v>
      </c>
      <c r="G719" s="347" t="s">
        <v>533</v>
      </c>
      <c r="H719" s="307" t="s">
        <v>534</v>
      </c>
      <c r="I719" s="307" t="s">
        <v>33</v>
      </c>
      <c r="J719" s="307"/>
      <c r="K719" s="308" t="s">
        <v>536</v>
      </c>
      <c r="L719" s="306" t="s">
        <v>35</v>
      </c>
      <c r="M719" s="306" t="s">
        <v>36</v>
      </c>
      <c r="N719" s="306"/>
      <c r="O719" s="306" t="s">
        <v>37</v>
      </c>
      <c r="P719" s="308">
        <v>30</v>
      </c>
      <c r="Q719" s="309">
        <v>30</v>
      </c>
      <c r="R719" s="286">
        <v>8710</v>
      </c>
      <c r="S719" s="310">
        <f t="shared" ref="S719:S783" si="103">Q719*R719</f>
        <v>261300</v>
      </c>
      <c r="T719" s="311"/>
      <c r="U719" s="311">
        <f t="shared" si="100"/>
        <v>261300</v>
      </c>
      <c r="V719" s="451">
        <v>43100</v>
      </c>
      <c r="W719" s="452">
        <v>43102</v>
      </c>
      <c r="X719" s="308">
        <v>750</v>
      </c>
      <c r="Y719" s="313" t="s">
        <v>1557</v>
      </c>
      <c r="Z719" s="314">
        <v>5700</v>
      </c>
      <c r="AA719" s="315"/>
      <c r="AB719" s="316" t="s">
        <v>1558</v>
      </c>
      <c r="AC719" s="320">
        <v>43113</v>
      </c>
      <c r="AD719" s="318">
        <f t="shared" si="96"/>
        <v>43161</v>
      </c>
      <c r="AE719" s="319">
        <v>30</v>
      </c>
      <c r="AF719" s="319"/>
      <c r="AG719" s="306" t="s">
        <v>70</v>
      </c>
      <c r="AH719" s="319" t="str">
        <f t="shared" si="102"/>
        <v>张军</v>
      </c>
      <c r="AI719" s="321"/>
    </row>
    <row r="720" spans="1:35" ht="18" customHeight="1" x14ac:dyDescent="0.25">
      <c r="A720" s="301" t="str">
        <f t="shared" si="101"/>
        <v>2018年1月</v>
      </c>
      <c r="B720" s="302">
        <v>43119</v>
      </c>
      <c r="C720" s="303" t="s">
        <v>818</v>
      </c>
      <c r="D720" s="304" t="s">
        <v>625</v>
      </c>
      <c r="E720" s="305" t="str">
        <f t="shared" si="97"/>
        <v>A</v>
      </c>
      <c r="F720" s="305" t="str">
        <f t="shared" si="98"/>
        <v>B</v>
      </c>
      <c r="G720" s="306" t="s">
        <v>533</v>
      </c>
      <c r="H720" s="307" t="str">
        <f>IF(G720="","",VLOOKUP(G720,下拉数据源!J:K,2,0))</f>
        <v>西安北方光通信有限责任公司</v>
      </c>
      <c r="I720" s="307" t="s">
        <v>33</v>
      </c>
      <c r="J720" s="307"/>
      <c r="K720" s="308" t="s">
        <v>535</v>
      </c>
      <c r="L720" s="306" t="s">
        <v>35</v>
      </c>
      <c r="M720" s="306" t="s">
        <v>36</v>
      </c>
      <c r="N720" s="306" t="s">
        <v>68</v>
      </c>
      <c r="O720" s="306" t="s">
        <v>37</v>
      </c>
      <c r="P720" s="308">
        <v>30</v>
      </c>
      <c r="Q720" s="309">
        <v>30</v>
      </c>
      <c r="R720" s="286">
        <v>9000.7999999999993</v>
      </c>
      <c r="S720" s="310">
        <f t="shared" si="103"/>
        <v>270024</v>
      </c>
      <c r="T720" s="311"/>
      <c r="U720" s="311">
        <f t="shared" si="100"/>
        <v>270024</v>
      </c>
      <c r="V720" s="451">
        <v>43130</v>
      </c>
      <c r="W720" s="452">
        <v>43132</v>
      </c>
      <c r="X720" s="308">
        <v>750</v>
      </c>
      <c r="Y720" s="313" t="s">
        <v>2657</v>
      </c>
      <c r="Z720" s="314">
        <v>6000</v>
      </c>
      <c r="AA720" s="315">
        <v>180129</v>
      </c>
      <c r="AB720" s="316" t="s">
        <v>4012</v>
      </c>
      <c r="AC720" s="317">
        <v>43155</v>
      </c>
      <c r="AD720" s="318">
        <f t="shared" si="96"/>
        <v>43189</v>
      </c>
      <c r="AE720" s="319">
        <f>IF(OR(G720=账期!$A$18,G720=账期!$A$20,G720=账期!$A$22,G720=账期!$A$24,G720=账期!$A$25,G720=账期!$A$27,G720=账期!$A$26,G720=账期!$A$28,G720=账期!$A$30,G720=账期!$A$32,G720=账期!$A$34,G720=账期!$A$35,G720=账期!$A$37,G720=账期!$A$39,G720=账期!$A$40,G720=账期!$A$41,G720=账期!$A$42,G720=账期!$A$43,G720=账期!$A$44,G720=账期!$A$45,G720=账期!$A$46,G720=账期!$A$48,G720=账期!$A$50,G720=账期!$A$51,G720=账期!$A$52,G720=账期!$A$53,G720=账期!$A$54,G720=账期!$A$56,G720=账期!$A$57,G720=账期!$A$58,G720=账期!$A$59,G720=账期!$A$60,G720=账期!$A$61,G720=账期!$A$62,G720=账期!$A$63,G720=账期!$A$64,G720=账期!$A$66,G720=账期!$A$67,G720=账期!$A$68,G720=账期!$A$70,G720=账期!$A$71),30,IF(OR(G720=账期!$A$74,G720=账期!$A$77,G720=账期!$A$76,G720=账期!$A$79,G720=账期!$A$80,G720=账期!$A$81,G720=账期!$A$83,G720=账期!$A$85,G720=账期!$A$87,G720=账期!$A$89,G720=账期!$A$91),60,IF(OR(G720=账期!$A$93,G720=账期!$A$94,G720=账期!$A$95,G720=账期!$A$96,G720=账期!$A$98,G720=账期!$A$99,G720=账期!$A$101,G720=账期!$A$102),90,0)))</f>
        <v>30</v>
      </c>
      <c r="AF720" s="319"/>
      <c r="AG720" s="306" t="s">
        <v>70</v>
      </c>
      <c r="AH720" s="319" t="str">
        <f t="shared" si="102"/>
        <v>张军</v>
      </c>
      <c r="AI720" s="321"/>
    </row>
    <row r="721" spans="1:35 16383:16384" ht="18" customHeight="1" x14ac:dyDescent="0.25">
      <c r="A721" s="301" t="str">
        <f t="shared" si="101"/>
        <v>2018年2月</v>
      </c>
      <c r="B721" s="302">
        <v>43119</v>
      </c>
      <c r="C721" s="303" t="s">
        <v>818</v>
      </c>
      <c r="D721" s="304" t="s">
        <v>625</v>
      </c>
      <c r="E721" s="305" t="str">
        <f t="shared" si="97"/>
        <v>A</v>
      </c>
      <c r="F721" s="305" t="str">
        <f t="shared" si="98"/>
        <v>B</v>
      </c>
      <c r="G721" s="306" t="s">
        <v>533</v>
      </c>
      <c r="H721" s="307" t="str">
        <f>IF(G721="","",VLOOKUP(G721,下拉数据源!J:K,2,0))</f>
        <v>西安北方光通信有限责任公司</v>
      </c>
      <c r="I721" s="307" t="s">
        <v>33</v>
      </c>
      <c r="J721" s="307"/>
      <c r="K721" s="308" t="s">
        <v>535</v>
      </c>
      <c r="L721" s="306" t="s">
        <v>35</v>
      </c>
      <c r="M721" s="306" t="s">
        <v>36</v>
      </c>
      <c r="N721" s="306" t="s">
        <v>68</v>
      </c>
      <c r="O721" s="306" t="s">
        <v>37</v>
      </c>
      <c r="P721" s="306">
        <v>30</v>
      </c>
      <c r="Q721" s="309">
        <v>30</v>
      </c>
      <c r="R721" s="286">
        <v>9000.7999999999993</v>
      </c>
      <c r="S721" s="310">
        <f t="shared" si="103"/>
        <v>270024</v>
      </c>
      <c r="T721" s="311"/>
      <c r="U721" s="311">
        <f t="shared" si="100"/>
        <v>270024</v>
      </c>
      <c r="V721" s="451">
        <v>43134</v>
      </c>
      <c r="W721" s="452">
        <v>43136</v>
      </c>
      <c r="X721" s="308">
        <v>750</v>
      </c>
      <c r="Y721" s="313" t="s">
        <v>3190</v>
      </c>
      <c r="Z721" s="314">
        <v>6000</v>
      </c>
      <c r="AA721" s="315">
        <v>180202</v>
      </c>
      <c r="AB721" s="316" t="s">
        <v>4012</v>
      </c>
      <c r="AC721" s="317">
        <v>43155</v>
      </c>
      <c r="AD721" s="318">
        <f t="shared" si="96"/>
        <v>43189</v>
      </c>
      <c r="AE721" s="319">
        <f>IF(OR(G721=账期!$A$18,G721=账期!$A$20,G721=账期!$A$22,G721=账期!$A$24,G721=账期!$A$25,G721=账期!$A$27,G721=账期!$A$26,G721=账期!$A$28,G721=账期!$A$30,G721=账期!$A$32,G721=账期!$A$34,G721=账期!$A$35,G721=账期!$A$37,G721=账期!$A$39,G721=账期!$A$40,G721=账期!$A$41,G721=账期!$A$42,G721=账期!$A$43,G721=账期!$A$44,G721=账期!$A$45,G721=账期!$A$46,G721=账期!$A$48,G721=账期!$A$50,G721=账期!$A$51,G721=账期!$A$52,G721=账期!$A$53,G721=账期!$A$54,G721=账期!$A$56,G721=账期!$A$57,G721=账期!$A$58,G721=账期!$A$59,G721=账期!$A$60,G721=账期!$A$61,G721=账期!$A$62,G721=账期!$A$63,G721=账期!$A$64,G721=账期!$A$66,G721=账期!$A$67,G721=账期!$A$68,G721=账期!$A$70,G721=账期!$A$71),30,IF(OR(G721=账期!$A$74,G721=账期!$A$77,G721=账期!$A$76,G721=账期!$A$79,G721=账期!$A$80,G721=账期!$A$81,G721=账期!$A$83,G721=账期!$A$85,G721=账期!$A$87,G721=账期!$A$89,G721=账期!$A$91),60,IF(OR(G721=账期!$A$93,G721=账期!$A$94,G721=账期!$A$95,G721=账期!$A$96,G721=账期!$A$98,G721=账期!$A$99,G721=账期!$A$101,G721=账期!$A$102),90,0)))</f>
        <v>30</v>
      </c>
      <c r="AF721" s="319"/>
      <c r="AG721" s="306" t="s">
        <v>70</v>
      </c>
      <c r="AH721" s="319" t="str">
        <f t="shared" si="102"/>
        <v>张军</v>
      </c>
      <c r="AI721" s="321"/>
    </row>
    <row r="722" spans="1:35 16383:16384" ht="17.25" customHeight="1" x14ac:dyDescent="0.25">
      <c r="A722" s="301" t="str">
        <f t="shared" si="101"/>
        <v>2018年1月</v>
      </c>
      <c r="B722" s="302">
        <v>43100</v>
      </c>
      <c r="C722" s="303"/>
      <c r="D722" s="304" t="s">
        <v>15</v>
      </c>
      <c r="E722" s="305" t="str">
        <f t="shared" si="97"/>
        <v>C</v>
      </c>
      <c r="F722" s="305" t="str">
        <f t="shared" si="98"/>
        <v>C</v>
      </c>
      <c r="G722" s="306" t="s">
        <v>537</v>
      </c>
      <c r="H722" s="307" t="s">
        <v>538</v>
      </c>
      <c r="I722" s="307" t="s">
        <v>33</v>
      </c>
      <c r="J722" s="307"/>
      <c r="K722" s="308" t="s">
        <v>540</v>
      </c>
      <c r="L722" s="306" t="s">
        <v>63</v>
      </c>
      <c r="M722" s="306" t="s">
        <v>539</v>
      </c>
      <c r="N722" s="306"/>
      <c r="O722" s="306" t="s">
        <v>37</v>
      </c>
      <c r="P722" s="308">
        <v>10</v>
      </c>
      <c r="Q722" s="309">
        <v>10</v>
      </c>
      <c r="R722" s="312">
        <v>7260</v>
      </c>
      <c r="S722" s="310">
        <f t="shared" si="103"/>
        <v>72600</v>
      </c>
      <c r="T722" s="311"/>
      <c r="U722" s="311">
        <f t="shared" si="100"/>
        <v>72600</v>
      </c>
      <c r="V722" s="451">
        <v>43103</v>
      </c>
      <c r="W722" s="452">
        <v>43104</v>
      </c>
      <c r="X722" s="308">
        <v>1000</v>
      </c>
      <c r="Y722" s="313" t="s">
        <v>1559</v>
      </c>
      <c r="Z722" s="314">
        <v>880</v>
      </c>
      <c r="AA722" s="315">
        <v>171215</v>
      </c>
      <c r="AB722" s="316" t="s">
        <v>2759</v>
      </c>
      <c r="AC722" s="317">
        <v>43129</v>
      </c>
      <c r="AD722" s="318">
        <f t="shared" si="96"/>
        <v>43221</v>
      </c>
      <c r="AE722" s="319">
        <f>IF(OR(G722=账期!$A$18,G722=账期!$A$20,G722=账期!$A$22,G722=账期!$A$24,G722=账期!$A$25,G722=账期!$A$27,G722=账期!$A$26,G722=账期!$A$28,G722=账期!$A$30,G722=账期!$A$32,G722=账期!$A$34,G722=账期!$A$35,G722=账期!$A$37,G722=账期!$A$39,G722=账期!$A$40,G722=账期!$A$41,G722=账期!$A$42,G722=账期!$A$43,G722=账期!$A$44,G722=账期!$A$45,G722=账期!$A$46,G722=账期!$A$48,G722=账期!$A$50,G722=账期!$A$51,G722=账期!$A$52,G722=账期!$A$53,G722=账期!$A$54,G722=账期!$A$56,G722=账期!$A$57,G722=账期!$A$58,G722=账期!$A$59,G722=账期!$A$60,G722=账期!$A$61,G722=账期!$A$62,G722=账期!$A$63,G722=账期!$A$64,G722=账期!$A$66,G722=账期!$A$67,G722=账期!$A$68,G722=账期!$A$70,G722=账期!$A$71),30,IF(OR(G722=账期!$A$74,G722=账期!$A$77,G722=账期!$A$76,G722=账期!$A$79,G722=账期!$A$80,G722=账期!$A$81,G722=账期!$A$83,G722=账期!$A$85,G722=账期!$A$87,G722=账期!$A$89,G722=账期!$A$91),60,IF(OR(G722=账期!$A$93,G722=账期!$A$94,G722=账期!$A$95,G722=账期!$A$96,G722=账期!$A$98,G722=账期!$A$99,G722=账期!$A$101,G722=账期!$A$102),90,0)))</f>
        <v>90</v>
      </c>
      <c r="AF722" s="319"/>
      <c r="AG722" s="306" t="s">
        <v>86</v>
      </c>
      <c r="AH722" s="319" t="str">
        <f t="shared" si="102"/>
        <v>杭得利</v>
      </c>
      <c r="AI722" s="321"/>
    </row>
    <row r="723" spans="1:35 16383:16384" ht="18.75" customHeight="1" x14ac:dyDescent="0.25">
      <c r="A723" s="301" t="str">
        <f t="shared" si="101"/>
        <v>2018年1月</v>
      </c>
      <c r="B723" s="302">
        <v>43100</v>
      </c>
      <c r="C723" s="303"/>
      <c r="D723" s="304" t="s">
        <v>15</v>
      </c>
      <c r="E723" s="305" t="str">
        <f t="shared" si="97"/>
        <v>C</v>
      </c>
      <c r="F723" s="305" t="str">
        <f t="shared" si="98"/>
        <v>C</v>
      </c>
      <c r="G723" s="306" t="s">
        <v>537</v>
      </c>
      <c r="H723" s="307" t="s">
        <v>538</v>
      </c>
      <c r="I723" s="307" t="s">
        <v>33</v>
      </c>
      <c r="J723" s="307"/>
      <c r="K723" s="308" t="s">
        <v>540</v>
      </c>
      <c r="L723" s="306" t="s">
        <v>63</v>
      </c>
      <c r="M723" s="306" t="s">
        <v>539</v>
      </c>
      <c r="N723" s="306"/>
      <c r="O723" s="306" t="s">
        <v>37</v>
      </c>
      <c r="P723" s="308">
        <v>15</v>
      </c>
      <c r="Q723" s="309">
        <v>15</v>
      </c>
      <c r="R723" s="312">
        <v>7260</v>
      </c>
      <c r="S723" s="310">
        <f t="shared" si="103"/>
        <v>108900</v>
      </c>
      <c r="T723" s="311"/>
      <c r="U723" s="311">
        <f t="shared" si="100"/>
        <v>108900</v>
      </c>
      <c r="V723" s="451">
        <v>43104</v>
      </c>
      <c r="W723" s="452">
        <v>43105</v>
      </c>
      <c r="X723" s="308">
        <v>1000</v>
      </c>
      <c r="Y723" s="313" t="s">
        <v>1560</v>
      </c>
      <c r="Z723" s="314">
        <v>1320</v>
      </c>
      <c r="AA723" s="315" t="s">
        <v>1561</v>
      </c>
      <c r="AB723" s="316" t="s">
        <v>2759</v>
      </c>
      <c r="AC723" s="317">
        <v>43129</v>
      </c>
      <c r="AD723" s="318">
        <f t="shared" si="96"/>
        <v>43221</v>
      </c>
      <c r="AE723" s="319">
        <f>IF(OR(G723=账期!$A$18,G723=账期!$A$20,G723=账期!$A$22,G723=账期!$A$24,G723=账期!$A$25,G723=账期!$A$27,G723=账期!$A$26,G723=账期!$A$28,G723=账期!$A$30,G723=账期!$A$32,G723=账期!$A$34,G723=账期!$A$35,G723=账期!$A$37,G723=账期!$A$39,G723=账期!$A$40,G723=账期!$A$41,G723=账期!$A$42,G723=账期!$A$43,G723=账期!$A$44,G723=账期!$A$45,G723=账期!$A$46,G723=账期!$A$48,G723=账期!$A$50,G723=账期!$A$51,G723=账期!$A$52,G723=账期!$A$53,G723=账期!$A$54,G723=账期!$A$56,G723=账期!$A$57,G723=账期!$A$58,G723=账期!$A$59,G723=账期!$A$60,G723=账期!$A$61,G723=账期!$A$62,G723=账期!$A$63,G723=账期!$A$64,G723=账期!$A$66,G723=账期!$A$67,G723=账期!$A$68,G723=账期!$A$70,G723=账期!$A$71),30,IF(OR(G723=账期!$A$74,G723=账期!$A$77,G723=账期!$A$76,G723=账期!$A$79,G723=账期!$A$80,G723=账期!$A$81,G723=账期!$A$83,G723=账期!$A$85,G723=账期!$A$87,G723=账期!$A$89,G723=账期!$A$91),60,IF(OR(G723=账期!$A$93,G723=账期!$A$94,G723=账期!$A$95,G723=账期!$A$96,G723=账期!$A$98,G723=账期!$A$99,G723=账期!$A$101,G723=账期!$A$102),90,0)))</f>
        <v>90</v>
      </c>
      <c r="AF723" s="319"/>
      <c r="AG723" s="306" t="s">
        <v>86</v>
      </c>
      <c r="AH723" s="319" t="str">
        <f t="shared" si="102"/>
        <v>杭得利</v>
      </c>
      <c r="AI723" s="321"/>
    </row>
    <row r="724" spans="1:35 16383:16384" ht="21" customHeight="1" x14ac:dyDescent="0.25">
      <c r="A724" s="301" t="str">
        <f t="shared" si="101"/>
        <v>备货</v>
      </c>
      <c r="B724" s="302">
        <v>43100</v>
      </c>
      <c r="C724" s="303"/>
      <c r="D724" s="304" t="s">
        <v>15</v>
      </c>
      <c r="E724" s="305" t="str">
        <f t="shared" si="97"/>
        <v>C</v>
      </c>
      <c r="F724" s="305" t="str">
        <f t="shared" si="98"/>
        <v>C</v>
      </c>
      <c r="G724" s="306" t="s">
        <v>537</v>
      </c>
      <c r="H724" s="307" t="s">
        <v>538</v>
      </c>
      <c r="I724" s="307" t="s">
        <v>33</v>
      </c>
      <c r="J724" s="307"/>
      <c r="K724" s="308" t="s">
        <v>540</v>
      </c>
      <c r="L724" s="306" t="s">
        <v>63</v>
      </c>
      <c r="M724" s="306" t="s">
        <v>539</v>
      </c>
      <c r="N724" s="306"/>
      <c r="O724" s="306" t="s">
        <v>37</v>
      </c>
      <c r="P724" s="308">
        <v>11</v>
      </c>
      <c r="Q724" s="309"/>
      <c r="R724" s="312">
        <v>7260</v>
      </c>
      <c r="S724" s="310">
        <f t="shared" si="103"/>
        <v>0</v>
      </c>
      <c r="T724" s="311"/>
      <c r="U724" s="311">
        <f t="shared" si="100"/>
        <v>0</v>
      </c>
      <c r="V724" s="451" t="s">
        <v>44</v>
      </c>
      <c r="W724" s="452"/>
      <c r="X724" s="308">
        <v>1000</v>
      </c>
      <c r="Y724" s="313"/>
      <c r="Z724" s="314"/>
      <c r="AA724" s="315"/>
      <c r="AB724" s="316"/>
      <c r="AC724" s="317"/>
      <c r="AD724" s="318">
        <f t="shared" si="96"/>
        <v>121</v>
      </c>
      <c r="AE724" s="319">
        <f>IF(OR(G724=账期!$A$18,G724=账期!$A$20,G724=账期!$A$22,G724=账期!$A$24,G724=账期!$A$25,G724=账期!$A$27,G724=账期!$A$26,G724=账期!$A$28,G724=账期!$A$30,G724=账期!$A$32,G724=账期!$A$34,G724=账期!$A$35,G724=账期!$A$37,G724=账期!$A$39,G724=账期!$A$40,G724=账期!$A$41,G724=账期!$A$42,G724=账期!$A$43,G724=账期!$A$44,G724=账期!$A$45,G724=账期!$A$46,G724=账期!$A$48,G724=账期!$A$50,G724=账期!$A$51,G724=账期!$A$52,G724=账期!$A$53,G724=账期!$A$54,G724=账期!$A$56,G724=账期!$A$57,G724=账期!$A$58,G724=账期!$A$59,G724=账期!$A$60,G724=账期!$A$61,G724=账期!$A$62,G724=账期!$A$63,G724=账期!$A$64,G724=账期!$A$66,G724=账期!$A$67,G724=账期!$A$68,G724=账期!$A$70,G724=账期!$A$71),30,IF(OR(G724=账期!$A$74,G724=账期!$A$77,G724=账期!$A$76,G724=账期!$A$79,G724=账期!$A$80,G724=账期!$A$81,G724=账期!$A$83,G724=账期!$A$85,G724=账期!$A$87,G724=账期!$A$89,G724=账期!$A$91),60,IF(OR(G724=账期!$A$93,G724=账期!$A$94,G724=账期!$A$95,G724=账期!$A$96,G724=账期!$A$98,G724=账期!$A$99,G724=账期!$A$101,G724=账期!$A$102),90,0)))</f>
        <v>90</v>
      </c>
      <c r="AF724" s="319"/>
      <c r="AG724" s="306" t="s">
        <v>86</v>
      </c>
      <c r="AH724" s="319" t="str">
        <f t="shared" si="102"/>
        <v>杭得利</v>
      </c>
      <c r="AI724" s="321"/>
    </row>
    <row r="725" spans="1:35 16383:16384" ht="18" customHeight="1" x14ac:dyDescent="0.25">
      <c r="A725" s="301" t="str">
        <f t="shared" si="101"/>
        <v>2018年1月</v>
      </c>
      <c r="B725" s="302">
        <v>43100</v>
      </c>
      <c r="C725" s="303"/>
      <c r="D725" s="304" t="s">
        <v>15</v>
      </c>
      <c r="E725" s="305" t="str">
        <f t="shared" si="97"/>
        <v>C</v>
      </c>
      <c r="F725" s="305" t="str">
        <f t="shared" si="98"/>
        <v>C</v>
      </c>
      <c r="G725" s="306" t="s">
        <v>537</v>
      </c>
      <c r="H725" s="307" t="s">
        <v>538</v>
      </c>
      <c r="I725" s="307" t="s">
        <v>33</v>
      </c>
      <c r="J725" s="307"/>
      <c r="K725" s="308">
        <v>2017400450</v>
      </c>
      <c r="L725" s="306" t="s">
        <v>63</v>
      </c>
      <c r="M725" s="306" t="s">
        <v>539</v>
      </c>
      <c r="N725" s="306"/>
      <c r="O725" s="306" t="s">
        <v>37</v>
      </c>
      <c r="P725" s="308">
        <v>1.0209999999999999</v>
      </c>
      <c r="Q725" s="309">
        <v>1.0209999999999999</v>
      </c>
      <c r="R725" s="312">
        <v>0</v>
      </c>
      <c r="S725" s="310">
        <f t="shared" si="103"/>
        <v>0</v>
      </c>
      <c r="T725" s="311"/>
      <c r="U725" s="311">
        <f t="shared" si="100"/>
        <v>0</v>
      </c>
      <c r="V725" s="451">
        <v>43103</v>
      </c>
      <c r="W725" s="452">
        <v>43104</v>
      </c>
      <c r="X725" s="308">
        <v>1000</v>
      </c>
      <c r="Y725" s="313" t="s">
        <v>1562</v>
      </c>
      <c r="Z725" s="314">
        <v>89.85</v>
      </c>
      <c r="AA725" s="315">
        <v>171215</v>
      </c>
      <c r="AB725" s="316"/>
      <c r="AC725" s="317"/>
      <c r="AD725" s="318">
        <f t="shared" ref="AD725:AD789" si="104">IF(AE725&gt;0,(DATE(YEAR(AC725),MONTH(AC725)+1,1)-1)+AE725,AC725)</f>
        <v>121</v>
      </c>
      <c r="AE725" s="319">
        <f>IF(OR(G725=账期!$A$18,G725=账期!$A$20,G725=账期!$A$22,G725=账期!$A$24,G725=账期!$A$25,G725=账期!$A$27,G725=账期!$A$26,G725=账期!$A$28,G725=账期!$A$30,G725=账期!$A$32,G725=账期!$A$34,G725=账期!$A$35,G725=账期!$A$37,G725=账期!$A$39,G725=账期!$A$40,G725=账期!$A$41,G725=账期!$A$42,G725=账期!$A$43,G725=账期!$A$44,G725=账期!$A$45,G725=账期!$A$46,G725=账期!$A$48,G725=账期!$A$50,G725=账期!$A$51,G725=账期!$A$52,G725=账期!$A$53,G725=账期!$A$54,G725=账期!$A$56,G725=账期!$A$57,G725=账期!$A$58,G725=账期!$A$59,G725=账期!$A$60,G725=账期!$A$61,G725=账期!$A$62,G725=账期!$A$63,G725=账期!$A$64,G725=账期!$A$66,G725=账期!$A$67,G725=账期!$A$68,G725=账期!$A$70,G725=账期!$A$71),30,IF(OR(G725=账期!$A$74,G725=账期!$A$77,G725=账期!$A$76,G725=账期!$A$79,G725=账期!$A$80,G725=账期!$A$81,G725=账期!$A$83,G725=账期!$A$85,G725=账期!$A$87,G725=账期!$A$89,G725=账期!$A$91),60,IF(OR(G725=账期!$A$93,G725=账期!$A$94,G725=账期!$A$95,G725=账期!$A$96,G725=账期!$A$98,G725=账期!$A$99,G725=账期!$A$101,G725=账期!$A$102),90,0)))</f>
        <v>90</v>
      </c>
      <c r="AF725" s="319"/>
      <c r="AG725" s="306" t="s">
        <v>86</v>
      </c>
      <c r="AH725" s="319" t="str">
        <f t="shared" si="102"/>
        <v>杭得利</v>
      </c>
      <c r="AI725" s="321"/>
    </row>
    <row r="726" spans="1:35 16383:16384" ht="18" customHeight="1" x14ac:dyDescent="0.25">
      <c r="A726" s="301" t="str">
        <f t="shared" si="101"/>
        <v>2018年1月</v>
      </c>
      <c r="B726" s="302">
        <v>43100</v>
      </c>
      <c r="C726" s="303"/>
      <c r="D726" s="304" t="s">
        <v>15</v>
      </c>
      <c r="E726" s="305" t="str">
        <f t="shared" si="97"/>
        <v>C</v>
      </c>
      <c r="F726" s="305" t="str">
        <f t="shared" si="98"/>
        <v>C</v>
      </c>
      <c r="G726" s="306" t="s">
        <v>537</v>
      </c>
      <c r="H726" s="307" t="s">
        <v>538</v>
      </c>
      <c r="I726" s="307" t="s">
        <v>33</v>
      </c>
      <c r="J726" s="307"/>
      <c r="K726" s="308" t="s">
        <v>542</v>
      </c>
      <c r="L726" s="306" t="s">
        <v>63</v>
      </c>
      <c r="M726" s="306" t="s">
        <v>539</v>
      </c>
      <c r="N726" s="306"/>
      <c r="O726" s="306" t="s">
        <v>37</v>
      </c>
      <c r="P726" s="308">
        <v>0.26500000000000001</v>
      </c>
      <c r="Q726" s="309">
        <v>0.26500000000000001</v>
      </c>
      <c r="R726" s="312">
        <v>0</v>
      </c>
      <c r="S726" s="310">
        <f t="shared" si="103"/>
        <v>0</v>
      </c>
      <c r="T726" s="311"/>
      <c r="U726" s="311">
        <f t="shared" si="100"/>
        <v>0</v>
      </c>
      <c r="V726" s="451">
        <v>43103</v>
      </c>
      <c r="W726" s="452">
        <v>43104</v>
      </c>
      <c r="X726" s="308">
        <v>25</v>
      </c>
      <c r="Y726" s="313" t="s">
        <v>1563</v>
      </c>
      <c r="Z726" s="314">
        <v>23.32</v>
      </c>
      <c r="AA726" s="315">
        <v>171215</v>
      </c>
      <c r="AB726" s="316" t="s">
        <v>1564</v>
      </c>
      <c r="AC726" s="317"/>
      <c r="AD726" s="318">
        <f t="shared" si="104"/>
        <v>121</v>
      </c>
      <c r="AE726" s="319">
        <f>IF(OR(G726=账期!$A$18,G726=账期!$A$20,G726=账期!$A$22,G726=账期!$A$24,G726=账期!$A$25,G726=账期!$A$27,G726=账期!$A$26,G726=账期!$A$28,G726=账期!$A$30,G726=账期!$A$32,G726=账期!$A$34,G726=账期!$A$35,G726=账期!$A$37,G726=账期!$A$39,G726=账期!$A$40,G726=账期!$A$41,G726=账期!$A$42,G726=账期!$A$43,G726=账期!$A$44,G726=账期!$A$45,G726=账期!$A$46,G726=账期!$A$48,G726=账期!$A$50,G726=账期!$A$51,G726=账期!$A$52,G726=账期!$A$53,G726=账期!$A$54,G726=账期!$A$56,G726=账期!$A$57,G726=账期!$A$58,G726=账期!$A$59,G726=账期!$A$60,G726=账期!$A$61,G726=账期!$A$62,G726=账期!$A$63,G726=账期!$A$64,G726=账期!$A$66,G726=账期!$A$67,G726=账期!$A$68,G726=账期!$A$70,G726=账期!$A$71),30,IF(OR(G726=账期!$A$74,G726=账期!$A$77,G726=账期!$A$76,G726=账期!$A$79,G726=账期!$A$80,G726=账期!$A$81,G726=账期!$A$83,G726=账期!$A$85,G726=账期!$A$87,G726=账期!$A$89,G726=账期!$A$91),60,IF(OR(G726=账期!$A$93,G726=账期!$A$94,G726=账期!$A$95,G726=账期!$A$96,G726=账期!$A$98,G726=账期!$A$99,G726=账期!$A$101,G726=账期!$A$102),90,0)))</f>
        <v>90</v>
      </c>
      <c r="AF726" s="319"/>
      <c r="AG726" s="306" t="s">
        <v>86</v>
      </c>
      <c r="AH726" s="319" t="str">
        <f t="shared" si="102"/>
        <v>杭得利</v>
      </c>
      <c r="AI726" s="321" t="s">
        <v>1565</v>
      </c>
    </row>
    <row r="727" spans="1:35 16383:16384" ht="18" customHeight="1" x14ac:dyDescent="0.25">
      <c r="A727" s="301" t="str">
        <f t="shared" si="101"/>
        <v>2018年1月</v>
      </c>
      <c r="B727" s="302">
        <v>43100</v>
      </c>
      <c r="C727" s="303"/>
      <c r="D727" s="304" t="s">
        <v>15</v>
      </c>
      <c r="E727" s="305" t="str">
        <f t="shared" si="97"/>
        <v>C</v>
      </c>
      <c r="F727" s="305" t="str">
        <f t="shared" si="98"/>
        <v>C</v>
      </c>
      <c r="G727" s="306" t="s">
        <v>537</v>
      </c>
      <c r="H727" s="307" t="s">
        <v>538</v>
      </c>
      <c r="I727" s="307" t="s">
        <v>33</v>
      </c>
      <c r="J727" s="307"/>
      <c r="K727" s="308" t="s">
        <v>541</v>
      </c>
      <c r="L727" s="306" t="s">
        <v>63</v>
      </c>
      <c r="M727" s="306" t="s">
        <v>539</v>
      </c>
      <c r="N727" s="306"/>
      <c r="O727" s="306" t="s">
        <v>37</v>
      </c>
      <c r="P727" s="308">
        <v>-0.57999999999999996</v>
      </c>
      <c r="Q727" s="309">
        <v>-0.57999999999999996</v>
      </c>
      <c r="R727" s="312">
        <v>7260</v>
      </c>
      <c r="S727" s="310">
        <f t="shared" si="103"/>
        <v>-4210.7999999999993</v>
      </c>
      <c r="T727" s="311"/>
      <c r="U727" s="311">
        <f t="shared" si="100"/>
        <v>-4210.7999999999993</v>
      </c>
      <c r="V727" s="451">
        <v>43108</v>
      </c>
      <c r="W727" s="452">
        <v>43108</v>
      </c>
      <c r="X727" s="308">
        <v>580</v>
      </c>
      <c r="Y727" s="313" t="s">
        <v>1566</v>
      </c>
      <c r="Z727" s="314">
        <v>0</v>
      </c>
      <c r="AA727" s="315"/>
      <c r="AB727" s="316" t="s">
        <v>2759</v>
      </c>
      <c r="AC727" s="317">
        <v>43129</v>
      </c>
      <c r="AD727" s="318">
        <f t="shared" si="104"/>
        <v>43221</v>
      </c>
      <c r="AE727" s="319">
        <f>IF(OR(G727=账期!$A$18,G727=账期!$A$20,G727=账期!$A$22,G727=账期!$A$24,G727=账期!$A$25,G727=账期!$A$27,G727=账期!$A$26,G727=账期!$A$28,G727=账期!$A$30,G727=账期!$A$32,G727=账期!$A$34,G727=账期!$A$35,G727=账期!$A$37,G727=账期!$A$39,G727=账期!$A$40,G727=账期!$A$41,G727=账期!$A$42,G727=账期!$A$43,G727=账期!$A$44,G727=账期!$A$45,G727=账期!$A$46,G727=账期!$A$48,G727=账期!$A$50,G727=账期!$A$51,G727=账期!$A$52,G727=账期!$A$53,G727=账期!$A$54,G727=账期!$A$56,G727=账期!$A$57,G727=账期!$A$58,G727=账期!$A$59,G727=账期!$A$60,G727=账期!$A$61,G727=账期!$A$62,G727=账期!$A$63,G727=账期!$A$64,G727=账期!$A$66,G727=账期!$A$67,G727=账期!$A$68,G727=账期!$A$70,G727=账期!$A$71),30,IF(OR(G727=账期!$A$74,G727=账期!$A$77,G727=账期!$A$76,G727=账期!$A$79,G727=账期!$A$80,G727=账期!$A$81,G727=账期!$A$83,G727=账期!$A$85,G727=账期!$A$87,G727=账期!$A$89,G727=账期!$A$91),60,IF(OR(G727=账期!$A$93,G727=账期!$A$94,G727=账期!$A$95,G727=账期!$A$96,G727=账期!$A$98,G727=账期!$A$99,G727=账期!$A$101,G727=账期!$A$102),90,0)))</f>
        <v>90</v>
      </c>
      <c r="AF727" s="319"/>
      <c r="AG727" s="306" t="s">
        <v>86</v>
      </c>
      <c r="AH727" s="319" t="str">
        <f t="shared" si="102"/>
        <v>杭得利</v>
      </c>
      <c r="AI727" s="321" t="s">
        <v>188</v>
      </c>
    </row>
    <row r="728" spans="1:35 16383:16384" ht="18" customHeight="1" x14ac:dyDescent="0.25">
      <c r="A728" s="301" t="str">
        <f t="shared" si="101"/>
        <v>2018年1月</v>
      </c>
      <c r="B728" s="302">
        <v>43122</v>
      </c>
      <c r="C728" s="303"/>
      <c r="D728" s="304" t="s">
        <v>15</v>
      </c>
      <c r="E728" s="305" t="str">
        <f t="shared" si="97"/>
        <v>C</v>
      </c>
      <c r="F728" s="305" t="str">
        <f t="shared" si="98"/>
        <v>C</v>
      </c>
      <c r="G728" s="306" t="s">
        <v>537</v>
      </c>
      <c r="H728" s="307" t="str">
        <f>IF(G728="","",VLOOKUP(G728,下拉数据源!J:K,2,0))</f>
        <v>武汉长飞通用电缆有限公司</v>
      </c>
      <c r="I728" s="307" t="s">
        <v>33</v>
      </c>
      <c r="J728" s="307"/>
      <c r="K728" s="308" t="s">
        <v>324</v>
      </c>
      <c r="L728" s="306" t="s">
        <v>63</v>
      </c>
      <c r="M728" s="306" t="s">
        <v>539</v>
      </c>
      <c r="N728" s="306"/>
      <c r="O728" s="306" t="s">
        <v>37</v>
      </c>
      <c r="P728" s="308">
        <v>-16.456</v>
      </c>
      <c r="Q728" s="309">
        <v>-16.456</v>
      </c>
      <c r="R728" s="286">
        <v>7260</v>
      </c>
      <c r="S728" s="310">
        <f t="shared" si="103"/>
        <v>-119470.56</v>
      </c>
      <c r="T728" s="311"/>
      <c r="U728" s="311">
        <f t="shared" si="100"/>
        <v>-119470.56</v>
      </c>
      <c r="V728" s="451">
        <v>43122</v>
      </c>
      <c r="W728" s="452">
        <v>43122</v>
      </c>
      <c r="X728" s="308">
        <v>1000</v>
      </c>
      <c r="Y728" s="313" t="s">
        <v>1567</v>
      </c>
      <c r="Z728" s="314">
        <v>1448</v>
      </c>
      <c r="AA728" s="315"/>
      <c r="AB728" s="316" t="s">
        <v>2759</v>
      </c>
      <c r="AC728" s="317">
        <v>43129</v>
      </c>
      <c r="AD728" s="318">
        <f t="shared" si="104"/>
        <v>43221</v>
      </c>
      <c r="AE728" s="319">
        <f>IF(OR(G728=账期!$A$18,G728=账期!$A$20,G728=账期!$A$22,G728=账期!$A$24,G728=账期!$A$25,G728=账期!$A$27,G728=账期!$A$26,G728=账期!$A$28,G728=账期!$A$30,G728=账期!$A$32,G728=账期!$A$34,G728=账期!$A$35,G728=账期!$A$37,G728=账期!$A$39,G728=账期!$A$40,G728=账期!$A$41,G728=账期!$A$42,G728=账期!$A$43,G728=账期!$A$44,G728=账期!$A$45,G728=账期!$A$46,G728=账期!$A$48,G728=账期!$A$50,G728=账期!$A$51,G728=账期!$A$52,G728=账期!$A$53,G728=账期!$A$54,G728=账期!$A$56,G728=账期!$A$57,G728=账期!$A$58,G728=账期!$A$59,G728=账期!$A$60,G728=账期!$A$61,G728=账期!$A$62,G728=账期!$A$63,G728=账期!$A$64,G728=账期!$A$66,G728=账期!$A$67,G728=账期!$A$68,G728=账期!$A$70,G728=账期!$A$71),30,IF(OR(G728=账期!$A$74,G728=账期!$A$77,G728=账期!$A$76,G728=账期!$A$79,G728=账期!$A$80,G728=账期!$A$81,G728=账期!$A$83,G728=账期!$A$85,G728=账期!$A$87,G728=账期!$A$89,G728=账期!$A$91),60,IF(OR(G728=账期!$A$93,G728=账期!$A$94,G728=账期!$A$95,G728=账期!$A$96,G728=账期!$A$98,G728=账期!$A$99,G728=账期!$A$101,G728=账期!$A$102),90,0)))</f>
        <v>90</v>
      </c>
      <c r="AF728" s="319"/>
      <c r="AG728" s="306" t="s">
        <v>86</v>
      </c>
      <c r="AH728" s="319" t="str">
        <f t="shared" si="102"/>
        <v>杭得利</v>
      </c>
      <c r="AI728" s="321"/>
    </row>
    <row r="729" spans="1:35 16383:16384" ht="18" customHeight="1" x14ac:dyDescent="0.25">
      <c r="A729" s="301" t="str">
        <f t="shared" si="101"/>
        <v>2018年1月</v>
      </c>
      <c r="B729" s="302">
        <v>43124</v>
      </c>
      <c r="C729" s="303" t="s">
        <v>1568</v>
      </c>
      <c r="D729" s="304" t="s">
        <v>15</v>
      </c>
      <c r="E729" s="305" t="str">
        <f t="shared" si="97"/>
        <v>C</v>
      </c>
      <c r="F729" s="305" t="str">
        <f t="shared" si="98"/>
        <v>C</v>
      </c>
      <c r="G729" s="306" t="s">
        <v>537</v>
      </c>
      <c r="H729" s="307" t="str">
        <f>IF(G729="","",VLOOKUP(G729,下拉数据源!J:K,2,0))</f>
        <v>武汉长飞通用电缆有限公司</v>
      </c>
      <c r="I729" s="307" t="s">
        <v>33</v>
      </c>
      <c r="J729" s="307"/>
      <c r="K729" s="308">
        <v>2018400018</v>
      </c>
      <c r="L729" s="306" t="s">
        <v>35</v>
      </c>
      <c r="M729" s="306" t="s">
        <v>250</v>
      </c>
      <c r="N729" s="306"/>
      <c r="O729" s="306" t="s">
        <v>37</v>
      </c>
      <c r="P729" s="308">
        <v>5.25</v>
      </c>
      <c r="Q729" s="309">
        <v>5.25</v>
      </c>
      <c r="R729" s="286">
        <v>10900</v>
      </c>
      <c r="S729" s="310">
        <f t="shared" si="103"/>
        <v>57225</v>
      </c>
      <c r="T729" s="311"/>
      <c r="U729" s="311">
        <f t="shared" si="100"/>
        <v>57225</v>
      </c>
      <c r="V729" s="451">
        <v>43125</v>
      </c>
      <c r="W729" s="452">
        <v>43126</v>
      </c>
      <c r="X729" s="308">
        <v>750</v>
      </c>
      <c r="Y729" s="313" t="s">
        <v>1569</v>
      </c>
      <c r="Z729" s="314">
        <v>462</v>
      </c>
      <c r="AA729" s="315">
        <v>180115</v>
      </c>
      <c r="AB729" s="316" t="s">
        <v>2760</v>
      </c>
      <c r="AC729" s="317">
        <v>43129</v>
      </c>
      <c r="AD729" s="318">
        <f t="shared" si="104"/>
        <v>43221</v>
      </c>
      <c r="AE729" s="319">
        <f>IF(OR(G729=账期!$A$18,G729=账期!$A$20,G729=账期!$A$22,G729=账期!$A$24,G729=账期!$A$25,G729=账期!$A$27,G729=账期!$A$26,G729=账期!$A$28,G729=账期!$A$30,G729=账期!$A$32,G729=账期!$A$34,G729=账期!$A$35,G729=账期!$A$37,G729=账期!$A$39,G729=账期!$A$40,G729=账期!$A$41,G729=账期!$A$42,G729=账期!$A$43,G729=账期!$A$44,G729=账期!$A$45,G729=账期!$A$46,G729=账期!$A$48,G729=账期!$A$50,G729=账期!$A$51,G729=账期!$A$52,G729=账期!$A$53,G729=账期!$A$54,G729=账期!$A$56,G729=账期!$A$57,G729=账期!$A$58,G729=账期!$A$59,G729=账期!$A$60,G729=账期!$A$61,G729=账期!$A$62,G729=账期!$A$63,G729=账期!$A$64,G729=账期!$A$66,G729=账期!$A$67,G729=账期!$A$68,G729=账期!$A$70,G729=账期!$A$71),30,IF(OR(G729=账期!$A$74,G729=账期!$A$77,G729=账期!$A$76,G729=账期!$A$79,G729=账期!$A$80,G729=账期!$A$81,G729=账期!$A$83,G729=账期!$A$85,G729=账期!$A$87,G729=账期!$A$89,G729=账期!$A$91),60,IF(OR(G729=账期!$A$93,G729=账期!$A$94,G729=账期!$A$95,G729=账期!$A$96,G729=账期!$A$98,G729=账期!$A$99,G729=账期!$A$101,G729=账期!$A$102),90,0)))</f>
        <v>90</v>
      </c>
      <c r="AF729" s="319"/>
      <c r="AG729" s="306" t="s">
        <v>86</v>
      </c>
      <c r="AH729" s="319" t="str">
        <f t="shared" si="102"/>
        <v>杭得利</v>
      </c>
      <c r="AI729" s="321"/>
    </row>
    <row r="730" spans="1:35 16383:16384" ht="18" customHeight="1" x14ac:dyDescent="0.25">
      <c r="A730" s="301" t="str">
        <f t="shared" si="101"/>
        <v>2018年1月</v>
      </c>
      <c r="B730" s="302">
        <v>43102</v>
      </c>
      <c r="C730" s="303" t="s">
        <v>1570</v>
      </c>
      <c r="D730" s="304" t="s">
        <v>617</v>
      </c>
      <c r="E730" s="305" t="str">
        <f t="shared" si="97"/>
        <v>A</v>
      </c>
      <c r="F730" s="305" t="str">
        <f t="shared" si="98"/>
        <v>B</v>
      </c>
      <c r="G730" s="306" t="s">
        <v>46</v>
      </c>
      <c r="H730" s="307" t="s">
        <v>543</v>
      </c>
      <c r="I730" s="307" t="s">
        <v>33</v>
      </c>
      <c r="J730" s="307"/>
      <c r="K730" s="308" t="s">
        <v>546</v>
      </c>
      <c r="L730" s="306" t="s">
        <v>35</v>
      </c>
      <c r="M730" s="306" t="s">
        <v>94</v>
      </c>
      <c r="N730" s="306"/>
      <c r="O730" s="306" t="s">
        <v>37</v>
      </c>
      <c r="P730" s="308">
        <v>30</v>
      </c>
      <c r="Q730" s="309">
        <v>30</v>
      </c>
      <c r="R730" s="286">
        <v>9270</v>
      </c>
      <c r="S730" s="310">
        <f t="shared" si="103"/>
        <v>278100</v>
      </c>
      <c r="T730" s="311"/>
      <c r="U730" s="311">
        <f t="shared" si="100"/>
        <v>278100</v>
      </c>
      <c r="V730" s="451">
        <v>43103</v>
      </c>
      <c r="W730" s="452">
        <v>43104</v>
      </c>
      <c r="X730" s="308">
        <v>750</v>
      </c>
      <c r="Y730" s="313" t="s">
        <v>1571</v>
      </c>
      <c r="Z730" s="314">
        <v>4470</v>
      </c>
      <c r="AA730" s="315"/>
      <c r="AB730" s="316" t="s">
        <v>1572</v>
      </c>
      <c r="AC730" s="317">
        <v>43119</v>
      </c>
      <c r="AD730" s="318">
        <f t="shared" si="104"/>
        <v>43221</v>
      </c>
      <c r="AE730" s="319">
        <f>IF(OR(G730=账期!$A$18,G730=账期!$A$20,G730=账期!$A$22,G730=账期!$A$24,G730=账期!$A$25,G730=账期!$A$27,G730=账期!$A$26,G730=账期!$A$28,G730=账期!$A$30,G730=账期!$A$32,G730=账期!$A$34,G730=账期!$A$35,G730=账期!$A$37,G730=账期!$A$39,G730=账期!$A$40,G730=账期!$A$41,G730=账期!$A$42,G730=账期!$A$43,G730=账期!$A$44,G730=账期!$A$45,G730=账期!$A$46,G730=账期!$A$48,G730=账期!$A$50,G730=账期!$A$51,G730=账期!$A$52,G730=账期!$A$53,G730=账期!$A$54,G730=账期!$A$56,G730=账期!$A$57,G730=账期!$A$58,G730=账期!$A$59,G730=账期!$A$60,G730=账期!$A$61,G730=账期!$A$62,G730=账期!$A$63,G730=账期!$A$64,G730=账期!$A$66,G730=账期!$A$67,G730=账期!$A$68,G730=账期!$A$70,G730=账期!$A$71),30,IF(OR(G730=账期!$A$74,G730=账期!$A$77,G730=账期!$A$76,G730=账期!$A$79,G730=账期!$A$80,G730=账期!$A$81,G730=账期!$A$83,G730=账期!$A$85,G730=账期!$A$87,G730=账期!$A$89,G730=账期!$A$91),60,IF(OR(G730=账期!$A$93,G730=账期!$A$94,G730=账期!$A$95,G730=账期!$A$96,G730=账期!$A$98,G730=账期!$A$99,G730=账期!$A$101,G730=账期!$A$102),90,0)))</f>
        <v>90</v>
      </c>
      <c r="AF730" s="319"/>
      <c r="AG730" s="306" t="s">
        <v>50</v>
      </c>
      <c r="AH730" s="319" t="str">
        <f t="shared" si="102"/>
        <v>徐绪盛</v>
      </c>
      <c r="AI730" s="321"/>
    </row>
    <row r="731" spans="1:35 16383:16384" ht="18" customHeight="1" x14ac:dyDescent="0.25">
      <c r="A731" s="301" t="str">
        <f t="shared" si="101"/>
        <v>2018年1月</v>
      </c>
      <c r="B731" s="302">
        <v>43103</v>
      </c>
      <c r="C731" s="303" t="s">
        <v>1573</v>
      </c>
      <c r="D731" s="304" t="s">
        <v>617</v>
      </c>
      <c r="E731" s="305" t="str">
        <f t="shared" si="97"/>
        <v>A</v>
      </c>
      <c r="F731" s="305" t="str">
        <f t="shared" si="98"/>
        <v>B</v>
      </c>
      <c r="G731" s="306" t="s">
        <v>46</v>
      </c>
      <c r="H731" s="307" t="s">
        <v>543</v>
      </c>
      <c r="I731" s="307" t="s">
        <v>549</v>
      </c>
      <c r="J731" s="307"/>
      <c r="K731" s="308" t="s">
        <v>546</v>
      </c>
      <c r="L731" s="306" t="s">
        <v>35</v>
      </c>
      <c r="M731" s="306" t="s">
        <v>94</v>
      </c>
      <c r="N731" s="306"/>
      <c r="O731" s="306" t="s">
        <v>37</v>
      </c>
      <c r="P731" s="308">
        <v>30</v>
      </c>
      <c r="Q731" s="309">
        <v>30</v>
      </c>
      <c r="R731" s="286">
        <v>9270</v>
      </c>
      <c r="S731" s="310">
        <f t="shared" si="103"/>
        <v>278100</v>
      </c>
      <c r="T731" s="311"/>
      <c r="U731" s="311">
        <f t="shared" si="100"/>
        <v>278100</v>
      </c>
      <c r="V731" s="451">
        <v>43104</v>
      </c>
      <c r="W731" s="452">
        <v>43105</v>
      </c>
      <c r="X731" s="308">
        <v>750</v>
      </c>
      <c r="Y731" s="313" t="s">
        <v>1574</v>
      </c>
      <c r="Z731" s="314">
        <v>0</v>
      </c>
      <c r="AA731" s="315" t="s">
        <v>1285</v>
      </c>
      <c r="AB731" s="316" t="s">
        <v>1575</v>
      </c>
      <c r="AC731" s="317">
        <v>43119</v>
      </c>
      <c r="AD731" s="318">
        <f t="shared" si="104"/>
        <v>43221</v>
      </c>
      <c r="AE731" s="319">
        <f>IF(OR(G731=账期!$A$18,G731=账期!$A$20,G731=账期!$A$22,G731=账期!$A$24,G731=账期!$A$25,G731=账期!$A$27,G731=账期!$A$26,G731=账期!$A$28,G731=账期!$A$30,G731=账期!$A$32,G731=账期!$A$34,G731=账期!$A$35,G731=账期!$A$37,G731=账期!$A$39,G731=账期!$A$40,G731=账期!$A$41,G731=账期!$A$42,G731=账期!$A$43,G731=账期!$A$44,G731=账期!$A$45,G731=账期!$A$46,G731=账期!$A$48,G731=账期!$A$50,G731=账期!$A$51,G731=账期!$A$52,G731=账期!$A$53,G731=账期!$A$54,G731=账期!$A$56,G731=账期!$A$57,G731=账期!$A$58,G731=账期!$A$59,G731=账期!$A$60,G731=账期!$A$61,G731=账期!$A$62,G731=账期!$A$63,G731=账期!$A$64,G731=账期!$A$66,G731=账期!$A$67,G731=账期!$A$68,G731=账期!$A$70,G731=账期!$A$71),30,IF(OR(G731=账期!$A$74,G731=账期!$A$77,G731=账期!$A$76,G731=账期!$A$79,G731=账期!$A$80,G731=账期!$A$81,G731=账期!$A$83,G731=账期!$A$85,G731=账期!$A$87,G731=账期!$A$89,G731=账期!$A$91),60,IF(OR(G731=账期!$A$93,G731=账期!$A$94,G731=账期!$A$95,G731=账期!$A$96,G731=账期!$A$98,G731=账期!$A$99,G731=账期!$A$101,G731=账期!$A$102),90,0)))</f>
        <v>90</v>
      </c>
      <c r="AF731" s="319"/>
      <c r="AG731" s="306" t="s">
        <v>50</v>
      </c>
      <c r="AH731" s="319" t="str">
        <f t="shared" si="102"/>
        <v>徐绪盛</v>
      </c>
      <c r="AI731" s="321"/>
    </row>
    <row r="732" spans="1:35 16383:16384" ht="18" customHeight="1" x14ac:dyDescent="0.25">
      <c r="A732" s="301" t="str">
        <f t="shared" si="101"/>
        <v>2018年1月</v>
      </c>
      <c r="B732" s="302">
        <v>43105</v>
      </c>
      <c r="C732" s="303" t="s">
        <v>1576</v>
      </c>
      <c r="D732" s="304" t="s">
        <v>617</v>
      </c>
      <c r="E732" s="305" t="str">
        <f t="shared" si="97"/>
        <v>A</v>
      </c>
      <c r="F732" s="305" t="str">
        <f t="shared" si="98"/>
        <v>B</v>
      </c>
      <c r="G732" s="306" t="s">
        <v>46</v>
      </c>
      <c r="H732" s="307" t="s">
        <v>543</v>
      </c>
      <c r="I732" s="307" t="s">
        <v>33</v>
      </c>
      <c r="J732" s="307"/>
      <c r="K732" s="308" t="s">
        <v>545</v>
      </c>
      <c r="L732" s="306" t="s">
        <v>35</v>
      </c>
      <c r="M732" s="306" t="s">
        <v>36</v>
      </c>
      <c r="N732" s="306"/>
      <c r="O732" s="306" t="s">
        <v>37</v>
      </c>
      <c r="P732" s="308">
        <v>30</v>
      </c>
      <c r="Q732" s="309">
        <v>30</v>
      </c>
      <c r="R732" s="286">
        <v>9000</v>
      </c>
      <c r="S732" s="310">
        <f t="shared" si="103"/>
        <v>270000</v>
      </c>
      <c r="T732" s="311"/>
      <c r="U732" s="311">
        <f t="shared" si="100"/>
        <v>270000</v>
      </c>
      <c r="V732" s="451">
        <v>43109</v>
      </c>
      <c r="W732" s="452">
        <v>43110</v>
      </c>
      <c r="X732" s="308">
        <v>750</v>
      </c>
      <c r="Y732" s="313" t="s">
        <v>1577</v>
      </c>
      <c r="Z732" s="314">
        <v>4470</v>
      </c>
      <c r="AA732" s="315" t="s">
        <v>878</v>
      </c>
      <c r="AB732" s="316" t="s">
        <v>2777</v>
      </c>
      <c r="AC732" s="317"/>
      <c r="AD732" s="318">
        <f t="shared" si="104"/>
        <v>121</v>
      </c>
      <c r="AE732" s="319">
        <f>IF(OR(G732=账期!$A$18,G732=账期!$A$20,G732=账期!$A$22,G732=账期!$A$24,G732=账期!$A$25,G732=账期!$A$27,G732=账期!$A$26,G732=账期!$A$28,G732=账期!$A$30,G732=账期!$A$32,G732=账期!$A$34,G732=账期!$A$35,G732=账期!$A$37,G732=账期!$A$39,G732=账期!$A$40,G732=账期!$A$41,G732=账期!$A$42,G732=账期!$A$43,G732=账期!$A$44,G732=账期!$A$45,G732=账期!$A$46,G732=账期!$A$48,G732=账期!$A$50,G732=账期!$A$51,G732=账期!$A$52,G732=账期!$A$53,G732=账期!$A$54,G732=账期!$A$56,G732=账期!$A$57,G732=账期!$A$58,G732=账期!$A$59,G732=账期!$A$60,G732=账期!$A$61,G732=账期!$A$62,G732=账期!$A$63,G732=账期!$A$64,G732=账期!$A$66,G732=账期!$A$67,G732=账期!$A$68,G732=账期!$A$70,G732=账期!$A$71),30,IF(OR(G732=账期!$A$74,G732=账期!$A$77,G732=账期!$A$76,G732=账期!$A$79,G732=账期!$A$80,G732=账期!$A$81,G732=账期!$A$83,G732=账期!$A$85,G732=账期!$A$87,G732=账期!$A$89,G732=账期!$A$91),60,IF(OR(G732=账期!$A$93,G732=账期!$A$94,G732=账期!$A$95,G732=账期!$A$96,G732=账期!$A$98,G732=账期!$A$99,G732=账期!$A$101,G732=账期!$A$102),90,0)))</f>
        <v>90</v>
      </c>
      <c r="AF732" s="319"/>
      <c r="AG732" s="306" t="s">
        <v>50</v>
      </c>
      <c r="AH732" s="319" t="str">
        <f t="shared" si="102"/>
        <v>徐绪盛</v>
      </c>
      <c r="AI732" s="321"/>
    </row>
    <row r="733" spans="1:35 16383:16384" ht="18" customHeight="1" x14ac:dyDescent="0.25">
      <c r="A733" s="301" t="str">
        <f t="shared" si="101"/>
        <v>2018年1月</v>
      </c>
      <c r="B733" s="302">
        <v>43107</v>
      </c>
      <c r="C733" s="303" t="s">
        <v>1578</v>
      </c>
      <c r="D733" s="304" t="s">
        <v>617</v>
      </c>
      <c r="E733" s="305" t="str">
        <f t="shared" si="97"/>
        <v>A</v>
      </c>
      <c r="F733" s="305" t="str">
        <f t="shared" si="98"/>
        <v>B</v>
      </c>
      <c r="G733" s="306" t="s">
        <v>46</v>
      </c>
      <c r="H733" s="307" t="s">
        <v>543</v>
      </c>
      <c r="I733" s="307" t="s">
        <v>549</v>
      </c>
      <c r="J733" s="307"/>
      <c r="K733" s="308" t="s">
        <v>550</v>
      </c>
      <c r="L733" s="306" t="s">
        <v>35</v>
      </c>
      <c r="M733" s="306" t="s">
        <v>94</v>
      </c>
      <c r="N733" s="306"/>
      <c r="O733" s="306" t="s">
        <v>37</v>
      </c>
      <c r="P733" s="308">
        <v>30</v>
      </c>
      <c r="Q733" s="309">
        <v>30</v>
      </c>
      <c r="R733" s="286">
        <v>9270</v>
      </c>
      <c r="S733" s="310">
        <f t="shared" si="103"/>
        <v>278100</v>
      </c>
      <c r="T733" s="311"/>
      <c r="U733" s="311">
        <f t="shared" si="100"/>
        <v>278100</v>
      </c>
      <c r="V733" s="451">
        <v>43111</v>
      </c>
      <c r="W733" s="452">
        <v>43112</v>
      </c>
      <c r="X733" s="308">
        <v>750</v>
      </c>
      <c r="Y733" s="313" t="s">
        <v>1579</v>
      </c>
      <c r="Z733" s="314">
        <v>0</v>
      </c>
      <c r="AA733" s="315" t="s">
        <v>1497</v>
      </c>
      <c r="AB733" s="316" t="s">
        <v>1580</v>
      </c>
      <c r="AC733" s="317">
        <v>43119</v>
      </c>
      <c r="AD733" s="318">
        <f t="shared" si="104"/>
        <v>43221</v>
      </c>
      <c r="AE733" s="319">
        <f>IF(OR(G733=账期!$A$18,G733=账期!$A$20,G733=账期!$A$22,G733=账期!$A$24,G733=账期!$A$25,G733=账期!$A$27,G733=账期!$A$26,G733=账期!$A$28,G733=账期!$A$30,G733=账期!$A$32,G733=账期!$A$34,G733=账期!$A$35,G733=账期!$A$37,G733=账期!$A$39,G733=账期!$A$40,G733=账期!$A$41,G733=账期!$A$42,G733=账期!$A$43,G733=账期!$A$44,G733=账期!$A$45,G733=账期!$A$46,G733=账期!$A$48,G733=账期!$A$50,G733=账期!$A$51,G733=账期!$A$52,G733=账期!$A$53,G733=账期!$A$54,G733=账期!$A$56,G733=账期!$A$57,G733=账期!$A$58,G733=账期!$A$59,G733=账期!$A$60,G733=账期!$A$61,G733=账期!$A$62,G733=账期!$A$63,G733=账期!$A$64,G733=账期!$A$66,G733=账期!$A$67,G733=账期!$A$68,G733=账期!$A$70,G733=账期!$A$71),30,IF(OR(G733=账期!$A$74,G733=账期!$A$77,G733=账期!$A$76,G733=账期!$A$79,G733=账期!$A$80,G733=账期!$A$81,G733=账期!$A$83,G733=账期!$A$85,G733=账期!$A$87,G733=账期!$A$89,G733=账期!$A$91),60,IF(OR(G733=账期!$A$93,G733=账期!$A$94,G733=账期!$A$95,G733=账期!$A$96,G733=账期!$A$98,G733=账期!$A$99,G733=账期!$A$101,G733=账期!$A$102),90,0)))</f>
        <v>90</v>
      </c>
      <c r="AF733" s="319"/>
      <c r="AG733" s="306" t="s">
        <v>50</v>
      </c>
      <c r="AH733" s="319" t="str">
        <f t="shared" si="102"/>
        <v>徐绪盛</v>
      </c>
      <c r="AI733" s="321"/>
    </row>
    <row r="734" spans="1:35 16383:16384" ht="18" customHeight="1" x14ac:dyDescent="0.25">
      <c r="A734" s="301" t="str">
        <f t="shared" si="101"/>
        <v>2018年1月</v>
      </c>
      <c r="B734" s="302">
        <v>43110</v>
      </c>
      <c r="C734" s="303" t="s">
        <v>1581</v>
      </c>
      <c r="D734" s="304" t="s">
        <v>617</v>
      </c>
      <c r="E734" s="305" t="str">
        <f t="shared" ref="E734:E798" si="105">IF(OR(D734="长飞",D734="烽火",D734="特发",D734="富通",D734="亨通",G734="赣州金信诺",G734="江苏永鼎",G734="宏安集团"),"A",IF(OR(G734="广意通讯",G734="湖北楚天",G734="宁波格亿达",G734="通鼎互联",G734="黄石昌达",G734="江苏俊知",G734="珠海汉胜",G734="武汉电信"),"B","C"))</f>
        <v>A</v>
      </c>
      <c r="F734" s="305" t="str">
        <f t="shared" ref="F734:F798" si="106">IF(OR(G734="成都大唐",G734="广东亨通",G734="江苏亨通",G734="兰州长飞",G734="南京华信",G734="汕头奥星",G734="特发光网",G734="武汉长飞",G734="长春烽火",G734="广意通讯",G734="湖北楚天",G734="宁波格亿达",G734="通鼎互联",G734="安徽汉唐",G734="安徽宜德",G734="安徽盈通",G734="成都康宁",G734="成都中飞",G734="东莞光佳",G734="东莞鸿鑫",G734="烽火博鑫",G734="佛山星蓝",G734="广东金桥",G734="广州联兴",G734="贵州乾新",G734="航天电工",G734="合肥兴联",G734="湖北宇洪",G734="江苏奥通",G734="江苏中远",G734="宁波辰飞",G734="宁波汉生",G734="宁波宇欣",G734="山东太平洋",G734="山东特发",G734="山东永通",G734="上海朗闻",G734="上海翼波",G734="四川天邑",G734="四川旭泰",G734="武汉瑞联",G734="武汉同至",G734="西安西古",G734="西安鑫华通",G734="武汉驿路通",G734="长光通信",G734="中电八所",G734="中电光达",G734="中利集团",G734="重庆特发",G734="舟山安格",G734="珠海邗秦"),"A",IF(OR(G734="富通天津",G734="赣州金信诺",G734="江苏永鼎",G734="上海长飞",G734="特发股份",G734="武汉烽火",G734="西安烽火",G734="长飞中利",G734="江苏中天",G734="江西联创",G734="宁波盈谷",G734="黄石昌达",G734="四川长飞"),"B","C"))</f>
        <v>B</v>
      </c>
      <c r="G734" s="306" t="s">
        <v>46</v>
      </c>
      <c r="H734" s="307" t="s">
        <v>543</v>
      </c>
      <c r="I734" s="307" t="s">
        <v>549</v>
      </c>
      <c r="J734" s="307"/>
      <c r="K734" s="308" t="s">
        <v>551</v>
      </c>
      <c r="L734" s="306" t="s">
        <v>35</v>
      </c>
      <c r="M734" s="306" t="s">
        <v>94</v>
      </c>
      <c r="N734" s="306"/>
      <c r="O734" s="306" t="s">
        <v>37</v>
      </c>
      <c r="P734" s="308">
        <v>30</v>
      </c>
      <c r="Q734" s="309">
        <v>30</v>
      </c>
      <c r="R734" s="286">
        <v>9270</v>
      </c>
      <c r="S734" s="310">
        <f t="shared" si="103"/>
        <v>278100</v>
      </c>
      <c r="T734" s="311"/>
      <c r="U734" s="311">
        <f t="shared" si="100"/>
        <v>278100</v>
      </c>
      <c r="V734" s="451">
        <v>43115</v>
      </c>
      <c r="W734" s="452">
        <v>43116</v>
      </c>
      <c r="X734" s="308">
        <v>750</v>
      </c>
      <c r="Y734" s="313" t="s">
        <v>1582</v>
      </c>
      <c r="Z734" s="314">
        <v>0</v>
      </c>
      <c r="AA734" s="315" t="s">
        <v>1583</v>
      </c>
      <c r="AB734" s="316" t="s">
        <v>1584</v>
      </c>
      <c r="AC734" s="317">
        <v>43119</v>
      </c>
      <c r="AD734" s="318">
        <f t="shared" si="104"/>
        <v>43221</v>
      </c>
      <c r="AE734" s="319">
        <f>IF(OR(G734=账期!$A$18,G734=账期!$A$20,G734=账期!$A$22,G734=账期!$A$24,G734=账期!$A$25,G734=账期!$A$27,G734=账期!$A$26,G734=账期!$A$28,G734=账期!$A$30,G734=账期!$A$32,G734=账期!$A$34,G734=账期!$A$35,G734=账期!$A$37,G734=账期!$A$39,G734=账期!$A$40,G734=账期!$A$41,G734=账期!$A$42,G734=账期!$A$43,G734=账期!$A$44,G734=账期!$A$45,G734=账期!$A$46,G734=账期!$A$48,G734=账期!$A$50,G734=账期!$A$51,G734=账期!$A$52,G734=账期!$A$53,G734=账期!$A$54,G734=账期!$A$56,G734=账期!$A$57,G734=账期!$A$58,G734=账期!$A$59,G734=账期!$A$60,G734=账期!$A$61,G734=账期!$A$62,G734=账期!$A$63,G734=账期!$A$64,G734=账期!$A$66,G734=账期!$A$67,G734=账期!$A$68,G734=账期!$A$70,G734=账期!$A$71),30,IF(OR(G734=账期!$A$74,G734=账期!$A$77,G734=账期!$A$76,G734=账期!$A$79,G734=账期!$A$80,G734=账期!$A$81,G734=账期!$A$83,G734=账期!$A$85,G734=账期!$A$87,G734=账期!$A$89,G734=账期!$A$91),60,IF(OR(G734=账期!$A$93,G734=账期!$A$94,G734=账期!$A$95,G734=账期!$A$96,G734=账期!$A$98,G734=账期!$A$99,G734=账期!$A$101,G734=账期!$A$102),90,0)))</f>
        <v>90</v>
      </c>
      <c r="AF734" s="319"/>
      <c r="AG734" s="306" t="s">
        <v>50</v>
      </c>
      <c r="AH734" s="319" t="str">
        <f t="shared" si="102"/>
        <v>徐绪盛</v>
      </c>
      <c r="AI734" s="321"/>
    </row>
    <row r="735" spans="1:35 16383:16384" ht="18" customHeight="1" x14ac:dyDescent="0.25">
      <c r="A735" s="301" t="str">
        <f t="shared" si="101"/>
        <v>2018年1月</v>
      </c>
      <c r="B735" s="302">
        <v>43113</v>
      </c>
      <c r="C735" s="303" t="s">
        <v>1500</v>
      </c>
      <c r="D735" s="304" t="s">
        <v>617</v>
      </c>
      <c r="E735" s="305" t="str">
        <f t="shared" si="105"/>
        <v>A</v>
      </c>
      <c r="F735" s="305" t="str">
        <f t="shared" si="106"/>
        <v>B</v>
      </c>
      <c r="G735" s="306" t="s">
        <v>46</v>
      </c>
      <c r="H735" s="307" t="s">
        <v>543</v>
      </c>
      <c r="I735" s="307" t="s">
        <v>33</v>
      </c>
      <c r="J735" s="307"/>
      <c r="K735" s="308" t="s">
        <v>545</v>
      </c>
      <c r="L735" s="306" t="s">
        <v>35</v>
      </c>
      <c r="M735" s="306" t="s">
        <v>36</v>
      </c>
      <c r="N735" s="306"/>
      <c r="O735" s="306" t="s">
        <v>37</v>
      </c>
      <c r="P735" s="308">
        <v>30</v>
      </c>
      <c r="Q735" s="309">
        <v>30</v>
      </c>
      <c r="R735" s="286">
        <v>9000</v>
      </c>
      <c r="S735" s="310">
        <f t="shared" si="103"/>
        <v>270000</v>
      </c>
      <c r="T735" s="311"/>
      <c r="U735" s="311">
        <f t="shared" si="100"/>
        <v>270000</v>
      </c>
      <c r="V735" s="451">
        <v>43113</v>
      </c>
      <c r="W735" s="452">
        <v>43114</v>
      </c>
      <c r="X735" s="308">
        <v>750</v>
      </c>
      <c r="Y735" s="313" t="s">
        <v>1585</v>
      </c>
      <c r="Z735" s="314">
        <v>4470</v>
      </c>
      <c r="AA735" s="315" t="s">
        <v>911</v>
      </c>
      <c r="AB735" s="316" t="s">
        <v>1586</v>
      </c>
      <c r="AC735" s="317">
        <v>43119</v>
      </c>
      <c r="AD735" s="318">
        <f t="shared" si="104"/>
        <v>43221</v>
      </c>
      <c r="AE735" s="319">
        <f>IF(OR(G735=账期!$A$18,G735=账期!$A$20,G735=账期!$A$22,G735=账期!$A$24,G735=账期!$A$25,G735=账期!$A$27,G735=账期!$A$26,G735=账期!$A$28,G735=账期!$A$30,G735=账期!$A$32,G735=账期!$A$34,G735=账期!$A$35,G735=账期!$A$37,G735=账期!$A$39,G735=账期!$A$40,G735=账期!$A$41,G735=账期!$A$42,G735=账期!$A$43,G735=账期!$A$44,G735=账期!$A$45,G735=账期!$A$46,G735=账期!$A$48,G735=账期!$A$50,G735=账期!$A$51,G735=账期!$A$52,G735=账期!$A$53,G735=账期!$A$54,G735=账期!$A$56,G735=账期!$A$57,G735=账期!$A$58,G735=账期!$A$59,G735=账期!$A$60,G735=账期!$A$61,G735=账期!$A$62,G735=账期!$A$63,G735=账期!$A$64,G735=账期!$A$66,G735=账期!$A$67,G735=账期!$A$68,G735=账期!$A$70,G735=账期!$A$71),30,IF(OR(G735=账期!$A$74,G735=账期!$A$77,G735=账期!$A$76,G735=账期!$A$79,G735=账期!$A$80,G735=账期!$A$81,G735=账期!$A$83,G735=账期!$A$85,G735=账期!$A$87,G735=账期!$A$89,G735=账期!$A$91),60,IF(OR(G735=账期!$A$93,G735=账期!$A$94,G735=账期!$A$95,G735=账期!$A$96,G735=账期!$A$98,G735=账期!$A$99,G735=账期!$A$101,G735=账期!$A$102),90,0)))</f>
        <v>90</v>
      </c>
      <c r="AF735" s="319"/>
      <c r="AG735" s="306" t="s">
        <v>50</v>
      </c>
      <c r="AH735" s="319" t="str">
        <f t="shared" si="102"/>
        <v>徐绪盛</v>
      </c>
      <c r="AI735" s="321"/>
      <c r="XFC735" s="331"/>
      <c r="XFD735" s="331"/>
    </row>
    <row r="736" spans="1:35 16383:16384" ht="18" customHeight="1" x14ac:dyDescent="0.25">
      <c r="A736" s="301" t="str">
        <f t="shared" si="101"/>
        <v>2018年1月</v>
      </c>
      <c r="B736" s="302">
        <v>43113</v>
      </c>
      <c r="C736" s="303" t="s">
        <v>1500</v>
      </c>
      <c r="D736" s="304" t="s">
        <v>617</v>
      </c>
      <c r="E736" s="305" t="str">
        <f t="shared" si="105"/>
        <v>A</v>
      </c>
      <c r="F736" s="305" t="str">
        <f t="shared" si="106"/>
        <v>B</v>
      </c>
      <c r="G736" s="306" t="s">
        <v>46</v>
      </c>
      <c r="H736" s="307" t="s">
        <v>543</v>
      </c>
      <c r="I736" s="307" t="s">
        <v>33</v>
      </c>
      <c r="J736" s="307"/>
      <c r="K736" s="308" t="s">
        <v>545</v>
      </c>
      <c r="L736" s="306" t="s">
        <v>35</v>
      </c>
      <c r="M736" s="306" t="s">
        <v>36</v>
      </c>
      <c r="N736" s="306" t="s">
        <v>544</v>
      </c>
      <c r="O736" s="306" t="s">
        <v>37</v>
      </c>
      <c r="P736" s="308">
        <v>-30</v>
      </c>
      <c r="Q736" s="309">
        <v>-30</v>
      </c>
      <c r="R736" s="286">
        <v>9000</v>
      </c>
      <c r="S736" s="310">
        <f t="shared" si="103"/>
        <v>-270000</v>
      </c>
      <c r="T736" s="311"/>
      <c r="U736" s="311">
        <f t="shared" si="100"/>
        <v>-270000</v>
      </c>
      <c r="V736" s="451">
        <v>43122</v>
      </c>
      <c r="W736" s="452">
        <v>43122</v>
      </c>
      <c r="X736" s="308">
        <v>750</v>
      </c>
      <c r="Y736" s="313" t="s">
        <v>1587</v>
      </c>
      <c r="Z736" s="314">
        <v>6000</v>
      </c>
      <c r="AA736" s="315"/>
      <c r="AB736" s="316" t="s">
        <v>2777</v>
      </c>
      <c r="AC736" s="317"/>
      <c r="AD736" s="318">
        <f t="shared" si="104"/>
        <v>121</v>
      </c>
      <c r="AE736" s="319">
        <f>IF(OR(G736=账期!$A$18,G736=账期!$A$20,G736=账期!$A$22,G736=账期!$A$24,G736=账期!$A$25,G736=账期!$A$27,G736=账期!$A$26,G736=账期!$A$28,G736=账期!$A$30,G736=账期!$A$32,G736=账期!$A$34,G736=账期!$A$35,G736=账期!$A$37,G736=账期!$A$39,G736=账期!$A$40,G736=账期!$A$41,G736=账期!$A$42,G736=账期!$A$43,G736=账期!$A$44,G736=账期!$A$45,G736=账期!$A$46,G736=账期!$A$48,G736=账期!$A$50,G736=账期!$A$51,G736=账期!$A$52,G736=账期!$A$53,G736=账期!$A$54,G736=账期!$A$56,G736=账期!$A$57,G736=账期!$A$58,G736=账期!$A$59,G736=账期!$A$60,G736=账期!$A$61,G736=账期!$A$62,G736=账期!$A$63,G736=账期!$A$64,G736=账期!$A$66,G736=账期!$A$67,G736=账期!$A$68,G736=账期!$A$70,G736=账期!$A$71),30,IF(OR(G736=账期!$A$74,G736=账期!$A$77,G736=账期!$A$76,G736=账期!$A$79,G736=账期!$A$80,G736=账期!$A$81,G736=账期!$A$83,G736=账期!$A$85,G736=账期!$A$87,G736=账期!$A$89,G736=账期!$A$91),60,IF(OR(G736=账期!$A$93,G736=账期!$A$94,G736=账期!$A$95,G736=账期!$A$96,G736=账期!$A$98,G736=账期!$A$99,G736=账期!$A$101,G736=账期!$A$102),90,0)))</f>
        <v>90</v>
      </c>
      <c r="AF736" s="319"/>
      <c r="AG736" s="306" t="s">
        <v>50</v>
      </c>
      <c r="AH736" s="319" t="str">
        <f t="shared" ref="AH736:AH767" si="107">IF(AG736="华东","徐绪盛",IF(AG736="华南","柯童柱",IF(AG736="华中","杭得利",IF(AG736="西南","张军",IF(AG736="华北","石浩宇","")))))</f>
        <v>徐绪盛</v>
      </c>
      <c r="AI736" s="321"/>
      <c r="XFC736" s="331"/>
      <c r="XFD736" s="331"/>
    </row>
    <row r="737" spans="1:35" ht="18" customHeight="1" x14ac:dyDescent="0.25">
      <c r="A737" s="301" t="str">
        <f t="shared" si="101"/>
        <v>2018年1月</v>
      </c>
      <c r="B737" s="302">
        <v>43115</v>
      </c>
      <c r="C737" s="303"/>
      <c r="D737" s="304" t="s">
        <v>617</v>
      </c>
      <c r="E737" s="305" t="str">
        <f t="shared" si="105"/>
        <v>A</v>
      </c>
      <c r="F737" s="305" t="str">
        <f t="shared" si="106"/>
        <v>B</v>
      </c>
      <c r="G737" s="306" t="s">
        <v>46</v>
      </c>
      <c r="H737" s="307" t="s">
        <v>543</v>
      </c>
      <c r="I737" s="307" t="s">
        <v>33</v>
      </c>
      <c r="J737" s="307"/>
      <c r="K737" s="308" t="s">
        <v>547</v>
      </c>
      <c r="L737" s="306" t="s">
        <v>63</v>
      </c>
      <c r="M737" s="306" t="s">
        <v>391</v>
      </c>
      <c r="N737" s="306"/>
      <c r="O737" s="306" t="s">
        <v>37</v>
      </c>
      <c r="P737" s="308">
        <v>4</v>
      </c>
      <c r="Q737" s="309">
        <v>4</v>
      </c>
      <c r="R737" s="286">
        <v>45700</v>
      </c>
      <c r="S737" s="310">
        <f t="shared" si="103"/>
        <v>182800</v>
      </c>
      <c r="T737" s="311"/>
      <c r="U737" s="311">
        <f t="shared" si="100"/>
        <v>182800</v>
      </c>
      <c r="V737" s="451">
        <v>43119</v>
      </c>
      <c r="W737" s="452">
        <v>43120</v>
      </c>
      <c r="X737" s="308">
        <v>1000</v>
      </c>
      <c r="Y737" s="313" t="s">
        <v>1588</v>
      </c>
      <c r="Z737" s="314">
        <v>596</v>
      </c>
      <c r="AA737" s="315">
        <v>180116</v>
      </c>
      <c r="AB737" s="316" t="s">
        <v>1589</v>
      </c>
      <c r="AC737" s="317">
        <v>43119</v>
      </c>
      <c r="AD737" s="318">
        <f t="shared" si="104"/>
        <v>43221</v>
      </c>
      <c r="AE737" s="319">
        <f>IF(OR(G737=账期!$A$18,G737=账期!$A$20,G737=账期!$A$22,G737=账期!$A$24,G737=账期!$A$25,G737=账期!$A$27,G737=账期!$A$26,G737=账期!$A$28,G737=账期!$A$30,G737=账期!$A$32,G737=账期!$A$34,G737=账期!$A$35,G737=账期!$A$37,G737=账期!$A$39,G737=账期!$A$40,G737=账期!$A$41,G737=账期!$A$42,G737=账期!$A$43,G737=账期!$A$44,G737=账期!$A$45,G737=账期!$A$46,G737=账期!$A$48,G737=账期!$A$50,G737=账期!$A$51,G737=账期!$A$52,G737=账期!$A$53,G737=账期!$A$54,G737=账期!$A$56,G737=账期!$A$57,G737=账期!$A$58,G737=账期!$A$59,G737=账期!$A$60,G737=账期!$A$61,G737=账期!$A$62,G737=账期!$A$63,G737=账期!$A$64,G737=账期!$A$66,G737=账期!$A$67,G737=账期!$A$68,G737=账期!$A$70,G737=账期!$A$71),30,IF(OR(G737=账期!$A$74,G737=账期!$A$77,G737=账期!$A$76,G737=账期!$A$79,G737=账期!$A$80,G737=账期!$A$81,G737=账期!$A$83,G737=账期!$A$85,G737=账期!$A$87,G737=账期!$A$89,G737=账期!$A$91),60,IF(OR(G737=账期!$A$93,G737=账期!$A$94,G737=账期!$A$95,G737=账期!$A$96,G737=账期!$A$98,G737=账期!$A$99,G737=账期!$A$101,G737=账期!$A$102),90,0)))</f>
        <v>90</v>
      </c>
      <c r="AF737" s="319"/>
      <c r="AG737" s="306" t="s">
        <v>50</v>
      </c>
      <c r="AH737" s="319" t="str">
        <f t="shared" si="107"/>
        <v>徐绪盛</v>
      </c>
      <c r="AI737" s="321"/>
    </row>
    <row r="738" spans="1:35" ht="18" customHeight="1" x14ac:dyDescent="0.25">
      <c r="A738" s="301" t="str">
        <f t="shared" si="101"/>
        <v>2018年1月</v>
      </c>
      <c r="B738" s="302">
        <v>43117</v>
      </c>
      <c r="C738" s="303" t="s">
        <v>1590</v>
      </c>
      <c r="D738" s="304" t="s">
        <v>617</v>
      </c>
      <c r="E738" s="305" t="str">
        <f t="shared" si="105"/>
        <v>A</v>
      </c>
      <c r="F738" s="305" t="str">
        <f t="shared" si="106"/>
        <v>B</v>
      </c>
      <c r="G738" s="306" t="s">
        <v>46</v>
      </c>
      <c r="H738" s="307" t="s">
        <v>543</v>
      </c>
      <c r="I738" s="307" t="s">
        <v>33</v>
      </c>
      <c r="J738" s="307"/>
      <c r="K738" s="308" t="s">
        <v>548</v>
      </c>
      <c r="L738" s="306" t="s">
        <v>35</v>
      </c>
      <c r="M738" s="306" t="s">
        <v>36</v>
      </c>
      <c r="N738" s="306"/>
      <c r="O738" s="306" t="s">
        <v>37</v>
      </c>
      <c r="P738" s="308">
        <v>30</v>
      </c>
      <c r="Q738" s="309">
        <v>27</v>
      </c>
      <c r="R738" s="286">
        <v>9000</v>
      </c>
      <c r="S738" s="310">
        <f t="shared" si="103"/>
        <v>243000</v>
      </c>
      <c r="T738" s="311"/>
      <c r="U738" s="311">
        <f t="shared" si="100"/>
        <v>243000</v>
      </c>
      <c r="V738" s="451">
        <v>43119</v>
      </c>
      <c r="W738" s="452">
        <v>43120</v>
      </c>
      <c r="X738" s="308">
        <v>750</v>
      </c>
      <c r="Y738" s="313" t="s">
        <v>1591</v>
      </c>
      <c r="Z738" s="314">
        <v>4023</v>
      </c>
      <c r="AA738" s="315" t="s">
        <v>1281</v>
      </c>
      <c r="AB738" s="316" t="s">
        <v>1592</v>
      </c>
      <c r="AC738" s="317">
        <v>43119</v>
      </c>
      <c r="AD738" s="318">
        <f t="shared" si="104"/>
        <v>43221</v>
      </c>
      <c r="AE738" s="319">
        <f>IF(OR(G738=账期!$A$18,G738=账期!$A$20,G738=账期!$A$22,G738=账期!$A$24,G738=账期!$A$25,G738=账期!$A$27,G738=账期!$A$26,G738=账期!$A$28,G738=账期!$A$30,G738=账期!$A$32,G738=账期!$A$34,G738=账期!$A$35,G738=账期!$A$37,G738=账期!$A$39,G738=账期!$A$40,G738=账期!$A$41,G738=账期!$A$42,G738=账期!$A$43,G738=账期!$A$44,G738=账期!$A$45,G738=账期!$A$46,G738=账期!$A$48,G738=账期!$A$50,G738=账期!$A$51,G738=账期!$A$52,G738=账期!$A$53,G738=账期!$A$54,G738=账期!$A$56,G738=账期!$A$57,G738=账期!$A$58,G738=账期!$A$59,G738=账期!$A$60,G738=账期!$A$61,G738=账期!$A$62,G738=账期!$A$63,G738=账期!$A$64,G738=账期!$A$66,G738=账期!$A$67,G738=账期!$A$68,G738=账期!$A$70,G738=账期!$A$71),30,IF(OR(G738=账期!$A$74,G738=账期!$A$77,G738=账期!$A$76,G738=账期!$A$79,G738=账期!$A$80,G738=账期!$A$81,G738=账期!$A$83,G738=账期!$A$85,G738=账期!$A$87,G738=账期!$A$89,G738=账期!$A$91),60,IF(OR(G738=账期!$A$93,G738=账期!$A$94,G738=账期!$A$95,G738=账期!$A$96,G738=账期!$A$98,G738=账期!$A$99,G738=账期!$A$101,G738=账期!$A$102),90,0)))</f>
        <v>90</v>
      </c>
      <c r="AF738" s="319"/>
      <c r="AG738" s="306" t="s">
        <v>50</v>
      </c>
      <c r="AH738" s="319" t="str">
        <f t="shared" si="107"/>
        <v>徐绪盛</v>
      </c>
      <c r="AI738" s="321"/>
    </row>
    <row r="739" spans="1:35" ht="18" customHeight="1" x14ac:dyDescent="0.25">
      <c r="A739" s="301" t="str">
        <f t="shared" si="101"/>
        <v>2018年1月</v>
      </c>
      <c r="B739" s="302">
        <v>43118</v>
      </c>
      <c r="C739" s="303" t="s">
        <v>1593</v>
      </c>
      <c r="D739" s="304" t="s">
        <v>617</v>
      </c>
      <c r="E739" s="305" t="str">
        <f t="shared" si="105"/>
        <v>A</v>
      </c>
      <c r="F739" s="305" t="str">
        <f t="shared" si="106"/>
        <v>B</v>
      </c>
      <c r="G739" s="306" t="s">
        <v>46</v>
      </c>
      <c r="H739" s="307" t="s">
        <v>543</v>
      </c>
      <c r="I739" s="307" t="s">
        <v>549</v>
      </c>
      <c r="J739" s="307"/>
      <c r="K739" s="308" t="s">
        <v>552</v>
      </c>
      <c r="L739" s="306" t="s">
        <v>35</v>
      </c>
      <c r="M739" s="306" t="s">
        <v>94</v>
      </c>
      <c r="N739" s="306"/>
      <c r="O739" s="306" t="s">
        <v>37</v>
      </c>
      <c r="P739" s="308">
        <v>30</v>
      </c>
      <c r="Q739" s="309">
        <v>30</v>
      </c>
      <c r="R739" s="286">
        <v>9270</v>
      </c>
      <c r="S739" s="310">
        <f t="shared" si="103"/>
        <v>278100</v>
      </c>
      <c r="T739" s="311"/>
      <c r="U739" s="311">
        <f t="shared" si="100"/>
        <v>278100</v>
      </c>
      <c r="V739" s="451">
        <v>43121</v>
      </c>
      <c r="W739" s="452">
        <v>43122</v>
      </c>
      <c r="X739" s="308">
        <v>750</v>
      </c>
      <c r="Y739" s="313" t="s">
        <v>1594</v>
      </c>
      <c r="Z739" s="314">
        <v>0</v>
      </c>
      <c r="AA739" s="315" t="s">
        <v>1595</v>
      </c>
      <c r="AB739" s="316" t="s">
        <v>1596</v>
      </c>
      <c r="AC739" s="317">
        <v>43123</v>
      </c>
      <c r="AD739" s="318">
        <f t="shared" si="104"/>
        <v>43221</v>
      </c>
      <c r="AE739" s="319">
        <f>IF(OR(G739=账期!$A$18,G739=账期!$A$20,G739=账期!$A$22,G739=账期!$A$24,G739=账期!$A$25,G739=账期!$A$27,G739=账期!$A$26,G739=账期!$A$28,G739=账期!$A$30,G739=账期!$A$32,G739=账期!$A$34,G739=账期!$A$35,G739=账期!$A$37,G739=账期!$A$39,G739=账期!$A$40,G739=账期!$A$41,G739=账期!$A$42,G739=账期!$A$43,G739=账期!$A$44,G739=账期!$A$45,G739=账期!$A$46,G739=账期!$A$48,G739=账期!$A$50,G739=账期!$A$51,G739=账期!$A$52,G739=账期!$A$53,G739=账期!$A$54,G739=账期!$A$56,G739=账期!$A$57,G739=账期!$A$58,G739=账期!$A$59,G739=账期!$A$60,G739=账期!$A$61,G739=账期!$A$62,G739=账期!$A$63,G739=账期!$A$64,G739=账期!$A$66,G739=账期!$A$67,G739=账期!$A$68,G739=账期!$A$70,G739=账期!$A$71),30,IF(OR(G739=账期!$A$74,G739=账期!$A$77,G739=账期!$A$76,G739=账期!$A$79,G739=账期!$A$80,G739=账期!$A$81,G739=账期!$A$83,G739=账期!$A$85,G739=账期!$A$87,G739=账期!$A$89,G739=账期!$A$91),60,IF(OR(G739=账期!$A$93,G739=账期!$A$94,G739=账期!$A$95,G739=账期!$A$96,G739=账期!$A$98,G739=账期!$A$99,G739=账期!$A$101,G739=账期!$A$102),90,0)))</f>
        <v>90</v>
      </c>
      <c r="AF739" s="319"/>
      <c r="AG739" s="306" t="s">
        <v>50</v>
      </c>
      <c r="AH739" s="319" t="str">
        <f t="shared" si="107"/>
        <v>徐绪盛</v>
      </c>
      <c r="AI739" s="321"/>
    </row>
    <row r="740" spans="1:35" ht="18" customHeight="1" x14ac:dyDescent="0.25">
      <c r="A740" s="301" t="str">
        <f t="shared" si="101"/>
        <v>2018年1月</v>
      </c>
      <c r="B740" s="302">
        <v>43119</v>
      </c>
      <c r="C740" s="303" t="s">
        <v>1597</v>
      </c>
      <c r="D740" s="304" t="s">
        <v>617</v>
      </c>
      <c r="E740" s="305" t="str">
        <f t="shared" si="105"/>
        <v>A</v>
      </c>
      <c r="F740" s="305" t="str">
        <f t="shared" si="106"/>
        <v>B</v>
      </c>
      <c r="G740" s="306" t="s">
        <v>46</v>
      </c>
      <c r="H740" s="307" t="str">
        <f>IF(G740="","",VLOOKUP(G740,下拉数据源!J:K,2,0))</f>
        <v>江苏长飞中利光纤光缆有限公司</v>
      </c>
      <c r="I740" s="307" t="s">
        <v>549</v>
      </c>
      <c r="J740" s="307"/>
      <c r="K740" s="308" t="s">
        <v>553</v>
      </c>
      <c r="L740" s="306" t="s">
        <v>35</v>
      </c>
      <c r="M740" s="306" t="s">
        <v>94</v>
      </c>
      <c r="N740" s="306"/>
      <c r="O740" s="306" t="s">
        <v>37</v>
      </c>
      <c r="P740" s="308">
        <v>30</v>
      </c>
      <c r="Q740" s="309">
        <v>30</v>
      </c>
      <c r="R740" s="286">
        <v>9270</v>
      </c>
      <c r="S740" s="310">
        <f t="shared" si="103"/>
        <v>278100</v>
      </c>
      <c r="T740" s="311"/>
      <c r="U740" s="311">
        <f t="shared" si="100"/>
        <v>278100</v>
      </c>
      <c r="V740" s="451">
        <v>43125</v>
      </c>
      <c r="W740" s="452">
        <v>43126</v>
      </c>
      <c r="X740" s="308">
        <v>750</v>
      </c>
      <c r="Y740" s="313" t="s">
        <v>1598</v>
      </c>
      <c r="Z740" s="314">
        <v>0</v>
      </c>
      <c r="AA740" s="315" t="s">
        <v>1599</v>
      </c>
      <c r="AB740" s="316" t="s">
        <v>2775</v>
      </c>
      <c r="AC740" s="317">
        <v>43130</v>
      </c>
      <c r="AD740" s="318">
        <f t="shared" si="104"/>
        <v>43221</v>
      </c>
      <c r="AE740" s="319">
        <f>IF(OR(G740=账期!$A$18,G740=账期!$A$20,G740=账期!$A$22,G740=账期!$A$24,G740=账期!$A$25,G740=账期!$A$27,G740=账期!$A$26,G740=账期!$A$28,G740=账期!$A$30,G740=账期!$A$32,G740=账期!$A$34,G740=账期!$A$35,G740=账期!$A$37,G740=账期!$A$39,G740=账期!$A$40,G740=账期!$A$41,G740=账期!$A$42,G740=账期!$A$43,G740=账期!$A$44,G740=账期!$A$45,G740=账期!$A$46,G740=账期!$A$48,G740=账期!$A$50,G740=账期!$A$51,G740=账期!$A$52,G740=账期!$A$53,G740=账期!$A$54,G740=账期!$A$56,G740=账期!$A$57,G740=账期!$A$58,G740=账期!$A$59,G740=账期!$A$60,G740=账期!$A$61,G740=账期!$A$62,G740=账期!$A$63,G740=账期!$A$64,G740=账期!$A$66,G740=账期!$A$67,G740=账期!$A$68,G740=账期!$A$70,G740=账期!$A$71),30,IF(OR(G740=账期!$A$74,G740=账期!$A$77,G740=账期!$A$76,G740=账期!$A$79,G740=账期!$A$80,G740=账期!$A$81,G740=账期!$A$83,G740=账期!$A$85,G740=账期!$A$87,G740=账期!$A$89,G740=账期!$A$91),60,IF(OR(G740=账期!$A$93,G740=账期!$A$94,G740=账期!$A$95,G740=账期!$A$96,G740=账期!$A$98,G740=账期!$A$99,G740=账期!$A$101,G740=账期!$A$102),90,0)))</f>
        <v>90</v>
      </c>
      <c r="AF740" s="319"/>
      <c r="AG740" s="306" t="s">
        <v>50</v>
      </c>
      <c r="AH740" s="319" t="str">
        <f t="shared" si="107"/>
        <v>徐绪盛</v>
      </c>
      <c r="AI740" s="321"/>
    </row>
    <row r="741" spans="1:35" ht="18" customHeight="1" x14ac:dyDescent="0.25">
      <c r="A741" s="301" t="str">
        <f t="shared" si="101"/>
        <v>2018年1月</v>
      </c>
      <c r="B741" s="302">
        <v>43122</v>
      </c>
      <c r="C741" s="303" t="s">
        <v>1600</v>
      </c>
      <c r="D741" s="304" t="s">
        <v>617</v>
      </c>
      <c r="E741" s="305" t="str">
        <f t="shared" si="105"/>
        <v>A</v>
      </c>
      <c r="F741" s="305" t="str">
        <f t="shared" si="106"/>
        <v>B</v>
      </c>
      <c r="G741" s="306" t="s">
        <v>46</v>
      </c>
      <c r="H741" s="307" t="str">
        <f>IF(G741="","",VLOOKUP(G741,下拉数据源!J:K,2,0))</f>
        <v>江苏长飞中利光纤光缆有限公司</v>
      </c>
      <c r="I741" s="307" t="s">
        <v>549</v>
      </c>
      <c r="J741" s="307"/>
      <c r="K741" s="308" t="s">
        <v>554</v>
      </c>
      <c r="L741" s="306" t="s">
        <v>35</v>
      </c>
      <c r="M741" s="306" t="s">
        <v>94</v>
      </c>
      <c r="N741" s="306"/>
      <c r="O741" s="306" t="s">
        <v>37</v>
      </c>
      <c r="P741" s="308">
        <v>30</v>
      </c>
      <c r="Q741" s="309">
        <v>30</v>
      </c>
      <c r="R741" s="286">
        <v>9270</v>
      </c>
      <c r="S741" s="310">
        <f t="shared" si="103"/>
        <v>278100</v>
      </c>
      <c r="T741" s="311"/>
      <c r="U741" s="311">
        <f t="shared" si="100"/>
        <v>278100</v>
      </c>
      <c r="V741" s="451">
        <v>43126</v>
      </c>
      <c r="W741" s="452">
        <v>43127</v>
      </c>
      <c r="X741" s="308">
        <v>750</v>
      </c>
      <c r="Y741" s="313" t="s">
        <v>1601</v>
      </c>
      <c r="Z741" s="314">
        <v>0</v>
      </c>
      <c r="AA741" s="315" t="s">
        <v>951</v>
      </c>
      <c r="AB741" s="316" t="s">
        <v>2776</v>
      </c>
      <c r="AC741" s="317">
        <v>43130</v>
      </c>
      <c r="AD741" s="318">
        <f t="shared" si="104"/>
        <v>43221</v>
      </c>
      <c r="AE741" s="319">
        <f>IF(OR(G741=账期!$A$18,G741=账期!$A$20,G741=账期!$A$22,G741=账期!$A$24,G741=账期!$A$25,G741=账期!$A$27,G741=账期!$A$26,G741=账期!$A$28,G741=账期!$A$30,G741=账期!$A$32,G741=账期!$A$34,G741=账期!$A$35,G741=账期!$A$37,G741=账期!$A$39,G741=账期!$A$40,G741=账期!$A$41,G741=账期!$A$42,G741=账期!$A$43,G741=账期!$A$44,G741=账期!$A$45,G741=账期!$A$46,G741=账期!$A$48,G741=账期!$A$50,G741=账期!$A$51,G741=账期!$A$52,G741=账期!$A$53,G741=账期!$A$54,G741=账期!$A$56,G741=账期!$A$57,G741=账期!$A$58,G741=账期!$A$59,G741=账期!$A$60,G741=账期!$A$61,G741=账期!$A$62,G741=账期!$A$63,G741=账期!$A$64,G741=账期!$A$66,G741=账期!$A$67,G741=账期!$A$68,G741=账期!$A$70,G741=账期!$A$71),30,IF(OR(G741=账期!$A$74,G741=账期!$A$77,G741=账期!$A$76,G741=账期!$A$79,G741=账期!$A$80,G741=账期!$A$81,G741=账期!$A$83,G741=账期!$A$85,G741=账期!$A$87,G741=账期!$A$89,G741=账期!$A$91),60,IF(OR(G741=账期!$A$93,G741=账期!$A$94,G741=账期!$A$95,G741=账期!$A$96,G741=账期!$A$98,G741=账期!$A$99,G741=账期!$A$101,G741=账期!$A$102),90,0)))</f>
        <v>90</v>
      </c>
      <c r="AF741" s="319"/>
      <c r="AG741" s="306" t="s">
        <v>50</v>
      </c>
      <c r="AH741" s="319" t="str">
        <f t="shared" si="107"/>
        <v>徐绪盛</v>
      </c>
      <c r="AI741" s="321"/>
    </row>
    <row r="742" spans="1:35" ht="18" customHeight="1" x14ac:dyDescent="0.25">
      <c r="A742" s="301" t="str">
        <f t="shared" si="101"/>
        <v>2018年1月</v>
      </c>
      <c r="B742" s="302">
        <v>43125</v>
      </c>
      <c r="C742" s="303" t="s">
        <v>1602</v>
      </c>
      <c r="D742" s="304" t="s">
        <v>617</v>
      </c>
      <c r="E742" s="305" t="str">
        <f t="shared" si="105"/>
        <v>A</v>
      </c>
      <c r="F742" s="305" t="str">
        <f t="shared" si="106"/>
        <v>B</v>
      </c>
      <c r="G742" s="306" t="s">
        <v>46</v>
      </c>
      <c r="H742" s="307" t="str">
        <f>IF(G742="","",VLOOKUP(G742,下拉数据源!J:K,2,0))</f>
        <v>江苏长飞中利光纤光缆有限公司</v>
      </c>
      <c r="I742" s="307" t="s">
        <v>549</v>
      </c>
      <c r="J742" s="307"/>
      <c r="K742" s="308" t="s">
        <v>555</v>
      </c>
      <c r="L742" s="336" t="s">
        <v>35</v>
      </c>
      <c r="M742" s="306" t="s">
        <v>94</v>
      </c>
      <c r="N742" s="306"/>
      <c r="O742" s="306" t="s">
        <v>37</v>
      </c>
      <c r="P742" s="308">
        <v>30</v>
      </c>
      <c r="Q742" s="309">
        <v>30</v>
      </c>
      <c r="R742" s="286">
        <v>9270</v>
      </c>
      <c r="S742" s="310">
        <f t="shared" si="103"/>
        <v>278100</v>
      </c>
      <c r="T742" s="311"/>
      <c r="U742" s="311">
        <f t="shared" si="100"/>
        <v>278100</v>
      </c>
      <c r="V742" s="451">
        <v>43130</v>
      </c>
      <c r="W742" s="452">
        <v>43131</v>
      </c>
      <c r="X742" s="308">
        <v>750</v>
      </c>
      <c r="Y742" s="313" t="s">
        <v>2744</v>
      </c>
      <c r="Z742" s="314">
        <v>0</v>
      </c>
      <c r="AA742" s="315" t="s">
        <v>3927</v>
      </c>
      <c r="AB742" s="316" t="s">
        <v>3555</v>
      </c>
      <c r="AC742" s="317">
        <v>43139</v>
      </c>
      <c r="AD742" s="318">
        <f t="shared" si="104"/>
        <v>43249</v>
      </c>
      <c r="AE742" s="319">
        <f>IF(OR(G742=账期!$A$18,G742=账期!$A$20,G742=账期!$A$22,G742=账期!$A$24,G742=账期!$A$25,G742=账期!$A$27,G742=账期!$A$26,G742=账期!$A$28,G742=账期!$A$30,G742=账期!$A$32,G742=账期!$A$34,G742=账期!$A$35,G742=账期!$A$37,G742=账期!$A$39,G742=账期!$A$40,G742=账期!$A$41,G742=账期!$A$42,G742=账期!$A$43,G742=账期!$A$44,G742=账期!$A$45,G742=账期!$A$46,G742=账期!$A$48,G742=账期!$A$50,G742=账期!$A$51,G742=账期!$A$52,G742=账期!$A$53,G742=账期!$A$54,G742=账期!$A$56,G742=账期!$A$57,G742=账期!$A$58,G742=账期!$A$59,G742=账期!$A$60,G742=账期!$A$61,G742=账期!$A$62,G742=账期!$A$63,G742=账期!$A$64,G742=账期!$A$66,G742=账期!$A$67,G742=账期!$A$68,G742=账期!$A$70,G742=账期!$A$71),30,IF(OR(G742=账期!$A$74,G742=账期!$A$77,G742=账期!$A$76,G742=账期!$A$79,G742=账期!$A$80,G742=账期!$A$81,G742=账期!$A$83,G742=账期!$A$85,G742=账期!$A$87,G742=账期!$A$89,G742=账期!$A$91),60,IF(OR(G742=账期!$A$93,G742=账期!$A$94,G742=账期!$A$95,G742=账期!$A$96,G742=账期!$A$98,G742=账期!$A$99,G742=账期!$A$101,G742=账期!$A$102),90,0)))</f>
        <v>90</v>
      </c>
      <c r="AF742" s="319"/>
      <c r="AG742" s="306" t="s">
        <v>50</v>
      </c>
      <c r="AH742" s="319" t="str">
        <f t="shared" si="107"/>
        <v>徐绪盛</v>
      </c>
      <c r="AI742" s="321"/>
    </row>
    <row r="743" spans="1:35" ht="18" customHeight="1" x14ac:dyDescent="0.25">
      <c r="A743" s="301" t="str">
        <f t="shared" si="101"/>
        <v>2018年2月</v>
      </c>
      <c r="B743" s="302">
        <v>43125</v>
      </c>
      <c r="C743" s="303" t="s">
        <v>1602</v>
      </c>
      <c r="D743" s="304" t="s">
        <v>617</v>
      </c>
      <c r="E743" s="305" t="str">
        <f t="shared" si="105"/>
        <v>A</v>
      </c>
      <c r="F743" s="305" t="str">
        <f t="shared" si="106"/>
        <v>B</v>
      </c>
      <c r="G743" s="306" t="s">
        <v>46</v>
      </c>
      <c r="H743" s="307" t="str">
        <f>IF(G743="","",VLOOKUP(G743,下拉数据源!J:K,2,0))</f>
        <v>江苏长飞中利光纤光缆有限公司</v>
      </c>
      <c r="I743" s="307" t="s">
        <v>549</v>
      </c>
      <c r="J743" s="307"/>
      <c r="K743" s="308" t="s">
        <v>555</v>
      </c>
      <c r="L743" s="306" t="s">
        <v>35</v>
      </c>
      <c r="M743" s="306" t="s">
        <v>94</v>
      </c>
      <c r="N743" s="306"/>
      <c r="O743" s="306" t="s">
        <v>37</v>
      </c>
      <c r="P743" s="308">
        <v>30</v>
      </c>
      <c r="Q743" s="309">
        <v>30</v>
      </c>
      <c r="R743" s="286">
        <v>9270</v>
      </c>
      <c r="S743" s="310">
        <f t="shared" si="103"/>
        <v>278100</v>
      </c>
      <c r="T743" s="311"/>
      <c r="U743" s="311">
        <f t="shared" si="100"/>
        <v>278100</v>
      </c>
      <c r="V743" s="451">
        <v>43135</v>
      </c>
      <c r="W743" s="452">
        <v>43136</v>
      </c>
      <c r="X743" s="308">
        <v>750</v>
      </c>
      <c r="Y743" s="313" t="s">
        <v>3554</v>
      </c>
      <c r="Z743" s="314">
        <v>0</v>
      </c>
      <c r="AA743" s="315" t="s">
        <v>3928</v>
      </c>
      <c r="AB743" s="316" t="s">
        <v>3555</v>
      </c>
      <c r="AC743" s="317">
        <v>43139</v>
      </c>
      <c r="AD743" s="318">
        <f t="shared" si="104"/>
        <v>43249</v>
      </c>
      <c r="AE743" s="319">
        <f>IF(OR(G743=账期!$A$18,G743=账期!$A$20,G743=账期!$A$22,G743=账期!$A$24,G743=账期!$A$25,G743=账期!$A$27,G743=账期!$A$26,G743=账期!$A$28,G743=账期!$A$30,G743=账期!$A$32,G743=账期!$A$34,G743=账期!$A$35,G743=账期!$A$37,G743=账期!$A$39,G743=账期!$A$40,G743=账期!$A$41,G743=账期!$A$42,G743=账期!$A$43,G743=账期!$A$44,G743=账期!$A$45,G743=账期!$A$46,G743=账期!$A$48,G743=账期!$A$50,G743=账期!$A$51,G743=账期!$A$52,G743=账期!$A$53,G743=账期!$A$54,G743=账期!$A$56,G743=账期!$A$57,G743=账期!$A$58,G743=账期!$A$59,G743=账期!$A$60,G743=账期!$A$61,G743=账期!$A$62,G743=账期!$A$63,G743=账期!$A$64,G743=账期!$A$66,G743=账期!$A$67,G743=账期!$A$68,G743=账期!$A$70,G743=账期!$A$71),30,IF(OR(G743=账期!$A$74,G743=账期!$A$77,G743=账期!$A$76,G743=账期!$A$79,G743=账期!$A$80,G743=账期!$A$81,G743=账期!$A$83,G743=账期!$A$85,G743=账期!$A$87,G743=账期!$A$89,G743=账期!$A$91),60,IF(OR(G743=账期!$A$93,G743=账期!$A$94,G743=账期!$A$95,G743=账期!$A$96,G743=账期!$A$98,G743=账期!$A$99,G743=账期!$A$101,G743=账期!$A$102),90,0)))</f>
        <v>90</v>
      </c>
      <c r="AF743" s="319"/>
      <c r="AG743" s="306" t="s">
        <v>50</v>
      </c>
      <c r="AH743" s="319" t="str">
        <f t="shared" si="107"/>
        <v>徐绪盛</v>
      </c>
      <c r="AI743" s="321"/>
    </row>
    <row r="744" spans="1:35" ht="18" customHeight="1" x14ac:dyDescent="0.25">
      <c r="A744" s="301" t="str">
        <f t="shared" si="101"/>
        <v>2018年2月</v>
      </c>
      <c r="B744" s="302">
        <v>43125</v>
      </c>
      <c r="C744" s="303" t="s">
        <v>1602</v>
      </c>
      <c r="D744" s="304" t="s">
        <v>617</v>
      </c>
      <c r="E744" s="305" t="str">
        <f t="shared" si="105"/>
        <v>A</v>
      </c>
      <c r="F744" s="305" t="str">
        <f t="shared" si="106"/>
        <v>B</v>
      </c>
      <c r="G744" s="306" t="s">
        <v>46</v>
      </c>
      <c r="H744" s="307" t="str">
        <f>IF(G744="","",VLOOKUP(G744,下拉数据源!J:K,2,0))</f>
        <v>江苏长飞中利光纤光缆有限公司</v>
      </c>
      <c r="I744" s="307" t="s">
        <v>33</v>
      </c>
      <c r="J744" s="307"/>
      <c r="K744" s="308" t="s">
        <v>555</v>
      </c>
      <c r="L744" s="306" t="s">
        <v>35</v>
      </c>
      <c r="M744" s="306" t="s">
        <v>94</v>
      </c>
      <c r="N744" s="306"/>
      <c r="O744" s="306" t="s">
        <v>37</v>
      </c>
      <c r="P744" s="308">
        <v>30</v>
      </c>
      <c r="Q744" s="309">
        <v>30</v>
      </c>
      <c r="R744" s="286">
        <v>9270</v>
      </c>
      <c r="S744" s="310">
        <f t="shared" si="103"/>
        <v>278100</v>
      </c>
      <c r="T744" s="311"/>
      <c r="U744" s="311">
        <f t="shared" si="100"/>
        <v>278100</v>
      </c>
      <c r="V744" s="451">
        <v>43139</v>
      </c>
      <c r="W744" s="452">
        <v>43140</v>
      </c>
      <c r="X744" s="308">
        <v>750</v>
      </c>
      <c r="Y744" s="313" t="s">
        <v>3515</v>
      </c>
      <c r="Z744" s="314">
        <v>4470</v>
      </c>
      <c r="AA744" s="315">
        <v>180207</v>
      </c>
      <c r="AB744" s="316" t="s">
        <v>4013</v>
      </c>
      <c r="AC744" s="317">
        <v>43155</v>
      </c>
      <c r="AD744" s="318">
        <f t="shared" si="104"/>
        <v>43249</v>
      </c>
      <c r="AE744" s="319">
        <f>IF(OR(G744=账期!$A$18,G744=账期!$A$20,G744=账期!$A$22,G744=账期!$A$24,G744=账期!$A$25,G744=账期!$A$27,G744=账期!$A$26,G744=账期!$A$28,G744=账期!$A$30,G744=账期!$A$32,G744=账期!$A$34,G744=账期!$A$35,G744=账期!$A$37,G744=账期!$A$39,G744=账期!$A$40,G744=账期!$A$41,G744=账期!$A$42,G744=账期!$A$43,G744=账期!$A$44,G744=账期!$A$45,G744=账期!$A$46,G744=账期!$A$48,G744=账期!$A$50,G744=账期!$A$51,G744=账期!$A$52,G744=账期!$A$53,G744=账期!$A$54,G744=账期!$A$56,G744=账期!$A$57,G744=账期!$A$58,G744=账期!$A$59,G744=账期!$A$60,G744=账期!$A$61,G744=账期!$A$62,G744=账期!$A$63,G744=账期!$A$64,G744=账期!$A$66,G744=账期!$A$67,G744=账期!$A$68,G744=账期!$A$70,G744=账期!$A$71),30,IF(OR(G744=账期!$A$74,G744=账期!$A$77,G744=账期!$A$76,G744=账期!$A$79,G744=账期!$A$80,G744=账期!$A$81,G744=账期!$A$83,G744=账期!$A$85,G744=账期!$A$87,G744=账期!$A$89,G744=账期!$A$91),60,IF(OR(G744=账期!$A$93,G744=账期!$A$94,G744=账期!$A$95,G744=账期!$A$96,G744=账期!$A$98,G744=账期!$A$99,G744=账期!$A$101,G744=账期!$A$102),90,0)))</f>
        <v>90</v>
      </c>
      <c r="AF744" s="319"/>
      <c r="AG744" s="306" t="s">
        <v>50</v>
      </c>
      <c r="AH744" s="319" t="str">
        <f t="shared" si="107"/>
        <v>徐绪盛</v>
      </c>
      <c r="AI744" s="321"/>
    </row>
    <row r="745" spans="1:35" ht="18" customHeight="1" x14ac:dyDescent="0.25">
      <c r="A745" s="301" t="str">
        <f t="shared" si="101"/>
        <v>2018年2月</v>
      </c>
      <c r="B745" s="302">
        <v>43125</v>
      </c>
      <c r="C745" s="303" t="s">
        <v>1602</v>
      </c>
      <c r="D745" s="304" t="s">
        <v>617</v>
      </c>
      <c r="E745" s="305" t="str">
        <f t="shared" si="105"/>
        <v>A</v>
      </c>
      <c r="F745" s="305" t="str">
        <f t="shared" si="106"/>
        <v>B</v>
      </c>
      <c r="G745" s="306" t="s">
        <v>46</v>
      </c>
      <c r="H745" s="307" t="str">
        <f>IF(G745="","",VLOOKUP(G745,下拉数据源!J:K,2,0))</f>
        <v>江苏长飞中利光纤光缆有限公司</v>
      </c>
      <c r="I745" s="307" t="s">
        <v>33</v>
      </c>
      <c r="J745" s="307"/>
      <c r="K745" s="308" t="s">
        <v>555</v>
      </c>
      <c r="L745" s="306" t="s">
        <v>35</v>
      </c>
      <c r="M745" s="306" t="s">
        <v>94</v>
      </c>
      <c r="N745" s="306"/>
      <c r="O745" s="306" t="s">
        <v>37</v>
      </c>
      <c r="P745" s="308">
        <v>30</v>
      </c>
      <c r="Q745" s="309">
        <v>30</v>
      </c>
      <c r="R745" s="286">
        <v>9270</v>
      </c>
      <c r="S745" s="310">
        <f t="shared" si="103"/>
        <v>278100</v>
      </c>
      <c r="T745" s="311"/>
      <c r="U745" s="311">
        <f t="shared" si="100"/>
        <v>278100</v>
      </c>
      <c r="V745" s="451">
        <v>43140</v>
      </c>
      <c r="W745" s="452">
        <v>43141</v>
      </c>
      <c r="X745" s="308">
        <v>750</v>
      </c>
      <c r="Y745" s="313" t="s">
        <v>3574</v>
      </c>
      <c r="Z745" s="314">
        <v>4470</v>
      </c>
      <c r="AA745" s="315" t="s">
        <v>3585</v>
      </c>
      <c r="AB745" s="316" t="s">
        <v>4013</v>
      </c>
      <c r="AC745" s="317">
        <v>43155</v>
      </c>
      <c r="AD745" s="318">
        <f t="shared" si="104"/>
        <v>43249</v>
      </c>
      <c r="AE745" s="319">
        <f>IF(OR(G745=账期!$A$18,G745=账期!$A$20,G745=账期!$A$22,G745=账期!$A$24,G745=账期!$A$25,G745=账期!$A$27,G745=账期!$A$26,G745=账期!$A$28,G745=账期!$A$30,G745=账期!$A$32,G745=账期!$A$34,G745=账期!$A$35,G745=账期!$A$37,G745=账期!$A$39,G745=账期!$A$40,G745=账期!$A$41,G745=账期!$A$42,G745=账期!$A$43,G745=账期!$A$44,G745=账期!$A$45,G745=账期!$A$46,G745=账期!$A$48,G745=账期!$A$50,G745=账期!$A$51,G745=账期!$A$52,G745=账期!$A$53,G745=账期!$A$54,G745=账期!$A$56,G745=账期!$A$57,G745=账期!$A$58,G745=账期!$A$59,G745=账期!$A$60,G745=账期!$A$61,G745=账期!$A$62,G745=账期!$A$63,G745=账期!$A$64,G745=账期!$A$66,G745=账期!$A$67,G745=账期!$A$68,G745=账期!$A$70,G745=账期!$A$71),30,IF(OR(G745=账期!$A$74,G745=账期!$A$77,G745=账期!$A$76,G745=账期!$A$79,G745=账期!$A$80,G745=账期!$A$81,G745=账期!$A$83,G745=账期!$A$85,G745=账期!$A$87,G745=账期!$A$89,G745=账期!$A$91),60,IF(OR(G745=账期!$A$93,G745=账期!$A$94,G745=账期!$A$95,G745=账期!$A$96,G745=账期!$A$98,G745=账期!$A$99,G745=账期!$A$101,G745=账期!$A$102),90,0)))</f>
        <v>90</v>
      </c>
      <c r="AF745" s="319"/>
      <c r="AG745" s="306" t="s">
        <v>50</v>
      </c>
      <c r="AH745" s="319" t="str">
        <f t="shared" si="107"/>
        <v>徐绪盛</v>
      </c>
      <c r="AI745" s="321"/>
    </row>
    <row r="746" spans="1:35" ht="18" customHeight="1" x14ac:dyDescent="0.25">
      <c r="A746" s="301" t="str">
        <f t="shared" si="101"/>
        <v>2018年1月</v>
      </c>
      <c r="B746" s="302">
        <v>43118</v>
      </c>
      <c r="C746" s="303" t="s">
        <v>1603</v>
      </c>
      <c r="D746" s="304" t="s">
        <v>15</v>
      </c>
      <c r="E746" s="305" t="str">
        <f t="shared" si="105"/>
        <v>C</v>
      </c>
      <c r="F746" s="305" t="str">
        <f t="shared" si="106"/>
        <v>A</v>
      </c>
      <c r="G746" s="306" t="s">
        <v>556</v>
      </c>
      <c r="H746" s="307" t="str">
        <f>IF(G746="","",VLOOKUP(G746,下拉数据源!J:K,2,0))</f>
        <v>长光通信科技江苏有限公司</v>
      </c>
      <c r="I746" s="307" t="s">
        <v>33</v>
      </c>
      <c r="J746" s="307"/>
      <c r="K746" s="308" t="s">
        <v>558</v>
      </c>
      <c r="L746" s="306" t="s">
        <v>78</v>
      </c>
      <c r="M746" s="306" t="s">
        <v>80</v>
      </c>
      <c r="N746" s="306"/>
      <c r="O746" s="306" t="s">
        <v>37</v>
      </c>
      <c r="P746" s="308">
        <v>9.75</v>
      </c>
      <c r="Q746" s="309">
        <v>9.75</v>
      </c>
      <c r="R746" s="286">
        <v>10800</v>
      </c>
      <c r="S746" s="310">
        <f t="shared" si="103"/>
        <v>105300</v>
      </c>
      <c r="T746" s="311">
        <v>105300</v>
      </c>
      <c r="U746" s="311">
        <f t="shared" si="100"/>
        <v>0</v>
      </c>
      <c r="V746" s="451">
        <v>43119</v>
      </c>
      <c r="W746" s="452">
        <v>43120</v>
      </c>
      <c r="X746" s="308">
        <v>750</v>
      </c>
      <c r="Y746" s="313" t="s">
        <v>1604</v>
      </c>
      <c r="Z746" s="314">
        <v>2675</v>
      </c>
      <c r="AA746" s="315">
        <v>180118</v>
      </c>
      <c r="AB746" s="316" t="s">
        <v>1605</v>
      </c>
      <c r="AC746" s="317">
        <v>43125</v>
      </c>
      <c r="AD746" s="318">
        <f t="shared" si="104"/>
        <v>43125</v>
      </c>
      <c r="AE746" s="319">
        <v>0</v>
      </c>
      <c r="AF746" s="319"/>
      <c r="AG746" s="306" t="s">
        <v>86</v>
      </c>
      <c r="AH746" s="319" t="str">
        <f t="shared" si="107"/>
        <v>杭得利</v>
      </c>
      <c r="AI746" s="321" t="s">
        <v>1606</v>
      </c>
    </row>
    <row r="747" spans="1:35" ht="18" customHeight="1" x14ac:dyDescent="0.25">
      <c r="A747" s="301" t="str">
        <f t="shared" si="101"/>
        <v>备货</v>
      </c>
      <c r="B747" s="302">
        <v>43108</v>
      </c>
      <c r="C747" s="303" t="s">
        <v>1607</v>
      </c>
      <c r="D747" s="304" t="s">
        <v>15</v>
      </c>
      <c r="E747" s="305" t="str">
        <f t="shared" si="105"/>
        <v>C</v>
      </c>
      <c r="F747" s="305" t="str">
        <f t="shared" si="106"/>
        <v>A</v>
      </c>
      <c r="G747" s="306" t="s">
        <v>561</v>
      </c>
      <c r="H747" s="307" t="s">
        <v>562</v>
      </c>
      <c r="I747" s="307" t="s">
        <v>33</v>
      </c>
      <c r="J747" s="307"/>
      <c r="K747" s="308">
        <v>201801086</v>
      </c>
      <c r="L747" s="306" t="s">
        <v>35</v>
      </c>
      <c r="M747" s="306" t="s">
        <v>250</v>
      </c>
      <c r="N747" s="306"/>
      <c r="O747" s="306" t="s">
        <v>37</v>
      </c>
      <c r="P747" s="308">
        <v>19.5</v>
      </c>
      <c r="Q747" s="309"/>
      <c r="R747" s="312">
        <v>10800</v>
      </c>
      <c r="S747" s="310">
        <f t="shared" si="103"/>
        <v>0</v>
      </c>
      <c r="T747" s="311"/>
      <c r="U747" s="311">
        <f t="shared" si="100"/>
        <v>0</v>
      </c>
      <c r="V747" s="451" t="s">
        <v>44</v>
      </c>
      <c r="W747" s="452"/>
      <c r="X747" s="308">
        <v>750</v>
      </c>
      <c r="Y747" s="313"/>
      <c r="Z747" s="314"/>
      <c r="AA747" s="315"/>
      <c r="AB747" s="316"/>
      <c r="AC747" s="317"/>
      <c r="AD747" s="318">
        <f t="shared" si="104"/>
        <v>91</v>
      </c>
      <c r="AE747" s="319">
        <v>60</v>
      </c>
      <c r="AF747" s="319"/>
      <c r="AG747" s="306" t="s">
        <v>50</v>
      </c>
      <c r="AH747" s="319" t="str">
        <f t="shared" si="107"/>
        <v>徐绪盛</v>
      </c>
      <c r="AI747" s="321"/>
    </row>
    <row r="748" spans="1:35" ht="18" customHeight="1" x14ac:dyDescent="0.25">
      <c r="A748" s="301" t="str">
        <f t="shared" si="101"/>
        <v>备货</v>
      </c>
      <c r="B748" s="302">
        <v>43100</v>
      </c>
      <c r="C748" s="303" t="s">
        <v>1608</v>
      </c>
      <c r="D748" s="304" t="s">
        <v>15</v>
      </c>
      <c r="E748" s="305" t="str">
        <f t="shared" si="105"/>
        <v>C</v>
      </c>
      <c r="F748" s="305" t="str">
        <f t="shared" si="106"/>
        <v>A</v>
      </c>
      <c r="G748" s="306" t="s">
        <v>561</v>
      </c>
      <c r="H748" s="307" t="s">
        <v>562</v>
      </c>
      <c r="I748" s="307" t="s">
        <v>33</v>
      </c>
      <c r="J748" s="307"/>
      <c r="K748" s="308">
        <v>201712181</v>
      </c>
      <c r="L748" s="306" t="s">
        <v>35</v>
      </c>
      <c r="M748" s="306" t="s">
        <v>250</v>
      </c>
      <c r="N748" s="306"/>
      <c r="O748" s="306" t="s">
        <v>37</v>
      </c>
      <c r="P748" s="308">
        <v>6</v>
      </c>
      <c r="Q748" s="309"/>
      <c r="R748" s="312">
        <v>10800</v>
      </c>
      <c r="S748" s="310">
        <f t="shared" si="103"/>
        <v>0</v>
      </c>
      <c r="T748" s="311"/>
      <c r="U748" s="311">
        <f t="shared" si="100"/>
        <v>0</v>
      </c>
      <c r="V748" s="451" t="s">
        <v>44</v>
      </c>
      <c r="W748" s="452"/>
      <c r="X748" s="308">
        <v>750</v>
      </c>
      <c r="Y748" s="313"/>
      <c r="Z748" s="314"/>
      <c r="AA748" s="315"/>
      <c r="AB748" s="316"/>
      <c r="AC748" s="317"/>
      <c r="AD748" s="318">
        <f t="shared" si="104"/>
        <v>91</v>
      </c>
      <c r="AE748" s="319">
        <v>60</v>
      </c>
      <c r="AF748" s="319"/>
      <c r="AG748" s="306" t="s">
        <v>50</v>
      </c>
      <c r="AH748" s="319" t="str">
        <f t="shared" si="107"/>
        <v>徐绪盛</v>
      </c>
      <c r="AI748" s="321"/>
    </row>
    <row r="749" spans="1:35" ht="18" customHeight="1" x14ac:dyDescent="0.25">
      <c r="A749" s="301" t="str">
        <f t="shared" si="101"/>
        <v>2018年1月</v>
      </c>
      <c r="B749" s="302">
        <v>43107</v>
      </c>
      <c r="C749" s="303"/>
      <c r="D749" s="304" t="s">
        <v>15</v>
      </c>
      <c r="E749" s="305" t="str">
        <f t="shared" si="105"/>
        <v>B</v>
      </c>
      <c r="F749" s="305" t="str">
        <f t="shared" si="106"/>
        <v>C</v>
      </c>
      <c r="G749" s="306" t="s">
        <v>563</v>
      </c>
      <c r="H749" s="307" t="s">
        <v>564</v>
      </c>
      <c r="I749" s="307" t="s">
        <v>33</v>
      </c>
      <c r="J749" s="307"/>
      <c r="K749" s="308" t="s">
        <v>188</v>
      </c>
      <c r="L749" s="306" t="s">
        <v>78</v>
      </c>
      <c r="M749" s="306" t="s">
        <v>79</v>
      </c>
      <c r="N749" s="306"/>
      <c r="O749" s="306" t="s">
        <v>37</v>
      </c>
      <c r="P749" s="308">
        <v>-3</v>
      </c>
      <c r="Q749" s="309">
        <v>-2.9830000000000001</v>
      </c>
      <c r="R749" s="286">
        <v>9900</v>
      </c>
      <c r="S749" s="310">
        <f t="shared" si="103"/>
        <v>-29531.7</v>
      </c>
      <c r="T749" s="311"/>
      <c r="U749" s="311">
        <f t="shared" si="100"/>
        <v>-29531.7</v>
      </c>
      <c r="V749" s="451">
        <v>43116</v>
      </c>
      <c r="W749" s="452">
        <v>43116</v>
      </c>
      <c r="X749" s="308">
        <v>750</v>
      </c>
      <c r="Y749" s="313" t="s">
        <v>1609</v>
      </c>
      <c r="Z749" s="314">
        <v>0</v>
      </c>
      <c r="AA749" s="315"/>
      <c r="AB749" s="316" t="s">
        <v>1610</v>
      </c>
      <c r="AC749" s="317">
        <v>43123</v>
      </c>
      <c r="AD749" s="318">
        <f t="shared" si="104"/>
        <v>43191</v>
      </c>
      <c r="AE749" s="319">
        <f>IF(OR(G749=账期!$A$18,G749=账期!$A$20,G749=账期!$A$22,G749=账期!$A$24,G749=账期!$A$25,G749=账期!$A$27,G749=账期!$A$26,G749=账期!$A$28,G749=账期!$A$30,G749=账期!$A$32,G749=账期!$A$34,G749=账期!$A$35,G749=账期!$A$37,G749=账期!$A$39,G749=账期!$A$40,G749=账期!$A$41,G749=账期!$A$42,G749=账期!$A$43,G749=账期!$A$44,G749=账期!$A$45,G749=账期!$A$46,G749=账期!$A$48,G749=账期!$A$50,G749=账期!$A$51,G749=账期!$A$52,G749=账期!$A$53,G749=账期!$A$54,G749=账期!$A$56,G749=账期!$A$57,G749=账期!$A$58,G749=账期!$A$59,G749=账期!$A$60,G749=账期!$A$61,G749=账期!$A$62,G749=账期!$A$63,G749=账期!$A$64,G749=账期!$A$66,G749=账期!$A$67,G749=账期!$A$68,G749=账期!$A$70,G749=账期!$A$71),30,IF(OR(G749=账期!$A$74,G749=账期!$A$77,G749=账期!$A$76,G749=账期!$A$79,G749=账期!$A$80,G749=账期!$A$81,G749=账期!$A$83,G749=账期!$A$85,G749=账期!$A$87,G749=账期!$A$89,G749=账期!$A$91),60,IF(OR(G749=账期!$A$93,G749=账期!$A$94,G749=账期!$A$95,G749=账期!$A$96,G749=账期!$A$98,G749=账期!$A$99,G749=账期!$A$101,G749=账期!$A$102),90,0)))</f>
        <v>60</v>
      </c>
      <c r="AF749" s="319"/>
      <c r="AG749" s="306" t="s">
        <v>38</v>
      </c>
      <c r="AH749" s="319" t="str">
        <f t="shared" si="107"/>
        <v>柯童柱</v>
      </c>
      <c r="AI749" s="321" t="s">
        <v>1611</v>
      </c>
    </row>
    <row r="750" spans="1:35" ht="18" customHeight="1" x14ac:dyDescent="0.25">
      <c r="A750" s="301" t="str">
        <f t="shared" si="101"/>
        <v>2017年12月</v>
      </c>
      <c r="B750" s="302">
        <v>43070</v>
      </c>
      <c r="C750" s="303" t="s">
        <v>2983</v>
      </c>
      <c r="D750" s="304" t="s">
        <v>15</v>
      </c>
      <c r="E750" s="305" t="str">
        <f t="shared" si="105"/>
        <v>B</v>
      </c>
      <c r="F750" s="305" t="str">
        <f t="shared" si="106"/>
        <v>C</v>
      </c>
      <c r="G750" s="306" t="s">
        <v>563</v>
      </c>
      <c r="H750" s="307" t="s">
        <v>564</v>
      </c>
      <c r="I750" s="307" t="s">
        <v>33</v>
      </c>
      <c r="J750" s="307"/>
      <c r="K750" s="308" t="s">
        <v>565</v>
      </c>
      <c r="L750" s="306" t="s">
        <v>78</v>
      </c>
      <c r="M750" s="306" t="s">
        <v>79</v>
      </c>
      <c r="N750" s="306"/>
      <c r="O750" s="306" t="s">
        <v>37</v>
      </c>
      <c r="P750" s="308">
        <v>15</v>
      </c>
      <c r="Q750" s="309">
        <v>15</v>
      </c>
      <c r="R750" s="286">
        <v>9900</v>
      </c>
      <c r="S750" s="310">
        <f t="shared" si="103"/>
        <v>148500</v>
      </c>
      <c r="T750" s="311"/>
      <c r="U750" s="311">
        <f t="shared" si="100"/>
        <v>148500</v>
      </c>
      <c r="V750" s="451">
        <v>43100</v>
      </c>
      <c r="W750" s="452">
        <v>43103</v>
      </c>
      <c r="X750" s="308">
        <v>750</v>
      </c>
      <c r="Y750" s="313" t="s">
        <v>1612</v>
      </c>
      <c r="Z750" s="314">
        <v>5550</v>
      </c>
      <c r="AA750" s="315"/>
      <c r="AB750" s="316" t="s">
        <v>1610</v>
      </c>
      <c r="AC750" s="320">
        <v>43123</v>
      </c>
      <c r="AD750" s="318">
        <f t="shared" si="104"/>
        <v>43191</v>
      </c>
      <c r="AE750" s="319">
        <v>60</v>
      </c>
      <c r="AF750" s="319"/>
      <c r="AG750" s="306" t="s">
        <v>38</v>
      </c>
      <c r="AH750" s="319" t="str">
        <f t="shared" si="107"/>
        <v>柯童柱</v>
      </c>
      <c r="AI750" s="321"/>
    </row>
    <row r="751" spans="1:35" ht="18" customHeight="1" x14ac:dyDescent="0.25">
      <c r="A751" s="301" t="str">
        <f t="shared" si="101"/>
        <v>2018年1月</v>
      </c>
      <c r="B751" s="302">
        <v>43113</v>
      </c>
      <c r="C751" s="303"/>
      <c r="D751" s="304" t="s">
        <v>15</v>
      </c>
      <c r="E751" s="305" t="str">
        <f t="shared" si="105"/>
        <v>B</v>
      </c>
      <c r="F751" s="305" t="str">
        <f t="shared" si="106"/>
        <v>C</v>
      </c>
      <c r="G751" s="306" t="s">
        <v>563</v>
      </c>
      <c r="H751" s="307" t="s">
        <v>564</v>
      </c>
      <c r="I751" s="307" t="s">
        <v>33</v>
      </c>
      <c r="J751" s="307"/>
      <c r="K751" s="308" t="s">
        <v>566</v>
      </c>
      <c r="L751" s="306" t="s">
        <v>40</v>
      </c>
      <c r="M751" s="306" t="s">
        <v>455</v>
      </c>
      <c r="N751" s="306"/>
      <c r="O751" s="306" t="s">
        <v>294</v>
      </c>
      <c r="P751" s="308">
        <v>0.15</v>
      </c>
      <c r="Q751" s="309">
        <v>0.15</v>
      </c>
      <c r="R751" s="286">
        <v>15800</v>
      </c>
      <c r="S751" s="310">
        <f t="shared" si="103"/>
        <v>2370</v>
      </c>
      <c r="T751" s="311"/>
      <c r="U751" s="311">
        <f t="shared" si="100"/>
        <v>2370</v>
      </c>
      <c r="V751" s="451">
        <v>43116</v>
      </c>
      <c r="W751" s="452">
        <v>43119</v>
      </c>
      <c r="X751" s="308">
        <v>25</v>
      </c>
      <c r="Y751" s="313" t="s">
        <v>1613</v>
      </c>
      <c r="Z751" s="314">
        <v>46.5</v>
      </c>
      <c r="AA751" s="315">
        <v>171222</v>
      </c>
      <c r="AB751" s="316" t="s">
        <v>1614</v>
      </c>
      <c r="AC751" s="317">
        <v>43123</v>
      </c>
      <c r="AD751" s="318">
        <f t="shared" si="104"/>
        <v>43191</v>
      </c>
      <c r="AE751" s="319">
        <f>IF(OR(G751=账期!$A$18,G751=账期!$A$20,G751=账期!$A$22,G751=账期!$A$24,G751=账期!$A$25,G751=账期!$A$27,G751=账期!$A$26,G751=账期!$A$28,G751=账期!$A$30,G751=账期!$A$32,G751=账期!$A$34,G751=账期!$A$35,G751=账期!$A$37,G751=账期!$A$39,G751=账期!$A$40,G751=账期!$A$41,G751=账期!$A$42,G751=账期!$A$43,G751=账期!$A$44,G751=账期!$A$45,G751=账期!$A$46,G751=账期!$A$48,G751=账期!$A$50,G751=账期!$A$51,G751=账期!$A$52,G751=账期!$A$53,G751=账期!$A$54,G751=账期!$A$56,G751=账期!$A$57,G751=账期!$A$58,G751=账期!$A$59,G751=账期!$A$60,G751=账期!$A$61,G751=账期!$A$62,G751=账期!$A$63,G751=账期!$A$64,G751=账期!$A$66,G751=账期!$A$67,G751=账期!$A$68,G751=账期!$A$70,G751=账期!$A$71),30,IF(OR(G751=账期!$A$74,G751=账期!$A$77,G751=账期!$A$76,G751=账期!$A$79,G751=账期!$A$80,G751=账期!$A$81,G751=账期!$A$83,G751=账期!$A$85,G751=账期!$A$87,G751=账期!$A$89,G751=账期!$A$91),60,IF(OR(G751=账期!$A$93,G751=账期!$A$94,G751=账期!$A$95,G751=账期!$A$96,G751=账期!$A$98,G751=账期!$A$99,G751=账期!$A$101,G751=账期!$A$102),90,0)))</f>
        <v>60</v>
      </c>
      <c r="AF751" s="319"/>
      <c r="AG751" s="306" t="s">
        <v>38</v>
      </c>
      <c r="AH751" s="319" t="str">
        <f t="shared" si="107"/>
        <v>柯童柱</v>
      </c>
      <c r="AI751" s="321"/>
    </row>
    <row r="752" spans="1:35" ht="18" customHeight="1" x14ac:dyDescent="0.25">
      <c r="A752" s="301" t="str">
        <f t="shared" si="101"/>
        <v>2018年1月</v>
      </c>
      <c r="B752" s="302">
        <v>43113</v>
      </c>
      <c r="C752" s="303" t="s">
        <v>1615</v>
      </c>
      <c r="D752" s="304" t="s">
        <v>15</v>
      </c>
      <c r="E752" s="305" t="str">
        <f t="shared" si="105"/>
        <v>B</v>
      </c>
      <c r="F752" s="305" t="str">
        <f t="shared" si="106"/>
        <v>C</v>
      </c>
      <c r="G752" s="306" t="s">
        <v>563</v>
      </c>
      <c r="H752" s="307" t="s">
        <v>564</v>
      </c>
      <c r="I752" s="307" t="s">
        <v>33</v>
      </c>
      <c r="J752" s="307"/>
      <c r="K752" s="308" t="s">
        <v>566</v>
      </c>
      <c r="L752" s="306" t="s">
        <v>78</v>
      </c>
      <c r="M752" s="306" t="s">
        <v>79</v>
      </c>
      <c r="N752" s="306"/>
      <c r="O752" s="306" t="s">
        <v>37</v>
      </c>
      <c r="P752" s="308">
        <v>30</v>
      </c>
      <c r="Q752" s="309">
        <v>30</v>
      </c>
      <c r="R752" s="286">
        <v>9900</v>
      </c>
      <c r="S752" s="310">
        <f t="shared" si="103"/>
        <v>297000</v>
      </c>
      <c r="T752" s="311"/>
      <c r="U752" s="311">
        <f t="shared" si="100"/>
        <v>297000</v>
      </c>
      <c r="V752" s="451">
        <v>43116</v>
      </c>
      <c r="W752" s="452">
        <v>43119</v>
      </c>
      <c r="X752" s="308">
        <v>750</v>
      </c>
      <c r="Y752" s="313" t="s">
        <v>1616</v>
      </c>
      <c r="Z752" s="314">
        <v>9300</v>
      </c>
      <c r="AA752" s="315" t="s">
        <v>905</v>
      </c>
      <c r="AB752" s="316" t="s">
        <v>1617</v>
      </c>
      <c r="AC752" s="317">
        <v>43123</v>
      </c>
      <c r="AD752" s="318">
        <f t="shared" si="104"/>
        <v>43191</v>
      </c>
      <c r="AE752" s="319">
        <f>IF(OR(G752=账期!$A$18,G752=账期!$A$20,G752=账期!$A$22,G752=账期!$A$24,G752=账期!$A$25,G752=账期!$A$27,G752=账期!$A$26,G752=账期!$A$28,G752=账期!$A$30,G752=账期!$A$32,G752=账期!$A$34,G752=账期!$A$35,G752=账期!$A$37,G752=账期!$A$39,G752=账期!$A$40,G752=账期!$A$41,G752=账期!$A$42,G752=账期!$A$43,G752=账期!$A$44,G752=账期!$A$45,G752=账期!$A$46,G752=账期!$A$48,G752=账期!$A$50,G752=账期!$A$51,G752=账期!$A$52,G752=账期!$A$53,G752=账期!$A$54,G752=账期!$A$56,G752=账期!$A$57,G752=账期!$A$58,G752=账期!$A$59,G752=账期!$A$60,G752=账期!$A$61,G752=账期!$A$62,G752=账期!$A$63,G752=账期!$A$64,G752=账期!$A$66,G752=账期!$A$67,G752=账期!$A$68,G752=账期!$A$70,G752=账期!$A$71),30,IF(OR(G752=账期!$A$74,G752=账期!$A$77,G752=账期!$A$76,G752=账期!$A$79,G752=账期!$A$80,G752=账期!$A$81,G752=账期!$A$83,G752=账期!$A$85,G752=账期!$A$87,G752=账期!$A$89,G752=账期!$A$91),60,IF(OR(G752=账期!$A$93,G752=账期!$A$94,G752=账期!$A$95,G752=账期!$A$96,G752=账期!$A$98,G752=账期!$A$99,G752=账期!$A$101,G752=账期!$A$102),90,0)))</f>
        <v>60</v>
      </c>
      <c r="AF752" s="319"/>
      <c r="AG752" s="306" t="s">
        <v>38</v>
      </c>
      <c r="AH752" s="319" t="str">
        <f t="shared" si="107"/>
        <v>柯童柱</v>
      </c>
      <c r="AI752" s="321"/>
    </row>
    <row r="753" spans="1:35" ht="18" customHeight="1" x14ac:dyDescent="0.25">
      <c r="A753" s="301" t="str">
        <f t="shared" si="101"/>
        <v>2018年2月</v>
      </c>
      <c r="B753" s="302">
        <v>43126</v>
      </c>
      <c r="C753" s="303" t="s">
        <v>1618</v>
      </c>
      <c r="D753" s="304" t="s">
        <v>617</v>
      </c>
      <c r="E753" s="305" t="str">
        <f t="shared" si="105"/>
        <v>A</v>
      </c>
      <c r="F753" s="305" t="str">
        <f t="shared" si="106"/>
        <v>C</v>
      </c>
      <c r="G753" s="306" t="s">
        <v>464</v>
      </c>
      <c r="H753" s="307" t="str">
        <f>IF(G753="","",VLOOKUP(G753,下拉数据源!J:K,2,0))</f>
        <v>天津长飞鑫茂光缆有限公司</v>
      </c>
      <c r="I753" s="307" t="s">
        <v>105</v>
      </c>
      <c r="J753" s="307"/>
      <c r="K753" s="308" t="s">
        <v>468</v>
      </c>
      <c r="L753" s="306" t="s">
        <v>35</v>
      </c>
      <c r="M753" s="306" t="s">
        <v>94</v>
      </c>
      <c r="N753" s="306"/>
      <c r="O753" s="306" t="s">
        <v>37</v>
      </c>
      <c r="P753" s="308">
        <v>31.5</v>
      </c>
      <c r="Q753" s="309">
        <v>31.5</v>
      </c>
      <c r="R753" s="286">
        <v>9420</v>
      </c>
      <c r="S753" s="310">
        <f t="shared" si="103"/>
        <v>296730</v>
      </c>
      <c r="T753" s="311"/>
      <c r="U753" s="311">
        <f t="shared" si="100"/>
        <v>296730</v>
      </c>
      <c r="V753" s="451">
        <v>43132</v>
      </c>
      <c r="W753" s="452">
        <v>43132</v>
      </c>
      <c r="X753" s="308">
        <v>900</v>
      </c>
      <c r="Y753" s="313" t="s">
        <v>3081</v>
      </c>
      <c r="Z753" s="314">
        <v>0</v>
      </c>
      <c r="AA753" s="315" t="s">
        <v>3082</v>
      </c>
      <c r="AB753" s="316" t="s">
        <v>3354</v>
      </c>
      <c r="AC753" s="317">
        <v>43134</v>
      </c>
      <c r="AD753" s="318">
        <f t="shared" si="104"/>
        <v>43189</v>
      </c>
      <c r="AE753" s="319">
        <f>IF(OR(G753=账期!$A$18,G753=账期!$A$20,G753=账期!$A$22,G753=账期!$A$24,G753=账期!$A$25,G753=账期!$A$27,G753=账期!$A$26,G753=账期!$A$28,G753=账期!$A$30,G753=账期!$A$32,G753=账期!$A$34,G753=账期!$A$35,G753=账期!$A$37,G753=账期!$A$39,G753=账期!$A$40,G753=账期!$A$41,G753=账期!$A$42,G753=账期!$A$43,G753=账期!$A$44,G753=账期!$A$45,G753=账期!$A$46,G753=账期!$A$48,G753=账期!$A$50,G753=账期!$A$51,G753=账期!$A$52,G753=账期!$A$53,G753=账期!$A$54,G753=账期!$A$56,G753=账期!$A$57,G753=账期!$A$58,G753=账期!$A$59,G753=账期!$A$60,G753=账期!$A$61,G753=账期!$A$62,G753=账期!$A$63,G753=账期!$A$64,G753=账期!$A$66,G753=账期!$A$67,G753=账期!$A$68,G753=账期!$A$70,G753=账期!$A$71),30,IF(OR(G753=账期!$A$74,G753=账期!$A$77,G753=账期!$A$76,G753=账期!$A$79,G753=账期!$A$80,G753=账期!$A$81,G753=账期!$A$83,G753=账期!$A$85,G753=账期!$A$87,G753=账期!$A$89,G753=账期!$A$91),60,IF(OR(G753=账期!$A$93,G753=账期!$A$94,G753=账期!$A$95,G753=账期!$A$96,G753=账期!$A$98,G753=账期!$A$99,G753=账期!$A$101,G753=账期!$A$102),90,0)))</f>
        <v>30</v>
      </c>
      <c r="AF753" s="319"/>
      <c r="AG753" s="306" t="s">
        <v>106</v>
      </c>
      <c r="AH753" s="319" t="str">
        <f t="shared" si="107"/>
        <v>石浩宇</v>
      </c>
      <c r="AI753" s="321"/>
    </row>
    <row r="754" spans="1:35" ht="18" customHeight="1" x14ac:dyDescent="0.25">
      <c r="A754" s="301" t="str">
        <f t="shared" si="101"/>
        <v>备货</v>
      </c>
      <c r="B754" s="302">
        <v>43126</v>
      </c>
      <c r="C754" s="303" t="s">
        <v>1619</v>
      </c>
      <c r="D754" s="304" t="s">
        <v>632</v>
      </c>
      <c r="E754" s="305" t="str">
        <f t="shared" si="105"/>
        <v>A</v>
      </c>
      <c r="F754" s="305" t="str">
        <f t="shared" si="106"/>
        <v>A</v>
      </c>
      <c r="G754" s="306" t="s">
        <v>309</v>
      </c>
      <c r="H754" s="307" t="str">
        <f>IF(G754="","",VLOOKUP(G754,下拉数据源!J:K,2,0))</f>
        <v>山东特发光源光通信有限公司</v>
      </c>
      <c r="I754" s="307" t="s">
        <v>105</v>
      </c>
      <c r="J754" s="307"/>
      <c r="K754" s="308" t="s">
        <v>315</v>
      </c>
      <c r="L754" s="306" t="s">
        <v>35</v>
      </c>
      <c r="M754" s="306" t="s">
        <v>94</v>
      </c>
      <c r="N754" s="306" t="s">
        <v>311</v>
      </c>
      <c r="O754" s="306" t="s">
        <v>37</v>
      </c>
      <c r="P754" s="308">
        <v>30</v>
      </c>
      <c r="Q754" s="309"/>
      <c r="R754" s="286">
        <v>8960</v>
      </c>
      <c r="S754" s="310">
        <f t="shared" si="103"/>
        <v>0</v>
      </c>
      <c r="T754" s="311"/>
      <c r="U754" s="311">
        <f t="shared" si="100"/>
        <v>0</v>
      </c>
      <c r="V754" s="451" t="s">
        <v>44</v>
      </c>
      <c r="W754" s="452"/>
      <c r="X754" s="308">
        <v>900</v>
      </c>
      <c r="Y754" s="313"/>
      <c r="Z754" s="314"/>
      <c r="AA754" s="315"/>
      <c r="AB754" s="316"/>
      <c r="AC754" s="317"/>
      <c r="AD754" s="318">
        <f t="shared" si="104"/>
        <v>61</v>
      </c>
      <c r="AE754" s="319">
        <f>IF(OR(G754=账期!$A$18,G754=账期!$A$20,G754=账期!$A$22,G754=账期!$A$24,G754=账期!$A$25,G754=账期!$A$27,G754=账期!$A$26,G754=账期!$A$28,G754=账期!$A$30,G754=账期!$A$32,G754=账期!$A$34,G754=账期!$A$35,G754=账期!$A$37,G754=账期!$A$39,G754=账期!$A$40,G754=账期!$A$41,G754=账期!$A$42,G754=账期!$A$43,G754=账期!$A$44,G754=账期!$A$45,G754=账期!$A$46,G754=账期!$A$48,G754=账期!$A$50,G754=账期!$A$51,G754=账期!$A$52,G754=账期!$A$53,G754=账期!$A$54,G754=账期!$A$56,G754=账期!$A$57,G754=账期!$A$58,G754=账期!$A$59,G754=账期!$A$60,G754=账期!$A$61,G754=账期!$A$62,G754=账期!$A$63,G754=账期!$A$64,G754=账期!$A$66,G754=账期!$A$67,G754=账期!$A$68,G754=账期!$A$70,G754=账期!$A$71),30,IF(OR(G754=账期!$A$74,G754=账期!$A$77,G754=账期!$A$76,G754=账期!$A$79,G754=账期!$A$80,G754=账期!$A$81,G754=账期!$A$83,G754=账期!$A$85,G754=账期!$A$87,G754=账期!$A$89,G754=账期!$A$91),60,IF(OR(G754=账期!$A$93,G754=账期!$A$94,G754=账期!$A$95,G754=账期!$A$96,G754=账期!$A$98,G754=账期!$A$99,G754=账期!$A$101,G754=账期!$A$102),90,0)))</f>
        <v>30</v>
      </c>
      <c r="AF754" s="319"/>
      <c r="AG754" s="306" t="s">
        <v>106</v>
      </c>
      <c r="AH754" s="319" t="str">
        <f t="shared" si="107"/>
        <v>石浩宇</v>
      </c>
      <c r="AI754" s="321"/>
    </row>
    <row r="755" spans="1:35" ht="18" customHeight="1" x14ac:dyDescent="0.25">
      <c r="A755" s="301" t="str">
        <f t="shared" si="101"/>
        <v>备货</v>
      </c>
      <c r="B755" s="302">
        <v>43126</v>
      </c>
      <c r="C755" s="303" t="s">
        <v>1619</v>
      </c>
      <c r="D755" s="304" t="s">
        <v>632</v>
      </c>
      <c r="E755" s="305" t="str">
        <f t="shared" si="105"/>
        <v>A</v>
      </c>
      <c r="F755" s="305" t="str">
        <f t="shared" si="106"/>
        <v>A</v>
      </c>
      <c r="G755" s="306" t="s">
        <v>309</v>
      </c>
      <c r="H755" s="307" t="str">
        <f>IF(G755="","",VLOOKUP(G755,下拉数据源!J:K,2,0))</f>
        <v>山东特发光源光通信有限公司</v>
      </c>
      <c r="I755" s="307" t="s">
        <v>105</v>
      </c>
      <c r="J755" s="307"/>
      <c r="K755" s="308" t="s">
        <v>315</v>
      </c>
      <c r="L755" s="306" t="s">
        <v>35</v>
      </c>
      <c r="M755" s="306" t="s">
        <v>94</v>
      </c>
      <c r="N755" s="306" t="s">
        <v>311</v>
      </c>
      <c r="O755" s="306" t="s">
        <v>37</v>
      </c>
      <c r="P755" s="308">
        <v>30</v>
      </c>
      <c r="Q755" s="309"/>
      <c r="R755" s="286">
        <v>8960</v>
      </c>
      <c r="S755" s="310">
        <f t="shared" si="103"/>
        <v>0</v>
      </c>
      <c r="T755" s="311"/>
      <c r="U755" s="311">
        <f t="shared" si="100"/>
        <v>0</v>
      </c>
      <c r="V755" s="451" t="s">
        <v>44</v>
      </c>
      <c r="W755" s="452"/>
      <c r="X755" s="308">
        <v>900</v>
      </c>
      <c r="Y755" s="313"/>
      <c r="Z755" s="314"/>
      <c r="AA755" s="315"/>
      <c r="AB755" s="316"/>
      <c r="AC755" s="317"/>
      <c r="AD755" s="318">
        <f t="shared" si="104"/>
        <v>61</v>
      </c>
      <c r="AE755" s="319">
        <f>IF(OR(G755=账期!$A$18,G755=账期!$A$20,G755=账期!$A$22,G755=账期!$A$24,G755=账期!$A$25,G755=账期!$A$27,G755=账期!$A$26,G755=账期!$A$28,G755=账期!$A$30,G755=账期!$A$32,G755=账期!$A$34,G755=账期!$A$35,G755=账期!$A$37,G755=账期!$A$39,G755=账期!$A$40,G755=账期!$A$41,G755=账期!$A$42,G755=账期!$A$43,G755=账期!$A$44,G755=账期!$A$45,G755=账期!$A$46,G755=账期!$A$48,G755=账期!$A$50,G755=账期!$A$51,G755=账期!$A$52,G755=账期!$A$53,G755=账期!$A$54,G755=账期!$A$56,G755=账期!$A$57,G755=账期!$A$58,G755=账期!$A$59,G755=账期!$A$60,G755=账期!$A$61,G755=账期!$A$62,G755=账期!$A$63,G755=账期!$A$64,G755=账期!$A$66,G755=账期!$A$67,G755=账期!$A$68,G755=账期!$A$70,G755=账期!$A$71),30,IF(OR(G755=账期!$A$74,G755=账期!$A$77,G755=账期!$A$76,G755=账期!$A$79,G755=账期!$A$80,G755=账期!$A$81,G755=账期!$A$83,G755=账期!$A$85,G755=账期!$A$87,G755=账期!$A$89,G755=账期!$A$91),60,IF(OR(G755=账期!$A$93,G755=账期!$A$94,G755=账期!$A$95,G755=账期!$A$96,G755=账期!$A$98,G755=账期!$A$99,G755=账期!$A$101,G755=账期!$A$102),90,0)))</f>
        <v>30</v>
      </c>
      <c r="AF755" s="319"/>
      <c r="AG755" s="306" t="s">
        <v>106</v>
      </c>
      <c r="AH755" s="319" t="str">
        <f t="shared" si="107"/>
        <v>石浩宇</v>
      </c>
      <c r="AI755" s="321"/>
    </row>
    <row r="756" spans="1:35" ht="18" customHeight="1" x14ac:dyDescent="0.25">
      <c r="A756" s="301" t="str">
        <f t="shared" si="101"/>
        <v>备货</v>
      </c>
      <c r="B756" s="302">
        <v>43126</v>
      </c>
      <c r="C756" s="303" t="s">
        <v>1619</v>
      </c>
      <c r="D756" s="304" t="s">
        <v>632</v>
      </c>
      <c r="E756" s="305" t="str">
        <f t="shared" si="105"/>
        <v>A</v>
      </c>
      <c r="F756" s="305" t="str">
        <f t="shared" si="106"/>
        <v>A</v>
      </c>
      <c r="G756" s="306" t="s">
        <v>309</v>
      </c>
      <c r="H756" s="307" t="str">
        <f>IF(G756="","",VLOOKUP(G756,下拉数据源!J:K,2,0))</f>
        <v>山东特发光源光通信有限公司</v>
      </c>
      <c r="I756" s="307" t="s">
        <v>105</v>
      </c>
      <c r="J756" s="307"/>
      <c r="K756" s="308" t="s">
        <v>315</v>
      </c>
      <c r="L756" s="306" t="s">
        <v>35</v>
      </c>
      <c r="M756" s="306" t="s">
        <v>94</v>
      </c>
      <c r="N756" s="306" t="s">
        <v>311</v>
      </c>
      <c r="O756" s="306" t="s">
        <v>37</v>
      </c>
      <c r="P756" s="308">
        <v>30</v>
      </c>
      <c r="Q756" s="309"/>
      <c r="R756" s="286">
        <v>8960</v>
      </c>
      <c r="S756" s="310">
        <f t="shared" si="103"/>
        <v>0</v>
      </c>
      <c r="T756" s="311"/>
      <c r="U756" s="311">
        <f t="shared" si="100"/>
        <v>0</v>
      </c>
      <c r="V756" s="451" t="s">
        <v>44</v>
      </c>
      <c r="W756" s="452"/>
      <c r="X756" s="308">
        <v>900</v>
      </c>
      <c r="Y756" s="313"/>
      <c r="Z756" s="314"/>
      <c r="AA756" s="315"/>
      <c r="AB756" s="316"/>
      <c r="AC756" s="317"/>
      <c r="AD756" s="318">
        <f t="shared" si="104"/>
        <v>61</v>
      </c>
      <c r="AE756" s="319">
        <f>IF(OR(G756=账期!$A$18,G756=账期!$A$20,G756=账期!$A$22,G756=账期!$A$24,G756=账期!$A$25,G756=账期!$A$27,G756=账期!$A$26,G756=账期!$A$28,G756=账期!$A$30,G756=账期!$A$32,G756=账期!$A$34,G756=账期!$A$35,G756=账期!$A$37,G756=账期!$A$39,G756=账期!$A$40,G756=账期!$A$41,G756=账期!$A$42,G756=账期!$A$43,G756=账期!$A$44,G756=账期!$A$45,G756=账期!$A$46,G756=账期!$A$48,G756=账期!$A$50,G756=账期!$A$51,G756=账期!$A$52,G756=账期!$A$53,G756=账期!$A$54,G756=账期!$A$56,G756=账期!$A$57,G756=账期!$A$58,G756=账期!$A$59,G756=账期!$A$60,G756=账期!$A$61,G756=账期!$A$62,G756=账期!$A$63,G756=账期!$A$64,G756=账期!$A$66,G756=账期!$A$67,G756=账期!$A$68,G756=账期!$A$70,G756=账期!$A$71),30,IF(OR(G756=账期!$A$74,G756=账期!$A$77,G756=账期!$A$76,G756=账期!$A$79,G756=账期!$A$80,G756=账期!$A$81,G756=账期!$A$83,G756=账期!$A$85,G756=账期!$A$87,G756=账期!$A$89,G756=账期!$A$91),60,IF(OR(G756=账期!$A$93,G756=账期!$A$94,G756=账期!$A$95,G756=账期!$A$96,G756=账期!$A$98,G756=账期!$A$99,G756=账期!$A$101,G756=账期!$A$102),90,0)))</f>
        <v>30</v>
      </c>
      <c r="AF756" s="319"/>
      <c r="AG756" s="306" t="s">
        <v>106</v>
      </c>
      <c r="AH756" s="319" t="str">
        <f t="shared" si="107"/>
        <v>石浩宇</v>
      </c>
      <c r="AI756" s="321"/>
    </row>
    <row r="757" spans="1:35" ht="18" customHeight="1" x14ac:dyDescent="0.25">
      <c r="A757" s="301" t="str">
        <f t="shared" si="101"/>
        <v>备货</v>
      </c>
      <c r="B757" s="302">
        <v>43119</v>
      </c>
      <c r="C757" s="303" t="s">
        <v>772</v>
      </c>
      <c r="D757" s="304" t="s">
        <v>15</v>
      </c>
      <c r="E757" s="305" t="str">
        <f t="shared" si="105"/>
        <v>B</v>
      </c>
      <c r="F757" s="305" t="str">
        <f t="shared" si="106"/>
        <v>A</v>
      </c>
      <c r="G757" s="323" t="s">
        <v>138</v>
      </c>
      <c r="H757" s="307" t="str">
        <f>IF(G757="","",VLOOKUP(G757,下拉数据源!J:K,2,0))</f>
        <v>佛山市顺德区广意通讯电缆有限公司</v>
      </c>
      <c r="I757" s="307" t="s">
        <v>33</v>
      </c>
      <c r="J757" s="307"/>
      <c r="K757" s="308">
        <v>180070</v>
      </c>
      <c r="L757" s="306" t="s">
        <v>78</v>
      </c>
      <c r="M757" s="306" t="s">
        <v>79</v>
      </c>
      <c r="N757" s="306"/>
      <c r="O757" s="306" t="s">
        <v>37</v>
      </c>
      <c r="P757" s="308">
        <v>6</v>
      </c>
      <c r="Q757" s="309"/>
      <c r="R757" s="286">
        <v>10100</v>
      </c>
      <c r="S757" s="310">
        <f t="shared" si="103"/>
        <v>0</v>
      </c>
      <c r="T757" s="311"/>
      <c r="U757" s="311">
        <f t="shared" si="100"/>
        <v>0</v>
      </c>
      <c r="V757" s="451" t="s">
        <v>44</v>
      </c>
      <c r="W757" s="452"/>
      <c r="X757" s="308">
        <v>750</v>
      </c>
      <c r="Y757" s="313"/>
      <c r="Z757" s="314"/>
      <c r="AA757" s="315"/>
      <c r="AB757" s="316"/>
      <c r="AC757" s="317"/>
      <c r="AD757" s="318">
        <f t="shared" si="104"/>
        <v>61</v>
      </c>
      <c r="AE757" s="319">
        <f>IF(OR(G757=账期!$A$18,G757=账期!$A$20,G757=账期!$A$22,G757=账期!$A$24,G757=账期!$A$25,G757=账期!$A$27,G757=账期!$A$26,G757=账期!$A$28,G757=账期!$A$30,G757=账期!$A$32,G757=账期!$A$34,G757=账期!$A$35,G757=账期!$A$37,G757=账期!$A$39,G757=账期!$A$40,G757=账期!$A$41,G757=账期!$A$42,G757=账期!$A$43,G757=账期!$A$44,G757=账期!$A$45,G757=账期!$A$46,G757=账期!$A$48,G757=账期!$A$50,G757=账期!$A$51,G757=账期!$A$52,G757=账期!$A$53,G757=账期!$A$54,G757=账期!$A$56,G757=账期!$A$57,G757=账期!$A$58,G757=账期!$A$59,G757=账期!$A$60,G757=账期!$A$61,G757=账期!$A$62,G757=账期!$A$63,G757=账期!$A$64,G757=账期!$A$66,G757=账期!$A$67,G757=账期!$A$68,G757=账期!$A$70,G757=账期!$A$71),30,IF(OR(G757=账期!$A$74,G757=账期!$A$77,G757=账期!$A$76,G757=账期!$A$79,G757=账期!$A$80,G757=账期!$A$81,G757=账期!$A$83,G757=账期!$A$85,G757=账期!$A$87,G757=账期!$A$89,G757=账期!$A$91),60,IF(OR(G757=账期!$A$93,G757=账期!$A$94,G757=账期!$A$95,G757=账期!$A$96,G757=账期!$A$98,G757=账期!$A$99,G757=账期!$A$101,G757=账期!$A$102),90,0)))</f>
        <v>30</v>
      </c>
      <c r="AF757" s="319"/>
      <c r="AG757" s="306" t="s">
        <v>38</v>
      </c>
      <c r="AH757" s="319" t="str">
        <f t="shared" si="107"/>
        <v>柯童柱</v>
      </c>
      <c r="AI757" s="321"/>
    </row>
    <row r="758" spans="1:35" ht="18" customHeight="1" x14ac:dyDescent="0.25">
      <c r="A758" s="301" t="str">
        <f t="shared" si="101"/>
        <v>2018年1月</v>
      </c>
      <c r="B758" s="302">
        <v>43126</v>
      </c>
      <c r="C758" s="303" t="s">
        <v>2956</v>
      </c>
      <c r="D758" s="304" t="s">
        <v>15</v>
      </c>
      <c r="E758" s="305" t="str">
        <f t="shared" si="105"/>
        <v>B</v>
      </c>
      <c r="F758" s="305" t="str">
        <f t="shared" si="106"/>
        <v>A</v>
      </c>
      <c r="G758" s="323" t="s">
        <v>138</v>
      </c>
      <c r="H758" s="307" t="s">
        <v>139</v>
      </c>
      <c r="I758" s="307" t="s">
        <v>33</v>
      </c>
      <c r="J758" s="307"/>
      <c r="K758" s="308"/>
      <c r="L758" s="306" t="s">
        <v>775</v>
      </c>
      <c r="M758" s="306" t="s">
        <v>62</v>
      </c>
      <c r="N758" s="306"/>
      <c r="O758" s="306" t="s">
        <v>37</v>
      </c>
      <c r="P758" s="308">
        <v>0.75</v>
      </c>
      <c r="Q758" s="309">
        <v>0.75</v>
      </c>
      <c r="R758" s="286">
        <v>10600</v>
      </c>
      <c r="S758" s="310">
        <f t="shared" si="103"/>
        <v>7950</v>
      </c>
      <c r="T758" s="311"/>
      <c r="U758" s="311">
        <f t="shared" si="100"/>
        <v>7950</v>
      </c>
      <c r="V758" s="451">
        <v>43129</v>
      </c>
      <c r="W758" s="452">
        <v>43131</v>
      </c>
      <c r="X758" s="308">
        <v>750</v>
      </c>
      <c r="Y758" s="313" t="s">
        <v>776</v>
      </c>
      <c r="Z758" s="314">
        <f>630/2.25*Q758</f>
        <v>210</v>
      </c>
      <c r="AA758" s="315">
        <v>180128</v>
      </c>
      <c r="AB758" s="316" t="s">
        <v>3163</v>
      </c>
      <c r="AC758" s="317">
        <v>43133</v>
      </c>
      <c r="AD758" s="318">
        <f t="shared" si="104"/>
        <v>43189</v>
      </c>
      <c r="AE758" s="319">
        <f>IF(OR(G758=账期!$A$18,G758=账期!$A$20,G758=账期!$A$22,G758=账期!$A$24,G758=账期!$A$25,G758=账期!$A$27,G758=账期!$A$26,G758=账期!$A$28,G758=账期!$A$30,G758=账期!$A$32,G758=账期!$A$34,G758=账期!$A$35,G758=账期!$A$37,G758=账期!$A$39,G758=账期!$A$40,G758=账期!$A$41,G758=账期!$A$42,G758=账期!$A$43,G758=账期!$A$44,G758=账期!$A$45,G758=账期!$A$46,G758=账期!$A$48,G758=账期!$A$50,G758=账期!$A$51,G758=账期!$A$52,G758=账期!$A$53,G758=账期!$A$54,G758=账期!$A$56,G758=账期!$A$57,G758=账期!$A$58,G758=账期!$A$59,G758=账期!$A$60,G758=账期!$A$61,G758=账期!$A$62,G758=账期!$A$63,G758=账期!$A$64,G758=账期!$A$66,G758=账期!$A$67,G758=账期!$A$68,G758=账期!$A$70,G758=账期!$A$71),30,IF(OR(G758=账期!$A$74,G758=账期!$A$77,G758=账期!$A$76,G758=账期!$A$79,G758=账期!$A$80,G758=账期!$A$81,G758=账期!$A$83,G758=账期!$A$85,G758=账期!$A$87,G758=账期!$A$89,G758=账期!$A$91),60,IF(OR(G758=账期!$A$93,G758=账期!$A$94,G758=账期!$A$95,G758=账期!$A$96,G758=账期!$A$98,G758=账期!$A$99,G758=账期!$A$101,G758=账期!$A$102),90,0)))</f>
        <v>30</v>
      </c>
      <c r="AF758" s="319"/>
      <c r="AG758" s="306" t="s">
        <v>38</v>
      </c>
      <c r="AH758" s="319" t="str">
        <f t="shared" si="107"/>
        <v>柯童柱</v>
      </c>
      <c r="AI758" s="321"/>
    </row>
    <row r="759" spans="1:35" ht="18" customHeight="1" x14ac:dyDescent="0.25">
      <c r="A759" s="301" t="str">
        <f t="shared" si="101"/>
        <v>2018年1月</v>
      </c>
      <c r="B759" s="302">
        <v>43111</v>
      </c>
      <c r="C759" s="303" t="s">
        <v>785</v>
      </c>
      <c r="D759" s="304" t="s">
        <v>15</v>
      </c>
      <c r="E759" s="305" t="str">
        <f t="shared" si="105"/>
        <v>B</v>
      </c>
      <c r="F759" s="305" t="str">
        <f t="shared" si="106"/>
        <v>A</v>
      </c>
      <c r="G759" s="306" t="s">
        <v>138</v>
      </c>
      <c r="H759" s="324" t="s">
        <v>139</v>
      </c>
      <c r="I759" s="307" t="s">
        <v>33</v>
      </c>
      <c r="J759" s="307"/>
      <c r="K759" s="324" t="s">
        <v>144</v>
      </c>
      <c r="L759" s="306" t="s">
        <v>35</v>
      </c>
      <c r="M759" s="306" t="s">
        <v>36</v>
      </c>
      <c r="N759" s="306" t="s">
        <v>143</v>
      </c>
      <c r="O759" s="306" t="s">
        <v>37</v>
      </c>
      <c r="P759" s="308">
        <v>23.25</v>
      </c>
      <c r="Q759" s="309">
        <v>23.25</v>
      </c>
      <c r="R759" s="286">
        <v>9150</v>
      </c>
      <c r="S759" s="310">
        <f t="shared" si="103"/>
        <v>212737.5</v>
      </c>
      <c r="T759" s="311"/>
      <c r="U759" s="311">
        <f t="shared" si="100"/>
        <v>212737.5</v>
      </c>
      <c r="V759" s="451">
        <v>43129</v>
      </c>
      <c r="W759" s="452">
        <v>43131</v>
      </c>
      <c r="X759" s="308">
        <v>750</v>
      </c>
      <c r="Y759" s="313" t="s">
        <v>788</v>
      </c>
      <c r="Z759" s="314">
        <f>7140/25.5*Q759</f>
        <v>6510</v>
      </c>
      <c r="AA759" s="315" t="s">
        <v>752</v>
      </c>
      <c r="AB759" s="316" t="s">
        <v>3163</v>
      </c>
      <c r="AC759" s="317">
        <v>43133</v>
      </c>
      <c r="AD759" s="318">
        <f t="shared" si="104"/>
        <v>43189</v>
      </c>
      <c r="AE759" s="319">
        <f>IF(OR(G759=账期!$A$18,G759=账期!$A$20,G759=账期!$A$22,G759=账期!$A$24,G759=账期!$A$25,G759=账期!$A$27,G759=账期!$A$26,G759=账期!$A$28,G759=账期!$A$30,G759=账期!$A$32,G759=账期!$A$34,G759=账期!$A$35,G759=账期!$A$37,G759=账期!$A$39,G759=账期!$A$40,G759=账期!$A$41,G759=账期!$A$42,G759=账期!$A$43,G759=账期!$A$44,G759=账期!$A$45,G759=账期!$A$46,G759=账期!$A$48,G759=账期!$A$50,G759=账期!$A$51,G759=账期!$A$52,G759=账期!$A$53,G759=账期!$A$54,G759=账期!$A$56,G759=账期!$A$57,G759=账期!$A$58,G759=账期!$A$59,G759=账期!$A$60,G759=账期!$A$61,G759=账期!$A$62,G759=账期!$A$63,G759=账期!$A$64,G759=账期!$A$66,G759=账期!$A$67,G759=账期!$A$68,G759=账期!$A$70,G759=账期!$A$71),30,IF(OR(G759=账期!$A$74,G759=账期!$A$77,G759=账期!$A$76,G759=账期!$A$79,G759=账期!$A$80,G759=账期!$A$81,G759=账期!$A$83,G759=账期!$A$85,G759=账期!$A$87,G759=账期!$A$89,G759=账期!$A$91),60,IF(OR(G759=账期!$A$93,G759=账期!$A$94,G759=账期!$A$95,G759=账期!$A$96,G759=账期!$A$98,G759=账期!$A$99,G759=账期!$A$101,G759=账期!$A$102),90,0)))</f>
        <v>30</v>
      </c>
      <c r="AF759" s="319"/>
      <c r="AG759" s="306" t="s">
        <v>38</v>
      </c>
      <c r="AH759" s="319" t="str">
        <f t="shared" si="107"/>
        <v>柯童柱</v>
      </c>
      <c r="AI759" s="321"/>
    </row>
    <row r="760" spans="1:35" ht="18" customHeight="1" x14ac:dyDescent="0.25">
      <c r="A760" s="301" t="str">
        <f t="shared" si="101"/>
        <v>2018年2月</v>
      </c>
      <c r="B760" s="302">
        <v>43126</v>
      </c>
      <c r="C760" s="303" t="s">
        <v>1620</v>
      </c>
      <c r="D760" s="304" t="s">
        <v>15</v>
      </c>
      <c r="E760" s="305" t="str">
        <f t="shared" si="105"/>
        <v>A</v>
      </c>
      <c r="F760" s="305" t="str">
        <f t="shared" si="106"/>
        <v>C</v>
      </c>
      <c r="G760" s="306" t="s">
        <v>172</v>
      </c>
      <c r="H760" s="307" t="str">
        <f>IF(G760="","",VLOOKUP(G760,下拉数据源!J:K,2,0))</f>
        <v>宏安集团有限公司</v>
      </c>
      <c r="I760" s="307" t="s">
        <v>33</v>
      </c>
      <c r="J760" s="307"/>
      <c r="K760" s="308" t="s">
        <v>3400</v>
      </c>
      <c r="L760" s="306" t="s">
        <v>35</v>
      </c>
      <c r="M760" s="306" t="s">
        <v>2797</v>
      </c>
      <c r="N760" s="384"/>
      <c r="O760" s="306" t="s">
        <v>37</v>
      </c>
      <c r="P760" s="308">
        <v>30</v>
      </c>
      <c r="Q760" s="309">
        <v>30</v>
      </c>
      <c r="R760" s="286">
        <v>9300</v>
      </c>
      <c r="S760" s="310">
        <f t="shared" si="103"/>
        <v>279000</v>
      </c>
      <c r="T760" s="311"/>
      <c r="U760" s="311">
        <f t="shared" si="100"/>
        <v>279000</v>
      </c>
      <c r="V760" s="451">
        <v>43142</v>
      </c>
      <c r="W760" s="452">
        <v>43144</v>
      </c>
      <c r="X760" s="308">
        <v>750</v>
      </c>
      <c r="Y760" s="313" t="s">
        <v>3623</v>
      </c>
      <c r="Z760" s="314">
        <v>7650</v>
      </c>
      <c r="AA760" s="315" t="s">
        <v>3630</v>
      </c>
      <c r="AB760" s="316"/>
      <c r="AC760" s="317"/>
      <c r="AD760" s="318">
        <f t="shared" si="104"/>
        <v>61</v>
      </c>
      <c r="AE760" s="319">
        <f>IF(OR(G760=账期!$A$18,G760=账期!$A$20,G760=账期!$A$22,G760=账期!$A$24,G760=账期!$A$25,G760=账期!$A$27,G760=账期!$A$26,G760=账期!$A$28,G760=账期!$A$30,G760=账期!$A$32,G760=账期!$A$34,G760=账期!$A$35,G760=账期!$A$37,G760=账期!$A$39,G760=账期!$A$40,G760=账期!$A$41,G760=账期!$A$42,G760=账期!$A$43,G760=账期!$A$44,G760=账期!$A$45,G760=账期!$A$46,G760=账期!$A$48,G760=账期!$A$50,G760=账期!$A$51,G760=账期!$A$52,G760=账期!$A$53,G760=账期!$A$54,G760=账期!$A$56,G760=账期!$A$57,G760=账期!$A$58,G760=账期!$A$59,G760=账期!$A$60,G760=账期!$A$61,G760=账期!$A$62,G760=账期!$A$63,G760=账期!$A$64,G760=账期!$A$66,G760=账期!$A$67,G760=账期!$A$68,G760=账期!$A$70,G760=账期!$A$71),30,IF(OR(G760=账期!$A$74,G760=账期!$A$77,G760=账期!$A$76,G760=账期!$A$79,G760=账期!$A$80,G760=账期!$A$81,G760=账期!$A$83,G760=账期!$A$85,G760=账期!$A$87,G760=账期!$A$89,G760=账期!$A$91),60,IF(OR(G760=账期!$A$93,G760=账期!$A$94,G760=账期!$A$95,G760=账期!$A$96,G760=账期!$A$98,G760=账期!$A$99,G760=账期!$A$101,G760=账期!$A$102),90,0)))</f>
        <v>30</v>
      </c>
      <c r="AF760" s="319"/>
      <c r="AG760" s="306" t="s">
        <v>106</v>
      </c>
      <c r="AH760" s="319" t="str">
        <f t="shared" si="107"/>
        <v>石浩宇</v>
      </c>
      <c r="AI760" s="321"/>
    </row>
    <row r="761" spans="1:35" ht="18" customHeight="1" x14ac:dyDescent="0.25">
      <c r="A761" s="301" t="str">
        <f t="shared" si="101"/>
        <v>2018年2月</v>
      </c>
      <c r="B761" s="302">
        <v>43126</v>
      </c>
      <c r="C761" s="303" t="s">
        <v>1620</v>
      </c>
      <c r="D761" s="304" t="s">
        <v>15</v>
      </c>
      <c r="E761" s="305" t="str">
        <f t="shared" si="105"/>
        <v>A</v>
      </c>
      <c r="F761" s="305" t="str">
        <f t="shared" si="106"/>
        <v>C</v>
      </c>
      <c r="G761" s="306" t="s">
        <v>172</v>
      </c>
      <c r="H761" s="307" t="str">
        <f>IF(G761="","",VLOOKUP(G761,下拉数据源!J:K,2,0))</f>
        <v>宏安集团有限公司</v>
      </c>
      <c r="I761" s="307" t="s">
        <v>33</v>
      </c>
      <c r="J761" s="307"/>
      <c r="K761" s="308" t="s">
        <v>3400</v>
      </c>
      <c r="L761" s="306" t="s">
        <v>35</v>
      </c>
      <c r="M761" s="306" t="s">
        <v>2797</v>
      </c>
      <c r="N761" s="384" t="s">
        <v>3930</v>
      </c>
      <c r="O761" s="306" t="s">
        <v>37</v>
      </c>
      <c r="P761" s="308">
        <v>30</v>
      </c>
      <c r="Q761" s="309">
        <v>28.5</v>
      </c>
      <c r="R761" s="286">
        <v>9300</v>
      </c>
      <c r="S761" s="310">
        <f t="shared" si="103"/>
        <v>265050</v>
      </c>
      <c r="T761" s="311"/>
      <c r="U761" s="311">
        <f t="shared" si="100"/>
        <v>265050</v>
      </c>
      <c r="V761" s="451">
        <v>43154</v>
      </c>
      <c r="W761" s="452">
        <v>43157</v>
      </c>
      <c r="X761" s="308">
        <v>750</v>
      </c>
      <c r="Y761" s="313" t="s">
        <v>3907</v>
      </c>
      <c r="Z761" s="314">
        <v>7267.5</v>
      </c>
      <c r="AA761" s="315" t="s">
        <v>3929</v>
      </c>
      <c r="AB761" s="316"/>
      <c r="AC761" s="317"/>
      <c r="AD761" s="318">
        <f t="shared" si="104"/>
        <v>61</v>
      </c>
      <c r="AE761" s="319">
        <f>IF(OR(G761=账期!$A$18,G761=账期!$A$20,G761=账期!$A$22,G761=账期!$A$24,G761=账期!$A$25,G761=账期!$A$27,G761=账期!$A$26,G761=账期!$A$28,G761=账期!$A$30,G761=账期!$A$32,G761=账期!$A$34,G761=账期!$A$35,G761=账期!$A$37,G761=账期!$A$39,G761=账期!$A$40,G761=账期!$A$41,G761=账期!$A$42,G761=账期!$A$43,G761=账期!$A$44,G761=账期!$A$45,G761=账期!$A$46,G761=账期!$A$48,G761=账期!$A$50,G761=账期!$A$51,G761=账期!$A$52,G761=账期!$A$53,G761=账期!$A$54,G761=账期!$A$56,G761=账期!$A$57,G761=账期!$A$58,G761=账期!$A$59,G761=账期!$A$60,G761=账期!$A$61,G761=账期!$A$62,G761=账期!$A$63,G761=账期!$A$64,G761=账期!$A$66,G761=账期!$A$67,G761=账期!$A$68,G761=账期!$A$70,G761=账期!$A$71),30,IF(OR(G761=账期!$A$74,G761=账期!$A$77,G761=账期!$A$76,G761=账期!$A$79,G761=账期!$A$80,G761=账期!$A$81,G761=账期!$A$83,G761=账期!$A$85,G761=账期!$A$87,G761=账期!$A$89,G761=账期!$A$91),60,IF(OR(G761=账期!$A$93,G761=账期!$A$94,G761=账期!$A$95,G761=账期!$A$96,G761=账期!$A$98,G761=账期!$A$99,G761=账期!$A$101,G761=账期!$A$102),90,0)))</f>
        <v>30</v>
      </c>
      <c r="AF761" s="319"/>
      <c r="AG761" s="306" t="s">
        <v>106</v>
      </c>
      <c r="AH761" s="319" t="str">
        <f t="shared" si="107"/>
        <v>石浩宇</v>
      </c>
      <c r="AI761" s="321"/>
    </row>
    <row r="762" spans="1:35" ht="18" customHeight="1" x14ac:dyDescent="0.25">
      <c r="A762" s="301" t="str">
        <f t="shared" si="101"/>
        <v>2018年1月</v>
      </c>
      <c r="B762" s="302">
        <v>43126</v>
      </c>
      <c r="C762" s="303" t="s">
        <v>1621</v>
      </c>
      <c r="D762" s="304" t="s">
        <v>15</v>
      </c>
      <c r="E762" s="305" t="str">
        <f t="shared" si="105"/>
        <v>A</v>
      </c>
      <c r="F762" s="305" t="str">
        <f t="shared" si="106"/>
        <v>B</v>
      </c>
      <c r="G762" s="306" t="s">
        <v>42</v>
      </c>
      <c r="H762" s="307" t="str">
        <f>IF(G762="","",VLOOKUP(G762,下拉数据源!J:K,2,0))</f>
        <v>金信诺光纤光缆（赣州）有限公司</v>
      </c>
      <c r="I762" s="307" t="s">
        <v>33</v>
      </c>
      <c r="J762" s="307"/>
      <c r="K762" s="308" t="s">
        <v>119</v>
      </c>
      <c r="L762" s="306" t="s">
        <v>35</v>
      </c>
      <c r="M762" s="306" t="s">
        <v>36</v>
      </c>
      <c r="N762" s="306"/>
      <c r="O762" s="306" t="s">
        <v>37</v>
      </c>
      <c r="P762" s="308">
        <v>30</v>
      </c>
      <c r="Q762" s="309">
        <v>30</v>
      </c>
      <c r="R762" s="286">
        <v>9080</v>
      </c>
      <c r="S762" s="310">
        <f t="shared" si="103"/>
        <v>272400</v>
      </c>
      <c r="T762" s="311"/>
      <c r="U762" s="311">
        <f t="shared" si="100"/>
        <v>272400</v>
      </c>
      <c r="V762" s="451">
        <v>43127</v>
      </c>
      <c r="W762" s="452">
        <v>43129</v>
      </c>
      <c r="X762" s="308">
        <v>750</v>
      </c>
      <c r="Y762" s="313" t="s">
        <v>1622</v>
      </c>
      <c r="Z762" s="314">
        <v>5400</v>
      </c>
      <c r="AA762" s="315">
        <v>180125</v>
      </c>
      <c r="AB762" s="316" t="s">
        <v>3444</v>
      </c>
      <c r="AC762" s="317">
        <v>43137</v>
      </c>
      <c r="AD762" s="318">
        <f t="shared" si="104"/>
        <v>43189</v>
      </c>
      <c r="AE762" s="319">
        <f>IF(OR(G762=账期!$A$18,G762=账期!$A$20,G762=账期!$A$22,G762=账期!$A$24,G762=账期!$A$25,G762=账期!$A$27,G762=账期!$A$26,G762=账期!$A$28,G762=账期!$A$30,G762=账期!$A$32,G762=账期!$A$34,G762=账期!$A$35,G762=账期!$A$37,G762=账期!$A$39,G762=账期!$A$40,G762=账期!$A$41,G762=账期!$A$42,G762=账期!$A$43,G762=账期!$A$44,G762=账期!$A$45,G762=账期!$A$46,G762=账期!$A$48,G762=账期!$A$50,G762=账期!$A$51,G762=账期!$A$52,G762=账期!$A$53,G762=账期!$A$54,G762=账期!$A$56,G762=账期!$A$57,G762=账期!$A$58,G762=账期!$A$59,G762=账期!$A$60,G762=账期!$A$61,G762=账期!$A$62,G762=账期!$A$63,G762=账期!$A$64,G762=账期!$A$66,G762=账期!$A$67,G762=账期!$A$68,G762=账期!$A$70,G762=账期!$A$71),30,IF(OR(G762=账期!$A$74,G762=账期!$A$77,G762=账期!$A$76,G762=账期!$A$79,G762=账期!$A$80,G762=账期!$A$81,G762=账期!$A$83,G762=账期!$A$85,G762=账期!$A$87,G762=账期!$A$89,G762=账期!$A$91),60,IF(OR(G762=账期!$A$93,G762=账期!$A$94,G762=账期!$A$95,G762=账期!$A$96,G762=账期!$A$98,G762=账期!$A$99,G762=账期!$A$101,G762=账期!$A$102),90,0)))</f>
        <v>30</v>
      </c>
      <c r="AF762" s="319"/>
      <c r="AG762" s="306" t="s">
        <v>38</v>
      </c>
      <c r="AH762" s="319" t="str">
        <f t="shared" si="107"/>
        <v>柯童柱</v>
      </c>
      <c r="AI762" s="321"/>
    </row>
    <row r="763" spans="1:35" ht="18" customHeight="1" x14ac:dyDescent="0.25">
      <c r="A763" s="301" t="str">
        <f t="shared" si="101"/>
        <v>2018年1月</v>
      </c>
      <c r="B763" s="302">
        <v>43126</v>
      </c>
      <c r="C763" s="303" t="s">
        <v>1621</v>
      </c>
      <c r="D763" s="304" t="s">
        <v>15</v>
      </c>
      <c r="E763" s="305" t="str">
        <f t="shared" si="105"/>
        <v>A</v>
      </c>
      <c r="F763" s="305" t="str">
        <f t="shared" si="106"/>
        <v>B</v>
      </c>
      <c r="G763" s="306" t="s">
        <v>42</v>
      </c>
      <c r="H763" s="307" t="str">
        <f>IF(G763="","",VLOOKUP(G763,下拉数据源!J:K,2,0))</f>
        <v>金信诺光纤光缆（赣州）有限公司</v>
      </c>
      <c r="I763" s="307" t="s">
        <v>33</v>
      </c>
      <c r="J763" s="307"/>
      <c r="K763" s="308" t="s">
        <v>119</v>
      </c>
      <c r="L763" s="306" t="s">
        <v>35</v>
      </c>
      <c r="M763" s="306" t="s">
        <v>36</v>
      </c>
      <c r="N763" s="306"/>
      <c r="O763" s="306" t="s">
        <v>37</v>
      </c>
      <c r="P763" s="308">
        <v>30</v>
      </c>
      <c r="Q763" s="309">
        <v>32.25</v>
      </c>
      <c r="R763" s="286">
        <v>9080</v>
      </c>
      <c r="S763" s="310">
        <f t="shared" si="103"/>
        <v>292830</v>
      </c>
      <c r="T763" s="311"/>
      <c r="U763" s="311">
        <f t="shared" ref="U763:U827" si="108">S763-T763</f>
        <v>292830</v>
      </c>
      <c r="V763" s="451">
        <v>43129</v>
      </c>
      <c r="W763" s="452">
        <v>43133</v>
      </c>
      <c r="X763" s="308">
        <v>750</v>
      </c>
      <c r="Y763" s="313" t="s">
        <v>1623</v>
      </c>
      <c r="Z763" s="314">
        <v>5805</v>
      </c>
      <c r="AA763" s="315">
        <v>180128</v>
      </c>
      <c r="AB763" s="316" t="s">
        <v>3444</v>
      </c>
      <c r="AC763" s="317">
        <v>43137</v>
      </c>
      <c r="AD763" s="318">
        <f t="shared" si="104"/>
        <v>43189</v>
      </c>
      <c r="AE763" s="319">
        <f>IF(OR(G763=账期!$A$18,G763=账期!$A$20,G763=账期!$A$22,G763=账期!$A$24,G763=账期!$A$25,G763=账期!$A$27,G763=账期!$A$26,G763=账期!$A$28,G763=账期!$A$30,G763=账期!$A$32,G763=账期!$A$34,G763=账期!$A$35,G763=账期!$A$37,G763=账期!$A$39,G763=账期!$A$40,G763=账期!$A$41,G763=账期!$A$42,G763=账期!$A$43,G763=账期!$A$44,G763=账期!$A$45,G763=账期!$A$46,G763=账期!$A$48,G763=账期!$A$50,G763=账期!$A$51,G763=账期!$A$52,G763=账期!$A$53,G763=账期!$A$54,G763=账期!$A$56,G763=账期!$A$57,G763=账期!$A$58,G763=账期!$A$59,G763=账期!$A$60,G763=账期!$A$61,G763=账期!$A$62,G763=账期!$A$63,G763=账期!$A$64,G763=账期!$A$66,G763=账期!$A$67,G763=账期!$A$68,G763=账期!$A$70,G763=账期!$A$71),30,IF(OR(G763=账期!$A$74,G763=账期!$A$77,G763=账期!$A$76,G763=账期!$A$79,G763=账期!$A$80,G763=账期!$A$81,G763=账期!$A$83,G763=账期!$A$85,G763=账期!$A$87,G763=账期!$A$89,G763=账期!$A$91),60,IF(OR(G763=账期!$A$93,G763=账期!$A$94,G763=账期!$A$95,G763=账期!$A$96,G763=账期!$A$98,G763=账期!$A$99,G763=账期!$A$101,G763=账期!$A$102),90,0)))</f>
        <v>30</v>
      </c>
      <c r="AF763" s="319"/>
      <c r="AG763" s="306" t="s">
        <v>38</v>
      </c>
      <c r="AH763" s="319" t="str">
        <f t="shared" si="107"/>
        <v>柯童柱</v>
      </c>
      <c r="AI763" s="321"/>
    </row>
    <row r="764" spans="1:35" ht="18" customHeight="1" x14ac:dyDescent="0.25">
      <c r="A764" s="301" t="str">
        <f t="shared" ref="A764:A828" si="109">IF(V764="","",TEXT(V764,"yyyy年m月"))</f>
        <v>2018年2月</v>
      </c>
      <c r="B764" s="302">
        <v>43126</v>
      </c>
      <c r="C764" s="303" t="s">
        <v>1621</v>
      </c>
      <c r="D764" s="304" t="s">
        <v>15</v>
      </c>
      <c r="E764" s="305" t="str">
        <f t="shared" si="105"/>
        <v>A</v>
      </c>
      <c r="F764" s="305" t="str">
        <f t="shared" si="106"/>
        <v>B</v>
      </c>
      <c r="G764" s="306" t="s">
        <v>42</v>
      </c>
      <c r="H764" s="307" t="str">
        <f>IF(G764="","",VLOOKUP(G764,下拉数据源!J:K,2,0))</f>
        <v>金信诺光纤光缆（赣州）有限公司</v>
      </c>
      <c r="I764" s="307" t="s">
        <v>33</v>
      </c>
      <c r="J764" s="307"/>
      <c r="K764" s="308" t="s">
        <v>119</v>
      </c>
      <c r="L764" s="306" t="s">
        <v>35</v>
      </c>
      <c r="M764" s="306" t="s">
        <v>36</v>
      </c>
      <c r="N764" s="306"/>
      <c r="O764" s="306" t="s">
        <v>37</v>
      </c>
      <c r="P764" s="308">
        <v>30</v>
      </c>
      <c r="Q764" s="309">
        <v>30</v>
      </c>
      <c r="R764" s="286">
        <v>9080</v>
      </c>
      <c r="S764" s="310">
        <f t="shared" si="103"/>
        <v>272400</v>
      </c>
      <c r="T764" s="311"/>
      <c r="U764" s="311">
        <f t="shared" si="108"/>
        <v>272400</v>
      </c>
      <c r="V764" s="451">
        <v>43132</v>
      </c>
      <c r="W764" s="452">
        <v>43133</v>
      </c>
      <c r="X764" s="308">
        <v>750</v>
      </c>
      <c r="Y764" s="313" t="s">
        <v>3080</v>
      </c>
      <c r="Z764" s="314">
        <v>5400</v>
      </c>
      <c r="AA764" s="315">
        <v>180131</v>
      </c>
      <c r="AB764" s="316" t="s">
        <v>3444</v>
      </c>
      <c r="AC764" s="317">
        <v>43137</v>
      </c>
      <c r="AD764" s="318">
        <f t="shared" si="104"/>
        <v>43189</v>
      </c>
      <c r="AE764" s="319">
        <f>IF(OR(G764=账期!$A$18,G764=账期!$A$20,G764=账期!$A$22,G764=账期!$A$24,G764=账期!$A$25,G764=账期!$A$27,G764=账期!$A$26,G764=账期!$A$28,G764=账期!$A$30,G764=账期!$A$32,G764=账期!$A$34,G764=账期!$A$35,G764=账期!$A$37,G764=账期!$A$39,G764=账期!$A$40,G764=账期!$A$41,G764=账期!$A$42,G764=账期!$A$43,G764=账期!$A$44,G764=账期!$A$45,G764=账期!$A$46,G764=账期!$A$48,G764=账期!$A$50,G764=账期!$A$51,G764=账期!$A$52,G764=账期!$A$53,G764=账期!$A$54,G764=账期!$A$56,G764=账期!$A$57,G764=账期!$A$58,G764=账期!$A$59,G764=账期!$A$60,G764=账期!$A$61,G764=账期!$A$62,G764=账期!$A$63,G764=账期!$A$64,G764=账期!$A$66,G764=账期!$A$67,G764=账期!$A$68,G764=账期!$A$70,G764=账期!$A$71),30,IF(OR(G764=账期!$A$74,G764=账期!$A$77,G764=账期!$A$76,G764=账期!$A$79,G764=账期!$A$80,G764=账期!$A$81,G764=账期!$A$83,G764=账期!$A$85,G764=账期!$A$87,G764=账期!$A$89,G764=账期!$A$91),60,IF(OR(G764=账期!$A$93,G764=账期!$A$94,G764=账期!$A$95,G764=账期!$A$96,G764=账期!$A$98,G764=账期!$A$99,G764=账期!$A$101,G764=账期!$A$102),90,0)))</f>
        <v>30</v>
      </c>
      <c r="AF764" s="319"/>
      <c r="AG764" s="306" t="s">
        <v>38</v>
      </c>
      <c r="AH764" s="319" t="str">
        <f t="shared" si="107"/>
        <v>柯童柱</v>
      </c>
      <c r="AI764" s="321"/>
    </row>
    <row r="765" spans="1:35" ht="18" customHeight="1" x14ac:dyDescent="0.25">
      <c r="A765" s="301" t="str">
        <f t="shared" si="109"/>
        <v>2018年2月</v>
      </c>
      <c r="B765" s="302">
        <v>43126</v>
      </c>
      <c r="C765" s="303" t="s">
        <v>1621</v>
      </c>
      <c r="D765" s="304" t="s">
        <v>15</v>
      </c>
      <c r="E765" s="305" t="str">
        <f t="shared" si="105"/>
        <v>A</v>
      </c>
      <c r="F765" s="305" t="str">
        <f t="shared" si="106"/>
        <v>B</v>
      </c>
      <c r="G765" s="306" t="s">
        <v>42</v>
      </c>
      <c r="H765" s="307" t="str">
        <f>IF(G765="","",VLOOKUP(G765,下拉数据源!J:K,2,0))</f>
        <v>金信诺光纤光缆（赣州）有限公司</v>
      </c>
      <c r="I765" s="307" t="s">
        <v>33</v>
      </c>
      <c r="J765" s="307"/>
      <c r="K765" s="308" t="s">
        <v>43</v>
      </c>
      <c r="L765" s="306" t="s">
        <v>35</v>
      </c>
      <c r="M765" s="306" t="s">
        <v>36</v>
      </c>
      <c r="N765" s="306"/>
      <c r="O765" s="306" t="s">
        <v>37</v>
      </c>
      <c r="P765" s="308">
        <v>30</v>
      </c>
      <c r="Q765" s="309">
        <v>30</v>
      </c>
      <c r="R765" s="286">
        <v>9080</v>
      </c>
      <c r="S765" s="310">
        <f t="shared" si="103"/>
        <v>272400</v>
      </c>
      <c r="T765" s="311"/>
      <c r="U765" s="311">
        <f t="shared" si="108"/>
        <v>272400</v>
      </c>
      <c r="V765" s="451">
        <v>43136</v>
      </c>
      <c r="W765" s="452">
        <v>43137</v>
      </c>
      <c r="X765" s="308">
        <v>750</v>
      </c>
      <c r="Y765" s="313" t="s">
        <v>3283</v>
      </c>
      <c r="Z765" s="314">
        <v>5400</v>
      </c>
      <c r="AA765" s="315">
        <v>180204</v>
      </c>
      <c r="AB765" s="316" t="s">
        <v>3445</v>
      </c>
      <c r="AC765" s="317">
        <v>43137</v>
      </c>
      <c r="AD765" s="318">
        <f t="shared" si="104"/>
        <v>43189</v>
      </c>
      <c r="AE765" s="319">
        <f>IF(OR(G765=账期!$A$18,G765=账期!$A$20,G765=账期!$A$22,G765=账期!$A$24,G765=账期!$A$25,G765=账期!$A$27,G765=账期!$A$26,G765=账期!$A$28,G765=账期!$A$30,G765=账期!$A$32,G765=账期!$A$34,G765=账期!$A$35,G765=账期!$A$37,G765=账期!$A$39,G765=账期!$A$40,G765=账期!$A$41,G765=账期!$A$42,G765=账期!$A$43,G765=账期!$A$44,G765=账期!$A$45,G765=账期!$A$46,G765=账期!$A$48,G765=账期!$A$50,G765=账期!$A$51,G765=账期!$A$52,G765=账期!$A$53,G765=账期!$A$54,G765=账期!$A$56,G765=账期!$A$57,G765=账期!$A$58,G765=账期!$A$59,G765=账期!$A$60,G765=账期!$A$61,G765=账期!$A$62,G765=账期!$A$63,G765=账期!$A$64,G765=账期!$A$66,G765=账期!$A$67,G765=账期!$A$68,G765=账期!$A$70,G765=账期!$A$71),30,IF(OR(G765=账期!$A$74,G765=账期!$A$77,G765=账期!$A$76,G765=账期!$A$79,G765=账期!$A$80,G765=账期!$A$81,G765=账期!$A$83,G765=账期!$A$85,G765=账期!$A$87,G765=账期!$A$89,G765=账期!$A$91),60,IF(OR(G765=账期!$A$93,G765=账期!$A$94,G765=账期!$A$95,G765=账期!$A$96,G765=账期!$A$98,G765=账期!$A$99,G765=账期!$A$101,G765=账期!$A$102),90,0)))</f>
        <v>30</v>
      </c>
      <c r="AF765" s="319"/>
      <c r="AG765" s="306" t="s">
        <v>38</v>
      </c>
      <c r="AH765" s="319" t="str">
        <f t="shared" si="107"/>
        <v>柯童柱</v>
      </c>
      <c r="AI765" s="321"/>
    </row>
    <row r="766" spans="1:35" ht="18" customHeight="1" x14ac:dyDescent="0.25">
      <c r="A766" s="301" t="str">
        <f t="shared" si="109"/>
        <v>2018年2月</v>
      </c>
      <c r="B766" s="302">
        <v>43126</v>
      </c>
      <c r="C766" s="303" t="s">
        <v>1455</v>
      </c>
      <c r="D766" s="304" t="s">
        <v>625</v>
      </c>
      <c r="E766" s="305" t="str">
        <f t="shared" si="105"/>
        <v>A</v>
      </c>
      <c r="F766" s="305" t="str">
        <f t="shared" si="106"/>
        <v>B</v>
      </c>
      <c r="G766" s="306" t="s">
        <v>480</v>
      </c>
      <c r="H766" s="307" t="str">
        <f>IF(G766="","",VLOOKUP(G766,下拉数据源!J:K,2,0))</f>
        <v xml:space="preserve">烽火通信科技股份有限公司 </v>
      </c>
      <c r="I766" s="307" t="s">
        <v>33</v>
      </c>
      <c r="J766" s="307"/>
      <c r="K766" s="308" t="s">
        <v>503</v>
      </c>
      <c r="L766" s="306" t="s">
        <v>35</v>
      </c>
      <c r="M766" s="306" t="s">
        <v>250</v>
      </c>
      <c r="N766" s="306"/>
      <c r="O766" s="306" t="s">
        <v>37</v>
      </c>
      <c r="P766" s="308">
        <v>24</v>
      </c>
      <c r="Q766" s="309">
        <v>24</v>
      </c>
      <c r="R766" s="286">
        <v>10800</v>
      </c>
      <c r="S766" s="310">
        <f t="shared" si="103"/>
        <v>259200</v>
      </c>
      <c r="T766" s="311"/>
      <c r="U766" s="311">
        <f t="shared" si="108"/>
        <v>259200</v>
      </c>
      <c r="V766" s="451">
        <v>43139</v>
      </c>
      <c r="W766" s="452">
        <v>43141</v>
      </c>
      <c r="X766" s="308">
        <v>750</v>
      </c>
      <c r="Y766" s="313" t="s">
        <v>3529</v>
      </c>
      <c r="Z766" s="314">
        <v>2112</v>
      </c>
      <c r="AA766" s="315" t="s">
        <v>3530</v>
      </c>
      <c r="AB766" s="316" t="s">
        <v>3992</v>
      </c>
      <c r="AC766" s="317">
        <v>43155</v>
      </c>
      <c r="AD766" s="318">
        <f t="shared" si="104"/>
        <v>43189</v>
      </c>
      <c r="AE766" s="319">
        <f>IF(OR(G766=账期!$A$18,G766=账期!$A$20,G766=账期!$A$22,G766=账期!$A$24,G766=账期!$A$25,G766=账期!$A$27,G766=账期!$A$26,G766=账期!$A$28,G766=账期!$A$30,G766=账期!$A$32,G766=账期!$A$34,G766=账期!$A$35,G766=账期!$A$37,G766=账期!$A$39,G766=账期!$A$40,G766=账期!$A$41,G766=账期!$A$42,G766=账期!$A$43,G766=账期!$A$44,G766=账期!$A$45,G766=账期!$A$46,G766=账期!$A$48,G766=账期!$A$50,G766=账期!$A$51,G766=账期!$A$52,G766=账期!$A$53,G766=账期!$A$54,G766=账期!$A$56,G766=账期!$A$57,G766=账期!$A$58,G766=账期!$A$59,G766=账期!$A$60,G766=账期!$A$61,G766=账期!$A$62,G766=账期!$A$63,G766=账期!$A$64,G766=账期!$A$66,G766=账期!$A$67,G766=账期!$A$68,G766=账期!$A$70,G766=账期!$A$71),30,IF(OR(G766=账期!$A$74,G766=账期!$A$77,G766=账期!$A$76,G766=账期!$A$79,G766=账期!$A$80,G766=账期!$A$81,G766=账期!$A$83,G766=账期!$A$85,G766=账期!$A$87,G766=账期!$A$89,G766=账期!$A$91),60,IF(OR(G766=账期!$A$93,G766=账期!$A$94,G766=账期!$A$95,G766=账期!$A$96,G766=账期!$A$98,G766=账期!$A$99,G766=账期!$A$101,G766=账期!$A$102),90,0)))</f>
        <v>30</v>
      </c>
      <c r="AF766" s="319"/>
      <c r="AG766" s="306" t="s">
        <v>86</v>
      </c>
      <c r="AH766" s="319" t="str">
        <f t="shared" si="107"/>
        <v>杭得利</v>
      </c>
      <c r="AI766" s="321"/>
    </row>
    <row r="767" spans="1:35" ht="18" customHeight="1" x14ac:dyDescent="0.25">
      <c r="A767" s="301" t="str">
        <f t="shared" si="109"/>
        <v>2018年2月</v>
      </c>
      <c r="B767" s="302">
        <v>43126</v>
      </c>
      <c r="C767" s="303" t="s">
        <v>1455</v>
      </c>
      <c r="D767" s="304" t="s">
        <v>625</v>
      </c>
      <c r="E767" s="305" t="str">
        <f t="shared" si="105"/>
        <v>A</v>
      </c>
      <c r="F767" s="305" t="str">
        <f t="shared" si="106"/>
        <v>B</v>
      </c>
      <c r="G767" s="306" t="s">
        <v>480</v>
      </c>
      <c r="H767" s="307" t="str">
        <f>IF(G767="","",VLOOKUP(G767,下拉数据源!J:K,2,0))</f>
        <v xml:space="preserve">烽火通信科技股份有限公司 </v>
      </c>
      <c r="I767" s="307" t="s">
        <v>33</v>
      </c>
      <c r="J767" s="307"/>
      <c r="K767" s="308" t="s">
        <v>503</v>
      </c>
      <c r="L767" s="306" t="s">
        <v>35</v>
      </c>
      <c r="M767" s="306" t="s">
        <v>250</v>
      </c>
      <c r="N767" s="306"/>
      <c r="O767" s="306" t="s">
        <v>37</v>
      </c>
      <c r="P767" s="308">
        <v>33</v>
      </c>
      <c r="Q767" s="309">
        <v>16.5</v>
      </c>
      <c r="R767" s="286">
        <v>10800</v>
      </c>
      <c r="S767" s="310">
        <f t="shared" si="103"/>
        <v>178200</v>
      </c>
      <c r="T767" s="311"/>
      <c r="U767" s="311">
        <f t="shared" si="108"/>
        <v>178200</v>
      </c>
      <c r="V767" s="451">
        <v>43142</v>
      </c>
      <c r="W767" s="452">
        <v>43143</v>
      </c>
      <c r="X767" s="308">
        <v>750</v>
      </c>
      <c r="Y767" s="313" t="s">
        <v>3625</v>
      </c>
      <c r="Z767" s="314">
        <v>1452</v>
      </c>
      <c r="AA767" s="315" t="s">
        <v>3630</v>
      </c>
      <c r="AB767" s="316" t="s">
        <v>3992</v>
      </c>
      <c r="AC767" s="317">
        <v>43155</v>
      </c>
      <c r="AD767" s="318">
        <f t="shared" si="104"/>
        <v>43189</v>
      </c>
      <c r="AE767" s="319">
        <f>IF(OR(G767=账期!$A$18,G767=账期!$A$20,G767=账期!$A$22,G767=账期!$A$24,G767=账期!$A$25,G767=账期!$A$27,G767=账期!$A$26,G767=账期!$A$28,G767=账期!$A$30,G767=账期!$A$32,G767=账期!$A$34,G767=账期!$A$35,G767=账期!$A$37,G767=账期!$A$39,G767=账期!$A$40,G767=账期!$A$41,G767=账期!$A$42,G767=账期!$A$43,G767=账期!$A$44,G767=账期!$A$45,G767=账期!$A$46,G767=账期!$A$48,G767=账期!$A$50,G767=账期!$A$51,G767=账期!$A$52,G767=账期!$A$53,G767=账期!$A$54,G767=账期!$A$56,G767=账期!$A$57,G767=账期!$A$58,G767=账期!$A$59,G767=账期!$A$60,G767=账期!$A$61,G767=账期!$A$62,G767=账期!$A$63,G767=账期!$A$64,G767=账期!$A$66,G767=账期!$A$67,G767=账期!$A$68,G767=账期!$A$70,G767=账期!$A$71),30,IF(OR(G767=账期!$A$74,G767=账期!$A$77,G767=账期!$A$76,G767=账期!$A$79,G767=账期!$A$80,G767=账期!$A$81,G767=账期!$A$83,G767=账期!$A$85,G767=账期!$A$87,G767=账期!$A$89,G767=账期!$A$91),60,IF(OR(G767=账期!$A$93,G767=账期!$A$94,G767=账期!$A$95,G767=账期!$A$96,G767=账期!$A$98,G767=账期!$A$99,G767=账期!$A$101,G767=账期!$A$102),90,0)))</f>
        <v>30</v>
      </c>
      <c r="AF767" s="319"/>
      <c r="AG767" s="306" t="s">
        <v>86</v>
      </c>
      <c r="AH767" s="319" t="str">
        <f t="shared" si="107"/>
        <v>杭得利</v>
      </c>
      <c r="AI767" s="321"/>
    </row>
    <row r="768" spans="1:35" ht="18" customHeight="1" x14ac:dyDescent="0.25">
      <c r="A768" s="301" t="str">
        <f t="shared" ref="A768" si="110">IF(V768="","",TEXT(V768,"yyyy年m月"))</f>
        <v>2018年2月</v>
      </c>
      <c r="B768" s="302">
        <v>43126</v>
      </c>
      <c r="C768" s="303" t="s">
        <v>1455</v>
      </c>
      <c r="D768" s="304" t="s">
        <v>625</v>
      </c>
      <c r="E768" s="305" t="str">
        <f t="shared" ref="E768" si="111">IF(OR(D768="长飞",D768="烽火",D768="特发",D768="富通",D768="亨通",G768="赣州金信诺",G768="江苏永鼎",G768="宏安集团"),"A",IF(OR(G768="广意通讯",G768="湖北楚天",G768="宁波格亿达",G768="通鼎互联",G768="黄石昌达",G768="江苏俊知",G768="珠海汉胜",G768="武汉电信"),"B","C"))</f>
        <v>A</v>
      </c>
      <c r="F768" s="305" t="str">
        <f t="shared" ref="F768" si="112">IF(OR(G768="成都大唐",G768="广东亨通",G768="江苏亨通",G768="兰州长飞",G768="南京华信",G768="汕头奥星",G768="特发光网",G768="武汉长飞",G768="长春烽火",G768="广意通讯",G768="湖北楚天",G768="宁波格亿达",G768="通鼎互联",G768="安徽汉唐",G768="安徽宜德",G768="安徽盈通",G768="成都康宁",G768="成都中飞",G768="东莞光佳",G768="东莞鸿鑫",G768="烽火博鑫",G768="佛山星蓝",G768="广东金桥",G768="广州联兴",G768="贵州乾新",G768="航天电工",G768="合肥兴联",G768="湖北宇洪",G768="江苏奥通",G768="江苏中远",G768="宁波辰飞",G768="宁波汉生",G768="宁波宇欣",G768="山东太平洋",G768="山东特发",G768="山东永通",G768="上海朗闻",G768="上海翼波",G768="四川天邑",G768="四川旭泰",G768="武汉瑞联",G768="武汉同至",G768="西安西古",G768="西安鑫华通",G768="武汉驿路通",G768="长光通信",G768="中电八所",G768="中电光达",G768="中利集团",G768="重庆特发",G768="舟山安格",G768="珠海邗秦"),"A",IF(OR(G768="富通天津",G768="赣州金信诺",G768="江苏永鼎",G768="上海长飞",G768="特发股份",G768="武汉烽火",G768="西安烽火",G768="长飞中利",G768="江苏中天",G768="江西联创",G768="宁波盈谷",G768="黄石昌达",G768="四川长飞"),"B","C"))</f>
        <v>B</v>
      </c>
      <c r="G768" s="306" t="s">
        <v>480</v>
      </c>
      <c r="H768" s="307" t="str">
        <f>IF(G768="","",VLOOKUP(G768,下拉数据源!J:K,2,0))</f>
        <v xml:space="preserve">烽火通信科技股份有限公司 </v>
      </c>
      <c r="I768" s="307" t="s">
        <v>33</v>
      </c>
      <c r="J768" s="307"/>
      <c r="K768" s="308" t="s">
        <v>503</v>
      </c>
      <c r="L768" s="306" t="s">
        <v>35</v>
      </c>
      <c r="M768" s="306" t="s">
        <v>250</v>
      </c>
      <c r="N768" s="306"/>
      <c r="O768" s="306" t="s">
        <v>37</v>
      </c>
      <c r="P768" s="308">
        <v>33</v>
      </c>
      <c r="Q768" s="309">
        <f>33-16.5</f>
        <v>16.5</v>
      </c>
      <c r="R768" s="286">
        <v>10800</v>
      </c>
      <c r="S768" s="310">
        <f t="shared" ref="S768" si="113">Q768*R768</f>
        <v>178200</v>
      </c>
      <c r="T768" s="311"/>
      <c r="U768" s="311">
        <f t="shared" ref="U768" si="114">S768-T768</f>
        <v>178200</v>
      </c>
      <c r="V768" s="451">
        <v>43142</v>
      </c>
      <c r="W768" s="452">
        <v>43143</v>
      </c>
      <c r="X768" s="308">
        <v>750</v>
      </c>
      <c r="Y768" s="313" t="s">
        <v>3625</v>
      </c>
      <c r="Z768" s="314">
        <v>1452</v>
      </c>
      <c r="AA768" s="315" t="s">
        <v>3596</v>
      </c>
      <c r="AB768" s="316"/>
      <c r="AC768" s="317"/>
      <c r="AD768" s="318">
        <f t="shared" ref="AD768" si="115">IF(AE768&gt;0,(DATE(YEAR(AC768),MONTH(AC768)+1,1)-1)+AE768,AC768)</f>
        <v>61</v>
      </c>
      <c r="AE768" s="319">
        <f>IF(OR(G768=账期!$A$18,G768=账期!$A$20,G768=账期!$A$22,G768=账期!$A$24,G768=账期!$A$25,G768=账期!$A$27,G768=账期!$A$26,G768=账期!$A$28,G768=账期!$A$30,G768=账期!$A$32,G768=账期!$A$34,G768=账期!$A$35,G768=账期!$A$37,G768=账期!$A$39,G768=账期!$A$40,G768=账期!$A$41,G768=账期!$A$42,G768=账期!$A$43,G768=账期!$A$44,G768=账期!$A$45,G768=账期!$A$46,G768=账期!$A$48,G768=账期!$A$50,G768=账期!$A$51,G768=账期!$A$52,G768=账期!$A$53,G768=账期!$A$54,G768=账期!$A$56,G768=账期!$A$57,G768=账期!$A$58,G768=账期!$A$59,G768=账期!$A$60,G768=账期!$A$61,G768=账期!$A$62,G768=账期!$A$63,G768=账期!$A$64,G768=账期!$A$66,G768=账期!$A$67,G768=账期!$A$68,G768=账期!$A$70,G768=账期!$A$71),30,IF(OR(G768=账期!$A$74,G768=账期!$A$77,G768=账期!$A$76,G768=账期!$A$79,G768=账期!$A$80,G768=账期!$A$81,G768=账期!$A$83,G768=账期!$A$85,G768=账期!$A$87,G768=账期!$A$89,G768=账期!$A$91),60,IF(OR(G768=账期!$A$93,G768=账期!$A$94,G768=账期!$A$95,G768=账期!$A$96,G768=账期!$A$98,G768=账期!$A$99,G768=账期!$A$101,G768=账期!$A$102),90,0)))</f>
        <v>30</v>
      </c>
      <c r="AF768" s="319"/>
      <c r="AG768" s="306" t="s">
        <v>86</v>
      </c>
      <c r="AH768" s="319" t="str">
        <f t="shared" ref="AH768" si="116">IF(AG768="华东","徐绪盛",IF(AG768="华南","柯童柱",IF(AG768="华中","杭得利",IF(AG768="西南","张军",IF(AG768="华北","石浩宇","")))))</f>
        <v>杭得利</v>
      </c>
      <c r="AI768" s="321"/>
    </row>
    <row r="769" spans="1:35" ht="18" customHeight="1" x14ac:dyDescent="0.25">
      <c r="A769" s="301" t="str">
        <f t="shared" si="109"/>
        <v>2018年2月</v>
      </c>
      <c r="B769" s="302">
        <v>43126</v>
      </c>
      <c r="C769" s="303" t="s">
        <v>1455</v>
      </c>
      <c r="D769" s="304" t="s">
        <v>625</v>
      </c>
      <c r="E769" s="305" t="str">
        <f t="shared" si="105"/>
        <v>A</v>
      </c>
      <c r="F769" s="305" t="str">
        <f t="shared" si="106"/>
        <v>B</v>
      </c>
      <c r="G769" s="306" t="s">
        <v>480</v>
      </c>
      <c r="H769" s="307" t="str">
        <f>IF(G769="","",VLOOKUP(G769,下拉数据源!J:K,2,0))</f>
        <v xml:space="preserve">烽火通信科技股份有限公司 </v>
      </c>
      <c r="I769" s="307" t="s">
        <v>33</v>
      </c>
      <c r="J769" s="307"/>
      <c r="K769" s="308" t="s">
        <v>503</v>
      </c>
      <c r="L769" s="306" t="s">
        <v>35</v>
      </c>
      <c r="M769" s="306" t="s">
        <v>250</v>
      </c>
      <c r="N769" s="306"/>
      <c r="O769" s="306" t="s">
        <v>37</v>
      </c>
      <c r="P769" s="308">
        <v>10.5</v>
      </c>
      <c r="Q769" s="309">
        <v>10.5</v>
      </c>
      <c r="R769" s="286">
        <v>10800</v>
      </c>
      <c r="S769" s="310">
        <f t="shared" si="103"/>
        <v>113400</v>
      </c>
      <c r="T769" s="311"/>
      <c r="U769" s="311">
        <f t="shared" si="108"/>
        <v>113400</v>
      </c>
      <c r="V769" s="451">
        <v>43153</v>
      </c>
      <c r="W769" s="452">
        <v>43154</v>
      </c>
      <c r="X769" s="308">
        <v>750</v>
      </c>
      <c r="Y769" s="313" t="s">
        <v>3723</v>
      </c>
      <c r="Z769" s="314">
        <v>924</v>
      </c>
      <c r="AA769" s="315">
        <v>180211</v>
      </c>
      <c r="AB769" s="316"/>
      <c r="AC769" s="317"/>
      <c r="AD769" s="318">
        <f t="shared" si="104"/>
        <v>61</v>
      </c>
      <c r="AE769" s="319">
        <f>IF(OR(G769=账期!$A$18,G769=账期!$A$20,G769=账期!$A$22,G769=账期!$A$24,G769=账期!$A$25,G769=账期!$A$27,G769=账期!$A$26,G769=账期!$A$28,G769=账期!$A$30,G769=账期!$A$32,G769=账期!$A$34,G769=账期!$A$35,G769=账期!$A$37,G769=账期!$A$39,G769=账期!$A$40,G769=账期!$A$41,G769=账期!$A$42,G769=账期!$A$43,G769=账期!$A$44,G769=账期!$A$45,G769=账期!$A$46,G769=账期!$A$48,G769=账期!$A$50,G769=账期!$A$51,G769=账期!$A$52,G769=账期!$A$53,G769=账期!$A$54,G769=账期!$A$56,G769=账期!$A$57,G769=账期!$A$58,G769=账期!$A$59,G769=账期!$A$60,G769=账期!$A$61,G769=账期!$A$62,G769=账期!$A$63,G769=账期!$A$64,G769=账期!$A$66,G769=账期!$A$67,G769=账期!$A$68,G769=账期!$A$70,G769=账期!$A$71),30,IF(OR(G769=账期!$A$74,G769=账期!$A$77,G769=账期!$A$76,G769=账期!$A$79,G769=账期!$A$80,G769=账期!$A$81,G769=账期!$A$83,G769=账期!$A$85,G769=账期!$A$87,G769=账期!$A$89,G769=账期!$A$91),60,IF(OR(G769=账期!$A$93,G769=账期!$A$94,G769=账期!$A$95,G769=账期!$A$96,G769=账期!$A$98,G769=账期!$A$99,G769=账期!$A$101,G769=账期!$A$102),90,0)))</f>
        <v>30</v>
      </c>
      <c r="AF769" s="319"/>
      <c r="AG769" s="306" t="s">
        <v>86</v>
      </c>
      <c r="AH769" s="319" t="str">
        <f t="shared" ref="AH769:AH780" si="117">IF(AG769="华东","徐绪盛",IF(AG769="华南","柯童柱",IF(AG769="华中","杭得利",IF(AG769="西南","张军",IF(AG769="华北","石浩宇","")))))</f>
        <v>杭得利</v>
      </c>
      <c r="AI769" s="321"/>
    </row>
    <row r="770" spans="1:35" ht="18" customHeight="1" x14ac:dyDescent="0.25">
      <c r="A770" s="301" t="str">
        <f t="shared" si="109"/>
        <v xml:space="preserve">备货 </v>
      </c>
      <c r="B770" s="302">
        <v>43126</v>
      </c>
      <c r="C770" s="303" t="s">
        <v>1455</v>
      </c>
      <c r="D770" s="304" t="s">
        <v>625</v>
      </c>
      <c r="E770" s="305" t="str">
        <f t="shared" si="105"/>
        <v>A</v>
      </c>
      <c r="F770" s="305" t="str">
        <f t="shared" si="106"/>
        <v>B</v>
      </c>
      <c r="G770" s="306" t="s">
        <v>480</v>
      </c>
      <c r="H770" s="307" t="str">
        <f>IF(G770="","",VLOOKUP(G770,下拉数据源!J:K,2,0))</f>
        <v xml:space="preserve">烽火通信科技股份有限公司 </v>
      </c>
      <c r="I770" s="307" t="s">
        <v>33</v>
      </c>
      <c r="J770" s="307"/>
      <c r="K770" s="308" t="s">
        <v>503</v>
      </c>
      <c r="L770" s="306" t="s">
        <v>35</v>
      </c>
      <c r="M770" s="306" t="s">
        <v>250</v>
      </c>
      <c r="N770" s="306"/>
      <c r="O770" s="306" t="s">
        <v>37</v>
      </c>
      <c r="P770" s="308">
        <v>24</v>
      </c>
      <c r="Q770" s="309"/>
      <c r="R770" s="286">
        <v>10800</v>
      </c>
      <c r="S770" s="310">
        <f t="shared" si="103"/>
        <v>0</v>
      </c>
      <c r="T770" s="311"/>
      <c r="U770" s="311">
        <f t="shared" si="108"/>
        <v>0</v>
      </c>
      <c r="V770" s="451" t="s">
        <v>504</v>
      </c>
      <c r="W770" s="452"/>
      <c r="X770" s="308">
        <v>750</v>
      </c>
      <c r="Y770" s="313"/>
      <c r="Z770" s="314"/>
      <c r="AA770" s="315"/>
      <c r="AB770" s="316"/>
      <c r="AC770" s="317"/>
      <c r="AD770" s="318">
        <f t="shared" si="104"/>
        <v>61</v>
      </c>
      <c r="AE770" s="319">
        <f>IF(OR(G770=账期!$A$18,G770=账期!$A$20,G770=账期!$A$22,G770=账期!$A$24,G770=账期!$A$25,G770=账期!$A$27,G770=账期!$A$26,G770=账期!$A$28,G770=账期!$A$30,G770=账期!$A$32,G770=账期!$A$34,G770=账期!$A$35,G770=账期!$A$37,G770=账期!$A$39,G770=账期!$A$40,G770=账期!$A$41,G770=账期!$A$42,G770=账期!$A$43,G770=账期!$A$44,G770=账期!$A$45,G770=账期!$A$46,G770=账期!$A$48,G770=账期!$A$50,G770=账期!$A$51,G770=账期!$A$52,G770=账期!$A$53,G770=账期!$A$54,G770=账期!$A$56,G770=账期!$A$57,G770=账期!$A$58,G770=账期!$A$59,G770=账期!$A$60,G770=账期!$A$61,G770=账期!$A$62,G770=账期!$A$63,G770=账期!$A$64,G770=账期!$A$66,G770=账期!$A$67,G770=账期!$A$68,G770=账期!$A$70,G770=账期!$A$71),30,IF(OR(G770=账期!$A$74,G770=账期!$A$77,G770=账期!$A$76,G770=账期!$A$79,G770=账期!$A$80,G770=账期!$A$81,G770=账期!$A$83,G770=账期!$A$85,G770=账期!$A$87,G770=账期!$A$89,G770=账期!$A$91),60,IF(OR(G770=账期!$A$93,G770=账期!$A$94,G770=账期!$A$95,G770=账期!$A$96,G770=账期!$A$98,G770=账期!$A$99,G770=账期!$A$101,G770=账期!$A$102),90,0)))</f>
        <v>30</v>
      </c>
      <c r="AF770" s="319"/>
      <c r="AG770" s="306" t="s">
        <v>86</v>
      </c>
      <c r="AH770" s="319" t="str">
        <f t="shared" si="117"/>
        <v>杭得利</v>
      </c>
      <c r="AI770" s="321"/>
    </row>
    <row r="771" spans="1:35" ht="18" customHeight="1" x14ac:dyDescent="0.25">
      <c r="A771" s="301" t="str">
        <f t="shared" si="109"/>
        <v xml:space="preserve">备货 </v>
      </c>
      <c r="B771" s="302">
        <v>43126</v>
      </c>
      <c r="C771" s="303" t="s">
        <v>1455</v>
      </c>
      <c r="D771" s="304" t="s">
        <v>625</v>
      </c>
      <c r="E771" s="305" t="str">
        <f t="shared" si="105"/>
        <v>A</v>
      </c>
      <c r="F771" s="305" t="str">
        <f t="shared" si="106"/>
        <v>B</v>
      </c>
      <c r="G771" s="306" t="s">
        <v>480</v>
      </c>
      <c r="H771" s="307" t="str">
        <f>IF(G771="","",VLOOKUP(G771,下拉数据源!J:K,2,0))</f>
        <v xml:space="preserve">烽火通信科技股份有限公司 </v>
      </c>
      <c r="I771" s="307" t="s">
        <v>33</v>
      </c>
      <c r="J771" s="307"/>
      <c r="K771" s="308" t="s">
        <v>503</v>
      </c>
      <c r="L771" s="306" t="s">
        <v>35</v>
      </c>
      <c r="M771" s="306" t="s">
        <v>250</v>
      </c>
      <c r="N771" s="306"/>
      <c r="O771" s="306" t="s">
        <v>37</v>
      </c>
      <c r="P771" s="308">
        <v>24</v>
      </c>
      <c r="Q771" s="309"/>
      <c r="R771" s="286">
        <v>10800</v>
      </c>
      <c r="S771" s="310">
        <f t="shared" si="103"/>
        <v>0</v>
      </c>
      <c r="T771" s="311"/>
      <c r="U771" s="311">
        <f t="shared" si="108"/>
        <v>0</v>
      </c>
      <c r="V771" s="451" t="s">
        <v>504</v>
      </c>
      <c r="W771" s="452"/>
      <c r="X771" s="308">
        <v>750</v>
      </c>
      <c r="Y771" s="313"/>
      <c r="Z771" s="314"/>
      <c r="AA771" s="315"/>
      <c r="AB771" s="316"/>
      <c r="AC771" s="317"/>
      <c r="AD771" s="318">
        <f t="shared" si="104"/>
        <v>61</v>
      </c>
      <c r="AE771" s="319">
        <f>IF(OR(G771=账期!$A$18,G771=账期!$A$20,G771=账期!$A$22,G771=账期!$A$24,G771=账期!$A$25,G771=账期!$A$27,G771=账期!$A$26,G771=账期!$A$28,G771=账期!$A$30,G771=账期!$A$32,G771=账期!$A$34,G771=账期!$A$35,G771=账期!$A$37,G771=账期!$A$39,G771=账期!$A$40,G771=账期!$A$41,G771=账期!$A$42,G771=账期!$A$43,G771=账期!$A$44,G771=账期!$A$45,G771=账期!$A$46,G771=账期!$A$48,G771=账期!$A$50,G771=账期!$A$51,G771=账期!$A$52,G771=账期!$A$53,G771=账期!$A$54,G771=账期!$A$56,G771=账期!$A$57,G771=账期!$A$58,G771=账期!$A$59,G771=账期!$A$60,G771=账期!$A$61,G771=账期!$A$62,G771=账期!$A$63,G771=账期!$A$64,G771=账期!$A$66,G771=账期!$A$67,G771=账期!$A$68,G771=账期!$A$70,G771=账期!$A$71),30,IF(OR(G771=账期!$A$74,G771=账期!$A$77,G771=账期!$A$76,G771=账期!$A$79,G771=账期!$A$80,G771=账期!$A$81,G771=账期!$A$83,G771=账期!$A$85,G771=账期!$A$87,G771=账期!$A$89,G771=账期!$A$91),60,IF(OR(G771=账期!$A$93,G771=账期!$A$94,G771=账期!$A$95,G771=账期!$A$96,G771=账期!$A$98,G771=账期!$A$99,G771=账期!$A$101,G771=账期!$A$102),90,0)))</f>
        <v>30</v>
      </c>
      <c r="AF771" s="319"/>
      <c r="AG771" s="306" t="s">
        <v>86</v>
      </c>
      <c r="AH771" s="319" t="str">
        <f t="shared" si="117"/>
        <v>杭得利</v>
      </c>
      <c r="AI771" s="321"/>
    </row>
    <row r="772" spans="1:35" ht="18" customHeight="1" x14ac:dyDescent="0.25">
      <c r="A772" s="301" t="str">
        <f t="shared" si="109"/>
        <v xml:space="preserve">备货 </v>
      </c>
      <c r="B772" s="302">
        <v>43126</v>
      </c>
      <c r="C772" s="303" t="s">
        <v>1455</v>
      </c>
      <c r="D772" s="304" t="s">
        <v>625</v>
      </c>
      <c r="E772" s="305" t="str">
        <f t="shared" si="105"/>
        <v>A</v>
      </c>
      <c r="F772" s="305" t="str">
        <f t="shared" si="106"/>
        <v>B</v>
      </c>
      <c r="G772" s="306" t="s">
        <v>480</v>
      </c>
      <c r="H772" s="307" t="str">
        <f>IF(G772="","",VLOOKUP(G772,下拉数据源!J:K,2,0))</f>
        <v xml:space="preserve">烽火通信科技股份有限公司 </v>
      </c>
      <c r="I772" s="307" t="s">
        <v>33</v>
      </c>
      <c r="J772" s="307"/>
      <c r="K772" s="308" t="s">
        <v>503</v>
      </c>
      <c r="L772" s="306" t="s">
        <v>35</v>
      </c>
      <c r="M772" s="306" t="s">
        <v>250</v>
      </c>
      <c r="N772" s="306"/>
      <c r="O772" s="306" t="s">
        <v>37</v>
      </c>
      <c r="P772" s="308">
        <v>24</v>
      </c>
      <c r="Q772" s="309"/>
      <c r="R772" s="286">
        <v>10800</v>
      </c>
      <c r="S772" s="310">
        <f t="shared" si="103"/>
        <v>0</v>
      </c>
      <c r="T772" s="311"/>
      <c r="U772" s="311">
        <f t="shared" si="108"/>
        <v>0</v>
      </c>
      <c r="V772" s="451" t="s">
        <v>504</v>
      </c>
      <c r="W772" s="452"/>
      <c r="X772" s="308">
        <v>750</v>
      </c>
      <c r="Y772" s="313"/>
      <c r="Z772" s="314"/>
      <c r="AA772" s="315"/>
      <c r="AB772" s="316"/>
      <c r="AC772" s="317"/>
      <c r="AD772" s="318">
        <f t="shared" si="104"/>
        <v>61</v>
      </c>
      <c r="AE772" s="319">
        <f>IF(OR(G772=账期!$A$18,G772=账期!$A$20,G772=账期!$A$22,G772=账期!$A$24,G772=账期!$A$25,G772=账期!$A$27,G772=账期!$A$26,G772=账期!$A$28,G772=账期!$A$30,G772=账期!$A$32,G772=账期!$A$34,G772=账期!$A$35,G772=账期!$A$37,G772=账期!$A$39,G772=账期!$A$40,G772=账期!$A$41,G772=账期!$A$42,G772=账期!$A$43,G772=账期!$A$44,G772=账期!$A$45,G772=账期!$A$46,G772=账期!$A$48,G772=账期!$A$50,G772=账期!$A$51,G772=账期!$A$52,G772=账期!$A$53,G772=账期!$A$54,G772=账期!$A$56,G772=账期!$A$57,G772=账期!$A$58,G772=账期!$A$59,G772=账期!$A$60,G772=账期!$A$61,G772=账期!$A$62,G772=账期!$A$63,G772=账期!$A$64,G772=账期!$A$66,G772=账期!$A$67,G772=账期!$A$68,G772=账期!$A$70,G772=账期!$A$71),30,IF(OR(G772=账期!$A$74,G772=账期!$A$77,G772=账期!$A$76,G772=账期!$A$79,G772=账期!$A$80,G772=账期!$A$81,G772=账期!$A$83,G772=账期!$A$85,G772=账期!$A$87,G772=账期!$A$89,G772=账期!$A$91),60,IF(OR(G772=账期!$A$93,G772=账期!$A$94,G772=账期!$A$95,G772=账期!$A$96,G772=账期!$A$98,G772=账期!$A$99,G772=账期!$A$101,G772=账期!$A$102),90,0)))</f>
        <v>30</v>
      </c>
      <c r="AF772" s="319"/>
      <c r="AG772" s="306" t="s">
        <v>86</v>
      </c>
      <c r="AH772" s="319" t="str">
        <f t="shared" si="117"/>
        <v>杭得利</v>
      </c>
      <c r="AI772" s="321"/>
    </row>
    <row r="773" spans="1:35" ht="18" customHeight="1" x14ac:dyDescent="0.25">
      <c r="A773" s="301" t="str">
        <f t="shared" si="109"/>
        <v xml:space="preserve">备货 </v>
      </c>
      <c r="B773" s="302">
        <v>43126</v>
      </c>
      <c r="C773" s="303" t="s">
        <v>1455</v>
      </c>
      <c r="D773" s="304" t="s">
        <v>625</v>
      </c>
      <c r="E773" s="305" t="str">
        <f t="shared" si="105"/>
        <v>A</v>
      </c>
      <c r="F773" s="305" t="str">
        <f t="shared" si="106"/>
        <v>B</v>
      </c>
      <c r="G773" s="306" t="s">
        <v>480</v>
      </c>
      <c r="H773" s="307" t="str">
        <f>IF(G773="","",VLOOKUP(G773,下拉数据源!J:K,2,0))</f>
        <v xml:space="preserve">烽火通信科技股份有限公司 </v>
      </c>
      <c r="I773" s="307" t="s">
        <v>33</v>
      </c>
      <c r="J773" s="307"/>
      <c r="K773" s="308" t="s">
        <v>503</v>
      </c>
      <c r="L773" s="306" t="s">
        <v>35</v>
      </c>
      <c r="M773" s="306" t="s">
        <v>250</v>
      </c>
      <c r="N773" s="306"/>
      <c r="O773" s="306" t="s">
        <v>37</v>
      </c>
      <c r="P773" s="308">
        <v>24</v>
      </c>
      <c r="Q773" s="309"/>
      <c r="R773" s="286">
        <v>10800</v>
      </c>
      <c r="S773" s="310">
        <f t="shared" si="103"/>
        <v>0</v>
      </c>
      <c r="T773" s="311"/>
      <c r="U773" s="311">
        <f t="shared" si="108"/>
        <v>0</v>
      </c>
      <c r="V773" s="451" t="s">
        <v>504</v>
      </c>
      <c r="W773" s="452"/>
      <c r="X773" s="308">
        <v>750</v>
      </c>
      <c r="Y773" s="313"/>
      <c r="Z773" s="314"/>
      <c r="AA773" s="315"/>
      <c r="AB773" s="316"/>
      <c r="AC773" s="317"/>
      <c r="AD773" s="318">
        <f t="shared" si="104"/>
        <v>61</v>
      </c>
      <c r="AE773" s="319">
        <f>IF(OR(G773=账期!$A$18,G773=账期!$A$20,G773=账期!$A$22,G773=账期!$A$24,G773=账期!$A$25,G773=账期!$A$27,G773=账期!$A$26,G773=账期!$A$28,G773=账期!$A$30,G773=账期!$A$32,G773=账期!$A$34,G773=账期!$A$35,G773=账期!$A$37,G773=账期!$A$39,G773=账期!$A$40,G773=账期!$A$41,G773=账期!$A$42,G773=账期!$A$43,G773=账期!$A$44,G773=账期!$A$45,G773=账期!$A$46,G773=账期!$A$48,G773=账期!$A$50,G773=账期!$A$51,G773=账期!$A$52,G773=账期!$A$53,G773=账期!$A$54,G773=账期!$A$56,G773=账期!$A$57,G773=账期!$A$58,G773=账期!$A$59,G773=账期!$A$60,G773=账期!$A$61,G773=账期!$A$62,G773=账期!$A$63,G773=账期!$A$64,G773=账期!$A$66,G773=账期!$A$67,G773=账期!$A$68,G773=账期!$A$70,G773=账期!$A$71),30,IF(OR(G773=账期!$A$74,G773=账期!$A$77,G773=账期!$A$76,G773=账期!$A$79,G773=账期!$A$80,G773=账期!$A$81,G773=账期!$A$83,G773=账期!$A$85,G773=账期!$A$87,G773=账期!$A$89,G773=账期!$A$91),60,IF(OR(G773=账期!$A$93,G773=账期!$A$94,G773=账期!$A$95,G773=账期!$A$96,G773=账期!$A$98,G773=账期!$A$99,G773=账期!$A$101,G773=账期!$A$102),90,0)))</f>
        <v>30</v>
      </c>
      <c r="AF773" s="319"/>
      <c r="AG773" s="306" t="s">
        <v>86</v>
      </c>
      <c r="AH773" s="319" t="str">
        <f t="shared" si="117"/>
        <v>杭得利</v>
      </c>
      <c r="AI773" s="321"/>
    </row>
    <row r="774" spans="1:35" ht="18" customHeight="1" x14ac:dyDescent="0.25">
      <c r="A774" s="301" t="str">
        <f t="shared" si="109"/>
        <v xml:space="preserve">备货 </v>
      </c>
      <c r="B774" s="302">
        <v>43126</v>
      </c>
      <c r="C774" s="303" t="s">
        <v>1455</v>
      </c>
      <c r="D774" s="304" t="s">
        <v>625</v>
      </c>
      <c r="E774" s="305" t="str">
        <f t="shared" si="105"/>
        <v>A</v>
      </c>
      <c r="F774" s="305" t="str">
        <f t="shared" si="106"/>
        <v>B</v>
      </c>
      <c r="G774" s="306" t="s">
        <v>480</v>
      </c>
      <c r="H774" s="307" t="str">
        <f>IF(G774="","",VLOOKUP(G774,下拉数据源!J:K,2,0))</f>
        <v xml:space="preserve">烽火通信科技股份有限公司 </v>
      </c>
      <c r="I774" s="307" t="s">
        <v>33</v>
      </c>
      <c r="J774" s="307"/>
      <c r="K774" s="308" t="s">
        <v>503</v>
      </c>
      <c r="L774" s="306" t="s">
        <v>35</v>
      </c>
      <c r="M774" s="306" t="s">
        <v>250</v>
      </c>
      <c r="N774" s="306"/>
      <c r="O774" s="306" t="s">
        <v>37</v>
      </c>
      <c r="P774" s="308">
        <v>41.25</v>
      </c>
      <c r="Q774" s="309"/>
      <c r="R774" s="286">
        <v>10800</v>
      </c>
      <c r="S774" s="310">
        <f t="shared" si="103"/>
        <v>0</v>
      </c>
      <c r="T774" s="311"/>
      <c r="U774" s="311">
        <f t="shared" si="108"/>
        <v>0</v>
      </c>
      <c r="V774" s="451" t="s">
        <v>504</v>
      </c>
      <c r="W774" s="452"/>
      <c r="X774" s="308">
        <v>750</v>
      </c>
      <c r="Y774" s="313"/>
      <c r="Z774" s="314"/>
      <c r="AA774" s="315"/>
      <c r="AB774" s="316"/>
      <c r="AC774" s="317"/>
      <c r="AD774" s="318">
        <f t="shared" si="104"/>
        <v>61</v>
      </c>
      <c r="AE774" s="319">
        <f>IF(OR(G774=账期!$A$18,G774=账期!$A$20,G774=账期!$A$22,G774=账期!$A$24,G774=账期!$A$25,G774=账期!$A$27,G774=账期!$A$26,G774=账期!$A$28,G774=账期!$A$30,G774=账期!$A$32,G774=账期!$A$34,G774=账期!$A$35,G774=账期!$A$37,G774=账期!$A$39,G774=账期!$A$40,G774=账期!$A$41,G774=账期!$A$42,G774=账期!$A$43,G774=账期!$A$44,G774=账期!$A$45,G774=账期!$A$46,G774=账期!$A$48,G774=账期!$A$50,G774=账期!$A$51,G774=账期!$A$52,G774=账期!$A$53,G774=账期!$A$54,G774=账期!$A$56,G774=账期!$A$57,G774=账期!$A$58,G774=账期!$A$59,G774=账期!$A$60,G774=账期!$A$61,G774=账期!$A$62,G774=账期!$A$63,G774=账期!$A$64,G774=账期!$A$66,G774=账期!$A$67,G774=账期!$A$68,G774=账期!$A$70,G774=账期!$A$71),30,IF(OR(G774=账期!$A$74,G774=账期!$A$77,G774=账期!$A$76,G774=账期!$A$79,G774=账期!$A$80,G774=账期!$A$81,G774=账期!$A$83,G774=账期!$A$85,G774=账期!$A$87,G774=账期!$A$89,G774=账期!$A$91),60,IF(OR(G774=账期!$A$93,G774=账期!$A$94,G774=账期!$A$95,G774=账期!$A$96,G774=账期!$A$98,G774=账期!$A$99,G774=账期!$A$101,G774=账期!$A$102),90,0)))</f>
        <v>30</v>
      </c>
      <c r="AF774" s="319"/>
      <c r="AG774" s="306" t="s">
        <v>86</v>
      </c>
      <c r="AH774" s="319" t="str">
        <f t="shared" si="117"/>
        <v>杭得利</v>
      </c>
      <c r="AI774" s="321"/>
    </row>
    <row r="775" spans="1:35" ht="18" customHeight="1" x14ac:dyDescent="0.25">
      <c r="A775" s="301" t="str">
        <f t="shared" si="109"/>
        <v>2018年3月</v>
      </c>
      <c r="B775" s="302">
        <v>43126</v>
      </c>
      <c r="C775" s="303" t="s">
        <v>2972</v>
      </c>
      <c r="D775" s="304" t="s">
        <v>632</v>
      </c>
      <c r="E775" s="305" t="str">
        <f t="shared" si="105"/>
        <v>A</v>
      </c>
      <c r="F775" s="305" t="str">
        <f t="shared" si="106"/>
        <v>B</v>
      </c>
      <c r="G775" s="306" t="s">
        <v>435</v>
      </c>
      <c r="H775" s="307" t="str">
        <f>IF(G775="","",VLOOKUP(G775,下拉数据源!J:K,2,0))</f>
        <v>深圳市特发信息股份有限公司东莞分公司</v>
      </c>
      <c r="I775" s="307" t="s">
        <v>33</v>
      </c>
      <c r="J775" s="307"/>
      <c r="K775" s="308" t="s">
        <v>441</v>
      </c>
      <c r="L775" s="306" t="s">
        <v>35</v>
      </c>
      <c r="M775" s="306" t="s">
        <v>94</v>
      </c>
      <c r="N775" s="306" t="s">
        <v>311</v>
      </c>
      <c r="O775" s="306" t="s">
        <v>37</v>
      </c>
      <c r="P775" s="308">
        <v>30</v>
      </c>
      <c r="Q775" s="309"/>
      <c r="R775" s="286">
        <v>9080</v>
      </c>
      <c r="S775" s="310">
        <f t="shared" si="103"/>
        <v>0</v>
      </c>
      <c r="T775" s="311"/>
      <c r="U775" s="311">
        <f t="shared" si="108"/>
        <v>0</v>
      </c>
      <c r="V775" s="451">
        <v>43167</v>
      </c>
      <c r="W775" s="452">
        <v>43169</v>
      </c>
      <c r="X775" s="308">
        <v>750</v>
      </c>
      <c r="Y775" s="313"/>
      <c r="Z775" s="314"/>
      <c r="AA775" s="315"/>
      <c r="AB775" s="316"/>
      <c r="AC775" s="317"/>
      <c r="AD775" s="318">
        <f t="shared" si="104"/>
        <v>61</v>
      </c>
      <c r="AE775" s="319">
        <f>IF(OR(G775=账期!$A$18,G775=账期!$A$20,G775=账期!$A$22,G775=账期!$A$24,G775=账期!$A$25,G775=账期!$A$27,G775=账期!$A$26,G775=账期!$A$28,G775=账期!$A$30,G775=账期!$A$32,G775=账期!$A$34,G775=账期!$A$35,G775=账期!$A$37,G775=账期!$A$39,G775=账期!$A$40,G775=账期!$A$41,G775=账期!$A$42,G775=账期!$A$43,G775=账期!$A$44,G775=账期!$A$45,G775=账期!$A$46,G775=账期!$A$48,G775=账期!$A$50,G775=账期!$A$51,G775=账期!$A$52,G775=账期!$A$53,G775=账期!$A$54,G775=账期!$A$56,G775=账期!$A$57,G775=账期!$A$58,G775=账期!$A$59,G775=账期!$A$60,G775=账期!$A$61,G775=账期!$A$62,G775=账期!$A$63,G775=账期!$A$64,G775=账期!$A$66,G775=账期!$A$67,G775=账期!$A$68,G775=账期!$A$70,G775=账期!$A$71),30,IF(OR(G775=账期!$A$74,G775=账期!$A$77,G775=账期!$A$76,G775=账期!$A$79,G775=账期!$A$80,G775=账期!$A$81,G775=账期!$A$83,G775=账期!$A$85,G775=账期!$A$87,G775=账期!$A$89,G775=账期!$A$91),60,IF(OR(G775=账期!$A$93,G775=账期!$A$94,G775=账期!$A$95,G775=账期!$A$96,G775=账期!$A$98,G775=账期!$A$99,G775=账期!$A$101,G775=账期!$A$102),90,0)))</f>
        <v>30</v>
      </c>
      <c r="AF775" s="319"/>
      <c r="AG775" s="306" t="s">
        <v>38</v>
      </c>
      <c r="AH775" s="319" t="str">
        <f t="shared" si="117"/>
        <v>柯童柱</v>
      </c>
      <c r="AI775" s="321"/>
    </row>
    <row r="776" spans="1:35" ht="18" customHeight="1" x14ac:dyDescent="0.25">
      <c r="A776" s="301" t="str">
        <f t="shared" si="109"/>
        <v>2018年3月</v>
      </c>
      <c r="B776" s="302">
        <v>43126</v>
      </c>
      <c r="C776" s="303" t="s">
        <v>2972</v>
      </c>
      <c r="D776" s="304" t="s">
        <v>632</v>
      </c>
      <c r="E776" s="305" t="str">
        <f t="shared" si="105"/>
        <v>A</v>
      </c>
      <c r="F776" s="305" t="str">
        <f t="shared" si="106"/>
        <v>B</v>
      </c>
      <c r="G776" s="306" t="s">
        <v>435</v>
      </c>
      <c r="H776" s="307" t="str">
        <f>IF(G776="","",VLOOKUP(G776,下拉数据源!J:K,2,0))</f>
        <v>深圳市特发信息股份有限公司东莞分公司</v>
      </c>
      <c r="I776" s="307" t="s">
        <v>33</v>
      </c>
      <c r="J776" s="307"/>
      <c r="K776" s="308" t="s">
        <v>441</v>
      </c>
      <c r="L776" s="306" t="s">
        <v>35</v>
      </c>
      <c r="M776" s="306" t="s">
        <v>94</v>
      </c>
      <c r="N776" s="306" t="s">
        <v>311</v>
      </c>
      <c r="O776" s="306" t="s">
        <v>37</v>
      </c>
      <c r="P776" s="308">
        <v>30</v>
      </c>
      <c r="Q776" s="309"/>
      <c r="R776" s="286">
        <v>9080</v>
      </c>
      <c r="S776" s="310">
        <f t="shared" si="103"/>
        <v>0</v>
      </c>
      <c r="T776" s="311"/>
      <c r="U776" s="311">
        <f t="shared" si="108"/>
        <v>0</v>
      </c>
      <c r="V776" s="451">
        <v>43169</v>
      </c>
      <c r="W776" s="452">
        <v>43171</v>
      </c>
      <c r="X776" s="308">
        <v>750</v>
      </c>
      <c r="Y776" s="313"/>
      <c r="Z776" s="314"/>
      <c r="AA776" s="315"/>
      <c r="AB776" s="316"/>
      <c r="AC776" s="317"/>
      <c r="AD776" s="318">
        <f t="shared" si="104"/>
        <v>61</v>
      </c>
      <c r="AE776" s="319">
        <f>IF(OR(G776=账期!$A$18,G776=账期!$A$20,G776=账期!$A$22,G776=账期!$A$24,G776=账期!$A$25,G776=账期!$A$27,G776=账期!$A$26,G776=账期!$A$28,G776=账期!$A$30,G776=账期!$A$32,G776=账期!$A$34,G776=账期!$A$35,G776=账期!$A$37,G776=账期!$A$39,G776=账期!$A$40,G776=账期!$A$41,G776=账期!$A$42,G776=账期!$A$43,G776=账期!$A$44,G776=账期!$A$45,G776=账期!$A$46,G776=账期!$A$48,G776=账期!$A$50,G776=账期!$A$51,G776=账期!$A$52,G776=账期!$A$53,G776=账期!$A$54,G776=账期!$A$56,G776=账期!$A$57,G776=账期!$A$58,G776=账期!$A$59,G776=账期!$A$60,G776=账期!$A$61,G776=账期!$A$62,G776=账期!$A$63,G776=账期!$A$64,G776=账期!$A$66,G776=账期!$A$67,G776=账期!$A$68,G776=账期!$A$70,G776=账期!$A$71),30,IF(OR(G776=账期!$A$74,G776=账期!$A$77,G776=账期!$A$76,G776=账期!$A$79,G776=账期!$A$80,G776=账期!$A$81,G776=账期!$A$83,G776=账期!$A$85,G776=账期!$A$87,G776=账期!$A$89,G776=账期!$A$91),60,IF(OR(G776=账期!$A$93,G776=账期!$A$94,G776=账期!$A$95,G776=账期!$A$96,G776=账期!$A$98,G776=账期!$A$99,G776=账期!$A$101,G776=账期!$A$102),90,0)))</f>
        <v>30</v>
      </c>
      <c r="AF776" s="319"/>
      <c r="AG776" s="306" t="s">
        <v>38</v>
      </c>
      <c r="AH776" s="319" t="str">
        <f t="shared" si="117"/>
        <v>柯童柱</v>
      </c>
      <c r="AI776" s="321"/>
    </row>
    <row r="777" spans="1:35" ht="18" customHeight="1" x14ac:dyDescent="0.25">
      <c r="A777" s="301" t="str">
        <f t="shared" si="109"/>
        <v>2018年2月</v>
      </c>
      <c r="B777" s="302">
        <v>43126</v>
      </c>
      <c r="C777" s="303" t="s">
        <v>2973</v>
      </c>
      <c r="D777" s="304" t="s">
        <v>632</v>
      </c>
      <c r="E777" s="305" t="str">
        <f t="shared" si="105"/>
        <v>A</v>
      </c>
      <c r="F777" s="305" t="str">
        <f t="shared" si="106"/>
        <v>B</v>
      </c>
      <c r="G777" s="306" t="s">
        <v>435</v>
      </c>
      <c r="H777" s="307" t="str">
        <f>IF(G777="","",VLOOKUP(G777,下拉数据源!J:K,2,0))</f>
        <v>深圳市特发信息股份有限公司东莞分公司</v>
      </c>
      <c r="I777" s="307" t="s">
        <v>33</v>
      </c>
      <c r="J777" s="307"/>
      <c r="K777" s="308" t="s">
        <v>442</v>
      </c>
      <c r="L777" s="306" t="s">
        <v>35</v>
      </c>
      <c r="M777" s="306" t="s">
        <v>94</v>
      </c>
      <c r="N777" s="306" t="s">
        <v>311</v>
      </c>
      <c r="O777" s="306" t="s">
        <v>37</v>
      </c>
      <c r="P777" s="308">
        <v>30</v>
      </c>
      <c r="Q777" s="309"/>
      <c r="R777" s="286">
        <v>9080</v>
      </c>
      <c r="S777" s="310">
        <f t="shared" si="103"/>
        <v>0</v>
      </c>
      <c r="T777" s="311"/>
      <c r="U777" s="311">
        <f t="shared" si="108"/>
        <v>0</v>
      </c>
      <c r="V777" s="451">
        <v>43159</v>
      </c>
      <c r="W777" s="452">
        <v>43161</v>
      </c>
      <c r="X777" s="308">
        <v>750</v>
      </c>
      <c r="Y777" s="313"/>
      <c r="Z777" s="314"/>
      <c r="AA777" s="315"/>
      <c r="AB777" s="316"/>
      <c r="AC777" s="317"/>
      <c r="AD777" s="318">
        <f t="shared" si="104"/>
        <v>61</v>
      </c>
      <c r="AE777" s="319">
        <f>IF(OR(G777=账期!$A$18,G777=账期!$A$20,G777=账期!$A$22,G777=账期!$A$24,G777=账期!$A$25,G777=账期!$A$27,G777=账期!$A$26,G777=账期!$A$28,G777=账期!$A$30,G777=账期!$A$32,G777=账期!$A$34,G777=账期!$A$35,G777=账期!$A$37,G777=账期!$A$39,G777=账期!$A$40,G777=账期!$A$41,G777=账期!$A$42,G777=账期!$A$43,G777=账期!$A$44,G777=账期!$A$45,G777=账期!$A$46,G777=账期!$A$48,G777=账期!$A$50,G777=账期!$A$51,G777=账期!$A$52,G777=账期!$A$53,G777=账期!$A$54,G777=账期!$A$56,G777=账期!$A$57,G777=账期!$A$58,G777=账期!$A$59,G777=账期!$A$60,G777=账期!$A$61,G777=账期!$A$62,G777=账期!$A$63,G777=账期!$A$64,G777=账期!$A$66,G777=账期!$A$67,G777=账期!$A$68,G777=账期!$A$70,G777=账期!$A$71),30,IF(OR(G777=账期!$A$74,G777=账期!$A$77,G777=账期!$A$76,G777=账期!$A$79,G777=账期!$A$80,G777=账期!$A$81,G777=账期!$A$83,G777=账期!$A$85,G777=账期!$A$87,G777=账期!$A$89,G777=账期!$A$91),60,IF(OR(G777=账期!$A$93,G777=账期!$A$94,G777=账期!$A$95,G777=账期!$A$96,G777=账期!$A$98,G777=账期!$A$99,G777=账期!$A$101,G777=账期!$A$102),90,0)))</f>
        <v>30</v>
      </c>
      <c r="AF777" s="319"/>
      <c r="AG777" s="306" t="s">
        <v>38</v>
      </c>
      <c r="AH777" s="319" t="str">
        <f t="shared" si="117"/>
        <v>柯童柱</v>
      </c>
      <c r="AI777" s="321"/>
    </row>
    <row r="778" spans="1:35" ht="18" customHeight="1" x14ac:dyDescent="0.25">
      <c r="A778" s="301" t="str">
        <f t="shared" si="109"/>
        <v>2018年3月</v>
      </c>
      <c r="B778" s="302">
        <v>43126</v>
      </c>
      <c r="C778" s="303" t="s">
        <v>2973</v>
      </c>
      <c r="D778" s="304" t="s">
        <v>632</v>
      </c>
      <c r="E778" s="305" t="str">
        <f t="shared" si="105"/>
        <v>A</v>
      </c>
      <c r="F778" s="305" t="str">
        <f t="shared" si="106"/>
        <v>B</v>
      </c>
      <c r="G778" s="306" t="s">
        <v>435</v>
      </c>
      <c r="H778" s="307" t="str">
        <f>IF(G778="","",VLOOKUP(G778,下拉数据源!J:K,2,0))</f>
        <v>深圳市特发信息股份有限公司东莞分公司</v>
      </c>
      <c r="I778" s="307" t="s">
        <v>33</v>
      </c>
      <c r="J778" s="307"/>
      <c r="K778" s="308" t="s">
        <v>442</v>
      </c>
      <c r="L778" s="306" t="s">
        <v>35</v>
      </c>
      <c r="M778" s="306" t="s">
        <v>94</v>
      </c>
      <c r="N778" s="306" t="s">
        <v>311</v>
      </c>
      <c r="O778" s="306" t="s">
        <v>37</v>
      </c>
      <c r="P778" s="308">
        <v>30</v>
      </c>
      <c r="Q778" s="309"/>
      <c r="R778" s="286">
        <v>9080</v>
      </c>
      <c r="S778" s="310">
        <f t="shared" si="103"/>
        <v>0</v>
      </c>
      <c r="T778" s="311"/>
      <c r="U778" s="311">
        <f t="shared" si="108"/>
        <v>0</v>
      </c>
      <c r="V778" s="451">
        <v>43162</v>
      </c>
      <c r="W778" s="452">
        <v>43164</v>
      </c>
      <c r="X778" s="308">
        <v>750</v>
      </c>
      <c r="Y778" s="313"/>
      <c r="Z778" s="314"/>
      <c r="AA778" s="315"/>
      <c r="AB778" s="316"/>
      <c r="AC778" s="317"/>
      <c r="AD778" s="318">
        <f t="shared" si="104"/>
        <v>61</v>
      </c>
      <c r="AE778" s="319">
        <f>IF(OR(G778=账期!$A$18,G778=账期!$A$20,G778=账期!$A$22,G778=账期!$A$24,G778=账期!$A$25,G778=账期!$A$27,G778=账期!$A$26,G778=账期!$A$28,G778=账期!$A$30,G778=账期!$A$32,G778=账期!$A$34,G778=账期!$A$35,G778=账期!$A$37,G778=账期!$A$39,G778=账期!$A$40,G778=账期!$A$41,G778=账期!$A$42,G778=账期!$A$43,G778=账期!$A$44,G778=账期!$A$45,G778=账期!$A$46,G778=账期!$A$48,G778=账期!$A$50,G778=账期!$A$51,G778=账期!$A$52,G778=账期!$A$53,G778=账期!$A$54,G778=账期!$A$56,G778=账期!$A$57,G778=账期!$A$58,G778=账期!$A$59,G778=账期!$A$60,G778=账期!$A$61,G778=账期!$A$62,G778=账期!$A$63,G778=账期!$A$64,G778=账期!$A$66,G778=账期!$A$67,G778=账期!$A$68,G778=账期!$A$70,G778=账期!$A$71),30,IF(OR(G778=账期!$A$74,G778=账期!$A$77,G778=账期!$A$76,G778=账期!$A$79,G778=账期!$A$80,G778=账期!$A$81,G778=账期!$A$83,G778=账期!$A$85,G778=账期!$A$87,G778=账期!$A$89,G778=账期!$A$91),60,IF(OR(G778=账期!$A$93,G778=账期!$A$94,G778=账期!$A$95,G778=账期!$A$96,G778=账期!$A$98,G778=账期!$A$99,G778=账期!$A$101,G778=账期!$A$102),90,0)))</f>
        <v>30</v>
      </c>
      <c r="AF778" s="319"/>
      <c r="AG778" s="306" t="s">
        <v>38</v>
      </c>
      <c r="AH778" s="319" t="str">
        <f t="shared" si="117"/>
        <v>柯童柱</v>
      </c>
      <c r="AI778" s="321"/>
    </row>
    <row r="779" spans="1:35" ht="18" customHeight="1" x14ac:dyDescent="0.25">
      <c r="A779" s="301" t="str">
        <f t="shared" si="109"/>
        <v>2018年3月</v>
      </c>
      <c r="B779" s="302">
        <v>43126</v>
      </c>
      <c r="C779" s="303" t="s">
        <v>2973</v>
      </c>
      <c r="D779" s="304" t="s">
        <v>632</v>
      </c>
      <c r="E779" s="305" t="str">
        <f t="shared" si="105"/>
        <v>A</v>
      </c>
      <c r="F779" s="305" t="str">
        <f t="shared" si="106"/>
        <v>B</v>
      </c>
      <c r="G779" s="306" t="s">
        <v>435</v>
      </c>
      <c r="H779" s="307" t="str">
        <f>IF(G779="","",VLOOKUP(G779,下拉数据源!J:K,2,0))</f>
        <v>深圳市特发信息股份有限公司东莞分公司</v>
      </c>
      <c r="I779" s="307" t="s">
        <v>33</v>
      </c>
      <c r="J779" s="307"/>
      <c r="K779" s="308" t="s">
        <v>442</v>
      </c>
      <c r="L779" s="306" t="s">
        <v>35</v>
      </c>
      <c r="M779" s="306" t="s">
        <v>94</v>
      </c>
      <c r="N779" s="306" t="s">
        <v>311</v>
      </c>
      <c r="O779" s="306" t="s">
        <v>37</v>
      </c>
      <c r="P779" s="308">
        <v>30</v>
      </c>
      <c r="Q779" s="309"/>
      <c r="R779" s="286">
        <v>9080</v>
      </c>
      <c r="S779" s="310">
        <f t="shared" si="103"/>
        <v>0</v>
      </c>
      <c r="T779" s="311"/>
      <c r="U779" s="311">
        <f t="shared" si="108"/>
        <v>0</v>
      </c>
      <c r="V779" s="451">
        <v>43164</v>
      </c>
      <c r="W779" s="452">
        <v>43166</v>
      </c>
      <c r="X779" s="308">
        <v>750</v>
      </c>
      <c r="Y779" s="313"/>
      <c r="Z779" s="314"/>
      <c r="AA779" s="315"/>
      <c r="AB779" s="316"/>
      <c r="AC779" s="317"/>
      <c r="AD779" s="318">
        <f t="shared" si="104"/>
        <v>61</v>
      </c>
      <c r="AE779" s="319">
        <f>IF(OR(G779=账期!$A$18,G779=账期!$A$20,G779=账期!$A$22,G779=账期!$A$24,G779=账期!$A$25,G779=账期!$A$27,G779=账期!$A$26,G779=账期!$A$28,G779=账期!$A$30,G779=账期!$A$32,G779=账期!$A$34,G779=账期!$A$35,G779=账期!$A$37,G779=账期!$A$39,G779=账期!$A$40,G779=账期!$A$41,G779=账期!$A$42,G779=账期!$A$43,G779=账期!$A$44,G779=账期!$A$45,G779=账期!$A$46,G779=账期!$A$48,G779=账期!$A$50,G779=账期!$A$51,G779=账期!$A$52,G779=账期!$A$53,G779=账期!$A$54,G779=账期!$A$56,G779=账期!$A$57,G779=账期!$A$58,G779=账期!$A$59,G779=账期!$A$60,G779=账期!$A$61,G779=账期!$A$62,G779=账期!$A$63,G779=账期!$A$64,G779=账期!$A$66,G779=账期!$A$67,G779=账期!$A$68,G779=账期!$A$70,G779=账期!$A$71),30,IF(OR(G779=账期!$A$74,G779=账期!$A$77,G779=账期!$A$76,G779=账期!$A$79,G779=账期!$A$80,G779=账期!$A$81,G779=账期!$A$83,G779=账期!$A$85,G779=账期!$A$87,G779=账期!$A$89,G779=账期!$A$91),60,IF(OR(G779=账期!$A$93,G779=账期!$A$94,G779=账期!$A$95,G779=账期!$A$96,G779=账期!$A$98,G779=账期!$A$99,G779=账期!$A$101,G779=账期!$A$102),90,0)))</f>
        <v>30</v>
      </c>
      <c r="AF779" s="319"/>
      <c r="AG779" s="306" t="s">
        <v>38</v>
      </c>
      <c r="AH779" s="319" t="str">
        <f t="shared" si="117"/>
        <v>柯童柱</v>
      </c>
      <c r="AI779" s="321"/>
    </row>
    <row r="780" spans="1:35" ht="18" customHeight="1" x14ac:dyDescent="0.25">
      <c r="A780" s="301" t="str">
        <f t="shared" si="109"/>
        <v>2018年2月</v>
      </c>
      <c r="B780" s="302">
        <v>43126</v>
      </c>
      <c r="C780" s="303" t="s">
        <v>1624</v>
      </c>
      <c r="D780" s="304" t="s">
        <v>617</v>
      </c>
      <c r="E780" s="305" t="str">
        <f t="shared" si="105"/>
        <v>A</v>
      </c>
      <c r="F780" s="305" t="str">
        <f t="shared" si="106"/>
        <v>B</v>
      </c>
      <c r="G780" s="306" t="s">
        <v>412</v>
      </c>
      <c r="H780" s="307" t="str">
        <f>IF(G780="","",VLOOKUP(G780,下拉数据源!J:K,2,0))</f>
        <v>长飞光纤光缆四川有限公司</v>
      </c>
      <c r="I780" s="307" t="s">
        <v>33</v>
      </c>
      <c r="J780" s="307"/>
      <c r="K780" s="308">
        <v>201801256</v>
      </c>
      <c r="L780" s="306" t="s">
        <v>63</v>
      </c>
      <c r="M780" s="306" t="s">
        <v>96</v>
      </c>
      <c r="N780" s="306" t="s">
        <v>414</v>
      </c>
      <c r="O780" s="306" t="s">
        <v>37</v>
      </c>
      <c r="P780" s="308">
        <v>8.25</v>
      </c>
      <c r="Q780" s="309">
        <v>8.25</v>
      </c>
      <c r="R780" s="286">
        <v>11380</v>
      </c>
      <c r="S780" s="310">
        <f t="shared" si="103"/>
        <v>93885</v>
      </c>
      <c r="T780" s="311"/>
      <c r="U780" s="311">
        <f t="shared" si="108"/>
        <v>93885</v>
      </c>
      <c r="V780" s="451">
        <v>43134</v>
      </c>
      <c r="W780" s="452">
        <v>43137</v>
      </c>
      <c r="X780" s="308">
        <v>750</v>
      </c>
      <c r="Y780" s="313" t="s">
        <v>3185</v>
      </c>
      <c r="Z780" s="314">
        <f>10235/22.25*Q780</f>
        <v>3795</v>
      </c>
      <c r="AA780" s="315" t="s">
        <v>3218</v>
      </c>
      <c r="AB780" s="316" t="s">
        <v>3360</v>
      </c>
      <c r="AC780" s="317">
        <v>43134</v>
      </c>
      <c r="AD780" s="318">
        <f t="shared" si="104"/>
        <v>43189</v>
      </c>
      <c r="AE780" s="319">
        <f>IF(OR(G780=账期!$A$18,G780=账期!$A$20,G780=账期!$A$22,G780=账期!$A$24,G780=账期!$A$25,G780=账期!$A$27,G780=账期!$A$26,G780=账期!$A$28,G780=账期!$A$30,G780=账期!$A$32,G780=账期!$A$34,G780=账期!$A$35,G780=账期!$A$37,G780=账期!$A$39,G780=账期!$A$40,G780=账期!$A$41,G780=账期!$A$42,G780=账期!$A$43,G780=账期!$A$44,G780=账期!$A$45,G780=账期!$A$46,G780=账期!$A$48,G780=账期!$A$50,G780=账期!$A$51,G780=账期!$A$52,G780=账期!$A$53,G780=账期!$A$54,G780=账期!$A$56,G780=账期!$A$57,G780=账期!$A$58,G780=账期!$A$59,G780=账期!$A$60,G780=账期!$A$61,G780=账期!$A$62,G780=账期!$A$63,G780=账期!$A$64,G780=账期!$A$66,G780=账期!$A$67,G780=账期!$A$68,G780=账期!$A$70,G780=账期!$A$71),30,IF(OR(G780=账期!$A$74,G780=账期!$A$77,G780=账期!$A$76,G780=账期!$A$79,G780=账期!$A$80,G780=账期!$A$81,G780=账期!$A$83,G780=账期!$A$85,G780=账期!$A$87,G780=账期!$A$89,G780=账期!$A$91),60,IF(OR(G780=账期!$A$93,G780=账期!$A$94,G780=账期!$A$95,G780=账期!$A$96,G780=账期!$A$98,G780=账期!$A$99,G780=账期!$A$101,G780=账期!$A$102),90,0)))</f>
        <v>30</v>
      </c>
      <c r="AF780" s="319"/>
      <c r="AG780" s="306" t="s">
        <v>70</v>
      </c>
      <c r="AH780" s="319" t="str">
        <f t="shared" si="117"/>
        <v>张军</v>
      </c>
      <c r="AI780" s="321"/>
    </row>
    <row r="781" spans="1:35" ht="18" customHeight="1" x14ac:dyDescent="0.25">
      <c r="A781" s="301" t="str">
        <f t="shared" si="109"/>
        <v>2018年1月</v>
      </c>
      <c r="B781" s="302">
        <v>43126</v>
      </c>
      <c r="C781" s="303" t="s">
        <v>1625</v>
      </c>
      <c r="D781" s="304" t="s">
        <v>632</v>
      </c>
      <c r="E781" s="305" t="str">
        <f t="shared" si="105"/>
        <v>A</v>
      </c>
      <c r="F781" s="305" t="str">
        <f t="shared" si="106"/>
        <v>B</v>
      </c>
      <c r="G781" s="306" t="s">
        <v>435</v>
      </c>
      <c r="H781" s="307" t="str">
        <f>IF(G781="","",VLOOKUP(G781,下拉数据源!J:K,2,0))</f>
        <v>深圳市特发信息股份有限公司东莞分公司</v>
      </c>
      <c r="I781" s="307" t="s">
        <v>33</v>
      </c>
      <c r="J781" s="307"/>
      <c r="K781" s="308" t="s">
        <v>459</v>
      </c>
      <c r="L781" s="306" t="s">
        <v>63</v>
      </c>
      <c r="M781" s="306" t="s">
        <v>96</v>
      </c>
      <c r="N781" s="306"/>
      <c r="O781" s="306" t="s">
        <v>37</v>
      </c>
      <c r="P781" s="308">
        <v>5</v>
      </c>
      <c r="Q781" s="309">
        <v>5</v>
      </c>
      <c r="R781" s="286">
        <v>11500</v>
      </c>
      <c r="S781" s="310">
        <f t="shared" si="103"/>
        <v>57500</v>
      </c>
      <c r="T781" s="311"/>
      <c r="U781" s="311">
        <f t="shared" si="108"/>
        <v>57500</v>
      </c>
      <c r="V781" s="451">
        <v>43130</v>
      </c>
      <c r="W781" s="452">
        <v>43133</v>
      </c>
      <c r="X781" s="308">
        <v>1000</v>
      </c>
      <c r="Y781" s="313" t="s">
        <v>2647</v>
      </c>
      <c r="Z781" s="314">
        <f>1485/5.5*Q781</f>
        <v>1350</v>
      </c>
      <c r="AA781" s="315">
        <v>180128</v>
      </c>
      <c r="AB781" s="316" t="s">
        <v>2935</v>
      </c>
      <c r="AC781" s="317">
        <v>43132</v>
      </c>
      <c r="AD781" s="318">
        <f t="shared" si="104"/>
        <v>43189</v>
      </c>
      <c r="AE781" s="319">
        <f>IF(OR(G781=账期!$A$18,G781=账期!$A$20,G781=账期!$A$22,G781=账期!$A$24,G781=账期!$A$25,G781=账期!$A$27,G781=账期!$A$26,G781=账期!$A$28,G781=账期!$A$30,G781=账期!$A$32,G781=账期!$A$34,G781=账期!$A$35,G781=账期!$A$37,G781=账期!$A$39,G781=账期!$A$40,G781=账期!$A$41,G781=账期!$A$42,G781=账期!$A$43,G781=账期!$A$44,G781=账期!$A$45,G781=账期!$A$46,G781=账期!$A$48,G781=账期!$A$50,G781=账期!$A$51,G781=账期!$A$52,G781=账期!$A$53,G781=账期!$A$54,G781=账期!$A$56,G781=账期!$A$57,G781=账期!$A$58,G781=账期!$A$59,G781=账期!$A$60,G781=账期!$A$61,G781=账期!$A$62,G781=账期!$A$63,G781=账期!$A$64,G781=账期!$A$66,G781=账期!$A$67,G781=账期!$A$68,G781=账期!$A$70,G781=账期!$A$71),30,IF(OR(G781=账期!$A$74,G781=账期!$A$77,G781=账期!$A$76,G781=账期!$A$79,G781=账期!$A$80,G781=账期!$A$81,G781=账期!$A$83,G781=账期!$A$85,G781=账期!$A$87,G781=账期!$A$89,G781=账期!$A$91),60,IF(OR(G781=账期!$A$93,G781=账期!$A$94,G781=账期!$A$95,G781=账期!$A$96,G781=账期!$A$98,G781=账期!$A$99,G781=账期!$A$101,G781=账期!$A$102),90,0)))</f>
        <v>30</v>
      </c>
      <c r="AF781" s="319"/>
      <c r="AG781" s="306" t="s">
        <v>38</v>
      </c>
      <c r="AH781" s="319" t="s">
        <v>1018</v>
      </c>
      <c r="AI781" s="321"/>
    </row>
    <row r="782" spans="1:35" ht="18" customHeight="1" x14ac:dyDescent="0.25">
      <c r="A782" s="301" t="str">
        <f t="shared" si="109"/>
        <v>2018年1月</v>
      </c>
      <c r="B782" s="302">
        <v>43126</v>
      </c>
      <c r="C782" s="303" t="s">
        <v>1625</v>
      </c>
      <c r="D782" s="304" t="s">
        <v>632</v>
      </c>
      <c r="E782" s="305" t="str">
        <f t="shared" si="105"/>
        <v>A</v>
      </c>
      <c r="F782" s="305" t="str">
        <f t="shared" si="106"/>
        <v>B</v>
      </c>
      <c r="G782" s="306" t="s">
        <v>435</v>
      </c>
      <c r="H782" s="307" t="str">
        <f>IF(G782="","",VLOOKUP(G782,下拉数据源!J:K,2,0))</f>
        <v>深圳市特发信息股份有限公司东莞分公司</v>
      </c>
      <c r="I782" s="307" t="s">
        <v>33</v>
      </c>
      <c r="J782" s="307"/>
      <c r="K782" s="308" t="s">
        <v>459</v>
      </c>
      <c r="L782" s="306" t="s">
        <v>63</v>
      </c>
      <c r="M782" s="306" t="s">
        <v>451</v>
      </c>
      <c r="N782" s="306"/>
      <c r="O782" s="306" t="s">
        <v>37</v>
      </c>
      <c r="P782" s="308">
        <v>0.5</v>
      </c>
      <c r="Q782" s="309">
        <v>0.5</v>
      </c>
      <c r="R782" s="286">
        <v>19000</v>
      </c>
      <c r="S782" s="310">
        <f t="shared" si="103"/>
        <v>9500</v>
      </c>
      <c r="T782" s="311"/>
      <c r="U782" s="311">
        <f t="shared" si="108"/>
        <v>9500</v>
      </c>
      <c r="V782" s="451">
        <v>43130</v>
      </c>
      <c r="W782" s="452">
        <v>43133</v>
      </c>
      <c r="X782" s="308">
        <v>500</v>
      </c>
      <c r="Y782" s="313" t="s">
        <v>2647</v>
      </c>
      <c r="Z782" s="314">
        <f>1485/5.5*Q782</f>
        <v>135</v>
      </c>
      <c r="AA782" s="315">
        <v>180105</v>
      </c>
      <c r="AB782" s="316" t="s">
        <v>2935</v>
      </c>
      <c r="AC782" s="317">
        <v>43132</v>
      </c>
      <c r="AD782" s="318">
        <f t="shared" si="104"/>
        <v>43189</v>
      </c>
      <c r="AE782" s="319">
        <f>IF(OR(G782=账期!$A$18,G782=账期!$A$20,G782=账期!$A$22,G782=账期!$A$24,G782=账期!$A$25,G782=账期!$A$27,G782=账期!$A$26,G782=账期!$A$28,G782=账期!$A$30,G782=账期!$A$32,G782=账期!$A$34,G782=账期!$A$35,G782=账期!$A$37,G782=账期!$A$39,G782=账期!$A$40,G782=账期!$A$41,G782=账期!$A$42,G782=账期!$A$43,G782=账期!$A$44,G782=账期!$A$45,G782=账期!$A$46,G782=账期!$A$48,G782=账期!$A$50,G782=账期!$A$51,G782=账期!$A$52,G782=账期!$A$53,G782=账期!$A$54,G782=账期!$A$56,G782=账期!$A$57,G782=账期!$A$58,G782=账期!$A$59,G782=账期!$A$60,G782=账期!$A$61,G782=账期!$A$62,G782=账期!$A$63,G782=账期!$A$64,G782=账期!$A$66,G782=账期!$A$67,G782=账期!$A$68,G782=账期!$A$70,G782=账期!$A$71),30,IF(OR(G782=账期!$A$74,G782=账期!$A$77,G782=账期!$A$76,G782=账期!$A$79,G782=账期!$A$80,G782=账期!$A$81,G782=账期!$A$83,G782=账期!$A$85,G782=账期!$A$87,G782=账期!$A$89,G782=账期!$A$91),60,IF(OR(G782=账期!$A$93,G782=账期!$A$94,G782=账期!$A$95,G782=账期!$A$96,G782=账期!$A$98,G782=账期!$A$99,G782=账期!$A$101,G782=账期!$A$102),90,0)))</f>
        <v>30</v>
      </c>
      <c r="AF782" s="319"/>
      <c r="AG782" s="306" t="s">
        <v>38</v>
      </c>
      <c r="AH782" s="319" t="s">
        <v>1018</v>
      </c>
      <c r="AI782" s="321"/>
    </row>
    <row r="783" spans="1:35" ht="18" customHeight="1" x14ac:dyDescent="0.25">
      <c r="A783" s="301" t="str">
        <f t="shared" si="109"/>
        <v>2018年1月</v>
      </c>
      <c r="B783" s="302">
        <v>43126</v>
      </c>
      <c r="C783" s="303" t="s">
        <v>2955</v>
      </c>
      <c r="D783" s="304" t="s">
        <v>625</v>
      </c>
      <c r="E783" s="305" t="str">
        <f t="shared" si="105"/>
        <v>A</v>
      </c>
      <c r="F783" s="305" t="str">
        <f t="shared" si="106"/>
        <v>B</v>
      </c>
      <c r="G783" s="306" t="s">
        <v>480</v>
      </c>
      <c r="H783" s="307" t="str">
        <f>IF(G783="","",VLOOKUP(G783,下拉数据源!J:K,2,0))</f>
        <v xml:space="preserve">烽火通信科技股份有限公司 </v>
      </c>
      <c r="I783" s="307" t="s">
        <v>33</v>
      </c>
      <c r="J783" s="307"/>
      <c r="K783" s="308" t="s">
        <v>482</v>
      </c>
      <c r="L783" s="306" t="s">
        <v>78</v>
      </c>
      <c r="M783" s="306" t="s">
        <v>79</v>
      </c>
      <c r="N783" s="306"/>
      <c r="O783" s="306" t="s">
        <v>37</v>
      </c>
      <c r="P783" s="308">
        <v>24</v>
      </c>
      <c r="Q783" s="309">
        <v>24</v>
      </c>
      <c r="R783" s="312">
        <v>9500</v>
      </c>
      <c r="S783" s="310">
        <f t="shared" si="103"/>
        <v>228000</v>
      </c>
      <c r="T783" s="311"/>
      <c r="U783" s="311">
        <f t="shared" si="108"/>
        <v>228000</v>
      </c>
      <c r="V783" s="451">
        <v>43128</v>
      </c>
      <c r="W783" s="452">
        <v>43129</v>
      </c>
      <c r="X783" s="308">
        <v>750</v>
      </c>
      <c r="Y783" s="313" t="s">
        <v>1626</v>
      </c>
      <c r="Z783" s="314">
        <v>2112</v>
      </c>
      <c r="AA783" s="315" t="s">
        <v>1452</v>
      </c>
      <c r="AB783" s="316" t="s">
        <v>3983</v>
      </c>
      <c r="AC783" s="317">
        <v>43155</v>
      </c>
      <c r="AD783" s="318">
        <f t="shared" si="104"/>
        <v>43189</v>
      </c>
      <c r="AE783" s="319">
        <f>IF(OR(G783=账期!$A$18,G783=账期!$A$20,G783=账期!$A$22,G783=账期!$A$24,G783=账期!$A$25,G783=账期!$A$27,G783=账期!$A$26,G783=账期!$A$28,G783=账期!$A$30,G783=账期!$A$32,G783=账期!$A$34,G783=账期!$A$35,G783=账期!$A$37,G783=账期!$A$39,G783=账期!$A$40,G783=账期!$A$41,G783=账期!$A$42,G783=账期!$A$43,G783=账期!$A$44,G783=账期!$A$45,G783=账期!$A$46,G783=账期!$A$48,G783=账期!$A$50,G783=账期!$A$51,G783=账期!$A$52,G783=账期!$A$53,G783=账期!$A$54,G783=账期!$A$56,G783=账期!$A$57,G783=账期!$A$58,G783=账期!$A$59,G783=账期!$A$60,G783=账期!$A$61,G783=账期!$A$62,G783=账期!$A$63,G783=账期!$A$64,G783=账期!$A$66,G783=账期!$A$67,G783=账期!$A$68,G783=账期!$A$70,G783=账期!$A$71),30,IF(OR(G783=账期!$A$74,G783=账期!$A$77,G783=账期!$A$76,G783=账期!$A$79,G783=账期!$A$80,G783=账期!$A$81,G783=账期!$A$83,G783=账期!$A$85,G783=账期!$A$87,G783=账期!$A$89,G783=账期!$A$91),60,IF(OR(G783=账期!$A$93,G783=账期!$A$94,G783=账期!$A$95,G783=账期!$A$96,G783=账期!$A$98,G783=账期!$A$99,G783=账期!$A$101,G783=账期!$A$102),90,0)))</f>
        <v>30</v>
      </c>
      <c r="AF783" s="319"/>
      <c r="AG783" s="306" t="s">
        <v>86</v>
      </c>
      <c r="AH783" s="319" t="str">
        <f t="shared" ref="AH783:AH814" si="118">IF(AG783="华东","徐绪盛",IF(AG783="华南","柯童柱",IF(AG783="华中","杭得利",IF(AG783="西南","张军",IF(AG783="华北","石浩宇","")))))</f>
        <v>杭得利</v>
      </c>
      <c r="AI783" s="321"/>
    </row>
    <row r="784" spans="1:35" ht="18" customHeight="1" x14ac:dyDescent="0.25">
      <c r="A784" s="301" t="str">
        <f t="shared" si="109"/>
        <v>备货</v>
      </c>
      <c r="B784" s="302">
        <v>43127</v>
      </c>
      <c r="C784" s="303" t="s">
        <v>3173</v>
      </c>
      <c r="D784" s="304" t="s">
        <v>15</v>
      </c>
      <c r="E784" s="305" t="str">
        <f t="shared" si="105"/>
        <v>A</v>
      </c>
      <c r="F784" s="305" t="str">
        <f t="shared" si="106"/>
        <v>B</v>
      </c>
      <c r="G784" s="306" t="s">
        <v>42</v>
      </c>
      <c r="H784" s="307" t="str">
        <f>IF(G784="","",VLOOKUP(G784,下拉数据源!J:K,2,0))</f>
        <v>金信诺光纤光缆（赣州）有限公司</v>
      </c>
      <c r="I784" s="307" t="s">
        <v>33</v>
      </c>
      <c r="J784" s="307"/>
      <c r="K784" s="308" t="s">
        <v>43</v>
      </c>
      <c r="L784" s="306" t="s">
        <v>35</v>
      </c>
      <c r="M784" s="306" t="s">
        <v>36</v>
      </c>
      <c r="N784" s="306"/>
      <c r="O784" s="306" t="s">
        <v>37</v>
      </c>
      <c r="P784" s="308">
        <v>30</v>
      </c>
      <c r="Q784" s="309"/>
      <c r="R784" s="286">
        <v>9080</v>
      </c>
      <c r="S784" s="310">
        <f t="shared" ref="S784:S848" si="119">Q784*R784</f>
        <v>0</v>
      </c>
      <c r="T784" s="311"/>
      <c r="U784" s="311">
        <f t="shared" si="108"/>
        <v>0</v>
      </c>
      <c r="V784" s="451" t="s">
        <v>44</v>
      </c>
      <c r="W784" s="452"/>
      <c r="X784" s="308">
        <v>750</v>
      </c>
      <c r="Y784" s="313"/>
      <c r="Z784" s="314"/>
      <c r="AA784" s="315"/>
      <c r="AB784" s="316"/>
      <c r="AC784" s="317"/>
      <c r="AD784" s="318">
        <f t="shared" si="104"/>
        <v>61</v>
      </c>
      <c r="AE784" s="319">
        <f>IF(OR(G784=账期!$A$18,G784=账期!$A$20,G784=账期!$A$22,G784=账期!$A$24,G784=账期!$A$25,G784=账期!$A$27,G784=账期!$A$26,G784=账期!$A$28,G784=账期!$A$30,G784=账期!$A$32,G784=账期!$A$34,G784=账期!$A$35,G784=账期!$A$37,G784=账期!$A$39,G784=账期!$A$40,G784=账期!$A$41,G784=账期!$A$42,G784=账期!$A$43,G784=账期!$A$44,G784=账期!$A$45,G784=账期!$A$46,G784=账期!$A$48,G784=账期!$A$50,G784=账期!$A$51,G784=账期!$A$52,G784=账期!$A$53,G784=账期!$A$54,G784=账期!$A$56,G784=账期!$A$57,G784=账期!$A$58,G784=账期!$A$59,G784=账期!$A$60,G784=账期!$A$61,G784=账期!$A$62,G784=账期!$A$63,G784=账期!$A$64,G784=账期!$A$66,G784=账期!$A$67,G784=账期!$A$68,G784=账期!$A$70,G784=账期!$A$71),30,IF(OR(G784=账期!$A$74,G784=账期!$A$77,G784=账期!$A$76,G784=账期!$A$79,G784=账期!$A$80,G784=账期!$A$81,G784=账期!$A$83,G784=账期!$A$85,G784=账期!$A$87,G784=账期!$A$89,G784=账期!$A$91),60,IF(OR(G784=账期!$A$93,G784=账期!$A$94,G784=账期!$A$95,G784=账期!$A$96,G784=账期!$A$98,G784=账期!$A$99,G784=账期!$A$101,G784=账期!$A$102),90,0)))</f>
        <v>30</v>
      </c>
      <c r="AF784" s="319"/>
      <c r="AG784" s="306" t="s">
        <v>38</v>
      </c>
      <c r="AH784" s="319" t="str">
        <f t="shared" si="118"/>
        <v>柯童柱</v>
      </c>
      <c r="AI784" s="321"/>
    </row>
    <row r="785" spans="1:36" ht="18" customHeight="1" x14ac:dyDescent="0.25">
      <c r="A785" s="301" t="str">
        <f t="shared" si="109"/>
        <v>备货</v>
      </c>
      <c r="B785" s="302">
        <v>43127</v>
      </c>
      <c r="C785" s="303" t="s">
        <v>3173</v>
      </c>
      <c r="D785" s="304" t="s">
        <v>15</v>
      </c>
      <c r="E785" s="305" t="str">
        <f t="shared" si="105"/>
        <v>A</v>
      </c>
      <c r="F785" s="305" t="str">
        <f t="shared" si="106"/>
        <v>B</v>
      </c>
      <c r="G785" s="306" t="s">
        <v>42</v>
      </c>
      <c r="H785" s="307" t="str">
        <f>IF(G785="","",VLOOKUP(G785,下拉数据源!J:K,2,0))</f>
        <v>金信诺光纤光缆（赣州）有限公司</v>
      </c>
      <c r="I785" s="307" t="s">
        <v>33</v>
      </c>
      <c r="J785" s="307"/>
      <c r="K785" s="308" t="s">
        <v>43</v>
      </c>
      <c r="L785" s="306" t="s">
        <v>35</v>
      </c>
      <c r="M785" s="306" t="s">
        <v>36</v>
      </c>
      <c r="N785" s="306"/>
      <c r="O785" s="306" t="s">
        <v>37</v>
      </c>
      <c r="P785" s="308">
        <v>24.75</v>
      </c>
      <c r="Q785" s="309"/>
      <c r="R785" s="286">
        <v>9080</v>
      </c>
      <c r="S785" s="310">
        <f t="shared" si="119"/>
        <v>0</v>
      </c>
      <c r="T785" s="311"/>
      <c r="U785" s="311">
        <f t="shared" si="108"/>
        <v>0</v>
      </c>
      <c r="V785" s="451" t="s">
        <v>44</v>
      </c>
      <c r="W785" s="452"/>
      <c r="X785" s="308">
        <v>750</v>
      </c>
      <c r="Y785" s="313"/>
      <c r="Z785" s="314"/>
      <c r="AA785" s="315"/>
      <c r="AB785" s="316"/>
      <c r="AC785" s="317"/>
      <c r="AD785" s="318">
        <f t="shared" si="104"/>
        <v>61</v>
      </c>
      <c r="AE785" s="319">
        <f>IF(OR(G785=账期!$A$18,G785=账期!$A$20,G785=账期!$A$22,G785=账期!$A$24,G785=账期!$A$25,G785=账期!$A$27,G785=账期!$A$26,G785=账期!$A$28,G785=账期!$A$30,G785=账期!$A$32,G785=账期!$A$34,G785=账期!$A$35,G785=账期!$A$37,G785=账期!$A$39,G785=账期!$A$40,G785=账期!$A$41,G785=账期!$A$42,G785=账期!$A$43,G785=账期!$A$44,G785=账期!$A$45,G785=账期!$A$46,G785=账期!$A$48,G785=账期!$A$50,G785=账期!$A$51,G785=账期!$A$52,G785=账期!$A$53,G785=账期!$A$54,G785=账期!$A$56,G785=账期!$A$57,G785=账期!$A$58,G785=账期!$A$59,G785=账期!$A$60,G785=账期!$A$61,G785=账期!$A$62,G785=账期!$A$63,G785=账期!$A$64,G785=账期!$A$66,G785=账期!$A$67,G785=账期!$A$68,G785=账期!$A$70,G785=账期!$A$71),30,IF(OR(G785=账期!$A$74,G785=账期!$A$77,G785=账期!$A$76,G785=账期!$A$79,G785=账期!$A$80,G785=账期!$A$81,G785=账期!$A$83,G785=账期!$A$85,G785=账期!$A$87,G785=账期!$A$89,G785=账期!$A$91),60,IF(OR(G785=账期!$A$93,G785=账期!$A$94,G785=账期!$A$95,G785=账期!$A$96,G785=账期!$A$98,G785=账期!$A$99,G785=账期!$A$101,G785=账期!$A$102),90,0)))</f>
        <v>30</v>
      </c>
      <c r="AF785" s="319"/>
      <c r="AG785" s="306" t="s">
        <v>38</v>
      </c>
      <c r="AH785" s="319" t="str">
        <f t="shared" si="118"/>
        <v>柯童柱</v>
      </c>
      <c r="AI785" s="321"/>
    </row>
    <row r="786" spans="1:36" ht="18" customHeight="1" x14ac:dyDescent="0.25">
      <c r="A786" s="301" t="str">
        <f t="shared" si="109"/>
        <v>2018年2月</v>
      </c>
      <c r="B786" s="302">
        <v>43127</v>
      </c>
      <c r="C786" s="303" t="s">
        <v>2985</v>
      </c>
      <c r="D786" s="304" t="s">
        <v>617</v>
      </c>
      <c r="E786" s="305" t="str">
        <f t="shared" si="105"/>
        <v>A</v>
      </c>
      <c r="F786" s="305" t="str">
        <f t="shared" si="106"/>
        <v>B</v>
      </c>
      <c r="G786" s="306" t="s">
        <v>46</v>
      </c>
      <c r="H786" s="307" t="str">
        <f>IF(G786="","",VLOOKUP(G786,下拉数据源!J:K,2,0))</f>
        <v>江苏长飞中利光纤光缆有限公司</v>
      </c>
      <c r="I786" s="307" t="s">
        <v>33</v>
      </c>
      <c r="J786" s="307"/>
      <c r="K786" s="308" t="s">
        <v>47</v>
      </c>
      <c r="L786" s="306" t="s">
        <v>35</v>
      </c>
      <c r="M786" s="306" t="s">
        <v>48</v>
      </c>
      <c r="N786" s="306" t="s">
        <v>49</v>
      </c>
      <c r="O786" s="306" t="s">
        <v>37</v>
      </c>
      <c r="P786" s="308">
        <v>30</v>
      </c>
      <c r="Q786" s="309">
        <v>30</v>
      </c>
      <c r="R786" s="286">
        <v>9100</v>
      </c>
      <c r="S786" s="310">
        <f t="shared" si="119"/>
        <v>273000</v>
      </c>
      <c r="T786" s="311"/>
      <c r="U786" s="311">
        <f t="shared" si="108"/>
        <v>273000</v>
      </c>
      <c r="V786" s="451">
        <v>43132</v>
      </c>
      <c r="W786" s="452">
        <v>43133</v>
      </c>
      <c r="X786" s="308">
        <v>750</v>
      </c>
      <c r="Y786" s="313" t="s">
        <v>3087</v>
      </c>
      <c r="Z786" s="314">
        <v>4470</v>
      </c>
      <c r="AA786" s="315">
        <v>180127</v>
      </c>
      <c r="AB786" s="316" t="s">
        <v>3556</v>
      </c>
      <c r="AC786" s="317">
        <v>43139</v>
      </c>
      <c r="AD786" s="318">
        <f t="shared" si="104"/>
        <v>43249</v>
      </c>
      <c r="AE786" s="319">
        <f>IF(OR(G786=账期!$A$18,G786=账期!$A$20,G786=账期!$A$22,G786=账期!$A$24,G786=账期!$A$25,G786=账期!$A$27,G786=账期!$A$26,G786=账期!$A$28,G786=账期!$A$30,G786=账期!$A$32,G786=账期!$A$34,G786=账期!$A$35,G786=账期!$A$37,G786=账期!$A$39,G786=账期!$A$40,G786=账期!$A$41,G786=账期!$A$42,G786=账期!$A$43,G786=账期!$A$44,G786=账期!$A$45,G786=账期!$A$46,G786=账期!$A$48,G786=账期!$A$50,G786=账期!$A$51,G786=账期!$A$52,G786=账期!$A$53,G786=账期!$A$54,G786=账期!$A$56,G786=账期!$A$57,G786=账期!$A$58,G786=账期!$A$59,G786=账期!$A$60,G786=账期!$A$61,G786=账期!$A$62,G786=账期!$A$63,G786=账期!$A$64,G786=账期!$A$66,G786=账期!$A$67,G786=账期!$A$68,G786=账期!$A$70,G786=账期!$A$71),30,IF(OR(G786=账期!$A$74,G786=账期!$A$77,G786=账期!$A$76,G786=账期!$A$79,G786=账期!$A$80,G786=账期!$A$81,G786=账期!$A$83,G786=账期!$A$85,G786=账期!$A$87,G786=账期!$A$89,G786=账期!$A$91),60,IF(OR(G786=账期!$A$93,G786=账期!$A$94,G786=账期!$A$95,G786=账期!$A$96,G786=账期!$A$98,G786=账期!$A$99,G786=账期!$A$101,G786=账期!$A$102),90,0)))</f>
        <v>90</v>
      </c>
      <c r="AF786" s="319"/>
      <c r="AG786" s="306" t="s">
        <v>50</v>
      </c>
      <c r="AH786" s="319" t="str">
        <f t="shared" si="118"/>
        <v>徐绪盛</v>
      </c>
      <c r="AI786" s="321"/>
    </row>
    <row r="787" spans="1:36" ht="18" customHeight="1" x14ac:dyDescent="0.25">
      <c r="A787" s="301" t="str">
        <f t="shared" si="109"/>
        <v>2018年1月</v>
      </c>
      <c r="B787" s="302">
        <v>43127</v>
      </c>
      <c r="C787" s="303" t="s">
        <v>1627</v>
      </c>
      <c r="D787" s="304" t="s">
        <v>617</v>
      </c>
      <c r="E787" s="305" t="str">
        <f t="shared" si="105"/>
        <v>A</v>
      </c>
      <c r="F787" s="305" t="str">
        <f t="shared" si="106"/>
        <v>C</v>
      </c>
      <c r="G787" s="306" t="s">
        <v>32</v>
      </c>
      <c r="H787" s="307" t="str">
        <f>IF(G787="","",VLOOKUP(G787,下拉数据源!J:K,2,0))</f>
        <v>深圳长飞智连技术有限公司</v>
      </c>
      <c r="I787" s="307" t="s">
        <v>33</v>
      </c>
      <c r="J787" s="307"/>
      <c r="K787" s="308" t="s">
        <v>39</v>
      </c>
      <c r="L787" s="306" t="s">
        <v>40</v>
      </c>
      <c r="M787" s="306" t="s">
        <v>41</v>
      </c>
      <c r="N787" s="306"/>
      <c r="O787" s="306" t="s">
        <v>37</v>
      </c>
      <c r="P787" s="308">
        <v>5</v>
      </c>
      <c r="Q787" s="309">
        <v>5</v>
      </c>
      <c r="R787" s="286">
        <v>13900</v>
      </c>
      <c r="S787" s="310">
        <f t="shared" si="119"/>
        <v>69500</v>
      </c>
      <c r="T787" s="311"/>
      <c r="U787" s="311">
        <f t="shared" si="108"/>
        <v>69500</v>
      </c>
      <c r="V787" s="451">
        <v>43131</v>
      </c>
      <c r="W787" s="452">
        <v>43133</v>
      </c>
      <c r="X787" s="308" t="s">
        <v>2802</v>
      </c>
      <c r="Y787" s="313" t="s">
        <v>2860</v>
      </c>
      <c r="Z787" s="314">
        <v>1400</v>
      </c>
      <c r="AA787" s="315">
        <v>180115</v>
      </c>
      <c r="AB787" s="316" t="s">
        <v>3348</v>
      </c>
      <c r="AC787" s="317">
        <v>43134</v>
      </c>
      <c r="AD787" s="318">
        <f t="shared" si="104"/>
        <v>43249</v>
      </c>
      <c r="AE787" s="319">
        <f>IF(OR(G787=账期!$A$18,G787=账期!$A$20,G787=账期!$A$22,G787=账期!$A$24,G787=账期!$A$25,G787=账期!$A$27,G787=账期!$A$26,G787=账期!$A$28,G787=账期!$A$30,G787=账期!$A$32,G787=账期!$A$34,G787=账期!$A$35,G787=账期!$A$37,G787=账期!$A$39,G787=账期!$A$40,G787=账期!$A$41,G787=账期!$A$42,G787=账期!$A$43,G787=账期!$A$44,G787=账期!$A$45,G787=账期!$A$46,G787=账期!$A$48,G787=账期!$A$50,G787=账期!$A$51,G787=账期!$A$52,G787=账期!$A$53,G787=账期!$A$54,G787=账期!$A$56,G787=账期!$A$57,G787=账期!$A$58,G787=账期!$A$59,G787=账期!$A$60,G787=账期!$A$61,G787=账期!$A$62,G787=账期!$A$63,G787=账期!$A$64,G787=账期!$A$66,G787=账期!$A$67,G787=账期!$A$68,G787=账期!$A$70,G787=账期!$A$71),30,IF(OR(G787=账期!$A$74,G787=账期!$A$77,G787=账期!$A$76,G787=账期!$A$79,G787=账期!$A$80,G787=账期!$A$81,G787=账期!$A$83,G787=账期!$A$85,G787=账期!$A$87,G787=账期!$A$89,G787=账期!$A$91),60,IF(OR(G787=账期!$A$93,G787=账期!$A$94,G787=账期!$A$95,G787=账期!$A$96,G787=账期!$A$98,G787=账期!$A$99,G787=账期!$A$101,G787=账期!$A$102),90,0)))</f>
        <v>90</v>
      </c>
      <c r="AF787" s="319"/>
      <c r="AG787" s="306" t="s">
        <v>38</v>
      </c>
      <c r="AH787" s="319" t="str">
        <f t="shared" si="118"/>
        <v>柯童柱</v>
      </c>
      <c r="AI787" s="321"/>
    </row>
    <row r="788" spans="1:36" ht="18" customHeight="1" x14ac:dyDescent="0.25">
      <c r="A788" s="301" t="str">
        <f t="shared" si="109"/>
        <v>2018年1月</v>
      </c>
      <c r="B788" s="302">
        <v>43104</v>
      </c>
      <c r="C788" s="303"/>
      <c r="D788" s="304" t="s">
        <v>617</v>
      </c>
      <c r="E788" s="305" t="str">
        <f t="shared" si="105"/>
        <v>A</v>
      </c>
      <c r="F788" s="305" t="str">
        <f t="shared" si="106"/>
        <v>A</v>
      </c>
      <c r="G788" s="306" t="s">
        <v>508</v>
      </c>
      <c r="H788" s="307" t="str">
        <f>IF(G788="","",VLOOKUP(G788,下拉数据源!J:K,2,0))</f>
        <v>长飞光纤光缆股份有限公司</v>
      </c>
      <c r="I788" s="307" t="s">
        <v>33</v>
      </c>
      <c r="J788" s="307"/>
      <c r="K788" s="308" t="s">
        <v>517</v>
      </c>
      <c r="L788" s="306" t="s">
        <v>78</v>
      </c>
      <c r="M788" s="306" t="s">
        <v>79</v>
      </c>
      <c r="N788" s="306" t="s">
        <v>2986</v>
      </c>
      <c r="O788" s="306" t="s">
        <v>37</v>
      </c>
      <c r="P788" s="308">
        <v>15</v>
      </c>
      <c r="Q788" s="309">
        <v>15</v>
      </c>
      <c r="R788" s="286">
        <v>9600</v>
      </c>
      <c r="S788" s="310">
        <f t="shared" si="119"/>
        <v>144000</v>
      </c>
      <c r="T788" s="311"/>
      <c r="U788" s="311">
        <f t="shared" si="108"/>
        <v>144000</v>
      </c>
      <c r="V788" s="451">
        <v>43128</v>
      </c>
      <c r="W788" s="452">
        <v>43129</v>
      </c>
      <c r="X788" s="308">
        <v>750</v>
      </c>
      <c r="Y788" s="313" t="s">
        <v>1628</v>
      </c>
      <c r="Z788" s="314">
        <v>1320</v>
      </c>
      <c r="AA788" s="315" t="s">
        <v>1629</v>
      </c>
      <c r="AB788" s="316" t="s">
        <v>3151</v>
      </c>
      <c r="AC788" s="317">
        <v>43133</v>
      </c>
      <c r="AD788" s="318">
        <f t="shared" si="104"/>
        <v>43189</v>
      </c>
      <c r="AE788" s="319">
        <f>IF(OR(G788=账期!$A$18,G788=账期!$A$20,G788=账期!$A$22,G788=账期!$A$24,G788=账期!$A$25,G788=账期!$A$27,G788=账期!$A$26,G788=账期!$A$28,G788=账期!$A$30,G788=账期!$A$32,G788=账期!$A$34,G788=账期!$A$35,G788=账期!$A$37,G788=账期!$A$39,G788=账期!$A$40,G788=账期!$A$41,G788=账期!$A$42,G788=账期!$A$43,G788=账期!$A$44,G788=账期!$A$45,G788=账期!$A$46,G788=账期!$A$48,G788=账期!$A$50,G788=账期!$A$51,G788=账期!$A$52,G788=账期!$A$53,G788=账期!$A$54,G788=账期!$A$56,G788=账期!$A$57,G788=账期!$A$58,G788=账期!$A$59,G788=账期!$A$60,G788=账期!$A$61,G788=账期!$A$62,G788=账期!$A$63,G788=账期!$A$64,G788=账期!$A$66,G788=账期!$A$67,G788=账期!$A$68,G788=账期!$A$70,G788=账期!$A$71),30,IF(OR(G788=账期!$A$74,G788=账期!$A$77,G788=账期!$A$76,G788=账期!$A$79,G788=账期!$A$80,G788=账期!$A$81,G788=账期!$A$83,G788=账期!$A$85,G788=账期!$A$87,G788=账期!$A$89,G788=账期!$A$91),60,IF(OR(G788=账期!$A$93,G788=账期!$A$94,G788=账期!$A$95,G788=账期!$A$96,G788=账期!$A$98,G788=账期!$A$99,G788=账期!$A$101,G788=账期!$A$102),90,0)))</f>
        <v>30</v>
      </c>
      <c r="AF788" s="319"/>
      <c r="AG788" s="306" t="s">
        <v>86</v>
      </c>
      <c r="AH788" s="319" t="str">
        <f t="shared" si="118"/>
        <v>杭得利</v>
      </c>
      <c r="AI788" s="321"/>
    </row>
    <row r="789" spans="1:36" ht="18" customHeight="1" x14ac:dyDescent="0.25">
      <c r="A789" s="301" t="str">
        <f t="shared" si="109"/>
        <v>2018年1月</v>
      </c>
      <c r="B789" s="302">
        <v>43104</v>
      </c>
      <c r="C789" s="303"/>
      <c r="D789" s="304" t="s">
        <v>617</v>
      </c>
      <c r="E789" s="305" t="str">
        <f t="shared" si="105"/>
        <v>A</v>
      </c>
      <c r="F789" s="305" t="str">
        <f t="shared" si="106"/>
        <v>A</v>
      </c>
      <c r="G789" s="306" t="s">
        <v>508</v>
      </c>
      <c r="H789" s="307" t="str">
        <f>IF(G789="","",VLOOKUP(G789,下拉数据源!J:K,2,0))</f>
        <v>长飞光纤光缆股份有限公司</v>
      </c>
      <c r="I789" s="307" t="s">
        <v>33</v>
      </c>
      <c r="J789" s="307"/>
      <c r="K789" s="308" t="s">
        <v>517</v>
      </c>
      <c r="L789" s="306" t="s">
        <v>78</v>
      </c>
      <c r="M789" s="306" t="s">
        <v>79</v>
      </c>
      <c r="N789" s="306" t="s">
        <v>2986</v>
      </c>
      <c r="O789" s="306" t="s">
        <v>37</v>
      </c>
      <c r="P789" s="308">
        <v>9</v>
      </c>
      <c r="Q789" s="309">
        <v>9</v>
      </c>
      <c r="R789" s="286">
        <v>9600</v>
      </c>
      <c r="S789" s="310">
        <f t="shared" si="119"/>
        <v>86400</v>
      </c>
      <c r="T789" s="311"/>
      <c r="U789" s="311">
        <f t="shared" si="108"/>
        <v>86400</v>
      </c>
      <c r="V789" s="451">
        <v>43130</v>
      </c>
      <c r="W789" s="452">
        <v>43131</v>
      </c>
      <c r="X789" s="308">
        <v>750</v>
      </c>
      <c r="Y789" s="313" t="s">
        <v>2660</v>
      </c>
      <c r="Z789" s="314">
        <v>792</v>
      </c>
      <c r="AA789" s="315">
        <v>180129</v>
      </c>
      <c r="AB789" s="316" t="s">
        <v>3151</v>
      </c>
      <c r="AC789" s="317">
        <v>43133</v>
      </c>
      <c r="AD789" s="318">
        <f t="shared" si="104"/>
        <v>43189</v>
      </c>
      <c r="AE789" s="319">
        <f>IF(OR(G789=账期!$A$18,G789=账期!$A$20,G789=账期!$A$22,G789=账期!$A$24,G789=账期!$A$25,G789=账期!$A$27,G789=账期!$A$26,G789=账期!$A$28,G789=账期!$A$30,G789=账期!$A$32,G789=账期!$A$34,G789=账期!$A$35,G789=账期!$A$37,G789=账期!$A$39,G789=账期!$A$40,G789=账期!$A$41,G789=账期!$A$42,G789=账期!$A$43,G789=账期!$A$44,G789=账期!$A$45,G789=账期!$A$46,G789=账期!$A$48,G789=账期!$A$50,G789=账期!$A$51,G789=账期!$A$52,G789=账期!$A$53,G789=账期!$A$54,G789=账期!$A$56,G789=账期!$A$57,G789=账期!$A$58,G789=账期!$A$59,G789=账期!$A$60,G789=账期!$A$61,G789=账期!$A$62,G789=账期!$A$63,G789=账期!$A$64,G789=账期!$A$66,G789=账期!$A$67,G789=账期!$A$68,G789=账期!$A$70,G789=账期!$A$71),30,IF(OR(G789=账期!$A$74,G789=账期!$A$77,G789=账期!$A$76,G789=账期!$A$79,G789=账期!$A$80,G789=账期!$A$81,G789=账期!$A$83,G789=账期!$A$85,G789=账期!$A$87,G789=账期!$A$89,G789=账期!$A$91),60,IF(OR(G789=账期!$A$93,G789=账期!$A$94,G789=账期!$A$95,G789=账期!$A$96,G789=账期!$A$98,G789=账期!$A$99,G789=账期!$A$101,G789=账期!$A$102),90,0)))</f>
        <v>30</v>
      </c>
      <c r="AF789" s="319"/>
      <c r="AG789" s="306" t="s">
        <v>86</v>
      </c>
      <c r="AH789" s="319" t="str">
        <f t="shared" si="118"/>
        <v>杭得利</v>
      </c>
      <c r="AI789" s="321"/>
    </row>
    <row r="790" spans="1:36" ht="18" customHeight="1" x14ac:dyDescent="0.25">
      <c r="A790" s="301" t="str">
        <f t="shared" si="109"/>
        <v>2018年1月</v>
      </c>
      <c r="B790" s="302">
        <v>43115</v>
      </c>
      <c r="C790" s="333" t="s">
        <v>1105</v>
      </c>
      <c r="D790" s="304" t="s">
        <v>617</v>
      </c>
      <c r="E790" s="305" t="str">
        <f t="shared" si="105"/>
        <v>A</v>
      </c>
      <c r="F790" s="305" t="str">
        <f t="shared" si="106"/>
        <v>B</v>
      </c>
      <c r="G790" s="306" t="s">
        <v>327</v>
      </c>
      <c r="H790" s="307" t="str">
        <f>IF(G790="","",VLOOKUP(G790,下拉数据源!J:K,2,0))</f>
        <v>长飞光纤光缆（上海）有限公司</v>
      </c>
      <c r="I790" s="307" t="s">
        <v>33</v>
      </c>
      <c r="J790" s="307"/>
      <c r="K790" s="308" t="s">
        <v>2682</v>
      </c>
      <c r="L790" s="306" t="s">
        <v>35</v>
      </c>
      <c r="M790" s="306" t="s">
        <v>94</v>
      </c>
      <c r="N790" s="306"/>
      <c r="O790" s="306" t="s">
        <v>37</v>
      </c>
      <c r="P790" s="308">
        <v>17.25</v>
      </c>
      <c r="Q790" s="309">
        <v>17.25</v>
      </c>
      <c r="R790" s="286">
        <v>9280</v>
      </c>
      <c r="S790" s="310">
        <f t="shared" si="119"/>
        <v>160080</v>
      </c>
      <c r="T790" s="311"/>
      <c r="U790" s="311">
        <f t="shared" si="108"/>
        <v>160080</v>
      </c>
      <c r="V790" s="451">
        <v>43131</v>
      </c>
      <c r="W790" s="452">
        <v>43132</v>
      </c>
      <c r="X790" s="308">
        <v>750</v>
      </c>
      <c r="Y790" s="313" t="s">
        <v>2881</v>
      </c>
      <c r="Z790" s="314">
        <v>2760</v>
      </c>
      <c r="AA790" s="315">
        <v>180131</v>
      </c>
      <c r="AB790" s="316" t="s">
        <v>3343</v>
      </c>
      <c r="AC790" s="317">
        <v>43134</v>
      </c>
      <c r="AD790" s="318">
        <f t="shared" ref="AD790:AD854" si="120">IF(AE790&gt;0,(DATE(YEAR(AC790),MONTH(AC790)+1,1)-1)+AE790,AC790)</f>
        <v>43189</v>
      </c>
      <c r="AE790" s="319">
        <f>IF(OR(G790=账期!$A$18,G790=账期!$A$20,G790=账期!$A$22,G790=账期!$A$24,G790=账期!$A$25,G790=账期!$A$27,G790=账期!$A$26,G790=账期!$A$28,G790=账期!$A$30,G790=账期!$A$32,G790=账期!$A$34,G790=账期!$A$35,G790=账期!$A$37,G790=账期!$A$39,G790=账期!$A$40,G790=账期!$A$41,G790=账期!$A$42,G790=账期!$A$43,G790=账期!$A$44,G790=账期!$A$45,G790=账期!$A$46,G790=账期!$A$48,G790=账期!$A$50,G790=账期!$A$51,G790=账期!$A$52,G790=账期!$A$53,G790=账期!$A$54,G790=账期!$A$56,G790=账期!$A$57,G790=账期!$A$58,G790=账期!$A$59,G790=账期!$A$60,G790=账期!$A$61,G790=账期!$A$62,G790=账期!$A$63,G790=账期!$A$64,G790=账期!$A$66,G790=账期!$A$67,G790=账期!$A$68,G790=账期!$A$70,G790=账期!$A$71),30,IF(OR(G790=账期!$A$74,G790=账期!$A$77,G790=账期!$A$76,G790=账期!$A$79,G790=账期!$A$80,G790=账期!$A$81,G790=账期!$A$83,G790=账期!$A$85,G790=账期!$A$87,G790=账期!$A$89,G790=账期!$A$91),60,IF(OR(G790=账期!$A$93,G790=账期!$A$94,G790=账期!$A$95,G790=账期!$A$96,G790=账期!$A$98,G790=账期!$A$99,G790=账期!$A$101,G790=账期!$A$102),90,0)))</f>
        <v>30</v>
      </c>
      <c r="AF790" s="319"/>
      <c r="AG790" s="306" t="s">
        <v>50</v>
      </c>
      <c r="AH790" s="319" t="str">
        <f t="shared" si="118"/>
        <v>徐绪盛</v>
      </c>
      <c r="AI790" s="321"/>
    </row>
    <row r="791" spans="1:36" ht="18" customHeight="1" x14ac:dyDescent="0.25">
      <c r="A791" s="301" t="str">
        <f t="shared" si="109"/>
        <v>2018年2月</v>
      </c>
      <c r="B791" s="302">
        <v>43129</v>
      </c>
      <c r="C791" s="303" t="s">
        <v>2736</v>
      </c>
      <c r="D791" s="304" t="s">
        <v>617</v>
      </c>
      <c r="E791" s="305" t="str">
        <f t="shared" si="105"/>
        <v>A</v>
      </c>
      <c r="F791" s="305" t="str">
        <f t="shared" si="106"/>
        <v>A</v>
      </c>
      <c r="G791" s="306" t="s">
        <v>316</v>
      </c>
      <c r="H791" s="307" t="str">
        <f>IF(G791="","",VLOOKUP(G791,下拉数据源!J:K,2,0))</f>
        <v>汕头高新区奥星光通信设备有限公司</v>
      </c>
      <c r="I791" s="307" t="s">
        <v>33</v>
      </c>
      <c r="J791" s="307"/>
      <c r="K791" s="308" t="s">
        <v>326</v>
      </c>
      <c r="L791" s="306" t="s">
        <v>35</v>
      </c>
      <c r="M791" s="306" t="s">
        <v>175</v>
      </c>
      <c r="N791" s="306"/>
      <c r="O791" s="306" t="s">
        <v>37</v>
      </c>
      <c r="P791" s="308">
        <v>3</v>
      </c>
      <c r="Q791" s="309">
        <v>3</v>
      </c>
      <c r="R791" s="286">
        <v>9460</v>
      </c>
      <c r="S791" s="310">
        <f t="shared" si="119"/>
        <v>28380</v>
      </c>
      <c r="T791" s="311"/>
      <c r="U791" s="311">
        <f t="shared" si="108"/>
        <v>28380</v>
      </c>
      <c r="V791" s="451">
        <v>43134</v>
      </c>
      <c r="W791" s="452">
        <v>43136</v>
      </c>
      <c r="X791" s="308">
        <v>750</v>
      </c>
      <c r="Y791" s="313" t="s">
        <v>3180</v>
      </c>
      <c r="Z791" s="314">
        <v>705</v>
      </c>
      <c r="AA791" s="315">
        <v>180131</v>
      </c>
      <c r="AB791" s="316" t="s">
        <v>3332</v>
      </c>
      <c r="AC791" s="317">
        <v>43134</v>
      </c>
      <c r="AD791" s="318">
        <f t="shared" si="120"/>
        <v>43249</v>
      </c>
      <c r="AE791" s="319">
        <f>IF(OR(G791=账期!$A$18,G791=账期!$A$20,G791=账期!$A$22,G791=账期!$A$24,G791=账期!$A$25,G791=账期!$A$27,G791=账期!$A$26,G791=账期!$A$28,G791=账期!$A$30,G791=账期!$A$32,G791=账期!$A$34,G791=账期!$A$35,G791=账期!$A$37,G791=账期!$A$39,G791=账期!$A$40,G791=账期!$A$41,G791=账期!$A$42,G791=账期!$A$43,G791=账期!$A$44,G791=账期!$A$45,G791=账期!$A$46,G791=账期!$A$48,G791=账期!$A$50,G791=账期!$A$51,G791=账期!$A$52,G791=账期!$A$53,G791=账期!$A$54,G791=账期!$A$56,G791=账期!$A$57,G791=账期!$A$58,G791=账期!$A$59,G791=账期!$A$60,G791=账期!$A$61,G791=账期!$A$62,G791=账期!$A$63,G791=账期!$A$64,G791=账期!$A$66,G791=账期!$A$67,G791=账期!$A$68,G791=账期!$A$70,G791=账期!$A$71),30,IF(OR(G791=账期!$A$74,G791=账期!$A$77,G791=账期!$A$76,G791=账期!$A$79,G791=账期!$A$80,G791=账期!$A$81,G791=账期!$A$83,G791=账期!$A$85,G791=账期!$A$87,G791=账期!$A$89,G791=账期!$A$91),60,IF(OR(G791=账期!$A$93,G791=账期!$A$94,G791=账期!$A$95,G791=账期!$A$96,G791=账期!$A$98,G791=账期!$A$99,G791=账期!$A$101,G791=账期!$A$102),90,0)))</f>
        <v>90</v>
      </c>
      <c r="AF791" s="319"/>
      <c r="AG791" s="306" t="s">
        <v>38</v>
      </c>
      <c r="AH791" s="319" t="str">
        <f t="shared" si="118"/>
        <v>柯童柱</v>
      </c>
      <c r="AI791" s="321"/>
    </row>
    <row r="792" spans="1:36" ht="18" customHeight="1" x14ac:dyDescent="0.25">
      <c r="A792" s="301" t="str">
        <f t="shared" si="109"/>
        <v>2018年2月</v>
      </c>
      <c r="B792" s="302">
        <v>43129</v>
      </c>
      <c r="C792" s="303" t="s">
        <v>2736</v>
      </c>
      <c r="D792" s="304" t="s">
        <v>617</v>
      </c>
      <c r="E792" s="305" t="str">
        <f t="shared" si="105"/>
        <v>A</v>
      </c>
      <c r="F792" s="305" t="str">
        <f t="shared" si="106"/>
        <v>A</v>
      </c>
      <c r="G792" s="306" t="s">
        <v>316</v>
      </c>
      <c r="H792" s="307" t="str">
        <f>IF(G792="","",VLOOKUP(G792,下拉数据源!J:K,2,0))</f>
        <v>汕头高新区奥星光通信设备有限公司</v>
      </c>
      <c r="I792" s="307" t="s">
        <v>33</v>
      </c>
      <c r="J792" s="307"/>
      <c r="K792" s="308" t="s">
        <v>326</v>
      </c>
      <c r="L792" s="306" t="s">
        <v>78</v>
      </c>
      <c r="M792" s="306" t="s">
        <v>79</v>
      </c>
      <c r="N792" s="306"/>
      <c r="O792" s="306" t="s">
        <v>37</v>
      </c>
      <c r="P792" s="308">
        <v>3</v>
      </c>
      <c r="Q792" s="309">
        <v>3</v>
      </c>
      <c r="R792" s="286">
        <v>9650</v>
      </c>
      <c r="S792" s="310">
        <f t="shared" si="119"/>
        <v>28950</v>
      </c>
      <c r="T792" s="311"/>
      <c r="U792" s="311">
        <f t="shared" si="108"/>
        <v>28950</v>
      </c>
      <c r="V792" s="451">
        <v>43134</v>
      </c>
      <c r="W792" s="452">
        <v>43136</v>
      </c>
      <c r="X792" s="308">
        <v>750</v>
      </c>
      <c r="Y792" s="313" t="s">
        <v>3179</v>
      </c>
      <c r="Z792" s="314">
        <f>5463.75/23.25*Q792</f>
        <v>705</v>
      </c>
      <c r="AA792" s="315">
        <v>180202</v>
      </c>
      <c r="AB792" s="316" t="s">
        <v>3332</v>
      </c>
      <c r="AC792" s="317">
        <v>43134</v>
      </c>
      <c r="AD792" s="318">
        <f t="shared" si="120"/>
        <v>43249</v>
      </c>
      <c r="AE792" s="319">
        <f>IF(OR(G792=账期!$A$18,G792=账期!$A$20,G792=账期!$A$22,G792=账期!$A$24,G792=账期!$A$25,G792=账期!$A$27,G792=账期!$A$26,G792=账期!$A$28,G792=账期!$A$30,G792=账期!$A$32,G792=账期!$A$34,G792=账期!$A$35,G792=账期!$A$37,G792=账期!$A$39,G792=账期!$A$40,G792=账期!$A$41,G792=账期!$A$42,G792=账期!$A$43,G792=账期!$A$44,G792=账期!$A$45,G792=账期!$A$46,G792=账期!$A$48,G792=账期!$A$50,G792=账期!$A$51,G792=账期!$A$52,G792=账期!$A$53,G792=账期!$A$54,G792=账期!$A$56,G792=账期!$A$57,G792=账期!$A$58,G792=账期!$A$59,G792=账期!$A$60,G792=账期!$A$61,G792=账期!$A$62,G792=账期!$A$63,G792=账期!$A$64,G792=账期!$A$66,G792=账期!$A$67,G792=账期!$A$68,G792=账期!$A$70,G792=账期!$A$71),30,IF(OR(G792=账期!$A$74,G792=账期!$A$77,G792=账期!$A$76,G792=账期!$A$79,G792=账期!$A$80,G792=账期!$A$81,G792=账期!$A$83,G792=账期!$A$85,G792=账期!$A$87,G792=账期!$A$89,G792=账期!$A$91),60,IF(OR(G792=账期!$A$93,G792=账期!$A$94,G792=账期!$A$95,G792=账期!$A$96,G792=账期!$A$98,G792=账期!$A$99,G792=账期!$A$101,G792=账期!$A$102),90,0)))</f>
        <v>90</v>
      </c>
      <c r="AF792" s="319"/>
      <c r="AG792" s="306" t="s">
        <v>38</v>
      </c>
      <c r="AH792" s="319" t="str">
        <f t="shared" si="118"/>
        <v>柯童柱</v>
      </c>
      <c r="AI792" s="321"/>
    </row>
    <row r="793" spans="1:36" ht="18" customHeight="1" x14ac:dyDescent="0.25">
      <c r="A793" s="301" t="str">
        <f t="shared" si="109"/>
        <v>2018年2月</v>
      </c>
      <c r="B793" s="302">
        <v>43129</v>
      </c>
      <c r="C793" s="303" t="s">
        <v>2736</v>
      </c>
      <c r="D793" s="304" t="s">
        <v>617</v>
      </c>
      <c r="E793" s="305" t="str">
        <f t="shared" si="105"/>
        <v>A</v>
      </c>
      <c r="F793" s="305" t="str">
        <f t="shared" si="106"/>
        <v>A</v>
      </c>
      <c r="G793" s="306" t="s">
        <v>316</v>
      </c>
      <c r="H793" s="307" t="str">
        <f>IF(G793="","",VLOOKUP(G793,下拉数据源!J:K,2,0))</f>
        <v>汕头高新区奥星光通信设备有限公司</v>
      </c>
      <c r="I793" s="307" t="s">
        <v>33</v>
      </c>
      <c r="J793" s="307"/>
      <c r="K793" s="308" t="s">
        <v>326</v>
      </c>
      <c r="L793" s="306" t="s">
        <v>35</v>
      </c>
      <c r="M793" s="306" t="s">
        <v>36</v>
      </c>
      <c r="N793" s="306"/>
      <c r="O793" s="306" t="s">
        <v>37</v>
      </c>
      <c r="P793" s="308">
        <v>20.25</v>
      </c>
      <c r="Q793" s="309">
        <v>20.25</v>
      </c>
      <c r="R793" s="286">
        <v>9030</v>
      </c>
      <c r="S793" s="310">
        <f t="shared" si="119"/>
        <v>182857.5</v>
      </c>
      <c r="T793" s="311"/>
      <c r="U793" s="311">
        <f t="shared" si="108"/>
        <v>182857.5</v>
      </c>
      <c r="V793" s="451">
        <v>43134</v>
      </c>
      <c r="W793" s="452">
        <v>43136</v>
      </c>
      <c r="X793" s="308">
        <v>750</v>
      </c>
      <c r="Y793" s="313" t="s">
        <v>3179</v>
      </c>
      <c r="Z793" s="314">
        <f>5463.75/23.25*Q793</f>
        <v>4758.75</v>
      </c>
      <c r="AA793" s="315" t="s">
        <v>3217</v>
      </c>
      <c r="AB793" s="316" t="s">
        <v>3332</v>
      </c>
      <c r="AC793" s="317">
        <v>43134</v>
      </c>
      <c r="AD793" s="318">
        <f t="shared" si="120"/>
        <v>43249</v>
      </c>
      <c r="AE793" s="319">
        <f>IF(OR(G793=账期!$A$18,G793=账期!$A$20,G793=账期!$A$22,G793=账期!$A$24,G793=账期!$A$25,G793=账期!$A$27,G793=账期!$A$26,G793=账期!$A$28,G793=账期!$A$30,G793=账期!$A$32,G793=账期!$A$34,G793=账期!$A$35,G793=账期!$A$37,G793=账期!$A$39,G793=账期!$A$40,G793=账期!$A$41,G793=账期!$A$42,G793=账期!$A$43,G793=账期!$A$44,G793=账期!$A$45,G793=账期!$A$46,G793=账期!$A$48,G793=账期!$A$50,G793=账期!$A$51,G793=账期!$A$52,G793=账期!$A$53,G793=账期!$A$54,G793=账期!$A$56,G793=账期!$A$57,G793=账期!$A$58,G793=账期!$A$59,G793=账期!$A$60,G793=账期!$A$61,G793=账期!$A$62,G793=账期!$A$63,G793=账期!$A$64,G793=账期!$A$66,G793=账期!$A$67,G793=账期!$A$68,G793=账期!$A$70,G793=账期!$A$71),30,IF(OR(G793=账期!$A$74,G793=账期!$A$77,G793=账期!$A$76,G793=账期!$A$79,G793=账期!$A$80,G793=账期!$A$81,G793=账期!$A$83,G793=账期!$A$85,G793=账期!$A$87,G793=账期!$A$89,G793=账期!$A$91),60,IF(OR(G793=账期!$A$93,G793=账期!$A$94,G793=账期!$A$95,G793=账期!$A$96,G793=账期!$A$98,G793=账期!$A$99,G793=账期!$A$101,G793=账期!$A$102),90,0)))</f>
        <v>90</v>
      </c>
      <c r="AF793" s="319"/>
      <c r="AG793" s="306" t="s">
        <v>38</v>
      </c>
      <c r="AH793" s="319" t="str">
        <f t="shared" si="118"/>
        <v>柯童柱</v>
      </c>
      <c r="AI793" s="321"/>
    </row>
    <row r="794" spans="1:36" ht="18" customHeight="1" x14ac:dyDescent="0.25">
      <c r="A794" s="301" t="str">
        <f t="shared" si="109"/>
        <v>2018年2月</v>
      </c>
      <c r="B794" s="302">
        <v>43129</v>
      </c>
      <c r="C794" s="303" t="s">
        <v>1630</v>
      </c>
      <c r="D794" s="304" t="s">
        <v>617</v>
      </c>
      <c r="E794" s="305" t="str">
        <f t="shared" si="105"/>
        <v>A</v>
      </c>
      <c r="F794" s="305" t="str">
        <f t="shared" si="106"/>
        <v>A</v>
      </c>
      <c r="G794" s="306" t="s">
        <v>316</v>
      </c>
      <c r="H794" s="307" t="str">
        <f>IF(G794="","",VLOOKUP(G794,下拉数据源!J:K,2,0))</f>
        <v>汕头高新区奥星光通信设备有限公司</v>
      </c>
      <c r="I794" s="307" t="s">
        <v>33</v>
      </c>
      <c r="J794" s="307"/>
      <c r="K794" s="308" t="s">
        <v>326</v>
      </c>
      <c r="L794" s="306" t="s">
        <v>63</v>
      </c>
      <c r="M794" s="306" t="s">
        <v>286</v>
      </c>
      <c r="N794" s="306"/>
      <c r="O794" s="306" t="s">
        <v>37</v>
      </c>
      <c r="P794" s="308">
        <v>3</v>
      </c>
      <c r="Q794" s="309">
        <v>3</v>
      </c>
      <c r="R794" s="286">
        <v>7490</v>
      </c>
      <c r="S794" s="310">
        <f t="shared" si="119"/>
        <v>22470</v>
      </c>
      <c r="T794" s="311"/>
      <c r="U794" s="311">
        <f t="shared" si="108"/>
        <v>22470</v>
      </c>
      <c r="V794" s="451">
        <v>43134</v>
      </c>
      <c r="W794" s="452">
        <v>43136</v>
      </c>
      <c r="X794" s="308">
        <v>1000</v>
      </c>
      <c r="Y794" s="313" t="s">
        <v>3181</v>
      </c>
      <c r="Z794" s="314">
        <v>810</v>
      </c>
      <c r="AA794" s="315">
        <v>180128</v>
      </c>
      <c r="AB794" s="316" t="s">
        <v>3333</v>
      </c>
      <c r="AC794" s="317">
        <v>43134</v>
      </c>
      <c r="AD794" s="318">
        <f t="shared" si="120"/>
        <v>43249</v>
      </c>
      <c r="AE794" s="319">
        <f>IF(OR(G794=账期!$A$18,G794=账期!$A$20,G794=账期!$A$22,G794=账期!$A$24,G794=账期!$A$25,G794=账期!$A$27,G794=账期!$A$26,G794=账期!$A$28,G794=账期!$A$30,G794=账期!$A$32,G794=账期!$A$34,G794=账期!$A$35,G794=账期!$A$37,G794=账期!$A$39,G794=账期!$A$40,G794=账期!$A$41,G794=账期!$A$42,G794=账期!$A$43,G794=账期!$A$44,G794=账期!$A$45,G794=账期!$A$46,G794=账期!$A$48,G794=账期!$A$50,G794=账期!$A$51,G794=账期!$A$52,G794=账期!$A$53,G794=账期!$A$54,G794=账期!$A$56,G794=账期!$A$57,G794=账期!$A$58,G794=账期!$A$59,G794=账期!$A$60,G794=账期!$A$61,G794=账期!$A$62,G794=账期!$A$63,G794=账期!$A$64,G794=账期!$A$66,G794=账期!$A$67,G794=账期!$A$68,G794=账期!$A$70,G794=账期!$A$71),30,IF(OR(G794=账期!$A$74,G794=账期!$A$77,G794=账期!$A$76,G794=账期!$A$79,G794=账期!$A$80,G794=账期!$A$81,G794=账期!$A$83,G794=账期!$A$85,G794=账期!$A$87,G794=账期!$A$89,G794=账期!$A$91),60,IF(OR(G794=账期!$A$93,G794=账期!$A$94,G794=账期!$A$95,G794=账期!$A$96,G794=账期!$A$98,G794=账期!$A$99,G794=账期!$A$101,G794=账期!$A$102),90,0)))</f>
        <v>90</v>
      </c>
      <c r="AF794" s="319"/>
      <c r="AG794" s="306" t="s">
        <v>38</v>
      </c>
      <c r="AH794" s="319" t="str">
        <f t="shared" si="118"/>
        <v>柯童柱</v>
      </c>
      <c r="AI794" s="321"/>
    </row>
    <row r="795" spans="1:36" ht="18" customHeight="1" x14ac:dyDescent="0.25">
      <c r="A795" s="301" t="str">
        <f t="shared" si="109"/>
        <v>2018年1月</v>
      </c>
      <c r="B795" s="302">
        <v>43129</v>
      </c>
      <c r="C795" s="303" t="s">
        <v>1631</v>
      </c>
      <c r="D795" s="304" t="s">
        <v>15</v>
      </c>
      <c r="E795" s="305" t="str">
        <f t="shared" si="105"/>
        <v>B</v>
      </c>
      <c r="F795" s="305" t="str">
        <f t="shared" si="106"/>
        <v>A</v>
      </c>
      <c r="G795" s="306" t="s">
        <v>291</v>
      </c>
      <c r="H795" s="307" t="str">
        <f>IF(G795="","",VLOOKUP(G795,下拉数据源!J:K,2,0))</f>
        <v>宁波格亿达光缆科技有限公司</v>
      </c>
      <c r="I795" s="307" t="s">
        <v>33</v>
      </c>
      <c r="J795" s="307"/>
      <c r="K795" s="308" t="s">
        <v>301</v>
      </c>
      <c r="L795" s="306" t="s">
        <v>63</v>
      </c>
      <c r="M795" s="306" t="s">
        <v>297</v>
      </c>
      <c r="N795" s="306"/>
      <c r="O795" s="306" t="s">
        <v>191</v>
      </c>
      <c r="P795" s="308">
        <v>1</v>
      </c>
      <c r="Q795" s="309">
        <v>1</v>
      </c>
      <c r="R795" s="286">
        <v>12200</v>
      </c>
      <c r="S795" s="310">
        <f t="shared" si="119"/>
        <v>12200</v>
      </c>
      <c r="T795" s="311"/>
      <c r="U795" s="311">
        <f t="shared" si="108"/>
        <v>12200</v>
      </c>
      <c r="V795" s="451">
        <v>43130</v>
      </c>
      <c r="W795" s="452">
        <v>43133</v>
      </c>
      <c r="X795" s="308">
        <v>25</v>
      </c>
      <c r="Y795" s="313" t="s">
        <v>2641</v>
      </c>
      <c r="Z795" s="314">
        <v>280</v>
      </c>
      <c r="AA795" s="315">
        <v>180126</v>
      </c>
      <c r="AB795" s="316" t="s">
        <v>3327</v>
      </c>
      <c r="AC795" s="317">
        <v>43134</v>
      </c>
      <c r="AD795" s="318">
        <f t="shared" si="120"/>
        <v>43189</v>
      </c>
      <c r="AE795" s="319">
        <f>IF(OR(G795=账期!$A$18,G795=账期!$A$20,G795=账期!$A$22,G795=账期!$A$24,G795=账期!$A$25,G795=账期!$A$27,G795=账期!$A$26,G795=账期!$A$28,G795=账期!$A$30,G795=账期!$A$32,G795=账期!$A$34,G795=账期!$A$35,G795=账期!$A$37,G795=账期!$A$39,G795=账期!$A$40,G795=账期!$A$41,G795=账期!$A$42,G795=账期!$A$43,G795=账期!$A$44,G795=账期!$A$45,G795=账期!$A$46,G795=账期!$A$48,G795=账期!$A$50,G795=账期!$A$51,G795=账期!$A$52,G795=账期!$A$53,G795=账期!$A$54,G795=账期!$A$56,G795=账期!$A$57,G795=账期!$A$58,G795=账期!$A$59,G795=账期!$A$60,G795=账期!$A$61,G795=账期!$A$62,G795=账期!$A$63,G795=账期!$A$64,G795=账期!$A$66,G795=账期!$A$67,G795=账期!$A$68,G795=账期!$A$70,G795=账期!$A$71),30,IF(OR(G795=账期!$A$74,G795=账期!$A$77,G795=账期!$A$76,G795=账期!$A$79,G795=账期!$A$80,G795=账期!$A$81,G795=账期!$A$83,G795=账期!$A$85,G795=账期!$A$87,G795=账期!$A$89,G795=账期!$A$91),60,IF(OR(G795=账期!$A$93,G795=账期!$A$94,G795=账期!$A$95,G795=账期!$A$96,G795=账期!$A$98,G795=账期!$A$99,G795=账期!$A$101,G795=账期!$A$102),90,0)))</f>
        <v>30</v>
      </c>
      <c r="AF795" s="319"/>
      <c r="AG795" s="306" t="s">
        <v>106</v>
      </c>
      <c r="AH795" s="319" t="str">
        <f t="shared" si="118"/>
        <v>石浩宇</v>
      </c>
      <c r="AI795" s="321"/>
    </row>
    <row r="796" spans="1:36" ht="18" customHeight="1" x14ac:dyDescent="0.25">
      <c r="A796" s="301" t="str">
        <f t="shared" si="109"/>
        <v>2018年1月</v>
      </c>
      <c r="B796" s="302">
        <v>43129</v>
      </c>
      <c r="C796" s="303" t="s">
        <v>1631</v>
      </c>
      <c r="D796" s="304" t="s">
        <v>15</v>
      </c>
      <c r="E796" s="305" t="str">
        <f t="shared" si="105"/>
        <v>B</v>
      </c>
      <c r="F796" s="305" t="str">
        <f t="shared" si="106"/>
        <v>A</v>
      </c>
      <c r="G796" s="306" t="s">
        <v>291</v>
      </c>
      <c r="H796" s="307" t="str">
        <f>IF(G796="","",VLOOKUP(G796,下拉数据源!J:K,2,0))</f>
        <v>宁波格亿达光缆科技有限公司</v>
      </c>
      <c r="I796" s="307" t="s">
        <v>33</v>
      </c>
      <c r="J796" s="307"/>
      <c r="K796" s="308" t="s">
        <v>301</v>
      </c>
      <c r="L796" s="306" t="s">
        <v>63</v>
      </c>
      <c r="M796" s="306" t="s">
        <v>64</v>
      </c>
      <c r="N796" s="306"/>
      <c r="O796" s="306" t="s">
        <v>37</v>
      </c>
      <c r="P796" s="308">
        <v>4</v>
      </c>
      <c r="Q796" s="309">
        <v>4</v>
      </c>
      <c r="R796" s="286">
        <v>10800</v>
      </c>
      <c r="S796" s="310">
        <f t="shared" si="119"/>
        <v>43200</v>
      </c>
      <c r="T796" s="311"/>
      <c r="U796" s="311">
        <f t="shared" si="108"/>
        <v>43200</v>
      </c>
      <c r="V796" s="451">
        <v>43130</v>
      </c>
      <c r="W796" s="452">
        <v>43133</v>
      </c>
      <c r="X796" s="308">
        <v>25</v>
      </c>
      <c r="Y796" s="313" t="s">
        <v>2642</v>
      </c>
      <c r="Z796" s="314">
        <v>1120</v>
      </c>
      <c r="AA796" s="315">
        <v>180129</v>
      </c>
      <c r="AB796" s="316" t="s">
        <v>3327</v>
      </c>
      <c r="AC796" s="317">
        <v>43134</v>
      </c>
      <c r="AD796" s="318">
        <f t="shared" si="120"/>
        <v>43189</v>
      </c>
      <c r="AE796" s="319">
        <f>IF(OR(G796=账期!$A$18,G796=账期!$A$20,G796=账期!$A$22,G796=账期!$A$24,G796=账期!$A$25,G796=账期!$A$27,G796=账期!$A$26,G796=账期!$A$28,G796=账期!$A$30,G796=账期!$A$32,G796=账期!$A$34,G796=账期!$A$35,G796=账期!$A$37,G796=账期!$A$39,G796=账期!$A$40,G796=账期!$A$41,G796=账期!$A$42,G796=账期!$A$43,G796=账期!$A$44,G796=账期!$A$45,G796=账期!$A$46,G796=账期!$A$48,G796=账期!$A$50,G796=账期!$A$51,G796=账期!$A$52,G796=账期!$A$53,G796=账期!$A$54,G796=账期!$A$56,G796=账期!$A$57,G796=账期!$A$58,G796=账期!$A$59,G796=账期!$A$60,G796=账期!$A$61,G796=账期!$A$62,G796=账期!$A$63,G796=账期!$A$64,G796=账期!$A$66,G796=账期!$A$67,G796=账期!$A$68,G796=账期!$A$70,G796=账期!$A$71),30,IF(OR(G796=账期!$A$74,G796=账期!$A$77,G796=账期!$A$76,G796=账期!$A$79,G796=账期!$A$80,G796=账期!$A$81,G796=账期!$A$83,G796=账期!$A$85,G796=账期!$A$87,G796=账期!$A$89,G796=账期!$A$91),60,IF(OR(G796=账期!$A$93,G796=账期!$A$94,G796=账期!$A$95,G796=账期!$A$96,G796=账期!$A$98,G796=账期!$A$99,G796=账期!$A$101,G796=账期!$A$102),90,0)))</f>
        <v>30</v>
      </c>
      <c r="AF796" s="319"/>
      <c r="AG796" s="306" t="s">
        <v>106</v>
      </c>
      <c r="AH796" s="319" t="str">
        <f t="shared" si="118"/>
        <v>石浩宇</v>
      </c>
      <c r="AI796" s="321"/>
    </row>
    <row r="797" spans="1:36" ht="18" customHeight="1" x14ac:dyDescent="0.25">
      <c r="A797" s="301" t="str">
        <f t="shared" si="109"/>
        <v>2018年1月</v>
      </c>
      <c r="B797" s="302">
        <v>43129</v>
      </c>
      <c r="C797" s="303" t="s">
        <v>1631</v>
      </c>
      <c r="D797" s="304" t="s">
        <v>15</v>
      </c>
      <c r="E797" s="305" t="str">
        <f t="shared" si="105"/>
        <v>B</v>
      </c>
      <c r="F797" s="305" t="str">
        <f t="shared" si="106"/>
        <v>A</v>
      </c>
      <c r="G797" s="306" t="s">
        <v>291</v>
      </c>
      <c r="H797" s="307" t="str">
        <f>IF(G797="","",VLOOKUP(G797,下拉数据源!J:K,2,0))</f>
        <v>宁波格亿达光缆科技有限公司</v>
      </c>
      <c r="I797" s="307" t="s">
        <v>33</v>
      </c>
      <c r="J797" s="307"/>
      <c r="K797" s="308" t="s">
        <v>301</v>
      </c>
      <c r="L797" s="306" t="s">
        <v>63</v>
      </c>
      <c r="M797" s="306" t="s">
        <v>168</v>
      </c>
      <c r="N797" s="306"/>
      <c r="O797" s="306" t="s">
        <v>191</v>
      </c>
      <c r="P797" s="308">
        <v>1</v>
      </c>
      <c r="Q797" s="309">
        <v>1</v>
      </c>
      <c r="R797" s="286">
        <v>18900</v>
      </c>
      <c r="S797" s="310">
        <f t="shared" si="119"/>
        <v>18900</v>
      </c>
      <c r="T797" s="311"/>
      <c r="U797" s="311">
        <f t="shared" si="108"/>
        <v>18900</v>
      </c>
      <c r="V797" s="451">
        <v>43130</v>
      </c>
      <c r="W797" s="452">
        <v>43133</v>
      </c>
      <c r="X797" s="308">
        <v>25</v>
      </c>
      <c r="Y797" s="313" t="s">
        <v>2641</v>
      </c>
      <c r="Z797" s="314">
        <v>280</v>
      </c>
      <c r="AA797" s="315">
        <v>171213</v>
      </c>
      <c r="AB797" s="316" t="s">
        <v>3327</v>
      </c>
      <c r="AC797" s="317">
        <v>43134</v>
      </c>
      <c r="AD797" s="318">
        <f t="shared" si="120"/>
        <v>43189</v>
      </c>
      <c r="AE797" s="319">
        <f>IF(OR(G797=账期!$A$18,G797=账期!$A$20,G797=账期!$A$22,G797=账期!$A$24,G797=账期!$A$25,G797=账期!$A$27,G797=账期!$A$26,G797=账期!$A$28,G797=账期!$A$30,G797=账期!$A$32,G797=账期!$A$34,G797=账期!$A$35,G797=账期!$A$37,G797=账期!$A$39,G797=账期!$A$40,G797=账期!$A$41,G797=账期!$A$42,G797=账期!$A$43,G797=账期!$A$44,G797=账期!$A$45,G797=账期!$A$46,G797=账期!$A$48,G797=账期!$A$50,G797=账期!$A$51,G797=账期!$A$52,G797=账期!$A$53,G797=账期!$A$54,G797=账期!$A$56,G797=账期!$A$57,G797=账期!$A$58,G797=账期!$A$59,G797=账期!$A$60,G797=账期!$A$61,G797=账期!$A$62,G797=账期!$A$63,G797=账期!$A$64,G797=账期!$A$66,G797=账期!$A$67,G797=账期!$A$68,G797=账期!$A$70,G797=账期!$A$71),30,IF(OR(G797=账期!$A$74,G797=账期!$A$77,G797=账期!$A$76,G797=账期!$A$79,G797=账期!$A$80,G797=账期!$A$81,G797=账期!$A$83,G797=账期!$A$85,G797=账期!$A$87,G797=账期!$A$89,G797=账期!$A$91),60,IF(OR(G797=账期!$A$93,G797=账期!$A$94,G797=账期!$A$95,G797=账期!$A$96,G797=账期!$A$98,G797=账期!$A$99,G797=账期!$A$101,G797=账期!$A$102),90,0)))</f>
        <v>30</v>
      </c>
      <c r="AF797" s="319"/>
      <c r="AG797" s="306" t="s">
        <v>106</v>
      </c>
      <c r="AH797" s="319" t="str">
        <f t="shared" si="118"/>
        <v>石浩宇</v>
      </c>
      <c r="AI797" s="321"/>
    </row>
    <row r="798" spans="1:36" ht="18" customHeight="1" x14ac:dyDescent="0.25">
      <c r="A798" s="301" t="str">
        <f t="shared" si="109"/>
        <v>2018年1月</v>
      </c>
      <c r="B798" s="302">
        <v>43129</v>
      </c>
      <c r="C798" s="303" t="s">
        <v>1631</v>
      </c>
      <c r="D798" s="304" t="s">
        <v>15</v>
      </c>
      <c r="E798" s="305" t="str">
        <f t="shared" si="105"/>
        <v>B</v>
      </c>
      <c r="F798" s="305" t="str">
        <f t="shared" si="106"/>
        <v>A</v>
      </c>
      <c r="G798" s="306" t="s">
        <v>291</v>
      </c>
      <c r="H798" s="307" t="str">
        <f>IF(G798="","",VLOOKUP(G798,下拉数据源!J:K,2,0))</f>
        <v>宁波格亿达光缆科技有限公司</v>
      </c>
      <c r="I798" s="307" t="s">
        <v>33</v>
      </c>
      <c r="J798" s="307"/>
      <c r="K798" s="308" t="s">
        <v>301</v>
      </c>
      <c r="L798" s="306" t="s">
        <v>63</v>
      </c>
      <c r="M798" s="306" t="s">
        <v>286</v>
      </c>
      <c r="N798" s="306"/>
      <c r="O798" s="306" t="s">
        <v>37</v>
      </c>
      <c r="P798" s="308">
        <v>1</v>
      </c>
      <c r="Q798" s="309">
        <v>1</v>
      </c>
      <c r="R798" s="286">
        <v>7900</v>
      </c>
      <c r="S798" s="310">
        <f t="shared" si="119"/>
        <v>7900</v>
      </c>
      <c r="T798" s="311"/>
      <c r="U798" s="311">
        <f t="shared" si="108"/>
        <v>7900</v>
      </c>
      <c r="V798" s="451">
        <v>43130</v>
      </c>
      <c r="W798" s="452">
        <v>43133</v>
      </c>
      <c r="X798" s="308">
        <v>25</v>
      </c>
      <c r="Y798" s="313" t="s">
        <v>2642</v>
      </c>
      <c r="Z798" s="314">
        <v>280</v>
      </c>
      <c r="AA798" s="315">
        <v>180130</v>
      </c>
      <c r="AB798" s="316" t="s">
        <v>3327</v>
      </c>
      <c r="AC798" s="317">
        <v>43134</v>
      </c>
      <c r="AD798" s="318">
        <f t="shared" si="120"/>
        <v>43189</v>
      </c>
      <c r="AE798" s="319">
        <f>IF(OR(G798=账期!$A$18,G798=账期!$A$20,G798=账期!$A$22,G798=账期!$A$24,G798=账期!$A$25,G798=账期!$A$27,G798=账期!$A$26,G798=账期!$A$28,G798=账期!$A$30,G798=账期!$A$32,G798=账期!$A$34,G798=账期!$A$35,G798=账期!$A$37,G798=账期!$A$39,G798=账期!$A$40,G798=账期!$A$41,G798=账期!$A$42,G798=账期!$A$43,G798=账期!$A$44,G798=账期!$A$45,G798=账期!$A$46,G798=账期!$A$48,G798=账期!$A$50,G798=账期!$A$51,G798=账期!$A$52,G798=账期!$A$53,G798=账期!$A$54,G798=账期!$A$56,G798=账期!$A$57,G798=账期!$A$58,G798=账期!$A$59,G798=账期!$A$60,G798=账期!$A$61,G798=账期!$A$62,G798=账期!$A$63,G798=账期!$A$64,G798=账期!$A$66,G798=账期!$A$67,G798=账期!$A$68,G798=账期!$A$70,G798=账期!$A$71),30,IF(OR(G798=账期!$A$74,G798=账期!$A$77,G798=账期!$A$76,G798=账期!$A$79,G798=账期!$A$80,G798=账期!$A$81,G798=账期!$A$83,G798=账期!$A$85,G798=账期!$A$87,G798=账期!$A$89,G798=账期!$A$91),60,IF(OR(G798=账期!$A$93,G798=账期!$A$94,G798=账期!$A$95,G798=账期!$A$96,G798=账期!$A$98,G798=账期!$A$99,G798=账期!$A$101,G798=账期!$A$102),90,0)))</f>
        <v>30</v>
      </c>
      <c r="AF798" s="319"/>
      <c r="AG798" s="306" t="s">
        <v>106</v>
      </c>
      <c r="AH798" s="319" t="str">
        <f t="shared" si="118"/>
        <v>石浩宇</v>
      </c>
      <c r="AI798" s="321"/>
    </row>
    <row r="799" spans="1:36" ht="18" customHeight="1" x14ac:dyDescent="0.25">
      <c r="A799" s="301" t="str">
        <f t="shared" si="109"/>
        <v>2018年1月</v>
      </c>
      <c r="B799" s="302">
        <v>43129</v>
      </c>
      <c r="C799" s="303"/>
      <c r="D799" s="304" t="s">
        <v>617</v>
      </c>
      <c r="E799" s="305" t="str">
        <f t="shared" ref="E799:E863" si="121">IF(OR(D799="长飞",D799="烽火",D799="特发",D799="富通",D799="亨通",G799="赣州金信诺",G799="江苏永鼎",G799="宏安集团"),"A",IF(OR(G799="广意通讯",G799="湖北楚天",G799="宁波格亿达",G799="通鼎互联",G799="黄石昌达",G799="江苏俊知",G799="珠海汉胜",G799="武汉电信"),"B","C"))</f>
        <v>A</v>
      </c>
      <c r="F799" s="305" t="str">
        <f t="shared" ref="F799:F863" si="122">IF(OR(G799="成都大唐",G799="广东亨通",G799="江苏亨通",G799="兰州长飞",G799="南京华信",G799="汕头奥星",G799="特发光网",G799="武汉长飞",G799="长春烽火",G799="广意通讯",G799="湖北楚天",G799="宁波格亿达",G799="通鼎互联",G799="安徽汉唐",G799="安徽宜德",G799="安徽盈通",G799="成都康宁",G799="成都中飞",G799="东莞光佳",G799="东莞鸿鑫",G799="烽火博鑫",G799="佛山星蓝",G799="广东金桥",G799="广州联兴",G799="贵州乾新",G799="航天电工",G799="合肥兴联",G799="湖北宇洪",G799="江苏奥通",G799="江苏中远",G799="宁波辰飞",G799="宁波汉生",G799="宁波宇欣",G799="山东太平洋",G799="山东特发",G799="山东永通",G799="上海朗闻",G799="上海翼波",G799="四川天邑",G799="四川旭泰",G799="武汉瑞联",G799="武汉同至",G799="西安西古",G799="西安鑫华通",G799="武汉驿路通",G799="长光通信",G799="中电八所",G799="中电光达",G799="中利集团",G799="重庆特发",G799="舟山安格",G799="珠海邗秦"),"A",IF(OR(G799="富通天津",G799="赣州金信诺",G799="江苏永鼎",G799="上海长飞",G799="特发股份",G799="武汉烽火",G799="西安烽火",G799="长飞中利",G799="江苏中天",G799="江西联创",G799="宁波盈谷",G799="黄石昌达",G799="四川长飞"),"B","C"))</f>
        <v>C</v>
      </c>
      <c r="G799" s="306" t="s">
        <v>32</v>
      </c>
      <c r="H799" s="307" t="str">
        <f>IF(G799="","",VLOOKUP(G799,下拉数据源!J:K,2,0))</f>
        <v>深圳长飞智连技术有限公司</v>
      </c>
      <c r="I799" s="307" t="s">
        <v>33</v>
      </c>
      <c r="J799" s="307" t="s">
        <v>376</v>
      </c>
      <c r="K799" s="308" t="s">
        <v>1632</v>
      </c>
      <c r="L799" s="306" t="s">
        <v>63</v>
      </c>
      <c r="M799" s="306" t="s">
        <v>334</v>
      </c>
      <c r="N799" s="306"/>
      <c r="O799" s="306" t="s">
        <v>191</v>
      </c>
      <c r="P799" s="308">
        <v>2.5000000000000001E-2</v>
      </c>
      <c r="Q799" s="309">
        <v>2.5000000000000001E-2</v>
      </c>
      <c r="R799" s="286">
        <v>18200</v>
      </c>
      <c r="S799" s="310">
        <f t="shared" si="119"/>
        <v>455</v>
      </c>
      <c r="T799" s="311"/>
      <c r="U799" s="311">
        <f t="shared" si="108"/>
        <v>455</v>
      </c>
      <c r="V799" s="451">
        <v>43129</v>
      </c>
      <c r="W799" s="452">
        <v>43130</v>
      </c>
      <c r="X799" s="308">
        <v>25</v>
      </c>
      <c r="Y799" s="313" t="s">
        <v>1633</v>
      </c>
      <c r="Z799" s="314">
        <v>0</v>
      </c>
      <c r="AA799" s="315">
        <v>180106</v>
      </c>
      <c r="AB799" s="316" t="s">
        <v>3351</v>
      </c>
      <c r="AC799" s="317">
        <v>43134</v>
      </c>
      <c r="AD799" s="318">
        <f t="shared" si="120"/>
        <v>43249</v>
      </c>
      <c r="AE799" s="319">
        <f>IF(OR(G799=账期!$A$18,G799=账期!$A$20,G799=账期!$A$22,G799=账期!$A$24,G799=账期!$A$25,G799=账期!$A$27,G799=账期!$A$26,G799=账期!$A$28,G799=账期!$A$30,G799=账期!$A$32,G799=账期!$A$34,G799=账期!$A$35,G799=账期!$A$37,G799=账期!$A$39,G799=账期!$A$40,G799=账期!$A$41,G799=账期!$A$42,G799=账期!$A$43,G799=账期!$A$44,G799=账期!$A$45,G799=账期!$A$46,G799=账期!$A$48,G799=账期!$A$50,G799=账期!$A$51,G799=账期!$A$52,G799=账期!$A$53,G799=账期!$A$54,G799=账期!$A$56,G799=账期!$A$57,G799=账期!$A$58,G799=账期!$A$59,G799=账期!$A$60,G799=账期!$A$61,G799=账期!$A$62,G799=账期!$A$63,G799=账期!$A$64,G799=账期!$A$66,G799=账期!$A$67,G799=账期!$A$68,G799=账期!$A$70,G799=账期!$A$71),30,IF(OR(G799=账期!$A$74,G799=账期!$A$77,G799=账期!$A$76,G799=账期!$A$79,G799=账期!$A$80,G799=账期!$A$81,G799=账期!$A$83,G799=账期!$A$85,G799=账期!$A$87,G799=账期!$A$89,G799=账期!$A$91),60,IF(OR(G799=账期!$A$93,G799=账期!$A$94,G799=账期!$A$95,G799=账期!$A$96,G799=账期!$A$98,G799=账期!$A$99,G799=账期!$A$101,G799=账期!$A$102),90,0)))</f>
        <v>90</v>
      </c>
      <c r="AF799" s="319"/>
      <c r="AG799" s="306" t="s">
        <v>38</v>
      </c>
      <c r="AH799" s="319" t="str">
        <f t="shared" si="118"/>
        <v>柯童柱</v>
      </c>
      <c r="AI799" s="321"/>
    </row>
    <row r="800" spans="1:36" ht="18" customHeight="1" x14ac:dyDescent="0.25">
      <c r="A800" s="301" t="str">
        <f t="shared" si="109"/>
        <v>2018年1月</v>
      </c>
      <c r="B800" s="302">
        <v>43129</v>
      </c>
      <c r="C800" s="303"/>
      <c r="D800" s="304" t="s">
        <v>625</v>
      </c>
      <c r="E800" s="305" t="str">
        <f t="shared" si="121"/>
        <v>A</v>
      </c>
      <c r="F800" s="305" t="str">
        <f t="shared" si="122"/>
        <v>B</v>
      </c>
      <c r="G800" s="306" t="s">
        <v>480</v>
      </c>
      <c r="H800" s="307" t="str">
        <f>IF(G800="","",VLOOKUP(G800,下拉数据源!J:K,2,0))</f>
        <v xml:space="preserve">烽火通信科技股份有限公司 </v>
      </c>
      <c r="I800" s="307" t="s">
        <v>33</v>
      </c>
      <c r="J800" s="307"/>
      <c r="K800" s="308" t="s">
        <v>111</v>
      </c>
      <c r="L800" s="306" t="s">
        <v>15</v>
      </c>
      <c r="M800" s="306" t="s">
        <v>1634</v>
      </c>
      <c r="N800" s="308" t="s">
        <v>111</v>
      </c>
      <c r="O800" s="306"/>
      <c r="P800" s="308">
        <v>6</v>
      </c>
      <c r="Q800" s="309"/>
      <c r="R800" s="286">
        <v>0</v>
      </c>
      <c r="S800" s="310">
        <f t="shared" si="119"/>
        <v>0</v>
      </c>
      <c r="T800" s="311"/>
      <c r="U800" s="311">
        <f t="shared" si="108"/>
        <v>0</v>
      </c>
      <c r="V800" s="451">
        <v>43129</v>
      </c>
      <c r="W800" s="452">
        <v>43130</v>
      </c>
      <c r="X800" s="308"/>
      <c r="Y800" s="313"/>
      <c r="Z800" s="314"/>
      <c r="AA800" s="315"/>
      <c r="AB800" s="316"/>
      <c r="AC800" s="317"/>
      <c r="AD800" s="318">
        <f t="shared" si="120"/>
        <v>61</v>
      </c>
      <c r="AE800" s="319">
        <f>IF(OR(G800=账期!$A$18,G800=账期!$A$20,G800=账期!$A$22,G800=账期!$A$24,G800=账期!$A$25,G800=账期!$A$27,G800=账期!$A$26,G800=账期!$A$28,G800=账期!$A$30,G800=账期!$A$32,G800=账期!$A$34,G800=账期!$A$35,G800=账期!$A$37,G800=账期!$A$39,G800=账期!$A$40,G800=账期!$A$41,G800=账期!$A$42,G800=账期!$A$43,G800=账期!$A$44,G800=账期!$A$45,G800=账期!$A$46,G800=账期!$A$48,G800=账期!$A$50,G800=账期!$A$51,G800=账期!$A$52,G800=账期!$A$53,G800=账期!$A$54,G800=账期!$A$56,G800=账期!$A$57,G800=账期!$A$58,G800=账期!$A$59,G800=账期!$A$60,G800=账期!$A$61,G800=账期!$A$62,G800=账期!$A$63,G800=账期!$A$64,G800=账期!$A$66,G800=账期!$A$67,G800=账期!$A$68,G800=账期!$A$70,G800=账期!$A$71),30,IF(OR(G800=账期!$A$74,G800=账期!$A$77,G800=账期!$A$76,G800=账期!$A$79,G800=账期!$A$80,G800=账期!$A$81,G800=账期!$A$83,G800=账期!$A$85,G800=账期!$A$87,G800=账期!$A$89,G800=账期!$A$91),60,IF(OR(G800=账期!$A$93,G800=账期!$A$94,G800=账期!$A$95,G800=账期!$A$96,G800=账期!$A$98,G800=账期!$A$99,G800=账期!$A$101,G800=账期!$A$102),90,0)))</f>
        <v>30</v>
      </c>
      <c r="AF800" s="319"/>
      <c r="AG800" s="306" t="s">
        <v>86</v>
      </c>
      <c r="AH800" s="319" t="str">
        <f t="shared" si="118"/>
        <v>杭得利</v>
      </c>
      <c r="AI800" s="321"/>
      <c r="AJ800" s="247" t="s">
        <v>1635</v>
      </c>
    </row>
    <row r="801" spans="1:36" ht="18" customHeight="1" x14ac:dyDescent="0.25">
      <c r="A801" s="301" t="str">
        <f t="shared" si="109"/>
        <v>2018年2月</v>
      </c>
      <c r="B801" s="302">
        <v>43136</v>
      </c>
      <c r="C801" s="303" t="s">
        <v>3363</v>
      </c>
      <c r="D801" s="304" t="s">
        <v>15</v>
      </c>
      <c r="E801" s="305" t="str">
        <f t="shared" si="121"/>
        <v>A</v>
      </c>
      <c r="F801" s="305" t="str">
        <f t="shared" si="122"/>
        <v>C</v>
      </c>
      <c r="G801" s="306" t="s">
        <v>172</v>
      </c>
      <c r="H801" s="307" t="str">
        <f>IF(G801="","",VLOOKUP(G801,下拉数据源!J:K,2,0))</f>
        <v>宏安集团有限公司</v>
      </c>
      <c r="I801" s="307" t="s">
        <v>33</v>
      </c>
      <c r="J801" s="307"/>
      <c r="K801" s="308" t="s">
        <v>3378</v>
      </c>
      <c r="L801" s="306" t="s">
        <v>35</v>
      </c>
      <c r="M801" s="306" t="s">
        <v>175</v>
      </c>
      <c r="N801" s="306"/>
      <c r="O801" s="306" t="s">
        <v>37</v>
      </c>
      <c r="P801" s="308">
        <v>30</v>
      </c>
      <c r="Q801" s="309">
        <v>30</v>
      </c>
      <c r="R801" s="286">
        <v>9650</v>
      </c>
      <c r="S801" s="310">
        <f t="shared" si="119"/>
        <v>289500</v>
      </c>
      <c r="T801" s="311"/>
      <c r="U801" s="311">
        <f t="shared" si="108"/>
        <v>289500</v>
      </c>
      <c r="V801" s="451">
        <v>43138</v>
      </c>
      <c r="W801" s="452">
        <v>43139</v>
      </c>
      <c r="X801" s="308">
        <v>750</v>
      </c>
      <c r="Y801" s="313" t="s">
        <v>3464</v>
      </c>
      <c r="Z801" s="314">
        <v>7650</v>
      </c>
      <c r="AA801" s="315" t="s">
        <v>3465</v>
      </c>
      <c r="AB801" s="316"/>
      <c r="AC801" s="317"/>
      <c r="AD801" s="318">
        <f t="shared" si="120"/>
        <v>61</v>
      </c>
      <c r="AE801" s="319">
        <f>IF(OR(G801=账期!$A$18,G801=账期!$A$20,G801=账期!$A$22,G801=账期!$A$24,G801=账期!$A$25,G801=账期!$A$27,G801=账期!$A$26,G801=账期!$A$28,G801=账期!$A$30,G801=账期!$A$32,G801=账期!$A$34,G801=账期!$A$35,G801=账期!$A$37,G801=账期!$A$39,G801=账期!$A$40,G801=账期!$A$41,G801=账期!$A$42,G801=账期!$A$43,G801=账期!$A$44,G801=账期!$A$45,G801=账期!$A$46,G801=账期!$A$48,G801=账期!$A$50,G801=账期!$A$51,G801=账期!$A$52,G801=账期!$A$53,G801=账期!$A$54,G801=账期!$A$56,G801=账期!$A$57,G801=账期!$A$58,G801=账期!$A$59,G801=账期!$A$60,G801=账期!$A$61,G801=账期!$A$62,G801=账期!$A$63,G801=账期!$A$64,G801=账期!$A$66,G801=账期!$A$67,G801=账期!$A$68,G801=账期!$A$70,G801=账期!$A$71),30,IF(OR(G801=账期!$A$74,G801=账期!$A$77,G801=账期!$A$76,G801=账期!$A$79,G801=账期!$A$80,G801=账期!$A$81,G801=账期!$A$83,G801=账期!$A$85,G801=账期!$A$87,G801=账期!$A$89,G801=账期!$A$91),60,IF(OR(G801=账期!$A$93,G801=账期!$A$94,G801=账期!$A$95,G801=账期!$A$96,G801=账期!$A$98,G801=账期!$A$99,G801=账期!$A$101,G801=账期!$A$102),90,0)))</f>
        <v>30</v>
      </c>
      <c r="AF801" s="319"/>
      <c r="AG801" s="306" t="s">
        <v>106</v>
      </c>
      <c r="AH801" s="319" t="str">
        <f t="shared" si="118"/>
        <v>石浩宇</v>
      </c>
      <c r="AI801" s="321"/>
    </row>
    <row r="802" spans="1:36" ht="18" customHeight="1" x14ac:dyDescent="0.25">
      <c r="A802" s="301" t="str">
        <f t="shared" si="109"/>
        <v>2018年2月</v>
      </c>
      <c r="B802" s="302">
        <v>43136</v>
      </c>
      <c r="C802" s="303" t="s">
        <v>3363</v>
      </c>
      <c r="D802" s="304" t="s">
        <v>15</v>
      </c>
      <c r="E802" s="305" t="str">
        <f t="shared" si="121"/>
        <v>A</v>
      </c>
      <c r="F802" s="305" t="str">
        <f t="shared" si="122"/>
        <v>C</v>
      </c>
      <c r="G802" s="306" t="s">
        <v>172</v>
      </c>
      <c r="H802" s="307" t="str">
        <f>IF(G802="","",VLOOKUP(G802,下拉数据源!J:K,2,0))</f>
        <v>宏安集团有限公司</v>
      </c>
      <c r="I802" s="307" t="s">
        <v>33</v>
      </c>
      <c r="J802" s="307"/>
      <c r="K802" s="308" t="s">
        <v>3378</v>
      </c>
      <c r="L802" s="306" t="s">
        <v>35</v>
      </c>
      <c r="M802" s="306" t="s">
        <v>175</v>
      </c>
      <c r="N802" s="306"/>
      <c r="O802" s="306" t="s">
        <v>37</v>
      </c>
      <c r="P802" s="308">
        <v>32.25</v>
      </c>
      <c r="Q802" s="309">
        <v>32.25</v>
      </c>
      <c r="R802" s="286">
        <v>9650</v>
      </c>
      <c r="S802" s="310">
        <f t="shared" si="119"/>
        <v>311212.5</v>
      </c>
      <c r="T802" s="311"/>
      <c r="U802" s="311">
        <f t="shared" si="108"/>
        <v>311212.5</v>
      </c>
      <c r="V802" s="451">
        <v>43139</v>
      </c>
      <c r="W802" s="452">
        <v>43140</v>
      </c>
      <c r="X802" s="308">
        <v>750</v>
      </c>
      <c r="Y802" s="313" t="s">
        <v>3510</v>
      </c>
      <c r="Z802" s="314">
        <v>8223.5</v>
      </c>
      <c r="AA802" s="315" t="s">
        <v>3511</v>
      </c>
      <c r="AB802" s="316"/>
      <c r="AC802" s="317"/>
      <c r="AD802" s="318">
        <f t="shared" si="120"/>
        <v>61</v>
      </c>
      <c r="AE802" s="319">
        <f>IF(OR(G802=账期!$A$18,G802=账期!$A$20,G802=账期!$A$22,G802=账期!$A$24,G802=账期!$A$25,G802=账期!$A$27,G802=账期!$A$26,G802=账期!$A$28,G802=账期!$A$30,G802=账期!$A$32,G802=账期!$A$34,G802=账期!$A$35,G802=账期!$A$37,G802=账期!$A$39,G802=账期!$A$40,G802=账期!$A$41,G802=账期!$A$42,G802=账期!$A$43,G802=账期!$A$44,G802=账期!$A$45,G802=账期!$A$46,G802=账期!$A$48,G802=账期!$A$50,G802=账期!$A$51,G802=账期!$A$52,G802=账期!$A$53,G802=账期!$A$54,G802=账期!$A$56,G802=账期!$A$57,G802=账期!$A$58,G802=账期!$A$59,G802=账期!$A$60,G802=账期!$A$61,G802=账期!$A$62,G802=账期!$A$63,G802=账期!$A$64,G802=账期!$A$66,G802=账期!$A$67,G802=账期!$A$68,G802=账期!$A$70,G802=账期!$A$71),30,IF(OR(G802=账期!$A$74,G802=账期!$A$77,G802=账期!$A$76,G802=账期!$A$79,G802=账期!$A$80,G802=账期!$A$81,G802=账期!$A$83,G802=账期!$A$85,G802=账期!$A$87,G802=账期!$A$89,G802=账期!$A$91),60,IF(OR(G802=账期!$A$93,G802=账期!$A$94,G802=账期!$A$95,G802=账期!$A$96,G802=账期!$A$98,G802=账期!$A$99,G802=账期!$A$101,G802=账期!$A$102),90,0)))</f>
        <v>30</v>
      </c>
      <c r="AF802" s="319"/>
      <c r="AG802" s="306" t="s">
        <v>106</v>
      </c>
      <c r="AH802" s="319" t="str">
        <f t="shared" si="118"/>
        <v>石浩宇</v>
      </c>
      <c r="AI802" s="321"/>
    </row>
    <row r="803" spans="1:36" ht="18" customHeight="1" x14ac:dyDescent="0.25">
      <c r="A803" s="301" t="str">
        <f t="shared" si="109"/>
        <v>2018年2月</v>
      </c>
      <c r="B803" s="302">
        <v>43136</v>
      </c>
      <c r="C803" s="303" t="s">
        <v>3363</v>
      </c>
      <c r="D803" s="304" t="s">
        <v>15</v>
      </c>
      <c r="E803" s="305" t="str">
        <f t="shared" si="121"/>
        <v>A</v>
      </c>
      <c r="F803" s="305" t="str">
        <f t="shared" si="122"/>
        <v>C</v>
      </c>
      <c r="G803" s="306" t="s">
        <v>172</v>
      </c>
      <c r="H803" s="307" t="str">
        <f>IF(G803="","",VLOOKUP(G803,下拉数据源!J:K,2,0))</f>
        <v>宏安集团有限公司</v>
      </c>
      <c r="I803" s="307" t="s">
        <v>33</v>
      </c>
      <c r="J803" s="307"/>
      <c r="K803" s="308" t="s">
        <v>3378</v>
      </c>
      <c r="L803" s="306" t="s">
        <v>35</v>
      </c>
      <c r="M803" s="306" t="s">
        <v>175</v>
      </c>
      <c r="N803" s="306"/>
      <c r="O803" s="306" t="s">
        <v>37</v>
      </c>
      <c r="P803" s="308">
        <v>30</v>
      </c>
      <c r="Q803" s="309">
        <v>30</v>
      </c>
      <c r="R803" s="286">
        <v>9650</v>
      </c>
      <c r="S803" s="310">
        <f t="shared" si="119"/>
        <v>289500</v>
      </c>
      <c r="T803" s="311"/>
      <c r="U803" s="311">
        <f t="shared" si="108"/>
        <v>289500</v>
      </c>
      <c r="V803" s="451">
        <v>43140</v>
      </c>
      <c r="W803" s="452">
        <v>43141</v>
      </c>
      <c r="X803" s="308">
        <v>750</v>
      </c>
      <c r="Y803" s="313" t="s">
        <v>3568</v>
      </c>
      <c r="Z803" s="314">
        <v>7650</v>
      </c>
      <c r="AA803" s="315" t="s">
        <v>3585</v>
      </c>
      <c r="AB803" s="316"/>
      <c r="AC803" s="317"/>
      <c r="AD803" s="318">
        <f t="shared" si="120"/>
        <v>61</v>
      </c>
      <c r="AE803" s="319">
        <f>IF(OR(G803=账期!$A$18,G803=账期!$A$20,G803=账期!$A$22,G803=账期!$A$24,G803=账期!$A$25,G803=账期!$A$27,G803=账期!$A$26,G803=账期!$A$28,G803=账期!$A$30,G803=账期!$A$32,G803=账期!$A$34,G803=账期!$A$35,G803=账期!$A$37,G803=账期!$A$39,G803=账期!$A$40,G803=账期!$A$41,G803=账期!$A$42,G803=账期!$A$43,G803=账期!$A$44,G803=账期!$A$45,G803=账期!$A$46,G803=账期!$A$48,G803=账期!$A$50,G803=账期!$A$51,G803=账期!$A$52,G803=账期!$A$53,G803=账期!$A$54,G803=账期!$A$56,G803=账期!$A$57,G803=账期!$A$58,G803=账期!$A$59,G803=账期!$A$60,G803=账期!$A$61,G803=账期!$A$62,G803=账期!$A$63,G803=账期!$A$64,G803=账期!$A$66,G803=账期!$A$67,G803=账期!$A$68,G803=账期!$A$70,G803=账期!$A$71),30,IF(OR(G803=账期!$A$74,G803=账期!$A$77,G803=账期!$A$76,G803=账期!$A$79,G803=账期!$A$80,G803=账期!$A$81,G803=账期!$A$83,G803=账期!$A$85,G803=账期!$A$87,G803=账期!$A$89,G803=账期!$A$91),60,IF(OR(G803=账期!$A$93,G803=账期!$A$94,G803=账期!$A$95,G803=账期!$A$96,G803=账期!$A$98,G803=账期!$A$99,G803=账期!$A$101,G803=账期!$A$102),90,0)))</f>
        <v>30</v>
      </c>
      <c r="AF803" s="319"/>
      <c r="AG803" s="306" t="s">
        <v>106</v>
      </c>
      <c r="AH803" s="319" t="str">
        <f t="shared" si="118"/>
        <v>石浩宇</v>
      </c>
      <c r="AI803" s="321"/>
    </row>
    <row r="804" spans="1:36" ht="18" customHeight="1" x14ac:dyDescent="0.25">
      <c r="A804" s="301" t="str">
        <f t="shared" si="109"/>
        <v>备货</v>
      </c>
      <c r="B804" s="302">
        <v>43136</v>
      </c>
      <c r="C804" s="303" t="s">
        <v>3363</v>
      </c>
      <c r="D804" s="304" t="s">
        <v>15</v>
      </c>
      <c r="E804" s="305" t="str">
        <f t="shared" si="121"/>
        <v>A</v>
      </c>
      <c r="F804" s="305" t="str">
        <f t="shared" si="122"/>
        <v>C</v>
      </c>
      <c r="G804" s="306" t="s">
        <v>172</v>
      </c>
      <c r="H804" s="307" t="str">
        <f>IF(G804="","",VLOOKUP(G804,下拉数据源!J:K,2,0))</f>
        <v>宏安集团有限公司</v>
      </c>
      <c r="I804" s="307" t="s">
        <v>33</v>
      </c>
      <c r="J804" s="307"/>
      <c r="K804" s="308" t="s">
        <v>3378</v>
      </c>
      <c r="L804" s="306" t="s">
        <v>35</v>
      </c>
      <c r="M804" s="306" t="s">
        <v>175</v>
      </c>
      <c r="N804" s="306"/>
      <c r="O804" s="306" t="s">
        <v>37</v>
      </c>
      <c r="P804" s="308">
        <v>30</v>
      </c>
      <c r="Q804" s="309"/>
      <c r="R804" s="286">
        <v>9650</v>
      </c>
      <c r="S804" s="310">
        <f t="shared" si="119"/>
        <v>0</v>
      </c>
      <c r="T804" s="311"/>
      <c r="U804" s="311">
        <f t="shared" si="108"/>
        <v>0</v>
      </c>
      <c r="V804" s="451" t="s">
        <v>2924</v>
      </c>
      <c r="W804" s="452"/>
      <c r="X804" s="308">
        <v>750</v>
      </c>
      <c r="Y804" s="313"/>
      <c r="Z804" s="314"/>
      <c r="AA804" s="315"/>
      <c r="AB804" s="316"/>
      <c r="AC804" s="317"/>
      <c r="AD804" s="318">
        <f t="shared" si="120"/>
        <v>61</v>
      </c>
      <c r="AE804" s="319">
        <f>IF(OR(G804=账期!$A$18,G804=账期!$A$20,G804=账期!$A$22,G804=账期!$A$24,G804=账期!$A$25,G804=账期!$A$27,G804=账期!$A$26,G804=账期!$A$28,G804=账期!$A$30,G804=账期!$A$32,G804=账期!$A$34,G804=账期!$A$35,G804=账期!$A$37,G804=账期!$A$39,G804=账期!$A$40,G804=账期!$A$41,G804=账期!$A$42,G804=账期!$A$43,G804=账期!$A$44,G804=账期!$A$45,G804=账期!$A$46,G804=账期!$A$48,G804=账期!$A$50,G804=账期!$A$51,G804=账期!$A$52,G804=账期!$A$53,G804=账期!$A$54,G804=账期!$A$56,G804=账期!$A$57,G804=账期!$A$58,G804=账期!$A$59,G804=账期!$A$60,G804=账期!$A$61,G804=账期!$A$62,G804=账期!$A$63,G804=账期!$A$64,G804=账期!$A$66,G804=账期!$A$67,G804=账期!$A$68,G804=账期!$A$70,G804=账期!$A$71),30,IF(OR(G804=账期!$A$74,G804=账期!$A$77,G804=账期!$A$76,G804=账期!$A$79,G804=账期!$A$80,G804=账期!$A$81,G804=账期!$A$83,G804=账期!$A$85,G804=账期!$A$87,G804=账期!$A$89,G804=账期!$A$91),60,IF(OR(G804=账期!$A$93,G804=账期!$A$94,G804=账期!$A$95,G804=账期!$A$96,G804=账期!$A$98,G804=账期!$A$99,G804=账期!$A$101,G804=账期!$A$102),90,0)))</f>
        <v>30</v>
      </c>
      <c r="AF804" s="319"/>
      <c r="AG804" s="306" t="s">
        <v>106</v>
      </c>
      <c r="AH804" s="319" t="str">
        <f t="shared" si="118"/>
        <v>石浩宇</v>
      </c>
      <c r="AI804" s="321"/>
    </row>
    <row r="805" spans="1:36" ht="18" customHeight="1" x14ac:dyDescent="0.25">
      <c r="A805" s="301" t="str">
        <f t="shared" si="109"/>
        <v>2018年1月</v>
      </c>
      <c r="B805" s="302">
        <v>43129</v>
      </c>
      <c r="C805" s="303" t="s">
        <v>1636</v>
      </c>
      <c r="D805" s="304" t="s">
        <v>617</v>
      </c>
      <c r="E805" s="305" t="str">
        <f t="shared" si="121"/>
        <v>A</v>
      </c>
      <c r="F805" s="305" t="str">
        <f t="shared" si="122"/>
        <v>A</v>
      </c>
      <c r="G805" s="306" t="s">
        <v>508</v>
      </c>
      <c r="H805" s="307" t="str">
        <f>IF(G805="","",VLOOKUP(G805,下拉数据源!J:K,2,0))</f>
        <v>长飞光纤光缆股份有限公司</v>
      </c>
      <c r="I805" s="307" t="s">
        <v>33</v>
      </c>
      <c r="J805" s="307"/>
      <c r="K805" s="308" t="s">
        <v>1637</v>
      </c>
      <c r="L805" s="306" t="s">
        <v>63</v>
      </c>
      <c r="M805" s="306" t="s">
        <v>64</v>
      </c>
      <c r="N805" s="306"/>
      <c r="O805" s="306" t="s">
        <v>191</v>
      </c>
      <c r="P805" s="308">
        <v>15</v>
      </c>
      <c r="Q805" s="309">
        <v>15</v>
      </c>
      <c r="R805" s="286">
        <v>10290</v>
      </c>
      <c r="S805" s="310">
        <f t="shared" si="119"/>
        <v>154350</v>
      </c>
      <c r="T805" s="311"/>
      <c r="U805" s="311">
        <f t="shared" si="108"/>
        <v>154350</v>
      </c>
      <c r="V805" s="451">
        <v>43131</v>
      </c>
      <c r="W805" s="452">
        <v>43132</v>
      </c>
      <c r="X805" s="308">
        <v>1000</v>
      </c>
      <c r="Y805" s="313" t="s">
        <v>2850</v>
      </c>
      <c r="Z805" s="314">
        <f>2244/25.5*Q805</f>
        <v>1320</v>
      </c>
      <c r="AA805" s="315" t="s">
        <v>2851</v>
      </c>
      <c r="AB805" s="316" t="s">
        <v>3160</v>
      </c>
      <c r="AC805" s="317">
        <v>43133</v>
      </c>
      <c r="AD805" s="318">
        <f t="shared" si="120"/>
        <v>43189</v>
      </c>
      <c r="AE805" s="319">
        <f>IF(OR(G805=账期!$A$18,G805=账期!$A$20,G805=账期!$A$22,G805=账期!$A$24,G805=账期!$A$25,G805=账期!$A$27,G805=账期!$A$26,G805=账期!$A$28,G805=账期!$A$30,G805=账期!$A$32,G805=账期!$A$34,G805=账期!$A$35,G805=账期!$A$37,G805=账期!$A$39,G805=账期!$A$40,G805=账期!$A$41,G805=账期!$A$42,G805=账期!$A$43,G805=账期!$A$44,G805=账期!$A$45,G805=账期!$A$46,G805=账期!$A$48,G805=账期!$A$50,G805=账期!$A$51,G805=账期!$A$52,G805=账期!$A$53,G805=账期!$A$54,G805=账期!$A$56,G805=账期!$A$57,G805=账期!$A$58,G805=账期!$A$59,G805=账期!$A$60,G805=账期!$A$61,G805=账期!$A$62,G805=账期!$A$63,G805=账期!$A$64,G805=账期!$A$66,G805=账期!$A$67,G805=账期!$A$68,G805=账期!$A$70,G805=账期!$A$71),30,IF(OR(G805=账期!$A$74,G805=账期!$A$77,G805=账期!$A$76,G805=账期!$A$79,G805=账期!$A$80,G805=账期!$A$81,G805=账期!$A$83,G805=账期!$A$85,G805=账期!$A$87,G805=账期!$A$89,G805=账期!$A$91),60,IF(OR(G805=账期!$A$93,G805=账期!$A$94,G805=账期!$A$95,G805=账期!$A$96,G805=账期!$A$98,G805=账期!$A$99,G805=账期!$A$101,G805=账期!$A$102),90,0)))</f>
        <v>30</v>
      </c>
      <c r="AF805" s="319"/>
      <c r="AG805" s="306" t="s">
        <v>86</v>
      </c>
      <c r="AH805" s="319" t="str">
        <f t="shared" si="118"/>
        <v>杭得利</v>
      </c>
      <c r="AI805" s="321"/>
    </row>
    <row r="806" spans="1:36" ht="18" customHeight="1" x14ac:dyDescent="0.25">
      <c r="A806" s="301" t="str">
        <f t="shared" si="109"/>
        <v>2018年2月</v>
      </c>
      <c r="B806" s="302">
        <v>43129</v>
      </c>
      <c r="C806" s="303" t="s">
        <v>1636</v>
      </c>
      <c r="D806" s="304" t="s">
        <v>617</v>
      </c>
      <c r="E806" s="305" t="str">
        <f t="shared" si="121"/>
        <v>A</v>
      </c>
      <c r="F806" s="305" t="str">
        <f t="shared" si="122"/>
        <v>A</v>
      </c>
      <c r="G806" s="306" t="s">
        <v>508</v>
      </c>
      <c r="H806" s="307" t="str">
        <f>IF(G806="","",VLOOKUP(G806,下拉数据源!J:K,2,0))</f>
        <v>长飞光纤光缆股份有限公司</v>
      </c>
      <c r="I806" s="307" t="s">
        <v>33</v>
      </c>
      <c r="J806" s="307"/>
      <c r="K806" s="308" t="s">
        <v>1637</v>
      </c>
      <c r="L806" s="306" t="s">
        <v>63</v>
      </c>
      <c r="M806" s="306" t="s">
        <v>64</v>
      </c>
      <c r="N806" s="306"/>
      <c r="O806" s="306" t="s">
        <v>191</v>
      </c>
      <c r="P806" s="308">
        <v>24</v>
      </c>
      <c r="Q806" s="309">
        <v>24</v>
      </c>
      <c r="R806" s="286">
        <v>10290</v>
      </c>
      <c r="S806" s="310">
        <f t="shared" si="119"/>
        <v>246960</v>
      </c>
      <c r="T806" s="311"/>
      <c r="U806" s="311">
        <f t="shared" si="108"/>
        <v>246960</v>
      </c>
      <c r="V806" s="451">
        <v>43135</v>
      </c>
      <c r="W806" s="452">
        <v>43136</v>
      </c>
      <c r="X806" s="308">
        <v>1000</v>
      </c>
      <c r="Y806" s="313" t="s">
        <v>3240</v>
      </c>
      <c r="Z806" s="314">
        <v>2112</v>
      </c>
      <c r="AA806" s="315" t="s">
        <v>3253</v>
      </c>
      <c r="AB806" s="316"/>
      <c r="AC806" s="317"/>
      <c r="AD806" s="318">
        <f t="shared" si="120"/>
        <v>61</v>
      </c>
      <c r="AE806" s="319">
        <f>IF(OR(G806=账期!$A$18,G806=账期!$A$20,G806=账期!$A$22,G806=账期!$A$24,G806=账期!$A$25,G806=账期!$A$27,G806=账期!$A$26,G806=账期!$A$28,G806=账期!$A$30,G806=账期!$A$32,G806=账期!$A$34,G806=账期!$A$35,G806=账期!$A$37,G806=账期!$A$39,G806=账期!$A$40,G806=账期!$A$41,G806=账期!$A$42,G806=账期!$A$43,G806=账期!$A$44,G806=账期!$A$45,G806=账期!$A$46,G806=账期!$A$48,G806=账期!$A$50,G806=账期!$A$51,G806=账期!$A$52,G806=账期!$A$53,G806=账期!$A$54,G806=账期!$A$56,G806=账期!$A$57,G806=账期!$A$58,G806=账期!$A$59,G806=账期!$A$60,G806=账期!$A$61,G806=账期!$A$62,G806=账期!$A$63,G806=账期!$A$64,G806=账期!$A$66,G806=账期!$A$67,G806=账期!$A$68,G806=账期!$A$70,G806=账期!$A$71),30,IF(OR(G806=账期!$A$74,G806=账期!$A$77,G806=账期!$A$76,G806=账期!$A$79,G806=账期!$A$80,G806=账期!$A$81,G806=账期!$A$83,G806=账期!$A$85,G806=账期!$A$87,G806=账期!$A$89,G806=账期!$A$91),60,IF(OR(G806=账期!$A$93,G806=账期!$A$94,G806=账期!$A$95,G806=账期!$A$96,G806=账期!$A$98,G806=账期!$A$99,G806=账期!$A$101,G806=账期!$A$102),90,0)))</f>
        <v>30</v>
      </c>
      <c r="AF806" s="319"/>
      <c r="AG806" s="306" t="s">
        <v>86</v>
      </c>
      <c r="AH806" s="319" t="str">
        <f t="shared" si="118"/>
        <v>杭得利</v>
      </c>
      <c r="AI806" s="321"/>
    </row>
    <row r="807" spans="1:36" ht="18" customHeight="1" x14ac:dyDescent="0.25">
      <c r="A807" s="301" t="str">
        <f t="shared" si="109"/>
        <v>2018年2月</v>
      </c>
      <c r="B807" s="302">
        <v>43123</v>
      </c>
      <c r="C807" s="303" t="s">
        <v>1506</v>
      </c>
      <c r="D807" s="304" t="s">
        <v>617</v>
      </c>
      <c r="E807" s="305" t="str">
        <f t="shared" si="121"/>
        <v>A</v>
      </c>
      <c r="F807" s="305" t="str">
        <f t="shared" si="122"/>
        <v>A</v>
      </c>
      <c r="G807" s="306" t="s">
        <v>508</v>
      </c>
      <c r="H807" s="307" t="str">
        <f>IF(G807="","",VLOOKUP(G807,下拉数据源!J:K,2,0))</f>
        <v>长飞光纤光缆股份有限公司</v>
      </c>
      <c r="I807" s="307" t="s">
        <v>33</v>
      </c>
      <c r="J807" s="307"/>
      <c r="K807" s="308" t="s">
        <v>522</v>
      </c>
      <c r="L807" s="306" t="s">
        <v>78</v>
      </c>
      <c r="M807" s="306" t="s">
        <v>79</v>
      </c>
      <c r="N807" s="306"/>
      <c r="O807" s="306" t="s">
        <v>37</v>
      </c>
      <c r="P807" s="308">
        <v>24</v>
      </c>
      <c r="Q807" s="309">
        <v>24</v>
      </c>
      <c r="R807" s="286">
        <v>9600</v>
      </c>
      <c r="S807" s="310">
        <f t="shared" si="119"/>
        <v>230400</v>
      </c>
      <c r="T807" s="311"/>
      <c r="U807" s="311">
        <f t="shared" si="108"/>
        <v>230400</v>
      </c>
      <c r="V807" s="451">
        <v>43143</v>
      </c>
      <c r="W807" s="452">
        <v>43144</v>
      </c>
      <c r="X807" s="308">
        <v>750</v>
      </c>
      <c r="Y807" s="313" t="s">
        <v>3653</v>
      </c>
      <c r="Z807" s="314">
        <v>2112</v>
      </c>
      <c r="AA807" s="315">
        <v>180211</v>
      </c>
      <c r="AB807" s="316"/>
      <c r="AC807" s="317"/>
      <c r="AD807" s="318">
        <f t="shared" si="120"/>
        <v>61</v>
      </c>
      <c r="AE807" s="319">
        <f>IF(OR(G807=账期!$A$18,G807=账期!$A$20,G807=账期!$A$22,G807=账期!$A$24,G807=账期!$A$25,G807=账期!$A$27,G807=账期!$A$26,G807=账期!$A$28,G807=账期!$A$30,G807=账期!$A$32,G807=账期!$A$34,G807=账期!$A$35,G807=账期!$A$37,G807=账期!$A$39,G807=账期!$A$40,G807=账期!$A$41,G807=账期!$A$42,G807=账期!$A$43,G807=账期!$A$44,G807=账期!$A$45,G807=账期!$A$46,G807=账期!$A$48,G807=账期!$A$50,G807=账期!$A$51,G807=账期!$A$52,G807=账期!$A$53,G807=账期!$A$54,G807=账期!$A$56,G807=账期!$A$57,G807=账期!$A$58,G807=账期!$A$59,G807=账期!$A$60,G807=账期!$A$61,G807=账期!$A$62,G807=账期!$A$63,G807=账期!$A$64,G807=账期!$A$66,G807=账期!$A$67,G807=账期!$A$68,G807=账期!$A$70,G807=账期!$A$71),30,IF(OR(G807=账期!$A$74,G807=账期!$A$77,G807=账期!$A$76,G807=账期!$A$79,G807=账期!$A$80,G807=账期!$A$81,G807=账期!$A$83,G807=账期!$A$85,G807=账期!$A$87,G807=账期!$A$89,G807=账期!$A$91),60,IF(OR(G807=账期!$A$93,G807=账期!$A$94,G807=账期!$A$95,G807=账期!$A$96,G807=账期!$A$98,G807=账期!$A$99,G807=账期!$A$101,G807=账期!$A$102),90,0)))</f>
        <v>30</v>
      </c>
      <c r="AF807" s="319"/>
      <c r="AG807" s="306" t="s">
        <v>86</v>
      </c>
      <c r="AH807" s="319" t="str">
        <f t="shared" si="118"/>
        <v>杭得利</v>
      </c>
      <c r="AI807" s="321"/>
    </row>
    <row r="808" spans="1:36" ht="18" customHeight="1" x14ac:dyDescent="0.25">
      <c r="A808" s="301" t="str">
        <f t="shared" si="109"/>
        <v>2018年1月</v>
      </c>
      <c r="B808" s="302">
        <v>43129</v>
      </c>
      <c r="C808" s="303" t="s">
        <v>1636</v>
      </c>
      <c r="D808" s="304" t="s">
        <v>617</v>
      </c>
      <c r="E808" s="305" t="str">
        <f t="shared" si="121"/>
        <v>A</v>
      </c>
      <c r="F808" s="305" t="str">
        <f t="shared" si="122"/>
        <v>A</v>
      </c>
      <c r="G808" s="306" t="s">
        <v>508</v>
      </c>
      <c r="H808" s="307" t="str">
        <f>IF(G808="","",VLOOKUP(G808,下拉数据源!J:K,2,0))</f>
        <v>长飞光纤光缆股份有限公司</v>
      </c>
      <c r="I808" s="307" t="s">
        <v>33</v>
      </c>
      <c r="J808" s="307"/>
      <c r="K808" s="308" t="s">
        <v>1637</v>
      </c>
      <c r="L808" s="306" t="s">
        <v>63</v>
      </c>
      <c r="M808" s="306" t="s">
        <v>96</v>
      </c>
      <c r="N808" s="306"/>
      <c r="O808" s="306" t="s">
        <v>37</v>
      </c>
      <c r="P808" s="308">
        <v>10.5</v>
      </c>
      <c r="Q808" s="309">
        <v>10.5</v>
      </c>
      <c r="R808" s="286">
        <v>11090</v>
      </c>
      <c r="S808" s="310">
        <f t="shared" si="119"/>
        <v>116445</v>
      </c>
      <c r="T808" s="311"/>
      <c r="U808" s="311">
        <f t="shared" si="108"/>
        <v>116445</v>
      </c>
      <c r="V808" s="451">
        <v>43131</v>
      </c>
      <c r="W808" s="452">
        <v>43132</v>
      </c>
      <c r="X808" s="308">
        <v>750</v>
      </c>
      <c r="Y808" s="313" t="s">
        <v>2850</v>
      </c>
      <c r="Z808" s="314">
        <f>2244/25.5*Q808</f>
        <v>924</v>
      </c>
      <c r="AA808" s="315" t="s">
        <v>2852</v>
      </c>
      <c r="AB808" s="316" t="s">
        <v>3160</v>
      </c>
      <c r="AC808" s="317">
        <v>43133</v>
      </c>
      <c r="AD808" s="318">
        <f t="shared" si="120"/>
        <v>43189</v>
      </c>
      <c r="AE808" s="319">
        <f>IF(OR(G808=账期!$A$18,G808=账期!$A$20,G808=账期!$A$22,G808=账期!$A$24,G808=账期!$A$25,G808=账期!$A$27,G808=账期!$A$26,G808=账期!$A$28,G808=账期!$A$30,G808=账期!$A$32,G808=账期!$A$34,G808=账期!$A$35,G808=账期!$A$37,G808=账期!$A$39,G808=账期!$A$40,G808=账期!$A$41,G808=账期!$A$42,G808=账期!$A$43,G808=账期!$A$44,G808=账期!$A$45,G808=账期!$A$46,G808=账期!$A$48,G808=账期!$A$50,G808=账期!$A$51,G808=账期!$A$52,G808=账期!$A$53,G808=账期!$A$54,G808=账期!$A$56,G808=账期!$A$57,G808=账期!$A$58,G808=账期!$A$59,G808=账期!$A$60,G808=账期!$A$61,G808=账期!$A$62,G808=账期!$A$63,G808=账期!$A$64,G808=账期!$A$66,G808=账期!$A$67,G808=账期!$A$68,G808=账期!$A$70,G808=账期!$A$71),30,IF(OR(G808=账期!$A$74,G808=账期!$A$77,G808=账期!$A$76,G808=账期!$A$79,G808=账期!$A$80,G808=账期!$A$81,G808=账期!$A$83,G808=账期!$A$85,G808=账期!$A$87,G808=账期!$A$89,G808=账期!$A$91),60,IF(OR(G808=账期!$A$93,G808=账期!$A$94,G808=账期!$A$95,G808=账期!$A$96,G808=账期!$A$98,G808=账期!$A$99,G808=账期!$A$101,G808=账期!$A$102),90,0)))</f>
        <v>30</v>
      </c>
      <c r="AF808" s="319"/>
      <c r="AG808" s="306" t="s">
        <v>86</v>
      </c>
      <c r="AH808" s="319" t="str">
        <f t="shared" si="118"/>
        <v>杭得利</v>
      </c>
      <c r="AI808" s="321"/>
    </row>
    <row r="809" spans="1:36" ht="18" customHeight="1" x14ac:dyDescent="0.25">
      <c r="A809" s="301" t="str">
        <f t="shared" si="109"/>
        <v>2018年1月</v>
      </c>
      <c r="B809" s="302">
        <v>43129</v>
      </c>
      <c r="C809" s="303"/>
      <c r="D809" s="304" t="s">
        <v>617</v>
      </c>
      <c r="E809" s="305" t="str">
        <f t="shared" si="121"/>
        <v>A</v>
      </c>
      <c r="F809" s="305" t="str">
        <f t="shared" si="122"/>
        <v>B</v>
      </c>
      <c r="G809" s="306" t="s">
        <v>327</v>
      </c>
      <c r="H809" s="307" t="str">
        <f>IF(G809="","",VLOOKUP(G809,下拉数据源!J:K,2,0))</f>
        <v>长飞光纤光缆（上海）有限公司</v>
      </c>
      <c r="I809" s="307" t="s">
        <v>185</v>
      </c>
      <c r="J809" s="307"/>
      <c r="K809" s="308" t="s">
        <v>111</v>
      </c>
      <c r="L809" s="306" t="s">
        <v>63</v>
      </c>
      <c r="M809" s="306" t="s">
        <v>343</v>
      </c>
      <c r="N809" s="306"/>
      <c r="O809" s="306" t="s">
        <v>65</v>
      </c>
      <c r="P809" s="308">
        <v>2.5000000000000001E-2</v>
      </c>
      <c r="Q809" s="309">
        <v>2.5000000000000001E-2</v>
      </c>
      <c r="R809" s="286">
        <v>0</v>
      </c>
      <c r="S809" s="310">
        <f t="shared" si="119"/>
        <v>0</v>
      </c>
      <c r="T809" s="311"/>
      <c r="U809" s="311">
        <f t="shared" si="108"/>
        <v>0</v>
      </c>
      <c r="V809" s="451">
        <v>43129</v>
      </c>
      <c r="W809" s="452">
        <v>43129</v>
      </c>
      <c r="X809" s="308">
        <v>25</v>
      </c>
      <c r="Y809" s="313" t="s">
        <v>1638</v>
      </c>
      <c r="Z809" s="314">
        <v>0</v>
      </c>
      <c r="AA809" s="315"/>
      <c r="AB809" s="316"/>
      <c r="AC809" s="317"/>
      <c r="AD809" s="318">
        <f t="shared" si="120"/>
        <v>61</v>
      </c>
      <c r="AE809" s="319">
        <f>IF(OR(G809=账期!$A$18,G809=账期!$A$20,G809=账期!$A$22,G809=账期!$A$24,G809=账期!$A$25,G809=账期!$A$27,G809=账期!$A$26,G809=账期!$A$28,G809=账期!$A$30,G809=账期!$A$32,G809=账期!$A$34,G809=账期!$A$35,G809=账期!$A$37,G809=账期!$A$39,G809=账期!$A$40,G809=账期!$A$41,G809=账期!$A$42,G809=账期!$A$43,G809=账期!$A$44,G809=账期!$A$45,G809=账期!$A$46,G809=账期!$A$48,G809=账期!$A$50,G809=账期!$A$51,G809=账期!$A$52,G809=账期!$A$53,G809=账期!$A$54,G809=账期!$A$56,G809=账期!$A$57,G809=账期!$A$58,G809=账期!$A$59,G809=账期!$A$60,G809=账期!$A$61,G809=账期!$A$62,G809=账期!$A$63,G809=账期!$A$64,G809=账期!$A$66,G809=账期!$A$67,G809=账期!$A$68,G809=账期!$A$70,G809=账期!$A$71),30,IF(OR(G809=账期!$A$74,G809=账期!$A$77,G809=账期!$A$76,G809=账期!$A$79,G809=账期!$A$80,G809=账期!$A$81,G809=账期!$A$83,G809=账期!$A$85,G809=账期!$A$87,G809=账期!$A$89,G809=账期!$A$91),60,IF(OR(G809=账期!$A$93,G809=账期!$A$94,G809=账期!$A$95,G809=账期!$A$96,G809=账期!$A$98,G809=账期!$A$99,G809=账期!$A$101,G809=账期!$A$102),90,0)))</f>
        <v>30</v>
      </c>
      <c r="AF809" s="319"/>
      <c r="AG809" s="306" t="s">
        <v>50</v>
      </c>
      <c r="AH809" s="319" t="str">
        <f t="shared" si="118"/>
        <v>徐绪盛</v>
      </c>
      <c r="AI809" s="321"/>
    </row>
    <row r="810" spans="1:36" ht="18" customHeight="1" x14ac:dyDescent="0.25">
      <c r="A810" s="301" t="str">
        <f t="shared" si="109"/>
        <v>2018年1月</v>
      </c>
      <c r="B810" s="302">
        <v>43129</v>
      </c>
      <c r="C810" s="303"/>
      <c r="D810" s="304" t="s">
        <v>617</v>
      </c>
      <c r="E810" s="305" t="str">
        <f t="shared" si="121"/>
        <v>A</v>
      </c>
      <c r="F810" s="305" t="str">
        <f t="shared" si="122"/>
        <v>B</v>
      </c>
      <c r="G810" s="306" t="s">
        <v>327</v>
      </c>
      <c r="H810" s="307" t="str">
        <f>IF(G810="","",VLOOKUP(G810,下拉数据源!J:K,2,0))</f>
        <v>长飞光纤光缆（上海）有限公司</v>
      </c>
      <c r="I810" s="307" t="s">
        <v>185</v>
      </c>
      <c r="J810" s="307"/>
      <c r="K810" s="308" t="s">
        <v>111</v>
      </c>
      <c r="L810" s="306" t="s">
        <v>63</v>
      </c>
      <c r="M810" s="306" t="s">
        <v>348</v>
      </c>
      <c r="N810" s="306"/>
      <c r="O810" s="306" t="s">
        <v>300</v>
      </c>
      <c r="P810" s="308">
        <v>2.5000000000000001E-2</v>
      </c>
      <c r="Q810" s="309">
        <v>2.5000000000000001E-2</v>
      </c>
      <c r="R810" s="286">
        <v>0</v>
      </c>
      <c r="S810" s="310">
        <f t="shared" si="119"/>
        <v>0</v>
      </c>
      <c r="T810" s="311"/>
      <c r="U810" s="311">
        <f t="shared" si="108"/>
        <v>0</v>
      </c>
      <c r="V810" s="451">
        <v>43129</v>
      </c>
      <c r="W810" s="452">
        <v>43129</v>
      </c>
      <c r="X810" s="308">
        <v>25</v>
      </c>
      <c r="Y810" s="313" t="s">
        <v>1638</v>
      </c>
      <c r="Z810" s="314">
        <v>0</v>
      </c>
      <c r="AA810" s="315"/>
      <c r="AB810" s="316"/>
      <c r="AC810" s="317"/>
      <c r="AD810" s="318">
        <f t="shared" si="120"/>
        <v>61</v>
      </c>
      <c r="AE810" s="319">
        <f>IF(OR(G810=账期!$A$18,G810=账期!$A$20,G810=账期!$A$22,G810=账期!$A$24,G810=账期!$A$25,G810=账期!$A$27,G810=账期!$A$26,G810=账期!$A$28,G810=账期!$A$30,G810=账期!$A$32,G810=账期!$A$34,G810=账期!$A$35,G810=账期!$A$37,G810=账期!$A$39,G810=账期!$A$40,G810=账期!$A$41,G810=账期!$A$42,G810=账期!$A$43,G810=账期!$A$44,G810=账期!$A$45,G810=账期!$A$46,G810=账期!$A$48,G810=账期!$A$50,G810=账期!$A$51,G810=账期!$A$52,G810=账期!$A$53,G810=账期!$A$54,G810=账期!$A$56,G810=账期!$A$57,G810=账期!$A$58,G810=账期!$A$59,G810=账期!$A$60,G810=账期!$A$61,G810=账期!$A$62,G810=账期!$A$63,G810=账期!$A$64,G810=账期!$A$66,G810=账期!$A$67,G810=账期!$A$68,G810=账期!$A$70,G810=账期!$A$71),30,IF(OR(G810=账期!$A$74,G810=账期!$A$77,G810=账期!$A$76,G810=账期!$A$79,G810=账期!$A$80,G810=账期!$A$81,G810=账期!$A$83,G810=账期!$A$85,G810=账期!$A$87,G810=账期!$A$89,G810=账期!$A$91),60,IF(OR(G810=账期!$A$93,G810=账期!$A$94,G810=账期!$A$95,G810=账期!$A$96,G810=账期!$A$98,G810=账期!$A$99,G810=账期!$A$101,G810=账期!$A$102),90,0)))</f>
        <v>30</v>
      </c>
      <c r="AF810" s="319"/>
      <c r="AG810" s="306" t="s">
        <v>50</v>
      </c>
      <c r="AH810" s="319" t="str">
        <f t="shared" si="118"/>
        <v>徐绪盛</v>
      </c>
      <c r="AI810" s="321"/>
    </row>
    <row r="811" spans="1:36" ht="18" customHeight="1" x14ac:dyDescent="0.25">
      <c r="A811" s="301" t="str">
        <f t="shared" si="109"/>
        <v>2018年1月</v>
      </c>
      <c r="B811" s="302">
        <v>43129</v>
      </c>
      <c r="C811" s="303" t="s">
        <v>1639</v>
      </c>
      <c r="D811" s="304" t="s">
        <v>15</v>
      </c>
      <c r="E811" s="305" t="str">
        <f t="shared" si="121"/>
        <v>C</v>
      </c>
      <c r="F811" s="305" t="str">
        <f t="shared" si="122"/>
        <v>C</v>
      </c>
      <c r="G811" s="306" t="s">
        <v>81</v>
      </c>
      <c r="H811" s="307" t="str">
        <f>IF(G811="","",VLOOKUP(G811,下拉数据源!J:K,2,0))</f>
        <v>德阳汇川科技有限公司</v>
      </c>
      <c r="I811" s="307" t="s">
        <v>33</v>
      </c>
      <c r="J811" s="307"/>
      <c r="K811" s="308">
        <v>201801291</v>
      </c>
      <c r="L811" s="306" t="s">
        <v>40</v>
      </c>
      <c r="M811" s="306" t="s">
        <v>178</v>
      </c>
      <c r="N811" s="306"/>
      <c r="O811" s="306" t="s">
        <v>37</v>
      </c>
      <c r="P811" s="308">
        <v>1</v>
      </c>
      <c r="Q811" s="309">
        <v>1</v>
      </c>
      <c r="R811" s="286">
        <v>16300</v>
      </c>
      <c r="S811" s="310">
        <f t="shared" si="119"/>
        <v>16300</v>
      </c>
      <c r="T811" s="311">
        <v>16300</v>
      </c>
      <c r="U811" s="311">
        <f t="shared" si="108"/>
        <v>0</v>
      </c>
      <c r="V811" s="451">
        <v>43130</v>
      </c>
      <c r="W811" s="452">
        <v>43139</v>
      </c>
      <c r="X811" s="308">
        <v>25</v>
      </c>
      <c r="Y811" s="313" t="s">
        <v>2743</v>
      </c>
      <c r="Z811" s="429"/>
      <c r="AA811" s="315">
        <v>180117</v>
      </c>
      <c r="AB811" s="316" t="s">
        <v>3315</v>
      </c>
      <c r="AC811" s="317">
        <v>43134</v>
      </c>
      <c r="AD811" s="318">
        <f t="shared" si="120"/>
        <v>43134</v>
      </c>
      <c r="AE811" s="319">
        <f>IF(OR(G811=账期!$A$18,G811=账期!$A$20,G811=账期!$A$22,G811=账期!$A$24,G811=账期!$A$25,G811=账期!$A$27,G811=账期!$A$26,G811=账期!$A$28,G811=账期!$A$30,G811=账期!$A$32,G811=账期!$A$34,G811=账期!$A$35,G811=账期!$A$37,G811=账期!$A$39,G811=账期!$A$40,G811=账期!$A$41,G811=账期!$A$42,G811=账期!$A$43,G811=账期!$A$44,G811=账期!$A$45,G811=账期!$A$46,G811=账期!$A$48,G811=账期!$A$50,G811=账期!$A$51,G811=账期!$A$52,G811=账期!$A$53,G811=账期!$A$54,G811=账期!$A$56,G811=账期!$A$57,G811=账期!$A$58,G811=账期!$A$59,G811=账期!$A$60,G811=账期!$A$61,G811=账期!$A$62,G811=账期!$A$63,G811=账期!$A$64,G811=账期!$A$66,G811=账期!$A$67,G811=账期!$A$68,G811=账期!$A$70,G811=账期!$A$71),30,IF(OR(G811=账期!$A$74,G811=账期!$A$77,G811=账期!$A$76,G811=账期!$A$79,G811=账期!$A$80,G811=账期!$A$81,G811=账期!$A$83,G811=账期!$A$85,G811=账期!$A$87,G811=账期!$A$89,G811=账期!$A$91),60,IF(OR(G811=账期!$A$93,G811=账期!$A$94,G811=账期!$A$95,G811=账期!$A$96,G811=账期!$A$98,G811=账期!$A$99,G811=账期!$A$101,G811=账期!$A$102),90,0)))</f>
        <v>0</v>
      </c>
      <c r="AF811" s="319"/>
      <c r="AG811" s="306" t="s">
        <v>70</v>
      </c>
      <c r="AH811" s="319" t="str">
        <f t="shared" si="118"/>
        <v>张军</v>
      </c>
      <c r="AI811" s="321" t="s">
        <v>2635</v>
      </c>
    </row>
    <row r="812" spans="1:36" ht="18" customHeight="1" x14ac:dyDescent="0.25">
      <c r="A812" s="301" t="str">
        <f t="shared" si="109"/>
        <v>2018年1月</v>
      </c>
      <c r="B812" s="302">
        <v>43130</v>
      </c>
      <c r="C812" s="303" t="s">
        <v>2725</v>
      </c>
      <c r="D812" s="304" t="s">
        <v>15</v>
      </c>
      <c r="E812" s="305" t="str">
        <f t="shared" si="121"/>
        <v>C</v>
      </c>
      <c r="F812" s="305" t="str">
        <f t="shared" si="122"/>
        <v>A</v>
      </c>
      <c r="G812" s="306" t="s">
        <v>2628</v>
      </c>
      <c r="H812" s="307" t="str">
        <f>IF(G812="","",VLOOKUP(G812,下拉数据源!J:K,2,0))</f>
        <v>成都康宁光缆有限公司</v>
      </c>
      <c r="I812" s="307" t="s">
        <v>33</v>
      </c>
      <c r="J812" s="307"/>
      <c r="K812" s="308">
        <v>4500016821</v>
      </c>
      <c r="L812" s="306" t="s">
        <v>40</v>
      </c>
      <c r="M812" s="306" t="s">
        <v>2629</v>
      </c>
      <c r="N812" s="306"/>
      <c r="O812" s="306" t="s">
        <v>2630</v>
      </c>
      <c r="P812" s="308">
        <v>1.9E-2</v>
      </c>
      <c r="Q812" s="309">
        <v>1.9E-2</v>
      </c>
      <c r="R812" s="286">
        <v>18600</v>
      </c>
      <c r="S812" s="310">
        <f t="shared" si="119"/>
        <v>353.4</v>
      </c>
      <c r="T812" s="311"/>
      <c r="U812" s="311">
        <f t="shared" si="108"/>
        <v>353.4</v>
      </c>
      <c r="V812" s="451">
        <v>43130</v>
      </c>
      <c r="W812" s="452">
        <v>43133</v>
      </c>
      <c r="X812" s="308">
        <v>19</v>
      </c>
      <c r="Y812" s="313" t="s">
        <v>2661</v>
      </c>
      <c r="Z812" s="314">
        <v>0</v>
      </c>
      <c r="AA812" s="315">
        <v>171209</v>
      </c>
      <c r="AB812" s="316"/>
      <c r="AC812" s="317"/>
      <c r="AD812" s="318">
        <f t="shared" si="120"/>
        <v>91</v>
      </c>
      <c r="AE812" s="319">
        <v>60</v>
      </c>
      <c r="AF812" s="319"/>
      <c r="AG812" s="306" t="s">
        <v>70</v>
      </c>
      <c r="AH812" s="319" t="str">
        <f t="shared" si="118"/>
        <v>张军</v>
      </c>
      <c r="AI812" s="321"/>
    </row>
    <row r="813" spans="1:36" ht="18" customHeight="1" x14ac:dyDescent="0.25">
      <c r="A813" s="301" t="str">
        <f t="shared" si="109"/>
        <v>2018年2月</v>
      </c>
      <c r="B813" s="302">
        <v>43130</v>
      </c>
      <c r="C813" s="303" t="s">
        <v>2727</v>
      </c>
      <c r="D813" s="304" t="s">
        <v>2632</v>
      </c>
      <c r="E813" s="305" t="str">
        <f t="shared" si="121"/>
        <v>A</v>
      </c>
      <c r="F813" s="305" t="str">
        <f t="shared" si="122"/>
        <v>A</v>
      </c>
      <c r="G813" s="306" t="s">
        <v>2631</v>
      </c>
      <c r="H813" s="307" t="str">
        <f>IF(G813="","",VLOOKUP(G813,下拉数据源!J:K,2,0))</f>
        <v>汕头高新区奥星光通信设备有限公司</v>
      </c>
      <c r="I813" s="307" t="s">
        <v>33</v>
      </c>
      <c r="J813" s="307"/>
      <c r="K813" s="308" t="s">
        <v>2737</v>
      </c>
      <c r="L813" s="306" t="s">
        <v>63</v>
      </c>
      <c r="M813" s="306" t="s">
        <v>2633</v>
      </c>
      <c r="N813" s="306"/>
      <c r="O813" s="306" t="s">
        <v>2634</v>
      </c>
      <c r="P813" s="308">
        <v>1</v>
      </c>
      <c r="Q813" s="309">
        <v>1</v>
      </c>
      <c r="R813" s="286">
        <v>7490</v>
      </c>
      <c r="S813" s="310">
        <f t="shared" si="119"/>
        <v>7490</v>
      </c>
      <c r="T813" s="311"/>
      <c r="U813" s="311">
        <f t="shared" si="108"/>
        <v>7490</v>
      </c>
      <c r="V813" s="451">
        <v>43134</v>
      </c>
      <c r="W813" s="452">
        <v>43136</v>
      </c>
      <c r="X813" s="308">
        <v>1000</v>
      </c>
      <c r="Y813" s="313" t="s">
        <v>3182</v>
      </c>
      <c r="Z813" s="314">
        <v>235</v>
      </c>
      <c r="AA813" s="315">
        <v>180111</v>
      </c>
      <c r="AB813" s="316" t="s">
        <v>3334</v>
      </c>
      <c r="AC813" s="317">
        <v>43134</v>
      </c>
      <c r="AD813" s="318">
        <f t="shared" si="120"/>
        <v>43249</v>
      </c>
      <c r="AE813" s="319">
        <f>IF(OR(G813=账期!$A$18,G813=账期!$A$20,G813=账期!$A$22,G813=账期!$A$24,G813=账期!$A$25,G813=账期!$A$27,G813=账期!$A$26,G813=账期!$A$28,G813=账期!$A$30,G813=账期!$A$32,G813=账期!$A$34,G813=账期!$A$35,G813=账期!$A$37,G813=账期!$A$39,G813=账期!$A$40,G813=账期!$A$41,G813=账期!$A$42,G813=账期!$A$43,G813=账期!$A$44,G813=账期!$A$45,G813=账期!$A$46,G813=账期!$A$48,G813=账期!$A$50,G813=账期!$A$51,G813=账期!$A$52,G813=账期!$A$53,G813=账期!$A$54,G813=账期!$A$56,G813=账期!$A$57,G813=账期!$A$58,G813=账期!$A$59,G813=账期!$A$60,G813=账期!$A$61,G813=账期!$A$62,G813=账期!$A$63,G813=账期!$A$64,G813=账期!$A$66,G813=账期!$A$67,G813=账期!$A$68,G813=账期!$A$70,G813=账期!$A$71),30,IF(OR(G813=账期!$A$74,G813=账期!$A$77,G813=账期!$A$76,G813=账期!$A$79,G813=账期!$A$80,G813=账期!$A$81,G813=账期!$A$83,G813=账期!$A$85,G813=账期!$A$87,G813=账期!$A$89,G813=账期!$A$91),60,IF(OR(G813=账期!$A$93,G813=账期!$A$94,G813=账期!$A$95,G813=账期!$A$96,G813=账期!$A$98,G813=账期!$A$99,G813=账期!$A$101,G813=账期!$A$102),90,0)))</f>
        <v>90</v>
      </c>
      <c r="AF813" s="319"/>
      <c r="AG813" s="306" t="s">
        <v>38</v>
      </c>
      <c r="AH813" s="319" t="str">
        <f t="shared" si="118"/>
        <v>柯童柱</v>
      </c>
      <c r="AI813" s="321"/>
    </row>
    <row r="814" spans="1:36" ht="18" customHeight="1" x14ac:dyDescent="0.25">
      <c r="A814" s="301" t="str">
        <f t="shared" si="109"/>
        <v>2018年2月</v>
      </c>
      <c r="B814" s="302">
        <v>43118</v>
      </c>
      <c r="C814" s="303" t="s">
        <v>678</v>
      </c>
      <c r="D814" s="304" t="s">
        <v>628</v>
      </c>
      <c r="E814" s="305" t="str">
        <f t="shared" si="121"/>
        <v>A</v>
      </c>
      <c r="F814" s="305" t="str">
        <f t="shared" si="122"/>
        <v>C</v>
      </c>
      <c r="G814" s="306" t="s">
        <v>90</v>
      </c>
      <c r="H814" s="307" t="str">
        <f>IF(G814="","",VLOOKUP(G814,下拉数据源!J:K,2,0))</f>
        <v>富通集团（成都）科技有限公司</v>
      </c>
      <c r="I814" s="307" t="s">
        <v>33</v>
      </c>
      <c r="J814" s="307"/>
      <c r="K814" s="308" t="s">
        <v>2626</v>
      </c>
      <c r="L814" s="306" t="s">
        <v>35</v>
      </c>
      <c r="M814" s="306" t="s">
        <v>94</v>
      </c>
      <c r="N814" s="306"/>
      <c r="O814" s="306" t="s">
        <v>37</v>
      </c>
      <c r="P814" s="308">
        <v>9.75</v>
      </c>
      <c r="Q814" s="309"/>
      <c r="R814" s="286">
        <v>9270</v>
      </c>
      <c r="S814" s="310">
        <f t="shared" si="119"/>
        <v>0</v>
      </c>
      <c r="T814" s="311"/>
      <c r="U814" s="311">
        <f t="shared" si="108"/>
        <v>0</v>
      </c>
      <c r="V814" s="451">
        <v>43157</v>
      </c>
      <c r="W814" s="452">
        <v>43158</v>
      </c>
      <c r="X814" s="308">
        <v>750</v>
      </c>
      <c r="Y814" s="313"/>
      <c r="Z814" s="314"/>
      <c r="AA814" s="315"/>
      <c r="AB814" s="316"/>
      <c r="AC814" s="317"/>
      <c r="AD814" s="318">
        <f t="shared" si="120"/>
        <v>61</v>
      </c>
      <c r="AE814" s="319">
        <f>IF(OR(G814=账期!$A$18,G814=账期!$A$20,G814=账期!$A$22,G814=账期!$A$24,G814=账期!$A$25,G814=账期!$A$27,G814=账期!$A$26,G814=账期!$A$28,G814=账期!$A$30,G814=账期!$A$32,G814=账期!$A$34,G814=账期!$A$35,G814=账期!$A$37,G814=账期!$A$39,G814=账期!$A$40,G814=账期!$A$41,G814=账期!$A$42,G814=账期!$A$43,G814=账期!$A$44,G814=账期!$A$45,G814=账期!$A$46,G814=账期!$A$48,G814=账期!$A$50,G814=账期!$A$51,G814=账期!$A$52,G814=账期!$A$53,G814=账期!$A$54,G814=账期!$A$56,G814=账期!$A$57,G814=账期!$A$58,G814=账期!$A$59,G814=账期!$A$60,G814=账期!$A$61,G814=账期!$A$62,G814=账期!$A$63,G814=账期!$A$64,G814=账期!$A$66,G814=账期!$A$67,G814=账期!$A$68,G814=账期!$A$70,G814=账期!$A$71),30,IF(OR(G814=账期!$A$74,G814=账期!$A$77,G814=账期!$A$76,G814=账期!$A$79,G814=账期!$A$80,G814=账期!$A$81,G814=账期!$A$83,G814=账期!$A$85,G814=账期!$A$87,G814=账期!$A$89,G814=账期!$A$91),60,IF(OR(G814=账期!$A$93,G814=账期!$A$94,G814=账期!$A$95,G814=账期!$A$96,G814=账期!$A$98,G814=账期!$A$99,G814=账期!$A$101,G814=账期!$A$102),90,0)))</f>
        <v>30</v>
      </c>
      <c r="AF814" s="319"/>
      <c r="AG814" s="306" t="s">
        <v>50</v>
      </c>
      <c r="AH814" s="319" t="str">
        <f t="shared" si="118"/>
        <v>徐绪盛</v>
      </c>
      <c r="AI814" s="321"/>
    </row>
    <row r="815" spans="1:36" ht="18" customHeight="1" x14ac:dyDescent="0.25">
      <c r="A815" s="301" t="str">
        <f t="shared" si="109"/>
        <v>2018年1月</v>
      </c>
      <c r="B815" s="302">
        <v>43122</v>
      </c>
      <c r="C815" s="303" t="s">
        <v>749</v>
      </c>
      <c r="D815" s="304" t="s">
        <v>633</v>
      </c>
      <c r="E815" s="305" t="str">
        <f t="shared" si="121"/>
        <v>A</v>
      </c>
      <c r="F815" s="305" t="str">
        <f t="shared" si="122"/>
        <v>A</v>
      </c>
      <c r="G815" s="306" t="s">
        <v>120</v>
      </c>
      <c r="H815" s="307" t="str">
        <f>IF(G815="","",VLOOKUP(G815,下拉数据源!J:K,2,0))</f>
        <v>广东亨通光电科技有限公司</v>
      </c>
      <c r="I815" s="307" t="s">
        <v>33</v>
      </c>
      <c r="J815" s="307"/>
      <c r="K815" s="308" t="s">
        <v>133</v>
      </c>
      <c r="L815" s="306" t="s">
        <v>35</v>
      </c>
      <c r="M815" s="306" t="s">
        <v>36</v>
      </c>
      <c r="N815" s="306"/>
      <c r="O815" s="306" t="s">
        <v>37</v>
      </c>
      <c r="P815" s="308">
        <v>30</v>
      </c>
      <c r="Q815" s="309">
        <v>-0.02</v>
      </c>
      <c r="R815" s="286">
        <v>8950</v>
      </c>
      <c r="S815" s="310">
        <f t="shared" si="119"/>
        <v>-179</v>
      </c>
      <c r="T815" s="311"/>
      <c r="U815" s="311">
        <f t="shared" si="108"/>
        <v>-179</v>
      </c>
      <c r="V815" s="451">
        <v>43130</v>
      </c>
      <c r="W815" s="452">
        <v>43130</v>
      </c>
      <c r="X815" s="308">
        <v>750</v>
      </c>
      <c r="Y815" s="313" t="s">
        <v>751</v>
      </c>
      <c r="Z815" s="314">
        <v>0</v>
      </c>
      <c r="AA815" s="315" t="s">
        <v>752</v>
      </c>
      <c r="AB815" s="316"/>
      <c r="AC815" s="317"/>
      <c r="AD815" s="318">
        <f t="shared" si="120"/>
        <v>61</v>
      </c>
      <c r="AE815" s="319">
        <f>IF(OR(G815=账期!$A$18,G815=账期!$A$20,G815=账期!$A$22,G815=账期!$A$24,G815=账期!$A$25,G815=账期!$A$27,G815=账期!$A$26,G815=账期!$A$28,G815=账期!$A$30,G815=账期!$A$32,G815=账期!$A$34,G815=账期!$A$35,G815=账期!$A$37,G815=账期!$A$39,G815=账期!$A$40,G815=账期!$A$41,G815=账期!$A$42,G815=账期!$A$43,G815=账期!$A$44,G815=账期!$A$45,G815=账期!$A$46,G815=账期!$A$48,G815=账期!$A$50,G815=账期!$A$51,G815=账期!$A$52,G815=账期!$A$53,G815=账期!$A$54,G815=账期!$A$56,G815=账期!$A$57,G815=账期!$A$58,G815=账期!$A$59,G815=账期!$A$60,G815=账期!$A$61,G815=账期!$A$62,G815=账期!$A$63,G815=账期!$A$64,G815=账期!$A$66,G815=账期!$A$67,G815=账期!$A$68,G815=账期!$A$70,G815=账期!$A$71),30,IF(OR(G815=账期!$A$74,G815=账期!$A$77,G815=账期!$A$76,G815=账期!$A$79,G815=账期!$A$80,G815=账期!$A$81,G815=账期!$A$83,G815=账期!$A$85,G815=账期!$A$87,G815=账期!$A$89,G815=账期!$A$91),60,IF(OR(G815=账期!$A$93,G815=账期!$A$94,G815=账期!$A$95,G815=账期!$A$96,G815=账期!$A$98,G815=账期!$A$99,G815=账期!$A$101,G815=账期!$A$102),90,0)))</f>
        <v>30</v>
      </c>
      <c r="AF815" s="319"/>
      <c r="AG815" s="306" t="s">
        <v>38</v>
      </c>
      <c r="AH815" s="319" t="str">
        <f t="shared" ref="AH815:AH846" si="123">IF(AG815="华东","徐绪盛",IF(AG815="华南","柯童柱",IF(AG815="华中","杭得利",IF(AG815="西南","张军",IF(AG815="华北","石浩宇","")))))</f>
        <v>柯童柱</v>
      </c>
      <c r="AI815" s="321"/>
      <c r="AJ815" s="247" t="s">
        <v>2637</v>
      </c>
    </row>
    <row r="816" spans="1:36" ht="18" customHeight="1" x14ac:dyDescent="0.25">
      <c r="A816" s="301" t="str">
        <f t="shared" si="109"/>
        <v>2018年2月</v>
      </c>
      <c r="B816" s="332">
        <v>43123</v>
      </c>
      <c r="C816" s="303"/>
      <c r="D816" s="304" t="s">
        <v>2683</v>
      </c>
      <c r="E816" s="305" t="str">
        <f t="shared" si="121"/>
        <v>A</v>
      </c>
      <c r="F816" s="305" t="str">
        <f t="shared" si="122"/>
        <v>B</v>
      </c>
      <c r="G816" s="306" t="s">
        <v>2665</v>
      </c>
      <c r="H816" s="307" t="str">
        <f>IF(G816="","",VLOOKUP(G816,下拉数据源!J:K,2,0))</f>
        <v>长飞光纤光缆（上海）有限公司</v>
      </c>
      <c r="I816" s="307" t="s">
        <v>33</v>
      </c>
      <c r="J816" s="307"/>
      <c r="K816" s="308" t="s">
        <v>2666</v>
      </c>
      <c r="L816" s="336" t="s">
        <v>40</v>
      </c>
      <c r="M816" s="306" t="s">
        <v>41</v>
      </c>
      <c r="N816" s="306"/>
      <c r="O816" s="306" t="s">
        <v>37</v>
      </c>
      <c r="P816" s="308">
        <v>9</v>
      </c>
      <c r="Q816" s="309">
        <v>9</v>
      </c>
      <c r="R816" s="286">
        <v>13500</v>
      </c>
      <c r="S816" s="310">
        <f t="shared" si="119"/>
        <v>121500</v>
      </c>
      <c r="T816" s="311"/>
      <c r="U816" s="311">
        <f t="shared" si="108"/>
        <v>121500</v>
      </c>
      <c r="V816" s="451">
        <v>43134</v>
      </c>
      <c r="W816" s="452">
        <v>43135</v>
      </c>
      <c r="X816" s="308">
        <v>750</v>
      </c>
      <c r="Y816" s="313" t="s">
        <v>3199</v>
      </c>
      <c r="Z816" s="314">
        <v>1440</v>
      </c>
      <c r="AA816" s="315">
        <v>180125</v>
      </c>
      <c r="AB816" s="316" t="s">
        <v>3342</v>
      </c>
      <c r="AC816" s="317">
        <v>43134</v>
      </c>
      <c r="AD816" s="318">
        <f t="shared" si="120"/>
        <v>43189</v>
      </c>
      <c r="AE816" s="319">
        <f>IF(OR(G816=账期!$A$18,G816=账期!$A$20,G816=账期!$A$22,G816=账期!$A$24,G816=账期!$A$25,G816=账期!$A$27,G816=账期!$A$26,G816=账期!$A$28,G816=账期!$A$30,G816=账期!$A$32,G816=账期!$A$34,G816=账期!$A$35,G816=账期!$A$37,G816=账期!$A$39,G816=账期!$A$40,G816=账期!$A$41,G816=账期!$A$42,G816=账期!$A$43,G816=账期!$A$44,G816=账期!$A$45,G816=账期!$A$46,G816=账期!$A$48,G816=账期!$A$50,G816=账期!$A$51,G816=账期!$A$52,G816=账期!$A$53,G816=账期!$A$54,G816=账期!$A$56,G816=账期!$A$57,G816=账期!$A$58,G816=账期!$A$59,G816=账期!$A$60,G816=账期!$A$61,G816=账期!$A$62,G816=账期!$A$63,G816=账期!$A$64,G816=账期!$A$66,G816=账期!$A$67,G816=账期!$A$68,G816=账期!$A$70,G816=账期!$A$71),30,IF(OR(G816=账期!$A$74,G816=账期!$A$77,G816=账期!$A$76,G816=账期!$A$79,G816=账期!$A$80,G816=账期!$A$81,G816=账期!$A$83,G816=账期!$A$85,G816=账期!$A$87,G816=账期!$A$89,G816=账期!$A$91),60,IF(OR(G816=账期!$A$93,G816=账期!$A$94,G816=账期!$A$95,G816=账期!$A$96,G816=账期!$A$98,G816=账期!$A$99,G816=账期!$A$101,G816=账期!$A$102),90,0)))</f>
        <v>30</v>
      </c>
      <c r="AF816" s="319"/>
      <c r="AG816" s="306" t="s">
        <v>50</v>
      </c>
      <c r="AH816" s="319" t="str">
        <f t="shared" si="123"/>
        <v>徐绪盛</v>
      </c>
      <c r="AI816" s="321"/>
    </row>
    <row r="817" spans="1:35" ht="18" customHeight="1" x14ac:dyDescent="0.25">
      <c r="A817" s="301" t="str">
        <f t="shared" si="109"/>
        <v>2018年2月</v>
      </c>
      <c r="B817" s="332">
        <v>43115</v>
      </c>
      <c r="C817" s="303"/>
      <c r="D817" s="304" t="s">
        <v>2683</v>
      </c>
      <c r="E817" s="305" t="str">
        <f t="shared" si="121"/>
        <v>A</v>
      </c>
      <c r="F817" s="305" t="str">
        <f t="shared" si="122"/>
        <v>B</v>
      </c>
      <c r="G817" s="306" t="s">
        <v>2665</v>
      </c>
      <c r="H817" s="307" t="str">
        <f>IF(G817="","",VLOOKUP(G817,下拉数据源!J:K,2,0))</f>
        <v>长飞光纤光缆（上海）有限公司</v>
      </c>
      <c r="I817" s="307" t="s">
        <v>33</v>
      </c>
      <c r="J817" s="307"/>
      <c r="K817" s="308" t="s">
        <v>1117</v>
      </c>
      <c r="L817" s="336" t="s">
        <v>63</v>
      </c>
      <c r="M817" s="306" t="s">
        <v>2669</v>
      </c>
      <c r="N817" s="306"/>
      <c r="O817" s="306" t="s">
        <v>65</v>
      </c>
      <c r="P817" s="308">
        <v>1</v>
      </c>
      <c r="Q817" s="309">
        <v>1</v>
      </c>
      <c r="R817" s="286">
        <v>18500</v>
      </c>
      <c r="S817" s="310">
        <f t="shared" si="119"/>
        <v>18500</v>
      </c>
      <c r="T817" s="311"/>
      <c r="U817" s="311">
        <f t="shared" si="108"/>
        <v>18500</v>
      </c>
      <c r="V817" s="451">
        <v>43134</v>
      </c>
      <c r="W817" s="452">
        <v>43135</v>
      </c>
      <c r="X817" s="308">
        <v>25</v>
      </c>
      <c r="Y817" s="313" t="s">
        <v>3197</v>
      </c>
      <c r="Z817" s="314">
        <v>160</v>
      </c>
      <c r="AA817" s="315">
        <v>180120</v>
      </c>
      <c r="AB817" s="316" t="s">
        <v>3341</v>
      </c>
      <c r="AC817" s="317">
        <v>43134</v>
      </c>
      <c r="AD817" s="318">
        <f t="shared" si="120"/>
        <v>43189</v>
      </c>
      <c r="AE817" s="319">
        <f>IF(OR(G817=账期!$A$18,G817=账期!$A$20,G817=账期!$A$22,G817=账期!$A$24,G817=账期!$A$25,G817=账期!$A$27,G817=账期!$A$26,G817=账期!$A$28,G817=账期!$A$30,G817=账期!$A$32,G817=账期!$A$34,G817=账期!$A$35,G817=账期!$A$37,G817=账期!$A$39,G817=账期!$A$40,G817=账期!$A$41,G817=账期!$A$42,G817=账期!$A$43,G817=账期!$A$44,G817=账期!$A$45,G817=账期!$A$46,G817=账期!$A$48,G817=账期!$A$50,G817=账期!$A$51,G817=账期!$A$52,G817=账期!$A$53,G817=账期!$A$54,G817=账期!$A$56,G817=账期!$A$57,G817=账期!$A$58,G817=账期!$A$59,G817=账期!$A$60,G817=账期!$A$61,G817=账期!$A$62,G817=账期!$A$63,G817=账期!$A$64,G817=账期!$A$66,G817=账期!$A$67,G817=账期!$A$68,G817=账期!$A$70,G817=账期!$A$71),30,IF(OR(G817=账期!$A$74,G817=账期!$A$77,G817=账期!$A$76,G817=账期!$A$79,G817=账期!$A$80,G817=账期!$A$81,G817=账期!$A$83,G817=账期!$A$85,G817=账期!$A$87,G817=账期!$A$89,G817=账期!$A$91),60,IF(OR(G817=账期!$A$93,G817=账期!$A$94,G817=账期!$A$95,G817=账期!$A$96,G817=账期!$A$98,G817=账期!$A$99,G817=账期!$A$101,G817=账期!$A$102),90,0)))</f>
        <v>30</v>
      </c>
      <c r="AF817" s="319"/>
      <c r="AG817" s="306" t="s">
        <v>50</v>
      </c>
      <c r="AH817" s="319" t="str">
        <f t="shared" si="123"/>
        <v>徐绪盛</v>
      </c>
      <c r="AI817" s="321"/>
    </row>
    <row r="818" spans="1:35" ht="18" customHeight="1" x14ac:dyDescent="0.25">
      <c r="A818" s="301" t="str">
        <f t="shared" si="109"/>
        <v>2018年1月</v>
      </c>
      <c r="B818" s="332">
        <v>43115</v>
      </c>
      <c r="C818" s="303"/>
      <c r="D818" s="304" t="s">
        <v>2632</v>
      </c>
      <c r="E818" s="305" t="str">
        <f t="shared" si="121"/>
        <v>A</v>
      </c>
      <c r="F818" s="305" t="str">
        <f t="shared" si="122"/>
        <v>B</v>
      </c>
      <c r="G818" s="306" t="s">
        <v>2665</v>
      </c>
      <c r="H818" s="307" t="str">
        <f>IF(G818="","",VLOOKUP(G818,下拉数据源!J:K,2,0))</f>
        <v>长飞光纤光缆（上海）有限公司</v>
      </c>
      <c r="I818" s="307" t="s">
        <v>33</v>
      </c>
      <c r="J818" s="307" t="s">
        <v>2758</v>
      </c>
      <c r="K818" s="308" t="s">
        <v>1117</v>
      </c>
      <c r="L818" s="336" t="s">
        <v>63</v>
      </c>
      <c r="M818" s="306" t="s">
        <v>2669</v>
      </c>
      <c r="N818" s="306"/>
      <c r="O818" s="306" t="s">
        <v>65</v>
      </c>
      <c r="P818" s="308">
        <v>1</v>
      </c>
      <c r="Q818" s="309">
        <v>1</v>
      </c>
      <c r="R818" s="286">
        <v>18500</v>
      </c>
      <c r="S818" s="310">
        <f t="shared" si="119"/>
        <v>18500</v>
      </c>
      <c r="T818" s="311"/>
      <c r="U818" s="311">
        <f t="shared" si="108"/>
        <v>18500</v>
      </c>
      <c r="V818" s="451">
        <v>43131</v>
      </c>
      <c r="W818" s="452">
        <v>43133</v>
      </c>
      <c r="X818" s="308">
        <v>25</v>
      </c>
      <c r="Y818" s="313" t="s">
        <v>2878</v>
      </c>
      <c r="Z818" s="314">
        <v>525</v>
      </c>
      <c r="AA818" s="315">
        <v>180102</v>
      </c>
      <c r="AB818" s="316" t="s">
        <v>3340</v>
      </c>
      <c r="AC818" s="317">
        <v>43134</v>
      </c>
      <c r="AD818" s="318">
        <f t="shared" si="120"/>
        <v>43189</v>
      </c>
      <c r="AE818" s="319">
        <f>IF(OR(G818=账期!$A$18,G818=账期!$A$20,G818=账期!$A$22,G818=账期!$A$24,G818=账期!$A$25,G818=账期!$A$27,G818=账期!$A$26,G818=账期!$A$28,G818=账期!$A$30,G818=账期!$A$32,G818=账期!$A$34,G818=账期!$A$35,G818=账期!$A$37,G818=账期!$A$39,G818=账期!$A$40,G818=账期!$A$41,G818=账期!$A$42,G818=账期!$A$43,G818=账期!$A$44,G818=账期!$A$45,G818=账期!$A$46,G818=账期!$A$48,G818=账期!$A$50,G818=账期!$A$51,G818=账期!$A$52,G818=账期!$A$53,G818=账期!$A$54,G818=账期!$A$56,G818=账期!$A$57,G818=账期!$A$58,G818=账期!$A$59,G818=账期!$A$60,G818=账期!$A$61,G818=账期!$A$62,G818=账期!$A$63,G818=账期!$A$64,G818=账期!$A$66,G818=账期!$A$67,G818=账期!$A$68,G818=账期!$A$70,G818=账期!$A$71),30,IF(OR(G818=账期!$A$74,G818=账期!$A$77,G818=账期!$A$76,G818=账期!$A$79,G818=账期!$A$80,G818=账期!$A$81,G818=账期!$A$83,G818=账期!$A$85,G818=账期!$A$87,G818=账期!$A$89,G818=账期!$A$91),60,IF(OR(G818=账期!$A$93,G818=账期!$A$94,G818=账期!$A$95,G818=账期!$A$96,G818=账期!$A$98,G818=账期!$A$99,G818=账期!$A$101,G818=账期!$A$102),90,0)))</f>
        <v>30</v>
      </c>
      <c r="AF818" s="319"/>
      <c r="AG818" s="306" t="s">
        <v>50</v>
      </c>
      <c r="AH818" s="319" t="str">
        <f t="shared" si="123"/>
        <v>徐绪盛</v>
      </c>
      <c r="AI818" s="321"/>
    </row>
    <row r="819" spans="1:35" ht="18" customHeight="1" x14ac:dyDescent="0.25">
      <c r="A819" s="301" t="str">
        <f t="shared" si="109"/>
        <v>2018年2月</v>
      </c>
      <c r="B819" s="332">
        <v>43115</v>
      </c>
      <c r="C819" s="303"/>
      <c r="D819" s="304" t="s">
        <v>2683</v>
      </c>
      <c r="E819" s="305" t="str">
        <f t="shared" si="121"/>
        <v>A</v>
      </c>
      <c r="F819" s="305" t="str">
        <f t="shared" si="122"/>
        <v>B</v>
      </c>
      <c r="G819" s="306" t="s">
        <v>2665</v>
      </c>
      <c r="H819" s="307" t="str">
        <f>IF(G819="","",VLOOKUP(G819,下拉数据源!J:K,2,0))</f>
        <v>长飞光纤光缆（上海）有限公司</v>
      </c>
      <c r="I819" s="307" t="s">
        <v>33</v>
      </c>
      <c r="J819" s="307"/>
      <c r="K819" s="308" t="s">
        <v>2670</v>
      </c>
      <c r="L819" s="336" t="s">
        <v>63</v>
      </c>
      <c r="M819" s="306" t="s">
        <v>64</v>
      </c>
      <c r="N819" s="306"/>
      <c r="O819" s="306" t="s">
        <v>37</v>
      </c>
      <c r="P819" s="308">
        <v>3</v>
      </c>
      <c r="Q819" s="309">
        <v>3</v>
      </c>
      <c r="R819" s="286">
        <v>12300</v>
      </c>
      <c r="S819" s="310">
        <f t="shared" si="119"/>
        <v>36900</v>
      </c>
      <c r="T819" s="311"/>
      <c r="U819" s="311">
        <f t="shared" si="108"/>
        <v>36900</v>
      </c>
      <c r="V819" s="451">
        <v>43134</v>
      </c>
      <c r="W819" s="452">
        <v>43135</v>
      </c>
      <c r="X819" s="308">
        <v>25</v>
      </c>
      <c r="Y819" s="313" t="s">
        <v>3198</v>
      </c>
      <c r="Z819" s="314">
        <v>480</v>
      </c>
      <c r="AA819" s="315">
        <v>180130</v>
      </c>
      <c r="AB819" s="316" t="s">
        <v>3342</v>
      </c>
      <c r="AC819" s="317">
        <v>43134</v>
      </c>
      <c r="AD819" s="318">
        <f t="shared" si="120"/>
        <v>43189</v>
      </c>
      <c r="AE819" s="319">
        <f>IF(OR(G819=账期!$A$18,G819=账期!$A$20,G819=账期!$A$22,G819=账期!$A$24,G819=账期!$A$25,G819=账期!$A$27,G819=账期!$A$26,G819=账期!$A$28,G819=账期!$A$30,G819=账期!$A$32,G819=账期!$A$34,G819=账期!$A$35,G819=账期!$A$37,G819=账期!$A$39,G819=账期!$A$40,G819=账期!$A$41,G819=账期!$A$42,G819=账期!$A$43,G819=账期!$A$44,G819=账期!$A$45,G819=账期!$A$46,G819=账期!$A$48,G819=账期!$A$50,G819=账期!$A$51,G819=账期!$A$52,G819=账期!$A$53,G819=账期!$A$54,G819=账期!$A$56,G819=账期!$A$57,G819=账期!$A$58,G819=账期!$A$59,G819=账期!$A$60,G819=账期!$A$61,G819=账期!$A$62,G819=账期!$A$63,G819=账期!$A$64,G819=账期!$A$66,G819=账期!$A$67,G819=账期!$A$68,G819=账期!$A$70,G819=账期!$A$71),30,IF(OR(G819=账期!$A$74,G819=账期!$A$77,G819=账期!$A$76,G819=账期!$A$79,G819=账期!$A$80,G819=账期!$A$81,G819=账期!$A$83,G819=账期!$A$85,G819=账期!$A$87,G819=账期!$A$89,G819=账期!$A$91),60,IF(OR(G819=账期!$A$93,G819=账期!$A$94,G819=账期!$A$95,G819=账期!$A$96,G819=账期!$A$98,G819=账期!$A$99,G819=账期!$A$101,G819=账期!$A$102),90,0)))</f>
        <v>30</v>
      </c>
      <c r="AF819" s="319"/>
      <c r="AG819" s="306" t="s">
        <v>50</v>
      </c>
      <c r="AH819" s="319" t="str">
        <f t="shared" si="123"/>
        <v>徐绪盛</v>
      </c>
      <c r="AI819" s="321"/>
    </row>
    <row r="820" spans="1:35" ht="18" customHeight="1" x14ac:dyDescent="0.25">
      <c r="A820" s="301" t="str">
        <f t="shared" si="109"/>
        <v>2018年2月</v>
      </c>
      <c r="B820" s="302">
        <v>43130</v>
      </c>
      <c r="C820" s="303" t="s">
        <v>2726</v>
      </c>
      <c r="D820" s="304" t="s">
        <v>2683</v>
      </c>
      <c r="E820" s="305" t="str">
        <f t="shared" si="121"/>
        <v>A</v>
      </c>
      <c r="F820" s="305" t="str">
        <f t="shared" si="122"/>
        <v>A</v>
      </c>
      <c r="G820" s="306" t="s">
        <v>2676</v>
      </c>
      <c r="H820" s="307" t="str">
        <f>IF(G820="","",VLOOKUP(G820,下拉数据源!J:K,2,0))</f>
        <v>长飞光纤光缆股份有限公司</v>
      </c>
      <c r="I820" s="307" t="s">
        <v>33</v>
      </c>
      <c r="J820" s="307"/>
      <c r="K820" s="308" t="s">
        <v>2675</v>
      </c>
      <c r="L820" s="306" t="s">
        <v>40</v>
      </c>
      <c r="M820" s="306" t="s">
        <v>2677</v>
      </c>
      <c r="N820" s="306"/>
      <c r="O820" s="306" t="s">
        <v>65</v>
      </c>
      <c r="P820" s="308">
        <v>1</v>
      </c>
      <c r="Q820" s="309">
        <v>1</v>
      </c>
      <c r="R820" s="286">
        <v>15500</v>
      </c>
      <c r="S820" s="310">
        <f t="shared" si="119"/>
        <v>15500</v>
      </c>
      <c r="T820" s="311"/>
      <c r="U820" s="311">
        <f t="shared" si="108"/>
        <v>15500</v>
      </c>
      <c r="V820" s="451">
        <v>43136</v>
      </c>
      <c r="W820" s="452">
        <v>43137</v>
      </c>
      <c r="X820" s="308">
        <v>500</v>
      </c>
      <c r="Y820" s="313" t="s">
        <v>3287</v>
      </c>
      <c r="Z820" s="314">
        <f>660/7.5*Q820</f>
        <v>88</v>
      </c>
      <c r="AA820" s="315">
        <v>180121</v>
      </c>
      <c r="AB820" s="316"/>
      <c r="AC820" s="317"/>
      <c r="AD820" s="318">
        <f t="shared" si="120"/>
        <v>61</v>
      </c>
      <c r="AE820" s="319">
        <f>IF(OR(G820=账期!$A$18,G820=账期!$A$20,G820=账期!$A$22,G820=账期!$A$24,G820=账期!$A$25,G820=账期!$A$27,G820=账期!$A$26,G820=账期!$A$28,G820=账期!$A$30,G820=账期!$A$32,G820=账期!$A$34,G820=账期!$A$35,G820=账期!$A$37,G820=账期!$A$39,G820=账期!$A$40,G820=账期!$A$41,G820=账期!$A$42,G820=账期!$A$43,G820=账期!$A$44,G820=账期!$A$45,G820=账期!$A$46,G820=账期!$A$48,G820=账期!$A$50,G820=账期!$A$51,G820=账期!$A$52,G820=账期!$A$53,G820=账期!$A$54,G820=账期!$A$56,G820=账期!$A$57,G820=账期!$A$58,G820=账期!$A$59,G820=账期!$A$60,G820=账期!$A$61,G820=账期!$A$62,G820=账期!$A$63,G820=账期!$A$64,G820=账期!$A$66,G820=账期!$A$67,G820=账期!$A$68,G820=账期!$A$70,G820=账期!$A$71),30,IF(OR(G820=账期!$A$74,G820=账期!$A$77,G820=账期!$A$76,G820=账期!$A$79,G820=账期!$A$80,G820=账期!$A$81,G820=账期!$A$83,G820=账期!$A$85,G820=账期!$A$87,G820=账期!$A$89,G820=账期!$A$91),60,IF(OR(G820=账期!$A$93,G820=账期!$A$94,G820=账期!$A$95,G820=账期!$A$96,G820=账期!$A$98,G820=账期!$A$99,G820=账期!$A$101,G820=账期!$A$102),90,0)))</f>
        <v>30</v>
      </c>
      <c r="AF820" s="319"/>
      <c r="AG820" s="306" t="s">
        <v>2715</v>
      </c>
      <c r="AH820" s="319" t="str">
        <f t="shared" si="123"/>
        <v>杭得利</v>
      </c>
      <c r="AI820" s="321"/>
    </row>
    <row r="821" spans="1:35" ht="18" customHeight="1" x14ac:dyDescent="0.25">
      <c r="A821" s="301" t="str">
        <f t="shared" si="109"/>
        <v>2018年2月</v>
      </c>
      <c r="B821" s="302">
        <v>43130</v>
      </c>
      <c r="C821" s="303" t="s">
        <v>2726</v>
      </c>
      <c r="D821" s="304" t="s">
        <v>2683</v>
      </c>
      <c r="E821" s="305" t="str">
        <f t="shared" si="121"/>
        <v>A</v>
      </c>
      <c r="F821" s="305" t="str">
        <f t="shared" si="122"/>
        <v>A</v>
      </c>
      <c r="G821" s="306" t="s">
        <v>2676</v>
      </c>
      <c r="H821" s="307" t="str">
        <f>IF(G821="","",VLOOKUP(G821,下拉数据源!J:K,2,0))</f>
        <v>长飞光纤光缆股份有限公司</v>
      </c>
      <c r="I821" s="307" t="s">
        <v>33</v>
      </c>
      <c r="J821" s="307"/>
      <c r="K821" s="308" t="s">
        <v>2675</v>
      </c>
      <c r="L821" s="306" t="s">
        <v>40</v>
      </c>
      <c r="M821" s="306" t="s">
        <v>2678</v>
      </c>
      <c r="N821" s="306"/>
      <c r="O821" s="306" t="s">
        <v>65</v>
      </c>
      <c r="P821" s="308">
        <v>6.5</v>
      </c>
      <c r="Q821" s="309">
        <v>6.5</v>
      </c>
      <c r="R821" s="286">
        <v>15500</v>
      </c>
      <c r="S821" s="310">
        <f t="shared" si="119"/>
        <v>100750</v>
      </c>
      <c r="T821" s="311"/>
      <c r="U821" s="311">
        <f t="shared" si="108"/>
        <v>100750</v>
      </c>
      <c r="V821" s="451">
        <v>43136</v>
      </c>
      <c r="W821" s="452">
        <v>43137</v>
      </c>
      <c r="X821" s="308">
        <v>500</v>
      </c>
      <c r="Y821" s="313" t="s">
        <v>3287</v>
      </c>
      <c r="Z821" s="314">
        <f>660/7.5*Q821</f>
        <v>572</v>
      </c>
      <c r="AA821" s="315">
        <v>180106</v>
      </c>
      <c r="AB821" s="316"/>
      <c r="AC821" s="317"/>
      <c r="AD821" s="318">
        <f t="shared" si="120"/>
        <v>61</v>
      </c>
      <c r="AE821" s="319">
        <f>IF(OR(G821=账期!$A$18,G821=账期!$A$20,G821=账期!$A$22,G821=账期!$A$24,G821=账期!$A$25,G821=账期!$A$27,G821=账期!$A$26,G821=账期!$A$28,G821=账期!$A$30,G821=账期!$A$32,G821=账期!$A$34,G821=账期!$A$35,G821=账期!$A$37,G821=账期!$A$39,G821=账期!$A$40,G821=账期!$A$41,G821=账期!$A$42,G821=账期!$A$43,G821=账期!$A$44,G821=账期!$A$45,G821=账期!$A$46,G821=账期!$A$48,G821=账期!$A$50,G821=账期!$A$51,G821=账期!$A$52,G821=账期!$A$53,G821=账期!$A$54,G821=账期!$A$56,G821=账期!$A$57,G821=账期!$A$58,G821=账期!$A$59,G821=账期!$A$60,G821=账期!$A$61,G821=账期!$A$62,G821=账期!$A$63,G821=账期!$A$64,G821=账期!$A$66,G821=账期!$A$67,G821=账期!$A$68,G821=账期!$A$70,G821=账期!$A$71),30,IF(OR(G821=账期!$A$74,G821=账期!$A$77,G821=账期!$A$76,G821=账期!$A$79,G821=账期!$A$80,G821=账期!$A$81,G821=账期!$A$83,G821=账期!$A$85,G821=账期!$A$87,G821=账期!$A$89,G821=账期!$A$91),60,IF(OR(G821=账期!$A$93,G821=账期!$A$94,G821=账期!$A$95,G821=账期!$A$96,G821=账期!$A$98,G821=账期!$A$99,G821=账期!$A$101,G821=账期!$A$102),90,0)))</f>
        <v>30</v>
      </c>
      <c r="AF821" s="319"/>
      <c r="AG821" s="306" t="s">
        <v>2715</v>
      </c>
      <c r="AH821" s="319" t="str">
        <f t="shared" si="123"/>
        <v>杭得利</v>
      </c>
      <c r="AI821" s="321"/>
    </row>
    <row r="822" spans="1:35" ht="18" customHeight="1" x14ac:dyDescent="0.25">
      <c r="A822" s="301" t="str">
        <f t="shared" si="109"/>
        <v>2018年2月</v>
      </c>
      <c r="B822" s="302">
        <v>43130</v>
      </c>
      <c r="C822" s="303" t="s">
        <v>2726</v>
      </c>
      <c r="D822" s="304" t="s">
        <v>2683</v>
      </c>
      <c r="E822" s="305" t="str">
        <f t="shared" si="121"/>
        <v>A</v>
      </c>
      <c r="F822" s="305" t="str">
        <f t="shared" si="122"/>
        <v>A</v>
      </c>
      <c r="G822" s="306" t="s">
        <v>2676</v>
      </c>
      <c r="H822" s="307" t="str">
        <f>IF(G822="","",VLOOKUP(G822,下拉数据源!J:K,2,0))</f>
        <v>长飞光纤光缆股份有限公司</v>
      </c>
      <c r="I822" s="307" t="s">
        <v>33</v>
      </c>
      <c r="J822" s="307"/>
      <c r="K822" s="308" t="s">
        <v>2675</v>
      </c>
      <c r="L822" s="306" t="s">
        <v>63</v>
      </c>
      <c r="M822" s="306" t="s">
        <v>2679</v>
      </c>
      <c r="N822" s="306"/>
      <c r="O822" s="306" t="s">
        <v>37</v>
      </c>
      <c r="P822" s="308">
        <v>5.25</v>
      </c>
      <c r="Q822" s="309">
        <v>5.25</v>
      </c>
      <c r="R822" s="286">
        <v>11090</v>
      </c>
      <c r="S822" s="310">
        <f t="shared" si="119"/>
        <v>58222.5</v>
      </c>
      <c r="T822" s="311"/>
      <c r="U822" s="311">
        <f t="shared" si="108"/>
        <v>58222.5</v>
      </c>
      <c r="V822" s="451">
        <v>43136</v>
      </c>
      <c r="W822" s="452">
        <v>43137</v>
      </c>
      <c r="X822" s="308">
        <v>750</v>
      </c>
      <c r="Y822" s="313" t="s">
        <v>3289</v>
      </c>
      <c r="Z822" s="314">
        <v>462</v>
      </c>
      <c r="AA822" s="315">
        <v>180204</v>
      </c>
      <c r="AB822" s="316"/>
      <c r="AC822" s="317"/>
      <c r="AD822" s="318">
        <f t="shared" si="120"/>
        <v>61</v>
      </c>
      <c r="AE822" s="319">
        <f>IF(OR(G822=账期!$A$18,G822=账期!$A$20,G822=账期!$A$22,G822=账期!$A$24,G822=账期!$A$25,G822=账期!$A$27,G822=账期!$A$26,G822=账期!$A$28,G822=账期!$A$30,G822=账期!$A$32,G822=账期!$A$34,G822=账期!$A$35,G822=账期!$A$37,G822=账期!$A$39,G822=账期!$A$40,G822=账期!$A$41,G822=账期!$A$42,G822=账期!$A$43,G822=账期!$A$44,G822=账期!$A$45,G822=账期!$A$46,G822=账期!$A$48,G822=账期!$A$50,G822=账期!$A$51,G822=账期!$A$52,G822=账期!$A$53,G822=账期!$A$54,G822=账期!$A$56,G822=账期!$A$57,G822=账期!$A$58,G822=账期!$A$59,G822=账期!$A$60,G822=账期!$A$61,G822=账期!$A$62,G822=账期!$A$63,G822=账期!$A$64,G822=账期!$A$66,G822=账期!$A$67,G822=账期!$A$68,G822=账期!$A$70,G822=账期!$A$71),30,IF(OR(G822=账期!$A$74,G822=账期!$A$77,G822=账期!$A$76,G822=账期!$A$79,G822=账期!$A$80,G822=账期!$A$81,G822=账期!$A$83,G822=账期!$A$85,G822=账期!$A$87,G822=账期!$A$89,G822=账期!$A$91),60,IF(OR(G822=账期!$A$93,G822=账期!$A$94,G822=账期!$A$95,G822=账期!$A$96,G822=账期!$A$98,G822=账期!$A$99,G822=账期!$A$101,G822=账期!$A$102),90,0)))</f>
        <v>30</v>
      </c>
      <c r="AF822" s="319"/>
      <c r="AG822" s="306" t="s">
        <v>2715</v>
      </c>
      <c r="AH822" s="319" t="str">
        <f t="shared" si="123"/>
        <v>杭得利</v>
      </c>
      <c r="AI822" s="321"/>
    </row>
    <row r="823" spans="1:35" ht="18" customHeight="1" x14ac:dyDescent="0.25">
      <c r="A823" s="301" t="str">
        <f t="shared" si="109"/>
        <v>2018年2月</v>
      </c>
      <c r="B823" s="302">
        <v>43130</v>
      </c>
      <c r="C823" s="303" t="s">
        <v>2733</v>
      </c>
      <c r="D823" s="304" t="s">
        <v>2684</v>
      </c>
      <c r="E823" s="305" t="str">
        <f t="shared" si="121"/>
        <v>A</v>
      </c>
      <c r="F823" s="305" t="str">
        <f t="shared" si="122"/>
        <v>A</v>
      </c>
      <c r="G823" s="306" t="s">
        <v>2685</v>
      </c>
      <c r="H823" s="307" t="str">
        <f>IF(G823="","",VLOOKUP(G823,下拉数据源!J:K,2,0))</f>
        <v>广东亨通光电科技有限公司</v>
      </c>
      <c r="I823" s="307" t="s">
        <v>33</v>
      </c>
      <c r="J823" s="307"/>
      <c r="K823" s="308" t="s">
        <v>2686</v>
      </c>
      <c r="L823" s="306" t="s">
        <v>2687</v>
      </c>
      <c r="M823" s="306" t="s">
        <v>2688</v>
      </c>
      <c r="N823" s="306"/>
      <c r="O823" s="306" t="s">
        <v>37</v>
      </c>
      <c r="P823" s="308">
        <v>30</v>
      </c>
      <c r="Q823" s="309"/>
      <c r="R823" s="286">
        <v>9800</v>
      </c>
      <c r="S823" s="310">
        <f t="shared" si="119"/>
        <v>0</v>
      </c>
      <c r="T823" s="311"/>
      <c r="U823" s="311">
        <f t="shared" si="108"/>
        <v>0</v>
      </c>
      <c r="V823" s="451">
        <v>43158</v>
      </c>
      <c r="W823" s="452">
        <v>43160</v>
      </c>
      <c r="X823" s="308">
        <v>750</v>
      </c>
      <c r="Y823" s="313"/>
      <c r="Z823" s="314"/>
      <c r="AA823" s="315"/>
      <c r="AB823" s="316"/>
      <c r="AC823" s="317"/>
      <c r="AD823" s="318">
        <f t="shared" si="120"/>
        <v>61</v>
      </c>
      <c r="AE823" s="319">
        <f>IF(OR(G823=账期!$A$18,G823=账期!$A$20,G823=账期!$A$22,G823=账期!$A$24,G823=账期!$A$25,G823=账期!$A$27,G823=账期!$A$26,G823=账期!$A$28,G823=账期!$A$30,G823=账期!$A$32,G823=账期!$A$34,G823=账期!$A$35,G823=账期!$A$37,G823=账期!$A$39,G823=账期!$A$40,G823=账期!$A$41,G823=账期!$A$42,G823=账期!$A$43,G823=账期!$A$44,G823=账期!$A$45,G823=账期!$A$46,G823=账期!$A$48,G823=账期!$A$50,G823=账期!$A$51,G823=账期!$A$52,G823=账期!$A$53,G823=账期!$A$54,G823=账期!$A$56,G823=账期!$A$57,G823=账期!$A$58,G823=账期!$A$59,G823=账期!$A$60,G823=账期!$A$61,G823=账期!$A$62,G823=账期!$A$63,G823=账期!$A$64,G823=账期!$A$66,G823=账期!$A$67,G823=账期!$A$68,G823=账期!$A$70,G823=账期!$A$71),30,IF(OR(G823=账期!$A$74,G823=账期!$A$77,G823=账期!$A$76,G823=账期!$A$79,G823=账期!$A$80,G823=账期!$A$81,G823=账期!$A$83,G823=账期!$A$85,G823=账期!$A$87,G823=账期!$A$89,G823=账期!$A$91),60,IF(OR(G823=账期!$A$93,G823=账期!$A$94,G823=账期!$A$95,G823=账期!$A$96,G823=账期!$A$98,G823=账期!$A$99,G823=账期!$A$101,G823=账期!$A$102),90,0)))</f>
        <v>30</v>
      </c>
      <c r="AF823" s="319"/>
      <c r="AG823" s="306" t="s">
        <v>2713</v>
      </c>
      <c r="AH823" s="319" t="str">
        <f t="shared" si="123"/>
        <v>柯童柱</v>
      </c>
      <c r="AI823" s="321"/>
    </row>
    <row r="824" spans="1:35" ht="18" customHeight="1" x14ac:dyDescent="0.25">
      <c r="A824" s="301" t="str">
        <f t="shared" si="109"/>
        <v>2018年3月</v>
      </c>
      <c r="B824" s="302">
        <v>43130</v>
      </c>
      <c r="C824" s="303" t="s">
        <v>2733</v>
      </c>
      <c r="D824" s="304" t="s">
        <v>2684</v>
      </c>
      <c r="E824" s="305" t="str">
        <f t="shared" si="121"/>
        <v>A</v>
      </c>
      <c r="F824" s="305" t="str">
        <f t="shared" si="122"/>
        <v>A</v>
      </c>
      <c r="G824" s="306" t="s">
        <v>2685</v>
      </c>
      <c r="H824" s="307" t="str">
        <f>IF(G824="","",VLOOKUP(G824,下拉数据源!J:K,2,0))</f>
        <v>广东亨通光电科技有限公司</v>
      </c>
      <c r="I824" s="307" t="s">
        <v>33</v>
      </c>
      <c r="J824" s="307"/>
      <c r="K824" s="308" t="s">
        <v>2686</v>
      </c>
      <c r="L824" s="306" t="s">
        <v>2687</v>
      </c>
      <c r="M824" s="306" t="s">
        <v>2688</v>
      </c>
      <c r="N824" s="306"/>
      <c r="O824" s="306" t="s">
        <v>37</v>
      </c>
      <c r="P824" s="308">
        <v>30</v>
      </c>
      <c r="Q824" s="309"/>
      <c r="R824" s="286">
        <v>9800</v>
      </c>
      <c r="S824" s="310">
        <f t="shared" si="119"/>
        <v>0</v>
      </c>
      <c r="T824" s="311"/>
      <c r="U824" s="311">
        <f t="shared" si="108"/>
        <v>0</v>
      </c>
      <c r="V824" s="451">
        <v>43163</v>
      </c>
      <c r="W824" s="452">
        <v>43165</v>
      </c>
      <c r="X824" s="308">
        <v>750</v>
      </c>
      <c r="Y824" s="313"/>
      <c r="Z824" s="314"/>
      <c r="AA824" s="315"/>
      <c r="AB824" s="316"/>
      <c r="AC824" s="317"/>
      <c r="AD824" s="318">
        <f t="shared" si="120"/>
        <v>61</v>
      </c>
      <c r="AE824" s="319">
        <f>IF(OR(G824=账期!$A$18,G824=账期!$A$20,G824=账期!$A$22,G824=账期!$A$24,G824=账期!$A$25,G824=账期!$A$27,G824=账期!$A$26,G824=账期!$A$28,G824=账期!$A$30,G824=账期!$A$32,G824=账期!$A$34,G824=账期!$A$35,G824=账期!$A$37,G824=账期!$A$39,G824=账期!$A$40,G824=账期!$A$41,G824=账期!$A$42,G824=账期!$A$43,G824=账期!$A$44,G824=账期!$A$45,G824=账期!$A$46,G824=账期!$A$48,G824=账期!$A$50,G824=账期!$A$51,G824=账期!$A$52,G824=账期!$A$53,G824=账期!$A$54,G824=账期!$A$56,G824=账期!$A$57,G824=账期!$A$58,G824=账期!$A$59,G824=账期!$A$60,G824=账期!$A$61,G824=账期!$A$62,G824=账期!$A$63,G824=账期!$A$64,G824=账期!$A$66,G824=账期!$A$67,G824=账期!$A$68,G824=账期!$A$70,G824=账期!$A$71),30,IF(OR(G824=账期!$A$74,G824=账期!$A$77,G824=账期!$A$76,G824=账期!$A$79,G824=账期!$A$80,G824=账期!$A$81,G824=账期!$A$83,G824=账期!$A$85,G824=账期!$A$87,G824=账期!$A$89,G824=账期!$A$91),60,IF(OR(G824=账期!$A$93,G824=账期!$A$94,G824=账期!$A$95,G824=账期!$A$96,G824=账期!$A$98,G824=账期!$A$99,G824=账期!$A$101,G824=账期!$A$102),90,0)))</f>
        <v>30</v>
      </c>
      <c r="AF824" s="319"/>
      <c r="AG824" s="306" t="s">
        <v>2713</v>
      </c>
      <c r="AH824" s="319" t="str">
        <f t="shared" si="123"/>
        <v>柯童柱</v>
      </c>
      <c r="AI824" s="321"/>
    </row>
    <row r="825" spans="1:35" ht="18" customHeight="1" x14ac:dyDescent="0.25">
      <c r="A825" s="301" t="str">
        <f t="shared" si="109"/>
        <v>2018年3月</v>
      </c>
      <c r="B825" s="302">
        <v>43130</v>
      </c>
      <c r="C825" s="303" t="s">
        <v>2733</v>
      </c>
      <c r="D825" s="304" t="s">
        <v>2684</v>
      </c>
      <c r="E825" s="305" t="str">
        <f t="shared" si="121"/>
        <v>A</v>
      </c>
      <c r="F825" s="305" t="str">
        <f t="shared" si="122"/>
        <v>A</v>
      </c>
      <c r="G825" s="306" t="s">
        <v>2685</v>
      </c>
      <c r="H825" s="307" t="str">
        <f>IF(G825="","",VLOOKUP(G825,下拉数据源!J:K,2,0))</f>
        <v>广东亨通光电科技有限公司</v>
      </c>
      <c r="I825" s="307" t="s">
        <v>33</v>
      </c>
      <c r="J825" s="307"/>
      <c r="K825" s="308" t="s">
        <v>2686</v>
      </c>
      <c r="L825" s="306" t="s">
        <v>2687</v>
      </c>
      <c r="M825" s="306" t="s">
        <v>2688</v>
      </c>
      <c r="N825" s="306"/>
      <c r="O825" s="306" t="s">
        <v>37</v>
      </c>
      <c r="P825" s="308">
        <v>30</v>
      </c>
      <c r="Q825" s="309"/>
      <c r="R825" s="286">
        <v>9800</v>
      </c>
      <c r="S825" s="310">
        <f t="shared" si="119"/>
        <v>0</v>
      </c>
      <c r="T825" s="311"/>
      <c r="U825" s="311">
        <f t="shared" si="108"/>
        <v>0</v>
      </c>
      <c r="V825" s="451">
        <v>43170</v>
      </c>
      <c r="W825" s="452">
        <v>43172</v>
      </c>
      <c r="X825" s="308">
        <v>750</v>
      </c>
      <c r="Y825" s="313"/>
      <c r="Z825" s="314"/>
      <c r="AA825" s="315"/>
      <c r="AB825" s="316"/>
      <c r="AC825" s="317"/>
      <c r="AD825" s="318">
        <f t="shared" si="120"/>
        <v>61</v>
      </c>
      <c r="AE825" s="319">
        <f>IF(OR(G825=账期!$A$18,G825=账期!$A$20,G825=账期!$A$22,G825=账期!$A$24,G825=账期!$A$25,G825=账期!$A$27,G825=账期!$A$26,G825=账期!$A$28,G825=账期!$A$30,G825=账期!$A$32,G825=账期!$A$34,G825=账期!$A$35,G825=账期!$A$37,G825=账期!$A$39,G825=账期!$A$40,G825=账期!$A$41,G825=账期!$A$42,G825=账期!$A$43,G825=账期!$A$44,G825=账期!$A$45,G825=账期!$A$46,G825=账期!$A$48,G825=账期!$A$50,G825=账期!$A$51,G825=账期!$A$52,G825=账期!$A$53,G825=账期!$A$54,G825=账期!$A$56,G825=账期!$A$57,G825=账期!$A$58,G825=账期!$A$59,G825=账期!$A$60,G825=账期!$A$61,G825=账期!$A$62,G825=账期!$A$63,G825=账期!$A$64,G825=账期!$A$66,G825=账期!$A$67,G825=账期!$A$68,G825=账期!$A$70,G825=账期!$A$71),30,IF(OR(G825=账期!$A$74,G825=账期!$A$77,G825=账期!$A$76,G825=账期!$A$79,G825=账期!$A$80,G825=账期!$A$81,G825=账期!$A$83,G825=账期!$A$85,G825=账期!$A$87,G825=账期!$A$89,G825=账期!$A$91),60,IF(OR(G825=账期!$A$93,G825=账期!$A$94,G825=账期!$A$95,G825=账期!$A$96,G825=账期!$A$98,G825=账期!$A$99,G825=账期!$A$101,G825=账期!$A$102),90,0)))</f>
        <v>30</v>
      </c>
      <c r="AF825" s="319"/>
      <c r="AG825" s="306" t="s">
        <v>2713</v>
      </c>
      <c r="AH825" s="319" t="str">
        <f t="shared" si="123"/>
        <v>柯童柱</v>
      </c>
      <c r="AI825" s="321"/>
    </row>
    <row r="826" spans="1:35" ht="18" customHeight="1" x14ac:dyDescent="0.25">
      <c r="A826" s="301" t="str">
        <f t="shared" si="109"/>
        <v>2018年1月</v>
      </c>
      <c r="B826" s="302">
        <v>43130</v>
      </c>
      <c r="C826" s="303"/>
      <c r="D826" s="304" t="s">
        <v>2683</v>
      </c>
      <c r="E826" s="305" t="str">
        <f t="shared" si="121"/>
        <v>A</v>
      </c>
      <c r="F826" s="305" t="str">
        <f t="shared" si="122"/>
        <v>B</v>
      </c>
      <c r="G826" s="306" t="s">
        <v>2693</v>
      </c>
      <c r="H826" s="307" t="str">
        <f>IF(G826="","",VLOOKUP(G826,下拉数据源!J:K,2,0))</f>
        <v>长飞光纤光缆四川有限公司</v>
      </c>
      <c r="I826" s="307" t="s">
        <v>2694</v>
      </c>
      <c r="J826" s="307"/>
      <c r="K826" s="308"/>
      <c r="L826" s="306" t="s">
        <v>2695</v>
      </c>
      <c r="M826" s="306" t="s">
        <v>2696</v>
      </c>
      <c r="N826" s="306"/>
      <c r="O826" s="306" t="s">
        <v>37</v>
      </c>
      <c r="P826" s="308">
        <v>0.75</v>
      </c>
      <c r="Q826" s="309">
        <v>0.75</v>
      </c>
      <c r="R826" s="286">
        <v>9270</v>
      </c>
      <c r="S826" s="310">
        <f t="shared" si="119"/>
        <v>6952.5</v>
      </c>
      <c r="T826" s="311"/>
      <c r="U826" s="311">
        <f t="shared" si="108"/>
        <v>6952.5</v>
      </c>
      <c r="V826" s="451">
        <v>43131</v>
      </c>
      <c r="W826" s="452">
        <v>43131</v>
      </c>
      <c r="X826" s="308">
        <v>750</v>
      </c>
      <c r="Y826" s="313" t="s">
        <v>2697</v>
      </c>
      <c r="Z826" s="314">
        <v>0</v>
      </c>
      <c r="AA826" s="315"/>
      <c r="AB826" s="316" t="s">
        <v>3358</v>
      </c>
      <c r="AC826" s="317">
        <v>43134</v>
      </c>
      <c r="AD826" s="318">
        <f t="shared" si="120"/>
        <v>43189</v>
      </c>
      <c r="AE826" s="319">
        <f>IF(OR(G826=账期!$A$18,G826=账期!$A$20,G826=账期!$A$22,G826=账期!$A$24,G826=账期!$A$25,G826=账期!$A$27,G826=账期!$A$26,G826=账期!$A$28,G826=账期!$A$30,G826=账期!$A$32,G826=账期!$A$34,G826=账期!$A$35,G826=账期!$A$37,G826=账期!$A$39,G826=账期!$A$40,G826=账期!$A$41,G826=账期!$A$42,G826=账期!$A$43,G826=账期!$A$44,G826=账期!$A$45,G826=账期!$A$46,G826=账期!$A$48,G826=账期!$A$50,G826=账期!$A$51,G826=账期!$A$52,G826=账期!$A$53,G826=账期!$A$54,G826=账期!$A$56,G826=账期!$A$57,G826=账期!$A$58,G826=账期!$A$59,G826=账期!$A$60,G826=账期!$A$61,G826=账期!$A$62,G826=账期!$A$63,G826=账期!$A$64,G826=账期!$A$66,G826=账期!$A$67,G826=账期!$A$68,G826=账期!$A$70,G826=账期!$A$71),30,IF(OR(G826=账期!$A$74,G826=账期!$A$77,G826=账期!$A$76,G826=账期!$A$79,G826=账期!$A$80,G826=账期!$A$81,G826=账期!$A$83,G826=账期!$A$85,G826=账期!$A$87,G826=账期!$A$89,G826=账期!$A$91),60,IF(OR(G826=账期!$A$93,G826=账期!$A$94,G826=账期!$A$95,G826=账期!$A$96,G826=账期!$A$98,G826=账期!$A$99,G826=账期!$A$101,G826=账期!$A$102),90,0)))</f>
        <v>30</v>
      </c>
      <c r="AF826" s="319"/>
      <c r="AG826" s="306" t="s">
        <v>2714</v>
      </c>
      <c r="AH826" s="319" t="str">
        <f t="shared" si="123"/>
        <v>张军</v>
      </c>
      <c r="AI826" s="321"/>
    </row>
    <row r="827" spans="1:35" ht="18" customHeight="1" x14ac:dyDescent="0.25">
      <c r="A827" s="301" t="str">
        <f t="shared" si="109"/>
        <v>2018年1月</v>
      </c>
      <c r="B827" s="302">
        <v>43130</v>
      </c>
      <c r="C827" s="303"/>
      <c r="D827" s="304" t="s">
        <v>2683</v>
      </c>
      <c r="E827" s="305" t="str">
        <f t="shared" si="121"/>
        <v>A</v>
      </c>
      <c r="F827" s="305" t="str">
        <f t="shared" si="122"/>
        <v>B</v>
      </c>
      <c r="G827" s="306" t="s">
        <v>2693</v>
      </c>
      <c r="H827" s="307" t="str">
        <f>IF(G827="","",VLOOKUP(G827,下拉数据源!J:K,2,0))</f>
        <v>长飞光纤光缆四川有限公司</v>
      </c>
      <c r="I827" s="307" t="s">
        <v>2694</v>
      </c>
      <c r="J827" s="307"/>
      <c r="K827" s="308"/>
      <c r="L827" s="306" t="s">
        <v>2695</v>
      </c>
      <c r="M827" s="306" t="s">
        <v>2696</v>
      </c>
      <c r="N827" s="306"/>
      <c r="O827" s="306" t="s">
        <v>37</v>
      </c>
      <c r="P827" s="308">
        <v>-0.38100000000000001</v>
      </c>
      <c r="Q827" s="309">
        <v>-0.38100000000000001</v>
      </c>
      <c r="R827" s="286">
        <v>9270</v>
      </c>
      <c r="S827" s="310">
        <f t="shared" si="119"/>
        <v>-3531.87</v>
      </c>
      <c r="T827" s="311"/>
      <c r="U827" s="311">
        <f t="shared" si="108"/>
        <v>-3531.87</v>
      </c>
      <c r="V827" s="451">
        <v>43131</v>
      </c>
      <c r="W827" s="452">
        <v>43131</v>
      </c>
      <c r="X827" s="308">
        <v>381</v>
      </c>
      <c r="Y827" s="313" t="s">
        <v>2698</v>
      </c>
      <c r="Z827" s="314">
        <v>0</v>
      </c>
      <c r="AA827" s="315"/>
      <c r="AB827" s="316" t="s">
        <v>3358</v>
      </c>
      <c r="AC827" s="317">
        <v>43134</v>
      </c>
      <c r="AD827" s="318">
        <f t="shared" si="120"/>
        <v>43189</v>
      </c>
      <c r="AE827" s="319">
        <f>IF(OR(G827=账期!$A$18,G827=账期!$A$20,G827=账期!$A$22,G827=账期!$A$24,G827=账期!$A$25,G827=账期!$A$27,G827=账期!$A$26,G827=账期!$A$28,G827=账期!$A$30,G827=账期!$A$32,G827=账期!$A$34,G827=账期!$A$35,G827=账期!$A$37,G827=账期!$A$39,G827=账期!$A$40,G827=账期!$A$41,G827=账期!$A$42,G827=账期!$A$43,G827=账期!$A$44,G827=账期!$A$45,G827=账期!$A$46,G827=账期!$A$48,G827=账期!$A$50,G827=账期!$A$51,G827=账期!$A$52,G827=账期!$A$53,G827=账期!$A$54,G827=账期!$A$56,G827=账期!$A$57,G827=账期!$A$58,G827=账期!$A$59,G827=账期!$A$60,G827=账期!$A$61,G827=账期!$A$62,G827=账期!$A$63,G827=账期!$A$64,G827=账期!$A$66,G827=账期!$A$67,G827=账期!$A$68,G827=账期!$A$70,G827=账期!$A$71),30,IF(OR(G827=账期!$A$74,G827=账期!$A$77,G827=账期!$A$76,G827=账期!$A$79,G827=账期!$A$80,G827=账期!$A$81,G827=账期!$A$83,G827=账期!$A$85,G827=账期!$A$87,G827=账期!$A$89,G827=账期!$A$91),60,IF(OR(G827=账期!$A$93,G827=账期!$A$94,G827=账期!$A$95,G827=账期!$A$96,G827=账期!$A$98,G827=账期!$A$99,G827=账期!$A$101,G827=账期!$A$102),90,0)))</f>
        <v>30</v>
      </c>
      <c r="AF827" s="319"/>
      <c r="AG827" s="306" t="s">
        <v>2714</v>
      </c>
      <c r="AH827" s="319" t="str">
        <f t="shared" si="123"/>
        <v>张军</v>
      </c>
      <c r="AI827" s="321"/>
    </row>
    <row r="828" spans="1:35" ht="18" customHeight="1" x14ac:dyDescent="0.25">
      <c r="A828" s="301" t="str">
        <f t="shared" si="109"/>
        <v>2018年2月</v>
      </c>
      <c r="B828" s="302">
        <v>43130</v>
      </c>
      <c r="C828" s="303" t="s">
        <v>2723</v>
      </c>
      <c r="D828" s="304" t="s">
        <v>2704</v>
      </c>
      <c r="E828" s="305" t="str">
        <f t="shared" si="121"/>
        <v>B</v>
      </c>
      <c r="F828" s="305" t="str">
        <f t="shared" si="122"/>
        <v>C</v>
      </c>
      <c r="G828" s="306" t="s">
        <v>2705</v>
      </c>
      <c r="H828" s="307" t="str">
        <f>IF(G828="","",VLOOKUP(G828,下拉数据源!J:K,2,0))</f>
        <v>江苏俊知光电通信有限公司</v>
      </c>
      <c r="I828" s="307" t="s">
        <v>2701</v>
      </c>
      <c r="J828" s="307"/>
      <c r="K828" s="308" t="s">
        <v>2706</v>
      </c>
      <c r="L828" s="306" t="s">
        <v>2707</v>
      </c>
      <c r="M828" s="306" t="s">
        <v>2679</v>
      </c>
      <c r="N828" s="306"/>
      <c r="O828" s="306" t="s">
        <v>37</v>
      </c>
      <c r="P828" s="308">
        <v>10</v>
      </c>
      <c r="Q828" s="309">
        <v>10</v>
      </c>
      <c r="R828" s="286">
        <v>10500</v>
      </c>
      <c r="S828" s="310">
        <f t="shared" si="119"/>
        <v>105000</v>
      </c>
      <c r="T828" s="311"/>
      <c r="U828" s="311">
        <f t="shared" ref="U828:U893" si="124">S828-T828</f>
        <v>105000</v>
      </c>
      <c r="V828" s="451">
        <v>43132</v>
      </c>
      <c r="W828" s="452">
        <v>43134</v>
      </c>
      <c r="X828" s="308">
        <v>1000</v>
      </c>
      <c r="Y828" s="313" t="s">
        <v>3083</v>
      </c>
      <c r="Z828" s="314">
        <v>2240</v>
      </c>
      <c r="AA828" s="315">
        <v>180130</v>
      </c>
      <c r="AB828" s="316" t="s">
        <v>3320</v>
      </c>
      <c r="AC828" s="317">
        <v>43134</v>
      </c>
      <c r="AD828" s="318">
        <f t="shared" si="120"/>
        <v>43189</v>
      </c>
      <c r="AE828" s="319">
        <f>IF(OR(G828=账期!$A$18,G828=账期!$A$20,G828=账期!$A$22,G828=账期!$A$24,G828=账期!$A$25,G828=账期!$A$27,G828=账期!$A$26,G828=账期!$A$28,G828=账期!$A$30,G828=账期!$A$32,G828=账期!$A$34,G828=账期!$A$35,G828=账期!$A$37,G828=账期!$A$39,G828=账期!$A$40,G828=账期!$A$41,G828=账期!$A$42,G828=账期!$A$43,G828=账期!$A$44,G828=账期!$A$45,G828=账期!$A$46,G828=账期!$A$48,G828=账期!$A$50,G828=账期!$A$51,G828=账期!$A$52,G828=账期!$A$53,G828=账期!$A$54,G828=账期!$A$56,G828=账期!$A$57,G828=账期!$A$58,G828=账期!$A$59,G828=账期!$A$60,G828=账期!$A$61,G828=账期!$A$62,G828=账期!$A$63,G828=账期!$A$64,G828=账期!$A$66,G828=账期!$A$67,G828=账期!$A$68,G828=账期!$A$70,G828=账期!$A$71),30,IF(OR(G828=账期!$A$74,G828=账期!$A$77,G828=账期!$A$76,G828=账期!$A$79,G828=账期!$A$80,G828=账期!$A$81,G828=账期!$A$83,G828=账期!$A$85,G828=账期!$A$87,G828=账期!$A$89,G828=账期!$A$91),60,IF(OR(G828=账期!$A$93,G828=账期!$A$94,G828=账期!$A$95,G828=账期!$A$96,G828=账期!$A$98,G828=账期!$A$99,G828=账期!$A$101,G828=账期!$A$102),90,0)))</f>
        <v>30</v>
      </c>
      <c r="AF828" s="319"/>
      <c r="AG828" s="306" t="s">
        <v>2712</v>
      </c>
      <c r="AH828" s="319" t="str">
        <f t="shared" si="123"/>
        <v>徐绪盛</v>
      </c>
    </row>
    <row r="829" spans="1:35" ht="18" customHeight="1" x14ac:dyDescent="0.25">
      <c r="A829" s="301" t="str">
        <f t="shared" ref="A829:A894" si="125">IF(V829="","",TEXT(V829,"yyyy年m月"))</f>
        <v>2018年2月</v>
      </c>
      <c r="B829" s="302">
        <v>43130</v>
      </c>
      <c r="C829" s="303" t="s">
        <v>2724</v>
      </c>
      <c r="D829" s="304" t="s">
        <v>2704</v>
      </c>
      <c r="E829" s="305" t="str">
        <f t="shared" si="121"/>
        <v>B</v>
      </c>
      <c r="F829" s="305" t="str">
        <f t="shared" si="122"/>
        <v>C</v>
      </c>
      <c r="G829" s="306" t="s">
        <v>2705</v>
      </c>
      <c r="H829" s="307" t="str">
        <f>IF(G829="","",VLOOKUP(G829,下拉数据源!J:K,2,0))</f>
        <v>江苏俊知光电通信有限公司</v>
      </c>
      <c r="I829" s="307" t="s">
        <v>2701</v>
      </c>
      <c r="J829" s="307"/>
      <c r="K829" s="308" t="s">
        <v>2708</v>
      </c>
      <c r="L829" s="306" t="s">
        <v>40</v>
      </c>
      <c r="M829" s="306" t="s">
        <v>2709</v>
      </c>
      <c r="N829" s="306"/>
      <c r="O829" s="306" t="s">
        <v>2710</v>
      </c>
      <c r="P829" s="308">
        <v>2.5000000000000001E-2</v>
      </c>
      <c r="Q829" s="309">
        <v>2.5000000000000001E-2</v>
      </c>
      <c r="R829" s="286">
        <v>14200</v>
      </c>
      <c r="S829" s="310">
        <f t="shared" si="119"/>
        <v>355</v>
      </c>
      <c r="T829" s="311"/>
      <c r="U829" s="311">
        <f t="shared" si="124"/>
        <v>355</v>
      </c>
      <c r="V829" s="451">
        <v>43132</v>
      </c>
      <c r="W829" s="452">
        <v>43134</v>
      </c>
      <c r="X829" s="308">
        <v>25</v>
      </c>
      <c r="Y829" s="313" t="s">
        <v>3084</v>
      </c>
      <c r="Z829" s="314">
        <v>5</v>
      </c>
      <c r="AA829" s="315">
        <v>180131</v>
      </c>
      <c r="AB829" s="316" t="s">
        <v>3321</v>
      </c>
      <c r="AC829" s="317">
        <v>43134</v>
      </c>
      <c r="AD829" s="318">
        <f t="shared" si="120"/>
        <v>43189</v>
      </c>
      <c r="AE829" s="319">
        <f>IF(OR(G829=账期!$A$18,G829=账期!$A$20,G829=账期!$A$22,G829=账期!$A$24,G829=账期!$A$25,G829=账期!$A$27,G829=账期!$A$26,G829=账期!$A$28,G829=账期!$A$30,G829=账期!$A$32,G829=账期!$A$34,G829=账期!$A$35,G829=账期!$A$37,G829=账期!$A$39,G829=账期!$A$40,G829=账期!$A$41,G829=账期!$A$42,G829=账期!$A$43,G829=账期!$A$44,G829=账期!$A$45,G829=账期!$A$46,G829=账期!$A$48,G829=账期!$A$50,G829=账期!$A$51,G829=账期!$A$52,G829=账期!$A$53,G829=账期!$A$54,G829=账期!$A$56,G829=账期!$A$57,G829=账期!$A$58,G829=账期!$A$59,G829=账期!$A$60,G829=账期!$A$61,G829=账期!$A$62,G829=账期!$A$63,G829=账期!$A$64,G829=账期!$A$66,G829=账期!$A$67,G829=账期!$A$68,G829=账期!$A$70,G829=账期!$A$71),30,IF(OR(G829=账期!$A$74,G829=账期!$A$77,G829=账期!$A$76,G829=账期!$A$79,G829=账期!$A$80,G829=账期!$A$81,G829=账期!$A$83,G829=账期!$A$85,G829=账期!$A$87,G829=账期!$A$89,G829=账期!$A$91),60,IF(OR(G829=账期!$A$93,G829=账期!$A$94,G829=账期!$A$95,G829=账期!$A$96,G829=账期!$A$98,G829=账期!$A$99,G829=账期!$A$101,G829=账期!$A$102),90,0)))</f>
        <v>30</v>
      </c>
      <c r="AF829" s="319"/>
      <c r="AG829" s="306" t="s">
        <v>2712</v>
      </c>
      <c r="AH829" s="319" t="str">
        <f t="shared" si="123"/>
        <v>徐绪盛</v>
      </c>
    </row>
    <row r="830" spans="1:35" ht="18" customHeight="1" x14ac:dyDescent="0.25">
      <c r="A830" s="301" t="str">
        <f t="shared" si="125"/>
        <v>2018年1月</v>
      </c>
      <c r="B830" s="302">
        <v>43130</v>
      </c>
      <c r="C830" s="303" t="s">
        <v>2728</v>
      </c>
      <c r="D830" s="304" t="s">
        <v>2683</v>
      </c>
      <c r="E830" s="305" t="str">
        <f t="shared" si="121"/>
        <v>A</v>
      </c>
      <c r="F830" s="305" t="str">
        <f t="shared" si="122"/>
        <v>B</v>
      </c>
      <c r="G830" s="306" t="s">
        <v>2665</v>
      </c>
      <c r="H830" s="307" t="str">
        <f>IF(G830="","",VLOOKUP(G830,下拉数据源!J:K,2,0))</f>
        <v>长飞光纤光缆（上海）有限公司</v>
      </c>
      <c r="I830" s="307" t="s">
        <v>33</v>
      </c>
      <c r="J830" s="307"/>
      <c r="K830" s="308">
        <v>20180131004</v>
      </c>
      <c r="L830" s="306" t="s">
        <v>2707</v>
      </c>
      <c r="M830" s="306" t="s">
        <v>2711</v>
      </c>
      <c r="N830" s="306"/>
      <c r="O830" s="306" t="s">
        <v>2703</v>
      </c>
      <c r="P830" s="308">
        <v>1</v>
      </c>
      <c r="Q830" s="309">
        <v>1</v>
      </c>
      <c r="R830" s="286">
        <v>12300</v>
      </c>
      <c r="S830" s="310">
        <f t="shared" si="119"/>
        <v>12300</v>
      </c>
      <c r="T830" s="311"/>
      <c r="U830" s="311">
        <f t="shared" si="124"/>
        <v>12300</v>
      </c>
      <c r="V830" s="451">
        <v>43131</v>
      </c>
      <c r="W830" s="452">
        <v>43132</v>
      </c>
      <c r="X830" s="308">
        <v>25</v>
      </c>
      <c r="Y830" s="313" t="s">
        <v>2873</v>
      </c>
      <c r="Z830" s="314">
        <v>160</v>
      </c>
      <c r="AA830" s="315">
        <v>180130</v>
      </c>
      <c r="AB830" s="316" t="s">
        <v>3344</v>
      </c>
      <c r="AC830" s="317">
        <v>43134</v>
      </c>
      <c r="AD830" s="318">
        <f t="shared" si="120"/>
        <v>43189</v>
      </c>
      <c r="AE830" s="319">
        <f>IF(OR(G830=账期!$A$18,G830=账期!$A$20,G830=账期!$A$22,G830=账期!$A$24,G830=账期!$A$25,G830=账期!$A$27,G830=账期!$A$26,G830=账期!$A$28,G830=账期!$A$30,G830=账期!$A$32,G830=账期!$A$34,G830=账期!$A$35,G830=账期!$A$37,G830=账期!$A$39,G830=账期!$A$40,G830=账期!$A$41,G830=账期!$A$42,G830=账期!$A$43,G830=账期!$A$44,G830=账期!$A$45,G830=账期!$A$46,G830=账期!$A$48,G830=账期!$A$50,G830=账期!$A$51,G830=账期!$A$52,G830=账期!$A$53,G830=账期!$A$54,G830=账期!$A$56,G830=账期!$A$57,G830=账期!$A$58,G830=账期!$A$59,G830=账期!$A$60,G830=账期!$A$61,G830=账期!$A$62,G830=账期!$A$63,G830=账期!$A$64,G830=账期!$A$66,G830=账期!$A$67,G830=账期!$A$68,G830=账期!$A$70,G830=账期!$A$71),30,IF(OR(G830=账期!$A$74,G830=账期!$A$77,G830=账期!$A$76,G830=账期!$A$79,G830=账期!$A$80,G830=账期!$A$81,G830=账期!$A$83,G830=账期!$A$85,G830=账期!$A$87,G830=账期!$A$89,G830=账期!$A$91),60,IF(OR(G830=账期!$A$93,G830=账期!$A$94,G830=账期!$A$95,G830=账期!$A$96,G830=账期!$A$98,G830=账期!$A$99,G830=账期!$A$101,G830=账期!$A$102),90,0)))</f>
        <v>30</v>
      </c>
      <c r="AF830" s="319"/>
      <c r="AG830" s="306" t="s">
        <v>2712</v>
      </c>
      <c r="AH830" s="319" t="str">
        <f t="shared" si="123"/>
        <v>徐绪盛</v>
      </c>
      <c r="AI830" s="321"/>
    </row>
    <row r="831" spans="1:35" ht="18" customHeight="1" x14ac:dyDescent="0.25">
      <c r="A831" s="301" t="str">
        <f t="shared" si="125"/>
        <v>2018年1月</v>
      </c>
      <c r="B831" s="302">
        <v>43130</v>
      </c>
      <c r="C831" s="303" t="s">
        <v>2734</v>
      </c>
      <c r="D831" s="304" t="s">
        <v>2683</v>
      </c>
      <c r="E831" s="305" t="str">
        <f t="shared" si="121"/>
        <v>A</v>
      </c>
      <c r="F831" s="305" t="str">
        <f t="shared" si="122"/>
        <v>C</v>
      </c>
      <c r="G831" s="306" t="s">
        <v>2716</v>
      </c>
      <c r="H831" s="307" t="str">
        <f>IF(G831="","",VLOOKUP(G831,下拉数据源!J:K,2,0))</f>
        <v>深圳长飞智连技术有限公司</v>
      </c>
      <c r="I831" s="307" t="s">
        <v>2701</v>
      </c>
      <c r="J831" s="307"/>
      <c r="K831" s="308" t="s">
        <v>2717</v>
      </c>
      <c r="L831" s="306" t="s">
        <v>2695</v>
      </c>
      <c r="M831" s="306" t="s">
        <v>2696</v>
      </c>
      <c r="N831" s="306"/>
      <c r="O831" s="306" t="s">
        <v>37</v>
      </c>
      <c r="P831" s="308">
        <v>3</v>
      </c>
      <c r="Q831" s="309">
        <v>3</v>
      </c>
      <c r="R831" s="286">
        <v>9240</v>
      </c>
      <c r="S831" s="310">
        <f t="shared" si="119"/>
        <v>27720</v>
      </c>
      <c r="T831" s="311"/>
      <c r="U831" s="311">
        <f t="shared" si="124"/>
        <v>27720</v>
      </c>
      <c r="V831" s="451">
        <v>43131</v>
      </c>
      <c r="W831" s="452">
        <v>43133</v>
      </c>
      <c r="X831" s="308">
        <v>750</v>
      </c>
      <c r="Y831" s="313" t="s">
        <v>2858</v>
      </c>
      <c r="Z831" s="314">
        <f>2100/7.5*Q831</f>
        <v>840</v>
      </c>
      <c r="AA831" s="315">
        <v>180131</v>
      </c>
      <c r="AB831" s="316" t="s">
        <v>3349</v>
      </c>
      <c r="AC831" s="317">
        <v>43134</v>
      </c>
      <c r="AD831" s="318">
        <f t="shared" si="120"/>
        <v>43249</v>
      </c>
      <c r="AE831" s="319">
        <f>IF(OR(G831=账期!$A$18,G831=账期!$A$20,G831=账期!$A$22,G831=账期!$A$24,G831=账期!$A$25,G831=账期!$A$27,G831=账期!$A$26,G831=账期!$A$28,G831=账期!$A$30,G831=账期!$A$32,G831=账期!$A$34,G831=账期!$A$35,G831=账期!$A$37,G831=账期!$A$39,G831=账期!$A$40,G831=账期!$A$41,G831=账期!$A$42,G831=账期!$A$43,G831=账期!$A$44,G831=账期!$A$45,G831=账期!$A$46,G831=账期!$A$48,G831=账期!$A$50,G831=账期!$A$51,G831=账期!$A$52,G831=账期!$A$53,G831=账期!$A$54,G831=账期!$A$56,G831=账期!$A$57,G831=账期!$A$58,G831=账期!$A$59,G831=账期!$A$60,G831=账期!$A$61,G831=账期!$A$62,G831=账期!$A$63,G831=账期!$A$64,G831=账期!$A$66,G831=账期!$A$67,G831=账期!$A$68,G831=账期!$A$70,G831=账期!$A$71),30,IF(OR(G831=账期!$A$74,G831=账期!$A$77,G831=账期!$A$76,G831=账期!$A$79,G831=账期!$A$80,G831=账期!$A$81,G831=账期!$A$83,G831=账期!$A$85,G831=账期!$A$87,G831=账期!$A$89,G831=账期!$A$91),60,IF(OR(G831=账期!$A$93,G831=账期!$A$94,G831=账期!$A$95,G831=账期!$A$96,G831=账期!$A$98,G831=账期!$A$99,G831=账期!$A$101,G831=账期!$A$102),90,0)))</f>
        <v>90</v>
      </c>
      <c r="AF831" s="319"/>
      <c r="AG831" s="306" t="s">
        <v>2713</v>
      </c>
      <c r="AH831" s="319" t="str">
        <f t="shared" si="123"/>
        <v>柯童柱</v>
      </c>
      <c r="AI831" s="321"/>
    </row>
    <row r="832" spans="1:35" ht="18" customHeight="1" x14ac:dyDescent="0.25">
      <c r="A832" s="301" t="str">
        <f t="shared" si="125"/>
        <v>备货</v>
      </c>
      <c r="B832" s="302">
        <v>43125</v>
      </c>
      <c r="C832" s="303"/>
      <c r="D832" s="304" t="s">
        <v>2683</v>
      </c>
      <c r="E832" s="305" t="str">
        <f t="shared" si="121"/>
        <v>A</v>
      </c>
      <c r="F832" s="305" t="str">
        <f t="shared" si="122"/>
        <v>C</v>
      </c>
      <c r="G832" s="306" t="s">
        <v>2716</v>
      </c>
      <c r="H832" s="307" t="str">
        <f>IF(G832="","",VLOOKUP(G832,下拉数据源!J:K,2,0))</f>
        <v>深圳长飞智连技术有限公司</v>
      </c>
      <c r="I832" s="307" t="s">
        <v>2701</v>
      </c>
      <c r="J832" s="307"/>
      <c r="K832" s="308" t="s">
        <v>2718</v>
      </c>
      <c r="L832" s="306" t="s">
        <v>63</v>
      </c>
      <c r="M832" s="306" t="s">
        <v>297</v>
      </c>
      <c r="N832" s="306"/>
      <c r="O832" s="306" t="s">
        <v>191</v>
      </c>
      <c r="P832" s="308">
        <v>5</v>
      </c>
      <c r="Q832" s="309"/>
      <c r="R832" s="286">
        <v>13600</v>
      </c>
      <c r="S832" s="310">
        <f t="shared" si="119"/>
        <v>0</v>
      </c>
      <c r="T832" s="311"/>
      <c r="U832" s="311">
        <f t="shared" si="124"/>
        <v>0</v>
      </c>
      <c r="V832" s="451" t="s">
        <v>2668</v>
      </c>
      <c r="W832" s="452"/>
      <c r="X832" s="308">
        <v>25</v>
      </c>
      <c r="Y832" s="313"/>
      <c r="Z832" s="314"/>
      <c r="AA832" s="315"/>
      <c r="AB832" s="316"/>
      <c r="AC832" s="317"/>
      <c r="AD832" s="318">
        <f t="shared" si="120"/>
        <v>121</v>
      </c>
      <c r="AE832" s="319">
        <f>IF(OR(G832=账期!$A$18,G832=账期!$A$20,G832=账期!$A$22,G832=账期!$A$24,G832=账期!$A$25,G832=账期!$A$27,G832=账期!$A$26,G832=账期!$A$28,G832=账期!$A$30,G832=账期!$A$32,G832=账期!$A$34,G832=账期!$A$35,G832=账期!$A$37,G832=账期!$A$39,G832=账期!$A$40,G832=账期!$A$41,G832=账期!$A$42,G832=账期!$A$43,G832=账期!$A$44,G832=账期!$A$45,G832=账期!$A$46,G832=账期!$A$48,G832=账期!$A$50,G832=账期!$A$51,G832=账期!$A$52,G832=账期!$A$53,G832=账期!$A$54,G832=账期!$A$56,G832=账期!$A$57,G832=账期!$A$58,G832=账期!$A$59,G832=账期!$A$60,G832=账期!$A$61,G832=账期!$A$62,G832=账期!$A$63,G832=账期!$A$64,G832=账期!$A$66,G832=账期!$A$67,G832=账期!$A$68,G832=账期!$A$70,G832=账期!$A$71),30,IF(OR(G832=账期!$A$74,G832=账期!$A$77,G832=账期!$A$76,G832=账期!$A$79,G832=账期!$A$80,G832=账期!$A$81,G832=账期!$A$83,G832=账期!$A$85,G832=账期!$A$87,G832=账期!$A$89,G832=账期!$A$91),60,IF(OR(G832=账期!$A$93,G832=账期!$A$94,G832=账期!$A$95,G832=账期!$A$96,G832=账期!$A$98,G832=账期!$A$99,G832=账期!$A$101,G832=账期!$A$102),90,0)))</f>
        <v>90</v>
      </c>
      <c r="AF832" s="319"/>
      <c r="AG832" s="306" t="s">
        <v>2713</v>
      </c>
      <c r="AH832" s="319" t="str">
        <f t="shared" si="123"/>
        <v>柯童柱</v>
      </c>
      <c r="AI832" s="321"/>
    </row>
    <row r="833" spans="1:35 16383:16384" ht="18" customHeight="1" x14ac:dyDescent="0.25">
      <c r="A833" s="301" t="str">
        <f t="shared" si="125"/>
        <v>2018年2月</v>
      </c>
      <c r="B833" s="302">
        <v>43130</v>
      </c>
      <c r="C833" s="303" t="s">
        <v>2732</v>
      </c>
      <c r="D833" s="304" t="s">
        <v>2699</v>
      </c>
      <c r="E833" s="305" t="str">
        <f t="shared" si="121"/>
        <v>A</v>
      </c>
      <c r="F833" s="305" t="str">
        <f t="shared" si="122"/>
        <v>B</v>
      </c>
      <c r="G833" s="306" t="s">
        <v>2700</v>
      </c>
      <c r="H833" s="307" t="str">
        <f>IF(G833="","",VLOOKUP(G833,下拉数据源!J:K,2,0))</f>
        <v>深圳市特发信息股份有限公司东莞分公司</v>
      </c>
      <c r="I833" s="307" t="s">
        <v>2701</v>
      </c>
      <c r="J833" s="307"/>
      <c r="K833" s="308" t="s">
        <v>2719</v>
      </c>
      <c r="L833" s="306" t="s">
        <v>2687</v>
      </c>
      <c r="M833" s="306" t="s">
        <v>2688</v>
      </c>
      <c r="N833" s="306"/>
      <c r="O833" s="306" t="s">
        <v>37</v>
      </c>
      <c r="P833" s="308">
        <v>30</v>
      </c>
      <c r="Q833" s="309"/>
      <c r="R833" s="286">
        <v>9880</v>
      </c>
      <c r="S833" s="310">
        <f t="shared" si="119"/>
        <v>0</v>
      </c>
      <c r="T833" s="311"/>
      <c r="U833" s="311">
        <f t="shared" si="124"/>
        <v>0</v>
      </c>
      <c r="V833" s="451">
        <v>43158</v>
      </c>
      <c r="W833" s="452">
        <v>43160</v>
      </c>
      <c r="X833" s="308">
        <v>750</v>
      </c>
      <c r="Y833" s="313"/>
      <c r="Z833" s="314"/>
      <c r="AA833" s="315"/>
      <c r="AB833" s="316"/>
      <c r="AC833" s="317"/>
      <c r="AD833" s="318">
        <f t="shared" si="120"/>
        <v>61</v>
      </c>
      <c r="AE833" s="319">
        <f>IF(OR(G833=账期!$A$18,G833=账期!$A$20,G833=账期!$A$22,G833=账期!$A$24,G833=账期!$A$25,G833=账期!$A$27,G833=账期!$A$26,G833=账期!$A$28,G833=账期!$A$30,G833=账期!$A$32,G833=账期!$A$34,G833=账期!$A$35,G833=账期!$A$37,G833=账期!$A$39,G833=账期!$A$40,G833=账期!$A$41,G833=账期!$A$42,G833=账期!$A$43,G833=账期!$A$44,G833=账期!$A$45,G833=账期!$A$46,G833=账期!$A$48,G833=账期!$A$50,G833=账期!$A$51,G833=账期!$A$52,G833=账期!$A$53,G833=账期!$A$54,G833=账期!$A$56,G833=账期!$A$57,G833=账期!$A$58,G833=账期!$A$59,G833=账期!$A$60,G833=账期!$A$61,G833=账期!$A$62,G833=账期!$A$63,G833=账期!$A$64,G833=账期!$A$66,G833=账期!$A$67,G833=账期!$A$68,G833=账期!$A$70,G833=账期!$A$71),30,IF(OR(G833=账期!$A$74,G833=账期!$A$77,G833=账期!$A$76,G833=账期!$A$79,G833=账期!$A$80,G833=账期!$A$81,G833=账期!$A$83,G833=账期!$A$85,G833=账期!$A$87,G833=账期!$A$89,G833=账期!$A$91),60,IF(OR(G833=账期!$A$93,G833=账期!$A$94,G833=账期!$A$95,G833=账期!$A$96,G833=账期!$A$98,G833=账期!$A$99,G833=账期!$A$101,G833=账期!$A$102),90,0)))</f>
        <v>30</v>
      </c>
      <c r="AF833" s="319"/>
      <c r="AG833" s="306" t="s">
        <v>38</v>
      </c>
      <c r="AH833" s="319" t="str">
        <f t="shared" si="123"/>
        <v>柯童柱</v>
      </c>
      <c r="AI833" s="321"/>
    </row>
    <row r="834" spans="1:35 16383:16384" ht="18" customHeight="1" x14ac:dyDescent="0.25">
      <c r="A834" s="301" t="str">
        <f t="shared" si="125"/>
        <v>2018年1月</v>
      </c>
      <c r="B834" s="302">
        <v>43130</v>
      </c>
      <c r="C834" s="303" t="s">
        <v>2729</v>
      </c>
      <c r="D834" s="304" t="s">
        <v>2699</v>
      </c>
      <c r="E834" s="305" t="str">
        <f t="shared" si="121"/>
        <v>A</v>
      </c>
      <c r="F834" s="305" t="str">
        <f t="shared" si="122"/>
        <v>B</v>
      </c>
      <c r="G834" s="306" t="s">
        <v>2700</v>
      </c>
      <c r="H834" s="307" t="str">
        <f>IF(G834="","",VLOOKUP(G834,下拉数据源!J:K,2,0))</f>
        <v>深圳市特发信息股份有限公司东莞分公司</v>
      </c>
      <c r="I834" s="307" t="s">
        <v>2701</v>
      </c>
      <c r="J834" s="307"/>
      <c r="K834" s="308" t="s">
        <v>2719</v>
      </c>
      <c r="L834" s="306" t="s">
        <v>2702</v>
      </c>
      <c r="M834" s="306" t="s">
        <v>2678</v>
      </c>
      <c r="N834" s="306"/>
      <c r="O834" s="306" t="s">
        <v>2703</v>
      </c>
      <c r="P834" s="308">
        <v>3</v>
      </c>
      <c r="Q834" s="309">
        <v>3</v>
      </c>
      <c r="R834" s="286">
        <v>15000</v>
      </c>
      <c r="S834" s="310">
        <f t="shared" si="119"/>
        <v>45000</v>
      </c>
      <c r="T834" s="311"/>
      <c r="U834" s="311">
        <f t="shared" si="124"/>
        <v>45000</v>
      </c>
      <c r="V834" s="451">
        <v>43131</v>
      </c>
      <c r="W834" s="452">
        <v>43133</v>
      </c>
      <c r="X834" s="308">
        <v>500</v>
      </c>
      <c r="Y834" s="313" t="s">
        <v>2857</v>
      </c>
      <c r="Z834" s="314">
        <v>960</v>
      </c>
      <c r="AA834" s="315">
        <v>180106</v>
      </c>
      <c r="AB834" s="316"/>
      <c r="AC834" s="317"/>
      <c r="AD834" s="318">
        <f t="shared" si="120"/>
        <v>61</v>
      </c>
      <c r="AE834" s="319">
        <f>IF(OR(G834=账期!$A$18,G834=账期!$A$20,G834=账期!$A$22,G834=账期!$A$24,G834=账期!$A$25,G834=账期!$A$27,G834=账期!$A$26,G834=账期!$A$28,G834=账期!$A$30,G834=账期!$A$32,G834=账期!$A$34,G834=账期!$A$35,G834=账期!$A$37,G834=账期!$A$39,G834=账期!$A$40,G834=账期!$A$41,G834=账期!$A$42,G834=账期!$A$43,G834=账期!$A$44,G834=账期!$A$45,G834=账期!$A$46,G834=账期!$A$48,G834=账期!$A$50,G834=账期!$A$51,G834=账期!$A$52,G834=账期!$A$53,G834=账期!$A$54,G834=账期!$A$56,G834=账期!$A$57,G834=账期!$A$58,G834=账期!$A$59,G834=账期!$A$60,G834=账期!$A$61,G834=账期!$A$62,G834=账期!$A$63,G834=账期!$A$64,G834=账期!$A$66,G834=账期!$A$67,G834=账期!$A$68,G834=账期!$A$70,G834=账期!$A$71),30,IF(OR(G834=账期!$A$74,G834=账期!$A$77,G834=账期!$A$76,G834=账期!$A$79,G834=账期!$A$80,G834=账期!$A$81,G834=账期!$A$83,G834=账期!$A$85,G834=账期!$A$87,G834=账期!$A$89,G834=账期!$A$91),60,IF(OR(G834=账期!$A$93,G834=账期!$A$94,G834=账期!$A$95,G834=账期!$A$96,G834=账期!$A$98,G834=账期!$A$99,G834=账期!$A$101,G834=账期!$A$102),90,0)))</f>
        <v>30</v>
      </c>
      <c r="AF834" s="319"/>
      <c r="AG834" s="306" t="s">
        <v>38</v>
      </c>
      <c r="AH834" s="319" t="str">
        <f t="shared" si="123"/>
        <v>柯童柱</v>
      </c>
      <c r="AI834" s="321"/>
    </row>
    <row r="835" spans="1:35 16383:16384" ht="18" customHeight="1" x14ac:dyDescent="0.25">
      <c r="A835" s="301" t="str">
        <f t="shared" si="125"/>
        <v>2018年2月</v>
      </c>
      <c r="B835" s="302">
        <v>43130</v>
      </c>
      <c r="C835" s="303" t="s">
        <v>2730</v>
      </c>
      <c r="D835" s="304" t="s">
        <v>2704</v>
      </c>
      <c r="E835" s="305" t="str">
        <f t="shared" si="121"/>
        <v>C</v>
      </c>
      <c r="F835" s="305" t="str">
        <f t="shared" si="122"/>
        <v>C</v>
      </c>
      <c r="G835" s="306" t="s">
        <v>2720</v>
      </c>
      <c r="H835" s="307" t="str">
        <f>IF(G835="","",VLOOKUP(G835,下拉数据源!J:K,2,0))</f>
        <v>河北中联光通信光缆有限公司</v>
      </c>
      <c r="I835" s="307" t="s">
        <v>2701</v>
      </c>
      <c r="J835" s="307"/>
      <c r="K835" s="308">
        <v>201801301</v>
      </c>
      <c r="L835" s="306" t="s">
        <v>2707</v>
      </c>
      <c r="M835" s="306" t="s">
        <v>2711</v>
      </c>
      <c r="N835" s="306"/>
      <c r="O835" s="306" t="s">
        <v>37</v>
      </c>
      <c r="P835" s="308">
        <v>30</v>
      </c>
      <c r="Q835" s="309">
        <v>30</v>
      </c>
      <c r="R835" s="286">
        <v>10500</v>
      </c>
      <c r="S835" s="310">
        <f t="shared" si="119"/>
        <v>315000</v>
      </c>
      <c r="T835" s="311">
        <v>315000</v>
      </c>
      <c r="U835" s="311">
        <f t="shared" si="124"/>
        <v>0</v>
      </c>
      <c r="V835" s="451">
        <v>43139</v>
      </c>
      <c r="W835" s="452">
        <v>43141</v>
      </c>
      <c r="X835" s="308">
        <v>1000</v>
      </c>
      <c r="Y835" s="313" t="s">
        <v>3531</v>
      </c>
      <c r="Z835" s="314">
        <v>7800</v>
      </c>
      <c r="AA835" s="315" t="s">
        <v>3518</v>
      </c>
      <c r="AB835" s="316" t="s">
        <v>4001</v>
      </c>
      <c r="AC835" s="317">
        <v>43155</v>
      </c>
      <c r="AD835" s="318">
        <f t="shared" si="120"/>
        <v>43155</v>
      </c>
      <c r="AE835" s="319">
        <f>IF(OR(G835=账期!$A$18,G835=账期!$A$20,G835=账期!$A$22,G835=账期!$A$24,G835=账期!$A$25,G835=账期!$A$27,G835=账期!$A$26,G835=账期!$A$28,G835=账期!$A$30,G835=账期!$A$32,G835=账期!$A$34,G835=账期!$A$35,G835=账期!$A$37,G835=账期!$A$39,G835=账期!$A$40,G835=账期!$A$41,G835=账期!$A$42,G835=账期!$A$43,G835=账期!$A$44,G835=账期!$A$45,G835=账期!$A$46,G835=账期!$A$48,G835=账期!$A$50,G835=账期!$A$51,G835=账期!$A$52,G835=账期!$A$53,G835=账期!$A$54,G835=账期!$A$56,G835=账期!$A$57,G835=账期!$A$58,G835=账期!$A$59,G835=账期!$A$60,G835=账期!$A$61,G835=账期!$A$62,G835=账期!$A$63,G835=账期!$A$64,G835=账期!$A$66,G835=账期!$A$67,G835=账期!$A$68,G835=账期!$A$70,G835=账期!$A$71),30,IF(OR(G835=账期!$A$74,G835=账期!$A$77,G835=账期!$A$76,G835=账期!$A$79,G835=账期!$A$80,G835=账期!$A$81,G835=账期!$A$83,G835=账期!$A$85,G835=账期!$A$87,G835=账期!$A$89,G835=账期!$A$91),60,IF(OR(G835=账期!$A$93,G835=账期!$A$94,G835=账期!$A$95,G835=账期!$A$96,G835=账期!$A$98,G835=账期!$A$99,G835=账期!$A$101,G835=账期!$A$102),90,0)))</f>
        <v>0</v>
      </c>
      <c r="AF835" s="319"/>
      <c r="AG835" s="306" t="s">
        <v>106</v>
      </c>
      <c r="AH835" s="319" t="str">
        <f t="shared" si="123"/>
        <v>石浩宇</v>
      </c>
      <c r="AI835" s="321" t="s">
        <v>3133</v>
      </c>
    </row>
    <row r="836" spans="1:35 16383:16384" ht="18" customHeight="1" x14ac:dyDescent="0.25">
      <c r="A836" s="301" t="str">
        <f t="shared" si="125"/>
        <v>2018年2月</v>
      </c>
      <c r="B836" s="302">
        <v>43130</v>
      </c>
      <c r="C836" s="303" t="s">
        <v>2730</v>
      </c>
      <c r="D836" s="304" t="s">
        <v>2704</v>
      </c>
      <c r="E836" s="305" t="str">
        <f t="shared" si="121"/>
        <v>C</v>
      </c>
      <c r="F836" s="305" t="str">
        <f t="shared" si="122"/>
        <v>C</v>
      </c>
      <c r="G836" s="306" t="s">
        <v>2720</v>
      </c>
      <c r="H836" s="307" t="str">
        <f>IF(G836="","",VLOOKUP(G836,下拉数据源!J:K,2,0))</f>
        <v>河北中联光通信光缆有限公司</v>
      </c>
      <c r="I836" s="307" t="s">
        <v>2701</v>
      </c>
      <c r="J836" s="307"/>
      <c r="K836" s="308">
        <v>201801301</v>
      </c>
      <c r="L836" s="306" t="s">
        <v>2707</v>
      </c>
      <c r="M836" s="306" t="s">
        <v>2711</v>
      </c>
      <c r="N836" s="306"/>
      <c r="O836" s="306" t="s">
        <v>37</v>
      </c>
      <c r="P836" s="308">
        <v>20</v>
      </c>
      <c r="Q836" s="309">
        <v>20</v>
      </c>
      <c r="R836" s="286">
        <v>10500</v>
      </c>
      <c r="S836" s="310">
        <f t="shared" si="119"/>
        <v>210000</v>
      </c>
      <c r="T836" s="311">
        <v>210000</v>
      </c>
      <c r="U836" s="311">
        <f t="shared" si="124"/>
        <v>0</v>
      </c>
      <c r="V836" s="451">
        <v>43140</v>
      </c>
      <c r="W836" s="452">
        <v>43143</v>
      </c>
      <c r="X836" s="308">
        <v>1000</v>
      </c>
      <c r="Y836" s="313" t="s">
        <v>3575</v>
      </c>
      <c r="Z836" s="314">
        <f>7000/25*Q836</f>
        <v>5600</v>
      </c>
      <c r="AA836" s="315">
        <v>180207</v>
      </c>
      <c r="AB836" s="316" t="s">
        <v>4001</v>
      </c>
      <c r="AC836" s="317">
        <v>43155</v>
      </c>
      <c r="AD836" s="318">
        <f t="shared" si="120"/>
        <v>43155</v>
      </c>
      <c r="AE836" s="319">
        <f>IF(OR(G836=账期!$A$18,G836=账期!$A$20,G836=账期!$A$22,G836=账期!$A$24,G836=账期!$A$25,G836=账期!$A$27,G836=账期!$A$26,G836=账期!$A$28,G836=账期!$A$30,G836=账期!$A$32,G836=账期!$A$34,G836=账期!$A$35,G836=账期!$A$37,G836=账期!$A$39,G836=账期!$A$40,G836=账期!$A$41,G836=账期!$A$42,G836=账期!$A$43,G836=账期!$A$44,G836=账期!$A$45,G836=账期!$A$46,G836=账期!$A$48,G836=账期!$A$50,G836=账期!$A$51,G836=账期!$A$52,G836=账期!$A$53,G836=账期!$A$54,G836=账期!$A$56,G836=账期!$A$57,G836=账期!$A$58,G836=账期!$A$59,G836=账期!$A$60,G836=账期!$A$61,G836=账期!$A$62,G836=账期!$A$63,G836=账期!$A$64,G836=账期!$A$66,G836=账期!$A$67,G836=账期!$A$68,G836=账期!$A$70,G836=账期!$A$71),30,IF(OR(G836=账期!$A$74,G836=账期!$A$77,G836=账期!$A$76,G836=账期!$A$79,G836=账期!$A$80,G836=账期!$A$81,G836=账期!$A$83,G836=账期!$A$85,G836=账期!$A$87,G836=账期!$A$89,G836=账期!$A$91),60,IF(OR(G836=账期!$A$93,G836=账期!$A$94,G836=账期!$A$95,G836=账期!$A$96,G836=账期!$A$98,G836=账期!$A$99,G836=账期!$A$101,G836=账期!$A$102),90,0)))</f>
        <v>0</v>
      </c>
      <c r="AF836" s="319"/>
      <c r="AG836" s="306" t="s">
        <v>106</v>
      </c>
      <c r="AH836" s="319" t="str">
        <f t="shared" si="123"/>
        <v>石浩宇</v>
      </c>
      <c r="AI836" s="321" t="s">
        <v>3498</v>
      </c>
    </row>
    <row r="837" spans="1:35 16383:16384" ht="18" customHeight="1" x14ac:dyDescent="0.25">
      <c r="A837" s="301" t="str">
        <f t="shared" si="125"/>
        <v>2018年1月</v>
      </c>
      <c r="B837" s="302">
        <v>43131</v>
      </c>
      <c r="C837" s="303"/>
      <c r="D837" s="304" t="s">
        <v>2738</v>
      </c>
      <c r="E837" s="305" t="str">
        <f t="shared" si="121"/>
        <v>A</v>
      </c>
      <c r="F837" s="305" t="str">
        <f t="shared" si="122"/>
        <v>B</v>
      </c>
      <c r="G837" s="306" t="s">
        <v>2739</v>
      </c>
      <c r="H837" s="307" t="str">
        <f>IF(G837="","",VLOOKUP(G837,下拉数据源!J:K,2,0))</f>
        <v xml:space="preserve">烽火通信科技股份有限公司 </v>
      </c>
      <c r="I837" s="307" t="s">
        <v>2701</v>
      </c>
      <c r="J837" s="307"/>
      <c r="K837" s="308" t="s">
        <v>2822</v>
      </c>
      <c r="L837" s="306" t="s">
        <v>2702</v>
      </c>
      <c r="M837" s="306" t="s">
        <v>2667</v>
      </c>
      <c r="N837" s="306"/>
      <c r="O837" s="306" t="s">
        <v>37</v>
      </c>
      <c r="P837" s="308">
        <v>24</v>
      </c>
      <c r="Q837" s="309">
        <v>24</v>
      </c>
      <c r="R837" s="286">
        <v>13600</v>
      </c>
      <c r="S837" s="310">
        <f t="shared" si="119"/>
        <v>326400</v>
      </c>
      <c r="T837" s="311"/>
      <c r="U837" s="311">
        <f t="shared" si="124"/>
        <v>326400</v>
      </c>
      <c r="V837" s="451">
        <v>43131</v>
      </c>
      <c r="W837" s="452">
        <v>43131</v>
      </c>
      <c r="X837" s="308">
        <v>750</v>
      </c>
      <c r="Y837" s="313" t="s">
        <v>2849</v>
      </c>
      <c r="Z837" s="314">
        <v>2112</v>
      </c>
      <c r="AA837" s="315">
        <v>180125</v>
      </c>
      <c r="AB837" s="316" t="s">
        <v>3988</v>
      </c>
      <c r="AC837" s="317">
        <v>43155</v>
      </c>
      <c r="AD837" s="318">
        <f t="shared" si="120"/>
        <v>43189</v>
      </c>
      <c r="AE837" s="319">
        <f>IF(OR(G837=账期!$A$18,G837=账期!$A$20,G837=账期!$A$22,G837=账期!$A$24,G837=账期!$A$25,G837=账期!$A$27,G837=账期!$A$26,G837=账期!$A$28,G837=账期!$A$30,G837=账期!$A$32,G837=账期!$A$34,G837=账期!$A$35,G837=账期!$A$37,G837=账期!$A$39,G837=账期!$A$40,G837=账期!$A$41,G837=账期!$A$42,G837=账期!$A$43,G837=账期!$A$44,G837=账期!$A$45,G837=账期!$A$46,G837=账期!$A$48,G837=账期!$A$50,G837=账期!$A$51,G837=账期!$A$52,G837=账期!$A$53,G837=账期!$A$54,G837=账期!$A$56,G837=账期!$A$57,G837=账期!$A$58,G837=账期!$A$59,G837=账期!$A$60,G837=账期!$A$61,G837=账期!$A$62,G837=账期!$A$63,G837=账期!$A$64,G837=账期!$A$66,G837=账期!$A$67,G837=账期!$A$68,G837=账期!$A$70,G837=账期!$A$71),30,IF(OR(G837=账期!$A$74,G837=账期!$A$77,G837=账期!$A$76,G837=账期!$A$79,G837=账期!$A$80,G837=账期!$A$81,G837=账期!$A$83,G837=账期!$A$85,G837=账期!$A$87,G837=账期!$A$89,G837=账期!$A$91),60,IF(OR(G837=账期!$A$93,G837=账期!$A$94,G837=账期!$A$95,G837=账期!$A$96,G837=账期!$A$98,G837=账期!$A$99,G837=账期!$A$101,G837=账期!$A$102),90,0)))</f>
        <v>30</v>
      </c>
      <c r="AF837" s="319"/>
      <c r="AG837" s="306" t="s">
        <v>86</v>
      </c>
      <c r="AH837" s="319" t="str">
        <f t="shared" si="123"/>
        <v>杭得利</v>
      </c>
      <c r="AI837" s="321"/>
    </row>
    <row r="838" spans="1:35 16383:16384" ht="18" customHeight="1" x14ac:dyDescent="0.25">
      <c r="A838" s="301" t="str">
        <f t="shared" si="125"/>
        <v>2018年1月</v>
      </c>
      <c r="B838" s="302">
        <v>43126</v>
      </c>
      <c r="C838" s="303" t="s">
        <v>3452</v>
      </c>
      <c r="D838" s="304" t="s">
        <v>2704</v>
      </c>
      <c r="E838" s="305" t="str">
        <f t="shared" si="121"/>
        <v>A</v>
      </c>
      <c r="F838" s="305" t="str">
        <f t="shared" si="122"/>
        <v>B</v>
      </c>
      <c r="G838" s="306" t="s">
        <v>2740</v>
      </c>
      <c r="H838" s="307" t="str">
        <f>IF(G838="","",VLOOKUP(G838,下拉数据源!J:K,2,0))</f>
        <v>金信诺光纤光缆（赣州）有限公司</v>
      </c>
      <c r="I838" s="307" t="s">
        <v>2701</v>
      </c>
      <c r="J838" s="307"/>
      <c r="K838" s="308" t="s">
        <v>119</v>
      </c>
      <c r="L838" s="306" t="s">
        <v>35</v>
      </c>
      <c r="M838" s="306" t="s">
        <v>36</v>
      </c>
      <c r="N838" s="306"/>
      <c r="O838" s="306" t="s">
        <v>37</v>
      </c>
      <c r="P838" s="308">
        <v>5.25</v>
      </c>
      <c r="Q838" s="309">
        <v>5.25</v>
      </c>
      <c r="R838" s="286">
        <v>9080</v>
      </c>
      <c r="S838" s="310">
        <f t="shared" si="119"/>
        <v>47670</v>
      </c>
      <c r="T838" s="311"/>
      <c r="U838" s="311">
        <f t="shared" si="124"/>
        <v>47670</v>
      </c>
      <c r="V838" s="451">
        <v>43131</v>
      </c>
      <c r="W838" s="452">
        <v>43132</v>
      </c>
      <c r="X838" s="308">
        <v>750</v>
      </c>
      <c r="Y838" s="313" t="s">
        <v>2863</v>
      </c>
      <c r="Z838" s="314">
        <v>945</v>
      </c>
      <c r="AA838" s="315">
        <v>180130</v>
      </c>
      <c r="AB838" s="316" t="s">
        <v>3444</v>
      </c>
      <c r="AC838" s="317">
        <v>43137</v>
      </c>
      <c r="AD838" s="318">
        <f t="shared" si="120"/>
        <v>43189</v>
      </c>
      <c r="AE838" s="319">
        <f>IF(OR(G838=账期!$A$18,G838=账期!$A$20,G838=账期!$A$22,G838=账期!$A$24,G838=账期!$A$25,G838=账期!$A$27,G838=账期!$A$26,G838=账期!$A$28,G838=账期!$A$30,G838=账期!$A$32,G838=账期!$A$34,G838=账期!$A$35,G838=账期!$A$37,G838=账期!$A$39,G838=账期!$A$40,G838=账期!$A$41,G838=账期!$A$42,G838=账期!$A$43,G838=账期!$A$44,G838=账期!$A$45,G838=账期!$A$46,G838=账期!$A$48,G838=账期!$A$50,G838=账期!$A$51,G838=账期!$A$52,G838=账期!$A$53,G838=账期!$A$54,G838=账期!$A$56,G838=账期!$A$57,G838=账期!$A$58,G838=账期!$A$59,G838=账期!$A$60,G838=账期!$A$61,G838=账期!$A$62,G838=账期!$A$63,G838=账期!$A$64,G838=账期!$A$66,G838=账期!$A$67,G838=账期!$A$68,G838=账期!$A$70,G838=账期!$A$71),30,IF(OR(G838=账期!$A$74,G838=账期!$A$77,G838=账期!$A$76,G838=账期!$A$79,G838=账期!$A$80,G838=账期!$A$81,G838=账期!$A$83,G838=账期!$A$85,G838=账期!$A$87,G838=账期!$A$89,G838=账期!$A$91),60,IF(OR(G838=账期!$A$93,G838=账期!$A$94,G838=账期!$A$95,G838=账期!$A$96,G838=账期!$A$98,G838=账期!$A$99,G838=账期!$A$101,G838=账期!$A$102),90,0)))</f>
        <v>30</v>
      </c>
      <c r="AF838" s="319"/>
      <c r="AG838" s="306" t="s">
        <v>38</v>
      </c>
      <c r="AH838" s="319" t="str">
        <f t="shared" si="123"/>
        <v>柯童柱</v>
      </c>
      <c r="AI838" s="321"/>
    </row>
    <row r="839" spans="1:35 16383:16384" ht="18" customHeight="1" x14ac:dyDescent="0.25">
      <c r="A839" s="301" t="str">
        <f t="shared" si="125"/>
        <v>2018年1月</v>
      </c>
      <c r="B839" s="302">
        <v>43130</v>
      </c>
      <c r="C839" s="303"/>
      <c r="D839" s="304" t="s">
        <v>2749</v>
      </c>
      <c r="E839" s="305" t="str">
        <f t="shared" si="121"/>
        <v>A</v>
      </c>
      <c r="F839" s="305" t="str">
        <f t="shared" si="122"/>
        <v>B</v>
      </c>
      <c r="G839" s="306" t="s">
        <v>2750</v>
      </c>
      <c r="H839" s="307" t="str">
        <f>IF(G839="","",VLOOKUP(G839,下拉数据源!J:K,2,0))</f>
        <v>长飞光纤光缆（上海）有限公司</v>
      </c>
      <c r="I839" s="307" t="s">
        <v>185</v>
      </c>
      <c r="J839" s="307"/>
      <c r="K839" s="308" t="s">
        <v>2751</v>
      </c>
      <c r="L839" s="306" t="s">
        <v>2752</v>
      </c>
      <c r="M839" s="306" t="s">
        <v>2753</v>
      </c>
      <c r="N839" s="306" t="s">
        <v>2751</v>
      </c>
      <c r="O839" s="306" t="s">
        <v>2754</v>
      </c>
      <c r="P839" s="308">
        <v>0.125</v>
      </c>
      <c r="Q839" s="309">
        <v>0.125</v>
      </c>
      <c r="R839" s="286">
        <v>0</v>
      </c>
      <c r="S839" s="310">
        <f t="shared" si="119"/>
        <v>0</v>
      </c>
      <c r="T839" s="311"/>
      <c r="U839" s="311">
        <f t="shared" si="124"/>
        <v>0</v>
      </c>
      <c r="V839" s="451">
        <v>43130</v>
      </c>
      <c r="W839" s="452">
        <v>43130</v>
      </c>
      <c r="X839" s="308">
        <v>25</v>
      </c>
      <c r="Y839" s="313" t="s">
        <v>2755</v>
      </c>
      <c r="Z839" s="314"/>
      <c r="AA839" s="315"/>
      <c r="AB839" s="316"/>
      <c r="AC839" s="317"/>
      <c r="AD839" s="318">
        <f t="shared" si="120"/>
        <v>61</v>
      </c>
      <c r="AE839" s="319">
        <f>IF(OR(G839=账期!$A$18,G839=账期!$A$20,G839=账期!$A$22,G839=账期!$A$24,G839=账期!$A$25,G839=账期!$A$27,G839=账期!$A$26,G839=账期!$A$28,G839=账期!$A$30,G839=账期!$A$32,G839=账期!$A$34,G839=账期!$A$35,G839=账期!$A$37,G839=账期!$A$39,G839=账期!$A$40,G839=账期!$A$41,G839=账期!$A$42,G839=账期!$A$43,G839=账期!$A$44,G839=账期!$A$45,G839=账期!$A$46,G839=账期!$A$48,G839=账期!$A$50,G839=账期!$A$51,G839=账期!$A$52,G839=账期!$A$53,G839=账期!$A$54,G839=账期!$A$56,G839=账期!$A$57,G839=账期!$A$58,G839=账期!$A$59,G839=账期!$A$60,G839=账期!$A$61,G839=账期!$A$62,G839=账期!$A$63,G839=账期!$A$64,G839=账期!$A$66,G839=账期!$A$67,G839=账期!$A$68,G839=账期!$A$70,G839=账期!$A$71),30,IF(OR(G839=账期!$A$74,G839=账期!$A$77,G839=账期!$A$76,G839=账期!$A$79,G839=账期!$A$80,G839=账期!$A$81,G839=账期!$A$83,G839=账期!$A$85,G839=账期!$A$87,G839=账期!$A$89,G839=账期!$A$91),60,IF(OR(G839=账期!$A$93,G839=账期!$A$94,G839=账期!$A$95,G839=账期!$A$96,G839=账期!$A$98,G839=账期!$A$99,G839=账期!$A$101,G839=账期!$A$102),90,0)))</f>
        <v>30</v>
      </c>
      <c r="AF839" s="319"/>
      <c r="AG839" s="306" t="s">
        <v>50</v>
      </c>
      <c r="AH839" s="319" t="str">
        <f t="shared" si="123"/>
        <v>徐绪盛</v>
      </c>
      <c r="AI839" s="321"/>
    </row>
    <row r="840" spans="1:35 16383:16384" ht="18" customHeight="1" x14ac:dyDescent="0.25">
      <c r="A840" s="301" t="str">
        <f t="shared" si="125"/>
        <v>2018年1月</v>
      </c>
      <c r="B840" s="302">
        <v>43130</v>
      </c>
      <c r="C840" s="303"/>
      <c r="D840" s="304" t="s">
        <v>2749</v>
      </c>
      <c r="E840" s="305" t="str">
        <f t="shared" si="121"/>
        <v>A</v>
      </c>
      <c r="F840" s="305" t="str">
        <f t="shared" si="122"/>
        <v>B</v>
      </c>
      <c r="G840" s="306" t="s">
        <v>2750</v>
      </c>
      <c r="H840" s="307" t="str">
        <f>IF(G840="","",VLOOKUP(G840,下拉数据源!J:K,2,0))</f>
        <v>长飞光纤光缆（上海）有限公司</v>
      </c>
      <c r="I840" s="307" t="s">
        <v>185</v>
      </c>
      <c r="J840" s="307"/>
      <c r="K840" s="308" t="s">
        <v>2751</v>
      </c>
      <c r="L840" s="306" t="s">
        <v>2752</v>
      </c>
      <c r="M840" s="306" t="s">
        <v>2925</v>
      </c>
      <c r="N840" s="306" t="s">
        <v>2751</v>
      </c>
      <c r="O840" s="306" t="s">
        <v>2754</v>
      </c>
      <c r="P840" s="308">
        <v>1.4999999999999999E-2</v>
      </c>
      <c r="Q840" s="309">
        <v>1.4999999999999999E-2</v>
      </c>
      <c r="R840" s="286">
        <v>0</v>
      </c>
      <c r="S840" s="310">
        <f t="shared" si="119"/>
        <v>0</v>
      </c>
      <c r="T840" s="311"/>
      <c r="U840" s="311">
        <f t="shared" si="124"/>
        <v>0</v>
      </c>
      <c r="V840" s="451">
        <v>43130</v>
      </c>
      <c r="W840" s="452">
        <v>43130</v>
      </c>
      <c r="X840" s="308">
        <v>25</v>
      </c>
      <c r="Y840" s="313" t="s">
        <v>2755</v>
      </c>
      <c r="Z840" s="314"/>
      <c r="AA840" s="315"/>
      <c r="AB840" s="316"/>
      <c r="AC840" s="317"/>
      <c r="AD840" s="318">
        <f t="shared" si="120"/>
        <v>61</v>
      </c>
      <c r="AE840" s="319">
        <f>IF(OR(G840=账期!$A$18,G840=账期!$A$20,G840=账期!$A$22,G840=账期!$A$24,G840=账期!$A$25,G840=账期!$A$27,G840=账期!$A$26,G840=账期!$A$28,G840=账期!$A$30,G840=账期!$A$32,G840=账期!$A$34,G840=账期!$A$35,G840=账期!$A$37,G840=账期!$A$39,G840=账期!$A$40,G840=账期!$A$41,G840=账期!$A$42,G840=账期!$A$43,G840=账期!$A$44,G840=账期!$A$45,G840=账期!$A$46,G840=账期!$A$48,G840=账期!$A$50,G840=账期!$A$51,G840=账期!$A$52,G840=账期!$A$53,G840=账期!$A$54,G840=账期!$A$56,G840=账期!$A$57,G840=账期!$A$58,G840=账期!$A$59,G840=账期!$A$60,G840=账期!$A$61,G840=账期!$A$62,G840=账期!$A$63,G840=账期!$A$64,G840=账期!$A$66,G840=账期!$A$67,G840=账期!$A$68,G840=账期!$A$70,G840=账期!$A$71),30,IF(OR(G840=账期!$A$74,G840=账期!$A$77,G840=账期!$A$76,G840=账期!$A$79,G840=账期!$A$80,G840=账期!$A$81,G840=账期!$A$83,G840=账期!$A$85,G840=账期!$A$87,G840=账期!$A$89,G840=账期!$A$91),60,IF(OR(G840=账期!$A$93,G840=账期!$A$94,G840=账期!$A$95,G840=账期!$A$96,G840=账期!$A$98,G840=账期!$A$99,G840=账期!$A$101,G840=账期!$A$102),90,0)))</f>
        <v>30</v>
      </c>
      <c r="AF840" s="319"/>
      <c r="AG840" s="306" t="s">
        <v>50</v>
      </c>
      <c r="AH840" s="319" t="str">
        <f t="shared" si="123"/>
        <v>徐绪盛</v>
      </c>
      <c r="AI840" s="321"/>
    </row>
    <row r="841" spans="1:35 16383:16384" ht="18" customHeight="1" x14ac:dyDescent="0.25">
      <c r="A841" s="301" t="str">
        <f t="shared" si="125"/>
        <v>备货</v>
      </c>
      <c r="B841" s="302">
        <v>43110</v>
      </c>
      <c r="C841" s="303"/>
      <c r="D841" s="304" t="s">
        <v>625</v>
      </c>
      <c r="E841" s="305" t="str">
        <f t="shared" si="121"/>
        <v>A</v>
      </c>
      <c r="F841" s="305" t="str">
        <f t="shared" si="122"/>
        <v>A</v>
      </c>
      <c r="G841" s="306" t="s">
        <v>275</v>
      </c>
      <c r="H841" s="307" t="s">
        <v>276</v>
      </c>
      <c r="I841" s="307" t="s">
        <v>33</v>
      </c>
      <c r="J841" s="341" t="s">
        <v>280</v>
      </c>
      <c r="K841" s="308">
        <v>4600033477</v>
      </c>
      <c r="L841" s="306" t="s">
        <v>63</v>
      </c>
      <c r="M841" s="306" t="s">
        <v>286</v>
      </c>
      <c r="N841" s="306"/>
      <c r="O841" s="306" t="s">
        <v>191</v>
      </c>
      <c r="P841" s="308">
        <v>8</v>
      </c>
      <c r="Q841" s="309"/>
      <c r="R841" s="286">
        <v>7200</v>
      </c>
      <c r="S841" s="310">
        <f t="shared" si="119"/>
        <v>0</v>
      </c>
      <c r="T841" s="311"/>
      <c r="U841" s="311">
        <f t="shared" si="124"/>
        <v>0</v>
      </c>
      <c r="V841" s="451" t="s">
        <v>44</v>
      </c>
      <c r="W841" s="452"/>
      <c r="X841" s="308">
        <v>1000</v>
      </c>
      <c r="Y841" s="313"/>
      <c r="Z841" s="314"/>
      <c r="AA841" s="315"/>
      <c r="AB841" s="316"/>
      <c r="AC841" s="317"/>
      <c r="AD841" s="318">
        <f t="shared" si="120"/>
        <v>61</v>
      </c>
      <c r="AE841" s="319">
        <f>IF(OR(G841=账期!$A$18,G841=账期!$A$20,G841=账期!$A$22,G841=账期!$A$24,G841=账期!$A$25,G841=账期!$A$27,G841=账期!$A$26,G841=账期!$A$28,G841=账期!$A$30,G841=账期!$A$32,G841=账期!$A$34,G841=账期!$A$35,G841=账期!$A$37,G841=账期!$A$39,G841=账期!$A$40,G841=账期!$A$41,G841=账期!$A$42,G841=账期!$A$43,G841=账期!$A$44,G841=账期!$A$45,G841=账期!$A$46,G841=账期!$A$48,G841=账期!$A$50,G841=账期!$A$51,G841=账期!$A$52,G841=账期!$A$53,G841=账期!$A$54,G841=账期!$A$56,G841=账期!$A$57,G841=账期!$A$58,G841=账期!$A$59,G841=账期!$A$60,G841=账期!$A$61,G841=账期!$A$62,G841=账期!$A$63,G841=账期!$A$64,G841=账期!$A$66,G841=账期!$A$67,G841=账期!$A$68,G841=账期!$A$70,G841=账期!$A$71),30,IF(OR(G841=账期!$A$74,G841=账期!$A$77,G841=账期!$A$76,G841=账期!$A$79,G841=账期!$A$80,G841=账期!$A$81,G841=账期!$A$83,G841=账期!$A$85,G841=账期!$A$87,G841=账期!$A$89,G841=账期!$A$91),60,IF(OR(G841=账期!$A$93,G841=账期!$A$94,G841=账期!$A$95,G841=账期!$A$96,G841=账期!$A$98,G841=账期!$A$99,G841=账期!$A$101,G841=账期!$A$102),90,0)))</f>
        <v>30</v>
      </c>
      <c r="AF841" s="319"/>
      <c r="AG841" s="306" t="s">
        <v>50</v>
      </c>
      <c r="AH841" s="319" t="str">
        <f t="shared" si="123"/>
        <v>徐绪盛</v>
      </c>
      <c r="AI841" s="321"/>
      <c r="XFC841" s="331"/>
      <c r="XFD841" s="331"/>
    </row>
    <row r="842" spans="1:35 16383:16384" ht="18" customHeight="1" x14ac:dyDescent="0.25">
      <c r="A842" s="301" t="str">
        <f t="shared" si="125"/>
        <v>2018年2月</v>
      </c>
      <c r="B842" s="302">
        <v>43131</v>
      </c>
      <c r="C842" s="303" t="s">
        <v>2920</v>
      </c>
      <c r="D842" s="304" t="s">
        <v>15</v>
      </c>
      <c r="E842" s="305" t="str">
        <f t="shared" si="121"/>
        <v>A</v>
      </c>
      <c r="F842" s="305" t="str">
        <f t="shared" si="122"/>
        <v>B</v>
      </c>
      <c r="G842" s="306" t="s">
        <v>2794</v>
      </c>
      <c r="H842" s="307" t="str">
        <f>IF(G842="","",VLOOKUP(G842,下拉数据源!J:K,2,0))</f>
        <v>江苏永鼎股份有限公司</v>
      </c>
      <c r="I842" s="307" t="s">
        <v>33</v>
      </c>
      <c r="J842" s="307"/>
      <c r="K842" s="308" t="s">
        <v>2795</v>
      </c>
      <c r="L842" s="306" t="s">
        <v>2796</v>
      </c>
      <c r="M842" s="306" t="s">
        <v>2797</v>
      </c>
      <c r="N842" s="306"/>
      <c r="O842" s="306" t="s">
        <v>2798</v>
      </c>
      <c r="P842" s="308">
        <v>24</v>
      </c>
      <c r="Q842" s="309">
        <v>24</v>
      </c>
      <c r="R842" s="286">
        <v>9050</v>
      </c>
      <c r="S842" s="310">
        <f t="shared" si="119"/>
        <v>217200</v>
      </c>
      <c r="T842" s="311"/>
      <c r="U842" s="311">
        <f t="shared" si="124"/>
        <v>217200</v>
      </c>
      <c r="V842" s="451">
        <v>43137</v>
      </c>
      <c r="W842" s="452">
        <v>43137</v>
      </c>
      <c r="X842" s="308">
        <v>750</v>
      </c>
      <c r="Y842" s="313" t="s">
        <v>3420</v>
      </c>
      <c r="Z842" s="314">
        <v>3576</v>
      </c>
      <c r="AA842" s="315" t="s">
        <v>3421</v>
      </c>
      <c r="AB842" s="316" t="s">
        <v>3996</v>
      </c>
      <c r="AC842" s="317">
        <v>43154</v>
      </c>
      <c r="AD842" s="318">
        <f t="shared" si="120"/>
        <v>43154</v>
      </c>
      <c r="AE842" s="319">
        <f>IF(OR(G842=账期!$A$18,G842=账期!$A$20,G842=账期!$A$22,G842=账期!$A$24,G842=账期!$A$25,G842=账期!$A$27,G842=账期!$A$26,G842=账期!$A$28,G842=账期!$A$30,G842=账期!$A$32,G842=账期!$A$34,G842=账期!$A$35,G842=账期!$A$37,G842=账期!$A$39,G842=账期!$A$40,G842=账期!$A$41,G842=账期!$A$42,G842=账期!$A$43,G842=账期!$A$44,G842=账期!$A$45,G842=账期!$A$46,G842=账期!$A$48,G842=账期!$A$50,G842=账期!$A$51,G842=账期!$A$52,G842=账期!$A$53,G842=账期!$A$54,G842=账期!$A$56,G842=账期!$A$57,G842=账期!$A$58,G842=账期!$A$59,G842=账期!$A$60,G842=账期!$A$61,G842=账期!$A$62,G842=账期!$A$63,G842=账期!$A$64,G842=账期!$A$66,G842=账期!$A$67,G842=账期!$A$68,G842=账期!$A$70,G842=账期!$A$71),30,IF(OR(G842=账期!$A$74,G842=账期!$A$77,G842=账期!$A$76,G842=账期!$A$79,G842=账期!$A$80,G842=账期!$A$81,G842=账期!$A$83,G842=账期!$A$85,G842=账期!$A$87,G842=账期!$A$89,G842=账期!$A$91),60,IF(OR(G842=账期!$A$93,G842=账期!$A$94,G842=账期!$A$95,G842=账期!$A$96,G842=账期!$A$98,G842=账期!$A$99,G842=账期!$A$101,G842=账期!$A$102),90,0)))</f>
        <v>0</v>
      </c>
      <c r="AF842" s="319"/>
      <c r="AG842" s="306" t="s">
        <v>50</v>
      </c>
      <c r="AH842" s="319" t="str">
        <f t="shared" si="123"/>
        <v>徐绪盛</v>
      </c>
      <c r="AI842" s="321"/>
    </row>
    <row r="843" spans="1:35 16383:16384" ht="18" customHeight="1" x14ac:dyDescent="0.25">
      <c r="A843" s="301" t="str">
        <f t="shared" si="125"/>
        <v>2018年2月</v>
      </c>
      <c r="B843" s="302">
        <v>43131</v>
      </c>
      <c r="C843" s="303" t="s">
        <v>2919</v>
      </c>
      <c r="D843" s="304" t="s">
        <v>633</v>
      </c>
      <c r="E843" s="305" t="str">
        <f t="shared" si="121"/>
        <v>A</v>
      </c>
      <c r="F843" s="305" t="str">
        <f t="shared" si="122"/>
        <v>A</v>
      </c>
      <c r="G843" s="306" t="s">
        <v>2799</v>
      </c>
      <c r="H843" s="307" t="str">
        <f>IF(G843="","",VLOOKUP(G843,下拉数据源!J:K,2,0))</f>
        <v>广东亨通光电科技有限公司</v>
      </c>
      <c r="I843" s="307" t="s">
        <v>33</v>
      </c>
      <c r="J843" s="307"/>
      <c r="K843" s="308" t="s">
        <v>2800</v>
      </c>
      <c r="L843" s="306" t="s">
        <v>2687</v>
      </c>
      <c r="M843" s="306" t="s">
        <v>2801</v>
      </c>
      <c r="N843" s="306"/>
      <c r="O843" s="306" t="s">
        <v>2798</v>
      </c>
      <c r="P843" s="308">
        <v>30</v>
      </c>
      <c r="Q843" s="309">
        <v>30</v>
      </c>
      <c r="R843" s="286">
        <v>9800</v>
      </c>
      <c r="S843" s="310">
        <f t="shared" si="119"/>
        <v>294000</v>
      </c>
      <c r="T843" s="311"/>
      <c r="U843" s="311">
        <f t="shared" si="124"/>
        <v>294000</v>
      </c>
      <c r="V843" s="451">
        <v>43133</v>
      </c>
      <c r="W843" s="452">
        <v>43134</v>
      </c>
      <c r="X843" s="308">
        <v>750</v>
      </c>
      <c r="Y843" s="313" t="s">
        <v>3114</v>
      </c>
      <c r="Z843" s="314">
        <v>8100</v>
      </c>
      <c r="AA843" s="315" t="s">
        <v>3115</v>
      </c>
      <c r="AB843" s="316"/>
      <c r="AC843" s="317"/>
      <c r="AD843" s="318">
        <f t="shared" si="120"/>
        <v>61</v>
      </c>
      <c r="AE843" s="319">
        <f>IF(OR(G843=账期!$A$18,G843=账期!$A$20,G843=账期!$A$22,G843=账期!$A$24,G843=账期!$A$25,G843=账期!$A$27,G843=账期!$A$26,G843=账期!$A$28,G843=账期!$A$30,G843=账期!$A$32,G843=账期!$A$34,G843=账期!$A$35,G843=账期!$A$37,G843=账期!$A$39,G843=账期!$A$40,G843=账期!$A$41,G843=账期!$A$42,G843=账期!$A$43,G843=账期!$A$44,G843=账期!$A$45,G843=账期!$A$46,G843=账期!$A$48,G843=账期!$A$50,G843=账期!$A$51,G843=账期!$A$52,G843=账期!$A$53,G843=账期!$A$54,G843=账期!$A$56,G843=账期!$A$57,G843=账期!$A$58,G843=账期!$A$59,G843=账期!$A$60,G843=账期!$A$61,G843=账期!$A$62,G843=账期!$A$63,G843=账期!$A$64,G843=账期!$A$66,G843=账期!$A$67,G843=账期!$A$68,G843=账期!$A$70,G843=账期!$A$71),30,IF(OR(G843=账期!$A$74,G843=账期!$A$77,G843=账期!$A$76,G843=账期!$A$79,G843=账期!$A$80,G843=账期!$A$81,G843=账期!$A$83,G843=账期!$A$85,G843=账期!$A$87,G843=账期!$A$89,G843=账期!$A$91),60,IF(OR(G843=账期!$A$93,G843=账期!$A$94,G843=账期!$A$95,G843=账期!$A$96,G843=账期!$A$98,G843=账期!$A$99,G843=账期!$A$101,G843=账期!$A$102),90,0)))</f>
        <v>30</v>
      </c>
      <c r="AF843" s="319"/>
      <c r="AG843" s="306" t="s">
        <v>2713</v>
      </c>
      <c r="AH843" s="319" t="str">
        <f t="shared" si="123"/>
        <v>柯童柱</v>
      </c>
      <c r="AI843" s="321"/>
    </row>
    <row r="844" spans="1:35 16383:16384" ht="18" customHeight="1" x14ac:dyDescent="0.25">
      <c r="A844" s="301" t="str">
        <f t="shared" si="125"/>
        <v>2018年2月</v>
      </c>
      <c r="B844" s="302">
        <v>43131</v>
      </c>
      <c r="C844" s="303" t="s">
        <v>2918</v>
      </c>
      <c r="D844" s="304" t="s">
        <v>617</v>
      </c>
      <c r="E844" s="305" t="str">
        <f t="shared" si="121"/>
        <v>A</v>
      </c>
      <c r="F844" s="305" t="str">
        <f t="shared" si="122"/>
        <v>C</v>
      </c>
      <c r="G844" s="306" t="s">
        <v>2804</v>
      </c>
      <c r="H844" s="307" t="str">
        <f>IF(G844="","",VLOOKUP(G844,下拉数据源!J:K,2,0))</f>
        <v>深圳长飞智连技术有限公司</v>
      </c>
      <c r="I844" s="307" t="s">
        <v>33</v>
      </c>
      <c r="J844" s="307"/>
      <c r="K844" s="308" t="s">
        <v>2806</v>
      </c>
      <c r="L844" s="306" t="s">
        <v>2796</v>
      </c>
      <c r="M844" s="306" t="s">
        <v>2805</v>
      </c>
      <c r="N844" s="306"/>
      <c r="O844" s="306" t="s">
        <v>2798</v>
      </c>
      <c r="P844" s="308">
        <v>4.5</v>
      </c>
      <c r="Q844" s="309">
        <v>4.5</v>
      </c>
      <c r="R844" s="286">
        <v>9240</v>
      </c>
      <c r="S844" s="310">
        <f t="shared" si="119"/>
        <v>41580</v>
      </c>
      <c r="T844" s="311"/>
      <c r="U844" s="311">
        <f t="shared" si="124"/>
        <v>41580</v>
      </c>
      <c r="V844" s="451">
        <v>43134</v>
      </c>
      <c r="W844" s="452">
        <v>43138</v>
      </c>
      <c r="X844" s="308">
        <v>750</v>
      </c>
      <c r="Y844" s="313" t="s">
        <v>3183</v>
      </c>
      <c r="Z844" s="314">
        <v>1552.5</v>
      </c>
      <c r="AA844" s="315">
        <v>180202</v>
      </c>
      <c r="AB844" s="316" t="s">
        <v>3349</v>
      </c>
      <c r="AC844" s="317">
        <v>43134</v>
      </c>
      <c r="AD844" s="318">
        <f t="shared" si="120"/>
        <v>43249</v>
      </c>
      <c r="AE844" s="319">
        <f>IF(OR(G844=账期!$A$18,G844=账期!$A$20,G844=账期!$A$22,G844=账期!$A$24,G844=账期!$A$25,G844=账期!$A$27,G844=账期!$A$26,G844=账期!$A$28,G844=账期!$A$30,G844=账期!$A$32,G844=账期!$A$34,G844=账期!$A$35,G844=账期!$A$37,G844=账期!$A$39,G844=账期!$A$40,G844=账期!$A$41,G844=账期!$A$42,G844=账期!$A$43,G844=账期!$A$44,G844=账期!$A$45,G844=账期!$A$46,G844=账期!$A$48,G844=账期!$A$50,G844=账期!$A$51,G844=账期!$A$52,G844=账期!$A$53,G844=账期!$A$54,G844=账期!$A$56,G844=账期!$A$57,G844=账期!$A$58,G844=账期!$A$59,G844=账期!$A$60,G844=账期!$A$61,G844=账期!$A$62,G844=账期!$A$63,G844=账期!$A$64,G844=账期!$A$66,G844=账期!$A$67,G844=账期!$A$68,G844=账期!$A$70,G844=账期!$A$71),30,IF(OR(G844=账期!$A$74,G844=账期!$A$77,G844=账期!$A$76,G844=账期!$A$79,G844=账期!$A$80,G844=账期!$A$81,G844=账期!$A$83,G844=账期!$A$85,G844=账期!$A$87,G844=账期!$A$89,G844=账期!$A$91),60,IF(OR(G844=账期!$A$93,G844=账期!$A$94,G844=账期!$A$95,G844=账期!$A$96,G844=账期!$A$98,G844=账期!$A$99,G844=账期!$A$101,G844=账期!$A$102),90,0)))</f>
        <v>90</v>
      </c>
      <c r="AF844" s="319"/>
      <c r="AG844" s="306" t="s">
        <v>38</v>
      </c>
      <c r="AH844" s="319" t="str">
        <f t="shared" si="123"/>
        <v>柯童柱</v>
      </c>
      <c r="AI844" s="321"/>
    </row>
    <row r="845" spans="1:35 16383:16384" ht="18" customHeight="1" x14ac:dyDescent="0.25">
      <c r="A845" s="301" t="str">
        <f t="shared" si="125"/>
        <v>2018年2月</v>
      </c>
      <c r="B845" s="302">
        <v>43131</v>
      </c>
      <c r="C845" s="303" t="s">
        <v>2886</v>
      </c>
      <c r="D845" s="304" t="s">
        <v>625</v>
      </c>
      <c r="E845" s="305" t="str">
        <f t="shared" si="121"/>
        <v>A</v>
      </c>
      <c r="F845" s="305" t="str">
        <f t="shared" si="122"/>
        <v>B</v>
      </c>
      <c r="G845" s="306" t="s">
        <v>2808</v>
      </c>
      <c r="H845" s="307" t="str">
        <f>IF(G845="","",VLOOKUP(G845,下拉数据源!J:K,2,0))</f>
        <v xml:space="preserve">烽火通信科技股份有限公司 </v>
      </c>
      <c r="I845" s="307" t="s">
        <v>33</v>
      </c>
      <c r="J845" s="307"/>
      <c r="K845" s="308" t="s">
        <v>2885</v>
      </c>
      <c r="L845" s="306" t="s">
        <v>40</v>
      </c>
      <c r="M845" s="306" t="s">
        <v>2809</v>
      </c>
      <c r="N845" s="306"/>
      <c r="O845" s="306" t="s">
        <v>2798</v>
      </c>
      <c r="P845" s="308">
        <v>24</v>
      </c>
      <c r="Q845" s="309">
        <v>27.75</v>
      </c>
      <c r="R845" s="286">
        <v>13600</v>
      </c>
      <c r="S845" s="310">
        <f t="shared" si="119"/>
        <v>377400</v>
      </c>
      <c r="T845" s="311"/>
      <c r="U845" s="311">
        <f t="shared" si="124"/>
        <v>377400</v>
      </c>
      <c r="V845" s="451">
        <v>43137</v>
      </c>
      <c r="W845" s="452">
        <v>43137</v>
      </c>
      <c r="X845" s="308">
        <v>750</v>
      </c>
      <c r="Y845" s="313" t="s">
        <v>3408</v>
      </c>
      <c r="Z845" s="314">
        <v>2442</v>
      </c>
      <c r="AA845" s="315">
        <v>180202</v>
      </c>
      <c r="AB845" s="316" t="s">
        <v>3988</v>
      </c>
      <c r="AC845" s="317">
        <v>43155</v>
      </c>
      <c r="AD845" s="318">
        <f t="shared" si="120"/>
        <v>43189</v>
      </c>
      <c r="AE845" s="319">
        <f>IF(OR(G845=账期!$A$18,G845=账期!$A$20,G845=账期!$A$22,G845=账期!$A$24,G845=账期!$A$25,G845=账期!$A$27,G845=账期!$A$26,G845=账期!$A$28,G845=账期!$A$30,G845=账期!$A$32,G845=账期!$A$34,G845=账期!$A$35,G845=账期!$A$37,G845=账期!$A$39,G845=账期!$A$40,G845=账期!$A$41,G845=账期!$A$42,G845=账期!$A$43,G845=账期!$A$44,G845=账期!$A$45,G845=账期!$A$46,G845=账期!$A$48,G845=账期!$A$50,G845=账期!$A$51,G845=账期!$A$52,G845=账期!$A$53,G845=账期!$A$54,G845=账期!$A$56,G845=账期!$A$57,G845=账期!$A$58,G845=账期!$A$59,G845=账期!$A$60,G845=账期!$A$61,G845=账期!$A$62,G845=账期!$A$63,G845=账期!$A$64,G845=账期!$A$66,G845=账期!$A$67,G845=账期!$A$68,G845=账期!$A$70,G845=账期!$A$71),30,IF(OR(G845=账期!$A$74,G845=账期!$A$77,G845=账期!$A$76,G845=账期!$A$79,G845=账期!$A$80,G845=账期!$A$81,G845=账期!$A$83,G845=账期!$A$85,G845=账期!$A$87,G845=账期!$A$89,G845=账期!$A$91),60,IF(OR(G845=账期!$A$93,G845=账期!$A$94,G845=账期!$A$95,G845=账期!$A$96,G845=账期!$A$98,G845=账期!$A$99,G845=账期!$A$101,G845=账期!$A$102),90,0)))</f>
        <v>30</v>
      </c>
      <c r="AF845" s="319"/>
      <c r="AG845" s="306" t="s">
        <v>86</v>
      </c>
      <c r="AH845" s="319" t="str">
        <f t="shared" si="123"/>
        <v>杭得利</v>
      </c>
      <c r="AI845" s="321"/>
    </row>
    <row r="846" spans="1:35 16383:16384" ht="18" customHeight="1" x14ac:dyDescent="0.25">
      <c r="A846" s="301" t="str">
        <f t="shared" si="125"/>
        <v>2018年2月</v>
      </c>
      <c r="B846" s="302">
        <v>43131</v>
      </c>
      <c r="C846" s="303" t="s">
        <v>2886</v>
      </c>
      <c r="D846" s="304" t="s">
        <v>625</v>
      </c>
      <c r="E846" s="305" t="str">
        <f t="shared" si="121"/>
        <v>A</v>
      </c>
      <c r="F846" s="305" t="str">
        <f t="shared" si="122"/>
        <v>B</v>
      </c>
      <c r="G846" s="306" t="s">
        <v>2808</v>
      </c>
      <c r="H846" s="307" t="str">
        <f>IF(G846="","",VLOOKUP(G846,下拉数据源!J:K,2,0))</f>
        <v xml:space="preserve">烽火通信科技股份有限公司 </v>
      </c>
      <c r="I846" s="307" t="s">
        <v>33</v>
      </c>
      <c r="J846" s="307"/>
      <c r="K846" s="308" t="s">
        <v>2885</v>
      </c>
      <c r="L846" s="306" t="s">
        <v>40</v>
      </c>
      <c r="M846" s="306" t="s">
        <v>2809</v>
      </c>
      <c r="N846" s="306" t="s">
        <v>3644</v>
      </c>
      <c r="O846" s="306" t="s">
        <v>2798</v>
      </c>
      <c r="P846" s="308">
        <v>24</v>
      </c>
      <c r="Q846" s="309">
        <v>9.75</v>
      </c>
      <c r="R846" s="286">
        <v>13600</v>
      </c>
      <c r="S846" s="310">
        <f t="shared" si="119"/>
        <v>132600</v>
      </c>
      <c r="T846" s="311"/>
      <c r="U846" s="311">
        <f t="shared" si="124"/>
        <v>132600</v>
      </c>
      <c r="V846" s="451">
        <v>43143</v>
      </c>
      <c r="W846" s="452">
        <v>43144</v>
      </c>
      <c r="X846" s="308">
        <v>750</v>
      </c>
      <c r="Y846" s="313" t="s">
        <v>3659</v>
      </c>
      <c r="Z846" s="314">
        <v>882.375</v>
      </c>
      <c r="AA846" s="315" t="s">
        <v>3660</v>
      </c>
      <c r="AB846" s="316" t="s">
        <v>3988</v>
      </c>
      <c r="AC846" s="317">
        <v>43155</v>
      </c>
      <c r="AD846" s="318">
        <f t="shared" si="120"/>
        <v>43189</v>
      </c>
      <c r="AE846" s="319">
        <f>IF(OR(G846=账期!$A$18,G846=账期!$A$20,G846=账期!$A$22,G846=账期!$A$24,G846=账期!$A$25,G846=账期!$A$27,G846=账期!$A$26,G846=账期!$A$28,G846=账期!$A$30,G846=账期!$A$32,G846=账期!$A$34,G846=账期!$A$35,G846=账期!$A$37,G846=账期!$A$39,G846=账期!$A$40,G846=账期!$A$41,G846=账期!$A$42,G846=账期!$A$43,G846=账期!$A$44,G846=账期!$A$45,G846=账期!$A$46,G846=账期!$A$48,G846=账期!$A$50,G846=账期!$A$51,G846=账期!$A$52,G846=账期!$A$53,G846=账期!$A$54,G846=账期!$A$56,G846=账期!$A$57,G846=账期!$A$58,G846=账期!$A$59,G846=账期!$A$60,G846=账期!$A$61,G846=账期!$A$62,G846=账期!$A$63,G846=账期!$A$64,G846=账期!$A$66,G846=账期!$A$67,G846=账期!$A$68,G846=账期!$A$70,G846=账期!$A$71),30,IF(OR(G846=账期!$A$74,G846=账期!$A$77,G846=账期!$A$76,G846=账期!$A$79,G846=账期!$A$80,G846=账期!$A$81,G846=账期!$A$83,G846=账期!$A$85,G846=账期!$A$87,G846=账期!$A$89,G846=账期!$A$91),60,IF(OR(G846=账期!$A$93,G846=账期!$A$94,G846=账期!$A$95,G846=账期!$A$96,G846=账期!$A$98,G846=账期!$A$99,G846=账期!$A$101,G846=账期!$A$102),90,0)))</f>
        <v>30</v>
      </c>
      <c r="AF846" s="319"/>
      <c r="AG846" s="306" t="s">
        <v>86</v>
      </c>
      <c r="AH846" s="319" t="str">
        <f t="shared" si="123"/>
        <v>杭得利</v>
      </c>
      <c r="AI846" s="321"/>
    </row>
    <row r="847" spans="1:35 16383:16384" ht="18" customHeight="1" x14ac:dyDescent="0.25">
      <c r="A847" s="301" t="str">
        <f t="shared" ref="A847" si="126">IF(V847="","",TEXT(V847,"yyyy年m月"))</f>
        <v>2018年2月</v>
      </c>
      <c r="B847" s="302">
        <v>43131</v>
      </c>
      <c r="C847" s="303" t="s">
        <v>2886</v>
      </c>
      <c r="D847" s="304" t="s">
        <v>625</v>
      </c>
      <c r="E847" s="305" t="str">
        <f t="shared" ref="E847" si="127">IF(OR(D847="长飞",D847="烽火",D847="特发",D847="富通",D847="亨通",G847="赣州金信诺",G847="江苏永鼎",G847="宏安集团"),"A",IF(OR(G847="广意通讯",G847="湖北楚天",G847="宁波格亿达",G847="通鼎互联",G847="黄石昌达",G847="江苏俊知",G847="珠海汉胜",G847="武汉电信"),"B","C"))</f>
        <v>A</v>
      </c>
      <c r="F847" s="305" t="str">
        <f t="shared" ref="F847" si="128">IF(OR(G847="成都大唐",G847="广东亨通",G847="江苏亨通",G847="兰州长飞",G847="南京华信",G847="汕头奥星",G847="特发光网",G847="武汉长飞",G847="长春烽火",G847="广意通讯",G847="湖北楚天",G847="宁波格亿达",G847="通鼎互联",G847="安徽汉唐",G847="安徽宜德",G847="安徽盈通",G847="成都康宁",G847="成都中飞",G847="东莞光佳",G847="东莞鸿鑫",G847="烽火博鑫",G847="佛山星蓝",G847="广东金桥",G847="广州联兴",G847="贵州乾新",G847="航天电工",G847="合肥兴联",G847="湖北宇洪",G847="江苏奥通",G847="江苏中远",G847="宁波辰飞",G847="宁波汉生",G847="宁波宇欣",G847="山东太平洋",G847="山东特发",G847="山东永通",G847="上海朗闻",G847="上海翼波",G847="四川天邑",G847="四川旭泰",G847="武汉瑞联",G847="武汉同至",G847="西安西古",G847="西安鑫华通",G847="武汉驿路通",G847="长光通信",G847="中电八所",G847="中电光达",G847="中利集团",G847="重庆特发",G847="舟山安格",G847="珠海邗秦"),"A",IF(OR(G847="富通天津",G847="赣州金信诺",G847="江苏永鼎",G847="上海长飞",G847="特发股份",G847="武汉烽火",G847="西安烽火",G847="长飞中利",G847="江苏中天",G847="江西联创",G847="宁波盈谷",G847="黄石昌达",G847="四川长飞"),"B","C"))</f>
        <v>B</v>
      </c>
      <c r="G847" s="306" t="s">
        <v>2739</v>
      </c>
      <c r="H847" s="307" t="str">
        <f>IF(G847="","",VLOOKUP(G847,下拉数据源!J:K,2,0))</f>
        <v xml:space="preserve">烽火通信科技股份有限公司 </v>
      </c>
      <c r="I847" s="307" t="s">
        <v>33</v>
      </c>
      <c r="J847" s="307"/>
      <c r="K847" s="308" t="s">
        <v>2885</v>
      </c>
      <c r="L847" s="306" t="s">
        <v>40</v>
      </c>
      <c r="M847" s="306" t="s">
        <v>2667</v>
      </c>
      <c r="N847" s="306" t="s">
        <v>3644</v>
      </c>
      <c r="O847" s="306" t="s">
        <v>2798</v>
      </c>
      <c r="P847" s="308">
        <v>24</v>
      </c>
      <c r="Q847" s="309">
        <f>24-9.75</f>
        <v>14.25</v>
      </c>
      <c r="R847" s="286">
        <v>13600</v>
      </c>
      <c r="S847" s="310">
        <f t="shared" ref="S847" si="129">Q847*R847</f>
        <v>193800</v>
      </c>
      <c r="T847" s="311"/>
      <c r="U847" s="311">
        <f t="shared" ref="U847" si="130">S847-T847</f>
        <v>193800</v>
      </c>
      <c r="V847" s="451">
        <v>43143</v>
      </c>
      <c r="W847" s="452">
        <v>43144</v>
      </c>
      <c r="X847" s="308">
        <v>750</v>
      </c>
      <c r="Y847" s="313" t="s">
        <v>3659</v>
      </c>
      <c r="Z847" s="314">
        <v>1289.625</v>
      </c>
      <c r="AA847" s="315" t="s">
        <v>3660</v>
      </c>
      <c r="AB847" s="316"/>
      <c r="AC847" s="317"/>
      <c r="AD847" s="318">
        <f t="shared" ref="AD847" si="131">IF(AE847&gt;0,(DATE(YEAR(AC847),MONTH(AC847)+1,1)-1)+AE847,AC847)</f>
        <v>61</v>
      </c>
      <c r="AE847" s="319">
        <f>IF(OR(G847=账期!$A$18,G847=账期!$A$20,G847=账期!$A$22,G847=账期!$A$24,G847=账期!$A$25,G847=账期!$A$27,G847=账期!$A$26,G847=账期!$A$28,G847=账期!$A$30,G847=账期!$A$32,G847=账期!$A$34,G847=账期!$A$35,G847=账期!$A$37,G847=账期!$A$39,G847=账期!$A$40,G847=账期!$A$41,G847=账期!$A$42,G847=账期!$A$43,G847=账期!$A$44,G847=账期!$A$45,G847=账期!$A$46,G847=账期!$A$48,G847=账期!$A$50,G847=账期!$A$51,G847=账期!$A$52,G847=账期!$A$53,G847=账期!$A$54,G847=账期!$A$56,G847=账期!$A$57,G847=账期!$A$58,G847=账期!$A$59,G847=账期!$A$60,G847=账期!$A$61,G847=账期!$A$62,G847=账期!$A$63,G847=账期!$A$64,G847=账期!$A$66,G847=账期!$A$67,G847=账期!$A$68,G847=账期!$A$70,G847=账期!$A$71),30,IF(OR(G847=账期!$A$74,G847=账期!$A$77,G847=账期!$A$76,G847=账期!$A$79,G847=账期!$A$80,G847=账期!$A$81,G847=账期!$A$83,G847=账期!$A$85,G847=账期!$A$87,G847=账期!$A$89,G847=账期!$A$91),60,IF(OR(G847=账期!$A$93,G847=账期!$A$94,G847=账期!$A$95,G847=账期!$A$96,G847=账期!$A$98,G847=账期!$A$99,G847=账期!$A$101,G847=账期!$A$102),90,0)))</f>
        <v>30</v>
      </c>
      <c r="AF847" s="319"/>
      <c r="AG847" s="306" t="s">
        <v>86</v>
      </c>
      <c r="AH847" s="319" t="str">
        <f t="shared" ref="AH847" si="132">IF(AG847="华东","徐绪盛",IF(AG847="华南","柯童柱",IF(AG847="华中","杭得利",IF(AG847="西南","张军",IF(AG847="华北","石浩宇","")))))</f>
        <v>杭得利</v>
      </c>
      <c r="AI847" s="321"/>
    </row>
    <row r="848" spans="1:35 16383:16384" ht="18" customHeight="1" x14ac:dyDescent="0.25">
      <c r="A848" s="301" t="str">
        <f t="shared" si="125"/>
        <v>2018年2月</v>
      </c>
      <c r="B848" s="302">
        <v>43131</v>
      </c>
      <c r="C848" s="303" t="s">
        <v>2886</v>
      </c>
      <c r="D848" s="304" t="s">
        <v>625</v>
      </c>
      <c r="E848" s="305" t="str">
        <f t="shared" si="121"/>
        <v>A</v>
      </c>
      <c r="F848" s="305" t="str">
        <f t="shared" si="122"/>
        <v>B</v>
      </c>
      <c r="G848" s="306" t="s">
        <v>2808</v>
      </c>
      <c r="H848" s="307" t="str">
        <f>IF(G848="","",VLOOKUP(G848,下拉数据源!J:K,2,0))</f>
        <v xml:space="preserve">烽火通信科技股份有限公司 </v>
      </c>
      <c r="I848" s="307" t="s">
        <v>33</v>
      </c>
      <c r="J848" s="307"/>
      <c r="K848" s="308" t="s">
        <v>2885</v>
      </c>
      <c r="L848" s="306" t="s">
        <v>40</v>
      </c>
      <c r="M848" s="306" t="s">
        <v>2809</v>
      </c>
      <c r="N848" s="306" t="s">
        <v>3644</v>
      </c>
      <c r="O848" s="306" t="s">
        <v>2798</v>
      </c>
      <c r="P848" s="308">
        <v>24</v>
      </c>
      <c r="Q848" s="309">
        <v>24</v>
      </c>
      <c r="R848" s="286">
        <v>13600</v>
      </c>
      <c r="S848" s="310">
        <f t="shared" si="119"/>
        <v>326400</v>
      </c>
      <c r="T848" s="311"/>
      <c r="U848" s="311">
        <f t="shared" si="124"/>
        <v>326400</v>
      </c>
      <c r="V848" s="451">
        <v>43153</v>
      </c>
      <c r="W848" s="452">
        <v>43154</v>
      </c>
      <c r="X848" s="308">
        <v>750</v>
      </c>
      <c r="Y848" s="313" t="s">
        <v>3699</v>
      </c>
      <c r="Z848" s="314">
        <v>2112</v>
      </c>
      <c r="AA848" s="315">
        <v>180206</v>
      </c>
      <c r="AB848" s="316"/>
      <c r="AC848" s="317"/>
      <c r="AD848" s="318">
        <f t="shared" si="120"/>
        <v>61</v>
      </c>
      <c r="AE848" s="319">
        <f>IF(OR(G848=账期!$A$18,G848=账期!$A$20,G848=账期!$A$22,G848=账期!$A$24,G848=账期!$A$25,G848=账期!$A$27,G848=账期!$A$26,G848=账期!$A$28,G848=账期!$A$30,G848=账期!$A$32,G848=账期!$A$34,G848=账期!$A$35,G848=账期!$A$37,G848=账期!$A$39,G848=账期!$A$40,G848=账期!$A$41,G848=账期!$A$42,G848=账期!$A$43,G848=账期!$A$44,G848=账期!$A$45,G848=账期!$A$46,G848=账期!$A$48,G848=账期!$A$50,G848=账期!$A$51,G848=账期!$A$52,G848=账期!$A$53,G848=账期!$A$54,G848=账期!$A$56,G848=账期!$A$57,G848=账期!$A$58,G848=账期!$A$59,G848=账期!$A$60,G848=账期!$A$61,G848=账期!$A$62,G848=账期!$A$63,G848=账期!$A$64,G848=账期!$A$66,G848=账期!$A$67,G848=账期!$A$68,G848=账期!$A$70,G848=账期!$A$71),30,IF(OR(G848=账期!$A$74,G848=账期!$A$77,G848=账期!$A$76,G848=账期!$A$79,G848=账期!$A$80,G848=账期!$A$81,G848=账期!$A$83,G848=账期!$A$85,G848=账期!$A$87,G848=账期!$A$89,G848=账期!$A$91),60,IF(OR(G848=账期!$A$93,G848=账期!$A$94,G848=账期!$A$95,G848=账期!$A$96,G848=账期!$A$98,G848=账期!$A$99,G848=账期!$A$101,G848=账期!$A$102),90,0)))</f>
        <v>30</v>
      </c>
      <c r="AF848" s="319"/>
      <c r="AG848" s="306" t="s">
        <v>86</v>
      </c>
      <c r="AH848" s="319" t="str">
        <f t="shared" ref="AH848:AH880" si="133">IF(AG848="华东","徐绪盛",IF(AG848="华南","柯童柱",IF(AG848="华中","杭得利",IF(AG848="西南","张军",IF(AG848="华北","石浩宇","")))))</f>
        <v>杭得利</v>
      </c>
      <c r="AI848" s="321"/>
    </row>
    <row r="849" spans="1:35" ht="18" customHeight="1" x14ac:dyDescent="0.25">
      <c r="A849" s="301" t="str">
        <f t="shared" si="125"/>
        <v>2018年2月</v>
      </c>
      <c r="B849" s="302">
        <v>43131</v>
      </c>
      <c r="C849" s="303" t="s">
        <v>2890</v>
      </c>
      <c r="D849" s="304" t="s">
        <v>625</v>
      </c>
      <c r="E849" s="305" t="str">
        <f t="shared" si="121"/>
        <v>A</v>
      </c>
      <c r="F849" s="305" t="str">
        <f t="shared" si="122"/>
        <v>A</v>
      </c>
      <c r="G849" s="306" t="s">
        <v>2810</v>
      </c>
      <c r="H849" s="307" t="str">
        <f>IF(G849="","",VLOOKUP(G849,下拉数据源!J:K,2,0))</f>
        <v>南京华信藤仓光通信有限公司</v>
      </c>
      <c r="I849" s="307" t="s">
        <v>33</v>
      </c>
      <c r="J849" s="341" t="s">
        <v>280</v>
      </c>
      <c r="K849" s="308" t="s">
        <v>2823</v>
      </c>
      <c r="L849" s="306" t="s">
        <v>2811</v>
      </c>
      <c r="M849" s="306" t="s">
        <v>2814</v>
      </c>
      <c r="N849" s="306"/>
      <c r="O849" s="306" t="s">
        <v>2798</v>
      </c>
      <c r="P849" s="308">
        <v>20</v>
      </c>
      <c r="Q849" s="309">
        <v>20</v>
      </c>
      <c r="R849" s="286">
        <v>9100</v>
      </c>
      <c r="S849" s="310">
        <f t="shared" ref="S849:S913" si="134">Q849*R849</f>
        <v>182000</v>
      </c>
      <c r="T849" s="311"/>
      <c r="U849" s="311">
        <f t="shared" si="124"/>
        <v>182000</v>
      </c>
      <c r="V849" s="451">
        <v>43133</v>
      </c>
      <c r="W849" s="452">
        <v>43134</v>
      </c>
      <c r="X849" s="308">
        <v>1000</v>
      </c>
      <c r="Y849" s="313" t="s">
        <v>3123</v>
      </c>
      <c r="Z849" s="314">
        <v>2500</v>
      </c>
      <c r="AA849" s="315" t="s">
        <v>3124</v>
      </c>
      <c r="AB849" s="316"/>
      <c r="AC849" s="317"/>
      <c r="AD849" s="318">
        <f t="shared" si="120"/>
        <v>61</v>
      </c>
      <c r="AE849" s="319">
        <f>IF(OR(G849=账期!$A$18,G849=账期!$A$20,G849=账期!$A$22,G849=账期!$A$24,G849=账期!$A$25,G849=账期!$A$27,G849=账期!$A$26,G849=账期!$A$28,G849=账期!$A$30,G849=账期!$A$32,G849=账期!$A$34,G849=账期!$A$35,G849=账期!$A$37,G849=账期!$A$39,G849=账期!$A$40,G849=账期!$A$41,G849=账期!$A$42,G849=账期!$A$43,G849=账期!$A$44,G849=账期!$A$45,G849=账期!$A$46,G849=账期!$A$48,G849=账期!$A$50,G849=账期!$A$51,G849=账期!$A$52,G849=账期!$A$53,G849=账期!$A$54,G849=账期!$A$56,G849=账期!$A$57,G849=账期!$A$58,G849=账期!$A$59,G849=账期!$A$60,G849=账期!$A$61,G849=账期!$A$62,G849=账期!$A$63,G849=账期!$A$64,G849=账期!$A$66,G849=账期!$A$67,G849=账期!$A$68,G849=账期!$A$70,G849=账期!$A$71),30,IF(OR(G849=账期!$A$74,G849=账期!$A$77,G849=账期!$A$76,G849=账期!$A$79,G849=账期!$A$80,G849=账期!$A$81,G849=账期!$A$83,G849=账期!$A$85,G849=账期!$A$87,G849=账期!$A$89,G849=账期!$A$91),60,IF(OR(G849=账期!$A$93,G849=账期!$A$94,G849=账期!$A$95,G849=账期!$A$96,G849=账期!$A$98,G849=账期!$A$99,G849=账期!$A$101,G849=账期!$A$102),90,0)))</f>
        <v>30</v>
      </c>
      <c r="AF849" s="319"/>
      <c r="AG849" s="306" t="s">
        <v>3025</v>
      </c>
      <c r="AH849" s="319" t="str">
        <f t="shared" si="133"/>
        <v>徐绪盛</v>
      </c>
      <c r="AI849" s="321"/>
    </row>
    <row r="850" spans="1:35" ht="18" customHeight="1" x14ac:dyDescent="0.25">
      <c r="A850" s="301" t="str">
        <f t="shared" si="125"/>
        <v>2018年2月</v>
      </c>
      <c r="B850" s="302">
        <v>43131</v>
      </c>
      <c r="C850" s="303" t="s">
        <v>2890</v>
      </c>
      <c r="D850" s="304" t="s">
        <v>625</v>
      </c>
      <c r="E850" s="305" t="str">
        <f t="shared" si="121"/>
        <v>A</v>
      </c>
      <c r="F850" s="305" t="str">
        <f t="shared" si="122"/>
        <v>A</v>
      </c>
      <c r="G850" s="306" t="s">
        <v>2810</v>
      </c>
      <c r="H850" s="307" t="str">
        <f>IF(G850="","",VLOOKUP(G850,下拉数据源!J:K,2,0))</f>
        <v>南京华信藤仓光通信有限公司</v>
      </c>
      <c r="I850" s="307" t="s">
        <v>33</v>
      </c>
      <c r="J850" s="341" t="s">
        <v>280</v>
      </c>
      <c r="K850" s="308" t="s">
        <v>2823</v>
      </c>
      <c r="L850" s="306" t="s">
        <v>2811</v>
      </c>
      <c r="M850" s="306" t="s">
        <v>2814</v>
      </c>
      <c r="N850" s="306"/>
      <c r="O850" s="306" t="s">
        <v>2798</v>
      </c>
      <c r="P850" s="308">
        <v>18</v>
      </c>
      <c r="Q850" s="309">
        <v>18</v>
      </c>
      <c r="R850" s="286">
        <v>9100</v>
      </c>
      <c r="S850" s="310">
        <f t="shared" si="134"/>
        <v>163800</v>
      </c>
      <c r="T850" s="311"/>
      <c r="U850" s="311">
        <f t="shared" si="124"/>
        <v>163800</v>
      </c>
      <c r="V850" s="451">
        <v>43135</v>
      </c>
      <c r="W850" s="452">
        <v>43136</v>
      </c>
      <c r="X850" s="308">
        <v>1000</v>
      </c>
      <c r="Y850" s="313" t="s">
        <v>3247</v>
      </c>
      <c r="Z850" s="314">
        <v>2250</v>
      </c>
      <c r="AA850" s="315">
        <v>180201</v>
      </c>
      <c r="AB850" s="316"/>
      <c r="AC850" s="317"/>
      <c r="AD850" s="318">
        <f t="shared" si="120"/>
        <v>61</v>
      </c>
      <c r="AE850" s="319">
        <f>IF(OR(G850=账期!$A$18,G850=账期!$A$20,G850=账期!$A$22,G850=账期!$A$24,G850=账期!$A$25,G850=账期!$A$27,G850=账期!$A$26,G850=账期!$A$28,G850=账期!$A$30,G850=账期!$A$32,G850=账期!$A$34,G850=账期!$A$35,G850=账期!$A$37,G850=账期!$A$39,G850=账期!$A$40,G850=账期!$A$41,G850=账期!$A$42,G850=账期!$A$43,G850=账期!$A$44,G850=账期!$A$45,G850=账期!$A$46,G850=账期!$A$48,G850=账期!$A$50,G850=账期!$A$51,G850=账期!$A$52,G850=账期!$A$53,G850=账期!$A$54,G850=账期!$A$56,G850=账期!$A$57,G850=账期!$A$58,G850=账期!$A$59,G850=账期!$A$60,G850=账期!$A$61,G850=账期!$A$62,G850=账期!$A$63,G850=账期!$A$64,G850=账期!$A$66,G850=账期!$A$67,G850=账期!$A$68,G850=账期!$A$70,G850=账期!$A$71),30,IF(OR(G850=账期!$A$74,G850=账期!$A$77,G850=账期!$A$76,G850=账期!$A$79,G850=账期!$A$80,G850=账期!$A$81,G850=账期!$A$83,G850=账期!$A$85,G850=账期!$A$87,G850=账期!$A$89,G850=账期!$A$91),60,IF(OR(G850=账期!$A$93,G850=账期!$A$94,G850=账期!$A$95,G850=账期!$A$96,G850=账期!$A$98,G850=账期!$A$99,G850=账期!$A$101,G850=账期!$A$102),90,0)))</f>
        <v>30</v>
      </c>
      <c r="AF850" s="319"/>
      <c r="AG850" s="306" t="s">
        <v>50</v>
      </c>
      <c r="AH850" s="319" t="str">
        <f t="shared" si="133"/>
        <v>徐绪盛</v>
      </c>
      <c r="AI850" s="321"/>
    </row>
    <row r="851" spans="1:35" ht="18" customHeight="1" x14ac:dyDescent="0.25">
      <c r="A851" s="301" t="str">
        <f t="shared" si="125"/>
        <v>2018年2月</v>
      </c>
      <c r="B851" s="302">
        <v>43131</v>
      </c>
      <c r="C851" s="303" t="s">
        <v>2890</v>
      </c>
      <c r="D851" s="304" t="s">
        <v>625</v>
      </c>
      <c r="E851" s="305" t="str">
        <f t="shared" si="121"/>
        <v>A</v>
      </c>
      <c r="F851" s="305" t="str">
        <f t="shared" si="122"/>
        <v>A</v>
      </c>
      <c r="G851" s="306" t="s">
        <v>2810</v>
      </c>
      <c r="H851" s="307" t="str">
        <f>IF(G851="","",VLOOKUP(G851,下拉数据源!J:K,2,0))</f>
        <v>南京华信藤仓光通信有限公司</v>
      </c>
      <c r="I851" s="307" t="s">
        <v>33</v>
      </c>
      <c r="J851" s="341" t="s">
        <v>280</v>
      </c>
      <c r="K851" s="308" t="s">
        <v>2823</v>
      </c>
      <c r="L851" s="306" t="s">
        <v>2811</v>
      </c>
      <c r="M851" s="306" t="s">
        <v>2814</v>
      </c>
      <c r="N851" s="306"/>
      <c r="O851" s="306" t="s">
        <v>2798</v>
      </c>
      <c r="P851" s="308">
        <v>12</v>
      </c>
      <c r="Q851" s="309">
        <v>12</v>
      </c>
      <c r="R851" s="286">
        <v>9100</v>
      </c>
      <c r="S851" s="310">
        <f t="shared" si="134"/>
        <v>109200</v>
      </c>
      <c r="T851" s="311"/>
      <c r="U851" s="311">
        <f t="shared" si="124"/>
        <v>109200</v>
      </c>
      <c r="V851" s="451">
        <v>43137</v>
      </c>
      <c r="W851" s="452">
        <v>43138</v>
      </c>
      <c r="X851" s="308">
        <v>1000</v>
      </c>
      <c r="Y851" s="313" t="s">
        <v>3427</v>
      </c>
      <c r="Z851" s="314">
        <v>1500</v>
      </c>
      <c r="AA851" s="315">
        <v>180201</v>
      </c>
      <c r="AB851" s="316"/>
      <c r="AC851" s="317"/>
      <c r="AD851" s="318">
        <f t="shared" si="120"/>
        <v>61</v>
      </c>
      <c r="AE851" s="319">
        <f>IF(OR(G851=账期!$A$18,G851=账期!$A$20,G851=账期!$A$22,G851=账期!$A$24,G851=账期!$A$25,G851=账期!$A$27,G851=账期!$A$26,G851=账期!$A$28,G851=账期!$A$30,G851=账期!$A$32,G851=账期!$A$34,G851=账期!$A$35,G851=账期!$A$37,G851=账期!$A$39,G851=账期!$A$40,G851=账期!$A$41,G851=账期!$A$42,G851=账期!$A$43,G851=账期!$A$44,G851=账期!$A$45,G851=账期!$A$46,G851=账期!$A$48,G851=账期!$A$50,G851=账期!$A$51,G851=账期!$A$52,G851=账期!$A$53,G851=账期!$A$54,G851=账期!$A$56,G851=账期!$A$57,G851=账期!$A$58,G851=账期!$A$59,G851=账期!$A$60,G851=账期!$A$61,G851=账期!$A$62,G851=账期!$A$63,G851=账期!$A$64,G851=账期!$A$66,G851=账期!$A$67,G851=账期!$A$68,G851=账期!$A$70,G851=账期!$A$71),30,IF(OR(G851=账期!$A$74,G851=账期!$A$77,G851=账期!$A$76,G851=账期!$A$79,G851=账期!$A$80,G851=账期!$A$81,G851=账期!$A$83,G851=账期!$A$85,G851=账期!$A$87,G851=账期!$A$89,G851=账期!$A$91),60,IF(OR(G851=账期!$A$93,G851=账期!$A$94,G851=账期!$A$95,G851=账期!$A$96,G851=账期!$A$98,G851=账期!$A$99,G851=账期!$A$101,G851=账期!$A$102),90,0)))</f>
        <v>30</v>
      </c>
      <c r="AF851" s="319"/>
      <c r="AG851" s="306" t="s">
        <v>50</v>
      </c>
      <c r="AH851" s="319" t="str">
        <f t="shared" si="133"/>
        <v>徐绪盛</v>
      </c>
      <c r="AI851" s="321"/>
    </row>
    <row r="852" spans="1:35" ht="18" customHeight="1" x14ac:dyDescent="0.25">
      <c r="A852" s="301" t="str">
        <f t="shared" si="125"/>
        <v>2018年2月</v>
      </c>
      <c r="B852" s="302">
        <v>43131</v>
      </c>
      <c r="C852" s="303" t="s">
        <v>2890</v>
      </c>
      <c r="D852" s="304" t="s">
        <v>625</v>
      </c>
      <c r="E852" s="305" t="str">
        <f t="shared" si="121"/>
        <v>A</v>
      </c>
      <c r="F852" s="305" t="str">
        <f t="shared" si="122"/>
        <v>A</v>
      </c>
      <c r="G852" s="306" t="s">
        <v>2810</v>
      </c>
      <c r="H852" s="307" t="str">
        <f>IF(G852="","",VLOOKUP(G852,下拉数据源!J:K,2,0))</f>
        <v>南京华信藤仓光通信有限公司</v>
      </c>
      <c r="I852" s="307" t="s">
        <v>33</v>
      </c>
      <c r="J852" s="341" t="s">
        <v>280</v>
      </c>
      <c r="K852" s="308" t="s">
        <v>2823</v>
      </c>
      <c r="L852" s="306" t="s">
        <v>2811</v>
      </c>
      <c r="M852" s="306" t="s">
        <v>2814</v>
      </c>
      <c r="N852" s="306"/>
      <c r="O852" s="306" t="s">
        <v>2798</v>
      </c>
      <c r="P852" s="308">
        <v>30</v>
      </c>
      <c r="Q852" s="309">
        <v>30</v>
      </c>
      <c r="R852" s="286">
        <v>9100</v>
      </c>
      <c r="S852" s="310">
        <f t="shared" si="134"/>
        <v>273000</v>
      </c>
      <c r="T852" s="311"/>
      <c r="U852" s="311">
        <f t="shared" si="124"/>
        <v>273000</v>
      </c>
      <c r="V852" s="451">
        <v>43138</v>
      </c>
      <c r="W852" s="452">
        <v>43139</v>
      </c>
      <c r="X852" s="308">
        <v>1000</v>
      </c>
      <c r="Y852" s="313" t="s">
        <v>3470</v>
      </c>
      <c r="Z852" s="314">
        <v>3750</v>
      </c>
      <c r="AA852" s="315">
        <v>180201</v>
      </c>
      <c r="AB852" s="316"/>
      <c r="AC852" s="317"/>
      <c r="AD852" s="318">
        <f t="shared" si="120"/>
        <v>61</v>
      </c>
      <c r="AE852" s="319">
        <f>IF(OR(G852=账期!$A$18,G852=账期!$A$20,G852=账期!$A$22,G852=账期!$A$24,G852=账期!$A$25,G852=账期!$A$27,G852=账期!$A$26,G852=账期!$A$28,G852=账期!$A$30,G852=账期!$A$32,G852=账期!$A$34,G852=账期!$A$35,G852=账期!$A$37,G852=账期!$A$39,G852=账期!$A$40,G852=账期!$A$41,G852=账期!$A$42,G852=账期!$A$43,G852=账期!$A$44,G852=账期!$A$45,G852=账期!$A$46,G852=账期!$A$48,G852=账期!$A$50,G852=账期!$A$51,G852=账期!$A$52,G852=账期!$A$53,G852=账期!$A$54,G852=账期!$A$56,G852=账期!$A$57,G852=账期!$A$58,G852=账期!$A$59,G852=账期!$A$60,G852=账期!$A$61,G852=账期!$A$62,G852=账期!$A$63,G852=账期!$A$64,G852=账期!$A$66,G852=账期!$A$67,G852=账期!$A$68,G852=账期!$A$70,G852=账期!$A$71),30,IF(OR(G852=账期!$A$74,G852=账期!$A$77,G852=账期!$A$76,G852=账期!$A$79,G852=账期!$A$80,G852=账期!$A$81,G852=账期!$A$83,G852=账期!$A$85,G852=账期!$A$87,G852=账期!$A$89,G852=账期!$A$91),60,IF(OR(G852=账期!$A$93,G852=账期!$A$94,G852=账期!$A$95,G852=账期!$A$96,G852=账期!$A$98,G852=账期!$A$99,G852=账期!$A$101,G852=账期!$A$102),90,0)))</f>
        <v>30</v>
      </c>
      <c r="AF852" s="319"/>
      <c r="AG852" s="306" t="s">
        <v>50</v>
      </c>
      <c r="AH852" s="319" t="str">
        <f t="shared" si="133"/>
        <v>徐绪盛</v>
      </c>
      <c r="AI852" s="321"/>
    </row>
    <row r="853" spans="1:35" ht="18" customHeight="1" x14ac:dyDescent="0.25">
      <c r="A853" s="301" t="str">
        <f t="shared" si="125"/>
        <v>2018年2月</v>
      </c>
      <c r="B853" s="302">
        <v>43131</v>
      </c>
      <c r="C853" s="303" t="s">
        <v>2890</v>
      </c>
      <c r="D853" s="304" t="s">
        <v>625</v>
      </c>
      <c r="E853" s="305" t="str">
        <f t="shared" si="121"/>
        <v>A</v>
      </c>
      <c r="F853" s="305" t="str">
        <f t="shared" si="122"/>
        <v>A</v>
      </c>
      <c r="G853" s="306" t="s">
        <v>2810</v>
      </c>
      <c r="H853" s="307" t="str">
        <f>IF(G853="","",VLOOKUP(G853,下拉数据源!J:K,2,0))</f>
        <v>南京华信藤仓光通信有限公司</v>
      </c>
      <c r="I853" s="307" t="s">
        <v>33</v>
      </c>
      <c r="J853" s="341" t="s">
        <v>280</v>
      </c>
      <c r="K853" s="308">
        <v>4600033477</v>
      </c>
      <c r="L853" s="306" t="s">
        <v>2811</v>
      </c>
      <c r="M853" s="306" t="s">
        <v>2812</v>
      </c>
      <c r="N853" s="306"/>
      <c r="O853" s="306" t="s">
        <v>2813</v>
      </c>
      <c r="P853" s="308">
        <v>10</v>
      </c>
      <c r="Q853" s="309">
        <v>10</v>
      </c>
      <c r="R853" s="286">
        <v>7200</v>
      </c>
      <c r="S853" s="310">
        <f t="shared" si="134"/>
        <v>72000</v>
      </c>
      <c r="T853" s="311"/>
      <c r="U853" s="311">
        <f t="shared" si="124"/>
        <v>72000</v>
      </c>
      <c r="V853" s="451">
        <v>43133</v>
      </c>
      <c r="W853" s="452">
        <v>43134</v>
      </c>
      <c r="X853" s="308">
        <v>1000</v>
      </c>
      <c r="Y853" s="313" t="s">
        <v>3126</v>
      </c>
      <c r="Z853" s="314">
        <v>1250</v>
      </c>
      <c r="AA853" s="315">
        <v>171227</v>
      </c>
      <c r="AB853" s="316"/>
      <c r="AC853" s="317"/>
      <c r="AD853" s="318">
        <f t="shared" si="120"/>
        <v>61</v>
      </c>
      <c r="AE853" s="319">
        <f>IF(OR(G853=账期!$A$18,G853=账期!$A$20,G853=账期!$A$22,G853=账期!$A$24,G853=账期!$A$25,G853=账期!$A$27,G853=账期!$A$26,G853=账期!$A$28,G853=账期!$A$30,G853=账期!$A$32,G853=账期!$A$34,G853=账期!$A$35,G853=账期!$A$37,G853=账期!$A$39,G853=账期!$A$40,G853=账期!$A$41,G853=账期!$A$42,G853=账期!$A$43,G853=账期!$A$44,G853=账期!$A$45,G853=账期!$A$46,G853=账期!$A$48,G853=账期!$A$50,G853=账期!$A$51,G853=账期!$A$52,G853=账期!$A$53,G853=账期!$A$54,G853=账期!$A$56,G853=账期!$A$57,G853=账期!$A$58,G853=账期!$A$59,G853=账期!$A$60,G853=账期!$A$61,G853=账期!$A$62,G853=账期!$A$63,G853=账期!$A$64,G853=账期!$A$66,G853=账期!$A$67,G853=账期!$A$68,G853=账期!$A$70,G853=账期!$A$71),30,IF(OR(G853=账期!$A$74,G853=账期!$A$77,G853=账期!$A$76,G853=账期!$A$79,G853=账期!$A$80,G853=账期!$A$81,G853=账期!$A$83,G853=账期!$A$85,G853=账期!$A$87,G853=账期!$A$89,G853=账期!$A$91),60,IF(OR(G853=账期!$A$93,G853=账期!$A$94,G853=账期!$A$95,G853=账期!$A$96,G853=账期!$A$98,G853=账期!$A$99,G853=账期!$A$101,G853=账期!$A$102),90,0)))</f>
        <v>30</v>
      </c>
      <c r="AF853" s="319"/>
      <c r="AG853" s="306" t="s">
        <v>50</v>
      </c>
      <c r="AH853" s="319" t="str">
        <f t="shared" si="133"/>
        <v>徐绪盛</v>
      </c>
      <c r="AI853" s="321"/>
    </row>
    <row r="854" spans="1:35" ht="18" customHeight="1" x14ac:dyDescent="0.25">
      <c r="A854" s="301" t="str">
        <f t="shared" si="125"/>
        <v>2018年2月</v>
      </c>
      <c r="B854" s="302">
        <v>43123</v>
      </c>
      <c r="C854" s="303" t="s">
        <v>1506</v>
      </c>
      <c r="D854" s="304" t="s">
        <v>617</v>
      </c>
      <c r="E854" s="305" t="str">
        <f t="shared" si="121"/>
        <v>A</v>
      </c>
      <c r="F854" s="305" t="str">
        <f t="shared" si="122"/>
        <v>A</v>
      </c>
      <c r="G854" s="306" t="s">
        <v>508</v>
      </c>
      <c r="H854" s="307" t="str">
        <f>IF(G854="","",VLOOKUP(G854,下拉数据源!J:K,2,0))</f>
        <v>长飞光纤光缆股份有限公司</v>
      </c>
      <c r="I854" s="307" t="s">
        <v>33</v>
      </c>
      <c r="J854" s="307"/>
      <c r="K854" s="308" t="s">
        <v>522</v>
      </c>
      <c r="L854" s="306" t="s">
        <v>78</v>
      </c>
      <c r="M854" s="306" t="s">
        <v>79</v>
      </c>
      <c r="N854" s="306"/>
      <c r="O854" s="306" t="s">
        <v>37</v>
      </c>
      <c r="P854" s="308">
        <v>24</v>
      </c>
      <c r="Q854" s="309">
        <v>24</v>
      </c>
      <c r="R854" s="286">
        <v>9600</v>
      </c>
      <c r="S854" s="310">
        <f t="shared" si="134"/>
        <v>230400</v>
      </c>
      <c r="T854" s="311"/>
      <c r="U854" s="311">
        <f t="shared" si="124"/>
        <v>230400</v>
      </c>
      <c r="V854" s="451">
        <v>43143</v>
      </c>
      <c r="W854" s="452">
        <v>43144</v>
      </c>
      <c r="X854" s="308">
        <v>750</v>
      </c>
      <c r="Y854" s="313" t="s">
        <v>3655</v>
      </c>
      <c r="Z854" s="314">
        <v>2112</v>
      </c>
      <c r="AA854" s="315">
        <v>180212</v>
      </c>
      <c r="AB854" s="316"/>
      <c r="AC854" s="317"/>
      <c r="AD854" s="318">
        <f t="shared" si="120"/>
        <v>61</v>
      </c>
      <c r="AE854" s="319">
        <f>IF(OR(G854=账期!$A$18,G854=账期!$A$20,G854=账期!$A$22,G854=账期!$A$24,G854=账期!$A$25,G854=账期!$A$27,G854=账期!$A$26,G854=账期!$A$28,G854=账期!$A$30,G854=账期!$A$32,G854=账期!$A$34,G854=账期!$A$35,G854=账期!$A$37,G854=账期!$A$39,G854=账期!$A$40,G854=账期!$A$41,G854=账期!$A$42,G854=账期!$A$43,G854=账期!$A$44,G854=账期!$A$45,G854=账期!$A$46,G854=账期!$A$48,G854=账期!$A$50,G854=账期!$A$51,G854=账期!$A$52,G854=账期!$A$53,G854=账期!$A$54,G854=账期!$A$56,G854=账期!$A$57,G854=账期!$A$58,G854=账期!$A$59,G854=账期!$A$60,G854=账期!$A$61,G854=账期!$A$62,G854=账期!$A$63,G854=账期!$A$64,G854=账期!$A$66,G854=账期!$A$67,G854=账期!$A$68,G854=账期!$A$70,G854=账期!$A$71),30,IF(OR(G854=账期!$A$74,G854=账期!$A$77,G854=账期!$A$76,G854=账期!$A$79,G854=账期!$A$80,G854=账期!$A$81,G854=账期!$A$83,G854=账期!$A$85,G854=账期!$A$87,G854=账期!$A$89,G854=账期!$A$91),60,IF(OR(G854=账期!$A$93,G854=账期!$A$94,G854=账期!$A$95,G854=账期!$A$96,G854=账期!$A$98,G854=账期!$A$99,G854=账期!$A$101,G854=账期!$A$102),90,0)))</f>
        <v>30</v>
      </c>
      <c r="AF854" s="319"/>
      <c r="AG854" s="306" t="s">
        <v>86</v>
      </c>
      <c r="AH854" s="319" t="str">
        <f t="shared" si="133"/>
        <v>杭得利</v>
      </c>
      <c r="AI854" s="321"/>
    </row>
    <row r="855" spans="1:35" ht="18" customHeight="1" x14ac:dyDescent="0.25">
      <c r="A855" s="301" t="str">
        <f t="shared" si="125"/>
        <v>2018年2月</v>
      </c>
      <c r="B855" s="302">
        <v>43123</v>
      </c>
      <c r="C855" s="303" t="s">
        <v>1506</v>
      </c>
      <c r="D855" s="304" t="s">
        <v>617</v>
      </c>
      <c r="E855" s="305" t="str">
        <f t="shared" si="121"/>
        <v>A</v>
      </c>
      <c r="F855" s="305" t="str">
        <f t="shared" si="122"/>
        <v>A</v>
      </c>
      <c r="G855" s="306" t="s">
        <v>508</v>
      </c>
      <c r="H855" s="307" t="str">
        <f>IF(G855="","",VLOOKUP(G855,下拉数据源!J:K,2,0))</f>
        <v>长飞光纤光缆股份有限公司</v>
      </c>
      <c r="I855" s="307" t="s">
        <v>33</v>
      </c>
      <c r="J855" s="307"/>
      <c r="K855" s="308" t="s">
        <v>522</v>
      </c>
      <c r="L855" s="306" t="s">
        <v>78</v>
      </c>
      <c r="M855" s="306" t="s">
        <v>79</v>
      </c>
      <c r="N855" s="306"/>
      <c r="O855" s="306" t="s">
        <v>37</v>
      </c>
      <c r="P855" s="308">
        <v>24</v>
      </c>
      <c r="Q855" s="309">
        <v>24</v>
      </c>
      <c r="R855" s="286">
        <v>9600</v>
      </c>
      <c r="S855" s="310">
        <f t="shared" si="134"/>
        <v>230400</v>
      </c>
      <c r="T855" s="311"/>
      <c r="U855" s="311">
        <f t="shared" si="124"/>
        <v>230400</v>
      </c>
      <c r="V855" s="451">
        <v>43139</v>
      </c>
      <c r="W855" s="452">
        <v>43139</v>
      </c>
      <c r="X855" s="308">
        <v>750</v>
      </c>
      <c r="Y855" s="313" t="s">
        <v>3520</v>
      </c>
      <c r="Z855" s="314">
        <v>2112</v>
      </c>
      <c r="AA855" s="315" t="s">
        <v>3521</v>
      </c>
      <c r="AB855" s="316"/>
      <c r="AC855" s="317"/>
      <c r="AD855" s="318">
        <f t="shared" ref="AD855:AD919" si="135">IF(AE855&gt;0,(DATE(YEAR(AC855),MONTH(AC855)+1,1)-1)+AE855,AC855)</f>
        <v>61</v>
      </c>
      <c r="AE855" s="319">
        <f>IF(OR(G855=账期!$A$18,G855=账期!$A$20,G855=账期!$A$22,G855=账期!$A$24,G855=账期!$A$25,G855=账期!$A$27,G855=账期!$A$26,G855=账期!$A$28,G855=账期!$A$30,G855=账期!$A$32,G855=账期!$A$34,G855=账期!$A$35,G855=账期!$A$37,G855=账期!$A$39,G855=账期!$A$40,G855=账期!$A$41,G855=账期!$A$42,G855=账期!$A$43,G855=账期!$A$44,G855=账期!$A$45,G855=账期!$A$46,G855=账期!$A$48,G855=账期!$A$50,G855=账期!$A$51,G855=账期!$A$52,G855=账期!$A$53,G855=账期!$A$54,G855=账期!$A$56,G855=账期!$A$57,G855=账期!$A$58,G855=账期!$A$59,G855=账期!$A$60,G855=账期!$A$61,G855=账期!$A$62,G855=账期!$A$63,G855=账期!$A$64,G855=账期!$A$66,G855=账期!$A$67,G855=账期!$A$68,G855=账期!$A$70,G855=账期!$A$71),30,IF(OR(G855=账期!$A$74,G855=账期!$A$77,G855=账期!$A$76,G855=账期!$A$79,G855=账期!$A$80,G855=账期!$A$81,G855=账期!$A$83,G855=账期!$A$85,G855=账期!$A$87,G855=账期!$A$89,G855=账期!$A$91),60,IF(OR(G855=账期!$A$93,G855=账期!$A$94,G855=账期!$A$95,G855=账期!$A$96,G855=账期!$A$98,G855=账期!$A$99,G855=账期!$A$101,G855=账期!$A$102),90,0)))</f>
        <v>30</v>
      </c>
      <c r="AF855" s="319"/>
      <c r="AG855" s="306" t="s">
        <v>86</v>
      </c>
      <c r="AH855" s="319" t="str">
        <f t="shared" si="133"/>
        <v>杭得利</v>
      </c>
      <c r="AI855" s="321"/>
    </row>
    <row r="856" spans="1:35" ht="18" customHeight="1" x14ac:dyDescent="0.25">
      <c r="A856" s="301" t="str">
        <f t="shared" si="125"/>
        <v>2018年2月</v>
      </c>
      <c r="B856" s="302">
        <v>43129</v>
      </c>
      <c r="C856" s="303" t="s">
        <v>1636</v>
      </c>
      <c r="D856" s="304" t="s">
        <v>617</v>
      </c>
      <c r="E856" s="305" t="str">
        <f t="shared" si="121"/>
        <v>A</v>
      </c>
      <c r="F856" s="305" t="str">
        <f t="shared" si="122"/>
        <v>A</v>
      </c>
      <c r="G856" s="306" t="s">
        <v>508</v>
      </c>
      <c r="H856" s="307" t="str">
        <f>IF(G856="","",VLOOKUP(G856,下拉数据源!J:K,2,0))</f>
        <v>长飞光纤光缆股份有限公司</v>
      </c>
      <c r="I856" s="307" t="s">
        <v>33</v>
      </c>
      <c r="J856" s="307"/>
      <c r="K856" s="308" t="s">
        <v>1637</v>
      </c>
      <c r="L856" s="306" t="s">
        <v>63</v>
      </c>
      <c r="M856" s="306" t="s">
        <v>64</v>
      </c>
      <c r="N856" s="306"/>
      <c r="O856" s="306" t="s">
        <v>191</v>
      </c>
      <c r="P856" s="308">
        <v>7</v>
      </c>
      <c r="Q856" s="309">
        <v>7</v>
      </c>
      <c r="R856" s="286">
        <v>10290</v>
      </c>
      <c r="S856" s="310">
        <f t="shared" si="134"/>
        <v>72030</v>
      </c>
      <c r="T856" s="311"/>
      <c r="U856" s="311">
        <f t="shared" si="124"/>
        <v>72030</v>
      </c>
      <c r="V856" s="451">
        <v>43139</v>
      </c>
      <c r="W856" s="452">
        <v>43139</v>
      </c>
      <c r="X856" s="308">
        <v>1000</v>
      </c>
      <c r="Y856" s="313" t="s">
        <v>3523</v>
      </c>
      <c r="Z856" s="314">
        <v>616</v>
      </c>
      <c r="AA856" s="315">
        <v>180204</v>
      </c>
      <c r="AB856" s="316"/>
      <c r="AC856" s="317"/>
      <c r="AD856" s="318">
        <f t="shared" si="135"/>
        <v>61</v>
      </c>
      <c r="AE856" s="319">
        <f>IF(OR(G856=账期!$A$18,G856=账期!$A$20,G856=账期!$A$22,G856=账期!$A$24,G856=账期!$A$25,G856=账期!$A$27,G856=账期!$A$26,G856=账期!$A$28,G856=账期!$A$30,G856=账期!$A$32,G856=账期!$A$34,G856=账期!$A$35,G856=账期!$A$37,G856=账期!$A$39,G856=账期!$A$40,G856=账期!$A$41,G856=账期!$A$42,G856=账期!$A$43,G856=账期!$A$44,G856=账期!$A$45,G856=账期!$A$46,G856=账期!$A$48,G856=账期!$A$50,G856=账期!$A$51,G856=账期!$A$52,G856=账期!$A$53,G856=账期!$A$54,G856=账期!$A$56,G856=账期!$A$57,G856=账期!$A$58,G856=账期!$A$59,G856=账期!$A$60,G856=账期!$A$61,G856=账期!$A$62,G856=账期!$A$63,G856=账期!$A$64,G856=账期!$A$66,G856=账期!$A$67,G856=账期!$A$68,G856=账期!$A$70,G856=账期!$A$71),30,IF(OR(G856=账期!$A$74,G856=账期!$A$77,G856=账期!$A$76,G856=账期!$A$79,G856=账期!$A$80,G856=账期!$A$81,G856=账期!$A$83,G856=账期!$A$85,G856=账期!$A$87,G856=账期!$A$89,G856=账期!$A$91),60,IF(OR(G856=账期!$A$93,G856=账期!$A$94,G856=账期!$A$95,G856=账期!$A$96,G856=账期!$A$98,G856=账期!$A$99,G856=账期!$A$101,G856=账期!$A$102),90,0)))</f>
        <v>30</v>
      </c>
      <c r="AF856" s="319"/>
      <c r="AG856" s="306" t="s">
        <v>86</v>
      </c>
      <c r="AH856" s="319" t="str">
        <f t="shared" si="133"/>
        <v>杭得利</v>
      </c>
      <c r="AI856" s="321"/>
    </row>
    <row r="857" spans="1:35" ht="18" customHeight="1" x14ac:dyDescent="0.25">
      <c r="A857" s="301" t="str">
        <f t="shared" si="125"/>
        <v>备货</v>
      </c>
      <c r="B857" s="302">
        <v>43131</v>
      </c>
      <c r="C857" s="303" t="s">
        <v>2916</v>
      </c>
      <c r="D857" s="304" t="s">
        <v>15</v>
      </c>
      <c r="E857" s="305" t="str">
        <f t="shared" si="121"/>
        <v>C</v>
      </c>
      <c r="F857" s="305" t="str">
        <f t="shared" si="122"/>
        <v>A</v>
      </c>
      <c r="G857" s="306" t="s">
        <v>2824</v>
      </c>
      <c r="H857" s="307" t="str">
        <f>IF(G857="","",VLOOKUP(G857,下拉数据源!J:K,2,0))</f>
        <v>珠海邗秦电缆有限公司</v>
      </c>
      <c r="I857" s="307" t="s">
        <v>33</v>
      </c>
      <c r="J857" s="307"/>
      <c r="K857" s="308" t="s">
        <v>2825</v>
      </c>
      <c r="L857" s="306" t="s">
        <v>2826</v>
      </c>
      <c r="M857" s="306" t="s">
        <v>2827</v>
      </c>
      <c r="N857" s="306" t="s">
        <v>2722</v>
      </c>
      <c r="O857" s="306" t="s">
        <v>2798</v>
      </c>
      <c r="P857" s="308">
        <v>8</v>
      </c>
      <c r="Q857" s="309"/>
      <c r="R857" s="286">
        <v>10000</v>
      </c>
      <c r="S857" s="310">
        <f t="shared" si="134"/>
        <v>0</v>
      </c>
      <c r="T857" s="311"/>
      <c r="U857" s="311">
        <f t="shared" si="124"/>
        <v>0</v>
      </c>
      <c r="V857" s="451" t="s">
        <v>2908</v>
      </c>
      <c r="W857" s="452"/>
      <c r="X857" s="308">
        <v>25</v>
      </c>
      <c r="Y857" s="313"/>
      <c r="Z857" s="314"/>
      <c r="AA857" s="315"/>
      <c r="AB857" s="316"/>
      <c r="AC857" s="317"/>
      <c r="AD857" s="318">
        <f t="shared" si="135"/>
        <v>0</v>
      </c>
      <c r="AE857" s="319">
        <f>IF(OR(G857=账期!$A$18,G857=账期!$A$20,G857=账期!$A$22,G857=账期!$A$24,G857=账期!$A$25,G857=账期!$A$27,G857=账期!$A$26,G857=账期!$A$28,G857=账期!$A$30,G857=账期!$A$32,G857=账期!$A$34,G857=账期!$A$35,G857=账期!$A$37,G857=账期!$A$39,G857=账期!$A$40,G857=账期!$A$41,G857=账期!$A$42,G857=账期!$A$43,G857=账期!$A$44,G857=账期!$A$45,G857=账期!$A$46,G857=账期!$A$48,G857=账期!$A$50,G857=账期!$A$51,G857=账期!$A$52,G857=账期!$A$53,G857=账期!$A$54,G857=账期!$A$56,G857=账期!$A$57,G857=账期!$A$58,G857=账期!$A$59,G857=账期!$A$60,G857=账期!$A$61,G857=账期!$A$62,G857=账期!$A$63,G857=账期!$A$64,G857=账期!$A$66,G857=账期!$A$67,G857=账期!$A$68,G857=账期!$A$70,G857=账期!$A$71),30,IF(OR(G857=账期!$A$74,G857=账期!$A$77,G857=账期!$A$76,G857=账期!$A$79,G857=账期!$A$80,G857=账期!$A$81,G857=账期!$A$83,G857=账期!$A$85,G857=账期!$A$87,G857=账期!$A$89,G857=账期!$A$91),60,IF(OR(G857=账期!$A$93,G857=账期!$A$94,G857=账期!$A$95,G857=账期!$A$96,G857=账期!$A$98,G857=账期!$A$99,G857=账期!$A$101,G857=账期!$A$102),90,0)))</f>
        <v>0</v>
      </c>
      <c r="AF857" s="319"/>
      <c r="AG857" s="306" t="s">
        <v>2917</v>
      </c>
      <c r="AH857" s="319" t="str">
        <f t="shared" si="133"/>
        <v>柯童柱</v>
      </c>
      <c r="AI857" s="321"/>
    </row>
    <row r="858" spans="1:35" ht="18" customHeight="1" x14ac:dyDescent="0.25">
      <c r="A858" s="301" t="str">
        <f t="shared" si="125"/>
        <v>2018年2月</v>
      </c>
      <c r="B858" s="302">
        <v>43131</v>
      </c>
      <c r="C858" s="303" t="s">
        <v>2921</v>
      </c>
      <c r="D858" s="304" t="s">
        <v>2953</v>
      </c>
      <c r="E858" s="305" t="str">
        <f t="shared" si="121"/>
        <v>A</v>
      </c>
      <c r="F858" s="305" t="str">
        <f t="shared" si="122"/>
        <v>B</v>
      </c>
      <c r="G858" s="306" t="s">
        <v>2828</v>
      </c>
      <c r="H858" s="307" t="str">
        <f>IF(G858="","",VLOOKUP(G858,下拉数据源!J:K,2,0))</f>
        <v>江苏长飞中利光纤光缆有限公司</v>
      </c>
      <c r="I858" s="307" t="s">
        <v>33</v>
      </c>
      <c r="J858" s="307"/>
      <c r="K858" s="308" t="s">
        <v>2829</v>
      </c>
      <c r="L858" s="306" t="s">
        <v>2796</v>
      </c>
      <c r="M858" s="306" t="s">
        <v>2797</v>
      </c>
      <c r="N858" s="306"/>
      <c r="O858" s="306" t="s">
        <v>2798</v>
      </c>
      <c r="P858" s="308">
        <v>30</v>
      </c>
      <c r="Q858" s="309">
        <v>30</v>
      </c>
      <c r="R858" s="286">
        <v>9270</v>
      </c>
      <c r="S858" s="310">
        <f t="shared" si="134"/>
        <v>278100</v>
      </c>
      <c r="T858" s="311"/>
      <c r="U858" s="311">
        <f t="shared" si="124"/>
        <v>278100</v>
      </c>
      <c r="V858" s="451">
        <v>43138</v>
      </c>
      <c r="W858" s="452">
        <v>43139</v>
      </c>
      <c r="X858" s="308">
        <v>750</v>
      </c>
      <c r="Y858" s="313" t="s">
        <v>3474</v>
      </c>
      <c r="Z858" s="314">
        <v>4470</v>
      </c>
      <c r="AA858" s="315" t="s">
        <v>3475</v>
      </c>
      <c r="AB858" s="316" t="s">
        <v>3557</v>
      </c>
      <c r="AC858" s="317">
        <v>43139</v>
      </c>
      <c r="AD858" s="318">
        <f t="shared" si="135"/>
        <v>43249</v>
      </c>
      <c r="AE858" s="319">
        <f>IF(OR(G858=账期!$A$18,G858=账期!$A$20,G858=账期!$A$22,G858=账期!$A$24,G858=账期!$A$25,G858=账期!$A$27,G858=账期!$A$26,G858=账期!$A$28,G858=账期!$A$30,G858=账期!$A$32,G858=账期!$A$34,G858=账期!$A$35,G858=账期!$A$37,G858=账期!$A$39,G858=账期!$A$40,G858=账期!$A$41,G858=账期!$A$42,G858=账期!$A$43,G858=账期!$A$44,G858=账期!$A$45,G858=账期!$A$46,G858=账期!$A$48,G858=账期!$A$50,G858=账期!$A$51,G858=账期!$A$52,G858=账期!$A$53,G858=账期!$A$54,G858=账期!$A$56,G858=账期!$A$57,G858=账期!$A$58,G858=账期!$A$59,G858=账期!$A$60,G858=账期!$A$61,G858=账期!$A$62,G858=账期!$A$63,G858=账期!$A$64,G858=账期!$A$66,G858=账期!$A$67,G858=账期!$A$68,G858=账期!$A$70,G858=账期!$A$71),30,IF(OR(G858=账期!$A$74,G858=账期!$A$77,G858=账期!$A$76,G858=账期!$A$79,G858=账期!$A$80,G858=账期!$A$81,G858=账期!$A$83,G858=账期!$A$85,G858=账期!$A$87,G858=账期!$A$89,G858=账期!$A$91),60,IF(OR(G858=账期!$A$93,G858=账期!$A$94,G858=账期!$A$95,G858=账期!$A$96,G858=账期!$A$98,G858=账期!$A$99,G858=账期!$A$101,G858=账期!$A$102),90,0)))</f>
        <v>90</v>
      </c>
      <c r="AF858" s="319"/>
      <c r="AG858" s="306" t="s">
        <v>50</v>
      </c>
      <c r="AH858" s="319" t="str">
        <f t="shared" si="133"/>
        <v>徐绪盛</v>
      </c>
      <c r="AI858" s="321"/>
    </row>
    <row r="859" spans="1:35" ht="18" customHeight="1" x14ac:dyDescent="0.25">
      <c r="A859" s="301" t="str">
        <f t="shared" si="125"/>
        <v>备货</v>
      </c>
      <c r="B859" s="302">
        <v>43131</v>
      </c>
      <c r="C859" s="303" t="s">
        <v>2921</v>
      </c>
      <c r="D859" s="304" t="s">
        <v>2953</v>
      </c>
      <c r="E859" s="305" t="str">
        <f t="shared" si="121"/>
        <v>A</v>
      </c>
      <c r="F859" s="305" t="str">
        <f t="shared" si="122"/>
        <v>B</v>
      </c>
      <c r="G859" s="306" t="s">
        <v>2828</v>
      </c>
      <c r="H859" s="307" t="str">
        <f>IF(G859="","",VLOOKUP(G859,下拉数据源!J:K,2,0))</f>
        <v>江苏长飞中利光纤光缆有限公司</v>
      </c>
      <c r="I859" s="307" t="s">
        <v>33</v>
      </c>
      <c r="J859" s="307"/>
      <c r="K859" s="308" t="s">
        <v>2829</v>
      </c>
      <c r="L859" s="306" t="s">
        <v>2796</v>
      </c>
      <c r="M859" s="306" t="s">
        <v>2797</v>
      </c>
      <c r="N859" s="306"/>
      <c r="O859" s="306" t="s">
        <v>2798</v>
      </c>
      <c r="P859" s="308">
        <v>30</v>
      </c>
      <c r="Q859" s="309"/>
      <c r="R859" s="286">
        <v>9270</v>
      </c>
      <c r="S859" s="310">
        <f t="shared" si="134"/>
        <v>0</v>
      </c>
      <c r="T859" s="311"/>
      <c r="U859" s="311">
        <f t="shared" si="124"/>
        <v>0</v>
      </c>
      <c r="V859" s="451" t="s">
        <v>2807</v>
      </c>
      <c r="W859" s="452"/>
      <c r="X859" s="308">
        <v>750</v>
      </c>
      <c r="Y859" s="313"/>
      <c r="Z859" s="314"/>
      <c r="AA859" s="315"/>
      <c r="AB859" s="316"/>
      <c r="AC859" s="317"/>
      <c r="AD859" s="318">
        <f t="shared" si="135"/>
        <v>121</v>
      </c>
      <c r="AE859" s="319">
        <f>IF(OR(G859=账期!$A$18,G859=账期!$A$20,G859=账期!$A$22,G859=账期!$A$24,G859=账期!$A$25,G859=账期!$A$27,G859=账期!$A$26,G859=账期!$A$28,G859=账期!$A$30,G859=账期!$A$32,G859=账期!$A$34,G859=账期!$A$35,G859=账期!$A$37,G859=账期!$A$39,G859=账期!$A$40,G859=账期!$A$41,G859=账期!$A$42,G859=账期!$A$43,G859=账期!$A$44,G859=账期!$A$45,G859=账期!$A$46,G859=账期!$A$48,G859=账期!$A$50,G859=账期!$A$51,G859=账期!$A$52,G859=账期!$A$53,G859=账期!$A$54,G859=账期!$A$56,G859=账期!$A$57,G859=账期!$A$58,G859=账期!$A$59,G859=账期!$A$60,G859=账期!$A$61,G859=账期!$A$62,G859=账期!$A$63,G859=账期!$A$64,G859=账期!$A$66,G859=账期!$A$67,G859=账期!$A$68,G859=账期!$A$70,G859=账期!$A$71),30,IF(OR(G859=账期!$A$74,G859=账期!$A$77,G859=账期!$A$76,G859=账期!$A$79,G859=账期!$A$80,G859=账期!$A$81,G859=账期!$A$83,G859=账期!$A$85,G859=账期!$A$87,G859=账期!$A$89,G859=账期!$A$91),60,IF(OR(G859=账期!$A$93,G859=账期!$A$94,G859=账期!$A$95,G859=账期!$A$96,G859=账期!$A$98,G859=账期!$A$99,G859=账期!$A$101,G859=账期!$A$102),90,0)))</f>
        <v>90</v>
      </c>
      <c r="AF859" s="319"/>
      <c r="AG859" s="306" t="s">
        <v>50</v>
      </c>
      <c r="AH859" s="319" t="str">
        <f t="shared" si="133"/>
        <v>徐绪盛</v>
      </c>
      <c r="AI859" s="321"/>
    </row>
    <row r="860" spans="1:35" ht="18" customHeight="1" x14ac:dyDescent="0.25">
      <c r="A860" s="301" t="str">
        <f t="shared" si="125"/>
        <v>备货</v>
      </c>
      <c r="B860" s="302">
        <v>43131</v>
      </c>
      <c r="C860" s="303" t="s">
        <v>2921</v>
      </c>
      <c r="D860" s="304" t="s">
        <v>2953</v>
      </c>
      <c r="E860" s="305" t="str">
        <f t="shared" si="121"/>
        <v>A</v>
      </c>
      <c r="F860" s="305" t="str">
        <f t="shared" si="122"/>
        <v>B</v>
      </c>
      <c r="G860" s="306" t="s">
        <v>2828</v>
      </c>
      <c r="H860" s="307" t="str">
        <f>IF(G860="","",VLOOKUP(G860,下拉数据源!J:K,2,0))</f>
        <v>江苏长飞中利光纤光缆有限公司</v>
      </c>
      <c r="I860" s="307" t="s">
        <v>33</v>
      </c>
      <c r="J860" s="307"/>
      <c r="K860" s="308" t="s">
        <v>2829</v>
      </c>
      <c r="L860" s="306" t="s">
        <v>2796</v>
      </c>
      <c r="M860" s="306" t="s">
        <v>2797</v>
      </c>
      <c r="N860" s="306"/>
      <c r="O860" s="306" t="s">
        <v>2798</v>
      </c>
      <c r="P860" s="308">
        <v>30</v>
      </c>
      <c r="Q860" s="309"/>
      <c r="R860" s="286">
        <v>9270</v>
      </c>
      <c r="S860" s="310">
        <f t="shared" si="134"/>
        <v>0</v>
      </c>
      <c r="T860" s="311"/>
      <c r="U860" s="311">
        <f t="shared" si="124"/>
        <v>0</v>
      </c>
      <c r="V860" s="451" t="s">
        <v>2807</v>
      </c>
      <c r="W860" s="452"/>
      <c r="X860" s="308">
        <v>750</v>
      </c>
      <c r="Y860" s="313"/>
      <c r="Z860" s="314"/>
      <c r="AA860" s="315"/>
      <c r="AB860" s="316"/>
      <c r="AC860" s="317"/>
      <c r="AD860" s="318">
        <f t="shared" si="135"/>
        <v>121</v>
      </c>
      <c r="AE860" s="319">
        <f>IF(OR(G860=账期!$A$18,G860=账期!$A$20,G860=账期!$A$22,G860=账期!$A$24,G860=账期!$A$25,G860=账期!$A$27,G860=账期!$A$26,G860=账期!$A$28,G860=账期!$A$30,G860=账期!$A$32,G860=账期!$A$34,G860=账期!$A$35,G860=账期!$A$37,G860=账期!$A$39,G860=账期!$A$40,G860=账期!$A$41,G860=账期!$A$42,G860=账期!$A$43,G860=账期!$A$44,G860=账期!$A$45,G860=账期!$A$46,G860=账期!$A$48,G860=账期!$A$50,G860=账期!$A$51,G860=账期!$A$52,G860=账期!$A$53,G860=账期!$A$54,G860=账期!$A$56,G860=账期!$A$57,G860=账期!$A$58,G860=账期!$A$59,G860=账期!$A$60,G860=账期!$A$61,G860=账期!$A$62,G860=账期!$A$63,G860=账期!$A$64,G860=账期!$A$66,G860=账期!$A$67,G860=账期!$A$68,G860=账期!$A$70,G860=账期!$A$71),30,IF(OR(G860=账期!$A$74,G860=账期!$A$77,G860=账期!$A$76,G860=账期!$A$79,G860=账期!$A$80,G860=账期!$A$81,G860=账期!$A$83,G860=账期!$A$85,G860=账期!$A$87,G860=账期!$A$89,G860=账期!$A$91),60,IF(OR(G860=账期!$A$93,G860=账期!$A$94,G860=账期!$A$95,G860=账期!$A$96,G860=账期!$A$98,G860=账期!$A$99,G860=账期!$A$101,G860=账期!$A$102),90,0)))</f>
        <v>90</v>
      </c>
      <c r="AF860" s="319"/>
      <c r="AG860" s="306" t="s">
        <v>50</v>
      </c>
      <c r="AH860" s="319" t="str">
        <f t="shared" si="133"/>
        <v>徐绪盛</v>
      </c>
      <c r="AI860" s="321"/>
    </row>
    <row r="861" spans="1:35" ht="18" customHeight="1" x14ac:dyDescent="0.25">
      <c r="A861" s="301" t="str">
        <f t="shared" si="125"/>
        <v>2018年1月</v>
      </c>
      <c r="B861" s="302">
        <v>43131</v>
      </c>
      <c r="C861" s="303"/>
      <c r="D861" s="304" t="s">
        <v>2953</v>
      </c>
      <c r="E861" s="305" t="str">
        <f t="shared" si="121"/>
        <v>A</v>
      </c>
      <c r="F861" s="305" t="str">
        <f t="shared" si="122"/>
        <v>B</v>
      </c>
      <c r="G861" s="306" t="s">
        <v>2830</v>
      </c>
      <c r="H861" s="307" t="str">
        <f>IF(G861="","",VLOOKUP(G861,下拉数据源!J:K,2,0))</f>
        <v>长飞光纤光缆（上海）有限公司</v>
      </c>
      <c r="I861" s="307" t="s">
        <v>33</v>
      </c>
      <c r="J861" s="307"/>
      <c r="K861" s="308"/>
      <c r="L861" s="306" t="s">
        <v>63</v>
      </c>
      <c r="M861" s="306" t="s">
        <v>2831</v>
      </c>
      <c r="N861" s="306" t="s">
        <v>2832</v>
      </c>
      <c r="O861" s="306" t="s">
        <v>2798</v>
      </c>
      <c r="P861" s="308">
        <v>0.05</v>
      </c>
      <c r="Q861" s="309">
        <v>0.05</v>
      </c>
      <c r="R861" s="286">
        <v>0</v>
      </c>
      <c r="S861" s="310">
        <f t="shared" si="134"/>
        <v>0</v>
      </c>
      <c r="T861" s="311"/>
      <c r="U861" s="311">
        <f t="shared" si="124"/>
        <v>0</v>
      </c>
      <c r="V861" s="451">
        <v>43131</v>
      </c>
      <c r="W861" s="452">
        <v>43133</v>
      </c>
      <c r="X861" s="308">
        <v>25</v>
      </c>
      <c r="Y861" s="313" t="s">
        <v>2880</v>
      </c>
      <c r="Z861" s="314">
        <v>8</v>
      </c>
      <c r="AA861" s="315">
        <v>180131</v>
      </c>
      <c r="AB861" s="316"/>
      <c r="AC861" s="317"/>
      <c r="AD861" s="318">
        <f t="shared" si="135"/>
        <v>61</v>
      </c>
      <c r="AE861" s="319">
        <f>IF(OR(G861=账期!$A$18,G861=账期!$A$20,G861=账期!$A$22,G861=账期!$A$24,G861=账期!$A$25,G861=账期!$A$27,G861=账期!$A$26,G861=账期!$A$28,G861=账期!$A$30,G861=账期!$A$32,G861=账期!$A$34,G861=账期!$A$35,G861=账期!$A$37,G861=账期!$A$39,G861=账期!$A$40,G861=账期!$A$41,G861=账期!$A$42,G861=账期!$A$43,G861=账期!$A$44,G861=账期!$A$45,G861=账期!$A$46,G861=账期!$A$48,G861=账期!$A$50,G861=账期!$A$51,G861=账期!$A$52,G861=账期!$A$53,G861=账期!$A$54,G861=账期!$A$56,G861=账期!$A$57,G861=账期!$A$58,G861=账期!$A$59,G861=账期!$A$60,G861=账期!$A$61,G861=账期!$A$62,G861=账期!$A$63,G861=账期!$A$64,G861=账期!$A$66,G861=账期!$A$67,G861=账期!$A$68,G861=账期!$A$70,G861=账期!$A$71),30,IF(OR(G861=账期!$A$74,G861=账期!$A$77,G861=账期!$A$76,G861=账期!$A$79,G861=账期!$A$80,G861=账期!$A$81,G861=账期!$A$83,G861=账期!$A$85,G861=账期!$A$87,G861=账期!$A$89,G861=账期!$A$91),60,IF(OR(G861=账期!$A$93,G861=账期!$A$94,G861=账期!$A$95,G861=账期!$A$96,G861=账期!$A$98,G861=账期!$A$99,G861=账期!$A$101,G861=账期!$A$102),90,0)))</f>
        <v>30</v>
      </c>
      <c r="AF861" s="319"/>
      <c r="AG861" s="306" t="s">
        <v>50</v>
      </c>
      <c r="AH861" s="319" t="str">
        <f t="shared" si="133"/>
        <v>徐绪盛</v>
      </c>
      <c r="AI861" s="321"/>
    </row>
    <row r="862" spans="1:35" ht="18" customHeight="1" x14ac:dyDescent="0.25">
      <c r="A862" s="301" t="str">
        <f t="shared" si="125"/>
        <v>备货</v>
      </c>
      <c r="B862" s="302">
        <v>43131</v>
      </c>
      <c r="C862" s="303" t="s">
        <v>2887</v>
      </c>
      <c r="D862" s="304" t="s">
        <v>2954</v>
      </c>
      <c r="E862" s="305" t="str">
        <f t="shared" si="121"/>
        <v>A</v>
      </c>
      <c r="F862" s="305" t="str">
        <f t="shared" si="122"/>
        <v>B</v>
      </c>
      <c r="G862" s="306" t="s">
        <v>2833</v>
      </c>
      <c r="H862" s="307" t="str">
        <f>IF(G862="","",VLOOKUP(G862,下拉数据源!J:K,2,0))</f>
        <v xml:space="preserve">烽火通信科技股份有限公司 </v>
      </c>
      <c r="I862" s="307" t="s">
        <v>33</v>
      </c>
      <c r="J862" s="307"/>
      <c r="K862" s="308">
        <v>3000037471</v>
      </c>
      <c r="L862" s="306" t="s">
        <v>2834</v>
      </c>
      <c r="M862" s="306" t="s">
        <v>2835</v>
      </c>
      <c r="N862" s="306" t="s">
        <v>3631</v>
      </c>
      <c r="O862" s="306" t="s">
        <v>2836</v>
      </c>
      <c r="P862" s="308">
        <v>1</v>
      </c>
      <c r="Q862" s="309"/>
      <c r="R862" s="286">
        <v>16200</v>
      </c>
      <c r="S862" s="310">
        <f t="shared" si="134"/>
        <v>0</v>
      </c>
      <c r="T862" s="311"/>
      <c r="U862" s="311">
        <f t="shared" si="124"/>
        <v>0</v>
      </c>
      <c r="V862" s="451" t="s">
        <v>2924</v>
      </c>
      <c r="W862" s="452"/>
      <c r="X862" s="308">
        <v>25</v>
      </c>
      <c r="Y862" s="313"/>
      <c r="Z862" s="314"/>
      <c r="AA862" s="315"/>
      <c r="AB862" s="316"/>
      <c r="AC862" s="317"/>
      <c r="AD862" s="318">
        <f t="shared" si="135"/>
        <v>61</v>
      </c>
      <c r="AE862" s="319">
        <f>IF(OR(G862=账期!$A$18,G862=账期!$A$20,G862=账期!$A$22,G862=账期!$A$24,G862=账期!$A$25,G862=账期!$A$27,G862=账期!$A$26,G862=账期!$A$28,G862=账期!$A$30,G862=账期!$A$32,G862=账期!$A$34,G862=账期!$A$35,G862=账期!$A$37,G862=账期!$A$39,G862=账期!$A$40,G862=账期!$A$41,G862=账期!$A$42,G862=账期!$A$43,G862=账期!$A$44,G862=账期!$A$45,G862=账期!$A$46,G862=账期!$A$48,G862=账期!$A$50,G862=账期!$A$51,G862=账期!$A$52,G862=账期!$A$53,G862=账期!$A$54,G862=账期!$A$56,G862=账期!$A$57,G862=账期!$A$58,G862=账期!$A$59,G862=账期!$A$60,G862=账期!$A$61,G862=账期!$A$62,G862=账期!$A$63,G862=账期!$A$64,G862=账期!$A$66,G862=账期!$A$67,G862=账期!$A$68,G862=账期!$A$70,G862=账期!$A$71),30,IF(OR(G862=账期!$A$74,G862=账期!$A$77,G862=账期!$A$76,G862=账期!$A$79,G862=账期!$A$80,G862=账期!$A$81,G862=账期!$A$83,G862=账期!$A$85,G862=账期!$A$87,G862=账期!$A$89,G862=账期!$A$91),60,IF(OR(G862=账期!$A$93,G862=账期!$A$94,G862=账期!$A$95,G862=账期!$A$96,G862=账期!$A$98,G862=账期!$A$99,G862=账期!$A$101,G862=账期!$A$102),90,0)))</f>
        <v>30</v>
      </c>
      <c r="AF862" s="319"/>
      <c r="AG862" s="306" t="s">
        <v>86</v>
      </c>
      <c r="AH862" s="319" t="str">
        <f t="shared" si="133"/>
        <v>杭得利</v>
      </c>
      <c r="AI862" s="321"/>
    </row>
    <row r="863" spans="1:35" ht="18" customHeight="1" x14ac:dyDescent="0.25">
      <c r="A863" s="301" t="str">
        <f t="shared" si="125"/>
        <v>2018年2月</v>
      </c>
      <c r="B863" s="302">
        <v>43131</v>
      </c>
      <c r="C863" s="303" t="s">
        <v>2909</v>
      </c>
      <c r="D863" s="304" t="s">
        <v>2953</v>
      </c>
      <c r="E863" s="305" t="str">
        <f t="shared" si="121"/>
        <v>A</v>
      </c>
      <c r="F863" s="305" t="str">
        <f t="shared" si="122"/>
        <v>B</v>
      </c>
      <c r="G863" s="306" t="s">
        <v>2693</v>
      </c>
      <c r="H863" s="307" t="str">
        <f>IF(G863="","",VLOOKUP(G863,下拉数据源!J:K,2,0))</f>
        <v>长飞光纤光缆四川有限公司</v>
      </c>
      <c r="I863" s="307" t="s">
        <v>33</v>
      </c>
      <c r="J863" s="307"/>
      <c r="K863" s="308">
        <v>201802241</v>
      </c>
      <c r="L863" s="306" t="s">
        <v>2837</v>
      </c>
      <c r="M863" s="306" t="s">
        <v>2838</v>
      </c>
      <c r="N863" s="306" t="s">
        <v>3462</v>
      </c>
      <c r="O863" s="306" t="s">
        <v>2798</v>
      </c>
      <c r="P863" s="308">
        <v>0.2</v>
      </c>
      <c r="Q863" s="309">
        <v>0.2</v>
      </c>
      <c r="R863" s="286">
        <v>52980</v>
      </c>
      <c r="S863" s="310">
        <f t="shared" si="134"/>
        <v>10596</v>
      </c>
      <c r="T863" s="311"/>
      <c r="U863" s="311">
        <f t="shared" si="124"/>
        <v>10596</v>
      </c>
      <c r="V863" s="451">
        <v>43138</v>
      </c>
      <c r="W863" s="452">
        <v>43143</v>
      </c>
      <c r="X863" s="308">
        <v>25</v>
      </c>
      <c r="Y863" s="313" t="s">
        <v>3476</v>
      </c>
      <c r="Z863" s="314">
        <v>1000</v>
      </c>
      <c r="AA863" s="315">
        <v>180206</v>
      </c>
      <c r="AB863" s="316"/>
      <c r="AC863" s="317"/>
      <c r="AD863" s="318">
        <f t="shared" si="135"/>
        <v>61</v>
      </c>
      <c r="AE863" s="319">
        <f>IF(OR(G863=账期!$A$18,G863=账期!$A$20,G863=账期!$A$22,G863=账期!$A$24,G863=账期!$A$25,G863=账期!$A$27,G863=账期!$A$26,G863=账期!$A$28,G863=账期!$A$30,G863=账期!$A$32,G863=账期!$A$34,G863=账期!$A$35,G863=账期!$A$37,G863=账期!$A$39,G863=账期!$A$40,G863=账期!$A$41,G863=账期!$A$42,G863=账期!$A$43,G863=账期!$A$44,G863=账期!$A$45,G863=账期!$A$46,G863=账期!$A$48,G863=账期!$A$50,G863=账期!$A$51,G863=账期!$A$52,G863=账期!$A$53,G863=账期!$A$54,G863=账期!$A$56,G863=账期!$A$57,G863=账期!$A$58,G863=账期!$A$59,G863=账期!$A$60,G863=账期!$A$61,G863=账期!$A$62,G863=账期!$A$63,G863=账期!$A$64,G863=账期!$A$66,G863=账期!$A$67,G863=账期!$A$68,G863=账期!$A$70,G863=账期!$A$71),30,IF(OR(G863=账期!$A$74,G863=账期!$A$77,G863=账期!$A$76,G863=账期!$A$79,G863=账期!$A$80,G863=账期!$A$81,G863=账期!$A$83,G863=账期!$A$85,G863=账期!$A$87,G863=账期!$A$89,G863=账期!$A$91),60,IF(OR(G863=账期!$A$93,G863=账期!$A$94,G863=账期!$A$95,G863=账期!$A$96,G863=账期!$A$98,G863=账期!$A$99,G863=账期!$A$101,G863=账期!$A$102),90,0)))</f>
        <v>30</v>
      </c>
      <c r="AF863" s="319"/>
      <c r="AG863" s="306" t="s">
        <v>70</v>
      </c>
      <c r="AH863" s="319" t="str">
        <f t="shared" si="133"/>
        <v>张军</v>
      </c>
      <c r="AI863" s="321"/>
    </row>
    <row r="864" spans="1:35" s="243" customFormat="1" ht="18" customHeight="1" x14ac:dyDescent="0.25">
      <c r="A864" s="301" t="str">
        <f t="shared" si="125"/>
        <v>2018年2月</v>
      </c>
      <c r="B864" s="380">
        <v>43131</v>
      </c>
      <c r="C864" s="381" t="s">
        <v>2987</v>
      </c>
      <c r="D864" s="304" t="s">
        <v>2953</v>
      </c>
      <c r="E864" s="305" t="str">
        <f t="shared" ref="E864:E928" si="136">IF(OR(D864="长飞",D864="烽火",D864="特发",D864="富通",D864="亨通",G864="赣州金信诺",G864="江苏永鼎",G864="宏安集团"),"A",IF(OR(G864="广意通讯",G864="湖北楚天",G864="宁波格亿达",G864="通鼎互联",G864="黄石昌达",G864="江苏俊知",G864="珠海汉胜",G864="武汉电信"),"B","C"))</f>
        <v>A</v>
      </c>
      <c r="F864" s="305" t="str">
        <f t="shared" ref="F864:F928" si="137">IF(OR(G864="成都大唐",G864="广东亨通",G864="江苏亨通",G864="兰州长飞",G864="南京华信",G864="汕头奥星",G864="特发光网",G864="武汉长飞",G864="长春烽火",G864="广意通讯",G864="湖北楚天",G864="宁波格亿达",G864="通鼎互联",G864="安徽汉唐",G864="安徽宜德",G864="安徽盈通",G864="成都康宁",G864="成都中飞",G864="东莞光佳",G864="东莞鸿鑫",G864="烽火博鑫",G864="佛山星蓝",G864="广东金桥",G864="广州联兴",G864="贵州乾新",G864="航天电工",G864="合肥兴联",G864="湖北宇洪",G864="江苏奥通",G864="江苏中远",G864="宁波辰飞",G864="宁波汉生",G864="宁波宇欣",G864="山东太平洋",G864="山东特发",G864="山东永通",G864="上海朗闻",G864="上海翼波",G864="四川天邑",G864="四川旭泰",G864="武汉瑞联",G864="武汉同至",G864="西安西古",G864="西安鑫华通",G864="武汉驿路通",G864="长光通信",G864="中电八所",G864="中电光达",G864="中利集团",G864="重庆特发",G864="舟山安格",G864="珠海邗秦"),"A",IF(OR(G864="富通天津",G864="赣州金信诺",G864="江苏永鼎",G864="上海长飞",G864="特发股份",G864="武汉烽火",G864="西安烽火",G864="长飞中利",G864="江苏中天",G864="江西联创",G864="宁波盈谷",G864="黄石昌达",G864="四川长飞"),"B","C"))</f>
        <v>B</v>
      </c>
      <c r="G864" s="384" t="s">
        <v>2693</v>
      </c>
      <c r="H864" s="385" t="str">
        <f>IF(G864="","",VLOOKUP(G864,下拉数据源!J:K,2,0))</f>
        <v>长飞光纤光缆四川有限公司</v>
      </c>
      <c r="I864" s="385" t="s">
        <v>2839</v>
      </c>
      <c r="J864" s="385"/>
      <c r="K864" s="386">
        <v>201801311</v>
      </c>
      <c r="L864" s="384" t="s">
        <v>2695</v>
      </c>
      <c r="M864" s="384" t="s">
        <v>2840</v>
      </c>
      <c r="N864" s="384"/>
      <c r="O864" s="384" t="s">
        <v>2798</v>
      </c>
      <c r="P864" s="386">
        <v>30</v>
      </c>
      <c r="Q864" s="387">
        <v>30</v>
      </c>
      <c r="R864" s="286">
        <v>9270</v>
      </c>
      <c r="S864" s="310">
        <f t="shared" si="134"/>
        <v>278100</v>
      </c>
      <c r="T864" s="311"/>
      <c r="U864" s="311">
        <f t="shared" si="124"/>
        <v>278100</v>
      </c>
      <c r="V864" s="451">
        <v>43137</v>
      </c>
      <c r="W864" s="452">
        <v>43138</v>
      </c>
      <c r="X864" s="386">
        <v>750</v>
      </c>
      <c r="Y864" s="390" t="s">
        <v>3407</v>
      </c>
      <c r="Z864" s="391">
        <v>0</v>
      </c>
      <c r="AA864" s="392">
        <v>180205</v>
      </c>
      <c r="AB864" s="393"/>
      <c r="AC864" s="394"/>
      <c r="AD864" s="395">
        <f t="shared" si="135"/>
        <v>61</v>
      </c>
      <c r="AE864" s="396">
        <f>IF(OR(G864=账期!$A$18,G864=账期!$A$20,G864=账期!$A$22,G864=账期!$A$24,G864=账期!$A$25,G864=账期!$A$27,G864=账期!$A$26,G864=账期!$A$28,G864=账期!$A$30,G864=账期!$A$32,G864=账期!$A$34,G864=账期!$A$35,G864=账期!$A$37,G864=账期!$A$39,G864=账期!$A$40,G864=账期!$A$41,G864=账期!$A$42,G864=账期!$A$43,G864=账期!$A$44,G864=账期!$A$45,G864=账期!$A$46,G864=账期!$A$48,G864=账期!$A$50,G864=账期!$A$51,G864=账期!$A$52,G864=账期!$A$53,G864=账期!$A$54,G864=账期!$A$56,G864=账期!$A$57,G864=账期!$A$58,G864=账期!$A$59,G864=账期!$A$60,G864=账期!$A$61,G864=账期!$A$62,G864=账期!$A$63,G864=账期!$A$64,G864=账期!$A$66,G864=账期!$A$67,G864=账期!$A$68,G864=账期!$A$70,G864=账期!$A$71),30,IF(OR(G864=账期!$A$74,G864=账期!$A$77,G864=账期!$A$76,G864=账期!$A$79,G864=账期!$A$80,G864=账期!$A$81,G864=账期!$A$83,G864=账期!$A$85,G864=账期!$A$87,G864=账期!$A$89,G864=账期!$A$91),60,IF(OR(G864=账期!$A$93,G864=账期!$A$94,G864=账期!$A$95,G864=账期!$A$96,G864=账期!$A$98,G864=账期!$A$99,G864=账期!$A$101,G864=账期!$A$102),90,0)))</f>
        <v>30</v>
      </c>
      <c r="AF864" s="396"/>
      <c r="AG864" s="384" t="s">
        <v>70</v>
      </c>
      <c r="AH864" s="396" t="str">
        <f t="shared" si="133"/>
        <v>张军</v>
      </c>
      <c r="AI864" s="321"/>
    </row>
    <row r="865" spans="1:35" ht="18" customHeight="1" x14ac:dyDescent="0.25">
      <c r="A865" s="301" t="str">
        <f t="shared" si="125"/>
        <v>备货</v>
      </c>
      <c r="B865" s="302">
        <v>43131</v>
      </c>
      <c r="C865" s="381" t="s">
        <v>2987</v>
      </c>
      <c r="D865" s="304" t="s">
        <v>2953</v>
      </c>
      <c r="E865" s="305" t="str">
        <f t="shared" si="136"/>
        <v>A</v>
      </c>
      <c r="F865" s="305" t="str">
        <f t="shared" si="137"/>
        <v>B</v>
      </c>
      <c r="G865" s="306" t="s">
        <v>2693</v>
      </c>
      <c r="H865" s="307" t="str">
        <f>IF(G865="","",VLOOKUP(G865,下拉数据源!J:K,2,0))</f>
        <v>长飞光纤光缆四川有限公司</v>
      </c>
      <c r="I865" s="307" t="s">
        <v>2839</v>
      </c>
      <c r="J865" s="307"/>
      <c r="K865" s="308">
        <v>201801311</v>
      </c>
      <c r="L865" s="306" t="s">
        <v>2695</v>
      </c>
      <c r="M865" s="306" t="s">
        <v>2696</v>
      </c>
      <c r="N865" s="306"/>
      <c r="O865" s="306" t="s">
        <v>2798</v>
      </c>
      <c r="P865" s="308">
        <v>30</v>
      </c>
      <c r="Q865" s="309"/>
      <c r="R865" s="286">
        <v>9270</v>
      </c>
      <c r="S865" s="310">
        <f t="shared" si="134"/>
        <v>0</v>
      </c>
      <c r="T865" s="311"/>
      <c r="U865" s="311">
        <f t="shared" si="124"/>
        <v>0</v>
      </c>
      <c r="V865" s="451" t="s">
        <v>3274</v>
      </c>
      <c r="W865" s="452"/>
      <c r="X865" s="308">
        <v>750</v>
      </c>
      <c r="Y865" s="313"/>
      <c r="Z865" s="314"/>
      <c r="AA865" s="315"/>
      <c r="AB865" s="316"/>
      <c r="AC865" s="317"/>
      <c r="AD865" s="318">
        <f t="shared" si="135"/>
        <v>61</v>
      </c>
      <c r="AE865" s="319">
        <f>IF(OR(G865=账期!$A$18,G865=账期!$A$20,G865=账期!$A$22,G865=账期!$A$24,G865=账期!$A$25,G865=账期!$A$27,G865=账期!$A$26,G865=账期!$A$28,G865=账期!$A$30,G865=账期!$A$32,G865=账期!$A$34,G865=账期!$A$35,G865=账期!$A$37,G865=账期!$A$39,G865=账期!$A$40,G865=账期!$A$41,G865=账期!$A$42,G865=账期!$A$43,G865=账期!$A$44,G865=账期!$A$45,G865=账期!$A$46,G865=账期!$A$48,G865=账期!$A$50,G865=账期!$A$51,G865=账期!$A$52,G865=账期!$A$53,G865=账期!$A$54,G865=账期!$A$56,G865=账期!$A$57,G865=账期!$A$58,G865=账期!$A$59,G865=账期!$A$60,G865=账期!$A$61,G865=账期!$A$62,G865=账期!$A$63,G865=账期!$A$64,G865=账期!$A$66,G865=账期!$A$67,G865=账期!$A$68,G865=账期!$A$70,G865=账期!$A$71),30,IF(OR(G865=账期!$A$74,G865=账期!$A$77,G865=账期!$A$76,G865=账期!$A$79,G865=账期!$A$80,G865=账期!$A$81,G865=账期!$A$83,G865=账期!$A$85,G865=账期!$A$87,G865=账期!$A$89,G865=账期!$A$91),60,IF(OR(G865=账期!$A$93,G865=账期!$A$94,G865=账期!$A$95,G865=账期!$A$96,G865=账期!$A$98,G865=账期!$A$99,G865=账期!$A$101,G865=账期!$A$102),90,0)))</f>
        <v>30</v>
      </c>
      <c r="AF865" s="319"/>
      <c r="AG865" s="306" t="s">
        <v>70</v>
      </c>
      <c r="AH865" s="319" t="str">
        <f t="shared" si="133"/>
        <v>张军</v>
      </c>
      <c r="AI865" s="321"/>
    </row>
    <row r="866" spans="1:35" ht="18" customHeight="1" x14ac:dyDescent="0.25">
      <c r="A866" s="301" t="str">
        <f t="shared" si="125"/>
        <v>2018年2月</v>
      </c>
      <c r="B866" s="302">
        <v>43131</v>
      </c>
      <c r="C866" s="303" t="s">
        <v>3447</v>
      </c>
      <c r="D866" s="304" t="s">
        <v>2953</v>
      </c>
      <c r="E866" s="305" t="str">
        <f t="shared" si="136"/>
        <v>A</v>
      </c>
      <c r="F866" s="305" t="str">
        <f t="shared" si="137"/>
        <v>B</v>
      </c>
      <c r="G866" s="306" t="s">
        <v>2693</v>
      </c>
      <c r="H866" s="307" t="str">
        <f>IF(G866="","",VLOOKUP(G866,下拉数据源!J:K,2,0))</f>
        <v>长飞光纤光缆四川有限公司</v>
      </c>
      <c r="I866" s="307" t="s">
        <v>2839</v>
      </c>
      <c r="J866" s="307"/>
      <c r="K866" s="308">
        <v>201801183</v>
      </c>
      <c r="L866" s="306" t="s">
        <v>2695</v>
      </c>
      <c r="M866" s="306" t="s">
        <v>2797</v>
      </c>
      <c r="N866" s="306"/>
      <c r="O866" s="306" t="s">
        <v>2798</v>
      </c>
      <c r="P866" s="308">
        <v>30</v>
      </c>
      <c r="Q866" s="309">
        <v>30</v>
      </c>
      <c r="R866" s="286">
        <v>9540</v>
      </c>
      <c r="S866" s="310">
        <f t="shared" si="134"/>
        <v>286200</v>
      </c>
      <c r="T866" s="311"/>
      <c r="U866" s="311">
        <f t="shared" si="124"/>
        <v>286200</v>
      </c>
      <c r="V866" s="451">
        <v>43137</v>
      </c>
      <c r="W866" s="452">
        <v>43138</v>
      </c>
      <c r="X866" s="308">
        <v>750</v>
      </c>
      <c r="Y866" s="313" t="s">
        <v>3403</v>
      </c>
      <c r="Z866" s="314">
        <v>0</v>
      </c>
      <c r="AA866" s="315">
        <v>180126</v>
      </c>
      <c r="AB866" s="316"/>
      <c r="AC866" s="317"/>
      <c r="AD866" s="318">
        <f t="shared" si="135"/>
        <v>61</v>
      </c>
      <c r="AE866" s="319">
        <f>IF(OR(G866=账期!$A$18,G866=账期!$A$20,G866=账期!$A$22,G866=账期!$A$24,G866=账期!$A$25,G866=账期!$A$27,G866=账期!$A$26,G866=账期!$A$28,G866=账期!$A$30,G866=账期!$A$32,G866=账期!$A$34,G866=账期!$A$35,G866=账期!$A$37,G866=账期!$A$39,G866=账期!$A$40,G866=账期!$A$41,G866=账期!$A$42,G866=账期!$A$43,G866=账期!$A$44,G866=账期!$A$45,G866=账期!$A$46,G866=账期!$A$48,G866=账期!$A$50,G866=账期!$A$51,G866=账期!$A$52,G866=账期!$A$53,G866=账期!$A$54,G866=账期!$A$56,G866=账期!$A$57,G866=账期!$A$58,G866=账期!$A$59,G866=账期!$A$60,G866=账期!$A$61,G866=账期!$A$62,G866=账期!$A$63,G866=账期!$A$64,G866=账期!$A$66,G866=账期!$A$67,G866=账期!$A$68,G866=账期!$A$70,G866=账期!$A$71),30,IF(OR(G866=账期!$A$74,G866=账期!$A$77,G866=账期!$A$76,G866=账期!$A$79,G866=账期!$A$80,G866=账期!$A$81,G866=账期!$A$83,G866=账期!$A$85,G866=账期!$A$87,G866=账期!$A$89,G866=账期!$A$91),60,IF(OR(G866=账期!$A$93,G866=账期!$A$94,G866=账期!$A$95,G866=账期!$A$96,G866=账期!$A$98,G866=账期!$A$99,G866=账期!$A$101,G866=账期!$A$102),90,0)))</f>
        <v>30</v>
      </c>
      <c r="AF866" s="319"/>
      <c r="AG866" s="306" t="s">
        <v>70</v>
      </c>
      <c r="AH866" s="319" t="str">
        <f t="shared" si="133"/>
        <v>张军</v>
      </c>
      <c r="AI866" s="321"/>
    </row>
    <row r="867" spans="1:35" ht="18" customHeight="1" x14ac:dyDescent="0.25">
      <c r="A867" s="301" t="str">
        <f t="shared" si="125"/>
        <v>2018年2月</v>
      </c>
      <c r="B867" s="302">
        <v>43131</v>
      </c>
      <c r="C867" s="381" t="s">
        <v>2987</v>
      </c>
      <c r="D867" s="304" t="s">
        <v>2953</v>
      </c>
      <c r="E867" s="305" t="str">
        <f t="shared" si="136"/>
        <v>A</v>
      </c>
      <c r="F867" s="305" t="str">
        <f t="shared" si="137"/>
        <v>B</v>
      </c>
      <c r="G867" s="306" t="s">
        <v>2693</v>
      </c>
      <c r="H867" s="307" t="str">
        <f>IF(G867="","",VLOOKUP(G867,下拉数据源!J:K,2,0))</f>
        <v>长飞光纤光缆四川有限公司</v>
      </c>
      <c r="I867" s="307" t="s">
        <v>2842</v>
      </c>
      <c r="J867" s="307"/>
      <c r="K867" s="308" t="s">
        <v>2841</v>
      </c>
      <c r="L867" s="306" t="s">
        <v>2695</v>
      </c>
      <c r="M867" s="306" t="s">
        <v>2797</v>
      </c>
      <c r="N867" s="306"/>
      <c r="O867" s="306" t="s">
        <v>2798</v>
      </c>
      <c r="P867" s="308">
        <v>30</v>
      </c>
      <c r="Q867" s="309">
        <v>28.5</v>
      </c>
      <c r="R867" s="286">
        <v>9540</v>
      </c>
      <c r="S867" s="310">
        <f t="shared" si="134"/>
        <v>271890</v>
      </c>
      <c r="T867" s="311"/>
      <c r="U867" s="311">
        <f t="shared" si="124"/>
        <v>271890</v>
      </c>
      <c r="V867" s="451">
        <v>43152</v>
      </c>
      <c r="W867" s="452">
        <v>43154</v>
      </c>
      <c r="X867" s="308">
        <v>750</v>
      </c>
      <c r="Y867" s="313" t="s">
        <v>3690</v>
      </c>
      <c r="Z867" s="314">
        <v>13110</v>
      </c>
      <c r="AA867" s="315" t="s">
        <v>3691</v>
      </c>
      <c r="AB867" s="316"/>
      <c r="AC867" s="317"/>
      <c r="AD867" s="318">
        <f t="shared" si="135"/>
        <v>61</v>
      </c>
      <c r="AE867" s="319">
        <f>IF(OR(G867=账期!$A$18,G867=账期!$A$20,G867=账期!$A$22,G867=账期!$A$24,G867=账期!$A$25,G867=账期!$A$27,G867=账期!$A$26,G867=账期!$A$28,G867=账期!$A$30,G867=账期!$A$32,G867=账期!$A$34,G867=账期!$A$35,G867=账期!$A$37,G867=账期!$A$39,G867=账期!$A$40,G867=账期!$A$41,G867=账期!$A$42,G867=账期!$A$43,G867=账期!$A$44,G867=账期!$A$45,G867=账期!$A$46,G867=账期!$A$48,G867=账期!$A$50,G867=账期!$A$51,G867=账期!$A$52,G867=账期!$A$53,G867=账期!$A$54,G867=账期!$A$56,G867=账期!$A$57,G867=账期!$A$58,G867=账期!$A$59,G867=账期!$A$60,G867=账期!$A$61,G867=账期!$A$62,G867=账期!$A$63,G867=账期!$A$64,G867=账期!$A$66,G867=账期!$A$67,G867=账期!$A$68,G867=账期!$A$70,G867=账期!$A$71),30,IF(OR(G867=账期!$A$74,G867=账期!$A$77,G867=账期!$A$76,G867=账期!$A$79,G867=账期!$A$80,G867=账期!$A$81,G867=账期!$A$83,G867=账期!$A$85,G867=账期!$A$87,G867=账期!$A$89,G867=账期!$A$91),60,IF(OR(G867=账期!$A$93,G867=账期!$A$94,G867=账期!$A$95,G867=账期!$A$96,G867=账期!$A$98,G867=账期!$A$99,G867=账期!$A$101,G867=账期!$A$102),90,0)))</f>
        <v>30</v>
      </c>
      <c r="AF867" s="319"/>
      <c r="AG867" s="306" t="s">
        <v>70</v>
      </c>
      <c r="AH867" s="319" t="str">
        <f t="shared" si="133"/>
        <v>张军</v>
      </c>
      <c r="AI867" s="321"/>
    </row>
    <row r="868" spans="1:35" ht="18" customHeight="1" x14ac:dyDescent="0.25">
      <c r="A868" s="301" t="str">
        <f t="shared" si="125"/>
        <v>2018年2月</v>
      </c>
      <c r="B868" s="302">
        <v>43131</v>
      </c>
      <c r="C868" s="303" t="s">
        <v>2910</v>
      </c>
      <c r="D868" s="304" t="s">
        <v>15</v>
      </c>
      <c r="E868" s="305" t="str">
        <f t="shared" si="136"/>
        <v>B</v>
      </c>
      <c r="F868" s="305" t="str">
        <f t="shared" si="137"/>
        <v>B</v>
      </c>
      <c r="G868" s="306" t="s">
        <v>2843</v>
      </c>
      <c r="H868" s="307" t="str">
        <f>IF(G868="","",VLOOKUP(G868,下拉数据源!J:K,2,0))</f>
        <v>黄石昌达线缆股份有限公司</v>
      </c>
      <c r="I868" s="307" t="s">
        <v>2842</v>
      </c>
      <c r="J868" s="307"/>
      <c r="K868" s="308">
        <v>201801317</v>
      </c>
      <c r="L868" s="306" t="s">
        <v>2707</v>
      </c>
      <c r="M868" s="306" t="s">
        <v>2844</v>
      </c>
      <c r="N868" s="306" t="s">
        <v>2846</v>
      </c>
      <c r="O868" s="306" t="s">
        <v>2845</v>
      </c>
      <c r="P868" s="308">
        <v>1.5</v>
      </c>
      <c r="Q868" s="309">
        <v>1.5</v>
      </c>
      <c r="R868" s="286">
        <v>12000</v>
      </c>
      <c r="S868" s="310">
        <f t="shared" si="134"/>
        <v>18000</v>
      </c>
      <c r="T868" s="311"/>
      <c r="U868" s="311">
        <f t="shared" si="124"/>
        <v>18000</v>
      </c>
      <c r="V868" s="451">
        <v>43132</v>
      </c>
      <c r="W868" s="452">
        <v>43133</v>
      </c>
      <c r="X868" s="308">
        <v>750</v>
      </c>
      <c r="Y868" s="313" t="s">
        <v>3098</v>
      </c>
      <c r="Z868" s="314">
        <v>232</v>
      </c>
      <c r="AA868" s="315">
        <v>180106</v>
      </c>
      <c r="AB868" s="316" t="s">
        <v>3317</v>
      </c>
      <c r="AC868" s="317">
        <v>43134</v>
      </c>
      <c r="AD868" s="318">
        <f t="shared" si="135"/>
        <v>43189</v>
      </c>
      <c r="AE868" s="319">
        <f>IF(OR(G868=账期!$A$18,G868=账期!$A$20,G868=账期!$A$22,G868=账期!$A$24,G868=账期!$A$25,G868=账期!$A$27,G868=账期!$A$26,G868=账期!$A$28,G868=账期!$A$30,G868=账期!$A$32,G868=账期!$A$34,G868=账期!$A$35,G868=账期!$A$37,G868=账期!$A$39,G868=账期!$A$40,G868=账期!$A$41,G868=账期!$A$42,G868=账期!$A$43,G868=账期!$A$44,G868=账期!$A$45,G868=账期!$A$46,G868=账期!$A$48,G868=账期!$A$50,G868=账期!$A$51,G868=账期!$A$52,G868=账期!$A$53,G868=账期!$A$54,G868=账期!$A$56,G868=账期!$A$57,G868=账期!$A$58,G868=账期!$A$59,G868=账期!$A$60,G868=账期!$A$61,G868=账期!$A$62,G868=账期!$A$63,G868=账期!$A$64,G868=账期!$A$66,G868=账期!$A$67,G868=账期!$A$68,G868=账期!$A$70,G868=账期!$A$71),30,IF(OR(G868=账期!$A$74,G868=账期!$A$77,G868=账期!$A$76,G868=账期!$A$79,G868=账期!$A$80,G868=账期!$A$81,G868=账期!$A$83,G868=账期!$A$85,G868=账期!$A$87,G868=账期!$A$89,G868=账期!$A$91),60,IF(OR(G868=账期!$A$93,G868=账期!$A$94,G868=账期!$A$95,G868=账期!$A$96,G868=账期!$A$98,G868=账期!$A$99,G868=账期!$A$101,G868=账期!$A$102),90,0)))</f>
        <v>30</v>
      </c>
      <c r="AF868" s="319"/>
      <c r="AG868" s="306" t="s">
        <v>86</v>
      </c>
      <c r="AH868" s="319" t="str">
        <f t="shared" si="133"/>
        <v>杭得利</v>
      </c>
      <c r="AI868" s="321"/>
    </row>
    <row r="869" spans="1:35" ht="18" customHeight="1" x14ac:dyDescent="0.25">
      <c r="A869" s="301" t="str">
        <f t="shared" si="125"/>
        <v>2018年1月</v>
      </c>
      <c r="B869" s="302">
        <v>43131</v>
      </c>
      <c r="C869" s="303"/>
      <c r="D869" s="304" t="s">
        <v>2953</v>
      </c>
      <c r="E869" s="305" t="str">
        <f t="shared" si="136"/>
        <v>A</v>
      </c>
      <c r="F869" s="305" t="str">
        <f t="shared" si="137"/>
        <v>B</v>
      </c>
      <c r="G869" s="306" t="s">
        <v>2665</v>
      </c>
      <c r="H869" s="307" t="str">
        <f>IF(G869="","",VLOOKUP(G869,下拉数据源!J:K,2,0))</f>
        <v>长飞光纤光缆（上海）有限公司</v>
      </c>
      <c r="I869" s="307" t="s">
        <v>185</v>
      </c>
      <c r="J869" s="307"/>
      <c r="K869" s="308" t="s">
        <v>2883</v>
      </c>
      <c r="L869" s="306" t="s">
        <v>63</v>
      </c>
      <c r="M869" s="306" t="s">
        <v>2753</v>
      </c>
      <c r="N869" s="306" t="s">
        <v>2751</v>
      </c>
      <c r="O869" s="306" t="s">
        <v>2754</v>
      </c>
      <c r="P869" s="308">
        <v>0.05</v>
      </c>
      <c r="Q869" s="309">
        <v>0.05</v>
      </c>
      <c r="R869" s="286">
        <v>0</v>
      </c>
      <c r="S869" s="310">
        <f t="shared" si="134"/>
        <v>0</v>
      </c>
      <c r="T869" s="311"/>
      <c r="U869" s="311">
        <f t="shared" si="124"/>
        <v>0</v>
      </c>
      <c r="V869" s="451">
        <v>43131</v>
      </c>
      <c r="W869" s="452">
        <v>43131</v>
      </c>
      <c r="X869" s="308">
        <v>25</v>
      </c>
      <c r="Y869" s="313" t="s">
        <v>2882</v>
      </c>
      <c r="Z869" s="314"/>
      <c r="AA869" s="315"/>
      <c r="AB869" s="316"/>
      <c r="AC869" s="317"/>
      <c r="AD869" s="318">
        <f t="shared" si="135"/>
        <v>61</v>
      </c>
      <c r="AE869" s="319">
        <f>IF(OR(G869=账期!$A$18,G869=账期!$A$20,G869=账期!$A$22,G869=账期!$A$24,G869=账期!$A$25,G869=账期!$A$27,G869=账期!$A$26,G869=账期!$A$28,G869=账期!$A$30,G869=账期!$A$32,G869=账期!$A$34,G869=账期!$A$35,G869=账期!$A$37,G869=账期!$A$39,G869=账期!$A$40,G869=账期!$A$41,G869=账期!$A$42,G869=账期!$A$43,G869=账期!$A$44,G869=账期!$A$45,G869=账期!$A$46,G869=账期!$A$48,G869=账期!$A$50,G869=账期!$A$51,G869=账期!$A$52,G869=账期!$A$53,G869=账期!$A$54,G869=账期!$A$56,G869=账期!$A$57,G869=账期!$A$58,G869=账期!$A$59,G869=账期!$A$60,G869=账期!$A$61,G869=账期!$A$62,G869=账期!$A$63,G869=账期!$A$64,G869=账期!$A$66,G869=账期!$A$67,G869=账期!$A$68,G869=账期!$A$70,G869=账期!$A$71),30,IF(OR(G869=账期!$A$74,G869=账期!$A$77,G869=账期!$A$76,G869=账期!$A$79,G869=账期!$A$80,G869=账期!$A$81,G869=账期!$A$83,G869=账期!$A$85,G869=账期!$A$87,G869=账期!$A$89,G869=账期!$A$91),60,IF(OR(G869=账期!$A$93,G869=账期!$A$94,G869=账期!$A$95,G869=账期!$A$96,G869=账期!$A$98,G869=账期!$A$99,G869=账期!$A$101,G869=账期!$A$102),90,0)))</f>
        <v>30</v>
      </c>
      <c r="AF869" s="319"/>
      <c r="AG869" s="306" t="s">
        <v>50</v>
      </c>
      <c r="AH869" s="319" t="str">
        <f t="shared" si="133"/>
        <v>徐绪盛</v>
      </c>
      <c r="AI869" s="321"/>
    </row>
    <row r="870" spans="1:35" ht="18" customHeight="1" x14ac:dyDescent="0.25">
      <c r="A870" s="301" t="str">
        <f t="shared" si="125"/>
        <v>2018年2月</v>
      </c>
      <c r="B870" s="302">
        <v>43131</v>
      </c>
      <c r="C870" s="303" t="s">
        <v>2891</v>
      </c>
      <c r="D870" s="304" t="s">
        <v>2953</v>
      </c>
      <c r="E870" s="305" t="str">
        <f t="shared" si="136"/>
        <v>A</v>
      </c>
      <c r="F870" s="305" t="str">
        <f t="shared" si="137"/>
        <v>C</v>
      </c>
      <c r="G870" s="306" t="s">
        <v>2892</v>
      </c>
      <c r="H870" s="307" t="str">
        <f>IF(G870="","",VLOOKUP(G870,下拉数据源!J:K,2,0))</f>
        <v>深圳长飞智连技术有限公司</v>
      </c>
      <c r="I870" s="307" t="s">
        <v>2893</v>
      </c>
      <c r="J870" s="307" t="s">
        <v>376</v>
      </c>
      <c r="K870" s="308" t="s">
        <v>2894</v>
      </c>
      <c r="L870" s="306" t="s">
        <v>63</v>
      </c>
      <c r="M870" s="306" t="s">
        <v>2895</v>
      </c>
      <c r="N870" s="306"/>
      <c r="O870" s="306" t="s">
        <v>2896</v>
      </c>
      <c r="P870" s="308">
        <v>0.2</v>
      </c>
      <c r="Q870" s="309"/>
      <c r="R870" s="286">
        <v>18800</v>
      </c>
      <c r="S870" s="310">
        <f t="shared" si="134"/>
        <v>0</v>
      </c>
      <c r="T870" s="311"/>
      <c r="U870" s="311">
        <f t="shared" si="124"/>
        <v>0</v>
      </c>
      <c r="V870" s="451">
        <v>43157</v>
      </c>
      <c r="W870" s="452">
        <v>43164</v>
      </c>
      <c r="X870" s="308">
        <v>25</v>
      </c>
      <c r="Y870" s="313"/>
      <c r="Z870" s="314"/>
      <c r="AA870" s="315"/>
      <c r="AB870" s="316"/>
      <c r="AC870" s="317"/>
      <c r="AD870" s="318">
        <f t="shared" si="135"/>
        <v>121</v>
      </c>
      <c r="AE870" s="319">
        <f>IF(OR(G870=账期!$A$18,G870=账期!$A$20,G870=账期!$A$22,G870=账期!$A$24,G870=账期!$A$25,G870=账期!$A$27,G870=账期!$A$26,G870=账期!$A$28,G870=账期!$A$30,G870=账期!$A$32,G870=账期!$A$34,G870=账期!$A$35,G870=账期!$A$37,G870=账期!$A$39,G870=账期!$A$40,G870=账期!$A$41,G870=账期!$A$42,G870=账期!$A$43,G870=账期!$A$44,G870=账期!$A$45,G870=账期!$A$46,G870=账期!$A$48,G870=账期!$A$50,G870=账期!$A$51,G870=账期!$A$52,G870=账期!$A$53,G870=账期!$A$54,G870=账期!$A$56,G870=账期!$A$57,G870=账期!$A$58,G870=账期!$A$59,G870=账期!$A$60,G870=账期!$A$61,G870=账期!$A$62,G870=账期!$A$63,G870=账期!$A$64,G870=账期!$A$66,G870=账期!$A$67,G870=账期!$A$68,G870=账期!$A$70,G870=账期!$A$71),30,IF(OR(G870=账期!$A$74,G870=账期!$A$77,G870=账期!$A$76,G870=账期!$A$79,G870=账期!$A$80,G870=账期!$A$81,G870=账期!$A$83,G870=账期!$A$85,G870=账期!$A$87,G870=账期!$A$89,G870=账期!$A$91),60,IF(OR(G870=账期!$A$93,G870=账期!$A$94,G870=账期!$A$95,G870=账期!$A$96,G870=账期!$A$98,G870=账期!$A$99,G870=账期!$A$101,G870=账期!$A$102),90,0)))</f>
        <v>90</v>
      </c>
      <c r="AF870" s="319"/>
      <c r="AG870" s="306" t="s">
        <v>38</v>
      </c>
      <c r="AH870" s="319" t="str">
        <f t="shared" si="133"/>
        <v>柯童柱</v>
      </c>
      <c r="AI870" s="321"/>
    </row>
    <row r="871" spans="1:35" ht="18" customHeight="1" x14ac:dyDescent="0.25">
      <c r="A871" s="301" t="str">
        <f t="shared" si="125"/>
        <v>2018年2月</v>
      </c>
      <c r="B871" s="302">
        <v>43131</v>
      </c>
      <c r="C871" s="303" t="s">
        <v>2897</v>
      </c>
      <c r="D871" s="304" t="s">
        <v>2953</v>
      </c>
      <c r="E871" s="305" t="str">
        <f t="shared" si="136"/>
        <v>A</v>
      </c>
      <c r="F871" s="305" t="str">
        <f t="shared" si="137"/>
        <v>A</v>
      </c>
      <c r="G871" s="306" t="s">
        <v>2898</v>
      </c>
      <c r="H871" s="307" t="str">
        <f>IF(G871="","",VLOOKUP(G871,下拉数据源!J:K,2,0))</f>
        <v>长飞光纤光缆股份有限公司</v>
      </c>
      <c r="I871" s="307" t="s">
        <v>2893</v>
      </c>
      <c r="J871" s="307" t="s">
        <v>3064</v>
      </c>
      <c r="K871" s="308" t="s">
        <v>2675</v>
      </c>
      <c r="L871" s="306" t="s">
        <v>63</v>
      </c>
      <c r="M871" s="306" t="s">
        <v>2899</v>
      </c>
      <c r="N871" s="306" t="s">
        <v>3065</v>
      </c>
      <c r="O871" s="306" t="s">
        <v>2896</v>
      </c>
      <c r="P871" s="308">
        <v>22</v>
      </c>
      <c r="Q871" s="309">
        <v>22</v>
      </c>
      <c r="R871" s="438">
        <v>10550</v>
      </c>
      <c r="S871" s="310">
        <f t="shared" si="134"/>
        <v>232100</v>
      </c>
      <c r="T871" s="311"/>
      <c r="U871" s="311">
        <f t="shared" si="124"/>
        <v>232100</v>
      </c>
      <c r="V871" s="451">
        <v>43134</v>
      </c>
      <c r="W871" s="452">
        <v>43136</v>
      </c>
      <c r="X871" s="308">
        <v>1000</v>
      </c>
      <c r="Y871" s="313" t="s">
        <v>3214</v>
      </c>
      <c r="Z871" s="314">
        <v>3820</v>
      </c>
      <c r="AA871" s="315">
        <v>180201</v>
      </c>
      <c r="AB871" s="316"/>
      <c r="AC871" s="317"/>
      <c r="AD871" s="318">
        <f t="shared" si="135"/>
        <v>61</v>
      </c>
      <c r="AE871" s="319">
        <f>IF(OR(G871=账期!$A$18,G871=账期!$A$20,G871=账期!$A$22,G871=账期!$A$24,G871=账期!$A$25,G871=账期!$A$27,G871=账期!$A$26,G871=账期!$A$28,G871=账期!$A$30,G871=账期!$A$32,G871=账期!$A$34,G871=账期!$A$35,G871=账期!$A$37,G871=账期!$A$39,G871=账期!$A$40,G871=账期!$A$41,G871=账期!$A$42,G871=账期!$A$43,G871=账期!$A$44,G871=账期!$A$45,G871=账期!$A$46,G871=账期!$A$48,G871=账期!$A$50,G871=账期!$A$51,G871=账期!$A$52,G871=账期!$A$53,G871=账期!$A$54,G871=账期!$A$56,G871=账期!$A$57,G871=账期!$A$58,G871=账期!$A$59,G871=账期!$A$60,G871=账期!$A$61,G871=账期!$A$62,G871=账期!$A$63,G871=账期!$A$64,G871=账期!$A$66,G871=账期!$A$67,G871=账期!$A$68,G871=账期!$A$70,G871=账期!$A$71),30,IF(OR(G871=账期!$A$74,G871=账期!$A$77,G871=账期!$A$76,G871=账期!$A$79,G871=账期!$A$80,G871=账期!$A$81,G871=账期!$A$83,G871=账期!$A$85,G871=账期!$A$87,G871=账期!$A$89,G871=账期!$A$91),60,IF(OR(G871=账期!$A$93,G871=账期!$A$94,G871=账期!$A$95,G871=账期!$A$96,G871=账期!$A$98,G871=账期!$A$99,G871=账期!$A$101,G871=账期!$A$102),90,0)))</f>
        <v>30</v>
      </c>
      <c r="AF871" s="319"/>
      <c r="AG871" s="306" t="s">
        <v>86</v>
      </c>
      <c r="AH871" s="319" t="str">
        <f t="shared" si="133"/>
        <v>杭得利</v>
      </c>
      <c r="AI871" s="321" t="s">
        <v>3069</v>
      </c>
    </row>
    <row r="872" spans="1:35" ht="18" customHeight="1" x14ac:dyDescent="0.25">
      <c r="A872" s="301" t="str">
        <f t="shared" si="125"/>
        <v>2018年2月</v>
      </c>
      <c r="B872" s="302">
        <v>43131</v>
      </c>
      <c r="C872" s="303" t="s">
        <v>2900</v>
      </c>
      <c r="D872" s="304" t="s">
        <v>2953</v>
      </c>
      <c r="E872" s="305" t="str">
        <f t="shared" si="136"/>
        <v>A</v>
      </c>
      <c r="F872" s="305" t="str">
        <f t="shared" si="137"/>
        <v>A</v>
      </c>
      <c r="G872" s="306" t="s">
        <v>2898</v>
      </c>
      <c r="H872" s="307" t="str">
        <f>IF(G872="","",VLOOKUP(G872,下拉数据源!J:K,2,0))</f>
        <v>长飞光纤光缆股份有限公司</v>
      </c>
      <c r="I872" s="307" t="s">
        <v>2893</v>
      </c>
      <c r="J872" s="307"/>
      <c r="K872" s="308" t="s">
        <v>2675</v>
      </c>
      <c r="L872" s="306" t="s">
        <v>40</v>
      </c>
      <c r="M872" s="306" t="s">
        <v>2901</v>
      </c>
      <c r="N872" s="306"/>
      <c r="O872" s="306" t="s">
        <v>2902</v>
      </c>
      <c r="P872" s="308">
        <v>11</v>
      </c>
      <c r="Q872" s="309">
        <v>11</v>
      </c>
      <c r="R872" s="286">
        <v>15500</v>
      </c>
      <c r="S872" s="310">
        <f t="shared" si="134"/>
        <v>170500</v>
      </c>
      <c r="T872" s="311"/>
      <c r="U872" s="311">
        <f t="shared" si="124"/>
        <v>170500</v>
      </c>
      <c r="V872" s="451">
        <v>43142</v>
      </c>
      <c r="W872" s="452">
        <v>43143</v>
      </c>
      <c r="X872" s="308">
        <v>500</v>
      </c>
      <c r="Y872" s="313" t="s">
        <v>3609</v>
      </c>
      <c r="Z872" s="314">
        <v>968</v>
      </c>
      <c r="AA872" s="315">
        <v>180206</v>
      </c>
      <c r="AB872" s="316"/>
      <c r="AC872" s="317"/>
      <c r="AD872" s="318">
        <f t="shared" si="135"/>
        <v>61</v>
      </c>
      <c r="AE872" s="319">
        <f>IF(OR(G872=账期!$A$18,G872=账期!$A$20,G872=账期!$A$22,G872=账期!$A$24,G872=账期!$A$25,G872=账期!$A$27,G872=账期!$A$26,G872=账期!$A$28,G872=账期!$A$30,G872=账期!$A$32,G872=账期!$A$34,G872=账期!$A$35,G872=账期!$A$37,G872=账期!$A$39,G872=账期!$A$40,G872=账期!$A$41,G872=账期!$A$42,G872=账期!$A$43,G872=账期!$A$44,G872=账期!$A$45,G872=账期!$A$46,G872=账期!$A$48,G872=账期!$A$50,G872=账期!$A$51,G872=账期!$A$52,G872=账期!$A$53,G872=账期!$A$54,G872=账期!$A$56,G872=账期!$A$57,G872=账期!$A$58,G872=账期!$A$59,G872=账期!$A$60,G872=账期!$A$61,G872=账期!$A$62,G872=账期!$A$63,G872=账期!$A$64,G872=账期!$A$66,G872=账期!$A$67,G872=账期!$A$68,G872=账期!$A$70,G872=账期!$A$71),30,IF(OR(G872=账期!$A$74,G872=账期!$A$77,G872=账期!$A$76,G872=账期!$A$79,G872=账期!$A$80,G872=账期!$A$81,G872=账期!$A$83,G872=账期!$A$85,G872=账期!$A$87,G872=账期!$A$89,G872=账期!$A$91),60,IF(OR(G872=账期!$A$93,G872=账期!$A$94,G872=账期!$A$95,G872=账期!$A$96,G872=账期!$A$98,G872=账期!$A$99,G872=账期!$A$101,G872=账期!$A$102),90,0)))</f>
        <v>30</v>
      </c>
      <c r="AF872" s="319"/>
      <c r="AG872" s="306" t="s">
        <v>86</v>
      </c>
      <c r="AH872" s="319" t="str">
        <f t="shared" si="133"/>
        <v>杭得利</v>
      </c>
      <c r="AI872" s="321"/>
    </row>
    <row r="873" spans="1:35" ht="18" customHeight="1" x14ac:dyDescent="0.25">
      <c r="A873" s="301" t="str">
        <f t="shared" si="125"/>
        <v>2018年2月</v>
      </c>
      <c r="B873" s="302">
        <v>43131</v>
      </c>
      <c r="C873" s="303" t="s">
        <v>2900</v>
      </c>
      <c r="D873" s="304" t="s">
        <v>2953</v>
      </c>
      <c r="E873" s="305" t="str">
        <f t="shared" si="136"/>
        <v>A</v>
      </c>
      <c r="F873" s="305" t="str">
        <f t="shared" si="137"/>
        <v>A</v>
      </c>
      <c r="G873" s="306" t="s">
        <v>2898</v>
      </c>
      <c r="H873" s="307" t="str">
        <f>IF(G873="","",VLOOKUP(G873,下拉数据源!J:K,2,0))</f>
        <v>长飞光纤光缆股份有限公司</v>
      </c>
      <c r="I873" s="307" t="s">
        <v>2893</v>
      </c>
      <c r="J873" s="307"/>
      <c r="K873" s="308" t="s">
        <v>2675</v>
      </c>
      <c r="L873" s="306" t="s">
        <v>40</v>
      </c>
      <c r="M873" s="306" t="s">
        <v>2901</v>
      </c>
      <c r="N873" s="306"/>
      <c r="O873" s="306" t="s">
        <v>2902</v>
      </c>
      <c r="P873" s="308">
        <v>8</v>
      </c>
      <c r="Q873" s="309">
        <v>8</v>
      </c>
      <c r="R873" s="286">
        <v>15500</v>
      </c>
      <c r="S873" s="310">
        <f t="shared" si="134"/>
        <v>124000</v>
      </c>
      <c r="T873" s="311"/>
      <c r="U873" s="311">
        <f t="shared" si="124"/>
        <v>124000</v>
      </c>
      <c r="V873" s="451">
        <v>43142</v>
      </c>
      <c r="W873" s="452">
        <v>43143</v>
      </c>
      <c r="X873" s="308">
        <v>500</v>
      </c>
      <c r="Y873" s="313" t="s">
        <v>3627</v>
      </c>
      <c r="Z873" s="314">
        <v>704</v>
      </c>
      <c r="AA873" s="315">
        <v>180206</v>
      </c>
      <c r="AB873" s="316"/>
      <c r="AC873" s="317"/>
      <c r="AD873" s="318">
        <f t="shared" si="135"/>
        <v>61</v>
      </c>
      <c r="AE873" s="319">
        <f>IF(OR(G873=账期!$A$18,G873=账期!$A$20,G873=账期!$A$22,G873=账期!$A$24,G873=账期!$A$25,G873=账期!$A$27,G873=账期!$A$26,G873=账期!$A$28,G873=账期!$A$30,G873=账期!$A$32,G873=账期!$A$34,G873=账期!$A$35,G873=账期!$A$37,G873=账期!$A$39,G873=账期!$A$40,G873=账期!$A$41,G873=账期!$A$42,G873=账期!$A$43,G873=账期!$A$44,G873=账期!$A$45,G873=账期!$A$46,G873=账期!$A$48,G873=账期!$A$50,G873=账期!$A$51,G873=账期!$A$52,G873=账期!$A$53,G873=账期!$A$54,G873=账期!$A$56,G873=账期!$A$57,G873=账期!$A$58,G873=账期!$A$59,G873=账期!$A$60,G873=账期!$A$61,G873=账期!$A$62,G873=账期!$A$63,G873=账期!$A$64,G873=账期!$A$66,G873=账期!$A$67,G873=账期!$A$68,G873=账期!$A$70,G873=账期!$A$71),30,IF(OR(G873=账期!$A$74,G873=账期!$A$77,G873=账期!$A$76,G873=账期!$A$79,G873=账期!$A$80,G873=账期!$A$81,G873=账期!$A$83,G873=账期!$A$85,G873=账期!$A$87,G873=账期!$A$89,G873=账期!$A$91),60,IF(OR(G873=账期!$A$93,G873=账期!$A$94,G873=账期!$A$95,G873=账期!$A$96,G873=账期!$A$98,G873=账期!$A$99,G873=账期!$A$101,G873=账期!$A$102),90,0)))</f>
        <v>30</v>
      </c>
      <c r="AF873" s="319"/>
      <c r="AG873" s="306" t="s">
        <v>86</v>
      </c>
      <c r="AH873" s="319" t="str">
        <f t="shared" si="133"/>
        <v>杭得利</v>
      </c>
      <c r="AI873" s="321"/>
    </row>
    <row r="874" spans="1:35" ht="18" customHeight="1" x14ac:dyDescent="0.25">
      <c r="A874" s="301" t="str">
        <f t="shared" si="125"/>
        <v>备货</v>
      </c>
      <c r="B874" s="302">
        <v>43131</v>
      </c>
      <c r="C874" s="303" t="s">
        <v>2903</v>
      </c>
      <c r="D874" s="304" t="s">
        <v>15</v>
      </c>
      <c r="E874" s="305" t="str">
        <f t="shared" si="136"/>
        <v>B</v>
      </c>
      <c r="F874" s="305" t="str">
        <f t="shared" si="137"/>
        <v>A</v>
      </c>
      <c r="G874" s="306" t="s">
        <v>2904</v>
      </c>
      <c r="H874" s="307" t="str">
        <f>IF(G874="","",VLOOKUP(G874,下拉数据源!J:K,2,0))</f>
        <v>佛山市顺德区广意通讯电缆有限公司</v>
      </c>
      <c r="I874" s="307" t="s">
        <v>2893</v>
      </c>
      <c r="J874" s="307"/>
      <c r="K874" s="308" t="s">
        <v>2905</v>
      </c>
      <c r="L874" s="306" t="s">
        <v>63</v>
      </c>
      <c r="M874" s="306" t="s">
        <v>2899</v>
      </c>
      <c r="N874" s="306" t="s">
        <v>2906</v>
      </c>
      <c r="O874" s="306" t="s">
        <v>2907</v>
      </c>
      <c r="P874" s="308">
        <v>0.75</v>
      </c>
      <c r="Q874" s="309"/>
      <c r="R874" s="286">
        <v>12300</v>
      </c>
      <c r="S874" s="310">
        <f t="shared" si="134"/>
        <v>0</v>
      </c>
      <c r="T874" s="311"/>
      <c r="U874" s="311">
        <f t="shared" si="124"/>
        <v>0</v>
      </c>
      <c r="V874" s="451" t="s">
        <v>2908</v>
      </c>
      <c r="W874" s="452">
        <v>43158</v>
      </c>
      <c r="X874" s="308">
        <v>750</v>
      </c>
      <c r="Y874" s="313"/>
      <c r="Z874" s="314"/>
      <c r="AA874" s="315"/>
      <c r="AB874" s="316"/>
      <c r="AC874" s="317"/>
      <c r="AD874" s="318">
        <f t="shared" si="135"/>
        <v>61</v>
      </c>
      <c r="AE874" s="319">
        <f>IF(OR(G874=账期!$A$18,G874=账期!$A$20,G874=账期!$A$22,G874=账期!$A$24,G874=账期!$A$25,G874=账期!$A$27,G874=账期!$A$26,G874=账期!$A$28,G874=账期!$A$30,G874=账期!$A$32,G874=账期!$A$34,G874=账期!$A$35,G874=账期!$A$37,G874=账期!$A$39,G874=账期!$A$40,G874=账期!$A$41,G874=账期!$A$42,G874=账期!$A$43,G874=账期!$A$44,G874=账期!$A$45,G874=账期!$A$46,G874=账期!$A$48,G874=账期!$A$50,G874=账期!$A$51,G874=账期!$A$52,G874=账期!$A$53,G874=账期!$A$54,G874=账期!$A$56,G874=账期!$A$57,G874=账期!$A$58,G874=账期!$A$59,G874=账期!$A$60,G874=账期!$A$61,G874=账期!$A$62,G874=账期!$A$63,G874=账期!$A$64,G874=账期!$A$66,G874=账期!$A$67,G874=账期!$A$68,G874=账期!$A$70,G874=账期!$A$71),30,IF(OR(G874=账期!$A$74,G874=账期!$A$77,G874=账期!$A$76,G874=账期!$A$79,G874=账期!$A$80,G874=账期!$A$81,G874=账期!$A$83,G874=账期!$A$85,G874=账期!$A$87,G874=账期!$A$89,G874=账期!$A$91),60,IF(OR(G874=账期!$A$93,G874=账期!$A$94,G874=账期!$A$95,G874=账期!$A$96,G874=账期!$A$98,G874=账期!$A$99,G874=账期!$A$101,G874=账期!$A$102),90,0)))</f>
        <v>30</v>
      </c>
      <c r="AF874" s="319"/>
      <c r="AG874" s="306" t="s">
        <v>38</v>
      </c>
      <c r="AH874" s="319" t="str">
        <f t="shared" si="133"/>
        <v>柯童柱</v>
      </c>
      <c r="AI874" s="321"/>
    </row>
    <row r="875" spans="1:35" ht="18" customHeight="1" x14ac:dyDescent="0.25">
      <c r="A875" s="301" t="str">
        <f t="shared" si="125"/>
        <v>2018年2月</v>
      </c>
      <c r="B875" s="302">
        <v>43131</v>
      </c>
      <c r="C875" s="303" t="s">
        <v>2911</v>
      </c>
      <c r="D875" s="304" t="s">
        <v>2954</v>
      </c>
      <c r="E875" s="305" t="str">
        <f t="shared" si="136"/>
        <v>A</v>
      </c>
      <c r="F875" s="305" t="str">
        <f t="shared" si="137"/>
        <v>B</v>
      </c>
      <c r="G875" s="306" t="s">
        <v>2912</v>
      </c>
      <c r="H875" s="307" t="str">
        <f>IF(G875="","",VLOOKUP(G875,下拉数据源!J:K,2,0))</f>
        <v xml:space="preserve">烽火通信科技股份有限公司 </v>
      </c>
      <c r="I875" s="307" t="s">
        <v>2893</v>
      </c>
      <c r="J875" s="307"/>
      <c r="K875" s="308" t="s">
        <v>2913</v>
      </c>
      <c r="L875" s="306" t="s">
        <v>2687</v>
      </c>
      <c r="M875" s="306" t="s">
        <v>2914</v>
      </c>
      <c r="N875" s="306"/>
      <c r="O875" s="306" t="s">
        <v>2896</v>
      </c>
      <c r="P875" s="308">
        <v>24</v>
      </c>
      <c r="Q875" s="309">
        <v>19.5</v>
      </c>
      <c r="R875" s="312">
        <v>9500</v>
      </c>
      <c r="S875" s="310">
        <f t="shared" si="134"/>
        <v>185250</v>
      </c>
      <c r="T875" s="311"/>
      <c r="U875" s="311">
        <f t="shared" si="124"/>
        <v>185250</v>
      </c>
      <c r="V875" s="451">
        <v>43132</v>
      </c>
      <c r="W875" s="452">
        <v>43133</v>
      </c>
      <c r="X875" s="308">
        <v>750</v>
      </c>
      <c r="Y875" s="313" t="s">
        <v>3091</v>
      </c>
      <c r="Z875" s="314">
        <v>1716</v>
      </c>
      <c r="AA875" s="315" t="s">
        <v>3092</v>
      </c>
      <c r="AB875" s="316" t="s">
        <v>3983</v>
      </c>
      <c r="AC875" s="317">
        <v>43155</v>
      </c>
      <c r="AD875" s="318">
        <f t="shared" si="135"/>
        <v>43189</v>
      </c>
      <c r="AE875" s="319">
        <f>IF(OR(G875=账期!$A$18,G875=账期!$A$20,G875=账期!$A$22,G875=账期!$A$24,G875=账期!$A$25,G875=账期!$A$27,G875=账期!$A$26,G875=账期!$A$28,G875=账期!$A$30,G875=账期!$A$32,G875=账期!$A$34,G875=账期!$A$35,G875=账期!$A$37,G875=账期!$A$39,G875=账期!$A$40,G875=账期!$A$41,G875=账期!$A$42,G875=账期!$A$43,G875=账期!$A$44,G875=账期!$A$45,G875=账期!$A$46,G875=账期!$A$48,G875=账期!$A$50,G875=账期!$A$51,G875=账期!$A$52,G875=账期!$A$53,G875=账期!$A$54,G875=账期!$A$56,G875=账期!$A$57,G875=账期!$A$58,G875=账期!$A$59,G875=账期!$A$60,G875=账期!$A$61,G875=账期!$A$62,G875=账期!$A$63,G875=账期!$A$64,G875=账期!$A$66,G875=账期!$A$67,G875=账期!$A$68,G875=账期!$A$70,G875=账期!$A$71),30,IF(OR(G875=账期!$A$74,G875=账期!$A$77,G875=账期!$A$76,G875=账期!$A$79,G875=账期!$A$80,G875=账期!$A$81,G875=账期!$A$83,G875=账期!$A$85,G875=账期!$A$87,G875=账期!$A$89,G875=账期!$A$91),60,IF(OR(G875=账期!$A$93,G875=账期!$A$94,G875=账期!$A$95,G875=账期!$A$96,G875=账期!$A$98,G875=账期!$A$99,G875=账期!$A$101,G875=账期!$A$102),90,0)))</f>
        <v>30</v>
      </c>
      <c r="AF875" s="319"/>
      <c r="AG875" s="306" t="s">
        <v>2915</v>
      </c>
      <c r="AH875" s="319" t="str">
        <f t="shared" si="133"/>
        <v>杭得利</v>
      </c>
      <c r="AI875" s="321"/>
    </row>
    <row r="876" spans="1:35" ht="18" customHeight="1" x14ac:dyDescent="0.25">
      <c r="A876" s="301" t="str">
        <f t="shared" ref="A876" si="138">IF(V876="","",TEXT(V876,"yyyy年m月"))</f>
        <v>2018年2月</v>
      </c>
      <c r="B876" s="302">
        <v>43131</v>
      </c>
      <c r="C876" s="303" t="s">
        <v>2911</v>
      </c>
      <c r="D876" s="304" t="s">
        <v>2738</v>
      </c>
      <c r="E876" s="305" t="str">
        <f t="shared" ref="E876" si="139">IF(OR(D876="长飞",D876="烽火",D876="特发",D876="富通",D876="亨通",G876="赣州金信诺",G876="江苏永鼎",G876="宏安集团"),"A",IF(OR(G876="广意通讯",G876="湖北楚天",G876="宁波格亿达",G876="通鼎互联",G876="黄石昌达",G876="江苏俊知",G876="珠海汉胜",G876="武汉电信"),"B","C"))</f>
        <v>A</v>
      </c>
      <c r="F876" s="305" t="str">
        <f t="shared" ref="F876" si="140">IF(OR(G876="成都大唐",G876="广东亨通",G876="江苏亨通",G876="兰州长飞",G876="南京华信",G876="汕头奥星",G876="特发光网",G876="武汉长飞",G876="长春烽火",G876="广意通讯",G876="湖北楚天",G876="宁波格亿达",G876="通鼎互联",G876="安徽汉唐",G876="安徽宜德",G876="安徽盈通",G876="成都康宁",G876="成都中飞",G876="东莞光佳",G876="东莞鸿鑫",G876="烽火博鑫",G876="佛山星蓝",G876="广东金桥",G876="广州联兴",G876="贵州乾新",G876="航天电工",G876="合肥兴联",G876="湖北宇洪",G876="江苏奥通",G876="江苏中远",G876="宁波辰飞",G876="宁波汉生",G876="宁波宇欣",G876="山东太平洋",G876="山东特发",G876="山东永通",G876="上海朗闻",G876="上海翼波",G876="四川天邑",G876="四川旭泰",G876="武汉瑞联",G876="武汉同至",G876="西安西古",G876="西安鑫华通",G876="武汉驿路通",G876="长光通信",G876="中电八所",G876="中电光达",G876="中利集团",G876="重庆特发",G876="舟山安格",G876="珠海邗秦"),"A",IF(OR(G876="富通天津",G876="赣州金信诺",G876="江苏永鼎",G876="上海长飞",G876="特发股份",G876="武汉烽火",G876="西安烽火",G876="长飞中利",G876="江苏中天",G876="江西联创",G876="宁波盈谷",G876="黄石昌达",G876="四川长飞"),"B","C"))</f>
        <v>B</v>
      </c>
      <c r="G876" s="306" t="s">
        <v>2739</v>
      </c>
      <c r="H876" s="307" t="str">
        <f>IF(G876="","",VLOOKUP(G876,下拉数据源!J:K,2,0))</f>
        <v xml:space="preserve">烽火通信科技股份有限公司 </v>
      </c>
      <c r="I876" s="307" t="s">
        <v>2701</v>
      </c>
      <c r="J876" s="307"/>
      <c r="K876" s="308" t="s">
        <v>2913</v>
      </c>
      <c r="L876" s="306" t="s">
        <v>2687</v>
      </c>
      <c r="M876" s="306" t="s">
        <v>2688</v>
      </c>
      <c r="N876" s="306"/>
      <c r="O876" s="306" t="s">
        <v>2798</v>
      </c>
      <c r="P876" s="308">
        <v>24</v>
      </c>
      <c r="Q876" s="309">
        <f>24-19.5</f>
        <v>4.5</v>
      </c>
      <c r="R876" s="312">
        <v>9500</v>
      </c>
      <c r="S876" s="310">
        <f t="shared" ref="S876" si="141">Q876*R876</f>
        <v>42750</v>
      </c>
      <c r="T876" s="311"/>
      <c r="U876" s="311">
        <f t="shared" ref="U876" si="142">S876-T876</f>
        <v>42750</v>
      </c>
      <c r="V876" s="451">
        <v>43132</v>
      </c>
      <c r="W876" s="452">
        <v>43133</v>
      </c>
      <c r="X876" s="308">
        <v>750</v>
      </c>
      <c r="Y876" s="313" t="s">
        <v>3091</v>
      </c>
      <c r="Z876" s="314">
        <v>396</v>
      </c>
      <c r="AA876" s="315" t="s">
        <v>3092</v>
      </c>
      <c r="AB876" s="316"/>
      <c r="AC876" s="317"/>
      <c r="AD876" s="318">
        <f t="shared" ref="AD876" si="143">IF(AE876&gt;0,(DATE(YEAR(AC876),MONTH(AC876)+1,1)-1)+AE876,AC876)</f>
        <v>61</v>
      </c>
      <c r="AE876" s="319">
        <f>IF(OR(G876=账期!$A$18,G876=账期!$A$20,G876=账期!$A$22,G876=账期!$A$24,G876=账期!$A$25,G876=账期!$A$27,G876=账期!$A$26,G876=账期!$A$28,G876=账期!$A$30,G876=账期!$A$32,G876=账期!$A$34,G876=账期!$A$35,G876=账期!$A$37,G876=账期!$A$39,G876=账期!$A$40,G876=账期!$A$41,G876=账期!$A$42,G876=账期!$A$43,G876=账期!$A$44,G876=账期!$A$45,G876=账期!$A$46,G876=账期!$A$48,G876=账期!$A$50,G876=账期!$A$51,G876=账期!$A$52,G876=账期!$A$53,G876=账期!$A$54,G876=账期!$A$56,G876=账期!$A$57,G876=账期!$A$58,G876=账期!$A$59,G876=账期!$A$60,G876=账期!$A$61,G876=账期!$A$62,G876=账期!$A$63,G876=账期!$A$64,G876=账期!$A$66,G876=账期!$A$67,G876=账期!$A$68,G876=账期!$A$70,G876=账期!$A$71),30,IF(OR(G876=账期!$A$74,G876=账期!$A$77,G876=账期!$A$76,G876=账期!$A$79,G876=账期!$A$80,G876=账期!$A$81,G876=账期!$A$83,G876=账期!$A$85,G876=账期!$A$87,G876=账期!$A$89,G876=账期!$A$91),60,IF(OR(G876=账期!$A$93,G876=账期!$A$94,G876=账期!$A$95,G876=账期!$A$96,G876=账期!$A$98,G876=账期!$A$99,G876=账期!$A$101,G876=账期!$A$102),90,0)))</f>
        <v>30</v>
      </c>
      <c r="AF876" s="319"/>
      <c r="AG876" s="306" t="s">
        <v>2715</v>
      </c>
      <c r="AH876" s="319" t="str">
        <f t="shared" ref="AH876" si="144">IF(AG876="华东","徐绪盛",IF(AG876="华南","柯童柱",IF(AG876="华中","杭得利",IF(AG876="西南","张军",IF(AG876="华北","石浩宇","")))))</f>
        <v>杭得利</v>
      </c>
      <c r="AI876" s="321"/>
    </row>
    <row r="877" spans="1:35" ht="18" customHeight="1" x14ac:dyDescent="0.25">
      <c r="A877" s="301" t="str">
        <f t="shared" si="125"/>
        <v>2018年2月</v>
      </c>
      <c r="B877" s="302">
        <v>43131</v>
      </c>
      <c r="C877" s="303" t="s">
        <v>2911</v>
      </c>
      <c r="D877" s="304" t="s">
        <v>2954</v>
      </c>
      <c r="E877" s="305" t="str">
        <f t="shared" si="136"/>
        <v>A</v>
      </c>
      <c r="F877" s="305" t="str">
        <f t="shared" si="137"/>
        <v>B</v>
      </c>
      <c r="G877" s="306" t="s">
        <v>2912</v>
      </c>
      <c r="H877" s="307" t="str">
        <f>IF(G877="","",VLOOKUP(G877,下拉数据源!J:K,2,0))</f>
        <v xml:space="preserve">烽火通信科技股份有限公司 </v>
      </c>
      <c r="I877" s="307" t="s">
        <v>2893</v>
      </c>
      <c r="J877" s="307"/>
      <c r="K877" s="308" t="s">
        <v>2913</v>
      </c>
      <c r="L877" s="306" t="s">
        <v>2687</v>
      </c>
      <c r="M877" s="306" t="s">
        <v>2914</v>
      </c>
      <c r="N877" s="306"/>
      <c r="O877" s="306" t="s">
        <v>2896</v>
      </c>
      <c r="P877" s="308">
        <v>24</v>
      </c>
      <c r="Q877" s="309">
        <v>24</v>
      </c>
      <c r="R877" s="312">
        <v>9500</v>
      </c>
      <c r="S877" s="310">
        <f t="shared" si="134"/>
        <v>228000</v>
      </c>
      <c r="T877" s="311"/>
      <c r="U877" s="311">
        <f t="shared" si="124"/>
        <v>228000</v>
      </c>
      <c r="V877" s="451">
        <v>43137</v>
      </c>
      <c r="W877" s="452">
        <v>43138</v>
      </c>
      <c r="X877" s="308">
        <v>750</v>
      </c>
      <c r="Y877" s="313" t="s">
        <v>3417</v>
      </c>
      <c r="Z877" s="314">
        <v>2112</v>
      </c>
      <c r="AA877" s="315" t="s">
        <v>3418</v>
      </c>
      <c r="AB877" s="316"/>
      <c r="AC877" s="317"/>
      <c r="AD877" s="318">
        <f t="shared" si="135"/>
        <v>61</v>
      </c>
      <c r="AE877" s="319">
        <f>IF(OR(G877=账期!$A$18,G877=账期!$A$20,G877=账期!$A$22,G877=账期!$A$24,G877=账期!$A$25,G877=账期!$A$27,G877=账期!$A$26,G877=账期!$A$28,G877=账期!$A$30,G877=账期!$A$32,G877=账期!$A$34,G877=账期!$A$35,G877=账期!$A$37,G877=账期!$A$39,G877=账期!$A$40,G877=账期!$A$41,G877=账期!$A$42,G877=账期!$A$43,G877=账期!$A$44,G877=账期!$A$45,G877=账期!$A$46,G877=账期!$A$48,G877=账期!$A$50,G877=账期!$A$51,G877=账期!$A$52,G877=账期!$A$53,G877=账期!$A$54,G877=账期!$A$56,G877=账期!$A$57,G877=账期!$A$58,G877=账期!$A$59,G877=账期!$A$60,G877=账期!$A$61,G877=账期!$A$62,G877=账期!$A$63,G877=账期!$A$64,G877=账期!$A$66,G877=账期!$A$67,G877=账期!$A$68,G877=账期!$A$70,G877=账期!$A$71),30,IF(OR(G877=账期!$A$74,G877=账期!$A$77,G877=账期!$A$76,G877=账期!$A$79,G877=账期!$A$80,G877=账期!$A$81,G877=账期!$A$83,G877=账期!$A$85,G877=账期!$A$87,G877=账期!$A$89,G877=账期!$A$91),60,IF(OR(G877=账期!$A$93,G877=账期!$A$94,G877=账期!$A$95,G877=账期!$A$96,G877=账期!$A$98,G877=账期!$A$99,G877=账期!$A$101,G877=账期!$A$102),90,0)))</f>
        <v>30</v>
      </c>
      <c r="AF877" s="319"/>
      <c r="AG877" s="306" t="s">
        <v>2915</v>
      </c>
      <c r="AH877" s="319" t="str">
        <f t="shared" si="133"/>
        <v>杭得利</v>
      </c>
      <c r="AI877" s="321"/>
    </row>
    <row r="878" spans="1:35" ht="18" customHeight="1" x14ac:dyDescent="0.25">
      <c r="A878" s="301" t="str">
        <f t="shared" si="125"/>
        <v>2018年2月</v>
      </c>
      <c r="B878" s="302">
        <v>43131</v>
      </c>
      <c r="C878" s="303" t="s">
        <v>2911</v>
      </c>
      <c r="D878" s="304" t="s">
        <v>2954</v>
      </c>
      <c r="E878" s="305" t="str">
        <f t="shared" si="136"/>
        <v>A</v>
      </c>
      <c r="F878" s="305" t="str">
        <f t="shared" si="137"/>
        <v>B</v>
      </c>
      <c r="G878" s="306" t="s">
        <v>2912</v>
      </c>
      <c r="H878" s="307" t="str">
        <f>IF(G878="","",VLOOKUP(G878,下拉数据源!J:K,2,0))</f>
        <v xml:space="preserve">烽火通信科技股份有限公司 </v>
      </c>
      <c r="I878" s="307" t="s">
        <v>2893</v>
      </c>
      <c r="J878" s="307"/>
      <c r="K878" s="308" t="s">
        <v>2913</v>
      </c>
      <c r="L878" s="306" t="s">
        <v>2687</v>
      </c>
      <c r="M878" s="306" t="s">
        <v>2914</v>
      </c>
      <c r="N878" s="306"/>
      <c r="O878" s="306" t="s">
        <v>2896</v>
      </c>
      <c r="P878" s="308">
        <v>24</v>
      </c>
      <c r="Q878" s="309">
        <v>24</v>
      </c>
      <c r="R878" s="312">
        <v>9500</v>
      </c>
      <c r="S878" s="310">
        <f t="shared" si="134"/>
        <v>228000</v>
      </c>
      <c r="T878" s="311"/>
      <c r="U878" s="311">
        <f t="shared" si="124"/>
        <v>228000</v>
      </c>
      <c r="V878" s="451">
        <v>43141</v>
      </c>
      <c r="W878" s="452">
        <v>43142</v>
      </c>
      <c r="X878" s="308">
        <v>750</v>
      </c>
      <c r="Y878" s="313" t="s">
        <v>3601</v>
      </c>
      <c r="Z878" s="314">
        <v>2112</v>
      </c>
      <c r="AA878" s="315">
        <v>180209</v>
      </c>
      <c r="AB878" s="316"/>
      <c r="AC878" s="317"/>
      <c r="AD878" s="318">
        <f t="shared" si="135"/>
        <v>61</v>
      </c>
      <c r="AE878" s="319">
        <f>IF(OR(G878=账期!$A$18,G878=账期!$A$20,G878=账期!$A$22,G878=账期!$A$24,G878=账期!$A$25,G878=账期!$A$27,G878=账期!$A$26,G878=账期!$A$28,G878=账期!$A$30,G878=账期!$A$32,G878=账期!$A$34,G878=账期!$A$35,G878=账期!$A$37,G878=账期!$A$39,G878=账期!$A$40,G878=账期!$A$41,G878=账期!$A$42,G878=账期!$A$43,G878=账期!$A$44,G878=账期!$A$45,G878=账期!$A$46,G878=账期!$A$48,G878=账期!$A$50,G878=账期!$A$51,G878=账期!$A$52,G878=账期!$A$53,G878=账期!$A$54,G878=账期!$A$56,G878=账期!$A$57,G878=账期!$A$58,G878=账期!$A$59,G878=账期!$A$60,G878=账期!$A$61,G878=账期!$A$62,G878=账期!$A$63,G878=账期!$A$64,G878=账期!$A$66,G878=账期!$A$67,G878=账期!$A$68,G878=账期!$A$70,G878=账期!$A$71),30,IF(OR(G878=账期!$A$74,G878=账期!$A$77,G878=账期!$A$76,G878=账期!$A$79,G878=账期!$A$80,G878=账期!$A$81,G878=账期!$A$83,G878=账期!$A$85,G878=账期!$A$87,G878=账期!$A$89,G878=账期!$A$91),60,IF(OR(G878=账期!$A$93,G878=账期!$A$94,G878=账期!$A$95,G878=账期!$A$96,G878=账期!$A$98,G878=账期!$A$99,G878=账期!$A$101,G878=账期!$A$102),90,0)))</f>
        <v>30</v>
      </c>
      <c r="AF878" s="319"/>
      <c r="AG878" s="306" t="s">
        <v>2915</v>
      </c>
      <c r="AH878" s="319" t="str">
        <f t="shared" si="133"/>
        <v>杭得利</v>
      </c>
      <c r="AI878" s="321"/>
    </row>
    <row r="879" spans="1:35" ht="18" customHeight="1" x14ac:dyDescent="0.25">
      <c r="A879" s="301" t="str">
        <f t="shared" si="125"/>
        <v>2018年2月</v>
      </c>
      <c r="B879" s="302">
        <v>43131</v>
      </c>
      <c r="C879" s="303" t="s">
        <v>2987</v>
      </c>
      <c r="D879" s="304" t="s">
        <v>2953</v>
      </c>
      <c r="E879" s="305" t="str">
        <f t="shared" si="136"/>
        <v>A</v>
      </c>
      <c r="F879" s="305" t="str">
        <f t="shared" si="137"/>
        <v>B</v>
      </c>
      <c r="G879" s="306" t="s">
        <v>2693</v>
      </c>
      <c r="H879" s="307" t="str">
        <f>IF(G879="","",VLOOKUP(G879,下拉数据源!J:K,2,0))</f>
        <v>长飞光纤光缆四川有限公司</v>
      </c>
      <c r="I879" s="307" t="s">
        <v>69</v>
      </c>
      <c r="J879" s="307"/>
      <c r="K879" s="308" t="s">
        <v>2841</v>
      </c>
      <c r="L879" s="306" t="s">
        <v>2695</v>
      </c>
      <c r="M879" s="306" t="s">
        <v>2797</v>
      </c>
      <c r="N879" s="306"/>
      <c r="O879" s="306" t="s">
        <v>2798</v>
      </c>
      <c r="P879" s="308">
        <v>30</v>
      </c>
      <c r="Q879" s="309">
        <v>30</v>
      </c>
      <c r="R879" s="286">
        <v>9540</v>
      </c>
      <c r="S879" s="310">
        <f t="shared" si="134"/>
        <v>286200</v>
      </c>
      <c r="T879" s="311"/>
      <c r="U879" s="311">
        <f t="shared" si="124"/>
        <v>286200</v>
      </c>
      <c r="V879" s="451">
        <v>43132</v>
      </c>
      <c r="W879" s="452">
        <v>43132</v>
      </c>
      <c r="X879" s="308">
        <v>750</v>
      </c>
      <c r="Y879" s="313" t="s">
        <v>3104</v>
      </c>
      <c r="Z879" s="314">
        <v>0</v>
      </c>
      <c r="AA879" s="315"/>
      <c r="AB879" s="316" t="s">
        <v>3362</v>
      </c>
      <c r="AC879" s="317">
        <v>43134</v>
      </c>
      <c r="AD879" s="318">
        <f t="shared" si="135"/>
        <v>43189</v>
      </c>
      <c r="AE879" s="319">
        <f>IF(OR(G879=账期!$A$18,G879=账期!$A$20,G879=账期!$A$22,G879=账期!$A$24,G879=账期!$A$25,G879=账期!$A$27,G879=账期!$A$26,G879=账期!$A$28,G879=账期!$A$30,G879=账期!$A$32,G879=账期!$A$34,G879=账期!$A$35,G879=账期!$A$37,G879=账期!$A$39,G879=账期!$A$40,G879=账期!$A$41,G879=账期!$A$42,G879=账期!$A$43,G879=账期!$A$44,G879=账期!$A$45,G879=账期!$A$46,G879=账期!$A$48,G879=账期!$A$50,G879=账期!$A$51,G879=账期!$A$52,G879=账期!$A$53,G879=账期!$A$54,G879=账期!$A$56,G879=账期!$A$57,G879=账期!$A$58,G879=账期!$A$59,G879=账期!$A$60,G879=账期!$A$61,G879=账期!$A$62,G879=账期!$A$63,G879=账期!$A$64,G879=账期!$A$66,G879=账期!$A$67,G879=账期!$A$68,G879=账期!$A$70,G879=账期!$A$71),30,IF(OR(G879=账期!$A$74,G879=账期!$A$77,G879=账期!$A$76,G879=账期!$A$79,G879=账期!$A$80,G879=账期!$A$81,G879=账期!$A$83,G879=账期!$A$85,G879=账期!$A$87,G879=账期!$A$89,G879=账期!$A$91),60,IF(OR(G879=账期!$A$93,G879=账期!$A$94,G879=账期!$A$95,G879=账期!$A$96,G879=账期!$A$98,G879=账期!$A$99,G879=账期!$A$101,G879=账期!$A$102),90,0)))</f>
        <v>30</v>
      </c>
      <c r="AF879" s="319"/>
      <c r="AG879" s="306" t="s">
        <v>2922</v>
      </c>
      <c r="AH879" s="319" t="str">
        <f t="shared" si="133"/>
        <v>张军</v>
      </c>
      <c r="AI879" s="321"/>
    </row>
    <row r="880" spans="1:35" ht="18" customHeight="1" x14ac:dyDescent="0.25">
      <c r="A880" s="301" t="str">
        <f t="shared" si="125"/>
        <v>2018年2月</v>
      </c>
      <c r="B880" s="302">
        <v>43105</v>
      </c>
      <c r="C880" s="303" t="s">
        <v>2923</v>
      </c>
      <c r="D880" s="304" t="s">
        <v>2953</v>
      </c>
      <c r="E880" s="305" t="str">
        <f t="shared" si="136"/>
        <v>A</v>
      </c>
      <c r="F880" s="305" t="str">
        <f t="shared" si="137"/>
        <v>B</v>
      </c>
      <c r="G880" s="306" t="s">
        <v>2693</v>
      </c>
      <c r="H880" s="307" t="str">
        <f>IF(G880="","",VLOOKUP(G880,下拉数据源!J:K,2,0))</f>
        <v>长飞光纤光缆四川有限公司</v>
      </c>
      <c r="I880" s="307" t="s">
        <v>2701</v>
      </c>
      <c r="J880" s="307"/>
      <c r="K880" s="308">
        <v>201801051</v>
      </c>
      <c r="L880" s="306" t="s">
        <v>2695</v>
      </c>
      <c r="M880" s="306" t="s">
        <v>2696</v>
      </c>
      <c r="N880" s="306"/>
      <c r="O880" s="306" t="s">
        <v>2798</v>
      </c>
      <c r="P880" s="308">
        <v>9.75</v>
      </c>
      <c r="Q880" s="309">
        <v>9.75</v>
      </c>
      <c r="R880" s="286">
        <v>9270</v>
      </c>
      <c r="S880" s="310">
        <f t="shared" si="134"/>
        <v>90382.5</v>
      </c>
      <c r="T880" s="311"/>
      <c r="U880" s="311">
        <f t="shared" si="124"/>
        <v>90382.5</v>
      </c>
      <c r="V880" s="451">
        <v>43134</v>
      </c>
      <c r="W880" s="452">
        <v>43136</v>
      </c>
      <c r="X880" s="308">
        <v>750</v>
      </c>
      <c r="Y880" s="313" t="s">
        <v>3186</v>
      </c>
      <c r="Z880" s="314">
        <v>4485</v>
      </c>
      <c r="AA880" s="315">
        <v>180202</v>
      </c>
      <c r="AB880" s="316" t="s">
        <v>3361</v>
      </c>
      <c r="AC880" s="317">
        <v>43134</v>
      </c>
      <c r="AD880" s="318">
        <f t="shared" si="135"/>
        <v>43189</v>
      </c>
      <c r="AE880" s="319">
        <f>IF(OR(G880=账期!$A$18,G880=账期!$A$20,G880=账期!$A$22,G880=账期!$A$24,G880=账期!$A$25,G880=账期!$A$27,G880=账期!$A$26,G880=账期!$A$28,G880=账期!$A$30,G880=账期!$A$32,G880=账期!$A$34,G880=账期!$A$35,G880=账期!$A$37,G880=账期!$A$39,G880=账期!$A$40,G880=账期!$A$41,G880=账期!$A$42,G880=账期!$A$43,G880=账期!$A$44,G880=账期!$A$45,G880=账期!$A$46,G880=账期!$A$48,G880=账期!$A$50,G880=账期!$A$51,G880=账期!$A$52,G880=账期!$A$53,G880=账期!$A$54,G880=账期!$A$56,G880=账期!$A$57,G880=账期!$A$58,G880=账期!$A$59,G880=账期!$A$60,G880=账期!$A$61,G880=账期!$A$62,G880=账期!$A$63,G880=账期!$A$64,G880=账期!$A$66,G880=账期!$A$67,G880=账期!$A$68,G880=账期!$A$70,G880=账期!$A$71),30,IF(OR(G880=账期!$A$74,G880=账期!$A$77,G880=账期!$A$76,G880=账期!$A$79,G880=账期!$A$80,G880=账期!$A$81,G880=账期!$A$83,G880=账期!$A$85,G880=账期!$A$87,G880=账期!$A$89,G880=账期!$A$91),60,IF(OR(G880=账期!$A$93,G880=账期!$A$94,G880=账期!$A$95,G880=账期!$A$96,G880=账期!$A$98,G880=账期!$A$99,G880=账期!$A$101,G880=账期!$A$102),90,0)))</f>
        <v>30</v>
      </c>
      <c r="AF880" s="319"/>
      <c r="AG880" s="306" t="s">
        <v>2714</v>
      </c>
      <c r="AH880" s="319" t="str">
        <f t="shared" si="133"/>
        <v>张军</v>
      </c>
      <c r="AI880" s="321"/>
    </row>
    <row r="881" spans="1:35" ht="18" customHeight="1" x14ac:dyDescent="0.25">
      <c r="A881" s="301" t="str">
        <f t="shared" si="125"/>
        <v>2018年2月</v>
      </c>
      <c r="B881" s="302">
        <v>43131</v>
      </c>
      <c r="C881" s="303" t="s">
        <v>2890</v>
      </c>
      <c r="D881" s="304" t="s">
        <v>2954</v>
      </c>
      <c r="E881" s="305" t="str">
        <f t="shared" si="136"/>
        <v>A</v>
      </c>
      <c r="F881" s="305" t="str">
        <f t="shared" si="137"/>
        <v>A</v>
      </c>
      <c r="G881" s="306" t="s">
        <v>2810</v>
      </c>
      <c r="H881" s="307" t="str">
        <f>IF(G881="","",VLOOKUP(G881,下拉数据源!J:K,2,0))</f>
        <v>南京华信藤仓光通信有限公司</v>
      </c>
      <c r="I881" s="307" t="s">
        <v>33</v>
      </c>
      <c r="J881" s="341" t="s">
        <v>280</v>
      </c>
      <c r="K881" s="308" t="s">
        <v>2823</v>
      </c>
      <c r="L881" s="306" t="s">
        <v>2707</v>
      </c>
      <c r="M881" s="306" t="s">
        <v>2711</v>
      </c>
      <c r="N881" s="306"/>
      <c r="O881" s="306" t="s">
        <v>2798</v>
      </c>
      <c r="P881" s="308">
        <v>30</v>
      </c>
      <c r="Q881" s="309">
        <v>30</v>
      </c>
      <c r="R881" s="286">
        <v>9100</v>
      </c>
      <c r="S881" s="310">
        <f t="shared" si="134"/>
        <v>273000</v>
      </c>
      <c r="T881" s="311"/>
      <c r="U881" s="311">
        <f t="shared" si="124"/>
        <v>273000</v>
      </c>
      <c r="V881" s="451">
        <v>43139</v>
      </c>
      <c r="W881" s="452">
        <v>43140</v>
      </c>
      <c r="X881" s="308">
        <v>1000</v>
      </c>
      <c r="Y881" s="313" t="s">
        <v>3513</v>
      </c>
      <c r="Z881" s="314">
        <v>3750</v>
      </c>
      <c r="AA881" s="315" t="s">
        <v>3514</v>
      </c>
      <c r="AB881" s="316"/>
      <c r="AC881" s="317"/>
      <c r="AD881" s="318">
        <f t="shared" si="135"/>
        <v>61</v>
      </c>
      <c r="AE881" s="319">
        <f>IF(OR(G881=账期!$A$18,G881=账期!$A$20,G881=账期!$A$22,G881=账期!$A$24,G881=账期!$A$25,G881=账期!$A$27,G881=账期!$A$26,G881=账期!$A$28,G881=账期!$A$30,G881=账期!$A$32,G881=账期!$A$34,G881=账期!$A$35,G881=账期!$A$37,G881=账期!$A$39,G881=账期!$A$40,G881=账期!$A$41,G881=账期!$A$42,G881=账期!$A$43,G881=账期!$A$44,G881=账期!$A$45,G881=账期!$A$46,G881=账期!$A$48,G881=账期!$A$50,G881=账期!$A$51,G881=账期!$A$52,G881=账期!$A$53,G881=账期!$A$54,G881=账期!$A$56,G881=账期!$A$57,G881=账期!$A$58,G881=账期!$A$59,G881=账期!$A$60,G881=账期!$A$61,G881=账期!$A$62,G881=账期!$A$63,G881=账期!$A$64,G881=账期!$A$66,G881=账期!$A$67,G881=账期!$A$68,G881=账期!$A$70,G881=账期!$A$71),30,IF(OR(G881=账期!$A$74,G881=账期!$A$77,G881=账期!$A$76,G881=账期!$A$79,G881=账期!$A$80,G881=账期!$A$81,G881=账期!$A$83,G881=账期!$A$85,G881=账期!$A$87,G881=账期!$A$89,G881=账期!$A$91),60,IF(OR(G881=账期!$A$93,G881=账期!$A$94,G881=账期!$A$95,G881=账期!$A$96,G881=账期!$A$98,G881=账期!$A$99,G881=账期!$A$101,G881=账期!$A$102),90,0)))</f>
        <v>30</v>
      </c>
      <c r="AF881" s="319"/>
      <c r="AG881" s="306" t="s">
        <v>3025</v>
      </c>
      <c r="AH881" s="319" t="str">
        <f t="shared" ref="AH881:AH912" si="145">IF(AG881="华东","徐绪盛",IF(AG881="华南","柯童柱",IF(AG881="华中","杭得利",IF(AG881="西南","张军",IF(AG881="华北","石浩宇","")))))</f>
        <v>徐绪盛</v>
      </c>
      <c r="AI881" s="321"/>
    </row>
    <row r="882" spans="1:35" ht="18" customHeight="1" x14ac:dyDescent="0.25">
      <c r="A882" s="301" t="str">
        <f t="shared" si="125"/>
        <v>2018年2月</v>
      </c>
      <c r="B882" s="302">
        <v>43131</v>
      </c>
      <c r="C882" s="303" t="s">
        <v>2890</v>
      </c>
      <c r="D882" s="304" t="s">
        <v>2738</v>
      </c>
      <c r="E882" s="305" t="str">
        <f t="shared" si="136"/>
        <v>A</v>
      </c>
      <c r="F882" s="305" t="str">
        <f t="shared" si="137"/>
        <v>A</v>
      </c>
      <c r="G882" s="306" t="s">
        <v>2810</v>
      </c>
      <c r="H882" s="307" t="str">
        <f>IF(G882="","",VLOOKUP(G882,下拉数据源!J:K,2,0))</f>
        <v>南京华信藤仓光通信有限公司</v>
      </c>
      <c r="I882" s="307" t="s">
        <v>33</v>
      </c>
      <c r="J882" s="341" t="s">
        <v>280</v>
      </c>
      <c r="K882" s="308" t="s">
        <v>2823</v>
      </c>
      <c r="L882" s="306" t="s">
        <v>2707</v>
      </c>
      <c r="M882" s="306" t="s">
        <v>2711</v>
      </c>
      <c r="N882" s="306"/>
      <c r="O882" s="306" t="s">
        <v>2798</v>
      </c>
      <c r="P882" s="308">
        <v>7</v>
      </c>
      <c r="Q882" s="309">
        <v>7</v>
      </c>
      <c r="R882" s="286">
        <v>9100</v>
      </c>
      <c r="S882" s="310">
        <f t="shared" si="134"/>
        <v>63700</v>
      </c>
      <c r="T882" s="311"/>
      <c r="U882" s="311">
        <f t="shared" si="124"/>
        <v>63700</v>
      </c>
      <c r="V882" s="451">
        <v>43134</v>
      </c>
      <c r="W882" s="452">
        <v>43135</v>
      </c>
      <c r="X882" s="308">
        <v>1000</v>
      </c>
      <c r="Y882" s="313" t="s">
        <v>3196</v>
      </c>
      <c r="Z882" s="314">
        <v>875</v>
      </c>
      <c r="AA882" s="315" t="s">
        <v>3218</v>
      </c>
      <c r="AB882" s="316"/>
      <c r="AC882" s="317"/>
      <c r="AD882" s="318">
        <f t="shared" si="135"/>
        <v>61</v>
      </c>
      <c r="AE882" s="319">
        <f>IF(OR(G882=账期!$A$18,G882=账期!$A$20,G882=账期!$A$22,G882=账期!$A$24,G882=账期!$A$25,G882=账期!$A$27,G882=账期!$A$26,G882=账期!$A$28,G882=账期!$A$30,G882=账期!$A$32,G882=账期!$A$34,G882=账期!$A$35,G882=账期!$A$37,G882=账期!$A$39,G882=账期!$A$40,G882=账期!$A$41,G882=账期!$A$42,G882=账期!$A$43,G882=账期!$A$44,G882=账期!$A$45,G882=账期!$A$46,G882=账期!$A$48,G882=账期!$A$50,G882=账期!$A$51,G882=账期!$A$52,G882=账期!$A$53,G882=账期!$A$54,G882=账期!$A$56,G882=账期!$A$57,G882=账期!$A$58,G882=账期!$A$59,G882=账期!$A$60,G882=账期!$A$61,G882=账期!$A$62,G882=账期!$A$63,G882=账期!$A$64,G882=账期!$A$66,G882=账期!$A$67,G882=账期!$A$68,G882=账期!$A$70,G882=账期!$A$71),30,IF(OR(G882=账期!$A$74,G882=账期!$A$77,G882=账期!$A$76,G882=账期!$A$79,G882=账期!$A$80,G882=账期!$A$81,G882=账期!$A$83,G882=账期!$A$85,G882=账期!$A$87,G882=账期!$A$89,G882=账期!$A$91),60,IF(OR(G882=账期!$A$93,G882=账期!$A$94,G882=账期!$A$95,G882=账期!$A$96,G882=账期!$A$98,G882=账期!$A$99,G882=账期!$A$101,G882=账期!$A$102),90,0)))</f>
        <v>30</v>
      </c>
      <c r="AF882" s="319"/>
      <c r="AG882" s="306" t="s">
        <v>2712</v>
      </c>
      <c r="AH882" s="319" t="str">
        <f t="shared" si="145"/>
        <v>徐绪盛</v>
      </c>
      <c r="AI882" s="321"/>
    </row>
    <row r="883" spans="1:35" ht="18" customHeight="1" x14ac:dyDescent="0.25">
      <c r="A883" s="301" t="str">
        <f t="shared" si="125"/>
        <v>2018年2月</v>
      </c>
      <c r="B883" s="302">
        <v>43131</v>
      </c>
      <c r="C883" s="303" t="s">
        <v>2890</v>
      </c>
      <c r="D883" s="304" t="s">
        <v>2954</v>
      </c>
      <c r="E883" s="305" t="str">
        <f t="shared" si="136"/>
        <v>A</v>
      </c>
      <c r="F883" s="305" t="str">
        <f t="shared" si="137"/>
        <v>A</v>
      </c>
      <c r="G883" s="306" t="s">
        <v>2810</v>
      </c>
      <c r="H883" s="307" t="str">
        <f>IF(G883="","",VLOOKUP(G883,下拉数据源!J:K,2,0))</f>
        <v>南京华信藤仓光通信有限公司</v>
      </c>
      <c r="I883" s="307" t="s">
        <v>33</v>
      </c>
      <c r="J883" s="341" t="s">
        <v>280</v>
      </c>
      <c r="K883" s="308">
        <v>4600033477</v>
      </c>
      <c r="L883" s="306" t="s">
        <v>2707</v>
      </c>
      <c r="M883" s="306" t="s">
        <v>2633</v>
      </c>
      <c r="N883" s="306"/>
      <c r="O883" s="306" t="s">
        <v>2634</v>
      </c>
      <c r="P883" s="308">
        <v>2</v>
      </c>
      <c r="Q883" s="309">
        <v>2</v>
      </c>
      <c r="R883" s="286">
        <v>7200</v>
      </c>
      <c r="S883" s="310">
        <f t="shared" si="134"/>
        <v>14400</v>
      </c>
      <c r="T883" s="311"/>
      <c r="U883" s="311">
        <f t="shared" si="124"/>
        <v>14400</v>
      </c>
      <c r="V883" s="451">
        <v>43135</v>
      </c>
      <c r="W883" s="452">
        <v>43136</v>
      </c>
      <c r="X883" s="308">
        <v>1000</v>
      </c>
      <c r="Y883" s="313" t="s">
        <v>3247</v>
      </c>
      <c r="Z883" s="314">
        <v>250</v>
      </c>
      <c r="AA883" s="315">
        <v>171221</v>
      </c>
      <c r="AB883" s="316"/>
      <c r="AC883" s="317"/>
      <c r="AD883" s="318">
        <f t="shared" si="135"/>
        <v>61</v>
      </c>
      <c r="AE883" s="319">
        <f>IF(OR(G883=账期!$A$18,G883=账期!$A$20,G883=账期!$A$22,G883=账期!$A$24,G883=账期!$A$25,G883=账期!$A$27,G883=账期!$A$26,G883=账期!$A$28,G883=账期!$A$30,G883=账期!$A$32,G883=账期!$A$34,G883=账期!$A$35,G883=账期!$A$37,G883=账期!$A$39,G883=账期!$A$40,G883=账期!$A$41,G883=账期!$A$42,G883=账期!$A$43,G883=账期!$A$44,G883=账期!$A$45,G883=账期!$A$46,G883=账期!$A$48,G883=账期!$A$50,G883=账期!$A$51,G883=账期!$A$52,G883=账期!$A$53,G883=账期!$A$54,G883=账期!$A$56,G883=账期!$A$57,G883=账期!$A$58,G883=账期!$A$59,G883=账期!$A$60,G883=账期!$A$61,G883=账期!$A$62,G883=账期!$A$63,G883=账期!$A$64,G883=账期!$A$66,G883=账期!$A$67,G883=账期!$A$68,G883=账期!$A$70,G883=账期!$A$71),30,IF(OR(G883=账期!$A$74,G883=账期!$A$77,G883=账期!$A$76,G883=账期!$A$79,G883=账期!$A$80,G883=账期!$A$81,G883=账期!$A$83,G883=账期!$A$85,G883=账期!$A$87,G883=账期!$A$89,G883=账期!$A$91),60,IF(OR(G883=账期!$A$93,G883=账期!$A$94,G883=账期!$A$95,G883=账期!$A$96,G883=账期!$A$98,G883=账期!$A$99,G883=账期!$A$101,G883=账期!$A$102),90,0)))</f>
        <v>30</v>
      </c>
      <c r="AF883" s="319"/>
      <c r="AG883" s="306" t="s">
        <v>50</v>
      </c>
      <c r="AH883" s="319" t="str">
        <f t="shared" si="145"/>
        <v>徐绪盛</v>
      </c>
      <c r="AI883" s="321"/>
    </row>
    <row r="884" spans="1:35" ht="18" customHeight="1" x14ac:dyDescent="0.25">
      <c r="A884" s="301" t="str">
        <f t="shared" si="125"/>
        <v>2018年2月</v>
      </c>
      <c r="B884" s="302">
        <v>43131</v>
      </c>
      <c r="C884" s="303"/>
      <c r="D884" s="304" t="s">
        <v>2953</v>
      </c>
      <c r="E884" s="305" t="str">
        <f t="shared" si="136"/>
        <v>A</v>
      </c>
      <c r="F884" s="305" t="str">
        <f t="shared" si="137"/>
        <v>B</v>
      </c>
      <c r="G884" s="306" t="s">
        <v>2665</v>
      </c>
      <c r="H884" s="307" t="str">
        <f>IF(G884="","",VLOOKUP(G884,下拉数据源!J:K,2,0))</f>
        <v>长飞光纤光缆（上海）有限公司</v>
      </c>
      <c r="I884" s="307" t="s">
        <v>33</v>
      </c>
      <c r="J884" s="307" t="s">
        <v>2959</v>
      </c>
      <c r="K884" s="308" t="s">
        <v>2751</v>
      </c>
      <c r="L884" s="306" t="s">
        <v>63</v>
      </c>
      <c r="M884" s="306" t="s">
        <v>2711</v>
      </c>
      <c r="N884" s="306" t="s">
        <v>2751</v>
      </c>
      <c r="O884" s="306" t="s">
        <v>2798</v>
      </c>
      <c r="P884" s="308">
        <v>0.05</v>
      </c>
      <c r="Q884" s="309">
        <v>0.05</v>
      </c>
      <c r="R884" s="286">
        <v>0</v>
      </c>
      <c r="S884" s="310">
        <f t="shared" si="134"/>
        <v>0</v>
      </c>
      <c r="T884" s="311"/>
      <c r="U884" s="311">
        <f t="shared" si="124"/>
        <v>0</v>
      </c>
      <c r="V884" s="451">
        <v>43132</v>
      </c>
      <c r="W884" s="452">
        <v>43134</v>
      </c>
      <c r="X884" s="308">
        <v>25</v>
      </c>
      <c r="Y884" s="313" t="s">
        <v>3093</v>
      </c>
      <c r="Z884" s="314">
        <v>0</v>
      </c>
      <c r="AA884" s="315">
        <v>180125</v>
      </c>
      <c r="AB884" s="316"/>
      <c r="AC884" s="317"/>
      <c r="AD884" s="318">
        <f t="shared" si="135"/>
        <v>61</v>
      </c>
      <c r="AE884" s="319">
        <f>IF(OR(G884=账期!$A$18,G884=账期!$A$20,G884=账期!$A$22,G884=账期!$A$24,G884=账期!$A$25,G884=账期!$A$27,G884=账期!$A$26,G884=账期!$A$28,G884=账期!$A$30,G884=账期!$A$32,G884=账期!$A$34,G884=账期!$A$35,G884=账期!$A$37,G884=账期!$A$39,G884=账期!$A$40,G884=账期!$A$41,G884=账期!$A$42,G884=账期!$A$43,G884=账期!$A$44,G884=账期!$A$45,G884=账期!$A$46,G884=账期!$A$48,G884=账期!$A$50,G884=账期!$A$51,G884=账期!$A$52,G884=账期!$A$53,G884=账期!$A$54,G884=账期!$A$56,G884=账期!$A$57,G884=账期!$A$58,G884=账期!$A$59,G884=账期!$A$60,G884=账期!$A$61,G884=账期!$A$62,G884=账期!$A$63,G884=账期!$A$64,G884=账期!$A$66,G884=账期!$A$67,G884=账期!$A$68,G884=账期!$A$70,G884=账期!$A$71),30,IF(OR(G884=账期!$A$74,G884=账期!$A$77,G884=账期!$A$76,G884=账期!$A$79,G884=账期!$A$80,G884=账期!$A$81,G884=账期!$A$83,G884=账期!$A$85,G884=账期!$A$87,G884=账期!$A$89,G884=账期!$A$91),60,IF(OR(G884=账期!$A$93,G884=账期!$A$94,G884=账期!$A$95,G884=账期!$A$96,G884=账期!$A$98,G884=账期!$A$99,G884=账期!$A$101,G884=账期!$A$102),90,0)))</f>
        <v>30</v>
      </c>
      <c r="AF884" s="319"/>
      <c r="AG884" s="306" t="s">
        <v>50</v>
      </c>
      <c r="AH884" s="319" t="str">
        <f t="shared" si="145"/>
        <v>徐绪盛</v>
      </c>
      <c r="AI884" s="321" t="s">
        <v>2958</v>
      </c>
    </row>
    <row r="885" spans="1:35" ht="18" customHeight="1" x14ac:dyDescent="0.25">
      <c r="A885" s="301" t="str">
        <f t="shared" si="125"/>
        <v>2018年2月</v>
      </c>
      <c r="B885" s="302">
        <v>43132</v>
      </c>
      <c r="C885" s="303" t="s">
        <v>3040</v>
      </c>
      <c r="D885" s="304" t="s">
        <v>2989</v>
      </c>
      <c r="E885" s="305" t="str">
        <f t="shared" si="136"/>
        <v>A</v>
      </c>
      <c r="F885" s="305" t="str">
        <f t="shared" si="137"/>
        <v>A</v>
      </c>
      <c r="G885" s="306" t="s">
        <v>2676</v>
      </c>
      <c r="H885" s="307" t="str">
        <f>IF(G885="","",VLOOKUP(G885,下拉数据源!J:K,2,0))</f>
        <v>长飞光纤光缆股份有限公司</v>
      </c>
      <c r="I885" s="307" t="s">
        <v>2701</v>
      </c>
      <c r="J885" s="307"/>
      <c r="K885" s="308" t="s">
        <v>2991</v>
      </c>
      <c r="L885" s="306" t="s">
        <v>2707</v>
      </c>
      <c r="M885" s="306" t="s">
        <v>2992</v>
      </c>
      <c r="N885" s="306"/>
      <c r="O885" s="306" t="s">
        <v>2993</v>
      </c>
      <c r="P885" s="308">
        <v>2.5000000000000001E-2</v>
      </c>
      <c r="Q885" s="309">
        <v>2.5000000000000001E-2</v>
      </c>
      <c r="R885" s="286">
        <v>18000</v>
      </c>
      <c r="S885" s="310">
        <f t="shared" si="134"/>
        <v>450</v>
      </c>
      <c r="T885" s="311"/>
      <c r="U885" s="311">
        <f t="shared" si="124"/>
        <v>450</v>
      </c>
      <c r="V885" s="451">
        <v>43132</v>
      </c>
      <c r="W885" s="452">
        <v>43133</v>
      </c>
      <c r="X885" s="308">
        <v>25</v>
      </c>
      <c r="Y885" s="313" t="s">
        <v>3101</v>
      </c>
      <c r="Z885" s="314">
        <v>0</v>
      </c>
      <c r="AA885" s="315">
        <v>171219</v>
      </c>
      <c r="AB885" s="316"/>
      <c r="AC885" s="317"/>
      <c r="AD885" s="318">
        <f t="shared" si="135"/>
        <v>61</v>
      </c>
      <c r="AE885" s="319">
        <f>IF(OR(G885=账期!$A$18,G885=账期!$A$20,G885=账期!$A$22,G885=账期!$A$24,G885=账期!$A$25,G885=账期!$A$27,G885=账期!$A$26,G885=账期!$A$28,G885=账期!$A$30,G885=账期!$A$32,G885=账期!$A$34,G885=账期!$A$35,G885=账期!$A$37,G885=账期!$A$39,G885=账期!$A$40,G885=账期!$A$41,G885=账期!$A$42,G885=账期!$A$43,G885=账期!$A$44,G885=账期!$A$45,G885=账期!$A$46,G885=账期!$A$48,G885=账期!$A$50,G885=账期!$A$51,G885=账期!$A$52,G885=账期!$A$53,G885=账期!$A$54,G885=账期!$A$56,G885=账期!$A$57,G885=账期!$A$58,G885=账期!$A$59,G885=账期!$A$60,G885=账期!$A$61,G885=账期!$A$62,G885=账期!$A$63,G885=账期!$A$64,G885=账期!$A$66,G885=账期!$A$67,G885=账期!$A$68,G885=账期!$A$70,G885=账期!$A$71),30,IF(OR(G885=账期!$A$74,G885=账期!$A$77,G885=账期!$A$76,G885=账期!$A$79,G885=账期!$A$80,G885=账期!$A$81,G885=账期!$A$83,G885=账期!$A$85,G885=账期!$A$87,G885=账期!$A$89,G885=账期!$A$91),60,IF(OR(G885=账期!$A$93,G885=账期!$A$94,G885=账期!$A$95,G885=账期!$A$96,G885=账期!$A$98,G885=账期!$A$99,G885=账期!$A$101,G885=账期!$A$102),90,0)))</f>
        <v>30</v>
      </c>
      <c r="AF885" s="319"/>
      <c r="AG885" s="306" t="s">
        <v>86</v>
      </c>
      <c r="AH885" s="319" t="str">
        <f t="shared" si="145"/>
        <v>杭得利</v>
      </c>
      <c r="AI885" s="321"/>
    </row>
    <row r="886" spans="1:35" ht="18" customHeight="1" x14ac:dyDescent="0.25">
      <c r="A886" s="301" t="str">
        <f t="shared" si="125"/>
        <v>2018年2月</v>
      </c>
      <c r="B886" s="380">
        <v>43132</v>
      </c>
      <c r="C886" s="381" t="s">
        <v>3046</v>
      </c>
      <c r="D886" s="304" t="s">
        <v>2989</v>
      </c>
      <c r="E886" s="383" t="str">
        <f t="shared" si="136"/>
        <v>A</v>
      </c>
      <c r="F886" s="383" t="str">
        <f t="shared" si="137"/>
        <v>A</v>
      </c>
      <c r="G886" s="306" t="s">
        <v>2676</v>
      </c>
      <c r="H886" s="385" t="str">
        <f>IF(G886="","",VLOOKUP(G886,下拉数据源!J:K,2,0))</f>
        <v>长飞光纤光缆股份有限公司</v>
      </c>
      <c r="I886" s="307" t="s">
        <v>2701</v>
      </c>
      <c r="J886" s="385"/>
      <c r="K886" s="386" t="s">
        <v>2994</v>
      </c>
      <c r="L886" s="384" t="s">
        <v>2702</v>
      </c>
      <c r="M886" s="384" t="s">
        <v>3032</v>
      </c>
      <c r="N886" s="384"/>
      <c r="O886" s="306" t="s">
        <v>3003</v>
      </c>
      <c r="P886" s="386">
        <v>4</v>
      </c>
      <c r="Q886" s="387">
        <v>4</v>
      </c>
      <c r="R886" s="286">
        <v>15500</v>
      </c>
      <c r="S886" s="388">
        <f t="shared" si="134"/>
        <v>62000</v>
      </c>
      <c r="T886" s="389"/>
      <c r="U886" s="389">
        <f t="shared" si="124"/>
        <v>62000</v>
      </c>
      <c r="V886" s="451">
        <v>43142</v>
      </c>
      <c r="W886" s="452">
        <v>43143</v>
      </c>
      <c r="X886" s="386">
        <v>500</v>
      </c>
      <c r="Y886" s="390" t="s">
        <v>3610</v>
      </c>
      <c r="Z886" s="391">
        <v>352</v>
      </c>
      <c r="AA886" s="392">
        <v>180121</v>
      </c>
      <c r="AB886" s="393"/>
      <c r="AC886" s="394"/>
      <c r="AD886" s="395">
        <f t="shared" si="135"/>
        <v>61</v>
      </c>
      <c r="AE886" s="396">
        <f>IF(OR(G886=账期!$A$18,G886=账期!$A$20,G886=账期!$A$22,G886=账期!$A$24,G886=账期!$A$25,G886=账期!$A$27,G886=账期!$A$26,G886=账期!$A$28,G886=账期!$A$30,G886=账期!$A$32,G886=账期!$A$34,G886=账期!$A$35,G886=账期!$A$37,G886=账期!$A$39,G886=账期!$A$40,G886=账期!$A$41,G886=账期!$A$42,G886=账期!$A$43,G886=账期!$A$44,G886=账期!$A$45,G886=账期!$A$46,G886=账期!$A$48,G886=账期!$A$50,G886=账期!$A$51,G886=账期!$A$52,G886=账期!$A$53,G886=账期!$A$54,G886=账期!$A$56,G886=账期!$A$57,G886=账期!$A$58,G886=账期!$A$59,G886=账期!$A$60,G886=账期!$A$61,G886=账期!$A$62,G886=账期!$A$63,G886=账期!$A$64,G886=账期!$A$66,G886=账期!$A$67,G886=账期!$A$68,G886=账期!$A$70,G886=账期!$A$71),30,IF(OR(G886=账期!$A$74,G886=账期!$A$77,G886=账期!$A$76,G886=账期!$A$79,G886=账期!$A$80,G886=账期!$A$81,G886=账期!$A$83,G886=账期!$A$85,G886=账期!$A$87,G886=账期!$A$89,G886=账期!$A$91),60,IF(OR(G886=账期!$A$93,G886=账期!$A$94,G886=账期!$A$95,G886=账期!$A$96,G886=账期!$A$98,G886=账期!$A$99,G886=账期!$A$101,G886=账期!$A$102),90,0)))</f>
        <v>30</v>
      </c>
      <c r="AF886" s="396"/>
      <c r="AG886" s="306" t="s">
        <v>3026</v>
      </c>
      <c r="AH886" s="396" t="str">
        <f t="shared" si="145"/>
        <v>杭得利</v>
      </c>
      <c r="AI886" s="321"/>
    </row>
    <row r="887" spans="1:35" ht="18" customHeight="1" x14ac:dyDescent="0.25">
      <c r="A887" s="301" t="str">
        <f t="shared" si="125"/>
        <v>2018年2月</v>
      </c>
      <c r="B887" s="302">
        <v>43132</v>
      </c>
      <c r="C887" s="303" t="s">
        <v>3036</v>
      </c>
      <c r="D887" s="304" t="s">
        <v>2989</v>
      </c>
      <c r="E887" s="305" t="str">
        <f t="shared" si="136"/>
        <v>A</v>
      </c>
      <c r="F887" s="305" t="str">
        <f t="shared" si="137"/>
        <v>A</v>
      </c>
      <c r="G887" s="306" t="s">
        <v>2676</v>
      </c>
      <c r="H887" s="307" t="str">
        <f>IF(G887="","",VLOOKUP(G887,下拉数据源!J:K,2,0))</f>
        <v>长飞光纤光缆股份有限公司</v>
      </c>
      <c r="I887" s="307" t="s">
        <v>2701</v>
      </c>
      <c r="J887" s="307"/>
      <c r="K887" s="308" t="s">
        <v>2997</v>
      </c>
      <c r="L887" s="306" t="s">
        <v>2695</v>
      </c>
      <c r="M887" s="306" t="s">
        <v>2996</v>
      </c>
      <c r="N887" s="306"/>
      <c r="O887" s="306" t="s">
        <v>2993</v>
      </c>
      <c r="P887" s="308">
        <v>24</v>
      </c>
      <c r="Q887" s="309">
        <v>24</v>
      </c>
      <c r="R887" s="286">
        <v>9250</v>
      </c>
      <c r="S887" s="310">
        <f t="shared" si="134"/>
        <v>222000</v>
      </c>
      <c r="T887" s="311"/>
      <c r="U887" s="311">
        <f t="shared" si="124"/>
        <v>222000</v>
      </c>
      <c r="V887" s="451">
        <v>43138</v>
      </c>
      <c r="W887" s="452">
        <v>43139</v>
      </c>
      <c r="X887" s="308">
        <v>750</v>
      </c>
      <c r="Y887" s="313" t="s">
        <v>3473</v>
      </c>
      <c r="Z887" s="314">
        <v>2112</v>
      </c>
      <c r="AA887" s="315" t="s">
        <v>3465</v>
      </c>
      <c r="AB887" s="316"/>
      <c r="AC887" s="317"/>
      <c r="AD887" s="318">
        <f t="shared" si="135"/>
        <v>61</v>
      </c>
      <c r="AE887" s="319">
        <f>IF(OR(G887=账期!$A$18,G887=账期!$A$20,G887=账期!$A$22,G887=账期!$A$24,G887=账期!$A$25,G887=账期!$A$27,G887=账期!$A$26,G887=账期!$A$28,G887=账期!$A$30,G887=账期!$A$32,G887=账期!$A$34,G887=账期!$A$35,G887=账期!$A$37,G887=账期!$A$39,G887=账期!$A$40,G887=账期!$A$41,G887=账期!$A$42,G887=账期!$A$43,G887=账期!$A$44,G887=账期!$A$45,G887=账期!$A$46,G887=账期!$A$48,G887=账期!$A$50,G887=账期!$A$51,G887=账期!$A$52,G887=账期!$A$53,G887=账期!$A$54,G887=账期!$A$56,G887=账期!$A$57,G887=账期!$A$58,G887=账期!$A$59,G887=账期!$A$60,G887=账期!$A$61,G887=账期!$A$62,G887=账期!$A$63,G887=账期!$A$64,G887=账期!$A$66,G887=账期!$A$67,G887=账期!$A$68,G887=账期!$A$70,G887=账期!$A$71),30,IF(OR(G887=账期!$A$74,G887=账期!$A$77,G887=账期!$A$76,G887=账期!$A$79,G887=账期!$A$80,G887=账期!$A$81,G887=账期!$A$83,G887=账期!$A$85,G887=账期!$A$87,G887=账期!$A$89,G887=账期!$A$91),60,IF(OR(G887=账期!$A$93,G887=账期!$A$94,G887=账期!$A$95,G887=账期!$A$96,G887=账期!$A$98,G887=账期!$A$99,G887=账期!$A$101,G887=账期!$A$102),90,0)))</f>
        <v>30</v>
      </c>
      <c r="AF887" s="319"/>
      <c r="AG887" s="306" t="s">
        <v>3026</v>
      </c>
      <c r="AH887" s="319" t="str">
        <f t="shared" si="145"/>
        <v>杭得利</v>
      </c>
      <c r="AI887" s="321"/>
    </row>
    <row r="888" spans="1:35" ht="18" customHeight="1" x14ac:dyDescent="0.25">
      <c r="A888" s="301" t="str">
        <f t="shared" si="125"/>
        <v>2018年2月</v>
      </c>
      <c r="B888" s="302">
        <v>43132</v>
      </c>
      <c r="C888" s="303" t="s">
        <v>3036</v>
      </c>
      <c r="D888" s="304" t="s">
        <v>2989</v>
      </c>
      <c r="E888" s="305" t="str">
        <f t="shared" si="136"/>
        <v>A</v>
      </c>
      <c r="F888" s="305" t="str">
        <f t="shared" si="137"/>
        <v>A</v>
      </c>
      <c r="G888" s="306" t="s">
        <v>2676</v>
      </c>
      <c r="H888" s="307" t="str">
        <f>IF(G888="","",VLOOKUP(G888,下拉数据源!J:K,2,0))</f>
        <v>长飞光纤光缆股份有限公司</v>
      </c>
      <c r="I888" s="307" t="s">
        <v>2701</v>
      </c>
      <c r="J888" s="307"/>
      <c r="K888" s="308" t="s">
        <v>2998</v>
      </c>
      <c r="L888" s="306" t="s">
        <v>2687</v>
      </c>
      <c r="M888" s="306" t="s">
        <v>2995</v>
      </c>
      <c r="N888" s="306"/>
      <c r="O888" s="306" t="s">
        <v>2993</v>
      </c>
      <c r="P888" s="308">
        <v>33</v>
      </c>
      <c r="Q888" s="309">
        <v>33</v>
      </c>
      <c r="R888" s="286">
        <v>9600</v>
      </c>
      <c r="S888" s="310">
        <f t="shared" si="134"/>
        <v>316800</v>
      </c>
      <c r="T888" s="311"/>
      <c r="U888" s="311">
        <f t="shared" si="124"/>
        <v>316800</v>
      </c>
      <c r="V888" s="451">
        <v>43144</v>
      </c>
      <c r="W888" s="452">
        <v>43145</v>
      </c>
      <c r="X888" s="308">
        <v>750</v>
      </c>
      <c r="Y888" s="313" t="s">
        <v>3671</v>
      </c>
      <c r="Z888" s="314">
        <v>2904</v>
      </c>
      <c r="AA888" s="315">
        <v>180212</v>
      </c>
      <c r="AB888" s="316"/>
      <c r="AC888" s="317"/>
      <c r="AD888" s="318">
        <f t="shared" si="135"/>
        <v>61</v>
      </c>
      <c r="AE888" s="319">
        <f>IF(OR(G888=账期!$A$18,G888=账期!$A$20,G888=账期!$A$22,G888=账期!$A$24,G888=账期!$A$25,G888=账期!$A$27,G888=账期!$A$26,G888=账期!$A$28,G888=账期!$A$30,G888=账期!$A$32,G888=账期!$A$34,G888=账期!$A$35,G888=账期!$A$37,G888=账期!$A$39,G888=账期!$A$40,G888=账期!$A$41,G888=账期!$A$42,G888=账期!$A$43,G888=账期!$A$44,G888=账期!$A$45,G888=账期!$A$46,G888=账期!$A$48,G888=账期!$A$50,G888=账期!$A$51,G888=账期!$A$52,G888=账期!$A$53,G888=账期!$A$54,G888=账期!$A$56,G888=账期!$A$57,G888=账期!$A$58,G888=账期!$A$59,G888=账期!$A$60,G888=账期!$A$61,G888=账期!$A$62,G888=账期!$A$63,G888=账期!$A$64,G888=账期!$A$66,G888=账期!$A$67,G888=账期!$A$68,G888=账期!$A$70,G888=账期!$A$71),30,IF(OR(G888=账期!$A$74,G888=账期!$A$77,G888=账期!$A$76,G888=账期!$A$79,G888=账期!$A$80,G888=账期!$A$81,G888=账期!$A$83,G888=账期!$A$85,G888=账期!$A$87,G888=账期!$A$89,G888=账期!$A$91),60,IF(OR(G888=账期!$A$93,G888=账期!$A$94,G888=账期!$A$95,G888=账期!$A$96,G888=账期!$A$98,G888=账期!$A$99,G888=账期!$A$101,G888=账期!$A$102),90,0)))</f>
        <v>30</v>
      </c>
      <c r="AF888" s="319"/>
      <c r="AG888" s="306" t="s">
        <v>3026</v>
      </c>
      <c r="AH888" s="319" t="str">
        <f t="shared" si="145"/>
        <v>杭得利</v>
      </c>
      <c r="AI888" s="321"/>
    </row>
    <row r="889" spans="1:35" ht="18" customHeight="1" x14ac:dyDescent="0.25">
      <c r="A889" s="301" t="str">
        <f t="shared" si="125"/>
        <v>2018年2月</v>
      </c>
      <c r="B889" s="302">
        <v>43132</v>
      </c>
      <c r="C889" s="303" t="s">
        <v>3036</v>
      </c>
      <c r="D889" s="304" t="s">
        <v>2989</v>
      </c>
      <c r="E889" s="305" t="str">
        <f t="shared" si="136"/>
        <v>A</v>
      </c>
      <c r="F889" s="305" t="str">
        <f t="shared" si="137"/>
        <v>A</v>
      </c>
      <c r="G889" s="306" t="s">
        <v>2676</v>
      </c>
      <c r="H889" s="307" t="str">
        <f>IF(G889="","",VLOOKUP(G889,下拉数据源!J:K,2,0))</f>
        <v>长飞光纤光缆股份有限公司</v>
      </c>
      <c r="I889" s="307" t="s">
        <v>2701</v>
      </c>
      <c r="J889" s="307"/>
      <c r="K889" s="308" t="s">
        <v>2998</v>
      </c>
      <c r="L889" s="306" t="s">
        <v>2687</v>
      </c>
      <c r="M889" s="306" t="s">
        <v>2995</v>
      </c>
      <c r="N889" s="306"/>
      <c r="O889" s="306" t="s">
        <v>2993</v>
      </c>
      <c r="P889" s="308">
        <v>33</v>
      </c>
      <c r="Q889" s="309">
        <v>33</v>
      </c>
      <c r="R889" s="286">
        <v>9600</v>
      </c>
      <c r="S889" s="310">
        <f t="shared" si="134"/>
        <v>316800</v>
      </c>
      <c r="T889" s="311"/>
      <c r="U889" s="311">
        <f t="shared" si="124"/>
        <v>316800</v>
      </c>
      <c r="V889" s="451">
        <v>43144</v>
      </c>
      <c r="W889" s="452">
        <v>43145</v>
      </c>
      <c r="X889" s="308">
        <v>750</v>
      </c>
      <c r="Y889" s="313" t="s">
        <v>3673</v>
      </c>
      <c r="Z889" s="314">
        <v>2904</v>
      </c>
      <c r="AA889" s="315" t="s">
        <v>3674</v>
      </c>
      <c r="AB889" s="316"/>
      <c r="AC889" s="317"/>
      <c r="AD889" s="318">
        <f t="shared" si="135"/>
        <v>61</v>
      </c>
      <c r="AE889" s="319">
        <f>IF(OR(G889=账期!$A$18,G889=账期!$A$20,G889=账期!$A$22,G889=账期!$A$24,G889=账期!$A$25,G889=账期!$A$27,G889=账期!$A$26,G889=账期!$A$28,G889=账期!$A$30,G889=账期!$A$32,G889=账期!$A$34,G889=账期!$A$35,G889=账期!$A$37,G889=账期!$A$39,G889=账期!$A$40,G889=账期!$A$41,G889=账期!$A$42,G889=账期!$A$43,G889=账期!$A$44,G889=账期!$A$45,G889=账期!$A$46,G889=账期!$A$48,G889=账期!$A$50,G889=账期!$A$51,G889=账期!$A$52,G889=账期!$A$53,G889=账期!$A$54,G889=账期!$A$56,G889=账期!$A$57,G889=账期!$A$58,G889=账期!$A$59,G889=账期!$A$60,G889=账期!$A$61,G889=账期!$A$62,G889=账期!$A$63,G889=账期!$A$64,G889=账期!$A$66,G889=账期!$A$67,G889=账期!$A$68,G889=账期!$A$70,G889=账期!$A$71),30,IF(OR(G889=账期!$A$74,G889=账期!$A$77,G889=账期!$A$76,G889=账期!$A$79,G889=账期!$A$80,G889=账期!$A$81,G889=账期!$A$83,G889=账期!$A$85,G889=账期!$A$87,G889=账期!$A$89,G889=账期!$A$91),60,IF(OR(G889=账期!$A$93,G889=账期!$A$94,G889=账期!$A$95,G889=账期!$A$96,G889=账期!$A$98,G889=账期!$A$99,G889=账期!$A$101,G889=账期!$A$102),90,0)))</f>
        <v>30</v>
      </c>
      <c r="AF889" s="319"/>
      <c r="AG889" s="306" t="s">
        <v>3026</v>
      </c>
      <c r="AH889" s="319" t="str">
        <f t="shared" si="145"/>
        <v>杭得利</v>
      </c>
      <c r="AI889" s="321"/>
    </row>
    <row r="890" spans="1:35" ht="18" customHeight="1" x14ac:dyDescent="0.25">
      <c r="A890" s="301" t="str">
        <f t="shared" si="125"/>
        <v>2018年2月</v>
      </c>
      <c r="B890" s="302">
        <v>43132</v>
      </c>
      <c r="C890" s="303" t="s">
        <v>3036</v>
      </c>
      <c r="D890" s="304" t="s">
        <v>2989</v>
      </c>
      <c r="E890" s="305" t="str">
        <f t="shared" si="136"/>
        <v>A</v>
      </c>
      <c r="F890" s="305" t="str">
        <f t="shared" si="137"/>
        <v>A</v>
      </c>
      <c r="G890" s="306" t="s">
        <v>2676</v>
      </c>
      <c r="H890" s="307" t="str">
        <f>IF(G890="","",VLOOKUP(G890,下拉数据源!J:K,2,0))</f>
        <v>长飞光纤光缆股份有限公司</v>
      </c>
      <c r="I890" s="307" t="s">
        <v>2701</v>
      </c>
      <c r="J890" s="307"/>
      <c r="K890" s="308" t="s">
        <v>2997</v>
      </c>
      <c r="L890" s="306" t="s">
        <v>2695</v>
      </c>
      <c r="M890" s="306" t="s">
        <v>2996</v>
      </c>
      <c r="N890" s="306"/>
      <c r="O890" s="306" t="s">
        <v>2993</v>
      </c>
      <c r="P890" s="308">
        <v>24</v>
      </c>
      <c r="Q890" s="309">
        <v>24</v>
      </c>
      <c r="R890" s="286">
        <v>9250</v>
      </c>
      <c r="S890" s="310">
        <f t="shared" si="134"/>
        <v>222000</v>
      </c>
      <c r="T890" s="311"/>
      <c r="U890" s="311">
        <f t="shared" si="124"/>
        <v>222000</v>
      </c>
      <c r="V890" s="451">
        <v>43133</v>
      </c>
      <c r="W890" s="452">
        <v>43134</v>
      </c>
      <c r="X890" s="308">
        <v>750</v>
      </c>
      <c r="Y890" s="313" t="s">
        <v>3164</v>
      </c>
      <c r="Z890" s="314">
        <v>2311.1999999999998</v>
      </c>
      <c r="AA890" s="315" t="s">
        <v>3165</v>
      </c>
      <c r="AB890" s="316"/>
      <c r="AC890" s="317"/>
      <c r="AD890" s="318">
        <f t="shared" si="135"/>
        <v>61</v>
      </c>
      <c r="AE890" s="319">
        <f>IF(OR(G890=账期!$A$18,G890=账期!$A$20,G890=账期!$A$22,G890=账期!$A$24,G890=账期!$A$25,G890=账期!$A$27,G890=账期!$A$26,G890=账期!$A$28,G890=账期!$A$30,G890=账期!$A$32,G890=账期!$A$34,G890=账期!$A$35,G890=账期!$A$37,G890=账期!$A$39,G890=账期!$A$40,G890=账期!$A$41,G890=账期!$A$42,G890=账期!$A$43,G890=账期!$A$44,G890=账期!$A$45,G890=账期!$A$46,G890=账期!$A$48,G890=账期!$A$50,G890=账期!$A$51,G890=账期!$A$52,G890=账期!$A$53,G890=账期!$A$54,G890=账期!$A$56,G890=账期!$A$57,G890=账期!$A$58,G890=账期!$A$59,G890=账期!$A$60,G890=账期!$A$61,G890=账期!$A$62,G890=账期!$A$63,G890=账期!$A$64,G890=账期!$A$66,G890=账期!$A$67,G890=账期!$A$68,G890=账期!$A$70,G890=账期!$A$71),30,IF(OR(G890=账期!$A$74,G890=账期!$A$77,G890=账期!$A$76,G890=账期!$A$79,G890=账期!$A$80,G890=账期!$A$81,G890=账期!$A$83,G890=账期!$A$85,G890=账期!$A$87,G890=账期!$A$89,G890=账期!$A$91),60,IF(OR(G890=账期!$A$93,G890=账期!$A$94,G890=账期!$A$95,G890=账期!$A$96,G890=账期!$A$98,G890=账期!$A$99,G890=账期!$A$101,G890=账期!$A$102),90,0)))</f>
        <v>30</v>
      </c>
      <c r="AF890" s="319"/>
      <c r="AG890" s="306" t="s">
        <v>3026</v>
      </c>
      <c r="AH890" s="319" t="str">
        <f t="shared" si="145"/>
        <v>杭得利</v>
      </c>
      <c r="AI890" s="321"/>
    </row>
    <row r="891" spans="1:35" ht="18" customHeight="1" x14ac:dyDescent="0.25">
      <c r="A891" s="301" t="str">
        <f t="shared" si="125"/>
        <v>2018年2月</v>
      </c>
      <c r="B891" s="302">
        <v>43132</v>
      </c>
      <c r="C891" s="303" t="s">
        <v>3036</v>
      </c>
      <c r="D891" s="304" t="s">
        <v>2989</v>
      </c>
      <c r="E891" s="305" t="str">
        <f t="shared" si="136"/>
        <v>A</v>
      </c>
      <c r="F891" s="305" t="str">
        <f t="shared" si="137"/>
        <v>A</v>
      </c>
      <c r="G891" s="306" t="s">
        <v>2676</v>
      </c>
      <c r="H891" s="307" t="str">
        <f>IF(G891="","",VLOOKUP(G891,下拉数据源!J:K,2,0))</f>
        <v>长飞光纤光缆股份有限公司</v>
      </c>
      <c r="I891" s="307" t="s">
        <v>2701</v>
      </c>
      <c r="J891" s="307"/>
      <c r="K891" s="308" t="s">
        <v>2997</v>
      </c>
      <c r="L891" s="306" t="s">
        <v>2695</v>
      </c>
      <c r="M891" s="306" t="s">
        <v>2996</v>
      </c>
      <c r="N891" s="306"/>
      <c r="O891" s="306" t="s">
        <v>2993</v>
      </c>
      <c r="P891" s="308">
        <v>12</v>
      </c>
      <c r="Q891" s="309">
        <v>12</v>
      </c>
      <c r="R891" s="286">
        <v>9250</v>
      </c>
      <c r="S891" s="310">
        <f t="shared" si="134"/>
        <v>111000</v>
      </c>
      <c r="T891" s="311"/>
      <c r="U891" s="311">
        <f t="shared" si="124"/>
        <v>111000</v>
      </c>
      <c r="V891" s="451">
        <v>43134</v>
      </c>
      <c r="W891" s="452">
        <v>43135</v>
      </c>
      <c r="X891" s="308">
        <v>750</v>
      </c>
      <c r="Y891" s="313" t="s">
        <v>3119</v>
      </c>
      <c r="Z891" s="314">
        <v>1056</v>
      </c>
      <c r="AA891" s="315">
        <v>180202</v>
      </c>
      <c r="AB891" s="316" t="s">
        <v>3162</v>
      </c>
      <c r="AC891" s="317">
        <v>43133</v>
      </c>
      <c r="AD891" s="318">
        <f t="shared" si="135"/>
        <v>43189</v>
      </c>
      <c r="AE891" s="319">
        <f>IF(OR(G891=账期!$A$18,G891=账期!$A$20,G891=账期!$A$22,G891=账期!$A$24,G891=账期!$A$25,G891=账期!$A$27,G891=账期!$A$26,G891=账期!$A$28,G891=账期!$A$30,G891=账期!$A$32,G891=账期!$A$34,G891=账期!$A$35,G891=账期!$A$37,G891=账期!$A$39,G891=账期!$A$40,G891=账期!$A$41,G891=账期!$A$42,G891=账期!$A$43,G891=账期!$A$44,G891=账期!$A$45,G891=账期!$A$46,G891=账期!$A$48,G891=账期!$A$50,G891=账期!$A$51,G891=账期!$A$52,G891=账期!$A$53,G891=账期!$A$54,G891=账期!$A$56,G891=账期!$A$57,G891=账期!$A$58,G891=账期!$A$59,G891=账期!$A$60,G891=账期!$A$61,G891=账期!$A$62,G891=账期!$A$63,G891=账期!$A$64,G891=账期!$A$66,G891=账期!$A$67,G891=账期!$A$68,G891=账期!$A$70,G891=账期!$A$71),30,IF(OR(G891=账期!$A$74,G891=账期!$A$77,G891=账期!$A$76,G891=账期!$A$79,G891=账期!$A$80,G891=账期!$A$81,G891=账期!$A$83,G891=账期!$A$85,G891=账期!$A$87,G891=账期!$A$89,G891=账期!$A$91),60,IF(OR(G891=账期!$A$93,G891=账期!$A$94,G891=账期!$A$95,G891=账期!$A$96,G891=账期!$A$98,G891=账期!$A$99,G891=账期!$A$101,G891=账期!$A$102),90,0)))</f>
        <v>30</v>
      </c>
      <c r="AF891" s="319"/>
      <c r="AG891" s="306" t="s">
        <v>3026</v>
      </c>
      <c r="AH891" s="319" t="str">
        <f t="shared" si="145"/>
        <v>杭得利</v>
      </c>
      <c r="AI891" s="321"/>
    </row>
    <row r="892" spans="1:35" ht="18" customHeight="1" x14ac:dyDescent="0.25">
      <c r="A892" s="301" t="str">
        <f t="shared" si="125"/>
        <v>2018年2月</v>
      </c>
      <c r="B892" s="302">
        <v>43132</v>
      </c>
      <c r="C892" s="303" t="s">
        <v>3036</v>
      </c>
      <c r="D892" s="304" t="s">
        <v>2989</v>
      </c>
      <c r="E892" s="305" t="str">
        <f t="shared" si="136"/>
        <v>A</v>
      </c>
      <c r="F892" s="305" t="str">
        <f t="shared" si="137"/>
        <v>A</v>
      </c>
      <c r="G892" s="306" t="s">
        <v>2676</v>
      </c>
      <c r="H892" s="307" t="str">
        <f>IF(G892="","",VLOOKUP(G892,下拉数据源!J:K,2,0))</f>
        <v>长飞光纤光缆股份有限公司</v>
      </c>
      <c r="I892" s="307" t="s">
        <v>2701</v>
      </c>
      <c r="J892" s="307"/>
      <c r="K892" s="308" t="s">
        <v>2997</v>
      </c>
      <c r="L892" s="306" t="s">
        <v>2695</v>
      </c>
      <c r="M892" s="306" t="s">
        <v>2996</v>
      </c>
      <c r="N892" s="306"/>
      <c r="O892" s="306" t="s">
        <v>2993</v>
      </c>
      <c r="P892" s="308">
        <v>12</v>
      </c>
      <c r="Q892" s="309">
        <v>12</v>
      </c>
      <c r="R892" s="286">
        <v>9250</v>
      </c>
      <c r="S892" s="310">
        <f t="shared" si="134"/>
        <v>111000</v>
      </c>
      <c r="T892" s="311"/>
      <c r="U892" s="311">
        <f t="shared" si="124"/>
        <v>111000</v>
      </c>
      <c r="V892" s="451">
        <v>43135</v>
      </c>
      <c r="W892" s="452">
        <v>43136</v>
      </c>
      <c r="X892" s="308">
        <v>750</v>
      </c>
      <c r="Y892" s="313" t="s">
        <v>3238</v>
      </c>
      <c r="Z892" s="314">
        <v>1056</v>
      </c>
      <c r="AA892" s="315">
        <v>180204</v>
      </c>
      <c r="AB892" s="316"/>
      <c r="AC892" s="317"/>
      <c r="AD892" s="318">
        <f t="shared" si="135"/>
        <v>61</v>
      </c>
      <c r="AE892" s="319">
        <f>IF(OR(G892=账期!$A$18,G892=账期!$A$20,G892=账期!$A$22,G892=账期!$A$24,G892=账期!$A$25,G892=账期!$A$27,G892=账期!$A$26,G892=账期!$A$28,G892=账期!$A$30,G892=账期!$A$32,G892=账期!$A$34,G892=账期!$A$35,G892=账期!$A$37,G892=账期!$A$39,G892=账期!$A$40,G892=账期!$A$41,G892=账期!$A$42,G892=账期!$A$43,G892=账期!$A$44,G892=账期!$A$45,G892=账期!$A$46,G892=账期!$A$48,G892=账期!$A$50,G892=账期!$A$51,G892=账期!$A$52,G892=账期!$A$53,G892=账期!$A$54,G892=账期!$A$56,G892=账期!$A$57,G892=账期!$A$58,G892=账期!$A$59,G892=账期!$A$60,G892=账期!$A$61,G892=账期!$A$62,G892=账期!$A$63,G892=账期!$A$64,G892=账期!$A$66,G892=账期!$A$67,G892=账期!$A$68,G892=账期!$A$70,G892=账期!$A$71),30,IF(OR(G892=账期!$A$74,G892=账期!$A$77,G892=账期!$A$76,G892=账期!$A$79,G892=账期!$A$80,G892=账期!$A$81,G892=账期!$A$83,G892=账期!$A$85,G892=账期!$A$87,G892=账期!$A$89,G892=账期!$A$91),60,IF(OR(G892=账期!$A$93,G892=账期!$A$94,G892=账期!$A$95,G892=账期!$A$96,G892=账期!$A$98,G892=账期!$A$99,G892=账期!$A$101,G892=账期!$A$102),90,0)))</f>
        <v>30</v>
      </c>
      <c r="AF892" s="319"/>
      <c r="AG892" s="306" t="s">
        <v>3026</v>
      </c>
      <c r="AH892" s="319" t="str">
        <f t="shared" si="145"/>
        <v>杭得利</v>
      </c>
      <c r="AI892" s="321"/>
    </row>
    <row r="893" spans="1:35" ht="18" customHeight="1" x14ac:dyDescent="0.25">
      <c r="A893" s="301" t="str">
        <f t="shared" si="125"/>
        <v>2018年2月</v>
      </c>
      <c r="B893" s="302">
        <v>43132</v>
      </c>
      <c r="C893" s="303" t="s">
        <v>3036</v>
      </c>
      <c r="D893" s="304" t="s">
        <v>2989</v>
      </c>
      <c r="E893" s="305" t="str">
        <f t="shared" si="136"/>
        <v>A</v>
      </c>
      <c r="F893" s="305" t="str">
        <f t="shared" si="137"/>
        <v>A</v>
      </c>
      <c r="G893" s="306" t="s">
        <v>2676</v>
      </c>
      <c r="H893" s="307" t="str">
        <f>IF(G893="","",VLOOKUP(G893,下拉数据源!J:K,2,0))</f>
        <v>长飞光纤光缆股份有限公司</v>
      </c>
      <c r="I893" s="307" t="s">
        <v>2701</v>
      </c>
      <c r="J893" s="307"/>
      <c r="K893" s="308" t="s">
        <v>2997</v>
      </c>
      <c r="L893" s="306" t="s">
        <v>2695</v>
      </c>
      <c r="M893" s="306" t="s">
        <v>2996</v>
      </c>
      <c r="N893" s="306"/>
      <c r="O893" s="306" t="s">
        <v>2993</v>
      </c>
      <c r="P893" s="308">
        <v>24</v>
      </c>
      <c r="Q893" s="309">
        <v>24</v>
      </c>
      <c r="R893" s="286">
        <v>9250</v>
      </c>
      <c r="S893" s="310">
        <f t="shared" si="134"/>
        <v>222000</v>
      </c>
      <c r="T893" s="311"/>
      <c r="U893" s="311">
        <f t="shared" si="124"/>
        <v>222000</v>
      </c>
      <c r="V893" s="451">
        <v>43136</v>
      </c>
      <c r="W893" s="452">
        <v>43137</v>
      </c>
      <c r="X893" s="308">
        <v>750</v>
      </c>
      <c r="Y893" s="313" t="s">
        <v>3281</v>
      </c>
      <c r="Z893" s="314">
        <v>2112</v>
      </c>
      <c r="AA893" s="315" t="s">
        <v>3282</v>
      </c>
      <c r="AB893" s="316"/>
      <c r="AC893" s="317"/>
      <c r="AD893" s="318">
        <f t="shared" si="135"/>
        <v>61</v>
      </c>
      <c r="AE893" s="319">
        <f>IF(OR(G893=账期!$A$18,G893=账期!$A$20,G893=账期!$A$22,G893=账期!$A$24,G893=账期!$A$25,G893=账期!$A$27,G893=账期!$A$26,G893=账期!$A$28,G893=账期!$A$30,G893=账期!$A$32,G893=账期!$A$34,G893=账期!$A$35,G893=账期!$A$37,G893=账期!$A$39,G893=账期!$A$40,G893=账期!$A$41,G893=账期!$A$42,G893=账期!$A$43,G893=账期!$A$44,G893=账期!$A$45,G893=账期!$A$46,G893=账期!$A$48,G893=账期!$A$50,G893=账期!$A$51,G893=账期!$A$52,G893=账期!$A$53,G893=账期!$A$54,G893=账期!$A$56,G893=账期!$A$57,G893=账期!$A$58,G893=账期!$A$59,G893=账期!$A$60,G893=账期!$A$61,G893=账期!$A$62,G893=账期!$A$63,G893=账期!$A$64,G893=账期!$A$66,G893=账期!$A$67,G893=账期!$A$68,G893=账期!$A$70,G893=账期!$A$71),30,IF(OR(G893=账期!$A$74,G893=账期!$A$77,G893=账期!$A$76,G893=账期!$A$79,G893=账期!$A$80,G893=账期!$A$81,G893=账期!$A$83,G893=账期!$A$85,G893=账期!$A$87,G893=账期!$A$89,G893=账期!$A$91),60,IF(OR(G893=账期!$A$93,G893=账期!$A$94,G893=账期!$A$95,G893=账期!$A$96,G893=账期!$A$98,G893=账期!$A$99,G893=账期!$A$101,G893=账期!$A$102),90,0)))</f>
        <v>30</v>
      </c>
      <c r="AF893" s="319"/>
      <c r="AG893" s="306" t="s">
        <v>3026</v>
      </c>
      <c r="AH893" s="319" t="str">
        <f t="shared" si="145"/>
        <v>杭得利</v>
      </c>
      <c r="AI893" s="321"/>
    </row>
    <row r="894" spans="1:35" ht="18" customHeight="1" x14ac:dyDescent="0.25">
      <c r="A894" s="301" t="str">
        <f t="shared" si="125"/>
        <v>2018年2月</v>
      </c>
      <c r="B894" s="302">
        <v>43132</v>
      </c>
      <c r="C894" s="303" t="s">
        <v>3036</v>
      </c>
      <c r="D894" s="304" t="s">
        <v>2989</v>
      </c>
      <c r="E894" s="305" t="str">
        <f t="shared" si="136"/>
        <v>A</v>
      </c>
      <c r="F894" s="305" t="str">
        <f t="shared" si="137"/>
        <v>A</v>
      </c>
      <c r="G894" s="306" t="s">
        <v>2676</v>
      </c>
      <c r="H894" s="307" t="str">
        <f>IF(G894="","",VLOOKUP(G894,下拉数据源!J:K,2,0))</f>
        <v>长飞光纤光缆股份有限公司</v>
      </c>
      <c r="I894" s="307" t="s">
        <v>2701</v>
      </c>
      <c r="J894" s="307"/>
      <c r="K894" s="308" t="s">
        <v>2998</v>
      </c>
      <c r="L894" s="306" t="s">
        <v>2687</v>
      </c>
      <c r="M894" s="306" t="s">
        <v>2995</v>
      </c>
      <c r="N894" s="306"/>
      <c r="O894" s="306" t="s">
        <v>2993</v>
      </c>
      <c r="P894" s="308">
        <v>24</v>
      </c>
      <c r="Q894" s="309">
        <v>24</v>
      </c>
      <c r="R894" s="286">
        <v>9600</v>
      </c>
      <c r="S894" s="310">
        <f t="shared" si="134"/>
        <v>230400</v>
      </c>
      <c r="T894" s="311"/>
      <c r="U894" s="311">
        <f t="shared" ref="U894:U957" si="146">S894-T894</f>
        <v>230400</v>
      </c>
      <c r="V894" s="451">
        <v>43144</v>
      </c>
      <c r="W894" s="452">
        <v>43145</v>
      </c>
      <c r="X894" s="308">
        <v>750</v>
      </c>
      <c r="Y894" s="313" t="s">
        <v>3678</v>
      </c>
      <c r="Z894" s="314">
        <v>2112</v>
      </c>
      <c r="AA894" s="315">
        <v>180213</v>
      </c>
      <c r="AB894" s="316"/>
      <c r="AC894" s="317"/>
      <c r="AD894" s="318">
        <f t="shared" si="135"/>
        <v>61</v>
      </c>
      <c r="AE894" s="319">
        <f>IF(OR(G894=账期!$A$18,G894=账期!$A$20,G894=账期!$A$22,G894=账期!$A$24,G894=账期!$A$25,G894=账期!$A$27,G894=账期!$A$26,G894=账期!$A$28,G894=账期!$A$30,G894=账期!$A$32,G894=账期!$A$34,G894=账期!$A$35,G894=账期!$A$37,G894=账期!$A$39,G894=账期!$A$40,G894=账期!$A$41,G894=账期!$A$42,G894=账期!$A$43,G894=账期!$A$44,G894=账期!$A$45,G894=账期!$A$46,G894=账期!$A$48,G894=账期!$A$50,G894=账期!$A$51,G894=账期!$A$52,G894=账期!$A$53,G894=账期!$A$54,G894=账期!$A$56,G894=账期!$A$57,G894=账期!$A$58,G894=账期!$A$59,G894=账期!$A$60,G894=账期!$A$61,G894=账期!$A$62,G894=账期!$A$63,G894=账期!$A$64,G894=账期!$A$66,G894=账期!$A$67,G894=账期!$A$68,G894=账期!$A$70,G894=账期!$A$71),30,IF(OR(G894=账期!$A$74,G894=账期!$A$77,G894=账期!$A$76,G894=账期!$A$79,G894=账期!$A$80,G894=账期!$A$81,G894=账期!$A$83,G894=账期!$A$85,G894=账期!$A$87,G894=账期!$A$89,G894=账期!$A$91),60,IF(OR(G894=账期!$A$93,G894=账期!$A$94,G894=账期!$A$95,G894=账期!$A$96,G894=账期!$A$98,G894=账期!$A$99,G894=账期!$A$101,G894=账期!$A$102),90,0)))</f>
        <v>30</v>
      </c>
      <c r="AF894" s="319"/>
      <c r="AG894" s="306" t="s">
        <v>3026</v>
      </c>
      <c r="AH894" s="319" t="str">
        <f t="shared" si="145"/>
        <v>杭得利</v>
      </c>
      <c r="AI894" s="321"/>
    </row>
    <row r="895" spans="1:35" ht="18" customHeight="1" x14ac:dyDescent="0.25">
      <c r="A895" s="301" t="str">
        <f t="shared" ref="A895:A958" si="147">IF(V895="","",TEXT(V895,"yyyy年m月"))</f>
        <v>2018年2月</v>
      </c>
      <c r="B895" s="302">
        <v>43132</v>
      </c>
      <c r="C895" s="303" t="s">
        <v>3036</v>
      </c>
      <c r="D895" s="304" t="s">
        <v>2989</v>
      </c>
      <c r="E895" s="305" t="str">
        <f t="shared" si="136"/>
        <v>A</v>
      </c>
      <c r="F895" s="305" t="str">
        <f t="shared" si="137"/>
        <v>A</v>
      </c>
      <c r="G895" s="306" t="s">
        <v>2676</v>
      </c>
      <c r="H895" s="307" t="str">
        <f>IF(G895="","",VLOOKUP(G895,下拉数据源!J:K,2,0))</f>
        <v>长飞光纤光缆股份有限公司</v>
      </c>
      <c r="I895" s="307" t="s">
        <v>2701</v>
      </c>
      <c r="J895" s="307"/>
      <c r="K895" s="308"/>
      <c r="L895" s="306" t="s">
        <v>2707</v>
      </c>
      <c r="M895" s="306" t="s">
        <v>3002</v>
      </c>
      <c r="N895" s="306" t="s">
        <v>3589</v>
      </c>
      <c r="O895" s="306" t="s">
        <v>3003</v>
      </c>
      <c r="P895" s="308">
        <v>0.05</v>
      </c>
      <c r="Q895" s="309">
        <v>0.05</v>
      </c>
      <c r="R895" s="286">
        <v>0</v>
      </c>
      <c r="S895" s="310">
        <f t="shared" si="134"/>
        <v>0</v>
      </c>
      <c r="T895" s="311"/>
      <c r="U895" s="311">
        <f t="shared" si="146"/>
        <v>0</v>
      </c>
      <c r="V895" s="451">
        <v>43132</v>
      </c>
      <c r="W895" s="452">
        <v>43133</v>
      </c>
      <c r="X895" s="308">
        <v>25</v>
      </c>
      <c r="Y895" s="313" t="s">
        <v>3103</v>
      </c>
      <c r="Z895" s="314">
        <v>0</v>
      </c>
      <c r="AA895" s="315">
        <v>180109</v>
      </c>
      <c r="AB895" s="316"/>
      <c r="AC895" s="317"/>
      <c r="AD895" s="318">
        <f t="shared" si="135"/>
        <v>61</v>
      </c>
      <c r="AE895" s="319">
        <f>IF(OR(G895=账期!$A$18,G895=账期!$A$20,G895=账期!$A$22,G895=账期!$A$24,G895=账期!$A$25,G895=账期!$A$27,G895=账期!$A$26,G895=账期!$A$28,G895=账期!$A$30,G895=账期!$A$32,G895=账期!$A$34,G895=账期!$A$35,G895=账期!$A$37,G895=账期!$A$39,G895=账期!$A$40,G895=账期!$A$41,G895=账期!$A$42,G895=账期!$A$43,G895=账期!$A$44,G895=账期!$A$45,G895=账期!$A$46,G895=账期!$A$48,G895=账期!$A$50,G895=账期!$A$51,G895=账期!$A$52,G895=账期!$A$53,G895=账期!$A$54,G895=账期!$A$56,G895=账期!$A$57,G895=账期!$A$58,G895=账期!$A$59,G895=账期!$A$60,G895=账期!$A$61,G895=账期!$A$62,G895=账期!$A$63,G895=账期!$A$64,G895=账期!$A$66,G895=账期!$A$67,G895=账期!$A$68,G895=账期!$A$70,G895=账期!$A$71),30,IF(OR(G895=账期!$A$74,G895=账期!$A$77,G895=账期!$A$76,G895=账期!$A$79,G895=账期!$A$80,G895=账期!$A$81,G895=账期!$A$83,G895=账期!$A$85,G895=账期!$A$87,G895=账期!$A$89,G895=账期!$A$91),60,IF(OR(G895=账期!$A$93,G895=账期!$A$94,G895=账期!$A$95,G895=账期!$A$96,G895=账期!$A$98,G895=账期!$A$99,G895=账期!$A$101,G895=账期!$A$102),90,0)))</f>
        <v>30</v>
      </c>
      <c r="AF895" s="319"/>
      <c r="AG895" s="306" t="s">
        <v>3026</v>
      </c>
      <c r="AH895" s="319" t="str">
        <f t="shared" si="145"/>
        <v>杭得利</v>
      </c>
      <c r="AI895" s="321"/>
    </row>
    <row r="896" spans="1:35" ht="18" customHeight="1" x14ac:dyDescent="0.25">
      <c r="A896" s="301" t="str">
        <f t="shared" si="147"/>
        <v>2018年2月</v>
      </c>
      <c r="B896" s="302">
        <v>43132</v>
      </c>
      <c r="C896" s="303" t="s">
        <v>3038</v>
      </c>
      <c r="D896" s="304" t="s">
        <v>2632</v>
      </c>
      <c r="E896" s="305" t="str">
        <f t="shared" si="136"/>
        <v>A</v>
      </c>
      <c r="F896" s="305" t="str">
        <f t="shared" si="137"/>
        <v>C</v>
      </c>
      <c r="G896" s="306" t="s">
        <v>2716</v>
      </c>
      <c r="H896" s="307" t="str">
        <f>IF(G896="","",VLOOKUP(G896,下拉数据源!J:K,2,0))</f>
        <v>深圳长飞智连技术有限公司</v>
      </c>
      <c r="I896" s="307" t="s">
        <v>2701</v>
      </c>
      <c r="J896" s="307"/>
      <c r="K896" s="308" t="s">
        <v>3011</v>
      </c>
      <c r="L896" s="306" t="s">
        <v>63</v>
      </c>
      <c r="M896" s="306" t="s">
        <v>3012</v>
      </c>
      <c r="N896" s="306" t="s">
        <v>3015</v>
      </c>
      <c r="O896" s="306" t="s">
        <v>3013</v>
      </c>
      <c r="P896" s="308">
        <v>0.5</v>
      </c>
      <c r="Q896" s="309">
        <v>0.5</v>
      </c>
      <c r="R896" s="286">
        <v>18200</v>
      </c>
      <c r="S896" s="310">
        <f t="shared" si="134"/>
        <v>9100</v>
      </c>
      <c r="T896" s="311"/>
      <c r="U896" s="311">
        <f t="shared" si="146"/>
        <v>9100</v>
      </c>
      <c r="V896" s="451">
        <v>43134</v>
      </c>
      <c r="W896" s="452">
        <v>43138</v>
      </c>
      <c r="X896" s="308">
        <v>25</v>
      </c>
      <c r="Y896" s="313" t="s">
        <v>3184</v>
      </c>
      <c r="Z896" s="314">
        <f>517.5/1.5*Q896</f>
        <v>172.5</v>
      </c>
      <c r="AA896" s="315">
        <v>180107</v>
      </c>
      <c r="AB896" s="316" t="s">
        <v>3340</v>
      </c>
      <c r="AC896" s="317">
        <v>43134</v>
      </c>
      <c r="AD896" s="318">
        <f t="shared" si="135"/>
        <v>43249</v>
      </c>
      <c r="AE896" s="319">
        <f>IF(OR(G896=账期!$A$18,G896=账期!$A$20,G896=账期!$A$22,G896=账期!$A$24,G896=账期!$A$25,G896=账期!$A$27,G896=账期!$A$26,G896=账期!$A$28,G896=账期!$A$30,G896=账期!$A$32,G896=账期!$A$34,G896=账期!$A$35,G896=账期!$A$37,G896=账期!$A$39,G896=账期!$A$40,G896=账期!$A$41,G896=账期!$A$42,G896=账期!$A$43,G896=账期!$A$44,G896=账期!$A$45,G896=账期!$A$46,G896=账期!$A$48,G896=账期!$A$50,G896=账期!$A$51,G896=账期!$A$52,G896=账期!$A$53,G896=账期!$A$54,G896=账期!$A$56,G896=账期!$A$57,G896=账期!$A$58,G896=账期!$A$59,G896=账期!$A$60,G896=账期!$A$61,G896=账期!$A$62,G896=账期!$A$63,G896=账期!$A$64,G896=账期!$A$66,G896=账期!$A$67,G896=账期!$A$68,G896=账期!$A$70,G896=账期!$A$71),30,IF(OR(G896=账期!$A$74,G896=账期!$A$77,G896=账期!$A$76,G896=账期!$A$79,G896=账期!$A$80,G896=账期!$A$81,G896=账期!$A$83,G896=账期!$A$85,G896=账期!$A$87,G896=账期!$A$89,G896=账期!$A$91),60,IF(OR(G896=账期!$A$93,G896=账期!$A$94,G896=账期!$A$95,G896=账期!$A$96,G896=账期!$A$98,G896=账期!$A$99,G896=账期!$A$101,G896=账期!$A$102),90,0)))</f>
        <v>90</v>
      </c>
      <c r="AF896" s="319"/>
      <c r="AG896" s="306" t="s">
        <v>3027</v>
      </c>
      <c r="AH896" s="319" t="str">
        <f t="shared" si="145"/>
        <v>柯童柱</v>
      </c>
      <c r="AI896" s="321"/>
    </row>
    <row r="897" spans="1:35" ht="18" customHeight="1" x14ac:dyDescent="0.25">
      <c r="A897" s="301" t="str">
        <f t="shared" si="147"/>
        <v>2018年2月</v>
      </c>
      <c r="B897" s="302">
        <v>43132</v>
      </c>
      <c r="C897" s="303" t="s">
        <v>3038</v>
      </c>
      <c r="D897" s="304" t="s">
        <v>2632</v>
      </c>
      <c r="E897" s="305" t="str">
        <f t="shared" si="136"/>
        <v>A</v>
      </c>
      <c r="F897" s="305" t="str">
        <f t="shared" si="137"/>
        <v>C</v>
      </c>
      <c r="G897" s="306" t="s">
        <v>2716</v>
      </c>
      <c r="H897" s="307" t="str">
        <f>IF(G897="","",VLOOKUP(G897,下拉数据源!J:K,2,0))</f>
        <v>深圳长飞智连技术有限公司</v>
      </c>
      <c r="I897" s="307" t="s">
        <v>2701</v>
      </c>
      <c r="J897" s="307"/>
      <c r="K897" s="308" t="s">
        <v>3011</v>
      </c>
      <c r="L897" s="306" t="s">
        <v>63</v>
      </c>
      <c r="M897" s="306" t="s">
        <v>3014</v>
      </c>
      <c r="N897" s="306" t="s">
        <v>3015</v>
      </c>
      <c r="O897" s="306" t="s">
        <v>3013</v>
      </c>
      <c r="P897" s="308">
        <v>1</v>
      </c>
      <c r="Q897" s="309">
        <v>1</v>
      </c>
      <c r="R897" s="286">
        <v>11050</v>
      </c>
      <c r="S897" s="310">
        <f t="shared" si="134"/>
        <v>11050</v>
      </c>
      <c r="T897" s="311"/>
      <c r="U897" s="311">
        <f t="shared" si="146"/>
        <v>11050</v>
      </c>
      <c r="V897" s="451">
        <v>43134</v>
      </c>
      <c r="W897" s="452">
        <v>43138</v>
      </c>
      <c r="X897" s="308">
        <v>25</v>
      </c>
      <c r="Y897" s="313" t="s">
        <v>3184</v>
      </c>
      <c r="Z897" s="314">
        <f>517.5/1.5*Q897</f>
        <v>345</v>
      </c>
      <c r="AA897" s="315">
        <v>180202</v>
      </c>
      <c r="AB897" s="316" t="s">
        <v>3340</v>
      </c>
      <c r="AC897" s="317">
        <v>43134</v>
      </c>
      <c r="AD897" s="318">
        <f t="shared" si="135"/>
        <v>43249</v>
      </c>
      <c r="AE897" s="319">
        <f>IF(OR(G897=账期!$A$18,G897=账期!$A$20,G897=账期!$A$22,G897=账期!$A$24,G897=账期!$A$25,G897=账期!$A$27,G897=账期!$A$26,G897=账期!$A$28,G897=账期!$A$30,G897=账期!$A$32,G897=账期!$A$34,G897=账期!$A$35,G897=账期!$A$37,G897=账期!$A$39,G897=账期!$A$40,G897=账期!$A$41,G897=账期!$A$42,G897=账期!$A$43,G897=账期!$A$44,G897=账期!$A$45,G897=账期!$A$46,G897=账期!$A$48,G897=账期!$A$50,G897=账期!$A$51,G897=账期!$A$52,G897=账期!$A$53,G897=账期!$A$54,G897=账期!$A$56,G897=账期!$A$57,G897=账期!$A$58,G897=账期!$A$59,G897=账期!$A$60,G897=账期!$A$61,G897=账期!$A$62,G897=账期!$A$63,G897=账期!$A$64,G897=账期!$A$66,G897=账期!$A$67,G897=账期!$A$68,G897=账期!$A$70,G897=账期!$A$71),30,IF(OR(G897=账期!$A$74,G897=账期!$A$77,G897=账期!$A$76,G897=账期!$A$79,G897=账期!$A$80,G897=账期!$A$81,G897=账期!$A$83,G897=账期!$A$85,G897=账期!$A$87,G897=账期!$A$89,G897=账期!$A$91),60,IF(OR(G897=账期!$A$93,G897=账期!$A$94,G897=账期!$A$95,G897=账期!$A$96,G897=账期!$A$98,G897=账期!$A$99,G897=账期!$A$101,G897=账期!$A$102),90,0)))</f>
        <v>90</v>
      </c>
      <c r="AF897" s="319"/>
      <c r="AG897" s="306" t="s">
        <v>3027</v>
      </c>
      <c r="AH897" s="319" t="str">
        <f t="shared" si="145"/>
        <v>柯童柱</v>
      </c>
      <c r="AI897" s="321"/>
    </row>
    <row r="898" spans="1:35" ht="18" customHeight="1" x14ac:dyDescent="0.25">
      <c r="A898" s="301" t="str">
        <f t="shared" si="147"/>
        <v>2018年2月</v>
      </c>
      <c r="B898" s="302">
        <v>43132</v>
      </c>
      <c r="C898" s="303" t="s">
        <v>3039</v>
      </c>
      <c r="D898" s="304" t="s">
        <v>3016</v>
      </c>
      <c r="E898" s="305" t="str">
        <f t="shared" si="136"/>
        <v>A</v>
      </c>
      <c r="F898" s="305" t="str">
        <f t="shared" si="137"/>
        <v>B</v>
      </c>
      <c r="G898" s="306" t="s">
        <v>3017</v>
      </c>
      <c r="H898" s="307" t="str">
        <f>IF(G898="","",VLOOKUP(G898,下拉数据源!J:K,2,0))</f>
        <v xml:space="preserve">烽火通信科技股份有限公司 </v>
      </c>
      <c r="I898" s="307" t="s">
        <v>2701</v>
      </c>
      <c r="J898" s="307"/>
      <c r="K898" s="308" t="s">
        <v>2960</v>
      </c>
      <c r="L898" s="306" t="s">
        <v>63</v>
      </c>
      <c r="M898" s="306" t="s">
        <v>3018</v>
      </c>
      <c r="N898" s="306"/>
      <c r="O898" s="306" t="s">
        <v>2798</v>
      </c>
      <c r="P898" s="308">
        <v>14</v>
      </c>
      <c r="Q898" s="309">
        <v>14</v>
      </c>
      <c r="R898" s="286">
        <v>7200</v>
      </c>
      <c r="S898" s="310">
        <f t="shared" si="134"/>
        <v>100800</v>
      </c>
      <c r="T898" s="311"/>
      <c r="U898" s="311">
        <f t="shared" si="146"/>
        <v>100800</v>
      </c>
      <c r="V898" s="451">
        <v>43132</v>
      </c>
      <c r="W898" s="452">
        <v>43133</v>
      </c>
      <c r="X898" s="308">
        <v>1000</v>
      </c>
      <c r="Y898" s="313" t="s">
        <v>3096</v>
      </c>
      <c r="Z898" s="314">
        <v>1232</v>
      </c>
      <c r="AA898" s="315" t="s">
        <v>3097</v>
      </c>
      <c r="AB898" s="316"/>
      <c r="AC898" s="317"/>
      <c r="AD898" s="318">
        <f t="shared" si="135"/>
        <v>61</v>
      </c>
      <c r="AE898" s="319">
        <f>IF(OR(G898=账期!$A$18,G898=账期!$A$20,G898=账期!$A$22,G898=账期!$A$24,G898=账期!$A$25,G898=账期!$A$27,G898=账期!$A$26,G898=账期!$A$28,G898=账期!$A$30,G898=账期!$A$32,G898=账期!$A$34,G898=账期!$A$35,G898=账期!$A$37,G898=账期!$A$39,G898=账期!$A$40,G898=账期!$A$41,G898=账期!$A$42,G898=账期!$A$43,G898=账期!$A$44,G898=账期!$A$45,G898=账期!$A$46,G898=账期!$A$48,G898=账期!$A$50,G898=账期!$A$51,G898=账期!$A$52,G898=账期!$A$53,G898=账期!$A$54,G898=账期!$A$56,G898=账期!$A$57,G898=账期!$A$58,G898=账期!$A$59,G898=账期!$A$60,G898=账期!$A$61,G898=账期!$A$62,G898=账期!$A$63,G898=账期!$A$64,G898=账期!$A$66,G898=账期!$A$67,G898=账期!$A$68,G898=账期!$A$70,G898=账期!$A$71),30,IF(OR(G898=账期!$A$74,G898=账期!$A$77,G898=账期!$A$76,G898=账期!$A$79,G898=账期!$A$80,G898=账期!$A$81,G898=账期!$A$83,G898=账期!$A$85,G898=账期!$A$87,G898=账期!$A$89,G898=账期!$A$91),60,IF(OR(G898=账期!$A$93,G898=账期!$A$94,G898=账期!$A$95,G898=账期!$A$96,G898=账期!$A$98,G898=账期!$A$99,G898=账期!$A$101,G898=账期!$A$102),90,0)))</f>
        <v>30</v>
      </c>
      <c r="AF898" s="319"/>
      <c r="AG898" s="306" t="s">
        <v>3026</v>
      </c>
      <c r="AH898" s="319" t="str">
        <f t="shared" si="145"/>
        <v>杭得利</v>
      </c>
      <c r="AI898" s="321"/>
    </row>
    <row r="899" spans="1:35" ht="18" customHeight="1" x14ac:dyDescent="0.25">
      <c r="A899" s="301" t="str">
        <f t="shared" si="147"/>
        <v>2018年2月</v>
      </c>
      <c r="B899" s="302">
        <v>43132</v>
      </c>
      <c r="C899" s="303" t="s">
        <v>3041</v>
      </c>
      <c r="D899" s="304" t="s">
        <v>3019</v>
      </c>
      <c r="E899" s="305" t="str">
        <f t="shared" si="136"/>
        <v>A</v>
      </c>
      <c r="F899" s="305" t="str">
        <f t="shared" si="137"/>
        <v>B</v>
      </c>
      <c r="G899" s="306" t="s">
        <v>3020</v>
      </c>
      <c r="H899" s="307" t="str">
        <f>IF(G899="","",VLOOKUP(G899,下拉数据源!J:K,2,0))</f>
        <v>江苏永鼎股份有限公司</v>
      </c>
      <c r="I899" s="307" t="s">
        <v>33</v>
      </c>
      <c r="J899" s="307"/>
      <c r="K899" s="308" t="s">
        <v>3021</v>
      </c>
      <c r="L899" s="306" t="s">
        <v>2707</v>
      </c>
      <c r="M899" s="306" t="s">
        <v>3022</v>
      </c>
      <c r="N899" s="306"/>
      <c r="O899" s="306" t="s">
        <v>2798</v>
      </c>
      <c r="P899" s="308">
        <v>30</v>
      </c>
      <c r="Q899" s="309">
        <v>30</v>
      </c>
      <c r="R899" s="286">
        <v>11500</v>
      </c>
      <c r="S899" s="310">
        <f t="shared" si="134"/>
        <v>345000</v>
      </c>
      <c r="T899" s="311"/>
      <c r="U899" s="311">
        <f t="shared" si="146"/>
        <v>345000</v>
      </c>
      <c r="V899" s="451">
        <v>43136</v>
      </c>
      <c r="W899" s="452">
        <v>43137</v>
      </c>
      <c r="X899" s="308">
        <v>750</v>
      </c>
      <c r="Y899" s="313" t="s">
        <v>3279</v>
      </c>
      <c r="Z899" s="314">
        <v>4470</v>
      </c>
      <c r="AA899" s="315">
        <v>180203</v>
      </c>
      <c r="AB899" s="316" t="s">
        <v>3997</v>
      </c>
      <c r="AC899" s="317">
        <v>43154</v>
      </c>
      <c r="AD899" s="318">
        <f t="shared" si="135"/>
        <v>43154</v>
      </c>
      <c r="AE899" s="319">
        <f>IF(OR(G899=账期!$A$18,G899=账期!$A$20,G899=账期!$A$22,G899=账期!$A$24,G899=账期!$A$25,G899=账期!$A$27,G899=账期!$A$26,G899=账期!$A$28,G899=账期!$A$30,G899=账期!$A$32,G899=账期!$A$34,G899=账期!$A$35,G899=账期!$A$37,G899=账期!$A$39,G899=账期!$A$40,G899=账期!$A$41,G899=账期!$A$42,G899=账期!$A$43,G899=账期!$A$44,G899=账期!$A$45,G899=账期!$A$46,G899=账期!$A$48,G899=账期!$A$50,G899=账期!$A$51,G899=账期!$A$52,G899=账期!$A$53,G899=账期!$A$54,G899=账期!$A$56,G899=账期!$A$57,G899=账期!$A$58,G899=账期!$A$59,G899=账期!$A$60,G899=账期!$A$61,G899=账期!$A$62,G899=账期!$A$63,G899=账期!$A$64,G899=账期!$A$66,G899=账期!$A$67,G899=账期!$A$68,G899=账期!$A$70,G899=账期!$A$71),30,IF(OR(G899=账期!$A$74,G899=账期!$A$77,G899=账期!$A$76,G899=账期!$A$79,G899=账期!$A$80,G899=账期!$A$81,G899=账期!$A$83,G899=账期!$A$85,G899=账期!$A$87,G899=账期!$A$89,G899=账期!$A$91),60,IF(OR(G899=账期!$A$93,G899=账期!$A$94,G899=账期!$A$95,G899=账期!$A$96,G899=账期!$A$98,G899=账期!$A$99,G899=账期!$A$101,G899=账期!$A$102),90,0)))</f>
        <v>0</v>
      </c>
      <c r="AF899" s="319"/>
      <c r="AG899" s="306" t="s">
        <v>3025</v>
      </c>
      <c r="AH899" s="319" t="str">
        <f t="shared" si="145"/>
        <v>徐绪盛</v>
      </c>
      <c r="AI899" s="321"/>
    </row>
    <row r="900" spans="1:35" ht="18" customHeight="1" x14ac:dyDescent="0.25">
      <c r="A900" s="301" t="str">
        <f t="shared" si="147"/>
        <v>2018年2月</v>
      </c>
      <c r="B900" s="302">
        <v>43132</v>
      </c>
      <c r="C900" s="303" t="s">
        <v>3041</v>
      </c>
      <c r="D900" s="304" t="s">
        <v>3019</v>
      </c>
      <c r="E900" s="305" t="str">
        <f t="shared" si="136"/>
        <v>A</v>
      </c>
      <c r="F900" s="305" t="str">
        <f t="shared" si="137"/>
        <v>B</v>
      </c>
      <c r="G900" s="306" t="s">
        <v>3020</v>
      </c>
      <c r="H900" s="307" t="str">
        <f>IF(G900="","",VLOOKUP(G900,下拉数据源!J:K,2,0))</f>
        <v>江苏永鼎股份有限公司</v>
      </c>
      <c r="I900" s="307" t="s">
        <v>185</v>
      </c>
      <c r="J900" s="307"/>
      <c r="K900" s="308" t="s">
        <v>3021</v>
      </c>
      <c r="L900" s="306" t="s">
        <v>2707</v>
      </c>
      <c r="M900" s="306" t="s">
        <v>3024</v>
      </c>
      <c r="N900" s="306"/>
      <c r="O900" s="306" t="s">
        <v>3023</v>
      </c>
      <c r="P900" s="308">
        <v>0.9</v>
      </c>
      <c r="Q900" s="309">
        <v>0.9</v>
      </c>
      <c r="R900" s="286">
        <v>11600</v>
      </c>
      <c r="S900" s="310">
        <f t="shared" si="134"/>
        <v>10440</v>
      </c>
      <c r="T900" s="311"/>
      <c r="U900" s="311">
        <f t="shared" si="146"/>
        <v>10440</v>
      </c>
      <c r="V900" s="451">
        <v>43135</v>
      </c>
      <c r="W900" s="452">
        <v>43137</v>
      </c>
      <c r="X900" s="308">
        <v>25</v>
      </c>
      <c r="Y900" s="313" t="s">
        <v>3236</v>
      </c>
      <c r="Z900" s="314">
        <v>0</v>
      </c>
      <c r="AA900" s="315"/>
      <c r="AB900" s="316" t="s">
        <v>3998</v>
      </c>
      <c r="AC900" s="317">
        <v>43154</v>
      </c>
      <c r="AD900" s="318">
        <f t="shared" si="135"/>
        <v>43154</v>
      </c>
      <c r="AE900" s="319">
        <f>IF(OR(G900=账期!$A$18,G900=账期!$A$20,G900=账期!$A$22,G900=账期!$A$24,G900=账期!$A$25,G900=账期!$A$27,G900=账期!$A$26,G900=账期!$A$28,G900=账期!$A$30,G900=账期!$A$32,G900=账期!$A$34,G900=账期!$A$35,G900=账期!$A$37,G900=账期!$A$39,G900=账期!$A$40,G900=账期!$A$41,G900=账期!$A$42,G900=账期!$A$43,G900=账期!$A$44,G900=账期!$A$45,G900=账期!$A$46,G900=账期!$A$48,G900=账期!$A$50,G900=账期!$A$51,G900=账期!$A$52,G900=账期!$A$53,G900=账期!$A$54,G900=账期!$A$56,G900=账期!$A$57,G900=账期!$A$58,G900=账期!$A$59,G900=账期!$A$60,G900=账期!$A$61,G900=账期!$A$62,G900=账期!$A$63,G900=账期!$A$64,G900=账期!$A$66,G900=账期!$A$67,G900=账期!$A$68,G900=账期!$A$70,G900=账期!$A$71),30,IF(OR(G900=账期!$A$74,G900=账期!$A$77,G900=账期!$A$76,G900=账期!$A$79,G900=账期!$A$80,G900=账期!$A$81,G900=账期!$A$83,G900=账期!$A$85,G900=账期!$A$87,G900=账期!$A$89,G900=账期!$A$91),60,IF(OR(G900=账期!$A$93,G900=账期!$A$94,G900=账期!$A$95,G900=账期!$A$96,G900=账期!$A$98,G900=账期!$A$99,G900=账期!$A$101,G900=账期!$A$102),90,0)))</f>
        <v>0</v>
      </c>
      <c r="AF900" s="319"/>
      <c r="AG900" s="306" t="s">
        <v>3025</v>
      </c>
      <c r="AH900" s="319" t="str">
        <f t="shared" si="145"/>
        <v>徐绪盛</v>
      </c>
      <c r="AI900" s="321"/>
    </row>
    <row r="901" spans="1:35" ht="18" customHeight="1" x14ac:dyDescent="0.25">
      <c r="A901" s="301" t="str">
        <f t="shared" si="147"/>
        <v>2018年2月</v>
      </c>
      <c r="B901" s="302">
        <v>43132</v>
      </c>
      <c r="C901" s="303" t="s">
        <v>3042</v>
      </c>
      <c r="D901" s="304" t="s">
        <v>2704</v>
      </c>
      <c r="E901" s="305" t="str">
        <f t="shared" si="136"/>
        <v>C</v>
      </c>
      <c r="F901" s="305" t="str">
        <f t="shared" si="137"/>
        <v>C</v>
      </c>
      <c r="G901" s="306" t="s">
        <v>2720</v>
      </c>
      <c r="H901" s="307" t="str">
        <f>IF(G901="","",VLOOKUP(G901,下拉数据源!J:K,2,0))</f>
        <v>河北中联光通信光缆有限公司</v>
      </c>
      <c r="I901" s="307" t="s">
        <v>2701</v>
      </c>
      <c r="J901" s="307"/>
      <c r="K901" s="308">
        <v>201802011</v>
      </c>
      <c r="L901" s="306" t="s">
        <v>2707</v>
      </c>
      <c r="M901" s="306" t="s">
        <v>2711</v>
      </c>
      <c r="N901" s="306"/>
      <c r="O901" s="306" t="s">
        <v>37</v>
      </c>
      <c r="P901" s="308">
        <v>5</v>
      </c>
      <c r="Q901" s="309">
        <v>5</v>
      </c>
      <c r="R901" s="286">
        <v>10500</v>
      </c>
      <c r="S901" s="310">
        <f t="shared" si="134"/>
        <v>52500</v>
      </c>
      <c r="T901" s="311">
        <v>52500</v>
      </c>
      <c r="U901" s="311">
        <f t="shared" si="146"/>
        <v>0</v>
      </c>
      <c r="V901" s="451">
        <v>43140</v>
      </c>
      <c r="W901" s="452">
        <v>43143</v>
      </c>
      <c r="X901" s="308">
        <v>1000</v>
      </c>
      <c r="Y901" s="313" t="s">
        <v>3575</v>
      </c>
      <c r="Z901" s="314">
        <f>7000/25*Q901</f>
        <v>1400</v>
      </c>
      <c r="AA901" s="315">
        <v>180207</v>
      </c>
      <c r="AB901" s="316" t="s">
        <v>4002</v>
      </c>
      <c r="AC901" s="317">
        <v>43155</v>
      </c>
      <c r="AD901" s="318">
        <f t="shared" si="135"/>
        <v>43155</v>
      </c>
      <c r="AE901" s="319">
        <f>IF(OR(G901=账期!$A$18,G901=账期!$A$20,G901=账期!$A$22,G901=账期!$A$24,G901=账期!$A$25,G901=账期!$A$27,G901=账期!$A$26,G901=账期!$A$28,G901=账期!$A$30,G901=账期!$A$32,G901=账期!$A$34,G901=账期!$A$35,G901=账期!$A$37,G901=账期!$A$39,G901=账期!$A$40,G901=账期!$A$41,G901=账期!$A$42,G901=账期!$A$43,G901=账期!$A$44,G901=账期!$A$45,G901=账期!$A$46,G901=账期!$A$48,G901=账期!$A$50,G901=账期!$A$51,G901=账期!$A$52,G901=账期!$A$53,G901=账期!$A$54,G901=账期!$A$56,G901=账期!$A$57,G901=账期!$A$58,G901=账期!$A$59,G901=账期!$A$60,G901=账期!$A$61,G901=账期!$A$62,G901=账期!$A$63,G901=账期!$A$64,G901=账期!$A$66,G901=账期!$A$67,G901=账期!$A$68,G901=账期!$A$70,G901=账期!$A$71),30,IF(OR(G901=账期!$A$74,G901=账期!$A$77,G901=账期!$A$76,G901=账期!$A$79,G901=账期!$A$80,G901=账期!$A$81,G901=账期!$A$83,G901=账期!$A$85,G901=账期!$A$87,G901=账期!$A$89,G901=账期!$A$91),60,IF(OR(G901=账期!$A$93,G901=账期!$A$94,G901=账期!$A$95,G901=账期!$A$96,G901=账期!$A$98,G901=账期!$A$99,G901=账期!$A$101,G901=账期!$A$102),90,0)))</f>
        <v>0</v>
      </c>
      <c r="AF901" s="319"/>
      <c r="AG901" s="306" t="s">
        <v>106</v>
      </c>
      <c r="AH901" s="319" t="str">
        <f t="shared" si="145"/>
        <v>石浩宇</v>
      </c>
      <c r="AI901" s="321" t="s">
        <v>3498</v>
      </c>
    </row>
    <row r="902" spans="1:35" ht="18" customHeight="1" x14ac:dyDescent="0.25">
      <c r="A902" s="301" t="str">
        <f t="shared" si="147"/>
        <v>2018年2月</v>
      </c>
      <c r="B902" s="380">
        <v>43132</v>
      </c>
      <c r="C902" s="381"/>
      <c r="D902" s="304" t="s">
        <v>625</v>
      </c>
      <c r="E902" s="383" t="str">
        <f t="shared" si="136"/>
        <v>A</v>
      </c>
      <c r="F902" s="383" t="str">
        <f t="shared" si="137"/>
        <v>A</v>
      </c>
      <c r="G902" s="384" t="s">
        <v>3028</v>
      </c>
      <c r="H902" s="385" t="str">
        <f>IF(G902="","",VLOOKUP(G902,下拉数据源!J:K,2,0))</f>
        <v>成都大唐线缆有限公司</v>
      </c>
      <c r="I902" s="307" t="s">
        <v>69</v>
      </c>
      <c r="J902" s="385"/>
      <c r="K902" s="386"/>
      <c r="L902" s="306" t="s">
        <v>35</v>
      </c>
      <c r="M902" s="306" t="s">
        <v>36</v>
      </c>
      <c r="N902" s="384" t="s">
        <v>3029</v>
      </c>
      <c r="O902" s="306" t="s">
        <v>37</v>
      </c>
      <c r="P902" s="386">
        <v>-30</v>
      </c>
      <c r="Q902" s="387">
        <v>-30</v>
      </c>
      <c r="R902" s="286">
        <v>9091</v>
      </c>
      <c r="S902" s="388">
        <f t="shared" si="134"/>
        <v>-272730</v>
      </c>
      <c r="T902" s="389"/>
      <c r="U902" s="389">
        <f t="shared" si="146"/>
        <v>-272730</v>
      </c>
      <c r="V902" s="451">
        <v>43132</v>
      </c>
      <c r="W902" s="452">
        <v>43132</v>
      </c>
      <c r="X902" s="386">
        <v>750</v>
      </c>
      <c r="Y902" s="390" t="s">
        <v>3109</v>
      </c>
      <c r="Z902" s="391">
        <v>0</v>
      </c>
      <c r="AA902" s="392"/>
      <c r="AB902" s="393"/>
      <c r="AC902" s="394"/>
      <c r="AD902" s="395">
        <f t="shared" si="135"/>
        <v>61</v>
      </c>
      <c r="AE902" s="396">
        <f>IF(OR(G902=账期!$A$18,G902=账期!$A$20,G902=账期!$A$22,G902=账期!$A$24,G902=账期!$A$25,G902=账期!$A$27,G902=账期!$A$26,G902=账期!$A$28,G902=账期!$A$30,G902=账期!$A$32,G902=账期!$A$34,G902=账期!$A$35,G902=账期!$A$37,G902=账期!$A$39,G902=账期!$A$40,G902=账期!$A$41,G902=账期!$A$42,G902=账期!$A$43,G902=账期!$A$44,G902=账期!$A$45,G902=账期!$A$46,G902=账期!$A$48,G902=账期!$A$50,G902=账期!$A$51,G902=账期!$A$52,G902=账期!$A$53,G902=账期!$A$54,G902=账期!$A$56,G902=账期!$A$57,G902=账期!$A$58,G902=账期!$A$59,G902=账期!$A$60,G902=账期!$A$61,G902=账期!$A$62,G902=账期!$A$63,G902=账期!$A$64,G902=账期!$A$66,G902=账期!$A$67,G902=账期!$A$68,G902=账期!$A$70,G902=账期!$A$71),30,IF(OR(G902=账期!$A$74,G902=账期!$A$77,G902=账期!$A$76,G902=账期!$A$79,G902=账期!$A$80,G902=账期!$A$81,G902=账期!$A$83,G902=账期!$A$85,G902=账期!$A$87,G902=账期!$A$89,G902=账期!$A$91),60,IF(OR(G902=账期!$A$93,G902=账期!$A$94,G902=账期!$A$95,G902=账期!$A$96,G902=账期!$A$98,G902=账期!$A$99,G902=账期!$A$101,G902=账期!$A$102),90,0)))</f>
        <v>30</v>
      </c>
      <c r="AF902" s="396"/>
      <c r="AG902" s="384" t="s">
        <v>3037</v>
      </c>
      <c r="AH902" s="396" t="str">
        <f t="shared" si="145"/>
        <v>张军</v>
      </c>
      <c r="AI902" s="321"/>
    </row>
    <row r="903" spans="1:35" ht="18" customHeight="1" x14ac:dyDescent="0.25">
      <c r="A903" s="301" t="str">
        <f t="shared" si="147"/>
        <v>2018年2月</v>
      </c>
      <c r="B903" s="380">
        <v>43132</v>
      </c>
      <c r="C903" s="381" t="s">
        <v>3043</v>
      </c>
      <c r="D903" s="382" t="s">
        <v>3016</v>
      </c>
      <c r="E903" s="383" t="str">
        <f t="shared" si="136"/>
        <v>A</v>
      </c>
      <c r="F903" s="383" t="str">
        <f t="shared" si="137"/>
        <v>A</v>
      </c>
      <c r="G903" s="384" t="s">
        <v>2810</v>
      </c>
      <c r="H903" s="385" t="str">
        <f>IF(G903="","",VLOOKUP(G903,下拉数据源!J:K,2,0))</f>
        <v>南京华信藤仓光通信有限公司</v>
      </c>
      <c r="I903" s="307" t="s">
        <v>33</v>
      </c>
      <c r="J903" s="385" t="s">
        <v>3031</v>
      </c>
      <c r="K903" s="386">
        <v>4600045238</v>
      </c>
      <c r="L903" s="306" t="s">
        <v>2707</v>
      </c>
      <c r="M903" s="306" t="s">
        <v>96</v>
      </c>
      <c r="N903" s="384"/>
      <c r="O903" s="306" t="s">
        <v>37</v>
      </c>
      <c r="P903" s="308">
        <v>18.75</v>
      </c>
      <c r="Q903" s="387">
        <v>18.75</v>
      </c>
      <c r="R903" s="286">
        <v>11950</v>
      </c>
      <c r="S903" s="388">
        <f t="shared" si="134"/>
        <v>224062.5</v>
      </c>
      <c r="T903" s="389"/>
      <c r="U903" s="389">
        <f t="shared" si="146"/>
        <v>224062.5</v>
      </c>
      <c r="V903" s="451">
        <v>43137</v>
      </c>
      <c r="W903" s="452">
        <v>43138</v>
      </c>
      <c r="X903" s="386">
        <v>750</v>
      </c>
      <c r="Y903" s="390" t="s">
        <v>3428</v>
      </c>
      <c r="Z903" s="391">
        <v>2343.75</v>
      </c>
      <c r="AA903" s="392">
        <v>180204</v>
      </c>
      <c r="AB903" s="393"/>
      <c r="AC903" s="394"/>
      <c r="AD903" s="395">
        <f t="shared" si="135"/>
        <v>61</v>
      </c>
      <c r="AE903" s="396">
        <f>IF(OR(G903=账期!$A$18,G903=账期!$A$20,G903=账期!$A$22,G903=账期!$A$24,G903=账期!$A$25,G903=账期!$A$27,G903=账期!$A$26,G903=账期!$A$28,G903=账期!$A$30,G903=账期!$A$32,G903=账期!$A$34,G903=账期!$A$35,G903=账期!$A$37,G903=账期!$A$39,G903=账期!$A$40,G903=账期!$A$41,G903=账期!$A$42,G903=账期!$A$43,G903=账期!$A$44,G903=账期!$A$45,G903=账期!$A$46,G903=账期!$A$48,G903=账期!$A$50,G903=账期!$A$51,G903=账期!$A$52,G903=账期!$A$53,G903=账期!$A$54,G903=账期!$A$56,G903=账期!$A$57,G903=账期!$A$58,G903=账期!$A$59,G903=账期!$A$60,G903=账期!$A$61,G903=账期!$A$62,G903=账期!$A$63,G903=账期!$A$64,G903=账期!$A$66,G903=账期!$A$67,G903=账期!$A$68,G903=账期!$A$70,G903=账期!$A$71),30,IF(OR(G903=账期!$A$74,G903=账期!$A$77,G903=账期!$A$76,G903=账期!$A$79,G903=账期!$A$80,G903=账期!$A$81,G903=账期!$A$83,G903=账期!$A$85,G903=账期!$A$87,G903=账期!$A$89,G903=账期!$A$91),60,IF(OR(G903=账期!$A$93,G903=账期!$A$94,G903=账期!$A$95,G903=账期!$A$96,G903=账期!$A$98,G903=账期!$A$99,G903=账期!$A$101,G903=账期!$A$102),90,0)))</f>
        <v>30</v>
      </c>
      <c r="AF903" s="396"/>
      <c r="AG903" s="306" t="s">
        <v>50</v>
      </c>
      <c r="AH903" s="396" t="str">
        <f t="shared" si="145"/>
        <v>徐绪盛</v>
      </c>
      <c r="AI903" s="321"/>
    </row>
    <row r="904" spans="1:35" ht="18" customHeight="1" x14ac:dyDescent="0.25">
      <c r="A904" s="301" t="str">
        <f t="shared" si="147"/>
        <v>备货</v>
      </c>
      <c r="B904" s="302">
        <v>43132</v>
      </c>
      <c r="C904" s="303" t="s">
        <v>3036</v>
      </c>
      <c r="D904" s="304" t="s">
        <v>2989</v>
      </c>
      <c r="E904" s="305" t="str">
        <f t="shared" si="136"/>
        <v>A</v>
      </c>
      <c r="F904" s="305" t="str">
        <f t="shared" si="137"/>
        <v>A</v>
      </c>
      <c r="G904" s="306" t="s">
        <v>2676</v>
      </c>
      <c r="H904" s="307" t="str">
        <f>IF(G904="","",VLOOKUP(G904,下拉数据源!J:K,2,0))</f>
        <v>长飞光纤光缆股份有限公司</v>
      </c>
      <c r="I904" s="307" t="s">
        <v>2701</v>
      </c>
      <c r="J904" s="307"/>
      <c r="K904" s="308" t="s">
        <v>2998</v>
      </c>
      <c r="L904" s="306" t="s">
        <v>2687</v>
      </c>
      <c r="M904" s="306" t="s">
        <v>2995</v>
      </c>
      <c r="N904" s="306"/>
      <c r="O904" s="306" t="s">
        <v>2993</v>
      </c>
      <c r="P904" s="308">
        <v>6</v>
      </c>
      <c r="Q904" s="309"/>
      <c r="R904" s="286">
        <v>9600</v>
      </c>
      <c r="S904" s="310">
        <f t="shared" si="134"/>
        <v>0</v>
      </c>
      <c r="T904" s="311"/>
      <c r="U904" s="311">
        <f t="shared" si="146"/>
        <v>0</v>
      </c>
      <c r="V904" s="451" t="s">
        <v>3668</v>
      </c>
      <c r="W904" s="452" t="s">
        <v>3669</v>
      </c>
      <c r="X904" s="308">
        <v>750</v>
      </c>
      <c r="Y904" s="313"/>
      <c r="Z904" s="314"/>
      <c r="AA904" s="315"/>
      <c r="AB904" s="316"/>
      <c r="AC904" s="317"/>
      <c r="AD904" s="318">
        <f t="shared" si="135"/>
        <v>61</v>
      </c>
      <c r="AE904" s="319">
        <f>IF(OR(G904=账期!$A$18,G904=账期!$A$20,G904=账期!$A$22,G904=账期!$A$24,G904=账期!$A$25,G904=账期!$A$27,G904=账期!$A$26,G904=账期!$A$28,G904=账期!$A$30,G904=账期!$A$32,G904=账期!$A$34,G904=账期!$A$35,G904=账期!$A$37,G904=账期!$A$39,G904=账期!$A$40,G904=账期!$A$41,G904=账期!$A$42,G904=账期!$A$43,G904=账期!$A$44,G904=账期!$A$45,G904=账期!$A$46,G904=账期!$A$48,G904=账期!$A$50,G904=账期!$A$51,G904=账期!$A$52,G904=账期!$A$53,G904=账期!$A$54,G904=账期!$A$56,G904=账期!$A$57,G904=账期!$A$58,G904=账期!$A$59,G904=账期!$A$60,G904=账期!$A$61,G904=账期!$A$62,G904=账期!$A$63,G904=账期!$A$64,G904=账期!$A$66,G904=账期!$A$67,G904=账期!$A$68,G904=账期!$A$70,G904=账期!$A$71),30,IF(OR(G904=账期!$A$74,G904=账期!$A$77,G904=账期!$A$76,G904=账期!$A$79,G904=账期!$A$80,G904=账期!$A$81,G904=账期!$A$83,G904=账期!$A$85,G904=账期!$A$87,G904=账期!$A$89,G904=账期!$A$91),60,IF(OR(G904=账期!$A$93,G904=账期!$A$94,G904=账期!$A$95,G904=账期!$A$96,G904=账期!$A$98,G904=账期!$A$99,G904=账期!$A$101,G904=账期!$A$102),90,0)))</f>
        <v>30</v>
      </c>
      <c r="AF904" s="319"/>
      <c r="AG904" s="306" t="s">
        <v>3026</v>
      </c>
      <c r="AH904" s="319" t="str">
        <f t="shared" si="145"/>
        <v>杭得利</v>
      </c>
      <c r="AI904" s="321"/>
    </row>
    <row r="905" spans="1:35" ht="18" customHeight="1" x14ac:dyDescent="0.25">
      <c r="A905" s="301" t="str">
        <f t="shared" si="147"/>
        <v>2018年2月</v>
      </c>
      <c r="B905" s="380">
        <v>43132</v>
      </c>
      <c r="C905" s="381" t="s">
        <v>3044</v>
      </c>
      <c r="D905" s="382" t="s">
        <v>3016</v>
      </c>
      <c r="E905" s="383" t="str">
        <f t="shared" si="136"/>
        <v>A</v>
      </c>
      <c r="F905" s="383" t="str">
        <f t="shared" si="137"/>
        <v>A</v>
      </c>
      <c r="G905" s="384" t="s">
        <v>2810</v>
      </c>
      <c r="H905" s="385" t="str">
        <f>IF(G905="","",VLOOKUP(G905,下拉数据源!J:K,2,0))</f>
        <v>南京华信藤仓光通信有限公司</v>
      </c>
      <c r="I905" s="307" t="s">
        <v>33</v>
      </c>
      <c r="J905" s="341" t="s">
        <v>280</v>
      </c>
      <c r="K905" s="386">
        <v>4600045241</v>
      </c>
      <c r="L905" s="384" t="s">
        <v>2702</v>
      </c>
      <c r="M905" s="384" t="s">
        <v>3033</v>
      </c>
      <c r="N905" s="306" t="s">
        <v>283</v>
      </c>
      <c r="O905" s="384" t="s">
        <v>3003</v>
      </c>
      <c r="P905" s="386">
        <v>2</v>
      </c>
      <c r="Q905" s="387">
        <v>2</v>
      </c>
      <c r="R905" s="286">
        <v>15930</v>
      </c>
      <c r="S905" s="388">
        <f t="shared" si="134"/>
        <v>31860</v>
      </c>
      <c r="T905" s="389"/>
      <c r="U905" s="389">
        <f t="shared" si="146"/>
        <v>31860</v>
      </c>
      <c r="V905" s="451">
        <v>43135</v>
      </c>
      <c r="W905" s="452">
        <v>43136</v>
      </c>
      <c r="X905" s="386">
        <v>500</v>
      </c>
      <c r="Y905" s="390" t="s">
        <v>3242</v>
      </c>
      <c r="Z905" s="391">
        <v>250</v>
      </c>
      <c r="AA905" s="392">
        <v>180109</v>
      </c>
      <c r="AB905" s="393"/>
      <c r="AC905" s="394"/>
      <c r="AD905" s="395">
        <f t="shared" si="135"/>
        <v>61</v>
      </c>
      <c r="AE905" s="396">
        <f>IF(OR(G905=账期!$A$18,G905=账期!$A$20,G905=账期!$A$22,G905=账期!$A$24,G905=账期!$A$25,G905=账期!$A$27,G905=账期!$A$26,G905=账期!$A$28,G905=账期!$A$30,G905=账期!$A$32,G905=账期!$A$34,G905=账期!$A$35,G905=账期!$A$37,G905=账期!$A$39,G905=账期!$A$40,G905=账期!$A$41,G905=账期!$A$42,G905=账期!$A$43,G905=账期!$A$44,G905=账期!$A$45,G905=账期!$A$46,G905=账期!$A$48,G905=账期!$A$50,G905=账期!$A$51,G905=账期!$A$52,G905=账期!$A$53,G905=账期!$A$54,G905=账期!$A$56,G905=账期!$A$57,G905=账期!$A$58,G905=账期!$A$59,G905=账期!$A$60,G905=账期!$A$61,G905=账期!$A$62,G905=账期!$A$63,G905=账期!$A$64,G905=账期!$A$66,G905=账期!$A$67,G905=账期!$A$68,G905=账期!$A$70,G905=账期!$A$71),30,IF(OR(G905=账期!$A$74,G905=账期!$A$77,G905=账期!$A$76,G905=账期!$A$79,G905=账期!$A$80,G905=账期!$A$81,G905=账期!$A$83,G905=账期!$A$85,G905=账期!$A$87,G905=账期!$A$89,G905=账期!$A$91),60,IF(OR(G905=账期!$A$93,G905=账期!$A$94,G905=账期!$A$95,G905=账期!$A$96,G905=账期!$A$98,G905=账期!$A$99,G905=账期!$A$101,G905=账期!$A$102),90,0)))</f>
        <v>30</v>
      </c>
      <c r="AF905" s="396"/>
      <c r="AG905" s="384" t="s">
        <v>3025</v>
      </c>
      <c r="AH905" s="396" t="str">
        <f t="shared" si="145"/>
        <v>徐绪盛</v>
      </c>
      <c r="AI905" s="321"/>
    </row>
    <row r="906" spans="1:35" ht="18" customHeight="1" x14ac:dyDescent="0.25">
      <c r="A906" s="301" t="str">
        <f t="shared" si="147"/>
        <v>2018年2月</v>
      </c>
      <c r="B906" s="380">
        <v>43132</v>
      </c>
      <c r="C906" s="381" t="s">
        <v>3045</v>
      </c>
      <c r="D906" s="304" t="s">
        <v>2632</v>
      </c>
      <c r="E906" s="383" t="str">
        <f t="shared" si="136"/>
        <v>A</v>
      </c>
      <c r="F906" s="383" t="str">
        <f t="shared" si="137"/>
        <v>B</v>
      </c>
      <c r="G906" s="384" t="s">
        <v>3034</v>
      </c>
      <c r="H906" s="385" t="str">
        <f>IF(G906="","",VLOOKUP(G906,下拉数据源!J:K,2,0))</f>
        <v>长飞光纤光缆（上海）有限公司</v>
      </c>
      <c r="I906" s="307" t="s">
        <v>185</v>
      </c>
      <c r="J906" s="385"/>
      <c r="K906" s="386">
        <v>20180131004</v>
      </c>
      <c r="L906" s="306" t="s">
        <v>63</v>
      </c>
      <c r="M906" s="384" t="s">
        <v>3035</v>
      </c>
      <c r="N906" s="384"/>
      <c r="O906" s="306" t="s">
        <v>2798</v>
      </c>
      <c r="P906" s="386">
        <v>1</v>
      </c>
      <c r="Q906" s="387">
        <v>1</v>
      </c>
      <c r="R906" s="286">
        <v>15100</v>
      </c>
      <c r="S906" s="310">
        <f t="shared" si="134"/>
        <v>15100</v>
      </c>
      <c r="T906" s="389"/>
      <c r="U906" s="389">
        <f t="shared" si="146"/>
        <v>15100</v>
      </c>
      <c r="V906" s="451">
        <v>43134</v>
      </c>
      <c r="W906" s="452">
        <v>43135</v>
      </c>
      <c r="X906" s="386">
        <v>25</v>
      </c>
      <c r="Y906" s="390" t="s">
        <v>3271</v>
      </c>
      <c r="Z906" s="391">
        <v>0</v>
      </c>
      <c r="AA906" s="392"/>
      <c r="AB906" s="393" t="s">
        <v>4005</v>
      </c>
      <c r="AC906" s="394">
        <v>43155</v>
      </c>
      <c r="AD906" s="395">
        <f t="shared" si="135"/>
        <v>43189</v>
      </c>
      <c r="AE906" s="396">
        <f>IF(OR(G906=账期!$A$18,G906=账期!$A$20,G906=账期!$A$22,G906=账期!$A$24,G906=账期!$A$25,G906=账期!$A$27,G906=账期!$A$26,G906=账期!$A$28,G906=账期!$A$30,G906=账期!$A$32,G906=账期!$A$34,G906=账期!$A$35,G906=账期!$A$37,G906=账期!$A$39,G906=账期!$A$40,G906=账期!$A$41,G906=账期!$A$42,G906=账期!$A$43,G906=账期!$A$44,G906=账期!$A$45,G906=账期!$A$46,G906=账期!$A$48,G906=账期!$A$50,G906=账期!$A$51,G906=账期!$A$52,G906=账期!$A$53,G906=账期!$A$54,G906=账期!$A$56,G906=账期!$A$57,G906=账期!$A$58,G906=账期!$A$59,G906=账期!$A$60,G906=账期!$A$61,G906=账期!$A$62,G906=账期!$A$63,G906=账期!$A$64,G906=账期!$A$66,G906=账期!$A$67,G906=账期!$A$68,G906=账期!$A$70,G906=账期!$A$71),30,IF(OR(G906=账期!$A$74,G906=账期!$A$77,G906=账期!$A$76,G906=账期!$A$79,G906=账期!$A$80,G906=账期!$A$81,G906=账期!$A$83,G906=账期!$A$85,G906=账期!$A$87,G906=账期!$A$89,G906=账期!$A$91),60,IF(OR(G906=账期!$A$93,G906=账期!$A$94,G906=账期!$A$95,G906=账期!$A$96,G906=账期!$A$98,G906=账期!$A$99,G906=账期!$A$101,G906=账期!$A$102),90,0)))</f>
        <v>30</v>
      </c>
      <c r="AF906" s="396"/>
      <c r="AG906" s="384" t="s">
        <v>3025</v>
      </c>
      <c r="AH906" s="396" t="str">
        <f t="shared" si="145"/>
        <v>徐绪盛</v>
      </c>
      <c r="AI906" s="321"/>
    </row>
    <row r="907" spans="1:35" ht="18" customHeight="1" x14ac:dyDescent="0.25">
      <c r="A907" s="301" t="str">
        <f t="shared" si="147"/>
        <v>2018年3月</v>
      </c>
      <c r="B907" s="380">
        <v>43133</v>
      </c>
      <c r="C907" s="381" t="s">
        <v>3173</v>
      </c>
      <c r="D907" s="382" t="s">
        <v>3047</v>
      </c>
      <c r="E907" s="383" t="str">
        <f t="shared" si="136"/>
        <v>A</v>
      </c>
      <c r="F907" s="383" t="str">
        <f t="shared" si="137"/>
        <v>A</v>
      </c>
      <c r="G907" s="384" t="s">
        <v>3048</v>
      </c>
      <c r="H907" s="385" t="str">
        <f>IF(G907="","",VLOOKUP(G907,下拉数据源!J:K,2,0))</f>
        <v>广东亨通光电科技有限公司</v>
      </c>
      <c r="I907" s="307" t="s">
        <v>33</v>
      </c>
      <c r="J907" s="385"/>
      <c r="K907" s="386" t="s">
        <v>3049</v>
      </c>
      <c r="L907" s="384" t="s">
        <v>2687</v>
      </c>
      <c r="M907" s="384" t="s">
        <v>3050</v>
      </c>
      <c r="N907" s="384"/>
      <c r="O907" s="306" t="s">
        <v>37</v>
      </c>
      <c r="P907" s="386">
        <v>30</v>
      </c>
      <c r="Q907" s="387"/>
      <c r="R907" s="286">
        <v>9800</v>
      </c>
      <c r="S907" s="388">
        <f t="shared" si="134"/>
        <v>0</v>
      </c>
      <c r="T907" s="389"/>
      <c r="U907" s="389">
        <f t="shared" si="146"/>
        <v>0</v>
      </c>
      <c r="V907" s="451">
        <v>43177</v>
      </c>
      <c r="W907" s="452">
        <v>43179</v>
      </c>
      <c r="X907" s="386">
        <v>750</v>
      </c>
      <c r="Y907" s="390"/>
      <c r="Z907" s="391"/>
      <c r="AA907" s="392"/>
      <c r="AB907" s="393"/>
      <c r="AC907" s="394"/>
      <c r="AD907" s="395">
        <f t="shared" si="135"/>
        <v>61</v>
      </c>
      <c r="AE907" s="396">
        <f>IF(OR(G907=账期!$A$18,G907=账期!$A$20,G907=账期!$A$22,G907=账期!$A$24,G907=账期!$A$25,G907=账期!$A$27,G907=账期!$A$26,G907=账期!$A$28,G907=账期!$A$30,G907=账期!$A$32,G907=账期!$A$34,G907=账期!$A$35,G907=账期!$A$37,G907=账期!$A$39,G907=账期!$A$40,G907=账期!$A$41,G907=账期!$A$42,G907=账期!$A$43,G907=账期!$A$44,G907=账期!$A$45,G907=账期!$A$46,G907=账期!$A$48,G907=账期!$A$50,G907=账期!$A$51,G907=账期!$A$52,G907=账期!$A$53,G907=账期!$A$54,G907=账期!$A$56,G907=账期!$A$57,G907=账期!$A$58,G907=账期!$A$59,G907=账期!$A$60,G907=账期!$A$61,G907=账期!$A$62,G907=账期!$A$63,G907=账期!$A$64,G907=账期!$A$66,G907=账期!$A$67,G907=账期!$A$68,G907=账期!$A$70,G907=账期!$A$71),30,IF(OR(G907=账期!$A$74,G907=账期!$A$77,G907=账期!$A$76,G907=账期!$A$79,G907=账期!$A$80,G907=账期!$A$81,G907=账期!$A$83,G907=账期!$A$85,G907=账期!$A$87,G907=账期!$A$89,G907=账期!$A$91),60,IF(OR(G907=账期!$A$93,G907=账期!$A$94,G907=账期!$A$95,G907=账期!$A$96,G907=账期!$A$98,G907=账期!$A$99,G907=账期!$A$101,G907=账期!$A$102),90,0)))</f>
        <v>30</v>
      </c>
      <c r="AF907" s="396"/>
      <c r="AG907" s="306" t="s">
        <v>2713</v>
      </c>
      <c r="AH907" s="396" t="str">
        <f t="shared" si="145"/>
        <v>柯童柱</v>
      </c>
      <c r="AI907" s="321"/>
    </row>
    <row r="908" spans="1:35" ht="18" customHeight="1" x14ac:dyDescent="0.25">
      <c r="A908" s="301" t="str">
        <f t="shared" si="147"/>
        <v>2018年3月</v>
      </c>
      <c r="B908" s="380">
        <v>43133</v>
      </c>
      <c r="C908" s="381" t="s">
        <v>3493</v>
      </c>
      <c r="D908" s="382" t="s">
        <v>3047</v>
      </c>
      <c r="E908" s="383" t="str">
        <f t="shared" si="136"/>
        <v>A</v>
      </c>
      <c r="F908" s="383" t="str">
        <f t="shared" si="137"/>
        <v>A</v>
      </c>
      <c r="G908" s="384" t="s">
        <v>3048</v>
      </c>
      <c r="H908" s="385" t="str">
        <f>IF(G908="","",VLOOKUP(G908,下拉数据源!J:K,2,0))</f>
        <v>广东亨通光电科技有限公司</v>
      </c>
      <c r="I908" s="307" t="s">
        <v>33</v>
      </c>
      <c r="J908" s="385"/>
      <c r="K908" s="386" t="s">
        <v>3049</v>
      </c>
      <c r="L908" s="384" t="s">
        <v>2702</v>
      </c>
      <c r="M908" s="306" t="s">
        <v>124</v>
      </c>
      <c r="N908" s="384"/>
      <c r="O908" s="384" t="s">
        <v>3051</v>
      </c>
      <c r="P908" s="386">
        <v>1</v>
      </c>
      <c r="Q908" s="387"/>
      <c r="R908" s="286">
        <v>14900</v>
      </c>
      <c r="S908" s="388">
        <f t="shared" si="134"/>
        <v>0</v>
      </c>
      <c r="T908" s="389"/>
      <c r="U908" s="389">
        <f t="shared" si="146"/>
        <v>0</v>
      </c>
      <c r="V908" s="451">
        <v>43163</v>
      </c>
      <c r="W908" s="452">
        <v>43164</v>
      </c>
      <c r="X908" s="386">
        <v>25</v>
      </c>
      <c r="Y908" s="390"/>
      <c r="Z908" s="391"/>
      <c r="AA908" s="392"/>
      <c r="AB908" s="393"/>
      <c r="AC908" s="394"/>
      <c r="AD908" s="395">
        <f t="shared" si="135"/>
        <v>61</v>
      </c>
      <c r="AE908" s="396">
        <f>IF(OR(G908=账期!$A$18,G908=账期!$A$20,G908=账期!$A$22,G908=账期!$A$24,G908=账期!$A$25,G908=账期!$A$27,G908=账期!$A$26,G908=账期!$A$28,G908=账期!$A$30,G908=账期!$A$32,G908=账期!$A$34,G908=账期!$A$35,G908=账期!$A$37,G908=账期!$A$39,G908=账期!$A$40,G908=账期!$A$41,G908=账期!$A$42,G908=账期!$A$43,G908=账期!$A$44,G908=账期!$A$45,G908=账期!$A$46,G908=账期!$A$48,G908=账期!$A$50,G908=账期!$A$51,G908=账期!$A$52,G908=账期!$A$53,G908=账期!$A$54,G908=账期!$A$56,G908=账期!$A$57,G908=账期!$A$58,G908=账期!$A$59,G908=账期!$A$60,G908=账期!$A$61,G908=账期!$A$62,G908=账期!$A$63,G908=账期!$A$64,G908=账期!$A$66,G908=账期!$A$67,G908=账期!$A$68,G908=账期!$A$70,G908=账期!$A$71),30,IF(OR(G908=账期!$A$74,G908=账期!$A$77,G908=账期!$A$76,G908=账期!$A$79,G908=账期!$A$80,G908=账期!$A$81,G908=账期!$A$83,G908=账期!$A$85,G908=账期!$A$87,G908=账期!$A$89,G908=账期!$A$91),60,IF(OR(G908=账期!$A$93,G908=账期!$A$94,G908=账期!$A$95,G908=账期!$A$96,G908=账期!$A$98,G908=账期!$A$99,G908=账期!$A$101,G908=账期!$A$102),90,0)))</f>
        <v>30</v>
      </c>
      <c r="AF908" s="396"/>
      <c r="AG908" s="306" t="s">
        <v>2713</v>
      </c>
      <c r="AH908" s="396" t="str">
        <f t="shared" si="145"/>
        <v>柯童柱</v>
      </c>
      <c r="AI908" s="321"/>
    </row>
    <row r="909" spans="1:35" ht="18" customHeight="1" x14ac:dyDescent="0.25">
      <c r="A909" s="301" t="str">
        <f t="shared" si="147"/>
        <v>2018年2月</v>
      </c>
      <c r="B909" s="380">
        <v>43132</v>
      </c>
      <c r="C909" s="381"/>
      <c r="D909" s="304" t="s">
        <v>2632</v>
      </c>
      <c r="E909" s="383" t="str">
        <f t="shared" si="136"/>
        <v>A</v>
      </c>
      <c r="F909" s="383" t="str">
        <f t="shared" si="137"/>
        <v>B</v>
      </c>
      <c r="G909" s="384" t="s">
        <v>2665</v>
      </c>
      <c r="H909" s="385" t="str">
        <f>IF(G909="","",VLOOKUP(G909,下拉数据源!J:K,2,0))</f>
        <v>长飞光纤光缆（上海）有限公司</v>
      </c>
      <c r="I909" s="307" t="s">
        <v>185</v>
      </c>
      <c r="J909" s="385"/>
      <c r="K909" s="386"/>
      <c r="L909" s="306" t="s">
        <v>63</v>
      </c>
      <c r="M909" s="384" t="s">
        <v>3052</v>
      </c>
      <c r="N909" s="306" t="s">
        <v>2751</v>
      </c>
      <c r="O909" s="384" t="s">
        <v>3053</v>
      </c>
      <c r="P909" s="386">
        <v>0.02</v>
      </c>
      <c r="Q909" s="387">
        <v>0.02</v>
      </c>
      <c r="R909" s="286">
        <v>0</v>
      </c>
      <c r="S909" s="310">
        <f t="shared" si="134"/>
        <v>0</v>
      </c>
      <c r="T909" s="389"/>
      <c r="U909" s="389">
        <f t="shared" si="146"/>
        <v>0</v>
      </c>
      <c r="V909" s="451">
        <v>43132</v>
      </c>
      <c r="W909" s="452">
        <v>43132</v>
      </c>
      <c r="X909" s="386">
        <v>20</v>
      </c>
      <c r="Y909" s="390" t="s">
        <v>3054</v>
      </c>
      <c r="Z909" s="391">
        <v>0</v>
      </c>
      <c r="AA909" s="392"/>
      <c r="AB909" s="393"/>
      <c r="AC909" s="394"/>
      <c r="AD909" s="395">
        <f t="shared" si="135"/>
        <v>61</v>
      </c>
      <c r="AE909" s="396">
        <f>IF(OR(G909=账期!$A$18,G909=账期!$A$20,G909=账期!$A$22,G909=账期!$A$24,G909=账期!$A$25,G909=账期!$A$27,G909=账期!$A$26,G909=账期!$A$28,G909=账期!$A$30,G909=账期!$A$32,G909=账期!$A$34,G909=账期!$A$35,G909=账期!$A$37,G909=账期!$A$39,G909=账期!$A$40,G909=账期!$A$41,G909=账期!$A$42,G909=账期!$A$43,G909=账期!$A$44,G909=账期!$A$45,G909=账期!$A$46,G909=账期!$A$48,G909=账期!$A$50,G909=账期!$A$51,G909=账期!$A$52,G909=账期!$A$53,G909=账期!$A$54,G909=账期!$A$56,G909=账期!$A$57,G909=账期!$A$58,G909=账期!$A$59,G909=账期!$A$60,G909=账期!$A$61,G909=账期!$A$62,G909=账期!$A$63,G909=账期!$A$64,G909=账期!$A$66,G909=账期!$A$67,G909=账期!$A$68,G909=账期!$A$70,G909=账期!$A$71),30,IF(OR(G909=账期!$A$74,G909=账期!$A$77,G909=账期!$A$76,G909=账期!$A$79,G909=账期!$A$80,G909=账期!$A$81,G909=账期!$A$83,G909=账期!$A$85,G909=账期!$A$87,G909=账期!$A$89,G909=账期!$A$91),60,IF(OR(G909=账期!$A$93,G909=账期!$A$94,G909=账期!$A$95,G909=账期!$A$96,G909=账期!$A$98,G909=账期!$A$99,G909=账期!$A$101,G909=账期!$A$102),90,0)))</f>
        <v>30</v>
      </c>
      <c r="AF909" s="396"/>
      <c r="AG909" s="384" t="s">
        <v>2712</v>
      </c>
      <c r="AH909" s="396" t="str">
        <f t="shared" si="145"/>
        <v>徐绪盛</v>
      </c>
      <c r="AI909" s="321"/>
    </row>
    <row r="910" spans="1:35" ht="18" customHeight="1" x14ac:dyDescent="0.25">
      <c r="A910" s="301" t="str">
        <f t="shared" si="147"/>
        <v>备货</v>
      </c>
      <c r="B910" s="380">
        <v>43133</v>
      </c>
      <c r="C910" s="381" t="s">
        <v>3940</v>
      </c>
      <c r="D910" s="382" t="s">
        <v>3055</v>
      </c>
      <c r="E910" s="383" t="str">
        <f t="shared" si="136"/>
        <v>C</v>
      </c>
      <c r="F910" s="383" t="str">
        <f t="shared" si="137"/>
        <v>C</v>
      </c>
      <c r="G910" s="384" t="s">
        <v>3056</v>
      </c>
      <c r="H910" s="385" t="str">
        <f>IF(G910="","",VLOOKUP(G910,下拉数据源!J:K,2,0))</f>
        <v>航天瑞奇电缆有限公司</v>
      </c>
      <c r="I910" s="307" t="s">
        <v>33</v>
      </c>
      <c r="J910" s="385"/>
      <c r="K910" s="386" t="s">
        <v>3057</v>
      </c>
      <c r="L910" s="384" t="s">
        <v>2826</v>
      </c>
      <c r="M910" s="384" t="s">
        <v>3058</v>
      </c>
      <c r="N910" s="384"/>
      <c r="O910" s="384" t="s">
        <v>3059</v>
      </c>
      <c r="P910" s="386">
        <v>130</v>
      </c>
      <c r="Q910" s="387"/>
      <c r="R910" s="286">
        <v>11200</v>
      </c>
      <c r="S910" s="388">
        <f t="shared" si="134"/>
        <v>0</v>
      </c>
      <c r="T910" s="389"/>
      <c r="U910" s="389">
        <f t="shared" si="146"/>
        <v>0</v>
      </c>
      <c r="V910" s="451" t="s">
        <v>3905</v>
      </c>
      <c r="W910" s="452">
        <v>43160</v>
      </c>
      <c r="X910" s="386">
        <v>750</v>
      </c>
      <c r="Y910" s="390"/>
      <c r="Z910" s="391"/>
      <c r="AA910" s="392"/>
      <c r="AB910" s="393"/>
      <c r="AC910" s="394"/>
      <c r="AD910" s="395">
        <f t="shared" si="135"/>
        <v>91</v>
      </c>
      <c r="AE910" s="396">
        <f>IF(OR(G910=账期!$A$18,G910=账期!$A$20,G910=账期!$A$22,G910=账期!$A$24,G910=账期!$A$25,G910=账期!$A$27,G910=账期!$A$26,G910=账期!$A$28,G910=账期!$A$30,G910=账期!$A$32,G910=账期!$A$34,G910=账期!$A$35,G910=账期!$A$37,G910=账期!$A$39,G910=账期!$A$40,G910=账期!$A$41,G910=账期!$A$42,G910=账期!$A$43,G910=账期!$A$44,G910=账期!$A$45,G910=账期!$A$46,G910=账期!$A$48,G910=账期!$A$50,G910=账期!$A$51,G910=账期!$A$52,G910=账期!$A$53,G910=账期!$A$54,G910=账期!$A$56,G910=账期!$A$57,G910=账期!$A$58,G910=账期!$A$59,G910=账期!$A$60,G910=账期!$A$61,G910=账期!$A$62,G910=账期!$A$63,G910=账期!$A$64,G910=账期!$A$66,G910=账期!$A$67,G910=账期!$A$68,G910=账期!$A$70,G910=账期!$A$71),30,IF(OR(G910=账期!$A$74,G910=账期!$A$77,G910=账期!$A$76,G910=账期!$A$79,G910=账期!$A$80,G910=账期!$A$81,G910=账期!$A$83,G910=账期!$A$85,G910=账期!$A$87,G910=账期!$A$89,G910=账期!$A$91),60,IF(OR(G910=账期!$A$93,G910=账期!$A$94,G910=账期!$A$95,G910=账期!$A$96,G910=账期!$A$98,G910=账期!$A$99,G910=账期!$A$101,G910=账期!$A$102),90,0)))</f>
        <v>60</v>
      </c>
      <c r="AF910" s="396"/>
      <c r="AG910" s="384" t="s">
        <v>3060</v>
      </c>
      <c r="AH910" s="396" t="str">
        <f t="shared" si="145"/>
        <v>杭得利</v>
      </c>
      <c r="AI910" s="321"/>
    </row>
    <row r="911" spans="1:35" ht="18" customHeight="1" x14ac:dyDescent="0.25">
      <c r="A911" s="301" t="str">
        <f t="shared" si="147"/>
        <v>2018年3月</v>
      </c>
      <c r="B911" s="380">
        <v>43133</v>
      </c>
      <c r="C911" s="381" t="s">
        <v>3489</v>
      </c>
      <c r="D911" s="304" t="s">
        <v>632</v>
      </c>
      <c r="E911" s="383" t="str">
        <f t="shared" si="136"/>
        <v>A</v>
      </c>
      <c r="F911" s="383" t="str">
        <f t="shared" si="137"/>
        <v>C</v>
      </c>
      <c r="G911" s="306" t="s">
        <v>418</v>
      </c>
      <c r="H911" s="385" t="str">
        <f>IF(G911="","",VLOOKUP(G911,下拉数据源!J:K,2,0))</f>
        <v>深圳市特发信息股份有限公司东莞分公司-电力缆</v>
      </c>
      <c r="I911" s="307" t="s">
        <v>33</v>
      </c>
      <c r="J911" s="385"/>
      <c r="K911" s="308" t="s">
        <v>3066</v>
      </c>
      <c r="L911" s="306" t="s">
        <v>63</v>
      </c>
      <c r="M911" s="306" t="s">
        <v>422</v>
      </c>
      <c r="N911" s="306" t="s">
        <v>431</v>
      </c>
      <c r="O911" s="306" t="s">
        <v>37</v>
      </c>
      <c r="P911" s="386">
        <v>30</v>
      </c>
      <c r="Q911" s="387"/>
      <c r="R911" s="286">
        <v>7500</v>
      </c>
      <c r="S911" s="388">
        <f t="shared" si="134"/>
        <v>0</v>
      </c>
      <c r="T911" s="389"/>
      <c r="U911" s="389">
        <f t="shared" si="146"/>
        <v>0</v>
      </c>
      <c r="V911" s="451">
        <v>43162</v>
      </c>
      <c r="W911" s="452">
        <v>43164</v>
      </c>
      <c r="X911" s="386">
        <v>750</v>
      </c>
      <c r="Y911" s="390"/>
      <c r="Z911" s="391"/>
      <c r="AA911" s="392"/>
      <c r="AB911" s="393"/>
      <c r="AC911" s="394"/>
      <c r="AD911" s="395">
        <f t="shared" si="135"/>
        <v>61</v>
      </c>
      <c r="AE911" s="396">
        <f>IF(OR(G911=账期!$A$18,G911=账期!$A$20,G911=账期!$A$22,G911=账期!$A$24,G911=账期!$A$25,G911=账期!$A$27,G911=账期!$A$26,G911=账期!$A$28,G911=账期!$A$30,G911=账期!$A$32,G911=账期!$A$34,G911=账期!$A$35,G911=账期!$A$37,G911=账期!$A$39,G911=账期!$A$40,G911=账期!$A$41,G911=账期!$A$42,G911=账期!$A$43,G911=账期!$A$44,G911=账期!$A$45,G911=账期!$A$46,G911=账期!$A$48,G911=账期!$A$50,G911=账期!$A$51,G911=账期!$A$52,G911=账期!$A$53,G911=账期!$A$54,G911=账期!$A$56,G911=账期!$A$57,G911=账期!$A$58,G911=账期!$A$59,G911=账期!$A$60,G911=账期!$A$61,G911=账期!$A$62,G911=账期!$A$63,G911=账期!$A$64,G911=账期!$A$66,G911=账期!$A$67,G911=账期!$A$68,G911=账期!$A$70,G911=账期!$A$71),30,IF(OR(G911=账期!$A$74,G911=账期!$A$77,G911=账期!$A$76,G911=账期!$A$79,G911=账期!$A$80,G911=账期!$A$81,G911=账期!$A$83,G911=账期!$A$85,G911=账期!$A$87,G911=账期!$A$89,G911=账期!$A$91),60,IF(OR(G911=账期!$A$93,G911=账期!$A$94,G911=账期!$A$95,G911=账期!$A$96,G911=账期!$A$98,G911=账期!$A$99,G911=账期!$A$101,G911=账期!$A$102),90,0)))</f>
        <v>30</v>
      </c>
      <c r="AF911" s="396"/>
      <c r="AG911" s="384" t="s">
        <v>3174</v>
      </c>
      <c r="AH911" s="396" t="str">
        <f t="shared" si="145"/>
        <v>柯童柱</v>
      </c>
      <c r="AI911" s="321"/>
    </row>
    <row r="912" spans="1:35" ht="18" customHeight="1" x14ac:dyDescent="0.25">
      <c r="A912" s="301" t="str">
        <f t="shared" si="147"/>
        <v>2018年2月</v>
      </c>
      <c r="B912" s="380">
        <v>43133</v>
      </c>
      <c r="C912" s="381" t="s">
        <v>3071</v>
      </c>
      <c r="D912" s="382" t="s">
        <v>3074</v>
      </c>
      <c r="E912" s="383" t="str">
        <f t="shared" si="136"/>
        <v>A</v>
      </c>
      <c r="F912" s="383" t="str">
        <f t="shared" si="137"/>
        <v>A</v>
      </c>
      <c r="G912" s="384" t="s">
        <v>3075</v>
      </c>
      <c r="H912" s="385" t="str">
        <f>IF(G912="","",VLOOKUP(G912,下拉数据源!J:K,2,0))</f>
        <v>深圳市特发信息光网科技股份有限公司东莞分公司</v>
      </c>
      <c r="I912" s="385" t="s">
        <v>3073</v>
      </c>
      <c r="J912" s="385"/>
      <c r="K912" s="386" t="s">
        <v>3071</v>
      </c>
      <c r="L912" s="384" t="s">
        <v>63</v>
      </c>
      <c r="M912" s="384" t="s">
        <v>3076</v>
      </c>
      <c r="N912" s="384"/>
      <c r="O912" s="384" t="s">
        <v>3077</v>
      </c>
      <c r="P912" s="386">
        <v>2.5000000000000001E-2</v>
      </c>
      <c r="Q912" s="387">
        <v>2.5000000000000001E-2</v>
      </c>
      <c r="R912" s="286">
        <v>0</v>
      </c>
      <c r="S912" s="388">
        <f t="shared" si="134"/>
        <v>0</v>
      </c>
      <c r="T912" s="389"/>
      <c r="U912" s="389">
        <f t="shared" si="146"/>
        <v>0</v>
      </c>
      <c r="V912" s="451">
        <v>43133</v>
      </c>
      <c r="W912" s="452">
        <v>43135</v>
      </c>
      <c r="X912" s="386">
        <v>25</v>
      </c>
      <c r="Y912" s="390" t="s">
        <v>3127</v>
      </c>
      <c r="Z912" s="391">
        <v>0</v>
      </c>
      <c r="AA912" s="392">
        <v>171116</v>
      </c>
      <c r="AB912" s="393"/>
      <c r="AC912" s="394"/>
      <c r="AD912" s="395">
        <f t="shared" si="135"/>
        <v>61</v>
      </c>
      <c r="AE912" s="396">
        <f>IF(OR(G912=账期!$A$18,G912=账期!$A$20,G912=账期!$A$22,G912=账期!$A$24,G912=账期!$A$25,G912=账期!$A$27,G912=账期!$A$26,G912=账期!$A$28,G912=账期!$A$30,G912=账期!$A$32,G912=账期!$A$34,G912=账期!$A$35,G912=账期!$A$37,G912=账期!$A$39,G912=账期!$A$40,G912=账期!$A$41,G912=账期!$A$42,G912=账期!$A$43,G912=账期!$A$44,G912=账期!$A$45,G912=账期!$A$46,G912=账期!$A$48,G912=账期!$A$50,G912=账期!$A$51,G912=账期!$A$52,G912=账期!$A$53,G912=账期!$A$54,G912=账期!$A$56,G912=账期!$A$57,G912=账期!$A$58,G912=账期!$A$59,G912=账期!$A$60,G912=账期!$A$61,G912=账期!$A$62,G912=账期!$A$63,G912=账期!$A$64,G912=账期!$A$66,G912=账期!$A$67,G912=账期!$A$68,G912=账期!$A$70,G912=账期!$A$71),30,IF(OR(G912=账期!$A$74,G912=账期!$A$77,G912=账期!$A$76,G912=账期!$A$79,G912=账期!$A$80,G912=账期!$A$81,G912=账期!$A$83,G912=账期!$A$85,G912=账期!$A$87,G912=账期!$A$89,G912=账期!$A$91),60,IF(OR(G912=账期!$A$93,G912=账期!$A$94,G912=账期!$A$95,G912=账期!$A$96,G912=账期!$A$98,G912=账期!$A$99,G912=账期!$A$101,G912=账期!$A$102),90,0)))</f>
        <v>30</v>
      </c>
      <c r="AF912" s="396"/>
      <c r="AG912" s="384" t="s">
        <v>38</v>
      </c>
      <c r="AH912" s="396" t="str">
        <f t="shared" si="145"/>
        <v>柯童柱</v>
      </c>
      <c r="AI912" s="321"/>
    </row>
    <row r="913" spans="1:35" ht="18" customHeight="1" x14ac:dyDescent="0.25">
      <c r="A913" s="301" t="str">
        <f t="shared" si="147"/>
        <v>2018年2月</v>
      </c>
      <c r="B913" s="380">
        <v>43133</v>
      </c>
      <c r="C913" s="381" t="s">
        <v>3171</v>
      </c>
      <c r="D913" s="382" t="s">
        <v>3072</v>
      </c>
      <c r="E913" s="383" t="str">
        <f t="shared" si="136"/>
        <v>B</v>
      </c>
      <c r="F913" s="383" t="str">
        <f t="shared" si="137"/>
        <v>A</v>
      </c>
      <c r="G913" s="384" t="s">
        <v>3078</v>
      </c>
      <c r="H913" s="385" t="str">
        <f>IF(G913="","",VLOOKUP(G913,下拉数据源!J:K,2,0))</f>
        <v>宁波格亿达光缆科技有限公司</v>
      </c>
      <c r="I913" s="385" t="s">
        <v>3073</v>
      </c>
      <c r="J913" s="385"/>
      <c r="K913" s="386" t="s">
        <v>3492</v>
      </c>
      <c r="L913" s="384" t="s">
        <v>63</v>
      </c>
      <c r="M913" s="384" t="s">
        <v>3145</v>
      </c>
      <c r="N913" s="384"/>
      <c r="O913" s="384" t="s">
        <v>3146</v>
      </c>
      <c r="P913" s="386">
        <v>2</v>
      </c>
      <c r="Q913" s="387">
        <v>2</v>
      </c>
      <c r="R913" s="286">
        <v>11350</v>
      </c>
      <c r="S913" s="388">
        <f t="shared" si="134"/>
        <v>22700</v>
      </c>
      <c r="T913" s="389"/>
      <c r="U913" s="311">
        <f t="shared" si="146"/>
        <v>22700</v>
      </c>
      <c r="V913" s="451">
        <v>43134</v>
      </c>
      <c r="W913" s="452">
        <v>43136</v>
      </c>
      <c r="X913" s="386">
        <v>25</v>
      </c>
      <c r="Y913" s="390" t="s">
        <v>3178</v>
      </c>
      <c r="Z913" s="391">
        <f>1000/3*Q913+300</f>
        <v>966.66666666666663</v>
      </c>
      <c r="AA913" s="392">
        <v>180203</v>
      </c>
      <c r="AB913" s="393" t="s">
        <v>4004</v>
      </c>
      <c r="AC913" s="394">
        <v>43155</v>
      </c>
      <c r="AD913" s="395">
        <f t="shared" si="135"/>
        <v>43189</v>
      </c>
      <c r="AE913" s="396">
        <f>IF(OR(G913=账期!$A$18,G913=账期!$A$20,G913=账期!$A$22,G913=账期!$A$24,G913=账期!$A$25,G913=账期!$A$27,G913=账期!$A$26,G913=账期!$A$28,G913=账期!$A$30,G913=账期!$A$32,G913=账期!$A$34,G913=账期!$A$35,G913=账期!$A$37,G913=账期!$A$39,G913=账期!$A$40,G913=账期!$A$41,G913=账期!$A$42,G913=账期!$A$43,G913=账期!$A$44,G913=账期!$A$45,G913=账期!$A$46,G913=账期!$A$48,G913=账期!$A$50,G913=账期!$A$51,G913=账期!$A$52,G913=账期!$A$53,G913=账期!$A$54,G913=账期!$A$56,G913=账期!$A$57,G913=账期!$A$58,G913=账期!$A$59,G913=账期!$A$60,G913=账期!$A$61,G913=账期!$A$62,G913=账期!$A$63,G913=账期!$A$64,G913=账期!$A$66,G913=账期!$A$67,G913=账期!$A$68,G913=账期!$A$70,G913=账期!$A$71),30,IF(OR(G913=账期!$A$74,G913=账期!$A$77,G913=账期!$A$76,G913=账期!$A$79,G913=账期!$A$80,G913=账期!$A$81,G913=账期!$A$83,G913=账期!$A$85,G913=账期!$A$87,G913=账期!$A$89,G913=账期!$A$91),60,IF(OR(G913=账期!$A$93,G913=账期!$A$94,G913=账期!$A$95,G913=账期!$A$96,G913=账期!$A$98,G913=账期!$A$99,G913=账期!$A$101,G913=账期!$A$102),90,0)))</f>
        <v>30</v>
      </c>
      <c r="AF913" s="396"/>
      <c r="AG913" s="384" t="s">
        <v>106</v>
      </c>
      <c r="AH913" s="396" t="str">
        <f t="shared" ref="AH913:AH936" si="148">IF(AG913="华东","徐绪盛",IF(AG913="华南","柯童柱",IF(AG913="华中","杭得利",IF(AG913="西南","张军",IF(AG913="华北","石浩宇","")))))</f>
        <v>石浩宇</v>
      </c>
      <c r="AI913" s="321"/>
    </row>
    <row r="914" spans="1:35" ht="18" customHeight="1" x14ac:dyDescent="0.25">
      <c r="A914" s="301" t="str">
        <f t="shared" si="147"/>
        <v>2018年2月</v>
      </c>
      <c r="B914" s="332">
        <v>43123</v>
      </c>
      <c r="C914" s="303"/>
      <c r="D914" s="304" t="s">
        <v>2632</v>
      </c>
      <c r="E914" s="305" t="str">
        <f t="shared" si="136"/>
        <v>A</v>
      </c>
      <c r="F914" s="305" t="str">
        <f t="shared" si="137"/>
        <v>B</v>
      </c>
      <c r="G914" s="306" t="s">
        <v>2665</v>
      </c>
      <c r="H914" s="307" t="str">
        <f>IF(G914="","",VLOOKUP(G914,下拉数据源!J:K,2,0))</f>
        <v>长飞光纤光缆（上海）有限公司</v>
      </c>
      <c r="I914" s="307" t="s">
        <v>33</v>
      </c>
      <c r="J914" s="307"/>
      <c r="K914" s="308" t="s">
        <v>2666</v>
      </c>
      <c r="L914" s="336" t="s">
        <v>40</v>
      </c>
      <c r="M914" s="306" t="s">
        <v>41</v>
      </c>
      <c r="N914" s="306"/>
      <c r="O914" s="306" t="s">
        <v>37</v>
      </c>
      <c r="P914" s="308">
        <v>12</v>
      </c>
      <c r="Q914" s="309">
        <v>12</v>
      </c>
      <c r="R914" s="286">
        <v>13500</v>
      </c>
      <c r="S914" s="310">
        <f t="shared" ref="S914:S961" si="149">Q914*R914</f>
        <v>162000</v>
      </c>
      <c r="T914" s="311"/>
      <c r="U914" s="311">
        <f t="shared" si="146"/>
        <v>162000</v>
      </c>
      <c r="V914" s="451">
        <v>43139</v>
      </c>
      <c r="W914" s="452">
        <v>43140</v>
      </c>
      <c r="X914" s="308">
        <v>750</v>
      </c>
      <c r="Y914" s="313" t="s">
        <v>3525</v>
      </c>
      <c r="Z914" s="314">
        <v>1920</v>
      </c>
      <c r="AA914" s="315">
        <v>180206</v>
      </c>
      <c r="AB914" s="316" t="s">
        <v>4009</v>
      </c>
      <c r="AC914" s="317">
        <v>43155</v>
      </c>
      <c r="AD914" s="318">
        <f t="shared" si="135"/>
        <v>43189</v>
      </c>
      <c r="AE914" s="319">
        <f>IF(OR(G914=账期!$A$18,G914=账期!$A$20,G914=账期!$A$22,G914=账期!$A$24,G914=账期!$A$25,G914=账期!$A$27,G914=账期!$A$26,G914=账期!$A$28,G914=账期!$A$30,G914=账期!$A$32,G914=账期!$A$34,G914=账期!$A$35,G914=账期!$A$37,G914=账期!$A$39,G914=账期!$A$40,G914=账期!$A$41,G914=账期!$A$42,G914=账期!$A$43,G914=账期!$A$44,G914=账期!$A$45,G914=账期!$A$46,G914=账期!$A$48,G914=账期!$A$50,G914=账期!$A$51,G914=账期!$A$52,G914=账期!$A$53,G914=账期!$A$54,G914=账期!$A$56,G914=账期!$A$57,G914=账期!$A$58,G914=账期!$A$59,G914=账期!$A$60,G914=账期!$A$61,G914=账期!$A$62,G914=账期!$A$63,G914=账期!$A$64,G914=账期!$A$66,G914=账期!$A$67,G914=账期!$A$68,G914=账期!$A$70,G914=账期!$A$71),30,IF(OR(G914=账期!$A$74,G914=账期!$A$77,G914=账期!$A$76,G914=账期!$A$79,G914=账期!$A$80,G914=账期!$A$81,G914=账期!$A$83,G914=账期!$A$85,G914=账期!$A$87,G914=账期!$A$89,G914=账期!$A$91),60,IF(OR(G914=账期!$A$93,G914=账期!$A$94,G914=账期!$A$95,G914=账期!$A$96,G914=账期!$A$98,G914=账期!$A$99,G914=账期!$A$101,G914=账期!$A$102),90,0)))</f>
        <v>30</v>
      </c>
      <c r="AF914" s="319"/>
      <c r="AG914" s="306" t="s">
        <v>50</v>
      </c>
      <c r="AH914" s="319" t="str">
        <f t="shared" si="148"/>
        <v>徐绪盛</v>
      </c>
      <c r="AI914" s="321"/>
    </row>
    <row r="915" spans="1:35" ht="18" customHeight="1" x14ac:dyDescent="0.25">
      <c r="A915" s="301" t="str">
        <f t="shared" si="147"/>
        <v>备货</v>
      </c>
      <c r="B915" s="332">
        <v>43115</v>
      </c>
      <c r="C915" s="303"/>
      <c r="D915" s="304" t="s">
        <v>2632</v>
      </c>
      <c r="E915" s="305" t="str">
        <f t="shared" si="136"/>
        <v>A</v>
      </c>
      <c r="F915" s="305" t="str">
        <f t="shared" si="137"/>
        <v>B</v>
      </c>
      <c r="G915" s="306" t="s">
        <v>2665</v>
      </c>
      <c r="H915" s="307" t="str">
        <f>IF(G915="","",VLOOKUP(G915,下拉数据源!J:K,2,0))</f>
        <v>长飞光纤光缆（上海）有限公司</v>
      </c>
      <c r="I915" s="307" t="s">
        <v>33</v>
      </c>
      <c r="J915" s="307"/>
      <c r="K915" s="308" t="s">
        <v>2670</v>
      </c>
      <c r="L915" s="336" t="s">
        <v>63</v>
      </c>
      <c r="M915" s="306" t="s">
        <v>64</v>
      </c>
      <c r="N915" s="306"/>
      <c r="O915" s="306" t="s">
        <v>37</v>
      </c>
      <c r="P915" s="308">
        <v>5</v>
      </c>
      <c r="Q915" s="309"/>
      <c r="R915" s="286">
        <v>12300</v>
      </c>
      <c r="S915" s="310">
        <f t="shared" si="149"/>
        <v>0</v>
      </c>
      <c r="T915" s="311"/>
      <c r="U915" s="311">
        <f t="shared" si="146"/>
        <v>0</v>
      </c>
      <c r="V915" s="451" t="s">
        <v>44</v>
      </c>
      <c r="W915" s="452"/>
      <c r="X915" s="308">
        <v>25</v>
      </c>
      <c r="Y915" s="313"/>
      <c r="Z915" s="314"/>
      <c r="AA915" s="315"/>
      <c r="AB915" s="316"/>
      <c r="AC915" s="317"/>
      <c r="AD915" s="318">
        <f t="shared" si="135"/>
        <v>61</v>
      </c>
      <c r="AE915" s="319">
        <f>IF(OR(G915=账期!$A$18,G915=账期!$A$20,G915=账期!$A$22,G915=账期!$A$24,G915=账期!$A$25,G915=账期!$A$27,G915=账期!$A$26,G915=账期!$A$28,G915=账期!$A$30,G915=账期!$A$32,G915=账期!$A$34,G915=账期!$A$35,G915=账期!$A$37,G915=账期!$A$39,G915=账期!$A$40,G915=账期!$A$41,G915=账期!$A$42,G915=账期!$A$43,G915=账期!$A$44,G915=账期!$A$45,G915=账期!$A$46,G915=账期!$A$48,G915=账期!$A$50,G915=账期!$A$51,G915=账期!$A$52,G915=账期!$A$53,G915=账期!$A$54,G915=账期!$A$56,G915=账期!$A$57,G915=账期!$A$58,G915=账期!$A$59,G915=账期!$A$60,G915=账期!$A$61,G915=账期!$A$62,G915=账期!$A$63,G915=账期!$A$64,G915=账期!$A$66,G915=账期!$A$67,G915=账期!$A$68,G915=账期!$A$70,G915=账期!$A$71),30,IF(OR(G915=账期!$A$74,G915=账期!$A$77,G915=账期!$A$76,G915=账期!$A$79,G915=账期!$A$80,G915=账期!$A$81,G915=账期!$A$83,G915=账期!$A$85,G915=账期!$A$87,G915=账期!$A$89,G915=账期!$A$91),60,IF(OR(G915=账期!$A$93,G915=账期!$A$94,G915=账期!$A$95,G915=账期!$A$96,G915=账期!$A$98,G915=账期!$A$99,G915=账期!$A$101,G915=账期!$A$102),90,0)))</f>
        <v>30</v>
      </c>
      <c r="AF915" s="319"/>
      <c r="AG915" s="306" t="s">
        <v>50</v>
      </c>
      <c r="AH915" s="319" t="str">
        <f t="shared" si="148"/>
        <v>徐绪盛</v>
      </c>
      <c r="AI915" s="321"/>
    </row>
    <row r="916" spans="1:35" ht="18" customHeight="1" x14ac:dyDescent="0.25">
      <c r="A916" s="301" t="str">
        <f t="shared" si="147"/>
        <v>2018年2月</v>
      </c>
      <c r="B916" s="380">
        <v>43133</v>
      </c>
      <c r="C916" s="381" t="s">
        <v>3172</v>
      </c>
      <c r="D916" s="382" t="s">
        <v>3135</v>
      </c>
      <c r="E916" s="383" t="str">
        <f t="shared" si="136"/>
        <v>A</v>
      </c>
      <c r="F916" s="383" t="str">
        <f t="shared" si="137"/>
        <v>A</v>
      </c>
      <c r="G916" s="384" t="s">
        <v>2810</v>
      </c>
      <c r="H916" s="385" t="str">
        <f>IF(G916="","",VLOOKUP(G916,下拉数据源!J:K,2,0))</f>
        <v>南京华信藤仓光通信有限公司</v>
      </c>
      <c r="I916" s="307" t="s">
        <v>33</v>
      </c>
      <c r="J916" s="385" t="s">
        <v>3031</v>
      </c>
      <c r="K916" s="386" t="s">
        <v>3137</v>
      </c>
      <c r="L916" s="384" t="s">
        <v>2687</v>
      </c>
      <c r="M916" s="384" t="s">
        <v>3136</v>
      </c>
      <c r="N916" s="384"/>
      <c r="O916" s="306" t="s">
        <v>37</v>
      </c>
      <c r="P916" s="386">
        <v>21</v>
      </c>
      <c r="Q916" s="387">
        <v>21</v>
      </c>
      <c r="R916" s="286">
        <v>11030</v>
      </c>
      <c r="S916" s="388">
        <f t="shared" si="149"/>
        <v>231630</v>
      </c>
      <c r="T916" s="389"/>
      <c r="U916" s="389">
        <f t="shared" si="146"/>
        <v>231630</v>
      </c>
      <c r="V916" s="451">
        <v>43134</v>
      </c>
      <c r="W916" s="452">
        <v>43135</v>
      </c>
      <c r="X916" s="386">
        <v>750</v>
      </c>
      <c r="Y916" s="390" t="s">
        <v>3192</v>
      </c>
      <c r="Z916" s="391">
        <v>2625</v>
      </c>
      <c r="AA916" s="392" t="s">
        <v>3217</v>
      </c>
      <c r="AB916" s="393"/>
      <c r="AC916" s="394"/>
      <c r="AD916" s="395">
        <f t="shared" si="135"/>
        <v>61</v>
      </c>
      <c r="AE916" s="396">
        <f>IF(OR(G916=账期!$A$18,G916=账期!$A$20,G916=账期!$A$22,G916=账期!$A$24,G916=账期!$A$25,G916=账期!$A$27,G916=账期!$A$26,G916=账期!$A$28,G916=账期!$A$30,G916=账期!$A$32,G916=账期!$A$34,G916=账期!$A$35,G916=账期!$A$37,G916=账期!$A$39,G916=账期!$A$40,G916=账期!$A$41,G916=账期!$A$42,G916=账期!$A$43,G916=账期!$A$44,G916=账期!$A$45,G916=账期!$A$46,G916=账期!$A$48,G916=账期!$A$50,G916=账期!$A$51,G916=账期!$A$52,G916=账期!$A$53,G916=账期!$A$54,G916=账期!$A$56,G916=账期!$A$57,G916=账期!$A$58,G916=账期!$A$59,G916=账期!$A$60,G916=账期!$A$61,G916=账期!$A$62,G916=账期!$A$63,G916=账期!$A$64,G916=账期!$A$66,G916=账期!$A$67,G916=账期!$A$68,G916=账期!$A$70,G916=账期!$A$71),30,IF(OR(G916=账期!$A$74,G916=账期!$A$77,G916=账期!$A$76,G916=账期!$A$79,G916=账期!$A$80,G916=账期!$A$81,G916=账期!$A$83,G916=账期!$A$85,G916=账期!$A$87,G916=账期!$A$89,G916=账期!$A$91),60,IF(OR(G916=账期!$A$93,G916=账期!$A$94,G916=账期!$A$95,G916=账期!$A$96,G916=账期!$A$98,G916=账期!$A$99,G916=账期!$A$101,G916=账期!$A$102),90,0)))</f>
        <v>30</v>
      </c>
      <c r="AF916" s="396"/>
      <c r="AG916" s="384" t="s">
        <v>2712</v>
      </c>
      <c r="AH916" s="396" t="str">
        <f t="shared" si="148"/>
        <v>徐绪盛</v>
      </c>
      <c r="AI916" s="321"/>
    </row>
    <row r="917" spans="1:35" ht="18" customHeight="1" x14ac:dyDescent="0.25">
      <c r="A917" s="301" t="str">
        <f t="shared" si="147"/>
        <v>2018年2月</v>
      </c>
      <c r="B917" s="380">
        <v>43133</v>
      </c>
      <c r="C917" s="381" t="s">
        <v>3172</v>
      </c>
      <c r="D917" s="382" t="s">
        <v>3135</v>
      </c>
      <c r="E917" s="383" t="str">
        <f t="shared" si="136"/>
        <v>A</v>
      </c>
      <c r="F917" s="383" t="str">
        <f t="shared" si="137"/>
        <v>A</v>
      </c>
      <c r="G917" s="384" t="s">
        <v>2810</v>
      </c>
      <c r="H917" s="385" t="str">
        <f>IF(G917="","",VLOOKUP(G917,下拉数据源!J:K,2,0))</f>
        <v>南京华信藤仓光通信有限公司</v>
      </c>
      <c r="I917" s="307" t="s">
        <v>33</v>
      </c>
      <c r="J917" s="385" t="s">
        <v>3031</v>
      </c>
      <c r="K917" s="386" t="s">
        <v>3137</v>
      </c>
      <c r="L917" s="384" t="s">
        <v>2687</v>
      </c>
      <c r="M917" s="384" t="s">
        <v>3136</v>
      </c>
      <c r="N917" s="384"/>
      <c r="O917" s="306" t="s">
        <v>37</v>
      </c>
      <c r="P917" s="386">
        <v>7.5</v>
      </c>
      <c r="Q917" s="387">
        <v>7.5</v>
      </c>
      <c r="R917" s="286">
        <v>11030</v>
      </c>
      <c r="S917" s="388">
        <f t="shared" si="149"/>
        <v>82725</v>
      </c>
      <c r="T917" s="389"/>
      <c r="U917" s="389">
        <f t="shared" si="146"/>
        <v>82725</v>
      </c>
      <c r="V917" s="451">
        <v>43135</v>
      </c>
      <c r="W917" s="452">
        <v>43136</v>
      </c>
      <c r="X917" s="386">
        <v>750</v>
      </c>
      <c r="Y917" s="390" t="s">
        <v>3244</v>
      </c>
      <c r="Z917" s="391">
        <v>937.5</v>
      </c>
      <c r="AA917" s="392">
        <v>180203</v>
      </c>
      <c r="AB917" s="393"/>
      <c r="AC917" s="394"/>
      <c r="AD917" s="395">
        <f t="shared" si="135"/>
        <v>61</v>
      </c>
      <c r="AE917" s="396">
        <f>IF(OR(G917=账期!$A$18,G917=账期!$A$20,G917=账期!$A$22,G917=账期!$A$24,G917=账期!$A$25,G917=账期!$A$27,G917=账期!$A$26,G917=账期!$A$28,G917=账期!$A$30,G917=账期!$A$32,G917=账期!$A$34,G917=账期!$A$35,G917=账期!$A$37,G917=账期!$A$39,G917=账期!$A$40,G917=账期!$A$41,G917=账期!$A$42,G917=账期!$A$43,G917=账期!$A$44,G917=账期!$A$45,G917=账期!$A$46,G917=账期!$A$48,G917=账期!$A$50,G917=账期!$A$51,G917=账期!$A$52,G917=账期!$A$53,G917=账期!$A$54,G917=账期!$A$56,G917=账期!$A$57,G917=账期!$A$58,G917=账期!$A$59,G917=账期!$A$60,G917=账期!$A$61,G917=账期!$A$62,G917=账期!$A$63,G917=账期!$A$64,G917=账期!$A$66,G917=账期!$A$67,G917=账期!$A$68,G917=账期!$A$70,G917=账期!$A$71),30,IF(OR(G917=账期!$A$74,G917=账期!$A$77,G917=账期!$A$76,G917=账期!$A$79,G917=账期!$A$80,G917=账期!$A$81,G917=账期!$A$83,G917=账期!$A$85,G917=账期!$A$87,G917=账期!$A$89,G917=账期!$A$91),60,IF(OR(G917=账期!$A$93,G917=账期!$A$94,G917=账期!$A$95,G917=账期!$A$96,G917=账期!$A$98,G917=账期!$A$99,G917=账期!$A$101,G917=账期!$A$102),90,0)))</f>
        <v>30</v>
      </c>
      <c r="AF917" s="396"/>
      <c r="AG917" s="384" t="s">
        <v>2712</v>
      </c>
      <c r="AH917" s="396" t="str">
        <f t="shared" si="148"/>
        <v>徐绪盛</v>
      </c>
      <c r="AI917" s="321"/>
    </row>
    <row r="918" spans="1:35" ht="18" customHeight="1" x14ac:dyDescent="0.25">
      <c r="A918" s="301" t="str">
        <f t="shared" si="147"/>
        <v>2018年2月</v>
      </c>
      <c r="B918" s="380">
        <v>43133</v>
      </c>
      <c r="C918" s="381" t="s">
        <v>3170</v>
      </c>
      <c r="D918" s="382" t="s">
        <v>3135</v>
      </c>
      <c r="E918" s="383" t="str">
        <f t="shared" si="136"/>
        <v>A</v>
      </c>
      <c r="F918" s="383" t="str">
        <f t="shared" si="137"/>
        <v>A</v>
      </c>
      <c r="G918" s="384" t="s">
        <v>2810</v>
      </c>
      <c r="H918" s="385" t="str">
        <f>IF(G918="","",VLOOKUP(G918,下拉数据源!J:K,2,0))</f>
        <v>南京华信藤仓光通信有限公司</v>
      </c>
      <c r="I918" s="307" t="s">
        <v>33</v>
      </c>
      <c r="J918" s="385" t="s">
        <v>3031</v>
      </c>
      <c r="K918" s="386">
        <v>4600045258</v>
      </c>
      <c r="L918" s="306" t="s">
        <v>2707</v>
      </c>
      <c r="M918" s="306" t="s">
        <v>96</v>
      </c>
      <c r="N918" s="384"/>
      <c r="O918" s="306" t="s">
        <v>37</v>
      </c>
      <c r="P918" s="386">
        <v>2.25</v>
      </c>
      <c r="Q918" s="387">
        <v>2.25</v>
      </c>
      <c r="R918" s="286">
        <v>11950</v>
      </c>
      <c r="S918" s="388">
        <f t="shared" si="149"/>
        <v>26887.5</v>
      </c>
      <c r="T918" s="389"/>
      <c r="U918" s="389">
        <f t="shared" si="146"/>
        <v>26887.5</v>
      </c>
      <c r="V918" s="451">
        <v>43134</v>
      </c>
      <c r="W918" s="452">
        <v>43135</v>
      </c>
      <c r="X918" s="386">
        <v>750</v>
      </c>
      <c r="Y918" s="390" t="s">
        <v>3194</v>
      </c>
      <c r="Z918" s="391">
        <v>281</v>
      </c>
      <c r="AA918" s="392">
        <v>171215</v>
      </c>
      <c r="AB918" s="393"/>
      <c r="AC918" s="394"/>
      <c r="AD918" s="395">
        <f t="shared" si="135"/>
        <v>61</v>
      </c>
      <c r="AE918" s="396">
        <f>IF(OR(G918=账期!$A$18,G918=账期!$A$20,G918=账期!$A$22,G918=账期!$A$24,G918=账期!$A$25,G918=账期!$A$27,G918=账期!$A$26,G918=账期!$A$28,G918=账期!$A$30,G918=账期!$A$32,G918=账期!$A$34,G918=账期!$A$35,G918=账期!$A$37,G918=账期!$A$39,G918=账期!$A$40,G918=账期!$A$41,G918=账期!$A$42,G918=账期!$A$43,G918=账期!$A$44,G918=账期!$A$45,G918=账期!$A$46,G918=账期!$A$48,G918=账期!$A$50,G918=账期!$A$51,G918=账期!$A$52,G918=账期!$A$53,G918=账期!$A$54,G918=账期!$A$56,G918=账期!$A$57,G918=账期!$A$58,G918=账期!$A$59,G918=账期!$A$60,G918=账期!$A$61,G918=账期!$A$62,G918=账期!$A$63,G918=账期!$A$64,G918=账期!$A$66,G918=账期!$A$67,G918=账期!$A$68,G918=账期!$A$70,G918=账期!$A$71),30,IF(OR(G918=账期!$A$74,G918=账期!$A$77,G918=账期!$A$76,G918=账期!$A$79,G918=账期!$A$80,G918=账期!$A$81,G918=账期!$A$83,G918=账期!$A$85,G918=账期!$A$87,G918=账期!$A$89,G918=账期!$A$91),60,IF(OR(G918=账期!$A$93,G918=账期!$A$94,G918=账期!$A$95,G918=账期!$A$96,G918=账期!$A$98,G918=账期!$A$99,G918=账期!$A$101,G918=账期!$A$102),90,0)))</f>
        <v>30</v>
      </c>
      <c r="AF918" s="396"/>
      <c r="AG918" s="384" t="s">
        <v>2712</v>
      </c>
      <c r="AH918" s="396" t="str">
        <f t="shared" si="148"/>
        <v>徐绪盛</v>
      </c>
      <c r="AI918" s="321"/>
    </row>
    <row r="919" spans="1:35" ht="18" customHeight="1" x14ac:dyDescent="0.25">
      <c r="A919" s="301" t="str">
        <f t="shared" si="147"/>
        <v>2018年2月</v>
      </c>
      <c r="B919" s="380">
        <v>43133</v>
      </c>
      <c r="C919" s="381" t="s">
        <v>3171</v>
      </c>
      <c r="D919" s="382" t="s">
        <v>2704</v>
      </c>
      <c r="E919" s="383" t="str">
        <f t="shared" si="136"/>
        <v>B</v>
      </c>
      <c r="F919" s="383" t="str">
        <f t="shared" si="137"/>
        <v>A</v>
      </c>
      <c r="G919" s="384" t="s">
        <v>3078</v>
      </c>
      <c r="H919" s="385" t="str">
        <f>IF(G919="","",VLOOKUP(G919,下拉数据源!J:K,2,0))</f>
        <v>宁波格亿达光缆科技有限公司</v>
      </c>
      <c r="I919" s="385" t="s">
        <v>2701</v>
      </c>
      <c r="J919" s="385"/>
      <c r="K919" s="386" t="s">
        <v>3492</v>
      </c>
      <c r="L919" s="384" t="s">
        <v>63</v>
      </c>
      <c r="M919" s="384" t="s">
        <v>3145</v>
      </c>
      <c r="N919" s="384"/>
      <c r="O919" s="306" t="s">
        <v>37</v>
      </c>
      <c r="P919" s="386">
        <v>1</v>
      </c>
      <c r="Q919" s="387">
        <v>1</v>
      </c>
      <c r="R919" s="286">
        <v>10800</v>
      </c>
      <c r="S919" s="388">
        <f t="shared" si="149"/>
        <v>10800</v>
      </c>
      <c r="T919" s="389"/>
      <c r="U919" s="311">
        <f t="shared" si="146"/>
        <v>10800</v>
      </c>
      <c r="V919" s="451">
        <v>43134</v>
      </c>
      <c r="W919" s="452">
        <v>43136</v>
      </c>
      <c r="X919" s="386">
        <v>25</v>
      </c>
      <c r="Y919" s="390" t="s">
        <v>3178</v>
      </c>
      <c r="Z919" s="391">
        <f>1000/3*Q919</f>
        <v>333.33333333333331</v>
      </c>
      <c r="AA919" s="392">
        <v>180202</v>
      </c>
      <c r="AB919" s="393" t="s">
        <v>4004</v>
      </c>
      <c r="AC919" s="394">
        <v>43155</v>
      </c>
      <c r="AD919" s="395">
        <f t="shared" si="135"/>
        <v>43189</v>
      </c>
      <c r="AE919" s="396">
        <f>IF(OR(G919=账期!$A$18,G919=账期!$A$20,G919=账期!$A$22,G919=账期!$A$24,G919=账期!$A$25,G919=账期!$A$27,G919=账期!$A$26,G919=账期!$A$28,G919=账期!$A$30,G919=账期!$A$32,G919=账期!$A$34,G919=账期!$A$35,G919=账期!$A$37,G919=账期!$A$39,G919=账期!$A$40,G919=账期!$A$41,G919=账期!$A$42,G919=账期!$A$43,G919=账期!$A$44,G919=账期!$A$45,G919=账期!$A$46,G919=账期!$A$48,G919=账期!$A$50,G919=账期!$A$51,G919=账期!$A$52,G919=账期!$A$53,G919=账期!$A$54,G919=账期!$A$56,G919=账期!$A$57,G919=账期!$A$58,G919=账期!$A$59,G919=账期!$A$60,G919=账期!$A$61,G919=账期!$A$62,G919=账期!$A$63,G919=账期!$A$64,G919=账期!$A$66,G919=账期!$A$67,G919=账期!$A$68,G919=账期!$A$70,G919=账期!$A$71),30,IF(OR(G919=账期!$A$74,G919=账期!$A$77,G919=账期!$A$76,G919=账期!$A$79,G919=账期!$A$80,G919=账期!$A$81,G919=账期!$A$83,G919=账期!$A$85,G919=账期!$A$87,G919=账期!$A$89,G919=账期!$A$91),60,IF(OR(G919=账期!$A$93,G919=账期!$A$94,G919=账期!$A$95,G919=账期!$A$96,G919=账期!$A$98,G919=账期!$A$99,G919=账期!$A$101,G919=账期!$A$102),90,0)))</f>
        <v>30</v>
      </c>
      <c r="AF919" s="396"/>
      <c r="AG919" s="384" t="s">
        <v>106</v>
      </c>
      <c r="AH919" s="396" t="str">
        <f t="shared" si="148"/>
        <v>石浩宇</v>
      </c>
      <c r="AI919" s="321"/>
    </row>
    <row r="920" spans="1:35" ht="18" customHeight="1" x14ac:dyDescent="0.25">
      <c r="A920" s="301" t="str">
        <f t="shared" si="147"/>
        <v>2018年2月</v>
      </c>
      <c r="B920" s="380">
        <v>43133</v>
      </c>
      <c r="C920" s="381" t="s">
        <v>3169</v>
      </c>
      <c r="D920" s="304" t="s">
        <v>2632</v>
      </c>
      <c r="E920" s="383" t="str">
        <f t="shared" si="136"/>
        <v>A</v>
      </c>
      <c r="F920" s="383" t="str">
        <f t="shared" si="137"/>
        <v>B</v>
      </c>
      <c r="G920" s="306" t="s">
        <v>2665</v>
      </c>
      <c r="H920" s="385" t="str">
        <f>IF(G920="","",VLOOKUP(G920,下拉数据源!J:K,2,0))</f>
        <v>长飞光纤光缆（上海）有限公司</v>
      </c>
      <c r="I920" s="307" t="s">
        <v>185</v>
      </c>
      <c r="J920" s="385"/>
      <c r="K920" s="308">
        <v>20180206009</v>
      </c>
      <c r="L920" s="336" t="s">
        <v>63</v>
      </c>
      <c r="M920" s="384" t="s">
        <v>2926</v>
      </c>
      <c r="N920" s="384"/>
      <c r="O920" s="384" t="s">
        <v>3147</v>
      </c>
      <c r="P920" s="386">
        <v>1</v>
      </c>
      <c r="Q920" s="387">
        <v>1</v>
      </c>
      <c r="R920" s="286"/>
      <c r="S920" s="310">
        <f t="shared" si="149"/>
        <v>0</v>
      </c>
      <c r="T920" s="389"/>
      <c r="U920" s="389">
        <f t="shared" si="146"/>
        <v>0</v>
      </c>
      <c r="V920" s="451">
        <v>43134</v>
      </c>
      <c r="W920" s="452">
        <v>43134</v>
      </c>
      <c r="X920" s="386">
        <v>25</v>
      </c>
      <c r="Y920" s="390" t="s">
        <v>3215</v>
      </c>
      <c r="Z920" s="391">
        <v>0</v>
      </c>
      <c r="AA920" s="392"/>
      <c r="AB920" s="393" t="s">
        <v>4006</v>
      </c>
      <c r="AC920" s="394">
        <v>43155</v>
      </c>
      <c r="AD920" s="395">
        <f t="shared" ref="AD920:AD983" si="150">IF(AE920&gt;0,(DATE(YEAR(AC920),MONTH(AC920)+1,1)-1)+AE920,AC920)</f>
        <v>43189</v>
      </c>
      <c r="AE920" s="396">
        <f>IF(OR(G920=账期!$A$18,G920=账期!$A$20,G920=账期!$A$22,G920=账期!$A$24,G920=账期!$A$25,G920=账期!$A$27,G920=账期!$A$26,G920=账期!$A$28,G920=账期!$A$30,G920=账期!$A$32,G920=账期!$A$34,G920=账期!$A$35,G920=账期!$A$37,G920=账期!$A$39,G920=账期!$A$40,G920=账期!$A$41,G920=账期!$A$42,G920=账期!$A$43,G920=账期!$A$44,G920=账期!$A$45,G920=账期!$A$46,G920=账期!$A$48,G920=账期!$A$50,G920=账期!$A$51,G920=账期!$A$52,G920=账期!$A$53,G920=账期!$A$54,G920=账期!$A$56,G920=账期!$A$57,G920=账期!$A$58,G920=账期!$A$59,G920=账期!$A$60,G920=账期!$A$61,G920=账期!$A$62,G920=账期!$A$63,G920=账期!$A$64,G920=账期!$A$66,G920=账期!$A$67,G920=账期!$A$68,G920=账期!$A$70,G920=账期!$A$71),30,IF(OR(G920=账期!$A$74,G920=账期!$A$77,G920=账期!$A$76,G920=账期!$A$79,G920=账期!$A$80,G920=账期!$A$81,G920=账期!$A$83,G920=账期!$A$85,G920=账期!$A$87,G920=账期!$A$89,G920=账期!$A$91),60,IF(OR(G920=账期!$A$93,G920=账期!$A$94,G920=账期!$A$95,G920=账期!$A$96,G920=账期!$A$98,G920=账期!$A$99,G920=账期!$A$101,G920=账期!$A$102),90,0)))</f>
        <v>30</v>
      </c>
      <c r="AF920" s="396"/>
      <c r="AG920" s="384" t="s">
        <v>3175</v>
      </c>
      <c r="AH920" s="396" t="str">
        <f t="shared" si="148"/>
        <v>徐绪盛</v>
      </c>
      <c r="AI920" s="321"/>
    </row>
    <row r="921" spans="1:35" ht="18" customHeight="1" x14ac:dyDescent="0.25">
      <c r="A921" s="301" t="str">
        <f t="shared" si="147"/>
        <v>2018年2月</v>
      </c>
      <c r="B921" s="380">
        <v>43133</v>
      </c>
      <c r="C921" s="381" t="s">
        <v>3168</v>
      </c>
      <c r="D921" s="304" t="s">
        <v>2704</v>
      </c>
      <c r="E921" s="383" t="str">
        <f t="shared" si="136"/>
        <v>A</v>
      </c>
      <c r="F921" s="383" t="str">
        <f t="shared" si="137"/>
        <v>B</v>
      </c>
      <c r="G921" s="306" t="s">
        <v>2794</v>
      </c>
      <c r="H921" s="385" t="str">
        <f>IF(G921="","",VLOOKUP(G921,下拉数据源!J:K,2,0))</f>
        <v>江苏永鼎股份有限公司</v>
      </c>
      <c r="I921" s="307" t="s">
        <v>33</v>
      </c>
      <c r="J921" s="385"/>
      <c r="K921" s="386" t="s">
        <v>3148</v>
      </c>
      <c r="L921" s="306" t="s">
        <v>2707</v>
      </c>
      <c r="M921" s="306" t="s">
        <v>3149</v>
      </c>
      <c r="N921" s="384"/>
      <c r="O921" s="384" t="s">
        <v>3150</v>
      </c>
      <c r="P921" s="386">
        <v>6</v>
      </c>
      <c r="Q921" s="387">
        <v>6</v>
      </c>
      <c r="R921" s="286">
        <v>12000</v>
      </c>
      <c r="S921" s="388">
        <f t="shared" si="149"/>
        <v>72000</v>
      </c>
      <c r="T921" s="389"/>
      <c r="U921" s="389">
        <f t="shared" si="146"/>
        <v>72000</v>
      </c>
      <c r="V921" s="451">
        <v>43137</v>
      </c>
      <c r="W921" s="452">
        <v>43137</v>
      </c>
      <c r="X921" s="386">
        <v>750</v>
      </c>
      <c r="Y921" s="390" t="s">
        <v>3425</v>
      </c>
      <c r="Z921" s="391">
        <v>894</v>
      </c>
      <c r="AA921" s="392">
        <v>180203</v>
      </c>
      <c r="AB921" s="393"/>
      <c r="AC921" s="394"/>
      <c r="AD921" s="395">
        <f t="shared" si="150"/>
        <v>0</v>
      </c>
      <c r="AE921" s="396">
        <f>IF(OR(G921=账期!$A$18,G921=账期!$A$20,G921=账期!$A$22,G921=账期!$A$24,G921=账期!$A$25,G921=账期!$A$27,G921=账期!$A$26,G921=账期!$A$28,G921=账期!$A$30,G921=账期!$A$32,G921=账期!$A$34,G921=账期!$A$35,G921=账期!$A$37,G921=账期!$A$39,G921=账期!$A$40,G921=账期!$A$41,G921=账期!$A$42,G921=账期!$A$43,G921=账期!$A$44,G921=账期!$A$45,G921=账期!$A$46,G921=账期!$A$48,G921=账期!$A$50,G921=账期!$A$51,G921=账期!$A$52,G921=账期!$A$53,G921=账期!$A$54,G921=账期!$A$56,G921=账期!$A$57,G921=账期!$A$58,G921=账期!$A$59,G921=账期!$A$60,G921=账期!$A$61,G921=账期!$A$62,G921=账期!$A$63,G921=账期!$A$64,G921=账期!$A$66,G921=账期!$A$67,G921=账期!$A$68,G921=账期!$A$70,G921=账期!$A$71),30,IF(OR(G921=账期!$A$74,G921=账期!$A$77,G921=账期!$A$76,G921=账期!$A$79,G921=账期!$A$80,G921=账期!$A$81,G921=账期!$A$83,G921=账期!$A$85,G921=账期!$A$87,G921=账期!$A$89,G921=账期!$A$91),60,IF(OR(G921=账期!$A$93,G921=账期!$A$94,G921=账期!$A$95,G921=账期!$A$96,G921=账期!$A$98,G921=账期!$A$99,G921=账期!$A$101,G921=账期!$A$102),90,0)))</f>
        <v>0</v>
      </c>
      <c r="AF921" s="396"/>
      <c r="AG921" s="384" t="s">
        <v>50</v>
      </c>
      <c r="AH921" s="396" t="str">
        <f t="shared" si="148"/>
        <v>徐绪盛</v>
      </c>
      <c r="AI921" s="321"/>
    </row>
    <row r="922" spans="1:35" ht="18" customHeight="1" x14ac:dyDescent="0.25">
      <c r="A922" s="301" t="str">
        <f t="shared" si="147"/>
        <v>2018年2月</v>
      </c>
      <c r="B922" s="380">
        <v>43115</v>
      </c>
      <c r="C922" s="333" t="s">
        <v>1105</v>
      </c>
      <c r="D922" s="304" t="s">
        <v>2632</v>
      </c>
      <c r="E922" s="383" t="str">
        <f t="shared" si="136"/>
        <v>A</v>
      </c>
      <c r="F922" s="383" t="str">
        <f t="shared" si="137"/>
        <v>B</v>
      </c>
      <c r="G922" s="306" t="s">
        <v>2665</v>
      </c>
      <c r="H922" s="385" t="str">
        <f>IF(G922="","",VLOOKUP(G922,下拉数据源!J:K,2,0))</f>
        <v>长飞光纤光缆（上海）有限公司</v>
      </c>
      <c r="I922" s="307" t="s">
        <v>33</v>
      </c>
      <c r="J922" s="385"/>
      <c r="K922" s="308" t="s">
        <v>2682</v>
      </c>
      <c r="L922" s="384" t="s">
        <v>2695</v>
      </c>
      <c r="M922" s="384" t="s">
        <v>2797</v>
      </c>
      <c r="N922" s="384"/>
      <c r="O922" s="306" t="s">
        <v>37</v>
      </c>
      <c r="P922" s="386">
        <v>8.25</v>
      </c>
      <c r="Q922" s="387">
        <v>8.25</v>
      </c>
      <c r="R922" s="286">
        <v>9280</v>
      </c>
      <c r="S922" s="310">
        <f t="shared" si="149"/>
        <v>76560</v>
      </c>
      <c r="T922" s="389"/>
      <c r="U922" s="389">
        <f t="shared" si="146"/>
        <v>76560</v>
      </c>
      <c r="V922" s="451">
        <v>43134</v>
      </c>
      <c r="W922" s="452">
        <v>43136</v>
      </c>
      <c r="X922" s="386">
        <v>750</v>
      </c>
      <c r="Y922" s="390" t="s">
        <v>3216</v>
      </c>
      <c r="Z922" s="391">
        <v>1320</v>
      </c>
      <c r="AA922" s="392">
        <v>180203</v>
      </c>
      <c r="AB922" s="316" t="s">
        <v>4010</v>
      </c>
      <c r="AC922" s="317">
        <v>43155</v>
      </c>
      <c r="AD922" s="395">
        <f t="shared" si="150"/>
        <v>43189</v>
      </c>
      <c r="AE922" s="396">
        <f>IF(OR(G922=账期!$A$18,G922=账期!$A$20,G922=账期!$A$22,G922=账期!$A$24,G922=账期!$A$25,G922=账期!$A$27,G922=账期!$A$26,G922=账期!$A$28,G922=账期!$A$30,G922=账期!$A$32,G922=账期!$A$34,G922=账期!$A$35,G922=账期!$A$37,G922=账期!$A$39,G922=账期!$A$40,G922=账期!$A$41,G922=账期!$A$42,G922=账期!$A$43,G922=账期!$A$44,G922=账期!$A$45,G922=账期!$A$46,G922=账期!$A$48,G922=账期!$A$50,G922=账期!$A$51,G922=账期!$A$52,G922=账期!$A$53,G922=账期!$A$54,G922=账期!$A$56,G922=账期!$A$57,G922=账期!$A$58,G922=账期!$A$59,G922=账期!$A$60,G922=账期!$A$61,G922=账期!$A$62,G922=账期!$A$63,G922=账期!$A$64,G922=账期!$A$66,G922=账期!$A$67,G922=账期!$A$68,G922=账期!$A$70,G922=账期!$A$71),30,IF(OR(G922=账期!$A$74,G922=账期!$A$77,G922=账期!$A$76,G922=账期!$A$79,G922=账期!$A$80,G922=账期!$A$81,G922=账期!$A$83,G922=账期!$A$85,G922=账期!$A$87,G922=账期!$A$89,G922=账期!$A$91),60,IF(OR(G922=账期!$A$93,G922=账期!$A$94,G922=账期!$A$95,G922=账期!$A$96,G922=账期!$A$98,G922=账期!$A$99,G922=账期!$A$101,G922=账期!$A$102),90,0)))</f>
        <v>30</v>
      </c>
      <c r="AF922" s="396"/>
      <c r="AG922" s="306" t="s">
        <v>50</v>
      </c>
      <c r="AH922" s="396" t="str">
        <f t="shared" si="148"/>
        <v>徐绪盛</v>
      </c>
      <c r="AI922" s="321"/>
    </row>
    <row r="923" spans="1:35" ht="18" customHeight="1" x14ac:dyDescent="0.25">
      <c r="A923" s="301" t="str">
        <f t="shared" si="147"/>
        <v>备货</v>
      </c>
      <c r="B923" s="302">
        <v>43132</v>
      </c>
      <c r="C923" s="303" t="s">
        <v>3036</v>
      </c>
      <c r="D923" s="304" t="s">
        <v>2989</v>
      </c>
      <c r="E923" s="305" t="str">
        <f t="shared" si="136"/>
        <v>A</v>
      </c>
      <c r="F923" s="305" t="str">
        <f t="shared" si="137"/>
        <v>A</v>
      </c>
      <c r="G923" s="306" t="s">
        <v>2676</v>
      </c>
      <c r="H923" s="307" t="str">
        <f>IF(G923="","",VLOOKUP(G923,下拉数据源!J:K,2,0))</f>
        <v>长飞光纤光缆股份有限公司</v>
      </c>
      <c r="I923" s="307" t="s">
        <v>2701</v>
      </c>
      <c r="J923" s="307"/>
      <c r="K923" s="308" t="s">
        <v>2998</v>
      </c>
      <c r="L923" s="306" t="s">
        <v>2687</v>
      </c>
      <c r="M923" s="306" t="s">
        <v>2995</v>
      </c>
      <c r="N923" s="306"/>
      <c r="O923" s="306" t="s">
        <v>2993</v>
      </c>
      <c r="P923" s="308">
        <v>24</v>
      </c>
      <c r="Q923" s="309"/>
      <c r="R923" s="286">
        <v>9600</v>
      </c>
      <c r="S923" s="310">
        <f t="shared" si="149"/>
        <v>0</v>
      </c>
      <c r="T923" s="311"/>
      <c r="U923" s="311">
        <f t="shared" si="146"/>
        <v>0</v>
      </c>
      <c r="V923" s="451" t="s">
        <v>44</v>
      </c>
      <c r="W923" s="452"/>
      <c r="X923" s="308">
        <v>750</v>
      </c>
      <c r="Y923" s="313"/>
      <c r="Z923" s="314"/>
      <c r="AA923" s="315"/>
      <c r="AB923" s="316"/>
      <c r="AC923" s="317"/>
      <c r="AD923" s="318">
        <f t="shared" si="150"/>
        <v>61</v>
      </c>
      <c r="AE923" s="319">
        <f>IF(OR(G923=账期!$A$18,G923=账期!$A$20,G923=账期!$A$22,G923=账期!$A$24,G923=账期!$A$25,G923=账期!$A$27,G923=账期!$A$26,G923=账期!$A$28,G923=账期!$A$30,G923=账期!$A$32,G923=账期!$A$34,G923=账期!$A$35,G923=账期!$A$37,G923=账期!$A$39,G923=账期!$A$40,G923=账期!$A$41,G923=账期!$A$42,G923=账期!$A$43,G923=账期!$A$44,G923=账期!$A$45,G923=账期!$A$46,G923=账期!$A$48,G923=账期!$A$50,G923=账期!$A$51,G923=账期!$A$52,G923=账期!$A$53,G923=账期!$A$54,G923=账期!$A$56,G923=账期!$A$57,G923=账期!$A$58,G923=账期!$A$59,G923=账期!$A$60,G923=账期!$A$61,G923=账期!$A$62,G923=账期!$A$63,G923=账期!$A$64,G923=账期!$A$66,G923=账期!$A$67,G923=账期!$A$68,G923=账期!$A$70,G923=账期!$A$71),30,IF(OR(G923=账期!$A$74,G923=账期!$A$77,G923=账期!$A$76,G923=账期!$A$79,G923=账期!$A$80,G923=账期!$A$81,G923=账期!$A$83,G923=账期!$A$85,G923=账期!$A$87,G923=账期!$A$89,G923=账期!$A$91),60,IF(OR(G923=账期!$A$93,G923=账期!$A$94,G923=账期!$A$95,G923=账期!$A$96,G923=账期!$A$98,G923=账期!$A$99,G923=账期!$A$101,G923=账期!$A$102),90,0)))</f>
        <v>30</v>
      </c>
      <c r="AF923" s="319"/>
      <c r="AG923" s="306" t="s">
        <v>3026</v>
      </c>
      <c r="AH923" s="319" t="str">
        <f t="shared" si="148"/>
        <v>杭得利</v>
      </c>
      <c r="AI923" s="321"/>
    </row>
    <row r="924" spans="1:35" ht="18" customHeight="1" x14ac:dyDescent="0.25">
      <c r="A924" s="301" t="str">
        <f t="shared" si="147"/>
        <v>2018年2月</v>
      </c>
      <c r="B924" s="302">
        <v>43131</v>
      </c>
      <c r="C924" s="381" t="s">
        <v>2987</v>
      </c>
      <c r="D924" s="304" t="s">
        <v>2632</v>
      </c>
      <c r="E924" s="305" t="str">
        <f t="shared" si="136"/>
        <v>A</v>
      </c>
      <c r="F924" s="305" t="str">
        <f t="shared" si="137"/>
        <v>B</v>
      </c>
      <c r="G924" s="306" t="s">
        <v>2693</v>
      </c>
      <c r="H924" s="307" t="str">
        <f>IF(G924="","",VLOOKUP(G924,下拉数据源!J:K,2,0))</f>
        <v>长飞光纤光缆四川有限公司</v>
      </c>
      <c r="I924" s="307" t="s">
        <v>2694</v>
      </c>
      <c r="J924" s="307"/>
      <c r="K924" s="308">
        <v>201801311</v>
      </c>
      <c r="L924" s="306" t="s">
        <v>2695</v>
      </c>
      <c r="M924" s="306" t="s">
        <v>2696</v>
      </c>
      <c r="N924" s="306"/>
      <c r="O924" s="306" t="s">
        <v>2798</v>
      </c>
      <c r="P924" s="308">
        <v>30</v>
      </c>
      <c r="Q924" s="309">
        <v>30</v>
      </c>
      <c r="R924" s="286">
        <v>9270</v>
      </c>
      <c r="S924" s="310">
        <f t="shared" si="149"/>
        <v>278100</v>
      </c>
      <c r="T924" s="311"/>
      <c r="U924" s="311">
        <f t="shared" si="146"/>
        <v>278100</v>
      </c>
      <c r="V924" s="451">
        <v>43136</v>
      </c>
      <c r="W924" s="452">
        <v>43137</v>
      </c>
      <c r="X924" s="308">
        <v>750</v>
      </c>
      <c r="Y924" s="313" t="s">
        <v>3294</v>
      </c>
      <c r="Z924" s="314">
        <v>0</v>
      </c>
      <c r="AA924" s="315">
        <v>180203</v>
      </c>
      <c r="AB924" s="316"/>
      <c r="AC924" s="317"/>
      <c r="AD924" s="318">
        <f t="shared" si="150"/>
        <v>61</v>
      </c>
      <c r="AE924" s="319">
        <f>IF(OR(G924=账期!$A$18,G924=账期!$A$20,G924=账期!$A$22,G924=账期!$A$24,G924=账期!$A$25,G924=账期!$A$27,G924=账期!$A$26,G924=账期!$A$28,G924=账期!$A$30,G924=账期!$A$32,G924=账期!$A$34,G924=账期!$A$35,G924=账期!$A$37,G924=账期!$A$39,G924=账期!$A$40,G924=账期!$A$41,G924=账期!$A$42,G924=账期!$A$43,G924=账期!$A$44,G924=账期!$A$45,G924=账期!$A$46,G924=账期!$A$48,G924=账期!$A$50,G924=账期!$A$51,G924=账期!$A$52,G924=账期!$A$53,G924=账期!$A$54,G924=账期!$A$56,G924=账期!$A$57,G924=账期!$A$58,G924=账期!$A$59,G924=账期!$A$60,G924=账期!$A$61,G924=账期!$A$62,G924=账期!$A$63,G924=账期!$A$64,G924=账期!$A$66,G924=账期!$A$67,G924=账期!$A$68,G924=账期!$A$70,G924=账期!$A$71),30,IF(OR(G924=账期!$A$74,G924=账期!$A$77,G924=账期!$A$76,G924=账期!$A$79,G924=账期!$A$80,G924=账期!$A$81,G924=账期!$A$83,G924=账期!$A$85,G924=账期!$A$87,G924=账期!$A$89,G924=账期!$A$91),60,IF(OR(G924=账期!$A$93,G924=账期!$A$94,G924=账期!$A$95,G924=账期!$A$96,G924=账期!$A$98,G924=账期!$A$99,G924=账期!$A$101,G924=账期!$A$102),90,0)))</f>
        <v>30</v>
      </c>
      <c r="AF924" s="319"/>
      <c r="AG924" s="306" t="s">
        <v>70</v>
      </c>
      <c r="AH924" s="319" t="str">
        <f t="shared" si="148"/>
        <v>张军</v>
      </c>
      <c r="AI924" s="321"/>
    </row>
    <row r="925" spans="1:35" ht="18" customHeight="1" x14ac:dyDescent="0.25">
      <c r="A925" s="301" t="str">
        <f t="shared" si="147"/>
        <v>2018年2月</v>
      </c>
      <c r="B925" s="302">
        <v>43131</v>
      </c>
      <c r="C925" s="381" t="s">
        <v>2987</v>
      </c>
      <c r="D925" s="304" t="s">
        <v>2632</v>
      </c>
      <c r="E925" s="305" t="str">
        <f t="shared" si="136"/>
        <v>A</v>
      </c>
      <c r="F925" s="305" t="str">
        <f t="shared" si="137"/>
        <v>B</v>
      </c>
      <c r="G925" s="306" t="s">
        <v>2693</v>
      </c>
      <c r="H925" s="307" t="str">
        <f>IF(G925="","",VLOOKUP(G925,下拉数据源!J:K,2,0))</f>
        <v>长飞光纤光缆四川有限公司</v>
      </c>
      <c r="I925" s="307" t="s">
        <v>2694</v>
      </c>
      <c r="J925" s="307"/>
      <c r="K925" s="308">
        <v>201801311</v>
      </c>
      <c r="L925" s="306" t="s">
        <v>2695</v>
      </c>
      <c r="M925" s="306" t="s">
        <v>2696</v>
      </c>
      <c r="N925" s="306"/>
      <c r="O925" s="306" t="s">
        <v>2798</v>
      </c>
      <c r="P925" s="308">
        <v>30</v>
      </c>
      <c r="Q925" s="309">
        <v>30</v>
      </c>
      <c r="R925" s="286">
        <v>9270</v>
      </c>
      <c r="S925" s="310">
        <f t="shared" si="149"/>
        <v>278100</v>
      </c>
      <c r="T925" s="311"/>
      <c r="U925" s="311">
        <f t="shared" si="146"/>
        <v>278100</v>
      </c>
      <c r="V925" s="451">
        <v>43136</v>
      </c>
      <c r="W925" s="452">
        <v>43137</v>
      </c>
      <c r="X925" s="308">
        <v>750</v>
      </c>
      <c r="Y925" s="313" t="s">
        <v>3296</v>
      </c>
      <c r="Z925" s="314">
        <v>0</v>
      </c>
      <c r="AA925" s="315">
        <v>180204</v>
      </c>
      <c r="AB925" s="316"/>
      <c r="AC925" s="317"/>
      <c r="AD925" s="318">
        <f t="shared" si="150"/>
        <v>61</v>
      </c>
      <c r="AE925" s="319">
        <f>IF(OR(G925=账期!$A$18,G925=账期!$A$20,G925=账期!$A$22,G925=账期!$A$24,G925=账期!$A$25,G925=账期!$A$27,G925=账期!$A$26,G925=账期!$A$28,G925=账期!$A$30,G925=账期!$A$32,G925=账期!$A$34,G925=账期!$A$35,G925=账期!$A$37,G925=账期!$A$39,G925=账期!$A$40,G925=账期!$A$41,G925=账期!$A$42,G925=账期!$A$43,G925=账期!$A$44,G925=账期!$A$45,G925=账期!$A$46,G925=账期!$A$48,G925=账期!$A$50,G925=账期!$A$51,G925=账期!$A$52,G925=账期!$A$53,G925=账期!$A$54,G925=账期!$A$56,G925=账期!$A$57,G925=账期!$A$58,G925=账期!$A$59,G925=账期!$A$60,G925=账期!$A$61,G925=账期!$A$62,G925=账期!$A$63,G925=账期!$A$64,G925=账期!$A$66,G925=账期!$A$67,G925=账期!$A$68,G925=账期!$A$70,G925=账期!$A$71),30,IF(OR(G925=账期!$A$74,G925=账期!$A$77,G925=账期!$A$76,G925=账期!$A$79,G925=账期!$A$80,G925=账期!$A$81,G925=账期!$A$83,G925=账期!$A$85,G925=账期!$A$87,G925=账期!$A$89,G925=账期!$A$91),60,IF(OR(G925=账期!$A$93,G925=账期!$A$94,G925=账期!$A$95,G925=账期!$A$96,G925=账期!$A$98,G925=账期!$A$99,G925=账期!$A$101,G925=账期!$A$102),90,0)))</f>
        <v>30</v>
      </c>
      <c r="AF925" s="319"/>
      <c r="AG925" s="306" t="s">
        <v>70</v>
      </c>
      <c r="AH925" s="319" t="str">
        <f t="shared" si="148"/>
        <v>张军</v>
      </c>
      <c r="AI925" s="321"/>
    </row>
    <row r="926" spans="1:35" ht="18" customHeight="1" x14ac:dyDescent="0.25">
      <c r="A926" s="301" t="str">
        <f t="shared" si="147"/>
        <v>2018年2月</v>
      </c>
      <c r="B926" s="380">
        <v>43134</v>
      </c>
      <c r="C926" s="381" t="s">
        <v>3490</v>
      </c>
      <c r="D926" s="304" t="s">
        <v>2632</v>
      </c>
      <c r="E926" s="383" t="str">
        <f t="shared" si="136"/>
        <v>A</v>
      </c>
      <c r="F926" s="383" t="str">
        <f t="shared" si="137"/>
        <v>A</v>
      </c>
      <c r="G926" s="306" t="s">
        <v>2631</v>
      </c>
      <c r="H926" s="385" t="str">
        <f>IF(G926="","",VLOOKUP(G926,下拉数据源!J:K,2,0))</f>
        <v>汕头高新区奥星光通信设备有限公司</v>
      </c>
      <c r="I926" s="307" t="s">
        <v>33</v>
      </c>
      <c r="J926" s="385"/>
      <c r="K926" s="386" t="s">
        <v>3266</v>
      </c>
      <c r="L926" s="306" t="s">
        <v>63</v>
      </c>
      <c r="M926" s="384" t="s">
        <v>3203</v>
      </c>
      <c r="N926" s="384"/>
      <c r="O926" s="306" t="s">
        <v>37</v>
      </c>
      <c r="P926" s="386">
        <v>3.75</v>
      </c>
      <c r="Q926" s="387">
        <v>3.75</v>
      </c>
      <c r="R926" s="286">
        <v>11140</v>
      </c>
      <c r="S926" s="388">
        <f t="shared" si="149"/>
        <v>41775</v>
      </c>
      <c r="T926" s="389"/>
      <c r="U926" s="389">
        <f t="shared" si="146"/>
        <v>41775</v>
      </c>
      <c r="V926" s="451">
        <v>43136</v>
      </c>
      <c r="W926" s="452">
        <v>43139</v>
      </c>
      <c r="X926" s="386" t="s">
        <v>3227</v>
      </c>
      <c r="Y926" s="390" t="s">
        <v>3302</v>
      </c>
      <c r="Z926" s="391">
        <v>881.25</v>
      </c>
      <c r="AA926" s="392">
        <v>180128</v>
      </c>
      <c r="AB926" s="393"/>
      <c r="AC926" s="394"/>
      <c r="AD926" s="395">
        <f t="shared" si="150"/>
        <v>121</v>
      </c>
      <c r="AE926" s="396">
        <f>IF(OR(G926=账期!$A$18,G926=账期!$A$20,G926=账期!$A$22,G926=账期!$A$24,G926=账期!$A$25,G926=账期!$A$27,G926=账期!$A$26,G926=账期!$A$28,G926=账期!$A$30,G926=账期!$A$32,G926=账期!$A$34,G926=账期!$A$35,G926=账期!$A$37,G926=账期!$A$39,G926=账期!$A$40,G926=账期!$A$41,G926=账期!$A$42,G926=账期!$A$43,G926=账期!$A$44,G926=账期!$A$45,G926=账期!$A$46,G926=账期!$A$48,G926=账期!$A$50,G926=账期!$A$51,G926=账期!$A$52,G926=账期!$A$53,G926=账期!$A$54,G926=账期!$A$56,G926=账期!$A$57,G926=账期!$A$58,G926=账期!$A$59,G926=账期!$A$60,G926=账期!$A$61,G926=账期!$A$62,G926=账期!$A$63,G926=账期!$A$64,G926=账期!$A$66,G926=账期!$A$67,G926=账期!$A$68,G926=账期!$A$70,G926=账期!$A$71),30,IF(OR(G926=账期!$A$74,G926=账期!$A$77,G926=账期!$A$76,G926=账期!$A$79,G926=账期!$A$80,G926=账期!$A$81,G926=账期!$A$83,G926=账期!$A$85,G926=账期!$A$87,G926=账期!$A$89,G926=账期!$A$91),60,IF(OR(G926=账期!$A$93,G926=账期!$A$94,G926=账期!$A$95,G926=账期!$A$96,G926=账期!$A$98,G926=账期!$A$99,G926=账期!$A$101,G926=账期!$A$102),90,0)))</f>
        <v>90</v>
      </c>
      <c r="AF926" s="396"/>
      <c r="AG926" s="306" t="s">
        <v>38</v>
      </c>
      <c r="AH926" s="396" t="str">
        <f t="shared" si="148"/>
        <v>柯童柱</v>
      </c>
      <c r="AI926" s="321"/>
    </row>
    <row r="927" spans="1:35" ht="18" customHeight="1" x14ac:dyDescent="0.25">
      <c r="A927" s="301" t="str">
        <f t="shared" si="147"/>
        <v>备货</v>
      </c>
      <c r="B927" s="380">
        <v>43134</v>
      </c>
      <c r="C927" s="381" t="s">
        <v>3453</v>
      </c>
      <c r="D927" s="304" t="s">
        <v>15</v>
      </c>
      <c r="E927" s="383" t="str">
        <f t="shared" si="136"/>
        <v>C</v>
      </c>
      <c r="F927" s="383" t="str">
        <f t="shared" si="137"/>
        <v>C</v>
      </c>
      <c r="G927" s="306" t="s">
        <v>228</v>
      </c>
      <c r="H927" s="385" t="str">
        <f>IF(G927="","",VLOOKUP(G927,下拉数据源!J:K,2,0))</f>
        <v>江苏通光光缆有限公司</v>
      </c>
      <c r="I927" s="307" t="s">
        <v>33</v>
      </c>
      <c r="J927" s="338" t="s">
        <v>230</v>
      </c>
      <c r="K927" s="308" t="s">
        <v>3205</v>
      </c>
      <c r="L927" s="306" t="s">
        <v>35</v>
      </c>
      <c r="M927" s="306" t="s">
        <v>36</v>
      </c>
      <c r="N927" s="384"/>
      <c r="O927" s="306" t="s">
        <v>37</v>
      </c>
      <c r="P927" s="386">
        <v>12</v>
      </c>
      <c r="Q927" s="387"/>
      <c r="R927" s="312">
        <v>9100</v>
      </c>
      <c r="S927" s="388">
        <f t="shared" si="149"/>
        <v>0</v>
      </c>
      <c r="T927" s="389"/>
      <c r="U927" s="389">
        <f t="shared" si="146"/>
        <v>0</v>
      </c>
      <c r="V927" s="451" t="s">
        <v>3202</v>
      </c>
      <c r="W927" s="452"/>
      <c r="X927" s="386">
        <v>750</v>
      </c>
      <c r="Y927" s="390"/>
      <c r="Z927" s="391"/>
      <c r="AA927" s="392"/>
      <c r="AB927" s="393"/>
      <c r="AC927" s="394"/>
      <c r="AD927" s="395">
        <f t="shared" si="150"/>
        <v>91</v>
      </c>
      <c r="AE927" s="396">
        <f>IF(OR(G927=账期!$A$18,G927=账期!$A$20,G927=账期!$A$22,G927=账期!$A$24,G927=账期!$A$25,G927=账期!$A$27,G927=账期!$A$26,G927=账期!$A$28,G927=账期!$A$30,G927=账期!$A$32,G927=账期!$A$34,G927=账期!$A$35,G927=账期!$A$37,G927=账期!$A$39,G927=账期!$A$40,G927=账期!$A$41,G927=账期!$A$42,G927=账期!$A$43,G927=账期!$A$44,G927=账期!$A$45,G927=账期!$A$46,G927=账期!$A$48,G927=账期!$A$50,G927=账期!$A$51,G927=账期!$A$52,G927=账期!$A$53,G927=账期!$A$54,G927=账期!$A$56,G927=账期!$A$57,G927=账期!$A$58,G927=账期!$A$59,G927=账期!$A$60,G927=账期!$A$61,G927=账期!$A$62,G927=账期!$A$63,G927=账期!$A$64,G927=账期!$A$66,G927=账期!$A$67,G927=账期!$A$68,G927=账期!$A$70,G927=账期!$A$71),30,IF(OR(G927=账期!$A$74,G927=账期!$A$77,G927=账期!$A$76,G927=账期!$A$79,G927=账期!$A$80,G927=账期!$A$81,G927=账期!$A$83,G927=账期!$A$85,G927=账期!$A$87,G927=账期!$A$89,G927=账期!$A$91),60,IF(OR(G927=账期!$A$93,G927=账期!$A$94,G927=账期!$A$95,G927=账期!$A$96,G927=账期!$A$98,G927=账期!$A$99,G927=账期!$A$101,G927=账期!$A$102),90,0)))</f>
        <v>60</v>
      </c>
      <c r="AF927" s="396"/>
      <c r="AG927" s="306" t="s">
        <v>50</v>
      </c>
      <c r="AH927" s="396" t="str">
        <f t="shared" si="148"/>
        <v>徐绪盛</v>
      </c>
      <c r="AI927" s="321"/>
    </row>
    <row r="928" spans="1:35" ht="18" customHeight="1" x14ac:dyDescent="0.25">
      <c r="A928" s="301" t="str">
        <f t="shared" si="147"/>
        <v>2018年2月</v>
      </c>
      <c r="B928" s="380">
        <v>43134</v>
      </c>
      <c r="C928" s="381"/>
      <c r="D928" s="304" t="s">
        <v>15</v>
      </c>
      <c r="E928" s="383" t="str">
        <f t="shared" si="136"/>
        <v>C</v>
      </c>
      <c r="F928" s="383" t="str">
        <f t="shared" si="137"/>
        <v>C</v>
      </c>
      <c r="G928" s="306" t="s">
        <v>537</v>
      </c>
      <c r="H928" s="385" t="str">
        <f>IF(G928="","",VLOOKUP(G928,下拉数据源!J:K,2,0))</f>
        <v>武汉长飞通用电缆有限公司</v>
      </c>
      <c r="I928" s="307" t="s">
        <v>33</v>
      </c>
      <c r="J928" s="385"/>
      <c r="K928" s="386">
        <v>2018400051</v>
      </c>
      <c r="L928" s="306" t="s">
        <v>63</v>
      </c>
      <c r="M928" s="384" t="s">
        <v>3203</v>
      </c>
      <c r="N928" s="384" t="s">
        <v>3268</v>
      </c>
      <c r="O928" s="306" t="s">
        <v>37</v>
      </c>
      <c r="P928" s="386">
        <v>5</v>
      </c>
      <c r="Q928" s="387">
        <v>5</v>
      </c>
      <c r="R928" s="286">
        <v>11000</v>
      </c>
      <c r="S928" s="388">
        <f t="shared" si="149"/>
        <v>55000</v>
      </c>
      <c r="T928" s="389"/>
      <c r="U928" s="389">
        <f t="shared" si="146"/>
        <v>55000</v>
      </c>
      <c r="V928" s="451">
        <v>43136</v>
      </c>
      <c r="W928" s="452">
        <v>43137</v>
      </c>
      <c r="X928" s="386">
        <v>1000</v>
      </c>
      <c r="Y928" s="390" t="s">
        <v>3291</v>
      </c>
      <c r="Z928" s="391">
        <v>440</v>
      </c>
      <c r="AA928" s="392">
        <v>180204</v>
      </c>
      <c r="AB928" s="393"/>
      <c r="AC928" s="394"/>
      <c r="AD928" s="395">
        <f t="shared" si="150"/>
        <v>121</v>
      </c>
      <c r="AE928" s="396">
        <f>IF(OR(G928=账期!$A$18,G928=账期!$A$20,G928=账期!$A$22,G928=账期!$A$24,G928=账期!$A$25,G928=账期!$A$27,G928=账期!$A$26,G928=账期!$A$28,G928=账期!$A$30,G928=账期!$A$32,G928=账期!$A$34,G928=账期!$A$35,G928=账期!$A$37,G928=账期!$A$39,G928=账期!$A$40,G928=账期!$A$41,G928=账期!$A$42,G928=账期!$A$43,G928=账期!$A$44,G928=账期!$A$45,G928=账期!$A$46,G928=账期!$A$48,G928=账期!$A$50,G928=账期!$A$51,G928=账期!$A$52,G928=账期!$A$53,G928=账期!$A$54,G928=账期!$A$56,G928=账期!$A$57,G928=账期!$A$58,G928=账期!$A$59,G928=账期!$A$60,G928=账期!$A$61,G928=账期!$A$62,G928=账期!$A$63,G928=账期!$A$64,G928=账期!$A$66,G928=账期!$A$67,G928=账期!$A$68,G928=账期!$A$70,G928=账期!$A$71),30,IF(OR(G928=账期!$A$74,G928=账期!$A$77,G928=账期!$A$76,G928=账期!$A$79,G928=账期!$A$80,G928=账期!$A$81,G928=账期!$A$83,G928=账期!$A$85,G928=账期!$A$87,G928=账期!$A$89,G928=账期!$A$91),60,IF(OR(G928=账期!$A$93,G928=账期!$A$94,G928=账期!$A$95,G928=账期!$A$96,G928=账期!$A$98,G928=账期!$A$99,G928=账期!$A$101,G928=账期!$A$102),90,0)))</f>
        <v>90</v>
      </c>
      <c r="AF928" s="396"/>
      <c r="AG928" s="384" t="s">
        <v>3375</v>
      </c>
      <c r="AH928" s="396" t="str">
        <f t="shared" si="148"/>
        <v>杭得利</v>
      </c>
      <c r="AI928" s="321"/>
    </row>
    <row r="929" spans="1:35" ht="18" customHeight="1" x14ac:dyDescent="0.25">
      <c r="A929" s="301" t="str">
        <f t="shared" si="147"/>
        <v>2018年2月</v>
      </c>
      <c r="B929" s="380">
        <v>43134</v>
      </c>
      <c r="C929" s="381" t="s">
        <v>3491</v>
      </c>
      <c r="D929" s="304" t="s">
        <v>2632</v>
      </c>
      <c r="E929" s="383" t="str">
        <f t="shared" ref="E929:E992" si="151">IF(OR(D929="长飞",D929="烽火",D929="特发",D929="富通",D929="亨通",G929="赣州金信诺",G929="江苏永鼎",G929="宏安集团"),"A",IF(OR(G929="广意通讯",G929="湖北楚天",G929="宁波格亿达",G929="通鼎互联",G929="黄石昌达",G929="江苏俊知",G929="珠海汉胜",G929="武汉电信"),"B","C"))</f>
        <v>A</v>
      </c>
      <c r="F929" s="383" t="str">
        <f t="shared" ref="F929:F992" si="152">IF(OR(G929="成都大唐",G929="广东亨通",G929="江苏亨通",G929="兰州长飞",G929="南京华信",G929="汕头奥星",G929="特发光网",G929="武汉长飞",G929="长春烽火",G929="广意通讯",G929="湖北楚天",G929="宁波格亿达",G929="通鼎互联",G929="安徽汉唐",G929="安徽宜德",G929="安徽盈通",G929="成都康宁",G929="成都中飞",G929="东莞光佳",G929="东莞鸿鑫",G929="烽火博鑫",G929="佛山星蓝",G929="广东金桥",G929="广州联兴",G929="贵州乾新",G929="航天电工",G929="合肥兴联",G929="湖北宇洪",G929="江苏奥通",G929="江苏中远",G929="宁波辰飞",G929="宁波汉生",G929="宁波宇欣",G929="山东太平洋",G929="山东特发",G929="山东永通",G929="上海朗闻",G929="上海翼波",G929="四川天邑",G929="四川旭泰",G929="武汉瑞联",G929="武汉同至",G929="西安西古",G929="西安鑫华通",G929="武汉驿路通",G929="长光通信",G929="中电八所",G929="中电光达",G929="中利集团",G929="重庆特发",G929="舟山安格",G929="珠海邗秦"),"A",IF(OR(G929="富通天津",G929="赣州金信诺",G929="江苏永鼎",G929="上海长飞",G929="特发股份",G929="武汉烽火",G929="西安烽火",G929="长飞中利",G929="江苏中天",G929="江西联创",G929="宁波盈谷",G929="黄石昌达",G929="四川长飞"),"B","C"))</f>
        <v>B</v>
      </c>
      <c r="G929" s="384" t="s">
        <v>2693</v>
      </c>
      <c r="H929" s="385" t="str">
        <f>IF(G929="","",VLOOKUP(G929,下拉数据源!J:K,2,0))</f>
        <v>长飞光纤光缆四川有限公司</v>
      </c>
      <c r="I929" s="307" t="s">
        <v>2701</v>
      </c>
      <c r="J929" s="385"/>
      <c r="K929" s="308">
        <v>201802036</v>
      </c>
      <c r="L929" s="384" t="s">
        <v>15</v>
      </c>
      <c r="M929" s="384" t="s">
        <v>3206</v>
      </c>
      <c r="N929" s="384" t="s">
        <v>3208</v>
      </c>
      <c r="O929" s="384" t="s">
        <v>3207</v>
      </c>
      <c r="P929" s="386">
        <v>0.05</v>
      </c>
      <c r="Q929" s="387">
        <v>0.05</v>
      </c>
      <c r="R929" s="286">
        <v>65000</v>
      </c>
      <c r="S929" s="388">
        <f t="shared" si="149"/>
        <v>3250</v>
      </c>
      <c r="T929" s="389"/>
      <c r="U929" s="389">
        <f t="shared" si="146"/>
        <v>3250</v>
      </c>
      <c r="V929" s="451">
        <v>43135</v>
      </c>
      <c r="W929" s="452">
        <v>43139</v>
      </c>
      <c r="X929" s="386">
        <v>25</v>
      </c>
      <c r="Y929" s="390" t="s">
        <v>3249</v>
      </c>
      <c r="Z929" s="391"/>
      <c r="AA929" s="392"/>
      <c r="AB929" s="393"/>
      <c r="AC929" s="394"/>
      <c r="AD929" s="395">
        <f t="shared" si="150"/>
        <v>61</v>
      </c>
      <c r="AE929" s="396">
        <f>IF(OR(G929=账期!$A$18,G929=账期!$A$20,G929=账期!$A$22,G929=账期!$A$24,G929=账期!$A$25,G929=账期!$A$27,G929=账期!$A$26,G929=账期!$A$28,G929=账期!$A$30,G929=账期!$A$32,G929=账期!$A$34,G929=账期!$A$35,G929=账期!$A$37,G929=账期!$A$39,G929=账期!$A$40,G929=账期!$A$41,G929=账期!$A$42,G929=账期!$A$43,G929=账期!$A$44,G929=账期!$A$45,G929=账期!$A$46,G929=账期!$A$48,G929=账期!$A$50,G929=账期!$A$51,G929=账期!$A$52,G929=账期!$A$53,G929=账期!$A$54,G929=账期!$A$56,G929=账期!$A$57,G929=账期!$A$58,G929=账期!$A$59,G929=账期!$A$60,G929=账期!$A$61,G929=账期!$A$62,G929=账期!$A$63,G929=账期!$A$64,G929=账期!$A$66,G929=账期!$A$67,G929=账期!$A$68,G929=账期!$A$70,G929=账期!$A$71),30,IF(OR(G929=账期!$A$74,G929=账期!$A$77,G929=账期!$A$76,G929=账期!$A$79,G929=账期!$A$80,G929=账期!$A$81,G929=账期!$A$83,G929=账期!$A$85,G929=账期!$A$87,G929=账期!$A$89,G929=账期!$A$91),60,IF(OR(G929=账期!$A$93,G929=账期!$A$94,G929=账期!$A$95,G929=账期!$A$96,G929=账期!$A$98,G929=账期!$A$99,G929=账期!$A$101,G929=账期!$A$102),90,0)))</f>
        <v>30</v>
      </c>
      <c r="AF929" s="396"/>
      <c r="AG929" s="306" t="s">
        <v>70</v>
      </c>
      <c r="AH929" s="396" t="str">
        <f t="shared" si="148"/>
        <v>张军</v>
      </c>
      <c r="AI929" s="321"/>
    </row>
    <row r="930" spans="1:35" ht="18" customHeight="1" x14ac:dyDescent="0.25">
      <c r="A930" s="301" t="str">
        <f t="shared" si="147"/>
        <v>2018年2月</v>
      </c>
      <c r="B930" s="302">
        <v>43131</v>
      </c>
      <c r="C930" s="303" t="s">
        <v>2886</v>
      </c>
      <c r="D930" s="304" t="s">
        <v>625</v>
      </c>
      <c r="E930" s="305" t="str">
        <f t="shared" si="151"/>
        <v>A</v>
      </c>
      <c r="F930" s="305" t="str">
        <f t="shared" si="152"/>
        <v>B</v>
      </c>
      <c r="G930" s="306" t="s">
        <v>2739</v>
      </c>
      <c r="H930" s="307" t="str">
        <f>IF(G930="","",VLOOKUP(G930,下拉数据源!J:K,2,0))</f>
        <v xml:space="preserve">烽火通信科技股份有限公司 </v>
      </c>
      <c r="I930" s="307" t="s">
        <v>33</v>
      </c>
      <c r="J930" s="307"/>
      <c r="K930" s="308" t="s">
        <v>2885</v>
      </c>
      <c r="L930" s="306" t="s">
        <v>40</v>
      </c>
      <c r="M930" s="306" t="s">
        <v>2667</v>
      </c>
      <c r="N930" s="306" t="s">
        <v>3644</v>
      </c>
      <c r="O930" s="306" t="s">
        <v>2798</v>
      </c>
      <c r="P930" s="308">
        <v>18</v>
      </c>
      <c r="Q930" s="309">
        <v>18</v>
      </c>
      <c r="R930" s="286">
        <v>13600</v>
      </c>
      <c r="S930" s="310">
        <f t="shared" si="149"/>
        <v>244800</v>
      </c>
      <c r="T930" s="311"/>
      <c r="U930" s="311">
        <f t="shared" si="146"/>
        <v>244800</v>
      </c>
      <c r="V930" s="451">
        <v>43155</v>
      </c>
      <c r="W930" s="452">
        <v>43156</v>
      </c>
      <c r="X930" s="308">
        <v>750</v>
      </c>
      <c r="Y930" s="313" t="s">
        <v>3958</v>
      </c>
      <c r="Z930" s="314">
        <v>1584</v>
      </c>
      <c r="AA930" s="315" t="s">
        <v>4015</v>
      </c>
      <c r="AB930" s="316"/>
      <c r="AC930" s="317"/>
      <c r="AD930" s="318">
        <f t="shared" si="150"/>
        <v>61</v>
      </c>
      <c r="AE930" s="319">
        <f>IF(OR(G930=账期!$A$18,G930=账期!$A$20,G930=账期!$A$22,G930=账期!$A$24,G930=账期!$A$25,G930=账期!$A$27,G930=账期!$A$26,G930=账期!$A$28,G930=账期!$A$30,G930=账期!$A$32,G930=账期!$A$34,G930=账期!$A$35,G930=账期!$A$37,G930=账期!$A$39,G930=账期!$A$40,G930=账期!$A$41,G930=账期!$A$42,G930=账期!$A$43,G930=账期!$A$44,G930=账期!$A$45,G930=账期!$A$46,G930=账期!$A$48,G930=账期!$A$50,G930=账期!$A$51,G930=账期!$A$52,G930=账期!$A$53,G930=账期!$A$54,G930=账期!$A$56,G930=账期!$A$57,G930=账期!$A$58,G930=账期!$A$59,G930=账期!$A$60,G930=账期!$A$61,G930=账期!$A$62,G930=账期!$A$63,G930=账期!$A$64,G930=账期!$A$66,G930=账期!$A$67,G930=账期!$A$68,G930=账期!$A$70,G930=账期!$A$71),30,IF(OR(G930=账期!$A$74,G930=账期!$A$77,G930=账期!$A$76,G930=账期!$A$79,G930=账期!$A$80,G930=账期!$A$81,G930=账期!$A$83,G930=账期!$A$85,G930=账期!$A$87,G930=账期!$A$89,G930=账期!$A$91),60,IF(OR(G930=账期!$A$93,G930=账期!$A$94,G930=账期!$A$95,G930=账期!$A$96,G930=账期!$A$98,G930=账期!$A$99,G930=账期!$A$101,G930=账期!$A$102),90,0)))</f>
        <v>30</v>
      </c>
      <c r="AF930" s="319"/>
      <c r="AG930" s="306" t="s">
        <v>86</v>
      </c>
      <c r="AH930" s="319" t="str">
        <f t="shared" si="148"/>
        <v>杭得利</v>
      </c>
      <c r="AI930" s="321"/>
    </row>
    <row r="931" spans="1:35" ht="18" customHeight="1" x14ac:dyDescent="0.25">
      <c r="A931" s="301" t="str">
        <f t="shared" si="147"/>
        <v>2018年2月</v>
      </c>
      <c r="B931" s="380">
        <v>43135</v>
      </c>
      <c r="C931" s="381" t="s">
        <v>3261</v>
      </c>
      <c r="D931" s="382" t="s">
        <v>3225</v>
      </c>
      <c r="E931" s="383" t="str">
        <f t="shared" si="151"/>
        <v>A</v>
      </c>
      <c r="F931" s="383" t="str">
        <f t="shared" si="152"/>
        <v>C</v>
      </c>
      <c r="G931" s="384" t="s">
        <v>2716</v>
      </c>
      <c r="H931" s="385" t="str">
        <f>IF(G931="","",VLOOKUP(G931,下拉数据源!J:K,2,0))</f>
        <v>深圳长飞智连技术有限公司</v>
      </c>
      <c r="I931" s="307" t="s">
        <v>2701</v>
      </c>
      <c r="J931" s="385"/>
      <c r="K931" s="386" t="s">
        <v>3234</v>
      </c>
      <c r="L931" s="384" t="s">
        <v>2702</v>
      </c>
      <c r="M931" s="384" t="s">
        <v>3226</v>
      </c>
      <c r="N931" s="384"/>
      <c r="O931" s="306" t="s">
        <v>2798</v>
      </c>
      <c r="P931" s="386">
        <v>6</v>
      </c>
      <c r="Q931" s="387">
        <v>6</v>
      </c>
      <c r="R931" s="286">
        <v>13900</v>
      </c>
      <c r="S931" s="388">
        <f t="shared" si="149"/>
        <v>83400</v>
      </c>
      <c r="T931" s="389"/>
      <c r="U931" s="389">
        <f t="shared" si="146"/>
        <v>83400</v>
      </c>
      <c r="V931" s="451">
        <v>43135</v>
      </c>
      <c r="W931" s="452">
        <v>43139</v>
      </c>
      <c r="X931" s="386">
        <v>750</v>
      </c>
      <c r="Y931" s="390" t="s">
        <v>3251</v>
      </c>
      <c r="Z931" s="391">
        <v>2070</v>
      </c>
      <c r="AA931" s="392">
        <v>180202</v>
      </c>
      <c r="AB931" s="393"/>
      <c r="AC931" s="394"/>
      <c r="AD931" s="395">
        <f t="shared" si="150"/>
        <v>121</v>
      </c>
      <c r="AE931" s="396">
        <f>IF(OR(G931=账期!$A$18,G931=账期!$A$20,G931=账期!$A$22,G931=账期!$A$24,G931=账期!$A$25,G931=账期!$A$27,G931=账期!$A$26,G931=账期!$A$28,G931=账期!$A$30,G931=账期!$A$32,G931=账期!$A$34,G931=账期!$A$35,G931=账期!$A$37,G931=账期!$A$39,G931=账期!$A$40,G931=账期!$A$41,G931=账期!$A$42,G931=账期!$A$43,G931=账期!$A$44,G931=账期!$A$45,G931=账期!$A$46,G931=账期!$A$48,G931=账期!$A$50,G931=账期!$A$51,G931=账期!$A$52,G931=账期!$A$53,G931=账期!$A$54,G931=账期!$A$56,G931=账期!$A$57,G931=账期!$A$58,G931=账期!$A$59,G931=账期!$A$60,G931=账期!$A$61,G931=账期!$A$62,G931=账期!$A$63,G931=账期!$A$64,G931=账期!$A$66,G931=账期!$A$67,G931=账期!$A$68,G931=账期!$A$70,G931=账期!$A$71),30,IF(OR(G931=账期!$A$74,G931=账期!$A$77,G931=账期!$A$76,G931=账期!$A$79,G931=账期!$A$80,G931=账期!$A$81,G931=账期!$A$83,G931=账期!$A$85,G931=账期!$A$87,G931=账期!$A$89,G931=账期!$A$91),60,IF(OR(G931=账期!$A$93,G931=账期!$A$94,G931=账期!$A$95,G931=账期!$A$96,G931=账期!$A$98,G931=账期!$A$99,G931=账期!$A$101,G931=账期!$A$102),90,0)))</f>
        <v>90</v>
      </c>
      <c r="AF931" s="396"/>
      <c r="AG931" s="384" t="s">
        <v>38</v>
      </c>
      <c r="AH931" s="396" t="str">
        <f t="shared" si="148"/>
        <v>柯童柱</v>
      </c>
      <c r="AI931" s="321"/>
    </row>
    <row r="932" spans="1:35" ht="18" customHeight="1" x14ac:dyDescent="0.25">
      <c r="A932" s="301" t="str">
        <f t="shared" si="147"/>
        <v>2018年2月</v>
      </c>
      <c r="B932" s="380">
        <v>43135</v>
      </c>
      <c r="C932" s="381" t="s">
        <v>3261</v>
      </c>
      <c r="D932" s="382" t="s">
        <v>3225</v>
      </c>
      <c r="E932" s="383" t="str">
        <f t="shared" si="151"/>
        <v>A</v>
      </c>
      <c r="F932" s="383" t="str">
        <f t="shared" si="152"/>
        <v>C</v>
      </c>
      <c r="G932" s="384" t="s">
        <v>2716</v>
      </c>
      <c r="H932" s="385" t="str">
        <f>IF(G932="","",VLOOKUP(G932,下拉数据源!J:K,2,0))</f>
        <v>深圳长飞智连技术有限公司</v>
      </c>
      <c r="I932" s="385" t="s">
        <v>3229</v>
      </c>
      <c r="J932" s="385"/>
      <c r="K932" s="386" t="s">
        <v>3234</v>
      </c>
      <c r="L932" s="306" t="s">
        <v>63</v>
      </c>
      <c r="M932" s="384" t="s">
        <v>3228</v>
      </c>
      <c r="N932" s="384" t="s">
        <v>3231</v>
      </c>
      <c r="O932" s="384" t="s">
        <v>3232</v>
      </c>
      <c r="P932" s="386">
        <v>0.2</v>
      </c>
      <c r="Q932" s="387">
        <v>0.2</v>
      </c>
      <c r="R932" s="286">
        <v>24200</v>
      </c>
      <c r="S932" s="388">
        <f t="shared" si="149"/>
        <v>4840</v>
      </c>
      <c r="T932" s="389"/>
      <c r="U932" s="389">
        <f t="shared" si="146"/>
        <v>4840</v>
      </c>
      <c r="V932" s="451">
        <v>43135</v>
      </c>
      <c r="W932" s="452">
        <v>43139</v>
      </c>
      <c r="X932" s="386">
        <v>25</v>
      </c>
      <c r="Y932" s="390" t="s">
        <v>3264</v>
      </c>
      <c r="Z932" s="391">
        <v>0</v>
      </c>
      <c r="AA932" s="392"/>
      <c r="AB932" s="393"/>
      <c r="AC932" s="394"/>
      <c r="AD932" s="395">
        <f t="shared" si="150"/>
        <v>121</v>
      </c>
      <c r="AE932" s="396">
        <f>IF(OR(G932=账期!$A$18,G932=账期!$A$20,G932=账期!$A$22,G932=账期!$A$24,G932=账期!$A$25,G932=账期!$A$27,G932=账期!$A$26,G932=账期!$A$28,G932=账期!$A$30,G932=账期!$A$32,G932=账期!$A$34,G932=账期!$A$35,G932=账期!$A$37,G932=账期!$A$39,G932=账期!$A$40,G932=账期!$A$41,G932=账期!$A$42,G932=账期!$A$43,G932=账期!$A$44,G932=账期!$A$45,G932=账期!$A$46,G932=账期!$A$48,G932=账期!$A$50,G932=账期!$A$51,G932=账期!$A$52,G932=账期!$A$53,G932=账期!$A$54,G932=账期!$A$56,G932=账期!$A$57,G932=账期!$A$58,G932=账期!$A$59,G932=账期!$A$60,G932=账期!$A$61,G932=账期!$A$62,G932=账期!$A$63,G932=账期!$A$64,G932=账期!$A$66,G932=账期!$A$67,G932=账期!$A$68,G932=账期!$A$70,G932=账期!$A$71),30,IF(OR(G932=账期!$A$74,G932=账期!$A$77,G932=账期!$A$76,G932=账期!$A$79,G932=账期!$A$80,G932=账期!$A$81,G932=账期!$A$83,G932=账期!$A$85,G932=账期!$A$87,G932=账期!$A$89,G932=账期!$A$91),60,IF(OR(G932=账期!$A$93,G932=账期!$A$94,G932=账期!$A$95,G932=账期!$A$96,G932=账期!$A$98,G932=账期!$A$99,G932=账期!$A$101,G932=账期!$A$102),90,0)))</f>
        <v>90</v>
      </c>
      <c r="AF932" s="396"/>
      <c r="AG932" s="384" t="s">
        <v>38</v>
      </c>
      <c r="AH932" s="396" t="str">
        <f t="shared" si="148"/>
        <v>柯童柱</v>
      </c>
      <c r="AI932" s="321"/>
    </row>
    <row r="933" spans="1:35" ht="18" customHeight="1" x14ac:dyDescent="0.25">
      <c r="A933" s="301" t="str">
        <f t="shared" si="147"/>
        <v>2018年2月</v>
      </c>
      <c r="B933" s="302">
        <v>43131</v>
      </c>
      <c r="C933" s="303" t="s">
        <v>2890</v>
      </c>
      <c r="D933" s="304" t="s">
        <v>2738</v>
      </c>
      <c r="E933" s="305" t="str">
        <f t="shared" si="151"/>
        <v>A</v>
      </c>
      <c r="F933" s="305" t="str">
        <f t="shared" si="152"/>
        <v>A</v>
      </c>
      <c r="G933" s="306" t="s">
        <v>2810</v>
      </c>
      <c r="H933" s="307" t="str">
        <f>IF(G933="","",VLOOKUP(G933,下拉数据源!J:K,2,0))</f>
        <v>南京华信藤仓光通信有限公司</v>
      </c>
      <c r="I933" s="307" t="s">
        <v>33</v>
      </c>
      <c r="J933" s="341" t="s">
        <v>280</v>
      </c>
      <c r="K933" s="308">
        <v>4600033477</v>
      </c>
      <c r="L933" s="306" t="s">
        <v>2707</v>
      </c>
      <c r="M933" s="306" t="s">
        <v>2633</v>
      </c>
      <c r="N933" s="306"/>
      <c r="O933" s="306" t="s">
        <v>2634</v>
      </c>
      <c r="P933" s="308">
        <v>1</v>
      </c>
      <c r="Q933" s="309">
        <v>1</v>
      </c>
      <c r="R933" s="286">
        <v>7200</v>
      </c>
      <c r="S933" s="310">
        <f t="shared" si="149"/>
        <v>7200</v>
      </c>
      <c r="T933" s="311"/>
      <c r="U933" s="311">
        <f t="shared" si="146"/>
        <v>7200</v>
      </c>
      <c r="V933" s="451">
        <v>43135</v>
      </c>
      <c r="W933" s="452">
        <v>43136</v>
      </c>
      <c r="X933" s="308">
        <v>1000</v>
      </c>
      <c r="Y933" s="313" t="s">
        <v>3258</v>
      </c>
      <c r="Z933" s="314">
        <v>125</v>
      </c>
      <c r="AA933" s="315">
        <v>180111</v>
      </c>
      <c r="AB933" s="316"/>
      <c r="AC933" s="317"/>
      <c r="AD933" s="318">
        <f t="shared" si="150"/>
        <v>61</v>
      </c>
      <c r="AE933" s="319">
        <f>IF(OR(G933=账期!$A$18,G933=账期!$A$20,G933=账期!$A$22,G933=账期!$A$24,G933=账期!$A$25,G933=账期!$A$27,G933=账期!$A$26,G933=账期!$A$28,G933=账期!$A$30,G933=账期!$A$32,G933=账期!$A$34,G933=账期!$A$35,G933=账期!$A$37,G933=账期!$A$39,G933=账期!$A$40,G933=账期!$A$41,G933=账期!$A$42,G933=账期!$A$43,G933=账期!$A$44,G933=账期!$A$45,G933=账期!$A$46,G933=账期!$A$48,G933=账期!$A$50,G933=账期!$A$51,G933=账期!$A$52,G933=账期!$A$53,G933=账期!$A$54,G933=账期!$A$56,G933=账期!$A$57,G933=账期!$A$58,G933=账期!$A$59,G933=账期!$A$60,G933=账期!$A$61,G933=账期!$A$62,G933=账期!$A$63,G933=账期!$A$64,G933=账期!$A$66,G933=账期!$A$67,G933=账期!$A$68,G933=账期!$A$70,G933=账期!$A$71),30,IF(OR(G933=账期!$A$74,G933=账期!$A$77,G933=账期!$A$76,G933=账期!$A$79,G933=账期!$A$80,G933=账期!$A$81,G933=账期!$A$83,G933=账期!$A$85,G933=账期!$A$87,G933=账期!$A$89,G933=账期!$A$91),60,IF(OR(G933=账期!$A$93,G933=账期!$A$94,G933=账期!$A$95,G933=账期!$A$96,G933=账期!$A$98,G933=账期!$A$99,G933=账期!$A$101,G933=账期!$A$102),90,0)))</f>
        <v>30</v>
      </c>
      <c r="AF933" s="319"/>
      <c r="AG933" s="306" t="s">
        <v>50</v>
      </c>
      <c r="AH933" s="319" t="str">
        <f t="shared" si="148"/>
        <v>徐绪盛</v>
      </c>
      <c r="AI933" s="321"/>
    </row>
    <row r="934" spans="1:35" ht="18" customHeight="1" x14ac:dyDescent="0.25">
      <c r="A934" s="301" t="str">
        <f t="shared" si="147"/>
        <v>2018年2月</v>
      </c>
      <c r="B934" s="380">
        <v>43135</v>
      </c>
      <c r="C934" s="381" t="s">
        <v>3262</v>
      </c>
      <c r="D934" s="304" t="s">
        <v>2738</v>
      </c>
      <c r="E934" s="383" t="str">
        <f t="shared" si="151"/>
        <v>A</v>
      </c>
      <c r="F934" s="383" t="str">
        <f t="shared" si="152"/>
        <v>A</v>
      </c>
      <c r="G934" s="384" t="s">
        <v>2810</v>
      </c>
      <c r="H934" s="385" t="str">
        <f>IF(G934="","",VLOOKUP(G934,下拉数据源!J:K,2,0))</f>
        <v>南京华信藤仓光通信有限公司</v>
      </c>
      <c r="I934" s="307" t="s">
        <v>33</v>
      </c>
      <c r="J934" s="341" t="s">
        <v>280</v>
      </c>
      <c r="K934" s="386">
        <v>4600045277</v>
      </c>
      <c r="L934" s="384" t="s">
        <v>2702</v>
      </c>
      <c r="M934" s="384" t="s">
        <v>3226</v>
      </c>
      <c r="N934" s="384" t="s">
        <v>3235</v>
      </c>
      <c r="O934" s="306" t="s">
        <v>2798</v>
      </c>
      <c r="P934" s="386">
        <v>29.25</v>
      </c>
      <c r="Q934" s="387">
        <v>29.25</v>
      </c>
      <c r="R934" s="286">
        <v>13630</v>
      </c>
      <c r="S934" s="388">
        <f t="shared" si="149"/>
        <v>398677.5</v>
      </c>
      <c r="T934" s="389"/>
      <c r="U934" s="389">
        <f t="shared" si="146"/>
        <v>398677.5</v>
      </c>
      <c r="V934" s="451">
        <v>43135</v>
      </c>
      <c r="W934" s="452">
        <v>43136</v>
      </c>
      <c r="X934" s="386">
        <v>750</v>
      </c>
      <c r="Y934" s="390" t="s">
        <v>3256</v>
      </c>
      <c r="Z934" s="391">
        <v>3656.25</v>
      </c>
      <c r="AA934" s="392" t="s">
        <v>3259</v>
      </c>
      <c r="AB934" s="393"/>
      <c r="AC934" s="394"/>
      <c r="AD934" s="395">
        <f t="shared" si="150"/>
        <v>61</v>
      </c>
      <c r="AE934" s="396">
        <f>IF(OR(G934=账期!$A$18,G934=账期!$A$20,G934=账期!$A$22,G934=账期!$A$24,G934=账期!$A$25,G934=账期!$A$27,G934=账期!$A$26,G934=账期!$A$28,G934=账期!$A$30,G934=账期!$A$32,G934=账期!$A$34,G934=账期!$A$35,G934=账期!$A$37,G934=账期!$A$39,G934=账期!$A$40,G934=账期!$A$41,G934=账期!$A$42,G934=账期!$A$43,G934=账期!$A$44,G934=账期!$A$45,G934=账期!$A$46,G934=账期!$A$48,G934=账期!$A$50,G934=账期!$A$51,G934=账期!$A$52,G934=账期!$A$53,G934=账期!$A$54,G934=账期!$A$56,G934=账期!$A$57,G934=账期!$A$58,G934=账期!$A$59,G934=账期!$A$60,G934=账期!$A$61,G934=账期!$A$62,G934=账期!$A$63,G934=账期!$A$64,G934=账期!$A$66,G934=账期!$A$67,G934=账期!$A$68,G934=账期!$A$70,G934=账期!$A$71),30,IF(OR(G934=账期!$A$74,G934=账期!$A$77,G934=账期!$A$76,G934=账期!$A$79,G934=账期!$A$80,G934=账期!$A$81,G934=账期!$A$83,G934=账期!$A$85,G934=账期!$A$87,G934=账期!$A$89,G934=账期!$A$91),60,IF(OR(G934=账期!$A$93,G934=账期!$A$94,G934=账期!$A$95,G934=账期!$A$96,G934=账期!$A$98,G934=账期!$A$99,G934=账期!$A$101,G934=账期!$A$102),90,0)))</f>
        <v>30</v>
      </c>
      <c r="AF934" s="396"/>
      <c r="AG934" s="384" t="s">
        <v>50</v>
      </c>
      <c r="AH934" s="396" t="str">
        <f t="shared" si="148"/>
        <v>徐绪盛</v>
      </c>
      <c r="AI934" s="321"/>
    </row>
    <row r="935" spans="1:35" ht="18" customHeight="1" x14ac:dyDescent="0.25">
      <c r="A935" s="301" t="str">
        <f t="shared" si="147"/>
        <v/>
      </c>
      <c r="B935" s="380">
        <v>43135</v>
      </c>
      <c r="C935" s="381" t="s">
        <v>3262</v>
      </c>
      <c r="D935" s="304" t="s">
        <v>2738</v>
      </c>
      <c r="E935" s="383" t="str">
        <f t="shared" si="151"/>
        <v>A</v>
      </c>
      <c r="F935" s="383" t="str">
        <f t="shared" si="152"/>
        <v>A</v>
      </c>
      <c r="G935" s="384" t="s">
        <v>2810</v>
      </c>
      <c r="H935" s="385" t="str">
        <f>IF(G935="","",VLOOKUP(G935,下拉数据源!J:K,2,0))</f>
        <v>南京华信藤仓光通信有限公司</v>
      </c>
      <c r="I935" s="307" t="s">
        <v>33</v>
      </c>
      <c r="J935" s="341" t="s">
        <v>280</v>
      </c>
      <c r="K935" s="386">
        <v>4600045277</v>
      </c>
      <c r="L935" s="384" t="s">
        <v>2702</v>
      </c>
      <c r="M935" s="384" t="s">
        <v>3226</v>
      </c>
      <c r="N935" s="384" t="s">
        <v>3924</v>
      </c>
      <c r="O935" s="306" t="s">
        <v>2798</v>
      </c>
      <c r="P935" s="386">
        <v>19.5</v>
      </c>
      <c r="Q935" s="387"/>
      <c r="R935" s="286">
        <v>13630</v>
      </c>
      <c r="S935" s="388">
        <f t="shared" si="149"/>
        <v>0</v>
      </c>
      <c r="T935" s="389"/>
      <c r="U935" s="389">
        <f t="shared" si="146"/>
        <v>0</v>
      </c>
      <c r="V935" s="451"/>
      <c r="W935" s="452"/>
      <c r="X935" s="386">
        <v>750</v>
      </c>
      <c r="Y935" s="390"/>
      <c r="Z935" s="391"/>
      <c r="AA935" s="392"/>
      <c r="AB935" s="393"/>
      <c r="AC935" s="394"/>
      <c r="AD935" s="395">
        <f t="shared" si="150"/>
        <v>61</v>
      </c>
      <c r="AE935" s="396">
        <f>IF(OR(G935=账期!$A$18,G935=账期!$A$20,G935=账期!$A$22,G935=账期!$A$24,G935=账期!$A$25,G935=账期!$A$27,G935=账期!$A$26,G935=账期!$A$28,G935=账期!$A$30,G935=账期!$A$32,G935=账期!$A$34,G935=账期!$A$35,G935=账期!$A$37,G935=账期!$A$39,G935=账期!$A$40,G935=账期!$A$41,G935=账期!$A$42,G935=账期!$A$43,G935=账期!$A$44,G935=账期!$A$45,G935=账期!$A$46,G935=账期!$A$48,G935=账期!$A$50,G935=账期!$A$51,G935=账期!$A$52,G935=账期!$A$53,G935=账期!$A$54,G935=账期!$A$56,G935=账期!$A$57,G935=账期!$A$58,G935=账期!$A$59,G935=账期!$A$60,G935=账期!$A$61,G935=账期!$A$62,G935=账期!$A$63,G935=账期!$A$64,G935=账期!$A$66,G935=账期!$A$67,G935=账期!$A$68,G935=账期!$A$70,G935=账期!$A$71),30,IF(OR(G935=账期!$A$74,G935=账期!$A$77,G935=账期!$A$76,G935=账期!$A$79,G935=账期!$A$80,G935=账期!$A$81,G935=账期!$A$83,G935=账期!$A$85,G935=账期!$A$87,G935=账期!$A$89,G935=账期!$A$91),60,IF(OR(G935=账期!$A$93,G935=账期!$A$94,G935=账期!$A$95,G935=账期!$A$96,G935=账期!$A$98,G935=账期!$A$99,G935=账期!$A$101,G935=账期!$A$102),90,0)))</f>
        <v>30</v>
      </c>
      <c r="AF935" s="396"/>
      <c r="AG935" s="384" t="s">
        <v>50</v>
      </c>
      <c r="AH935" s="396" t="str">
        <f t="shared" si="148"/>
        <v>徐绪盛</v>
      </c>
      <c r="AI935" s="321"/>
    </row>
    <row r="936" spans="1:35" ht="18" customHeight="1" x14ac:dyDescent="0.25">
      <c r="A936" s="301" t="str">
        <f t="shared" si="147"/>
        <v>2018年2月</v>
      </c>
      <c r="B936" s="302">
        <v>43131</v>
      </c>
      <c r="C936" s="303" t="s">
        <v>2890</v>
      </c>
      <c r="D936" s="304" t="s">
        <v>2738</v>
      </c>
      <c r="E936" s="305" t="str">
        <f t="shared" si="151"/>
        <v>A</v>
      </c>
      <c r="F936" s="305" t="str">
        <f t="shared" si="152"/>
        <v>A</v>
      </c>
      <c r="G936" s="306" t="s">
        <v>2810</v>
      </c>
      <c r="H936" s="307" t="str">
        <f>IF(G936="","",VLOOKUP(G936,下拉数据源!J:K,2,0))</f>
        <v>南京华信藤仓光通信有限公司</v>
      </c>
      <c r="I936" s="307" t="s">
        <v>33</v>
      </c>
      <c r="J936" s="341" t="s">
        <v>280</v>
      </c>
      <c r="K936" s="308">
        <v>4600033477</v>
      </c>
      <c r="L936" s="306" t="s">
        <v>2707</v>
      </c>
      <c r="M936" s="306" t="s">
        <v>2633</v>
      </c>
      <c r="N936" s="306"/>
      <c r="O936" s="306" t="s">
        <v>2634</v>
      </c>
      <c r="P936" s="308">
        <v>3</v>
      </c>
      <c r="Q936" s="309">
        <v>3</v>
      </c>
      <c r="R936" s="286">
        <v>7200</v>
      </c>
      <c r="S936" s="310">
        <f t="shared" si="149"/>
        <v>21600</v>
      </c>
      <c r="T936" s="311"/>
      <c r="U936" s="311">
        <f t="shared" si="146"/>
        <v>21600</v>
      </c>
      <c r="V936" s="451">
        <v>43140</v>
      </c>
      <c r="W936" s="452">
        <v>43141</v>
      </c>
      <c r="X936" s="308">
        <v>1000</v>
      </c>
      <c r="Y936" s="313" t="s">
        <v>3572</v>
      </c>
      <c r="Z936" s="314">
        <v>375</v>
      </c>
      <c r="AA936" s="315">
        <v>180111</v>
      </c>
      <c r="AB936" s="316"/>
      <c r="AC936" s="317"/>
      <c r="AD936" s="318">
        <f t="shared" si="150"/>
        <v>61</v>
      </c>
      <c r="AE936" s="319">
        <f>IF(OR(G936=账期!$A$18,G936=账期!$A$20,G936=账期!$A$22,G936=账期!$A$24,G936=账期!$A$25,G936=账期!$A$27,G936=账期!$A$26,G936=账期!$A$28,G936=账期!$A$30,G936=账期!$A$32,G936=账期!$A$34,G936=账期!$A$35,G936=账期!$A$37,G936=账期!$A$39,G936=账期!$A$40,G936=账期!$A$41,G936=账期!$A$42,G936=账期!$A$43,G936=账期!$A$44,G936=账期!$A$45,G936=账期!$A$46,G936=账期!$A$48,G936=账期!$A$50,G936=账期!$A$51,G936=账期!$A$52,G936=账期!$A$53,G936=账期!$A$54,G936=账期!$A$56,G936=账期!$A$57,G936=账期!$A$58,G936=账期!$A$59,G936=账期!$A$60,G936=账期!$A$61,G936=账期!$A$62,G936=账期!$A$63,G936=账期!$A$64,G936=账期!$A$66,G936=账期!$A$67,G936=账期!$A$68,G936=账期!$A$70,G936=账期!$A$71),30,IF(OR(G936=账期!$A$74,G936=账期!$A$77,G936=账期!$A$76,G936=账期!$A$79,G936=账期!$A$80,G936=账期!$A$81,G936=账期!$A$83,G936=账期!$A$85,G936=账期!$A$87,G936=账期!$A$89,G936=账期!$A$91),60,IF(OR(G936=账期!$A$93,G936=账期!$A$94,G936=账期!$A$95,G936=账期!$A$96,G936=账期!$A$98,G936=账期!$A$99,G936=账期!$A$101,G936=账期!$A$102),90,0)))</f>
        <v>30</v>
      </c>
      <c r="AF936" s="319"/>
      <c r="AG936" s="306" t="s">
        <v>50</v>
      </c>
      <c r="AH936" s="319" t="str">
        <f t="shared" si="148"/>
        <v>徐绪盛</v>
      </c>
      <c r="AI936" s="321"/>
    </row>
    <row r="937" spans="1:35" ht="18" customHeight="1" x14ac:dyDescent="0.25">
      <c r="A937" s="301" t="str">
        <f t="shared" si="147"/>
        <v>备货</v>
      </c>
      <c r="B937" s="302">
        <v>43100</v>
      </c>
      <c r="C937" s="303"/>
      <c r="D937" s="304" t="s">
        <v>625</v>
      </c>
      <c r="E937" s="305" t="str">
        <f t="shared" si="151"/>
        <v>A</v>
      </c>
      <c r="F937" s="305" t="str">
        <f t="shared" si="152"/>
        <v>B</v>
      </c>
      <c r="G937" s="306" t="s">
        <v>480</v>
      </c>
      <c r="H937" s="307" t="s">
        <v>481</v>
      </c>
      <c r="I937" s="307" t="s">
        <v>33</v>
      </c>
      <c r="J937" s="307"/>
      <c r="K937" s="308" t="s">
        <v>497</v>
      </c>
      <c r="L937" s="306" t="s">
        <v>40</v>
      </c>
      <c r="M937" s="306" t="s">
        <v>149</v>
      </c>
      <c r="N937" s="306"/>
      <c r="O937" s="306" t="s">
        <v>65</v>
      </c>
      <c r="P937" s="308">
        <v>3</v>
      </c>
      <c r="Q937" s="309"/>
      <c r="R937" s="312">
        <v>15800</v>
      </c>
      <c r="S937" s="310">
        <f t="shared" si="149"/>
        <v>0</v>
      </c>
      <c r="T937" s="311"/>
      <c r="U937" s="311">
        <f t="shared" si="146"/>
        <v>0</v>
      </c>
      <c r="V937" s="451" t="s">
        <v>44</v>
      </c>
      <c r="W937" s="452"/>
      <c r="X937" s="308">
        <v>500</v>
      </c>
      <c r="Y937" s="313"/>
      <c r="Z937" s="314"/>
      <c r="AA937" s="315"/>
      <c r="AB937" s="316"/>
      <c r="AC937" s="317"/>
      <c r="AD937" s="318">
        <f t="shared" si="150"/>
        <v>61</v>
      </c>
      <c r="AE937" s="319">
        <f>IF(OR(G937=账期!$A$18,G937=账期!$A$20,G937=账期!$A$22,G937=账期!$A$24,G937=账期!$A$25,G937=账期!$A$27,G937=账期!$A$26,G937=账期!$A$28,G937=账期!$A$30,G937=账期!$A$32,G937=账期!$A$34,G937=账期!$A$35,G937=账期!$A$37,G937=账期!$A$39,G937=账期!$A$40,G937=账期!$A$41,G937=账期!$A$42,G937=账期!$A$43,G937=账期!$A$44,G937=账期!$A$45,G937=账期!$A$46,G937=账期!$A$48,G937=账期!$A$50,G937=账期!$A$51,G937=账期!$A$52,G937=账期!$A$53,G937=账期!$A$54,G937=账期!$A$56,G937=账期!$A$57,G937=账期!$A$58,G937=账期!$A$59,G937=账期!$A$60,G937=账期!$A$61,G937=账期!$A$62,G937=账期!$A$63,G937=账期!$A$64,G937=账期!$A$66,G937=账期!$A$67,G937=账期!$A$68,G937=账期!$A$70,G937=账期!$A$71),30,IF(OR(G937=账期!$A$74,G937=账期!$A$77,G937=账期!$A$76,G937=账期!$A$79,G937=账期!$A$80,G937=账期!$A$81,G937=账期!$A$83,G937=账期!$A$85,G937=账期!$A$87,G937=账期!$A$89,G937=账期!$A$91),60,IF(OR(G937=账期!$A$93,G937=账期!$A$94,G937=账期!$A$95,G937=账期!$A$96,G937=账期!$A$98,G937=账期!$A$99,G937=账期!$A$101,G937=账期!$A$102),90,0)))</f>
        <v>30</v>
      </c>
      <c r="AF937" s="319"/>
      <c r="AG937" s="306" t="s">
        <v>86</v>
      </c>
      <c r="AH937" s="319" t="s">
        <v>1407</v>
      </c>
      <c r="AI937" s="321"/>
    </row>
    <row r="938" spans="1:35" ht="18" customHeight="1" x14ac:dyDescent="0.25">
      <c r="A938" s="301" t="str">
        <f t="shared" si="147"/>
        <v>2018年2月</v>
      </c>
      <c r="B938" s="302">
        <v>43100</v>
      </c>
      <c r="C938" s="303"/>
      <c r="D938" s="304" t="s">
        <v>625</v>
      </c>
      <c r="E938" s="305" t="str">
        <f t="shared" si="151"/>
        <v>A</v>
      </c>
      <c r="F938" s="305" t="str">
        <f t="shared" si="152"/>
        <v>B</v>
      </c>
      <c r="G938" s="306" t="s">
        <v>480</v>
      </c>
      <c r="H938" s="307" t="str">
        <f>IF(G938="","",VLOOKUP(G938,下拉数据源!J:K,2,0))</f>
        <v xml:space="preserve">烽火通信科技股份有限公司 </v>
      </c>
      <c r="I938" s="307" t="s">
        <v>33</v>
      </c>
      <c r="J938" s="307"/>
      <c r="K938" s="308" t="s">
        <v>488</v>
      </c>
      <c r="L938" s="306" t="s">
        <v>40</v>
      </c>
      <c r="M938" s="306" t="s">
        <v>489</v>
      </c>
      <c r="N938" s="306"/>
      <c r="O938" s="306" t="s">
        <v>65</v>
      </c>
      <c r="P938" s="308">
        <v>4</v>
      </c>
      <c r="Q938" s="309">
        <v>4</v>
      </c>
      <c r="R938" s="312">
        <v>15800</v>
      </c>
      <c r="S938" s="310">
        <f t="shared" si="149"/>
        <v>63200</v>
      </c>
      <c r="T938" s="311"/>
      <c r="U938" s="311">
        <f t="shared" si="146"/>
        <v>63200</v>
      </c>
      <c r="V938" s="451">
        <v>43155</v>
      </c>
      <c r="W938" s="452">
        <v>43156</v>
      </c>
      <c r="X938" s="308">
        <v>500</v>
      </c>
      <c r="Y938" s="313" t="s">
        <v>3960</v>
      </c>
      <c r="Z938" s="314">
        <v>352</v>
      </c>
      <c r="AA938" s="315">
        <v>180206</v>
      </c>
      <c r="AB938" s="316"/>
      <c r="AC938" s="317"/>
      <c r="AD938" s="318">
        <f t="shared" si="150"/>
        <v>61</v>
      </c>
      <c r="AE938" s="319">
        <f>IF(OR(G938=账期!$A$18,G938=账期!$A$20,G938=账期!$A$22,G938=账期!$A$24,G938=账期!$A$25,G938=账期!$A$27,G938=账期!$A$26,G938=账期!$A$28,G938=账期!$A$30,G938=账期!$A$32,G938=账期!$A$34,G938=账期!$A$35,G938=账期!$A$37,G938=账期!$A$39,G938=账期!$A$40,G938=账期!$A$41,G938=账期!$A$42,G938=账期!$A$43,G938=账期!$A$44,G938=账期!$A$45,G938=账期!$A$46,G938=账期!$A$48,G938=账期!$A$50,G938=账期!$A$51,G938=账期!$A$52,G938=账期!$A$53,G938=账期!$A$54,G938=账期!$A$56,G938=账期!$A$57,G938=账期!$A$58,G938=账期!$A$59,G938=账期!$A$60,G938=账期!$A$61,G938=账期!$A$62,G938=账期!$A$63,G938=账期!$A$64,G938=账期!$A$66,G938=账期!$A$67,G938=账期!$A$68,G938=账期!$A$70,G938=账期!$A$71),30,IF(OR(G938=账期!$A$74,G938=账期!$A$77,G938=账期!$A$76,G938=账期!$A$79,G938=账期!$A$80,G938=账期!$A$81,G938=账期!$A$83,G938=账期!$A$85,G938=账期!$A$87,G938=账期!$A$89,G938=账期!$A$91),60,IF(OR(G938=账期!$A$93,G938=账期!$A$94,G938=账期!$A$95,G938=账期!$A$96,G938=账期!$A$98,G938=账期!$A$99,G938=账期!$A$101,G938=账期!$A$102),90,0)))</f>
        <v>30</v>
      </c>
      <c r="AF938" s="319"/>
      <c r="AG938" s="306" t="s">
        <v>86</v>
      </c>
      <c r="AH938" s="319" t="str">
        <f t="shared" ref="AH938:AH969" si="153">IF(AG938="华东","徐绪盛",IF(AG938="华南","柯童柱",IF(AG938="华中","杭得利",IF(AG938="西南","张军",IF(AG938="华北","石浩宇","")))))</f>
        <v>杭得利</v>
      </c>
      <c r="AI938" s="321"/>
    </row>
    <row r="939" spans="1:35" ht="18" customHeight="1" x14ac:dyDescent="0.25">
      <c r="A939" s="301" t="str">
        <f t="shared" si="147"/>
        <v>2018年2月</v>
      </c>
      <c r="B939" s="380">
        <v>43136</v>
      </c>
      <c r="C939" s="381" t="s">
        <v>3951</v>
      </c>
      <c r="D939" s="304" t="s">
        <v>15</v>
      </c>
      <c r="E939" s="383" t="str">
        <f t="shared" si="151"/>
        <v>A</v>
      </c>
      <c r="F939" s="383" t="str">
        <f t="shared" si="152"/>
        <v>C</v>
      </c>
      <c r="G939" s="384" t="s">
        <v>3265</v>
      </c>
      <c r="H939" s="385" t="str">
        <f>IF(G939="","",VLOOKUP(G939,下拉数据源!J:K,2,0))</f>
        <v>宏安集团有限公司</v>
      </c>
      <c r="I939" s="307" t="s">
        <v>33</v>
      </c>
      <c r="J939" s="307" t="s">
        <v>3388</v>
      </c>
      <c r="K939" s="308" t="s">
        <v>3311</v>
      </c>
      <c r="L939" s="306" t="s">
        <v>35</v>
      </c>
      <c r="M939" s="306" t="s">
        <v>2797</v>
      </c>
      <c r="N939" s="384"/>
      <c r="O939" s="306" t="s">
        <v>37</v>
      </c>
      <c r="P939" s="386">
        <v>30</v>
      </c>
      <c r="Q939" s="387">
        <v>30</v>
      </c>
      <c r="R939" s="286">
        <v>9300</v>
      </c>
      <c r="S939" s="388">
        <f t="shared" si="149"/>
        <v>279000</v>
      </c>
      <c r="T939" s="389"/>
      <c r="U939" s="389">
        <f t="shared" si="146"/>
        <v>279000</v>
      </c>
      <c r="V939" s="451">
        <v>43138</v>
      </c>
      <c r="W939" s="452">
        <v>43140</v>
      </c>
      <c r="X939" s="386">
        <v>750</v>
      </c>
      <c r="Y939" s="390" t="s">
        <v>3467</v>
      </c>
      <c r="Z939" s="391">
        <v>7650</v>
      </c>
      <c r="AA939" s="392" t="s">
        <v>3468</v>
      </c>
      <c r="AB939" s="393"/>
      <c r="AC939" s="394"/>
      <c r="AD939" s="395">
        <f t="shared" si="150"/>
        <v>61</v>
      </c>
      <c r="AE939" s="396">
        <f>IF(OR(G939=账期!$A$18,G939=账期!$A$20,G939=账期!$A$22,G939=账期!$A$24,G939=账期!$A$25,G939=账期!$A$27,G939=账期!$A$26,G939=账期!$A$28,G939=账期!$A$30,G939=账期!$A$32,G939=账期!$A$34,G939=账期!$A$35,G939=账期!$A$37,G939=账期!$A$39,G939=账期!$A$40,G939=账期!$A$41,G939=账期!$A$42,G939=账期!$A$43,G939=账期!$A$44,G939=账期!$A$45,G939=账期!$A$46,G939=账期!$A$48,G939=账期!$A$50,G939=账期!$A$51,G939=账期!$A$52,G939=账期!$A$53,G939=账期!$A$54,G939=账期!$A$56,G939=账期!$A$57,G939=账期!$A$58,G939=账期!$A$59,G939=账期!$A$60,G939=账期!$A$61,G939=账期!$A$62,G939=账期!$A$63,G939=账期!$A$64,G939=账期!$A$66,G939=账期!$A$67,G939=账期!$A$68,G939=账期!$A$70,G939=账期!$A$71),30,IF(OR(G939=账期!$A$74,G939=账期!$A$77,G939=账期!$A$76,G939=账期!$A$79,G939=账期!$A$80,G939=账期!$A$81,G939=账期!$A$83,G939=账期!$A$85,G939=账期!$A$87,G939=账期!$A$89,G939=账期!$A$91),60,IF(OR(G939=账期!$A$93,G939=账期!$A$94,G939=账期!$A$95,G939=账期!$A$96,G939=账期!$A$98,G939=账期!$A$99,G939=账期!$A$101,G939=账期!$A$102),90,0)))</f>
        <v>30</v>
      </c>
      <c r="AF939" s="396"/>
      <c r="AG939" s="306" t="s">
        <v>106</v>
      </c>
      <c r="AH939" s="396" t="str">
        <f t="shared" si="153"/>
        <v>石浩宇</v>
      </c>
      <c r="AI939" s="321"/>
    </row>
    <row r="940" spans="1:35" ht="18" customHeight="1" x14ac:dyDescent="0.25">
      <c r="A940" s="301" t="str">
        <f t="shared" si="147"/>
        <v>2018年2月</v>
      </c>
      <c r="B940" s="380">
        <v>43136</v>
      </c>
      <c r="C940" s="381" t="s">
        <v>3393</v>
      </c>
      <c r="D940" s="304" t="s">
        <v>15</v>
      </c>
      <c r="E940" s="383" t="str">
        <f t="shared" si="151"/>
        <v>A</v>
      </c>
      <c r="F940" s="383" t="str">
        <f t="shared" si="152"/>
        <v>C</v>
      </c>
      <c r="G940" s="384" t="s">
        <v>3265</v>
      </c>
      <c r="H940" s="385" t="str">
        <f>IF(G940="","",VLOOKUP(G940,下拉数据源!J:K,2,0))</f>
        <v>宏安集团有限公司</v>
      </c>
      <c r="I940" s="307" t="s">
        <v>33</v>
      </c>
      <c r="J940" s="307" t="s">
        <v>3388</v>
      </c>
      <c r="K940" s="308" t="s">
        <v>3313</v>
      </c>
      <c r="L940" s="384" t="s">
        <v>2707</v>
      </c>
      <c r="M940" s="384" t="s">
        <v>3314</v>
      </c>
      <c r="N940" s="384"/>
      <c r="O940" s="306" t="s">
        <v>37</v>
      </c>
      <c r="P940" s="386">
        <v>0.75</v>
      </c>
      <c r="Q940" s="387">
        <v>0.75</v>
      </c>
      <c r="R940" s="286">
        <v>8600</v>
      </c>
      <c r="S940" s="388">
        <f t="shared" si="149"/>
        <v>6450</v>
      </c>
      <c r="T940" s="389"/>
      <c r="U940" s="389">
        <f t="shared" si="146"/>
        <v>6450</v>
      </c>
      <c r="V940" s="451">
        <v>43137</v>
      </c>
      <c r="W940" s="452">
        <v>43138</v>
      </c>
      <c r="X940" s="386">
        <v>750</v>
      </c>
      <c r="Y940" s="390" t="s">
        <v>3412</v>
      </c>
      <c r="Z940" s="391">
        <v>191</v>
      </c>
      <c r="AA940" s="392">
        <v>180128</v>
      </c>
      <c r="AB940" s="393"/>
      <c r="AC940" s="394"/>
      <c r="AD940" s="395">
        <f t="shared" si="150"/>
        <v>61</v>
      </c>
      <c r="AE940" s="396">
        <f>IF(OR(G940=账期!$A$18,G940=账期!$A$20,G940=账期!$A$22,G940=账期!$A$24,G940=账期!$A$25,G940=账期!$A$27,G940=账期!$A$26,G940=账期!$A$28,G940=账期!$A$30,G940=账期!$A$32,G940=账期!$A$34,G940=账期!$A$35,G940=账期!$A$37,G940=账期!$A$39,G940=账期!$A$40,G940=账期!$A$41,G940=账期!$A$42,G940=账期!$A$43,G940=账期!$A$44,G940=账期!$A$45,G940=账期!$A$46,G940=账期!$A$48,G940=账期!$A$50,G940=账期!$A$51,G940=账期!$A$52,G940=账期!$A$53,G940=账期!$A$54,G940=账期!$A$56,G940=账期!$A$57,G940=账期!$A$58,G940=账期!$A$59,G940=账期!$A$60,G940=账期!$A$61,G940=账期!$A$62,G940=账期!$A$63,G940=账期!$A$64,G940=账期!$A$66,G940=账期!$A$67,G940=账期!$A$68,G940=账期!$A$70,G940=账期!$A$71),30,IF(OR(G940=账期!$A$74,G940=账期!$A$77,G940=账期!$A$76,G940=账期!$A$79,G940=账期!$A$80,G940=账期!$A$81,G940=账期!$A$83,G940=账期!$A$85,G940=账期!$A$87,G940=账期!$A$89,G940=账期!$A$91),60,IF(OR(G940=账期!$A$93,G940=账期!$A$94,G940=账期!$A$95,G940=账期!$A$96,G940=账期!$A$98,G940=账期!$A$99,G940=账期!$A$101,G940=账期!$A$102),90,0)))</f>
        <v>30</v>
      </c>
      <c r="AF940" s="396"/>
      <c r="AG940" s="384" t="s">
        <v>3376</v>
      </c>
      <c r="AH940" s="396" t="str">
        <f t="shared" si="153"/>
        <v>石浩宇</v>
      </c>
      <c r="AI940" s="321"/>
    </row>
    <row r="941" spans="1:35" ht="18" customHeight="1" x14ac:dyDescent="0.25">
      <c r="A941" s="301" t="str">
        <f t="shared" si="147"/>
        <v>2018年2月</v>
      </c>
      <c r="B941" s="302">
        <v>43136</v>
      </c>
      <c r="C941" s="303" t="s">
        <v>3335</v>
      </c>
      <c r="D941" s="304" t="s">
        <v>15</v>
      </c>
      <c r="E941" s="305" t="str">
        <f t="shared" si="151"/>
        <v>A</v>
      </c>
      <c r="F941" s="305" t="str">
        <f t="shared" si="152"/>
        <v>B</v>
      </c>
      <c r="G941" s="306" t="s">
        <v>2794</v>
      </c>
      <c r="H941" s="307" t="str">
        <f>IF(G941="","",VLOOKUP(G941,下拉数据源!J:K,2,0))</f>
        <v>江苏永鼎股份有限公司</v>
      </c>
      <c r="I941" s="307" t="s">
        <v>33</v>
      </c>
      <c r="J941" s="307"/>
      <c r="K941" s="308" t="s">
        <v>3336</v>
      </c>
      <c r="L941" s="306" t="s">
        <v>2695</v>
      </c>
      <c r="M941" s="306" t="s">
        <v>2797</v>
      </c>
      <c r="N941" s="306"/>
      <c r="O941" s="306" t="s">
        <v>2798</v>
      </c>
      <c r="P941" s="308">
        <v>30</v>
      </c>
      <c r="Q941" s="309">
        <v>30</v>
      </c>
      <c r="R941" s="286">
        <v>9050</v>
      </c>
      <c r="S941" s="310">
        <f t="shared" si="149"/>
        <v>271500</v>
      </c>
      <c r="T941" s="311"/>
      <c r="U941" s="311">
        <f t="shared" si="146"/>
        <v>271500</v>
      </c>
      <c r="V941" s="451">
        <v>43154</v>
      </c>
      <c r="W941" s="452">
        <v>43155</v>
      </c>
      <c r="X941" s="308">
        <v>750</v>
      </c>
      <c r="Y941" s="313" t="s">
        <v>3711</v>
      </c>
      <c r="Z941" s="314">
        <v>4470</v>
      </c>
      <c r="AA941" s="315" t="s">
        <v>3909</v>
      </c>
      <c r="AB941" s="316" t="s">
        <v>3999</v>
      </c>
      <c r="AC941" s="317">
        <v>43154</v>
      </c>
      <c r="AD941" s="318">
        <f t="shared" si="150"/>
        <v>43154</v>
      </c>
      <c r="AE941" s="319">
        <f>IF(OR(G941=账期!$A$18,G941=账期!$A$20,G941=账期!$A$22,G941=账期!$A$24,G941=账期!$A$25,G941=账期!$A$27,G941=账期!$A$26,G941=账期!$A$28,G941=账期!$A$30,G941=账期!$A$32,G941=账期!$A$34,G941=账期!$A$35,G941=账期!$A$37,G941=账期!$A$39,G941=账期!$A$40,G941=账期!$A$41,G941=账期!$A$42,G941=账期!$A$43,G941=账期!$A$44,G941=账期!$A$45,G941=账期!$A$46,G941=账期!$A$48,G941=账期!$A$50,G941=账期!$A$51,G941=账期!$A$52,G941=账期!$A$53,G941=账期!$A$54,G941=账期!$A$56,G941=账期!$A$57,G941=账期!$A$58,G941=账期!$A$59,G941=账期!$A$60,G941=账期!$A$61,G941=账期!$A$62,G941=账期!$A$63,G941=账期!$A$64,G941=账期!$A$66,G941=账期!$A$67,G941=账期!$A$68,G941=账期!$A$70,G941=账期!$A$71),30,IF(OR(G941=账期!$A$74,G941=账期!$A$77,G941=账期!$A$76,G941=账期!$A$79,G941=账期!$A$80,G941=账期!$A$81,G941=账期!$A$83,G941=账期!$A$85,G941=账期!$A$87,G941=账期!$A$89,G941=账期!$A$91),60,IF(OR(G941=账期!$A$93,G941=账期!$A$94,G941=账期!$A$95,G941=账期!$A$96,G941=账期!$A$98,G941=账期!$A$99,G941=账期!$A$101,G941=账期!$A$102),90,0)))</f>
        <v>0</v>
      </c>
      <c r="AF941" s="319"/>
      <c r="AG941" s="306" t="s">
        <v>50</v>
      </c>
      <c r="AH941" s="319" t="str">
        <f t="shared" si="153"/>
        <v>徐绪盛</v>
      </c>
      <c r="AI941" s="321"/>
    </row>
    <row r="942" spans="1:35" ht="18" customHeight="1" x14ac:dyDescent="0.25">
      <c r="A942" s="301" t="str">
        <f t="shared" si="147"/>
        <v>2018年2月</v>
      </c>
      <c r="B942" s="302">
        <v>43136</v>
      </c>
      <c r="C942" s="303" t="s">
        <v>3337</v>
      </c>
      <c r="D942" s="304" t="s">
        <v>15</v>
      </c>
      <c r="E942" s="305" t="str">
        <f t="shared" si="151"/>
        <v>C</v>
      </c>
      <c r="F942" s="305" t="str">
        <f t="shared" si="152"/>
        <v>C</v>
      </c>
      <c r="G942" s="306" t="s">
        <v>228</v>
      </c>
      <c r="H942" s="307" t="s">
        <v>229</v>
      </c>
      <c r="I942" s="307" t="s">
        <v>33</v>
      </c>
      <c r="J942" s="307"/>
      <c r="K942" s="308" t="s">
        <v>3377</v>
      </c>
      <c r="L942" s="306" t="s">
        <v>78</v>
      </c>
      <c r="M942" s="306" t="s">
        <v>79</v>
      </c>
      <c r="N942" s="306"/>
      <c r="O942" s="306" t="s">
        <v>37</v>
      </c>
      <c r="P942" s="308">
        <v>30</v>
      </c>
      <c r="Q942" s="309">
        <v>30</v>
      </c>
      <c r="R942" s="286">
        <v>10500</v>
      </c>
      <c r="S942" s="310">
        <f t="shared" si="149"/>
        <v>315000</v>
      </c>
      <c r="T942" s="311"/>
      <c r="U942" s="311">
        <f t="shared" si="146"/>
        <v>315000</v>
      </c>
      <c r="V942" s="451">
        <v>43153</v>
      </c>
      <c r="W942" s="452">
        <v>43155</v>
      </c>
      <c r="X942" s="308">
        <v>750</v>
      </c>
      <c r="Y942" s="313" t="s">
        <v>3701</v>
      </c>
      <c r="Z942" s="314">
        <v>4950</v>
      </c>
      <c r="AA942" s="315" t="s">
        <v>3715</v>
      </c>
      <c r="AB942" s="316"/>
      <c r="AC942" s="317"/>
      <c r="AD942" s="318">
        <f t="shared" si="150"/>
        <v>91</v>
      </c>
      <c r="AE942" s="319">
        <f>IF(OR(G942=账期!$A$18,G942=账期!$A$20,G942=账期!$A$22,G942=账期!$A$24,G942=账期!$A$25,G942=账期!$A$27,G942=账期!$A$26,G942=账期!$A$28,G942=账期!$A$30,G942=账期!$A$32,G942=账期!$A$34,G942=账期!$A$35,G942=账期!$A$37,G942=账期!$A$39,G942=账期!$A$40,G942=账期!$A$41,G942=账期!$A$42,G942=账期!$A$43,G942=账期!$A$44,G942=账期!$A$45,G942=账期!$A$46,G942=账期!$A$48,G942=账期!$A$50,G942=账期!$A$51,G942=账期!$A$52,G942=账期!$A$53,G942=账期!$A$54,G942=账期!$A$56,G942=账期!$A$57,G942=账期!$A$58,G942=账期!$A$59,G942=账期!$A$60,G942=账期!$A$61,G942=账期!$A$62,G942=账期!$A$63,G942=账期!$A$64,G942=账期!$A$66,G942=账期!$A$67,G942=账期!$A$68,G942=账期!$A$70,G942=账期!$A$71),30,IF(OR(G942=账期!$A$74,G942=账期!$A$77,G942=账期!$A$76,G942=账期!$A$79,G942=账期!$A$80,G942=账期!$A$81,G942=账期!$A$83,G942=账期!$A$85,G942=账期!$A$87,G942=账期!$A$89,G942=账期!$A$91),60,IF(OR(G942=账期!$A$93,G942=账期!$A$94,G942=账期!$A$95,G942=账期!$A$96,G942=账期!$A$98,G942=账期!$A$99,G942=账期!$A$101,G942=账期!$A$102),90,0)))</f>
        <v>60</v>
      </c>
      <c r="AF942" s="319"/>
      <c r="AG942" s="306" t="s">
        <v>50</v>
      </c>
      <c r="AH942" s="319" t="str">
        <f t="shared" si="153"/>
        <v>徐绪盛</v>
      </c>
      <c r="AI942" s="321"/>
    </row>
    <row r="943" spans="1:35" ht="18" customHeight="1" x14ac:dyDescent="0.25">
      <c r="A943" s="301" t="str">
        <f t="shared" si="147"/>
        <v>2018年2月</v>
      </c>
      <c r="B943" s="302">
        <v>43136</v>
      </c>
      <c r="C943" s="303" t="s">
        <v>3338</v>
      </c>
      <c r="D943" s="304" t="s">
        <v>2632</v>
      </c>
      <c r="E943" s="305" t="str">
        <f t="shared" si="151"/>
        <v>A</v>
      </c>
      <c r="F943" s="305" t="str">
        <f t="shared" si="152"/>
        <v>B</v>
      </c>
      <c r="G943" s="306" t="s">
        <v>2693</v>
      </c>
      <c r="H943" s="307" t="str">
        <f>IF(G943="","",VLOOKUP(G943,下拉数据源!J:K,2,0))</f>
        <v>长飞光纤光缆四川有限公司</v>
      </c>
      <c r="I943" s="307" t="s">
        <v>2694</v>
      </c>
      <c r="J943" s="307"/>
      <c r="K943" s="308">
        <v>201802051</v>
      </c>
      <c r="L943" s="306" t="s">
        <v>2695</v>
      </c>
      <c r="M943" s="306" t="s">
        <v>2797</v>
      </c>
      <c r="N943" s="306"/>
      <c r="O943" s="306" t="s">
        <v>2798</v>
      </c>
      <c r="P943" s="308">
        <v>30</v>
      </c>
      <c r="Q943" s="309">
        <v>30</v>
      </c>
      <c r="R943" s="286">
        <v>9540</v>
      </c>
      <c r="S943" s="310">
        <f t="shared" si="149"/>
        <v>286200</v>
      </c>
      <c r="T943" s="311"/>
      <c r="U943" s="311">
        <f t="shared" si="146"/>
        <v>286200</v>
      </c>
      <c r="V943" s="451">
        <v>43139</v>
      </c>
      <c r="W943" s="452">
        <v>43140</v>
      </c>
      <c r="X943" s="308">
        <v>750</v>
      </c>
      <c r="Y943" s="313" t="s">
        <v>3495</v>
      </c>
      <c r="Z943" s="314">
        <v>0</v>
      </c>
      <c r="AA943" s="315">
        <v>180207</v>
      </c>
      <c r="AB943" s="316"/>
      <c r="AC943" s="317"/>
      <c r="AD943" s="318">
        <f t="shared" si="150"/>
        <v>61</v>
      </c>
      <c r="AE943" s="319">
        <f>IF(OR(G943=账期!$A$18,G943=账期!$A$20,G943=账期!$A$22,G943=账期!$A$24,G943=账期!$A$25,G943=账期!$A$27,G943=账期!$A$26,G943=账期!$A$28,G943=账期!$A$30,G943=账期!$A$32,G943=账期!$A$34,G943=账期!$A$35,G943=账期!$A$37,G943=账期!$A$39,G943=账期!$A$40,G943=账期!$A$41,G943=账期!$A$42,G943=账期!$A$43,G943=账期!$A$44,G943=账期!$A$45,G943=账期!$A$46,G943=账期!$A$48,G943=账期!$A$50,G943=账期!$A$51,G943=账期!$A$52,G943=账期!$A$53,G943=账期!$A$54,G943=账期!$A$56,G943=账期!$A$57,G943=账期!$A$58,G943=账期!$A$59,G943=账期!$A$60,G943=账期!$A$61,G943=账期!$A$62,G943=账期!$A$63,G943=账期!$A$64,G943=账期!$A$66,G943=账期!$A$67,G943=账期!$A$68,G943=账期!$A$70,G943=账期!$A$71),30,IF(OR(G943=账期!$A$74,G943=账期!$A$77,G943=账期!$A$76,G943=账期!$A$79,G943=账期!$A$80,G943=账期!$A$81,G943=账期!$A$83,G943=账期!$A$85,G943=账期!$A$87,G943=账期!$A$89,G943=账期!$A$91),60,IF(OR(G943=账期!$A$93,G943=账期!$A$94,G943=账期!$A$95,G943=账期!$A$96,G943=账期!$A$98,G943=账期!$A$99,G943=账期!$A$101,G943=账期!$A$102),90,0)))</f>
        <v>30</v>
      </c>
      <c r="AF943" s="319"/>
      <c r="AG943" s="306" t="s">
        <v>70</v>
      </c>
      <c r="AH943" s="319" t="str">
        <f t="shared" si="153"/>
        <v>张军</v>
      </c>
      <c r="AI943" s="321"/>
    </row>
    <row r="944" spans="1:35" ht="18" customHeight="1" x14ac:dyDescent="0.25">
      <c r="A944" s="301" t="str">
        <f t="shared" si="147"/>
        <v>2018年2月</v>
      </c>
      <c r="B944" s="380">
        <v>43137</v>
      </c>
      <c r="C944" s="381"/>
      <c r="D944" s="304" t="s">
        <v>625</v>
      </c>
      <c r="E944" s="383" t="str">
        <f t="shared" si="151"/>
        <v>A</v>
      </c>
      <c r="F944" s="383" t="str">
        <f t="shared" si="152"/>
        <v>B</v>
      </c>
      <c r="G944" s="306" t="s">
        <v>480</v>
      </c>
      <c r="H944" s="385" t="str">
        <f>IF(G944="","",VLOOKUP(G944,下拉数据源!J:K,2,0))</f>
        <v xml:space="preserve">烽火通信科技股份有限公司 </v>
      </c>
      <c r="I944" s="307" t="s">
        <v>33</v>
      </c>
      <c r="J944" s="385"/>
      <c r="K944" s="386" t="s">
        <v>3364</v>
      </c>
      <c r="L944" s="306" t="s">
        <v>40</v>
      </c>
      <c r="M944" s="384" t="s">
        <v>3365</v>
      </c>
      <c r="N944" s="386" t="s">
        <v>3364</v>
      </c>
      <c r="O944" s="306" t="s">
        <v>2798</v>
      </c>
      <c r="P944" s="386">
        <v>2E-3</v>
      </c>
      <c r="Q944" s="387">
        <v>2E-3</v>
      </c>
      <c r="R944" s="286">
        <v>0</v>
      </c>
      <c r="S944" s="388">
        <f t="shared" si="149"/>
        <v>0</v>
      </c>
      <c r="T944" s="389"/>
      <c r="U944" s="389">
        <f t="shared" si="146"/>
        <v>0</v>
      </c>
      <c r="V944" s="451">
        <v>43137</v>
      </c>
      <c r="W944" s="452">
        <v>43137</v>
      </c>
      <c r="X944" s="386">
        <v>25</v>
      </c>
      <c r="Y944" s="390" t="s">
        <v>3419</v>
      </c>
      <c r="Z944" s="391">
        <v>0</v>
      </c>
      <c r="AA944" s="392">
        <v>180202</v>
      </c>
      <c r="AB944" s="393"/>
      <c r="AC944" s="394"/>
      <c r="AD944" s="395">
        <f t="shared" si="150"/>
        <v>61</v>
      </c>
      <c r="AE944" s="396">
        <f>IF(OR(G944=账期!$A$18,G944=账期!$A$20,G944=账期!$A$22,G944=账期!$A$24,G944=账期!$A$25,G944=账期!$A$27,G944=账期!$A$26,G944=账期!$A$28,G944=账期!$A$30,G944=账期!$A$32,G944=账期!$A$34,G944=账期!$A$35,G944=账期!$A$37,G944=账期!$A$39,G944=账期!$A$40,G944=账期!$A$41,G944=账期!$A$42,G944=账期!$A$43,G944=账期!$A$44,G944=账期!$A$45,G944=账期!$A$46,G944=账期!$A$48,G944=账期!$A$50,G944=账期!$A$51,G944=账期!$A$52,G944=账期!$A$53,G944=账期!$A$54,G944=账期!$A$56,G944=账期!$A$57,G944=账期!$A$58,G944=账期!$A$59,G944=账期!$A$60,G944=账期!$A$61,G944=账期!$A$62,G944=账期!$A$63,G944=账期!$A$64,G944=账期!$A$66,G944=账期!$A$67,G944=账期!$A$68,G944=账期!$A$70,G944=账期!$A$71),30,IF(OR(G944=账期!$A$74,G944=账期!$A$77,G944=账期!$A$76,G944=账期!$A$79,G944=账期!$A$80,G944=账期!$A$81,G944=账期!$A$83,G944=账期!$A$85,G944=账期!$A$87,G944=账期!$A$89,G944=账期!$A$91),60,IF(OR(G944=账期!$A$93,G944=账期!$A$94,G944=账期!$A$95,G944=账期!$A$96,G944=账期!$A$98,G944=账期!$A$99,G944=账期!$A$101,G944=账期!$A$102),90,0)))</f>
        <v>30</v>
      </c>
      <c r="AF944" s="396"/>
      <c r="AG944" s="384" t="s">
        <v>3366</v>
      </c>
      <c r="AH944" s="396" t="str">
        <f t="shared" si="153"/>
        <v>杭得利</v>
      </c>
      <c r="AI944" s="321"/>
    </row>
    <row r="945" spans="1:36" ht="18" customHeight="1" x14ac:dyDescent="0.25">
      <c r="A945" s="301" t="str">
        <f t="shared" si="147"/>
        <v>2018年2月</v>
      </c>
      <c r="B945" s="380">
        <v>43137</v>
      </c>
      <c r="C945" s="381" t="s">
        <v>3399</v>
      </c>
      <c r="D945" s="382" t="s">
        <v>3368</v>
      </c>
      <c r="E945" s="383" t="str">
        <f t="shared" si="151"/>
        <v>A</v>
      </c>
      <c r="F945" s="383" t="str">
        <f t="shared" si="152"/>
        <v>C</v>
      </c>
      <c r="G945" s="384" t="s">
        <v>3369</v>
      </c>
      <c r="H945" s="385" t="str">
        <f>IF(G945="","",VLOOKUP(G945,下拉数据源!J:K,2,0))</f>
        <v>富通集团（成都）科技有限公司</v>
      </c>
      <c r="I945" s="307" t="s">
        <v>33</v>
      </c>
      <c r="J945" s="385"/>
      <c r="K945" s="386" t="s">
        <v>3370</v>
      </c>
      <c r="L945" s="384" t="s">
        <v>3371</v>
      </c>
      <c r="M945" s="384" t="s">
        <v>3372</v>
      </c>
      <c r="N945" s="384" t="s">
        <v>3373</v>
      </c>
      <c r="O945" s="306" t="s">
        <v>2798</v>
      </c>
      <c r="P945" s="386">
        <v>15</v>
      </c>
      <c r="Q945" s="387">
        <v>15</v>
      </c>
      <c r="R945" s="286">
        <v>11000</v>
      </c>
      <c r="S945" s="388">
        <f t="shared" si="149"/>
        <v>165000</v>
      </c>
      <c r="T945" s="389"/>
      <c r="U945" s="389">
        <f t="shared" si="146"/>
        <v>165000</v>
      </c>
      <c r="V945" s="451">
        <v>43152</v>
      </c>
      <c r="W945" s="452">
        <v>43153</v>
      </c>
      <c r="X945" s="386">
        <v>1000</v>
      </c>
      <c r="Y945" s="313" t="s">
        <v>3688</v>
      </c>
      <c r="Z945" s="314">
        <v>2400</v>
      </c>
      <c r="AA945" s="315">
        <v>180208</v>
      </c>
      <c r="AB945" s="393"/>
      <c r="AC945" s="394"/>
      <c r="AD945" s="395">
        <f t="shared" si="150"/>
        <v>61</v>
      </c>
      <c r="AE945" s="396">
        <f>IF(OR(G945=账期!$A$18,G945=账期!$A$20,G945=账期!$A$22,G945=账期!$A$24,G945=账期!$A$25,G945=账期!$A$27,G945=账期!$A$26,G945=账期!$A$28,G945=账期!$A$30,G945=账期!$A$32,G945=账期!$A$34,G945=账期!$A$35,G945=账期!$A$37,G945=账期!$A$39,G945=账期!$A$40,G945=账期!$A$41,G945=账期!$A$42,G945=账期!$A$43,G945=账期!$A$44,G945=账期!$A$45,G945=账期!$A$46,G945=账期!$A$48,G945=账期!$A$50,G945=账期!$A$51,G945=账期!$A$52,G945=账期!$A$53,G945=账期!$A$54,G945=账期!$A$56,G945=账期!$A$57,G945=账期!$A$58,G945=账期!$A$59,G945=账期!$A$60,G945=账期!$A$61,G945=账期!$A$62,G945=账期!$A$63,G945=账期!$A$64,G945=账期!$A$66,G945=账期!$A$67,G945=账期!$A$68,G945=账期!$A$70,G945=账期!$A$71),30,IF(OR(G945=账期!$A$74,G945=账期!$A$77,G945=账期!$A$76,G945=账期!$A$79,G945=账期!$A$80,G945=账期!$A$81,G945=账期!$A$83,G945=账期!$A$85,G945=账期!$A$87,G945=账期!$A$89,G945=账期!$A$91),60,IF(OR(G945=账期!$A$93,G945=账期!$A$94,G945=账期!$A$95,G945=账期!$A$96,G945=账期!$A$98,G945=账期!$A$99,G945=账期!$A$101,G945=账期!$A$102),90,0)))</f>
        <v>30</v>
      </c>
      <c r="AF945" s="396"/>
      <c r="AG945" s="384" t="s">
        <v>3374</v>
      </c>
      <c r="AH945" s="396" t="str">
        <f t="shared" si="153"/>
        <v>徐绪盛</v>
      </c>
      <c r="AI945" s="321"/>
    </row>
    <row r="946" spans="1:36" ht="18" customHeight="1" x14ac:dyDescent="0.25">
      <c r="A946" s="301" t="str">
        <f t="shared" si="147"/>
        <v>2018年2月</v>
      </c>
      <c r="B946" s="380">
        <v>43137</v>
      </c>
      <c r="C946" s="381"/>
      <c r="D946" s="382" t="s">
        <v>3383</v>
      </c>
      <c r="E946" s="383" t="str">
        <f t="shared" si="151"/>
        <v>A</v>
      </c>
      <c r="F946" s="383" t="str">
        <f t="shared" si="152"/>
        <v>B</v>
      </c>
      <c r="G946" s="306" t="s">
        <v>2665</v>
      </c>
      <c r="H946" s="385" t="str">
        <f>IF(G946="","",VLOOKUP(G946,下拉数据源!J:K,2,0))</f>
        <v>长飞光纤光缆（上海）有限公司</v>
      </c>
      <c r="I946" s="307" t="s">
        <v>185</v>
      </c>
      <c r="J946" s="385"/>
      <c r="K946" s="444" t="s">
        <v>3382</v>
      </c>
      <c r="L946" s="336" t="s">
        <v>63</v>
      </c>
      <c r="M946" s="384" t="s">
        <v>3380</v>
      </c>
      <c r="N946" s="384" t="s">
        <v>3379</v>
      </c>
      <c r="O946" s="384" t="s">
        <v>3381</v>
      </c>
      <c r="P946" s="386">
        <v>2.5000000000000001E-2</v>
      </c>
      <c r="Q946" s="387">
        <v>2.5000000000000001E-2</v>
      </c>
      <c r="R946" s="286">
        <v>0</v>
      </c>
      <c r="S946" s="388">
        <f t="shared" si="149"/>
        <v>0</v>
      </c>
      <c r="T946" s="389"/>
      <c r="U946" s="389">
        <f t="shared" si="146"/>
        <v>0</v>
      </c>
      <c r="V946" s="451">
        <v>43137</v>
      </c>
      <c r="W946" s="452">
        <v>43137</v>
      </c>
      <c r="X946" s="386">
        <v>25</v>
      </c>
      <c r="Y946" s="390" t="s">
        <v>3386</v>
      </c>
      <c r="Z946" s="391">
        <v>0</v>
      </c>
      <c r="AA946" s="392"/>
      <c r="AB946" s="393"/>
      <c r="AC946" s="394"/>
      <c r="AD946" s="395">
        <f t="shared" si="150"/>
        <v>61</v>
      </c>
      <c r="AE946" s="396">
        <f>IF(OR(G946=账期!$A$18,G946=账期!$A$20,G946=账期!$A$22,G946=账期!$A$24,G946=账期!$A$25,G946=账期!$A$27,G946=账期!$A$26,G946=账期!$A$28,G946=账期!$A$30,G946=账期!$A$32,G946=账期!$A$34,G946=账期!$A$35,G946=账期!$A$37,G946=账期!$A$39,G946=账期!$A$40,G946=账期!$A$41,G946=账期!$A$42,G946=账期!$A$43,G946=账期!$A$44,G946=账期!$A$45,G946=账期!$A$46,G946=账期!$A$48,G946=账期!$A$50,G946=账期!$A$51,G946=账期!$A$52,G946=账期!$A$53,G946=账期!$A$54,G946=账期!$A$56,G946=账期!$A$57,G946=账期!$A$58,G946=账期!$A$59,G946=账期!$A$60,G946=账期!$A$61,G946=账期!$A$62,G946=账期!$A$63,G946=账期!$A$64,G946=账期!$A$66,G946=账期!$A$67,G946=账期!$A$68,G946=账期!$A$70,G946=账期!$A$71),30,IF(OR(G946=账期!$A$74,G946=账期!$A$77,G946=账期!$A$76,G946=账期!$A$79,G946=账期!$A$80,G946=账期!$A$81,G946=账期!$A$83,G946=账期!$A$85,G946=账期!$A$87,G946=账期!$A$89,G946=账期!$A$91),60,IF(OR(G946=账期!$A$93,G946=账期!$A$94,G946=账期!$A$95,G946=账期!$A$96,G946=账期!$A$98,G946=账期!$A$99,G946=账期!$A$101,G946=账期!$A$102),90,0)))</f>
        <v>30</v>
      </c>
      <c r="AF946" s="396"/>
      <c r="AG946" s="306" t="s">
        <v>50</v>
      </c>
      <c r="AH946" s="319" t="str">
        <f t="shared" si="153"/>
        <v>徐绪盛</v>
      </c>
      <c r="AI946" s="321"/>
      <c r="AJ946" s="247" t="s">
        <v>3429</v>
      </c>
    </row>
    <row r="947" spans="1:36" ht="18" customHeight="1" x14ac:dyDescent="0.25">
      <c r="A947" s="301" t="str">
        <f t="shared" si="147"/>
        <v>2018年2月</v>
      </c>
      <c r="B947" s="380">
        <v>43137</v>
      </c>
      <c r="C947" s="381" t="s">
        <v>3451</v>
      </c>
      <c r="D947" s="304" t="s">
        <v>625</v>
      </c>
      <c r="E947" s="383" t="str">
        <f t="shared" si="151"/>
        <v>A</v>
      </c>
      <c r="F947" s="383" t="str">
        <f t="shared" si="152"/>
        <v>B</v>
      </c>
      <c r="G947" s="306" t="s">
        <v>480</v>
      </c>
      <c r="H947" s="385" t="str">
        <f>IF(G947="","",VLOOKUP(G947,下拉数据源!J:K,2,0))</f>
        <v xml:space="preserve">烽火通信科技股份有限公司 </v>
      </c>
      <c r="I947" s="307" t="s">
        <v>33</v>
      </c>
      <c r="J947" s="385"/>
      <c r="K947" s="386" t="s">
        <v>3384</v>
      </c>
      <c r="L947" s="384" t="s">
        <v>2687</v>
      </c>
      <c r="M947" s="384" t="s">
        <v>3136</v>
      </c>
      <c r="N947" s="306"/>
      <c r="O947" s="306" t="s">
        <v>2798</v>
      </c>
      <c r="P947" s="386">
        <v>24</v>
      </c>
      <c r="Q947" s="387">
        <v>24</v>
      </c>
      <c r="R947" s="286">
        <v>11000</v>
      </c>
      <c r="S947" s="388">
        <f t="shared" si="149"/>
        <v>264000</v>
      </c>
      <c r="T947" s="389"/>
      <c r="U947" s="389">
        <f t="shared" si="146"/>
        <v>264000</v>
      </c>
      <c r="V947" s="451">
        <v>43138</v>
      </c>
      <c r="W947" s="452">
        <v>43139</v>
      </c>
      <c r="X947" s="386">
        <v>750</v>
      </c>
      <c r="Y947" s="390" t="s">
        <v>3471</v>
      </c>
      <c r="Z947" s="391">
        <v>2112</v>
      </c>
      <c r="AA947" s="392" t="s">
        <v>3465</v>
      </c>
      <c r="AB947" s="393" t="s">
        <v>3986</v>
      </c>
      <c r="AC947" s="394">
        <v>43155</v>
      </c>
      <c r="AD947" s="395">
        <f t="shared" si="150"/>
        <v>43189</v>
      </c>
      <c r="AE947" s="396">
        <f>IF(OR(G947=账期!$A$18,G947=账期!$A$20,G947=账期!$A$22,G947=账期!$A$24,G947=账期!$A$25,G947=账期!$A$27,G947=账期!$A$26,G947=账期!$A$28,G947=账期!$A$30,G947=账期!$A$32,G947=账期!$A$34,G947=账期!$A$35,G947=账期!$A$37,G947=账期!$A$39,G947=账期!$A$40,G947=账期!$A$41,G947=账期!$A$42,G947=账期!$A$43,G947=账期!$A$44,G947=账期!$A$45,G947=账期!$A$46,G947=账期!$A$48,G947=账期!$A$50,G947=账期!$A$51,G947=账期!$A$52,G947=账期!$A$53,G947=账期!$A$54,G947=账期!$A$56,G947=账期!$A$57,G947=账期!$A$58,G947=账期!$A$59,G947=账期!$A$60,G947=账期!$A$61,G947=账期!$A$62,G947=账期!$A$63,G947=账期!$A$64,G947=账期!$A$66,G947=账期!$A$67,G947=账期!$A$68,G947=账期!$A$70,G947=账期!$A$71),30,IF(OR(G947=账期!$A$74,G947=账期!$A$77,G947=账期!$A$76,G947=账期!$A$79,G947=账期!$A$80,G947=账期!$A$81,G947=账期!$A$83,G947=账期!$A$85,G947=账期!$A$87,G947=账期!$A$89,G947=账期!$A$91),60,IF(OR(G947=账期!$A$93,G947=账期!$A$94,G947=账期!$A$95,G947=账期!$A$96,G947=账期!$A$98,G947=账期!$A$99,G947=账期!$A$101,G947=账期!$A$102),90,0)))</f>
        <v>30</v>
      </c>
      <c r="AF947" s="396"/>
      <c r="AG947" s="384" t="s">
        <v>2715</v>
      </c>
      <c r="AH947" s="396" t="str">
        <f t="shared" si="153"/>
        <v>杭得利</v>
      </c>
      <c r="AI947" s="321"/>
    </row>
    <row r="948" spans="1:36" ht="18" customHeight="1" x14ac:dyDescent="0.25">
      <c r="A948" s="301" t="str">
        <f t="shared" si="147"/>
        <v>2018年2月</v>
      </c>
      <c r="B948" s="380">
        <v>43137</v>
      </c>
      <c r="C948" s="381" t="s">
        <v>3451</v>
      </c>
      <c r="D948" s="304" t="s">
        <v>625</v>
      </c>
      <c r="E948" s="383" t="str">
        <f t="shared" si="151"/>
        <v>A</v>
      </c>
      <c r="F948" s="383" t="str">
        <f t="shared" si="152"/>
        <v>B</v>
      </c>
      <c r="G948" s="306" t="s">
        <v>480</v>
      </c>
      <c r="H948" s="385" t="str">
        <f>IF(G948="","",VLOOKUP(G948,下拉数据源!J:K,2,0))</f>
        <v xml:space="preserve">烽火通信科技股份有限公司 </v>
      </c>
      <c r="I948" s="307" t="s">
        <v>33</v>
      </c>
      <c r="J948" s="385"/>
      <c r="K948" s="386" t="s">
        <v>3384</v>
      </c>
      <c r="L948" s="384" t="s">
        <v>2687</v>
      </c>
      <c r="M948" s="384" t="s">
        <v>3136</v>
      </c>
      <c r="N948" s="306"/>
      <c r="O948" s="306" t="s">
        <v>2798</v>
      </c>
      <c r="P948" s="386">
        <v>24</v>
      </c>
      <c r="Q948" s="387">
        <v>24</v>
      </c>
      <c r="R948" s="286">
        <v>11000</v>
      </c>
      <c r="S948" s="388">
        <f t="shared" si="149"/>
        <v>264000</v>
      </c>
      <c r="T948" s="389"/>
      <c r="U948" s="389">
        <f t="shared" si="146"/>
        <v>264000</v>
      </c>
      <c r="V948" s="451">
        <v>43141</v>
      </c>
      <c r="W948" s="452">
        <v>43142</v>
      </c>
      <c r="X948" s="386">
        <v>750</v>
      </c>
      <c r="Y948" s="390" t="s">
        <v>3602</v>
      </c>
      <c r="Z948" s="391">
        <v>2112</v>
      </c>
      <c r="AA948" s="392" t="s">
        <v>3599</v>
      </c>
      <c r="AB948" s="393" t="s">
        <v>3986</v>
      </c>
      <c r="AC948" s="394">
        <v>43155</v>
      </c>
      <c r="AD948" s="395">
        <f t="shared" si="150"/>
        <v>43189</v>
      </c>
      <c r="AE948" s="396">
        <f>IF(OR(G948=账期!$A$18,G948=账期!$A$20,G948=账期!$A$22,G948=账期!$A$24,G948=账期!$A$25,G948=账期!$A$27,G948=账期!$A$26,G948=账期!$A$28,G948=账期!$A$30,G948=账期!$A$32,G948=账期!$A$34,G948=账期!$A$35,G948=账期!$A$37,G948=账期!$A$39,G948=账期!$A$40,G948=账期!$A$41,G948=账期!$A$42,G948=账期!$A$43,G948=账期!$A$44,G948=账期!$A$45,G948=账期!$A$46,G948=账期!$A$48,G948=账期!$A$50,G948=账期!$A$51,G948=账期!$A$52,G948=账期!$A$53,G948=账期!$A$54,G948=账期!$A$56,G948=账期!$A$57,G948=账期!$A$58,G948=账期!$A$59,G948=账期!$A$60,G948=账期!$A$61,G948=账期!$A$62,G948=账期!$A$63,G948=账期!$A$64,G948=账期!$A$66,G948=账期!$A$67,G948=账期!$A$68,G948=账期!$A$70,G948=账期!$A$71),30,IF(OR(G948=账期!$A$74,G948=账期!$A$77,G948=账期!$A$76,G948=账期!$A$79,G948=账期!$A$80,G948=账期!$A$81,G948=账期!$A$83,G948=账期!$A$85,G948=账期!$A$87,G948=账期!$A$89,G948=账期!$A$91),60,IF(OR(G948=账期!$A$93,G948=账期!$A$94,G948=账期!$A$95,G948=账期!$A$96,G948=账期!$A$98,G948=账期!$A$99,G948=账期!$A$101,G948=账期!$A$102),90,0)))</f>
        <v>30</v>
      </c>
      <c r="AF948" s="396"/>
      <c r="AG948" s="384" t="s">
        <v>2715</v>
      </c>
      <c r="AH948" s="396" t="str">
        <f t="shared" si="153"/>
        <v>杭得利</v>
      </c>
      <c r="AI948" s="321"/>
    </row>
    <row r="949" spans="1:36" ht="18" customHeight="1" x14ac:dyDescent="0.25">
      <c r="A949" s="301" t="str">
        <f t="shared" si="147"/>
        <v>2018年2月</v>
      </c>
      <c r="B949" s="380">
        <v>43137</v>
      </c>
      <c r="C949" s="381" t="s">
        <v>3451</v>
      </c>
      <c r="D949" s="304" t="s">
        <v>625</v>
      </c>
      <c r="E949" s="383" t="str">
        <f t="shared" si="151"/>
        <v>A</v>
      </c>
      <c r="F949" s="383" t="str">
        <f t="shared" si="152"/>
        <v>B</v>
      </c>
      <c r="G949" s="306" t="s">
        <v>480</v>
      </c>
      <c r="H949" s="385" t="str">
        <f>IF(G949="","",VLOOKUP(G949,下拉数据源!J:K,2,0))</f>
        <v xml:space="preserve">烽火通信科技股份有限公司 </v>
      </c>
      <c r="I949" s="307" t="s">
        <v>33</v>
      </c>
      <c r="J949" s="385"/>
      <c r="K949" s="386" t="s">
        <v>3384</v>
      </c>
      <c r="L949" s="384" t="s">
        <v>2687</v>
      </c>
      <c r="M949" s="384" t="s">
        <v>3136</v>
      </c>
      <c r="N949" s="306"/>
      <c r="O949" s="306" t="s">
        <v>2798</v>
      </c>
      <c r="P949" s="386">
        <v>24</v>
      </c>
      <c r="Q949" s="387">
        <v>24</v>
      </c>
      <c r="R949" s="286">
        <v>11000</v>
      </c>
      <c r="S949" s="388">
        <f t="shared" si="149"/>
        <v>264000</v>
      </c>
      <c r="T949" s="389"/>
      <c r="U949" s="389">
        <f t="shared" si="146"/>
        <v>264000</v>
      </c>
      <c r="V949" s="451">
        <v>43142</v>
      </c>
      <c r="W949" s="452">
        <v>43143</v>
      </c>
      <c r="X949" s="386">
        <v>750</v>
      </c>
      <c r="Y949" s="390" t="s">
        <v>3628</v>
      </c>
      <c r="Z949" s="391">
        <v>2112</v>
      </c>
      <c r="AA949" s="392">
        <v>180210</v>
      </c>
      <c r="AB949" s="393" t="s">
        <v>3986</v>
      </c>
      <c r="AC949" s="394">
        <v>43155</v>
      </c>
      <c r="AD949" s="395">
        <f t="shared" si="150"/>
        <v>43189</v>
      </c>
      <c r="AE949" s="396">
        <f>IF(OR(G949=账期!$A$18,G949=账期!$A$20,G949=账期!$A$22,G949=账期!$A$24,G949=账期!$A$25,G949=账期!$A$27,G949=账期!$A$26,G949=账期!$A$28,G949=账期!$A$30,G949=账期!$A$32,G949=账期!$A$34,G949=账期!$A$35,G949=账期!$A$37,G949=账期!$A$39,G949=账期!$A$40,G949=账期!$A$41,G949=账期!$A$42,G949=账期!$A$43,G949=账期!$A$44,G949=账期!$A$45,G949=账期!$A$46,G949=账期!$A$48,G949=账期!$A$50,G949=账期!$A$51,G949=账期!$A$52,G949=账期!$A$53,G949=账期!$A$54,G949=账期!$A$56,G949=账期!$A$57,G949=账期!$A$58,G949=账期!$A$59,G949=账期!$A$60,G949=账期!$A$61,G949=账期!$A$62,G949=账期!$A$63,G949=账期!$A$64,G949=账期!$A$66,G949=账期!$A$67,G949=账期!$A$68,G949=账期!$A$70,G949=账期!$A$71),30,IF(OR(G949=账期!$A$74,G949=账期!$A$77,G949=账期!$A$76,G949=账期!$A$79,G949=账期!$A$80,G949=账期!$A$81,G949=账期!$A$83,G949=账期!$A$85,G949=账期!$A$87,G949=账期!$A$89,G949=账期!$A$91),60,IF(OR(G949=账期!$A$93,G949=账期!$A$94,G949=账期!$A$95,G949=账期!$A$96,G949=账期!$A$98,G949=账期!$A$99,G949=账期!$A$101,G949=账期!$A$102),90,0)))</f>
        <v>30</v>
      </c>
      <c r="AF949" s="396"/>
      <c r="AG949" s="384" t="s">
        <v>2715</v>
      </c>
      <c r="AH949" s="396" t="str">
        <f t="shared" si="153"/>
        <v>杭得利</v>
      </c>
      <c r="AI949" s="321"/>
    </row>
    <row r="950" spans="1:36" ht="18" customHeight="1" x14ac:dyDescent="0.25">
      <c r="A950" s="301" t="str">
        <f t="shared" si="147"/>
        <v>2018年2月</v>
      </c>
      <c r="B950" s="380">
        <v>43137</v>
      </c>
      <c r="C950" s="381" t="s">
        <v>3451</v>
      </c>
      <c r="D950" s="304" t="s">
        <v>625</v>
      </c>
      <c r="E950" s="383" t="str">
        <f t="shared" si="151"/>
        <v>A</v>
      </c>
      <c r="F950" s="383" t="str">
        <f t="shared" si="152"/>
        <v>B</v>
      </c>
      <c r="G950" s="306" t="s">
        <v>480</v>
      </c>
      <c r="H950" s="385" t="str">
        <f>IF(G950="","",VLOOKUP(G950,下拉数据源!J:K,2,0))</f>
        <v xml:space="preserve">烽火通信科技股份有限公司 </v>
      </c>
      <c r="I950" s="307" t="s">
        <v>33</v>
      </c>
      <c r="J950" s="385"/>
      <c r="K950" s="386" t="s">
        <v>3384</v>
      </c>
      <c r="L950" s="384" t="s">
        <v>2687</v>
      </c>
      <c r="M950" s="384" t="s">
        <v>3136</v>
      </c>
      <c r="N950" s="306" t="s">
        <v>3644</v>
      </c>
      <c r="O950" s="306" t="s">
        <v>2798</v>
      </c>
      <c r="P950" s="386">
        <v>24</v>
      </c>
      <c r="Q950" s="387">
        <v>24</v>
      </c>
      <c r="R950" s="286">
        <v>11000</v>
      </c>
      <c r="S950" s="388">
        <f t="shared" si="149"/>
        <v>264000</v>
      </c>
      <c r="T950" s="389"/>
      <c r="U950" s="389">
        <f t="shared" si="146"/>
        <v>264000</v>
      </c>
      <c r="V950" s="452">
        <v>43143</v>
      </c>
      <c r="W950" s="452">
        <v>43144</v>
      </c>
      <c r="X950" s="386">
        <v>750</v>
      </c>
      <c r="Y950" s="390" t="s">
        <v>3657</v>
      </c>
      <c r="Z950" s="391">
        <v>2172</v>
      </c>
      <c r="AA950" s="392" t="s">
        <v>3656</v>
      </c>
      <c r="AB950" s="393" t="s">
        <v>3986</v>
      </c>
      <c r="AC950" s="394">
        <v>43155</v>
      </c>
      <c r="AD950" s="395">
        <f t="shared" si="150"/>
        <v>43189</v>
      </c>
      <c r="AE950" s="396">
        <f>IF(OR(G950=账期!$A$18,G950=账期!$A$20,G950=账期!$A$22,G950=账期!$A$24,G950=账期!$A$25,G950=账期!$A$27,G950=账期!$A$26,G950=账期!$A$28,G950=账期!$A$30,G950=账期!$A$32,G950=账期!$A$34,G950=账期!$A$35,G950=账期!$A$37,G950=账期!$A$39,G950=账期!$A$40,G950=账期!$A$41,G950=账期!$A$42,G950=账期!$A$43,G950=账期!$A$44,G950=账期!$A$45,G950=账期!$A$46,G950=账期!$A$48,G950=账期!$A$50,G950=账期!$A$51,G950=账期!$A$52,G950=账期!$A$53,G950=账期!$A$54,G950=账期!$A$56,G950=账期!$A$57,G950=账期!$A$58,G950=账期!$A$59,G950=账期!$A$60,G950=账期!$A$61,G950=账期!$A$62,G950=账期!$A$63,G950=账期!$A$64,G950=账期!$A$66,G950=账期!$A$67,G950=账期!$A$68,G950=账期!$A$70,G950=账期!$A$71),30,IF(OR(G950=账期!$A$74,G950=账期!$A$77,G950=账期!$A$76,G950=账期!$A$79,G950=账期!$A$80,G950=账期!$A$81,G950=账期!$A$83,G950=账期!$A$85,G950=账期!$A$87,G950=账期!$A$89,G950=账期!$A$91),60,IF(OR(G950=账期!$A$93,G950=账期!$A$94,G950=账期!$A$95,G950=账期!$A$96,G950=账期!$A$98,G950=账期!$A$99,G950=账期!$A$101,G950=账期!$A$102),90,0)))</f>
        <v>30</v>
      </c>
      <c r="AF950" s="396"/>
      <c r="AG950" s="384" t="s">
        <v>2715</v>
      </c>
      <c r="AH950" s="396" t="str">
        <f t="shared" si="153"/>
        <v>杭得利</v>
      </c>
      <c r="AI950" s="321"/>
    </row>
    <row r="951" spans="1:36" ht="18" customHeight="1" x14ac:dyDescent="0.25">
      <c r="A951" s="301" t="str">
        <f t="shared" si="147"/>
        <v>2018年2月</v>
      </c>
      <c r="B951" s="380">
        <v>43137</v>
      </c>
      <c r="C951" s="381" t="s">
        <v>3451</v>
      </c>
      <c r="D951" s="304" t="s">
        <v>625</v>
      </c>
      <c r="E951" s="383" t="str">
        <f t="shared" si="151"/>
        <v>A</v>
      </c>
      <c r="F951" s="383" t="str">
        <f t="shared" si="152"/>
        <v>B</v>
      </c>
      <c r="G951" s="306" t="s">
        <v>480</v>
      </c>
      <c r="H951" s="385" t="str">
        <f>IF(G951="","",VLOOKUP(G951,下拉数据源!J:K,2,0))</f>
        <v xml:space="preserve">烽火通信科技股份有限公司 </v>
      </c>
      <c r="I951" s="307" t="s">
        <v>33</v>
      </c>
      <c r="J951" s="385"/>
      <c r="K951" s="386" t="s">
        <v>3384</v>
      </c>
      <c r="L951" s="384" t="s">
        <v>2687</v>
      </c>
      <c r="M951" s="384" t="s">
        <v>3136</v>
      </c>
      <c r="N951" s="306" t="s">
        <v>3644</v>
      </c>
      <c r="O951" s="306" t="s">
        <v>2798</v>
      </c>
      <c r="P951" s="386">
        <v>18</v>
      </c>
      <c r="Q951" s="387">
        <v>18</v>
      </c>
      <c r="R951" s="286">
        <v>11000</v>
      </c>
      <c r="S951" s="388">
        <f t="shared" si="149"/>
        <v>198000</v>
      </c>
      <c r="T951" s="389"/>
      <c r="U951" s="389">
        <f t="shared" si="146"/>
        <v>198000</v>
      </c>
      <c r="V951" s="451">
        <v>43155</v>
      </c>
      <c r="W951" s="452">
        <v>43156</v>
      </c>
      <c r="X951" s="386">
        <v>750</v>
      </c>
      <c r="Y951" s="390" t="s">
        <v>3933</v>
      </c>
      <c r="Z951" s="391">
        <v>1584</v>
      </c>
      <c r="AA951" s="392" t="s">
        <v>3962</v>
      </c>
      <c r="AB951" s="393"/>
      <c r="AC951" s="394"/>
      <c r="AD951" s="395">
        <f t="shared" si="150"/>
        <v>61</v>
      </c>
      <c r="AE951" s="396">
        <f>IF(OR(G951=账期!$A$18,G951=账期!$A$20,G951=账期!$A$22,G951=账期!$A$24,G951=账期!$A$25,G951=账期!$A$27,G951=账期!$A$26,G951=账期!$A$28,G951=账期!$A$30,G951=账期!$A$32,G951=账期!$A$34,G951=账期!$A$35,G951=账期!$A$37,G951=账期!$A$39,G951=账期!$A$40,G951=账期!$A$41,G951=账期!$A$42,G951=账期!$A$43,G951=账期!$A$44,G951=账期!$A$45,G951=账期!$A$46,G951=账期!$A$48,G951=账期!$A$50,G951=账期!$A$51,G951=账期!$A$52,G951=账期!$A$53,G951=账期!$A$54,G951=账期!$A$56,G951=账期!$A$57,G951=账期!$A$58,G951=账期!$A$59,G951=账期!$A$60,G951=账期!$A$61,G951=账期!$A$62,G951=账期!$A$63,G951=账期!$A$64,G951=账期!$A$66,G951=账期!$A$67,G951=账期!$A$68,G951=账期!$A$70,G951=账期!$A$71),30,IF(OR(G951=账期!$A$74,G951=账期!$A$77,G951=账期!$A$76,G951=账期!$A$79,G951=账期!$A$80,G951=账期!$A$81,G951=账期!$A$83,G951=账期!$A$85,G951=账期!$A$87,G951=账期!$A$89,G951=账期!$A$91),60,IF(OR(G951=账期!$A$93,G951=账期!$A$94,G951=账期!$A$95,G951=账期!$A$96,G951=账期!$A$98,G951=账期!$A$99,G951=账期!$A$101,G951=账期!$A$102),90,0)))</f>
        <v>30</v>
      </c>
      <c r="AF951" s="396"/>
      <c r="AG951" s="384" t="s">
        <v>2715</v>
      </c>
      <c r="AH951" s="396" t="str">
        <f t="shared" si="153"/>
        <v>杭得利</v>
      </c>
      <c r="AI951" s="321"/>
    </row>
    <row r="952" spans="1:36" ht="18" customHeight="1" x14ac:dyDescent="0.25">
      <c r="A952" s="301" t="str">
        <f t="shared" si="147"/>
        <v>2018年2月</v>
      </c>
      <c r="B952" s="380">
        <v>43137</v>
      </c>
      <c r="C952" s="381" t="s">
        <v>3451</v>
      </c>
      <c r="D952" s="304" t="s">
        <v>625</v>
      </c>
      <c r="E952" s="383" t="str">
        <f t="shared" si="151"/>
        <v>A</v>
      </c>
      <c r="F952" s="383" t="str">
        <f t="shared" si="152"/>
        <v>B</v>
      </c>
      <c r="G952" s="306" t="s">
        <v>480</v>
      </c>
      <c r="H952" s="385" t="str">
        <f>IF(G952="","",VLOOKUP(G952,下拉数据源!J:K,2,0))</f>
        <v xml:space="preserve">烽火通信科技股份有限公司 </v>
      </c>
      <c r="I952" s="307" t="s">
        <v>33</v>
      </c>
      <c r="J952" s="385"/>
      <c r="K952" s="386" t="s">
        <v>3384</v>
      </c>
      <c r="L952" s="384" t="s">
        <v>2687</v>
      </c>
      <c r="M952" s="384" t="s">
        <v>3136</v>
      </c>
      <c r="N952" s="306"/>
      <c r="O952" s="306" t="s">
        <v>2798</v>
      </c>
      <c r="P952" s="386">
        <v>24</v>
      </c>
      <c r="Q952" s="387">
        <v>24</v>
      </c>
      <c r="R952" s="286">
        <v>11000</v>
      </c>
      <c r="S952" s="388">
        <f t="shared" si="149"/>
        <v>264000</v>
      </c>
      <c r="T952" s="389"/>
      <c r="U952" s="389">
        <f t="shared" si="146"/>
        <v>264000</v>
      </c>
      <c r="V952" s="451">
        <v>43152</v>
      </c>
      <c r="W952" s="452">
        <v>43153</v>
      </c>
      <c r="X952" s="386">
        <v>750</v>
      </c>
      <c r="Y952" s="390" t="s">
        <v>3693</v>
      </c>
      <c r="Z952" s="391">
        <v>2112</v>
      </c>
      <c r="AA952" s="392" t="s">
        <v>3694</v>
      </c>
      <c r="AB952" s="393" t="s">
        <v>3987</v>
      </c>
      <c r="AC952" s="394">
        <v>43155</v>
      </c>
      <c r="AD952" s="395">
        <f t="shared" si="150"/>
        <v>43189</v>
      </c>
      <c r="AE952" s="396">
        <f>IF(OR(G952=账期!$A$18,G952=账期!$A$20,G952=账期!$A$22,G952=账期!$A$24,G952=账期!$A$25,G952=账期!$A$27,G952=账期!$A$26,G952=账期!$A$28,G952=账期!$A$30,G952=账期!$A$32,G952=账期!$A$34,G952=账期!$A$35,G952=账期!$A$37,G952=账期!$A$39,G952=账期!$A$40,G952=账期!$A$41,G952=账期!$A$42,G952=账期!$A$43,G952=账期!$A$44,G952=账期!$A$45,G952=账期!$A$46,G952=账期!$A$48,G952=账期!$A$50,G952=账期!$A$51,G952=账期!$A$52,G952=账期!$A$53,G952=账期!$A$54,G952=账期!$A$56,G952=账期!$A$57,G952=账期!$A$58,G952=账期!$A$59,G952=账期!$A$60,G952=账期!$A$61,G952=账期!$A$62,G952=账期!$A$63,G952=账期!$A$64,G952=账期!$A$66,G952=账期!$A$67,G952=账期!$A$68,G952=账期!$A$70,G952=账期!$A$71),30,IF(OR(G952=账期!$A$74,G952=账期!$A$77,G952=账期!$A$76,G952=账期!$A$79,G952=账期!$A$80,G952=账期!$A$81,G952=账期!$A$83,G952=账期!$A$85,G952=账期!$A$87,G952=账期!$A$89,G952=账期!$A$91),60,IF(OR(G952=账期!$A$93,G952=账期!$A$94,G952=账期!$A$95,G952=账期!$A$96,G952=账期!$A$98,G952=账期!$A$99,G952=账期!$A$101,G952=账期!$A$102),90,0)))</f>
        <v>30</v>
      </c>
      <c r="AF952" s="396"/>
      <c r="AG952" s="384" t="s">
        <v>2715</v>
      </c>
      <c r="AH952" s="396" t="str">
        <f t="shared" si="153"/>
        <v>杭得利</v>
      </c>
      <c r="AI952" s="321"/>
    </row>
    <row r="953" spans="1:36" ht="18" customHeight="1" x14ac:dyDescent="0.25">
      <c r="A953" s="301" t="str">
        <f t="shared" si="147"/>
        <v>备货</v>
      </c>
      <c r="B953" s="380">
        <v>43137</v>
      </c>
      <c r="C953" s="381" t="s">
        <v>3451</v>
      </c>
      <c r="D953" s="304" t="s">
        <v>625</v>
      </c>
      <c r="E953" s="383" t="str">
        <f t="shared" si="151"/>
        <v>A</v>
      </c>
      <c r="F953" s="383" t="str">
        <f t="shared" si="152"/>
        <v>B</v>
      </c>
      <c r="G953" s="306" t="s">
        <v>480</v>
      </c>
      <c r="H953" s="385" t="str">
        <f>IF(G953="","",VLOOKUP(G953,下拉数据源!J:K,2,0))</f>
        <v xml:space="preserve">烽火通信科技股份有限公司 </v>
      </c>
      <c r="I953" s="307" t="s">
        <v>33</v>
      </c>
      <c r="J953" s="385"/>
      <c r="K953" s="386" t="s">
        <v>3384</v>
      </c>
      <c r="L953" s="384" t="s">
        <v>2687</v>
      </c>
      <c r="M953" s="384" t="s">
        <v>3136</v>
      </c>
      <c r="N953" s="306"/>
      <c r="O953" s="306" t="s">
        <v>2798</v>
      </c>
      <c r="P953" s="386">
        <v>24</v>
      </c>
      <c r="Q953" s="387"/>
      <c r="R953" s="286">
        <v>11000</v>
      </c>
      <c r="S953" s="388">
        <f t="shared" si="149"/>
        <v>0</v>
      </c>
      <c r="T953" s="389"/>
      <c r="U953" s="389">
        <f t="shared" si="146"/>
        <v>0</v>
      </c>
      <c r="V953" s="451" t="s">
        <v>3367</v>
      </c>
      <c r="W953" s="452"/>
      <c r="X953" s="386">
        <v>750</v>
      </c>
      <c r="Y953" s="390"/>
      <c r="Z953" s="391"/>
      <c r="AA953" s="392"/>
      <c r="AB953" s="393"/>
      <c r="AC953" s="394"/>
      <c r="AD953" s="395">
        <f t="shared" si="150"/>
        <v>61</v>
      </c>
      <c r="AE953" s="396">
        <f>IF(OR(G953=账期!$A$18,G953=账期!$A$20,G953=账期!$A$22,G953=账期!$A$24,G953=账期!$A$25,G953=账期!$A$27,G953=账期!$A$26,G953=账期!$A$28,G953=账期!$A$30,G953=账期!$A$32,G953=账期!$A$34,G953=账期!$A$35,G953=账期!$A$37,G953=账期!$A$39,G953=账期!$A$40,G953=账期!$A$41,G953=账期!$A$42,G953=账期!$A$43,G953=账期!$A$44,G953=账期!$A$45,G953=账期!$A$46,G953=账期!$A$48,G953=账期!$A$50,G953=账期!$A$51,G953=账期!$A$52,G953=账期!$A$53,G953=账期!$A$54,G953=账期!$A$56,G953=账期!$A$57,G953=账期!$A$58,G953=账期!$A$59,G953=账期!$A$60,G953=账期!$A$61,G953=账期!$A$62,G953=账期!$A$63,G953=账期!$A$64,G953=账期!$A$66,G953=账期!$A$67,G953=账期!$A$68,G953=账期!$A$70,G953=账期!$A$71),30,IF(OR(G953=账期!$A$74,G953=账期!$A$77,G953=账期!$A$76,G953=账期!$A$79,G953=账期!$A$80,G953=账期!$A$81,G953=账期!$A$83,G953=账期!$A$85,G953=账期!$A$87,G953=账期!$A$89,G953=账期!$A$91),60,IF(OR(G953=账期!$A$93,G953=账期!$A$94,G953=账期!$A$95,G953=账期!$A$96,G953=账期!$A$98,G953=账期!$A$99,G953=账期!$A$101,G953=账期!$A$102),90,0)))</f>
        <v>30</v>
      </c>
      <c r="AF953" s="396"/>
      <c r="AG953" s="384" t="s">
        <v>2715</v>
      </c>
      <c r="AH953" s="396" t="str">
        <f t="shared" si="153"/>
        <v>杭得利</v>
      </c>
      <c r="AI953" s="321"/>
    </row>
    <row r="954" spans="1:36" ht="18" customHeight="1" x14ac:dyDescent="0.25">
      <c r="A954" s="301" t="str">
        <f t="shared" si="147"/>
        <v>2018年2月</v>
      </c>
      <c r="B954" s="380">
        <v>43137</v>
      </c>
      <c r="C954" s="381" t="s">
        <v>3450</v>
      </c>
      <c r="D954" s="382" t="s">
        <v>3385</v>
      </c>
      <c r="E954" s="383" t="str">
        <f t="shared" si="151"/>
        <v>A</v>
      </c>
      <c r="F954" s="383" t="str">
        <f t="shared" si="152"/>
        <v>A</v>
      </c>
      <c r="G954" s="384" t="s">
        <v>2810</v>
      </c>
      <c r="H954" s="385" t="str">
        <f>IF(G954="","",VLOOKUP(G954,下拉数据源!J:K,2,0))</f>
        <v>南京华信藤仓光通信有限公司</v>
      </c>
      <c r="I954" s="307" t="s">
        <v>33</v>
      </c>
      <c r="J954" s="341" t="s">
        <v>280</v>
      </c>
      <c r="K954" s="386">
        <v>4600045342</v>
      </c>
      <c r="L954" s="384" t="s">
        <v>2687</v>
      </c>
      <c r="M954" s="384" t="s">
        <v>3136</v>
      </c>
      <c r="N954" s="384"/>
      <c r="O954" s="306" t="s">
        <v>2798</v>
      </c>
      <c r="P954" s="386">
        <v>26.25</v>
      </c>
      <c r="Q954" s="387">
        <v>26.25</v>
      </c>
      <c r="R954" s="286">
        <v>11030</v>
      </c>
      <c r="S954" s="388">
        <f t="shared" si="149"/>
        <v>289537.5</v>
      </c>
      <c r="T954" s="389"/>
      <c r="U954" s="389">
        <f t="shared" si="146"/>
        <v>289537.5</v>
      </c>
      <c r="V954" s="451">
        <v>43140</v>
      </c>
      <c r="W954" s="452">
        <v>43141</v>
      </c>
      <c r="X954" s="386">
        <v>750</v>
      </c>
      <c r="Y954" s="390" t="s">
        <v>3573</v>
      </c>
      <c r="Z954" s="391">
        <v>3281</v>
      </c>
      <c r="AA954" s="392" t="s">
        <v>3586</v>
      </c>
      <c r="AB954" s="393"/>
      <c r="AC954" s="394"/>
      <c r="AD954" s="395">
        <f t="shared" si="150"/>
        <v>61</v>
      </c>
      <c r="AE954" s="396">
        <f>IF(OR(G954=账期!$A$18,G954=账期!$A$20,G954=账期!$A$22,G954=账期!$A$24,G954=账期!$A$25,G954=账期!$A$27,G954=账期!$A$26,G954=账期!$A$28,G954=账期!$A$30,G954=账期!$A$32,G954=账期!$A$34,G954=账期!$A$35,G954=账期!$A$37,G954=账期!$A$39,G954=账期!$A$40,G954=账期!$A$41,G954=账期!$A$42,G954=账期!$A$43,G954=账期!$A$44,G954=账期!$A$45,G954=账期!$A$46,G954=账期!$A$48,G954=账期!$A$50,G954=账期!$A$51,G954=账期!$A$52,G954=账期!$A$53,G954=账期!$A$54,G954=账期!$A$56,G954=账期!$A$57,G954=账期!$A$58,G954=账期!$A$59,G954=账期!$A$60,G954=账期!$A$61,G954=账期!$A$62,G954=账期!$A$63,G954=账期!$A$64,G954=账期!$A$66,G954=账期!$A$67,G954=账期!$A$68,G954=账期!$A$70,G954=账期!$A$71),30,IF(OR(G954=账期!$A$74,G954=账期!$A$77,G954=账期!$A$76,G954=账期!$A$79,G954=账期!$A$80,G954=账期!$A$81,G954=账期!$A$83,G954=账期!$A$85,G954=账期!$A$87,G954=账期!$A$89,G954=账期!$A$91),60,IF(OR(G954=账期!$A$93,G954=账期!$A$94,G954=账期!$A$95,G954=账期!$A$96,G954=账期!$A$98,G954=账期!$A$99,G954=账期!$A$101,G954=账期!$A$102),90,0)))</f>
        <v>30</v>
      </c>
      <c r="AF954" s="396"/>
      <c r="AG954" s="384" t="s">
        <v>2712</v>
      </c>
      <c r="AH954" s="396" t="str">
        <f t="shared" si="153"/>
        <v>徐绪盛</v>
      </c>
      <c r="AI954" s="321"/>
    </row>
    <row r="955" spans="1:36" ht="18" customHeight="1" x14ac:dyDescent="0.25">
      <c r="A955" s="301" t="str">
        <f t="shared" si="147"/>
        <v>2018年2月</v>
      </c>
      <c r="B955" s="380">
        <v>43137</v>
      </c>
      <c r="C955" s="381" t="s">
        <v>3449</v>
      </c>
      <c r="D955" s="382" t="s">
        <v>3383</v>
      </c>
      <c r="E955" s="383" t="str">
        <f t="shared" si="151"/>
        <v>A</v>
      </c>
      <c r="F955" s="383" t="str">
        <f t="shared" si="152"/>
        <v>B</v>
      </c>
      <c r="G955" s="384" t="s">
        <v>3389</v>
      </c>
      <c r="H955" s="385" t="str">
        <f>IF(G955="","",VLOOKUP(G955,下拉数据源!J:K,2,0))</f>
        <v>江苏长飞中利光纤光缆有限公司</v>
      </c>
      <c r="I955" s="385" t="s">
        <v>33</v>
      </c>
      <c r="J955" s="385"/>
      <c r="K955" s="386" t="s">
        <v>3390</v>
      </c>
      <c r="L955" s="384" t="s">
        <v>2695</v>
      </c>
      <c r="M955" s="306" t="s">
        <v>3440</v>
      </c>
      <c r="N955" s="306" t="s">
        <v>49</v>
      </c>
      <c r="O955" s="306" t="s">
        <v>2798</v>
      </c>
      <c r="P955" s="386">
        <v>30</v>
      </c>
      <c r="Q955" s="387">
        <v>30</v>
      </c>
      <c r="R955" s="286">
        <v>9100</v>
      </c>
      <c r="S955" s="388">
        <f t="shared" si="149"/>
        <v>273000</v>
      </c>
      <c r="T955" s="389"/>
      <c r="U955" s="389">
        <f t="shared" si="146"/>
        <v>273000</v>
      </c>
      <c r="V955" s="451">
        <v>43152</v>
      </c>
      <c r="W955" s="452">
        <v>43153</v>
      </c>
      <c r="X955" s="386">
        <v>750</v>
      </c>
      <c r="Y955" s="390" t="s">
        <v>3695</v>
      </c>
      <c r="Z955" s="391">
        <v>4470</v>
      </c>
      <c r="AA955" s="392">
        <v>180213</v>
      </c>
      <c r="AB955" s="393" t="s">
        <v>4014</v>
      </c>
      <c r="AC955" s="394">
        <v>43155</v>
      </c>
      <c r="AD955" s="395">
        <f t="shared" si="150"/>
        <v>43249</v>
      </c>
      <c r="AE955" s="396">
        <f>IF(OR(G955=账期!$A$18,G955=账期!$A$20,G955=账期!$A$22,G955=账期!$A$24,G955=账期!$A$25,G955=账期!$A$27,G955=账期!$A$26,G955=账期!$A$28,G955=账期!$A$30,G955=账期!$A$32,G955=账期!$A$34,G955=账期!$A$35,G955=账期!$A$37,G955=账期!$A$39,G955=账期!$A$40,G955=账期!$A$41,G955=账期!$A$42,G955=账期!$A$43,G955=账期!$A$44,G955=账期!$A$45,G955=账期!$A$46,G955=账期!$A$48,G955=账期!$A$50,G955=账期!$A$51,G955=账期!$A$52,G955=账期!$A$53,G955=账期!$A$54,G955=账期!$A$56,G955=账期!$A$57,G955=账期!$A$58,G955=账期!$A$59,G955=账期!$A$60,G955=账期!$A$61,G955=账期!$A$62,G955=账期!$A$63,G955=账期!$A$64,G955=账期!$A$66,G955=账期!$A$67,G955=账期!$A$68,G955=账期!$A$70,G955=账期!$A$71),30,IF(OR(G955=账期!$A$74,G955=账期!$A$77,G955=账期!$A$76,G955=账期!$A$79,G955=账期!$A$80,G955=账期!$A$81,G955=账期!$A$83,G955=账期!$A$85,G955=账期!$A$87,G955=账期!$A$89,G955=账期!$A$91),60,IF(OR(G955=账期!$A$93,G955=账期!$A$94,G955=账期!$A$95,G955=账期!$A$96,G955=账期!$A$98,G955=账期!$A$99,G955=账期!$A$101,G955=账期!$A$102),90,0)))</f>
        <v>90</v>
      </c>
      <c r="AF955" s="396"/>
      <c r="AG955" s="384" t="s">
        <v>2712</v>
      </c>
      <c r="AH955" s="396" t="str">
        <f t="shared" si="153"/>
        <v>徐绪盛</v>
      </c>
      <c r="AI955" s="321"/>
    </row>
    <row r="956" spans="1:36" ht="18" customHeight="1" x14ac:dyDescent="0.25">
      <c r="A956" s="301" t="str">
        <f t="shared" si="147"/>
        <v>备货</v>
      </c>
      <c r="B956" s="380">
        <v>43137</v>
      </c>
      <c r="C956" s="381" t="s">
        <v>3449</v>
      </c>
      <c r="D956" s="382" t="s">
        <v>3383</v>
      </c>
      <c r="E956" s="383" t="str">
        <f t="shared" si="151"/>
        <v>A</v>
      </c>
      <c r="F956" s="383" t="str">
        <f t="shared" si="152"/>
        <v>B</v>
      </c>
      <c r="G956" s="384" t="s">
        <v>3389</v>
      </c>
      <c r="H956" s="385" t="str">
        <f>IF(G956="","",VLOOKUP(G956,下拉数据源!J:K,2,0))</f>
        <v>江苏长飞中利光纤光缆有限公司</v>
      </c>
      <c r="I956" s="385" t="s">
        <v>33</v>
      </c>
      <c r="J956" s="385"/>
      <c r="K956" s="386" t="s">
        <v>3390</v>
      </c>
      <c r="L956" s="384" t="s">
        <v>2695</v>
      </c>
      <c r="M956" s="306" t="s">
        <v>3440</v>
      </c>
      <c r="N956" s="306" t="s">
        <v>49</v>
      </c>
      <c r="O956" s="306" t="s">
        <v>2798</v>
      </c>
      <c r="P956" s="386">
        <v>30</v>
      </c>
      <c r="Q956" s="387"/>
      <c r="R956" s="286">
        <v>9100</v>
      </c>
      <c r="S956" s="388">
        <f t="shared" si="149"/>
        <v>0</v>
      </c>
      <c r="T956" s="389"/>
      <c r="U956" s="389">
        <f t="shared" si="146"/>
        <v>0</v>
      </c>
      <c r="V956" s="451" t="s">
        <v>2668</v>
      </c>
      <c r="W956" s="452"/>
      <c r="X956" s="386">
        <v>750</v>
      </c>
      <c r="Y956" s="390"/>
      <c r="Z956" s="391"/>
      <c r="AA956" s="392"/>
      <c r="AB956" s="393"/>
      <c r="AC956" s="394"/>
      <c r="AD956" s="395">
        <f t="shared" si="150"/>
        <v>121</v>
      </c>
      <c r="AE956" s="396">
        <f>IF(OR(G956=账期!$A$18,G956=账期!$A$20,G956=账期!$A$22,G956=账期!$A$24,G956=账期!$A$25,G956=账期!$A$27,G956=账期!$A$26,G956=账期!$A$28,G956=账期!$A$30,G956=账期!$A$32,G956=账期!$A$34,G956=账期!$A$35,G956=账期!$A$37,G956=账期!$A$39,G956=账期!$A$40,G956=账期!$A$41,G956=账期!$A$42,G956=账期!$A$43,G956=账期!$A$44,G956=账期!$A$45,G956=账期!$A$46,G956=账期!$A$48,G956=账期!$A$50,G956=账期!$A$51,G956=账期!$A$52,G956=账期!$A$53,G956=账期!$A$54,G956=账期!$A$56,G956=账期!$A$57,G956=账期!$A$58,G956=账期!$A$59,G956=账期!$A$60,G956=账期!$A$61,G956=账期!$A$62,G956=账期!$A$63,G956=账期!$A$64,G956=账期!$A$66,G956=账期!$A$67,G956=账期!$A$68,G956=账期!$A$70,G956=账期!$A$71),30,IF(OR(G956=账期!$A$74,G956=账期!$A$77,G956=账期!$A$76,G956=账期!$A$79,G956=账期!$A$80,G956=账期!$A$81,G956=账期!$A$83,G956=账期!$A$85,G956=账期!$A$87,G956=账期!$A$89,G956=账期!$A$91),60,IF(OR(G956=账期!$A$93,G956=账期!$A$94,G956=账期!$A$95,G956=账期!$A$96,G956=账期!$A$98,G956=账期!$A$99,G956=账期!$A$101,G956=账期!$A$102),90,0)))</f>
        <v>90</v>
      </c>
      <c r="AF956" s="396"/>
      <c r="AG956" s="384" t="s">
        <v>2712</v>
      </c>
      <c r="AH956" s="396" t="str">
        <f t="shared" si="153"/>
        <v>徐绪盛</v>
      </c>
      <c r="AI956" s="321"/>
    </row>
    <row r="957" spans="1:36" ht="18" customHeight="1" x14ac:dyDescent="0.25">
      <c r="A957" s="301" t="str">
        <f t="shared" si="147"/>
        <v>2018年2月</v>
      </c>
      <c r="B957" s="380">
        <v>43137</v>
      </c>
      <c r="C957" s="381" t="s">
        <v>3448</v>
      </c>
      <c r="D957" s="382" t="s">
        <v>3383</v>
      </c>
      <c r="E957" s="383" t="str">
        <f t="shared" si="151"/>
        <v>A</v>
      </c>
      <c r="F957" s="383" t="str">
        <f t="shared" si="152"/>
        <v>C</v>
      </c>
      <c r="G957" s="306" t="s">
        <v>464</v>
      </c>
      <c r="H957" s="385" t="str">
        <f>IF(G957="","",VLOOKUP(G957,下拉数据源!J:K,2,0))</f>
        <v>天津长飞鑫茂光缆有限公司</v>
      </c>
      <c r="I957" s="307" t="s">
        <v>105</v>
      </c>
      <c r="J957" s="385"/>
      <c r="K957" s="386" t="s">
        <v>3392</v>
      </c>
      <c r="L957" s="306" t="s">
        <v>35</v>
      </c>
      <c r="M957" s="306" t="s">
        <v>94</v>
      </c>
      <c r="N957" s="306"/>
      <c r="O957" s="306" t="s">
        <v>37</v>
      </c>
      <c r="P957" s="308">
        <v>31.5</v>
      </c>
      <c r="Q957" s="309">
        <v>31.5</v>
      </c>
      <c r="R957" s="286">
        <v>9420</v>
      </c>
      <c r="S957" s="310">
        <f t="shared" si="149"/>
        <v>296730</v>
      </c>
      <c r="T957" s="389"/>
      <c r="U957" s="389">
        <f t="shared" si="146"/>
        <v>296730</v>
      </c>
      <c r="V957" s="451">
        <v>43137</v>
      </c>
      <c r="W957" s="452">
        <v>43137</v>
      </c>
      <c r="X957" s="386">
        <v>900</v>
      </c>
      <c r="Y957" s="390" t="s">
        <v>3405</v>
      </c>
      <c r="Z957" s="391">
        <v>0</v>
      </c>
      <c r="AA957" s="392" t="s">
        <v>3404</v>
      </c>
      <c r="AB957" s="393" t="s">
        <v>4011</v>
      </c>
      <c r="AC957" s="394">
        <v>43155</v>
      </c>
      <c r="AD957" s="395">
        <f t="shared" si="150"/>
        <v>43189</v>
      </c>
      <c r="AE957" s="396">
        <f>IF(OR(G957=账期!$A$18,G957=账期!$A$20,G957=账期!$A$22,G957=账期!$A$24,G957=账期!$A$25,G957=账期!$A$27,G957=账期!$A$26,G957=账期!$A$28,G957=账期!$A$30,G957=账期!$A$32,G957=账期!$A$34,G957=账期!$A$35,G957=账期!$A$37,G957=账期!$A$39,G957=账期!$A$40,G957=账期!$A$41,G957=账期!$A$42,G957=账期!$A$43,G957=账期!$A$44,G957=账期!$A$45,G957=账期!$A$46,G957=账期!$A$48,G957=账期!$A$50,G957=账期!$A$51,G957=账期!$A$52,G957=账期!$A$53,G957=账期!$A$54,G957=账期!$A$56,G957=账期!$A$57,G957=账期!$A$58,G957=账期!$A$59,G957=账期!$A$60,G957=账期!$A$61,G957=账期!$A$62,G957=账期!$A$63,G957=账期!$A$64,G957=账期!$A$66,G957=账期!$A$67,G957=账期!$A$68,G957=账期!$A$70,G957=账期!$A$71),30,IF(OR(G957=账期!$A$74,G957=账期!$A$77,G957=账期!$A$76,G957=账期!$A$79,G957=账期!$A$80,G957=账期!$A$81,G957=账期!$A$83,G957=账期!$A$85,G957=账期!$A$87,G957=账期!$A$89,G957=账期!$A$91),60,IF(OR(G957=账期!$A$93,G957=账期!$A$94,G957=账期!$A$95,G957=账期!$A$96,G957=账期!$A$98,G957=账期!$A$99,G957=账期!$A$101,G957=账期!$A$102),90,0)))</f>
        <v>30</v>
      </c>
      <c r="AF957" s="396"/>
      <c r="AG957" s="306" t="s">
        <v>106</v>
      </c>
      <c r="AH957" s="396" t="str">
        <f t="shared" si="153"/>
        <v>石浩宇</v>
      </c>
      <c r="AI957" s="321"/>
    </row>
    <row r="958" spans="1:36" ht="18" customHeight="1" x14ac:dyDescent="0.25">
      <c r="A958" s="301" t="str">
        <f t="shared" si="147"/>
        <v>2018年2月</v>
      </c>
      <c r="B958" s="380">
        <v>43137</v>
      </c>
      <c r="C958" s="381" t="s">
        <v>3448</v>
      </c>
      <c r="D958" s="382" t="s">
        <v>3383</v>
      </c>
      <c r="E958" s="383" t="str">
        <f t="shared" si="151"/>
        <v>A</v>
      </c>
      <c r="F958" s="383" t="str">
        <f t="shared" si="152"/>
        <v>C</v>
      </c>
      <c r="G958" s="306" t="s">
        <v>464</v>
      </c>
      <c r="H958" s="385" t="str">
        <f>IF(G958="","",VLOOKUP(G958,下拉数据源!J:K,2,0))</f>
        <v>天津长飞鑫茂光缆有限公司</v>
      </c>
      <c r="I958" s="307" t="s">
        <v>105</v>
      </c>
      <c r="J958" s="385"/>
      <c r="K958" s="386" t="s">
        <v>3392</v>
      </c>
      <c r="L958" s="306" t="s">
        <v>35</v>
      </c>
      <c r="M958" s="306" t="s">
        <v>94</v>
      </c>
      <c r="N958" s="306"/>
      <c r="O958" s="306" t="s">
        <v>37</v>
      </c>
      <c r="P958" s="308">
        <v>31.5</v>
      </c>
      <c r="Q958" s="309">
        <v>31.5</v>
      </c>
      <c r="R958" s="286">
        <v>9420</v>
      </c>
      <c r="S958" s="310">
        <f t="shared" si="149"/>
        <v>296730</v>
      </c>
      <c r="T958" s="389"/>
      <c r="U958" s="389">
        <f t="shared" ref="U958:U1015" si="154">S958-T958</f>
        <v>296730</v>
      </c>
      <c r="V958" s="451">
        <v>43139</v>
      </c>
      <c r="W958" s="452">
        <v>43139</v>
      </c>
      <c r="X958" s="386">
        <v>900</v>
      </c>
      <c r="Y958" s="390" t="s">
        <v>3532</v>
      </c>
      <c r="Z958" s="391">
        <v>0</v>
      </c>
      <c r="AA958" s="392" t="s">
        <v>3533</v>
      </c>
      <c r="AB958" s="393" t="s">
        <v>4011</v>
      </c>
      <c r="AC958" s="394">
        <v>43155</v>
      </c>
      <c r="AD958" s="395">
        <f t="shared" si="150"/>
        <v>43189</v>
      </c>
      <c r="AE958" s="396">
        <f>IF(OR(G958=账期!$A$18,G958=账期!$A$20,G958=账期!$A$22,G958=账期!$A$24,G958=账期!$A$25,G958=账期!$A$27,G958=账期!$A$26,G958=账期!$A$28,G958=账期!$A$30,G958=账期!$A$32,G958=账期!$A$34,G958=账期!$A$35,G958=账期!$A$37,G958=账期!$A$39,G958=账期!$A$40,G958=账期!$A$41,G958=账期!$A$42,G958=账期!$A$43,G958=账期!$A$44,G958=账期!$A$45,G958=账期!$A$46,G958=账期!$A$48,G958=账期!$A$50,G958=账期!$A$51,G958=账期!$A$52,G958=账期!$A$53,G958=账期!$A$54,G958=账期!$A$56,G958=账期!$A$57,G958=账期!$A$58,G958=账期!$A$59,G958=账期!$A$60,G958=账期!$A$61,G958=账期!$A$62,G958=账期!$A$63,G958=账期!$A$64,G958=账期!$A$66,G958=账期!$A$67,G958=账期!$A$68,G958=账期!$A$70,G958=账期!$A$71),30,IF(OR(G958=账期!$A$74,G958=账期!$A$77,G958=账期!$A$76,G958=账期!$A$79,G958=账期!$A$80,G958=账期!$A$81,G958=账期!$A$83,G958=账期!$A$85,G958=账期!$A$87,G958=账期!$A$89,G958=账期!$A$91),60,IF(OR(G958=账期!$A$93,G958=账期!$A$94,G958=账期!$A$95,G958=账期!$A$96,G958=账期!$A$98,G958=账期!$A$99,G958=账期!$A$101,G958=账期!$A$102),90,0)))</f>
        <v>30</v>
      </c>
      <c r="AF958" s="396"/>
      <c r="AG958" s="306" t="s">
        <v>106</v>
      </c>
      <c r="AH958" s="396" t="str">
        <f t="shared" si="153"/>
        <v>石浩宇</v>
      </c>
      <c r="AI958" s="321"/>
    </row>
    <row r="959" spans="1:36" ht="18" customHeight="1" x14ac:dyDescent="0.25">
      <c r="A959" s="301" t="str">
        <f t="shared" ref="A959:A1015" si="155">IF(V959="","",TEXT(V959,"yyyy年m月"))</f>
        <v>2018年2月</v>
      </c>
      <c r="B959" s="380">
        <v>43137</v>
      </c>
      <c r="C959" s="381" t="s">
        <v>3398</v>
      </c>
      <c r="D959" s="382" t="s">
        <v>3383</v>
      </c>
      <c r="E959" s="383" t="str">
        <f t="shared" si="151"/>
        <v>A</v>
      </c>
      <c r="F959" s="383" t="str">
        <f t="shared" si="152"/>
        <v>B</v>
      </c>
      <c r="G959" s="384" t="s">
        <v>3394</v>
      </c>
      <c r="H959" s="385" t="str">
        <f>IF(G959="","",VLOOKUP(G959,下拉数据源!J:K,2,0))</f>
        <v>长飞光纤光缆（上海）有限公司</v>
      </c>
      <c r="I959" s="385" t="s">
        <v>3395</v>
      </c>
      <c r="J959" s="385"/>
      <c r="K959" s="308">
        <v>20180206009</v>
      </c>
      <c r="L959" s="384" t="s">
        <v>3371</v>
      </c>
      <c r="M959" s="384" t="s">
        <v>3396</v>
      </c>
      <c r="N959" s="384" t="s">
        <v>3481</v>
      </c>
      <c r="O959" s="384" t="s">
        <v>3397</v>
      </c>
      <c r="P959" s="386">
        <v>1</v>
      </c>
      <c r="Q959" s="387">
        <v>1</v>
      </c>
      <c r="R959" s="286">
        <v>15100</v>
      </c>
      <c r="S959" s="388">
        <f t="shared" si="149"/>
        <v>15100</v>
      </c>
      <c r="T959" s="389"/>
      <c r="U959" s="389">
        <f t="shared" si="154"/>
        <v>15100</v>
      </c>
      <c r="V959" s="451">
        <v>43138</v>
      </c>
      <c r="W959" s="452">
        <v>43138</v>
      </c>
      <c r="X959" s="386">
        <v>25</v>
      </c>
      <c r="Y959" s="390" t="s">
        <v>3486</v>
      </c>
      <c r="Z959" s="391">
        <v>0</v>
      </c>
      <c r="AA959" s="392"/>
      <c r="AB959" s="393" t="s">
        <v>4006</v>
      </c>
      <c r="AC959" s="394">
        <v>43155</v>
      </c>
      <c r="AD959" s="395">
        <f t="shared" si="150"/>
        <v>43189</v>
      </c>
      <c r="AE959" s="396">
        <f>IF(OR(G959=账期!$A$18,G959=账期!$A$20,G959=账期!$A$22,G959=账期!$A$24,G959=账期!$A$25,G959=账期!$A$27,G959=账期!$A$26,G959=账期!$A$28,G959=账期!$A$30,G959=账期!$A$32,G959=账期!$A$34,G959=账期!$A$35,G959=账期!$A$37,G959=账期!$A$39,G959=账期!$A$40,G959=账期!$A$41,G959=账期!$A$42,G959=账期!$A$43,G959=账期!$A$44,G959=账期!$A$45,G959=账期!$A$46,G959=账期!$A$48,G959=账期!$A$50,G959=账期!$A$51,G959=账期!$A$52,G959=账期!$A$53,G959=账期!$A$54,G959=账期!$A$56,G959=账期!$A$57,G959=账期!$A$58,G959=账期!$A$59,G959=账期!$A$60,G959=账期!$A$61,G959=账期!$A$62,G959=账期!$A$63,G959=账期!$A$64,G959=账期!$A$66,G959=账期!$A$67,G959=账期!$A$68,G959=账期!$A$70,G959=账期!$A$71),30,IF(OR(G959=账期!$A$74,G959=账期!$A$77,G959=账期!$A$76,G959=账期!$A$79,G959=账期!$A$80,G959=账期!$A$81,G959=账期!$A$83,G959=账期!$A$85,G959=账期!$A$87,G959=账期!$A$89,G959=账期!$A$91),60,IF(OR(G959=账期!$A$93,G959=账期!$A$94,G959=账期!$A$95,G959=账期!$A$96,G959=账期!$A$98,G959=账期!$A$99,G959=账期!$A$101,G959=账期!$A$102),90,0)))</f>
        <v>30</v>
      </c>
      <c r="AF959" s="396"/>
      <c r="AG959" s="384" t="s">
        <v>50</v>
      </c>
      <c r="AH959" s="396" t="str">
        <f t="shared" si="153"/>
        <v>徐绪盛</v>
      </c>
      <c r="AI959" s="321"/>
    </row>
    <row r="960" spans="1:36" ht="18" customHeight="1" x14ac:dyDescent="0.25">
      <c r="A960" s="301" t="str">
        <f t="shared" si="155"/>
        <v>2018年2月</v>
      </c>
      <c r="B960" s="332">
        <v>43103</v>
      </c>
      <c r="C960" s="333"/>
      <c r="D960" s="334" t="s">
        <v>617</v>
      </c>
      <c r="E960" s="305" t="str">
        <f t="shared" si="151"/>
        <v>A</v>
      </c>
      <c r="F960" s="305" t="str">
        <f t="shared" si="152"/>
        <v>B</v>
      </c>
      <c r="G960" s="347" t="s">
        <v>327</v>
      </c>
      <c r="H960" s="307" t="s">
        <v>328</v>
      </c>
      <c r="I960" s="307" t="s">
        <v>185</v>
      </c>
      <c r="J960" s="307"/>
      <c r="K960" s="308">
        <v>20180206009</v>
      </c>
      <c r="L960" s="336" t="s">
        <v>63</v>
      </c>
      <c r="M960" s="306" t="s">
        <v>332</v>
      </c>
      <c r="N960" s="306" t="s">
        <v>336</v>
      </c>
      <c r="O960" s="306" t="s">
        <v>205</v>
      </c>
      <c r="P960" s="308">
        <v>1</v>
      </c>
      <c r="Q960" s="387">
        <v>1</v>
      </c>
      <c r="R960" s="286">
        <v>15100</v>
      </c>
      <c r="S960" s="388">
        <f t="shared" si="149"/>
        <v>15100</v>
      </c>
      <c r="T960" s="389"/>
      <c r="U960" s="389">
        <f t="shared" si="154"/>
        <v>15100</v>
      </c>
      <c r="V960" s="451">
        <v>43138</v>
      </c>
      <c r="W960" s="452">
        <v>43138</v>
      </c>
      <c r="X960" s="386">
        <v>25</v>
      </c>
      <c r="Y960" s="390" t="s">
        <v>3486</v>
      </c>
      <c r="Z960" s="391">
        <v>0</v>
      </c>
      <c r="AA960" s="392"/>
      <c r="AB960" s="393" t="s">
        <v>4006</v>
      </c>
      <c r="AC960" s="394">
        <v>43155</v>
      </c>
      <c r="AD960" s="395">
        <f t="shared" si="150"/>
        <v>43189</v>
      </c>
      <c r="AE960" s="396">
        <f>IF(OR(G960=账期!$A$18,G960=账期!$A$20,G960=账期!$A$22,G960=账期!$A$24,G960=账期!$A$25,G960=账期!$A$27,G960=账期!$A$26,G960=账期!$A$28,G960=账期!$A$30,G960=账期!$A$32,G960=账期!$A$34,G960=账期!$A$35,G960=账期!$A$37,G960=账期!$A$39,G960=账期!$A$40,G960=账期!$A$41,G960=账期!$A$42,G960=账期!$A$43,G960=账期!$A$44,G960=账期!$A$45,G960=账期!$A$46,G960=账期!$A$48,G960=账期!$A$50,G960=账期!$A$51,G960=账期!$A$52,G960=账期!$A$53,G960=账期!$A$54,G960=账期!$A$56,G960=账期!$A$57,G960=账期!$A$58,G960=账期!$A$59,G960=账期!$A$60,G960=账期!$A$61,G960=账期!$A$62,G960=账期!$A$63,G960=账期!$A$64,G960=账期!$A$66,G960=账期!$A$67,G960=账期!$A$68,G960=账期!$A$70,G960=账期!$A$71),30,IF(OR(G960=账期!$A$74,G960=账期!$A$77,G960=账期!$A$76,G960=账期!$A$79,G960=账期!$A$80,G960=账期!$A$81,G960=账期!$A$83,G960=账期!$A$85,G960=账期!$A$87,G960=账期!$A$89,G960=账期!$A$91),60,IF(OR(G960=账期!$A$93,G960=账期!$A$94,G960=账期!$A$95,G960=账期!$A$96,G960=账期!$A$98,G960=账期!$A$99,G960=账期!$A$101,G960=账期!$A$102),90,0)))</f>
        <v>30</v>
      </c>
      <c r="AF960" s="396"/>
      <c r="AG960" s="384" t="s">
        <v>50</v>
      </c>
      <c r="AH960" s="396" t="str">
        <f t="shared" si="153"/>
        <v>徐绪盛</v>
      </c>
      <c r="AI960" s="321"/>
    </row>
    <row r="961" spans="1:35" ht="48" x14ac:dyDescent="0.25">
      <c r="A961" s="301" t="str">
        <f t="shared" si="155"/>
        <v/>
      </c>
      <c r="B961" s="380">
        <v>43137</v>
      </c>
      <c r="C961" s="381"/>
      <c r="D961" s="304" t="s">
        <v>15</v>
      </c>
      <c r="E961" s="383" t="str">
        <f t="shared" si="151"/>
        <v>A</v>
      </c>
      <c r="F961" s="383" t="str">
        <f t="shared" si="152"/>
        <v>B</v>
      </c>
      <c r="G961" s="306" t="s">
        <v>2794</v>
      </c>
      <c r="H961" s="385" t="str">
        <f>IF(G961="","",VLOOKUP(G961,下拉数据源!J:K,2,0))</f>
        <v>江苏永鼎股份有限公司</v>
      </c>
      <c r="I961" s="307" t="s">
        <v>33</v>
      </c>
      <c r="J961" s="385"/>
      <c r="K961" s="386"/>
      <c r="L961" s="306" t="s">
        <v>2707</v>
      </c>
      <c r="M961" s="384" t="s">
        <v>3401</v>
      </c>
      <c r="N961" s="386" t="s">
        <v>3916</v>
      </c>
      <c r="O961" s="384"/>
      <c r="P961" s="386"/>
      <c r="Q961" s="387">
        <v>-1.05</v>
      </c>
      <c r="R961" s="286">
        <v>9500</v>
      </c>
      <c r="S961" s="388">
        <f t="shared" si="149"/>
        <v>-9975</v>
      </c>
      <c r="T961" s="389"/>
      <c r="U961" s="389">
        <f t="shared" si="154"/>
        <v>-9975</v>
      </c>
      <c r="V961" s="451"/>
      <c r="W961" s="452"/>
      <c r="X961" s="386"/>
      <c r="Y961" s="390"/>
      <c r="Z961" s="391"/>
      <c r="AA961" s="392"/>
      <c r="AB961" s="393" t="s">
        <v>4000</v>
      </c>
      <c r="AC961" s="394">
        <v>43155</v>
      </c>
      <c r="AD961" s="395">
        <f t="shared" si="150"/>
        <v>43155</v>
      </c>
      <c r="AE961" s="396">
        <f>IF(OR(G961=账期!$A$18,G961=账期!$A$20,G961=账期!$A$22,G961=账期!$A$24,G961=账期!$A$25,G961=账期!$A$27,G961=账期!$A$26,G961=账期!$A$28,G961=账期!$A$30,G961=账期!$A$32,G961=账期!$A$34,G961=账期!$A$35,G961=账期!$A$37,G961=账期!$A$39,G961=账期!$A$40,G961=账期!$A$41,G961=账期!$A$42,G961=账期!$A$43,G961=账期!$A$44,G961=账期!$A$45,G961=账期!$A$46,G961=账期!$A$48,G961=账期!$A$50,G961=账期!$A$51,G961=账期!$A$52,G961=账期!$A$53,G961=账期!$A$54,G961=账期!$A$56,G961=账期!$A$57,G961=账期!$A$58,G961=账期!$A$59,G961=账期!$A$60,G961=账期!$A$61,G961=账期!$A$62,G961=账期!$A$63,G961=账期!$A$64,G961=账期!$A$66,G961=账期!$A$67,G961=账期!$A$68,G961=账期!$A$70,G961=账期!$A$71),30,IF(OR(G961=账期!$A$74,G961=账期!$A$77,G961=账期!$A$76,G961=账期!$A$79,G961=账期!$A$80,G961=账期!$A$81,G961=账期!$A$83,G961=账期!$A$85,G961=账期!$A$87,G961=账期!$A$89,G961=账期!$A$91),60,IF(OR(G961=账期!$A$93,G961=账期!$A$94,G961=账期!$A$95,G961=账期!$A$96,G961=账期!$A$98,G961=账期!$A$99,G961=账期!$A$101,G961=账期!$A$102),90,0)))</f>
        <v>0</v>
      </c>
      <c r="AF961" s="396"/>
      <c r="AG961" s="306" t="s">
        <v>50</v>
      </c>
      <c r="AH961" s="396" t="str">
        <f t="shared" si="153"/>
        <v>徐绪盛</v>
      </c>
      <c r="AI961" s="321" t="s">
        <v>3917</v>
      </c>
    </row>
    <row r="962" spans="1:35" ht="18" customHeight="1" x14ac:dyDescent="0.25">
      <c r="A962" s="301" t="str">
        <f t="shared" si="155"/>
        <v>2018年2月</v>
      </c>
      <c r="B962" s="380">
        <v>43137</v>
      </c>
      <c r="C962" s="381" t="s">
        <v>4048</v>
      </c>
      <c r="D962" s="382" t="s">
        <v>2738</v>
      </c>
      <c r="E962" s="383" t="str">
        <f t="shared" si="151"/>
        <v>A</v>
      </c>
      <c r="F962" s="383" t="str">
        <f t="shared" si="152"/>
        <v>A</v>
      </c>
      <c r="G962" s="384" t="s">
        <v>2810</v>
      </c>
      <c r="H962" s="385" t="str">
        <f>IF(G962="","",VLOOKUP(G962,下拉数据源!J:K,2,0))</f>
        <v>南京华信藤仓光通信有限公司</v>
      </c>
      <c r="I962" s="307" t="s">
        <v>33</v>
      </c>
      <c r="J962" s="341" t="s">
        <v>280</v>
      </c>
      <c r="K962" s="386">
        <v>4600045349</v>
      </c>
      <c r="L962" s="384" t="s">
        <v>3431</v>
      </c>
      <c r="M962" s="384" t="s">
        <v>3432</v>
      </c>
      <c r="N962" s="384"/>
      <c r="O962" s="384" t="s">
        <v>3433</v>
      </c>
      <c r="P962" s="386">
        <v>0.66</v>
      </c>
      <c r="Q962" s="387">
        <v>0.66</v>
      </c>
      <c r="R962" s="286">
        <v>15930</v>
      </c>
      <c r="S962" s="388">
        <f t="shared" ref="S962:S993" si="156">Q962*R962</f>
        <v>10513.800000000001</v>
      </c>
      <c r="T962" s="389"/>
      <c r="U962" s="389">
        <f t="shared" si="154"/>
        <v>10513.800000000001</v>
      </c>
      <c r="V962" s="451">
        <v>43140</v>
      </c>
      <c r="W962" s="452">
        <v>43141</v>
      </c>
      <c r="X962" s="386" t="s">
        <v>3550</v>
      </c>
      <c r="Y962" s="390" t="s">
        <v>3570</v>
      </c>
      <c r="Z962" s="391">
        <f>151/1.21*Q962</f>
        <v>82.363636363636374</v>
      </c>
      <c r="AA962" s="392">
        <v>180206</v>
      </c>
      <c r="AB962" s="393"/>
      <c r="AC962" s="394"/>
      <c r="AD962" s="395">
        <f t="shared" si="150"/>
        <v>61</v>
      </c>
      <c r="AE962" s="396">
        <f>IF(OR(G962=账期!$A$18,G962=账期!$A$20,G962=账期!$A$22,G962=账期!$A$24,G962=账期!$A$25,G962=账期!$A$27,G962=账期!$A$26,G962=账期!$A$28,G962=账期!$A$30,G962=账期!$A$32,G962=账期!$A$34,G962=账期!$A$35,G962=账期!$A$37,G962=账期!$A$39,G962=账期!$A$40,G962=账期!$A$41,G962=账期!$A$42,G962=账期!$A$43,G962=账期!$A$44,G962=账期!$A$45,G962=账期!$A$46,G962=账期!$A$48,G962=账期!$A$50,G962=账期!$A$51,G962=账期!$A$52,G962=账期!$A$53,G962=账期!$A$54,G962=账期!$A$56,G962=账期!$A$57,G962=账期!$A$58,G962=账期!$A$59,G962=账期!$A$60,G962=账期!$A$61,G962=账期!$A$62,G962=账期!$A$63,G962=账期!$A$64,G962=账期!$A$66,G962=账期!$A$67,G962=账期!$A$68,G962=账期!$A$70,G962=账期!$A$71),30,IF(OR(G962=账期!$A$74,G962=账期!$A$77,G962=账期!$A$76,G962=账期!$A$79,G962=账期!$A$80,G962=账期!$A$81,G962=账期!$A$83,G962=账期!$A$85,G962=账期!$A$87,G962=账期!$A$89,G962=账期!$A$91),60,IF(OR(G962=账期!$A$93,G962=账期!$A$94,G962=账期!$A$95,G962=账期!$A$96,G962=账期!$A$98,G962=账期!$A$99,G962=账期!$A$101,G962=账期!$A$102),90,0)))</f>
        <v>30</v>
      </c>
      <c r="AF962" s="396"/>
      <c r="AG962" s="384" t="s">
        <v>2712</v>
      </c>
      <c r="AH962" s="396" t="str">
        <f t="shared" si="153"/>
        <v>徐绪盛</v>
      </c>
      <c r="AI962" s="321"/>
    </row>
    <row r="963" spans="1:35" ht="18" customHeight="1" x14ac:dyDescent="0.25">
      <c r="A963" s="301" t="str">
        <f t="shared" si="155"/>
        <v>2018年2月</v>
      </c>
      <c r="B963" s="380">
        <v>43137</v>
      </c>
      <c r="C963" s="381" t="s">
        <v>4049</v>
      </c>
      <c r="D963" s="382" t="s">
        <v>2738</v>
      </c>
      <c r="E963" s="383" t="str">
        <f t="shared" si="151"/>
        <v>A</v>
      </c>
      <c r="F963" s="383" t="str">
        <f t="shared" si="152"/>
        <v>A</v>
      </c>
      <c r="G963" s="384" t="s">
        <v>2810</v>
      </c>
      <c r="H963" s="385" t="str">
        <f>IF(G963="","",VLOOKUP(G963,下拉数据源!J:K,2,0))</f>
        <v>南京华信藤仓光通信有限公司</v>
      </c>
      <c r="I963" s="307" t="s">
        <v>33</v>
      </c>
      <c r="J963" s="341" t="s">
        <v>280</v>
      </c>
      <c r="K963" s="386">
        <v>4600045349</v>
      </c>
      <c r="L963" s="384" t="s">
        <v>3431</v>
      </c>
      <c r="M963" s="384" t="s">
        <v>3432</v>
      </c>
      <c r="N963" s="384"/>
      <c r="O963" s="384" t="s">
        <v>3433</v>
      </c>
      <c r="P963" s="386">
        <v>0.55000000000000004</v>
      </c>
      <c r="Q963" s="387">
        <v>0.55000000000000004</v>
      </c>
      <c r="R963" s="286">
        <v>15930</v>
      </c>
      <c r="S963" s="388">
        <f t="shared" si="156"/>
        <v>8761.5</v>
      </c>
      <c r="T963" s="389"/>
      <c r="U963" s="389">
        <f t="shared" si="154"/>
        <v>8761.5</v>
      </c>
      <c r="V963" s="451">
        <v>43140</v>
      </c>
      <c r="W963" s="452">
        <v>43141</v>
      </c>
      <c r="X963" s="386">
        <v>25</v>
      </c>
      <c r="Y963" s="390" t="s">
        <v>3570</v>
      </c>
      <c r="Z963" s="391">
        <f>151/1.21*Q963</f>
        <v>68.63636363636364</v>
      </c>
      <c r="AA963" s="392">
        <v>180206</v>
      </c>
      <c r="AB963" s="393"/>
      <c r="AC963" s="394"/>
      <c r="AD963" s="395">
        <f t="shared" si="150"/>
        <v>61</v>
      </c>
      <c r="AE963" s="396">
        <f>IF(OR(G963=账期!$A$18,G963=账期!$A$20,G963=账期!$A$22,G963=账期!$A$24,G963=账期!$A$25,G963=账期!$A$27,G963=账期!$A$26,G963=账期!$A$28,G963=账期!$A$30,G963=账期!$A$32,G963=账期!$A$34,G963=账期!$A$35,G963=账期!$A$37,G963=账期!$A$39,G963=账期!$A$40,G963=账期!$A$41,G963=账期!$A$42,G963=账期!$A$43,G963=账期!$A$44,G963=账期!$A$45,G963=账期!$A$46,G963=账期!$A$48,G963=账期!$A$50,G963=账期!$A$51,G963=账期!$A$52,G963=账期!$A$53,G963=账期!$A$54,G963=账期!$A$56,G963=账期!$A$57,G963=账期!$A$58,G963=账期!$A$59,G963=账期!$A$60,G963=账期!$A$61,G963=账期!$A$62,G963=账期!$A$63,G963=账期!$A$64,G963=账期!$A$66,G963=账期!$A$67,G963=账期!$A$68,G963=账期!$A$70,G963=账期!$A$71),30,IF(OR(G963=账期!$A$74,G963=账期!$A$77,G963=账期!$A$76,G963=账期!$A$79,G963=账期!$A$80,G963=账期!$A$81,G963=账期!$A$83,G963=账期!$A$85,G963=账期!$A$87,G963=账期!$A$89,G963=账期!$A$91),60,IF(OR(G963=账期!$A$93,G963=账期!$A$94,G963=账期!$A$95,G963=账期!$A$96,G963=账期!$A$98,G963=账期!$A$99,G963=账期!$A$101,G963=账期!$A$102),90,0)))</f>
        <v>30</v>
      </c>
      <c r="AF963" s="396"/>
      <c r="AG963" s="384" t="s">
        <v>2712</v>
      </c>
      <c r="AH963" s="396" t="str">
        <f t="shared" si="153"/>
        <v>徐绪盛</v>
      </c>
      <c r="AI963" s="321"/>
    </row>
    <row r="964" spans="1:35" ht="18" customHeight="1" x14ac:dyDescent="0.25">
      <c r="A964" s="301" t="str">
        <f t="shared" si="155"/>
        <v>2018年2月</v>
      </c>
      <c r="B964" s="332">
        <v>43115</v>
      </c>
      <c r="C964" s="303"/>
      <c r="D964" s="304" t="s">
        <v>2632</v>
      </c>
      <c r="E964" s="305" t="str">
        <f t="shared" si="151"/>
        <v>A</v>
      </c>
      <c r="F964" s="305" t="str">
        <f t="shared" si="152"/>
        <v>B</v>
      </c>
      <c r="G964" s="306" t="s">
        <v>2665</v>
      </c>
      <c r="H964" s="307" t="str">
        <f>IF(G964="","",VLOOKUP(G964,下拉数据源!J:K,2,0))</f>
        <v>长飞光纤光缆（上海）有限公司</v>
      </c>
      <c r="I964" s="307" t="s">
        <v>33</v>
      </c>
      <c r="J964" s="307"/>
      <c r="K964" s="308" t="s">
        <v>1117</v>
      </c>
      <c r="L964" s="336" t="s">
        <v>63</v>
      </c>
      <c r="M964" s="306" t="s">
        <v>2669</v>
      </c>
      <c r="N964" s="306"/>
      <c r="O964" s="306" t="s">
        <v>65</v>
      </c>
      <c r="P964" s="308">
        <v>2</v>
      </c>
      <c r="Q964" s="309">
        <v>2</v>
      </c>
      <c r="R964" s="286">
        <v>18500</v>
      </c>
      <c r="S964" s="310">
        <f t="shared" si="156"/>
        <v>37000</v>
      </c>
      <c r="T964" s="311"/>
      <c r="U964" s="311">
        <f t="shared" si="154"/>
        <v>37000</v>
      </c>
      <c r="V964" s="451">
        <v>43139</v>
      </c>
      <c r="W964" s="452">
        <v>43140</v>
      </c>
      <c r="X964" s="308">
        <v>25</v>
      </c>
      <c r="Y964" s="313" t="s">
        <v>3524</v>
      </c>
      <c r="Z964" s="314">
        <v>320</v>
      </c>
      <c r="AA964" s="315">
        <v>180109</v>
      </c>
      <c r="AB964" s="316" t="s">
        <v>4008</v>
      </c>
      <c r="AC964" s="317">
        <v>43155</v>
      </c>
      <c r="AD964" s="318">
        <f t="shared" si="150"/>
        <v>43189</v>
      </c>
      <c r="AE964" s="319">
        <f>IF(OR(G964=账期!$A$18,G964=账期!$A$20,G964=账期!$A$22,G964=账期!$A$24,G964=账期!$A$25,G964=账期!$A$27,G964=账期!$A$26,G964=账期!$A$28,G964=账期!$A$30,G964=账期!$A$32,G964=账期!$A$34,G964=账期!$A$35,G964=账期!$A$37,G964=账期!$A$39,G964=账期!$A$40,G964=账期!$A$41,G964=账期!$A$42,G964=账期!$A$43,G964=账期!$A$44,G964=账期!$A$45,G964=账期!$A$46,G964=账期!$A$48,G964=账期!$A$50,G964=账期!$A$51,G964=账期!$A$52,G964=账期!$A$53,G964=账期!$A$54,G964=账期!$A$56,G964=账期!$A$57,G964=账期!$A$58,G964=账期!$A$59,G964=账期!$A$60,G964=账期!$A$61,G964=账期!$A$62,G964=账期!$A$63,G964=账期!$A$64,G964=账期!$A$66,G964=账期!$A$67,G964=账期!$A$68,G964=账期!$A$70,G964=账期!$A$71),30,IF(OR(G964=账期!$A$74,G964=账期!$A$77,G964=账期!$A$76,G964=账期!$A$79,G964=账期!$A$80,G964=账期!$A$81,G964=账期!$A$83,G964=账期!$A$85,G964=账期!$A$87,G964=账期!$A$89,G964=账期!$A$91),60,IF(OR(G964=账期!$A$93,G964=账期!$A$94,G964=账期!$A$95,G964=账期!$A$96,G964=账期!$A$98,G964=账期!$A$99,G964=账期!$A$101,G964=账期!$A$102),90,0)))</f>
        <v>30</v>
      </c>
      <c r="AF964" s="319"/>
      <c r="AG964" s="306" t="s">
        <v>50</v>
      </c>
      <c r="AH964" s="319" t="str">
        <f t="shared" si="153"/>
        <v>徐绪盛</v>
      </c>
      <c r="AI964" s="321"/>
    </row>
    <row r="965" spans="1:35" ht="18" customHeight="1" x14ac:dyDescent="0.25">
      <c r="A965" s="301" t="str">
        <f t="shared" si="155"/>
        <v>2018年2月</v>
      </c>
      <c r="B965" s="332">
        <v>43115</v>
      </c>
      <c r="C965" s="303"/>
      <c r="D965" s="304" t="s">
        <v>2632</v>
      </c>
      <c r="E965" s="305" t="str">
        <f t="shared" si="151"/>
        <v>A</v>
      </c>
      <c r="F965" s="305" t="str">
        <f t="shared" si="152"/>
        <v>B</v>
      </c>
      <c r="G965" s="306" t="s">
        <v>2665</v>
      </c>
      <c r="H965" s="307" t="str">
        <f>IF(G965="","",VLOOKUP(G965,下拉数据源!J:K,2,0))</f>
        <v>长飞光纤光缆（上海）有限公司</v>
      </c>
      <c r="I965" s="307" t="s">
        <v>33</v>
      </c>
      <c r="J965" s="307"/>
      <c r="K965" s="308" t="s">
        <v>2670</v>
      </c>
      <c r="L965" s="336" t="s">
        <v>63</v>
      </c>
      <c r="M965" s="306" t="s">
        <v>64</v>
      </c>
      <c r="N965" s="306"/>
      <c r="O965" s="306" t="s">
        <v>37</v>
      </c>
      <c r="P965" s="308">
        <v>2</v>
      </c>
      <c r="Q965" s="309">
        <v>2</v>
      </c>
      <c r="R965" s="286">
        <v>12300</v>
      </c>
      <c r="S965" s="310">
        <f t="shared" si="156"/>
        <v>24600</v>
      </c>
      <c r="T965" s="311"/>
      <c r="U965" s="311">
        <f t="shared" si="154"/>
        <v>24600</v>
      </c>
      <c r="V965" s="451">
        <v>43139</v>
      </c>
      <c r="W965" s="452">
        <v>43140</v>
      </c>
      <c r="X965" s="308">
        <v>25</v>
      </c>
      <c r="Y965" s="313" t="s">
        <v>3526</v>
      </c>
      <c r="Z965" s="314">
        <v>320</v>
      </c>
      <c r="AA965" s="315">
        <v>180130</v>
      </c>
      <c r="AB965" s="316" t="s">
        <v>4009</v>
      </c>
      <c r="AC965" s="317">
        <v>43155</v>
      </c>
      <c r="AD965" s="318">
        <f t="shared" si="150"/>
        <v>43189</v>
      </c>
      <c r="AE965" s="319">
        <f>IF(OR(G965=账期!$A$18,G965=账期!$A$20,G965=账期!$A$22,G965=账期!$A$24,G965=账期!$A$25,G965=账期!$A$27,G965=账期!$A$26,G965=账期!$A$28,G965=账期!$A$30,G965=账期!$A$32,G965=账期!$A$34,G965=账期!$A$35,G965=账期!$A$37,G965=账期!$A$39,G965=账期!$A$40,G965=账期!$A$41,G965=账期!$A$42,G965=账期!$A$43,G965=账期!$A$44,G965=账期!$A$45,G965=账期!$A$46,G965=账期!$A$48,G965=账期!$A$50,G965=账期!$A$51,G965=账期!$A$52,G965=账期!$A$53,G965=账期!$A$54,G965=账期!$A$56,G965=账期!$A$57,G965=账期!$A$58,G965=账期!$A$59,G965=账期!$A$60,G965=账期!$A$61,G965=账期!$A$62,G965=账期!$A$63,G965=账期!$A$64,G965=账期!$A$66,G965=账期!$A$67,G965=账期!$A$68,G965=账期!$A$70,G965=账期!$A$71),30,IF(OR(G965=账期!$A$74,G965=账期!$A$77,G965=账期!$A$76,G965=账期!$A$79,G965=账期!$A$80,G965=账期!$A$81,G965=账期!$A$83,G965=账期!$A$85,G965=账期!$A$87,G965=账期!$A$89,G965=账期!$A$91),60,IF(OR(G965=账期!$A$93,G965=账期!$A$94,G965=账期!$A$95,G965=账期!$A$96,G965=账期!$A$98,G965=账期!$A$99,G965=账期!$A$101,G965=账期!$A$102),90,0)))</f>
        <v>30</v>
      </c>
      <c r="AF965" s="319"/>
      <c r="AG965" s="306" t="s">
        <v>50</v>
      </c>
      <c r="AH965" s="319" t="str">
        <f t="shared" si="153"/>
        <v>徐绪盛</v>
      </c>
      <c r="AI965" s="321"/>
    </row>
    <row r="966" spans="1:35" ht="18" customHeight="1" x14ac:dyDescent="0.25">
      <c r="A966" s="301" t="str">
        <f t="shared" si="155"/>
        <v>备货</v>
      </c>
      <c r="B966" s="332">
        <v>43123</v>
      </c>
      <c r="C966" s="303"/>
      <c r="D966" s="304" t="s">
        <v>2632</v>
      </c>
      <c r="E966" s="305" t="str">
        <f t="shared" si="151"/>
        <v>A</v>
      </c>
      <c r="F966" s="305" t="str">
        <f t="shared" si="152"/>
        <v>B</v>
      </c>
      <c r="G966" s="306" t="s">
        <v>2665</v>
      </c>
      <c r="H966" s="307" t="str">
        <f>IF(G966="","",VLOOKUP(G966,下拉数据源!J:K,2,0))</f>
        <v>长飞光纤光缆（上海）有限公司</v>
      </c>
      <c r="I966" s="307" t="s">
        <v>33</v>
      </c>
      <c r="J966" s="307"/>
      <c r="K966" s="308" t="s">
        <v>2666</v>
      </c>
      <c r="L966" s="336" t="s">
        <v>40</v>
      </c>
      <c r="M966" s="306" t="s">
        <v>41</v>
      </c>
      <c r="N966" s="306"/>
      <c r="O966" s="306" t="s">
        <v>37</v>
      </c>
      <c r="P966" s="308">
        <v>18</v>
      </c>
      <c r="Q966" s="309"/>
      <c r="R966" s="286">
        <v>13500</v>
      </c>
      <c r="S966" s="310">
        <f t="shared" si="156"/>
        <v>0</v>
      </c>
      <c r="T966" s="311"/>
      <c r="U966" s="311">
        <f t="shared" si="154"/>
        <v>0</v>
      </c>
      <c r="V966" s="451" t="s">
        <v>3456</v>
      </c>
      <c r="W966" s="452"/>
      <c r="X966" s="308">
        <v>750</v>
      </c>
      <c r="Y966" s="313"/>
      <c r="Z966" s="314"/>
      <c r="AA966" s="315"/>
      <c r="AB966" s="316"/>
      <c r="AC966" s="317"/>
      <c r="AD966" s="318">
        <f t="shared" si="150"/>
        <v>61</v>
      </c>
      <c r="AE966" s="319">
        <f>IF(OR(G966=账期!$A$18,G966=账期!$A$20,G966=账期!$A$22,G966=账期!$A$24,G966=账期!$A$25,G966=账期!$A$27,G966=账期!$A$26,G966=账期!$A$28,G966=账期!$A$30,G966=账期!$A$32,G966=账期!$A$34,G966=账期!$A$35,G966=账期!$A$37,G966=账期!$A$39,G966=账期!$A$40,G966=账期!$A$41,G966=账期!$A$42,G966=账期!$A$43,G966=账期!$A$44,G966=账期!$A$45,G966=账期!$A$46,G966=账期!$A$48,G966=账期!$A$50,G966=账期!$A$51,G966=账期!$A$52,G966=账期!$A$53,G966=账期!$A$54,G966=账期!$A$56,G966=账期!$A$57,G966=账期!$A$58,G966=账期!$A$59,G966=账期!$A$60,G966=账期!$A$61,G966=账期!$A$62,G966=账期!$A$63,G966=账期!$A$64,G966=账期!$A$66,G966=账期!$A$67,G966=账期!$A$68,G966=账期!$A$70,G966=账期!$A$71),30,IF(OR(G966=账期!$A$74,G966=账期!$A$77,G966=账期!$A$76,G966=账期!$A$79,G966=账期!$A$80,G966=账期!$A$81,G966=账期!$A$83,G966=账期!$A$85,G966=账期!$A$87,G966=账期!$A$89,G966=账期!$A$91),60,IF(OR(G966=账期!$A$93,G966=账期!$A$94,G966=账期!$A$95,G966=账期!$A$96,G966=账期!$A$98,G966=账期!$A$99,G966=账期!$A$101,G966=账期!$A$102),90,0)))</f>
        <v>30</v>
      </c>
      <c r="AF966" s="319"/>
      <c r="AG966" s="306" t="s">
        <v>50</v>
      </c>
      <c r="AH966" s="319" t="str">
        <f t="shared" si="153"/>
        <v>徐绪盛</v>
      </c>
      <c r="AI966" s="321"/>
    </row>
    <row r="967" spans="1:35" ht="18" customHeight="1" x14ac:dyDescent="0.25">
      <c r="A967" s="301" t="str">
        <f t="shared" si="155"/>
        <v>备货</v>
      </c>
      <c r="B967" s="380">
        <v>43137</v>
      </c>
      <c r="C967" s="381" t="s">
        <v>3451</v>
      </c>
      <c r="D967" s="304" t="s">
        <v>625</v>
      </c>
      <c r="E967" s="383" t="str">
        <f t="shared" si="151"/>
        <v>A</v>
      </c>
      <c r="F967" s="383" t="str">
        <f t="shared" si="152"/>
        <v>B</v>
      </c>
      <c r="G967" s="306" t="s">
        <v>480</v>
      </c>
      <c r="H967" s="385" t="str">
        <f>IF(G967="","",VLOOKUP(G967,下拉数据源!J:K,2,0))</f>
        <v xml:space="preserve">烽火通信科技股份有限公司 </v>
      </c>
      <c r="I967" s="307" t="s">
        <v>33</v>
      </c>
      <c r="J967" s="385"/>
      <c r="K967" s="386" t="s">
        <v>3384</v>
      </c>
      <c r="L967" s="384" t="s">
        <v>2687</v>
      </c>
      <c r="M967" s="384" t="s">
        <v>3136</v>
      </c>
      <c r="N967" s="306"/>
      <c r="O967" s="306" t="s">
        <v>2798</v>
      </c>
      <c r="P967" s="386">
        <v>38</v>
      </c>
      <c r="Q967" s="387"/>
      <c r="R967" s="286">
        <v>11000</v>
      </c>
      <c r="S967" s="388">
        <f t="shared" si="156"/>
        <v>0</v>
      </c>
      <c r="T967" s="389"/>
      <c r="U967" s="389">
        <f t="shared" si="154"/>
        <v>0</v>
      </c>
      <c r="V967" s="451" t="s">
        <v>2668</v>
      </c>
      <c r="W967" s="452"/>
      <c r="X967" s="386">
        <v>750</v>
      </c>
      <c r="Y967" s="390"/>
      <c r="Z967" s="391"/>
      <c r="AA967" s="392"/>
      <c r="AB967" s="393"/>
      <c r="AC967" s="394"/>
      <c r="AD967" s="395">
        <f t="shared" si="150"/>
        <v>61</v>
      </c>
      <c r="AE967" s="396">
        <f>IF(OR(G967=账期!$A$18,G967=账期!$A$20,G967=账期!$A$22,G967=账期!$A$24,G967=账期!$A$25,G967=账期!$A$27,G967=账期!$A$26,G967=账期!$A$28,G967=账期!$A$30,G967=账期!$A$32,G967=账期!$A$34,G967=账期!$A$35,G967=账期!$A$37,G967=账期!$A$39,G967=账期!$A$40,G967=账期!$A$41,G967=账期!$A$42,G967=账期!$A$43,G967=账期!$A$44,G967=账期!$A$45,G967=账期!$A$46,G967=账期!$A$48,G967=账期!$A$50,G967=账期!$A$51,G967=账期!$A$52,G967=账期!$A$53,G967=账期!$A$54,G967=账期!$A$56,G967=账期!$A$57,G967=账期!$A$58,G967=账期!$A$59,G967=账期!$A$60,G967=账期!$A$61,G967=账期!$A$62,G967=账期!$A$63,G967=账期!$A$64,G967=账期!$A$66,G967=账期!$A$67,G967=账期!$A$68,G967=账期!$A$70,G967=账期!$A$71),30,IF(OR(G967=账期!$A$74,G967=账期!$A$77,G967=账期!$A$76,G967=账期!$A$79,G967=账期!$A$80,G967=账期!$A$81,G967=账期!$A$83,G967=账期!$A$85,G967=账期!$A$87,G967=账期!$A$89,G967=账期!$A$91),60,IF(OR(G967=账期!$A$93,G967=账期!$A$94,G967=账期!$A$95,G967=账期!$A$96,G967=账期!$A$98,G967=账期!$A$99,G967=账期!$A$101,G967=账期!$A$102),90,0)))</f>
        <v>30</v>
      </c>
      <c r="AF967" s="396"/>
      <c r="AG967" s="384" t="s">
        <v>2715</v>
      </c>
      <c r="AH967" s="396" t="str">
        <f t="shared" si="153"/>
        <v>杭得利</v>
      </c>
      <c r="AI967" s="321"/>
    </row>
    <row r="968" spans="1:35" ht="18" customHeight="1" x14ac:dyDescent="0.25">
      <c r="A968" s="301" t="str">
        <f t="shared" si="155"/>
        <v>备货</v>
      </c>
      <c r="B968" s="380">
        <v>43138</v>
      </c>
      <c r="C968" s="381" t="s">
        <v>3952</v>
      </c>
      <c r="D968" s="304" t="s">
        <v>2632</v>
      </c>
      <c r="E968" s="383" t="str">
        <f t="shared" si="151"/>
        <v>A</v>
      </c>
      <c r="F968" s="383" t="str">
        <f t="shared" si="152"/>
        <v>A</v>
      </c>
      <c r="G968" s="384" t="s">
        <v>2631</v>
      </c>
      <c r="H968" s="385" t="str">
        <f>IF(G968="","",VLOOKUP(G968,下拉数据源!J:K,2,0))</f>
        <v>汕头高新区奥星光通信设备有限公司</v>
      </c>
      <c r="I968" s="307" t="s">
        <v>33</v>
      </c>
      <c r="J968" s="385"/>
      <c r="K968" s="386" t="s">
        <v>3455</v>
      </c>
      <c r="L968" s="306" t="s">
        <v>35</v>
      </c>
      <c r="M968" s="306" t="s">
        <v>36</v>
      </c>
      <c r="N968" s="384"/>
      <c r="O968" s="306" t="s">
        <v>37</v>
      </c>
      <c r="P968" s="386">
        <v>30</v>
      </c>
      <c r="Q968" s="387"/>
      <c r="R968" s="286">
        <v>9030</v>
      </c>
      <c r="S968" s="388">
        <f t="shared" si="156"/>
        <v>0</v>
      </c>
      <c r="T968" s="389"/>
      <c r="U968" s="389">
        <f t="shared" si="154"/>
        <v>0</v>
      </c>
      <c r="V968" s="451" t="s">
        <v>3483</v>
      </c>
      <c r="W968" s="452"/>
      <c r="X968" s="386">
        <v>750</v>
      </c>
      <c r="Y968" s="390"/>
      <c r="Z968" s="391"/>
      <c r="AA968" s="392"/>
      <c r="AB968" s="393"/>
      <c r="AC968" s="394"/>
      <c r="AD968" s="395">
        <f t="shared" si="150"/>
        <v>121</v>
      </c>
      <c r="AE968" s="396">
        <f>IF(OR(G968=账期!$A$18,G968=账期!$A$20,G968=账期!$A$22,G968=账期!$A$24,G968=账期!$A$25,G968=账期!$A$27,G968=账期!$A$26,G968=账期!$A$28,G968=账期!$A$30,G968=账期!$A$32,G968=账期!$A$34,G968=账期!$A$35,G968=账期!$A$37,G968=账期!$A$39,G968=账期!$A$40,G968=账期!$A$41,G968=账期!$A$42,G968=账期!$A$43,G968=账期!$A$44,G968=账期!$A$45,G968=账期!$A$46,G968=账期!$A$48,G968=账期!$A$50,G968=账期!$A$51,G968=账期!$A$52,G968=账期!$A$53,G968=账期!$A$54,G968=账期!$A$56,G968=账期!$A$57,G968=账期!$A$58,G968=账期!$A$59,G968=账期!$A$60,G968=账期!$A$61,G968=账期!$A$62,G968=账期!$A$63,G968=账期!$A$64,G968=账期!$A$66,G968=账期!$A$67,G968=账期!$A$68,G968=账期!$A$70,G968=账期!$A$71),30,IF(OR(G968=账期!$A$74,G968=账期!$A$77,G968=账期!$A$76,G968=账期!$A$79,G968=账期!$A$80,G968=账期!$A$81,G968=账期!$A$83,G968=账期!$A$85,G968=账期!$A$87,G968=账期!$A$89,G968=账期!$A$91),60,IF(OR(G968=账期!$A$93,G968=账期!$A$94,G968=账期!$A$95,G968=账期!$A$96,G968=账期!$A$98,G968=账期!$A$99,G968=账期!$A$101,G968=账期!$A$102),90,0)))</f>
        <v>90</v>
      </c>
      <c r="AF968" s="396"/>
      <c r="AG968" s="306" t="s">
        <v>38</v>
      </c>
      <c r="AH968" s="396" t="str">
        <f t="shared" si="153"/>
        <v>柯童柱</v>
      </c>
      <c r="AI968" s="321"/>
    </row>
    <row r="969" spans="1:35" ht="18" customHeight="1" x14ac:dyDescent="0.25">
      <c r="A969" s="301" t="str">
        <f t="shared" si="155"/>
        <v>2018年2月</v>
      </c>
      <c r="B969" s="380">
        <v>43138</v>
      </c>
      <c r="C969" s="381" t="s">
        <v>3560</v>
      </c>
      <c r="D969" s="304" t="s">
        <v>2632</v>
      </c>
      <c r="E969" s="383" t="str">
        <f t="shared" si="151"/>
        <v>A</v>
      </c>
      <c r="F969" s="383" t="str">
        <f t="shared" si="152"/>
        <v>B</v>
      </c>
      <c r="G969" s="384" t="s">
        <v>3457</v>
      </c>
      <c r="H969" s="385" t="str">
        <f>IF(G969="","",VLOOKUP(G969,下拉数据源!J:K,2,0))</f>
        <v>长飞光纤光缆（上海）有限公司</v>
      </c>
      <c r="I969" s="307" t="s">
        <v>33</v>
      </c>
      <c r="J969" s="385"/>
      <c r="K969" s="386">
        <v>20180206009</v>
      </c>
      <c r="L969" s="336" t="s">
        <v>63</v>
      </c>
      <c r="M969" s="306" t="s">
        <v>286</v>
      </c>
      <c r="N969" s="308"/>
      <c r="O969" s="306" t="s">
        <v>191</v>
      </c>
      <c r="P969" s="308">
        <v>1</v>
      </c>
      <c r="Q969" s="309">
        <v>1</v>
      </c>
      <c r="R969" s="286">
        <v>7500</v>
      </c>
      <c r="S969" s="310">
        <f t="shared" si="156"/>
        <v>7500</v>
      </c>
      <c r="T969" s="311"/>
      <c r="U969" s="311">
        <f t="shared" si="154"/>
        <v>7500</v>
      </c>
      <c r="V969" s="451">
        <v>43139</v>
      </c>
      <c r="W969" s="452">
        <v>43140</v>
      </c>
      <c r="X969" s="386">
        <v>25</v>
      </c>
      <c r="Y969" s="390" t="s">
        <v>3527</v>
      </c>
      <c r="Z969" s="391">
        <v>160</v>
      </c>
      <c r="AA969" s="392">
        <v>180207</v>
      </c>
      <c r="AB969" s="393" t="s">
        <v>4007</v>
      </c>
      <c r="AC969" s="394">
        <v>43155</v>
      </c>
      <c r="AD969" s="395">
        <f t="shared" si="150"/>
        <v>43189</v>
      </c>
      <c r="AE969" s="396">
        <f>IF(OR(G969=账期!$A$18,G969=账期!$A$20,G969=账期!$A$22,G969=账期!$A$24,G969=账期!$A$25,G969=账期!$A$27,G969=账期!$A$26,G969=账期!$A$28,G969=账期!$A$30,G969=账期!$A$32,G969=账期!$A$34,G969=账期!$A$35,G969=账期!$A$37,G969=账期!$A$39,G969=账期!$A$40,G969=账期!$A$41,G969=账期!$A$42,G969=账期!$A$43,G969=账期!$A$44,G969=账期!$A$45,G969=账期!$A$46,G969=账期!$A$48,G969=账期!$A$50,G969=账期!$A$51,G969=账期!$A$52,G969=账期!$A$53,G969=账期!$A$54,G969=账期!$A$56,G969=账期!$A$57,G969=账期!$A$58,G969=账期!$A$59,G969=账期!$A$60,G969=账期!$A$61,G969=账期!$A$62,G969=账期!$A$63,G969=账期!$A$64,G969=账期!$A$66,G969=账期!$A$67,G969=账期!$A$68,G969=账期!$A$70,G969=账期!$A$71),30,IF(OR(G969=账期!$A$74,G969=账期!$A$77,G969=账期!$A$76,G969=账期!$A$79,G969=账期!$A$80,G969=账期!$A$81,G969=账期!$A$83,G969=账期!$A$85,G969=账期!$A$87,G969=账期!$A$89,G969=账期!$A$91),60,IF(OR(G969=账期!$A$93,G969=账期!$A$94,G969=账期!$A$95,G969=账期!$A$96,G969=账期!$A$98,G969=账期!$A$99,G969=账期!$A$101,G969=账期!$A$102),90,0)))</f>
        <v>30</v>
      </c>
      <c r="AF969" s="396"/>
      <c r="AG969" s="306" t="s">
        <v>50</v>
      </c>
      <c r="AH969" s="396" t="str">
        <f t="shared" si="153"/>
        <v>徐绪盛</v>
      </c>
      <c r="AI969" s="321"/>
    </row>
    <row r="970" spans="1:35" ht="18" customHeight="1" x14ac:dyDescent="0.25">
      <c r="A970" s="301" t="str">
        <f t="shared" si="155"/>
        <v>2018年2月</v>
      </c>
      <c r="B970" s="380">
        <v>43138</v>
      </c>
      <c r="C970" s="381" t="s">
        <v>3559</v>
      </c>
      <c r="D970" s="304" t="s">
        <v>15</v>
      </c>
      <c r="E970" s="383" t="str">
        <f t="shared" si="151"/>
        <v>A</v>
      </c>
      <c r="F970" s="383" t="str">
        <f t="shared" si="152"/>
        <v>B</v>
      </c>
      <c r="G970" s="384" t="s">
        <v>2794</v>
      </c>
      <c r="H970" s="385" t="str">
        <f>IF(G970="","",VLOOKUP(G970,下拉数据源!J:K,2,0))</f>
        <v>江苏永鼎股份有限公司</v>
      </c>
      <c r="I970" s="307" t="s">
        <v>33</v>
      </c>
      <c r="J970" s="385"/>
      <c r="K970" s="386" t="s">
        <v>3458</v>
      </c>
      <c r="L970" s="306" t="s">
        <v>2707</v>
      </c>
      <c r="M970" s="384" t="s">
        <v>3401</v>
      </c>
      <c r="N970" s="384"/>
      <c r="O970" s="306" t="s">
        <v>2798</v>
      </c>
      <c r="P970" s="386">
        <v>30</v>
      </c>
      <c r="Q970" s="387">
        <v>30</v>
      </c>
      <c r="R970" s="286">
        <v>9500</v>
      </c>
      <c r="S970" s="388">
        <f t="shared" si="156"/>
        <v>285000</v>
      </c>
      <c r="T970" s="389"/>
      <c r="U970" s="389">
        <f t="shared" si="154"/>
        <v>285000</v>
      </c>
      <c r="V970" s="451">
        <v>43154</v>
      </c>
      <c r="W970" s="452">
        <v>43155</v>
      </c>
      <c r="X970" s="386">
        <v>1000</v>
      </c>
      <c r="Y970" s="390" t="s">
        <v>3712</v>
      </c>
      <c r="Z970" s="391">
        <v>4470</v>
      </c>
      <c r="AA970" s="392">
        <v>180209</v>
      </c>
      <c r="AB970" s="393" t="s">
        <v>4000</v>
      </c>
      <c r="AC970" s="394">
        <v>43155</v>
      </c>
      <c r="AD970" s="395">
        <f t="shared" si="150"/>
        <v>43155</v>
      </c>
      <c r="AE970" s="396">
        <f>IF(OR(G970=账期!$A$18,G970=账期!$A$20,G970=账期!$A$22,G970=账期!$A$24,G970=账期!$A$25,G970=账期!$A$27,G970=账期!$A$26,G970=账期!$A$28,G970=账期!$A$30,G970=账期!$A$32,G970=账期!$A$34,G970=账期!$A$35,G970=账期!$A$37,G970=账期!$A$39,G970=账期!$A$40,G970=账期!$A$41,G970=账期!$A$42,G970=账期!$A$43,G970=账期!$A$44,G970=账期!$A$45,G970=账期!$A$46,G970=账期!$A$48,G970=账期!$A$50,G970=账期!$A$51,G970=账期!$A$52,G970=账期!$A$53,G970=账期!$A$54,G970=账期!$A$56,G970=账期!$A$57,G970=账期!$A$58,G970=账期!$A$59,G970=账期!$A$60,G970=账期!$A$61,G970=账期!$A$62,G970=账期!$A$63,G970=账期!$A$64,G970=账期!$A$66,G970=账期!$A$67,G970=账期!$A$68,G970=账期!$A$70,G970=账期!$A$71),30,IF(OR(G970=账期!$A$74,G970=账期!$A$77,G970=账期!$A$76,G970=账期!$A$79,G970=账期!$A$80,G970=账期!$A$81,G970=账期!$A$83,G970=账期!$A$85,G970=账期!$A$87,G970=账期!$A$89,G970=账期!$A$91),60,IF(OR(G970=账期!$A$93,G970=账期!$A$94,G970=账期!$A$95,G970=账期!$A$96,G970=账期!$A$98,G970=账期!$A$99,G970=账期!$A$101,G970=账期!$A$102),90,0)))</f>
        <v>0</v>
      </c>
      <c r="AF970" s="396"/>
      <c r="AG970" s="306" t="s">
        <v>50</v>
      </c>
      <c r="AH970" s="396" t="str">
        <f t="shared" ref="AH970:AH1001" si="157">IF(AG970="华东","徐绪盛",IF(AG970="华南","柯童柱",IF(AG970="华中","杭得利",IF(AG970="西南","张军",IF(AG970="华北","石浩宇","")))))</f>
        <v>徐绪盛</v>
      </c>
      <c r="AI970" s="321"/>
    </row>
    <row r="971" spans="1:35" ht="18" customHeight="1" x14ac:dyDescent="0.25">
      <c r="A971" s="301" t="str">
        <f t="shared" si="155"/>
        <v>2018年2月</v>
      </c>
      <c r="B971" s="380">
        <v>43138</v>
      </c>
      <c r="C971" s="381" t="s">
        <v>3558</v>
      </c>
      <c r="D971" s="304" t="s">
        <v>15</v>
      </c>
      <c r="E971" s="383" t="str">
        <f t="shared" si="151"/>
        <v>C</v>
      </c>
      <c r="F971" s="383" t="str">
        <f t="shared" si="152"/>
        <v>A</v>
      </c>
      <c r="G971" s="306" t="s">
        <v>2628</v>
      </c>
      <c r="H971" s="385" t="str">
        <f>IF(G971="","",VLOOKUP(G971,下拉数据源!J:K,2,0))</f>
        <v>成都康宁光缆有限公司</v>
      </c>
      <c r="I971" s="307" t="s">
        <v>33</v>
      </c>
      <c r="J971" s="385"/>
      <c r="K971" s="386">
        <v>4900001448</v>
      </c>
      <c r="L971" s="384" t="s">
        <v>2707</v>
      </c>
      <c r="M971" s="384" t="s">
        <v>3459</v>
      </c>
      <c r="N971" s="384"/>
      <c r="O971" s="306" t="s">
        <v>37</v>
      </c>
      <c r="P971" s="386">
        <v>0.125</v>
      </c>
      <c r="Q971" s="387">
        <v>0.125</v>
      </c>
      <c r="R971" s="286">
        <v>21000</v>
      </c>
      <c r="S971" s="388">
        <f t="shared" si="156"/>
        <v>2625</v>
      </c>
      <c r="T971" s="389"/>
      <c r="U971" s="389">
        <f t="shared" si="154"/>
        <v>2625</v>
      </c>
      <c r="V971" s="451">
        <v>43154</v>
      </c>
      <c r="W971" s="452">
        <v>43157</v>
      </c>
      <c r="X971" s="386">
        <v>25</v>
      </c>
      <c r="Y971" s="390" t="s">
        <v>3708</v>
      </c>
      <c r="Z971" s="391">
        <v>0</v>
      </c>
      <c r="AA971" s="392">
        <v>180223</v>
      </c>
      <c r="AB971" s="393"/>
      <c r="AC971" s="394"/>
      <c r="AD971" s="395">
        <f t="shared" si="150"/>
        <v>0</v>
      </c>
      <c r="AE971" s="396">
        <f>IF(OR(G971=账期!$A$18,G971=账期!$A$20,G971=账期!$A$22,G971=账期!$A$24,G971=账期!$A$25,G971=账期!$A$27,G971=账期!$A$26,G971=账期!$A$28,G971=账期!$A$30,G971=账期!$A$32,G971=账期!$A$34,G971=账期!$A$35,G971=账期!$A$37,G971=账期!$A$39,G971=账期!$A$40,G971=账期!$A$41,G971=账期!$A$42,G971=账期!$A$43,G971=账期!$A$44,G971=账期!$A$45,G971=账期!$A$46,G971=账期!$A$48,G971=账期!$A$50,G971=账期!$A$51,G971=账期!$A$52,G971=账期!$A$53,G971=账期!$A$54,G971=账期!$A$56,G971=账期!$A$57,G971=账期!$A$58,G971=账期!$A$59,G971=账期!$A$60,G971=账期!$A$61,G971=账期!$A$62,G971=账期!$A$63,G971=账期!$A$64,G971=账期!$A$66,G971=账期!$A$67,G971=账期!$A$68,G971=账期!$A$70,G971=账期!$A$71),30,IF(OR(G971=账期!$A$74,G971=账期!$A$77,G971=账期!$A$76,G971=账期!$A$79,G971=账期!$A$80,G971=账期!$A$81,G971=账期!$A$83,G971=账期!$A$85,G971=账期!$A$87,G971=账期!$A$89,G971=账期!$A$91),60,IF(OR(G971=账期!$A$93,G971=账期!$A$94,G971=账期!$A$95,G971=账期!$A$96,G971=账期!$A$98,G971=账期!$A$99,G971=账期!$A$101,G971=账期!$A$102),90,0)))</f>
        <v>0</v>
      </c>
      <c r="AF971" s="396"/>
      <c r="AG971" s="306" t="s">
        <v>70</v>
      </c>
      <c r="AH971" s="396" t="str">
        <f t="shared" si="157"/>
        <v>张军</v>
      </c>
      <c r="AI971" s="321"/>
    </row>
    <row r="972" spans="1:35" ht="18" customHeight="1" x14ac:dyDescent="0.25">
      <c r="A972" s="301" t="str">
        <f t="shared" si="155"/>
        <v>2018年2月</v>
      </c>
      <c r="B972" s="302">
        <v>43131</v>
      </c>
      <c r="C972" s="303" t="s">
        <v>2909</v>
      </c>
      <c r="D972" s="304" t="s">
        <v>2632</v>
      </c>
      <c r="E972" s="305" t="str">
        <f t="shared" si="151"/>
        <v>A</v>
      </c>
      <c r="F972" s="305" t="str">
        <f t="shared" si="152"/>
        <v>B</v>
      </c>
      <c r="G972" s="306" t="s">
        <v>2693</v>
      </c>
      <c r="H972" s="307" t="str">
        <f>IF(G972="","",VLOOKUP(G972,下拉数据源!J:K,2,0))</f>
        <v>长飞光纤光缆四川有限公司</v>
      </c>
      <c r="I972" s="307" t="s">
        <v>33</v>
      </c>
      <c r="J972" s="307"/>
      <c r="K972" s="308" t="s">
        <v>3461</v>
      </c>
      <c r="L972" s="306" t="s">
        <v>2837</v>
      </c>
      <c r="M972" s="306" t="s">
        <v>2838</v>
      </c>
      <c r="N972" s="306"/>
      <c r="O972" s="306" t="s">
        <v>2798</v>
      </c>
      <c r="P972" s="308">
        <v>5</v>
      </c>
      <c r="Q972" s="309">
        <v>5</v>
      </c>
      <c r="R972" s="286">
        <v>52980</v>
      </c>
      <c r="S972" s="310">
        <f t="shared" si="156"/>
        <v>264900</v>
      </c>
      <c r="T972" s="311"/>
      <c r="U972" s="311">
        <f t="shared" si="154"/>
        <v>264900</v>
      </c>
      <c r="V972" s="451">
        <v>43152</v>
      </c>
      <c r="W972" s="452">
        <v>43154</v>
      </c>
      <c r="X972" s="308">
        <v>25</v>
      </c>
      <c r="Y972" s="313" t="s">
        <v>3692</v>
      </c>
      <c r="Z972" s="314">
        <v>2300</v>
      </c>
      <c r="AA972" s="315">
        <v>180206</v>
      </c>
      <c r="AB972" s="316"/>
      <c r="AC972" s="317"/>
      <c r="AD972" s="318">
        <f t="shared" si="150"/>
        <v>61</v>
      </c>
      <c r="AE972" s="319">
        <f>IF(OR(G972=账期!$A$18,G972=账期!$A$20,G972=账期!$A$22,G972=账期!$A$24,G972=账期!$A$25,G972=账期!$A$27,G972=账期!$A$26,G972=账期!$A$28,G972=账期!$A$30,G972=账期!$A$32,G972=账期!$A$34,G972=账期!$A$35,G972=账期!$A$37,G972=账期!$A$39,G972=账期!$A$40,G972=账期!$A$41,G972=账期!$A$42,G972=账期!$A$43,G972=账期!$A$44,G972=账期!$A$45,G972=账期!$A$46,G972=账期!$A$48,G972=账期!$A$50,G972=账期!$A$51,G972=账期!$A$52,G972=账期!$A$53,G972=账期!$A$54,G972=账期!$A$56,G972=账期!$A$57,G972=账期!$A$58,G972=账期!$A$59,G972=账期!$A$60,G972=账期!$A$61,G972=账期!$A$62,G972=账期!$A$63,G972=账期!$A$64,G972=账期!$A$66,G972=账期!$A$67,G972=账期!$A$68,G972=账期!$A$70,G972=账期!$A$71),30,IF(OR(G972=账期!$A$74,G972=账期!$A$77,G972=账期!$A$76,G972=账期!$A$79,G972=账期!$A$80,G972=账期!$A$81,G972=账期!$A$83,G972=账期!$A$85,G972=账期!$A$87,G972=账期!$A$89,G972=账期!$A$91),60,IF(OR(G972=账期!$A$93,G972=账期!$A$94,G972=账期!$A$95,G972=账期!$A$96,G972=账期!$A$98,G972=账期!$A$99,G972=账期!$A$101,G972=账期!$A$102),90,0)))</f>
        <v>30</v>
      </c>
      <c r="AF972" s="319"/>
      <c r="AG972" s="306" t="s">
        <v>70</v>
      </c>
      <c r="AH972" s="319" t="str">
        <f t="shared" si="157"/>
        <v>张军</v>
      </c>
      <c r="AI972" s="321"/>
    </row>
    <row r="973" spans="1:35" ht="18" customHeight="1" x14ac:dyDescent="0.25">
      <c r="A973" s="301" t="str">
        <f t="shared" si="155"/>
        <v>2018年2月</v>
      </c>
      <c r="B973" s="302">
        <v>43129</v>
      </c>
      <c r="C973" s="303" t="s">
        <v>1636</v>
      </c>
      <c r="D973" s="304" t="s">
        <v>617</v>
      </c>
      <c r="E973" s="305" t="str">
        <f t="shared" si="151"/>
        <v>A</v>
      </c>
      <c r="F973" s="305" t="str">
        <f t="shared" si="152"/>
        <v>A</v>
      </c>
      <c r="G973" s="306" t="s">
        <v>508</v>
      </c>
      <c r="H973" s="307" t="str">
        <f>IF(G973="","",VLOOKUP(G973,下拉数据源!J:K,2,0))</f>
        <v>长飞光纤光缆股份有限公司</v>
      </c>
      <c r="I973" s="307" t="s">
        <v>33</v>
      </c>
      <c r="J973" s="307"/>
      <c r="K973" s="308" t="s">
        <v>1637</v>
      </c>
      <c r="L973" s="306" t="s">
        <v>63</v>
      </c>
      <c r="M973" s="306" t="s">
        <v>64</v>
      </c>
      <c r="N973" s="306"/>
      <c r="O973" s="306" t="s">
        <v>191</v>
      </c>
      <c r="P973" s="308">
        <v>9</v>
      </c>
      <c r="Q973" s="309">
        <v>9</v>
      </c>
      <c r="R973" s="286">
        <v>10290</v>
      </c>
      <c r="S973" s="310">
        <f t="shared" si="156"/>
        <v>92610</v>
      </c>
      <c r="T973" s="311"/>
      <c r="U973" s="311">
        <f t="shared" si="154"/>
        <v>92610</v>
      </c>
      <c r="V973" s="451">
        <v>43141</v>
      </c>
      <c r="W973" s="452">
        <v>43142</v>
      </c>
      <c r="X973" s="308">
        <v>1000</v>
      </c>
      <c r="Y973" s="313" t="s">
        <v>3604</v>
      </c>
      <c r="Z973" s="314">
        <v>792</v>
      </c>
      <c r="AA973" s="315">
        <v>180204</v>
      </c>
      <c r="AB973" s="316"/>
      <c r="AC973" s="317"/>
      <c r="AD973" s="318">
        <f t="shared" si="150"/>
        <v>61</v>
      </c>
      <c r="AE973" s="319">
        <f>IF(OR(G973=账期!$A$18,G973=账期!$A$20,G973=账期!$A$22,G973=账期!$A$24,G973=账期!$A$25,G973=账期!$A$27,G973=账期!$A$26,G973=账期!$A$28,G973=账期!$A$30,G973=账期!$A$32,G973=账期!$A$34,G973=账期!$A$35,G973=账期!$A$37,G973=账期!$A$39,G973=账期!$A$40,G973=账期!$A$41,G973=账期!$A$42,G973=账期!$A$43,G973=账期!$A$44,G973=账期!$A$45,G973=账期!$A$46,G973=账期!$A$48,G973=账期!$A$50,G973=账期!$A$51,G973=账期!$A$52,G973=账期!$A$53,G973=账期!$A$54,G973=账期!$A$56,G973=账期!$A$57,G973=账期!$A$58,G973=账期!$A$59,G973=账期!$A$60,G973=账期!$A$61,G973=账期!$A$62,G973=账期!$A$63,G973=账期!$A$64,G973=账期!$A$66,G973=账期!$A$67,G973=账期!$A$68,G973=账期!$A$70,G973=账期!$A$71),30,IF(OR(G973=账期!$A$74,G973=账期!$A$77,G973=账期!$A$76,G973=账期!$A$79,G973=账期!$A$80,G973=账期!$A$81,G973=账期!$A$83,G973=账期!$A$85,G973=账期!$A$87,G973=账期!$A$89,G973=账期!$A$91),60,IF(OR(G973=账期!$A$93,G973=账期!$A$94,G973=账期!$A$95,G973=账期!$A$96,G973=账期!$A$98,G973=账期!$A$99,G973=账期!$A$101,G973=账期!$A$102),90,0)))</f>
        <v>30</v>
      </c>
      <c r="AF973" s="319"/>
      <c r="AG973" s="306" t="s">
        <v>86</v>
      </c>
      <c r="AH973" s="319" t="str">
        <f t="shared" si="157"/>
        <v>杭得利</v>
      </c>
      <c r="AI973" s="321"/>
    </row>
    <row r="974" spans="1:35" ht="18" customHeight="1" x14ac:dyDescent="0.25">
      <c r="A974" s="301" t="str">
        <f t="shared" si="155"/>
        <v>备货</v>
      </c>
      <c r="B974" s="380">
        <v>43138</v>
      </c>
      <c r="C974" s="381" t="s">
        <v>3561</v>
      </c>
      <c r="D974" s="304" t="s">
        <v>2632</v>
      </c>
      <c r="E974" s="383" t="str">
        <f t="shared" si="151"/>
        <v>A</v>
      </c>
      <c r="F974" s="383" t="str">
        <f t="shared" si="152"/>
        <v>B</v>
      </c>
      <c r="G974" s="384" t="s">
        <v>2665</v>
      </c>
      <c r="H974" s="385" t="str">
        <f>IF(G974="","",VLOOKUP(G974,下拉数据源!J:K,2,0))</f>
        <v>长飞光纤光缆（上海）有限公司</v>
      </c>
      <c r="I974" s="307" t="s">
        <v>33</v>
      </c>
      <c r="J974" s="385"/>
      <c r="K974" s="386" t="s">
        <v>3480</v>
      </c>
      <c r="L974" s="336" t="s">
        <v>63</v>
      </c>
      <c r="M974" s="306" t="s">
        <v>64</v>
      </c>
      <c r="N974" s="306"/>
      <c r="O974" s="306" t="s">
        <v>37</v>
      </c>
      <c r="P974" s="308">
        <v>4</v>
      </c>
      <c r="Q974" s="387"/>
      <c r="R974" s="286">
        <v>12300</v>
      </c>
      <c r="S974" s="388">
        <f t="shared" si="156"/>
        <v>0</v>
      </c>
      <c r="T974" s="389"/>
      <c r="U974" s="389">
        <f t="shared" si="154"/>
        <v>0</v>
      </c>
      <c r="V974" s="451" t="s">
        <v>3483</v>
      </c>
      <c r="W974" s="452"/>
      <c r="X974" s="386">
        <v>25</v>
      </c>
      <c r="Y974" s="390"/>
      <c r="Z974" s="391"/>
      <c r="AA974" s="392"/>
      <c r="AB974" s="393"/>
      <c r="AC974" s="394"/>
      <c r="AD974" s="395">
        <f t="shared" si="150"/>
        <v>61</v>
      </c>
      <c r="AE974" s="396">
        <f>IF(OR(G974=账期!$A$18,G974=账期!$A$20,G974=账期!$A$22,G974=账期!$A$24,G974=账期!$A$25,G974=账期!$A$27,G974=账期!$A$26,G974=账期!$A$28,G974=账期!$A$30,G974=账期!$A$32,G974=账期!$A$34,G974=账期!$A$35,G974=账期!$A$37,G974=账期!$A$39,G974=账期!$A$40,G974=账期!$A$41,G974=账期!$A$42,G974=账期!$A$43,G974=账期!$A$44,G974=账期!$A$45,G974=账期!$A$46,G974=账期!$A$48,G974=账期!$A$50,G974=账期!$A$51,G974=账期!$A$52,G974=账期!$A$53,G974=账期!$A$54,G974=账期!$A$56,G974=账期!$A$57,G974=账期!$A$58,G974=账期!$A$59,G974=账期!$A$60,G974=账期!$A$61,G974=账期!$A$62,G974=账期!$A$63,G974=账期!$A$64,G974=账期!$A$66,G974=账期!$A$67,G974=账期!$A$68,G974=账期!$A$70,G974=账期!$A$71),30,IF(OR(G974=账期!$A$74,G974=账期!$A$77,G974=账期!$A$76,G974=账期!$A$79,G974=账期!$A$80,G974=账期!$A$81,G974=账期!$A$83,G974=账期!$A$85,G974=账期!$A$87,G974=账期!$A$89,G974=账期!$A$91),60,IF(OR(G974=账期!$A$93,G974=账期!$A$94,G974=账期!$A$95,G974=账期!$A$96,G974=账期!$A$98,G974=账期!$A$99,G974=账期!$A$101,G974=账期!$A$102),90,0)))</f>
        <v>30</v>
      </c>
      <c r="AF974" s="396"/>
      <c r="AG974" s="306" t="s">
        <v>50</v>
      </c>
      <c r="AH974" s="396" t="str">
        <f t="shared" si="157"/>
        <v>徐绪盛</v>
      </c>
      <c r="AI974" s="321"/>
    </row>
    <row r="975" spans="1:35" ht="18" customHeight="1" x14ac:dyDescent="0.25">
      <c r="A975" s="301" t="str">
        <f t="shared" si="155"/>
        <v>备货</v>
      </c>
      <c r="B975" s="380">
        <v>43138</v>
      </c>
      <c r="C975" s="381" t="s">
        <v>3561</v>
      </c>
      <c r="D975" s="304" t="s">
        <v>2632</v>
      </c>
      <c r="E975" s="383" t="str">
        <f t="shared" si="151"/>
        <v>A</v>
      </c>
      <c r="F975" s="383" t="str">
        <f t="shared" si="152"/>
        <v>B</v>
      </c>
      <c r="G975" s="306" t="s">
        <v>2665</v>
      </c>
      <c r="H975" s="385" t="str">
        <f>IF(G975="","",VLOOKUP(G975,下拉数据源!J:K,2,0))</f>
        <v>长飞光纤光缆（上海）有限公司</v>
      </c>
      <c r="I975" s="307" t="s">
        <v>33</v>
      </c>
      <c r="J975" s="385"/>
      <c r="K975" s="444" t="s">
        <v>3482</v>
      </c>
      <c r="L975" s="336" t="s">
        <v>63</v>
      </c>
      <c r="M975" s="306" t="s">
        <v>2669</v>
      </c>
      <c r="N975" s="384"/>
      <c r="O975" s="306" t="s">
        <v>65</v>
      </c>
      <c r="P975" s="308">
        <v>10</v>
      </c>
      <c r="Q975" s="309"/>
      <c r="R975" s="286">
        <v>18500</v>
      </c>
      <c r="S975" s="310">
        <f t="shared" si="156"/>
        <v>0</v>
      </c>
      <c r="T975" s="389"/>
      <c r="U975" s="389">
        <f t="shared" si="154"/>
        <v>0</v>
      </c>
      <c r="V975" s="451" t="s">
        <v>3483</v>
      </c>
      <c r="W975" s="452"/>
      <c r="X975" s="386">
        <v>25</v>
      </c>
      <c r="Y975" s="390"/>
      <c r="Z975" s="391"/>
      <c r="AA975" s="392"/>
      <c r="AB975" s="393"/>
      <c r="AC975" s="394"/>
      <c r="AD975" s="395">
        <f t="shared" si="150"/>
        <v>61</v>
      </c>
      <c r="AE975" s="396">
        <f>IF(OR(G975=账期!$A$18,G975=账期!$A$20,G975=账期!$A$22,G975=账期!$A$24,G975=账期!$A$25,G975=账期!$A$27,G975=账期!$A$26,G975=账期!$A$28,G975=账期!$A$30,G975=账期!$A$32,G975=账期!$A$34,G975=账期!$A$35,G975=账期!$A$37,G975=账期!$A$39,G975=账期!$A$40,G975=账期!$A$41,G975=账期!$A$42,G975=账期!$A$43,G975=账期!$A$44,G975=账期!$A$45,G975=账期!$A$46,G975=账期!$A$48,G975=账期!$A$50,G975=账期!$A$51,G975=账期!$A$52,G975=账期!$A$53,G975=账期!$A$54,G975=账期!$A$56,G975=账期!$A$57,G975=账期!$A$58,G975=账期!$A$59,G975=账期!$A$60,G975=账期!$A$61,G975=账期!$A$62,G975=账期!$A$63,G975=账期!$A$64,G975=账期!$A$66,G975=账期!$A$67,G975=账期!$A$68,G975=账期!$A$70,G975=账期!$A$71),30,IF(OR(G975=账期!$A$74,G975=账期!$A$77,G975=账期!$A$76,G975=账期!$A$79,G975=账期!$A$80,G975=账期!$A$81,G975=账期!$A$83,G975=账期!$A$85,G975=账期!$A$87,G975=账期!$A$89,G975=账期!$A$91),60,IF(OR(G975=账期!$A$93,G975=账期!$A$94,G975=账期!$A$95,G975=账期!$A$96,G975=账期!$A$98,G975=账期!$A$99,G975=账期!$A$101,G975=账期!$A$102),90,0)))</f>
        <v>30</v>
      </c>
      <c r="AF975" s="396"/>
      <c r="AG975" s="306" t="s">
        <v>50</v>
      </c>
      <c r="AH975" s="396" t="str">
        <f t="shared" si="157"/>
        <v>徐绪盛</v>
      </c>
      <c r="AI975" s="321"/>
    </row>
    <row r="976" spans="1:35" ht="18" customHeight="1" x14ac:dyDescent="0.25">
      <c r="A976" s="301" t="str">
        <f t="shared" si="155"/>
        <v>备货</v>
      </c>
      <c r="B976" s="380">
        <v>43138</v>
      </c>
      <c r="C976" s="381" t="s">
        <v>3561</v>
      </c>
      <c r="D976" s="304" t="s">
        <v>2632</v>
      </c>
      <c r="E976" s="383" t="str">
        <f t="shared" si="151"/>
        <v>A</v>
      </c>
      <c r="F976" s="383" t="str">
        <f t="shared" si="152"/>
        <v>B</v>
      </c>
      <c r="G976" s="306" t="s">
        <v>2665</v>
      </c>
      <c r="H976" s="385" t="str">
        <f>IF(G976="","",VLOOKUP(G976,下拉数据源!J:K,2,0))</f>
        <v>长飞光纤光缆（上海）有限公司</v>
      </c>
      <c r="I976" s="307" t="s">
        <v>33</v>
      </c>
      <c r="J976" s="385"/>
      <c r="K976" s="308" t="s">
        <v>3485</v>
      </c>
      <c r="L976" s="336" t="s">
        <v>40</v>
      </c>
      <c r="M976" s="384" t="s">
        <v>3484</v>
      </c>
      <c r="N976" s="384"/>
      <c r="O976" s="306" t="s">
        <v>37</v>
      </c>
      <c r="P976" s="386">
        <v>22.5</v>
      </c>
      <c r="Q976" s="387"/>
      <c r="R976" s="286">
        <v>13500</v>
      </c>
      <c r="S976" s="388">
        <f t="shared" si="156"/>
        <v>0</v>
      </c>
      <c r="T976" s="389"/>
      <c r="U976" s="389">
        <f t="shared" si="154"/>
        <v>0</v>
      </c>
      <c r="V976" s="451" t="s">
        <v>2668</v>
      </c>
      <c r="W976" s="452"/>
      <c r="X976" s="386"/>
      <c r="Y976" s="390"/>
      <c r="Z976" s="391"/>
      <c r="AA976" s="392"/>
      <c r="AB976" s="393"/>
      <c r="AC976" s="394"/>
      <c r="AD976" s="395">
        <f t="shared" si="150"/>
        <v>61</v>
      </c>
      <c r="AE976" s="396">
        <f>IF(OR(G976=账期!$A$18,G976=账期!$A$20,G976=账期!$A$22,G976=账期!$A$24,G976=账期!$A$25,G976=账期!$A$27,G976=账期!$A$26,G976=账期!$A$28,G976=账期!$A$30,G976=账期!$A$32,G976=账期!$A$34,G976=账期!$A$35,G976=账期!$A$37,G976=账期!$A$39,G976=账期!$A$40,G976=账期!$A$41,G976=账期!$A$42,G976=账期!$A$43,G976=账期!$A$44,G976=账期!$A$45,G976=账期!$A$46,G976=账期!$A$48,G976=账期!$A$50,G976=账期!$A$51,G976=账期!$A$52,G976=账期!$A$53,G976=账期!$A$54,G976=账期!$A$56,G976=账期!$A$57,G976=账期!$A$58,G976=账期!$A$59,G976=账期!$A$60,G976=账期!$A$61,G976=账期!$A$62,G976=账期!$A$63,G976=账期!$A$64,G976=账期!$A$66,G976=账期!$A$67,G976=账期!$A$68,G976=账期!$A$70,G976=账期!$A$71),30,IF(OR(G976=账期!$A$74,G976=账期!$A$77,G976=账期!$A$76,G976=账期!$A$79,G976=账期!$A$80,G976=账期!$A$81,G976=账期!$A$83,G976=账期!$A$85,G976=账期!$A$87,G976=账期!$A$89,G976=账期!$A$91),60,IF(OR(G976=账期!$A$93,G976=账期!$A$94,G976=账期!$A$95,G976=账期!$A$96,G976=账期!$A$98,G976=账期!$A$99,G976=账期!$A$101,G976=账期!$A$102),90,0)))</f>
        <v>30</v>
      </c>
      <c r="AF976" s="396"/>
      <c r="AG976" s="306" t="s">
        <v>50</v>
      </c>
      <c r="AH976" s="396" t="str">
        <f t="shared" si="157"/>
        <v>徐绪盛</v>
      </c>
      <c r="AI976" s="321"/>
    </row>
    <row r="977" spans="1:35" ht="18" customHeight="1" x14ac:dyDescent="0.25">
      <c r="A977" s="301" t="str">
        <f t="shared" si="155"/>
        <v>2018年2月</v>
      </c>
      <c r="B977" s="380">
        <v>43138</v>
      </c>
      <c r="C977" s="303" t="s">
        <v>3487</v>
      </c>
      <c r="D977" s="304" t="s">
        <v>15</v>
      </c>
      <c r="E977" s="383" t="str">
        <f t="shared" si="151"/>
        <v>A</v>
      </c>
      <c r="F977" s="383" t="str">
        <f t="shared" si="152"/>
        <v>B</v>
      </c>
      <c r="G977" s="384" t="s">
        <v>2794</v>
      </c>
      <c r="H977" s="385" t="str">
        <f>IF(G977="","",VLOOKUP(G977,下拉数据源!J:K,2,0))</f>
        <v>江苏永鼎股份有限公司</v>
      </c>
      <c r="I977" s="307" t="s">
        <v>33</v>
      </c>
      <c r="J977" s="385"/>
      <c r="K977" s="386" t="s">
        <v>3488</v>
      </c>
      <c r="L977" s="306" t="s">
        <v>2695</v>
      </c>
      <c r="M977" s="306" t="s">
        <v>2797</v>
      </c>
      <c r="N977" s="384"/>
      <c r="O977" s="306" t="s">
        <v>2798</v>
      </c>
      <c r="P977" s="386">
        <v>23.25</v>
      </c>
      <c r="Q977" s="387"/>
      <c r="R977" s="286">
        <v>9050</v>
      </c>
      <c r="S977" s="388">
        <f t="shared" si="156"/>
        <v>0</v>
      </c>
      <c r="T977" s="389"/>
      <c r="U977" s="389">
        <f t="shared" si="154"/>
        <v>0</v>
      </c>
      <c r="V977" s="451">
        <v>43156</v>
      </c>
      <c r="W977" s="452">
        <v>43157</v>
      </c>
      <c r="X977" s="386">
        <v>750</v>
      </c>
      <c r="Y977" s="390"/>
      <c r="Z977" s="391"/>
      <c r="AA977" s="392"/>
      <c r="AB977" s="393"/>
      <c r="AC977" s="394"/>
      <c r="AD977" s="395">
        <f t="shared" si="150"/>
        <v>0</v>
      </c>
      <c r="AE977" s="396">
        <f>IF(OR(G977=账期!$A$18,G977=账期!$A$20,G977=账期!$A$22,G977=账期!$A$24,G977=账期!$A$25,G977=账期!$A$27,G977=账期!$A$26,G977=账期!$A$28,G977=账期!$A$30,G977=账期!$A$32,G977=账期!$A$34,G977=账期!$A$35,G977=账期!$A$37,G977=账期!$A$39,G977=账期!$A$40,G977=账期!$A$41,G977=账期!$A$42,G977=账期!$A$43,G977=账期!$A$44,G977=账期!$A$45,G977=账期!$A$46,G977=账期!$A$48,G977=账期!$A$50,G977=账期!$A$51,G977=账期!$A$52,G977=账期!$A$53,G977=账期!$A$54,G977=账期!$A$56,G977=账期!$A$57,G977=账期!$A$58,G977=账期!$A$59,G977=账期!$A$60,G977=账期!$A$61,G977=账期!$A$62,G977=账期!$A$63,G977=账期!$A$64,G977=账期!$A$66,G977=账期!$A$67,G977=账期!$A$68,G977=账期!$A$70,G977=账期!$A$71),30,IF(OR(G977=账期!$A$74,G977=账期!$A$77,G977=账期!$A$76,G977=账期!$A$79,G977=账期!$A$80,G977=账期!$A$81,G977=账期!$A$83,G977=账期!$A$85,G977=账期!$A$87,G977=账期!$A$89,G977=账期!$A$91),60,IF(OR(G977=账期!$A$93,G977=账期!$A$94,G977=账期!$A$95,G977=账期!$A$96,G977=账期!$A$98,G977=账期!$A$99,G977=账期!$A$101,G977=账期!$A$102),90,0)))</f>
        <v>0</v>
      </c>
      <c r="AF977" s="396"/>
      <c r="AG977" s="306" t="s">
        <v>50</v>
      </c>
      <c r="AH977" s="396" t="str">
        <f t="shared" si="157"/>
        <v>徐绪盛</v>
      </c>
      <c r="AI977" s="321"/>
    </row>
    <row r="978" spans="1:35" ht="18" customHeight="1" x14ac:dyDescent="0.25">
      <c r="A978" s="301" t="str">
        <f t="shared" si="155"/>
        <v>2018年2月</v>
      </c>
      <c r="B978" s="380">
        <v>43138</v>
      </c>
      <c r="C978" s="303" t="s">
        <v>3487</v>
      </c>
      <c r="D978" s="304" t="s">
        <v>15</v>
      </c>
      <c r="E978" s="383" t="str">
        <f t="shared" si="151"/>
        <v>A</v>
      </c>
      <c r="F978" s="383" t="str">
        <f t="shared" si="152"/>
        <v>B</v>
      </c>
      <c r="G978" s="384" t="s">
        <v>2794</v>
      </c>
      <c r="H978" s="385" t="str">
        <f>IF(G978="","",VLOOKUP(G978,下拉数据源!J:K,2,0))</f>
        <v>江苏永鼎股份有限公司</v>
      </c>
      <c r="I978" s="307" t="s">
        <v>33</v>
      </c>
      <c r="J978" s="385"/>
      <c r="K978" s="386" t="s">
        <v>3488</v>
      </c>
      <c r="L978" s="306" t="s">
        <v>2695</v>
      </c>
      <c r="M978" s="306" t="s">
        <v>2797</v>
      </c>
      <c r="N978" s="384"/>
      <c r="O978" s="306" t="s">
        <v>2798</v>
      </c>
      <c r="P978" s="386">
        <v>30</v>
      </c>
      <c r="Q978" s="387"/>
      <c r="R978" s="286">
        <v>9050</v>
      </c>
      <c r="S978" s="388">
        <f t="shared" si="156"/>
        <v>0</v>
      </c>
      <c r="T978" s="389"/>
      <c r="U978" s="389">
        <f t="shared" si="154"/>
        <v>0</v>
      </c>
      <c r="V978" s="451">
        <v>43159</v>
      </c>
      <c r="W978" s="452" t="s">
        <v>3901</v>
      </c>
      <c r="X978" s="386">
        <v>750</v>
      </c>
      <c r="Y978" s="390"/>
      <c r="Z978" s="391"/>
      <c r="AA978" s="392"/>
      <c r="AB978" s="393"/>
      <c r="AC978" s="394"/>
      <c r="AD978" s="395">
        <f t="shared" si="150"/>
        <v>0</v>
      </c>
      <c r="AE978" s="396">
        <f>IF(OR(G978=账期!$A$18,G978=账期!$A$20,G978=账期!$A$22,G978=账期!$A$24,G978=账期!$A$25,G978=账期!$A$27,G978=账期!$A$26,G978=账期!$A$28,G978=账期!$A$30,G978=账期!$A$32,G978=账期!$A$34,G978=账期!$A$35,G978=账期!$A$37,G978=账期!$A$39,G978=账期!$A$40,G978=账期!$A$41,G978=账期!$A$42,G978=账期!$A$43,G978=账期!$A$44,G978=账期!$A$45,G978=账期!$A$46,G978=账期!$A$48,G978=账期!$A$50,G978=账期!$A$51,G978=账期!$A$52,G978=账期!$A$53,G978=账期!$A$54,G978=账期!$A$56,G978=账期!$A$57,G978=账期!$A$58,G978=账期!$A$59,G978=账期!$A$60,G978=账期!$A$61,G978=账期!$A$62,G978=账期!$A$63,G978=账期!$A$64,G978=账期!$A$66,G978=账期!$A$67,G978=账期!$A$68,G978=账期!$A$70,G978=账期!$A$71),30,IF(OR(G978=账期!$A$74,G978=账期!$A$77,G978=账期!$A$76,G978=账期!$A$79,G978=账期!$A$80,G978=账期!$A$81,G978=账期!$A$83,G978=账期!$A$85,G978=账期!$A$87,G978=账期!$A$89,G978=账期!$A$91),60,IF(OR(G978=账期!$A$93,G978=账期!$A$94,G978=账期!$A$95,G978=账期!$A$96,G978=账期!$A$98,G978=账期!$A$99,G978=账期!$A$101,G978=账期!$A$102),90,0)))</f>
        <v>0</v>
      </c>
      <c r="AF978" s="396"/>
      <c r="AG978" s="306" t="s">
        <v>50</v>
      </c>
      <c r="AH978" s="396" t="str">
        <f t="shared" si="157"/>
        <v>徐绪盛</v>
      </c>
      <c r="AI978" s="321"/>
    </row>
    <row r="979" spans="1:35" ht="18" customHeight="1" x14ac:dyDescent="0.25">
      <c r="A979" s="301" t="str">
        <f t="shared" si="155"/>
        <v>备货</v>
      </c>
      <c r="B979" s="380">
        <v>43139</v>
      </c>
      <c r="C979" s="381" t="s">
        <v>3548</v>
      </c>
      <c r="D979" s="382" t="s">
        <v>3496</v>
      </c>
      <c r="E979" s="383" t="str">
        <f t="shared" si="151"/>
        <v>B</v>
      </c>
      <c r="F979" s="383" t="str">
        <f t="shared" si="152"/>
        <v>A</v>
      </c>
      <c r="G979" s="306" t="s">
        <v>2904</v>
      </c>
      <c r="H979" s="385" t="str">
        <f>IF(G979="","",VLOOKUP(G979,下拉数据源!J:K,2,0))</f>
        <v>佛山市顺德区广意通讯电缆有限公司</v>
      </c>
      <c r="I979" s="307" t="s">
        <v>2701</v>
      </c>
      <c r="J979" s="385"/>
      <c r="K979" s="386">
        <v>180135</v>
      </c>
      <c r="L979" s="306" t="s">
        <v>35</v>
      </c>
      <c r="M979" s="306" t="s">
        <v>36</v>
      </c>
      <c r="N979" s="384"/>
      <c r="O979" s="306" t="s">
        <v>37</v>
      </c>
      <c r="P979" s="386">
        <v>5.5</v>
      </c>
      <c r="Q979" s="387"/>
      <c r="R979" s="286">
        <v>9150</v>
      </c>
      <c r="S979" s="388">
        <f t="shared" si="156"/>
        <v>0</v>
      </c>
      <c r="T979" s="389"/>
      <c r="U979" s="389">
        <f t="shared" si="154"/>
        <v>0</v>
      </c>
      <c r="V979" s="451" t="s">
        <v>3497</v>
      </c>
      <c r="W979" s="452"/>
      <c r="X979" s="386">
        <v>750</v>
      </c>
      <c r="Y979" s="390"/>
      <c r="Z979" s="391"/>
      <c r="AA979" s="392"/>
      <c r="AB979" s="393"/>
      <c r="AC979" s="394"/>
      <c r="AD979" s="395">
        <f t="shared" si="150"/>
        <v>61</v>
      </c>
      <c r="AE979" s="396">
        <f>IF(OR(G979=账期!$A$18,G979=账期!$A$20,G979=账期!$A$22,G979=账期!$A$24,G979=账期!$A$25,G979=账期!$A$27,G979=账期!$A$26,G979=账期!$A$28,G979=账期!$A$30,G979=账期!$A$32,G979=账期!$A$34,G979=账期!$A$35,G979=账期!$A$37,G979=账期!$A$39,G979=账期!$A$40,G979=账期!$A$41,G979=账期!$A$42,G979=账期!$A$43,G979=账期!$A$44,G979=账期!$A$45,G979=账期!$A$46,G979=账期!$A$48,G979=账期!$A$50,G979=账期!$A$51,G979=账期!$A$52,G979=账期!$A$53,G979=账期!$A$54,G979=账期!$A$56,G979=账期!$A$57,G979=账期!$A$58,G979=账期!$A$59,G979=账期!$A$60,G979=账期!$A$61,G979=账期!$A$62,G979=账期!$A$63,G979=账期!$A$64,G979=账期!$A$66,G979=账期!$A$67,G979=账期!$A$68,G979=账期!$A$70,G979=账期!$A$71),30,IF(OR(G979=账期!$A$74,G979=账期!$A$77,G979=账期!$A$76,G979=账期!$A$79,G979=账期!$A$80,G979=账期!$A$81,G979=账期!$A$83,G979=账期!$A$85,G979=账期!$A$87,G979=账期!$A$89,G979=账期!$A$91),60,IF(OR(G979=账期!$A$93,G979=账期!$A$94,G979=账期!$A$95,G979=账期!$A$96,G979=账期!$A$98,G979=账期!$A$99,G979=账期!$A$101,G979=账期!$A$102),90,0)))</f>
        <v>30</v>
      </c>
      <c r="AF979" s="396"/>
      <c r="AG979" s="384" t="s">
        <v>3547</v>
      </c>
      <c r="AH979" s="396" t="str">
        <f t="shared" si="157"/>
        <v>柯童柱</v>
      </c>
      <c r="AI979" s="321"/>
    </row>
    <row r="980" spans="1:35" ht="18" customHeight="1" x14ac:dyDescent="0.25">
      <c r="A980" s="301" t="str">
        <f t="shared" si="155"/>
        <v>2018年2月</v>
      </c>
      <c r="B980" s="380">
        <v>43138</v>
      </c>
      <c r="C980" s="381" t="s">
        <v>3549</v>
      </c>
      <c r="D980" s="304" t="s">
        <v>2632</v>
      </c>
      <c r="E980" s="383" t="str">
        <f t="shared" si="151"/>
        <v>A</v>
      </c>
      <c r="F980" s="383" t="str">
        <f t="shared" si="152"/>
        <v>A</v>
      </c>
      <c r="G980" s="384" t="s">
        <v>2631</v>
      </c>
      <c r="H980" s="385" t="str">
        <f>IF(G980="","",VLOOKUP(G980,下拉数据源!J:K,2,0))</f>
        <v>汕头高新区奥星光通信设备有限公司</v>
      </c>
      <c r="I980" s="307" t="s">
        <v>33</v>
      </c>
      <c r="J980" s="385"/>
      <c r="K980" s="386" t="s">
        <v>3499</v>
      </c>
      <c r="L980" s="306" t="s">
        <v>35</v>
      </c>
      <c r="M980" s="306" t="s">
        <v>36</v>
      </c>
      <c r="N980" s="384"/>
      <c r="O980" s="306" t="s">
        <v>37</v>
      </c>
      <c r="P980" s="386">
        <v>26.25</v>
      </c>
      <c r="Q980" s="387"/>
      <c r="R980" s="286">
        <v>9030</v>
      </c>
      <c r="S980" s="388">
        <f t="shared" si="156"/>
        <v>0</v>
      </c>
      <c r="T980" s="389"/>
      <c r="U980" s="389">
        <f t="shared" si="154"/>
        <v>0</v>
      </c>
      <c r="V980" s="451">
        <v>43159</v>
      </c>
      <c r="W980" s="452">
        <v>43161</v>
      </c>
      <c r="X980" s="386">
        <v>750</v>
      </c>
      <c r="Y980" s="390"/>
      <c r="Z980" s="391"/>
      <c r="AA980" s="392"/>
      <c r="AB980" s="393"/>
      <c r="AC980" s="394"/>
      <c r="AD980" s="395">
        <f t="shared" si="150"/>
        <v>121</v>
      </c>
      <c r="AE980" s="396">
        <f>IF(OR(G980=账期!$A$18,G980=账期!$A$20,G980=账期!$A$22,G980=账期!$A$24,G980=账期!$A$25,G980=账期!$A$27,G980=账期!$A$26,G980=账期!$A$28,G980=账期!$A$30,G980=账期!$A$32,G980=账期!$A$34,G980=账期!$A$35,G980=账期!$A$37,G980=账期!$A$39,G980=账期!$A$40,G980=账期!$A$41,G980=账期!$A$42,G980=账期!$A$43,G980=账期!$A$44,G980=账期!$A$45,G980=账期!$A$46,G980=账期!$A$48,G980=账期!$A$50,G980=账期!$A$51,G980=账期!$A$52,G980=账期!$A$53,G980=账期!$A$54,G980=账期!$A$56,G980=账期!$A$57,G980=账期!$A$58,G980=账期!$A$59,G980=账期!$A$60,G980=账期!$A$61,G980=账期!$A$62,G980=账期!$A$63,G980=账期!$A$64,G980=账期!$A$66,G980=账期!$A$67,G980=账期!$A$68,G980=账期!$A$70,G980=账期!$A$71),30,IF(OR(G980=账期!$A$74,G980=账期!$A$77,G980=账期!$A$76,G980=账期!$A$79,G980=账期!$A$80,G980=账期!$A$81,G980=账期!$A$83,G980=账期!$A$85,G980=账期!$A$87,G980=账期!$A$89,G980=账期!$A$91),60,IF(OR(G980=账期!$A$93,G980=账期!$A$94,G980=账期!$A$95,G980=账期!$A$96,G980=账期!$A$98,G980=账期!$A$99,G980=账期!$A$101,G980=账期!$A$102),90,0)))</f>
        <v>90</v>
      </c>
      <c r="AF980" s="396"/>
      <c r="AG980" s="306" t="s">
        <v>38</v>
      </c>
      <c r="AH980" s="396" t="str">
        <f t="shared" si="157"/>
        <v>柯童柱</v>
      </c>
      <c r="AI980" s="321"/>
    </row>
    <row r="981" spans="1:35" ht="18" customHeight="1" x14ac:dyDescent="0.25">
      <c r="A981" s="301" t="str">
        <f t="shared" si="155"/>
        <v>2018年2月</v>
      </c>
      <c r="B981" s="380">
        <v>43138</v>
      </c>
      <c r="C981" s="381" t="s">
        <v>3549</v>
      </c>
      <c r="D981" s="304" t="s">
        <v>2632</v>
      </c>
      <c r="E981" s="383" t="str">
        <f t="shared" si="151"/>
        <v>A</v>
      </c>
      <c r="F981" s="383" t="str">
        <f t="shared" si="152"/>
        <v>A</v>
      </c>
      <c r="G981" s="384" t="s">
        <v>2631</v>
      </c>
      <c r="H981" s="385" t="str">
        <f>IF(G981="","",VLOOKUP(G981,下拉数据源!J:K,2,0))</f>
        <v>汕头高新区奥星光通信设备有限公司</v>
      </c>
      <c r="I981" s="307" t="s">
        <v>33</v>
      </c>
      <c r="J981" s="385"/>
      <c r="K981" s="386" t="s">
        <v>3499</v>
      </c>
      <c r="L981" s="306" t="s">
        <v>35</v>
      </c>
      <c r="M981" s="384" t="s">
        <v>2797</v>
      </c>
      <c r="N981" s="384"/>
      <c r="O981" s="306" t="s">
        <v>37</v>
      </c>
      <c r="P981" s="386">
        <v>30</v>
      </c>
      <c r="Q981" s="387">
        <v>30</v>
      </c>
      <c r="R981" s="286">
        <v>9300</v>
      </c>
      <c r="S981" s="388">
        <f t="shared" si="156"/>
        <v>279000</v>
      </c>
      <c r="T981" s="389"/>
      <c r="U981" s="389">
        <f t="shared" si="154"/>
        <v>279000</v>
      </c>
      <c r="V981" s="451">
        <v>43140</v>
      </c>
      <c r="W981" s="452">
        <v>43141</v>
      </c>
      <c r="X981" s="386">
        <v>750</v>
      </c>
      <c r="Y981" s="390" t="s">
        <v>3584</v>
      </c>
      <c r="Z981" s="391">
        <v>10700</v>
      </c>
      <c r="AA981" s="392" t="s">
        <v>3585</v>
      </c>
      <c r="AB981" s="393"/>
      <c r="AC981" s="394"/>
      <c r="AD981" s="395">
        <f t="shared" si="150"/>
        <v>121</v>
      </c>
      <c r="AE981" s="396">
        <f>IF(OR(G981=账期!$A$18,G981=账期!$A$20,G981=账期!$A$22,G981=账期!$A$24,G981=账期!$A$25,G981=账期!$A$27,G981=账期!$A$26,G981=账期!$A$28,G981=账期!$A$30,G981=账期!$A$32,G981=账期!$A$34,G981=账期!$A$35,G981=账期!$A$37,G981=账期!$A$39,G981=账期!$A$40,G981=账期!$A$41,G981=账期!$A$42,G981=账期!$A$43,G981=账期!$A$44,G981=账期!$A$45,G981=账期!$A$46,G981=账期!$A$48,G981=账期!$A$50,G981=账期!$A$51,G981=账期!$A$52,G981=账期!$A$53,G981=账期!$A$54,G981=账期!$A$56,G981=账期!$A$57,G981=账期!$A$58,G981=账期!$A$59,G981=账期!$A$60,G981=账期!$A$61,G981=账期!$A$62,G981=账期!$A$63,G981=账期!$A$64,G981=账期!$A$66,G981=账期!$A$67,G981=账期!$A$68,G981=账期!$A$70,G981=账期!$A$71),30,IF(OR(G981=账期!$A$74,G981=账期!$A$77,G981=账期!$A$76,G981=账期!$A$79,G981=账期!$A$80,G981=账期!$A$81,G981=账期!$A$83,G981=账期!$A$85,G981=账期!$A$87,G981=账期!$A$89,G981=账期!$A$91),60,IF(OR(G981=账期!$A$93,G981=账期!$A$94,G981=账期!$A$95,G981=账期!$A$96,G981=账期!$A$98,G981=账期!$A$99,G981=账期!$A$101,G981=账期!$A$102),90,0)))</f>
        <v>90</v>
      </c>
      <c r="AF981" s="396"/>
      <c r="AG981" s="306" t="s">
        <v>38</v>
      </c>
      <c r="AH981" s="396" t="str">
        <f t="shared" si="157"/>
        <v>柯童柱</v>
      </c>
      <c r="AI981" s="321"/>
    </row>
    <row r="982" spans="1:35" ht="18" customHeight="1" x14ac:dyDescent="0.25">
      <c r="A982" s="301" t="str">
        <f t="shared" si="155"/>
        <v>2018年2月</v>
      </c>
      <c r="B982" s="380">
        <v>43139</v>
      </c>
      <c r="C982" s="381" t="s">
        <v>3544</v>
      </c>
      <c r="D982" s="304" t="s">
        <v>617</v>
      </c>
      <c r="E982" s="383" t="str">
        <f t="shared" si="151"/>
        <v>A</v>
      </c>
      <c r="F982" s="383" t="str">
        <f t="shared" si="152"/>
        <v>A</v>
      </c>
      <c r="G982" s="306" t="s">
        <v>508</v>
      </c>
      <c r="H982" s="385" t="str">
        <f>IF(G982="","",VLOOKUP(G982,下拉数据源!J:K,2,0))</f>
        <v>长飞光纤光缆股份有限公司</v>
      </c>
      <c r="I982" s="307" t="s">
        <v>33</v>
      </c>
      <c r="J982" s="385"/>
      <c r="K982" s="386" t="s">
        <v>3500</v>
      </c>
      <c r="L982" s="384" t="s">
        <v>2702</v>
      </c>
      <c r="M982" s="384" t="s">
        <v>3501</v>
      </c>
      <c r="N982" s="384" t="s">
        <v>3503</v>
      </c>
      <c r="O982" s="384" t="s">
        <v>3502</v>
      </c>
      <c r="P982" s="386">
        <v>9.75</v>
      </c>
      <c r="Q982" s="387"/>
      <c r="R982" s="286">
        <v>14800</v>
      </c>
      <c r="S982" s="388">
        <f t="shared" si="156"/>
        <v>0</v>
      </c>
      <c r="T982" s="389"/>
      <c r="U982" s="389">
        <f t="shared" si="154"/>
        <v>0</v>
      </c>
      <c r="V982" s="451">
        <v>43157</v>
      </c>
      <c r="W982" s="452">
        <v>43159</v>
      </c>
      <c r="X982" s="386">
        <v>750</v>
      </c>
      <c r="Y982" s="390"/>
      <c r="Z982" s="391"/>
      <c r="AA982" s="392"/>
      <c r="AB982" s="393"/>
      <c r="AC982" s="394"/>
      <c r="AD982" s="395">
        <f t="shared" si="150"/>
        <v>61</v>
      </c>
      <c r="AE982" s="396">
        <f>IF(OR(G982=账期!$A$18,G982=账期!$A$20,G982=账期!$A$22,G982=账期!$A$24,G982=账期!$A$25,G982=账期!$A$27,G982=账期!$A$26,G982=账期!$A$28,G982=账期!$A$30,G982=账期!$A$32,G982=账期!$A$34,G982=账期!$A$35,G982=账期!$A$37,G982=账期!$A$39,G982=账期!$A$40,G982=账期!$A$41,G982=账期!$A$42,G982=账期!$A$43,G982=账期!$A$44,G982=账期!$A$45,G982=账期!$A$46,G982=账期!$A$48,G982=账期!$A$50,G982=账期!$A$51,G982=账期!$A$52,G982=账期!$A$53,G982=账期!$A$54,G982=账期!$A$56,G982=账期!$A$57,G982=账期!$A$58,G982=账期!$A$59,G982=账期!$A$60,G982=账期!$A$61,G982=账期!$A$62,G982=账期!$A$63,G982=账期!$A$64,G982=账期!$A$66,G982=账期!$A$67,G982=账期!$A$68,G982=账期!$A$70,G982=账期!$A$71),30,IF(OR(G982=账期!$A$74,G982=账期!$A$77,G982=账期!$A$76,G982=账期!$A$79,G982=账期!$A$80,G982=账期!$A$81,G982=账期!$A$83,G982=账期!$A$85,G982=账期!$A$87,G982=账期!$A$89,G982=账期!$A$91),60,IF(OR(G982=账期!$A$93,G982=账期!$A$94,G982=账期!$A$95,G982=账期!$A$96,G982=账期!$A$98,G982=账期!$A$99,G982=账期!$A$101,G982=账期!$A$102),90,0)))</f>
        <v>30</v>
      </c>
      <c r="AF982" s="396"/>
      <c r="AG982" s="306" t="s">
        <v>86</v>
      </c>
      <c r="AH982" s="396" t="str">
        <f t="shared" si="157"/>
        <v>杭得利</v>
      </c>
      <c r="AI982" s="321"/>
    </row>
    <row r="983" spans="1:35" ht="18" customHeight="1" x14ac:dyDescent="0.25">
      <c r="A983" s="301" t="str">
        <f t="shared" si="155"/>
        <v>2018年3月</v>
      </c>
      <c r="B983" s="380">
        <v>43139</v>
      </c>
      <c r="C983" s="381" t="s">
        <v>3544</v>
      </c>
      <c r="D983" s="304" t="s">
        <v>617</v>
      </c>
      <c r="E983" s="383" t="str">
        <f t="shared" si="151"/>
        <v>A</v>
      </c>
      <c r="F983" s="383" t="str">
        <f t="shared" si="152"/>
        <v>A</v>
      </c>
      <c r="G983" s="306" t="s">
        <v>508</v>
      </c>
      <c r="H983" s="385" t="str">
        <f>IF(G983="","",VLOOKUP(G983,下拉数据源!J:K,2,0))</f>
        <v>长飞光纤光缆股份有限公司</v>
      </c>
      <c r="I983" s="307" t="s">
        <v>33</v>
      </c>
      <c r="J983" s="385"/>
      <c r="K983" s="386" t="s">
        <v>3504</v>
      </c>
      <c r="L983" s="384" t="s">
        <v>2702</v>
      </c>
      <c r="M983" s="384" t="s">
        <v>3501</v>
      </c>
      <c r="N983" s="384" t="s">
        <v>3503</v>
      </c>
      <c r="O983" s="384" t="s">
        <v>3502</v>
      </c>
      <c r="P983" s="386">
        <v>27.75</v>
      </c>
      <c r="Q983" s="387"/>
      <c r="R983" s="286">
        <v>14800</v>
      </c>
      <c r="S983" s="388">
        <f t="shared" si="156"/>
        <v>0</v>
      </c>
      <c r="T983" s="389"/>
      <c r="U983" s="389">
        <f t="shared" si="154"/>
        <v>0</v>
      </c>
      <c r="V983" s="451">
        <v>43160</v>
      </c>
      <c r="W983" s="452">
        <v>43161</v>
      </c>
      <c r="X983" s="386">
        <v>750</v>
      </c>
      <c r="Y983" s="390"/>
      <c r="Z983" s="391"/>
      <c r="AA983" s="392"/>
      <c r="AB983" s="393"/>
      <c r="AC983" s="394"/>
      <c r="AD983" s="395">
        <f t="shared" si="150"/>
        <v>61</v>
      </c>
      <c r="AE983" s="396">
        <f>IF(OR(G983=账期!$A$18,G983=账期!$A$20,G983=账期!$A$22,G983=账期!$A$24,G983=账期!$A$25,G983=账期!$A$27,G983=账期!$A$26,G983=账期!$A$28,G983=账期!$A$30,G983=账期!$A$32,G983=账期!$A$34,G983=账期!$A$35,G983=账期!$A$37,G983=账期!$A$39,G983=账期!$A$40,G983=账期!$A$41,G983=账期!$A$42,G983=账期!$A$43,G983=账期!$A$44,G983=账期!$A$45,G983=账期!$A$46,G983=账期!$A$48,G983=账期!$A$50,G983=账期!$A$51,G983=账期!$A$52,G983=账期!$A$53,G983=账期!$A$54,G983=账期!$A$56,G983=账期!$A$57,G983=账期!$A$58,G983=账期!$A$59,G983=账期!$A$60,G983=账期!$A$61,G983=账期!$A$62,G983=账期!$A$63,G983=账期!$A$64,G983=账期!$A$66,G983=账期!$A$67,G983=账期!$A$68,G983=账期!$A$70,G983=账期!$A$71),30,IF(OR(G983=账期!$A$74,G983=账期!$A$77,G983=账期!$A$76,G983=账期!$A$79,G983=账期!$A$80,G983=账期!$A$81,G983=账期!$A$83,G983=账期!$A$85,G983=账期!$A$87,G983=账期!$A$89,G983=账期!$A$91),60,IF(OR(G983=账期!$A$93,G983=账期!$A$94,G983=账期!$A$95,G983=账期!$A$96,G983=账期!$A$98,G983=账期!$A$99,G983=账期!$A$101,G983=账期!$A$102),90,0)))</f>
        <v>30</v>
      </c>
      <c r="AF983" s="396"/>
      <c r="AG983" s="306" t="s">
        <v>86</v>
      </c>
      <c r="AH983" s="396" t="str">
        <f t="shared" si="157"/>
        <v>杭得利</v>
      </c>
      <c r="AI983" s="321"/>
    </row>
    <row r="984" spans="1:35" ht="18" customHeight="1" x14ac:dyDescent="0.25">
      <c r="A984" s="301" t="str">
        <f t="shared" si="155"/>
        <v>2018年3月</v>
      </c>
      <c r="B984" s="380">
        <v>43139</v>
      </c>
      <c r="C984" s="381" t="s">
        <v>3544</v>
      </c>
      <c r="D984" s="304" t="s">
        <v>617</v>
      </c>
      <c r="E984" s="383" t="str">
        <f t="shared" si="151"/>
        <v>A</v>
      </c>
      <c r="F984" s="383" t="str">
        <f t="shared" si="152"/>
        <v>A</v>
      </c>
      <c r="G984" s="306" t="s">
        <v>508</v>
      </c>
      <c r="H984" s="385" t="str">
        <f>IF(G984="","",VLOOKUP(G984,下拉数据源!J:K,2,0))</f>
        <v>长飞光纤光缆股份有限公司</v>
      </c>
      <c r="I984" s="307" t="s">
        <v>33</v>
      </c>
      <c r="J984" s="385"/>
      <c r="K984" s="386" t="s">
        <v>3504</v>
      </c>
      <c r="L984" s="384" t="s">
        <v>2702</v>
      </c>
      <c r="M984" s="384" t="s">
        <v>3501</v>
      </c>
      <c r="N984" s="384" t="s">
        <v>3503</v>
      </c>
      <c r="O984" s="384" t="s">
        <v>3502</v>
      </c>
      <c r="P984" s="386">
        <v>10.5</v>
      </c>
      <c r="Q984" s="387"/>
      <c r="R984" s="286">
        <v>14800</v>
      </c>
      <c r="S984" s="388">
        <f t="shared" si="156"/>
        <v>0</v>
      </c>
      <c r="T984" s="389"/>
      <c r="U984" s="389">
        <f t="shared" si="154"/>
        <v>0</v>
      </c>
      <c r="V984" s="451">
        <v>43165</v>
      </c>
      <c r="W984" s="452">
        <v>43166</v>
      </c>
      <c r="X984" s="386">
        <v>750</v>
      </c>
      <c r="Y984" s="390"/>
      <c r="Z984" s="391"/>
      <c r="AA984" s="392"/>
      <c r="AB984" s="393"/>
      <c r="AC984" s="394"/>
      <c r="AD984" s="395">
        <f t="shared" ref="AD984:AD1018" si="158">IF(AE984&gt;0,(DATE(YEAR(AC984),MONTH(AC984)+1,1)-1)+AE984,AC984)</f>
        <v>61</v>
      </c>
      <c r="AE984" s="396">
        <f>IF(OR(G984=账期!$A$18,G984=账期!$A$20,G984=账期!$A$22,G984=账期!$A$24,G984=账期!$A$25,G984=账期!$A$27,G984=账期!$A$26,G984=账期!$A$28,G984=账期!$A$30,G984=账期!$A$32,G984=账期!$A$34,G984=账期!$A$35,G984=账期!$A$37,G984=账期!$A$39,G984=账期!$A$40,G984=账期!$A$41,G984=账期!$A$42,G984=账期!$A$43,G984=账期!$A$44,G984=账期!$A$45,G984=账期!$A$46,G984=账期!$A$48,G984=账期!$A$50,G984=账期!$A$51,G984=账期!$A$52,G984=账期!$A$53,G984=账期!$A$54,G984=账期!$A$56,G984=账期!$A$57,G984=账期!$A$58,G984=账期!$A$59,G984=账期!$A$60,G984=账期!$A$61,G984=账期!$A$62,G984=账期!$A$63,G984=账期!$A$64,G984=账期!$A$66,G984=账期!$A$67,G984=账期!$A$68,G984=账期!$A$70,G984=账期!$A$71),30,IF(OR(G984=账期!$A$74,G984=账期!$A$77,G984=账期!$A$76,G984=账期!$A$79,G984=账期!$A$80,G984=账期!$A$81,G984=账期!$A$83,G984=账期!$A$85,G984=账期!$A$87,G984=账期!$A$89,G984=账期!$A$91),60,IF(OR(G984=账期!$A$93,G984=账期!$A$94,G984=账期!$A$95,G984=账期!$A$96,G984=账期!$A$98,G984=账期!$A$99,G984=账期!$A$101,G984=账期!$A$102),90,0)))</f>
        <v>30</v>
      </c>
      <c r="AF984" s="396"/>
      <c r="AG984" s="306" t="s">
        <v>86</v>
      </c>
      <c r="AH984" s="396" t="str">
        <f t="shared" si="157"/>
        <v>杭得利</v>
      </c>
      <c r="AI984" s="321"/>
    </row>
    <row r="985" spans="1:35" ht="18" customHeight="1" x14ac:dyDescent="0.25">
      <c r="A985" s="301" t="str">
        <f t="shared" si="155"/>
        <v>2018年3月</v>
      </c>
      <c r="B985" s="380">
        <v>43139</v>
      </c>
      <c r="C985" s="381" t="s">
        <v>3544</v>
      </c>
      <c r="D985" s="304" t="s">
        <v>617</v>
      </c>
      <c r="E985" s="383" t="str">
        <f t="shared" si="151"/>
        <v>A</v>
      </c>
      <c r="F985" s="383" t="str">
        <f t="shared" si="152"/>
        <v>A</v>
      </c>
      <c r="G985" s="306" t="s">
        <v>508</v>
      </c>
      <c r="H985" s="385" t="str">
        <f>IF(G985="","",VLOOKUP(G985,下拉数据源!J:K,2,0))</f>
        <v>长飞光纤光缆股份有限公司</v>
      </c>
      <c r="I985" s="307" t="s">
        <v>33</v>
      </c>
      <c r="J985" s="385"/>
      <c r="K985" s="386" t="s">
        <v>3504</v>
      </c>
      <c r="L985" s="384" t="s">
        <v>2702</v>
      </c>
      <c r="M985" s="384" t="s">
        <v>3501</v>
      </c>
      <c r="N985" s="384" t="s">
        <v>3503</v>
      </c>
      <c r="O985" s="384" t="s">
        <v>3502</v>
      </c>
      <c r="P985" s="386">
        <v>13.5</v>
      </c>
      <c r="Q985" s="387"/>
      <c r="R985" s="286">
        <v>14800</v>
      </c>
      <c r="S985" s="388">
        <f t="shared" si="156"/>
        <v>0</v>
      </c>
      <c r="T985" s="389"/>
      <c r="U985" s="389">
        <f t="shared" si="154"/>
        <v>0</v>
      </c>
      <c r="V985" s="451">
        <v>43167</v>
      </c>
      <c r="W985" s="452">
        <v>43168</v>
      </c>
      <c r="X985" s="386">
        <v>750</v>
      </c>
      <c r="Y985" s="390"/>
      <c r="Z985" s="391"/>
      <c r="AA985" s="392"/>
      <c r="AB985" s="393"/>
      <c r="AC985" s="394"/>
      <c r="AD985" s="395">
        <f t="shared" si="158"/>
        <v>61</v>
      </c>
      <c r="AE985" s="396">
        <f>IF(OR(G985=账期!$A$18,G985=账期!$A$20,G985=账期!$A$22,G985=账期!$A$24,G985=账期!$A$25,G985=账期!$A$27,G985=账期!$A$26,G985=账期!$A$28,G985=账期!$A$30,G985=账期!$A$32,G985=账期!$A$34,G985=账期!$A$35,G985=账期!$A$37,G985=账期!$A$39,G985=账期!$A$40,G985=账期!$A$41,G985=账期!$A$42,G985=账期!$A$43,G985=账期!$A$44,G985=账期!$A$45,G985=账期!$A$46,G985=账期!$A$48,G985=账期!$A$50,G985=账期!$A$51,G985=账期!$A$52,G985=账期!$A$53,G985=账期!$A$54,G985=账期!$A$56,G985=账期!$A$57,G985=账期!$A$58,G985=账期!$A$59,G985=账期!$A$60,G985=账期!$A$61,G985=账期!$A$62,G985=账期!$A$63,G985=账期!$A$64,G985=账期!$A$66,G985=账期!$A$67,G985=账期!$A$68,G985=账期!$A$70,G985=账期!$A$71),30,IF(OR(G985=账期!$A$74,G985=账期!$A$77,G985=账期!$A$76,G985=账期!$A$79,G985=账期!$A$80,G985=账期!$A$81,G985=账期!$A$83,G985=账期!$A$85,G985=账期!$A$87,G985=账期!$A$89,G985=账期!$A$91),60,IF(OR(G985=账期!$A$93,G985=账期!$A$94,G985=账期!$A$95,G985=账期!$A$96,G985=账期!$A$98,G985=账期!$A$99,G985=账期!$A$101,G985=账期!$A$102),90,0)))</f>
        <v>30</v>
      </c>
      <c r="AF985" s="396"/>
      <c r="AG985" s="306" t="s">
        <v>86</v>
      </c>
      <c r="AH985" s="396" t="str">
        <f t="shared" si="157"/>
        <v>杭得利</v>
      </c>
      <c r="AI985" s="321"/>
    </row>
    <row r="986" spans="1:35" ht="18" customHeight="1" x14ac:dyDescent="0.25">
      <c r="A986" s="301" t="str">
        <f t="shared" si="155"/>
        <v>2018年3月</v>
      </c>
      <c r="B986" s="380">
        <v>43139</v>
      </c>
      <c r="C986" s="381" t="s">
        <v>3544</v>
      </c>
      <c r="D986" s="304" t="s">
        <v>617</v>
      </c>
      <c r="E986" s="383" t="str">
        <f t="shared" si="151"/>
        <v>A</v>
      </c>
      <c r="F986" s="383" t="str">
        <f t="shared" si="152"/>
        <v>A</v>
      </c>
      <c r="G986" s="306" t="s">
        <v>508</v>
      </c>
      <c r="H986" s="385" t="str">
        <f>IF(G986="","",VLOOKUP(G986,下拉数据源!J:K,2,0))</f>
        <v>长飞光纤光缆股份有限公司</v>
      </c>
      <c r="I986" s="307" t="s">
        <v>33</v>
      </c>
      <c r="J986" s="385"/>
      <c r="K986" s="386" t="s">
        <v>3500</v>
      </c>
      <c r="L986" s="384" t="s">
        <v>2702</v>
      </c>
      <c r="M986" s="384" t="s">
        <v>3538</v>
      </c>
      <c r="N986" s="384" t="s">
        <v>3506</v>
      </c>
      <c r="O986" s="384" t="s">
        <v>3505</v>
      </c>
      <c r="P986" s="386">
        <v>1</v>
      </c>
      <c r="Q986" s="387"/>
      <c r="R986" s="286">
        <v>14800</v>
      </c>
      <c r="S986" s="388">
        <f t="shared" si="156"/>
        <v>0</v>
      </c>
      <c r="T986" s="389"/>
      <c r="U986" s="389">
        <f t="shared" si="154"/>
        <v>0</v>
      </c>
      <c r="V986" s="451">
        <v>43167</v>
      </c>
      <c r="W986" s="452">
        <v>43168</v>
      </c>
      <c r="X986" s="386">
        <v>25</v>
      </c>
      <c r="Y986" s="390"/>
      <c r="Z986" s="391"/>
      <c r="AA986" s="392"/>
      <c r="AB986" s="393"/>
      <c r="AC986" s="394"/>
      <c r="AD986" s="395">
        <f t="shared" si="158"/>
        <v>61</v>
      </c>
      <c r="AE986" s="396">
        <f>IF(OR(G986=账期!$A$18,G986=账期!$A$20,G986=账期!$A$22,G986=账期!$A$24,G986=账期!$A$25,G986=账期!$A$27,G986=账期!$A$26,G986=账期!$A$28,G986=账期!$A$30,G986=账期!$A$32,G986=账期!$A$34,G986=账期!$A$35,G986=账期!$A$37,G986=账期!$A$39,G986=账期!$A$40,G986=账期!$A$41,G986=账期!$A$42,G986=账期!$A$43,G986=账期!$A$44,G986=账期!$A$45,G986=账期!$A$46,G986=账期!$A$48,G986=账期!$A$50,G986=账期!$A$51,G986=账期!$A$52,G986=账期!$A$53,G986=账期!$A$54,G986=账期!$A$56,G986=账期!$A$57,G986=账期!$A$58,G986=账期!$A$59,G986=账期!$A$60,G986=账期!$A$61,G986=账期!$A$62,G986=账期!$A$63,G986=账期!$A$64,G986=账期!$A$66,G986=账期!$A$67,G986=账期!$A$68,G986=账期!$A$70,G986=账期!$A$71),30,IF(OR(G986=账期!$A$74,G986=账期!$A$77,G986=账期!$A$76,G986=账期!$A$79,G986=账期!$A$80,G986=账期!$A$81,G986=账期!$A$83,G986=账期!$A$85,G986=账期!$A$87,G986=账期!$A$89,G986=账期!$A$91),60,IF(OR(G986=账期!$A$93,G986=账期!$A$94,G986=账期!$A$95,G986=账期!$A$96,G986=账期!$A$98,G986=账期!$A$99,G986=账期!$A$101,G986=账期!$A$102),90,0)))</f>
        <v>30</v>
      </c>
      <c r="AF986" s="396"/>
      <c r="AG986" s="306" t="s">
        <v>86</v>
      </c>
      <c r="AH986" s="396" t="str">
        <f t="shared" si="157"/>
        <v>杭得利</v>
      </c>
      <c r="AI986" s="321"/>
    </row>
    <row r="987" spans="1:35" ht="18" customHeight="1" x14ac:dyDescent="0.25">
      <c r="A987" s="301" t="str">
        <f t="shared" si="155"/>
        <v>2018年3月</v>
      </c>
      <c r="B987" s="380">
        <v>43139</v>
      </c>
      <c r="C987" s="381" t="s">
        <v>3544</v>
      </c>
      <c r="D987" s="304" t="s">
        <v>617</v>
      </c>
      <c r="E987" s="383" t="str">
        <f t="shared" si="151"/>
        <v>A</v>
      </c>
      <c r="F987" s="383" t="str">
        <f t="shared" si="152"/>
        <v>A</v>
      </c>
      <c r="G987" s="306" t="s">
        <v>508</v>
      </c>
      <c r="H987" s="385" t="str">
        <f>IF(G987="","",VLOOKUP(G987,下拉数据源!J:K,2,0))</f>
        <v>长飞光纤光缆股份有限公司</v>
      </c>
      <c r="I987" s="307" t="s">
        <v>33</v>
      </c>
      <c r="J987" s="385"/>
      <c r="K987" s="386" t="s">
        <v>3500</v>
      </c>
      <c r="L987" s="384" t="s">
        <v>2702</v>
      </c>
      <c r="M987" s="384" t="s">
        <v>3537</v>
      </c>
      <c r="N987" s="384" t="s">
        <v>3507</v>
      </c>
      <c r="O987" s="384" t="s">
        <v>3508</v>
      </c>
      <c r="P987" s="386">
        <v>12.6</v>
      </c>
      <c r="Q987" s="387"/>
      <c r="R987" s="286">
        <v>14800</v>
      </c>
      <c r="S987" s="388">
        <f t="shared" si="156"/>
        <v>0</v>
      </c>
      <c r="T987" s="389"/>
      <c r="U987" s="389">
        <f t="shared" si="154"/>
        <v>0</v>
      </c>
      <c r="V987" s="451">
        <v>43167</v>
      </c>
      <c r="W987" s="452">
        <v>43168</v>
      </c>
      <c r="X987" s="386" t="s">
        <v>3539</v>
      </c>
      <c r="Y987" s="390"/>
      <c r="Z987" s="391"/>
      <c r="AA987" s="392"/>
      <c r="AB987" s="393"/>
      <c r="AC987" s="394"/>
      <c r="AD987" s="395">
        <f t="shared" si="158"/>
        <v>61</v>
      </c>
      <c r="AE987" s="396">
        <f>IF(OR(G987=账期!$A$18,G987=账期!$A$20,G987=账期!$A$22,G987=账期!$A$24,G987=账期!$A$25,G987=账期!$A$27,G987=账期!$A$26,G987=账期!$A$28,G987=账期!$A$30,G987=账期!$A$32,G987=账期!$A$34,G987=账期!$A$35,G987=账期!$A$37,G987=账期!$A$39,G987=账期!$A$40,G987=账期!$A$41,G987=账期!$A$42,G987=账期!$A$43,G987=账期!$A$44,G987=账期!$A$45,G987=账期!$A$46,G987=账期!$A$48,G987=账期!$A$50,G987=账期!$A$51,G987=账期!$A$52,G987=账期!$A$53,G987=账期!$A$54,G987=账期!$A$56,G987=账期!$A$57,G987=账期!$A$58,G987=账期!$A$59,G987=账期!$A$60,G987=账期!$A$61,G987=账期!$A$62,G987=账期!$A$63,G987=账期!$A$64,G987=账期!$A$66,G987=账期!$A$67,G987=账期!$A$68,G987=账期!$A$70,G987=账期!$A$71),30,IF(OR(G987=账期!$A$74,G987=账期!$A$77,G987=账期!$A$76,G987=账期!$A$79,G987=账期!$A$80,G987=账期!$A$81,G987=账期!$A$83,G987=账期!$A$85,G987=账期!$A$87,G987=账期!$A$89,G987=账期!$A$91),60,IF(OR(G987=账期!$A$93,G987=账期!$A$94,G987=账期!$A$95,G987=账期!$A$96,G987=账期!$A$98,G987=账期!$A$99,G987=账期!$A$101,G987=账期!$A$102),90,0)))</f>
        <v>30</v>
      </c>
      <c r="AF987" s="396"/>
      <c r="AG987" s="306" t="s">
        <v>86</v>
      </c>
      <c r="AH987" s="396" t="str">
        <f t="shared" si="157"/>
        <v>杭得利</v>
      </c>
      <c r="AI987" s="321"/>
    </row>
    <row r="988" spans="1:35" ht="18" customHeight="1" x14ac:dyDescent="0.25">
      <c r="A988" s="301" t="str">
        <f t="shared" si="155"/>
        <v/>
      </c>
      <c r="B988" s="380">
        <v>43139</v>
      </c>
      <c r="C988" s="381" t="s">
        <v>3545</v>
      </c>
      <c r="D988" s="304" t="s">
        <v>2632</v>
      </c>
      <c r="E988" s="383" t="str">
        <f t="shared" si="151"/>
        <v>A</v>
      </c>
      <c r="F988" s="383" t="str">
        <f t="shared" si="152"/>
        <v>B</v>
      </c>
      <c r="G988" s="306" t="s">
        <v>2693</v>
      </c>
      <c r="H988" s="385" t="str">
        <f>IF(G988="","",VLOOKUP(G988,下拉数据源!J:K,2,0))</f>
        <v>长飞光纤光缆四川有限公司</v>
      </c>
      <c r="I988" s="385" t="s">
        <v>3540</v>
      </c>
      <c r="J988" s="385"/>
      <c r="K988" s="386">
        <v>201802081</v>
      </c>
      <c r="L988" s="306" t="s">
        <v>2695</v>
      </c>
      <c r="M988" s="306" t="s">
        <v>2696</v>
      </c>
      <c r="N988" s="306"/>
      <c r="O988" s="306" t="s">
        <v>2798</v>
      </c>
      <c r="P988" s="308">
        <v>30</v>
      </c>
      <c r="Q988" s="387"/>
      <c r="R988" s="286">
        <v>9270</v>
      </c>
      <c r="S988" s="388">
        <f t="shared" si="156"/>
        <v>0</v>
      </c>
      <c r="T988" s="389"/>
      <c r="U988" s="389">
        <f t="shared" si="154"/>
        <v>0</v>
      </c>
      <c r="V988" s="451"/>
      <c r="W988" s="452">
        <v>43153</v>
      </c>
      <c r="X988" s="386">
        <v>750</v>
      </c>
      <c r="Y988" s="390"/>
      <c r="Z988" s="391"/>
      <c r="AA988" s="392"/>
      <c r="AB988" s="393"/>
      <c r="AC988" s="394"/>
      <c r="AD988" s="395">
        <f t="shared" si="158"/>
        <v>61</v>
      </c>
      <c r="AE988" s="396">
        <f>IF(OR(G988=账期!$A$18,G988=账期!$A$20,G988=账期!$A$22,G988=账期!$A$24,G988=账期!$A$25,G988=账期!$A$27,G988=账期!$A$26,G988=账期!$A$28,G988=账期!$A$30,G988=账期!$A$32,G988=账期!$A$34,G988=账期!$A$35,G988=账期!$A$37,G988=账期!$A$39,G988=账期!$A$40,G988=账期!$A$41,G988=账期!$A$42,G988=账期!$A$43,G988=账期!$A$44,G988=账期!$A$45,G988=账期!$A$46,G988=账期!$A$48,G988=账期!$A$50,G988=账期!$A$51,G988=账期!$A$52,G988=账期!$A$53,G988=账期!$A$54,G988=账期!$A$56,G988=账期!$A$57,G988=账期!$A$58,G988=账期!$A$59,G988=账期!$A$60,G988=账期!$A$61,G988=账期!$A$62,G988=账期!$A$63,G988=账期!$A$64,G988=账期!$A$66,G988=账期!$A$67,G988=账期!$A$68,G988=账期!$A$70,G988=账期!$A$71),30,IF(OR(G988=账期!$A$74,G988=账期!$A$77,G988=账期!$A$76,G988=账期!$A$79,G988=账期!$A$80,G988=账期!$A$81,G988=账期!$A$83,G988=账期!$A$85,G988=账期!$A$87,G988=账期!$A$89,G988=账期!$A$91),60,IF(OR(G988=账期!$A$93,G988=账期!$A$94,G988=账期!$A$95,G988=账期!$A$96,G988=账期!$A$98,G988=账期!$A$99,G988=账期!$A$101,G988=账期!$A$102),90,0)))</f>
        <v>30</v>
      </c>
      <c r="AF988" s="396"/>
      <c r="AG988" s="384" t="s">
        <v>3546</v>
      </c>
      <c r="AH988" s="396" t="str">
        <f t="shared" si="157"/>
        <v>张军</v>
      </c>
      <c r="AI988" s="321"/>
    </row>
    <row r="989" spans="1:35" ht="18" customHeight="1" x14ac:dyDescent="0.25">
      <c r="A989" s="301" t="str">
        <f t="shared" si="155"/>
        <v>2018年3月</v>
      </c>
      <c r="B989" s="380">
        <v>43140</v>
      </c>
      <c r="C989" s="381" t="s">
        <v>3941</v>
      </c>
      <c r="D989" s="382" t="s">
        <v>3541</v>
      </c>
      <c r="E989" s="383" t="str">
        <f t="shared" si="151"/>
        <v>A</v>
      </c>
      <c r="F989" s="383" t="str">
        <f t="shared" si="152"/>
        <v>A</v>
      </c>
      <c r="G989" s="384" t="s">
        <v>3542</v>
      </c>
      <c r="H989" s="385" t="str">
        <f>IF(G989="","",VLOOKUP(G989,下拉数据源!J:K,2,0))</f>
        <v>重庆特发信息光缆有限公司</v>
      </c>
      <c r="I989" s="307" t="s">
        <v>3577</v>
      </c>
      <c r="J989" s="385"/>
      <c r="K989" s="386" t="s">
        <v>3543</v>
      </c>
      <c r="L989" s="306" t="s">
        <v>35</v>
      </c>
      <c r="M989" s="384" t="s">
        <v>2797</v>
      </c>
      <c r="N989" s="384"/>
      <c r="O989" s="306" t="s">
        <v>37</v>
      </c>
      <c r="P989" s="386">
        <v>30</v>
      </c>
      <c r="Q989" s="387"/>
      <c r="R989" s="286">
        <v>8980</v>
      </c>
      <c r="S989" s="388">
        <f t="shared" si="156"/>
        <v>0</v>
      </c>
      <c r="T989" s="389"/>
      <c r="U989" s="389">
        <f t="shared" si="154"/>
        <v>0</v>
      </c>
      <c r="V989" s="451">
        <v>43161</v>
      </c>
      <c r="W989" s="452">
        <v>43163</v>
      </c>
      <c r="X989" s="386">
        <v>750</v>
      </c>
      <c r="Y989" s="390"/>
      <c r="Z989" s="391"/>
      <c r="AA989" s="392"/>
      <c r="AB989" s="393"/>
      <c r="AC989" s="394"/>
      <c r="AD989" s="395">
        <f t="shared" si="158"/>
        <v>61</v>
      </c>
      <c r="AE989" s="396">
        <f>IF(OR(G989=账期!$A$18,G989=账期!$A$20,G989=账期!$A$22,G989=账期!$A$24,G989=账期!$A$25,G989=账期!$A$27,G989=账期!$A$26,G989=账期!$A$28,G989=账期!$A$30,G989=账期!$A$32,G989=账期!$A$34,G989=账期!$A$35,G989=账期!$A$37,G989=账期!$A$39,G989=账期!$A$40,G989=账期!$A$41,G989=账期!$A$42,G989=账期!$A$43,G989=账期!$A$44,G989=账期!$A$45,G989=账期!$A$46,G989=账期!$A$48,G989=账期!$A$50,G989=账期!$A$51,G989=账期!$A$52,G989=账期!$A$53,G989=账期!$A$54,G989=账期!$A$56,G989=账期!$A$57,G989=账期!$A$58,G989=账期!$A$59,G989=账期!$A$60,G989=账期!$A$61,G989=账期!$A$62,G989=账期!$A$63,G989=账期!$A$64,G989=账期!$A$66,G989=账期!$A$67,G989=账期!$A$68,G989=账期!$A$70,G989=账期!$A$71),30,IF(OR(G989=账期!$A$74,G989=账期!$A$77,G989=账期!$A$76,G989=账期!$A$79,G989=账期!$A$80,G989=账期!$A$81,G989=账期!$A$83,G989=账期!$A$85,G989=账期!$A$87,G989=账期!$A$89,G989=账期!$A$91),60,IF(OR(G989=账期!$A$93,G989=账期!$A$94,G989=账期!$A$95,G989=账期!$A$96,G989=账期!$A$98,G989=账期!$A$99,G989=账期!$A$101,G989=账期!$A$102),90,0)))</f>
        <v>30</v>
      </c>
      <c r="AF989" s="396"/>
      <c r="AG989" s="384" t="s">
        <v>3546</v>
      </c>
      <c r="AH989" s="396" t="str">
        <f t="shared" si="157"/>
        <v>张军</v>
      </c>
      <c r="AI989" s="321"/>
    </row>
    <row r="990" spans="1:35" ht="18" customHeight="1" x14ac:dyDescent="0.25">
      <c r="A990" s="301" t="str">
        <f t="shared" si="155"/>
        <v>备货</v>
      </c>
      <c r="B990" s="380">
        <v>43140</v>
      </c>
      <c r="C990" s="381" t="s">
        <v>3941</v>
      </c>
      <c r="D990" s="382" t="s">
        <v>3541</v>
      </c>
      <c r="E990" s="383" t="str">
        <f t="shared" si="151"/>
        <v>A</v>
      </c>
      <c r="F990" s="383" t="str">
        <f t="shared" si="152"/>
        <v>A</v>
      </c>
      <c r="G990" s="384" t="s">
        <v>3542</v>
      </c>
      <c r="H990" s="385" t="str">
        <f>IF(G990="","",VLOOKUP(G990,下拉数据源!J:K,2,0))</f>
        <v>重庆特发信息光缆有限公司</v>
      </c>
      <c r="I990" s="307" t="s">
        <v>3577</v>
      </c>
      <c r="J990" s="385"/>
      <c r="K990" s="386" t="s">
        <v>3543</v>
      </c>
      <c r="L990" s="306" t="s">
        <v>35</v>
      </c>
      <c r="M990" s="384" t="s">
        <v>2797</v>
      </c>
      <c r="N990" s="384"/>
      <c r="O990" s="306" t="s">
        <v>37</v>
      </c>
      <c r="P990" s="386">
        <v>30</v>
      </c>
      <c r="Q990" s="387"/>
      <c r="R990" s="286">
        <v>8980</v>
      </c>
      <c r="S990" s="388">
        <f t="shared" si="156"/>
        <v>0</v>
      </c>
      <c r="T990" s="389"/>
      <c r="U990" s="389">
        <f t="shared" si="154"/>
        <v>0</v>
      </c>
      <c r="V990" s="451" t="s">
        <v>3590</v>
      </c>
      <c r="W990" s="452"/>
      <c r="X990" s="386">
        <v>750</v>
      </c>
      <c r="Y990" s="390"/>
      <c r="Z990" s="391"/>
      <c r="AA990" s="392"/>
      <c r="AB990" s="393"/>
      <c r="AC990" s="394"/>
      <c r="AD990" s="395">
        <f t="shared" si="158"/>
        <v>61</v>
      </c>
      <c r="AE990" s="396">
        <f>IF(OR(G990=账期!$A$18,G990=账期!$A$20,G990=账期!$A$22,G990=账期!$A$24,G990=账期!$A$25,G990=账期!$A$27,G990=账期!$A$26,G990=账期!$A$28,G990=账期!$A$30,G990=账期!$A$32,G990=账期!$A$34,G990=账期!$A$35,G990=账期!$A$37,G990=账期!$A$39,G990=账期!$A$40,G990=账期!$A$41,G990=账期!$A$42,G990=账期!$A$43,G990=账期!$A$44,G990=账期!$A$45,G990=账期!$A$46,G990=账期!$A$48,G990=账期!$A$50,G990=账期!$A$51,G990=账期!$A$52,G990=账期!$A$53,G990=账期!$A$54,G990=账期!$A$56,G990=账期!$A$57,G990=账期!$A$58,G990=账期!$A$59,G990=账期!$A$60,G990=账期!$A$61,G990=账期!$A$62,G990=账期!$A$63,G990=账期!$A$64,G990=账期!$A$66,G990=账期!$A$67,G990=账期!$A$68,G990=账期!$A$70,G990=账期!$A$71),30,IF(OR(G990=账期!$A$74,G990=账期!$A$77,G990=账期!$A$76,G990=账期!$A$79,G990=账期!$A$80,G990=账期!$A$81,G990=账期!$A$83,G990=账期!$A$85,G990=账期!$A$87,G990=账期!$A$89,G990=账期!$A$91),60,IF(OR(G990=账期!$A$93,G990=账期!$A$94,G990=账期!$A$95,G990=账期!$A$96,G990=账期!$A$98,G990=账期!$A$99,G990=账期!$A$101,G990=账期!$A$102),90,0)))</f>
        <v>30</v>
      </c>
      <c r="AF990" s="396"/>
      <c r="AG990" s="384" t="s">
        <v>3546</v>
      </c>
      <c r="AH990" s="396" t="str">
        <f t="shared" si="157"/>
        <v>张军</v>
      </c>
      <c r="AI990" s="321"/>
    </row>
    <row r="991" spans="1:35" ht="18" customHeight="1" x14ac:dyDescent="0.25">
      <c r="A991" s="301" t="str">
        <f t="shared" si="155"/>
        <v>2018年2月</v>
      </c>
      <c r="B991" s="302">
        <v>43140</v>
      </c>
      <c r="C991" s="303"/>
      <c r="D991" s="304" t="s">
        <v>2738</v>
      </c>
      <c r="E991" s="305" t="str">
        <f t="shared" si="151"/>
        <v>A</v>
      </c>
      <c r="F991" s="305" t="str">
        <f t="shared" si="152"/>
        <v>A</v>
      </c>
      <c r="G991" s="306" t="s">
        <v>2810</v>
      </c>
      <c r="H991" s="307" t="str">
        <f>IF(G991="","",VLOOKUP(G991,下拉数据源!J:K,2,0))</f>
        <v>南京华信藤仓光通信有限公司</v>
      </c>
      <c r="I991" s="307" t="s">
        <v>33</v>
      </c>
      <c r="J991" s="341" t="s">
        <v>280</v>
      </c>
      <c r="K991" s="308" t="s">
        <v>2823</v>
      </c>
      <c r="L991" s="306" t="s">
        <v>2707</v>
      </c>
      <c r="M991" s="306" t="s">
        <v>2711</v>
      </c>
      <c r="N991" s="306"/>
      <c r="O991" s="306" t="s">
        <v>2798</v>
      </c>
      <c r="P991" s="308">
        <v>23</v>
      </c>
      <c r="Q991" s="309">
        <v>23</v>
      </c>
      <c r="R991" s="286">
        <v>9100</v>
      </c>
      <c r="S991" s="310">
        <f t="shared" si="156"/>
        <v>209300</v>
      </c>
      <c r="T991" s="311"/>
      <c r="U991" s="311">
        <f t="shared" si="154"/>
        <v>209300</v>
      </c>
      <c r="V991" s="451">
        <v>43154</v>
      </c>
      <c r="W991" s="452">
        <v>43156</v>
      </c>
      <c r="X991" s="308">
        <v>1000</v>
      </c>
      <c r="Y991" s="313" t="s">
        <v>3707</v>
      </c>
      <c r="Z991" s="314">
        <v>2875</v>
      </c>
      <c r="AA991" s="315">
        <v>180210</v>
      </c>
      <c r="AB991" s="316"/>
      <c r="AC991" s="317"/>
      <c r="AD991" s="318">
        <f t="shared" si="158"/>
        <v>61</v>
      </c>
      <c r="AE991" s="319">
        <f>IF(OR(G991=账期!$A$18,G991=账期!$A$20,G991=账期!$A$22,G991=账期!$A$24,G991=账期!$A$25,G991=账期!$A$27,G991=账期!$A$26,G991=账期!$A$28,G991=账期!$A$30,G991=账期!$A$32,G991=账期!$A$34,G991=账期!$A$35,G991=账期!$A$37,G991=账期!$A$39,G991=账期!$A$40,G991=账期!$A$41,G991=账期!$A$42,G991=账期!$A$43,G991=账期!$A$44,G991=账期!$A$45,G991=账期!$A$46,G991=账期!$A$48,G991=账期!$A$50,G991=账期!$A$51,G991=账期!$A$52,G991=账期!$A$53,G991=账期!$A$54,G991=账期!$A$56,G991=账期!$A$57,G991=账期!$A$58,G991=账期!$A$59,G991=账期!$A$60,G991=账期!$A$61,G991=账期!$A$62,G991=账期!$A$63,G991=账期!$A$64,G991=账期!$A$66,G991=账期!$A$67,G991=账期!$A$68,G991=账期!$A$70,G991=账期!$A$71),30,IF(OR(G991=账期!$A$74,G991=账期!$A$77,G991=账期!$A$76,G991=账期!$A$79,G991=账期!$A$80,G991=账期!$A$81,G991=账期!$A$83,G991=账期!$A$85,G991=账期!$A$87,G991=账期!$A$89,G991=账期!$A$91),60,IF(OR(G991=账期!$A$93,G991=账期!$A$94,G991=账期!$A$95,G991=账期!$A$96,G991=账期!$A$98,G991=账期!$A$99,G991=账期!$A$101,G991=账期!$A$102),90,0)))</f>
        <v>30</v>
      </c>
      <c r="AF991" s="319"/>
      <c r="AG991" s="306" t="s">
        <v>2712</v>
      </c>
      <c r="AH991" s="319" t="str">
        <f t="shared" si="157"/>
        <v>徐绪盛</v>
      </c>
      <c r="AI991" s="321"/>
    </row>
    <row r="992" spans="1:35" ht="18" customHeight="1" x14ac:dyDescent="0.25">
      <c r="A992" s="301" t="str">
        <f t="shared" si="155"/>
        <v>2018年2月</v>
      </c>
      <c r="B992" s="302">
        <v>43140</v>
      </c>
      <c r="C992" s="303"/>
      <c r="D992" s="304" t="s">
        <v>2738</v>
      </c>
      <c r="E992" s="305" t="str">
        <f t="shared" si="151"/>
        <v>A</v>
      </c>
      <c r="F992" s="305" t="str">
        <f t="shared" si="152"/>
        <v>A</v>
      </c>
      <c r="G992" s="306" t="s">
        <v>2810</v>
      </c>
      <c r="H992" s="307" t="str">
        <f>IF(G992="","",VLOOKUP(G992,下拉数据源!J:K,2,0))</f>
        <v>南京华信藤仓光通信有限公司</v>
      </c>
      <c r="I992" s="307" t="s">
        <v>33</v>
      </c>
      <c r="J992" s="341" t="s">
        <v>280</v>
      </c>
      <c r="K992" s="308" t="s">
        <v>2823</v>
      </c>
      <c r="L992" s="306" t="s">
        <v>2707</v>
      </c>
      <c r="M992" s="306" t="s">
        <v>2711</v>
      </c>
      <c r="N992" s="306"/>
      <c r="O992" s="306" t="s">
        <v>2798</v>
      </c>
      <c r="P992" s="308">
        <v>30</v>
      </c>
      <c r="Q992" s="309"/>
      <c r="R992" s="286">
        <v>9100</v>
      </c>
      <c r="S992" s="310">
        <f t="shared" si="156"/>
        <v>0</v>
      </c>
      <c r="T992" s="311"/>
      <c r="U992" s="311">
        <f t="shared" si="154"/>
        <v>0</v>
      </c>
      <c r="V992" s="451">
        <v>43157</v>
      </c>
      <c r="W992" s="452">
        <v>43158</v>
      </c>
      <c r="X992" s="308">
        <v>1000</v>
      </c>
      <c r="Y992" s="313"/>
      <c r="Z992" s="314"/>
      <c r="AA992" s="315"/>
      <c r="AB992" s="316"/>
      <c r="AC992" s="317"/>
      <c r="AD992" s="318">
        <f t="shared" si="158"/>
        <v>61</v>
      </c>
      <c r="AE992" s="319">
        <f>IF(OR(G992=账期!$A$18,G992=账期!$A$20,G992=账期!$A$22,G992=账期!$A$24,G992=账期!$A$25,G992=账期!$A$27,G992=账期!$A$26,G992=账期!$A$28,G992=账期!$A$30,G992=账期!$A$32,G992=账期!$A$34,G992=账期!$A$35,G992=账期!$A$37,G992=账期!$A$39,G992=账期!$A$40,G992=账期!$A$41,G992=账期!$A$42,G992=账期!$A$43,G992=账期!$A$44,G992=账期!$A$45,G992=账期!$A$46,G992=账期!$A$48,G992=账期!$A$50,G992=账期!$A$51,G992=账期!$A$52,G992=账期!$A$53,G992=账期!$A$54,G992=账期!$A$56,G992=账期!$A$57,G992=账期!$A$58,G992=账期!$A$59,G992=账期!$A$60,G992=账期!$A$61,G992=账期!$A$62,G992=账期!$A$63,G992=账期!$A$64,G992=账期!$A$66,G992=账期!$A$67,G992=账期!$A$68,G992=账期!$A$70,G992=账期!$A$71),30,IF(OR(G992=账期!$A$74,G992=账期!$A$77,G992=账期!$A$76,G992=账期!$A$79,G992=账期!$A$80,G992=账期!$A$81,G992=账期!$A$83,G992=账期!$A$85,G992=账期!$A$87,G992=账期!$A$89,G992=账期!$A$91),60,IF(OR(G992=账期!$A$93,G992=账期!$A$94,G992=账期!$A$95,G992=账期!$A$96,G992=账期!$A$98,G992=账期!$A$99,G992=账期!$A$101,G992=账期!$A$102),90,0)))</f>
        <v>30</v>
      </c>
      <c r="AF992" s="319"/>
      <c r="AG992" s="306" t="s">
        <v>2712</v>
      </c>
      <c r="AH992" s="319" t="str">
        <f t="shared" si="157"/>
        <v>徐绪盛</v>
      </c>
      <c r="AI992" s="321"/>
    </row>
    <row r="993" spans="1:35" ht="18" customHeight="1" x14ac:dyDescent="0.25">
      <c r="A993" s="301" t="str">
        <f t="shared" si="155"/>
        <v>2018年3月</v>
      </c>
      <c r="B993" s="302">
        <v>43140</v>
      </c>
      <c r="C993" s="303"/>
      <c r="D993" s="304" t="s">
        <v>2738</v>
      </c>
      <c r="E993" s="305" t="str">
        <f t="shared" ref="E993:E1015" si="159">IF(OR(D993="长飞",D993="烽火",D993="特发",D993="富通",D993="亨通",G993="赣州金信诺",G993="江苏永鼎",G993="宏安集团"),"A",IF(OR(G993="广意通讯",G993="湖北楚天",G993="宁波格亿达",G993="通鼎互联",G993="黄石昌达",G993="江苏俊知",G993="珠海汉胜",G993="武汉电信"),"B","C"))</f>
        <v>A</v>
      </c>
      <c r="F993" s="305" t="str">
        <f t="shared" ref="F993:F1018" si="160">IF(OR(G993="成都大唐",G993="广东亨通",G993="江苏亨通",G993="兰州长飞",G993="南京华信",G993="汕头奥星",G993="特发光网",G993="武汉长飞",G993="长春烽火",G993="广意通讯",G993="湖北楚天",G993="宁波格亿达",G993="通鼎互联",G993="安徽汉唐",G993="安徽宜德",G993="安徽盈通",G993="成都康宁",G993="成都中飞",G993="东莞光佳",G993="东莞鸿鑫",G993="烽火博鑫",G993="佛山星蓝",G993="广东金桥",G993="广州联兴",G993="贵州乾新",G993="航天电工",G993="合肥兴联",G993="湖北宇洪",G993="江苏奥通",G993="江苏中远",G993="宁波辰飞",G993="宁波汉生",G993="宁波宇欣",G993="山东太平洋",G993="山东特发",G993="山东永通",G993="上海朗闻",G993="上海翼波",G993="四川天邑",G993="四川旭泰",G993="武汉瑞联",G993="武汉同至",G993="西安西古",G993="西安鑫华通",G993="武汉驿路通",G993="长光通信",G993="中电八所",G993="中电光达",G993="中利集团",G993="重庆特发",G993="舟山安格",G993="珠海邗秦"),"A",IF(OR(G993="富通天津",G993="赣州金信诺",G993="江苏永鼎",G993="上海长飞",G993="特发股份",G993="武汉烽火",G993="西安烽火",G993="长飞中利",G993="江苏中天",G993="江西联创",G993="宁波盈谷",G993="黄石昌达",G993="四川长飞"),"B","C"))</f>
        <v>A</v>
      </c>
      <c r="G993" s="306" t="s">
        <v>2810</v>
      </c>
      <c r="H993" s="307" t="str">
        <f>IF(G993="","",VLOOKUP(G993,下拉数据源!J:K,2,0))</f>
        <v>南京华信藤仓光通信有限公司</v>
      </c>
      <c r="I993" s="307" t="s">
        <v>33</v>
      </c>
      <c r="J993" s="341" t="s">
        <v>280</v>
      </c>
      <c r="K993" s="308" t="s">
        <v>2823</v>
      </c>
      <c r="L993" s="306" t="s">
        <v>2707</v>
      </c>
      <c r="M993" s="306" t="s">
        <v>2711</v>
      </c>
      <c r="N993" s="306"/>
      <c r="O993" s="306" t="s">
        <v>2798</v>
      </c>
      <c r="P993" s="308">
        <v>30</v>
      </c>
      <c r="Q993" s="309"/>
      <c r="R993" s="286">
        <v>9100</v>
      </c>
      <c r="S993" s="310">
        <f t="shared" si="156"/>
        <v>0</v>
      </c>
      <c r="T993" s="311"/>
      <c r="U993" s="311">
        <f t="shared" si="154"/>
        <v>0</v>
      </c>
      <c r="V993" s="457">
        <v>43160</v>
      </c>
      <c r="W993" s="452">
        <v>43161</v>
      </c>
      <c r="X993" s="308">
        <v>1000</v>
      </c>
      <c r="Y993" s="313"/>
      <c r="Z993" s="314"/>
      <c r="AA993" s="315"/>
      <c r="AB993" s="316"/>
      <c r="AC993" s="317"/>
      <c r="AD993" s="318">
        <f t="shared" si="158"/>
        <v>61</v>
      </c>
      <c r="AE993" s="319">
        <f>IF(OR(G993=账期!$A$18,G993=账期!$A$20,G993=账期!$A$22,G993=账期!$A$24,G993=账期!$A$25,G993=账期!$A$27,G993=账期!$A$26,G993=账期!$A$28,G993=账期!$A$30,G993=账期!$A$32,G993=账期!$A$34,G993=账期!$A$35,G993=账期!$A$37,G993=账期!$A$39,G993=账期!$A$40,G993=账期!$A$41,G993=账期!$A$42,G993=账期!$A$43,G993=账期!$A$44,G993=账期!$A$45,G993=账期!$A$46,G993=账期!$A$48,G993=账期!$A$50,G993=账期!$A$51,G993=账期!$A$52,G993=账期!$A$53,G993=账期!$A$54,G993=账期!$A$56,G993=账期!$A$57,G993=账期!$A$58,G993=账期!$A$59,G993=账期!$A$60,G993=账期!$A$61,G993=账期!$A$62,G993=账期!$A$63,G993=账期!$A$64,G993=账期!$A$66,G993=账期!$A$67,G993=账期!$A$68,G993=账期!$A$70,G993=账期!$A$71),30,IF(OR(G993=账期!$A$74,G993=账期!$A$77,G993=账期!$A$76,G993=账期!$A$79,G993=账期!$A$80,G993=账期!$A$81,G993=账期!$A$83,G993=账期!$A$85,G993=账期!$A$87,G993=账期!$A$89,G993=账期!$A$91),60,IF(OR(G993=账期!$A$93,G993=账期!$A$94,G993=账期!$A$95,G993=账期!$A$96,G993=账期!$A$98,G993=账期!$A$99,G993=账期!$A$101,G993=账期!$A$102),90,0)))</f>
        <v>30</v>
      </c>
      <c r="AF993" s="319"/>
      <c r="AG993" s="306" t="s">
        <v>2712</v>
      </c>
      <c r="AH993" s="319" t="str">
        <f t="shared" si="157"/>
        <v>徐绪盛</v>
      </c>
      <c r="AI993" s="321"/>
    </row>
    <row r="994" spans="1:35" ht="18" customHeight="1" x14ac:dyDescent="0.25">
      <c r="A994" s="301" t="str">
        <f t="shared" si="155"/>
        <v>2018年3月</v>
      </c>
      <c r="B994" s="302">
        <v>43140</v>
      </c>
      <c r="C994" s="303"/>
      <c r="D994" s="304" t="s">
        <v>2738</v>
      </c>
      <c r="E994" s="305" t="str">
        <f t="shared" si="159"/>
        <v>A</v>
      </c>
      <c r="F994" s="305" t="str">
        <f t="shared" si="160"/>
        <v>A</v>
      </c>
      <c r="G994" s="306" t="s">
        <v>2810</v>
      </c>
      <c r="H994" s="307" t="str">
        <f>IF(G994="","",VLOOKUP(G994,下拉数据源!J:K,2,0))</f>
        <v>南京华信藤仓光通信有限公司</v>
      </c>
      <c r="I994" s="307" t="s">
        <v>33</v>
      </c>
      <c r="J994" s="341" t="s">
        <v>280</v>
      </c>
      <c r="K994" s="308" t="s">
        <v>2823</v>
      </c>
      <c r="L994" s="306" t="s">
        <v>2707</v>
      </c>
      <c r="M994" s="306" t="s">
        <v>2711</v>
      </c>
      <c r="N994" s="306"/>
      <c r="O994" s="306" t="s">
        <v>2798</v>
      </c>
      <c r="P994" s="308">
        <v>30</v>
      </c>
      <c r="Q994" s="309"/>
      <c r="R994" s="286">
        <v>9100</v>
      </c>
      <c r="S994" s="310">
        <f t="shared" ref="S994:S1015" si="161">Q994*R994</f>
        <v>0</v>
      </c>
      <c r="T994" s="311"/>
      <c r="U994" s="311">
        <f t="shared" si="154"/>
        <v>0</v>
      </c>
      <c r="V994" s="457">
        <v>43162</v>
      </c>
      <c r="W994" s="452">
        <v>43163</v>
      </c>
      <c r="X994" s="308">
        <v>1000</v>
      </c>
      <c r="Y994" s="313"/>
      <c r="Z994" s="314"/>
      <c r="AA994" s="315"/>
      <c r="AB994" s="316"/>
      <c r="AC994" s="317"/>
      <c r="AD994" s="318">
        <f t="shared" si="158"/>
        <v>61</v>
      </c>
      <c r="AE994" s="319">
        <f>IF(OR(G994=账期!$A$18,G994=账期!$A$20,G994=账期!$A$22,G994=账期!$A$24,G994=账期!$A$25,G994=账期!$A$27,G994=账期!$A$26,G994=账期!$A$28,G994=账期!$A$30,G994=账期!$A$32,G994=账期!$A$34,G994=账期!$A$35,G994=账期!$A$37,G994=账期!$A$39,G994=账期!$A$40,G994=账期!$A$41,G994=账期!$A$42,G994=账期!$A$43,G994=账期!$A$44,G994=账期!$A$45,G994=账期!$A$46,G994=账期!$A$48,G994=账期!$A$50,G994=账期!$A$51,G994=账期!$A$52,G994=账期!$A$53,G994=账期!$A$54,G994=账期!$A$56,G994=账期!$A$57,G994=账期!$A$58,G994=账期!$A$59,G994=账期!$A$60,G994=账期!$A$61,G994=账期!$A$62,G994=账期!$A$63,G994=账期!$A$64,G994=账期!$A$66,G994=账期!$A$67,G994=账期!$A$68,G994=账期!$A$70,G994=账期!$A$71),30,IF(OR(G994=账期!$A$74,G994=账期!$A$77,G994=账期!$A$76,G994=账期!$A$79,G994=账期!$A$80,G994=账期!$A$81,G994=账期!$A$83,G994=账期!$A$85,G994=账期!$A$87,G994=账期!$A$89,G994=账期!$A$91),60,IF(OR(G994=账期!$A$93,G994=账期!$A$94,G994=账期!$A$95,G994=账期!$A$96,G994=账期!$A$98,G994=账期!$A$99,G994=账期!$A$101,G994=账期!$A$102),90,0)))</f>
        <v>30</v>
      </c>
      <c r="AF994" s="319"/>
      <c r="AG994" s="306" t="s">
        <v>2712</v>
      </c>
      <c r="AH994" s="319" t="str">
        <f t="shared" si="157"/>
        <v>徐绪盛</v>
      </c>
      <c r="AI994" s="321"/>
    </row>
    <row r="995" spans="1:35" ht="18" customHeight="1" x14ac:dyDescent="0.25">
      <c r="A995" s="301" t="str">
        <f t="shared" si="155"/>
        <v>2018年3月</v>
      </c>
      <c r="B995" s="380">
        <v>43140</v>
      </c>
      <c r="C995" s="381"/>
      <c r="D995" s="382" t="s">
        <v>3576</v>
      </c>
      <c r="E995" s="383" t="str">
        <f t="shared" si="159"/>
        <v>A</v>
      </c>
      <c r="F995" s="383" t="str">
        <f t="shared" si="160"/>
        <v>B</v>
      </c>
      <c r="G995" s="306" t="s">
        <v>2700</v>
      </c>
      <c r="H995" s="307" t="str">
        <f>IF(G995="","",VLOOKUP(G995,下拉数据源!J:K,2,0))</f>
        <v>深圳市特发信息股份有限公司东莞分公司</v>
      </c>
      <c r="I995" s="307" t="s">
        <v>2701</v>
      </c>
      <c r="J995" s="385"/>
      <c r="K995" s="308" t="s">
        <v>3578</v>
      </c>
      <c r="L995" s="306" t="s">
        <v>2702</v>
      </c>
      <c r="M995" s="306" t="s">
        <v>2678</v>
      </c>
      <c r="N995" s="384"/>
      <c r="O995" s="306" t="s">
        <v>2703</v>
      </c>
      <c r="P995" s="386">
        <v>2</v>
      </c>
      <c r="Q995" s="387"/>
      <c r="R995" s="286">
        <v>15000</v>
      </c>
      <c r="S995" s="388">
        <f t="shared" si="161"/>
        <v>0</v>
      </c>
      <c r="T995" s="389"/>
      <c r="U995" s="389">
        <f t="shared" si="154"/>
        <v>0</v>
      </c>
      <c r="V995" s="451">
        <v>43162</v>
      </c>
      <c r="W995" s="452">
        <v>43164</v>
      </c>
      <c r="X995" s="386">
        <v>25</v>
      </c>
      <c r="Y995" s="390"/>
      <c r="Z995" s="391"/>
      <c r="AA995" s="392"/>
      <c r="AB995" s="393"/>
      <c r="AC995" s="394"/>
      <c r="AD995" s="395">
        <f t="shared" si="158"/>
        <v>61</v>
      </c>
      <c r="AE995" s="396">
        <f>IF(OR(G995=账期!$A$18,G995=账期!$A$20,G995=账期!$A$22,G995=账期!$A$24,G995=账期!$A$25,G995=账期!$A$27,G995=账期!$A$26,G995=账期!$A$28,G995=账期!$A$30,G995=账期!$A$32,G995=账期!$A$34,G995=账期!$A$35,G995=账期!$A$37,G995=账期!$A$39,G995=账期!$A$40,G995=账期!$A$41,G995=账期!$A$42,G995=账期!$A$43,G995=账期!$A$44,G995=账期!$A$45,G995=账期!$A$46,G995=账期!$A$48,G995=账期!$A$50,G995=账期!$A$51,G995=账期!$A$52,G995=账期!$A$53,G995=账期!$A$54,G995=账期!$A$56,G995=账期!$A$57,G995=账期!$A$58,G995=账期!$A$59,G995=账期!$A$60,G995=账期!$A$61,G995=账期!$A$62,G995=账期!$A$63,G995=账期!$A$64,G995=账期!$A$66,G995=账期!$A$67,G995=账期!$A$68,G995=账期!$A$70,G995=账期!$A$71),30,IF(OR(G995=账期!$A$74,G995=账期!$A$77,G995=账期!$A$76,G995=账期!$A$79,G995=账期!$A$80,G995=账期!$A$81,G995=账期!$A$83,G995=账期!$A$85,G995=账期!$A$87,G995=账期!$A$89,G995=账期!$A$91),60,IF(OR(G995=账期!$A$93,G995=账期!$A$94,G995=账期!$A$95,G995=账期!$A$96,G995=账期!$A$98,G995=账期!$A$99,G995=账期!$A$101,G995=账期!$A$102),90,0)))</f>
        <v>30</v>
      </c>
      <c r="AF995" s="396"/>
      <c r="AG995" s="306" t="s">
        <v>38</v>
      </c>
      <c r="AH995" s="396" t="str">
        <f t="shared" si="157"/>
        <v>柯童柱</v>
      </c>
      <c r="AI995" s="321"/>
    </row>
    <row r="996" spans="1:35" ht="18" customHeight="1" x14ac:dyDescent="0.25">
      <c r="A996" s="301" t="str">
        <f t="shared" si="155"/>
        <v>2018年2月</v>
      </c>
      <c r="B996" s="380">
        <v>43140</v>
      </c>
      <c r="C996" s="381"/>
      <c r="D996" s="304" t="s">
        <v>15</v>
      </c>
      <c r="E996" s="383" t="str">
        <f t="shared" si="159"/>
        <v>A</v>
      </c>
      <c r="F996" s="383" t="str">
        <f t="shared" si="160"/>
        <v>C</v>
      </c>
      <c r="G996" s="384" t="s">
        <v>3265</v>
      </c>
      <c r="H996" s="385" t="str">
        <f>IF(G996="","",VLOOKUP(G996,下拉数据源!J:K,2,0))</f>
        <v>宏安集团有限公司</v>
      </c>
      <c r="I996" s="307" t="s">
        <v>33</v>
      </c>
      <c r="J996" s="385"/>
      <c r="K996" s="308" t="s">
        <v>3579</v>
      </c>
      <c r="L996" s="384" t="s">
        <v>3580</v>
      </c>
      <c r="M996" s="384" t="s">
        <v>3581</v>
      </c>
      <c r="N996" s="384"/>
      <c r="O996" s="306" t="s">
        <v>37</v>
      </c>
      <c r="P996" s="386">
        <v>1.7</v>
      </c>
      <c r="Q996" s="387">
        <v>1.7</v>
      </c>
      <c r="R996" s="286">
        <v>16000</v>
      </c>
      <c r="S996" s="388">
        <f t="shared" si="161"/>
        <v>27200</v>
      </c>
      <c r="T996" s="389"/>
      <c r="U996" s="389">
        <f t="shared" si="154"/>
        <v>27200</v>
      </c>
      <c r="V996" s="451">
        <v>43154</v>
      </c>
      <c r="W996" s="452">
        <v>43157</v>
      </c>
      <c r="X996" s="386">
        <v>25</v>
      </c>
      <c r="Y996" s="390" t="s">
        <v>3908</v>
      </c>
      <c r="Z996" s="391">
        <v>433.5</v>
      </c>
      <c r="AA996" s="392">
        <v>180117</v>
      </c>
      <c r="AB996" s="393"/>
      <c r="AC996" s="394"/>
      <c r="AD996" s="395">
        <f t="shared" si="158"/>
        <v>61</v>
      </c>
      <c r="AE996" s="396">
        <f>IF(OR(G996=账期!$A$18,G996=账期!$A$20,G996=账期!$A$22,G996=账期!$A$24,G996=账期!$A$25,G996=账期!$A$27,G996=账期!$A$26,G996=账期!$A$28,G996=账期!$A$30,G996=账期!$A$32,G996=账期!$A$34,G996=账期!$A$35,G996=账期!$A$37,G996=账期!$A$39,G996=账期!$A$40,G996=账期!$A$41,G996=账期!$A$42,G996=账期!$A$43,G996=账期!$A$44,G996=账期!$A$45,G996=账期!$A$46,G996=账期!$A$48,G996=账期!$A$50,G996=账期!$A$51,G996=账期!$A$52,G996=账期!$A$53,G996=账期!$A$54,G996=账期!$A$56,G996=账期!$A$57,G996=账期!$A$58,G996=账期!$A$59,G996=账期!$A$60,G996=账期!$A$61,G996=账期!$A$62,G996=账期!$A$63,G996=账期!$A$64,G996=账期!$A$66,G996=账期!$A$67,G996=账期!$A$68,G996=账期!$A$70,G996=账期!$A$71),30,IF(OR(G996=账期!$A$74,G996=账期!$A$77,G996=账期!$A$76,G996=账期!$A$79,G996=账期!$A$80,G996=账期!$A$81,G996=账期!$A$83,G996=账期!$A$85,G996=账期!$A$87,G996=账期!$A$89,G996=账期!$A$91),60,IF(OR(G996=账期!$A$93,G996=账期!$A$94,G996=账期!$A$95,G996=账期!$A$96,G996=账期!$A$98,G996=账期!$A$99,G996=账期!$A$101,G996=账期!$A$102),90,0)))</f>
        <v>30</v>
      </c>
      <c r="AF996" s="396"/>
      <c r="AG996" s="384" t="s">
        <v>3376</v>
      </c>
      <c r="AH996" s="396" t="str">
        <f t="shared" si="157"/>
        <v>石浩宇</v>
      </c>
      <c r="AI996" s="321"/>
    </row>
    <row r="997" spans="1:35" ht="18" customHeight="1" x14ac:dyDescent="0.25">
      <c r="A997" s="301" t="str">
        <f t="shared" si="155"/>
        <v>2018年2月</v>
      </c>
      <c r="B997" s="380">
        <v>43140</v>
      </c>
      <c r="C997" s="381"/>
      <c r="D997" s="304" t="s">
        <v>617</v>
      </c>
      <c r="E997" s="383" t="str">
        <f t="shared" si="159"/>
        <v>A</v>
      </c>
      <c r="F997" s="383" t="str">
        <f t="shared" si="160"/>
        <v>A</v>
      </c>
      <c r="G997" s="306" t="s">
        <v>508</v>
      </c>
      <c r="H997" s="385" t="str">
        <f>IF(G997="","",VLOOKUP(G997,下拉数据源!J:K,2,0))</f>
        <v>长飞光纤光缆股份有限公司</v>
      </c>
      <c r="I997" s="307" t="s">
        <v>33</v>
      </c>
      <c r="J997" s="385"/>
      <c r="K997" s="386" t="s">
        <v>2994</v>
      </c>
      <c r="L997" s="384" t="s">
        <v>2702</v>
      </c>
      <c r="M997" s="384" t="s">
        <v>3582</v>
      </c>
      <c r="N997" s="384" t="s">
        <v>3588</v>
      </c>
      <c r="O997" s="384" t="s">
        <v>3583</v>
      </c>
      <c r="P997" s="386">
        <v>2</v>
      </c>
      <c r="Q997" s="387"/>
      <c r="R997" s="286">
        <v>15500</v>
      </c>
      <c r="S997" s="388">
        <f t="shared" si="161"/>
        <v>0</v>
      </c>
      <c r="T997" s="389"/>
      <c r="U997" s="389">
        <f t="shared" si="154"/>
        <v>0</v>
      </c>
      <c r="V997" s="451">
        <v>43157</v>
      </c>
      <c r="W997" s="452">
        <v>43159</v>
      </c>
      <c r="X997" s="386">
        <v>500</v>
      </c>
      <c r="Y997" s="390"/>
      <c r="Z997" s="391"/>
      <c r="AA997" s="392"/>
      <c r="AB997" s="393"/>
      <c r="AC997" s="394"/>
      <c r="AD997" s="395">
        <f t="shared" si="158"/>
        <v>61</v>
      </c>
      <c r="AE997" s="396">
        <f>IF(OR(G997=账期!$A$18,G997=账期!$A$20,G997=账期!$A$22,G997=账期!$A$24,G997=账期!$A$25,G997=账期!$A$27,G997=账期!$A$26,G997=账期!$A$28,G997=账期!$A$30,G997=账期!$A$32,G997=账期!$A$34,G997=账期!$A$35,G997=账期!$A$37,G997=账期!$A$39,G997=账期!$A$40,G997=账期!$A$41,G997=账期!$A$42,G997=账期!$A$43,G997=账期!$A$44,G997=账期!$A$45,G997=账期!$A$46,G997=账期!$A$48,G997=账期!$A$50,G997=账期!$A$51,G997=账期!$A$52,G997=账期!$A$53,G997=账期!$A$54,G997=账期!$A$56,G997=账期!$A$57,G997=账期!$A$58,G997=账期!$A$59,G997=账期!$A$60,G997=账期!$A$61,G997=账期!$A$62,G997=账期!$A$63,G997=账期!$A$64,G997=账期!$A$66,G997=账期!$A$67,G997=账期!$A$68,G997=账期!$A$70,G997=账期!$A$71),30,IF(OR(G997=账期!$A$74,G997=账期!$A$77,G997=账期!$A$76,G997=账期!$A$79,G997=账期!$A$80,G997=账期!$A$81,G997=账期!$A$83,G997=账期!$A$85,G997=账期!$A$87,G997=账期!$A$89,G997=账期!$A$91),60,IF(OR(G997=账期!$A$93,G997=账期!$A$94,G997=账期!$A$95,G997=账期!$A$96,G997=账期!$A$98,G997=账期!$A$99,G997=账期!$A$101,G997=账期!$A$102),90,0)))</f>
        <v>30</v>
      </c>
      <c r="AF997" s="396"/>
      <c r="AG997" s="384" t="s">
        <v>3900</v>
      </c>
      <c r="AH997" s="396" t="str">
        <f t="shared" si="157"/>
        <v>杭得利</v>
      </c>
      <c r="AI997" s="321"/>
    </row>
    <row r="998" spans="1:35" ht="18" customHeight="1" x14ac:dyDescent="0.25">
      <c r="A998" s="301" t="str">
        <f t="shared" si="155"/>
        <v>2018年3月</v>
      </c>
      <c r="B998" s="380">
        <v>43140</v>
      </c>
      <c r="C998" s="381"/>
      <c r="D998" s="304" t="s">
        <v>617</v>
      </c>
      <c r="E998" s="383" t="str">
        <f t="shared" si="159"/>
        <v>A</v>
      </c>
      <c r="F998" s="383" t="str">
        <f t="shared" si="160"/>
        <v>A</v>
      </c>
      <c r="G998" s="306" t="s">
        <v>508</v>
      </c>
      <c r="H998" s="385" t="str">
        <f>IF(G998="","",VLOOKUP(G998,下拉数据源!J:K,2,0))</f>
        <v>长飞光纤光缆股份有限公司</v>
      </c>
      <c r="I998" s="307" t="s">
        <v>33</v>
      </c>
      <c r="J998" s="385"/>
      <c r="K998" s="386" t="s">
        <v>2994</v>
      </c>
      <c r="L998" s="384" t="s">
        <v>2702</v>
      </c>
      <c r="M998" s="384" t="s">
        <v>3582</v>
      </c>
      <c r="N998" s="384"/>
      <c r="O998" s="384" t="s">
        <v>3583</v>
      </c>
      <c r="P998" s="386">
        <v>1</v>
      </c>
      <c r="Q998" s="387"/>
      <c r="R998" s="286">
        <v>15500</v>
      </c>
      <c r="S998" s="388">
        <f t="shared" si="161"/>
        <v>0</v>
      </c>
      <c r="T998" s="389"/>
      <c r="U998" s="389">
        <f t="shared" si="154"/>
        <v>0</v>
      </c>
      <c r="V998" s="451">
        <v>43165</v>
      </c>
      <c r="W998" s="452">
        <v>43166</v>
      </c>
      <c r="X998" s="386">
        <v>500</v>
      </c>
      <c r="Y998" s="390"/>
      <c r="Z998" s="391"/>
      <c r="AA998" s="392"/>
      <c r="AB998" s="393"/>
      <c r="AC998" s="394"/>
      <c r="AD998" s="395">
        <f t="shared" si="158"/>
        <v>61</v>
      </c>
      <c r="AE998" s="396">
        <f>IF(OR(G998=账期!$A$18,G998=账期!$A$20,G998=账期!$A$22,G998=账期!$A$24,G998=账期!$A$25,G998=账期!$A$27,G998=账期!$A$26,G998=账期!$A$28,G998=账期!$A$30,G998=账期!$A$32,G998=账期!$A$34,G998=账期!$A$35,G998=账期!$A$37,G998=账期!$A$39,G998=账期!$A$40,G998=账期!$A$41,G998=账期!$A$42,G998=账期!$A$43,G998=账期!$A$44,G998=账期!$A$45,G998=账期!$A$46,G998=账期!$A$48,G998=账期!$A$50,G998=账期!$A$51,G998=账期!$A$52,G998=账期!$A$53,G998=账期!$A$54,G998=账期!$A$56,G998=账期!$A$57,G998=账期!$A$58,G998=账期!$A$59,G998=账期!$A$60,G998=账期!$A$61,G998=账期!$A$62,G998=账期!$A$63,G998=账期!$A$64,G998=账期!$A$66,G998=账期!$A$67,G998=账期!$A$68,G998=账期!$A$70,G998=账期!$A$71),30,IF(OR(G998=账期!$A$74,G998=账期!$A$77,G998=账期!$A$76,G998=账期!$A$79,G998=账期!$A$80,G998=账期!$A$81,G998=账期!$A$83,G998=账期!$A$85,G998=账期!$A$87,G998=账期!$A$89,G998=账期!$A$91),60,IF(OR(G998=账期!$A$93,G998=账期!$A$94,G998=账期!$A$95,G998=账期!$A$96,G998=账期!$A$98,G998=账期!$A$99,G998=账期!$A$101,G998=账期!$A$102),90,0)))</f>
        <v>30</v>
      </c>
      <c r="AF998" s="396"/>
      <c r="AG998" s="384" t="s">
        <v>3900</v>
      </c>
      <c r="AH998" s="396" t="str">
        <f t="shared" si="157"/>
        <v>杭得利</v>
      </c>
      <c r="AI998" s="321"/>
    </row>
    <row r="999" spans="1:35" ht="18" customHeight="1" x14ac:dyDescent="0.25">
      <c r="A999" s="301" t="str">
        <f t="shared" si="155"/>
        <v>2018年2月</v>
      </c>
      <c r="B999" s="380">
        <v>43141</v>
      </c>
      <c r="C999" s="381"/>
      <c r="D999" s="304" t="s">
        <v>617</v>
      </c>
      <c r="E999" s="383" t="str">
        <f t="shared" si="159"/>
        <v>A</v>
      </c>
      <c r="F999" s="383" t="str">
        <f t="shared" si="160"/>
        <v>A</v>
      </c>
      <c r="G999" s="306" t="s">
        <v>508</v>
      </c>
      <c r="H999" s="385" t="str">
        <f>IF(G999="","",VLOOKUP(G999,下拉数据源!J:K,2,0))</f>
        <v>长飞光纤光缆股份有限公司</v>
      </c>
      <c r="I999" s="307" t="s">
        <v>33</v>
      </c>
      <c r="J999" s="385"/>
      <c r="K999" s="386" t="s">
        <v>3587</v>
      </c>
      <c r="L999" s="384" t="s">
        <v>2702</v>
      </c>
      <c r="M999" s="384" t="s">
        <v>2678</v>
      </c>
      <c r="N999" s="384"/>
      <c r="O999" s="384" t="s">
        <v>2703</v>
      </c>
      <c r="P999" s="386">
        <v>5</v>
      </c>
      <c r="Q999" s="387">
        <v>5</v>
      </c>
      <c r="R999" s="286">
        <v>15500</v>
      </c>
      <c r="S999" s="388">
        <f t="shared" si="161"/>
        <v>77500</v>
      </c>
      <c r="T999" s="389"/>
      <c r="U999" s="389">
        <f t="shared" si="154"/>
        <v>77500</v>
      </c>
      <c r="V999" s="451">
        <v>43142</v>
      </c>
      <c r="W999" s="452">
        <v>43143</v>
      </c>
      <c r="X999" s="386">
        <v>500</v>
      </c>
      <c r="Y999" s="390" t="s">
        <v>3610</v>
      </c>
      <c r="Z999" s="391">
        <v>440</v>
      </c>
      <c r="AA999" s="392">
        <v>180206</v>
      </c>
      <c r="AB999" s="393"/>
      <c r="AC999" s="394"/>
      <c r="AD999" s="395">
        <f t="shared" si="158"/>
        <v>61</v>
      </c>
      <c r="AE999" s="396">
        <f>IF(OR(G999=账期!$A$18,G999=账期!$A$20,G999=账期!$A$22,G999=账期!$A$24,G999=账期!$A$25,G999=账期!$A$27,G999=账期!$A$26,G999=账期!$A$28,G999=账期!$A$30,G999=账期!$A$32,G999=账期!$A$34,G999=账期!$A$35,G999=账期!$A$37,G999=账期!$A$39,G999=账期!$A$40,G999=账期!$A$41,G999=账期!$A$42,G999=账期!$A$43,G999=账期!$A$44,G999=账期!$A$45,G999=账期!$A$46,G999=账期!$A$48,G999=账期!$A$50,G999=账期!$A$51,G999=账期!$A$52,G999=账期!$A$53,G999=账期!$A$54,G999=账期!$A$56,G999=账期!$A$57,G999=账期!$A$58,G999=账期!$A$59,G999=账期!$A$60,G999=账期!$A$61,G999=账期!$A$62,G999=账期!$A$63,G999=账期!$A$64,G999=账期!$A$66,G999=账期!$A$67,G999=账期!$A$68,G999=账期!$A$70,G999=账期!$A$71),30,IF(OR(G999=账期!$A$74,G999=账期!$A$77,G999=账期!$A$76,G999=账期!$A$79,G999=账期!$A$80,G999=账期!$A$81,G999=账期!$A$83,G999=账期!$A$85,G999=账期!$A$87,G999=账期!$A$89,G999=账期!$A$91),60,IF(OR(G999=账期!$A$93,G999=账期!$A$94,G999=账期!$A$95,G999=账期!$A$96,G999=账期!$A$98,G999=账期!$A$99,G999=账期!$A$101,G999=账期!$A$102),90,0)))</f>
        <v>30</v>
      </c>
      <c r="AF999" s="396"/>
      <c r="AG999" s="384" t="s">
        <v>2715</v>
      </c>
      <c r="AH999" s="396" t="str">
        <f t="shared" si="157"/>
        <v>杭得利</v>
      </c>
      <c r="AI999" s="321"/>
    </row>
    <row r="1000" spans="1:35" ht="18" customHeight="1" x14ac:dyDescent="0.25">
      <c r="A1000" s="301" t="str">
        <f t="shared" si="155"/>
        <v>2018年2月</v>
      </c>
      <c r="B1000" s="380">
        <v>43141</v>
      </c>
      <c r="C1000" s="381"/>
      <c r="D1000" s="304" t="s">
        <v>2632</v>
      </c>
      <c r="E1000" s="383" t="str">
        <f t="shared" si="159"/>
        <v>A</v>
      </c>
      <c r="F1000" s="383" t="str">
        <f t="shared" si="160"/>
        <v>A</v>
      </c>
      <c r="G1000" s="384" t="s">
        <v>2631</v>
      </c>
      <c r="H1000" s="385" t="str">
        <f>IF(G1000="","",VLOOKUP(G1000,下拉数据源!J:K,2,0))</f>
        <v>汕头高新区奥星光通信设备有限公司</v>
      </c>
      <c r="I1000" s="307" t="s">
        <v>33</v>
      </c>
      <c r="J1000" s="385"/>
      <c r="K1000" s="386" t="s">
        <v>3591</v>
      </c>
      <c r="L1000" s="306" t="s">
        <v>63</v>
      </c>
      <c r="M1000" s="384" t="s">
        <v>2679</v>
      </c>
      <c r="N1000" s="384"/>
      <c r="O1000" s="306" t="s">
        <v>37</v>
      </c>
      <c r="P1000" s="386">
        <v>2.25</v>
      </c>
      <c r="Q1000" s="387"/>
      <c r="R1000" s="286">
        <v>11140</v>
      </c>
      <c r="S1000" s="388">
        <f t="shared" si="161"/>
        <v>0</v>
      </c>
      <c r="T1000" s="389"/>
      <c r="U1000" s="389">
        <f t="shared" si="154"/>
        <v>0</v>
      </c>
      <c r="V1000" s="451">
        <v>43159</v>
      </c>
      <c r="W1000" s="452">
        <v>43161</v>
      </c>
      <c r="X1000" s="386" t="s">
        <v>3648</v>
      </c>
      <c r="Y1000" s="390"/>
      <c r="Z1000" s="391"/>
      <c r="AA1000" s="392"/>
      <c r="AB1000" s="393"/>
      <c r="AC1000" s="394"/>
      <c r="AD1000" s="395">
        <f t="shared" si="158"/>
        <v>121</v>
      </c>
      <c r="AE1000" s="396">
        <f>IF(OR(G1000=账期!$A$18,G1000=账期!$A$20,G1000=账期!$A$22,G1000=账期!$A$24,G1000=账期!$A$25,G1000=账期!$A$27,G1000=账期!$A$26,G1000=账期!$A$28,G1000=账期!$A$30,G1000=账期!$A$32,G1000=账期!$A$34,G1000=账期!$A$35,G1000=账期!$A$37,G1000=账期!$A$39,G1000=账期!$A$40,G1000=账期!$A$41,G1000=账期!$A$42,G1000=账期!$A$43,G1000=账期!$A$44,G1000=账期!$A$45,G1000=账期!$A$46,G1000=账期!$A$48,G1000=账期!$A$50,G1000=账期!$A$51,G1000=账期!$A$52,G1000=账期!$A$53,G1000=账期!$A$54,G1000=账期!$A$56,G1000=账期!$A$57,G1000=账期!$A$58,G1000=账期!$A$59,G1000=账期!$A$60,G1000=账期!$A$61,G1000=账期!$A$62,G1000=账期!$A$63,G1000=账期!$A$64,G1000=账期!$A$66,G1000=账期!$A$67,G1000=账期!$A$68,G1000=账期!$A$70,G1000=账期!$A$71),30,IF(OR(G1000=账期!$A$74,G1000=账期!$A$77,G1000=账期!$A$76,G1000=账期!$A$79,G1000=账期!$A$80,G1000=账期!$A$81,G1000=账期!$A$83,G1000=账期!$A$85,G1000=账期!$A$87,G1000=账期!$A$89,G1000=账期!$A$91),60,IF(OR(G1000=账期!$A$93,G1000=账期!$A$94,G1000=账期!$A$95,G1000=账期!$A$96,G1000=账期!$A$98,G1000=账期!$A$99,G1000=账期!$A$101,G1000=账期!$A$102),90,0)))</f>
        <v>90</v>
      </c>
      <c r="AF1000" s="396"/>
      <c r="AG1000" s="306" t="s">
        <v>38</v>
      </c>
      <c r="AH1000" s="396" t="str">
        <f t="shared" si="157"/>
        <v>柯童柱</v>
      </c>
      <c r="AI1000" s="321"/>
    </row>
    <row r="1001" spans="1:35" ht="18" customHeight="1" x14ac:dyDescent="0.25">
      <c r="A1001" s="301" t="str">
        <f t="shared" si="155"/>
        <v>2018年2月</v>
      </c>
      <c r="B1001" s="380">
        <v>43141</v>
      </c>
      <c r="C1001" s="381"/>
      <c r="D1001" s="304" t="s">
        <v>15</v>
      </c>
      <c r="E1001" s="383" t="str">
        <f t="shared" si="159"/>
        <v>A</v>
      </c>
      <c r="F1001" s="383" t="str">
        <f t="shared" si="160"/>
        <v>B</v>
      </c>
      <c r="G1001" s="384" t="s">
        <v>2794</v>
      </c>
      <c r="H1001" s="385" t="str">
        <f>IF(G1001="","",VLOOKUP(G1001,下拉数据源!J:K,2,0))</f>
        <v>江苏永鼎股份有限公司</v>
      </c>
      <c r="I1001" s="307" t="s">
        <v>33</v>
      </c>
      <c r="J1001" s="385"/>
      <c r="K1001" s="386" t="s">
        <v>3592</v>
      </c>
      <c r="L1001" s="306" t="s">
        <v>40</v>
      </c>
      <c r="M1001" s="306" t="s">
        <v>124</v>
      </c>
      <c r="N1001" s="306" t="s">
        <v>3593</v>
      </c>
      <c r="O1001" s="306" t="s">
        <v>77</v>
      </c>
      <c r="P1001" s="306">
        <v>0.5</v>
      </c>
      <c r="Q1001" s="387"/>
      <c r="R1001" s="286">
        <v>15000</v>
      </c>
      <c r="S1001" s="388">
        <f t="shared" si="161"/>
        <v>0</v>
      </c>
      <c r="T1001" s="389"/>
      <c r="U1001" s="389">
        <f t="shared" si="154"/>
        <v>0</v>
      </c>
      <c r="V1001" s="451">
        <v>43159</v>
      </c>
      <c r="W1001" s="452" t="s">
        <v>3901</v>
      </c>
      <c r="X1001" s="386">
        <v>25</v>
      </c>
      <c r="Y1001" s="390"/>
      <c r="Z1001" s="391"/>
      <c r="AA1001" s="392"/>
      <c r="AB1001" s="393"/>
      <c r="AC1001" s="394"/>
      <c r="AD1001" s="395">
        <f t="shared" si="158"/>
        <v>0</v>
      </c>
      <c r="AE1001" s="396">
        <f>IF(OR(G1001=账期!$A$18,G1001=账期!$A$20,G1001=账期!$A$22,G1001=账期!$A$24,G1001=账期!$A$25,G1001=账期!$A$27,G1001=账期!$A$26,G1001=账期!$A$28,G1001=账期!$A$30,G1001=账期!$A$32,G1001=账期!$A$34,G1001=账期!$A$35,G1001=账期!$A$37,G1001=账期!$A$39,G1001=账期!$A$40,G1001=账期!$A$41,G1001=账期!$A$42,G1001=账期!$A$43,G1001=账期!$A$44,G1001=账期!$A$45,G1001=账期!$A$46,G1001=账期!$A$48,G1001=账期!$A$50,G1001=账期!$A$51,G1001=账期!$A$52,G1001=账期!$A$53,G1001=账期!$A$54,G1001=账期!$A$56,G1001=账期!$A$57,G1001=账期!$A$58,G1001=账期!$A$59,G1001=账期!$A$60,G1001=账期!$A$61,G1001=账期!$A$62,G1001=账期!$A$63,G1001=账期!$A$64,G1001=账期!$A$66,G1001=账期!$A$67,G1001=账期!$A$68,G1001=账期!$A$70,G1001=账期!$A$71),30,IF(OR(G1001=账期!$A$74,G1001=账期!$A$77,G1001=账期!$A$76,G1001=账期!$A$79,G1001=账期!$A$80,G1001=账期!$A$81,G1001=账期!$A$83,G1001=账期!$A$85,G1001=账期!$A$87,G1001=账期!$A$89,G1001=账期!$A$91),60,IF(OR(G1001=账期!$A$93,G1001=账期!$A$94,G1001=账期!$A$95,G1001=账期!$A$96,G1001=账期!$A$98,G1001=账期!$A$99,G1001=账期!$A$101,G1001=账期!$A$102),90,0)))</f>
        <v>0</v>
      </c>
      <c r="AF1001" s="396"/>
      <c r="AG1001" s="306" t="s">
        <v>50</v>
      </c>
      <c r="AH1001" s="396" t="str">
        <f t="shared" si="157"/>
        <v>徐绪盛</v>
      </c>
      <c r="AI1001" s="321"/>
    </row>
    <row r="1002" spans="1:35" ht="18" customHeight="1" x14ac:dyDescent="0.25">
      <c r="A1002" s="301" t="str">
        <f t="shared" si="155"/>
        <v>2018年2月</v>
      </c>
      <c r="B1002" s="380">
        <v>43142</v>
      </c>
      <c r="C1002" s="381"/>
      <c r="D1002" s="382" t="s">
        <v>2632</v>
      </c>
      <c r="E1002" s="383" t="str">
        <f t="shared" si="159"/>
        <v>A</v>
      </c>
      <c r="F1002" s="383" t="str">
        <f t="shared" si="160"/>
        <v>C</v>
      </c>
      <c r="G1002" s="384" t="s">
        <v>2716</v>
      </c>
      <c r="H1002" s="385" t="str">
        <f>IF(G1002="","",VLOOKUP(G1002,下拉数据源!J:K,2,0))</f>
        <v>深圳长飞智连技术有限公司</v>
      </c>
      <c r="I1002" s="307" t="s">
        <v>2701</v>
      </c>
      <c r="J1002" s="385" t="s">
        <v>3639</v>
      </c>
      <c r="K1002" s="386" t="s">
        <v>3642</v>
      </c>
      <c r="L1002" s="306" t="s">
        <v>63</v>
      </c>
      <c r="M1002" s="384" t="s">
        <v>3611</v>
      </c>
      <c r="N1002" s="384"/>
      <c r="O1002" s="306" t="s">
        <v>300</v>
      </c>
      <c r="P1002" s="308">
        <v>2</v>
      </c>
      <c r="Q1002" s="309"/>
      <c r="R1002" s="286">
        <v>10790</v>
      </c>
      <c r="S1002" s="310">
        <f t="shared" si="161"/>
        <v>0</v>
      </c>
      <c r="T1002" s="311"/>
      <c r="U1002" s="389">
        <f t="shared" si="154"/>
        <v>0</v>
      </c>
      <c r="V1002" s="451">
        <v>43157</v>
      </c>
      <c r="W1002" s="452">
        <v>43164</v>
      </c>
      <c r="X1002" s="386">
        <v>25</v>
      </c>
      <c r="Y1002" s="390"/>
      <c r="Z1002" s="391"/>
      <c r="AA1002" s="392"/>
      <c r="AB1002" s="393"/>
      <c r="AC1002" s="394"/>
      <c r="AD1002" s="395">
        <f t="shared" si="158"/>
        <v>121</v>
      </c>
      <c r="AE1002" s="396">
        <f>IF(OR(G1002=账期!$A$18,G1002=账期!$A$20,G1002=账期!$A$22,G1002=账期!$A$24,G1002=账期!$A$25,G1002=账期!$A$27,G1002=账期!$A$26,G1002=账期!$A$28,G1002=账期!$A$30,G1002=账期!$A$32,G1002=账期!$A$34,G1002=账期!$A$35,G1002=账期!$A$37,G1002=账期!$A$39,G1002=账期!$A$40,G1002=账期!$A$41,G1002=账期!$A$42,G1002=账期!$A$43,G1002=账期!$A$44,G1002=账期!$A$45,G1002=账期!$A$46,G1002=账期!$A$48,G1002=账期!$A$50,G1002=账期!$A$51,G1002=账期!$A$52,G1002=账期!$A$53,G1002=账期!$A$54,G1002=账期!$A$56,G1002=账期!$A$57,G1002=账期!$A$58,G1002=账期!$A$59,G1002=账期!$A$60,G1002=账期!$A$61,G1002=账期!$A$62,G1002=账期!$A$63,G1002=账期!$A$64,G1002=账期!$A$66,G1002=账期!$A$67,G1002=账期!$A$68,G1002=账期!$A$70,G1002=账期!$A$71),30,IF(OR(G1002=账期!$A$74,G1002=账期!$A$77,G1002=账期!$A$76,G1002=账期!$A$79,G1002=账期!$A$80,G1002=账期!$A$81,G1002=账期!$A$83,G1002=账期!$A$85,G1002=账期!$A$87,G1002=账期!$A$89,G1002=账期!$A$91),60,IF(OR(G1002=账期!$A$93,G1002=账期!$A$94,G1002=账期!$A$95,G1002=账期!$A$96,G1002=账期!$A$98,G1002=账期!$A$99,G1002=账期!$A$101,G1002=账期!$A$102),90,0)))</f>
        <v>90</v>
      </c>
      <c r="AF1002" s="396"/>
      <c r="AG1002" s="384" t="s">
        <v>38</v>
      </c>
      <c r="AH1002" s="396" t="str">
        <f t="shared" ref="AH1002:AH1018" si="162">IF(AG1002="华东","徐绪盛",IF(AG1002="华南","柯童柱",IF(AG1002="华中","杭得利",IF(AG1002="西南","张军",IF(AG1002="华北","石浩宇","")))))</f>
        <v>柯童柱</v>
      </c>
      <c r="AI1002" s="321"/>
    </row>
    <row r="1003" spans="1:35" ht="18" customHeight="1" x14ac:dyDescent="0.25">
      <c r="A1003" s="301" t="str">
        <f t="shared" si="155"/>
        <v>2018年2月</v>
      </c>
      <c r="B1003" s="380">
        <v>43142</v>
      </c>
      <c r="C1003" s="381" t="s">
        <v>3942</v>
      </c>
      <c r="D1003" s="304" t="s">
        <v>2738</v>
      </c>
      <c r="E1003" s="383" t="str">
        <f t="shared" si="159"/>
        <v>A</v>
      </c>
      <c r="F1003" s="383" t="str">
        <f t="shared" si="160"/>
        <v>A</v>
      </c>
      <c r="G1003" s="306" t="s">
        <v>2810</v>
      </c>
      <c r="H1003" s="385" t="str">
        <f>IF(G1003="","",VLOOKUP(G1003,下拉数据源!J:K,2,0))</f>
        <v>南京华信藤仓光通信有限公司</v>
      </c>
      <c r="I1003" s="307" t="s">
        <v>33</v>
      </c>
      <c r="J1003" s="385" t="s">
        <v>3665</v>
      </c>
      <c r="K1003" s="386"/>
      <c r="L1003" s="384" t="s">
        <v>2687</v>
      </c>
      <c r="M1003" s="384" t="s">
        <v>3136</v>
      </c>
      <c r="N1003" s="384"/>
      <c r="O1003" s="306" t="s">
        <v>37</v>
      </c>
      <c r="P1003" s="386">
        <v>6</v>
      </c>
      <c r="Q1003" s="387">
        <v>6</v>
      </c>
      <c r="R1003" s="286">
        <v>11030</v>
      </c>
      <c r="S1003" s="388">
        <f t="shared" si="161"/>
        <v>66180</v>
      </c>
      <c r="T1003" s="389"/>
      <c r="U1003" s="389">
        <f t="shared" si="154"/>
        <v>66180</v>
      </c>
      <c r="V1003" s="451">
        <v>43154</v>
      </c>
      <c r="W1003" s="452">
        <v>43156</v>
      </c>
      <c r="X1003" s="386">
        <v>750</v>
      </c>
      <c r="Y1003" s="390" t="s">
        <v>3703</v>
      </c>
      <c r="Z1003" s="391">
        <v>750</v>
      </c>
      <c r="AA1003" s="392">
        <v>180212</v>
      </c>
      <c r="AB1003" s="393"/>
      <c r="AC1003" s="394"/>
      <c r="AD1003" s="395">
        <f t="shared" si="158"/>
        <v>61</v>
      </c>
      <c r="AE1003" s="396">
        <f>IF(OR(G1003=账期!$A$18,G1003=账期!$A$20,G1003=账期!$A$22,G1003=账期!$A$24,G1003=账期!$A$25,G1003=账期!$A$27,G1003=账期!$A$26,G1003=账期!$A$28,G1003=账期!$A$30,G1003=账期!$A$32,G1003=账期!$A$34,G1003=账期!$A$35,G1003=账期!$A$37,G1003=账期!$A$39,G1003=账期!$A$40,G1003=账期!$A$41,G1003=账期!$A$42,G1003=账期!$A$43,G1003=账期!$A$44,G1003=账期!$A$45,G1003=账期!$A$46,G1003=账期!$A$48,G1003=账期!$A$50,G1003=账期!$A$51,G1003=账期!$A$52,G1003=账期!$A$53,G1003=账期!$A$54,G1003=账期!$A$56,G1003=账期!$A$57,G1003=账期!$A$58,G1003=账期!$A$59,G1003=账期!$A$60,G1003=账期!$A$61,G1003=账期!$A$62,G1003=账期!$A$63,G1003=账期!$A$64,G1003=账期!$A$66,G1003=账期!$A$67,G1003=账期!$A$68,G1003=账期!$A$70,G1003=账期!$A$71),30,IF(OR(G1003=账期!$A$74,G1003=账期!$A$77,G1003=账期!$A$76,G1003=账期!$A$79,G1003=账期!$A$80,G1003=账期!$A$81,G1003=账期!$A$83,G1003=账期!$A$85,G1003=账期!$A$87,G1003=账期!$A$89,G1003=账期!$A$91),60,IF(OR(G1003=账期!$A$93,G1003=账期!$A$94,G1003=账期!$A$95,G1003=账期!$A$96,G1003=账期!$A$98,G1003=账期!$A$99,G1003=账期!$A$101,G1003=账期!$A$102),90,0)))</f>
        <v>30</v>
      </c>
      <c r="AF1003" s="396"/>
      <c r="AG1003" s="306" t="s">
        <v>2712</v>
      </c>
      <c r="AH1003" s="396" t="str">
        <f t="shared" si="162"/>
        <v>徐绪盛</v>
      </c>
      <c r="AI1003" s="321"/>
    </row>
    <row r="1004" spans="1:35" ht="18" customHeight="1" x14ac:dyDescent="0.25">
      <c r="A1004" s="301" t="str">
        <f t="shared" si="155"/>
        <v>2018年3月</v>
      </c>
      <c r="B1004" s="380">
        <v>43142</v>
      </c>
      <c r="C1004" s="381" t="s">
        <v>3943</v>
      </c>
      <c r="D1004" s="304" t="s">
        <v>2632</v>
      </c>
      <c r="E1004" s="383" t="str">
        <f t="shared" si="159"/>
        <v>A</v>
      </c>
      <c r="F1004" s="383" t="str">
        <f t="shared" si="160"/>
        <v>A</v>
      </c>
      <c r="G1004" s="384" t="s">
        <v>2631</v>
      </c>
      <c r="H1004" s="385" t="str">
        <f>IF(G1004="","",VLOOKUP(G1004,下拉数据源!J:K,2,0))</f>
        <v>汕头高新区奥星光通信设备有限公司</v>
      </c>
      <c r="I1004" s="307" t="s">
        <v>33</v>
      </c>
      <c r="J1004" s="385"/>
      <c r="K1004" s="386" t="s">
        <v>3612</v>
      </c>
      <c r="L1004" s="384" t="s">
        <v>2687</v>
      </c>
      <c r="M1004" s="384" t="s">
        <v>3613</v>
      </c>
      <c r="N1004" s="384"/>
      <c r="O1004" s="306" t="s">
        <v>37</v>
      </c>
      <c r="P1004" s="386">
        <v>30</v>
      </c>
      <c r="Q1004" s="387"/>
      <c r="R1004" s="286">
        <v>9650</v>
      </c>
      <c r="S1004" s="388">
        <f t="shared" si="161"/>
        <v>0</v>
      </c>
      <c r="T1004" s="389"/>
      <c r="U1004" s="389">
        <f t="shared" si="154"/>
        <v>0</v>
      </c>
      <c r="V1004" s="451">
        <v>43160</v>
      </c>
      <c r="W1004" s="452">
        <v>43162</v>
      </c>
      <c r="X1004" s="386">
        <v>750</v>
      </c>
      <c r="Y1004" s="390"/>
      <c r="Z1004" s="391"/>
      <c r="AA1004" s="392"/>
      <c r="AB1004" s="393"/>
      <c r="AC1004" s="394"/>
      <c r="AD1004" s="395">
        <f t="shared" si="158"/>
        <v>121</v>
      </c>
      <c r="AE1004" s="396">
        <f>IF(OR(G1004=账期!$A$18,G1004=账期!$A$20,G1004=账期!$A$22,G1004=账期!$A$24,G1004=账期!$A$25,G1004=账期!$A$27,G1004=账期!$A$26,G1004=账期!$A$28,G1004=账期!$A$30,G1004=账期!$A$32,G1004=账期!$A$34,G1004=账期!$A$35,G1004=账期!$A$37,G1004=账期!$A$39,G1004=账期!$A$40,G1004=账期!$A$41,G1004=账期!$A$42,G1004=账期!$A$43,G1004=账期!$A$44,G1004=账期!$A$45,G1004=账期!$A$46,G1004=账期!$A$48,G1004=账期!$A$50,G1004=账期!$A$51,G1004=账期!$A$52,G1004=账期!$A$53,G1004=账期!$A$54,G1004=账期!$A$56,G1004=账期!$A$57,G1004=账期!$A$58,G1004=账期!$A$59,G1004=账期!$A$60,G1004=账期!$A$61,G1004=账期!$A$62,G1004=账期!$A$63,G1004=账期!$A$64,G1004=账期!$A$66,G1004=账期!$A$67,G1004=账期!$A$68,G1004=账期!$A$70,G1004=账期!$A$71),30,IF(OR(G1004=账期!$A$74,G1004=账期!$A$77,G1004=账期!$A$76,G1004=账期!$A$79,G1004=账期!$A$80,G1004=账期!$A$81,G1004=账期!$A$83,G1004=账期!$A$85,G1004=账期!$A$87,G1004=账期!$A$89,G1004=账期!$A$91),60,IF(OR(G1004=账期!$A$93,G1004=账期!$A$94,G1004=账期!$A$95,G1004=账期!$A$96,G1004=账期!$A$98,G1004=账期!$A$99,G1004=账期!$A$101,G1004=账期!$A$102),90,0)))</f>
        <v>90</v>
      </c>
      <c r="AF1004" s="396"/>
      <c r="AG1004" s="306" t="s">
        <v>38</v>
      </c>
      <c r="AH1004" s="396" t="str">
        <f t="shared" si="162"/>
        <v>柯童柱</v>
      </c>
      <c r="AI1004" s="321"/>
    </row>
    <row r="1005" spans="1:35" ht="18" customHeight="1" x14ac:dyDescent="0.25">
      <c r="A1005" s="301" t="str">
        <f t="shared" si="155"/>
        <v>2018年2月</v>
      </c>
      <c r="B1005" s="380">
        <v>43142</v>
      </c>
      <c r="C1005" s="381" t="s">
        <v>3945</v>
      </c>
      <c r="D1005" s="304" t="s">
        <v>2632</v>
      </c>
      <c r="E1005" s="383" t="str">
        <f t="shared" si="159"/>
        <v>A</v>
      </c>
      <c r="F1005" s="383" t="str">
        <f t="shared" si="160"/>
        <v>A</v>
      </c>
      <c r="G1005" s="384" t="s">
        <v>2631</v>
      </c>
      <c r="H1005" s="385" t="str">
        <f>IF(G1005="","",VLOOKUP(G1005,下拉数据源!J:K,2,0))</f>
        <v>汕头高新区奥星光通信设备有限公司</v>
      </c>
      <c r="I1005" s="307" t="s">
        <v>33</v>
      </c>
      <c r="J1005" s="385"/>
      <c r="K1005" s="386" t="s">
        <v>3614</v>
      </c>
      <c r="L1005" s="306" t="s">
        <v>35</v>
      </c>
      <c r="M1005" s="384" t="s">
        <v>2797</v>
      </c>
      <c r="N1005" s="384"/>
      <c r="O1005" s="306" t="s">
        <v>37</v>
      </c>
      <c r="P1005" s="386">
        <v>30</v>
      </c>
      <c r="Q1005" s="387"/>
      <c r="R1005" s="286">
        <v>9300</v>
      </c>
      <c r="S1005" s="388">
        <f t="shared" si="161"/>
        <v>0</v>
      </c>
      <c r="T1005" s="389"/>
      <c r="U1005" s="389">
        <f t="shared" si="154"/>
        <v>0</v>
      </c>
      <c r="V1005" s="451">
        <v>43156</v>
      </c>
      <c r="W1005" s="452">
        <v>43158</v>
      </c>
      <c r="X1005" s="386">
        <v>750</v>
      </c>
      <c r="Y1005" s="390"/>
      <c r="Z1005" s="391"/>
      <c r="AA1005" s="392"/>
      <c r="AB1005" s="393"/>
      <c r="AC1005" s="394"/>
      <c r="AD1005" s="395">
        <f t="shared" si="158"/>
        <v>121</v>
      </c>
      <c r="AE1005" s="396">
        <f>IF(OR(G1005=账期!$A$18,G1005=账期!$A$20,G1005=账期!$A$22,G1005=账期!$A$24,G1005=账期!$A$25,G1005=账期!$A$27,G1005=账期!$A$26,G1005=账期!$A$28,G1005=账期!$A$30,G1005=账期!$A$32,G1005=账期!$A$34,G1005=账期!$A$35,G1005=账期!$A$37,G1005=账期!$A$39,G1005=账期!$A$40,G1005=账期!$A$41,G1005=账期!$A$42,G1005=账期!$A$43,G1005=账期!$A$44,G1005=账期!$A$45,G1005=账期!$A$46,G1005=账期!$A$48,G1005=账期!$A$50,G1005=账期!$A$51,G1005=账期!$A$52,G1005=账期!$A$53,G1005=账期!$A$54,G1005=账期!$A$56,G1005=账期!$A$57,G1005=账期!$A$58,G1005=账期!$A$59,G1005=账期!$A$60,G1005=账期!$A$61,G1005=账期!$A$62,G1005=账期!$A$63,G1005=账期!$A$64,G1005=账期!$A$66,G1005=账期!$A$67,G1005=账期!$A$68,G1005=账期!$A$70,G1005=账期!$A$71),30,IF(OR(G1005=账期!$A$74,G1005=账期!$A$77,G1005=账期!$A$76,G1005=账期!$A$79,G1005=账期!$A$80,G1005=账期!$A$81,G1005=账期!$A$83,G1005=账期!$A$85,G1005=账期!$A$87,G1005=账期!$A$89,G1005=账期!$A$91),60,IF(OR(G1005=账期!$A$93,G1005=账期!$A$94,G1005=账期!$A$95,G1005=账期!$A$96,G1005=账期!$A$98,G1005=账期!$A$99,G1005=账期!$A$101,G1005=账期!$A$102),90,0)))</f>
        <v>90</v>
      </c>
      <c r="AF1005" s="396"/>
      <c r="AG1005" s="306" t="s">
        <v>38</v>
      </c>
      <c r="AH1005" s="396" t="str">
        <f t="shared" si="162"/>
        <v>柯童柱</v>
      </c>
      <c r="AI1005" s="321"/>
    </row>
    <row r="1006" spans="1:35" ht="18" customHeight="1" x14ac:dyDescent="0.25">
      <c r="A1006" s="301" t="str">
        <f t="shared" si="155"/>
        <v>2018年3月</v>
      </c>
      <c r="B1006" s="302">
        <v>43131</v>
      </c>
      <c r="C1006" s="303" t="s">
        <v>2900</v>
      </c>
      <c r="D1006" s="304" t="s">
        <v>2632</v>
      </c>
      <c r="E1006" s="305" t="str">
        <f t="shared" si="159"/>
        <v>A</v>
      </c>
      <c r="F1006" s="305" t="str">
        <f t="shared" si="160"/>
        <v>A</v>
      </c>
      <c r="G1006" s="306" t="s">
        <v>2676</v>
      </c>
      <c r="H1006" s="307" t="str">
        <f>IF(G1006="","",VLOOKUP(G1006,下拉数据源!J:K,2,0))</f>
        <v>长飞光纤光缆股份有限公司</v>
      </c>
      <c r="I1006" s="307" t="s">
        <v>2701</v>
      </c>
      <c r="J1006" s="307"/>
      <c r="K1006" s="308" t="s">
        <v>2675</v>
      </c>
      <c r="L1006" s="306" t="s">
        <v>40</v>
      </c>
      <c r="M1006" s="306" t="s">
        <v>2678</v>
      </c>
      <c r="N1006" s="306"/>
      <c r="O1006" s="306" t="s">
        <v>2703</v>
      </c>
      <c r="P1006" s="308">
        <v>3</v>
      </c>
      <c r="Q1006" s="309"/>
      <c r="R1006" s="286">
        <v>15500</v>
      </c>
      <c r="S1006" s="310">
        <f t="shared" si="161"/>
        <v>0</v>
      </c>
      <c r="T1006" s="311"/>
      <c r="U1006" s="311">
        <f t="shared" si="154"/>
        <v>0</v>
      </c>
      <c r="V1006" s="451">
        <v>43163</v>
      </c>
      <c r="W1006" s="452">
        <v>43164</v>
      </c>
      <c r="X1006" s="308">
        <v>500</v>
      </c>
      <c r="Y1006" s="313"/>
      <c r="Z1006" s="314"/>
      <c r="AA1006" s="315"/>
      <c r="AB1006" s="316"/>
      <c r="AC1006" s="317"/>
      <c r="AD1006" s="318">
        <f t="shared" si="158"/>
        <v>61</v>
      </c>
      <c r="AE1006" s="319">
        <f>IF(OR(G1006=账期!$A$18,G1006=账期!$A$20,G1006=账期!$A$22,G1006=账期!$A$24,G1006=账期!$A$25,G1006=账期!$A$27,G1006=账期!$A$26,G1006=账期!$A$28,G1006=账期!$A$30,G1006=账期!$A$32,G1006=账期!$A$34,G1006=账期!$A$35,G1006=账期!$A$37,G1006=账期!$A$39,G1006=账期!$A$40,G1006=账期!$A$41,G1006=账期!$A$42,G1006=账期!$A$43,G1006=账期!$A$44,G1006=账期!$A$45,G1006=账期!$A$46,G1006=账期!$A$48,G1006=账期!$A$50,G1006=账期!$A$51,G1006=账期!$A$52,G1006=账期!$A$53,G1006=账期!$A$54,G1006=账期!$A$56,G1006=账期!$A$57,G1006=账期!$A$58,G1006=账期!$A$59,G1006=账期!$A$60,G1006=账期!$A$61,G1006=账期!$A$62,G1006=账期!$A$63,G1006=账期!$A$64,G1006=账期!$A$66,G1006=账期!$A$67,G1006=账期!$A$68,G1006=账期!$A$70,G1006=账期!$A$71),30,IF(OR(G1006=账期!$A$74,G1006=账期!$A$77,G1006=账期!$A$76,G1006=账期!$A$79,G1006=账期!$A$80,G1006=账期!$A$81,G1006=账期!$A$83,G1006=账期!$A$85,G1006=账期!$A$87,G1006=账期!$A$89,G1006=账期!$A$91),60,IF(OR(G1006=账期!$A$93,G1006=账期!$A$94,G1006=账期!$A$95,G1006=账期!$A$96,G1006=账期!$A$98,G1006=账期!$A$99,G1006=账期!$A$101,G1006=账期!$A$102),90,0)))</f>
        <v>30</v>
      </c>
      <c r="AF1006" s="319"/>
      <c r="AG1006" s="306" t="s">
        <v>86</v>
      </c>
      <c r="AH1006" s="319" t="str">
        <f t="shared" si="162"/>
        <v>杭得利</v>
      </c>
      <c r="AI1006" s="321"/>
    </row>
    <row r="1007" spans="1:35" ht="18" customHeight="1" x14ac:dyDescent="0.25">
      <c r="A1007" s="301" t="str">
        <f t="shared" si="155"/>
        <v>2018年2月</v>
      </c>
      <c r="B1007" s="380">
        <v>43142</v>
      </c>
      <c r="C1007" s="381"/>
      <c r="D1007" s="304" t="s">
        <v>2632</v>
      </c>
      <c r="E1007" s="383" t="str">
        <f t="shared" si="159"/>
        <v>A</v>
      </c>
      <c r="F1007" s="383" t="str">
        <f t="shared" si="160"/>
        <v>A</v>
      </c>
      <c r="G1007" s="384" t="s">
        <v>2631</v>
      </c>
      <c r="H1007" s="385" t="str">
        <f>IF(G1007="","",VLOOKUP(G1007,下拉数据源!J:K,2,0))</f>
        <v>汕头高新区奥星光通信设备有限公司</v>
      </c>
      <c r="I1007" s="307" t="s">
        <v>33</v>
      </c>
      <c r="J1007" s="385"/>
      <c r="K1007" s="386" t="s">
        <v>3632</v>
      </c>
      <c r="L1007" s="306" t="s">
        <v>63</v>
      </c>
      <c r="M1007" s="384" t="s">
        <v>3633</v>
      </c>
      <c r="N1007" s="384"/>
      <c r="O1007" s="306" t="s">
        <v>37</v>
      </c>
      <c r="P1007" s="386">
        <v>15</v>
      </c>
      <c r="Q1007" s="387">
        <v>15</v>
      </c>
      <c r="R1007" s="286">
        <v>9000</v>
      </c>
      <c r="S1007" s="388">
        <f t="shared" si="161"/>
        <v>135000</v>
      </c>
      <c r="T1007" s="389"/>
      <c r="U1007" s="389">
        <f t="shared" si="154"/>
        <v>135000</v>
      </c>
      <c r="V1007" s="451">
        <v>43154</v>
      </c>
      <c r="W1007" s="452">
        <v>43156</v>
      </c>
      <c r="X1007" s="386">
        <v>1000</v>
      </c>
      <c r="Y1007" s="390" t="s">
        <v>3713</v>
      </c>
      <c r="Z1007" s="391">
        <v>3525</v>
      </c>
      <c r="AA1007" s="392">
        <v>180212</v>
      </c>
      <c r="AB1007" s="393"/>
      <c r="AC1007" s="394"/>
      <c r="AD1007" s="395">
        <f t="shared" si="158"/>
        <v>121</v>
      </c>
      <c r="AE1007" s="396">
        <f>IF(OR(G1007=账期!$A$18,G1007=账期!$A$20,G1007=账期!$A$22,G1007=账期!$A$24,G1007=账期!$A$25,G1007=账期!$A$27,G1007=账期!$A$26,G1007=账期!$A$28,G1007=账期!$A$30,G1007=账期!$A$32,G1007=账期!$A$34,G1007=账期!$A$35,G1007=账期!$A$37,G1007=账期!$A$39,G1007=账期!$A$40,G1007=账期!$A$41,G1007=账期!$A$42,G1007=账期!$A$43,G1007=账期!$A$44,G1007=账期!$A$45,G1007=账期!$A$46,G1007=账期!$A$48,G1007=账期!$A$50,G1007=账期!$A$51,G1007=账期!$A$52,G1007=账期!$A$53,G1007=账期!$A$54,G1007=账期!$A$56,G1007=账期!$A$57,G1007=账期!$A$58,G1007=账期!$A$59,G1007=账期!$A$60,G1007=账期!$A$61,G1007=账期!$A$62,G1007=账期!$A$63,G1007=账期!$A$64,G1007=账期!$A$66,G1007=账期!$A$67,G1007=账期!$A$68,G1007=账期!$A$70,G1007=账期!$A$71),30,IF(OR(G1007=账期!$A$74,G1007=账期!$A$77,G1007=账期!$A$76,G1007=账期!$A$79,G1007=账期!$A$80,G1007=账期!$A$81,G1007=账期!$A$83,G1007=账期!$A$85,G1007=账期!$A$87,G1007=账期!$A$89,G1007=账期!$A$91),60,IF(OR(G1007=账期!$A$93,G1007=账期!$A$94,G1007=账期!$A$95,G1007=账期!$A$96,G1007=账期!$A$98,G1007=账期!$A$99,G1007=账期!$A$101,G1007=账期!$A$102),90,0)))</f>
        <v>90</v>
      </c>
      <c r="AF1007" s="396"/>
      <c r="AG1007" s="306" t="s">
        <v>38</v>
      </c>
      <c r="AH1007" s="396" t="str">
        <f t="shared" si="162"/>
        <v>柯童柱</v>
      </c>
      <c r="AI1007" s="321"/>
    </row>
    <row r="1008" spans="1:35" ht="18" customHeight="1" x14ac:dyDescent="0.25">
      <c r="A1008" s="301" t="str">
        <f t="shared" si="155"/>
        <v>2018年2月</v>
      </c>
      <c r="B1008" s="380">
        <v>43142</v>
      </c>
      <c r="C1008" s="381"/>
      <c r="D1008" s="304" t="s">
        <v>2632</v>
      </c>
      <c r="E1008" s="383" t="str">
        <f t="shared" si="159"/>
        <v>A</v>
      </c>
      <c r="F1008" s="383" t="str">
        <f t="shared" si="160"/>
        <v>A</v>
      </c>
      <c r="G1008" s="384" t="s">
        <v>2631</v>
      </c>
      <c r="H1008" s="385" t="str">
        <f>IF(G1008="","",VLOOKUP(G1008,下拉数据源!J:K,2,0))</f>
        <v>汕头高新区奥星光通信设备有限公司</v>
      </c>
      <c r="I1008" s="307" t="s">
        <v>33</v>
      </c>
      <c r="J1008" s="385"/>
      <c r="K1008" s="386" t="s">
        <v>3632</v>
      </c>
      <c r="L1008" s="306" t="s">
        <v>63</v>
      </c>
      <c r="M1008" s="384" t="s">
        <v>3633</v>
      </c>
      <c r="N1008" s="384"/>
      <c r="O1008" s="306" t="s">
        <v>37</v>
      </c>
      <c r="P1008" s="386">
        <v>20</v>
      </c>
      <c r="Q1008" s="387">
        <v>20</v>
      </c>
      <c r="R1008" s="286">
        <v>9000</v>
      </c>
      <c r="S1008" s="388">
        <f t="shared" si="161"/>
        <v>180000</v>
      </c>
      <c r="T1008" s="389"/>
      <c r="U1008" s="389">
        <f t="shared" si="154"/>
        <v>180000</v>
      </c>
      <c r="V1008" s="451">
        <v>43155</v>
      </c>
      <c r="W1008" s="452">
        <v>43157</v>
      </c>
      <c r="X1008" s="386">
        <v>1000</v>
      </c>
      <c r="Y1008" s="390" t="s">
        <v>3932</v>
      </c>
      <c r="Z1008" s="391">
        <v>4700</v>
      </c>
      <c r="AA1008" s="392" t="s">
        <v>4040</v>
      </c>
      <c r="AB1008" s="393"/>
      <c r="AC1008" s="394"/>
      <c r="AD1008" s="395">
        <f t="shared" si="158"/>
        <v>121</v>
      </c>
      <c r="AE1008" s="396">
        <f>IF(OR(G1008=账期!$A$18,G1008=账期!$A$20,G1008=账期!$A$22,G1008=账期!$A$24,G1008=账期!$A$25,G1008=账期!$A$27,G1008=账期!$A$26,G1008=账期!$A$28,G1008=账期!$A$30,G1008=账期!$A$32,G1008=账期!$A$34,G1008=账期!$A$35,G1008=账期!$A$37,G1008=账期!$A$39,G1008=账期!$A$40,G1008=账期!$A$41,G1008=账期!$A$42,G1008=账期!$A$43,G1008=账期!$A$44,G1008=账期!$A$45,G1008=账期!$A$46,G1008=账期!$A$48,G1008=账期!$A$50,G1008=账期!$A$51,G1008=账期!$A$52,G1008=账期!$A$53,G1008=账期!$A$54,G1008=账期!$A$56,G1008=账期!$A$57,G1008=账期!$A$58,G1008=账期!$A$59,G1008=账期!$A$60,G1008=账期!$A$61,G1008=账期!$A$62,G1008=账期!$A$63,G1008=账期!$A$64,G1008=账期!$A$66,G1008=账期!$A$67,G1008=账期!$A$68,G1008=账期!$A$70,G1008=账期!$A$71),30,IF(OR(G1008=账期!$A$74,G1008=账期!$A$77,G1008=账期!$A$76,G1008=账期!$A$79,G1008=账期!$A$80,G1008=账期!$A$81,G1008=账期!$A$83,G1008=账期!$A$85,G1008=账期!$A$87,G1008=账期!$A$89,G1008=账期!$A$91),60,IF(OR(G1008=账期!$A$93,G1008=账期!$A$94,G1008=账期!$A$95,G1008=账期!$A$96,G1008=账期!$A$98,G1008=账期!$A$99,G1008=账期!$A$101,G1008=账期!$A$102),90,0)))</f>
        <v>90</v>
      </c>
      <c r="AF1008" s="396"/>
      <c r="AG1008" s="306" t="s">
        <v>38</v>
      </c>
      <c r="AH1008" s="396" t="str">
        <f t="shared" si="162"/>
        <v>柯童柱</v>
      </c>
      <c r="AI1008" s="321"/>
    </row>
    <row r="1009" spans="1:35" ht="18" customHeight="1" x14ac:dyDescent="0.25">
      <c r="A1009" s="301" t="str">
        <f t="shared" si="155"/>
        <v>2018年2月</v>
      </c>
      <c r="B1009" s="380">
        <v>43142</v>
      </c>
      <c r="C1009" s="381"/>
      <c r="D1009" s="382" t="s">
        <v>2632</v>
      </c>
      <c r="E1009" s="383" t="str">
        <f t="shared" si="159"/>
        <v>A</v>
      </c>
      <c r="F1009" s="383" t="str">
        <f t="shared" si="160"/>
        <v>C</v>
      </c>
      <c r="G1009" s="384" t="s">
        <v>2716</v>
      </c>
      <c r="H1009" s="385" t="str">
        <f>IF(G1009="","",VLOOKUP(G1009,下拉数据源!J:K,2,0))</f>
        <v>深圳长飞智连技术有限公司</v>
      </c>
      <c r="I1009" s="307" t="s">
        <v>2701</v>
      </c>
      <c r="J1009" s="385" t="s">
        <v>3639</v>
      </c>
      <c r="K1009" s="386" t="s">
        <v>3634</v>
      </c>
      <c r="L1009" s="306" t="s">
        <v>63</v>
      </c>
      <c r="M1009" s="306" t="s">
        <v>297</v>
      </c>
      <c r="N1009" s="306" t="s">
        <v>375</v>
      </c>
      <c r="O1009" s="306" t="s">
        <v>191</v>
      </c>
      <c r="P1009" s="386">
        <v>2</v>
      </c>
      <c r="Q1009" s="387"/>
      <c r="R1009" s="286">
        <v>13600</v>
      </c>
      <c r="S1009" s="388">
        <f t="shared" si="161"/>
        <v>0</v>
      </c>
      <c r="T1009" s="389"/>
      <c r="U1009" s="389">
        <f t="shared" si="154"/>
        <v>0</v>
      </c>
      <c r="V1009" s="451">
        <v>43157</v>
      </c>
      <c r="W1009" s="452">
        <v>43164</v>
      </c>
      <c r="X1009" s="386">
        <v>25</v>
      </c>
      <c r="Y1009" s="390"/>
      <c r="Z1009" s="391"/>
      <c r="AA1009" s="392"/>
      <c r="AB1009" s="393"/>
      <c r="AC1009" s="394"/>
      <c r="AD1009" s="395">
        <f t="shared" si="158"/>
        <v>121</v>
      </c>
      <c r="AE1009" s="396">
        <f>IF(OR(G1009=账期!$A$18,G1009=账期!$A$20,G1009=账期!$A$22,G1009=账期!$A$24,G1009=账期!$A$25,G1009=账期!$A$27,G1009=账期!$A$26,G1009=账期!$A$28,G1009=账期!$A$30,G1009=账期!$A$32,G1009=账期!$A$34,G1009=账期!$A$35,G1009=账期!$A$37,G1009=账期!$A$39,G1009=账期!$A$40,G1009=账期!$A$41,G1009=账期!$A$42,G1009=账期!$A$43,G1009=账期!$A$44,G1009=账期!$A$45,G1009=账期!$A$46,G1009=账期!$A$48,G1009=账期!$A$50,G1009=账期!$A$51,G1009=账期!$A$52,G1009=账期!$A$53,G1009=账期!$A$54,G1009=账期!$A$56,G1009=账期!$A$57,G1009=账期!$A$58,G1009=账期!$A$59,G1009=账期!$A$60,G1009=账期!$A$61,G1009=账期!$A$62,G1009=账期!$A$63,G1009=账期!$A$64,G1009=账期!$A$66,G1009=账期!$A$67,G1009=账期!$A$68,G1009=账期!$A$70,G1009=账期!$A$71),30,IF(OR(G1009=账期!$A$74,G1009=账期!$A$77,G1009=账期!$A$76,G1009=账期!$A$79,G1009=账期!$A$80,G1009=账期!$A$81,G1009=账期!$A$83,G1009=账期!$A$85,G1009=账期!$A$87,G1009=账期!$A$89,G1009=账期!$A$91),60,IF(OR(G1009=账期!$A$93,G1009=账期!$A$94,G1009=账期!$A$95,G1009=账期!$A$96,G1009=账期!$A$98,G1009=账期!$A$99,G1009=账期!$A$101,G1009=账期!$A$102),90,0)))</f>
        <v>90</v>
      </c>
      <c r="AF1009" s="396"/>
      <c r="AG1009" s="384" t="s">
        <v>38</v>
      </c>
      <c r="AH1009" s="396" t="str">
        <f t="shared" si="162"/>
        <v>柯童柱</v>
      </c>
      <c r="AI1009" s="321"/>
    </row>
    <row r="1010" spans="1:35" ht="18" customHeight="1" x14ac:dyDescent="0.25">
      <c r="A1010" s="301" t="str">
        <f t="shared" si="155"/>
        <v>2018年2月</v>
      </c>
      <c r="B1010" s="380">
        <v>43142</v>
      </c>
      <c r="C1010" s="381"/>
      <c r="D1010" s="382" t="s">
        <v>2632</v>
      </c>
      <c r="E1010" s="383" t="str">
        <f t="shared" si="159"/>
        <v>A</v>
      </c>
      <c r="F1010" s="383" t="str">
        <f t="shared" si="160"/>
        <v>C</v>
      </c>
      <c r="G1010" s="384" t="s">
        <v>2716</v>
      </c>
      <c r="H1010" s="385" t="str">
        <f>IF(G1010="","",VLOOKUP(G1010,下拉数据源!J:K,2,0))</f>
        <v>深圳长飞智连技术有限公司</v>
      </c>
      <c r="I1010" s="307" t="s">
        <v>2701</v>
      </c>
      <c r="J1010" s="385" t="s">
        <v>3639</v>
      </c>
      <c r="K1010" s="386" t="s">
        <v>3634</v>
      </c>
      <c r="L1010" s="384" t="s">
        <v>2702</v>
      </c>
      <c r="M1010" s="384" t="s">
        <v>3636</v>
      </c>
      <c r="N1010" s="384"/>
      <c r="O1010" s="384" t="s">
        <v>3637</v>
      </c>
      <c r="P1010" s="386">
        <v>0.2</v>
      </c>
      <c r="Q1010" s="387"/>
      <c r="R1010" s="286">
        <v>15200</v>
      </c>
      <c r="S1010" s="388">
        <f t="shared" si="161"/>
        <v>0</v>
      </c>
      <c r="T1010" s="389"/>
      <c r="U1010" s="389">
        <f t="shared" si="154"/>
        <v>0</v>
      </c>
      <c r="V1010" s="451">
        <v>43157</v>
      </c>
      <c r="W1010" s="452">
        <v>43164</v>
      </c>
      <c r="X1010" s="386">
        <v>25</v>
      </c>
      <c r="Y1010" s="390"/>
      <c r="Z1010" s="391"/>
      <c r="AA1010" s="392"/>
      <c r="AB1010" s="393"/>
      <c r="AC1010" s="394"/>
      <c r="AD1010" s="395">
        <f t="shared" si="158"/>
        <v>121</v>
      </c>
      <c r="AE1010" s="396">
        <f>IF(OR(G1010=账期!$A$18,G1010=账期!$A$20,G1010=账期!$A$22,G1010=账期!$A$24,G1010=账期!$A$25,G1010=账期!$A$27,G1010=账期!$A$26,G1010=账期!$A$28,G1010=账期!$A$30,G1010=账期!$A$32,G1010=账期!$A$34,G1010=账期!$A$35,G1010=账期!$A$37,G1010=账期!$A$39,G1010=账期!$A$40,G1010=账期!$A$41,G1010=账期!$A$42,G1010=账期!$A$43,G1010=账期!$A$44,G1010=账期!$A$45,G1010=账期!$A$46,G1010=账期!$A$48,G1010=账期!$A$50,G1010=账期!$A$51,G1010=账期!$A$52,G1010=账期!$A$53,G1010=账期!$A$54,G1010=账期!$A$56,G1010=账期!$A$57,G1010=账期!$A$58,G1010=账期!$A$59,G1010=账期!$A$60,G1010=账期!$A$61,G1010=账期!$A$62,G1010=账期!$A$63,G1010=账期!$A$64,G1010=账期!$A$66,G1010=账期!$A$67,G1010=账期!$A$68,G1010=账期!$A$70,G1010=账期!$A$71),30,IF(OR(G1010=账期!$A$74,G1010=账期!$A$77,G1010=账期!$A$76,G1010=账期!$A$79,G1010=账期!$A$80,G1010=账期!$A$81,G1010=账期!$A$83,G1010=账期!$A$85,G1010=账期!$A$87,G1010=账期!$A$89,G1010=账期!$A$91),60,IF(OR(G1010=账期!$A$93,G1010=账期!$A$94,G1010=账期!$A$95,G1010=账期!$A$96,G1010=账期!$A$98,G1010=账期!$A$99,G1010=账期!$A$101,G1010=账期!$A$102),90,0)))</f>
        <v>90</v>
      </c>
      <c r="AF1010" s="396"/>
      <c r="AG1010" s="384" t="s">
        <v>38</v>
      </c>
      <c r="AH1010" s="396" t="str">
        <f t="shared" si="162"/>
        <v>柯童柱</v>
      </c>
      <c r="AI1010" s="321"/>
    </row>
    <row r="1011" spans="1:35" ht="18" customHeight="1" x14ac:dyDescent="0.25">
      <c r="A1011" s="301" t="str">
        <f t="shared" si="155"/>
        <v>2018年2月</v>
      </c>
      <c r="B1011" s="380">
        <v>43142</v>
      </c>
      <c r="C1011" s="381"/>
      <c r="D1011" s="382" t="s">
        <v>2632</v>
      </c>
      <c r="E1011" s="383" t="str">
        <f t="shared" si="159"/>
        <v>A</v>
      </c>
      <c r="F1011" s="383" t="str">
        <f t="shared" si="160"/>
        <v>C</v>
      </c>
      <c r="G1011" s="384" t="s">
        <v>2716</v>
      </c>
      <c r="H1011" s="385" t="str">
        <f>IF(G1011="","",VLOOKUP(G1011,下拉数据源!J:K,2,0))</f>
        <v>深圳长飞智连技术有限公司</v>
      </c>
      <c r="I1011" s="307" t="s">
        <v>2701</v>
      </c>
      <c r="J1011" s="385" t="s">
        <v>3639</v>
      </c>
      <c r="K1011" s="386" t="s">
        <v>3634</v>
      </c>
      <c r="L1011" s="306" t="s">
        <v>63</v>
      </c>
      <c r="M1011" s="384" t="s">
        <v>3635</v>
      </c>
      <c r="N1011" s="384"/>
      <c r="O1011" s="306" t="s">
        <v>2798</v>
      </c>
      <c r="P1011" s="386">
        <v>8</v>
      </c>
      <c r="Q1011" s="387"/>
      <c r="R1011" s="286">
        <v>10290</v>
      </c>
      <c r="S1011" s="388">
        <f t="shared" si="161"/>
        <v>0</v>
      </c>
      <c r="T1011" s="389"/>
      <c r="U1011" s="389">
        <f t="shared" si="154"/>
        <v>0</v>
      </c>
      <c r="V1011" s="451">
        <v>43157</v>
      </c>
      <c r="W1011" s="452">
        <v>43164</v>
      </c>
      <c r="X1011" s="386">
        <v>25</v>
      </c>
      <c r="Y1011" s="390"/>
      <c r="Z1011" s="391"/>
      <c r="AA1011" s="392"/>
      <c r="AB1011" s="393"/>
      <c r="AC1011" s="394"/>
      <c r="AD1011" s="395">
        <f t="shared" si="158"/>
        <v>121</v>
      </c>
      <c r="AE1011" s="396">
        <f>IF(OR(G1011=账期!$A$18,G1011=账期!$A$20,G1011=账期!$A$22,G1011=账期!$A$24,G1011=账期!$A$25,G1011=账期!$A$27,G1011=账期!$A$26,G1011=账期!$A$28,G1011=账期!$A$30,G1011=账期!$A$32,G1011=账期!$A$34,G1011=账期!$A$35,G1011=账期!$A$37,G1011=账期!$A$39,G1011=账期!$A$40,G1011=账期!$A$41,G1011=账期!$A$42,G1011=账期!$A$43,G1011=账期!$A$44,G1011=账期!$A$45,G1011=账期!$A$46,G1011=账期!$A$48,G1011=账期!$A$50,G1011=账期!$A$51,G1011=账期!$A$52,G1011=账期!$A$53,G1011=账期!$A$54,G1011=账期!$A$56,G1011=账期!$A$57,G1011=账期!$A$58,G1011=账期!$A$59,G1011=账期!$A$60,G1011=账期!$A$61,G1011=账期!$A$62,G1011=账期!$A$63,G1011=账期!$A$64,G1011=账期!$A$66,G1011=账期!$A$67,G1011=账期!$A$68,G1011=账期!$A$70,G1011=账期!$A$71),30,IF(OR(G1011=账期!$A$74,G1011=账期!$A$77,G1011=账期!$A$76,G1011=账期!$A$79,G1011=账期!$A$80,G1011=账期!$A$81,G1011=账期!$A$83,G1011=账期!$A$85,G1011=账期!$A$87,G1011=账期!$A$89,G1011=账期!$A$91),60,IF(OR(G1011=账期!$A$93,G1011=账期!$A$94,G1011=账期!$A$95,G1011=账期!$A$96,G1011=账期!$A$98,G1011=账期!$A$99,G1011=账期!$A$101,G1011=账期!$A$102),90,0)))</f>
        <v>90</v>
      </c>
      <c r="AF1011" s="396"/>
      <c r="AG1011" s="384" t="s">
        <v>38</v>
      </c>
      <c r="AH1011" s="396" t="str">
        <f t="shared" si="162"/>
        <v>柯童柱</v>
      </c>
      <c r="AI1011" s="321"/>
    </row>
    <row r="1012" spans="1:35" ht="18" customHeight="1" x14ac:dyDescent="0.25">
      <c r="A1012" s="301" t="str">
        <f t="shared" si="155"/>
        <v>2018年2月</v>
      </c>
      <c r="B1012" s="380">
        <v>43142</v>
      </c>
      <c r="C1012" s="381"/>
      <c r="D1012" s="382" t="s">
        <v>2632</v>
      </c>
      <c r="E1012" s="383" t="str">
        <f t="shared" si="159"/>
        <v>A</v>
      </c>
      <c r="F1012" s="383" t="str">
        <f t="shared" si="160"/>
        <v>C</v>
      </c>
      <c r="G1012" s="384" t="s">
        <v>2716</v>
      </c>
      <c r="H1012" s="385" t="str">
        <f>IF(G1012="","",VLOOKUP(G1012,下拉数据源!J:K,2,0))</f>
        <v>深圳长飞智连技术有限公司</v>
      </c>
      <c r="I1012" s="307" t="s">
        <v>2701</v>
      </c>
      <c r="J1012" s="385" t="s">
        <v>3639</v>
      </c>
      <c r="K1012" s="386" t="s">
        <v>3634</v>
      </c>
      <c r="L1012" s="306" t="s">
        <v>63</v>
      </c>
      <c r="M1012" s="384" t="s">
        <v>3638</v>
      </c>
      <c r="N1012" s="384"/>
      <c r="O1012" s="306" t="s">
        <v>191</v>
      </c>
      <c r="P1012" s="386">
        <v>1</v>
      </c>
      <c r="Q1012" s="387"/>
      <c r="R1012" s="286">
        <v>18600</v>
      </c>
      <c r="S1012" s="310">
        <f t="shared" si="161"/>
        <v>0</v>
      </c>
      <c r="T1012" s="389"/>
      <c r="U1012" s="389">
        <f t="shared" si="154"/>
        <v>0</v>
      </c>
      <c r="V1012" s="451">
        <v>43157</v>
      </c>
      <c r="W1012" s="452">
        <v>43164</v>
      </c>
      <c r="X1012" s="386">
        <v>25</v>
      </c>
      <c r="Y1012" s="390"/>
      <c r="Z1012" s="391"/>
      <c r="AA1012" s="392"/>
      <c r="AB1012" s="393"/>
      <c r="AC1012" s="394"/>
      <c r="AD1012" s="395">
        <f t="shared" si="158"/>
        <v>121</v>
      </c>
      <c r="AE1012" s="396">
        <f>IF(OR(G1012=账期!$A$18,G1012=账期!$A$20,G1012=账期!$A$22,G1012=账期!$A$24,G1012=账期!$A$25,G1012=账期!$A$27,G1012=账期!$A$26,G1012=账期!$A$28,G1012=账期!$A$30,G1012=账期!$A$32,G1012=账期!$A$34,G1012=账期!$A$35,G1012=账期!$A$37,G1012=账期!$A$39,G1012=账期!$A$40,G1012=账期!$A$41,G1012=账期!$A$42,G1012=账期!$A$43,G1012=账期!$A$44,G1012=账期!$A$45,G1012=账期!$A$46,G1012=账期!$A$48,G1012=账期!$A$50,G1012=账期!$A$51,G1012=账期!$A$52,G1012=账期!$A$53,G1012=账期!$A$54,G1012=账期!$A$56,G1012=账期!$A$57,G1012=账期!$A$58,G1012=账期!$A$59,G1012=账期!$A$60,G1012=账期!$A$61,G1012=账期!$A$62,G1012=账期!$A$63,G1012=账期!$A$64,G1012=账期!$A$66,G1012=账期!$A$67,G1012=账期!$A$68,G1012=账期!$A$70,G1012=账期!$A$71),30,IF(OR(G1012=账期!$A$74,G1012=账期!$A$77,G1012=账期!$A$76,G1012=账期!$A$79,G1012=账期!$A$80,G1012=账期!$A$81,G1012=账期!$A$83,G1012=账期!$A$85,G1012=账期!$A$87,G1012=账期!$A$89,G1012=账期!$A$91),60,IF(OR(G1012=账期!$A$93,G1012=账期!$A$94,G1012=账期!$A$95,G1012=账期!$A$96,G1012=账期!$A$98,G1012=账期!$A$99,G1012=账期!$A$101,G1012=账期!$A$102),90,0)))</f>
        <v>90</v>
      </c>
      <c r="AF1012" s="396"/>
      <c r="AG1012" s="384" t="s">
        <v>38</v>
      </c>
      <c r="AH1012" s="396" t="str">
        <f t="shared" si="162"/>
        <v>柯童柱</v>
      </c>
      <c r="AI1012" s="321"/>
    </row>
    <row r="1013" spans="1:35" ht="18" customHeight="1" x14ac:dyDescent="0.25">
      <c r="A1013" s="301" t="str">
        <f t="shared" si="155"/>
        <v>2018年2月</v>
      </c>
      <c r="B1013" s="380">
        <v>43142</v>
      </c>
      <c r="C1013" s="381"/>
      <c r="D1013" s="304" t="s">
        <v>2738</v>
      </c>
      <c r="E1013" s="383" t="str">
        <f t="shared" si="159"/>
        <v>A</v>
      </c>
      <c r="F1013" s="383" t="str">
        <f t="shared" si="160"/>
        <v>A</v>
      </c>
      <c r="G1013" s="306" t="s">
        <v>2810</v>
      </c>
      <c r="H1013" s="385" t="str">
        <f>IF(G1013="","",VLOOKUP(G1013,下拉数据源!J:K,2,0))</f>
        <v>南京华信藤仓光通信有限公司</v>
      </c>
      <c r="I1013" s="385" t="s">
        <v>185</v>
      </c>
      <c r="J1013" s="385"/>
      <c r="K1013" s="386">
        <v>4600045423</v>
      </c>
      <c r="L1013" s="306" t="s">
        <v>2707</v>
      </c>
      <c r="M1013" s="384" t="s">
        <v>3640</v>
      </c>
      <c r="N1013" s="384"/>
      <c r="O1013" s="384" t="s">
        <v>3641</v>
      </c>
      <c r="P1013" s="386">
        <v>0.1</v>
      </c>
      <c r="Q1013" s="387">
        <v>0.1</v>
      </c>
      <c r="R1013" s="286">
        <v>15600</v>
      </c>
      <c r="S1013" s="388">
        <f t="shared" si="161"/>
        <v>1560</v>
      </c>
      <c r="T1013" s="389"/>
      <c r="U1013" s="389">
        <f t="shared" si="154"/>
        <v>1560</v>
      </c>
      <c r="V1013" s="451">
        <v>43153</v>
      </c>
      <c r="W1013" s="452">
        <v>43155</v>
      </c>
      <c r="X1013" s="386">
        <v>25</v>
      </c>
      <c r="Y1013" s="390" t="s">
        <v>4046</v>
      </c>
      <c r="Z1013" s="391">
        <v>0</v>
      </c>
      <c r="AA1013" s="392"/>
      <c r="AB1013" s="393"/>
      <c r="AC1013" s="394"/>
      <c r="AD1013" s="395">
        <f t="shared" si="158"/>
        <v>61</v>
      </c>
      <c r="AE1013" s="396">
        <f>IF(OR(G1013=账期!$A$18,G1013=账期!$A$20,G1013=账期!$A$22,G1013=账期!$A$24,G1013=账期!$A$25,G1013=账期!$A$27,G1013=账期!$A$26,G1013=账期!$A$28,G1013=账期!$A$30,G1013=账期!$A$32,G1013=账期!$A$34,G1013=账期!$A$35,G1013=账期!$A$37,G1013=账期!$A$39,G1013=账期!$A$40,G1013=账期!$A$41,G1013=账期!$A$42,G1013=账期!$A$43,G1013=账期!$A$44,G1013=账期!$A$45,G1013=账期!$A$46,G1013=账期!$A$48,G1013=账期!$A$50,G1013=账期!$A$51,G1013=账期!$A$52,G1013=账期!$A$53,G1013=账期!$A$54,G1013=账期!$A$56,G1013=账期!$A$57,G1013=账期!$A$58,G1013=账期!$A$59,G1013=账期!$A$60,G1013=账期!$A$61,G1013=账期!$A$62,G1013=账期!$A$63,G1013=账期!$A$64,G1013=账期!$A$66,G1013=账期!$A$67,G1013=账期!$A$68,G1013=账期!$A$70,G1013=账期!$A$71),30,IF(OR(G1013=账期!$A$74,G1013=账期!$A$77,G1013=账期!$A$76,G1013=账期!$A$79,G1013=账期!$A$80,G1013=账期!$A$81,G1013=账期!$A$83,G1013=账期!$A$85,G1013=账期!$A$87,G1013=账期!$A$89,G1013=账期!$A$91),60,IF(OR(G1013=账期!$A$93,G1013=账期!$A$94,G1013=账期!$A$95,G1013=账期!$A$96,G1013=账期!$A$98,G1013=账期!$A$99,G1013=账期!$A$101,G1013=账期!$A$102),90,0)))</f>
        <v>30</v>
      </c>
      <c r="AF1013" s="396"/>
      <c r="AG1013" s="306" t="s">
        <v>2712</v>
      </c>
      <c r="AH1013" s="396" t="str">
        <f t="shared" si="162"/>
        <v>徐绪盛</v>
      </c>
      <c r="AI1013" s="321"/>
    </row>
    <row r="1014" spans="1:35" ht="18" customHeight="1" x14ac:dyDescent="0.25">
      <c r="A1014" s="301" t="str">
        <f t="shared" si="155"/>
        <v>2018年3月</v>
      </c>
      <c r="B1014" s="380">
        <v>43142</v>
      </c>
      <c r="C1014" s="381"/>
      <c r="D1014" s="304" t="s">
        <v>617</v>
      </c>
      <c r="E1014" s="383" t="str">
        <f t="shared" si="159"/>
        <v>A</v>
      </c>
      <c r="F1014" s="383" t="str">
        <f t="shared" si="160"/>
        <v>A</v>
      </c>
      <c r="G1014" s="306" t="s">
        <v>508</v>
      </c>
      <c r="H1014" s="385" t="str">
        <f>IF(G1014="","",VLOOKUP(G1014,下拉数据源!J:K,2,0))</f>
        <v>长飞光纤光缆股份有限公司</v>
      </c>
      <c r="I1014" s="307" t="s">
        <v>33</v>
      </c>
      <c r="J1014" s="385"/>
      <c r="K1014" s="308" t="s">
        <v>3643</v>
      </c>
      <c r="L1014" s="306" t="s">
        <v>260</v>
      </c>
      <c r="M1014" s="306" t="s">
        <v>261</v>
      </c>
      <c r="N1014" s="306"/>
      <c r="O1014" s="306" t="s">
        <v>37</v>
      </c>
      <c r="P1014" s="386">
        <v>7.4999999999999997E-2</v>
      </c>
      <c r="Q1014" s="387"/>
      <c r="R1014" s="286">
        <v>53090</v>
      </c>
      <c r="S1014" s="310">
        <f t="shared" si="161"/>
        <v>0</v>
      </c>
      <c r="T1014" s="389"/>
      <c r="U1014" s="389">
        <f t="shared" si="154"/>
        <v>0</v>
      </c>
      <c r="V1014" s="451">
        <v>43160</v>
      </c>
      <c r="W1014" s="452">
        <v>43161</v>
      </c>
      <c r="X1014" s="386">
        <v>25</v>
      </c>
      <c r="Y1014" s="390"/>
      <c r="Z1014" s="391"/>
      <c r="AA1014" s="392"/>
      <c r="AB1014" s="393"/>
      <c r="AC1014" s="394"/>
      <c r="AD1014" s="395">
        <f t="shared" si="158"/>
        <v>61</v>
      </c>
      <c r="AE1014" s="396">
        <f>IF(OR(G1014=账期!$A$18,G1014=账期!$A$20,G1014=账期!$A$22,G1014=账期!$A$24,G1014=账期!$A$25,G1014=账期!$A$27,G1014=账期!$A$26,G1014=账期!$A$28,G1014=账期!$A$30,G1014=账期!$A$32,G1014=账期!$A$34,G1014=账期!$A$35,G1014=账期!$A$37,G1014=账期!$A$39,G1014=账期!$A$40,G1014=账期!$A$41,G1014=账期!$A$42,G1014=账期!$A$43,G1014=账期!$A$44,G1014=账期!$A$45,G1014=账期!$A$46,G1014=账期!$A$48,G1014=账期!$A$50,G1014=账期!$A$51,G1014=账期!$A$52,G1014=账期!$A$53,G1014=账期!$A$54,G1014=账期!$A$56,G1014=账期!$A$57,G1014=账期!$A$58,G1014=账期!$A$59,G1014=账期!$A$60,G1014=账期!$A$61,G1014=账期!$A$62,G1014=账期!$A$63,G1014=账期!$A$64,G1014=账期!$A$66,G1014=账期!$A$67,G1014=账期!$A$68,G1014=账期!$A$70,G1014=账期!$A$71),30,IF(OR(G1014=账期!$A$74,G1014=账期!$A$77,G1014=账期!$A$76,G1014=账期!$A$79,G1014=账期!$A$80,G1014=账期!$A$81,G1014=账期!$A$83,G1014=账期!$A$85,G1014=账期!$A$87,G1014=账期!$A$89,G1014=账期!$A$91),60,IF(OR(G1014=账期!$A$93,G1014=账期!$A$94,G1014=账期!$A$95,G1014=账期!$A$96,G1014=账期!$A$98,G1014=账期!$A$99,G1014=账期!$A$101,G1014=账期!$A$102),90,0)))</f>
        <v>30</v>
      </c>
      <c r="AF1014" s="396"/>
      <c r="AG1014" s="306" t="s">
        <v>86</v>
      </c>
      <c r="AH1014" s="396" t="str">
        <f t="shared" si="162"/>
        <v>杭得利</v>
      </c>
      <c r="AI1014" s="321"/>
    </row>
    <row r="1015" spans="1:35" ht="18" customHeight="1" x14ac:dyDescent="0.25">
      <c r="A1015" s="301" t="str">
        <f t="shared" si="155"/>
        <v>2018年2月</v>
      </c>
      <c r="B1015" s="380">
        <v>43142</v>
      </c>
      <c r="C1015" s="381" t="s">
        <v>3944</v>
      </c>
      <c r="D1015" s="304" t="s">
        <v>625</v>
      </c>
      <c r="E1015" s="383" t="str">
        <f t="shared" si="159"/>
        <v>A</v>
      </c>
      <c r="F1015" s="383" t="str">
        <f t="shared" si="160"/>
        <v>B</v>
      </c>
      <c r="G1015" s="306" t="s">
        <v>480</v>
      </c>
      <c r="H1015" s="385" t="str">
        <f>IF(G1015="","",VLOOKUP(G1015,下拉数据源!J:K,2,0))</f>
        <v xml:space="preserve">烽火通信科技股份有限公司 </v>
      </c>
      <c r="I1015" s="307" t="s">
        <v>33</v>
      </c>
      <c r="J1015" s="385"/>
      <c r="K1015" s="308" t="s">
        <v>2913</v>
      </c>
      <c r="L1015" s="384" t="s">
        <v>2687</v>
      </c>
      <c r="M1015" s="306" t="s">
        <v>2688</v>
      </c>
      <c r="N1015" s="306"/>
      <c r="O1015" s="306" t="s">
        <v>2798</v>
      </c>
      <c r="P1015" s="308">
        <v>24</v>
      </c>
      <c r="Q1015" s="309">
        <v>24</v>
      </c>
      <c r="R1015" s="312">
        <v>9500</v>
      </c>
      <c r="S1015" s="310">
        <f t="shared" si="161"/>
        <v>228000</v>
      </c>
      <c r="T1015" s="389"/>
      <c r="U1015" s="389">
        <f t="shared" si="154"/>
        <v>228000</v>
      </c>
      <c r="V1015" s="451">
        <v>43144</v>
      </c>
      <c r="W1015" s="452">
        <v>43145</v>
      </c>
      <c r="X1015" s="386">
        <v>750</v>
      </c>
      <c r="Y1015" s="390" t="s">
        <v>3676</v>
      </c>
      <c r="Z1015" s="391">
        <v>2112</v>
      </c>
      <c r="AA1015" s="392" t="s">
        <v>3674</v>
      </c>
      <c r="AB1015" s="393"/>
      <c r="AC1015" s="394"/>
      <c r="AD1015" s="395">
        <f t="shared" si="158"/>
        <v>61</v>
      </c>
      <c r="AE1015" s="396">
        <f>IF(OR(G1015=账期!$A$18,G1015=账期!$A$20,G1015=账期!$A$22,G1015=账期!$A$24,G1015=账期!$A$25,G1015=账期!$A$27,G1015=账期!$A$26,G1015=账期!$A$28,G1015=账期!$A$30,G1015=账期!$A$32,G1015=账期!$A$34,G1015=账期!$A$35,G1015=账期!$A$37,G1015=账期!$A$39,G1015=账期!$A$40,G1015=账期!$A$41,G1015=账期!$A$42,G1015=账期!$A$43,G1015=账期!$A$44,G1015=账期!$A$45,G1015=账期!$A$46,G1015=账期!$A$48,G1015=账期!$A$50,G1015=账期!$A$51,G1015=账期!$A$52,G1015=账期!$A$53,G1015=账期!$A$54,G1015=账期!$A$56,G1015=账期!$A$57,G1015=账期!$A$58,G1015=账期!$A$59,G1015=账期!$A$60,G1015=账期!$A$61,G1015=账期!$A$62,G1015=账期!$A$63,G1015=账期!$A$64,G1015=账期!$A$66,G1015=账期!$A$67,G1015=账期!$A$68,G1015=账期!$A$70,G1015=账期!$A$71),30,IF(OR(G1015=账期!$A$74,G1015=账期!$A$77,G1015=账期!$A$76,G1015=账期!$A$79,G1015=账期!$A$80,G1015=账期!$A$81,G1015=账期!$A$83,G1015=账期!$A$85,G1015=账期!$A$87,G1015=账期!$A$89,G1015=账期!$A$91),60,IF(OR(G1015=账期!$A$93,G1015=账期!$A$94,G1015=账期!$A$95,G1015=账期!$A$96,G1015=账期!$A$98,G1015=账期!$A$99,G1015=账期!$A$101,G1015=账期!$A$102),90,0)))</f>
        <v>30</v>
      </c>
      <c r="AF1015" s="396"/>
      <c r="AG1015" s="384" t="s">
        <v>2715</v>
      </c>
      <c r="AH1015" s="396" t="str">
        <f t="shared" si="162"/>
        <v>杭得利</v>
      </c>
      <c r="AI1015" s="321"/>
    </row>
    <row r="1016" spans="1:35" ht="18" customHeight="1" x14ac:dyDescent="0.25">
      <c r="A1016" s="301" t="str">
        <f t="shared" ref="A1016:A1021" si="163">IF(V1016="","",TEXT(V1016,"yyyy年m月"))</f>
        <v>2018年2月</v>
      </c>
      <c r="B1016" s="380">
        <v>43143</v>
      </c>
      <c r="C1016" s="381"/>
      <c r="D1016" s="304" t="s">
        <v>2632</v>
      </c>
      <c r="E1016" s="383" t="str">
        <f t="shared" ref="E1016:E1050" si="164">IF(OR(D1016="长飞",D1016="烽火",D1016="特发",D1016="富通",D1016="亨通",G1016="赣州金信诺",G1016="江苏永鼎",G1016="宏安集团"),"A",IF(OR(G1016="广意通讯",G1016="湖北楚天",G1016="宁波格亿达",G1016="通鼎互联",G1016="黄石昌达",G1016="江苏俊知",G1016="珠海汉胜",G1016="武汉电信"),"B","C"))</f>
        <v>A</v>
      </c>
      <c r="F1016" s="383" t="str">
        <f t="shared" ref="F1016:F1050" si="165">IF(OR(G1016="成都大唐",G1016="广东亨通",G1016="江苏亨通",G1016="兰州长飞",G1016="南京华信",G1016="汕头奥星",G1016="特发光网",G1016="武汉长飞",G1016="长春烽火",G1016="广意通讯",G1016="湖北楚天",G1016="宁波格亿达",G1016="通鼎互联",G1016="安徽汉唐",G1016="安徽宜德",G1016="安徽盈通",G1016="成都康宁",G1016="成都中飞",G1016="东莞光佳",G1016="东莞鸿鑫",G1016="烽火博鑫",G1016="佛山星蓝",G1016="广东金桥",G1016="广州联兴",G1016="贵州乾新",G1016="航天电工",G1016="合肥兴联",G1016="湖北宇洪",G1016="江苏奥通",G1016="江苏中远",G1016="宁波辰飞",G1016="宁波汉生",G1016="宁波宇欣",G1016="山东太平洋",G1016="山东特发",G1016="山东永通",G1016="上海朗闻",G1016="上海翼波",G1016="四川天邑",G1016="四川旭泰",G1016="武汉瑞联",G1016="武汉同至",G1016="西安西古",G1016="西安鑫华通",G1016="武汉驿路通",G1016="长光通信",G1016="中电八所",G1016="中电光达",G1016="中利集团",G1016="重庆特发",G1016="舟山安格",G1016="珠海邗秦"),"A",IF(OR(G1016="富通天津",G1016="赣州金信诺",G1016="江苏永鼎",G1016="上海长飞",G1016="特发股份",G1016="武汉烽火",G1016="西安烽火",G1016="长飞中利",G1016="江苏中天",G1016="江西联创",G1016="宁波盈谷",G1016="黄石昌达",G1016="四川长飞"),"B","C"))</f>
        <v>A</v>
      </c>
      <c r="G1016" s="384" t="s">
        <v>2631</v>
      </c>
      <c r="H1016" s="385" t="str">
        <f>IF(G1016="","",VLOOKUP(G1016,下拉数据源!J:K,2,0))</f>
        <v>汕头高新区奥星光通信设备有限公司</v>
      </c>
      <c r="I1016" s="307" t="s">
        <v>33</v>
      </c>
      <c r="J1016" s="385"/>
      <c r="K1016" s="386" t="s">
        <v>3645</v>
      </c>
      <c r="L1016" s="306" t="s">
        <v>63</v>
      </c>
      <c r="M1016" s="384" t="s">
        <v>2679</v>
      </c>
      <c r="N1016" s="384"/>
      <c r="O1016" s="306" t="s">
        <v>37</v>
      </c>
      <c r="P1016" s="386">
        <v>1.5</v>
      </c>
      <c r="Q1016" s="387"/>
      <c r="R1016" s="286">
        <v>11140</v>
      </c>
      <c r="S1016" s="388">
        <f t="shared" ref="S1016:S1023" si="166">Q1016*R1016</f>
        <v>0</v>
      </c>
      <c r="T1016" s="389"/>
      <c r="U1016" s="389">
        <f t="shared" ref="U1016:U1018" si="167">S1016-T1016</f>
        <v>0</v>
      </c>
      <c r="V1016" s="451">
        <v>43159</v>
      </c>
      <c r="W1016" s="452">
        <v>43161</v>
      </c>
      <c r="X1016" s="386" t="s">
        <v>3649</v>
      </c>
      <c r="Y1016" s="390"/>
      <c r="Z1016" s="391"/>
      <c r="AA1016" s="392"/>
      <c r="AB1016" s="393"/>
      <c r="AC1016" s="394"/>
      <c r="AD1016" s="395">
        <f t="shared" ref="AD1016:AD1027" si="168">IF(AE1016&gt;0,(DATE(YEAR(AC1016),MONTH(AC1016)+1,1)-1)+AE1016,AC1016)</f>
        <v>121</v>
      </c>
      <c r="AE1016" s="396">
        <f>IF(OR(G1016=账期!$A$18,G1016=账期!$A$20,G1016=账期!$A$22,G1016=账期!$A$24,G1016=账期!$A$25,G1016=账期!$A$27,G1016=账期!$A$26,G1016=账期!$A$28,G1016=账期!$A$30,G1016=账期!$A$32,G1016=账期!$A$34,G1016=账期!$A$35,G1016=账期!$A$37,G1016=账期!$A$39,G1016=账期!$A$40,G1016=账期!$A$41,G1016=账期!$A$42,G1016=账期!$A$43,G1016=账期!$A$44,G1016=账期!$A$45,G1016=账期!$A$46,G1016=账期!$A$48,G1016=账期!$A$50,G1016=账期!$A$51,G1016=账期!$A$52,G1016=账期!$A$53,G1016=账期!$A$54,G1016=账期!$A$56,G1016=账期!$A$57,G1016=账期!$A$58,G1016=账期!$A$59,G1016=账期!$A$60,G1016=账期!$A$61,G1016=账期!$A$62,G1016=账期!$A$63,G1016=账期!$A$64,G1016=账期!$A$66,G1016=账期!$A$67,G1016=账期!$A$68,G1016=账期!$A$70,G1016=账期!$A$71),30,IF(OR(G1016=账期!$A$74,G1016=账期!$A$77,G1016=账期!$A$76,G1016=账期!$A$79,G1016=账期!$A$80,G1016=账期!$A$81,G1016=账期!$A$83,G1016=账期!$A$85,G1016=账期!$A$87,G1016=账期!$A$89,G1016=账期!$A$91),60,IF(OR(G1016=账期!$A$93,G1016=账期!$A$94,G1016=账期!$A$95,G1016=账期!$A$96,G1016=账期!$A$98,G1016=账期!$A$99,G1016=账期!$A$101,G1016=账期!$A$102),90,0)))</f>
        <v>90</v>
      </c>
      <c r="AF1016" s="396"/>
      <c r="AG1016" s="306" t="s">
        <v>38</v>
      </c>
      <c r="AH1016" s="396" t="str">
        <f t="shared" ref="AH1016:AH1062" si="169">IF(AG1016="华东","徐绪盛",IF(AG1016="华南","柯童柱",IF(AG1016="华中","杭得利",IF(AG1016="西南","张军",IF(AG1016="华北","石浩宇","")))))</f>
        <v>柯童柱</v>
      </c>
      <c r="AI1016" s="321"/>
    </row>
    <row r="1017" spans="1:35" ht="18" customHeight="1" x14ac:dyDescent="0.25">
      <c r="A1017" s="301" t="str">
        <f t="shared" si="163"/>
        <v>2018年2月</v>
      </c>
      <c r="B1017" s="380">
        <v>43138</v>
      </c>
      <c r="C1017" s="381" t="s">
        <v>3549</v>
      </c>
      <c r="D1017" s="304" t="s">
        <v>2632</v>
      </c>
      <c r="E1017" s="383" t="str">
        <f t="shared" si="164"/>
        <v>A</v>
      </c>
      <c r="F1017" s="383" t="str">
        <f t="shared" si="165"/>
        <v>A</v>
      </c>
      <c r="G1017" s="384" t="s">
        <v>2631</v>
      </c>
      <c r="H1017" s="385" t="str">
        <f>IF(G1017="","",VLOOKUP(G1017,下拉数据源!J:K,2,0))</f>
        <v>汕头高新区奥星光通信设备有限公司</v>
      </c>
      <c r="I1017" s="307" t="s">
        <v>33</v>
      </c>
      <c r="J1017" s="385"/>
      <c r="K1017" s="386" t="s">
        <v>3499</v>
      </c>
      <c r="L1017" s="306" t="s">
        <v>35</v>
      </c>
      <c r="M1017" s="306" t="s">
        <v>36</v>
      </c>
      <c r="N1017" s="384"/>
      <c r="O1017" s="306" t="s">
        <v>37</v>
      </c>
      <c r="P1017" s="386">
        <v>2.25</v>
      </c>
      <c r="Q1017" s="387"/>
      <c r="R1017" s="286">
        <v>9030</v>
      </c>
      <c r="S1017" s="388">
        <f t="shared" si="166"/>
        <v>0</v>
      </c>
      <c r="T1017" s="389"/>
      <c r="U1017" s="389">
        <f t="shared" si="167"/>
        <v>0</v>
      </c>
      <c r="V1017" s="451">
        <v>43157</v>
      </c>
      <c r="W1017" s="452">
        <v>43159</v>
      </c>
      <c r="X1017" s="386">
        <v>750</v>
      </c>
      <c r="Y1017" s="390"/>
      <c r="Z1017" s="391"/>
      <c r="AA1017" s="392"/>
      <c r="AB1017" s="393"/>
      <c r="AC1017" s="394"/>
      <c r="AD1017" s="395">
        <f t="shared" si="168"/>
        <v>121</v>
      </c>
      <c r="AE1017" s="396">
        <f>IF(OR(G1017=账期!$A$18,G1017=账期!$A$20,G1017=账期!$A$22,G1017=账期!$A$24,G1017=账期!$A$25,G1017=账期!$A$27,G1017=账期!$A$26,G1017=账期!$A$28,G1017=账期!$A$30,G1017=账期!$A$32,G1017=账期!$A$34,G1017=账期!$A$35,G1017=账期!$A$37,G1017=账期!$A$39,G1017=账期!$A$40,G1017=账期!$A$41,G1017=账期!$A$42,G1017=账期!$A$43,G1017=账期!$A$44,G1017=账期!$A$45,G1017=账期!$A$46,G1017=账期!$A$48,G1017=账期!$A$50,G1017=账期!$A$51,G1017=账期!$A$52,G1017=账期!$A$53,G1017=账期!$A$54,G1017=账期!$A$56,G1017=账期!$A$57,G1017=账期!$A$58,G1017=账期!$A$59,G1017=账期!$A$60,G1017=账期!$A$61,G1017=账期!$A$62,G1017=账期!$A$63,G1017=账期!$A$64,G1017=账期!$A$66,G1017=账期!$A$67,G1017=账期!$A$68,G1017=账期!$A$70,G1017=账期!$A$71),30,IF(OR(G1017=账期!$A$74,G1017=账期!$A$77,G1017=账期!$A$76,G1017=账期!$A$79,G1017=账期!$A$80,G1017=账期!$A$81,G1017=账期!$A$83,G1017=账期!$A$85,G1017=账期!$A$87,G1017=账期!$A$89,G1017=账期!$A$91),60,IF(OR(G1017=账期!$A$93,G1017=账期!$A$94,G1017=账期!$A$95,G1017=账期!$A$96,G1017=账期!$A$98,G1017=账期!$A$99,G1017=账期!$A$101,G1017=账期!$A$102),90,0)))</f>
        <v>90</v>
      </c>
      <c r="AF1017" s="396"/>
      <c r="AG1017" s="306" t="s">
        <v>38</v>
      </c>
      <c r="AH1017" s="396" t="str">
        <f t="shared" si="169"/>
        <v>柯童柱</v>
      </c>
      <c r="AI1017" s="321"/>
    </row>
    <row r="1018" spans="1:35" ht="18" customHeight="1" x14ac:dyDescent="0.25">
      <c r="A1018" s="301" t="str">
        <f t="shared" si="163"/>
        <v>2018年2月</v>
      </c>
      <c r="B1018" s="380">
        <v>43142</v>
      </c>
      <c r="C1018" s="381"/>
      <c r="D1018" s="304" t="s">
        <v>2632</v>
      </c>
      <c r="E1018" s="383" t="str">
        <f t="shared" si="164"/>
        <v>A</v>
      </c>
      <c r="F1018" s="383" t="str">
        <f t="shared" si="160"/>
        <v>A</v>
      </c>
      <c r="G1018" s="384" t="s">
        <v>2631</v>
      </c>
      <c r="H1018" s="385" t="str">
        <f>IF(G1018="","",VLOOKUP(G1018,下拉数据源!J:K,2,0))</f>
        <v>汕头高新区奥星光通信设备有限公司</v>
      </c>
      <c r="I1018" s="307" t="s">
        <v>33</v>
      </c>
      <c r="J1018" s="385"/>
      <c r="K1018" s="386" t="s">
        <v>3632</v>
      </c>
      <c r="L1018" s="306" t="s">
        <v>63</v>
      </c>
      <c r="M1018" s="384" t="s">
        <v>3401</v>
      </c>
      <c r="N1018" s="384"/>
      <c r="O1018" s="306" t="s">
        <v>37</v>
      </c>
      <c r="P1018" s="386">
        <v>15</v>
      </c>
      <c r="Q1018" s="387"/>
      <c r="R1018" s="286">
        <v>9000</v>
      </c>
      <c r="S1018" s="388">
        <f t="shared" si="166"/>
        <v>0</v>
      </c>
      <c r="T1018" s="389"/>
      <c r="U1018" s="389">
        <f t="shared" si="167"/>
        <v>0</v>
      </c>
      <c r="V1018" s="451">
        <v>43157</v>
      </c>
      <c r="W1018" s="452">
        <v>43159</v>
      </c>
      <c r="X1018" s="386">
        <v>1000</v>
      </c>
      <c r="Y1018" s="390"/>
      <c r="Z1018" s="391"/>
      <c r="AA1018" s="392"/>
      <c r="AB1018" s="393"/>
      <c r="AC1018" s="394"/>
      <c r="AD1018" s="395">
        <f t="shared" si="158"/>
        <v>121</v>
      </c>
      <c r="AE1018" s="396">
        <f>IF(OR(G1018=账期!$A$18,G1018=账期!$A$20,G1018=账期!$A$22,G1018=账期!$A$24,G1018=账期!$A$25,G1018=账期!$A$27,G1018=账期!$A$26,G1018=账期!$A$28,G1018=账期!$A$30,G1018=账期!$A$32,G1018=账期!$A$34,G1018=账期!$A$35,G1018=账期!$A$37,G1018=账期!$A$39,G1018=账期!$A$40,G1018=账期!$A$41,G1018=账期!$A$42,G1018=账期!$A$43,G1018=账期!$A$44,G1018=账期!$A$45,G1018=账期!$A$46,G1018=账期!$A$48,G1018=账期!$A$50,G1018=账期!$A$51,G1018=账期!$A$52,G1018=账期!$A$53,G1018=账期!$A$54,G1018=账期!$A$56,G1018=账期!$A$57,G1018=账期!$A$58,G1018=账期!$A$59,G1018=账期!$A$60,G1018=账期!$A$61,G1018=账期!$A$62,G1018=账期!$A$63,G1018=账期!$A$64,G1018=账期!$A$66,G1018=账期!$A$67,G1018=账期!$A$68,G1018=账期!$A$70,G1018=账期!$A$71),30,IF(OR(G1018=账期!$A$74,G1018=账期!$A$77,G1018=账期!$A$76,G1018=账期!$A$79,G1018=账期!$A$80,G1018=账期!$A$81,G1018=账期!$A$83,G1018=账期!$A$85,G1018=账期!$A$87,G1018=账期!$A$89,G1018=账期!$A$91),60,IF(OR(G1018=账期!$A$93,G1018=账期!$A$94,G1018=账期!$A$95,G1018=账期!$A$96,G1018=账期!$A$98,G1018=账期!$A$99,G1018=账期!$A$101,G1018=账期!$A$102),90,0)))</f>
        <v>90</v>
      </c>
      <c r="AF1018" s="396"/>
      <c r="AG1018" s="306" t="s">
        <v>38</v>
      </c>
      <c r="AH1018" s="396" t="str">
        <f t="shared" si="162"/>
        <v>柯童柱</v>
      </c>
      <c r="AI1018" s="321"/>
    </row>
    <row r="1019" spans="1:35" ht="18" customHeight="1" x14ac:dyDescent="0.25">
      <c r="A1019" s="301" t="str">
        <f t="shared" si="163"/>
        <v>2018年2月</v>
      </c>
      <c r="B1019" s="380">
        <v>43143</v>
      </c>
      <c r="C1019" s="381"/>
      <c r="D1019" s="304" t="s">
        <v>2632</v>
      </c>
      <c r="E1019" s="383" t="str">
        <f t="shared" si="164"/>
        <v>A</v>
      </c>
      <c r="F1019" s="383" t="str">
        <f t="shared" si="165"/>
        <v>A</v>
      </c>
      <c r="G1019" s="384" t="s">
        <v>2631</v>
      </c>
      <c r="H1019" s="385" t="str">
        <f>IF(G1019="","",VLOOKUP(G1019,下拉数据源!J:K,2,0))</f>
        <v>汕头高新区奥星光通信设备有限公司</v>
      </c>
      <c r="I1019" s="307" t="s">
        <v>33</v>
      </c>
      <c r="J1019" s="385"/>
      <c r="K1019" s="386" t="s">
        <v>3646</v>
      </c>
      <c r="L1019" s="306" t="s">
        <v>63</v>
      </c>
      <c r="M1019" s="384" t="s">
        <v>3647</v>
      </c>
      <c r="N1019" s="384" t="s">
        <v>3921</v>
      </c>
      <c r="O1019" s="306" t="s">
        <v>37</v>
      </c>
      <c r="P1019" s="386">
        <v>15</v>
      </c>
      <c r="Q1019" s="387">
        <v>15</v>
      </c>
      <c r="R1019" s="286">
        <v>10340</v>
      </c>
      <c r="S1019" s="388">
        <f t="shared" si="166"/>
        <v>155100</v>
      </c>
      <c r="T1019" s="389"/>
      <c r="U1019" s="389">
        <f t="shared" ref="U1019:U1081" si="170">S1019-T1019</f>
        <v>155100</v>
      </c>
      <c r="V1019" s="451">
        <v>43154</v>
      </c>
      <c r="W1019" s="452">
        <v>43156</v>
      </c>
      <c r="X1019" s="386">
        <v>750</v>
      </c>
      <c r="Y1019" s="390" t="s">
        <v>3714</v>
      </c>
      <c r="Z1019" s="391">
        <v>3525</v>
      </c>
      <c r="AA1019" s="392">
        <v>180117</v>
      </c>
      <c r="AB1019" s="393"/>
      <c r="AC1019" s="394"/>
      <c r="AD1019" s="395">
        <f t="shared" si="168"/>
        <v>121</v>
      </c>
      <c r="AE1019" s="396">
        <f>IF(OR(G1019=账期!$A$18,G1019=账期!$A$20,G1019=账期!$A$22,G1019=账期!$A$24,G1019=账期!$A$25,G1019=账期!$A$27,G1019=账期!$A$26,G1019=账期!$A$28,G1019=账期!$A$30,G1019=账期!$A$32,G1019=账期!$A$34,G1019=账期!$A$35,G1019=账期!$A$37,G1019=账期!$A$39,G1019=账期!$A$40,G1019=账期!$A$41,G1019=账期!$A$42,G1019=账期!$A$43,G1019=账期!$A$44,G1019=账期!$A$45,G1019=账期!$A$46,G1019=账期!$A$48,G1019=账期!$A$50,G1019=账期!$A$51,G1019=账期!$A$52,G1019=账期!$A$53,G1019=账期!$A$54,G1019=账期!$A$56,G1019=账期!$A$57,G1019=账期!$A$58,G1019=账期!$A$59,G1019=账期!$A$60,G1019=账期!$A$61,G1019=账期!$A$62,G1019=账期!$A$63,G1019=账期!$A$64,G1019=账期!$A$66,G1019=账期!$A$67,G1019=账期!$A$68,G1019=账期!$A$70,G1019=账期!$A$71),30,IF(OR(G1019=账期!$A$74,G1019=账期!$A$77,G1019=账期!$A$76,G1019=账期!$A$79,G1019=账期!$A$80,G1019=账期!$A$81,G1019=账期!$A$83,G1019=账期!$A$85,G1019=账期!$A$87,G1019=账期!$A$89,G1019=账期!$A$91),60,IF(OR(G1019=账期!$A$93,G1019=账期!$A$94,G1019=账期!$A$95,G1019=账期!$A$96,G1019=账期!$A$98,G1019=账期!$A$99,G1019=账期!$A$101,G1019=账期!$A$102),90,0)))</f>
        <v>90</v>
      </c>
      <c r="AF1019" s="396"/>
      <c r="AG1019" s="306" t="s">
        <v>38</v>
      </c>
      <c r="AH1019" s="396" t="str">
        <f t="shared" si="169"/>
        <v>柯童柱</v>
      </c>
      <c r="AI1019" s="321"/>
    </row>
    <row r="1020" spans="1:35" ht="18" customHeight="1" x14ac:dyDescent="0.25">
      <c r="A1020" s="301" t="str">
        <f t="shared" ref="A1020" si="171">IF(V1020="","",TEXT(V1020,"yyyy年m月"))</f>
        <v>2018年2月</v>
      </c>
      <c r="B1020" s="380">
        <v>43143</v>
      </c>
      <c r="C1020" s="381"/>
      <c r="D1020" s="304" t="s">
        <v>2632</v>
      </c>
      <c r="E1020" s="383" t="str">
        <f t="shared" ref="E1020" si="172">IF(OR(D1020="长飞",D1020="烽火",D1020="特发",D1020="富通",D1020="亨通",G1020="赣州金信诺",G1020="江苏永鼎",G1020="宏安集团"),"A",IF(OR(G1020="广意通讯",G1020="湖北楚天",G1020="宁波格亿达",G1020="通鼎互联",G1020="黄石昌达",G1020="江苏俊知",G1020="珠海汉胜",G1020="武汉电信"),"B","C"))</f>
        <v>A</v>
      </c>
      <c r="F1020" s="383" t="str">
        <f t="shared" ref="F1020" si="173">IF(OR(G1020="成都大唐",G1020="广东亨通",G1020="江苏亨通",G1020="兰州长飞",G1020="南京华信",G1020="汕头奥星",G1020="特发光网",G1020="武汉长飞",G1020="长春烽火",G1020="广意通讯",G1020="湖北楚天",G1020="宁波格亿达",G1020="通鼎互联",G1020="安徽汉唐",G1020="安徽宜德",G1020="安徽盈通",G1020="成都康宁",G1020="成都中飞",G1020="东莞光佳",G1020="东莞鸿鑫",G1020="烽火博鑫",G1020="佛山星蓝",G1020="广东金桥",G1020="广州联兴",G1020="贵州乾新",G1020="航天电工",G1020="合肥兴联",G1020="湖北宇洪",G1020="江苏奥通",G1020="江苏中远",G1020="宁波辰飞",G1020="宁波汉生",G1020="宁波宇欣",G1020="山东太平洋",G1020="山东特发",G1020="山东永通",G1020="上海朗闻",G1020="上海翼波",G1020="四川天邑",G1020="四川旭泰",G1020="武汉瑞联",G1020="武汉同至",G1020="西安西古",G1020="西安鑫华通",G1020="武汉驿路通",G1020="长光通信",G1020="中电八所",G1020="中电光达",G1020="中利集团",G1020="重庆特发",G1020="舟山安格",G1020="珠海邗秦"),"A",IF(OR(G1020="富通天津",G1020="赣州金信诺",G1020="江苏永鼎",G1020="上海长飞",G1020="特发股份",G1020="武汉烽火",G1020="西安烽火",G1020="长飞中利",G1020="江苏中天",G1020="江西联创",G1020="宁波盈谷",G1020="黄石昌达",G1020="四川长飞"),"B","C"))</f>
        <v>A</v>
      </c>
      <c r="G1020" s="384" t="s">
        <v>2631</v>
      </c>
      <c r="H1020" s="385" t="str">
        <f>IF(G1020="","",VLOOKUP(G1020,下拉数据源!J:K,2,0))</f>
        <v>汕头高新区奥星光通信设备有限公司</v>
      </c>
      <c r="I1020" s="307" t="s">
        <v>33</v>
      </c>
      <c r="J1020" s="385"/>
      <c r="K1020" s="386" t="s">
        <v>3646</v>
      </c>
      <c r="L1020" s="306" t="s">
        <v>63</v>
      </c>
      <c r="M1020" s="384" t="s">
        <v>3647</v>
      </c>
      <c r="N1020" s="384"/>
      <c r="O1020" s="306" t="s">
        <v>37</v>
      </c>
      <c r="P1020" s="386">
        <v>10</v>
      </c>
      <c r="Q1020" s="387">
        <v>10.5</v>
      </c>
      <c r="R1020" s="286">
        <v>10340</v>
      </c>
      <c r="S1020" s="388">
        <f t="shared" ref="S1020:S1021" si="174">Q1020*R1020</f>
        <v>108570</v>
      </c>
      <c r="T1020" s="389"/>
      <c r="U1020" s="389">
        <f t="shared" ref="U1020:U1021" si="175">S1020-T1020</f>
        <v>108570</v>
      </c>
      <c r="V1020" s="451">
        <v>43155</v>
      </c>
      <c r="W1020" s="452">
        <v>43157</v>
      </c>
      <c r="X1020" s="386">
        <v>750</v>
      </c>
      <c r="Y1020" s="390" t="s">
        <v>3956</v>
      </c>
      <c r="Z1020" s="391">
        <v>2467.5</v>
      </c>
      <c r="AA1020" s="392">
        <v>180223</v>
      </c>
      <c r="AB1020" s="393"/>
      <c r="AC1020" s="394"/>
      <c r="AD1020" s="395">
        <f t="shared" ref="AD1020" si="176">IF(AE1020&gt;0,(DATE(YEAR(AC1020),MONTH(AC1020)+1,1)-1)+AE1020,AC1020)</f>
        <v>121</v>
      </c>
      <c r="AE1020" s="396">
        <f>IF(OR(G1020=账期!$A$18,G1020=账期!$A$20,G1020=账期!$A$22,G1020=账期!$A$24,G1020=账期!$A$25,G1020=账期!$A$27,G1020=账期!$A$26,G1020=账期!$A$28,G1020=账期!$A$30,G1020=账期!$A$32,G1020=账期!$A$34,G1020=账期!$A$35,G1020=账期!$A$37,G1020=账期!$A$39,G1020=账期!$A$40,G1020=账期!$A$41,G1020=账期!$A$42,G1020=账期!$A$43,G1020=账期!$A$44,G1020=账期!$A$45,G1020=账期!$A$46,G1020=账期!$A$48,G1020=账期!$A$50,G1020=账期!$A$51,G1020=账期!$A$52,G1020=账期!$A$53,G1020=账期!$A$54,G1020=账期!$A$56,G1020=账期!$A$57,G1020=账期!$A$58,G1020=账期!$A$59,G1020=账期!$A$60,G1020=账期!$A$61,G1020=账期!$A$62,G1020=账期!$A$63,G1020=账期!$A$64,G1020=账期!$A$66,G1020=账期!$A$67,G1020=账期!$A$68,G1020=账期!$A$70,G1020=账期!$A$71),30,IF(OR(G1020=账期!$A$74,G1020=账期!$A$77,G1020=账期!$A$76,G1020=账期!$A$79,G1020=账期!$A$80,G1020=账期!$A$81,G1020=账期!$A$83,G1020=账期!$A$85,G1020=账期!$A$87,G1020=账期!$A$89,G1020=账期!$A$91),60,IF(OR(G1020=账期!$A$93,G1020=账期!$A$94,G1020=账期!$A$95,G1020=账期!$A$96,G1020=账期!$A$98,G1020=账期!$A$99,G1020=账期!$A$101,G1020=账期!$A$102),90,0)))</f>
        <v>90</v>
      </c>
      <c r="AF1020" s="396"/>
      <c r="AG1020" s="306" t="s">
        <v>38</v>
      </c>
      <c r="AH1020" s="396" t="str">
        <f t="shared" ref="AH1020" si="177">IF(AG1020="华东","徐绪盛",IF(AG1020="华南","柯童柱",IF(AG1020="华中","杭得利",IF(AG1020="西南","张军",IF(AG1020="华北","石浩宇","")))))</f>
        <v>柯童柱</v>
      </c>
      <c r="AI1020" s="321"/>
    </row>
    <row r="1021" spans="1:35" ht="18" customHeight="1" x14ac:dyDescent="0.25">
      <c r="A1021" s="301" t="str">
        <f t="shared" si="163"/>
        <v>2018年1月</v>
      </c>
      <c r="B1021" s="380"/>
      <c r="C1021" s="381"/>
      <c r="D1021" s="304" t="s">
        <v>15</v>
      </c>
      <c r="E1021" s="383" t="str">
        <f t="shared" si="164"/>
        <v>B</v>
      </c>
      <c r="F1021" s="383" t="str">
        <f t="shared" si="165"/>
        <v>A</v>
      </c>
      <c r="G1021" s="384" t="s">
        <v>3650</v>
      </c>
      <c r="H1021" s="385" t="str">
        <f>IF(G1021="","",VLOOKUP(G1021,下拉数据源!J:K,2,0))</f>
        <v>湖北楚天电缆实业有限公司</v>
      </c>
      <c r="I1021" s="307" t="s">
        <v>33</v>
      </c>
      <c r="J1021" s="385"/>
      <c r="K1021" s="308">
        <v>20180212</v>
      </c>
      <c r="L1021" s="306" t="s">
        <v>40</v>
      </c>
      <c r="M1021" s="306" t="s">
        <v>489</v>
      </c>
      <c r="N1021" s="306"/>
      <c r="O1021" s="306" t="s">
        <v>65</v>
      </c>
      <c r="P1021" s="308">
        <v>1.5</v>
      </c>
      <c r="Q1021" s="309">
        <v>1.5</v>
      </c>
      <c r="R1021" s="312">
        <v>15900</v>
      </c>
      <c r="S1021" s="310">
        <f t="shared" si="174"/>
        <v>23850</v>
      </c>
      <c r="T1021" s="311"/>
      <c r="U1021" s="311">
        <f t="shared" si="175"/>
        <v>23850</v>
      </c>
      <c r="V1021" s="451">
        <v>43124</v>
      </c>
      <c r="W1021" s="452">
        <v>43125</v>
      </c>
      <c r="X1021" s="308">
        <v>500</v>
      </c>
      <c r="Y1021" s="313" t="s">
        <v>1437</v>
      </c>
      <c r="Z1021" s="314">
        <v>132</v>
      </c>
      <c r="AA1021" s="315">
        <v>180106</v>
      </c>
      <c r="AB1021" s="316" t="s">
        <v>4003</v>
      </c>
      <c r="AC1021" s="394">
        <v>43155</v>
      </c>
      <c r="AD1021" s="395">
        <f t="shared" si="168"/>
        <v>43189</v>
      </c>
      <c r="AE1021" s="396">
        <f>IF(OR(G1021=账期!$A$18,G1021=账期!$A$20,G1021=账期!$A$22,G1021=账期!$A$24,G1021=账期!$A$25,G1021=账期!$A$27,G1021=账期!$A$26,G1021=账期!$A$28,G1021=账期!$A$30,G1021=账期!$A$32,G1021=账期!$A$34,G1021=账期!$A$35,G1021=账期!$A$37,G1021=账期!$A$39,G1021=账期!$A$40,G1021=账期!$A$41,G1021=账期!$A$42,G1021=账期!$A$43,G1021=账期!$A$44,G1021=账期!$A$45,G1021=账期!$A$46,G1021=账期!$A$48,G1021=账期!$A$50,G1021=账期!$A$51,G1021=账期!$A$52,G1021=账期!$A$53,G1021=账期!$A$54,G1021=账期!$A$56,G1021=账期!$A$57,G1021=账期!$A$58,G1021=账期!$A$59,G1021=账期!$A$60,G1021=账期!$A$61,G1021=账期!$A$62,G1021=账期!$A$63,G1021=账期!$A$64,G1021=账期!$A$66,G1021=账期!$A$67,G1021=账期!$A$68,G1021=账期!$A$70,G1021=账期!$A$71),30,IF(OR(G1021=账期!$A$74,G1021=账期!$A$77,G1021=账期!$A$76,G1021=账期!$A$79,G1021=账期!$A$80,G1021=账期!$A$81,G1021=账期!$A$83,G1021=账期!$A$85,G1021=账期!$A$87,G1021=账期!$A$89,G1021=账期!$A$91),60,IF(OR(G1021=账期!$A$93,G1021=账期!$A$94,G1021=账期!$A$95,G1021=账期!$A$96,G1021=账期!$A$98,G1021=账期!$A$99,G1021=账期!$A$101,G1021=账期!$A$102),90,0)))</f>
        <v>30</v>
      </c>
      <c r="AF1021" s="396"/>
      <c r="AG1021" s="306" t="s">
        <v>86</v>
      </c>
      <c r="AH1021" s="396" t="str">
        <f t="shared" si="169"/>
        <v>杭得利</v>
      </c>
      <c r="AI1021" s="321" t="s">
        <v>3651</v>
      </c>
    </row>
    <row r="1022" spans="1:35" ht="18" customHeight="1" x14ac:dyDescent="0.25">
      <c r="A1022" s="301" t="str">
        <f t="shared" ref="A1022:A1084" si="178">IF(V1022="","",TEXT(V1022,"yyyy年m月"))</f>
        <v>备货</v>
      </c>
      <c r="B1022" s="380">
        <v>43143</v>
      </c>
      <c r="C1022" s="381" t="s">
        <v>3946</v>
      </c>
      <c r="D1022" s="304" t="s">
        <v>617</v>
      </c>
      <c r="E1022" s="383" t="str">
        <f t="shared" si="164"/>
        <v>A</v>
      </c>
      <c r="F1022" s="383" t="str">
        <f t="shared" si="165"/>
        <v>A</v>
      </c>
      <c r="G1022" s="306" t="s">
        <v>508</v>
      </c>
      <c r="H1022" s="385" t="str">
        <f>IF(G1022="","",VLOOKUP(G1022,下拉数据源!J:K,2,0))</f>
        <v>长飞光纤光缆股份有限公司</v>
      </c>
      <c r="I1022" s="307" t="s">
        <v>33</v>
      </c>
      <c r="J1022" s="385"/>
      <c r="K1022" s="386" t="s">
        <v>2994</v>
      </c>
      <c r="L1022" s="384" t="s">
        <v>2687</v>
      </c>
      <c r="M1022" s="384" t="s">
        <v>3662</v>
      </c>
      <c r="N1022" s="384" t="s">
        <v>3664</v>
      </c>
      <c r="O1022" s="306" t="s">
        <v>37</v>
      </c>
      <c r="P1022" s="386">
        <v>10</v>
      </c>
      <c r="Q1022" s="387"/>
      <c r="R1022" s="286"/>
      <c r="S1022" s="388">
        <f t="shared" si="166"/>
        <v>0</v>
      </c>
      <c r="T1022" s="389"/>
      <c r="U1022" s="389">
        <f t="shared" si="170"/>
        <v>0</v>
      </c>
      <c r="V1022" s="451" t="s">
        <v>3663</v>
      </c>
      <c r="W1022" s="452"/>
      <c r="X1022" s="386">
        <v>1000</v>
      </c>
      <c r="Y1022" s="390"/>
      <c r="Z1022" s="391"/>
      <c r="AA1022" s="392"/>
      <c r="AB1022" s="393"/>
      <c r="AC1022" s="394"/>
      <c r="AD1022" s="395">
        <f t="shared" si="168"/>
        <v>61</v>
      </c>
      <c r="AE1022" s="396">
        <f>IF(OR(G1022=账期!$A$18,G1022=账期!$A$20,G1022=账期!$A$22,G1022=账期!$A$24,G1022=账期!$A$25,G1022=账期!$A$27,G1022=账期!$A$26,G1022=账期!$A$28,G1022=账期!$A$30,G1022=账期!$A$32,G1022=账期!$A$34,G1022=账期!$A$35,G1022=账期!$A$37,G1022=账期!$A$39,G1022=账期!$A$40,G1022=账期!$A$41,G1022=账期!$A$42,G1022=账期!$A$43,G1022=账期!$A$44,G1022=账期!$A$45,G1022=账期!$A$46,G1022=账期!$A$48,G1022=账期!$A$50,G1022=账期!$A$51,G1022=账期!$A$52,G1022=账期!$A$53,G1022=账期!$A$54,G1022=账期!$A$56,G1022=账期!$A$57,G1022=账期!$A$58,G1022=账期!$A$59,G1022=账期!$A$60,G1022=账期!$A$61,G1022=账期!$A$62,G1022=账期!$A$63,G1022=账期!$A$64,G1022=账期!$A$66,G1022=账期!$A$67,G1022=账期!$A$68,G1022=账期!$A$70,G1022=账期!$A$71),30,IF(OR(G1022=账期!$A$74,G1022=账期!$A$77,G1022=账期!$A$76,G1022=账期!$A$79,G1022=账期!$A$80,G1022=账期!$A$81,G1022=账期!$A$83,G1022=账期!$A$85,G1022=账期!$A$87,G1022=账期!$A$89,G1022=账期!$A$91),60,IF(OR(G1022=账期!$A$93,G1022=账期!$A$94,G1022=账期!$A$95,G1022=账期!$A$96,G1022=账期!$A$98,G1022=账期!$A$99,G1022=账期!$A$101,G1022=账期!$A$102),90,0)))</f>
        <v>30</v>
      </c>
      <c r="AF1022" s="396"/>
      <c r="AG1022" s="384" t="s">
        <v>3900</v>
      </c>
      <c r="AH1022" s="396" t="str">
        <f t="shared" si="169"/>
        <v>杭得利</v>
      </c>
      <c r="AI1022" s="321"/>
    </row>
    <row r="1023" spans="1:35" ht="18" customHeight="1" x14ac:dyDescent="0.25">
      <c r="A1023" s="301" t="str">
        <f t="shared" si="178"/>
        <v>2018年2月</v>
      </c>
      <c r="B1023" s="380">
        <v>43153</v>
      </c>
      <c r="C1023" s="381"/>
      <c r="D1023" s="304" t="s">
        <v>15</v>
      </c>
      <c r="E1023" s="383" t="str">
        <f t="shared" si="164"/>
        <v>A</v>
      </c>
      <c r="F1023" s="383" t="str">
        <f t="shared" si="165"/>
        <v>C</v>
      </c>
      <c r="G1023" s="384" t="s">
        <v>3265</v>
      </c>
      <c r="H1023" s="385" t="str">
        <f>IF(G1023="","",VLOOKUP(G1023,下拉数据源!J:K,2,0))</f>
        <v>宏安集团有限公司</v>
      </c>
      <c r="I1023" s="307" t="s">
        <v>33</v>
      </c>
      <c r="J1023" s="385"/>
      <c r="K1023" s="308" t="s">
        <v>3667</v>
      </c>
      <c r="L1023" s="384" t="s">
        <v>3580</v>
      </c>
      <c r="M1023" s="384" t="s">
        <v>3581</v>
      </c>
      <c r="N1023" s="384"/>
      <c r="O1023" s="306" t="s">
        <v>37</v>
      </c>
      <c r="P1023" s="386">
        <v>0.5</v>
      </c>
      <c r="Q1023" s="387">
        <v>0.5</v>
      </c>
      <c r="R1023" s="286">
        <v>16000</v>
      </c>
      <c r="S1023" s="388">
        <f t="shared" si="166"/>
        <v>8000</v>
      </c>
      <c r="T1023" s="389"/>
      <c r="U1023" s="389">
        <f t="shared" si="170"/>
        <v>8000</v>
      </c>
      <c r="V1023" s="451">
        <v>43154</v>
      </c>
      <c r="W1023" s="452">
        <v>43157</v>
      </c>
      <c r="X1023" s="386">
        <v>25</v>
      </c>
      <c r="Y1023" s="390" t="s">
        <v>3908</v>
      </c>
      <c r="Z1023" s="391">
        <v>127.5</v>
      </c>
      <c r="AA1023" s="392">
        <v>180117</v>
      </c>
      <c r="AB1023" s="393"/>
      <c r="AC1023" s="394"/>
      <c r="AD1023" s="395">
        <f t="shared" si="168"/>
        <v>61</v>
      </c>
      <c r="AE1023" s="396">
        <f>IF(OR(G1023=账期!$A$18,G1023=账期!$A$20,G1023=账期!$A$22,G1023=账期!$A$24,G1023=账期!$A$25,G1023=账期!$A$27,G1023=账期!$A$26,G1023=账期!$A$28,G1023=账期!$A$30,G1023=账期!$A$32,G1023=账期!$A$34,G1023=账期!$A$35,G1023=账期!$A$37,G1023=账期!$A$39,G1023=账期!$A$40,G1023=账期!$A$41,G1023=账期!$A$42,G1023=账期!$A$43,G1023=账期!$A$44,G1023=账期!$A$45,G1023=账期!$A$46,G1023=账期!$A$48,G1023=账期!$A$50,G1023=账期!$A$51,G1023=账期!$A$52,G1023=账期!$A$53,G1023=账期!$A$54,G1023=账期!$A$56,G1023=账期!$A$57,G1023=账期!$A$58,G1023=账期!$A$59,G1023=账期!$A$60,G1023=账期!$A$61,G1023=账期!$A$62,G1023=账期!$A$63,G1023=账期!$A$64,G1023=账期!$A$66,G1023=账期!$A$67,G1023=账期!$A$68,G1023=账期!$A$70,G1023=账期!$A$71),30,IF(OR(G1023=账期!$A$74,G1023=账期!$A$77,G1023=账期!$A$76,G1023=账期!$A$79,G1023=账期!$A$80,G1023=账期!$A$81,G1023=账期!$A$83,G1023=账期!$A$85,G1023=账期!$A$87,G1023=账期!$A$89,G1023=账期!$A$91),60,IF(OR(G1023=账期!$A$93,G1023=账期!$A$94,G1023=账期!$A$95,G1023=账期!$A$96,G1023=账期!$A$98,G1023=账期!$A$99,G1023=账期!$A$101,G1023=账期!$A$102),90,0)))</f>
        <v>30</v>
      </c>
      <c r="AF1023" s="396"/>
      <c r="AG1023" s="384" t="s">
        <v>3376</v>
      </c>
      <c r="AH1023" s="396" t="str">
        <f t="shared" si="169"/>
        <v>石浩宇</v>
      </c>
      <c r="AI1023" s="321"/>
    </row>
    <row r="1024" spans="1:35" ht="18" customHeight="1" x14ac:dyDescent="0.25">
      <c r="A1024" s="301" t="str">
        <f t="shared" si="178"/>
        <v>2018年3月</v>
      </c>
      <c r="B1024" s="380">
        <v>43144</v>
      </c>
      <c r="C1024" s="381"/>
      <c r="D1024" s="304" t="s">
        <v>2632</v>
      </c>
      <c r="E1024" s="383" t="str">
        <f t="shared" si="164"/>
        <v>A</v>
      </c>
      <c r="F1024" s="383" t="str">
        <f t="shared" si="165"/>
        <v>A</v>
      </c>
      <c r="G1024" s="384" t="s">
        <v>2631</v>
      </c>
      <c r="H1024" s="385" t="str">
        <f>IF(G1024="","",VLOOKUP(G1024,下拉数据源!J:K,2,0))</f>
        <v>汕头高新区奥星光通信设备有限公司</v>
      </c>
      <c r="I1024" s="307" t="s">
        <v>33</v>
      </c>
      <c r="J1024" s="385"/>
      <c r="K1024" s="386" t="s">
        <v>3886</v>
      </c>
      <c r="L1024" s="306" t="s">
        <v>63</v>
      </c>
      <c r="M1024" s="384" t="s">
        <v>2711</v>
      </c>
      <c r="N1024" s="384"/>
      <c r="O1024" s="306" t="s">
        <v>37</v>
      </c>
      <c r="P1024" s="386">
        <v>21.75</v>
      </c>
      <c r="Q1024" s="387"/>
      <c r="R1024" s="286">
        <v>10340</v>
      </c>
      <c r="S1024" s="388">
        <f t="shared" ref="S1024:S1086" si="179">Q1024*R1024</f>
        <v>0</v>
      </c>
      <c r="T1024" s="389"/>
      <c r="U1024" s="389">
        <f t="shared" si="170"/>
        <v>0</v>
      </c>
      <c r="V1024" s="451">
        <v>43167</v>
      </c>
      <c r="W1024" s="452">
        <v>43169</v>
      </c>
      <c r="X1024" s="386">
        <v>750</v>
      </c>
      <c r="Y1024" s="390"/>
      <c r="Z1024" s="391"/>
      <c r="AA1024" s="392"/>
      <c r="AB1024" s="393"/>
      <c r="AC1024" s="394"/>
      <c r="AD1024" s="395">
        <f t="shared" si="168"/>
        <v>121</v>
      </c>
      <c r="AE1024" s="396">
        <f>IF(OR(G1024=账期!$A$18,G1024=账期!$A$20,G1024=账期!$A$22,G1024=账期!$A$24,G1024=账期!$A$25,G1024=账期!$A$27,G1024=账期!$A$26,G1024=账期!$A$28,G1024=账期!$A$30,G1024=账期!$A$32,G1024=账期!$A$34,G1024=账期!$A$35,G1024=账期!$A$37,G1024=账期!$A$39,G1024=账期!$A$40,G1024=账期!$A$41,G1024=账期!$A$42,G1024=账期!$A$43,G1024=账期!$A$44,G1024=账期!$A$45,G1024=账期!$A$46,G1024=账期!$A$48,G1024=账期!$A$50,G1024=账期!$A$51,G1024=账期!$A$52,G1024=账期!$A$53,G1024=账期!$A$54,G1024=账期!$A$56,G1024=账期!$A$57,G1024=账期!$A$58,G1024=账期!$A$59,G1024=账期!$A$60,G1024=账期!$A$61,G1024=账期!$A$62,G1024=账期!$A$63,G1024=账期!$A$64,G1024=账期!$A$66,G1024=账期!$A$67,G1024=账期!$A$68,G1024=账期!$A$70,G1024=账期!$A$71),30,IF(OR(G1024=账期!$A$74,G1024=账期!$A$77,G1024=账期!$A$76,G1024=账期!$A$79,G1024=账期!$A$80,G1024=账期!$A$81,G1024=账期!$A$83,G1024=账期!$A$85,G1024=账期!$A$87,G1024=账期!$A$89,G1024=账期!$A$91),60,IF(OR(G1024=账期!$A$93,G1024=账期!$A$94,G1024=账期!$A$95,G1024=账期!$A$96,G1024=账期!$A$98,G1024=账期!$A$99,G1024=账期!$A$101,G1024=账期!$A$102),90,0)))</f>
        <v>90</v>
      </c>
      <c r="AF1024" s="396"/>
      <c r="AG1024" s="306" t="s">
        <v>38</v>
      </c>
      <c r="AH1024" s="396" t="str">
        <f t="shared" si="169"/>
        <v>柯童柱</v>
      </c>
      <c r="AI1024" s="321"/>
    </row>
    <row r="1025" spans="1:35" ht="18" customHeight="1" x14ac:dyDescent="0.25">
      <c r="A1025" s="301" t="str">
        <f t="shared" si="178"/>
        <v>2018年2月</v>
      </c>
      <c r="B1025" s="380">
        <v>43137</v>
      </c>
      <c r="C1025" s="381"/>
      <c r="D1025" s="382" t="s">
        <v>2738</v>
      </c>
      <c r="E1025" s="383" t="str">
        <f t="shared" si="164"/>
        <v>A</v>
      </c>
      <c r="F1025" s="383" t="str">
        <f t="shared" si="165"/>
        <v>A</v>
      </c>
      <c r="G1025" s="384" t="s">
        <v>2810</v>
      </c>
      <c r="H1025" s="385" t="str">
        <f>IF(G1025="","",VLOOKUP(G1025,下拉数据源!J:K,2,0))</f>
        <v>南京华信藤仓光通信有限公司</v>
      </c>
      <c r="I1025" s="307" t="s">
        <v>33</v>
      </c>
      <c r="J1025" s="341" t="s">
        <v>280</v>
      </c>
      <c r="K1025" s="386">
        <v>4600045472</v>
      </c>
      <c r="L1025" s="384" t="s">
        <v>2702</v>
      </c>
      <c r="M1025" s="384" t="s">
        <v>3432</v>
      </c>
      <c r="N1025" s="384"/>
      <c r="O1025" s="384" t="s">
        <v>2703</v>
      </c>
      <c r="P1025" s="386">
        <v>0.7</v>
      </c>
      <c r="Q1025" s="387">
        <v>0.7</v>
      </c>
      <c r="R1025" s="286">
        <v>15930</v>
      </c>
      <c r="S1025" s="388">
        <f t="shared" si="179"/>
        <v>11151</v>
      </c>
      <c r="T1025" s="389"/>
      <c r="U1025" s="389">
        <f t="shared" si="170"/>
        <v>11151</v>
      </c>
      <c r="V1025" s="451">
        <v>43154</v>
      </c>
      <c r="W1025" s="452">
        <v>43156</v>
      </c>
      <c r="X1025" s="386">
        <v>25</v>
      </c>
      <c r="Y1025" s="390" t="s">
        <v>3705</v>
      </c>
      <c r="Z1025" s="391">
        <v>87.5</v>
      </c>
      <c r="AA1025" s="392">
        <v>180206</v>
      </c>
      <c r="AB1025" s="393"/>
      <c r="AC1025" s="394"/>
      <c r="AD1025" s="395">
        <f t="shared" si="168"/>
        <v>61</v>
      </c>
      <c r="AE1025" s="396">
        <f>IF(OR(G1025=账期!$A$18,G1025=账期!$A$20,G1025=账期!$A$22,G1025=账期!$A$24,G1025=账期!$A$25,G1025=账期!$A$27,G1025=账期!$A$26,G1025=账期!$A$28,G1025=账期!$A$30,G1025=账期!$A$32,G1025=账期!$A$34,G1025=账期!$A$35,G1025=账期!$A$37,G1025=账期!$A$39,G1025=账期!$A$40,G1025=账期!$A$41,G1025=账期!$A$42,G1025=账期!$A$43,G1025=账期!$A$44,G1025=账期!$A$45,G1025=账期!$A$46,G1025=账期!$A$48,G1025=账期!$A$50,G1025=账期!$A$51,G1025=账期!$A$52,G1025=账期!$A$53,G1025=账期!$A$54,G1025=账期!$A$56,G1025=账期!$A$57,G1025=账期!$A$58,G1025=账期!$A$59,G1025=账期!$A$60,G1025=账期!$A$61,G1025=账期!$A$62,G1025=账期!$A$63,G1025=账期!$A$64,G1025=账期!$A$66,G1025=账期!$A$67,G1025=账期!$A$68,G1025=账期!$A$70,G1025=账期!$A$71),30,IF(OR(G1025=账期!$A$74,G1025=账期!$A$77,G1025=账期!$A$76,G1025=账期!$A$79,G1025=账期!$A$80,G1025=账期!$A$81,G1025=账期!$A$83,G1025=账期!$A$85,G1025=账期!$A$87,G1025=账期!$A$89,G1025=账期!$A$91),60,IF(OR(G1025=账期!$A$93,G1025=账期!$A$94,G1025=账期!$A$95,G1025=账期!$A$96,G1025=账期!$A$98,G1025=账期!$A$99,G1025=账期!$A$101,G1025=账期!$A$102),90,0)))</f>
        <v>30</v>
      </c>
      <c r="AF1025" s="396"/>
      <c r="AG1025" s="384" t="s">
        <v>2712</v>
      </c>
      <c r="AH1025" s="396" t="str">
        <f t="shared" si="169"/>
        <v>徐绪盛</v>
      </c>
      <c r="AI1025" s="321"/>
    </row>
    <row r="1026" spans="1:35" ht="18" customHeight="1" x14ac:dyDescent="0.25">
      <c r="A1026" s="301" t="str">
        <f t="shared" si="178"/>
        <v>2018年2月</v>
      </c>
      <c r="B1026" s="380">
        <v>43137</v>
      </c>
      <c r="C1026" s="381"/>
      <c r="D1026" s="382" t="s">
        <v>2738</v>
      </c>
      <c r="E1026" s="383" t="str">
        <f t="shared" si="164"/>
        <v>A</v>
      </c>
      <c r="F1026" s="383" t="str">
        <f t="shared" si="165"/>
        <v>A</v>
      </c>
      <c r="G1026" s="384" t="s">
        <v>2810</v>
      </c>
      <c r="H1026" s="385" t="str">
        <f>IF(G1026="","",VLOOKUP(G1026,下拉数据源!J:K,2,0))</f>
        <v>南京华信藤仓光通信有限公司</v>
      </c>
      <c r="I1026" s="307" t="s">
        <v>33</v>
      </c>
      <c r="J1026" s="385" t="s">
        <v>3031</v>
      </c>
      <c r="K1026" s="386">
        <v>4600045472</v>
      </c>
      <c r="L1026" s="384" t="s">
        <v>2702</v>
      </c>
      <c r="M1026" s="384" t="s">
        <v>3432</v>
      </c>
      <c r="N1026" s="384"/>
      <c r="O1026" s="384" t="s">
        <v>2703</v>
      </c>
      <c r="P1026" s="386">
        <v>0.35</v>
      </c>
      <c r="Q1026" s="387">
        <v>0.35</v>
      </c>
      <c r="R1026" s="286">
        <v>15930</v>
      </c>
      <c r="S1026" s="388">
        <f t="shared" si="179"/>
        <v>5575.5</v>
      </c>
      <c r="T1026" s="389"/>
      <c r="U1026" s="389">
        <f t="shared" si="170"/>
        <v>5575.5</v>
      </c>
      <c r="V1026" s="451">
        <v>43154</v>
      </c>
      <c r="W1026" s="452">
        <v>43156</v>
      </c>
      <c r="X1026" s="386">
        <v>25</v>
      </c>
      <c r="Y1026" s="390" t="s">
        <v>3704</v>
      </c>
      <c r="Z1026" s="391">
        <v>43.75</v>
      </c>
      <c r="AA1026" s="392">
        <v>180206</v>
      </c>
      <c r="AB1026" s="393"/>
      <c r="AC1026" s="394"/>
      <c r="AD1026" s="395">
        <f t="shared" si="168"/>
        <v>61</v>
      </c>
      <c r="AE1026" s="396">
        <f>IF(OR(G1026=账期!$A$18,G1026=账期!$A$20,G1026=账期!$A$22,G1026=账期!$A$24,G1026=账期!$A$25,G1026=账期!$A$27,G1026=账期!$A$26,G1026=账期!$A$28,G1026=账期!$A$30,G1026=账期!$A$32,G1026=账期!$A$34,G1026=账期!$A$35,G1026=账期!$A$37,G1026=账期!$A$39,G1026=账期!$A$40,G1026=账期!$A$41,G1026=账期!$A$42,G1026=账期!$A$43,G1026=账期!$A$44,G1026=账期!$A$45,G1026=账期!$A$46,G1026=账期!$A$48,G1026=账期!$A$50,G1026=账期!$A$51,G1026=账期!$A$52,G1026=账期!$A$53,G1026=账期!$A$54,G1026=账期!$A$56,G1026=账期!$A$57,G1026=账期!$A$58,G1026=账期!$A$59,G1026=账期!$A$60,G1026=账期!$A$61,G1026=账期!$A$62,G1026=账期!$A$63,G1026=账期!$A$64,G1026=账期!$A$66,G1026=账期!$A$67,G1026=账期!$A$68,G1026=账期!$A$70,G1026=账期!$A$71),30,IF(OR(G1026=账期!$A$74,G1026=账期!$A$77,G1026=账期!$A$76,G1026=账期!$A$79,G1026=账期!$A$80,G1026=账期!$A$81,G1026=账期!$A$83,G1026=账期!$A$85,G1026=账期!$A$87,G1026=账期!$A$89,G1026=账期!$A$91),60,IF(OR(G1026=账期!$A$93,G1026=账期!$A$94,G1026=账期!$A$95,G1026=账期!$A$96,G1026=账期!$A$98,G1026=账期!$A$99,G1026=账期!$A$101,G1026=账期!$A$102),90,0)))</f>
        <v>30</v>
      </c>
      <c r="AF1026" s="396"/>
      <c r="AG1026" s="384" t="s">
        <v>2712</v>
      </c>
      <c r="AH1026" s="396" t="str">
        <f t="shared" si="169"/>
        <v>徐绪盛</v>
      </c>
      <c r="AI1026" s="321"/>
    </row>
    <row r="1027" spans="1:35" ht="18" customHeight="1" x14ac:dyDescent="0.25">
      <c r="A1027" s="301" t="str">
        <f t="shared" si="178"/>
        <v>备货</v>
      </c>
      <c r="B1027" s="302">
        <v>43140</v>
      </c>
      <c r="C1027" s="303"/>
      <c r="D1027" s="304" t="s">
        <v>2738</v>
      </c>
      <c r="E1027" s="305" t="str">
        <f t="shared" si="164"/>
        <v>A</v>
      </c>
      <c r="F1027" s="305" t="str">
        <f t="shared" si="165"/>
        <v>A</v>
      </c>
      <c r="G1027" s="306" t="s">
        <v>2810</v>
      </c>
      <c r="H1027" s="307" t="str">
        <f>IF(G1027="","",VLOOKUP(G1027,下拉数据源!J:K,2,0))</f>
        <v>南京华信藤仓光通信有限公司</v>
      </c>
      <c r="I1027" s="307" t="s">
        <v>33</v>
      </c>
      <c r="J1027" s="341" t="s">
        <v>280</v>
      </c>
      <c r="K1027" s="308" t="s">
        <v>2823</v>
      </c>
      <c r="L1027" s="306" t="s">
        <v>2707</v>
      </c>
      <c r="M1027" s="306" t="s">
        <v>2711</v>
      </c>
      <c r="N1027" s="306"/>
      <c r="O1027" s="306" t="s">
        <v>2798</v>
      </c>
      <c r="P1027" s="308">
        <v>7</v>
      </c>
      <c r="Q1027" s="309"/>
      <c r="R1027" s="286">
        <v>9100</v>
      </c>
      <c r="S1027" s="310">
        <f t="shared" si="179"/>
        <v>0</v>
      </c>
      <c r="T1027" s="311"/>
      <c r="U1027" s="311">
        <f t="shared" si="170"/>
        <v>0</v>
      </c>
      <c r="V1027" s="451" t="s">
        <v>3881</v>
      </c>
      <c r="W1027" s="452"/>
      <c r="X1027" s="308">
        <v>1000</v>
      </c>
      <c r="Y1027" s="313"/>
      <c r="Z1027" s="314"/>
      <c r="AA1027" s="315"/>
      <c r="AB1027" s="316"/>
      <c r="AC1027" s="317"/>
      <c r="AD1027" s="318">
        <f t="shared" si="168"/>
        <v>61</v>
      </c>
      <c r="AE1027" s="319">
        <f>IF(OR(G1027=账期!$A$18,G1027=账期!$A$20,G1027=账期!$A$22,G1027=账期!$A$24,G1027=账期!$A$25,G1027=账期!$A$27,G1027=账期!$A$26,G1027=账期!$A$28,G1027=账期!$A$30,G1027=账期!$A$32,G1027=账期!$A$34,G1027=账期!$A$35,G1027=账期!$A$37,G1027=账期!$A$39,G1027=账期!$A$40,G1027=账期!$A$41,G1027=账期!$A$42,G1027=账期!$A$43,G1027=账期!$A$44,G1027=账期!$A$45,G1027=账期!$A$46,G1027=账期!$A$48,G1027=账期!$A$50,G1027=账期!$A$51,G1027=账期!$A$52,G1027=账期!$A$53,G1027=账期!$A$54,G1027=账期!$A$56,G1027=账期!$A$57,G1027=账期!$A$58,G1027=账期!$A$59,G1027=账期!$A$60,G1027=账期!$A$61,G1027=账期!$A$62,G1027=账期!$A$63,G1027=账期!$A$64,G1027=账期!$A$66,G1027=账期!$A$67,G1027=账期!$A$68,G1027=账期!$A$70,G1027=账期!$A$71),30,IF(OR(G1027=账期!$A$74,G1027=账期!$A$77,G1027=账期!$A$76,G1027=账期!$A$79,G1027=账期!$A$80,G1027=账期!$A$81,G1027=账期!$A$83,G1027=账期!$A$85,G1027=账期!$A$87,G1027=账期!$A$89,G1027=账期!$A$91),60,IF(OR(G1027=账期!$A$93,G1027=账期!$A$94,G1027=账期!$A$95,G1027=账期!$A$96,G1027=账期!$A$98,G1027=账期!$A$99,G1027=账期!$A$101,G1027=账期!$A$102),90,0)))</f>
        <v>30</v>
      </c>
      <c r="AF1027" s="319"/>
      <c r="AG1027" s="306" t="s">
        <v>2712</v>
      </c>
      <c r="AH1027" s="319" t="str">
        <f t="shared" si="169"/>
        <v>徐绪盛</v>
      </c>
      <c r="AI1027" s="321"/>
    </row>
    <row r="1028" spans="1:35" ht="18" customHeight="1" x14ac:dyDescent="0.25">
      <c r="A1028" s="301" t="str">
        <f t="shared" si="178"/>
        <v>备货</v>
      </c>
      <c r="B1028" s="380">
        <v>43152</v>
      </c>
      <c r="C1028" s="381" t="s">
        <v>3947</v>
      </c>
      <c r="D1028" s="382" t="s">
        <v>3882</v>
      </c>
      <c r="E1028" s="383" t="str">
        <f t="shared" si="164"/>
        <v>A</v>
      </c>
      <c r="F1028" s="383" t="str">
        <f t="shared" si="165"/>
        <v>A</v>
      </c>
      <c r="G1028" s="384" t="s">
        <v>3883</v>
      </c>
      <c r="H1028" s="385" t="str">
        <f>IF(G1028="","",VLOOKUP(G1028,下拉数据源!J:K,2,0))</f>
        <v>长飞光纤光缆股份有限公司</v>
      </c>
      <c r="I1028" s="307" t="s">
        <v>33</v>
      </c>
      <c r="J1028" s="385"/>
      <c r="K1028" s="386" t="s">
        <v>3884</v>
      </c>
      <c r="L1028" s="384" t="s">
        <v>2687</v>
      </c>
      <c r="M1028" s="384" t="s">
        <v>2688</v>
      </c>
      <c r="N1028" s="384"/>
      <c r="O1028" s="306" t="s">
        <v>2798</v>
      </c>
      <c r="P1028" s="386">
        <v>24</v>
      </c>
      <c r="Q1028" s="387"/>
      <c r="R1028" s="286">
        <v>9600</v>
      </c>
      <c r="S1028" s="388">
        <f t="shared" si="179"/>
        <v>0</v>
      </c>
      <c r="T1028" s="389"/>
      <c r="U1028" s="389">
        <f t="shared" si="170"/>
        <v>0</v>
      </c>
      <c r="V1028" s="451" t="s">
        <v>3881</v>
      </c>
      <c r="W1028" s="452"/>
      <c r="X1028" s="386">
        <v>750</v>
      </c>
      <c r="Y1028" s="390"/>
      <c r="Z1028" s="391"/>
      <c r="AA1028" s="392"/>
      <c r="AB1028" s="393"/>
      <c r="AC1028" s="394"/>
      <c r="AD1028" s="395">
        <f t="shared" ref="AD1028:AD1087" si="180">IF(AE1028&gt;0,(DATE(YEAR(AC1028),MONTH(AC1028)+1,1)-1)+AE1028,AC1028)</f>
        <v>61</v>
      </c>
      <c r="AE1028" s="396">
        <f>IF(OR(G1028=账期!$A$18,G1028=账期!$A$20,G1028=账期!$A$22,G1028=账期!$A$24,G1028=账期!$A$25,G1028=账期!$A$27,G1028=账期!$A$26,G1028=账期!$A$28,G1028=账期!$A$30,G1028=账期!$A$32,G1028=账期!$A$34,G1028=账期!$A$35,G1028=账期!$A$37,G1028=账期!$A$39,G1028=账期!$A$40,G1028=账期!$A$41,G1028=账期!$A$42,G1028=账期!$A$43,G1028=账期!$A$44,G1028=账期!$A$45,G1028=账期!$A$46,G1028=账期!$A$48,G1028=账期!$A$50,G1028=账期!$A$51,G1028=账期!$A$52,G1028=账期!$A$53,G1028=账期!$A$54,G1028=账期!$A$56,G1028=账期!$A$57,G1028=账期!$A$58,G1028=账期!$A$59,G1028=账期!$A$60,G1028=账期!$A$61,G1028=账期!$A$62,G1028=账期!$A$63,G1028=账期!$A$64,G1028=账期!$A$66,G1028=账期!$A$67,G1028=账期!$A$68,G1028=账期!$A$70,G1028=账期!$A$71),30,IF(OR(G1028=账期!$A$74,G1028=账期!$A$77,G1028=账期!$A$76,G1028=账期!$A$79,G1028=账期!$A$80,G1028=账期!$A$81,G1028=账期!$A$83,G1028=账期!$A$85,G1028=账期!$A$87,G1028=账期!$A$89,G1028=账期!$A$91),60,IF(OR(G1028=账期!$A$93,G1028=账期!$A$94,G1028=账期!$A$95,G1028=账期!$A$96,G1028=账期!$A$98,G1028=账期!$A$99,G1028=账期!$A$101,G1028=账期!$A$102),90,0)))</f>
        <v>30</v>
      </c>
      <c r="AF1028" s="396"/>
      <c r="AG1028" s="306" t="s">
        <v>2715</v>
      </c>
      <c r="AH1028" s="396" t="str">
        <f t="shared" si="169"/>
        <v>杭得利</v>
      </c>
      <c r="AI1028" s="321"/>
    </row>
    <row r="1029" spans="1:35" ht="18" customHeight="1" x14ac:dyDescent="0.25">
      <c r="A1029" s="301" t="str">
        <f t="shared" si="178"/>
        <v>备货</v>
      </c>
      <c r="B1029" s="380">
        <v>43152</v>
      </c>
      <c r="C1029" s="381" t="s">
        <v>3947</v>
      </c>
      <c r="D1029" s="382" t="s">
        <v>3882</v>
      </c>
      <c r="E1029" s="383" t="str">
        <f t="shared" ref="E1029" si="181">IF(OR(D1029="长飞",D1029="烽火",D1029="特发",D1029="富通",D1029="亨通",G1029="赣州金信诺",G1029="江苏永鼎",G1029="宏安集团"),"A",IF(OR(G1029="广意通讯",G1029="湖北楚天",G1029="宁波格亿达",G1029="通鼎互联",G1029="黄石昌达",G1029="江苏俊知",G1029="珠海汉胜",G1029="武汉电信"),"B","C"))</f>
        <v>A</v>
      </c>
      <c r="F1029" s="383" t="str">
        <f t="shared" ref="F1029" si="182">IF(OR(G1029="成都大唐",G1029="广东亨通",G1029="江苏亨通",G1029="兰州长飞",G1029="南京华信",G1029="汕头奥星",G1029="特发光网",G1029="武汉长飞",G1029="长春烽火",G1029="广意通讯",G1029="湖北楚天",G1029="宁波格亿达",G1029="通鼎互联",G1029="安徽汉唐",G1029="安徽宜德",G1029="安徽盈通",G1029="成都康宁",G1029="成都中飞",G1029="东莞光佳",G1029="东莞鸿鑫",G1029="烽火博鑫",G1029="佛山星蓝",G1029="广东金桥",G1029="广州联兴",G1029="贵州乾新",G1029="航天电工",G1029="合肥兴联",G1029="湖北宇洪",G1029="江苏奥通",G1029="江苏中远",G1029="宁波辰飞",G1029="宁波汉生",G1029="宁波宇欣",G1029="山东太平洋",G1029="山东特发",G1029="山东永通",G1029="上海朗闻",G1029="上海翼波",G1029="四川天邑",G1029="四川旭泰",G1029="武汉瑞联",G1029="武汉同至",G1029="西安西古",G1029="西安鑫华通",G1029="武汉驿路通",G1029="长光通信",G1029="中电八所",G1029="中电光达",G1029="中利集团",G1029="重庆特发",G1029="舟山安格",G1029="珠海邗秦"),"A",IF(OR(G1029="富通天津",G1029="赣州金信诺",G1029="江苏永鼎",G1029="上海长飞",G1029="特发股份",G1029="武汉烽火",G1029="西安烽火",G1029="长飞中利",G1029="江苏中天",G1029="江西联创",G1029="宁波盈谷",G1029="黄石昌达",G1029="四川长飞"),"B","C"))</f>
        <v>A</v>
      </c>
      <c r="G1029" s="384" t="s">
        <v>3883</v>
      </c>
      <c r="H1029" s="385" t="str">
        <f>IF(G1029="","",VLOOKUP(G1029,下拉数据源!J:K,2,0))</f>
        <v>长飞光纤光缆股份有限公司</v>
      </c>
      <c r="I1029" s="307" t="s">
        <v>33</v>
      </c>
      <c r="J1029" s="385"/>
      <c r="K1029" s="386" t="s">
        <v>3884</v>
      </c>
      <c r="L1029" s="384" t="s">
        <v>2687</v>
      </c>
      <c r="M1029" s="384" t="s">
        <v>2688</v>
      </c>
      <c r="N1029" s="384"/>
      <c r="O1029" s="306" t="s">
        <v>2798</v>
      </c>
      <c r="P1029" s="386">
        <v>24</v>
      </c>
      <c r="Q1029" s="387"/>
      <c r="R1029" s="286">
        <v>9600</v>
      </c>
      <c r="S1029" s="388">
        <f t="shared" si="179"/>
        <v>0</v>
      </c>
      <c r="T1029" s="389"/>
      <c r="U1029" s="389">
        <f t="shared" si="170"/>
        <v>0</v>
      </c>
      <c r="V1029" s="451" t="s">
        <v>3881</v>
      </c>
      <c r="W1029" s="452"/>
      <c r="X1029" s="386">
        <v>750</v>
      </c>
      <c r="Y1029" s="390"/>
      <c r="Z1029" s="391"/>
      <c r="AA1029" s="392"/>
      <c r="AB1029" s="393"/>
      <c r="AC1029" s="394"/>
      <c r="AD1029" s="395">
        <f t="shared" si="180"/>
        <v>61</v>
      </c>
      <c r="AE1029" s="396">
        <f>IF(OR(G1029=账期!$A$18,G1029=账期!$A$20,G1029=账期!$A$22,G1029=账期!$A$24,G1029=账期!$A$25,G1029=账期!$A$27,G1029=账期!$A$26,G1029=账期!$A$28,G1029=账期!$A$30,G1029=账期!$A$32,G1029=账期!$A$34,G1029=账期!$A$35,G1029=账期!$A$37,G1029=账期!$A$39,G1029=账期!$A$40,G1029=账期!$A$41,G1029=账期!$A$42,G1029=账期!$A$43,G1029=账期!$A$44,G1029=账期!$A$45,G1029=账期!$A$46,G1029=账期!$A$48,G1029=账期!$A$50,G1029=账期!$A$51,G1029=账期!$A$52,G1029=账期!$A$53,G1029=账期!$A$54,G1029=账期!$A$56,G1029=账期!$A$57,G1029=账期!$A$58,G1029=账期!$A$59,G1029=账期!$A$60,G1029=账期!$A$61,G1029=账期!$A$62,G1029=账期!$A$63,G1029=账期!$A$64,G1029=账期!$A$66,G1029=账期!$A$67,G1029=账期!$A$68,G1029=账期!$A$70,G1029=账期!$A$71),30,IF(OR(G1029=账期!$A$74,G1029=账期!$A$77,G1029=账期!$A$76,G1029=账期!$A$79,G1029=账期!$A$80,G1029=账期!$A$81,G1029=账期!$A$83,G1029=账期!$A$85,G1029=账期!$A$87,G1029=账期!$A$89,G1029=账期!$A$91),60,IF(OR(G1029=账期!$A$93,G1029=账期!$A$94,G1029=账期!$A$95,G1029=账期!$A$96,G1029=账期!$A$98,G1029=账期!$A$99,G1029=账期!$A$101,G1029=账期!$A$102),90,0)))</f>
        <v>30</v>
      </c>
      <c r="AF1029" s="396"/>
      <c r="AG1029" s="306" t="s">
        <v>2715</v>
      </c>
      <c r="AH1029" s="396" t="str">
        <f t="shared" si="169"/>
        <v>杭得利</v>
      </c>
      <c r="AI1029" s="321"/>
    </row>
    <row r="1030" spans="1:35" ht="18" customHeight="1" x14ac:dyDescent="0.25">
      <c r="A1030" s="301" t="str">
        <f t="shared" si="178"/>
        <v>2018年2月</v>
      </c>
      <c r="B1030" s="380">
        <v>43154</v>
      </c>
      <c r="C1030" s="381"/>
      <c r="D1030" s="304" t="s">
        <v>15</v>
      </c>
      <c r="E1030" s="383" t="str">
        <f t="shared" si="164"/>
        <v>A</v>
      </c>
      <c r="F1030" s="383" t="str">
        <f t="shared" si="165"/>
        <v>B</v>
      </c>
      <c r="G1030" s="384" t="s">
        <v>2794</v>
      </c>
      <c r="H1030" s="385" t="str">
        <f>IF(G1030="","",VLOOKUP(G1030,下拉数据源!J:K,2,0))</f>
        <v>江苏永鼎股份有限公司</v>
      </c>
      <c r="I1030" s="307" t="s">
        <v>33</v>
      </c>
      <c r="J1030" s="385"/>
      <c r="K1030" s="386" t="s">
        <v>3888</v>
      </c>
      <c r="L1030" s="306" t="s">
        <v>2707</v>
      </c>
      <c r="M1030" s="384" t="s">
        <v>3889</v>
      </c>
      <c r="N1030" s="384"/>
      <c r="O1030" s="306" t="s">
        <v>2798</v>
      </c>
      <c r="P1030" s="386">
        <v>7.5</v>
      </c>
      <c r="Q1030" s="387"/>
      <c r="R1030" s="286">
        <v>11500</v>
      </c>
      <c r="S1030" s="388">
        <f t="shared" si="179"/>
        <v>0</v>
      </c>
      <c r="T1030" s="389"/>
      <c r="U1030" s="389">
        <f t="shared" si="170"/>
        <v>0</v>
      </c>
      <c r="V1030" s="451">
        <v>43156</v>
      </c>
      <c r="W1030" s="452">
        <v>43157</v>
      </c>
      <c r="X1030" s="386">
        <v>750</v>
      </c>
      <c r="Y1030" s="390"/>
      <c r="Z1030" s="391"/>
      <c r="AA1030" s="392"/>
      <c r="AB1030" s="393"/>
      <c r="AC1030" s="394"/>
      <c r="AD1030" s="395">
        <f t="shared" si="180"/>
        <v>0</v>
      </c>
      <c r="AE1030" s="396">
        <f>IF(OR(G1030=账期!$A$18,G1030=账期!$A$20,G1030=账期!$A$22,G1030=账期!$A$24,G1030=账期!$A$25,G1030=账期!$A$27,G1030=账期!$A$26,G1030=账期!$A$28,G1030=账期!$A$30,G1030=账期!$A$32,G1030=账期!$A$34,G1030=账期!$A$35,G1030=账期!$A$37,G1030=账期!$A$39,G1030=账期!$A$40,G1030=账期!$A$41,G1030=账期!$A$42,G1030=账期!$A$43,G1030=账期!$A$44,G1030=账期!$A$45,G1030=账期!$A$46,G1030=账期!$A$48,G1030=账期!$A$50,G1030=账期!$A$51,G1030=账期!$A$52,G1030=账期!$A$53,G1030=账期!$A$54,G1030=账期!$A$56,G1030=账期!$A$57,G1030=账期!$A$58,G1030=账期!$A$59,G1030=账期!$A$60,G1030=账期!$A$61,G1030=账期!$A$62,G1030=账期!$A$63,G1030=账期!$A$64,G1030=账期!$A$66,G1030=账期!$A$67,G1030=账期!$A$68,G1030=账期!$A$70,G1030=账期!$A$71),30,IF(OR(G1030=账期!$A$74,G1030=账期!$A$77,G1030=账期!$A$76,G1030=账期!$A$79,G1030=账期!$A$80,G1030=账期!$A$81,G1030=账期!$A$83,G1030=账期!$A$85,G1030=账期!$A$87,G1030=账期!$A$89,G1030=账期!$A$91),60,IF(OR(G1030=账期!$A$93,G1030=账期!$A$94,G1030=账期!$A$95,G1030=账期!$A$96,G1030=账期!$A$98,G1030=账期!$A$99,G1030=账期!$A$101,G1030=账期!$A$102),90,0)))</f>
        <v>0</v>
      </c>
      <c r="AF1030" s="396"/>
      <c r="AG1030" s="306" t="s">
        <v>50</v>
      </c>
      <c r="AH1030" s="396" t="str">
        <f t="shared" si="169"/>
        <v>徐绪盛</v>
      </c>
      <c r="AI1030" s="321"/>
    </row>
    <row r="1031" spans="1:35" ht="18" customHeight="1" x14ac:dyDescent="0.25">
      <c r="A1031" s="301" t="str">
        <f t="shared" si="178"/>
        <v>2018年2月</v>
      </c>
      <c r="B1031" s="380">
        <v>43154</v>
      </c>
      <c r="C1031" s="381"/>
      <c r="D1031" s="304" t="s">
        <v>15</v>
      </c>
      <c r="E1031" s="383" t="str">
        <f t="shared" si="164"/>
        <v>A</v>
      </c>
      <c r="F1031" s="383" t="str">
        <f t="shared" si="165"/>
        <v>B</v>
      </c>
      <c r="G1031" s="384" t="s">
        <v>2794</v>
      </c>
      <c r="H1031" s="385" t="str">
        <f>IF(G1031="","",VLOOKUP(G1031,下拉数据源!J:K,2,0))</f>
        <v>江苏永鼎股份有限公司</v>
      </c>
      <c r="I1031" s="307" t="s">
        <v>33</v>
      </c>
      <c r="J1031" s="385"/>
      <c r="K1031" s="386" t="s">
        <v>3888</v>
      </c>
      <c r="L1031" s="306" t="s">
        <v>2707</v>
      </c>
      <c r="M1031" s="384" t="s">
        <v>3891</v>
      </c>
      <c r="N1031" s="384"/>
      <c r="O1031" s="384" t="s">
        <v>3892</v>
      </c>
      <c r="P1031" s="386">
        <v>0.15</v>
      </c>
      <c r="Q1031" s="387"/>
      <c r="R1031" s="286">
        <v>11600</v>
      </c>
      <c r="S1031" s="388">
        <f t="shared" si="179"/>
        <v>0</v>
      </c>
      <c r="T1031" s="389"/>
      <c r="U1031" s="389">
        <f t="shared" si="170"/>
        <v>0</v>
      </c>
      <c r="V1031" s="451">
        <v>43156</v>
      </c>
      <c r="W1031" s="452">
        <v>43157</v>
      </c>
      <c r="X1031" s="386">
        <v>25</v>
      </c>
      <c r="Y1031" s="390"/>
      <c r="Z1031" s="391"/>
      <c r="AA1031" s="392"/>
      <c r="AB1031" s="393"/>
      <c r="AC1031" s="394"/>
      <c r="AD1031" s="395">
        <f t="shared" si="180"/>
        <v>0</v>
      </c>
      <c r="AE1031" s="396">
        <f>IF(OR(G1031=账期!$A$18,G1031=账期!$A$20,G1031=账期!$A$22,G1031=账期!$A$24,G1031=账期!$A$25,G1031=账期!$A$27,G1031=账期!$A$26,G1031=账期!$A$28,G1031=账期!$A$30,G1031=账期!$A$32,G1031=账期!$A$34,G1031=账期!$A$35,G1031=账期!$A$37,G1031=账期!$A$39,G1031=账期!$A$40,G1031=账期!$A$41,G1031=账期!$A$42,G1031=账期!$A$43,G1031=账期!$A$44,G1031=账期!$A$45,G1031=账期!$A$46,G1031=账期!$A$48,G1031=账期!$A$50,G1031=账期!$A$51,G1031=账期!$A$52,G1031=账期!$A$53,G1031=账期!$A$54,G1031=账期!$A$56,G1031=账期!$A$57,G1031=账期!$A$58,G1031=账期!$A$59,G1031=账期!$A$60,G1031=账期!$A$61,G1031=账期!$A$62,G1031=账期!$A$63,G1031=账期!$A$64,G1031=账期!$A$66,G1031=账期!$A$67,G1031=账期!$A$68,G1031=账期!$A$70,G1031=账期!$A$71),30,IF(OR(G1031=账期!$A$74,G1031=账期!$A$77,G1031=账期!$A$76,G1031=账期!$A$79,G1031=账期!$A$80,G1031=账期!$A$81,G1031=账期!$A$83,G1031=账期!$A$85,G1031=账期!$A$87,G1031=账期!$A$89,G1031=账期!$A$91),60,IF(OR(G1031=账期!$A$93,G1031=账期!$A$94,G1031=账期!$A$95,G1031=账期!$A$96,G1031=账期!$A$98,G1031=账期!$A$99,G1031=账期!$A$101,G1031=账期!$A$102),90,0)))</f>
        <v>0</v>
      </c>
      <c r="AF1031" s="396"/>
      <c r="AG1031" s="306" t="s">
        <v>50</v>
      </c>
      <c r="AH1031" s="396" t="str">
        <f t="shared" si="169"/>
        <v>徐绪盛</v>
      </c>
      <c r="AI1031" s="321"/>
    </row>
    <row r="1032" spans="1:35" ht="18" customHeight="1" x14ac:dyDescent="0.25">
      <c r="A1032" s="301" t="str">
        <f t="shared" si="178"/>
        <v>2018年2月</v>
      </c>
      <c r="B1032" s="380">
        <v>43154</v>
      </c>
      <c r="C1032" s="381"/>
      <c r="D1032" s="304" t="s">
        <v>15</v>
      </c>
      <c r="E1032" s="383" t="str">
        <f t="shared" si="164"/>
        <v>A</v>
      </c>
      <c r="F1032" s="383" t="str">
        <f t="shared" si="165"/>
        <v>B</v>
      </c>
      <c r="G1032" s="384" t="s">
        <v>2794</v>
      </c>
      <c r="H1032" s="385" t="str">
        <f>IF(G1032="","",VLOOKUP(G1032,下拉数据源!J:K,2,0))</f>
        <v>江苏永鼎股份有限公司</v>
      </c>
      <c r="I1032" s="307" t="s">
        <v>33</v>
      </c>
      <c r="J1032" s="385"/>
      <c r="K1032" s="386" t="s">
        <v>3894</v>
      </c>
      <c r="L1032" s="306" t="s">
        <v>2707</v>
      </c>
      <c r="M1032" s="384" t="s">
        <v>3891</v>
      </c>
      <c r="N1032" s="384"/>
      <c r="O1032" s="384" t="s">
        <v>3892</v>
      </c>
      <c r="P1032" s="386">
        <v>0.2</v>
      </c>
      <c r="Q1032" s="387"/>
      <c r="R1032" s="286">
        <v>11600</v>
      </c>
      <c r="S1032" s="388">
        <f t="shared" si="179"/>
        <v>0</v>
      </c>
      <c r="T1032" s="389"/>
      <c r="U1032" s="389">
        <f t="shared" si="170"/>
        <v>0</v>
      </c>
      <c r="V1032" s="451">
        <v>43156</v>
      </c>
      <c r="W1032" s="452">
        <v>43157</v>
      </c>
      <c r="X1032" s="386">
        <v>25</v>
      </c>
      <c r="Y1032" s="390"/>
      <c r="Z1032" s="391"/>
      <c r="AA1032" s="392"/>
      <c r="AB1032" s="393"/>
      <c r="AC1032" s="394"/>
      <c r="AD1032" s="395">
        <f t="shared" si="180"/>
        <v>0</v>
      </c>
      <c r="AE1032" s="396">
        <f>IF(OR(G1032=账期!$A$18,G1032=账期!$A$20,G1032=账期!$A$22,G1032=账期!$A$24,G1032=账期!$A$25,G1032=账期!$A$27,G1032=账期!$A$26,G1032=账期!$A$28,G1032=账期!$A$30,G1032=账期!$A$32,G1032=账期!$A$34,G1032=账期!$A$35,G1032=账期!$A$37,G1032=账期!$A$39,G1032=账期!$A$40,G1032=账期!$A$41,G1032=账期!$A$42,G1032=账期!$A$43,G1032=账期!$A$44,G1032=账期!$A$45,G1032=账期!$A$46,G1032=账期!$A$48,G1032=账期!$A$50,G1032=账期!$A$51,G1032=账期!$A$52,G1032=账期!$A$53,G1032=账期!$A$54,G1032=账期!$A$56,G1032=账期!$A$57,G1032=账期!$A$58,G1032=账期!$A$59,G1032=账期!$A$60,G1032=账期!$A$61,G1032=账期!$A$62,G1032=账期!$A$63,G1032=账期!$A$64,G1032=账期!$A$66,G1032=账期!$A$67,G1032=账期!$A$68,G1032=账期!$A$70,G1032=账期!$A$71),30,IF(OR(G1032=账期!$A$74,G1032=账期!$A$77,G1032=账期!$A$76,G1032=账期!$A$79,G1032=账期!$A$80,G1032=账期!$A$81,G1032=账期!$A$83,G1032=账期!$A$85,G1032=账期!$A$87,G1032=账期!$A$89,G1032=账期!$A$91),60,IF(OR(G1032=账期!$A$93,G1032=账期!$A$94,G1032=账期!$A$95,G1032=账期!$A$96,G1032=账期!$A$98,G1032=账期!$A$99,G1032=账期!$A$101,G1032=账期!$A$102),90,0)))</f>
        <v>0</v>
      </c>
      <c r="AF1032" s="396"/>
      <c r="AG1032" s="306" t="s">
        <v>50</v>
      </c>
      <c r="AH1032" s="396" t="str">
        <f t="shared" si="169"/>
        <v>徐绪盛</v>
      </c>
      <c r="AI1032" s="321"/>
    </row>
    <row r="1033" spans="1:35" ht="18" customHeight="1" x14ac:dyDescent="0.25">
      <c r="A1033" s="301" t="str">
        <f t="shared" si="178"/>
        <v>2018年3月</v>
      </c>
      <c r="B1033" s="380">
        <v>43154</v>
      </c>
      <c r="C1033" s="381"/>
      <c r="D1033" s="382" t="s">
        <v>3897</v>
      </c>
      <c r="E1033" s="383" t="str">
        <f t="shared" si="164"/>
        <v>A</v>
      </c>
      <c r="F1033" s="383" t="str">
        <f t="shared" si="165"/>
        <v>A</v>
      </c>
      <c r="G1033" s="384" t="s">
        <v>3896</v>
      </c>
      <c r="H1033" s="385" t="str">
        <f>IF(G1033="","",VLOOKUP(G1033,下拉数据源!J:K,2,0))</f>
        <v>长飞光纤光缆股份有限公司</v>
      </c>
      <c r="I1033" s="307" t="s">
        <v>33</v>
      </c>
      <c r="J1033" s="385"/>
      <c r="K1033" s="386" t="s">
        <v>3895</v>
      </c>
      <c r="L1033" s="306" t="s">
        <v>2707</v>
      </c>
      <c r="M1033" s="384" t="s">
        <v>3898</v>
      </c>
      <c r="N1033" s="384"/>
      <c r="O1033" s="306" t="s">
        <v>2798</v>
      </c>
      <c r="P1033" s="386">
        <v>10</v>
      </c>
      <c r="Q1033" s="387"/>
      <c r="R1033" s="286">
        <v>10290</v>
      </c>
      <c r="S1033" s="388">
        <f t="shared" si="179"/>
        <v>0</v>
      </c>
      <c r="T1033" s="389"/>
      <c r="U1033" s="389">
        <f t="shared" si="170"/>
        <v>0</v>
      </c>
      <c r="V1033" s="451">
        <v>43173</v>
      </c>
      <c r="W1033" s="452">
        <v>43174</v>
      </c>
      <c r="X1033" s="386">
        <v>1000</v>
      </c>
      <c r="Y1033" s="390"/>
      <c r="Z1033" s="391"/>
      <c r="AA1033" s="392"/>
      <c r="AB1033" s="393"/>
      <c r="AC1033" s="394"/>
      <c r="AD1033" s="395">
        <f t="shared" si="180"/>
        <v>61</v>
      </c>
      <c r="AE1033" s="396">
        <f>IF(OR(G1033=账期!$A$18,G1033=账期!$A$20,G1033=账期!$A$22,G1033=账期!$A$24,G1033=账期!$A$25,G1033=账期!$A$27,G1033=账期!$A$26,G1033=账期!$A$28,G1033=账期!$A$30,G1033=账期!$A$32,G1033=账期!$A$34,G1033=账期!$A$35,G1033=账期!$A$37,G1033=账期!$A$39,G1033=账期!$A$40,G1033=账期!$A$41,G1033=账期!$A$42,G1033=账期!$A$43,G1033=账期!$A$44,G1033=账期!$A$45,G1033=账期!$A$46,G1033=账期!$A$48,G1033=账期!$A$50,G1033=账期!$A$51,G1033=账期!$A$52,G1033=账期!$A$53,G1033=账期!$A$54,G1033=账期!$A$56,G1033=账期!$A$57,G1033=账期!$A$58,G1033=账期!$A$59,G1033=账期!$A$60,G1033=账期!$A$61,G1033=账期!$A$62,G1033=账期!$A$63,G1033=账期!$A$64,G1033=账期!$A$66,G1033=账期!$A$67,G1033=账期!$A$68,G1033=账期!$A$70,G1033=账期!$A$71),30,IF(OR(G1033=账期!$A$74,G1033=账期!$A$77,G1033=账期!$A$76,G1033=账期!$A$79,G1033=账期!$A$80,G1033=账期!$A$81,G1033=账期!$A$83,G1033=账期!$A$85,G1033=账期!$A$87,G1033=账期!$A$89,G1033=账期!$A$91),60,IF(OR(G1033=账期!$A$93,G1033=账期!$A$94,G1033=账期!$A$95,G1033=账期!$A$96,G1033=账期!$A$98,G1033=账期!$A$99,G1033=账期!$A$101,G1033=账期!$A$102),90,0)))</f>
        <v>30</v>
      </c>
      <c r="AF1033" s="396"/>
      <c r="AG1033" s="306" t="s">
        <v>2715</v>
      </c>
      <c r="AH1033" s="396" t="str">
        <f t="shared" si="169"/>
        <v>杭得利</v>
      </c>
      <c r="AI1033" s="321"/>
    </row>
    <row r="1034" spans="1:35" ht="18" customHeight="1" x14ac:dyDescent="0.25">
      <c r="A1034" s="301" t="str">
        <f t="shared" si="178"/>
        <v>2018年3月</v>
      </c>
      <c r="B1034" s="380">
        <v>43154</v>
      </c>
      <c r="C1034" s="381"/>
      <c r="D1034" s="382" t="s">
        <v>3897</v>
      </c>
      <c r="E1034" s="383" t="str">
        <f t="shared" ref="E1034:E1036" si="183">IF(OR(D1034="长飞",D1034="烽火",D1034="特发",D1034="富通",D1034="亨通",G1034="赣州金信诺",G1034="江苏永鼎",G1034="宏安集团"),"A",IF(OR(G1034="广意通讯",G1034="湖北楚天",G1034="宁波格亿达",G1034="通鼎互联",G1034="黄石昌达",G1034="江苏俊知",G1034="珠海汉胜",G1034="武汉电信"),"B","C"))</f>
        <v>A</v>
      </c>
      <c r="F1034" s="383" t="str">
        <f t="shared" ref="F1034:F1036" si="184">IF(OR(G1034="成都大唐",G1034="广东亨通",G1034="江苏亨通",G1034="兰州长飞",G1034="南京华信",G1034="汕头奥星",G1034="特发光网",G1034="武汉长飞",G1034="长春烽火",G1034="广意通讯",G1034="湖北楚天",G1034="宁波格亿达",G1034="通鼎互联",G1034="安徽汉唐",G1034="安徽宜德",G1034="安徽盈通",G1034="成都康宁",G1034="成都中飞",G1034="东莞光佳",G1034="东莞鸿鑫",G1034="烽火博鑫",G1034="佛山星蓝",G1034="广东金桥",G1034="广州联兴",G1034="贵州乾新",G1034="航天电工",G1034="合肥兴联",G1034="湖北宇洪",G1034="江苏奥通",G1034="江苏中远",G1034="宁波辰飞",G1034="宁波汉生",G1034="宁波宇欣",G1034="山东太平洋",G1034="山东特发",G1034="山东永通",G1034="上海朗闻",G1034="上海翼波",G1034="四川天邑",G1034="四川旭泰",G1034="武汉瑞联",G1034="武汉同至",G1034="西安西古",G1034="西安鑫华通",G1034="武汉驿路通",G1034="长光通信",G1034="中电八所",G1034="中电光达",G1034="中利集团",G1034="重庆特发",G1034="舟山安格",G1034="珠海邗秦"),"A",IF(OR(G1034="富通天津",G1034="赣州金信诺",G1034="江苏永鼎",G1034="上海长飞",G1034="特发股份",G1034="武汉烽火",G1034="西安烽火",G1034="长飞中利",G1034="江苏中天",G1034="江西联创",G1034="宁波盈谷",G1034="黄石昌达",G1034="四川长飞"),"B","C"))</f>
        <v>A</v>
      </c>
      <c r="G1034" s="384" t="s">
        <v>3896</v>
      </c>
      <c r="H1034" s="385" t="str">
        <f>IF(G1034="","",VLOOKUP(G1034,下拉数据源!J:K,2,0))</f>
        <v>长飞光纤光缆股份有限公司</v>
      </c>
      <c r="I1034" s="307" t="s">
        <v>33</v>
      </c>
      <c r="J1034" s="385"/>
      <c r="K1034" s="386" t="s">
        <v>3895</v>
      </c>
      <c r="L1034" s="306" t="s">
        <v>2707</v>
      </c>
      <c r="M1034" s="384" t="s">
        <v>3898</v>
      </c>
      <c r="N1034" s="384"/>
      <c r="O1034" s="384" t="s">
        <v>3899</v>
      </c>
      <c r="P1034" s="386">
        <v>20</v>
      </c>
      <c r="Q1034" s="387"/>
      <c r="R1034" s="286">
        <v>10290</v>
      </c>
      <c r="S1034" s="388">
        <f t="shared" si="179"/>
        <v>0</v>
      </c>
      <c r="T1034" s="389"/>
      <c r="U1034" s="389">
        <f t="shared" si="170"/>
        <v>0</v>
      </c>
      <c r="V1034" s="451">
        <v>43180</v>
      </c>
      <c r="W1034" s="452">
        <v>43181</v>
      </c>
      <c r="X1034" s="386">
        <v>1000</v>
      </c>
      <c r="Y1034" s="390"/>
      <c r="Z1034" s="391"/>
      <c r="AA1034" s="392"/>
      <c r="AB1034" s="393"/>
      <c r="AC1034" s="394"/>
      <c r="AD1034" s="395">
        <f t="shared" si="180"/>
        <v>61</v>
      </c>
      <c r="AE1034" s="396">
        <f>IF(OR(G1034=账期!$A$18,G1034=账期!$A$20,G1034=账期!$A$22,G1034=账期!$A$24,G1034=账期!$A$25,G1034=账期!$A$27,G1034=账期!$A$26,G1034=账期!$A$28,G1034=账期!$A$30,G1034=账期!$A$32,G1034=账期!$A$34,G1034=账期!$A$35,G1034=账期!$A$37,G1034=账期!$A$39,G1034=账期!$A$40,G1034=账期!$A$41,G1034=账期!$A$42,G1034=账期!$A$43,G1034=账期!$A$44,G1034=账期!$A$45,G1034=账期!$A$46,G1034=账期!$A$48,G1034=账期!$A$50,G1034=账期!$A$51,G1034=账期!$A$52,G1034=账期!$A$53,G1034=账期!$A$54,G1034=账期!$A$56,G1034=账期!$A$57,G1034=账期!$A$58,G1034=账期!$A$59,G1034=账期!$A$60,G1034=账期!$A$61,G1034=账期!$A$62,G1034=账期!$A$63,G1034=账期!$A$64,G1034=账期!$A$66,G1034=账期!$A$67,G1034=账期!$A$68,G1034=账期!$A$70,G1034=账期!$A$71),30,IF(OR(G1034=账期!$A$74,G1034=账期!$A$77,G1034=账期!$A$76,G1034=账期!$A$79,G1034=账期!$A$80,G1034=账期!$A$81,G1034=账期!$A$83,G1034=账期!$A$85,G1034=账期!$A$87,G1034=账期!$A$89,G1034=账期!$A$91),60,IF(OR(G1034=账期!$A$93,G1034=账期!$A$94,G1034=账期!$A$95,G1034=账期!$A$96,G1034=账期!$A$98,G1034=账期!$A$99,G1034=账期!$A$101,G1034=账期!$A$102),90,0)))</f>
        <v>30</v>
      </c>
      <c r="AF1034" s="396"/>
      <c r="AG1034" s="306" t="s">
        <v>2715</v>
      </c>
      <c r="AH1034" s="396" t="str">
        <f t="shared" si="169"/>
        <v>杭得利</v>
      </c>
      <c r="AI1034" s="321"/>
    </row>
    <row r="1035" spans="1:35" ht="18" customHeight="1" x14ac:dyDescent="0.25">
      <c r="A1035" s="301" t="str">
        <f t="shared" si="178"/>
        <v>2018年2月</v>
      </c>
      <c r="B1035" s="380">
        <v>43154</v>
      </c>
      <c r="C1035" s="381"/>
      <c r="D1035" s="304" t="s">
        <v>2738</v>
      </c>
      <c r="E1035" s="305" t="str">
        <f t="shared" si="183"/>
        <v>A</v>
      </c>
      <c r="F1035" s="305" t="str">
        <f t="shared" si="184"/>
        <v>A</v>
      </c>
      <c r="G1035" s="306" t="s">
        <v>2810</v>
      </c>
      <c r="H1035" s="307" t="str">
        <f>IF(G1035="","",VLOOKUP(G1035,下拉数据源!J:K,2,0))</f>
        <v>南京华信藤仓光通信有限公司</v>
      </c>
      <c r="I1035" s="307" t="s">
        <v>33</v>
      </c>
      <c r="J1035" s="385" t="s">
        <v>3031</v>
      </c>
      <c r="K1035" s="386">
        <v>4600045456</v>
      </c>
      <c r="L1035" s="306" t="s">
        <v>2707</v>
      </c>
      <c r="M1035" s="306" t="s">
        <v>2679</v>
      </c>
      <c r="N1035" s="384"/>
      <c r="O1035" s="306" t="s">
        <v>2798</v>
      </c>
      <c r="P1035" s="386">
        <v>1.5</v>
      </c>
      <c r="Q1035" s="387">
        <v>1.5</v>
      </c>
      <c r="R1035" s="286">
        <v>11950</v>
      </c>
      <c r="S1035" s="388">
        <f t="shared" si="179"/>
        <v>17925</v>
      </c>
      <c r="T1035" s="389"/>
      <c r="U1035" s="389">
        <f t="shared" si="170"/>
        <v>17925</v>
      </c>
      <c r="V1035" s="451">
        <v>43155</v>
      </c>
      <c r="W1035" s="452">
        <v>43156</v>
      </c>
      <c r="X1035" s="386">
        <v>750</v>
      </c>
      <c r="Y1035" s="390" t="s">
        <v>3935</v>
      </c>
      <c r="Z1035" s="391">
        <v>187.5</v>
      </c>
      <c r="AA1035" s="392">
        <v>180205</v>
      </c>
      <c r="AB1035" s="393"/>
      <c r="AC1035" s="394"/>
      <c r="AD1035" s="395">
        <f t="shared" si="180"/>
        <v>61</v>
      </c>
      <c r="AE1035" s="396">
        <f>IF(OR(G1035=账期!$A$18,G1035=账期!$A$20,G1035=账期!$A$22,G1035=账期!$A$24,G1035=账期!$A$25,G1035=账期!$A$27,G1035=账期!$A$26,G1035=账期!$A$28,G1035=账期!$A$30,G1035=账期!$A$32,G1035=账期!$A$34,G1035=账期!$A$35,G1035=账期!$A$37,G1035=账期!$A$39,G1035=账期!$A$40,G1035=账期!$A$41,G1035=账期!$A$42,G1035=账期!$A$43,G1035=账期!$A$44,G1035=账期!$A$45,G1035=账期!$A$46,G1035=账期!$A$48,G1035=账期!$A$50,G1035=账期!$A$51,G1035=账期!$A$52,G1035=账期!$A$53,G1035=账期!$A$54,G1035=账期!$A$56,G1035=账期!$A$57,G1035=账期!$A$58,G1035=账期!$A$59,G1035=账期!$A$60,G1035=账期!$A$61,G1035=账期!$A$62,G1035=账期!$A$63,G1035=账期!$A$64,G1035=账期!$A$66,G1035=账期!$A$67,G1035=账期!$A$68,G1035=账期!$A$70,G1035=账期!$A$71),30,IF(OR(G1035=账期!$A$74,G1035=账期!$A$77,G1035=账期!$A$76,G1035=账期!$A$79,G1035=账期!$A$80,G1035=账期!$A$81,G1035=账期!$A$83,G1035=账期!$A$85,G1035=账期!$A$87,G1035=账期!$A$89,G1035=账期!$A$91),60,IF(OR(G1035=账期!$A$93,G1035=账期!$A$94,G1035=账期!$A$95,G1035=账期!$A$96,G1035=账期!$A$98,G1035=账期!$A$99,G1035=账期!$A$101,G1035=账期!$A$102),90,0)))</f>
        <v>30</v>
      </c>
      <c r="AF1035" s="396"/>
      <c r="AG1035" s="384" t="s">
        <v>3953</v>
      </c>
      <c r="AH1035" s="396" t="str">
        <f t="shared" si="169"/>
        <v>徐绪盛</v>
      </c>
      <c r="AI1035" s="321"/>
    </row>
    <row r="1036" spans="1:35" ht="18" customHeight="1" x14ac:dyDescent="0.25">
      <c r="A1036" s="301" t="str">
        <f t="shared" si="178"/>
        <v>2018年3月</v>
      </c>
      <c r="B1036" s="302">
        <v>43123</v>
      </c>
      <c r="C1036" s="303" t="s">
        <v>2731</v>
      </c>
      <c r="D1036" s="304" t="s">
        <v>628</v>
      </c>
      <c r="E1036" s="305" t="str">
        <f t="shared" si="183"/>
        <v>A</v>
      </c>
      <c r="F1036" s="305" t="str">
        <f t="shared" si="184"/>
        <v>C</v>
      </c>
      <c r="G1036" s="306" t="s">
        <v>90</v>
      </c>
      <c r="H1036" s="307" t="str">
        <f>IF(G1036="","",VLOOKUP(G1036,下拉数据源!J:K,2,0))</f>
        <v>富通集团（成都）科技有限公司</v>
      </c>
      <c r="I1036" s="307" t="s">
        <v>33</v>
      </c>
      <c r="J1036" s="307"/>
      <c r="K1036" s="308" t="s">
        <v>102</v>
      </c>
      <c r="L1036" s="306" t="s">
        <v>35</v>
      </c>
      <c r="M1036" s="306" t="s">
        <v>94</v>
      </c>
      <c r="N1036" s="306"/>
      <c r="O1036" s="306" t="s">
        <v>37</v>
      </c>
      <c r="P1036" s="308">
        <v>24.75</v>
      </c>
      <c r="Q1036" s="309"/>
      <c r="R1036" s="286">
        <v>9270</v>
      </c>
      <c r="S1036" s="310">
        <f t="shared" si="179"/>
        <v>0</v>
      </c>
      <c r="T1036" s="311"/>
      <c r="U1036" s="311">
        <f t="shared" si="170"/>
        <v>0</v>
      </c>
      <c r="V1036" s="451">
        <v>43160</v>
      </c>
      <c r="W1036" s="452">
        <v>43161</v>
      </c>
      <c r="X1036" s="308">
        <v>750</v>
      </c>
      <c r="Y1036" s="313"/>
      <c r="Z1036" s="314"/>
      <c r="AA1036" s="315"/>
      <c r="AB1036" s="316"/>
      <c r="AC1036" s="317"/>
      <c r="AD1036" s="318">
        <f t="shared" si="180"/>
        <v>61</v>
      </c>
      <c r="AE1036" s="319">
        <f>IF(OR(G1036=账期!$A$18,G1036=账期!$A$20,G1036=账期!$A$22,G1036=账期!$A$24,G1036=账期!$A$25,G1036=账期!$A$27,G1036=账期!$A$26,G1036=账期!$A$28,G1036=账期!$A$30,G1036=账期!$A$32,G1036=账期!$A$34,G1036=账期!$A$35,G1036=账期!$A$37,G1036=账期!$A$39,G1036=账期!$A$40,G1036=账期!$A$41,G1036=账期!$A$42,G1036=账期!$A$43,G1036=账期!$A$44,G1036=账期!$A$45,G1036=账期!$A$46,G1036=账期!$A$48,G1036=账期!$A$50,G1036=账期!$A$51,G1036=账期!$A$52,G1036=账期!$A$53,G1036=账期!$A$54,G1036=账期!$A$56,G1036=账期!$A$57,G1036=账期!$A$58,G1036=账期!$A$59,G1036=账期!$A$60,G1036=账期!$A$61,G1036=账期!$A$62,G1036=账期!$A$63,G1036=账期!$A$64,G1036=账期!$A$66,G1036=账期!$A$67,G1036=账期!$A$68,G1036=账期!$A$70,G1036=账期!$A$71),30,IF(OR(G1036=账期!$A$74,G1036=账期!$A$77,G1036=账期!$A$76,G1036=账期!$A$79,G1036=账期!$A$80,G1036=账期!$A$81,G1036=账期!$A$83,G1036=账期!$A$85,G1036=账期!$A$87,G1036=账期!$A$89,G1036=账期!$A$91),60,IF(OR(G1036=账期!$A$93,G1036=账期!$A$94,G1036=账期!$A$95,G1036=账期!$A$96,G1036=账期!$A$98,G1036=账期!$A$99,G1036=账期!$A$101,G1036=账期!$A$102),90,0)))</f>
        <v>30</v>
      </c>
      <c r="AF1036" s="319"/>
      <c r="AG1036" s="306" t="s">
        <v>50</v>
      </c>
      <c r="AH1036" s="319" t="str">
        <f t="shared" si="169"/>
        <v>徐绪盛</v>
      </c>
      <c r="AI1036" s="321"/>
    </row>
    <row r="1037" spans="1:35" ht="18" customHeight="1" x14ac:dyDescent="0.25">
      <c r="A1037" s="301" t="str">
        <f t="shared" si="178"/>
        <v>2018年2月</v>
      </c>
      <c r="B1037" s="380">
        <v>43154</v>
      </c>
      <c r="C1037" s="381"/>
      <c r="D1037" s="382" t="s">
        <v>3903</v>
      </c>
      <c r="E1037" s="383" t="str">
        <f t="shared" si="164"/>
        <v>C</v>
      </c>
      <c r="F1037" s="383" t="str">
        <f t="shared" si="165"/>
        <v>A</v>
      </c>
      <c r="G1037" s="384" t="s">
        <v>3902</v>
      </c>
      <c r="H1037" s="385" t="str">
        <f>IF(G1037="","",VLOOKUP(G1037,下拉数据源!J:K,2,0))</f>
        <v>武汉同至光电技术有限公司</v>
      </c>
      <c r="I1037" s="307" t="s">
        <v>33</v>
      </c>
      <c r="J1037" s="385"/>
      <c r="K1037" s="386">
        <v>201802231</v>
      </c>
      <c r="L1037" s="384" t="s">
        <v>2707</v>
      </c>
      <c r="M1037" s="384" t="s">
        <v>3904</v>
      </c>
      <c r="N1037" s="384" t="s">
        <v>2722</v>
      </c>
      <c r="O1037" s="384" t="s">
        <v>3922</v>
      </c>
      <c r="P1037" s="386">
        <v>0.05</v>
      </c>
      <c r="Q1037" s="387">
        <v>0.05</v>
      </c>
      <c r="R1037" s="286">
        <v>19500</v>
      </c>
      <c r="S1037" s="388">
        <f t="shared" si="179"/>
        <v>975</v>
      </c>
      <c r="T1037" s="389">
        <v>975</v>
      </c>
      <c r="U1037" s="389">
        <f t="shared" si="170"/>
        <v>0</v>
      </c>
      <c r="V1037" s="451">
        <v>43155</v>
      </c>
      <c r="W1037" s="452">
        <v>43156</v>
      </c>
      <c r="X1037" s="386">
        <v>25</v>
      </c>
      <c r="Y1037" s="390" t="s">
        <v>3936</v>
      </c>
      <c r="Z1037" s="391">
        <v>4</v>
      </c>
      <c r="AA1037" s="392">
        <v>180106</v>
      </c>
      <c r="AB1037" s="393"/>
      <c r="AC1037" s="394"/>
      <c r="AD1037" s="395">
        <f t="shared" si="180"/>
        <v>0</v>
      </c>
      <c r="AE1037" s="396">
        <f>IF(OR(G1037=账期!$A$18,G1037=账期!$A$20,G1037=账期!$A$22,G1037=账期!$A$24,G1037=账期!$A$25,G1037=账期!$A$27,G1037=账期!$A$26,G1037=账期!$A$28,G1037=账期!$A$30,G1037=账期!$A$32,G1037=账期!$A$34,G1037=账期!$A$35,G1037=账期!$A$37,G1037=账期!$A$39,G1037=账期!$A$40,G1037=账期!$A$41,G1037=账期!$A$42,G1037=账期!$A$43,G1037=账期!$A$44,G1037=账期!$A$45,G1037=账期!$A$46,G1037=账期!$A$48,G1037=账期!$A$50,G1037=账期!$A$51,G1037=账期!$A$52,G1037=账期!$A$53,G1037=账期!$A$54,G1037=账期!$A$56,G1037=账期!$A$57,G1037=账期!$A$58,G1037=账期!$A$59,G1037=账期!$A$60,G1037=账期!$A$61,G1037=账期!$A$62,G1037=账期!$A$63,G1037=账期!$A$64,G1037=账期!$A$66,G1037=账期!$A$67,G1037=账期!$A$68,G1037=账期!$A$70,G1037=账期!$A$71),30,IF(OR(G1037=账期!$A$74,G1037=账期!$A$77,G1037=账期!$A$76,G1037=账期!$A$79,G1037=账期!$A$80,G1037=账期!$A$81,G1037=账期!$A$83,G1037=账期!$A$85,G1037=账期!$A$87,G1037=账期!$A$89,G1037=账期!$A$91),60,IF(OR(G1037=账期!$A$93,G1037=账期!$A$94,G1037=账期!$A$95,G1037=账期!$A$96,G1037=账期!$A$98,G1037=账期!$A$99,G1037=账期!$A$101,G1037=账期!$A$102),90,0)))</f>
        <v>0</v>
      </c>
      <c r="AF1037" s="396"/>
      <c r="AG1037" s="384" t="s">
        <v>3900</v>
      </c>
      <c r="AH1037" s="396" t="str">
        <f t="shared" si="169"/>
        <v>杭得利</v>
      </c>
      <c r="AI1037" s="321" t="s">
        <v>3937</v>
      </c>
    </row>
    <row r="1038" spans="1:35" ht="18" customHeight="1" x14ac:dyDescent="0.25">
      <c r="A1038" s="301" t="str">
        <f t="shared" si="178"/>
        <v>2018年2月</v>
      </c>
      <c r="B1038" s="380">
        <v>43154</v>
      </c>
      <c r="C1038" s="381"/>
      <c r="D1038" s="304" t="s">
        <v>625</v>
      </c>
      <c r="E1038" s="383" t="str">
        <f t="shared" si="164"/>
        <v>A</v>
      </c>
      <c r="F1038" s="383" t="str">
        <f t="shared" si="165"/>
        <v>B</v>
      </c>
      <c r="G1038" s="384" t="s">
        <v>3911</v>
      </c>
      <c r="H1038" s="385" t="str">
        <f>IF(G1038="","",VLOOKUP(G1038,下拉数据源!J:K,2,0))</f>
        <v xml:space="preserve">烽火通信科技股份有限公司 </v>
      </c>
      <c r="I1038" s="307" t="s">
        <v>33</v>
      </c>
      <c r="J1038" s="385"/>
      <c r="K1038" s="308" t="s">
        <v>3913</v>
      </c>
      <c r="L1038" s="306" t="s">
        <v>177</v>
      </c>
      <c r="M1038" s="306" t="s">
        <v>429</v>
      </c>
      <c r="N1038" s="306" t="s">
        <v>3914</v>
      </c>
      <c r="O1038" s="306" t="s">
        <v>37</v>
      </c>
      <c r="P1038" s="308">
        <v>6</v>
      </c>
      <c r="Q1038" s="387">
        <v>6</v>
      </c>
      <c r="R1038" s="286">
        <v>18850</v>
      </c>
      <c r="S1038" s="388">
        <f t="shared" si="179"/>
        <v>113100</v>
      </c>
      <c r="T1038" s="389"/>
      <c r="U1038" s="389">
        <f t="shared" si="170"/>
        <v>113100</v>
      </c>
      <c r="V1038" s="451">
        <v>43155</v>
      </c>
      <c r="W1038" s="452">
        <v>43156</v>
      </c>
      <c r="X1038" s="386">
        <v>750</v>
      </c>
      <c r="Y1038" s="390" t="s">
        <v>3934</v>
      </c>
      <c r="Z1038" s="391">
        <v>528</v>
      </c>
      <c r="AA1038" s="392">
        <v>180101</v>
      </c>
      <c r="AB1038" s="393"/>
      <c r="AC1038" s="394"/>
      <c r="AD1038" s="395">
        <f t="shared" si="180"/>
        <v>61</v>
      </c>
      <c r="AE1038" s="396">
        <f>IF(OR(G1038=账期!$A$18,G1038=账期!$A$20,G1038=账期!$A$22,G1038=账期!$A$24,G1038=账期!$A$25,G1038=账期!$A$27,G1038=账期!$A$26,G1038=账期!$A$28,G1038=账期!$A$30,G1038=账期!$A$32,G1038=账期!$A$34,G1038=账期!$A$35,G1038=账期!$A$37,G1038=账期!$A$39,G1038=账期!$A$40,G1038=账期!$A$41,G1038=账期!$A$42,G1038=账期!$A$43,G1038=账期!$A$44,G1038=账期!$A$45,G1038=账期!$A$46,G1038=账期!$A$48,G1038=账期!$A$50,G1038=账期!$A$51,G1038=账期!$A$52,G1038=账期!$A$53,G1038=账期!$A$54,G1038=账期!$A$56,G1038=账期!$A$57,G1038=账期!$A$58,G1038=账期!$A$59,G1038=账期!$A$60,G1038=账期!$A$61,G1038=账期!$A$62,G1038=账期!$A$63,G1038=账期!$A$64,G1038=账期!$A$66,G1038=账期!$A$67,G1038=账期!$A$68,G1038=账期!$A$70,G1038=账期!$A$71),30,IF(OR(G1038=账期!$A$74,G1038=账期!$A$77,G1038=账期!$A$76,G1038=账期!$A$79,G1038=账期!$A$80,G1038=账期!$A$81,G1038=账期!$A$83,G1038=账期!$A$85,G1038=账期!$A$87,G1038=账期!$A$89,G1038=账期!$A$91),60,IF(OR(G1038=账期!$A$93,G1038=账期!$A$94,G1038=账期!$A$95,G1038=账期!$A$96,G1038=账期!$A$98,G1038=账期!$A$99,G1038=账期!$A$101,G1038=账期!$A$102),90,0)))</f>
        <v>30</v>
      </c>
      <c r="AF1038" s="396"/>
      <c r="AG1038" s="306" t="s">
        <v>86</v>
      </c>
      <c r="AH1038" s="396" t="str">
        <f t="shared" si="169"/>
        <v>杭得利</v>
      </c>
      <c r="AI1038" s="321"/>
    </row>
    <row r="1039" spans="1:35" ht="18" customHeight="1" x14ac:dyDescent="0.25">
      <c r="A1039" s="301" t="str">
        <f t="shared" si="178"/>
        <v>2018年2月</v>
      </c>
      <c r="B1039" s="380">
        <v>43154</v>
      </c>
      <c r="C1039" s="381" t="s">
        <v>3948</v>
      </c>
      <c r="D1039" s="304" t="s">
        <v>628</v>
      </c>
      <c r="E1039" s="383" t="str">
        <f t="shared" si="164"/>
        <v>A</v>
      </c>
      <c r="F1039" s="383" t="str">
        <f t="shared" si="165"/>
        <v>B</v>
      </c>
      <c r="G1039" s="306" t="s">
        <v>110</v>
      </c>
      <c r="H1039" s="385" t="str">
        <f>IF(G1039="","",VLOOKUP(G1039,下拉数据源!J:K,2,0))</f>
        <v>富春金泰科技有限公司</v>
      </c>
      <c r="I1039" s="385" t="s">
        <v>3914</v>
      </c>
      <c r="J1039" s="385"/>
      <c r="K1039" s="386" t="s">
        <v>3939</v>
      </c>
      <c r="L1039" s="306" t="s">
        <v>35</v>
      </c>
      <c r="M1039" s="306" t="s">
        <v>94</v>
      </c>
      <c r="N1039" s="384"/>
      <c r="O1039" s="306" t="s">
        <v>37</v>
      </c>
      <c r="P1039" s="386">
        <v>28.5</v>
      </c>
      <c r="Q1039" s="387"/>
      <c r="R1039" s="286">
        <v>9350</v>
      </c>
      <c r="S1039" s="388">
        <f t="shared" si="179"/>
        <v>0</v>
      </c>
      <c r="T1039" s="389"/>
      <c r="U1039" s="389">
        <f t="shared" si="170"/>
        <v>0</v>
      </c>
      <c r="V1039" s="451">
        <v>43156</v>
      </c>
      <c r="W1039" s="452">
        <v>43158</v>
      </c>
      <c r="X1039" s="386">
        <v>750</v>
      </c>
      <c r="Y1039" s="390"/>
      <c r="Z1039" s="391"/>
      <c r="AA1039" s="392"/>
      <c r="AB1039" s="393"/>
      <c r="AC1039" s="394"/>
      <c r="AD1039" s="395">
        <f t="shared" si="180"/>
        <v>61</v>
      </c>
      <c r="AE1039" s="396">
        <f>IF(OR(G1039=账期!$A$18,G1039=账期!$A$20,G1039=账期!$A$22,G1039=账期!$A$24,G1039=账期!$A$25,G1039=账期!$A$27,G1039=账期!$A$26,G1039=账期!$A$28,G1039=账期!$A$30,G1039=账期!$A$32,G1039=账期!$A$34,G1039=账期!$A$35,G1039=账期!$A$37,G1039=账期!$A$39,G1039=账期!$A$40,G1039=账期!$A$41,G1039=账期!$A$42,G1039=账期!$A$43,G1039=账期!$A$44,G1039=账期!$A$45,G1039=账期!$A$46,G1039=账期!$A$48,G1039=账期!$A$50,G1039=账期!$A$51,G1039=账期!$A$52,G1039=账期!$A$53,G1039=账期!$A$54,G1039=账期!$A$56,G1039=账期!$A$57,G1039=账期!$A$58,G1039=账期!$A$59,G1039=账期!$A$60,G1039=账期!$A$61,G1039=账期!$A$62,G1039=账期!$A$63,G1039=账期!$A$64,G1039=账期!$A$66,G1039=账期!$A$67,G1039=账期!$A$68,G1039=账期!$A$70,G1039=账期!$A$71),30,IF(OR(G1039=账期!$A$74,G1039=账期!$A$77,G1039=账期!$A$76,G1039=账期!$A$79,G1039=账期!$A$80,G1039=账期!$A$81,G1039=账期!$A$83,G1039=账期!$A$85,G1039=账期!$A$87,G1039=账期!$A$89,G1039=账期!$A$91),60,IF(OR(G1039=账期!$A$93,G1039=账期!$A$94,G1039=账期!$A$95,G1039=账期!$A$96,G1039=账期!$A$98,G1039=账期!$A$99,G1039=账期!$A$101,G1039=账期!$A$102),90,0)))</f>
        <v>30</v>
      </c>
      <c r="AF1039" s="396"/>
      <c r="AG1039" s="384" t="s">
        <v>3954</v>
      </c>
      <c r="AH1039" s="396" t="str">
        <f t="shared" si="169"/>
        <v>石浩宇</v>
      </c>
      <c r="AI1039" s="321"/>
    </row>
    <row r="1040" spans="1:35" ht="18" customHeight="1" x14ac:dyDescent="0.25">
      <c r="A1040" s="301" t="str">
        <f t="shared" si="178"/>
        <v>2018年2月</v>
      </c>
      <c r="B1040" s="380">
        <v>43154</v>
      </c>
      <c r="C1040" s="381"/>
      <c r="D1040" s="304" t="s">
        <v>628</v>
      </c>
      <c r="E1040" s="383" t="str">
        <f t="shared" si="164"/>
        <v>A</v>
      </c>
      <c r="F1040" s="383" t="str">
        <f t="shared" si="165"/>
        <v>B</v>
      </c>
      <c r="G1040" s="306" t="s">
        <v>110</v>
      </c>
      <c r="H1040" s="385" t="str">
        <f>IF(G1040="","",VLOOKUP(G1040,下拉数据源!J:K,2,0))</f>
        <v>富春金泰科技有限公司</v>
      </c>
      <c r="I1040" s="385" t="s">
        <v>3914</v>
      </c>
      <c r="J1040" s="385"/>
      <c r="K1040" s="386" t="s">
        <v>3919</v>
      </c>
      <c r="L1040" s="306" t="s">
        <v>63</v>
      </c>
      <c r="M1040" s="306" t="s">
        <v>96</v>
      </c>
      <c r="N1040" s="384"/>
      <c r="O1040" s="306" t="s">
        <v>37</v>
      </c>
      <c r="P1040" s="386">
        <v>2</v>
      </c>
      <c r="Q1040" s="387"/>
      <c r="R1040" s="286">
        <v>11000</v>
      </c>
      <c r="S1040" s="388">
        <f t="shared" si="179"/>
        <v>0</v>
      </c>
      <c r="T1040" s="389"/>
      <c r="U1040" s="389">
        <f t="shared" si="170"/>
        <v>0</v>
      </c>
      <c r="V1040" s="451">
        <v>43156</v>
      </c>
      <c r="W1040" s="452">
        <v>43158</v>
      </c>
      <c r="X1040" s="386">
        <v>1000</v>
      </c>
      <c r="Y1040" s="390"/>
      <c r="Z1040" s="391"/>
      <c r="AA1040" s="392"/>
      <c r="AB1040" s="393"/>
      <c r="AC1040" s="394"/>
      <c r="AD1040" s="395">
        <f t="shared" si="180"/>
        <v>61</v>
      </c>
      <c r="AE1040" s="396">
        <f>IF(OR(G1040=账期!$A$18,G1040=账期!$A$20,G1040=账期!$A$22,G1040=账期!$A$24,G1040=账期!$A$25,G1040=账期!$A$27,G1040=账期!$A$26,G1040=账期!$A$28,G1040=账期!$A$30,G1040=账期!$A$32,G1040=账期!$A$34,G1040=账期!$A$35,G1040=账期!$A$37,G1040=账期!$A$39,G1040=账期!$A$40,G1040=账期!$A$41,G1040=账期!$A$42,G1040=账期!$A$43,G1040=账期!$A$44,G1040=账期!$A$45,G1040=账期!$A$46,G1040=账期!$A$48,G1040=账期!$A$50,G1040=账期!$A$51,G1040=账期!$A$52,G1040=账期!$A$53,G1040=账期!$A$54,G1040=账期!$A$56,G1040=账期!$A$57,G1040=账期!$A$58,G1040=账期!$A$59,G1040=账期!$A$60,G1040=账期!$A$61,G1040=账期!$A$62,G1040=账期!$A$63,G1040=账期!$A$64,G1040=账期!$A$66,G1040=账期!$A$67,G1040=账期!$A$68,G1040=账期!$A$70,G1040=账期!$A$71),30,IF(OR(G1040=账期!$A$74,G1040=账期!$A$77,G1040=账期!$A$76,G1040=账期!$A$79,G1040=账期!$A$80,G1040=账期!$A$81,G1040=账期!$A$83,G1040=账期!$A$85,G1040=账期!$A$87,G1040=账期!$A$89,G1040=账期!$A$91),60,IF(OR(G1040=账期!$A$93,G1040=账期!$A$94,G1040=账期!$A$95,G1040=账期!$A$96,G1040=账期!$A$98,G1040=账期!$A$99,G1040=账期!$A$101,G1040=账期!$A$102),90,0)))</f>
        <v>30</v>
      </c>
      <c r="AF1040" s="396"/>
      <c r="AG1040" s="384" t="s">
        <v>3954</v>
      </c>
      <c r="AH1040" s="396" t="str">
        <f t="shared" si="169"/>
        <v>石浩宇</v>
      </c>
      <c r="AI1040" s="321"/>
    </row>
    <row r="1041" spans="1:35" ht="18" customHeight="1" x14ac:dyDescent="0.25">
      <c r="A1041" s="301" t="str">
        <f t="shared" si="178"/>
        <v>2018年2月</v>
      </c>
      <c r="B1041" s="380">
        <v>43154</v>
      </c>
      <c r="C1041" s="381" t="s">
        <v>3949</v>
      </c>
      <c r="D1041" s="304" t="s">
        <v>625</v>
      </c>
      <c r="E1041" s="383" t="str">
        <f t="shared" si="164"/>
        <v>A</v>
      </c>
      <c r="F1041" s="383" t="str">
        <f t="shared" si="165"/>
        <v>B</v>
      </c>
      <c r="G1041" s="384" t="s">
        <v>3911</v>
      </c>
      <c r="H1041" s="385" t="str">
        <f>IF(G1041="","",VLOOKUP(G1041,下拉数据源!J:K,2,0))</f>
        <v xml:space="preserve">烽火通信科技股份有限公司 </v>
      </c>
      <c r="I1041" s="307" t="s">
        <v>33</v>
      </c>
      <c r="J1041" s="385"/>
      <c r="K1041" s="308" t="s">
        <v>2913</v>
      </c>
      <c r="L1041" s="384" t="s">
        <v>2687</v>
      </c>
      <c r="M1041" s="306" t="s">
        <v>2688</v>
      </c>
      <c r="N1041" s="306"/>
      <c r="O1041" s="306" t="s">
        <v>2798</v>
      </c>
      <c r="P1041" s="308">
        <v>24</v>
      </c>
      <c r="Q1041" s="387">
        <v>24</v>
      </c>
      <c r="R1041" s="312">
        <v>9500</v>
      </c>
      <c r="S1041" s="310">
        <f t="shared" si="179"/>
        <v>228000</v>
      </c>
      <c r="T1041" s="389"/>
      <c r="U1041" s="389">
        <f t="shared" si="170"/>
        <v>228000</v>
      </c>
      <c r="V1041" s="451">
        <v>43154</v>
      </c>
      <c r="W1041" s="452">
        <v>43155</v>
      </c>
      <c r="X1041" s="386">
        <v>750</v>
      </c>
      <c r="Y1041" s="390" t="s">
        <v>3925</v>
      </c>
      <c r="Z1041" s="391">
        <v>2112</v>
      </c>
      <c r="AA1041" s="392" t="s">
        <v>3926</v>
      </c>
      <c r="AB1041" s="393"/>
      <c r="AC1041" s="394"/>
      <c r="AD1041" s="395">
        <f t="shared" si="180"/>
        <v>61</v>
      </c>
      <c r="AE1041" s="396">
        <f>IF(OR(G1041=账期!$A$18,G1041=账期!$A$20,G1041=账期!$A$22,G1041=账期!$A$24,G1041=账期!$A$25,G1041=账期!$A$27,G1041=账期!$A$26,G1041=账期!$A$28,G1041=账期!$A$30,G1041=账期!$A$32,G1041=账期!$A$34,G1041=账期!$A$35,G1041=账期!$A$37,G1041=账期!$A$39,G1041=账期!$A$40,G1041=账期!$A$41,G1041=账期!$A$42,G1041=账期!$A$43,G1041=账期!$A$44,G1041=账期!$A$45,G1041=账期!$A$46,G1041=账期!$A$48,G1041=账期!$A$50,G1041=账期!$A$51,G1041=账期!$A$52,G1041=账期!$A$53,G1041=账期!$A$54,G1041=账期!$A$56,G1041=账期!$A$57,G1041=账期!$A$58,G1041=账期!$A$59,G1041=账期!$A$60,G1041=账期!$A$61,G1041=账期!$A$62,G1041=账期!$A$63,G1041=账期!$A$64,G1041=账期!$A$66,G1041=账期!$A$67,G1041=账期!$A$68,G1041=账期!$A$70,G1041=账期!$A$71),30,IF(OR(G1041=账期!$A$74,G1041=账期!$A$77,G1041=账期!$A$76,G1041=账期!$A$79,G1041=账期!$A$80,G1041=账期!$A$81,G1041=账期!$A$83,G1041=账期!$A$85,G1041=账期!$A$87,G1041=账期!$A$89,G1041=账期!$A$91),60,IF(OR(G1041=账期!$A$93,G1041=账期!$A$94,G1041=账期!$A$95,G1041=账期!$A$96,G1041=账期!$A$98,G1041=账期!$A$99,G1041=账期!$A$101,G1041=账期!$A$102),90,0)))</f>
        <v>30</v>
      </c>
      <c r="AF1041" s="396"/>
      <c r="AG1041" s="306" t="s">
        <v>86</v>
      </c>
      <c r="AH1041" s="396" t="str">
        <f t="shared" si="169"/>
        <v>杭得利</v>
      </c>
      <c r="AI1041" s="321"/>
    </row>
    <row r="1042" spans="1:35" ht="18" customHeight="1" x14ac:dyDescent="0.25">
      <c r="A1042" s="301" t="str">
        <f t="shared" si="178"/>
        <v>2018年2月</v>
      </c>
      <c r="B1042" s="380">
        <v>43155</v>
      </c>
      <c r="C1042" s="381"/>
      <c r="D1042" s="304" t="s">
        <v>2632</v>
      </c>
      <c r="E1042" s="383" t="str">
        <f t="shared" si="164"/>
        <v>A</v>
      </c>
      <c r="F1042" s="383" t="str">
        <f t="shared" si="165"/>
        <v>B</v>
      </c>
      <c r="G1042" s="306" t="s">
        <v>2693</v>
      </c>
      <c r="H1042" s="385" t="str">
        <f>IF(G1042="","",VLOOKUP(G1042,下拉数据源!J:K,2,0))</f>
        <v>长飞光纤光缆四川有限公司</v>
      </c>
      <c r="I1042" s="307" t="s">
        <v>33</v>
      </c>
      <c r="J1042" s="385"/>
      <c r="K1042" s="386">
        <v>201802241</v>
      </c>
      <c r="L1042" s="306" t="s">
        <v>63</v>
      </c>
      <c r="M1042" s="306" t="s">
        <v>96</v>
      </c>
      <c r="N1042" s="306" t="s">
        <v>414</v>
      </c>
      <c r="O1042" s="306" t="s">
        <v>37</v>
      </c>
      <c r="P1042" s="308">
        <v>6</v>
      </c>
      <c r="Q1042" s="387"/>
      <c r="R1042" s="286">
        <v>11380</v>
      </c>
      <c r="S1042" s="388">
        <f t="shared" si="179"/>
        <v>0</v>
      </c>
      <c r="T1042" s="389"/>
      <c r="U1042" s="389">
        <f t="shared" si="170"/>
        <v>0</v>
      </c>
      <c r="V1042" s="451">
        <v>43156</v>
      </c>
      <c r="W1042" s="452">
        <v>43159</v>
      </c>
      <c r="X1042" s="386">
        <v>750</v>
      </c>
      <c r="Y1042" s="390"/>
      <c r="Z1042" s="391"/>
      <c r="AA1042" s="392"/>
      <c r="AB1042" s="393"/>
      <c r="AC1042" s="394"/>
      <c r="AD1042" s="395">
        <f t="shared" si="180"/>
        <v>61</v>
      </c>
      <c r="AE1042" s="396">
        <f>IF(OR(G1042=账期!$A$18,G1042=账期!$A$20,G1042=账期!$A$22,G1042=账期!$A$24,G1042=账期!$A$25,G1042=账期!$A$27,G1042=账期!$A$26,G1042=账期!$A$28,G1042=账期!$A$30,G1042=账期!$A$32,G1042=账期!$A$34,G1042=账期!$A$35,G1042=账期!$A$37,G1042=账期!$A$39,G1042=账期!$A$40,G1042=账期!$A$41,G1042=账期!$A$42,G1042=账期!$A$43,G1042=账期!$A$44,G1042=账期!$A$45,G1042=账期!$A$46,G1042=账期!$A$48,G1042=账期!$A$50,G1042=账期!$A$51,G1042=账期!$A$52,G1042=账期!$A$53,G1042=账期!$A$54,G1042=账期!$A$56,G1042=账期!$A$57,G1042=账期!$A$58,G1042=账期!$A$59,G1042=账期!$A$60,G1042=账期!$A$61,G1042=账期!$A$62,G1042=账期!$A$63,G1042=账期!$A$64,G1042=账期!$A$66,G1042=账期!$A$67,G1042=账期!$A$68,G1042=账期!$A$70,G1042=账期!$A$71),30,IF(OR(G1042=账期!$A$74,G1042=账期!$A$77,G1042=账期!$A$76,G1042=账期!$A$79,G1042=账期!$A$80,G1042=账期!$A$81,G1042=账期!$A$83,G1042=账期!$A$85,G1042=账期!$A$87,G1042=账期!$A$89,G1042=账期!$A$91),60,IF(OR(G1042=账期!$A$93,G1042=账期!$A$94,G1042=账期!$A$95,G1042=账期!$A$96,G1042=账期!$A$98,G1042=账期!$A$99,G1042=账期!$A$101,G1042=账期!$A$102),90,0)))</f>
        <v>30</v>
      </c>
      <c r="AF1042" s="396"/>
      <c r="AG1042" s="384" t="s">
        <v>2714</v>
      </c>
      <c r="AH1042" s="396" t="str">
        <f t="shared" si="169"/>
        <v>张军</v>
      </c>
      <c r="AI1042" s="321"/>
    </row>
    <row r="1043" spans="1:35" ht="18" customHeight="1" x14ac:dyDescent="0.25">
      <c r="A1043" s="301" t="str">
        <f t="shared" si="178"/>
        <v>2018年2月</v>
      </c>
      <c r="B1043" s="380">
        <v>43155</v>
      </c>
      <c r="C1043" s="381" t="s">
        <v>3950</v>
      </c>
      <c r="D1043" s="304" t="s">
        <v>2632</v>
      </c>
      <c r="E1043" s="383" t="str">
        <f t="shared" si="164"/>
        <v>A</v>
      </c>
      <c r="F1043" s="383" t="str">
        <f t="shared" si="165"/>
        <v>B</v>
      </c>
      <c r="G1043" s="306" t="s">
        <v>2693</v>
      </c>
      <c r="H1043" s="385" t="str">
        <f>IF(G1043="","",VLOOKUP(G1043,下拉数据源!J:K,2,0))</f>
        <v>长飞光纤光缆四川有限公司</v>
      </c>
      <c r="I1043" s="307" t="s">
        <v>33</v>
      </c>
      <c r="J1043" s="385"/>
      <c r="K1043" s="386">
        <v>201802081</v>
      </c>
      <c r="L1043" s="306" t="s">
        <v>2695</v>
      </c>
      <c r="M1043" s="306" t="s">
        <v>2797</v>
      </c>
      <c r="N1043" s="384"/>
      <c r="O1043" s="306" t="s">
        <v>37</v>
      </c>
      <c r="P1043" s="386">
        <v>27</v>
      </c>
      <c r="Q1043" s="387"/>
      <c r="R1043" s="286">
        <v>9540</v>
      </c>
      <c r="S1043" s="388">
        <f t="shared" si="179"/>
        <v>0</v>
      </c>
      <c r="T1043" s="389"/>
      <c r="U1043" s="389">
        <f t="shared" si="170"/>
        <v>0</v>
      </c>
      <c r="V1043" s="451">
        <v>43156</v>
      </c>
      <c r="W1043" s="452">
        <v>43159</v>
      </c>
      <c r="X1043" s="386">
        <v>750</v>
      </c>
      <c r="Y1043" s="390"/>
      <c r="Z1043" s="391"/>
      <c r="AA1043" s="392"/>
      <c r="AB1043" s="393"/>
      <c r="AC1043" s="394"/>
      <c r="AD1043" s="395">
        <f t="shared" si="180"/>
        <v>61</v>
      </c>
      <c r="AE1043" s="396">
        <f>IF(OR(G1043=账期!$A$18,G1043=账期!$A$20,G1043=账期!$A$22,G1043=账期!$A$24,G1043=账期!$A$25,G1043=账期!$A$27,G1043=账期!$A$26,G1043=账期!$A$28,G1043=账期!$A$30,G1043=账期!$A$32,G1043=账期!$A$34,G1043=账期!$A$35,G1043=账期!$A$37,G1043=账期!$A$39,G1043=账期!$A$40,G1043=账期!$A$41,G1043=账期!$A$42,G1043=账期!$A$43,G1043=账期!$A$44,G1043=账期!$A$45,G1043=账期!$A$46,G1043=账期!$A$48,G1043=账期!$A$50,G1043=账期!$A$51,G1043=账期!$A$52,G1043=账期!$A$53,G1043=账期!$A$54,G1043=账期!$A$56,G1043=账期!$A$57,G1043=账期!$A$58,G1043=账期!$A$59,G1043=账期!$A$60,G1043=账期!$A$61,G1043=账期!$A$62,G1043=账期!$A$63,G1043=账期!$A$64,G1043=账期!$A$66,G1043=账期!$A$67,G1043=账期!$A$68,G1043=账期!$A$70,G1043=账期!$A$71),30,IF(OR(G1043=账期!$A$74,G1043=账期!$A$77,G1043=账期!$A$76,G1043=账期!$A$79,G1043=账期!$A$80,G1043=账期!$A$81,G1043=账期!$A$83,G1043=账期!$A$85,G1043=账期!$A$87,G1043=账期!$A$89,G1043=账期!$A$91),60,IF(OR(G1043=账期!$A$93,G1043=账期!$A$94,G1043=账期!$A$95,G1043=账期!$A$96,G1043=账期!$A$98,G1043=账期!$A$99,G1043=账期!$A$101,G1043=账期!$A$102),90,0)))</f>
        <v>30</v>
      </c>
      <c r="AF1043" s="396"/>
      <c r="AG1043" s="384" t="s">
        <v>2714</v>
      </c>
      <c r="AH1043" s="396" t="str">
        <f t="shared" si="169"/>
        <v>张军</v>
      </c>
      <c r="AI1043" s="321"/>
    </row>
    <row r="1044" spans="1:35" ht="18" customHeight="1" x14ac:dyDescent="0.25">
      <c r="A1044" s="301" t="str">
        <f t="shared" si="178"/>
        <v>备货</v>
      </c>
      <c r="B1044" s="302">
        <v>43100</v>
      </c>
      <c r="C1044" s="303"/>
      <c r="D1044" s="304" t="s">
        <v>625</v>
      </c>
      <c r="E1044" s="305" t="str">
        <f t="shared" si="164"/>
        <v>A</v>
      </c>
      <c r="F1044" s="305" t="str">
        <f t="shared" si="165"/>
        <v>B</v>
      </c>
      <c r="G1044" s="306" t="s">
        <v>480</v>
      </c>
      <c r="H1044" s="307" t="str">
        <f>IF(G1044="","",VLOOKUP(G1044,下拉数据源!J:K,2,0))</f>
        <v xml:space="preserve">烽火通信科技股份有限公司 </v>
      </c>
      <c r="I1044" s="307" t="s">
        <v>33</v>
      </c>
      <c r="J1044" s="307"/>
      <c r="K1044" s="308" t="s">
        <v>488</v>
      </c>
      <c r="L1044" s="306" t="s">
        <v>40</v>
      </c>
      <c r="M1044" s="306" t="s">
        <v>489</v>
      </c>
      <c r="N1044" s="306"/>
      <c r="O1044" s="306" t="s">
        <v>65</v>
      </c>
      <c r="P1044" s="308">
        <v>1.5</v>
      </c>
      <c r="Q1044" s="309"/>
      <c r="R1044" s="312">
        <v>15800</v>
      </c>
      <c r="S1044" s="310">
        <f t="shared" si="179"/>
        <v>0</v>
      </c>
      <c r="T1044" s="311"/>
      <c r="U1044" s="311">
        <f t="shared" si="170"/>
        <v>0</v>
      </c>
      <c r="V1044" s="451" t="s">
        <v>2668</v>
      </c>
      <c r="W1044" s="452"/>
      <c r="X1044" s="308">
        <v>500</v>
      </c>
      <c r="Y1044" s="313"/>
      <c r="Z1044" s="314"/>
      <c r="AA1044" s="315"/>
      <c r="AB1044" s="316"/>
      <c r="AC1044" s="317"/>
      <c r="AD1044" s="318">
        <f t="shared" si="180"/>
        <v>61</v>
      </c>
      <c r="AE1044" s="319">
        <f>IF(OR(G1044=账期!$A$18,G1044=账期!$A$20,G1044=账期!$A$22,G1044=账期!$A$24,G1044=账期!$A$25,G1044=账期!$A$27,G1044=账期!$A$26,G1044=账期!$A$28,G1044=账期!$A$30,G1044=账期!$A$32,G1044=账期!$A$34,G1044=账期!$A$35,G1044=账期!$A$37,G1044=账期!$A$39,G1044=账期!$A$40,G1044=账期!$A$41,G1044=账期!$A$42,G1044=账期!$A$43,G1044=账期!$A$44,G1044=账期!$A$45,G1044=账期!$A$46,G1044=账期!$A$48,G1044=账期!$A$50,G1044=账期!$A$51,G1044=账期!$A$52,G1044=账期!$A$53,G1044=账期!$A$54,G1044=账期!$A$56,G1044=账期!$A$57,G1044=账期!$A$58,G1044=账期!$A$59,G1044=账期!$A$60,G1044=账期!$A$61,G1044=账期!$A$62,G1044=账期!$A$63,G1044=账期!$A$64,G1044=账期!$A$66,G1044=账期!$A$67,G1044=账期!$A$68,G1044=账期!$A$70,G1044=账期!$A$71),30,IF(OR(G1044=账期!$A$74,G1044=账期!$A$77,G1044=账期!$A$76,G1044=账期!$A$79,G1044=账期!$A$80,G1044=账期!$A$81,G1044=账期!$A$83,G1044=账期!$A$85,G1044=账期!$A$87,G1044=账期!$A$89,G1044=账期!$A$91),60,IF(OR(G1044=账期!$A$93,G1044=账期!$A$94,G1044=账期!$A$95,G1044=账期!$A$96,G1044=账期!$A$98,G1044=账期!$A$99,G1044=账期!$A$101,G1044=账期!$A$102),90,0)))</f>
        <v>30</v>
      </c>
      <c r="AF1044" s="319"/>
      <c r="AG1044" s="306" t="s">
        <v>86</v>
      </c>
      <c r="AH1044" s="319" t="str">
        <f t="shared" si="169"/>
        <v>杭得利</v>
      </c>
      <c r="AI1044" s="321"/>
    </row>
    <row r="1045" spans="1:35" ht="18" customHeight="1" x14ac:dyDescent="0.25">
      <c r="A1045" s="301"/>
      <c r="B1045" s="302">
        <v>43155</v>
      </c>
      <c r="C1045" s="303"/>
      <c r="D1045" s="304" t="s">
        <v>625</v>
      </c>
      <c r="E1045" s="305" t="str">
        <f t="shared" si="164"/>
        <v>A</v>
      </c>
      <c r="F1045" s="305" t="str">
        <f t="shared" si="165"/>
        <v>B</v>
      </c>
      <c r="G1045" s="306" t="s">
        <v>480</v>
      </c>
      <c r="H1045" s="307" t="s">
        <v>481</v>
      </c>
      <c r="I1045" s="307" t="s">
        <v>33</v>
      </c>
      <c r="J1045" s="307"/>
      <c r="K1045" s="308" t="s">
        <v>3938</v>
      </c>
      <c r="L1045" s="306" t="s">
        <v>40</v>
      </c>
      <c r="M1045" s="306" t="s">
        <v>490</v>
      </c>
      <c r="N1045" s="306"/>
      <c r="O1045" s="306" t="s">
        <v>37</v>
      </c>
      <c r="P1045" s="308">
        <v>6</v>
      </c>
      <c r="Q1045" s="309">
        <v>6</v>
      </c>
      <c r="R1045" s="286">
        <v>16600</v>
      </c>
      <c r="S1045" s="310">
        <f t="shared" si="179"/>
        <v>99600</v>
      </c>
      <c r="T1045" s="311"/>
      <c r="U1045" s="311">
        <f t="shared" si="170"/>
        <v>99600</v>
      </c>
      <c r="V1045" s="451">
        <v>43155</v>
      </c>
      <c r="W1045" s="452">
        <v>43156</v>
      </c>
      <c r="X1045" s="308">
        <v>750</v>
      </c>
      <c r="Y1045" s="313" t="s">
        <v>3961</v>
      </c>
      <c r="Z1045" s="314">
        <v>528</v>
      </c>
      <c r="AA1045" s="315">
        <v>171214</v>
      </c>
      <c r="AB1045" s="316"/>
      <c r="AC1045" s="320"/>
      <c r="AD1045" s="318">
        <f t="shared" si="180"/>
        <v>61</v>
      </c>
      <c r="AE1045" s="319">
        <v>30</v>
      </c>
      <c r="AF1045" s="319"/>
      <c r="AG1045" s="306" t="s">
        <v>86</v>
      </c>
      <c r="AH1045" s="319" t="str">
        <f t="shared" si="169"/>
        <v>杭得利</v>
      </c>
      <c r="AI1045" s="321"/>
    </row>
    <row r="1046" spans="1:35" ht="18" customHeight="1" x14ac:dyDescent="0.25">
      <c r="A1046" s="301" t="str">
        <f t="shared" ref="A1046" si="185">IF(V1046="","",TEXT(V1046,"yyyy年m月"))</f>
        <v>备货</v>
      </c>
      <c r="B1046" s="302">
        <v>43131</v>
      </c>
      <c r="C1046" s="303" t="s">
        <v>2886</v>
      </c>
      <c r="D1046" s="304" t="s">
        <v>625</v>
      </c>
      <c r="E1046" s="305" t="str">
        <f t="shared" si="164"/>
        <v>A</v>
      </c>
      <c r="F1046" s="305" t="str">
        <f t="shared" si="165"/>
        <v>B</v>
      </c>
      <c r="G1046" s="306" t="s">
        <v>2739</v>
      </c>
      <c r="H1046" s="307" t="str">
        <f>IF(G1046="","",VLOOKUP(G1046,下拉数据源!J:K,2,0))</f>
        <v xml:space="preserve">烽火通信科技股份有限公司 </v>
      </c>
      <c r="I1046" s="307" t="s">
        <v>33</v>
      </c>
      <c r="J1046" s="307"/>
      <c r="K1046" s="308" t="s">
        <v>2885</v>
      </c>
      <c r="L1046" s="306" t="s">
        <v>40</v>
      </c>
      <c r="M1046" s="306" t="s">
        <v>2667</v>
      </c>
      <c r="N1046" s="306"/>
      <c r="O1046" s="306" t="s">
        <v>2798</v>
      </c>
      <c r="P1046" s="308">
        <v>16</v>
      </c>
      <c r="Q1046" s="309"/>
      <c r="R1046" s="286">
        <v>13600</v>
      </c>
      <c r="S1046" s="310">
        <f t="shared" si="179"/>
        <v>0</v>
      </c>
      <c r="T1046" s="311"/>
      <c r="U1046" s="311">
        <f t="shared" si="170"/>
        <v>0</v>
      </c>
      <c r="V1046" s="451" t="s">
        <v>2668</v>
      </c>
      <c r="W1046" s="452"/>
      <c r="X1046" s="308">
        <v>750</v>
      </c>
      <c r="Y1046" s="313"/>
      <c r="Z1046" s="314"/>
      <c r="AA1046" s="315"/>
      <c r="AB1046" s="316"/>
      <c r="AC1046" s="317"/>
      <c r="AD1046" s="318">
        <f t="shared" si="180"/>
        <v>61</v>
      </c>
      <c r="AE1046" s="319">
        <f>IF(OR(G1046=账期!$A$18,G1046=账期!$A$20,G1046=账期!$A$22,G1046=账期!$A$24,G1046=账期!$A$25,G1046=账期!$A$27,G1046=账期!$A$26,G1046=账期!$A$28,G1046=账期!$A$30,G1046=账期!$A$32,G1046=账期!$A$34,G1046=账期!$A$35,G1046=账期!$A$37,G1046=账期!$A$39,G1046=账期!$A$40,G1046=账期!$A$41,G1046=账期!$A$42,G1046=账期!$A$43,G1046=账期!$A$44,G1046=账期!$A$45,G1046=账期!$A$46,G1046=账期!$A$48,G1046=账期!$A$50,G1046=账期!$A$51,G1046=账期!$A$52,G1046=账期!$A$53,G1046=账期!$A$54,G1046=账期!$A$56,G1046=账期!$A$57,G1046=账期!$A$58,G1046=账期!$A$59,G1046=账期!$A$60,G1046=账期!$A$61,G1046=账期!$A$62,G1046=账期!$A$63,G1046=账期!$A$64,G1046=账期!$A$66,G1046=账期!$A$67,G1046=账期!$A$68,G1046=账期!$A$70,G1046=账期!$A$71),30,IF(OR(G1046=账期!$A$74,G1046=账期!$A$77,G1046=账期!$A$76,G1046=账期!$A$79,G1046=账期!$A$80,G1046=账期!$A$81,G1046=账期!$A$83,G1046=账期!$A$85,G1046=账期!$A$87,G1046=账期!$A$89,G1046=账期!$A$91),60,IF(OR(G1046=账期!$A$93,G1046=账期!$A$94,G1046=账期!$A$95,G1046=账期!$A$96,G1046=账期!$A$98,G1046=账期!$A$99,G1046=账期!$A$101,G1046=账期!$A$102),90,0)))</f>
        <v>30</v>
      </c>
      <c r="AF1046" s="319"/>
      <c r="AG1046" s="306" t="s">
        <v>86</v>
      </c>
      <c r="AH1046" s="319" t="str">
        <f t="shared" si="169"/>
        <v>杭得利</v>
      </c>
      <c r="AI1046" s="321"/>
    </row>
    <row r="1047" spans="1:35" ht="18" customHeight="1" x14ac:dyDescent="0.25">
      <c r="A1047" s="301" t="str">
        <f t="shared" si="178"/>
        <v>备货</v>
      </c>
      <c r="B1047" s="302">
        <v>43155</v>
      </c>
      <c r="C1047" s="303"/>
      <c r="D1047" s="304" t="s">
        <v>625</v>
      </c>
      <c r="E1047" s="305" t="str">
        <f t="shared" ref="E1047" si="186">IF(OR(D1047="长飞",D1047="烽火",D1047="特发",D1047="富通",D1047="亨通",G1047="赣州金信诺",G1047="江苏永鼎",G1047="宏安集团"),"A",IF(OR(G1047="广意通讯",G1047="湖北楚天",G1047="宁波格亿达",G1047="通鼎互联",G1047="黄石昌达",G1047="江苏俊知",G1047="珠海汉胜",G1047="武汉电信"),"B","C"))</f>
        <v>A</v>
      </c>
      <c r="F1047" s="305" t="str">
        <f t="shared" ref="F1047" si="187">IF(OR(G1047="成都大唐",G1047="广东亨通",G1047="江苏亨通",G1047="兰州长飞",G1047="南京华信",G1047="汕头奥星",G1047="特发光网",G1047="武汉长飞",G1047="长春烽火",G1047="广意通讯",G1047="湖北楚天",G1047="宁波格亿达",G1047="通鼎互联",G1047="安徽汉唐",G1047="安徽宜德",G1047="安徽盈通",G1047="成都康宁",G1047="成都中飞",G1047="东莞光佳",G1047="东莞鸿鑫",G1047="烽火博鑫",G1047="佛山星蓝",G1047="广东金桥",G1047="广州联兴",G1047="贵州乾新",G1047="航天电工",G1047="合肥兴联",G1047="湖北宇洪",G1047="江苏奥通",G1047="江苏中远",G1047="宁波辰飞",G1047="宁波汉生",G1047="宁波宇欣",G1047="山东太平洋",G1047="山东特发",G1047="山东永通",G1047="上海朗闻",G1047="上海翼波",G1047="四川天邑",G1047="四川旭泰",G1047="武汉瑞联",G1047="武汉同至",G1047="西安西古",G1047="西安鑫华通",G1047="武汉驿路通",G1047="长光通信",G1047="中电八所",G1047="中电光达",G1047="中利集团",G1047="重庆特发",G1047="舟山安格",G1047="珠海邗秦"),"A",IF(OR(G1047="富通天津",G1047="赣州金信诺",G1047="江苏永鼎",G1047="上海长飞",G1047="特发股份",G1047="武汉烽火",G1047="西安烽火",G1047="长飞中利",G1047="江苏中天",G1047="江西联创",G1047="宁波盈谷",G1047="黄石昌达",G1047="四川长飞"),"B","C"))</f>
        <v>B</v>
      </c>
      <c r="G1047" s="306" t="s">
        <v>480</v>
      </c>
      <c r="H1047" s="307" t="s">
        <v>481</v>
      </c>
      <c r="I1047" s="307" t="s">
        <v>33</v>
      </c>
      <c r="J1047" s="307"/>
      <c r="K1047" s="308" t="s">
        <v>3938</v>
      </c>
      <c r="L1047" s="306" t="s">
        <v>40</v>
      </c>
      <c r="M1047" s="306" t="s">
        <v>490</v>
      </c>
      <c r="N1047" s="306"/>
      <c r="O1047" s="306" t="s">
        <v>37</v>
      </c>
      <c r="P1047" s="308">
        <v>104</v>
      </c>
      <c r="Q1047" s="309"/>
      <c r="R1047" s="286">
        <v>16600</v>
      </c>
      <c r="S1047" s="310">
        <f t="shared" ref="S1047:S1049" si="188">Q1047*R1047</f>
        <v>0</v>
      </c>
      <c r="T1047" s="311"/>
      <c r="U1047" s="311">
        <f t="shared" ref="U1047" si="189">S1047-T1047</f>
        <v>0</v>
      </c>
      <c r="V1047" s="451" t="s">
        <v>2668</v>
      </c>
      <c r="W1047" s="452"/>
      <c r="X1047" s="308">
        <v>750</v>
      </c>
      <c r="Y1047" s="313"/>
      <c r="Z1047" s="314"/>
      <c r="AA1047" s="315"/>
      <c r="AB1047" s="316"/>
      <c r="AC1047" s="320"/>
      <c r="AD1047" s="318">
        <f t="shared" ref="AD1047" si="190">IF(AE1047&gt;0,(DATE(YEAR(AC1047),MONTH(AC1047)+1,1)-1)+AE1047,AC1047)</f>
        <v>61</v>
      </c>
      <c r="AE1047" s="319">
        <v>30</v>
      </c>
      <c r="AF1047" s="319"/>
      <c r="AG1047" s="306" t="s">
        <v>86</v>
      </c>
      <c r="AH1047" s="319" t="str">
        <f t="shared" ref="AH1047" si="191">IF(AG1047="华东","徐绪盛",IF(AG1047="华南","柯童柱",IF(AG1047="华中","杭得利",IF(AG1047="西南","张军",IF(AG1047="华北","石浩宇","")))))</f>
        <v>杭得利</v>
      </c>
      <c r="AI1047" s="321"/>
    </row>
    <row r="1048" spans="1:35" ht="18" customHeight="1" x14ac:dyDescent="0.25">
      <c r="A1048" s="301" t="str">
        <f t="shared" si="178"/>
        <v>2018年2月</v>
      </c>
      <c r="B1048" s="380">
        <v>43155</v>
      </c>
      <c r="C1048" s="381" t="s">
        <v>4021</v>
      </c>
      <c r="D1048" s="382" t="s">
        <v>2632</v>
      </c>
      <c r="E1048" s="383" t="str">
        <f t="shared" si="164"/>
        <v>A</v>
      </c>
      <c r="F1048" s="383" t="str">
        <f t="shared" si="165"/>
        <v>C</v>
      </c>
      <c r="G1048" s="306" t="s">
        <v>464</v>
      </c>
      <c r="H1048" s="385" t="str">
        <f>IF(G1048="","",VLOOKUP(G1048,下拉数据源!J:K,2,0))</f>
        <v>天津长飞鑫茂光缆有限公司</v>
      </c>
      <c r="I1048" s="307" t="s">
        <v>105</v>
      </c>
      <c r="J1048" s="385"/>
      <c r="K1048" s="386"/>
      <c r="L1048" s="306" t="s">
        <v>35</v>
      </c>
      <c r="M1048" s="306" t="s">
        <v>94</v>
      </c>
      <c r="N1048" s="306"/>
      <c r="O1048" s="306" t="s">
        <v>37</v>
      </c>
      <c r="P1048" s="386">
        <v>31.5</v>
      </c>
      <c r="Q1048" s="387"/>
      <c r="R1048" s="286">
        <v>9420</v>
      </c>
      <c r="S1048" s="310">
        <f t="shared" si="188"/>
        <v>0</v>
      </c>
      <c r="T1048" s="389"/>
      <c r="U1048" s="389">
        <f t="shared" si="170"/>
        <v>0</v>
      </c>
      <c r="V1048" s="451">
        <v>43156</v>
      </c>
      <c r="W1048" s="452">
        <v>43156</v>
      </c>
      <c r="X1048" s="386">
        <v>900</v>
      </c>
      <c r="Y1048" s="390"/>
      <c r="Z1048" s="391"/>
      <c r="AA1048" s="392"/>
      <c r="AB1048" s="393"/>
      <c r="AC1048" s="394"/>
      <c r="AD1048" s="395">
        <f t="shared" si="180"/>
        <v>61</v>
      </c>
      <c r="AE1048" s="396">
        <f>IF(OR(G1048=账期!$A$18,G1048=账期!$A$20,G1048=账期!$A$22,G1048=账期!$A$24,G1048=账期!$A$25,G1048=账期!$A$27,G1048=账期!$A$26,G1048=账期!$A$28,G1048=账期!$A$30,G1048=账期!$A$32,G1048=账期!$A$34,G1048=账期!$A$35,G1048=账期!$A$37,G1048=账期!$A$39,G1048=账期!$A$40,G1048=账期!$A$41,G1048=账期!$A$42,G1048=账期!$A$43,G1048=账期!$A$44,G1048=账期!$A$45,G1048=账期!$A$46,G1048=账期!$A$48,G1048=账期!$A$50,G1048=账期!$A$51,G1048=账期!$A$52,G1048=账期!$A$53,G1048=账期!$A$54,G1048=账期!$A$56,G1048=账期!$A$57,G1048=账期!$A$58,G1048=账期!$A$59,G1048=账期!$A$60,G1048=账期!$A$61,G1048=账期!$A$62,G1048=账期!$A$63,G1048=账期!$A$64,G1048=账期!$A$66,G1048=账期!$A$67,G1048=账期!$A$68,G1048=账期!$A$70,G1048=账期!$A$71),30,IF(OR(G1048=账期!$A$74,G1048=账期!$A$77,G1048=账期!$A$76,G1048=账期!$A$79,G1048=账期!$A$80,G1048=账期!$A$81,G1048=账期!$A$83,G1048=账期!$A$85,G1048=账期!$A$87,G1048=账期!$A$89,G1048=账期!$A$91),60,IF(OR(G1048=账期!$A$93,G1048=账期!$A$94,G1048=账期!$A$95,G1048=账期!$A$96,G1048=账期!$A$98,G1048=账期!$A$99,G1048=账期!$A$101,G1048=账期!$A$102),90,0)))</f>
        <v>30</v>
      </c>
      <c r="AF1048" s="396"/>
      <c r="AG1048" s="306" t="s">
        <v>106</v>
      </c>
      <c r="AH1048" s="396" t="str">
        <f t="shared" si="169"/>
        <v>石浩宇</v>
      </c>
      <c r="AI1048" s="321"/>
    </row>
    <row r="1049" spans="1:35" ht="18" customHeight="1" x14ac:dyDescent="0.25">
      <c r="A1049" s="301" t="str">
        <f t="shared" si="178"/>
        <v>2018年2月</v>
      </c>
      <c r="B1049" s="380">
        <v>43155</v>
      </c>
      <c r="C1049" s="381" t="s">
        <v>4021</v>
      </c>
      <c r="D1049" s="382" t="s">
        <v>2632</v>
      </c>
      <c r="E1049" s="383" t="str">
        <f t="shared" si="164"/>
        <v>A</v>
      </c>
      <c r="F1049" s="383" t="str">
        <f t="shared" si="165"/>
        <v>C</v>
      </c>
      <c r="G1049" s="306" t="s">
        <v>464</v>
      </c>
      <c r="H1049" s="385" t="str">
        <f>IF(G1049="","",VLOOKUP(G1049,下拉数据源!J:K,2,0))</f>
        <v>天津长飞鑫茂光缆有限公司</v>
      </c>
      <c r="I1049" s="307" t="s">
        <v>105</v>
      </c>
      <c r="J1049" s="385"/>
      <c r="K1049" s="386"/>
      <c r="L1049" s="306" t="s">
        <v>35</v>
      </c>
      <c r="M1049" s="306" t="s">
        <v>94</v>
      </c>
      <c r="N1049" s="306"/>
      <c r="O1049" s="306" t="s">
        <v>37</v>
      </c>
      <c r="P1049" s="386">
        <v>31.5</v>
      </c>
      <c r="Q1049" s="387"/>
      <c r="R1049" s="286">
        <v>9420</v>
      </c>
      <c r="S1049" s="310">
        <f t="shared" si="188"/>
        <v>0</v>
      </c>
      <c r="T1049" s="389"/>
      <c r="U1049" s="389">
        <f t="shared" si="170"/>
        <v>0</v>
      </c>
      <c r="V1049" s="451">
        <v>43159</v>
      </c>
      <c r="W1049" s="452">
        <v>43159</v>
      </c>
      <c r="X1049" s="386">
        <v>900</v>
      </c>
      <c r="Y1049" s="390"/>
      <c r="Z1049" s="391"/>
      <c r="AA1049" s="392"/>
      <c r="AB1049" s="393"/>
      <c r="AC1049" s="394"/>
      <c r="AD1049" s="395">
        <f t="shared" si="180"/>
        <v>61</v>
      </c>
      <c r="AE1049" s="396">
        <f>IF(OR(G1049=账期!$A$18,G1049=账期!$A$20,G1049=账期!$A$22,G1049=账期!$A$24,G1049=账期!$A$25,G1049=账期!$A$27,G1049=账期!$A$26,G1049=账期!$A$28,G1049=账期!$A$30,G1049=账期!$A$32,G1049=账期!$A$34,G1049=账期!$A$35,G1049=账期!$A$37,G1049=账期!$A$39,G1049=账期!$A$40,G1049=账期!$A$41,G1049=账期!$A$42,G1049=账期!$A$43,G1049=账期!$A$44,G1049=账期!$A$45,G1049=账期!$A$46,G1049=账期!$A$48,G1049=账期!$A$50,G1049=账期!$A$51,G1049=账期!$A$52,G1049=账期!$A$53,G1049=账期!$A$54,G1049=账期!$A$56,G1049=账期!$A$57,G1049=账期!$A$58,G1049=账期!$A$59,G1049=账期!$A$60,G1049=账期!$A$61,G1049=账期!$A$62,G1049=账期!$A$63,G1049=账期!$A$64,G1049=账期!$A$66,G1049=账期!$A$67,G1049=账期!$A$68,G1049=账期!$A$70,G1049=账期!$A$71),30,IF(OR(G1049=账期!$A$74,G1049=账期!$A$77,G1049=账期!$A$76,G1049=账期!$A$79,G1049=账期!$A$80,G1049=账期!$A$81,G1049=账期!$A$83,G1049=账期!$A$85,G1049=账期!$A$87,G1049=账期!$A$89,G1049=账期!$A$91),60,IF(OR(G1049=账期!$A$93,G1049=账期!$A$94,G1049=账期!$A$95,G1049=账期!$A$96,G1049=账期!$A$98,G1049=账期!$A$99,G1049=账期!$A$101,G1049=账期!$A$102),90,0)))</f>
        <v>30</v>
      </c>
      <c r="AF1049" s="396"/>
      <c r="AG1049" s="306" t="s">
        <v>106</v>
      </c>
      <c r="AH1049" s="396" t="str">
        <f t="shared" si="169"/>
        <v>石浩宇</v>
      </c>
      <c r="AI1049" s="321"/>
    </row>
    <row r="1050" spans="1:35" ht="18" customHeight="1" x14ac:dyDescent="0.25">
      <c r="A1050" s="301" t="str">
        <f t="shared" si="178"/>
        <v>2018年3月</v>
      </c>
      <c r="B1050" s="380">
        <v>43155</v>
      </c>
      <c r="C1050" s="381" t="s">
        <v>4019</v>
      </c>
      <c r="D1050" s="304" t="s">
        <v>15</v>
      </c>
      <c r="E1050" s="383" t="str">
        <f t="shared" si="164"/>
        <v>A</v>
      </c>
      <c r="F1050" s="383" t="str">
        <f t="shared" si="165"/>
        <v>B</v>
      </c>
      <c r="G1050" s="384" t="s">
        <v>2794</v>
      </c>
      <c r="H1050" s="385" t="str">
        <f>IF(G1050="","",VLOOKUP(G1050,下拉数据源!J:K,2,0))</f>
        <v>江苏永鼎股份有限公司</v>
      </c>
      <c r="I1050" s="307" t="s">
        <v>33</v>
      </c>
      <c r="J1050" s="385"/>
      <c r="K1050" s="386" t="s">
        <v>3955</v>
      </c>
      <c r="L1050" s="306" t="s">
        <v>2695</v>
      </c>
      <c r="M1050" s="306" t="s">
        <v>2797</v>
      </c>
      <c r="N1050" s="384"/>
      <c r="O1050" s="306" t="s">
        <v>2798</v>
      </c>
      <c r="P1050" s="386">
        <v>30</v>
      </c>
      <c r="Q1050" s="387"/>
      <c r="R1050" s="286">
        <v>9050</v>
      </c>
      <c r="S1050" s="388">
        <f t="shared" si="179"/>
        <v>0</v>
      </c>
      <c r="T1050" s="389"/>
      <c r="U1050" s="389">
        <f t="shared" si="170"/>
        <v>0</v>
      </c>
      <c r="V1050" s="451">
        <v>43163</v>
      </c>
      <c r="W1050" s="452">
        <v>43164</v>
      </c>
      <c r="X1050" s="386">
        <v>750</v>
      </c>
      <c r="Y1050" s="390"/>
      <c r="Z1050" s="391"/>
      <c r="AA1050" s="392"/>
      <c r="AB1050" s="393"/>
      <c r="AC1050" s="394"/>
      <c r="AD1050" s="395">
        <f t="shared" si="180"/>
        <v>0</v>
      </c>
      <c r="AE1050" s="396">
        <f>IF(OR(G1050=账期!$A$18,G1050=账期!$A$20,G1050=账期!$A$22,G1050=账期!$A$24,G1050=账期!$A$25,G1050=账期!$A$27,G1050=账期!$A$26,G1050=账期!$A$28,G1050=账期!$A$30,G1050=账期!$A$32,G1050=账期!$A$34,G1050=账期!$A$35,G1050=账期!$A$37,G1050=账期!$A$39,G1050=账期!$A$40,G1050=账期!$A$41,G1050=账期!$A$42,G1050=账期!$A$43,G1050=账期!$A$44,G1050=账期!$A$45,G1050=账期!$A$46,G1050=账期!$A$48,G1050=账期!$A$50,G1050=账期!$A$51,G1050=账期!$A$52,G1050=账期!$A$53,G1050=账期!$A$54,G1050=账期!$A$56,G1050=账期!$A$57,G1050=账期!$A$58,G1050=账期!$A$59,G1050=账期!$A$60,G1050=账期!$A$61,G1050=账期!$A$62,G1050=账期!$A$63,G1050=账期!$A$64,G1050=账期!$A$66,G1050=账期!$A$67,G1050=账期!$A$68,G1050=账期!$A$70,G1050=账期!$A$71),30,IF(OR(G1050=账期!$A$74,G1050=账期!$A$77,G1050=账期!$A$76,G1050=账期!$A$79,G1050=账期!$A$80,G1050=账期!$A$81,G1050=账期!$A$83,G1050=账期!$A$85,G1050=账期!$A$87,G1050=账期!$A$89,G1050=账期!$A$91),60,IF(OR(G1050=账期!$A$93,G1050=账期!$A$94,G1050=账期!$A$95,G1050=账期!$A$96,G1050=账期!$A$98,G1050=账期!$A$99,G1050=账期!$A$101,G1050=账期!$A$102),90,0)))</f>
        <v>0</v>
      </c>
      <c r="AF1050" s="396"/>
      <c r="AG1050" s="306" t="s">
        <v>50</v>
      </c>
      <c r="AH1050" s="396" t="str">
        <f t="shared" si="169"/>
        <v>徐绪盛</v>
      </c>
      <c r="AI1050" s="321"/>
    </row>
    <row r="1051" spans="1:35" ht="18" customHeight="1" x14ac:dyDescent="0.25">
      <c r="A1051" s="301" t="str">
        <f t="shared" ref="A1051:A1052" si="192">IF(V1051="","",TEXT(V1051,"yyyy年m月"))</f>
        <v>2018年3月</v>
      </c>
      <c r="B1051" s="380">
        <v>43155</v>
      </c>
      <c r="C1051" s="381" t="s">
        <v>4019</v>
      </c>
      <c r="D1051" s="304" t="s">
        <v>15</v>
      </c>
      <c r="E1051" s="383" t="str">
        <f t="shared" ref="E1051:E1052" si="193">IF(OR(D1051="长飞",D1051="烽火",D1051="特发",D1051="富通",D1051="亨通",G1051="赣州金信诺",G1051="江苏永鼎",G1051="宏安集团"),"A",IF(OR(G1051="广意通讯",G1051="湖北楚天",G1051="宁波格亿达",G1051="通鼎互联",G1051="黄石昌达",G1051="江苏俊知",G1051="珠海汉胜",G1051="武汉电信"),"B","C"))</f>
        <v>A</v>
      </c>
      <c r="F1051" s="383" t="str">
        <f t="shared" ref="F1051:F1052" si="194">IF(OR(G1051="成都大唐",G1051="广东亨通",G1051="江苏亨通",G1051="兰州长飞",G1051="南京华信",G1051="汕头奥星",G1051="特发光网",G1051="武汉长飞",G1051="长春烽火",G1051="广意通讯",G1051="湖北楚天",G1051="宁波格亿达",G1051="通鼎互联",G1051="安徽汉唐",G1051="安徽宜德",G1051="安徽盈通",G1051="成都康宁",G1051="成都中飞",G1051="东莞光佳",G1051="东莞鸿鑫",G1051="烽火博鑫",G1051="佛山星蓝",G1051="广东金桥",G1051="广州联兴",G1051="贵州乾新",G1051="航天电工",G1051="合肥兴联",G1051="湖北宇洪",G1051="江苏奥通",G1051="江苏中远",G1051="宁波辰飞",G1051="宁波汉生",G1051="宁波宇欣",G1051="山东太平洋",G1051="山东特发",G1051="山东永通",G1051="上海朗闻",G1051="上海翼波",G1051="四川天邑",G1051="四川旭泰",G1051="武汉瑞联",G1051="武汉同至",G1051="西安西古",G1051="西安鑫华通",G1051="武汉驿路通",G1051="长光通信",G1051="中电八所",G1051="中电光达",G1051="中利集团",G1051="重庆特发",G1051="舟山安格",G1051="珠海邗秦"),"A",IF(OR(G1051="富通天津",G1051="赣州金信诺",G1051="江苏永鼎",G1051="上海长飞",G1051="特发股份",G1051="武汉烽火",G1051="西安烽火",G1051="长飞中利",G1051="江苏中天",G1051="江西联创",G1051="宁波盈谷",G1051="黄石昌达",G1051="四川长飞"),"B","C"))</f>
        <v>B</v>
      </c>
      <c r="G1051" s="384" t="s">
        <v>2794</v>
      </c>
      <c r="H1051" s="385" t="str">
        <f>IF(G1051="","",VLOOKUP(G1051,下拉数据源!J:K,2,0))</f>
        <v>江苏永鼎股份有限公司</v>
      </c>
      <c r="I1051" s="307" t="s">
        <v>33</v>
      </c>
      <c r="J1051" s="385"/>
      <c r="K1051" s="386" t="s">
        <v>3955</v>
      </c>
      <c r="L1051" s="306" t="s">
        <v>2695</v>
      </c>
      <c r="M1051" s="306" t="s">
        <v>2797</v>
      </c>
      <c r="N1051" s="384"/>
      <c r="O1051" s="306" t="s">
        <v>2798</v>
      </c>
      <c r="P1051" s="386">
        <v>30</v>
      </c>
      <c r="Q1051" s="387"/>
      <c r="R1051" s="286">
        <v>9050</v>
      </c>
      <c r="S1051" s="388">
        <f t="shared" ref="S1051:S1052" si="195">Q1051*R1051</f>
        <v>0</v>
      </c>
      <c r="T1051" s="389"/>
      <c r="U1051" s="389">
        <f t="shared" ref="U1051:U1052" si="196">S1051-T1051</f>
        <v>0</v>
      </c>
      <c r="V1051" s="451">
        <v>43165</v>
      </c>
      <c r="W1051" s="452">
        <v>43166</v>
      </c>
      <c r="X1051" s="386">
        <v>750</v>
      </c>
      <c r="Y1051" s="390"/>
      <c r="Z1051" s="391"/>
      <c r="AA1051" s="392"/>
      <c r="AB1051" s="393"/>
      <c r="AC1051" s="394"/>
      <c r="AD1051" s="395">
        <f t="shared" ref="AD1051:AD1052" si="197">IF(AE1051&gt;0,(DATE(YEAR(AC1051),MONTH(AC1051)+1,1)-1)+AE1051,AC1051)</f>
        <v>0</v>
      </c>
      <c r="AE1051" s="396">
        <f>IF(OR(G1051=账期!$A$18,G1051=账期!$A$20,G1051=账期!$A$22,G1051=账期!$A$24,G1051=账期!$A$25,G1051=账期!$A$27,G1051=账期!$A$26,G1051=账期!$A$28,G1051=账期!$A$30,G1051=账期!$A$32,G1051=账期!$A$34,G1051=账期!$A$35,G1051=账期!$A$37,G1051=账期!$A$39,G1051=账期!$A$40,G1051=账期!$A$41,G1051=账期!$A$42,G1051=账期!$A$43,G1051=账期!$A$44,G1051=账期!$A$45,G1051=账期!$A$46,G1051=账期!$A$48,G1051=账期!$A$50,G1051=账期!$A$51,G1051=账期!$A$52,G1051=账期!$A$53,G1051=账期!$A$54,G1051=账期!$A$56,G1051=账期!$A$57,G1051=账期!$A$58,G1051=账期!$A$59,G1051=账期!$A$60,G1051=账期!$A$61,G1051=账期!$A$62,G1051=账期!$A$63,G1051=账期!$A$64,G1051=账期!$A$66,G1051=账期!$A$67,G1051=账期!$A$68,G1051=账期!$A$70,G1051=账期!$A$71),30,IF(OR(G1051=账期!$A$74,G1051=账期!$A$77,G1051=账期!$A$76,G1051=账期!$A$79,G1051=账期!$A$80,G1051=账期!$A$81,G1051=账期!$A$83,G1051=账期!$A$85,G1051=账期!$A$87,G1051=账期!$A$89,G1051=账期!$A$91),60,IF(OR(G1051=账期!$A$93,G1051=账期!$A$94,G1051=账期!$A$95,G1051=账期!$A$96,G1051=账期!$A$98,G1051=账期!$A$99,G1051=账期!$A$101,G1051=账期!$A$102),90,0)))</f>
        <v>0</v>
      </c>
      <c r="AF1051" s="396"/>
      <c r="AG1051" s="306" t="s">
        <v>50</v>
      </c>
      <c r="AH1051" s="396" t="str">
        <f t="shared" ref="AH1051:AH1052" si="198">IF(AG1051="华东","徐绪盛",IF(AG1051="华南","柯童柱",IF(AG1051="华中","杭得利",IF(AG1051="西南","张军",IF(AG1051="华北","石浩宇","")))))</f>
        <v>徐绪盛</v>
      </c>
      <c r="AI1051" s="321"/>
    </row>
    <row r="1052" spans="1:35" ht="18" customHeight="1" x14ac:dyDescent="0.25">
      <c r="A1052" s="301" t="str">
        <f t="shared" si="192"/>
        <v>2018年3月</v>
      </c>
      <c r="B1052" s="380">
        <v>43155</v>
      </c>
      <c r="C1052" s="381" t="s">
        <v>4019</v>
      </c>
      <c r="D1052" s="304" t="s">
        <v>15</v>
      </c>
      <c r="E1052" s="383" t="str">
        <f t="shared" si="193"/>
        <v>A</v>
      </c>
      <c r="F1052" s="383" t="str">
        <f t="shared" si="194"/>
        <v>B</v>
      </c>
      <c r="G1052" s="384" t="s">
        <v>2794</v>
      </c>
      <c r="H1052" s="385" t="str">
        <f>IF(G1052="","",VLOOKUP(G1052,下拉数据源!J:K,2,0))</f>
        <v>江苏永鼎股份有限公司</v>
      </c>
      <c r="I1052" s="307" t="s">
        <v>33</v>
      </c>
      <c r="J1052" s="385"/>
      <c r="K1052" s="386" t="s">
        <v>3955</v>
      </c>
      <c r="L1052" s="306" t="s">
        <v>2695</v>
      </c>
      <c r="M1052" s="306" t="s">
        <v>2797</v>
      </c>
      <c r="N1052" s="384"/>
      <c r="O1052" s="306" t="s">
        <v>2798</v>
      </c>
      <c r="P1052" s="386">
        <v>30</v>
      </c>
      <c r="Q1052" s="387"/>
      <c r="R1052" s="286">
        <v>9050</v>
      </c>
      <c r="S1052" s="388">
        <f t="shared" si="195"/>
        <v>0</v>
      </c>
      <c r="T1052" s="389"/>
      <c r="U1052" s="389">
        <f t="shared" si="196"/>
        <v>0</v>
      </c>
      <c r="V1052" s="451">
        <v>43167</v>
      </c>
      <c r="W1052" s="452">
        <v>43168</v>
      </c>
      <c r="X1052" s="386">
        <v>750</v>
      </c>
      <c r="Y1052" s="390"/>
      <c r="Z1052" s="391"/>
      <c r="AA1052" s="392"/>
      <c r="AB1052" s="393"/>
      <c r="AC1052" s="394"/>
      <c r="AD1052" s="395">
        <f t="shared" si="197"/>
        <v>0</v>
      </c>
      <c r="AE1052" s="396">
        <f>IF(OR(G1052=账期!$A$18,G1052=账期!$A$20,G1052=账期!$A$22,G1052=账期!$A$24,G1052=账期!$A$25,G1052=账期!$A$27,G1052=账期!$A$26,G1052=账期!$A$28,G1052=账期!$A$30,G1052=账期!$A$32,G1052=账期!$A$34,G1052=账期!$A$35,G1052=账期!$A$37,G1052=账期!$A$39,G1052=账期!$A$40,G1052=账期!$A$41,G1052=账期!$A$42,G1052=账期!$A$43,G1052=账期!$A$44,G1052=账期!$A$45,G1052=账期!$A$46,G1052=账期!$A$48,G1052=账期!$A$50,G1052=账期!$A$51,G1052=账期!$A$52,G1052=账期!$A$53,G1052=账期!$A$54,G1052=账期!$A$56,G1052=账期!$A$57,G1052=账期!$A$58,G1052=账期!$A$59,G1052=账期!$A$60,G1052=账期!$A$61,G1052=账期!$A$62,G1052=账期!$A$63,G1052=账期!$A$64,G1052=账期!$A$66,G1052=账期!$A$67,G1052=账期!$A$68,G1052=账期!$A$70,G1052=账期!$A$71),30,IF(OR(G1052=账期!$A$74,G1052=账期!$A$77,G1052=账期!$A$76,G1052=账期!$A$79,G1052=账期!$A$80,G1052=账期!$A$81,G1052=账期!$A$83,G1052=账期!$A$85,G1052=账期!$A$87,G1052=账期!$A$89,G1052=账期!$A$91),60,IF(OR(G1052=账期!$A$93,G1052=账期!$A$94,G1052=账期!$A$95,G1052=账期!$A$96,G1052=账期!$A$98,G1052=账期!$A$99,G1052=账期!$A$101,G1052=账期!$A$102),90,0)))</f>
        <v>0</v>
      </c>
      <c r="AF1052" s="396"/>
      <c r="AG1052" s="306" t="s">
        <v>50</v>
      </c>
      <c r="AH1052" s="396" t="str">
        <f t="shared" si="198"/>
        <v>徐绪盛</v>
      </c>
      <c r="AI1052" s="321"/>
    </row>
    <row r="1053" spans="1:35" ht="18" customHeight="1" x14ac:dyDescent="0.25">
      <c r="A1053" s="301" t="str">
        <f t="shared" ref="A1053" si="199">IF(V1053="","",TEXT(V1053,"yyyy年m月"))</f>
        <v>每周90吨发货</v>
      </c>
      <c r="B1053" s="380">
        <v>43155</v>
      </c>
      <c r="C1053" s="381" t="s">
        <v>4019</v>
      </c>
      <c r="D1053" s="304" t="s">
        <v>15</v>
      </c>
      <c r="E1053" s="383" t="str">
        <f t="shared" ref="E1053" si="200">IF(OR(D1053="长飞",D1053="烽火",D1053="特发",D1053="富通",D1053="亨通",G1053="赣州金信诺",G1053="江苏永鼎",G1053="宏安集团"),"A",IF(OR(G1053="广意通讯",G1053="湖北楚天",G1053="宁波格亿达",G1053="通鼎互联",G1053="黄石昌达",G1053="江苏俊知",G1053="珠海汉胜",G1053="武汉电信"),"B","C"))</f>
        <v>A</v>
      </c>
      <c r="F1053" s="383" t="str">
        <f t="shared" ref="F1053" si="201">IF(OR(G1053="成都大唐",G1053="广东亨通",G1053="江苏亨通",G1053="兰州长飞",G1053="南京华信",G1053="汕头奥星",G1053="特发光网",G1053="武汉长飞",G1053="长春烽火",G1053="广意通讯",G1053="湖北楚天",G1053="宁波格亿达",G1053="通鼎互联",G1053="安徽汉唐",G1053="安徽宜德",G1053="安徽盈通",G1053="成都康宁",G1053="成都中飞",G1053="东莞光佳",G1053="东莞鸿鑫",G1053="烽火博鑫",G1053="佛山星蓝",G1053="广东金桥",G1053="广州联兴",G1053="贵州乾新",G1053="航天电工",G1053="合肥兴联",G1053="湖北宇洪",G1053="江苏奥通",G1053="江苏中远",G1053="宁波辰飞",G1053="宁波汉生",G1053="宁波宇欣",G1053="山东太平洋",G1053="山东特发",G1053="山东永通",G1053="上海朗闻",G1053="上海翼波",G1053="四川天邑",G1053="四川旭泰",G1053="武汉瑞联",G1053="武汉同至",G1053="西安西古",G1053="西安鑫华通",G1053="武汉驿路通",G1053="长光通信",G1053="中电八所",G1053="中电光达",G1053="中利集团",G1053="重庆特发",G1053="舟山安格",G1053="珠海邗秦"),"A",IF(OR(G1053="富通天津",G1053="赣州金信诺",G1053="江苏永鼎",G1053="上海长飞",G1053="特发股份",G1053="武汉烽火",G1053="西安烽火",G1053="长飞中利",G1053="江苏中天",G1053="江西联创",G1053="宁波盈谷",G1053="黄石昌达",G1053="四川长飞"),"B","C"))</f>
        <v>B</v>
      </c>
      <c r="G1053" s="384" t="s">
        <v>2794</v>
      </c>
      <c r="H1053" s="385" t="str">
        <f>IF(G1053="","",VLOOKUP(G1053,下拉数据源!J:K,2,0))</f>
        <v>江苏永鼎股份有限公司</v>
      </c>
      <c r="I1053" s="307" t="s">
        <v>33</v>
      </c>
      <c r="J1053" s="385"/>
      <c r="K1053" s="386" t="s">
        <v>3955</v>
      </c>
      <c r="L1053" s="306" t="s">
        <v>2695</v>
      </c>
      <c r="M1053" s="306" t="s">
        <v>2797</v>
      </c>
      <c r="N1053" s="384"/>
      <c r="O1053" s="306" t="s">
        <v>2798</v>
      </c>
      <c r="P1053" s="386">
        <v>30</v>
      </c>
      <c r="Q1053" s="387"/>
      <c r="R1053" s="286">
        <v>9050</v>
      </c>
      <c r="S1053" s="388">
        <f t="shared" ref="S1053" si="202">Q1053*R1053</f>
        <v>0</v>
      </c>
      <c r="T1053" s="389"/>
      <c r="U1053" s="389">
        <f t="shared" ref="U1053" si="203">S1053-T1053</f>
        <v>0</v>
      </c>
      <c r="V1053" s="451" t="s">
        <v>4027</v>
      </c>
      <c r="W1053" s="452" t="s">
        <v>4028</v>
      </c>
      <c r="X1053" s="386">
        <v>750</v>
      </c>
      <c r="Y1053" s="390"/>
      <c r="Z1053" s="391"/>
      <c r="AA1053" s="392"/>
      <c r="AB1053" s="393"/>
      <c r="AC1053" s="394"/>
      <c r="AD1053" s="395">
        <f t="shared" ref="AD1053" si="204">IF(AE1053&gt;0,(DATE(YEAR(AC1053),MONTH(AC1053)+1,1)-1)+AE1053,AC1053)</f>
        <v>0</v>
      </c>
      <c r="AE1053" s="396">
        <f>IF(OR(G1053=账期!$A$18,G1053=账期!$A$20,G1053=账期!$A$22,G1053=账期!$A$24,G1053=账期!$A$25,G1053=账期!$A$27,G1053=账期!$A$26,G1053=账期!$A$28,G1053=账期!$A$30,G1053=账期!$A$32,G1053=账期!$A$34,G1053=账期!$A$35,G1053=账期!$A$37,G1053=账期!$A$39,G1053=账期!$A$40,G1053=账期!$A$41,G1053=账期!$A$42,G1053=账期!$A$43,G1053=账期!$A$44,G1053=账期!$A$45,G1053=账期!$A$46,G1053=账期!$A$48,G1053=账期!$A$50,G1053=账期!$A$51,G1053=账期!$A$52,G1053=账期!$A$53,G1053=账期!$A$54,G1053=账期!$A$56,G1053=账期!$A$57,G1053=账期!$A$58,G1053=账期!$A$59,G1053=账期!$A$60,G1053=账期!$A$61,G1053=账期!$A$62,G1053=账期!$A$63,G1053=账期!$A$64,G1053=账期!$A$66,G1053=账期!$A$67,G1053=账期!$A$68,G1053=账期!$A$70,G1053=账期!$A$71),30,IF(OR(G1053=账期!$A$74,G1053=账期!$A$77,G1053=账期!$A$76,G1053=账期!$A$79,G1053=账期!$A$80,G1053=账期!$A$81,G1053=账期!$A$83,G1053=账期!$A$85,G1053=账期!$A$87,G1053=账期!$A$89,G1053=账期!$A$91),60,IF(OR(G1053=账期!$A$93,G1053=账期!$A$94,G1053=账期!$A$95,G1053=账期!$A$96,G1053=账期!$A$98,G1053=账期!$A$99,G1053=账期!$A$101,G1053=账期!$A$102),90,0)))</f>
        <v>0</v>
      </c>
      <c r="AF1053" s="396"/>
      <c r="AG1053" s="306" t="s">
        <v>50</v>
      </c>
      <c r="AH1053" s="396" t="str">
        <f t="shared" ref="AH1053" si="205">IF(AG1053="华东","徐绪盛",IF(AG1053="华南","柯童柱",IF(AG1053="华中","杭得利",IF(AG1053="西南","张军",IF(AG1053="华北","石浩宇","")))))</f>
        <v>徐绪盛</v>
      </c>
      <c r="AI1053" s="321"/>
    </row>
    <row r="1054" spans="1:35" ht="18" customHeight="1" x14ac:dyDescent="0.25">
      <c r="A1054" s="301" t="str">
        <f t="shared" ref="A1054:A1061" si="206">IF(V1054="","",TEXT(V1054,"yyyy年m月"))</f>
        <v>每周90吨发货</v>
      </c>
      <c r="B1054" s="380">
        <v>43155</v>
      </c>
      <c r="C1054" s="381" t="s">
        <v>4019</v>
      </c>
      <c r="D1054" s="304" t="s">
        <v>15</v>
      </c>
      <c r="E1054" s="383" t="str">
        <f t="shared" ref="E1054:E1061" si="207">IF(OR(D1054="长飞",D1054="烽火",D1054="特发",D1054="富通",D1054="亨通",G1054="赣州金信诺",G1054="江苏永鼎",G1054="宏安集团"),"A",IF(OR(G1054="广意通讯",G1054="湖北楚天",G1054="宁波格亿达",G1054="通鼎互联",G1054="黄石昌达",G1054="江苏俊知",G1054="珠海汉胜",G1054="武汉电信"),"B","C"))</f>
        <v>A</v>
      </c>
      <c r="F1054" s="383" t="str">
        <f t="shared" ref="F1054:F1061" si="208">IF(OR(G1054="成都大唐",G1054="广东亨通",G1054="江苏亨通",G1054="兰州长飞",G1054="南京华信",G1054="汕头奥星",G1054="特发光网",G1054="武汉长飞",G1054="长春烽火",G1054="广意通讯",G1054="湖北楚天",G1054="宁波格亿达",G1054="通鼎互联",G1054="安徽汉唐",G1054="安徽宜德",G1054="安徽盈通",G1054="成都康宁",G1054="成都中飞",G1054="东莞光佳",G1054="东莞鸿鑫",G1054="烽火博鑫",G1054="佛山星蓝",G1054="广东金桥",G1054="广州联兴",G1054="贵州乾新",G1054="航天电工",G1054="合肥兴联",G1054="湖北宇洪",G1054="江苏奥通",G1054="江苏中远",G1054="宁波辰飞",G1054="宁波汉生",G1054="宁波宇欣",G1054="山东太平洋",G1054="山东特发",G1054="山东永通",G1054="上海朗闻",G1054="上海翼波",G1054="四川天邑",G1054="四川旭泰",G1054="武汉瑞联",G1054="武汉同至",G1054="西安西古",G1054="西安鑫华通",G1054="武汉驿路通",G1054="长光通信",G1054="中电八所",G1054="中电光达",G1054="中利集团",G1054="重庆特发",G1054="舟山安格",G1054="珠海邗秦"),"A",IF(OR(G1054="富通天津",G1054="赣州金信诺",G1054="江苏永鼎",G1054="上海长飞",G1054="特发股份",G1054="武汉烽火",G1054="西安烽火",G1054="长飞中利",G1054="江苏中天",G1054="江西联创",G1054="宁波盈谷",G1054="黄石昌达",G1054="四川长飞"),"B","C"))</f>
        <v>B</v>
      </c>
      <c r="G1054" s="384" t="s">
        <v>2794</v>
      </c>
      <c r="H1054" s="385" t="str">
        <f>IF(G1054="","",VLOOKUP(G1054,下拉数据源!J:K,2,0))</f>
        <v>江苏永鼎股份有限公司</v>
      </c>
      <c r="I1054" s="307" t="s">
        <v>33</v>
      </c>
      <c r="J1054" s="385"/>
      <c r="K1054" s="386" t="s">
        <v>3955</v>
      </c>
      <c r="L1054" s="306" t="s">
        <v>2695</v>
      </c>
      <c r="M1054" s="306" t="s">
        <v>2797</v>
      </c>
      <c r="N1054" s="384"/>
      <c r="O1054" s="306" t="s">
        <v>2798</v>
      </c>
      <c r="P1054" s="386">
        <v>30</v>
      </c>
      <c r="Q1054" s="387"/>
      <c r="R1054" s="286">
        <v>9050</v>
      </c>
      <c r="S1054" s="388">
        <f t="shared" ref="S1054:S1061" si="209">Q1054*R1054</f>
        <v>0</v>
      </c>
      <c r="T1054" s="389"/>
      <c r="U1054" s="389">
        <f t="shared" ref="U1054:U1061" si="210">S1054-T1054</f>
        <v>0</v>
      </c>
      <c r="V1054" s="451" t="s">
        <v>4027</v>
      </c>
      <c r="W1054" s="452" t="s">
        <v>4028</v>
      </c>
      <c r="X1054" s="386">
        <v>750</v>
      </c>
      <c r="Y1054" s="390"/>
      <c r="Z1054" s="391"/>
      <c r="AA1054" s="392"/>
      <c r="AB1054" s="393"/>
      <c r="AC1054" s="394"/>
      <c r="AD1054" s="395">
        <f t="shared" ref="AD1054:AD1061" si="211">IF(AE1054&gt;0,(DATE(YEAR(AC1054),MONTH(AC1054)+1,1)-1)+AE1054,AC1054)</f>
        <v>0</v>
      </c>
      <c r="AE1054" s="396">
        <f>IF(OR(G1054=账期!$A$18,G1054=账期!$A$20,G1054=账期!$A$22,G1054=账期!$A$24,G1054=账期!$A$25,G1054=账期!$A$27,G1054=账期!$A$26,G1054=账期!$A$28,G1054=账期!$A$30,G1054=账期!$A$32,G1054=账期!$A$34,G1054=账期!$A$35,G1054=账期!$A$37,G1054=账期!$A$39,G1054=账期!$A$40,G1054=账期!$A$41,G1054=账期!$A$42,G1054=账期!$A$43,G1054=账期!$A$44,G1054=账期!$A$45,G1054=账期!$A$46,G1054=账期!$A$48,G1054=账期!$A$50,G1054=账期!$A$51,G1054=账期!$A$52,G1054=账期!$A$53,G1054=账期!$A$54,G1054=账期!$A$56,G1054=账期!$A$57,G1054=账期!$A$58,G1054=账期!$A$59,G1054=账期!$A$60,G1054=账期!$A$61,G1054=账期!$A$62,G1054=账期!$A$63,G1054=账期!$A$64,G1054=账期!$A$66,G1054=账期!$A$67,G1054=账期!$A$68,G1054=账期!$A$70,G1054=账期!$A$71),30,IF(OR(G1054=账期!$A$74,G1054=账期!$A$77,G1054=账期!$A$76,G1054=账期!$A$79,G1054=账期!$A$80,G1054=账期!$A$81,G1054=账期!$A$83,G1054=账期!$A$85,G1054=账期!$A$87,G1054=账期!$A$89,G1054=账期!$A$91),60,IF(OR(G1054=账期!$A$93,G1054=账期!$A$94,G1054=账期!$A$95,G1054=账期!$A$96,G1054=账期!$A$98,G1054=账期!$A$99,G1054=账期!$A$101,G1054=账期!$A$102),90,0)))</f>
        <v>0</v>
      </c>
      <c r="AF1054" s="396"/>
      <c r="AG1054" s="306" t="s">
        <v>50</v>
      </c>
      <c r="AH1054" s="396" t="str">
        <f t="shared" ref="AH1054:AH1061" si="212">IF(AG1054="华东","徐绪盛",IF(AG1054="华南","柯童柱",IF(AG1054="华中","杭得利",IF(AG1054="西南","张军",IF(AG1054="华北","石浩宇","")))))</f>
        <v>徐绪盛</v>
      </c>
      <c r="AI1054" s="321"/>
    </row>
    <row r="1055" spans="1:35" ht="18" customHeight="1" x14ac:dyDescent="0.25">
      <c r="A1055" s="301" t="str">
        <f t="shared" si="206"/>
        <v>每周90吨发货</v>
      </c>
      <c r="B1055" s="380">
        <v>43155</v>
      </c>
      <c r="C1055" s="381" t="s">
        <v>4019</v>
      </c>
      <c r="D1055" s="304" t="s">
        <v>15</v>
      </c>
      <c r="E1055" s="383" t="str">
        <f t="shared" si="207"/>
        <v>A</v>
      </c>
      <c r="F1055" s="383" t="str">
        <f t="shared" si="208"/>
        <v>B</v>
      </c>
      <c r="G1055" s="384" t="s">
        <v>2794</v>
      </c>
      <c r="H1055" s="385" t="str">
        <f>IF(G1055="","",VLOOKUP(G1055,下拉数据源!J:K,2,0))</f>
        <v>江苏永鼎股份有限公司</v>
      </c>
      <c r="I1055" s="307" t="s">
        <v>33</v>
      </c>
      <c r="J1055" s="385"/>
      <c r="K1055" s="386" t="s">
        <v>3955</v>
      </c>
      <c r="L1055" s="306" t="s">
        <v>2695</v>
      </c>
      <c r="M1055" s="306" t="s">
        <v>2797</v>
      </c>
      <c r="N1055" s="384"/>
      <c r="O1055" s="306" t="s">
        <v>2798</v>
      </c>
      <c r="P1055" s="386">
        <v>30</v>
      </c>
      <c r="Q1055" s="387"/>
      <c r="R1055" s="286">
        <v>9050</v>
      </c>
      <c r="S1055" s="388">
        <f t="shared" si="209"/>
        <v>0</v>
      </c>
      <c r="T1055" s="389"/>
      <c r="U1055" s="389">
        <f t="shared" si="210"/>
        <v>0</v>
      </c>
      <c r="V1055" s="451" t="s">
        <v>4027</v>
      </c>
      <c r="W1055" s="452" t="s">
        <v>4028</v>
      </c>
      <c r="X1055" s="386">
        <v>750</v>
      </c>
      <c r="Y1055" s="390"/>
      <c r="Z1055" s="391"/>
      <c r="AA1055" s="392"/>
      <c r="AB1055" s="393"/>
      <c r="AC1055" s="394"/>
      <c r="AD1055" s="395">
        <f t="shared" si="211"/>
        <v>0</v>
      </c>
      <c r="AE1055" s="396">
        <f>IF(OR(G1055=账期!$A$18,G1055=账期!$A$20,G1055=账期!$A$22,G1055=账期!$A$24,G1055=账期!$A$25,G1055=账期!$A$27,G1055=账期!$A$26,G1055=账期!$A$28,G1055=账期!$A$30,G1055=账期!$A$32,G1055=账期!$A$34,G1055=账期!$A$35,G1055=账期!$A$37,G1055=账期!$A$39,G1055=账期!$A$40,G1055=账期!$A$41,G1055=账期!$A$42,G1055=账期!$A$43,G1055=账期!$A$44,G1055=账期!$A$45,G1055=账期!$A$46,G1055=账期!$A$48,G1055=账期!$A$50,G1055=账期!$A$51,G1055=账期!$A$52,G1055=账期!$A$53,G1055=账期!$A$54,G1055=账期!$A$56,G1055=账期!$A$57,G1055=账期!$A$58,G1055=账期!$A$59,G1055=账期!$A$60,G1055=账期!$A$61,G1055=账期!$A$62,G1055=账期!$A$63,G1055=账期!$A$64,G1055=账期!$A$66,G1055=账期!$A$67,G1055=账期!$A$68,G1055=账期!$A$70,G1055=账期!$A$71),30,IF(OR(G1055=账期!$A$74,G1055=账期!$A$77,G1055=账期!$A$76,G1055=账期!$A$79,G1055=账期!$A$80,G1055=账期!$A$81,G1055=账期!$A$83,G1055=账期!$A$85,G1055=账期!$A$87,G1055=账期!$A$89,G1055=账期!$A$91),60,IF(OR(G1055=账期!$A$93,G1055=账期!$A$94,G1055=账期!$A$95,G1055=账期!$A$96,G1055=账期!$A$98,G1055=账期!$A$99,G1055=账期!$A$101,G1055=账期!$A$102),90,0)))</f>
        <v>0</v>
      </c>
      <c r="AF1055" s="396"/>
      <c r="AG1055" s="306" t="s">
        <v>50</v>
      </c>
      <c r="AH1055" s="396" t="str">
        <f t="shared" si="212"/>
        <v>徐绪盛</v>
      </c>
      <c r="AI1055" s="321"/>
    </row>
    <row r="1056" spans="1:35" ht="18" customHeight="1" x14ac:dyDescent="0.25">
      <c r="A1056" s="301" t="str">
        <f t="shared" si="206"/>
        <v>每周90吨发货</v>
      </c>
      <c r="B1056" s="380">
        <v>43155</v>
      </c>
      <c r="C1056" s="381" t="s">
        <v>4019</v>
      </c>
      <c r="D1056" s="304" t="s">
        <v>15</v>
      </c>
      <c r="E1056" s="383" t="str">
        <f t="shared" si="207"/>
        <v>A</v>
      </c>
      <c r="F1056" s="383" t="str">
        <f t="shared" si="208"/>
        <v>B</v>
      </c>
      <c r="G1056" s="384" t="s">
        <v>2794</v>
      </c>
      <c r="H1056" s="385" t="str">
        <f>IF(G1056="","",VLOOKUP(G1056,下拉数据源!J:K,2,0))</f>
        <v>江苏永鼎股份有限公司</v>
      </c>
      <c r="I1056" s="307" t="s">
        <v>33</v>
      </c>
      <c r="J1056" s="385"/>
      <c r="K1056" s="386" t="s">
        <v>3955</v>
      </c>
      <c r="L1056" s="306" t="s">
        <v>2695</v>
      </c>
      <c r="M1056" s="306" t="s">
        <v>2797</v>
      </c>
      <c r="N1056" s="384"/>
      <c r="O1056" s="306" t="s">
        <v>2798</v>
      </c>
      <c r="P1056" s="386">
        <v>30</v>
      </c>
      <c r="Q1056" s="387"/>
      <c r="R1056" s="286">
        <v>9050</v>
      </c>
      <c r="S1056" s="388">
        <f t="shared" si="209"/>
        <v>0</v>
      </c>
      <c r="T1056" s="389"/>
      <c r="U1056" s="389">
        <f t="shared" si="210"/>
        <v>0</v>
      </c>
      <c r="V1056" s="451" t="s">
        <v>4027</v>
      </c>
      <c r="W1056" s="452" t="s">
        <v>4028</v>
      </c>
      <c r="X1056" s="386">
        <v>750</v>
      </c>
      <c r="Y1056" s="390"/>
      <c r="Z1056" s="391"/>
      <c r="AA1056" s="392"/>
      <c r="AB1056" s="393"/>
      <c r="AC1056" s="394"/>
      <c r="AD1056" s="395">
        <f t="shared" si="211"/>
        <v>0</v>
      </c>
      <c r="AE1056" s="396">
        <f>IF(OR(G1056=账期!$A$18,G1056=账期!$A$20,G1056=账期!$A$22,G1056=账期!$A$24,G1056=账期!$A$25,G1056=账期!$A$27,G1056=账期!$A$26,G1056=账期!$A$28,G1056=账期!$A$30,G1056=账期!$A$32,G1056=账期!$A$34,G1056=账期!$A$35,G1056=账期!$A$37,G1056=账期!$A$39,G1056=账期!$A$40,G1056=账期!$A$41,G1056=账期!$A$42,G1056=账期!$A$43,G1056=账期!$A$44,G1056=账期!$A$45,G1056=账期!$A$46,G1056=账期!$A$48,G1056=账期!$A$50,G1056=账期!$A$51,G1056=账期!$A$52,G1056=账期!$A$53,G1056=账期!$A$54,G1056=账期!$A$56,G1056=账期!$A$57,G1056=账期!$A$58,G1056=账期!$A$59,G1056=账期!$A$60,G1056=账期!$A$61,G1056=账期!$A$62,G1056=账期!$A$63,G1056=账期!$A$64,G1056=账期!$A$66,G1056=账期!$A$67,G1056=账期!$A$68,G1056=账期!$A$70,G1056=账期!$A$71),30,IF(OR(G1056=账期!$A$74,G1056=账期!$A$77,G1056=账期!$A$76,G1056=账期!$A$79,G1056=账期!$A$80,G1056=账期!$A$81,G1056=账期!$A$83,G1056=账期!$A$85,G1056=账期!$A$87,G1056=账期!$A$89,G1056=账期!$A$91),60,IF(OR(G1056=账期!$A$93,G1056=账期!$A$94,G1056=账期!$A$95,G1056=账期!$A$96,G1056=账期!$A$98,G1056=账期!$A$99,G1056=账期!$A$101,G1056=账期!$A$102),90,0)))</f>
        <v>0</v>
      </c>
      <c r="AF1056" s="396"/>
      <c r="AG1056" s="306" t="s">
        <v>50</v>
      </c>
      <c r="AH1056" s="396" t="str">
        <f t="shared" si="212"/>
        <v>徐绪盛</v>
      </c>
      <c r="AI1056" s="321"/>
    </row>
    <row r="1057" spans="1:35" ht="18" customHeight="1" x14ac:dyDescent="0.25">
      <c r="A1057" s="301" t="str">
        <f t="shared" si="206"/>
        <v>每周90吨发货</v>
      </c>
      <c r="B1057" s="380">
        <v>43155</v>
      </c>
      <c r="C1057" s="381" t="s">
        <v>4019</v>
      </c>
      <c r="D1057" s="304" t="s">
        <v>15</v>
      </c>
      <c r="E1057" s="383" t="str">
        <f t="shared" si="207"/>
        <v>A</v>
      </c>
      <c r="F1057" s="383" t="str">
        <f t="shared" si="208"/>
        <v>B</v>
      </c>
      <c r="G1057" s="384" t="s">
        <v>2794</v>
      </c>
      <c r="H1057" s="385" t="str">
        <f>IF(G1057="","",VLOOKUP(G1057,下拉数据源!J:K,2,0))</f>
        <v>江苏永鼎股份有限公司</v>
      </c>
      <c r="I1057" s="307" t="s">
        <v>33</v>
      </c>
      <c r="J1057" s="385"/>
      <c r="K1057" s="386" t="s">
        <v>3955</v>
      </c>
      <c r="L1057" s="306" t="s">
        <v>2695</v>
      </c>
      <c r="M1057" s="306" t="s">
        <v>2797</v>
      </c>
      <c r="N1057" s="384"/>
      <c r="O1057" s="306" t="s">
        <v>2798</v>
      </c>
      <c r="P1057" s="386">
        <v>30</v>
      </c>
      <c r="Q1057" s="387"/>
      <c r="R1057" s="286">
        <v>9050</v>
      </c>
      <c r="S1057" s="388">
        <f t="shared" si="209"/>
        <v>0</v>
      </c>
      <c r="T1057" s="389"/>
      <c r="U1057" s="389">
        <f t="shared" si="210"/>
        <v>0</v>
      </c>
      <c r="V1057" s="451" t="s">
        <v>4027</v>
      </c>
      <c r="W1057" s="452" t="s">
        <v>4028</v>
      </c>
      <c r="X1057" s="386">
        <v>750</v>
      </c>
      <c r="Y1057" s="390"/>
      <c r="Z1057" s="391"/>
      <c r="AA1057" s="392"/>
      <c r="AB1057" s="393"/>
      <c r="AC1057" s="394"/>
      <c r="AD1057" s="395">
        <f t="shared" si="211"/>
        <v>0</v>
      </c>
      <c r="AE1057" s="396">
        <f>IF(OR(G1057=账期!$A$18,G1057=账期!$A$20,G1057=账期!$A$22,G1057=账期!$A$24,G1057=账期!$A$25,G1057=账期!$A$27,G1057=账期!$A$26,G1057=账期!$A$28,G1057=账期!$A$30,G1057=账期!$A$32,G1057=账期!$A$34,G1057=账期!$A$35,G1057=账期!$A$37,G1057=账期!$A$39,G1057=账期!$A$40,G1057=账期!$A$41,G1057=账期!$A$42,G1057=账期!$A$43,G1057=账期!$A$44,G1057=账期!$A$45,G1057=账期!$A$46,G1057=账期!$A$48,G1057=账期!$A$50,G1057=账期!$A$51,G1057=账期!$A$52,G1057=账期!$A$53,G1057=账期!$A$54,G1057=账期!$A$56,G1057=账期!$A$57,G1057=账期!$A$58,G1057=账期!$A$59,G1057=账期!$A$60,G1057=账期!$A$61,G1057=账期!$A$62,G1057=账期!$A$63,G1057=账期!$A$64,G1057=账期!$A$66,G1057=账期!$A$67,G1057=账期!$A$68,G1057=账期!$A$70,G1057=账期!$A$71),30,IF(OR(G1057=账期!$A$74,G1057=账期!$A$77,G1057=账期!$A$76,G1057=账期!$A$79,G1057=账期!$A$80,G1057=账期!$A$81,G1057=账期!$A$83,G1057=账期!$A$85,G1057=账期!$A$87,G1057=账期!$A$89,G1057=账期!$A$91),60,IF(OR(G1057=账期!$A$93,G1057=账期!$A$94,G1057=账期!$A$95,G1057=账期!$A$96,G1057=账期!$A$98,G1057=账期!$A$99,G1057=账期!$A$101,G1057=账期!$A$102),90,0)))</f>
        <v>0</v>
      </c>
      <c r="AF1057" s="396"/>
      <c r="AG1057" s="306" t="s">
        <v>50</v>
      </c>
      <c r="AH1057" s="396" t="str">
        <f t="shared" si="212"/>
        <v>徐绪盛</v>
      </c>
      <c r="AI1057" s="321"/>
    </row>
    <row r="1058" spans="1:35" ht="18" customHeight="1" x14ac:dyDescent="0.25">
      <c r="A1058" s="301" t="str">
        <f t="shared" si="206"/>
        <v>每周90吨发货</v>
      </c>
      <c r="B1058" s="380">
        <v>43155</v>
      </c>
      <c r="C1058" s="381" t="s">
        <v>4019</v>
      </c>
      <c r="D1058" s="304" t="s">
        <v>15</v>
      </c>
      <c r="E1058" s="383" t="str">
        <f t="shared" si="207"/>
        <v>A</v>
      </c>
      <c r="F1058" s="383" t="str">
        <f t="shared" si="208"/>
        <v>B</v>
      </c>
      <c r="G1058" s="384" t="s">
        <v>2794</v>
      </c>
      <c r="H1058" s="385" t="str">
        <f>IF(G1058="","",VLOOKUP(G1058,下拉数据源!J:K,2,0))</f>
        <v>江苏永鼎股份有限公司</v>
      </c>
      <c r="I1058" s="307" t="s">
        <v>33</v>
      </c>
      <c r="J1058" s="385"/>
      <c r="K1058" s="386" t="s">
        <v>3955</v>
      </c>
      <c r="L1058" s="306" t="s">
        <v>2695</v>
      </c>
      <c r="M1058" s="306" t="s">
        <v>2797</v>
      </c>
      <c r="N1058" s="384"/>
      <c r="O1058" s="306" t="s">
        <v>2798</v>
      </c>
      <c r="P1058" s="386">
        <v>30</v>
      </c>
      <c r="Q1058" s="387"/>
      <c r="R1058" s="286">
        <v>9050</v>
      </c>
      <c r="S1058" s="388">
        <f t="shared" si="209"/>
        <v>0</v>
      </c>
      <c r="T1058" s="389"/>
      <c r="U1058" s="389">
        <f t="shared" si="210"/>
        <v>0</v>
      </c>
      <c r="V1058" s="451" t="s">
        <v>4027</v>
      </c>
      <c r="W1058" s="452" t="s">
        <v>4028</v>
      </c>
      <c r="X1058" s="386">
        <v>750</v>
      </c>
      <c r="Y1058" s="390"/>
      <c r="Z1058" s="391"/>
      <c r="AA1058" s="392"/>
      <c r="AB1058" s="393"/>
      <c r="AC1058" s="394"/>
      <c r="AD1058" s="395">
        <f t="shared" si="211"/>
        <v>0</v>
      </c>
      <c r="AE1058" s="396">
        <f>IF(OR(G1058=账期!$A$18,G1058=账期!$A$20,G1058=账期!$A$22,G1058=账期!$A$24,G1058=账期!$A$25,G1058=账期!$A$27,G1058=账期!$A$26,G1058=账期!$A$28,G1058=账期!$A$30,G1058=账期!$A$32,G1058=账期!$A$34,G1058=账期!$A$35,G1058=账期!$A$37,G1058=账期!$A$39,G1058=账期!$A$40,G1058=账期!$A$41,G1058=账期!$A$42,G1058=账期!$A$43,G1058=账期!$A$44,G1058=账期!$A$45,G1058=账期!$A$46,G1058=账期!$A$48,G1058=账期!$A$50,G1058=账期!$A$51,G1058=账期!$A$52,G1058=账期!$A$53,G1058=账期!$A$54,G1058=账期!$A$56,G1058=账期!$A$57,G1058=账期!$A$58,G1058=账期!$A$59,G1058=账期!$A$60,G1058=账期!$A$61,G1058=账期!$A$62,G1058=账期!$A$63,G1058=账期!$A$64,G1058=账期!$A$66,G1058=账期!$A$67,G1058=账期!$A$68,G1058=账期!$A$70,G1058=账期!$A$71),30,IF(OR(G1058=账期!$A$74,G1058=账期!$A$77,G1058=账期!$A$76,G1058=账期!$A$79,G1058=账期!$A$80,G1058=账期!$A$81,G1058=账期!$A$83,G1058=账期!$A$85,G1058=账期!$A$87,G1058=账期!$A$89,G1058=账期!$A$91),60,IF(OR(G1058=账期!$A$93,G1058=账期!$A$94,G1058=账期!$A$95,G1058=账期!$A$96,G1058=账期!$A$98,G1058=账期!$A$99,G1058=账期!$A$101,G1058=账期!$A$102),90,0)))</f>
        <v>0</v>
      </c>
      <c r="AF1058" s="396"/>
      <c r="AG1058" s="306" t="s">
        <v>50</v>
      </c>
      <c r="AH1058" s="396" t="str">
        <f t="shared" si="212"/>
        <v>徐绪盛</v>
      </c>
      <c r="AI1058" s="321"/>
    </row>
    <row r="1059" spans="1:35" ht="18" customHeight="1" x14ac:dyDescent="0.25">
      <c r="A1059" s="301" t="str">
        <f t="shared" si="206"/>
        <v>每周90吨发货</v>
      </c>
      <c r="B1059" s="380">
        <v>43155</v>
      </c>
      <c r="C1059" s="381" t="s">
        <v>4019</v>
      </c>
      <c r="D1059" s="304" t="s">
        <v>15</v>
      </c>
      <c r="E1059" s="383" t="str">
        <f t="shared" si="207"/>
        <v>A</v>
      </c>
      <c r="F1059" s="383" t="str">
        <f t="shared" si="208"/>
        <v>B</v>
      </c>
      <c r="G1059" s="384" t="s">
        <v>2794</v>
      </c>
      <c r="H1059" s="385" t="str">
        <f>IF(G1059="","",VLOOKUP(G1059,下拉数据源!J:K,2,0))</f>
        <v>江苏永鼎股份有限公司</v>
      </c>
      <c r="I1059" s="307" t="s">
        <v>33</v>
      </c>
      <c r="J1059" s="385"/>
      <c r="K1059" s="386" t="s">
        <v>3955</v>
      </c>
      <c r="L1059" s="306" t="s">
        <v>2695</v>
      </c>
      <c r="M1059" s="306" t="s">
        <v>2797</v>
      </c>
      <c r="N1059" s="384"/>
      <c r="O1059" s="306" t="s">
        <v>2798</v>
      </c>
      <c r="P1059" s="386">
        <v>30</v>
      </c>
      <c r="Q1059" s="387"/>
      <c r="R1059" s="286">
        <v>9050</v>
      </c>
      <c r="S1059" s="388">
        <f t="shared" si="209"/>
        <v>0</v>
      </c>
      <c r="T1059" s="389"/>
      <c r="U1059" s="389">
        <f t="shared" si="210"/>
        <v>0</v>
      </c>
      <c r="V1059" s="451" t="s">
        <v>4027</v>
      </c>
      <c r="W1059" s="452" t="s">
        <v>4028</v>
      </c>
      <c r="X1059" s="386">
        <v>750</v>
      </c>
      <c r="Y1059" s="390"/>
      <c r="Z1059" s="391"/>
      <c r="AA1059" s="392"/>
      <c r="AB1059" s="393"/>
      <c r="AC1059" s="394"/>
      <c r="AD1059" s="395">
        <f t="shared" si="211"/>
        <v>0</v>
      </c>
      <c r="AE1059" s="396">
        <f>IF(OR(G1059=账期!$A$18,G1059=账期!$A$20,G1059=账期!$A$22,G1059=账期!$A$24,G1059=账期!$A$25,G1059=账期!$A$27,G1059=账期!$A$26,G1059=账期!$A$28,G1059=账期!$A$30,G1059=账期!$A$32,G1059=账期!$A$34,G1059=账期!$A$35,G1059=账期!$A$37,G1059=账期!$A$39,G1059=账期!$A$40,G1059=账期!$A$41,G1059=账期!$A$42,G1059=账期!$A$43,G1059=账期!$A$44,G1059=账期!$A$45,G1059=账期!$A$46,G1059=账期!$A$48,G1059=账期!$A$50,G1059=账期!$A$51,G1059=账期!$A$52,G1059=账期!$A$53,G1059=账期!$A$54,G1059=账期!$A$56,G1059=账期!$A$57,G1059=账期!$A$58,G1059=账期!$A$59,G1059=账期!$A$60,G1059=账期!$A$61,G1059=账期!$A$62,G1059=账期!$A$63,G1059=账期!$A$64,G1059=账期!$A$66,G1059=账期!$A$67,G1059=账期!$A$68,G1059=账期!$A$70,G1059=账期!$A$71),30,IF(OR(G1059=账期!$A$74,G1059=账期!$A$77,G1059=账期!$A$76,G1059=账期!$A$79,G1059=账期!$A$80,G1059=账期!$A$81,G1059=账期!$A$83,G1059=账期!$A$85,G1059=账期!$A$87,G1059=账期!$A$89,G1059=账期!$A$91),60,IF(OR(G1059=账期!$A$93,G1059=账期!$A$94,G1059=账期!$A$95,G1059=账期!$A$96,G1059=账期!$A$98,G1059=账期!$A$99,G1059=账期!$A$101,G1059=账期!$A$102),90,0)))</f>
        <v>0</v>
      </c>
      <c r="AF1059" s="396"/>
      <c r="AG1059" s="306" t="s">
        <v>50</v>
      </c>
      <c r="AH1059" s="396" t="str">
        <f t="shared" si="212"/>
        <v>徐绪盛</v>
      </c>
      <c r="AI1059" s="321"/>
    </row>
    <row r="1060" spans="1:35" ht="18" customHeight="1" x14ac:dyDescent="0.25">
      <c r="A1060" s="301" t="str">
        <f t="shared" si="206"/>
        <v>每周90吨发货</v>
      </c>
      <c r="B1060" s="380">
        <v>43155</v>
      </c>
      <c r="C1060" s="381" t="s">
        <v>4019</v>
      </c>
      <c r="D1060" s="304" t="s">
        <v>15</v>
      </c>
      <c r="E1060" s="383" t="str">
        <f t="shared" si="207"/>
        <v>A</v>
      </c>
      <c r="F1060" s="383" t="str">
        <f t="shared" si="208"/>
        <v>B</v>
      </c>
      <c r="G1060" s="384" t="s">
        <v>2794</v>
      </c>
      <c r="H1060" s="385" t="str">
        <f>IF(G1060="","",VLOOKUP(G1060,下拉数据源!J:K,2,0))</f>
        <v>江苏永鼎股份有限公司</v>
      </c>
      <c r="I1060" s="307" t="s">
        <v>33</v>
      </c>
      <c r="J1060" s="385"/>
      <c r="K1060" s="386" t="s">
        <v>3955</v>
      </c>
      <c r="L1060" s="306" t="s">
        <v>2695</v>
      </c>
      <c r="M1060" s="306" t="s">
        <v>2797</v>
      </c>
      <c r="N1060" s="384"/>
      <c r="O1060" s="306" t="s">
        <v>2798</v>
      </c>
      <c r="P1060" s="386">
        <v>30</v>
      </c>
      <c r="Q1060" s="387"/>
      <c r="R1060" s="286">
        <v>9050</v>
      </c>
      <c r="S1060" s="388">
        <f t="shared" si="209"/>
        <v>0</v>
      </c>
      <c r="T1060" s="389"/>
      <c r="U1060" s="389">
        <f t="shared" si="210"/>
        <v>0</v>
      </c>
      <c r="V1060" s="451" t="s">
        <v>4027</v>
      </c>
      <c r="W1060" s="452" t="s">
        <v>4028</v>
      </c>
      <c r="X1060" s="386">
        <v>750</v>
      </c>
      <c r="Y1060" s="390"/>
      <c r="Z1060" s="391"/>
      <c r="AA1060" s="392"/>
      <c r="AB1060" s="393"/>
      <c r="AC1060" s="394"/>
      <c r="AD1060" s="395">
        <f t="shared" si="211"/>
        <v>0</v>
      </c>
      <c r="AE1060" s="396">
        <f>IF(OR(G1060=账期!$A$18,G1060=账期!$A$20,G1060=账期!$A$22,G1060=账期!$A$24,G1060=账期!$A$25,G1060=账期!$A$27,G1060=账期!$A$26,G1060=账期!$A$28,G1060=账期!$A$30,G1060=账期!$A$32,G1060=账期!$A$34,G1060=账期!$A$35,G1060=账期!$A$37,G1060=账期!$A$39,G1060=账期!$A$40,G1060=账期!$A$41,G1060=账期!$A$42,G1060=账期!$A$43,G1060=账期!$A$44,G1060=账期!$A$45,G1060=账期!$A$46,G1060=账期!$A$48,G1060=账期!$A$50,G1060=账期!$A$51,G1060=账期!$A$52,G1060=账期!$A$53,G1060=账期!$A$54,G1060=账期!$A$56,G1060=账期!$A$57,G1060=账期!$A$58,G1060=账期!$A$59,G1060=账期!$A$60,G1060=账期!$A$61,G1060=账期!$A$62,G1060=账期!$A$63,G1060=账期!$A$64,G1060=账期!$A$66,G1060=账期!$A$67,G1060=账期!$A$68,G1060=账期!$A$70,G1060=账期!$A$71),30,IF(OR(G1060=账期!$A$74,G1060=账期!$A$77,G1060=账期!$A$76,G1060=账期!$A$79,G1060=账期!$A$80,G1060=账期!$A$81,G1060=账期!$A$83,G1060=账期!$A$85,G1060=账期!$A$87,G1060=账期!$A$89,G1060=账期!$A$91),60,IF(OR(G1060=账期!$A$93,G1060=账期!$A$94,G1060=账期!$A$95,G1060=账期!$A$96,G1060=账期!$A$98,G1060=账期!$A$99,G1060=账期!$A$101,G1060=账期!$A$102),90,0)))</f>
        <v>0</v>
      </c>
      <c r="AF1060" s="396"/>
      <c r="AG1060" s="306" t="s">
        <v>50</v>
      </c>
      <c r="AH1060" s="396" t="str">
        <f t="shared" si="212"/>
        <v>徐绪盛</v>
      </c>
      <c r="AI1060" s="321"/>
    </row>
    <row r="1061" spans="1:35" ht="18" customHeight="1" x14ac:dyDescent="0.25">
      <c r="A1061" s="301" t="str">
        <f t="shared" si="206"/>
        <v>每周90吨发货</v>
      </c>
      <c r="B1061" s="380">
        <v>43155</v>
      </c>
      <c r="C1061" s="381" t="s">
        <v>4019</v>
      </c>
      <c r="D1061" s="304" t="s">
        <v>15</v>
      </c>
      <c r="E1061" s="383" t="str">
        <f t="shared" si="207"/>
        <v>A</v>
      </c>
      <c r="F1061" s="383" t="str">
        <f t="shared" si="208"/>
        <v>B</v>
      </c>
      <c r="G1061" s="384" t="s">
        <v>2794</v>
      </c>
      <c r="H1061" s="385" t="str">
        <f>IF(G1061="","",VLOOKUP(G1061,下拉数据源!J:K,2,0))</f>
        <v>江苏永鼎股份有限公司</v>
      </c>
      <c r="I1061" s="307" t="s">
        <v>33</v>
      </c>
      <c r="J1061" s="385"/>
      <c r="K1061" s="386" t="s">
        <v>3955</v>
      </c>
      <c r="L1061" s="306" t="s">
        <v>2695</v>
      </c>
      <c r="M1061" s="306" t="s">
        <v>2797</v>
      </c>
      <c r="N1061" s="384"/>
      <c r="O1061" s="306" t="s">
        <v>2798</v>
      </c>
      <c r="P1061" s="386">
        <v>30</v>
      </c>
      <c r="Q1061" s="387"/>
      <c r="R1061" s="286">
        <v>9050</v>
      </c>
      <c r="S1061" s="388">
        <f t="shared" si="209"/>
        <v>0</v>
      </c>
      <c r="T1061" s="389"/>
      <c r="U1061" s="389">
        <f t="shared" si="210"/>
        <v>0</v>
      </c>
      <c r="V1061" s="451" t="s">
        <v>4027</v>
      </c>
      <c r="W1061" s="452" t="s">
        <v>4028</v>
      </c>
      <c r="X1061" s="386">
        <v>750</v>
      </c>
      <c r="Y1061" s="390"/>
      <c r="Z1061" s="391"/>
      <c r="AA1061" s="392"/>
      <c r="AB1061" s="393"/>
      <c r="AC1061" s="394"/>
      <c r="AD1061" s="395">
        <f t="shared" si="211"/>
        <v>0</v>
      </c>
      <c r="AE1061" s="396">
        <f>IF(OR(G1061=账期!$A$18,G1061=账期!$A$20,G1061=账期!$A$22,G1061=账期!$A$24,G1061=账期!$A$25,G1061=账期!$A$27,G1061=账期!$A$26,G1061=账期!$A$28,G1061=账期!$A$30,G1061=账期!$A$32,G1061=账期!$A$34,G1061=账期!$A$35,G1061=账期!$A$37,G1061=账期!$A$39,G1061=账期!$A$40,G1061=账期!$A$41,G1061=账期!$A$42,G1061=账期!$A$43,G1061=账期!$A$44,G1061=账期!$A$45,G1061=账期!$A$46,G1061=账期!$A$48,G1061=账期!$A$50,G1061=账期!$A$51,G1061=账期!$A$52,G1061=账期!$A$53,G1061=账期!$A$54,G1061=账期!$A$56,G1061=账期!$A$57,G1061=账期!$A$58,G1061=账期!$A$59,G1061=账期!$A$60,G1061=账期!$A$61,G1061=账期!$A$62,G1061=账期!$A$63,G1061=账期!$A$64,G1061=账期!$A$66,G1061=账期!$A$67,G1061=账期!$A$68,G1061=账期!$A$70,G1061=账期!$A$71),30,IF(OR(G1061=账期!$A$74,G1061=账期!$A$77,G1061=账期!$A$76,G1061=账期!$A$79,G1061=账期!$A$80,G1061=账期!$A$81,G1061=账期!$A$83,G1061=账期!$A$85,G1061=账期!$A$87,G1061=账期!$A$89,G1061=账期!$A$91),60,IF(OR(G1061=账期!$A$93,G1061=账期!$A$94,G1061=账期!$A$95,G1061=账期!$A$96,G1061=账期!$A$98,G1061=账期!$A$99,G1061=账期!$A$101,G1061=账期!$A$102),90,0)))</f>
        <v>0</v>
      </c>
      <c r="AF1061" s="396"/>
      <c r="AG1061" s="306" t="s">
        <v>50</v>
      </c>
      <c r="AH1061" s="396" t="str">
        <f t="shared" si="212"/>
        <v>徐绪盛</v>
      </c>
      <c r="AI1061" s="321"/>
    </row>
    <row r="1062" spans="1:35" ht="18" customHeight="1" x14ac:dyDescent="0.25">
      <c r="A1062" s="301" t="str">
        <f t="shared" si="178"/>
        <v>2018年2月</v>
      </c>
      <c r="B1062" s="380">
        <v>43155</v>
      </c>
      <c r="C1062" s="381" t="s">
        <v>4023</v>
      </c>
      <c r="D1062" s="304" t="s">
        <v>15</v>
      </c>
      <c r="E1062" s="383" t="str">
        <f t="shared" ref="E1062:E1116" si="213">IF(OR(D1062="长飞",D1062="烽火",D1062="特发",D1062="富通",D1062="亨通",G1062="赣州金信诺",G1062="江苏永鼎",G1062="宏安集团"),"A",IF(OR(G1062="广意通讯",G1062="湖北楚天",G1062="宁波格亿达",G1062="通鼎互联",G1062="黄石昌达",G1062="江苏俊知",G1062="珠海汉胜",G1062="武汉电信"),"B","C"))</f>
        <v>C</v>
      </c>
      <c r="F1062" s="383" t="str">
        <f t="shared" ref="F1062:F1116" si="214">IF(OR(G1062="成都大唐",G1062="广东亨通",G1062="江苏亨通",G1062="兰州长飞",G1062="南京华信",G1062="汕头奥星",G1062="特发光网",G1062="武汉长飞",G1062="长春烽火",G1062="广意通讯",G1062="湖北楚天",G1062="宁波格亿达",G1062="通鼎互联",G1062="安徽汉唐",G1062="安徽宜德",G1062="安徽盈通",G1062="成都康宁",G1062="成都中飞",G1062="东莞光佳",G1062="东莞鸿鑫",G1062="烽火博鑫",G1062="佛山星蓝",G1062="广东金桥",G1062="广州联兴",G1062="贵州乾新",G1062="航天电工",G1062="合肥兴联",G1062="湖北宇洪",G1062="江苏奥通",G1062="江苏中远",G1062="宁波辰飞",G1062="宁波汉生",G1062="宁波宇欣",G1062="山东太平洋",G1062="山东特发",G1062="山东永通",G1062="上海朗闻",G1062="上海翼波",G1062="四川天邑",G1062="四川旭泰",G1062="武汉瑞联",G1062="武汉同至",G1062="西安西古",G1062="西安鑫华通",G1062="武汉驿路通",G1062="长光通信",G1062="中电八所",G1062="中电光达",G1062="中利集团",G1062="重庆特发",G1062="舟山安格",G1062="珠海邗秦"),"A",IF(OR(G1062="富通天津",G1062="赣州金信诺",G1062="江苏永鼎",G1062="上海长飞",G1062="特发股份",G1062="武汉烽火",G1062="西安烽火",G1062="长飞中利",G1062="江苏中天",G1062="江西联创",G1062="宁波盈谷",G1062="黄石昌达",G1062="四川长飞"),"B","C"))</f>
        <v>C</v>
      </c>
      <c r="G1062" s="384" t="s">
        <v>4029</v>
      </c>
      <c r="H1062" s="385" t="str">
        <f>IF(G1062="","",VLOOKUP(G1062,下拉数据源!J:K,2,0))</f>
        <v>江苏通光光缆有限公司</v>
      </c>
      <c r="I1062" s="385" t="s">
        <v>2701</v>
      </c>
      <c r="J1062" s="385"/>
      <c r="K1062" s="386" t="s">
        <v>4031</v>
      </c>
      <c r="L1062" s="384" t="s">
        <v>4032</v>
      </c>
      <c r="M1062" s="384" t="s">
        <v>4033</v>
      </c>
      <c r="N1062" s="384"/>
      <c r="O1062" s="306" t="s">
        <v>2798</v>
      </c>
      <c r="P1062" s="386">
        <v>30</v>
      </c>
      <c r="Q1062" s="387"/>
      <c r="R1062" s="286">
        <v>9100</v>
      </c>
      <c r="S1062" s="388">
        <f t="shared" si="179"/>
        <v>0</v>
      </c>
      <c r="T1062" s="389"/>
      <c r="U1062" s="389">
        <f t="shared" si="170"/>
        <v>0</v>
      </c>
      <c r="V1062" s="451">
        <v>43157</v>
      </c>
      <c r="W1062" s="452">
        <v>43158</v>
      </c>
      <c r="X1062" s="386">
        <v>750</v>
      </c>
      <c r="Y1062" s="390"/>
      <c r="Z1062" s="391"/>
      <c r="AA1062" s="392"/>
      <c r="AB1062" s="393"/>
      <c r="AC1062" s="394"/>
      <c r="AD1062" s="395">
        <f t="shared" si="180"/>
        <v>91</v>
      </c>
      <c r="AE1062" s="396">
        <f>IF(OR(G1062=账期!$A$18,G1062=账期!$A$20,G1062=账期!$A$22,G1062=账期!$A$24,G1062=账期!$A$25,G1062=账期!$A$27,G1062=账期!$A$26,G1062=账期!$A$28,G1062=账期!$A$30,G1062=账期!$A$32,G1062=账期!$A$34,G1062=账期!$A$35,G1062=账期!$A$37,G1062=账期!$A$39,G1062=账期!$A$40,G1062=账期!$A$41,G1062=账期!$A$42,G1062=账期!$A$43,G1062=账期!$A$44,G1062=账期!$A$45,G1062=账期!$A$46,G1062=账期!$A$48,G1062=账期!$A$50,G1062=账期!$A$51,G1062=账期!$A$52,G1062=账期!$A$53,G1062=账期!$A$54,G1062=账期!$A$56,G1062=账期!$A$57,G1062=账期!$A$58,G1062=账期!$A$59,G1062=账期!$A$60,G1062=账期!$A$61,G1062=账期!$A$62,G1062=账期!$A$63,G1062=账期!$A$64,G1062=账期!$A$66,G1062=账期!$A$67,G1062=账期!$A$68,G1062=账期!$A$70,G1062=账期!$A$71),30,IF(OR(G1062=账期!$A$74,G1062=账期!$A$77,G1062=账期!$A$76,G1062=账期!$A$79,G1062=账期!$A$80,G1062=账期!$A$81,G1062=账期!$A$83,G1062=账期!$A$85,G1062=账期!$A$87,G1062=账期!$A$89,G1062=账期!$A$91),60,IF(OR(G1062=账期!$A$93,G1062=账期!$A$94,G1062=账期!$A$95,G1062=账期!$A$96,G1062=账期!$A$98,G1062=账期!$A$99,G1062=账期!$A$101,G1062=账期!$A$102),90,0)))</f>
        <v>60</v>
      </c>
      <c r="AF1062" s="396"/>
      <c r="AG1062" s="384" t="s">
        <v>4034</v>
      </c>
      <c r="AH1062" s="396" t="str">
        <f t="shared" si="169"/>
        <v>徐绪盛</v>
      </c>
    </row>
    <row r="1063" spans="1:35" ht="18" customHeight="1" x14ac:dyDescent="0.25">
      <c r="A1063" s="301" t="str">
        <f t="shared" ref="A1063:A1064" si="215">IF(V1063="","",TEXT(V1063,"yyyy年m月"))</f>
        <v>备货</v>
      </c>
      <c r="B1063" s="380">
        <v>43155</v>
      </c>
      <c r="C1063" s="381" t="s">
        <v>4023</v>
      </c>
      <c r="D1063" s="304" t="s">
        <v>15</v>
      </c>
      <c r="E1063" s="383" t="str">
        <f t="shared" ref="E1063:E1064" si="216">IF(OR(D1063="长飞",D1063="烽火",D1063="特发",D1063="富通",D1063="亨通",G1063="赣州金信诺",G1063="江苏永鼎",G1063="宏安集团"),"A",IF(OR(G1063="广意通讯",G1063="湖北楚天",G1063="宁波格亿达",G1063="通鼎互联",G1063="黄石昌达",G1063="江苏俊知",G1063="珠海汉胜",G1063="武汉电信"),"B","C"))</f>
        <v>C</v>
      </c>
      <c r="F1063" s="383" t="str">
        <f t="shared" ref="F1063:F1064" si="217">IF(OR(G1063="成都大唐",G1063="广东亨通",G1063="江苏亨通",G1063="兰州长飞",G1063="南京华信",G1063="汕头奥星",G1063="特发光网",G1063="武汉长飞",G1063="长春烽火",G1063="广意通讯",G1063="湖北楚天",G1063="宁波格亿达",G1063="通鼎互联",G1063="安徽汉唐",G1063="安徽宜德",G1063="安徽盈通",G1063="成都康宁",G1063="成都中飞",G1063="东莞光佳",G1063="东莞鸿鑫",G1063="烽火博鑫",G1063="佛山星蓝",G1063="广东金桥",G1063="广州联兴",G1063="贵州乾新",G1063="航天电工",G1063="合肥兴联",G1063="湖北宇洪",G1063="江苏奥通",G1063="江苏中远",G1063="宁波辰飞",G1063="宁波汉生",G1063="宁波宇欣",G1063="山东太平洋",G1063="山东特发",G1063="山东永通",G1063="上海朗闻",G1063="上海翼波",G1063="四川天邑",G1063="四川旭泰",G1063="武汉瑞联",G1063="武汉同至",G1063="西安西古",G1063="西安鑫华通",G1063="武汉驿路通",G1063="长光通信",G1063="中电八所",G1063="中电光达",G1063="中利集团",G1063="重庆特发",G1063="舟山安格",G1063="珠海邗秦"),"A",IF(OR(G1063="富通天津",G1063="赣州金信诺",G1063="江苏永鼎",G1063="上海长飞",G1063="特发股份",G1063="武汉烽火",G1063="西安烽火",G1063="长飞中利",G1063="江苏中天",G1063="江西联创",G1063="宁波盈谷",G1063="黄石昌达",G1063="四川长飞"),"B","C"))</f>
        <v>C</v>
      </c>
      <c r="G1063" s="384" t="s">
        <v>4029</v>
      </c>
      <c r="H1063" s="385" t="str">
        <f>IF(G1063="","",VLOOKUP(G1063,下拉数据源!J:K,2,0))</f>
        <v>江苏通光光缆有限公司</v>
      </c>
      <c r="I1063" s="385" t="s">
        <v>2701</v>
      </c>
      <c r="J1063" s="385"/>
      <c r="K1063" s="386" t="s">
        <v>4031</v>
      </c>
      <c r="L1063" s="384" t="s">
        <v>4032</v>
      </c>
      <c r="M1063" s="384" t="s">
        <v>4033</v>
      </c>
      <c r="N1063" s="384"/>
      <c r="O1063" s="306" t="s">
        <v>2798</v>
      </c>
      <c r="P1063" s="386">
        <v>30</v>
      </c>
      <c r="Q1063" s="387"/>
      <c r="R1063" s="286">
        <v>9100</v>
      </c>
      <c r="S1063" s="388">
        <f t="shared" ref="S1063:S1064" si="218">Q1063*R1063</f>
        <v>0</v>
      </c>
      <c r="T1063" s="389"/>
      <c r="U1063" s="389">
        <f t="shared" ref="U1063:U1064" si="219">S1063-T1063</f>
        <v>0</v>
      </c>
      <c r="V1063" s="451" t="s">
        <v>4024</v>
      </c>
      <c r="W1063" s="452" t="s">
        <v>4025</v>
      </c>
      <c r="X1063" s="386">
        <v>750</v>
      </c>
      <c r="Y1063" s="390"/>
      <c r="Z1063" s="391"/>
      <c r="AA1063" s="392"/>
      <c r="AB1063" s="393"/>
      <c r="AC1063" s="394"/>
      <c r="AD1063" s="395">
        <f t="shared" ref="AD1063:AD1064" si="220">IF(AE1063&gt;0,(DATE(YEAR(AC1063),MONTH(AC1063)+1,1)-1)+AE1063,AC1063)</f>
        <v>91</v>
      </c>
      <c r="AE1063" s="396">
        <f>IF(OR(G1063=账期!$A$18,G1063=账期!$A$20,G1063=账期!$A$22,G1063=账期!$A$24,G1063=账期!$A$25,G1063=账期!$A$27,G1063=账期!$A$26,G1063=账期!$A$28,G1063=账期!$A$30,G1063=账期!$A$32,G1063=账期!$A$34,G1063=账期!$A$35,G1063=账期!$A$37,G1063=账期!$A$39,G1063=账期!$A$40,G1063=账期!$A$41,G1063=账期!$A$42,G1063=账期!$A$43,G1063=账期!$A$44,G1063=账期!$A$45,G1063=账期!$A$46,G1063=账期!$A$48,G1063=账期!$A$50,G1063=账期!$A$51,G1063=账期!$A$52,G1063=账期!$A$53,G1063=账期!$A$54,G1063=账期!$A$56,G1063=账期!$A$57,G1063=账期!$A$58,G1063=账期!$A$59,G1063=账期!$A$60,G1063=账期!$A$61,G1063=账期!$A$62,G1063=账期!$A$63,G1063=账期!$A$64,G1063=账期!$A$66,G1063=账期!$A$67,G1063=账期!$A$68,G1063=账期!$A$70,G1063=账期!$A$71),30,IF(OR(G1063=账期!$A$74,G1063=账期!$A$77,G1063=账期!$A$76,G1063=账期!$A$79,G1063=账期!$A$80,G1063=账期!$A$81,G1063=账期!$A$83,G1063=账期!$A$85,G1063=账期!$A$87,G1063=账期!$A$89,G1063=账期!$A$91),60,IF(OR(G1063=账期!$A$93,G1063=账期!$A$94,G1063=账期!$A$95,G1063=账期!$A$96,G1063=账期!$A$98,G1063=账期!$A$99,G1063=账期!$A$101,G1063=账期!$A$102),90,0)))</f>
        <v>60</v>
      </c>
      <c r="AF1063" s="396"/>
      <c r="AG1063" s="384" t="s">
        <v>4034</v>
      </c>
      <c r="AH1063" s="396" t="str">
        <f t="shared" ref="AH1063:AH1064" si="221">IF(AG1063="华东","徐绪盛",IF(AG1063="华南","柯童柱",IF(AG1063="华中","杭得利",IF(AG1063="西南","张军",IF(AG1063="华北","石浩宇","")))))</f>
        <v>徐绪盛</v>
      </c>
    </row>
    <row r="1064" spans="1:35" ht="18" customHeight="1" x14ac:dyDescent="0.25">
      <c r="A1064" s="301" t="str">
        <f t="shared" si="215"/>
        <v>备货</v>
      </c>
      <c r="B1064" s="380">
        <v>43155</v>
      </c>
      <c r="C1064" s="381" t="s">
        <v>4023</v>
      </c>
      <c r="D1064" s="304" t="s">
        <v>15</v>
      </c>
      <c r="E1064" s="383" t="str">
        <f t="shared" si="216"/>
        <v>C</v>
      </c>
      <c r="F1064" s="383" t="str">
        <f t="shared" si="217"/>
        <v>C</v>
      </c>
      <c r="G1064" s="384" t="s">
        <v>4029</v>
      </c>
      <c r="H1064" s="385" t="str">
        <f>IF(G1064="","",VLOOKUP(G1064,下拉数据源!J:K,2,0))</f>
        <v>江苏通光光缆有限公司</v>
      </c>
      <c r="I1064" s="385" t="s">
        <v>2701</v>
      </c>
      <c r="J1064" s="385"/>
      <c r="K1064" s="386" t="s">
        <v>4031</v>
      </c>
      <c r="L1064" s="384" t="s">
        <v>4032</v>
      </c>
      <c r="M1064" s="384" t="s">
        <v>4033</v>
      </c>
      <c r="N1064" s="384"/>
      <c r="O1064" s="306" t="s">
        <v>2798</v>
      </c>
      <c r="P1064" s="386">
        <v>30</v>
      </c>
      <c r="Q1064" s="387"/>
      <c r="R1064" s="286">
        <v>9100</v>
      </c>
      <c r="S1064" s="388">
        <f t="shared" si="218"/>
        <v>0</v>
      </c>
      <c r="T1064" s="389"/>
      <c r="U1064" s="389">
        <f t="shared" si="219"/>
        <v>0</v>
      </c>
      <c r="V1064" s="451" t="s">
        <v>4024</v>
      </c>
      <c r="W1064" s="452" t="s">
        <v>4025</v>
      </c>
      <c r="X1064" s="386">
        <v>750</v>
      </c>
      <c r="Y1064" s="390"/>
      <c r="Z1064" s="391"/>
      <c r="AA1064" s="392"/>
      <c r="AB1064" s="393"/>
      <c r="AC1064" s="394"/>
      <c r="AD1064" s="395">
        <f t="shared" si="220"/>
        <v>91</v>
      </c>
      <c r="AE1064" s="396">
        <f>IF(OR(G1064=账期!$A$18,G1064=账期!$A$20,G1064=账期!$A$22,G1064=账期!$A$24,G1064=账期!$A$25,G1064=账期!$A$27,G1064=账期!$A$26,G1064=账期!$A$28,G1064=账期!$A$30,G1064=账期!$A$32,G1064=账期!$A$34,G1064=账期!$A$35,G1064=账期!$A$37,G1064=账期!$A$39,G1064=账期!$A$40,G1064=账期!$A$41,G1064=账期!$A$42,G1064=账期!$A$43,G1064=账期!$A$44,G1064=账期!$A$45,G1064=账期!$A$46,G1064=账期!$A$48,G1064=账期!$A$50,G1064=账期!$A$51,G1064=账期!$A$52,G1064=账期!$A$53,G1064=账期!$A$54,G1064=账期!$A$56,G1064=账期!$A$57,G1064=账期!$A$58,G1064=账期!$A$59,G1064=账期!$A$60,G1064=账期!$A$61,G1064=账期!$A$62,G1064=账期!$A$63,G1064=账期!$A$64,G1064=账期!$A$66,G1064=账期!$A$67,G1064=账期!$A$68,G1064=账期!$A$70,G1064=账期!$A$71),30,IF(OR(G1064=账期!$A$74,G1064=账期!$A$77,G1064=账期!$A$76,G1064=账期!$A$79,G1064=账期!$A$80,G1064=账期!$A$81,G1064=账期!$A$83,G1064=账期!$A$85,G1064=账期!$A$87,G1064=账期!$A$89,G1064=账期!$A$91),60,IF(OR(G1064=账期!$A$93,G1064=账期!$A$94,G1064=账期!$A$95,G1064=账期!$A$96,G1064=账期!$A$98,G1064=账期!$A$99,G1064=账期!$A$101,G1064=账期!$A$102),90,0)))</f>
        <v>60</v>
      </c>
      <c r="AF1064" s="396"/>
      <c r="AG1064" s="384" t="s">
        <v>4034</v>
      </c>
      <c r="AH1064" s="396" t="str">
        <f t="shared" si="221"/>
        <v>徐绪盛</v>
      </c>
    </row>
    <row r="1065" spans="1:35" ht="18" customHeight="1" x14ac:dyDescent="0.25">
      <c r="A1065" s="301" t="str">
        <f t="shared" si="178"/>
        <v>2018年2月</v>
      </c>
      <c r="B1065" s="380">
        <v>43155</v>
      </c>
      <c r="C1065" s="381"/>
      <c r="D1065" s="382" t="s">
        <v>4039</v>
      </c>
      <c r="E1065" s="383" t="str">
        <f t="shared" si="213"/>
        <v>C</v>
      </c>
      <c r="F1065" s="383" t="str">
        <f t="shared" si="214"/>
        <v>C</v>
      </c>
      <c r="G1065" s="384" t="s">
        <v>4035</v>
      </c>
      <c r="H1065" s="385" t="str">
        <f>IF(G1065="","",VLOOKUP(G1065,下拉数据源!J:K,2,0))</f>
        <v>武汉宇通光缆有限公司</v>
      </c>
      <c r="I1065" s="385" t="s">
        <v>4036</v>
      </c>
      <c r="J1065" s="385"/>
      <c r="K1065" s="386">
        <v>201802242</v>
      </c>
      <c r="L1065" s="384" t="s">
        <v>63</v>
      </c>
      <c r="M1065" s="384" t="s">
        <v>4037</v>
      </c>
      <c r="N1065" s="384"/>
      <c r="O1065" s="384" t="s">
        <v>4038</v>
      </c>
      <c r="P1065" s="386">
        <v>20</v>
      </c>
      <c r="Q1065" s="387"/>
      <c r="R1065" s="286">
        <v>10500</v>
      </c>
      <c r="S1065" s="388">
        <f t="shared" si="179"/>
        <v>0</v>
      </c>
      <c r="T1065" s="389"/>
      <c r="U1065" s="389">
        <f t="shared" si="170"/>
        <v>0</v>
      </c>
      <c r="V1065" s="451">
        <v>43158</v>
      </c>
      <c r="W1065" s="452">
        <v>43159</v>
      </c>
      <c r="X1065" s="386">
        <v>1000</v>
      </c>
      <c r="Y1065" s="390"/>
      <c r="Z1065" s="391"/>
      <c r="AA1065" s="392"/>
      <c r="AB1065" s="393"/>
      <c r="AC1065" s="394"/>
      <c r="AD1065" s="395">
        <f t="shared" si="180"/>
        <v>61</v>
      </c>
      <c r="AE1065" s="396">
        <f>IF(OR(G1065=账期!$A$18,G1065=账期!$A$20,G1065=账期!$A$22,G1065=账期!$A$24,G1065=账期!$A$25,G1065=账期!$A$27,G1065=账期!$A$26,G1065=账期!$A$28,G1065=账期!$A$30,G1065=账期!$A$32,G1065=账期!$A$34,G1065=账期!$A$35,G1065=账期!$A$37,G1065=账期!$A$39,G1065=账期!$A$40,G1065=账期!$A$41,G1065=账期!$A$42,G1065=账期!$A$43,G1065=账期!$A$44,G1065=账期!$A$45,G1065=账期!$A$46,G1065=账期!$A$48,G1065=账期!$A$50,G1065=账期!$A$51,G1065=账期!$A$52,G1065=账期!$A$53,G1065=账期!$A$54,G1065=账期!$A$56,G1065=账期!$A$57,G1065=账期!$A$58,G1065=账期!$A$59,G1065=账期!$A$60,G1065=账期!$A$61,G1065=账期!$A$62,G1065=账期!$A$63,G1065=账期!$A$64,G1065=账期!$A$66,G1065=账期!$A$67,G1065=账期!$A$68,G1065=账期!$A$70,G1065=账期!$A$71),30,IF(OR(G1065=账期!$A$74,G1065=账期!$A$77,G1065=账期!$A$76,G1065=账期!$A$79,G1065=账期!$A$80,G1065=账期!$A$81,G1065=账期!$A$83,G1065=账期!$A$85,G1065=账期!$A$87,G1065=账期!$A$89,G1065=账期!$A$91),60,IF(OR(G1065=账期!$A$93,G1065=账期!$A$94,G1065=账期!$A$95,G1065=账期!$A$96,G1065=账期!$A$98,G1065=账期!$A$99,G1065=账期!$A$101,G1065=账期!$A$102),90,0)))</f>
        <v>30</v>
      </c>
      <c r="AF1065" s="396"/>
      <c r="AG1065" s="306" t="s">
        <v>86</v>
      </c>
      <c r="AH1065" s="396" t="str">
        <f t="shared" ref="AH1065:AH1126" si="222">IF(AG1065="华东","徐绪盛",IF(AG1065="华南","柯童柱",IF(AG1065="华中","杭得利",IF(AG1065="西南","张军",IF(AG1065="华北","石浩宇","")))))</f>
        <v>杭得利</v>
      </c>
    </row>
    <row r="1066" spans="1:35" ht="18" customHeight="1" x14ac:dyDescent="0.25">
      <c r="A1066" s="301" t="str">
        <f t="shared" si="178"/>
        <v>2018年3月</v>
      </c>
      <c r="B1066" s="380">
        <v>43156</v>
      </c>
      <c r="C1066" s="381"/>
      <c r="D1066" s="382" t="s">
        <v>4039</v>
      </c>
      <c r="E1066" s="383" t="str">
        <f t="shared" si="213"/>
        <v>B</v>
      </c>
      <c r="F1066" s="383" t="str">
        <f t="shared" si="214"/>
        <v>A</v>
      </c>
      <c r="G1066" s="384" t="s">
        <v>3650</v>
      </c>
      <c r="H1066" s="385" t="str">
        <f>IF(G1066="","",VLOOKUP(G1066,下拉数据源!J:K,2,0))</f>
        <v>湖北楚天电缆实业有限公司</v>
      </c>
      <c r="I1066" s="307" t="s">
        <v>33</v>
      </c>
      <c r="J1066" s="385"/>
      <c r="K1066" s="386"/>
      <c r="L1066" s="306" t="s">
        <v>40</v>
      </c>
      <c r="M1066" s="306" t="s">
        <v>489</v>
      </c>
      <c r="N1066" s="306"/>
      <c r="O1066" s="306" t="s">
        <v>65</v>
      </c>
      <c r="P1066" s="308">
        <v>2</v>
      </c>
      <c r="Q1066" s="387"/>
      <c r="R1066" s="312">
        <v>15900</v>
      </c>
      <c r="S1066" s="388">
        <f t="shared" si="179"/>
        <v>0</v>
      </c>
      <c r="T1066" s="389"/>
      <c r="U1066" s="389">
        <f t="shared" si="170"/>
        <v>0</v>
      </c>
      <c r="V1066" s="451">
        <v>43160</v>
      </c>
      <c r="W1066" s="452"/>
      <c r="X1066" s="386">
        <v>500</v>
      </c>
      <c r="Y1066" s="390"/>
      <c r="Z1066" s="391"/>
      <c r="AA1066" s="392"/>
      <c r="AB1066" s="393"/>
      <c r="AC1066" s="394"/>
      <c r="AD1066" s="395">
        <f t="shared" si="180"/>
        <v>61</v>
      </c>
      <c r="AE1066" s="396">
        <f>IF(OR(G1066=账期!$A$18,G1066=账期!$A$20,G1066=账期!$A$22,G1066=账期!$A$24,G1066=账期!$A$25,G1066=账期!$A$27,G1066=账期!$A$26,G1066=账期!$A$28,G1066=账期!$A$30,G1066=账期!$A$32,G1066=账期!$A$34,G1066=账期!$A$35,G1066=账期!$A$37,G1066=账期!$A$39,G1066=账期!$A$40,G1066=账期!$A$41,G1066=账期!$A$42,G1066=账期!$A$43,G1066=账期!$A$44,G1066=账期!$A$45,G1066=账期!$A$46,G1066=账期!$A$48,G1066=账期!$A$50,G1066=账期!$A$51,G1066=账期!$A$52,G1066=账期!$A$53,G1066=账期!$A$54,G1066=账期!$A$56,G1066=账期!$A$57,G1066=账期!$A$58,G1066=账期!$A$59,G1066=账期!$A$60,G1066=账期!$A$61,G1066=账期!$A$62,G1066=账期!$A$63,G1066=账期!$A$64,G1066=账期!$A$66,G1066=账期!$A$67,G1066=账期!$A$68,G1066=账期!$A$70,G1066=账期!$A$71),30,IF(OR(G1066=账期!$A$74,G1066=账期!$A$77,G1066=账期!$A$76,G1066=账期!$A$79,G1066=账期!$A$80,G1066=账期!$A$81,G1066=账期!$A$83,G1066=账期!$A$85,G1066=账期!$A$87,G1066=账期!$A$89,G1066=账期!$A$91),60,IF(OR(G1066=账期!$A$93,G1066=账期!$A$94,G1066=账期!$A$95,G1066=账期!$A$96,G1066=账期!$A$98,G1066=账期!$A$99,G1066=账期!$A$101,G1066=账期!$A$102),90,0)))</f>
        <v>30</v>
      </c>
      <c r="AF1066" s="396"/>
      <c r="AG1066" s="306" t="s">
        <v>86</v>
      </c>
      <c r="AH1066" s="396" t="str">
        <f t="shared" si="222"/>
        <v>杭得利</v>
      </c>
    </row>
    <row r="1067" spans="1:35" ht="18" customHeight="1" x14ac:dyDescent="0.25">
      <c r="A1067" s="301" t="str">
        <f t="shared" si="178"/>
        <v>2018年3月</v>
      </c>
      <c r="B1067" s="380">
        <v>43156</v>
      </c>
      <c r="C1067" s="381"/>
      <c r="D1067" s="382" t="s">
        <v>4039</v>
      </c>
      <c r="E1067" s="383" t="str">
        <f t="shared" si="213"/>
        <v>B</v>
      </c>
      <c r="F1067" s="383" t="str">
        <f t="shared" si="214"/>
        <v>A</v>
      </c>
      <c r="G1067" s="384" t="s">
        <v>3650</v>
      </c>
      <c r="H1067" s="385" t="str">
        <f>IF(G1067="","",VLOOKUP(G1067,下拉数据源!J:K,2,0))</f>
        <v>湖北楚天电缆实业有限公司</v>
      </c>
      <c r="I1067" s="307" t="s">
        <v>33</v>
      </c>
      <c r="J1067" s="385"/>
      <c r="K1067" s="386"/>
      <c r="L1067" s="384" t="s">
        <v>2687</v>
      </c>
      <c r="M1067" s="384" t="s">
        <v>4041</v>
      </c>
      <c r="N1067" s="384"/>
      <c r="O1067" s="384" t="s">
        <v>4038</v>
      </c>
      <c r="P1067" s="386">
        <v>35.25</v>
      </c>
      <c r="Q1067" s="387"/>
      <c r="R1067" s="286">
        <v>9630</v>
      </c>
      <c r="S1067" s="388">
        <f t="shared" si="179"/>
        <v>0</v>
      </c>
      <c r="T1067" s="389"/>
      <c r="U1067" s="389">
        <f t="shared" si="170"/>
        <v>0</v>
      </c>
      <c r="V1067" s="451">
        <v>43160</v>
      </c>
      <c r="W1067" s="452"/>
      <c r="X1067" s="386">
        <v>750</v>
      </c>
      <c r="Y1067" s="390"/>
      <c r="Z1067" s="391"/>
      <c r="AA1067" s="392"/>
      <c r="AB1067" s="393"/>
      <c r="AC1067" s="394"/>
      <c r="AD1067" s="395">
        <f t="shared" si="180"/>
        <v>61</v>
      </c>
      <c r="AE1067" s="396">
        <f>IF(OR(G1067=账期!$A$18,G1067=账期!$A$20,G1067=账期!$A$22,G1067=账期!$A$24,G1067=账期!$A$25,G1067=账期!$A$27,G1067=账期!$A$26,G1067=账期!$A$28,G1067=账期!$A$30,G1067=账期!$A$32,G1067=账期!$A$34,G1067=账期!$A$35,G1067=账期!$A$37,G1067=账期!$A$39,G1067=账期!$A$40,G1067=账期!$A$41,G1067=账期!$A$42,G1067=账期!$A$43,G1067=账期!$A$44,G1067=账期!$A$45,G1067=账期!$A$46,G1067=账期!$A$48,G1067=账期!$A$50,G1067=账期!$A$51,G1067=账期!$A$52,G1067=账期!$A$53,G1067=账期!$A$54,G1067=账期!$A$56,G1067=账期!$A$57,G1067=账期!$A$58,G1067=账期!$A$59,G1067=账期!$A$60,G1067=账期!$A$61,G1067=账期!$A$62,G1067=账期!$A$63,G1067=账期!$A$64,G1067=账期!$A$66,G1067=账期!$A$67,G1067=账期!$A$68,G1067=账期!$A$70,G1067=账期!$A$71),30,IF(OR(G1067=账期!$A$74,G1067=账期!$A$77,G1067=账期!$A$76,G1067=账期!$A$79,G1067=账期!$A$80,G1067=账期!$A$81,G1067=账期!$A$83,G1067=账期!$A$85,G1067=账期!$A$87,G1067=账期!$A$89,G1067=账期!$A$91),60,IF(OR(G1067=账期!$A$93,G1067=账期!$A$94,G1067=账期!$A$95,G1067=账期!$A$96,G1067=账期!$A$98,G1067=账期!$A$99,G1067=账期!$A$101,G1067=账期!$A$102),90,0)))</f>
        <v>30</v>
      </c>
      <c r="AF1067" s="396"/>
      <c r="AG1067" s="306" t="s">
        <v>86</v>
      </c>
      <c r="AH1067" s="396" t="str">
        <f t="shared" si="222"/>
        <v>杭得利</v>
      </c>
    </row>
    <row r="1068" spans="1:35" ht="18" customHeight="1" x14ac:dyDescent="0.25">
      <c r="A1068" s="301" t="str">
        <f t="shared" si="178"/>
        <v>2018年2月</v>
      </c>
      <c r="B1068" s="380">
        <v>43155</v>
      </c>
      <c r="C1068" s="381"/>
      <c r="D1068" s="382" t="s">
        <v>4039</v>
      </c>
      <c r="E1068" s="383" t="str">
        <f t="shared" si="213"/>
        <v>A</v>
      </c>
      <c r="F1068" s="383" t="str">
        <f t="shared" si="214"/>
        <v>C</v>
      </c>
      <c r="G1068" s="384" t="s">
        <v>3265</v>
      </c>
      <c r="H1068" s="385" t="str">
        <f>IF(G1068="","",VLOOKUP(G1068,下拉数据源!J:K,2,0))</f>
        <v>宏安集团有限公司</v>
      </c>
      <c r="I1068" s="385" t="s">
        <v>4036</v>
      </c>
      <c r="J1068" s="385"/>
      <c r="K1068" s="386" t="s">
        <v>4043</v>
      </c>
      <c r="L1068" s="384" t="s">
        <v>40</v>
      </c>
      <c r="M1068" s="384" t="s">
        <v>4044</v>
      </c>
      <c r="N1068" s="384"/>
      <c r="O1068" s="384" t="s">
        <v>4038</v>
      </c>
      <c r="P1068" s="386">
        <v>0.8</v>
      </c>
      <c r="Q1068" s="387"/>
      <c r="R1068" s="286">
        <v>16000</v>
      </c>
      <c r="S1068" s="388">
        <f t="shared" si="179"/>
        <v>0</v>
      </c>
      <c r="T1068" s="389"/>
      <c r="U1068" s="389">
        <f t="shared" si="170"/>
        <v>0</v>
      </c>
      <c r="V1068" s="451">
        <v>43159</v>
      </c>
      <c r="W1068" s="452">
        <v>43161</v>
      </c>
      <c r="X1068" s="386">
        <v>25</v>
      </c>
      <c r="Y1068" s="390"/>
      <c r="Z1068" s="391"/>
      <c r="AA1068" s="392"/>
      <c r="AB1068" s="393"/>
      <c r="AC1068" s="394"/>
      <c r="AD1068" s="395">
        <f t="shared" si="180"/>
        <v>61</v>
      </c>
      <c r="AE1068" s="396">
        <f>IF(OR(G1068=账期!$A$18,G1068=账期!$A$20,G1068=账期!$A$22,G1068=账期!$A$24,G1068=账期!$A$25,G1068=账期!$A$27,G1068=账期!$A$26,G1068=账期!$A$28,G1068=账期!$A$30,G1068=账期!$A$32,G1068=账期!$A$34,G1068=账期!$A$35,G1068=账期!$A$37,G1068=账期!$A$39,G1068=账期!$A$40,G1068=账期!$A$41,G1068=账期!$A$42,G1068=账期!$A$43,G1068=账期!$A$44,G1068=账期!$A$45,G1068=账期!$A$46,G1068=账期!$A$48,G1068=账期!$A$50,G1068=账期!$A$51,G1068=账期!$A$52,G1068=账期!$A$53,G1068=账期!$A$54,G1068=账期!$A$56,G1068=账期!$A$57,G1068=账期!$A$58,G1068=账期!$A$59,G1068=账期!$A$60,G1068=账期!$A$61,G1068=账期!$A$62,G1068=账期!$A$63,G1068=账期!$A$64,G1068=账期!$A$66,G1068=账期!$A$67,G1068=账期!$A$68,G1068=账期!$A$70,G1068=账期!$A$71),30,IF(OR(G1068=账期!$A$74,G1068=账期!$A$77,G1068=账期!$A$76,G1068=账期!$A$79,G1068=账期!$A$80,G1068=账期!$A$81,G1068=账期!$A$83,G1068=账期!$A$85,G1068=账期!$A$87,G1068=账期!$A$89,G1068=账期!$A$91),60,IF(OR(G1068=账期!$A$93,G1068=账期!$A$94,G1068=账期!$A$95,G1068=账期!$A$96,G1068=账期!$A$98,G1068=账期!$A$99,G1068=账期!$A$101,G1068=账期!$A$102),90,0)))</f>
        <v>30</v>
      </c>
      <c r="AF1068" s="396"/>
      <c r="AG1068" s="384" t="s">
        <v>4045</v>
      </c>
      <c r="AH1068" s="396" t="str">
        <f t="shared" si="222"/>
        <v>石浩宇</v>
      </c>
    </row>
    <row r="1069" spans="1:35" ht="18" customHeight="1" x14ac:dyDescent="0.25">
      <c r="A1069" s="301" t="str">
        <f t="shared" si="178"/>
        <v/>
      </c>
      <c r="B1069" s="380"/>
      <c r="C1069" s="381"/>
      <c r="D1069" s="382"/>
      <c r="E1069" s="383" t="str">
        <f t="shared" si="213"/>
        <v>C</v>
      </c>
      <c r="F1069" s="383" t="str">
        <f t="shared" si="214"/>
        <v>C</v>
      </c>
      <c r="G1069" s="384"/>
      <c r="H1069" s="385" t="str">
        <f>IF(G1069="","",VLOOKUP(G1069,下拉数据源!J:K,2,0))</f>
        <v/>
      </c>
      <c r="I1069" s="385"/>
      <c r="J1069" s="385"/>
      <c r="K1069" s="386"/>
      <c r="L1069" s="384"/>
      <c r="M1069" s="384"/>
      <c r="N1069" s="384"/>
      <c r="O1069" s="384"/>
      <c r="P1069" s="386"/>
      <c r="Q1069" s="387"/>
      <c r="R1069" s="286"/>
      <c r="S1069" s="388">
        <f t="shared" si="179"/>
        <v>0</v>
      </c>
      <c r="T1069" s="389"/>
      <c r="U1069" s="389">
        <f t="shared" si="170"/>
        <v>0</v>
      </c>
      <c r="V1069" s="451"/>
      <c r="W1069" s="452"/>
      <c r="X1069" s="386"/>
      <c r="Y1069" s="390"/>
      <c r="Z1069" s="391"/>
      <c r="AA1069" s="392"/>
      <c r="AB1069" s="393"/>
      <c r="AC1069" s="394"/>
      <c r="AD1069" s="395">
        <f t="shared" si="180"/>
        <v>0</v>
      </c>
      <c r="AE1069" s="396">
        <f>IF(OR(G1069=账期!$A$18,G1069=账期!$A$20,G1069=账期!$A$22,G1069=账期!$A$24,G1069=账期!$A$25,G1069=账期!$A$27,G1069=账期!$A$26,G1069=账期!$A$28,G1069=账期!$A$30,G1069=账期!$A$32,G1069=账期!$A$34,G1069=账期!$A$35,G1069=账期!$A$37,G1069=账期!$A$39,G1069=账期!$A$40,G1069=账期!$A$41,G1069=账期!$A$42,G1069=账期!$A$43,G1069=账期!$A$44,G1069=账期!$A$45,G1069=账期!$A$46,G1069=账期!$A$48,G1069=账期!$A$50,G1069=账期!$A$51,G1069=账期!$A$52,G1069=账期!$A$53,G1069=账期!$A$54,G1069=账期!$A$56,G1069=账期!$A$57,G1069=账期!$A$58,G1069=账期!$A$59,G1069=账期!$A$60,G1069=账期!$A$61,G1069=账期!$A$62,G1069=账期!$A$63,G1069=账期!$A$64,G1069=账期!$A$66,G1069=账期!$A$67,G1069=账期!$A$68,G1069=账期!$A$70,G1069=账期!$A$71),30,IF(OR(G1069=账期!$A$74,G1069=账期!$A$77,G1069=账期!$A$76,G1069=账期!$A$79,G1069=账期!$A$80,G1069=账期!$A$81,G1069=账期!$A$83,G1069=账期!$A$85,G1069=账期!$A$87,G1069=账期!$A$89,G1069=账期!$A$91),60,IF(OR(G1069=账期!$A$93,G1069=账期!$A$94,G1069=账期!$A$95,G1069=账期!$A$96,G1069=账期!$A$98,G1069=账期!$A$99,G1069=账期!$A$101,G1069=账期!$A$102),90,0)))</f>
        <v>0</v>
      </c>
      <c r="AF1069" s="396"/>
      <c r="AG1069" s="384"/>
      <c r="AH1069" s="396" t="str">
        <f t="shared" si="222"/>
        <v/>
      </c>
    </row>
    <row r="1070" spans="1:35" ht="18" customHeight="1" x14ac:dyDescent="0.25">
      <c r="A1070" s="301" t="str">
        <f t="shared" si="178"/>
        <v/>
      </c>
      <c r="B1070" s="380"/>
      <c r="C1070" s="381"/>
      <c r="D1070" s="382"/>
      <c r="E1070" s="383" t="str">
        <f t="shared" si="213"/>
        <v>C</v>
      </c>
      <c r="F1070" s="383" t="str">
        <f t="shared" si="214"/>
        <v>C</v>
      </c>
      <c r="G1070" s="384"/>
      <c r="H1070" s="385" t="str">
        <f>IF(G1070="","",VLOOKUP(G1070,下拉数据源!J:K,2,0))</f>
        <v/>
      </c>
      <c r="I1070" s="385"/>
      <c r="J1070" s="385"/>
      <c r="K1070" s="386"/>
      <c r="L1070" s="384"/>
      <c r="M1070" s="384"/>
      <c r="N1070" s="384"/>
      <c r="O1070" s="384"/>
      <c r="P1070" s="386"/>
      <c r="Q1070" s="387"/>
      <c r="R1070" s="286"/>
      <c r="S1070" s="388">
        <f t="shared" si="179"/>
        <v>0</v>
      </c>
      <c r="T1070" s="389"/>
      <c r="U1070" s="389">
        <f t="shared" si="170"/>
        <v>0</v>
      </c>
      <c r="V1070" s="451"/>
      <c r="W1070" s="452"/>
      <c r="X1070" s="386"/>
      <c r="Y1070" s="390"/>
      <c r="Z1070" s="391"/>
      <c r="AA1070" s="392"/>
      <c r="AB1070" s="393"/>
      <c r="AC1070" s="394"/>
      <c r="AD1070" s="395">
        <f t="shared" si="180"/>
        <v>0</v>
      </c>
      <c r="AE1070" s="396">
        <f>IF(OR(G1070=账期!$A$18,G1070=账期!$A$20,G1070=账期!$A$22,G1070=账期!$A$24,G1070=账期!$A$25,G1070=账期!$A$27,G1070=账期!$A$26,G1070=账期!$A$28,G1070=账期!$A$30,G1070=账期!$A$32,G1070=账期!$A$34,G1070=账期!$A$35,G1070=账期!$A$37,G1070=账期!$A$39,G1070=账期!$A$40,G1070=账期!$A$41,G1070=账期!$A$42,G1070=账期!$A$43,G1070=账期!$A$44,G1070=账期!$A$45,G1070=账期!$A$46,G1070=账期!$A$48,G1070=账期!$A$50,G1070=账期!$A$51,G1070=账期!$A$52,G1070=账期!$A$53,G1070=账期!$A$54,G1070=账期!$A$56,G1070=账期!$A$57,G1070=账期!$A$58,G1070=账期!$A$59,G1070=账期!$A$60,G1070=账期!$A$61,G1070=账期!$A$62,G1070=账期!$A$63,G1070=账期!$A$64,G1070=账期!$A$66,G1070=账期!$A$67,G1070=账期!$A$68,G1070=账期!$A$70,G1070=账期!$A$71),30,IF(OR(G1070=账期!$A$74,G1070=账期!$A$77,G1070=账期!$A$76,G1070=账期!$A$79,G1070=账期!$A$80,G1070=账期!$A$81,G1070=账期!$A$83,G1070=账期!$A$85,G1070=账期!$A$87,G1070=账期!$A$89,G1070=账期!$A$91),60,IF(OR(G1070=账期!$A$93,G1070=账期!$A$94,G1070=账期!$A$95,G1070=账期!$A$96,G1070=账期!$A$98,G1070=账期!$A$99,G1070=账期!$A$101,G1070=账期!$A$102),90,0)))</f>
        <v>0</v>
      </c>
      <c r="AF1070" s="396"/>
      <c r="AG1070" s="384"/>
      <c r="AH1070" s="396" t="str">
        <f t="shared" si="222"/>
        <v/>
      </c>
    </row>
    <row r="1071" spans="1:35" ht="18" customHeight="1" x14ac:dyDescent="0.25">
      <c r="A1071" s="301" t="str">
        <f t="shared" si="178"/>
        <v/>
      </c>
      <c r="B1071" s="380"/>
      <c r="C1071" s="381"/>
      <c r="D1071" s="382"/>
      <c r="E1071" s="383" t="str">
        <f t="shared" si="213"/>
        <v>C</v>
      </c>
      <c r="F1071" s="383" t="str">
        <f t="shared" si="214"/>
        <v>C</v>
      </c>
      <c r="G1071" s="384"/>
      <c r="H1071" s="385" t="str">
        <f>IF(G1071="","",VLOOKUP(G1071,下拉数据源!J:K,2,0))</f>
        <v/>
      </c>
      <c r="I1071" s="385"/>
      <c r="J1071" s="385"/>
      <c r="K1071" s="386"/>
      <c r="L1071" s="384"/>
      <c r="M1071" s="384"/>
      <c r="N1071" s="384"/>
      <c r="O1071" s="384"/>
      <c r="P1071" s="386"/>
      <c r="Q1071" s="387"/>
      <c r="R1071" s="286"/>
      <c r="S1071" s="388">
        <f t="shared" si="179"/>
        <v>0</v>
      </c>
      <c r="T1071" s="389"/>
      <c r="U1071" s="389">
        <f t="shared" si="170"/>
        <v>0</v>
      </c>
      <c r="V1071" s="451"/>
      <c r="W1071" s="452"/>
      <c r="X1071" s="386"/>
      <c r="Y1071" s="390"/>
      <c r="Z1071" s="391"/>
      <c r="AA1071" s="392"/>
      <c r="AB1071" s="393"/>
      <c r="AC1071" s="394"/>
      <c r="AD1071" s="395">
        <f t="shared" si="180"/>
        <v>0</v>
      </c>
      <c r="AE1071" s="396">
        <f>IF(OR(G1071=账期!$A$18,G1071=账期!$A$20,G1071=账期!$A$22,G1071=账期!$A$24,G1071=账期!$A$25,G1071=账期!$A$27,G1071=账期!$A$26,G1071=账期!$A$28,G1071=账期!$A$30,G1071=账期!$A$32,G1071=账期!$A$34,G1071=账期!$A$35,G1071=账期!$A$37,G1071=账期!$A$39,G1071=账期!$A$40,G1071=账期!$A$41,G1071=账期!$A$42,G1071=账期!$A$43,G1071=账期!$A$44,G1071=账期!$A$45,G1071=账期!$A$46,G1071=账期!$A$48,G1071=账期!$A$50,G1071=账期!$A$51,G1071=账期!$A$52,G1071=账期!$A$53,G1071=账期!$A$54,G1071=账期!$A$56,G1071=账期!$A$57,G1071=账期!$A$58,G1071=账期!$A$59,G1071=账期!$A$60,G1071=账期!$A$61,G1071=账期!$A$62,G1071=账期!$A$63,G1071=账期!$A$64,G1071=账期!$A$66,G1071=账期!$A$67,G1071=账期!$A$68,G1071=账期!$A$70,G1071=账期!$A$71),30,IF(OR(G1071=账期!$A$74,G1071=账期!$A$77,G1071=账期!$A$76,G1071=账期!$A$79,G1071=账期!$A$80,G1071=账期!$A$81,G1071=账期!$A$83,G1071=账期!$A$85,G1071=账期!$A$87,G1071=账期!$A$89,G1071=账期!$A$91),60,IF(OR(G1071=账期!$A$93,G1071=账期!$A$94,G1071=账期!$A$95,G1071=账期!$A$96,G1071=账期!$A$98,G1071=账期!$A$99,G1071=账期!$A$101,G1071=账期!$A$102),90,0)))</f>
        <v>0</v>
      </c>
      <c r="AF1071" s="396"/>
      <c r="AG1071" s="384"/>
      <c r="AH1071" s="396" t="str">
        <f t="shared" si="222"/>
        <v/>
      </c>
    </row>
    <row r="1072" spans="1:35" ht="18" customHeight="1" x14ac:dyDescent="0.25">
      <c r="A1072" s="301" t="str">
        <f t="shared" si="178"/>
        <v/>
      </c>
      <c r="B1072" s="380"/>
      <c r="C1072" s="381"/>
      <c r="D1072" s="382"/>
      <c r="E1072" s="383" t="str">
        <f t="shared" si="213"/>
        <v>C</v>
      </c>
      <c r="F1072" s="383" t="str">
        <f t="shared" si="214"/>
        <v>C</v>
      </c>
      <c r="G1072" s="384"/>
      <c r="H1072" s="385" t="str">
        <f>IF(G1072="","",VLOOKUP(G1072,下拉数据源!J:K,2,0))</f>
        <v/>
      </c>
      <c r="I1072" s="385"/>
      <c r="J1072" s="385"/>
      <c r="K1072" s="386"/>
      <c r="L1072" s="384"/>
      <c r="M1072" s="384"/>
      <c r="N1072" s="384"/>
      <c r="O1072" s="384"/>
      <c r="P1072" s="386"/>
      <c r="Q1072" s="387"/>
      <c r="R1072" s="286"/>
      <c r="S1072" s="388">
        <f t="shared" si="179"/>
        <v>0</v>
      </c>
      <c r="T1072" s="389"/>
      <c r="U1072" s="389">
        <f t="shared" si="170"/>
        <v>0</v>
      </c>
      <c r="V1072" s="451"/>
      <c r="W1072" s="452"/>
      <c r="X1072" s="386"/>
      <c r="Y1072" s="390"/>
      <c r="Z1072" s="391"/>
      <c r="AA1072" s="392"/>
      <c r="AB1072" s="393"/>
      <c r="AC1072" s="394"/>
      <c r="AD1072" s="395">
        <f t="shared" si="180"/>
        <v>0</v>
      </c>
      <c r="AE1072" s="396">
        <f>IF(OR(G1072=账期!$A$18,G1072=账期!$A$20,G1072=账期!$A$22,G1072=账期!$A$24,G1072=账期!$A$25,G1072=账期!$A$27,G1072=账期!$A$26,G1072=账期!$A$28,G1072=账期!$A$30,G1072=账期!$A$32,G1072=账期!$A$34,G1072=账期!$A$35,G1072=账期!$A$37,G1072=账期!$A$39,G1072=账期!$A$40,G1072=账期!$A$41,G1072=账期!$A$42,G1072=账期!$A$43,G1072=账期!$A$44,G1072=账期!$A$45,G1072=账期!$A$46,G1072=账期!$A$48,G1072=账期!$A$50,G1072=账期!$A$51,G1072=账期!$A$52,G1072=账期!$A$53,G1072=账期!$A$54,G1072=账期!$A$56,G1072=账期!$A$57,G1072=账期!$A$58,G1072=账期!$A$59,G1072=账期!$A$60,G1072=账期!$A$61,G1072=账期!$A$62,G1072=账期!$A$63,G1072=账期!$A$64,G1072=账期!$A$66,G1072=账期!$A$67,G1072=账期!$A$68,G1072=账期!$A$70,G1072=账期!$A$71),30,IF(OR(G1072=账期!$A$74,G1072=账期!$A$77,G1072=账期!$A$76,G1072=账期!$A$79,G1072=账期!$A$80,G1072=账期!$A$81,G1072=账期!$A$83,G1072=账期!$A$85,G1072=账期!$A$87,G1072=账期!$A$89,G1072=账期!$A$91),60,IF(OR(G1072=账期!$A$93,G1072=账期!$A$94,G1072=账期!$A$95,G1072=账期!$A$96,G1072=账期!$A$98,G1072=账期!$A$99,G1072=账期!$A$101,G1072=账期!$A$102),90,0)))</f>
        <v>0</v>
      </c>
      <c r="AF1072" s="396"/>
      <c r="AG1072" s="384"/>
      <c r="AH1072" s="396" t="str">
        <f t="shared" si="222"/>
        <v/>
      </c>
    </row>
    <row r="1073" spans="1:34" ht="18" customHeight="1" x14ac:dyDescent="0.25">
      <c r="A1073" s="301" t="str">
        <f t="shared" si="178"/>
        <v/>
      </c>
      <c r="B1073" s="380"/>
      <c r="C1073" s="381"/>
      <c r="D1073" s="382"/>
      <c r="E1073" s="383" t="str">
        <f t="shared" si="213"/>
        <v>C</v>
      </c>
      <c r="F1073" s="383" t="str">
        <f t="shared" si="214"/>
        <v>C</v>
      </c>
      <c r="G1073" s="384"/>
      <c r="H1073" s="385" t="str">
        <f>IF(G1073="","",VLOOKUP(G1073,下拉数据源!J:K,2,0))</f>
        <v/>
      </c>
      <c r="I1073" s="385"/>
      <c r="J1073" s="385"/>
      <c r="K1073" s="386"/>
      <c r="L1073" s="384"/>
      <c r="M1073" s="384"/>
      <c r="N1073" s="384"/>
      <c r="O1073" s="384"/>
      <c r="P1073" s="386"/>
      <c r="Q1073" s="387"/>
      <c r="R1073" s="286"/>
      <c r="S1073" s="388">
        <f t="shared" si="179"/>
        <v>0</v>
      </c>
      <c r="T1073" s="389"/>
      <c r="U1073" s="389">
        <f t="shared" si="170"/>
        <v>0</v>
      </c>
      <c r="V1073" s="451"/>
      <c r="W1073" s="452"/>
      <c r="X1073" s="386"/>
      <c r="Y1073" s="390"/>
      <c r="Z1073" s="391"/>
      <c r="AA1073" s="392"/>
      <c r="AB1073" s="393"/>
      <c r="AC1073" s="394"/>
      <c r="AD1073" s="395">
        <f t="shared" si="180"/>
        <v>0</v>
      </c>
      <c r="AE1073" s="396">
        <f>IF(OR(G1073=账期!$A$18,G1073=账期!$A$20,G1073=账期!$A$22,G1073=账期!$A$24,G1073=账期!$A$25,G1073=账期!$A$27,G1073=账期!$A$26,G1073=账期!$A$28,G1073=账期!$A$30,G1073=账期!$A$32,G1073=账期!$A$34,G1073=账期!$A$35,G1073=账期!$A$37,G1073=账期!$A$39,G1073=账期!$A$40,G1073=账期!$A$41,G1073=账期!$A$42,G1073=账期!$A$43,G1073=账期!$A$44,G1073=账期!$A$45,G1073=账期!$A$46,G1073=账期!$A$48,G1073=账期!$A$50,G1073=账期!$A$51,G1073=账期!$A$52,G1073=账期!$A$53,G1073=账期!$A$54,G1073=账期!$A$56,G1073=账期!$A$57,G1073=账期!$A$58,G1073=账期!$A$59,G1073=账期!$A$60,G1073=账期!$A$61,G1073=账期!$A$62,G1073=账期!$A$63,G1073=账期!$A$64,G1073=账期!$A$66,G1073=账期!$A$67,G1073=账期!$A$68,G1073=账期!$A$70,G1073=账期!$A$71),30,IF(OR(G1073=账期!$A$74,G1073=账期!$A$77,G1073=账期!$A$76,G1073=账期!$A$79,G1073=账期!$A$80,G1073=账期!$A$81,G1073=账期!$A$83,G1073=账期!$A$85,G1073=账期!$A$87,G1073=账期!$A$89,G1073=账期!$A$91),60,IF(OR(G1073=账期!$A$93,G1073=账期!$A$94,G1073=账期!$A$95,G1073=账期!$A$96,G1073=账期!$A$98,G1073=账期!$A$99,G1073=账期!$A$101,G1073=账期!$A$102),90,0)))</f>
        <v>0</v>
      </c>
      <c r="AF1073" s="396"/>
      <c r="AG1073" s="384"/>
      <c r="AH1073" s="396" t="str">
        <f t="shared" si="222"/>
        <v/>
      </c>
    </row>
    <row r="1074" spans="1:34" ht="18" customHeight="1" x14ac:dyDescent="0.25">
      <c r="A1074" s="301" t="str">
        <f t="shared" si="178"/>
        <v/>
      </c>
      <c r="B1074" s="380"/>
      <c r="C1074" s="381"/>
      <c r="D1074" s="382"/>
      <c r="E1074" s="383" t="str">
        <f t="shared" si="213"/>
        <v>C</v>
      </c>
      <c r="F1074" s="383" t="str">
        <f t="shared" si="214"/>
        <v>C</v>
      </c>
      <c r="G1074" s="384"/>
      <c r="H1074" s="385" t="str">
        <f>IF(G1074="","",VLOOKUP(G1074,下拉数据源!J:K,2,0))</f>
        <v/>
      </c>
      <c r="I1074" s="385"/>
      <c r="J1074" s="385"/>
      <c r="K1074" s="386"/>
      <c r="L1074" s="384"/>
      <c r="M1074" s="384"/>
      <c r="N1074" s="384"/>
      <c r="O1074" s="384"/>
      <c r="P1074" s="386"/>
      <c r="Q1074" s="387"/>
      <c r="R1074" s="286"/>
      <c r="S1074" s="388">
        <f t="shared" si="179"/>
        <v>0</v>
      </c>
      <c r="T1074" s="389"/>
      <c r="U1074" s="389">
        <f t="shared" si="170"/>
        <v>0</v>
      </c>
      <c r="V1074" s="451"/>
      <c r="W1074" s="452"/>
      <c r="X1074" s="386"/>
      <c r="Y1074" s="390"/>
      <c r="Z1074" s="391"/>
      <c r="AA1074" s="392"/>
      <c r="AB1074" s="393"/>
      <c r="AC1074" s="394"/>
      <c r="AD1074" s="395">
        <f t="shared" si="180"/>
        <v>0</v>
      </c>
      <c r="AE1074" s="396">
        <f>IF(OR(G1074=账期!$A$18,G1074=账期!$A$20,G1074=账期!$A$22,G1074=账期!$A$24,G1074=账期!$A$25,G1074=账期!$A$27,G1074=账期!$A$26,G1074=账期!$A$28,G1074=账期!$A$30,G1074=账期!$A$32,G1074=账期!$A$34,G1074=账期!$A$35,G1074=账期!$A$37,G1074=账期!$A$39,G1074=账期!$A$40,G1074=账期!$A$41,G1074=账期!$A$42,G1074=账期!$A$43,G1074=账期!$A$44,G1074=账期!$A$45,G1074=账期!$A$46,G1074=账期!$A$48,G1074=账期!$A$50,G1074=账期!$A$51,G1074=账期!$A$52,G1074=账期!$A$53,G1074=账期!$A$54,G1074=账期!$A$56,G1074=账期!$A$57,G1074=账期!$A$58,G1074=账期!$A$59,G1074=账期!$A$60,G1074=账期!$A$61,G1074=账期!$A$62,G1074=账期!$A$63,G1074=账期!$A$64,G1074=账期!$A$66,G1074=账期!$A$67,G1074=账期!$A$68,G1074=账期!$A$70,G1074=账期!$A$71),30,IF(OR(G1074=账期!$A$74,G1074=账期!$A$77,G1074=账期!$A$76,G1074=账期!$A$79,G1074=账期!$A$80,G1074=账期!$A$81,G1074=账期!$A$83,G1074=账期!$A$85,G1074=账期!$A$87,G1074=账期!$A$89,G1074=账期!$A$91),60,IF(OR(G1074=账期!$A$93,G1074=账期!$A$94,G1074=账期!$A$95,G1074=账期!$A$96,G1074=账期!$A$98,G1074=账期!$A$99,G1074=账期!$A$101,G1074=账期!$A$102),90,0)))</f>
        <v>0</v>
      </c>
      <c r="AF1074" s="396"/>
      <c r="AG1074" s="384"/>
      <c r="AH1074" s="396" t="str">
        <f t="shared" si="222"/>
        <v/>
      </c>
    </row>
    <row r="1075" spans="1:34" ht="18" customHeight="1" x14ac:dyDescent="0.25">
      <c r="A1075" s="301" t="str">
        <f t="shared" si="178"/>
        <v/>
      </c>
      <c r="B1075" s="380"/>
      <c r="C1075" s="381"/>
      <c r="D1075" s="382"/>
      <c r="E1075" s="383" t="str">
        <f t="shared" si="213"/>
        <v>C</v>
      </c>
      <c r="F1075" s="383" t="str">
        <f t="shared" si="214"/>
        <v>C</v>
      </c>
      <c r="G1075" s="384"/>
      <c r="H1075" s="385" t="str">
        <f>IF(G1075="","",VLOOKUP(G1075,下拉数据源!J:K,2,0))</f>
        <v/>
      </c>
      <c r="I1075" s="385"/>
      <c r="J1075" s="385"/>
      <c r="K1075" s="386"/>
      <c r="L1075" s="384"/>
      <c r="M1075" s="384"/>
      <c r="N1075" s="384"/>
      <c r="O1075" s="384"/>
      <c r="P1075" s="386"/>
      <c r="Q1075" s="387"/>
      <c r="R1075" s="286"/>
      <c r="S1075" s="388">
        <f t="shared" si="179"/>
        <v>0</v>
      </c>
      <c r="T1075" s="389"/>
      <c r="U1075" s="389">
        <f t="shared" si="170"/>
        <v>0</v>
      </c>
      <c r="V1075" s="451"/>
      <c r="W1075" s="452"/>
      <c r="X1075" s="386"/>
      <c r="Y1075" s="390"/>
      <c r="Z1075" s="391"/>
      <c r="AA1075" s="392"/>
      <c r="AB1075" s="393"/>
      <c r="AC1075" s="394"/>
      <c r="AD1075" s="395">
        <f t="shared" si="180"/>
        <v>0</v>
      </c>
      <c r="AE1075" s="396">
        <f>IF(OR(G1075=账期!$A$18,G1075=账期!$A$20,G1075=账期!$A$22,G1075=账期!$A$24,G1075=账期!$A$25,G1075=账期!$A$27,G1075=账期!$A$26,G1075=账期!$A$28,G1075=账期!$A$30,G1075=账期!$A$32,G1075=账期!$A$34,G1075=账期!$A$35,G1075=账期!$A$37,G1075=账期!$A$39,G1075=账期!$A$40,G1075=账期!$A$41,G1075=账期!$A$42,G1075=账期!$A$43,G1075=账期!$A$44,G1075=账期!$A$45,G1075=账期!$A$46,G1075=账期!$A$48,G1075=账期!$A$50,G1075=账期!$A$51,G1075=账期!$A$52,G1075=账期!$A$53,G1075=账期!$A$54,G1075=账期!$A$56,G1075=账期!$A$57,G1075=账期!$A$58,G1075=账期!$A$59,G1075=账期!$A$60,G1075=账期!$A$61,G1075=账期!$A$62,G1075=账期!$A$63,G1075=账期!$A$64,G1075=账期!$A$66,G1075=账期!$A$67,G1075=账期!$A$68,G1075=账期!$A$70,G1075=账期!$A$71),30,IF(OR(G1075=账期!$A$74,G1075=账期!$A$77,G1075=账期!$A$76,G1075=账期!$A$79,G1075=账期!$A$80,G1075=账期!$A$81,G1075=账期!$A$83,G1075=账期!$A$85,G1075=账期!$A$87,G1075=账期!$A$89,G1075=账期!$A$91),60,IF(OR(G1075=账期!$A$93,G1075=账期!$A$94,G1075=账期!$A$95,G1075=账期!$A$96,G1075=账期!$A$98,G1075=账期!$A$99,G1075=账期!$A$101,G1075=账期!$A$102),90,0)))</f>
        <v>0</v>
      </c>
      <c r="AF1075" s="396"/>
      <c r="AG1075" s="384"/>
      <c r="AH1075" s="396" t="str">
        <f t="shared" si="222"/>
        <v/>
      </c>
    </row>
    <row r="1076" spans="1:34" ht="18" customHeight="1" x14ac:dyDescent="0.25">
      <c r="A1076" s="301" t="str">
        <f t="shared" si="178"/>
        <v/>
      </c>
      <c r="B1076" s="380"/>
      <c r="C1076" s="381"/>
      <c r="D1076" s="382"/>
      <c r="E1076" s="383" t="str">
        <f t="shared" si="213"/>
        <v>C</v>
      </c>
      <c r="F1076" s="383" t="str">
        <f t="shared" si="214"/>
        <v>C</v>
      </c>
      <c r="G1076" s="384"/>
      <c r="H1076" s="385" t="str">
        <f>IF(G1076="","",VLOOKUP(G1076,下拉数据源!J:K,2,0))</f>
        <v/>
      </c>
      <c r="I1076" s="385"/>
      <c r="J1076" s="385"/>
      <c r="K1076" s="386"/>
      <c r="L1076" s="384"/>
      <c r="M1076" s="384"/>
      <c r="N1076" s="384"/>
      <c r="O1076" s="384"/>
      <c r="P1076" s="386"/>
      <c r="Q1076" s="387"/>
      <c r="R1076" s="286"/>
      <c r="S1076" s="388">
        <f t="shared" si="179"/>
        <v>0</v>
      </c>
      <c r="T1076" s="389"/>
      <c r="U1076" s="389">
        <f t="shared" si="170"/>
        <v>0</v>
      </c>
      <c r="V1076" s="451"/>
      <c r="W1076" s="452"/>
      <c r="X1076" s="386"/>
      <c r="Y1076" s="390"/>
      <c r="Z1076" s="391"/>
      <c r="AA1076" s="392"/>
      <c r="AB1076" s="393"/>
      <c r="AC1076" s="394"/>
      <c r="AD1076" s="395">
        <f t="shared" si="180"/>
        <v>0</v>
      </c>
      <c r="AE1076" s="396">
        <f>IF(OR(G1076=账期!$A$18,G1076=账期!$A$20,G1076=账期!$A$22,G1076=账期!$A$24,G1076=账期!$A$25,G1076=账期!$A$27,G1076=账期!$A$26,G1076=账期!$A$28,G1076=账期!$A$30,G1076=账期!$A$32,G1076=账期!$A$34,G1076=账期!$A$35,G1076=账期!$A$37,G1076=账期!$A$39,G1076=账期!$A$40,G1076=账期!$A$41,G1076=账期!$A$42,G1076=账期!$A$43,G1076=账期!$A$44,G1076=账期!$A$45,G1076=账期!$A$46,G1076=账期!$A$48,G1076=账期!$A$50,G1076=账期!$A$51,G1076=账期!$A$52,G1076=账期!$A$53,G1076=账期!$A$54,G1076=账期!$A$56,G1076=账期!$A$57,G1076=账期!$A$58,G1076=账期!$A$59,G1076=账期!$A$60,G1076=账期!$A$61,G1076=账期!$A$62,G1076=账期!$A$63,G1076=账期!$A$64,G1076=账期!$A$66,G1076=账期!$A$67,G1076=账期!$A$68,G1076=账期!$A$70,G1076=账期!$A$71),30,IF(OR(G1076=账期!$A$74,G1076=账期!$A$77,G1076=账期!$A$76,G1076=账期!$A$79,G1076=账期!$A$80,G1076=账期!$A$81,G1076=账期!$A$83,G1076=账期!$A$85,G1076=账期!$A$87,G1076=账期!$A$89,G1076=账期!$A$91),60,IF(OR(G1076=账期!$A$93,G1076=账期!$A$94,G1076=账期!$A$95,G1076=账期!$A$96,G1076=账期!$A$98,G1076=账期!$A$99,G1076=账期!$A$101,G1076=账期!$A$102),90,0)))</f>
        <v>0</v>
      </c>
      <c r="AF1076" s="396"/>
      <c r="AG1076" s="384"/>
      <c r="AH1076" s="396" t="str">
        <f t="shared" si="222"/>
        <v/>
      </c>
    </row>
    <row r="1077" spans="1:34" ht="18" customHeight="1" x14ac:dyDescent="0.25">
      <c r="A1077" s="301" t="str">
        <f t="shared" si="178"/>
        <v/>
      </c>
      <c r="B1077" s="380"/>
      <c r="C1077" s="381"/>
      <c r="D1077" s="382"/>
      <c r="E1077" s="383" t="str">
        <f t="shared" si="213"/>
        <v>C</v>
      </c>
      <c r="F1077" s="383" t="str">
        <f t="shared" si="214"/>
        <v>C</v>
      </c>
      <c r="G1077" s="384"/>
      <c r="H1077" s="385" t="str">
        <f>IF(G1077="","",VLOOKUP(G1077,下拉数据源!J:K,2,0))</f>
        <v/>
      </c>
      <c r="I1077" s="385"/>
      <c r="J1077" s="385"/>
      <c r="K1077" s="386"/>
      <c r="L1077" s="384"/>
      <c r="M1077" s="384"/>
      <c r="N1077" s="384"/>
      <c r="O1077" s="384"/>
      <c r="P1077" s="386"/>
      <c r="Q1077" s="387"/>
      <c r="R1077" s="286"/>
      <c r="S1077" s="388">
        <f t="shared" si="179"/>
        <v>0</v>
      </c>
      <c r="T1077" s="389"/>
      <c r="U1077" s="389">
        <f t="shared" si="170"/>
        <v>0</v>
      </c>
      <c r="V1077" s="451"/>
      <c r="W1077" s="452"/>
      <c r="X1077" s="386"/>
      <c r="Y1077" s="390"/>
      <c r="Z1077" s="391"/>
      <c r="AA1077" s="392"/>
      <c r="AB1077" s="393"/>
      <c r="AC1077" s="394"/>
      <c r="AD1077" s="395">
        <f t="shared" si="180"/>
        <v>0</v>
      </c>
      <c r="AE1077" s="396">
        <f>IF(OR(G1077=账期!$A$18,G1077=账期!$A$20,G1077=账期!$A$22,G1077=账期!$A$24,G1077=账期!$A$25,G1077=账期!$A$27,G1077=账期!$A$26,G1077=账期!$A$28,G1077=账期!$A$30,G1077=账期!$A$32,G1077=账期!$A$34,G1077=账期!$A$35,G1077=账期!$A$37,G1077=账期!$A$39,G1077=账期!$A$40,G1077=账期!$A$41,G1077=账期!$A$42,G1077=账期!$A$43,G1077=账期!$A$44,G1077=账期!$A$45,G1077=账期!$A$46,G1077=账期!$A$48,G1077=账期!$A$50,G1077=账期!$A$51,G1077=账期!$A$52,G1077=账期!$A$53,G1077=账期!$A$54,G1077=账期!$A$56,G1077=账期!$A$57,G1077=账期!$A$58,G1077=账期!$A$59,G1077=账期!$A$60,G1077=账期!$A$61,G1077=账期!$A$62,G1077=账期!$A$63,G1077=账期!$A$64,G1077=账期!$A$66,G1077=账期!$A$67,G1077=账期!$A$68,G1077=账期!$A$70,G1077=账期!$A$71),30,IF(OR(G1077=账期!$A$74,G1077=账期!$A$77,G1077=账期!$A$76,G1077=账期!$A$79,G1077=账期!$A$80,G1077=账期!$A$81,G1077=账期!$A$83,G1077=账期!$A$85,G1077=账期!$A$87,G1077=账期!$A$89,G1077=账期!$A$91),60,IF(OR(G1077=账期!$A$93,G1077=账期!$A$94,G1077=账期!$A$95,G1077=账期!$A$96,G1077=账期!$A$98,G1077=账期!$A$99,G1077=账期!$A$101,G1077=账期!$A$102),90,0)))</f>
        <v>0</v>
      </c>
      <c r="AF1077" s="396"/>
      <c r="AG1077" s="384"/>
      <c r="AH1077" s="396" t="str">
        <f t="shared" si="222"/>
        <v/>
      </c>
    </row>
    <row r="1078" spans="1:34" ht="18" customHeight="1" x14ac:dyDescent="0.25">
      <c r="A1078" s="301" t="str">
        <f t="shared" si="178"/>
        <v/>
      </c>
      <c r="B1078" s="380"/>
      <c r="C1078" s="381"/>
      <c r="D1078" s="382"/>
      <c r="E1078" s="383" t="str">
        <f t="shared" si="213"/>
        <v>C</v>
      </c>
      <c r="F1078" s="383" t="str">
        <f t="shared" si="214"/>
        <v>C</v>
      </c>
      <c r="G1078" s="384"/>
      <c r="H1078" s="385" t="str">
        <f>IF(G1078="","",VLOOKUP(G1078,下拉数据源!J:K,2,0))</f>
        <v/>
      </c>
      <c r="I1078" s="385"/>
      <c r="J1078" s="385"/>
      <c r="K1078" s="386"/>
      <c r="L1078" s="384"/>
      <c r="M1078" s="384"/>
      <c r="N1078" s="384"/>
      <c r="O1078" s="384"/>
      <c r="P1078" s="386"/>
      <c r="Q1078" s="387"/>
      <c r="R1078" s="286"/>
      <c r="S1078" s="388">
        <f t="shared" si="179"/>
        <v>0</v>
      </c>
      <c r="T1078" s="389"/>
      <c r="U1078" s="389">
        <f t="shared" si="170"/>
        <v>0</v>
      </c>
      <c r="V1078" s="451"/>
      <c r="W1078" s="452"/>
      <c r="X1078" s="386"/>
      <c r="Y1078" s="390"/>
      <c r="Z1078" s="391"/>
      <c r="AA1078" s="392"/>
      <c r="AB1078" s="393"/>
      <c r="AC1078" s="394"/>
      <c r="AD1078" s="395">
        <f t="shared" si="180"/>
        <v>0</v>
      </c>
      <c r="AE1078" s="396">
        <f>IF(OR(G1078=账期!$A$18,G1078=账期!$A$20,G1078=账期!$A$22,G1078=账期!$A$24,G1078=账期!$A$25,G1078=账期!$A$27,G1078=账期!$A$26,G1078=账期!$A$28,G1078=账期!$A$30,G1078=账期!$A$32,G1078=账期!$A$34,G1078=账期!$A$35,G1078=账期!$A$37,G1078=账期!$A$39,G1078=账期!$A$40,G1078=账期!$A$41,G1078=账期!$A$42,G1078=账期!$A$43,G1078=账期!$A$44,G1078=账期!$A$45,G1078=账期!$A$46,G1078=账期!$A$48,G1078=账期!$A$50,G1078=账期!$A$51,G1078=账期!$A$52,G1078=账期!$A$53,G1078=账期!$A$54,G1078=账期!$A$56,G1078=账期!$A$57,G1078=账期!$A$58,G1078=账期!$A$59,G1078=账期!$A$60,G1078=账期!$A$61,G1078=账期!$A$62,G1078=账期!$A$63,G1078=账期!$A$64,G1078=账期!$A$66,G1078=账期!$A$67,G1078=账期!$A$68,G1078=账期!$A$70,G1078=账期!$A$71),30,IF(OR(G1078=账期!$A$74,G1078=账期!$A$77,G1078=账期!$A$76,G1078=账期!$A$79,G1078=账期!$A$80,G1078=账期!$A$81,G1078=账期!$A$83,G1078=账期!$A$85,G1078=账期!$A$87,G1078=账期!$A$89,G1078=账期!$A$91),60,IF(OR(G1078=账期!$A$93,G1078=账期!$A$94,G1078=账期!$A$95,G1078=账期!$A$96,G1078=账期!$A$98,G1078=账期!$A$99,G1078=账期!$A$101,G1078=账期!$A$102),90,0)))</f>
        <v>0</v>
      </c>
      <c r="AF1078" s="396"/>
      <c r="AG1078" s="384"/>
      <c r="AH1078" s="396" t="str">
        <f t="shared" si="222"/>
        <v/>
      </c>
    </row>
    <row r="1079" spans="1:34" ht="18" customHeight="1" x14ac:dyDescent="0.25">
      <c r="A1079" s="301" t="str">
        <f t="shared" si="178"/>
        <v/>
      </c>
      <c r="B1079" s="380"/>
      <c r="C1079" s="381"/>
      <c r="D1079" s="382"/>
      <c r="E1079" s="383" t="str">
        <f t="shared" si="213"/>
        <v>C</v>
      </c>
      <c r="F1079" s="383" t="str">
        <f t="shared" si="214"/>
        <v>C</v>
      </c>
      <c r="G1079" s="384"/>
      <c r="H1079" s="385" t="str">
        <f>IF(G1079="","",VLOOKUP(G1079,下拉数据源!J:K,2,0))</f>
        <v/>
      </c>
      <c r="I1079" s="385"/>
      <c r="J1079" s="385"/>
      <c r="K1079" s="386"/>
      <c r="L1079" s="384"/>
      <c r="M1079" s="384"/>
      <c r="N1079" s="384"/>
      <c r="O1079" s="384"/>
      <c r="P1079" s="386"/>
      <c r="Q1079" s="387"/>
      <c r="R1079" s="286"/>
      <c r="S1079" s="388">
        <f t="shared" si="179"/>
        <v>0</v>
      </c>
      <c r="T1079" s="389"/>
      <c r="U1079" s="389">
        <f t="shared" si="170"/>
        <v>0</v>
      </c>
      <c r="V1079" s="451"/>
      <c r="W1079" s="452"/>
      <c r="X1079" s="386"/>
      <c r="Y1079" s="390"/>
      <c r="Z1079" s="391"/>
      <c r="AA1079" s="392"/>
      <c r="AB1079" s="393"/>
      <c r="AC1079" s="394"/>
      <c r="AD1079" s="395">
        <f t="shared" si="180"/>
        <v>0</v>
      </c>
      <c r="AE1079" s="396">
        <f>IF(OR(G1079=账期!$A$18,G1079=账期!$A$20,G1079=账期!$A$22,G1079=账期!$A$24,G1079=账期!$A$25,G1079=账期!$A$27,G1079=账期!$A$26,G1079=账期!$A$28,G1079=账期!$A$30,G1079=账期!$A$32,G1079=账期!$A$34,G1079=账期!$A$35,G1079=账期!$A$37,G1079=账期!$A$39,G1079=账期!$A$40,G1079=账期!$A$41,G1079=账期!$A$42,G1079=账期!$A$43,G1079=账期!$A$44,G1079=账期!$A$45,G1079=账期!$A$46,G1079=账期!$A$48,G1079=账期!$A$50,G1079=账期!$A$51,G1079=账期!$A$52,G1079=账期!$A$53,G1079=账期!$A$54,G1079=账期!$A$56,G1079=账期!$A$57,G1079=账期!$A$58,G1079=账期!$A$59,G1079=账期!$A$60,G1079=账期!$A$61,G1079=账期!$A$62,G1079=账期!$A$63,G1079=账期!$A$64,G1079=账期!$A$66,G1079=账期!$A$67,G1079=账期!$A$68,G1079=账期!$A$70,G1079=账期!$A$71),30,IF(OR(G1079=账期!$A$74,G1079=账期!$A$77,G1079=账期!$A$76,G1079=账期!$A$79,G1079=账期!$A$80,G1079=账期!$A$81,G1079=账期!$A$83,G1079=账期!$A$85,G1079=账期!$A$87,G1079=账期!$A$89,G1079=账期!$A$91),60,IF(OR(G1079=账期!$A$93,G1079=账期!$A$94,G1079=账期!$A$95,G1079=账期!$A$96,G1079=账期!$A$98,G1079=账期!$A$99,G1079=账期!$A$101,G1079=账期!$A$102),90,0)))</f>
        <v>0</v>
      </c>
      <c r="AF1079" s="396"/>
      <c r="AG1079" s="384"/>
      <c r="AH1079" s="396" t="str">
        <f t="shared" si="222"/>
        <v/>
      </c>
    </row>
    <row r="1080" spans="1:34" ht="18" customHeight="1" x14ac:dyDescent="0.25">
      <c r="A1080" s="301" t="str">
        <f t="shared" si="178"/>
        <v/>
      </c>
      <c r="B1080" s="380"/>
      <c r="C1080" s="381"/>
      <c r="D1080" s="382"/>
      <c r="E1080" s="383" t="str">
        <f t="shared" si="213"/>
        <v>C</v>
      </c>
      <c r="F1080" s="383" t="str">
        <f t="shared" si="214"/>
        <v>C</v>
      </c>
      <c r="G1080" s="384"/>
      <c r="H1080" s="385" t="str">
        <f>IF(G1080="","",VLOOKUP(G1080,下拉数据源!J:K,2,0))</f>
        <v/>
      </c>
      <c r="I1080" s="385"/>
      <c r="J1080" s="385"/>
      <c r="K1080" s="386"/>
      <c r="L1080" s="384"/>
      <c r="M1080" s="384"/>
      <c r="N1080" s="384"/>
      <c r="O1080" s="384"/>
      <c r="P1080" s="386"/>
      <c r="Q1080" s="387"/>
      <c r="R1080" s="286"/>
      <c r="S1080" s="388">
        <f t="shared" si="179"/>
        <v>0</v>
      </c>
      <c r="T1080" s="389"/>
      <c r="U1080" s="389">
        <f t="shared" si="170"/>
        <v>0</v>
      </c>
      <c r="V1080" s="451"/>
      <c r="W1080" s="452"/>
      <c r="X1080" s="386"/>
      <c r="Y1080" s="390"/>
      <c r="Z1080" s="391"/>
      <c r="AA1080" s="392"/>
      <c r="AB1080" s="393"/>
      <c r="AC1080" s="394"/>
      <c r="AD1080" s="395">
        <f t="shared" si="180"/>
        <v>0</v>
      </c>
      <c r="AE1080" s="396">
        <f>IF(OR(G1080=账期!$A$18,G1080=账期!$A$20,G1080=账期!$A$22,G1080=账期!$A$24,G1080=账期!$A$25,G1080=账期!$A$27,G1080=账期!$A$26,G1080=账期!$A$28,G1080=账期!$A$30,G1080=账期!$A$32,G1080=账期!$A$34,G1080=账期!$A$35,G1080=账期!$A$37,G1080=账期!$A$39,G1080=账期!$A$40,G1080=账期!$A$41,G1080=账期!$A$42,G1080=账期!$A$43,G1080=账期!$A$44,G1080=账期!$A$45,G1080=账期!$A$46,G1080=账期!$A$48,G1080=账期!$A$50,G1080=账期!$A$51,G1080=账期!$A$52,G1080=账期!$A$53,G1080=账期!$A$54,G1080=账期!$A$56,G1080=账期!$A$57,G1080=账期!$A$58,G1080=账期!$A$59,G1080=账期!$A$60,G1080=账期!$A$61,G1080=账期!$A$62,G1080=账期!$A$63,G1080=账期!$A$64,G1080=账期!$A$66,G1080=账期!$A$67,G1080=账期!$A$68,G1080=账期!$A$70,G1080=账期!$A$71),30,IF(OR(G1080=账期!$A$74,G1080=账期!$A$77,G1080=账期!$A$76,G1080=账期!$A$79,G1080=账期!$A$80,G1080=账期!$A$81,G1080=账期!$A$83,G1080=账期!$A$85,G1080=账期!$A$87,G1080=账期!$A$89,G1080=账期!$A$91),60,IF(OR(G1080=账期!$A$93,G1080=账期!$A$94,G1080=账期!$A$95,G1080=账期!$A$96,G1080=账期!$A$98,G1080=账期!$A$99,G1080=账期!$A$101,G1080=账期!$A$102),90,0)))</f>
        <v>0</v>
      </c>
      <c r="AF1080" s="396"/>
      <c r="AG1080" s="384"/>
      <c r="AH1080" s="396" t="str">
        <f t="shared" si="222"/>
        <v/>
      </c>
    </row>
    <row r="1081" spans="1:34" ht="18" customHeight="1" x14ac:dyDescent="0.25">
      <c r="A1081" s="301" t="str">
        <f t="shared" si="178"/>
        <v/>
      </c>
      <c r="B1081" s="380"/>
      <c r="C1081" s="381"/>
      <c r="D1081" s="382"/>
      <c r="E1081" s="383" t="str">
        <f t="shared" si="213"/>
        <v>C</v>
      </c>
      <c r="F1081" s="383" t="str">
        <f t="shared" si="214"/>
        <v>C</v>
      </c>
      <c r="G1081" s="384"/>
      <c r="H1081" s="385" t="str">
        <f>IF(G1081="","",VLOOKUP(G1081,下拉数据源!J:K,2,0))</f>
        <v/>
      </c>
      <c r="I1081" s="385"/>
      <c r="J1081" s="385"/>
      <c r="K1081" s="386"/>
      <c r="L1081" s="384"/>
      <c r="M1081" s="384"/>
      <c r="N1081" s="384"/>
      <c r="O1081" s="384"/>
      <c r="P1081" s="386"/>
      <c r="Q1081" s="387"/>
      <c r="R1081" s="286"/>
      <c r="S1081" s="388">
        <f t="shared" si="179"/>
        <v>0</v>
      </c>
      <c r="T1081" s="389"/>
      <c r="U1081" s="389">
        <f t="shared" si="170"/>
        <v>0</v>
      </c>
      <c r="V1081" s="451"/>
      <c r="W1081" s="452"/>
      <c r="X1081" s="386"/>
      <c r="Y1081" s="390"/>
      <c r="Z1081" s="391"/>
      <c r="AA1081" s="392"/>
      <c r="AB1081" s="393"/>
      <c r="AC1081" s="394"/>
      <c r="AD1081" s="395">
        <f t="shared" si="180"/>
        <v>0</v>
      </c>
      <c r="AE1081" s="396">
        <f>IF(OR(G1081=账期!$A$18,G1081=账期!$A$20,G1081=账期!$A$22,G1081=账期!$A$24,G1081=账期!$A$25,G1081=账期!$A$27,G1081=账期!$A$26,G1081=账期!$A$28,G1081=账期!$A$30,G1081=账期!$A$32,G1081=账期!$A$34,G1081=账期!$A$35,G1081=账期!$A$37,G1081=账期!$A$39,G1081=账期!$A$40,G1081=账期!$A$41,G1081=账期!$A$42,G1081=账期!$A$43,G1081=账期!$A$44,G1081=账期!$A$45,G1081=账期!$A$46,G1081=账期!$A$48,G1081=账期!$A$50,G1081=账期!$A$51,G1081=账期!$A$52,G1081=账期!$A$53,G1081=账期!$A$54,G1081=账期!$A$56,G1081=账期!$A$57,G1081=账期!$A$58,G1081=账期!$A$59,G1081=账期!$A$60,G1081=账期!$A$61,G1081=账期!$A$62,G1081=账期!$A$63,G1081=账期!$A$64,G1081=账期!$A$66,G1081=账期!$A$67,G1081=账期!$A$68,G1081=账期!$A$70,G1081=账期!$A$71),30,IF(OR(G1081=账期!$A$74,G1081=账期!$A$77,G1081=账期!$A$76,G1081=账期!$A$79,G1081=账期!$A$80,G1081=账期!$A$81,G1081=账期!$A$83,G1081=账期!$A$85,G1081=账期!$A$87,G1081=账期!$A$89,G1081=账期!$A$91),60,IF(OR(G1081=账期!$A$93,G1081=账期!$A$94,G1081=账期!$A$95,G1081=账期!$A$96,G1081=账期!$A$98,G1081=账期!$A$99,G1081=账期!$A$101,G1081=账期!$A$102),90,0)))</f>
        <v>0</v>
      </c>
      <c r="AF1081" s="396"/>
      <c r="AG1081" s="384"/>
      <c r="AH1081" s="396" t="str">
        <f t="shared" si="222"/>
        <v/>
      </c>
    </row>
    <row r="1082" spans="1:34" ht="18" customHeight="1" x14ac:dyDescent="0.25">
      <c r="A1082" s="301" t="str">
        <f t="shared" si="178"/>
        <v/>
      </c>
      <c r="B1082" s="380"/>
      <c r="C1082" s="381"/>
      <c r="D1082" s="382"/>
      <c r="E1082" s="383" t="str">
        <f t="shared" si="213"/>
        <v>C</v>
      </c>
      <c r="F1082" s="383" t="str">
        <f t="shared" si="214"/>
        <v>C</v>
      </c>
      <c r="G1082" s="384"/>
      <c r="H1082" s="385" t="str">
        <f>IF(G1082="","",VLOOKUP(G1082,下拉数据源!J:K,2,0))</f>
        <v/>
      </c>
      <c r="I1082" s="385"/>
      <c r="J1082" s="385"/>
      <c r="K1082" s="386"/>
      <c r="L1082" s="384"/>
      <c r="M1082" s="384"/>
      <c r="N1082" s="384"/>
      <c r="O1082" s="384"/>
      <c r="P1082" s="386"/>
      <c r="Q1082" s="387"/>
      <c r="R1082" s="286"/>
      <c r="S1082" s="388">
        <f t="shared" si="179"/>
        <v>0</v>
      </c>
      <c r="T1082" s="389"/>
      <c r="U1082" s="389">
        <f t="shared" ref="U1082:U1145" si="223">S1082-T1082</f>
        <v>0</v>
      </c>
      <c r="V1082" s="451"/>
      <c r="W1082" s="452"/>
      <c r="X1082" s="386"/>
      <c r="Y1082" s="390"/>
      <c r="Z1082" s="391"/>
      <c r="AA1082" s="392"/>
      <c r="AB1082" s="393"/>
      <c r="AC1082" s="394"/>
      <c r="AD1082" s="395">
        <f t="shared" si="180"/>
        <v>0</v>
      </c>
      <c r="AE1082" s="396">
        <f>IF(OR(G1082=账期!$A$18,G1082=账期!$A$20,G1082=账期!$A$22,G1082=账期!$A$24,G1082=账期!$A$25,G1082=账期!$A$27,G1082=账期!$A$26,G1082=账期!$A$28,G1082=账期!$A$30,G1082=账期!$A$32,G1082=账期!$A$34,G1082=账期!$A$35,G1082=账期!$A$37,G1082=账期!$A$39,G1082=账期!$A$40,G1082=账期!$A$41,G1082=账期!$A$42,G1082=账期!$A$43,G1082=账期!$A$44,G1082=账期!$A$45,G1082=账期!$A$46,G1082=账期!$A$48,G1082=账期!$A$50,G1082=账期!$A$51,G1082=账期!$A$52,G1082=账期!$A$53,G1082=账期!$A$54,G1082=账期!$A$56,G1082=账期!$A$57,G1082=账期!$A$58,G1082=账期!$A$59,G1082=账期!$A$60,G1082=账期!$A$61,G1082=账期!$A$62,G1082=账期!$A$63,G1082=账期!$A$64,G1082=账期!$A$66,G1082=账期!$A$67,G1082=账期!$A$68,G1082=账期!$A$70,G1082=账期!$A$71),30,IF(OR(G1082=账期!$A$74,G1082=账期!$A$77,G1082=账期!$A$76,G1082=账期!$A$79,G1082=账期!$A$80,G1082=账期!$A$81,G1082=账期!$A$83,G1082=账期!$A$85,G1082=账期!$A$87,G1082=账期!$A$89,G1082=账期!$A$91),60,IF(OR(G1082=账期!$A$93,G1082=账期!$A$94,G1082=账期!$A$95,G1082=账期!$A$96,G1082=账期!$A$98,G1082=账期!$A$99,G1082=账期!$A$101,G1082=账期!$A$102),90,0)))</f>
        <v>0</v>
      </c>
      <c r="AF1082" s="396"/>
      <c r="AG1082" s="384"/>
      <c r="AH1082" s="396" t="str">
        <f t="shared" si="222"/>
        <v/>
      </c>
    </row>
    <row r="1083" spans="1:34" ht="18" customHeight="1" x14ac:dyDescent="0.25">
      <c r="A1083" s="301" t="str">
        <f t="shared" si="178"/>
        <v/>
      </c>
      <c r="B1083" s="380"/>
      <c r="C1083" s="381"/>
      <c r="D1083" s="382"/>
      <c r="E1083" s="383" t="str">
        <f t="shared" si="213"/>
        <v>C</v>
      </c>
      <c r="F1083" s="383" t="str">
        <f t="shared" si="214"/>
        <v>C</v>
      </c>
      <c r="G1083" s="384"/>
      <c r="H1083" s="385" t="str">
        <f>IF(G1083="","",VLOOKUP(G1083,下拉数据源!J:K,2,0))</f>
        <v/>
      </c>
      <c r="I1083" s="385"/>
      <c r="J1083" s="385"/>
      <c r="K1083" s="386"/>
      <c r="L1083" s="384"/>
      <c r="M1083" s="384"/>
      <c r="N1083" s="384"/>
      <c r="O1083" s="384"/>
      <c r="P1083" s="386"/>
      <c r="Q1083" s="387"/>
      <c r="R1083" s="286"/>
      <c r="S1083" s="388">
        <f t="shared" si="179"/>
        <v>0</v>
      </c>
      <c r="T1083" s="389"/>
      <c r="U1083" s="389">
        <f t="shared" si="223"/>
        <v>0</v>
      </c>
      <c r="V1083" s="451"/>
      <c r="W1083" s="452"/>
      <c r="X1083" s="386"/>
      <c r="Y1083" s="390"/>
      <c r="Z1083" s="391"/>
      <c r="AA1083" s="392"/>
      <c r="AB1083" s="393"/>
      <c r="AC1083" s="394"/>
      <c r="AD1083" s="395">
        <f t="shared" si="180"/>
        <v>0</v>
      </c>
      <c r="AE1083" s="396">
        <f>IF(OR(G1083=账期!$A$18,G1083=账期!$A$20,G1083=账期!$A$22,G1083=账期!$A$24,G1083=账期!$A$25,G1083=账期!$A$27,G1083=账期!$A$26,G1083=账期!$A$28,G1083=账期!$A$30,G1083=账期!$A$32,G1083=账期!$A$34,G1083=账期!$A$35,G1083=账期!$A$37,G1083=账期!$A$39,G1083=账期!$A$40,G1083=账期!$A$41,G1083=账期!$A$42,G1083=账期!$A$43,G1083=账期!$A$44,G1083=账期!$A$45,G1083=账期!$A$46,G1083=账期!$A$48,G1083=账期!$A$50,G1083=账期!$A$51,G1083=账期!$A$52,G1083=账期!$A$53,G1083=账期!$A$54,G1083=账期!$A$56,G1083=账期!$A$57,G1083=账期!$A$58,G1083=账期!$A$59,G1083=账期!$A$60,G1083=账期!$A$61,G1083=账期!$A$62,G1083=账期!$A$63,G1083=账期!$A$64,G1083=账期!$A$66,G1083=账期!$A$67,G1083=账期!$A$68,G1083=账期!$A$70,G1083=账期!$A$71),30,IF(OR(G1083=账期!$A$74,G1083=账期!$A$77,G1083=账期!$A$76,G1083=账期!$A$79,G1083=账期!$A$80,G1083=账期!$A$81,G1083=账期!$A$83,G1083=账期!$A$85,G1083=账期!$A$87,G1083=账期!$A$89,G1083=账期!$A$91),60,IF(OR(G1083=账期!$A$93,G1083=账期!$A$94,G1083=账期!$A$95,G1083=账期!$A$96,G1083=账期!$A$98,G1083=账期!$A$99,G1083=账期!$A$101,G1083=账期!$A$102),90,0)))</f>
        <v>0</v>
      </c>
      <c r="AF1083" s="396"/>
      <c r="AG1083" s="384"/>
      <c r="AH1083" s="396" t="str">
        <f t="shared" si="222"/>
        <v/>
      </c>
    </row>
    <row r="1084" spans="1:34" ht="18" customHeight="1" x14ac:dyDescent="0.25">
      <c r="A1084" s="301" t="str">
        <f t="shared" si="178"/>
        <v/>
      </c>
      <c r="B1084" s="380"/>
      <c r="C1084" s="381"/>
      <c r="D1084" s="382"/>
      <c r="E1084" s="383" t="str">
        <f t="shared" si="213"/>
        <v>C</v>
      </c>
      <c r="F1084" s="383" t="str">
        <f t="shared" si="214"/>
        <v>C</v>
      </c>
      <c r="G1084" s="384"/>
      <c r="H1084" s="385" t="str">
        <f>IF(G1084="","",VLOOKUP(G1084,下拉数据源!J:K,2,0))</f>
        <v/>
      </c>
      <c r="I1084" s="385"/>
      <c r="J1084" s="385"/>
      <c r="K1084" s="386"/>
      <c r="L1084" s="384"/>
      <c r="M1084" s="384"/>
      <c r="N1084" s="384"/>
      <c r="O1084" s="384"/>
      <c r="P1084" s="386"/>
      <c r="Q1084" s="387"/>
      <c r="R1084" s="286"/>
      <c r="S1084" s="388">
        <f t="shared" si="179"/>
        <v>0</v>
      </c>
      <c r="T1084" s="389"/>
      <c r="U1084" s="389">
        <f t="shared" si="223"/>
        <v>0</v>
      </c>
      <c r="V1084" s="451"/>
      <c r="W1084" s="452"/>
      <c r="X1084" s="386"/>
      <c r="Y1084" s="390"/>
      <c r="Z1084" s="391"/>
      <c r="AA1084" s="392"/>
      <c r="AB1084" s="393"/>
      <c r="AC1084" s="394"/>
      <c r="AD1084" s="395">
        <f t="shared" si="180"/>
        <v>0</v>
      </c>
      <c r="AE1084" s="396">
        <f>IF(OR(G1084=账期!$A$18,G1084=账期!$A$20,G1084=账期!$A$22,G1084=账期!$A$24,G1084=账期!$A$25,G1084=账期!$A$27,G1084=账期!$A$26,G1084=账期!$A$28,G1084=账期!$A$30,G1084=账期!$A$32,G1084=账期!$A$34,G1084=账期!$A$35,G1084=账期!$A$37,G1084=账期!$A$39,G1084=账期!$A$40,G1084=账期!$A$41,G1084=账期!$A$42,G1084=账期!$A$43,G1084=账期!$A$44,G1084=账期!$A$45,G1084=账期!$A$46,G1084=账期!$A$48,G1084=账期!$A$50,G1084=账期!$A$51,G1084=账期!$A$52,G1084=账期!$A$53,G1084=账期!$A$54,G1084=账期!$A$56,G1084=账期!$A$57,G1084=账期!$A$58,G1084=账期!$A$59,G1084=账期!$A$60,G1084=账期!$A$61,G1084=账期!$A$62,G1084=账期!$A$63,G1084=账期!$A$64,G1084=账期!$A$66,G1084=账期!$A$67,G1084=账期!$A$68,G1084=账期!$A$70,G1084=账期!$A$71),30,IF(OR(G1084=账期!$A$74,G1084=账期!$A$77,G1084=账期!$A$76,G1084=账期!$A$79,G1084=账期!$A$80,G1084=账期!$A$81,G1084=账期!$A$83,G1084=账期!$A$85,G1084=账期!$A$87,G1084=账期!$A$89,G1084=账期!$A$91),60,IF(OR(G1084=账期!$A$93,G1084=账期!$A$94,G1084=账期!$A$95,G1084=账期!$A$96,G1084=账期!$A$98,G1084=账期!$A$99,G1084=账期!$A$101,G1084=账期!$A$102),90,0)))</f>
        <v>0</v>
      </c>
      <c r="AF1084" s="396"/>
      <c r="AG1084" s="384"/>
      <c r="AH1084" s="396" t="str">
        <f t="shared" si="222"/>
        <v/>
      </c>
    </row>
    <row r="1085" spans="1:34" ht="18" customHeight="1" x14ac:dyDescent="0.25">
      <c r="A1085" s="301" t="str">
        <f t="shared" ref="A1085:A1148" si="224">IF(V1085="","",TEXT(V1085,"yyyy年m月"))</f>
        <v/>
      </c>
      <c r="B1085" s="380"/>
      <c r="C1085" s="381"/>
      <c r="D1085" s="382"/>
      <c r="E1085" s="383" t="str">
        <f t="shared" si="213"/>
        <v>C</v>
      </c>
      <c r="F1085" s="383" t="str">
        <f t="shared" si="214"/>
        <v>C</v>
      </c>
      <c r="G1085" s="384"/>
      <c r="H1085" s="385" t="str">
        <f>IF(G1085="","",VLOOKUP(G1085,下拉数据源!J:K,2,0))</f>
        <v/>
      </c>
      <c r="I1085" s="385"/>
      <c r="J1085" s="385"/>
      <c r="K1085" s="386"/>
      <c r="L1085" s="384"/>
      <c r="M1085" s="384"/>
      <c r="N1085" s="384"/>
      <c r="O1085" s="384"/>
      <c r="P1085" s="386"/>
      <c r="Q1085" s="387"/>
      <c r="R1085" s="286"/>
      <c r="S1085" s="388">
        <f t="shared" si="179"/>
        <v>0</v>
      </c>
      <c r="T1085" s="389"/>
      <c r="U1085" s="389">
        <f t="shared" si="223"/>
        <v>0</v>
      </c>
      <c r="V1085" s="451"/>
      <c r="W1085" s="452"/>
      <c r="X1085" s="386"/>
      <c r="Y1085" s="390"/>
      <c r="Z1085" s="391"/>
      <c r="AA1085" s="392"/>
      <c r="AB1085" s="393"/>
      <c r="AC1085" s="394"/>
      <c r="AD1085" s="395">
        <f t="shared" si="180"/>
        <v>0</v>
      </c>
      <c r="AE1085" s="396">
        <f>IF(OR(G1085=账期!$A$18,G1085=账期!$A$20,G1085=账期!$A$22,G1085=账期!$A$24,G1085=账期!$A$25,G1085=账期!$A$27,G1085=账期!$A$26,G1085=账期!$A$28,G1085=账期!$A$30,G1085=账期!$A$32,G1085=账期!$A$34,G1085=账期!$A$35,G1085=账期!$A$37,G1085=账期!$A$39,G1085=账期!$A$40,G1085=账期!$A$41,G1085=账期!$A$42,G1085=账期!$A$43,G1085=账期!$A$44,G1085=账期!$A$45,G1085=账期!$A$46,G1085=账期!$A$48,G1085=账期!$A$50,G1085=账期!$A$51,G1085=账期!$A$52,G1085=账期!$A$53,G1085=账期!$A$54,G1085=账期!$A$56,G1085=账期!$A$57,G1085=账期!$A$58,G1085=账期!$A$59,G1085=账期!$A$60,G1085=账期!$A$61,G1085=账期!$A$62,G1085=账期!$A$63,G1085=账期!$A$64,G1085=账期!$A$66,G1085=账期!$A$67,G1085=账期!$A$68,G1085=账期!$A$70,G1085=账期!$A$71),30,IF(OR(G1085=账期!$A$74,G1085=账期!$A$77,G1085=账期!$A$76,G1085=账期!$A$79,G1085=账期!$A$80,G1085=账期!$A$81,G1085=账期!$A$83,G1085=账期!$A$85,G1085=账期!$A$87,G1085=账期!$A$89,G1085=账期!$A$91),60,IF(OR(G1085=账期!$A$93,G1085=账期!$A$94,G1085=账期!$A$95,G1085=账期!$A$96,G1085=账期!$A$98,G1085=账期!$A$99,G1085=账期!$A$101,G1085=账期!$A$102),90,0)))</f>
        <v>0</v>
      </c>
      <c r="AF1085" s="396"/>
      <c r="AG1085" s="384"/>
      <c r="AH1085" s="396" t="str">
        <f t="shared" si="222"/>
        <v/>
      </c>
    </row>
    <row r="1086" spans="1:34" ht="18" customHeight="1" x14ac:dyDescent="0.25">
      <c r="A1086" s="301" t="str">
        <f t="shared" si="224"/>
        <v/>
      </c>
      <c r="B1086" s="380"/>
      <c r="C1086" s="381"/>
      <c r="D1086" s="382"/>
      <c r="E1086" s="383" t="str">
        <f t="shared" si="213"/>
        <v>C</v>
      </c>
      <c r="F1086" s="383" t="str">
        <f t="shared" si="214"/>
        <v>C</v>
      </c>
      <c r="G1086" s="384"/>
      <c r="H1086" s="385" t="str">
        <f>IF(G1086="","",VLOOKUP(G1086,下拉数据源!J:K,2,0))</f>
        <v/>
      </c>
      <c r="I1086" s="385"/>
      <c r="J1086" s="385"/>
      <c r="K1086" s="386"/>
      <c r="L1086" s="384"/>
      <c r="M1086" s="384"/>
      <c r="N1086" s="384"/>
      <c r="O1086" s="384"/>
      <c r="P1086" s="386"/>
      <c r="Q1086" s="387"/>
      <c r="R1086" s="286"/>
      <c r="S1086" s="388">
        <f t="shared" si="179"/>
        <v>0</v>
      </c>
      <c r="T1086" s="389"/>
      <c r="U1086" s="389">
        <f t="shared" si="223"/>
        <v>0</v>
      </c>
      <c r="V1086" s="451"/>
      <c r="W1086" s="452"/>
      <c r="X1086" s="386"/>
      <c r="Y1086" s="390"/>
      <c r="Z1086" s="391"/>
      <c r="AA1086" s="392"/>
      <c r="AB1086" s="393"/>
      <c r="AC1086" s="394"/>
      <c r="AD1086" s="395">
        <f t="shared" si="180"/>
        <v>0</v>
      </c>
      <c r="AE1086" s="396">
        <f>IF(OR(G1086=账期!$A$18,G1086=账期!$A$20,G1086=账期!$A$22,G1086=账期!$A$24,G1086=账期!$A$25,G1086=账期!$A$27,G1086=账期!$A$26,G1086=账期!$A$28,G1086=账期!$A$30,G1086=账期!$A$32,G1086=账期!$A$34,G1086=账期!$A$35,G1086=账期!$A$37,G1086=账期!$A$39,G1086=账期!$A$40,G1086=账期!$A$41,G1086=账期!$A$42,G1086=账期!$A$43,G1086=账期!$A$44,G1086=账期!$A$45,G1086=账期!$A$46,G1086=账期!$A$48,G1086=账期!$A$50,G1086=账期!$A$51,G1086=账期!$A$52,G1086=账期!$A$53,G1086=账期!$A$54,G1086=账期!$A$56,G1086=账期!$A$57,G1086=账期!$A$58,G1086=账期!$A$59,G1086=账期!$A$60,G1086=账期!$A$61,G1086=账期!$A$62,G1086=账期!$A$63,G1086=账期!$A$64,G1086=账期!$A$66,G1086=账期!$A$67,G1086=账期!$A$68,G1086=账期!$A$70,G1086=账期!$A$71),30,IF(OR(G1086=账期!$A$74,G1086=账期!$A$77,G1086=账期!$A$76,G1086=账期!$A$79,G1086=账期!$A$80,G1086=账期!$A$81,G1086=账期!$A$83,G1086=账期!$A$85,G1086=账期!$A$87,G1086=账期!$A$89,G1086=账期!$A$91),60,IF(OR(G1086=账期!$A$93,G1086=账期!$A$94,G1086=账期!$A$95,G1086=账期!$A$96,G1086=账期!$A$98,G1086=账期!$A$99,G1086=账期!$A$101,G1086=账期!$A$102),90,0)))</f>
        <v>0</v>
      </c>
      <c r="AF1086" s="396"/>
      <c r="AG1086" s="384"/>
      <c r="AH1086" s="396" t="str">
        <f t="shared" si="222"/>
        <v/>
      </c>
    </row>
    <row r="1087" spans="1:34" ht="18" customHeight="1" x14ac:dyDescent="0.25">
      <c r="A1087" s="301" t="str">
        <f t="shared" si="224"/>
        <v/>
      </c>
      <c r="B1087" s="380"/>
      <c r="C1087" s="381"/>
      <c r="D1087" s="382"/>
      <c r="E1087" s="383" t="str">
        <f t="shared" si="213"/>
        <v>C</v>
      </c>
      <c r="F1087" s="383" t="str">
        <f t="shared" si="214"/>
        <v>C</v>
      </c>
      <c r="G1087" s="384"/>
      <c r="H1087" s="385" t="str">
        <f>IF(G1087="","",VLOOKUP(G1087,下拉数据源!J:K,2,0))</f>
        <v/>
      </c>
      <c r="I1087" s="385"/>
      <c r="J1087" s="385"/>
      <c r="K1087" s="386"/>
      <c r="L1087" s="384"/>
      <c r="M1087" s="384"/>
      <c r="N1087" s="384"/>
      <c r="O1087" s="384"/>
      <c r="P1087" s="386"/>
      <c r="Q1087" s="387"/>
      <c r="R1087" s="286"/>
      <c r="S1087" s="388">
        <f t="shared" ref="S1087:S1150" si="225">Q1087*R1087</f>
        <v>0</v>
      </c>
      <c r="T1087" s="389"/>
      <c r="U1087" s="389">
        <f t="shared" si="223"/>
        <v>0</v>
      </c>
      <c r="V1087" s="451"/>
      <c r="W1087" s="452"/>
      <c r="X1087" s="386"/>
      <c r="Y1087" s="390"/>
      <c r="Z1087" s="391"/>
      <c r="AA1087" s="392"/>
      <c r="AB1087" s="393"/>
      <c r="AC1087" s="394"/>
      <c r="AD1087" s="395">
        <f t="shared" si="180"/>
        <v>0</v>
      </c>
      <c r="AE1087" s="396">
        <f>IF(OR(G1087=账期!$A$18,G1087=账期!$A$20,G1087=账期!$A$22,G1087=账期!$A$24,G1087=账期!$A$25,G1087=账期!$A$27,G1087=账期!$A$26,G1087=账期!$A$28,G1087=账期!$A$30,G1087=账期!$A$32,G1087=账期!$A$34,G1087=账期!$A$35,G1087=账期!$A$37,G1087=账期!$A$39,G1087=账期!$A$40,G1087=账期!$A$41,G1087=账期!$A$42,G1087=账期!$A$43,G1087=账期!$A$44,G1087=账期!$A$45,G1087=账期!$A$46,G1087=账期!$A$48,G1087=账期!$A$50,G1087=账期!$A$51,G1087=账期!$A$52,G1087=账期!$A$53,G1087=账期!$A$54,G1087=账期!$A$56,G1087=账期!$A$57,G1087=账期!$A$58,G1087=账期!$A$59,G1087=账期!$A$60,G1087=账期!$A$61,G1087=账期!$A$62,G1087=账期!$A$63,G1087=账期!$A$64,G1087=账期!$A$66,G1087=账期!$A$67,G1087=账期!$A$68,G1087=账期!$A$70,G1087=账期!$A$71),30,IF(OR(G1087=账期!$A$74,G1087=账期!$A$77,G1087=账期!$A$76,G1087=账期!$A$79,G1087=账期!$A$80,G1087=账期!$A$81,G1087=账期!$A$83,G1087=账期!$A$85,G1087=账期!$A$87,G1087=账期!$A$89,G1087=账期!$A$91),60,IF(OR(G1087=账期!$A$93,G1087=账期!$A$94,G1087=账期!$A$95,G1087=账期!$A$96,G1087=账期!$A$98,G1087=账期!$A$99,G1087=账期!$A$101,G1087=账期!$A$102),90,0)))</f>
        <v>0</v>
      </c>
      <c r="AF1087" s="396"/>
      <c r="AG1087" s="384"/>
      <c r="AH1087" s="396" t="str">
        <f t="shared" si="222"/>
        <v/>
      </c>
    </row>
    <row r="1088" spans="1:34" ht="18" customHeight="1" x14ac:dyDescent="0.25">
      <c r="A1088" s="301" t="str">
        <f t="shared" si="224"/>
        <v/>
      </c>
      <c r="B1088" s="380"/>
      <c r="C1088" s="381"/>
      <c r="D1088" s="382"/>
      <c r="E1088" s="383" t="str">
        <f t="shared" si="213"/>
        <v>C</v>
      </c>
      <c r="F1088" s="383" t="str">
        <f t="shared" si="214"/>
        <v>C</v>
      </c>
      <c r="G1088" s="384"/>
      <c r="H1088" s="385" t="str">
        <f>IF(G1088="","",VLOOKUP(G1088,下拉数据源!J:K,2,0))</f>
        <v/>
      </c>
      <c r="I1088" s="385"/>
      <c r="J1088" s="385"/>
      <c r="K1088" s="386"/>
      <c r="L1088" s="384"/>
      <c r="M1088" s="384"/>
      <c r="N1088" s="384"/>
      <c r="O1088" s="384"/>
      <c r="P1088" s="386"/>
      <c r="Q1088" s="387"/>
      <c r="R1088" s="286"/>
      <c r="S1088" s="388">
        <f t="shared" si="225"/>
        <v>0</v>
      </c>
      <c r="T1088" s="389"/>
      <c r="U1088" s="389">
        <f t="shared" si="223"/>
        <v>0</v>
      </c>
      <c r="V1088" s="451"/>
      <c r="W1088" s="452"/>
      <c r="X1088" s="386"/>
      <c r="Y1088" s="390"/>
      <c r="Z1088" s="391"/>
      <c r="AA1088" s="392"/>
      <c r="AB1088" s="393"/>
      <c r="AC1088" s="394"/>
      <c r="AD1088" s="395">
        <f t="shared" ref="AD1088:AD1151" si="226">IF(AE1088&gt;0,(DATE(YEAR(AC1088),MONTH(AC1088)+1,1)-1)+AE1088,AC1088)</f>
        <v>0</v>
      </c>
      <c r="AE1088" s="396">
        <f>IF(OR(G1088=账期!$A$18,G1088=账期!$A$20,G1088=账期!$A$22,G1088=账期!$A$24,G1088=账期!$A$25,G1088=账期!$A$27,G1088=账期!$A$26,G1088=账期!$A$28,G1088=账期!$A$30,G1088=账期!$A$32,G1088=账期!$A$34,G1088=账期!$A$35,G1088=账期!$A$37,G1088=账期!$A$39,G1088=账期!$A$40,G1088=账期!$A$41,G1088=账期!$A$42,G1088=账期!$A$43,G1088=账期!$A$44,G1088=账期!$A$45,G1088=账期!$A$46,G1088=账期!$A$48,G1088=账期!$A$50,G1088=账期!$A$51,G1088=账期!$A$52,G1088=账期!$A$53,G1088=账期!$A$54,G1088=账期!$A$56,G1088=账期!$A$57,G1088=账期!$A$58,G1088=账期!$A$59,G1088=账期!$A$60,G1088=账期!$A$61,G1088=账期!$A$62,G1088=账期!$A$63,G1088=账期!$A$64,G1088=账期!$A$66,G1088=账期!$A$67,G1088=账期!$A$68,G1088=账期!$A$70,G1088=账期!$A$71),30,IF(OR(G1088=账期!$A$74,G1088=账期!$A$77,G1088=账期!$A$76,G1088=账期!$A$79,G1088=账期!$A$80,G1088=账期!$A$81,G1088=账期!$A$83,G1088=账期!$A$85,G1088=账期!$A$87,G1088=账期!$A$89,G1088=账期!$A$91),60,IF(OR(G1088=账期!$A$93,G1088=账期!$A$94,G1088=账期!$A$95,G1088=账期!$A$96,G1088=账期!$A$98,G1088=账期!$A$99,G1088=账期!$A$101,G1088=账期!$A$102),90,0)))</f>
        <v>0</v>
      </c>
      <c r="AF1088" s="396"/>
      <c r="AG1088" s="384"/>
      <c r="AH1088" s="396" t="str">
        <f t="shared" si="222"/>
        <v/>
      </c>
    </row>
    <row r="1089" spans="1:34" ht="18" customHeight="1" x14ac:dyDescent="0.25">
      <c r="A1089" s="301" t="str">
        <f t="shared" si="224"/>
        <v/>
      </c>
      <c r="B1089" s="380"/>
      <c r="C1089" s="381"/>
      <c r="D1089" s="382"/>
      <c r="E1089" s="383" t="str">
        <f t="shared" si="213"/>
        <v>C</v>
      </c>
      <c r="F1089" s="383" t="str">
        <f t="shared" si="214"/>
        <v>C</v>
      </c>
      <c r="G1089" s="384"/>
      <c r="H1089" s="385" t="str">
        <f>IF(G1089="","",VLOOKUP(G1089,下拉数据源!J:K,2,0))</f>
        <v/>
      </c>
      <c r="I1089" s="385"/>
      <c r="J1089" s="385"/>
      <c r="K1089" s="386"/>
      <c r="L1089" s="384"/>
      <c r="M1089" s="384"/>
      <c r="N1089" s="384"/>
      <c r="O1089" s="384"/>
      <c r="P1089" s="386"/>
      <c r="Q1089" s="387"/>
      <c r="R1089" s="286"/>
      <c r="S1089" s="388">
        <f t="shared" si="225"/>
        <v>0</v>
      </c>
      <c r="T1089" s="389"/>
      <c r="U1089" s="389">
        <f t="shared" si="223"/>
        <v>0</v>
      </c>
      <c r="V1089" s="451"/>
      <c r="W1089" s="452"/>
      <c r="X1089" s="386"/>
      <c r="Y1089" s="390"/>
      <c r="Z1089" s="391"/>
      <c r="AA1089" s="392"/>
      <c r="AB1089" s="393"/>
      <c r="AC1089" s="394"/>
      <c r="AD1089" s="395">
        <f t="shared" si="226"/>
        <v>0</v>
      </c>
      <c r="AE1089" s="396">
        <f>IF(OR(G1089=账期!$A$18,G1089=账期!$A$20,G1089=账期!$A$22,G1089=账期!$A$24,G1089=账期!$A$25,G1089=账期!$A$27,G1089=账期!$A$26,G1089=账期!$A$28,G1089=账期!$A$30,G1089=账期!$A$32,G1089=账期!$A$34,G1089=账期!$A$35,G1089=账期!$A$37,G1089=账期!$A$39,G1089=账期!$A$40,G1089=账期!$A$41,G1089=账期!$A$42,G1089=账期!$A$43,G1089=账期!$A$44,G1089=账期!$A$45,G1089=账期!$A$46,G1089=账期!$A$48,G1089=账期!$A$50,G1089=账期!$A$51,G1089=账期!$A$52,G1089=账期!$A$53,G1089=账期!$A$54,G1089=账期!$A$56,G1089=账期!$A$57,G1089=账期!$A$58,G1089=账期!$A$59,G1089=账期!$A$60,G1089=账期!$A$61,G1089=账期!$A$62,G1089=账期!$A$63,G1089=账期!$A$64,G1089=账期!$A$66,G1089=账期!$A$67,G1089=账期!$A$68,G1089=账期!$A$70,G1089=账期!$A$71),30,IF(OR(G1089=账期!$A$74,G1089=账期!$A$77,G1089=账期!$A$76,G1089=账期!$A$79,G1089=账期!$A$80,G1089=账期!$A$81,G1089=账期!$A$83,G1089=账期!$A$85,G1089=账期!$A$87,G1089=账期!$A$89,G1089=账期!$A$91),60,IF(OR(G1089=账期!$A$93,G1089=账期!$A$94,G1089=账期!$A$95,G1089=账期!$A$96,G1089=账期!$A$98,G1089=账期!$A$99,G1089=账期!$A$101,G1089=账期!$A$102),90,0)))</f>
        <v>0</v>
      </c>
      <c r="AF1089" s="396"/>
      <c r="AG1089" s="384"/>
      <c r="AH1089" s="396" t="str">
        <f t="shared" si="222"/>
        <v/>
      </c>
    </row>
    <row r="1090" spans="1:34" ht="18" customHeight="1" x14ac:dyDescent="0.25">
      <c r="A1090" s="301" t="str">
        <f t="shared" si="224"/>
        <v/>
      </c>
      <c r="B1090" s="380"/>
      <c r="C1090" s="381"/>
      <c r="D1090" s="382"/>
      <c r="E1090" s="383" t="str">
        <f t="shared" si="213"/>
        <v>C</v>
      </c>
      <c r="F1090" s="383" t="str">
        <f t="shared" si="214"/>
        <v>C</v>
      </c>
      <c r="G1090" s="384"/>
      <c r="H1090" s="385" t="str">
        <f>IF(G1090="","",VLOOKUP(G1090,下拉数据源!J:K,2,0))</f>
        <v/>
      </c>
      <c r="I1090" s="385"/>
      <c r="J1090" s="385"/>
      <c r="K1090" s="386"/>
      <c r="L1090" s="384"/>
      <c r="M1090" s="384"/>
      <c r="N1090" s="384"/>
      <c r="O1090" s="384"/>
      <c r="P1090" s="386"/>
      <c r="Q1090" s="387"/>
      <c r="R1090" s="286"/>
      <c r="S1090" s="388">
        <f t="shared" si="225"/>
        <v>0</v>
      </c>
      <c r="T1090" s="389"/>
      <c r="U1090" s="389">
        <f t="shared" si="223"/>
        <v>0</v>
      </c>
      <c r="V1090" s="451"/>
      <c r="W1090" s="452"/>
      <c r="X1090" s="386"/>
      <c r="Y1090" s="390"/>
      <c r="Z1090" s="391"/>
      <c r="AA1090" s="392"/>
      <c r="AB1090" s="393"/>
      <c r="AC1090" s="394"/>
      <c r="AD1090" s="395">
        <f t="shared" si="226"/>
        <v>0</v>
      </c>
      <c r="AE1090" s="396">
        <f>IF(OR(G1090=账期!$A$18,G1090=账期!$A$20,G1090=账期!$A$22,G1090=账期!$A$24,G1090=账期!$A$25,G1090=账期!$A$27,G1090=账期!$A$26,G1090=账期!$A$28,G1090=账期!$A$30,G1090=账期!$A$32,G1090=账期!$A$34,G1090=账期!$A$35,G1090=账期!$A$37,G1090=账期!$A$39,G1090=账期!$A$40,G1090=账期!$A$41,G1090=账期!$A$42,G1090=账期!$A$43,G1090=账期!$A$44,G1090=账期!$A$45,G1090=账期!$A$46,G1090=账期!$A$48,G1090=账期!$A$50,G1090=账期!$A$51,G1090=账期!$A$52,G1090=账期!$A$53,G1090=账期!$A$54,G1090=账期!$A$56,G1090=账期!$A$57,G1090=账期!$A$58,G1090=账期!$A$59,G1090=账期!$A$60,G1090=账期!$A$61,G1090=账期!$A$62,G1090=账期!$A$63,G1090=账期!$A$64,G1090=账期!$A$66,G1090=账期!$A$67,G1090=账期!$A$68,G1090=账期!$A$70,G1090=账期!$A$71),30,IF(OR(G1090=账期!$A$74,G1090=账期!$A$77,G1090=账期!$A$76,G1090=账期!$A$79,G1090=账期!$A$80,G1090=账期!$A$81,G1090=账期!$A$83,G1090=账期!$A$85,G1090=账期!$A$87,G1090=账期!$A$89,G1090=账期!$A$91),60,IF(OR(G1090=账期!$A$93,G1090=账期!$A$94,G1090=账期!$A$95,G1090=账期!$A$96,G1090=账期!$A$98,G1090=账期!$A$99,G1090=账期!$A$101,G1090=账期!$A$102),90,0)))</f>
        <v>0</v>
      </c>
      <c r="AF1090" s="396"/>
      <c r="AG1090" s="384"/>
      <c r="AH1090" s="396" t="str">
        <f t="shared" si="222"/>
        <v/>
      </c>
    </row>
    <row r="1091" spans="1:34" ht="18" customHeight="1" x14ac:dyDescent="0.25">
      <c r="A1091" s="301" t="str">
        <f t="shared" si="224"/>
        <v/>
      </c>
      <c r="B1091" s="380"/>
      <c r="C1091" s="381"/>
      <c r="D1091" s="382"/>
      <c r="E1091" s="383" t="str">
        <f t="shared" si="213"/>
        <v>C</v>
      </c>
      <c r="F1091" s="383" t="str">
        <f t="shared" si="214"/>
        <v>C</v>
      </c>
      <c r="G1091" s="384"/>
      <c r="H1091" s="385" t="str">
        <f>IF(G1091="","",VLOOKUP(G1091,下拉数据源!J:K,2,0))</f>
        <v/>
      </c>
      <c r="I1091" s="385"/>
      <c r="J1091" s="385"/>
      <c r="K1091" s="386"/>
      <c r="L1091" s="384"/>
      <c r="M1091" s="384"/>
      <c r="N1091" s="384"/>
      <c r="O1091" s="384"/>
      <c r="P1091" s="386"/>
      <c r="Q1091" s="387"/>
      <c r="R1091" s="286"/>
      <c r="S1091" s="388">
        <f t="shared" si="225"/>
        <v>0</v>
      </c>
      <c r="T1091" s="389"/>
      <c r="U1091" s="389">
        <f t="shared" si="223"/>
        <v>0</v>
      </c>
      <c r="V1091" s="451"/>
      <c r="W1091" s="452"/>
      <c r="X1091" s="386"/>
      <c r="Y1091" s="390"/>
      <c r="Z1091" s="391"/>
      <c r="AA1091" s="392"/>
      <c r="AB1091" s="393"/>
      <c r="AC1091" s="394"/>
      <c r="AD1091" s="395">
        <f t="shared" si="226"/>
        <v>0</v>
      </c>
      <c r="AE1091" s="396">
        <f>IF(OR(G1091=账期!$A$18,G1091=账期!$A$20,G1091=账期!$A$22,G1091=账期!$A$24,G1091=账期!$A$25,G1091=账期!$A$27,G1091=账期!$A$26,G1091=账期!$A$28,G1091=账期!$A$30,G1091=账期!$A$32,G1091=账期!$A$34,G1091=账期!$A$35,G1091=账期!$A$37,G1091=账期!$A$39,G1091=账期!$A$40,G1091=账期!$A$41,G1091=账期!$A$42,G1091=账期!$A$43,G1091=账期!$A$44,G1091=账期!$A$45,G1091=账期!$A$46,G1091=账期!$A$48,G1091=账期!$A$50,G1091=账期!$A$51,G1091=账期!$A$52,G1091=账期!$A$53,G1091=账期!$A$54,G1091=账期!$A$56,G1091=账期!$A$57,G1091=账期!$A$58,G1091=账期!$A$59,G1091=账期!$A$60,G1091=账期!$A$61,G1091=账期!$A$62,G1091=账期!$A$63,G1091=账期!$A$64,G1091=账期!$A$66,G1091=账期!$A$67,G1091=账期!$A$68,G1091=账期!$A$70,G1091=账期!$A$71),30,IF(OR(G1091=账期!$A$74,G1091=账期!$A$77,G1091=账期!$A$76,G1091=账期!$A$79,G1091=账期!$A$80,G1091=账期!$A$81,G1091=账期!$A$83,G1091=账期!$A$85,G1091=账期!$A$87,G1091=账期!$A$89,G1091=账期!$A$91),60,IF(OR(G1091=账期!$A$93,G1091=账期!$A$94,G1091=账期!$A$95,G1091=账期!$A$96,G1091=账期!$A$98,G1091=账期!$A$99,G1091=账期!$A$101,G1091=账期!$A$102),90,0)))</f>
        <v>0</v>
      </c>
      <c r="AF1091" s="396"/>
      <c r="AG1091" s="384"/>
      <c r="AH1091" s="396" t="str">
        <f t="shared" si="222"/>
        <v/>
      </c>
    </row>
    <row r="1092" spans="1:34" ht="18" customHeight="1" x14ac:dyDescent="0.25">
      <c r="A1092" s="301" t="str">
        <f t="shared" si="224"/>
        <v/>
      </c>
      <c r="B1092" s="380"/>
      <c r="C1092" s="381"/>
      <c r="D1092" s="382"/>
      <c r="E1092" s="383" t="str">
        <f t="shared" si="213"/>
        <v>C</v>
      </c>
      <c r="F1092" s="383" t="str">
        <f t="shared" si="214"/>
        <v>C</v>
      </c>
      <c r="G1092" s="384"/>
      <c r="H1092" s="385" t="str">
        <f>IF(G1092="","",VLOOKUP(G1092,下拉数据源!J:K,2,0))</f>
        <v/>
      </c>
      <c r="I1092" s="385"/>
      <c r="J1092" s="385"/>
      <c r="K1092" s="386"/>
      <c r="L1092" s="384"/>
      <c r="M1092" s="384"/>
      <c r="N1092" s="384"/>
      <c r="O1092" s="384"/>
      <c r="P1092" s="386"/>
      <c r="Q1092" s="387"/>
      <c r="R1092" s="286"/>
      <c r="S1092" s="388">
        <f t="shared" si="225"/>
        <v>0</v>
      </c>
      <c r="T1092" s="389"/>
      <c r="U1092" s="389">
        <f t="shared" si="223"/>
        <v>0</v>
      </c>
      <c r="V1092" s="451"/>
      <c r="W1092" s="452"/>
      <c r="X1092" s="386"/>
      <c r="Y1092" s="390"/>
      <c r="Z1092" s="391"/>
      <c r="AA1092" s="392"/>
      <c r="AB1092" s="393"/>
      <c r="AC1092" s="394"/>
      <c r="AD1092" s="395">
        <f t="shared" si="226"/>
        <v>0</v>
      </c>
      <c r="AE1092" s="396">
        <f>IF(OR(G1092=账期!$A$18,G1092=账期!$A$20,G1092=账期!$A$22,G1092=账期!$A$24,G1092=账期!$A$25,G1092=账期!$A$27,G1092=账期!$A$26,G1092=账期!$A$28,G1092=账期!$A$30,G1092=账期!$A$32,G1092=账期!$A$34,G1092=账期!$A$35,G1092=账期!$A$37,G1092=账期!$A$39,G1092=账期!$A$40,G1092=账期!$A$41,G1092=账期!$A$42,G1092=账期!$A$43,G1092=账期!$A$44,G1092=账期!$A$45,G1092=账期!$A$46,G1092=账期!$A$48,G1092=账期!$A$50,G1092=账期!$A$51,G1092=账期!$A$52,G1092=账期!$A$53,G1092=账期!$A$54,G1092=账期!$A$56,G1092=账期!$A$57,G1092=账期!$A$58,G1092=账期!$A$59,G1092=账期!$A$60,G1092=账期!$A$61,G1092=账期!$A$62,G1092=账期!$A$63,G1092=账期!$A$64,G1092=账期!$A$66,G1092=账期!$A$67,G1092=账期!$A$68,G1092=账期!$A$70,G1092=账期!$A$71),30,IF(OR(G1092=账期!$A$74,G1092=账期!$A$77,G1092=账期!$A$76,G1092=账期!$A$79,G1092=账期!$A$80,G1092=账期!$A$81,G1092=账期!$A$83,G1092=账期!$A$85,G1092=账期!$A$87,G1092=账期!$A$89,G1092=账期!$A$91),60,IF(OR(G1092=账期!$A$93,G1092=账期!$A$94,G1092=账期!$A$95,G1092=账期!$A$96,G1092=账期!$A$98,G1092=账期!$A$99,G1092=账期!$A$101,G1092=账期!$A$102),90,0)))</f>
        <v>0</v>
      </c>
      <c r="AF1092" s="396"/>
      <c r="AG1092" s="384"/>
      <c r="AH1092" s="396" t="str">
        <f t="shared" si="222"/>
        <v/>
      </c>
    </row>
    <row r="1093" spans="1:34" ht="18" customHeight="1" x14ac:dyDescent="0.25">
      <c r="A1093" s="301" t="str">
        <f t="shared" si="224"/>
        <v/>
      </c>
      <c r="B1093" s="380"/>
      <c r="C1093" s="381"/>
      <c r="D1093" s="382"/>
      <c r="E1093" s="383" t="str">
        <f t="shared" si="213"/>
        <v>C</v>
      </c>
      <c r="F1093" s="383" t="str">
        <f t="shared" si="214"/>
        <v>C</v>
      </c>
      <c r="G1093" s="384"/>
      <c r="H1093" s="385" t="str">
        <f>IF(G1093="","",VLOOKUP(G1093,下拉数据源!J:K,2,0))</f>
        <v/>
      </c>
      <c r="I1093" s="385"/>
      <c r="J1093" s="385"/>
      <c r="K1093" s="386"/>
      <c r="L1093" s="384"/>
      <c r="M1093" s="384"/>
      <c r="N1093" s="384"/>
      <c r="O1093" s="384"/>
      <c r="P1093" s="386"/>
      <c r="Q1093" s="387"/>
      <c r="R1093" s="286"/>
      <c r="S1093" s="388">
        <f t="shared" si="225"/>
        <v>0</v>
      </c>
      <c r="T1093" s="389"/>
      <c r="U1093" s="389">
        <f t="shared" si="223"/>
        <v>0</v>
      </c>
      <c r="V1093" s="451"/>
      <c r="W1093" s="452"/>
      <c r="X1093" s="386"/>
      <c r="Y1093" s="390"/>
      <c r="Z1093" s="391"/>
      <c r="AA1093" s="392"/>
      <c r="AB1093" s="393"/>
      <c r="AC1093" s="394"/>
      <c r="AD1093" s="395">
        <f t="shared" si="226"/>
        <v>0</v>
      </c>
      <c r="AE1093" s="396">
        <f>IF(OR(G1093=账期!$A$18,G1093=账期!$A$20,G1093=账期!$A$22,G1093=账期!$A$24,G1093=账期!$A$25,G1093=账期!$A$27,G1093=账期!$A$26,G1093=账期!$A$28,G1093=账期!$A$30,G1093=账期!$A$32,G1093=账期!$A$34,G1093=账期!$A$35,G1093=账期!$A$37,G1093=账期!$A$39,G1093=账期!$A$40,G1093=账期!$A$41,G1093=账期!$A$42,G1093=账期!$A$43,G1093=账期!$A$44,G1093=账期!$A$45,G1093=账期!$A$46,G1093=账期!$A$48,G1093=账期!$A$50,G1093=账期!$A$51,G1093=账期!$A$52,G1093=账期!$A$53,G1093=账期!$A$54,G1093=账期!$A$56,G1093=账期!$A$57,G1093=账期!$A$58,G1093=账期!$A$59,G1093=账期!$A$60,G1093=账期!$A$61,G1093=账期!$A$62,G1093=账期!$A$63,G1093=账期!$A$64,G1093=账期!$A$66,G1093=账期!$A$67,G1093=账期!$A$68,G1093=账期!$A$70,G1093=账期!$A$71),30,IF(OR(G1093=账期!$A$74,G1093=账期!$A$77,G1093=账期!$A$76,G1093=账期!$A$79,G1093=账期!$A$80,G1093=账期!$A$81,G1093=账期!$A$83,G1093=账期!$A$85,G1093=账期!$A$87,G1093=账期!$A$89,G1093=账期!$A$91),60,IF(OR(G1093=账期!$A$93,G1093=账期!$A$94,G1093=账期!$A$95,G1093=账期!$A$96,G1093=账期!$A$98,G1093=账期!$A$99,G1093=账期!$A$101,G1093=账期!$A$102),90,0)))</f>
        <v>0</v>
      </c>
      <c r="AF1093" s="396"/>
      <c r="AG1093" s="384"/>
      <c r="AH1093" s="396" t="str">
        <f t="shared" si="222"/>
        <v/>
      </c>
    </row>
    <row r="1094" spans="1:34" ht="18" customHeight="1" x14ac:dyDescent="0.25">
      <c r="A1094" s="301" t="str">
        <f t="shared" si="224"/>
        <v/>
      </c>
      <c r="B1094" s="380"/>
      <c r="C1094" s="381"/>
      <c r="D1094" s="382"/>
      <c r="E1094" s="383" t="str">
        <f t="shared" si="213"/>
        <v>C</v>
      </c>
      <c r="F1094" s="383" t="str">
        <f t="shared" si="214"/>
        <v>C</v>
      </c>
      <c r="G1094" s="384"/>
      <c r="H1094" s="385" t="str">
        <f>IF(G1094="","",VLOOKUP(G1094,下拉数据源!J:K,2,0))</f>
        <v/>
      </c>
      <c r="I1094" s="385"/>
      <c r="J1094" s="385"/>
      <c r="K1094" s="386"/>
      <c r="L1094" s="384"/>
      <c r="M1094" s="384"/>
      <c r="N1094" s="384"/>
      <c r="O1094" s="384"/>
      <c r="P1094" s="386"/>
      <c r="Q1094" s="387"/>
      <c r="R1094" s="286"/>
      <c r="S1094" s="388">
        <f t="shared" si="225"/>
        <v>0</v>
      </c>
      <c r="T1094" s="389"/>
      <c r="U1094" s="389">
        <f t="shared" si="223"/>
        <v>0</v>
      </c>
      <c r="V1094" s="451"/>
      <c r="W1094" s="452"/>
      <c r="X1094" s="386"/>
      <c r="Y1094" s="390"/>
      <c r="Z1094" s="391"/>
      <c r="AA1094" s="392"/>
      <c r="AB1094" s="393"/>
      <c r="AC1094" s="394"/>
      <c r="AD1094" s="395">
        <f t="shared" si="226"/>
        <v>0</v>
      </c>
      <c r="AE1094" s="396">
        <f>IF(OR(G1094=账期!$A$18,G1094=账期!$A$20,G1094=账期!$A$22,G1094=账期!$A$24,G1094=账期!$A$25,G1094=账期!$A$27,G1094=账期!$A$26,G1094=账期!$A$28,G1094=账期!$A$30,G1094=账期!$A$32,G1094=账期!$A$34,G1094=账期!$A$35,G1094=账期!$A$37,G1094=账期!$A$39,G1094=账期!$A$40,G1094=账期!$A$41,G1094=账期!$A$42,G1094=账期!$A$43,G1094=账期!$A$44,G1094=账期!$A$45,G1094=账期!$A$46,G1094=账期!$A$48,G1094=账期!$A$50,G1094=账期!$A$51,G1094=账期!$A$52,G1094=账期!$A$53,G1094=账期!$A$54,G1094=账期!$A$56,G1094=账期!$A$57,G1094=账期!$A$58,G1094=账期!$A$59,G1094=账期!$A$60,G1094=账期!$A$61,G1094=账期!$A$62,G1094=账期!$A$63,G1094=账期!$A$64,G1094=账期!$A$66,G1094=账期!$A$67,G1094=账期!$A$68,G1094=账期!$A$70,G1094=账期!$A$71),30,IF(OR(G1094=账期!$A$74,G1094=账期!$A$77,G1094=账期!$A$76,G1094=账期!$A$79,G1094=账期!$A$80,G1094=账期!$A$81,G1094=账期!$A$83,G1094=账期!$A$85,G1094=账期!$A$87,G1094=账期!$A$89,G1094=账期!$A$91),60,IF(OR(G1094=账期!$A$93,G1094=账期!$A$94,G1094=账期!$A$95,G1094=账期!$A$96,G1094=账期!$A$98,G1094=账期!$A$99,G1094=账期!$A$101,G1094=账期!$A$102),90,0)))</f>
        <v>0</v>
      </c>
      <c r="AF1094" s="396"/>
      <c r="AG1094" s="384"/>
      <c r="AH1094" s="396" t="str">
        <f t="shared" si="222"/>
        <v/>
      </c>
    </row>
    <row r="1095" spans="1:34" ht="18" customHeight="1" x14ac:dyDescent="0.25">
      <c r="A1095" s="301" t="str">
        <f t="shared" si="224"/>
        <v/>
      </c>
      <c r="B1095" s="380"/>
      <c r="C1095" s="381"/>
      <c r="D1095" s="382"/>
      <c r="E1095" s="383" t="str">
        <f t="shared" si="213"/>
        <v>C</v>
      </c>
      <c r="F1095" s="383" t="str">
        <f t="shared" si="214"/>
        <v>C</v>
      </c>
      <c r="G1095" s="384"/>
      <c r="H1095" s="385" t="str">
        <f>IF(G1095="","",VLOOKUP(G1095,下拉数据源!J:K,2,0))</f>
        <v/>
      </c>
      <c r="I1095" s="385"/>
      <c r="J1095" s="385"/>
      <c r="K1095" s="386"/>
      <c r="L1095" s="384"/>
      <c r="M1095" s="384"/>
      <c r="N1095" s="384"/>
      <c r="O1095" s="384"/>
      <c r="P1095" s="386"/>
      <c r="Q1095" s="387"/>
      <c r="R1095" s="286"/>
      <c r="S1095" s="388">
        <f t="shared" si="225"/>
        <v>0</v>
      </c>
      <c r="T1095" s="389"/>
      <c r="U1095" s="389">
        <f t="shared" si="223"/>
        <v>0</v>
      </c>
      <c r="V1095" s="451"/>
      <c r="W1095" s="452"/>
      <c r="X1095" s="386"/>
      <c r="Y1095" s="390"/>
      <c r="Z1095" s="391"/>
      <c r="AA1095" s="392"/>
      <c r="AB1095" s="393"/>
      <c r="AC1095" s="394"/>
      <c r="AD1095" s="395">
        <f t="shared" si="226"/>
        <v>0</v>
      </c>
      <c r="AE1095" s="396">
        <f>IF(OR(G1095=账期!$A$18,G1095=账期!$A$20,G1095=账期!$A$22,G1095=账期!$A$24,G1095=账期!$A$25,G1095=账期!$A$27,G1095=账期!$A$26,G1095=账期!$A$28,G1095=账期!$A$30,G1095=账期!$A$32,G1095=账期!$A$34,G1095=账期!$A$35,G1095=账期!$A$37,G1095=账期!$A$39,G1095=账期!$A$40,G1095=账期!$A$41,G1095=账期!$A$42,G1095=账期!$A$43,G1095=账期!$A$44,G1095=账期!$A$45,G1095=账期!$A$46,G1095=账期!$A$48,G1095=账期!$A$50,G1095=账期!$A$51,G1095=账期!$A$52,G1095=账期!$A$53,G1095=账期!$A$54,G1095=账期!$A$56,G1095=账期!$A$57,G1095=账期!$A$58,G1095=账期!$A$59,G1095=账期!$A$60,G1095=账期!$A$61,G1095=账期!$A$62,G1095=账期!$A$63,G1095=账期!$A$64,G1095=账期!$A$66,G1095=账期!$A$67,G1095=账期!$A$68,G1095=账期!$A$70,G1095=账期!$A$71),30,IF(OR(G1095=账期!$A$74,G1095=账期!$A$77,G1095=账期!$A$76,G1095=账期!$A$79,G1095=账期!$A$80,G1095=账期!$A$81,G1095=账期!$A$83,G1095=账期!$A$85,G1095=账期!$A$87,G1095=账期!$A$89,G1095=账期!$A$91),60,IF(OR(G1095=账期!$A$93,G1095=账期!$A$94,G1095=账期!$A$95,G1095=账期!$A$96,G1095=账期!$A$98,G1095=账期!$A$99,G1095=账期!$A$101,G1095=账期!$A$102),90,0)))</f>
        <v>0</v>
      </c>
      <c r="AF1095" s="396"/>
      <c r="AG1095" s="384"/>
      <c r="AH1095" s="396" t="str">
        <f t="shared" si="222"/>
        <v/>
      </c>
    </row>
    <row r="1096" spans="1:34" ht="18" customHeight="1" x14ac:dyDescent="0.25">
      <c r="A1096" s="301" t="str">
        <f t="shared" si="224"/>
        <v/>
      </c>
      <c r="B1096" s="380"/>
      <c r="C1096" s="381"/>
      <c r="D1096" s="382"/>
      <c r="E1096" s="383" t="str">
        <f t="shared" si="213"/>
        <v>C</v>
      </c>
      <c r="F1096" s="383" t="str">
        <f t="shared" si="214"/>
        <v>C</v>
      </c>
      <c r="G1096" s="384"/>
      <c r="H1096" s="385" t="str">
        <f>IF(G1096="","",VLOOKUP(G1096,下拉数据源!J:K,2,0))</f>
        <v/>
      </c>
      <c r="I1096" s="385"/>
      <c r="J1096" s="385"/>
      <c r="K1096" s="386"/>
      <c r="L1096" s="384"/>
      <c r="M1096" s="384"/>
      <c r="N1096" s="384"/>
      <c r="O1096" s="384"/>
      <c r="P1096" s="386"/>
      <c r="Q1096" s="387"/>
      <c r="R1096" s="286"/>
      <c r="S1096" s="388">
        <f t="shared" si="225"/>
        <v>0</v>
      </c>
      <c r="T1096" s="389"/>
      <c r="U1096" s="389">
        <f t="shared" si="223"/>
        <v>0</v>
      </c>
      <c r="V1096" s="451"/>
      <c r="W1096" s="452"/>
      <c r="X1096" s="386"/>
      <c r="Y1096" s="390"/>
      <c r="Z1096" s="391"/>
      <c r="AA1096" s="392"/>
      <c r="AB1096" s="393"/>
      <c r="AC1096" s="394"/>
      <c r="AD1096" s="395">
        <f t="shared" si="226"/>
        <v>0</v>
      </c>
      <c r="AE1096" s="396">
        <f>IF(OR(G1096=账期!$A$18,G1096=账期!$A$20,G1096=账期!$A$22,G1096=账期!$A$24,G1096=账期!$A$25,G1096=账期!$A$27,G1096=账期!$A$26,G1096=账期!$A$28,G1096=账期!$A$30,G1096=账期!$A$32,G1096=账期!$A$34,G1096=账期!$A$35,G1096=账期!$A$37,G1096=账期!$A$39,G1096=账期!$A$40,G1096=账期!$A$41,G1096=账期!$A$42,G1096=账期!$A$43,G1096=账期!$A$44,G1096=账期!$A$45,G1096=账期!$A$46,G1096=账期!$A$48,G1096=账期!$A$50,G1096=账期!$A$51,G1096=账期!$A$52,G1096=账期!$A$53,G1096=账期!$A$54,G1096=账期!$A$56,G1096=账期!$A$57,G1096=账期!$A$58,G1096=账期!$A$59,G1096=账期!$A$60,G1096=账期!$A$61,G1096=账期!$A$62,G1096=账期!$A$63,G1096=账期!$A$64,G1096=账期!$A$66,G1096=账期!$A$67,G1096=账期!$A$68,G1096=账期!$A$70,G1096=账期!$A$71),30,IF(OR(G1096=账期!$A$74,G1096=账期!$A$77,G1096=账期!$A$76,G1096=账期!$A$79,G1096=账期!$A$80,G1096=账期!$A$81,G1096=账期!$A$83,G1096=账期!$A$85,G1096=账期!$A$87,G1096=账期!$A$89,G1096=账期!$A$91),60,IF(OR(G1096=账期!$A$93,G1096=账期!$A$94,G1096=账期!$A$95,G1096=账期!$A$96,G1096=账期!$A$98,G1096=账期!$A$99,G1096=账期!$A$101,G1096=账期!$A$102),90,0)))</f>
        <v>0</v>
      </c>
      <c r="AF1096" s="396"/>
      <c r="AG1096" s="384"/>
      <c r="AH1096" s="396" t="str">
        <f t="shared" si="222"/>
        <v/>
      </c>
    </row>
    <row r="1097" spans="1:34" ht="18" customHeight="1" x14ac:dyDescent="0.25">
      <c r="A1097" s="301" t="str">
        <f t="shared" si="224"/>
        <v/>
      </c>
      <c r="B1097" s="380"/>
      <c r="C1097" s="381"/>
      <c r="D1097" s="382"/>
      <c r="E1097" s="383" t="str">
        <f t="shared" si="213"/>
        <v>C</v>
      </c>
      <c r="F1097" s="383" t="str">
        <f t="shared" si="214"/>
        <v>C</v>
      </c>
      <c r="G1097" s="384"/>
      <c r="H1097" s="385" t="str">
        <f>IF(G1097="","",VLOOKUP(G1097,下拉数据源!J:K,2,0))</f>
        <v/>
      </c>
      <c r="I1097" s="385"/>
      <c r="J1097" s="385"/>
      <c r="K1097" s="386"/>
      <c r="L1097" s="384"/>
      <c r="M1097" s="384"/>
      <c r="N1097" s="384"/>
      <c r="O1097" s="384"/>
      <c r="P1097" s="386"/>
      <c r="Q1097" s="387"/>
      <c r="R1097" s="286"/>
      <c r="S1097" s="388">
        <f t="shared" si="225"/>
        <v>0</v>
      </c>
      <c r="T1097" s="389"/>
      <c r="U1097" s="389">
        <f t="shared" si="223"/>
        <v>0</v>
      </c>
      <c r="V1097" s="451"/>
      <c r="W1097" s="452"/>
      <c r="X1097" s="386"/>
      <c r="Y1097" s="390"/>
      <c r="Z1097" s="391"/>
      <c r="AA1097" s="392"/>
      <c r="AB1097" s="393"/>
      <c r="AC1097" s="394"/>
      <c r="AD1097" s="395">
        <f t="shared" si="226"/>
        <v>0</v>
      </c>
      <c r="AE1097" s="396">
        <f>IF(OR(G1097=账期!$A$18,G1097=账期!$A$20,G1097=账期!$A$22,G1097=账期!$A$24,G1097=账期!$A$25,G1097=账期!$A$27,G1097=账期!$A$26,G1097=账期!$A$28,G1097=账期!$A$30,G1097=账期!$A$32,G1097=账期!$A$34,G1097=账期!$A$35,G1097=账期!$A$37,G1097=账期!$A$39,G1097=账期!$A$40,G1097=账期!$A$41,G1097=账期!$A$42,G1097=账期!$A$43,G1097=账期!$A$44,G1097=账期!$A$45,G1097=账期!$A$46,G1097=账期!$A$48,G1097=账期!$A$50,G1097=账期!$A$51,G1097=账期!$A$52,G1097=账期!$A$53,G1097=账期!$A$54,G1097=账期!$A$56,G1097=账期!$A$57,G1097=账期!$A$58,G1097=账期!$A$59,G1097=账期!$A$60,G1097=账期!$A$61,G1097=账期!$A$62,G1097=账期!$A$63,G1097=账期!$A$64,G1097=账期!$A$66,G1097=账期!$A$67,G1097=账期!$A$68,G1097=账期!$A$70,G1097=账期!$A$71),30,IF(OR(G1097=账期!$A$74,G1097=账期!$A$77,G1097=账期!$A$76,G1097=账期!$A$79,G1097=账期!$A$80,G1097=账期!$A$81,G1097=账期!$A$83,G1097=账期!$A$85,G1097=账期!$A$87,G1097=账期!$A$89,G1097=账期!$A$91),60,IF(OR(G1097=账期!$A$93,G1097=账期!$A$94,G1097=账期!$A$95,G1097=账期!$A$96,G1097=账期!$A$98,G1097=账期!$A$99,G1097=账期!$A$101,G1097=账期!$A$102),90,0)))</f>
        <v>0</v>
      </c>
      <c r="AF1097" s="396"/>
      <c r="AG1097" s="384"/>
      <c r="AH1097" s="396" t="str">
        <f t="shared" si="222"/>
        <v/>
      </c>
    </row>
    <row r="1098" spans="1:34" ht="18" customHeight="1" x14ac:dyDescent="0.25">
      <c r="A1098" s="301" t="str">
        <f t="shared" si="224"/>
        <v/>
      </c>
      <c r="B1098" s="380"/>
      <c r="C1098" s="381"/>
      <c r="D1098" s="382"/>
      <c r="E1098" s="383" t="str">
        <f t="shared" si="213"/>
        <v>C</v>
      </c>
      <c r="F1098" s="383" t="str">
        <f t="shared" si="214"/>
        <v>C</v>
      </c>
      <c r="G1098" s="384"/>
      <c r="H1098" s="385" t="str">
        <f>IF(G1098="","",VLOOKUP(G1098,下拉数据源!J:K,2,0))</f>
        <v/>
      </c>
      <c r="I1098" s="385"/>
      <c r="J1098" s="385"/>
      <c r="K1098" s="386"/>
      <c r="L1098" s="384"/>
      <c r="M1098" s="384"/>
      <c r="N1098" s="384"/>
      <c r="O1098" s="384"/>
      <c r="P1098" s="386"/>
      <c r="Q1098" s="387"/>
      <c r="R1098" s="286"/>
      <c r="S1098" s="388">
        <f t="shared" si="225"/>
        <v>0</v>
      </c>
      <c r="T1098" s="389"/>
      <c r="U1098" s="389">
        <f t="shared" si="223"/>
        <v>0</v>
      </c>
      <c r="V1098" s="451"/>
      <c r="W1098" s="452"/>
      <c r="X1098" s="386"/>
      <c r="Y1098" s="390"/>
      <c r="Z1098" s="391"/>
      <c r="AA1098" s="392"/>
      <c r="AB1098" s="393"/>
      <c r="AC1098" s="394"/>
      <c r="AD1098" s="395">
        <f t="shared" si="226"/>
        <v>0</v>
      </c>
      <c r="AE1098" s="396">
        <f>IF(OR(G1098=账期!$A$18,G1098=账期!$A$20,G1098=账期!$A$22,G1098=账期!$A$24,G1098=账期!$A$25,G1098=账期!$A$27,G1098=账期!$A$26,G1098=账期!$A$28,G1098=账期!$A$30,G1098=账期!$A$32,G1098=账期!$A$34,G1098=账期!$A$35,G1098=账期!$A$37,G1098=账期!$A$39,G1098=账期!$A$40,G1098=账期!$A$41,G1098=账期!$A$42,G1098=账期!$A$43,G1098=账期!$A$44,G1098=账期!$A$45,G1098=账期!$A$46,G1098=账期!$A$48,G1098=账期!$A$50,G1098=账期!$A$51,G1098=账期!$A$52,G1098=账期!$A$53,G1098=账期!$A$54,G1098=账期!$A$56,G1098=账期!$A$57,G1098=账期!$A$58,G1098=账期!$A$59,G1098=账期!$A$60,G1098=账期!$A$61,G1098=账期!$A$62,G1098=账期!$A$63,G1098=账期!$A$64,G1098=账期!$A$66,G1098=账期!$A$67,G1098=账期!$A$68,G1098=账期!$A$70,G1098=账期!$A$71),30,IF(OR(G1098=账期!$A$74,G1098=账期!$A$77,G1098=账期!$A$76,G1098=账期!$A$79,G1098=账期!$A$80,G1098=账期!$A$81,G1098=账期!$A$83,G1098=账期!$A$85,G1098=账期!$A$87,G1098=账期!$A$89,G1098=账期!$A$91),60,IF(OR(G1098=账期!$A$93,G1098=账期!$A$94,G1098=账期!$A$95,G1098=账期!$A$96,G1098=账期!$A$98,G1098=账期!$A$99,G1098=账期!$A$101,G1098=账期!$A$102),90,0)))</f>
        <v>0</v>
      </c>
      <c r="AF1098" s="396"/>
      <c r="AG1098" s="384"/>
      <c r="AH1098" s="396" t="str">
        <f t="shared" si="222"/>
        <v/>
      </c>
    </row>
    <row r="1099" spans="1:34" ht="18" customHeight="1" x14ac:dyDescent="0.25">
      <c r="A1099" s="301" t="str">
        <f t="shared" si="224"/>
        <v/>
      </c>
      <c r="B1099" s="380"/>
      <c r="C1099" s="381"/>
      <c r="D1099" s="382"/>
      <c r="E1099" s="383" t="str">
        <f t="shared" si="213"/>
        <v>C</v>
      </c>
      <c r="F1099" s="383" t="str">
        <f t="shared" si="214"/>
        <v>C</v>
      </c>
      <c r="G1099" s="384"/>
      <c r="H1099" s="385" t="str">
        <f>IF(G1099="","",VLOOKUP(G1099,下拉数据源!J:K,2,0))</f>
        <v/>
      </c>
      <c r="I1099" s="385"/>
      <c r="J1099" s="385"/>
      <c r="K1099" s="386"/>
      <c r="L1099" s="384"/>
      <c r="M1099" s="384"/>
      <c r="N1099" s="384"/>
      <c r="O1099" s="384"/>
      <c r="P1099" s="386"/>
      <c r="Q1099" s="387"/>
      <c r="R1099" s="286"/>
      <c r="S1099" s="388">
        <f t="shared" si="225"/>
        <v>0</v>
      </c>
      <c r="T1099" s="389"/>
      <c r="U1099" s="389">
        <f t="shared" si="223"/>
        <v>0</v>
      </c>
      <c r="V1099" s="451"/>
      <c r="W1099" s="452"/>
      <c r="X1099" s="386"/>
      <c r="Y1099" s="390"/>
      <c r="Z1099" s="391"/>
      <c r="AA1099" s="392"/>
      <c r="AB1099" s="393"/>
      <c r="AC1099" s="394"/>
      <c r="AD1099" s="395">
        <f t="shared" si="226"/>
        <v>0</v>
      </c>
      <c r="AE1099" s="396">
        <f>IF(OR(G1099=账期!$A$18,G1099=账期!$A$20,G1099=账期!$A$22,G1099=账期!$A$24,G1099=账期!$A$25,G1099=账期!$A$27,G1099=账期!$A$26,G1099=账期!$A$28,G1099=账期!$A$30,G1099=账期!$A$32,G1099=账期!$A$34,G1099=账期!$A$35,G1099=账期!$A$37,G1099=账期!$A$39,G1099=账期!$A$40,G1099=账期!$A$41,G1099=账期!$A$42,G1099=账期!$A$43,G1099=账期!$A$44,G1099=账期!$A$45,G1099=账期!$A$46,G1099=账期!$A$48,G1099=账期!$A$50,G1099=账期!$A$51,G1099=账期!$A$52,G1099=账期!$A$53,G1099=账期!$A$54,G1099=账期!$A$56,G1099=账期!$A$57,G1099=账期!$A$58,G1099=账期!$A$59,G1099=账期!$A$60,G1099=账期!$A$61,G1099=账期!$A$62,G1099=账期!$A$63,G1099=账期!$A$64,G1099=账期!$A$66,G1099=账期!$A$67,G1099=账期!$A$68,G1099=账期!$A$70,G1099=账期!$A$71),30,IF(OR(G1099=账期!$A$74,G1099=账期!$A$77,G1099=账期!$A$76,G1099=账期!$A$79,G1099=账期!$A$80,G1099=账期!$A$81,G1099=账期!$A$83,G1099=账期!$A$85,G1099=账期!$A$87,G1099=账期!$A$89,G1099=账期!$A$91),60,IF(OR(G1099=账期!$A$93,G1099=账期!$A$94,G1099=账期!$A$95,G1099=账期!$A$96,G1099=账期!$A$98,G1099=账期!$A$99,G1099=账期!$A$101,G1099=账期!$A$102),90,0)))</f>
        <v>0</v>
      </c>
      <c r="AF1099" s="396"/>
      <c r="AG1099" s="384"/>
      <c r="AH1099" s="396" t="str">
        <f t="shared" si="222"/>
        <v/>
      </c>
    </row>
    <row r="1100" spans="1:34" ht="18" customHeight="1" x14ac:dyDescent="0.25">
      <c r="A1100" s="301" t="str">
        <f t="shared" si="224"/>
        <v/>
      </c>
      <c r="B1100" s="380"/>
      <c r="C1100" s="381"/>
      <c r="D1100" s="382"/>
      <c r="E1100" s="383" t="str">
        <f t="shared" si="213"/>
        <v>C</v>
      </c>
      <c r="F1100" s="383" t="str">
        <f t="shared" si="214"/>
        <v>C</v>
      </c>
      <c r="G1100" s="384"/>
      <c r="H1100" s="385" t="str">
        <f>IF(G1100="","",VLOOKUP(G1100,下拉数据源!J:K,2,0))</f>
        <v/>
      </c>
      <c r="I1100" s="385"/>
      <c r="J1100" s="385"/>
      <c r="K1100" s="386"/>
      <c r="L1100" s="384"/>
      <c r="M1100" s="384"/>
      <c r="N1100" s="384"/>
      <c r="O1100" s="384"/>
      <c r="P1100" s="386"/>
      <c r="Q1100" s="387"/>
      <c r="R1100" s="286"/>
      <c r="S1100" s="388">
        <f t="shared" si="225"/>
        <v>0</v>
      </c>
      <c r="T1100" s="389"/>
      <c r="U1100" s="389">
        <f t="shared" si="223"/>
        <v>0</v>
      </c>
      <c r="V1100" s="451"/>
      <c r="W1100" s="452"/>
      <c r="X1100" s="386"/>
      <c r="Y1100" s="390"/>
      <c r="Z1100" s="391"/>
      <c r="AA1100" s="392"/>
      <c r="AB1100" s="393"/>
      <c r="AC1100" s="394"/>
      <c r="AD1100" s="395">
        <f t="shared" si="226"/>
        <v>0</v>
      </c>
      <c r="AE1100" s="396">
        <f>IF(OR(G1100=账期!$A$18,G1100=账期!$A$20,G1100=账期!$A$22,G1100=账期!$A$24,G1100=账期!$A$25,G1100=账期!$A$27,G1100=账期!$A$26,G1100=账期!$A$28,G1100=账期!$A$30,G1100=账期!$A$32,G1100=账期!$A$34,G1100=账期!$A$35,G1100=账期!$A$37,G1100=账期!$A$39,G1100=账期!$A$40,G1100=账期!$A$41,G1100=账期!$A$42,G1100=账期!$A$43,G1100=账期!$A$44,G1100=账期!$A$45,G1100=账期!$A$46,G1100=账期!$A$48,G1100=账期!$A$50,G1100=账期!$A$51,G1100=账期!$A$52,G1100=账期!$A$53,G1100=账期!$A$54,G1100=账期!$A$56,G1100=账期!$A$57,G1100=账期!$A$58,G1100=账期!$A$59,G1100=账期!$A$60,G1100=账期!$A$61,G1100=账期!$A$62,G1100=账期!$A$63,G1100=账期!$A$64,G1100=账期!$A$66,G1100=账期!$A$67,G1100=账期!$A$68,G1100=账期!$A$70,G1100=账期!$A$71),30,IF(OR(G1100=账期!$A$74,G1100=账期!$A$77,G1100=账期!$A$76,G1100=账期!$A$79,G1100=账期!$A$80,G1100=账期!$A$81,G1100=账期!$A$83,G1100=账期!$A$85,G1100=账期!$A$87,G1100=账期!$A$89,G1100=账期!$A$91),60,IF(OR(G1100=账期!$A$93,G1100=账期!$A$94,G1100=账期!$A$95,G1100=账期!$A$96,G1100=账期!$A$98,G1100=账期!$A$99,G1100=账期!$A$101,G1100=账期!$A$102),90,0)))</f>
        <v>0</v>
      </c>
      <c r="AF1100" s="396"/>
      <c r="AG1100" s="384"/>
      <c r="AH1100" s="396" t="str">
        <f t="shared" si="222"/>
        <v/>
      </c>
    </row>
    <row r="1101" spans="1:34" ht="18" customHeight="1" x14ac:dyDescent="0.25">
      <c r="A1101" s="301" t="str">
        <f t="shared" si="224"/>
        <v/>
      </c>
      <c r="B1101" s="380"/>
      <c r="C1101" s="381"/>
      <c r="D1101" s="382"/>
      <c r="E1101" s="383" t="str">
        <f t="shared" si="213"/>
        <v>C</v>
      </c>
      <c r="F1101" s="383" t="str">
        <f t="shared" si="214"/>
        <v>C</v>
      </c>
      <c r="G1101" s="384"/>
      <c r="H1101" s="385" t="str">
        <f>IF(G1101="","",VLOOKUP(G1101,下拉数据源!J:K,2,0))</f>
        <v/>
      </c>
      <c r="I1101" s="385"/>
      <c r="J1101" s="385"/>
      <c r="K1101" s="386"/>
      <c r="L1101" s="384"/>
      <c r="M1101" s="384"/>
      <c r="N1101" s="384"/>
      <c r="O1101" s="384"/>
      <c r="P1101" s="386"/>
      <c r="Q1101" s="387"/>
      <c r="R1101" s="286"/>
      <c r="S1101" s="388">
        <f t="shared" si="225"/>
        <v>0</v>
      </c>
      <c r="T1101" s="389"/>
      <c r="U1101" s="389">
        <f t="shared" si="223"/>
        <v>0</v>
      </c>
      <c r="V1101" s="451"/>
      <c r="W1101" s="452"/>
      <c r="X1101" s="386"/>
      <c r="Y1101" s="390"/>
      <c r="Z1101" s="391"/>
      <c r="AA1101" s="392"/>
      <c r="AB1101" s="393"/>
      <c r="AC1101" s="394"/>
      <c r="AD1101" s="395">
        <f t="shared" si="226"/>
        <v>0</v>
      </c>
      <c r="AE1101" s="396">
        <f>IF(OR(G1101=账期!$A$18,G1101=账期!$A$20,G1101=账期!$A$22,G1101=账期!$A$24,G1101=账期!$A$25,G1101=账期!$A$27,G1101=账期!$A$26,G1101=账期!$A$28,G1101=账期!$A$30,G1101=账期!$A$32,G1101=账期!$A$34,G1101=账期!$A$35,G1101=账期!$A$37,G1101=账期!$A$39,G1101=账期!$A$40,G1101=账期!$A$41,G1101=账期!$A$42,G1101=账期!$A$43,G1101=账期!$A$44,G1101=账期!$A$45,G1101=账期!$A$46,G1101=账期!$A$48,G1101=账期!$A$50,G1101=账期!$A$51,G1101=账期!$A$52,G1101=账期!$A$53,G1101=账期!$A$54,G1101=账期!$A$56,G1101=账期!$A$57,G1101=账期!$A$58,G1101=账期!$A$59,G1101=账期!$A$60,G1101=账期!$A$61,G1101=账期!$A$62,G1101=账期!$A$63,G1101=账期!$A$64,G1101=账期!$A$66,G1101=账期!$A$67,G1101=账期!$A$68,G1101=账期!$A$70,G1101=账期!$A$71),30,IF(OR(G1101=账期!$A$74,G1101=账期!$A$77,G1101=账期!$A$76,G1101=账期!$A$79,G1101=账期!$A$80,G1101=账期!$A$81,G1101=账期!$A$83,G1101=账期!$A$85,G1101=账期!$A$87,G1101=账期!$A$89,G1101=账期!$A$91),60,IF(OR(G1101=账期!$A$93,G1101=账期!$A$94,G1101=账期!$A$95,G1101=账期!$A$96,G1101=账期!$A$98,G1101=账期!$A$99,G1101=账期!$A$101,G1101=账期!$A$102),90,0)))</f>
        <v>0</v>
      </c>
      <c r="AF1101" s="396"/>
      <c r="AG1101" s="384"/>
      <c r="AH1101" s="396" t="str">
        <f t="shared" si="222"/>
        <v/>
      </c>
    </row>
    <row r="1102" spans="1:34" ht="18" customHeight="1" x14ac:dyDescent="0.25">
      <c r="A1102" s="301" t="str">
        <f t="shared" si="224"/>
        <v/>
      </c>
      <c r="B1102" s="380"/>
      <c r="C1102" s="381"/>
      <c r="D1102" s="382"/>
      <c r="E1102" s="383" t="str">
        <f t="shared" si="213"/>
        <v>C</v>
      </c>
      <c r="F1102" s="383" t="str">
        <f t="shared" si="214"/>
        <v>C</v>
      </c>
      <c r="G1102" s="384"/>
      <c r="H1102" s="385" t="str">
        <f>IF(G1102="","",VLOOKUP(G1102,下拉数据源!J:K,2,0))</f>
        <v/>
      </c>
      <c r="I1102" s="385"/>
      <c r="J1102" s="385"/>
      <c r="K1102" s="386"/>
      <c r="L1102" s="384"/>
      <c r="M1102" s="384"/>
      <c r="N1102" s="384"/>
      <c r="O1102" s="384"/>
      <c r="P1102" s="386"/>
      <c r="Q1102" s="387"/>
      <c r="R1102" s="286"/>
      <c r="S1102" s="388">
        <f t="shared" si="225"/>
        <v>0</v>
      </c>
      <c r="T1102" s="389"/>
      <c r="U1102" s="389">
        <f t="shared" si="223"/>
        <v>0</v>
      </c>
      <c r="V1102" s="451"/>
      <c r="W1102" s="452"/>
      <c r="X1102" s="386"/>
      <c r="Y1102" s="390"/>
      <c r="Z1102" s="391"/>
      <c r="AA1102" s="392"/>
      <c r="AB1102" s="393"/>
      <c r="AC1102" s="394"/>
      <c r="AD1102" s="395">
        <f t="shared" si="226"/>
        <v>0</v>
      </c>
      <c r="AE1102" s="396">
        <f>IF(OR(G1102=账期!$A$18,G1102=账期!$A$20,G1102=账期!$A$22,G1102=账期!$A$24,G1102=账期!$A$25,G1102=账期!$A$27,G1102=账期!$A$26,G1102=账期!$A$28,G1102=账期!$A$30,G1102=账期!$A$32,G1102=账期!$A$34,G1102=账期!$A$35,G1102=账期!$A$37,G1102=账期!$A$39,G1102=账期!$A$40,G1102=账期!$A$41,G1102=账期!$A$42,G1102=账期!$A$43,G1102=账期!$A$44,G1102=账期!$A$45,G1102=账期!$A$46,G1102=账期!$A$48,G1102=账期!$A$50,G1102=账期!$A$51,G1102=账期!$A$52,G1102=账期!$A$53,G1102=账期!$A$54,G1102=账期!$A$56,G1102=账期!$A$57,G1102=账期!$A$58,G1102=账期!$A$59,G1102=账期!$A$60,G1102=账期!$A$61,G1102=账期!$A$62,G1102=账期!$A$63,G1102=账期!$A$64,G1102=账期!$A$66,G1102=账期!$A$67,G1102=账期!$A$68,G1102=账期!$A$70,G1102=账期!$A$71),30,IF(OR(G1102=账期!$A$74,G1102=账期!$A$77,G1102=账期!$A$76,G1102=账期!$A$79,G1102=账期!$A$80,G1102=账期!$A$81,G1102=账期!$A$83,G1102=账期!$A$85,G1102=账期!$A$87,G1102=账期!$A$89,G1102=账期!$A$91),60,IF(OR(G1102=账期!$A$93,G1102=账期!$A$94,G1102=账期!$A$95,G1102=账期!$A$96,G1102=账期!$A$98,G1102=账期!$A$99,G1102=账期!$A$101,G1102=账期!$A$102),90,0)))</f>
        <v>0</v>
      </c>
      <c r="AF1102" s="396"/>
      <c r="AG1102" s="384"/>
      <c r="AH1102" s="396" t="str">
        <f t="shared" si="222"/>
        <v/>
      </c>
    </row>
    <row r="1103" spans="1:34" ht="18" customHeight="1" x14ac:dyDescent="0.25">
      <c r="A1103" s="301" t="str">
        <f t="shared" si="224"/>
        <v/>
      </c>
      <c r="B1103" s="380"/>
      <c r="C1103" s="381"/>
      <c r="D1103" s="382"/>
      <c r="E1103" s="383" t="str">
        <f t="shared" si="213"/>
        <v>C</v>
      </c>
      <c r="F1103" s="383" t="str">
        <f t="shared" si="214"/>
        <v>C</v>
      </c>
      <c r="G1103" s="384"/>
      <c r="H1103" s="385" t="str">
        <f>IF(G1103="","",VLOOKUP(G1103,下拉数据源!J:K,2,0))</f>
        <v/>
      </c>
      <c r="I1103" s="385"/>
      <c r="J1103" s="385"/>
      <c r="K1103" s="386"/>
      <c r="L1103" s="384"/>
      <c r="M1103" s="384"/>
      <c r="N1103" s="384"/>
      <c r="O1103" s="384"/>
      <c r="P1103" s="386"/>
      <c r="Q1103" s="387"/>
      <c r="R1103" s="286"/>
      <c r="S1103" s="388">
        <f t="shared" si="225"/>
        <v>0</v>
      </c>
      <c r="T1103" s="389"/>
      <c r="U1103" s="389">
        <f t="shared" si="223"/>
        <v>0</v>
      </c>
      <c r="V1103" s="451"/>
      <c r="W1103" s="452"/>
      <c r="X1103" s="386"/>
      <c r="Y1103" s="390"/>
      <c r="Z1103" s="391"/>
      <c r="AA1103" s="392"/>
      <c r="AB1103" s="393"/>
      <c r="AC1103" s="394"/>
      <c r="AD1103" s="395">
        <f t="shared" si="226"/>
        <v>0</v>
      </c>
      <c r="AE1103" s="396">
        <f>IF(OR(G1103=账期!$A$18,G1103=账期!$A$20,G1103=账期!$A$22,G1103=账期!$A$24,G1103=账期!$A$25,G1103=账期!$A$27,G1103=账期!$A$26,G1103=账期!$A$28,G1103=账期!$A$30,G1103=账期!$A$32,G1103=账期!$A$34,G1103=账期!$A$35,G1103=账期!$A$37,G1103=账期!$A$39,G1103=账期!$A$40,G1103=账期!$A$41,G1103=账期!$A$42,G1103=账期!$A$43,G1103=账期!$A$44,G1103=账期!$A$45,G1103=账期!$A$46,G1103=账期!$A$48,G1103=账期!$A$50,G1103=账期!$A$51,G1103=账期!$A$52,G1103=账期!$A$53,G1103=账期!$A$54,G1103=账期!$A$56,G1103=账期!$A$57,G1103=账期!$A$58,G1103=账期!$A$59,G1103=账期!$A$60,G1103=账期!$A$61,G1103=账期!$A$62,G1103=账期!$A$63,G1103=账期!$A$64,G1103=账期!$A$66,G1103=账期!$A$67,G1103=账期!$A$68,G1103=账期!$A$70,G1103=账期!$A$71),30,IF(OR(G1103=账期!$A$74,G1103=账期!$A$77,G1103=账期!$A$76,G1103=账期!$A$79,G1103=账期!$A$80,G1103=账期!$A$81,G1103=账期!$A$83,G1103=账期!$A$85,G1103=账期!$A$87,G1103=账期!$A$89,G1103=账期!$A$91),60,IF(OR(G1103=账期!$A$93,G1103=账期!$A$94,G1103=账期!$A$95,G1103=账期!$A$96,G1103=账期!$A$98,G1103=账期!$A$99,G1103=账期!$A$101,G1103=账期!$A$102),90,0)))</f>
        <v>0</v>
      </c>
      <c r="AF1103" s="396"/>
      <c r="AG1103" s="384"/>
      <c r="AH1103" s="396" t="str">
        <f t="shared" si="222"/>
        <v/>
      </c>
    </row>
    <row r="1104" spans="1:34" ht="18" customHeight="1" x14ac:dyDescent="0.25">
      <c r="A1104" s="301" t="str">
        <f t="shared" si="224"/>
        <v/>
      </c>
      <c r="B1104" s="380"/>
      <c r="C1104" s="381"/>
      <c r="D1104" s="382"/>
      <c r="E1104" s="383" t="str">
        <f t="shared" si="213"/>
        <v>C</v>
      </c>
      <c r="F1104" s="383" t="str">
        <f t="shared" si="214"/>
        <v>C</v>
      </c>
      <c r="G1104" s="384"/>
      <c r="H1104" s="385" t="str">
        <f>IF(G1104="","",VLOOKUP(G1104,下拉数据源!J:K,2,0))</f>
        <v/>
      </c>
      <c r="I1104" s="385"/>
      <c r="J1104" s="385"/>
      <c r="K1104" s="386"/>
      <c r="L1104" s="384"/>
      <c r="M1104" s="384"/>
      <c r="N1104" s="384"/>
      <c r="O1104" s="384"/>
      <c r="P1104" s="386"/>
      <c r="Q1104" s="387"/>
      <c r="R1104" s="286"/>
      <c r="S1104" s="388">
        <f t="shared" si="225"/>
        <v>0</v>
      </c>
      <c r="T1104" s="389"/>
      <c r="U1104" s="389">
        <f t="shared" si="223"/>
        <v>0</v>
      </c>
      <c r="V1104" s="451"/>
      <c r="W1104" s="452"/>
      <c r="X1104" s="386"/>
      <c r="Y1104" s="390"/>
      <c r="Z1104" s="391"/>
      <c r="AA1104" s="392"/>
      <c r="AB1104" s="393"/>
      <c r="AC1104" s="394"/>
      <c r="AD1104" s="395">
        <f t="shared" si="226"/>
        <v>0</v>
      </c>
      <c r="AE1104" s="396">
        <f>IF(OR(G1104=账期!$A$18,G1104=账期!$A$20,G1104=账期!$A$22,G1104=账期!$A$24,G1104=账期!$A$25,G1104=账期!$A$27,G1104=账期!$A$26,G1104=账期!$A$28,G1104=账期!$A$30,G1104=账期!$A$32,G1104=账期!$A$34,G1104=账期!$A$35,G1104=账期!$A$37,G1104=账期!$A$39,G1104=账期!$A$40,G1104=账期!$A$41,G1104=账期!$A$42,G1104=账期!$A$43,G1104=账期!$A$44,G1104=账期!$A$45,G1104=账期!$A$46,G1104=账期!$A$48,G1104=账期!$A$50,G1104=账期!$A$51,G1104=账期!$A$52,G1104=账期!$A$53,G1104=账期!$A$54,G1104=账期!$A$56,G1104=账期!$A$57,G1104=账期!$A$58,G1104=账期!$A$59,G1104=账期!$A$60,G1104=账期!$A$61,G1104=账期!$A$62,G1104=账期!$A$63,G1104=账期!$A$64,G1104=账期!$A$66,G1104=账期!$A$67,G1104=账期!$A$68,G1104=账期!$A$70,G1104=账期!$A$71),30,IF(OR(G1104=账期!$A$74,G1104=账期!$A$77,G1104=账期!$A$76,G1104=账期!$A$79,G1104=账期!$A$80,G1104=账期!$A$81,G1104=账期!$A$83,G1104=账期!$A$85,G1104=账期!$A$87,G1104=账期!$A$89,G1104=账期!$A$91),60,IF(OR(G1104=账期!$A$93,G1104=账期!$A$94,G1104=账期!$A$95,G1104=账期!$A$96,G1104=账期!$A$98,G1104=账期!$A$99,G1104=账期!$A$101,G1104=账期!$A$102),90,0)))</f>
        <v>0</v>
      </c>
      <c r="AF1104" s="396"/>
      <c r="AG1104" s="384"/>
      <c r="AH1104" s="396" t="str">
        <f t="shared" si="222"/>
        <v/>
      </c>
    </row>
    <row r="1105" spans="1:34" ht="18" customHeight="1" x14ac:dyDescent="0.25">
      <c r="A1105" s="301" t="str">
        <f t="shared" si="224"/>
        <v/>
      </c>
      <c r="B1105" s="380"/>
      <c r="C1105" s="381"/>
      <c r="D1105" s="382"/>
      <c r="E1105" s="383" t="str">
        <f t="shared" si="213"/>
        <v>C</v>
      </c>
      <c r="F1105" s="383" t="str">
        <f t="shared" si="214"/>
        <v>C</v>
      </c>
      <c r="G1105" s="384"/>
      <c r="H1105" s="385" t="str">
        <f>IF(G1105="","",VLOOKUP(G1105,下拉数据源!J:K,2,0))</f>
        <v/>
      </c>
      <c r="I1105" s="385"/>
      <c r="J1105" s="385"/>
      <c r="K1105" s="386"/>
      <c r="L1105" s="384"/>
      <c r="M1105" s="384"/>
      <c r="N1105" s="384"/>
      <c r="O1105" s="384"/>
      <c r="P1105" s="386"/>
      <c r="Q1105" s="387"/>
      <c r="R1105" s="286"/>
      <c r="S1105" s="388">
        <f t="shared" si="225"/>
        <v>0</v>
      </c>
      <c r="T1105" s="389"/>
      <c r="U1105" s="389">
        <f t="shared" si="223"/>
        <v>0</v>
      </c>
      <c r="V1105" s="451"/>
      <c r="W1105" s="452"/>
      <c r="X1105" s="386"/>
      <c r="Y1105" s="390"/>
      <c r="Z1105" s="391"/>
      <c r="AA1105" s="392"/>
      <c r="AB1105" s="393"/>
      <c r="AC1105" s="394"/>
      <c r="AD1105" s="395">
        <f t="shared" si="226"/>
        <v>0</v>
      </c>
      <c r="AE1105" s="396">
        <f>IF(OR(G1105=账期!$A$18,G1105=账期!$A$20,G1105=账期!$A$22,G1105=账期!$A$24,G1105=账期!$A$25,G1105=账期!$A$27,G1105=账期!$A$26,G1105=账期!$A$28,G1105=账期!$A$30,G1105=账期!$A$32,G1105=账期!$A$34,G1105=账期!$A$35,G1105=账期!$A$37,G1105=账期!$A$39,G1105=账期!$A$40,G1105=账期!$A$41,G1105=账期!$A$42,G1105=账期!$A$43,G1105=账期!$A$44,G1105=账期!$A$45,G1105=账期!$A$46,G1105=账期!$A$48,G1105=账期!$A$50,G1105=账期!$A$51,G1105=账期!$A$52,G1105=账期!$A$53,G1105=账期!$A$54,G1105=账期!$A$56,G1105=账期!$A$57,G1105=账期!$A$58,G1105=账期!$A$59,G1105=账期!$A$60,G1105=账期!$A$61,G1105=账期!$A$62,G1105=账期!$A$63,G1105=账期!$A$64,G1105=账期!$A$66,G1105=账期!$A$67,G1105=账期!$A$68,G1105=账期!$A$70,G1105=账期!$A$71),30,IF(OR(G1105=账期!$A$74,G1105=账期!$A$77,G1105=账期!$A$76,G1105=账期!$A$79,G1105=账期!$A$80,G1105=账期!$A$81,G1105=账期!$A$83,G1105=账期!$A$85,G1105=账期!$A$87,G1105=账期!$A$89,G1105=账期!$A$91),60,IF(OR(G1105=账期!$A$93,G1105=账期!$A$94,G1105=账期!$A$95,G1105=账期!$A$96,G1105=账期!$A$98,G1105=账期!$A$99,G1105=账期!$A$101,G1105=账期!$A$102),90,0)))</f>
        <v>0</v>
      </c>
      <c r="AF1105" s="396"/>
      <c r="AG1105" s="384"/>
      <c r="AH1105" s="396" t="str">
        <f t="shared" si="222"/>
        <v/>
      </c>
    </row>
    <row r="1106" spans="1:34" ht="18" customHeight="1" x14ac:dyDescent="0.25">
      <c r="A1106" s="301" t="str">
        <f t="shared" si="224"/>
        <v/>
      </c>
      <c r="B1106" s="380"/>
      <c r="C1106" s="381"/>
      <c r="D1106" s="382"/>
      <c r="E1106" s="383" t="str">
        <f t="shared" si="213"/>
        <v>C</v>
      </c>
      <c r="F1106" s="383" t="str">
        <f t="shared" si="214"/>
        <v>C</v>
      </c>
      <c r="G1106" s="384"/>
      <c r="H1106" s="385" t="str">
        <f>IF(G1106="","",VLOOKUP(G1106,下拉数据源!J:K,2,0))</f>
        <v/>
      </c>
      <c r="I1106" s="385"/>
      <c r="J1106" s="385"/>
      <c r="K1106" s="386"/>
      <c r="L1106" s="384"/>
      <c r="M1106" s="384"/>
      <c r="N1106" s="384"/>
      <c r="O1106" s="384"/>
      <c r="P1106" s="386"/>
      <c r="Q1106" s="387"/>
      <c r="R1106" s="286"/>
      <c r="S1106" s="388">
        <f t="shared" si="225"/>
        <v>0</v>
      </c>
      <c r="T1106" s="389"/>
      <c r="U1106" s="389">
        <f t="shared" si="223"/>
        <v>0</v>
      </c>
      <c r="V1106" s="451"/>
      <c r="W1106" s="452"/>
      <c r="X1106" s="386"/>
      <c r="Y1106" s="390"/>
      <c r="Z1106" s="391"/>
      <c r="AA1106" s="392"/>
      <c r="AB1106" s="393"/>
      <c r="AC1106" s="394"/>
      <c r="AD1106" s="395">
        <f t="shared" si="226"/>
        <v>0</v>
      </c>
      <c r="AE1106" s="396">
        <f>IF(OR(G1106=账期!$A$18,G1106=账期!$A$20,G1106=账期!$A$22,G1106=账期!$A$24,G1106=账期!$A$25,G1106=账期!$A$27,G1106=账期!$A$26,G1106=账期!$A$28,G1106=账期!$A$30,G1106=账期!$A$32,G1106=账期!$A$34,G1106=账期!$A$35,G1106=账期!$A$37,G1106=账期!$A$39,G1106=账期!$A$40,G1106=账期!$A$41,G1106=账期!$A$42,G1106=账期!$A$43,G1106=账期!$A$44,G1106=账期!$A$45,G1106=账期!$A$46,G1106=账期!$A$48,G1106=账期!$A$50,G1106=账期!$A$51,G1106=账期!$A$52,G1106=账期!$A$53,G1106=账期!$A$54,G1106=账期!$A$56,G1106=账期!$A$57,G1106=账期!$A$58,G1106=账期!$A$59,G1106=账期!$A$60,G1106=账期!$A$61,G1106=账期!$A$62,G1106=账期!$A$63,G1106=账期!$A$64,G1106=账期!$A$66,G1106=账期!$A$67,G1106=账期!$A$68,G1106=账期!$A$70,G1106=账期!$A$71),30,IF(OR(G1106=账期!$A$74,G1106=账期!$A$77,G1106=账期!$A$76,G1106=账期!$A$79,G1106=账期!$A$80,G1106=账期!$A$81,G1106=账期!$A$83,G1106=账期!$A$85,G1106=账期!$A$87,G1106=账期!$A$89,G1106=账期!$A$91),60,IF(OR(G1106=账期!$A$93,G1106=账期!$A$94,G1106=账期!$A$95,G1106=账期!$A$96,G1106=账期!$A$98,G1106=账期!$A$99,G1106=账期!$A$101,G1106=账期!$A$102),90,0)))</f>
        <v>0</v>
      </c>
      <c r="AF1106" s="396"/>
      <c r="AG1106" s="384"/>
      <c r="AH1106" s="396" t="str">
        <f t="shared" si="222"/>
        <v/>
      </c>
    </row>
    <row r="1107" spans="1:34" ht="18" customHeight="1" x14ac:dyDescent="0.25">
      <c r="A1107" s="301" t="str">
        <f t="shared" si="224"/>
        <v/>
      </c>
      <c r="B1107" s="380"/>
      <c r="C1107" s="381"/>
      <c r="D1107" s="382"/>
      <c r="E1107" s="383" t="str">
        <f t="shared" si="213"/>
        <v>C</v>
      </c>
      <c r="F1107" s="383" t="str">
        <f t="shared" si="214"/>
        <v>C</v>
      </c>
      <c r="G1107" s="384"/>
      <c r="H1107" s="385" t="str">
        <f>IF(G1107="","",VLOOKUP(G1107,下拉数据源!J:K,2,0))</f>
        <v/>
      </c>
      <c r="I1107" s="385"/>
      <c r="J1107" s="385"/>
      <c r="K1107" s="386"/>
      <c r="L1107" s="384"/>
      <c r="M1107" s="384"/>
      <c r="N1107" s="384"/>
      <c r="O1107" s="384"/>
      <c r="P1107" s="386"/>
      <c r="Q1107" s="387"/>
      <c r="R1107" s="286"/>
      <c r="S1107" s="388">
        <f t="shared" si="225"/>
        <v>0</v>
      </c>
      <c r="T1107" s="389"/>
      <c r="U1107" s="389">
        <f t="shared" si="223"/>
        <v>0</v>
      </c>
      <c r="V1107" s="451"/>
      <c r="W1107" s="452"/>
      <c r="X1107" s="386"/>
      <c r="Y1107" s="390"/>
      <c r="Z1107" s="391"/>
      <c r="AA1107" s="392"/>
      <c r="AB1107" s="393"/>
      <c r="AC1107" s="394"/>
      <c r="AD1107" s="395">
        <f t="shared" si="226"/>
        <v>0</v>
      </c>
      <c r="AE1107" s="396">
        <f>IF(OR(G1107=账期!$A$18,G1107=账期!$A$20,G1107=账期!$A$22,G1107=账期!$A$24,G1107=账期!$A$25,G1107=账期!$A$27,G1107=账期!$A$26,G1107=账期!$A$28,G1107=账期!$A$30,G1107=账期!$A$32,G1107=账期!$A$34,G1107=账期!$A$35,G1107=账期!$A$37,G1107=账期!$A$39,G1107=账期!$A$40,G1107=账期!$A$41,G1107=账期!$A$42,G1107=账期!$A$43,G1107=账期!$A$44,G1107=账期!$A$45,G1107=账期!$A$46,G1107=账期!$A$48,G1107=账期!$A$50,G1107=账期!$A$51,G1107=账期!$A$52,G1107=账期!$A$53,G1107=账期!$A$54,G1107=账期!$A$56,G1107=账期!$A$57,G1107=账期!$A$58,G1107=账期!$A$59,G1107=账期!$A$60,G1107=账期!$A$61,G1107=账期!$A$62,G1107=账期!$A$63,G1107=账期!$A$64,G1107=账期!$A$66,G1107=账期!$A$67,G1107=账期!$A$68,G1107=账期!$A$70,G1107=账期!$A$71),30,IF(OR(G1107=账期!$A$74,G1107=账期!$A$77,G1107=账期!$A$76,G1107=账期!$A$79,G1107=账期!$A$80,G1107=账期!$A$81,G1107=账期!$A$83,G1107=账期!$A$85,G1107=账期!$A$87,G1107=账期!$A$89,G1107=账期!$A$91),60,IF(OR(G1107=账期!$A$93,G1107=账期!$A$94,G1107=账期!$A$95,G1107=账期!$A$96,G1107=账期!$A$98,G1107=账期!$A$99,G1107=账期!$A$101,G1107=账期!$A$102),90,0)))</f>
        <v>0</v>
      </c>
      <c r="AF1107" s="396"/>
      <c r="AG1107" s="384"/>
      <c r="AH1107" s="396" t="str">
        <f t="shared" si="222"/>
        <v/>
      </c>
    </row>
    <row r="1108" spans="1:34" ht="18" customHeight="1" x14ac:dyDescent="0.25">
      <c r="A1108" s="301" t="str">
        <f t="shared" si="224"/>
        <v/>
      </c>
      <c r="B1108" s="380"/>
      <c r="C1108" s="381"/>
      <c r="D1108" s="382"/>
      <c r="E1108" s="383" t="str">
        <f t="shared" si="213"/>
        <v>C</v>
      </c>
      <c r="F1108" s="383" t="str">
        <f t="shared" si="214"/>
        <v>C</v>
      </c>
      <c r="G1108" s="384"/>
      <c r="H1108" s="385" t="str">
        <f>IF(G1108="","",VLOOKUP(G1108,下拉数据源!J:K,2,0))</f>
        <v/>
      </c>
      <c r="I1108" s="385"/>
      <c r="J1108" s="385"/>
      <c r="K1108" s="386"/>
      <c r="L1108" s="384"/>
      <c r="M1108" s="384"/>
      <c r="N1108" s="384"/>
      <c r="O1108" s="384"/>
      <c r="P1108" s="386"/>
      <c r="Q1108" s="387"/>
      <c r="R1108" s="286"/>
      <c r="S1108" s="388">
        <f t="shared" si="225"/>
        <v>0</v>
      </c>
      <c r="T1108" s="389"/>
      <c r="U1108" s="389">
        <f t="shared" si="223"/>
        <v>0</v>
      </c>
      <c r="V1108" s="451"/>
      <c r="W1108" s="452"/>
      <c r="X1108" s="386"/>
      <c r="Y1108" s="390"/>
      <c r="Z1108" s="391"/>
      <c r="AA1108" s="392"/>
      <c r="AB1108" s="393"/>
      <c r="AC1108" s="394"/>
      <c r="AD1108" s="395">
        <f t="shared" si="226"/>
        <v>0</v>
      </c>
      <c r="AE1108" s="396">
        <f>IF(OR(G1108=账期!$A$18,G1108=账期!$A$20,G1108=账期!$A$22,G1108=账期!$A$24,G1108=账期!$A$25,G1108=账期!$A$27,G1108=账期!$A$26,G1108=账期!$A$28,G1108=账期!$A$30,G1108=账期!$A$32,G1108=账期!$A$34,G1108=账期!$A$35,G1108=账期!$A$37,G1108=账期!$A$39,G1108=账期!$A$40,G1108=账期!$A$41,G1108=账期!$A$42,G1108=账期!$A$43,G1108=账期!$A$44,G1108=账期!$A$45,G1108=账期!$A$46,G1108=账期!$A$48,G1108=账期!$A$50,G1108=账期!$A$51,G1108=账期!$A$52,G1108=账期!$A$53,G1108=账期!$A$54,G1108=账期!$A$56,G1108=账期!$A$57,G1108=账期!$A$58,G1108=账期!$A$59,G1108=账期!$A$60,G1108=账期!$A$61,G1108=账期!$A$62,G1108=账期!$A$63,G1108=账期!$A$64,G1108=账期!$A$66,G1108=账期!$A$67,G1108=账期!$A$68,G1108=账期!$A$70,G1108=账期!$A$71),30,IF(OR(G1108=账期!$A$74,G1108=账期!$A$77,G1108=账期!$A$76,G1108=账期!$A$79,G1108=账期!$A$80,G1108=账期!$A$81,G1108=账期!$A$83,G1108=账期!$A$85,G1108=账期!$A$87,G1108=账期!$A$89,G1108=账期!$A$91),60,IF(OR(G1108=账期!$A$93,G1108=账期!$A$94,G1108=账期!$A$95,G1108=账期!$A$96,G1108=账期!$A$98,G1108=账期!$A$99,G1108=账期!$A$101,G1108=账期!$A$102),90,0)))</f>
        <v>0</v>
      </c>
      <c r="AF1108" s="396"/>
      <c r="AG1108" s="384"/>
      <c r="AH1108" s="396" t="str">
        <f t="shared" si="222"/>
        <v/>
      </c>
    </row>
    <row r="1109" spans="1:34" ht="18" customHeight="1" x14ac:dyDescent="0.25">
      <c r="A1109" s="301" t="str">
        <f t="shared" si="224"/>
        <v/>
      </c>
      <c r="B1109" s="380"/>
      <c r="C1109" s="381"/>
      <c r="D1109" s="382"/>
      <c r="E1109" s="383" t="str">
        <f t="shared" si="213"/>
        <v>C</v>
      </c>
      <c r="F1109" s="383" t="str">
        <f t="shared" si="214"/>
        <v>C</v>
      </c>
      <c r="G1109" s="384"/>
      <c r="H1109" s="385" t="str">
        <f>IF(G1109="","",VLOOKUP(G1109,下拉数据源!J:K,2,0))</f>
        <v/>
      </c>
      <c r="I1109" s="385"/>
      <c r="J1109" s="385"/>
      <c r="K1109" s="386"/>
      <c r="L1109" s="384"/>
      <c r="M1109" s="384"/>
      <c r="N1109" s="384"/>
      <c r="O1109" s="384"/>
      <c r="P1109" s="386"/>
      <c r="Q1109" s="387"/>
      <c r="R1109" s="286"/>
      <c r="S1109" s="388">
        <f t="shared" si="225"/>
        <v>0</v>
      </c>
      <c r="T1109" s="389"/>
      <c r="U1109" s="389">
        <f t="shared" si="223"/>
        <v>0</v>
      </c>
      <c r="V1109" s="451"/>
      <c r="W1109" s="452"/>
      <c r="X1109" s="386"/>
      <c r="Y1109" s="390"/>
      <c r="Z1109" s="391"/>
      <c r="AA1109" s="392"/>
      <c r="AB1109" s="393"/>
      <c r="AC1109" s="394"/>
      <c r="AD1109" s="395">
        <f t="shared" si="226"/>
        <v>0</v>
      </c>
      <c r="AE1109" s="396">
        <f>IF(OR(G1109=账期!$A$18,G1109=账期!$A$20,G1109=账期!$A$22,G1109=账期!$A$24,G1109=账期!$A$25,G1109=账期!$A$27,G1109=账期!$A$26,G1109=账期!$A$28,G1109=账期!$A$30,G1109=账期!$A$32,G1109=账期!$A$34,G1109=账期!$A$35,G1109=账期!$A$37,G1109=账期!$A$39,G1109=账期!$A$40,G1109=账期!$A$41,G1109=账期!$A$42,G1109=账期!$A$43,G1109=账期!$A$44,G1109=账期!$A$45,G1109=账期!$A$46,G1109=账期!$A$48,G1109=账期!$A$50,G1109=账期!$A$51,G1109=账期!$A$52,G1109=账期!$A$53,G1109=账期!$A$54,G1109=账期!$A$56,G1109=账期!$A$57,G1109=账期!$A$58,G1109=账期!$A$59,G1109=账期!$A$60,G1109=账期!$A$61,G1109=账期!$A$62,G1109=账期!$A$63,G1109=账期!$A$64,G1109=账期!$A$66,G1109=账期!$A$67,G1109=账期!$A$68,G1109=账期!$A$70,G1109=账期!$A$71),30,IF(OR(G1109=账期!$A$74,G1109=账期!$A$77,G1109=账期!$A$76,G1109=账期!$A$79,G1109=账期!$A$80,G1109=账期!$A$81,G1109=账期!$A$83,G1109=账期!$A$85,G1109=账期!$A$87,G1109=账期!$A$89,G1109=账期!$A$91),60,IF(OR(G1109=账期!$A$93,G1109=账期!$A$94,G1109=账期!$A$95,G1109=账期!$A$96,G1109=账期!$A$98,G1109=账期!$A$99,G1109=账期!$A$101,G1109=账期!$A$102),90,0)))</f>
        <v>0</v>
      </c>
      <c r="AF1109" s="396"/>
      <c r="AG1109" s="384"/>
      <c r="AH1109" s="396" t="str">
        <f t="shared" si="222"/>
        <v/>
      </c>
    </row>
    <row r="1110" spans="1:34" ht="18" customHeight="1" x14ac:dyDescent="0.25">
      <c r="A1110" s="301" t="str">
        <f t="shared" si="224"/>
        <v/>
      </c>
      <c r="B1110" s="380"/>
      <c r="C1110" s="381"/>
      <c r="D1110" s="382"/>
      <c r="E1110" s="383" t="str">
        <f t="shared" si="213"/>
        <v>C</v>
      </c>
      <c r="F1110" s="383" t="str">
        <f t="shared" si="214"/>
        <v>C</v>
      </c>
      <c r="G1110" s="384"/>
      <c r="H1110" s="385" t="str">
        <f>IF(G1110="","",VLOOKUP(G1110,下拉数据源!J:K,2,0))</f>
        <v/>
      </c>
      <c r="I1110" s="385"/>
      <c r="J1110" s="385"/>
      <c r="K1110" s="386"/>
      <c r="L1110" s="384"/>
      <c r="M1110" s="384"/>
      <c r="N1110" s="384"/>
      <c r="O1110" s="384"/>
      <c r="P1110" s="386"/>
      <c r="Q1110" s="387"/>
      <c r="R1110" s="286"/>
      <c r="S1110" s="388">
        <f t="shared" si="225"/>
        <v>0</v>
      </c>
      <c r="T1110" s="389"/>
      <c r="U1110" s="389">
        <f t="shared" si="223"/>
        <v>0</v>
      </c>
      <c r="V1110" s="451"/>
      <c r="W1110" s="452"/>
      <c r="X1110" s="386"/>
      <c r="Y1110" s="390"/>
      <c r="Z1110" s="391"/>
      <c r="AA1110" s="392"/>
      <c r="AB1110" s="393"/>
      <c r="AC1110" s="394"/>
      <c r="AD1110" s="395">
        <f t="shared" si="226"/>
        <v>0</v>
      </c>
      <c r="AE1110" s="396">
        <f>IF(OR(G1110=账期!$A$18,G1110=账期!$A$20,G1110=账期!$A$22,G1110=账期!$A$24,G1110=账期!$A$25,G1110=账期!$A$27,G1110=账期!$A$26,G1110=账期!$A$28,G1110=账期!$A$30,G1110=账期!$A$32,G1110=账期!$A$34,G1110=账期!$A$35,G1110=账期!$A$37,G1110=账期!$A$39,G1110=账期!$A$40,G1110=账期!$A$41,G1110=账期!$A$42,G1110=账期!$A$43,G1110=账期!$A$44,G1110=账期!$A$45,G1110=账期!$A$46,G1110=账期!$A$48,G1110=账期!$A$50,G1110=账期!$A$51,G1110=账期!$A$52,G1110=账期!$A$53,G1110=账期!$A$54,G1110=账期!$A$56,G1110=账期!$A$57,G1110=账期!$A$58,G1110=账期!$A$59,G1110=账期!$A$60,G1110=账期!$A$61,G1110=账期!$A$62,G1110=账期!$A$63,G1110=账期!$A$64,G1110=账期!$A$66,G1110=账期!$A$67,G1110=账期!$A$68,G1110=账期!$A$70,G1110=账期!$A$71),30,IF(OR(G1110=账期!$A$74,G1110=账期!$A$77,G1110=账期!$A$76,G1110=账期!$A$79,G1110=账期!$A$80,G1110=账期!$A$81,G1110=账期!$A$83,G1110=账期!$A$85,G1110=账期!$A$87,G1110=账期!$A$89,G1110=账期!$A$91),60,IF(OR(G1110=账期!$A$93,G1110=账期!$A$94,G1110=账期!$A$95,G1110=账期!$A$96,G1110=账期!$A$98,G1110=账期!$A$99,G1110=账期!$A$101,G1110=账期!$A$102),90,0)))</f>
        <v>0</v>
      </c>
      <c r="AF1110" s="396"/>
      <c r="AG1110" s="384"/>
      <c r="AH1110" s="396" t="str">
        <f t="shared" si="222"/>
        <v/>
      </c>
    </row>
    <row r="1111" spans="1:34" ht="18" customHeight="1" x14ac:dyDescent="0.25">
      <c r="A1111" s="301" t="str">
        <f t="shared" si="224"/>
        <v/>
      </c>
      <c r="B1111" s="380"/>
      <c r="C1111" s="381"/>
      <c r="D1111" s="382"/>
      <c r="E1111" s="383" t="str">
        <f t="shared" si="213"/>
        <v>C</v>
      </c>
      <c r="F1111" s="383" t="str">
        <f t="shared" si="214"/>
        <v>C</v>
      </c>
      <c r="G1111" s="384"/>
      <c r="H1111" s="385" t="str">
        <f>IF(G1111="","",VLOOKUP(G1111,下拉数据源!J:K,2,0))</f>
        <v/>
      </c>
      <c r="I1111" s="385"/>
      <c r="J1111" s="385"/>
      <c r="K1111" s="386"/>
      <c r="L1111" s="384"/>
      <c r="M1111" s="384"/>
      <c r="N1111" s="384"/>
      <c r="O1111" s="384"/>
      <c r="P1111" s="386"/>
      <c r="Q1111" s="387"/>
      <c r="R1111" s="286"/>
      <c r="S1111" s="388">
        <f t="shared" si="225"/>
        <v>0</v>
      </c>
      <c r="T1111" s="389"/>
      <c r="U1111" s="389">
        <f t="shared" si="223"/>
        <v>0</v>
      </c>
      <c r="V1111" s="451"/>
      <c r="W1111" s="452"/>
      <c r="X1111" s="386"/>
      <c r="Y1111" s="390"/>
      <c r="Z1111" s="391"/>
      <c r="AA1111" s="392"/>
      <c r="AB1111" s="393"/>
      <c r="AC1111" s="394"/>
      <c r="AD1111" s="395">
        <f t="shared" si="226"/>
        <v>0</v>
      </c>
      <c r="AE1111" s="396">
        <f>IF(OR(G1111=账期!$A$18,G1111=账期!$A$20,G1111=账期!$A$22,G1111=账期!$A$24,G1111=账期!$A$25,G1111=账期!$A$27,G1111=账期!$A$26,G1111=账期!$A$28,G1111=账期!$A$30,G1111=账期!$A$32,G1111=账期!$A$34,G1111=账期!$A$35,G1111=账期!$A$37,G1111=账期!$A$39,G1111=账期!$A$40,G1111=账期!$A$41,G1111=账期!$A$42,G1111=账期!$A$43,G1111=账期!$A$44,G1111=账期!$A$45,G1111=账期!$A$46,G1111=账期!$A$48,G1111=账期!$A$50,G1111=账期!$A$51,G1111=账期!$A$52,G1111=账期!$A$53,G1111=账期!$A$54,G1111=账期!$A$56,G1111=账期!$A$57,G1111=账期!$A$58,G1111=账期!$A$59,G1111=账期!$A$60,G1111=账期!$A$61,G1111=账期!$A$62,G1111=账期!$A$63,G1111=账期!$A$64,G1111=账期!$A$66,G1111=账期!$A$67,G1111=账期!$A$68,G1111=账期!$A$70,G1111=账期!$A$71),30,IF(OR(G1111=账期!$A$74,G1111=账期!$A$77,G1111=账期!$A$76,G1111=账期!$A$79,G1111=账期!$A$80,G1111=账期!$A$81,G1111=账期!$A$83,G1111=账期!$A$85,G1111=账期!$A$87,G1111=账期!$A$89,G1111=账期!$A$91),60,IF(OR(G1111=账期!$A$93,G1111=账期!$A$94,G1111=账期!$A$95,G1111=账期!$A$96,G1111=账期!$A$98,G1111=账期!$A$99,G1111=账期!$A$101,G1111=账期!$A$102),90,0)))</f>
        <v>0</v>
      </c>
      <c r="AF1111" s="396"/>
      <c r="AG1111" s="384"/>
      <c r="AH1111" s="396" t="str">
        <f t="shared" si="222"/>
        <v/>
      </c>
    </row>
    <row r="1112" spans="1:34" ht="18" customHeight="1" x14ac:dyDescent="0.25">
      <c r="A1112" s="301" t="str">
        <f t="shared" si="224"/>
        <v/>
      </c>
      <c r="B1112" s="380"/>
      <c r="C1112" s="381"/>
      <c r="D1112" s="382"/>
      <c r="E1112" s="383" t="str">
        <f t="shared" si="213"/>
        <v>C</v>
      </c>
      <c r="F1112" s="383" t="str">
        <f t="shared" si="214"/>
        <v>C</v>
      </c>
      <c r="G1112" s="384"/>
      <c r="H1112" s="385" t="str">
        <f>IF(G1112="","",VLOOKUP(G1112,下拉数据源!J:K,2,0))</f>
        <v/>
      </c>
      <c r="I1112" s="385"/>
      <c r="J1112" s="385"/>
      <c r="K1112" s="386"/>
      <c r="L1112" s="384"/>
      <c r="M1112" s="384"/>
      <c r="N1112" s="384"/>
      <c r="O1112" s="384"/>
      <c r="P1112" s="386"/>
      <c r="Q1112" s="387"/>
      <c r="R1112" s="286"/>
      <c r="S1112" s="388">
        <f t="shared" si="225"/>
        <v>0</v>
      </c>
      <c r="T1112" s="389"/>
      <c r="U1112" s="389">
        <f t="shared" si="223"/>
        <v>0</v>
      </c>
      <c r="V1112" s="451"/>
      <c r="W1112" s="452"/>
      <c r="X1112" s="386"/>
      <c r="Y1112" s="390"/>
      <c r="Z1112" s="391"/>
      <c r="AA1112" s="392"/>
      <c r="AB1112" s="393"/>
      <c r="AC1112" s="394"/>
      <c r="AD1112" s="395">
        <f t="shared" si="226"/>
        <v>0</v>
      </c>
      <c r="AE1112" s="396">
        <f>IF(OR(G1112=账期!$A$18,G1112=账期!$A$20,G1112=账期!$A$22,G1112=账期!$A$24,G1112=账期!$A$25,G1112=账期!$A$27,G1112=账期!$A$26,G1112=账期!$A$28,G1112=账期!$A$30,G1112=账期!$A$32,G1112=账期!$A$34,G1112=账期!$A$35,G1112=账期!$A$37,G1112=账期!$A$39,G1112=账期!$A$40,G1112=账期!$A$41,G1112=账期!$A$42,G1112=账期!$A$43,G1112=账期!$A$44,G1112=账期!$A$45,G1112=账期!$A$46,G1112=账期!$A$48,G1112=账期!$A$50,G1112=账期!$A$51,G1112=账期!$A$52,G1112=账期!$A$53,G1112=账期!$A$54,G1112=账期!$A$56,G1112=账期!$A$57,G1112=账期!$A$58,G1112=账期!$A$59,G1112=账期!$A$60,G1112=账期!$A$61,G1112=账期!$A$62,G1112=账期!$A$63,G1112=账期!$A$64,G1112=账期!$A$66,G1112=账期!$A$67,G1112=账期!$A$68,G1112=账期!$A$70,G1112=账期!$A$71),30,IF(OR(G1112=账期!$A$74,G1112=账期!$A$77,G1112=账期!$A$76,G1112=账期!$A$79,G1112=账期!$A$80,G1112=账期!$A$81,G1112=账期!$A$83,G1112=账期!$A$85,G1112=账期!$A$87,G1112=账期!$A$89,G1112=账期!$A$91),60,IF(OR(G1112=账期!$A$93,G1112=账期!$A$94,G1112=账期!$A$95,G1112=账期!$A$96,G1112=账期!$A$98,G1112=账期!$A$99,G1112=账期!$A$101,G1112=账期!$A$102),90,0)))</f>
        <v>0</v>
      </c>
      <c r="AF1112" s="396"/>
      <c r="AG1112" s="384"/>
      <c r="AH1112" s="396" t="str">
        <f t="shared" si="222"/>
        <v/>
      </c>
    </row>
    <row r="1113" spans="1:34" ht="18" customHeight="1" x14ac:dyDescent="0.25">
      <c r="A1113" s="301" t="str">
        <f t="shared" si="224"/>
        <v/>
      </c>
      <c r="B1113" s="380"/>
      <c r="C1113" s="381"/>
      <c r="D1113" s="382"/>
      <c r="E1113" s="383" t="str">
        <f t="shared" si="213"/>
        <v>C</v>
      </c>
      <c r="F1113" s="383" t="str">
        <f t="shared" si="214"/>
        <v>C</v>
      </c>
      <c r="G1113" s="384"/>
      <c r="H1113" s="385" t="str">
        <f>IF(G1113="","",VLOOKUP(G1113,下拉数据源!J:K,2,0))</f>
        <v/>
      </c>
      <c r="I1113" s="385"/>
      <c r="J1113" s="385"/>
      <c r="K1113" s="386"/>
      <c r="L1113" s="384"/>
      <c r="M1113" s="384"/>
      <c r="N1113" s="384"/>
      <c r="O1113" s="384"/>
      <c r="P1113" s="386"/>
      <c r="Q1113" s="387"/>
      <c r="R1113" s="286"/>
      <c r="S1113" s="388">
        <f t="shared" si="225"/>
        <v>0</v>
      </c>
      <c r="T1113" s="389"/>
      <c r="U1113" s="389">
        <f t="shared" si="223"/>
        <v>0</v>
      </c>
      <c r="V1113" s="451"/>
      <c r="W1113" s="452"/>
      <c r="X1113" s="386"/>
      <c r="Y1113" s="390"/>
      <c r="Z1113" s="391"/>
      <c r="AA1113" s="392"/>
      <c r="AB1113" s="393"/>
      <c r="AC1113" s="394"/>
      <c r="AD1113" s="395">
        <f t="shared" si="226"/>
        <v>0</v>
      </c>
      <c r="AE1113" s="396">
        <f>IF(OR(G1113=账期!$A$18,G1113=账期!$A$20,G1113=账期!$A$22,G1113=账期!$A$24,G1113=账期!$A$25,G1113=账期!$A$27,G1113=账期!$A$26,G1113=账期!$A$28,G1113=账期!$A$30,G1113=账期!$A$32,G1113=账期!$A$34,G1113=账期!$A$35,G1113=账期!$A$37,G1113=账期!$A$39,G1113=账期!$A$40,G1113=账期!$A$41,G1113=账期!$A$42,G1113=账期!$A$43,G1113=账期!$A$44,G1113=账期!$A$45,G1113=账期!$A$46,G1113=账期!$A$48,G1113=账期!$A$50,G1113=账期!$A$51,G1113=账期!$A$52,G1113=账期!$A$53,G1113=账期!$A$54,G1113=账期!$A$56,G1113=账期!$A$57,G1113=账期!$A$58,G1113=账期!$A$59,G1113=账期!$A$60,G1113=账期!$A$61,G1113=账期!$A$62,G1113=账期!$A$63,G1113=账期!$A$64,G1113=账期!$A$66,G1113=账期!$A$67,G1113=账期!$A$68,G1113=账期!$A$70,G1113=账期!$A$71),30,IF(OR(G1113=账期!$A$74,G1113=账期!$A$77,G1113=账期!$A$76,G1113=账期!$A$79,G1113=账期!$A$80,G1113=账期!$A$81,G1113=账期!$A$83,G1113=账期!$A$85,G1113=账期!$A$87,G1113=账期!$A$89,G1113=账期!$A$91),60,IF(OR(G1113=账期!$A$93,G1113=账期!$A$94,G1113=账期!$A$95,G1113=账期!$A$96,G1113=账期!$A$98,G1113=账期!$A$99,G1113=账期!$A$101,G1113=账期!$A$102),90,0)))</f>
        <v>0</v>
      </c>
      <c r="AF1113" s="396"/>
      <c r="AG1113" s="384"/>
      <c r="AH1113" s="396" t="str">
        <f t="shared" si="222"/>
        <v/>
      </c>
    </row>
    <row r="1114" spans="1:34" ht="18" customHeight="1" x14ac:dyDescent="0.25">
      <c r="A1114" s="301" t="str">
        <f t="shared" si="224"/>
        <v/>
      </c>
      <c r="B1114" s="380"/>
      <c r="C1114" s="381"/>
      <c r="D1114" s="382"/>
      <c r="E1114" s="383" t="str">
        <f t="shared" si="213"/>
        <v>C</v>
      </c>
      <c r="F1114" s="383" t="str">
        <f t="shared" si="214"/>
        <v>C</v>
      </c>
      <c r="G1114" s="384"/>
      <c r="H1114" s="385" t="str">
        <f>IF(G1114="","",VLOOKUP(G1114,下拉数据源!J:K,2,0))</f>
        <v/>
      </c>
      <c r="I1114" s="385"/>
      <c r="J1114" s="385"/>
      <c r="K1114" s="386"/>
      <c r="L1114" s="384"/>
      <c r="M1114" s="384"/>
      <c r="N1114" s="384"/>
      <c r="O1114" s="384"/>
      <c r="P1114" s="386"/>
      <c r="Q1114" s="387"/>
      <c r="R1114" s="286"/>
      <c r="S1114" s="388">
        <f t="shared" si="225"/>
        <v>0</v>
      </c>
      <c r="T1114" s="389"/>
      <c r="U1114" s="389">
        <f t="shared" si="223"/>
        <v>0</v>
      </c>
      <c r="V1114" s="451"/>
      <c r="W1114" s="452"/>
      <c r="X1114" s="386"/>
      <c r="Y1114" s="390"/>
      <c r="Z1114" s="391"/>
      <c r="AA1114" s="392"/>
      <c r="AB1114" s="393"/>
      <c r="AC1114" s="394"/>
      <c r="AD1114" s="395">
        <f t="shared" si="226"/>
        <v>0</v>
      </c>
      <c r="AE1114" s="396">
        <f>IF(OR(G1114=账期!$A$18,G1114=账期!$A$20,G1114=账期!$A$22,G1114=账期!$A$24,G1114=账期!$A$25,G1114=账期!$A$27,G1114=账期!$A$26,G1114=账期!$A$28,G1114=账期!$A$30,G1114=账期!$A$32,G1114=账期!$A$34,G1114=账期!$A$35,G1114=账期!$A$37,G1114=账期!$A$39,G1114=账期!$A$40,G1114=账期!$A$41,G1114=账期!$A$42,G1114=账期!$A$43,G1114=账期!$A$44,G1114=账期!$A$45,G1114=账期!$A$46,G1114=账期!$A$48,G1114=账期!$A$50,G1114=账期!$A$51,G1114=账期!$A$52,G1114=账期!$A$53,G1114=账期!$A$54,G1114=账期!$A$56,G1114=账期!$A$57,G1114=账期!$A$58,G1114=账期!$A$59,G1114=账期!$A$60,G1114=账期!$A$61,G1114=账期!$A$62,G1114=账期!$A$63,G1114=账期!$A$64,G1114=账期!$A$66,G1114=账期!$A$67,G1114=账期!$A$68,G1114=账期!$A$70,G1114=账期!$A$71),30,IF(OR(G1114=账期!$A$74,G1114=账期!$A$77,G1114=账期!$A$76,G1114=账期!$A$79,G1114=账期!$A$80,G1114=账期!$A$81,G1114=账期!$A$83,G1114=账期!$A$85,G1114=账期!$A$87,G1114=账期!$A$89,G1114=账期!$A$91),60,IF(OR(G1114=账期!$A$93,G1114=账期!$A$94,G1114=账期!$A$95,G1114=账期!$A$96,G1114=账期!$A$98,G1114=账期!$A$99,G1114=账期!$A$101,G1114=账期!$A$102),90,0)))</f>
        <v>0</v>
      </c>
      <c r="AF1114" s="396"/>
      <c r="AG1114" s="384"/>
      <c r="AH1114" s="396" t="str">
        <f t="shared" si="222"/>
        <v/>
      </c>
    </row>
    <row r="1115" spans="1:34" ht="18" customHeight="1" x14ac:dyDescent="0.25">
      <c r="A1115" s="301" t="str">
        <f t="shared" si="224"/>
        <v/>
      </c>
      <c r="B1115" s="380"/>
      <c r="C1115" s="381"/>
      <c r="D1115" s="382"/>
      <c r="E1115" s="383" t="str">
        <f t="shared" si="213"/>
        <v>C</v>
      </c>
      <c r="F1115" s="383" t="str">
        <f t="shared" si="214"/>
        <v>C</v>
      </c>
      <c r="G1115" s="384"/>
      <c r="H1115" s="385" t="str">
        <f>IF(G1115="","",VLOOKUP(G1115,下拉数据源!J:K,2,0))</f>
        <v/>
      </c>
      <c r="I1115" s="385"/>
      <c r="J1115" s="385"/>
      <c r="K1115" s="386"/>
      <c r="L1115" s="384"/>
      <c r="M1115" s="384"/>
      <c r="N1115" s="384"/>
      <c r="O1115" s="384"/>
      <c r="P1115" s="386"/>
      <c r="Q1115" s="387"/>
      <c r="R1115" s="286"/>
      <c r="S1115" s="388">
        <f t="shared" si="225"/>
        <v>0</v>
      </c>
      <c r="T1115" s="389"/>
      <c r="U1115" s="389">
        <f t="shared" si="223"/>
        <v>0</v>
      </c>
      <c r="V1115" s="451"/>
      <c r="W1115" s="452"/>
      <c r="X1115" s="386"/>
      <c r="Y1115" s="390"/>
      <c r="Z1115" s="391"/>
      <c r="AA1115" s="392"/>
      <c r="AB1115" s="393"/>
      <c r="AC1115" s="394"/>
      <c r="AD1115" s="395">
        <f t="shared" si="226"/>
        <v>0</v>
      </c>
      <c r="AE1115" s="396">
        <f>IF(OR(G1115=账期!$A$18,G1115=账期!$A$20,G1115=账期!$A$22,G1115=账期!$A$24,G1115=账期!$A$25,G1115=账期!$A$27,G1115=账期!$A$26,G1115=账期!$A$28,G1115=账期!$A$30,G1115=账期!$A$32,G1115=账期!$A$34,G1115=账期!$A$35,G1115=账期!$A$37,G1115=账期!$A$39,G1115=账期!$A$40,G1115=账期!$A$41,G1115=账期!$A$42,G1115=账期!$A$43,G1115=账期!$A$44,G1115=账期!$A$45,G1115=账期!$A$46,G1115=账期!$A$48,G1115=账期!$A$50,G1115=账期!$A$51,G1115=账期!$A$52,G1115=账期!$A$53,G1115=账期!$A$54,G1115=账期!$A$56,G1115=账期!$A$57,G1115=账期!$A$58,G1115=账期!$A$59,G1115=账期!$A$60,G1115=账期!$A$61,G1115=账期!$A$62,G1115=账期!$A$63,G1115=账期!$A$64,G1115=账期!$A$66,G1115=账期!$A$67,G1115=账期!$A$68,G1115=账期!$A$70,G1115=账期!$A$71),30,IF(OR(G1115=账期!$A$74,G1115=账期!$A$77,G1115=账期!$A$76,G1115=账期!$A$79,G1115=账期!$A$80,G1115=账期!$A$81,G1115=账期!$A$83,G1115=账期!$A$85,G1115=账期!$A$87,G1115=账期!$A$89,G1115=账期!$A$91),60,IF(OR(G1115=账期!$A$93,G1115=账期!$A$94,G1115=账期!$A$95,G1115=账期!$A$96,G1115=账期!$A$98,G1115=账期!$A$99,G1115=账期!$A$101,G1115=账期!$A$102),90,0)))</f>
        <v>0</v>
      </c>
      <c r="AF1115" s="396"/>
      <c r="AG1115" s="384"/>
      <c r="AH1115" s="396" t="str">
        <f t="shared" si="222"/>
        <v/>
      </c>
    </row>
    <row r="1116" spans="1:34" ht="18" customHeight="1" x14ac:dyDescent="0.25">
      <c r="A1116" s="301" t="str">
        <f t="shared" si="224"/>
        <v/>
      </c>
      <c r="B1116" s="380"/>
      <c r="C1116" s="381"/>
      <c r="D1116" s="382"/>
      <c r="E1116" s="383" t="str">
        <f t="shared" si="213"/>
        <v>C</v>
      </c>
      <c r="F1116" s="383" t="str">
        <f t="shared" si="214"/>
        <v>C</v>
      </c>
      <c r="G1116" s="384"/>
      <c r="H1116" s="385" t="str">
        <f>IF(G1116="","",VLOOKUP(G1116,下拉数据源!J:K,2,0))</f>
        <v/>
      </c>
      <c r="I1116" s="385"/>
      <c r="J1116" s="385"/>
      <c r="K1116" s="386"/>
      <c r="L1116" s="384"/>
      <c r="M1116" s="384"/>
      <c r="N1116" s="384"/>
      <c r="O1116" s="384"/>
      <c r="P1116" s="386"/>
      <c r="Q1116" s="387"/>
      <c r="R1116" s="286"/>
      <c r="S1116" s="388">
        <f t="shared" si="225"/>
        <v>0</v>
      </c>
      <c r="T1116" s="389"/>
      <c r="U1116" s="389">
        <f t="shared" si="223"/>
        <v>0</v>
      </c>
      <c r="V1116" s="451"/>
      <c r="W1116" s="452"/>
      <c r="X1116" s="386"/>
      <c r="Y1116" s="390"/>
      <c r="Z1116" s="391"/>
      <c r="AA1116" s="392"/>
      <c r="AB1116" s="393"/>
      <c r="AC1116" s="394"/>
      <c r="AD1116" s="395">
        <f t="shared" si="226"/>
        <v>0</v>
      </c>
      <c r="AE1116" s="396">
        <f>IF(OR(G1116=账期!$A$18,G1116=账期!$A$20,G1116=账期!$A$22,G1116=账期!$A$24,G1116=账期!$A$25,G1116=账期!$A$27,G1116=账期!$A$26,G1116=账期!$A$28,G1116=账期!$A$30,G1116=账期!$A$32,G1116=账期!$A$34,G1116=账期!$A$35,G1116=账期!$A$37,G1116=账期!$A$39,G1116=账期!$A$40,G1116=账期!$A$41,G1116=账期!$A$42,G1116=账期!$A$43,G1116=账期!$A$44,G1116=账期!$A$45,G1116=账期!$A$46,G1116=账期!$A$48,G1116=账期!$A$50,G1116=账期!$A$51,G1116=账期!$A$52,G1116=账期!$A$53,G1116=账期!$A$54,G1116=账期!$A$56,G1116=账期!$A$57,G1116=账期!$A$58,G1116=账期!$A$59,G1116=账期!$A$60,G1116=账期!$A$61,G1116=账期!$A$62,G1116=账期!$A$63,G1116=账期!$A$64,G1116=账期!$A$66,G1116=账期!$A$67,G1116=账期!$A$68,G1116=账期!$A$70,G1116=账期!$A$71),30,IF(OR(G1116=账期!$A$74,G1116=账期!$A$77,G1116=账期!$A$76,G1116=账期!$A$79,G1116=账期!$A$80,G1116=账期!$A$81,G1116=账期!$A$83,G1116=账期!$A$85,G1116=账期!$A$87,G1116=账期!$A$89,G1116=账期!$A$91),60,IF(OR(G1116=账期!$A$93,G1116=账期!$A$94,G1116=账期!$A$95,G1116=账期!$A$96,G1116=账期!$A$98,G1116=账期!$A$99,G1116=账期!$A$101,G1116=账期!$A$102),90,0)))</f>
        <v>0</v>
      </c>
      <c r="AF1116" s="396"/>
      <c r="AG1116" s="384"/>
      <c r="AH1116" s="396" t="str">
        <f t="shared" si="222"/>
        <v/>
      </c>
    </row>
    <row r="1117" spans="1:34" ht="18" customHeight="1" x14ac:dyDescent="0.25">
      <c r="A1117" s="301" t="str">
        <f t="shared" si="224"/>
        <v/>
      </c>
      <c r="B1117" s="380"/>
      <c r="C1117" s="381"/>
      <c r="D1117" s="382"/>
      <c r="E1117" s="383" t="str">
        <f t="shared" ref="E1117:E1180" si="227">IF(OR(D1117="长飞",D1117="烽火",D1117="特发",D1117="富通",D1117="亨通",G1117="赣州金信诺",G1117="江苏永鼎",G1117="宏安集团"),"A",IF(OR(G1117="广意通讯",G1117="湖北楚天",G1117="宁波格亿达",G1117="通鼎互联",G1117="黄石昌达",G1117="江苏俊知",G1117="珠海汉胜",G1117="武汉电信"),"B","C"))</f>
        <v>C</v>
      </c>
      <c r="F1117" s="383" t="str">
        <f t="shared" ref="F1117:F1180" si="228">IF(OR(G1117="成都大唐",G1117="广东亨通",G1117="江苏亨通",G1117="兰州长飞",G1117="南京华信",G1117="汕头奥星",G1117="特发光网",G1117="武汉长飞",G1117="长春烽火",G1117="广意通讯",G1117="湖北楚天",G1117="宁波格亿达",G1117="通鼎互联",G1117="安徽汉唐",G1117="安徽宜德",G1117="安徽盈通",G1117="成都康宁",G1117="成都中飞",G1117="东莞光佳",G1117="东莞鸿鑫",G1117="烽火博鑫",G1117="佛山星蓝",G1117="广东金桥",G1117="广州联兴",G1117="贵州乾新",G1117="航天电工",G1117="合肥兴联",G1117="湖北宇洪",G1117="江苏奥通",G1117="江苏中远",G1117="宁波辰飞",G1117="宁波汉生",G1117="宁波宇欣",G1117="山东太平洋",G1117="山东特发",G1117="山东永通",G1117="上海朗闻",G1117="上海翼波",G1117="四川天邑",G1117="四川旭泰",G1117="武汉瑞联",G1117="武汉同至",G1117="西安西古",G1117="西安鑫华通",G1117="武汉驿路通",G1117="长光通信",G1117="中电八所",G1117="中电光达",G1117="中利集团",G1117="重庆特发",G1117="舟山安格",G1117="珠海邗秦"),"A",IF(OR(G1117="富通天津",G1117="赣州金信诺",G1117="江苏永鼎",G1117="上海长飞",G1117="特发股份",G1117="武汉烽火",G1117="西安烽火",G1117="长飞中利",G1117="江苏中天",G1117="江西联创",G1117="宁波盈谷",G1117="黄石昌达",G1117="四川长飞"),"B","C"))</f>
        <v>C</v>
      </c>
      <c r="G1117" s="384"/>
      <c r="H1117" s="385" t="str">
        <f>IF(G1117="","",VLOOKUP(G1117,下拉数据源!J:K,2,0))</f>
        <v/>
      </c>
      <c r="I1117" s="385"/>
      <c r="J1117" s="385"/>
      <c r="K1117" s="386"/>
      <c r="L1117" s="384"/>
      <c r="M1117" s="384"/>
      <c r="N1117" s="384"/>
      <c r="O1117" s="384"/>
      <c r="P1117" s="386"/>
      <c r="Q1117" s="387"/>
      <c r="R1117" s="286"/>
      <c r="S1117" s="388">
        <f t="shared" si="225"/>
        <v>0</v>
      </c>
      <c r="T1117" s="389"/>
      <c r="U1117" s="389">
        <f t="shared" si="223"/>
        <v>0</v>
      </c>
      <c r="V1117" s="451"/>
      <c r="W1117" s="452"/>
      <c r="X1117" s="386"/>
      <c r="Y1117" s="390"/>
      <c r="Z1117" s="391"/>
      <c r="AA1117" s="392"/>
      <c r="AB1117" s="393"/>
      <c r="AC1117" s="394"/>
      <c r="AD1117" s="395">
        <f t="shared" si="226"/>
        <v>0</v>
      </c>
      <c r="AE1117" s="396">
        <f>IF(OR(G1117=账期!$A$18,G1117=账期!$A$20,G1117=账期!$A$22,G1117=账期!$A$24,G1117=账期!$A$25,G1117=账期!$A$27,G1117=账期!$A$26,G1117=账期!$A$28,G1117=账期!$A$30,G1117=账期!$A$32,G1117=账期!$A$34,G1117=账期!$A$35,G1117=账期!$A$37,G1117=账期!$A$39,G1117=账期!$A$40,G1117=账期!$A$41,G1117=账期!$A$42,G1117=账期!$A$43,G1117=账期!$A$44,G1117=账期!$A$45,G1117=账期!$A$46,G1117=账期!$A$48,G1117=账期!$A$50,G1117=账期!$A$51,G1117=账期!$A$52,G1117=账期!$A$53,G1117=账期!$A$54,G1117=账期!$A$56,G1117=账期!$A$57,G1117=账期!$A$58,G1117=账期!$A$59,G1117=账期!$A$60,G1117=账期!$A$61,G1117=账期!$A$62,G1117=账期!$A$63,G1117=账期!$A$64,G1117=账期!$A$66,G1117=账期!$A$67,G1117=账期!$A$68,G1117=账期!$A$70,G1117=账期!$A$71),30,IF(OR(G1117=账期!$A$74,G1117=账期!$A$77,G1117=账期!$A$76,G1117=账期!$A$79,G1117=账期!$A$80,G1117=账期!$A$81,G1117=账期!$A$83,G1117=账期!$A$85,G1117=账期!$A$87,G1117=账期!$A$89,G1117=账期!$A$91),60,IF(OR(G1117=账期!$A$93,G1117=账期!$A$94,G1117=账期!$A$95,G1117=账期!$A$96,G1117=账期!$A$98,G1117=账期!$A$99,G1117=账期!$A$101,G1117=账期!$A$102),90,0)))</f>
        <v>0</v>
      </c>
      <c r="AF1117" s="396"/>
      <c r="AG1117" s="384"/>
      <c r="AH1117" s="396" t="str">
        <f t="shared" si="222"/>
        <v/>
      </c>
    </row>
    <row r="1118" spans="1:34" ht="18" customHeight="1" x14ac:dyDescent="0.25">
      <c r="A1118" s="301" t="str">
        <f t="shared" si="224"/>
        <v/>
      </c>
      <c r="B1118" s="380"/>
      <c r="C1118" s="381"/>
      <c r="D1118" s="382"/>
      <c r="E1118" s="383" t="str">
        <f t="shared" si="227"/>
        <v>C</v>
      </c>
      <c r="F1118" s="383" t="str">
        <f t="shared" si="228"/>
        <v>C</v>
      </c>
      <c r="G1118" s="384"/>
      <c r="H1118" s="385" t="str">
        <f>IF(G1118="","",VLOOKUP(G1118,下拉数据源!J:K,2,0))</f>
        <v/>
      </c>
      <c r="I1118" s="385"/>
      <c r="J1118" s="385"/>
      <c r="K1118" s="386"/>
      <c r="L1118" s="384"/>
      <c r="M1118" s="384"/>
      <c r="N1118" s="384"/>
      <c r="O1118" s="384"/>
      <c r="P1118" s="386"/>
      <c r="Q1118" s="387"/>
      <c r="R1118" s="286"/>
      <c r="S1118" s="388">
        <f t="shared" si="225"/>
        <v>0</v>
      </c>
      <c r="T1118" s="389"/>
      <c r="U1118" s="389">
        <f t="shared" si="223"/>
        <v>0</v>
      </c>
      <c r="V1118" s="451"/>
      <c r="W1118" s="452"/>
      <c r="X1118" s="386"/>
      <c r="Y1118" s="390"/>
      <c r="Z1118" s="391"/>
      <c r="AA1118" s="392"/>
      <c r="AB1118" s="393"/>
      <c r="AC1118" s="394"/>
      <c r="AD1118" s="395">
        <f t="shared" si="226"/>
        <v>0</v>
      </c>
      <c r="AE1118" s="396">
        <f>IF(OR(G1118=账期!$A$18,G1118=账期!$A$20,G1118=账期!$A$22,G1118=账期!$A$24,G1118=账期!$A$25,G1118=账期!$A$27,G1118=账期!$A$26,G1118=账期!$A$28,G1118=账期!$A$30,G1118=账期!$A$32,G1118=账期!$A$34,G1118=账期!$A$35,G1118=账期!$A$37,G1118=账期!$A$39,G1118=账期!$A$40,G1118=账期!$A$41,G1118=账期!$A$42,G1118=账期!$A$43,G1118=账期!$A$44,G1118=账期!$A$45,G1118=账期!$A$46,G1118=账期!$A$48,G1118=账期!$A$50,G1118=账期!$A$51,G1118=账期!$A$52,G1118=账期!$A$53,G1118=账期!$A$54,G1118=账期!$A$56,G1118=账期!$A$57,G1118=账期!$A$58,G1118=账期!$A$59,G1118=账期!$A$60,G1118=账期!$A$61,G1118=账期!$A$62,G1118=账期!$A$63,G1118=账期!$A$64,G1118=账期!$A$66,G1118=账期!$A$67,G1118=账期!$A$68,G1118=账期!$A$70,G1118=账期!$A$71),30,IF(OR(G1118=账期!$A$74,G1118=账期!$A$77,G1118=账期!$A$76,G1118=账期!$A$79,G1118=账期!$A$80,G1118=账期!$A$81,G1118=账期!$A$83,G1118=账期!$A$85,G1118=账期!$A$87,G1118=账期!$A$89,G1118=账期!$A$91),60,IF(OR(G1118=账期!$A$93,G1118=账期!$A$94,G1118=账期!$A$95,G1118=账期!$A$96,G1118=账期!$A$98,G1118=账期!$A$99,G1118=账期!$A$101,G1118=账期!$A$102),90,0)))</f>
        <v>0</v>
      </c>
      <c r="AF1118" s="396"/>
      <c r="AG1118" s="384"/>
      <c r="AH1118" s="396" t="str">
        <f t="shared" si="222"/>
        <v/>
      </c>
    </row>
    <row r="1119" spans="1:34" ht="18" customHeight="1" x14ac:dyDescent="0.25">
      <c r="A1119" s="301" t="str">
        <f t="shared" si="224"/>
        <v/>
      </c>
      <c r="B1119" s="380"/>
      <c r="C1119" s="381"/>
      <c r="D1119" s="382"/>
      <c r="E1119" s="383" t="str">
        <f t="shared" si="227"/>
        <v>C</v>
      </c>
      <c r="F1119" s="383" t="str">
        <f t="shared" si="228"/>
        <v>C</v>
      </c>
      <c r="G1119" s="384"/>
      <c r="H1119" s="385" t="str">
        <f>IF(G1119="","",VLOOKUP(G1119,下拉数据源!J:K,2,0))</f>
        <v/>
      </c>
      <c r="I1119" s="385"/>
      <c r="J1119" s="385"/>
      <c r="K1119" s="386"/>
      <c r="L1119" s="384"/>
      <c r="M1119" s="384"/>
      <c r="N1119" s="384"/>
      <c r="O1119" s="384"/>
      <c r="P1119" s="386"/>
      <c r="Q1119" s="387"/>
      <c r="R1119" s="286"/>
      <c r="S1119" s="388">
        <f t="shared" si="225"/>
        <v>0</v>
      </c>
      <c r="T1119" s="389"/>
      <c r="U1119" s="389">
        <f t="shared" si="223"/>
        <v>0</v>
      </c>
      <c r="V1119" s="451"/>
      <c r="W1119" s="452"/>
      <c r="X1119" s="386"/>
      <c r="Y1119" s="390"/>
      <c r="Z1119" s="391"/>
      <c r="AA1119" s="392"/>
      <c r="AB1119" s="393"/>
      <c r="AC1119" s="394"/>
      <c r="AD1119" s="395">
        <f t="shared" si="226"/>
        <v>0</v>
      </c>
      <c r="AE1119" s="396">
        <f>IF(OR(G1119=账期!$A$18,G1119=账期!$A$20,G1119=账期!$A$22,G1119=账期!$A$24,G1119=账期!$A$25,G1119=账期!$A$27,G1119=账期!$A$26,G1119=账期!$A$28,G1119=账期!$A$30,G1119=账期!$A$32,G1119=账期!$A$34,G1119=账期!$A$35,G1119=账期!$A$37,G1119=账期!$A$39,G1119=账期!$A$40,G1119=账期!$A$41,G1119=账期!$A$42,G1119=账期!$A$43,G1119=账期!$A$44,G1119=账期!$A$45,G1119=账期!$A$46,G1119=账期!$A$48,G1119=账期!$A$50,G1119=账期!$A$51,G1119=账期!$A$52,G1119=账期!$A$53,G1119=账期!$A$54,G1119=账期!$A$56,G1119=账期!$A$57,G1119=账期!$A$58,G1119=账期!$A$59,G1119=账期!$A$60,G1119=账期!$A$61,G1119=账期!$A$62,G1119=账期!$A$63,G1119=账期!$A$64,G1119=账期!$A$66,G1119=账期!$A$67,G1119=账期!$A$68,G1119=账期!$A$70,G1119=账期!$A$71),30,IF(OR(G1119=账期!$A$74,G1119=账期!$A$77,G1119=账期!$A$76,G1119=账期!$A$79,G1119=账期!$A$80,G1119=账期!$A$81,G1119=账期!$A$83,G1119=账期!$A$85,G1119=账期!$A$87,G1119=账期!$A$89,G1119=账期!$A$91),60,IF(OR(G1119=账期!$A$93,G1119=账期!$A$94,G1119=账期!$A$95,G1119=账期!$A$96,G1119=账期!$A$98,G1119=账期!$A$99,G1119=账期!$A$101,G1119=账期!$A$102),90,0)))</f>
        <v>0</v>
      </c>
      <c r="AF1119" s="396"/>
      <c r="AG1119" s="384"/>
      <c r="AH1119" s="396" t="str">
        <f t="shared" si="222"/>
        <v/>
      </c>
    </row>
    <row r="1120" spans="1:34" ht="18" customHeight="1" x14ac:dyDescent="0.25">
      <c r="A1120" s="301" t="str">
        <f t="shared" si="224"/>
        <v/>
      </c>
      <c r="B1120" s="380"/>
      <c r="C1120" s="381"/>
      <c r="D1120" s="382"/>
      <c r="E1120" s="383" t="str">
        <f t="shared" si="227"/>
        <v>C</v>
      </c>
      <c r="F1120" s="383" t="str">
        <f t="shared" si="228"/>
        <v>C</v>
      </c>
      <c r="G1120" s="384"/>
      <c r="H1120" s="385" t="str">
        <f>IF(G1120="","",VLOOKUP(G1120,下拉数据源!J:K,2,0))</f>
        <v/>
      </c>
      <c r="I1120" s="385"/>
      <c r="J1120" s="385"/>
      <c r="K1120" s="386"/>
      <c r="L1120" s="384"/>
      <c r="M1120" s="384"/>
      <c r="N1120" s="384"/>
      <c r="O1120" s="384"/>
      <c r="P1120" s="386"/>
      <c r="Q1120" s="387"/>
      <c r="R1120" s="286"/>
      <c r="S1120" s="388">
        <f t="shared" si="225"/>
        <v>0</v>
      </c>
      <c r="T1120" s="389"/>
      <c r="U1120" s="389">
        <f t="shared" si="223"/>
        <v>0</v>
      </c>
      <c r="V1120" s="451"/>
      <c r="W1120" s="452"/>
      <c r="X1120" s="386"/>
      <c r="Y1120" s="390"/>
      <c r="Z1120" s="391"/>
      <c r="AA1120" s="392"/>
      <c r="AB1120" s="393"/>
      <c r="AC1120" s="394"/>
      <c r="AD1120" s="395">
        <f t="shared" si="226"/>
        <v>0</v>
      </c>
      <c r="AE1120" s="396">
        <f>IF(OR(G1120=账期!$A$18,G1120=账期!$A$20,G1120=账期!$A$22,G1120=账期!$A$24,G1120=账期!$A$25,G1120=账期!$A$27,G1120=账期!$A$26,G1120=账期!$A$28,G1120=账期!$A$30,G1120=账期!$A$32,G1120=账期!$A$34,G1120=账期!$A$35,G1120=账期!$A$37,G1120=账期!$A$39,G1120=账期!$A$40,G1120=账期!$A$41,G1120=账期!$A$42,G1120=账期!$A$43,G1120=账期!$A$44,G1120=账期!$A$45,G1120=账期!$A$46,G1120=账期!$A$48,G1120=账期!$A$50,G1120=账期!$A$51,G1120=账期!$A$52,G1120=账期!$A$53,G1120=账期!$A$54,G1120=账期!$A$56,G1120=账期!$A$57,G1120=账期!$A$58,G1120=账期!$A$59,G1120=账期!$A$60,G1120=账期!$A$61,G1120=账期!$A$62,G1120=账期!$A$63,G1120=账期!$A$64,G1120=账期!$A$66,G1120=账期!$A$67,G1120=账期!$A$68,G1120=账期!$A$70,G1120=账期!$A$71),30,IF(OR(G1120=账期!$A$74,G1120=账期!$A$77,G1120=账期!$A$76,G1120=账期!$A$79,G1120=账期!$A$80,G1120=账期!$A$81,G1120=账期!$A$83,G1120=账期!$A$85,G1120=账期!$A$87,G1120=账期!$A$89,G1120=账期!$A$91),60,IF(OR(G1120=账期!$A$93,G1120=账期!$A$94,G1120=账期!$A$95,G1120=账期!$A$96,G1120=账期!$A$98,G1120=账期!$A$99,G1120=账期!$A$101,G1120=账期!$A$102),90,0)))</f>
        <v>0</v>
      </c>
      <c r="AF1120" s="396"/>
      <c r="AG1120" s="384"/>
      <c r="AH1120" s="396" t="str">
        <f t="shared" si="222"/>
        <v/>
      </c>
    </row>
    <row r="1121" spans="1:34" ht="18" customHeight="1" x14ac:dyDescent="0.25">
      <c r="A1121" s="301" t="str">
        <f t="shared" si="224"/>
        <v/>
      </c>
      <c r="B1121" s="380"/>
      <c r="C1121" s="381"/>
      <c r="D1121" s="382"/>
      <c r="E1121" s="383" t="str">
        <f t="shared" si="227"/>
        <v>C</v>
      </c>
      <c r="F1121" s="383" t="str">
        <f t="shared" si="228"/>
        <v>C</v>
      </c>
      <c r="G1121" s="384"/>
      <c r="H1121" s="385" t="str">
        <f>IF(G1121="","",VLOOKUP(G1121,下拉数据源!J:K,2,0))</f>
        <v/>
      </c>
      <c r="I1121" s="385"/>
      <c r="J1121" s="385"/>
      <c r="K1121" s="386"/>
      <c r="L1121" s="384"/>
      <c r="M1121" s="384"/>
      <c r="N1121" s="384"/>
      <c r="O1121" s="384"/>
      <c r="P1121" s="386"/>
      <c r="Q1121" s="387"/>
      <c r="R1121" s="286"/>
      <c r="S1121" s="388">
        <f t="shared" si="225"/>
        <v>0</v>
      </c>
      <c r="T1121" s="389"/>
      <c r="U1121" s="389">
        <f t="shared" si="223"/>
        <v>0</v>
      </c>
      <c r="V1121" s="451"/>
      <c r="W1121" s="452"/>
      <c r="X1121" s="386"/>
      <c r="Y1121" s="390"/>
      <c r="Z1121" s="391"/>
      <c r="AA1121" s="392"/>
      <c r="AB1121" s="393"/>
      <c r="AC1121" s="394"/>
      <c r="AD1121" s="395">
        <f t="shared" si="226"/>
        <v>0</v>
      </c>
      <c r="AE1121" s="396">
        <f>IF(OR(G1121=账期!$A$18,G1121=账期!$A$20,G1121=账期!$A$22,G1121=账期!$A$24,G1121=账期!$A$25,G1121=账期!$A$27,G1121=账期!$A$26,G1121=账期!$A$28,G1121=账期!$A$30,G1121=账期!$A$32,G1121=账期!$A$34,G1121=账期!$A$35,G1121=账期!$A$37,G1121=账期!$A$39,G1121=账期!$A$40,G1121=账期!$A$41,G1121=账期!$A$42,G1121=账期!$A$43,G1121=账期!$A$44,G1121=账期!$A$45,G1121=账期!$A$46,G1121=账期!$A$48,G1121=账期!$A$50,G1121=账期!$A$51,G1121=账期!$A$52,G1121=账期!$A$53,G1121=账期!$A$54,G1121=账期!$A$56,G1121=账期!$A$57,G1121=账期!$A$58,G1121=账期!$A$59,G1121=账期!$A$60,G1121=账期!$A$61,G1121=账期!$A$62,G1121=账期!$A$63,G1121=账期!$A$64,G1121=账期!$A$66,G1121=账期!$A$67,G1121=账期!$A$68,G1121=账期!$A$70,G1121=账期!$A$71),30,IF(OR(G1121=账期!$A$74,G1121=账期!$A$77,G1121=账期!$A$76,G1121=账期!$A$79,G1121=账期!$A$80,G1121=账期!$A$81,G1121=账期!$A$83,G1121=账期!$A$85,G1121=账期!$A$87,G1121=账期!$A$89,G1121=账期!$A$91),60,IF(OR(G1121=账期!$A$93,G1121=账期!$A$94,G1121=账期!$A$95,G1121=账期!$A$96,G1121=账期!$A$98,G1121=账期!$A$99,G1121=账期!$A$101,G1121=账期!$A$102),90,0)))</f>
        <v>0</v>
      </c>
      <c r="AF1121" s="396"/>
      <c r="AG1121" s="384"/>
      <c r="AH1121" s="396" t="str">
        <f t="shared" si="222"/>
        <v/>
      </c>
    </row>
    <row r="1122" spans="1:34" ht="18" customHeight="1" x14ac:dyDescent="0.25">
      <c r="A1122" s="301" t="str">
        <f t="shared" si="224"/>
        <v/>
      </c>
      <c r="B1122" s="380"/>
      <c r="C1122" s="381"/>
      <c r="D1122" s="382"/>
      <c r="E1122" s="383" t="str">
        <f t="shared" si="227"/>
        <v>C</v>
      </c>
      <c r="F1122" s="383" t="str">
        <f t="shared" si="228"/>
        <v>C</v>
      </c>
      <c r="G1122" s="384"/>
      <c r="H1122" s="385" t="str">
        <f>IF(G1122="","",VLOOKUP(G1122,下拉数据源!J:K,2,0))</f>
        <v/>
      </c>
      <c r="I1122" s="385"/>
      <c r="J1122" s="385"/>
      <c r="K1122" s="386"/>
      <c r="L1122" s="384"/>
      <c r="M1122" s="384"/>
      <c r="N1122" s="384"/>
      <c r="O1122" s="384"/>
      <c r="P1122" s="386"/>
      <c r="Q1122" s="387"/>
      <c r="R1122" s="286"/>
      <c r="S1122" s="388">
        <f t="shared" si="225"/>
        <v>0</v>
      </c>
      <c r="T1122" s="389"/>
      <c r="U1122" s="389">
        <f t="shared" si="223"/>
        <v>0</v>
      </c>
      <c r="V1122" s="451"/>
      <c r="W1122" s="452"/>
      <c r="X1122" s="386"/>
      <c r="Y1122" s="390"/>
      <c r="Z1122" s="391"/>
      <c r="AA1122" s="392"/>
      <c r="AB1122" s="393"/>
      <c r="AC1122" s="394"/>
      <c r="AD1122" s="395">
        <f t="shared" si="226"/>
        <v>0</v>
      </c>
      <c r="AE1122" s="396">
        <f>IF(OR(G1122=账期!$A$18,G1122=账期!$A$20,G1122=账期!$A$22,G1122=账期!$A$24,G1122=账期!$A$25,G1122=账期!$A$27,G1122=账期!$A$26,G1122=账期!$A$28,G1122=账期!$A$30,G1122=账期!$A$32,G1122=账期!$A$34,G1122=账期!$A$35,G1122=账期!$A$37,G1122=账期!$A$39,G1122=账期!$A$40,G1122=账期!$A$41,G1122=账期!$A$42,G1122=账期!$A$43,G1122=账期!$A$44,G1122=账期!$A$45,G1122=账期!$A$46,G1122=账期!$A$48,G1122=账期!$A$50,G1122=账期!$A$51,G1122=账期!$A$52,G1122=账期!$A$53,G1122=账期!$A$54,G1122=账期!$A$56,G1122=账期!$A$57,G1122=账期!$A$58,G1122=账期!$A$59,G1122=账期!$A$60,G1122=账期!$A$61,G1122=账期!$A$62,G1122=账期!$A$63,G1122=账期!$A$64,G1122=账期!$A$66,G1122=账期!$A$67,G1122=账期!$A$68,G1122=账期!$A$70,G1122=账期!$A$71),30,IF(OR(G1122=账期!$A$74,G1122=账期!$A$77,G1122=账期!$A$76,G1122=账期!$A$79,G1122=账期!$A$80,G1122=账期!$A$81,G1122=账期!$A$83,G1122=账期!$A$85,G1122=账期!$A$87,G1122=账期!$A$89,G1122=账期!$A$91),60,IF(OR(G1122=账期!$A$93,G1122=账期!$A$94,G1122=账期!$A$95,G1122=账期!$A$96,G1122=账期!$A$98,G1122=账期!$A$99,G1122=账期!$A$101,G1122=账期!$A$102),90,0)))</f>
        <v>0</v>
      </c>
      <c r="AF1122" s="396"/>
      <c r="AG1122" s="384"/>
      <c r="AH1122" s="396" t="str">
        <f t="shared" si="222"/>
        <v/>
      </c>
    </row>
    <row r="1123" spans="1:34" ht="18" customHeight="1" x14ac:dyDescent="0.25">
      <c r="A1123" s="301" t="str">
        <f t="shared" si="224"/>
        <v/>
      </c>
      <c r="B1123" s="380"/>
      <c r="C1123" s="381"/>
      <c r="D1123" s="382"/>
      <c r="E1123" s="383" t="str">
        <f t="shared" si="227"/>
        <v>C</v>
      </c>
      <c r="F1123" s="383" t="str">
        <f t="shared" si="228"/>
        <v>C</v>
      </c>
      <c r="G1123" s="384"/>
      <c r="H1123" s="385" t="str">
        <f>IF(G1123="","",VLOOKUP(G1123,下拉数据源!J:K,2,0))</f>
        <v/>
      </c>
      <c r="I1123" s="385"/>
      <c r="J1123" s="385"/>
      <c r="K1123" s="386"/>
      <c r="L1123" s="384"/>
      <c r="M1123" s="384"/>
      <c r="N1123" s="384"/>
      <c r="O1123" s="384"/>
      <c r="P1123" s="386"/>
      <c r="Q1123" s="387"/>
      <c r="R1123" s="286"/>
      <c r="S1123" s="388">
        <f t="shared" si="225"/>
        <v>0</v>
      </c>
      <c r="T1123" s="389"/>
      <c r="U1123" s="389">
        <f t="shared" si="223"/>
        <v>0</v>
      </c>
      <c r="V1123" s="451"/>
      <c r="W1123" s="452"/>
      <c r="X1123" s="386"/>
      <c r="Y1123" s="390"/>
      <c r="Z1123" s="391"/>
      <c r="AA1123" s="392"/>
      <c r="AB1123" s="393"/>
      <c r="AC1123" s="394"/>
      <c r="AD1123" s="395">
        <f t="shared" si="226"/>
        <v>0</v>
      </c>
      <c r="AE1123" s="396">
        <f>IF(OR(G1123=账期!$A$18,G1123=账期!$A$20,G1123=账期!$A$22,G1123=账期!$A$24,G1123=账期!$A$25,G1123=账期!$A$27,G1123=账期!$A$26,G1123=账期!$A$28,G1123=账期!$A$30,G1123=账期!$A$32,G1123=账期!$A$34,G1123=账期!$A$35,G1123=账期!$A$37,G1123=账期!$A$39,G1123=账期!$A$40,G1123=账期!$A$41,G1123=账期!$A$42,G1123=账期!$A$43,G1123=账期!$A$44,G1123=账期!$A$45,G1123=账期!$A$46,G1123=账期!$A$48,G1123=账期!$A$50,G1123=账期!$A$51,G1123=账期!$A$52,G1123=账期!$A$53,G1123=账期!$A$54,G1123=账期!$A$56,G1123=账期!$A$57,G1123=账期!$A$58,G1123=账期!$A$59,G1123=账期!$A$60,G1123=账期!$A$61,G1123=账期!$A$62,G1123=账期!$A$63,G1123=账期!$A$64,G1123=账期!$A$66,G1123=账期!$A$67,G1123=账期!$A$68,G1123=账期!$A$70,G1123=账期!$A$71),30,IF(OR(G1123=账期!$A$74,G1123=账期!$A$77,G1123=账期!$A$76,G1123=账期!$A$79,G1123=账期!$A$80,G1123=账期!$A$81,G1123=账期!$A$83,G1123=账期!$A$85,G1123=账期!$A$87,G1123=账期!$A$89,G1123=账期!$A$91),60,IF(OR(G1123=账期!$A$93,G1123=账期!$A$94,G1123=账期!$A$95,G1123=账期!$A$96,G1123=账期!$A$98,G1123=账期!$A$99,G1123=账期!$A$101,G1123=账期!$A$102),90,0)))</f>
        <v>0</v>
      </c>
      <c r="AF1123" s="396"/>
      <c r="AG1123" s="384"/>
      <c r="AH1123" s="396" t="str">
        <f t="shared" si="222"/>
        <v/>
      </c>
    </row>
    <row r="1124" spans="1:34" ht="18" customHeight="1" x14ac:dyDescent="0.25">
      <c r="A1124" s="301" t="str">
        <f t="shared" si="224"/>
        <v/>
      </c>
      <c r="B1124" s="380"/>
      <c r="C1124" s="381"/>
      <c r="D1124" s="382"/>
      <c r="E1124" s="383" t="str">
        <f t="shared" si="227"/>
        <v>C</v>
      </c>
      <c r="F1124" s="383" t="str">
        <f t="shared" si="228"/>
        <v>C</v>
      </c>
      <c r="G1124" s="384"/>
      <c r="H1124" s="385" t="str">
        <f>IF(G1124="","",VLOOKUP(G1124,下拉数据源!J:K,2,0))</f>
        <v/>
      </c>
      <c r="I1124" s="385"/>
      <c r="J1124" s="385"/>
      <c r="K1124" s="386"/>
      <c r="L1124" s="384"/>
      <c r="M1124" s="384"/>
      <c r="N1124" s="384"/>
      <c r="O1124" s="384"/>
      <c r="P1124" s="386"/>
      <c r="Q1124" s="387"/>
      <c r="R1124" s="286"/>
      <c r="S1124" s="388">
        <f t="shared" si="225"/>
        <v>0</v>
      </c>
      <c r="T1124" s="389"/>
      <c r="U1124" s="389">
        <f t="shared" si="223"/>
        <v>0</v>
      </c>
      <c r="V1124" s="451"/>
      <c r="W1124" s="452"/>
      <c r="X1124" s="386"/>
      <c r="Y1124" s="390"/>
      <c r="Z1124" s="391"/>
      <c r="AA1124" s="392"/>
      <c r="AB1124" s="393"/>
      <c r="AC1124" s="394"/>
      <c r="AD1124" s="395">
        <f t="shared" si="226"/>
        <v>0</v>
      </c>
      <c r="AE1124" s="396">
        <f>IF(OR(G1124=账期!$A$18,G1124=账期!$A$20,G1124=账期!$A$22,G1124=账期!$A$24,G1124=账期!$A$25,G1124=账期!$A$27,G1124=账期!$A$26,G1124=账期!$A$28,G1124=账期!$A$30,G1124=账期!$A$32,G1124=账期!$A$34,G1124=账期!$A$35,G1124=账期!$A$37,G1124=账期!$A$39,G1124=账期!$A$40,G1124=账期!$A$41,G1124=账期!$A$42,G1124=账期!$A$43,G1124=账期!$A$44,G1124=账期!$A$45,G1124=账期!$A$46,G1124=账期!$A$48,G1124=账期!$A$50,G1124=账期!$A$51,G1124=账期!$A$52,G1124=账期!$A$53,G1124=账期!$A$54,G1124=账期!$A$56,G1124=账期!$A$57,G1124=账期!$A$58,G1124=账期!$A$59,G1124=账期!$A$60,G1124=账期!$A$61,G1124=账期!$A$62,G1124=账期!$A$63,G1124=账期!$A$64,G1124=账期!$A$66,G1124=账期!$A$67,G1124=账期!$A$68,G1124=账期!$A$70,G1124=账期!$A$71),30,IF(OR(G1124=账期!$A$74,G1124=账期!$A$77,G1124=账期!$A$76,G1124=账期!$A$79,G1124=账期!$A$80,G1124=账期!$A$81,G1124=账期!$A$83,G1124=账期!$A$85,G1124=账期!$A$87,G1124=账期!$A$89,G1124=账期!$A$91),60,IF(OR(G1124=账期!$A$93,G1124=账期!$A$94,G1124=账期!$A$95,G1124=账期!$A$96,G1124=账期!$A$98,G1124=账期!$A$99,G1124=账期!$A$101,G1124=账期!$A$102),90,0)))</f>
        <v>0</v>
      </c>
      <c r="AF1124" s="396"/>
      <c r="AG1124" s="384"/>
      <c r="AH1124" s="396" t="str">
        <f t="shared" si="222"/>
        <v/>
      </c>
    </row>
    <row r="1125" spans="1:34" ht="18" customHeight="1" x14ac:dyDescent="0.25">
      <c r="A1125" s="301" t="str">
        <f t="shared" si="224"/>
        <v/>
      </c>
      <c r="B1125" s="380"/>
      <c r="C1125" s="381"/>
      <c r="D1125" s="382"/>
      <c r="E1125" s="383" t="str">
        <f t="shared" si="227"/>
        <v>C</v>
      </c>
      <c r="F1125" s="383" t="str">
        <f t="shared" si="228"/>
        <v>C</v>
      </c>
      <c r="G1125" s="384"/>
      <c r="H1125" s="385" t="str">
        <f>IF(G1125="","",VLOOKUP(G1125,下拉数据源!J:K,2,0))</f>
        <v/>
      </c>
      <c r="I1125" s="385"/>
      <c r="J1125" s="385"/>
      <c r="K1125" s="386"/>
      <c r="L1125" s="384"/>
      <c r="M1125" s="384"/>
      <c r="N1125" s="384"/>
      <c r="O1125" s="384"/>
      <c r="P1125" s="386"/>
      <c r="Q1125" s="387"/>
      <c r="R1125" s="286"/>
      <c r="S1125" s="388">
        <f t="shared" si="225"/>
        <v>0</v>
      </c>
      <c r="T1125" s="389"/>
      <c r="U1125" s="389">
        <f t="shared" si="223"/>
        <v>0</v>
      </c>
      <c r="V1125" s="451"/>
      <c r="W1125" s="452"/>
      <c r="X1125" s="386"/>
      <c r="Y1125" s="390"/>
      <c r="Z1125" s="391"/>
      <c r="AA1125" s="392"/>
      <c r="AB1125" s="393"/>
      <c r="AC1125" s="394"/>
      <c r="AD1125" s="395">
        <f t="shared" si="226"/>
        <v>0</v>
      </c>
      <c r="AE1125" s="396">
        <f>IF(OR(G1125=账期!$A$18,G1125=账期!$A$20,G1125=账期!$A$22,G1125=账期!$A$24,G1125=账期!$A$25,G1125=账期!$A$27,G1125=账期!$A$26,G1125=账期!$A$28,G1125=账期!$A$30,G1125=账期!$A$32,G1125=账期!$A$34,G1125=账期!$A$35,G1125=账期!$A$37,G1125=账期!$A$39,G1125=账期!$A$40,G1125=账期!$A$41,G1125=账期!$A$42,G1125=账期!$A$43,G1125=账期!$A$44,G1125=账期!$A$45,G1125=账期!$A$46,G1125=账期!$A$48,G1125=账期!$A$50,G1125=账期!$A$51,G1125=账期!$A$52,G1125=账期!$A$53,G1125=账期!$A$54,G1125=账期!$A$56,G1125=账期!$A$57,G1125=账期!$A$58,G1125=账期!$A$59,G1125=账期!$A$60,G1125=账期!$A$61,G1125=账期!$A$62,G1125=账期!$A$63,G1125=账期!$A$64,G1125=账期!$A$66,G1125=账期!$A$67,G1125=账期!$A$68,G1125=账期!$A$70,G1125=账期!$A$71),30,IF(OR(G1125=账期!$A$74,G1125=账期!$A$77,G1125=账期!$A$76,G1125=账期!$A$79,G1125=账期!$A$80,G1125=账期!$A$81,G1125=账期!$A$83,G1125=账期!$A$85,G1125=账期!$A$87,G1125=账期!$A$89,G1125=账期!$A$91),60,IF(OR(G1125=账期!$A$93,G1125=账期!$A$94,G1125=账期!$A$95,G1125=账期!$A$96,G1125=账期!$A$98,G1125=账期!$A$99,G1125=账期!$A$101,G1125=账期!$A$102),90,0)))</f>
        <v>0</v>
      </c>
      <c r="AF1125" s="396"/>
      <c r="AG1125" s="384"/>
      <c r="AH1125" s="396" t="str">
        <f t="shared" si="222"/>
        <v/>
      </c>
    </row>
    <row r="1126" spans="1:34" ht="18" customHeight="1" x14ac:dyDescent="0.25">
      <c r="A1126" s="301" t="str">
        <f t="shared" si="224"/>
        <v/>
      </c>
      <c r="B1126" s="380"/>
      <c r="C1126" s="381"/>
      <c r="D1126" s="382"/>
      <c r="E1126" s="383" t="str">
        <f t="shared" si="227"/>
        <v>C</v>
      </c>
      <c r="F1126" s="383" t="str">
        <f t="shared" si="228"/>
        <v>C</v>
      </c>
      <c r="G1126" s="384"/>
      <c r="H1126" s="385" t="str">
        <f>IF(G1126="","",VLOOKUP(G1126,下拉数据源!J:K,2,0))</f>
        <v/>
      </c>
      <c r="I1126" s="385"/>
      <c r="J1126" s="385"/>
      <c r="K1126" s="386"/>
      <c r="L1126" s="384"/>
      <c r="M1126" s="384"/>
      <c r="N1126" s="384"/>
      <c r="O1126" s="384"/>
      <c r="P1126" s="386"/>
      <c r="Q1126" s="387"/>
      <c r="R1126" s="286"/>
      <c r="S1126" s="388">
        <f t="shared" si="225"/>
        <v>0</v>
      </c>
      <c r="T1126" s="389"/>
      <c r="U1126" s="389">
        <f t="shared" si="223"/>
        <v>0</v>
      </c>
      <c r="V1126" s="451"/>
      <c r="W1126" s="452"/>
      <c r="X1126" s="386"/>
      <c r="Y1126" s="390"/>
      <c r="Z1126" s="391"/>
      <c r="AA1126" s="392"/>
      <c r="AB1126" s="393"/>
      <c r="AC1126" s="394"/>
      <c r="AD1126" s="395">
        <f t="shared" si="226"/>
        <v>0</v>
      </c>
      <c r="AE1126" s="396">
        <f>IF(OR(G1126=账期!$A$18,G1126=账期!$A$20,G1126=账期!$A$22,G1126=账期!$A$24,G1126=账期!$A$25,G1126=账期!$A$27,G1126=账期!$A$26,G1126=账期!$A$28,G1126=账期!$A$30,G1126=账期!$A$32,G1126=账期!$A$34,G1126=账期!$A$35,G1126=账期!$A$37,G1126=账期!$A$39,G1126=账期!$A$40,G1126=账期!$A$41,G1126=账期!$A$42,G1126=账期!$A$43,G1126=账期!$A$44,G1126=账期!$A$45,G1126=账期!$A$46,G1126=账期!$A$48,G1126=账期!$A$50,G1126=账期!$A$51,G1126=账期!$A$52,G1126=账期!$A$53,G1126=账期!$A$54,G1126=账期!$A$56,G1126=账期!$A$57,G1126=账期!$A$58,G1126=账期!$A$59,G1126=账期!$A$60,G1126=账期!$A$61,G1126=账期!$A$62,G1126=账期!$A$63,G1126=账期!$A$64,G1126=账期!$A$66,G1126=账期!$A$67,G1126=账期!$A$68,G1126=账期!$A$70,G1126=账期!$A$71),30,IF(OR(G1126=账期!$A$74,G1126=账期!$A$77,G1126=账期!$A$76,G1126=账期!$A$79,G1126=账期!$A$80,G1126=账期!$A$81,G1126=账期!$A$83,G1126=账期!$A$85,G1126=账期!$A$87,G1126=账期!$A$89,G1126=账期!$A$91),60,IF(OR(G1126=账期!$A$93,G1126=账期!$A$94,G1126=账期!$A$95,G1126=账期!$A$96,G1126=账期!$A$98,G1126=账期!$A$99,G1126=账期!$A$101,G1126=账期!$A$102),90,0)))</f>
        <v>0</v>
      </c>
      <c r="AF1126" s="396"/>
      <c r="AG1126" s="384"/>
      <c r="AH1126" s="396" t="str">
        <f t="shared" si="222"/>
        <v/>
      </c>
    </row>
    <row r="1127" spans="1:34" ht="18" customHeight="1" x14ac:dyDescent="0.25">
      <c r="A1127" s="301" t="str">
        <f t="shared" si="224"/>
        <v/>
      </c>
      <c r="B1127" s="380"/>
      <c r="C1127" s="381"/>
      <c r="D1127" s="382"/>
      <c r="E1127" s="383" t="str">
        <f t="shared" si="227"/>
        <v>C</v>
      </c>
      <c r="F1127" s="383" t="str">
        <f t="shared" si="228"/>
        <v>C</v>
      </c>
      <c r="G1127" s="384"/>
      <c r="H1127" s="385" t="str">
        <f>IF(G1127="","",VLOOKUP(G1127,下拉数据源!J:K,2,0))</f>
        <v/>
      </c>
      <c r="I1127" s="385"/>
      <c r="J1127" s="385"/>
      <c r="K1127" s="386"/>
      <c r="L1127" s="384"/>
      <c r="M1127" s="384"/>
      <c r="N1127" s="384"/>
      <c r="O1127" s="384"/>
      <c r="P1127" s="386"/>
      <c r="Q1127" s="387"/>
      <c r="R1127" s="286"/>
      <c r="S1127" s="388">
        <f t="shared" si="225"/>
        <v>0</v>
      </c>
      <c r="T1127" s="389"/>
      <c r="U1127" s="389">
        <f t="shared" si="223"/>
        <v>0</v>
      </c>
      <c r="V1127" s="451"/>
      <c r="W1127" s="452"/>
      <c r="X1127" s="386"/>
      <c r="Y1127" s="390"/>
      <c r="Z1127" s="391"/>
      <c r="AA1127" s="392"/>
      <c r="AB1127" s="393"/>
      <c r="AC1127" s="394"/>
      <c r="AD1127" s="395">
        <f t="shared" si="226"/>
        <v>0</v>
      </c>
      <c r="AE1127" s="396">
        <f>IF(OR(G1127=账期!$A$18,G1127=账期!$A$20,G1127=账期!$A$22,G1127=账期!$A$24,G1127=账期!$A$25,G1127=账期!$A$27,G1127=账期!$A$26,G1127=账期!$A$28,G1127=账期!$A$30,G1127=账期!$A$32,G1127=账期!$A$34,G1127=账期!$A$35,G1127=账期!$A$37,G1127=账期!$A$39,G1127=账期!$A$40,G1127=账期!$A$41,G1127=账期!$A$42,G1127=账期!$A$43,G1127=账期!$A$44,G1127=账期!$A$45,G1127=账期!$A$46,G1127=账期!$A$48,G1127=账期!$A$50,G1127=账期!$A$51,G1127=账期!$A$52,G1127=账期!$A$53,G1127=账期!$A$54,G1127=账期!$A$56,G1127=账期!$A$57,G1127=账期!$A$58,G1127=账期!$A$59,G1127=账期!$A$60,G1127=账期!$A$61,G1127=账期!$A$62,G1127=账期!$A$63,G1127=账期!$A$64,G1127=账期!$A$66,G1127=账期!$A$67,G1127=账期!$A$68,G1127=账期!$A$70,G1127=账期!$A$71),30,IF(OR(G1127=账期!$A$74,G1127=账期!$A$77,G1127=账期!$A$76,G1127=账期!$A$79,G1127=账期!$A$80,G1127=账期!$A$81,G1127=账期!$A$83,G1127=账期!$A$85,G1127=账期!$A$87,G1127=账期!$A$89,G1127=账期!$A$91),60,IF(OR(G1127=账期!$A$93,G1127=账期!$A$94,G1127=账期!$A$95,G1127=账期!$A$96,G1127=账期!$A$98,G1127=账期!$A$99,G1127=账期!$A$101,G1127=账期!$A$102),90,0)))</f>
        <v>0</v>
      </c>
      <c r="AF1127" s="396"/>
      <c r="AG1127" s="384"/>
      <c r="AH1127" s="396" t="str">
        <f t="shared" ref="AH1127:AH1190" si="229">IF(AG1127="华东","徐绪盛",IF(AG1127="华南","柯童柱",IF(AG1127="华中","杭得利",IF(AG1127="西南","张军",IF(AG1127="华北","石浩宇","")))))</f>
        <v/>
      </c>
    </row>
    <row r="1128" spans="1:34" ht="18" customHeight="1" x14ac:dyDescent="0.25">
      <c r="A1128" s="301" t="str">
        <f t="shared" si="224"/>
        <v/>
      </c>
      <c r="B1128" s="380"/>
      <c r="C1128" s="381"/>
      <c r="D1128" s="382"/>
      <c r="E1128" s="383" t="str">
        <f t="shared" si="227"/>
        <v>C</v>
      </c>
      <c r="F1128" s="383" t="str">
        <f t="shared" si="228"/>
        <v>C</v>
      </c>
      <c r="G1128" s="384"/>
      <c r="H1128" s="385" t="str">
        <f>IF(G1128="","",VLOOKUP(G1128,下拉数据源!J:K,2,0))</f>
        <v/>
      </c>
      <c r="I1128" s="385"/>
      <c r="J1128" s="385"/>
      <c r="K1128" s="386"/>
      <c r="L1128" s="384"/>
      <c r="M1128" s="384"/>
      <c r="N1128" s="384"/>
      <c r="O1128" s="384"/>
      <c r="P1128" s="386"/>
      <c r="Q1128" s="387"/>
      <c r="R1128" s="286"/>
      <c r="S1128" s="388">
        <f t="shared" si="225"/>
        <v>0</v>
      </c>
      <c r="T1128" s="389"/>
      <c r="U1128" s="389">
        <f t="shared" si="223"/>
        <v>0</v>
      </c>
      <c r="V1128" s="451"/>
      <c r="W1128" s="452"/>
      <c r="X1128" s="386"/>
      <c r="Y1128" s="390"/>
      <c r="Z1128" s="391"/>
      <c r="AA1128" s="392"/>
      <c r="AB1128" s="393"/>
      <c r="AC1128" s="394"/>
      <c r="AD1128" s="395">
        <f t="shared" si="226"/>
        <v>0</v>
      </c>
      <c r="AE1128" s="396">
        <f>IF(OR(G1128=账期!$A$18,G1128=账期!$A$20,G1128=账期!$A$22,G1128=账期!$A$24,G1128=账期!$A$25,G1128=账期!$A$27,G1128=账期!$A$26,G1128=账期!$A$28,G1128=账期!$A$30,G1128=账期!$A$32,G1128=账期!$A$34,G1128=账期!$A$35,G1128=账期!$A$37,G1128=账期!$A$39,G1128=账期!$A$40,G1128=账期!$A$41,G1128=账期!$A$42,G1128=账期!$A$43,G1128=账期!$A$44,G1128=账期!$A$45,G1128=账期!$A$46,G1128=账期!$A$48,G1128=账期!$A$50,G1128=账期!$A$51,G1128=账期!$A$52,G1128=账期!$A$53,G1128=账期!$A$54,G1128=账期!$A$56,G1128=账期!$A$57,G1128=账期!$A$58,G1128=账期!$A$59,G1128=账期!$A$60,G1128=账期!$A$61,G1128=账期!$A$62,G1128=账期!$A$63,G1128=账期!$A$64,G1128=账期!$A$66,G1128=账期!$A$67,G1128=账期!$A$68,G1128=账期!$A$70,G1128=账期!$A$71),30,IF(OR(G1128=账期!$A$74,G1128=账期!$A$77,G1128=账期!$A$76,G1128=账期!$A$79,G1128=账期!$A$80,G1128=账期!$A$81,G1128=账期!$A$83,G1128=账期!$A$85,G1128=账期!$A$87,G1128=账期!$A$89,G1128=账期!$A$91),60,IF(OR(G1128=账期!$A$93,G1128=账期!$A$94,G1128=账期!$A$95,G1128=账期!$A$96,G1128=账期!$A$98,G1128=账期!$A$99,G1128=账期!$A$101,G1128=账期!$A$102),90,0)))</f>
        <v>0</v>
      </c>
      <c r="AF1128" s="396"/>
      <c r="AG1128" s="384"/>
      <c r="AH1128" s="396" t="str">
        <f t="shared" si="229"/>
        <v/>
      </c>
    </row>
    <row r="1129" spans="1:34" ht="18" customHeight="1" x14ac:dyDescent="0.25">
      <c r="A1129" s="301" t="str">
        <f t="shared" si="224"/>
        <v/>
      </c>
      <c r="B1129" s="380"/>
      <c r="C1129" s="381"/>
      <c r="D1129" s="382"/>
      <c r="E1129" s="383" t="str">
        <f t="shared" si="227"/>
        <v>C</v>
      </c>
      <c r="F1129" s="383" t="str">
        <f t="shared" si="228"/>
        <v>C</v>
      </c>
      <c r="G1129" s="384"/>
      <c r="H1129" s="385" t="str">
        <f>IF(G1129="","",VLOOKUP(G1129,下拉数据源!J:K,2,0))</f>
        <v/>
      </c>
      <c r="I1129" s="385"/>
      <c r="J1129" s="385"/>
      <c r="K1129" s="386"/>
      <c r="L1129" s="384"/>
      <c r="M1129" s="384"/>
      <c r="N1129" s="384"/>
      <c r="O1129" s="384"/>
      <c r="P1129" s="386"/>
      <c r="Q1129" s="387"/>
      <c r="R1129" s="286"/>
      <c r="S1129" s="388">
        <f t="shared" si="225"/>
        <v>0</v>
      </c>
      <c r="T1129" s="389"/>
      <c r="U1129" s="389">
        <f t="shared" si="223"/>
        <v>0</v>
      </c>
      <c r="V1129" s="451"/>
      <c r="W1129" s="452"/>
      <c r="X1129" s="386"/>
      <c r="Y1129" s="390"/>
      <c r="Z1129" s="391"/>
      <c r="AA1129" s="392"/>
      <c r="AB1129" s="393"/>
      <c r="AC1129" s="394"/>
      <c r="AD1129" s="395">
        <f t="shared" si="226"/>
        <v>0</v>
      </c>
      <c r="AE1129" s="396">
        <f>IF(OR(G1129=账期!$A$18,G1129=账期!$A$20,G1129=账期!$A$22,G1129=账期!$A$24,G1129=账期!$A$25,G1129=账期!$A$27,G1129=账期!$A$26,G1129=账期!$A$28,G1129=账期!$A$30,G1129=账期!$A$32,G1129=账期!$A$34,G1129=账期!$A$35,G1129=账期!$A$37,G1129=账期!$A$39,G1129=账期!$A$40,G1129=账期!$A$41,G1129=账期!$A$42,G1129=账期!$A$43,G1129=账期!$A$44,G1129=账期!$A$45,G1129=账期!$A$46,G1129=账期!$A$48,G1129=账期!$A$50,G1129=账期!$A$51,G1129=账期!$A$52,G1129=账期!$A$53,G1129=账期!$A$54,G1129=账期!$A$56,G1129=账期!$A$57,G1129=账期!$A$58,G1129=账期!$A$59,G1129=账期!$A$60,G1129=账期!$A$61,G1129=账期!$A$62,G1129=账期!$A$63,G1129=账期!$A$64,G1129=账期!$A$66,G1129=账期!$A$67,G1129=账期!$A$68,G1129=账期!$A$70,G1129=账期!$A$71),30,IF(OR(G1129=账期!$A$74,G1129=账期!$A$77,G1129=账期!$A$76,G1129=账期!$A$79,G1129=账期!$A$80,G1129=账期!$A$81,G1129=账期!$A$83,G1129=账期!$A$85,G1129=账期!$A$87,G1129=账期!$A$89,G1129=账期!$A$91),60,IF(OR(G1129=账期!$A$93,G1129=账期!$A$94,G1129=账期!$A$95,G1129=账期!$A$96,G1129=账期!$A$98,G1129=账期!$A$99,G1129=账期!$A$101,G1129=账期!$A$102),90,0)))</f>
        <v>0</v>
      </c>
      <c r="AF1129" s="396"/>
      <c r="AG1129" s="384"/>
      <c r="AH1129" s="396" t="str">
        <f t="shared" si="229"/>
        <v/>
      </c>
    </row>
    <row r="1130" spans="1:34" ht="18" customHeight="1" x14ac:dyDescent="0.25">
      <c r="A1130" s="301" t="str">
        <f t="shared" si="224"/>
        <v/>
      </c>
      <c r="B1130" s="380"/>
      <c r="C1130" s="381"/>
      <c r="D1130" s="382"/>
      <c r="E1130" s="383" t="str">
        <f t="shared" si="227"/>
        <v>C</v>
      </c>
      <c r="F1130" s="383" t="str">
        <f t="shared" si="228"/>
        <v>C</v>
      </c>
      <c r="G1130" s="384"/>
      <c r="H1130" s="385" t="str">
        <f>IF(G1130="","",VLOOKUP(G1130,下拉数据源!J:K,2,0))</f>
        <v/>
      </c>
      <c r="I1130" s="385"/>
      <c r="J1130" s="385"/>
      <c r="K1130" s="386"/>
      <c r="L1130" s="384"/>
      <c r="M1130" s="384"/>
      <c r="N1130" s="384"/>
      <c r="O1130" s="384"/>
      <c r="P1130" s="386"/>
      <c r="Q1130" s="387"/>
      <c r="R1130" s="286"/>
      <c r="S1130" s="388">
        <f t="shared" si="225"/>
        <v>0</v>
      </c>
      <c r="T1130" s="389"/>
      <c r="U1130" s="389">
        <f t="shared" si="223"/>
        <v>0</v>
      </c>
      <c r="V1130" s="451"/>
      <c r="W1130" s="452"/>
      <c r="X1130" s="386"/>
      <c r="Y1130" s="390"/>
      <c r="Z1130" s="391"/>
      <c r="AA1130" s="392"/>
      <c r="AB1130" s="393"/>
      <c r="AC1130" s="394"/>
      <c r="AD1130" s="395">
        <f t="shared" si="226"/>
        <v>0</v>
      </c>
      <c r="AE1130" s="396">
        <f>IF(OR(G1130=账期!$A$18,G1130=账期!$A$20,G1130=账期!$A$22,G1130=账期!$A$24,G1130=账期!$A$25,G1130=账期!$A$27,G1130=账期!$A$26,G1130=账期!$A$28,G1130=账期!$A$30,G1130=账期!$A$32,G1130=账期!$A$34,G1130=账期!$A$35,G1130=账期!$A$37,G1130=账期!$A$39,G1130=账期!$A$40,G1130=账期!$A$41,G1130=账期!$A$42,G1130=账期!$A$43,G1130=账期!$A$44,G1130=账期!$A$45,G1130=账期!$A$46,G1130=账期!$A$48,G1130=账期!$A$50,G1130=账期!$A$51,G1130=账期!$A$52,G1130=账期!$A$53,G1130=账期!$A$54,G1130=账期!$A$56,G1130=账期!$A$57,G1130=账期!$A$58,G1130=账期!$A$59,G1130=账期!$A$60,G1130=账期!$A$61,G1130=账期!$A$62,G1130=账期!$A$63,G1130=账期!$A$64,G1130=账期!$A$66,G1130=账期!$A$67,G1130=账期!$A$68,G1130=账期!$A$70,G1130=账期!$A$71),30,IF(OR(G1130=账期!$A$74,G1130=账期!$A$77,G1130=账期!$A$76,G1130=账期!$A$79,G1130=账期!$A$80,G1130=账期!$A$81,G1130=账期!$A$83,G1130=账期!$A$85,G1130=账期!$A$87,G1130=账期!$A$89,G1130=账期!$A$91),60,IF(OR(G1130=账期!$A$93,G1130=账期!$A$94,G1130=账期!$A$95,G1130=账期!$A$96,G1130=账期!$A$98,G1130=账期!$A$99,G1130=账期!$A$101,G1130=账期!$A$102),90,0)))</f>
        <v>0</v>
      </c>
      <c r="AF1130" s="396"/>
      <c r="AG1130" s="384"/>
      <c r="AH1130" s="396" t="str">
        <f t="shared" si="229"/>
        <v/>
      </c>
    </row>
    <row r="1131" spans="1:34" ht="18" customHeight="1" x14ac:dyDescent="0.25">
      <c r="A1131" s="301" t="str">
        <f t="shared" si="224"/>
        <v/>
      </c>
      <c r="B1131" s="380"/>
      <c r="C1131" s="381"/>
      <c r="D1131" s="382"/>
      <c r="E1131" s="383" t="str">
        <f t="shared" si="227"/>
        <v>C</v>
      </c>
      <c r="F1131" s="383" t="str">
        <f t="shared" si="228"/>
        <v>C</v>
      </c>
      <c r="G1131" s="384"/>
      <c r="H1131" s="385" t="str">
        <f>IF(G1131="","",VLOOKUP(G1131,下拉数据源!J:K,2,0))</f>
        <v/>
      </c>
      <c r="I1131" s="385"/>
      <c r="J1131" s="385"/>
      <c r="K1131" s="386"/>
      <c r="L1131" s="384"/>
      <c r="M1131" s="384"/>
      <c r="N1131" s="384"/>
      <c r="O1131" s="384"/>
      <c r="P1131" s="386"/>
      <c r="Q1131" s="387"/>
      <c r="R1131" s="286"/>
      <c r="S1131" s="388">
        <f t="shared" si="225"/>
        <v>0</v>
      </c>
      <c r="T1131" s="389"/>
      <c r="U1131" s="389">
        <f t="shared" si="223"/>
        <v>0</v>
      </c>
      <c r="V1131" s="451"/>
      <c r="W1131" s="452"/>
      <c r="X1131" s="386"/>
      <c r="Y1131" s="390"/>
      <c r="Z1131" s="391"/>
      <c r="AA1131" s="392"/>
      <c r="AB1131" s="393"/>
      <c r="AC1131" s="394"/>
      <c r="AD1131" s="395">
        <f t="shared" si="226"/>
        <v>0</v>
      </c>
      <c r="AE1131" s="396">
        <f>IF(OR(G1131=账期!$A$18,G1131=账期!$A$20,G1131=账期!$A$22,G1131=账期!$A$24,G1131=账期!$A$25,G1131=账期!$A$27,G1131=账期!$A$26,G1131=账期!$A$28,G1131=账期!$A$30,G1131=账期!$A$32,G1131=账期!$A$34,G1131=账期!$A$35,G1131=账期!$A$37,G1131=账期!$A$39,G1131=账期!$A$40,G1131=账期!$A$41,G1131=账期!$A$42,G1131=账期!$A$43,G1131=账期!$A$44,G1131=账期!$A$45,G1131=账期!$A$46,G1131=账期!$A$48,G1131=账期!$A$50,G1131=账期!$A$51,G1131=账期!$A$52,G1131=账期!$A$53,G1131=账期!$A$54,G1131=账期!$A$56,G1131=账期!$A$57,G1131=账期!$A$58,G1131=账期!$A$59,G1131=账期!$A$60,G1131=账期!$A$61,G1131=账期!$A$62,G1131=账期!$A$63,G1131=账期!$A$64,G1131=账期!$A$66,G1131=账期!$A$67,G1131=账期!$A$68,G1131=账期!$A$70,G1131=账期!$A$71),30,IF(OR(G1131=账期!$A$74,G1131=账期!$A$77,G1131=账期!$A$76,G1131=账期!$A$79,G1131=账期!$A$80,G1131=账期!$A$81,G1131=账期!$A$83,G1131=账期!$A$85,G1131=账期!$A$87,G1131=账期!$A$89,G1131=账期!$A$91),60,IF(OR(G1131=账期!$A$93,G1131=账期!$A$94,G1131=账期!$A$95,G1131=账期!$A$96,G1131=账期!$A$98,G1131=账期!$A$99,G1131=账期!$A$101,G1131=账期!$A$102),90,0)))</f>
        <v>0</v>
      </c>
      <c r="AF1131" s="396"/>
      <c r="AG1131" s="384"/>
      <c r="AH1131" s="396" t="str">
        <f t="shared" si="229"/>
        <v/>
      </c>
    </row>
    <row r="1132" spans="1:34" ht="18" customHeight="1" x14ac:dyDescent="0.25">
      <c r="A1132" s="301" t="str">
        <f t="shared" si="224"/>
        <v/>
      </c>
      <c r="B1132" s="380"/>
      <c r="C1132" s="381"/>
      <c r="D1132" s="382"/>
      <c r="E1132" s="383" t="str">
        <f t="shared" si="227"/>
        <v>C</v>
      </c>
      <c r="F1132" s="383" t="str">
        <f t="shared" si="228"/>
        <v>C</v>
      </c>
      <c r="G1132" s="384"/>
      <c r="H1132" s="385" t="str">
        <f>IF(G1132="","",VLOOKUP(G1132,下拉数据源!J:K,2,0))</f>
        <v/>
      </c>
      <c r="I1132" s="385"/>
      <c r="J1132" s="385"/>
      <c r="K1132" s="386"/>
      <c r="L1132" s="384"/>
      <c r="M1132" s="384"/>
      <c r="N1132" s="384"/>
      <c r="O1132" s="384"/>
      <c r="P1132" s="386"/>
      <c r="Q1132" s="387"/>
      <c r="R1132" s="286"/>
      <c r="S1132" s="388">
        <f t="shared" si="225"/>
        <v>0</v>
      </c>
      <c r="T1132" s="389"/>
      <c r="U1132" s="389">
        <f t="shared" si="223"/>
        <v>0</v>
      </c>
      <c r="V1132" s="451"/>
      <c r="W1132" s="452"/>
      <c r="X1132" s="386"/>
      <c r="Y1132" s="390"/>
      <c r="Z1132" s="391"/>
      <c r="AA1132" s="392"/>
      <c r="AB1132" s="393"/>
      <c r="AC1132" s="394"/>
      <c r="AD1132" s="395">
        <f t="shared" si="226"/>
        <v>0</v>
      </c>
      <c r="AE1132" s="396">
        <f>IF(OR(G1132=账期!$A$18,G1132=账期!$A$20,G1132=账期!$A$22,G1132=账期!$A$24,G1132=账期!$A$25,G1132=账期!$A$27,G1132=账期!$A$26,G1132=账期!$A$28,G1132=账期!$A$30,G1132=账期!$A$32,G1132=账期!$A$34,G1132=账期!$A$35,G1132=账期!$A$37,G1132=账期!$A$39,G1132=账期!$A$40,G1132=账期!$A$41,G1132=账期!$A$42,G1132=账期!$A$43,G1132=账期!$A$44,G1132=账期!$A$45,G1132=账期!$A$46,G1132=账期!$A$48,G1132=账期!$A$50,G1132=账期!$A$51,G1132=账期!$A$52,G1132=账期!$A$53,G1132=账期!$A$54,G1132=账期!$A$56,G1132=账期!$A$57,G1132=账期!$A$58,G1132=账期!$A$59,G1132=账期!$A$60,G1132=账期!$A$61,G1132=账期!$A$62,G1132=账期!$A$63,G1132=账期!$A$64,G1132=账期!$A$66,G1132=账期!$A$67,G1132=账期!$A$68,G1132=账期!$A$70,G1132=账期!$A$71),30,IF(OR(G1132=账期!$A$74,G1132=账期!$A$77,G1132=账期!$A$76,G1132=账期!$A$79,G1132=账期!$A$80,G1132=账期!$A$81,G1132=账期!$A$83,G1132=账期!$A$85,G1132=账期!$A$87,G1132=账期!$A$89,G1132=账期!$A$91),60,IF(OR(G1132=账期!$A$93,G1132=账期!$A$94,G1132=账期!$A$95,G1132=账期!$A$96,G1132=账期!$A$98,G1132=账期!$A$99,G1132=账期!$A$101,G1132=账期!$A$102),90,0)))</f>
        <v>0</v>
      </c>
      <c r="AF1132" s="396"/>
      <c r="AG1132" s="384"/>
      <c r="AH1132" s="396" t="str">
        <f t="shared" si="229"/>
        <v/>
      </c>
    </row>
    <row r="1133" spans="1:34" ht="18" customHeight="1" x14ac:dyDescent="0.25">
      <c r="A1133" s="301" t="str">
        <f t="shared" si="224"/>
        <v/>
      </c>
      <c r="B1133" s="380"/>
      <c r="C1133" s="381"/>
      <c r="D1133" s="382"/>
      <c r="E1133" s="383" t="str">
        <f t="shared" si="227"/>
        <v>C</v>
      </c>
      <c r="F1133" s="383" t="str">
        <f t="shared" si="228"/>
        <v>C</v>
      </c>
      <c r="G1133" s="384"/>
      <c r="H1133" s="385" t="str">
        <f>IF(G1133="","",VLOOKUP(G1133,下拉数据源!J:K,2,0))</f>
        <v/>
      </c>
      <c r="I1133" s="385"/>
      <c r="J1133" s="385"/>
      <c r="K1133" s="386"/>
      <c r="L1133" s="384"/>
      <c r="M1133" s="384"/>
      <c r="N1133" s="384"/>
      <c r="O1133" s="384"/>
      <c r="P1133" s="386"/>
      <c r="Q1133" s="387"/>
      <c r="R1133" s="286"/>
      <c r="S1133" s="388">
        <f t="shared" si="225"/>
        <v>0</v>
      </c>
      <c r="T1133" s="389"/>
      <c r="U1133" s="389">
        <f t="shared" si="223"/>
        <v>0</v>
      </c>
      <c r="V1133" s="451"/>
      <c r="W1133" s="452"/>
      <c r="X1133" s="386"/>
      <c r="Y1133" s="390"/>
      <c r="Z1133" s="391"/>
      <c r="AA1133" s="392"/>
      <c r="AB1133" s="393"/>
      <c r="AC1133" s="394"/>
      <c r="AD1133" s="395">
        <f t="shared" si="226"/>
        <v>0</v>
      </c>
      <c r="AE1133" s="396">
        <f>IF(OR(G1133=账期!$A$18,G1133=账期!$A$20,G1133=账期!$A$22,G1133=账期!$A$24,G1133=账期!$A$25,G1133=账期!$A$27,G1133=账期!$A$26,G1133=账期!$A$28,G1133=账期!$A$30,G1133=账期!$A$32,G1133=账期!$A$34,G1133=账期!$A$35,G1133=账期!$A$37,G1133=账期!$A$39,G1133=账期!$A$40,G1133=账期!$A$41,G1133=账期!$A$42,G1133=账期!$A$43,G1133=账期!$A$44,G1133=账期!$A$45,G1133=账期!$A$46,G1133=账期!$A$48,G1133=账期!$A$50,G1133=账期!$A$51,G1133=账期!$A$52,G1133=账期!$A$53,G1133=账期!$A$54,G1133=账期!$A$56,G1133=账期!$A$57,G1133=账期!$A$58,G1133=账期!$A$59,G1133=账期!$A$60,G1133=账期!$A$61,G1133=账期!$A$62,G1133=账期!$A$63,G1133=账期!$A$64,G1133=账期!$A$66,G1133=账期!$A$67,G1133=账期!$A$68,G1133=账期!$A$70,G1133=账期!$A$71),30,IF(OR(G1133=账期!$A$74,G1133=账期!$A$77,G1133=账期!$A$76,G1133=账期!$A$79,G1133=账期!$A$80,G1133=账期!$A$81,G1133=账期!$A$83,G1133=账期!$A$85,G1133=账期!$A$87,G1133=账期!$A$89,G1133=账期!$A$91),60,IF(OR(G1133=账期!$A$93,G1133=账期!$A$94,G1133=账期!$A$95,G1133=账期!$A$96,G1133=账期!$A$98,G1133=账期!$A$99,G1133=账期!$A$101,G1133=账期!$A$102),90,0)))</f>
        <v>0</v>
      </c>
      <c r="AF1133" s="396"/>
      <c r="AG1133" s="384"/>
      <c r="AH1133" s="396" t="str">
        <f t="shared" si="229"/>
        <v/>
      </c>
    </row>
    <row r="1134" spans="1:34" ht="18" customHeight="1" x14ac:dyDescent="0.25">
      <c r="A1134" s="301" t="str">
        <f t="shared" si="224"/>
        <v/>
      </c>
      <c r="B1134" s="380"/>
      <c r="C1134" s="381"/>
      <c r="D1134" s="382"/>
      <c r="E1134" s="383" t="str">
        <f t="shared" si="227"/>
        <v>C</v>
      </c>
      <c r="F1134" s="383" t="str">
        <f t="shared" si="228"/>
        <v>C</v>
      </c>
      <c r="G1134" s="384"/>
      <c r="H1134" s="385" t="str">
        <f>IF(G1134="","",VLOOKUP(G1134,下拉数据源!J:K,2,0))</f>
        <v/>
      </c>
      <c r="I1134" s="385"/>
      <c r="J1134" s="385"/>
      <c r="K1134" s="386"/>
      <c r="L1134" s="384"/>
      <c r="M1134" s="384"/>
      <c r="N1134" s="384"/>
      <c r="O1134" s="384"/>
      <c r="P1134" s="386"/>
      <c r="Q1134" s="387"/>
      <c r="R1134" s="286"/>
      <c r="S1134" s="388">
        <f t="shared" si="225"/>
        <v>0</v>
      </c>
      <c r="T1134" s="389"/>
      <c r="U1134" s="389">
        <f t="shared" si="223"/>
        <v>0</v>
      </c>
      <c r="V1134" s="451"/>
      <c r="W1134" s="452"/>
      <c r="X1134" s="386"/>
      <c r="Y1134" s="390"/>
      <c r="Z1134" s="391"/>
      <c r="AA1134" s="392"/>
      <c r="AB1134" s="393"/>
      <c r="AC1134" s="394"/>
      <c r="AD1134" s="395">
        <f t="shared" si="226"/>
        <v>0</v>
      </c>
      <c r="AE1134" s="396">
        <f>IF(OR(G1134=账期!$A$18,G1134=账期!$A$20,G1134=账期!$A$22,G1134=账期!$A$24,G1134=账期!$A$25,G1134=账期!$A$27,G1134=账期!$A$26,G1134=账期!$A$28,G1134=账期!$A$30,G1134=账期!$A$32,G1134=账期!$A$34,G1134=账期!$A$35,G1134=账期!$A$37,G1134=账期!$A$39,G1134=账期!$A$40,G1134=账期!$A$41,G1134=账期!$A$42,G1134=账期!$A$43,G1134=账期!$A$44,G1134=账期!$A$45,G1134=账期!$A$46,G1134=账期!$A$48,G1134=账期!$A$50,G1134=账期!$A$51,G1134=账期!$A$52,G1134=账期!$A$53,G1134=账期!$A$54,G1134=账期!$A$56,G1134=账期!$A$57,G1134=账期!$A$58,G1134=账期!$A$59,G1134=账期!$A$60,G1134=账期!$A$61,G1134=账期!$A$62,G1134=账期!$A$63,G1134=账期!$A$64,G1134=账期!$A$66,G1134=账期!$A$67,G1134=账期!$A$68,G1134=账期!$A$70,G1134=账期!$A$71),30,IF(OR(G1134=账期!$A$74,G1134=账期!$A$77,G1134=账期!$A$76,G1134=账期!$A$79,G1134=账期!$A$80,G1134=账期!$A$81,G1134=账期!$A$83,G1134=账期!$A$85,G1134=账期!$A$87,G1134=账期!$A$89,G1134=账期!$A$91),60,IF(OR(G1134=账期!$A$93,G1134=账期!$A$94,G1134=账期!$A$95,G1134=账期!$A$96,G1134=账期!$A$98,G1134=账期!$A$99,G1134=账期!$A$101,G1134=账期!$A$102),90,0)))</f>
        <v>0</v>
      </c>
      <c r="AF1134" s="396"/>
      <c r="AG1134" s="384"/>
      <c r="AH1134" s="396" t="str">
        <f t="shared" si="229"/>
        <v/>
      </c>
    </row>
    <row r="1135" spans="1:34" ht="18" customHeight="1" x14ac:dyDescent="0.25">
      <c r="A1135" s="301" t="str">
        <f t="shared" si="224"/>
        <v/>
      </c>
      <c r="B1135" s="380"/>
      <c r="C1135" s="381"/>
      <c r="D1135" s="382"/>
      <c r="E1135" s="383" t="str">
        <f t="shared" si="227"/>
        <v>C</v>
      </c>
      <c r="F1135" s="383" t="str">
        <f t="shared" si="228"/>
        <v>C</v>
      </c>
      <c r="G1135" s="384"/>
      <c r="H1135" s="385" t="str">
        <f>IF(G1135="","",VLOOKUP(G1135,下拉数据源!J:K,2,0))</f>
        <v/>
      </c>
      <c r="I1135" s="385"/>
      <c r="J1135" s="385"/>
      <c r="K1135" s="386"/>
      <c r="L1135" s="384"/>
      <c r="M1135" s="384"/>
      <c r="N1135" s="384"/>
      <c r="O1135" s="384"/>
      <c r="P1135" s="386"/>
      <c r="Q1135" s="387"/>
      <c r="R1135" s="286"/>
      <c r="S1135" s="388">
        <f t="shared" si="225"/>
        <v>0</v>
      </c>
      <c r="T1135" s="389"/>
      <c r="U1135" s="389">
        <f t="shared" si="223"/>
        <v>0</v>
      </c>
      <c r="V1135" s="451"/>
      <c r="W1135" s="452"/>
      <c r="X1135" s="386"/>
      <c r="Y1135" s="390"/>
      <c r="Z1135" s="391"/>
      <c r="AA1135" s="392"/>
      <c r="AB1135" s="393"/>
      <c r="AC1135" s="394"/>
      <c r="AD1135" s="395">
        <f t="shared" si="226"/>
        <v>0</v>
      </c>
      <c r="AE1135" s="396">
        <f>IF(OR(G1135=账期!$A$18,G1135=账期!$A$20,G1135=账期!$A$22,G1135=账期!$A$24,G1135=账期!$A$25,G1135=账期!$A$27,G1135=账期!$A$26,G1135=账期!$A$28,G1135=账期!$A$30,G1135=账期!$A$32,G1135=账期!$A$34,G1135=账期!$A$35,G1135=账期!$A$37,G1135=账期!$A$39,G1135=账期!$A$40,G1135=账期!$A$41,G1135=账期!$A$42,G1135=账期!$A$43,G1135=账期!$A$44,G1135=账期!$A$45,G1135=账期!$A$46,G1135=账期!$A$48,G1135=账期!$A$50,G1135=账期!$A$51,G1135=账期!$A$52,G1135=账期!$A$53,G1135=账期!$A$54,G1135=账期!$A$56,G1135=账期!$A$57,G1135=账期!$A$58,G1135=账期!$A$59,G1135=账期!$A$60,G1135=账期!$A$61,G1135=账期!$A$62,G1135=账期!$A$63,G1135=账期!$A$64,G1135=账期!$A$66,G1135=账期!$A$67,G1135=账期!$A$68,G1135=账期!$A$70,G1135=账期!$A$71),30,IF(OR(G1135=账期!$A$74,G1135=账期!$A$77,G1135=账期!$A$76,G1135=账期!$A$79,G1135=账期!$A$80,G1135=账期!$A$81,G1135=账期!$A$83,G1135=账期!$A$85,G1135=账期!$A$87,G1135=账期!$A$89,G1135=账期!$A$91),60,IF(OR(G1135=账期!$A$93,G1135=账期!$A$94,G1135=账期!$A$95,G1135=账期!$A$96,G1135=账期!$A$98,G1135=账期!$A$99,G1135=账期!$A$101,G1135=账期!$A$102),90,0)))</f>
        <v>0</v>
      </c>
      <c r="AF1135" s="396"/>
      <c r="AG1135" s="384"/>
      <c r="AH1135" s="396" t="str">
        <f t="shared" si="229"/>
        <v/>
      </c>
    </row>
    <row r="1136" spans="1:34" ht="18" customHeight="1" x14ac:dyDescent="0.25">
      <c r="A1136" s="301" t="str">
        <f t="shared" si="224"/>
        <v/>
      </c>
      <c r="B1136" s="380"/>
      <c r="C1136" s="381"/>
      <c r="D1136" s="382"/>
      <c r="E1136" s="383" t="str">
        <f t="shared" si="227"/>
        <v>C</v>
      </c>
      <c r="F1136" s="383" t="str">
        <f t="shared" si="228"/>
        <v>C</v>
      </c>
      <c r="G1136" s="384"/>
      <c r="H1136" s="385" t="str">
        <f>IF(G1136="","",VLOOKUP(G1136,下拉数据源!J:K,2,0))</f>
        <v/>
      </c>
      <c r="I1136" s="385"/>
      <c r="J1136" s="385"/>
      <c r="K1136" s="386"/>
      <c r="L1136" s="384"/>
      <c r="M1136" s="384"/>
      <c r="N1136" s="384"/>
      <c r="O1136" s="384"/>
      <c r="P1136" s="386"/>
      <c r="Q1136" s="387"/>
      <c r="R1136" s="286"/>
      <c r="S1136" s="388">
        <f t="shared" si="225"/>
        <v>0</v>
      </c>
      <c r="T1136" s="389"/>
      <c r="U1136" s="389">
        <f t="shared" si="223"/>
        <v>0</v>
      </c>
      <c r="V1136" s="451"/>
      <c r="W1136" s="452"/>
      <c r="X1136" s="386"/>
      <c r="Y1136" s="390"/>
      <c r="Z1136" s="391"/>
      <c r="AA1136" s="392"/>
      <c r="AB1136" s="393"/>
      <c r="AC1136" s="394"/>
      <c r="AD1136" s="395">
        <f t="shared" si="226"/>
        <v>0</v>
      </c>
      <c r="AE1136" s="396">
        <f>IF(OR(G1136=账期!$A$18,G1136=账期!$A$20,G1136=账期!$A$22,G1136=账期!$A$24,G1136=账期!$A$25,G1136=账期!$A$27,G1136=账期!$A$26,G1136=账期!$A$28,G1136=账期!$A$30,G1136=账期!$A$32,G1136=账期!$A$34,G1136=账期!$A$35,G1136=账期!$A$37,G1136=账期!$A$39,G1136=账期!$A$40,G1136=账期!$A$41,G1136=账期!$A$42,G1136=账期!$A$43,G1136=账期!$A$44,G1136=账期!$A$45,G1136=账期!$A$46,G1136=账期!$A$48,G1136=账期!$A$50,G1136=账期!$A$51,G1136=账期!$A$52,G1136=账期!$A$53,G1136=账期!$A$54,G1136=账期!$A$56,G1136=账期!$A$57,G1136=账期!$A$58,G1136=账期!$A$59,G1136=账期!$A$60,G1136=账期!$A$61,G1136=账期!$A$62,G1136=账期!$A$63,G1136=账期!$A$64,G1136=账期!$A$66,G1136=账期!$A$67,G1136=账期!$A$68,G1136=账期!$A$70,G1136=账期!$A$71),30,IF(OR(G1136=账期!$A$74,G1136=账期!$A$77,G1136=账期!$A$76,G1136=账期!$A$79,G1136=账期!$A$80,G1136=账期!$A$81,G1136=账期!$A$83,G1136=账期!$A$85,G1136=账期!$A$87,G1136=账期!$A$89,G1136=账期!$A$91),60,IF(OR(G1136=账期!$A$93,G1136=账期!$A$94,G1136=账期!$A$95,G1136=账期!$A$96,G1136=账期!$A$98,G1136=账期!$A$99,G1136=账期!$A$101,G1136=账期!$A$102),90,0)))</f>
        <v>0</v>
      </c>
      <c r="AF1136" s="396"/>
      <c r="AG1136" s="384"/>
      <c r="AH1136" s="396" t="str">
        <f t="shared" si="229"/>
        <v/>
      </c>
    </row>
    <row r="1137" spans="1:34" ht="18" customHeight="1" x14ac:dyDescent="0.25">
      <c r="A1137" s="301" t="str">
        <f t="shared" si="224"/>
        <v/>
      </c>
      <c r="B1137" s="380"/>
      <c r="C1137" s="381"/>
      <c r="D1137" s="382"/>
      <c r="E1137" s="383" t="str">
        <f t="shared" si="227"/>
        <v>C</v>
      </c>
      <c r="F1137" s="383" t="str">
        <f t="shared" si="228"/>
        <v>C</v>
      </c>
      <c r="G1137" s="384"/>
      <c r="H1137" s="385" t="str">
        <f>IF(G1137="","",VLOOKUP(G1137,下拉数据源!J:K,2,0))</f>
        <v/>
      </c>
      <c r="I1137" s="385"/>
      <c r="J1137" s="385"/>
      <c r="K1137" s="386"/>
      <c r="L1137" s="384"/>
      <c r="M1137" s="384"/>
      <c r="N1137" s="384"/>
      <c r="O1137" s="384"/>
      <c r="P1137" s="386"/>
      <c r="Q1137" s="387"/>
      <c r="R1137" s="286"/>
      <c r="S1137" s="388">
        <f t="shared" si="225"/>
        <v>0</v>
      </c>
      <c r="T1137" s="389"/>
      <c r="U1137" s="389">
        <f t="shared" si="223"/>
        <v>0</v>
      </c>
      <c r="V1137" s="451"/>
      <c r="W1137" s="452"/>
      <c r="X1137" s="386"/>
      <c r="Y1137" s="390"/>
      <c r="Z1137" s="391"/>
      <c r="AA1137" s="392"/>
      <c r="AB1137" s="393"/>
      <c r="AC1137" s="394"/>
      <c r="AD1137" s="395">
        <f t="shared" si="226"/>
        <v>0</v>
      </c>
      <c r="AE1137" s="396">
        <f>IF(OR(G1137=账期!$A$18,G1137=账期!$A$20,G1137=账期!$A$22,G1137=账期!$A$24,G1137=账期!$A$25,G1137=账期!$A$27,G1137=账期!$A$26,G1137=账期!$A$28,G1137=账期!$A$30,G1137=账期!$A$32,G1137=账期!$A$34,G1137=账期!$A$35,G1137=账期!$A$37,G1137=账期!$A$39,G1137=账期!$A$40,G1137=账期!$A$41,G1137=账期!$A$42,G1137=账期!$A$43,G1137=账期!$A$44,G1137=账期!$A$45,G1137=账期!$A$46,G1137=账期!$A$48,G1137=账期!$A$50,G1137=账期!$A$51,G1137=账期!$A$52,G1137=账期!$A$53,G1137=账期!$A$54,G1137=账期!$A$56,G1137=账期!$A$57,G1137=账期!$A$58,G1137=账期!$A$59,G1137=账期!$A$60,G1137=账期!$A$61,G1137=账期!$A$62,G1137=账期!$A$63,G1137=账期!$A$64,G1137=账期!$A$66,G1137=账期!$A$67,G1137=账期!$A$68,G1137=账期!$A$70,G1137=账期!$A$71),30,IF(OR(G1137=账期!$A$74,G1137=账期!$A$77,G1137=账期!$A$76,G1137=账期!$A$79,G1137=账期!$A$80,G1137=账期!$A$81,G1137=账期!$A$83,G1137=账期!$A$85,G1137=账期!$A$87,G1137=账期!$A$89,G1137=账期!$A$91),60,IF(OR(G1137=账期!$A$93,G1137=账期!$A$94,G1137=账期!$A$95,G1137=账期!$A$96,G1137=账期!$A$98,G1137=账期!$A$99,G1137=账期!$A$101,G1137=账期!$A$102),90,0)))</f>
        <v>0</v>
      </c>
      <c r="AF1137" s="396"/>
      <c r="AG1137" s="384"/>
      <c r="AH1137" s="396" t="str">
        <f t="shared" si="229"/>
        <v/>
      </c>
    </row>
    <row r="1138" spans="1:34" ht="18" customHeight="1" x14ac:dyDescent="0.25">
      <c r="A1138" s="301" t="str">
        <f t="shared" si="224"/>
        <v/>
      </c>
      <c r="B1138" s="380"/>
      <c r="C1138" s="381"/>
      <c r="D1138" s="382"/>
      <c r="E1138" s="383" t="str">
        <f t="shared" si="227"/>
        <v>C</v>
      </c>
      <c r="F1138" s="383" t="str">
        <f t="shared" si="228"/>
        <v>C</v>
      </c>
      <c r="G1138" s="384"/>
      <c r="H1138" s="385" t="str">
        <f>IF(G1138="","",VLOOKUP(G1138,下拉数据源!J:K,2,0))</f>
        <v/>
      </c>
      <c r="I1138" s="385"/>
      <c r="J1138" s="385"/>
      <c r="K1138" s="386"/>
      <c r="L1138" s="384"/>
      <c r="M1138" s="384"/>
      <c r="N1138" s="384"/>
      <c r="O1138" s="384"/>
      <c r="P1138" s="386"/>
      <c r="Q1138" s="387"/>
      <c r="R1138" s="286"/>
      <c r="S1138" s="388">
        <f t="shared" si="225"/>
        <v>0</v>
      </c>
      <c r="T1138" s="389"/>
      <c r="U1138" s="389">
        <f t="shared" si="223"/>
        <v>0</v>
      </c>
      <c r="V1138" s="451"/>
      <c r="W1138" s="452"/>
      <c r="X1138" s="386"/>
      <c r="Y1138" s="390"/>
      <c r="Z1138" s="391"/>
      <c r="AA1138" s="392"/>
      <c r="AB1138" s="393"/>
      <c r="AC1138" s="394"/>
      <c r="AD1138" s="395">
        <f t="shared" si="226"/>
        <v>0</v>
      </c>
      <c r="AE1138" s="396">
        <f>IF(OR(G1138=账期!$A$18,G1138=账期!$A$20,G1138=账期!$A$22,G1138=账期!$A$24,G1138=账期!$A$25,G1138=账期!$A$27,G1138=账期!$A$26,G1138=账期!$A$28,G1138=账期!$A$30,G1138=账期!$A$32,G1138=账期!$A$34,G1138=账期!$A$35,G1138=账期!$A$37,G1138=账期!$A$39,G1138=账期!$A$40,G1138=账期!$A$41,G1138=账期!$A$42,G1138=账期!$A$43,G1138=账期!$A$44,G1138=账期!$A$45,G1138=账期!$A$46,G1138=账期!$A$48,G1138=账期!$A$50,G1138=账期!$A$51,G1138=账期!$A$52,G1138=账期!$A$53,G1138=账期!$A$54,G1138=账期!$A$56,G1138=账期!$A$57,G1138=账期!$A$58,G1138=账期!$A$59,G1138=账期!$A$60,G1138=账期!$A$61,G1138=账期!$A$62,G1138=账期!$A$63,G1138=账期!$A$64,G1138=账期!$A$66,G1138=账期!$A$67,G1138=账期!$A$68,G1138=账期!$A$70,G1138=账期!$A$71),30,IF(OR(G1138=账期!$A$74,G1138=账期!$A$77,G1138=账期!$A$76,G1138=账期!$A$79,G1138=账期!$A$80,G1138=账期!$A$81,G1138=账期!$A$83,G1138=账期!$A$85,G1138=账期!$A$87,G1138=账期!$A$89,G1138=账期!$A$91),60,IF(OR(G1138=账期!$A$93,G1138=账期!$A$94,G1138=账期!$A$95,G1138=账期!$A$96,G1138=账期!$A$98,G1138=账期!$A$99,G1138=账期!$A$101,G1138=账期!$A$102),90,0)))</f>
        <v>0</v>
      </c>
      <c r="AF1138" s="396"/>
      <c r="AG1138" s="384"/>
      <c r="AH1138" s="396" t="str">
        <f t="shared" si="229"/>
        <v/>
      </c>
    </row>
    <row r="1139" spans="1:34" ht="18" customHeight="1" x14ac:dyDescent="0.25">
      <c r="A1139" s="301" t="str">
        <f t="shared" si="224"/>
        <v/>
      </c>
      <c r="B1139" s="380"/>
      <c r="C1139" s="381"/>
      <c r="D1139" s="382"/>
      <c r="E1139" s="383" t="str">
        <f t="shared" si="227"/>
        <v>C</v>
      </c>
      <c r="F1139" s="383" t="str">
        <f t="shared" si="228"/>
        <v>C</v>
      </c>
      <c r="G1139" s="384"/>
      <c r="H1139" s="385" t="str">
        <f>IF(G1139="","",VLOOKUP(G1139,下拉数据源!J:K,2,0))</f>
        <v/>
      </c>
      <c r="I1139" s="385"/>
      <c r="J1139" s="385"/>
      <c r="K1139" s="386"/>
      <c r="L1139" s="384"/>
      <c r="M1139" s="384"/>
      <c r="N1139" s="384"/>
      <c r="O1139" s="384"/>
      <c r="P1139" s="386"/>
      <c r="Q1139" s="387"/>
      <c r="R1139" s="286"/>
      <c r="S1139" s="388">
        <f t="shared" si="225"/>
        <v>0</v>
      </c>
      <c r="T1139" s="389"/>
      <c r="U1139" s="389">
        <f t="shared" si="223"/>
        <v>0</v>
      </c>
      <c r="V1139" s="451"/>
      <c r="W1139" s="452"/>
      <c r="X1139" s="386"/>
      <c r="Y1139" s="390"/>
      <c r="Z1139" s="391"/>
      <c r="AA1139" s="392"/>
      <c r="AB1139" s="393"/>
      <c r="AC1139" s="394"/>
      <c r="AD1139" s="395">
        <f t="shared" si="226"/>
        <v>0</v>
      </c>
      <c r="AE1139" s="396">
        <f>IF(OR(G1139=账期!$A$18,G1139=账期!$A$20,G1139=账期!$A$22,G1139=账期!$A$24,G1139=账期!$A$25,G1139=账期!$A$27,G1139=账期!$A$26,G1139=账期!$A$28,G1139=账期!$A$30,G1139=账期!$A$32,G1139=账期!$A$34,G1139=账期!$A$35,G1139=账期!$A$37,G1139=账期!$A$39,G1139=账期!$A$40,G1139=账期!$A$41,G1139=账期!$A$42,G1139=账期!$A$43,G1139=账期!$A$44,G1139=账期!$A$45,G1139=账期!$A$46,G1139=账期!$A$48,G1139=账期!$A$50,G1139=账期!$A$51,G1139=账期!$A$52,G1139=账期!$A$53,G1139=账期!$A$54,G1139=账期!$A$56,G1139=账期!$A$57,G1139=账期!$A$58,G1139=账期!$A$59,G1139=账期!$A$60,G1139=账期!$A$61,G1139=账期!$A$62,G1139=账期!$A$63,G1139=账期!$A$64,G1139=账期!$A$66,G1139=账期!$A$67,G1139=账期!$A$68,G1139=账期!$A$70,G1139=账期!$A$71),30,IF(OR(G1139=账期!$A$74,G1139=账期!$A$77,G1139=账期!$A$76,G1139=账期!$A$79,G1139=账期!$A$80,G1139=账期!$A$81,G1139=账期!$A$83,G1139=账期!$A$85,G1139=账期!$A$87,G1139=账期!$A$89,G1139=账期!$A$91),60,IF(OR(G1139=账期!$A$93,G1139=账期!$A$94,G1139=账期!$A$95,G1139=账期!$A$96,G1139=账期!$A$98,G1139=账期!$A$99,G1139=账期!$A$101,G1139=账期!$A$102),90,0)))</f>
        <v>0</v>
      </c>
      <c r="AF1139" s="396"/>
      <c r="AG1139" s="384"/>
      <c r="AH1139" s="396" t="str">
        <f t="shared" si="229"/>
        <v/>
      </c>
    </row>
    <row r="1140" spans="1:34" ht="18" customHeight="1" x14ac:dyDescent="0.25">
      <c r="A1140" s="301" t="str">
        <f t="shared" si="224"/>
        <v/>
      </c>
      <c r="B1140" s="380"/>
      <c r="C1140" s="381"/>
      <c r="D1140" s="382"/>
      <c r="E1140" s="383" t="str">
        <f t="shared" si="227"/>
        <v>C</v>
      </c>
      <c r="F1140" s="383" t="str">
        <f t="shared" si="228"/>
        <v>C</v>
      </c>
      <c r="G1140" s="384"/>
      <c r="H1140" s="385" t="str">
        <f>IF(G1140="","",VLOOKUP(G1140,下拉数据源!J:K,2,0))</f>
        <v/>
      </c>
      <c r="I1140" s="385"/>
      <c r="J1140" s="385"/>
      <c r="K1140" s="386"/>
      <c r="L1140" s="384"/>
      <c r="M1140" s="384"/>
      <c r="N1140" s="384"/>
      <c r="O1140" s="384"/>
      <c r="P1140" s="386"/>
      <c r="Q1140" s="387"/>
      <c r="R1140" s="286"/>
      <c r="S1140" s="388">
        <f t="shared" si="225"/>
        <v>0</v>
      </c>
      <c r="T1140" s="389"/>
      <c r="U1140" s="389">
        <f t="shared" si="223"/>
        <v>0</v>
      </c>
      <c r="V1140" s="451"/>
      <c r="W1140" s="452"/>
      <c r="X1140" s="386"/>
      <c r="Y1140" s="390"/>
      <c r="Z1140" s="391"/>
      <c r="AA1140" s="392"/>
      <c r="AB1140" s="393"/>
      <c r="AC1140" s="394"/>
      <c r="AD1140" s="395">
        <f t="shared" si="226"/>
        <v>0</v>
      </c>
      <c r="AE1140" s="396">
        <f>IF(OR(G1140=账期!$A$18,G1140=账期!$A$20,G1140=账期!$A$22,G1140=账期!$A$24,G1140=账期!$A$25,G1140=账期!$A$27,G1140=账期!$A$26,G1140=账期!$A$28,G1140=账期!$A$30,G1140=账期!$A$32,G1140=账期!$A$34,G1140=账期!$A$35,G1140=账期!$A$37,G1140=账期!$A$39,G1140=账期!$A$40,G1140=账期!$A$41,G1140=账期!$A$42,G1140=账期!$A$43,G1140=账期!$A$44,G1140=账期!$A$45,G1140=账期!$A$46,G1140=账期!$A$48,G1140=账期!$A$50,G1140=账期!$A$51,G1140=账期!$A$52,G1140=账期!$A$53,G1140=账期!$A$54,G1140=账期!$A$56,G1140=账期!$A$57,G1140=账期!$A$58,G1140=账期!$A$59,G1140=账期!$A$60,G1140=账期!$A$61,G1140=账期!$A$62,G1140=账期!$A$63,G1140=账期!$A$64,G1140=账期!$A$66,G1140=账期!$A$67,G1140=账期!$A$68,G1140=账期!$A$70,G1140=账期!$A$71),30,IF(OR(G1140=账期!$A$74,G1140=账期!$A$77,G1140=账期!$A$76,G1140=账期!$A$79,G1140=账期!$A$80,G1140=账期!$A$81,G1140=账期!$A$83,G1140=账期!$A$85,G1140=账期!$A$87,G1140=账期!$A$89,G1140=账期!$A$91),60,IF(OR(G1140=账期!$A$93,G1140=账期!$A$94,G1140=账期!$A$95,G1140=账期!$A$96,G1140=账期!$A$98,G1140=账期!$A$99,G1140=账期!$A$101,G1140=账期!$A$102),90,0)))</f>
        <v>0</v>
      </c>
      <c r="AF1140" s="396"/>
      <c r="AG1140" s="384"/>
      <c r="AH1140" s="396" t="str">
        <f t="shared" si="229"/>
        <v/>
      </c>
    </row>
    <row r="1141" spans="1:34" ht="18" customHeight="1" x14ac:dyDescent="0.25">
      <c r="A1141" s="301" t="str">
        <f t="shared" si="224"/>
        <v/>
      </c>
      <c r="B1141" s="380"/>
      <c r="C1141" s="381"/>
      <c r="D1141" s="382"/>
      <c r="E1141" s="383" t="str">
        <f t="shared" si="227"/>
        <v>C</v>
      </c>
      <c r="F1141" s="383" t="str">
        <f t="shared" si="228"/>
        <v>C</v>
      </c>
      <c r="G1141" s="384"/>
      <c r="H1141" s="385" t="str">
        <f>IF(G1141="","",VLOOKUP(G1141,下拉数据源!J:K,2,0))</f>
        <v/>
      </c>
      <c r="I1141" s="385"/>
      <c r="J1141" s="385"/>
      <c r="K1141" s="386"/>
      <c r="L1141" s="384"/>
      <c r="M1141" s="384"/>
      <c r="N1141" s="384"/>
      <c r="O1141" s="384"/>
      <c r="P1141" s="386"/>
      <c r="Q1141" s="387"/>
      <c r="R1141" s="286"/>
      <c r="S1141" s="388">
        <f t="shared" si="225"/>
        <v>0</v>
      </c>
      <c r="T1141" s="389"/>
      <c r="U1141" s="389">
        <f t="shared" si="223"/>
        <v>0</v>
      </c>
      <c r="V1141" s="451"/>
      <c r="W1141" s="452"/>
      <c r="X1141" s="386"/>
      <c r="Y1141" s="390"/>
      <c r="Z1141" s="391"/>
      <c r="AA1141" s="392"/>
      <c r="AB1141" s="393"/>
      <c r="AC1141" s="394"/>
      <c r="AD1141" s="395">
        <f t="shared" si="226"/>
        <v>0</v>
      </c>
      <c r="AE1141" s="396">
        <f>IF(OR(G1141=账期!$A$18,G1141=账期!$A$20,G1141=账期!$A$22,G1141=账期!$A$24,G1141=账期!$A$25,G1141=账期!$A$27,G1141=账期!$A$26,G1141=账期!$A$28,G1141=账期!$A$30,G1141=账期!$A$32,G1141=账期!$A$34,G1141=账期!$A$35,G1141=账期!$A$37,G1141=账期!$A$39,G1141=账期!$A$40,G1141=账期!$A$41,G1141=账期!$A$42,G1141=账期!$A$43,G1141=账期!$A$44,G1141=账期!$A$45,G1141=账期!$A$46,G1141=账期!$A$48,G1141=账期!$A$50,G1141=账期!$A$51,G1141=账期!$A$52,G1141=账期!$A$53,G1141=账期!$A$54,G1141=账期!$A$56,G1141=账期!$A$57,G1141=账期!$A$58,G1141=账期!$A$59,G1141=账期!$A$60,G1141=账期!$A$61,G1141=账期!$A$62,G1141=账期!$A$63,G1141=账期!$A$64,G1141=账期!$A$66,G1141=账期!$A$67,G1141=账期!$A$68,G1141=账期!$A$70,G1141=账期!$A$71),30,IF(OR(G1141=账期!$A$74,G1141=账期!$A$77,G1141=账期!$A$76,G1141=账期!$A$79,G1141=账期!$A$80,G1141=账期!$A$81,G1141=账期!$A$83,G1141=账期!$A$85,G1141=账期!$A$87,G1141=账期!$A$89,G1141=账期!$A$91),60,IF(OR(G1141=账期!$A$93,G1141=账期!$A$94,G1141=账期!$A$95,G1141=账期!$A$96,G1141=账期!$A$98,G1141=账期!$A$99,G1141=账期!$A$101,G1141=账期!$A$102),90,0)))</f>
        <v>0</v>
      </c>
      <c r="AF1141" s="396"/>
      <c r="AG1141" s="384"/>
      <c r="AH1141" s="396" t="str">
        <f t="shared" si="229"/>
        <v/>
      </c>
    </row>
    <row r="1142" spans="1:34" ht="18" customHeight="1" x14ac:dyDescent="0.25">
      <c r="A1142" s="301" t="str">
        <f t="shared" si="224"/>
        <v/>
      </c>
      <c r="B1142" s="380"/>
      <c r="C1142" s="381"/>
      <c r="D1142" s="382"/>
      <c r="E1142" s="383" t="str">
        <f t="shared" si="227"/>
        <v>C</v>
      </c>
      <c r="F1142" s="383" t="str">
        <f t="shared" si="228"/>
        <v>C</v>
      </c>
      <c r="G1142" s="384"/>
      <c r="H1142" s="385" t="str">
        <f>IF(G1142="","",VLOOKUP(G1142,下拉数据源!J:K,2,0))</f>
        <v/>
      </c>
      <c r="I1142" s="385"/>
      <c r="J1142" s="385"/>
      <c r="K1142" s="386"/>
      <c r="L1142" s="384"/>
      <c r="M1142" s="384"/>
      <c r="N1142" s="384"/>
      <c r="O1142" s="384"/>
      <c r="P1142" s="386"/>
      <c r="Q1142" s="387"/>
      <c r="R1142" s="286"/>
      <c r="S1142" s="388">
        <f t="shared" si="225"/>
        <v>0</v>
      </c>
      <c r="T1142" s="389"/>
      <c r="U1142" s="389">
        <f t="shared" si="223"/>
        <v>0</v>
      </c>
      <c r="V1142" s="451"/>
      <c r="W1142" s="452"/>
      <c r="X1142" s="386"/>
      <c r="Y1142" s="390"/>
      <c r="Z1142" s="391"/>
      <c r="AA1142" s="392"/>
      <c r="AB1142" s="393"/>
      <c r="AC1142" s="394"/>
      <c r="AD1142" s="395">
        <f t="shared" si="226"/>
        <v>0</v>
      </c>
      <c r="AE1142" s="396">
        <f>IF(OR(G1142=账期!$A$18,G1142=账期!$A$20,G1142=账期!$A$22,G1142=账期!$A$24,G1142=账期!$A$25,G1142=账期!$A$27,G1142=账期!$A$26,G1142=账期!$A$28,G1142=账期!$A$30,G1142=账期!$A$32,G1142=账期!$A$34,G1142=账期!$A$35,G1142=账期!$A$37,G1142=账期!$A$39,G1142=账期!$A$40,G1142=账期!$A$41,G1142=账期!$A$42,G1142=账期!$A$43,G1142=账期!$A$44,G1142=账期!$A$45,G1142=账期!$A$46,G1142=账期!$A$48,G1142=账期!$A$50,G1142=账期!$A$51,G1142=账期!$A$52,G1142=账期!$A$53,G1142=账期!$A$54,G1142=账期!$A$56,G1142=账期!$A$57,G1142=账期!$A$58,G1142=账期!$A$59,G1142=账期!$A$60,G1142=账期!$A$61,G1142=账期!$A$62,G1142=账期!$A$63,G1142=账期!$A$64,G1142=账期!$A$66,G1142=账期!$A$67,G1142=账期!$A$68,G1142=账期!$A$70,G1142=账期!$A$71),30,IF(OR(G1142=账期!$A$74,G1142=账期!$A$77,G1142=账期!$A$76,G1142=账期!$A$79,G1142=账期!$A$80,G1142=账期!$A$81,G1142=账期!$A$83,G1142=账期!$A$85,G1142=账期!$A$87,G1142=账期!$A$89,G1142=账期!$A$91),60,IF(OR(G1142=账期!$A$93,G1142=账期!$A$94,G1142=账期!$A$95,G1142=账期!$A$96,G1142=账期!$A$98,G1142=账期!$A$99,G1142=账期!$A$101,G1142=账期!$A$102),90,0)))</f>
        <v>0</v>
      </c>
      <c r="AF1142" s="396"/>
      <c r="AG1142" s="384"/>
      <c r="AH1142" s="396" t="str">
        <f t="shared" si="229"/>
        <v/>
      </c>
    </row>
    <row r="1143" spans="1:34" ht="18" customHeight="1" x14ac:dyDescent="0.25">
      <c r="A1143" s="301" t="str">
        <f t="shared" si="224"/>
        <v/>
      </c>
      <c r="B1143" s="380"/>
      <c r="C1143" s="381"/>
      <c r="D1143" s="382"/>
      <c r="E1143" s="383" t="str">
        <f t="shared" si="227"/>
        <v>C</v>
      </c>
      <c r="F1143" s="383" t="str">
        <f t="shared" si="228"/>
        <v>C</v>
      </c>
      <c r="G1143" s="384"/>
      <c r="H1143" s="385" t="str">
        <f>IF(G1143="","",VLOOKUP(G1143,下拉数据源!J:K,2,0))</f>
        <v/>
      </c>
      <c r="I1143" s="385"/>
      <c r="J1143" s="385"/>
      <c r="K1143" s="386"/>
      <c r="L1143" s="384"/>
      <c r="M1143" s="384"/>
      <c r="N1143" s="384"/>
      <c r="O1143" s="384"/>
      <c r="P1143" s="386"/>
      <c r="Q1143" s="387"/>
      <c r="R1143" s="286"/>
      <c r="S1143" s="388">
        <f t="shared" si="225"/>
        <v>0</v>
      </c>
      <c r="T1143" s="389"/>
      <c r="U1143" s="389">
        <f t="shared" si="223"/>
        <v>0</v>
      </c>
      <c r="V1143" s="451"/>
      <c r="W1143" s="452"/>
      <c r="X1143" s="386"/>
      <c r="Y1143" s="390"/>
      <c r="Z1143" s="391"/>
      <c r="AA1143" s="392"/>
      <c r="AB1143" s="393"/>
      <c r="AC1143" s="394"/>
      <c r="AD1143" s="395">
        <f t="shared" si="226"/>
        <v>0</v>
      </c>
      <c r="AE1143" s="396">
        <f>IF(OR(G1143=账期!$A$18,G1143=账期!$A$20,G1143=账期!$A$22,G1143=账期!$A$24,G1143=账期!$A$25,G1143=账期!$A$27,G1143=账期!$A$26,G1143=账期!$A$28,G1143=账期!$A$30,G1143=账期!$A$32,G1143=账期!$A$34,G1143=账期!$A$35,G1143=账期!$A$37,G1143=账期!$A$39,G1143=账期!$A$40,G1143=账期!$A$41,G1143=账期!$A$42,G1143=账期!$A$43,G1143=账期!$A$44,G1143=账期!$A$45,G1143=账期!$A$46,G1143=账期!$A$48,G1143=账期!$A$50,G1143=账期!$A$51,G1143=账期!$A$52,G1143=账期!$A$53,G1143=账期!$A$54,G1143=账期!$A$56,G1143=账期!$A$57,G1143=账期!$A$58,G1143=账期!$A$59,G1143=账期!$A$60,G1143=账期!$A$61,G1143=账期!$A$62,G1143=账期!$A$63,G1143=账期!$A$64,G1143=账期!$A$66,G1143=账期!$A$67,G1143=账期!$A$68,G1143=账期!$A$70,G1143=账期!$A$71),30,IF(OR(G1143=账期!$A$74,G1143=账期!$A$77,G1143=账期!$A$76,G1143=账期!$A$79,G1143=账期!$A$80,G1143=账期!$A$81,G1143=账期!$A$83,G1143=账期!$A$85,G1143=账期!$A$87,G1143=账期!$A$89,G1143=账期!$A$91),60,IF(OR(G1143=账期!$A$93,G1143=账期!$A$94,G1143=账期!$A$95,G1143=账期!$A$96,G1143=账期!$A$98,G1143=账期!$A$99,G1143=账期!$A$101,G1143=账期!$A$102),90,0)))</f>
        <v>0</v>
      </c>
      <c r="AF1143" s="396"/>
      <c r="AG1143" s="384"/>
      <c r="AH1143" s="396" t="str">
        <f t="shared" si="229"/>
        <v/>
      </c>
    </row>
    <row r="1144" spans="1:34" ht="18" customHeight="1" x14ac:dyDescent="0.25">
      <c r="A1144" s="301" t="str">
        <f t="shared" si="224"/>
        <v/>
      </c>
      <c r="B1144" s="380"/>
      <c r="C1144" s="381"/>
      <c r="D1144" s="382"/>
      <c r="E1144" s="383" t="str">
        <f t="shared" si="227"/>
        <v>C</v>
      </c>
      <c r="F1144" s="383" t="str">
        <f t="shared" si="228"/>
        <v>C</v>
      </c>
      <c r="G1144" s="384"/>
      <c r="H1144" s="385" t="str">
        <f>IF(G1144="","",VLOOKUP(G1144,下拉数据源!J:K,2,0))</f>
        <v/>
      </c>
      <c r="I1144" s="385"/>
      <c r="J1144" s="385"/>
      <c r="K1144" s="386"/>
      <c r="L1144" s="384"/>
      <c r="M1144" s="384"/>
      <c r="N1144" s="384"/>
      <c r="O1144" s="384"/>
      <c r="P1144" s="386"/>
      <c r="Q1144" s="387"/>
      <c r="R1144" s="286"/>
      <c r="S1144" s="388">
        <f t="shared" si="225"/>
        <v>0</v>
      </c>
      <c r="T1144" s="389"/>
      <c r="U1144" s="389">
        <f t="shared" si="223"/>
        <v>0</v>
      </c>
      <c r="V1144" s="451"/>
      <c r="W1144" s="452"/>
      <c r="X1144" s="386"/>
      <c r="Y1144" s="390"/>
      <c r="Z1144" s="391"/>
      <c r="AA1144" s="392"/>
      <c r="AB1144" s="393"/>
      <c r="AC1144" s="394"/>
      <c r="AD1144" s="395">
        <f t="shared" si="226"/>
        <v>0</v>
      </c>
      <c r="AE1144" s="396">
        <f>IF(OR(G1144=账期!$A$18,G1144=账期!$A$20,G1144=账期!$A$22,G1144=账期!$A$24,G1144=账期!$A$25,G1144=账期!$A$27,G1144=账期!$A$26,G1144=账期!$A$28,G1144=账期!$A$30,G1144=账期!$A$32,G1144=账期!$A$34,G1144=账期!$A$35,G1144=账期!$A$37,G1144=账期!$A$39,G1144=账期!$A$40,G1144=账期!$A$41,G1144=账期!$A$42,G1144=账期!$A$43,G1144=账期!$A$44,G1144=账期!$A$45,G1144=账期!$A$46,G1144=账期!$A$48,G1144=账期!$A$50,G1144=账期!$A$51,G1144=账期!$A$52,G1144=账期!$A$53,G1144=账期!$A$54,G1144=账期!$A$56,G1144=账期!$A$57,G1144=账期!$A$58,G1144=账期!$A$59,G1144=账期!$A$60,G1144=账期!$A$61,G1144=账期!$A$62,G1144=账期!$A$63,G1144=账期!$A$64,G1144=账期!$A$66,G1144=账期!$A$67,G1144=账期!$A$68,G1144=账期!$A$70,G1144=账期!$A$71),30,IF(OR(G1144=账期!$A$74,G1144=账期!$A$77,G1144=账期!$A$76,G1144=账期!$A$79,G1144=账期!$A$80,G1144=账期!$A$81,G1144=账期!$A$83,G1144=账期!$A$85,G1144=账期!$A$87,G1144=账期!$A$89,G1144=账期!$A$91),60,IF(OR(G1144=账期!$A$93,G1144=账期!$A$94,G1144=账期!$A$95,G1144=账期!$A$96,G1144=账期!$A$98,G1144=账期!$A$99,G1144=账期!$A$101,G1144=账期!$A$102),90,0)))</f>
        <v>0</v>
      </c>
      <c r="AF1144" s="396"/>
      <c r="AG1144" s="384"/>
      <c r="AH1144" s="396" t="str">
        <f t="shared" si="229"/>
        <v/>
      </c>
    </row>
    <row r="1145" spans="1:34" ht="18" customHeight="1" x14ac:dyDescent="0.25">
      <c r="A1145" s="301" t="str">
        <f t="shared" si="224"/>
        <v/>
      </c>
      <c r="B1145" s="380"/>
      <c r="C1145" s="381"/>
      <c r="D1145" s="382"/>
      <c r="E1145" s="383" t="str">
        <f t="shared" si="227"/>
        <v>C</v>
      </c>
      <c r="F1145" s="383" t="str">
        <f t="shared" si="228"/>
        <v>C</v>
      </c>
      <c r="G1145" s="384"/>
      <c r="H1145" s="385" t="str">
        <f>IF(G1145="","",VLOOKUP(G1145,下拉数据源!J:K,2,0))</f>
        <v/>
      </c>
      <c r="I1145" s="385"/>
      <c r="J1145" s="385"/>
      <c r="K1145" s="386"/>
      <c r="L1145" s="384"/>
      <c r="M1145" s="384"/>
      <c r="N1145" s="384"/>
      <c r="O1145" s="384"/>
      <c r="P1145" s="386"/>
      <c r="Q1145" s="387"/>
      <c r="R1145" s="286"/>
      <c r="S1145" s="388">
        <f t="shared" si="225"/>
        <v>0</v>
      </c>
      <c r="T1145" s="389"/>
      <c r="U1145" s="389">
        <f t="shared" si="223"/>
        <v>0</v>
      </c>
      <c r="V1145" s="451"/>
      <c r="W1145" s="452"/>
      <c r="X1145" s="386"/>
      <c r="Y1145" s="390"/>
      <c r="Z1145" s="391"/>
      <c r="AA1145" s="392"/>
      <c r="AB1145" s="393"/>
      <c r="AC1145" s="394"/>
      <c r="AD1145" s="395">
        <f t="shared" si="226"/>
        <v>0</v>
      </c>
      <c r="AE1145" s="396">
        <f>IF(OR(G1145=账期!$A$18,G1145=账期!$A$20,G1145=账期!$A$22,G1145=账期!$A$24,G1145=账期!$A$25,G1145=账期!$A$27,G1145=账期!$A$26,G1145=账期!$A$28,G1145=账期!$A$30,G1145=账期!$A$32,G1145=账期!$A$34,G1145=账期!$A$35,G1145=账期!$A$37,G1145=账期!$A$39,G1145=账期!$A$40,G1145=账期!$A$41,G1145=账期!$A$42,G1145=账期!$A$43,G1145=账期!$A$44,G1145=账期!$A$45,G1145=账期!$A$46,G1145=账期!$A$48,G1145=账期!$A$50,G1145=账期!$A$51,G1145=账期!$A$52,G1145=账期!$A$53,G1145=账期!$A$54,G1145=账期!$A$56,G1145=账期!$A$57,G1145=账期!$A$58,G1145=账期!$A$59,G1145=账期!$A$60,G1145=账期!$A$61,G1145=账期!$A$62,G1145=账期!$A$63,G1145=账期!$A$64,G1145=账期!$A$66,G1145=账期!$A$67,G1145=账期!$A$68,G1145=账期!$A$70,G1145=账期!$A$71),30,IF(OR(G1145=账期!$A$74,G1145=账期!$A$77,G1145=账期!$A$76,G1145=账期!$A$79,G1145=账期!$A$80,G1145=账期!$A$81,G1145=账期!$A$83,G1145=账期!$A$85,G1145=账期!$A$87,G1145=账期!$A$89,G1145=账期!$A$91),60,IF(OR(G1145=账期!$A$93,G1145=账期!$A$94,G1145=账期!$A$95,G1145=账期!$A$96,G1145=账期!$A$98,G1145=账期!$A$99,G1145=账期!$A$101,G1145=账期!$A$102),90,0)))</f>
        <v>0</v>
      </c>
      <c r="AF1145" s="396"/>
      <c r="AG1145" s="384"/>
      <c r="AH1145" s="396" t="str">
        <f t="shared" si="229"/>
        <v/>
      </c>
    </row>
    <row r="1146" spans="1:34" ht="18" customHeight="1" x14ac:dyDescent="0.25">
      <c r="A1146" s="301" t="str">
        <f t="shared" si="224"/>
        <v/>
      </c>
      <c r="B1146" s="380"/>
      <c r="C1146" s="381"/>
      <c r="D1146" s="382"/>
      <c r="E1146" s="383" t="str">
        <f t="shared" si="227"/>
        <v>C</v>
      </c>
      <c r="F1146" s="383" t="str">
        <f t="shared" si="228"/>
        <v>C</v>
      </c>
      <c r="G1146" s="384"/>
      <c r="H1146" s="385" t="str">
        <f>IF(G1146="","",VLOOKUP(G1146,下拉数据源!J:K,2,0))</f>
        <v/>
      </c>
      <c r="I1146" s="385"/>
      <c r="J1146" s="385"/>
      <c r="K1146" s="386"/>
      <c r="L1146" s="384"/>
      <c r="M1146" s="384"/>
      <c r="N1146" s="384"/>
      <c r="O1146" s="384"/>
      <c r="P1146" s="386"/>
      <c r="Q1146" s="387"/>
      <c r="R1146" s="286"/>
      <c r="S1146" s="388">
        <f t="shared" si="225"/>
        <v>0</v>
      </c>
      <c r="T1146" s="389"/>
      <c r="U1146" s="389">
        <f t="shared" ref="U1146:U1209" si="230">S1146-T1146</f>
        <v>0</v>
      </c>
      <c r="V1146" s="451"/>
      <c r="W1146" s="452"/>
      <c r="X1146" s="386"/>
      <c r="Y1146" s="390"/>
      <c r="Z1146" s="391"/>
      <c r="AA1146" s="392"/>
      <c r="AB1146" s="393"/>
      <c r="AC1146" s="394"/>
      <c r="AD1146" s="395">
        <f t="shared" si="226"/>
        <v>0</v>
      </c>
      <c r="AE1146" s="396">
        <f>IF(OR(G1146=账期!$A$18,G1146=账期!$A$20,G1146=账期!$A$22,G1146=账期!$A$24,G1146=账期!$A$25,G1146=账期!$A$27,G1146=账期!$A$26,G1146=账期!$A$28,G1146=账期!$A$30,G1146=账期!$A$32,G1146=账期!$A$34,G1146=账期!$A$35,G1146=账期!$A$37,G1146=账期!$A$39,G1146=账期!$A$40,G1146=账期!$A$41,G1146=账期!$A$42,G1146=账期!$A$43,G1146=账期!$A$44,G1146=账期!$A$45,G1146=账期!$A$46,G1146=账期!$A$48,G1146=账期!$A$50,G1146=账期!$A$51,G1146=账期!$A$52,G1146=账期!$A$53,G1146=账期!$A$54,G1146=账期!$A$56,G1146=账期!$A$57,G1146=账期!$A$58,G1146=账期!$A$59,G1146=账期!$A$60,G1146=账期!$A$61,G1146=账期!$A$62,G1146=账期!$A$63,G1146=账期!$A$64,G1146=账期!$A$66,G1146=账期!$A$67,G1146=账期!$A$68,G1146=账期!$A$70,G1146=账期!$A$71),30,IF(OR(G1146=账期!$A$74,G1146=账期!$A$77,G1146=账期!$A$76,G1146=账期!$A$79,G1146=账期!$A$80,G1146=账期!$A$81,G1146=账期!$A$83,G1146=账期!$A$85,G1146=账期!$A$87,G1146=账期!$A$89,G1146=账期!$A$91),60,IF(OR(G1146=账期!$A$93,G1146=账期!$A$94,G1146=账期!$A$95,G1146=账期!$A$96,G1146=账期!$A$98,G1146=账期!$A$99,G1146=账期!$A$101,G1146=账期!$A$102),90,0)))</f>
        <v>0</v>
      </c>
      <c r="AF1146" s="396"/>
      <c r="AG1146" s="384"/>
      <c r="AH1146" s="396" t="str">
        <f t="shared" si="229"/>
        <v/>
      </c>
    </row>
    <row r="1147" spans="1:34" ht="18" customHeight="1" x14ac:dyDescent="0.25">
      <c r="A1147" s="301" t="str">
        <f t="shared" si="224"/>
        <v/>
      </c>
      <c r="B1147" s="380"/>
      <c r="C1147" s="381"/>
      <c r="D1147" s="382"/>
      <c r="E1147" s="383" t="str">
        <f t="shared" si="227"/>
        <v>C</v>
      </c>
      <c r="F1147" s="383" t="str">
        <f t="shared" si="228"/>
        <v>C</v>
      </c>
      <c r="G1147" s="384"/>
      <c r="H1147" s="385" t="str">
        <f>IF(G1147="","",VLOOKUP(G1147,下拉数据源!J:K,2,0))</f>
        <v/>
      </c>
      <c r="I1147" s="385"/>
      <c r="J1147" s="385"/>
      <c r="K1147" s="386"/>
      <c r="L1147" s="384"/>
      <c r="M1147" s="384"/>
      <c r="N1147" s="384"/>
      <c r="O1147" s="384"/>
      <c r="P1147" s="386"/>
      <c r="Q1147" s="387"/>
      <c r="R1147" s="286"/>
      <c r="S1147" s="388">
        <f t="shared" si="225"/>
        <v>0</v>
      </c>
      <c r="T1147" s="389"/>
      <c r="U1147" s="389">
        <f t="shared" si="230"/>
        <v>0</v>
      </c>
      <c r="V1147" s="451"/>
      <c r="W1147" s="452"/>
      <c r="X1147" s="386"/>
      <c r="Y1147" s="390"/>
      <c r="Z1147" s="391"/>
      <c r="AA1147" s="392"/>
      <c r="AB1147" s="393"/>
      <c r="AC1147" s="394"/>
      <c r="AD1147" s="395">
        <f t="shared" si="226"/>
        <v>0</v>
      </c>
      <c r="AE1147" s="396">
        <f>IF(OR(G1147=账期!$A$18,G1147=账期!$A$20,G1147=账期!$A$22,G1147=账期!$A$24,G1147=账期!$A$25,G1147=账期!$A$27,G1147=账期!$A$26,G1147=账期!$A$28,G1147=账期!$A$30,G1147=账期!$A$32,G1147=账期!$A$34,G1147=账期!$A$35,G1147=账期!$A$37,G1147=账期!$A$39,G1147=账期!$A$40,G1147=账期!$A$41,G1147=账期!$A$42,G1147=账期!$A$43,G1147=账期!$A$44,G1147=账期!$A$45,G1147=账期!$A$46,G1147=账期!$A$48,G1147=账期!$A$50,G1147=账期!$A$51,G1147=账期!$A$52,G1147=账期!$A$53,G1147=账期!$A$54,G1147=账期!$A$56,G1147=账期!$A$57,G1147=账期!$A$58,G1147=账期!$A$59,G1147=账期!$A$60,G1147=账期!$A$61,G1147=账期!$A$62,G1147=账期!$A$63,G1147=账期!$A$64,G1147=账期!$A$66,G1147=账期!$A$67,G1147=账期!$A$68,G1147=账期!$A$70,G1147=账期!$A$71),30,IF(OR(G1147=账期!$A$74,G1147=账期!$A$77,G1147=账期!$A$76,G1147=账期!$A$79,G1147=账期!$A$80,G1147=账期!$A$81,G1147=账期!$A$83,G1147=账期!$A$85,G1147=账期!$A$87,G1147=账期!$A$89,G1147=账期!$A$91),60,IF(OR(G1147=账期!$A$93,G1147=账期!$A$94,G1147=账期!$A$95,G1147=账期!$A$96,G1147=账期!$A$98,G1147=账期!$A$99,G1147=账期!$A$101,G1147=账期!$A$102),90,0)))</f>
        <v>0</v>
      </c>
      <c r="AF1147" s="396"/>
      <c r="AG1147" s="384"/>
      <c r="AH1147" s="396" t="str">
        <f t="shared" si="229"/>
        <v/>
      </c>
    </row>
    <row r="1148" spans="1:34" ht="18" customHeight="1" x14ac:dyDescent="0.25">
      <c r="A1148" s="301" t="str">
        <f t="shared" si="224"/>
        <v/>
      </c>
      <c r="B1148" s="380"/>
      <c r="C1148" s="381"/>
      <c r="D1148" s="382"/>
      <c r="E1148" s="383" t="str">
        <f t="shared" si="227"/>
        <v>C</v>
      </c>
      <c r="F1148" s="383" t="str">
        <f t="shared" si="228"/>
        <v>C</v>
      </c>
      <c r="G1148" s="384"/>
      <c r="H1148" s="385" t="str">
        <f>IF(G1148="","",VLOOKUP(G1148,下拉数据源!J:K,2,0))</f>
        <v/>
      </c>
      <c r="I1148" s="385"/>
      <c r="J1148" s="385"/>
      <c r="K1148" s="386"/>
      <c r="L1148" s="384"/>
      <c r="M1148" s="384"/>
      <c r="N1148" s="384"/>
      <c r="O1148" s="384"/>
      <c r="P1148" s="386"/>
      <c r="Q1148" s="387"/>
      <c r="R1148" s="286"/>
      <c r="S1148" s="388">
        <f t="shared" si="225"/>
        <v>0</v>
      </c>
      <c r="T1148" s="389"/>
      <c r="U1148" s="389">
        <f t="shared" si="230"/>
        <v>0</v>
      </c>
      <c r="V1148" s="451"/>
      <c r="W1148" s="452"/>
      <c r="X1148" s="386"/>
      <c r="Y1148" s="390"/>
      <c r="Z1148" s="391"/>
      <c r="AA1148" s="392"/>
      <c r="AB1148" s="393"/>
      <c r="AC1148" s="394"/>
      <c r="AD1148" s="395">
        <f t="shared" si="226"/>
        <v>0</v>
      </c>
      <c r="AE1148" s="396">
        <f>IF(OR(G1148=账期!$A$18,G1148=账期!$A$20,G1148=账期!$A$22,G1148=账期!$A$24,G1148=账期!$A$25,G1148=账期!$A$27,G1148=账期!$A$26,G1148=账期!$A$28,G1148=账期!$A$30,G1148=账期!$A$32,G1148=账期!$A$34,G1148=账期!$A$35,G1148=账期!$A$37,G1148=账期!$A$39,G1148=账期!$A$40,G1148=账期!$A$41,G1148=账期!$A$42,G1148=账期!$A$43,G1148=账期!$A$44,G1148=账期!$A$45,G1148=账期!$A$46,G1148=账期!$A$48,G1148=账期!$A$50,G1148=账期!$A$51,G1148=账期!$A$52,G1148=账期!$A$53,G1148=账期!$A$54,G1148=账期!$A$56,G1148=账期!$A$57,G1148=账期!$A$58,G1148=账期!$A$59,G1148=账期!$A$60,G1148=账期!$A$61,G1148=账期!$A$62,G1148=账期!$A$63,G1148=账期!$A$64,G1148=账期!$A$66,G1148=账期!$A$67,G1148=账期!$A$68,G1148=账期!$A$70,G1148=账期!$A$71),30,IF(OR(G1148=账期!$A$74,G1148=账期!$A$77,G1148=账期!$A$76,G1148=账期!$A$79,G1148=账期!$A$80,G1148=账期!$A$81,G1148=账期!$A$83,G1148=账期!$A$85,G1148=账期!$A$87,G1148=账期!$A$89,G1148=账期!$A$91),60,IF(OR(G1148=账期!$A$93,G1148=账期!$A$94,G1148=账期!$A$95,G1148=账期!$A$96,G1148=账期!$A$98,G1148=账期!$A$99,G1148=账期!$A$101,G1148=账期!$A$102),90,0)))</f>
        <v>0</v>
      </c>
      <c r="AF1148" s="396"/>
      <c r="AG1148" s="384"/>
      <c r="AH1148" s="396" t="str">
        <f t="shared" si="229"/>
        <v/>
      </c>
    </row>
    <row r="1149" spans="1:34" ht="18" customHeight="1" x14ac:dyDescent="0.25">
      <c r="A1149" s="301" t="str">
        <f t="shared" ref="A1149:A1212" si="231">IF(V1149="","",TEXT(V1149,"yyyy年m月"))</f>
        <v/>
      </c>
      <c r="B1149" s="380"/>
      <c r="C1149" s="381"/>
      <c r="D1149" s="382"/>
      <c r="E1149" s="383" t="str">
        <f t="shared" si="227"/>
        <v>C</v>
      </c>
      <c r="F1149" s="383" t="str">
        <f t="shared" si="228"/>
        <v>C</v>
      </c>
      <c r="G1149" s="384"/>
      <c r="H1149" s="385" t="str">
        <f>IF(G1149="","",VLOOKUP(G1149,下拉数据源!J:K,2,0))</f>
        <v/>
      </c>
      <c r="I1149" s="385"/>
      <c r="J1149" s="385"/>
      <c r="K1149" s="386"/>
      <c r="L1149" s="384"/>
      <c r="M1149" s="384"/>
      <c r="N1149" s="384"/>
      <c r="O1149" s="384"/>
      <c r="P1149" s="386"/>
      <c r="Q1149" s="387"/>
      <c r="R1149" s="286"/>
      <c r="S1149" s="388">
        <f t="shared" si="225"/>
        <v>0</v>
      </c>
      <c r="T1149" s="389"/>
      <c r="U1149" s="389">
        <f t="shared" si="230"/>
        <v>0</v>
      </c>
      <c r="V1149" s="451"/>
      <c r="W1149" s="452"/>
      <c r="X1149" s="386"/>
      <c r="Y1149" s="390"/>
      <c r="Z1149" s="391"/>
      <c r="AA1149" s="392"/>
      <c r="AB1149" s="393"/>
      <c r="AC1149" s="394"/>
      <c r="AD1149" s="395">
        <f t="shared" si="226"/>
        <v>0</v>
      </c>
      <c r="AE1149" s="396">
        <f>IF(OR(G1149=账期!$A$18,G1149=账期!$A$20,G1149=账期!$A$22,G1149=账期!$A$24,G1149=账期!$A$25,G1149=账期!$A$27,G1149=账期!$A$26,G1149=账期!$A$28,G1149=账期!$A$30,G1149=账期!$A$32,G1149=账期!$A$34,G1149=账期!$A$35,G1149=账期!$A$37,G1149=账期!$A$39,G1149=账期!$A$40,G1149=账期!$A$41,G1149=账期!$A$42,G1149=账期!$A$43,G1149=账期!$A$44,G1149=账期!$A$45,G1149=账期!$A$46,G1149=账期!$A$48,G1149=账期!$A$50,G1149=账期!$A$51,G1149=账期!$A$52,G1149=账期!$A$53,G1149=账期!$A$54,G1149=账期!$A$56,G1149=账期!$A$57,G1149=账期!$A$58,G1149=账期!$A$59,G1149=账期!$A$60,G1149=账期!$A$61,G1149=账期!$A$62,G1149=账期!$A$63,G1149=账期!$A$64,G1149=账期!$A$66,G1149=账期!$A$67,G1149=账期!$A$68,G1149=账期!$A$70,G1149=账期!$A$71),30,IF(OR(G1149=账期!$A$74,G1149=账期!$A$77,G1149=账期!$A$76,G1149=账期!$A$79,G1149=账期!$A$80,G1149=账期!$A$81,G1149=账期!$A$83,G1149=账期!$A$85,G1149=账期!$A$87,G1149=账期!$A$89,G1149=账期!$A$91),60,IF(OR(G1149=账期!$A$93,G1149=账期!$A$94,G1149=账期!$A$95,G1149=账期!$A$96,G1149=账期!$A$98,G1149=账期!$A$99,G1149=账期!$A$101,G1149=账期!$A$102),90,0)))</f>
        <v>0</v>
      </c>
      <c r="AF1149" s="396"/>
      <c r="AG1149" s="384"/>
      <c r="AH1149" s="396" t="str">
        <f t="shared" si="229"/>
        <v/>
      </c>
    </row>
    <row r="1150" spans="1:34" ht="18" customHeight="1" x14ac:dyDescent="0.25">
      <c r="A1150" s="301" t="str">
        <f t="shared" si="231"/>
        <v/>
      </c>
      <c r="B1150" s="380"/>
      <c r="C1150" s="381"/>
      <c r="D1150" s="382"/>
      <c r="E1150" s="383" t="str">
        <f t="shared" si="227"/>
        <v>C</v>
      </c>
      <c r="F1150" s="383" t="str">
        <f t="shared" si="228"/>
        <v>C</v>
      </c>
      <c r="G1150" s="384"/>
      <c r="H1150" s="385" t="str">
        <f>IF(G1150="","",VLOOKUP(G1150,下拉数据源!J:K,2,0))</f>
        <v/>
      </c>
      <c r="I1150" s="385"/>
      <c r="J1150" s="385"/>
      <c r="K1150" s="386"/>
      <c r="L1150" s="384"/>
      <c r="M1150" s="384"/>
      <c r="N1150" s="384"/>
      <c r="O1150" s="384"/>
      <c r="P1150" s="386"/>
      <c r="Q1150" s="387"/>
      <c r="R1150" s="286"/>
      <c r="S1150" s="388">
        <f t="shared" si="225"/>
        <v>0</v>
      </c>
      <c r="T1150" s="389"/>
      <c r="U1150" s="389">
        <f t="shared" si="230"/>
        <v>0</v>
      </c>
      <c r="V1150" s="451"/>
      <c r="W1150" s="452"/>
      <c r="X1150" s="386"/>
      <c r="Y1150" s="390"/>
      <c r="Z1150" s="391"/>
      <c r="AA1150" s="392"/>
      <c r="AB1150" s="393"/>
      <c r="AC1150" s="394"/>
      <c r="AD1150" s="395">
        <f t="shared" si="226"/>
        <v>0</v>
      </c>
      <c r="AE1150" s="396">
        <f>IF(OR(G1150=账期!$A$18,G1150=账期!$A$20,G1150=账期!$A$22,G1150=账期!$A$24,G1150=账期!$A$25,G1150=账期!$A$27,G1150=账期!$A$26,G1150=账期!$A$28,G1150=账期!$A$30,G1150=账期!$A$32,G1150=账期!$A$34,G1150=账期!$A$35,G1150=账期!$A$37,G1150=账期!$A$39,G1150=账期!$A$40,G1150=账期!$A$41,G1150=账期!$A$42,G1150=账期!$A$43,G1150=账期!$A$44,G1150=账期!$A$45,G1150=账期!$A$46,G1150=账期!$A$48,G1150=账期!$A$50,G1150=账期!$A$51,G1150=账期!$A$52,G1150=账期!$A$53,G1150=账期!$A$54,G1150=账期!$A$56,G1150=账期!$A$57,G1150=账期!$A$58,G1150=账期!$A$59,G1150=账期!$A$60,G1150=账期!$A$61,G1150=账期!$A$62,G1150=账期!$A$63,G1150=账期!$A$64,G1150=账期!$A$66,G1150=账期!$A$67,G1150=账期!$A$68,G1150=账期!$A$70,G1150=账期!$A$71),30,IF(OR(G1150=账期!$A$74,G1150=账期!$A$77,G1150=账期!$A$76,G1150=账期!$A$79,G1150=账期!$A$80,G1150=账期!$A$81,G1150=账期!$A$83,G1150=账期!$A$85,G1150=账期!$A$87,G1150=账期!$A$89,G1150=账期!$A$91),60,IF(OR(G1150=账期!$A$93,G1150=账期!$A$94,G1150=账期!$A$95,G1150=账期!$A$96,G1150=账期!$A$98,G1150=账期!$A$99,G1150=账期!$A$101,G1150=账期!$A$102),90,0)))</f>
        <v>0</v>
      </c>
      <c r="AF1150" s="396"/>
      <c r="AG1150" s="384"/>
      <c r="AH1150" s="396" t="str">
        <f t="shared" si="229"/>
        <v/>
      </c>
    </row>
    <row r="1151" spans="1:34" ht="18" customHeight="1" x14ac:dyDescent="0.25">
      <c r="A1151" s="301" t="str">
        <f t="shared" si="231"/>
        <v/>
      </c>
      <c r="B1151" s="380"/>
      <c r="C1151" s="381"/>
      <c r="D1151" s="382"/>
      <c r="E1151" s="383" t="str">
        <f t="shared" si="227"/>
        <v>C</v>
      </c>
      <c r="F1151" s="383" t="str">
        <f t="shared" si="228"/>
        <v>C</v>
      </c>
      <c r="G1151" s="384"/>
      <c r="H1151" s="385" t="str">
        <f>IF(G1151="","",VLOOKUP(G1151,下拉数据源!J:K,2,0))</f>
        <v/>
      </c>
      <c r="I1151" s="385"/>
      <c r="J1151" s="385"/>
      <c r="K1151" s="386"/>
      <c r="L1151" s="384"/>
      <c r="M1151" s="384"/>
      <c r="N1151" s="384"/>
      <c r="O1151" s="384"/>
      <c r="P1151" s="386"/>
      <c r="Q1151" s="387"/>
      <c r="R1151" s="286"/>
      <c r="S1151" s="388">
        <f t="shared" ref="S1151:S1214" si="232">Q1151*R1151</f>
        <v>0</v>
      </c>
      <c r="T1151" s="389"/>
      <c r="U1151" s="389">
        <f t="shared" si="230"/>
        <v>0</v>
      </c>
      <c r="V1151" s="451"/>
      <c r="W1151" s="452"/>
      <c r="X1151" s="386"/>
      <c r="Y1151" s="390"/>
      <c r="Z1151" s="391"/>
      <c r="AA1151" s="392"/>
      <c r="AB1151" s="393"/>
      <c r="AC1151" s="394"/>
      <c r="AD1151" s="395">
        <f t="shared" si="226"/>
        <v>0</v>
      </c>
      <c r="AE1151" s="396">
        <f>IF(OR(G1151=账期!$A$18,G1151=账期!$A$20,G1151=账期!$A$22,G1151=账期!$A$24,G1151=账期!$A$25,G1151=账期!$A$27,G1151=账期!$A$26,G1151=账期!$A$28,G1151=账期!$A$30,G1151=账期!$A$32,G1151=账期!$A$34,G1151=账期!$A$35,G1151=账期!$A$37,G1151=账期!$A$39,G1151=账期!$A$40,G1151=账期!$A$41,G1151=账期!$A$42,G1151=账期!$A$43,G1151=账期!$A$44,G1151=账期!$A$45,G1151=账期!$A$46,G1151=账期!$A$48,G1151=账期!$A$50,G1151=账期!$A$51,G1151=账期!$A$52,G1151=账期!$A$53,G1151=账期!$A$54,G1151=账期!$A$56,G1151=账期!$A$57,G1151=账期!$A$58,G1151=账期!$A$59,G1151=账期!$A$60,G1151=账期!$A$61,G1151=账期!$A$62,G1151=账期!$A$63,G1151=账期!$A$64,G1151=账期!$A$66,G1151=账期!$A$67,G1151=账期!$A$68,G1151=账期!$A$70,G1151=账期!$A$71),30,IF(OR(G1151=账期!$A$74,G1151=账期!$A$77,G1151=账期!$A$76,G1151=账期!$A$79,G1151=账期!$A$80,G1151=账期!$A$81,G1151=账期!$A$83,G1151=账期!$A$85,G1151=账期!$A$87,G1151=账期!$A$89,G1151=账期!$A$91),60,IF(OR(G1151=账期!$A$93,G1151=账期!$A$94,G1151=账期!$A$95,G1151=账期!$A$96,G1151=账期!$A$98,G1151=账期!$A$99,G1151=账期!$A$101,G1151=账期!$A$102),90,0)))</f>
        <v>0</v>
      </c>
      <c r="AF1151" s="396"/>
      <c r="AG1151" s="384"/>
      <c r="AH1151" s="396" t="str">
        <f t="shared" si="229"/>
        <v/>
      </c>
    </row>
    <row r="1152" spans="1:34" ht="18" customHeight="1" x14ac:dyDescent="0.25">
      <c r="A1152" s="301" t="str">
        <f t="shared" si="231"/>
        <v/>
      </c>
      <c r="B1152" s="380"/>
      <c r="C1152" s="381"/>
      <c r="D1152" s="382"/>
      <c r="E1152" s="383" t="str">
        <f t="shared" si="227"/>
        <v>C</v>
      </c>
      <c r="F1152" s="383" t="str">
        <f t="shared" si="228"/>
        <v>C</v>
      </c>
      <c r="G1152" s="384"/>
      <c r="H1152" s="385" t="str">
        <f>IF(G1152="","",VLOOKUP(G1152,下拉数据源!J:K,2,0))</f>
        <v/>
      </c>
      <c r="I1152" s="385"/>
      <c r="J1152" s="385"/>
      <c r="K1152" s="386"/>
      <c r="L1152" s="384"/>
      <c r="M1152" s="384"/>
      <c r="N1152" s="384"/>
      <c r="O1152" s="384"/>
      <c r="P1152" s="386"/>
      <c r="Q1152" s="387"/>
      <c r="R1152" s="286"/>
      <c r="S1152" s="388">
        <f t="shared" si="232"/>
        <v>0</v>
      </c>
      <c r="T1152" s="389"/>
      <c r="U1152" s="389">
        <f t="shared" si="230"/>
        <v>0</v>
      </c>
      <c r="V1152" s="451"/>
      <c r="W1152" s="452"/>
      <c r="X1152" s="386"/>
      <c r="Y1152" s="390"/>
      <c r="Z1152" s="391"/>
      <c r="AA1152" s="392"/>
      <c r="AB1152" s="393"/>
      <c r="AC1152" s="394"/>
      <c r="AD1152" s="395">
        <f t="shared" ref="AD1152:AD1215" si="233">IF(AE1152&gt;0,(DATE(YEAR(AC1152),MONTH(AC1152)+1,1)-1)+AE1152,AC1152)</f>
        <v>0</v>
      </c>
      <c r="AE1152" s="396">
        <f>IF(OR(G1152=账期!$A$18,G1152=账期!$A$20,G1152=账期!$A$22,G1152=账期!$A$24,G1152=账期!$A$25,G1152=账期!$A$27,G1152=账期!$A$26,G1152=账期!$A$28,G1152=账期!$A$30,G1152=账期!$A$32,G1152=账期!$A$34,G1152=账期!$A$35,G1152=账期!$A$37,G1152=账期!$A$39,G1152=账期!$A$40,G1152=账期!$A$41,G1152=账期!$A$42,G1152=账期!$A$43,G1152=账期!$A$44,G1152=账期!$A$45,G1152=账期!$A$46,G1152=账期!$A$48,G1152=账期!$A$50,G1152=账期!$A$51,G1152=账期!$A$52,G1152=账期!$A$53,G1152=账期!$A$54,G1152=账期!$A$56,G1152=账期!$A$57,G1152=账期!$A$58,G1152=账期!$A$59,G1152=账期!$A$60,G1152=账期!$A$61,G1152=账期!$A$62,G1152=账期!$A$63,G1152=账期!$A$64,G1152=账期!$A$66,G1152=账期!$A$67,G1152=账期!$A$68,G1152=账期!$A$70,G1152=账期!$A$71),30,IF(OR(G1152=账期!$A$74,G1152=账期!$A$77,G1152=账期!$A$76,G1152=账期!$A$79,G1152=账期!$A$80,G1152=账期!$A$81,G1152=账期!$A$83,G1152=账期!$A$85,G1152=账期!$A$87,G1152=账期!$A$89,G1152=账期!$A$91),60,IF(OR(G1152=账期!$A$93,G1152=账期!$A$94,G1152=账期!$A$95,G1152=账期!$A$96,G1152=账期!$A$98,G1152=账期!$A$99,G1152=账期!$A$101,G1152=账期!$A$102),90,0)))</f>
        <v>0</v>
      </c>
      <c r="AF1152" s="396"/>
      <c r="AG1152" s="384"/>
      <c r="AH1152" s="396" t="str">
        <f t="shared" si="229"/>
        <v/>
      </c>
    </row>
    <row r="1153" spans="1:34" ht="18" customHeight="1" x14ac:dyDescent="0.25">
      <c r="A1153" s="301" t="str">
        <f t="shared" si="231"/>
        <v/>
      </c>
      <c r="B1153" s="380"/>
      <c r="C1153" s="381"/>
      <c r="D1153" s="382"/>
      <c r="E1153" s="383" t="str">
        <f t="shared" si="227"/>
        <v>C</v>
      </c>
      <c r="F1153" s="383" t="str">
        <f t="shared" si="228"/>
        <v>C</v>
      </c>
      <c r="G1153" s="384"/>
      <c r="H1153" s="385" t="str">
        <f>IF(G1153="","",VLOOKUP(G1153,下拉数据源!J:K,2,0))</f>
        <v/>
      </c>
      <c r="I1153" s="385"/>
      <c r="J1153" s="385"/>
      <c r="K1153" s="386"/>
      <c r="L1153" s="384"/>
      <c r="M1153" s="384"/>
      <c r="N1153" s="384"/>
      <c r="O1153" s="384"/>
      <c r="P1153" s="386"/>
      <c r="Q1153" s="387"/>
      <c r="R1153" s="286"/>
      <c r="S1153" s="388">
        <f t="shared" si="232"/>
        <v>0</v>
      </c>
      <c r="T1153" s="389"/>
      <c r="U1153" s="389">
        <f t="shared" si="230"/>
        <v>0</v>
      </c>
      <c r="V1153" s="451"/>
      <c r="W1153" s="452"/>
      <c r="X1153" s="386"/>
      <c r="Y1153" s="390"/>
      <c r="Z1153" s="391"/>
      <c r="AA1153" s="392"/>
      <c r="AB1153" s="393"/>
      <c r="AC1153" s="394"/>
      <c r="AD1153" s="395">
        <f t="shared" si="233"/>
        <v>0</v>
      </c>
      <c r="AE1153" s="396">
        <f>IF(OR(G1153=账期!$A$18,G1153=账期!$A$20,G1153=账期!$A$22,G1153=账期!$A$24,G1153=账期!$A$25,G1153=账期!$A$27,G1153=账期!$A$26,G1153=账期!$A$28,G1153=账期!$A$30,G1153=账期!$A$32,G1153=账期!$A$34,G1153=账期!$A$35,G1153=账期!$A$37,G1153=账期!$A$39,G1153=账期!$A$40,G1153=账期!$A$41,G1153=账期!$A$42,G1153=账期!$A$43,G1153=账期!$A$44,G1153=账期!$A$45,G1153=账期!$A$46,G1153=账期!$A$48,G1153=账期!$A$50,G1153=账期!$A$51,G1153=账期!$A$52,G1153=账期!$A$53,G1153=账期!$A$54,G1153=账期!$A$56,G1153=账期!$A$57,G1153=账期!$A$58,G1153=账期!$A$59,G1153=账期!$A$60,G1153=账期!$A$61,G1153=账期!$A$62,G1153=账期!$A$63,G1153=账期!$A$64,G1153=账期!$A$66,G1153=账期!$A$67,G1153=账期!$A$68,G1153=账期!$A$70,G1153=账期!$A$71),30,IF(OR(G1153=账期!$A$74,G1153=账期!$A$77,G1153=账期!$A$76,G1153=账期!$A$79,G1153=账期!$A$80,G1153=账期!$A$81,G1153=账期!$A$83,G1153=账期!$A$85,G1153=账期!$A$87,G1153=账期!$A$89,G1153=账期!$A$91),60,IF(OR(G1153=账期!$A$93,G1153=账期!$A$94,G1153=账期!$A$95,G1153=账期!$A$96,G1153=账期!$A$98,G1153=账期!$A$99,G1153=账期!$A$101,G1153=账期!$A$102),90,0)))</f>
        <v>0</v>
      </c>
      <c r="AF1153" s="396"/>
      <c r="AG1153" s="384"/>
      <c r="AH1153" s="396" t="str">
        <f t="shared" si="229"/>
        <v/>
      </c>
    </row>
    <row r="1154" spans="1:34" ht="18" customHeight="1" x14ac:dyDescent="0.25">
      <c r="A1154" s="301" t="str">
        <f t="shared" si="231"/>
        <v/>
      </c>
      <c r="B1154" s="380"/>
      <c r="C1154" s="381"/>
      <c r="D1154" s="382"/>
      <c r="E1154" s="383" t="str">
        <f t="shared" si="227"/>
        <v>C</v>
      </c>
      <c r="F1154" s="383" t="str">
        <f t="shared" si="228"/>
        <v>C</v>
      </c>
      <c r="G1154" s="384"/>
      <c r="H1154" s="385" t="str">
        <f>IF(G1154="","",VLOOKUP(G1154,下拉数据源!J:K,2,0))</f>
        <v/>
      </c>
      <c r="I1154" s="385"/>
      <c r="J1154" s="385"/>
      <c r="K1154" s="386"/>
      <c r="L1154" s="384"/>
      <c r="M1154" s="384"/>
      <c r="N1154" s="384"/>
      <c r="O1154" s="384"/>
      <c r="P1154" s="386"/>
      <c r="Q1154" s="387"/>
      <c r="R1154" s="286"/>
      <c r="S1154" s="388">
        <f t="shared" si="232"/>
        <v>0</v>
      </c>
      <c r="T1154" s="389"/>
      <c r="U1154" s="389">
        <f t="shared" si="230"/>
        <v>0</v>
      </c>
      <c r="V1154" s="451"/>
      <c r="W1154" s="452"/>
      <c r="X1154" s="386"/>
      <c r="Y1154" s="390"/>
      <c r="Z1154" s="391"/>
      <c r="AA1154" s="392"/>
      <c r="AB1154" s="393"/>
      <c r="AC1154" s="394"/>
      <c r="AD1154" s="395">
        <f t="shared" si="233"/>
        <v>0</v>
      </c>
      <c r="AE1154" s="396">
        <f>IF(OR(G1154=账期!$A$18,G1154=账期!$A$20,G1154=账期!$A$22,G1154=账期!$A$24,G1154=账期!$A$25,G1154=账期!$A$27,G1154=账期!$A$26,G1154=账期!$A$28,G1154=账期!$A$30,G1154=账期!$A$32,G1154=账期!$A$34,G1154=账期!$A$35,G1154=账期!$A$37,G1154=账期!$A$39,G1154=账期!$A$40,G1154=账期!$A$41,G1154=账期!$A$42,G1154=账期!$A$43,G1154=账期!$A$44,G1154=账期!$A$45,G1154=账期!$A$46,G1154=账期!$A$48,G1154=账期!$A$50,G1154=账期!$A$51,G1154=账期!$A$52,G1154=账期!$A$53,G1154=账期!$A$54,G1154=账期!$A$56,G1154=账期!$A$57,G1154=账期!$A$58,G1154=账期!$A$59,G1154=账期!$A$60,G1154=账期!$A$61,G1154=账期!$A$62,G1154=账期!$A$63,G1154=账期!$A$64,G1154=账期!$A$66,G1154=账期!$A$67,G1154=账期!$A$68,G1154=账期!$A$70,G1154=账期!$A$71),30,IF(OR(G1154=账期!$A$74,G1154=账期!$A$77,G1154=账期!$A$76,G1154=账期!$A$79,G1154=账期!$A$80,G1154=账期!$A$81,G1154=账期!$A$83,G1154=账期!$A$85,G1154=账期!$A$87,G1154=账期!$A$89,G1154=账期!$A$91),60,IF(OR(G1154=账期!$A$93,G1154=账期!$A$94,G1154=账期!$A$95,G1154=账期!$A$96,G1154=账期!$A$98,G1154=账期!$A$99,G1154=账期!$A$101,G1154=账期!$A$102),90,0)))</f>
        <v>0</v>
      </c>
      <c r="AF1154" s="396"/>
      <c r="AG1154" s="384"/>
      <c r="AH1154" s="396" t="str">
        <f t="shared" si="229"/>
        <v/>
      </c>
    </row>
    <row r="1155" spans="1:34" ht="18" customHeight="1" x14ac:dyDescent="0.25">
      <c r="A1155" s="301" t="str">
        <f t="shared" si="231"/>
        <v/>
      </c>
      <c r="B1155" s="380"/>
      <c r="C1155" s="381"/>
      <c r="D1155" s="382"/>
      <c r="E1155" s="383" t="str">
        <f t="shared" si="227"/>
        <v>C</v>
      </c>
      <c r="F1155" s="383" t="str">
        <f t="shared" si="228"/>
        <v>C</v>
      </c>
      <c r="G1155" s="384"/>
      <c r="H1155" s="385" t="str">
        <f>IF(G1155="","",VLOOKUP(G1155,下拉数据源!J:K,2,0))</f>
        <v/>
      </c>
      <c r="I1155" s="385"/>
      <c r="J1155" s="385"/>
      <c r="K1155" s="386"/>
      <c r="L1155" s="384"/>
      <c r="M1155" s="384"/>
      <c r="N1155" s="384"/>
      <c r="O1155" s="384"/>
      <c r="P1155" s="386"/>
      <c r="Q1155" s="387"/>
      <c r="R1155" s="286"/>
      <c r="S1155" s="388">
        <f t="shared" si="232"/>
        <v>0</v>
      </c>
      <c r="T1155" s="389"/>
      <c r="U1155" s="389">
        <f t="shared" si="230"/>
        <v>0</v>
      </c>
      <c r="V1155" s="451"/>
      <c r="W1155" s="452"/>
      <c r="X1155" s="386"/>
      <c r="Y1155" s="390"/>
      <c r="Z1155" s="391"/>
      <c r="AA1155" s="392"/>
      <c r="AB1155" s="393"/>
      <c r="AC1155" s="394"/>
      <c r="AD1155" s="395">
        <f t="shared" si="233"/>
        <v>0</v>
      </c>
      <c r="AE1155" s="396">
        <f>IF(OR(G1155=账期!$A$18,G1155=账期!$A$20,G1155=账期!$A$22,G1155=账期!$A$24,G1155=账期!$A$25,G1155=账期!$A$27,G1155=账期!$A$26,G1155=账期!$A$28,G1155=账期!$A$30,G1155=账期!$A$32,G1155=账期!$A$34,G1155=账期!$A$35,G1155=账期!$A$37,G1155=账期!$A$39,G1155=账期!$A$40,G1155=账期!$A$41,G1155=账期!$A$42,G1155=账期!$A$43,G1155=账期!$A$44,G1155=账期!$A$45,G1155=账期!$A$46,G1155=账期!$A$48,G1155=账期!$A$50,G1155=账期!$A$51,G1155=账期!$A$52,G1155=账期!$A$53,G1155=账期!$A$54,G1155=账期!$A$56,G1155=账期!$A$57,G1155=账期!$A$58,G1155=账期!$A$59,G1155=账期!$A$60,G1155=账期!$A$61,G1155=账期!$A$62,G1155=账期!$A$63,G1155=账期!$A$64,G1155=账期!$A$66,G1155=账期!$A$67,G1155=账期!$A$68,G1155=账期!$A$70,G1155=账期!$A$71),30,IF(OR(G1155=账期!$A$74,G1155=账期!$A$77,G1155=账期!$A$76,G1155=账期!$A$79,G1155=账期!$A$80,G1155=账期!$A$81,G1155=账期!$A$83,G1155=账期!$A$85,G1155=账期!$A$87,G1155=账期!$A$89,G1155=账期!$A$91),60,IF(OR(G1155=账期!$A$93,G1155=账期!$A$94,G1155=账期!$A$95,G1155=账期!$A$96,G1155=账期!$A$98,G1155=账期!$A$99,G1155=账期!$A$101,G1155=账期!$A$102),90,0)))</f>
        <v>0</v>
      </c>
      <c r="AF1155" s="396"/>
      <c r="AG1155" s="384"/>
      <c r="AH1155" s="396" t="str">
        <f t="shared" si="229"/>
        <v/>
      </c>
    </row>
    <row r="1156" spans="1:34" ht="18" customHeight="1" x14ac:dyDescent="0.25">
      <c r="A1156" s="301" t="str">
        <f t="shared" si="231"/>
        <v/>
      </c>
      <c r="B1156" s="380"/>
      <c r="C1156" s="381"/>
      <c r="D1156" s="382"/>
      <c r="E1156" s="383" t="str">
        <f t="shared" si="227"/>
        <v>C</v>
      </c>
      <c r="F1156" s="383" t="str">
        <f t="shared" si="228"/>
        <v>C</v>
      </c>
      <c r="G1156" s="384"/>
      <c r="H1156" s="385" t="str">
        <f>IF(G1156="","",VLOOKUP(G1156,下拉数据源!J:K,2,0))</f>
        <v/>
      </c>
      <c r="I1156" s="385"/>
      <c r="J1156" s="385"/>
      <c r="K1156" s="386"/>
      <c r="L1156" s="384"/>
      <c r="M1156" s="384"/>
      <c r="N1156" s="384"/>
      <c r="O1156" s="384"/>
      <c r="P1156" s="386"/>
      <c r="Q1156" s="387"/>
      <c r="R1156" s="286"/>
      <c r="S1156" s="388">
        <f t="shared" si="232"/>
        <v>0</v>
      </c>
      <c r="T1156" s="389"/>
      <c r="U1156" s="389">
        <f t="shared" si="230"/>
        <v>0</v>
      </c>
      <c r="V1156" s="451"/>
      <c r="W1156" s="452"/>
      <c r="X1156" s="386"/>
      <c r="Y1156" s="390"/>
      <c r="Z1156" s="391"/>
      <c r="AA1156" s="392"/>
      <c r="AB1156" s="393"/>
      <c r="AC1156" s="394"/>
      <c r="AD1156" s="395">
        <f t="shared" si="233"/>
        <v>0</v>
      </c>
      <c r="AE1156" s="396">
        <f>IF(OR(G1156=账期!$A$18,G1156=账期!$A$20,G1156=账期!$A$22,G1156=账期!$A$24,G1156=账期!$A$25,G1156=账期!$A$27,G1156=账期!$A$26,G1156=账期!$A$28,G1156=账期!$A$30,G1156=账期!$A$32,G1156=账期!$A$34,G1156=账期!$A$35,G1156=账期!$A$37,G1156=账期!$A$39,G1156=账期!$A$40,G1156=账期!$A$41,G1156=账期!$A$42,G1156=账期!$A$43,G1156=账期!$A$44,G1156=账期!$A$45,G1156=账期!$A$46,G1156=账期!$A$48,G1156=账期!$A$50,G1156=账期!$A$51,G1156=账期!$A$52,G1156=账期!$A$53,G1156=账期!$A$54,G1156=账期!$A$56,G1156=账期!$A$57,G1156=账期!$A$58,G1156=账期!$A$59,G1156=账期!$A$60,G1156=账期!$A$61,G1156=账期!$A$62,G1156=账期!$A$63,G1156=账期!$A$64,G1156=账期!$A$66,G1156=账期!$A$67,G1156=账期!$A$68,G1156=账期!$A$70,G1156=账期!$A$71),30,IF(OR(G1156=账期!$A$74,G1156=账期!$A$77,G1156=账期!$A$76,G1156=账期!$A$79,G1156=账期!$A$80,G1156=账期!$A$81,G1156=账期!$A$83,G1156=账期!$A$85,G1156=账期!$A$87,G1156=账期!$A$89,G1156=账期!$A$91),60,IF(OR(G1156=账期!$A$93,G1156=账期!$A$94,G1156=账期!$A$95,G1156=账期!$A$96,G1156=账期!$A$98,G1156=账期!$A$99,G1156=账期!$A$101,G1156=账期!$A$102),90,0)))</f>
        <v>0</v>
      </c>
      <c r="AF1156" s="396"/>
      <c r="AG1156" s="384"/>
      <c r="AH1156" s="396" t="str">
        <f t="shared" si="229"/>
        <v/>
      </c>
    </row>
    <row r="1157" spans="1:34" ht="18" customHeight="1" x14ac:dyDescent="0.25">
      <c r="A1157" s="301" t="str">
        <f t="shared" si="231"/>
        <v/>
      </c>
      <c r="B1157" s="380"/>
      <c r="C1157" s="381"/>
      <c r="D1157" s="382"/>
      <c r="E1157" s="383" t="str">
        <f t="shared" si="227"/>
        <v>C</v>
      </c>
      <c r="F1157" s="383" t="str">
        <f t="shared" si="228"/>
        <v>C</v>
      </c>
      <c r="G1157" s="384"/>
      <c r="H1157" s="385" t="str">
        <f>IF(G1157="","",VLOOKUP(G1157,下拉数据源!J:K,2,0))</f>
        <v/>
      </c>
      <c r="I1157" s="385"/>
      <c r="J1157" s="385"/>
      <c r="K1157" s="386"/>
      <c r="L1157" s="384"/>
      <c r="M1157" s="384"/>
      <c r="N1157" s="384"/>
      <c r="O1157" s="384"/>
      <c r="P1157" s="386"/>
      <c r="Q1157" s="387"/>
      <c r="R1157" s="286"/>
      <c r="S1157" s="388">
        <f t="shared" si="232"/>
        <v>0</v>
      </c>
      <c r="T1157" s="389"/>
      <c r="U1157" s="389">
        <f t="shared" si="230"/>
        <v>0</v>
      </c>
      <c r="V1157" s="451"/>
      <c r="W1157" s="452"/>
      <c r="X1157" s="386"/>
      <c r="Y1157" s="390"/>
      <c r="Z1157" s="391"/>
      <c r="AA1157" s="392"/>
      <c r="AB1157" s="393"/>
      <c r="AC1157" s="394"/>
      <c r="AD1157" s="395">
        <f t="shared" si="233"/>
        <v>0</v>
      </c>
      <c r="AE1157" s="396">
        <f>IF(OR(G1157=账期!$A$18,G1157=账期!$A$20,G1157=账期!$A$22,G1157=账期!$A$24,G1157=账期!$A$25,G1157=账期!$A$27,G1157=账期!$A$26,G1157=账期!$A$28,G1157=账期!$A$30,G1157=账期!$A$32,G1157=账期!$A$34,G1157=账期!$A$35,G1157=账期!$A$37,G1157=账期!$A$39,G1157=账期!$A$40,G1157=账期!$A$41,G1157=账期!$A$42,G1157=账期!$A$43,G1157=账期!$A$44,G1157=账期!$A$45,G1157=账期!$A$46,G1157=账期!$A$48,G1157=账期!$A$50,G1157=账期!$A$51,G1157=账期!$A$52,G1157=账期!$A$53,G1157=账期!$A$54,G1157=账期!$A$56,G1157=账期!$A$57,G1157=账期!$A$58,G1157=账期!$A$59,G1157=账期!$A$60,G1157=账期!$A$61,G1157=账期!$A$62,G1157=账期!$A$63,G1157=账期!$A$64,G1157=账期!$A$66,G1157=账期!$A$67,G1157=账期!$A$68,G1157=账期!$A$70,G1157=账期!$A$71),30,IF(OR(G1157=账期!$A$74,G1157=账期!$A$77,G1157=账期!$A$76,G1157=账期!$A$79,G1157=账期!$A$80,G1157=账期!$A$81,G1157=账期!$A$83,G1157=账期!$A$85,G1157=账期!$A$87,G1157=账期!$A$89,G1157=账期!$A$91),60,IF(OR(G1157=账期!$A$93,G1157=账期!$A$94,G1157=账期!$A$95,G1157=账期!$A$96,G1157=账期!$A$98,G1157=账期!$A$99,G1157=账期!$A$101,G1157=账期!$A$102),90,0)))</f>
        <v>0</v>
      </c>
      <c r="AF1157" s="396"/>
      <c r="AG1157" s="384"/>
      <c r="AH1157" s="396" t="str">
        <f t="shared" si="229"/>
        <v/>
      </c>
    </row>
    <row r="1158" spans="1:34" ht="18" customHeight="1" x14ac:dyDescent="0.25">
      <c r="A1158" s="301" t="str">
        <f t="shared" si="231"/>
        <v/>
      </c>
      <c r="B1158" s="380"/>
      <c r="C1158" s="381"/>
      <c r="D1158" s="382"/>
      <c r="E1158" s="383" t="str">
        <f t="shared" si="227"/>
        <v>C</v>
      </c>
      <c r="F1158" s="383" t="str">
        <f t="shared" si="228"/>
        <v>C</v>
      </c>
      <c r="G1158" s="384"/>
      <c r="H1158" s="385" t="str">
        <f>IF(G1158="","",VLOOKUP(G1158,下拉数据源!J:K,2,0))</f>
        <v/>
      </c>
      <c r="I1158" s="385"/>
      <c r="J1158" s="385"/>
      <c r="K1158" s="386"/>
      <c r="L1158" s="384"/>
      <c r="M1158" s="384"/>
      <c r="N1158" s="384"/>
      <c r="O1158" s="384"/>
      <c r="P1158" s="386"/>
      <c r="Q1158" s="387"/>
      <c r="R1158" s="286"/>
      <c r="S1158" s="388">
        <f t="shared" si="232"/>
        <v>0</v>
      </c>
      <c r="T1158" s="389"/>
      <c r="U1158" s="389">
        <f t="shared" si="230"/>
        <v>0</v>
      </c>
      <c r="V1158" s="451"/>
      <c r="W1158" s="452"/>
      <c r="X1158" s="386"/>
      <c r="Y1158" s="390"/>
      <c r="Z1158" s="391"/>
      <c r="AA1158" s="392"/>
      <c r="AB1158" s="393"/>
      <c r="AC1158" s="394"/>
      <c r="AD1158" s="395">
        <f t="shared" si="233"/>
        <v>0</v>
      </c>
      <c r="AE1158" s="396">
        <f>IF(OR(G1158=账期!$A$18,G1158=账期!$A$20,G1158=账期!$A$22,G1158=账期!$A$24,G1158=账期!$A$25,G1158=账期!$A$27,G1158=账期!$A$26,G1158=账期!$A$28,G1158=账期!$A$30,G1158=账期!$A$32,G1158=账期!$A$34,G1158=账期!$A$35,G1158=账期!$A$37,G1158=账期!$A$39,G1158=账期!$A$40,G1158=账期!$A$41,G1158=账期!$A$42,G1158=账期!$A$43,G1158=账期!$A$44,G1158=账期!$A$45,G1158=账期!$A$46,G1158=账期!$A$48,G1158=账期!$A$50,G1158=账期!$A$51,G1158=账期!$A$52,G1158=账期!$A$53,G1158=账期!$A$54,G1158=账期!$A$56,G1158=账期!$A$57,G1158=账期!$A$58,G1158=账期!$A$59,G1158=账期!$A$60,G1158=账期!$A$61,G1158=账期!$A$62,G1158=账期!$A$63,G1158=账期!$A$64,G1158=账期!$A$66,G1158=账期!$A$67,G1158=账期!$A$68,G1158=账期!$A$70,G1158=账期!$A$71),30,IF(OR(G1158=账期!$A$74,G1158=账期!$A$77,G1158=账期!$A$76,G1158=账期!$A$79,G1158=账期!$A$80,G1158=账期!$A$81,G1158=账期!$A$83,G1158=账期!$A$85,G1158=账期!$A$87,G1158=账期!$A$89,G1158=账期!$A$91),60,IF(OR(G1158=账期!$A$93,G1158=账期!$A$94,G1158=账期!$A$95,G1158=账期!$A$96,G1158=账期!$A$98,G1158=账期!$A$99,G1158=账期!$A$101,G1158=账期!$A$102),90,0)))</f>
        <v>0</v>
      </c>
      <c r="AF1158" s="396"/>
      <c r="AG1158" s="384"/>
      <c r="AH1158" s="396" t="str">
        <f t="shared" si="229"/>
        <v/>
      </c>
    </row>
    <row r="1159" spans="1:34" ht="18" customHeight="1" x14ac:dyDescent="0.25">
      <c r="A1159" s="301" t="str">
        <f t="shared" si="231"/>
        <v/>
      </c>
      <c r="B1159" s="380"/>
      <c r="C1159" s="381"/>
      <c r="D1159" s="382"/>
      <c r="E1159" s="383" t="str">
        <f t="shared" si="227"/>
        <v>C</v>
      </c>
      <c r="F1159" s="383" t="str">
        <f t="shared" si="228"/>
        <v>C</v>
      </c>
      <c r="G1159" s="384"/>
      <c r="H1159" s="385" t="str">
        <f>IF(G1159="","",VLOOKUP(G1159,下拉数据源!J:K,2,0))</f>
        <v/>
      </c>
      <c r="I1159" s="385"/>
      <c r="J1159" s="385"/>
      <c r="K1159" s="386"/>
      <c r="L1159" s="384"/>
      <c r="M1159" s="384"/>
      <c r="N1159" s="384"/>
      <c r="O1159" s="384"/>
      <c r="P1159" s="386"/>
      <c r="Q1159" s="387"/>
      <c r="R1159" s="286"/>
      <c r="S1159" s="388">
        <f t="shared" si="232"/>
        <v>0</v>
      </c>
      <c r="T1159" s="389"/>
      <c r="U1159" s="389">
        <f t="shared" si="230"/>
        <v>0</v>
      </c>
      <c r="V1159" s="451"/>
      <c r="W1159" s="452"/>
      <c r="X1159" s="386"/>
      <c r="Y1159" s="390"/>
      <c r="Z1159" s="391"/>
      <c r="AA1159" s="392"/>
      <c r="AB1159" s="393"/>
      <c r="AC1159" s="394"/>
      <c r="AD1159" s="395">
        <f t="shared" si="233"/>
        <v>0</v>
      </c>
      <c r="AE1159" s="396">
        <f>IF(OR(G1159=账期!$A$18,G1159=账期!$A$20,G1159=账期!$A$22,G1159=账期!$A$24,G1159=账期!$A$25,G1159=账期!$A$27,G1159=账期!$A$26,G1159=账期!$A$28,G1159=账期!$A$30,G1159=账期!$A$32,G1159=账期!$A$34,G1159=账期!$A$35,G1159=账期!$A$37,G1159=账期!$A$39,G1159=账期!$A$40,G1159=账期!$A$41,G1159=账期!$A$42,G1159=账期!$A$43,G1159=账期!$A$44,G1159=账期!$A$45,G1159=账期!$A$46,G1159=账期!$A$48,G1159=账期!$A$50,G1159=账期!$A$51,G1159=账期!$A$52,G1159=账期!$A$53,G1159=账期!$A$54,G1159=账期!$A$56,G1159=账期!$A$57,G1159=账期!$A$58,G1159=账期!$A$59,G1159=账期!$A$60,G1159=账期!$A$61,G1159=账期!$A$62,G1159=账期!$A$63,G1159=账期!$A$64,G1159=账期!$A$66,G1159=账期!$A$67,G1159=账期!$A$68,G1159=账期!$A$70,G1159=账期!$A$71),30,IF(OR(G1159=账期!$A$74,G1159=账期!$A$77,G1159=账期!$A$76,G1159=账期!$A$79,G1159=账期!$A$80,G1159=账期!$A$81,G1159=账期!$A$83,G1159=账期!$A$85,G1159=账期!$A$87,G1159=账期!$A$89,G1159=账期!$A$91),60,IF(OR(G1159=账期!$A$93,G1159=账期!$A$94,G1159=账期!$A$95,G1159=账期!$A$96,G1159=账期!$A$98,G1159=账期!$A$99,G1159=账期!$A$101,G1159=账期!$A$102),90,0)))</f>
        <v>0</v>
      </c>
      <c r="AF1159" s="396"/>
      <c r="AG1159" s="384"/>
      <c r="AH1159" s="396" t="str">
        <f t="shared" si="229"/>
        <v/>
      </c>
    </row>
    <row r="1160" spans="1:34" ht="18" customHeight="1" x14ac:dyDescent="0.25">
      <c r="A1160" s="301" t="str">
        <f t="shared" si="231"/>
        <v/>
      </c>
      <c r="B1160" s="380"/>
      <c r="C1160" s="381"/>
      <c r="D1160" s="382"/>
      <c r="E1160" s="383" t="str">
        <f t="shared" si="227"/>
        <v>C</v>
      </c>
      <c r="F1160" s="383" t="str">
        <f t="shared" si="228"/>
        <v>C</v>
      </c>
      <c r="G1160" s="384"/>
      <c r="H1160" s="385" t="str">
        <f>IF(G1160="","",VLOOKUP(G1160,下拉数据源!J:K,2,0))</f>
        <v/>
      </c>
      <c r="I1160" s="385"/>
      <c r="J1160" s="385"/>
      <c r="K1160" s="386"/>
      <c r="L1160" s="384"/>
      <c r="M1160" s="384"/>
      <c r="N1160" s="384"/>
      <c r="O1160" s="384"/>
      <c r="P1160" s="386"/>
      <c r="Q1160" s="387"/>
      <c r="R1160" s="286"/>
      <c r="S1160" s="388">
        <f t="shared" si="232"/>
        <v>0</v>
      </c>
      <c r="T1160" s="389"/>
      <c r="U1160" s="389">
        <f t="shared" si="230"/>
        <v>0</v>
      </c>
      <c r="V1160" s="451"/>
      <c r="W1160" s="452"/>
      <c r="X1160" s="386"/>
      <c r="Y1160" s="390"/>
      <c r="Z1160" s="391"/>
      <c r="AA1160" s="392"/>
      <c r="AB1160" s="393"/>
      <c r="AC1160" s="394"/>
      <c r="AD1160" s="395">
        <f t="shared" si="233"/>
        <v>0</v>
      </c>
      <c r="AE1160" s="396">
        <f>IF(OR(G1160=账期!$A$18,G1160=账期!$A$20,G1160=账期!$A$22,G1160=账期!$A$24,G1160=账期!$A$25,G1160=账期!$A$27,G1160=账期!$A$26,G1160=账期!$A$28,G1160=账期!$A$30,G1160=账期!$A$32,G1160=账期!$A$34,G1160=账期!$A$35,G1160=账期!$A$37,G1160=账期!$A$39,G1160=账期!$A$40,G1160=账期!$A$41,G1160=账期!$A$42,G1160=账期!$A$43,G1160=账期!$A$44,G1160=账期!$A$45,G1160=账期!$A$46,G1160=账期!$A$48,G1160=账期!$A$50,G1160=账期!$A$51,G1160=账期!$A$52,G1160=账期!$A$53,G1160=账期!$A$54,G1160=账期!$A$56,G1160=账期!$A$57,G1160=账期!$A$58,G1160=账期!$A$59,G1160=账期!$A$60,G1160=账期!$A$61,G1160=账期!$A$62,G1160=账期!$A$63,G1160=账期!$A$64,G1160=账期!$A$66,G1160=账期!$A$67,G1160=账期!$A$68,G1160=账期!$A$70,G1160=账期!$A$71),30,IF(OR(G1160=账期!$A$74,G1160=账期!$A$77,G1160=账期!$A$76,G1160=账期!$A$79,G1160=账期!$A$80,G1160=账期!$A$81,G1160=账期!$A$83,G1160=账期!$A$85,G1160=账期!$A$87,G1160=账期!$A$89,G1160=账期!$A$91),60,IF(OR(G1160=账期!$A$93,G1160=账期!$A$94,G1160=账期!$A$95,G1160=账期!$A$96,G1160=账期!$A$98,G1160=账期!$A$99,G1160=账期!$A$101,G1160=账期!$A$102),90,0)))</f>
        <v>0</v>
      </c>
      <c r="AF1160" s="396"/>
      <c r="AG1160" s="384"/>
      <c r="AH1160" s="396" t="str">
        <f t="shared" si="229"/>
        <v/>
      </c>
    </row>
    <row r="1161" spans="1:34" ht="18" customHeight="1" x14ac:dyDescent="0.25">
      <c r="A1161" s="301" t="str">
        <f t="shared" si="231"/>
        <v/>
      </c>
      <c r="B1161" s="380"/>
      <c r="C1161" s="381"/>
      <c r="D1161" s="382"/>
      <c r="E1161" s="383" t="str">
        <f t="shared" si="227"/>
        <v>C</v>
      </c>
      <c r="F1161" s="383" t="str">
        <f t="shared" si="228"/>
        <v>C</v>
      </c>
      <c r="G1161" s="384"/>
      <c r="H1161" s="385" t="str">
        <f>IF(G1161="","",VLOOKUP(G1161,下拉数据源!J:K,2,0))</f>
        <v/>
      </c>
      <c r="I1161" s="385"/>
      <c r="J1161" s="385"/>
      <c r="K1161" s="386"/>
      <c r="L1161" s="384"/>
      <c r="M1161" s="384"/>
      <c r="N1161" s="384"/>
      <c r="O1161" s="384"/>
      <c r="P1161" s="386"/>
      <c r="Q1161" s="387"/>
      <c r="R1161" s="286"/>
      <c r="S1161" s="388">
        <f t="shared" si="232"/>
        <v>0</v>
      </c>
      <c r="T1161" s="389"/>
      <c r="U1161" s="389">
        <f t="shared" si="230"/>
        <v>0</v>
      </c>
      <c r="V1161" s="451"/>
      <c r="W1161" s="452"/>
      <c r="X1161" s="386"/>
      <c r="Y1161" s="390"/>
      <c r="Z1161" s="391"/>
      <c r="AA1161" s="392"/>
      <c r="AB1161" s="393"/>
      <c r="AC1161" s="394"/>
      <c r="AD1161" s="395">
        <f t="shared" si="233"/>
        <v>0</v>
      </c>
      <c r="AE1161" s="396">
        <f>IF(OR(G1161=账期!$A$18,G1161=账期!$A$20,G1161=账期!$A$22,G1161=账期!$A$24,G1161=账期!$A$25,G1161=账期!$A$27,G1161=账期!$A$26,G1161=账期!$A$28,G1161=账期!$A$30,G1161=账期!$A$32,G1161=账期!$A$34,G1161=账期!$A$35,G1161=账期!$A$37,G1161=账期!$A$39,G1161=账期!$A$40,G1161=账期!$A$41,G1161=账期!$A$42,G1161=账期!$A$43,G1161=账期!$A$44,G1161=账期!$A$45,G1161=账期!$A$46,G1161=账期!$A$48,G1161=账期!$A$50,G1161=账期!$A$51,G1161=账期!$A$52,G1161=账期!$A$53,G1161=账期!$A$54,G1161=账期!$A$56,G1161=账期!$A$57,G1161=账期!$A$58,G1161=账期!$A$59,G1161=账期!$A$60,G1161=账期!$A$61,G1161=账期!$A$62,G1161=账期!$A$63,G1161=账期!$A$64,G1161=账期!$A$66,G1161=账期!$A$67,G1161=账期!$A$68,G1161=账期!$A$70,G1161=账期!$A$71),30,IF(OR(G1161=账期!$A$74,G1161=账期!$A$77,G1161=账期!$A$76,G1161=账期!$A$79,G1161=账期!$A$80,G1161=账期!$A$81,G1161=账期!$A$83,G1161=账期!$A$85,G1161=账期!$A$87,G1161=账期!$A$89,G1161=账期!$A$91),60,IF(OR(G1161=账期!$A$93,G1161=账期!$A$94,G1161=账期!$A$95,G1161=账期!$A$96,G1161=账期!$A$98,G1161=账期!$A$99,G1161=账期!$A$101,G1161=账期!$A$102),90,0)))</f>
        <v>0</v>
      </c>
      <c r="AF1161" s="396"/>
      <c r="AG1161" s="384"/>
      <c r="AH1161" s="396" t="str">
        <f t="shared" si="229"/>
        <v/>
      </c>
    </row>
    <row r="1162" spans="1:34" ht="18" customHeight="1" x14ac:dyDescent="0.25">
      <c r="A1162" s="301" t="str">
        <f t="shared" si="231"/>
        <v/>
      </c>
      <c r="B1162" s="380"/>
      <c r="C1162" s="381"/>
      <c r="D1162" s="382"/>
      <c r="E1162" s="383" t="str">
        <f t="shared" si="227"/>
        <v>C</v>
      </c>
      <c r="F1162" s="383" t="str">
        <f t="shared" si="228"/>
        <v>C</v>
      </c>
      <c r="G1162" s="384"/>
      <c r="H1162" s="385" t="str">
        <f>IF(G1162="","",VLOOKUP(G1162,下拉数据源!J:K,2,0))</f>
        <v/>
      </c>
      <c r="I1162" s="385"/>
      <c r="J1162" s="385"/>
      <c r="K1162" s="386"/>
      <c r="L1162" s="384"/>
      <c r="M1162" s="384"/>
      <c r="N1162" s="384"/>
      <c r="O1162" s="384"/>
      <c r="P1162" s="386"/>
      <c r="Q1162" s="387"/>
      <c r="R1162" s="286"/>
      <c r="S1162" s="388">
        <f t="shared" si="232"/>
        <v>0</v>
      </c>
      <c r="T1162" s="389"/>
      <c r="U1162" s="389">
        <f t="shared" si="230"/>
        <v>0</v>
      </c>
      <c r="V1162" s="451"/>
      <c r="W1162" s="452"/>
      <c r="X1162" s="386"/>
      <c r="Y1162" s="390"/>
      <c r="Z1162" s="391"/>
      <c r="AA1162" s="392"/>
      <c r="AB1162" s="393"/>
      <c r="AC1162" s="394"/>
      <c r="AD1162" s="395">
        <f t="shared" si="233"/>
        <v>0</v>
      </c>
      <c r="AE1162" s="396">
        <f>IF(OR(G1162=账期!$A$18,G1162=账期!$A$20,G1162=账期!$A$22,G1162=账期!$A$24,G1162=账期!$A$25,G1162=账期!$A$27,G1162=账期!$A$26,G1162=账期!$A$28,G1162=账期!$A$30,G1162=账期!$A$32,G1162=账期!$A$34,G1162=账期!$A$35,G1162=账期!$A$37,G1162=账期!$A$39,G1162=账期!$A$40,G1162=账期!$A$41,G1162=账期!$A$42,G1162=账期!$A$43,G1162=账期!$A$44,G1162=账期!$A$45,G1162=账期!$A$46,G1162=账期!$A$48,G1162=账期!$A$50,G1162=账期!$A$51,G1162=账期!$A$52,G1162=账期!$A$53,G1162=账期!$A$54,G1162=账期!$A$56,G1162=账期!$A$57,G1162=账期!$A$58,G1162=账期!$A$59,G1162=账期!$A$60,G1162=账期!$A$61,G1162=账期!$A$62,G1162=账期!$A$63,G1162=账期!$A$64,G1162=账期!$A$66,G1162=账期!$A$67,G1162=账期!$A$68,G1162=账期!$A$70,G1162=账期!$A$71),30,IF(OR(G1162=账期!$A$74,G1162=账期!$A$77,G1162=账期!$A$76,G1162=账期!$A$79,G1162=账期!$A$80,G1162=账期!$A$81,G1162=账期!$A$83,G1162=账期!$A$85,G1162=账期!$A$87,G1162=账期!$A$89,G1162=账期!$A$91),60,IF(OR(G1162=账期!$A$93,G1162=账期!$A$94,G1162=账期!$A$95,G1162=账期!$A$96,G1162=账期!$A$98,G1162=账期!$A$99,G1162=账期!$A$101,G1162=账期!$A$102),90,0)))</f>
        <v>0</v>
      </c>
      <c r="AF1162" s="396"/>
      <c r="AG1162" s="384"/>
      <c r="AH1162" s="396" t="str">
        <f t="shared" si="229"/>
        <v/>
      </c>
    </row>
    <row r="1163" spans="1:34" ht="18" customHeight="1" x14ac:dyDescent="0.25">
      <c r="A1163" s="301" t="str">
        <f t="shared" si="231"/>
        <v/>
      </c>
      <c r="B1163" s="380"/>
      <c r="C1163" s="381"/>
      <c r="D1163" s="382"/>
      <c r="E1163" s="383" t="str">
        <f t="shared" si="227"/>
        <v>C</v>
      </c>
      <c r="F1163" s="383" t="str">
        <f t="shared" si="228"/>
        <v>C</v>
      </c>
      <c r="G1163" s="384"/>
      <c r="H1163" s="385" t="str">
        <f>IF(G1163="","",VLOOKUP(G1163,下拉数据源!J:K,2,0))</f>
        <v/>
      </c>
      <c r="I1163" s="385"/>
      <c r="J1163" s="385"/>
      <c r="K1163" s="386"/>
      <c r="L1163" s="384"/>
      <c r="M1163" s="384"/>
      <c r="N1163" s="384"/>
      <c r="O1163" s="384"/>
      <c r="P1163" s="386"/>
      <c r="Q1163" s="387"/>
      <c r="R1163" s="286"/>
      <c r="S1163" s="388">
        <f t="shared" si="232"/>
        <v>0</v>
      </c>
      <c r="T1163" s="389"/>
      <c r="U1163" s="389">
        <f t="shared" si="230"/>
        <v>0</v>
      </c>
      <c r="V1163" s="451"/>
      <c r="W1163" s="452"/>
      <c r="X1163" s="386"/>
      <c r="Y1163" s="390"/>
      <c r="Z1163" s="391"/>
      <c r="AA1163" s="392"/>
      <c r="AB1163" s="393"/>
      <c r="AC1163" s="394"/>
      <c r="AD1163" s="395">
        <f t="shared" si="233"/>
        <v>0</v>
      </c>
      <c r="AE1163" s="396">
        <f>IF(OR(G1163=账期!$A$18,G1163=账期!$A$20,G1163=账期!$A$22,G1163=账期!$A$24,G1163=账期!$A$25,G1163=账期!$A$27,G1163=账期!$A$26,G1163=账期!$A$28,G1163=账期!$A$30,G1163=账期!$A$32,G1163=账期!$A$34,G1163=账期!$A$35,G1163=账期!$A$37,G1163=账期!$A$39,G1163=账期!$A$40,G1163=账期!$A$41,G1163=账期!$A$42,G1163=账期!$A$43,G1163=账期!$A$44,G1163=账期!$A$45,G1163=账期!$A$46,G1163=账期!$A$48,G1163=账期!$A$50,G1163=账期!$A$51,G1163=账期!$A$52,G1163=账期!$A$53,G1163=账期!$A$54,G1163=账期!$A$56,G1163=账期!$A$57,G1163=账期!$A$58,G1163=账期!$A$59,G1163=账期!$A$60,G1163=账期!$A$61,G1163=账期!$A$62,G1163=账期!$A$63,G1163=账期!$A$64,G1163=账期!$A$66,G1163=账期!$A$67,G1163=账期!$A$68,G1163=账期!$A$70,G1163=账期!$A$71),30,IF(OR(G1163=账期!$A$74,G1163=账期!$A$77,G1163=账期!$A$76,G1163=账期!$A$79,G1163=账期!$A$80,G1163=账期!$A$81,G1163=账期!$A$83,G1163=账期!$A$85,G1163=账期!$A$87,G1163=账期!$A$89,G1163=账期!$A$91),60,IF(OR(G1163=账期!$A$93,G1163=账期!$A$94,G1163=账期!$A$95,G1163=账期!$A$96,G1163=账期!$A$98,G1163=账期!$A$99,G1163=账期!$A$101,G1163=账期!$A$102),90,0)))</f>
        <v>0</v>
      </c>
      <c r="AF1163" s="396"/>
      <c r="AG1163" s="384"/>
      <c r="AH1163" s="396" t="str">
        <f t="shared" si="229"/>
        <v/>
      </c>
    </row>
    <row r="1164" spans="1:34" ht="18" customHeight="1" x14ac:dyDescent="0.25">
      <c r="A1164" s="301" t="str">
        <f t="shared" si="231"/>
        <v/>
      </c>
      <c r="B1164" s="380"/>
      <c r="C1164" s="381"/>
      <c r="D1164" s="382"/>
      <c r="E1164" s="383" t="str">
        <f t="shared" si="227"/>
        <v>C</v>
      </c>
      <c r="F1164" s="383" t="str">
        <f t="shared" si="228"/>
        <v>C</v>
      </c>
      <c r="G1164" s="384"/>
      <c r="H1164" s="385" t="str">
        <f>IF(G1164="","",VLOOKUP(G1164,下拉数据源!J:K,2,0))</f>
        <v/>
      </c>
      <c r="I1164" s="385"/>
      <c r="J1164" s="385"/>
      <c r="K1164" s="386"/>
      <c r="L1164" s="384"/>
      <c r="M1164" s="384"/>
      <c r="N1164" s="384"/>
      <c r="O1164" s="384"/>
      <c r="P1164" s="386"/>
      <c r="Q1164" s="387"/>
      <c r="R1164" s="286"/>
      <c r="S1164" s="388">
        <f t="shared" si="232"/>
        <v>0</v>
      </c>
      <c r="T1164" s="389"/>
      <c r="U1164" s="389">
        <f t="shared" si="230"/>
        <v>0</v>
      </c>
      <c r="V1164" s="451"/>
      <c r="W1164" s="452"/>
      <c r="X1164" s="386"/>
      <c r="Y1164" s="390"/>
      <c r="Z1164" s="391"/>
      <c r="AA1164" s="392"/>
      <c r="AB1164" s="393"/>
      <c r="AC1164" s="394"/>
      <c r="AD1164" s="395">
        <f t="shared" si="233"/>
        <v>0</v>
      </c>
      <c r="AE1164" s="396">
        <f>IF(OR(G1164=账期!$A$18,G1164=账期!$A$20,G1164=账期!$A$22,G1164=账期!$A$24,G1164=账期!$A$25,G1164=账期!$A$27,G1164=账期!$A$26,G1164=账期!$A$28,G1164=账期!$A$30,G1164=账期!$A$32,G1164=账期!$A$34,G1164=账期!$A$35,G1164=账期!$A$37,G1164=账期!$A$39,G1164=账期!$A$40,G1164=账期!$A$41,G1164=账期!$A$42,G1164=账期!$A$43,G1164=账期!$A$44,G1164=账期!$A$45,G1164=账期!$A$46,G1164=账期!$A$48,G1164=账期!$A$50,G1164=账期!$A$51,G1164=账期!$A$52,G1164=账期!$A$53,G1164=账期!$A$54,G1164=账期!$A$56,G1164=账期!$A$57,G1164=账期!$A$58,G1164=账期!$A$59,G1164=账期!$A$60,G1164=账期!$A$61,G1164=账期!$A$62,G1164=账期!$A$63,G1164=账期!$A$64,G1164=账期!$A$66,G1164=账期!$A$67,G1164=账期!$A$68,G1164=账期!$A$70,G1164=账期!$A$71),30,IF(OR(G1164=账期!$A$74,G1164=账期!$A$77,G1164=账期!$A$76,G1164=账期!$A$79,G1164=账期!$A$80,G1164=账期!$A$81,G1164=账期!$A$83,G1164=账期!$A$85,G1164=账期!$A$87,G1164=账期!$A$89,G1164=账期!$A$91),60,IF(OR(G1164=账期!$A$93,G1164=账期!$A$94,G1164=账期!$A$95,G1164=账期!$A$96,G1164=账期!$A$98,G1164=账期!$A$99,G1164=账期!$A$101,G1164=账期!$A$102),90,0)))</f>
        <v>0</v>
      </c>
      <c r="AF1164" s="396"/>
      <c r="AG1164" s="384"/>
      <c r="AH1164" s="396" t="str">
        <f t="shared" si="229"/>
        <v/>
      </c>
    </row>
    <row r="1165" spans="1:34" ht="18" customHeight="1" x14ac:dyDescent="0.25">
      <c r="A1165" s="301" t="str">
        <f t="shared" si="231"/>
        <v/>
      </c>
      <c r="B1165" s="380"/>
      <c r="C1165" s="381"/>
      <c r="D1165" s="382"/>
      <c r="E1165" s="383" t="str">
        <f t="shared" si="227"/>
        <v>C</v>
      </c>
      <c r="F1165" s="383" t="str">
        <f t="shared" si="228"/>
        <v>C</v>
      </c>
      <c r="G1165" s="384"/>
      <c r="H1165" s="385" t="str">
        <f>IF(G1165="","",VLOOKUP(G1165,下拉数据源!J:K,2,0))</f>
        <v/>
      </c>
      <c r="I1165" s="385"/>
      <c r="J1165" s="385"/>
      <c r="K1165" s="386"/>
      <c r="L1165" s="384"/>
      <c r="M1165" s="384"/>
      <c r="N1165" s="384"/>
      <c r="O1165" s="384"/>
      <c r="P1165" s="386"/>
      <c r="Q1165" s="387"/>
      <c r="R1165" s="286"/>
      <c r="S1165" s="388">
        <f t="shared" si="232"/>
        <v>0</v>
      </c>
      <c r="T1165" s="389"/>
      <c r="U1165" s="389">
        <f t="shared" si="230"/>
        <v>0</v>
      </c>
      <c r="V1165" s="451"/>
      <c r="W1165" s="452"/>
      <c r="X1165" s="386"/>
      <c r="Y1165" s="390"/>
      <c r="Z1165" s="391"/>
      <c r="AA1165" s="392"/>
      <c r="AB1165" s="393"/>
      <c r="AC1165" s="394"/>
      <c r="AD1165" s="395">
        <f t="shared" si="233"/>
        <v>0</v>
      </c>
      <c r="AE1165" s="396">
        <f>IF(OR(G1165=账期!$A$18,G1165=账期!$A$20,G1165=账期!$A$22,G1165=账期!$A$24,G1165=账期!$A$25,G1165=账期!$A$27,G1165=账期!$A$26,G1165=账期!$A$28,G1165=账期!$A$30,G1165=账期!$A$32,G1165=账期!$A$34,G1165=账期!$A$35,G1165=账期!$A$37,G1165=账期!$A$39,G1165=账期!$A$40,G1165=账期!$A$41,G1165=账期!$A$42,G1165=账期!$A$43,G1165=账期!$A$44,G1165=账期!$A$45,G1165=账期!$A$46,G1165=账期!$A$48,G1165=账期!$A$50,G1165=账期!$A$51,G1165=账期!$A$52,G1165=账期!$A$53,G1165=账期!$A$54,G1165=账期!$A$56,G1165=账期!$A$57,G1165=账期!$A$58,G1165=账期!$A$59,G1165=账期!$A$60,G1165=账期!$A$61,G1165=账期!$A$62,G1165=账期!$A$63,G1165=账期!$A$64,G1165=账期!$A$66,G1165=账期!$A$67,G1165=账期!$A$68,G1165=账期!$A$70,G1165=账期!$A$71),30,IF(OR(G1165=账期!$A$74,G1165=账期!$A$77,G1165=账期!$A$76,G1165=账期!$A$79,G1165=账期!$A$80,G1165=账期!$A$81,G1165=账期!$A$83,G1165=账期!$A$85,G1165=账期!$A$87,G1165=账期!$A$89,G1165=账期!$A$91),60,IF(OR(G1165=账期!$A$93,G1165=账期!$A$94,G1165=账期!$A$95,G1165=账期!$A$96,G1165=账期!$A$98,G1165=账期!$A$99,G1165=账期!$A$101,G1165=账期!$A$102),90,0)))</f>
        <v>0</v>
      </c>
      <c r="AF1165" s="396"/>
      <c r="AG1165" s="384"/>
      <c r="AH1165" s="396" t="str">
        <f t="shared" si="229"/>
        <v/>
      </c>
    </row>
    <row r="1166" spans="1:34" ht="18" customHeight="1" x14ac:dyDescent="0.25">
      <c r="A1166" s="301" t="str">
        <f t="shared" si="231"/>
        <v/>
      </c>
      <c r="B1166" s="380"/>
      <c r="C1166" s="381"/>
      <c r="D1166" s="382"/>
      <c r="E1166" s="383" t="str">
        <f t="shared" si="227"/>
        <v>C</v>
      </c>
      <c r="F1166" s="383" t="str">
        <f t="shared" si="228"/>
        <v>C</v>
      </c>
      <c r="G1166" s="384"/>
      <c r="H1166" s="385" t="str">
        <f>IF(G1166="","",VLOOKUP(G1166,下拉数据源!J:K,2,0))</f>
        <v/>
      </c>
      <c r="I1166" s="385"/>
      <c r="J1166" s="385"/>
      <c r="K1166" s="386"/>
      <c r="L1166" s="384"/>
      <c r="M1166" s="384"/>
      <c r="N1166" s="384"/>
      <c r="O1166" s="384"/>
      <c r="P1166" s="386"/>
      <c r="Q1166" s="387"/>
      <c r="R1166" s="286"/>
      <c r="S1166" s="388">
        <f t="shared" si="232"/>
        <v>0</v>
      </c>
      <c r="T1166" s="389"/>
      <c r="U1166" s="389">
        <f t="shared" si="230"/>
        <v>0</v>
      </c>
      <c r="V1166" s="451"/>
      <c r="W1166" s="452"/>
      <c r="X1166" s="386"/>
      <c r="Y1166" s="390"/>
      <c r="Z1166" s="391"/>
      <c r="AA1166" s="392"/>
      <c r="AB1166" s="393"/>
      <c r="AC1166" s="394"/>
      <c r="AD1166" s="395">
        <f t="shared" si="233"/>
        <v>0</v>
      </c>
      <c r="AE1166" s="396">
        <f>IF(OR(G1166=账期!$A$18,G1166=账期!$A$20,G1166=账期!$A$22,G1166=账期!$A$24,G1166=账期!$A$25,G1166=账期!$A$27,G1166=账期!$A$26,G1166=账期!$A$28,G1166=账期!$A$30,G1166=账期!$A$32,G1166=账期!$A$34,G1166=账期!$A$35,G1166=账期!$A$37,G1166=账期!$A$39,G1166=账期!$A$40,G1166=账期!$A$41,G1166=账期!$A$42,G1166=账期!$A$43,G1166=账期!$A$44,G1166=账期!$A$45,G1166=账期!$A$46,G1166=账期!$A$48,G1166=账期!$A$50,G1166=账期!$A$51,G1166=账期!$A$52,G1166=账期!$A$53,G1166=账期!$A$54,G1166=账期!$A$56,G1166=账期!$A$57,G1166=账期!$A$58,G1166=账期!$A$59,G1166=账期!$A$60,G1166=账期!$A$61,G1166=账期!$A$62,G1166=账期!$A$63,G1166=账期!$A$64,G1166=账期!$A$66,G1166=账期!$A$67,G1166=账期!$A$68,G1166=账期!$A$70,G1166=账期!$A$71),30,IF(OR(G1166=账期!$A$74,G1166=账期!$A$77,G1166=账期!$A$76,G1166=账期!$A$79,G1166=账期!$A$80,G1166=账期!$A$81,G1166=账期!$A$83,G1166=账期!$A$85,G1166=账期!$A$87,G1166=账期!$A$89,G1166=账期!$A$91),60,IF(OR(G1166=账期!$A$93,G1166=账期!$A$94,G1166=账期!$A$95,G1166=账期!$A$96,G1166=账期!$A$98,G1166=账期!$A$99,G1166=账期!$A$101,G1166=账期!$A$102),90,0)))</f>
        <v>0</v>
      </c>
      <c r="AF1166" s="396"/>
      <c r="AG1166" s="384"/>
      <c r="AH1166" s="396" t="str">
        <f t="shared" si="229"/>
        <v/>
      </c>
    </row>
    <row r="1167" spans="1:34" ht="18" customHeight="1" x14ac:dyDescent="0.25">
      <c r="A1167" s="301" t="str">
        <f t="shared" si="231"/>
        <v/>
      </c>
      <c r="B1167" s="380"/>
      <c r="C1167" s="381"/>
      <c r="D1167" s="382"/>
      <c r="E1167" s="383" t="str">
        <f t="shared" si="227"/>
        <v>C</v>
      </c>
      <c r="F1167" s="383" t="str">
        <f t="shared" si="228"/>
        <v>C</v>
      </c>
      <c r="G1167" s="384"/>
      <c r="H1167" s="385" t="str">
        <f>IF(G1167="","",VLOOKUP(G1167,下拉数据源!J:K,2,0))</f>
        <v/>
      </c>
      <c r="I1167" s="385"/>
      <c r="J1167" s="385"/>
      <c r="K1167" s="386"/>
      <c r="L1167" s="384"/>
      <c r="M1167" s="384"/>
      <c r="N1167" s="384"/>
      <c r="O1167" s="384"/>
      <c r="P1167" s="386"/>
      <c r="Q1167" s="387"/>
      <c r="R1167" s="286"/>
      <c r="S1167" s="388">
        <f t="shared" si="232"/>
        <v>0</v>
      </c>
      <c r="T1167" s="389"/>
      <c r="U1167" s="389">
        <f t="shared" si="230"/>
        <v>0</v>
      </c>
      <c r="V1167" s="451"/>
      <c r="W1167" s="452"/>
      <c r="X1167" s="386"/>
      <c r="Y1167" s="390"/>
      <c r="Z1167" s="391"/>
      <c r="AA1167" s="392"/>
      <c r="AB1167" s="393"/>
      <c r="AC1167" s="394"/>
      <c r="AD1167" s="395">
        <f t="shared" si="233"/>
        <v>0</v>
      </c>
      <c r="AE1167" s="396">
        <f>IF(OR(G1167=账期!$A$18,G1167=账期!$A$20,G1167=账期!$A$22,G1167=账期!$A$24,G1167=账期!$A$25,G1167=账期!$A$27,G1167=账期!$A$26,G1167=账期!$A$28,G1167=账期!$A$30,G1167=账期!$A$32,G1167=账期!$A$34,G1167=账期!$A$35,G1167=账期!$A$37,G1167=账期!$A$39,G1167=账期!$A$40,G1167=账期!$A$41,G1167=账期!$A$42,G1167=账期!$A$43,G1167=账期!$A$44,G1167=账期!$A$45,G1167=账期!$A$46,G1167=账期!$A$48,G1167=账期!$A$50,G1167=账期!$A$51,G1167=账期!$A$52,G1167=账期!$A$53,G1167=账期!$A$54,G1167=账期!$A$56,G1167=账期!$A$57,G1167=账期!$A$58,G1167=账期!$A$59,G1167=账期!$A$60,G1167=账期!$A$61,G1167=账期!$A$62,G1167=账期!$A$63,G1167=账期!$A$64,G1167=账期!$A$66,G1167=账期!$A$67,G1167=账期!$A$68,G1167=账期!$A$70,G1167=账期!$A$71),30,IF(OR(G1167=账期!$A$74,G1167=账期!$A$77,G1167=账期!$A$76,G1167=账期!$A$79,G1167=账期!$A$80,G1167=账期!$A$81,G1167=账期!$A$83,G1167=账期!$A$85,G1167=账期!$A$87,G1167=账期!$A$89,G1167=账期!$A$91),60,IF(OR(G1167=账期!$A$93,G1167=账期!$A$94,G1167=账期!$A$95,G1167=账期!$A$96,G1167=账期!$A$98,G1167=账期!$A$99,G1167=账期!$A$101,G1167=账期!$A$102),90,0)))</f>
        <v>0</v>
      </c>
      <c r="AF1167" s="396"/>
      <c r="AG1167" s="384"/>
      <c r="AH1167" s="396" t="str">
        <f t="shared" si="229"/>
        <v/>
      </c>
    </row>
    <row r="1168" spans="1:34" ht="18" customHeight="1" x14ac:dyDescent="0.25">
      <c r="A1168" s="301" t="str">
        <f t="shared" si="231"/>
        <v/>
      </c>
      <c r="B1168" s="380"/>
      <c r="C1168" s="381"/>
      <c r="D1168" s="382"/>
      <c r="E1168" s="383" t="str">
        <f t="shared" si="227"/>
        <v>C</v>
      </c>
      <c r="F1168" s="383" t="str">
        <f t="shared" si="228"/>
        <v>C</v>
      </c>
      <c r="G1168" s="384"/>
      <c r="H1168" s="385" t="str">
        <f>IF(G1168="","",VLOOKUP(G1168,下拉数据源!J:K,2,0))</f>
        <v/>
      </c>
      <c r="I1168" s="385"/>
      <c r="J1168" s="385"/>
      <c r="K1168" s="386"/>
      <c r="L1168" s="384"/>
      <c r="M1168" s="384"/>
      <c r="N1168" s="384"/>
      <c r="O1168" s="384"/>
      <c r="P1168" s="386"/>
      <c r="Q1168" s="387"/>
      <c r="R1168" s="286"/>
      <c r="S1168" s="388">
        <f t="shared" si="232"/>
        <v>0</v>
      </c>
      <c r="T1168" s="389"/>
      <c r="U1168" s="389">
        <f t="shared" si="230"/>
        <v>0</v>
      </c>
      <c r="V1168" s="451"/>
      <c r="W1168" s="452"/>
      <c r="X1168" s="386"/>
      <c r="Y1168" s="390"/>
      <c r="Z1168" s="391"/>
      <c r="AA1168" s="392"/>
      <c r="AB1168" s="393"/>
      <c r="AC1168" s="394"/>
      <c r="AD1168" s="395">
        <f t="shared" si="233"/>
        <v>0</v>
      </c>
      <c r="AE1168" s="396">
        <f>IF(OR(G1168=账期!$A$18,G1168=账期!$A$20,G1168=账期!$A$22,G1168=账期!$A$24,G1168=账期!$A$25,G1168=账期!$A$27,G1168=账期!$A$26,G1168=账期!$A$28,G1168=账期!$A$30,G1168=账期!$A$32,G1168=账期!$A$34,G1168=账期!$A$35,G1168=账期!$A$37,G1168=账期!$A$39,G1168=账期!$A$40,G1168=账期!$A$41,G1168=账期!$A$42,G1168=账期!$A$43,G1168=账期!$A$44,G1168=账期!$A$45,G1168=账期!$A$46,G1168=账期!$A$48,G1168=账期!$A$50,G1168=账期!$A$51,G1168=账期!$A$52,G1168=账期!$A$53,G1168=账期!$A$54,G1168=账期!$A$56,G1168=账期!$A$57,G1168=账期!$A$58,G1168=账期!$A$59,G1168=账期!$A$60,G1168=账期!$A$61,G1168=账期!$A$62,G1168=账期!$A$63,G1168=账期!$A$64,G1168=账期!$A$66,G1168=账期!$A$67,G1168=账期!$A$68,G1168=账期!$A$70,G1168=账期!$A$71),30,IF(OR(G1168=账期!$A$74,G1168=账期!$A$77,G1168=账期!$A$76,G1168=账期!$A$79,G1168=账期!$A$80,G1168=账期!$A$81,G1168=账期!$A$83,G1168=账期!$A$85,G1168=账期!$A$87,G1168=账期!$A$89,G1168=账期!$A$91),60,IF(OR(G1168=账期!$A$93,G1168=账期!$A$94,G1168=账期!$A$95,G1168=账期!$A$96,G1168=账期!$A$98,G1168=账期!$A$99,G1168=账期!$A$101,G1168=账期!$A$102),90,0)))</f>
        <v>0</v>
      </c>
      <c r="AF1168" s="396"/>
      <c r="AG1168" s="384"/>
      <c r="AH1168" s="396" t="str">
        <f t="shared" si="229"/>
        <v/>
      </c>
    </row>
    <row r="1169" spans="1:34" ht="18" customHeight="1" x14ac:dyDescent="0.25">
      <c r="A1169" s="301" t="str">
        <f t="shared" si="231"/>
        <v/>
      </c>
      <c r="B1169" s="380"/>
      <c r="C1169" s="381"/>
      <c r="D1169" s="382"/>
      <c r="E1169" s="383" t="str">
        <f t="shared" si="227"/>
        <v>C</v>
      </c>
      <c r="F1169" s="383" t="str">
        <f t="shared" si="228"/>
        <v>C</v>
      </c>
      <c r="G1169" s="384"/>
      <c r="H1169" s="385" t="str">
        <f>IF(G1169="","",VLOOKUP(G1169,下拉数据源!J:K,2,0))</f>
        <v/>
      </c>
      <c r="I1169" s="385"/>
      <c r="J1169" s="385"/>
      <c r="K1169" s="386"/>
      <c r="L1169" s="384"/>
      <c r="M1169" s="384"/>
      <c r="N1169" s="384"/>
      <c r="O1169" s="384"/>
      <c r="P1169" s="386"/>
      <c r="Q1169" s="387"/>
      <c r="R1169" s="286"/>
      <c r="S1169" s="388">
        <f t="shared" si="232"/>
        <v>0</v>
      </c>
      <c r="T1169" s="389"/>
      <c r="U1169" s="389">
        <f t="shared" si="230"/>
        <v>0</v>
      </c>
      <c r="V1169" s="451"/>
      <c r="W1169" s="452"/>
      <c r="X1169" s="386"/>
      <c r="Y1169" s="390"/>
      <c r="Z1169" s="391"/>
      <c r="AA1169" s="392"/>
      <c r="AB1169" s="393"/>
      <c r="AC1169" s="394"/>
      <c r="AD1169" s="395">
        <f t="shared" si="233"/>
        <v>0</v>
      </c>
      <c r="AE1169" s="396">
        <f>IF(OR(G1169=账期!$A$18,G1169=账期!$A$20,G1169=账期!$A$22,G1169=账期!$A$24,G1169=账期!$A$25,G1169=账期!$A$27,G1169=账期!$A$26,G1169=账期!$A$28,G1169=账期!$A$30,G1169=账期!$A$32,G1169=账期!$A$34,G1169=账期!$A$35,G1169=账期!$A$37,G1169=账期!$A$39,G1169=账期!$A$40,G1169=账期!$A$41,G1169=账期!$A$42,G1169=账期!$A$43,G1169=账期!$A$44,G1169=账期!$A$45,G1169=账期!$A$46,G1169=账期!$A$48,G1169=账期!$A$50,G1169=账期!$A$51,G1169=账期!$A$52,G1169=账期!$A$53,G1169=账期!$A$54,G1169=账期!$A$56,G1169=账期!$A$57,G1169=账期!$A$58,G1169=账期!$A$59,G1169=账期!$A$60,G1169=账期!$A$61,G1169=账期!$A$62,G1169=账期!$A$63,G1169=账期!$A$64,G1169=账期!$A$66,G1169=账期!$A$67,G1169=账期!$A$68,G1169=账期!$A$70,G1169=账期!$A$71),30,IF(OR(G1169=账期!$A$74,G1169=账期!$A$77,G1169=账期!$A$76,G1169=账期!$A$79,G1169=账期!$A$80,G1169=账期!$A$81,G1169=账期!$A$83,G1169=账期!$A$85,G1169=账期!$A$87,G1169=账期!$A$89,G1169=账期!$A$91),60,IF(OR(G1169=账期!$A$93,G1169=账期!$A$94,G1169=账期!$A$95,G1169=账期!$A$96,G1169=账期!$A$98,G1169=账期!$A$99,G1169=账期!$A$101,G1169=账期!$A$102),90,0)))</f>
        <v>0</v>
      </c>
      <c r="AF1169" s="396"/>
      <c r="AG1169" s="384"/>
      <c r="AH1169" s="396" t="str">
        <f t="shared" si="229"/>
        <v/>
      </c>
    </row>
    <row r="1170" spans="1:34" ht="18" customHeight="1" x14ac:dyDescent="0.25">
      <c r="A1170" s="301" t="str">
        <f t="shared" si="231"/>
        <v/>
      </c>
      <c r="B1170" s="380"/>
      <c r="C1170" s="381"/>
      <c r="D1170" s="382"/>
      <c r="E1170" s="383" t="str">
        <f t="shared" si="227"/>
        <v>C</v>
      </c>
      <c r="F1170" s="383" t="str">
        <f t="shared" si="228"/>
        <v>C</v>
      </c>
      <c r="G1170" s="384"/>
      <c r="H1170" s="385" t="str">
        <f>IF(G1170="","",VLOOKUP(G1170,下拉数据源!J:K,2,0))</f>
        <v/>
      </c>
      <c r="I1170" s="385"/>
      <c r="J1170" s="385"/>
      <c r="K1170" s="386"/>
      <c r="L1170" s="384"/>
      <c r="M1170" s="384"/>
      <c r="N1170" s="384"/>
      <c r="O1170" s="384"/>
      <c r="P1170" s="386"/>
      <c r="Q1170" s="387"/>
      <c r="R1170" s="286"/>
      <c r="S1170" s="388">
        <f t="shared" si="232"/>
        <v>0</v>
      </c>
      <c r="T1170" s="389"/>
      <c r="U1170" s="389">
        <f t="shared" si="230"/>
        <v>0</v>
      </c>
      <c r="V1170" s="451"/>
      <c r="W1170" s="452"/>
      <c r="X1170" s="386"/>
      <c r="Y1170" s="390"/>
      <c r="Z1170" s="391"/>
      <c r="AA1170" s="392"/>
      <c r="AB1170" s="393"/>
      <c r="AC1170" s="394"/>
      <c r="AD1170" s="395">
        <f t="shared" si="233"/>
        <v>0</v>
      </c>
      <c r="AE1170" s="396">
        <f>IF(OR(G1170=账期!$A$18,G1170=账期!$A$20,G1170=账期!$A$22,G1170=账期!$A$24,G1170=账期!$A$25,G1170=账期!$A$27,G1170=账期!$A$26,G1170=账期!$A$28,G1170=账期!$A$30,G1170=账期!$A$32,G1170=账期!$A$34,G1170=账期!$A$35,G1170=账期!$A$37,G1170=账期!$A$39,G1170=账期!$A$40,G1170=账期!$A$41,G1170=账期!$A$42,G1170=账期!$A$43,G1170=账期!$A$44,G1170=账期!$A$45,G1170=账期!$A$46,G1170=账期!$A$48,G1170=账期!$A$50,G1170=账期!$A$51,G1170=账期!$A$52,G1170=账期!$A$53,G1170=账期!$A$54,G1170=账期!$A$56,G1170=账期!$A$57,G1170=账期!$A$58,G1170=账期!$A$59,G1170=账期!$A$60,G1170=账期!$A$61,G1170=账期!$A$62,G1170=账期!$A$63,G1170=账期!$A$64,G1170=账期!$A$66,G1170=账期!$A$67,G1170=账期!$A$68,G1170=账期!$A$70,G1170=账期!$A$71),30,IF(OR(G1170=账期!$A$74,G1170=账期!$A$77,G1170=账期!$A$76,G1170=账期!$A$79,G1170=账期!$A$80,G1170=账期!$A$81,G1170=账期!$A$83,G1170=账期!$A$85,G1170=账期!$A$87,G1170=账期!$A$89,G1170=账期!$A$91),60,IF(OR(G1170=账期!$A$93,G1170=账期!$A$94,G1170=账期!$A$95,G1170=账期!$A$96,G1170=账期!$A$98,G1170=账期!$A$99,G1170=账期!$A$101,G1170=账期!$A$102),90,0)))</f>
        <v>0</v>
      </c>
      <c r="AF1170" s="396"/>
      <c r="AG1170" s="384"/>
      <c r="AH1170" s="396" t="str">
        <f t="shared" si="229"/>
        <v/>
      </c>
    </row>
    <row r="1171" spans="1:34" ht="18" customHeight="1" x14ac:dyDescent="0.25">
      <c r="A1171" s="301" t="str">
        <f t="shared" si="231"/>
        <v/>
      </c>
      <c r="B1171" s="380"/>
      <c r="C1171" s="381"/>
      <c r="D1171" s="382"/>
      <c r="E1171" s="383" t="str">
        <f t="shared" si="227"/>
        <v>C</v>
      </c>
      <c r="F1171" s="383" t="str">
        <f t="shared" si="228"/>
        <v>C</v>
      </c>
      <c r="G1171" s="384"/>
      <c r="H1171" s="385" t="str">
        <f>IF(G1171="","",VLOOKUP(G1171,下拉数据源!J:K,2,0))</f>
        <v/>
      </c>
      <c r="I1171" s="385"/>
      <c r="J1171" s="385"/>
      <c r="K1171" s="386"/>
      <c r="L1171" s="384"/>
      <c r="M1171" s="384"/>
      <c r="N1171" s="384"/>
      <c r="O1171" s="384"/>
      <c r="P1171" s="386"/>
      <c r="Q1171" s="387"/>
      <c r="R1171" s="286"/>
      <c r="S1171" s="388">
        <f t="shared" si="232"/>
        <v>0</v>
      </c>
      <c r="T1171" s="389"/>
      <c r="U1171" s="389">
        <f t="shared" si="230"/>
        <v>0</v>
      </c>
      <c r="V1171" s="451"/>
      <c r="W1171" s="452"/>
      <c r="X1171" s="386"/>
      <c r="Y1171" s="390"/>
      <c r="Z1171" s="391"/>
      <c r="AA1171" s="392"/>
      <c r="AB1171" s="393"/>
      <c r="AC1171" s="394"/>
      <c r="AD1171" s="395">
        <f t="shared" si="233"/>
        <v>0</v>
      </c>
      <c r="AE1171" s="396">
        <f>IF(OR(G1171=账期!$A$18,G1171=账期!$A$20,G1171=账期!$A$22,G1171=账期!$A$24,G1171=账期!$A$25,G1171=账期!$A$27,G1171=账期!$A$26,G1171=账期!$A$28,G1171=账期!$A$30,G1171=账期!$A$32,G1171=账期!$A$34,G1171=账期!$A$35,G1171=账期!$A$37,G1171=账期!$A$39,G1171=账期!$A$40,G1171=账期!$A$41,G1171=账期!$A$42,G1171=账期!$A$43,G1171=账期!$A$44,G1171=账期!$A$45,G1171=账期!$A$46,G1171=账期!$A$48,G1171=账期!$A$50,G1171=账期!$A$51,G1171=账期!$A$52,G1171=账期!$A$53,G1171=账期!$A$54,G1171=账期!$A$56,G1171=账期!$A$57,G1171=账期!$A$58,G1171=账期!$A$59,G1171=账期!$A$60,G1171=账期!$A$61,G1171=账期!$A$62,G1171=账期!$A$63,G1171=账期!$A$64,G1171=账期!$A$66,G1171=账期!$A$67,G1171=账期!$A$68,G1171=账期!$A$70,G1171=账期!$A$71),30,IF(OR(G1171=账期!$A$74,G1171=账期!$A$77,G1171=账期!$A$76,G1171=账期!$A$79,G1171=账期!$A$80,G1171=账期!$A$81,G1171=账期!$A$83,G1171=账期!$A$85,G1171=账期!$A$87,G1171=账期!$A$89,G1171=账期!$A$91),60,IF(OR(G1171=账期!$A$93,G1171=账期!$A$94,G1171=账期!$A$95,G1171=账期!$A$96,G1171=账期!$A$98,G1171=账期!$A$99,G1171=账期!$A$101,G1171=账期!$A$102),90,0)))</f>
        <v>0</v>
      </c>
      <c r="AF1171" s="396"/>
      <c r="AG1171" s="384"/>
      <c r="AH1171" s="396" t="str">
        <f t="shared" si="229"/>
        <v/>
      </c>
    </row>
    <row r="1172" spans="1:34" ht="18" customHeight="1" x14ac:dyDescent="0.25">
      <c r="A1172" s="301" t="str">
        <f t="shared" si="231"/>
        <v/>
      </c>
      <c r="B1172" s="380"/>
      <c r="C1172" s="381"/>
      <c r="D1172" s="382"/>
      <c r="E1172" s="383" t="str">
        <f t="shared" si="227"/>
        <v>C</v>
      </c>
      <c r="F1172" s="383" t="str">
        <f t="shared" si="228"/>
        <v>C</v>
      </c>
      <c r="G1172" s="384"/>
      <c r="H1172" s="385" t="str">
        <f>IF(G1172="","",VLOOKUP(G1172,下拉数据源!J:K,2,0))</f>
        <v/>
      </c>
      <c r="I1172" s="385"/>
      <c r="J1172" s="385"/>
      <c r="K1172" s="386"/>
      <c r="L1172" s="384"/>
      <c r="M1172" s="384"/>
      <c r="N1172" s="384"/>
      <c r="O1172" s="384"/>
      <c r="P1172" s="386"/>
      <c r="Q1172" s="387"/>
      <c r="R1172" s="286"/>
      <c r="S1172" s="388">
        <f t="shared" si="232"/>
        <v>0</v>
      </c>
      <c r="T1172" s="389"/>
      <c r="U1172" s="389">
        <f t="shared" si="230"/>
        <v>0</v>
      </c>
      <c r="V1172" s="451"/>
      <c r="W1172" s="452"/>
      <c r="X1172" s="386"/>
      <c r="Y1172" s="390"/>
      <c r="Z1172" s="391"/>
      <c r="AA1172" s="392"/>
      <c r="AB1172" s="393"/>
      <c r="AC1172" s="394"/>
      <c r="AD1172" s="395">
        <f t="shared" si="233"/>
        <v>0</v>
      </c>
      <c r="AE1172" s="396">
        <f>IF(OR(G1172=账期!$A$18,G1172=账期!$A$20,G1172=账期!$A$22,G1172=账期!$A$24,G1172=账期!$A$25,G1172=账期!$A$27,G1172=账期!$A$26,G1172=账期!$A$28,G1172=账期!$A$30,G1172=账期!$A$32,G1172=账期!$A$34,G1172=账期!$A$35,G1172=账期!$A$37,G1172=账期!$A$39,G1172=账期!$A$40,G1172=账期!$A$41,G1172=账期!$A$42,G1172=账期!$A$43,G1172=账期!$A$44,G1172=账期!$A$45,G1172=账期!$A$46,G1172=账期!$A$48,G1172=账期!$A$50,G1172=账期!$A$51,G1172=账期!$A$52,G1172=账期!$A$53,G1172=账期!$A$54,G1172=账期!$A$56,G1172=账期!$A$57,G1172=账期!$A$58,G1172=账期!$A$59,G1172=账期!$A$60,G1172=账期!$A$61,G1172=账期!$A$62,G1172=账期!$A$63,G1172=账期!$A$64,G1172=账期!$A$66,G1172=账期!$A$67,G1172=账期!$A$68,G1172=账期!$A$70,G1172=账期!$A$71),30,IF(OR(G1172=账期!$A$74,G1172=账期!$A$77,G1172=账期!$A$76,G1172=账期!$A$79,G1172=账期!$A$80,G1172=账期!$A$81,G1172=账期!$A$83,G1172=账期!$A$85,G1172=账期!$A$87,G1172=账期!$A$89,G1172=账期!$A$91),60,IF(OR(G1172=账期!$A$93,G1172=账期!$A$94,G1172=账期!$A$95,G1172=账期!$A$96,G1172=账期!$A$98,G1172=账期!$A$99,G1172=账期!$A$101,G1172=账期!$A$102),90,0)))</f>
        <v>0</v>
      </c>
      <c r="AF1172" s="396"/>
      <c r="AG1172" s="384"/>
      <c r="AH1172" s="396" t="str">
        <f t="shared" si="229"/>
        <v/>
      </c>
    </row>
    <row r="1173" spans="1:34" ht="18" customHeight="1" x14ac:dyDescent="0.25">
      <c r="A1173" s="301" t="str">
        <f t="shared" si="231"/>
        <v/>
      </c>
      <c r="B1173" s="380"/>
      <c r="C1173" s="381"/>
      <c r="D1173" s="382"/>
      <c r="E1173" s="383" t="str">
        <f t="shared" si="227"/>
        <v>C</v>
      </c>
      <c r="F1173" s="383" t="str">
        <f t="shared" si="228"/>
        <v>C</v>
      </c>
      <c r="G1173" s="384"/>
      <c r="H1173" s="385" t="str">
        <f>IF(G1173="","",VLOOKUP(G1173,下拉数据源!J:K,2,0))</f>
        <v/>
      </c>
      <c r="I1173" s="385"/>
      <c r="J1173" s="385"/>
      <c r="K1173" s="386"/>
      <c r="L1173" s="384"/>
      <c r="M1173" s="384"/>
      <c r="N1173" s="384"/>
      <c r="O1173" s="384"/>
      <c r="P1173" s="386"/>
      <c r="Q1173" s="387"/>
      <c r="R1173" s="286"/>
      <c r="S1173" s="388">
        <f t="shared" si="232"/>
        <v>0</v>
      </c>
      <c r="T1173" s="389"/>
      <c r="U1173" s="389">
        <f t="shared" si="230"/>
        <v>0</v>
      </c>
      <c r="V1173" s="451"/>
      <c r="W1173" s="452"/>
      <c r="X1173" s="386"/>
      <c r="Y1173" s="390"/>
      <c r="Z1173" s="391"/>
      <c r="AA1173" s="392"/>
      <c r="AB1173" s="393"/>
      <c r="AC1173" s="394"/>
      <c r="AD1173" s="395">
        <f t="shared" si="233"/>
        <v>0</v>
      </c>
      <c r="AE1173" s="396">
        <f>IF(OR(G1173=账期!$A$18,G1173=账期!$A$20,G1173=账期!$A$22,G1173=账期!$A$24,G1173=账期!$A$25,G1173=账期!$A$27,G1173=账期!$A$26,G1173=账期!$A$28,G1173=账期!$A$30,G1173=账期!$A$32,G1173=账期!$A$34,G1173=账期!$A$35,G1173=账期!$A$37,G1173=账期!$A$39,G1173=账期!$A$40,G1173=账期!$A$41,G1173=账期!$A$42,G1173=账期!$A$43,G1173=账期!$A$44,G1173=账期!$A$45,G1173=账期!$A$46,G1173=账期!$A$48,G1173=账期!$A$50,G1173=账期!$A$51,G1173=账期!$A$52,G1173=账期!$A$53,G1173=账期!$A$54,G1173=账期!$A$56,G1173=账期!$A$57,G1173=账期!$A$58,G1173=账期!$A$59,G1173=账期!$A$60,G1173=账期!$A$61,G1173=账期!$A$62,G1173=账期!$A$63,G1173=账期!$A$64,G1173=账期!$A$66,G1173=账期!$A$67,G1173=账期!$A$68,G1173=账期!$A$70,G1173=账期!$A$71),30,IF(OR(G1173=账期!$A$74,G1173=账期!$A$77,G1173=账期!$A$76,G1173=账期!$A$79,G1173=账期!$A$80,G1173=账期!$A$81,G1173=账期!$A$83,G1173=账期!$A$85,G1173=账期!$A$87,G1173=账期!$A$89,G1173=账期!$A$91),60,IF(OR(G1173=账期!$A$93,G1173=账期!$A$94,G1173=账期!$A$95,G1173=账期!$A$96,G1173=账期!$A$98,G1173=账期!$A$99,G1173=账期!$A$101,G1173=账期!$A$102),90,0)))</f>
        <v>0</v>
      </c>
      <c r="AF1173" s="396"/>
      <c r="AG1173" s="384"/>
      <c r="AH1173" s="396" t="str">
        <f t="shared" si="229"/>
        <v/>
      </c>
    </row>
    <row r="1174" spans="1:34" ht="18" customHeight="1" x14ac:dyDescent="0.25">
      <c r="A1174" s="301" t="str">
        <f t="shared" si="231"/>
        <v/>
      </c>
      <c r="B1174" s="380"/>
      <c r="C1174" s="381"/>
      <c r="D1174" s="382"/>
      <c r="E1174" s="383" t="str">
        <f t="shared" si="227"/>
        <v>C</v>
      </c>
      <c r="F1174" s="383" t="str">
        <f t="shared" si="228"/>
        <v>C</v>
      </c>
      <c r="G1174" s="384"/>
      <c r="H1174" s="385" t="str">
        <f>IF(G1174="","",VLOOKUP(G1174,下拉数据源!J:K,2,0))</f>
        <v/>
      </c>
      <c r="I1174" s="385"/>
      <c r="J1174" s="385"/>
      <c r="K1174" s="386"/>
      <c r="L1174" s="384"/>
      <c r="M1174" s="384"/>
      <c r="N1174" s="384"/>
      <c r="O1174" s="384"/>
      <c r="P1174" s="386"/>
      <c r="Q1174" s="387"/>
      <c r="R1174" s="286"/>
      <c r="S1174" s="388">
        <f t="shared" si="232"/>
        <v>0</v>
      </c>
      <c r="T1174" s="389"/>
      <c r="U1174" s="389">
        <f t="shared" si="230"/>
        <v>0</v>
      </c>
      <c r="V1174" s="451"/>
      <c r="W1174" s="452"/>
      <c r="X1174" s="386"/>
      <c r="Y1174" s="390"/>
      <c r="Z1174" s="391"/>
      <c r="AA1174" s="392"/>
      <c r="AB1174" s="393"/>
      <c r="AC1174" s="394"/>
      <c r="AD1174" s="395">
        <f t="shared" si="233"/>
        <v>0</v>
      </c>
      <c r="AE1174" s="396">
        <f>IF(OR(G1174=账期!$A$18,G1174=账期!$A$20,G1174=账期!$A$22,G1174=账期!$A$24,G1174=账期!$A$25,G1174=账期!$A$27,G1174=账期!$A$26,G1174=账期!$A$28,G1174=账期!$A$30,G1174=账期!$A$32,G1174=账期!$A$34,G1174=账期!$A$35,G1174=账期!$A$37,G1174=账期!$A$39,G1174=账期!$A$40,G1174=账期!$A$41,G1174=账期!$A$42,G1174=账期!$A$43,G1174=账期!$A$44,G1174=账期!$A$45,G1174=账期!$A$46,G1174=账期!$A$48,G1174=账期!$A$50,G1174=账期!$A$51,G1174=账期!$A$52,G1174=账期!$A$53,G1174=账期!$A$54,G1174=账期!$A$56,G1174=账期!$A$57,G1174=账期!$A$58,G1174=账期!$A$59,G1174=账期!$A$60,G1174=账期!$A$61,G1174=账期!$A$62,G1174=账期!$A$63,G1174=账期!$A$64,G1174=账期!$A$66,G1174=账期!$A$67,G1174=账期!$A$68,G1174=账期!$A$70,G1174=账期!$A$71),30,IF(OR(G1174=账期!$A$74,G1174=账期!$A$77,G1174=账期!$A$76,G1174=账期!$A$79,G1174=账期!$A$80,G1174=账期!$A$81,G1174=账期!$A$83,G1174=账期!$A$85,G1174=账期!$A$87,G1174=账期!$A$89,G1174=账期!$A$91),60,IF(OR(G1174=账期!$A$93,G1174=账期!$A$94,G1174=账期!$A$95,G1174=账期!$A$96,G1174=账期!$A$98,G1174=账期!$A$99,G1174=账期!$A$101,G1174=账期!$A$102),90,0)))</f>
        <v>0</v>
      </c>
      <c r="AF1174" s="396"/>
      <c r="AG1174" s="384"/>
      <c r="AH1174" s="396" t="str">
        <f t="shared" si="229"/>
        <v/>
      </c>
    </row>
    <row r="1175" spans="1:34" ht="18" customHeight="1" x14ac:dyDescent="0.25">
      <c r="A1175" s="301" t="str">
        <f t="shared" si="231"/>
        <v/>
      </c>
      <c r="B1175" s="380"/>
      <c r="C1175" s="381"/>
      <c r="D1175" s="382"/>
      <c r="E1175" s="383" t="str">
        <f t="shared" si="227"/>
        <v>C</v>
      </c>
      <c r="F1175" s="383" t="str">
        <f t="shared" si="228"/>
        <v>C</v>
      </c>
      <c r="G1175" s="384"/>
      <c r="H1175" s="385" t="str">
        <f>IF(G1175="","",VLOOKUP(G1175,下拉数据源!J:K,2,0))</f>
        <v/>
      </c>
      <c r="I1175" s="385"/>
      <c r="J1175" s="385"/>
      <c r="K1175" s="386"/>
      <c r="L1175" s="384"/>
      <c r="M1175" s="384"/>
      <c r="N1175" s="384"/>
      <c r="O1175" s="384"/>
      <c r="P1175" s="386"/>
      <c r="Q1175" s="387"/>
      <c r="R1175" s="286"/>
      <c r="S1175" s="388">
        <f t="shared" si="232"/>
        <v>0</v>
      </c>
      <c r="T1175" s="389"/>
      <c r="U1175" s="389">
        <f t="shared" si="230"/>
        <v>0</v>
      </c>
      <c r="V1175" s="451"/>
      <c r="W1175" s="452"/>
      <c r="X1175" s="386"/>
      <c r="Y1175" s="390"/>
      <c r="Z1175" s="391"/>
      <c r="AA1175" s="392"/>
      <c r="AB1175" s="393"/>
      <c r="AC1175" s="394"/>
      <c r="AD1175" s="395">
        <f t="shared" si="233"/>
        <v>0</v>
      </c>
      <c r="AE1175" s="396">
        <f>IF(OR(G1175=账期!$A$18,G1175=账期!$A$20,G1175=账期!$A$22,G1175=账期!$A$24,G1175=账期!$A$25,G1175=账期!$A$27,G1175=账期!$A$26,G1175=账期!$A$28,G1175=账期!$A$30,G1175=账期!$A$32,G1175=账期!$A$34,G1175=账期!$A$35,G1175=账期!$A$37,G1175=账期!$A$39,G1175=账期!$A$40,G1175=账期!$A$41,G1175=账期!$A$42,G1175=账期!$A$43,G1175=账期!$A$44,G1175=账期!$A$45,G1175=账期!$A$46,G1175=账期!$A$48,G1175=账期!$A$50,G1175=账期!$A$51,G1175=账期!$A$52,G1175=账期!$A$53,G1175=账期!$A$54,G1175=账期!$A$56,G1175=账期!$A$57,G1175=账期!$A$58,G1175=账期!$A$59,G1175=账期!$A$60,G1175=账期!$A$61,G1175=账期!$A$62,G1175=账期!$A$63,G1175=账期!$A$64,G1175=账期!$A$66,G1175=账期!$A$67,G1175=账期!$A$68,G1175=账期!$A$70,G1175=账期!$A$71),30,IF(OR(G1175=账期!$A$74,G1175=账期!$A$77,G1175=账期!$A$76,G1175=账期!$A$79,G1175=账期!$A$80,G1175=账期!$A$81,G1175=账期!$A$83,G1175=账期!$A$85,G1175=账期!$A$87,G1175=账期!$A$89,G1175=账期!$A$91),60,IF(OR(G1175=账期!$A$93,G1175=账期!$A$94,G1175=账期!$A$95,G1175=账期!$A$96,G1175=账期!$A$98,G1175=账期!$A$99,G1175=账期!$A$101,G1175=账期!$A$102),90,0)))</f>
        <v>0</v>
      </c>
      <c r="AF1175" s="396"/>
      <c r="AG1175" s="384"/>
      <c r="AH1175" s="396" t="str">
        <f t="shared" si="229"/>
        <v/>
      </c>
    </row>
    <row r="1176" spans="1:34" ht="18" customHeight="1" x14ac:dyDescent="0.25">
      <c r="A1176" s="301" t="str">
        <f t="shared" si="231"/>
        <v/>
      </c>
      <c r="B1176" s="380"/>
      <c r="C1176" s="381"/>
      <c r="D1176" s="382"/>
      <c r="E1176" s="383" t="str">
        <f t="shared" si="227"/>
        <v>C</v>
      </c>
      <c r="F1176" s="383" t="str">
        <f t="shared" si="228"/>
        <v>C</v>
      </c>
      <c r="G1176" s="384"/>
      <c r="H1176" s="385" t="str">
        <f>IF(G1176="","",VLOOKUP(G1176,下拉数据源!J:K,2,0))</f>
        <v/>
      </c>
      <c r="I1176" s="385"/>
      <c r="J1176" s="385"/>
      <c r="K1176" s="386"/>
      <c r="L1176" s="384"/>
      <c r="M1176" s="384"/>
      <c r="N1176" s="384"/>
      <c r="O1176" s="384"/>
      <c r="P1176" s="386"/>
      <c r="Q1176" s="387"/>
      <c r="R1176" s="286"/>
      <c r="S1176" s="388">
        <f t="shared" si="232"/>
        <v>0</v>
      </c>
      <c r="T1176" s="389"/>
      <c r="U1176" s="389">
        <f t="shared" si="230"/>
        <v>0</v>
      </c>
      <c r="V1176" s="451"/>
      <c r="W1176" s="452"/>
      <c r="X1176" s="386"/>
      <c r="Y1176" s="390"/>
      <c r="Z1176" s="391"/>
      <c r="AA1176" s="392"/>
      <c r="AB1176" s="393"/>
      <c r="AC1176" s="394"/>
      <c r="AD1176" s="395">
        <f t="shared" si="233"/>
        <v>0</v>
      </c>
      <c r="AE1176" s="396">
        <f>IF(OR(G1176=账期!$A$18,G1176=账期!$A$20,G1176=账期!$A$22,G1176=账期!$A$24,G1176=账期!$A$25,G1176=账期!$A$27,G1176=账期!$A$26,G1176=账期!$A$28,G1176=账期!$A$30,G1176=账期!$A$32,G1176=账期!$A$34,G1176=账期!$A$35,G1176=账期!$A$37,G1176=账期!$A$39,G1176=账期!$A$40,G1176=账期!$A$41,G1176=账期!$A$42,G1176=账期!$A$43,G1176=账期!$A$44,G1176=账期!$A$45,G1176=账期!$A$46,G1176=账期!$A$48,G1176=账期!$A$50,G1176=账期!$A$51,G1176=账期!$A$52,G1176=账期!$A$53,G1176=账期!$A$54,G1176=账期!$A$56,G1176=账期!$A$57,G1176=账期!$A$58,G1176=账期!$A$59,G1176=账期!$A$60,G1176=账期!$A$61,G1176=账期!$A$62,G1176=账期!$A$63,G1176=账期!$A$64,G1176=账期!$A$66,G1176=账期!$A$67,G1176=账期!$A$68,G1176=账期!$A$70,G1176=账期!$A$71),30,IF(OR(G1176=账期!$A$74,G1176=账期!$A$77,G1176=账期!$A$76,G1176=账期!$A$79,G1176=账期!$A$80,G1176=账期!$A$81,G1176=账期!$A$83,G1176=账期!$A$85,G1176=账期!$A$87,G1176=账期!$A$89,G1176=账期!$A$91),60,IF(OR(G1176=账期!$A$93,G1176=账期!$A$94,G1176=账期!$A$95,G1176=账期!$A$96,G1176=账期!$A$98,G1176=账期!$A$99,G1176=账期!$A$101,G1176=账期!$A$102),90,0)))</f>
        <v>0</v>
      </c>
      <c r="AF1176" s="396"/>
      <c r="AG1176" s="384"/>
      <c r="AH1176" s="396" t="str">
        <f t="shared" si="229"/>
        <v/>
      </c>
    </row>
    <row r="1177" spans="1:34" ht="18" customHeight="1" x14ac:dyDescent="0.25">
      <c r="A1177" s="301" t="str">
        <f t="shared" si="231"/>
        <v/>
      </c>
      <c r="B1177" s="380"/>
      <c r="C1177" s="381"/>
      <c r="D1177" s="382"/>
      <c r="E1177" s="383" t="str">
        <f t="shared" si="227"/>
        <v>C</v>
      </c>
      <c r="F1177" s="383" t="str">
        <f t="shared" si="228"/>
        <v>C</v>
      </c>
      <c r="G1177" s="384"/>
      <c r="H1177" s="385" t="str">
        <f>IF(G1177="","",VLOOKUP(G1177,下拉数据源!J:K,2,0))</f>
        <v/>
      </c>
      <c r="I1177" s="385"/>
      <c r="J1177" s="385"/>
      <c r="K1177" s="386"/>
      <c r="L1177" s="384"/>
      <c r="M1177" s="384"/>
      <c r="N1177" s="384"/>
      <c r="O1177" s="384"/>
      <c r="P1177" s="386"/>
      <c r="Q1177" s="387"/>
      <c r="R1177" s="286"/>
      <c r="S1177" s="388">
        <f t="shared" si="232"/>
        <v>0</v>
      </c>
      <c r="T1177" s="389"/>
      <c r="U1177" s="389">
        <f t="shared" si="230"/>
        <v>0</v>
      </c>
      <c r="V1177" s="451"/>
      <c r="W1177" s="452"/>
      <c r="X1177" s="386"/>
      <c r="Y1177" s="390"/>
      <c r="Z1177" s="391"/>
      <c r="AA1177" s="392"/>
      <c r="AB1177" s="393"/>
      <c r="AC1177" s="394"/>
      <c r="AD1177" s="395">
        <f t="shared" si="233"/>
        <v>0</v>
      </c>
      <c r="AE1177" s="396">
        <f>IF(OR(G1177=账期!$A$18,G1177=账期!$A$20,G1177=账期!$A$22,G1177=账期!$A$24,G1177=账期!$A$25,G1177=账期!$A$27,G1177=账期!$A$26,G1177=账期!$A$28,G1177=账期!$A$30,G1177=账期!$A$32,G1177=账期!$A$34,G1177=账期!$A$35,G1177=账期!$A$37,G1177=账期!$A$39,G1177=账期!$A$40,G1177=账期!$A$41,G1177=账期!$A$42,G1177=账期!$A$43,G1177=账期!$A$44,G1177=账期!$A$45,G1177=账期!$A$46,G1177=账期!$A$48,G1177=账期!$A$50,G1177=账期!$A$51,G1177=账期!$A$52,G1177=账期!$A$53,G1177=账期!$A$54,G1177=账期!$A$56,G1177=账期!$A$57,G1177=账期!$A$58,G1177=账期!$A$59,G1177=账期!$A$60,G1177=账期!$A$61,G1177=账期!$A$62,G1177=账期!$A$63,G1177=账期!$A$64,G1177=账期!$A$66,G1177=账期!$A$67,G1177=账期!$A$68,G1177=账期!$A$70,G1177=账期!$A$71),30,IF(OR(G1177=账期!$A$74,G1177=账期!$A$77,G1177=账期!$A$76,G1177=账期!$A$79,G1177=账期!$A$80,G1177=账期!$A$81,G1177=账期!$A$83,G1177=账期!$A$85,G1177=账期!$A$87,G1177=账期!$A$89,G1177=账期!$A$91),60,IF(OR(G1177=账期!$A$93,G1177=账期!$A$94,G1177=账期!$A$95,G1177=账期!$A$96,G1177=账期!$A$98,G1177=账期!$A$99,G1177=账期!$A$101,G1177=账期!$A$102),90,0)))</f>
        <v>0</v>
      </c>
      <c r="AF1177" s="396"/>
      <c r="AG1177" s="384"/>
      <c r="AH1177" s="396" t="str">
        <f t="shared" si="229"/>
        <v/>
      </c>
    </row>
    <row r="1178" spans="1:34" ht="18" customHeight="1" x14ac:dyDescent="0.25">
      <c r="A1178" s="301" t="str">
        <f t="shared" si="231"/>
        <v/>
      </c>
      <c r="B1178" s="380"/>
      <c r="C1178" s="381"/>
      <c r="D1178" s="382"/>
      <c r="E1178" s="383" t="str">
        <f t="shared" si="227"/>
        <v>C</v>
      </c>
      <c r="F1178" s="383" t="str">
        <f t="shared" si="228"/>
        <v>C</v>
      </c>
      <c r="G1178" s="384"/>
      <c r="H1178" s="385" t="str">
        <f>IF(G1178="","",VLOOKUP(G1178,下拉数据源!J:K,2,0))</f>
        <v/>
      </c>
      <c r="I1178" s="385"/>
      <c r="J1178" s="385"/>
      <c r="K1178" s="386"/>
      <c r="L1178" s="384"/>
      <c r="M1178" s="384"/>
      <c r="N1178" s="384"/>
      <c r="O1178" s="384"/>
      <c r="P1178" s="386"/>
      <c r="Q1178" s="387"/>
      <c r="R1178" s="286"/>
      <c r="S1178" s="388">
        <f t="shared" si="232"/>
        <v>0</v>
      </c>
      <c r="T1178" s="389"/>
      <c r="U1178" s="389">
        <f t="shared" si="230"/>
        <v>0</v>
      </c>
      <c r="V1178" s="451"/>
      <c r="W1178" s="452"/>
      <c r="X1178" s="386"/>
      <c r="Y1178" s="390"/>
      <c r="Z1178" s="391"/>
      <c r="AA1178" s="392"/>
      <c r="AB1178" s="393"/>
      <c r="AC1178" s="394"/>
      <c r="AD1178" s="395">
        <f t="shared" si="233"/>
        <v>0</v>
      </c>
      <c r="AE1178" s="396">
        <f>IF(OR(G1178=账期!$A$18,G1178=账期!$A$20,G1178=账期!$A$22,G1178=账期!$A$24,G1178=账期!$A$25,G1178=账期!$A$27,G1178=账期!$A$26,G1178=账期!$A$28,G1178=账期!$A$30,G1178=账期!$A$32,G1178=账期!$A$34,G1178=账期!$A$35,G1178=账期!$A$37,G1178=账期!$A$39,G1178=账期!$A$40,G1178=账期!$A$41,G1178=账期!$A$42,G1178=账期!$A$43,G1178=账期!$A$44,G1178=账期!$A$45,G1178=账期!$A$46,G1178=账期!$A$48,G1178=账期!$A$50,G1178=账期!$A$51,G1178=账期!$A$52,G1178=账期!$A$53,G1178=账期!$A$54,G1178=账期!$A$56,G1178=账期!$A$57,G1178=账期!$A$58,G1178=账期!$A$59,G1178=账期!$A$60,G1178=账期!$A$61,G1178=账期!$A$62,G1178=账期!$A$63,G1178=账期!$A$64,G1178=账期!$A$66,G1178=账期!$A$67,G1178=账期!$A$68,G1178=账期!$A$70,G1178=账期!$A$71),30,IF(OR(G1178=账期!$A$74,G1178=账期!$A$77,G1178=账期!$A$76,G1178=账期!$A$79,G1178=账期!$A$80,G1178=账期!$A$81,G1178=账期!$A$83,G1178=账期!$A$85,G1178=账期!$A$87,G1178=账期!$A$89,G1178=账期!$A$91),60,IF(OR(G1178=账期!$A$93,G1178=账期!$A$94,G1178=账期!$A$95,G1178=账期!$A$96,G1178=账期!$A$98,G1178=账期!$A$99,G1178=账期!$A$101,G1178=账期!$A$102),90,0)))</f>
        <v>0</v>
      </c>
      <c r="AF1178" s="396"/>
      <c r="AG1178" s="384"/>
      <c r="AH1178" s="396" t="str">
        <f t="shared" si="229"/>
        <v/>
      </c>
    </row>
    <row r="1179" spans="1:34" ht="18" customHeight="1" x14ac:dyDescent="0.25">
      <c r="A1179" s="301" t="str">
        <f t="shared" si="231"/>
        <v/>
      </c>
      <c r="B1179" s="380"/>
      <c r="C1179" s="381"/>
      <c r="D1179" s="382"/>
      <c r="E1179" s="383" t="str">
        <f t="shared" si="227"/>
        <v>C</v>
      </c>
      <c r="F1179" s="383" t="str">
        <f t="shared" si="228"/>
        <v>C</v>
      </c>
      <c r="G1179" s="384"/>
      <c r="H1179" s="385" t="str">
        <f>IF(G1179="","",VLOOKUP(G1179,下拉数据源!J:K,2,0))</f>
        <v/>
      </c>
      <c r="I1179" s="385"/>
      <c r="J1179" s="385"/>
      <c r="K1179" s="386"/>
      <c r="L1179" s="384"/>
      <c r="M1179" s="384"/>
      <c r="N1179" s="384"/>
      <c r="O1179" s="384"/>
      <c r="P1179" s="386"/>
      <c r="Q1179" s="387"/>
      <c r="R1179" s="286"/>
      <c r="S1179" s="388">
        <f t="shared" si="232"/>
        <v>0</v>
      </c>
      <c r="T1179" s="389"/>
      <c r="U1179" s="389">
        <f t="shared" si="230"/>
        <v>0</v>
      </c>
      <c r="V1179" s="451"/>
      <c r="W1179" s="452"/>
      <c r="X1179" s="386"/>
      <c r="Y1179" s="390"/>
      <c r="Z1179" s="391"/>
      <c r="AA1179" s="392"/>
      <c r="AB1179" s="393"/>
      <c r="AC1179" s="394"/>
      <c r="AD1179" s="395">
        <f t="shared" si="233"/>
        <v>0</v>
      </c>
      <c r="AE1179" s="396">
        <f>IF(OR(G1179=账期!$A$18,G1179=账期!$A$20,G1179=账期!$A$22,G1179=账期!$A$24,G1179=账期!$A$25,G1179=账期!$A$27,G1179=账期!$A$26,G1179=账期!$A$28,G1179=账期!$A$30,G1179=账期!$A$32,G1179=账期!$A$34,G1179=账期!$A$35,G1179=账期!$A$37,G1179=账期!$A$39,G1179=账期!$A$40,G1179=账期!$A$41,G1179=账期!$A$42,G1179=账期!$A$43,G1179=账期!$A$44,G1179=账期!$A$45,G1179=账期!$A$46,G1179=账期!$A$48,G1179=账期!$A$50,G1179=账期!$A$51,G1179=账期!$A$52,G1179=账期!$A$53,G1179=账期!$A$54,G1179=账期!$A$56,G1179=账期!$A$57,G1179=账期!$A$58,G1179=账期!$A$59,G1179=账期!$A$60,G1179=账期!$A$61,G1179=账期!$A$62,G1179=账期!$A$63,G1179=账期!$A$64,G1179=账期!$A$66,G1179=账期!$A$67,G1179=账期!$A$68,G1179=账期!$A$70,G1179=账期!$A$71),30,IF(OR(G1179=账期!$A$74,G1179=账期!$A$77,G1179=账期!$A$76,G1179=账期!$A$79,G1179=账期!$A$80,G1179=账期!$A$81,G1179=账期!$A$83,G1179=账期!$A$85,G1179=账期!$A$87,G1179=账期!$A$89,G1179=账期!$A$91),60,IF(OR(G1179=账期!$A$93,G1179=账期!$A$94,G1179=账期!$A$95,G1179=账期!$A$96,G1179=账期!$A$98,G1179=账期!$A$99,G1179=账期!$A$101,G1179=账期!$A$102),90,0)))</f>
        <v>0</v>
      </c>
      <c r="AF1179" s="396"/>
      <c r="AG1179" s="384"/>
      <c r="AH1179" s="396" t="str">
        <f t="shared" si="229"/>
        <v/>
      </c>
    </row>
    <row r="1180" spans="1:34" ht="18" customHeight="1" x14ac:dyDescent="0.25">
      <c r="A1180" s="301" t="str">
        <f t="shared" si="231"/>
        <v/>
      </c>
      <c r="B1180" s="380"/>
      <c r="C1180" s="381"/>
      <c r="D1180" s="382"/>
      <c r="E1180" s="383" t="str">
        <f t="shared" si="227"/>
        <v>C</v>
      </c>
      <c r="F1180" s="383" t="str">
        <f t="shared" si="228"/>
        <v>C</v>
      </c>
      <c r="G1180" s="384"/>
      <c r="H1180" s="385" t="str">
        <f>IF(G1180="","",VLOOKUP(G1180,下拉数据源!J:K,2,0))</f>
        <v/>
      </c>
      <c r="I1180" s="385"/>
      <c r="J1180" s="385"/>
      <c r="K1180" s="386"/>
      <c r="L1180" s="384"/>
      <c r="M1180" s="384"/>
      <c r="N1180" s="384"/>
      <c r="O1180" s="384"/>
      <c r="P1180" s="386"/>
      <c r="Q1180" s="387"/>
      <c r="R1180" s="286"/>
      <c r="S1180" s="388">
        <f t="shared" si="232"/>
        <v>0</v>
      </c>
      <c r="T1180" s="389"/>
      <c r="U1180" s="389">
        <f t="shared" si="230"/>
        <v>0</v>
      </c>
      <c r="V1180" s="451"/>
      <c r="W1180" s="452"/>
      <c r="X1180" s="386"/>
      <c r="Y1180" s="390"/>
      <c r="Z1180" s="391"/>
      <c r="AA1180" s="392"/>
      <c r="AB1180" s="393"/>
      <c r="AC1180" s="394"/>
      <c r="AD1180" s="395">
        <f t="shared" si="233"/>
        <v>0</v>
      </c>
      <c r="AE1180" s="396">
        <f>IF(OR(G1180=账期!$A$18,G1180=账期!$A$20,G1180=账期!$A$22,G1180=账期!$A$24,G1180=账期!$A$25,G1180=账期!$A$27,G1180=账期!$A$26,G1180=账期!$A$28,G1180=账期!$A$30,G1180=账期!$A$32,G1180=账期!$A$34,G1180=账期!$A$35,G1180=账期!$A$37,G1180=账期!$A$39,G1180=账期!$A$40,G1180=账期!$A$41,G1180=账期!$A$42,G1180=账期!$A$43,G1180=账期!$A$44,G1180=账期!$A$45,G1180=账期!$A$46,G1180=账期!$A$48,G1180=账期!$A$50,G1180=账期!$A$51,G1180=账期!$A$52,G1180=账期!$A$53,G1180=账期!$A$54,G1180=账期!$A$56,G1180=账期!$A$57,G1180=账期!$A$58,G1180=账期!$A$59,G1180=账期!$A$60,G1180=账期!$A$61,G1180=账期!$A$62,G1180=账期!$A$63,G1180=账期!$A$64,G1180=账期!$A$66,G1180=账期!$A$67,G1180=账期!$A$68,G1180=账期!$A$70,G1180=账期!$A$71),30,IF(OR(G1180=账期!$A$74,G1180=账期!$A$77,G1180=账期!$A$76,G1180=账期!$A$79,G1180=账期!$A$80,G1180=账期!$A$81,G1180=账期!$A$83,G1180=账期!$A$85,G1180=账期!$A$87,G1180=账期!$A$89,G1180=账期!$A$91),60,IF(OR(G1180=账期!$A$93,G1180=账期!$A$94,G1180=账期!$A$95,G1180=账期!$A$96,G1180=账期!$A$98,G1180=账期!$A$99,G1180=账期!$A$101,G1180=账期!$A$102),90,0)))</f>
        <v>0</v>
      </c>
      <c r="AF1180" s="396"/>
      <c r="AG1180" s="384"/>
      <c r="AH1180" s="396" t="str">
        <f t="shared" si="229"/>
        <v/>
      </c>
    </row>
    <row r="1181" spans="1:34" ht="18" customHeight="1" x14ac:dyDescent="0.25">
      <c r="A1181" s="301" t="str">
        <f t="shared" si="231"/>
        <v/>
      </c>
      <c r="B1181" s="380"/>
      <c r="C1181" s="381"/>
      <c r="D1181" s="382"/>
      <c r="E1181" s="383" t="str">
        <f t="shared" ref="E1181:E1244" si="234">IF(OR(D1181="长飞",D1181="烽火",D1181="特发",D1181="富通",D1181="亨通",G1181="赣州金信诺",G1181="江苏永鼎",G1181="宏安集团"),"A",IF(OR(G1181="广意通讯",G1181="湖北楚天",G1181="宁波格亿达",G1181="通鼎互联",G1181="黄石昌达",G1181="江苏俊知",G1181="珠海汉胜",G1181="武汉电信"),"B","C"))</f>
        <v>C</v>
      </c>
      <c r="F1181" s="383" t="str">
        <f t="shared" ref="F1181:F1244" si="235">IF(OR(G1181="成都大唐",G1181="广东亨通",G1181="江苏亨通",G1181="兰州长飞",G1181="南京华信",G1181="汕头奥星",G1181="特发光网",G1181="武汉长飞",G1181="长春烽火",G1181="广意通讯",G1181="湖北楚天",G1181="宁波格亿达",G1181="通鼎互联",G1181="安徽汉唐",G1181="安徽宜德",G1181="安徽盈通",G1181="成都康宁",G1181="成都中飞",G1181="东莞光佳",G1181="东莞鸿鑫",G1181="烽火博鑫",G1181="佛山星蓝",G1181="广东金桥",G1181="广州联兴",G1181="贵州乾新",G1181="航天电工",G1181="合肥兴联",G1181="湖北宇洪",G1181="江苏奥通",G1181="江苏中远",G1181="宁波辰飞",G1181="宁波汉生",G1181="宁波宇欣",G1181="山东太平洋",G1181="山东特发",G1181="山东永通",G1181="上海朗闻",G1181="上海翼波",G1181="四川天邑",G1181="四川旭泰",G1181="武汉瑞联",G1181="武汉同至",G1181="西安西古",G1181="西安鑫华通",G1181="武汉驿路通",G1181="长光通信",G1181="中电八所",G1181="中电光达",G1181="中利集团",G1181="重庆特发",G1181="舟山安格",G1181="珠海邗秦"),"A",IF(OR(G1181="富通天津",G1181="赣州金信诺",G1181="江苏永鼎",G1181="上海长飞",G1181="特发股份",G1181="武汉烽火",G1181="西安烽火",G1181="长飞中利",G1181="江苏中天",G1181="江西联创",G1181="宁波盈谷",G1181="黄石昌达",G1181="四川长飞"),"B","C"))</f>
        <v>C</v>
      </c>
      <c r="G1181" s="384"/>
      <c r="H1181" s="385" t="str">
        <f>IF(G1181="","",VLOOKUP(G1181,下拉数据源!J:K,2,0))</f>
        <v/>
      </c>
      <c r="I1181" s="385"/>
      <c r="J1181" s="385"/>
      <c r="K1181" s="386"/>
      <c r="L1181" s="384"/>
      <c r="M1181" s="384"/>
      <c r="N1181" s="384"/>
      <c r="O1181" s="384"/>
      <c r="P1181" s="386"/>
      <c r="Q1181" s="387"/>
      <c r="R1181" s="286"/>
      <c r="S1181" s="388">
        <f t="shared" si="232"/>
        <v>0</v>
      </c>
      <c r="T1181" s="389"/>
      <c r="U1181" s="389">
        <f t="shared" si="230"/>
        <v>0</v>
      </c>
      <c r="V1181" s="451"/>
      <c r="W1181" s="452"/>
      <c r="X1181" s="386"/>
      <c r="Y1181" s="390"/>
      <c r="Z1181" s="391"/>
      <c r="AA1181" s="392"/>
      <c r="AB1181" s="393"/>
      <c r="AC1181" s="394"/>
      <c r="AD1181" s="395">
        <f t="shared" si="233"/>
        <v>0</v>
      </c>
      <c r="AE1181" s="396">
        <f>IF(OR(G1181=账期!$A$18,G1181=账期!$A$20,G1181=账期!$A$22,G1181=账期!$A$24,G1181=账期!$A$25,G1181=账期!$A$27,G1181=账期!$A$26,G1181=账期!$A$28,G1181=账期!$A$30,G1181=账期!$A$32,G1181=账期!$A$34,G1181=账期!$A$35,G1181=账期!$A$37,G1181=账期!$A$39,G1181=账期!$A$40,G1181=账期!$A$41,G1181=账期!$A$42,G1181=账期!$A$43,G1181=账期!$A$44,G1181=账期!$A$45,G1181=账期!$A$46,G1181=账期!$A$48,G1181=账期!$A$50,G1181=账期!$A$51,G1181=账期!$A$52,G1181=账期!$A$53,G1181=账期!$A$54,G1181=账期!$A$56,G1181=账期!$A$57,G1181=账期!$A$58,G1181=账期!$A$59,G1181=账期!$A$60,G1181=账期!$A$61,G1181=账期!$A$62,G1181=账期!$A$63,G1181=账期!$A$64,G1181=账期!$A$66,G1181=账期!$A$67,G1181=账期!$A$68,G1181=账期!$A$70,G1181=账期!$A$71),30,IF(OR(G1181=账期!$A$74,G1181=账期!$A$77,G1181=账期!$A$76,G1181=账期!$A$79,G1181=账期!$A$80,G1181=账期!$A$81,G1181=账期!$A$83,G1181=账期!$A$85,G1181=账期!$A$87,G1181=账期!$A$89,G1181=账期!$A$91),60,IF(OR(G1181=账期!$A$93,G1181=账期!$A$94,G1181=账期!$A$95,G1181=账期!$A$96,G1181=账期!$A$98,G1181=账期!$A$99,G1181=账期!$A$101,G1181=账期!$A$102),90,0)))</f>
        <v>0</v>
      </c>
      <c r="AF1181" s="396"/>
      <c r="AG1181" s="384"/>
      <c r="AH1181" s="396" t="str">
        <f t="shared" si="229"/>
        <v/>
      </c>
    </row>
    <row r="1182" spans="1:34" ht="18" customHeight="1" x14ac:dyDescent="0.25">
      <c r="A1182" s="301" t="str">
        <f t="shared" si="231"/>
        <v/>
      </c>
      <c r="B1182" s="380"/>
      <c r="C1182" s="381"/>
      <c r="D1182" s="382"/>
      <c r="E1182" s="383" t="str">
        <f t="shared" si="234"/>
        <v>C</v>
      </c>
      <c r="F1182" s="383" t="str">
        <f t="shared" si="235"/>
        <v>C</v>
      </c>
      <c r="G1182" s="384"/>
      <c r="H1182" s="385" t="str">
        <f>IF(G1182="","",VLOOKUP(G1182,下拉数据源!J:K,2,0))</f>
        <v/>
      </c>
      <c r="I1182" s="385"/>
      <c r="J1182" s="385"/>
      <c r="K1182" s="386"/>
      <c r="L1182" s="384"/>
      <c r="M1182" s="384"/>
      <c r="N1182" s="384"/>
      <c r="O1182" s="384"/>
      <c r="P1182" s="386"/>
      <c r="Q1182" s="387"/>
      <c r="R1182" s="286"/>
      <c r="S1182" s="388">
        <f t="shared" si="232"/>
        <v>0</v>
      </c>
      <c r="T1182" s="389"/>
      <c r="U1182" s="389">
        <f t="shared" si="230"/>
        <v>0</v>
      </c>
      <c r="V1182" s="451"/>
      <c r="W1182" s="452"/>
      <c r="X1182" s="386"/>
      <c r="Y1182" s="390"/>
      <c r="Z1182" s="391"/>
      <c r="AA1182" s="392"/>
      <c r="AB1182" s="393"/>
      <c r="AC1182" s="394"/>
      <c r="AD1182" s="395">
        <f t="shared" si="233"/>
        <v>0</v>
      </c>
      <c r="AE1182" s="396">
        <f>IF(OR(G1182=账期!$A$18,G1182=账期!$A$20,G1182=账期!$A$22,G1182=账期!$A$24,G1182=账期!$A$25,G1182=账期!$A$27,G1182=账期!$A$26,G1182=账期!$A$28,G1182=账期!$A$30,G1182=账期!$A$32,G1182=账期!$A$34,G1182=账期!$A$35,G1182=账期!$A$37,G1182=账期!$A$39,G1182=账期!$A$40,G1182=账期!$A$41,G1182=账期!$A$42,G1182=账期!$A$43,G1182=账期!$A$44,G1182=账期!$A$45,G1182=账期!$A$46,G1182=账期!$A$48,G1182=账期!$A$50,G1182=账期!$A$51,G1182=账期!$A$52,G1182=账期!$A$53,G1182=账期!$A$54,G1182=账期!$A$56,G1182=账期!$A$57,G1182=账期!$A$58,G1182=账期!$A$59,G1182=账期!$A$60,G1182=账期!$A$61,G1182=账期!$A$62,G1182=账期!$A$63,G1182=账期!$A$64,G1182=账期!$A$66,G1182=账期!$A$67,G1182=账期!$A$68,G1182=账期!$A$70,G1182=账期!$A$71),30,IF(OR(G1182=账期!$A$74,G1182=账期!$A$77,G1182=账期!$A$76,G1182=账期!$A$79,G1182=账期!$A$80,G1182=账期!$A$81,G1182=账期!$A$83,G1182=账期!$A$85,G1182=账期!$A$87,G1182=账期!$A$89,G1182=账期!$A$91),60,IF(OR(G1182=账期!$A$93,G1182=账期!$A$94,G1182=账期!$A$95,G1182=账期!$A$96,G1182=账期!$A$98,G1182=账期!$A$99,G1182=账期!$A$101,G1182=账期!$A$102),90,0)))</f>
        <v>0</v>
      </c>
      <c r="AF1182" s="396"/>
      <c r="AG1182" s="384"/>
      <c r="AH1182" s="396" t="str">
        <f t="shared" si="229"/>
        <v/>
      </c>
    </row>
    <row r="1183" spans="1:34" ht="18" customHeight="1" x14ac:dyDescent="0.25">
      <c r="A1183" s="301" t="str">
        <f t="shared" si="231"/>
        <v/>
      </c>
      <c r="B1183" s="380"/>
      <c r="C1183" s="381"/>
      <c r="D1183" s="382"/>
      <c r="E1183" s="383" t="str">
        <f t="shared" si="234"/>
        <v>C</v>
      </c>
      <c r="F1183" s="383" t="str">
        <f t="shared" si="235"/>
        <v>C</v>
      </c>
      <c r="G1183" s="384"/>
      <c r="H1183" s="385" t="str">
        <f>IF(G1183="","",VLOOKUP(G1183,下拉数据源!J:K,2,0))</f>
        <v/>
      </c>
      <c r="I1183" s="385"/>
      <c r="J1183" s="385"/>
      <c r="K1183" s="386"/>
      <c r="L1183" s="384"/>
      <c r="M1183" s="384"/>
      <c r="N1183" s="384"/>
      <c r="O1183" s="384"/>
      <c r="P1183" s="386"/>
      <c r="Q1183" s="387"/>
      <c r="R1183" s="286"/>
      <c r="S1183" s="388">
        <f t="shared" si="232"/>
        <v>0</v>
      </c>
      <c r="T1183" s="389"/>
      <c r="U1183" s="389">
        <f t="shared" si="230"/>
        <v>0</v>
      </c>
      <c r="V1183" s="451"/>
      <c r="W1183" s="452"/>
      <c r="X1183" s="386"/>
      <c r="Y1183" s="390"/>
      <c r="Z1183" s="391"/>
      <c r="AA1183" s="392"/>
      <c r="AB1183" s="393"/>
      <c r="AC1183" s="394"/>
      <c r="AD1183" s="395">
        <f t="shared" si="233"/>
        <v>0</v>
      </c>
      <c r="AE1183" s="396">
        <f>IF(OR(G1183=账期!$A$18,G1183=账期!$A$20,G1183=账期!$A$22,G1183=账期!$A$24,G1183=账期!$A$25,G1183=账期!$A$27,G1183=账期!$A$26,G1183=账期!$A$28,G1183=账期!$A$30,G1183=账期!$A$32,G1183=账期!$A$34,G1183=账期!$A$35,G1183=账期!$A$37,G1183=账期!$A$39,G1183=账期!$A$40,G1183=账期!$A$41,G1183=账期!$A$42,G1183=账期!$A$43,G1183=账期!$A$44,G1183=账期!$A$45,G1183=账期!$A$46,G1183=账期!$A$48,G1183=账期!$A$50,G1183=账期!$A$51,G1183=账期!$A$52,G1183=账期!$A$53,G1183=账期!$A$54,G1183=账期!$A$56,G1183=账期!$A$57,G1183=账期!$A$58,G1183=账期!$A$59,G1183=账期!$A$60,G1183=账期!$A$61,G1183=账期!$A$62,G1183=账期!$A$63,G1183=账期!$A$64,G1183=账期!$A$66,G1183=账期!$A$67,G1183=账期!$A$68,G1183=账期!$A$70,G1183=账期!$A$71),30,IF(OR(G1183=账期!$A$74,G1183=账期!$A$77,G1183=账期!$A$76,G1183=账期!$A$79,G1183=账期!$A$80,G1183=账期!$A$81,G1183=账期!$A$83,G1183=账期!$A$85,G1183=账期!$A$87,G1183=账期!$A$89,G1183=账期!$A$91),60,IF(OR(G1183=账期!$A$93,G1183=账期!$A$94,G1183=账期!$A$95,G1183=账期!$A$96,G1183=账期!$A$98,G1183=账期!$A$99,G1183=账期!$A$101,G1183=账期!$A$102),90,0)))</f>
        <v>0</v>
      </c>
      <c r="AF1183" s="396"/>
      <c r="AG1183" s="384"/>
      <c r="AH1183" s="396" t="str">
        <f t="shared" si="229"/>
        <v/>
      </c>
    </row>
    <row r="1184" spans="1:34" ht="18" customHeight="1" x14ac:dyDescent="0.25">
      <c r="A1184" s="301" t="str">
        <f t="shared" si="231"/>
        <v/>
      </c>
      <c r="B1184" s="380"/>
      <c r="C1184" s="381"/>
      <c r="D1184" s="382"/>
      <c r="E1184" s="383" t="str">
        <f t="shared" si="234"/>
        <v>C</v>
      </c>
      <c r="F1184" s="383" t="str">
        <f t="shared" si="235"/>
        <v>C</v>
      </c>
      <c r="G1184" s="384"/>
      <c r="H1184" s="385" t="str">
        <f>IF(G1184="","",VLOOKUP(G1184,下拉数据源!J:K,2,0))</f>
        <v/>
      </c>
      <c r="I1184" s="385"/>
      <c r="J1184" s="385"/>
      <c r="K1184" s="386"/>
      <c r="L1184" s="384"/>
      <c r="M1184" s="384"/>
      <c r="N1184" s="384"/>
      <c r="O1184" s="384"/>
      <c r="P1184" s="386"/>
      <c r="Q1184" s="387"/>
      <c r="R1184" s="286"/>
      <c r="S1184" s="388">
        <f t="shared" si="232"/>
        <v>0</v>
      </c>
      <c r="T1184" s="389"/>
      <c r="U1184" s="389">
        <f t="shared" si="230"/>
        <v>0</v>
      </c>
      <c r="V1184" s="451"/>
      <c r="W1184" s="452"/>
      <c r="X1184" s="386"/>
      <c r="Y1184" s="390"/>
      <c r="Z1184" s="391"/>
      <c r="AA1184" s="392"/>
      <c r="AB1184" s="393"/>
      <c r="AC1184" s="394"/>
      <c r="AD1184" s="395">
        <f t="shared" si="233"/>
        <v>0</v>
      </c>
      <c r="AE1184" s="396">
        <f>IF(OR(G1184=账期!$A$18,G1184=账期!$A$20,G1184=账期!$A$22,G1184=账期!$A$24,G1184=账期!$A$25,G1184=账期!$A$27,G1184=账期!$A$26,G1184=账期!$A$28,G1184=账期!$A$30,G1184=账期!$A$32,G1184=账期!$A$34,G1184=账期!$A$35,G1184=账期!$A$37,G1184=账期!$A$39,G1184=账期!$A$40,G1184=账期!$A$41,G1184=账期!$A$42,G1184=账期!$A$43,G1184=账期!$A$44,G1184=账期!$A$45,G1184=账期!$A$46,G1184=账期!$A$48,G1184=账期!$A$50,G1184=账期!$A$51,G1184=账期!$A$52,G1184=账期!$A$53,G1184=账期!$A$54,G1184=账期!$A$56,G1184=账期!$A$57,G1184=账期!$A$58,G1184=账期!$A$59,G1184=账期!$A$60,G1184=账期!$A$61,G1184=账期!$A$62,G1184=账期!$A$63,G1184=账期!$A$64,G1184=账期!$A$66,G1184=账期!$A$67,G1184=账期!$A$68,G1184=账期!$A$70,G1184=账期!$A$71),30,IF(OR(G1184=账期!$A$74,G1184=账期!$A$77,G1184=账期!$A$76,G1184=账期!$A$79,G1184=账期!$A$80,G1184=账期!$A$81,G1184=账期!$A$83,G1184=账期!$A$85,G1184=账期!$A$87,G1184=账期!$A$89,G1184=账期!$A$91),60,IF(OR(G1184=账期!$A$93,G1184=账期!$A$94,G1184=账期!$A$95,G1184=账期!$A$96,G1184=账期!$A$98,G1184=账期!$A$99,G1184=账期!$A$101,G1184=账期!$A$102),90,0)))</f>
        <v>0</v>
      </c>
      <c r="AF1184" s="396"/>
      <c r="AG1184" s="384"/>
      <c r="AH1184" s="396" t="str">
        <f t="shared" si="229"/>
        <v/>
      </c>
    </row>
    <row r="1185" spans="1:34" ht="18" customHeight="1" x14ac:dyDescent="0.25">
      <c r="A1185" s="301" t="str">
        <f t="shared" si="231"/>
        <v/>
      </c>
      <c r="B1185" s="380"/>
      <c r="C1185" s="381"/>
      <c r="D1185" s="382"/>
      <c r="E1185" s="383" t="str">
        <f t="shared" si="234"/>
        <v>C</v>
      </c>
      <c r="F1185" s="383" t="str">
        <f t="shared" si="235"/>
        <v>C</v>
      </c>
      <c r="G1185" s="384"/>
      <c r="H1185" s="385" t="str">
        <f>IF(G1185="","",VLOOKUP(G1185,下拉数据源!J:K,2,0))</f>
        <v/>
      </c>
      <c r="I1185" s="385"/>
      <c r="J1185" s="385"/>
      <c r="K1185" s="386"/>
      <c r="L1185" s="384"/>
      <c r="M1185" s="384"/>
      <c r="N1185" s="384"/>
      <c r="O1185" s="384"/>
      <c r="P1185" s="386"/>
      <c r="Q1185" s="387"/>
      <c r="R1185" s="286"/>
      <c r="S1185" s="388">
        <f t="shared" si="232"/>
        <v>0</v>
      </c>
      <c r="T1185" s="389"/>
      <c r="U1185" s="389">
        <f t="shared" si="230"/>
        <v>0</v>
      </c>
      <c r="V1185" s="451"/>
      <c r="W1185" s="452"/>
      <c r="X1185" s="386"/>
      <c r="Y1185" s="390"/>
      <c r="Z1185" s="391"/>
      <c r="AA1185" s="392"/>
      <c r="AB1185" s="393"/>
      <c r="AC1185" s="394"/>
      <c r="AD1185" s="395">
        <f t="shared" si="233"/>
        <v>0</v>
      </c>
      <c r="AE1185" s="396">
        <f>IF(OR(G1185=账期!$A$18,G1185=账期!$A$20,G1185=账期!$A$22,G1185=账期!$A$24,G1185=账期!$A$25,G1185=账期!$A$27,G1185=账期!$A$26,G1185=账期!$A$28,G1185=账期!$A$30,G1185=账期!$A$32,G1185=账期!$A$34,G1185=账期!$A$35,G1185=账期!$A$37,G1185=账期!$A$39,G1185=账期!$A$40,G1185=账期!$A$41,G1185=账期!$A$42,G1185=账期!$A$43,G1185=账期!$A$44,G1185=账期!$A$45,G1185=账期!$A$46,G1185=账期!$A$48,G1185=账期!$A$50,G1185=账期!$A$51,G1185=账期!$A$52,G1185=账期!$A$53,G1185=账期!$A$54,G1185=账期!$A$56,G1185=账期!$A$57,G1185=账期!$A$58,G1185=账期!$A$59,G1185=账期!$A$60,G1185=账期!$A$61,G1185=账期!$A$62,G1185=账期!$A$63,G1185=账期!$A$64,G1185=账期!$A$66,G1185=账期!$A$67,G1185=账期!$A$68,G1185=账期!$A$70,G1185=账期!$A$71),30,IF(OR(G1185=账期!$A$74,G1185=账期!$A$77,G1185=账期!$A$76,G1185=账期!$A$79,G1185=账期!$A$80,G1185=账期!$A$81,G1185=账期!$A$83,G1185=账期!$A$85,G1185=账期!$A$87,G1185=账期!$A$89,G1185=账期!$A$91),60,IF(OR(G1185=账期!$A$93,G1185=账期!$A$94,G1185=账期!$A$95,G1185=账期!$A$96,G1185=账期!$A$98,G1185=账期!$A$99,G1185=账期!$A$101,G1185=账期!$A$102),90,0)))</f>
        <v>0</v>
      </c>
      <c r="AF1185" s="396"/>
      <c r="AG1185" s="384"/>
      <c r="AH1185" s="396" t="str">
        <f t="shared" si="229"/>
        <v/>
      </c>
    </row>
    <row r="1186" spans="1:34" ht="18" customHeight="1" x14ac:dyDescent="0.25">
      <c r="A1186" s="301" t="str">
        <f t="shared" si="231"/>
        <v/>
      </c>
      <c r="B1186" s="380"/>
      <c r="C1186" s="381"/>
      <c r="D1186" s="382"/>
      <c r="E1186" s="383" t="str">
        <f t="shared" si="234"/>
        <v>C</v>
      </c>
      <c r="F1186" s="383" t="str">
        <f t="shared" si="235"/>
        <v>C</v>
      </c>
      <c r="G1186" s="384"/>
      <c r="H1186" s="385" t="str">
        <f>IF(G1186="","",VLOOKUP(G1186,下拉数据源!J:K,2,0))</f>
        <v/>
      </c>
      <c r="I1186" s="385"/>
      <c r="J1186" s="385"/>
      <c r="K1186" s="386"/>
      <c r="L1186" s="384"/>
      <c r="M1186" s="384"/>
      <c r="N1186" s="384"/>
      <c r="O1186" s="384"/>
      <c r="P1186" s="386"/>
      <c r="Q1186" s="387"/>
      <c r="R1186" s="286"/>
      <c r="S1186" s="388">
        <f t="shared" si="232"/>
        <v>0</v>
      </c>
      <c r="T1186" s="389"/>
      <c r="U1186" s="389">
        <f t="shared" si="230"/>
        <v>0</v>
      </c>
      <c r="V1186" s="451"/>
      <c r="W1186" s="452"/>
      <c r="X1186" s="386"/>
      <c r="Y1186" s="390"/>
      <c r="Z1186" s="391"/>
      <c r="AA1186" s="392"/>
      <c r="AB1186" s="393"/>
      <c r="AC1186" s="394"/>
      <c r="AD1186" s="395">
        <f t="shared" si="233"/>
        <v>0</v>
      </c>
      <c r="AE1186" s="396">
        <f>IF(OR(G1186=账期!$A$18,G1186=账期!$A$20,G1186=账期!$A$22,G1186=账期!$A$24,G1186=账期!$A$25,G1186=账期!$A$27,G1186=账期!$A$26,G1186=账期!$A$28,G1186=账期!$A$30,G1186=账期!$A$32,G1186=账期!$A$34,G1186=账期!$A$35,G1186=账期!$A$37,G1186=账期!$A$39,G1186=账期!$A$40,G1186=账期!$A$41,G1186=账期!$A$42,G1186=账期!$A$43,G1186=账期!$A$44,G1186=账期!$A$45,G1186=账期!$A$46,G1186=账期!$A$48,G1186=账期!$A$50,G1186=账期!$A$51,G1186=账期!$A$52,G1186=账期!$A$53,G1186=账期!$A$54,G1186=账期!$A$56,G1186=账期!$A$57,G1186=账期!$A$58,G1186=账期!$A$59,G1186=账期!$A$60,G1186=账期!$A$61,G1186=账期!$A$62,G1186=账期!$A$63,G1186=账期!$A$64,G1186=账期!$A$66,G1186=账期!$A$67,G1186=账期!$A$68,G1186=账期!$A$70,G1186=账期!$A$71),30,IF(OR(G1186=账期!$A$74,G1186=账期!$A$77,G1186=账期!$A$76,G1186=账期!$A$79,G1186=账期!$A$80,G1186=账期!$A$81,G1186=账期!$A$83,G1186=账期!$A$85,G1186=账期!$A$87,G1186=账期!$A$89,G1186=账期!$A$91),60,IF(OR(G1186=账期!$A$93,G1186=账期!$A$94,G1186=账期!$A$95,G1186=账期!$A$96,G1186=账期!$A$98,G1186=账期!$A$99,G1186=账期!$A$101,G1186=账期!$A$102),90,0)))</f>
        <v>0</v>
      </c>
      <c r="AF1186" s="396"/>
      <c r="AG1186" s="384"/>
      <c r="AH1186" s="396" t="str">
        <f t="shared" si="229"/>
        <v/>
      </c>
    </row>
    <row r="1187" spans="1:34" ht="18" customHeight="1" x14ac:dyDescent="0.25">
      <c r="A1187" s="301" t="str">
        <f t="shared" si="231"/>
        <v/>
      </c>
      <c r="B1187" s="380"/>
      <c r="C1187" s="381"/>
      <c r="D1187" s="382"/>
      <c r="E1187" s="383" t="str">
        <f t="shared" si="234"/>
        <v>C</v>
      </c>
      <c r="F1187" s="383" t="str">
        <f t="shared" si="235"/>
        <v>C</v>
      </c>
      <c r="G1187" s="384"/>
      <c r="H1187" s="385" t="str">
        <f>IF(G1187="","",VLOOKUP(G1187,下拉数据源!J:K,2,0))</f>
        <v/>
      </c>
      <c r="I1187" s="385"/>
      <c r="J1187" s="385"/>
      <c r="K1187" s="386"/>
      <c r="L1187" s="384"/>
      <c r="M1187" s="384"/>
      <c r="N1187" s="384"/>
      <c r="O1187" s="384"/>
      <c r="P1187" s="386"/>
      <c r="Q1187" s="387"/>
      <c r="R1187" s="286"/>
      <c r="S1187" s="388">
        <f t="shared" si="232"/>
        <v>0</v>
      </c>
      <c r="T1187" s="389"/>
      <c r="U1187" s="389">
        <f t="shared" si="230"/>
        <v>0</v>
      </c>
      <c r="V1187" s="451"/>
      <c r="W1187" s="452"/>
      <c r="X1187" s="386"/>
      <c r="Y1187" s="390"/>
      <c r="Z1187" s="391"/>
      <c r="AA1187" s="392"/>
      <c r="AB1187" s="393"/>
      <c r="AC1187" s="394"/>
      <c r="AD1187" s="395">
        <f t="shared" si="233"/>
        <v>0</v>
      </c>
      <c r="AE1187" s="396">
        <f>IF(OR(G1187=账期!$A$18,G1187=账期!$A$20,G1187=账期!$A$22,G1187=账期!$A$24,G1187=账期!$A$25,G1187=账期!$A$27,G1187=账期!$A$26,G1187=账期!$A$28,G1187=账期!$A$30,G1187=账期!$A$32,G1187=账期!$A$34,G1187=账期!$A$35,G1187=账期!$A$37,G1187=账期!$A$39,G1187=账期!$A$40,G1187=账期!$A$41,G1187=账期!$A$42,G1187=账期!$A$43,G1187=账期!$A$44,G1187=账期!$A$45,G1187=账期!$A$46,G1187=账期!$A$48,G1187=账期!$A$50,G1187=账期!$A$51,G1187=账期!$A$52,G1187=账期!$A$53,G1187=账期!$A$54,G1187=账期!$A$56,G1187=账期!$A$57,G1187=账期!$A$58,G1187=账期!$A$59,G1187=账期!$A$60,G1187=账期!$A$61,G1187=账期!$A$62,G1187=账期!$A$63,G1187=账期!$A$64,G1187=账期!$A$66,G1187=账期!$A$67,G1187=账期!$A$68,G1187=账期!$A$70,G1187=账期!$A$71),30,IF(OR(G1187=账期!$A$74,G1187=账期!$A$77,G1187=账期!$A$76,G1187=账期!$A$79,G1187=账期!$A$80,G1187=账期!$A$81,G1187=账期!$A$83,G1187=账期!$A$85,G1187=账期!$A$87,G1187=账期!$A$89,G1187=账期!$A$91),60,IF(OR(G1187=账期!$A$93,G1187=账期!$A$94,G1187=账期!$A$95,G1187=账期!$A$96,G1187=账期!$A$98,G1187=账期!$A$99,G1187=账期!$A$101,G1187=账期!$A$102),90,0)))</f>
        <v>0</v>
      </c>
      <c r="AF1187" s="396"/>
      <c r="AG1187" s="384"/>
      <c r="AH1187" s="396" t="str">
        <f t="shared" si="229"/>
        <v/>
      </c>
    </row>
    <row r="1188" spans="1:34" ht="18" customHeight="1" x14ac:dyDescent="0.25">
      <c r="A1188" s="301" t="str">
        <f t="shared" si="231"/>
        <v/>
      </c>
      <c r="B1188" s="380"/>
      <c r="C1188" s="381"/>
      <c r="D1188" s="382"/>
      <c r="E1188" s="383" t="str">
        <f t="shared" si="234"/>
        <v>C</v>
      </c>
      <c r="F1188" s="383" t="str">
        <f t="shared" si="235"/>
        <v>C</v>
      </c>
      <c r="G1188" s="384"/>
      <c r="H1188" s="385" t="str">
        <f>IF(G1188="","",VLOOKUP(G1188,下拉数据源!J:K,2,0))</f>
        <v/>
      </c>
      <c r="I1188" s="385"/>
      <c r="J1188" s="385"/>
      <c r="K1188" s="386"/>
      <c r="L1188" s="384"/>
      <c r="M1188" s="384"/>
      <c r="N1188" s="384"/>
      <c r="O1188" s="384"/>
      <c r="P1188" s="386"/>
      <c r="Q1188" s="387"/>
      <c r="R1188" s="286"/>
      <c r="S1188" s="388">
        <f t="shared" si="232"/>
        <v>0</v>
      </c>
      <c r="T1188" s="389"/>
      <c r="U1188" s="389">
        <f t="shared" si="230"/>
        <v>0</v>
      </c>
      <c r="V1188" s="451"/>
      <c r="W1188" s="452"/>
      <c r="X1188" s="386"/>
      <c r="Y1188" s="390"/>
      <c r="Z1188" s="391"/>
      <c r="AA1188" s="392"/>
      <c r="AB1188" s="393"/>
      <c r="AC1188" s="394"/>
      <c r="AD1188" s="395">
        <f t="shared" si="233"/>
        <v>0</v>
      </c>
      <c r="AE1188" s="396">
        <f>IF(OR(G1188=账期!$A$18,G1188=账期!$A$20,G1188=账期!$A$22,G1188=账期!$A$24,G1188=账期!$A$25,G1188=账期!$A$27,G1188=账期!$A$26,G1188=账期!$A$28,G1188=账期!$A$30,G1188=账期!$A$32,G1188=账期!$A$34,G1188=账期!$A$35,G1188=账期!$A$37,G1188=账期!$A$39,G1188=账期!$A$40,G1188=账期!$A$41,G1188=账期!$A$42,G1188=账期!$A$43,G1188=账期!$A$44,G1188=账期!$A$45,G1188=账期!$A$46,G1188=账期!$A$48,G1188=账期!$A$50,G1188=账期!$A$51,G1188=账期!$A$52,G1188=账期!$A$53,G1188=账期!$A$54,G1188=账期!$A$56,G1188=账期!$A$57,G1188=账期!$A$58,G1188=账期!$A$59,G1188=账期!$A$60,G1188=账期!$A$61,G1188=账期!$A$62,G1188=账期!$A$63,G1188=账期!$A$64,G1188=账期!$A$66,G1188=账期!$A$67,G1188=账期!$A$68,G1188=账期!$A$70,G1188=账期!$A$71),30,IF(OR(G1188=账期!$A$74,G1188=账期!$A$77,G1188=账期!$A$76,G1188=账期!$A$79,G1188=账期!$A$80,G1188=账期!$A$81,G1188=账期!$A$83,G1188=账期!$A$85,G1188=账期!$A$87,G1188=账期!$A$89,G1188=账期!$A$91),60,IF(OR(G1188=账期!$A$93,G1188=账期!$A$94,G1188=账期!$A$95,G1188=账期!$A$96,G1188=账期!$A$98,G1188=账期!$A$99,G1188=账期!$A$101,G1188=账期!$A$102),90,0)))</f>
        <v>0</v>
      </c>
      <c r="AF1188" s="396"/>
      <c r="AG1188" s="384"/>
      <c r="AH1188" s="396" t="str">
        <f t="shared" si="229"/>
        <v/>
      </c>
    </row>
    <row r="1189" spans="1:34" ht="18" customHeight="1" x14ac:dyDescent="0.25">
      <c r="A1189" s="301" t="str">
        <f t="shared" si="231"/>
        <v/>
      </c>
      <c r="B1189" s="380"/>
      <c r="C1189" s="381"/>
      <c r="D1189" s="382"/>
      <c r="E1189" s="383" t="str">
        <f t="shared" si="234"/>
        <v>C</v>
      </c>
      <c r="F1189" s="383" t="str">
        <f t="shared" si="235"/>
        <v>C</v>
      </c>
      <c r="G1189" s="384"/>
      <c r="H1189" s="385" t="str">
        <f>IF(G1189="","",VLOOKUP(G1189,下拉数据源!J:K,2,0))</f>
        <v/>
      </c>
      <c r="I1189" s="385"/>
      <c r="J1189" s="385"/>
      <c r="K1189" s="386"/>
      <c r="L1189" s="384"/>
      <c r="M1189" s="384"/>
      <c r="N1189" s="384"/>
      <c r="O1189" s="384"/>
      <c r="P1189" s="386"/>
      <c r="Q1189" s="387"/>
      <c r="R1189" s="286"/>
      <c r="S1189" s="388">
        <f t="shared" si="232"/>
        <v>0</v>
      </c>
      <c r="T1189" s="389"/>
      <c r="U1189" s="389">
        <f t="shared" si="230"/>
        <v>0</v>
      </c>
      <c r="V1189" s="451"/>
      <c r="W1189" s="452"/>
      <c r="X1189" s="386"/>
      <c r="Y1189" s="390"/>
      <c r="Z1189" s="391"/>
      <c r="AA1189" s="392"/>
      <c r="AB1189" s="393"/>
      <c r="AC1189" s="394"/>
      <c r="AD1189" s="395">
        <f t="shared" si="233"/>
        <v>0</v>
      </c>
      <c r="AE1189" s="396">
        <f>IF(OR(G1189=账期!$A$18,G1189=账期!$A$20,G1189=账期!$A$22,G1189=账期!$A$24,G1189=账期!$A$25,G1189=账期!$A$27,G1189=账期!$A$26,G1189=账期!$A$28,G1189=账期!$A$30,G1189=账期!$A$32,G1189=账期!$A$34,G1189=账期!$A$35,G1189=账期!$A$37,G1189=账期!$A$39,G1189=账期!$A$40,G1189=账期!$A$41,G1189=账期!$A$42,G1189=账期!$A$43,G1189=账期!$A$44,G1189=账期!$A$45,G1189=账期!$A$46,G1189=账期!$A$48,G1189=账期!$A$50,G1189=账期!$A$51,G1189=账期!$A$52,G1189=账期!$A$53,G1189=账期!$A$54,G1189=账期!$A$56,G1189=账期!$A$57,G1189=账期!$A$58,G1189=账期!$A$59,G1189=账期!$A$60,G1189=账期!$A$61,G1189=账期!$A$62,G1189=账期!$A$63,G1189=账期!$A$64,G1189=账期!$A$66,G1189=账期!$A$67,G1189=账期!$A$68,G1189=账期!$A$70,G1189=账期!$A$71),30,IF(OR(G1189=账期!$A$74,G1189=账期!$A$77,G1189=账期!$A$76,G1189=账期!$A$79,G1189=账期!$A$80,G1189=账期!$A$81,G1189=账期!$A$83,G1189=账期!$A$85,G1189=账期!$A$87,G1189=账期!$A$89,G1189=账期!$A$91),60,IF(OR(G1189=账期!$A$93,G1189=账期!$A$94,G1189=账期!$A$95,G1189=账期!$A$96,G1189=账期!$A$98,G1189=账期!$A$99,G1189=账期!$A$101,G1189=账期!$A$102),90,0)))</f>
        <v>0</v>
      </c>
      <c r="AF1189" s="396"/>
      <c r="AG1189" s="384"/>
      <c r="AH1189" s="396" t="str">
        <f t="shared" si="229"/>
        <v/>
      </c>
    </row>
    <row r="1190" spans="1:34" ht="18" customHeight="1" x14ac:dyDescent="0.25">
      <c r="A1190" s="301" t="str">
        <f t="shared" si="231"/>
        <v/>
      </c>
      <c r="B1190" s="380"/>
      <c r="C1190" s="381"/>
      <c r="D1190" s="382"/>
      <c r="E1190" s="383" t="str">
        <f t="shared" si="234"/>
        <v>C</v>
      </c>
      <c r="F1190" s="383" t="str">
        <f t="shared" si="235"/>
        <v>C</v>
      </c>
      <c r="G1190" s="384"/>
      <c r="H1190" s="385" t="str">
        <f>IF(G1190="","",VLOOKUP(G1190,下拉数据源!J:K,2,0))</f>
        <v/>
      </c>
      <c r="I1190" s="385"/>
      <c r="J1190" s="385"/>
      <c r="K1190" s="386"/>
      <c r="L1190" s="384"/>
      <c r="M1190" s="384"/>
      <c r="N1190" s="384"/>
      <c r="O1190" s="384"/>
      <c r="P1190" s="386"/>
      <c r="Q1190" s="387"/>
      <c r="R1190" s="286"/>
      <c r="S1190" s="388">
        <f t="shared" si="232"/>
        <v>0</v>
      </c>
      <c r="T1190" s="389"/>
      <c r="U1190" s="389">
        <f t="shared" si="230"/>
        <v>0</v>
      </c>
      <c r="V1190" s="451"/>
      <c r="W1190" s="452"/>
      <c r="X1190" s="386"/>
      <c r="Y1190" s="390"/>
      <c r="Z1190" s="391"/>
      <c r="AA1190" s="392"/>
      <c r="AB1190" s="393"/>
      <c r="AC1190" s="394"/>
      <c r="AD1190" s="395">
        <f t="shared" si="233"/>
        <v>0</v>
      </c>
      <c r="AE1190" s="396">
        <f>IF(OR(G1190=账期!$A$18,G1190=账期!$A$20,G1190=账期!$A$22,G1190=账期!$A$24,G1190=账期!$A$25,G1190=账期!$A$27,G1190=账期!$A$26,G1190=账期!$A$28,G1190=账期!$A$30,G1190=账期!$A$32,G1190=账期!$A$34,G1190=账期!$A$35,G1190=账期!$A$37,G1190=账期!$A$39,G1190=账期!$A$40,G1190=账期!$A$41,G1190=账期!$A$42,G1190=账期!$A$43,G1190=账期!$A$44,G1190=账期!$A$45,G1190=账期!$A$46,G1190=账期!$A$48,G1190=账期!$A$50,G1190=账期!$A$51,G1190=账期!$A$52,G1190=账期!$A$53,G1190=账期!$A$54,G1190=账期!$A$56,G1190=账期!$A$57,G1190=账期!$A$58,G1190=账期!$A$59,G1190=账期!$A$60,G1190=账期!$A$61,G1190=账期!$A$62,G1190=账期!$A$63,G1190=账期!$A$64,G1190=账期!$A$66,G1190=账期!$A$67,G1190=账期!$A$68,G1190=账期!$A$70,G1190=账期!$A$71),30,IF(OR(G1190=账期!$A$74,G1190=账期!$A$77,G1190=账期!$A$76,G1190=账期!$A$79,G1190=账期!$A$80,G1190=账期!$A$81,G1190=账期!$A$83,G1190=账期!$A$85,G1190=账期!$A$87,G1190=账期!$A$89,G1190=账期!$A$91),60,IF(OR(G1190=账期!$A$93,G1190=账期!$A$94,G1190=账期!$A$95,G1190=账期!$A$96,G1190=账期!$A$98,G1190=账期!$A$99,G1190=账期!$A$101,G1190=账期!$A$102),90,0)))</f>
        <v>0</v>
      </c>
      <c r="AF1190" s="396"/>
      <c r="AG1190" s="384"/>
      <c r="AH1190" s="396" t="str">
        <f t="shared" si="229"/>
        <v/>
      </c>
    </row>
    <row r="1191" spans="1:34" ht="18" customHeight="1" x14ac:dyDescent="0.25">
      <c r="A1191" s="301" t="str">
        <f t="shared" si="231"/>
        <v/>
      </c>
      <c r="B1191" s="380"/>
      <c r="C1191" s="381"/>
      <c r="D1191" s="382"/>
      <c r="E1191" s="383" t="str">
        <f t="shared" si="234"/>
        <v>C</v>
      </c>
      <c r="F1191" s="383" t="str">
        <f t="shared" si="235"/>
        <v>C</v>
      </c>
      <c r="G1191" s="384"/>
      <c r="H1191" s="385" t="str">
        <f>IF(G1191="","",VLOOKUP(G1191,下拉数据源!J:K,2,0))</f>
        <v/>
      </c>
      <c r="I1191" s="385"/>
      <c r="J1191" s="385"/>
      <c r="K1191" s="386"/>
      <c r="L1191" s="384"/>
      <c r="M1191" s="384"/>
      <c r="N1191" s="384"/>
      <c r="O1191" s="384"/>
      <c r="P1191" s="386"/>
      <c r="Q1191" s="387"/>
      <c r="R1191" s="286"/>
      <c r="S1191" s="388">
        <f t="shared" si="232"/>
        <v>0</v>
      </c>
      <c r="T1191" s="389"/>
      <c r="U1191" s="389">
        <f t="shared" si="230"/>
        <v>0</v>
      </c>
      <c r="V1191" s="451"/>
      <c r="W1191" s="452"/>
      <c r="X1191" s="386"/>
      <c r="Y1191" s="390"/>
      <c r="Z1191" s="391"/>
      <c r="AA1191" s="392"/>
      <c r="AB1191" s="393"/>
      <c r="AC1191" s="394"/>
      <c r="AD1191" s="395">
        <f t="shared" si="233"/>
        <v>0</v>
      </c>
      <c r="AE1191" s="396">
        <f>IF(OR(G1191=账期!$A$18,G1191=账期!$A$20,G1191=账期!$A$22,G1191=账期!$A$24,G1191=账期!$A$25,G1191=账期!$A$27,G1191=账期!$A$26,G1191=账期!$A$28,G1191=账期!$A$30,G1191=账期!$A$32,G1191=账期!$A$34,G1191=账期!$A$35,G1191=账期!$A$37,G1191=账期!$A$39,G1191=账期!$A$40,G1191=账期!$A$41,G1191=账期!$A$42,G1191=账期!$A$43,G1191=账期!$A$44,G1191=账期!$A$45,G1191=账期!$A$46,G1191=账期!$A$48,G1191=账期!$A$50,G1191=账期!$A$51,G1191=账期!$A$52,G1191=账期!$A$53,G1191=账期!$A$54,G1191=账期!$A$56,G1191=账期!$A$57,G1191=账期!$A$58,G1191=账期!$A$59,G1191=账期!$A$60,G1191=账期!$A$61,G1191=账期!$A$62,G1191=账期!$A$63,G1191=账期!$A$64,G1191=账期!$A$66,G1191=账期!$A$67,G1191=账期!$A$68,G1191=账期!$A$70,G1191=账期!$A$71),30,IF(OR(G1191=账期!$A$74,G1191=账期!$A$77,G1191=账期!$A$76,G1191=账期!$A$79,G1191=账期!$A$80,G1191=账期!$A$81,G1191=账期!$A$83,G1191=账期!$A$85,G1191=账期!$A$87,G1191=账期!$A$89,G1191=账期!$A$91),60,IF(OR(G1191=账期!$A$93,G1191=账期!$A$94,G1191=账期!$A$95,G1191=账期!$A$96,G1191=账期!$A$98,G1191=账期!$A$99,G1191=账期!$A$101,G1191=账期!$A$102),90,0)))</f>
        <v>0</v>
      </c>
      <c r="AF1191" s="396"/>
      <c r="AG1191" s="384"/>
      <c r="AH1191" s="396" t="str">
        <f t="shared" ref="AH1191:AH1254" si="236">IF(AG1191="华东","徐绪盛",IF(AG1191="华南","柯童柱",IF(AG1191="华中","杭得利",IF(AG1191="西南","张军",IF(AG1191="华北","石浩宇","")))))</f>
        <v/>
      </c>
    </row>
    <row r="1192" spans="1:34" ht="18" customHeight="1" x14ac:dyDescent="0.25">
      <c r="A1192" s="301" t="str">
        <f t="shared" si="231"/>
        <v/>
      </c>
      <c r="B1192" s="380"/>
      <c r="C1192" s="381"/>
      <c r="D1192" s="382"/>
      <c r="E1192" s="383" t="str">
        <f t="shared" si="234"/>
        <v>C</v>
      </c>
      <c r="F1192" s="383" t="str">
        <f t="shared" si="235"/>
        <v>C</v>
      </c>
      <c r="G1192" s="384"/>
      <c r="H1192" s="385" t="str">
        <f>IF(G1192="","",VLOOKUP(G1192,下拉数据源!J:K,2,0))</f>
        <v/>
      </c>
      <c r="I1192" s="385"/>
      <c r="J1192" s="385"/>
      <c r="K1192" s="386"/>
      <c r="L1192" s="384"/>
      <c r="M1192" s="384"/>
      <c r="N1192" s="384"/>
      <c r="O1192" s="384"/>
      <c r="P1192" s="386"/>
      <c r="Q1192" s="387"/>
      <c r="R1192" s="286"/>
      <c r="S1192" s="388">
        <f t="shared" si="232"/>
        <v>0</v>
      </c>
      <c r="T1192" s="389"/>
      <c r="U1192" s="389">
        <f t="shared" si="230"/>
        <v>0</v>
      </c>
      <c r="V1192" s="451"/>
      <c r="W1192" s="452"/>
      <c r="X1192" s="386"/>
      <c r="Y1192" s="390"/>
      <c r="Z1192" s="391"/>
      <c r="AA1192" s="392"/>
      <c r="AB1192" s="393"/>
      <c r="AC1192" s="394"/>
      <c r="AD1192" s="395">
        <f t="shared" si="233"/>
        <v>0</v>
      </c>
      <c r="AE1192" s="396">
        <f>IF(OR(G1192=账期!$A$18,G1192=账期!$A$20,G1192=账期!$A$22,G1192=账期!$A$24,G1192=账期!$A$25,G1192=账期!$A$27,G1192=账期!$A$26,G1192=账期!$A$28,G1192=账期!$A$30,G1192=账期!$A$32,G1192=账期!$A$34,G1192=账期!$A$35,G1192=账期!$A$37,G1192=账期!$A$39,G1192=账期!$A$40,G1192=账期!$A$41,G1192=账期!$A$42,G1192=账期!$A$43,G1192=账期!$A$44,G1192=账期!$A$45,G1192=账期!$A$46,G1192=账期!$A$48,G1192=账期!$A$50,G1192=账期!$A$51,G1192=账期!$A$52,G1192=账期!$A$53,G1192=账期!$A$54,G1192=账期!$A$56,G1192=账期!$A$57,G1192=账期!$A$58,G1192=账期!$A$59,G1192=账期!$A$60,G1192=账期!$A$61,G1192=账期!$A$62,G1192=账期!$A$63,G1192=账期!$A$64,G1192=账期!$A$66,G1192=账期!$A$67,G1192=账期!$A$68,G1192=账期!$A$70,G1192=账期!$A$71),30,IF(OR(G1192=账期!$A$74,G1192=账期!$A$77,G1192=账期!$A$76,G1192=账期!$A$79,G1192=账期!$A$80,G1192=账期!$A$81,G1192=账期!$A$83,G1192=账期!$A$85,G1192=账期!$A$87,G1192=账期!$A$89,G1192=账期!$A$91),60,IF(OR(G1192=账期!$A$93,G1192=账期!$A$94,G1192=账期!$A$95,G1192=账期!$A$96,G1192=账期!$A$98,G1192=账期!$A$99,G1192=账期!$A$101,G1192=账期!$A$102),90,0)))</f>
        <v>0</v>
      </c>
      <c r="AF1192" s="396"/>
      <c r="AG1192" s="384"/>
      <c r="AH1192" s="396" t="str">
        <f t="shared" si="236"/>
        <v/>
      </c>
    </row>
    <row r="1193" spans="1:34" ht="18" customHeight="1" x14ac:dyDescent="0.25">
      <c r="A1193" s="301" t="str">
        <f t="shared" si="231"/>
        <v/>
      </c>
      <c r="B1193" s="380"/>
      <c r="C1193" s="381"/>
      <c r="D1193" s="382"/>
      <c r="E1193" s="383" t="str">
        <f t="shared" si="234"/>
        <v>C</v>
      </c>
      <c r="F1193" s="383" t="str">
        <f t="shared" si="235"/>
        <v>C</v>
      </c>
      <c r="G1193" s="384"/>
      <c r="H1193" s="385" t="str">
        <f>IF(G1193="","",VLOOKUP(G1193,下拉数据源!J:K,2,0))</f>
        <v/>
      </c>
      <c r="I1193" s="385"/>
      <c r="J1193" s="385"/>
      <c r="K1193" s="386"/>
      <c r="L1193" s="384"/>
      <c r="M1193" s="384"/>
      <c r="N1193" s="384"/>
      <c r="O1193" s="384"/>
      <c r="P1193" s="386"/>
      <c r="Q1193" s="387"/>
      <c r="R1193" s="286"/>
      <c r="S1193" s="388">
        <f t="shared" si="232"/>
        <v>0</v>
      </c>
      <c r="T1193" s="389"/>
      <c r="U1193" s="389">
        <f t="shared" si="230"/>
        <v>0</v>
      </c>
      <c r="V1193" s="451"/>
      <c r="W1193" s="452"/>
      <c r="X1193" s="386"/>
      <c r="Y1193" s="390"/>
      <c r="Z1193" s="391"/>
      <c r="AA1193" s="392"/>
      <c r="AB1193" s="393"/>
      <c r="AC1193" s="394"/>
      <c r="AD1193" s="395">
        <f t="shared" si="233"/>
        <v>0</v>
      </c>
      <c r="AE1193" s="396">
        <f>IF(OR(G1193=账期!$A$18,G1193=账期!$A$20,G1193=账期!$A$22,G1193=账期!$A$24,G1193=账期!$A$25,G1193=账期!$A$27,G1193=账期!$A$26,G1193=账期!$A$28,G1193=账期!$A$30,G1193=账期!$A$32,G1193=账期!$A$34,G1193=账期!$A$35,G1193=账期!$A$37,G1193=账期!$A$39,G1193=账期!$A$40,G1193=账期!$A$41,G1193=账期!$A$42,G1193=账期!$A$43,G1193=账期!$A$44,G1193=账期!$A$45,G1193=账期!$A$46,G1193=账期!$A$48,G1193=账期!$A$50,G1193=账期!$A$51,G1193=账期!$A$52,G1193=账期!$A$53,G1193=账期!$A$54,G1193=账期!$A$56,G1193=账期!$A$57,G1193=账期!$A$58,G1193=账期!$A$59,G1193=账期!$A$60,G1193=账期!$A$61,G1193=账期!$A$62,G1193=账期!$A$63,G1193=账期!$A$64,G1193=账期!$A$66,G1193=账期!$A$67,G1193=账期!$A$68,G1193=账期!$A$70,G1193=账期!$A$71),30,IF(OR(G1193=账期!$A$74,G1193=账期!$A$77,G1193=账期!$A$76,G1193=账期!$A$79,G1193=账期!$A$80,G1193=账期!$A$81,G1193=账期!$A$83,G1193=账期!$A$85,G1193=账期!$A$87,G1193=账期!$A$89,G1193=账期!$A$91),60,IF(OR(G1193=账期!$A$93,G1193=账期!$A$94,G1193=账期!$A$95,G1193=账期!$A$96,G1193=账期!$A$98,G1193=账期!$A$99,G1193=账期!$A$101,G1193=账期!$A$102),90,0)))</f>
        <v>0</v>
      </c>
      <c r="AF1193" s="396"/>
      <c r="AG1193" s="384"/>
      <c r="AH1193" s="396" t="str">
        <f t="shared" si="236"/>
        <v/>
      </c>
    </row>
    <row r="1194" spans="1:34" ht="18" customHeight="1" x14ac:dyDescent="0.25">
      <c r="A1194" s="301" t="str">
        <f t="shared" si="231"/>
        <v/>
      </c>
      <c r="B1194" s="380"/>
      <c r="C1194" s="381"/>
      <c r="D1194" s="382"/>
      <c r="E1194" s="383" t="str">
        <f t="shared" si="234"/>
        <v>C</v>
      </c>
      <c r="F1194" s="383" t="str">
        <f t="shared" si="235"/>
        <v>C</v>
      </c>
      <c r="G1194" s="384"/>
      <c r="H1194" s="385" t="str">
        <f>IF(G1194="","",VLOOKUP(G1194,下拉数据源!J:K,2,0))</f>
        <v/>
      </c>
      <c r="I1194" s="385"/>
      <c r="J1194" s="385"/>
      <c r="K1194" s="386"/>
      <c r="L1194" s="384"/>
      <c r="M1194" s="384"/>
      <c r="N1194" s="384"/>
      <c r="O1194" s="384"/>
      <c r="P1194" s="386"/>
      <c r="Q1194" s="387"/>
      <c r="R1194" s="286"/>
      <c r="S1194" s="388">
        <f t="shared" si="232"/>
        <v>0</v>
      </c>
      <c r="T1194" s="389"/>
      <c r="U1194" s="389">
        <f t="shared" si="230"/>
        <v>0</v>
      </c>
      <c r="V1194" s="451"/>
      <c r="W1194" s="452"/>
      <c r="X1194" s="386"/>
      <c r="Y1194" s="390"/>
      <c r="Z1194" s="391"/>
      <c r="AA1194" s="392"/>
      <c r="AB1194" s="393"/>
      <c r="AC1194" s="394"/>
      <c r="AD1194" s="395">
        <f t="shared" si="233"/>
        <v>0</v>
      </c>
      <c r="AE1194" s="396">
        <f>IF(OR(G1194=账期!$A$18,G1194=账期!$A$20,G1194=账期!$A$22,G1194=账期!$A$24,G1194=账期!$A$25,G1194=账期!$A$27,G1194=账期!$A$26,G1194=账期!$A$28,G1194=账期!$A$30,G1194=账期!$A$32,G1194=账期!$A$34,G1194=账期!$A$35,G1194=账期!$A$37,G1194=账期!$A$39,G1194=账期!$A$40,G1194=账期!$A$41,G1194=账期!$A$42,G1194=账期!$A$43,G1194=账期!$A$44,G1194=账期!$A$45,G1194=账期!$A$46,G1194=账期!$A$48,G1194=账期!$A$50,G1194=账期!$A$51,G1194=账期!$A$52,G1194=账期!$A$53,G1194=账期!$A$54,G1194=账期!$A$56,G1194=账期!$A$57,G1194=账期!$A$58,G1194=账期!$A$59,G1194=账期!$A$60,G1194=账期!$A$61,G1194=账期!$A$62,G1194=账期!$A$63,G1194=账期!$A$64,G1194=账期!$A$66,G1194=账期!$A$67,G1194=账期!$A$68,G1194=账期!$A$70,G1194=账期!$A$71),30,IF(OR(G1194=账期!$A$74,G1194=账期!$A$77,G1194=账期!$A$76,G1194=账期!$A$79,G1194=账期!$A$80,G1194=账期!$A$81,G1194=账期!$A$83,G1194=账期!$A$85,G1194=账期!$A$87,G1194=账期!$A$89,G1194=账期!$A$91),60,IF(OR(G1194=账期!$A$93,G1194=账期!$A$94,G1194=账期!$A$95,G1194=账期!$A$96,G1194=账期!$A$98,G1194=账期!$A$99,G1194=账期!$A$101,G1194=账期!$A$102),90,0)))</f>
        <v>0</v>
      </c>
      <c r="AF1194" s="396"/>
      <c r="AG1194" s="384"/>
      <c r="AH1194" s="396" t="str">
        <f t="shared" si="236"/>
        <v/>
      </c>
    </row>
    <row r="1195" spans="1:34" ht="18" customHeight="1" x14ac:dyDescent="0.25">
      <c r="A1195" s="301" t="str">
        <f t="shared" si="231"/>
        <v/>
      </c>
      <c r="B1195" s="380"/>
      <c r="C1195" s="381"/>
      <c r="D1195" s="382"/>
      <c r="E1195" s="383" t="str">
        <f t="shared" si="234"/>
        <v>C</v>
      </c>
      <c r="F1195" s="383" t="str">
        <f t="shared" si="235"/>
        <v>C</v>
      </c>
      <c r="G1195" s="384"/>
      <c r="H1195" s="385" t="str">
        <f>IF(G1195="","",VLOOKUP(G1195,下拉数据源!J:K,2,0))</f>
        <v/>
      </c>
      <c r="I1195" s="385"/>
      <c r="J1195" s="385"/>
      <c r="K1195" s="386"/>
      <c r="L1195" s="384"/>
      <c r="M1195" s="384"/>
      <c r="N1195" s="384"/>
      <c r="O1195" s="384"/>
      <c r="P1195" s="386"/>
      <c r="Q1195" s="387"/>
      <c r="R1195" s="286"/>
      <c r="S1195" s="388">
        <f t="shared" si="232"/>
        <v>0</v>
      </c>
      <c r="T1195" s="389"/>
      <c r="U1195" s="389">
        <f t="shared" si="230"/>
        <v>0</v>
      </c>
      <c r="V1195" s="451"/>
      <c r="W1195" s="452"/>
      <c r="X1195" s="386"/>
      <c r="Y1195" s="390"/>
      <c r="Z1195" s="391"/>
      <c r="AA1195" s="392"/>
      <c r="AB1195" s="393"/>
      <c r="AC1195" s="394"/>
      <c r="AD1195" s="395">
        <f t="shared" si="233"/>
        <v>0</v>
      </c>
      <c r="AE1195" s="396">
        <f>IF(OR(G1195=账期!$A$18,G1195=账期!$A$20,G1195=账期!$A$22,G1195=账期!$A$24,G1195=账期!$A$25,G1195=账期!$A$27,G1195=账期!$A$26,G1195=账期!$A$28,G1195=账期!$A$30,G1195=账期!$A$32,G1195=账期!$A$34,G1195=账期!$A$35,G1195=账期!$A$37,G1195=账期!$A$39,G1195=账期!$A$40,G1195=账期!$A$41,G1195=账期!$A$42,G1195=账期!$A$43,G1195=账期!$A$44,G1195=账期!$A$45,G1195=账期!$A$46,G1195=账期!$A$48,G1195=账期!$A$50,G1195=账期!$A$51,G1195=账期!$A$52,G1195=账期!$A$53,G1195=账期!$A$54,G1195=账期!$A$56,G1195=账期!$A$57,G1195=账期!$A$58,G1195=账期!$A$59,G1195=账期!$A$60,G1195=账期!$A$61,G1195=账期!$A$62,G1195=账期!$A$63,G1195=账期!$A$64,G1195=账期!$A$66,G1195=账期!$A$67,G1195=账期!$A$68,G1195=账期!$A$70,G1195=账期!$A$71),30,IF(OR(G1195=账期!$A$74,G1195=账期!$A$77,G1195=账期!$A$76,G1195=账期!$A$79,G1195=账期!$A$80,G1195=账期!$A$81,G1195=账期!$A$83,G1195=账期!$A$85,G1195=账期!$A$87,G1195=账期!$A$89,G1195=账期!$A$91),60,IF(OR(G1195=账期!$A$93,G1195=账期!$A$94,G1195=账期!$A$95,G1195=账期!$A$96,G1195=账期!$A$98,G1195=账期!$A$99,G1195=账期!$A$101,G1195=账期!$A$102),90,0)))</f>
        <v>0</v>
      </c>
      <c r="AF1195" s="396"/>
      <c r="AG1195" s="384"/>
      <c r="AH1195" s="396" t="str">
        <f t="shared" si="236"/>
        <v/>
      </c>
    </row>
    <row r="1196" spans="1:34" ht="18" customHeight="1" x14ac:dyDescent="0.25">
      <c r="A1196" s="301" t="str">
        <f t="shared" si="231"/>
        <v/>
      </c>
      <c r="B1196" s="380"/>
      <c r="C1196" s="381"/>
      <c r="D1196" s="382"/>
      <c r="E1196" s="383" t="str">
        <f t="shared" si="234"/>
        <v>C</v>
      </c>
      <c r="F1196" s="383" t="str">
        <f t="shared" si="235"/>
        <v>C</v>
      </c>
      <c r="G1196" s="384"/>
      <c r="H1196" s="385" t="str">
        <f>IF(G1196="","",VLOOKUP(G1196,下拉数据源!J:K,2,0))</f>
        <v/>
      </c>
      <c r="I1196" s="385"/>
      <c r="J1196" s="385"/>
      <c r="K1196" s="386"/>
      <c r="L1196" s="384"/>
      <c r="M1196" s="384"/>
      <c r="N1196" s="384"/>
      <c r="O1196" s="384"/>
      <c r="P1196" s="386"/>
      <c r="Q1196" s="387"/>
      <c r="R1196" s="286"/>
      <c r="S1196" s="388">
        <f t="shared" si="232"/>
        <v>0</v>
      </c>
      <c r="T1196" s="389"/>
      <c r="U1196" s="389">
        <f t="shared" si="230"/>
        <v>0</v>
      </c>
      <c r="V1196" s="451"/>
      <c r="W1196" s="452"/>
      <c r="X1196" s="386"/>
      <c r="Y1196" s="390"/>
      <c r="Z1196" s="391"/>
      <c r="AA1196" s="392"/>
      <c r="AB1196" s="393"/>
      <c r="AC1196" s="394"/>
      <c r="AD1196" s="395">
        <f t="shared" si="233"/>
        <v>0</v>
      </c>
      <c r="AE1196" s="396">
        <f>IF(OR(G1196=账期!$A$18,G1196=账期!$A$20,G1196=账期!$A$22,G1196=账期!$A$24,G1196=账期!$A$25,G1196=账期!$A$27,G1196=账期!$A$26,G1196=账期!$A$28,G1196=账期!$A$30,G1196=账期!$A$32,G1196=账期!$A$34,G1196=账期!$A$35,G1196=账期!$A$37,G1196=账期!$A$39,G1196=账期!$A$40,G1196=账期!$A$41,G1196=账期!$A$42,G1196=账期!$A$43,G1196=账期!$A$44,G1196=账期!$A$45,G1196=账期!$A$46,G1196=账期!$A$48,G1196=账期!$A$50,G1196=账期!$A$51,G1196=账期!$A$52,G1196=账期!$A$53,G1196=账期!$A$54,G1196=账期!$A$56,G1196=账期!$A$57,G1196=账期!$A$58,G1196=账期!$A$59,G1196=账期!$A$60,G1196=账期!$A$61,G1196=账期!$A$62,G1196=账期!$A$63,G1196=账期!$A$64,G1196=账期!$A$66,G1196=账期!$A$67,G1196=账期!$A$68,G1196=账期!$A$70,G1196=账期!$A$71),30,IF(OR(G1196=账期!$A$74,G1196=账期!$A$77,G1196=账期!$A$76,G1196=账期!$A$79,G1196=账期!$A$80,G1196=账期!$A$81,G1196=账期!$A$83,G1196=账期!$A$85,G1196=账期!$A$87,G1196=账期!$A$89,G1196=账期!$A$91),60,IF(OR(G1196=账期!$A$93,G1196=账期!$A$94,G1196=账期!$A$95,G1196=账期!$A$96,G1196=账期!$A$98,G1196=账期!$A$99,G1196=账期!$A$101,G1196=账期!$A$102),90,0)))</f>
        <v>0</v>
      </c>
      <c r="AF1196" s="396"/>
      <c r="AG1196" s="384"/>
      <c r="AH1196" s="396" t="str">
        <f t="shared" si="236"/>
        <v/>
      </c>
    </row>
    <row r="1197" spans="1:34" ht="18" customHeight="1" x14ac:dyDescent="0.25">
      <c r="A1197" s="301" t="str">
        <f t="shared" si="231"/>
        <v/>
      </c>
      <c r="B1197" s="380"/>
      <c r="C1197" s="381"/>
      <c r="D1197" s="382"/>
      <c r="E1197" s="383" t="str">
        <f t="shared" si="234"/>
        <v>C</v>
      </c>
      <c r="F1197" s="383" t="str">
        <f t="shared" si="235"/>
        <v>C</v>
      </c>
      <c r="G1197" s="384"/>
      <c r="H1197" s="385" t="str">
        <f>IF(G1197="","",VLOOKUP(G1197,下拉数据源!J:K,2,0))</f>
        <v/>
      </c>
      <c r="I1197" s="385"/>
      <c r="J1197" s="385"/>
      <c r="K1197" s="386"/>
      <c r="L1197" s="384"/>
      <c r="M1197" s="384"/>
      <c r="N1197" s="384"/>
      <c r="O1197" s="384"/>
      <c r="P1197" s="386"/>
      <c r="Q1197" s="387"/>
      <c r="R1197" s="286"/>
      <c r="S1197" s="388">
        <f t="shared" si="232"/>
        <v>0</v>
      </c>
      <c r="T1197" s="389"/>
      <c r="U1197" s="389">
        <f t="shared" si="230"/>
        <v>0</v>
      </c>
      <c r="V1197" s="451"/>
      <c r="W1197" s="452"/>
      <c r="X1197" s="386"/>
      <c r="Y1197" s="390"/>
      <c r="Z1197" s="391"/>
      <c r="AA1197" s="392"/>
      <c r="AB1197" s="393"/>
      <c r="AC1197" s="394"/>
      <c r="AD1197" s="395">
        <f t="shared" si="233"/>
        <v>0</v>
      </c>
      <c r="AE1197" s="396">
        <f>IF(OR(G1197=账期!$A$18,G1197=账期!$A$20,G1197=账期!$A$22,G1197=账期!$A$24,G1197=账期!$A$25,G1197=账期!$A$27,G1197=账期!$A$26,G1197=账期!$A$28,G1197=账期!$A$30,G1197=账期!$A$32,G1197=账期!$A$34,G1197=账期!$A$35,G1197=账期!$A$37,G1197=账期!$A$39,G1197=账期!$A$40,G1197=账期!$A$41,G1197=账期!$A$42,G1197=账期!$A$43,G1197=账期!$A$44,G1197=账期!$A$45,G1197=账期!$A$46,G1197=账期!$A$48,G1197=账期!$A$50,G1197=账期!$A$51,G1197=账期!$A$52,G1197=账期!$A$53,G1197=账期!$A$54,G1197=账期!$A$56,G1197=账期!$A$57,G1197=账期!$A$58,G1197=账期!$A$59,G1197=账期!$A$60,G1197=账期!$A$61,G1197=账期!$A$62,G1197=账期!$A$63,G1197=账期!$A$64,G1197=账期!$A$66,G1197=账期!$A$67,G1197=账期!$A$68,G1197=账期!$A$70,G1197=账期!$A$71),30,IF(OR(G1197=账期!$A$74,G1197=账期!$A$77,G1197=账期!$A$76,G1197=账期!$A$79,G1197=账期!$A$80,G1197=账期!$A$81,G1197=账期!$A$83,G1197=账期!$A$85,G1197=账期!$A$87,G1197=账期!$A$89,G1197=账期!$A$91),60,IF(OR(G1197=账期!$A$93,G1197=账期!$A$94,G1197=账期!$A$95,G1197=账期!$A$96,G1197=账期!$A$98,G1197=账期!$A$99,G1197=账期!$A$101,G1197=账期!$A$102),90,0)))</f>
        <v>0</v>
      </c>
      <c r="AF1197" s="396"/>
      <c r="AG1197" s="384"/>
      <c r="AH1197" s="396" t="str">
        <f t="shared" si="236"/>
        <v/>
      </c>
    </row>
    <row r="1198" spans="1:34" ht="18" customHeight="1" x14ac:dyDescent="0.25">
      <c r="A1198" s="301" t="str">
        <f t="shared" si="231"/>
        <v/>
      </c>
      <c r="B1198" s="380"/>
      <c r="C1198" s="381"/>
      <c r="D1198" s="382"/>
      <c r="E1198" s="383" t="str">
        <f t="shared" si="234"/>
        <v>C</v>
      </c>
      <c r="F1198" s="383" t="str">
        <f t="shared" si="235"/>
        <v>C</v>
      </c>
      <c r="G1198" s="384"/>
      <c r="H1198" s="385" t="str">
        <f>IF(G1198="","",VLOOKUP(G1198,下拉数据源!J:K,2,0))</f>
        <v/>
      </c>
      <c r="I1198" s="385"/>
      <c r="J1198" s="385"/>
      <c r="K1198" s="386"/>
      <c r="L1198" s="384"/>
      <c r="M1198" s="384"/>
      <c r="N1198" s="384"/>
      <c r="O1198" s="384"/>
      <c r="P1198" s="386"/>
      <c r="Q1198" s="387"/>
      <c r="R1198" s="286"/>
      <c r="S1198" s="388">
        <f t="shared" si="232"/>
        <v>0</v>
      </c>
      <c r="T1198" s="389"/>
      <c r="U1198" s="389">
        <f t="shared" si="230"/>
        <v>0</v>
      </c>
      <c r="V1198" s="451"/>
      <c r="W1198" s="452"/>
      <c r="X1198" s="386"/>
      <c r="Y1198" s="390"/>
      <c r="Z1198" s="391"/>
      <c r="AA1198" s="392"/>
      <c r="AB1198" s="393"/>
      <c r="AC1198" s="394"/>
      <c r="AD1198" s="395">
        <f t="shared" si="233"/>
        <v>0</v>
      </c>
      <c r="AE1198" s="396">
        <f>IF(OR(G1198=账期!$A$18,G1198=账期!$A$20,G1198=账期!$A$22,G1198=账期!$A$24,G1198=账期!$A$25,G1198=账期!$A$27,G1198=账期!$A$26,G1198=账期!$A$28,G1198=账期!$A$30,G1198=账期!$A$32,G1198=账期!$A$34,G1198=账期!$A$35,G1198=账期!$A$37,G1198=账期!$A$39,G1198=账期!$A$40,G1198=账期!$A$41,G1198=账期!$A$42,G1198=账期!$A$43,G1198=账期!$A$44,G1198=账期!$A$45,G1198=账期!$A$46,G1198=账期!$A$48,G1198=账期!$A$50,G1198=账期!$A$51,G1198=账期!$A$52,G1198=账期!$A$53,G1198=账期!$A$54,G1198=账期!$A$56,G1198=账期!$A$57,G1198=账期!$A$58,G1198=账期!$A$59,G1198=账期!$A$60,G1198=账期!$A$61,G1198=账期!$A$62,G1198=账期!$A$63,G1198=账期!$A$64,G1198=账期!$A$66,G1198=账期!$A$67,G1198=账期!$A$68,G1198=账期!$A$70,G1198=账期!$A$71),30,IF(OR(G1198=账期!$A$74,G1198=账期!$A$77,G1198=账期!$A$76,G1198=账期!$A$79,G1198=账期!$A$80,G1198=账期!$A$81,G1198=账期!$A$83,G1198=账期!$A$85,G1198=账期!$A$87,G1198=账期!$A$89,G1198=账期!$A$91),60,IF(OR(G1198=账期!$A$93,G1198=账期!$A$94,G1198=账期!$A$95,G1198=账期!$A$96,G1198=账期!$A$98,G1198=账期!$A$99,G1198=账期!$A$101,G1198=账期!$A$102),90,0)))</f>
        <v>0</v>
      </c>
      <c r="AF1198" s="396"/>
      <c r="AG1198" s="384"/>
      <c r="AH1198" s="396" t="str">
        <f t="shared" si="236"/>
        <v/>
      </c>
    </row>
    <row r="1199" spans="1:34" ht="18" customHeight="1" x14ac:dyDescent="0.25">
      <c r="A1199" s="301" t="str">
        <f t="shared" si="231"/>
        <v/>
      </c>
      <c r="B1199" s="380"/>
      <c r="C1199" s="381"/>
      <c r="D1199" s="382"/>
      <c r="E1199" s="383" t="str">
        <f t="shared" si="234"/>
        <v>C</v>
      </c>
      <c r="F1199" s="383" t="str">
        <f t="shared" si="235"/>
        <v>C</v>
      </c>
      <c r="G1199" s="384"/>
      <c r="H1199" s="385" t="str">
        <f>IF(G1199="","",VLOOKUP(G1199,下拉数据源!J:K,2,0))</f>
        <v/>
      </c>
      <c r="I1199" s="385"/>
      <c r="J1199" s="385"/>
      <c r="K1199" s="386"/>
      <c r="L1199" s="384"/>
      <c r="M1199" s="384"/>
      <c r="N1199" s="384"/>
      <c r="O1199" s="384"/>
      <c r="P1199" s="386"/>
      <c r="Q1199" s="387"/>
      <c r="R1199" s="286"/>
      <c r="S1199" s="388">
        <f t="shared" si="232"/>
        <v>0</v>
      </c>
      <c r="T1199" s="389"/>
      <c r="U1199" s="389">
        <f t="shared" si="230"/>
        <v>0</v>
      </c>
      <c r="V1199" s="451"/>
      <c r="W1199" s="452"/>
      <c r="X1199" s="386"/>
      <c r="Y1199" s="390"/>
      <c r="Z1199" s="391"/>
      <c r="AA1199" s="392"/>
      <c r="AB1199" s="393"/>
      <c r="AC1199" s="394"/>
      <c r="AD1199" s="395">
        <f t="shared" si="233"/>
        <v>0</v>
      </c>
      <c r="AE1199" s="396">
        <f>IF(OR(G1199=账期!$A$18,G1199=账期!$A$20,G1199=账期!$A$22,G1199=账期!$A$24,G1199=账期!$A$25,G1199=账期!$A$27,G1199=账期!$A$26,G1199=账期!$A$28,G1199=账期!$A$30,G1199=账期!$A$32,G1199=账期!$A$34,G1199=账期!$A$35,G1199=账期!$A$37,G1199=账期!$A$39,G1199=账期!$A$40,G1199=账期!$A$41,G1199=账期!$A$42,G1199=账期!$A$43,G1199=账期!$A$44,G1199=账期!$A$45,G1199=账期!$A$46,G1199=账期!$A$48,G1199=账期!$A$50,G1199=账期!$A$51,G1199=账期!$A$52,G1199=账期!$A$53,G1199=账期!$A$54,G1199=账期!$A$56,G1199=账期!$A$57,G1199=账期!$A$58,G1199=账期!$A$59,G1199=账期!$A$60,G1199=账期!$A$61,G1199=账期!$A$62,G1199=账期!$A$63,G1199=账期!$A$64,G1199=账期!$A$66,G1199=账期!$A$67,G1199=账期!$A$68,G1199=账期!$A$70,G1199=账期!$A$71),30,IF(OR(G1199=账期!$A$74,G1199=账期!$A$77,G1199=账期!$A$76,G1199=账期!$A$79,G1199=账期!$A$80,G1199=账期!$A$81,G1199=账期!$A$83,G1199=账期!$A$85,G1199=账期!$A$87,G1199=账期!$A$89,G1199=账期!$A$91),60,IF(OR(G1199=账期!$A$93,G1199=账期!$A$94,G1199=账期!$A$95,G1199=账期!$A$96,G1199=账期!$A$98,G1199=账期!$A$99,G1199=账期!$A$101,G1199=账期!$A$102),90,0)))</f>
        <v>0</v>
      </c>
      <c r="AF1199" s="396"/>
      <c r="AG1199" s="384"/>
      <c r="AH1199" s="396" t="str">
        <f t="shared" si="236"/>
        <v/>
      </c>
    </row>
    <row r="1200" spans="1:34" ht="18" customHeight="1" x14ac:dyDescent="0.25">
      <c r="A1200" s="301" t="str">
        <f t="shared" si="231"/>
        <v/>
      </c>
      <c r="B1200" s="380"/>
      <c r="C1200" s="381"/>
      <c r="D1200" s="382"/>
      <c r="E1200" s="383" t="str">
        <f t="shared" si="234"/>
        <v>C</v>
      </c>
      <c r="F1200" s="383" t="str">
        <f t="shared" si="235"/>
        <v>C</v>
      </c>
      <c r="G1200" s="384"/>
      <c r="H1200" s="385" t="str">
        <f>IF(G1200="","",VLOOKUP(G1200,下拉数据源!J:K,2,0))</f>
        <v/>
      </c>
      <c r="I1200" s="385"/>
      <c r="J1200" s="385"/>
      <c r="K1200" s="386"/>
      <c r="L1200" s="384"/>
      <c r="M1200" s="384"/>
      <c r="N1200" s="384"/>
      <c r="O1200" s="384"/>
      <c r="P1200" s="386"/>
      <c r="Q1200" s="387"/>
      <c r="R1200" s="286"/>
      <c r="S1200" s="388">
        <f t="shared" si="232"/>
        <v>0</v>
      </c>
      <c r="T1200" s="389"/>
      <c r="U1200" s="389">
        <f t="shared" si="230"/>
        <v>0</v>
      </c>
      <c r="V1200" s="451"/>
      <c r="W1200" s="452"/>
      <c r="X1200" s="386"/>
      <c r="Y1200" s="390"/>
      <c r="Z1200" s="391"/>
      <c r="AA1200" s="392"/>
      <c r="AB1200" s="393"/>
      <c r="AC1200" s="394"/>
      <c r="AD1200" s="395">
        <f t="shared" si="233"/>
        <v>0</v>
      </c>
      <c r="AE1200" s="396">
        <f>IF(OR(G1200=账期!$A$18,G1200=账期!$A$20,G1200=账期!$A$22,G1200=账期!$A$24,G1200=账期!$A$25,G1200=账期!$A$27,G1200=账期!$A$26,G1200=账期!$A$28,G1200=账期!$A$30,G1200=账期!$A$32,G1200=账期!$A$34,G1200=账期!$A$35,G1200=账期!$A$37,G1200=账期!$A$39,G1200=账期!$A$40,G1200=账期!$A$41,G1200=账期!$A$42,G1200=账期!$A$43,G1200=账期!$A$44,G1200=账期!$A$45,G1200=账期!$A$46,G1200=账期!$A$48,G1200=账期!$A$50,G1200=账期!$A$51,G1200=账期!$A$52,G1200=账期!$A$53,G1200=账期!$A$54,G1200=账期!$A$56,G1200=账期!$A$57,G1200=账期!$A$58,G1200=账期!$A$59,G1200=账期!$A$60,G1200=账期!$A$61,G1200=账期!$A$62,G1200=账期!$A$63,G1200=账期!$A$64,G1200=账期!$A$66,G1200=账期!$A$67,G1200=账期!$A$68,G1200=账期!$A$70,G1200=账期!$A$71),30,IF(OR(G1200=账期!$A$74,G1200=账期!$A$77,G1200=账期!$A$76,G1200=账期!$A$79,G1200=账期!$A$80,G1200=账期!$A$81,G1200=账期!$A$83,G1200=账期!$A$85,G1200=账期!$A$87,G1200=账期!$A$89,G1200=账期!$A$91),60,IF(OR(G1200=账期!$A$93,G1200=账期!$A$94,G1200=账期!$A$95,G1200=账期!$A$96,G1200=账期!$A$98,G1200=账期!$A$99,G1200=账期!$A$101,G1200=账期!$A$102),90,0)))</f>
        <v>0</v>
      </c>
      <c r="AF1200" s="396"/>
      <c r="AG1200" s="384"/>
      <c r="AH1200" s="396" t="str">
        <f t="shared" si="236"/>
        <v/>
      </c>
    </row>
    <row r="1201" spans="1:34" ht="18" customHeight="1" x14ac:dyDescent="0.25">
      <c r="A1201" s="301" t="str">
        <f t="shared" si="231"/>
        <v/>
      </c>
      <c r="B1201" s="380"/>
      <c r="C1201" s="381"/>
      <c r="D1201" s="382"/>
      <c r="E1201" s="383" t="str">
        <f t="shared" si="234"/>
        <v>C</v>
      </c>
      <c r="F1201" s="383" t="str">
        <f t="shared" si="235"/>
        <v>C</v>
      </c>
      <c r="G1201" s="384"/>
      <c r="H1201" s="385" t="str">
        <f>IF(G1201="","",VLOOKUP(G1201,下拉数据源!J:K,2,0))</f>
        <v/>
      </c>
      <c r="I1201" s="385"/>
      <c r="J1201" s="385"/>
      <c r="K1201" s="386"/>
      <c r="L1201" s="384"/>
      <c r="M1201" s="384"/>
      <c r="N1201" s="384"/>
      <c r="O1201" s="384"/>
      <c r="P1201" s="386"/>
      <c r="Q1201" s="387"/>
      <c r="R1201" s="286"/>
      <c r="S1201" s="388">
        <f t="shared" si="232"/>
        <v>0</v>
      </c>
      <c r="T1201" s="389"/>
      <c r="U1201" s="389">
        <f t="shared" si="230"/>
        <v>0</v>
      </c>
      <c r="V1201" s="451"/>
      <c r="W1201" s="452"/>
      <c r="X1201" s="386"/>
      <c r="Y1201" s="390"/>
      <c r="Z1201" s="391"/>
      <c r="AA1201" s="392"/>
      <c r="AB1201" s="393"/>
      <c r="AC1201" s="394"/>
      <c r="AD1201" s="395">
        <f t="shared" si="233"/>
        <v>0</v>
      </c>
      <c r="AE1201" s="396">
        <f>IF(OR(G1201=账期!$A$18,G1201=账期!$A$20,G1201=账期!$A$22,G1201=账期!$A$24,G1201=账期!$A$25,G1201=账期!$A$27,G1201=账期!$A$26,G1201=账期!$A$28,G1201=账期!$A$30,G1201=账期!$A$32,G1201=账期!$A$34,G1201=账期!$A$35,G1201=账期!$A$37,G1201=账期!$A$39,G1201=账期!$A$40,G1201=账期!$A$41,G1201=账期!$A$42,G1201=账期!$A$43,G1201=账期!$A$44,G1201=账期!$A$45,G1201=账期!$A$46,G1201=账期!$A$48,G1201=账期!$A$50,G1201=账期!$A$51,G1201=账期!$A$52,G1201=账期!$A$53,G1201=账期!$A$54,G1201=账期!$A$56,G1201=账期!$A$57,G1201=账期!$A$58,G1201=账期!$A$59,G1201=账期!$A$60,G1201=账期!$A$61,G1201=账期!$A$62,G1201=账期!$A$63,G1201=账期!$A$64,G1201=账期!$A$66,G1201=账期!$A$67,G1201=账期!$A$68,G1201=账期!$A$70,G1201=账期!$A$71),30,IF(OR(G1201=账期!$A$74,G1201=账期!$A$77,G1201=账期!$A$76,G1201=账期!$A$79,G1201=账期!$A$80,G1201=账期!$A$81,G1201=账期!$A$83,G1201=账期!$A$85,G1201=账期!$A$87,G1201=账期!$A$89,G1201=账期!$A$91),60,IF(OR(G1201=账期!$A$93,G1201=账期!$A$94,G1201=账期!$A$95,G1201=账期!$A$96,G1201=账期!$A$98,G1201=账期!$A$99,G1201=账期!$A$101,G1201=账期!$A$102),90,0)))</f>
        <v>0</v>
      </c>
      <c r="AF1201" s="396"/>
      <c r="AG1201" s="384"/>
      <c r="AH1201" s="396" t="str">
        <f t="shared" si="236"/>
        <v/>
      </c>
    </row>
    <row r="1202" spans="1:34" ht="18" customHeight="1" x14ac:dyDescent="0.25">
      <c r="A1202" s="301" t="str">
        <f t="shared" si="231"/>
        <v/>
      </c>
      <c r="B1202" s="380"/>
      <c r="C1202" s="381"/>
      <c r="D1202" s="382"/>
      <c r="E1202" s="383" t="str">
        <f t="shared" si="234"/>
        <v>C</v>
      </c>
      <c r="F1202" s="383" t="str">
        <f t="shared" si="235"/>
        <v>C</v>
      </c>
      <c r="G1202" s="384"/>
      <c r="H1202" s="385" t="str">
        <f>IF(G1202="","",VLOOKUP(G1202,下拉数据源!J:K,2,0))</f>
        <v/>
      </c>
      <c r="I1202" s="385"/>
      <c r="J1202" s="385"/>
      <c r="K1202" s="386"/>
      <c r="L1202" s="384"/>
      <c r="M1202" s="384"/>
      <c r="N1202" s="384"/>
      <c r="O1202" s="384"/>
      <c r="P1202" s="386"/>
      <c r="Q1202" s="387"/>
      <c r="R1202" s="286"/>
      <c r="S1202" s="388">
        <f t="shared" si="232"/>
        <v>0</v>
      </c>
      <c r="T1202" s="389"/>
      <c r="U1202" s="389">
        <f t="shared" si="230"/>
        <v>0</v>
      </c>
      <c r="V1202" s="451"/>
      <c r="W1202" s="452"/>
      <c r="X1202" s="386"/>
      <c r="Y1202" s="390"/>
      <c r="Z1202" s="391"/>
      <c r="AA1202" s="392"/>
      <c r="AB1202" s="393"/>
      <c r="AC1202" s="394"/>
      <c r="AD1202" s="395">
        <f t="shared" si="233"/>
        <v>0</v>
      </c>
      <c r="AE1202" s="396">
        <f>IF(OR(G1202=账期!$A$18,G1202=账期!$A$20,G1202=账期!$A$22,G1202=账期!$A$24,G1202=账期!$A$25,G1202=账期!$A$27,G1202=账期!$A$26,G1202=账期!$A$28,G1202=账期!$A$30,G1202=账期!$A$32,G1202=账期!$A$34,G1202=账期!$A$35,G1202=账期!$A$37,G1202=账期!$A$39,G1202=账期!$A$40,G1202=账期!$A$41,G1202=账期!$A$42,G1202=账期!$A$43,G1202=账期!$A$44,G1202=账期!$A$45,G1202=账期!$A$46,G1202=账期!$A$48,G1202=账期!$A$50,G1202=账期!$A$51,G1202=账期!$A$52,G1202=账期!$A$53,G1202=账期!$A$54,G1202=账期!$A$56,G1202=账期!$A$57,G1202=账期!$A$58,G1202=账期!$A$59,G1202=账期!$A$60,G1202=账期!$A$61,G1202=账期!$A$62,G1202=账期!$A$63,G1202=账期!$A$64,G1202=账期!$A$66,G1202=账期!$A$67,G1202=账期!$A$68,G1202=账期!$A$70,G1202=账期!$A$71),30,IF(OR(G1202=账期!$A$74,G1202=账期!$A$77,G1202=账期!$A$76,G1202=账期!$A$79,G1202=账期!$A$80,G1202=账期!$A$81,G1202=账期!$A$83,G1202=账期!$A$85,G1202=账期!$A$87,G1202=账期!$A$89,G1202=账期!$A$91),60,IF(OR(G1202=账期!$A$93,G1202=账期!$A$94,G1202=账期!$A$95,G1202=账期!$A$96,G1202=账期!$A$98,G1202=账期!$A$99,G1202=账期!$A$101,G1202=账期!$A$102),90,0)))</f>
        <v>0</v>
      </c>
      <c r="AF1202" s="396"/>
      <c r="AG1202" s="384"/>
      <c r="AH1202" s="396" t="str">
        <f t="shared" si="236"/>
        <v/>
      </c>
    </row>
    <row r="1203" spans="1:34" ht="18" customHeight="1" x14ac:dyDescent="0.25">
      <c r="A1203" s="301" t="str">
        <f t="shared" si="231"/>
        <v/>
      </c>
      <c r="B1203" s="380"/>
      <c r="C1203" s="381"/>
      <c r="D1203" s="382"/>
      <c r="E1203" s="383" t="str">
        <f t="shared" si="234"/>
        <v>C</v>
      </c>
      <c r="F1203" s="383" t="str">
        <f t="shared" si="235"/>
        <v>C</v>
      </c>
      <c r="G1203" s="384"/>
      <c r="H1203" s="385" t="str">
        <f>IF(G1203="","",VLOOKUP(G1203,下拉数据源!J:K,2,0))</f>
        <v/>
      </c>
      <c r="I1203" s="385"/>
      <c r="J1203" s="385"/>
      <c r="K1203" s="386"/>
      <c r="L1203" s="384"/>
      <c r="M1203" s="384"/>
      <c r="N1203" s="384"/>
      <c r="O1203" s="384"/>
      <c r="P1203" s="386"/>
      <c r="Q1203" s="387"/>
      <c r="R1203" s="286"/>
      <c r="S1203" s="388">
        <f t="shared" si="232"/>
        <v>0</v>
      </c>
      <c r="T1203" s="389"/>
      <c r="U1203" s="389">
        <f t="shared" si="230"/>
        <v>0</v>
      </c>
      <c r="V1203" s="451"/>
      <c r="W1203" s="452"/>
      <c r="X1203" s="386"/>
      <c r="Y1203" s="390"/>
      <c r="Z1203" s="391"/>
      <c r="AA1203" s="392"/>
      <c r="AB1203" s="393"/>
      <c r="AC1203" s="394"/>
      <c r="AD1203" s="395">
        <f t="shared" si="233"/>
        <v>0</v>
      </c>
      <c r="AE1203" s="396">
        <f>IF(OR(G1203=账期!$A$18,G1203=账期!$A$20,G1203=账期!$A$22,G1203=账期!$A$24,G1203=账期!$A$25,G1203=账期!$A$27,G1203=账期!$A$26,G1203=账期!$A$28,G1203=账期!$A$30,G1203=账期!$A$32,G1203=账期!$A$34,G1203=账期!$A$35,G1203=账期!$A$37,G1203=账期!$A$39,G1203=账期!$A$40,G1203=账期!$A$41,G1203=账期!$A$42,G1203=账期!$A$43,G1203=账期!$A$44,G1203=账期!$A$45,G1203=账期!$A$46,G1203=账期!$A$48,G1203=账期!$A$50,G1203=账期!$A$51,G1203=账期!$A$52,G1203=账期!$A$53,G1203=账期!$A$54,G1203=账期!$A$56,G1203=账期!$A$57,G1203=账期!$A$58,G1203=账期!$A$59,G1203=账期!$A$60,G1203=账期!$A$61,G1203=账期!$A$62,G1203=账期!$A$63,G1203=账期!$A$64,G1203=账期!$A$66,G1203=账期!$A$67,G1203=账期!$A$68,G1203=账期!$A$70,G1203=账期!$A$71),30,IF(OR(G1203=账期!$A$74,G1203=账期!$A$77,G1203=账期!$A$76,G1203=账期!$A$79,G1203=账期!$A$80,G1203=账期!$A$81,G1203=账期!$A$83,G1203=账期!$A$85,G1203=账期!$A$87,G1203=账期!$A$89,G1203=账期!$A$91),60,IF(OR(G1203=账期!$A$93,G1203=账期!$A$94,G1203=账期!$A$95,G1203=账期!$A$96,G1203=账期!$A$98,G1203=账期!$A$99,G1203=账期!$A$101,G1203=账期!$A$102),90,0)))</f>
        <v>0</v>
      </c>
      <c r="AF1203" s="396"/>
      <c r="AG1203" s="384"/>
      <c r="AH1203" s="396" t="str">
        <f t="shared" si="236"/>
        <v/>
      </c>
    </row>
    <row r="1204" spans="1:34" ht="18" customHeight="1" x14ac:dyDescent="0.25">
      <c r="A1204" s="301" t="str">
        <f t="shared" si="231"/>
        <v/>
      </c>
      <c r="B1204" s="380"/>
      <c r="C1204" s="381"/>
      <c r="D1204" s="382"/>
      <c r="E1204" s="383" t="str">
        <f t="shared" si="234"/>
        <v>C</v>
      </c>
      <c r="F1204" s="383" t="str">
        <f t="shared" si="235"/>
        <v>C</v>
      </c>
      <c r="G1204" s="384"/>
      <c r="H1204" s="385" t="str">
        <f>IF(G1204="","",VLOOKUP(G1204,下拉数据源!J:K,2,0))</f>
        <v/>
      </c>
      <c r="I1204" s="385"/>
      <c r="J1204" s="385"/>
      <c r="K1204" s="386"/>
      <c r="L1204" s="384"/>
      <c r="M1204" s="384"/>
      <c r="N1204" s="384"/>
      <c r="O1204" s="384"/>
      <c r="P1204" s="386"/>
      <c r="Q1204" s="387"/>
      <c r="R1204" s="286"/>
      <c r="S1204" s="388">
        <f t="shared" si="232"/>
        <v>0</v>
      </c>
      <c r="T1204" s="389"/>
      <c r="U1204" s="389">
        <f t="shared" si="230"/>
        <v>0</v>
      </c>
      <c r="V1204" s="451"/>
      <c r="W1204" s="452"/>
      <c r="X1204" s="386"/>
      <c r="Y1204" s="390"/>
      <c r="Z1204" s="391"/>
      <c r="AA1204" s="392"/>
      <c r="AB1204" s="393"/>
      <c r="AC1204" s="394"/>
      <c r="AD1204" s="395">
        <f t="shared" si="233"/>
        <v>0</v>
      </c>
      <c r="AE1204" s="396">
        <f>IF(OR(G1204=账期!$A$18,G1204=账期!$A$20,G1204=账期!$A$22,G1204=账期!$A$24,G1204=账期!$A$25,G1204=账期!$A$27,G1204=账期!$A$26,G1204=账期!$A$28,G1204=账期!$A$30,G1204=账期!$A$32,G1204=账期!$A$34,G1204=账期!$A$35,G1204=账期!$A$37,G1204=账期!$A$39,G1204=账期!$A$40,G1204=账期!$A$41,G1204=账期!$A$42,G1204=账期!$A$43,G1204=账期!$A$44,G1204=账期!$A$45,G1204=账期!$A$46,G1204=账期!$A$48,G1204=账期!$A$50,G1204=账期!$A$51,G1204=账期!$A$52,G1204=账期!$A$53,G1204=账期!$A$54,G1204=账期!$A$56,G1204=账期!$A$57,G1204=账期!$A$58,G1204=账期!$A$59,G1204=账期!$A$60,G1204=账期!$A$61,G1204=账期!$A$62,G1204=账期!$A$63,G1204=账期!$A$64,G1204=账期!$A$66,G1204=账期!$A$67,G1204=账期!$A$68,G1204=账期!$A$70,G1204=账期!$A$71),30,IF(OR(G1204=账期!$A$74,G1204=账期!$A$77,G1204=账期!$A$76,G1204=账期!$A$79,G1204=账期!$A$80,G1204=账期!$A$81,G1204=账期!$A$83,G1204=账期!$A$85,G1204=账期!$A$87,G1204=账期!$A$89,G1204=账期!$A$91),60,IF(OR(G1204=账期!$A$93,G1204=账期!$A$94,G1204=账期!$A$95,G1204=账期!$A$96,G1204=账期!$A$98,G1204=账期!$A$99,G1204=账期!$A$101,G1204=账期!$A$102),90,0)))</f>
        <v>0</v>
      </c>
      <c r="AF1204" s="396"/>
      <c r="AG1204" s="384"/>
      <c r="AH1204" s="396" t="str">
        <f t="shared" si="236"/>
        <v/>
      </c>
    </row>
    <row r="1205" spans="1:34" ht="18" customHeight="1" x14ac:dyDescent="0.25">
      <c r="A1205" s="301" t="str">
        <f t="shared" si="231"/>
        <v/>
      </c>
      <c r="B1205" s="380"/>
      <c r="C1205" s="381"/>
      <c r="D1205" s="382"/>
      <c r="E1205" s="383" t="str">
        <f t="shared" si="234"/>
        <v>C</v>
      </c>
      <c r="F1205" s="383" t="str">
        <f t="shared" si="235"/>
        <v>C</v>
      </c>
      <c r="G1205" s="384"/>
      <c r="H1205" s="385" t="str">
        <f>IF(G1205="","",VLOOKUP(G1205,下拉数据源!J:K,2,0))</f>
        <v/>
      </c>
      <c r="I1205" s="385"/>
      <c r="J1205" s="385"/>
      <c r="K1205" s="386"/>
      <c r="L1205" s="384"/>
      <c r="M1205" s="384"/>
      <c r="N1205" s="384"/>
      <c r="O1205" s="384"/>
      <c r="P1205" s="386"/>
      <c r="Q1205" s="387"/>
      <c r="R1205" s="286"/>
      <c r="S1205" s="388">
        <f t="shared" si="232"/>
        <v>0</v>
      </c>
      <c r="T1205" s="389"/>
      <c r="U1205" s="389">
        <f t="shared" si="230"/>
        <v>0</v>
      </c>
      <c r="V1205" s="451"/>
      <c r="W1205" s="452"/>
      <c r="X1205" s="386"/>
      <c r="Y1205" s="390"/>
      <c r="Z1205" s="391"/>
      <c r="AA1205" s="392"/>
      <c r="AB1205" s="393"/>
      <c r="AC1205" s="394"/>
      <c r="AD1205" s="395">
        <f t="shared" si="233"/>
        <v>0</v>
      </c>
      <c r="AE1205" s="396">
        <f>IF(OR(G1205=账期!$A$18,G1205=账期!$A$20,G1205=账期!$A$22,G1205=账期!$A$24,G1205=账期!$A$25,G1205=账期!$A$27,G1205=账期!$A$26,G1205=账期!$A$28,G1205=账期!$A$30,G1205=账期!$A$32,G1205=账期!$A$34,G1205=账期!$A$35,G1205=账期!$A$37,G1205=账期!$A$39,G1205=账期!$A$40,G1205=账期!$A$41,G1205=账期!$A$42,G1205=账期!$A$43,G1205=账期!$A$44,G1205=账期!$A$45,G1205=账期!$A$46,G1205=账期!$A$48,G1205=账期!$A$50,G1205=账期!$A$51,G1205=账期!$A$52,G1205=账期!$A$53,G1205=账期!$A$54,G1205=账期!$A$56,G1205=账期!$A$57,G1205=账期!$A$58,G1205=账期!$A$59,G1205=账期!$A$60,G1205=账期!$A$61,G1205=账期!$A$62,G1205=账期!$A$63,G1205=账期!$A$64,G1205=账期!$A$66,G1205=账期!$A$67,G1205=账期!$A$68,G1205=账期!$A$70,G1205=账期!$A$71),30,IF(OR(G1205=账期!$A$74,G1205=账期!$A$77,G1205=账期!$A$76,G1205=账期!$A$79,G1205=账期!$A$80,G1205=账期!$A$81,G1205=账期!$A$83,G1205=账期!$A$85,G1205=账期!$A$87,G1205=账期!$A$89,G1205=账期!$A$91),60,IF(OR(G1205=账期!$A$93,G1205=账期!$A$94,G1205=账期!$A$95,G1205=账期!$A$96,G1205=账期!$A$98,G1205=账期!$A$99,G1205=账期!$A$101,G1205=账期!$A$102),90,0)))</f>
        <v>0</v>
      </c>
      <c r="AF1205" s="396"/>
      <c r="AG1205" s="384"/>
      <c r="AH1205" s="396" t="str">
        <f t="shared" si="236"/>
        <v/>
      </c>
    </row>
    <row r="1206" spans="1:34" ht="18" customHeight="1" x14ac:dyDescent="0.25">
      <c r="A1206" s="301" t="str">
        <f t="shared" si="231"/>
        <v/>
      </c>
      <c r="B1206" s="380"/>
      <c r="C1206" s="381"/>
      <c r="D1206" s="382"/>
      <c r="E1206" s="383" t="str">
        <f t="shared" si="234"/>
        <v>C</v>
      </c>
      <c r="F1206" s="383" t="str">
        <f t="shared" si="235"/>
        <v>C</v>
      </c>
      <c r="G1206" s="384"/>
      <c r="H1206" s="385" t="str">
        <f>IF(G1206="","",VLOOKUP(G1206,下拉数据源!J:K,2,0))</f>
        <v/>
      </c>
      <c r="I1206" s="385"/>
      <c r="J1206" s="385"/>
      <c r="K1206" s="386"/>
      <c r="L1206" s="384"/>
      <c r="M1206" s="384"/>
      <c r="N1206" s="384"/>
      <c r="O1206" s="384"/>
      <c r="P1206" s="386"/>
      <c r="Q1206" s="387"/>
      <c r="R1206" s="286"/>
      <c r="S1206" s="388">
        <f t="shared" si="232"/>
        <v>0</v>
      </c>
      <c r="T1206" s="389"/>
      <c r="U1206" s="389">
        <f t="shared" si="230"/>
        <v>0</v>
      </c>
      <c r="V1206" s="451"/>
      <c r="W1206" s="452"/>
      <c r="X1206" s="386"/>
      <c r="Y1206" s="390"/>
      <c r="Z1206" s="391"/>
      <c r="AA1206" s="392"/>
      <c r="AB1206" s="393"/>
      <c r="AC1206" s="394"/>
      <c r="AD1206" s="395">
        <f t="shared" si="233"/>
        <v>0</v>
      </c>
      <c r="AE1206" s="396">
        <f>IF(OR(G1206=账期!$A$18,G1206=账期!$A$20,G1206=账期!$A$22,G1206=账期!$A$24,G1206=账期!$A$25,G1206=账期!$A$27,G1206=账期!$A$26,G1206=账期!$A$28,G1206=账期!$A$30,G1206=账期!$A$32,G1206=账期!$A$34,G1206=账期!$A$35,G1206=账期!$A$37,G1206=账期!$A$39,G1206=账期!$A$40,G1206=账期!$A$41,G1206=账期!$A$42,G1206=账期!$A$43,G1206=账期!$A$44,G1206=账期!$A$45,G1206=账期!$A$46,G1206=账期!$A$48,G1206=账期!$A$50,G1206=账期!$A$51,G1206=账期!$A$52,G1206=账期!$A$53,G1206=账期!$A$54,G1206=账期!$A$56,G1206=账期!$A$57,G1206=账期!$A$58,G1206=账期!$A$59,G1206=账期!$A$60,G1206=账期!$A$61,G1206=账期!$A$62,G1206=账期!$A$63,G1206=账期!$A$64,G1206=账期!$A$66,G1206=账期!$A$67,G1206=账期!$A$68,G1206=账期!$A$70,G1206=账期!$A$71),30,IF(OR(G1206=账期!$A$74,G1206=账期!$A$77,G1206=账期!$A$76,G1206=账期!$A$79,G1206=账期!$A$80,G1206=账期!$A$81,G1206=账期!$A$83,G1206=账期!$A$85,G1206=账期!$A$87,G1206=账期!$A$89,G1206=账期!$A$91),60,IF(OR(G1206=账期!$A$93,G1206=账期!$A$94,G1206=账期!$A$95,G1206=账期!$A$96,G1206=账期!$A$98,G1206=账期!$A$99,G1206=账期!$A$101,G1206=账期!$A$102),90,0)))</f>
        <v>0</v>
      </c>
      <c r="AF1206" s="396"/>
      <c r="AG1206" s="384"/>
      <c r="AH1206" s="396" t="str">
        <f t="shared" si="236"/>
        <v/>
      </c>
    </row>
    <row r="1207" spans="1:34" ht="18" customHeight="1" x14ac:dyDescent="0.25">
      <c r="A1207" s="301" t="str">
        <f t="shared" si="231"/>
        <v/>
      </c>
      <c r="B1207" s="380"/>
      <c r="C1207" s="381"/>
      <c r="D1207" s="382"/>
      <c r="E1207" s="383" t="str">
        <f t="shared" si="234"/>
        <v>C</v>
      </c>
      <c r="F1207" s="383" t="str">
        <f t="shared" si="235"/>
        <v>C</v>
      </c>
      <c r="G1207" s="384"/>
      <c r="H1207" s="385" t="str">
        <f>IF(G1207="","",VLOOKUP(G1207,下拉数据源!J:K,2,0))</f>
        <v/>
      </c>
      <c r="I1207" s="385"/>
      <c r="J1207" s="385"/>
      <c r="K1207" s="386"/>
      <c r="L1207" s="384"/>
      <c r="M1207" s="384"/>
      <c r="N1207" s="384"/>
      <c r="O1207" s="384"/>
      <c r="P1207" s="386"/>
      <c r="Q1207" s="387"/>
      <c r="R1207" s="286"/>
      <c r="S1207" s="388">
        <f t="shared" si="232"/>
        <v>0</v>
      </c>
      <c r="T1207" s="389"/>
      <c r="U1207" s="389">
        <f t="shared" si="230"/>
        <v>0</v>
      </c>
      <c r="V1207" s="451"/>
      <c r="W1207" s="452"/>
      <c r="X1207" s="386"/>
      <c r="Y1207" s="390"/>
      <c r="Z1207" s="391"/>
      <c r="AA1207" s="392"/>
      <c r="AB1207" s="393"/>
      <c r="AC1207" s="394"/>
      <c r="AD1207" s="395">
        <f t="shared" si="233"/>
        <v>0</v>
      </c>
      <c r="AE1207" s="396">
        <f>IF(OR(G1207=账期!$A$18,G1207=账期!$A$20,G1207=账期!$A$22,G1207=账期!$A$24,G1207=账期!$A$25,G1207=账期!$A$27,G1207=账期!$A$26,G1207=账期!$A$28,G1207=账期!$A$30,G1207=账期!$A$32,G1207=账期!$A$34,G1207=账期!$A$35,G1207=账期!$A$37,G1207=账期!$A$39,G1207=账期!$A$40,G1207=账期!$A$41,G1207=账期!$A$42,G1207=账期!$A$43,G1207=账期!$A$44,G1207=账期!$A$45,G1207=账期!$A$46,G1207=账期!$A$48,G1207=账期!$A$50,G1207=账期!$A$51,G1207=账期!$A$52,G1207=账期!$A$53,G1207=账期!$A$54,G1207=账期!$A$56,G1207=账期!$A$57,G1207=账期!$A$58,G1207=账期!$A$59,G1207=账期!$A$60,G1207=账期!$A$61,G1207=账期!$A$62,G1207=账期!$A$63,G1207=账期!$A$64,G1207=账期!$A$66,G1207=账期!$A$67,G1207=账期!$A$68,G1207=账期!$A$70,G1207=账期!$A$71),30,IF(OR(G1207=账期!$A$74,G1207=账期!$A$77,G1207=账期!$A$76,G1207=账期!$A$79,G1207=账期!$A$80,G1207=账期!$A$81,G1207=账期!$A$83,G1207=账期!$A$85,G1207=账期!$A$87,G1207=账期!$A$89,G1207=账期!$A$91),60,IF(OR(G1207=账期!$A$93,G1207=账期!$A$94,G1207=账期!$A$95,G1207=账期!$A$96,G1207=账期!$A$98,G1207=账期!$A$99,G1207=账期!$A$101,G1207=账期!$A$102),90,0)))</f>
        <v>0</v>
      </c>
      <c r="AF1207" s="396"/>
      <c r="AG1207" s="384"/>
      <c r="AH1207" s="396" t="str">
        <f t="shared" si="236"/>
        <v/>
      </c>
    </row>
    <row r="1208" spans="1:34" ht="18" customHeight="1" x14ac:dyDescent="0.25">
      <c r="A1208" s="301" t="str">
        <f t="shared" si="231"/>
        <v/>
      </c>
      <c r="B1208" s="380"/>
      <c r="C1208" s="381"/>
      <c r="D1208" s="382"/>
      <c r="E1208" s="383" t="str">
        <f t="shared" si="234"/>
        <v>C</v>
      </c>
      <c r="F1208" s="383" t="str">
        <f t="shared" si="235"/>
        <v>C</v>
      </c>
      <c r="G1208" s="384"/>
      <c r="H1208" s="385" t="str">
        <f>IF(G1208="","",VLOOKUP(G1208,下拉数据源!J:K,2,0))</f>
        <v/>
      </c>
      <c r="I1208" s="385"/>
      <c r="J1208" s="385"/>
      <c r="K1208" s="386"/>
      <c r="L1208" s="384"/>
      <c r="M1208" s="384"/>
      <c r="N1208" s="384"/>
      <c r="O1208" s="384"/>
      <c r="P1208" s="386"/>
      <c r="Q1208" s="387"/>
      <c r="R1208" s="286"/>
      <c r="S1208" s="388">
        <f t="shared" si="232"/>
        <v>0</v>
      </c>
      <c r="T1208" s="389"/>
      <c r="U1208" s="389">
        <f t="shared" si="230"/>
        <v>0</v>
      </c>
      <c r="V1208" s="451"/>
      <c r="W1208" s="452"/>
      <c r="X1208" s="386"/>
      <c r="Y1208" s="390"/>
      <c r="Z1208" s="391"/>
      <c r="AA1208" s="392"/>
      <c r="AB1208" s="393"/>
      <c r="AC1208" s="394"/>
      <c r="AD1208" s="395">
        <f t="shared" si="233"/>
        <v>0</v>
      </c>
      <c r="AE1208" s="396">
        <f>IF(OR(G1208=账期!$A$18,G1208=账期!$A$20,G1208=账期!$A$22,G1208=账期!$A$24,G1208=账期!$A$25,G1208=账期!$A$27,G1208=账期!$A$26,G1208=账期!$A$28,G1208=账期!$A$30,G1208=账期!$A$32,G1208=账期!$A$34,G1208=账期!$A$35,G1208=账期!$A$37,G1208=账期!$A$39,G1208=账期!$A$40,G1208=账期!$A$41,G1208=账期!$A$42,G1208=账期!$A$43,G1208=账期!$A$44,G1208=账期!$A$45,G1208=账期!$A$46,G1208=账期!$A$48,G1208=账期!$A$50,G1208=账期!$A$51,G1208=账期!$A$52,G1208=账期!$A$53,G1208=账期!$A$54,G1208=账期!$A$56,G1208=账期!$A$57,G1208=账期!$A$58,G1208=账期!$A$59,G1208=账期!$A$60,G1208=账期!$A$61,G1208=账期!$A$62,G1208=账期!$A$63,G1208=账期!$A$64,G1208=账期!$A$66,G1208=账期!$A$67,G1208=账期!$A$68,G1208=账期!$A$70,G1208=账期!$A$71),30,IF(OR(G1208=账期!$A$74,G1208=账期!$A$77,G1208=账期!$A$76,G1208=账期!$A$79,G1208=账期!$A$80,G1208=账期!$A$81,G1208=账期!$A$83,G1208=账期!$A$85,G1208=账期!$A$87,G1208=账期!$A$89,G1208=账期!$A$91),60,IF(OR(G1208=账期!$A$93,G1208=账期!$A$94,G1208=账期!$A$95,G1208=账期!$A$96,G1208=账期!$A$98,G1208=账期!$A$99,G1208=账期!$A$101,G1208=账期!$A$102),90,0)))</f>
        <v>0</v>
      </c>
      <c r="AF1208" s="396"/>
      <c r="AG1208" s="384"/>
      <c r="AH1208" s="396" t="str">
        <f t="shared" si="236"/>
        <v/>
      </c>
    </row>
    <row r="1209" spans="1:34" ht="18" customHeight="1" x14ac:dyDescent="0.25">
      <c r="A1209" s="301" t="str">
        <f t="shared" si="231"/>
        <v/>
      </c>
      <c r="B1209" s="380"/>
      <c r="C1209" s="381"/>
      <c r="D1209" s="382"/>
      <c r="E1209" s="383" t="str">
        <f t="shared" si="234"/>
        <v>C</v>
      </c>
      <c r="F1209" s="383" t="str">
        <f t="shared" si="235"/>
        <v>C</v>
      </c>
      <c r="G1209" s="384"/>
      <c r="H1209" s="385" t="str">
        <f>IF(G1209="","",VLOOKUP(G1209,下拉数据源!J:K,2,0))</f>
        <v/>
      </c>
      <c r="I1209" s="385"/>
      <c r="J1209" s="385"/>
      <c r="K1209" s="386"/>
      <c r="L1209" s="384"/>
      <c r="M1209" s="384"/>
      <c r="N1209" s="384"/>
      <c r="O1209" s="384"/>
      <c r="P1209" s="386"/>
      <c r="Q1209" s="387"/>
      <c r="R1209" s="286"/>
      <c r="S1209" s="388">
        <f t="shared" si="232"/>
        <v>0</v>
      </c>
      <c r="T1209" s="389"/>
      <c r="U1209" s="389">
        <f t="shared" si="230"/>
        <v>0</v>
      </c>
      <c r="V1209" s="451"/>
      <c r="W1209" s="452"/>
      <c r="X1209" s="386"/>
      <c r="Y1209" s="390"/>
      <c r="Z1209" s="391"/>
      <c r="AA1209" s="392"/>
      <c r="AB1209" s="393"/>
      <c r="AC1209" s="394"/>
      <c r="AD1209" s="395">
        <f t="shared" si="233"/>
        <v>0</v>
      </c>
      <c r="AE1209" s="396">
        <f>IF(OR(G1209=账期!$A$18,G1209=账期!$A$20,G1209=账期!$A$22,G1209=账期!$A$24,G1209=账期!$A$25,G1209=账期!$A$27,G1209=账期!$A$26,G1209=账期!$A$28,G1209=账期!$A$30,G1209=账期!$A$32,G1209=账期!$A$34,G1209=账期!$A$35,G1209=账期!$A$37,G1209=账期!$A$39,G1209=账期!$A$40,G1209=账期!$A$41,G1209=账期!$A$42,G1209=账期!$A$43,G1209=账期!$A$44,G1209=账期!$A$45,G1209=账期!$A$46,G1209=账期!$A$48,G1209=账期!$A$50,G1209=账期!$A$51,G1209=账期!$A$52,G1209=账期!$A$53,G1209=账期!$A$54,G1209=账期!$A$56,G1209=账期!$A$57,G1209=账期!$A$58,G1209=账期!$A$59,G1209=账期!$A$60,G1209=账期!$A$61,G1209=账期!$A$62,G1209=账期!$A$63,G1209=账期!$A$64,G1209=账期!$A$66,G1209=账期!$A$67,G1209=账期!$A$68,G1209=账期!$A$70,G1209=账期!$A$71),30,IF(OR(G1209=账期!$A$74,G1209=账期!$A$77,G1209=账期!$A$76,G1209=账期!$A$79,G1209=账期!$A$80,G1209=账期!$A$81,G1209=账期!$A$83,G1209=账期!$A$85,G1209=账期!$A$87,G1209=账期!$A$89,G1209=账期!$A$91),60,IF(OR(G1209=账期!$A$93,G1209=账期!$A$94,G1209=账期!$A$95,G1209=账期!$A$96,G1209=账期!$A$98,G1209=账期!$A$99,G1209=账期!$A$101,G1209=账期!$A$102),90,0)))</f>
        <v>0</v>
      </c>
      <c r="AF1209" s="396"/>
      <c r="AG1209" s="384"/>
      <c r="AH1209" s="396" t="str">
        <f t="shared" si="236"/>
        <v/>
      </c>
    </row>
    <row r="1210" spans="1:34" ht="18" customHeight="1" x14ac:dyDescent="0.25">
      <c r="A1210" s="301" t="str">
        <f t="shared" si="231"/>
        <v/>
      </c>
      <c r="B1210" s="380"/>
      <c r="C1210" s="381"/>
      <c r="D1210" s="382"/>
      <c r="E1210" s="383" t="str">
        <f t="shared" si="234"/>
        <v>C</v>
      </c>
      <c r="F1210" s="383" t="str">
        <f t="shared" si="235"/>
        <v>C</v>
      </c>
      <c r="G1210" s="384"/>
      <c r="H1210" s="385" t="str">
        <f>IF(G1210="","",VLOOKUP(G1210,下拉数据源!J:K,2,0))</f>
        <v/>
      </c>
      <c r="I1210" s="385"/>
      <c r="J1210" s="385"/>
      <c r="K1210" s="386"/>
      <c r="L1210" s="384"/>
      <c r="M1210" s="384"/>
      <c r="N1210" s="384"/>
      <c r="O1210" s="384"/>
      <c r="P1210" s="386"/>
      <c r="Q1210" s="387"/>
      <c r="R1210" s="286"/>
      <c r="S1210" s="388">
        <f t="shared" si="232"/>
        <v>0</v>
      </c>
      <c r="T1210" s="389"/>
      <c r="U1210" s="389">
        <f t="shared" ref="U1210:U1273" si="237">S1210-T1210</f>
        <v>0</v>
      </c>
      <c r="V1210" s="451"/>
      <c r="W1210" s="452"/>
      <c r="X1210" s="386"/>
      <c r="Y1210" s="390"/>
      <c r="Z1210" s="391"/>
      <c r="AA1210" s="392"/>
      <c r="AB1210" s="393"/>
      <c r="AC1210" s="394"/>
      <c r="AD1210" s="395">
        <f t="shared" si="233"/>
        <v>0</v>
      </c>
      <c r="AE1210" s="396">
        <f>IF(OR(G1210=账期!$A$18,G1210=账期!$A$20,G1210=账期!$A$22,G1210=账期!$A$24,G1210=账期!$A$25,G1210=账期!$A$27,G1210=账期!$A$26,G1210=账期!$A$28,G1210=账期!$A$30,G1210=账期!$A$32,G1210=账期!$A$34,G1210=账期!$A$35,G1210=账期!$A$37,G1210=账期!$A$39,G1210=账期!$A$40,G1210=账期!$A$41,G1210=账期!$A$42,G1210=账期!$A$43,G1210=账期!$A$44,G1210=账期!$A$45,G1210=账期!$A$46,G1210=账期!$A$48,G1210=账期!$A$50,G1210=账期!$A$51,G1210=账期!$A$52,G1210=账期!$A$53,G1210=账期!$A$54,G1210=账期!$A$56,G1210=账期!$A$57,G1210=账期!$A$58,G1210=账期!$A$59,G1210=账期!$A$60,G1210=账期!$A$61,G1210=账期!$A$62,G1210=账期!$A$63,G1210=账期!$A$64,G1210=账期!$A$66,G1210=账期!$A$67,G1210=账期!$A$68,G1210=账期!$A$70,G1210=账期!$A$71),30,IF(OR(G1210=账期!$A$74,G1210=账期!$A$77,G1210=账期!$A$76,G1210=账期!$A$79,G1210=账期!$A$80,G1210=账期!$A$81,G1210=账期!$A$83,G1210=账期!$A$85,G1210=账期!$A$87,G1210=账期!$A$89,G1210=账期!$A$91),60,IF(OR(G1210=账期!$A$93,G1210=账期!$A$94,G1210=账期!$A$95,G1210=账期!$A$96,G1210=账期!$A$98,G1210=账期!$A$99,G1210=账期!$A$101,G1210=账期!$A$102),90,0)))</f>
        <v>0</v>
      </c>
      <c r="AF1210" s="396"/>
      <c r="AG1210" s="384"/>
      <c r="AH1210" s="396" t="str">
        <f t="shared" si="236"/>
        <v/>
      </c>
    </row>
    <row r="1211" spans="1:34" ht="18" customHeight="1" x14ac:dyDescent="0.25">
      <c r="A1211" s="301" t="str">
        <f t="shared" si="231"/>
        <v/>
      </c>
      <c r="B1211" s="380"/>
      <c r="C1211" s="381"/>
      <c r="D1211" s="382"/>
      <c r="E1211" s="383" t="str">
        <f t="shared" si="234"/>
        <v>C</v>
      </c>
      <c r="F1211" s="383" t="str">
        <f t="shared" si="235"/>
        <v>C</v>
      </c>
      <c r="G1211" s="384"/>
      <c r="H1211" s="385" t="str">
        <f>IF(G1211="","",VLOOKUP(G1211,下拉数据源!J:K,2,0))</f>
        <v/>
      </c>
      <c r="I1211" s="385"/>
      <c r="J1211" s="385"/>
      <c r="K1211" s="386"/>
      <c r="L1211" s="384"/>
      <c r="M1211" s="384"/>
      <c r="N1211" s="384"/>
      <c r="O1211" s="384"/>
      <c r="P1211" s="386"/>
      <c r="Q1211" s="387"/>
      <c r="R1211" s="286"/>
      <c r="S1211" s="388">
        <f t="shared" si="232"/>
        <v>0</v>
      </c>
      <c r="T1211" s="389"/>
      <c r="U1211" s="389">
        <f t="shared" si="237"/>
        <v>0</v>
      </c>
      <c r="V1211" s="451"/>
      <c r="W1211" s="452"/>
      <c r="X1211" s="386"/>
      <c r="Y1211" s="390"/>
      <c r="Z1211" s="391"/>
      <c r="AA1211" s="392"/>
      <c r="AB1211" s="393"/>
      <c r="AC1211" s="394"/>
      <c r="AD1211" s="395">
        <f t="shared" si="233"/>
        <v>0</v>
      </c>
      <c r="AE1211" s="396">
        <f>IF(OR(G1211=账期!$A$18,G1211=账期!$A$20,G1211=账期!$A$22,G1211=账期!$A$24,G1211=账期!$A$25,G1211=账期!$A$27,G1211=账期!$A$26,G1211=账期!$A$28,G1211=账期!$A$30,G1211=账期!$A$32,G1211=账期!$A$34,G1211=账期!$A$35,G1211=账期!$A$37,G1211=账期!$A$39,G1211=账期!$A$40,G1211=账期!$A$41,G1211=账期!$A$42,G1211=账期!$A$43,G1211=账期!$A$44,G1211=账期!$A$45,G1211=账期!$A$46,G1211=账期!$A$48,G1211=账期!$A$50,G1211=账期!$A$51,G1211=账期!$A$52,G1211=账期!$A$53,G1211=账期!$A$54,G1211=账期!$A$56,G1211=账期!$A$57,G1211=账期!$A$58,G1211=账期!$A$59,G1211=账期!$A$60,G1211=账期!$A$61,G1211=账期!$A$62,G1211=账期!$A$63,G1211=账期!$A$64,G1211=账期!$A$66,G1211=账期!$A$67,G1211=账期!$A$68,G1211=账期!$A$70,G1211=账期!$A$71),30,IF(OR(G1211=账期!$A$74,G1211=账期!$A$77,G1211=账期!$A$76,G1211=账期!$A$79,G1211=账期!$A$80,G1211=账期!$A$81,G1211=账期!$A$83,G1211=账期!$A$85,G1211=账期!$A$87,G1211=账期!$A$89,G1211=账期!$A$91),60,IF(OR(G1211=账期!$A$93,G1211=账期!$A$94,G1211=账期!$A$95,G1211=账期!$A$96,G1211=账期!$A$98,G1211=账期!$A$99,G1211=账期!$A$101,G1211=账期!$A$102),90,0)))</f>
        <v>0</v>
      </c>
      <c r="AF1211" s="396"/>
      <c r="AG1211" s="384"/>
      <c r="AH1211" s="396" t="str">
        <f t="shared" si="236"/>
        <v/>
      </c>
    </row>
    <row r="1212" spans="1:34" ht="18" customHeight="1" x14ac:dyDescent="0.25">
      <c r="A1212" s="301" t="str">
        <f t="shared" si="231"/>
        <v/>
      </c>
      <c r="B1212" s="380"/>
      <c r="C1212" s="381"/>
      <c r="D1212" s="382"/>
      <c r="E1212" s="383" t="str">
        <f t="shared" si="234"/>
        <v>C</v>
      </c>
      <c r="F1212" s="383" t="str">
        <f t="shared" si="235"/>
        <v>C</v>
      </c>
      <c r="G1212" s="384"/>
      <c r="H1212" s="385" t="str">
        <f>IF(G1212="","",VLOOKUP(G1212,下拉数据源!J:K,2,0))</f>
        <v/>
      </c>
      <c r="I1212" s="385"/>
      <c r="J1212" s="385"/>
      <c r="K1212" s="386"/>
      <c r="L1212" s="384"/>
      <c r="M1212" s="384"/>
      <c r="N1212" s="384"/>
      <c r="O1212" s="384"/>
      <c r="P1212" s="386"/>
      <c r="Q1212" s="387"/>
      <c r="R1212" s="286"/>
      <c r="S1212" s="388">
        <f t="shared" si="232"/>
        <v>0</v>
      </c>
      <c r="T1212" s="389"/>
      <c r="U1212" s="389">
        <f t="shared" si="237"/>
        <v>0</v>
      </c>
      <c r="V1212" s="451"/>
      <c r="W1212" s="452"/>
      <c r="X1212" s="386"/>
      <c r="Y1212" s="390"/>
      <c r="Z1212" s="391"/>
      <c r="AA1212" s="392"/>
      <c r="AB1212" s="393"/>
      <c r="AC1212" s="394"/>
      <c r="AD1212" s="395">
        <f t="shared" si="233"/>
        <v>0</v>
      </c>
      <c r="AE1212" s="396">
        <f>IF(OR(G1212=账期!$A$18,G1212=账期!$A$20,G1212=账期!$A$22,G1212=账期!$A$24,G1212=账期!$A$25,G1212=账期!$A$27,G1212=账期!$A$26,G1212=账期!$A$28,G1212=账期!$A$30,G1212=账期!$A$32,G1212=账期!$A$34,G1212=账期!$A$35,G1212=账期!$A$37,G1212=账期!$A$39,G1212=账期!$A$40,G1212=账期!$A$41,G1212=账期!$A$42,G1212=账期!$A$43,G1212=账期!$A$44,G1212=账期!$A$45,G1212=账期!$A$46,G1212=账期!$A$48,G1212=账期!$A$50,G1212=账期!$A$51,G1212=账期!$A$52,G1212=账期!$A$53,G1212=账期!$A$54,G1212=账期!$A$56,G1212=账期!$A$57,G1212=账期!$A$58,G1212=账期!$A$59,G1212=账期!$A$60,G1212=账期!$A$61,G1212=账期!$A$62,G1212=账期!$A$63,G1212=账期!$A$64,G1212=账期!$A$66,G1212=账期!$A$67,G1212=账期!$A$68,G1212=账期!$A$70,G1212=账期!$A$71),30,IF(OR(G1212=账期!$A$74,G1212=账期!$A$77,G1212=账期!$A$76,G1212=账期!$A$79,G1212=账期!$A$80,G1212=账期!$A$81,G1212=账期!$A$83,G1212=账期!$A$85,G1212=账期!$A$87,G1212=账期!$A$89,G1212=账期!$A$91),60,IF(OR(G1212=账期!$A$93,G1212=账期!$A$94,G1212=账期!$A$95,G1212=账期!$A$96,G1212=账期!$A$98,G1212=账期!$A$99,G1212=账期!$A$101,G1212=账期!$A$102),90,0)))</f>
        <v>0</v>
      </c>
      <c r="AF1212" s="396"/>
      <c r="AG1212" s="384"/>
      <c r="AH1212" s="396" t="str">
        <f t="shared" si="236"/>
        <v/>
      </c>
    </row>
    <row r="1213" spans="1:34" ht="18" customHeight="1" x14ac:dyDescent="0.25">
      <c r="A1213" s="301" t="str">
        <f t="shared" ref="A1213:A1276" si="238">IF(V1213="","",TEXT(V1213,"yyyy年m月"))</f>
        <v/>
      </c>
      <c r="B1213" s="380"/>
      <c r="C1213" s="381"/>
      <c r="D1213" s="382"/>
      <c r="E1213" s="383" t="str">
        <f t="shared" si="234"/>
        <v>C</v>
      </c>
      <c r="F1213" s="383" t="str">
        <f t="shared" si="235"/>
        <v>C</v>
      </c>
      <c r="G1213" s="384"/>
      <c r="H1213" s="385" t="str">
        <f>IF(G1213="","",VLOOKUP(G1213,下拉数据源!J:K,2,0))</f>
        <v/>
      </c>
      <c r="I1213" s="385"/>
      <c r="J1213" s="385"/>
      <c r="K1213" s="386"/>
      <c r="L1213" s="384"/>
      <c r="M1213" s="384"/>
      <c r="N1213" s="384"/>
      <c r="O1213" s="384"/>
      <c r="P1213" s="386"/>
      <c r="Q1213" s="387"/>
      <c r="R1213" s="286"/>
      <c r="S1213" s="388">
        <f t="shared" si="232"/>
        <v>0</v>
      </c>
      <c r="T1213" s="389"/>
      <c r="U1213" s="389">
        <f t="shared" si="237"/>
        <v>0</v>
      </c>
      <c r="V1213" s="451"/>
      <c r="W1213" s="452"/>
      <c r="X1213" s="386"/>
      <c r="Y1213" s="390"/>
      <c r="Z1213" s="391"/>
      <c r="AA1213" s="392"/>
      <c r="AB1213" s="393"/>
      <c r="AC1213" s="394"/>
      <c r="AD1213" s="395">
        <f t="shared" si="233"/>
        <v>0</v>
      </c>
      <c r="AE1213" s="396">
        <f>IF(OR(G1213=账期!$A$18,G1213=账期!$A$20,G1213=账期!$A$22,G1213=账期!$A$24,G1213=账期!$A$25,G1213=账期!$A$27,G1213=账期!$A$26,G1213=账期!$A$28,G1213=账期!$A$30,G1213=账期!$A$32,G1213=账期!$A$34,G1213=账期!$A$35,G1213=账期!$A$37,G1213=账期!$A$39,G1213=账期!$A$40,G1213=账期!$A$41,G1213=账期!$A$42,G1213=账期!$A$43,G1213=账期!$A$44,G1213=账期!$A$45,G1213=账期!$A$46,G1213=账期!$A$48,G1213=账期!$A$50,G1213=账期!$A$51,G1213=账期!$A$52,G1213=账期!$A$53,G1213=账期!$A$54,G1213=账期!$A$56,G1213=账期!$A$57,G1213=账期!$A$58,G1213=账期!$A$59,G1213=账期!$A$60,G1213=账期!$A$61,G1213=账期!$A$62,G1213=账期!$A$63,G1213=账期!$A$64,G1213=账期!$A$66,G1213=账期!$A$67,G1213=账期!$A$68,G1213=账期!$A$70,G1213=账期!$A$71),30,IF(OR(G1213=账期!$A$74,G1213=账期!$A$77,G1213=账期!$A$76,G1213=账期!$A$79,G1213=账期!$A$80,G1213=账期!$A$81,G1213=账期!$A$83,G1213=账期!$A$85,G1213=账期!$A$87,G1213=账期!$A$89,G1213=账期!$A$91),60,IF(OR(G1213=账期!$A$93,G1213=账期!$A$94,G1213=账期!$A$95,G1213=账期!$A$96,G1213=账期!$A$98,G1213=账期!$A$99,G1213=账期!$A$101,G1213=账期!$A$102),90,0)))</f>
        <v>0</v>
      </c>
      <c r="AF1213" s="396"/>
      <c r="AG1213" s="384"/>
      <c r="AH1213" s="396" t="str">
        <f t="shared" si="236"/>
        <v/>
      </c>
    </row>
    <row r="1214" spans="1:34" ht="18" customHeight="1" x14ac:dyDescent="0.25">
      <c r="A1214" s="301" t="str">
        <f t="shared" si="238"/>
        <v/>
      </c>
      <c r="B1214" s="380"/>
      <c r="C1214" s="381"/>
      <c r="D1214" s="382"/>
      <c r="E1214" s="383" t="str">
        <f t="shared" si="234"/>
        <v>C</v>
      </c>
      <c r="F1214" s="383" t="str">
        <f t="shared" si="235"/>
        <v>C</v>
      </c>
      <c r="G1214" s="384"/>
      <c r="H1214" s="385" t="str">
        <f>IF(G1214="","",VLOOKUP(G1214,下拉数据源!J:K,2,0))</f>
        <v/>
      </c>
      <c r="I1214" s="385"/>
      <c r="J1214" s="385"/>
      <c r="K1214" s="386"/>
      <c r="L1214" s="384"/>
      <c r="M1214" s="384"/>
      <c r="N1214" s="384"/>
      <c r="O1214" s="384"/>
      <c r="P1214" s="386"/>
      <c r="Q1214" s="387"/>
      <c r="R1214" s="286"/>
      <c r="S1214" s="388">
        <f t="shared" si="232"/>
        <v>0</v>
      </c>
      <c r="T1214" s="389"/>
      <c r="U1214" s="389">
        <f t="shared" si="237"/>
        <v>0</v>
      </c>
      <c r="V1214" s="451"/>
      <c r="W1214" s="452"/>
      <c r="X1214" s="386"/>
      <c r="Y1214" s="390"/>
      <c r="Z1214" s="391"/>
      <c r="AA1214" s="392"/>
      <c r="AB1214" s="393"/>
      <c r="AC1214" s="394"/>
      <c r="AD1214" s="395">
        <f t="shared" si="233"/>
        <v>0</v>
      </c>
      <c r="AE1214" s="396">
        <f>IF(OR(G1214=账期!$A$18,G1214=账期!$A$20,G1214=账期!$A$22,G1214=账期!$A$24,G1214=账期!$A$25,G1214=账期!$A$27,G1214=账期!$A$26,G1214=账期!$A$28,G1214=账期!$A$30,G1214=账期!$A$32,G1214=账期!$A$34,G1214=账期!$A$35,G1214=账期!$A$37,G1214=账期!$A$39,G1214=账期!$A$40,G1214=账期!$A$41,G1214=账期!$A$42,G1214=账期!$A$43,G1214=账期!$A$44,G1214=账期!$A$45,G1214=账期!$A$46,G1214=账期!$A$48,G1214=账期!$A$50,G1214=账期!$A$51,G1214=账期!$A$52,G1214=账期!$A$53,G1214=账期!$A$54,G1214=账期!$A$56,G1214=账期!$A$57,G1214=账期!$A$58,G1214=账期!$A$59,G1214=账期!$A$60,G1214=账期!$A$61,G1214=账期!$A$62,G1214=账期!$A$63,G1214=账期!$A$64,G1214=账期!$A$66,G1214=账期!$A$67,G1214=账期!$A$68,G1214=账期!$A$70,G1214=账期!$A$71),30,IF(OR(G1214=账期!$A$74,G1214=账期!$A$77,G1214=账期!$A$76,G1214=账期!$A$79,G1214=账期!$A$80,G1214=账期!$A$81,G1214=账期!$A$83,G1214=账期!$A$85,G1214=账期!$A$87,G1214=账期!$A$89,G1214=账期!$A$91),60,IF(OR(G1214=账期!$A$93,G1214=账期!$A$94,G1214=账期!$A$95,G1214=账期!$A$96,G1214=账期!$A$98,G1214=账期!$A$99,G1214=账期!$A$101,G1214=账期!$A$102),90,0)))</f>
        <v>0</v>
      </c>
      <c r="AF1214" s="396"/>
      <c r="AG1214" s="384"/>
      <c r="AH1214" s="396" t="str">
        <f t="shared" si="236"/>
        <v/>
      </c>
    </row>
    <row r="1215" spans="1:34" ht="18" customHeight="1" x14ac:dyDescent="0.25">
      <c r="A1215" s="301" t="str">
        <f t="shared" si="238"/>
        <v/>
      </c>
      <c r="B1215" s="380"/>
      <c r="C1215" s="381"/>
      <c r="D1215" s="382"/>
      <c r="E1215" s="383" t="str">
        <f t="shared" si="234"/>
        <v>C</v>
      </c>
      <c r="F1215" s="383" t="str">
        <f t="shared" si="235"/>
        <v>C</v>
      </c>
      <c r="G1215" s="384"/>
      <c r="H1215" s="385" t="str">
        <f>IF(G1215="","",VLOOKUP(G1215,下拉数据源!J:K,2,0))</f>
        <v/>
      </c>
      <c r="I1215" s="385"/>
      <c r="J1215" s="385"/>
      <c r="K1215" s="386"/>
      <c r="L1215" s="384"/>
      <c r="M1215" s="384"/>
      <c r="N1215" s="384"/>
      <c r="O1215" s="384"/>
      <c r="P1215" s="386"/>
      <c r="Q1215" s="387"/>
      <c r="R1215" s="286"/>
      <c r="S1215" s="388">
        <f t="shared" ref="S1215:S1278" si="239">Q1215*R1215</f>
        <v>0</v>
      </c>
      <c r="T1215" s="389"/>
      <c r="U1215" s="389">
        <f t="shared" si="237"/>
        <v>0</v>
      </c>
      <c r="V1215" s="451"/>
      <c r="W1215" s="452"/>
      <c r="X1215" s="386"/>
      <c r="Y1215" s="390"/>
      <c r="Z1215" s="391"/>
      <c r="AA1215" s="392"/>
      <c r="AB1215" s="393"/>
      <c r="AC1215" s="394"/>
      <c r="AD1215" s="395">
        <f t="shared" si="233"/>
        <v>0</v>
      </c>
      <c r="AE1215" s="396">
        <f>IF(OR(G1215=账期!$A$18,G1215=账期!$A$20,G1215=账期!$A$22,G1215=账期!$A$24,G1215=账期!$A$25,G1215=账期!$A$27,G1215=账期!$A$26,G1215=账期!$A$28,G1215=账期!$A$30,G1215=账期!$A$32,G1215=账期!$A$34,G1215=账期!$A$35,G1215=账期!$A$37,G1215=账期!$A$39,G1215=账期!$A$40,G1215=账期!$A$41,G1215=账期!$A$42,G1215=账期!$A$43,G1215=账期!$A$44,G1215=账期!$A$45,G1215=账期!$A$46,G1215=账期!$A$48,G1215=账期!$A$50,G1215=账期!$A$51,G1215=账期!$A$52,G1215=账期!$A$53,G1215=账期!$A$54,G1215=账期!$A$56,G1215=账期!$A$57,G1215=账期!$A$58,G1215=账期!$A$59,G1215=账期!$A$60,G1215=账期!$A$61,G1215=账期!$A$62,G1215=账期!$A$63,G1215=账期!$A$64,G1215=账期!$A$66,G1215=账期!$A$67,G1215=账期!$A$68,G1215=账期!$A$70,G1215=账期!$A$71),30,IF(OR(G1215=账期!$A$74,G1215=账期!$A$77,G1215=账期!$A$76,G1215=账期!$A$79,G1215=账期!$A$80,G1215=账期!$A$81,G1215=账期!$A$83,G1215=账期!$A$85,G1215=账期!$A$87,G1215=账期!$A$89,G1215=账期!$A$91),60,IF(OR(G1215=账期!$A$93,G1215=账期!$A$94,G1215=账期!$A$95,G1215=账期!$A$96,G1215=账期!$A$98,G1215=账期!$A$99,G1215=账期!$A$101,G1215=账期!$A$102),90,0)))</f>
        <v>0</v>
      </c>
      <c r="AF1215" s="396"/>
      <c r="AG1215" s="384"/>
      <c r="AH1215" s="396" t="str">
        <f t="shared" si="236"/>
        <v/>
      </c>
    </row>
    <row r="1216" spans="1:34" ht="18" customHeight="1" x14ac:dyDescent="0.25">
      <c r="A1216" s="301" t="str">
        <f t="shared" si="238"/>
        <v/>
      </c>
      <c r="B1216" s="380"/>
      <c r="C1216" s="381"/>
      <c r="D1216" s="382"/>
      <c r="E1216" s="383" t="str">
        <f t="shared" si="234"/>
        <v>C</v>
      </c>
      <c r="F1216" s="383" t="str">
        <f t="shared" si="235"/>
        <v>C</v>
      </c>
      <c r="G1216" s="384"/>
      <c r="H1216" s="385" t="str">
        <f>IF(G1216="","",VLOOKUP(G1216,下拉数据源!J:K,2,0))</f>
        <v/>
      </c>
      <c r="I1216" s="385"/>
      <c r="J1216" s="385"/>
      <c r="K1216" s="386"/>
      <c r="L1216" s="384"/>
      <c r="M1216" s="384"/>
      <c r="N1216" s="384"/>
      <c r="O1216" s="384"/>
      <c r="P1216" s="386"/>
      <c r="Q1216" s="387"/>
      <c r="R1216" s="286"/>
      <c r="S1216" s="388">
        <f t="shared" si="239"/>
        <v>0</v>
      </c>
      <c r="T1216" s="389"/>
      <c r="U1216" s="389">
        <f t="shared" si="237"/>
        <v>0</v>
      </c>
      <c r="V1216" s="451"/>
      <c r="W1216" s="452"/>
      <c r="X1216" s="386"/>
      <c r="Y1216" s="390"/>
      <c r="Z1216" s="391"/>
      <c r="AA1216" s="392"/>
      <c r="AB1216" s="393"/>
      <c r="AC1216" s="394"/>
      <c r="AD1216" s="395">
        <f t="shared" ref="AD1216:AD1279" si="240">IF(AE1216&gt;0,(DATE(YEAR(AC1216),MONTH(AC1216)+1,1)-1)+AE1216,AC1216)</f>
        <v>0</v>
      </c>
      <c r="AE1216" s="396">
        <f>IF(OR(G1216=账期!$A$18,G1216=账期!$A$20,G1216=账期!$A$22,G1216=账期!$A$24,G1216=账期!$A$25,G1216=账期!$A$27,G1216=账期!$A$26,G1216=账期!$A$28,G1216=账期!$A$30,G1216=账期!$A$32,G1216=账期!$A$34,G1216=账期!$A$35,G1216=账期!$A$37,G1216=账期!$A$39,G1216=账期!$A$40,G1216=账期!$A$41,G1216=账期!$A$42,G1216=账期!$A$43,G1216=账期!$A$44,G1216=账期!$A$45,G1216=账期!$A$46,G1216=账期!$A$48,G1216=账期!$A$50,G1216=账期!$A$51,G1216=账期!$A$52,G1216=账期!$A$53,G1216=账期!$A$54,G1216=账期!$A$56,G1216=账期!$A$57,G1216=账期!$A$58,G1216=账期!$A$59,G1216=账期!$A$60,G1216=账期!$A$61,G1216=账期!$A$62,G1216=账期!$A$63,G1216=账期!$A$64,G1216=账期!$A$66,G1216=账期!$A$67,G1216=账期!$A$68,G1216=账期!$A$70,G1216=账期!$A$71),30,IF(OR(G1216=账期!$A$74,G1216=账期!$A$77,G1216=账期!$A$76,G1216=账期!$A$79,G1216=账期!$A$80,G1216=账期!$A$81,G1216=账期!$A$83,G1216=账期!$A$85,G1216=账期!$A$87,G1216=账期!$A$89,G1216=账期!$A$91),60,IF(OR(G1216=账期!$A$93,G1216=账期!$A$94,G1216=账期!$A$95,G1216=账期!$A$96,G1216=账期!$A$98,G1216=账期!$A$99,G1216=账期!$A$101,G1216=账期!$A$102),90,0)))</f>
        <v>0</v>
      </c>
      <c r="AF1216" s="396"/>
      <c r="AG1216" s="384"/>
      <c r="AH1216" s="396" t="str">
        <f t="shared" si="236"/>
        <v/>
      </c>
    </row>
    <row r="1217" spans="1:34" ht="18" customHeight="1" x14ac:dyDescent="0.25">
      <c r="A1217" s="301" t="str">
        <f t="shared" si="238"/>
        <v/>
      </c>
      <c r="B1217" s="380"/>
      <c r="C1217" s="381"/>
      <c r="D1217" s="382"/>
      <c r="E1217" s="383" t="str">
        <f t="shared" si="234"/>
        <v>C</v>
      </c>
      <c r="F1217" s="383" t="str">
        <f t="shared" si="235"/>
        <v>C</v>
      </c>
      <c r="G1217" s="384"/>
      <c r="H1217" s="385" t="str">
        <f>IF(G1217="","",VLOOKUP(G1217,下拉数据源!J:K,2,0))</f>
        <v/>
      </c>
      <c r="I1217" s="385"/>
      <c r="J1217" s="385"/>
      <c r="K1217" s="386"/>
      <c r="L1217" s="384"/>
      <c r="M1217" s="384"/>
      <c r="N1217" s="384"/>
      <c r="O1217" s="384"/>
      <c r="P1217" s="386"/>
      <c r="Q1217" s="387"/>
      <c r="R1217" s="286"/>
      <c r="S1217" s="388">
        <f t="shared" si="239"/>
        <v>0</v>
      </c>
      <c r="T1217" s="389"/>
      <c r="U1217" s="389">
        <f t="shared" si="237"/>
        <v>0</v>
      </c>
      <c r="V1217" s="451"/>
      <c r="W1217" s="452"/>
      <c r="X1217" s="386"/>
      <c r="Y1217" s="390"/>
      <c r="Z1217" s="391"/>
      <c r="AA1217" s="392"/>
      <c r="AB1217" s="393"/>
      <c r="AC1217" s="394"/>
      <c r="AD1217" s="395">
        <f t="shared" si="240"/>
        <v>0</v>
      </c>
      <c r="AE1217" s="396">
        <f>IF(OR(G1217=账期!$A$18,G1217=账期!$A$20,G1217=账期!$A$22,G1217=账期!$A$24,G1217=账期!$A$25,G1217=账期!$A$27,G1217=账期!$A$26,G1217=账期!$A$28,G1217=账期!$A$30,G1217=账期!$A$32,G1217=账期!$A$34,G1217=账期!$A$35,G1217=账期!$A$37,G1217=账期!$A$39,G1217=账期!$A$40,G1217=账期!$A$41,G1217=账期!$A$42,G1217=账期!$A$43,G1217=账期!$A$44,G1217=账期!$A$45,G1217=账期!$A$46,G1217=账期!$A$48,G1217=账期!$A$50,G1217=账期!$A$51,G1217=账期!$A$52,G1217=账期!$A$53,G1217=账期!$A$54,G1217=账期!$A$56,G1217=账期!$A$57,G1217=账期!$A$58,G1217=账期!$A$59,G1217=账期!$A$60,G1217=账期!$A$61,G1217=账期!$A$62,G1217=账期!$A$63,G1217=账期!$A$64,G1217=账期!$A$66,G1217=账期!$A$67,G1217=账期!$A$68,G1217=账期!$A$70,G1217=账期!$A$71),30,IF(OR(G1217=账期!$A$74,G1217=账期!$A$77,G1217=账期!$A$76,G1217=账期!$A$79,G1217=账期!$A$80,G1217=账期!$A$81,G1217=账期!$A$83,G1217=账期!$A$85,G1217=账期!$A$87,G1217=账期!$A$89,G1217=账期!$A$91),60,IF(OR(G1217=账期!$A$93,G1217=账期!$A$94,G1217=账期!$A$95,G1217=账期!$A$96,G1217=账期!$A$98,G1217=账期!$A$99,G1217=账期!$A$101,G1217=账期!$A$102),90,0)))</f>
        <v>0</v>
      </c>
      <c r="AF1217" s="396"/>
      <c r="AG1217" s="384"/>
      <c r="AH1217" s="396" t="str">
        <f t="shared" si="236"/>
        <v/>
      </c>
    </row>
    <row r="1218" spans="1:34" ht="18" customHeight="1" x14ac:dyDescent="0.25">
      <c r="A1218" s="301" t="str">
        <f t="shared" si="238"/>
        <v/>
      </c>
      <c r="B1218" s="380"/>
      <c r="C1218" s="381"/>
      <c r="D1218" s="382"/>
      <c r="E1218" s="383" t="str">
        <f t="shared" si="234"/>
        <v>C</v>
      </c>
      <c r="F1218" s="383" t="str">
        <f t="shared" si="235"/>
        <v>C</v>
      </c>
      <c r="G1218" s="384"/>
      <c r="H1218" s="385" t="str">
        <f>IF(G1218="","",VLOOKUP(G1218,下拉数据源!J:K,2,0))</f>
        <v/>
      </c>
      <c r="I1218" s="385"/>
      <c r="J1218" s="385"/>
      <c r="K1218" s="386"/>
      <c r="L1218" s="384"/>
      <c r="M1218" s="384"/>
      <c r="N1218" s="384"/>
      <c r="O1218" s="384"/>
      <c r="P1218" s="386"/>
      <c r="Q1218" s="387"/>
      <c r="R1218" s="286"/>
      <c r="S1218" s="388">
        <f t="shared" si="239"/>
        <v>0</v>
      </c>
      <c r="T1218" s="389"/>
      <c r="U1218" s="389">
        <f t="shared" si="237"/>
        <v>0</v>
      </c>
      <c r="V1218" s="451"/>
      <c r="W1218" s="452"/>
      <c r="X1218" s="386"/>
      <c r="Y1218" s="390"/>
      <c r="Z1218" s="391"/>
      <c r="AA1218" s="392"/>
      <c r="AB1218" s="393"/>
      <c r="AC1218" s="394"/>
      <c r="AD1218" s="395">
        <f t="shared" si="240"/>
        <v>0</v>
      </c>
      <c r="AE1218" s="396">
        <f>IF(OR(G1218=账期!$A$18,G1218=账期!$A$20,G1218=账期!$A$22,G1218=账期!$A$24,G1218=账期!$A$25,G1218=账期!$A$27,G1218=账期!$A$26,G1218=账期!$A$28,G1218=账期!$A$30,G1218=账期!$A$32,G1218=账期!$A$34,G1218=账期!$A$35,G1218=账期!$A$37,G1218=账期!$A$39,G1218=账期!$A$40,G1218=账期!$A$41,G1218=账期!$A$42,G1218=账期!$A$43,G1218=账期!$A$44,G1218=账期!$A$45,G1218=账期!$A$46,G1218=账期!$A$48,G1218=账期!$A$50,G1218=账期!$A$51,G1218=账期!$A$52,G1218=账期!$A$53,G1218=账期!$A$54,G1218=账期!$A$56,G1218=账期!$A$57,G1218=账期!$A$58,G1218=账期!$A$59,G1218=账期!$A$60,G1218=账期!$A$61,G1218=账期!$A$62,G1218=账期!$A$63,G1218=账期!$A$64,G1218=账期!$A$66,G1218=账期!$A$67,G1218=账期!$A$68,G1218=账期!$A$70,G1218=账期!$A$71),30,IF(OR(G1218=账期!$A$74,G1218=账期!$A$77,G1218=账期!$A$76,G1218=账期!$A$79,G1218=账期!$A$80,G1218=账期!$A$81,G1218=账期!$A$83,G1218=账期!$A$85,G1218=账期!$A$87,G1218=账期!$A$89,G1218=账期!$A$91),60,IF(OR(G1218=账期!$A$93,G1218=账期!$A$94,G1218=账期!$A$95,G1218=账期!$A$96,G1218=账期!$A$98,G1218=账期!$A$99,G1218=账期!$A$101,G1218=账期!$A$102),90,0)))</f>
        <v>0</v>
      </c>
      <c r="AF1218" s="396"/>
      <c r="AG1218" s="384"/>
      <c r="AH1218" s="396" t="str">
        <f t="shared" si="236"/>
        <v/>
      </c>
    </row>
    <row r="1219" spans="1:34" ht="18" customHeight="1" x14ac:dyDescent="0.25">
      <c r="A1219" s="301" t="str">
        <f t="shared" si="238"/>
        <v/>
      </c>
      <c r="B1219" s="380"/>
      <c r="C1219" s="381"/>
      <c r="D1219" s="382"/>
      <c r="E1219" s="383" t="str">
        <f t="shared" si="234"/>
        <v>C</v>
      </c>
      <c r="F1219" s="383" t="str">
        <f t="shared" si="235"/>
        <v>C</v>
      </c>
      <c r="G1219" s="384"/>
      <c r="H1219" s="385" t="str">
        <f>IF(G1219="","",VLOOKUP(G1219,下拉数据源!J:K,2,0))</f>
        <v/>
      </c>
      <c r="I1219" s="385"/>
      <c r="J1219" s="385"/>
      <c r="K1219" s="386"/>
      <c r="L1219" s="384"/>
      <c r="M1219" s="384"/>
      <c r="N1219" s="384"/>
      <c r="O1219" s="384"/>
      <c r="P1219" s="386"/>
      <c r="Q1219" s="387"/>
      <c r="R1219" s="286"/>
      <c r="S1219" s="388">
        <f t="shared" si="239"/>
        <v>0</v>
      </c>
      <c r="T1219" s="389"/>
      <c r="U1219" s="389">
        <f t="shared" si="237"/>
        <v>0</v>
      </c>
      <c r="V1219" s="451"/>
      <c r="W1219" s="452"/>
      <c r="X1219" s="386"/>
      <c r="Y1219" s="390"/>
      <c r="Z1219" s="391"/>
      <c r="AA1219" s="392"/>
      <c r="AB1219" s="393"/>
      <c r="AC1219" s="394"/>
      <c r="AD1219" s="395">
        <f t="shared" si="240"/>
        <v>0</v>
      </c>
      <c r="AE1219" s="396">
        <f>IF(OR(G1219=账期!$A$18,G1219=账期!$A$20,G1219=账期!$A$22,G1219=账期!$A$24,G1219=账期!$A$25,G1219=账期!$A$27,G1219=账期!$A$26,G1219=账期!$A$28,G1219=账期!$A$30,G1219=账期!$A$32,G1219=账期!$A$34,G1219=账期!$A$35,G1219=账期!$A$37,G1219=账期!$A$39,G1219=账期!$A$40,G1219=账期!$A$41,G1219=账期!$A$42,G1219=账期!$A$43,G1219=账期!$A$44,G1219=账期!$A$45,G1219=账期!$A$46,G1219=账期!$A$48,G1219=账期!$A$50,G1219=账期!$A$51,G1219=账期!$A$52,G1219=账期!$A$53,G1219=账期!$A$54,G1219=账期!$A$56,G1219=账期!$A$57,G1219=账期!$A$58,G1219=账期!$A$59,G1219=账期!$A$60,G1219=账期!$A$61,G1219=账期!$A$62,G1219=账期!$A$63,G1219=账期!$A$64,G1219=账期!$A$66,G1219=账期!$A$67,G1219=账期!$A$68,G1219=账期!$A$70,G1219=账期!$A$71),30,IF(OR(G1219=账期!$A$74,G1219=账期!$A$77,G1219=账期!$A$76,G1219=账期!$A$79,G1219=账期!$A$80,G1219=账期!$A$81,G1219=账期!$A$83,G1219=账期!$A$85,G1219=账期!$A$87,G1219=账期!$A$89,G1219=账期!$A$91),60,IF(OR(G1219=账期!$A$93,G1219=账期!$A$94,G1219=账期!$A$95,G1219=账期!$A$96,G1219=账期!$A$98,G1219=账期!$A$99,G1219=账期!$A$101,G1219=账期!$A$102),90,0)))</f>
        <v>0</v>
      </c>
      <c r="AF1219" s="396"/>
      <c r="AG1219" s="384"/>
      <c r="AH1219" s="396" t="str">
        <f t="shared" si="236"/>
        <v/>
      </c>
    </row>
    <row r="1220" spans="1:34" ht="18" customHeight="1" x14ac:dyDescent="0.25">
      <c r="A1220" s="301" t="str">
        <f t="shared" si="238"/>
        <v/>
      </c>
      <c r="B1220" s="380"/>
      <c r="C1220" s="381"/>
      <c r="D1220" s="382"/>
      <c r="E1220" s="383" t="str">
        <f t="shared" si="234"/>
        <v>C</v>
      </c>
      <c r="F1220" s="383" t="str">
        <f t="shared" si="235"/>
        <v>C</v>
      </c>
      <c r="G1220" s="384"/>
      <c r="H1220" s="385" t="str">
        <f>IF(G1220="","",VLOOKUP(G1220,下拉数据源!J:K,2,0))</f>
        <v/>
      </c>
      <c r="I1220" s="385"/>
      <c r="J1220" s="385"/>
      <c r="K1220" s="386"/>
      <c r="L1220" s="384"/>
      <c r="M1220" s="384"/>
      <c r="N1220" s="384"/>
      <c r="O1220" s="384"/>
      <c r="P1220" s="386"/>
      <c r="Q1220" s="387"/>
      <c r="R1220" s="286"/>
      <c r="S1220" s="388">
        <f t="shared" si="239"/>
        <v>0</v>
      </c>
      <c r="T1220" s="389"/>
      <c r="U1220" s="389">
        <f t="shared" si="237"/>
        <v>0</v>
      </c>
      <c r="V1220" s="451"/>
      <c r="W1220" s="452"/>
      <c r="X1220" s="386"/>
      <c r="Y1220" s="390"/>
      <c r="Z1220" s="391"/>
      <c r="AA1220" s="392"/>
      <c r="AB1220" s="393"/>
      <c r="AC1220" s="394"/>
      <c r="AD1220" s="395">
        <f t="shared" si="240"/>
        <v>0</v>
      </c>
      <c r="AE1220" s="396">
        <f>IF(OR(G1220=账期!$A$18,G1220=账期!$A$20,G1220=账期!$A$22,G1220=账期!$A$24,G1220=账期!$A$25,G1220=账期!$A$27,G1220=账期!$A$26,G1220=账期!$A$28,G1220=账期!$A$30,G1220=账期!$A$32,G1220=账期!$A$34,G1220=账期!$A$35,G1220=账期!$A$37,G1220=账期!$A$39,G1220=账期!$A$40,G1220=账期!$A$41,G1220=账期!$A$42,G1220=账期!$A$43,G1220=账期!$A$44,G1220=账期!$A$45,G1220=账期!$A$46,G1220=账期!$A$48,G1220=账期!$A$50,G1220=账期!$A$51,G1220=账期!$A$52,G1220=账期!$A$53,G1220=账期!$A$54,G1220=账期!$A$56,G1220=账期!$A$57,G1220=账期!$A$58,G1220=账期!$A$59,G1220=账期!$A$60,G1220=账期!$A$61,G1220=账期!$A$62,G1220=账期!$A$63,G1220=账期!$A$64,G1220=账期!$A$66,G1220=账期!$A$67,G1220=账期!$A$68,G1220=账期!$A$70,G1220=账期!$A$71),30,IF(OR(G1220=账期!$A$74,G1220=账期!$A$77,G1220=账期!$A$76,G1220=账期!$A$79,G1220=账期!$A$80,G1220=账期!$A$81,G1220=账期!$A$83,G1220=账期!$A$85,G1220=账期!$A$87,G1220=账期!$A$89,G1220=账期!$A$91),60,IF(OR(G1220=账期!$A$93,G1220=账期!$A$94,G1220=账期!$A$95,G1220=账期!$A$96,G1220=账期!$A$98,G1220=账期!$A$99,G1220=账期!$A$101,G1220=账期!$A$102),90,0)))</f>
        <v>0</v>
      </c>
      <c r="AF1220" s="396"/>
      <c r="AG1220" s="384"/>
      <c r="AH1220" s="396" t="str">
        <f t="shared" si="236"/>
        <v/>
      </c>
    </row>
    <row r="1221" spans="1:34" ht="18" customHeight="1" x14ac:dyDescent="0.25">
      <c r="A1221" s="301" t="str">
        <f t="shared" si="238"/>
        <v/>
      </c>
      <c r="B1221" s="380"/>
      <c r="C1221" s="381"/>
      <c r="D1221" s="382"/>
      <c r="E1221" s="383" t="str">
        <f t="shared" si="234"/>
        <v>C</v>
      </c>
      <c r="F1221" s="383" t="str">
        <f t="shared" si="235"/>
        <v>C</v>
      </c>
      <c r="G1221" s="384"/>
      <c r="H1221" s="385" t="str">
        <f>IF(G1221="","",VLOOKUP(G1221,下拉数据源!J:K,2,0))</f>
        <v/>
      </c>
      <c r="I1221" s="385"/>
      <c r="J1221" s="385"/>
      <c r="K1221" s="386"/>
      <c r="L1221" s="384"/>
      <c r="M1221" s="384"/>
      <c r="N1221" s="384"/>
      <c r="O1221" s="384"/>
      <c r="P1221" s="386"/>
      <c r="Q1221" s="387"/>
      <c r="R1221" s="286"/>
      <c r="S1221" s="388">
        <f t="shared" si="239"/>
        <v>0</v>
      </c>
      <c r="T1221" s="389"/>
      <c r="U1221" s="389">
        <f t="shared" si="237"/>
        <v>0</v>
      </c>
      <c r="V1221" s="451"/>
      <c r="W1221" s="452"/>
      <c r="X1221" s="386"/>
      <c r="Y1221" s="390"/>
      <c r="Z1221" s="391"/>
      <c r="AA1221" s="392"/>
      <c r="AB1221" s="393"/>
      <c r="AC1221" s="394"/>
      <c r="AD1221" s="395">
        <f t="shared" si="240"/>
        <v>0</v>
      </c>
      <c r="AE1221" s="396">
        <f>IF(OR(G1221=账期!$A$18,G1221=账期!$A$20,G1221=账期!$A$22,G1221=账期!$A$24,G1221=账期!$A$25,G1221=账期!$A$27,G1221=账期!$A$26,G1221=账期!$A$28,G1221=账期!$A$30,G1221=账期!$A$32,G1221=账期!$A$34,G1221=账期!$A$35,G1221=账期!$A$37,G1221=账期!$A$39,G1221=账期!$A$40,G1221=账期!$A$41,G1221=账期!$A$42,G1221=账期!$A$43,G1221=账期!$A$44,G1221=账期!$A$45,G1221=账期!$A$46,G1221=账期!$A$48,G1221=账期!$A$50,G1221=账期!$A$51,G1221=账期!$A$52,G1221=账期!$A$53,G1221=账期!$A$54,G1221=账期!$A$56,G1221=账期!$A$57,G1221=账期!$A$58,G1221=账期!$A$59,G1221=账期!$A$60,G1221=账期!$A$61,G1221=账期!$A$62,G1221=账期!$A$63,G1221=账期!$A$64,G1221=账期!$A$66,G1221=账期!$A$67,G1221=账期!$A$68,G1221=账期!$A$70,G1221=账期!$A$71),30,IF(OR(G1221=账期!$A$74,G1221=账期!$A$77,G1221=账期!$A$76,G1221=账期!$A$79,G1221=账期!$A$80,G1221=账期!$A$81,G1221=账期!$A$83,G1221=账期!$A$85,G1221=账期!$A$87,G1221=账期!$A$89,G1221=账期!$A$91),60,IF(OR(G1221=账期!$A$93,G1221=账期!$A$94,G1221=账期!$A$95,G1221=账期!$A$96,G1221=账期!$A$98,G1221=账期!$A$99,G1221=账期!$A$101,G1221=账期!$A$102),90,0)))</f>
        <v>0</v>
      </c>
      <c r="AF1221" s="396"/>
      <c r="AG1221" s="384"/>
      <c r="AH1221" s="396" t="str">
        <f t="shared" si="236"/>
        <v/>
      </c>
    </row>
    <row r="1222" spans="1:34" ht="18" customHeight="1" x14ac:dyDescent="0.25">
      <c r="A1222" s="301" t="str">
        <f t="shared" si="238"/>
        <v/>
      </c>
      <c r="B1222" s="380"/>
      <c r="C1222" s="381"/>
      <c r="D1222" s="382"/>
      <c r="E1222" s="383" t="str">
        <f t="shared" si="234"/>
        <v>C</v>
      </c>
      <c r="F1222" s="383" t="str">
        <f t="shared" si="235"/>
        <v>C</v>
      </c>
      <c r="G1222" s="384"/>
      <c r="H1222" s="385" t="str">
        <f>IF(G1222="","",VLOOKUP(G1222,下拉数据源!J:K,2,0))</f>
        <v/>
      </c>
      <c r="I1222" s="385"/>
      <c r="J1222" s="385"/>
      <c r="K1222" s="386"/>
      <c r="L1222" s="384"/>
      <c r="M1222" s="384"/>
      <c r="N1222" s="384"/>
      <c r="O1222" s="384"/>
      <c r="P1222" s="386"/>
      <c r="Q1222" s="387"/>
      <c r="R1222" s="286"/>
      <c r="S1222" s="388">
        <f t="shared" si="239"/>
        <v>0</v>
      </c>
      <c r="T1222" s="389"/>
      <c r="U1222" s="389">
        <f t="shared" si="237"/>
        <v>0</v>
      </c>
      <c r="V1222" s="451"/>
      <c r="W1222" s="452"/>
      <c r="X1222" s="386"/>
      <c r="Y1222" s="390"/>
      <c r="Z1222" s="391"/>
      <c r="AA1222" s="392"/>
      <c r="AB1222" s="393"/>
      <c r="AC1222" s="394"/>
      <c r="AD1222" s="395">
        <f t="shared" si="240"/>
        <v>0</v>
      </c>
      <c r="AE1222" s="396">
        <f>IF(OR(G1222=账期!$A$18,G1222=账期!$A$20,G1222=账期!$A$22,G1222=账期!$A$24,G1222=账期!$A$25,G1222=账期!$A$27,G1222=账期!$A$26,G1222=账期!$A$28,G1222=账期!$A$30,G1222=账期!$A$32,G1222=账期!$A$34,G1222=账期!$A$35,G1222=账期!$A$37,G1222=账期!$A$39,G1222=账期!$A$40,G1222=账期!$A$41,G1222=账期!$A$42,G1222=账期!$A$43,G1222=账期!$A$44,G1222=账期!$A$45,G1222=账期!$A$46,G1222=账期!$A$48,G1222=账期!$A$50,G1222=账期!$A$51,G1222=账期!$A$52,G1222=账期!$A$53,G1222=账期!$A$54,G1222=账期!$A$56,G1222=账期!$A$57,G1222=账期!$A$58,G1222=账期!$A$59,G1222=账期!$A$60,G1222=账期!$A$61,G1222=账期!$A$62,G1222=账期!$A$63,G1222=账期!$A$64,G1222=账期!$A$66,G1222=账期!$A$67,G1222=账期!$A$68,G1222=账期!$A$70,G1222=账期!$A$71),30,IF(OR(G1222=账期!$A$74,G1222=账期!$A$77,G1222=账期!$A$76,G1222=账期!$A$79,G1222=账期!$A$80,G1222=账期!$A$81,G1222=账期!$A$83,G1222=账期!$A$85,G1222=账期!$A$87,G1222=账期!$A$89,G1222=账期!$A$91),60,IF(OR(G1222=账期!$A$93,G1222=账期!$A$94,G1222=账期!$A$95,G1222=账期!$A$96,G1222=账期!$A$98,G1222=账期!$A$99,G1222=账期!$A$101,G1222=账期!$A$102),90,0)))</f>
        <v>0</v>
      </c>
      <c r="AF1222" s="396"/>
      <c r="AG1222" s="384"/>
      <c r="AH1222" s="396" t="str">
        <f t="shared" si="236"/>
        <v/>
      </c>
    </row>
    <row r="1223" spans="1:34" ht="18" customHeight="1" x14ac:dyDescent="0.25">
      <c r="A1223" s="301" t="str">
        <f t="shared" si="238"/>
        <v/>
      </c>
      <c r="B1223" s="380"/>
      <c r="C1223" s="381"/>
      <c r="D1223" s="382"/>
      <c r="E1223" s="383" t="str">
        <f t="shared" si="234"/>
        <v>C</v>
      </c>
      <c r="F1223" s="383" t="str">
        <f t="shared" si="235"/>
        <v>C</v>
      </c>
      <c r="G1223" s="384"/>
      <c r="H1223" s="385" t="str">
        <f>IF(G1223="","",VLOOKUP(G1223,下拉数据源!J:K,2,0))</f>
        <v/>
      </c>
      <c r="I1223" s="385"/>
      <c r="J1223" s="385"/>
      <c r="K1223" s="386"/>
      <c r="L1223" s="384"/>
      <c r="M1223" s="384"/>
      <c r="N1223" s="384"/>
      <c r="O1223" s="384"/>
      <c r="P1223" s="386"/>
      <c r="Q1223" s="387"/>
      <c r="R1223" s="286"/>
      <c r="S1223" s="388">
        <f t="shared" si="239"/>
        <v>0</v>
      </c>
      <c r="T1223" s="389"/>
      <c r="U1223" s="389">
        <f t="shared" si="237"/>
        <v>0</v>
      </c>
      <c r="V1223" s="451"/>
      <c r="W1223" s="452"/>
      <c r="X1223" s="386"/>
      <c r="Y1223" s="390"/>
      <c r="Z1223" s="391"/>
      <c r="AA1223" s="392"/>
      <c r="AB1223" s="393"/>
      <c r="AC1223" s="394"/>
      <c r="AD1223" s="395">
        <f t="shared" si="240"/>
        <v>0</v>
      </c>
      <c r="AE1223" s="396">
        <f>IF(OR(G1223=账期!$A$18,G1223=账期!$A$20,G1223=账期!$A$22,G1223=账期!$A$24,G1223=账期!$A$25,G1223=账期!$A$27,G1223=账期!$A$26,G1223=账期!$A$28,G1223=账期!$A$30,G1223=账期!$A$32,G1223=账期!$A$34,G1223=账期!$A$35,G1223=账期!$A$37,G1223=账期!$A$39,G1223=账期!$A$40,G1223=账期!$A$41,G1223=账期!$A$42,G1223=账期!$A$43,G1223=账期!$A$44,G1223=账期!$A$45,G1223=账期!$A$46,G1223=账期!$A$48,G1223=账期!$A$50,G1223=账期!$A$51,G1223=账期!$A$52,G1223=账期!$A$53,G1223=账期!$A$54,G1223=账期!$A$56,G1223=账期!$A$57,G1223=账期!$A$58,G1223=账期!$A$59,G1223=账期!$A$60,G1223=账期!$A$61,G1223=账期!$A$62,G1223=账期!$A$63,G1223=账期!$A$64,G1223=账期!$A$66,G1223=账期!$A$67,G1223=账期!$A$68,G1223=账期!$A$70,G1223=账期!$A$71),30,IF(OR(G1223=账期!$A$74,G1223=账期!$A$77,G1223=账期!$A$76,G1223=账期!$A$79,G1223=账期!$A$80,G1223=账期!$A$81,G1223=账期!$A$83,G1223=账期!$A$85,G1223=账期!$A$87,G1223=账期!$A$89,G1223=账期!$A$91),60,IF(OR(G1223=账期!$A$93,G1223=账期!$A$94,G1223=账期!$A$95,G1223=账期!$A$96,G1223=账期!$A$98,G1223=账期!$A$99,G1223=账期!$A$101,G1223=账期!$A$102),90,0)))</f>
        <v>0</v>
      </c>
      <c r="AF1223" s="396"/>
      <c r="AG1223" s="384"/>
      <c r="AH1223" s="396" t="str">
        <f t="shared" si="236"/>
        <v/>
      </c>
    </row>
    <row r="1224" spans="1:34" ht="18" customHeight="1" x14ac:dyDescent="0.25">
      <c r="A1224" s="301" t="str">
        <f t="shared" si="238"/>
        <v/>
      </c>
      <c r="B1224" s="380"/>
      <c r="C1224" s="381"/>
      <c r="D1224" s="382"/>
      <c r="E1224" s="383" t="str">
        <f t="shared" si="234"/>
        <v>C</v>
      </c>
      <c r="F1224" s="383" t="str">
        <f t="shared" si="235"/>
        <v>C</v>
      </c>
      <c r="G1224" s="384"/>
      <c r="H1224" s="385" t="str">
        <f>IF(G1224="","",VLOOKUP(G1224,下拉数据源!J:K,2,0))</f>
        <v/>
      </c>
      <c r="I1224" s="385"/>
      <c r="J1224" s="385"/>
      <c r="K1224" s="386"/>
      <c r="L1224" s="384"/>
      <c r="M1224" s="384"/>
      <c r="N1224" s="384"/>
      <c r="O1224" s="384"/>
      <c r="P1224" s="386"/>
      <c r="Q1224" s="387"/>
      <c r="R1224" s="286"/>
      <c r="S1224" s="388">
        <f t="shared" si="239"/>
        <v>0</v>
      </c>
      <c r="T1224" s="389"/>
      <c r="U1224" s="389">
        <f t="shared" si="237"/>
        <v>0</v>
      </c>
      <c r="V1224" s="451"/>
      <c r="W1224" s="452"/>
      <c r="X1224" s="386"/>
      <c r="Y1224" s="390"/>
      <c r="Z1224" s="391"/>
      <c r="AA1224" s="392"/>
      <c r="AB1224" s="393"/>
      <c r="AC1224" s="394"/>
      <c r="AD1224" s="395">
        <f t="shared" si="240"/>
        <v>0</v>
      </c>
      <c r="AE1224" s="396">
        <f>IF(OR(G1224=账期!$A$18,G1224=账期!$A$20,G1224=账期!$A$22,G1224=账期!$A$24,G1224=账期!$A$25,G1224=账期!$A$27,G1224=账期!$A$26,G1224=账期!$A$28,G1224=账期!$A$30,G1224=账期!$A$32,G1224=账期!$A$34,G1224=账期!$A$35,G1224=账期!$A$37,G1224=账期!$A$39,G1224=账期!$A$40,G1224=账期!$A$41,G1224=账期!$A$42,G1224=账期!$A$43,G1224=账期!$A$44,G1224=账期!$A$45,G1224=账期!$A$46,G1224=账期!$A$48,G1224=账期!$A$50,G1224=账期!$A$51,G1224=账期!$A$52,G1224=账期!$A$53,G1224=账期!$A$54,G1224=账期!$A$56,G1224=账期!$A$57,G1224=账期!$A$58,G1224=账期!$A$59,G1224=账期!$A$60,G1224=账期!$A$61,G1224=账期!$A$62,G1224=账期!$A$63,G1224=账期!$A$64,G1224=账期!$A$66,G1224=账期!$A$67,G1224=账期!$A$68,G1224=账期!$A$70,G1224=账期!$A$71),30,IF(OR(G1224=账期!$A$74,G1224=账期!$A$77,G1224=账期!$A$76,G1224=账期!$A$79,G1224=账期!$A$80,G1224=账期!$A$81,G1224=账期!$A$83,G1224=账期!$A$85,G1224=账期!$A$87,G1224=账期!$A$89,G1224=账期!$A$91),60,IF(OR(G1224=账期!$A$93,G1224=账期!$A$94,G1224=账期!$A$95,G1224=账期!$A$96,G1224=账期!$A$98,G1224=账期!$A$99,G1224=账期!$A$101,G1224=账期!$A$102),90,0)))</f>
        <v>0</v>
      </c>
      <c r="AF1224" s="396"/>
      <c r="AG1224" s="384"/>
      <c r="AH1224" s="396" t="str">
        <f t="shared" si="236"/>
        <v/>
      </c>
    </row>
    <row r="1225" spans="1:34" ht="18" customHeight="1" x14ac:dyDescent="0.25">
      <c r="A1225" s="301" t="str">
        <f t="shared" si="238"/>
        <v/>
      </c>
      <c r="B1225" s="380"/>
      <c r="C1225" s="381"/>
      <c r="D1225" s="382"/>
      <c r="E1225" s="383" t="str">
        <f t="shared" si="234"/>
        <v>C</v>
      </c>
      <c r="F1225" s="383" t="str">
        <f t="shared" si="235"/>
        <v>C</v>
      </c>
      <c r="G1225" s="384"/>
      <c r="H1225" s="385" t="str">
        <f>IF(G1225="","",VLOOKUP(G1225,下拉数据源!J:K,2,0))</f>
        <v/>
      </c>
      <c r="I1225" s="385"/>
      <c r="J1225" s="385"/>
      <c r="K1225" s="386"/>
      <c r="L1225" s="384"/>
      <c r="M1225" s="384"/>
      <c r="N1225" s="384"/>
      <c r="O1225" s="384"/>
      <c r="P1225" s="386"/>
      <c r="Q1225" s="387"/>
      <c r="R1225" s="286"/>
      <c r="S1225" s="388">
        <f t="shared" si="239"/>
        <v>0</v>
      </c>
      <c r="T1225" s="389"/>
      <c r="U1225" s="389">
        <f t="shared" si="237"/>
        <v>0</v>
      </c>
      <c r="V1225" s="451"/>
      <c r="W1225" s="452"/>
      <c r="X1225" s="386"/>
      <c r="Y1225" s="390"/>
      <c r="Z1225" s="391"/>
      <c r="AA1225" s="392"/>
      <c r="AB1225" s="393"/>
      <c r="AC1225" s="394"/>
      <c r="AD1225" s="395">
        <f t="shared" si="240"/>
        <v>0</v>
      </c>
      <c r="AE1225" s="396">
        <f>IF(OR(G1225=账期!$A$18,G1225=账期!$A$20,G1225=账期!$A$22,G1225=账期!$A$24,G1225=账期!$A$25,G1225=账期!$A$27,G1225=账期!$A$26,G1225=账期!$A$28,G1225=账期!$A$30,G1225=账期!$A$32,G1225=账期!$A$34,G1225=账期!$A$35,G1225=账期!$A$37,G1225=账期!$A$39,G1225=账期!$A$40,G1225=账期!$A$41,G1225=账期!$A$42,G1225=账期!$A$43,G1225=账期!$A$44,G1225=账期!$A$45,G1225=账期!$A$46,G1225=账期!$A$48,G1225=账期!$A$50,G1225=账期!$A$51,G1225=账期!$A$52,G1225=账期!$A$53,G1225=账期!$A$54,G1225=账期!$A$56,G1225=账期!$A$57,G1225=账期!$A$58,G1225=账期!$A$59,G1225=账期!$A$60,G1225=账期!$A$61,G1225=账期!$A$62,G1225=账期!$A$63,G1225=账期!$A$64,G1225=账期!$A$66,G1225=账期!$A$67,G1225=账期!$A$68,G1225=账期!$A$70,G1225=账期!$A$71),30,IF(OR(G1225=账期!$A$74,G1225=账期!$A$77,G1225=账期!$A$76,G1225=账期!$A$79,G1225=账期!$A$80,G1225=账期!$A$81,G1225=账期!$A$83,G1225=账期!$A$85,G1225=账期!$A$87,G1225=账期!$A$89,G1225=账期!$A$91),60,IF(OR(G1225=账期!$A$93,G1225=账期!$A$94,G1225=账期!$A$95,G1225=账期!$A$96,G1225=账期!$A$98,G1225=账期!$A$99,G1225=账期!$A$101,G1225=账期!$A$102),90,0)))</f>
        <v>0</v>
      </c>
      <c r="AF1225" s="396"/>
      <c r="AG1225" s="384"/>
      <c r="AH1225" s="396" t="str">
        <f t="shared" si="236"/>
        <v/>
      </c>
    </row>
    <row r="1226" spans="1:34" ht="18" customHeight="1" x14ac:dyDescent="0.25">
      <c r="A1226" s="301" t="str">
        <f t="shared" si="238"/>
        <v/>
      </c>
      <c r="B1226" s="380"/>
      <c r="C1226" s="381"/>
      <c r="D1226" s="382"/>
      <c r="E1226" s="383" t="str">
        <f t="shared" si="234"/>
        <v>C</v>
      </c>
      <c r="F1226" s="383" t="str">
        <f t="shared" si="235"/>
        <v>C</v>
      </c>
      <c r="G1226" s="384"/>
      <c r="H1226" s="385" t="str">
        <f>IF(G1226="","",VLOOKUP(G1226,下拉数据源!J:K,2,0))</f>
        <v/>
      </c>
      <c r="I1226" s="385"/>
      <c r="J1226" s="385"/>
      <c r="K1226" s="386"/>
      <c r="L1226" s="384"/>
      <c r="M1226" s="384"/>
      <c r="N1226" s="384"/>
      <c r="O1226" s="384"/>
      <c r="P1226" s="386"/>
      <c r="Q1226" s="387"/>
      <c r="R1226" s="286"/>
      <c r="S1226" s="388">
        <f t="shared" si="239"/>
        <v>0</v>
      </c>
      <c r="T1226" s="389"/>
      <c r="U1226" s="389">
        <f t="shared" si="237"/>
        <v>0</v>
      </c>
      <c r="V1226" s="451"/>
      <c r="W1226" s="452"/>
      <c r="X1226" s="386"/>
      <c r="Y1226" s="390"/>
      <c r="Z1226" s="391"/>
      <c r="AA1226" s="392"/>
      <c r="AB1226" s="393"/>
      <c r="AC1226" s="394"/>
      <c r="AD1226" s="395">
        <f t="shared" si="240"/>
        <v>0</v>
      </c>
      <c r="AE1226" s="396">
        <f>IF(OR(G1226=账期!$A$18,G1226=账期!$A$20,G1226=账期!$A$22,G1226=账期!$A$24,G1226=账期!$A$25,G1226=账期!$A$27,G1226=账期!$A$26,G1226=账期!$A$28,G1226=账期!$A$30,G1226=账期!$A$32,G1226=账期!$A$34,G1226=账期!$A$35,G1226=账期!$A$37,G1226=账期!$A$39,G1226=账期!$A$40,G1226=账期!$A$41,G1226=账期!$A$42,G1226=账期!$A$43,G1226=账期!$A$44,G1226=账期!$A$45,G1226=账期!$A$46,G1226=账期!$A$48,G1226=账期!$A$50,G1226=账期!$A$51,G1226=账期!$A$52,G1226=账期!$A$53,G1226=账期!$A$54,G1226=账期!$A$56,G1226=账期!$A$57,G1226=账期!$A$58,G1226=账期!$A$59,G1226=账期!$A$60,G1226=账期!$A$61,G1226=账期!$A$62,G1226=账期!$A$63,G1226=账期!$A$64,G1226=账期!$A$66,G1226=账期!$A$67,G1226=账期!$A$68,G1226=账期!$A$70,G1226=账期!$A$71),30,IF(OR(G1226=账期!$A$74,G1226=账期!$A$77,G1226=账期!$A$76,G1226=账期!$A$79,G1226=账期!$A$80,G1226=账期!$A$81,G1226=账期!$A$83,G1226=账期!$A$85,G1226=账期!$A$87,G1226=账期!$A$89,G1226=账期!$A$91),60,IF(OR(G1226=账期!$A$93,G1226=账期!$A$94,G1226=账期!$A$95,G1226=账期!$A$96,G1226=账期!$A$98,G1226=账期!$A$99,G1226=账期!$A$101,G1226=账期!$A$102),90,0)))</f>
        <v>0</v>
      </c>
      <c r="AF1226" s="396"/>
      <c r="AG1226" s="384"/>
      <c r="AH1226" s="396" t="str">
        <f t="shared" si="236"/>
        <v/>
      </c>
    </row>
    <row r="1227" spans="1:34" ht="18" customHeight="1" x14ac:dyDescent="0.25">
      <c r="A1227" s="301" t="str">
        <f t="shared" si="238"/>
        <v/>
      </c>
      <c r="B1227" s="380"/>
      <c r="C1227" s="381"/>
      <c r="D1227" s="382"/>
      <c r="E1227" s="383" t="str">
        <f t="shared" si="234"/>
        <v>C</v>
      </c>
      <c r="F1227" s="383" t="str">
        <f t="shared" si="235"/>
        <v>C</v>
      </c>
      <c r="G1227" s="384"/>
      <c r="H1227" s="385" t="str">
        <f>IF(G1227="","",VLOOKUP(G1227,下拉数据源!J:K,2,0))</f>
        <v/>
      </c>
      <c r="I1227" s="385"/>
      <c r="J1227" s="385"/>
      <c r="K1227" s="386"/>
      <c r="L1227" s="384"/>
      <c r="M1227" s="384"/>
      <c r="N1227" s="384"/>
      <c r="O1227" s="384"/>
      <c r="P1227" s="386"/>
      <c r="Q1227" s="387"/>
      <c r="R1227" s="286"/>
      <c r="S1227" s="388">
        <f t="shared" si="239"/>
        <v>0</v>
      </c>
      <c r="T1227" s="389"/>
      <c r="U1227" s="389">
        <f t="shared" si="237"/>
        <v>0</v>
      </c>
      <c r="V1227" s="451"/>
      <c r="W1227" s="452"/>
      <c r="X1227" s="386"/>
      <c r="Y1227" s="390"/>
      <c r="Z1227" s="391"/>
      <c r="AA1227" s="392"/>
      <c r="AB1227" s="393"/>
      <c r="AC1227" s="394"/>
      <c r="AD1227" s="395">
        <f t="shared" si="240"/>
        <v>0</v>
      </c>
      <c r="AE1227" s="396">
        <f>IF(OR(G1227=账期!$A$18,G1227=账期!$A$20,G1227=账期!$A$22,G1227=账期!$A$24,G1227=账期!$A$25,G1227=账期!$A$27,G1227=账期!$A$26,G1227=账期!$A$28,G1227=账期!$A$30,G1227=账期!$A$32,G1227=账期!$A$34,G1227=账期!$A$35,G1227=账期!$A$37,G1227=账期!$A$39,G1227=账期!$A$40,G1227=账期!$A$41,G1227=账期!$A$42,G1227=账期!$A$43,G1227=账期!$A$44,G1227=账期!$A$45,G1227=账期!$A$46,G1227=账期!$A$48,G1227=账期!$A$50,G1227=账期!$A$51,G1227=账期!$A$52,G1227=账期!$A$53,G1227=账期!$A$54,G1227=账期!$A$56,G1227=账期!$A$57,G1227=账期!$A$58,G1227=账期!$A$59,G1227=账期!$A$60,G1227=账期!$A$61,G1227=账期!$A$62,G1227=账期!$A$63,G1227=账期!$A$64,G1227=账期!$A$66,G1227=账期!$A$67,G1227=账期!$A$68,G1227=账期!$A$70,G1227=账期!$A$71),30,IF(OR(G1227=账期!$A$74,G1227=账期!$A$77,G1227=账期!$A$76,G1227=账期!$A$79,G1227=账期!$A$80,G1227=账期!$A$81,G1227=账期!$A$83,G1227=账期!$A$85,G1227=账期!$A$87,G1227=账期!$A$89,G1227=账期!$A$91),60,IF(OR(G1227=账期!$A$93,G1227=账期!$A$94,G1227=账期!$A$95,G1227=账期!$A$96,G1227=账期!$A$98,G1227=账期!$A$99,G1227=账期!$A$101,G1227=账期!$A$102),90,0)))</f>
        <v>0</v>
      </c>
      <c r="AF1227" s="396"/>
      <c r="AG1227" s="384"/>
      <c r="AH1227" s="396" t="str">
        <f t="shared" si="236"/>
        <v/>
      </c>
    </row>
    <row r="1228" spans="1:34" ht="18" customHeight="1" x14ac:dyDescent="0.25">
      <c r="A1228" s="301" t="str">
        <f t="shared" si="238"/>
        <v/>
      </c>
      <c r="B1228" s="380"/>
      <c r="C1228" s="381"/>
      <c r="D1228" s="382"/>
      <c r="E1228" s="383" t="str">
        <f t="shared" si="234"/>
        <v>C</v>
      </c>
      <c r="F1228" s="383" t="str">
        <f t="shared" si="235"/>
        <v>C</v>
      </c>
      <c r="G1228" s="384"/>
      <c r="H1228" s="385" t="str">
        <f>IF(G1228="","",VLOOKUP(G1228,下拉数据源!J:K,2,0))</f>
        <v/>
      </c>
      <c r="I1228" s="385"/>
      <c r="J1228" s="385"/>
      <c r="K1228" s="386"/>
      <c r="L1228" s="384"/>
      <c r="M1228" s="384"/>
      <c r="N1228" s="384"/>
      <c r="O1228" s="384"/>
      <c r="P1228" s="386"/>
      <c r="Q1228" s="387"/>
      <c r="R1228" s="286"/>
      <c r="S1228" s="388">
        <f t="shared" si="239"/>
        <v>0</v>
      </c>
      <c r="T1228" s="389"/>
      <c r="U1228" s="389">
        <f t="shared" si="237"/>
        <v>0</v>
      </c>
      <c r="V1228" s="451"/>
      <c r="W1228" s="452"/>
      <c r="X1228" s="386"/>
      <c r="Y1228" s="390"/>
      <c r="Z1228" s="391"/>
      <c r="AA1228" s="392"/>
      <c r="AB1228" s="393"/>
      <c r="AC1228" s="394"/>
      <c r="AD1228" s="395">
        <f t="shared" si="240"/>
        <v>0</v>
      </c>
      <c r="AE1228" s="396">
        <f>IF(OR(G1228=账期!$A$18,G1228=账期!$A$20,G1228=账期!$A$22,G1228=账期!$A$24,G1228=账期!$A$25,G1228=账期!$A$27,G1228=账期!$A$26,G1228=账期!$A$28,G1228=账期!$A$30,G1228=账期!$A$32,G1228=账期!$A$34,G1228=账期!$A$35,G1228=账期!$A$37,G1228=账期!$A$39,G1228=账期!$A$40,G1228=账期!$A$41,G1228=账期!$A$42,G1228=账期!$A$43,G1228=账期!$A$44,G1228=账期!$A$45,G1228=账期!$A$46,G1228=账期!$A$48,G1228=账期!$A$50,G1228=账期!$A$51,G1228=账期!$A$52,G1228=账期!$A$53,G1228=账期!$A$54,G1228=账期!$A$56,G1228=账期!$A$57,G1228=账期!$A$58,G1228=账期!$A$59,G1228=账期!$A$60,G1228=账期!$A$61,G1228=账期!$A$62,G1228=账期!$A$63,G1228=账期!$A$64,G1228=账期!$A$66,G1228=账期!$A$67,G1228=账期!$A$68,G1228=账期!$A$70,G1228=账期!$A$71),30,IF(OR(G1228=账期!$A$74,G1228=账期!$A$77,G1228=账期!$A$76,G1228=账期!$A$79,G1228=账期!$A$80,G1228=账期!$A$81,G1228=账期!$A$83,G1228=账期!$A$85,G1228=账期!$A$87,G1228=账期!$A$89,G1228=账期!$A$91),60,IF(OR(G1228=账期!$A$93,G1228=账期!$A$94,G1228=账期!$A$95,G1228=账期!$A$96,G1228=账期!$A$98,G1228=账期!$A$99,G1228=账期!$A$101,G1228=账期!$A$102),90,0)))</f>
        <v>0</v>
      </c>
      <c r="AF1228" s="396"/>
      <c r="AG1228" s="384"/>
      <c r="AH1228" s="396" t="str">
        <f t="shared" si="236"/>
        <v/>
      </c>
    </row>
    <row r="1229" spans="1:34" ht="18" customHeight="1" x14ac:dyDescent="0.25">
      <c r="A1229" s="301" t="str">
        <f t="shared" si="238"/>
        <v/>
      </c>
      <c r="B1229" s="380"/>
      <c r="C1229" s="381"/>
      <c r="D1229" s="382"/>
      <c r="E1229" s="383" t="str">
        <f t="shared" si="234"/>
        <v>C</v>
      </c>
      <c r="F1229" s="383" t="str">
        <f t="shared" si="235"/>
        <v>C</v>
      </c>
      <c r="G1229" s="384"/>
      <c r="H1229" s="385" t="str">
        <f>IF(G1229="","",VLOOKUP(G1229,下拉数据源!J:K,2,0))</f>
        <v/>
      </c>
      <c r="I1229" s="385"/>
      <c r="J1229" s="385"/>
      <c r="K1229" s="386"/>
      <c r="L1229" s="384"/>
      <c r="M1229" s="384"/>
      <c r="N1229" s="384"/>
      <c r="O1229" s="384"/>
      <c r="P1229" s="386"/>
      <c r="Q1229" s="387"/>
      <c r="R1229" s="286"/>
      <c r="S1229" s="388">
        <f t="shared" si="239"/>
        <v>0</v>
      </c>
      <c r="T1229" s="389"/>
      <c r="U1229" s="389">
        <f t="shared" si="237"/>
        <v>0</v>
      </c>
      <c r="V1229" s="451"/>
      <c r="W1229" s="452"/>
      <c r="X1229" s="386"/>
      <c r="Y1229" s="390"/>
      <c r="Z1229" s="391"/>
      <c r="AA1229" s="392"/>
      <c r="AB1229" s="393"/>
      <c r="AC1229" s="394"/>
      <c r="AD1229" s="395">
        <f t="shared" si="240"/>
        <v>0</v>
      </c>
      <c r="AE1229" s="396">
        <f>IF(OR(G1229=账期!$A$18,G1229=账期!$A$20,G1229=账期!$A$22,G1229=账期!$A$24,G1229=账期!$A$25,G1229=账期!$A$27,G1229=账期!$A$26,G1229=账期!$A$28,G1229=账期!$A$30,G1229=账期!$A$32,G1229=账期!$A$34,G1229=账期!$A$35,G1229=账期!$A$37,G1229=账期!$A$39,G1229=账期!$A$40,G1229=账期!$A$41,G1229=账期!$A$42,G1229=账期!$A$43,G1229=账期!$A$44,G1229=账期!$A$45,G1229=账期!$A$46,G1229=账期!$A$48,G1229=账期!$A$50,G1229=账期!$A$51,G1229=账期!$A$52,G1229=账期!$A$53,G1229=账期!$A$54,G1229=账期!$A$56,G1229=账期!$A$57,G1229=账期!$A$58,G1229=账期!$A$59,G1229=账期!$A$60,G1229=账期!$A$61,G1229=账期!$A$62,G1229=账期!$A$63,G1229=账期!$A$64,G1229=账期!$A$66,G1229=账期!$A$67,G1229=账期!$A$68,G1229=账期!$A$70,G1229=账期!$A$71),30,IF(OR(G1229=账期!$A$74,G1229=账期!$A$77,G1229=账期!$A$76,G1229=账期!$A$79,G1229=账期!$A$80,G1229=账期!$A$81,G1229=账期!$A$83,G1229=账期!$A$85,G1229=账期!$A$87,G1229=账期!$A$89,G1229=账期!$A$91),60,IF(OR(G1229=账期!$A$93,G1229=账期!$A$94,G1229=账期!$A$95,G1229=账期!$A$96,G1229=账期!$A$98,G1229=账期!$A$99,G1229=账期!$A$101,G1229=账期!$A$102),90,0)))</f>
        <v>0</v>
      </c>
      <c r="AF1229" s="396"/>
      <c r="AG1229" s="384"/>
      <c r="AH1229" s="396" t="str">
        <f t="shared" si="236"/>
        <v/>
      </c>
    </row>
    <row r="1230" spans="1:34" ht="18" customHeight="1" x14ac:dyDescent="0.25">
      <c r="A1230" s="301" t="str">
        <f t="shared" si="238"/>
        <v/>
      </c>
      <c r="B1230" s="380"/>
      <c r="C1230" s="381"/>
      <c r="D1230" s="382"/>
      <c r="E1230" s="383" t="str">
        <f t="shared" si="234"/>
        <v>C</v>
      </c>
      <c r="F1230" s="383" t="str">
        <f t="shared" si="235"/>
        <v>C</v>
      </c>
      <c r="G1230" s="384"/>
      <c r="H1230" s="385" t="str">
        <f>IF(G1230="","",VLOOKUP(G1230,下拉数据源!J:K,2,0))</f>
        <v/>
      </c>
      <c r="I1230" s="385"/>
      <c r="J1230" s="385"/>
      <c r="K1230" s="386"/>
      <c r="L1230" s="384"/>
      <c r="M1230" s="384"/>
      <c r="N1230" s="384"/>
      <c r="O1230" s="384"/>
      <c r="P1230" s="386"/>
      <c r="Q1230" s="387"/>
      <c r="R1230" s="286"/>
      <c r="S1230" s="388">
        <f t="shared" si="239"/>
        <v>0</v>
      </c>
      <c r="T1230" s="389"/>
      <c r="U1230" s="389">
        <f t="shared" si="237"/>
        <v>0</v>
      </c>
      <c r="V1230" s="451"/>
      <c r="W1230" s="452"/>
      <c r="X1230" s="386"/>
      <c r="Y1230" s="390"/>
      <c r="Z1230" s="391"/>
      <c r="AA1230" s="392"/>
      <c r="AB1230" s="393"/>
      <c r="AC1230" s="394"/>
      <c r="AD1230" s="395">
        <f t="shared" si="240"/>
        <v>0</v>
      </c>
      <c r="AE1230" s="396">
        <f>IF(OR(G1230=账期!$A$18,G1230=账期!$A$20,G1230=账期!$A$22,G1230=账期!$A$24,G1230=账期!$A$25,G1230=账期!$A$27,G1230=账期!$A$26,G1230=账期!$A$28,G1230=账期!$A$30,G1230=账期!$A$32,G1230=账期!$A$34,G1230=账期!$A$35,G1230=账期!$A$37,G1230=账期!$A$39,G1230=账期!$A$40,G1230=账期!$A$41,G1230=账期!$A$42,G1230=账期!$A$43,G1230=账期!$A$44,G1230=账期!$A$45,G1230=账期!$A$46,G1230=账期!$A$48,G1230=账期!$A$50,G1230=账期!$A$51,G1230=账期!$A$52,G1230=账期!$A$53,G1230=账期!$A$54,G1230=账期!$A$56,G1230=账期!$A$57,G1230=账期!$A$58,G1230=账期!$A$59,G1230=账期!$A$60,G1230=账期!$A$61,G1230=账期!$A$62,G1230=账期!$A$63,G1230=账期!$A$64,G1230=账期!$A$66,G1230=账期!$A$67,G1230=账期!$A$68,G1230=账期!$A$70,G1230=账期!$A$71),30,IF(OR(G1230=账期!$A$74,G1230=账期!$A$77,G1230=账期!$A$76,G1230=账期!$A$79,G1230=账期!$A$80,G1230=账期!$A$81,G1230=账期!$A$83,G1230=账期!$A$85,G1230=账期!$A$87,G1230=账期!$A$89,G1230=账期!$A$91),60,IF(OR(G1230=账期!$A$93,G1230=账期!$A$94,G1230=账期!$A$95,G1230=账期!$A$96,G1230=账期!$A$98,G1230=账期!$A$99,G1230=账期!$A$101,G1230=账期!$A$102),90,0)))</f>
        <v>0</v>
      </c>
      <c r="AF1230" s="396"/>
      <c r="AG1230" s="384"/>
      <c r="AH1230" s="396" t="str">
        <f t="shared" si="236"/>
        <v/>
      </c>
    </row>
    <row r="1231" spans="1:34" ht="18" customHeight="1" x14ac:dyDescent="0.25">
      <c r="A1231" s="301" t="str">
        <f t="shared" si="238"/>
        <v/>
      </c>
      <c r="B1231" s="380"/>
      <c r="C1231" s="381"/>
      <c r="D1231" s="382"/>
      <c r="E1231" s="383" t="str">
        <f t="shared" si="234"/>
        <v>C</v>
      </c>
      <c r="F1231" s="383" t="str">
        <f t="shared" si="235"/>
        <v>C</v>
      </c>
      <c r="G1231" s="384"/>
      <c r="H1231" s="385" t="str">
        <f>IF(G1231="","",VLOOKUP(G1231,下拉数据源!J:K,2,0))</f>
        <v/>
      </c>
      <c r="I1231" s="385"/>
      <c r="J1231" s="385"/>
      <c r="K1231" s="386"/>
      <c r="L1231" s="384"/>
      <c r="M1231" s="384"/>
      <c r="N1231" s="384"/>
      <c r="O1231" s="384"/>
      <c r="P1231" s="386"/>
      <c r="Q1231" s="387"/>
      <c r="R1231" s="286"/>
      <c r="S1231" s="388">
        <f t="shared" si="239"/>
        <v>0</v>
      </c>
      <c r="T1231" s="389"/>
      <c r="U1231" s="389">
        <f t="shared" si="237"/>
        <v>0</v>
      </c>
      <c r="V1231" s="451"/>
      <c r="W1231" s="452"/>
      <c r="X1231" s="386"/>
      <c r="Y1231" s="390"/>
      <c r="Z1231" s="391"/>
      <c r="AA1231" s="392"/>
      <c r="AB1231" s="393"/>
      <c r="AC1231" s="394"/>
      <c r="AD1231" s="395">
        <f t="shared" si="240"/>
        <v>0</v>
      </c>
      <c r="AE1231" s="396">
        <f>IF(OR(G1231=账期!$A$18,G1231=账期!$A$20,G1231=账期!$A$22,G1231=账期!$A$24,G1231=账期!$A$25,G1231=账期!$A$27,G1231=账期!$A$26,G1231=账期!$A$28,G1231=账期!$A$30,G1231=账期!$A$32,G1231=账期!$A$34,G1231=账期!$A$35,G1231=账期!$A$37,G1231=账期!$A$39,G1231=账期!$A$40,G1231=账期!$A$41,G1231=账期!$A$42,G1231=账期!$A$43,G1231=账期!$A$44,G1231=账期!$A$45,G1231=账期!$A$46,G1231=账期!$A$48,G1231=账期!$A$50,G1231=账期!$A$51,G1231=账期!$A$52,G1231=账期!$A$53,G1231=账期!$A$54,G1231=账期!$A$56,G1231=账期!$A$57,G1231=账期!$A$58,G1231=账期!$A$59,G1231=账期!$A$60,G1231=账期!$A$61,G1231=账期!$A$62,G1231=账期!$A$63,G1231=账期!$A$64,G1231=账期!$A$66,G1231=账期!$A$67,G1231=账期!$A$68,G1231=账期!$A$70,G1231=账期!$A$71),30,IF(OR(G1231=账期!$A$74,G1231=账期!$A$77,G1231=账期!$A$76,G1231=账期!$A$79,G1231=账期!$A$80,G1231=账期!$A$81,G1231=账期!$A$83,G1231=账期!$A$85,G1231=账期!$A$87,G1231=账期!$A$89,G1231=账期!$A$91),60,IF(OR(G1231=账期!$A$93,G1231=账期!$A$94,G1231=账期!$A$95,G1231=账期!$A$96,G1231=账期!$A$98,G1231=账期!$A$99,G1231=账期!$A$101,G1231=账期!$A$102),90,0)))</f>
        <v>0</v>
      </c>
      <c r="AF1231" s="396"/>
      <c r="AG1231" s="384"/>
      <c r="AH1231" s="396" t="str">
        <f t="shared" si="236"/>
        <v/>
      </c>
    </row>
    <row r="1232" spans="1:34" ht="18" customHeight="1" x14ac:dyDescent="0.25">
      <c r="A1232" s="301" t="str">
        <f t="shared" si="238"/>
        <v/>
      </c>
      <c r="B1232" s="380"/>
      <c r="C1232" s="381"/>
      <c r="D1232" s="382"/>
      <c r="E1232" s="383" t="str">
        <f t="shared" si="234"/>
        <v>C</v>
      </c>
      <c r="F1232" s="383" t="str">
        <f t="shared" si="235"/>
        <v>C</v>
      </c>
      <c r="G1232" s="384"/>
      <c r="H1232" s="385" t="str">
        <f>IF(G1232="","",VLOOKUP(G1232,下拉数据源!J:K,2,0))</f>
        <v/>
      </c>
      <c r="I1232" s="385"/>
      <c r="J1232" s="385"/>
      <c r="K1232" s="386"/>
      <c r="L1232" s="384"/>
      <c r="M1232" s="384"/>
      <c r="N1232" s="384"/>
      <c r="O1232" s="384"/>
      <c r="P1232" s="386"/>
      <c r="Q1232" s="387"/>
      <c r="R1232" s="286"/>
      <c r="S1232" s="388">
        <f t="shared" si="239"/>
        <v>0</v>
      </c>
      <c r="T1232" s="389"/>
      <c r="U1232" s="389">
        <f t="shared" si="237"/>
        <v>0</v>
      </c>
      <c r="V1232" s="451"/>
      <c r="W1232" s="452"/>
      <c r="X1232" s="386"/>
      <c r="Y1232" s="390"/>
      <c r="Z1232" s="391"/>
      <c r="AA1232" s="392"/>
      <c r="AB1232" s="393"/>
      <c r="AC1232" s="394"/>
      <c r="AD1232" s="395">
        <f t="shared" si="240"/>
        <v>0</v>
      </c>
      <c r="AE1232" s="396">
        <f>IF(OR(G1232=账期!$A$18,G1232=账期!$A$20,G1232=账期!$A$22,G1232=账期!$A$24,G1232=账期!$A$25,G1232=账期!$A$27,G1232=账期!$A$26,G1232=账期!$A$28,G1232=账期!$A$30,G1232=账期!$A$32,G1232=账期!$A$34,G1232=账期!$A$35,G1232=账期!$A$37,G1232=账期!$A$39,G1232=账期!$A$40,G1232=账期!$A$41,G1232=账期!$A$42,G1232=账期!$A$43,G1232=账期!$A$44,G1232=账期!$A$45,G1232=账期!$A$46,G1232=账期!$A$48,G1232=账期!$A$50,G1232=账期!$A$51,G1232=账期!$A$52,G1232=账期!$A$53,G1232=账期!$A$54,G1232=账期!$A$56,G1232=账期!$A$57,G1232=账期!$A$58,G1232=账期!$A$59,G1232=账期!$A$60,G1232=账期!$A$61,G1232=账期!$A$62,G1232=账期!$A$63,G1232=账期!$A$64,G1232=账期!$A$66,G1232=账期!$A$67,G1232=账期!$A$68,G1232=账期!$A$70,G1232=账期!$A$71),30,IF(OR(G1232=账期!$A$74,G1232=账期!$A$77,G1232=账期!$A$76,G1232=账期!$A$79,G1232=账期!$A$80,G1232=账期!$A$81,G1232=账期!$A$83,G1232=账期!$A$85,G1232=账期!$A$87,G1232=账期!$A$89,G1232=账期!$A$91),60,IF(OR(G1232=账期!$A$93,G1232=账期!$A$94,G1232=账期!$A$95,G1232=账期!$A$96,G1232=账期!$A$98,G1232=账期!$A$99,G1232=账期!$A$101,G1232=账期!$A$102),90,0)))</f>
        <v>0</v>
      </c>
      <c r="AF1232" s="396"/>
      <c r="AG1232" s="384"/>
      <c r="AH1232" s="396" t="str">
        <f t="shared" si="236"/>
        <v/>
      </c>
    </row>
    <row r="1233" spans="1:34" ht="18" customHeight="1" x14ac:dyDescent="0.25">
      <c r="A1233" s="301" t="str">
        <f t="shared" si="238"/>
        <v/>
      </c>
      <c r="B1233" s="380"/>
      <c r="C1233" s="381"/>
      <c r="D1233" s="382"/>
      <c r="E1233" s="383" t="str">
        <f t="shared" si="234"/>
        <v>C</v>
      </c>
      <c r="F1233" s="383" t="str">
        <f t="shared" si="235"/>
        <v>C</v>
      </c>
      <c r="G1233" s="384"/>
      <c r="H1233" s="385" t="str">
        <f>IF(G1233="","",VLOOKUP(G1233,下拉数据源!J:K,2,0))</f>
        <v/>
      </c>
      <c r="I1233" s="385"/>
      <c r="J1233" s="385"/>
      <c r="K1233" s="386"/>
      <c r="L1233" s="384"/>
      <c r="M1233" s="384"/>
      <c r="N1233" s="384"/>
      <c r="O1233" s="384"/>
      <c r="P1233" s="386"/>
      <c r="Q1233" s="387"/>
      <c r="R1233" s="286"/>
      <c r="S1233" s="388">
        <f t="shared" si="239"/>
        <v>0</v>
      </c>
      <c r="T1233" s="389"/>
      <c r="U1233" s="389">
        <f t="shared" si="237"/>
        <v>0</v>
      </c>
      <c r="V1233" s="451"/>
      <c r="W1233" s="452"/>
      <c r="X1233" s="386"/>
      <c r="Y1233" s="390"/>
      <c r="Z1233" s="391"/>
      <c r="AA1233" s="392"/>
      <c r="AB1233" s="393"/>
      <c r="AC1233" s="394"/>
      <c r="AD1233" s="395">
        <f t="shared" si="240"/>
        <v>0</v>
      </c>
      <c r="AE1233" s="396">
        <f>IF(OR(G1233=账期!$A$18,G1233=账期!$A$20,G1233=账期!$A$22,G1233=账期!$A$24,G1233=账期!$A$25,G1233=账期!$A$27,G1233=账期!$A$26,G1233=账期!$A$28,G1233=账期!$A$30,G1233=账期!$A$32,G1233=账期!$A$34,G1233=账期!$A$35,G1233=账期!$A$37,G1233=账期!$A$39,G1233=账期!$A$40,G1233=账期!$A$41,G1233=账期!$A$42,G1233=账期!$A$43,G1233=账期!$A$44,G1233=账期!$A$45,G1233=账期!$A$46,G1233=账期!$A$48,G1233=账期!$A$50,G1233=账期!$A$51,G1233=账期!$A$52,G1233=账期!$A$53,G1233=账期!$A$54,G1233=账期!$A$56,G1233=账期!$A$57,G1233=账期!$A$58,G1233=账期!$A$59,G1233=账期!$A$60,G1233=账期!$A$61,G1233=账期!$A$62,G1233=账期!$A$63,G1233=账期!$A$64,G1233=账期!$A$66,G1233=账期!$A$67,G1233=账期!$A$68,G1233=账期!$A$70,G1233=账期!$A$71),30,IF(OR(G1233=账期!$A$74,G1233=账期!$A$77,G1233=账期!$A$76,G1233=账期!$A$79,G1233=账期!$A$80,G1233=账期!$A$81,G1233=账期!$A$83,G1233=账期!$A$85,G1233=账期!$A$87,G1233=账期!$A$89,G1233=账期!$A$91),60,IF(OR(G1233=账期!$A$93,G1233=账期!$A$94,G1233=账期!$A$95,G1233=账期!$A$96,G1233=账期!$A$98,G1233=账期!$A$99,G1233=账期!$A$101,G1233=账期!$A$102),90,0)))</f>
        <v>0</v>
      </c>
      <c r="AF1233" s="396"/>
      <c r="AG1233" s="384"/>
      <c r="AH1233" s="396" t="str">
        <f t="shared" si="236"/>
        <v/>
      </c>
    </row>
    <row r="1234" spans="1:34" ht="18" customHeight="1" x14ac:dyDescent="0.25">
      <c r="A1234" s="301" t="str">
        <f t="shared" si="238"/>
        <v/>
      </c>
      <c r="B1234" s="380"/>
      <c r="C1234" s="381"/>
      <c r="D1234" s="382"/>
      <c r="E1234" s="383" t="str">
        <f t="shared" si="234"/>
        <v>C</v>
      </c>
      <c r="F1234" s="383" t="str">
        <f t="shared" si="235"/>
        <v>C</v>
      </c>
      <c r="G1234" s="384"/>
      <c r="H1234" s="385" t="str">
        <f>IF(G1234="","",VLOOKUP(G1234,下拉数据源!J:K,2,0))</f>
        <v/>
      </c>
      <c r="I1234" s="385"/>
      <c r="J1234" s="385"/>
      <c r="K1234" s="386"/>
      <c r="L1234" s="384"/>
      <c r="M1234" s="384"/>
      <c r="N1234" s="384"/>
      <c r="O1234" s="384"/>
      <c r="P1234" s="386"/>
      <c r="Q1234" s="387"/>
      <c r="R1234" s="286"/>
      <c r="S1234" s="388">
        <f t="shared" si="239"/>
        <v>0</v>
      </c>
      <c r="T1234" s="389"/>
      <c r="U1234" s="389">
        <f t="shared" si="237"/>
        <v>0</v>
      </c>
      <c r="V1234" s="451"/>
      <c r="W1234" s="452"/>
      <c r="X1234" s="386"/>
      <c r="Y1234" s="390"/>
      <c r="Z1234" s="391"/>
      <c r="AA1234" s="392"/>
      <c r="AB1234" s="393"/>
      <c r="AC1234" s="394"/>
      <c r="AD1234" s="395">
        <f t="shared" si="240"/>
        <v>0</v>
      </c>
      <c r="AE1234" s="396">
        <f>IF(OR(G1234=账期!$A$18,G1234=账期!$A$20,G1234=账期!$A$22,G1234=账期!$A$24,G1234=账期!$A$25,G1234=账期!$A$27,G1234=账期!$A$26,G1234=账期!$A$28,G1234=账期!$A$30,G1234=账期!$A$32,G1234=账期!$A$34,G1234=账期!$A$35,G1234=账期!$A$37,G1234=账期!$A$39,G1234=账期!$A$40,G1234=账期!$A$41,G1234=账期!$A$42,G1234=账期!$A$43,G1234=账期!$A$44,G1234=账期!$A$45,G1234=账期!$A$46,G1234=账期!$A$48,G1234=账期!$A$50,G1234=账期!$A$51,G1234=账期!$A$52,G1234=账期!$A$53,G1234=账期!$A$54,G1234=账期!$A$56,G1234=账期!$A$57,G1234=账期!$A$58,G1234=账期!$A$59,G1234=账期!$A$60,G1234=账期!$A$61,G1234=账期!$A$62,G1234=账期!$A$63,G1234=账期!$A$64,G1234=账期!$A$66,G1234=账期!$A$67,G1234=账期!$A$68,G1234=账期!$A$70,G1234=账期!$A$71),30,IF(OR(G1234=账期!$A$74,G1234=账期!$A$77,G1234=账期!$A$76,G1234=账期!$A$79,G1234=账期!$A$80,G1234=账期!$A$81,G1234=账期!$A$83,G1234=账期!$A$85,G1234=账期!$A$87,G1234=账期!$A$89,G1234=账期!$A$91),60,IF(OR(G1234=账期!$A$93,G1234=账期!$A$94,G1234=账期!$A$95,G1234=账期!$A$96,G1234=账期!$A$98,G1234=账期!$A$99,G1234=账期!$A$101,G1234=账期!$A$102),90,0)))</f>
        <v>0</v>
      </c>
      <c r="AF1234" s="396"/>
      <c r="AG1234" s="384"/>
      <c r="AH1234" s="396" t="str">
        <f t="shared" si="236"/>
        <v/>
      </c>
    </row>
    <row r="1235" spans="1:34" ht="18" customHeight="1" x14ac:dyDescent="0.25">
      <c r="A1235" s="301" t="str">
        <f t="shared" si="238"/>
        <v/>
      </c>
      <c r="B1235" s="380"/>
      <c r="C1235" s="381"/>
      <c r="D1235" s="382"/>
      <c r="E1235" s="383" t="str">
        <f t="shared" si="234"/>
        <v>C</v>
      </c>
      <c r="F1235" s="383" t="str">
        <f t="shared" si="235"/>
        <v>C</v>
      </c>
      <c r="G1235" s="384"/>
      <c r="H1235" s="385" t="str">
        <f>IF(G1235="","",VLOOKUP(G1235,下拉数据源!J:K,2,0))</f>
        <v/>
      </c>
      <c r="I1235" s="385"/>
      <c r="J1235" s="385"/>
      <c r="K1235" s="386"/>
      <c r="L1235" s="384"/>
      <c r="M1235" s="384"/>
      <c r="N1235" s="384"/>
      <c r="O1235" s="384"/>
      <c r="P1235" s="386"/>
      <c r="Q1235" s="387"/>
      <c r="R1235" s="286"/>
      <c r="S1235" s="388">
        <f t="shared" si="239"/>
        <v>0</v>
      </c>
      <c r="T1235" s="389"/>
      <c r="U1235" s="389">
        <f t="shared" si="237"/>
        <v>0</v>
      </c>
      <c r="V1235" s="451"/>
      <c r="W1235" s="452"/>
      <c r="X1235" s="386"/>
      <c r="Y1235" s="390"/>
      <c r="Z1235" s="391"/>
      <c r="AA1235" s="392"/>
      <c r="AB1235" s="393"/>
      <c r="AC1235" s="394"/>
      <c r="AD1235" s="395">
        <f t="shared" si="240"/>
        <v>0</v>
      </c>
      <c r="AE1235" s="396">
        <f>IF(OR(G1235=账期!$A$18,G1235=账期!$A$20,G1235=账期!$A$22,G1235=账期!$A$24,G1235=账期!$A$25,G1235=账期!$A$27,G1235=账期!$A$26,G1235=账期!$A$28,G1235=账期!$A$30,G1235=账期!$A$32,G1235=账期!$A$34,G1235=账期!$A$35,G1235=账期!$A$37,G1235=账期!$A$39,G1235=账期!$A$40,G1235=账期!$A$41,G1235=账期!$A$42,G1235=账期!$A$43,G1235=账期!$A$44,G1235=账期!$A$45,G1235=账期!$A$46,G1235=账期!$A$48,G1235=账期!$A$50,G1235=账期!$A$51,G1235=账期!$A$52,G1235=账期!$A$53,G1235=账期!$A$54,G1235=账期!$A$56,G1235=账期!$A$57,G1235=账期!$A$58,G1235=账期!$A$59,G1235=账期!$A$60,G1235=账期!$A$61,G1235=账期!$A$62,G1235=账期!$A$63,G1235=账期!$A$64,G1235=账期!$A$66,G1235=账期!$A$67,G1235=账期!$A$68,G1235=账期!$A$70,G1235=账期!$A$71),30,IF(OR(G1235=账期!$A$74,G1235=账期!$A$77,G1235=账期!$A$76,G1235=账期!$A$79,G1235=账期!$A$80,G1235=账期!$A$81,G1235=账期!$A$83,G1235=账期!$A$85,G1235=账期!$A$87,G1235=账期!$A$89,G1235=账期!$A$91),60,IF(OR(G1235=账期!$A$93,G1235=账期!$A$94,G1235=账期!$A$95,G1235=账期!$A$96,G1235=账期!$A$98,G1235=账期!$A$99,G1235=账期!$A$101,G1235=账期!$A$102),90,0)))</f>
        <v>0</v>
      </c>
      <c r="AF1235" s="396"/>
      <c r="AG1235" s="384"/>
      <c r="AH1235" s="396" t="str">
        <f t="shared" si="236"/>
        <v/>
      </c>
    </row>
    <row r="1236" spans="1:34" ht="18" customHeight="1" x14ac:dyDescent="0.25">
      <c r="A1236" s="301" t="str">
        <f t="shared" si="238"/>
        <v/>
      </c>
      <c r="B1236" s="380"/>
      <c r="C1236" s="381"/>
      <c r="D1236" s="382"/>
      <c r="E1236" s="383" t="str">
        <f t="shared" si="234"/>
        <v>C</v>
      </c>
      <c r="F1236" s="383" t="str">
        <f t="shared" si="235"/>
        <v>C</v>
      </c>
      <c r="G1236" s="384"/>
      <c r="H1236" s="385" t="str">
        <f>IF(G1236="","",VLOOKUP(G1236,下拉数据源!J:K,2,0))</f>
        <v/>
      </c>
      <c r="I1236" s="385"/>
      <c r="J1236" s="385"/>
      <c r="K1236" s="386"/>
      <c r="L1236" s="384"/>
      <c r="M1236" s="384"/>
      <c r="N1236" s="384"/>
      <c r="O1236" s="384"/>
      <c r="P1236" s="386"/>
      <c r="Q1236" s="387"/>
      <c r="R1236" s="286"/>
      <c r="S1236" s="388">
        <f t="shared" si="239"/>
        <v>0</v>
      </c>
      <c r="T1236" s="389"/>
      <c r="U1236" s="389">
        <f t="shared" si="237"/>
        <v>0</v>
      </c>
      <c r="V1236" s="451"/>
      <c r="W1236" s="452"/>
      <c r="X1236" s="386"/>
      <c r="Y1236" s="390"/>
      <c r="Z1236" s="391"/>
      <c r="AA1236" s="392"/>
      <c r="AB1236" s="393"/>
      <c r="AC1236" s="394"/>
      <c r="AD1236" s="395">
        <f t="shared" si="240"/>
        <v>0</v>
      </c>
      <c r="AE1236" s="396">
        <f>IF(OR(G1236=账期!$A$18,G1236=账期!$A$20,G1236=账期!$A$22,G1236=账期!$A$24,G1236=账期!$A$25,G1236=账期!$A$27,G1236=账期!$A$26,G1236=账期!$A$28,G1236=账期!$A$30,G1236=账期!$A$32,G1236=账期!$A$34,G1236=账期!$A$35,G1236=账期!$A$37,G1236=账期!$A$39,G1236=账期!$A$40,G1236=账期!$A$41,G1236=账期!$A$42,G1236=账期!$A$43,G1236=账期!$A$44,G1236=账期!$A$45,G1236=账期!$A$46,G1236=账期!$A$48,G1236=账期!$A$50,G1236=账期!$A$51,G1236=账期!$A$52,G1236=账期!$A$53,G1236=账期!$A$54,G1236=账期!$A$56,G1236=账期!$A$57,G1236=账期!$A$58,G1236=账期!$A$59,G1236=账期!$A$60,G1236=账期!$A$61,G1236=账期!$A$62,G1236=账期!$A$63,G1236=账期!$A$64,G1236=账期!$A$66,G1236=账期!$A$67,G1236=账期!$A$68,G1236=账期!$A$70,G1236=账期!$A$71),30,IF(OR(G1236=账期!$A$74,G1236=账期!$A$77,G1236=账期!$A$76,G1236=账期!$A$79,G1236=账期!$A$80,G1236=账期!$A$81,G1236=账期!$A$83,G1236=账期!$A$85,G1236=账期!$A$87,G1236=账期!$A$89,G1236=账期!$A$91),60,IF(OR(G1236=账期!$A$93,G1236=账期!$A$94,G1236=账期!$A$95,G1236=账期!$A$96,G1236=账期!$A$98,G1236=账期!$A$99,G1236=账期!$A$101,G1236=账期!$A$102),90,0)))</f>
        <v>0</v>
      </c>
      <c r="AF1236" s="396"/>
      <c r="AG1236" s="384"/>
      <c r="AH1236" s="396" t="str">
        <f t="shared" si="236"/>
        <v/>
      </c>
    </row>
    <row r="1237" spans="1:34" ht="18" customHeight="1" x14ac:dyDescent="0.25">
      <c r="A1237" s="301" t="str">
        <f t="shared" si="238"/>
        <v/>
      </c>
      <c r="B1237" s="380"/>
      <c r="C1237" s="381"/>
      <c r="D1237" s="382"/>
      <c r="E1237" s="383" t="str">
        <f t="shared" si="234"/>
        <v>C</v>
      </c>
      <c r="F1237" s="383" t="str">
        <f t="shared" si="235"/>
        <v>C</v>
      </c>
      <c r="G1237" s="384"/>
      <c r="H1237" s="385" t="str">
        <f>IF(G1237="","",VLOOKUP(G1237,下拉数据源!J:K,2,0))</f>
        <v/>
      </c>
      <c r="I1237" s="385"/>
      <c r="J1237" s="385"/>
      <c r="K1237" s="386"/>
      <c r="L1237" s="384"/>
      <c r="M1237" s="384"/>
      <c r="N1237" s="384"/>
      <c r="O1237" s="384"/>
      <c r="P1237" s="386"/>
      <c r="Q1237" s="387"/>
      <c r="R1237" s="286"/>
      <c r="S1237" s="388">
        <f t="shared" si="239"/>
        <v>0</v>
      </c>
      <c r="T1237" s="389"/>
      <c r="U1237" s="389">
        <f t="shared" si="237"/>
        <v>0</v>
      </c>
      <c r="V1237" s="451"/>
      <c r="W1237" s="452"/>
      <c r="X1237" s="386"/>
      <c r="Y1237" s="390"/>
      <c r="Z1237" s="391"/>
      <c r="AA1237" s="392"/>
      <c r="AB1237" s="393"/>
      <c r="AC1237" s="394"/>
      <c r="AD1237" s="395">
        <f t="shared" si="240"/>
        <v>0</v>
      </c>
      <c r="AE1237" s="396">
        <f>IF(OR(G1237=账期!$A$18,G1237=账期!$A$20,G1237=账期!$A$22,G1237=账期!$A$24,G1237=账期!$A$25,G1237=账期!$A$27,G1237=账期!$A$26,G1237=账期!$A$28,G1237=账期!$A$30,G1237=账期!$A$32,G1237=账期!$A$34,G1237=账期!$A$35,G1237=账期!$A$37,G1237=账期!$A$39,G1237=账期!$A$40,G1237=账期!$A$41,G1237=账期!$A$42,G1237=账期!$A$43,G1237=账期!$A$44,G1237=账期!$A$45,G1237=账期!$A$46,G1237=账期!$A$48,G1237=账期!$A$50,G1237=账期!$A$51,G1237=账期!$A$52,G1237=账期!$A$53,G1237=账期!$A$54,G1237=账期!$A$56,G1237=账期!$A$57,G1237=账期!$A$58,G1237=账期!$A$59,G1237=账期!$A$60,G1237=账期!$A$61,G1237=账期!$A$62,G1237=账期!$A$63,G1237=账期!$A$64,G1237=账期!$A$66,G1237=账期!$A$67,G1237=账期!$A$68,G1237=账期!$A$70,G1237=账期!$A$71),30,IF(OR(G1237=账期!$A$74,G1237=账期!$A$77,G1237=账期!$A$76,G1237=账期!$A$79,G1237=账期!$A$80,G1237=账期!$A$81,G1237=账期!$A$83,G1237=账期!$A$85,G1237=账期!$A$87,G1237=账期!$A$89,G1237=账期!$A$91),60,IF(OR(G1237=账期!$A$93,G1237=账期!$A$94,G1237=账期!$A$95,G1237=账期!$A$96,G1237=账期!$A$98,G1237=账期!$A$99,G1237=账期!$A$101,G1237=账期!$A$102),90,0)))</f>
        <v>0</v>
      </c>
      <c r="AF1237" s="396"/>
      <c r="AG1237" s="384"/>
      <c r="AH1237" s="396" t="str">
        <f t="shared" si="236"/>
        <v/>
      </c>
    </row>
    <row r="1238" spans="1:34" ht="18" customHeight="1" x14ac:dyDescent="0.25">
      <c r="A1238" s="301" t="str">
        <f t="shared" si="238"/>
        <v/>
      </c>
      <c r="B1238" s="380"/>
      <c r="C1238" s="381"/>
      <c r="D1238" s="382"/>
      <c r="E1238" s="383" t="str">
        <f t="shared" si="234"/>
        <v>C</v>
      </c>
      <c r="F1238" s="383" t="str">
        <f t="shared" si="235"/>
        <v>C</v>
      </c>
      <c r="G1238" s="384"/>
      <c r="H1238" s="385" t="str">
        <f>IF(G1238="","",VLOOKUP(G1238,下拉数据源!J:K,2,0))</f>
        <v/>
      </c>
      <c r="I1238" s="385"/>
      <c r="J1238" s="385"/>
      <c r="K1238" s="386"/>
      <c r="L1238" s="384"/>
      <c r="M1238" s="384"/>
      <c r="N1238" s="384"/>
      <c r="O1238" s="384"/>
      <c r="P1238" s="386"/>
      <c r="Q1238" s="387"/>
      <c r="R1238" s="286"/>
      <c r="S1238" s="388">
        <f t="shared" si="239"/>
        <v>0</v>
      </c>
      <c r="T1238" s="389"/>
      <c r="U1238" s="389">
        <f t="shared" si="237"/>
        <v>0</v>
      </c>
      <c r="V1238" s="451"/>
      <c r="W1238" s="452"/>
      <c r="X1238" s="386"/>
      <c r="Y1238" s="390"/>
      <c r="Z1238" s="391"/>
      <c r="AA1238" s="392"/>
      <c r="AB1238" s="393"/>
      <c r="AC1238" s="394"/>
      <c r="AD1238" s="395">
        <f t="shared" si="240"/>
        <v>0</v>
      </c>
      <c r="AE1238" s="396">
        <f>IF(OR(G1238=账期!$A$18,G1238=账期!$A$20,G1238=账期!$A$22,G1238=账期!$A$24,G1238=账期!$A$25,G1238=账期!$A$27,G1238=账期!$A$26,G1238=账期!$A$28,G1238=账期!$A$30,G1238=账期!$A$32,G1238=账期!$A$34,G1238=账期!$A$35,G1238=账期!$A$37,G1238=账期!$A$39,G1238=账期!$A$40,G1238=账期!$A$41,G1238=账期!$A$42,G1238=账期!$A$43,G1238=账期!$A$44,G1238=账期!$A$45,G1238=账期!$A$46,G1238=账期!$A$48,G1238=账期!$A$50,G1238=账期!$A$51,G1238=账期!$A$52,G1238=账期!$A$53,G1238=账期!$A$54,G1238=账期!$A$56,G1238=账期!$A$57,G1238=账期!$A$58,G1238=账期!$A$59,G1238=账期!$A$60,G1238=账期!$A$61,G1238=账期!$A$62,G1238=账期!$A$63,G1238=账期!$A$64,G1238=账期!$A$66,G1238=账期!$A$67,G1238=账期!$A$68,G1238=账期!$A$70,G1238=账期!$A$71),30,IF(OR(G1238=账期!$A$74,G1238=账期!$A$77,G1238=账期!$A$76,G1238=账期!$A$79,G1238=账期!$A$80,G1238=账期!$A$81,G1238=账期!$A$83,G1238=账期!$A$85,G1238=账期!$A$87,G1238=账期!$A$89,G1238=账期!$A$91),60,IF(OR(G1238=账期!$A$93,G1238=账期!$A$94,G1238=账期!$A$95,G1238=账期!$A$96,G1238=账期!$A$98,G1238=账期!$A$99,G1238=账期!$A$101,G1238=账期!$A$102),90,0)))</f>
        <v>0</v>
      </c>
      <c r="AF1238" s="396"/>
      <c r="AG1238" s="384"/>
      <c r="AH1238" s="396" t="str">
        <f t="shared" si="236"/>
        <v/>
      </c>
    </row>
    <row r="1239" spans="1:34" ht="18" customHeight="1" x14ac:dyDescent="0.25">
      <c r="A1239" s="301" t="str">
        <f t="shared" si="238"/>
        <v/>
      </c>
      <c r="B1239" s="380"/>
      <c r="C1239" s="381"/>
      <c r="D1239" s="382"/>
      <c r="E1239" s="383" t="str">
        <f t="shared" si="234"/>
        <v>C</v>
      </c>
      <c r="F1239" s="383" t="str">
        <f t="shared" si="235"/>
        <v>C</v>
      </c>
      <c r="G1239" s="384"/>
      <c r="H1239" s="385" t="str">
        <f>IF(G1239="","",VLOOKUP(G1239,下拉数据源!J:K,2,0))</f>
        <v/>
      </c>
      <c r="I1239" s="385"/>
      <c r="J1239" s="385"/>
      <c r="K1239" s="386"/>
      <c r="L1239" s="384"/>
      <c r="M1239" s="384"/>
      <c r="N1239" s="384"/>
      <c r="O1239" s="384"/>
      <c r="P1239" s="386"/>
      <c r="Q1239" s="387"/>
      <c r="R1239" s="286"/>
      <c r="S1239" s="388">
        <f t="shared" si="239"/>
        <v>0</v>
      </c>
      <c r="T1239" s="389"/>
      <c r="U1239" s="389">
        <f t="shared" si="237"/>
        <v>0</v>
      </c>
      <c r="V1239" s="451"/>
      <c r="W1239" s="452"/>
      <c r="X1239" s="386"/>
      <c r="Y1239" s="390"/>
      <c r="Z1239" s="391"/>
      <c r="AA1239" s="392"/>
      <c r="AB1239" s="393"/>
      <c r="AC1239" s="394"/>
      <c r="AD1239" s="395">
        <f t="shared" si="240"/>
        <v>0</v>
      </c>
      <c r="AE1239" s="396">
        <f>IF(OR(G1239=账期!$A$18,G1239=账期!$A$20,G1239=账期!$A$22,G1239=账期!$A$24,G1239=账期!$A$25,G1239=账期!$A$27,G1239=账期!$A$26,G1239=账期!$A$28,G1239=账期!$A$30,G1239=账期!$A$32,G1239=账期!$A$34,G1239=账期!$A$35,G1239=账期!$A$37,G1239=账期!$A$39,G1239=账期!$A$40,G1239=账期!$A$41,G1239=账期!$A$42,G1239=账期!$A$43,G1239=账期!$A$44,G1239=账期!$A$45,G1239=账期!$A$46,G1239=账期!$A$48,G1239=账期!$A$50,G1239=账期!$A$51,G1239=账期!$A$52,G1239=账期!$A$53,G1239=账期!$A$54,G1239=账期!$A$56,G1239=账期!$A$57,G1239=账期!$A$58,G1239=账期!$A$59,G1239=账期!$A$60,G1239=账期!$A$61,G1239=账期!$A$62,G1239=账期!$A$63,G1239=账期!$A$64,G1239=账期!$A$66,G1239=账期!$A$67,G1239=账期!$A$68,G1239=账期!$A$70,G1239=账期!$A$71),30,IF(OR(G1239=账期!$A$74,G1239=账期!$A$77,G1239=账期!$A$76,G1239=账期!$A$79,G1239=账期!$A$80,G1239=账期!$A$81,G1239=账期!$A$83,G1239=账期!$A$85,G1239=账期!$A$87,G1239=账期!$A$89,G1239=账期!$A$91),60,IF(OR(G1239=账期!$A$93,G1239=账期!$A$94,G1239=账期!$A$95,G1239=账期!$A$96,G1239=账期!$A$98,G1239=账期!$A$99,G1239=账期!$A$101,G1239=账期!$A$102),90,0)))</f>
        <v>0</v>
      </c>
      <c r="AF1239" s="396"/>
      <c r="AG1239" s="384"/>
      <c r="AH1239" s="396" t="str">
        <f t="shared" si="236"/>
        <v/>
      </c>
    </row>
    <row r="1240" spans="1:34" ht="18" customHeight="1" x14ac:dyDescent="0.25">
      <c r="A1240" s="301" t="str">
        <f t="shared" si="238"/>
        <v/>
      </c>
      <c r="B1240" s="380"/>
      <c r="C1240" s="381"/>
      <c r="D1240" s="382"/>
      <c r="E1240" s="383" t="str">
        <f t="shared" si="234"/>
        <v>C</v>
      </c>
      <c r="F1240" s="383" t="str">
        <f t="shared" si="235"/>
        <v>C</v>
      </c>
      <c r="G1240" s="384"/>
      <c r="H1240" s="385" t="str">
        <f>IF(G1240="","",VLOOKUP(G1240,下拉数据源!J:K,2,0))</f>
        <v/>
      </c>
      <c r="I1240" s="385"/>
      <c r="J1240" s="385"/>
      <c r="K1240" s="386"/>
      <c r="L1240" s="384"/>
      <c r="M1240" s="384"/>
      <c r="N1240" s="384"/>
      <c r="O1240" s="384"/>
      <c r="P1240" s="386"/>
      <c r="Q1240" s="387"/>
      <c r="R1240" s="286"/>
      <c r="S1240" s="388">
        <f t="shared" si="239"/>
        <v>0</v>
      </c>
      <c r="T1240" s="389"/>
      <c r="U1240" s="389">
        <f t="shared" si="237"/>
        <v>0</v>
      </c>
      <c r="V1240" s="451"/>
      <c r="W1240" s="452"/>
      <c r="X1240" s="386"/>
      <c r="Y1240" s="390"/>
      <c r="Z1240" s="391"/>
      <c r="AA1240" s="392"/>
      <c r="AB1240" s="393"/>
      <c r="AC1240" s="394"/>
      <c r="AD1240" s="395">
        <f t="shared" si="240"/>
        <v>0</v>
      </c>
      <c r="AE1240" s="396">
        <f>IF(OR(G1240=账期!$A$18,G1240=账期!$A$20,G1240=账期!$A$22,G1240=账期!$A$24,G1240=账期!$A$25,G1240=账期!$A$27,G1240=账期!$A$26,G1240=账期!$A$28,G1240=账期!$A$30,G1240=账期!$A$32,G1240=账期!$A$34,G1240=账期!$A$35,G1240=账期!$A$37,G1240=账期!$A$39,G1240=账期!$A$40,G1240=账期!$A$41,G1240=账期!$A$42,G1240=账期!$A$43,G1240=账期!$A$44,G1240=账期!$A$45,G1240=账期!$A$46,G1240=账期!$A$48,G1240=账期!$A$50,G1240=账期!$A$51,G1240=账期!$A$52,G1240=账期!$A$53,G1240=账期!$A$54,G1240=账期!$A$56,G1240=账期!$A$57,G1240=账期!$A$58,G1240=账期!$A$59,G1240=账期!$A$60,G1240=账期!$A$61,G1240=账期!$A$62,G1240=账期!$A$63,G1240=账期!$A$64,G1240=账期!$A$66,G1240=账期!$A$67,G1240=账期!$A$68,G1240=账期!$A$70,G1240=账期!$A$71),30,IF(OR(G1240=账期!$A$74,G1240=账期!$A$77,G1240=账期!$A$76,G1240=账期!$A$79,G1240=账期!$A$80,G1240=账期!$A$81,G1240=账期!$A$83,G1240=账期!$A$85,G1240=账期!$A$87,G1240=账期!$A$89,G1240=账期!$A$91),60,IF(OR(G1240=账期!$A$93,G1240=账期!$A$94,G1240=账期!$A$95,G1240=账期!$A$96,G1240=账期!$A$98,G1240=账期!$A$99,G1240=账期!$A$101,G1240=账期!$A$102),90,0)))</f>
        <v>0</v>
      </c>
      <c r="AF1240" s="396"/>
      <c r="AG1240" s="384"/>
      <c r="AH1240" s="396" t="str">
        <f t="shared" si="236"/>
        <v/>
      </c>
    </row>
    <row r="1241" spans="1:34" ht="18" customHeight="1" x14ac:dyDescent="0.25">
      <c r="A1241" s="301" t="str">
        <f t="shared" si="238"/>
        <v/>
      </c>
      <c r="B1241" s="380"/>
      <c r="C1241" s="381"/>
      <c r="D1241" s="382"/>
      <c r="E1241" s="383" t="str">
        <f t="shared" si="234"/>
        <v>C</v>
      </c>
      <c r="F1241" s="383" t="str">
        <f t="shared" si="235"/>
        <v>C</v>
      </c>
      <c r="G1241" s="384"/>
      <c r="H1241" s="385" t="str">
        <f>IF(G1241="","",VLOOKUP(G1241,下拉数据源!J:K,2,0))</f>
        <v/>
      </c>
      <c r="I1241" s="385"/>
      <c r="J1241" s="385"/>
      <c r="K1241" s="386"/>
      <c r="L1241" s="384"/>
      <c r="M1241" s="384"/>
      <c r="N1241" s="384"/>
      <c r="O1241" s="384"/>
      <c r="P1241" s="386"/>
      <c r="Q1241" s="387"/>
      <c r="R1241" s="286"/>
      <c r="S1241" s="388">
        <f t="shared" si="239"/>
        <v>0</v>
      </c>
      <c r="T1241" s="389"/>
      <c r="U1241" s="389">
        <f t="shared" si="237"/>
        <v>0</v>
      </c>
      <c r="V1241" s="451"/>
      <c r="W1241" s="452"/>
      <c r="X1241" s="386"/>
      <c r="Y1241" s="390"/>
      <c r="Z1241" s="391"/>
      <c r="AA1241" s="392"/>
      <c r="AB1241" s="393"/>
      <c r="AC1241" s="394"/>
      <c r="AD1241" s="395">
        <f t="shared" si="240"/>
        <v>0</v>
      </c>
      <c r="AE1241" s="396">
        <f>IF(OR(G1241=账期!$A$18,G1241=账期!$A$20,G1241=账期!$A$22,G1241=账期!$A$24,G1241=账期!$A$25,G1241=账期!$A$27,G1241=账期!$A$26,G1241=账期!$A$28,G1241=账期!$A$30,G1241=账期!$A$32,G1241=账期!$A$34,G1241=账期!$A$35,G1241=账期!$A$37,G1241=账期!$A$39,G1241=账期!$A$40,G1241=账期!$A$41,G1241=账期!$A$42,G1241=账期!$A$43,G1241=账期!$A$44,G1241=账期!$A$45,G1241=账期!$A$46,G1241=账期!$A$48,G1241=账期!$A$50,G1241=账期!$A$51,G1241=账期!$A$52,G1241=账期!$A$53,G1241=账期!$A$54,G1241=账期!$A$56,G1241=账期!$A$57,G1241=账期!$A$58,G1241=账期!$A$59,G1241=账期!$A$60,G1241=账期!$A$61,G1241=账期!$A$62,G1241=账期!$A$63,G1241=账期!$A$64,G1241=账期!$A$66,G1241=账期!$A$67,G1241=账期!$A$68,G1241=账期!$A$70,G1241=账期!$A$71),30,IF(OR(G1241=账期!$A$74,G1241=账期!$A$77,G1241=账期!$A$76,G1241=账期!$A$79,G1241=账期!$A$80,G1241=账期!$A$81,G1241=账期!$A$83,G1241=账期!$A$85,G1241=账期!$A$87,G1241=账期!$A$89,G1241=账期!$A$91),60,IF(OR(G1241=账期!$A$93,G1241=账期!$A$94,G1241=账期!$A$95,G1241=账期!$A$96,G1241=账期!$A$98,G1241=账期!$A$99,G1241=账期!$A$101,G1241=账期!$A$102),90,0)))</f>
        <v>0</v>
      </c>
      <c r="AF1241" s="396"/>
      <c r="AG1241" s="384"/>
      <c r="AH1241" s="396" t="str">
        <f t="shared" si="236"/>
        <v/>
      </c>
    </row>
    <row r="1242" spans="1:34" ht="18" customHeight="1" x14ac:dyDescent="0.25">
      <c r="A1242" s="301" t="str">
        <f t="shared" si="238"/>
        <v/>
      </c>
      <c r="B1242" s="380"/>
      <c r="C1242" s="381"/>
      <c r="D1242" s="382"/>
      <c r="E1242" s="383" t="str">
        <f t="shared" si="234"/>
        <v>C</v>
      </c>
      <c r="F1242" s="383" t="str">
        <f t="shared" si="235"/>
        <v>C</v>
      </c>
      <c r="G1242" s="384"/>
      <c r="H1242" s="385" t="str">
        <f>IF(G1242="","",VLOOKUP(G1242,下拉数据源!J:K,2,0))</f>
        <v/>
      </c>
      <c r="I1242" s="385"/>
      <c r="J1242" s="385"/>
      <c r="K1242" s="386"/>
      <c r="L1242" s="384"/>
      <c r="M1242" s="384"/>
      <c r="N1242" s="384"/>
      <c r="O1242" s="384"/>
      <c r="P1242" s="386"/>
      <c r="Q1242" s="387"/>
      <c r="R1242" s="286"/>
      <c r="S1242" s="388">
        <f t="shared" si="239"/>
        <v>0</v>
      </c>
      <c r="T1242" s="389"/>
      <c r="U1242" s="389">
        <f t="shared" si="237"/>
        <v>0</v>
      </c>
      <c r="V1242" s="451"/>
      <c r="W1242" s="452"/>
      <c r="X1242" s="386"/>
      <c r="Y1242" s="390"/>
      <c r="Z1242" s="391"/>
      <c r="AA1242" s="392"/>
      <c r="AB1242" s="393"/>
      <c r="AC1242" s="394"/>
      <c r="AD1242" s="395">
        <f t="shared" si="240"/>
        <v>0</v>
      </c>
      <c r="AE1242" s="396">
        <f>IF(OR(G1242=账期!$A$18,G1242=账期!$A$20,G1242=账期!$A$22,G1242=账期!$A$24,G1242=账期!$A$25,G1242=账期!$A$27,G1242=账期!$A$26,G1242=账期!$A$28,G1242=账期!$A$30,G1242=账期!$A$32,G1242=账期!$A$34,G1242=账期!$A$35,G1242=账期!$A$37,G1242=账期!$A$39,G1242=账期!$A$40,G1242=账期!$A$41,G1242=账期!$A$42,G1242=账期!$A$43,G1242=账期!$A$44,G1242=账期!$A$45,G1242=账期!$A$46,G1242=账期!$A$48,G1242=账期!$A$50,G1242=账期!$A$51,G1242=账期!$A$52,G1242=账期!$A$53,G1242=账期!$A$54,G1242=账期!$A$56,G1242=账期!$A$57,G1242=账期!$A$58,G1242=账期!$A$59,G1242=账期!$A$60,G1242=账期!$A$61,G1242=账期!$A$62,G1242=账期!$A$63,G1242=账期!$A$64,G1242=账期!$A$66,G1242=账期!$A$67,G1242=账期!$A$68,G1242=账期!$A$70,G1242=账期!$A$71),30,IF(OR(G1242=账期!$A$74,G1242=账期!$A$77,G1242=账期!$A$76,G1242=账期!$A$79,G1242=账期!$A$80,G1242=账期!$A$81,G1242=账期!$A$83,G1242=账期!$A$85,G1242=账期!$A$87,G1242=账期!$A$89,G1242=账期!$A$91),60,IF(OR(G1242=账期!$A$93,G1242=账期!$A$94,G1242=账期!$A$95,G1242=账期!$A$96,G1242=账期!$A$98,G1242=账期!$A$99,G1242=账期!$A$101,G1242=账期!$A$102),90,0)))</f>
        <v>0</v>
      </c>
      <c r="AF1242" s="396"/>
      <c r="AG1242" s="384"/>
      <c r="AH1242" s="396" t="str">
        <f t="shared" si="236"/>
        <v/>
      </c>
    </row>
    <row r="1243" spans="1:34" ht="18" customHeight="1" x14ac:dyDescent="0.25">
      <c r="A1243" s="301" t="str">
        <f t="shared" si="238"/>
        <v/>
      </c>
      <c r="B1243" s="380"/>
      <c r="C1243" s="381"/>
      <c r="D1243" s="382"/>
      <c r="E1243" s="383" t="str">
        <f t="shared" si="234"/>
        <v>C</v>
      </c>
      <c r="F1243" s="383" t="str">
        <f t="shared" si="235"/>
        <v>C</v>
      </c>
      <c r="G1243" s="384"/>
      <c r="H1243" s="385" t="str">
        <f>IF(G1243="","",VLOOKUP(G1243,下拉数据源!J:K,2,0))</f>
        <v/>
      </c>
      <c r="I1243" s="385"/>
      <c r="J1243" s="385"/>
      <c r="K1243" s="386"/>
      <c r="L1243" s="384"/>
      <c r="M1243" s="384"/>
      <c r="N1243" s="384"/>
      <c r="O1243" s="384"/>
      <c r="P1243" s="386"/>
      <c r="Q1243" s="387"/>
      <c r="R1243" s="286"/>
      <c r="S1243" s="388">
        <f t="shared" si="239"/>
        <v>0</v>
      </c>
      <c r="T1243" s="389"/>
      <c r="U1243" s="389">
        <f t="shared" si="237"/>
        <v>0</v>
      </c>
      <c r="V1243" s="451"/>
      <c r="W1243" s="452"/>
      <c r="X1243" s="386"/>
      <c r="Y1243" s="390"/>
      <c r="Z1243" s="391"/>
      <c r="AA1243" s="392"/>
      <c r="AB1243" s="393"/>
      <c r="AC1243" s="394"/>
      <c r="AD1243" s="395">
        <f t="shared" si="240"/>
        <v>0</v>
      </c>
      <c r="AE1243" s="396">
        <f>IF(OR(G1243=账期!$A$18,G1243=账期!$A$20,G1243=账期!$A$22,G1243=账期!$A$24,G1243=账期!$A$25,G1243=账期!$A$27,G1243=账期!$A$26,G1243=账期!$A$28,G1243=账期!$A$30,G1243=账期!$A$32,G1243=账期!$A$34,G1243=账期!$A$35,G1243=账期!$A$37,G1243=账期!$A$39,G1243=账期!$A$40,G1243=账期!$A$41,G1243=账期!$A$42,G1243=账期!$A$43,G1243=账期!$A$44,G1243=账期!$A$45,G1243=账期!$A$46,G1243=账期!$A$48,G1243=账期!$A$50,G1243=账期!$A$51,G1243=账期!$A$52,G1243=账期!$A$53,G1243=账期!$A$54,G1243=账期!$A$56,G1243=账期!$A$57,G1243=账期!$A$58,G1243=账期!$A$59,G1243=账期!$A$60,G1243=账期!$A$61,G1243=账期!$A$62,G1243=账期!$A$63,G1243=账期!$A$64,G1243=账期!$A$66,G1243=账期!$A$67,G1243=账期!$A$68,G1243=账期!$A$70,G1243=账期!$A$71),30,IF(OR(G1243=账期!$A$74,G1243=账期!$A$77,G1243=账期!$A$76,G1243=账期!$A$79,G1243=账期!$A$80,G1243=账期!$A$81,G1243=账期!$A$83,G1243=账期!$A$85,G1243=账期!$A$87,G1243=账期!$A$89,G1243=账期!$A$91),60,IF(OR(G1243=账期!$A$93,G1243=账期!$A$94,G1243=账期!$A$95,G1243=账期!$A$96,G1243=账期!$A$98,G1243=账期!$A$99,G1243=账期!$A$101,G1243=账期!$A$102),90,0)))</f>
        <v>0</v>
      </c>
      <c r="AF1243" s="396"/>
      <c r="AG1243" s="384"/>
      <c r="AH1243" s="396" t="str">
        <f t="shared" si="236"/>
        <v/>
      </c>
    </row>
    <row r="1244" spans="1:34" ht="18" customHeight="1" x14ac:dyDescent="0.25">
      <c r="A1244" s="301" t="str">
        <f t="shared" si="238"/>
        <v/>
      </c>
      <c r="B1244" s="380"/>
      <c r="C1244" s="381"/>
      <c r="D1244" s="382"/>
      <c r="E1244" s="383" t="str">
        <f t="shared" si="234"/>
        <v>C</v>
      </c>
      <c r="F1244" s="383" t="str">
        <f t="shared" si="235"/>
        <v>C</v>
      </c>
      <c r="G1244" s="384"/>
      <c r="H1244" s="385" t="str">
        <f>IF(G1244="","",VLOOKUP(G1244,下拉数据源!J:K,2,0))</f>
        <v/>
      </c>
      <c r="I1244" s="385"/>
      <c r="J1244" s="385"/>
      <c r="K1244" s="386"/>
      <c r="L1244" s="384"/>
      <c r="M1244" s="384"/>
      <c r="N1244" s="384"/>
      <c r="O1244" s="384"/>
      <c r="P1244" s="386"/>
      <c r="Q1244" s="387"/>
      <c r="R1244" s="286"/>
      <c r="S1244" s="388">
        <f t="shared" si="239"/>
        <v>0</v>
      </c>
      <c r="T1244" s="389"/>
      <c r="U1244" s="389">
        <f t="shared" si="237"/>
        <v>0</v>
      </c>
      <c r="V1244" s="451"/>
      <c r="W1244" s="452"/>
      <c r="X1244" s="386"/>
      <c r="Y1244" s="390"/>
      <c r="Z1244" s="391"/>
      <c r="AA1244" s="392"/>
      <c r="AB1244" s="393"/>
      <c r="AC1244" s="394"/>
      <c r="AD1244" s="395">
        <f t="shared" si="240"/>
        <v>0</v>
      </c>
      <c r="AE1244" s="396">
        <f>IF(OR(G1244=账期!$A$18,G1244=账期!$A$20,G1244=账期!$A$22,G1244=账期!$A$24,G1244=账期!$A$25,G1244=账期!$A$27,G1244=账期!$A$26,G1244=账期!$A$28,G1244=账期!$A$30,G1244=账期!$A$32,G1244=账期!$A$34,G1244=账期!$A$35,G1244=账期!$A$37,G1244=账期!$A$39,G1244=账期!$A$40,G1244=账期!$A$41,G1244=账期!$A$42,G1244=账期!$A$43,G1244=账期!$A$44,G1244=账期!$A$45,G1244=账期!$A$46,G1244=账期!$A$48,G1244=账期!$A$50,G1244=账期!$A$51,G1244=账期!$A$52,G1244=账期!$A$53,G1244=账期!$A$54,G1244=账期!$A$56,G1244=账期!$A$57,G1244=账期!$A$58,G1244=账期!$A$59,G1244=账期!$A$60,G1244=账期!$A$61,G1244=账期!$A$62,G1244=账期!$A$63,G1244=账期!$A$64,G1244=账期!$A$66,G1244=账期!$A$67,G1244=账期!$A$68,G1244=账期!$A$70,G1244=账期!$A$71),30,IF(OR(G1244=账期!$A$74,G1244=账期!$A$77,G1244=账期!$A$76,G1244=账期!$A$79,G1244=账期!$A$80,G1244=账期!$A$81,G1244=账期!$A$83,G1244=账期!$A$85,G1244=账期!$A$87,G1244=账期!$A$89,G1244=账期!$A$91),60,IF(OR(G1244=账期!$A$93,G1244=账期!$A$94,G1244=账期!$A$95,G1244=账期!$A$96,G1244=账期!$A$98,G1244=账期!$A$99,G1244=账期!$A$101,G1244=账期!$A$102),90,0)))</f>
        <v>0</v>
      </c>
      <c r="AF1244" s="396"/>
      <c r="AG1244" s="384"/>
      <c r="AH1244" s="396" t="str">
        <f t="shared" si="236"/>
        <v/>
      </c>
    </row>
    <row r="1245" spans="1:34" ht="18" customHeight="1" x14ac:dyDescent="0.25">
      <c r="A1245" s="301" t="str">
        <f t="shared" si="238"/>
        <v/>
      </c>
      <c r="B1245" s="380"/>
      <c r="C1245" s="381"/>
      <c r="D1245" s="382"/>
      <c r="E1245" s="383" t="str">
        <f t="shared" ref="E1245:E1308" si="241">IF(OR(D1245="长飞",D1245="烽火",D1245="特发",D1245="富通",D1245="亨通",G1245="赣州金信诺",G1245="江苏永鼎",G1245="宏安集团"),"A",IF(OR(G1245="广意通讯",G1245="湖北楚天",G1245="宁波格亿达",G1245="通鼎互联",G1245="黄石昌达",G1245="江苏俊知",G1245="珠海汉胜",G1245="武汉电信"),"B","C"))</f>
        <v>C</v>
      </c>
      <c r="F1245" s="383" t="str">
        <f t="shared" ref="F1245:F1308" si="242">IF(OR(G1245="成都大唐",G1245="广东亨通",G1245="江苏亨通",G1245="兰州长飞",G1245="南京华信",G1245="汕头奥星",G1245="特发光网",G1245="武汉长飞",G1245="长春烽火",G1245="广意通讯",G1245="湖北楚天",G1245="宁波格亿达",G1245="通鼎互联",G1245="安徽汉唐",G1245="安徽宜德",G1245="安徽盈通",G1245="成都康宁",G1245="成都中飞",G1245="东莞光佳",G1245="东莞鸿鑫",G1245="烽火博鑫",G1245="佛山星蓝",G1245="广东金桥",G1245="广州联兴",G1245="贵州乾新",G1245="航天电工",G1245="合肥兴联",G1245="湖北宇洪",G1245="江苏奥通",G1245="江苏中远",G1245="宁波辰飞",G1245="宁波汉生",G1245="宁波宇欣",G1245="山东太平洋",G1245="山东特发",G1245="山东永通",G1245="上海朗闻",G1245="上海翼波",G1245="四川天邑",G1245="四川旭泰",G1245="武汉瑞联",G1245="武汉同至",G1245="西安西古",G1245="西安鑫华通",G1245="武汉驿路通",G1245="长光通信",G1245="中电八所",G1245="中电光达",G1245="中利集团",G1245="重庆特发",G1245="舟山安格",G1245="珠海邗秦"),"A",IF(OR(G1245="富通天津",G1245="赣州金信诺",G1245="江苏永鼎",G1245="上海长飞",G1245="特发股份",G1245="武汉烽火",G1245="西安烽火",G1245="长飞中利",G1245="江苏中天",G1245="江西联创",G1245="宁波盈谷",G1245="黄石昌达",G1245="四川长飞"),"B","C"))</f>
        <v>C</v>
      </c>
      <c r="G1245" s="384"/>
      <c r="H1245" s="385" t="str">
        <f>IF(G1245="","",VLOOKUP(G1245,下拉数据源!J:K,2,0))</f>
        <v/>
      </c>
      <c r="I1245" s="385"/>
      <c r="J1245" s="385"/>
      <c r="K1245" s="386"/>
      <c r="L1245" s="384"/>
      <c r="M1245" s="384"/>
      <c r="N1245" s="384"/>
      <c r="O1245" s="384"/>
      <c r="P1245" s="386"/>
      <c r="Q1245" s="387"/>
      <c r="R1245" s="286"/>
      <c r="S1245" s="388">
        <f t="shared" si="239"/>
        <v>0</v>
      </c>
      <c r="T1245" s="389"/>
      <c r="U1245" s="389">
        <f t="shared" si="237"/>
        <v>0</v>
      </c>
      <c r="V1245" s="451"/>
      <c r="W1245" s="452"/>
      <c r="X1245" s="386"/>
      <c r="Y1245" s="390"/>
      <c r="Z1245" s="391"/>
      <c r="AA1245" s="392"/>
      <c r="AB1245" s="393"/>
      <c r="AC1245" s="394"/>
      <c r="AD1245" s="395">
        <f t="shared" si="240"/>
        <v>0</v>
      </c>
      <c r="AE1245" s="396">
        <f>IF(OR(G1245=账期!$A$18,G1245=账期!$A$20,G1245=账期!$A$22,G1245=账期!$A$24,G1245=账期!$A$25,G1245=账期!$A$27,G1245=账期!$A$26,G1245=账期!$A$28,G1245=账期!$A$30,G1245=账期!$A$32,G1245=账期!$A$34,G1245=账期!$A$35,G1245=账期!$A$37,G1245=账期!$A$39,G1245=账期!$A$40,G1245=账期!$A$41,G1245=账期!$A$42,G1245=账期!$A$43,G1245=账期!$A$44,G1245=账期!$A$45,G1245=账期!$A$46,G1245=账期!$A$48,G1245=账期!$A$50,G1245=账期!$A$51,G1245=账期!$A$52,G1245=账期!$A$53,G1245=账期!$A$54,G1245=账期!$A$56,G1245=账期!$A$57,G1245=账期!$A$58,G1245=账期!$A$59,G1245=账期!$A$60,G1245=账期!$A$61,G1245=账期!$A$62,G1245=账期!$A$63,G1245=账期!$A$64,G1245=账期!$A$66,G1245=账期!$A$67,G1245=账期!$A$68,G1245=账期!$A$70,G1245=账期!$A$71),30,IF(OR(G1245=账期!$A$74,G1245=账期!$A$77,G1245=账期!$A$76,G1245=账期!$A$79,G1245=账期!$A$80,G1245=账期!$A$81,G1245=账期!$A$83,G1245=账期!$A$85,G1245=账期!$A$87,G1245=账期!$A$89,G1245=账期!$A$91),60,IF(OR(G1245=账期!$A$93,G1245=账期!$A$94,G1245=账期!$A$95,G1245=账期!$A$96,G1245=账期!$A$98,G1245=账期!$A$99,G1245=账期!$A$101,G1245=账期!$A$102),90,0)))</f>
        <v>0</v>
      </c>
      <c r="AF1245" s="396"/>
      <c r="AG1245" s="384"/>
      <c r="AH1245" s="396" t="str">
        <f t="shared" si="236"/>
        <v/>
      </c>
    </row>
    <row r="1246" spans="1:34" ht="18" customHeight="1" x14ac:dyDescent="0.25">
      <c r="A1246" s="301" t="str">
        <f t="shared" si="238"/>
        <v/>
      </c>
      <c r="B1246" s="380"/>
      <c r="C1246" s="381"/>
      <c r="D1246" s="382"/>
      <c r="E1246" s="383" t="str">
        <f t="shared" si="241"/>
        <v>C</v>
      </c>
      <c r="F1246" s="383" t="str">
        <f t="shared" si="242"/>
        <v>C</v>
      </c>
      <c r="G1246" s="384"/>
      <c r="H1246" s="385" t="str">
        <f>IF(G1246="","",VLOOKUP(G1246,下拉数据源!J:K,2,0))</f>
        <v/>
      </c>
      <c r="I1246" s="385"/>
      <c r="J1246" s="385"/>
      <c r="K1246" s="386"/>
      <c r="L1246" s="384"/>
      <c r="M1246" s="384"/>
      <c r="N1246" s="384"/>
      <c r="O1246" s="384"/>
      <c r="P1246" s="386"/>
      <c r="Q1246" s="387"/>
      <c r="R1246" s="286"/>
      <c r="S1246" s="388">
        <f t="shared" si="239"/>
        <v>0</v>
      </c>
      <c r="T1246" s="389"/>
      <c r="U1246" s="389">
        <f t="shared" si="237"/>
        <v>0</v>
      </c>
      <c r="V1246" s="451"/>
      <c r="W1246" s="452"/>
      <c r="X1246" s="386"/>
      <c r="Y1246" s="390"/>
      <c r="Z1246" s="391"/>
      <c r="AA1246" s="392"/>
      <c r="AB1246" s="393"/>
      <c r="AC1246" s="394"/>
      <c r="AD1246" s="395">
        <f t="shared" si="240"/>
        <v>0</v>
      </c>
      <c r="AE1246" s="396">
        <f>IF(OR(G1246=账期!$A$18,G1246=账期!$A$20,G1246=账期!$A$22,G1246=账期!$A$24,G1246=账期!$A$25,G1246=账期!$A$27,G1246=账期!$A$26,G1246=账期!$A$28,G1246=账期!$A$30,G1246=账期!$A$32,G1246=账期!$A$34,G1246=账期!$A$35,G1246=账期!$A$37,G1246=账期!$A$39,G1246=账期!$A$40,G1246=账期!$A$41,G1246=账期!$A$42,G1246=账期!$A$43,G1246=账期!$A$44,G1246=账期!$A$45,G1246=账期!$A$46,G1246=账期!$A$48,G1246=账期!$A$50,G1246=账期!$A$51,G1246=账期!$A$52,G1246=账期!$A$53,G1246=账期!$A$54,G1246=账期!$A$56,G1246=账期!$A$57,G1246=账期!$A$58,G1246=账期!$A$59,G1246=账期!$A$60,G1246=账期!$A$61,G1246=账期!$A$62,G1246=账期!$A$63,G1246=账期!$A$64,G1246=账期!$A$66,G1246=账期!$A$67,G1246=账期!$A$68,G1246=账期!$A$70,G1246=账期!$A$71),30,IF(OR(G1246=账期!$A$74,G1246=账期!$A$77,G1246=账期!$A$76,G1246=账期!$A$79,G1246=账期!$A$80,G1246=账期!$A$81,G1246=账期!$A$83,G1246=账期!$A$85,G1246=账期!$A$87,G1246=账期!$A$89,G1246=账期!$A$91),60,IF(OR(G1246=账期!$A$93,G1246=账期!$A$94,G1246=账期!$A$95,G1246=账期!$A$96,G1246=账期!$A$98,G1246=账期!$A$99,G1246=账期!$A$101,G1246=账期!$A$102),90,0)))</f>
        <v>0</v>
      </c>
      <c r="AF1246" s="396"/>
      <c r="AG1246" s="384"/>
      <c r="AH1246" s="396" t="str">
        <f t="shared" si="236"/>
        <v/>
      </c>
    </row>
    <row r="1247" spans="1:34" ht="18" customHeight="1" x14ac:dyDescent="0.25">
      <c r="A1247" s="301" t="str">
        <f t="shared" si="238"/>
        <v/>
      </c>
      <c r="B1247" s="380"/>
      <c r="C1247" s="381"/>
      <c r="D1247" s="382"/>
      <c r="E1247" s="383" t="str">
        <f t="shared" si="241"/>
        <v>C</v>
      </c>
      <c r="F1247" s="383" t="str">
        <f t="shared" si="242"/>
        <v>C</v>
      </c>
      <c r="G1247" s="384"/>
      <c r="H1247" s="385" t="str">
        <f>IF(G1247="","",VLOOKUP(G1247,下拉数据源!J:K,2,0))</f>
        <v/>
      </c>
      <c r="I1247" s="385"/>
      <c r="J1247" s="385"/>
      <c r="K1247" s="386"/>
      <c r="L1247" s="384"/>
      <c r="M1247" s="384"/>
      <c r="N1247" s="384"/>
      <c r="O1247" s="384"/>
      <c r="P1247" s="386"/>
      <c r="Q1247" s="387"/>
      <c r="R1247" s="286"/>
      <c r="S1247" s="388">
        <f t="shared" si="239"/>
        <v>0</v>
      </c>
      <c r="T1247" s="389"/>
      <c r="U1247" s="389">
        <f t="shared" si="237"/>
        <v>0</v>
      </c>
      <c r="V1247" s="451"/>
      <c r="W1247" s="452"/>
      <c r="X1247" s="386"/>
      <c r="Y1247" s="390"/>
      <c r="Z1247" s="391"/>
      <c r="AA1247" s="392"/>
      <c r="AB1247" s="393"/>
      <c r="AC1247" s="394"/>
      <c r="AD1247" s="395">
        <f t="shared" si="240"/>
        <v>0</v>
      </c>
      <c r="AE1247" s="396">
        <f>IF(OR(G1247=账期!$A$18,G1247=账期!$A$20,G1247=账期!$A$22,G1247=账期!$A$24,G1247=账期!$A$25,G1247=账期!$A$27,G1247=账期!$A$26,G1247=账期!$A$28,G1247=账期!$A$30,G1247=账期!$A$32,G1247=账期!$A$34,G1247=账期!$A$35,G1247=账期!$A$37,G1247=账期!$A$39,G1247=账期!$A$40,G1247=账期!$A$41,G1247=账期!$A$42,G1247=账期!$A$43,G1247=账期!$A$44,G1247=账期!$A$45,G1247=账期!$A$46,G1247=账期!$A$48,G1247=账期!$A$50,G1247=账期!$A$51,G1247=账期!$A$52,G1247=账期!$A$53,G1247=账期!$A$54,G1247=账期!$A$56,G1247=账期!$A$57,G1247=账期!$A$58,G1247=账期!$A$59,G1247=账期!$A$60,G1247=账期!$A$61,G1247=账期!$A$62,G1247=账期!$A$63,G1247=账期!$A$64,G1247=账期!$A$66,G1247=账期!$A$67,G1247=账期!$A$68,G1247=账期!$A$70,G1247=账期!$A$71),30,IF(OR(G1247=账期!$A$74,G1247=账期!$A$77,G1247=账期!$A$76,G1247=账期!$A$79,G1247=账期!$A$80,G1247=账期!$A$81,G1247=账期!$A$83,G1247=账期!$A$85,G1247=账期!$A$87,G1247=账期!$A$89,G1247=账期!$A$91),60,IF(OR(G1247=账期!$A$93,G1247=账期!$A$94,G1247=账期!$A$95,G1247=账期!$A$96,G1247=账期!$A$98,G1247=账期!$A$99,G1247=账期!$A$101,G1247=账期!$A$102),90,0)))</f>
        <v>0</v>
      </c>
      <c r="AF1247" s="396"/>
      <c r="AG1247" s="384"/>
      <c r="AH1247" s="396" t="str">
        <f t="shared" si="236"/>
        <v/>
      </c>
    </row>
    <row r="1248" spans="1:34" ht="18" customHeight="1" x14ac:dyDescent="0.25">
      <c r="A1248" s="301" t="str">
        <f t="shared" si="238"/>
        <v/>
      </c>
      <c r="B1248" s="380"/>
      <c r="C1248" s="381"/>
      <c r="D1248" s="382"/>
      <c r="E1248" s="383" t="str">
        <f t="shared" si="241"/>
        <v>C</v>
      </c>
      <c r="F1248" s="383" t="str">
        <f t="shared" si="242"/>
        <v>C</v>
      </c>
      <c r="G1248" s="384"/>
      <c r="H1248" s="385" t="str">
        <f>IF(G1248="","",VLOOKUP(G1248,下拉数据源!J:K,2,0))</f>
        <v/>
      </c>
      <c r="I1248" s="385"/>
      <c r="J1248" s="385"/>
      <c r="K1248" s="386"/>
      <c r="L1248" s="384"/>
      <c r="M1248" s="384"/>
      <c r="N1248" s="384"/>
      <c r="O1248" s="384"/>
      <c r="P1248" s="386"/>
      <c r="Q1248" s="387"/>
      <c r="R1248" s="286"/>
      <c r="S1248" s="388">
        <f t="shared" si="239"/>
        <v>0</v>
      </c>
      <c r="T1248" s="389"/>
      <c r="U1248" s="389">
        <f t="shared" si="237"/>
        <v>0</v>
      </c>
      <c r="V1248" s="451"/>
      <c r="W1248" s="452"/>
      <c r="X1248" s="386"/>
      <c r="Y1248" s="390"/>
      <c r="Z1248" s="391"/>
      <c r="AA1248" s="392"/>
      <c r="AB1248" s="393"/>
      <c r="AC1248" s="394"/>
      <c r="AD1248" s="395">
        <f t="shared" si="240"/>
        <v>0</v>
      </c>
      <c r="AE1248" s="396">
        <f>IF(OR(G1248=账期!$A$18,G1248=账期!$A$20,G1248=账期!$A$22,G1248=账期!$A$24,G1248=账期!$A$25,G1248=账期!$A$27,G1248=账期!$A$26,G1248=账期!$A$28,G1248=账期!$A$30,G1248=账期!$A$32,G1248=账期!$A$34,G1248=账期!$A$35,G1248=账期!$A$37,G1248=账期!$A$39,G1248=账期!$A$40,G1248=账期!$A$41,G1248=账期!$A$42,G1248=账期!$A$43,G1248=账期!$A$44,G1248=账期!$A$45,G1248=账期!$A$46,G1248=账期!$A$48,G1248=账期!$A$50,G1248=账期!$A$51,G1248=账期!$A$52,G1248=账期!$A$53,G1248=账期!$A$54,G1248=账期!$A$56,G1248=账期!$A$57,G1248=账期!$A$58,G1248=账期!$A$59,G1248=账期!$A$60,G1248=账期!$A$61,G1248=账期!$A$62,G1248=账期!$A$63,G1248=账期!$A$64,G1248=账期!$A$66,G1248=账期!$A$67,G1248=账期!$A$68,G1248=账期!$A$70,G1248=账期!$A$71),30,IF(OR(G1248=账期!$A$74,G1248=账期!$A$77,G1248=账期!$A$76,G1248=账期!$A$79,G1248=账期!$A$80,G1248=账期!$A$81,G1248=账期!$A$83,G1248=账期!$A$85,G1248=账期!$A$87,G1248=账期!$A$89,G1248=账期!$A$91),60,IF(OR(G1248=账期!$A$93,G1248=账期!$A$94,G1248=账期!$A$95,G1248=账期!$A$96,G1248=账期!$A$98,G1248=账期!$A$99,G1248=账期!$A$101,G1248=账期!$A$102),90,0)))</f>
        <v>0</v>
      </c>
      <c r="AF1248" s="396"/>
      <c r="AG1248" s="384"/>
      <c r="AH1248" s="396" t="str">
        <f t="shared" si="236"/>
        <v/>
      </c>
    </row>
    <row r="1249" spans="1:34" ht="18" customHeight="1" x14ac:dyDescent="0.25">
      <c r="A1249" s="301" t="str">
        <f t="shared" si="238"/>
        <v/>
      </c>
      <c r="B1249" s="380"/>
      <c r="C1249" s="381"/>
      <c r="D1249" s="382"/>
      <c r="E1249" s="383" t="str">
        <f t="shared" si="241"/>
        <v>C</v>
      </c>
      <c r="F1249" s="383" t="str">
        <f t="shared" si="242"/>
        <v>C</v>
      </c>
      <c r="G1249" s="384"/>
      <c r="H1249" s="385" t="str">
        <f>IF(G1249="","",VLOOKUP(G1249,下拉数据源!J:K,2,0))</f>
        <v/>
      </c>
      <c r="I1249" s="385"/>
      <c r="J1249" s="385"/>
      <c r="K1249" s="386"/>
      <c r="L1249" s="384"/>
      <c r="M1249" s="384"/>
      <c r="N1249" s="384"/>
      <c r="O1249" s="384"/>
      <c r="P1249" s="386"/>
      <c r="Q1249" s="387"/>
      <c r="R1249" s="286"/>
      <c r="S1249" s="388">
        <f t="shared" si="239"/>
        <v>0</v>
      </c>
      <c r="T1249" s="389"/>
      <c r="U1249" s="389">
        <f t="shared" si="237"/>
        <v>0</v>
      </c>
      <c r="V1249" s="451"/>
      <c r="W1249" s="452"/>
      <c r="X1249" s="386"/>
      <c r="Y1249" s="390"/>
      <c r="Z1249" s="391"/>
      <c r="AA1249" s="392"/>
      <c r="AB1249" s="393"/>
      <c r="AC1249" s="394"/>
      <c r="AD1249" s="395">
        <f t="shared" si="240"/>
        <v>0</v>
      </c>
      <c r="AE1249" s="396">
        <f>IF(OR(G1249=账期!$A$18,G1249=账期!$A$20,G1249=账期!$A$22,G1249=账期!$A$24,G1249=账期!$A$25,G1249=账期!$A$27,G1249=账期!$A$26,G1249=账期!$A$28,G1249=账期!$A$30,G1249=账期!$A$32,G1249=账期!$A$34,G1249=账期!$A$35,G1249=账期!$A$37,G1249=账期!$A$39,G1249=账期!$A$40,G1249=账期!$A$41,G1249=账期!$A$42,G1249=账期!$A$43,G1249=账期!$A$44,G1249=账期!$A$45,G1249=账期!$A$46,G1249=账期!$A$48,G1249=账期!$A$50,G1249=账期!$A$51,G1249=账期!$A$52,G1249=账期!$A$53,G1249=账期!$A$54,G1249=账期!$A$56,G1249=账期!$A$57,G1249=账期!$A$58,G1249=账期!$A$59,G1249=账期!$A$60,G1249=账期!$A$61,G1249=账期!$A$62,G1249=账期!$A$63,G1249=账期!$A$64,G1249=账期!$A$66,G1249=账期!$A$67,G1249=账期!$A$68,G1249=账期!$A$70,G1249=账期!$A$71),30,IF(OR(G1249=账期!$A$74,G1249=账期!$A$77,G1249=账期!$A$76,G1249=账期!$A$79,G1249=账期!$A$80,G1249=账期!$A$81,G1249=账期!$A$83,G1249=账期!$A$85,G1249=账期!$A$87,G1249=账期!$A$89,G1249=账期!$A$91),60,IF(OR(G1249=账期!$A$93,G1249=账期!$A$94,G1249=账期!$A$95,G1249=账期!$A$96,G1249=账期!$A$98,G1249=账期!$A$99,G1249=账期!$A$101,G1249=账期!$A$102),90,0)))</f>
        <v>0</v>
      </c>
      <c r="AF1249" s="396"/>
      <c r="AG1249" s="384"/>
      <c r="AH1249" s="396" t="str">
        <f t="shared" si="236"/>
        <v/>
      </c>
    </row>
    <row r="1250" spans="1:34" ht="18" customHeight="1" x14ac:dyDescent="0.25">
      <c r="A1250" s="301" t="str">
        <f t="shared" si="238"/>
        <v/>
      </c>
      <c r="B1250" s="380"/>
      <c r="C1250" s="381"/>
      <c r="D1250" s="382"/>
      <c r="E1250" s="383" t="str">
        <f t="shared" si="241"/>
        <v>C</v>
      </c>
      <c r="F1250" s="383" t="str">
        <f t="shared" si="242"/>
        <v>C</v>
      </c>
      <c r="G1250" s="384"/>
      <c r="H1250" s="385" t="str">
        <f>IF(G1250="","",VLOOKUP(G1250,下拉数据源!J:K,2,0))</f>
        <v/>
      </c>
      <c r="I1250" s="385"/>
      <c r="J1250" s="385"/>
      <c r="K1250" s="386"/>
      <c r="L1250" s="384"/>
      <c r="M1250" s="384"/>
      <c r="N1250" s="384"/>
      <c r="O1250" s="384"/>
      <c r="P1250" s="386"/>
      <c r="Q1250" s="387"/>
      <c r="R1250" s="286"/>
      <c r="S1250" s="388">
        <f t="shared" si="239"/>
        <v>0</v>
      </c>
      <c r="T1250" s="389"/>
      <c r="U1250" s="389">
        <f t="shared" si="237"/>
        <v>0</v>
      </c>
      <c r="V1250" s="451"/>
      <c r="W1250" s="452"/>
      <c r="X1250" s="386"/>
      <c r="Y1250" s="390"/>
      <c r="Z1250" s="391"/>
      <c r="AA1250" s="392"/>
      <c r="AB1250" s="393"/>
      <c r="AC1250" s="394"/>
      <c r="AD1250" s="395">
        <f t="shared" si="240"/>
        <v>0</v>
      </c>
      <c r="AE1250" s="396">
        <f>IF(OR(G1250=账期!$A$18,G1250=账期!$A$20,G1250=账期!$A$22,G1250=账期!$A$24,G1250=账期!$A$25,G1250=账期!$A$27,G1250=账期!$A$26,G1250=账期!$A$28,G1250=账期!$A$30,G1250=账期!$A$32,G1250=账期!$A$34,G1250=账期!$A$35,G1250=账期!$A$37,G1250=账期!$A$39,G1250=账期!$A$40,G1250=账期!$A$41,G1250=账期!$A$42,G1250=账期!$A$43,G1250=账期!$A$44,G1250=账期!$A$45,G1250=账期!$A$46,G1250=账期!$A$48,G1250=账期!$A$50,G1250=账期!$A$51,G1250=账期!$A$52,G1250=账期!$A$53,G1250=账期!$A$54,G1250=账期!$A$56,G1250=账期!$A$57,G1250=账期!$A$58,G1250=账期!$A$59,G1250=账期!$A$60,G1250=账期!$A$61,G1250=账期!$A$62,G1250=账期!$A$63,G1250=账期!$A$64,G1250=账期!$A$66,G1250=账期!$A$67,G1250=账期!$A$68,G1250=账期!$A$70,G1250=账期!$A$71),30,IF(OR(G1250=账期!$A$74,G1250=账期!$A$77,G1250=账期!$A$76,G1250=账期!$A$79,G1250=账期!$A$80,G1250=账期!$A$81,G1250=账期!$A$83,G1250=账期!$A$85,G1250=账期!$A$87,G1250=账期!$A$89,G1250=账期!$A$91),60,IF(OR(G1250=账期!$A$93,G1250=账期!$A$94,G1250=账期!$A$95,G1250=账期!$A$96,G1250=账期!$A$98,G1250=账期!$A$99,G1250=账期!$A$101,G1250=账期!$A$102),90,0)))</f>
        <v>0</v>
      </c>
      <c r="AF1250" s="396"/>
      <c r="AG1250" s="384"/>
      <c r="AH1250" s="396" t="str">
        <f t="shared" si="236"/>
        <v/>
      </c>
    </row>
    <row r="1251" spans="1:34" ht="18" customHeight="1" x14ac:dyDescent="0.25">
      <c r="A1251" s="301" t="str">
        <f t="shared" si="238"/>
        <v/>
      </c>
      <c r="B1251" s="380"/>
      <c r="C1251" s="381"/>
      <c r="D1251" s="382"/>
      <c r="E1251" s="383" t="str">
        <f t="shared" si="241"/>
        <v>C</v>
      </c>
      <c r="F1251" s="383" t="str">
        <f t="shared" si="242"/>
        <v>C</v>
      </c>
      <c r="G1251" s="384"/>
      <c r="H1251" s="385" t="str">
        <f>IF(G1251="","",VLOOKUP(G1251,下拉数据源!J:K,2,0))</f>
        <v/>
      </c>
      <c r="I1251" s="385"/>
      <c r="J1251" s="385"/>
      <c r="K1251" s="386"/>
      <c r="L1251" s="384"/>
      <c r="M1251" s="384"/>
      <c r="N1251" s="384"/>
      <c r="O1251" s="384"/>
      <c r="P1251" s="386"/>
      <c r="Q1251" s="387"/>
      <c r="R1251" s="286"/>
      <c r="S1251" s="388">
        <f t="shared" si="239"/>
        <v>0</v>
      </c>
      <c r="T1251" s="389"/>
      <c r="U1251" s="389">
        <f t="shared" si="237"/>
        <v>0</v>
      </c>
      <c r="V1251" s="451"/>
      <c r="W1251" s="452"/>
      <c r="X1251" s="386"/>
      <c r="Y1251" s="390"/>
      <c r="Z1251" s="391"/>
      <c r="AA1251" s="392"/>
      <c r="AB1251" s="393"/>
      <c r="AC1251" s="394"/>
      <c r="AD1251" s="395">
        <f t="shared" si="240"/>
        <v>0</v>
      </c>
      <c r="AE1251" s="396">
        <f>IF(OR(G1251=账期!$A$18,G1251=账期!$A$20,G1251=账期!$A$22,G1251=账期!$A$24,G1251=账期!$A$25,G1251=账期!$A$27,G1251=账期!$A$26,G1251=账期!$A$28,G1251=账期!$A$30,G1251=账期!$A$32,G1251=账期!$A$34,G1251=账期!$A$35,G1251=账期!$A$37,G1251=账期!$A$39,G1251=账期!$A$40,G1251=账期!$A$41,G1251=账期!$A$42,G1251=账期!$A$43,G1251=账期!$A$44,G1251=账期!$A$45,G1251=账期!$A$46,G1251=账期!$A$48,G1251=账期!$A$50,G1251=账期!$A$51,G1251=账期!$A$52,G1251=账期!$A$53,G1251=账期!$A$54,G1251=账期!$A$56,G1251=账期!$A$57,G1251=账期!$A$58,G1251=账期!$A$59,G1251=账期!$A$60,G1251=账期!$A$61,G1251=账期!$A$62,G1251=账期!$A$63,G1251=账期!$A$64,G1251=账期!$A$66,G1251=账期!$A$67,G1251=账期!$A$68,G1251=账期!$A$70,G1251=账期!$A$71),30,IF(OR(G1251=账期!$A$74,G1251=账期!$A$77,G1251=账期!$A$76,G1251=账期!$A$79,G1251=账期!$A$80,G1251=账期!$A$81,G1251=账期!$A$83,G1251=账期!$A$85,G1251=账期!$A$87,G1251=账期!$A$89,G1251=账期!$A$91),60,IF(OR(G1251=账期!$A$93,G1251=账期!$A$94,G1251=账期!$A$95,G1251=账期!$A$96,G1251=账期!$A$98,G1251=账期!$A$99,G1251=账期!$A$101,G1251=账期!$A$102),90,0)))</f>
        <v>0</v>
      </c>
      <c r="AF1251" s="396"/>
      <c r="AG1251" s="384"/>
      <c r="AH1251" s="396" t="str">
        <f t="shared" si="236"/>
        <v/>
      </c>
    </row>
    <row r="1252" spans="1:34" ht="18" customHeight="1" x14ac:dyDescent="0.25">
      <c r="A1252" s="301" t="str">
        <f t="shared" si="238"/>
        <v/>
      </c>
      <c r="B1252" s="380"/>
      <c r="C1252" s="381"/>
      <c r="D1252" s="382"/>
      <c r="E1252" s="383" t="str">
        <f t="shared" si="241"/>
        <v>C</v>
      </c>
      <c r="F1252" s="383" t="str">
        <f t="shared" si="242"/>
        <v>C</v>
      </c>
      <c r="G1252" s="384"/>
      <c r="H1252" s="385" t="str">
        <f>IF(G1252="","",VLOOKUP(G1252,下拉数据源!J:K,2,0))</f>
        <v/>
      </c>
      <c r="I1252" s="385"/>
      <c r="J1252" s="385"/>
      <c r="K1252" s="386"/>
      <c r="L1252" s="384"/>
      <c r="M1252" s="384"/>
      <c r="N1252" s="384"/>
      <c r="O1252" s="384"/>
      <c r="P1252" s="386"/>
      <c r="Q1252" s="387"/>
      <c r="R1252" s="286"/>
      <c r="S1252" s="388">
        <f t="shared" si="239"/>
        <v>0</v>
      </c>
      <c r="T1252" s="389"/>
      <c r="U1252" s="389">
        <f t="shared" si="237"/>
        <v>0</v>
      </c>
      <c r="V1252" s="451"/>
      <c r="W1252" s="452"/>
      <c r="X1252" s="386"/>
      <c r="Y1252" s="390"/>
      <c r="Z1252" s="391"/>
      <c r="AA1252" s="392"/>
      <c r="AB1252" s="393"/>
      <c r="AC1252" s="394"/>
      <c r="AD1252" s="395">
        <f t="shared" si="240"/>
        <v>0</v>
      </c>
      <c r="AE1252" s="396">
        <f>IF(OR(G1252=账期!$A$18,G1252=账期!$A$20,G1252=账期!$A$22,G1252=账期!$A$24,G1252=账期!$A$25,G1252=账期!$A$27,G1252=账期!$A$26,G1252=账期!$A$28,G1252=账期!$A$30,G1252=账期!$A$32,G1252=账期!$A$34,G1252=账期!$A$35,G1252=账期!$A$37,G1252=账期!$A$39,G1252=账期!$A$40,G1252=账期!$A$41,G1252=账期!$A$42,G1252=账期!$A$43,G1252=账期!$A$44,G1252=账期!$A$45,G1252=账期!$A$46,G1252=账期!$A$48,G1252=账期!$A$50,G1252=账期!$A$51,G1252=账期!$A$52,G1252=账期!$A$53,G1252=账期!$A$54,G1252=账期!$A$56,G1252=账期!$A$57,G1252=账期!$A$58,G1252=账期!$A$59,G1252=账期!$A$60,G1252=账期!$A$61,G1252=账期!$A$62,G1252=账期!$A$63,G1252=账期!$A$64,G1252=账期!$A$66,G1252=账期!$A$67,G1252=账期!$A$68,G1252=账期!$A$70,G1252=账期!$A$71),30,IF(OR(G1252=账期!$A$74,G1252=账期!$A$77,G1252=账期!$A$76,G1252=账期!$A$79,G1252=账期!$A$80,G1252=账期!$A$81,G1252=账期!$A$83,G1252=账期!$A$85,G1252=账期!$A$87,G1252=账期!$A$89,G1252=账期!$A$91),60,IF(OR(G1252=账期!$A$93,G1252=账期!$A$94,G1252=账期!$A$95,G1252=账期!$A$96,G1252=账期!$A$98,G1252=账期!$A$99,G1252=账期!$A$101,G1252=账期!$A$102),90,0)))</f>
        <v>0</v>
      </c>
      <c r="AF1252" s="396"/>
      <c r="AG1252" s="384"/>
      <c r="AH1252" s="396" t="str">
        <f t="shared" si="236"/>
        <v/>
      </c>
    </row>
    <row r="1253" spans="1:34" ht="18" customHeight="1" x14ac:dyDescent="0.25">
      <c r="A1253" s="301" t="str">
        <f t="shared" si="238"/>
        <v/>
      </c>
      <c r="B1253" s="380"/>
      <c r="C1253" s="381"/>
      <c r="D1253" s="382"/>
      <c r="E1253" s="383" t="str">
        <f t="shared" si="241"/>
        <v>C</v>
      </c>
      <c r="F1253" s="383" t="str">
        <f t="shared" si="242"/>
        <v>C</v>
      </c>
      <c r="G1253" s="384"/>
      <c r="H1253" s="385" t="str">
        <f>IF(G1253="","",VLOOKUP(G1253,下拉数据源!J:K,2,0))</f>
        <v/>
      </c>
      <c r="I1253" s="385"/>
      <c r="J1253" s="385"/>
      <c r="K1253" s="386"/>
      <c r="L1253" s="384"/>
      <c r="M1253" s="384"/>
      <c r="N1253" s="384"/>
      <c r="O1253" s="384"/>
      <c r="P1253" s="386"/>
      <c r="Q1253" s="387"/>
      <c r="R1253" s="286"/>
      <c r="S1253" s="388">
        <f t="shared" si="239"/>
        <v>0</v>
      </c>
      <c r="T1253" s="389"/>
      <c r="U1253" s="389">
        <f t="shared" si="237"/>
        <v>0</v>
      </c>
      <c r="V1253" s="451"/>
      <c r="W1253" s="452"/>
      <c r="X1253" s="386"/>
      <c r="Y1253" s="390"/>
      <c r="Z1253" s="391"/>
      <c r="AA1253" s="392"/>
      <c r="AB1253" s="393"/>
      <c r="AC1253" s="394"/>
      <c r="AD1253" s="395">
        <f t="shared" si="240"/>
        <v>0</v>
      </c>
      <c r="AE1253" s="396">
        <f>IF(OR(G1253=账期!$A$18,G1253=账期!$A$20,G1253=账期!$A$22,G1253=账期!$A$24,G1253=账期!$A$25,G1253=账期!$A$27,G1253=账期!$A$26,G1253=账期!$A$28,G1253=账期!$A$30,G1253=账期!$A$32,G1253=账期!$A$34,G1253=账期!$A$35,G1253=账期!$A$37,G1253=账期!$A$39,G1253=账期!$A$40,G1253=账期!$A$41,G1253=账期!$A$42,G1253=账期!$A$43,G1253=账期!$A$44,G1253=账期!$A$45,G1253=账期!$A$46,G1253=账期!$A$48,G1253=账期!$A$50,G1253=账期!$A$51,G1253=账期!$A$52,G1253=账期!$A$53,G1253=账期!$A$54,G1253=账期!$A$56,G1253=账期!$A$57,G1253=账期!$A$58,G1253=账期!$A$59,G1253=账期!$A$60,G1253=账期!$A$61,G1253=账期!$A$62,G1253=账期!$A$63,G1253=账期!$A$64,G1253=账期!$A$66,G1253=账期!$A$67,G1253=账期!$A$68,G1253=账期!$A$70,G1253=账期!$A$71),30,IF(OR(G1253=账期!$A$74,G1253=账期!$A$77,G1253=账期!$A$76,G1253=账期!$A$79,G1253=账期!$A$80,G1253=账期!$A$81,G1253=账期!$A$83,G1253=账期!$A$85,G1253=账期!$A$87,G1253=账期!$A$89,G1253=账期!$A$91),60,IF(OR(G1253=账期!$A$93,G1253=账期!$A$94,G1253=账期!$A$95,G1253=账期!$A$96,G1253=账期!$A$98,G1253=账期!$A$99,G1253=账期!$A$101,G1253=账期!$A$102),90,0)))</f>
        <v>0</v>
      </c>
      <c r="AF1253" s="396"/>
      <c r="AG1253" s="384"/>
      <c r="AH1253" s="396" t="str">
        <f t="shared" si="236"/>
        <v/>
      </c>
    </row>
    <row r="1254" spans="1:34" ht="18" customHeight="1" x14ac:dyDescent="0.25">
      <c r="A1254" s="301" t="str">
        <f t="shared" si="238"/>
        <v/>
      </c>
      <c r="B1254" s="380"/>
      <c r="C1254" s="381"/>
      <c r="D1254" s="382"/>
      <c r="E1254" s="383" t="str">
        <f t="shared" si="241"/>
        <v>C</v>
      </c>
      <c r="F1254" s="383" t="str">
        <f t="shared" si="242"/>
        <v>C</v>
      </c>
      <c r="G1254" s="384"/>
      <c r="H1254" s="385" t="str">
        <f>IF(G1254="","",VLOOKUP(G1254,下拉数据源!J:K,2,0))</f>
        <v/>
      </c>
      <c r="I1254" s="385"/>
      <c r="J1254" s="385"/>
      <c r="K1254" s="386"/>
      <c r="L1254" s="384"/>
      <c r="M1254" s="384"/>
      <c r="N1254" s="384"/>
      <c r="O1254" s="384"/>
      <c r="P1254" s="386"/>
      <c r="Q1254" s="387"/>
      <c r="R1254" s="286"/>
      <c r="S1254" s="388">
        <f t="shared" si="239"/>
        <v>0</v>
      </c>
      <c r="T1254" s="389"/>
      <c r="U1254" s="389">
        <f t="shared" si="237"/>
        <v>0</v>
      </c>
      <c r="V1254" s="451"/>
      <c r="W1254" s="452"/>
      <c r="X1254" s="386"/>
      <c r="Y1254" s="390"/>
      <c r="Z1254" s="391"/>
      <c r="AA1254" s="392"/>
      <c r="AB1254" s="393"/>
      <c r="AC1254" s="394"/>
      <c r="AD1254" s="395">
        <f t="shared" si="240"/>
        <v>0</v>
      </c>
      <c r="AE1254" s="396">
        <f>IF(OR(G1254=账期!$A$18,G1254=账期!$A$20,G1254=账期!$A$22,G1254=账期!$A$24,G1254=账期!$A$25,G1254=账期!$A$27,G1254=账期!$A$26,G1254=账期!$A$28,G1254=账期!$A$30,G1254=账期!$A$32,G1254=账期!$A$34,G1254=账期!$A$35,G1254=账期!$A$37,G1254=账期!$A$39,G1254=账期!$A$40,G1254=账期!$A$41,G1254=账期!$A$42,G1254=账期!$A$43,G1254=账期!$A$44,G1254=账期!$A$45,G1254=账期!$A$46,G1254=账期!$A$48,G1254=账期!$A$50,G1254=账期!$A$51,G1254=账期!$A$52,G1254=账期!$A$53,G1254=账期!$A$54,G1254=账期!$A$56,G1254=账期!$A$57,G1254=账期!$A$58,G1254=账期!$A$59,G1254=账期!$A$60,G1254=账期!$A$61,G1254=账期!$A$62,G1254=账期!$A$63,G1254=账期!$A$64,G1254=账期!$A$66,G1254=账期!$A$67,G1254=账期!$A$68,G1254=账期!$A$70,G1254=账期!$A$71),30,IF(OR(G1254=账期!$A$74,G1254=账期!$A$77,G1254=账期!$A$76,G1254=账期!$A$79,G1254=账期!$A$80,G1254=账期!$A$81,G1254=账期!$A$83,G1254=账期!$A$85,G1254=账期!$A$87,G1254=账期!$A$89,G1254=账期!$A$91),60,IF(OR(G1254=账期!$A$93,G1254=账期!$A$94,G1254=账期!$A$95,G1254=账期!$A$96,G1254=账期!$A$98,G1254=账期!$A$99,G1254=账期!$A$101,G1254=账期!$A$102),90,0)))</f>
        <v>0</v>
      </c>
      <c r="AF1254" s="396"/>
      <c r="AG1254" s="384"/>
      <c r="AH1254" s="396" t="str">
        <f t="shared" si="236"/>
        <v/>
      </c>
    </row>
    <row r="1255" spans="1:34" ht="18" customHeight="1" x14ac:dyDescent="0.25">
      <c r="A1255" s="301" t="str">
        <f t="shared" si="238"/>
        <v/>
      </c>
      <c r="B1255" s="380"/>
      <c r="C1255" s="381"/>
      <c r="D1255" s="382"/>
      <c r="E1255" s="383" t="str">
        <f t="shared" si="241"/>
        <v>C</v>
      </c>
      <c r="F1255" s="383" t="str">
        <f t="shared" si="242"/>
        <v>C</v>
      </c>
      <c r="G1255" s="384"/>
      <c r="H1255" s="385" t="str">
        <f>IF(G1255="","",VLOOKUP(G1255,下拉数据源!J:K,2,0))</f>
        <v/>
      </c>
      <c r="I1255" s="385"/>
      <c r="J1255" s="385"/>
      <c r="K1255" s="386"/>
      <c r="L1255" s="384"/>
      <c r="M1255" s="384"/>
      <c r="N1255" s="384"/>
      <c r="O1255" s="384"/>
      <c r="P1255" s="386"/>
      <c r="Q1255" s="387"/>
      <c r="R1255" s="286"/>
      <c r="S1255" s="388">
        <f t="shared" si="239"/>
        <v>0</v>
      </c>
      <c r="T1255" s="389"/>
      <c r="U1255" s="389">
        <f t="shared" si="237"/>
        <v>0</v>
      </c>
      <c r="V1255" s="451"/>
      <c r="W1255" s="452"/>
      <c r="X1255" s="386"/>
      <c r="Y1255" s="390"/>
      <c r="Z1255" s="391"/>
      <c r="AA1255" s="392"/>
      <c r="AB1255" s="393"/>
      <c r="AC1255" s="394"/>
      <c r="AD1255" s="395">
        <f t="shared" si="240"/>
        <v>0</v>
      </c>
      <c r="AE1255" s="396">
        <f>IF(OR(G1255=账期!$A$18,G1255=账期!$A$20,G1255=账期!$A$22,G1255=账期!$A$24,G1255=账期!$A$25,G1255=账期!$A$27,G1255=账期!$A$26,G1255=账期!$A$28,G1255=账期!$A$30,G1255=账期!$A$32,G1255=账期!$A$34,G1255=账期!$A$35,G1255=账期!$A$37,G1255=账期!$A$39,G1255=账期!$A$40,G1255=账期!$A$41,G1255=账期!$A$42,G1255=账期!$A$43,G1255=账期!$A$44,G1255=账期!$A$45,G1255=账期!$A$46,G1255=账期!$A$48,G1255=账期!$A$50,G1255=账期!$A$51,G1255=账期!$A$52,G1255=账期!$A$53,G1255=账期!$A$54,G1255=账期!$A$56,G1255=账期!$A$57,G1255=账期!$A$58,G1255=账期!$A$59,G1255=账期!$A$60,G1255=账期!$A$61,G1255=账期!$A$62,G1255=账期!$A$63,G1255=账期!$A$64,G1255=账期!$A$66,G1255=账期!$A$67,G1255=账期!$A$68,G1255=账期!$A$70,G1255=账期!$A$71),30,IF(OR(G1255=账期!$A$74,G1255=账期!$A$77,G1255=账期!$A$76,G1255=账期!$A$79,G1255=账期!$A$80,G1255=账期!$A$81,G1255=账期!$A$83,G1255=账期!$A$85,G1255=账期!$A$87,G1255=账期!$A$89,G1255=账期!$A$91),60,IF(OR(G1255=账期!$A$93,G1255=账期!$A$94,G1255=账期!$A$95,G1255=账期!$A$96,G1255=账期!$A$98,G1255=账期!$A$99,G1255=账期!$A$101,G1255=账期!$A$102),90,0)))</f>
        <v>0</v>
      </c>
      <c r="AF1255" s="396"/>
      <c r="AG1255" s="384"/>
      <c r="AH1255" s="396" t="str">
        <f t="shared" ref="AH1255:AH1318" si="243">IF(AG1255="华东","徐绪盛",IF(AG1255="华南","柯童柱",IF(AG1255="华中","杭得利",IF(AG1255="西南","张军",IF(AG1255="华北","石浩宇","")))))</f>
        <v/>
      </c>
    </row>
    <row r="1256" spans="1:34" ht="18" customHeight="1" x14ac:dyDescent="0.25">
      <c r="A1256" s="301" t="str">
        <f t="shared" si="238"/>
        <v/>
      </c>
      <c r="B1256" s="380"/>
      <c r="C1256" s="381"/>
      <c r="D1256" s="382"/>
      <c r="E1256" s="383" t="str">
        <f t="shared" si="241"/>
        <v>C</v>
      </c>
      <c r="F1256" s="383" t="str">
        <f t="shared" si="242"/>
        <v>C</v>
      </c>
      <c r="G1256" s="384"/>
      <c r="H1256" s="385" t="str">
        <f>IF(G1256="","",VLOOKUP(G1256,下拉数据源!J:K,2,0))</f>
        <v/>
      </c>
      <c r="I1256" s="385"/>
      <c r="J1256" s="385"/>
      <c r="K1256" s="386"/>
      <c r="L1256" s="384"/>
      <c r="M1256" s="384"/>
      <c r="N1256" s="384"/>
      <c r="O1256" s="384"/>
      <c r="P1256" s="386"/>
      <c r="Q1256" s="387"/>
      <c r="R1256" s="286"/>
      <c r="S1256" s="388">
        <f t="shared" si="239"/>
        <v>0</v>
      </c>
      <c r="T1256" s="389"/>
      <c r="U1256" s="389">
        <f t="shared" si="237"/>
        <v>0</v>
      </c>
      <c r="V1256" s="451"/>
      <c r="W1256" s="452"/>
      <c r="X1256" s="386"/>
      <c r="Y1256" s="390"/>
      <c r="Z1256" s="391"/>
      <c r="AA1256" s="392"/>
      <c r="AB1256" s="393"/>
      <c r="AC1256" s="394"/>
      <c r="AD1256" s="395">
        <f t="shared" si="240"/>
        <v>0</v>
      </c>
      <c r="AE1256" s="396">
        <f>IF(OR(G1256=账期!$A$18,G1256=账期!$A$20,G1256=账期!$A$22,G1256=账期!$A$24,G1256=账期!$A$25,G1256=账期!$A$27,G1256=账期!$A$26,G1256=账期!$A$28,G1256=账期!$A$30,G1256=账期!$A$32,G1256=账期!$A$34,G1256=账期!$A$35,G1256=账期!$A$37,G1256=账期!$A$39,G1256=账期!$A$40,G1256=账期!$A$41,G1256=账期!$A$42,G1256=账期!$A$43,G1256=账期!$A$44,G1256=账期!$A$45,G1256=账期!$A$46,G1256=账期!$A$48,G1256=账期!$A$50,G1256=账期!$A$51,G1256=账期!$A$52,G1256=账期!$A$53,G1256=账期!$A$54,G1256=账期!$A$56,G1256=账期!$A$57,G1256=账期!$A$58,G1256=账期!$A$59,G1256=账期!$A$60,G1256=账期!$A$61,G1256=账期!$A$62,G1256=账期!$A$63,G1256=账期!$A$64,G1256=账期!$A$66,G1256=账期!$A$67,G1256=账期!$A$68,G1256=账期!$A$70,G1256=账期!$A$71),30,IF(OR(G1256=账期!$A$74,G1256=账期!$A$77,G1256=账期!$A$76,G1256=账期!$A$79,G1256=账期!$A$80,G1256=账期!$A$81,G1256=账期!$A$83,G1256=账期!$A$85,G1256=账期!$A$87,G1256=账期!$A$89,G1256=账期!$A$91),60,IF(OR(G1256=账期!$A$93,G1256=账期!$A$94,G1256=账期!$A$95,G1256=账期!$A$96,G1256=账期!$A$98,G1256=账期!$A$99,G1256=账期!$A$101,G1256=账期!$A$102),90,0)))</f>
        <v>0</v>
      </c>
      <c r="AF1256" s="396"/>
      <c r="AG1256" s="384"/>
      <c r="AH1256" s="396" t="str">
        <f t="shared" si="243"/>
        <v/>
      </c>
    </row>
    <row r="1257" spans="1:34" ht="18" customHeight="1" x14ac:dyDescent="0.25">
      <c r="A1257" s="301" t="str">
        <f t="shared" si="238"/>
        <v/>
      </c>
      <c r="B1257" s="380"/>
      <c r="C1257" s="381"/>
      <c r="D1257" s="382"/>
      <c r="E1257" s="383" t="str">
        <f t="shared" si="241"/>
        <v>C</v>
      </c>
      <c r="F1257" s="383" t="str">
        <f t="shared" si="242"/>
        <v>C</v>
      </c>
      <c r="G1257" s="384"/>
      <c r="H1257" s="385" t="str">
        <f>IF(G1257="","",VLOOKUP(G1257,下拉数据源!J:K,2,0))</f>
        <v/>
      </c>
      <c r="I1257" s="385"/>
      <c r="J1257" s="385"/>
      <c r="K1257" s="386"/>
      <c r="L1257" s="384"/>
      <c r="M1257" s="384"/>
      <c r="N1257" s="384"/>
      <c r="O1257" s="384"/>
      <c r="P1257" s="386"/>
      <c r="Q1257" s="387"/>
      <c r="R1257" s="286"/>
      <c r="S1257" s="388">
        <f t="shared" si="239"/>
        <v>0</v>
      </c>
      <c r="T1257" s="389"/>
      <c r="U1257" s="389">
        <f t="shared" si="237"/>
        <v>0</v>
      </c>
      <c r="V1257" s="451"/>
      <c r="W1257" s="452"/>
      <c r="X1257" s="386"/>
      <c r="Y1257" s="390"/>
      <c r="Z1257" s="391"/>
      <c r="AA1257" s="392"/>
      <c r="AB1257" s="393"/>
      <c r="AC1257" s="394"/>
      <c r="AD1257" s="395">
        <f t="shared" si="240"/>
        <v>0</v>
      </c>
      <c r="AE1257" s="396">
        <f>IF(OR(G1257=账期!$A$18,G1257=账期!$A$20,G1257=账期!$A$22,G1257=账期!$A$24,G1257=账期!$A$25,G1257=账期!$A$27,G1257=账期!$A$26,G1257=账期!$A$28,G1257=账期!$A$30,G1257=账期!$A$32,G1257=账期!$A$34,G1257=账期!$A$35,G1257=账期!$A$37,G1257=账期!$A$39,G1257=账期!$A$40,G1257=账期!$A$41,G1257=账期!$A$42,G1257=账期!$A$43,G1257=账期!$A$44,G1257=账期!$A$45,G1257=账期!$A$46,G1257=账期!$A$48,G1257=账期!$A$50,G1257=账期!$A$51,G1257=账期!$A$52,G1257=账期!$A$53,G1257=账期!$A$54,G1257=账期!$A$56,G1257=账期!$A$57,G1257=账期!$A$58,G1257=账期!$A$59,G1257=账期!$A$60,G1257=账期!$A$61,G1257=账期!$A$62,G1257=账期!$A$63,G1257=账期!$A$64,G1257=账期!$A$66,G1257=账期!$A$67,G1257=账期!$A$68,G1257=账期!$A$70,G1257=账期!$A$71),30,IF(OR(G1257=账期!$A$74,G1257=账期!$A$77,G1257=账期!$A$76,G1257=账期!$A$79,G1257=账期!$A$80,G1257=账期!$A$81,G1257=账期!$A$83,G1257=账期!$A$85,G1257=账期!$A$87,G1257=账期!$A$89,G1257=账期!$A$91),60,IF(OR(G1257=账期!$A$93,G1257=账期!$A$94,G1257=账期!$A$95,G1257=账期!$A$96,G1257=账期!$A$98,G1257=账期!$A$99,G1257=账期!$A$101,G1257=账期!$A$102),90,0)))</f>
        <v>0</v>
      </c>
      <c r="AF1257" s="396"/>
      <c r="AG1257" s="384"/>
      <c r="AH1257" s="396" t="str">
        <f t="shared" si="243"/>
        <v/>
      </c>
    </row>
    <row r="1258" spans="1:34" ht="18" customHeight="1" x14ac:dyDescent="0.25">
      <c r="A1258" s="301" t="str">
        <f t="shared" si="238"/>
        <v/>
      </c>
      <c r="B1258" s="380"/>
      <c r="C1258" s="381"/>
      <c r="D1258" s="382"/>
      <c r="E1258" s="383" t="str">
        <f t="shared" si="241"/>
        <v>C</v>
      </c>
      <c r="F1258" s="383" t="str">
        <f t="shared" si="242"/>
        <v>C</v>
      </c>
      <c r="G1258" s="384"/>
      <c r="H1258" s="385" t="str">
        <f>IF(G1258="","",VLOOKUP(G1258,下拉数据源!J:K,2,0))</f>
        <v/>
      </c>
      <c r="I1258" s="385"/>
      <c r="J1258" s="385"/>
      <c r="K1258" s="386"/>
      <c r="L1258" s="384"/>
      <c r="M1258" s="384"/>
      <c r="N1258" s="384"/>
      <c r="O1258" s="384"/>
      <c r="P1258" s="386"/>
      <c r="Q1258" s="387"/>
      <c r="R1258" s="286"/>
      <c r="S1258" s="388">
        <f t="shared" si="239"/>
        <v>0</v>
      </c>
      <c r="T1258" s="389"/>
      <c r="U1258" s="389">
        <f t="shared" si="237"/>
        <v>0</v>
      </c>
      <c r="V1258" s="451"/>
      <c r="W1258" s="452"/>
      <c r="X1258" s="386"/>
      <c r="Y1258" s="390"/>
      <c r="Z1258" s="391"/>
      <c r="AA1258" s="392"/>
      <c r="AB1258" s="393"/>
      <c r="AC1258" s="394"/>
      <c r="AD1258" s="395">
        <f t="shared" si="240"/>
        <v>0</v>
      </c>
      <c r="AE1258" s="396">
        <f>IF(OR(G1258=账期!$A$18,G1258=账期!$A$20,G1258=账期!$A$22,G1258=账期!$A$24,G1258=账期!$A$25,G1258=账期!$A$27,G1258=账期!$A$26,G1258=账期!$A$28,G1258=账期!$A$30,G1258=账期!$A$32,G1258=账期!$A$34,G1258=账期!$A$35,G1258=账期!$A$37,G1258=账期!$A$39,G1258=账期!$A$40,G1258=账期!$A$41,G1258=账期!$A$42,G1258=账期!$A$43,G1258=账期!$A$44,G1258=账期!$A$45,G1258=账期!$A$46,G1258=账期!$A$48,G1258=账期!$A$50,G1258=账期!$A$51,G1258=账期!$A$52,G1258=账期!$A$53,G1258=账期!$A$54,G1258=账期!$A$56,G1258=账期!$A$57,G1258=账期!$A$58,G1258=账期!$A$59,G1258=账期!$A$60,G1258=账期!$A$61,G1258=账期!$A$62,G1258=账期!$A$63,G1258=账期!$A$64,G1258=账期!$A$66,G1258=账期!$A$67,G1258=账期!$A$68,G1258=账期!$A$70,G1258=账期!$A$71),30,IF(OR(G1258=账期!$A$74,G1258=账期!$A$77,G1258=账期!$A$76,G1258=账期!$A$79,G1258=账期!$A$80,G1258=账期!$A$81,G1258=账期!$A$83,G1258=账期!$A$85,G1258=账期!$A$87,G1258=账期!$A$89,G1258=账期!$A$91),60,IF(OR(G1258=账期!$A$93,G1258=账期!$A$94,G1258=账期!$A$95,G1258=账期!$A$96,G1258=账期!$A$98,G1258=账期!$A$99,G1258=账期!$A$101,G1258=账期!$A$102),90,0)))</f>
        <v>0</v>
      </c>
      <c r="AF1258" s="396"/>
      <c r="AG1258" s="384"/>
      <c r="AH1258" s="396" t="str">
        <f t="shared" si="243"/>
        <v/>
      </c>
    </row>
    <row r="1259" spans="1:34" ht="18" customHeight="1" x14ac:dyDescent="0.25">
      <c r="A1259" s="301" t="str">
        <f t="shared" si="238"/>
        <v/>
      </c>
      <c r="B1259" s="380"/>
      <c r="C1259" s="381"/>
      <c r="D1259" s="382"/>
      <c r="E1259" s="383" t="str">
        <f t="shared" si="241"/>
        <v>C</v>
      </c>
      <c r="F1259" s="383" t="str">
        <f t="shared" si="242"/>
        <v>C</v>
      </c>
      <c r="G1259" s="384"/>
      <c r="H1259" s="385" t="str">
        <f>IF(G1259="","",VLOOKUP(G1259,下拉数据源!J:K,2,0))</f>
        <v/>
      </c>
      <c r="I1259" s="385"/>
      <c r="J1259" s="385"/>
      <c r="K1259" s="386"/>
      <c r="L1259" s="384"/>
      <c r="M1259" s="384"/>
      <c r="N1259" s="384"/>
      <c r="O1259" s="384"/>
      <c r="P1259" s="386"/>
      <c r="Q1259" s="387"/>
      <c r="R1259" s="286"/>
      <c r="S1259" s="388">
        <f t="shared" si="239"/>
        <v>0</v>
      </c>
      <c r="T1259" s="389"/>
      <c r="U1259" s="389">
        <f t="shared" si="237"/>
        <v>0</v>
      </c>
      <c r="V1259" s="451"/>
      <c r="W1259" s="452"/>
      <c r="X1259" s="386"/>
      <c r="Y1259" s="390"/>
      <c r="Z1259" s="391"/>
      <c r="AA1259" s="392"/>
      <c r="AB1259" s="393"/>
      <c r="AC1259" s="394"/>
      <c r="AD1259" s="395">
        <f t="shared" si="240"/>
        <v>0</v>
      </c>
      <c r="AE1259" s="396">
        <f>IF(OR(G1259=账期!$A$18,G1259=账期!$A$20,G1259=账期!$A$22,G1259=账期!$A$24,G1259=账期!$A$25,G1259=账期!$A$27,G1259=账期!$A$26,G1259=账期!$A$28,G1259=账期!$A$30,G1259=账期!$A$32,G1259=账期!$A$34,G1259=账期!$A$35,G1259=账期!$A$37,G1259=账期!$A$39,G1259=账期!$A$40,G1259=账期!$A$41,G1259=账期!$A$42,G1259=账期!$A$43,G1259=账期!$A$44,G1259=账期!$A$45,G1259=账期!$A$46,G1259=账期!$A$48,G1259=账期!$A$50,G1259=账期!$A$51,G1259=账期!$A$52,G1259=账期!$A$53,G1259=账期!$A$54,G1259=账期!$A$56,G1259=账期!$A$57,G1259=账期!$A$58,G1259=账期!$A$59,G1259=账期!$A$60,G1259=账期!$A$61,G1259=账期!$A$62,G1259=账期!$A$63,G1259=账期!$A$64,G1259=账期!$A$66,G1259=账期!$A$67,G1259=账期!$A$68,G1259=账期!$A$70,G1259=账期!$A$71),30,IF(OR(G1259=账期!$A$74,G1259=账期!$A$77,G1259=账期!$A$76,G1259=账期!$A$79,G1259=账期!$A$80,G1259=账期!$A$81,G1259=账期!$A$83,G1259=账期!$A$85,G1259=账期!$A$87,G1259=账期!$A$89,G1259=账期!$A$91),60,IF(OR(G1259=账期!$A$93,G1259=账期!$A$94,G1259=账期!$A$95,G1259=账期!$A$96,G1259=账期!$A$98,G1259=账期!$A$99,G1259=账期!$A$101,G1259=账期!$A$102),90,0)))</f>
        <v>0</v>
      </c>
      <c r="AF1259" s="396"/>
      <c r="AG1259" s="384"/>
      <c r="AH1259" s="396" t="str">
        <f t="shared" si="243"/>
        <v/>
      </c>
    </row>
    <row r="1260" spans="1:34" ht="18" customHeight="1" x14ac:dyDescent="0.25">
      <c r="A1260" s="301" t="str">
        <f t="shared" si="238"/>
        <v/>
      </c>
      <c r="B1260" s="380"/>
      <c r="C1260" s="381"/>
      <c r="D1260" s="382"/>
      <c r="E1260" s="383" t="str">
        <f t="shared" si="241"/>
        <v>C</v>
      </c>
      <c r="F1260" s="383" t="str">
        <f t="shared" si="242"/>
        <v>C</v>
      </c>
      <c r="G1260" s="384"/>
      <c r="H1260" s="385" t="str">
        <f>IF(G1260="","",VLOOKUP(G1260,下拉数据源!J:K,2,0))</f>
        <v/>
      </c>
      <c r="I1260" s="385"/>
      <c r="J1260" s="385"/>
      <c r="K1260" s="386"/>
      <c r="L1260" s="384"/>
      <c r="M1260" s="384"/>
      <c r="N1260" s="384"/>
      <c r="O1260" s="384"/>
      <c r="P1260" s="386"/>
      <c r="Q1260" s="387"/>
      <c r="R1260" s="286"/>
      <c r="S1260" s="388">
        <f t="shared" si="239"/>
        <v>0</v>
      </c>
      <c r="T1260" s="389"/>
      <c r="U1260" s="389">
        <f t="shared" si="237"/>
        <v>0</v>
      </c>
      <c r="V1260" s="451"/>
      <c r="W1260" s="452"/>
      <c r="X1260" s="386"/>
      <c r="Y1260" s="390"/>
      <c r="Z1260" s="391"/>
      <c r="AA1260" s="392"/>
      <c r="AB1260" s="393"/>
      <c r="AC1260" s="394"/>
      <c r="AD1260" s="395">
        <f t="shared" si="240"/>
        <v>0</v>
      </c>
      <c r="AE1260" s="396">
        <f>IF(OR(G1260=账期!$A$18,G1260=账期!$A$20,G1260=账期!$A$22,G1260=账期!$A$24,G1260=账期!$A$25,G1260=账期!$A$27,G1260=账期!$A$26,G1260=账期!$A$28,G1260=账期!$A$30,G1260=账期!$A$32,G1260=账期!$A$34,G1260=账期!$A$35,G1260=账期!$A$37,G1260=账期!$A$39,G1260=账期!$A$40,G1260=账期!$A$41,G1260=账期!$A$42,G1260=账期!$A$43,G1260=账期!$A$44,G1260=账期!$A$45,G1260=账期!$A$46,G1260=账期!$A$48,G1260=账期!$A$50,G1260=账期!$A$51,G1260=账期!$A$52,G1260=账期!$A$53,G1260=账期!$A$54,G1260=账期!$A$56,G1260=账期!$A$57,G1260=账期!$A$58,G1260=账期!$A$59,G1260=账期!$A$60,G1260=账期!$A$61,G1260=账期!$A$62,G1260=账期!$A$63,G1260=账期!$A$64,G1260=账期!$A$66,G1260=账期!$A$67,G1260=账期!$A$68,G1260=账期!$A$70,G1260=账期!$A$71),30,IF(OR(G1260=账期!$A$74,G1260=账期!$A$77,G1260=账期!$A$76,G1260=账期!$A$79,G1260=账期!$A$80,G1260=账期!$A$81,G1260=账期!$A$83,G1260=账期!$A$85,G1260=账期!$A$87,G1260=账期!$A$89,G1260=账期!$A$91),60,IF(OR(G1260=账期!$A$93,G1260=账期!$A$94,G1260=账期!$A$95,G1260=账期!$A$96,G1260=账期!$A$98,G1260=账期!$A$99,G1260=账期!$A$101,G1260=账期!$A$102),90,0)))</f>
        <v>0</v>
      </c>
      <c r="AF1260" s="396"/>
      <c r="AG1260" s="384"/>
      <c r="AH1260" s="396" t="str">
        <f t="shared" si="243"/>
        <v/>
      </c>
    </row>
    <row r="1261" spans="1:34" ht="18" customHeight="1" x14ac:dyDescent="0.25">
      <c r="A1261" s="301" t="str">
        <f t="shared" si="238"/>
        <v/>
      </c>
      <c r="B1261" s="380"/>
      <c r="C1261" s="381"/>
      <c r="D1261" s="382"/>
      <c r="E1261" s="383" t="str">
        <f t="shared" si="241"/>
        <v>C</v>
      </c>
      <c r="F1261" s="383" t="str">
        <f t="shared" si="242"/>
        <v>C</v>
      </c>
      <c r="G1261" s="384"/>
      <c r="H1261" s="385" t="str">
        <f>IF(G1261="","",VLOOKUP(G1261,下拉数据源!J:K,2,0))</f>
        <v/>
      </c>
      <c r="I1261" s="385"/>
      <c r="J1261" s="385"/>
      <c r="K1261" s="386"/>
      <c r="L1261" s="384"/>
      <c r="M1261" s="384"/>
      <c r="N1261" s="384"/>
      <c r="O1261" s="384"/>
      <c r="P1261" s="386"/>
      <c r="Q1261" s="387"/>
      <c r="R1261" s="286"/>
      <c r="S1261" s="388">
        <f t="shared" si="239"/>
        <v>0</v>
      </c>
      <c r="T1261" s="389"/>
      <c r="U1261" s="389">
        <f t="shared" si="237"/>
        <v>0</v>
      </c>
      <c r="V1261" s="451"/>
      <c r="W1261" s="452"/>
      <c r="X1261" s="386"/>
      <c r="Y1261" s="390"/>
      <c r="Z1261" s="391"/>
      <c r="AA1261" s="392"/>
      <c r="AB1261" s="393"/>
      <c r="AC1261" s="394"/>
      <c r="AD1261" s="395">
        <f t="shared" si="240"/>
        <v>0</v>
      </c>
      <c r="AE1261" s="396">
        <f>IF(OR(G1261=账期!$A$18,G1261=账期!$A$20,G1261=账期!$A$22,G1261=账期!$A$24,G1261=账期!$A$25,G1261=账期!$A$27,G1261=账期!$A$26,G1261=账期!$A$28,G1261=账期!$A$30,G1261=账期!$A$32,G1261=账期!$A$34,G1261=账期!$A$35,G1261=账期!$A$37,G1261=账期!$A$39,G1261=账期!$A$40,G1261=账期!$A$41,G1261=账期!$A$42,G1261=账期!$A$43,G1261=账期!$A$44,G1261=账期!$A$45,G1261=账期!$A$46,G1261=账期!$A$48,G1261=账期!$A$50,G1261=账期!$A$51,G1261=账期!$A$52,G1261=账期!$A$53,G1261=账期!$A$54,G1261=账期!$A$56,G1261=账期!$A$57,G1261=账期!$A$58,G1261=账期!$A$59,G1261=账期!$A$60,G1261=账期!$A$61,G1261=账期!$A$62,G1261=账期!$A$63,G1261=账期!$A$64,G1261=账期!$A$66,G1261=账期!$A$67,G1261=账期!$A$68,G1261=账期!$A$70,G1261=账期!$A$71),30,IF(OR(G1261=账期!$A$74,G1261=账期!$A$77,G1261=账期!$A$76,G1261=账期!$A$79,G1261=账期!$A$80,G1261=账期!$A$81,G1261=账期!$A$83,G1261=账期!$A$85,G1261=账期!$A$87,G1261=账期!$A$89,G1261=账期!$A$91),60,IF(OR(G1261=账期!$A$93,G1261=账期!$A$94,G1261=账期!$A$95,G1261=账期!$A$96,G1261=账期!$A$98,G1261=账期!$A$99,G1261=账期!$A$101,G1261=账期!$A$102),90,0)))</f>
        <v>0</v>
      </c>
      <c r="AF1261" s="396"/>
      <c r="AG1261" s="384"/>
      <c r="AH1261" s="396" t="str">
        <f t="shared" si="243"/>
        <v/>
      </c>
    </row>
    <row r="1262" spans="1:34" ht="18" customHeight="1" x14ac:dyDescent="0.25">
      <c r="A1262" s="301" t="str">
        <f t="shared" si="238"/>
        <v/>
      </c>
      <c r="B1262" s="380"/>
      <c r="C1262" s="381"/>
      <c r="D1262" s="382"/>
      <c r="E1262" s="383" t="str">
        <f t="shared" si="241"/>
        <v>C</v>
      </c>
      <c r="F1262" s="383" t="str">
        <f t="shared" si="242"/>
        <v>C</v>
      </c>
      <c r="G1262" s="384"/>
      <c r="H1262" s="385" t="str">
        <f>IF(G1262="","",VLOOKUP(G1262,下拉数据源!J:K,2,0))</f>
        <v/>
      </c>
      <c r="I1262" s="385"/>
      <c r="J1262" s="385"/>
      <c r="K1262" s="386"/>
      <c r="L1262" s="384"/>
      <c r="M1262" s="384"/>
      <c r="N1262" s="384"/>
      <c r="O1262" s="384"/>
      <c r="P1262" s="386"/>
      <c r="Q1262" s="387"/>
      <c r="R1262" s="286"/>
      <c r="S1262" s="388">
        <f t="shared" si="239"/>
        <v>0</v>
      </c>
      <c r="T1262" s="389"/>
      <c r="U1262" s="389">
        <f t="shared" si="237"/>
        <v>0</v>
      </c>
      <c r="V1262" s="451"/>
      <c r="W1262" s="452"/>
      <c r="X1262" s="386"/>
      <c r="Y1262" s="390"/>
      <c r="Z1262" s="391"/>
      <c r="AA1262" s="392"/>
      <c r="AB1262" s="393"/>
      <c r="AC1262" s="394"/>
      <c r="AD1262" s="395">
        <f t="shared" si="240"/>
        <v>0</v>
      </c>
      <c r="AE1262" s="396">
        <f>IF(OR(G1262=账期!$A$18,G1262=账期!$A$20,G1262=账期!$A$22,G1262=账期!$A$24,G1262=账期!$A$25,G1262=账期!$A$27,G1262=账期!$A$26,G1262=账期!$A$28,G1262=账期!$A$30,G1262=账期!$A$32,G1262=账期!$A$34,G1262=账期!$A$35,G1262=账期!$A$37,G1262=账期!$A$39,G1262=账期!$A$40,G1262=账期!$A$41,G1262=账期!$A$42,G1262=账期!$A$43,G1262=账期!$A$44,G1262=账期!$A$45,G1262=账期!$A$46,G1262=账期!$A$48,G1262=账期!$A$50,G1262=账期!$A$51,G1262=账期!$A$52,G1262=账期!$A$53,G1262=账期!$A$54,G1262=账期!$A$56,G1262=账期!$A$57,G1262=账期!$A$58,G1262=账期!$A$59,G1262=账期!$A$60,G1262=账期!$A$61,G1262=账期!$A$62,G1262=账期!$A$63,G1262=账期!$A$64,G1262=账期!$A$66,G1262=账期!$A$67,G1262=账期!$A$68,G1262=账期!$A$70,G1262=账期!$A$71),30,IF(OR(G1262=账期!$A$74,G1262=账期!$A$77,G1262=账期!$A$76,G1262=账期!$A$79,G1262=账期!$A$80,G1262=账期!$A$81,G1262=账期!$A$83,G1262=账期!$A$85,G1262=账期!$A$87,G1262=账期!$A$89,G1262=账期!$A$91),60,IF(OR(G1262=账期!$A$93,G1262=账期!$A$94,G1262=账期!$A$95,G1262=账期!$A$96,G1262=账期!$A$98,G1262=账期!$A$99,G1262=账期!$A$101,G1262=账期!$A$102),90,0)))</f>
        <v>0</v>
      </c>
      <c r="AF1262" s="396"/>
      <c r="AG1262" s="384"/>
      <c r="AH1262" s="396" t="str">
        <f t="shared" si="243"/>
        <v/>
      </c>
    </row>
    <row r="1263" spans="1:34" ht="18" customHeight="1" x14ac:dyDescent="0.25">
      <c r="A1263" s="301" t="str">
        <f t="shared" si="238"/>
        <v/>
      </c>
      <c r="B1263" s="380"/>
      <c r="C1263" s="381"/>
      <c r="D1263" s="382"/>
      <c r="E1263" s="383" t="str">
        <f t="shared" si="241"/>
        <v>C</v>
      </c>
      <c r="F1263" s="383" t="str">
        <f t="shared" si="242"/>
        <v>C</v>
      </c>
      <c r="G1263" s="384"/>
      <c r="H1263" s="385" t="str">
        <f>IF(G1263="","",VLOOKUP(G1263,下拉数据源!J:K,2,0))</f>
        <v/>
      </c>
      <c r="I1263" s="385"/>
      <c r="J1263" s="385"/>
      <c r="K1263" s="386"/>
      <c r="L1263" s="384"/>
      <c r="M1263" s="384"/>
      <c r="N1263" s="384"/>
      <c r="O1263" s="384"/>
      <c r="P1263" s="386"/>
      <c r="Q1263" s="387"/>
      <c r="R1263" s="286"/>
      <c r="S1263" s="388">
        <f t="shared" si="239"/>
        <v>0</v>
      </c>
      <c r="T1263" s="389"/>
      <c r="U1263" s="389">
        <f t="shared" si="237"/>
        <v>0</v>
      </c>
      <c r="V1263" s="451"/>
      <c r="W1263" s="452"/>
      <c r="X1263" s="386"/>
      <c r="Y1263" s="390"/>
      <c r="Z1263" s="391"/>
      <c r="AA1263" s="392"/>
      <c r="AB1263" s="393"/>
      <c r="AC1263" s="394"/>
      <c r="AD1263" s="395">
        <f t="shared" si="240"/>
        <v>0</v>
      </c>
      <c r="AE1263" s="396">
        <f>IF(OR(G1263=账期!$A$18,G1263=账期!$A$20,G1263=账期!$A$22,G1263=账期!$A$24,G1263=账期!$A$25,G1263=账期!$A$27,G1263=账期!$A$26,G1263=账期!$A$28,G1263=账期!$A$30,G1263=账期!$A$32,G1263=账期!$A$34,G1263=账期!$A$35,G1263=账期!$A$37,G1263=账期!$A$39,G1263=账期!$A$40,G1263=账期!$A$41,G1263=账期!$A$42,G1263=账期!$A$43,G1263=账期!$A$44,G1263=账期!$A$45,G1263=账期!$A$46,G1263=账期!$A$48,G1263=账期!$A$50,G1263=账期!$A$51,G1263=账期!$A$52,G1263=账期!$A$53,G1263=账期!$A$54,G1263=账期!$A$56,G1263=账期!$A$57,G1263=账期!$A$58,G1263=账期!$A$59,G1263=账期!$A$60,G1263=账期!$A$61,G1263=账期!$A$62,G1263=账期!$A$63,G1263=账期!$A$64,G1263=账期!$A$66,G1263=账期!$A$67,G1263=账期!$A$68,G1263=账期!$A$70,G1263=账期!$A$71),30,IF(OR(G1263=账期!$A$74,G1263=账期!$A$77,G1263=账期!$A$76,G1263=账期!$A$79,G1263=账期!$A$80,G1263=账期!$A$81,G1263=账期!$A$83,G1263=账期!$A$85,G1263=账期!$A$87,G1263=账期!$A$89,G1263=账期!$A$91),60,IF(OR(G1263=账期!$A$93,G1263=账期!$A$94,G1263=账期!$A$95,G1263=账期!$A$96,G1263=账期!$A$98,G1263=账期!$A$99,G1263=账期!$A$101,G1263=账期!$A$102),90,0)))</f>
        <v>0</v>
      </c>
      <c r="AF1263" s="396"/>
      <c r="AG1263" s="384"/>
      <c r="AH1263" s="396" t="str">
        <f t="shared" si="243"/>
        <v/>
      </c>
    </row>
    <row r="1264" spans="1:34" ht="18" customHeight="1" x14ac:dyDescent="0.25">
      <c r="A1264" s="301" t="str">
        <f t="shared" si="238"/>
        <v/>
      </c>
      <c r="B1264" s="380"/>
      <c r="C1264" s="381"/>
      <c r="D1264" s="382"/>
      <c r="E1264" s="383" t="str">
        <f t="shared" si="241"/>
        <v>C</v>
      </c>
      <c r="F1264" s="383" t="str">
        <f t="shared" si="242"/>
        <v>C</v>
      </c>
      <c r="G1264" s="384"/>
      <c r="H1264" s="385" t="str">
        <f>IF(G1264="","",VLOOKUP(G1264,下拉数据源!J:K,2,0))</f>
        <v/>
      </c>
      <c r="I1264" s="385"/>
      <c r="J1264" s="385"/>
      <c r="K1264" s="386"/>
      <c r="L1264" s="384"/>
      <c r="M1264" s="384"/>
      <c r="N1264" s="384"/>
      <c r="O1264" s="384"/>
      <c r="P1264" s="386"/>
      <c r="Q1264" s="387"/>
      <c r="R1264" s="286"/>
      <c r="S1264" s="388">
        <f t="shared" si="239"/>
        <v>0</v>
      </c>
      <c r="T1264" s="389"/>
      <c r="U1264" s="389">
        <f t="shared" si="237"/>
        <v>0</v>
      </c>
      <c r="V1264" s="451"/>
      <c r="W1264" s="452"/>
      <c r="X1264" s="386"/>
      <c r="Y1264" s="390"/>
      <c r="Z1264" s="391"/>
      <c r="AA1264" s="392"/>
      <c r="AB1264" s="393"/>
      <c r="AC1264" s="394"/>
      <c r="AD1264" s="395">
        <f t="shared" si="240"/>
        <v>0</v>
      </c>
      <c r="AE1264" s="396">
        <f>IF(OR(G1264=账期!$A$18,G1264=账期!$A$20,G1264=账期!$A$22,G1264=账期!$A$24,G1264=账期!$A$25,G1264=账期!$A$27,G1264=账期!$A$26,G1264=账期!$A$28,G1264=账期!$A$30,G1264=账期!$A$32,G1264=账期!$A$34,G1264=账期!$A$35,G1264=账期!$A$37,G1264=账期!$A$39,G1264=账期!$A$40,G1264=账期!$A$41,G1264=账期!$A$42,G1264=账期!$A$43,G1264=账期!$A$44,G1264=账期!$A$45,G1264=账期!$A$46,G1264=账期!$A$48,G1264=账期!$A$50,G1264=账期!$A$51,G1264=账期!$A$52,G1264=账期!$A$53,G1264=账期!$A$54,G1264=账期!$A$56,G1264=账期!$A$57,G1264=账期!$A$58,G1264=账期!$A$59,G1264=账期!$A$60,G1264=账期!$A$61,G1264=账期!$A$62,G1264=账期!$A$63,G1264=账期!$A$64,G1264=账期!$A$66,G1264=账期!$A$67,G1264=账期!$A$68,G1264=账期!$A$70,G1264=账期!$A$71),30,IF(OR(G1264=账期!$A$74,G1264=账期!$A$77,G1264=账期!$A$76,G1264=账期!$A$79,G1264=账期!$A$80,G1264=账期!$A$81,G1264=账期!$A$83,G1264=账期!$A$85,G1264=账期!$A$87,G1264=账期!$A$89,G1264=账期!$A$91),60,IF(OR(G1264=账期!$A$93,G1264=账期!$A$94,G1264=账期!$A$95,G1264=账期!$A$96,G1264=账期!$A$98,G1264=账期!$A$99,G1264=账期!$A$101,G1264=账期!$A$102),90,0)))</f>
        <v>0</v>
      </c>
      <c r="AF1264" s="396"/>
      <c r="AG1264" s="384"/>
      <c r="AH1264" s="396" t="str">
        <f t="shared" si="243"/>
        <v/>
      </c>
    </row>
    <row r="1265" spans="1:34" ht="18" customHeight="1" x14ac:dyDescent="0.25">
      <c r="A1265" s="301" t="str">
        <f t="shared" si="238"/>
        <v/>
      </c>
      <c r="B1265" s="380"/>
      <c r="C1265" s="381"/>
      <c r="D1265" s="382"/>
      <c r="E1265" s="383" t="str">
        <f t="shared" si="241"/>
        <v>C</v>
      </c>
      <c r="F1265" s="383" t="str">
        <f t="shared" si="242"/>
        <v>C</v>
      </c>
      <c r="G1265" s="384"/>
      <c r="H1265" s="385" t="str">
        <f>IF(G1265="","",VLOOKUP(G1265,下拉数据源!J:K,2,0))</f>
        <v/>
      </c>
      <c r="I1265" s="385"/>
      <c r="J1265" s="385"/>
      <c r="K1265" s="386"/>
      <c r="L1265" s="384"/>
      <c r="M1265" s="384"/>
      <c r="N1265" s="384"/>
      <c r="O1265" s="384"/>
      <c r="P1265" s="386"/>
      <c r="Q1265" s="387"/>
      <c r="R1265" s="286"/>
      <c r="S1265" s="388">
        <f t="shared" si="239"/>
        <v>0</v>
      </c>
      <c r="T1265" s="389"/>
      <c r="U1265" s="389">
        <f t="shared" si="237"/>
        <v>0</v>
      </c>
      <c r="V1265" s="451"/>
      <c r="W1265" s="452"/>
      <c r="X1265" s="386"/>
      <c r="Y1265" s="390"/>
      <c r="Z1265" s="391"/>
      <c r="AA1265" s="392"/>
      <c r="AB1265" s="393"/>
      <c r="AC1265" s="394"/>
      <c r="AD1265" s="395">
        <f t="shared" si="240"/>
        <v>0</v>
      </c>
      <c r="AE1265" s="396">
        <f>IF(OR(G1265=账期!$A$18,G1265=账期!$A$20,G1265=账期!$A$22,G1265=账期!$A$24,G1265=账期!$A$25,G1265=账期!$A$27,G1265=账期!$A$26,G1265=账期!$A$28,G1265=账期!$A$30,G1265=账期!$A$32,G1265=账期!$A$34,G1265=账期!$A$35,G1265=账期!$A$37,G1265=账期!$A$39,G1265=账期!$A$40,G1265=账期!$A$41,G1265=账期!$A$42,G1265=账期!$A$43,G1265=账期!$A$44,G1265=账期!$A$45,G1265=账期!$A$46,G1265=账期!$A$48,G1265=账期!$A$50,G1265=账期!$A$51,G1265=账期!$A$52,G1265=账期!$A$53,G1265=账期!$A$54,G1265=账期!$A$56,G1265=账期!$A$57,G1265=账期!$A$58,G1265=账期!$A$59,G1265=账期!$A$60,G1265=账期!$A$61,G1265=账期!$A$62,G1265=账期!$A$63,G1265=账期!$A$64,G1265=账期!$A$66,G1265=账期!$A$67,G1265=账期!$A$68,G1265=账期!$A$70,G1265=账期!$A$71),30,IF(OR(G1265=账期!$A$74,G1265=账期!$A$77,G1265=账期!$A$76,G1265=账期!$A$79,G1265=账期!$A$80,G1265=账期!$A$81,G1265=账期!$A$83,G1265=账期!$A$85,G1265=账期!$A$87,G1265=账期!$A$89,G1265=账期!$A$91),60,IF(OR(G1265=账期!$A$93,G1265=账期!$A$94,G1265=账期!$A$95,G1265=账期!$A$96,G1265=账期!$A$98,G1265=账期!$A$99,G1265=账期!$A$101,G1265=账期!$A$102),90,0)))</f>
        <v>0</v>
      </c>
      <c r="AF1265" s="396"/>
      <c r="AG1265" s="384"/>
      <c r="AH1265" s="396" t="str">
        <f t="shared" si="243"/>
        <v/>
      </c>
    </row>
    <row r="1266" spans="1:34" ht="18" customHeight="1" x14ac:dyDescent="0.25">
      <c r="A1266" s="301" t="str">
        <f t="shared" si="238"/>
        <v/>
      </c>
      <c r="B1266" s="380"/>
      <c r="C1266" s="381"/>
      <c r="D1266" s="382"/>
      <c r="E1266" s="383" t="str">
        <f t="shared" si="241"/>
        <v>C</v>
      </c>
      <c r="F1266" s="383" t="str">
        <f t="shared" si="242"/>
        <v>C</v>
      </c>
      <c r="G1266" s="384"/>
      <c r="H1266" s="385" t="str">
        <f>IF(G1266="","",VLOOKUP(G1266,下拉数据源!J:K,2,0))</f>
        <v/>
      </c>
      <c r="I1266" s="385"/>
      <c r="J1266" s="385"/>
      <c r="K1266" s="386"/>
      <c r="L1266" s="384"/>
      <c r="M1266" s="384"/>
      <c r="N1266" s="384"/>
      <c r="O1266" s="384"/>
      <c r="P1266" s="386"/>
      <c r="Q1266" s="387"/>
      <c r="R1266" s="286"/>
      <c r="S1266" s="388">
        <f t="shared" si="239"/>
        <v>0</v>
      </c>
      <c r="T1266" s="389"/>
      <c r="U1266" s="389">
        <f t="shared" si="237"/>
        <v>0</v>
      </c>
      <c r="V1266" s="451"/>
      <c r="W1266" s="452"/>
      <c r="X1266" s="386"/>
      <c r="Y1266" s="390"/>
      <c r="Z1266" s="391"/>
      <c r="AA1266" s="392"/>
      <c r="AB1266" s="393"/>
      <c r="AC1266" s="394"/>
      <c r="AD1266" s="395">
        <f t="shared" si="240"/>
        <v>0</v>
      </c>
      <c r="AE1266" s="396">
        <f>IF(OR(G1266=账期!$A$18,G1266=账期!$A$20,G1266=账期!$A$22,G1266=账期!$A$24,G1266=账期!$A$25,G1266=账期!$A$27,G1266=账期!$A$26,G1266=账期!$A$28,G1266=账期!$A$30,G1266=账期!$A$32,G1266=账期!$A$34,G1266=账期!$A$35,G1266=账期!$A$37,G1266=账期!$A$39,G1266=账期!$A$40,G1266=账期!$A$41,G1266=账期!$A$42,G1266=账期!$A$43,G1266=账期!$A$44,G1266=账期!$A$45,G1266=账期!$A$46,G1266=账期!$A$48,G1266=账期!$A$50,G1266=账期!$A$51,G1266=账期!$A$52,G1266=账期!$A$53,G1266=账期!$A$54,G1266=账期!$A$56,G1266=账期!$A$57,G1266=账期!$A$58,G1266=账期!$A$59,G1266=账期!$A$60,G1266=账期!$A$61,G1266=账期!$A$62,G1266=账期!$A$63,G1266=账期!$A$64,G1266=账期!$A$66,G1266=账期!$A$67,G1266=账期!$A$68,G1266=账期!$A$70,G1266=账期!$A$71),30,IF(OR(G1266=账期!$A$74,G1266=账期!$A$77,G1266=账期!$A$76,G1266=账期!$A$79,G1266=账期!$A$80,G1266=账期!$A$81,G1266=账期!$A$83,G1266=账期!$A$85,G1266=账期!$A$87,G1266=账期!$A$89,G1266=账期!$A$91),60,IF(OR(G1266=账期!$A$93,G1266=账期!$A$94,G1266=账期!$A$95,G1266=账期!$A$96,G1266=账期!$A$98,G1266=账期!$A$99,G1266=账期!$A$101,G1266=账期!$A$102),90,0)))</f>
        <v>0</v>
      </c>
      <c r="AF1266" s="396"/>
      <c r="AG1266" s="384"/>
      <c r="AH1266" s="396" t="str">
        <f t="shared" si="243"/>
        <v/>
      </c>
    </row>
    <row r="1267" spans="1:34" ht="18" customHeight="1" x14ac:dyDescent="0.25">
      <c r="A1267" s="301" t="str">
        <f t="shared" si="238"/>
        <v/>
      </c>
      <c r="B1267" s="380"/>
      <c r="C1267" s="381"/>
      <c r="D1267" s="382"/>
      <c r="E1267" s="383" t="str">
        <f t="shared" si="241"/>
        <v>C</v>
      </c>
      <c r="F1267" s="383" t="str">
        <f t="shared" si="242"/>
        <v>C</v>
      </c>
      <c r="G1267" s="384"/>
      <c r="H1267" s="385" t="str">
        <f>IF(G1267="","",VLOOKUP(G1267,下拉数据源!J:K,2,0))</f>
        <v/>
      </c>
      <c r="I1267" s="385"/>
      <c r="J1267" s="385"/>
      <c r="K1267" s="386"/>
      <c r="L1267" s="384"/>
      <c r="M1267" s="384"/>
      <c r="N1267" s="384"/>
      <c r="O1267" s="384"/>
      <c r="P1267" s="386"/>
      <c r="Q1267" s="387"/>
      <c r="R1267" s="286"/>
      <c r="S1267" s="388">
        <f t="shared" si="239"/>
        <v>0</v>
      </c>
      <c r="T1267" s="389"/>
      <c r="U1267" s="389">
        <f t="shared" si="237"/>
        <v>0</v>
      </c>
      <c r="V1267" s="451"/>
      <c r="W1267" s="452"/>
      <c r="X1267" s="386"/>
      <c r="Y1267" s="390"/>
      <c r="Z1267" s="391"/>
      <c r="AA1267" s="392"/>
      <c r="AB1267" s="393"/>
      <c r="AC1267" s="394"/>
      <c r="AD1267" s="395">
        <f t="shared" si="240"/>
        <v>0</v>
      </c>
      <c r="AE1267" s="396">
        <f>IF(OR(G1267=账期!$A$18,G1267=账期!$A$20,G1267=账期!$A$22,G1267=账期!$A$24,G1267=账期!$A$25,G1267=账期!$A$27,G1267=账期!$A$26,G1267=账期!$A$28,G1267=账期!$A$30,G1267=账期!$A$32,G1267=账期!$A$34,G1267=账期!$A$35,G1267=账期!$A$37,G1267=账期!$A$39,G1267=账期!$A$40,G1267=账期!$A$41,G1267=账期!$A$42,G1267=账期!$A$43,G1267=账期!$A$44,G1267=账期!$A$45,G1267=账期!$A$46,G1267=账期!$A$48,G1267=账期!$A$50,G1267=账期!$A$51,G1267=账期!$A$52,G1267=账期!$A$53,G1267=账期!$A$54,G1267=账期!$A$56,G1267=账期!$A$57,G1267=账期!$A$58,G1267=账期!$A$59,G1267=账期!$A$60,G1267=账期!$A$61,G1267=账期!$A$62,G1267=账期!$A$63,G1267=账期!$A$64,G1267=账期!$A$66,G1267=账期!$A$67,G1267=账期!$A$68,G1267=账期!$A$70,G1267=账期!$A$71),30,IF(OR(G1267=账期!$A$74,G1267=账期!$A$77,G1267=账期!$A$76,G1267=账期!$A$79,G1267=账期!$A$80,G1267=账期!$A$81,G1267=账期!$A$83,G1267=账期!$A$85,G1267=账期!$A$87,G1267=账期!$A$89,G1267=账期!$A$91),60,IF(OR(G1267=账期!$A$93,G1267=账期!$A$94,G1267=账期!$A$95,G1267=账期!$A$96,G1267=账期!$A$98,G1267=账期!$A$99,G1267=账期!$A$101,G1267=账期!$A$102),90,0)))</f>
        <v>0</v>
      </c>
      <c r="AF1267" s="396"/>
      <c r="AG1267" s="384"/>
      <c r="AH1267" s="396" t="str">
        <f t="shared" si="243"/>
        <v/>
      </c>
    </row>
    <row r="1268" spans="1:34" ht="18" customHeight="1" x14ac:dyDescent="0.25">
      <c r="A1268" s="301" t="str">
        <f t="shared" si="238"/>
        <v/>
      </c>
      <c r="B1268" s="380"/>
      <c r="C1268" s="381"/>
      <c r="D1268" s="382"/>
      <c r="E1268" s="383" t="str">
        <f t="shared" si="241"/>
        <v>C</v>
      </c>
      <c r="F1268" s="383" t="str">
        <f t="shared" si="242"/>
        <v>C</v>
      </c>
      <c r="G1268" s="384"/>
      <c r="H1268" s="385" t="str">
        <f>IF(G1268="","",VLOOKUP(G1268,下拉数据源!J:K,2,0))</f>
        <v/>
      </c>
      <c r="I1268" s="385"/>
      <c r="J1268" s="385"/>
      <c r="K1268" s="386"/>
      <c r="L1268" s="384"/>
      <c r="M1268" s="384"/>
      <c r="N1268" s="384"/>
      <c r="O1268" s="384"/>
      <c r="P1268" s="386"/>
      <c r="Q1268" s="387"/>
      <c r="R1268" s="286"/>
      <c r="S1268" s="388">
        <f t="shared" si="239"/>
        <v>0</v>
      </c>
      <c r="T1268" s="389"/>
      <c r="U1268" s="389">
        <f t="shared" si="237"/>
        <v>0</v>
      </c>
      <c r="V1268" s="451"/>
      <c r="W1268" s="452"/>
      <c r="X1268" s="386"/>
      <c r="Y1268" s="390"/>
      <c r="Z1268" s="391"/>
      <c r="AA1268" s="392"/>
      <c r="AB1268" s="393"/>
      <c r="AC1268" s="394"/>
      <c r="AD1268" s="395">
        <f t="shared" si="240"/>
        <v>0</v>
      </c>
      <c r="AE1268" s="396">
        <f>IF(OR(G1268=账期!$A$18,G1268=账期!$A$20,G1268=账期!$A$22,G1268=账期!$A$24,G1268=账期!$A$25,G1268=账期!$A$27,G1268=账期!$A$26,G1268=账期!$A$28,G1268=账期!$A$30,G1268=账期!$A$32,G1268=账期!$A$34,G1268=账期!$A$35,G1268=账期!$A$37,G1268=账期!$A$39,G1268=账期!$A$40,G1268=账期!$A$41,G1268=账期!$A$42,G1268=账期!$A$43,G1268=账期!$A$44,G1268=账期!$A$45,G1268=账期!$A$46,G1268=账期!$A$48,G1268=账期!$A$50,G1268=账期!$A$51,G1268=账期!$A$52,G1268=账期!$A$53,G1268=账期!$A$54,G1268=账期!$A$56,G1268=账期!$A$57,G1268=账期!$A$58,G1268=账期!$A$59,G1268=账期!$A$60,G1268=账期!$A$61,G1268=账期!$A$62,G1268=账期!$A$63,G1268=账期!$A$64,G1268=账期!$A$66,G1268=账期!$A$67,G1268=账期!$A$68,G1268=账期!$A$70,G1268=账期!$A$71),30,IF(OR(G1268=账期!$A$74,G1268=账期!$A$77,G1268=账期!$A$76,G1268=账期!$A$79,G1268=账期!$A$80,G1268=账期!$A$81,G1268=账期!$A$83,G1268=账期!$A$85,G1268=账期!$A$87,G1268=账期!$A$89,G1268=账期!$A$91),60,IF(OR(G1268=账期!$A$93,G1268=账期!$A$94,G1268=账期!$A$95,G1268=账期!$A$96,G1268=账期!$A$98,G1268=账期!$A$99,G1268=账期!$A$101,G1268=账期!$A$102),90,0)))</f>
        <v>0</v>
      </c>
      <c r="AF1268" s="396"/>
      <c r="AG1268" s="384"/>
      <c r="AH1268" s="396" t="str">
        <f t="shared" si="243"/>
        <v/>
      </c>
    </row>
    <row r="1269" spans="1:34" ht="18" customHeight="1" x14ac:dyDescent="0.25">
      <c r="A1269" s="301" t="str">
        <f t="shared" si="238"/>
        <v/>
      </c>
      <c r="B1269" s="380"/>
      <c r="C1269" s="381"/>
      <c r="D1269" s="382"/>
      <c r="E1269" s="383" t="str">
        <f t="shared" si="241"/>
        <v>C</v>
      </c>
      <c r="F1269" s="383" t="str">
        <f t="shared" si="242"/>
        <v>C</v>
      </c>
      <c r="G1269" s="384"/>
      <c r="H1269" s="385" t="str">
        <f>IF(G1269="","",VLOOKUP(G1269,下拉数据源!J:K,2,0))</f>
        <v/>
      </c>
      <c r="I1269" s="385"/>
      <c r="J1269" s="385"/>
      <c r="K1269" s="386"/>
      <c r="L1269" s="384"/>
      <c r="M1269" s="384"/>
      <c r="N1269" s="384"/>
      <c r="O1269" s="384"/>
      <c r="P1269" s="386"/>
      <c r="Q1269" s="387"/>
      <c r="R1269" s="286"/>
      <c r="S1269" s="388">
        <f t="shared" si="239"/>
        <v>0</v>
      </c>
      <c r="T1269" s="389"/>
      <c r="U1269" s="389">
        <f t="shared" si="237"/>
        <v>0</v>
      </c>
      <c r="V1269" s="451"/>
      <c r="W1269" s="452"/>
      <c r="X1269" s="386"/>
      <c r="Y1269" s="390"/>
      <c r="Z1269" s="391"/>
      <c r="AA1269" s="392"/>
      <c r="AB1269" s="393"/>
      <c r="AC1269" s="394"/>
      <c r="AD1269" s="395">
        <f t="shared" si="240"/>
        <v>0</v>
      </c>
      <c r="AE1269" s="396">
        <f>IF(OR(G1269=账期!$A$18,G1269=账期!$A$20,G1269=账期!$A$22,G1269=账期!$A$24,G1269=账期!$A$25,G1269=账期!$A$27,G1269=账期!$A$26,G1269=账期!$A$28,G1269=账期!$A$30,G1269=账期!$A$32,G1269=账期!$A$34,G1269=账期!$A$35,G1269=账期!$A$37,G1269=账期!$A$39,G1269=账期!$A$40,G1269=账期!$A$41,G1269=账期!$A$42,G1269=账期!$A$43,G1269=账期!$A$44,G1269=账期!$A$45,G1269=账期!$A$46,G1269=账期!$A$48,G1269=账期!$A$50,G1269=账期!$A$51,G1269=账期!$A$52,G1269=账期!$A$53,G1269=账期!$A$54,G1269=账期!$A$56,G1269=账期!$A$57,G1269=账期!$A$58,G1269=账期!$A$59,G1269=账期!$A$60,G1269=账期!$A$61,G1269=账期!$A$62,G1269=账期!$A$63,G1269=账期!$A$64,G1269=账期!$A$66,G1269=账期!$A$67,G1269=账期!$A$68,G1269=账期!$A$70,G1269=账期!$A$71),30,IF(OR(G1269=账期!$A$74,G1269=账期!$A$77,G1269=账期!$A$76,G1269=账期!$A$79,G1269=账期!$A$80,G1269=账期!$A$81,G1269=账期!$A$83,G1269=账期!$A$85,G1269=账期!$A$87,G1269=账期!$A$89,G1269=账期!$A$91),60,IF(OR(G1269=账期!$A$93,G1269=账期!$A$94,G1269=账期!$A$95,G1269=账期!$A$96,G1269=账期!$A$98,G1269=账期!$A$99,G1269=账期!$A$101,G1269=账期!$A$102),90,0)))</f>
        <v>0</v>
      </c>
      <c r="AF1269" s="396"/>
      <c r="AG1269" s="384"/>
      <c r="AH1269" s="396" t="str">
        <f t="shared" si="243"/>
        <v/>
      </c>
    </row>
    <row r="1270" spans="1:34" ht="18" customHeight="1" x14ac:dyDescent="0.25">
      <c r="A1270" s="301" t="str">
        <f t="shared" si="238"/>
        <v/>
      </c>
      <c r="B1270" s="380"/>
      <c r="C1270" s="381"/>
      <c r="D1270" s="382"/>
      <c r="E1270" s="383" t="str">
        <f t="shared" si="241"/>
        <v>C</v>
      </c>
      <c r="F1270" s="383" t="str">
        <f t="shared" si="242"/>
        <v>C</v>
      </c>
      <c r="G1270" s="384"/>
      <c r="H1270" s="385" t="str">
        <f>IF(G1270="","",VLOOKUP(G1270,下拉数据源!J:K,2,0))</f>
        <v/>
      </c>
      <c r="I1270" s="385"/>
      <c r="J1270" s="385"/>
      <c r="K1270" s="386"/>
      <c r="L1270" s="384"/>
      <c r="M1270" s="384"/>
      <c r="N1270" s="384"/>
      <c r="O1270" s="384"/>
      <c r="P1270" s="386"/>
      <c r="Q1270" s="387"/>
      <c r="R1270" s="286"/>
      <c r="S1270" s="388">
        <f t="shared" si="239"/>
        <v>0</v>
      </c>
      <c r="T1270" s="389"/>
      <c r="U1270" s="389">
        <f t="shared" si="237"/>
        <v>0</v>
      </c>
      <c r="V1270" s="451"/>
      <c r="W1270" s="452"/>
      <c r="X1270" s="386"/>
      <c r="Y1270" s="390"/>
      <c r="Z1270" s="391"/>
      <c r="AA1270" s="392"/>
      <c r="AB1270" s="393"/>
      <c r="AC1270" s="394"/>
      <c r="AD1270" s="395">
        <f t="shared" si="240"/>
        <v>0</v>
      </c>
      <c r="AE1270" s="396">
        <f>IF(OR(G1270=账期!$A$18,G1270=账期!$A$20,G1270=账期!$A$22,G1270=账期!$A$24,G1270=账期!$A$25,G1270=账期!$A$27,G1270=账期!$A$26,G1270=账期!$A$28,G1270=账期!$A$30,G1270=账期!$A$32,G1270=账期!$A$34,G1270=账期!$A$35,G1270=账期!$A$37,G1270=账期!$A$39,G1270=账期!$A$40,G1270=账期!$A$41,G1270=账期!$A$42,G1270=账期!$A$43,G1270=账期!$A$44,G1270=账期!$A$45,G1270=账期!$A$46,G1270=账期!$A$48,G1270=账期!$A$50,G1270=账期!$A$51,G1270=账期!$A$52,G1270=账期!$A$53,G1270=账期!$A$54,G1270=账期!$A$56,G1270=账期!$A$57,G1270=账期!$A$58,G1270=账期!$A$59,G1270=账期!$A$60,G1270=账期!$A$61,G1270=账期!$A$62,G1270=账期!$A$63,G1270=账期!$A$64,G1270=账期!$A$66,G1270=账期!$A$67,G1270=账期!$A$68,G1270=账期!$A$70,G1270=账期!$A$71),30,IF(OR(G1270=账期!$A$74,G1270=账期!$A$77,G1270=账期!$A$76,G1270=账期!$A$79,G1270=账期!$A$80,G1270=账期!$A$81,G1270=账期!$A$83,G1270=账期!$A$85,G1270=账期!$A$87,G1270=账期!$A$89,G1270=账期!$A$91),60,IF(OR(G1270=账期!$A$93,G1270=账期!$A$94,G1270=账期!$A$95,G1270=账期!$A$96,G1270=账期!$A$98,G1270=账期!$A$99,G1270=账期!$A$101,G1270=账期!$A$102),90,0)))</f>
        <v>0</v>
      </c>
      <c r="AF1270" s="396"/>
      <c r="AG1270" s="384"/>
      <c r="AH1270" s="396" t="str">
        <f t="shared" si="243"/>
        <v/>
      </c>
    </row>
    <row r="1271" spans="1:34" ht="18" customHeight="1" x14ac:dyDescent="0.25">
      <c r="A1271" s="301" t="str">
        <f t="shared" si="238"/>
        <v/>
      </c>
      <c r="B1271" s="380"/>
      <c r="C1271" s="381"/>
      <c r="D1271" s="382"/>
      <c r="E1271" s="383" t="str">
        <f t="shared" si="241"/>
        <v>C</v>
      </c>
      <c r="F1271" s="383" t="str">
        <f t="shared" si="242"/>
        <v>C</v>
      </c>
      <c r="G1271" s="384"/>
      <c r="H1271" s="385" t="str">
        <f>IF(G1271="","",VLOOKUP(G1271,下拉数据源!J:K,2,0))</f>
        <v/>
      </c>
      <c r="I1271" s="385"/>
      <c r="J1271" s="385"/>
      <c r="K1271" s="386"/>
      <c r="L1271" s="384"/>
      <c r="M1271" s="384"/>
      <c r="N1271" s="384"/>
      <c r="O1271" s="384"/>
      <c r="P1271" s="386"/>
      <c r="Q1271" s="387"/>
      <c r="R1271" s="286"/>
      <c r="S1271" s="388">
        <f t="shared" si="239"/>
        <v>0</v>
      </c>
      <c r="T1271" s="389"/>
      <c r="U1271" s="389">
        <f t="shared" si="237"/>
        <v>0</v>
      </c>
      <c r="V1271" s="451"/>
      <c r="W1271" s="452"/>
      <c r="X1271" s="386"/>
      <c r="Y1271" s="390"/>
      <c r="Z1271" s="391"/>
      <c r="AA1271" s="392"/>
      <c r="AB1271" s="393"/>
      <c r="AC1271" s="394"/>
      <c r="AD1271" s="395">
        <f t="shared" si="240"/>
        <v>0</v>
      </c>
      <c r="AE1271" s="396">
        <f>IF(OR(G1271=账期!$A$18,G1271=账期!$A$20,G1271=账期!$A$22,G1271=账期!$A$24,G1271=账期!$A$25,G1271=账期!$A$27,G1271=账期!$A$26,G1271=账期!$A$28,G1271=账期!$A$30,G1271=账期!$A$32,G1271=账期!$A$34,G1271=账期!$A$35,G1271=账期!$A$37,G1271=账期!$A$39,G1271=账期!$A$40,G1271=账期!$A$41,G1271=账期!$A$42,G1271=账期!$A$43,G1271=账期!$A$44,G1271=账期!$A$45,G1271=账期!$A$46,G1271=账期!$A$48,G1271=账期!$A$50,G1271=账期!$A$51,G1271=账期!$A$52,G1271=账期!$A$53,G1271=账期!$A$54,G1271=账期!$A$56,G1271=账期!$A$57,G1271=账期!$A$58,G1271=账期!$A$59,G1271=账期!$A$60,G1271=账期!$A$61,G1271=账期!$A$62,G1271=账期!$A$63,G1271=账期!$A$64,G1271=账期!$A$66,G1271=账期!$A$67,G1271=账期!$A$68,G1271=账期!$A$70,G1271=账期!$A$71),30,IF(OR(G1271=账期!$A$74,G1271=账期!$A$77,G1271=账期!$A$76,G1271=账期!$A$79,G1271=账期!$A$80,G1271=账期!$A$81,G1271=账期!$A$83,G1271=账期!$A$85,G1271=账期!$A$87,G1271=账期!$A$89,G1271=账期!$A$91),60,IF(OR(G1271=账期!$A$93,G1271=账期!$A$94,G1271=账期!$A$95,G1271=账期!$A$96,G1271=账期!$A$98,G1271=账期!$A$99,G1271=账期!$A$101,G1271=账期!$A$102),90,0)))</f>
        <v>0</v>
      </c>
      <c r="AF1271" s="396"/>
      <c r="AG1271" s="384"/>
      <c r="AH1271" s="396" t="str">
        <f t="shared" si="243"/>
        <v/>
      </c>
    </row>
    <row r="1272" spans="1:34" ht="18" customHeight="1" x14ac:dyDescent="0.25">
      <c r="A1272" s="301" t="str">
        <f t="shared" si="238"/>
        <v/>
      </c>
      <c r="B1272" s="380"/>
      <c r="C1272" s="381"/>
      <c r="D1272" s="382"/>
      <c r="E1272" s="383" t="str">
        <f t="shared" si="241"/>
        <v>C</v>
      </c>
      <c r="F1272" s="383" t="str">
        <f t="shared" si="242"/>
        <v>C</v>
      </c>
      <c r="G1272" s="384"/>
      <c r="H1272" s="385" t="str">
        <f>IF(G1272="","",VLOOKUP(G1272,下拉数据源!J:K,2,0))</f>
        <v/>
      </c>
      <c r="I1272" s="385"/>
      <c r="J1272" s="385"/>
      <c r="K1272" s="386"/>
      <c r="L1272" s="384"/>
      <c r="M1272" s="384"/>
      <c r="N1272" s="384"/>
      <c r="O1272" s="384"/>
      <c r="P1272" s="386"/>
      <c r="Q1272" s="387"/>
      <c r="R1272" s="286"/>
      <c r="S1272" s="388">
        <f t="shared" si="239"/>
        <v>0</v>
      </c>
      <c r="T1272" s="389"/>
      <c r="U1272" s="389">
        <f t="shared" si="237"/>
        <v>0</v>
      </c>
      <c r="V1272" s="451"/>
      <c r="W1272" s="452"/>
      <c r="X1272" s="386"/>
      <c r="Y1272" s="390"/>
      <c r="Z1272" s="391"/>
      <c r="AA1272" s="392"/>
      <c r="AB1272" s="393"/>
      <c r="AC1272" s="394"/>
      <c r="AD1272" s="395">
        <f t="shared" si="240"/>
        <v>0</v>
      </c>
      <c r="AE1272" s="396">
        <f>IF(OR(G1272=账期!$A$18,G1272=账期!$A$20,G1272=账期!$A$22,G1272=账期!$A$24,G1272=账期!$A$25,G1272=账期!$A$27,G1272=账期!$A$26,G1272=账期!$A$28,G1272=账期!$A$30,G1272=账期!$A$32,G1272=账期!$A$34,G1272=账期!$A$35,G1272=账期!$A$37,G1272=账期!$A$39,G1272=账期!$A$40,G1272=账期!$A$41,G1272=账期!$A$42,G1272=账期!$A$43,G1272=账期!$A$44,G1272=账期!$A$45,G1272=账期!$A$46,G1272=账期!$A$48,G1272=账期!$A$50,G1272=账期!$A$51,G1272=账期!$A$52,G1272=账期!$A$53,G1272=账期!$A$54,G1272=账期!$A$56,G1272=账期!$A$57,G1272=账期!$A$58,G1272=账期!$A$59,G1272=账期!$A$60,G1272=账期!$A$61,G1272=账期!$A$62,G1272=账期!$A$63,G1272=账期!$A$64,G1272=账期!$A$66,G1272=账期!$A$67,G1272=账期!$A$68,G1272=账期!$A$70,G1272=账期!$A$71),30,IF(OR(G1272=账期!$A$74,G1272=账期!$A$77,G1272=账期!$A$76,G1272=账期!$A$79,G1272=账期!$A$80,G1272=账期!$A$81,G1272=账期!$A$83,G1272=账期!$A$85,G1272=账期!$A$87,G1272=账期!$A$89,G1272=账期!$A$91),60,IF(OR(G1272=账期!$A$93,G1272=账期!$A$94,G1272=账期!$A$95,G1272=账期!$A$96,G1272=账期!$A$98,G1272=账期!$A$99,G1272=账期!$A$101,G1272=账期!$A$102),90,0)))</f>
        <v>0</v>
      </c>
      <c r="AF1272" s="396"/>
      <c r="AG1272" s="384"/>
      <c r="AH1272" s="396" t="str">
        <f t="shared" si="243"/>
        <v/>
      </c>
    </row>
    <row r="1273" spans="1:34" ht="18" customHeight="1" x14ac:dyDescent="0.25">
      <c r="A1273" s="301" t="str">
        <f t="shared" si="238"/>
        <v/>
      </c>
      <c r="B1273" s="380"/>
      <c r="C1273" s="381"/>
      <c r="D1273" s="382"/>
      <c r="E1273" s="383" t="str">
        <f t="shared" si="241"/>
        <v>C</v>
      </c>
      <c r="F1273" s="383" t="str">
        <f t="shared" si="242"/>
        <v>C</v>
      </c>
      <c r="G1273" s="384"/>
      <c r="H1273" s="385" t="str">
        <f>IF(G1273="","",VLOOKUP(G1273,下拉数据源!J:K,2,0))</f>
        <v/>
      </c>
      <c r="I1273" s="385"/>
      <c r="J1273" s="385"/>
      <c r="K1273" s="386"/>
      <c r="L1273" s="384"/>
      <c r="M1273" s="384"/>
      <c r="N1273" s="384"/>
      <c r="O1273" s="384"/>
      <c r="P1273" s="386"/>
      <c r="Q1273" s="387"/>
      <c r="R1273" s="286"/>
      <c r="S1273" s="388">
        <f t="shared" si="239"/>
        <v>0</v>
      </c>
      <c r="T1273" s="389"/>
      <c r="U1273" s="389">
        <f t="shared" si="237"/>
        <v>0</v>
      </c>
      <c r="V1273" s="451"/>
      <c r="W1273" s="452"/>
      <c r="X1273" s="386"/>
      <c r="Y1273" s="390"/>
      <c r="Z1273" s="391"/>
      <c r="AA1273" s="392"/>
      <c r="AB1273" s="393"/>
      <c r="AC1273" s="394"/>
      <c r="AD1273" s="395">
        <f t="shared" si="240"/>
        <v>0</v>
      </c>
      <c r="AE1273" s="396">
        <f>IF(OR(G1273=账期!$A$18,G1273=账期!$A$20,G1273=账期!$A$22,G1273=账期!$A$24,G1273=账期!$A$25,G1273=账期!$A$27,G1273=账期!$A$26,G1273=账期!$A$28,G1273=账期!$A$30,G1273=账期!$A$32,G1273=账期!$A$34,G1273=账期!$A$35,G1273=账期!$A$37,G1273=账期!$A$39,G1273=账期!$A$40,G1273=账期!$A$41,G1273=账期!$A$42,G1273=账期!$A$43,G1273=账期!$A$44,G1273=账期!$A$45,G1273=账期!$A$46,G1273=账期!$A$48,G1273=账期!$A$50,G1273=账期!$A$51,G1273=账期!$A$52,G1273=账期!$A$53,G1273=账期!$A$54,G1273=账期!$A$56,G1273=账期!$A$57,G1273=账期!$A$58,G1273=账期!$A$59,G1273=账期!$A$60,G1273=账期!$A$61,G1273=账期!$A$62,G1273=账期!$A$63,G1273=账期!$A$64,G1273=账期!$A$66,G1273=账期!$A$67,G1273=账期!$A$68,G1273=账期!$A$70,G1273=账期!$A$71),30,IF(OR(G1273=账期!$A$74,G1273=账期!$A$77,G1273=账期!$A$76,G1273=账期!$A$79,G1273=账期!$A$80,G1273=账期!$A$81,G1273=账期!$A$83,G1273=账期!$A$85,G1273=账期!$A$87,G1273=账期!$A$89,G1273=账期!$A$91),60,IF(OR(G1273=账期!$A$93,G1273=账期!$A$94,G1273=账期!$A$95,G1273=账期!$A$96,G1273=账期!$A$98,G1273=账期!$A$99,G1273=账期!$A$101,G1273=账期!$A$102),90,0)))</f>
        <v>0</v>
      </c>
      <c r="AF1273" s="396"/>
      <c r="AG1273" s="384"/>
      <c r="AH1273" s="396" t="str">
        <f t="shared" si="243"/>
        <v/>
      </c>
    </row>
    <row r="1274" spans="1:34" ht="18" customHeight="1" x14ac:dyDescent="0.25">
      <c r="A1274" s="301" t="str">
        <f t="shared" si="238"/>
        <v/>
      </c>
      <c r="B1274" s="380"/>
      <c r="C1274" s="381"/>
      <c r="D1274" s="382"/>
      <c r="E1274" s="383" t="str">
        <f t="shared" si="241"/>
        <v>C</v>
      </c>
      <c r="F1274" s="383" t="str">
        <f t="shared" si="242"/>
        <v>C</v>
      </c>
      <c r="G1274" s="384"/>
      <c r="H1274" s="385" t="str">
        <f>IF(G1274="","",VLOOKUP(G1274,下拉数据源!J:K,2,0))</f>
        <v/>
      </c>
      <c r="I1274" s="385"/>
      <c r="J1274" s="385"/>
      <c r="K1274" s="386"/>
      <c r="L1274" s="384"/>
      <c r="M1274" s="384"/>
      <c r="N1274" s="384"/>
      <c r="O1274" s="384"/>
      <c r="P1274" s="386"/>
      <c r="Q1274" s="387"/>
      <c r="R1274" s="286"/>
      <c r="S1274" s="388">
        <f t="shared" si="239"/>
        <v>0</v>
      </c>
      <c r="T1274" s="389"/>
      <c r="U1274" s="389">
        <f t="shared" ref="U1274:U1337" si="244">S1274-T1274</f>
        <v>0</v>
      </c>
      <c r="V1274" s="451"/>
      <c r="W1274" s="452"/>
      <c r="X1274" s="386"/>
      <c r="Y1274" s="390"/>
      <c r="Z1274" s="391"/>
      <c r="AA1274" s="392"/>
      <c r="AB1274" s="393"/>
      <c r="AC1274" s="394"/>
      <c r="AD1274" s="395">
        <f t="shared" si="240"/>
        <v>0</v>
      </c>
      <c r="AE1274" s="396">
        <f>IF(OR(G1274=账期!$A$18,G1274=账期!$A$20,G1274=账期!$A$22,G1274=账期!$A$24,G1274=账期!$A$25,G1274=账期!$A$27,G1274=账期!$A$26,G1274=账期!$A$28,G1274=账期!$A$30,G1274=账期!$A$32,G1274=账期!$A$34,G1274=账期!$A$35,G1274=账期!$A$37,G1274=账期!$A$39,G1274=账期!$A$40,G1274=账期!$A$41,G1274=账期!$A$42,G1274=账期!$A$43,G1274=账期!$A$44,G1274=账期!$A$45,G1274=账期!$A$46,G1274=账期!$A$48,G1274=账期!$A$50,G1274=账期!$A$51,G1274=账期!$A$52,G1274=账期!$A$53,G1274=账期!$A$54,G1274=账期!$A$56,G1274=账期!$A$57,G1274=账期!$A$58,G1274=账期!$A$59,G1274=账期!$A$60,G1274=账期!$A$61,G1274=账期!$A$62,G1274=账期!$A$63,G1274=账期!$A$64,G1274=账期!$A$66,G1274=账期!$A$67,G1274=账期!$A$68,G1274=账期!$A$70,G1274=账期!$A$71),30,IF(OR(G1274=账期!$A$74,G1274=账期!$A$77,G1274=账期!$A$76,G1274=账期!$A$79,G1274=账期!$A$80,G1274=账期!$A$81,G1274=账期!$A$83,G1274=账期!$A$85,G1274=账期!$A$87,G1274=账期!$A$89,G1274=账期!$A$91),60,IF(OR(G1274=账期!$A$93,G1274=账期!$A$94,G1274=账期!$A$95,G1274=账期!$A$96,G1274=账期!$A$98,G1274=账期!$A$99,G1274=账期!$A$101,G1274=账期!$A$102),90,0)))</f>
        <v>0</v>
      </c>
      <c r="AF1274" s="396"/>
      <c r="AG1274" s="384"/>
      <c r="AH1274" s="396" t="str">
        <f t="shared" si="243"/>
        <v/>
      </c>
    </row>
    <row r="1275" spans="1:34" ht="18" customHeight="1" x14ac:dyDescent="0.25">
      <c r="A1275" s="301" t="str">
        <f t="shared" si="238"/>
        <v/>
      </c>
      <c r="B1275" s="380"/>
      <c r="C1275" s="381"/>
      <c r="D1275" s="382"/>
      <c r="E1275" s="383" t="str">
        <f t="shared" si="241"/>
        <v>C</v>
      </c>
      <c r="F1275" s="383" t="str">
        <f t="shared" si="242"/>
        <v>C</v>
      </c>
      <c r="G1275" s="384"/>
      <c r="H1275" s="385" t="str">
        <f>IF(G1275="","",VLOOKUP(G1275,下拉数据源!J:K,2,0))</f>
        <v/>
      </c>
      <c r="I1275" s="385"/>
      <c r="J1275" s="385"/>
      <c r="K1275" s="386"/>
      <c r="L1275" s="384"/>
      <c r="M1275" s="384"/>
      <c r="N1275" s="384"/>
      <c r="O1275" s="384"/>
      <c r="P1275" s="386"/>
      <c r="Q1275" s="387"/>
      <c r="R1275" s="286"/>
      <c r="S1275" s="388">
        <f t="shared" si="239"/>
        <v>0</v>
      </c>
      <c r="T1275" s="389"/>
      <c r="U1275" s="389">
        <f t="shared" si="244"/>
        <v>0</v>
      </c>
      <c r="V1275" s="451"/>
      <c r="W1275" s="452"/>
      <c r="X1275" s="386"/>
      <c r="Y1275" s="390"/>
      <c r="Z1275" s="391"/>
      <c r="AA1275" s="392"/>
      <c r="AB1275" s="393"/>
      <c r="AC1275" s="394"/>
      <c r="AD1275" s="395">
        <f t="shared" si="240"/>
        <v>0</v>
      </c>
      <c r="AE1275" s="396">
        <f>IF(OR(G1275=账期!$A$18,G1275=账期!$A$20,G1275=账期!$A$22,G1275=账期!$A$24,G1275=账期!$A$25,G1275=账期!$A$27,G1275=账期!$A$26,G1275=账期!$A$28,G1275=账期!$A$30,G1275=账期!$A$32,G1275=账期!$A$34,G1275=账期!$A$35,G1275=账期!$A$37,G1275=账期!$A$39,G1275=账期!$A$40,G1275=账期!$A$41,G1275=账期!$A$42,G1275=账期!$A$43,G1275=账期!$A$44,G1275=账期!$A$45,G1275=账期!$A$46,G1275=账期!$A$48,G1275=账期!$A$50,G1275=账期!$A$51,G1275=账期!$A$52,G1275=账期!$A$53,G1275=账期!$A$54,G1275=账期!$A$56,G1275=账期!$A$57,G1275=账期!$A$58,G1275=账期!$A$59,G1275=账期!$A$60,G1275=账期!$A$61,G1275=账期!$A$62,G1275=账期!$A$63,G1275=账期!$A$64,G1275=账期!$A$66,G1275=账期!$A$67,G1275=账期!$A$68,G1275=账期!$A$70,G1275=账期!$A$71),30,IF(OR(G1275=账期!$A$74,G1275=账期!$A$77,G1275=账期!$A$76,G1275=账期!$A$79,G1275=账期!$A$80,G1275=账期!$A$81,G1275=账期!$A$83,G1275=账期!$A$85,G1275=账期!$A$87,G1275=账期!$A$89,G1275=账期!$A$91),60,IF(OR(G1275=账期!$A$93,G1275=账期!$A$94,G1275=账期!$A$95,G1275=账期!$A$96,G1275=账期!$A$98,G1275=账期!$A$99,G1275=账期!$A$101,G1275=账期!$A$102),90,0)))</f>
        <v>0</v>
      </c>
      <c r="AF1275" s="396"/>
      <c r="AG1275" s="384"/>
      <c r="AH1275" s="396" t="str">
        <f t="shared" si="243"/>
        <v/>
      </c>
    </row>
    <row r="1276" spans="1:34" ht="18" customHeight="1" x14ac:dyDescent="0.25">
      <c r="A1276" s="301" t="str">
        <f t="shared" si="238"/>
        <v/>
      </c>
      <c r="B1276" s="380"/>
      <c r="C1276" s="381"/>
      <c r="D1276" s="382"/>
      <c r="E1276" s="383" t="str">
        <f t="shared" si="241"/>
        <v>C</v>
      </c>
      <c r="F1276" s="383" t="str">
        <f t="shared" si="242"/>
        <v>C</v>
      </c>
      <c r="G1276" s="384"/>
      <c r="H1276" s="385" t="str">
        <f>IF(G1276="","",VLOOKUP(G1276,下拉数据源!J:K,2,0))</f>
        <v/>
      </c>
      <c r="I1276" s="385"/>
      <c r="J1276" s="385"/>
      <c r="K1276" s="386"/>
      <c r="L1276" s="384"/>
      <c r="M1276" s="384"/>
      <c r="N1276" s="384"/>
      <c r="O1276" s="384"/>
      <c r="P1276" s="386"/>
      <c r="Q1276" s="387"/>
      <c r="R1276" s="286"/>
      <c r="S1276" s="388">
        <f t="shared" si="239"/>
        <v>0</v>
      </c>
      <c r="T1276" s="389"/>
      <c r="U1276" s="389">
        <f t="shared" si="244"/>
        <v>0</v>
      </c>
      <c r="V1276" s="451"/>
      <c r="W1276" s="452"/>
      <c r="X1276" s="386"/>
      <c r="Y1276" s="390"/>
      <c r="Z1276" s="391"/>
      <c r="AA1276" s="392"/>
      <c r="AB1276" s="393"/>
      <c r="AC1276" s="394"/>
      <c r="AD1276" s="395">
        <f t="shared" si="240"/>
        <v>0</v>
      </c>
      <c r="AE1276" s="396">
        <f>IF(OR(G1276=账期!$A$18,G1276=账期!$A$20,G1276=账期!$A$22,G1276=账期!$A$24,G1276=账期!$A$25,G1276=账期!$A$27,G1276=账期!$A$26,G1276=账期!$A$28,G1276=账期!$A$30,G1276=账期!$A$32,G1276=账期!$A$34,G1276=账期!$A$35,G1276=账期!$A$37,G1276=账期!$A$39,G1276=账期!$A$40,G1276=账期!$A$41,G1276=账期!$A$42,G1276=账期!$A$43,G1276=账期!$A$44,G1276=账期!$A$45,G1276=账期!$A$46,G1276=账期!$A$48,G1276=账期!$A$50,G1276=账期!$A$51,G1276=账期!$A$52,G1276=账期!$A$53,G1276=账期!$A$54,G1276=账期!$A$56,G1276=账期!$A$57,G1276=账期!$A$58,G1276=账期!$A$59,G1276=账期!$A$60,G1276=账期!$A$61,G1276=账期!$A$62,G1276=账期!$A$63,G1276=账期!$A$64,G1276=账期!$A$66,G1276=账期!$A$67,G1276=账期!$A$68,G1276=账期!$A$70,G1276=账期!$A$71),30,IF(OR(G1276=账期!$A$74,G1276=账期!$A$77,G1276=账期!$A$76,G1276=账期!$A$79,G1276=账期!$A$80,G1276=账期!$A$81,G1276=账期!$A$83,G1276=账期!$A$85,G1276=账期!$A$87,G1276=账期!$A$89,G1276=账期!$A$91),60,IF(OR(G1276=账期!$A$93,G1276=账期!$A$94,G1276=账期!$A$95,G1276=账期!$A$96,G1276=账期!$A$98,G1276=账期!$A$99,G1276=账期!$A$101,G1276=账期!$A$102),90,0)))</f>
        <v>0</v>
      </c>
      <c r="AF1276" s="396"/>
      <c r="AG1276" s="384"/>
      <c r="AH1276" s="396" t="str">
        <f t="shared" si="243"/>
        <v/>
      </c>
    </row>
    <row r="1277" spans="1:34" ht="18" customHeight="1" x14ac:dyDescent="0.25">
      <c r="A1277" s="301" t="str">
        <f t="shared" ref="A1277:A1340" si="245">IF(V1277="","",TEXT(V1277,"yyyy年m月"))</f>
        <v/>
      </c>
      <c r="B1277" s="380"/>
      <c r="C1277" s="381"/>
      <c r="D1277" s="382"/>
      <c r="E1277" s="383" t="str">
        <f t="shared" si="241"/>
        <v>C</v>
      </c>
      <c r="F1277" s="383" t="str">
        <f t="shared" si="242"/>
        <v>C</v>
      </c>
      <c r="G1277" s="384"/>
      <c r="H1277" s="385" t="str">
        <f>IF(G1277="","",VLOOKUP(G1277,下拉数据源!J:K,2,0))</f>
        <v/>
      </c>
      <c r="I1277" s="385"/>
      <c r="J1277" s="385"/>
      <c r="K1277" s="386"/>
      <c r="L1277" s="384"/>
      <c r="M1277" s="384"/>
      <c r="N1277" s="384"/>
      <c r="O1277" s="384"/>
      <c r="P1277" s="386"/>
      <c r="Q1277" s="387"/>
      <c r="R1277" s="286"/>
      <c r="S1277" s="388">
        <f t="shared" si="239"/>
        <v>0</v>
      </c>
      <c r="T1277" s="389"/>
      <c r="U1277" s="389">
        <f t="shared" si="244"/>
        <v>0</v>
      </c>
      <c r="V1277" s="451"/>
      <c r="W1277" s="452"/>
      <c r="X1277" s="386"/>
      <c r="Y1277" s="390"/>
      <c r="Z1277" s="391"/>
      <c r="AA1277" s="392"/>
      <c r="AB1277" s="393"/>
      <c r="AC1277" s="394"/>
      <c r="AD1277" s="395">
        <f t="shared" si="240"/>
        <v>0</v>
      </c>
      <c r="AE1277" s="396">
        <f>IF(OR(G1277=账期!$A$18,G1277=账期!$A$20,G1277=账期!$A$22,G1277=账期!$A$24,G1277=账期!$A$25,G1277=账期!$A$27,G1277=账期!$A$26,G1277=账期!$A$28,G1277=账期!$A$30,G1277=账期!$A$32,G1277=账期!$A$34,G1277=账期!$A$35,G1277=账期!$A$37,G1277=账期!$A$39,G1277=账期!$A$40,G1277=账期!$A$41,G1277=账期!$A$42,G1277=账期!$A$43,G1277=账期!$A$44,G1277=账期!$A$45,G1277=账期!$A$46,G1277=账期!$A$48,G1277=账期!$A$50,G1277=账期!$A$51,G1277=账期!$A$52,G1277=账期!$A$53,G1277=账期!$A$54,G1277=账期!$A$56,G1277=账期!$A$57,G1277=账期!$A$58,G1277=账期!$A$59,G1277=账期!$A$60,G1277=账期!$A$61,G1277=账期!$A$62,G1277=账期!$A$63,G1277=账期!$A$64,G1277=账期!$A$66,G1277=账期!$A$67,G1277=账期!$A$68,G1277=账期!$A$70,G1277=账期!$A$71),30,IF(OR(G1277=账期!$A$74,G1277=账期!$A$77,G1277=账期!$A$76,G1277=账期!$A$79,G1277=账期!$A$80,G1277=账期!$A$81,G1277=账期!$A$83,G1277=账期!$A$85,G1277=账期!$A$87,G1277=账期!$A$89,G1277=账期!$A$91),60,IF(OR(G1277=账期!$A$93,G1277=账期!$A$94,G1277=账期!$A$95,G1277=账期!$A$96,G1277=账期!$A$98,G1277=账期!$A$99,G1277=账期!$A$101,G1277=账期!$A$102),90,0)))</f>
        <v>0</v>
      </c>
      <c r="AF1277" s="396"/>
      <c r="AG1277" s="384"/>
      <c r="AH1277" s="396" t="str">
        <f t="shared" si="243"/>
        <v/>
      </c>
    </row>
    <row r="1278" spans="1:34" ht="18" customHeight="1" x14ac:dyDescent="0.25">
      <c r="A1278" s="301" t="str">
        <f t="shared" si="245"/>
        <v/>
      </c>
      <c r="B1278" s="380"/>
      <c r="C1278" s="381"/>
      <c r="D1278" s="382"/>
      <c r="E1278" s="383" t="str">
        <f t="shared" si="241"/>
        <v>C</v>
      </c>
      <c r="F1278" s="383" t="str">
        <f t="shared" si="242"/>
        <v>C</v>
      </c>
      <c r="G1278" s="384"/>
      <c r="H1278" s="385" t="str">
        <f>IF(G1278="","",VLOOKUP(G1278,下拉数据源!J:K,2,0))</f>
        <v/>
      </c>
      <c r="I1278" s="385"/>
      <c r="J1278" s="385"/>
      <c r="K1278" s="386"/>
      <c r="L1278" s="384"/>
      <c r="M1278" s="384"/>
      <c r="N1278" s="384"/>
      <c r="O1278" s="384"/>
      <c r="P1278" s="386"/>
      <c r="Q1278" s="387"/>
      <c r="R1278" s="286"/>
      <c r="S1278" s="388">
        <f t="shared" si="239"/>
        <v>0</v>
      </c>
      <c r="T1278" s="389"/>
      <c r="U1278" s="389">
        <f t="shared" si="244"/>
        <v>0</v>
      </c>
      <c r="V1278" s="451"/>
      <c r="W1278" s="452"/>
      <c r="X1278" s="386"/>
      <c r="Y1278" s="390"/>
      <c r="Z1278" s="391"/>
      <c r="AA1278" s="392"/>
      <c r="AB1278" s="393"/>
      <c r="AC1278" s="394"/>
      <c r="AD1278" s="395">
        <f t="shared" si="240"/>
        <v>0</v>
      </c>
      <c r="AE1278" s="396">
        <f>IF(OR(G1278=账期!$A$18,G1278=账期!$A$20,G1278=账期!$A$22,G1278=账期!$A$24,G1278=账期!$A$25,G1278=账期!$A$27,G1278=账期!$A$26,G1278=账期!$A$28,G1278=账期!$A$30,G1278=账期!$A$32,G1278=账期!$A$34,G1278=账期!$A$35,G1278=账期!$A$37,G1278=账期!$A$39,G1278=账期!$A$40,G1278=账期!$A$41,G1278=账期!$A$42,G1278=账期!$A$43,G1278=账期!$A$44,G1278=账期!$A$45,G1278=账期!$A$46,G1278=账期!$A$48,G1278=账期!$A$50,G1278=账期!$A$51,G1278=账期!$A$52,G1278=账期!$A$53,G1278=账期!$A$54,G1278=账期!$A$56,G1278=账期!$A$57,G1278=账期!$A$58,G1278=账期!$A$59,G1278=账期!$A$60,G1278=账期!$A$61,G1278=账期!$A$62,G1278=账期!$A$63,G1278=账期!$A$64,G1278=账期!$A$66,G1278=账期!$A$67,G1278=账期!$A$68,G1278=账期!$A$70,G1278=账期!$A$71),30,IF(OR(G1278=账期!$A$74,G1278=账期!$A$77,G1278=账期!$A$76,G1278=账期!$A$79,G1278=账期!$A$80,G1278=账期!$A$81,G1278=账期!$A$83,G1278=账期!$A$85,G1278=账期!$A$87,G1278=账期!$A$89,G1278=账期!$A$91),60,IF(OR(G1278=账期!$A$93,G1278=账期!$A$94,G1278=账期!$A$95,G1278=账期!$A$96,G1278=账期!$A$98,G1278=账期!$A$99,G1278=账期!$A$101,G1278=账期!$A$102),90,0)))</f>
        <v>0</v>
      </c>
      <c r="AF1278" s="396"/>
      <c r="AG1278" s="384"/>
      <c r="AH1278" s="396" t="str">
        <f t="shared" si="243"/>
        <v/>
      </c>
    </row>
    <row r="1279" spans="1:34" ht="18" customHeight="1" x14ac:dyDescent="0.25">
      <c r="A1279" s="301" t="str">
        <f t="shared" si="245"/>
        <v/>
      </c>
      <c r="B1279" s="380"/>
      <c r="C1279" s="381"/>
      <c r="D1279" s="382"/>
      <c r="E1279" s="383" t="str">
        <f t="shared" si="241"/>
        <v>C</v>
      </c>
      <c r="F1279" s="383" t="str">
        <f t="shared" si="242"/>
        <v>C</v>
      </c>
      <c r="G1279" s="384"/>
      <c r="H1279" s="385" t="str">
        <f>IF(G1279="","",VLOOKUP(G1279,下拉数据源!J:K,2,0))</f>
        <v/>
      </c>
      <c r="I1279" s="385"/>
      <c r="J1279" s="385"/>
      <c r="K1279" s="386"/>
      <c r="L1279" s="384"/>
      <c r="M1279" s="384"/>
      <c r="N1279" s="384"/>
      <c r="O1279" s="384"/>
      <c r="P1279" s="386"/>
      <c r="Q1279" s="387"/>
      <c r="R1279" s="286"/>
      <c r="S1279" s="388">
        <f t="shared" ref="S1279:S1342" si="246">Q1279*R1279</f>
        <v>0</v>
      </c>
      <c r="T1279" s="389"/>
      <c r="U1279" s="389">
        <f t="shared" si="244"/>
        <v>0</v>
      </c>
      <c r="V1279" s="451"/>
      <c r="W1279" s="452"/>
      <c r="X1279" s="386"/>
      <c r="Y1279" s="390"/>
      <c r="Z1279" s="391"/>
      <c r="AA1279" s="392"/>
      <c r="AB1279" s="393"/>
      <c r="AC1279" s="394"/>
      <c r="AD1279" s="395">
        <f t="shared" si="240"/>
        <v>0</v>
      </c>
      <c r="AE1279" s="396">
        <f>IF(OR(G1279=账期!$A$18,G1279=账期!$A$20,G1279=账期!$A$22,G1279=账期!$A$24,G1279=账期!$A$25,G1279=账期!$A$27,G1279=账期!$A$26,G1279=账期!$A$28,G1279=账期!$A$30,G1279=账期!$A$32,G1279=账期!$A$34,G1279=账期!$A$35,G1279=账期!$A$37,G1279=账期!$A$39,G1279=账期!$A$40,G1279=账期!$A$41,G1279=账期!$A$42,G1279=账期!$A$43,G1279=账期!$A$44,G1279=账期!$A$45,G1279=账期!$A$46,G1279=账期!$A$48,G1279=账期!$A$50,G1279=账期!$A$51,G1279=账期!$A$52,G1279=账期!$A$53,G1279=账期!$A$54,G1279=账期!$A$56,G1279=账期!$A$57,G1279=账期!$A$58,G1279=账期!$A$59,G1279=账期!$A$60,G1279=账期!$A$61,G1279=账期!$A$62,G1279=账期!$A$63,G1279=账期!$A$64,G1279=账期!$A$66,G1279=账期!$A$67,G1279=账期!$A$68,G1279=账期!$A$70,G1279=账期!$A$71),30,IF(OR(G1279=账期!$A$74,G1279=账期!$A$77,G1279=账期!$A$76,G1279=账期!$A$79,G1279=账期!$A$80,G1279=账期!$A$81,G1279=账期!$A$83,G1279=账期!$A$85,G1279=账期!$A$87,G1279=账期!$A$89,G1279=账期!$A$91),60,IF(OR(G1279=账期!$A$93,G1279=账期!$A$94,G1279=账期!$A$95,G1279=账期!$A$96,G1279=账期!$A$98,G1279=账期!$A$99,G1279=账期!$A$101,G1279=账期!$A$102),90,0)))</f>
        <v>0</v>
      </c>
      <c r="AF1279" s="396"/>
      <c r="AG1279" s="384"/>
      <c r="AH1279" s="396" t="str">
        <f t="shared" si="243"/>
        <v/>
      </c>
    </row>
    <row r="1280" spans="1:34" ht="18" customHeight="1" x14ac:dyDescent="0.25">
      <c r="A1280" s="301" t="str">
        <f t="shared" si="245"/>
        <v/>
      </c>
      <c r="B1280" s="380"/>
      <c r="C1280" s="381"/>
      <c r="D1280" s="382"/>
      <c r="E1280" s="383" t="str">
        <f t="shared" si="241"/>
        <v>C</v>
      </c>
      <c r="F1280" s="383" t="str">
        <f t="shared" si="242"/>
        <v>C</v>
      </c>
      <c r="G1280" s="384"/>
      <c r="H1280" s="385" t="str">
        <f>IF(G1280="","",VLOOKUP(G1280,下拉数据源!J:K,2,0))</f>
        <v/>
      </c>
      <c r="I1280" s="385"/>
      <c r="J1280" s="385"/>
      <c r="K1280" s="386"/>
      <c r="L1280" s="384"/>
      <c r="M1280" s="384"/>
      <c r="N1280" s="384"/>
      <c r="O1280" s="384"/>
      <c r="P1280" s="386"/>
      <c r="Q1280" s="387"/>
      <c r="R1280" s="286"/>
      <c r="S1280" s="388">
        <f t="shared" si="246"/>
        <v>0</v>
      </c>
      <c r="T1280" s="389"/>
      <c r="U1280" s="389">
        <f t="shared" si="244"/>
        <v>0</v>
      </c>
      <c r="V1280" s="451"/>
      <c r="W1280" s="452"/>
      <c r="X1280" s="386"/>
      <c r="Y1280" s="390"/>
      <c r="Z1280" s="391"/>
      <c r="AA1280" s="392"/>
      <c r="AB1280" s="393"/>
      <c r="AC1280" s="394"/>
      <c r="AD1280" s="395">
        <f t="shared" ref="AD1280:AD1343" si="247">IF(AE1280&gt;0,(DATE(YEAR(AC1280),MONTH(AC1280)+1,1)-1)+AE1280,AC1280)</f>
        <v>0</v>
      </c>
      <c r="AE1280" s="396">
        <f>IF(OR(G1280=账期!$A$18,G1280=账期!$A$20,G1280=账期!$A$22,G1280=账期!$A$24,G1280=账期!$A$25,G1280=账期!$A$27,G1280=账期!$A$26,G1280=账期!$A$28,G1280=账期!$A$30,G1280=账期!$A$32,G1280=账期!$A$34,G1280=账期!$A$35,G1280=账期!$A$37,G1280=账期!$A$39,G1280=账期!$A$40,G1280=账期!$A$41,G1280=账期!$A$42,G1280=账期!$A$43,G1280=账期!$A$44,G1280=账期!$A$45,G1280=账期!$A$46,G1280=账期!$A$48,G1280=账期!$A$50,G1280=账期!$A$51,G1280=账期!$A$52,G1280=账期!$A$53,G1280=账期!$A$54,G1280=账期!$A$56,G1280=账期!$A$57,G1280=账期!$A$58,G1280=账期!$A$59,G1280=账期!$A$60,G1280=账期!$A$61,G1280=账期!$A$62,G1280=账期!$A$63,G1280=账期!$A$64,G1280=账期!$A$66,G1280=账期!$A$67,G1280=账期!$A$68,G1280=账期!$A$70,G1280=账期!$A$71),30,IF(OR(G1280=账期!$A$74,G1280=账期!$A$77,G1280=账期!$A$76,G1280=账期!$A$79,G1280=账期!$A$80,G1280=账期!$A$81,G1280=账期!$A$83,G1280=账期!$A$85,G1280=账期!$A$87,G1280=账期!$A$89,G1280=账期!$A$91),60,IF(OR(G1280=账期!$A$93,G1280=账期!$A$94,G1280=账期!$A$95,G1280=账期!$A$96,G1280=账期!$A$98,G1280=账期!$A$99,G1280=账期!$A$101,G1280=账期!$A$102),90,0)))</f>
        <v>0</v>
      </c>
      <c r="AF1280" s="396"/>
      <c r="AG1280" s="384"/>
      <c r="AH1280" s="396" t="str">
        <f t="shared" si="243"/>
        <v/>
      </c>
    </row>
    <row r="1281" spans="1:34" ht="18" customHeight="1" x14ac:dyDescent="0.25">
      <c r="A1281" s="301" t="str">
        <f t="shared" si="245"/>
        <v/>
      </c>
      <c r="B1281" s="380"/>
      <c r="C1281" s="381"/>
      <c r="D1281" s="382"/>
      <c r="E1281" s="383" t="str">
        <f t="shared" si="241"/>
        <v>C</v>
      </c>
      <c r="F1281" s="383" t="str">
        <f t="shared" si="242"/>
        <v>C</v>
      </c>
      <c r="G1281" s="384"/>
      <c r="H1281" s="385" t="str">
        <f>IF(G1281="","",VLOOKUP(G1281,下拉数据源!J:K,2,0))</f>
        <v/>
      </c>
      <c r="I1281" s="385"/>
      <c r="J1281" s="385"/>
      <c r="K1281" s="386"/>
      <c r="L1281" s="384"/>
      <c r="M1281" s="384"/>
      <c r="N1281" s="384"/>
      <c r="O1281" s="384"/>
      <c r="P1281" s="386"/>
      <c r="Q1281" s="387"/>
      <c r="R1281" s="286"/>
      <c r="S1281" s="388">
        <f t="shared" si="246"/>
        <v>0</v>
      </c>
      <c r="T1281" s="389"/>
      <c r="U1281" s="389">
        <f t="shared" si="244"/>
        <v>0</v>
      </c>
      <c r="V1281" s="451"/>
      <c r="W1281" s="452"/>
      <c r="X1281" s="386"/>
      <c r="Y1281" s="390"/>
      <c r="Z1281" s="391"/>
      <c r="AA1281" s="392"/>
      <c r="AB1281" s="393"/>
      <c r="AC1281" s="394"/>
      <c r="AD1281" s="395">
        <f t="shared" si="247"/>
        <v>0</v>
      </c>
      <c r="AE1281" s="396">
        <f>IF(OR(G1281=账期!$A$18,G1281=账期!$A$20,G1281=账期!$A$22,G1281=账期!$A$24,G1281=账期!$A$25,G1281=账期!$A$27,G1281=账期!$A$26,G1281=账期!$A$28,G1281=账期!$A$30,G1281=账期!$A$32,G1281=账期!$A$34,G1281=账期!$A$35,G1281=账期!$A$37,G1281=账期!$A$39,G1281=账期!$A$40,G1281=账期!$A$41,G1281=账期!$A$42,G1281=账期!$A$43,G1281=账期!$A$44,G1281=账期!$A$45,G1281=账期!$A$46,G1281=账期!$A$48,G1281=账期!$A$50,G1281=账期!$A$51,G1281=账期!$A$52,G1281=账期!$A$53,G1281=账期!$A$54,G1281=账期!$A$56,G1281=账期!$A$57,G1281=账期!$A$58,G1281=账期!$A$59,G1281=账期!$A$60,G1281=账期!$A$61,G1281=账期!$A$62,G1281=账期!$A$63,G1281=账期!$A$64,G1281=账期!$A$66,G1281=账期!$A$67,G1281=账期!$A$68,G1281=账期!$A$70,G1281=账期!$A$71),30,IF(OR(G1281=账期!$A$74,G1281=账期!$A$77,G1281=账期!$A$76,G1281=账期!$A$79,G1281=账期!$A$80,G1281=账期!$A$81,G1281=账期!$A$83,G1281=账期!$A$85,G1281=账期!$A$87,G1281=账期!$A$89,G1281=账期!$A$91),60,IF(OR(G1281=账期!$A$93,G1281=账期!$A$94,G1281=账期!$A$95,G1281=账期!$A$96,G1281=账期!$A$98,G1281=账期!$A$99,G1281=账期!$A$101,G1281=账期!$A$102),90,0)))</f>
        <v>0</v>
      </c>
      <c r="AF1281" s="396"/>
      <c r="AG1281" s="384"/>
      <c r="AH1281" s="396" t="str">
        <f t="shared" si="243"/>
        <v/>
      </c>
    </row>
    <row r="1282" spans="1:34" ht="18" customHeight="1" x14ac:dyDescent="0.25">
      <c r="A1282" s="301" t="str">
        <f t="shared" si="245"/>
        <v/>
      </c>
      <c r="B1282" s="380"/>
      <c r="C1282" s="381"/>
      <c r="D1282" s="382"/>
      <c r="E1282" s="383" t="str">
        <f t="shared" si="241"/>
        <v>C</v>
      </c>
      <c r="F1282" s="383" t="str">
        <f t="shared" si="242"/>
        <v>C</v>
      </c>
      <c r="G1282" s="384"/>
      <c r="H1282" s="385" t="str">
        <f>IF(G1282="","",VLOOKUP(G1282,下拉数据源!J:K,2,0))</f>
        <v/>
      </c>
      <c r="I1282" s="385"/>
      <c r="J1282" s="385"/>
      <c r="K1282" s="386"/>
      <c r="L1282" s="384"/>
      <c r="M1282" s="384"/>
      <c r="N1282" s="384"/>
      <c r="O1282" s="384"/>
      <c r="P1282" s="386"/>
      <c r="Q1282" s="387"/>
      <c r="R1282" s="286"/>
      <c r="S1282" s="388">
        <f t="shared" si="246"/>
        <v>0</v>
      </c>
      <c r="T1282" s="389"/>
      <c r="U1282" s="389">
        <f t="shared" si="244"/>
        <v>0</v>
      </c>
      <c r="V1282" s="451"/>
      <c r="W1282" s="452"/>
      <c r="X1282" s="386"/>
      <c r="Y1282" s="390"/>
      <c r="Z1282" s="391"/>
      <c r="AA1282" s="392"/>
      <c r="AB1282" s="393"/>
      <c r="AC1282" s="394"/>
      <c r="AD1282" s="395">
        <f t="shared" si="247"/>
        <v>0</v>
      </c>
      <c r="AE1282" s="396">
        <f>IF(OR(G1282=账期!$A$18,G1282=账期!$A$20,G1282=账期!$A$22,G1282=账期!$A$24,G1282=账期!$A$25,G1282=账期!$A$27,G1282=账期!$A$26,G1282=账期!$A$28,G1282=账期!$A$30,G1282=账期!$A$32,G1282=账期!$A$34,G1282=账期!$A$35,G1282=账期!$A$37,G1282=账期!$A$39,G1282=账期!$A$40,G1282=账期!$A$41,G1282=账期!$A$42,G1282=账期!$A$43,G1282=账期!$A$44,G1282=账期!$A$45,G1282=账期!$A$46,G1282=账期!$A$48,G1282=账期!$A$50,G1282=账期!$A$51,G1282=账期!$A$52,G1282=账期!$A$53,G1282=账期!$A$54,G1282=账期!$A$56,G1282=账期!$A$57,G1282=账期!$A$58,G1282=账期!$A$59,G1282=账期!$A$60,G1282=账期!$A$61,G1282=账期!$A$62,G1282=账期!$A$63,G1282=账期!$A$64,G1282=账期!$A$66,G1282=账期!$A$67,G1282=账期!$A$68,G1282=账期!$A$70,G1282=账期!$A$71),30,IF(OR(G1282=账期!$A$74,G1282=账期!$A$77,G1282=账期!$A$76,G1282=账期!$A$79,G1282=账期!$A$80,G1282=账期!$A$81,G1282=账期!$A$83,G1282=账期!$A$85,G1282=账期!$A$87,G1282=账期!$A$89,G1282=账期!$A$91),60,IF(OR(G1282=账期!$A$93,G1282=账期!$A$94,G1282=账期!$A$95,G1282=账期!$A$96,G1282=账期!$A$98,G1282=账期!$A$99,G1282=账期!$A$101,G1282=账期!$A$102),90,0)))</f>
        <v>0</v>
      </c>
      <c r="AF1282" s="396"/>
      <c r="AG1282" s="384"/>
      <c r="AH1282" s="396" t="str">
        <f t="shared" si="243"/>
        <v/>
      </c>
    </row>
    <row r="1283" spans="1:34" ht="18" customHeight="1" x14ac:dyDescent="0.25">
      <c r="A1283" s="301" t="str">
        <f t="shared" si="245"/>
        <v/>
      </c>
      <c r="B1283" s="380"/>
      <c r="C1283" s="381"/>
      <c r="D1283" s="382"/>
      <c r="E1283" s="383" t="str">
        <f t="shared" si="241"/>
        <v>C</v>
      </c>
      <c r="F1283" s="383" t="str">
        <f t="shared" si="242"/>
        <v>C</v>
      </c>
      <c r="G1283" s="384"/>
      <c r="H1283" s="385" t="str">
        <f>IF(G1283="","",VLOOKUP(G1283,下拉数据源!J:K,2,0))</f>
        <v/>
      </c>
      <c r="I1283" s="385"/>
      <c r="J1283" s="385"/>
      <c r="K1283" s="386"/>
      <c r="L1283" s="384"/>
      <c r="M1283" s="384"/>
      <c r="N1283" s="384"/>
      <c r="O1283" s="384"/>
      <c r="P1283" s="386"/>
      <c r="Q1283" s="387"/>
      <c r="R1283" s="286"/>
      <c r="S1283" s="388">
        <f t="shared" si="246"/>
        <v>0</v>
      </c>
      <c r="T1283" s="389"/>
      <c r="U1283" s="389">
        <f t="shared" si="244"/>
        <v>0</v>
      </c>
      <c r="V1283" s="451"/>
      <c r="W1283" s="452"/>
      <c r="X1283" s="386"/>
      <c r="Y1283" s="390"/>
      <c r="Z1283" s="391"/>
      <c r="AA1283" s="392"/>
      <c r="AB1283" s="393"/>
      <c r="AC1283" s="394"/>
      <c r="AD1283" s="395">
        <f t="shared" si="247"/>
        <v>0</v>
      </c>
      <c r="AE1283" s="396">
        <f>IF(OR(G1283=账期!$A$18,G1283=账期!$A$20,G1283=账期!$A$22,G1283=账期!$A$24,G1283=账期!$A$25,G1283=账期!$A$27,G1283=账期!$A$26,G1283=账期!$A$28,G1283=账期!$A$30,G1283=账期!$A$32,G1283=账期!$A$34,G1283=账期!$A$35,G1283=账期!$A$37,G1283=账期!$A$39,G1283=账期!$A$40,G1283=账期!$A$41,G1283=账期!$A$42,G1283=账期!$A$43,G1283=账期!$A$44,G1283=账期!$A$45,G1283=账期!$A$46,G1283=账期!$A$48,G1283=账期!$A$50,G1283=账期!$A$51,G1283=账期!$A$52,G1283=账期!$A$53,G1283=账期!$A$54,G1283=账期!$A$56,G1283=账期!$A$57,G1283=账期!$A$58,G1283=账期!$A$59,G1283=账期!$A$60,G1283=账期!$A$61,G1283=账期!$A$62,G1283=账期!$A$63,G1283=账期!$A$64,G1283=账期!$A$66,G1283=账期!$A$67,G1283=账期!$A$68,G1283=账期!$A$70,G1283=账期!$A$71),30,IF(OR(G1283=账期!$A$74,G1283=账期!$A$77,G1283=账期!$A$76,G1283=账期!$A$79,G1283=账期!$A$80,G1283=账期!$A$81,G1283=账期!$A$83,G1283=账期!$A$85,G1283=账期!$A$87,G1283=账期!$A$89,G1283=账期!$A$91),60,IF(OR(G1283=账期!$A$93,G1283=账期!$A$94,G1283=账期!$A$95,G1283=账期!$A$96,G1283=账期!$A$98,G1283=账期!$A$99,G1283=账期!$A$101,G1283=账期!$A$102),90,0)))</f>
        <v>0</v>
      </c>
      <c r="AF1283" s="396"/>
      <c r="AG1283" s="384"/>
      <c r="AH1283" s="396" t="str">
        <f t="shared" si="243"/>
        <v/>
      </c>
    </row>
    <row r="1284" spans="1:34" ht="18" customHeight="1" x14ac:dyDescent="0.25">
      <c r="A1284" s="301" t="str">
        <f t="shared" si="245"/>
        <v/>
      </c>
      <c r="B1284" s="380"/>
      <c r="C1284" s="381"/>
      <c r="D1284" s="382"/>
      <c r="E1284" s="383" t="str">
        <f t="shared" si="241"/>
        <v>C</v>
      </c>
      <c r="F1284" s="383" t="str">
        <f t="shared" si="242"/>
        <v>C</v>
      </c>
      <c r="G1284" s="384"/>
      <c r="H1284" s="385" t="str">
        <f>IF(G1284="","",VLOOKUP(G1284,下拉数据源!J:K,2,0))</f>
        <v/>
      </c>
      <c r="I1284" s="385"/>
      <c r="J1284" s="385"/>
      <c r="K1284" s="386"/>
      <c r="L1284" s="384"/>
      <c r="M1284" s="384"/>
      <c r="N1284" s="384"/>
      <c r="O1284" s="384"/>
      <c r="P1284" s="386"/>
      <c r="Q1284" s="387"/>
      <c r="R1284" s="286"/>
      <c r="S1284" s="388">
        <f t="shared" si="246"/>
        <v>0</v>
      </c>
      <c r="T1284" s="389"/>
      <c r="U1284" s="389">
        <f t="shared" si="244"/>
        <v>0</v>
      </c>
      <c r="V1284" s="451"/>
      <c r="W1284" s="452"/>
      <c r="X1284" s="386"/>
      <c r="Y1284" s="390"/>
      <c r="Z1284" s="391"/>
      <c r="AA1284" s="392"/>
      <c r="AB1284" s="393"/>
      <c r="AC1284" s="394"/>
      <c r="AD1284" s="395">
        <f t="shared" si="247"/>
        <v>0</v>
      </c>
      <c r="AE1284" s="396">
        <f>IF(OR(G1284=账期!$A$18,G1284=账期!$A$20,G1284=账期!$A$22,G1284=账期!$A$24,G1284=账期!$A$25,G1284=账期!$A$27,G1284=账期!$A$26,G1284=账期!$A$28,G1284=账期!$A$30,G1284=账期!$A$32,G1284=账期!$A$34,G1284=账期!$A$35,G1284=账期!$A$37,G1284=账期!$A$39,G1284=账期!$A$40,G1284=账期!$A$41,G1284=账期!$A$42,G1284=账期!$A$43,G1284=账期!$A$44,G1284=账期!$A$45,G1284=账期!$A$46,G1284=账期!$A$48,G1284=账期!$A$50,G1284=账期!$A$51,G1284=账期!$A$52,G1284=账期!$A$53,G1284=账期!$A$54,G1284=账期!$A$56,G1284=账期!$A$57,G1284=账期!$A$58,G1284=账期!$A$59,G1284=账期!$A$60,G1284=账期!$A$61,G1284=账期!$A$62,G1284=账期!$A$63,G1284=账期!$A$64,G1284=账期!$A$66,G1284=账期!$A$67,G1284=账期!$A$68,G1284=账期!$A$70,G1284=账期!$A$71),30,IF(OR(G1284=账期!$A$74,G1284=账期!$A$77,G1284=账期!$A$76,G1284=账期!$A$79,G1284=账期!$A$80,G1284=账期!$A$81,G1284=账期!$A$83,G1284=账期!$A$85,G1284=账期!$A$87,G1284=账期!$A$89,G1284=账期!$A$91),60,IF(OR(G1284=账期!$A$93,G1284=账期!$A$94,G1284=账期!$A$95,G1284=账期!$A$96,G1284=账期!$A$98,G1284=账期!$A$99,G1284=账期!$A$101,G1284=账期!$A$102),90,0)))</f>
        <v>0</v>
      </c>
      <c r="AF1284" s="396"/>
      <c r="AG1284" s="384"/>
      <c r="AH1284" s="396" t="str">
        <f t="shared" si="243"/>
        <v/>
      </c>
    </row>
    <row r="1285" spans="1:34" ht="18" customHeight="1" x14ac:dyDescent="0.25">
      <c r="A1285" s="301" t="str">
        <f t="shared" si="245"/>
        <v/>
      </c>
      <c r="B1285" s="380"/>
      <c r="C1285" s="381"/>
      <c r="D1285" s="382"/>
      <c r="E1285" s="383" t="str">
        <f t="shared" si="241"/>
        <v>C</v>
      </c>
      <c r="F1285" s="383" t="str">
        <f t="shared" si="242"/>
        <v>C</v>
      </c>
      <c r="G1285" s="384"/>
      <c r="H1285" s="385" t="str">
        <f>IF(G1285="","",VLOOKUP(G1285,下拉数据源!J:K,2,0))</f>
        <v/>
      </c>
      <c r="I1285" s="385"/>
      <c r="J1285" s="385"/>
      <c r="K1285" s="386"/>
      <c r="L1285" s="384"/>
      <c r="M1285" s="384"/>
      <c r="N1285" s="384"/>
      <c r="O1285" s="384"/>
      <c r="P1285" s="386"/>
      <c r="Q1285" s="387"/>
      <c r="R1285" s="286"/>
      <c r="S1285" s="388">
        <f t="shared" si="246"/>
        <v>0</v>
      </c>
      <c r="T1285" s="389"/>
      <c r="U1285" s="389">
        <f t="shared" si="244"/>
        <v>0</v>
      </c>
      <c r="V1285" s="451"/>
      <c r="W1285" s="452"/>
      <c r="X1285" s="386"/>
      <c r="Y1285" s="390"/>
      <c r="Z1285" s="391"/>
      <c r="AA1285" s="392"/>
      <c r="AB1285" s="393"/>
      <c r="AC1285" s="394"/>
      <c r="AD1285" s="395">
        <f t="shared" si="247"/>
        <v>0</v>
      </c>
      <c r="AE1285" s="396">
        <f>IF(OR(G1285=账期!$A$18,G1285=账期!$A$20,G1285=账期!$A$22,G1285=账期!$A$24,G1285=账期!$A$25,G1285=账期!$A$27,G1285=账期!$A$26,G1285=账期!$A$28,G1285=账期!$A$30,G1285=账期!$A$32,G1285=账期!$A$34,G1285=账期!$A$35,G1285=账期!$A$37,G1285=账期!$A$39,G1285=账期!$A$40,G1285=账期!$A$41,G1285=账期!$A$42,G1285=账期!$A$43,G1285=账期!$A$44,G1285=账期!$A$45,G1285=账期!$A$46,G1285=账期!$A$48,G1285=账期!$A$50,G1285=账期!$A$51,G1285=账期!$A$52,G1285=账期!$A$53,G1285=账期!$A$54,G1285=账期!$A$56,G1285=账期!$A$57,G1285=账期!$A$58,G1285=账期!$A$59,G1285=账期!$A$60,G1285=账期!$A$61,G1285=账期!$A$62,G1285=账期!$A$63,G1285=账期!$A$64,G1285=账期!$A$66,G1285=账期!$A$67,G1285=账期!$A$68,G1285=账期!$A$70,G1285=账期!$A$71),30,IF(OR(G1285=账期!$A$74,G1285=账期!$A$77,G1285=账期!$A$76,G1285=账期!$A$79,G1285=账期!$A$80,G1285=账期!$A$81,G1285=账期!$A$83,G1285=账期!$A$85,G1285=账期!$A$87,G1285=账期!$A$89,G1285=账期!$A$91),60,IF(OR(G1285=账期!$A$93,G1285=账期!$A$94,G1285=账期!$A$95,G1285=账期!$A$96,G1285=账期!$A$98,G1285=账期!$A$99,G1285=账期!$A$101,G1285=账期!$A$102),90,0)))</f>
        <v>0</v>
      </c>
      <c r="AF1285" s="396"/>
      <c r="AG1285" s="384"/>
      <c r="AH1285" s="396" t="str">
        <f t="shared" si="243"/>
        <v/>
      </c>
    </row>
    <row r="1286" spans="1:34" ht="18" customHeight="1" x14ac:dyDescent="0.25">
      <c r="A1286" s="301" t="str">
        <f t="shared" si="245"/>
        <v/>
      </c>
      <c r="B1286" s="380"/>
      <c r="C1286" s="381"/>
      <c r="D1286" s="382"/>
      <c r="E1286" s="383" t="str">
        <f t="shared" si="241"/>
        <v>C</v>
      </c>
      <c r="F1286" s="383" t="str">
        <f t="shared" si="242"/>
        <v>C</v>
      </c>
      <c r="G1286" s="384"/>
      <c r="H1286" s="385" t="str">
        <f>IF(G1286="","",VLOOKUP(G1286,下拉数据源!J:K,2,0))</f>
        <v/>
      </c>
      <c r="I1286" s="385"/>
      <c r="J1286" s="385"/>
      <c r="K1286" s="386"/>
      <c r="L1286" s="384"/>
      <c r="M1286" s="384"/>
      <c r="N1286" s="384"/>
      <c r="O1286" s="384"/>
      <c r="P1286" s="386"/>
      <c r="Q1286" s="387"/>
      <c r="R1286" s="286"/>
      <c r="S1286" s="388">
        <f t="shared" si="246"/>
        <v>0</v>
      </c>
      <c r="T1286" s="389"/>
      <c r="U1286" s="389">
        <f t="shared" si="244"/>
        <v>0</v>
      </c>
      <c r="V1286" s="451"/>
      <c r="W1286" s="452"/>
      <c r="X1286" s="386"/>
      <c r="Y1286" s="390"/>
      <c r="Z1286" s="391"/>
      <c r="AA1286" s="392"/>
      <c r="AB1286" s="393"/>
      <c r="AC1286" s="394"/>
      <c r="AD1286" s="395">
        <f t="shared" si="247"/>
        <v>0</v>
      </c>
      <c r="AE1286" s="396">
        <f>IF(OR(G1286=账期!$A$18,G1286=账期!$A$20,G1286=账期!$A$22,G1286=账期!$A$24,G1286=账期!$A$25,G1286=账期!$A$27,G1286=账期!$A$26,G1286=账期!$A$28,G1286=账期!$A$30,G1286=账期!$A$32,G1286=账期!$A$34,G1286=账期!$A$35,G1286=账期!$A$37,G1286=账期!$A$39,G1286=账期!$A$40,G1286=账期!$A$41,G1286=账期!$A$42,G1286=账期!$A$43,G1286=账期!$A$44,G1286=账期!$A$45,G1286=账期!$A$46,G1286=账期!$A$48,G1286=账期!$A$50,G1286=账期!$A$51,G1286=账期!$A$52,G1286=账期!$A$53,G1286=账期!$A$54,G1286=账期!$A$56,G1286=账期!$A$57,G1286=账期!$A$58,G1286=账期!$A$59,G1286=账期!$A$60,G1286=账期!$A$61,G1286=账期!$A$62,G1286=账期!$A$63,G1286=账期!$A$64,G1286=账期!$A$66,G1286=账期!$A$67,G1286=账期!$A$68,G1286=账期!$A$70,G1286=账期!$A$71),30,IF(OR(G1286=账期!$A$74,G1286=账期!$A$77,G1286=账期!$A$76,G1286=账期!$A$79,G1286=账期!$A$80,G1286=账期!$A$81,G1286=账期!$A$83,G1286=账期!$A$85,G1286=账期!$A$87,G1286=账期!$A$89,G1286=账期!$A$91),60,IF(OR(G1286=账期!$A$93,G1286=账期!$A$94,G1286=账期!$A$95,G1286=账期!$A$96,G1286=账期!$A$98,G1286=账期!$A$99,G1286=账期!$A$101,G1286=账期!$A$102),90,0)))</f>
        <v>0</v>
      </c>
      <c r="AF1286" s="396"/>
      <c r="AG1286" s="384"/>
      <c r="AH1286" s="396" t="str">
        <f t="shared" si="243"/>
        <v/>
      </c>
    </row>
    <row r="1287" spans="1:34" ht="18" customHeight="1" x14ac:dyDescent="0.25">
      <c r="A1287" s="301" t="str">
        <f t="shared" si="245"/>
        <v/>
      </c>
      <c r="B1287" s="380"/>
      <c r="C1287" s="381"/>
      <c r="D1287" s="382"/>
      <c r="E1287" s="383" t="str">
        <f t="shared" si="241"/>
        <v>C</v>
      </c>
      <c r="F1287" s="383" t="str">
        <f t="shared" si="242"/>
        <v>C</v>
      </c>
      <c r="G1287" s="384"/>
      <c r="H1287" s="385" t="str">
        <f>IF(G1287="","",VLOOKUP(G1287,下拉数据源!J:K,2,0))</f>
        <v/>
      </c>
      <c r="I1287" s="385"/>
      <c r="J1287" s="385"/>
      <c r="K1287" s="386"/>
      <c r="L1287" s="384"/>
      <c r="M1287" s="384"/>
      <c r="N1287" s="384"/>
      <c r="O1287" s="384"/>
      <c r="P1287" s="386"/>
      <c r="Q1287" s="387"/>
      <c r="R1287" s="286"/>
      <c r="S1287" s="388">
        <f t="shared" si="246"/>
        <v>0</v>
      </c>
      <c r="T1287" s="389"/>
      <c r="U1287" s="389">
        <f t="shared" si="244"/>
        <v>0</v>
      </c>
      <c r="V1287" s="451"/>
      <c r="W1287" s="452"/>
      <c r="X1287" s="386"/>
      <c r="Y1287" s="390"/>
      <c r="Z1287" s="391"/>
      <c r="AA1287" s="392"/>
      <c r="AB1287" s="393"/>
      <c r="AC1287" s="394"/>
      <c r="AD1287" s="395">
        <f t="shared" si="247"/>
        <v>0</v>
      </c>
      <c r="AE1287" s="396">
        <f>IF(OR(G1287=账期!$A$18,G1287=账期!$A$20,G1287=账期!$A$22,G1287=账期!$A$24,G1287=账期!$A$25,G1287=账期!$A$27,G1287=账期!$A$26,G1287=账期!$A$28,G1287=账期!$A$30,G1287=账期!$A$32,G1287=账期!$A$34,G1287=账期!$A$35,G1287=账期!$A$37,G1287=账期!$A$39,G1287=账期!$A$40,G1287=账期!$A$41,G1287=账期!$A$42,G1287=账期!$A$43,G1287=账期!$A$44,G1287=账期!$A$45,G1287=账期!$A$46,G1287=账期!$A$48,G1287=账期!$A$50,G1287=账期!$A$51,G1287=账期!$A$52,G1287=账期!$A$53,G1287=账期!$A$54,G1287=账期!$A$56,G1287=账期!$A$57,G1287=账期!$A$58,G1287=账期!$A$59,G1287=账期!$A$60,G1287=账期!$A$61,G1287=账期!$A$62,G1287=账期!$A$63,G1287=账期!$A$64,G1287=账期!$A$66,G1287=账期!$A$67,G1287=账期!$A$68,G1287=账期!$A$70,G1287=账期!$A$71),30,IF(OR(G1287=账期!$A$74,G1287=账期!$A$77,G1287=账期!$A$76,G1287=账期!$A$79,G1287=账期!$A$80,G1287=账期!$A$81,G1287=账期!$A$83,G1287=账期!$A$85,G1287=账期!$A$87,G1287=账期!$A$89,G1287=账期!$A$91),60,IF(OR(G1287=账期!$A$93,G1287=账期!$A$94,G1287=账期!$A$95,G1287=账期!$A$96,G1287=账期!$A$98,G1287=账期!$A$99,G1287=账期!$A$101,G1287=账期!$A$102),90,0)))</f>
        <v>0</v>
      </c>
      <c r="AF1287" s="396"/>
      <c r="AG1287" s="384"/>
      <c r="AH1287" s="396" t="str">
        <f t="shared" si="243"/>
        <v/>
      </c>
    </row>
    <row r="1288" spans="1:34" ht="18" customHeight="1" x14ac:dyDescent="0.25">
      <c r="A1288" s="301" t="str">
        <f t="shared" si="245"/>
        <v/>
      </c>
      <c r="B1288" s="380"/>
      <c r="C1288" s="381"/>
      <c r="D1288" s="382"/>
      <c r="E1288" s="383" t="str">
        <f t="shared" si="241"/>
        <v>C</v>
      </c>
      <c r="F1288" s="383" t="str">
        <f t="shared" si="242"/>
        <v>C</v>
      </c>
      <c r="G1288" s="384"/>
      <c r="H1288" s="385" t="str">
        <f>IF(G1288="","",VLOOKUP(G1288,下拉数据源!J:K,2,0))</f>
        <v/>
      </c>
      <c r="I1288" s="385"/>
      <c r="J1288" s="385"/>
      <c r="K1288" s="386"/>
      <c r="L1288" s="384"/>
      <c r="M1288" s="384"/>
      <c r="N1288" s="384"/>
      <c r="O1288" s="384"/>
      <c r="P1288" s="386"/>
      <c r="Q1288" s="387"/>
      <c r="R1288" s="286"/>
      <c r="S1288" s="388">
        <f t="shared" si="246"/>
        <v>0</v>
      </c>
      <c r="T1288" s="389"/>
      <c r="U1288" s="389">
        <f t="shared" si="244"/>
        <v>0</v>
      </c>
      <c r="V1288" s="451"/>
      <c r="W1288" s="452"/>
      <c r="X1288" s="386"/>
      <c r="Y1288" s="390"/>
      <c r="Z1288" s="391"/>
      <c r="AA1288" s="392"/>
      <c r="AB1288" s="393"/>
      <c r="AC1288" s="394"/>
      <c r="AD1288" s="395">
        <f t="shared" si="247"/>
        <v>0</v>
      </c>
      <c r="AE1288" s="396">
        <f>IF(OR(G1288=账期!$A$18,G1288=账期!$A$20,G1288=账期!$A$22,G1288=账期!$A$24,G1288=账期!$A$25,G1288=账期!$A$27,G1288=账期!$A$26,G1288=账期!$A$28,G1288=账期!$A$30,G1288=账期!$A$32,G1288=账期!$A$34,G1288=账期!$A$35,G1288=账期!$A$37,G1288=账期!$A$39,G1288=账期!$A$40,G1288=账期!$A$41,G1288=账期!$A$42,G1288=账期!$A$43,G1288=账期!$A$44,G1288=账期!$A$45,G1288=账期!$A$46,G1288=账期!$A$48,G1288=账期!$A$50,G1288=账期!$A$51,G1288=账期!$A$52,G1288=账期!$A$53,G1288=账期!$A$54,G1288=账期!$A$56,G1288=账期!$A$57,G1288=账期!$A$58,G1288=账期!$A$59,G1288=账期!$A$60,G1288=账期!$A$61,G1288=账期!$A$62,G1288=账期!$A$63,G1288=账期!$A$64,G1288=账期!$A$66,G1288=账期!$A$67,G1288=账期!$A$68,G1288=账期!$A$70,G1288=账期!$A$71),30,IF(OR(G1288=账期!$A$74,G1288=账期!$A$77,G1288=账期!$A$76,G1288=账期!$A$79,G1288=账期!$A$80,G1288=账期!$A$81,G1288=账期!$A$83,G1288=账期!$A$85,G1288=账期!$A$87,G1288=账期!$A$89,G1288=账期!$A$91),60,IF(OR(G1288=账期!$A$93,G1288=账期!$A$94,G1288=账期!$A$95,G1288=账期!$A$96,G1288=账期!$A$98,G1288=账期!$A$99,G1288=账期!$A$101,G1288=账期!$A$102),90,0)))</f>
        <v>0</v>
      </c>
      <c r="AF1288" s="396"/>
      <c r="AG1288" s="384"/>
      <c r="AH1288" s="396" t="str">
        <f t="shared" si="243"/>
        <v/>
      </c>
    </row>
    <row r="1289" spans="1:34" ht="18" customHeight="1" x14ac:dyDescent="0.25">
      <c r="A1289" s="301" t="str">
        <f t="shared" si="245"/>
        <v/>
      </c>
      <c r="B1289" s="380"/>
      <c r="C1289" s="381"/>
      <c r="D1289" s="382"/>
      <c r="E1289" s="383" t="str">
        <f t="shared" si="241"/>
        <v>C</v>
      </c>
      <c r="F1289" s="383" t="str">
        <f t="shared" si="242"/>
        <v>C</v>
      </c>
      <c r="G1289" s="384"/>
      <c r="H1289" s="385" t="str">
        <f>IF(G1289="","",VLOOKUP(G1289,下拉数据源!J:K,2,0))</f>
        <v/>
      </c>
      <c r="I1289" s="385"/>
      <c r="J1289" s="385"/>
      <c r="K1289" s="386"/>
      <c r="L1289" s="384"/>
      <c r="M1289" s="384"/>
      <c r="N1289" s="384"/>
      <c r="O1289" s="384"/>
      <c r="P1289" s="386"/>
      <c r="Q1289" s="387"/>
      <c r="R1289" s="286"/>
      <c r="S1289" s="388">
        <f t="shared" si="246"/>
        <v>0</v>
      </c>
      <c r="T1289" s="389"/>
      <c r="U1289" s="389">
        <f t="shared" si="244"/>
        <v>0</v>
      </c>
      <c r="V1289" s="451"/>
      <c r="W1289" s="452"/>
      <c r="X1289" s="386"/>
      <c r="Y1289" s="390"/>
      <c r="Z1289" s="391"/>
      <c r="AA1289" s="392"/>
      <c r="AB1289" s="393"/>
      <c r="AC1289" s="394"/>
      <c r="AD1289" s="395">
        <f t="shared" si="247"/>
        <v>0</v>
      </c>
      <c r="AE1289" s="396">
        <f>IF(OR(G1289=账期!$A$18,G1289=账期!$A$20,G1289=账期!$A$22,G1289=账期!$A$24,G1289=账期!$A$25,G1289=账期!$A$27,G1289=账期!$A$26,G1289=账期!$A$28,G1289=账期!$A$30,G1289=账期!$A$32,G1289=账期!$A$34,G1289=账期!$A$35,G1289=账期!$A$37,G1289=账期!$A$39,G1289=账期!$A$40,G1289=账期!$A$41,G1289=账期!$A$42,G1289=账期!$A$43,G1289=账期!$A$44,G1289=账期!$A$45,G1289=账期!$A$46,G1289=账期!$A$48,G1289=账期!$A$50,G1289=账期!$A$51,G1289=账期!$A$52,G1289=账期!$A$53,G1289=账期!$A$54,G1289=账期!$A$56,G1289=账期!$A$57,G1289=账期!$A$58,G1289=账期!$A$59,G1289=账期!$A$60,G1289=账期!$A$61,G1289=账期!$A$62,G1289=账期!$A$63,G1289=账期!$A$64,G1289=账期!$A$66,G1289=账期!$A$67,G1289=账期!$A$68,G1289=账期!$A$70,G1289=账期!$A$71),30,IF(OR(G1289=账期!$A$74,G1289=账期!$A$77,G1289=账期!$A$76,G1289=账期!$A$79,G1289=账期!$A$80,G1289=账期!$A$81,G1289=账期!$A$83,G1289=账期!$A$85,G1289=账期!$A$87,G1289=账期!$A$89,G1289=账期!$A$91),60,IF(OR(G1289=账期!$A$93,G1289=账期!$A$94,G1289=账期!$A$95,G1289=账期!$A$96,G1289=账期!$A$98,G1289=账期!$A$99,G1289=账期!$A$101,G1289=账期!$A$102),90,0)))</f>
        <v>0</v>
      </c>
      <c r="AF1289" s="396"/>
      <c r="AG1289" s="384"/>
      <c r="AH1289" s="396" t="str">
        <f t="shared" si="243"/>
        <v/>
      </c>
    </row>
    <row r="1290" spans="1:34" ht="18" customHeight="1" x14ac:dyDescent="0.25">
      <c r="A1290" s="301" t="str">
        <f t="shared" si="245"/>
        <v/>
      </c>
      <c r="B1290" s="380"/>
      <c r="C1290" s="381"/>
      <c r="D1290" s="382"/>
      <c r="E1290" s="383" t="str">
        <f t="shared" si="241"/>
        <v>C</v>
      </c>
      <c r="F1290" s="383" t="str">
        <f t="shared" si="242"/>
        <v>C</v>
      </c>
      <c r="G1290" s="384"/>
      <c r="H1290" s="385" t="str">
        <f>IF(G1290="","",VLOOKUP(G1290,下拉数据源!J:K,2,0))</f>
        <v/>
      </c>
      <c r="I1290" s="385"/>
      <c r="J1290" s="385"/>
      <c r="K1290" s="386"/>
      <c r="L1290" s="384"/>
      <c r="M1290" s="384"/>
      <c r="N1290" s="384"/>
      <c r="O1290" s="384"/>
      <c r="P1290" s="386"/>
      <c r="Q1290" s="387"/>
      <c r="R1290" s="286"/>
      <c r="S1290" s="388">
        <f t="shared" si="246"/>
        <v>0</v>
      </c>
      <c r="T1290" s="389"/>
      <c r="U1290" s="389">
        <f t="shared" si="244"/>
        <v>0</v>
      </c>
      <c r="V1290" s="451"/>
      <c r="W1290" s="452"/>
      <c r="X1290" s="386"/>
      <c r="Y1290" s="390"/>
      <c r="Z1290" s="391"/>
      <c r="AA1290" s="392"/>
      <c r="AB1290" s="393"/>
      <c r="AC1290" s="394"/>
      <c r="AD1290" s="395">
        <f t="shared" si="247"/>
        <v>0</v>
      </c>
      <c r="AE1290" s="396">
        <f>IF(OR(G1290=账期!$A$18,G1290=账期!$A$20,G1290=账期!$A$22,G1290=账期!$A$24,G1290=账期!$A$25,G1290=账期!$A$27,G1290=账期!$A$26,G1290=账期!$A$28,G1290=账期!$A$30,G1290=账期!$A$32,G1290=账期!$A$34,G1290=账期!$A$35,G1290=账期!$A$37,G1290=账期!$A$39,G1290=账期!$A$40,G1290=账期!$A$41,G1290=账期!$A$42,G1290=账期!$A$43,G1290=账期!$A$44,G1290=账期!$A$45,G1290=账期!$A$46,G1290=账期!$A$48,G1290=账期!$A$50,G1290=账期!$A$51,G1290=账期!$A$52,G1290=账期!$A$53,G1290=账期!$A$54,G1290=账期!$A$56,G1290=账期!$A$57,G1290=账期!$A$58,G1290=账期!$A$59,G1290=账期!$A$60,G1290=账期!$A$61,G1290=账期!$A$62,G1290=账期!$A$63,G1290=账期!$A$64,G1290=账期!$A$66,G1290=账期!$A$67,G1290=账期!$A$68,G1290=账期!$A$70,G1290=账期!$A$71),30,IF(OR(G1290=账期!$A$74,G1290=账期!$A$77,G1290=账期!$A$76,G1290=账期!$A$79,G1290=账期!$A$80,G1290=账期!$A$81,G1290=账期!$A$83,G1290=账期!$A$85,G1290=账期!$A$87,G1290=账期!$A$89,G1290=账期!$A$91),60,IF(OR(G1290=账期!$A$93,G1290=账期!$A$94,G1290=账期!$A$95,G1290=账期!$A$96,G1290=账期!$A$98,G1290=账期!$A$99,G1290=账期!$A$101,G1290=账期!$A$102),90,0)))</f>
        <v>0</v>
      </c>
      <c r="AF1290" s="396"/>
      <c r="AG1290" s="384"/>
      <c r="AH1290" s="396" t="str">
        <f t="shared" si="243"/>
        <v/>
      </c>
    </row>
    <row r="1291" spans="1:34" ht="18" customHeight="1" x14ac:dyDescent="0.25">
      <c r="A1291" s="301" t="str">
        <f t="shared" si="245"/>
        <v/>
      </c>
      <c r="B1291" s="380"/>
      <c r="C1291" s="381"/>
      <c r="D1291" s="382"/>
      <c r="E1291" s="383" t="str">
        <f t="shared" si="241"/>
        <v>C</v>
      </c>
      <c r="F1291" s="383" t="str">
        <f t="shared" si="242"/>
        <v>C</v>
      </c>
      <c r="G1291" s="384"/>
      <c r="H1291" s="385" t="str">
        <f>IF(G1291="","",VLOOKUP(G1291,下拉数据源!J:K,2,0))</f>
        <v/>
      </c>
      <c r="I1291" s="385"/>
      <c r="J1291" s="385"/>
      <c r="K1291" s="386"/>
      <c r="L1291" s="384"/>
      <c r="M1291" s="384"/>
      <c r="N1291" s="384"/>
      <c r="O1291" s="384"/>
      <c r="P1291" s="386"/>
      <c r="Q1291" s="387"/>
      <c r="R1291" s="286"/>
      <c r="S1291" s="388">
        <f t="shared" si="246"/>
        <v>0</v>
      </c>
      <c r="T1291" s="389"/>
      <c r="U1291" s="389">
        <f t="shared" si="244"/>
        <v>0</v>
      </c>
      <c r="V1291" s="451"/>
      <c r="W1291" s="452"/>
      <c r="X1291" s="386"/>
      <c r="Y1291" s="390"/>
      <c r="Z1291" s="391"/>
      <c r="AA1291" s="392"/>
      <c r="AB1291" s="393"/>
      <c r="AC1291" s="394"/>
      <c r="AD1291" s="395">
        <f t="shared" si="247"/>
        <v>0</v>
      </c>
      <c r="AE1291" s="396">
        <f>IF(OR(G1291=账期!$A$18,G1291=账期!$A$20,G1291=账期!$A$22,G1291=账期!$A$24,G1291=账期!$A$25,G1291=账期!$A$27,G1291=账期!$A$26,G1291=账期!$A$28,G1291=账期!$A$30,G1291=账期!$A$32,G1291=账期!$A$34,G1291=账期!$A$35,G1291=账期!$A$37,G1291=账期!$A$39,G1291=账期!$A$40,G1291=账期!$A$41,G1291=账期!$A$42,G1291=账期!$A$43,G1291=账期!$A$44,G1291=账期!$A$45,G1291=账期!$A$46,G1291=账期!$A$48,G1291=账期!$A$50,G1291=账期!$A$51,G1291=账期!$A$52,G1291=账期!$A$53,G1291=账期!$A$54,G1291=账期!$A$56,G1291=账期!$A$57,G1291=账期!$A$58,G1291=账期!$A$59,G1291=账期!$A$60,G1291=账期!$A$61,G1291=账期!$A$62,G1291=账期!$A$63,G1291=账期!$A$64,G1291=账期!$A$66,G1291=账期!$A$67,G1291=账期!$A$68,G1291=账期!$A$70,G1291=账期!$A$71),30,IF(OR(G1291=账期!$A$74,G1291=账期!$A$77,G1291=账期!$A$76,G1291=账期!$A$79,G1291=账期!$A$80,G1291=账期!$A$81,G1291=账期!$A$83,G1291=账期!$A$85,G1291=账期!$A$87,G1291=账期!$A$89,G1291=账期!$A$91),60,IF(OR(G1291=账期!$A$93,G1291=账期!$A$94,G1291=账期!$A$95,G1291=账期!$A$96,G1291=账期!$A$98,G1291=账期!$A$99,G1291=账期!$A$101,G1291=账期!$A$102),90,0)))</f>
        <v>0</v>
      </c>
      <c r="AF1291" s="396"/>
      <c r="AG1291" s="384"/>
      <c r="AH1291" s="396" t="str">
        <f t="shared" si="243"/>
        <v/>
      </c>
    </row>
    <row r="1292" spans="1:34" ht="18" customHeight="1" x14ac:dyDescent="0.25">
      <c r="A1292" s="301" t="str">
        <f t="shared" si="245"/>
        <v/>
      </c>
      <c r="B1292" s="380"/>
      <c r="C1292" s="381"/>
      <c r="D1292" s="382"/>
      <c r="E1292" s="383" t="str">
        <f t="shared" si="241"/>
        <v>C</v>
      </c>
      <c r="F1292" s="383" t="str">
        <f t="shared" si="242"/>
        <v>C</v>
      </c>
      <c r="G1292" s="384"/>
      <c r="H1292" s="385" t="str">
        <f>IF(G1292="","",VLOOKUP(G1292,下拉数据源!J:K,2,0))</f>
        <v/>
      </c>
      <c r="I1292" s="385"/>
      <c r="J1292" s="385"/>
      <c r="K1292" s="386"/>
      <c r="L1292" s="384"/>
      <c r="M1292" s="384"/>
      <c r="N1292" s="384"/>
      <c r="O1292" s="384"/>
      <c r="P1292" s="386"/>
      <c r="Q1292" s="387"/>
      <c r="R1292" s="286"/>
      <c r="S1292" s="388">
        <f t="shared" si="246"/>
        <v>0</v>
      </c>
      <c r="T1292" s="389"/>
      <c r="U1292" s="389">
        <f t="shared" si="244"/>
        <v>0</v>
      </c>
      <c r="V1292" s="451"/>
      <c r="W1292" s="452"/>
      <c r="X1292" s="386"/>
      <c r="Y1292" s="390"/>
      <c r="Z1292" s="391"/>
      <c r="AA1292" s="392"/>
      <c r="AB1292" s="393"/>
      <c r="AC1292" s="394"/>
      <c r="AD1292" s="395">
        <f t="shared" si="247"/>
        <v>0</v>
      </c>
      <c r="AE1292" s="396">
        <f>IF(OR(G1292=账期!$A$18,G1292=账期!$A$20,G1292=账期!$A$22,G1292=账期!$A$24,G1292=账期!$A$25,G1292=账期!$A$27,G1292=账期!$A$26,G1292=账期!$A$28,G1292=账期!$A$30,G1292=账期!$A$32,G1292=账期!$A$34,G1292=账期!$A$35,G1292=账期!$A$37,G1292=账期!$A$39,G1292=账期!$A$40,G1292=账期!$A$41,G1292=账期!$A$42,G1292=账期!$A$43,G1292=账期!$A$44,G1292=账期!$A$45,G1292=账期!$A$46,G1292=账期!$A$48,G1292=账期!$A$50,G1292=账期!$A$51,G1292=账期!$A$52,G1292=账期!$A$53,G1292=账期!$A$54,G1292=账期!$A$56,G1292=账期!$A$57,G1292=账期!$A$58,G1292=账期!$A$59,G1292=账期!$A$60,G1292=账期!$A$61,G1292=账期!$A$62,G1292=账期!$A$63,G1292=账期!$A$64,G1292=账期!$A$66,G1292=账期!$A$67,G1292=账期!$A$68,G1292=账期!$A$70,G1292=账期!$A$71),30,IF(OR(G1292=账期!$A$74,G1292=账期!$A$77,G1292=账期!$A$76,G1292=账期!$A$79,G1292=账期!$A$80,G1292=账期!$A$81,G1292=账期!$A$83,G1292=账期!$A$85,G1292=账期!$A$87,G1292=账期!$A$89,G1292=账期!$A$91),60,IF(OR(G1292=账期!$A$93,G1292=账期!$A$94,G1292=账期!$A$95,G1292=账期!$A$96,G1292=账期!$A$98,G1292=账期!$A$99,G1292=账期!$A$101,G1292=账期!$A$102),90,0)))</f>
        <v>0</v>
      </c>
      <c r="AF1292" s="396"/>
      <c r="AG1292" s="384"/>
      <c r="AH1292" s="396" t="str">
        <f t="shared" si="243"/>
        <v/>
      </c>
    </row>
    <row r="1293" spans="1:34" ht="18" customHeight="1" x14ac:dyDescent="0.25">
      <c r="A1293" s="301" t="str">
        <f t="shared" si="245"/>
        <v/>
      </c>
      <c r="B1293" s="380"/>
      <c r="C1293" s="381"/>
      <c r="D1293" s="382"/>
      <c r="E1293" s="383" t="str">
        <f t="shared" si="241"/>
        <v>C</v>
      </c>
      <c r="F1293" s="383" t="str">
        <f t="shared" si="242"/>
        <v>C</v>
      </c>
      <c r="G1293" s="384"/>
      <c r="H1293" s="385" t="str">
        <f>IF(G1293="","",VLOOKUP(G1293,下拉数据源!J:K,2,0))</f>
        <v/>
      </c>
      <c r="I1293" s="385"/>
      <c r="J1293" s="385"/>
      <c r="K1293" s="386"/>
      <c r="L1293" s="384"/>
      <c r="M1293" s="384"/>
      <c r="N1293" s="384"/>
      <c r="O1293" s="384"/>
      <c r="P1293" s="386"/>
      <c r="Q1293" s="387"/>
      <c r="R1293" s="286"/>
      <c r="S1293" s="388">
        <f t="shared" si="246"/>
        <v>0</v>
      </c>
      <c r="T1293" s="389"/>
      <c r="U1293" s="389">
        <f t="shared" si="244"/>
        <v>0</v>
      </c>
      <c r="V1293" s="451"/>
      <c r="W1293" s="452"/>
      <c r="X1293" s="386"/>
      <c r="Y1293" s="390"/>
      <c r="Z1293" s="391"/>
      <c r="AA1293" s="392"/>
      <c r="AB1293" s="393"/>
      <c r="AC1293" s="394"/>
      <c r="AD1293" s="395">
        <f t="shared" si="247"/>
        <v>0</v>
      </c>
      <c r="AE1293" s="396">
        <f>IF(OR(G1293=账期!$A$18,G1293=账期!$A$20,G1293=账期!$A$22,G1293=账期!$A$24,G1293=账期!$A$25,G1293=账期!$A$27,G1293=账期!$A$26,G1293=账期!$A$28,G1293=账期!$A$30,G1293=账期!$A$32,G1293=账期!$A$34,G1293=账期!$A$35,G1293=账期!$A$37,G1293=账期!$A$39,G1293=账期!$A$40,G1293=账期!$A$41,G1293=账期!$A$42,G1293=账期!$A$43,G1293=账期!$A$44,G1293=账期!$A$45,G1293=账期!$A$46,G1293=账期!$A$48,G1293=账期!$A$50,G1293=账期!$A$51,G1293=账期!$A$52,G1293=账期!$A$53,G1293=账期!$A$54,G1293=账期!$A$56,G1293=账期!$A$57,G1293=账期!$A$58,G1293=账期!$A$59,G1293=账期!$A$60,G1293=账期!$A$61,G1293=账期!$A$62,G1293=账期!$A$63,G1293=账期!$A$64,G1293=账期!$A$66,G1293=账期!$A$67,G1293=账期!$A$68,G1293=账期!$A$70,G1293=账期!$A$71),30,IF(OR(G1293=账期!$A$74,G1293=账期!$A$77,G1293=账期!$A$76,G1293=账期!$A$79,G1293=账期!$A$80,G1293=账期!$A$81,G1293=账期!$A$83,G1293=账期!$A$85,G1293=账期!$A$87,G1293=账期!$A$89,G1293=账期!$A$91),60,IF(OR(G1293=账期!$A$93,G1293=账期!$A$94,G1293=账期!$A$95,G1293=账期!$A$96,G1293=账期!$A$98,G1293=账期!$A$99,G1293=账期!$A$101,G1293=账期!$A$102),90,0)))</f>
        <v>0</v>
      </c>
      <c r="AF1293" s="396"/>
      <c r="AG1293" s="384"/>
      <c r="AH1293" s="396" t="str">
        <f t="shared" si="243"/>
        <v/>
      </c>
    </row>
    <row r="1294" spans="1:34" ht="18" customHeight="1" x14ac:dyDescent="0.25">
      <c r="A1294" s="301" t="str">
        <f t="shared" si="245"/>
        <v/>
      </c>
      <c r="B1294" s="380"/>
      <c r="C1294" s="381"/>
      <c r="D1294" s="382"/>
      <c r="E1294" s="383" t="str">
        <f t="shared" si="241"/>
        <v>C</v>
      </c>
      <c r="F1294" s="383" t="str">
        <f t="shared" si="242"/>
        <v>C</v>
      </c>
      <c r="G1294" s="384"/>
      <c r="H1294" s="385" t="str">
        <f>IF(G1294="","",VLOOKUP(G1294,下拉数据源!J:K,2,0))</f>
        <v/>
      </c>
      <c r="I1294" s="385"/>
      <c r="J1294" s="385"/>
      <c r="K1294" s="386"/>
      <c r="L1294" s="384"/>
      <c r="M1294" s="384"/>
      <c r="N1294" s="384"/>
      <c r="O1294" s="384"/>
      <c r="P1294" s="386"/>
      <c r="Q1294" s="387"/>
      <c r="R1294" s="286"/>
      <c r="S1294" s="388">
        <f t="shared" si="246"/>
        <v>0</v>
      </c>
      <c r="T1294" s="389"/>
      <c r="U1294" s="389">
        <f t="shared" si="244"/>
        <v>0</v>
      </c>
      <c r="V1294" s="451"/>
      <c r="W1294" s="452"/>
      <c r="X1294" s="386"/>
      <c r="Y1294" s="390"/>
      <c r="Z1294" s="391"/>
      <c r="AA1294" s="392"/>
      <c r="AB1294" s="393"/>
      <c r="AC1294" s="394"/>
      <c r="AD1294" s="395">
        <f t="shared" si="247"/>
        <v>0</v>
      </c>
      <c r="AE1294" s="396">
        <f>IF(OR(G1294=账期!$A$18,G1294=账期!$A$20,G1294=账期!$A$22,G1294=账期!$A$24,G1294=账期!$A$25,G1294=账期!$A$27,G1294=账期!$A$26,G1294=账期!$A$28,G1294=账期!$A$30,G1294=账期!$A$32,G1294=账期!$A$34,G1294=账期!$A$35,G1294=账期!$A$37,G1294=账期!$A$39,G1294=账期!$A$40,G1294=账期!$A$41,G1294=账期!$A$42,G1294=账期!$A$43,G1294=账期!$A$44,G1294=账期!$A$45,G1294=账期!$A$46,G1294=账期!$A$48,G1294=账期!$A$50,G1294=账期!$A$51,G1294=账期!$A$52,G1294=账期!$A$53,G1294=账期!$A$54,G1294=账期!$A$56,G1294=账期!$A$57,G1294=账期!$A$58,G1294=账期!$A$59,G1294=账期!$A$60,G1294=账期!$A$61,G1294=账期!$A$62,G1294=账期!$A$63,G1294=账期!$A$64,G1294=账期!$A$66,G1294=账期!$A$67,G1294=账期!$A$68,G1294=账期!$A$70,G1294=账期!$A$71),30,IF(OR(G1294=账期!$A$74,G1294=账期!$A$77,G1294=账期!$A$76,G1294=账期!$A$79,G1294=账期!$A$80,G1294=账期!$A$81,G1294=账期!$A$83,G1294=账期!$A$85,G1294=账期!$A$87,G1294=账期!$A$89,G1294=账期!$A$91),60,IF(OR(G1294=账期!$A$93,G1294=账期!$A$94,G1294=账期!$A$95,G1294=账期!$A$96,G1294=账期!$A$98,G1294=账期!$A$99,G1294=账期!$A$101,G1294=账期!$A$102),90,0)))</f>
        <v>0</v>
      </c>
      <c r="AF1294" s="396"/>
      <c r="AG1294" s="384"/>
      <c r="AH1294" s="396" t="str">
        <f t="shared" si="243"/>
        <v/>
      </c>
    </row>
    <row r="1295" spans="1:34" ht="18" customHeight="1" x14ac:dyDescent="0.25">
      <c r="A1295" s="301" t="str">
        <f t="shared" si="245"/>
        <v/>
      </c>
      <c r="B1295" s="380"/>
      <c r="C1295" s="381"/>
      <c r="D1295" s="382"/>
      <c r="E1295" s="383" t="str">
        <f t="shared" si="241"/>
        <v>C</v>
      </c>
      <c r="F1295" s="383" t="str">
        <f t="shared" si="242"/>
        <v>C</v>
      </c>
      <c r="G1295" s="384"/>
      <c r="H1295" s="385" t="str">
        <f>IF(G1295="","",VLOOKUP(G1295,下拉数据源!J:K,2,0))</f>
        <v/>
      </c>
      <c r="I1295" s="385"/>
      <c r="J1295" s="385"/>
      <c r="K1295" s="386"/>
      <c r="L1295" s="384"/>
      <c r="M1295" s="384"/>
      <c r="N1295" s="384"/>
      <c r="O1295" s="384"/>
      <c r="P1295" s="386"/>
      <c r="Q1295" s="387"/>
      <c r="R1295" s="286"/>
      <c r="S1295" s="388">
        <f t="shared" si="246"/>
        <v>0</v>
      </c>
      <c r="T1295" s="389"/>
      <c r="U1295" s="389">
        <f t="shared" si="244"/>
        <v>0</v>
      </c>
      <c r="V1295" s="451"/>
      <c r="W1295" s="452"/>
      <c r="X1295" s="386"/>
      <c r="Y1295" s="390"/>
      <c r="Z1295" s="391"/>
      <c r="AA1295" s="392"/>
      <c r="AB1295" s="393"/>
      <c r="AC1295" s="394"/>
      <c r="AD1295" s="395">
        <f t="shared" si="247"/>
        <v>0</v>
      </c>
      <c r="AE1295" s="396">
        <f>IF(OR(G1295=账期!$A$18,G1295=账期!$A$20,G1295=账期!$A$22,G1295=账期!$A$24,G1295=账期!$A$25,G1295=账期!$A$27,G1295=账期!$A$26,G1295=账期!$A$28,G1295=账期!$A$30,G1295=账期!$A$32,G1295=账期!$A$34,G1295=账期!$A$35,G1295=账期!$A$37,G1295=账期!$A$39,G1295=账期!$A$40,G1295=账期!$A$41,G1295=账期!$A$42,G1295=账期!$A$43,G1295=账期!$A$44,G1295=账期!$A$45,G1295=账期!$A$46,G1295=账期!$A$48,G1295=账期!$A$50,G1295=账期!$A$51,G1295=账期!$A$52,G1295=账期!$A$53,G1295=账期!$A$54,G1295=账期!$A$56,G1295=账期!$A$57,G1295=账期!$A$58,G1295=账期!$A$59,G1295=账期!$A$60,G1295=账期!$A$61,G1295=账期!$A$62,G1295=账期!$A$63,G1295=账期!$A$64,G1295=账期!$A$66,G1295=账期!$A$67,G1295=账期!$A$68,G1295=账期!$A$70,G1295=账期!$A$71),30,IF(OR(G1295=账期!$A$74,G1295=账期!$A$77,G1295=账期!$A$76,G1295=账期!$A$79,G1295=账期!$A$80,G1295=账期!$A$81,G1295=账期!$A$83,G1295=账期!$A$85,G1295=账期!$A$87,G1295=账期!$A$89,G1295=账期!$A$91),60,IF(OR(G1295=账期!$A$93,G1295=账期!$A$94,G1295=账期!$A$95,G1295=账期!$A$96,G1295=账期!$A$98,G1295=账期!$A$99,G1295=账期!$A$101,G1295=账期!$A$102),90,0)))</f>
        <v>0</v>
      </c>
      <c r="AF1295" s="396"/>
      <c r="AG1295" s="384"/>
      <c r="AH1295" s="396" t="str">
        <f t="shared" si="243"/>
        <v/>
      </c>
    </row>
    <row r="1296" spans="1:34" ht="18" customHeight="1" x14ac:dyDescent="0.25">
      <c r="A1296" s="301" t="str">
        <f t="shared" si="245"/>
        <v/>
      </c>
      <c r="B1296" s="380"/>
      <c r="C1296" s="381"/>
      <c r="D1296" s="382"/>
      <c r="E1296" s="383" t="str">
        <f t="shared" si="241"/>
        <v>C</v>
      </c>
      <c r="F1296" s="383" t="str">
        <f t="shared" si="242"/>
        <v>C</v>
      </c>
      <c r="G1296" s="384"/>
      <c r="H1296" s="385" t="str">
        <f>IF(G1296="","",VLOOKUP(G1296,下拉数据源!J:K,2,0))</f>
        <v/>
      </c>
      <c r="I1296" s="385"/>
      <c r="J1296" s="385"/>
      <c r="K1296" s="386"/>
      <c r="L1296" s="384"/>
      <c r="M1296" s="384"/>
      <c r="N1296" s="384"/>
      <c r="O1296" s="384"/>
      <c r="P1296" s="386"/>
      <c r="Q1296" s="387"/>
      <c r="R1296" s="286"/>
      <c r="S1296" s="388">
        <f t="shared" si="246"/>
        <v>0</v>
      </c>
      <c r="T1296" s="389"/>
      <c r="U1296" s="389">
        <f t="shared" si="244"/>
        <v>0</v>
      </c>
      <c r="V1296" s="451"/>
      <c r="W1296" s="452"/>
      <c r="X1296" s="386"/>
      <c r="Y1296" s="390"/>
      <c r="Z1296" s="391"/>
      <c r="AA1296" s="392"/>
      <c r="AB1296" s="393"/>
      <c r="AC1296" s="394"/>
      <c r="AD1296" s="395">
        <f t="shared" si="247"/>
        <v>0</v>
      </c>
      <c r="AE1296" s="396">
        <f>IF(OR(G1296=账期!$A$18,G1296=账期!$A$20,G1296=账期!$A$22,G1296=账期!$A$24,G1296=账期!$A$25,G1296=账期!$A$27,G1296=账期!$A$26,G1296=账期!$A$28,G1296=账期!$A$30,G1296=账期!$A$32,G1296=账期!$A$34,G1296=账期!$A$35,G1296=账期!$A$37,G1296=账期!$A$39,G1296=账期!$A$40,G1296=账期!$A$41,G1296=账期!$A$42,G1296=账期!$A$43,G1296=账期!$A$44,G1296=账期!$A$45,G1296=账期!$A$46,G1296=账期!$A$48,G1296=账期!$A$50,G1296=账期!$A$51,G1296=账期!$A$52,G1296=账期!$A$53,G1296=账期!$A$54,G1296=账期!$A$56,G1296=账期!$A$57,G1296=账期!$A$58,G1296=账期!$A$59,G1296=账期!$A$60,G1296=账期!$A$61,G1296=账期!$A$62,G1296=账期!$A$63,G1296=账期!$A$64,G1296=账期!$A$66,G1296=账期!$A$67,G1296=账期!$A$68,G1296=账期!$A$70,G1296=账期!$A$71),30,IF(OR(G1296=账期!$A$74,G1296=账期!$A$77,G1296=账期!$A$76,G1296=账期!$A$79,G1296=账期!$A$80,G1296=账期!$A$81,G1296=账期!$A$83,G1296=账期!$A$85,G1296=账期!$A$87,G1296=账期!$A$89,G1296=账期!$A$91),60,IF(OR(G1296=账期!$A$93,G1296=账期!$A$94,G1296=账期!$A$95,G1296=账期!$A$96,G1296=账期!$A$98,G1296=账期!$A$99,G1296=账期!$A$101,G1296=账期!$A$102),90,0)))</f>
        <v>0</v>
      </c>
      <c r="AF1296" s="396"/>
      <c r="AG1296" s="384"/>
      <c r="AH1296" s="396" t="str">
        <f t="shared" si="243"/>
        <v/>
      </c>
    </row>
    <row r="1297" spans="1:34" ht="18" customHeight="1" x14ac:dyDescent="0.25">
      <c r="A1297" s="301" t="str">
        <f t="shared" si="245"/>
        <v/>
      </c>
      <c r="B1297" s="380"/>
      <c r="C1297" s="381"/>
      <c r="D1297" s="382"/>
      <c r="E1297" s="383" t="str">
        <f t="shared" si="241"/>
        <v>C</v>
      </c>
      <c r="F1297" s="383" t="str">
        <f t="shared" si="242"/>
        <v>C</v>
      </c>
      <c r="G1297" s="384"/>
      <c r="H1297" s="385" t="str">
        <f>IF(G1297="","",VLOOKUP(G1297,下拉数据源!J:K,2,0))</f>
        <v/>
      </c>
      <c r="I1297" s="385"/>
      <c r="J1297" s="385"/>
      <c r="K1297" s="386"/>
      <c r="L1297" s="384"/>
      <c r="M1297" s="384"/>
      <c r="N1297" s="384"/>
      <c r="O1297" s="384"/>
      <c r="P1297" s="386"/>
      <c r="Q1297" s="387"/>
      <c r="R1297" s="286"/>
      <c r="S1297" s="388">
        <f t="shared" si="246"/>
        <v>0</v>
      </c>
      <c r="T1297" s="389"/>
      <c r="U1297" s="389">
        <f t="shared" si="244"/>
        <v>0</v>
      </c>
      <c r="V1297" s="451"/>
      <c r="W1297" s="452"/>
      <c r="X1297" s="386"/>
      <c r="Y1297" s="390"/>
      <c r="Z1297" s="391"/>
      <c r="AA1297" s="392"/>
      <c r="AB1297" s="393"/>
      <c r="AC1297" s="394"/>
      <c r="AD1297" s="395">
        <f t="shared" si="247"/>
        <v>0</v>
      </c>
      <c r="AE1297" s="396">
        <f>IF(OR(G1297=账期!$A$18,G1297=账期!$A$20,G1297=账期!$A$22,G1297=账期!$A$24,G1297=账期!$A$25,G1297=账期!$A$27,G1297=账期!$A$26,G1297=账期!$A$28,G1297=账期!$A$30,G1297=账期!$A$32,G1297=账期!$A$34,G1297=账期!$A$35,G1297=账期!$A$37,G1297=账期!$A$39,G1297=账期!$A$40,G1297=账期!$A$41,G1297=账期!$A$42,G1297=账期!$A$43,G1297=账期!$A$44,G1297=账期!$A$45,G1297=账期!$A$46,G1297=账期!$A$48,G1297=账期!$A$50,G1297=账期!$A$51,G1297=账期!$A$52,G1297=账期!$A$53,G1297=账期!$A$54,G1297=账期!$A$56,G1297=账期!$A$57,G1297=账期!$A$58,G1297=账期!$A$59,G1297=账期!$A$60,G1297=账期!$A$61,G1297=账期!$A$62,G1297=账期!$A$63,G1297=账期!$A$64,G1297=账期!$A$66,G1297=账期!$A$67,G1297=账期!$A$68,G1297=账期!$A$70,G1297=账期!$A$71),30,IF(OR(G1297=账期!$A$74,G1297=账期!$A$77,G1297=账期!$A$76,G1297=账期!$A$79,G1297=账期!$A$80,G1297=账期!$A$81,G1297=账期!$A$83,G1297=账期!$A$85,G1297=账期!$A$87,G1297=账期!$A$89,G1297=账期!$A$91),60,IF(OR(G1297=账期!$A$93,G1297=账期!$A$94,G1297=账期!$A$95,G1297=账期!$A$96,G1297=账期!$A$98,G1297=账期!$A$99,G1297=账期!$A$101,G1297=账期!$A$102),90,0)))</f>
        <v>0</v>
      </c>
      <c r="AF1297" s="396"/>
      <c r="AG1297" s="384"/>
      <c r="AH1297" s="396" t="str">
        <f t="shared" si="243"/>
        <v/>
      </c>
    </row>
    <row r="1298" spans="1:34" ht="18" customHeight="1" x14ac:dyDescent="0.25">
      <c r="A1298" s="301" t="str">
        <f t="shared" si="245"/>
        <v/>
      </c>
      <c r="B1298" s="380"/>
      <c r="C1298" s="381"/>
      <c r="D1298" s="382"/>
      <c r="E1298" s="383" t="str">
        <f t="shared" si="241"/>
        <v>C</v>
      </c>
      <c r="F1298" s="383" t="str">
        <f t="shared" si="242"/>
        <v>C</v>
      </c>
      <c r="G1298" s="384"/>
      <c r="H1298" s="385" t="str">
        <f>IF(G1298="","",VLOOKUP(G1298,下拉数据源!J:K,2,0))</f>
        <v/>
      </c>
      <c r="I1298" s="385"/>
      <c r="J1298" s="385"/>
      <c r="K1298" s="386"/>
      <c r="L1298" s="384"/>
      <c r="M1298" s="384"/>
      <c r="N1298" s="384"/>
      <c r="O1298" s="384"/>
      <c r="P1298" s="386"/>
      <c r="Q1298" s="387"/>
      <c r="R1298" s="286"/>
      <c r="S1298" s="388">
        <f t="shared" si="246"/>
        <v>0</v>
      </c>
      <c r="T1298" s="389"/>
      <c r="U1298" s="389">
        <f t="shared" si="244"/>
        <v>0</v>
      </c>
      <c r="V1298" s="451"/>
      <c r="W1298" s="452"/>
      <c r="X1298" s="386"/>
      <c r="Y1298" s="390"/>
      <c r="Z1298" s="391"/>
      <c r="AA1298" s="392"/>
      <c r="AB1298" s="393"/>
      <c r="AC1298" s="394"/>
      <c r="AD1298" s="395">
        <f t="shared" si="247"/>
        <v>0</v>
      </c>
      <c r="AE1298" s="396">
        <f>IF(OR(G1298=账期!$A$18,G1298=账期!$A$20,G1298=账期!$A$22,G1298=账期!$A$24,G1298=账期!$A$25,G1298=账期!$A$27,G1298=账期!$A$26,G1298=账期!$A$28,G1298=账期!$A$30,G1298=账期!$A$32,G1298=账期!$A$34,G1298=账期!$A$35,G1298=账期!$A$37,G1298=账期!$A$39,G1298=账期!$A$40,G1298=账期!$A$41,G1298=账期!$A$42,G1298=账期!$A$43,G1298=账期!$A$44,G1298=账期!$A$45,G1298=账期!$A$46,G1298=账期!$A$48,G1298=账期!$A$50,G1298=账期!$A$51,G1298=账期!$A$52,G1298=账期!$A$53,G1298=账期!$A$54,G1298=账期!$A$56,G1298=账期!$A$57,G1298=账期!$A$58,G1298=账期!$A$59,G1298=账期!$A$60,G1298=账期!$A$61,G1298=账期!$A$62,G1298=账期!$A$63,G1298=账期!$A$64,G1298=账期!$A$66,G1298=账期!$A$67,G1298=账期!$A$68,G1298=账期!$A$70,G1298=账期!$A$71),30,IF(OR(G1298=账期!$A$74,G1298=账期!$A$77,G1298=账期!$A$76,G1298=账期!$A$79,G1298=账期!$A$80,G1298=账期!$A$81,G1298=账期!$A$83,G1298=账期!$A$85,G1298=账期!$A$87,G1298=账期!$A$89,G1298=账期!$A$91),60,IF(OR(G1298=账期!$A$93,G1298=账期!$A$94,G1298=账期!$A$95,G1298=账期!$A$96,G1298=账期!$A$98,G1298=账期!$A$99,G1298=账期!$A$101,G1298=账期!$A$102),90,0)))</f>
        <v>0</v>
      </c>
      <c r="AF1298" s="396"/>
      <c r="AG1298" s="384"/>
      <c r="AH1298" s="396" t="str">
        <f t="shared" si="243"/>
        <v/>
      </c>
    </row>
    <row r="1299" spans="1:34" ht="18" customHeight="1" x14ac:dyDescent="0.25">
      <c r="A1299" s="301" t="str">
        <f t="shared" si="245"/>
        <v/>
      </c>
      <c r="B1299" s="380"/>
      <c r="C1299" s="381"/>
      <c r="D1299" s="382"/>
      <c r="E1299" s="383" t="str">
        <f t="shared" si="241"/>
        <v>C</v>
      </c>
      <c r="F1299" s="383" t="str">
        <f t="shared" si="242"/>
        <v>C</v>
      </c>
      <c r="G1299" s="384"/>
      <c r="H1299" s="385" t="str">
        <f>IF(G1299="","",VLOOKUP(G1299,下拉数据源!J:K,2,0))</f>
        <v/>
      </c>
      <c r="I1299" s="385"/>
      <c r="J1299" s="385"/>
      <c r="K1299" s="386"/>
      <c r="L1299" s="384"/>
      <c r="M1299" s="384"/>
      <c r="N1299" s="384"/>
      <c r="O1299" s="384"/>
      <c r="P1299" s="386"/>
      <c r="Q1299" s="387"/>
      <c r="R1299" s="286"/>
      <c r="S1299" s="388">
        <f t="shared" si="246"/>
        <v>0</v>
      </c>
      <c r="T1299" s="389"/>
      <c r="U1299" s="389">
        <f t="shared" si="244"/>
        <v>0</v>
      </c>
      <c r="V1299" s="451"/>
      <c r="W1299" s="452"/>
      <c r="X1299" s="386"/>
      <c r="Y1299" s="390"/>
      <c r="Z1299" s="391"/>
      <c r="AA1299" s="392"/>
      <c r="AB1299" s="393"/>
      <c r="AC1299" s="394"/>
      <c r="AD1299" s="395">
        <f t="shared" si="247"/>
        <v>0</v>
      </c>
      <c r="AE1299" s="396">
        <f>IF(OR(G1299=账期!$A$18,G1299=账期!$A$20,G1299=账期!$A$22,G1299=账期!$A$24,G1299=账期!$A$25,G1299=账期!$A$27,G1299=账期!$A$26,G1299=账期!$A$28,G1299=账期!$A$30,G1299=账期!$A$32,G1299=账期!$A$34,G1299=账期!$A$35,G1299=账期!$A$37,G1299=账期!$A$39,G1299=账期!$A$40,G1299=账期!$A$41,G1299=账期!$A$42,G1299=账期!$A$43,G1299=账期!$A$44,G1299=账期!$A$45,G1299=账期!$A$46,G1299=账期!$A$48,G1299=账期!$A$50,G1299=账期!$A$51,G1299=账期!$A$52,G1299=账期!$A$53,G1299=账期!$A$54,G1299=账期!$A$56,G1299=账期!$A$57,G1299=账期!$A$58,G1299=账期!$A$59,G1299=账期!$A$60,G1299=账期!$A$61,G1299=账期!$A$62,G1299=账期!$A$63,G1299=账期!$A$64,G1299=账期!$A$66,G1299=账期!$A$67,G1299=账期!$A$68,G1299=账期!$A$70,G1299=账期!$A$71),30,IF(OR(G1299=账期!$A$74,G1299=账期!$A$77,G1299=账期!$A$76,G1299=账期!$A$79,G1299=账期!$A$80,G1299=账期!$A$81,G1299=账期!$A$83,G1299=账期!$A$85,G1299=账期!$A$87,G1299=账期!$A$89,G1299=账期!$A$91),60,IF(OR(G1299=账期!$A$93,G1299=账期!$A$94,G1299=账期!$A$95,G1299=账期!$A$96,G1299=账期!$A$98,G1299=账期!$A$99,G1299=账期!$A$101,G1299=账期!$A$102),90,0)))</f>
        <v>0</v>
      </c>
      <c r="AF1299" s="396"/>
      <c r="AG1299" s="384"/>
      <c r="AH1299" s="396" t="str">
        <f t="shared" si="243"/>
        <v/>
      </c>
    </row>
    <row r="1300" spans="1:34" ht="18" customHeight="1" x14ac:dyDescent="0.25">
      <c r="A1300" s="301" t="str">
        <f t="shared" si="245"/>
        <v/>
      </c>
      <c r="B1300" s="380"/>
      <c r="C1300" s="381"/>
      <c r="D1300" s="382"/>
      <c r="E1300" s="383" t="str">
        <f t="shared" si="241"/>
        <v>C</v>
      </c>
      <c r="F1300" s="383" t="str">
        <f t="shared" si="242"/>
        <v>C</v>
      </c>
      <c r="G1300" s="384"/>
      <c r="H1300" s="385" t="str">
        <f>IF(G1300="","",VLOOKUP(G1300,下拉数据源!J:K,2,0))</f>
        <v/>
      </c>
      <c r="I1300" s="385"/>
      <c r="J1300" s="385"/>
      <c r="K1300" s="386"/>
      <c r="L1300" s="384"/>
      <c r="M1300" s="384"/>
      <c r="N1300" s="384"/>
      <c r="O1300" s="384"/>
      <c r="P1300" s="386"/>
      <c r="Q1300" s="387"/>
      <c r="R1300" s="286"/>
      <c r="S1300" s="388">
        <f t="shared" si="246"/>
        <v>0</v>
      </c>
      <c r="T1300" s="389"/>
      <c r="U1300" s="389">
        <f t="shared" si="244"/>
        <v>0</v>
      </c>
      <c r="V1300" s="451"/>
      <c r="W1300" s="452"/>
      <c r="X1300" s="386"/>
      <c r="Y1300" s="390"/>
      <c r="Z1300" s="391"/>
      <c r="AA1300" s="392"/>
      <c r="AB1300" s="393"/>
      <c r="AC1300" s="394"/>
      <c r="AD1300" s="395">
        <f t="shared" si="247"/>
        <v>0</v>
      </c>
      <c r="AE1300" s="396">
        <f>IF(OR(G1300=账期!$A$18,G1300=账期!$A$20,G1300=账期!$A$22,G1300=账期!$A$24,G1300=账期!$A$25,G1300=账期!$A$27,G1300=账期!$A$26,G1300=账期!$A$28,G1300=账期!$A$30,G1300=账期!$A$32,G1300=账期!$A$34,G1300=账期!$A$35,G1300=账期!$A$37,G1300=账期!$A$39,G1300=账期!$A$40,G1300=账期!$A$41,G1300=账期!$A$42,G1300=账期!$A$43,G1300=账期!$A$44,G1300=账期!$A$45,G1300=账期!$A$46,G1300=账期!$A$48,G1300=账期!$A$50,G1300=账期!$A$51,G1300=账期!$A$52,G1300=账期!$A$53,G1300=账期!$A$54,G1300=账期!$A$56,G1300=账期!$A$57,G1300=账期!$A$58,G1300=账期!$A$59,G1300=账期!$A$60,G1300=账期!$A$61,G1300=账期!$A$62,G1300=账期!$A$63,G1300=账期!$A$64,G1300=账期!$A$66,G1300=账期!$A$67,G1300=账期!$A$68,G1300=账期!$A$70,G1300=账期!$A$71),30,IF(OR(G1300=账期!$A$74,G1300=账期!$A$77,G1300=账期!$A$76,G1300=账期!$A$79,G1300=账期!$A$80,G1300=账期!$A$81,G1300=账期!$A$83,G1300=账期!$A$85,G1300=账期!$A$87,G1300=账期!$A$89,G1300=账期!$A$91),60,IF(OR(G1300=账期!$A$93,G1300=账期!$A$94,G1300=账期!$A$95,G1300=账期!$A$96,G1300=账期!$A$98,G1300=账期!$A$99,G1300=账期!$A$101,G1300=账期!$A$102),90,0)))</f>
        <v>0</v>
      </c>
      <c r="AF1300" s="396"/>
      <c r="AG1300" s="384"/>
      <c r="AH1300" s="396" t="str">
        <f t="shared" si="243"/>
        <v/>
      </c>
    </row>
    <row r="1301" spans="1:34" ht="18" customHeight="1" x14ac:dyDescent="0.25">
      <c r="A1301" s="301" t="str">
        <f t="shared" si="245"/>
        <v/>
      </c>
      <c r="B1301" s="380"/>
      <c r="C1301" s="381"/>
      <c r="D1301" s="382"/>
      <c r="E1301" s="383" t="str">
        <f t="shared" si="241"/>
        <v>C</v>
      </c>
      <c r="F1301" s="383" t="str">
        <f t="shared" si="242"/>
        <v>C</v>
      </c>
      <c r="G1301" s="384"/>
      <c r="H1301" s="385" t="str">
        <f>IF(G1301="","",VLOOKUP(G1301,下拉数据源!J:K,2,0))</f>
        <v/>
      </c>
      <c r="I1301" s="385"/>
      <c r="J1301" s="385"/>
      <c r="K1301" s="386"/>
      <c r="L1301" s="384"/>
      <c r="M1301" s="384"/>
      <c r="N1301" s="384"/>
      <c r="O1301" s="384"/>
      <c r="P1301" s="386"/>
      <c r="Q1301" s="387"/>
      <c r="R1301" s="286"/>
      <c r="S1301" s="388">
        <f t="shared" si="246"/>
        <v>0</v>
      </c>
      <c r="T1301" s="389"/>
      <c r="U1301" s="389">
        <f t="shared" si="244"/>
        <v>0</v>
      </c>
      <c r="V1301" s="451"/>
      <c r="W1301" s="452"/>
      <c r="X1301" s="386"/>
      <c r="Y1301" s="390"/>
      <c r="Z1301" s="391"/>
      <c r="AA1301" s="392"/>
      <c r="AB1301" s="393"/>
      <c r="AC1301" s="394"/>
      <c r="AD1301" s="395">
        <f t="shared" si="247"/>
        <v>0</v>
      </c>
      <c r="AE1301" s="396">
        <f>IF(OR(G1301=账期!$A$18,G1301=账期!$A$20,G1301=账期!$A$22,G1301=账期!$A$24,G1301=账期!$A$25,G1301=账期!$A$27,G1301=账期!$A$26,G1301=账期!$A$28,G1301=账期!$A$30,G1301=账期!$A$32,G1301=账期!$A$34,G1301=账期!$A$35,G1301=账期!$A$37,G1301=账期!$A$39,G1301=账期!$A$40,G1301=账期!$A$41,G1301=账期!$A$42,G1301=账期!$A$43,G1301=账期!$A$44,G1301=账期!$A$45,G1301=账期!$A$46,G1301=账期!$A$48,G1301=账期!$A$50,G1301=账期!$A$51,G1301=账期!$A$52,G1301=账期!$A$53,G1301=账期!$A$54,G1301=账期!$A$56,G1301=账期!$A$57,G1301=账期!$A$58,G1301=账期!$A$59,G1301=账期!$A$60,G1301=账期!$A$61,G1301=账期!$A$62,G1301=账期!$A$63,G1301=账期!$A$64,G1301=账期!$A$66,G1301=账期!$A$67,G1301=账期!$A$68,G1301=账期!$A$70,G1301=账期!$A$71),30,IF(OR(G1301=账期!$A$74,G1301=账期!$A$77,G1301=账期!$A$76,G1301=账期!$A$79,G1301=账期!$A$80,G1301=账期!$A$81,G1301=账期!$A$83,G1301=账期!$A$85,G1301=账期!$A$87,G1301=账期!$A$89,G1301=账期!$A$91),60,IF(OR(G1301=账期!$A$93,G1301=账期!$A$94,G1301=账期!$A$95,G1301=账期!$A$96,G1301=账期!$A$98,G1301=账期!$A$99,G1301=账期!$A$101,G1301=账期!$A$102),90,0)))</f>
        <v>0</v>
      </c>
      <c r="AF1301" s="396"/>
      <c r="AG1301" s="384"/>
      <c r="AH1301" s="396" t="str">
        <f t="shared" si="243"/>
        <v/>
      </c>
    </row>
    <row r="1302" spans="1:34" ht="18" customHeight="1" x14ac:dyDescent="0.25">
      <c r="A1302" s="301" t="str">
        <f t="shared" si="245"/>
        <v/>
      </c>
      <c r="B1302" s="380"/>
      <c r="C1302" s="381"/>
      <c r="D1302" s="382"/>
      <c r="E1302" s="383" t="str">
        <f t="shared" si="241"/>
        <v>C</v>
      </c>
      <c r="F1302" s="383" t="str">
        <f t="shared" si="242"/>
        <v>C</v>
      </c>
      <c r="G1302" s="384"/>
      <c r="H1302" s="385" t="str">
        <f>IF(G1302="","",VLOOKUP(G1302,下拉数据源!J:K,2,0))</f>
        <v/>
      </c>
      <c r="I1302" s="385"/>
      <c r="J1302" s="385"/>
      <c r="K1302" s="386"/>
      <c r="L1302" s="384"/>
      <c r="M1302" s="384"/>
      <c r="N1302" s="384"/>
      <c r="O1302" s="384"/>
      <c r="P1302" s="386"/>
      <c r="Q1302" s="387"/>
      <c r="R1302" s="286"/>
      <c r="S1302" s="388">
        <f t="shared" si="246"/>
        <v>0</v>
      </c>
      <c r="T1302" s="389"/>
      <c r="U1302" s="389">
        <f t="shared" si="244"/>
        <v>0</v>
      </c>
      <c r="V1302" s="451"/>
      <c r="W1302" s="452"/>
      <c r="X1302" s="386"/>
      <c r="Y1302" s="390"/>
      <c r="Z1302" s="391"/>
      <c r="AA1302" s="392"/>
      <c r="AB1302" s="393"/>
      <c r="AC1302" s="394"/>
      <c r="AD1302" s="395">
        <f t="shared" si="247"/>
        <v>0</v>
      </c>
      <c r="AE1302" s="396">
        <f>IF(OR(G1302=账期!$A$18,G1302=账期!$A$20,G1302=账期!$A$22,G1302=账期!$A$24,G1302=账期!$A$25,G1302=账期!$A$27,G1302=账期!$A$26,G1302=账期!$A$28,G1302=账期!$A$30,G1302=账期!$A$32,G1302=账期!$A$34,G1302=账期!$A$35,G1302=账期!$A$37,G1302=账期!$A$39,G1302=账期!$A$40,G1302=账期!$A$41,G1302=账期!$A$42,G1302=账期!$A$43,G1302=账期!$A$44,G1302=账期!$A$45,G1302=账期!$A$46,G1302=账期!$A$48,G1302=账期!$A$50,G1302=账期!$A$51,G1302=账期!$A$52,G1302=账期!$A$53,G1302=账期!$A$54,G1302=账期!$A$56,G1302=账期!$A$57,G1302=账期!$A$58,G1302=账期!$A$59,G1302=账期!$A$60,G1302=账期!$A$61,G1302=账期!$A$62,G1302=账期!$A$63,G1302=账期!$A$64,G1302=账期!$A$66,G1302=账期!$A$67,G1302=账期!$A$68,G1302=账期!$A$70,G1302=账期!$A$71),30,IF(OR(G1302=账期!$A$74,G1302=账期!$A$77,G1302=账期!$A$76,G1302=账期!$A$79,G1302=账期!$A$80,G1302=账期!$A$81,G1302=账期!$A$83,G1302=账期!$A$85,G1302=账期!$A$87,G1302=账期!$A$89,G1302=账期!$A$91),60,IF(OR(G1302=账期!$A$93,G1302=账期!$A$94,G1302=账期!$A$95,G1302=账期!$A$96,G1302=账期!$A$98,G1302=账期!$A$99,G1302=账期!$A$101,G1302=账期!$A$102),90,0)))</f>
        <v>0</v>
      </c>
      <c r="AF1302" s="396"/>
      <c r="AG1302" s="384"/>
      <c r="AH1302" s="396" t="str">
        <f t="shared" si="243"/>
        <v/>
      </c>
    </row>
    <row r="1303" spans="1:34" ht="18" customHeight="1" x14ac:dyDescent="0.25">
      <c r="A1303" s="301" t="str">
        <f t="shared" si="245"/>
        <v/>
      </c>
      <c r="B1303" s="380"/>
      <c r="C1303" s="381"/>
      <c r="D1303" s="382"/>
      <c r="E1303" s="383" t="str">
        <f t="shared" si="241"/>
        <v>C</v>
      </c>
      <c r="F1303" s="383" t="str">
        <f t="shared" si="242"/>
        <v>C</v>
      </c>
      <c r="G1303" s="384"/>
      <c r="H1303" s="385" t="str">
        <f>IF(G1303="","",VLOOKUP(G1303,下拉数据源!J:K,2,0))</f>
        <v/>
      </c>
      <c r="I1303" s="385"/>
      <c r="J1303" s="385"/>
      <c r="K1303" s="386"/>
      <c r="L1303" s="384"/>
      <c r="M1303" s="384"/>
      <c r="N1303" s="384"/>
      <c r="O1303" s="384"/>
      <c r="P1303" s="386"/>
      <c r="Q1303" s="387"/>
      <c r="R1303" s="286"/>
      <c r="S1303" s="388">
        <f t="shared" si="246"/>
        <v>0</v>
      </c>
      <c r="T1303" s="389"/>
      <c r="U1303" s="389">
        <f t="shared" si="244"/>
        <v>0</v>
      </c>
      <c r="V1303" s="451"/>
      <c r="W1303" s="452"/>
      <c r="X1303" s="386"/>
      <c r="Y1303" s="390"/>
      <c r="Z1303" s="391"/>
      <c r="AA1303" s="392"/>
      <c r="AB1303" s="393"/>
      <c r="AC1303" s="394"/>
      <c r="AD1303" s="395">
        <f t="shared" si="247"/>
        <v>0</v>
      </c>
      <c r="AE1303" s="396">
        <f>IF(OR(G1303=账期!$A$18,G1303=账期!$A$20,G1303=账期!$A$22,G1303=账期!$A$24,G1303=账期!$A$25,G1303=账期!$A$27,G1303=账期!$A$26,G1303=账期!$A$28,G1303=账期!$A$30,G1303=账期!$A$32,G1303=账期!$A$34,G1303=账期!$A$35,G1303=账期!$A$37,G1303=账期!$A$39,G1303=账期!$A$40,G1303=账期!$A$41,G1303=账期!$A$42,G1303=账期!$A$43,G1303=账期!$A$44,G1303=账期!$A$45,G1303=账期!$A$46,G1303=账期!$A$48,G1303=账期!$A$50,G1303=账期!$A$51,G1303=账期!$A$52,G1303=账期!$A$53,G1303=账期!$A$54,G1303=账期!$A$56,G1303=账期!$A$57,G1303=账期!$A$58,G1303=账期!$A$59,G1303=账期!$A$60,G1303=账期!$A$61,G1303=账期!$A$62,G1303=账期!$A$63,G1303=账期!$A$64,G1303=账期!$A$66,G1303=账期!$A$67,G1303=账期!$A$68,G1303=账期!$A$70,G1303=账期!$A$71),30,IF(OR(G1303=账期!$A$74,G1303=账期!$A$77,G1303=账期!$A$76,G1303=账期!$A$79,G1303=账期!$A$80,G1303=账期!$A$81,G1303=账期!$A$83,G1303=账期!$A$85,G1303=账期!$A$87,G1303=账期!$A$89,G1303=账期!$A$91),60,IF(OR(G1303=账期!$A$93,G1303=账期!$A$94,G1303=账期!$A$95,G1303=账期!$A$96,G1303=账期!$A$98,G1303=账期!$A$99,G1303=账期!$A$101,G1303=账期!$A$102),90,0)))</f>
        <v>0</v>
      </c>
      <c r="AF1303" s="396"/>
      <c r="AG1303" s="384"/>
      <c r="AH1303" s="396" t="str">
        <f t="shared" si="243"/>
        <v/>
      </c>
    </row>
    <row r="1304" spans="1:34" ht="18" customHeight="1" x14ac:dyDescent="0.25">
      <c r="A1304" s="301" t="str">
        <f t="shared" si="245"/>
        <v/>
      </c>
      <c r="B1304" s="380"/>
      <c r="C1304" s="381"/>
      <c r="D1304" s="382"/>
      <c r="E1304" s="383" t="str">
        <f t="shared" si="241"/>
        <v>C</v>
      </c>
      <c r="F1304" s="383" t="str">
        <f t="shared" si="242"/>
        <v>C</v>
      </c>
      <c r="G1304" s="384"/>
      <c r="H1304" s="385" t="str">
        <f>IF(G1304="","",VLOOKUP(G1304,下拉数据源!J:K,2,0))</f>
        <v/>
      </c>
      <c r="I1304" s="385"/>
      <c r="J1304" s="385"/>
      <c r="K1304" s="386"/>
      <c r="L1304" s="384"/>
      <c r="M1304" s="384"/>
      <c r="N1304" s="384"/>
      <c r="O1304" s="384"/>
      <c r="P1304" s="386"/>
      <c r="Q1304" s="387"/>
      <c r="R1304" s="286"/>
      <c r="S1304" s="388">
        <f t="shared" si="246"/>
        <v>0</v>
      </c>
      <c r="T1304" s="389"/>
      <c r="U1304" s="389">
        <f t="shared" si="244"/>
        <v>0</v>
      </c>
      <c r="V1304" s="451"/>
      <c r="W1304" s="452"/>
      <c r="X1304" s="386"/>
      <c r="Y1304" s="390"/>
      <c r="Z1304" s="391"/>
      <c r="AA1304" s="392"/>
      <c r="AB1304" s="393"/>
      <c r="AC1304" s="394"/>
      <c r="AD1304" s="395">
        <f t="shared" si="247"/>
        <v>0</v>
      </c>
      <c r="AE1304" s="396">
        <f>IF(OR(G1304=账期!$A$18,G1304=账期!$A$20,G1304=账期!$A$22,G1304=账期!$A$24,G1304=账期!$A$25,G1304=账期!$A$27,G1304=账期!$A$26,G1304=账期!$A$28,G1304=账期!$A$30,G1304=账期!$A$32,G1304=账期!$A$34,G1304=账期!$A$35,G1304=账期!$A$37,G1304=账期!$A$39,G1304=账期!$A$40,G1304=账期!$A$41,G1304=账期!$A$42,G1304=账期!$A$43,G1304=账期!$A$44,G1304=账期!$A$45,G1304=账期!$A$46,G1304=账期!$A$48,G1304=账期!$A$50,G1304=账期!$A$51,G1304=账期!$A$52,G1304=账期!$A$53,G1304=账期!$A$54,G1304=账期!$A$56,G1304=账期!$A$57,G1304=账期!$A$58,G1304=账期!$A$59,G1304=账期!$A$60,G1304=账期!$A$61,G1304=账期!$A$62,G1304=账期!$A$63,G1304=账期!$A$64,G1304=账期!$A$66,G1304=账期!$A$67,G1304=账期!$A$68,G1304=账期!$A$70,G1304=账期!$A$71),30,IF(OR(G1304=账期!$A$74,G1304=账期!$A$77,G1304=账期!$A$76,G1304=账期!$A$79,G1304=账期!$A$80,G1304=账期!$A$81,G1304=账期!$A$83,G1304=账期!$A$85,G1304=账期!$A$87,G1304=账期!$A$89,G1304=账期!$A$91),60,IF(OR(G1304=账期!$A$93,G1304=账期!$A$94,G1304=账期!$A$95,G1304=账期!$A$96,G1304=账期!$A$98,G1304=账期!$A$99,G1304=账期!$A$101,G1304=账期!$A$102),90,0)))</f>
        <v>0</v>
      </c>
      <c r="AF1304" s="396"/>
      <c r="AG1304" s="384"/>
      <c r="AH1304" s="396" t="str">
        <f t="shared" si="243"/>
        <v/>
      </c>
    </row>
    <row r="1305" spans="1:34" ht="18" customHeight="1" x14ac:dyDescent="0.25">
      <c r="A1305" s="301" t="str">
        <f t="shared" si="245"/>
        <v/>
      </c>
      <c r="B1305" s="380"/>
      <c r="C1305" s="381"/>
      <c r="D1305" s="382"/>
      <c r="E1305" s="383" t="str">
        <f t="shared" si="241"/>
        <v>C</v>
      </c>
      <c r="F1305" s="383" t="str">
        <f t="shared" si="242"/>
        <v>C</v>
      </c>
      <c r="G1305" s="384"/>
      <c r="H1305" s="385" t="str">
        <f>IF(G1305="","",VLOOKUP(G1305,下拉数据源!J:K,2,0))</f>
        <v/>
      </c>
      <c r="I1305" s="385"/>
      <c r="J1305" s="385"/>
      <c r="K1305" s="386"/>
      <c r="L1305" s="384"/>
      <c r="M1305" s="384"/>
      <c r="N1305" s="384"/>
      <c r="O1305" s="384"/>
      <c r="P1305" s="386"/>
      <c r="Q1305" s="387"/>
      <c r="R1305" s="286"/>
      <c r="S1305" s="388">
        <f t="shared" si="246"/>
        <v>0</v>
      </c>
      <c r="T1305" s="389"/>
      <c r="U1305" s="389">
        <f t="shared" si="244"/>
        <v>0</v>
      </c>
      <c r="V1305" s="451"/>
      <c r="W1305" s="452"/>
      <c r="X1305" s="386"/>
      <c r="Y1305" s="390"/>
      <c r="Z1305" s="391"/>
      <c r="AA1305" s="392"/>
      <c r="AB1305" s="393"/>
      <c r="AC1305" s="394"/>
      <c r="AD1305" s="395">
        <f t="shared" si="247"/>
        <v>0</v>
      </c>
      <c r="AE1305" s="396">
        <f>IF(OR(G1305=账期!$A$18,G1305=账期!$A$20,G1305=账期!$A$22,G1305=账期!$A$24,G1305=账期!$A$25,G1305=账期!$A$27,G1305=账期!$A$26,G1305=账期!$A$28,G1305=账期!$A$30,G1305=账期!$A$32,G1305=账期!$A$34,G1305=账期!$A$35,G1305=账期!$A$37,G1305=账期!$A$39,G1305=账期!$A$40,G1305=账期!$A$41,G1305=账期!$A$42,G1305=账期!$A$43,G1305=账期!$A$44,G1305=账期!$A$45,G1305=账期!$A$46,G1305=账期!$A$48,G1305=账期!$A$50,G1305=账期!$A$51,G1305=账期!$A$52,G1305=账期!$A$53,G1305=账期!$A$54,G1305=账期!$A$56,G1305=账期!$A$57,G1305=账期!$A$58,G1305=账期!$A$59,G1305=账期!$A$60,G1305=账期!$A$61,G1305=账期!$A$62,G1305=账期!$A$63,G1305=账期!$A$64,G1305=账期!$A$66,G1305=账期!$A$67,G1305=账期!$A$68,G1305=账期!$A$70,G1305=账期!$A$71),30,IF(OR(G1305=账期!$A$74,G1305=账期!$A$77,G1305=账期!$A$76,G1305=账期!$A$79,G1305=账期!$A$80,G1305=账期!$A$81,G1305=账期!$A$83,G1305=账期!$A$85,G1305=账期!$A$87,G1305=账期!$A$89,G1305=账期!$A$91),60,IF(OR(G1305=账期!$A$93,G1305=账期!$A$94,G1305=账期!$A$95,G1305=账期!$A$96,G1305=账期!$A$98,G1305=账期!$A$99,G1305=账期!$A$101,G1305=账期!$A$102),90,0)))</f>
        <v>0</v>
      </c>
      <c r="AF1305" s="396"/>
      <c r="AG1305" s="384"/>
      <c r="AH1305" s="396" t="str">
        <f t="shared" si="243"/>
        <v/>
      </c>
    </row>
    <row r="1306" spans="1:34" ht="18" customHeight="1" x14ac:dyDescent="0.25">
      <c r="A1306" s="301" t="str">
        <f t="shared" si="245"/>
        <v/>
      </c>
      <c r="B1306" s="380"/>
      <c r="C1306" s="381"/>
      <c r="D1306" s="382"/>
      <c r="E1306" s="383" t="str">
        <f t="shared" si="241"/>
        <v>C</v>
      </c>
      <c r="F1306" s="383" t="str">
        <f t="shared" si="242"/>
        <v>C</v>
      </c>
      <c r="G1306" s="384"/>
      <c r="H1306" s="385" t="str">
        <f>IF(G1306="","",VLOOKUP(G1306,下拉数据源!J:K,2,0))</f>
        <v/>
      </c>
      <c r="I1306" s="385"/>
      <c r="J1306" s="385"/>
      <c r="K1306" s="386"/>
      <c r="L1306" s="384"/>
      <c r="M1306" s="384"/>
      <c r="N1306" s="384"/>
      <c r="O1306" s="384"/>
      <c r="P1306" s="386"/>
      <c r="Q1306" s="387"/>
      <c r="R1306" s="286"/>
      <c r="S1306" s="388">
        <f t="shared" si="246"/>
        <v>0</v>
      </c>
      <c r="T1306" s="389"/>
      <c r="U1306" s="389">
        <f t="shared" si="244"/>
        <v>0</v>
      </c>
      <c r="V1306" s="451"/>
      <c r="W1306" s="452"/>
      <c r="X1306" s="386"/>
      <c r="Y1306" s="390"/>
      <c r="Z1306" s="391"/>
      <c r="AA1306" s="392"/>
      <c r="AB1306" s="393"/>
      <c r="AC1306" s="394"/>
      <c r="AD1306" s="395">
        <f t="shared" si="247"/>
        <v>0</v>
      </c>
      <c r="AE1306" s="396">
        <f>IF(OR(G1306=账期!$A$18,G1306=账期!$A$20,G1306=账期!$A$22,G1306=账期!$A$24,G1306=账期!$A$25,G1306=账期!$A$27,G1306=账期!$A$26,G1306=账期!$A$28,G1306=账期!$A$30,G1306=账期!$A$32,G1306=账期!$A$34,G1306=账期!$A$35,G1306=账期!$A$37,G1306=账期!$A$39,G1306=账期!$A$40,G1306=账期!$A$41,G1306=账期!$A$42,G1306=账期!$A$43,G1306=账期!$A$44,G1306=账期!$A$45,G1306=账期!$A$46,G1306=账期!$A$48,G1306=账期!$A$50,G1306=账期!$A$51,G1306=账期!$A$52,G1306=账期!$A$53,G1306=账期!$A$54,G1306=账期!$A$56,G1306=账期!$A$57,G1306=账期!$A$58,G1306=账期!$A$59,G1306=账期!$A$60,G1306=账期!$A$61,G1306=账期!$A$62,G1306=账期!$A$63,G1306=账期!$A$64,G1306=账期!$A$66,G1306=账期!$A$67,G1306=账期!$A$68,G1306=账期!$A$70,G1306=账期!$A$71),30,IF(OR(G1306=账期!$A$74,G1306=账期!$A$77,G1306=账期!$A$76,G1306=账期!$A$79,G1306=账期!$A$80,G1306=账期!$A$81,G1306=账期!$A$83,G1306=账期!$A$85,G1306=账期!$A$87,G1306=账期!$A$89,G1306=账期!$A$91),60,IF(OR(G1306=账期!$A$93,G1306=账期!$A$94,G1306=账期!$A$95,G1306=账期!$A$96,G1306=账期!$A$98,G1306=账期!$A$99,G1306=账期!$A$101,G1306=账期!$A$102),90,0)))</f>
        <v>0</v>
      </c>
      <c r="AF1306" s="396"/>
      <c r="AG1306" s="384"/>
      <c r="AH1306" s="396" t="str">
        <f t="shared" si="243"/>
        <v/>
      </c>
    </row>
    <row r="1307" spans="1:34" ht="18" customHeight="1" x14ac:dyDescent="0.25">
      <c r="A1307" s="301" t="str">
        <f t="shared" si="245"/>
        <v/>
      </c>
      <c r="B1307" s="380"/>
      <c r="C1307" s="381"/>
      <c r="D1307" s="382"/>
      <c r="E1307" s="383" t="str">
        <f t="shared" si="241"/>
        <v>C</v>
      </c>
      <c r="F1307" s="383" t="str">
        <f t="shared" si="242"/>
        <v>C</v>
      </c>
      <c r="G1307" s="384"/>
      <c r="H1307" s="385" t="str">
        <f>IF(G1307="","",VLOOKUP(G1307,下拉数据源!J:K,2,0))</f>
        <v/>
      </c>
      <c r="I1307" s="385"/>
      <c r="J1307" s="385"/>
      <c r="K1307" s="386"/>
      <c r="L1307" s="384"/>
      <c r="M1307" s="384"/>
      <c r="N1307" s="384"/>
      <c r="O1307" s="384"/>
      <c r="P1307" s="386"/>
      <c r="Q1307" s="387"/>
      <c r="R1307" s="286"/>
      <c r="S1307" s="388">
        <f t="shared" si="246"/>
        <v>0</v>
      </c>
      <c r="T1307" s="389"/>
      <c r="U1307" s="389">
        <f t="shared" si="244"/>
        <v>0</v>
      </c>
      <c r="V1307" s="451"/>
      <c r="W1307" s="452"/>
      <c r="X1307" s="386"/>
      <c r="Y1307" s="390"/>
      <c r="Z1307" s="391"/>
      <c r="AA1307" s="392"/>
      <c r="AB1307" s="393"/>
      <c r="AC1307" s="394"/>
      <c r="AD1307" s="395">
        <f t="shared" si="247"/>
        <v>0</v>
      </c>
      <c r="AE1307" s="396">
        <f>IF(OR(G1307=账期!$A$18,G1307=账期!$A$20,G1307=账期!$A$22,G1307=账期!$A$24,G1307=账期!$A$25,G1307=账期!$A$27,G1307=账期!$A$26,G1307=账期!$A$28,G1307=账期!$A$30,G1307=账期!$A$32,G1307=账期!$A$34,G1307=账期!$A$35,G1307=账期!$A$37,G1307=账期!$A$39,G1307=账期!$A$40,G1307=账期!$A$41,G1307=账期!$A$42,G1307=账期!$A$43,G1307=账期!$A$44,G1307=账期!$A$45,G1307=账期!$A$46,G1307=账期!$A$48,G1307=账期!$A$50,G1307=账期!$A$51,G1307=账期!$A$52,G1307=账期!$A$53,G1307=账期!$A$54,G1307=账期!$A$56,G1307=账期!$A$57,G1307=账期!$A$58,G1307=账期!$A$59,G1307=账期!$A$60,G1307=账期!$A$61,G1307=账期!$A$62,G1307=账期!$A$63,G1307=账期!$A$64,G1307=账期!$A$66,G1307=账期!$A$67,G1307=账期!$A$68,G1307=账期!$A$70,G1307=账期!$A$71),30,IF(OR(G1307=账期!$A$74,G1307=账期!$A$77,G1307=账期!$A$76,G1307=账期!$A$79,G1307=账期!$A$80,G1307=账期!$A$81,G1307=账期!$A$83,G1307=账期!$A$85,G1307=账期!$A$87,G1307=账期!$A$89,G1307=账期!$A$91),60,IF(OR(G1307=账期!$A$93,G1307=账期!$A$94,G1307=账期!$A$95,G1307=账期!$A$96,G1307=账期!$A$98,G1307=账期!$A$99,G1307=账期!$A$101,G1307=账期!$A$102),90,0)))</f>
        <v>0</v>
      </c>
      <c r="AF1307" s="396"/>
      <c r="AG1307" s="384"/>
      <c r="AH1307" s="396" t="str">
        <f t="shared" si="243"/>
        <v/>
      </c>
    </row>
    <row r="1308" spans="1:34" ht="18" customHeight="1" x14ac:dyDescent="0.25">
      <c r="A1308" s="301" t="str">
        <f t="shared" si="245"/>
        <v/>
      </c>
      <c r="B1308" s="380"/>
      <c r="C1308" s="381"/>
      <c r="D1308" s="382"/>
      <c r="E1308" s="383" t="str">
        <f t="shared" si="241"/>
        <v>C</v>
      </c>
      <c r="F1308" s="383" t="str">
        <f t="shared" si="242"/>
        <v>C</v>
      </c>
      <c r="G1308" s="384"/>
      <c r="H1308" s="385" t="str">
        <f>IF(G1308="","",VLOOKUP(G1308,下拉数据源!J:K,2,0))</f>
        <v/>
      </c>
      <c r="I1308" s="385"/>
      <c r="J1308" s="385"/>
      <c r="K1308" s="386"/>
      <c r="L1308" s="384"/>
      <c r="M1308" s="384"/>
      <c r="N1308" s="384"/>
      <c r="O1308" s="384"/>
      <c r="P1308" s="386"/>
      <c r="Q1308" s="387"/>
      <c r="R1308" s="286"/>
      <c r="S1308" s="388">
        <f t="shared" si="246"/>
        <v>0</v>
      </c>
      <c r="T1308" s="389"/>
      <c r="U1308" s="389">
        <f t="shared" si="244"/>
        <v>0</v>
      </c>
      <c r="V1308" s="451"/>
      <c r="W1308" s="452"/>
      <c r="X1308" s="386"/>
      <c r="Y1308" s="390"/>
      <c r="Z1308" s="391"/>
      <c r="AA1308" s="392"/>
      <c r="AB1308" s="393"/>
      <c r="AC1308" s="394"/>
      <c r="AD1308" s="395">
        <f t="shared" si="247"/>
        <v>0</v>
      </c>
      <c r="AE1308" s="396">
        <f>IF(OR(G1308=账期!$A$18,G1308=账期!$A$20,G1308=账期!$A$22,G1308=账期!$A$24,G1308=账期!$A$25,G1308=账期!$A$27,G1308=账期!$A$26,G1308=账期!$A$28,G1308=账期!$A$30,G1308=账期!$A$32,G1308=账期!$A$34,G1308=账期!$A$35,G1308=账期!$A$37,G1308=账期!$A$39,G1308=账期!$A$40,G1308=账期!$A$41,G1308=账期!$A$42,G1308=账期!$A$43,G1308=账期!$A$44,G1308=账期!$A$45,G1308=账期!$A$46,G1308=账期!$A$48,G1308=账期!$A$50,G1308=账期!$A$51,G1308=账期!$A$52,G1308=账期!$A$53,G1308=账期!$A$54,G1308=账期!$A$56,G1308=账期!$A$57,G1308=账期!$A$58,G1308=账期!$A$59,G1308=账期!$A$60,G1308=账期!$A$61,G1308=账期!$A$62,G1308=账期!$A$63,G1308=账期!$A$64,G1308=账期!$A$66,G1308=账期!$A$67,G1308=账期!$A$68,G1308=账期!$A$70,G1308=账期!$A$71),30,IF(OR(G1308=账期!$A$74,G1308=账期!$A$77,G1308=账期!$A$76,G1308=账期!$A$79,G1308=账期!$A$80,G1308=账期!$A$81,G1308=账期!$A$83,G1308=账期!$A$85,G1308=账期!$A$87,G1308=账期!$A$89,G1308=账期!$A$91),60,IF(OR(G1308=账期!$A$93,G1308=账期!$A$94,G1308=账期!$A$95,G1308=账期!$A$96,G1308=账期!$A$98,G1308=账期!$A$99,G1308=账期!$A$101,G1308=账期!$A$102),90,0)))</f>
        <v>0</v>
      </c>
      <c r="AF1308" s="396"/>
      <c r="AG1308" s="384"/>
      <c r="AH1308" s="396" t="str">
        <f t="shared" si="243"/>
        <v/>
      </c>
    </row>
    <row r="1309" spans="1:34" ht="18" customHeight="1" x14ac:dyDescent="0.25">
      <c r="A1309" s="301" t="str">
        <f t="shared" si="245"/>
        <v/>
      </c>
      <c r="B1309" s="380"/>
      <c r="C1309" s="381"/>
      <c r="D1309" s="382"/>
      <c r="E1309" s="383" t="str">
        <f t="shared" ref="E1309:E1372" si="248">IF(OR(D1309="长飞",D1309="烽火",D1309="特发",D1309="富通",D1309="亨通",G1309="赣州金信诺",G1309="江苏永鼎",G1309="宏安集团"),"A",IF(OR(G1309="广意通讯",G1309="湖北楚天",G1309="宁波格亿达",G1309="通鼎互联",G1309="黄石昌达",G1309="江苏俊知",G1309="珠海汉胜",G1309="武汉电信"),"B","C"))</f>
        <v>C</v>
      </c>
      <c r="F1309" s="383" t="str">
        <f t="shared" ref="F1309:F1372" si="249">IF(OR(G1309="成都大唐",G1309="广东亨通",G1309="江苏亨通",G1309="兰州长飞",G1309="南京华信",G1309="汕头奥星",G1309="特发光网",G1309="武汉长飞",G1309="长春烽火",G1309="广意通讯",G1309="湖北楚天",G1309="宁波格亿达",G1309="通鼎互联",G1309="安徽汉唐",G1309="安徽宜德",G1309="安徽盈通",G1309="成都康宁",G1309="成都中飞",G1309="东莞光佳",G1309="东莞鸿鑫",G1309="烽火博鑫",G1309="佛山星蓝",G1309="广东金桥",G1309="广州联兴",G1309="贵州乾新",G1309="航天电工",G1309="合肥兴联",G1309="湖北宇洪",G1309="江苏奥通",G1309="江苏中远",G1309="宁波辰飞",G1309="宁波汉生",G1309="宁波宇欣",G1309="山东太平洋",G1309="山东特发",G1309="山东永通",G1309="上海朗闻",G1309="上海翼波",G1309="四川天邑",G1309="四川旭泰",G1309="武汉瑞联",G1309="武汉同至",G1309="西安西古",G1309="西安鑫华通",G1309="武汉驿路通",G1309="长光通信",G1309="中电八所",G1309="中电光达",G1309="中利集团",G1309="重庆特发",G1309="舟山安格",G1309="珠海邗秦"),"A",IF(OR(G1309="富通天津",G1309="赣州金信诺",G1309="江苏永鼎",G1309="上海长飞",G1309="特发股份",G1309="武汉烽火",G1309="西安烽火",G1309="长飞中利",G1309="江苏中天",G1309="江西联创",G1309="宁波盈谷",G1309="黄石昌达",G1309="四川长飞"),"B","C"))</f>
        <v>C</v>
      </c>
      <c r="G1309" s="384"/>
      <c r="H1309" s="385" t="str">
        <f>IF(G1309="","",VLOOKUP(G1309,下拉数据源!J:K,2,0))</f>
        <v/>
      </c>
      <c r="I1309" s="385"/>
      <c r="J1309" s="385"/>
      <c r="K1309" s="386"/>
      <c r="L1309" s="384"/>
      <c r="M1309" s="384"/>
      <c r="N1309" s="384"/>
      <c r="O1309" s="384"/>
      <c r="P1309" s="386"/>
      <c r="Q1309" s="387"/>
      <c r="R1309" s="286"/>
      <c r="S1309" s="388">
        <f t="shared" si="246"/>
        <v>0</v>
      </c>
      <c r="T1309" s="389"/>
      <c r="U1309" s="389">
        <f t="shared" si="244"/>
        <v>0</v>
      </c>
      <c r="V1309" s="451"/>
      <c r="W1309" s="452"/>
      <c r="X1309" s="386"/>
      <c r="Y1309" s="390"/>
      <c r="Z1309" s="391"/>
      <c r="AA1309" s="392"/>
      <c r="AB1309" s="393"/>
      <c r="AC1309" s="394"/>
      <c r="AD1309" s="395">
        <f t="shared" si="247"/>
        <v>0</v>
      </c>
      <c r="AE1309" s="396">
        <f>IF(OR(G1309=账期!$A$18,G1309=账期!$A$20,G1309=账期!$A$22,G1309=账期!$A$24,G1309=账期!$A$25,G1309=账期!$A$27,G1309=账期!$A$26,G1309=账期!$A$28,G1309=账期!$A$30,G1309=账期!$A$32,G1309=账期!$A$34,G1309=账期!$A$35,G1309=账期!$A$37,G1309=账期!$A$39,G1309=账期!$A$40,G1309=账期!$A$41,G1309=账期!$A$42,G1309=账期!$A$43,G1309=账期!$A$44,G1309=账期!$A$45,G1309=账期!$A$46,G1309=账期!$A$48,G1309=账期!$A$50,G1309=账期!$A$51,G1309=账期!$A$52,G1309=账期!$A$53,G1309=账期!$A$54,G1309=账期!$A$56,G1309=账期!$A$57,G1309=账期!$A$58,G1309=账期!$A$59,G1309=账期!$A$60,G1309=账期!$A$61,G1309=账期!$A$62,G1309=账期!$A$63,G1309=账期!$A$64,G1309=账期!$A$66,G1309=账期!$A$67,G1309=账期!$A$68,G1309=账期!$A$70,G1309=账期!$A$71),30,IF(OR(G1309=账期!$A$74,G1309=账期!$A$77,G1309=账期!$A$76,G1309=账期!$A$79,G1309=账期!$A$80,G1309=账期!$A$81,G1309=账期!$A$83,G1309=账期!$A$85,G1309=账期!$A$87,G1309=账期!$A$89,G1309=账期!$A$91),60,IF(OR(G1309=账期!$A$93,G1309=账期!$A$94,G1309=账期!$A$95,G1309=账期!$A$96,G1309=账期!$A$98,G1309=账期!$A$99,G1309=账期!$A$101,G1309=账期!$A$102),90,0)))</f>
        <v>0</v>
      </c>
      <c r="AF1309" s="396"/>
      <c r="AG1309" s="384"/>
      <c r="AH1309" s="396" t="str">
        <f t="shared" si="243"/>
        <v/>
      </c>
    </row>
    <row r="1310" spans="1:34" ht="18" customHeight="1" x14ac:dyDescent="0.25">
      <c r="A1310" s="301" t="str">
        <f t="shared" si="245"/>
        <v/>
      </c>
      <c r="B1310" s="380"/>
      <c r="C1310" s="381"/>
      <c r="D1310" s="382"/>
      <c r="E1310" s="383" t="str">
        <f t="shared" si="248"/>
        <v>C</v>
      </c>
      <c r="F1310" s="383" t="str">
        <f t="shared" si="249"/>
        <v>C</v>
      </c>
      <c r="G1310" s="384"/>
      <c r="H1310" s="385" t="str">
        <f>IF(G1310="","",VLOOKUP(G1310,下拉数据源!J:K,2,0))</f>
        <v/>
      </c>
      <c r="I1310" s="385"/>
      <c r="J1310" s="385"/>
      <c r="K1310" s="386"/>
      <c r="L1310" s="384"/>
      <c r="M1310" s="384"/>
      <c r="N1310" s="384"/>
      <c r="O1310" s="384"/>
      <c r="P1310" s="386"/>
      <c r="Q1310" s="387"/>
      <c r="R1310" s="286"/>
      <c r="S1310" s="388">
        <f t="shared" si="246"/>
        <v>0</v>
      </c>
      <c r="T1310" s="389"/>
      <c r="U1310" s="389">
        <f t="shared" si="244"/>
        <v>0</v>
      </c>
      <c r="V1310" s="451"/>
      <c r="W1310" s="452"/>
      <c r="X1310" s="386"/>
      <c r="Y1310" s="390"/>
      <c r="Z1310" s="391"/>
      <c r="AA1310" s="392"/>
      <c r="AB1310" s="393"/>
      <c r="AC1310" s="394"/>
      <c r="AD1310" s="395">
        <f t="shared" si="247"/>
        <v>0</v>
      </c>
      <c r="AE1310" s="396">
        <f>IF(OR(G1310=账期!$A$18,G1310=账期!$A$20,G1310=账期!$A$22,G1310=账期!$A$24,G1310=账期!$A$25,G1310=账期!$A$27,G1310=账期!$A$26,G1310=账期!$A$28,G1310=账期!$A$30,G1310=账期!$A$32,G1310=账期!$A$34,G1310=账期!$A$35,G1310=账期!$A$37,G1310=账期!$A$39,G1310=账期!$A$40,G1310=账期!$A$41,G1310=账期!$A$42,G1310=账期!$A$43,G1310=账期!$A$44,G1310=账期!$A$45,G1310=账期!$A$46,G1310=账期!$A$48,G1310=账期!$A$50,G1310=账期!$A$51,G1310=账期!$A$52,G1310=账期!$A$53,G1310=账期!$A$54,G1310=账期!$A$56,G1310=账期!$A$57,G1310=账期!$A$58,G1310=账期!$A$59,G1310=账期!$A$60,G1310=账期!$A$61,G1310=账期!$A$62,G1310=账期!$A$63,G1310=账期!$A$64,G1310=账期!$A$66,G1310=账期!$A$67,G1310=账期!$A$68,G1310=账期!$A$70,G1310=账期!$A$71),30,IF(OR(G1310=账期!$A$74,G1310=账期!$A$77,G1310=账期!$A$76,G1310=账期!$A$79,G1310=账期!$A$80,G1310=账期!$A$81,G1310=账期!$A$83,G1310=账期!$A$85,G1310=账期!$A$87,G1310=账期!$A$89,G1310=账期!$A$91),60,IF(OR(G1310=账期!$A$93,G1310=账期!$A$94,G1310=账期!$A$95,G1310=账期!$A$96,G1310=账期!$A$98,G1310=账期!$A$99,G1310=账期!$A$101,G1310=账期!$A$102),90,0)))</f>
        <v>0</v>
      </c>
      <c r="AF1310" s="396"/>
      <c r="AG1310" s="384"/>
      <c r="AH1310" s="396" t="str">
        <f t="shared" si="243"/>
        <v/>
      </c>
    </row>
    <row r="1311" spans="1:34" ht="18" customHeight="1" x14ac:dyDescent="0.25">
      <c r="A1311" s="301" t="str">
        <f t="shared" si="245"/>
        <v/>
      </c>
      <c r="B1311" s="380"/>
      <c r="C1311" s="381"/>
      <c r="D1311" s="382"/>
      <c r="E1311" s="383" t="str">
        <f t="shared" si="248"/>
        <v>C</v>
      </c>
      <c r="F1311" s="383" t="str">
        <f t="shared" si="249"/>
        <v>C</v>
      </c>
      <c r="G1311" s="384"/>
      <c r="H1311" s="385" t="str">
        <f>IF(G1311="","",VLOOKUP(G1311,下拉数据源!J:K,2,0))</f>
        <v/>
      </c>
      <c r="I1311" s="385"/>
      <c r="J1311" s="385"/>
      <c r="K1311" s="386"/>
      <c r="L1311" s="384"/>
      <c r="M1311" s="384"/>
      <c r="N1311" s="384"/>
      <c r="O1311" s="384"/>
      <c r="P1311" s="386"/>
      <c r="Q1311" s="387"/>
      <c r="R1311" s="286"/>
      <c r="S1311" s="388">
        <f t="shared" si="246"/>
        <v>0</v>
      </c>
      <c r="T1311" s="389"/>
      <c r="U1311" s="389">
        <f t="shared" si="244"/>
        <v>0</v>
      </c>
      <c r="V1311" s="451"/>
      <c r="W1311" s="452"/>
      <c r="X1311" s="386"/>
      <c r="Y1311" s="390"/>
      <c r="Z1311" s="391"/>
      <c r="AA1311" s="392"/>
      <c r="AB1311" s="393"/>
      <c r="AC1311" s="394"/>
      <c r="AD1311" s="395">
        <f t="shared" si="247"/>
        <v>0</v>
      </c>
      <c r="AE1311" s="396">
        <f>IF(OR(G1311=账期!$A$18,G1311=账期!$A$20,G1311=账期!$A$22,G1311=账期!$A$24,G1311=账期!$A$25,G1311=账期!$A$27,G1311=账期!$A$26,G1311=账期!$A$28,G1311=账期!$A$30,G1311=账期!$A$32,G1311=账期!$A$34,G1311=账期!$A$35,G1311=账期!$A$37,G1311=账期!$A$39,G1311=账期!$A$40,G1311=账期!$A$41,G1311=账期!$A$42,G1311=账期!$A$43,G1311=账期!$A$44,G1311=账期!$A$45,G1311=账期!$A$46,G1311=账期!$A$48,G1311=账期!$A$50,G1311=账期!$A$51,G1311=账期!$A$52,G1311=账期!$A$53,G1311=账期!$A$54,G1311=账期!$A$56,G1311=账期!$A$57,G1311=账期!$A$58,G1311=账期!$A$59,G1311=账期!$A$60,G1311=账期!$A$61,G1311=账期!$A$62,G1311=账期!$A$63,G1311=账期!$A$64,G1311=账期!$A$66,G1311=账期!$A$67,G1311=账期!$A$68,G1311=账期!$A$70,G1311=账期!$A$71),30,IF(OR(G1311=账期!$A$74,G1311=账期!$A$77,G1311=账期!$A$76,G1311=账期!$A$79,G1311=账期!$A$80,G1311=账期!$A$81,G1311=账期!$A$83,G1311=账期!$A$85,G1311=账期!$A$87,G1311=账期!$A$89,G1311=账期!$A$91),60,IF(OR(G1311=账期!$A$93,G1311=账期!$A$94,G1311=账期!$A$95,G1311=账期!$A$96,G1311=账期!$A$98,G1311=账期!$A$99,G1311=账期!$A$101,G1311=账期!$A$102),90,0)))</f>
        <v>0</v>
      </c>
      <c r="AF1311" s="396"/>
      <c r="AG1311" s="384"/>
      <c r="AH1311" s="396" t="str">
        <f t="shared" si="243"/>
        <v/>
      </c>
    </row>
    <row r="1312" spans="1:34" ht="18" customHeight="1" x14ac:dyDescent="0.25">
      <c r="A1312" s="301" t="str">
        <f t="shared" si="245"/>
        <v/>
      </c>
      <c r="B1312" s="380"/>
      <c r="C1312" s="381"/>
      <c r="D1312" s="382"/>
      <c r="E1312" s="383" t="str">
        <f t="shared" si="248"/>
        <v>C</v>
      </c>
      <c r="F1312" s="383" t="str">
        <f t="shared" si="249"/>
        <v>C</v>
      </c>
      <c r="G1312" s="384"/>
      <c r="H1312" s="385" t="str">
        <f>IF(G1312="","",VLOOKUP(G1312,下拉数据源!J:K,2,0))</f>
        <v/>
      </c>
      <c r="I1312" s="385"/>
      <c r="J1312" s="385"/>
      <c r="K1312" s="386"/>
      <c r="L1312" s="384"/>
      <c r="M1312" s="384"/>
      <c r="N1312" s="384"/>
      <c r="O1312" s="384"/>
      <c r="P1312" s="386"/>
      <c r="Q1312" s="387"/>
      <c r="R1312" s="286"/>
      <c r="S1312" s="388">
        <f t="shared" si="246"/>
        <v>0</v>
      </c>
      <c r="T1312" s="389"/>
      <c r="U1312" s="389">
        <f t="shared" si="244"/>
        <v>0</v>
      </c>
      <c r="V1312" s="451"/>
      <c r="W1312" s="452"/>
      <c r="X1312" s="386"/>
      <c r="Y1312" s="390"/>
      <c r="Z1312" s="391"/>
      <c r="AA1312" s="392"/>
      <c r="AB1312" s="393"/>
      <c r="AC1312" s="394"/>
      <c r="AD1312" s="395">
        <f t="shared" si="247"/>
        <v>0</v>
      </c>
      <c r="AE1312" s="396">
        <f>IF(OR(G1312=账期!$A$18,G1312=账期!$A$20,G1312=账期!$A$22,G1312=账期!$A$24,G1312=账期!$A$25,G1312=账期!$A$27,G1312=账期!$A$26,G1312=账期!$A$28,G1312=账期!$A$30,G1312=账期!$A$32,G1312=账期!$A$34,G1312=账期!$A$35,G1312=账期!$A$37,G1312=账期!$A$39,G1312=账期!$A$40,G1312=账期!$A$41,G1312=账期!$A$42,G1312=账期!$A$43,G1312=账期!$A$44,G1312=账期!$A$45,G1312=账期!$A$46,G1312=账期!$A$48,G1312=账期!$A$50,G1312=账期!$A$51,G1312=账期!$A$52,G1312=账期!$A$53,G1312=账期!$A$54,G1312=账期!$A$56,G1312=账期!$A$57,G1312=账期!$A$58,G1312=账期!$A$59,G1312=账期!$A$60,G1312=账期!$A$61,G1312=账期!$A$62,G1312=账期!$A$63,G1312=账期!$A$64,G1312=账期!$A$66,G1312=账期!$A$67,G1312=账期!$A$68,G1312=账期!$A$70,G1312=账期!$A$71),30,IF(OR(G1312=账期!$A$74,G1312=账期!$A$77,G1312=账期!$A$76,G1312=账期!$A$79,G1312=账期!$A$80,G1312=账期!$A$81,G1312=账期!$A$83,G1312=账期!$A$85,G1312=账期!$A$87,G1312=账期!$A$89,G1312=账期!$A$91),60,IF(OR(G1312=账期!$A$93,G1312=账期!$A$94,G1312=账期!$A$95,G1312=账期!$A$96,G1312=账期!$A$98,G1312=账期!$A$99,G1312=账期!$A$101,G1312=账期!$A$102),90,0)))</f>
        <v>0</v>
      </c>
      <c r="AF1312" s="396"/>
      <c r="AG1312" s="384"/>
      <c r="AH1312" s="396" t="str">
        <f t="shared" si="243"/>
        <v/>
      </c>
    </row>
    <row r="1313" spans="1:34" ht="18" customHeight="1" x14ac:dyDescent="0.25">
      <c r="A1313" s="301" t="str">
        <f t="shared" si="245"/>
        <v/>
      </c>
      <c r="B1313" s="380"/>
      <c r="C1313" s="381"/>
      <c r="D1313" s="382"/>
      <c r="E1313" s="383" t="str">
        <f t="shared" si="248"/>
        <v>C</v>
      </c>
      <c r="F1313" s="383" t="str">
        <f t="shared" si="249"/>
        <v>C</v>
      </c>
      <c r="G1313" s="384"/>
      <c r="H1313" s="385" t="str">
        <f>IF(G1313="","",VLOOKUP(G1313,下拉数据源!J:K,2,0))</f>
        <v/>
      </c>
      <c r="I1313" s="385"/>
      <c r="J1313" s="385"/>
      <c r="K1313" s="386"/>
      <c r="L1313" s="384"/>
      <c r="M1313" s="384"/>
      <c r="N1313" s="384"/>
      <c r="O1313" s="384"/>
      <c r="P1313" s="386"/>
      <c r="Q1313" s="387"/>
      <c r="R1313" s="286"/>
      <c r="S1313" s="388">
        <f t="shared" si="246"/>
        <v>0</v>
      </c>
      <c r="T1313" s="389"/>
      <c r="U1313" s="389">
        <f t="shared" si="244"/>
        <v>0</v>
      </c>
      <c r="V1313" s="451"/>
      <c r="W1313" s="452"/>
      <c r="X1313" s="386"/>
      <c r="Y1313" s="390"/>
      <c r="Z1313" s="391"/>
      <c r="AA1313" s="392"/>
      <c r="AB1313" s="393"/>
      <c r="AC1313" s="394"/>
      <c r="AD1313" s="395">
        <f t="shared" si="247"/>
        <v>0</v>
      </c>
      <c r="AE1313" s="396">
        <f>IF(OR(G1313=账期!$A$18,G1313=账期!$A$20,G1313=账期!$A$22,G1313=账期!$A$24,G1313=账期!$A$25,G1313=账期!$A$27,G1313=账期!$A$26,G1313=账期!$A$28,G1313=账期!$A$30,G1313=账期!$A$32,G1313=账期!$A$34,G1313=账期!$A$35,G1313=账期!$A$37,G1313=账期!$A$39,G1313=账期!$A$40,G1313=账期!$A$41,G1313=账期!$A$42,G1313=账期!$A$43,G1313=账期!$A$44,G1313=账期!$A$45,G1313=账期!$A$46,G1313=账期!$A$48,G1313=账期!$A$50,G1313=账期!$A$51,G1313=账期!$A$52,G1313=账期!$A$53,G1313=账期!$A$54,G1313=账期!$A$56,G1313=账期!$A$57,G1313=账期!$A$58,G1313=账期!$A$59,G1313=账期!$A$60,G1313=账期!$A$61,G1313=账期!$A$62,G1313=账期!$A$63,G1313=账期!$A$64,G1313=账期!$A$66,G1313=账期!$A$67,G1313=账期!$A$68,G1313=账期!$A$70,G1313=账期!$A$71),30,IF(OR(G1313=账期!$A$74,G1313=账期!$A$77,G1313=账期!$A$76,G1313=账期!$A$79,G1313=账期!$A$80,G1313=账期!$A$81,G1313=账期!$A$83,G1313=账期!$A$85,G1313=账期!$A$87,G1313=账期!$A$89,G1313=账期!$A$91),60,IF(OR(G1313=账期!$A$93,G1313=账期!$A$94,G1313=账期!$A$95,G1313=账期!$A$96,G1313=账期!$A$98,G1313=账期!$A$99,G1313=账期!$A$101,G1313=账期!$A$102),90,0)))</f>
        <v>0</v>
      </c>
      <c r="AF1313" s="396"/>
      <c r="AG1313" s="384"/>
      <c r="AH1313" s="396" t="str">
        <f t="shared" si="243"/>
        <v/>
      </c>
    </row>
    <row r="1314" spans="1:34" ht="18" customHeight="1" x14ac:dyDescent="0.25">
      <c r="A1314" s="301" t="str">
        <f t="shared" si="245"/>
        <v/>
      </c>
      <c r="B1314" s="380"/>
      <c r="C1314" s="381"/>
      <c r="D1314" s="382"/>
      <c r="E1314" s="383" t="str">
        <f t="shared" si="248"/>
        <v>C</v>
      </c>
      <c r="F1314" s="383" t="str">
        <f t="shared" si="249"/>
        <v>C</v>
      </c>
      <c r="G1314" s="384"/>
      <c r="H1314" s="385" t="str">
        <f>IF(G1314="","",VLOOKUP(G1314,下拉数据源!J:K,2,0))</f>
        <v/>
      </c>
      <c r="I1314" s="385"/>
      <c r="J1314" s="385"/>
      <c r="K1314" s="386"/>
      <c r="L1314" s="384"/>
      <c r="M1314" s="384"/>
      <c r="N1314" s="384"/>
      <c r="O1314" s="384"/>
      <c r="P1314" s="386"/>
      <c r="Q1314" s="387"/>
      <c r="R1314" s="286"/>
      <c r="S1314" s="388">
        <f t="shared" si="246"/>
        <v>0</v>
      </c>
      <c r="T1314" s="389"/>
      <c r="U1314" s="389">
        <f t="shared" si="244"/>
        <v>0</v>
      </c>
      <c r="V1314" s="451"/>
      <c r="W1314" s="452"/>
      <c r="X1314" s="386"/>
      <c r="Y1314" s="390"/>
      <c r="Z1314" s="391"/>
      <c r="AA1314" s="392"/>
      <c r="AB1314" s="393"/>
      <c r="AC1314" s="394"/>
      <c r="AD1314" s="395">
        <f t="shared" si="247"/>
        <v>0</v>
      </c>
      <c r="AE1314" s="396">
        <f>IF(OR(G1314=账期!$A$18,G1314=账期!$A$20,G1314=账期!$A$22,G1314=账期!$A$24,G1314=账期!$A$25,G1314=账期!$A$27,G1314=账期!$A$26,G1314=账期!$A$28,G1314=账期!$A$30,G1314=账期!$A$32,G1314=账期!$A$34,G1314=账期!$A$35,G1314=账期!$A$37,G1314=账期!$A$39,G1314=账期!$A$40,G1314=账期!$A$41,G1314=账期!$A$42,G1314=账期!$A$43,G1314=账期!$A$44,G1314=账期!$A$45,G1314=账期!$A$46,G1314=账期!$A$48,G1314=账期!$A$50,G1314=账期!$A$51,G1314=账期!$A$52,G1314=账期!$A$53,G1314=账期!$A$54,G1314=账期!$A$56,G1314=账期!$A$57,G1314=账期!$A$58,G1314=账期!$A$59,G1314=账期!$A$60,G1314=账期!$A$61,G1314=账期!$A$62,G1314=账期!$A$63,G1314=账期!$A$64,G1314=账期!$A$66,G1314=账期!$A$67,G1314=账期!$A$68,G1314=账期!$A$70,G1314=账期!$A$71),30,IF(OR(G1314=账期!$A$74,G1314=账期!$A$77,G1314=账期!$A$76,G1314=账期!$A$79,G1314=账期!$A$80,G1314=账期!$A$81,G1314=账期!$A$83,G1314=账期!$A$85,G1314=账期!$A$87,G1314=账期!$A$89,G1314=账期!$A$91),60,IF(OR(G1314=账期!$A$93,G1314=账期!$A$94,G1314=账期!$A$95,G1314=账期!$A$96,G1314=账期!$A$98,G1314=账期!$A$99,G1314=账期!$A$101,G1314=账期!$A$102),90,0)))</f>
        <v>0</v>
      </c>
      <c r="AF1314" s="396"/>
      <c r="AG1314" s="384"/>
      <c r="AH1314" s="396" t="str">
        <f t="shared" si="243"/>
        <v/>
      </c>
    </row>
    <row r="1315" spans="1:34" ht="18" customHeight="1" x14ac:dyDescent="0.25">
      <c r="A1315" s="301" t="str">
        <f t="shared" si="245"/>
        <v/>
      </c>
      <c r="B1315" s="380"/>
      <c r="C1315" s="381"/>
      <c r="D1315" s="382"/>
      <c r="E1315" s="383" t="str">
        <f t="shared" si="248"/>
        <v>C</v>
      </c>
      <c r="F1315" s="383" t="str">
        <f t="shared" si="249"/>
        <v>C</v>
      </c>
      <c r="G1315" s="384"/>
      <c r="H1315" s="385" t="str">
        <f>IF(G1315="","",VLOOKUP(G1315,下拉数据源!J:K,2,0))</f>
        <v/>
      </c>
      <c r="I1315" s="385"/>
      <c r="J1315" s="385"/>
      <c r="K1315" s="386"/>
      <c r="L1315" s="384"/>
      <c r="M1315" s="384"/>
      <c r="N1315" s="384"/>
      <c r="O1315" s="384"/>
      <c r="P1315" s="386"/>
      <c r="Q1315" s="387"/>
      <c r="R1315" s="286"/>
      <c r="S1315" s="388">
        <f t="shared" si="246"/>
        <v>0</v>
      </c>
      <c r="T1315" s="389"/>
      <c r="U1315" s="389">
        <f t="shared" si="244"/>
        <v>0</v>
      </c>
      <c r="V1315" s="451"/>
      <c r="W1315" s="452"/>
      <c r="X1315" s="386"/>
      <c r="Y1315" s="390"/>
      <c r="Z1315" s="391"/>
      <c r="AA1315" s="392"/>
      <c r="AB1315" s="393"/>
      <c r="AC1315" s="394"/>
      <c r="AD1315" s="395">
        <f t="shared" si="247"/>
        <v>0</v>
      </c>
      <c r="AE1315" s="396">
        <f>IF(OR(G1315=账期!$A$18,G1315=账期!$A$20,G1315=账期!$A$22,G1315=账期!$A$24,G1315=账期!$A$25,G1315=账期!$A$27,G1315=账期!$A$26,G1315=账期!$A$28,G1315=账期!$A$30,G1315=账期!$A$32,G1315=账期!$A$34,G1315=账期!$A$35,G1315=账期!$A$37,G1315=账期!$A$39,G1315=账期!$A$40,G1315=账期!$A$41,G1315=账期!$A$42,G1315=账期!$A$43,G1315=账期!$A$44,G1315=账期!$A$45,G1315=账期!$A$46,G1315=账期!$A$48,G1315=账期!$A$50,G1315=账期!$A$51,G1315=账期!$A$52,G1315=账期!$A$53,G1315=账期!$A$54,G1315=账期!$A$56,G1315=账期!$A$57,G1315=账期!$A$58,G1315=账期!$A$59,G1315=账期!$A$60,G1315=账期!$A$61,G1315=账期!$A$62,G1315=账期!$A$63,G1315=账期!$A$64,G1315=账期!$A$66,G1315=账期!$A$67,G1315=账期!$A$68,G1315=账期!$A$70,G1315=账期!$A$71),30,IF(OR(G1315=账期!$A$74,G1315=账期!$A$77,G1315=账期!$A$76,G1315=账期!$A$79,G1315=账期!$A$80,G1315=账期!$A$81,G1315=账期!$A$83,G1315=账期!$A$85,G1315=账期!$A$87,G1315=账期!$A$89,G1315=账期!$A$91),60,IF(OR(G1315=账期!$A$93,G1315=账期!$A$94,G1315=账期!$A$95,G1315=账期!$A$96,G1315=账期!$A$98,G1315=账期!$A$99,G1315=账期!$A$101,G1315=账期!$A$102),90,0)))</f>
        <v>0</v>
      </c>
      <c r="AF1315" s="396"/>
      <c r="AG1315" s="384"/>
      <c r="AH1315" s="396" t="str">
        <f t="shared" si="243"/>
        <v/>
      </c>
    </row>
    <row r="1316" spans="1:34" ht="18" customHeight="1" x14ac:dyDescent="0.25">
      <c r="A1316" s="301" t="str">
        <f t="shared" si="245"/>
        <v/>
      </c>
      <c r="B1316" s="380"/>
      <c r="C1316" s="381"/>
      <c r="D1316" s="382"/>
      <c r="E1316" s="383" t="str">
        <f t="shared" si="248"/>
        <v>C</v>
      </c>
      <c r="F1316" s="383" t="str">
        <f t="shared" si="249"/>
        <v>C</v>
      </c>
      <c r="G1316" s="384"/>
      <c r="H1316" s="385" t="str">
        <f>IF(G1316="","",VLOOKUP(G1316,下拉数据源!J:K,2,0))</f>
        <v/>
      </c>
      <c r="I1316" s="385"/>
      <c r="J1316" s="385"/>
      <c r="K1316" s="386"/>
      <c r="L1316" s="384"/>
      <c r="M1316" s="384"/>
      <c r="N1316" s="384"/>
      <c r="O1316" s="384"/>
      <c r="P1316" s="386"/>
      <c r="Q1316" s="387"/>
      <c r="R1316" s="286"/>
      <c r="S1316" s="388">
        <f t="shared" si="246"/>
        <v>0</v>
      </c>
      <c r="T1316" s="389"/>
      <c r="U1316" s="389">
        <f t="shared" si="244"/>
        <v>0</v>
      </c>
      <c r="V1316" s="451"/>
      <c r="W1316" s="452"/>
      <c r="X1316" s="386"/>
      <c r="Y1316" s="390"/>
      <c r="Z1316" s="391"/>
      <c r="AA1316" s="392"/>
      <c r="AB1316" s="393"/>
      <c r="AC1316" s="394"/>
      <c r="AD1316" s="395">
        <f t="shared" si="247"/>
        <v>0</v>
      </c>
      <c r="AE1316" s="396">
        <f>IF(OR(G1316=账期!$A$18,G1316=账期!$A$20,G1316=账期!$A$22,G1316=账期!$A$24,G1316=账期!$A$25,G1316=账期!$A$27,G1316=账期!$A$26,G1316=账期!$A$28,G1316=账期!$A$30,G1316=账期!$A$32,G1316=账期!$A$34,G1316=账期!$A$35,G1316=账期!$A$37,G1316=账期!$A$39,G1316=账期!$A$40,G1316=账期!$A$41,G1316=账期!$A$42,G1316=账期!$A$43,G1316=账期!$A$44,G1316=账期!$A$45,G1316=账期!$A$46,G1316=账期!$A$48,G1316=账期!$A$50,G1316=账期!$A$51,G1316=账期!$A$52,G1316=账期!$A$53,G1316=账期!$A$54,G1316=账期!$A$56,G1316=账期!$A$57,G1316=账期!$A$58,G1316=账期!$A$59,G1316=账期!$A$60,G1316=账期!$A$61,G1316=账期!$A$62,G1316=账期!$A$63,G1316=账期!$A$64,G1316=账期!$A$66,G1316=账期!$A$67,G1316=账期!$A$68,G1316=账期!$A$70,G1316=账期!$A$71),30,IF(OR(G1316=账期!$A$74,G1316=账期!$A$77,G1316=账期!$A$76,G1316=账期!$A$79,G1316=账期!$A$80,G1316=账期!$A$81,G1316=账期!$A$83,G1316=账期!$A$85,G1316=账期!$A$87,G1316=账期!$A$89,G1316=账期!$A$91),60,IF(OR(G1316=账期!$A$93,G1316=账期!$A$94,G1316=账期!$A$95,G1316=账期!$A$96,G1316=账期!$A$98,G1316=账期!$A$99,G1316=账期!$A$101,G1316=账期!$A$102),90,0)))</f>
        <v>0</v>
      </c>
      <c r="AF1316" s="396"/>
      <c r="AG1316" s="384"/>
      <c r="AH1316" s="396" t="str">
        <f t="shared" si="243"/>
        <v/>
      </c>
    </row>
    <row r="1317" spans="1:34" ht="18" customHeight="1" x14ac:dyDescent="0.25">
      <c r="A1317" s="301" t="str">
        <f t="shared" si="245"/>
        <v/>
      </c>
      <c r="B1317" s="380"/>
      <c r="C1317" s="381"/>
      <c r="D1317" s="382"/>
      <c r="E1317" s="383" t="str">
        <f t="shared" si="248"/>
        <v>C</v>
      </c>
      <c r="F1317" s="383" t="str">
        <f t="shared" si="249"/>
        <v>C</v>
      </c>
      <c r="G1317" s="384"/>
      <c r="H1317" s="385" t="str">
        <f>IF(G1317="","",VLOOKUP(G1317,下拉数据源!J:K,2,0))</f>
        <v/>
      </c>
      <c r="I1317" s="385"/>
      <c r="J1317" s="385"/>
      <c r="K1317" s="386"/>
      <c r="L1317" s="384"/>
      <c r="M1317" s="384"/>
      <c r="N1317" s="384"/>
      <c r="O1317" s="384"/>
      <c r="P1317" s="386"/>
      <c r="Q1317" s="387"/>
      <c r="R1317" s="286"/>
      <c r="S1317" s="388">
        <f t="shared" si="246"/>
        <v>0</v>
      </c>
      <c r="T1317" s="389"/>
      <c r="U1317" s="389">
        <f t="shared" si="244"/>
        <v>0</v>
      </c>
      <c r="V1317" s="451"/>
      <c r="W1317" s="452"/>
      <c r="X1317" s="386"/>
      <c r="Y1317" s="390"/>
      <c r="Z1317" s="391"/>
      <c r="AA1317" s="392"/>
      <c r="AB1317" s="393"/>
      <c r="AC1317" s="394"/>
      <c r="AD1317" s="395">
        <f t="shared" si="247"/>
        <v>0</v>
      </c>
      <c r="AE1317" s="396">
        <f>IF(OR(G1317=账期!$A$18,G1317=账期!$A$20,G1317=账期!$A$22,G1317=账期!$A$24,G1317=账期!$A$25,G1317=账期!$A$27,G1317=账期!$A$26,G1317=账期!$A$28,G1317=账期!$A$30,G1317=账期!$A$32,G1317=账期!$A$34,G1317=账期!$A$35,G1317=账期!$A$37,G1317=账期!$A$39,G1317=账期!$A$40,G1317=账期!$A$41,G1317=账期!$A$42,G1317=账期!$A$43,G1317=账期!$A$44,G1317=账期!$A$45,G1317=账期!$A$46,G1317=账期!$A$48,G1317=账期!$A$50,G1317=账期!$A$51,G1317=账期!$A$52,G1317=账期!$A$53,G1317=账期!$A$54,G1317=账期!$A$56,G1317=账期!$A$57,G1317=账期!$A$58,G1317=账期!$A$59,G1317=账期!$A$60,G1317=账期!$A$61,G1317=账期!$A$62,G1317=账期!$A$63,G1317=账期!$A$64,G1317=账期!$A$66,G1317=账期!$A$67,G1317=账期!$A$68,G1317=账期!$A$70,G1317=账期!$A$71),30,IF(OR(G1317=账期!$A$74,G1317=账期!$A$77,G1317=账期!$A$76,G1317=账期!$A$79,G1317=账期!$A$80,G1317=账期!$A$81,G1317=账期!$A$83,G1317=账期!$A$85,G1317=账期!$A$87,G1317=账期!$A$89,G1317=账期!$A$91),60,IF(OR(G1317=账期!$A$93,G1317=账期!$A$94,G1317=账期!$A$95,G1317=账期!$A$96,G1317=账期!$A$98,G1317=账期!$A$99,G1317=账期!$A$101,G1317=账期!$A$102),90,0)))</f>
        <v>0</v>
      </c>
      <c r="AF1317" s="396"/>
      <c r="AG1317" s="384"/>
      <c r="AH1317" s="396" t="str">
        <f t="shared" si="243"/>
        <v/>
      </c>
    </row>
    <row r="1318" spans="1:34" ht="18" customHeight="1" x14ac:dyDescent="0.25">
      <c r="A1318" s="301" t="str">
        <f t="shared" si="245"/>
        <v/>
      </c>
      <c r="B1318" s="380"/>
      <c r="C1318" s="381"/>
      <c r="D1318" s="382"/>
      <c r="E1318" s="383" t="str">
        <f t="shared" si="248"/>
        <v>C</v>
      </c>
      <c r="F1318" s="383" t="str">
        <f t="shared" si="249"/>
        <v>C</v>
      </c>
      <c r="G1318" s="384"/>
      <c r="H1318" s="385" t="str">
        <f>IF(G1318="","",VLOOKUP(G1318,下拉数据源!J:K,2,0))</f>
        <v/>
      </c>
      <c r="I1318" s="385"/>
      <c r="J1318" s="385"/>
      <c r="K1318" s="386"/>
      <c r="L1318" s="384"/>
      <c r="M1318" s="384"/>
      <c r="N1318" s="384"/>
      <c r="O1318" s="384"/>
      <c r="P1318" s="386"/>
      <c r="Q1318" s="387"/>
      <c r="R1318" s="286"/>
      <c r="S1318" s="388">
        <f t="shared" si="246"/>
        <v>0</v>
      </c>
      <c r="T1318" s="389"/>
      <c r="U1318" s="389">
        <f t="shared" si="244"/>
        <v>0</v>
      </c>
      <c r="V1318" s="451"/>
      <c r="W1318" s="452"/>
      <c r="X1318" s="386"/>
      <c r="Y1318" s="390"/>
      <c r="Z1318" s="391"/>
      <c r="AA1318" s="392"/>
      <c r="AB1318" s="393"/>
      <c r="AC1318" s="394"/>
      <c r="AD1318" s="395">
        <f t="shared" si="247"/>
        <v>0</v>
      </c>
      <c r="AE1318" s="396">
        <f>IF(OR(G1318=账期!$A$18,G1318=账期!$A$20,G1318=账期!$A$22,G1318=账期!$A$24,G1318=账期!$A$25,G1318=账期!$A$27,G1318=账期!$A$26,G1318=账期!$A$28,G1318=账期!$A$30,G1318=账期!$A$32,G1318=账期!$A$34,G1318=账期!$A$35,G1318=账期!$A$37,G1318=账期!$A$39,G1318=账期!$A$40,G1318=账期!$A$41,G1318=账期!$A$42,G1318=账期!$A$43,G1318=账期!$A$44,G1318=账期!$A$45,G1318=账期!$A$46,G1318=账期!$A$48,G1318=账期!$A$50,G1318=账期!$A$51,G1318=账期!$A$52,G1318=账期!$A$53,G1318=账期!$A$54,G1318=账期!$A$56,G1318=账期!$A$57,G1318=账期!$A$58,G1318=账期!$A$59,G1318=账期!$A$60,G1318=账期!$A$61,G1318=账期!$A$62,G1318=账期!$A$63,G1318=账期!$A$64,G1318=账期!$A$66,G1318=账期!$A$67,G1318=账期!$A$68,G1318=账期!$A$70,G1318=账期!$A$71),30,IF(OR(G1318=账期!$A$74,G1318=账期!$A$77,G1318=账期!$A$76,G1318=账期!$A$79,G1318=账期!$A$80,G1318=账期!$A$81,G1318=账期!$A$83,G1318=账期!$A$85,G1318=账期!$A$87,G1318=账期!$A$89,G1318=账期!$A$91),60,IF(OR(G1318=账期!$A$93,G1318=账期!$A$94,G1318=账期!$A$95,G1318=账期!$A$96,G1318=账期!$A$98,G1318=账期!$A$99,G1318=账期!$A$101,G1318=账期!$A$102),90,0)))</f>
        <v>0</v>
      </c>
      <c r="AF1318" s="396"/>
      <c r="AG1318" s="384"/>
      <c r="AH1318" s="396" t="str">
        <f t="shared" si="243"/>
        <v/>
      </c>
    </row>
    <row r="1319" spans="1:34" ht="18" customHeight="1" x14ac:dyDescent="0.25">
      <c r="A1319" s="301" t="str">
        <f t="shared" si="245"/>
        <v/>
      </c>
      <c r="B1319" s="380"/>
      <c r="C1319" s="381"/>
      <c r="D1319" s="382"/>
      <c r="E1319" s="383" t="str">
        <f t="shared" si="248"/>
        <v>C</v>
      </c>
      <c r="F1319" s="383" t="str">
        <f t="shared" si="249"/>
        <v>C</v>
      </c>
      <c r="G1319" s="384"/>
      <c r="H1319" s="385" t="str">
        <f>IF(G1319="","",VLOOKUP(G1319,下拉数据源!J:K,2,0))</f>
        <v/>
      </c>
      <c r="I1319" s="385"/>
      <c r="J1319" s="385"/>
      <c r="K1319" s="386"/>
      <c r="L1319" s="384"/>
      <c r="M1319" s="384"/>
      <c r="N1319" s="384"/>
      <c r="O1319" s="384"/>
      <c r="P1319" s="386"/>
      <c r="Q1319" s="387"/>
      <c r="R1319" s="286"/>
      <c r="S1319" s="388">
        <f t="shared" si="246"/>
        <v>0</v>
      </c>
      <c r="T1319" s="389"/>
      <c r="U1319" s="389">
        <f t="shared" si="244"/>
        <v>0</v>
      </c>
      <c r="V1319" s="451"/>
      <c r="W1319" s="452"/>
      <c r="X1319" s="386"/>
      <c r="Y1319" s="390"/>
      <c r="Z1319" s="391"/>
      <c r="AA1319" s="392"/>
      <c r="AB1319" s="393"/>
      <c r="AC1319" s="394"/>
      <c r="AD1319" s="395">
        <f t="shared" si="247"/>
        <v>0</v>
      </c>
      <c r="AE1319" s="396">
        <f>IF(OR(G1319=账期!$A$18,G1319=账期!$A$20,G1319=账期!$A$22,G1319=账期!$A$24,G1319=账期!$A$25,G1319=账期!$A$27,G1319=账期!$A$26,G1319=账期!$A$28,G1319=账期!$A$30,G1319=账期!$A$32,G1319=账期!$A$34,G1319=账期!$A$35,G1319=账期!$A$37,G1319=账期!$A$39,G1319=账期!$A$40,G1319=账期!$A$41,G1319=账期!$A$42,G1319=账期!$A$43,G1319=账期!$A$44,G1319=账期!$A$45,G1319=账期!$A$46,G1319=账期!$A$48,G1319=账期!$A$50,G1319=账期!$A$51,G1319=账期!$A$52,G1319=账期!$A$53,G1319=账期!$A$54,G1319=账期!$A$56,G1319=账期!$A$57,G1319=账期!$A$58,G1319=账期!$A$59,G1319=账期!$A$60,G1319=账期!$A$61,G1319=账期!$A$62,G1319=账期!$A$63,G1319=账期!$A$64,G1319=账期!$A$66,G1319=账期!$A$67,G1319=账期!$A$68,G1319=账期!$A$70,G1319=账期!$A$71),30,IF(OR(G1319=账期!$A$74,G1319=账期!$A$77,G1319=账期!$A$76,G1319=账期!$A$79,G1319=账期!$A$80,G1319=账期!$A$81,G1319=账期!$A$83,G1319=账期!$A$85,G1319=账期!$A$87,G1319=账期!$A$89,G1319=账期!$A$91),60,IF(OR(G1319=账期!$A$93,G1319=账期!$A$94,G1319=账期!$A$95,G1319=账期!$A$96,G1319=账期!$A$98,G1319=账期!$A$99,G1319=账期!$A$101,G1319=账期!$A$102),90,0)))</f>
        <v>0</v>
      </c>
      <c r="AF1319" s="396"/>
      <c r="AG1319" s="384"/>
      <c r="AH1319" s="396" t="str">
        <f t="shared" ref="AH1319:AH1382" si="250">IF(AG1319="华东","徐绪盛",IF(AG1319="华南","柯童柱",IF(AG1319="华中","杭得利",IF(AG1319="西南","张军",IF(AG1319="华北","石浩宇","")))))</f>
        <v/>
      </c>
    </row>
    <row r="1320" spans="1:34" ht="18" customHeight="1" x14ac:dyDescent="0.25">
      <c r="A1320" s="301" t="str">
        <f t="shared" si="245"/>
        <v/>
      </c>
      <c r="B1320" s="380"/>
      <c r="C1320" s="381"/>
      <c r="D1320" s="382"/>
      <c r="E1320" s="383" t="str">
        <f t="shared" si="248"/>
        <v>C</v>
      </c>
      <c r="F1320" s="383" t="str">
        <f t="shared" si="249"/>
        <v>C</v>
      </c>
      <c r="G1320" s="384"/>
      <c r="H1320" s="385" t="str">
        <f>IF(G1320="","",VLOOKUP(G1320,下拉数据源!J:K,2,0))</f>
        <v/>
      </c>
      <c r="I1320" s="385"/>
      <c r="J1320" s="385"/>
      <c r="K1320" s="386"/>
      <c r="L1320" s="384"/>
      <c r="M1320" s="384"/>
      <c r="N1320" s="384"/>
      <c r="O1320" s="384"/>
      <c r="P1320" s="386"/>
      <c r="Q1320" s="387"/>
      <c r="R1320" s="286"/>
      <c r="S1320" s="388">
        <f t="shared" si="246"/>
        <v>0</v>
      </c>
      <c r="T1320" s="389"/>
      <c r="U1320" s="389">
        <f t="shared" si="244"/>
        <v>0</v>
      </c>
      <c r="V1320" s="451"/>
      <c r="W1320" s="452"/>
      <c r="X1320" s="386"/>
      <c r="Y1320" s="390"/>
      <c r="Z1320" s="391"/>
      <c r="AA1320" s="392"/>
      <c r="AB1320" s="393"/>
      <c r="AC1320" s="394"/>
      <c r="AD1320" s="395">
        <f t="shared" si="247"/>
        <v>0</v>
      </c>
      <c r="AE1320" s="396">
        <f>IF(OR(G1320=账期!$A$18,G1320=账期!$A$20,G1320=账期!$A$22,G1320=账期!$A$24,G1320=账期!$A$25,G1320=账期!$A$27,G1320=账期!$A$26,G1320=账期!$A$28,G1320=账期!$A$30,G1320=账期!$A$32,G1320=账期!$A$34,G1320=账期!$A$35,G1320=账期!$A$37,G1320=账期!$A$39,G1320=账期!$A$40,G1320=账期!$A$41,G1320=账期!$A$42,G1320=账期!$A$43,G1320=账期!$A$44,G1320=账期!$A$45,G1320=账期!$A$46,G1320=账期!$A$48,G1320=账期!$A$50,G1320=账期!$A$51,G1320=账期!$A$52,G1320=账期!$A$53,G1320=账期!$A$54,G1320=账期!$A$56,G1320=账期!$A$57,G1320=账期!$A$58,G1320=账期!$A$59,G1320=账期!$A$60,G1320=账期!$A$61,G1320=账期!$A$62,G1320=账期!$A$63,G1320=账期!$A$64,G1320=账期!$A$66,G1320=账期!$A$67,G1320=账期!$A$68,G1320=账期!$A$70,G1320=账期!$A$71),30,IF(OR(G1320=账期!$A$74,G1320=账期!$A$77,G1320=账期!$A$76,G1320=账期!$A$79,G1320=账期!$A$80,G1320=账期!$A$81,G1320=账期!$A$83,G1320=账期!$A$85,G1320=账期!$A$87,G1320=账期!$A$89,G1320=账期!$A$91),60,IF(OR(G1320=账期!$A$93,G1320=账期!$A$94,G1320=账期!$A$95,G1320=账期!$A$96,G1320=账期!$A$98,G1320=账期!$A$99,G1320=账期!$A$101,G1320=账期!$A$102),90,0)))</f>
        <v>0</v>
      </c>
      <c r="AF1320" s="396"/>
      <c r="AG1320" s="384"/>
      <c r="AH1320" s="396" t="str">
        <f t="shared" si="250"/>
        <v/>
      </c>
    </row>
    <row r="1321" spans="1:34" ht="18" customHeight="1" x14ac:dyDescent="0.25">
      <c r="A1321" s="301" t="str">
        <f t="shared" si="245"/>
        <v/>
      </c>
      <c r="B1321" s="380"/>
      <c r="C1321" s="381"/>
      <c r="D1321" s="382"/>
      <c r="E1321" s="383" t="str">
        <f t="shared" si="248"/>
        <v>C</v>
      </c>
      <c r="F1321" s="383" t="str">
        <f t="shared" si="249"/>
        <v>C</v>
      </c>
      <c r="G1321" s="384"/>
      <c r="H1321" s="385" t="str">
        <f>IF(G1321="","",VLOOKUP(G1321,下拉数据源!J:K,2,0))</f>
        <v/>
      </c>
      <c r="I1321" s="385"/>
      <c r="J1321" s="385"/>
      <c r="K1321" s="386"/>
      <c r="L1321" s="384"/>
      <c r="M1321" s="384"/>
      <c r="N1321" s="384"/>
      <c r="O1321" s="384"/>
      <c r="P1321" s="386"/>
      <c r="Q1321" s="387"/>
      <c r="R1321" s="286"/>
      <c r="S1321" s="388">
        <f t="shared" si="246"/>
        <v>0</v>
      </c>
      <c r="T1321" s="389"/>
      <c r="U1321" s="389">
        <f t="shared" si="244"/>
        <v>0</v>
      </c>
      <c r="V1321" s="451"/>
      <c r="W1321" s="452"/>
      <c r="X1321" s="386"/>
      <c r="Y1321" s="390"/>
      <c r="Z1321" s="391"/>
      <c r="AA1321" s="392"/>
      <c r="AB1321" s="393"/>
      <c r="AC1321" s="394"/>
      <c r="AD1321" s="395">
        <f t="shared" si="247"/>
        <v>0</v>
      </c>
      <c r="AE1321" s="396">
        <f>IF(OR(G1321=账期!$A$18,G1321=账期!$A$20,G1321=账期!$A$22,G1321=账期!$A$24,G1321=账期!$A$25,G1321=账期!$A$27,G1321=账期!$A$26,G1321=账期!$A$28,G1321=账期!$A$30,G1321=账期!$A$32,G1321=账期!$A$34,G1321=账期!$A$35,G1321=账期!$A$37,G1321=账期!$A$39,G1321=账期!$A$40,G1321=账期!$A$41,G1321=账期!$A$42,G1321=账期!$A$43,G1321=账期!$A$44,G1321=账期!$A$45,G1321=账期!$A$46,G1321=账期!$A$48,G1321=账期!$A$50,G1321=账期!$A$51,G1321=账期!$A$52,G1321=账期!$A$53,G1321=账期!$A$54,G1321=账期!$A$56,G1321=账期!$A$57,G1321=账期!$A$58,G1321=账期!$A$59,G1321=账期!$A$60,G1321=账期!$A$61,G1321=账期!$A$62,G1321=账期!$A$63,G1321=账期!$A$64,G1321=账期!$A$66,G1321=账期!$A$67,G1321=账期!$A$68,G1321=账期!$A$70,G1321=账期!$A$71),30,IF(OR(G1321=账期!$A$74,G1321=账期!$A$77,G1321=账期!$A$76,G1321=账期!$A$79,G1321=账期!$A$80,G1321=账期!$A$81,G1321=账期!$A$83,G1321=账期!$A$85,G1321=账期!$A$87,G1321=账期!$A$89,G1321=账期!$A$91),60,IF(OR(G1321=账期!$A$93,G1321=账期!$A$94,G1321=账期!$A$95,G1321=账期!$A$96,G1321=账期!$A$98,G1321=账期!$A$99,G1321=账期!$A$101,G1321=账期!$A$102),90,0)))</f>
        <v>0</v>
      </c>
      <c r="AF1321" s="396"/>
      <c r="AG1321" s="384"/>
      <c r="AH1321" s="396" t="str">
        <f t="shared" si="250"/>
        <v/>
      </c>
    </row>
    <row r="1322" spans="1:34" ht="18" customHeight="1" x14ac:dyDescent="0.25">
      <c r="A1322" s="301" t="str">
        <f t="shared" si="245"/>
        <v/>
      </c>
      <c r="B1322" s="380"/>
      <c r="C1322" s="381"/>
      <c r="D1322" s="382"/>
      <c r="E1322" s="383" t="str">
        <f t="shared" si="248"/>
        <v>C</v>
      </c>
      <c r="F1322" s="383" t="str">
        <f t="shared" si="249"/>
        <v>C</v>
      </c>
      <c r="G1322" s="384"/>
      <c r="H1322" s="385" t="str">
        <f>IF(G1322="","",VLOOKUP(G1322,下拉数据源!J:K,2,0))</f>
        <v/>
      </c>
      <c r="I1322" s="385"/>
      <c r="J1322" s="385"/>
      <c r="K1322" s="386"/>
      <c r="L1322" s="384"/>
      <c r="M1322" s="384"/>
      <c r="N1322" s="384"/>
      <c r="O1322" s="384"/>
      <c r="P1322" s="386"/>
      <c r="Q1322" s="387"/>
      <c r="R1322" s="286"/>
      <c r="S1322" s="388">
        <f t="shared" si="246"/>
        <v>0</v>
      </c>
      <c r="T1322" s="389"/>
      <c r="U1322" s="389">
        <f t="shared" si="244"/>
        <v>0</v>
      </c>
      <c r="V1322" s="451"/>
      <c r="W1322" s="452"/>
      <c r="X1322" s="386"/>
      <c r="Y1322" s="390"/>
      <c r="Z1322" s="391"/>
      <c r="AA1322" s="392"/>
      <c r="AB1322" s="393"/>
      <c r="AC1322" s="394"/>
      <c r="AD1322" s="395">
        <f t="shared" si="247"/>
        <v>0</v>
      </c>
      <c r="AE1322" s="396">
        <f>IF(OR(G1322=账期!$A$18,G1322=账期!$A$20,G1322=账期!$A$22,G1322=账期!$A$24,G1322=账期!$A$25,G1322=账期!$A$27,G1322=账期!$A$26,G1322=账期!$A$28,G1322=账期!$A$30,G1322=账期!$A$32,G1322=账期!$A$34,G1322=账期!$A$35,G1322=账期!$A$37,G1322=账期!$A$39,G1322=账期!$A$40,G1322=账期!$A$41,G1322=账期!$A$42,G1322=账期!$A$43,G1322=账期!$A$44,G1322=账期!$A$45,G1322=账期!$A$46,G1322=账期!$A$48,G1322=账期!$A$50,G1322=账期!$A$51,G1322=账期!$A$52,G1322=账期!$A$53,G1322=账期!$A$54,G1322=账期!$A$56,G1322=账期!$A$57,G1322=账期!$A$58,G1322=账期!$A$59,G1322=账期!$A$60,G1322=账期!$A$61,G1322=账期!$A$62,G1322=账期!$A$63,G1322=账期!$A$64,G1322=账期!$A$66,G1322=账期!$A$67,G1322=账期!$A$68,G1322=账期!$A$70,G1322=账期!$A$71),30,IF(OR(G1322=账期!$A$74,G1322=账期!$A$77,G1322=账期!$A$76,G1322=账期!$A$79,G1322=账期!$A$80,G1322=账期!$A$81,G1322=账期!$A$83,G1322=账期!$A$85,G1322=账期!$A$87,G1322=账期!$A$89,G1322=账期!$A$91),60,IF(OR(G1322=账期!$A$93,G1322=账期!$A$94,G1322=账期!$A$95,G1322=账期!$A$96,G1322=账期!$A$98,G1322=账期!$A$99,G1322=账期!$A$101,G1322=账期!$A$102),90,0)))</f>
        <v>0</v>
      </c>
      <c r="AF1322" s="396"/>
      <c r="AG1322" s="384"/>
      <c r="AH1322" s="396" t="str">
        <f t="shared" si="250"/>
        <v/>
      </c>
    </row>
    <row r="1323" spans="1:34" ht="18" customHeight="1" x14ac:dyDescent="0.25">
      <c r="A1323" s="301" t="str">
        <f t="shared" si="245"/>
        <v/>
      </c>
      <c r="B1323" s="380"/>
      <c r="C1323" s="381"/>
      <c r="D1323" s="382"/>
      <c r="E1323" s="383" t="str">
        <f t="shared" si="248"/>
        <v>C</v>
      </c>
      <c r="F1323" s="383" t="str">
        <f t="shared" si="249"/>
        <v>C</v>
      </c>
      <c r="G1323" s="384"/>
      <c r="H1323" s="385" t="str">
        <f>IF(G1323="","",VLOOKUP(G1323,下拉数据源!J:K,2,0))</f>
        <v/>
      </c>
      <c r="I1323" s="385"/>
      <c r="J1323" s="385"/>
      <c r="K1323" s="386"/>
      <c r="L1323" s="384"/>
      <c r="M1323" s="384"/>
      <c r="N1323" s="384"/>
      <c r="O1323" s="384"/>
      <c r="P1323" s="386"/>
      <c r="Q1323" s="387"/>
      <c r="R1323" s="286"/>
      <c r="S1323" s="388">
        <f t="shared" si="246"/>
        <v>0</v>
      </c>
      <c r="T1323" s="389"/>
      <c r="U1323" s="389">
        <f t="shared" si="244"/>
        <v>0</v>
      </c>
      <c r="V1323" s="451"/>
      <c r="W1323" s="452"/>
      <c r="X1323" s="386"/>
      <c r="Y1323" s="390"/>
      <c r="Z1323" s="391"/>
      <c r="AA1323" s="392"/>
      <c r="AB1323" s="393"/>
      <c r="AC1323" s="394"/>
      <c r="AD1323" s="395">
        <f t="shared" si="247"/>
        <v>0</v>
      </c>
      <c r="AE1323" s="396">
        <f>IF(OR(G1323=账期!$A$18,G1323=账期!$A$20,G1323=账期!$A$22,G1323=账期!$A$24,G1323=账期!$A$25,G1323=账期!$A$27,G1323=账期!$A$26,G1323=账期!$A$28,G1323=账期!$A$30,G1323=账期!$A$32,G1323=账期!$A$34,G1323=账期!$A$35,G1323=账期!$A$37,G1323=账期!$A$39,G1323=账期!$A$40,G1323=账期!$A$41,G1323=账期!$A$42,G1323=账期!$A$43,G1323=账期!$A$44,G1323=账期!$A$45,G1323=账期!$A$46,G1323=账期!$A$48,G1323=账期!$A$50,G1323=账期!$A$51,G1323=账期!$A$52,G1323=账期!$A$53,G1323=账期!$A$54,G1323=账期!$A$56,G1323=账期!$A$57,G1323=账期!$A$58,G1323=账期!$A$59,G1323=账期!$A$60,G1323=账期!$A$61,G1323=账期!$A$62,G1323=账期!$A$63,G1323=账期!$A$64,G1323=账期!$A$66,G1323=账期!$A$67,G1323=账期!$A$68,G1323=账期!$A$70,G1323=账期!$A$71),30,IF(OR(G1323=账期!$A$74,G1323=账期!$A$77,G1323=账期!$A$76,G1323=账期!$A$79,G1323=账期!$A$80,G1323=账期!$A$81,G1323=账期!$A$83,G1323=账期!$A$85,G1323=账期!$A$87,G1323=账期!$A$89,G1323=账期!$A$91),60,IF(OR(G1323=账期!$A$93,G1323=账期!$A$94,G1323=账期!$A$95,G1323=账期!$A$96,G1323=账期!$A$98,G1323=账期!$A$99,G1323=账期!$A$101,G1323=账期!$A$102),90,0)))</f>
        <v>0</v>
      </c>
      <c r="AF1323" s="396"/>
      <c r="AG1323" s="384"/>
      <c r="AH1323" s="396" t="str">
        <f t="shared" si="250"/>
        <v/>
      </c>
    </row>
    <row r="1324" spans="1:34" ht="18" customHeight="1" x14ac:dyDescent="0.25">
      <c r="A1324" s="301" t="str">
        <f t="shared" si="245"/>
        <v/>
      </c>
      <c r="B1324" s="380"/>
      <c r="C1324" s="381"/>
      <c r="D1324" s="382"/>
      <c r="E1324" s="383" t="str">
        <f t="shared" si="248"/>
        <v>C</v>
      </c>
      <c r="F1324" s="383" t="str">
        <f t="shared" si="249"/>
        <v>C</v>
      </c>
      <c r="G1324" s="384"/>
      <c r="H1324" s="385" t="str">
        <f>IF(G1324="","",VLOOKUP(G1324,下拉数据源!J:K,2,0))</f>
        <v/>
      </c>
      <c r="I1324" s="385"/>
      <c r="J1324" s="385"/>
      <c r="K1324" s="386"/>
      <c r="L1324" s="384"/>
      <c r="M1324" s="384"/>
      <c r="N1324" s="384"/>
      <c r="O1324" s="384"/>
      <c r="P1324" s="386"/>
      <c r="Q1324" s="387"/>
      <c r="R1324" s="286"/>
      <c r="S1324" s="388">
        <f t="shared" si="246"/>
        <v>0</v>
      </c>
      <c r="T1324" s="389"/>
      <c r="U1324" s="389">
        <f t="shared" si="244"/>
        <v>0</v>
      </c>
      <c r="V1324" s="451"/>
      <c r="W1324" s="452"/>
      <c r="X1324" s="386"/>
      <c r="Y1324" s="390"/>
      <c r="Z1324" s="391"/>
      <c r="AA1324" s="392"/>
      <c r="AB1324" s="393"/>
      <c r="AC1324" s="394"/>
      <c r="AD1324" s="395">
        <f t="shared" si="247"/>
        <v>0</v>
      </c>
      <c r="AE1324" s="396">
        <f>IF(OR(G1324=账期!$A$18,G1324=账期!$A$20,G1324=账期!$A$22,G1324=账期!$A$24,G1324=账期!$A$25,G1324=账期!$A$27,G1324=账期!$A$26,G1324=账期!$A$28,G1324=账期!$A$30,G1324=账期!$A$32,G1324=账期!$A$34,G1324=账期!$A$35,G1324=账期!$A$37,G1324=账期!$A$39,G1324=账期!$A$40,G1324=账期!$A$41,G1324=账期!$A$42,G1324=账期!$A$43,G1324=账期!$A$44,G1324=账期!$A$45,G1324=账期!$A$46,G1324=账期!$A$48,G1324=账期!$A$50,G1324=账期!$A$51,G1324=账期!$A$52,G1324=账期!$A$53,G1324=账期!$A$54,G1324=账期!$A$56,G1324=账期!$A$57,G1324=账期!$A$58,G1324=账期!$A$59,G1324=账期!$A$60,G1324=账期!$A$61,G1324=账期!$A$62,G1324=账期!$A$63,G1324=账期!$A$64,G1324=账期!$A$66,G1324=账期!$A$67,G1324=账期!$A$68,G1324=账期!$A$70,G1324=账期!$A$71),30,IF(OR(G1324=账期!$A$74,G1324=账期!$A$77,G1324=账期!$A$76,G1324=账期!$A$79,G1324=账期!$A$80,G1324=账期!$A$81,G1324=账期!$A$83,G1324=账期!$A$85,G1324=账期!$A$87,G1324=账期!$A$89,G1324=账期!$A$91),60,IF(OR(G1324=账期!$A$93,G1324=账期!$A$94,G1324=账期!$A$95,G1324=账期!$A$96,G1324=账期!$A$98,G1324=账期!$A$99,G1324=账期!$A$101,G1324=账期!$A$102),90,0)))</f>
        <v>0</v>
      </c>
      <c r="AF1324" s="396"/>
      <c r="AG1324" s="384"/>
      <c r="AH1324" s="396" t="str">
        <f t="shared" si="250"/>
        <v/>
      </c>
    </row>
    <row r="1325" spans="1:34" ht="18" customHeight="1" x14ac:dyDescent="0.25">
      <c r="A1325" s="301" t="str">
        <f t="shared" si="245"/>
        <v/>
      </c>
      <c r="B1325" s="380"/>
      <c r="C1325" s="381"/>
      <c r="D1325" s="382"/>
      <c r="E1325" s="383" t="str">
        <f t="shared" si="248"/>
        <v>C</v>
      </c>
      <c r="F1325" s="383" t="str">
        <f t="shared" si="249"/>
        <v>C</v>
      </c>
      <c r="G1325" s="384"/>
      <c r="H1325" s="385" t="str">
        <f>IF(G1325="","",VLOOKUP(G1325,下拉数据源!J:K,2,0))</f>
        <v/>
      </c>
      <c r="I1325" s="385"/>
      <c r="J1325" s="385"/>
      <c r="K1325" s="386"/>
      <c r="L1325" s="384"/>
      <c r="M1325" s="384"/>
      <c r="N1325" s="384"/>
      <c r="O1325" s="384"/>
      <c r="P1325" s="386"/>
      <c r="Q1325" s="387"/>
      <c r="R1325" s="286"/>
      <c r="S1325" s="388">
        <f t="shared" si="246"/>
        <v>0</v>
      </c>
      <c r="T1325" s="389"/>
      <c r="U1325" s="389">
        <f t="shared" si="244"/>
        <v>0</v>
      </c>
      <c r="V1325" s="451"/>
      <c r="W1325" s="452"/>
      <c r="X1325" s="386"/>
      <c r="Y1325" s="390"/>
      <c r="Z1325" s="391"/>
      <c r="AA1325" s="392"/>
      <c r="AB1325" s="393"/>
      <c r="AC1325" s="394"/>
      <c r="AD1325" s="395">
        <f t="shared" si="247"/>
        <v>0</v>
      </c>
      <c r="AE1325" s="396">
        <f>IF(OR(G1325=账期!$A$18,G1325=账期!$A$20,G1325=账期!$A$22,G1325=账期!$A$24,G1325=账期!$A$25,G1325=账期!$A$27,G1325=账期!$A$26,G1325=账期!$A$28,G1325=账期!$A$30,G1325=账期!$A$32,G1325=账期!$A$34,G1325=账期!$A$35,G1325=账期!$A$37,G1325=账期!$A$39,G1325=账期!$A$40,G1325=账期!$A$41,G1325=账期!$A$42,G1325=账期!$A$43,G1325=账期!$A$44,G1325=账期!$A$45,G1325=账期!$A$46,G1325=账期!$A$48,G1325=账期!$A$50,G1325=账期!$A$51,G1325=账期!$A$52,G1325=账期!$A$53,G1325=账期!$A$54,G1325=账期!$A$56,G1325=账期!$A$57,G1325=账期!$A$58,G1325=账期!$A$59,G1325=账期!$A$60,G1325=账期!$A$61,G1325=账期!$A$62,G1325=账期!$A$63,G1325=账期!$A$64,G1325=账期!$A$66,G1325=账期!$A$67,G1325=账期!$A$68,G1325=账期!$A$70,G1325=账期!$A$71),30,IF(OR(G1325=账期!$A$74,G1325=账期!$A$77,G1325=账期!$A$76,G1325=账期!$A$79,G1325=账期!$A$80,G1325=账期!$A$81,G1325=账期!$A$83,G1325=账期!$A$85,G1325=账期!$A$87,G1325=账期!$A$89,G1325=账期!$A$91),60,IF(OR(G1325=账期!$A$93,G1325=账期!$A$94,G1325=账期!$A$95,G1325=账期!$A$96,G1325=账期!$A$98,G1325=账期!$A$99,G1325=账期!$A$101,G1325=账期!$A$102),90,0)))</f>
        <v>0</v>
      </c>
      <c r="AF1325" s="396"/>
      <c r="AG1325" s="384"/>
      <c r="AH1325" s="396" t="str">
        <f t="shared" si="250"/>
        <v/>
      </c>
    </row>
    <row r="1326" spans="1:34" ht="18" customHeight="1" x14ac:dyDescent="0.25">
      <c r="A1326" s="301" t="str">
        <f t="shared" si="245"/>
        <v/>
      </c>
      <c r="B1326" s="380"/>
      <c r="C1326" s="381"/>
      <c r="D1326" s="382"/>
      <c r="E1326" s="383" t="str">
        <f t="shared" si="248"/>
        <v>C</v>
      </c>
      <c r="F1326" s="383" t="str">
        <f t="shared" si="249"/>
        <v>C</v>
      </c>
      <c r="G1326" s="384"/>
      <c r="H1326" s="385" t="str">
        <f>IF(G1326="","",VLOOKUP(G1326,下拉数据源!J:K,2,0))</f>
        <v/>
      </c>
      <c r="I1326" s="385"/>
      <c r="J1326" s="385"/>
      <c r="K1326" s="386"/>
      <c r="L1326" s="384"/>
      <c r="M1326" s="384"/>
      <c r="N1326" s="384"/>
      <c r="O1326" s="384"/>
      <c r="P1326" s="386"/>
      <c r="Q1326" s="387"/>
      <c r="R1326" s="286"/>
      <c r="S1326" s="388">
        <f t="shared" si="246"/>
        <v>0</v>
      </c>
      <c r="T1326" s="389"/>
      <c r="U1326" s="389">
        <f t="shared" si="244"/>
        <v>0</v>
      </c>
      <c r="V1326" s="451"/>
      <c r="W1326" s="452"/>
      <c r="X1326" s="386"/>
      <c r="Y1326" s="390"/>
      <c r="Z1326" s="391"/>
      <c r="AA1326" s="392"/>
      <c r="AB1326" s="393"/>
      <c r="AC1326" s="394"/>
      <c r="AD1326" s="395">
        <f t="shared" si="247"/>
        <v>0</v>
      </c>
      <c r="AE1326" s="396">
        <f>IF(OR(G1326=账期!$A$18,G1326=账期!$A$20,G1326=账期!$A$22,G1326=账期!$A$24,G1326=账期!$A$25,G1326=账期!$A$27,G1326=账期!$A$26,G1326=账期!$A$28,G1326=账期!$A$30,G1326=账期!$A$32,G1326=账期!$A$34,G1326=账期!$A$35,G1326=账期!$A$37,G1326=账期!$A$39,G1326=账期!$A$40,G1326=账期!$A$41,G1326=账期!$A$42,G1326=账期!$A$43,G1326=账期!$A$44,G1326=账期!$A$45,G1326=账期!$A$46,G1326=账期!$A$48,G1326=账期!$A$50,G1326=账期!$A$51,G1326=账期!$A$52,G1326=账期!$A$53,G1326=账期!$A$54,G1326=账期!$A$56,G1326=账期!$A$57,G1326=账期!$A$58,G1326=账期!$A$59,G1326=账期!$A$60,G1326=账期!$A$61,G1326=账期!$A$62,G1326=账期!$A$63,G1326=账期!$A$64,G1326=账期!$A$66,G1326=账期!$A$67,G1326=账期!$A$68,G1326=账期!$A$70,G1326=账期!$A$71),30,IF(OR(G1326=账期!$A$74,G1326=账期!$A$77,G1326=账期!$A$76,G1326=账期!$A$79,G1326=账期!$A$80,G1326=账期!$A$81,G1326=账期!$A$83,G1326=账期!$A$85,G1326=账期!$A$87,G1326=账期!$A$89,G1326=账期!$A$91),60,IF(OR(G1326=账期!$A$93,G1326=账期!$A$94,G1326=账期!$A$95,G1326=账期!$A$96,G1326=账期!$A$98,G1326=账期!$A$99,G1326=账期!$A$101,G1326=账期!$A$102),90,0)))</f>
        <v>0</v>
      </c>
      <c r="AF1326" s="396"/>
      <c r="AG1326" s="384"/>
      <c r="AH1326" s="396" t="str">
        <f t="shared" si="250"/>
        <v/>
      </c>
    </row>
    <row r="1327" spans="1:34" ht="18" customHeight="1" x14ac:dyDescent="0.25">
      <c r="A1327" s="301" t="str">
        <f t="shared" si="245"/>
        <v/>
      </c>
      <c r="B1327" s="380"/>
      <c r="C1327" s="381"/>
      <c r="D1327" s="382"/>
      <c r="E1327" s="383" t="str">
        <f t="shared" si="248"/>
        <v>C</v>
      </c>
      <c r="F1327" s="383" t="str">
        <f t="shared" si="249"/>
        <v>C</v>
      </c>
      <c r="G1327" s="384"/>
      <c r="H1327" s="385" t="str">
        <f>IF(G1327="","",VLOOKUP(G1327,下拉数据源!J:K,2,0))</f>
        <v/>
      </c>
      <c r="I1327" s="385"/>
      <c r="J1327" s="385"/>
      <c r="K1327" s="386"/>
      <c r="L1327" s="384"/>
      <c r="M1327" s="384"/>
      <c r="N1327" s="384"/>
      <c r="O1327" s="384"/>
      <c r="P1327" s="386"/>
      <c r="Q1327" s="387"/>
      <c r="R1327" s="286"/>
      <c r="S1327" s="388">
        <f t="shared" si="246"/>
        <v>0</v>
      </c>
      <c r="T1327" s="389"/>
      <c r="U1327" s="389">
        <f t="shared" si="244"/>
        <v>0</v>
      </c>
      <c r="V1327" s="451"/>
      <c r="W1327" s="452"/>
      <c r="X1327" s="386"/>
      <c r="Y1327" s="390"/>
      <c r="Z1327" s="391"/>
      <c r="AA1327" s="392"/>
      <c r="AB1327" s="393"/>
      <c r="AC1327" s="394"/>
      <c r="AD1327" s="395">
        <f t="shared" si="247"/>
        <v>0</v>
      </c>
      <c r="AE1327" s="396">
        <f>IF(OR(G1327=账期!$A$18,G1327=账期!$A$20,G1327=账期!$A$22,G1327=账期!$A$24,G1327=账期!$A$25,G1327=账期!$A$27,G1327=账期!$A$26,G1327=账期!$A$28,G1327=账期!$A$30,G1327=账期!$A$32,G1327=账期!$A$34,G1327=账期!$A$35,G1327=账期!$A$37,G1327=账期!$A$39,G1327=账期!$A$40,G1327=账期!$A$41,G1327=账期!$A$42,G1327=账期!$A$43,G1327=账期!$A$44,G1327=账期!$A$45,G1327=账期!$A$46,G1327=账期!$A$48,G1327=账期!$A$50,G1327=账期!$A$51,G1327=账期!$A$52,G1327=账期!$A$53,G1327=账期!$A$54,G1327=账期!$A$56,G1327=账期!$A$57,G1327=账期!$A$58,G1327=账期!$A$59,G1327=账期!$A$60,G1327=账期!$A$61,G1327=账期!$A$62,G1327=账期!$A$63,G1327=账期!$A$64,G1327=账期!$A$66,G1327=账期!$A$67,G1327=账期!$A$68,G1327=账期!$A$70,G1327=账期!$A$71),30,IF(OR(G1327=账期!$A$74,G1327=账期!$A$77,G1327=账期!$A$76,G1327=账期!$A$79,G1327=账期!$A$80,G1327=账期!$A$81,G1327=账期!$A$83,G1327=账期!$A$85,G1327=账期!$A$87,G1327=账期!$A$89,G1327=账期!$A$91),60,IF(OR(G1327=账期!$A$93,G1327=账期!$A$94,G1327=账期!$A$95,G1327=账期!$A$96,G1327=账期!$A$98,G1327=账期!$A$99,G1327=账期!$A$101,G1327=账期!$A$102),90,0)))</f>
        <v>0</v>
      </c>
      <c r="AF1327" s="396"/>
      <c r="AG1327" s="384"/>
      <c r="AH1327" s="396" t="str">
        <f t="shared" si="250"/>
        <v/>
      </c>
    </row>
    <row r="1328" spans="1:34" ht="18" customHeight="1" x14ac:dyDescent="0.25">
      <c r="A1328" s="301" t="str">
        <f t="shared" si="245"/>
        <v/>
      </c>
      <c r="B1328" s="380"/>
      <c r="C1328" s="381"/>
      <c r="D1328" s="382"/>
      <c r="E1328" s="383" t="str">
        <f t="shared" si="248"/>
        <v>C</v>
      </c>
      <c r="F1328" s="383" t="str">
        <f t="shared" si="249"/>
        <v>C</v>
      </c>
      <c r="G1328" s="384"/>
      <c r="H1328" s="385" t="str">
        <f>IF(G1328="","",VLOOKUP(G1328,下拉数据源!J:K,2,0))</f>
        <v/>
      </c>
      <c r="I1328" s="385"/>
      <c r="J1328" s="385"/>
      <c r="K1328" s="386"/>
      <c r="L1328" s="384"/>
      <c r="M1328" s="384"/>
      <c r="N1328" s="384"/>
      <c r="O1328" s="384"/>
      <c r="P1328" s="386"/>
      <c r="Q1328" s="387"/>
      <c r="R1328" s="286"/>
      <c r="S1328" s="388">
        <f t="shared" si="246"/>
        <v>0</v>
      </c>
      <c r="T1328" s="389"/>
      <c r="U1328" s="389">
        <f t="shared" si="244"/>
        <v>0</v>
      </c>
      <c r="V1328" s="451"/>
      <c r="W1328" s="452"/>
      <c r="X1328" s="386"/>
      <c r="Y1328" s="390"/>
      <c r="Z1328" s="391"/>
      <c r="AA1328" s="392"/>
      <c r="AB1328" s="393"/>
      <c r="AC1328" s="394"/>
      <c r="AD1328" s="395">
        <f t="shared" si="247"/>
        <v>0</v>
      </c>
      <c r="AE1328" s="396">
        <f>IF(OR(G1328=账期!$A$18,G1328=账期!$A$20,G1328=账期!$A$22,G1328=账期!$A$24,G1328=账期!$A$25,G1328=账期!$A$27,G1328=账期!$A$26,G1328=账期!$A$28,G1328=账期!$A$30,G1328=账期!$A$32,G1328=账期!$A$34,G1328=账期!$A$35,G1328=账期!$A$37,G1328=账期!$A$39,G1328=账期!$A$40,G1328=账期!$A$41,G1328=账期!$A$42,G1328=账期!$A$43,G1328=账期!$A$44,G1328=账期!$A$45,G1328=账期!$A$46,G1328=账期!$A$48,G1328=账期!$A$50,G1328=账期!$A$51,G1328=账期!$A$52,G1328=账期!$A$53,G1328=账期!$A$54,G1328=账期!$A$56,G1328=账期!$A$57,G1328=账期!$A$58,G1328=账期!$A$59,G1328=账期!$A$60,G1328=账期!$A$61,G1328=账期!$A$62,G1328=账期!$A$63,G1328=账期!$A$64,G1328=账期!$A$66,G1328=账期!$A$67,G1328=账期!$A$68,G1328=账期!$A$70,G1328=账期!$A$71),30,IF(OR(G1328=账期!$A$74,G1328=账期!$A$77,G1328=账期!$A$76,G1328=账期!$A$79,G1328=账期!$A$80,G1328=账期!$A$81,G1328=账期!$A$83,G1328=账期!$A$85,G1328=账期!$A$87,G1328=账期!$A$89,G1328=账期!$A$91),60,IF(OR(G1328=账期!$A$93,G1328=账期!$A$94,G1328=账期!$A$95,G1328=账期!$A$96,G1328=账期!$A$98,G1328=账期!$A$99,G1328=账期!$A$101,G1328=账期!$A$102),90,0)))</f>
        <v>0</v>
      </c>
      <c r="AF1328" s="396"/>
      <c r="AG1328" s="384"/>
      <c r="AH1328" s="396" t="str">
        <f t="shared" si="250"/>
        <v/>
      </c>
    </row>
    <row r="1329" spans="1:34" ht="18" customHeight="1" x14ac:dyDescent="0.25">
      <c r="A1329" s="301" t="str">
        <f t="shared" si="245"/>
        <v/>
      </c>
      <c r="B1329" s="380"/>
      <c r="C1329" s="381"/>
      <c r="D1329" s="382"/>
      <c r="E1329" s="383" t="str">
        <f t="shared" si="248"/>
        <v>C</v>
      </c>
      <c r="F1329" s="383" t="str">
        <f t="shared" si="249"/>
        <v>C</v>
      </c>
      <c r="G1329" s="384"/>
      <c r="H1329" s="385" t="str">
        <f>IF(G1329="","",VLOOKUP(G1329,下拉数据源!J:K,2,0))</f>
        <v/>
      </c>
      <c r="I1329" s="385"/>
      <c r="J1329" s="385"/>
      <c r="K1329" s="386"/>
      <c r="L1329" s="384"/>
      <c r="M1329" s="384"/>
      <c r="N1329" s="384"/>
      <c r="O1329" s="384"/>
      <c r="P1329" s="386"/>
      <c r="Q1329" s="387"/>
      <c r="R1329" s="286"/>
      <c r="S1329" s="388">
        <f t="shared" si="246"/>
        <v>0</v>
      </c>
      <c r="T1329" s="389"/>
      <c r="U1329" s="389">
        <f t="shared" si="244"/>
        <v>0</v>
      </c>
      <c r="V1329" s="451"/>
      <c r="W1329" s="452"/>
      <c r="X1329" s="386"/>
      <c r="Y1329" s="390"/>
      <c r="Z1329" s="391"/>
      <c r="AA1329" s="392"/>
      <c r="AB1329" s="393"/>
      <c r="AC1329" s="394"/>
      <c r="AD1329" s="395">
        <f t="shared" si="247"/>
        <v>0</v>
      </c>
      <c r="AE1329" s="396">
        <f>IF(OR(G1329=账期!$A$18,G1329=账期!$A$20,G1329=账期!$A$22,G1329=账期!$A$24,G1329=账期!$A$25,G1329=账期!$A$27,G1329=账期!$A$26,G1329=账期!$A$28,G1329=账期!$A$30,G1329=账期!$A$32,G1329=账期!$A$34,G1329=账期!$A$35,G1329=账期!$A$37,G1329=账期!$A$39,G1329=账期!$A$40,G1329=账期!$A$41,G1329=账期!$A$42,G1329=账期!$A$43,G1329=账期!$A$44,G1329=账期!$A$45,G1329=账期!$A$46,G1329=账期!$A$48,G1329=账期!$A$50,G1329=账期!$A$51,G1329=账期!$A$52,G1329=账期!$A$53,G1329=账期!$A$54,G1329=账期!$A$56,G1329=账期!$A$57,G1329=账期!$A$58,G1329=账期!$A$59,G1329=账期!$A$60,G1329=账期!$A$61,G1329=账期!$A$62,G1329=账期!$A$63,G1329=账期!$A$64,G1329=账期!$A$66,G1329=账期!$A$67,G1329=账期!$A$68,G1329=账期!$A$70,G1329=账期!$A$71),30,IF(OR(G1329=账期!$A$74,G1329=账期!$A$77,G1329=账期!$A$76,G1329=账期!$A$79,G1329=账期!$A$80,G1329=账期!$A$81,G1329=账期!$A$83,G1329=账期!$A$85,G1329=账期!$A$87,G1329=账期!$A$89,G1329=账期!$A$91),60,IF(OR(G1329=账期!$A$93,G1329=账期!$A$94,G1329=账期!$A$95,G1329=账期!$A$96,G1329=账期!$A$98,G1329=账期!$A$99,G1329=账期!$A$101,G1329=账期!$A$102),90,0)))</f>
        <v>0</v>
      </c>
      <c r="AF1329" s="396"/>
      <c r="AG1329" s="384"/>
      <c r="AH1329" s="396" t="str">
        <f t="shared" si="250"/>
        <v/>
      </c>
    </row>
    <row r="1330" spans="1:34" ht="18" customHeight="1" x14ac:dyDescent="0.25">
      <c r="A1330" s="301" t="str">
        <f t="shared" si="245"/>
        <v/>
      </c>
      <c r="B1330" s="380"/>
      <c r="C1330" s="381"/>
      <c r="D1330" s="382"/>
      <c r="E1330" s="383" t="str">
        <f t="shared" si="248"/>
        <v>C</v>
      </c>
      <c r="F1330" s="383" t="str">
        <f t="shared" si="249"/>
        <v>C</v>
      </c>
      <c r="G1330" s="384"/>
      <c r="H1330" s="385" t="str">
        <f>IF(G1330="","",VLOOKUP(G1330,下拉数据源!J:K,2,0))</f>
        <v/>
      </c>
      <c r="I1330" s="385"/>
      <c r="J1330" s="385"/>
      <c r="K1330" s="386"/>
      <c r="L1330" s="384"/>
      <c r="M1330" s="384"/>
      <c r="N1330" s="384"/>
      <c r="O1330" s="384"/>
      <c r="P1330" s="386"/>
      <c r="Q1330" s="387"/>
      <c r="R1330" s="286"/>
      <c r="S1330" s="388">
        <f t="shared" si="246"/>
        <v>0</v>
      </c>
      <c r="T1330" s="389"/>
      <c r="U1330" s="389">
        <f t="shared" si="244"/>
        <v>0</v>
      </c>
      <c r="V1330" s="451"/>
      <c r="W1330" s="452"/>
      <c r="X1330" s="386"/>
      <c r="Y1330" s="390"/>
      <c r="Z1330" s="391"/>
      <c r="AA1330" s="392"/>
      <c r="AB1330" s="393"/>
      <c r="AC1330" s="394"/>
      <c r="AD1330" s="395">
        <f t="shared" si="247"/>
        <v>0</v>
      </c>
      <c r="AE1330" s="396">
        <f>IF(OR(G1330=账期!$A$18,G1330=账期!$A$20,G1330=账期!$A$22,G1330=账期!$A$24,G1330=账期!$A$25,G1330=账期!$A$27,G1330=账期!$A$26,G1330=账期!$A$28,G1330=账期!$A$30,G1330=账期!$A$32,G1330=账期!$A$34,G1330=账期!$A$35,G1330=账期!$A$37,G1330=账期!$A$39,G1330=账期!$A$40,G1330=账期!$A$41,G1330=账期!$A$42,G1330=账期!$A$43,G1330=账期!$A$44,G1330=账期!$A$45,G1330=账期!$A$46,G1330=账期!$A$48,G1330=账期!$A$50,G1330=账期!$A$51,G1330=账期!$A$52,G1330=账期!$A$53,G1330=账期!$A$54,G1330=账期!$A$56,G1330=账期!$A$57,G1330=账期!$A$58,G1330=账期!$A$59,G1330=账期!$A$60,G1330=账期!$A$61,G1330=账期!$A$62,G1330=账期!$A$63,G1330=账期!$A$64,G1330=账期!$A$66,G1330=账期!$A$67,G1330=账期!$A$68,G1330=账期!$A$70,G1330=账期!$A$71),30,IF(OR(G1330=账期!$A$74,G1330=账期!$A$77,G1330=账期!$A$76,G1330=账期!$A$79,G1330=账期!$A$80,G1330=账期!$A$81,G1330=账期!$A$83,G1330=账期!$A$85,G1330=账期!$A$87,G1330=账期!$A$89,G1330=账期!$A$91),60,IF(OR(G1330=账期!$A$93,G1330=账期!$A$94,G1330=账期!$A$95,G1330=账期!$A$96,G1330=账期!$A$98,G1330=账期!$A$99,G1330=账期!$A$101,G1330=账期!$A$102),90,0)))</f>
        <v>0</v>
      </c>
      <c r="AF1330" s="396"/>
      <c r="AG1330" s="384"/>
      <c r="AH1330" s="396" t="str">
        <f t="shared" si="250"/>
        <v/>
      </c>
    </row>
    <row r="1331" spans="1:34" ht="18" customHeight="1" x14ac:dyDescent="0.25">
      <c r="A1331" s="301" t="str">
        <f t="shared" si="245"/>
        <v/>
      </c>
      <c r="B1331" s="380"/>
      <c r="C1331" s="381"/>
      <c r="D1331" s="382"/>
      <c r="E1331" s="383" t="str">
        <f t="shared" si="248"/>
        <v>C</v>
      </c>
      <c r="F1331" s="383" t="str">
        <f t="shared" si="249"/>
        <v>C</v>
      </c>
      <c r="G1331" s="384"/>
      <c r="H1331" s="385" t="str">
        <f>IF(G1331="","",VLOOKUP(G1331,下拉数据源!J:K,2,0))</f>
        <v/>
      </c>
      <c r="I1331" s="385"/>
      <c r="J1331" s="385"/>
      <c r="K1331" s="386"/>
      <c r="L1331" s="384"/>
      <c r="M1331" s="384"/>
      <c r="N1331" s="384"/>
      <c r="O1331" s="384"/>
      <c r="P1331" s="386"/>
      <c r="Q1331" s="387"/>
      <c r="R1331" s="286"/>
      <c r="S1331" s="388">
        <f t="shared" si="246"/>
        <v>0</v>
      </c>
      <c r="T1331" s="389"/>
      <c r="U1331" s="389">
        <f t="shared" si="244"/>
        <v>0</v>
      </c>
      <c r="V1331" s="451"/>
      <c r="W1331" s="452"/>
      <c r="X1331" s="386"/>
      <c r="Y1331" s="390"/>
      <c r="Z1331" s="391"/>
      <c r="AA1331" s="392"/>
      <c r="AB1331" s="393"/>
      <c r="AC1331" s="394"/>
      <c r="AD1331" s="395">
        <f t="shared" si="247"/>
        <v>0</v>
      </c>
      <c r="AE1331" s="396">
        <f>IF(OR(G1331=账期!$A$18,G1331=账期!$A$20,G1331=账期!$A$22,G1331=账期!$A$24,G1331=账期!$A$25,G1331=账期!$A$27,G1331=账期!$A$26,G1331=账期!$A$28,G1331=账期!$A$30,G1331=账期!$A$32,G1331=账期!$A$34,G1331=账期!$A$35,G1331=账期!$A$37,G1331=账期!$A$39,G1331=账期!$A$40,G1331=账期!$A$41,G1331=账期!$A$42,G1331=账期!$A$43,G1331=账期!$A$44,G1331=账期!$A$45,G1331=账期!$A$46,G1331=账期!$A$48,G1331=账期!$A$50,G1331=账期!$A$51,G1331=账期!$A$52,G1331=账期!$A$53,G1331=账期!$A$54,G1331=账期!$A$56,G1331=账期!$A$57,G1331=账期!$A$58,G1331=账期!$A$59,G1331=账期!$A$60,G1331=账期!$A$61,G1331=账期!$A$62,G1331=账期!$A$63,G1331=账期!$A$64,G1331=账期!$A$66,G1331=账期!$A$67,G1331=账期!$A$68,G1331=账期!$A$70,G1331=账期!$A$71),30,IF(OR(G1331=账期!$A$74,G1331=账期!$A$77,G1331=账期!$A$76,G1331=账期!$A$79,G1331=账期!$A$80,G1331=账期!$A$81,G1331=账期!$A$83,G1331=账期!$A$85,G1331=账期!$A$87,G1331=账期!$A$89,G1331=账期!$A$91),60,IF(OR(G1331=账期!$A$93,G1331=账期!$A$94,G1331=账期!$A$95,G1331=账期!$A$96,G1331=账期!$A$98,G1331=账期!$A$99,G1331=账期!$A$101,G1331=账期!$A$102),90,0)))</f>
        <v>0</v>
      </c>
      <c r="AF1331" s="396"/>
      <c r="AG1331" s="384"/>
      <c r="AH1331" s="396" t="str">
        <f t="shared" si="250"/>
        <v/>
      </c>
    </row>
    <row r="1332" spans="1:34" ht="18" customHeight="1" x14ac:dyDescent="0.25">
      <c r="A1332" s="301" t="str">
        <f t="shared" si="245"/>
        <v/>
      </c>
      <c r="B1332" s="380"/>
      <c r="C1332" s="381"/>
      <c r="D1332" s="382"/>
      <c r="E1332" s="383" t="str">
        <f t="shared" si="248"/>
        <v>C</v>
      </c>
      <c r="F1332" s="383" t="str">
        <f t="shared" si="249"/>
        <v>C</v>
      </c>
      <c r="G1332" s="384"/>
      <c r="H1332" s="385" t="str">
        <f>IF(G1332="","",VLOOKUP(G1332,下拉数据源!J:K,2,0))</f>
        <v/>
      </c>
      <c r="I1332" s="385"/>
      <c r="J1332" s="385"/>
      <c r="K1332" s="386"/>
      <c r="L1332" s="384"/>
      <c r="M1332" s="384"/>
      <c r="N1332" s="384"/>
      <c r="O1332" s="384"/>
      <c r="P1332" s="386"/>
      <c r="Q1332" s="387"/>
      <c r="R1332" s="286"/>
      <c r="S1332" s="388">
        <f t="shared" si="246"/>
        <v>0</v>
      </c>
      <c r="T1332" s="389"/>
      <c r="U1332" s="389">
        <f t="shared" si="244"/>
        <v>0</v>
      </c>
      <c r="V1332" s="451"/>
      <c r="W1332" s="452"/>
      <c r="X1332" s="386"/>
      <c r="Y1332" s="390"/>
      <c r="Z1332" s="391"/>
      <c r="AA1332" s="392"/>
      <c r="AB1332" s="393"/>
      <c r="AC1332" s="394"/>
      <c r="AD1332" s="395">
        <f t="shared" si="247"/>
        <v>0</v>
      </c>
      <c r="AE1332" s="396">
        <f>IF(OR(G1332=账期!$A$18,G1332=账期!$A$20,G1332=账期!$A$22,G1332=账期!$A$24,G1332=账期!$A$25,G1332=账期!$A$27,G1332=账期!$A$26,G1332=账期!$A$28,G1332=账期!$A$30,G1332=账期!$A$32,G1332=账期!$A$34,G1332=账期!$A$35,G1332=账期!$A$37,G1332=账期!$A$39,G1332=账期!$A$40,G1332=账期!$A$41,G1332=账期!$A$42,G1332=账期!$A$43,G1332=账期!$A$44,G1332=账期!$A$45,G1332=账期!$A$46,G1332=账期!$A$48,G1332=账期!$A$50,G1332=账期!$A$51,G1332=账期!$A$52,G1332=账期!$A$53,G1332=账期!$A$54,G1332=账期!$A$56,G1332=账期!$A$57,G1332=账期!$A$58,G1332=账期!$A$59,G1332=账期!$A$60,G1332=账期!$A$61,G1332=账期!$A$62,G1332=账期!$A$63,G1332=账期!$A$64,G1332=账期!$A$66,G1332=账期!$A$67,G1332=账期!$A$68,G1332=账期!$A$70,G1332=账期!$A$71),30,IF(OR(G1332=账期!$A$74,G1332=账期!$A$77,G1332=账期!$A$76,G1332=账期!$A$79,G1332=账期!$A$80,G1332=账期!$A$81,G1332=账期!$A$83,G1332=账期!$A$85,G1332=账期!$A$87,G1332=账期!$A$89,G1332=账期!$A$91),60,IF(OR(G1332=账期!$A$93,G1332=账期!$A$94,G1332=账期!$A$95,G1332=账期!$A$96,G1332=账期!$A$98,G1332=账期!$A$99,G1332=账期!$A$101,G1332=账期!$A$102),90,0)))</f>
        <v>0</v>
      </c>
      <c r="AF1332" s="396"/>
      <c r="AG1332" s="384"/>
      <c r="AH1332" s="396" t="str">
        <f t="shared" si="250"/>
        <v/>
      </c>
    </row>
    <row r="1333" spans="1:34" ht="18" customHeight="1" x14ac:dyDescent="0.25">
      <c r="A1333" s="301" t="str">
        <f t="shared" si="245"/>
        <v/>
      </c>
      <c r="B1333" s="380"/>
      <c r="C1333" s="381"/>
      <c r="D1333" s="382"/>
      <c r="E1333" s="383" t="str">
        <f t="shared" si="248"/>
        <v>C</v>
      </c>
      <c r="F1333" s="383" t="str">
        <f t="shared" si="249"/>
        <v>C</v>
      </c>
      <c r="G1333" s="384"/>
      <c r="H1333" s="385" t="str">
        <f>IF(G1333="","",VLOOKUP(G1333,下拉数据源!J:K,2,0))</f>
        <v/>
      </c>
      <c r="I1333" s="385"/>
      <c r="J1333" s="385"/>
      <c r="K1333" s="386"/>
      <c r="L1333" s="384"/>
      <c r="M1333" s="384"/>
      <c r="N1333" s="384"/>
      <c r="O1333" s="384"/>
      <c r="P1333" s="386"/>
      <c r="Q1333" s="387"/>
      <c r="R1333" s="286"/>
      <c r="S1333" s="388">
        <f t="shared" si="246"/>
        <v>0</v>
      </c>
      <c r="T1333" s="389"/>
      <c r="U1333" s="389">
        <f t="shared" si="244"/>
        <v>0</v>
      </c>
      <c r="V1333" s="451"/>
      <c r="W1333" s="452"/>
      <c r="X1333" s="386"/>
      <c r="Y1333" s="390"/>
      <c r="Z1333" s="391"/>
      <c r="AA1333" s="392"/>
      <c r="AB1333" s="393"/>
      <c r="AC1333" s="394"/>
      <c r="AD1333" s="395">
        <f t="shared" si="247"/>
        <v>0</v>
      </c>
      <c r="AE1333" s="396">
        <f>IF(OR(G1333=账期!$A$18,G1333=账期!$A$20,G1333=账期!$A$22,G1333=账期!$A$24,G1333=账期!$A$25,G1333=账期!$A$27,G1333=账期!$A$26,G1333=账期!$A$28,G1333=账期!$A$30,G1333=账期!$A$32,G1333=账期!$A$34,G1333=账期!$A$35,G1333=账期!$A$37,G1333=账期!$A$39,G1333=账期!$A$40,G1333=账期!$A$41,G1333=账期!$A$42,G1333=账期!$A$43,G1333=账期!$A$44,G1333=账期!$A$45,G1333=账期!$A$46,G1333=账期!$A$48,G1333=账期!$A$50,G1333=账期!$A$51,G1333=账期!$A$52,G1333=账期!$A$53,G1333=账期!$A$54,G1333=账期!$A$56,G1333=账期!$A$57,G1333=账期!$A$58,G1333=账期!$A$59,G1333=账期!$A$60,G1333=账期!$A$61,G1333=账期!$A$62,G1333=账期!$A$63,G1333=账期!$A$64,G1333=账期!$A$66,G1333=账期!$A$67,G1333=账期!$A$68,G1333=账期!$A$70,G1333=账期!$A$71),30,IF(OR(G1333=账期!$A$74,G1333=账期!$A$77,G1333=账期!$A$76,G1333=账期!$A$79,G1333=账期!$A$80,G1333=账期!$A$81,G1333=账期!$A$83,G1333=账期!$A$85,G1333=账期!$A$87,G1333=账期!$A$89,G1333=账期!$A$91),60,IF(OR(G1333=账期!$A$93,G1333=账期!$A$94,G1333=账期!$A$95,G1333=账期!$A$96,G1333=账期!$A$98,G1333=账期!$A$99,G1333=账期!$A$101,G1333=账期!$A$102),90,0)))</f>
        <v>0</v>
      </c>
      <c r="AF1333" s="396"/>
      <c r="AG1333" s="384"/>
      <c r="AH1333" s="396" t="str">
        <f t="shared" si="250"/>
        <v/>
      </c>
    </row>
    <row r="1334" spans="1:34" ht="18" customHeight="1" x14ac:dyDescent="0.25">
      <c r="A1334" s="301" t="str">
        <f t="shared" si="245"/>
        <v/>
      </c>
      <c r="B1334" s="380"/>
      <c r="C1334" s="381"/>
      <c r="D1334" s="382"/>
      <c r="E1334" s="383" t="str">
        <f t="shared" si="248"/>
        <v>C</v>
      </c>
      <c r="F1334" s="383" t="str">
        <f t="shared" si="249"/>
        <v>C</v>
      </c>
      <c r="G1334" s="384"/>
      <c r="H1334" s="385" t="str">
        <f>IF(G1334="","",VLOOKUP(G1334,下拉数据源!J:K,2,0))</f>
        <v/>
      </c>
      <c r="I1334" s="385"/>
      <c r="J1334" s="385"/>
      <c r="K1334" s="386"/>
      <c r="L1334" s="384"/>
      <c r="M1334" s="384"/>
      <c r="N1334" s="384"/>
      <c r="O1334" s="384"/>
      <c r="P1334" s="386"/>
      <c r="Q1334" s="387"/>
      <c r="R1334" s="286"/>
      <c r="S1334" s="388">
        <f t="shared" si="246"/>
        <v>0</v>
      </c>
      <c r="T1334" s="389"/>
      <c r="U1334" s="389">
        <f t="shared" si="244"/>
        <v>0</v>
      </c>
      <c r="V1334" s="451"/>
      <c r="W1334" s="452"/>
      <c r="X1334" s="386"/>
      <c r="Y1334" s="390"/>
      <c r="Z1334" s="391"/>
      <c r="AA1334" s="392"/>
      <c r="AB1334" s="393"/>
      <c r="AC1334" s="394"/>
      <c r="AD1334" s="395">
        <f t="shared" si="247"/>
        <v>0</v>
      </c>
      <c r="AE1334" s="396">
        <f>IF(OR(G1334=账期!$A$18,G1334=账期!$A$20,G1334=账期!$A$22,G1334=账期!$A$24,G1334=账期!$A$25,G1334=账期!$A$27,G1334=账期!$A$26,G1334=账期!$A$28,G1334=账期!$A$30,G1334=账期!$A$32,G1334=账期!$A$34,G1334=账期!$A$35,G1334=账期!$A$37,G1334=账期!$A$39,G1334=账期!$A$40,G1334=账期!$A$41,G1334=账期!$A$42,G1334=账期!$A$43,G1334=账期!$A$44,G1334=账期!$A$45,G1334=账期!$A$46,G1334=账期!$A$48,G1334=账期!$A$50,G1334=账期!$A$51,G1334=账期!$A$52,G1334=账期!$A$53,G1334=账期!$A$54,G1334=账期!$A$56,G1334=账期!$A$57,G1334=账期!$A$58,G1334=账期!$A$59,G1334=账期!$A$60,G1334=账期!$A$61,G1334=账期!$A$62,G1334=账期!$A$63,G1334=账期!$A$64,G1334=账期!$A$66,G1334=账期!$A$67,G1334=账期!$A$68,G1334=账期!$A$70,G1334=账期!$A$71),30,IF(OR(G1334=账期!$A$74,G1334=账期!$A$77,G1334=账期!$A$76,G1334=账期!$A$79,G1334=账期!$A$80,G1334=账期!$A$81,G1334=账期!$A$83,G1334=账期!$A$85,G1334=账期!$A$87,G1334=账期!$A$89,G1334=账期!$A$91),60,IF(OR(G1334=账期!$A$93,G1334=账期!$A$94,G1334=账期!$A$95,G1334=账期!$A$96,G1334=账期!$A$98,G1334=账期!$A$99,G1334=账期!$A$101,G1334=账期!$A$102),90,0)))</f>
        <v>0</v>
      </c>
      <c r="AF1334" s="396"/>
      <c r="AG1334" s="384"/>
      <c r="AH1334" s="396" t="str">
        <f t="shared" si="250"/>
        <v/>
      </c>
    </row>
    <row r="1335" spans="1:34" ht="18" customHeight="1" x14ac:dyDescent="0.25">
      <c r="A1335" s="301" t="str">
        <f t="shared" si="245"/>
        <v/>
      </c>
      <c r="B1335" s="380"/>
      <c r="C1335" s="381"/>
      <c r="D1335" s="382"/>
      <c r="E1335" s="383" t="str">
        <f t="shared" si="248"/>
        <v>C</v>
      </c>
      <c r="F1335" s="383" t="str">
        <f t="shared" si="249"/>
        <v>C</v>
      </c>
      <c r="G1335" s="384"/>
      <c r="H1335" s="385" t="str">
        <f>IF(G1335="","",VLOOKUP(G1335,下拉数据源!J:K,2,0))</f>
        <v/>
      </c>
      <c r="I1335" s="385"/>
      <c r="J1335" s="385"/>
      <c r="K1335" s="386"/>
      <c r="L1335" s="384"/>
      <c r="M1335" s="384"/>
      <c r="N1335" s="384"/>
      <c r="O1335" s="384"/>
      <c r="P1335" s="386"/>
      <c r="Q1335" s="387"/>
      <c r="R1335" s="286"/>
      <c r="S1335" s="388">
        <f t="shared" si="246"/>
        <v>0</v>
      </c>
      <c r="T1335" s="389"/>
      <c r="U1335" s="389">
        <f t="shared" si="244"/>
        <v>0</v>
      </c>
      <c r="V1335" s="451"/>
      <c r="W1335" s="452"/>
      <c r="X1335" s="386"/>
      <c r="Y1335" s="390"/>
      <c r="Z1335" s="391"/>
      <c r="AA1335" s="392"/>
      <c r="AB1335" s="393"/>
      <c r="AC1335" s="394"/>
      <c r="AD1335" s="395">
        <f t="shared" si="247"/>
        <v>0</v>
      </c>
      <c r="AE1335" s="396">
        <f>IF(OR(G1335=账期!$A$18,G1335=账期!$A$20,G1335=账期!$A$22,G1335=账期!$A$24,G1335=账期!$A$25,G1335=账期!$A$27,G1335=账期!$A$26,G1335=账期!$A$28,G1335=账期!$A$30,G1335=账期!$A$32,G1335=账期!$A$34,G1335=账期!$A$35,G1335=账期!$A$37,G1335=账期!$A$39,G1335=账期!$A$40,G1335=账期!$A$41,G1335=账期!$A$42,G1335=账期!$A$43,G1335=账期!$A$44,G1335=账期!$A$45,G1335=账期!$A$46,G1335=账期!$A$48,G1335=账期!$A$50,G1335=账期!$A$51,G1335=账期!$A$52,G1335=账期!$A$53,G1335=账期!$A$54,G1335=账期!$A$56,G1335=账期!$A$57,G1335=账期!$A$58,G1335=账期!$A$59,G1335=账期!$A$60,G1335=账期!$A$61,G1335=账期!$A$62,G1335=账期!$A$63,G1335=账期!$A$64,G1335=账期!$A$66,G1335=账期!$A$67,G1335=账期!$A$68,G1335=账期!$A$70,G1335=账期!$A$71),30,IF(OR(G1335=账期!$A$74,G1335=账期!$A$77,G1335=账期!$A$76,G1335=账期!$A$79,G1335=账期!$A$80,G1335=账期!$A$81,G1335=账期!$A$83,G1335=账期!$A$85,G1335=账期!$A$87,G1335=账期!$A$89,G1335=账期!$A$91),60,IF(OR(G1335=账期!$A$93,G1335=账期!$A$94,G1335=账期!$A$95,G1335=账期!$A$96,G1335=账期!$A$98,G1335=账期!$A$99,G1335=账期!$A$101,G1335=账期!$A$102),90,0)))</f>
        <v>0</v>
      </c>
      <c r="AF1335" s="396"/>
      <c r="AG1335" s="384"/>
      <c r="AH1335" s="396" t="str">
        <f t="shared" si="250"/>
        <v/>
      </c>
    </row>
    <row r="1336" spans="1:34" ht="18" customHeight="1" x14ac:dyDescent="0.25">
      <c r="A1336" s="301" t="str">
        <f t="shared" si="245"/>
        <v/>
      </c>
      <c r="B1336" s="380"/>
      <c r="C1336" s="381"/>
      <c r="D1336" s="382"/>
      <c r="E1336" s="383" t="str">
        <f t="shared" si="248"/>
        <v>C</v>
      </c>
      <c r="F1336" s="383" t="str">
        <f t="shared" si="249"/>
        <v>C</v>
      </c>
      <c r="G1336" s="384"/>
      <c r="H1336" s="385" t="str">
        <f>IF(G1336="","",VLOOKUP(G1336,下拉数据源!J:K,2,0))</f>
        <v/>
      </c>
      <c r="I1336" s="385"/>
      <c r="J1336" s="385"/>
      <c r="K1336" s="386"/>
      <c r="L1336" s="384"/>
      <c r="M1336" s="384"/>
      <c r="N1336" s="384"/>
      <c r="O1336" s="384"/>
      <c r="P1336" s="386"/>
      <c r="Q1336" s="387"/>
      <c r="R1336" s="286"/>
      <c r="S1336" s="388">
        <f t="shared" si="246"/>
        <v>0</v>
      </c>
      <c r="T1336" s="389"/>
      <c r="U1336" s="389">
        <f t="shared" si="244"/>
        <v>0</v>
      </c>
      <c r="V1336" s="451"/>
      <c r="W1336" s="452"/>
      <c r="X1336" s="386"/>
      <c r="Y1336" s="390"/>
      <c r="Z1336" s="391"/>
      <c r="AA1336" s="392"/>
      <c r="AB1336" s="393"/>
      <c r="AC1336" s="394"/>
      <c r="AD1336" s="395">
        <f t="shared" si="247"/>
        <v>0</v>
      </c>
      <c r="AE1336" s="396">
        <f>IF(OR(G1336=账期!$A$18,G1336=账期!$A$20,G1336=账期!$A$22,G1336=账期!$A$24,G1336=账期!$A$25,G1336=账期!$A$27,G1336=账期!$A$26,G1336=账期!$A$28,G1336=账期!$A$30,G1336=账期!$A$32,G1336=账期!$A$34,G1336=账期!$A$35,G1336=账期!$A$37,G1336=账期!$A$39,G1336=账期!$A$40,G1336=账期!$A$41,G1336=账期!$A$42,G1336=账期!$A$43,G1336=账期!$A$44,G1336=账期!$A$45,G1336=账期!$A$46,G1336=账期!$A$48,G1336=账期!$A$50,G1336=账期!$A$51,G1336=账期!$A$52,G1336=账期!$A$53,G1336=账期!$A$54,G1336=账期!$A$56,G1336=账期!$A$57,G1336=账期!$A$58,G1336=账期!$A$59,G1336=账期!$A$60,G1336=账期!$A$61,G1336=账期!$A$62,G1336=账期!$A$63,G1336=账期!$A$64,G1336=账期!$A$66,G1336=账期!$A$67,G1336=账期!$A$68,G1336=账期!$A$70,G1336=账期!$A$71),30,IF(OR(G1336=账期!$A$74,G1336=账期!$A$77,G1336=账期!$A$76,G1336=账期!$A$79,G1336=账期!$A$80,G1336=账期!$A$81,G1336=账期!$A$83,G1336=账期!$A$85,G1336=账期!$A$87,G1336=账期!$A$89,G1336=账期!$A$91),60,IF(OR(G1336=账期!$A$93,G1336=账期!$A$94,G1336=账期!$A$95,G1336=账期!$A$96,G1336=账期!$A$98,G1336=账期!$A$99,G1336=账期!$A$101,G1336=账期!$A$102),90,0)))</f>
        <v>0</v>
      </c>
      <c r="AF1336" s="396"/>
      <c r="AG1336" s="384"/>
      <c r="AH1336" s="396" t="str">
        <f t="shared" si="250"/>
        <v/>
      </c>
    </row>
    <row r="1337" spans="1:34" ht="18" customHeight="1" x14ac:dyDescent="0.25">
      <c r="A1337" s="301" t="str">
        <f t="shared" si="245"/>
        <v/>
      </c>
      <c r="B1337" s="380"/>
      <c r="C1337" s="381"/>
      <c r="D1337" s="382"/>
      <c r="E1337" s="383" t="str">
        <f t="shared" si="248"/>
        <v>C</v>
      </c>
      <c r="F1337" s="383" t="str">
        <f t="shared" si="249"/>
        <v>C</v>
      </c>
      <c r="G1337" s="384"/>
      <c r="H1337" s="385" t="str">
        <f>IF(G1337="","",VLOOKUP(G1337,下拉数据源!J:K,2,0))</f>
        <v/>
      </c>
      <c r="I1337" s="385"/>
      <c r="J1337" s="385"/>
      <c r="K1337" s="386"/>
      <c r="L1337" s="384"/>
      <c r="M1337" s="384"/>
      <c r="N1337" s="384"/>
      <c r="O1337" s="384"/>
      <c r="P1337" s="386"/>
      <c r="Q1337" s="387"/>
      <c r="R1337" s="286"/>
      <c r="S1337" s="388">
        <f t="shared" si="246"/>
        <v>0</v>
      </c>
      <c r="T1337" s="389"/>
      <c r="U1337" s="389">
        <f t="shared" si="244"/>
        <v>0</v>
      </c>
      <c r="V1337" s="451"/>
      <c r="W1337" s="452"/>
      <c r="X1337" s="386"/>
      <c r="Y1337" s="390"/>
      <c r="Z1337" s="391"/>
      <c r="AA1337" s="392"/>
      <c r="AB1337" s="393"/>
      <c r="AC1337" s="394"/>
      <c r="AD1337" s="395">
        <f t="shared" si="247"/>
        <v>0</v>
      </c>
      <c r="AE1337" s="396">
        <f>IF(OR(G1337=账期!$A$18,G1337=账期!$A$20,G1337=账期!$A$22,G1337=账期!$A$24,G1337=账期!$A$25,G1337=账期!$A$27,G1337=账期!$A$26,G1337=账期!$A$28,G1337=账期!$A$30,G1337=账期!$A$32,G1337=账期!$A$34,G1337=账期!$A$35,G1337=账期!$A$37,G1337=账期!$A$39,G1337=账期!$A$40,G1337=账期!$A$41,G1337=账期!$A$42,G1337=账期!$A$43,G1337=账期!$A$44,G1337=账期!$A$45,G1337=账期!$A$46,G1337=账期!$A$48,G1337=账期!$A$50,G1337=账期!$A$51,G1337=账期!$A$52,G1337=账期!$A$53,G1337=账期!$A$54,G1337=账期!$A$56,G1337=账期!$A$57,G1337=账期!$A$58,G1337=账期!$A$59,G1337=账期!$A$60,G1337=账期!$A$61,G1337=账期!$A$62,G1337=账期!$A$63,G1337=账期!$A$64,G1337=账期!$A$66,G1337=账期!$A$67,G1337=账期!$A$68,G1337=账期!$A$70,G1337=账期!$A$71),30,IF(OR(G1337=账期!$A$74,G1337=账期!$A$77,G1337=账期!$A$76,G1337=账期!$A$79,G1337=账期!$A$80,G1337=账期!$A$81,G1337=账期!$A$83,G1337=账期!$A$85,G1337=账期!$A$87,G1337=账期!$A$89,G1337=账期!$A$91),60,IF(OR(G1337=账期!$A$93,G1337=账期!$A$94,G1337=账期!$A$95,G1337=账期!$A$96,G1337=账期!$A$98,G1337=账期!$A$99,G1337=账期!$A$101,G1337=账期!$A$102),90,0)))</f>
        <v>0</v>
      </c>
      <c r="AF1337" s="396"/>
      <c r="AG1337" s="384"/>
      <c r="AH1337" s="396" t="str">
        <f t="shared" si="250"/>
        <v/>
      </c>
    </row>
    <row r="1338" spans="1:34" ht="18" customHeight="1" x14ac:dyDescent="0.25">
      <c r="A1338" s="301" t="str">
        <f t="shared" si="245"/>
        <v/>
      </c>
      <c r="B1338" s="380"/>
      <c r="C1338" s="381"/>
      <c r="D1338" s="382"/>
      <c r="E1338" s="383" t="str">
        <f t="shared" si="248"/>
        <v>C</v>
      </c>
      <c r="F1338" s="383" t="str">
        <f t="shared" si="249"/>
        <v>C</v>
      </c>
      <c r="G1338" s="384"/>
      <c r="H1338" s="385" t="str">
        <f>IF(G1338="","",VLOOKUP(G1338,下拉数据源!J:K,2,0))</f>
        <v/>
      </c>
      <c r="I1338" s="385"/>
      <c r="J1338" s="385"/>
      <c r="K1338" s="386"/>
      <c r="L1338" s="384"/>
      <c r="M1338" s="384"/>
      <c r="N1338" s="384"/>
      <c r="O1338" s="384"/>
      <c r="P1338" s="386"/>
      <c r="Q1338" s="387"/>
      <c r="R1338" s="286"/>
      <c r="S1338" s="388">
        <f t="shared" si="246"/>
        <v>0</v>
      </c>
      <c r="T1338" s="389"/>
      <c r="U1338" s="389">
        <f t="shared" ref="U1338:U1401" si="251">S1338-T1338</f>
        <v>0</v>
      </c>
      <c r="V1338" s="451"/>
      <c r="W1338" s="452"/>
      <c r="X1338" s="386"/>
      <c r="Y1338" s="390"/>
      <c r="Z1338" s="391"/>
      <c r="AA1338" s="392"/>
      <c r="AB1338" s="393"/>
      <c r="AC1338" s="394"/>
      <c r="AD1338" s="395">
        <f t="shared" si="247"/>
        <v>0</v>
      </c>
      <c r="AE1338" s="396">
        <f>IF(OR(G1338=账期!$A$18,G1338=账期!$A$20,G1338=账期!$A$22,G1338=账期!$A$24,G1338=账期!$A$25,G1338=账期!$A$27,G1338=账期!$A$26,G1338=账期!$A$28,G1338=账期!$A$30,G1338=账期!$A$32,G1338=账期!$A$34,G1338=账期!$A$35,G1338=账期!$A$37,G1338=账期!$A$39,G1338=账期!$A$40,G1338=账期!$A$41,G1338=账期!$A$42,G1338=账期!$A$43,G1338=账期!$A$44,G1338=账期!$A$45,G1338=账期!$A$46,G1338=账期!$A$48,G1338=账期!$A$50,G1338=账期!$A$51,G1338=账期!$A$52,G1338=账期!$A$53,G1338=账期!$A$54,G1338=账期!$A$56,G1338=账期!$A$57,G1338=账期!$A$58,G1338=账期!$A$59,G1338=账期!$A$60,G1338=账期!$A$61,G1338=账期!$A$62,G1338=账期!$A$63,G1338=账期!$A$64,G1338=账期!$A$66,G1338=账期!$A$67,G1338=账期!$A$68,G1338=账期!$A$70,G1338=账期!$A$71),30,IF(OR(G1338=账期!$A$74,G1338=账期!$A$77,G1338=账期!$A$76,G1338=账期!$A$79,G1338=账期!$A$80,G1338=账期!$A$81,G1338=账期!$A$83,G1338=账期!$A$85,G1338=账期!$A$87,G1338=账期!$A$89,G1338=账期!$A$91),60,IF(OR(G1338=账期!$A$93,G1338=账期!$A$94,G1338=账期!$A$95,G1338=账期!$A$96,G1338=账期!$A$98,G1338=账期!$A$99,G1338=账期!$A$101,G1338=账期!$A$102),90,0)))</f>
        <v>0</v>
      </c>
      <c r="AF1338" s="396"/>
      <c r="AG1338" s="384"/>
      <c r="AH1338" s="396" t="str">
        <f t="shared" si="250"/>
        <v/>
      </c>
    </row>
    <row r="1339" spans="1:34" ht="18" customHeight="1" x14ac:dyDescent="0.25">
      <c r="A1339" s="301" t="str">
        <f t="shared" si="245"/>
        <v/>
      </c>
      <c r="B1339" s="380"/>
      <c r="C1339" s="381"/>
      <c r="D1339" s="382"/>
      <c r="E1339" s="383" t="str">
        <f t="shared" si="248"/>
        <v>C</v>
      </c>
      <c r="F1339" s="383" t="str">
        <f t="shared" si="249"/>
        <v>C</v>
      </c>
      <c r="G1339" s="384"/>
      <c r="H1339" s="385" t="str">
        <f>IF(G1339="","",VLOOKUP(G1339,下拉数据源!J:K,2,0))</f>
        <v/>
      </c>
      <c r="I1339" s="385"/>
      <c r="J1339" s="385"/>
      <c r="K1339" s="386"/>
      <c r="L1339" s="384"/>
      <c r="M1339" s="384"/>
      <c r="N1339" s="384"/>
      <c r="O1339" s="384"/>
      <c r="P1339" s="386"/>
      <c r="Q1339" s="387"/>
      <c r="R1339" s="286"/>
      <c r="S1339" s="388">
        <f t="shared" si="246"/>
        <v>0</v>
      </c>
      <c r="T1339" s="389"/>
      <c r="U1339" s="389">
        <f t="shared" si="251"/>
        <v>0</v>
      </c>
      <c r="V1339" s="451"/>
      <c r="W1339" s="452"/>
      <c r="X1339" s="386"/>
      <c r="Y1339" s="390"/>
      <c r="Z1339" s="391"/>
      <c r="AA1339" s="392"/>
      <c r="AB1339" s="393"/>
      <c r="AC1339" s="394"/>
      <c r="AD1339" s="395">
        <f t="shared" si="247"/>
        <v>0</v>
      </c>
      <c r="AE1339" s="396">
        <f>IF(OR(G1339=账期!$A$18,G1339=账期!$A$20,G1339=账期!$A$22,G1339=账期!$A$24,G1339=账期!$A$25,G1339=账期!$A$27,G1339=账期!$A$26,G1339=账期!$A$28,G1339=账期!$A$30,G1339=账期!$A$32,G1339=账期!$A$34,G1339=账期!$A$35,G1339=账期!$A$37,G1339=账期!$A$39,G1339=账期!$A$40,G1339=账期!$A$41,G1339=账期!$A$42,G1339=账期!$A$43,G1339=账期!$A$44,G1339=账期!$A$45,G1339=账期!$A$46,G1339=账期!$A$48,G1339=账期!$A$50,G1339=账期!$A$51,G1339=账期!$A$52,G1339=账期!$A$53,G1339=账期!$A$54,G1339=账期!$A$56,G1339=账期!$A$57,G1339=账期!$A$58,G1339=账期!$A$59,G1339=账期!$A$60,G1339=账期!$A$61,G1339=账期!$A$62,G1339=账期!$A$63,G1339=账期!$A$64,G1339=账期!$A$66,G1339=账期!$A$67,G1339=账期!$A$68,G1339=账期!$A$70,G1339=账期!$A$71),30,IF(OR(G1339=账期!$A$74,G1339=账期!$A$77,G1339=账期!$A$76,G1339=账期!$A$79,G1339=账期!$A$80,G1339=账期!$A$81,G1339=账期!$A$83,G1339=账期!$A$85,G1339=账期!$A$87,G1339=账期!$A$89,G1339=账期!$A$91),60,IF(OR(G1339=账期!$A$93,G1339=账期!$A$94,G1339=账期!$A$95,G1339=账期!$A$96,G1339=账期!$A$98,G1339=账期!$A$99,G1339=账期!$A$101,G1339=账期!$A$102),90,0)))</f>
        <v>0</v>
      </c>
      <c r="AF1339" s="396"/>
      <c r="AG1339" s="384"/>
      <c r="AH1339" s="396" t="str">
        <f t="shared" si="250"/>
        <v/>
      </c>
    </row>
    <row r="1340" spans="1:34" ht="18" customHeight="1" x14ac:dyDescent="0.25">
      <c r="A1340" s="301" t="str">
        <f t="shared" si="245"/>
        <v/>
      </c>
      <c r="B1340" s="380"/>
      <c r="C1340" s="381"/>
      <c r="D1340" s="382"/>
      <c r="E1340" s="383" t="str">
        <f t="shared" si="248"/>
        <v>C</v>
      </c>
      <c r="F1340" s="383" t="str">
        <f t="shared" si="249"/>
        <v>C</v>
      </c>
      <c r="G1340" s="384"/>
      <c r="H1340" s="385" t="str">
        <f>IF(G1340="","",VLOOKUP(G1340,下拉数据源!J:K,2,0))</f>
        <v/>
      </c>
      <c r="I1340" s="385"/>
      <c r="J1340" s="385"/>
      <c r="K1340" s="386"/>
      <c r="L1340" s="384"/>
      <c r="M1340" s="384"/>
      <c r="N1340" s="384"/>
      <c r="O1340" s="384"/>
      <c r="P1340" s="386"/>
      <c r="Q1340" s="387"/>
      <c r="R1340" s="286"/>
      <c r="S1340" s="388">
        <f t="shared" si="246"/>
        <v>0</v>
      </c>
      <c r="T1340" s="389"/>
      <c r="U1340" s="389">
        <f t="shared" si="251"/>
        <v>0</v>
      </c>
      <c r="V1340" s="451"/>
      <c r="W1340" s="452"/>
      <c r="X1340" s="386"/>
      <c r="Y1340" s="390"/>
      <c r="Z1340" s="391"/>
      <c r="AA1340" s="392"/>
      <c r="AB1340" s="393"/>
      <c r="AC1340" s="394"/>
      <c r="AD1340" s="395">
        <f t="shared" si="247"/>
        <v>0</v>
      </c>
      <c r="AE1340" s="396">
        <f>IF(OR(G1340=账期!$A$18,G1340=账期!$A$20,G1340=账期!$A$22,G1340=账期!$A$24,G1340=账期!$A$25,G1340=账期!$A$27,G1340=账期!$A$26,G1340=账期!$A$28,G1340=账期!$A$30,G1340=账期!$A$32,G1340=账期!$A$34,G1340=账期!$A$35,G1340=账期!$A$37,G1340=账期!$A$39,G1340=账期!$A$40,G1340=账期!$A$41,G1340=账期!$A$42,G1340=账期!$A$43,G1340=账期!$A$44,G1340=账期!$A$45,G1340=账期!$A$46,G1340=账期!$A$48,G1340=账期!$A$50,G1340=账期!$A$51,G1340=账期!$A$52,G1340=账期!$A$53,G1340=账期!$A$54,G1340=账期!$A$56,G1340=账期!$A$57,G1340=账期!$A$58,G1340=账期!$A$59,G1340=账期!$A$60,G1340=账期!$A$61,G1340=账期!$A$62,G1340=账期!$A$63,G1340=账期!$A$64,G1340=账期!$A$66,G1340=账期!$A$67,G1340=账期!$A$68,G1340=账期!$A$70,G1340=账期!$A$71),30,IF(OR(G1340=账期!$A$74,G1340=账期!$A$77,G1340=账期!$A$76,G1340=账期!$A$79,G1340=账期!$A$80,G1340=账期!$A$81,G1340=账期!$A$83,G1340=账期!$A$85,G1340=账期!$A$87,G1340=账期!$A$89,G1340=账期!$A$91),60,IF(OR(G1340=账期!$A$93,G1340=账期!$A$94,G1340=账期!$A$95,G1340=账期!$A$96,G1340=账期!$A$98,G1340=账期!$A$99,G1340=账期!$A$101,G1340=账期!$A$102),90,0)))</f>
        <v>0</v>
      </c>
      <c r="AF1340" s="396"/>
      <c r="AG1340" s="384"/>
      <c r="AH1340" s="396" t="str">
        <f t="shared" si="250"/>
        <v/>
      </c>
    </row>
    <row r="1341" spans="1:34" ht="18" customHeight="1" x14ac:dyDescent="0.25">
      <c r="A1341" s="301" t="str">
        <f t="shared" ref="A1341:A1404" si="252">IF(V1341="","",TEXT(V1341,"yyyy年m月"))</f>
        <v/>
      </c>
      <c r="B1341" s="380"/>
      <c r="C1341" s="381"/>
      <c r="D1341" s="382"/>
      <c r="E1341" s="383" t="str">
        <f t="shared" si="248"/>
        <v>C</v>
      </c>
      <c r="F1341" s="383" t="str">
        <f t="shared" si="249"/>
        <v>C</v>
      </c>
      <c r="G1341" s="384"/>
      <c r="H1341" s="385" t="str">
        <f>IF(G1341="","",VLOOKUP(G1341,下拉数据源!J:K,2,0))</f>
        <v/>
      </c>
      <c r="I1341" s="385"/>
      <c r="J1341" s="385"/>
      <c r="K1341" s="386"/>
      <c r="L1341" s="384"/>
      <c r="M1341" s="384"/>
      <c r="N1341" s="384"/>
      <c r="O1341" s="384"/>
      <c r="P1341" s="386"/>
      <c r="Q1341" s="387"/>
      <c r="R1341" s="286"/>
      <c r="S1341" s="388">
        <f t="shared" si="246"/>
        <v>0</v>
      </c>
      <c r="T1341" s="389"/>
      <c r="U1341" s="389">
        <f t="shared" si="251"/>
        <v>0</v>
      </c>
      <c r="V1341" s="451"/>
      <c r="W1341" s="452"/>
      <c r="X1341" s="386"/>
      <c r="Y1341" s="390"/>
      <c r="Z1341" s="391"/>
      <c r="AA1341" s="392"/>
      <c r="AB1341" s="393"/>
      <c r="AC1341" s="394"/>
      <c r="AD1341" s="395">
        <f t="shared" si="247"/>
        <v>0</v>
      </c>
      <c r="AE1341" s="396">
        <f>IF(OR(G1341=账期!$A$18,G1341=账期!$A$20,G1341=账期!$A$22,G1341=账期!$A$24,G1341=账期!$A$25,G1341=账期!$A$27,G1341=账期!$A$26,G1341=账期!$A$28,G1341=账期!$A$30,G1341=账期!$A$32,G1341=账期!$A$34,G1341=账期!$A$35,G1341=账期!$A$37,G1341=账期!$A$39,G1341=账期!$A$40,G1341=账期!$A$41,G1341=账期!$A$42,G1341=账期!$A$43,G1341=账期!$A$44,G1341=账期!$A$45,G1341=账期!$A$46,G1341=账期!$A$48,G1341=账期!$A$50,G1341=账期!$A$51,G1341=账期!$A$52,G1341=账期!$A$53,G1341=账期!$A$54,G1341=账期!$A$56,G1341=账期!$A$57,G1341=账期!$A$58,G1341=账期!$A$59,G1341=账期!$A$60,G1341=账期!$A$61,G1341=账期!$A$62,G1341=账期!$A$63,G1341=账期!$A$64,G1341=账期!$A$66,G1341=账期!$A$67,G1341=账期!$A$68,G1341=账期!$A$70,G1341=账期!$A$71),30,IF(OR(G1341=账期!$A$74,G1341=账期!$A$77,G1341=账期!$A$76,G1341=账期!$A$79,G1341=账期!$A$80,G1341=账期!$A$81,G1341=账期!$A$83,G1341=账期!$A$85,G1341=账期!$A$87,G1341=账期!$A$89,G1341=账期!$A$91),60,IF(OR(G1341=账期!$A$93,G1341=账期!$A$94,G1341=账期!$A$95,G1341=账期!$A$96,G1341=账期!$A$98,G1341=账期!$A$99,G1341=账期!$A$101,G1341=账期!$A$102),90,0)))</f>
        <v>0</v>
      </c>
      <c r="AF1341" s="396"/>
      <c r="AG1341" s="384"/>
      <c r="AH1341" s="396" t="str">
        <f t="shared" si="250"/>
        <v/>
      </c>
    </row>
    <row r="1342" spans="1:34" ht="18" customHeight="1" x14ac:dyDescent="0.25">
      <c r="A1342" s="301" t="str">
        <f t="shared" si="252"/>
        <v/>
      </c>
      <c r="B1342" s="380"/>
      <c r="C1342" s="381"/>
      <c r="D1342" s="382"/>
      <c r="E1342" s="383" t="str">
        <f t="shared" si="248"/>
        <v>C</v>
      </c>
      <c r="F1342" s="383" t="str">
        <f t="shared" si="249"/>
        <v>C</v>
      </c>
      <c r="G1342" s="384"/>
      <c r="H1342" s="385" t="str">
        <f>IF(G1342="","",VLOOKUP(G1342,下拉数据源!J:K,2,0))</f>
        <v/>
      </c>
      <c r="I1342" s="385"/>
      <c r="J1342" s="385"/>
      <c r="K1342" s="386"/>
      <c r="L1342" s="384"/>
      <c r="M1342" s="384"/>
      <c r="N1342" s="384"/>
      <c r="O1342" s="384"/>
      <c r="P1342" s="386"/>
      <c r="Q1342" s="387"/>
      <c r="R1342" s="286"/>
      <c r="S1342" s="388">
        <f t="shared" si="246"/>
        <v>0</v>
      </c>
      <c r="T1342" s="389"/>
      <c r="U1342" s="389">
        <f t="shared" si="251"/>
        <v>0</v>
      </c>
      <c r="V1342" s="451"/>
      <c r="W1342" s="452"/>
      <c r="X1342" s="386"/>
      <c r="Y1342" s="390"/>
      <c r="Z1342" s="391"/>
      <c r="AA1342" s="392"/>
      <c r="AB1342" s="393"/>
      <c r="AC1342" s="394"/>
      <c r="AD1342" s="395">
        <f t="shared" si="247"/>
        <v>0</v>
      </c>
      <c r="AE1342" s="396">
        <f>IF(OR(G1342=账期!$A$18,G1342=账期!$A$20,G1342=账期!$A$22,G1342=账期!$A$24,G1342=账期!$A$25,G1342=账期!$A$27,G1342=账期!$A$26,G1342=账期!$A$28,G1342=账期!$A$30,G1342=账期!$A$32,G1342=账期!$A$34,G1342=账期!$A$35,G1342=账期!$A$37,G1342=账期!$A$39,G1342=账期!$A$40,G1342=账期!$A$41,G1342=账期!$A$42,G1342=账期!$A$43,G1342=账期!$A$44,G1342=账期!$A$45,G1342=账期!$A$46,G1342=账期!$A$48,G1342=账期!$A$50,G1342=账期!$A$51,G1342=账期!$A$52,G1342=账期!$A$53,G1342=账期!$A$54,G1342=账期!$A$56,G1342=账期!$A$57,G1342=账期!$A$58,G1342=账期!$A$59,G1342=账期!$A$60,G1342=账期!$A$61,G1342=账期!$A$62,G1342=账期!$A$63,G1342=账期!$A$64,G1342=账期!$A$66,G1342=账期!$A$67,G1342=账期!$A$68,G1342=账期!$A$70,G1342=账期!$A$71),30,IF(OR(G1342=账期!$A$74,G1342=账期!$A$77,G1342=账期!$A$76,G1342=账期!$A$79,G1342=账期!$A$80,G1342=账期!$A$81,G1342=账期!$A$83,G1342=账期!$A$85,G1342=账期!$A$87,G1342=账期!$A$89,G1342=账期!$A$91),60,IF(OR(G1342=账期!$A$93,G1342=账期!$A$94,G1342=账期!$A$95,G1342=账期!$A$96,G1342=账期!$A$98,G1342=账期!$A$99,G1342=账期!$A$101,G1342=账期!$A$102),90,0)))</f>
        <v>0</v>
      </c>
      <c r="AF1342" s="396"/>
      <c r="AG1342" s="384"/>
      <c r="AH1342" s="396" t="str">
        <f t="shared" si="250"/>
        <v/>
      </c>
    </row>
    <row r="1343" spans="1:34" ht="18" customHeight="1" x14ac:dyDescent="0.25">
      <c r="A1343" s="301" t="str">
        <f t="shared" si="252"/>
        <v/>
      </c>
      <c r="B1343" s="380"/>
      <c r="C1343" s="381"/>
      <c r="D1343" s="382"/>
      <c r="E1343" s="383" t="str">
        <f t="shared" si="248"/>
        <v>C</v>
      </c>
      <c r="F1343" s="383" t="str">
        <f t="shared" si="249"/>
        <v>C</v>
      </c>
      <c r="G1343" s="384"/>
      <c r="H1343" s="385" t="str">
        <f>IF(G1343="","",VLOOKUP(G1343,下拉数据源!J:K,2,0))</f>
        <v/>
      </c>
      <c r="I1343" s="385"/>
      <c r="J1343" s="385"/>
      <c r="K1343" s="386"/>
      <c r="L1343" s="384"/>
      <c r="M1343" s="384"/>
      <c r="N1343" s="384"/>
      <c r="O1343" s="384"/>
      <c r="P1343" s="386"/>
      <c r="Q1343" s="387"/>
      <c r="R1343" s="286"/>
      <c r="S1343" s="388">
        <f t="shared" ref="S1343:S1406" si="253">Q1343*R1343</f>
        <v>0</v>
      </c>
      <c r="T1343" s="389"/>
      <c r="U1343" s="389">
        <f t="shared" si="251"/>
        <v>0</v>
      </c>
      <c r="V1343" s="451"/>
      <c r="W1343" s="452"/>
      <c r="X1343" s="386"/>
      <c r="Y1343" s="390"/>
      <c r="Z1343" s="391"/>
      <c r="AA1343" s="392"/>
      <c r="AB1343" s="393"/>
      <c r="AC1343" s="394"/>
      <c r="AD1343" s="395">
        <f t="shared" si="247"/>
        <v>0</v>
      </c>
      <c r="AE1343" s="396">
        <f>IF(OR(G1343=账期!$A$18,G1343=账期!$A$20,G1343=账期!$A$22,G1343=账期!$A$24,G1343=账期!$A$25,G1343=账期!$A$27,G1343=账期!$A$26,G1343=账期!$A$28,G1343=账期!$A$30,G1343=账期!$A$32,G1343=账期!$A$34,G1343=账期!$A$35,G1343=账期!$A$37,G1343=账期!$A$39,G1343=账期!$A$40,G1343=账期!$A$41,G1343=账期!$A$42,G1343=账期!$A$43,G1343=账期!$A$44,G1343=账期!$A$45,G1343=账期!$A$46,G1343=账期!$A$48,G1343=账期!$A$50,G1343=账期!$A$51,G1343=账期!$A$52,G1343=账期!$A$53,G1343=账期!$A$54,G1343=账期!$A$56,G1343=账期!$A$57,G1343=账期!$A$58,G1343=账期!$A$59,G1343=账期!$A$60,G1343=账期!$A$61,G1343=账期!$A$62,G1343=账期!$A$63,G1343=账期!$A$64,G1343=账期!$A$66,G1343=账期!$A$67,G1343=账期!$A$68,G1343=账期!$A$70,G1343=账期!$A$71),30,IF(OR(G1343=账期!$A$74,G1343=账期!$A$77,G1343=账期!$A$76,G1343=账期!$A$79,G1343=账期!$A$80,G1343=账期!$A$81,G1343=账期!$A$83,G1343=账期!$A$85,G1343=账期!$A$87,G1343=账期!$A$89,G1343=账期!$A$91),60,IF(OR(G1343=账期!$A$93,G1343=账期!$A$94,G1343=账期!$A$95,G1343=账期!$A$96,G1343=账期!$A$98,G1343=账期!$A$99,G1343=账期!$A$101,G1343=账期!$A$102),90,0)))</f>
        <v>0</v>
      </c>
      <c r="AF1343" s="396"/>
      <c r="AG1343" s="384"/>
      <c r="AH1343" s="396" t="str">
        <f t="shared" si="250"/>
        <v/>
      </c>
    </row>
    <row r="1344" spans="1:34" ht="18" customHeight="1" x14ac:dyDescent="0.25">
      <c r="A1344" s="301" t="str">
        <f t="shared" si="252"/>
        <v/>
      </c>
      <c r="B1344" s="380"/>
      <c r="C1344" s="381"/>
      <c r="D1344" s="382"/>
      <c r="E1344" s="383" t="str">
        <f t="shared" si="248"/>
        <v>C</v>
      </c>
      <c r="F1344" s="383" t="str">
        <f t="shared" si="249"/>
        <v>C</v>
      </c>
      <c r="G1344" s="384"/>
      <c r="H1344" s="385" t="str">
        <f>IF(G1344="","",VLOOKUP(G1344,下拉数据源!J:K,2,0))</f>
        <v/>
      </c>
      <c r="I1344" s="385"/>
      <c r="J1344" s="385"/>
      <c r="K1344" s="386"/>
      <c r="L1344" s="384"/>
      <c r="M1344" s="384"/>
      <c r="N1344" s="384"/>
      <c r="O1344" s="384"/>
      <c r="P1344" s="386"/>
      <c r="Q1344" s="387"/>
      <c r="R1344" s="286"/>
      <c r="S1344" s="388">
        <f t="shared" si="253"/>
        <v>0</v>
      </c>
      <c r="T1344" s="389"/>
      <c r="U1344" s="389">
        <f t="shared" si="251"/>
        <v>0</v>
      </c>
      <c r="V1344" s="451"/>
      <c r="W1344" s="452"/>
      <c r="X1344" s="386"/>
      <c r="Y1344" s="390"/>
      <c r="Z1344" s="391"/>
      <c r="AA1344" s="392"/>
      <c r="AB1344" s="393"/>
      <c r="AC1344" s="394"/>
      <c r="AD1344" s="395">
        <f t="shared" ref="AD1344:AD1407" si="254">IF(AE1344&gt;0,(DATE(YEAR(AC1344),MONTH(AC1344)+1,1)-1)+AE1344,AC1344)</f>
        <v>0</v>
      </c>
      <c r="AE1344" s="396">
        <f>IF(OR(G1344=账期!$A$18,G1344=账期!$A$20,G1344=账期!$A$22,G1344=账期!$A$24,G1344=账期!$A$25,G1344=账期!$A$27,G1344=账期!$A$26,G1344=账期!$A$28,G1344=账期!$A$30,G1344=账期!$A$32,G1344=账期!$A$34,G1344=账期!$A$35,G1344=账期!$A$37,G1344=账期!$A$39,G1344=账期!$A$40,G1344=账期!$A$41,G1344=账期!$A$42,G1344=账期!$A$43,G1344=账期!$A$44,G1344=账期!$A$45,G1344=账期!$A$46,G1344=账期!$A$48,G1344=账期!$A$50,G1344=账期!$A$51,G1344=账期!$A$52,G1344=账期!$A$53,G1344=账期!$A$54,G1344=账期!$A$56,G1344=账期!$A$57,G1344=账期!$A$58,G1344=账期!$A$59,G1344=账期!$A$60,G1344=账期!$A$61,G1344=账期!$A$62,G1344=账期!$A$63,G1344=账期!$A$64,G1344=账期!$A$66,G1344=账期!$A$67,G1344=账期!$A$68,G1344=账期!$A$70,G1344=账期!$A$71),30,IF(OR(G1344=账期!$A$74,G1344=账期!$A$77,G1344=账期!$A$76,G1344=账期!$A$79,G1344=账期!$A$80,G1344=账期!$A$81,G1344=账期!$A$83,G1344=账期!$A$85,G1344=账期!$A$87,G1344=账期!$A$89,G1344=账期!$A$91),60,IF(OR(G1344=账期!$A$93,G1344=账期!$A$94,G1344=账期!$A$95,G1344=账期!$A$96,G1344=账期!$A$98,G1344=账期!$A$99,G1344=账期!$A$101,G1344=账期!$A$102),90,0)))</f>
        <v>0</v>
      </c>
      <c r="AF1344" s="396"/>
      <c r="AG1344" s="384"/>
      <c r="AH1344" s="396" t="str">
        <f t="shared" si="250"/>
        <v/>
      </c>
    </row>
    <row r="1345" spans="1:34" ht="18" customHeight="1" x14ac:dyDescent="0.25">
      <c r="A1345" s="301" t="str">
        <f t="shared" si="252"/>
        <v/>
      </c>
      <c r="B1345" s="380"/>
      <c r="C1345" s="381"/>
      <c r="D1345" s="382"/>
      <c r="E1345" s="383" t="str">
        <f t="shared" si="248"/>
        <v>C</v>
      </c>
      <c r="F1345" s="383" t="str">
        <f t="shared" si="249"/>
        <v>C</v>
      </c>
      <c r="G1345" s="384"/>
      <c r="H1345" s="385" t="str">
        <f>IF(G1345="","",VLOOKUP(G1345,下拉数据源!J:K,2,0))</f>
        <v/>
      </c>
      <c r="I1345" s="385"/>
      <c r="J1345" s="385"/>
      <c r="K1345" s="386"/>
      <c r="L1345" s="384"/>
      <c r="M1345" s="384"/>
      <c r="N1345" s="384"/>
      <c r="O1345" s="384"/>
      <c r="P1345" s="386"/>
      <c r="Q1345" s="387"/>
      <c r="R1345" s="286"/>
      <c r="S1345" s="388">
        <f t="shared" si="253"/>
        <v>0</v>
      </c>
      <c r="T1345" s="389"/>
      <c r="U1345" s="389">
        <f t="shared" si="251"/>
        <v>0</v>
      </c>
      <c r="V1345" s="451"/>
      <c r="W1345" s="452"/>
      <c r="X1345" s="386"/>
      <c r="Y1345" s="390"/>
      <c r="Z1345" s="391"/>
      <c r="AA1345" s="392"/>
      <c r="AB1345" s="393"/>
      <c r="AC1345" s="394"/>
      <c r="AD1345" s="395">
        <f t="shared" si="254"/>
        <v>0</v>
      </c>
      <c r="AE1345" s="396">
        <f>IF(OR(G1345=账期!$A$18,G1345=账期!$A$20,G1345=账期!$A$22,G1345=账期!$A$24,G1345=账期!$A$25,G1345=账期!$A$27,G1345=账期!$A$26,G1345=账期!$A$28,G1345=账期!$A$30,G1345=账期!$A$32,G1345=账期!$A$34,G1345=账期!$A$35,G1345=账期!$A$37,G1345=账期!$A$39,G1345=账期!$A$40,G1345=账期!$A$41,G1345=账期!$A$42,G1345=账期!$A$43,G1345=账期!$A$44,G1345=账期!$A$45,G1345=账期!$A$46,G1345=账期!$A$48,G1345=账期!$A$50,G1345=账期!$A$51,G1345=账期!$A$52,G1345=账期!$A$53,G1345=账期!$A$54,G1345=账期!$A$56,G1345=账期!$A$57,G1345=账期!$A$58,G1345=账期!$A$59,G1345=账期!$A$60,G1345=账期!$A$61,G1345=账期!$A$62,G1345=账期!$A$63,G1345=账期!$A$64,G1345=账期!$A$66,G1345=账期!$A$67,G1345=账期!$A$68,G1345=账期!$A$70,G1345=账期!$A$71),30,IF(OR(G1345=账期!$A$74,G1345=账期!$A$77,G1345=账期!$A$76,G1345=账期!$A$79,G1345=账期!$A$80,G1345=账期!$A$81,G1345=账期!$A$83,G1345=账期!$A$85,G1345=账期!$A$87,G1345=账期!$A$89,G1345=账期!$A$91),60,IF(OR(G1345=账期!$A$93,G1345=账期!$A$94,G1345=账期!$A$95,G1345=账期!$A$96,G1345=账期!$A$98,G1345=账期!$A$99,G1345=账期!$A$101,G1345=账期!$A$102),90,0)))</f>
        <v>0</v>
      </c>
      <c r="AF1345" s="396"/>
      <c r="AG1345" s="384"/>
      <c r="AH1345" s="396" t="str">
        <f t="shared" si="250"/>
        <v/>
      </c>
    </row>
    <row r="1346" spans="1:34" ht="18" customHeight="1" x14ac:dyDescent="0.25">
      <c r="A1346" s="301" t="str">
        <f t="shared" si="252"/>
        <v/>
      </c>
      <c r="B1346" s="380"/>
      <c r="C1346" s="381"/>
      <c r="D1346" s="382"/>
      <c r="E1346" s="383" t="str">
        <f t="shared" si="248"/>
        <v>C</v>
      </c>
      <c r="F1346" s="383" t="str">
        <f t="shared" si="249"/>
        <v>C</v>
      </c>
      <c r="G1346" s="384"/>
      <c r="H1346" s="385" t="str">
        <f>IF(G1346="","",VLOOKUP(G1346,下拉数据源!J:K,2,0))</f>
        <v/>
      </c>
      <c r="I1346" s="385"/>
      <c r="J1346" s="385"/>
      <c r="K1346" s="386"/>
      <c r="L1346" s="384"/>
      <c r="M1346" s="384"/>
      <c r="N1346" s="384"/>
      <c r="O1346" s="384"/>
      <c r="P1346" s="386"/>
      <c r="Q1346" s="387"/>
      <c r="R1346" s="286"/>
      <c r="S1346" s="388">
        <f t="shared" si="253"/>
        <v>0</v>
      </c>
      <c r="T1346" s="389"/>
      <c r="U1346" s="389">
        <f t="shared" si="251"/>
        <v>0</v>
      </c>
      <c r="V1346" s="451"/>
      <c r="W1346" s="452"/>
      <c r="X1346" s="386"/>
      <c r="Y1346" s="390"/>
      <c r="Z1346" s="391"/>
      <c r="AA1346" s="392"/>
      <c r="AB1346" s="393"/>
      <c r="AC1346" s="394"/>
      <c r="AD1346" s="395">
        <f t="shared" si="254"/>
        <v>0</v>
      </c>
      <c r="AE1346" s="396">
        <f>IF(OR(G1346=账期!$A$18,G1346=账期!$A$20,G1346=账期!$A$22,G1346=账期!$A$24,G1346=账期!$A$25,G1346=账期!$A$27,G1346=账期!$A$26,G1346=账期!$A$28,G1346=账期!$A$30,G1346=账期!$A$32,G1346=账期!$A$34,G1346=账期!$A$35,G1346=账期!$A$37,G1346=账期!$A$39,G1346=账期!$A$40,G1346=账期!$A$41,G1346=账期!$A$42,G1346=账期!$A$43,G1346=账期!$A$44,G1346=账期!$A$45,G1346=账期!$A$46,G1346=账期!$A$48,G1346=账期!$A$50,G1346=账期!$A$51,G1346=账期!$A$52,G1346=账期!$A$53,G1346=账期!$A$54,G1346=账期!$A$56,G1346=账期!$A$57,G1346=账期!$A$58,G1346=账期!$A$59,G1346=账期!$A$60,G1346=账期!$A$61,G1346=账期!$A$62,G1346=账期!$A$63,G1346=账期!$A$64,G1346=账期!$A$66,G1346=账期!$A$67,G1346=账期!$A$68,G1346=账期!$A$70,G1346=账期!$A$71),30,IF(OR(G1346=账期!$A$74,G1346=账期!$A$77,G1346=账期!$A$76,G1346=账期!$A$79,G1346=账期!$A$80,G1346=账期!$A$81,G1346=账期!$A$83,G1346=账期!$A$85,G1346=账期!$A$87,G1346=账期!$A$89,G1346=账期!$A$91),60,IF(OR(G1346=账期!$A$93,G1346=账期!$A$94,G1346=账期!$A$95,G1346=账期!$A$96,G1346=账期!$A$98,G1346=账期!$A$99,G1346=账期!$A$101,G1346=账期!$A$102),90,0)))</f>
        <v>0</v>
      </c>
      <c r="AF1346" s="396"/>
      <c r="AG1346" s="384"/>
      <c r="AH1346" s="396" t="str">
        <f t="shared" si="250"/>
        <v/>
      </c>
    </row>
    <row r="1347" spans="1:34" ht="18" customHeight="1" x14ac:dyDescent="0.25">
      <c r="A1347" s="301" t="str">
        <f t="shared" si="252"/>
        <v/>
      </c>
      <c r="B1347" s="380"/>
      <c r="C1347" s="381"/>
      <c r="D1347" s="382"/>
      <c r="E1347" s="383" t="str">
        <f t="shared" si="248"/>
        <v>C</v>
      </c>
      <c r="F1347" s="383" t="str">
        <f t="shared" si="249"/>
        <v>C</v>
      </c>
      <c r="G1347" s="384"/>
      <c r="H1347" s="385" t="str">
        <f>IF(G1347="","",VLOOKUP(G1347,下拉数据源!J:K,2,0))</f>
        <v/>
      </c>
      <c r="I1347" s="385"/>
      <c r="J1347" s="385"/>
      <c r="K1347" s="386"/>
      <c r="L1347" s="384"/>
      <c r="M1347" s="384"/>
      <c r="N1347" s="384"/>
      <c r="O1347" s="384"/>
      <c r="P1347" s="386"/>
      <c r="Q1347" s="387"/>
      <c r="R1347" s="286"/>
      <c r="S1347" s="388">
        <f t="shared" si="253"/>
        <v>0</v>
      </c>
      <c r="T1347" s="389"/>
      <c r="U1347" s="389">
        <f t="shared" si="251"/>
        <v>0</v>
      </c>
      <c r="V1347" s="451"/>
      <c r="W1347" s="452"/>
      <c r="X1347" s="386"/>
      <c r="Y1347" s="390"/>
      <c r="Z1347" s="391"/>
      <c r="AA1347" s="392"/>
      <c r="AB1347" s="393"/>
      <c r="AC1347" s="394"/>
      <c r="AD1347" s="395">
        <f t="shared" si="254"/>
        <v>0</v>
      </c>
      <c r="AE1347" s="396">
        <f>IF(OR(G1347=账期!$A$18,G1347=账期!$A$20,G1347=账期!$A$22,G1347=账期!$A$24,G1347=账期!$A$25,G1347=账期!$A$27,G1347=账期!$A$26,G1347=账期!$A$28,G1347=账期!$A$30,G1347=账期!$A$32,G1347=账期!$A$34,G1347=账期!$A$35,G1347=账期!$A$37,G1347=账期!$A$39,G1347=账期!$A$40,G1347=账期!$A$41,G1347=账期!$A$42,G1347=账期!$A$43,G1347=账期!$A$44,G1347=账期!$A$45,G1347=账期!$A$46,G1347=账期!$A$48,G1347=账期!$A$50,G1347=账期!$A$51,G1347=账期!$A$52,G1347=账期!$A$53,G1347=账期!$A$54,G1347=账期!$A$56,G1347=账期!$A$57,G1347=账期!$A$58,G1347=账期!$A$59,G1347=账期!$A$60,G1347=账期!$A$61,G1347=账期!$A$62,G1347=账期!$A$63,G1347=账期!$A$64,G1347=账期!$A$66,G1347=账期!$A$67,G1347=账期!$A$68,G1347=账期!$A$70,G1347=账期!$A$71),30,IF(OR(G1347=账期!$A$74,G1347=账期!$A$77,G1347=账期!$A$76,G1347=账期!$A$79,G1347=账期!$A$80,G1347=账期!$A$81,G1347=账期!$A$83,G1347=账期!$A$85,G1347=账期!$A$87,G1347=账期!$A$89,G1347=账期!$A$91),60,IF(OR(G1347=账期!$A$93,G1347=账期!$A$94,G1347=账期!$A$95,G1347=账期!$A$96,G1347=账期!$A$98,G1347=账期!$A$99,G1347=账期!$A$101,G1347=账期!$A$102),90,0)))</f>
        <v>0</v>
      </c>
      <c r="AF1347" s="396"/>
      <c r="AG1347" s="384"/>
      <c r="AH1347" s="396" t="str">
        <f t="shared" si="250"/>
        <v/>
      </c>
    </row>
    <row r="1348" spans="1:34" ht="18" customHeight="1" x14ac:dyDescent="0.25">
      <c r="A1348" s="301" t="str">
        <f t="shared" si="252"/>
        <v/>
      </c>
      <c r="B1348" s="380"/>
      <c r="C1348" s="381"/>
      <c r="D1348" s="382"/>
      <c r="E1348" s="383" t="str">
        <f t="shared" si="248"/>
        <v>C</v>
      </c>
      <c r="F1348" s="383" t="str">
        <f t="shared" si="249"/>
        <v>C</v>
      </c>
      <c r="G1348" s="384"/>
      <c r="H1348" s="385" t="str">
        <f>IF(G1348="","",VLOOKUP(G1348,下拉数据源!J:K,2,0))</f>
        <v/>
      </c>
      <c r="I1348" s="385"/>
      <c r="J1348" s="385"/>
      <c r="K1348" s="386"/>
      <c r="L1348" s="384"/>
      <c r="M1348" s="384"/>
      <c r="N1348" s="384"/>
      <c r="O1348" s="384"/>
      <c r="P1348" s="386"/>
      <c r="Q1348" s="387"/>
      <c r="R1348" s="286"/>
      <c r="S1348" s="388">
        <f t="shared" si="253"/>
        <v>0</v>
      </c>
      <c r="T1348" s="389"/>
      <c r="U1348" s="389">
        <f t="shared" si="251"/>
        <v>0</v>
      </c>
      <c r="V1348" s="451"/>
      <c r="W1348" s="452"/>
      <c r="X1348" s="386"/>
      <c r="Y1348" s="390"/>
      <c r="Z1348" s="391"/>
      <c r="AA1348" s="392"/>
      <c r="AB1348" s="393"/>
      <c r="AC1348" s="394"/>
      <c r="AD1348" s="395">
        <f t="shared" si="254"/>
        <v>0</v>
      </c>
      <c r="AE1348" s="396">
        <f>IF(OR(G1348=账期!$A$18,G1348=账期!$A$20,G1348=账期!$A$22,G1348=账期!$A$24,G1348=账期!$A$25,G1348=账期!$A$27,G1348=账期!$A$26,G1348=账期!$A$28,G1348=账期!$A$30,G1348=账期!$A$32,G1348=账期!$A$34,G1348=账期!$A$35,G1348=账期!$A$37,G1348=账期!$A$39,G1348=账期!$A$40,G1348=账期!$A$41,G1348=账期!$A$42,G1348=账期!$A$43,G1348=账期!$A$44,G1348=账期!$A$45,G1348=账期!$A$46,G1348=账期!$A$48,G1348=账期!$A$50,G1348=账期!$A$51,G1348=账期!$A$52,G1348=账期!$A$53,G1348=账期!$A$54,G1348=账期!$A$56,G1348=账期!$A$57,G1348=账期!$A$58,G1348=账期!$A$59,G1348=账期!$A$60,G1348=账期!$A$61,G1348=账期!$A$62,G1348=账期!$A$63,G1348=账期!$A$64,G1348=账期!$A$66,G1348=账期!$A$67,G1348=账期!$A$68,G1348=账期!$A$70,G1348=账期!$A$71),30,IF(OR(G1348=账期!$A$74,G1348=账期!$A$77,G1348=账期!$A$76,G1348=账期!$A$79,G1348=账期!$A$80,G1348=账期!$A$81,G1348=账期!$A$83,G1348=账期!$A$85,G1348=账期!$A$87,G1348=账期!$A$89,G1348=账期!$A$91),60,IF(OR(G1348=账期!$A$93,G1348=账期!$A$94,G1348=账期!$A$95,G1348=账期!$A$96,G1348=账期!$A$98,G1348=账期!$A$99,G1348=账期!$A$101,G1348=账期!$A$102),90,0)))</f>
        <v>0</v>
      </c>
      <c r="AF1348" s="396"/>
      <c r="AG1348" s="384"/>
      <c r="AH1348" s="396" t="str">
        <f t="shared" si="250"/>
        <v/>
      </c>
    </row>
    <row r="1349" spans="1:34" ht="18" customHeight="1" x14ac:dyDescent="0.25">
      <c r="A1349" s="301" t="str">
        <f t="shared" si="252"/>
        <v/>
      </c>
      <c r="B1349" s="380"/>
      <c r="C1349" s="381"/>
      <c r="D1349" s="382"/>
      <c r="E1349" s="383" t="str">
        <f t="shared" si="248"/>
        <v>C</v>
      </c>
      <c r="F1349" s="383" t="str">
        <f t="shared" si="249"/>
        <v>C</v>
      </c>
      <c r="G1349" s="384"/>
      <c r="H1349" s="385" t="str">
        <f>IF(G1349="","",VLOOKUP(G1349,下拉数据源!J:K,2,0))</f>
        <v/>
      </c>
      <c r="I1349" s="385"/>
      <c r="J1349" s="385"/>
      <c r="K1349" s="386"/>
      <c r="L1349" s="384"/>
      <c r="M1349" s="384"/>
      <c r="N1349" s="384"/>
      <c r="O1349" s="384"/>
      <c r="P1349" s="386"/>
      <c r="Q1349" s="387"/>
      <c r="R1349" s="286"/>
      <c r="S1349" s="388">
        <f t="shared" si="253"/>
        <v>0</v>
      </c>
      <c r="T1349" s="389"/>
      <c r="U1349" s="389">
        <f t="shared" si="251"/>
        <v>0</v>
      </c>
      <c r="V1349" s="451"/>
      <c r="W1349" s="452"/>
      <c r="X1349" s="386"/>
      <c r="Y1349" s="390"/>
      <c r="Z1349" s="391"/>
      <c r="AA1349" s="392"/>
      <c r="AB1349" s="393"/>
      <c r="AC1349" s="394"/>
      <c r="AD1349" s="395">
        <f t="shared" si="254"/>
        <v>0</v>
      </c>
      <c r="AE1349" s="396">
        <f>IF(OR(G1349=账期!$A$18,G1349=账期!$A$20,G1349=账期!$A$22,G1349=账期!$A$24,G1349=账期!$A$25,G1349=账期!$A$27,G1349=账期!$A$26,G1349=账期!$A$28,G1349=账期!$A$30,G1349=账期!$A$32,G1349=账期!$A$34,G1349=账期!$A$35,G1349=账期!$A$37,G1349=账期!$A$39,G1349=账期!$A$40,G1349=账期!$A$41,G1349=账期!$A$42,G1349=账期!$A$43,G1349=账期!$A$44,G1349=账期!$A$45,G1349=账期!$A$46,G1349=账期!$A$48,G1349=账期!$A$50,G1349=账期!$A$51,G1349=账期!$A$52,G1349=账期!$A$53,G1349=账期!$A$54,G1349=账期!$A$56,G1349=账期!$A$57,G1349=账期!$A$58,G1349=账期!$A$59,G1349=账期!$A$60,G1349=账期!$A$61,G1349=账期!$A$62,G1349=账期!$A$63,G1349=账期!$A$64,G1349=账期!$A$66,G1349=账期!$A$67,G1349=账期!$A$68,G1349=账期!$A$70,G1349=账期!$A$71),30,IF(OR(G1349=账期!$A$74,G1349=账期!$A$77,G1349=账期!$A$76,G1349=账期!$A$79,G1349=账期!$A$80,G1349=账期!$A$81,G1349=账期!$A$83,G1349=账期!$A$85,G1349=账期!$A$87,G1349=账期!$A$89,G1349=账期!$A$91),60,IF(OR(G1349=账期!$A$93,G1349=账期!$A$94,G1349=账期!$A$95,G1349=账期!$A$96,G1349=账期!$A$98,G1349=账期!$A$99,G1349=账期!$A$101,G1349=账期!$A$102),90,0)))</f>
        <v>0</v>
      </c>
      <c r="AF1349" s="396"/>
      <c r="AG1349" s="384"/>
      <c r="AH1349" s="396" t="str">
        <f t="shared" si="250"/>
        <v/>
      </c>
    </row>
    <row r="1350" spans="1:34" ht="18" customHeight="1" x14ac:dyDescent="0.25">
      <c r="A1350" s="301" t="str">
        <f t="shared" si="252"/>
        <v/>
      </c>
      <c r="B1350" s="380"/>
      <c r="C1350" s="381"/>
      <c r="D1350" s="382"/>
      <c r="E1350" s="383" t="str">
        <f t="shared" si="248"/>
        <v>C</v>
      </c>
      <c r="F1350" s="383" t="str">
        <f t="shared" si="249"/>
        <v>C</v>
      </c>
      <c r="G1350" s="384"/>
      <c r="H1350" s="385" t="str">
        <f>IF(G1350="","",VLOOKUP(G1350,下拉数据源!J:K,2,0))</f>
        <v/>
      </c>
      <c r="I1350" s="385"/>
      <c r="J1350" s="385"/>
      <c r="K1350" s="386"/>
      <c r="L1350" s="384"/>
      <c r="M1350" s="384"/>
      <c r="N1350" s="384"/>
      <c r="O1350" s="384"/>
      <c r="P1350" s="386"/>
      <c r="Q1350" s="387"/>
      <c r="R1350" s="286"/>
      <c r="S1350" s="388">
        <f t="shared" si="253"/>
        <v>0</v>
      </c>
      <c r="T1350" s="389"/>
      <c r="U1350" s="389">
        <f t="shared" si="251"/>
        <v>0</v>
      </c>
      <c r="V1350" s="451"/>
      <c r="W1350" s="452"/>
      <c r="X1350" s="386"/>
      <c r="Y1350" s="390"/>
      <c r="Z1350" s="391"/>
      <c r="AA1350" s="392"/>
      <c r="AB1350" s="393"/>
      <c r="AC1350" s="394"/>
      <c r="AD1350" s="395">
        <f t="shared" si="254"/>
        <v>0</v>
      </c>
      <c r="AE1350" s="396">
        <f>IF(OR(G1350=账期!$A$18,G1350=账期!$A$20,G1350=账期!$A$22,G1350=账期!$A$24,G1350=账期!$A$25,G1350=账期!$A$27,G1350=账期!$A$26,G1350=账期!$A$28,G1350=账期!$A$30,G1350=账期!$A$32,G1350=账期!$A$34,G1350=账期!$A$35,G1350=账期!$A$37,G1350=账期!$A$39,G1350=账期!$A$40,G1350=账期!$A$41,G1350=账期!$A$42,G1350=账期!$A$43,G1350=账期!$A$44,G1350=账期!$A$45,G1350=账期!$A$46,G1350=账期!$A$48,G1350=账期!$A$50,G1350=账期!$A$51,G1350=账期!$A$52,G1350=账期!$A$53,G1350=账期!$A$54,G1350=账期!$A$56,G1350=账期!$A$57,G1350=账期!$A$58,G1350=账期!$A$59,G1350=账期!$A$60,G1350=账期!$A$61,G1350=账期!$A$62,G1350=账期!$A$63,G1350=账期!$A$64,G1350=账期!$A$66,G1350=账期!$A$67,G1350=账期!$A$68,G1350=账期!$A$70,G1350=账期!$A$71),30,IF(OR(G1350=账期!$A$74,G1350=账期!$A$77,G1350=账期!$A$76,G1350=账期!$A$79,G1350=账期!$A$80,G1350=账期!$A$81,G1350=账期!$A$83,G1350=账期!$A$85,G1350=账期!$A$87,G1350=账期!$A$89,G1350=账期!$A$91),60,IF(OR(G1350=账期!$A$93,G1350=账期!$A$94,G1350=账期!$A$95,G1350=账期!$A$96,G1350=账期!$A$98,G1350=账期!$A$99,G1350=账期!$A$101,G1350=账期!$A$102),90,0)))</f>
        <v>0</v>
      </c>
      <c r="AF1350" s="396"/>
      <c r="AG1350" s="384"/>
      <c r="AH1350" s="396" t="str">
        <f t="shared" si="250"/>
        <v/>
      </c>
    </row>
    <row r="1351" spans="1:34" ht="18" customHeight="1" x14ac:dyDescent="0.25">
      <c r="A1351" s="301" t="str">
        <f t="shared" si="252"/>
        <v/>
      </c>
      <c r="B1351" s="380"/>
      <c r="C1351" s="381"/>
      <c r="D1351" s="382"/>
      <c r="E1351" s="383" t="str">
        <f t="shared" si="248"/>
        <v>C</v>
      </c>
      <c r="F1351" s="383" t="str">
        <f t="shared" si="249"/>
        <v>C</v>
      </c>
      <c r="G1351" s="384"/>
      <c r="H1351" s="385" t="str">
        <f>IF(G1351="","",VLOOKUP(G1351,下拉数据源!J:K,2,0))</f>
        <v/>
      </c>
      <c r="I1351" s="385"/>
      <c r="J1351" s="385"/>
      <c r="K1351" s="386"/>
      <c r="L1351" s="384"/>
      <c r="M1351" s="384"/>
      <c r="N1351" s="384"/>
      <c r="O1351" s="384"/>
      <c r="P1351" s="386"/>
      <c r="Q1351" s="387"/>
      <c r="R1351" s="286"/>
      <c r="S1351" s="388">
        <f t="shared" si="253"/>
        <v>0</v>
      </c>
      <c r="T1351" s="389"/>
      <c r="U1351" s="389">
        <f t="shared" si="251"/>
        <v>0</v>
      </c>
      <c r="V1351" s="451"/>
      <c r="W1351" s="452"/>
      <c r="X1351" s="386"/>
      <c r="Y1351" s="390"/>
      <c r="Z1351" s="391"/>
      <c r="AA1351" s="392"/>
      <c r="AB1351" s="393"/>
      <c r="AC1351" s="394"/>
      <c r="AD1351" s="395">
        <f t="shared" si="254"/>
        <v>0</v>
      </c>
      <c r="AE1351" s="396">
        <f>IF(OR(G1351=账期!$A$18,G1351=账期!$A$20,G1351=账期!$A$22,G1351=账期!$A$24,G1351=账期!$A$25,G1351=账期!$A$27,G1351=账期!$A$26,G1351=账期!$A$28,G1351=账期!$A$30,G1351=账期!$A$32,G1351=账期!$A$34,G1351=账期!$A$35,G1351=账期!$A$37,G1351=账期!$A$39,G1351=账期!$A$40,G1351=账期!$A$41,G1351=账期!$A$42,G1351=账期!$A$43,G1351=账期!$A$44,G1351=账期!$A$45,G1351=账期!$A$46,G1351=账期!$A$48,G1351=账期!$A$50,G1351=账期!$A$51,G1351=账期!$A$52,G1351=账期!$A$53,G1351=账期!$A$54,G1351=账期!$A$56,G1351=账期!$A$57,G1351=账期!$A$58,G1351=账期!$A$59,G1351=账期!$A$60,G1351=账期!$A$61,G1351=账期!$A$62,G1351=账期!$A$63,G1351=账期!$A$64,G1351=账期!$A$66,G1351=账期!$A$67,G1351=账期!$A$68,G1351=账期!$A$70,G1351=账期!$A$71),30,IF(OR(G1351=账期!$A$74,G1351=账期!$A$77,G1351=账期!$A$76,G1351=账期!$A$79,G1351=账期!$A$80,G1351=账期!$A$81,G1351=账期!$A$83,G1351=账期!$A$85,G1351=账期!$A$87,G1351=账期!$A$89,G1351=账期!$A$91),60,IF(OR(G1351=账期!$A$93,G1351=账期!$A$94,G1351=账期!$A$95,G1351=账期!$A$96,G1351=账期!$A$98,G1351=账期!$A$99,G1351=账期!$A$101,G1351=账期!$A$102),90,0)))</f>
        <v>0</v>
      </c>
      <c r="AF1351" s="396"/>
      <c r="AG1351" s="384"/>
      <c r="AH1351" s="396" t="str">
        <f t="shared" si="250"/>
        <v/>
      </c>
    </row>
    <row r="1352" spans="1:34" ht="18" customHeight="1" x14ac:dyDescent="0.25">
      <c r="A1352" s="301" t="str">
        <f t="shared" si="252"/>
        <v/>
      </c>
      <c r="B1352" s="380"/>
      <c r="C1352" s="381"/>
      <c r="D1352" s="382"/>
      <c r="E1352" s="383" t="str">
        <f t="shared" si="248"/>
        <v>C</v>
      </c>
      <c r="F1352" s="383" t="str">
        <f t="shared" si="249"/>
        <v>C</v>
      </c>
      <c r="G1352" s="384"/>
      <c r="H1352" s="385" t="str">
        <f>IF(G1352="","",VLOOKUP(G1352,下拉数据源!J:K,2,0))</f>
        <v/>
      </c>
      <c r="I1352" s="385"/>
      <c r="J1352" s="385"/>
      <c r="K1352" s="386"/>
      <c r="L1352" s="384"/>
      <c r="M1352" s="384"/>
      <c r="N1352" s="384"/>
      <c r="O1352" s="384"/>
      <c r="P1352" s="386"/>
      <c r="Q1352" s="387"/>
      <c r="R1352" s="286"/>
      <c r="S1352" s="388">
        <f t="shared" si="253"/>
        <v>0</v>
      </c>
      <c r="T1352" s="389"/>
      <c r="U1352" s="389">
        <f t="shared" si="251"/>
        <v>0</v>
      </c>
      <c r="V1352" s="451"/>
      <c r="W1352" s="452"/>
      <c r="X1352" s="386"/>
      <c r="Y1352" s="390"/>
      <c r="Z1352" s="391"/>
      <c r="AA1352" s="392"/>
      <c r="AB1352" s="393"/>
      <c r="AC1352" s="394"/>
      <c r="AD1352" s="395">
        <f t="shared" si="254"/>
        <v>0</v>
      </c>
      <c r="AE1352" s="396">
        <f>IF(OR(G1352=账期!$A$18,G1352=账期!$A$20,G1352=账期!$A$22,G1352=账期!$A$24,G1352=账期!$A$25,G1352=账期!$A$27,G1352=账期!$A$26,G1352=账期!$A$28,G1352=账期!$A$30,G1352=账期!$A$32,G1352=账期!$A$34,G1352=账期!$A$35,G1352=账期!$A$37,G1352=账期!$A$39,G1352=账期!$A$40,G1352=账期!$A$41,G1352=账期!$A$42,G1352=账期!$A$43,G1352=账期!$A$44,G1352=账期!$A$45,G1352=账期!$A$46,G1352=账期!$A$48,G1352=账期!$A$50,G1352=账期!$A$51,G1352=账期!$A$52,G1352=账期!$A$53,G1352=账期!$A$54,G1352=账期!$A$56,G1352=账期!$A$57,G1352=账期!$A$58,G1352=账期!$A$59,G1352=账期!$A$60,G1352=账期!$A$61,G1352=账期!$A$62,G1352=账期!$A$63,G1352=账期!$A$64,G1352=账期!$A$66,G1352=账期!$A$67,G1352=账期!$A$68,G1352=账期!$A$70,G1352=账期!$A$71),30,IF(OR(G1352=账期!$A$74,G1352=账期!$A$77,G1352=账期!$A$76,G1352=账期!$A$79,G1352=账期!$A$80,G1352=账期!$A$81,G1352=账期!$A$83,G1352=账期!$A$85,G1352=账期!$A$87,G1352=账期!$A$89,G1352=账期!$A$91),60,IF(OR(G1352=账期!$A$93,G1352=账期!$A$94,G1352=账期!$A$95,G1352=账期!$A$96,G1352=账期!$A$98,G1352=账期!$A$99,G1352=账期!$A$101,G1352=账期!$A$102),90,0)))</f>
        <v>0</v>
      </c>
      <c r="AF1352" s="396"/>
      <c r="AG1352" s="384"/>
      <c r="AH1352" s="396" t="str">
        <f t="shared" si="250"/>
        <v/>
      </c>
    </row>
    <row r="1353" spans="1:34" ht="18" customHeight="1" x14ac:dyDescent="0.25">
      <c r="A1353" s="301" t="str">
        <f t="shared" si="252"/>
        <v/>
      </c>
      <c r="B1353" s="380"/>
      <c r="C1353" s="381"/>
      <c r="D1353" s="382"/>
      <c r="E1353" s="383" t="str">
        <f t="shared" si="248"/>
        <v>C</v>
      </c>
      <c r="F1353" s="383" t="str">
        <f t="shared" si="249"/>
        <v>C</v>
      </c>
      <c r="G1353" s="384"/>
      <c r="H1353" s="385" t="str">
        <f>IF(G1353="","",VLOOKUP(G1353,下拉数据源!J:K,2,0))</f>
        <v/>
      </c>
      <c r="I1353" s="385"/>
      <c r="J1353" s="385"/>
      <c r="K1353" s="386"/>
      <c r="L1353" s="384"/>
      <c r="M1353" s="384"/>
      <c r="N1353" s="384"/>
      <c r="O1353" s="384"/>
      <c r="P1353" s="386"/>
      <c r="Q1353" s="387"/>
      <c r="R1353" s="286"/>
      <c r="S1353" s="388">
        <f t="shared" si="253"/>
        <v>0</v>
      </c>
      <c r="T1353" s="389"/>
      <c r="U1353" s="389">
        <f t="shared" si="251"/>
        <v>0</v>
      </c>
      <c r="V1353" s="451"/>
      <c r="W1353" s="452"/>
      <c r="X1353" s="386"/>
      <c r="Y1353" s="390"/>
      <c r="Z1353" s="391"/>
      <c r="AA1353" s="392"/>
      <c r="AB1353" s="393"/>
      <c r="AC1353" s="394"/>
      <c r="AD1353" s="395">
        <f t="shared" si="254"/>
        <v>0</v>
      </c>
      <c r="AE1353" s="396">
        <f>IF(OR(G1353=账期!$A$18,G1353=账期!$A$20,G1353=账期!$A$22,G1353=账期!$A$24,G1353=账期!$A$25,G1353=账期!$A$27,G1353=账期!$A$26,G1353=账期!$A$28,G1353=账期!$A$30,G1353=账期!$A$32,G1353=账期!$A$34,G1353=账期!$A$35,G1353=账期!$A$37,G1353=账期!$A$39,G1353=账期!$A$40,G1353=账期!$A$41,G1353=账期!$A$42,G1353=账期!$A$43,G1353=账期!$A$44,G1353=账期!$A$45,G1353=账期!$A$46,G1353=账期!$A$48,G1353=账期!$A$50,G1353=账期!$A$51,G1353=账期!$A$52,G1353=账期!$A$53,G1353=账期!$A$54,G1353=账期!$A$56,G1353=账期!$A$57,G1353=账期!$A$58,G1353=账期!$A$59,G1353=账期!$A$60,G1353=账期!$A$61,G1353=账期!$A$62,G1353=账期!$A$63,G1353=账期!$A$64,G1353=账期!$A$66,G1353=账期!$A$67,G1353=账期!$A$68,G1353=账期!$A$70,G1353=账期!$A$71),30,IF(OR(G1353=账期!$A$74,G1353=账期!$A$77,G1353=账期!$A$76,G1353=账期!$A$79,G1353=账期!$A$80,G1353=账期!$A$81,G1353=账期!$A$83,G1353=账期!$A$85,G1353=账期!$A$87,G1353=账期!$A$89,G1353=账期!$A$91),60,IF(OR(G1353=账期!$A$93,G1353=账期!$A$94,G1353=账期!$A$95,G1353=账期!$A$96,G1353=账期!$A$98,G1353=账期!$A$99,G1353=账期!$A$101,G1353=账期!$A$102),90,0)))</f>
        <v>0</v>
      </c>
      <c r="AF1353" s="396"/>
      <c r="AG1353" s="384"/>
      <c r="AH1353" s="396" t="str">
        <f t="shared" si="250"/>
        <v/>
      </c>
    </row>
    <row r="1354" spans="1:34" ht="18" customHeight="1" x14ac:dyDescent="0.25">
      <c r="A1354" s="301" t="str">
        <f t="shared" si="252"/>
        <v/>
      </c>
      <c r="B1354" s="380"/>
      <c r="C1354" s="381"/>
      <c r="D1354" s="382"/>
      <c r="E1354" s="383" t="str">
        <f t="shared" si="248"/>
        <v>C</v>
      </c>
      <c r="F1354" s="383" t="str">
        <f t="shared" si="249"/>
        <v>C</v>
      </c>
      <c r="G1354" s="384"/>
      <c r="H1354" s="385" t="str">
        <f>IF(G1354="","",VLOOKUP(G1354,下拉数据源!J:K,2,0))</f>
        <v/>
      </c>
      <c r="I1354" s="385"/>
      <c r="J1354" s="385"/>
      <c r="K1354" s="386"/>
      <c r="L1354" s="384"/>
      <c r="M1354" s="384"/>
      <c r="N1354" s="384"/>
      <c r="O1354" s="384"/>
      <c r="P1354" s="386"/>
      <c r="Q1354" s="387"/>
      <c r="R1354" s="286"/>
      <c r="S1354" s="388">
        <f t="shared" si="253"/>
        <v>0</v>
      </c>
      <c r="T1354" s="389"/>
      <c r="U1354" s="389">
        <f t="shared" si="251"/>
        <v>0</v>
      </c>
      <c r="V1354" s="451"/>
      <c r="W1354" s="452"/>
      <c r="X1354" s="386"/>
      <c r="Y1354" s="390"/>
      <c r="Z1354" s="391"/>
      <c r="AA1354" s="392"/>
      <c r="AB1354" s="393"/>
      <c r="AC1354" s="394"/>
      <c r="AD1354" s="395">
        <f t="shared" si="254"/>
        <v>0</v>
      </c>
      <c r="AE1354" s="396">
        <f>IF(OR(G1354=账期!$A$18,G1354=账期!$A$20,G1354=账期!$A$22,G1354=账期!$A$24,G1354=账期!$A$25,G1354=账期!$A$27,G1354=账期!$A$26,G1354=账期!$A$28,G1354=账期!$A$30,G1354=账期!$A$32,G1354=账期!$A$34,G1354=账期!$A$35,G1354=账期!$A$37,G1354=账期!$A$39,G1354=账期!$A$40,G1354=账期!$A$41,G1354=账期!$A$42,G1354=账期!$A$43,G1354=账期!$A$44,G1354=账期!$A$45,G1354=账期!$A$46,G1354=账期!$A$48,G1354=账期!$A$50,G1354=账期!$A$51,G1354=账期!$A$52,G1354=账期!$A$53,G1354=账期!$A$54,G1354=账期!$A$56,G1354=账期!$A$57,G1354=账期!$A$58,G1354=账期!$A$59,G1354=账期!$A$60,G1354=账期!$A$61,G1354=账期!$A$62,G1354=账期!$A$63,G1354=账期!$A$64,G1354=账期!$A$66,G1354=账期!$A$67,G1354=账期!$A$68,G1354=账期!$A$70,G1354=账期!$A$71),30,IF(OR(G1354=账期!$A$74,G1354=账期!$A$77,G1354=账期!$A$76,G1354=账期!$A$79,G1354=账期!$A$80,G1354=账期!$A$81,G1354=账期!$A$83,G1354=账期!$A$85,G1354=账期!$A$87,G1354=账期!$A$89,G1354=账期!$A$91),60,IF(OR(G1354=账期!$A$93,G1354=账期!$A$94,G1354=账期!$A$95,G1354=账期!$A$96,G1354=账期!$A$98,G1354=账期!$A$99,G1354=账期!$A$101,G1354=账期!$A$102),90,0)))</f>
        <v>0</v>
      </c>
      <c r="AF1354" s="396"/>
      <c r="AG1354" s="384"/>
      <c r="AH1354" s="396" t="str">
        <f t="shared" si="250"/>
        <v/>
      </c>
    </row>
    <row r="1355" spans="1:34" ht="18" customHeight="1" x14ac:dyDescent="0.25">
      <c r="A1355" s="301" t="str">
        <f t="shared" si="252"/>
        <v/>
      </c>
      <c r="B1355" s="380"/>
      <c r="C1355" s="381"/>
      <c r="D1355" s="382"/>
      <c r="E1355" s="383" t="str">
        <f t="shared" si="248"/>
        <v>C</v>
      </c>
      <c r="F1355" s="383" t="str">
        <f t="shared" si="249"/>
        <v>C</v>
      </c>
      <c r="G1355" s="384"/>
      <c r="H1355" s="385" t="str">
        <f>IF(G1355="","",VLOOKUP(G1355,下拉数据源!J:K,2,0))</f>
        <v/>
      </c>
      <c r="I1355" s="385"/>
      <c r="J1355" s="385"/>
      <c r="K1355" s="386"/>
      <c r="L1355" s="384"/>
      <c r="M1355" s="384"/>
      <c r="N1355" s="384"/>
      <c r="O1355" s="384"/>
      <c r="P1355" s="386"/>
      <c r="Q1355" s="387"/>
      <c r="R1355" s="286"/>
      <c r="S1355" s="388">
        <f t="shared" si="253"/>
        <v>0</v>
      </c>
      <c r="T1355" s="389"/>
      <c r="U1355" s="389">
        <f t="shared" si="251"/>
        <v>0</v>
      </c>
      <c r="V1355" s="451"/>
      <c r="W1355" s="452"/>
      <c r="X1355" s="386"/>
      <c r="Y1355" s="390"/>
      <c r="Z1355" s="391"/>
      <c r="AA1355" s="392"/>
      <c r="AB1355" s="393"/>
      <c r="AC1355" s="394"/>
      <c r="AD1355" s="395">
        <f t="shared" si="254"/>
        <v>0</v>
      </c>
      <c r="AE1355" s="396">
        <f>IF(OR(G1355=账期!$A$18,G1355=账期!$A$20,G1355=账期!$A$22,G1355=账期!$A$24,G1355=账期!$A$25,G1355=账期!$A$27,G1355=账期!$A$26,G1355=账期!$A$28,G1355=账期!$A$30,G1355=账期!$A$32,G1355=账期!$A$34,G1355=账期!$A$35,G1355=账期!$A$37,G1355=账期!$A$39,G1355=账期!$A$40,G1355=账期!$A$41,G1355=账期!$A$42,G1355=账期!$A$43,G1355=账期!$A$44,G1355=账期!$A$45,G1355=账期!$A$46,G1355=账期!$A$48,G1355=账期!$A$50,G1355=账期!$A$51,G1355=账期!$A$52,G1355=账期!$A$53,G1355=账期!$A$54,G1355=账期!$A$56,G1355=账期!$A$57,G1355=账期!$A$58,G1355=账期!$A$59,G1355=账期!$A$60,G1355=账期!$A$61,G1355=账期!$A$62,G1355=账期!$A$63,G1355=账期!$A$64,G1355=账期!$A$66,G1355=账期!$A$67,G1355=账期!$A$68,G1355=账期!$A$70,G1355=账期!$A$71),30,IF(OR(G1355=账期!$A$74,G1355=账期!$A$77,G1355=账期!$A$76,G1355=账期!$A$79,G1355=账期!$A$80,G1355=账期!$A$81,G1355=账期!$A$83,G1355=账期!$A$85,G1355=账期!$A$87,G1355=账期!$A$89,G1355=账期!$A$91),60,IF(OR(G1355=账期!$A$93,G1355=账期!$A$94,G1355=账期!$A$95,G1355=账期!$A$96,G1355=账期!$A$98,G1355=账期!$A$99,G1355=账期!$A$101,G1355=账期!$A$102),90,0)))</f>
        <v>0</v>
      </c>
      <c r="AF1355" s="396"/>
      <c r="AG1355" s="384"/>
      <c r="AH1355" s="396" t="str">
        <f t="shared" si="250"/>
        <v/>
      </c>
    </row>
    <row r="1356" spans="1:34" ht="18" customHeight="1" x14ac:dyDescent="0.25">
      <c r="A1356" s="301" t="str">
        <f t="shared" si="252"/>
        <v/>
      </c>
      <c r="B1356" s="380"/>
      <c r="C1356" s="381"/>
      <c r="D1356" s="382"/>
      <c r="E1356" s="383" t="str">
        <f t="shared" si="248"/>
        <v>C</v>
      </c>
      <c r="F1356" s="383" t="str">
        <f t="shared" si="249"/>
        <v>C</v>
      </c>
      <c r="G1356" s="384"/>
      <c r="H1356" s="385" t="str">
        <f>IF(G1356="","",VLOOKUP(G1356,下拉数据源!J:K,2,0))</f>
        <v/>
      </c>
      <c r="I1356" s="385"/>
      <c r="J1356" s="385"/>
      <c r="K1356" s="386"/>
      <c r="L1356" s="384"/>
      <c r="M1356" s="384"/>
      <c r="N1356" s="384"/>
      <c r="O1356" s="384"/>
      <c r="P1356" s="386"/>
      <c r="Q1356" s="387"/>
      <c r="R1356" s="286"/>
      <c r="S1356" s="388">
        <f t="shared" si="253"/>
        <v>0</v>
      </c>
      <c r="T1356" s="389"/>
      <c r="U1356" s="389">
        <f t="shared" si="251"/>
        <v>0</v>
      </c>
      <c r="V1356" s="451"/>
      <c r="W1356" s="452"/>
      <c r="X1356" s="386"/>
      <c r="Y1356" s="390"/>
      <c r="Z1356" s="391"/>
      <c r="AA1356" s="392"/>
      <c r="AB1356" s="393"/>
      <c r="AC1356" s="394"/>
      <c r="AD1356" s="395">
        <f t="shared" si="254"/>
        <v>0</v>
      </c>
      <c r="AE1356" s="396">
        <f>IF(OR(G1356=账期!$A$18,G1356=账期!$A$20,G1356=账期!$A$22,G1356=账期!$A$24,G1356=账期!$A$25,G1356=账期!$A$27,G1356=账期!$A$26,G1356=账期!$A$28,G1356=账期!$A$30,G1356=账期!$A$32,G1356=账期!$A$34,G1356=账期!$A$35,G1356=账期!$A$37,G1356=账期!$A$39,G1356=账期!$A$40,G1356=账期!$A$41,G1356=账期!$A$42,G1356=账期!$A$43,G1356=账期!$A$44,G1356=账期!$A$45,G1356=账期!$A$46,G1356=账期!$A$48,G1356=账期!$A$50,G1356=账期!$A$51,G1356=账期!$A$52,G1356=账期!$A$53,G1356=账期!$A$54,G1356=账期!$A$56,G1356=账期!$A$57,G1356=账期!$A$58,G1356=账期!$A$59,G1356=账期!$A$60,G1356=账期!$A$61,G1356=账期!$A$62,G1356=账期!$A$63,G1356=账期!$A$64,G1356=账期!$A$66,G1356=账期!$A$67,G1356=账期!$A$68,G1356=账期!$A$70,G1356=账期!$A$71),30,IF(OR(G1356=账期!$A$74,G1356=账期!$A$77,G1356=账期!$A$76,G1356=账期!$A$79,G1356=账期!$A$80,G1356=账期!$A$81,G1356=账期!$A$83,G1356=账期!$A$85,G1356=账期!$A$87,G1356=账期!$A$89,G1356=账期!$A$91),60,IF(OR(G1356=账期!$A$93,G1356=账期!$A$94,G1356=账期!$A$95,G1356=账期!$A$96,G1356=账期!$A$98,G1356=账期!$A$99,G1356=账期!$A$101,G1356=账期!$A$102),90,0)))</f>
        <v>0</v>
      </c>
      <c r="AF1356" s="396"/>
      <c r="AG1356" s="384"/>
      <c r="AH1356" s="396" t="str">
        <f t="shared" si="250"/>
        <v/>
      </c>
    </row>
    <row r="1357" spans="1:34" ht="18" customHeight="1" x14ac:dyDescent="0.25">
      <c r="A1357" s="301" t="str">
        <f t="shared" si="252"/>
        <v/>
      </c>
      <c r="B1357" s="380"/>
      <c r="C1357" s="381"/>
      <c r="D1357" s="382"/>
      <c r="E1357" s="383" t="str">
        <f t="shared" si="248"/>
        <v>C</v>
      </c>
      <c r="F1357" s="383" t="str">
        <f t="shared" si="249"/>
        <v>C</v>
      </c>
      <c r="G1357" s="384"/>
      <c r="H1357" s="385" t="str">
        <f>IF(G1357="","",VLOOKUP(G1357,下拉数据源!J:K,2,0))</f>
        <v/>
      </c>
      <c r="I1357" s="385"/>
      <c r="J1357" s="385"/>
      <c r="K1357" s="386"/>
      <c r="L1357" s="384"/>
      <c r="M1357" s="384"/>
      <c r="N1357" s="384"/>
      <c r="O1357" s="384"/>
      <c r="P1357" s="386"/>
      <c r="Q1357" s="387"/>
      <c r="R1357" s="286"/>
      <c r="S1357" s="388">
        <f t="shared" si="253"/>
        <v>0</v>
      </c>
      <c r="T1357" s="389"/>
      <c r="U1357" s="389">
        <f t="shared" si="251"/>
        <v>0</v>
      </c>
      <c r="V1357" s="451"/>
      <c r="W1357" s="452"/>
      <c r="X1357" s="386"/>
      <c r="Y1357" s="390"/>
      <c r="Z1357" s="391"/>
      <c r="AA1357" s="392"/>
      <c r="AB1357" s="393"/>
      <c r="AC1357" s="394"/>
      <c r="AD1357" s="395">
        <f t="shared" si="254"/>
        <v>0</v>
      </c>
      <c r="AE1357" s="396">
        <f>IF(OR(G1357=账期!$A$18,G1357=账期!$A$20,G1357=账期!$A$22,G1357=账期!$A$24,G1357=账期!$A$25,G1357=账期!$A$27,G1357=账期!$A$26,G1357=账期!$A$28,G1357=账期!$A$30,G1357=账期!$A$32,G1357=账期!$A$34,G1357=账期!$A$35,G1357=账期!$A$37,G1357=账期!$A$39,G1357=账期!$A$40,G1357=账期!$A$41,G1357=账期!$A$42,G1357=账期!$A$43,G1357=账期!$A$44,G1357=账期!$A$45,G1357=账期!$A$46,G1357=账期!$A$48,G1357=账期!$A$50,G1357=账期!$A$51,G1357=账期!$A$52,G1357=账期!$A$53,G1357=账期!$A$54,G1357=账期!$A$56,G1357=账期!$A$57,G1357=账期!$A$58,G1357=账期!$A$59,G1357=账期!$A$60,G1357=账期!$A$61,G1357=账期!$A$62,G1357=账期!$A$63,G1357=账期!$A$64,G1357=账期!$A$66,G1357=账期!$A$67,G1357=账期!$A$68,G1357=账期!$A$70,G1357=账期!$A$71),30,IF(OR(G1357=账期!$A$74,G1357=账期!$A$77,G1357=账期!$A$76,G1357=账期!$A$79,G1357=账期!$A$80,G1357=账期!$A$81,G1357=账期!$A$83,G1357=账期!$A$85,G1357=账期!$A$87,G1357=账期!$A$89,G1357=账期!$A$91),60,IF(OR(G1357=账期!$A$93,G1357=账期!$A$94,G1357=账期!$A$95,G1357=账期!$A$96,G1357=账期!$A$98,G1357=账期!$A$99,G1357=账期!$A$101,G1357=账期!$A$102),90,0)))</f>
        <v>0</v>
      </c>
      <c r="AF1357" s="396"/>
      <c r="AG1357" s="384"/>
      <c r="AH1357" s="396" t="str">
        <f t="shared" si="250"/>
        <v/>
      </c>
    </row>
    <row r="1358" spans="1:34" ht="18" customHeight="1" x14ac:dyDescent="0.25">
      <c r="A1358" s="301" t="str">
        <f t="shared" si="252"/>
        <v/>
      </c>
      <c r="B1358" s="380"/>
      <c r="C1358" s="381"/>
      <c r="D1358" s="382"/>
      <c r="E1358" s="383" t="str">
        <f t="shared" si="248"/>
        <v>C</v>
      </c>
      <c r="F1358" s="383" t="str">
        <f t="shared" si="249"/>
        <v>C</v>
      </c>
      <c r="G1358" s="384"/>
      <c r="H1358" s="385" t="str">
        <f>IF(G1358="","",VLOOKUP(G1358,下拉数据源!J:K,2,0))</f>
        <v/>
      </c>
      <c r="I1358" s="385"/>
      <c r="J1358" s="385"/>
      <c r="K1358" s="386"/>
      <c r="L1358" s="384"/>
      <c r="M1358" s="384"/>
      <c r="N1358" s="384"/>
      <c r="O1358" s="384"/>
      <c r="P1358" s="386"/>
      <c r="Q1358" s="387"/>
      <c r="R1358" s="286"/>
      <c r="S1358" s="388">
        <f t="shared" si="253"/>
        <v>0</v>
      </c>
      <c r="T1358" s="389"/>
      <c r="U1358" s="389">
        <f t="shared" si="251"/>
        <v>0</v>
      </c>
      <c r="V1358" s="451"/>
      <c r="W1358" s="452"/>
      <c r="X1358" s="386"/>
      <c r="Y1358" s="390"/>
      <c r="Z1358" s="391"/>
      <c r="AA1358" s="392"/>
      <c r="AB1358" s="393"/>
      <c r="AC1358" s="394"/>
      <c r="AD1358" s="395">
        <f t="shared" si="254"/>
        <v>0</v>
      </c>
      <c r="AE1358" s="396">
        <f>IF(OR(G1358=账期!$A$18,G1358=账期!$A$20,G1358=账期!$A$22,G1358=账期!$A$24,G1358=账期!$A$25,G1358=账期!$A$27,G1358=账期!$A$26,G1358=账期!$A$28,G1358=账期!$A$30,G1358=账期!$A$32,G1358=账期!$A$34,G1358=账期!$A$35,G1358=账期!$A$37,G1358=账期!$A$39,G1358=账期!$A$40,G1358=账期!$A$41,G1358=账期!$A$42,G1358=账期!$A$43,G1358=账期!$A$44,G1358=账期!$A$45,G1358=账期!$A$46,G1358=账期!$A$48,G1358=账期!$A$50,G1358=账期!$A$51,G1358=账期!$A$52,G1358=账期!$A$53,G1358=账期!$A$54,G1358=账期!$A$56,G1358=账期!$A$57,G1358=账期!$A$58,G1358=账期!$A$59,G1358=账期!$A$60,G1358=账期!$A$61,G1358=账期!$A$62,G1358=账期!$A$63,G1358=账期!$A$64,G1358=账期!$A$66,G1358=账期!$A$67,G1358=账期!$A$68,G1358=账期!$A$70,G1358=账期!$A$71),30,IF(OR(G1358=账期!$A$74,G1358=账期!$A$77,G1358=账期!$A$76,G1358=账期!$A$79,G1358=账期!$A$80,G1358=账期!$A$81,G1358=账期!$A$83,G1358=账期!$A$85,G1358=账期!$A$87,G1358=账期!$A$89,G1358=账期!$A$91),60,IF(OR(G1358=账期!$A$93,G1358=账期!$A$94,G1358=账期!$A$95,G1358=账期!$A$96,G1358=账期!$A$98,G1358=账期!$A$99,G1358=账期!$A$101,G1358=账期!$A$102),90,0)))</f>
        <v>0</v>
      </c>
      <c r="AF1358" s="396"/>
      <c r="AG1358" s="384"/>
      <c r="AH1358" s="396" t="str">
        <f t="shared" si="250"/>
        <v/>
      </c>
    </row>
    <row r="1359" spans="1:34" ht="18" customHeight="1" x14ac:dyDescent="0.25">
      <c r="A1359" s="301" t="str">
        <f t="shared" si="252"/>
        <v/>
      </c>
      <c r="B1359" s="380"/>
      <c r="C1359" s="381"/>
      <c r="D1359" s="382"/>
      <c r="E1359" s="383" t="str">
        <f t="shared" si="248"/>
        <v>C</v>
      </c>
      <c r="F1359" s="383" t="str">
        <f t="shared" si="249"/>
        <v>C</v>
      </c>
      <c r="G1359" s="384"/>
      <c r="H1359" s="385" t="str">
        <f>IF(G1359="","",VLOOKUP(G1359,下拉数据源!J:K,2,0))</f>
        <v/>
      </c>
      <c r="I1359" s="385"/>
      <c r="J1359" s="385"/>
      <c r="K1359" s="386"/>
      <c r="L1359" s="384"/>
      <c r="M1359" s="384"/>
      <c r="N1359" s="384"/>
      <c r="O1359" s="384"/>
      <c r="P1359" s="386"/>
      <c r="Q1359" s="387"/>
      <c r="R1359" s="286"/>
      <c r="S1359" s="388">
        <f t="shared" si="253"/>
        <v>0</v>
      </c>
      <c r="T1359" s="389"/>
      <c r="U1359" s="389">
        <f t="shared" si="251"/>
        <v>0</v>
      </c>
      <c r="V1359" s="451"/>
      <c r="W1359" s="452"/>
      <c r="X1359" s="386"/>
      <c r="Y1359" s="390"/>
      <c r="Z1359" s="391"/>
      <c r="AA1359" s="392"/>
      <c r="AB1359" s="393"/>
      <c r="AC1359" s="394"/>
      <c r="AD1359" s="395">
        <f t="shared" si="254"/>
        <v>0</v>
      </c>
      <c r="AE1359" s="396">
        <f>IF(OR(G1359=账期!$A$18,G1359=账期!$A$20,G1359=账期!$A$22,G1359=账期!$A$24,G1359=账期!$A$25,G1359=账期!$A$27,G1359=账期!$A$26,G1359=账期!$A$28,G1359=账期!$A$30,G1359=账期!$A$32,G1359=账期!$A$34,G1359=账期!$A$35,G1359=账期!$A$37,G1359=账期!$A$39,G1359=账期!$A$40,G1359=账期!$A$41,G1359=账期!$A$42,G1359=账期!$A$43,G1359=账期!$A$44,G1359=账期!$A$45,G1359=账期!$A$46,G1359=账期!$A$48,G1359=账期!$A$50,G1359=账期!$A$51,G1359=账期!$A$52,G1359=账期!$A$53,G1359=账期!$A$54,G1359=账期!$A$56,G1359=账期!$A$57,G1359=账期!$A$58,G1359=账期!$A$59,G1359=账期!$A$60,G1359=账期!$A$61,G1359=账期!$A$62,G1359=账期!$A$63,G1359=账期!$A$64,G1359=账期!$A$66,G1359=账期!$A$67,G1359=账期!$A$68,G1359=账期!$A$70,G1359=账期!$A$71),30,IF(OR(G1359=账期!$A$74,G1359=账期!$A$77,G1359=账期!$A$76,G1359=账期!$A$79,G1359=账期!$A$80,G1359=账期!$A$81,G1359=账期!$A$83,G1359=账期!$A$85,G1359=账期!$A$87,G1359=账期!$A$89,G1359=账期!$A$91),60,IF(OR(G1359=账期!$A$93,G1359=账期!$A$94,G1359=账期!$A$95,G1359=账期!$A$96,G1359=账期!$A$98,G1359=账期!$A$99,G1359=账期!$A$101,G1359=账期!$A$102),90,0)))</f>
        <v>0</v>
      </c>
      <c r="AF1359" s="396"/>
      <c r="AG1359" s="384"/>
      <c r="AH1359" s="396" t="str">
        <f t="shared" si="250"/>
        <v/>
      </c>
    </row>
    <row r="1360" spans="1:34" ht="18" customHeight="1" x14ac:dyDescent="0.25">
      <c r="A1360" s="301" t="str">
        <f t="shared" si="252"/>
        <v/>
      </c>
      <c r="B1360" s="380"/>
      <c r="C1360" s="381"/>
      <c r="D1360" s="382"/>
      <c r="E1360" s="383" t="str">
        <f t="shared" si="248"/>
        <v>C</v>
      </c>
      <c r="F1360" s="383" t="str">
        <f t="shared" si="249"/>
        <v>C</v>
      </c>
      <c r="G1360" s="384"/>
      <c r="H1360" s="385" t="str">
        <f>IF(G1360="","",VLOOKUP(G1360,下拉数据源!J:K,2,0))</f>
        <v/>
      </c>
      <c r="I1360" s="385"/>
      <c r="J1360" s="385"/>
      <c r="K1360" s="386"/>
      <c r="L1360" s="384"/>
      <c r="M1360" s="384"/>
      <c r="N1360" s="384"/>
      <c r="O1360" s="384"/>
      <c r="P1360" s="386"/>
      <c r="Q1360" s="387"/>
      <c r="R1360" s="286"/>
      <c r="S1360" s="388">
        <f t="shared" si="253"/>
        <v>0</v>
      </c>
      <c r="T1360" s="389"/>
      <c r="U1360" s="389">
        <f t="shared" si="251"/>
        <v>0</v>
      </c>
      <c r="V1360" s="451"/>
      <c r="W1360" s="452"/>
      <c r="X1360" s="386"/>
      <c r="Y1360" s="390"/>
      <c r="Z1360" s="391"/>
      <c r="AA1360" s="392"/>
      <c r="AB1360" s="393"/>
      <c r="AC1360" s="394"/>
      <c r="AD1360" s="395">
        <f t="shared" si="254"/>
        <v>0</v>
      </c>
      <c r="AE1360" s="396">
        <f>IF(OR(G1360=账期!$A$18,G1360=账期!$A$20,G1360=账期!$A$22,G1360=账期!$A$24,G1360=账期!$A$25,G1360=账期!$A$27,G1360=账期!$A$26,G1360=账期!$A$28,G1360=账期!$A$30,G1360=账期!$A$32,G1360=账期!$A$34,G1360=账期!$A$35,G1360=账期!$A$37,G1360=账期!$A$39,G1360=账期!$A$40,G1360=账期!$A$41,G1360=账期!$A$42,G1360=账期!$A$43,G1360=账期!$A$44,G1360=账期!$A$45,G1360=账期!$A$46,G1360=账期!$A$48,G1360=账期!$A$50,G1360=账期!$A$51,G1360=账期!$A$52,G1360=账期!$A$53,G1360=账期!$A$54,G1360=账期!$A$56,G1360=账期!$A$57,G1360=账期!$A$58,G1360=账期!$A$59,G1360=账期!$A$60,G1360=账期!$A$61,G1360=账期!$A$62,G1360=账期!$A$63,G1360=账期!$A$64,G1360=账期!$A$66,G1360=账期!$A$67,G1360=账期!$A$68,G1360=账期!$A$70,G1360=账期!$A$71),30,IF(OR(G1360=账期!$A$74,G1360=账期!$A$77,G1360=账期!$A$76,G1360=账期!$A$79,G1360=账期!$A$80,G1360=账期!$A$81,G1360=账期!$A$83,G1360=账期!$A$85,G1360=账期!$A$87,G1360=账期!$A$89,G1360=账期!$A$91),60,IF(OR(G1360=账期!$A$93,G1360=账期!$A$94,G1360=账期!$A$95,G1360=账期!$A$96,G1360=账期!$A$98,G1360=账期!$A$99,G1360=账期!$A$101,G1360=账期!$A$102),90,0)))</f>
        <v>0</v>
      </c>
      <c r="AF1360" s="396"/>
      <c r="AG1360" s="384"/>
      <c r="AH1360" s="396" t="str">
        <f t="shared" si="250"/>
        <v/>
      </c>
    </row>
    <row r="1361" spans="1:34" ht="18" customHeight="1" x14ac:dyDescent="0.25">
      <c r="A1361" s="301" t="str">
        <f t="shared" si="252"/>
        <v/>
      </c>
      <c r="B1361" s="380"/>
      <c r="C1361" s="381"/>
      <c r="D1361" s="382"/>
      <c r="E1361" s="383" t="str">
        <f t="shared" si="248"/>
        <v>C</v>
      </c>
      <c r="F1361" s="383" t="str">
        <f t="shared" si="249"/>
        <v>C</v>
      </c>
      <c r="G1361" s="384"/>
      <c r="H1361" s="385" t="str">
        <f>IF(G1361="","",VLOOKUP(G1361,下拉数据源!J:K,2,0))</f>
        <v/>
      </c>
      <c r="I1361" s="385"/>
      <c r="J1361" s="385"/>
      <c r="K1361" s="386"/>
      <c r="L1361" s="384"/>
      <c r="M1361" s="384"/>
      <c r="N1361" s="384"/>
      <c r="O1361" s="384"/>
      <c r="P1361" s="386"/>
      <c r="Q1361" s="387"/>
      <c r="R1361" s="286"/>
      <c r="S1361" s="388">
        <f t="shared" si="253"/>
        <v>0</v>
      </c>
      <c r="T1361" s="389"/>
      <c r="U1361" s="389">
        <f t="shared" si="251"/>
        <v>0</v>
      </c>
      <c r="V1361" s="451"/>
      <c r="W1361" s="452"/>
      <c r="X1361" s="386"/>
      <c r="Y1361" s="390"/>
      <c r="Z1361" s="391"/>
      <c r="AA1361" s="392"/>
      <c r="AB1361" s="393"/>
      <c r="AC1361" s="394"/>
      <c r="AD1361" s="395">
        <f t="shared" si="254"/>
        <v>0</v>
      </c>
      <c r="AE1361" s="396">
        <f>IF(OR(G1361=账期!$A$18,G1361=账期!$A$20,G1361=账期!$A$22,G1361=账期!$A$24,G1361=账期!$A$25,G1361=账期!$A$27,G1361=账期!$A$26,G1361=账期!$A$28,G1361=账期!$A$30,G1361=账期!$A$32,G1361=账期!$A$34,G1361=账期!$A$35,G1361=账期!$A$37,G1361=账期!$A$39,G1361=账期!$A$40,G1361=账期!$A$41,G1361=账期!$A$42,G1361=账期!$A$43,G1361=账期!$A$44,G1361=账期!$A$45,G1361=账期!$A$46,G1361=账期!$A$48,G1361=账期!$A$50,G1361=账期!$A$51,G1361=账期!$A$52,G1361=账期!$A$53,G1361=账期!$A$54,G1361=账期!$A$56,G1361=账期!$A$57,G1361=账期!$A$58,G1361=账期!$A$59,G1361=账期!$A$60,G1361=账期!$A$61,G1361=账期!$A$62,G1361=账期!$A$63,G1361=账期!$A$64,G1361=账期!$A$66,G1361=账期!$A$67,G1361=账期!$A$68,G1361=账期!$A$70,G1361=账期!$A$71),30,IF(OR(G1361=账期!$A$74,G1361=账期!$A$77,G1361=账期!$A$76,G1361=账期!$A$79,G1361=账期!$A$80,G1361=账期!$A$81,G1361=账期!$A$83,G1361=账期!$A$85,G1361=账期!$A$87,G1361=账期!$A$89,G1361=账期!$A$91),60,IF(OR(G1361=账期!$A$93,G1361=账期!$A$94,G1361=账期!$A$95,G1361=账期!$A$96,G1361=账期!$A$98,G1361=账期!$A$99,G1361=账期!$A$101,G1361=账期!$A$102),90,0)))</f>
        <v>0</v>
      </c>
      <c r="AF1361" s="396"/>
      <c r="AG1361" s="384"/>
      <c r="AH1361" s="396" t="str">
        <f t="shared" si="250"/>
        <v/>
      </c>
    </row>
    <row r="1362" spans="1:34" ht="18" customHeight="1" x14ac:dyDescent="0.25">
      <c r="A1362" s="301" t="str">
        <f t="shared" si="252"/>
        <v/>
      </c>
      <c r="B1362" s="380"/>
      <c r="C1362" s="381"/>
      <c r="D1362" s="382"/>
      <c r="E1362" s="383" t="str">
        <f t="shared" si="248"/>
        <v>C</v>
      </c>
      <c r="F1362" s="383" t="str">
        <f t="shared" si="249"/>
        <v>C</v>
      </c>
      <c r="G1362" s="384"/>
      <c r="H1362" s="385" t="str">
        <f>IF(G1362="","",VLOOKUP(G1362,下拉数据源!J:K,2,0))</f>
        <v/>
      </c>
      <c r="I1362" s="385"/>
      <c r="J1362" s="385"/>
      <c r="K1362" s="386"/>
      <c r="L1362" s="384"/>
      <c r="M1362" s="384"/>
      <c r="N1362" s="384"/>
      <c r="O1362" s="384"/>
      <c r="P1362" s="386"/>
      <c r="Q1362" s="387"/>
      <c r="R1362" s="286"/>
      <c r="S1362" s="388">
        <f t="shared" si="253"/>
        <v>0</v>
      </c>
      <c r="T1362" s="389"/>
      <c r="U1362" s="389">
        <f t="shared" si="251"/>
        <v>0</v>
      </c>
      <c r="V1362" s="451"/>
      <c r="W1362" s="452"/>
      <c r="X1362" s="386"/>
      <c r="Y1362" s="390"/>
      <c r="Z1362" s="391"/>
      <c r="AA1362" s="392"/>
      <c r="AB1362" s="393"/>
      <c r="AC1362" s="394"/>
      <c r="AD1362" s="395">
        <f t="shared" si="254"/>
        <v>0</v>
      </c>
      <c r="AE1362" s="396">
        <f>IF(OR(G1362=账期!$A$18,G1362=账期!$A$20,G1362=账期!$A$22,G1362=账期!$A$24,G1362=账期!$A$25,G1362=账期!$A$27,G1362=账期!$A$26,G1362=账期!$A$28,G1362=账期!$A$30,G1362=账期!$A$32,G1362=账期!$A$34,G1362=账期!$A$35,G1362=账期!$A$37,G1362=账期!$A$39,G1362=账期!$A$40,G1362=账期!$A$41,G1362=账期!$A$42,G1362=账期!$A$43,G1362=账期!$A$44,G1362=账期!$A$45,G1362=账期!$A$46,G1362=账期!$A$48,G1362=账期!$A$50,G1362=账期!$A$51,G1362=账期!$A$52,G1362=账期!$A$53,G1362=账期!$A$54,G1362=账期!$A$56,G1362=账期!$A$57,G1362=账期!$A$58,G1362=账期!$A$59,G1362=账期!$A$60,G1362=账期!$A$61,G1362=账期!$A$62,G1362=账期!$A$63,G1362=账期!$A$64,G1362=账期!$A$66,G1362=账期!$A$67,G1362=账期!$A$68,G1362=账期!$A$70,G1362=账期!$A$71),30,IF(OR(G1362=账期!$A$74,G1362=账期!$A$77,G1362=账期!$A$76,G1362=账期!$A$79,G1362=账期!$A$80,G1362=账期!$A$81,G1362=账期!$A$83,G1362=账期!$A$85,G1362=账期!$A$87,G1362=账期!$A$89,G1362=账期!$A$91),60,IF(OR(G1362=账期!$A$93,G1362=账期!$A$94,G1362=账期!$A$95,G1362=账期!$A$96,G1362=账期!$A$98,G1362=账期!$A$99,G1362=账期!$A$101,G1362=账期!$A$102),90,0)))</f>
        <v>0</v>
      </c>
      <c r="AF1362" s="396"/>
      <c r="AG1362" s="384"/>
      <c r="AH1362" s="396" t="str">
        <f t="shared" si="250"/>
        <v/>
      </c>
    </row>
    <row r="1363" spans="1:34" ht="18" customHeight="1" x14ac:dyDescent="0.25">
      <c r="A1363" s="301" t="str">
        <f t="shared" si="252"/>
        <v/>
      </c>
      <c r="B1363" s="380"/>
      <c r="C1363" s="381"/>
      <c r="D1363" s="382"/>
      <c r="E1363" s="383" t="str">
        <f t="shared" si="248"/>
        <v>C</v>
      </c>
      <c r="F1363" s="383" t="str">
        <f t="shared" si="249"/>
        <v>C</v>
      </c>
      <c r="G1363" s="384"/>
      <c r="H1363" s="385" t="str">
        <f>IF(G1363="","",VLOOKUP(G1363,下拉数据源!J:K,2,0))</f>
        <v/>
      </c>
      <c r="I1363" s="385"/>
      <c r="J1363" s="385"/>
      <c r="K1363" s="386"/>
      <c r="L1363" s="384"/>
      <c r="M1363" s="384"/>
      <c r="N1363" s="384"/>
      <c r="O1363" s="384"/>
      <c r="P1363" s="386"/>
      <c r="Q1363" s="387"/>
      <c r="R1363" s="286"/>
      <c r="S1363" s="388">
        <f t="shared" si="253"/>
        <v>0</v>
      </c>
      <c r="T1363" s="389"/>
      <c r="U1363" s="389">
        <f t="shared" si="251"/>
        <v>0</v>
      </c>
      <c r="V1363" s="451"/>
      <c r="W1363" s="452"/>
      <c r="X1363" s="386"/>
      <c r="Y1363" s="390"/>
      <c r="Z1363" s="391"/>
      <c r="AA1363" s="392"/>
      <c r="AB1363" s="393"/>
      <c r="AC1363" s="394"/>
      <c r="AD1363" s="395">
        <f t="shared" si="254"/>
        <v>0</v>
      </c>
      <c r="AE1363" s="396">
        <f>IF(OR(G1363=账期!$A$18,G1363=账期!$A$20,G1363=账期!$A$22,G1363=账期!$A$24,G1363=账期!$A$25,G1363=账期!$A$27,G1363=账期!$A$26,G1363=账期!$A$28,G1363=账期!$A$30,G1363=账期!$A$32,G1363=账期!$A$34,G1363=账期!$A$35,G1363=账期!$A$37,G1363=账期!$A$39,G1363=账期!$A$40,G1363=账期!$A$41,G1363=账期!$A$42,G1363=账期!$A$43,G1363=账期!$A$44,G1363=账期!$A$45,G1363=账期!$A$46,G1363=账期!$A$48,G1363=账期!$A$50,G1363=账期!$A$51,G1363=账期!$A$52,G1363=账期!$A$53,G1363=账期!$A$54,G1363=账期!$A$56,G1363=账期!$A$57,G1363=账期!$A$58,G1363=账期!$A$59,G1363=账期!$A$60,G1363=账期!$A$61,G1363=账期!$A$62,G1363=账期!$A$63,G1363=账期!$A$64,G1363=账期!$A$66,G1363=账期!$A$67,G1363=账期!$A$68,G1363=账期!$A$70,G1363=账期!$A$71),30,IF(OR(G1363=账期!$A$74,G1363=账期!$A$77,G1363=账期!$A$76,G1363=账期!$A$79,G1363=账期!$A$80,G1363=账期!$A$81,G1363=账期!$A$83,G1363=账期!$A$85,G1363=账期!$A$87,G1363=账期!$A$89,G1363=账期!$A$91),60,IF(OR(G1363=账期!$A$93,G1363=账期!$A$94,G1363=账期!$A$95,G1363=账期!$A$96,G1363=账期!$A$98,G1363=账期!$A$99,G1363=账期!$A$101,G1363=账期!$A$102),90,0)))</f>
        <v>0</v>
      </c>
      <c r="AF1363" s="396"/>
      <c r="AG1363" s="384"/>
      <c r="AH1363" s="396" t="str">
        <f t="shared" si="250"/>
        <v/>
      </c>
    </row>
    <row r="1364" spans="1:34" ht="18" customHeight="1" x14ac:dyDescent="0.25">
      <c r="A1364" s="301" t="str">
        <f t="shared" si="252"/>
        <v/>
      </c>
      <c r="B1364" s="380"/>
      <c r="C1364" s="381"/>
      <c r="D1364" s="382"/>
      <c r="E1364" s="383" t="str">
        <f t="shared" si="248"/>
        <v>C</v>
      </c>
      <c r="F1364" s="383" t="str">
        <f t="shared" si="249"/>
        <v>C</v>
      </c>
      <c r="G1364" s="384"/>
      <c r="H1364" s="385" t="str">
        <f>IF(G1364="","",VLOOKUP(G1364,下拉数据源!J:K,2,0))</f>
        <v/>
      </c>
      <c r="I1364" s="385"/>
      <c r="J1364" s="385"/>
      <c r="K1364" s="386"/>
      <c r="L1364" s="384"/>
      <c r="M1364" s="384"/>
      <c r="N1364" s="384"/>
      <c r="O1364" s="384"/>
      <c r="P1364" s="386"/>
      <c r="Q1364" s="387"/>
      <c r="R1364" s="286"/>
      <c r="S1364" s="388">
        <f t="shared" si="253"/>
        <v>0</v>
      </c>
      <c r="T1364" s="389"/>
      <c r="U1364" s="389">
        <f t="shared" si="251"/>
        <v>0</v>
      </c>
      <c r="V1364" s="451"/>
      <c r="W1364" s="452"/>
      <c r="X1364" s="386"/>
      <c r="Y1364" s="390"/>
      <c r="Z1364" s="391"/>
      <c r="AA1364" s="392"/>
      <c r="AB1364" s="393"/>
      <c r="AC1364" s="394"/>
      <c r="AD1364" s="395">
        <f t="shared" si="254"/>
        <v>0</v>
      </c>
      <c r="AE1364" s="396">
        <f>IF(OR(G1364=账期!$A$18,G1364=账期!$A$20,G1364=账期!$A$22,G1364=账期!$A$24,G1364=账期!$A$25,G1364=账期!$A$27,G1364=账期!$A$26,G1364=账期!$A$28,G1364=账期!$A$30,G1364=账期!$A$32,G1364=账期!$A$34,G1364=账期!$A$35,G1364=账期!$A$37,G1364=账期!$A$39,G1364=账期!$A$40,G1364=账期!$A$41,G1364=账期!$A$42,G1364=账期!$A$43,G1364=账期!$A$44,G1364=账期!$A$45,G1364=账期!$A$46,G1364=账期!$A$48,G1364=账期!$A$50,G1364=账期!$A$51,G1364=账期!$A$52,G1364=账期!$A$53,G1364=账期!$A$54,G1364=账期!$A$56,G1364=账期!$A$57,G1364=账期!$A$58,G1364=账期!$A$59,G1364=账期!$A$60,G1364=账期!$A$61,G1364=账期!$A$62,G1364=账期!$A$63,G1364=账期!$A$64,G1364=账期!$A$66,G1364=账期!$A$67,G1364=账期!$A$68,G1364=账期!$A$70,G1364=账期!$A$71),30,IF(OR(G1364=账期!$A$74,G1364=账期!$A$77,G1364=账期!$A$76,G1364=账期!$A$79,G1364=账期!$A$80,G1364=账期!$A$81,G1364=账期!$A$83,G1364=账期!$A$85,G1364=账期!$A$87,G1364=账期!$A$89,G1364=账期!$A$91),60,IF(OR(G1364=账期!$A$93,G1364=账期!$A$94,G1364=账期!$A$95,G1364=账期!$A$96,G1364=账期!$A$98,G1364=账期!$A$99,G1364=账期!$A$101,G1364=账期!$A$102),90,0)))</f>
        <v>0</v>
      </c>
      <c r="AF1364" s="396"/>
      <c r="AG1364" s="384"/>
      <c r="AH1364" s="396" t="str">
        <f t="shared" si="250"/>
        <v/>
      </c>
    </row>
    <row r="1365" spans="1:34" ht="18" customHeight="1" x14ac:dyDescent="0.25">
      <c r="A1365" s="301" t="str">
        <f t="shared" si="252"/>
        <v/>
      </c>
      <c r="B1365" s="380"/>
      <c r="C1365" s="381"/>
      <c r="D1365" s="382"/>
      <c r="E1365" s="383" t="str">
        <f t="shared" si="248"/>
        <v>C</v>
      </c>
      <c r="F1365" s="383" t="str">
        <f t="shared" si="249"/>
        <v>C</v>
      </c>
      <c r="G1365" s="384"/>
      <c r="H1365" s="385" t="str">
        <f>IF(G1365="","",VLOOKUP(G1365,下拉数据源!J:K,2,0))</f>
        <v/>
      </c>
      <c r="I1365" s="385"/>
      <c r="J1365" s="385"/>
      <c r="K1365" s="386"/>
      <c r="L1365" s="384"/>
      <c r="M1365" s="384"/>
      <c r="N1365" s="384"/>
      <c r="O1365" s="384"/>
      <c r="P1365" s="386"/>
      <c r="Q1365" s="387"/>
      <c r="R1365" s="286"/>
      <c r="S1365" s="388">
        <f t="shared" si="253"/>
        <v>0</v>
      </c>
      <c r="T1365" s="389"/>
      <c r="U1365" s="389">
        <f t="shared" si="251"/>
        <v>0</v>
      </c>
      <c r="V1365" s="451"/>
      <c r="W1365" s="452"/>
      <c r="X1365" s="386"/>
      <c r="Y1365" s="390"/>
      <c r="Z1365" s="391"/>
      <c r="AA1365" s="392"/>
      <c r="AB1365" s="393"/>
      <c r="AC1365" s="394"/>
      <c r="AD1365" s="395">
        <f t="shared" si="254"/>
        <v>0</v>
      </c>
      <c r="AE1365" s="396">
        <f>IF(OR(G1365=账期!$A$18,G1365=账期!$A$20,G1365=账期!$A$22,G1365=账期!$A$24,G1365=账期!$A$25,G1365=账期!$A$27,G1365=账期!$A$26,G1365=账期!$A$28,G1365=账期!$A$30,G1365=账期!$A$32,G1365=账期!$A$34,G1365=账期!$A$35,G1365=账期!$A$37,G1365=账期!$A$39,G1365=账期!$A$40,G1365=账期!$A$41,G1365=账期!$A$42,G1365=账期!$A$43,G1365=账期!$A$44,G1365=账期!$A$45,G1365=账期!$A$46,G1365=账期!$A$48,G1365=账期!$A$50,G1365=账期!$A$51,G1365=账期!$A$52,G1365=账期!$A$53,G1365=账期!$A$54,G1365=账期!$A$56,G1365=账期!$A$57,G1365=账期!$A$58,G1365=账期!$A$59,G1365=账期!$A$60,G1365=账期!$A$61,G1365=账期!$A$62,G1365=账期!$A$63,G1365=账期!$A$64,G1365=账期!$A$66,G1365=账期!$A$67,G1365=账期!$A$68,G1365=账期!$A$70,G1365=账期!$A$71),30,IF(OR(G1365=账期!$A$74,G1365=账期!$A$77,G1365=账期!$A$76,G1365=账期!$A$79,G1365=账期!$A$80,G1365=账期!$A$81,G1365=账期!$A$83,G1365=账期!$A$85,G1365=账期!$A$87,G1365=账期!$A$89,G1365=账期!$A$91),60,IF(OR(G1365=账期!$A$93,G1365=账期!$A$94,G1365=账期!$A$95,G1365=账期!$A$96,G1365=账期!$A$98,G1365=账期!$A$99,G1365=账期!$A$101,G1365=账期!$A$102),90,0)))</f>
        <v>0</v>
      </c>
      <c r="AF1365" s="396"/>
      <c r="AG1365" s="384"/>
      <c r="AH1365" s="396" t="str">
        <f t="shared" si="250"/>
        <v/>
      </c>
    </row>
    <row r="1366" spans="1:34" ht="18" customHeight="1" x14ac:dyDescent="0.25">
      <c r="A1366" s="301" t="str">
        <f t="shared" si="252"/>
        <v/>
      </c>
      <c r="B1366" s="380"/>
      <c r="C1366" s="381"/>
      <c r="D1366" s="382"/>
      <c r="E1366" s="383" t="str">
        <f t="shared" si="248"/>
        <v>C</v>
      </c>
      <c r="F1366" s="383" t="str">
        <f t="shared" si="249"/>
        <v>C</v>
      </c>
      <c r="G1366" s="384"/>
      <c r="H1366" s="385" t="str">
        <f>IF(G1366="","",VLOOKUP(G1366,下拉数据源!J:K,2,0))</f>
        <v/>
      </c>
      <c r="I1366" s="385"/>
      <c r="J1366" s="385"/>
      <c r="K1366" s="386"/>
      <c r="L1366" s="384"/>
      <c r="M1366" s="384"/>
      <c r="N1366" s="384"/>
      <c r="O1366" s="384"/>
      <c r="P1366" s="386"/>
      <c r="Q1366" s="387"/>
      <c r="R1366" s="286"/>
      <c r="S1366" s="388">
        <f t="shared" si="253"/>
        <v>0</v>
      </c>
      <c r="T1366" s="389"/>
      <c r="U1366" s="389">
        <f t="shared" si="251"/>
        <v>0</v>
      </c>
      <c r="V1366" s="451"/>
      <c r="W1366" s="452"/>
      <c r="X1366" s="386"/>
      <c r="Y1366" s="390"/>
      <c r="Z1366" s="391"/>
      <c r="AA1366" s="392"/>
      <c r="AB1366" s="393"/>
      <c r="AC1366" s="394"/>
      <c r="AD1366" s="395">
        <f t="shared" si="254"/>
        <v>0</v>
      </c>
      <c r="AE1366" s="396">
        <f>IF(OR(G1366=账期!$A$18,G1366=账期!$A$20,G1366=账期!$A$22,G1366=账期!$A$24,G1366=账期!$A$25,G1366=账期!$A$27,G1366=账期!$A$26,G1366=账期!$A$28,G1366=账期!$A$30,G1366=账期!$A$32,G1366=账期!$A$34,G1366=账期!$A$35,G1366=账期!$A$37,G1366=账期!$A$39,G1366=账期!$A$40,G1366=账期!$A$41,G1366=账期!$A$42,G1366=账期!$A$43,G1366=账期!$A$44,G1366=账期!$A$45,G1366=账期!$A$46,G1366=账期!$A$48,G1366=账期!$A$50,G1366=账期!$A$51,G1366=账期!$A$52,G1366=账期!$A$53,G1366=账期!$A$54,G1366=账期!$A$56,G1366=账期!$A$57,G1366=账期!$A$58,G1366=账期!$A$59,G1366=账期!$A$60,G1366=账期!$A$61,G1366=账期!$A$62,G1366=账期!$A$63,G1366=账期!$A$64,G1366=账期!$A$66,G1366=账期!$A$67,G1366=账期!$A$68,G1366=账期!$A$70,G1366=账期!$A$71),30,IF(OR(G1366=账期!$A$74,G1366=账期!$A$77,G1366=账期!$A$76,G1366=账期!$A$79,G1366=账期!$A$80,G1366=账期!$A$81,G1366=账期!$A$83,G1366=账期!$A$85,G1366=账期!$A$87,G1366=账期!$A$89,G1366=账期!$A$91),60,IF(OR(G1366=账期!$A$93,G1366=账期!$A$94,G1366=账期!$A$95,G1366=账期!$A$96,G1366=账期!$A$98,G1366=账期!$A$99,G1366=账期!$A$101,G1366=账期!$A$102),90,0)))</f>
        <v>0</v>
      </c>
      <c r="AF1366" s="396"/>
      <c r="AG1366" s="384"/>
      <c r="AH1366" s="396" t="str">
        <f t="shared" si="250"/>
        <v/>
      </c>
    </row>
    <row r="1367" spans="1:34" ht="18" customHeight="1" x14ac:dyDescent="0.25">
      <c r="A1367" s="301" t="str">
        <f t="shared" si="252"/>
        <v/>
      </c>
      <c r="B1367" s="380"/>
      <c r="C1367" s="381"/>
      <c r="D1367" s="382"/>
      <c r="E1367" s="383" t="str">
        <f t="shared" si="248"/>
        <v>C</v>
      </c>
      <c r="F1367" s="383" t="str">
        <f t="shared" si="249"/>
        <v>C</v>
      </c>
      <c r="G1367" s="384"/>
      <c r="H1367" s="385" t="str">
        <f>IF(G1367="","",VLOOKUP(G1367,下拉数据源!J:K,2,0))</f>
        <v/>
      </c>
      <c r="I1367" s="385"/>
      <c r="J1367" s="385"/>
      <c r="K1367" s="386"/>
      <c r="L1367" s="384"/>
      <c r="M1367" s="384"/>
      <c r="N1367" s="384"/>
      <c r="O1367" s="384"/>
      <c r="P1367" s="386"/>
      <c r="Q1367" s="387"/>
      <c r="R1367" s="286"/>
      <c r="S1367" s="388">
        <f t="shared" si="253"/>
        <v>0</v>
      </c>
      <c r="T1367" s="389"/>
      <c r="U1367" s="389">
        <f t="shared" si="251"/>
        <v>0</v>
      </c>
      <c r="V1367" s="451"/>
      <c r="W1367" s="452"/>
      <c r="X1367" s="386"/>
      <c r="Y1367" s="390"/>
      <c r="Z1367" s="391"/>
      <c r="AA1367" s="392"/>
      <c r="AB1367" s="393"/>
      <c r="AC1367" s="394"/>
      <c r="AD1367" s="395">
        <f t="shared" si="254"/>
        <v>0</v>
      </c>
      <c r="AE1367" s="396">
        <f>IF(OR(G1367=账期!$A$18,G1367=账期!$A$20,G1367=账期!$A$22,G1367=账期!$A$24,G1367=账期!$A$25,G1367=账期!$A$27,G1367=账期!$A$26,G1367=账期!$A$28,G1367=账期!$A$30,G1367=账期!$A$32,G1367=账期!$A$34,G1367=账期!$A$35,G1367=账期!$A$37,G1367=账期!$A$39,G1367=账期!$A$40,G1367=账期!$A$41,G1367=账期!$A$42,G1367=账期!$A$43,G1367=账期!$A$44,G1367=账期!$A$45,G1367=账期!$A$46,G1367=账期!$A$48,G1367=账期!$A$50,G1367=账期!$A$51,G1367=账期!$A$52,G1367=账期!$A$53,G1367=账期!$A$54,G1367=账期!$A$56,G1367=账期!$A$57,G1367=账期!$A$58,G1367=账期!$A$59,G1367=账期!$A$60,G1367=账期!$A$61,G1367=账期!$A$62,G1367=账期!$A$63,G1367=账期!$A$64,G1367=账期!$A$66,G1367=账期!$A$67,G1367=账期!$A$68,G1367=账期!$A$70,G1367=账期!$A$71),30,IF(OR(G1367=账期!$A$74,G1367=账期!$A$77,G1367=账期!$A$76,G1367=账期!$A$79,G1367=账期!$A$80,G1367=账期!$A$81,G1367=账期!$A$83,G1367=账期!$A$85,G1367=账期!$A$87,G1367=账期!$A$89,G1367=账期!$A$91),60,IF(OR(G1367=账期!$A$93,G1367=账期!$A$94,G1367=账期!$A$95,G1367=账期!$A$96,G1367=账期!$A$98,G1367=账期!$A$99,G1367=账期!$A$101,G1367=账期!$A$102),90,0)))</f>
        <v>0</v>
      </c>
      <c r="AF1367" s="396"/>
      <c r="AG1367" s="384"/>
      <c r="AH1367" s="396" t="str">
        <f t="shared" si="250"/>
        <v/>
      </c>
    </row>
    <row r="1368" spans="1:34" ht="18" customHeight="1" x14ac:dyDescent="0.25">
      <c r="A1368" s="301" t="str">
        <f t="shared" si="252"/>
        <v/>
      </c>
      <c r="B1368" s="380"/>
      <c r="C1368" s="381"/>
      <c r="D1368" s="382"/>
      <c r="E1368" s="383" t="str">
        <f t="shared" si="248"/>
        <v>C</v>
      </c>
      <c r="F1368" s="383" t="str">
        <f t="shared" si="249"/>
        <v>C</v>
      </c>
      <c r="G1368" s="384"/>
      <c r="H1368" s="385" t="str">
        <f>IF(G1368="","",VLOOKUP(G1368,下拉数据源!J:K,2,0))</f>
        <v/>
      </c>
      <c r="I1368" s="385"/>
      <c r="J1368" s="385"/>
      <c r="K1368" s="386"/>
      <c r="L1368" s="384"/>
      <c r="M1368" s="384"/>
      <c r="N1368" s="384"/>
      <c r="O1368" s="384"/>
      <c r="P1368" s="386"/>
      <c r="Q1368" s="387"/>
      <c r="R1368" s="286"/>
      <c r="S1368" s="388">
        <f t="shared" si="253"/>
        <v>0</v>
      </c>
      <c r="T1368" s="389"/>
      <c r="U1368" s="389">
        <f t="shared" si="251"/>
        <v>0</v>
      </c>
      <c r="V1368" s="451"/>
      <c r="W1368" s="452"/>
      <c r="X1368" s="386"/>
      <c r="Y1368" s="390"/>
      <c r="Z1368" s="391"/>
      <c r="AA1368" s="392"/>
      <c r="AB1368" s="393"/>
      <c r="AC1368" s="394"/>
      <c r="AD1368" s="395">
        <f t="shared" si="254"/>
        <v>0</v>
      </c>
      <c r="AE1368" s="396">
        <f>IF(OR(G1368=账期!$A$18,G1368=账期!$A$20,G1368=账期!$A$22,G1368=账期!$A$24,G1368=账期!$A$25,G1368=账期!$A$27,G1368=账期!$A$26,G1368=账期!$A$28,G1368=账期!$A$30,G1368=账期!$A$32,G1368=账期!$A$34,G1368=账期!$A$35,G1368=账期!$A$37,G1368=账期!$A$39,G1368=账期!$A$40,G1368=账期!$A$41,G1368=账期!$A$42,G1368=账期!$A$43,G1368=账期!$A$44,G1368=账期!$A$45,G1368=账期!$A$46,G1368=账期!$A$48,G1368=账期!$A$50,G1368=账期!$A$51,G1368=账期!$A$52,G1368=账期!$A$53,G1368=账期!$A$54,G1368=账期!$A$56,G1368=账期!$A$57,G1368=账期!$A$58,G1368=账期!$A$59,G1368=账期!$A$60,G1368=账期!$A$61,G1368=账期!$A$62,G1368=账期!$A$63,G1368=账期!$A$64,G1368=账期!$A$66,G1368=账期!$A$67,G1368=账期!$A$68,G1368=账期!$A$70,G1368=账期!$A$71),30,IF(OR(G1368=账期!$A$74,G1368=账期!$A$77,G1368=账期!$A$76,G1368=账期!$A$79,G1368=账期!$A$80,G1368=账期!$A$81,G1368=账期!$A$83,G1368=账期!$A$85,G1368=账期!$A$87,G1368=账期!$A$89,G1368=账期!$A$91),60,IF(OR(G1368=账期!$A$93,G1368=账期!$A$94,G1368=账期!$A$95,G1368=账期!$A$96,G1368=账期!$A$98,G1368=账期!$A$99,G1368=账期!$A$101,G1368=账期!$A$102),90,0)))</f>
        <v>0</v>
      </c>
      <c r="AF1368" s="396"/>
      <c r="AG1368" s="384"/>
      <c r="AH1368" s="396" t="str">
        <f t="shared" si="250"/>
        <v/>
      </c>
    </row>
    <row r="1369" spans="1:34" ht="18" customHeight="1" x14ac:dyDescent="0.25">
      <c r="A1369" s="301" t="str">
        <f t="shared" si="252"/>
        <v/>
      </c>
      <c r="B1369" s="380"/>
      <c r="C1369" s="381"/>
      <c r="D1369" s="382"/>
      <c r="E1369" s="383" t="str">
        <f t="shared" si="248"/>
        <v>C</v>
      </c>
      <c r="F1369" s="383" t="str">
        <f t="shared" si="249"/>
        <v>C</v>
      </c>
      <c r="G1369" s="384"/>
      <c r="H1369" s="385" t="str">
        <f>IF(G1369="","",VLOOKUP(G1369,下拉数据源!J:K,2,0))</f>
        <v/>
      </c>
      <c r="I1369" s="385"/>
      <c r="J1369" s="385"/>
      <c r="K1369" s="386"/>
      <c r="L1369" s="384"/>
      <c r="M1369" s="384"/>
      <c r="N1369" s="384"/>
      <c r="O1369" s="384"/>
      <c r="P1369" s="386"/>
      <c r="Q1369" s="387"/>
      <c r="R1369" s="286"/>
      <c r="S1369" s="388">
        <f t="shared" si="253"/>
        <v>0</v>
      </c>
      <c r="T1369" s="389"/>
      <c r="U1369" s="389">
        <f t="shared" si="251"/>
        <v>0</v>
      </c>
      <c r="V1369" s="451"/>
      <c r="W1369" s="452"/>
      <c r="X1369" s="386"/>
      <c r="Y1369" s="390"/>
      <c r="Z1369" s="391"/>
      <c r="AA1369" s="392"/>
      <c r="AB1369" s="393"/>
      <c r="AC1369" s="394"/>
      <c r="AD1369" s="395">
        <f t="shared" si="254"/>
        <v>0</v>
      </c>
      <c r="AE1369" s="396">
        <f>IF(OR(G1369=账期!$A$18,G1369=账期!$A$20,G1369=账期!$A$22,G1369=账期!$A$24,G1369=账期!$A$25,G1369=账期!$A$27,G1369=账期!$A$26,G1369=账期!$A$28,G1369=账期!$A$30,G1369=账期!$A$32,G1369=账期!$A$34,G1369=账期!$A$35,G1369=账期!$A$37,G1369=账期!$A$39,G1369=账期!$A$40,G1369=账期!$A$41,G1369=账期!$A$42,G1369=账期!$A$43,G1369=账期!$A$44,G1369=账期!$A$45,G1369=账期!$A$46,G1369=账期!$A$48,G1369=账期!$A$50,G1369=账期!$A$51,G1369=账期!$A$52,G1369=账期!$A$53,G1369=账期!$A$54,G1369=账期!$A$56,G1369=账期!$A$57,G1369=账期!$A$58,G1369=账期!$A$59,G1369=账期!$A$60,G1369=账期!$A$61,G1369=账期!$A$62,G1369=账期!$A$63,G1369=账期!$A$64,G1369=账期!$A$66,G1369=账期!$A$67,G1369=账期!$A$68,G1369=账期!$A$70,G1369=账期!$A$71),30,IF(OR(G1369=账期!$A$74,G1369=账期!$A$77,G1369=账期!$A$76,G1369=账期!$A$79,G1369=账期!$A$80,G1369=账期!$A$81,G1369=账期!$A$83,G1369=账期!$A$85,G1369=账期!$A$87,G1369=账期!$A$89,G1369=账期!$A$91),60,IF(OR(G1369=账期!$A$93,G1369=账期!$A$94,G1369=账期!$A$95,G1369=账期!$A$96,G1369=账期!$A$98,G1369=账期!$A$99,G1369=账期!$A$101,G1369=账期!$A$102),90,0)))</f>
        <v>0</v>
      </c>
      <c r="AF1369" s="396"/>
      <c r="AG1369" s="384"/>
      <c r="AH1369" s="396" t="str">
        <f t="shared" si="250"/>
        <v/>
      </c>
    </row>
    <row r="1370" spans="1:34" ht="18" customHeight="1" x14ac:dyDescent="0.25">
      <c r="A1370" s="301" t="str">
        <f t="shared" si="252"/>
        <v/>
      </c>
      <c r="B1370" s="380"/>
      <c r="C1370" s="381"/>
      <c r="D1370" s="382"/>
      <c r="E1370" s="383" t="str">
        <f t="shared" si="248"/>
        <v>C</v>
      </c>
      <c r="F1370" s="383" t="str">
        <f t="shared" si="249"/>
        <v>C</v>
      </c>
      <c r="G1370" s="384"/>
      <c r="H1370" s="385" t="str">
        <f>IF(G1370="","",VLOOKUP(G1370,下拉数据源!J:K,2,0))</f>
        <v/>
      </c>
      <c r="I1370" s="385"/>
      <c r="J1370" s="385"/>
      <c r="K1370" s="386"/>
      <c r="L1370" s="384"/>
      <c r="M1370" s="384"/>
      <c r="N1370" s="384"/>
      <c r="O1370" s="384"/>
      <c r="P1370" s="386"/>
      <c r="Q1370" s="387"/>
      <c r="R1370" s="286"/>
      <c r="S1370" s="388">
        <f t="shared" si="253"/>
        <v>0</v>
      </c>
      <c r="T1370" s="389"/>
      <c r="U1370" s="389">
        <f t="shared" si="251"/>
        <v>0</v>
      </c>
      <c r="V1370" s="451"/>
      <c r="W1370" s="452"/>
      <c r="X1370" s="386"/>
      <c r="Y1370" s="390"/>
      <c r="Z1370" s="391"/>
      <c r="AA1370" s="392"/>
      <c r="AB1370" s="393"/>
      <c r="AC1370" s="394"/>
      <c r="AD1370" s="395">
        <f t="shared" si="254"/>
        <v>0</v>
      </c>
      <c r="AE1370" s="396">
        <f>IF(OR(G1370=账期!$A$18,G1370=账期!$A$20,G1370=账期!$A$22,G1370=账期!$A$24,G1370=账期!$A$25,G1370=账期!$A$27,G1370=账期!$A$26,G1370=账期!$A$28,G1370=账期!$A$30,G1370=账期!$A$32,G1370=账期!$A$34,G1370=账期!$A$35,G1370=账期!$A$37,G1370=账期!$A$39,G1370=账期!$A$40,G1370=账期!$A$41,G1370=账期!$A$42,G1370=账期!$A$43,G1370=账期!$A$44,G1370=账期!$A$45,G1370=账期!$A$46,G1370=账期!$A$48,G1370=账期!$A$50,G1370=账期!$A$51,G1370=账期!$A$52,G1370=账期!$A$53,G1370=账期!$A$54,G1370=账期!$A$56,G1370=账期!$A$57,G1370=账期!$A$58,G1370=账期!$A$59,G1370=账期!$A$60,G1370=账期!$A$61,G1370=账期!$A$62,G1370=账期!$A$63,G1370=账期!$A$64,G1370=账期!$A$66,G1370=账期!$A$67,G1370=账期!$A$68,G1370=账期!$A$70,G1370=账期!$A$71),30,IF(OR(G1370=账期!$A$74,G1370=账期!$A$77,G1370=账期!$A$76,G1370=账期!$A$79,G1370=账期!$A$80,G1370=账期!$A$81,G1370=账期!$A$83,G1370=账期!$A$85,G1370=账期!$A$87,G1370=账期!$A$89,G1370=账期!$A$91),60,IF(OR(G1370=账期!$A$93,G1370=账期!$A$94,G1370=账期!$A$95,G1370=账期!$A$96,G1370=账期!$A$98,G1370=账期!$A$99,G1370=账期!$A$101,G1370=账期!$A$102),90,0)))</f>
        <v>0</v>
      </c>
      <c r="AF1370" s="396"/>
      <c r="AG1370" s="384"/>
      <c r="AH1370" s="396" t="str">
        <f t="shared" si="250"/>
        <v/>
      </c>
    </row>
    <row r="1371" spans="1:34" ht="18" customHeight="1" x14ac:dyDescent="0.25">
      <c r="A1371" s="301" t="str">
        <f t="shared" si="252"/>
        <v/>
      </c>
      <c r="B1371" s="380"/>
      <c r="C1371" s="381"/>
      <c r="D1371" s="382"/>
      <c r="E1371" s="383" t="str">
        <f t="shared" si="248"/>
        <v>C</v>
      </c>
      <c r="F1371" s="383" t="str">
        <f t="shared" si="249"/>
        <v>C</v>
      </c>
      <c r="G1371" s="384"/>
      <c r="H1371" s="385" t="str">
        <f>IF(G1371="","",VLOOKUP(G1371,下拉数据源!J:K,2,0))</f>
        <v/>
      </c>
      <c r="I1371" s="385"/>
      <c r="J1371" s="385"/>
      <c r="K1371" s="386"/>
      <c r="L1371" s="384"/>
      <c r="M1371" s="384"/>
      <c r="N1371" s="384"/>
      <c r="O1371" s="384"/>
      <c r="P1371" s="386"/>
      <c r="Q1371" s="387"/>
      <c r="R1371" s="286"/>
      <c r="S1371" s="388">
        <f t="shared" si="253"/>
        <v>0</v>
      </c>
      <c r="T1371" s="389"/>
      <c r="U1371" s="389">
        <f t="shared" si="251"/>
        <v>0</v>
      </c>
      <c r="V1371" s="451"/>
      <c r="W1371" s="452"/>
      <c r="X1371" s="386"/>
      <c r="Y1371" s="390"/>
      <c r="Z1371" s="391"/>
      <c r="AA1371" s="392"/>
      <c r="AB1371" s="393"/>
      <c r="AC1371" s="394"/>
      <c r="AD1371" s="395">
        <f t="shared" si="254"/>
        <v>0</v>
      </c>
      <c r="AE1371" s="396">
        <f>IF(OR(G1371=账期!$A$18,G1371=账期!$A$20,G1371=账期!$A$22,G1371=账期!$A$24,G1371=账期!$A$25,G1371=账期!$A$27,G1371=账期!$A$26,G1371=账期!$A$28,G1371=账期!$A$30,G1371=账期!$A$32,G1371=账期!$A$34,G1371=账期!$A$35,G1371=账期!$A$37,G1371=账期!$A$39,G1371=账期!$A$40,G1371=账期!$A$41,G1371=账期!$A$42,G1371=账期!$A$43,G1371=账期!$A$44,G1371=账期!$A$45,G1371=账期!$A$46,G1371=账期!$A$48,G1371=账期!$A$50,G1371=账期!$A$51,G1371=账期!$A$52,G1371=账期!$A$53,G1371=账期!$A$54,G1371=账期!$A$56,G1371=账期!$A$57,G1371=账期!$A$58,G1371=账期!$A$59,G1371=账期!$A$60,G1371=账期!$A$61,G1371=账期!$A$62,G1371=账期!$A$63,G1371=账期!$A$64,G1371=账期!$A$66,G1371=账期!$A$67,G1371=账期!$A$68,G1371=账期!$A$70,G1371=账期!$A$71),30,IF(OR(G1371=账期!$A$74,G1371=账期!$A$77,G1371=账期!$A$76,G1371=账期!$A$79,G1371=账期!$A$80,G1371=账期!$A$81,G1371=账期!$A$83,G1371=账期!$A$85,G1371=账期!$A$87,G1371=账期!$A$89,G1371=账期!$A$91),60,IF(OR(G1371=账期!$A$93,G1371=账期!$A$94,G1371=账期!$A$95,G1371=账期!$A$96,G1371=账期!$A$98,G1371=账期!$A$99,G1371=账期!$A$101,G1371=账期!$A$102),90,0)))</f>
        <v>0</v>
      </c>
      <c r="AF1371" s="396"/>
      <c r="AG1371" s="384"/>
      <c r="AH1371" s="396" t="str">
        <f t="shared" si="250"/>
        <v/>
      </c>
    </row>
    <row r="1372" spans="1:34" ht="18" customHeight="1" x14ac:dyDescent="0.25">
      <c r="A1372" s="301" t="str">
        <f t="shared" si="252"/>
        <v/>
      </c>
      <c r="B1372" s="380"/>
      <c r="C1372" s="381"/>
      <c r="D1372" s="382"/>
      <c r="E1372" s="383" t="str">
        <f t="shared" si="248"/>
        <v>C</v>
      </c>
      <c r="F1372" s="383" t="str">
        <f t="shared" si="249"/>
        <v>C</v>
      </c>
      <c r="G1372" s="384"/>
      <c r="H1372" s="385" t="str">
        <f>IF(G1372="","",VLOOKUP(G1372,下拉数据源!J:K,2,0))</f>
        <v/>
      </c>
      <c r="I1372" s="385"/>
      <c r="J1372" s="385"/>
      <c r="K1372" s="386"/>
      <c r="L1372" s="384"/>
      <c r="M1372" s="384"/>
      <c r="N1372" s="384"/>
      <c r="O1372" s="384"/>
      <c r="P1372" s="386"/>
      <c r="Q1372" s="387"/>
      <c r="R1372" s="286"/>
      <c r="S1372" s="388">
        <f t="shared" si="253"/>
        <v>0</v>
      </c>
      <c r="T1372" s="389"/>
      <c r="U1372" s="389">
        <f t="shared" si="251"/>
        <v>0</v>
      </c>
      <c r="V1372" s="451"/>
      <c r="W1372" s="452"/>
      <c r="X1372" s="386"/>
      <c r="Y1372" s="390"/>
      <c r="Z1372" s="391"/>
      <c r="AA1372" s="392"/>
      <c r="AB1372" s="393"/>
      <c r="AC1372" s="394"/>
      <c r="AD1372" s="395">
        <f t="shared" si="254"/>
        <v>0</v>
      </c>
      <c r="AE1372" s="396">
        <f>IF(OR(G1372=账期!$A$18,G1372=账期!$A$20,G1372=账期!$A$22,G1372=账期!$A$24,G1372=账期!$A$25,G1372=账期!$A$27,G1372=账期!$A$26,G1372=账期!$A$28,G1372=账期!$A$30,G1372=账期!$A$32,G1372=账期!$A$34,G1372=账期!$A$35,G1372=账期!$A$37,G1372=账期!$A$39,G1372=账期!$A$40,G1372=账期!$A$41,G1372=账期!$A$42,G1372=账期!$A$43,G1372=账期!$A$44,G1372=账期!$A$45,G1372=账期!$A$46,G1372=账期!$A$48,G1372=账期!$A$50,G1372=账期!$A$51,G1372=账期!$A$52,G1372=账期!$A$53,G1372=账期!$A$54,G1372=账期!$A$56,G1372=账期!$A$57,G1372=账期!$A$58,G1372=账期!$A$59,G1372=账期!$A$60,G1372=账期!$A$61,G1372=账期!$A$62,G1372=账期!$A$63,G1372=账期!$A$64,G1372=账期!$A$66,G1372=账期!$A$67,G1372=账期!$A$68,G1372=账期!$A$70,G1372=账期!$A$71),30,IF(OR(G1372=账期!$A$74,G1372=账期!$A$77,G1372=账期!$A$76,G1372=账期!$A$79,G1372=账期!$A$80,G1372=账期!$A$81,G1372=账期!$A$83,G1372=账期!$A$85,G1372=账期!$A$87,G1372=账期!$A$89,G1372=账期!$A$91),60,IF(OR(G1372=账期!$A$93,G1372=账期!$A$94,G1372=账期!$A$95,G1372=账期!$A$96,G1372=账期!$A$98,G1372=账期!$A$99,G1372=账期!$A$101,G1372=账期!$A$102),90,0)))</f>
        <v>0</v>
      </c>
      <c r="AF1372" s="396"/>
      <c r="AG1372" s="384"/>
      <c r="AH1372" s="396" t="str">
        <f t="shared" si="250"/>
        <v/>
      </c>
    </row>
    <row r="1373" spans="1:34" ht="18" customHeight="1" x14ac:dyDescent="0.25">
      <c r="A1373" s="301" t="str">
        <f t="shared" si="252"/>
        <v/>
      </c>
      <c r="B1373" s="380"/>
      <c r="C1373" s="381"/>
      <c r="D1373" s="382"/>
      <c r="E1373" s="383" t="str">
        <f t="shared" ref="E1373:E1436" si="255">IF(OR(D1373="长飞",D1373="烽火",D1373="特发",D1373="富通",D1373="亨通",G1373="赣州金信诺",G1373="江苏永鼎",G1373="宏安集团"),"A",IF(OR(G1373="广意通讯",G1373="湖北楚天",G1373="宁波格亿达",G1373="通鼎互联",G1373="黄石昌达",G1373="江苏俊知",G1373="珠海汉胜",G1373="武汉电信"),"B","C"))</f>
        <v>C</v>
      </c>
      <c r="F1373" s="383" t="str">
        <f t="shared" ref="F1373:F1436" si="256">IF(OR(G1373="成都大唐",G1373="广东亨通",G1373="江苏亨通",G1373="兰州长飞",G1373="南京华信",G1373="汕头奥星",G1373="特发光网",G1373="武汉长飞",G1373="长春烽火",G1373="广意通讯",G1373="湖北楚天",G1373="宁波格亿达",G1373="通鼎互联",G1373="安徽汉唐",G1373="安徽宜德",G1373="安徽盈通",G1373="成都康宁",G1373="成都中飞",G1373="东莞光佳",G1373="东莞鸿鑫",G1373="烽火博鑫",G1373="佛山星蓝",G1373="广东金桥",G1373="广州联兴",G1373="贵州乾新",G1373="航天电工",G1373="合肥兴联",G1373="湖北宇洪",G1373="江苏奥通",G1373="江苏中远",G1373="宁波辰飞",G1373="宁波汉生",G1373="宁波宇欣",G1373="山东太平洋",G1373="山东特发",G1373="山东永通",G1373="上海朗闻",G1373="上海翼波",G1373="四川天邑",G1373="四川旭泰",G1373="武汉瑞联",G1373="武汉同至",G1373="西安西古",G1373="西安鑫华通",G1373="武汉驿路通",G1373="长光通信",G1373="中电八所",G1373="中电光达",G1373="中利集团",G1373="重庆特发",G1373="舟山安格",G1373="珠海邗秦"),"A",IF(OR(G1373="富通天津",G1373="赣州金信诺",G1373="江苏永鼎",G1373="上海长飞",G1373="特发股份",G1373="武汉烽火",G1373="西安烽火",G1373="长飞中利",G1373="江苏中天",G1373="江西联创",G1373="宁波盈谷",G1373="黄石昌达",G1373="四川长飞"),"B","C"))</f>
        <v>C</v>
      </c>
      <c r="G1373" s="384"/>
      <c r="H1373" s="385" t="str">
        <f>IF(G1373="","",VLOOKUP(G1373,下拉数据源!J:K,2,0))</f>
        <v/>
      </c>
      <c r="I1373" s="385"/>
      <c r="J1373" s="385"/>
      <c r="K1373" s="386"/>
      <c r="L1373" s="384"/>
      <c r="M1373" s="384"/>
      <c r="N1373" s="384"/>
      <c r="O1373" s="384"/>
      <c r="P1373" s="386"/>
      <c r="Q1373" s="387"/>
      <c r="R1373" s="286"/>
      <c r="S1373" s="388">
        <f t="shared" si="253"/>
        <v>0</v>
      </c>
      <c r="T1373" s="389"/>
      <c r="U1373" s="389">
        <f t="shared" si="251"/>
        <v>0</v>
      </c>
      <c r="V1373" s="451"/>
      <c r="W1373" s="452"/>
      <c r="X1373" s="386"/>
      <c r="Y1373" s="390"/>
      <c r="Z1373" s="391"/>
      <c r="AA1373" s="392"/>
      <c r="AB1373" s="393"/>
      <c r="AC1373" s="394"/>
      <c r="AD1373" s="395">
        <f t="shared" si="254"/>
        <v>0</v>
      </c>
      <c r="AE1373" s="396">
        <f>IF(OR(G1373=账期!$A$18,G1373=账期!$A$20,G1373=账期!$A$22,G1373=账期!$A$24,G1373=账期!$A$25,G1373=账期!$A$27,G1373=账期!$A$26,G1373=账期!$A$28,G1373=账期!$A$30,G1373=账期!$A$32,G1373=账期!$A$34,G1373=账期!$A$35,G1373=账期!$A$37,G1373=账期!$A$39,G1373=账期!$A$40,G1373=账期!$A$41,G1373=账期!$A$42,G1373=账期!$A$43,G1373=账期!$A$44,G1373=账期!$A$45,G1373=账期!$A$46,G1373=账期!$A$48,G1373=账期!$A$50,G1373=账期!$A$51,G1373=账期!$A$52,G1373=账期!$A$53,G1373=账期!$A$54,G1373=账期!$A$56,G1373=账期!$A$57,G1373=账期!$A$58,G1373=账期!$A$59,G1373=账期!$A$60,G1373=账期!$A$61,G1373=账期!$A$62,G1373=账期!$A$63,G1373=账期!$A$64,G1373=账期!$A$66,G1373=账期!$A$67,G1373=账期!$A$68,G1373=账期!$A$70,G1373=账期!$A$71),30,IF(OR(G1373=账期!$A$74,G1373=账期!$A$77,G1373=账期!$A$76,G1373=账期!$A$79,G1373=账期!$A$80,G1373=账期!$A$81,G1373=账期!$A$83,G1373=账期!$A$85,G1373=账期!$A$87,G1373=账期!$A$89,G1373=账期!$A$91),60,IF(OR(G1373=账期!$A$93,G1373=账期!$A$94,G1373=账期!$A$95,G1373=账期!$A$96,G1373=账期!$A$98,G1373=账期!$A$99,G1373=账期!$A$101,G1373=账期!$A$102),90,0)))</f>
        <v>0</v>
      </c>
      <c r="AF1373" s="396"/>
      <c r="AG1373" s="384"/>
      <c r="AH1373" s="396" t="str">
        <f t="shared" si="250"/>
        <v/>
      </c>
    </row>
    <row r="1374" spans="1:34" ht="18" customHeight="1" x14ac:dyDescent="0.25">
      <c r="A1374" s="301" t="str">
        <f t="shared" si="252"/>
        <v/>
      </c>
      <c r="B1374" s="380"/>
      <c r="C1374" s="381"/>
      <c r="D1374" s="382"/>
      <c r="E1374" s="383" t="str">
        <f t="shared" si="255"/>
        <v>C</v>
      </c>
      <c r="F1374" s="383" t="str">
        <f t="shared" si="256"/>
        <v>C</v>
      </c>
      <c r="G1374" s="384"/>
      <c r="H1374" s="385" t="str">
        <f>IF(G1374="","",VLOOKUP(G1374,下拉数据源!J:K,2,0))</f>
        <v/>
      </c>
      <c r="I1374" s="385"/>
      <c r="J1374" s="385"/>
      <c r="K1374" s="386"/>
      <c r="L1374" s="384"/>
      <c r="M1374" s="384"/>
      <c r="N1374" s="384"/>
      <c r="O1374" s="384"/>
      <c r="P1374" s="386"/>
      <c r="Q1374" s="387"/>
      <c r="R1374" s="286"/>
      <c r="S1374" s="388">
        <f t="shared" si="253"/>
        <v>0</v>
      </c>
      <c r="T1374" s="389"/>
      <c r="U1374" s="389">
        <f t="shared" si="251"/>
        <v>0</v>
      </c>
      <c r="V1374" s="451"/>
      <c r="W1374" s="452"/>
      <c r="X1374" s="386"/>
      <c r="Y1374" s="390"/>
      <c r="Z1374" s="391"/>
      <c r="AA1374" s="392"/>
      <c r="AB1374" s="393"/>
      <c r="AC1374" s="394"/>
      <c r="AD1374" s="395">
        <f t="shared" si="254"/>
        <v>0</v>
      </c>
      <c r="AE1374" s="396">
        <f>IF(OR(G1374=账期!$A$18,G1374=账期!$A$20,G1374=账期!$A$22,G1374=账期!$A$24,G1374=账期!$A$25,G1374=账期!$A$27,G1374=账期!$A$26,G1374=账期!$A$28,G1374=账期!$A$30,G1374=账期!$A$32,G1374=账期!$A$34,G1374=账期!$A$35,G1374=账期!$A$37,G1374=账期!$A$39,G1374=账期!$A$40,G1374=账期!$A$41,G1374=账期!$A$42,G1374=账期!$A$43,G1374=账期!$A$44,G1374=账期!$A$45,G1374=账期!$A$46,G1374=账期!$A$48,G1374=账期!$A$50,G1374=账期!$A$51,G1374=账期!$A$52,G1374=账期!$A$53,G1374=账期!$A$54,G1374=账期!$A$56,G1374=账期!$A$57,G1374=账期!$A$58,G1374=账期!$A$59,G1374=账期!$A$60,G1374=账期!$A$61,G1374=账期!$A$62,G1374=账期!$A$63,G1374=账期!$A$64,G1374=账期!$A$66,G1374=账期!$A$67,G1374=账期!$A$68,G1374=账期!$A$70,G1374=账期!$A$71),30,IF(OR(G1374=账期!$A$74,G1374=账期!$A$77,G1374=账期!$A$76,G1374=账期!$A$79,G1374=账期!$A$80,G1374=账期!$A$81,G1374=账期!$A$83,G1374=账期!$A$85,G1374=账期!$A$87,G1374=账期!$A$89,G1374=账期!$A$91),60,IF(OR(G1374=账期!$A$93,G1374=账期!$A$94,G1374=账期!$A$95,G1374=账期!$A$96,G1374=账期!$A$98,G1374=账期!$A$99,G1374=账期!$A$101,G1374=账期!$A$102),90,0)))</f>
        <v>0</v>
      </c>
      <c r="AF1374" s="396"/>
      <c r="AG1374" s="384"/>
      <c r="AH1374" s="396" t="str">
        <f t="shared" si="250"/>
        <v/>
      </c>
    </row>
    <row r="1375" spans="1:34" ht="18" customHeight="1" x14ac:dyDescent="0.25">
      <c r="A1375" s="301" t="str">
        <f t="shared" si="252"/>
        <v/>
      </c>
      <c r="B1375" s="380"/>
      <c r="C1375" s="381"/>
      <c r="D1375" s="382"/>
      <c r="E1375" s="383" t="str">
        <f t="shared" si="255"/>
        <v>C</v>
      </c>
      <c r="F1375" s="383" t="str">
        <f t="shared" si="256"/>
        <v>C</v>
      </c>
      <c r="G1375" s="384"/>
      <c r="H1375" s="385" t="str">
        <f>IF(G1375="","",VLOOKUP(G1375,下拉数据源!J:K,2,0))</f>
        <v/>
      </c>
      <c r="I1375" s="385"/>
      <c r="J1375" s="385"/>
      <c r="K1375" s="386"/>
      <c r="L1375" s="384"/>
      <c r="M1375" s="384"/>
      <c r="N1375" s="384"/>
      <c r="O1375" s="384"/>
      <c r="P1375" s="386"/>
      <c r="Q1375" s="387"/>
      <c r="R1375" s="286"/>
      <c r="S1375" s="388">
        <f t="shared" si="253"/>
        <v>0</v>
      </c>
      <c r="T1375" s="389"/>
      <c r="U1375" s="389">
        <f t="shared" si="251"/>
        <v>0</v>
      </c>
      <c r="V1375" s="451"/>
      <c r="W1375" s="452"/>
      <c r="X1375" s="386"/>
      <c r="Y1375" s="390"/>
      <c r="Z1375" s="391"/>
      <c r="AA1375" s="392"/>
      <c r="AB1375" s="393"/>
      <c r="AC1375" s="394"/>
      <c r="AD1375" s="395">
        <f t="shared" si="254"/>
        <v>0</v>
      </c>
      <c r="AE1375" s="396">
        <f>IF(OR(G1375=账期!$A$18,G1375=账期!$A$20,G1375=账期!$A$22,G1375=账期!$A$24,G1375=账期!$A$25,G1375=账期!$A$27,G1375=账期!$A$26,G1375=账期!$A$28,G1375=账期!$A$30,G1375=账期!$A$32,G1375=账期!$A$34,G1375=账期!$A$35,G1375=账期!$A$37,G1375=账期!$A$39,G1375=账期!$A$40,G1375=账期!$A$41,G1375=账期!$A$42,G1375=账期!$A$43,G1375=账期!$A$44,G1375=账期!$A$45,G1375=账期!$A$46,G1375=账期!$A$48,G1375=账期!$A$50,G1375=账期!$A$51,G1375=账期!$A$52,G1375=账期!$A$53,G1375=账期!$A$54,G1375=账期!$A$56,G1375=账期!$A$57,G1375=账期!$A$58,G1375=账期!$A$59,G1375=账期!$A$60,G1375=账期!$A$61,G1375=账期!$A$62,G1375=账期!$A$63,G1375=账期!$A$64,G1375=账期!$A$66,G1375=账期!$A$67,G1375=账期!$A$68,G1375=账期!$A$70,G1375=账期!$A$71),30,IF(OR(G1375=账期!$A$74,G1375=账期!$A$77,G1375=账期!$A$76,G1375=账期!$A$79,G1375=账期!$A$80,G1375=账期!$A$81,G1375=账期!$A$83,G1375=账期!$A$85,G1375=账期!$A$87,G1375=账期!$A$89,G1375=账期!$A$91),60,IF(OR(G1375=账期!$A$93,G1375=账期!$A$94,G1375=账期!$A$95,G1375=账期!$A$96,G1375=账期!$A$98,G1375=账期!$A$99,G1375=账期!$A$101,G1375=账期!$A$102),90,0)))</f>
        <v>0</v>
      </c>
      <c r="AF1375" s="396"/>
      <c r="AG1375" s="384"/>
      <c r="AH1375" s="396" t="str">
        <f t="shared" si="250"/>
        <v/>
      </c>
    </row>
    <row r="1376" spans="1:34" ht="18" customHeight="1" x14ac:dyDescent="0.25">
      <c r="A1376" s="301" t="str">
        <f t="shared" si="252"/>
        <v/>
      </c>
      <c r="B1376" s="380"/>
      <c r="C1376" s="381"/>
      <c r="D1376" s="382"/>
      <c r="E1376" s="383" t="str">
        <f t="shared" si="255"/>
        <v>C</v>
      </c>
      <c r="F1376" s="383" t="str">
        <f t="shared" si="256"/>
        <v>C</v>
      </c>
      <c r="G1376" s="384"/>
      <c r="H1376" s="385" t="str">
        <f>IF(G1376="","",VLOOKUP(G1376,下拉数据源!J:K,2,0))</f>
        <v/>
      </c>
      <c r="I1376" s="385"/>
      <c r="J1376" s="385"/>
      <c r="K1376" s="386"/>
      <c r="L1376" s="384"/>
      <c r="M1376" s="384"/>
      <c r="N1376" s="384"/>
      <c r="O1376" s="384"/>
      <c r="P1376" s="386"/>
      <c r="Q1376" s="387"/>
      <c r="R1376" s="286"/>
      <c r="S1376" s="388">
        <f t="shared" si="253"/>
        <v>0</v>
      </c>
      <c r="T1376" s="389"/>
      <c r="U1376" s="389">
        <f t="shared" si="251"/>
        <v>0</v>
      </c>
      <c r="V1376" s="451"/>
      <c r="W1376" s="452"/>
      <c r="X1376" s="386"/>
      <c r="Y1376" s="390"/>
      <c r="Z1376" s="391"/>
      <c r="AA1376" s="392"/>
      <c r="AB1376" s="393"/>
      <c r="AC1376" s="394"/>
      <c r="AD1376" s="395">
        <f t="shared" si="254"/>
        <v>0</v>
      </c>
      <c r="AE1376" s="396">
        <f>IF(OR(G1376=账期!$A$18,G1376=账期!$A$20,G1376=账期!$A$22,G1376=账期!$A$24,G1376=账期!$A$25,G1376=账期!$A$27,G1376=账期!$A$26,G1376=账期!$A$28,G1376=账期!$A$30,G1376=账期!$A$32,G1376=账期!$A$34,G1376=账期!$A$35,G1376=账期!$A$37,G1376=账期!$A$39,G1376=账期!$A$40,G1376=账期!$A$41,G1376=账期!$A$42,G1376=账期!$A$43,G1376=账期!$A$44,G1376=账期!$A$45,G1376=账期!$A$46,G1376=账期!$A$48,G1376=账期!$A$50,G1376=账期!$A$51,G1376=账期!$A$52,G1376=账期!$A$53,G1376=账期!$A$54,G1376=账期!$A$56,G1376=账期!$A$57,G1376=账期!$A$58,G1376=账期!$A$59,G1376=账期!$A$60,G1376=账期!$A$61,G1376=账期!$A$62,G1376=账期!$A$63,G1376=账期!$A$64,G1376=账期!$A$66,G1376=账期!$A$67,G1376=账期!$A$68,G1376=账期!$A$70,G1376=账期!$A$71),30,IF(OR(G1376=账期!$A$74,G1376=账期!$A$77,G1376=账期!$A$76,G1376=账期!$A$79,G1376=账期!$A$80,G1376=账期!$A$81,G1376=账期!$A$83,G1376=账期!$A$85,G1376=账期!$A$87,G1376=账期!$A$89,G1376=账期!$A$91),60,IF(OR(G1376=账期!$A$93,G1376=账期!$A$94,G1376=账期!$A$95,G1376=账期!$A$96,G1376=账期!$A$98,G1376=账期!$A$99,G1376=账期!$A$101,G1376=账期!$A$102),90,0)))</f>
        <v>0</v>
      </c>
      <c r="AF1376" s="396"/>
      <c r="AG1376" s="384"/>
      <c r="AH1376" s="396" t="str">
        <f t="shared" si="250"/>
        <v/>
      </c>
    </row>
    <row r="1377" spans="1:34" ht="18" customHeight="1" x14ac:dyDescent="0.25">
      <c r="A1377" s="301" t="str">
        <f t="shared" si="252"/>
        <v/>
      </c>
      <c r="B1377" s="380"/>
      <c r="C1377" s="381"/>
      <c r="D1377" s="382"/>
      <c r="E1377" s="383" t="str">
        <f t="shared" si="255"/>
        <v>C</v>
      </c>
      <c r="F1377" s="383" t="str">
        <f t="shared" si="256"/>
        <v>C</v>
      </c>
      <c r="G1377" s="384"/>
      <c r="H1377" s="385" t="str">
        <f>IF(G1377="","",VLOOKUP(G1377,下拉数据源!J:K,2,0))</f>
        <v/>
      </c>
      <c r="I1377" s="385"/>
      <c r="J1377" s="385"/>
      <c r="K1377" s="386"/>
      <c r="L1377" s="384"/>
      <c r="M1377" s="384"/>
      <c r="N1377" s="384"/>
      <c r="O1377" s="384"/>
      <c r="P1377" s="386"/>
      <c r="Q1377" s="387"/>
      <c r="R1377" s="286"/>
      <c r="S1377" s="388">
        <f t="shared" si="253"/>
        <v>0</v>
      </c>
      <c r="T1377" s="389"/>
      <c r="U1377" s="389">
        <f t="shared" si="251"/>
        <v>0</v>
      </c>
      <c r="V1377" s="451"/>
      <c r="W1377" s="452"/>
      <c r="X1377" s="386"/>
      <c r="Y1377" s="390"/>
      <c r="Z1377" s="391"/>
      <c r="AA1377" s="392"/>
      <c r="AB1377" s="393"/>
      <c r="AC1377" s="394"/>
      <c r="AD1377" s="395">
        <f t="shared" si="254"/>
        <v>0</v>
      </c>
      <c r="AE1377" s="396">
        <f>IF(OR(G1377=账期!$A$18,G1377=账期!$A$20,G1377=账期!$A$22,G1377=账期!$A$24,G1377=账期!$A$25,G1377=账期!$A$27,G1377=账期!$A$26,G1377=账期!$A$28,G1377=账期!$A$30,G1377=账期!$A$32,G1377=账期!$A$34,G1377=账期!$A$35,G1377=账期!$A$37,G1377=账期!$A$39,G1377=账期!$A$40,G1377=账期!$A$41,G1377=账期!$A$42,G1377=账期!$A$43,G1377=账期!$A$44,G1377=账期!$A$45,G1377=账期!$A$46,G1377=账期!$A$48,G1377=账期!$A$50,G1377=账期!$A$51,G1377=账期!$A$52,G1377=账期!$A$53,G1377=账期!$A$54,G1377=账期!$A$56,G1377=账期!$A$57,G1377=账期!$A$58,G1377=账期!$A$59,G1377=账期!$A$60,G1377=账期!$A$61,G1377=账期!$A$62,G1377=账期!$A$63,G1377=账期!$A$64,G1377=账期!$A$66,G1377=账期!$A$67,G1377=账期!$A$68,G1377=账期!$A$70,G1377=账期!$A$71),30,IF(OR(G1377=账期!$A$74,G1377=账期!$A$77,G1377=账期!$A$76,G1377=账期!$A$79,G1377=账期!$A$80,G1377=账期!$A$81,G1377=账期!$A$83,G1377=账期!$A$85,G1377=账期!$A$87,G1377=账期!$A$89,G1377=账期!$A$91),60,IF(OR(G1377=账期!$A$93,G1377=账期!$A$94,G1377=账期!$A$95,G1377=账期!$A$96,G1377=账期!$A$98,G1377=账期!$A$99,G1377=账期!$A$101,G1377=账期!$A$102),90,0)))</f>
        <v>0</v>
      </c>
      <c r="AF1377" s="396"/>
      <c r="AG1377" s="384"/>
      <c r="AH1377" s="396" t="str">
        <f t="shared" si="250"/>
        <v/>
      </c>
    </row>
    <row r="1378" spans="1:34" ht="18" customHeight="1" x14ac:dyDescent="0.25">
      <c r="A1378" s="301" t="str">
        <f t="shared" si="252"/>
        <v/>
      </c>
      <c r="B1378" s="380"/>
      <c r="C1378" s="381"/>
      <c r="D1378" s="382"/>
      <c r="E1378" s="383" t="str">
        <f t="shared" si="255"/>
        <v>C</v>
      </c>
      <c r="F1378" s="383" t="str">
        <f t="shared" si="256"/>
        <v>C</v>
      </c>
      <c r="G1378" s="384"/>
      <c r="H1378" s="385" t="str">
        <f>IF(G1378="","",VLOOKUP(G1378,下拉数据源!J:K,2,0))</f>
        <v/>
      </c>
      <c r="I1378" s="385"/>
      <c r="J1378" s="385"/>
      <c r="K1378" s="386"/>
      <c r="L1378" s="384"/>
      <c r="M1378" s="384"/>
      <c r="N1378" s="384"/>
      <c r="O1378" s="384"/>
      <c r="P1378" s="386"/>
      <c r="Q1378" s="387"/>
      <c r="R1378" s="286"/>
      <c r="S1378" s="388">
        <f t="shared" si="253"/>
        <v>0</v>
      </c>
      <c r="T1378" s="389"/>
      <c r="U1378" s="389">
        <f t="shared" si="251"/>
        <v>0</v>
      </c>
      <c r="V1378" s="451"/>
      <c r="W1378" s="452"/>
      <c r="X1378" s="386"/>
      <c r="Y1378" s="390"/>
      <c r="Z1378" s="391"/>
      <c r="AA1378" s="392"/>
      <c r="AB1378" s="393"/>
      <c r="AC1378" s="394"/>
      <c r="AD1378" s="395">
        <f t="shared" si="254"/>
        <v>0</v>
      </c>
      <c r="AE1378" s="396">
        <f>IF(OR(G1378=账期!$A$18,G1378=账期!$A$20,G1378=账期!$A$22,G1378=账期!$A$24,G1378=账期!$A$25,G1378=账期!$A$27,G1378=账期!$A$26,G1378=账期!$A$28,G1378=账期!$A$30,G1378=账期!$A$32,G1378=账期!$A$34,G1378=账期!$A$35,G1378=账期!$A$37,G1378=账期!$A$39,G1378=账期!$A$40,G1378=账期!$A$41,G1378=账期!$A$42,G1378=账期!$A$43,G1378=账期!$A$44,G1378=账期!$A$45,G1378=账期!$A$46,G1378=账期!$A$48,G1378=账期!$A$50,G1378=账期!$A$51,G1378=账期!$A$52,G1378=账期!$A$53,G1378=账期!$A$54,G1378=账期!$A$56,G1378=账期!$A$57,G1378=账期!$A$58,G1378=账期!$A$59,G1378=账期!$A$60,G1378=账期!$A$61,G1378=账期!$A$62,G1378=账期!$A$63,G1378=账期!$A$64,G1378=账期!$A$66,G1378=账期!$A$67,G1378=账期!$A$68,G1378=账期!$A$70,G1378=账期!$A$71),30,IF(OR(G1378=账期!$A$74,G1378=账期!$A$77,G1378=账期!$A$76,G1378=账期!$A$79,G1378=账期!$A$80,G1378=账期!$A$81,G1378=账期!$A$83,G1378=账期!$A$85,G1378=账期!$A$87,G1378=账期!$A$89,G1378=账期!$A$91),60,IF(OR(G1378=账期!$A$93,G1378=账期!$A$94,G1378=账期!$A$95,G1378=账期!$A$96,G1378=账期!$A$98,G1378=账期!$A$99,G1378=账期!$A$101,G1378=账期!$A$102),90,0)))</f>
        <v>0</v>
      </c>
      <c r="AF1378" s="396"/>
      <c r="AG1378" s="384"/>
      <c r="AH1378" s="396" t="str">
        <f t="shared" si="250"/>
        <v/>
      </c>
    </row>
    <row r="1379" spans="1:34" ht="18" customHeight="1" x14ac:dyDescent="0.25">
      <c r="A1379" s="301" t="str">
        <f t="shared" si="252"/>
        <v/>
      </c>
      <c r="B1379" s="380"/>
      <c r="C1379" s="381"/>
      <c r="D1379" s="382"/>
      <c r="E1379" s="383" t="str">
        <f t="shared" si="255"/>
        <v>C</v>
      </c>
      <c r="F1379" s="383" t="str">
        <f t="shared" si="256"/>
        <v>C</v>
      </c>
      <c r="G1379" s="384"/>
      <c r="H1379" s="385" t="str">
        <f>IF(G1379="","",VLOOKUP(G1379,下拉数据源!J:K,2,0))</f>
        <v/>
      </c>
      <c r="I1379" s="385"/>
      <c r="J1379" s="385"/>
      <c r="K1379" s="386"/>
      <c r="L1379" s="384"/>
      <c r="M1379" s="384"/>
      <c r="N1379" s="384"/>
      <c r="O1379" s="384"/>
      <c r="P1379" s="386"/>
      <c r="Q1379" s="387"/>
      <c r="R1379" s="286"/>
      <c r="S1379" s="388">
        <f t="shared" si="253"/>
        <v>0</v>
      </c>
      <c r="T1379" s="389"/>
      <c r="U1379" s="389">
        <f t="shared" si="251"/>
        <v>0</v>
      </c>
      <c r="V1379" s="451"/>
      <c r="W1379" s="452"/>
      <c r="X1379" s="386"/>
      <c r="Y1379" s="390"/>
      <c r="Z1379" s="391"/>
      <c r="AA1379" s="392"/>
      <c r="AB1379" s="393"/>
      <c r="AC1379" s="394"/>
      <c r="AD1379" s="395">
        <f t="shared" si="254"/>
        <v>0</v>
      </c>
      <c r="AE1379" s="396">
        <f>IF(OR(G1379=账期!$A$18,G1379=账期!$A$20,G1379=账期!$A$22,G1379=账期!$A$24,G1379=账期!$A$25,G1379=账期!$A$27,G1379=账期!$A$26,G1379=账期!$A$28,G1379=账期!$A$30,G1379=账期!$A$32,G1379=账期!$A$34,G1379=账期!$A$35,G1379=账期!$A$37,G1379=账期!$A$39,G1379=账期!$A$40,G1379=账期!$A$41,G1379=账期!$A$42,G1379=账期!$A$43,G1379=账期!$A$44,G1379=账期!$A$45,G1379=账期!$A$46,G1379=账期!$A$48,G1379=账期!$A$50,G1379=账期!$A$51,G1379=账期!$A$52,G1379=账期!$A$53,G1379=账期!$A$54,G1379=账期!$A$56,G1379=账期!$A$57,G1379=账期!$A$58,G1379=账期!$A$59,G1379=账期!$A$60,G1379=账期!$A$61,G1379=账期!$A$62,G1379=账期!$A$63,G1379=账期!$A$64,G1379=账期!$A$66,G1379=账期!$A$67,G1379=账期!$A$68,G1379=账期!$A$70,G1379=账期!$A$71),30,IF(OR(G1379=账期!$A$74,G1379=账期!$A$77,G1379=账期!$A$76,G1379=账期!$A$79,G1379=账期!$A$80,G1379=账期!$A$81,G1379=账期!$A$83,G1379=账期!$A$85,G1379=账期!$A$87,G1379=账期!$A$89,G1379=账期!$A$91),60,IF(OR(G1379=账期!$A$93,G1379=账期!$A$94,G1379=账期!$A$95,G1379=账期!$A$96,G1379=账期!$A$98,G1379=账期!$A$99,G1379=账期!$A$101,G1379=账期!$A$102),90,0)))</f>
        <v>0</v>
      </c>
      <c r="AF1379" s="396"/>
      <c r="AG1379" s="384"/>
      <c r="AH1379" s="396" t="str">
        <f t="shared" si="250"/>
        <v/>
      </c>
    </row>
    <row r="1380" spans="1:34" ht="18" customHeight="1" x14ac:dyDescent="0.25">
      <c r="A1380" s="301" t="str">
        <f t="shared" si="252"/>
        <v/>
      </c>
      <c r="B1380" s="380"/>
      <c r="C1380" s="381"/>
      <c r="D1380" s="382"/>
      <c r="E1380" s="383" t="str">
        <f t="shared" si="255"/>
        <v>C</v>
      </c>
      <c r="F1380" s="383" t="str">
        <f t="shared" si="256"/>
        <v>C</v>
      </c>
      <c r="G1380" s="384"/>
      <c r="H1380" s="385" t="str">
        <f>IF(G1380="","",VLOOKUP(G1380,下拉数据源!J:K,2,0))</f>
        <v/>
      </c>
      <c r="I1380" s="385"/>
      <c r="J1380" s="385"/>
      <c r="K1380" s="386"/>
      <c r="L1380" s="384"/>
      <c r="M1380" s="384"/>
      <c r="N1380" s="384"/>
      <c r="O1380" s="384"/>
      <c r="P1380" s="386"/>
      <c r="Q1380" s="387"/>
      <c r="R1380" s="286"/>
      <c r="S1380" s="388">
        <f t="shared" si="253"/>
        <v>0</v>
      </c>
      <c r="T1380" s="389"/>
      <c r="U1380" s="389">
        <f t="shared" si="251"/>
        <v>0</v>
      </c>
      <c r="V1380" s="451"/>
      <c r="W1380" s="452"/>
      <c r="X1380" s="386"/>
      <c r="Y1380" s="390"/>
      <c r="Z1380" s="391"/>
      <c r="AA1380" s="392"/>
      <c r="AB1380" s="393"/>
      <c r="AC1380" s="394"/>
      <c r="AD1380" s="395">
        <f t="shared" si="254"/>
        <v>0</v>
      </c>
      <c r="AE1380" s="396">
        <f>IF(OR(G1380=账期!$A$18,G1380=账期!$A$20,G1380=账期!$A$22,G1380=账期!$A$24,G1380=账期!$A$25,G1380=账期!$A$27,G1380=账期!$A$26,G1380=账期!$A$28,G1380=账期!$A$30,G1380=账期!$A$32,G1380=账期!$A$34,G1380=账期!$A$35,G1380=账期!$A$37,G1380=账期!$A$39,G1380=账期!$A$40,G1380=账期!$A$41,G1380=账期!$A$42,G1380=账期!$A$43,G1380=账期!$A$44,G1380=账期!$A$45,G1380=账期!$A$46,G1380=账期!$A$48,G1380=账期!$A$50,G1380=账期!$A$51,G1380=账期!$A$52,G1380=账期!$A$53,G1380=账期!$A$54,G1380=账期!$A$56,G1380=账期!$A$57,G1380=账期!$A$58,G1380=账期!$A$59,G1380=账期!$A$60,G1380=账期!$A$61,G1380=账期!$A$62,G1380=账期!$A$63,G1380=账期!$A$64,G1380=账期!$A$66,G1380=账期!$A$67,G1380=账期!$A$68,G1380=账期!$A$70,G1380=账期!$A$71),30,IF(OR(G1380=账期!$A$74,G1380=账期!$A$77,G1380=账期!$A$76,G1380=账期!$A$79,G1380=账期!$A$80,G1380=账期!$A$81,G1380=账期!$A$83,G1380=账期!$A$85,G1380=账期!$A$87,G1380=账期!$A$89,G1380=账期!$A$91),60,IF(OR(G1380=账期!$A$93,G1380=账期!$A$94,G1380=账期!$A$95,G1380=账期!$A$96,G1380=账期!$A$98,G1380=账期!$A$99,G1380=账期!$A$101,G1380=账期!$A$102),90,0)))</f>
        <v>0</v>
      </c>
      <c r="AF1380" s="396"/>
      <c r="AG1380" s="384"/>
      <c r="AH1380" s="396" t="str">
        <f t="shared" si="250"/>
        <v/>
      </c>
    </row>
    <row r="1381" spans="1:34" ht="18" customHeight="1" x14ac:dyDescent="0.25">
      <c r="A1381" s="301" t="str">
        <f t="shared" si="252"/>
        <v/>
      </c>
      <c r="B1381" s="380"/>
      <c r="C1381" s="381"/>
      <c r="D1381" s="382"/>
      <c r="E1381" s="383" t="str">
        <f t="shared" si="255"/>
        <v>C</v>
      </c>
      <c r="F1381" s="383" t="str">
        <f t="shared" si="256"/>
        <v>C</v>
      </c>
      <c r="G1381" s="384"/>
      <c r="H1381" s="385" t="str">
        <f>IF(G1381="","",VLOOKUP(G1381,下拉数据源!J:K,2,0))</f>
        <v/>
      </c>
      <c r="I1381" s="385"/>
      <c r="J1381" s="385"/>
      <c r="K1381" s="386"/>
      <c r="L1381" s="384"/>
      <c r="M1381" s="384"/>
      <c r="N1381" s="384"/>
      <c r="O1381" s="384"/>
      <c r="P1381" s="386"/>
      <c r="Q1381" s="387"/>
      <c r="R1381" s="286"/>
      <c r="S1381" s="388">
        <f t="shared" si="253"/>
        <v>0</v>
      </c>
      <c r="T1381" s="389"/>
      <c r="U1381" s="389">
        <f t="shared" si="251"/>
        <v>0</v>
      </c>
      <c r="V1381" s="451"/>
      <c r="W1381" s="452"/>
      <c r="X1381" s="386"/>
      <c r="Y1381" s="390"/>
      <c r="Z1381" s="391"/>
      <c r="AA1381" s="392"/>
      <c r="AB1381" s="393"/>
      <c r="AC1381" s="394"/>
      <c r="AD1381" s="395">
        <f t="shared" si="254"/>
        <v>0</v>
      </c>
      <c r="AE1381" s="396">
        <f>IF(OR(G1381=账期!$A$18,G1381=账期!$A$20,G1381=账期!$A$22,G1381=账期!$A$24,G1381=账期!$A$25,G1381=账期!$A$27,G1381=账期!$A$26,G1381=账期!$A$28,G1381=账期!$A$30,G1381=账期!$A$32,G1381=账期!$A$34,G1381=账期!$A$35,G1381=账期!$A$37,G1381=账期!$A$39,G1381=账期!$A$40,G1381=账期!$A$41,G1381=账期!$A$42,G1381=账期!$A$43,G1381=账期!$A$44,G1381=账期!$A$45,G1381=账期!$A$46,G1381=账期!$A$48,G1381=账期!$A$50,G1381=账期!$A$51,G1381=账期!$A$52,G1381=账期!$A$53,G1381=账期!$A$54,G1381=账期!$A$56,G1381=账期!$A$57,G1381=账期!$A$58,G1381=账期!$A$59,G1381=账期!$A$60,G1381=账期!$A$61,G1381=账期!$A$62,G1381=账期!$A$63,G1381=账期!$A$64,G1381=账期!$A$66,G1381=账期!$A$67,G1381=账期!$A$68,G1381=账期!$A$70,G1381=账期!$A$71),30,IF(OR(G1381=账期!$A$74,G1381=账期!$A$77,G1381=账期!$A$76,G1381=账期!$A$79,G1381=账期!$A$80,G1381=账期!$A$81,G1381=账期!$A$83,G1381=账期!$A$85,G1381=账期!$A$87,G1381=账期!$A$89,G1381=账期!$A$91),60,IF(OR(G1381=账期!$A$93,G1381=账期!$A$94,G1381=账期!$A$95,G1381=账期!$A$96,G1381=账期!$A$98,G1381=账期!$A$99,G1381=账期!$A$101,G1381=账期!$A$102),90,0)))</f>
        <v>0</v>
      </c>
      <c r="AF1381" s="396"/>
      <c r="AG1381" s="384"/>
      <c r="AH1381" s="396" t="str">
        <f t="shared" si="250"/>
        <v/>
      </c>
    </row>
    <row r="1382" spans="1:34" ht="18" customHeight="1" x14ac:dyDescent="0.25">
      <c r="A1382" s="301" t="str">
        <f t="shared" si="252"/>
        <v/>
      </c>
      <c r="B1382" s="380"/>
      <c r="C1382" s="381"/>
      <c r="D1382" s="382"/>
      <c r="E1382" s="383" t="str">
        <f t="shared" si="255"/>
        <v>C</v>
      </c>
      <c r="F1382" s="383" t="str">
        <f t="shared" si="256"/>
        <v>C</v>
      </c>
      <c r="G1382" s="384"/>
      <c r="H1382" s="385" t="str">
        <f>IF(G1382="","",VLOOKUP(G1382,下拉数据源!J:K,2,0))</f>
        <v/>
      </c>
      <c r="I1382" s="385"/>
      <c r="J1382" s="385"/>
      <c r="K1382" s="386"/>
      <c r="L1382" s="384"/>
      <c r="M1382" s="384"/>
      <c r="N1382" s="384"/>
      <c r="O1382" s="384"/>
      <c r="P1382" s="386"/>
      <c r="Q1382" s="387"/>
      <c r="R1382" s="286"/>
      <c r="S1382" s="388">
        <f t="shared" si="253"/>
        <v>0</v>
      </c>
      <c r="T1382" s="389"/>
      <c r="U1382" s="389">
        <f t="shared" si="251"/>
        <v>0</v>
      </c>
      <c r="V1382" s="451"/>
      <c r="W1382" s="452"/>
      <c r="X1382" s="386"/>
      <c r="Y1382" s="390"/>
      <c r="Z1382" s="391"/>
      <c r="AA1382" s="392"/>
      <c r="AB1382" s="393"/>
      <c r="AC1382" s="394"/>
      <c r="AD1382" s="395">
        <f t="shared" si="254"/>
        <v>0</v>
      </c>
      <c r="AE1382" s="396">
        <f>IF(OR(G1382=账期!$A$18,G1382=账期!$A$20,G1382=账期!$A$22,G1382=账期!$A$24,G1382=账期!$A$25,G1382=账期!$A$27,G1382=账期!$A$26,G1382=账期!$A$28,G1382=账期!$A$30,G1382=账期!$A$32,G1382=账期!$A$34,G1382=账期!$A$35,G1382=账期!$A$37,G1382=账期!$A$39,G1382=账期!$A$40,G1382=账期!$A$41,G1382=账期!$A$42,G1382=账期!$A$43,G1382=账期!$A$44,G1382=账期!$A$45,G1382=账期!$A$46,G1382=账期!$A$48,G1382=账期!$A$50,G1382=账期!$A$51,G1382=账期!$A$52,G1382=账期!$A$53,G1382=账期!$A$54,G1382=账期!$A$56,G1382=账期!$A$57,G1382=账期!$A$58,G1382=账期!$A$59,G1382=账期!$A$60,G1382=账期!$A$61,G1382=账期!$A$62,G1382=账期!$A$63,G1382=账期!$A$64,G1382=账期!$A$66,G1382=账期!$A$67,G1382=账期!$A$68,G1382=账期!$A$70,G1382=账期!$A$71),30,IF(OR(G1382=账期!$A$74,G1382=账期!$A$77,G1382=账期!$A$76,G1382=账期!$A$79,G1382=账期!$A$80,G1382=账期!$A$81,G1382=账期!$A$83,G1382=账期!$A$85,G1382=账期!$A$87,G1382=账期!$A$89,G1382=账期!$A$91),60,IF(OR(G1382=账期!$A$93,G1382=账期!$A$94,G1382=账期!$A$95,G1382=账期!$A$96,G1382=账期!$A$98,G1382=账期!$A$99,G1382=账期!$A$101,G1382=账期!$A$102),90,0)))</f>
        <v>0</v>
      </c>
      <c r="AF1382" s="396"/>
      <c r="AG1382" s="384"/>
      <c r="AH1382" s="396" t="str">
        <f t="shared" si="250"/>
        <v/>
      </c>
    </row>
    <row r="1383" spans="1:34" ht="18" customHeight="1" x14ac:dyDescent="0.25">
      <c r="A1383" s="301" t="str">
        <f t="shared" si="252"/>
        <v/>
      </c>
      <c r="B1383" s="380"/>
      <c r="C1383" s="381"/>
      <c r="D1383" s="382"/>
      <c r="E1383" s="383" t="str">
        <f t="shared" si="255"/>
        <v>C</v>
      </c>
      <c r="F1383" s="383" t="str">
        <f t="shared" si="256"/>
        <v>C</v>
      </c>
      <c r="G1383" s="384"/>
      <c r="H1383" s="385" t="str">
        <f>IF(G1383="","",VLOOKUP(G1383,下拉数据源!J:K,2,0))</f>
        <v/>
      </c>
      <c r="I1383" s="385"/>
      <c r="J1383" s="385"/>
      <c r="K1383" s="386"/>
      <c r="L1383" s="384"/>
      <c r="M1383" s="384"/>
      <c r="N1383" s="384"/>
      <c r="O1383" s="384"/>
      <c r="P1383" s="386"/>
      <c r="Q1383" s="387"/>
      <c r="R1383" s="286"/>
      <c r="S1383" s="388">
        <f t="shared" si="253"/>
        <v>0</v>
      </c>
      <c r="T1383" s="389"/>
      <c r="U1383" s="389">
        <f t="shared" si="251"/>
        <v>0</v>
      </c>
      <c r="V1383" s="451"/>
      <c r="W1383" s="452"/>
      <c r="X1383" s="386"/>
      <c r="Y1383" s="390"/>
      <c r="Z1383" s="391"/>
      <c r="AA1383" s="392"/>
      <c r="AB1383" s="393"/>
      <c r="AC1383" s="394"/>
      <c r="AD1383" s="395">
        <f t="shared" si="254"/>
        <v>0</v>
      </c>
      <c r="AE1383" s="396">
        <f>IF(OR(G1383=账期!$A$18,G1383=账期!$A$20,G1383=账期!$A$22,G1383=账期!$A$24,G1383=账期!$A$25,G1383=账期!$A$27,G1383=账期!$A$26,G1383=账期!$A$28,G1383=账期!$A$30,G1383=账期!$A$32,G1383=账期!$A$34,G1383=账期!$A$35,G1383=账期!$A$37,G1383=账期!$A$39,G1383=账期!$A$40,G1383=账期!$A$41,G1383=账期!$A$42,G1383=账期!$A$43,G1383=账期!$A$44,G1383=账期!$A$45,G1383=账期!$A$46,G1383=账期!$A$48,G1383=账期!$A$50,G1383=账期!$A$51,G1383=账期!$A$52,G1383=账期!$A$53,G1383=账期!$A$54,G1383=账期!$A$56,G1383=账期!$A$57,G1383=账期!$A$58,G1383=账期!$A$59,G1383=账期!$A$60,G1383=账期!$A$61,G1383=账期!$A$62,G1383=账期!$A$63,G1383=账期!$A$64,G1383=账期!$A$66,G1383=账期!$A$67,G1383=账期!$A$68,G1383=账期!$A$70,G1383=账期!$A$71),30,IF(OR(G1383=账期!$A$74,G1383=账期!$A$77,G1383=账期!$A$76,G1383=账期!$A$79,G1383=账期!$A$80,G1383=账期!$A$81,G1383=账期!$A$83,G1383=账期!$A$85,G1383=账期!$A$87,G1383=账期!$A$89,G1383=账期!$A$91),60,IF(OR(G1383=账期!$A$93,G1383=账期!$A$94,G1383=账期!$A$95,G1383=账期!$A$96,G1383=账期!$A$98,G1383=账期!$A$99,G1383=账期!$A$101,G1383=账期!$A$102),90,0)))</f>
        <v>0</v>
      </c>
      <c r="AF1383" s="396"/>
      <c r="AG1383" s="384"/>
      <c r="AH1383" s="396" t="str">
        <f t="shared" ref="AH1383:AH1446" si="257">IF(AG1383="华东","徐绪盛",IF(AG1383="华南","柯童柱",IF(AG1383="华中","杭得利",IF(AG1383="西南","张军",IF(AG1383="华北","石浩宇","")))))</f>
        <v/>
      </c>
    </row>
    <row r="1384" spans="1:34" ht="18" customHeight="1" x14ac:dyDescent="0.25">
      <c r="A1384" s="301" t="str">
        <f t="shared" si="252"/>
        <v/>
      </c>
      <c r="B1384" s="380"/>
      <c r="C1384" s="381"/>
      <c r="D1384" s="382"/>
      <c r="E1384" s="383" t="str">
        <f t="shared" si="255"/>
        <v>C</v>
      </c>
      <c r="F1384" s="383" t="str">
        <f t="shared" si="256"/>
        <v>C</v>
      </c>
      <c r="G1384" s="384"/>
      <c r="H1384" s="385" t="str">
        <f>IF(G1384="","",VLOOKUP(G1384,下拉数据源!J:K,2,0))</f>
        <v/>
      </c>
      <c r="I1384" s="385"/>
      <c r="J1384" s="385"/>
      <c r="K1384" s="386"/>
      <c r="L1384" s="384"/>
      <c r="M1384" s="384"/>
      <c r="N1384" s="384"/>
      <c r="O1384" s="384"/>
      <c r="P1384" s="386"/>
      <c r="Q1384" s="387"/>
      <c r="R1384" s="286"/>
      <c r="S1384" s="388">
        <f t="shared" si="253"/>
        <v>0</v>
      </c>
      <c r="T1384" s="389"/>
      <c r="U1384" s="389">
        <f t="shared" si="251"/>
        <v>0</v>
      </c>
      <c r="V1384" s="451"/>
      <c r="W1384" s="452"/>
      <c r="X1384" s="386"/>
      <c r="Y1384" s="390"/>
      <c r="Z1384" s="391"/>
      <c r="AA1384" s="392"/>
      <c r="AB1384" s="393"/>
      <c r="AC1384" s="394"/>
      <c r="AD1384" s="395">
        <f t="shared" si="254"/>
        <v>0</v>
      </c>
      <c r="AE1384" s="396">
        <f>IF(OR(G1384=账期!$A$18,G1384=账期!$A$20,G1384=账期!$A$22,G1384=账期!$A$24,G1384=账期!$A$25,G1384=账期!$A$27,G1384=账期!$A$26,G1384=账期!$A$28,G1384=账期!$A$30,G1384=账期!$A$32,G1384=账期!$A$34,G1384=账期!$A$35,G1384=账期!$A$37,G1384=账期!$A$39,G1384=账期!$A$40,G1384=账期!$A$41,G1384=账期!$A$42,G1384=账期!$A$43,G1384=账期!$A$44,G1384=账期!$A$45,G1384=账期!$A$46,G1384=账期!$A$48,G1384=账期!$A$50,G1384=账期!$A$51,G1384=账期!$A$52,G1384=账期!$A$53,G1384=账期!$A$54,G1384=账期!$A$56,G1384=账期!$A$57,G1384=账期!$A$58,G1384=账期!$A$59,G1384=账期!$A$60,G1384=账期!$A$61,G1384=账期!$A$62,G1384=账期!$A$63,G1384=账期!$A$64,G1384=账期!$A$66,G1384=账期!$A$67,G1384=账期!$A$68,G1384=账期!$A$70,G1384=账期!$A$71),30,IF(OR(G1384=账期!$A$74,G1384=账期!$A$77,G1384=账期!$A$76,G1384=账期!$A$79,G1384=账期!$A$80,G1384=账期!$A$81,G1384=账期!$A$83,G1384=账期!$A$85,G1384=账期!$A$87,G1384=账期!$A$89,G1384=账期!$A$91),60,IF(OR(G1384=账期!$A$93,G1384=账期!$A$94,G1384=账期!$A$95,G1384=账期!$A$96,G1384=账期!$A$98,G1384=账期!$A$99,G1384=账期!$A$101,G1384=账期!$A$102),90,0)))</f>
        <v>0</v>
      </c>
      <c r="AF1384" s="396"/>
      <c r="AG1384" s="384"/>
      <c r="AH1384" s="396" t="str">
        <f t="shared" si="257"/>
        <v/>
      </c>
    </row>
    <row r="1385" spans="1:34" ht="18" customHeight="1" x14ac:dyDescent="0.25">
      <c r="A1385" s="301" t="str">
        <f t="shared" si="252"/>
        <v/>
      </c>
      <c r="B1385" s="380"/>
      <c r="C1385" s="381"/>
      <c r="D1385" s="382"/>
      <c r="E1385" s="383" t="str">
        <f t="shared" si="255"/>
        <v>C</v>
      </c>
      <c r="F1385" s="383" t="str">
        <f t="shared" si="256"/>
        <v>C</v>
      </c>
      <c r="G1385" s="384"/>
      <c r="H1385" s="385" t="str">
        <f>IF(G1385="","",VLOOKUP(G1385,下拉数据源!J:K,2,0))</f>
        <v/>
      </c>
      <c r="I1385" s="385"/>
      <c r="J1385" s="385"/>
      <c r="K1385" s="386"/>
      <c r="L1385" s="384"/>
      <c r="M1385" s="384"/>
      <c r="N1385" s="384"/>
      <c r="O1385" s="384"/>
      <c r="P1385" s="386"/>
      <c r="Q1385" s="387"/>
      <c r="R1385" s="286"/>
      <c r="S1385" s="388">
        <f t="shared" si="253"/>
        <v>0</v>
      </c>
      <c r="T1385" s="389"/>
      <c r="U1385" s="389">
        <f t="shared" si="251"/>
        <v>0</v>
      </c>
      <c r="V1385" s="451"/>
      <c r="W1385" s="452"/>
      <c r="X1385" s="386"/>
      <c r="Y1385" s="390"/>
      <c r="Z1385" s="391"/>
      <c r="AA1385" s="392"/>
      <c r="AB1385" s="393"/>
      <c r="AC1385" s="394"/>
      <c r="AD1385" s="395">
        <f t="shared" si="254"/>
        <v>0</v>
      </c>
      <c r="AE1385" s="396">
        <f>IF(OR(G1385=账期!$A$18,G1385=账期!$A$20,G1385=账期!$A$22,G1385=账期!$A$24,G1385=账期!$A$25,G1385=账期!$A$27,G1385=账期!$A$26,G1385=账期!$A$28,G1385=账期!$A$30,G1385=账期!$A$32,G1385=账期!$A$34,G1385=账期!$A$35,G1385=账期!$A$37,G1385=账期!$A$39,G1385=账期!$A$40,G1385=账期!$A$41,G1385=账期!$A$42,G1385=账期!$A$43,G1385=账期!$A$44,G1385=账期!$A$45,G1385=账期!$A$46,G1385=账期!$A$48,G1385=账期!$A$50,G1385=账期!$A$51,G1385=账期!$A$52,G1385=账期!$A$53,G1385=账期!$A$54,G1385=账期!$A$56,G1385=账期!$A$57,G1385=账期!$A$58,G1385=账期!$A$59,G1385=账期!$A$60,G1385=账期!$A$61,G1385=账期!$A$62,G1385=账期!$A$63,G1385=账期!$A$64,G1385=账期!$A$66,G1385=账期!$A$67,G1385=账期!$A$68,G1385=账期!$A$70,G1385=账期!$A$71),30,IF(OR(G1385=账期!$A$74,G1385=账期!$A$77,G1385=账期!$A$76,G1385=账期!$A$79,G1385=账期!$A$80,G1385=账期!$A$81,G1385=账期!$A$83,G1385=账期!$A$85,G1385=账期!$A$87,G1385=账期!$A$89,G1385=账期!$A$91),60,IF(OR(G1385=账期!$A$93,G1385=账期!$A$94,G1385=账期!$A$95,G1385=账期!$A$96,G1385=账期!$A$98,G1385=账期!$A$99,G1385=账期!$A$101,G1385=账期!$A$102),90,0)))</f>
        <v>0</v>
      </c>
      <c r="AF1385" s="396"/>
      <c r="AG1385" s="384"/>
      <c r="AH1385" s="396" t="str">
        <f t="shared" si="257"/>
        <v/>
      </c>
    </row>
    <row r="1386" spans="1:34" ht="18" customHeight="1" x14ac:dyDescent="0.25">
      <c r="A1386" s="301" t="str">
        <f t="shared" si="252"/>
        <v/>
      </c>
      <c r="B1386" s="380"/>
      <c r="C1386" s="381"/>
      <c r="D1386" s="382"/>
      <c r="E1386" s="383" t="str">
        <f t="shared" si="255"/>
        <v>C</v>
      </c>
      <c r="F1386" s="383" t="str">
        <f t="shared" si="256"/>
        <v>C</v>
      </c>
      <c r="G1386" s="384"/>
      <c r="H1386" s="385" t="str">
        <f>IF(G1386="","",VLOOKUP(G1386,下拉数据源!J:K,2,0))</f>
        <v/>
      </c>
      <c r="I1386" s="385"/>
      <c r="J1386" s="385"/>
      <c r="K1386" s="386"/>
      <c r="L1386" s="384"/>
      <c r="M1386" s="384"/>
      <c r="N1386" s="384"/>
      <c r="O1386" s="384"/>
      <c r="P1386" s="386"/>
      <c r="Q1386" s="387"/>
      <c r="R1386" s="286"/>
      <c r="S1386" s="388">
        <f t="shared" si="253"/>
        <v>0</v>
      </c>
      <c r="T1386" s="389"/>
      <c r="U1386" s="389">
        <f t="shared" si="251"/>
        <v>0</v>
      </c>
      <c r="V1386" s="451"/>
      <c r="W1386" s="452"/>
      <c r="X1386" s="386"/>
      <c r="Y1386" s="390"/>
      <c r="Z1386" s="391"/>
      <c r="AA1386" s="392"/>
      <c r="AB1386" s="393"/>
      <c r="AC1386" s="394"/>
      <c r="AD1386" s="395">
        <f t="shared" si="254"/>
        <v>0</v>
      </c>
      <c r="AE1386" s="396">
        <f>IF(OR(G1386=账期!$A$18,G1386=账期!$A$20,G1386=账期!$A$22,G1386=账期!$A$24,G1386=账期!$A$25,G1386=账期!$A$27,G1386=账期!$A$26,G1386=账期!$A$28,G1386=账期!$A$30,G1386=账期!$A$32,G1386=账期!$A$34,G1386=账期!$A$35,G1386=账期!$A$37,G1386=账期!$A$39,G1386=账期!$A$40,G1386=账期!$A$41,G1386=账期!$A$42,G1386=账期!$A$43,G1386=账期!$A$44,G1386=账期!$A$45,G1386=账期!$A$46,G1386=账期!$A$48,G1386=账期!$A$50,G1386=账期!$A$51,G1386=账期!$A$52,G1386=账期!$A$53,G1386=账期!$A$54,G1386=账期!$A$56,G1386=账期!$A$57,G1386=账期!$A$58,G1386=账期!$A$59,G1386=账期!$A$60,G1386=账期!$A$61,G1386=账期!$A$62,G1386=账期!$A$63,G1386=账期!$A$64,G1386=账期!$A$66,G1386=账期!$A$67,G1386=账期!$A$68,G1386=账期!$A$70,G1386=账期!$A$71),30,IF(OR(G1386=账期!$A$74,G1386=账期!$A$77,G1386=账期!$A$76,G1386=账期!$A$79,G1386=账期!$A$80,G1386=账期!$A$81,G1386=账期!$A$83,G1386=账期!$A$85,G1386=账期!$A$87,G1386=账期!$A$89,G1386=账期!$A$91),60,IF(OR(G1386=账期!$A$93,G1386=账期!$A$94,G1386=账期!$A$95,G1386=账期!$A$96,G1386=账期!$A$98,G1386=账期!$A$99,G1386=账期!$A$101,G1386=账期!$A$102),90,0)))</f>
        <v>0</v>
      </c>
      <c r="AF1386" s="396"/>
      <c r="AG1386" s="384"/>
      <c r="AH1386" s="396" t="str">
        <f t="shared" si="257"/>
        <v/>
      </c>
    </row>
    <row r="1387" spans="1:34" ht="18" customHeight="1" x14ac:dyDescent="0.25">
      <c r="A1387" s="301" t="str">
        <f t="shared" si="252"/>
        <v/>
      </c>
      <c r="B1387" s="380"/>
      <c r="C1387" s="381"/>
      <c r="D1387" s="382"/>
      <c r="E1387" s="383" t="str">
        <f t="shared" si="255"/>
        <v>C</v>
      </c>
      <c r="F1387" s="383" t="str">
        <f t="shared" si="256"/>
        <v>C</v>
      </c>
      <c r="G1387" s="384"/>
      <c r="H1387" s="385" t="str">
        <f>IF(G1387="","",VLOOKUP(G1387,下拉数据源!J:K,2,0))</f>
        <v/>
      </c>
      <c r="I1387" s="385"/>
      <c r="J1387" s="385"/>
      <c r="K1387" s="386"/>
      <c r="L1387" s="384"/>
      <c r="M1387" s="384"/>
      <c r="N1387" s="384"/>
      <c r="O1387" s="384"/>
      <c r="P1387" s="386"/>
      <c r="Q1387" s="387"/>
      <c r="R1387" s="286"/>
      <c r="S1387" s="388">
        <f t="shared" si="253"/>
        <v>0</v>
      </c>
      <c r="T1387" s="389"/>
      <c r="U1387" s="389">
        <f t="shared" si="251"/>
        <v>0</v>
      </c>
      <c r="V1387" s="451"/>
      <c r="W1387" s="452"/>
      <c r="X1387" s="386"/>
      <c r="Y1387" s="390"/>
      <c r="Z1387" s="391"/>
      <c r="AA1387" s="392"/>
      <c r="AB1387" s="393"/>
      <c r="AC1387" s="394"/>
      <c r="AD1387" s="395">
        <f t="shared" si="254"/>
        <v>0</v>
      </c>
      <c r="AE1387" s="396">
        <f>IF(OR(G1387=账期!$A$18,G1387=账期!$A$20,G1387=账期!$A$22,G1387=账期!$A$24,G1387=账期!$A$25,G1387=账期!$A$27,G1387=账期!$A$26,G1387=账期!$A$28,G1387=账期!$A$30,G1387=账期!$A$32,G1387=账期!$A$34,G1387=账期!$A$35,G1387=账期!$A$37,G1387=账期!$A$39,G1387=账期!$A$40,G1387=账期!$A$41,G1387=账期!$A$42,G1387=账期!$A$43,G1387=账期!$A$44,G1387=账期!$A$45,G1387=账期!$A$46,G1387=账期!$A$48,G1387=账期!$A$50,G1387=账期!$A$51,G1387=账期!$A$52,G1387=账期!$A$53,G1387=账期!$A$54,G1387=账期!$A$56,G1387=账期!$A$57,G1387=账期!$A$58,G1387=账期!$A$59,G1387=账期!$A$60,G1387=账期!$A$61,G1387=账期!$A$62,G1387=账期!$A$63,G1387=账期!$A$64,G1387=账期!$A$66,G1387=账期!$A$67,G1387=账期!$A$68,G1387=账期!$A$70,G1387=账期!$A$71),30,IF(OR(G1387=账期!$A$74,G1387=账期!$A$77,G1387=账期!$A$76,G1387=账期!$A$79,G1387=账期!$A$80,G1387=账期!$A$81,G1387=账期!$A$83,G1387=账期!$A$85,G1387=账期!$A$87,G1387=账期!$A$89,G1387=账期!$A$91),60,IF(OR(G1387=账期!$A$93,G1387=账期!$A$94,G1387=账期!$A$95,G1387=账期!$A$96,G1387=账期!$A$98,G1387=账期!$A$99,G1387=账期!$A$101,G1387=账期!$A$102),90,0)))</f>
        <v>0</v>
      </c>
      <c r="AF1387" s="396"/>
      <c r="AG1387" s="384"/>
      <c r="AH1387" s="396" t="str">
        <f t="shared" si="257"/>
        <v/>
      </c>
    </row>
    <row r="1388" spans="1:34" ht="18" customHeight="1" x14ac:dyDescent="0.25">
      <c r="A1388" s="301" t="str">
        <f t="shared" si="252"/>
        <v/>
      </c>
      <c r="B1388" s="380"/>
      <c r="C1388" s="381"/>
      <c r="D1388" s="382"/>
      <c r="E1388" s="383" t="str">
        <f t="shared" si="255"/>
        <v>C</v>
      </c>
      <c r="F1388" s="383" t="str">
        <f t="shared" si="256"/>
        <v>C</v>
      </c>
      <c r="G1388" s="384"/>
      <c r="H1388" s="385" t="str">
        <f>IF(G1388="","",VLOOKUP(G1388,下拉数据源!J:K,2,0))</f>
        <v/>
      </c>
      <c r="I1388" s="385"/>
      <c r="J1388" s="385"/>
      <c r="K1388" s="386"/>
      <c r="L1388" s="384"/>
      <c r="M1388" s="384"/>
      <c r="N1388" s="384"/>
      <c r="O1388" s="384"/>
      <c r="P1388" s="386"/>
      <c r="Q1388" s="387"/>
      <c r="R1388" s="286"/>
      <c r="S1388" s="388">
        <f t="shared" si="253"/>
        <v>0</v>
      </c>
      <c r="T1388" s="389"/>
      <c r="U1388" s="389">
        <f t="shared" si="251"/>
        <v>0</v>
      </c>
      <c r="V1388" s="451"/>
      <c r="W1388" s="452"/>
      <c r="X1388" s="386"/>
      <c r="Y1388" s="390"/>
      <c r="Z1388" s="391"/>
      <c r="AA1388" s="392"/>
      <c r="AB1388" s="393"/>
      <c r="AC1388" s="394"/>
      <c r="AD1388" s="395">
        <f t="shared" si="254"/>
        <v>0</v>
      </c>
      <c r="AE1388" s="396">
        <f>IF(OR(G1388=账期!$A$18,G1388=账期!$A$20,G1388=账期!$A$22,G1388=账期!$A$24,G1388=账期!$A$25,G1388=账期!$A$27,G1388=账期!$A$26,G1388=账期!$A$28,G1388=账期!$A$30,G1388=账期!$A$32,G1388=账期!$A$34,G1388=账期!$A$35,G1388=账期!$A$37,G1388=账期!$A$39,G1388=账期!$A$40,G1388=账期!$A$41,G1388=账期!$A$42,G1388=账期!$A$43,G1388=账期!$A$44,G1388=账期!$A$45,G1388=账期!$A$46,G1388=账期!$A$48,G1388=账期!$A$50,G1388=账期!$A$51,G1388=账期!$A$52,G1388=账期!$A$53,G1388=账期!$A$54,G1388=账期!$A$56,G1388=账期!$A$57,G1388=账期!$A$58,G1388=账期!$A$59,G1388=账期!$A$60,G1388=账期!$A$61,G1388=账期!$A$62,G1388=账期!$A$63,G1388=账期!$A$64,G1388=账期!$A$66,G1388=账期!$A$67,G1388=账期!$A$68,G1388=账期!$A$70,G1388=账期!$A$71),30,IF(OR(G1388=账期!$A$74,G1388=账期!$A$77,G1388=账期!$A$76,G1388=账期!$A$79,G1388=账期!$A$80,G1388=账期!$A$81,G1388=账期!$A$83,G1388=账期!$A$85,G1388=账期!$A$87,G1388=账期!$A$89,G1388=账期!$A$91),60,IF(OR(G1388=账期!$A$93,G1388=账期!$A$94,G1388=账期!$A$95,G1388=账期!$A$96,G1388=账期!$A$98,G1388=账期!$A$99,G1388=账期!$A$101,G1388=账期!$A$102),90,0)))</f>
        <v>0</v>
      </c>
      <c r="AF1388" s="396"/>
      <c r="AG1388" s="384"/>
      <c r="AH1388" s="396" t="str">
        <f t="shared" si="257"/>
        <v/>
      </c>
    </row>
    <row r="1389" spans="1:34" ht="18" customHeight="1" x14ac:dyDescent="0.25">
      <c r="A1389" s="301" t="str">
        <f t="shared" si="252"/>
        <v/>
      </c>
      <c r="B1389" s="380"/>
      <c r="C1389" s="381"/>
      <c r="D1389" s="382"/>
      <c r="E1389" s="383" t="str">
        <f t="shared" si="255"/>
        <v>C</v>
      </c>
      <c r="F1389" s="383" t="str">
        <f t="shared" si="256"/>
        <v>C</v>
      </c>
      <c r="G1389" s="384"/>
      <c r="H1389" s="385" t="str">
        <f>IF(G1389="","",VLOOKUP(G1389,下拉数据源!J:K,2,0))</f>
        <v/>
      </c>
      <c r="I1389" s="385"/>
      <c r="J1389" s="385"/>
      <c r="K1389" s="386"/>
      <c r="L1389" s="384"/>
      <c r="M1389" s="384"/>
      <c r="N1389" s="384"/>
      <c r="O1389" s="384"/>
      <c r="P1389" s="386"/>
      <c r="Q1389" s="387"/>
      <c r="R1389" s="286"/>
      <c r="S1389" s="388">
        <f t="shared" si="253"/>
        <v>0</v>
      </c>
      <c r="T1389" s="389"/>
      <c r="U1389" s="389">
        <f t="shared" si="251"/>
        <v>0</v>
      </c>
      <c r="V1389" s="451"/>
      <c r="W1389" s="452"/>
      <c r="X1389" s="386"/>
      <c r="Y1389" s="390"/>
      <c r="Z1389" s="391"/>
      <c r="AA1389" s="392"/>
      <c r="AB1389" s="393"/>
      <c r="AC1389" s="394"/>
      <c r="AD1389" s="395">
        <f t="shared" si="254"/>
        <v>0</v>
      </c>
      <c r="AE1389" s="396">
        <f>IF(OR(G1389=账期!$A$18,G1389=账期!$A$20,G1389=账期!$A$22,G1389=账期!$A$24,G1389=账期!$A$25,G1389=账期!$A$27,G1389=账期!$A$26,G1389=账期!$A$28,G1389=账期!$A$30,G1389=账期!$A$32,G1389=账期!$A$34,G1389=账期!$A$35,G1389=账期!$A$37,G1389=账期!$A$39,G1389=账期!$A$40,G1389=账期!$A$41,G1389=账期!$A$42,G1389=账期!$A$43,G1389=账期!$A$44,G1389=账期!$A$45,G1389=账期!$A$46,G1389=账期!$A$48,G1389=账期!$A$50,G1389=账期!$A$51,G1389=账期!$A$52,G1389=账期!$A$53,G1389=账期!$A$54,G1389=账期!$A$56,G1389=账期!$A$57,G1389=账期!$A$58,G1389=账期!$A$59,G1389=账期!$A$60,G1389=账期!$A$61,G1389=账期!$A$62,G1389=账期!$A$63,G1389=账期!$A$64,G1389=账期!$A$66,G1389=账期!$A$67,G1389=账期!$A$68,G1389=账期!$A$70,G1389=账期!$A$71),30,IF(OR(G1389=账期!$A$74,G1389=账期!$A$77,G1389=账期!$A$76,G1389=账期!$A$79,G1389=账期!$A$80,G1389=账期!$A$81,G1389=账期!$A$83,G1389=账期!$A$85,G1389=账期!$A$87,G1389=账期!$A$89,G1389=账期!$A$91),60,IF(OR(G1389=账期!$A$93,G1389=账期!$A$94,G1389=账期!$A$95,G1389=账期!$A$96,G1389=账期!$A$98,G1389=账期!$A$99,G1389=账期!$A$101,G1389=账期!$A$102),90,0)))</f>
        <v>0</v>
      </c>
      <c r="AF1389" s="396"/>
      <c r="AG1389" s="384"/>
      <c r="AH1389" s="396" t="str">
        <f t="shared" si="257"/>
        <v/>
      </c>
    </row>
    <row r="1390" spans="1:34" ht="18" customHeight="1" x14ac:dyDescent="0.25">
      <c r="A1390" s="301" t="str">
        <f t="shared" si="252"/>
        <v/>
      </c>
      <c r="B1390" s="380"/>
      <c r="C1390" s="381"/>
      <c r="D1390" s="382"/>
      <c r="E1390" s="383" t="str">
        <f t="shared" si="255"/>
        <v>C</v>
      </c>
      <c r="F1390" s="383" t="str">
        <f t="shared" si="256"/>
        <v>C</v>
      </c>
      <c r="G1390" s="384"/>
      <c r="H1390" s="385" t="str">
        <f>IF(G1390="","",VLOOKUP(G1390,下拉数据源!J:K,2,0))</f>
        <v/>
      </c>
      <c r="I1390" s="385"/>
      <c r="J1390" s="385"/>
      <c r="K1390" s="386"/>
      <c r="L1390" s="384"/>
      <c r="M1390" s="384"/>
      <c r="N1390" s="384"/>
      <c r="O1390" s="384"/>
      <c r="P1390" s="386"/>
      <c r="Q1390" s="387"/>
      <c r="R1390" s="286"/>
      <c r="S1390" s="388">
        <f t="shared" si="253"/>
        <v>0</v>
      </c>
      <c r="T1390" s="389"/>
      <c r="U1390" s="389">
        <f t="shared" si="251"/>
        <v>0</v>
      </c>
      <c r="V1390" s="451"/>
      <c r="W1390" s="452"/>
      <c r="X1390" s="386"/>
      <c r="Y1390" s="390"/>
      <c r="Z1390" s="391"/>
      <c r="AA1390" s="392"/>
      <c r="AB1390" s="393"/>
      <c r="AC1390" s="394"/>
      <c r="AD1390" s="395">
        <f t="shared" si="254"/>
        <v>0</v>
      </c>
      <c r="AE1390" s="396">
        <f>IF(OR(G1390=账期!$A$18,G1390=账期!$A$20,G1390=账期!$A$22,G1390=账期!$A$24,G1390=账期!$A$25,G1390=账期!$A$27,G1390=账期!$A$26,G1390=账期!$A$28,G1390=账期!$A$30,G1390=账期!$A$32,G1390=账期!$A$34,G1390=账期!$A$35,G1390=账期!$A$37,G1390=账期!$A$39,G1390=账期!$A$40,G1390=账期!$A$41,G1390=账期!$A$42,G1390=账期!$A$43,G1390=账期!$A$44,G1390=账期!$A$45,G1390=账期!$A$46,G1390=账期!$A$48,G1390=账期!$A$50,G1390=账期!$A$51,G1390=账期!$A$52,G1390=账期!$A$53,G1390=账期!$A$54,G1390=账期!$A$56,G1390=账期!$A$57,G1390=账期!$A$58,G1390=账期!$A$59,G1390=账期!$A$60,G1390=账期!$A$61,G1390=账期!$A$62,G1390=账期!$A$63,G1390=账期!$A$64,G1390=账期!$A$66,G1390=账期!$A$67,G1390=账期!$A$68,G1390=账期!$A$70,G1390=账期!$A$71),30,IF(OR(G1390=账期!$A$74,G1390=账期!$A$77,G1390=账期!$A$76,G1390=账期!$A$79,G1390=账期!$A$80,G1390=账期!$A$81,G1390=账期!$A$83,G1390=账期!$A$85,G1390=账期!$A$87,G1390=账期!$A$89,G1390=账期!$A$91),60,IF(OR(G1390=账期!$A$93,G1390=账期!$A$94,G1390=账期!$A$95,G1390=账期!$A$96,G1390=账期!$A$98,G1390=账期!$A$99,G1390=账期!$A$101,G1390=账期!$A$102),90,0)))</f>
        <v>0</v>
      </c>
      <c r="AF1390" s="396"/>
      <c r="AG1390" s="384"/>
      <c r="AH1390" s="396" t="str">
        <f t="shared" si="257"/>
        <v/>
      </c>
    </row>
    <row r="1391" spans="1:34" ht="18" customHeight="1" x14ac:dyDescent="0.25">
      <c r="A1391" s="301" t="str">
        <f t="shared" si="252"/>
        <v/>
      </c>
      <c r="B1391" s="380"/>
      <c r="C1391" s="381"/>
      <c r="D1391" s="382"/>
      <c r="E1391" s="383" t="str">
        <f t="shared" si="255"/>
        <v>C</v>
      </c>
      <c r="F1391" s="383" t="str">
        <f t="shared" si="256"/>
        <v>C</v>
      </c>
      <c r="G1391" s="384"/>
      <c r="H1391" s="385" t="str">
        <f>IF(G1391="","",VLOOKUP(G1391,下拉数据源!J:K,2,0))</f>
        <v/>
      </c>
      <c r="I1391" s="385"/>
      <c r="J1391" s="385"/>
      <c r="K1391" s="386"/>
      <c r="L1391" s="384"/>
      <c r="M1391" s="384"/>
      <c r="N1391" s="384"/>
      <c r="O1391" s="384"/>
      <c r="P1391" s="386"/>
      <c r="Q1391" s="387"/>
      <c r="R1391" s="286"/>
      <c r="S1391" s="388">
        <f t="shared" si="253"/>
        <v>0</v>
      </c>
      <c r="T1391" s="389"/>
      <c r="U1391" s="389">
        <f t="shared" si="251"/>
        <v>0</v>
      </c>
      <c r="V1391" s="451"/>
      <c r="W1391" s="452"/>
      <c r="X1391" s="386"/>
      <c r="Y1391" s="390"/>
      <c r="Z1391" s="391"/>
      <c r="AA1391" s="392"/>
      <c r="AB1391" s="393"/>
      <c r="AC1391" s="394"/>
      <c r="AD1391" s="395">
        <f t="shared" si="254"/>
        <v>0</v>
      </c>
      <c r="AE1391" s="396">
        <f>IF(OR(G1391=账期!$A$18,G1391=账期!$A$20,G1391=账期!$A$22,G1391=账期!$A$24,G1391=账期!$A$25,G1391=账期!$A$27,G1391=账期!$A$26,G1391=账期!$A$28,G1391=账期!$A$30,G1391=账期!$A$32,G1391=账期!$A$34,G1391=账期!$A$35,G1391=账期!$A$37,G1391=账期!$A$39,G1391=账期!$A$40,G1391=账期!$A$41,G1391=账期!$A$42,G1391=账期!$A$43,G1391=账期!$A$44,G1391=账期!$A$45,G1391=账期!$A$46,G1391=账期!$A$48,G1391=账期!$A$50,G1391=账期!$A$51,G1391=账期!$A$52,G1391=账期!$A$53,G1391=账期!$A$54,G1391=账期!$A$56,G1391=账期!$A$57,G1391=账期!$A$58,G1391=账期!$A$59,G1391=账期!$A$60,G1391=账期!$A$61,G1391=账期!$A$62,G1391=账期!$A$63,G1391=账期!$A$64,G1391=账期!$A$66,G1391=账期!$A$67,G1391=账期!$A$68,G1391=账期!$A$70,G1391=账期!$A$71),30,IF(OR(G1391=账期!$A$74,G1391=账期!$A$77,G1391=账期!$A$76,G1391=账期!$A$79,G1391=账期!$A$80,G1391=账期!$A$81,G1391=账期!$A$83,G1391=账期!$A$85,G1391=账期!$A$87,G1391=账期!$A$89,G1391=账期!$A$91),60,IF(OR(G1391=账期!$A$93,G1391=账期!$A$94,G1391=账期!$A$95,G1391=账期!$A$96,G1391=账期!$A$98,G1391=账期!$A$99,G1391=账期!$A$101,G1391=账期!$A$102),90,0)))</f>
        <v>0</v>
      </c>
      <c r="AF1391" s="396"/>
      <c r="AG1391" s="384"/>
      <c r="AH1391" s="396" t="str">
        <f t="shared" si="257"/>
        <v/>
      </c>
    </row>
    <row r="1392" spans="1:34" ht="18" customHeight="1" x14ac:dyDescent="0.25">
      <c r="A1392" s="301" t="str">
        <f t="shared" si="252"/>
        <v/>
      </c>
      <c r="B1392" s="380"/>
      <c r="C1392" s="381"/>
      <c r="D1392" s="382"/>
      <c r="E1392" s="383" t="str">
        <f t="shared" si="255"/>
        <v>C</v>
      </c>
      <c r="F1392" s="383" t="str">
        <f t="shared" si="256"/>
        <v>C</v>
      </c>
      <c r="G1392" s="384"/>
      <c r="H1392" s="385" t="str">
        <f>IF(G1392="","",VLOOKUP(G1392,下拉数据源!J:K,2,0))</f>
        <v/>
      </c>
      <c r="I1392" s="385"/>
      <c r="J1392" s="385"/>
      <c r="K1392" s="386"/>
      <c r="L1392" s="384"/>
      <c r="M1392" s="384"/>
      <c r="N1392" s="384"/>
      <c r="O1392" s="384"/>
      <c r="P1392" s="386"/>
      <c r="Q1392" s="387"/>
      <c r="R1392" s="286"/>
      <c r="S1392" s="388">
        <f t="shared" si="253"/>
        <v>0</v>
      </c>
      <c r="T1392" s="389"/>
      <c r="U1392" s="389">
        <f t="shared" si="251"/>
        <v>0</v>
      </c>
      <c r="V1392" s="451"/>
      <c r="W1392" s="452"/>
      <c r="X1392" s="386"/>
      <c r="Y1392" s="390"/>
      <c r="Z1392" s="391"/>
      <c r="AA1392" s="392"/>
      <c r="AB1392" s="393"/>
      <c r="AC1392" s="394"/>
      <c r="AD1392" s="395">
        <f t="shared" si="254"/>
        <v>0</v>
      </c>
      <c r="AE1392" s="396">
        <f>IF(OR(G1392=账期!$A$18,G1392=账期!$A$20,G1392=账期!$A$22,G1392=账期!$A$24,G1392=账期!$A$25,G1392=账期!$A$27,G1392=账期!$A$26,G1392=账期!$A$28,G1392=账期!$A$30,G1392=账期!$A$32,G1392=账期!$A$34,G1392=账期!$A$35,G1392=账期!$A$37,G1392=账期!$A$39,G1392=账期!$A$40,G1392=账期!$A$41,G1392=账期!$A$42,G1392=账期!$A$43,G1392=账期!$A$44,G1392=账期!$A$45,G1392=账期!$A$46,G1392=账期!$A$48,G1392=账期!$A$50,G1392=账期!$A$51,G1392=账期!$A$52,G1392=账期!$A$53,G1392=账期!$A$54,G1392=账期!$A$56,G1392=账期!$A$57,G1392=账期!$A$58,G1392=账期!$A$59,G1392=账期!$A$60,G1392=账期!$A$61,G1392=账期!$A$62,G1392=账期!$A$63,G1392=账期!$A$64,G1392=账期!$A$66,G1392=账期!$A$67,G1392=账期!$A$68,G1392=账期!$A$70,G1392=账期!$A$71),30,IF(OR(G1392=账期!$A$74,G1392=账期!$A$77,G1392=账期!$A$76,G1392=账期!$A$79,G1392=账期!$A$80,G1392=账期!$A$81,G1392=账期!$A$83,G1392=账期!$A$85,G1392=账期!$A$87,G1392=账期!$A$89,G1392=账期!$A$91),60,IF(OR(G1392=账期!$A$93,G1392=账期!$A$94,G1392=账期!$A$95,G1392=账期!$A$96,G1392=账期!$A$98,G1392=账期!$A$99,G1392=账期!$A$101,G1392=账期!$A$102),90,0)))</f>
        <v>0</v>
      </c>
      <c r="AF1392" s="396"/>
      <c r="AG1392" s="384"/>
      <c r="AH1392" s="396" t="str">
        <f t="shared" si="257"/>
        <v/>
      </c>
    </row>
    <row r="1393" spans="1:34" ht="18" customHeight="1" x14ac:dyDescent="0.25">
      <c r="A1393" s="301" t="str">
        <f t="shared" si="252"/>
        <v/>
      </c>
      <c r="B1393" s="380"/>
      <c r="C1393" s="381"/>
      <c r="D1393" s="382"/>
      <c r="E1393" s="383" t="str">
        <f t="shared" si="255"/>
        <v>C</v>
      </c>
      <c r="F1393" s="383" t="str">
        <f t="shared" si="256"/>
        <v>C</v>
      </c>
      <c r="G1393" s="384"/>
      <c r="H1393" s="385" t="str">
        <f>IF(G1393="","",VLOOKUP(G1393,下拉数据源!J:K,2,0))</f>
        <v/>
      </c>
      <c r="I1393" s="385"/>
      <c r="J1393" s="385"/>
      <c r="K1393" s="386"/>
      <c r="L1393" s="384"/>
      <c r="M1393" s="384"/>
      <c r="N1393" s="384"/>
      <c r="O1393" s="384"/>
      <c r="P1393" s="386"/>
      <c r="Q1393" s="387"/>
      <c r="R1393" s="286"/>
      <c r="S1393" s="388">
        <f t="shared" si="253"/>
        <v>0</v>
      </c>
      <c r="T1393" s="389"/>
      <c r="U1393" s="389">
        <f t="shared" si="251"/>
        <v>0</v>
      </c>
      <c r="V1393" s="451"/>
      <c r="W1393" s="452"/>
      <c r="X1393" s="386"/>
      <c r="Y1393" s="390"/>
      <c r="Z1393" s="391"/>
      <c r="AA1393" s="392"/>
      <c r="AB1393" s="393"/>
      <c r="AC1393" s="394"/>
      <c r="AD1393" s="395">
        <f t="shared" si="254"/>
        <v>0</v>
      </c>
      <c r="AE1393" s="396">
        <f>IF(OR(G1393=账期!$A$18,G1393=账期!$A$20,G1393=账期!$A$22,G1393=账期!$A$24,G1393=账期!$A$25,G1393=账期!$A$27,G1393=账期!$A$26,G1393=账期!$A$28,G1393=账期!$A$30,G1393=账期!$A$32,G1393=账期!$A$34,G1393=账期!$A$35,G1393=账期!$A$37,G1393=账期!$A$39,G1393=账期!$A$40,G1393=账期!$A$41,G1393=账期!$A$42,G1393=账期!$A$43,G1393=账期!$A$44,G1393=账期!$A$45,G1393=账期!$A$46,G1393=账期!$A$48,G1393=账期!$A$50,G1393=账期!$A$51,G1393=账期!$A$52,G1393=账期!$A$53,G1393=账期!$A$54,G1393=账期!$A$56,G1393=账期!$A$57,G1393=账期!$A$58,G1393=账期!$A$59,G1393=账期!$A$60,G1393=账期!$A$61,G1393=账期!$A$62,G1393=账期!$A$63,G1393=账期!$A$64,G1393=账期!$A$66,G1393=账期!$A$67,G1393=账期!$A$68,G1393=账期!$A$70,G1393=账期!$A$71),30,IF(OR(G1393=账期!$A$74,G1393=账期!$A$77,G1393=账期!$A$76,G1393=账期!$A$79,G1393=账期!$A$80,G1393=账期!$A$81,G1393=账期!$A$83,G1393=账期!$A$85,G1393=账期!$A$87,G1393=账期!$A$89,G1393=账期!$A$91),60,IF(OR(G1393=账期!$A$93,G1393=账期!$A$94,G1393=账期!$A$95,G1393=账期!$A$96,G1393=账期!$A$98,G1393=账期!$A$99,G1393=账期!$A$101,G1393=账期!$A$102),90,0)))</f>
        <v>0</v>
      </c>
      <c r="AF1393" s="396"/>
      <c r="AG1393" s="384"/>
      <c r="AH1393" s="396" t="str">
        <f t="shared" si="257"/>
        <v/>
      </c>
    </row>
    <row r="1394" spans="1:34" ht="18" customHeight="1" x14ac:dyDescent="0.25">
      <c r="A1394" s="301" t="str">
        <f t="shared" si="252"/>
        <v/>
      </c>
      <c r="B1394" s="380"/>
      <c r="C1394" s="381"/>
      <c r="D1394" s="382"/>
      <c r="E1394" s="383" t="str">
        <f t="shared" si="255"/>
        <v>C</v>
      </c>
      <c r="F1394" s="383" t="str">
        <f t="shared" si="256"/>
        <v>C</v>
      </c>
      <c r="G1394" s="384"/>
      <c r="H1394" s="385" t="str">
        <f>IF(G1394="","",VLOOKUP(G1394,下拉数据源!J:K,2,0))</f>
        <v/>
      </c>
      <c r="I1394" s="385"/>
      <c r="J1394" s="385"/>
      <c r="K1394" s="386"/>
      <c r="L1394" s="384"/>
      <c r="M1394" s="384"/>
      <c r="N1394" s="384"/>
      <c r="O1394" s="384"/>
      <c r="P1394" s="386"/>
      <c r="Q1394" s="387"/>
      <c r="R1394" s="286"/>
      <c r="S1394" s="388">
        <f t="shared" si="253"/>
        <v>0</v>
      </c>
      <c r="T1394" s="389"/>
      <c r="U1394" s="389">
        <f t="shared" si="251"/>
        <v>0</v>
      </c>
      <c r="V1394" s="451"/>
      <c r="W1394" s="452"/>
      <c r="X1394" s="386"/>
      <c r="Y1394" s="390"/>
      <c r="Z1394" s="391"/>
      <c r="AA1394" s="392"/>
      <c r="AB1394" s="393"/>
      <c r="AC1394" s="394"/>
      <c r="AD1394" s="395">
        <f t="shared" si="254"/>
        <v>0</v>
      </c>
      <c r="AE1394" s="396">
        <f>IF(OR(G1394=账期!$A$18,G1394=账期!$A$20,G1394=账期!$A$22,G1394=账期!$A$24,G1394=账期!$A$25,G1394=账期!$A$27,G1394=账期!$A$26,G1394=账期!$A$28,G1394=账期!$A$30,G1394=账期!$A$32,G1394=账期!$A$34,G1394=账期!$A$35,G1394=账期!$A$37,G1394=账期!$A$39,G1394=账期!$A$40,G1394=账期!$A$41,G1394=账期!$A$42,G1394=账期!$A$43,G1394=账期!$A$44,G1394=账期!$A$45,G1394=账期!$A$46,G1394=账期!$A$48,G1394=账期!$A$50,G1394=账期!$A$51,G1394=账期!$A$52,G1394=账期!$A$53,G1394=账期!$A$54,G1394=账期!$A$56,G1394=账期!$A$57,G1394=账期!$A$58,G1394=账期!$A$59,G1394=账期!$A$60,G1394=账期!$A$61,G1394=账期!$A$62,G1394=账期!$A$63,G1394=账期!$A$64,G1394=账期!$A$66,G1394=账期!$A$67,G1394=账期!$A$68,G1394=账期!$A$70,G1394=账期!$A$71),30,IF(OR(G1394=账期!$A$74,G1394=账期!$A$77,G1394=账期!$A$76,G1394=账期!$A$79,G1394=账期!$A$80,G1394=账期!$A$81,G1394=账期!$A$83,G1394=账期!$A$85,G1394=账期!$A$87,G1394=账期!$A$89,G1394=账期!$A$91),60,IF(OR(G1394=账期!$A$93,G1394=账期!$A$94,G1394=账期!$A$95,G1394=账期!$A$96,G1394=账期!$A$98,G1394=账期!$A$99,G1394=账期!$A$101,G1394=账期!$A$102),90,0)))</f>
        <v>0</v>
      </c>
      <c r="AF1394" s="396"/>
      <c r="AG1394" s="384"/>
      <c r="AH1394" s="396" t="str">
        <f t="shared" si="257"/>
        <v/>
      </c>
    </row>
    <row r="1395" spans="1:34" ht="18" customHeight="1" x14ac:dyDescent="0.25">
      <c r="A1395" s="301" t="str">
        <f t="shared" si="252"/>
        <v/>
      </c>
      <c r="B1395" s="380"/>
      <c r="C1395" s="381"/>
      <c r="D1395" s="382"/>
      <c r="E1395" s="383" t="str">
        <f t="shared" si="255"/>
        <v>C</v>
      </c>
      <c r="F1395" s="383" t="str">
        <f t="shared" si="256"/>
        <v>C</v>
      </c>
      <c r="G1395" s="384"/>
      <c r="H1395" s="385" t="str">
        <f>IF(G1395="","",VLOOKUP(G1395,下拉数据源!J:K,2,0))</f>
        <v/>
      </c>
      <c r="I1395" s="385"/>
      <c r="J1395" s="385"/>
      <c r="K1395" s="386"/>
      <c r="L1395" s="384"/>
      <c r="M1395" s="384"/>
      <c r="N1395" s="384"/>
      <c r="O1395" s="384"/>
      <c r="P1395" s="386"/>
      <c r="Q1395" s="387"/>
      <c r="R1395" s="286"/>
      <c r="S1395" s="388">
        <f t="shared" si="253"/>
        <v>0</v>
      </c>
      <c r="T1395" s="389"/>
      <c r="U1395" s="389">
        <f t="shared" si="251"/>
        <v>0</v>
      </c>
      <c r="V1395" s="451"/>
      <c r="W1395" s="452"/>
      <c r="X1395" s="386"/>
      <c r="Y1395" s="390"/>
      <c r="Z1395" s="391"/>
      <c r="AA1395" s="392"/>
      <c r="AB1395" s="393"/>
      <c r="AC1395" s="394"/>
      <c r="AD1395" s="395">
        <f t="shared" si="254"/>
        <v>0</v>
      </c>
      <c r="AE1395" s="396">
        <f>IF(OR(G1395=账期!$A$18,G1395=账期!$A$20,G1395=账期!$A$22,G1395=账期!$A$24,G1395=账期!$A$25,G1395=账期!$A$27,G1395=账期!$A$26,G1395=账期!$A$28,G1395=账期!$A$30,G1395=账期!$A$32,G1395=账期!$A$34,G1395=账期!$A$35,G1395=账期!$A$37,G1395=账期!$A$39,G1395=账期!$A$40,G1395=账期!$A$41,G1395=账期!$A$42,G1395=账期!$A$43,G1395=账期!$A$44,G1395=账期!$A$45,G1395=账期!$A$46,G1395=账期!$A$48,G1395=账期!$A$50,G1395=账期!$A$51,G1395=账期!$A$52,G1395=账期!$A$53,G1395=账期!$A$54,G1395=账期!$A$56,G1395=账期!$A$57,G1395=账期!$A$58,G1395=账期!$A$59,G1395=账期!$A$60,G1395=账期!$A$61,G1395=账期!$A$62,G1395=账期!$A$63,G1395=账期!$A$64,G1395=账期!$A$66,G1395=账期!$A$67,G1395=账期!$A$68,G1395=账期!$A$70,G1395=账期!$A$71),30,IF(OR(G1395=账期!$A$74,G1395=账期!$A$77,G1395=账期!$A$76,G1395=账期!$A$79,G1395=账期!$A$80,G1395=账期!$A$81,G1395=账期!$A$83,G1395=账期!$A$85,G1395=账期!$A$87,G1395=账期!$A$89,G1395=账期!$A$91),60,IF(OR(G1395=账期!$A$93,G1395=账期!$A$94,G1395=账期!$A$95,G1395=账期!$A$96,G1395=账期!$A$98,G1395=账期!$A$99,G1395=账期!$A$101,G1395=账期!$A$102),90,0)))</f>
        <v>0</v>
      </c>
      <c r="AF1395" s="396"/>
      <c r="AG1395" s="384"/>
      <c r="AH1395" s="396" t="str">
        <f t="shared" si="257"/>
        <v/>
      </c>
    </row>
    <row r="1396" spans="1:34" ht="18" customHeight="1" x14ac:dyDescent="0.25">
      <c r="A1396" s="301" t="str">
        <f t="shared" si="252"/>
        <v/>
      </c>
      <c r="B1396" s="380"/>
      <c r="C1396" s="381"/>
      <c r="D1396" s="382"/>
      <c r="E1396" s="383" t="str">
        <f t="shared" si="255"/>
        <v>C</v>
      </c>
      <c r="F1396" s="383" t="str">
        <f t="shared" si="256"/>
        <v>C</v>
      </c>
      <c r="G1396" s="384"/>
      <c r="H1396" s="385" t="str">
        <f>IF(G1396="","",VLOOKUP(G1396,下拉数据源!J:K,2,0))</f>
        <v/>
      </c>
      <c r="I1396" s="385"/>
      <c r="J1396" s="385"/>
      <c r="K1396" s="386"/>
      <c r="L1396" s="384"/>
      <c r="M1396" s="384"/>
      <c r="N1396" s="384"/>
      <c r="O1396" s="384"/>
      <c r="P1396" s="386"/>
      <c r="Q1396" s="387"/>
      <c r="R1396" s="286"/>
      <c r="S1396" s="388">
        <f t="shared" si="253"/>
        <v>0</v>
      </c>
      <c r="T1396" s="389"/>
      <c r="U1396" s="389">
        <f t="shared" si="251"/>
        <v>0</v>
      </c>
      <c r="V1396" s="451"/>
      <c r="W1396" s="452"/>
      <c r="X1396" s="386"/>
      <c r="Y1396" s="390"/>
      <c r="Z1396" s="391"/>
      <c r="AA1396" s="392"/>
      <c r="AB1396" s="393"/>
      <c r="AC1396" s="394"/>
      <c r="AD1396" s="395">
        <f t="shared" si="254"/>
        <v>0</v>
      </c>
      <c r="AE1396" s="396">
        <f>IF(OR(G1396=账期!$A$18,G1396=账期!$A$20,G1396=账期!$A$22,G1396=账期!$A$24,G1396=账期!$A$25,G1396=账期!$A$27,G1396=账期!$A$26,G1396=账期!$A$28,G1396=账期!$A$30,G1396=账期!$A$32,G1396=账期!$A$34,G1396=账期!$A$35,G1396=账期!$A$37,G1396=账期!$A$39,G1396=账期!$A$40,G1396=账期!$A$41,G1396=账期!$A$42,G1396=账期!$A$43,G1396=账期!$A$44,G1396=账期!$A$45,G1396=账期!$A$46,G1396=账期!$A$48,G1396=账期!$A$50,G1396=账期!$A$51,G1396=账期!$A$52,G1396=账期!$A$53,G1396=账期!$A$54,G1396=账期!$A$56,G1396=账期!$A$57,G1396=账期!$A$58,G1396=账期!$A$59,G1396=账期!$A$60,G1396=账期!$A$61,G1396=账期!$A$62,G1396=账期!$A$63,G1396=账期!$A$64,G1396=账期!$A$66,G1396=账期!$A$67,G1396=账期!$A$68,G1396=账期!$A$70,G1396=账期!$A$71),30,IF(OR(G1396=账期!$A$74,G1396=账期!$A$77,G1396=账期!$A$76,G1396=账期!$A$79,G1396=账期!$A$80,G1396=账期!$A$81,G1396=账期!$A$83,G1396=账期!$A$85,G1396=账期!$A$87,G1396=账期!$A$89,G1396=账期!$A$91),60,IF(OR(G1396=账期!$A$93,G1396=账期!$A$94,G1396=账期!$A$95,G1396=账期!$A$96,G1396=账期!$A$98,G1396=账期!$A$99,G1396=账期!$A$101,G1396=账期!$A$102),90,0)))</f>
        <v>0</v>
      </c>
      <c r="AF1396" s="396"/>
      <c r="AG1396" s="384"/>
      <c r="AH1396" s="396" t="str">
        <f t="shared" si="257"/>
        <v/>
      </c>
    </row>
    <row r="1397" spans="1:34" ht="18" customHeight="1" x14ac:dyDescent="0.25">
      <c r="A1397" s="301" t="str">
        <f t="shared" si="252"/>
        <v/>
      </c>
      <c r="B1397" s="380"/>
      <c r="C1397" s="381"/>
      <c r="D1397" s="382"/>
      <c r="E1397" s="383" t="str">
        <f t="shared" si="255"/>
        <v>C</v>
      </c>
      <c r="F1397" s="383" t="str">
        <f t="shared" si="256"/>
        <v>C</v>
      </c>
      <c r="G1397" s="384"/>
      <c r="H1397" s="385" t="str">
        <f>IF(G1397="","",VLOOKUP(G1397,下拉数据源!J:K,2,0))</f>
        <v/>
      </c>
      <c r="I1397" s="385"/>
      <c r="J1397" s="385"/>
      <c r="K1397" s="386"/>
      <c r="L1397" s="384"/>
      <c r="M1397" s="384"/>
      <c r="N1397" s="384"/>
      <c r="O1397" s="384"/>
      <c r="P1397" s="386"/>
      <c r="Q1397" s="387"/>
      <c r="R1397" s="286"/>
      <c r="S1397" s="388">
        <f t="shared" si="253"/>
        <v>0</v>
      </c>
      <c r="T1397" s="389"/>
      <c r="U1397" s="389">
        <f t="shared" si="251"/>
        <v>0</v>
      </c>
      <c r="V1397" s="451"/>
      <c r="W1397" s="452"/>
      <c r="X1397" s="386"/>
      <c r="Y1397" s="390"/>
      <c r="Z1397" s="391"/>
      <c r="AA1397" s="392"/>
      <c r="AB1397" s="393"/>
      <c r="AC1397" s="394"/>
      <c r="AD1397" s="395">
        <f t="shared" si="254"/>
        <v>0</v>
      </c>
      <c r="AE1397" s="396">
        <f>IF(OR(G1397=账期!$A$18,G1397=账期!$A$20,G1397=账期!$A$22,G1397=账期!$A$24,G1397=账期!$A$25,G1397=账期!$A$27,G1397=账期!$A$26,G1397=账期!$A$28,G1397=账期!$A$30,G1397=账期!$A$32,G1397=账期!$A$34,G1397=账期!$A$35,G1397=账期!$A$37,G1397=账期!$A$39,G1397=账期!$A$40,G1397=账期!$A$41,G1397=账期!$A$42,G1397=账期!$A$43,G1397=账期!$A$44,G1397=账期!$A$45,G1397=账期!$A$46,G1397=账期!$A$48,G1397=账期!$A$50,G1397=账期!$A$51,G1397=账期!$A$52,G1397=账期!$A$53,G1397=账期!$A$54,G1397=账期!$A$56,G1397=账期!$A$57,G1397=账期!$A$58,G1397=账期!$A$59,G1397=账期!$A$60,G1397=账期!$A$61,G1397=账期!$A$62,G1397=账期!$A$63,G1397=账期!$A$64,G1397=账期!$A$66,G1397=账期!$A$67,G1397=账期!$A$68,G1397=账期!$A$70,G1397=账期!$A$71),30,IF(OR(G1397=账期!$A$74,G1397=账期!$A$77,G1397=账期!$A$76,G1397=账期!$A$79,G1397=账期!$A$80,G1397=账期!$A$81,G1397=账期!$A$83,G1397=账期!$A$85,G1397=账期!$A$87,G1397=账期!$A$89,G1397=账期!$A$91),60,IF(OR(G1397=账期!$A$93,G1397=账期!$A$94,G1397=账期!$A$95,G1397=账期!$A$96,G1397=账期!$A$98,G1397=账期!$A$99,G1397=账期!$A$101,G1397=账期!$A$102),90,0)))</f>
        <v>0</v>
      </c>
      <c r="AF1397" s="396"/>
      <c r="AG1397" s="384"/>
      <c r="AH1397" s="396" t="str">
        <f t="shared" si="257"/>
        <v/>
      </c>
    </row>
    <row r="1398" spans="1:34" ht="18" customHeight="1" x14ac:dyDescent="0.25">
      <c r="A1398" s="301" t="str">
        <f t="shared" si="252"/>
        <v/>
      </c>
      <c r="B1398" s="380"/>
      <c r="C1398" s="381"/>
      <c r="D1398" s="382"/>
      <c r="E1398" s="383" t="str">
        <f t="shared" si="255"/>
        <v>C</v>
      </c>
      <c r="F1398" s="383" t="str">
        <f t="shared" si="256"/>
        <v>C</v>
      </c>
      <c r="G1398" s="384"/>
      <c r="H1398" s="385" t="str">
        <f>IF(G1398="","",VLOOKUP(G1398,下拉数据源!J:K,2,0))</f>
        <v/>
      </c>
      <c r="I1398" s="385"/>
      <c r="J1398" s="385"/>
      <c r="K1398" s="386"/>
      <c r="L1398" s="384"/>
      <c r="M1398" s="384"/>
      <c r="N1398" s="384"/>
      <c r="O1398" s="384"/>
      <c r="P1398" s="386"/>
      <c r="Q1398" s="387"/>
      <c r="R1398" s="286"/>
      <c r="S1398" s="388">
        <f t="shared" si="253"/>
        <v>0</v>
      </c>
      <c r="T1398" s="389"/>
      <c r="U1398" s="389">
        <f t="shared" si="251"/>
        <v>0</v>
      </c>
      <c r="V1398" s="451"/>
      <c r="W1398" s="452"/>
      <c r="X1398" s="386"/>
      <c r="Y1398" s="390"/>
      <c r="Z1398" s="391"/>
      <c r="AA1398" s="392"/>
      <c r="AB1398" s="393"/>
      <c r="AC1398" s="394"/>
      <c r="AD1398" s="395">
        <f t="shared" si="254"/>
        <v>0</v>
      </c>
      <c r="AE1398" s="396">
        <f>IF(OR(G1398=账期!$A$18,G1398=账期!$A$20,G1398=账期!$A$22,G1398=账期!$A$24,G1398=账期!$A$25,G1398=账期!$A$27,G1398=账期!$A$26,G1398=账期!$A$28,G1398=账期!$A$30,G1398=账期!$A$32,G1398=账期!$A$34,G1398=账期!$A$35,G1398=账期!$A$37,G1398=账期!$A$39,G1398=账期!$A$40,G1398=账期!$A$41,G1398=账期!$A$42,G1398=账期!$A$43,G1398=账期!$A$44,G1398=账期!$A$45,G1398=账期!$A$46,G1398=账期!$A$48,G1398=账期!$A$50,G1398=账期!$A$51,G1398=账期!$A$52,G1398=账期!$A$53,G1398=账期!$A$54,G1398=账期!$A$56,G1398=账期!$A$57,G1398=账期!$A$58,G1398=账期!$A$59,G1398=账期!$A$60,G1398=账期!$A$61,G1398=账期!$A$62,G1398=账期!$A$63,G1398=账期!$A$64,G1398=账期!$A$66,G1398=账期!$A$67,G1398=账期!$A$68,G1398=账期!$A$70,G1398=账期!$A$71),30,IF(OR(G1398=账期!$A$74,G1398=账期!$A$77,G1398=账期!$A$76,G1398=账期!$A$79,G1398=账期!$A$80,G1398=账期!$A$81,G1398=账期!$A$83,G1398=账期!$A$85,G1398=账期!$A$87,G1398=账期!$A$89,G1398=账期!$A$91),60,IF(OR(G1398=账期!$A$93,G1398=账期!$A$94,G1398=账期!$A$95,G1398=账期!$A$96,G1398=账期!$A$98,G1398=账期!$A$99,G1398=账期!$A$101,G1398=账期!$A$102),90,0)))</f>
        <v>0</v>
      </c>
      <c r="AF1398" s="396"/>
      <c r="AG1398" s="384"/>
      <c r="AH1398" s="396" t="str">
        <f t="shared" si="257"/>
        <v/>
      </c>
    </row>
    <row r="1399" spans="1:34" ht="18" customHeight="1" x14ac:dyDescent="0.25">
      <c r="A1399" s="301" t="str">
        <f t="shared" si="252"/>
        <v/>
      </c>
      <c r="B1399" s="380"/>
      <c r="C1399" s="381"/>
      <c r="D1399" s="382"/>
      <c r="E1399" s="383" t="str">
        <f t="shared" si="255"/>
        <v>C</v>
      </c>
      <c r="F1399" s="383" t="str">
        <f t="shared" si="256"/>
        <v>C</v>
      </c>
      <c r="G1399" s="384"/>
      <c r="H1399" s="385" t="str">
        <f>IF(G1399="","",VLOOKUP(G1399,下拉数据源!J:K,2,0))</f>
        <v/>
      </c>
      <c r="I1399" s="385"/>
      <c r="J1399" s="385"/>
      <c r="K1399" s="386"/>
      <c r="L1399" s="384"/>
      <c r="M1399" s="384"/>
      <c r="N1399" s="384"/>
      <c r="O1399" s="384"/>
      <c r="P1399" s="386"/>
      <c r="Q1399" s="387"/>
      <c r="R1399" s="286"/>
      <c r="S1399" s="388">
        <f t="shared" si="253"/>
        <v>0</v>
      </c>
      <c r="T1399" s="389"/>
      <c r="U1399" s="389">
        <f t="shared" si="251"/>
        <v>0</v>
      </c>
      <c r="V1399" s="451"/>
      <c r="W1399" s="452"/>
      <c r="X1399" s="386"/>
      <c r="Y1399" s="390"/>
      <c r="Z1399" s="391"/>
      <c r="AA1399" s="392"/>
      <c r="AB1399" s="393"/>
      <c r="AC1399" s="394"/>
      <c r="AD1399" s="395">
        <f t="shared" si="254"/>
        <v>0</v>
      </c>
      <c r="AE1399" s="396">
        <f>IF(OR(G1399=账期!$A$18,G1399=账期!$A$20,G1399=账期!$A$22,G1399=账期!$A$24,G1399=账期!$A$25,G1399=账期!$A$27,G1399=账期!$A$26,G1399=账期!$A$28,G1399=账期!$A$30,G1399=账期!$A$32,G1399=账期!$A$34,G1399=账期!$A$35,G1399=账期!$A$37,G1399=账期!$A$39,G1399=账期!$A$40,G1399=账期!$A$41,G1399=账期!$A$42,G1399=账期!$A$43,G1399=账期!$A$44,G1399=账期!$A$45,G1399=账期!$A$46,G1399=账期!$A$48,G1399=账期!$A$50,G1399=账期!$A$51,G1399=账期!$A$52,G1399=账期!$A$53,G1399=账期!$A$54,G1399=账期!$A$56,G1399=账期!$A$57,G1399=账期!$A$58,G1399=账期!$A$59,G1399=账期!$A$60,G1399=账期!$A$61,G1399=账期!$A$62,G1399=账期!$A$63,G1399=账期!$A$64,G1399=账期!$A$66,G1399=账期!$A$67,G1399=账期!$A$68,G1399=账期!$A$70,G1399=账期!$A$71),30,IF(OR(G1399=账期!$A$74,G1399=账期!$A$77,G1399=账期!$A$76,G1399=账期!$A$79,G1399=账期!$A$80,G1399=账期!$A$81,G1399=账期!$A$83,G1399=账期!$A$85,G1399=账期!$A$87,G1399=账期!$A$89,G1399=账期!$A$91),60,IF(OR(G1399=账期!$A$93,G1399=账期!$A$94,G1399=账期!$A$95,G1399=账期!$A$96,G1399=账期!$A$98,G1399=账期!$A$99,G1399=账期!$A$101,G1399=账期!$A$102),90,0)))</f>
        <v>0</v>
      </c>
      <c r="AF1399" s="396"/>
      <c r="AG1399" s="384"/>
      <c r="AH1399" s="396" t="str">
        <f t="shared" si="257"/>
        <v/>
      </c>
    </row>
    <row r="1400" spans="1:34" ht="18" customHeight="1" x14ac:dyDescent="0.25">
      <c r="A1400" s="301" t="str">
        <f t="shared" si="252"/>
        <v/>
      </c>
      <c r="B1400" s="380"/>
      <c r="C1400" s="381"/>
      <c r="D1400" s="382"/>
      <c r="E1400" s="383" t="str">
        <f t="shared" si="255"/>
        <v>C</v>
      </c>
      <c r="F1400" s="383" t="str">
        <f t="shared" si="256"/>
        <v>C</v>
      </c>
      <c r="G1400" s="384"/>
      <c r="H1400" s="385" t="str">
        <f>IF(G1400="","",VLOOKUP(G1400,下拉数据源!J:K,2,0))</f>
        <v/>
      </c>
      <c r="I1400" s="385"/>
      <c r="J1400" s="385"/>
      <c r="K1400" s="386"/>
      <c r="L1400" s="384"/>
      <c r="M1400" s="384"/>
      <c r="N1400" s="384"/>
      <c r="O1400" s="384"/>
      <c r="P1400" s="386"/>
      <c r="Q1400" s="387"/>
      <c r="R1400" s="286"/>
      <c r="S1400" s="388">
        <f t="shared" si="253"/>
        <v>0</v>
      </c>
      <c r="T1400" s="389"/>
      <c r="U1400" s="389">
        <f t="shared" si="251"/>
        <v>0</v>
      </c>
      <c r="V1400" s="451"/>
      <c r="W1400" s="452"/>
      <c r="X1400" s="386"/>
      <c r="Y1400" s="390"/>
      <c r="Z1400" s="391"/>
      <c r="AA1400" s="392"/>
      <c r="AB1400" s="393"/>
      <c r="AC1400" s="394"/>
      <c r="AD1400" s="395">
        <f t="shared" si="254"/>
        <v>0</v>
      </c>
      <c r="AE1400" s="396">
        <f>IF(OR(G1400=账期!$A$18,G1400=账期!$A$20,G1400=账期!$A$22,G1400=账期!$A$24,G1400=账期!$A$25,G1400=账期!$A$27,G1400=账期!$A$26,G1400=账期!$A$28,G1400=账期!$A$30,G1400=账期!$A$32,G1400=账期!$A$34,G1400=账期!$A$35,G1400=账期!$A$37,G1400=账期!$A$39,G1400=账期!$A$40,G1400=账期!$A$41,G1400=账期!$A$42,G1400=账期!$A$43,G1400=账期!$A$44,G1400=账期!$A$45,G1400=账期!$A$46,G1400=账期!$A$48,G1400=账期!$A$50,G1400=账期!$A$51,G1400=账期!$A$52,G1400=账期!$A$53,G1400=账期!$A$54,G1400=账期!$A$56,G1400=账期!$A$57,G1400=账期!$A$58,G1400=账期!$A$59,G1400=账期!$A$60,G1400=账期!$A$61,G1400=账期!$A$62,G1400=账期!$A$63,G1400=账期!$A$64,G1400=账期!$A$66,G1400=账期!$A$67,G1400=账期!$A$68,G1400=账期!$A$70,G1400=账期!$A$71),30,IF(OR(G1400=账期!$A$74,G1400=账期!$A$77,G1400=账期!$A$76,G1400=账期!$A$79,G1400=账期!$A$80,G1400=账期!$A$81,G1400=账期!$A$83,G1400=账期!$A$85,G1400=账期!$A$87,G1400=账期!$A$89,G1400=账期!$A$91),60,IF(OR(G1400=账期!$A$93,G1400=账期!$A$94,G1400=账期!$A$95,G1400=账期!$A$96,G1400=账期!$A$98,G1400=账期!$A$99,G1400=账期!$A$101,G1400=账期!$A$102),90,0)))</f>
        <v>0</v>
      </c>
      <c r="AF1400" s="396"/>
      <c r="AG1400" s="384"/>
      <c r="AH1400" s="396" t="str">
        <f t="shared" si="257"/>
        <v/>
      </c>
    </row>
    <row r="1401" spans="1:34" ht="18" customHeight="1" x14ac:dyDescent="0.25">
      <c r="A1401" s="301" t="str">
        <f t="shared" si="252"/>
        <v/>
      </c>
      <c r="B1401" s="380"/>
      <c r="C1401" s="381"/>
      <c r="D1401" s="382"/>
      <c r="E1401" s="383" t="str">
        <f t="shared" si="255"/>
        <v>C</v>
      </c>
      <c r="F1401" s="383" t="str">
        <f t="shared" si="256"/>
        <v>C</v>
      </c>
      <c r="G1401" s="384"/>
      <c r="H1401" s="385" t="str">
        <f>IF(G1401="","",VLOOKUP(G1401,下拉数据源!J:K,2,0))</f>
        <v/>
      </c>
      <c r="I1401" s="385"/>
      <c r="J1401" s="385"/>
      <c r="K1401" s="386"/>
      <c r="L1401" s="384"/>
      <c r="M1401" s="384"/>
      <c r="N1401" s="384"/>
      <c r="O1401" s="384"/>
      <c r="P1401" s="386"/>
      <c r="Q1401" s="387"/>
      <c r="R1401" s="286"/>
      <c r="S1401" s="388">
        <f t="shared" si="253"/>
        <v>0</v>
      </c>
      <c r="T1401" s="389"/>
      <c r="U1401" s="389">
        <f t="shared" si="251"/>
        <v>0</v>
      </c>
      <c r="V1401" s="451"/>
      <c r="W1401" s="452"/>
      <c r="X1401" s="386"/>
      <c r="Y1401" s="390"/>
      <c r="Z1401" s="391"/>
      <c r="AA1401" s="392"/>
      <c r="AB1401" s="393"/>
      <c r="AC1401" s="394"/>
      <c r="AD1401" s="395">
        <f t="shared" si="254"/>
        <v>0</v>
      </c>
      <c r="AE1401" s="396">
        <f>IF(OR(G1401=账期!$A$18,G1401=账期!$A$20,G1401=账期!$A$22,G1401=账期!$A$24,G1401=账期!$A$25,G1401=账期!$A$27,G1401=账期!$A$26,G1401=账期!$A$28,G1401=账期!$A$30,G1401=账期!$A$32,G1401=账期!$A$34,G1401=账期!$A$35,G1401=账期!$A$37,G1401=账期!$A$39,G1401=账期!$A$40,G1401=账期!$A$41,G1401=账期!$A$42,G1401=账期!$A$43,G1401=账期!$A$44,G1401=账期!$A$45,G1401=账期!$A$46,G1401=账期!$A$48,G1401=账期!$A$50,G1401=账期!$A$51,G1401=账期!$A$52,G1401=账期!$A$53,G1401=账期!$A$54,G1401=账期!$A$56,G1401=账期!$A$57,G1401=账期!$A$58,G1401=账期!$A$59,G1401=账期!$A$60,G1401=账期!$A$61,G1401=账期!$A$62,G1401=账期!$A$63,G1401=账期!$A$64,G1401=账期!$A$66,G1401=账期!$A$67,G1401=账期!$A$68,G1401=账期!$A$70,G1401=账期!$A$71),30,IF(OR(G1401=账期!$A$74,G1401=账期!$A$77,G1401=账期!$A$76,G1401=账期!$A$79,G1401=账期!$A$80,G1401=账期!$A$81,G1401=账期!$A$83,G1401=账期!$A$85,G1401=账期!$A$87,G1401=账期!$A$89,G1401=账期!$A$91),60,IF(OR(G1401=账期!$A$93,G1401=账期!$A$94,G1401=账期!$A$95,G1401=账期!$A$96,G1401=账期!$A$98,G1401=账期!$A$99,G1401=账期!$A$101,G1401=账期!$A$102),90,0)))</f>
        <v>0</v>
      </c>
      <c r="AF1401" s="396"/>
      <c r="AG1401" s="384"/>
      <c r="AH1401" s="396" t="str">
        <f t="shared" si="257"/>
        <v/>
      </c>
    </row>
    <row r="1402" spans="1:34" ht="18" customHeight="1" x14ac:dyDescent="0.25">
      <c r="A1402" s="301" t="str">
        <f t="shared" si="252"/>
        <v/>
      </c>
      <c r="B1402" s="380"/>
      <c r="C1402" s="381"/>
      <c r="D1402" s="382"/>
      <c r="E1402" s="383" t="str">
        <f t="shared" si="255"/>
        <v>C</v>
      </c>
      <c r="F1402" s="383" t="str">
        <f t="shared" si="256"/>
        <v>C</v>
      </c>
      <c r="G1402" s="384"/>
      <c r="H1402" s="385" t="str">
        <f>IF(G1402="","",VLOOKUP(G1402,下拉数据源!J:K,2,0))</f>
        <v/>
      </c>
      <c r="I1402" s="385"/>
      <c r="J1402" s="385"/>
      <c r="K1402" s="386"/>
      <c r="L1402" s="384"/>
      <c r="M1402" s="384"/>
      <c r="N1402" s="384"/>
      <c r="O1402" s="384"/>
      <c r="P1402" s="386"/>
      <c r="Q1402" s="387"/>
      <c r="R1402" s="286"/>
      <c r="S1402" s="388">
        <f t="shared" si="253"/>
        <v>0</v>
      </c>
      <c r="T1402" s="389"/>
      <c r="U1402" s="389">
        <f t="shared" ref="U1402:U1465" si="258">S1402-T1402</f>
        <v>0</v>
      </c>
      <c r="V1402" s="451"/>
      <c r="W1402" s="452"/>
      <c r="X1402" s="386"/>
      <c r="Y1402" s="390"/>
      <c r="Z1402" s="391"/>
      <c r="AA1402" s="392"/>
      <c r="AB1402" s="393"/>
      <c r="AC1402" s="394"/>
      <c r="AD1402" s="395">
        <f t="shared" si="254"/>
        <v>0</v>
      </c>
      <c r="AE1402" s="396">
        <f>IF(OR(G1402=账期!$A$18,G1402=账期!$A$20,G1402=账期!$A$22,G1402=账期!$A$24,G1402=账期!$A$25,G1402=账期!$A$27,G1402=账期!$A$26,G1402=账期!$A$28,G1402=账期!$A$30,G1402=账期!$A$32,G1402=账期!$A$34,G1402=账期!$A$35,G1402=账期!$A$37,G1402=账期!$A$39,G1402=账期!$A$40,G1402=账期!$A$41,G1402=账期!$A$42,G1402=账期!$A$43,G1402=账期!$A$44,G1402=账期!$A$45,G1402=账期!$A$46,G1402=账期!$A$48,G1402=账期!$A$50,G1402=账期!$A$51,G1402=账期!$A$52,G1402=账期!$A$53,G1402=账期!$A$54,G1402=账期!$A$56,G1402=账期!$A$57,G1402=账期!$A$58,G1402=账期!$A$59,G1402=账期!$A$60,G1402=账期!$A$61,G1402=账期!$A$62,G1402=账期!$A$63,G1402=账期!$A$64,G1402=账期!$A$66,G1402=账期!$A$67,G1402=账期!$A$68,G1402=账期!$A$70,G1402=账期!$A$71),30,IF(OR(G1402=账期!$A$74,G1402=账期!$A$77,G1402=账期!$A$76,G1402=账期!$A$79,G1402=账期!$A$80,G1402=账期!$A$81,G1402=账期!$A$83,G1402=账期!$A$85,G1402=账期!$A$87,G1402=账期!$A$89,G1402=账期!$A$91),60,IF(OR(G1402=账期!$A$93,G1402=账期!$A$94,G1402=账期!$A$95,G1402=账期!$A$96,G1402=账期!$A$98,G1402=账期!$A$99,G1402=账期!$A$101,G1402=账期!$A$102),90,0)))</f>
        <v>0</v>
      </c>
      <c r="AF1402" s="396"/>
      <c r="AG1402" s="384"/>
      <c r="AH1402" s="396" t="str">
        <f t="shared" si="257"/>
        <v/>
      </c>
    </row>
    <row r="1403" spans="1:34" ht="18" customHeight="1" x14ac:dyDescent="0.25">
      <c r="A1403" s="301" t="str">
        <f t="shared" si="252"/>
        <v/>
      </c>
      <c r="B1403" s="380"/>
      <c r="C1403" s="381"/>
      <c r="D1403" s="382"/>
      <c r="E1403" s="383" t="str">
        <f t="shared" si="255"/>
        <v>C</v>
      </c>
      <c r="F1403" s="383" t="str">
        <f t="shared" si="256"/>
        <v>C</v>
      </c>
      <c r="G1403" s="384"/>
      <c r="H1403" s="385" t="str">
        <f>IF(G1403="","",VLOOKUP(G1403,下拉数据源!J:K,2,0))</f>
        <v/>
      </c>
      <c r="I1403" s="385"/>
      <c r="J1403" s="385"/>
      <c r="K1403" s="386"/>
      <c r="L1403" s="384"/>
      <c r="M1403" s="384"/>
      <c r="N1403" s="384"/>
      <c r="O1403" s="384"/>
      <c r="P1403" s="386"/>
      <c r="Q1403" s="387"/>
      <c r="R1403" s="286"/>
      <c r="S1403" s="388">
        <f t="shared" si="253"/>
        <v>0</v>
      </c>
      <c r="T1403" s="389"/>
      <c r="U1403" s="389">
        <f t="shared" si="258"/>
        <v>0</v>
      </c>
      <c r="V1403" s="451"/>
      <c r="W1403" s="452"/>
      <c r="X1403" s="386"/>
      <c r="Y1403" s="390"/>
      <c r="Z1403" s="391"/>
      <c r="AA1403" s="392"/>
      <c r="AB1403" s="393"/>
      <c r="AC1403" s="394"/>
      <c r="AD1403" s="395">
        <f t="shared" si="254"/>
        <v>0</v>
      </c>
      <c r="AE1403" s="396">
        <f>IF(OR(G1403=账期!$A$18,G1403=账期!$A$20,G1403=账期!$A$22,G1403=账期!$A$24,G1403=账期!$A$25,G1403=账期!$A$27,G1403=账期!$A$26,G1403=账期!$A$28,G1403=账期!$A$30,G1403=账期!$A$32,G1403=账期!$A$34,G1403=账期!$A$35,G1403=账期!$A$37,G1403=账期!$A$39,G1403=账期!$A$40,G1403=账期!$A$41,G1403=账期!$A$42,G1403=账期!$A$43,G1403=账期!$A$44,G1403=账期!$A$45,G1403=账期!$A$46,G1403=账期!$A$48,G1403=账期!$A$50,G1403=账期!$A$51,G1403=账期!$A$52,G1403=账期!$A$53,G1403=账期!$A$54,G1403=账期!$A$56,G1403=账期!$A$57,G1403=账期!$A$58,G1403=账期!$A$59,G1403=账期!$A$60,G1403=账期!$A$61,G1403=账期!$A$62,G1403=账期!$A$63,G1403=账期!$A$64,G1403=账期!$A$66,G1403=账期!$A$67,G1403=账期!$A$68,G1403=账期!$A$70,G1403=账期!$A$71),30,IF(OR(G1403=账期!$A$74,G1403=账期!$A$77,G1403=账期!$A$76,G1403=账期!$A$79,G1403=账期!$A$80,G1403=账期!$A$81,G1403=账期!$A$83,G1403=账期!$A$85,G1403=账期!$A$87,G1403=账期!$A$89,G1403=账期!$A$91),60,IF(OR(G1403=账期!$A$93,G1403=账期!$A$94,G1403=账期!$A$95,G1403=账期!$A$96,G1403=账期!$A$98,G1403=账期!$A$99,G1403=账期!$A$101,G1403=账期!$A$102),90,0)))</f>
        <v>0</v>
      </c>
      <c r="AF1403" s="396"/>
      <c r="AG1403" s="384"/>
      <c r="AH1403" s="396" t="str">
        <f t="shared" si="257"/>
        <v/>
      </c>
    </row>
    <row r="1404" spans="1:34" ht="18" customHeight="1" x14ac:dyDescent="0.25">
      <c r="A1404" s="301" t="str">
        <f t="shared" si="252"/>
        <v/>
      </c>
      <c r="B1404" s="380"/>
      <c r="C1404" s="381"/>
      <c r="D1404" s="382"/>
      <c r="E1404" s="383" t="str">
        <f t="shared" si="255"/>
        <v>C</v>
      </c>
      <c r="F1404" s="383" t="str">
        <f t="shared" si="256"/>
        <v>C</v>
      </c>
      <c r="G1404" s="384"/>
      <c r="H1404" s="385" t="str">
        <f>IF(G1404="","",VLOOKUP(G1404,下拉数据源!J:K,2,0))</f>
        <v/>
      </c>
      <c r="I1404" s="385"/>
      <c r="J1404" s="385"/>
      <c r="K1404" s="386"/>
      <c r="L1404" s="384"/>
      <c r="M1404" s="384"/>
      <c r="N1404" s="384"/>
      <c r="O1404" s="384"/>
      <c r="P1404" s="386"/>
      <c r="Q1404" s="387"/>
      <c r="R1404" s="286"/>
      <c r="S1404" s="388">
        <f t="shared" si="253"/>
        <v>0</v>
      </c>
      <c r="T1404" s="389"/>
      <c r="U1404" s="389">
        <f t="shared" si="258"/>
        <v>0</v>
      </c>
      <c r="V1404" s="451"/>
      <c r="W1404" s="452"/>
      <c r="X1404" s="386"/>
      <c r="Y1404" s="390"/>
      <c r="Z1404" s="391"/>
      <c r="AA1404" s="392"/>
      <c r="AB1404" s="393"/>
      <c r="AC1404" s="394"/>
      <c r="AD1404" s="395">
        <f t="shared" si="254"/>
        <v>0</v>
      </c>
      <c r="AE1404" s="396">
        <f>IF(OR(G1404=账期!$A$18,G1404=账期!$A$20,G1404=账期!$A$22,G1404=账期!$A$24,G1404=账期!$A$25,G1404=账期!$A$27,G1404=账期!$A$26,G1404=账期!$A$28,G1404=账期!$A$30,G1404=账期!$A$32,G1404=账期!$A$34,G1404=账期!$A$35,G1404=账期!$A$37,G1404=账期!$A$39,G1404=账期!$A$40,G1404=账期!$A$41,G1404=账期!$A$42,G1404=账期!$A$43,G1404=账期!$A$44,G1404=账期!$A$45,G1404=账期!$A$46,G1404=账期!$A$48,G1404=账期!$A$50,G1404=账期!$A$51,G1404=账期!$A$52,G1404=账期!$A$53,G1404=账期!$A$54,G1404=账期!$A$56,G1404=账期!$A$57,G1404=账期!$A$58,G1404=账期!$A$59,G1404=账期!$A$60,G1404=账期!$A$61,G1404=账期!$A$62,G1404=账期!$A$63,G1404=账期!$A$64,G1404=账期!$A$66,G1404=账期!$A$67,G1404=账期!$A$68,G1404=账期!$A$70,G1404=账期!$A$71),30,IF(OR(G1404=账期!$A$74,G1404=账期!$A$77,G1404=账期!$A$76,G1404=账期!$A$79,G1404=账期!$A$80,G1404=账期!$A$81,G1404=账期!$A$83,G1404=账期!$A$85,G1404=账期!$A$87,G1404=账期!$A$89,G1404=账期!$A$91),60,IF(OR(G1404=账期!$A$93,G1404=账期!$A$94,G1404=账期!$A$95,G1404=账期!$A$96,G1404=账期!$A$98,G1404=账期!$A$99,G1404=账期!$A$101,G1404=账期!$A$102),90,0)))</f>
        <v>0</v>
      </c>
      <c r="AF1404" s="396"/>
      <c r="AG1404" s="384"/>
      <c r="AH1404" s="396" t="str">
        <f t="shared" si="257"/>
        <v/>
      </c>
    </row>
    <row r="1405" spans="1:34" ht="18" customHeight="1" x14ac:dyDescent="0.25">
      <c r="A1405" s="301" t="str">
        <f t="shared" ref="A1405:A1468" si="259">IF(V1405="","",TEXT(V1405,"yyyy年m月"))</f>
        <v/>
      </c>
      <c r="B1405" s="380"/>
      <c r="C1405" s="381"/>
      <c r="D1405" s="382"/>
      <c r="E1405" s="383" t="str">
        <f t="shared" si="255"/>
        <v>C</v>
      </c>
      <c r="F1405" s="383" t="str">
        <f t="shared" si="256"/>
        <v>C</v>
      </c>
      <c r="G1405" s="384"/>
      <c r="H1405" s="385" t="str">
        <f>IF(G1405="","",VLOOKUP(G1405,下拉数据源!J:K,2,0))</f>
        <v/>
      </c>
      <c r="I1405" s="385"/>
      <c r="J1405" s="385"/>
      <c r="K1405" s="386"/>
      <c r="L1405" s="384"/>
      <c r="M1405" s="384"/>
      <c r="N1405" s="384"/>
      <c r="O1405" s="384"/>
      <c r="P1405" s="386"/>
      <c r="Q1405" s="387"/>
      <c r="R1405" s="286"/>
      <c r="S1405" s="388">
        <f t="shared" si="253"/>
        <v>0</v>
      </c>
      <c r="T1405" s="389"/>
      <c r="U1405" s="389">
        <f t="shared" si="258"/>
        <v>0</v>
      </c>
      <c r="V1405" s="451"/>
      <c r="W1405" s="452"/>
      <c r="X1405" s="386"/>
      <c r="Y1405" s="390"/>
      <c r="Z1405" s="391"/>
      <c r="AA1405" s="392"/>
      <c r="AB1405" s="393"/>
      <c r="AC1405" s="394"/>
      <c r="AD1405" s="395">
        <f t="shared" si="254"/>
        <v>0</v>
      </c>
      <c r="AE1405" s="396">
        <f>IF(OR(G1405=账期!$A$18,G1405=账期!$A$20,G1405=账期!$A$22,G1405=账期!$A$24,G1405=账期!$A$25,G1405=账期!$A$27,G1405=账期!$A$26,G1405=账期!$A$28,G1405=账期!$A$30,G1405=账期!$A$32,G1405=账期!$A$34,G1405=账期!$A$35,G1405=账期!$A$37,G1405=账期!$A$39,G1405=账期!$A$40,G1405=账期!$A$41,G1405=账期!$A$42,G1405=账期!$A$43,G1405=账期!$A$44,G1405=账期!$A$45,G1405=账期!$A$46,G1405=账期!$A$48,G1405=账期!$A$50,G1405=账期!$A$51,G1405=账期!$A$52,G1405=账期!$A$53,G1405=账期!$A$54,G1405=账期!$A$56,G1405=账期!$A$57,G1405=账期!$A$58,G1405=账期!$A$59,G1405=账期!$A$60,G1405=账期!$A$61,G1405=账期!$A$62,G1405=账期!$A$63,G1405=账期!$A$64,G1405=账期!$A$66,G1405=账期!$A$67,G1405=账期!$A$68,G1405=账期!$A$70,G1405=账期!$A$71),30,IF(OR(G1405=账期!$A$74,G1405=账期!$A$77,G1405=账期!$A$76,G1405=账期!$A$79,G1405=账期!$A$80,G1405=账期!$A$81,G1405=账期!$A$83,G1405=账期!$A$85,G1405=账期!$A$87,G1405=账期!$A$89,G1405=账期!$A$91),60,IF(OR(G1405=账期!$A$93,G1405=账期!$A$94,G1405=账期!$A$95,G1405=账期!$A$96,G1405=账期!$A$98,G1405=账期!$A$99,G1405=账期!$A$101,G1405=账期!$A$102),90,0)))</f>
        <v>0</v>
      </c>
      <c r="AF1405" s="396"/>
      <c r="AG1405" s="384"/>
      <c r="AH1405" s="396" t="str">
        <f t="shared" si="257"/>
        <v/>
      </c>
    </row>
    <row r="1406" spans="1:34" ht="18" customHeight="1" x14ac:dyDescent="0.25">
      <c r="A1406" s="301" t="str">
        <f t="shared" si="259"/>
        <v/>
      </c>
      <c r="B1406" s="380"/>
      <c r="C1406" s="381"/>
      <c r="D1406" s="382"/>
      <c r="E1406" s="383" t="str">
        <f t="shared" si="255"/>
        <v>C</v>
      </c>
      <c r="F1406" s="383" t="str">
        <f t="shared" si="256"/>
        <v>C</v>
      </c>
      <c r="G1406" s="384"/>
      <c r="H1406" s="385" t="str">
        <f>IF(G1406="","",VLOOKUP(G1406,下拉数据源!J:K,2,0))</f>
        <v/>
      </c>
      <c r="I1406" s="385"/>
      <c r="J1406" s="385"/>
      <c r="K1406" s="386"/>
      <c r="L1406" s="384"/>
      <c r="M1406" s="384"/>
      <c r="N1406" s="384"/>
      <c r="O1406" s="384"/>
      <c r="P1406" s="386"/>
      <c r="Q1406" s="387"/>
      <c r="R1406" s="286"/>
      <c r="S1406" s="388">
        <f t="shared" si="253"/>
        <v>0</v>
      </c>
      <c r="T1406" s="389"/>
      <c r="U1406" s="389">
        <f t="shared" si="258"/>
        <v>0</v>
      </c>
      <c r="V1406" s="451"/>
      <c r="W1406" s="452"/>
      <c r="X1406" s="386"/>
      <c r="Y1406" s="390"/>
      <c r="Z1406" s="391"/>
      <c r="AA1406" s="392"/>
      <c r="AB1406" s="393"/>
      <c r="AC1406" s="394"/>
      <c r="AD1406" s="395">
        <f t="shared" si="254"/>
        <v>0</v>
      </c>
      <c r="AE1406" s="396">
        <f>IF(OR(G1406=账期!$A$18,G1406=账期!$A$20,G1406=账期!$A$22,G1406=账期!$A$24,G1406=账期!$A$25,G1406=账期!$A$27,G1406=账期!$A$26,G1406=账期!$A$28,G1406=账期!$A$30,G1406=账期!$A$32,G1406=账期!$A$34,G1406=账期!$A$35,G1406=账期!$A$37,G1406=账期!$A$39,G1406=账期!$A$40,G1406=账期!$A$41,G1406=账期!$A$42,G1406=账期!$A$43,G1406=账期!$A$44,G1406=账期!$A$45,G1406=账期!$A$46,G1406=账期!$A$48,G1406=账期!$A$50,G1406=账期!$A$51,G1406=账期!$A$52,G1406=账期!$A$53,G1406=账期!$A$54,G1406=账期!$A$56,G1406=账期!$A$57,G1406=账期!$A$58,G1406=账期!$A$59,G1406=账期!$A$60,G1406=账期!$A$61,G1406=账期!$A$62,G1406=账期!$A$63,G1406=账期!$A$64,G1406=账期!$A$66,G1406=账期!$A$67,G1406=账期!$A$68,G1406=账期!$A$70,G1406=账期!$A$71),30,IF(OR(G1406=账期!$A$74,G1406=账期!$A$77,G1406=账期!$A$76,G1406=账期!$A$79,G1406=账期!$A$80,G1406=账期!$A$81,G1406=账期!$A$83,G1406=账期!$A$85,G1406=账期!$A$87,G1406=账期!$A$89,G1406=账期!$A$91),60,IF(OR(G1406=账期!$A$93,G1406=账期!$A$94,G1406=账期!$A$95,G1406=账期!$A$96,G1406=账期!$A$98,G1406=账期!$A$99,G1406=账期!$A$101,G1406=账期!$A$102),90,0)))</f>
        <v>0</v>
      </c>
      <c r="AF1406" s="396"/>
      <c r="AG1406" s="384"/>
      <c r="AH1406" s="396" t="str">
        <f t="shared" si="257"/>
        <v/>
      </c>
    </row>
    <row r="1407" spans="1:34" ht="18" customHeight="1" x14ac:dyDescent="0.25">
      <c r="A1407" s="301" t="str">
        <f t="shared" si="259"/>
        <v/>
      </c>
      <c r="B1407" s="380"/>
      <c r="C1407" s="381"/>
      <c r="D1407" s="382"/>
      <c r="E1407" s="383" t="str">
        <f t="shared" si="255"/>
        <v>C</v>
      </c>
      <c r="F1407" s="383" t="str">
        <f t="shared" si="256"/>
        <v>C</v>
      </c>
      <c r="G1407" s="384"/>
      <c r="H1407" s="385" t="str">
        <f>IF(G1407="","",VLOOKUP(G1407,下拉数据源!J:K,2,0))</f>
        <v/>
      </c>
      <c r="I1407" s="385"/>
      <c r="J1407" s="385"/>
      <c r="K1407" s="386"/>
      <c r="L1407" s="384"/>
      <c r="M1407" s="384"/>
      <c r="N1407" s="384"/>
      <c r="O1407" s="384"/>
      <c r="P1407" s="386"/>
      <c r="Q1407" s="387"/>
      <c r="R1407" s="286"/>
      <c r="S1407" s="388">
        <f t="shared" ref="S1407:S1470" si="260">Q1407*R1407</f>
        <v>0</v>
      </c>
      <c r="T1407" s="389"/>
      <c r="U1407" s="389">
        <f t="shared" si="258"/>
        <v>0</v>
      </c>
      <c r="V1407" s="451"/>
      <c r="W1407" s="452"/>
      <c r="X1407" s="386"/>
      <c r="Y1407" s="390"/>
      <c r="Z1407" s="391"/>
      <c r="AA1407" s="392"/>
      <c r="AB1407" s="393"/>
      <c r="AC1407" s="394"/>
      <c r="AD1407" s="395">
        <f t="shared" si="254"/>
        <v>0</v>
      </c>
      <c r="AE1407" s="396">
        <f>IF(OR(G1407=账期!$A$18,G1407=账期!$A$20,G1407=账期!$A$22,G1407=账期!$A$24,G1407=账期!$A$25,G1407=账期!$A$27,G1407=账期!$A$26,G1407=账期!$A$28,G1407=账期!$A$30,G1407=账期!$A$32,G1407=账期!$A$34,G1407=账期!$A$35,G1407=账期!$A$37,G1407=账期!$A$39,G1407=账期!$A$40,G1407=账期!$A$41,G1407=账期!$A$42,G1407=账期!$A$43,G1407=账期!$A$44,G1407=账期!$A$45,G1407=账期!$A$46,G1407=账期!$A$48,G1407=账期!$A$50,G1407=账期!$A$51,G1407=账期!$A$52,G1407=账期!$A$53,G1407=账期!$A$54,G1407=账期!$A$56,G1407=账期!$A$57,G1407=账期!$A$58,G1407=账期!$A$59,G1407=账期!$A$60,G1407=账期!$A$61,G1407=账期!$A$62,G1407=账期!$A$63,G1407=账期!$A$64,G1407=账期!$A$66,G1407=账期!$A$67,G1407=账期!$A$68,G1407=账期!$A$70,G1407=账期!$A$71),30,IF(OR(G1407=账期!$A$74,G1407=账期!$A$77,G1407=账期!$A$76,G1407=账期!$A$79,G1407=账期!$A$80,G1407=账期!$A$81,G1407=账期!$A$83,G1407=账期!$A$85,G1407=账期!$A$87,G1407=账期!$A$89,G1407=账期!$A$91),60,IF(OR(G1407=账期!$A$93,G1407=账期!$A$94,G1407=账期!$A$95,G1407=账期!$A$96,G1407=账期!$A$98,G1407=账期!$A$99,G1407=账期!$A$101,G1407=账期!$A$102),90,0)))</f>
        <v>0</v>
      </c>
      <c r="AF1407" s="396"/>
      <c r="AG1407" s="384"/>
      <c r="AH1407" s="396" t="str">
        <f t="shared" si="257"/>
        <v/>
      </c>
    </row>
    <row r="1408" spans="1:34" ht="18" customHeight="1" x14ac:dyDescent="0.25">
      <c r="A1408" s="301" t="str">
        <f t="shared" si="259"/>
        <v/>
      </c>
      <c r="B1408" s="380"/>
      <c r="C1408" s="381"/>
      <c r="D1408" s="382"/>
      <c r="E1408" s="383" t="str">
        <f t="shared" si="255"/>
        <v>C</v>
      </c>
      <c r="F1408" s="383" t="str">
        <f t="shared" si="256"/>
        <v>C</v>
      </c>
      <c r="G1408" s="384"/>
      <c r="H1408" s="385" t="str">
        <f>IF(G1408="","",VLOOKUP(G1408,下拉数据源!J:K,2,0))</f>
        <v/>
      </c>
      <c r="I1408" s="385"/>
      <c r="J1408" s="385"/>
      <c r="K1408" s="386"/>
      <c r="L1408" s="384"/>
      <c r="M1408" s="384"/>
      <c r="N1408" s="384"/>
      <c r="O1408" s="384"/>
      <c r="P1408" s="386"/>
      <c r="Q1408" s="387"/>
      <c r="R1408" s="286"/>
      <c r="S1408" s="388">
        <f t="shared" si="260"/>
        <v>0</v>
      </c>
      <c r="T1408" s="389"/>
      <c r="U1408" s="389">
        <f t="shared" si="258"/>
        <v>0</v>
      </c>
      <c r="V1408" s="451"/>
      <c r="W1408" s="452"/>
      <c r="X1408" s="386"/>
      <c r="Y1408" s="390"/>
      <c r="Z1408" s="391"/>
      <c r="AA1408" s="392"/>
      <c r="AB1408" s="393"/>
      <c r="AC1408" s="394"/>
      <c r="AD1408" s="395">
        <f t="shared" ref="AD1408:AD1471" si="261">IF(AE1408&gt;0,(DATE(YEAR(AC1408),MONTH(AC1408)+1,1)-1)+AE1408,AC1408)</f>
        <v>0</v>
      </c>
      <c r="AE1408" s="396">
        <f>IF(OR(G1408=账期!$A$18,G1408=账期!$A$20,G1408=账期!$A$22,G1408=账期!$A$24,G1408=账期!$A$25,G1408=账期!$A$27,G1408=账期!$A$26,G1408=账期!$A$28,G1408=账期!$A$30,G1408=账期!$A$32,G1408=账期!$A$34,G1408=账期!$A$35,G1408=账期!$A$37,G1408=账期!$A$39,G1408=账期!$A$40,G1408=账期!$A$41,G1408=账期!$A$42,G1408=账期!$A$43,G1408=账期!$A$44,G1408=账期!$A$45,G1408=账期!$A$46,G1408=账期!$A$48,G1408=账期!$A$50,G1408=账期!$A$51,G1408=账期!$A$52,G1408=账期!$A$53,G1408=账期!$A$54,G1408=账期!$A$56,G1408=账期!$A$57,G1408=账期!$A$58,G1408=账期!$A$59,G1408=账期!$A$60,G1408=账期!$A$61,G1408=账期!$A$62,G1408=账期!$A$63,G1408=账期!$A$64,G1408=账期!$A$66,G1408=账期!$A$67,G1408=账期!$A$68,G1408=账期!$A$70,G1408=账期!$A$71),30,IF(OR(G1408=账期!$A$74,G1408=账期!$A$77,G1408=账期!$A$76,G1408=账期!$A$79,G1408=账期!$A$80,G1408=账期!$A$81,G1408=账期!$A$83,G1408=账期!$A$85,G1408=账期!$A$87,G1408=账期!$A$89,G1408=账期!$A$91),60,IF(OR(G1408=账期!$A$93,G1408=账期!$A$94,G1408=账期!$A$95,G1408=账期!$A$96,G1408=账期!$A$98,G1408=账期!$A$99,G1408=账期!$A$101,G1408=账期!$A$102),90,0)))</f>
        <v>0</v>
      </c>
      <c r="AF1408" s="396"/>
      <c r="AG1408" s="384"/>
      <c r="AH1408" s="396" t="str">
        <f t="shared" si="257"/>
        <v/>
      </c>
    </row>
    <row r="1409" spans="1:34" ht="18" customHeight="1" x14ac:dyDescent="0.25">
      <c r="A1409" s="301" t="str">
        <f t="shared" si="259"/>
        <v/>
      </c>
      <c r="B1409" s="380"/>
      <c r="C1409" s="381"/>
      <c r="D1409" s="382"/>
      <c r="E1409" s="383" t="str">
        <f t="shared" si="255"/>
        <v>C</v>
      </c>
      <c r="F1409" s="383" t="str">
        <f t="shared" si="256"/>
        <v>C</v>
      </c>
      <c r="G1409" s="384"/>
      <c r="H1409" s="385" t="str">
        <f>IF(G1409="","",VLOOKUP(G1409,下拉数据源!J:K,2,0))</f>
        <v/>
      </c>
      <c r="I1409" s="385"/>
      <c r="J1409" s="385"/>
      <c r="K1409" s="386"/>
      <c r="L1409" s="384"/>
      <c r="M1409" s="384"/>
      <c r="N1409" s="384"/>
      <c r="O1409" s="384"/>
      <c r="P1409" s="386"/>
      <c r="Q1409" s="387"/>
      <c r="R1409" s="286"/>
      <c r="S1409" s="388">
        <f t="shared" si="260"/>
        <v>0</v>
      </c>
      <c r="T1409" s="389"/>
      <c r="U1409" s="389">
        <f t="shared" si="258"/>
        <v>0</v>
      </c>
      <c r="V1409" s="451"/>
      <c r="W1409" s="452"/>
      <c r="X1409" s="386"/>
      <c r="Y1409" s="390"/>
      <c r="Z1409" s="391"/>
      <c r="AA1409" s="392"/>
      <c r="AB1409" s="393"/>
      <c r="AC1409" s="394"/>
      <c r="AD1409" s="395">
        <f t="shared" si="261"/>
        <v>0</v>
      </c>
      <c r="AE1409" s="396">
        <f>IF(OR(G1409=账期!$A$18,G1409=账期!$A$20,G1409=账期!$A$22,G1409=账期!$A$24,G1409=账期!$A$25,G1409=账期!$A$27,G1409=账期!$A$26,G1409=账期!$A$28,G1409=账期!$A$30,G1409=账期!$A$32,G1409=账期!$A$34,G1409=账期!$A$35,G1409=账期!$A$37,G1409=账期!$A$39,G1409=账期!$A$40,G1409=账期!$A$41,G1409=账期!$A$42,G1409=账期!$A$43,G1409=账期!$A$44,G1409=账期!$A$45,G1409=账期!$A$46,G1409=账期!$A$48,G1409=账期!$A$50,G1409=账期!$A$51,G1409=账期!$A$52,G1409=账期!$A$53,G1409=账期!$A$54,G1409=账期!$A$56,G1409=账期!$A$57,G1409=账期!$A$58,G1409=账期!$A$59,G1409=账期!$A$60,G1409=账期!$A$61,G1409=账期!$A$62,G1409=账期!$A$63,G1409=账期!$A$64,G1409=账期!$A$66,G1409=账期!$A$67,G1409=账期!$A$68,G1409=账期!$A$70,G1409=账期!$A$71),30,IF(OR(G1409=账期!$A$74,G1409=账期!$A$77,G1409=账期!$A$76,G1409=账期!$A$79,G1409=账期!$A$80,G1409=账期!$A$81,G1409=账期!$A$83,G1409=账期!$A$85,G1409=账期!$A$87,G1409=账期!$A$89,G1409=账期!$A$91),60,IF(OR(G1409=账期!$A$93,G1409=账期!$A$94,G1409=账期!$A$95,G1409=账期!$A$96,G1409=账期!$A$98,G1409=账期!$A$99,G1409=账期!$A$101,G1409=账期!$A$102),90,0)))</f>
        <v>0</v>
      </c>
      <c r="AF1409" s="396"/>
      <c r="AG1409" s="384"/>
      <c r="AH1409" s="396" t="str">
        <f t="shared" si="257"/>
        <v/>
      </c>
    </row>
    <row r="1410" spans="1:34" ht="18" customHeight="1" x14ac:dyDescent="0.25">
      <c r="A1410" s="301" t="str">
        <f t="shared" si="259"/>
        <v/>
      </c>
      <c r="B1410" s="380"/>
      <c r="C1410" s="381"/>
      <c r="D1410" s="382"/>
      <c r="E1410" s="383" t="str">
        <f t="shared" si="255"/>
        <v>C</v>
      </c>
      <c r="F1410" s="383" t="str">
        <f t="shared" si="256"/>
        <v>C</v>
      </c>
      <c r="G1410" s="384"/>
      <c r="H1410" s="385" t="str">
        <f>IF(G1410="","",VLOOKUP(G1410,下拉数据源!J:K,2,0))</f>
        <v/>
      </c>
      <c r="I1410" s="385"/>
      <c r="J1410" s="385"/>
      <c r="K1410" s="386"/>
      <c r="L1410" s="384"/>
      <c r="M1410" s="384"/>
      <c r="N1410" s="384"/>
      <c r="O1410" s="384"/>
      <c r="P1410" s="386"/>
      <c r="Q1410" s="387"/>
      <c r="R1410" s="286"/>
      <c r="S1410" s="388">
        <f t="shared" si="260"/>
        <v>0</v>
      </c>
      <c r="T1410" s="389"/>
      <c r="U1410" s="389">
        <f t="shared" si="258"/>
        <v>0</v>
      </c>
      <c r="V1410" s="451"/>
      <c r="W1410" s="452"/>
      <c r="X1410" s="386"/>
      <c r="Y1410" s="390"/>
      <c r="Z1410" s="391"/>
      <c r="AA1410" s="392"/>
      <c r="AB1410" s="393"/>
      <c r="AC1410" s="394"/>
      <c r="AD1410" s="395">
        <f t="shared" si="261"/>
        <v>0</v>
      </c>
      <c r="AE1410" s="396">
        <f>IF(OR(G1410=账期!$A$18,G1410=账期!$A$20,G1410=账期!$A$22,G1410=账期!$A$24,G1410=账期!$A$25,G1410=账期!$A$27,G1410=账期!$A$26,G1410=账期!$A$28,G1410=账期!$A$30,G1410=账期!$A$32,G1410=账期!$A$34,G1410=账期!$A$35,G1410=账期!$A$37,G1410=账期!$A$39,G1410=账期!$A$40,G1410=账期!$A$41,G1410=账期!$A$42,G1410=账期!$A$43,G1410=账期!$A$44,G1410=账期!$A$45,G1410=账期!$A$46,G1410=账期!$A$48,G1410=账期!$A$50,G1410=账期!$A$51,G1410=账期!$A$52,G1410=账期!$A$53,G1410=账期!$A$54,G1410=账期!$A$56,G1410=账期!$A$57,G1410=账期!$A$58,G1410=账期!$A$59,G1410=账期!$A$60,G1410=账期!$A$61,G1410=账期!$A$62,G1410=账期!$A$63,G1410=账期!$A$64,G1410=账期!$A$66,G1410=账期!$A$67,G1410=账期!$A$68,G1410=账期!$A$70,G1410=账期!$A$71),30,IF(OR(G1410=账期!$A$74,G1410=账期!$A$77,G1410=账期!$A$76,G1410=账期!$A$79,G1410=账期!$A$80,G1410=账期!$A$81,G1410=账期!$A$83,G1410=账期!$A$85,G1410=账期!$A$87,G1410=账期!$A$89,G1410=账期!$A$91),60,IF(OR(G1410=账期!$A$93,G1410=账期!$A$94,G1410=账期!$A$95,G1410=账期!$A$96,G1410=账期!$A$98,G1410=账期!$A$99,G1410=账期!$A$101,G1410=账期!$A$102),90,0)))</f>
        <v>0</v>
      </c>
      <c r="AF1410" s="396"/>
      <c r="AG1410" s="384"/>
      <c r="AH1410" s="396" t="str">
        <f t="shared" si="257"/>
        <v/>
      </c>
    </row>
    <row r="1411" spans="1:34" ht="18" customHeight="1" x14ac:dyDescent="0.25">
      <c r="A1411" s="301" t="str">
        <f t="shared" si="259"/>
        <v/>
      </c>
      <c r="B1411" s="380"/>
      <c r="C1411" s="381"/>
      <c r="D1411" s="382"/>
      <c r="E1411" s="383" t="str">
        <f t="shared" si="255"/>
        <v>C</v>
      </c>
      <c r="F1411" s="383" t="str">
        <f t="shared" si="256"/>
        <v>C</v>
      </c>
      <c r="G1411" s="384"/>
      <c r="H1411" s="385" t="str">
        <f>IF(G1411="","",VLOOKUP(G1411,下拉数据源!J:K,2,0))</f>
        <v/>
      </c>
      <c r="I1411" s="385"/>
      <c r="J1411" s="385"/>
      <c r="K1411" s="386"/>
      <c r="L1411" s="384"/>
      <c r="M1411" s="384"/>
      <c r="N1411" s="384"/>
      <c r="O1411" s="384"/>
      <c r="P1411" s="386"/>
      <c r="Q1411" s="387"/>
      <c r="R1411" s="286"/>
      <c r="S1411" s="388">
        <f t="shared" si="260"/>
        <v>0</v>
      </c>
      <c r="T1411" s="389"/>
      <c r="U1411" s="389">
        <f t="shared" si="258"/>
        <v>0</v>
      </c>
      <c r="V1411" s="451"/>
      <c r="W1411" s="452"/>
      <c r="X1411" s="386"/>
      <c r="Y1411" s="390"/>
      <c r="Z1411" s="391"/>
      <c r="AA1411" s="392"/>
      <c r="AB1411" s="393"/>
      <c r="AC1411" s="394"/>
      <c r="AD1411" s="395">
        <f t="shared" si="261"/>
        <v>0</v>
      </c>
      <c r="AE1411" s="396">
        <f>IF(OR(G1411=账期!$A$18,G1411=账期!$A$20,G1411=账期!$A$22,G1411=账期!$A$24,G1411=账期!$A$25,G1411=账期!$A$27,G1411=账期!$A$26,G1411=账期!$A$28,G1411=账期!$A$30,G1411=账期!$A$32,G1411=账期!$A$34,G1411=账期!$A$35,G1411=账期!$A$37,G1411=账期!$A$39,G1411=账期!$A$40,G1411=账期!$A$41,G1411=账期!$A$42,G1411=账期!$A$43,G1411=账期!$A$44,G1411=账期!$A$45,G1411=账期!$A$46,G1411=账期!$A$48,G1411=账期!$A$50,G1411=账期!$A$51,G1411=账期!$A$52,G1411=账期!$A$53,G1411=账期!$A$54,G1411=账期!$A$56,G1411=账期!$A$57,G1411=账期!$A$58,G1411=账期!$A$59,G1411=账期!$A$60,G1411=账期!$A$61,G1411=账期!$A$62,G1411=账期!$A$63,G1411=账期!$A$64,G1411=账期!$A$66,G1411=账期!$A$67,G1411=账期!$A$68,G1411=账期!$A$70,G1411=账期!$A$71),30,IF(OR(G1411=账期!$A$74,G1411=账期!$A$77,G1411=账期!$A$76,G1411=账期!$A$79,G1411=账期!$A$80,G1411=账期!$A$81,G1411=账期!$A$83,G1411=账期!$A$85,G1411=账期!$A$87,G1411=账期!$A$89,G1411=账期!$A$91),60,IF(OR(G1411=账期!$A$93,G1411=账期!$A$94,G1411=账期!$A$95,G1411=账期!$A$96,G1411=账期!$A$98,G1411=账期!$A$99,G1411=账期!$A$101,G1411=账期!$A$102),90,0)))</f>
        <v>0</v>
      </c>
      <c r="AF1411" s="396"/>
      <c r="AG1411" s="384"/>
      <c r="AH1411" s="396" t="str">
        <f t="shared" si="257"/>
        <v/>
      </c>
    </row>
    <row r="1412" spans="1:34" ht="18" customHeight="1" x14ac:dyDescent="0.25">
      <c r="A1412" s="301" t="str">
        <f t="shared" si="259"/>
        <v/>
      </c>
      <c r="B1412" s="380"/>
      <c r="C1412" s="381"/>
      <c r="D1412" s="382"/>
      <c r="E1412" s="383" t="str">
        <f t="shared" si="255"/>
        <v>C</v>
      </c>
      <c r="F1412" s="383" t="str">
        <f t="shared" si="256"/>
        <v>C</v>
      </c>
      <c r="G1412" s="384"/>
      <c r="H1412" s="385" t="str">
        <f>IF(G1412="","",VLOOKUP(G1412,下拉数据源!J:K,2,0))</f>
        <v/>
      </c>
      <c r="I1412" s="385"/>
      <c r="J1412" s="385"/>
      <c r="K1412" s="386"/>
      <c r="L1412" s="384"/>
      <c r="M1412" s="384"/>
      <c r="N1412" s="384"/>
      <c r="O1412" s="384"/>
      <c r="P1412" s="386"/>
      <c r="Q1412" s="387"/>
      <c r="R1412" s="286"/>
      <c r="S1412" s="388">
        <f t="shared" si="260"/>
        <v>0</v>
      </c>
      <c r="T1412" s="389"/>
      <c r="U1412" s="389">
        <f t="shared" si="258"/>
        <v>0</v>
      </c>
      <c r="V1412" s="451"/>
      <c r="W1412" s="452"/>
      <c r="X1412" s="386"/>
      <c r="Y1412" s="390"/>
      <c r="Z1412" s="391"/>
      <c r="AA1412" s="392"/>
      <c r="AB1412" s="393"/>
      <c r="AC1412" s="394"/>
      <c r="AD1412" s="395">
        <f t="shared" si="261"/>
        <v>0</v>
      </c>
      <c r="AE1412" s="396">
        <f>IF(OR(G1412=账期!$A$18,G1412=账期!$A$20,G1412=账期!$A$22,G1412=账期!$A$24,G1412=账期!$A$25,G1412=账期!$A$27,G1412=账期!$A$26,G1412=账期!$A$28,G1412=账期!$A$30,G1412=账期!$A$32,G1412=账期!$A$34,G1412=账期!$A$35,G1412=账期!$A$37,G1412=账期!$A$39,G1412=账期!$A$40,G1412=账期!$A$41,G1412=账期!$A$42,G1412=账期!$A$43,G1412=账期!$A$44,G1412=账期!$A$45,G1412=账期!$A$46,G1412=账期!$A$48,G1412=账期!$A$50,G1412=账期!$A$51,G1412=账期!$A$52,G1412=账期!$A$53,G1412=账期!$A$54,G1412=账期!$A$56,G1412=账期!$A$57,G1412=账期!$A$58,G1412=账期!$A$59,G1412=账期!$A$60,G1412=账期!$A$61,G1412=账期!$A$62,G1412=账期!$A$63,G1412=账期!$A$64,G1412=账期!$A$66,G1412=账期!$A$67,G1412=账期!$A$68,G1412=账期!$A$70,G1412=账期!$A$71),30,IF(OR(G1412=账期!$A$74,G1412=账期!$A$77,G1412=账期!$A$76,G1412=账期!$A$79,G1412=账期!$A$80,G1412=账期!$A$81,G1412=账期!$A$83,G1412=账期!$A$85,G1412=账期!$A$87,G1412=账期!$A$89,G1412=账期!$A$91),60,IF(OR(G1412=账期!$A$93,G1412=账期!$A$94,G1412=账期!$A$95,G1412=账期!$A$96,G1412=账期!$A$98,G1412=账期!$A$99,G1412=账期!$A$101,G1412=账期!$A$102),90,0)))</f>
        <v>0</v>
      </c>
      <c r="AF1412" s="396"/>
      <c r="AG1412" s="384"/>
      <c r="AH1412" s="396" t="str">
        <f t="shared" si="257"/>
        <v/>
      </c>
    </row>
    <row r="1413" spans="1:34" ht="18" customHeight="1" x14ac:dyDescent="0.25">
      <c r="A1413" s="301" t="str">
        <f t="shared" si="259"/>
        <v/>
      </c>
      <c r="B1413" s="380"/>
      <c r="C1413" s="381"/>
      <c r="D1413" s="382"/>
      <c r="E1413" s="383" t="str">
        <f t="shared" si="255"/>
        <v>C</v>
      </c>
      <c r="F1413" s="383" t="str">
        <f t="shared" si="256"/>
        <v>C</v>
      </c>
      <c r="G1413" s="384"/>
      <c r="H1413" s="385" t="str">
        <f>IF(G1413="","",VLOOKUP(G1413,下拉数据源!J:K,2,0))</f>
        <v/>
      </c>
      <c r="I1413" s="385"/>
      <c r="J1413" s="385"/>
      <c r="K1413" s="386"/>
      <c r="L1413" s="384"/>
      <c r="M1413" s="384"/>
      <c r="N1413" s="384"/>
      <c r="O1413" s="384"/>
      <c r="P1413" s="386"/>
      <c r="Q1413" s="387"/>
      <c r="R1413" s="286"/>
      <c r="S1413" s="388">
        <f t="shared" si="260"/>
        <v>0</v>
      </c>
      <c r="T1413" s="389"/>
      <c r="U1413" s="389">
        <f t="shared" si="258"/>
        <v>0</v>
      </c>
      <c r="V1413" s="451"/>
      <c r="W1413" s="452"/>
      <c r="X1413" s="386"/>
      <c r="Y1413" s="390"/>
      <c r="Z1413" s="391"/>
      <c r="AA1413" s="392"/>
      <c r="AB1413" s="393"/>
      <c r="AC1413" s="394"/>
      <c r="AD1413" s="395">
        <f t="shared" si="261"/>
        <v>0</v>
      </c>
      <c r="AE1413" s="396">
        <f>IF(OR(G1413=账期!$A$18,G1413=账期!$A$20,G1413=账期!$A$22,G1413=账期!$A$24,G1413=账期!$A$25,G1413=账期!$A$27,G1413=账期!$A$26,G1413=账期!$A$28,G1413=账期!$A$30,G1413=账期!$A$32,G1413=账期!$A$34,G1413=账期!$A$35,G1413=账期!$A$37,G1413=账期!$A$39,G1413=账期!$A$40,G1413=账期!$A$41,G1413=账期!$A$42,G1413=账期!$A$43,G1413=账期!$A$44,G1413=账期!$A$45,G1413=账期!$A$46,G1413=账期!$A$48,G1413=账期!$A$50,G1413=账期!$A$51,G1413=账期!$A$52,G1413=账期!$A$53,G1413=账期!$A$54,G1413=账期!$A$56,G1413=账期!$A$57,G1413=账期!$A$58,G1413=账期!$A$59,G1413=账期!$A$60,G1413=账期!$A$61,G1413=账期!$A$62,G1413=账期!$A$63,G1413=账期!$A$64,G1413=账期!$A$66,G1413=账期!$A$67,G1413=账期!$A$68,G1413=账期!$A$70,G1413=账期!$A$71),30,IF(OR(G1413=账期!$A$74,G1413=账期!$A$77,G1413=账期!$A$76,G1413=账期!$A$79,G1413=账期!$A$80,G1413=账期!$A$81,G1413=账期!$A$83,G1413=账期!$A$85,G1413=账期!$A$87,G1413=账期!$A$89,G1413=账期!$A$91),60,IF(OR(G1413=账期!$A$93,G1413=账期!$A$94,G1413=账期!$A$95,G1413=账期!$A$96,G1413=账期!$A$98,G1413=账期!$A$99,G1413=账期!$A$101,G1413=账期!$A$102),90,0)))</f>
        <v>0</v>
      </c>
      <c r="AF1413" s="396"/>
      <c r="AG1413" s="384"/>
      <c r="AH1413" s="396" t="str">
        <f t="shared" si="257"/>
        <v/>
      </c>
    </row>
    <row r="1414" spans="1:34" ht="18" customHeight="1" x14ac:dyDescent="0.25">
      <c r="A1414" s="301" t="str">
        <f t="shared" si="259"/>
        <v/>
      </c>
      <c r="B1414" s="380"/>
      <c r="C1414" s="381"/>
      <c r="D1414" s="382"/>
      <c r="E1414" s="383" t="str">
        <f t="shared" si="255"/>
        <v>C</v>
      </c>
      <c r="F1414" s="383" t="str">
        <f t="shared" si="256"/>
        <v>C</v>
      </c>
      <c r="G1414" s="384"/>
      <c r="H1414" s="385" t="str">
        <f>IF(G1414="","",VLOOKUP(G1414,下拉数据源!J:K,2,0))</f>
        <v/>
      </c>
      <c r="I1414" s="385"/>
      <c r="J1414" s="385"/>
      <c r="K1414" s="386"/>
      <c r="L1414" s="384"/>
      <c r="M1414" s="384"/>
      <c r="N1414" s="384"/>
      <c r="O1414" s="384"/>
      <c r="P1414" s="386"/>
      <c r="Q1414" s="387"/>
      <c r="R1414" s="286"/>
      <c r="S1414" s="388">
        <f t="shared" si="260"/>
        <v>0</v>
      </c>
      <c r="T1414" s="389"/>
      <c r="U1414" s="389">
        <f t="shared" si="258"/>
        <v>0</v>
      </c>
      <c r="V1414" s="451"/>
      <c r="W1414" s="452"/>
      <c r="X1414" s="386"/>
      <c r="Y1414" s="390"/>
      <c r="Z1414" s="391"/>
      <c r="AA1414" s="392"/>
      <c r="AB1414" s="393"/>
      <c r="AC1414" s="394"/>
      <c r="AD1414" s="395">
        <f t="shared" si="261"/>
        <v>0</v>
      </c>
      <c r="AE1414" s="396">
        <f>IF(OR(G1414=账期!$A$18,G1414=账期!$A$20,G1414=账期!$A$22,G1414=账期!$A$24,G1414=账期!$A$25,G1414=账期!$A$27,G1414=账期!$A$26,G1414=账期!$A$28,G1414=账期!$A$30,G1414=账期!$A$32,G1414=账期!$A$34,G1414=账期!$A$35,G1414=账期!$A$37,G1414=账期!$A$39,G1414=账期!$A$40,G1414=账期!$A$41,G1414=账期!$A$42,G1414=账期!$A$43,G1414=账期!$A$44,G1414=账期!$A$45,G1414=账期!$A$46,G1414=账期!$A$48,G1414=账期!$A$50,G1414=账期!$A$51,G1414=账期!$A$52,G1414=账期!$A$53,G1414=账期!$A$54,G1414=账期!$A$56,G1414=账期!$A$57,G1414=账期!$A$58,G1414=账期!$A$59,G1414=账期!$A$60,G1414=账期!$A$61,G1414=账期!$A$62,G1414=账期!$A$63,G1414=账期!$A$64,G1414=账期!$A$66,G1414=账期!$A$67,G1414=账期!$A$68,G1414=账期!$A$70,G1414=账期!$A$71),30,IF(OR(G1414=账期!$A$74,G1414=账期!$A$77,G1414=账期!$A$76,G1414=账期!$A$79,G1414=账期!$A$80,G1414=账期!$A$81,G1414=账期!$A$83,G1414=账期!$A$85,G1414=账期!$A$87,G1414=账期!$A$89,G1414=账期!$A$91),60,IF(OR(G1414=账期!$A$93,G1414=账期!$A$94,G1414=账期!$A$95,G1414=账期!$A$96,G1414=账期!$A$98,G1414=账期!$A$99,G1414=账期!$A$101,G1414=账期!$A$102),90,0)))</f>
        <v>0</v>
      </c>
      <c r="AF1414" s="396"/>
      <c r="AG1414" s="384"/>
      <c r="AH1414" s="396" t="str">
        <f t="shared" si="257"/>
        <v/>
      </c>
    </row>
    <row r="1415" spans="1:34" ht="18" customHeight="1" x14ac:dyDescent="0.25">
      <c r="A1415" s="301" t="str">
        <f t="shared" si="259"/>
        <v/>
      </c>
      <c r="B1415" s="380"/>
      <c r="C1415" s="381"/>
      <c r="D1415" s="382"/>
      <c r="E1415" s="383" t="str">
        <f t="shared" si="255"/>
        <v>C</v>
      </c>
      <c r="F1415" s="383" t="str">
        <f t="shared" si="256"/>
        <v>C</v>
      </c>
      <c r="G1415" s="384"/>
      <c r="H1415" s="385" t="str">
        <f>IF(G1415="","",VLOOKUP(G1415,下拉数据源!J:K,2,0))</f>
        <v/>
      </c>
      <c r="I1415" s="385"/>
      <c r="J1415" s="385"/>
      <c r="K1415" s="386"/>
      <c r="L1415" s="384"/>
      <c r="M1415" s="384"/>
      <c r="N1415" s="384"/>
      <c r="O1415" s="384"/>
      <c r="P1415" s="386"/>
      <c r="Q1415" s="387"/>
      <c r="R1415" s="286"/>
      <c r="S1415" s="388">
        <f t="shared" si="260"/>
        <v>0</v>
      </c>
      <c r="T1415" s="389"/>
      <c r="U1415" s="389">
        <f t="shared" si="258"/>
        <v>0</v>
      </c>
      <c r="V1415" s="451"/>
      <c r="W1415" s="452"/>
      <c r="X1415" s="386"/>
      <c r="Y1415" s="390"/>
      <c r="Z1415" s="391"/>
      <c r="AA1415" s="392"/>
      <c r="AB1415" s="393"/>
      <c r="AC1415" s="394"/>
      <c r="AD1415" s="395">
        <f t="shared" si="261"/>
        <v>0</v>
      </c>
      <c r="AE1415" s="396">
        <f>IF(OR(G1415=账期!$A$18,G1415=账期!$A$20,G1415=账期!$A$22,G1415=账期!$A$24,G1415=账期!$A$25,G1415=账期!$A$27,G1415=账期!$A$26,G1415=账期!$A$28,G1415=账期!$A$30,G1415=账期!$A$32,G1415=账期!$A$34,G1415=账期!$A$35,G1415=账期!$A$37,G1415=账期!$A$39,G1415=账期!$A$40,G1415=账期!$A$41,G1415=账期!$A$42,G1415=账期!$A$43,G1415=账期!$A$44,G1415=账期!$A$45,G1415=账期!$A$46,G1415=账期!$A$48,G1415=账期!$A$50,G1415=账期!$A$51,G1415=账期!$A$52,G1415=账期!$A$53,G1415=账期!$A$54,G1415=账期!$A$56,G1415=账期!$A$57,G1415=账期!$A$58,G1415=账期!$A$59,G1415=账期!$A$60,G1415=账期!$A$61,G1415=账期!$A$62,G1415=账期!$A$63,G1415=账期!$A$64,G1415=账期!$A$66,G1415=账期!$A$67,G1415=账期!$A$68,G1415=账期!$A$70,G1415=账期!$A$71),30,IF(OR(G1415=账期!$A$74,G1415=账期!$A$77,G1415=账期!$A$76,G1415=账期!$A$79,G1415=账期!$A$80,G1415=账期!$A$81,G1415=账期!$A$83,G1415=账期!$A$85,G1415=账期!$A$87,G1415=账期!$A$89,G1415=账期!$A$91),60,IF(OR(G1415=账期!$A$93,G1415=账期!$A$94,G1415=账期!$A$95,G1415=账期!$A$96,G1415=账期!$A$98,G1415=账期!$A$99,G1415=账期!$A$101,G1415=账期!$A$102),90,0)))</f>
        <v>0</v>
      </c>
      <c r="AF1415" s="396"/>
      <c r="AG1415" s="384"/>
      <c r="AH1415" s="396" t="str">
        <f t="shared" si="257"/>
        <v/>
      </c>
    </row>
    <row r="1416" spans="1:34" ht="18" customHeight="1" x14ac:dyDescent="0.25">
      <c r="A1416" s="301" t="str">
        <f t="shared" si="259"/>
        <v/>
      </c>
      <c r="B1416" s="380"/>
      <c r="C1416" s="381"/>
      <c r="D1416" s="382"/>
      <c r="E1416" s="383" t="str">
        <f t="shared" si="255"/>
        <v>C</v>
      </c>
      <c r="F1416" s="383" t="str">
        <f t="shared" si="256"/>
        <v>C</v>
      </c>
      <c r="G1416" s="384"/>
      <c r="H1416" s="385" t="str">
        <f>IF(G1416="","",VLOOKUP(G1416,下拉数据源!J:K,2,0))</f>
        <v/>
      </c>
      <c r="I1416" s="385"/>
      <c r="J1416" s="385"/>
      <c r="K1416" s="386"/>
      <c r="L1416" s="384"/>
      <c r="M1416" s="384"/>
      <c r="N1416" s="384"/>
      <c r="O1416" s="384"/>
      <c r="P1416" s="386"/>
      <c r="Q1416" s="387"/>
      <c r="R1416" s="286"/>
      <c r="S1416" s="388">
        <f t="shared" si="260"/>
        <v>0</v>
      </c>
      <c r="T1416" s="389"/>
      <c r="U1416" s="389">
        <f t="shared" si="258"/>
        <v>0</v>
      </c>
      <c r="V1416" s="451"/>
      <c r="W1416" s="452"/>
      <c r="X1416" s="386"/>
      <c r="Y1416" s="390"/>
      <c r="Z1416" s="391"/>
      <c r="AA1416" s="392"/>
      <c r="AB1416" s="393"/>
      <c r="AC1416" s="394"/>
      <c r="AD1416" s="395">
        <f t="shared" si="261"/>
        <v>0</v>
      </c>
      <c r="AE1416" s="396">
        <f>IF(OR(G1416=账期!$A$18,G1416=账期!$A$20,G1416=账期!$A$22,G1416=账期!$A$24,G1416=账期!$A$25,G1416=账期!$A$27,G1416=账期!$A$26,G1416=账期!$A$28,G1416=账期!$A$30,G1416=账期!$A$32,G1416=账期!$A$34,G1416=账期!$A$35,G1416=账期!$A$37,G1416=账期!$A$39,G1416=账期!$A$40,G1416=账期!$A$41,G1416=账期!$A$42,G1416=账期!$A$43,G1416=账期!$A$44,G1416=账期!$A$45,G1416=账期!$A$46,G1416=账期!$A$48,G1416=账期!$A$50,G1416=账期!$A$51,G1416=账期!$A$52,G1416=账期!$A$53,G1416=账期!$A$54,G1416=账期!$A$56,G1416=账期!$A$57,G1416=账期!$A$58,G1416=账期!$A$59,G1416=账期!$A$60,G1416=账期!$A$61,G1416=账期!$A$62,G1416=账期!$A$63,G1416=账期!$A$64,G1416=账期!$A$66,G1416=账期!$A$67,G1416=账期!$A$68,G1416=账期!$A$70,G1416=账期!$A$71),30,IF(OR(G1416=账期!$A$74,G1416=账期!$A$77,G1416=账期!$A$76,G1416=账期!$A$79,G1416=账期!$A$80,G1416=账期!$A$81,G1416=账期!$A$83,G1416=账期!$A$85,G1416=账期!$A$87,G1416=账期!$A$89,G1416=账期!$A$91),60,IF(OR(G1416=账期!$A$93,G1416=账期!$A$94,G1416=账期!$A$95,G1416=账期!$A$96,G1416=账期!$A$98,G1416=账期!$A$99,G1416=账期!$A$101,G1416=账期!$A$102),90,0)))</f>
        <v>0</v>
      </c>
      <c r="AF1416" s="396"/>
      <c r="AG1416" s="384"/>
      <c r="AH1416" s="396" t="str">
        <f t="shared" si="257"/>
        <v/>
      </c>
    </row>
    <row r="1417" spans="1:34" ht="18" customHeight="1" x14ac:dyDescent="0.25">
      <c r="A1417" s="301" t="str">
        <f t="shared" si="259"/>
        <v/>
      </c>
      <c r="B1417" s="380"/>
      <c r="C1417" s="381"/>
      <c r="D1417" s="382"/>
      <c r="E1417" s="383" t="str">
        <f t="shared" si="255"/>
        <v>C</v>
      </c>
      <c r="F1417" s="383" t="str">
        <f t="shared" si="256"/>
        <v>C</v>
      </c>
      <c r="G1417" s="384"/>
      <c r="H1417" s="385" t="str">
        <f>IF(G1417="","",VLOOKUP(G1417,下拉数据源!J:K,2,0))</f>
        <v/>
      </c>
      <c r="I1417" s="385"/>
      <c r="J1417" s="385"/>
      <c r="K1417" s="386"/>
      <c r="L1417" s="384"/>
      <c r="M1417" s="384"/>
      <c r="N1417" s="384"/>
      <c r="O1417" s="384"/>
      <c r="P1417" s="386"/>
      <c r="Q1417" s="387"/>
      <c r="R1417" s="286"/>
      <c r="S1417" s="388">
        <f t="shared" si="260"/>
        <v>0</v>
      </c>
      <c r="T1417" s="389"/>
      <c r="U1417" s="389">
        <f t="shared" si="258"/>
        <v>0</v>
      </c>
      <c r="V1417" s="451"/>
      <c r="W1417" s="452"/>
      <c r="X1417" s="386"/>
      <c r="Y1417" s="390"/>
      <c r="Z1417" s="391"/>
      <c r="AA1417" s="392"/>
      <c r="AB1417" s="393"/>
      <c r="AC1417" s="394"/>
      <c r="AD1417" s="395">
        <f t="shared" si="261"/>
        <v>0</v>
      </c>
      <c r="AE1417" s="396">
        <f>IF(OR(G1417=账期!$A$18,G1417=账期!$A$20,G1417=账期!$A$22,G1417=账期!$A$24,G1417=账期!$A$25,G1417=账期!$A$27,G1417=账期!$A$26,G1417=账期!$A$28,G1417=账期!$A$30,G1417=账期!$A$32,G1417=账期!$A$34,G1417=账期!$A$35,G1417=账期!$A$37,G1417=账期!$A$39,G1417=账期!$A$40,G1417=账期!$A$41,G1417=账期!$A$42,G1417=账期!$A$43,G1417=账期!$A$44,G1417=账期!$A$45,G1417=账期!$A$46,G1417=账期!$A$48,G1417=账期!$A$50,G1417=账期!$A$51,G1417=账期!$A$52,G1417=账期!$A$53,G1417=账期!$A$54,G1417=账期!$A$56,G1417=账期!$A$57,G1417=账期!$A$58,G1417=账期!$A$59,G1417=账期!$A$60,G1417=账期!$A$61,G1417=账期!$A$62,G1417=账期!$A$63,G1417=账期!$A$64,G1417=账期!$A$66,G1417=账期!$A$67,G1417=账期!$A$68,G1417=账期!$A$70,G1417=账期!$A$71),30,IF(OR(G1417=账期!$A$74,G1417=账期!$A$77,G1417=账期!$A$76,G1417=账期!$A$79,G1417=账期!$A$80,G1417=账期!$A$81,G1417=账期!$A$83,G1417=账期!$A$85,G1417=账期!$A$87,G1417=账期!$A$89,G1417=账期!$A$91),60,IF(OR(G1417=账期!$A$93,G1417=账期!$A$94,G1417=账期!$A$95,G1417=账期!$A$96,G1417=账期!$A$98,G1417=账期!$A$99,G1417=账期!$A$101,G1417=账期!$A$102),90,0)))</f>
        <v>0</v>
      </c>
      <c r="AF1417" s="396"/>
      <c r="AG1417" s="384"/>
      <c r="AH1417" s="396" t="str">
        <f t="shared" si="257"/>
        <v/>
      </c>
    </row>
    <row r="1418" spans="1:34" ht="18" customHeight="1" x14ac:dyDescent="0.25">
      <c r="A1418" s="301" t="str">
        <f t="shared" si="259"/>
        <v/>
      </c>
      <c r="B1418" s="380"/>
      <c r="C1418" s="381"/>
      <c r="D1418" s="382"/>
      <c r="E1418" s="383" t="str">
        <f t="shared" si="255"/>
        <v>C</v>
      </c>
      <c r="F1418" s="383" t="str">
        <f t="shared" si="256"/>
        <v>C</v>
      </c>
      <c r="G1418" s="384"/>
      <c r="H1418" s="385" t="str">
        <f>IF(G1418="","",VLOOKUP(G1418,下拉数据源!J:K,2,0))</f>
        <v/>
      </c>
      <c r="I1418" s="385"/>
      <c r="J1418" s="385"/>
      <c r="K1418" s="386"/>
      <c r="L1418" s="384"/>
      <c r="M1418" s="384"/>
      <c r="N1418" s="384"/>
      <c r="O1418" s="384"/>
      <c r="P1418" s="386"/>
      <c r="Q1418" s="387"/>
      <c r="R1418" s="286"/>
      <c r="S1418" s="388">
        <f t="shared" si="260"/>
        <v>0</v>
      </c>
      <c r="T1418" s="389"/>
      <c r="U1418" s="389">
        <f t="shared" si="258"/>
        <v>0</v>
      </c>
      <c r="V1418" s="451"/>
      <c r="W1418" s="452"/>
      <c r="X1418" s="386"/>
      <c r="Y1418" s="390"/>
      <c r="Z1418" s="391"/>
      <c r="AA1418" s="392"/>
      <c r="AB1418" s="393"/>
      <c r="AC1418" s="394"/>
      <c r="AD1418" s="395">
        <f t="shared" si="261"/>
        <v>0</v>
      </c>
      <c r="AE1418" s="396">
        <f>IF(OR(G1418=账期!$A$18,G1418=账期!$A$20,G1418=账期!$A$22,G1418=账期!$A$24,G1418=账期!$A$25,G1418=账期!$A$27,G1418=账期!$A$26,G1418=账期!$A$28,G1418=账期!$A$30,G1418=账期!$A$32,G1418=账期!$A$34,G1418=账期!$A$35,G1418=账期!$A$37,G1418=账期!$A$39,G1418=账期!$A$40,G1418=账期!$A$41,G1418=账期!$A$42,G1418=账期!$A$43,G1418=账期!$A$44,G1418=账期!$A$45,G1418=账期!$A$46,G1418=账期!$A$48,G1418=账期!$A$50,G1418=账期!$A$51,G1418=账期!$A$52,G1418=账期!$A$53,G1418=账期!$A$54,G1418=账期!$A$56,G1418=账期!$A$57,G1418=账期!$A$58,G1418=账期!$A$59,G1418=账期!$A$60,G1418=账期!$A$61,G1418=账期!$A$62,G1418=账期!$A$63,G1418=账期!$A$64,G1418=账期!$A$66,G1418=账期!$A$67,G1418=账期!$A$68,G1418=账期!$A$70,G1418=账期!$A$71),30,IF(OR(G1418=账期!$A$74,G1418=账期!$A$77,G1418=账期!$A$76,G1418=账期!$A$79,G1418=账期!$A$80,G1418=账期!$A$81,G1418=账期!$A$83,G1418=账期!$A$85,G1418=账期!$A$87,G1418=账期!$A$89,G1418=账期!$A$91),60,IF(OR(G1418=账期!$A$93,G1418=账期!$A$94,G1418=账期!$A$95,G1418=账期!$A$96,G1418=账期!$A$98,G1418=账期!$A$99,G1418=账期!$A$101,G1418=账期!$A$102),90,0)))</f>
        <v>0</v>
      </c>
      <c r="AF1418" s="396"/>
      <c r="AG1418" s="384"/>
      <c r="AH1418" s="396" t="str">
        <f t="shared" si="257"/>
        <v/>
      </c>
    </row>
    <row r="1419" spans="1:34" ht="18" customHeight="1" x14ac:dyDescent="0.25">
      <c r="A1419" s="301" t="str">
        <f t="shared" si="259"/>
        <v/>
      </c>
      <c r="B1419" s="380"/>
      <c r="C1419" s="381"/>
      <c r="D1419" s="382"/>
      <c r="E1419" s="383" t="str">
        <f t="shared" si="255"/>
        <v>C</v>
      </c>
      <c r="F1419" s="383" t="str">
        <f t="shared" si="256"/>
        <v>C</v>
      </c>
      <c r="G1419" s="384"/>
      <c r="H1419" s="385" t="str">
        <f>IF(G1419="","",VLOOKUP(G1419,下拉数据源!J:K,2,0))</f>
        <v/>
      </c>
      <c r="I1419" s="385"/>
      <c r="J1419" s="385"/>
      <c r="K1419" s="386"/>
      <c r="L1419" s="384"/>
      <c r="M1419" s="384"/>
      <c r="N1419" s="384"/>
      <c r="O1419" s="384"/>
      <c r="P1419" s="386"/>
      <c r="Q1419" s="387"/>
      <c r="R1419" s="286"/>
      <c r="S1419" s="388">
        <f t="shared" si="260"/>
        <v>0</v>
      </c>
      <c r="T1419" s="389"/>
      <c r="U1419" s="389">
        <f t="shared" si="258"/>
        <v>0</v>
      </c>
      <c r="V1419" s="451"/>
      <c r="W1419" s="452"/>
      <c r="X1419" s="386"/>
      <c r="Y1419" s="390"/>
      <c r="Z1419" s="391"/>
      <c r="AA1419" s="392"/>
      <c r="AB1419" s="393"/>
      <c r="AC1419" s="394"/>
      <c r="AD1419" s="395">
        <f t="shared" si="261"/>
        <v>0</v>
      </c>
      <c r="AE1419" s="396">
        <f>IF(OR(G1419=账期!$A$18,G1419=账期!$A$20,G1419=账期!$A$22,G1419=账期!$A$24,G1419=账期!$A$25,G1419=账期!$A$27,G1419=账期!$A$26,G1419=账期!$A$28,G1419=账期!$A$30,G1419=账期!$A$32,G1419=账期!$A$34,G1419=账期!$A$35,G1419=账期!$A$37,G1419=账期!$A$39,G1419=账期!$A$40,G1419=账期!$A$41,G1419=账期!$A$42,G1419=账期!$A$43,G1419=账期!$A$44,G1419=账期!$A$45,G1419=账期!$A$46,G1419=账期!$A$48,G1419=账期!$A$50,G1419=账期!$A$51,G1419=账期!$A$52,G1419=账期!$A$53,G1419=账期!$A$54,G1419=账期!$A$56,G1419=账期!$A$57,G1419=账期!$A$58,G1419=账期!$A$59,G1419=账期!$A$60,G1419=账期!$A$61,G1419=账期!$A$62,G1419=账期!$A$63,G1419=账期!$A$64,G1419=账期!$A$66,G1419=账期!$A$67,G1419=账期!$A$68,G1419=账期!$A$70,G1419=账期!$A$71),30,IF(OR(G1419=账期!$A$74,G1419=账期!$A$77,G1419=账期!$A$76,G1419=账期!$A$79,G1419=账期!$A$80,G1419=账期!$A$81,G1419=账期!$A$83,G1419=账期!$A$85,G1419=账期!$A$87,G1419=账期!$A$89,G1419=账期!$A$91),60,IF(OR(G1419=账期!$A$93,G1419=账期!$A$94,G1419=账期!$A$95,G1419=账期!$A$96,G1419=账期!$A$98,G1419=账期!$A$99,G1419=账期!$A$101,G1419=账期!$A$102),90,0)))</f>
        <v>0</v>
      </c>
      <c r="AF1419" s="396"/>
      <c r="AG1419" s="384"/>
      <c r="AH1419" s="396" t="str">
        <f t="shared" si="257"/>
        <v/>
      </c>
    </row>
    <row r="1420" spans="1:34" ht="18" customHeight="1" x14ac:dyDescent="0.25">
      <c r="A1420" s="301" t="str">
        <f t="shared" si="259"/>
        <v/>
      </c>
      <c r="B1420" s="380"/>
      <c r="C1420" s="381"/>
      <c r="D1420" s="382"/>
      <c r="E1420" s="383" t="str">
        <f t="shared" si="255"/>
        <v>C</v>
      </c>
      <c r="F1420" s="383" t="str">
        <f t="shared" si="256"/>
        <v>C</v>
      </c>
      <c r="G1420" s="384"/>
      <c r="H1420" s="385" t="str">
        <f>IF(G1420="","",VLOOKUP(G1420,下拉数据源!J:K,2,0))</f>
        <v/>
      </c>
      <c r="I1420" s="385"/>
      <c r="J1420" s="385"/>
      <c r="K1420" s="386"/>
      <c r="L1420" s="384"/>
      <c r="M1420" s="384"/>
      <c r="N1420" s="384"/>
      <c r="O1420" s="384"/>
      <c r="P1420" s="386"/>
      <c r="Q1420" s="387"/>
      <c r="R1420" s="286"/>
      <c r="S1420" s="388">
        <f t="shared" si="260"/>
        <v>0</v>
      </c>
      <c r="T1420" s="389"/>
      <c r="U1420" s="389">
        <f t="shared" si="258"/>
        <v>0</v>
      </c>
      <c r="V1420" s="451"/>
      <c r="W1420" s="452"/>
      <c r="X1420" s="386"/>
      <c r="Y1420" s="390"/>
      <c r="Z1420" s="391"/>
      <c r="AA1420" s="392"/>
      <c r="AB1420" s="393"/>
      <c r="AC1420" s="394"/>
      <c r="AD1420" s="395">
        <f t="shared" si="261"/>
        <v>0</v>
      </c>
      <c r="AE1420" s="396">
        <f>IF(OR(G1420=账期!$A$18,G1420=账期!$A$20,G1420=账期!$A$22,G1420=账期!$A$24,G1420=账期!$A$25,G1420=账期!$A$27,G1420=账期!$A$26,G1420=账期!$A$28,G1420=账期!$A$30,G1420=账期!$A$32,G1420=账期!$A$34,G1420=账期!$A$35,G1420=账期!$A$37,G1420=账期!$A$39,G1420=账期!$A$40,G1420=账期!$A$41,G1420=账期!$A$42,G1420=账期!$A$43,G1420=账期!$A$44,G1420=账期!$A$45,G1420=账期!$A$46,G1420=账期!$A$48,G1420=账期!$A$50,G1420=账期!$A$51,G1420=账期!$A$52,G1420=账期!$A$53,G1420=账期!$A$54,G1420=账期!$A$56,G1420=账期!$A$57,G1420=账期!$A$58,G1420=账期!$A$59,G1420=账期!$A$60,G1420=账期!$A$61,G1420=账期!$A$62,G1420=账期!$A$63,G1420=账期!$A$64,G1420=账期!$A$66,G1420=账期!$A$67,G1420=账期!$A$68,G1420=账期!$A$70,G1420=账期!$A$71),30,IF(OR(G1420=账期!$A$74,G1420=账期!$A$77,G1420=账期!$A$76,G1420=账期!$A$79,G1420=账期!$A$80,G1420=账期!$A$81,G1420=账期!$A$83,G1420=账期!$A$85,G1420=账期!$A$87,G1420=账期!$A$89,G1420=账期!$A$91),60,IF(OR(G1420=账期!$A$93,G1420=账期!$A$94,G1420=账期!$A$95,G1420=账期!$A$96,G1420=账期!$A$98,G1420=账期!$A$99,G1420=账期!$A$101,G1420=账期!$A$102),90,0)))</f>
        <v>0</v>
      </c>
      <c r="AF1420" s="396"/>
      <c r="AG1420" s="384"/>
      <c r="AH1420" s="396" t="str">
        <f t="shared" si="257"/>
        <v/>
      </c>
    </row>
    <row r="1421" spans="1:34" ht="18" customHeight="1" x14ac:dyDescent="0.25">
      <c r="A1421" s="301" t="str">
        <f t="shared" si="259"/>
        <v/>
      </c>
      <c r="B1421" s="380"/>
      <c r="C1421" s="381"/>
      <c r="D1421" s="382"/>
      <c r="E1421" s="383" t="str">
        <f t="shared" si="255"/>
        <v>C</v>
      </c>
      <c r="F1421" s="383" t="str">
        <f t="shared" si="256"/>
        <v>C</v>
      </c>
      <c r="G1421" s="384"/>
      <c r="H1421" s="385" t="str">
        <f>IF(G1421="","",VLOOKUP(G1421,下拉数据源!J:K,2,0))</f>
        <v/>
      </c>
      <c r="I1421" s="385"/>
      <c r="J1421" s="385"/>
      <c r="K1421" s="386"/>
      <c r="L1421" s="384"/>
      <c r="M1421" s="384"/>
      <c r="N1421" s="384"/>
      <c r="O1421" s="384"/>
      <c r="P1421" s="386"/>
      <c r="Q1421" s="387"/>
      <c r="R1421" s="286"/>
      <c r="S1421" s="388">
        <f t="shared" si="260"/>
        <v>0</v>
      </c>
      <c r="T1421" s="389"/>
      <c r="U1421" s="389">
        <f t="shared" si="258"/>
        <v>0</v>
      </c>
      <c r="V1421" s="451"/>
      <c r="W1421" s="452"/>
      <c r="X1421" s="386"/>
      <c r="Y1421" s="390"/>
      <c r="Z1421" s="391"/>
      <c r="AA1421" s="392"/>
      <c r="AB1421" s="393"/>
      <c r="AC1421" s="394"/>
      <c r="AD1421" s="395">
        <f t="shared" si="261"/>
        <v>0</v>
      </c>
      <c r="AE1421" s="396">
        <f>IF(OR(G1421=账期!$A$18,G1421=账期!$A$20,G1421=账期!$A$22,G1421=账期!$A$24,G1421=账期!$A$25,G1421=账期!$A$27,G1421=账期!$A$26,G1421=账期!$A$28,G1421=账期!$A$30,G1421=账期!$A$32,G1421=账期!$A$34,G1421=账期!$A$35,G1421=账期!$A$37,G1421=账期!$A$39,G1421=账期!$A$40,G1421=账期!$A$41,G1421=账期!$A$42,G1421=账期!$A$43,G1421=账期!$A$44,G1421=账期!$A$45,G1421=账期!$A$46,G1421=账期!$A$48,G1421=账期!$A$50,G1421=账期!$A$51,G1421=账期!$A$52,G1421=账期!$A$53,G1421=账期!$A$54,G1421=账期!$A$56,G1421=账期!$A$57,G1421=账期!$A$58,G1421=账期!$A$59,G1421=账期!$A$60,G1421=账期!$A$61,G1421=账期!$A$62,G1421=账期!$A$63,G1421=账期!$A$64,G1421=账期!$A$66,G1421=账期!$A$67,G1421=账期!$A$68,G1421=账期!$A$70,G1421=账期!$A$71),30,IF(OR(G1421=账期!$A$74,G1421=账期!$A$77,G1421=账期!$A$76,G1421=账期!$A$79,G1421=账期!$A$80,G1421=账期!$A$81,G1421=账期!$A$83,G1421=账期!$A$85,G1421=账期!$A$87,G1421=账期!$A$89,G1421=账期!$A$91),60,IF(OR(G1421=账期!$A$93,G1421=账期!$A$94,G1421=账期!$A$95,G1421=账期!$A$96,G1421=账期!$A$98,G1421=账期!$A$99,G1421=账期!$A$101,G1421=账期!$A$102),90,0)))</f>
        <v>0</v>
      </c>
      <c r="AF1421" s="396"/>
      <c r="AG1421" s="384"/>
      <c r="AH1421" s="396" t="str">
        <f t="shared" si="257"/>
        <v/>
      </c>
    </row>
    <row r="1422" spans="1:34" ht="18" customHeight="1" x14ac:dyDescent="0.25">
      <c r="A1422" s="301" t="str">
        <f t="shared" si="259"/>
        <v/>
      </c>
      <c r="B1422" s="380"/>
      <c r="C1422" s="381"/>
      <c r="D1422" s="382"/>
      <c r="E1422" s="383" t="str">
        <f t="shared" si="255"/>
        <v>C</v>
      </c>
      <c r="F1422" s="383" t="str">
        <f t="shared" si="256"/>
        <v>C</v>
      </c>
      <c r="G1422" s="384"/>
      <c r="H1422" s="385" t="str">
        <f>IF(G1422="","",VLOOKUP(G1422,下拉数据源!J:K,2,0))</f>
        <v/>
      </c>
      <c r="I1422" s="385"/>
      <c r="J1422" s="385"/>
      <c r="K1422" s="386"/>
      <c r="L1422" s="384"/>
      <c r="M1422" s="384"/>
      <c r="N1422" s="384"/>
      <c r="O1422" s="384"/>
      <c r="P1422" s="386"/>
      <c r="Q1422" s="387"/>
      <c r="R1422" s="286"/>
      <c r="S1422" s="388">
        <f t="shared" si="260"/>
        <v>0</v>
      </c>
      <c r="T1422" s="389"/>
      <c r="U1422" s="389">
        <f t="shared" si="258"/>
        <v>0</v>
      </c>
      <c r="V1422" s="451"/>
      <c r="W1422" s="452"/>
      <c r="X1422" s="386"/>
      <c r="Y1422" s="390"/>
      <c r="Z1422" s="391"/>
      <c r="AA1422" s="392"/>
      <c r="AB1422" s="393"/>
      <c r="AC1422" s="394"/>
      <c r="AD1422" s="395">
        <f t="shared" si="261"/>
        <v>0</v>
      </c>
      <c r="AE1422" s="396">
        <f>IF(OR(G1422=账期!$A$18,G1422=账期!$A$20,G1422=账期!$A$22,G1422=账期!$A$24,G1422=账期!$A$25,G1422=账期!$A$27,G1422=账期!$A$26,G1422=账期!$A$28,G1422=账期!$A$30,G1422=账期!$A$32,G1422=账期!$A$34,G1422=账期!$A$35,G1422=账期!$A$37,G1422=账期!$A$39,G1422=账期!$A$40,G1422=账期!$A$41,G1422=账期!$A$42,G1422=账期!$A$43,G1422=账期!$A$44,G1422=账期!$A$45,G1422=账期!$A$46,G1422=账期!$A$48,G1422=账期!$A$50,G1422=账期!$A$51,G1422=账期!$A$52,G1422=账期!$A$53,G1422=账期!$A$54,G1422=账期!$A$56,G1422=账期!$A$57,G1422=账期!$A$58,G1422=账期!$A$59,G1422=账期!$A$60,G1422=账期!$A$61,G1422=账期!$A$62,G1422=账期!$A$63,G1422=账期!$A$64,G1422=账期!$A$66,G1422=账期!$A$67,G1422=账期!$A$68,G1422=账期!$A$70,G1422=账期!$A$71),30,IF(OR(G1422=账期!$A$74,G1422=账期!$A$77,G1422=账期!$A$76,G1422=账期!$A$79,G1422=账期!$A$80,G1422=账期!$A$81,G1422=账期!$A$83,G1422=账期!$A$85,G1422=账期!$A$87,G1422=账期!$A$89,G1422=账期!$A$91),60,IF(OR(G1422=账期!$A$93,G1422=账期!$A$94,G1422=账期!$A$95,G1422=账期!$A$96,G1422=账期!$A$98,G1422=账期!$A$99,G1422=账期!$A$101,G1422=账期!$A$102),90,0)))</f>
        <v>0</v>
      </c>
      <c r="AF1422" s="396"/>
      <c r="AG1422" s="384"/>
      <c r="AH1422" s="396" t="str">
        <f t="shared" si="257"/>
        <v/>
      </c>
    </row>
    <row r="1423" spans="1:34" ht="18" customHeight="1" x14ac:dyDescent="0.25">
      <c r="A1423" s="301" t="str">
        <f t="shared" si="259"/>
        <v/>
      </c>
      <c r="B1423" s="380"/>
      <c r="C1423" s="381"/>
      <c r="D1423" s="382"/>
      <c r="E1423" s="383" t="str">
        <f t="shared" si="255"/>
        <v>C</v>
      </c>
      <c r="F1423" s="383" t="str">
        <f t="shared" si="256"/>
        <v>C</v>
      </c>
      <c r="G1423" s="384"/>
      <c r="H1423" s="385" t="str">
        <f>IF(G1423="","",VLOOKUP(G1423,下拉数据源!J:K,2,0))</f>
        <v/>
      </c>
      <c r="I1423" s="385"/>
      <c r="J1423" s="385"/>
      <c r="K1423" s="386"/>
      <c r="L1423" s="384"/>
      <c r="M1423" s="384"/>
      <c r="N1423" s="384"/>
      <c r="O1423" s="384"/>
      <c r="P1423" s="386"/>
      <c r="Q1423" s="387"/>
      <c r="R1423" s="286"/>
      <c r="S1423" s="388">
        <f t="shared" si="260"/>
        <v>0</v>
      </c>
      <c r="T1423" s="389"/>
      <c r="U1423" s="389">
        <f t="shared" si="258"/>
        <v>0</v>
      </c>
      <c r="V1423" s="451"/>
      <c r="W1423" s="452"/>
      <c r="X1423" s="386"/>
      <c r="Y1423" s="390"/>
      <c r="Z1423" s="391"/>
      <c r="AA1423" s="392"/>
      <c r="AB1423" s="393"/>
      <c r="AC1423" s="394"/>
      <c r="AD1423" s="395">
        <f t="shared" si="261"/>
        <v>0</v>
      </c>
      <c r="AE1423" s="396">
        <f>IF(OR(G1423=账期!$A$18,G1423=账期!$A$20,G1423=账期!$A$22,G1423=账期!$A$24,G1423=账期!$A$25,G1423=账期!$A$27,G1423=账期!$A$26,G1423=账期!$A$28,G1423=账期!$A$30,G1423=账期!$A$32,G1423=账期!$A$34,G1423=账期!$A$35,G1423=账期!$A$37,G1423=账期!$A$39,G1423=账期!$A$40,G1423=账期!$A$41,G1423=账期!$A$42,G1423=账期!$A$43,G1423=账期!$A$44,G1423=账期!$A$45,G1423=账期!$A$46,G1423=账期!$A$48,G1423=账期!$A$50,G1423=账期!$A$51,G1423=账期!$A$52,G1423=账期!$A$53,G1423=账期!$A$54,G1423=账期!$A$56,G1423=账期!$A$57,G1423=账期!$A$58,G1423=账期!$A$59,G1423=账期!$A$60,G1423=账期!$A$61,G1423=账期!$A$62,G1423=账期!$A$63,G1423=账期!$A$64,G1423=账期!$A$66,G1423=账期!$A$67,G1423=账期!$A$68,G1423=账期!$A$70,G1423=账期!$A$71),30,IF(OR(G1423=账期!$A$74,G1423=账期!$A$77,G1423=账期!$A$76,G1423=账期!$A$79,G1423=账期!$A$80,G1423=账期!$A$81,G1423=账期!$A$83,G1423=账期!$A$85,G1423=账期!$A$87,G1423=账期!$A$89,G1423=账期!$A$91),60,IF(OR(G1423=账期!$A$93,G1423=账期!$A$94,G1423=账期!$A$95,G1423=账期!$A$96,G1423=账期!$A$98,G1423=账期!$A$99,G1423=账期!$A$101,G1423=账期!$A$102),90,0)))</f>
        <v>0</v>
      </c>
      <c r="AF1423" s="396"/>
      <c r="AG1423" s="384"/>
      <c r="AH1423" s="396" t="str">
        <f t="shared" si="257"/>
        <v/>
      </c>
    </row>
    <row r="1424" spans="1:34" ht="18" customHeight="1" x14ac:dyDescent="0.25">
      <c r="A1424" s="301" t="str">
        <f t="shared" si="259"/>
        <v/>
      </c>
      <c r="B1424" s="380"/>
      <c r="C1424" s="381"/>
      <c r="D1424" s="382"/>
      <c r="E1424" s="383" t="str">
        <f t="shared" si="255"/>
        <v>C</v>
      </c>
      <c r="F1424" s="383" t="str">
        <f t="shared" si="256"/>
        <v>C</v>
      </c>
      <c r="G1424" s="384"/>
      <c r="H1424" s="385" t="str">
        <f>IF(G1424="","",VLOOKUP(G1424,下拉数据源!J:K,2,0))</f>
        <v/>
      </c>
      <c r="I1424" s="385"/>
      <c r="J1424" s="385"/>
      <c r="K1424" s="386"/>
      <c r="L1424" s="384"/>
      <c r="M1424" s="384"/>
      <c r="N1424" s="384"/>
      <c r="O1424" s="384"/>
      <c r="P1424" s="386"/>
      <c r="Q1424" s="387"/>
      <c r="R1424" s="286"/>
      <c r="S1424" s="388">
        <f t="shared" si="260"/>
        <v>0</v>
      </c>
      <c r="T1424" s="389"/>
      <c r="U1424" s="389">
        <f t="shared" si="258"/>
        <v>0</v>
      </c>
      <c r="V1424" s="451"/>
      <c r="W1424" s="452"/>
      <c r="X1424" s="386"/>
      <c r="Y1424" s="390"/>
      <c r="Z1424" s="391"/>
      <c r="AA1424" s="392"/>
      <c r="AB1424" s="393"/>
      <c r="AC1424" s="394"/>
      <c r="AD1424" s="395">
        <f t="shared" si="261"/>
        <v>0</v>
      </c>
      <c r="AE1424" s="396">
        <f>IF(OR(G1424=账期!$A$18,G1424=账期!$A$20,G1424=账期!$A$22,G1424=账期!$A$24,G1424=账期!$A$25,G1424=账期!$A$27,G1424=账期!$A$26,G1424=账期!$A$28,G1424=账期!$A$30,G1424=账期!$A$32,G1424=账期!$A$34,G1424=账期!$A$35,G1424=账期!$A$37,G1424=账期!$A$39,G1424=账期!$A$40,G1424=账期!$A$41,G1424=账期!$A$42,G1424=账期!$A$43,G1424=账期!$A$44,G1424=账期!$A$45,G1424=账期!$A$46,G1424=账期!$A$48,G1424=账期!$A$50,G1424=账期!$A$51,G1424=账期!$A$52,G1424=账期!$A$53,G1424=账期!$A$54,G1424=账期!$A$56,G1424=账期!$A$57,G1424=账期!$A$58,G1424=账期!$A$59,G1424=账期!$A$60,G1424=账期!$A$61,G1424=账期!$A$62,G1424=账期!$A$63,G1424=账期!$A$64,G1424=账期!$A$66,G1424=账期!$A$67,G1424=账期!$A$68,G1424=账期!$A$70,G1424=账期!$A$71),30,IF(OR(G1424=账期!$A$74,G1424=账期!$A$77,G1424=账期!$A$76,G1424=账期!$A$79,G1424=账期!$A$80,G1424=账期!$A$81,G1424=账期!$A$83,G1424=账期!$A$85,G1424=账期!$A$87,G1424=账期!$A$89,G1424=账期!$A$91),60,IF(OR(G1424=账期!$A$93,G1424=账期!$A$94,G1424=账期!$A$95,G1424=账期!$A$96,G1424=账期!$A$98,G1424=账期!$A$99,G1424=账期!$A$101,G1424=账期!$A$102),90,0)))</f>
        <v>0</v>
      </c>
      <c r="AF1424" s="396"/>
      <c r="AG1424" s="384"/>
      <c r="AH1424" s="396" t="str">
        <f t="shared" si="257"/>
        <v/>
      </c>
    </row>
    <row r="1425" spans="1:34" ht="18" customHeight="1" x14ac:dyDescent="0.25">
      <c r="A1425" s="301" t="str">
        <f t="shared" si="259"/>
        <v/>
      </c>
      <c r="B1425" s="380"/>
      <c r="C1425" s="381"/>
      <c r="D1425" s="382"/>
      <c r="E1425" s="383" t="str">
        <f t="shared" si="255"/>
        <v>C</v>
      </c>
      <c r="F1425" s="383" t="str">
        <f t="shared" si="256"/>
        <v>C</v>
      </c>
      <c r="G1425" s="384"/>
      <c r="H1425" s="385" t="str">
        <f>IF(G1425="","",VLOOKUP(G1425,下拉数据源!J:K,2,0))</f>
        <v/>
      </c>
      <c r="I1425" s="385"/>
      <c r="J1425" s="385"/>
      <c r="K1425" s="386"/>
      <c r="L1425" s="384"/>
      <c r="M1425" s="384"/>
      <c r="N1425" s="384"/>
      <c r="O1425" s="384"/>
      <c r="P1425" s="386"/>
      <c r="Q1425" s="387"/>
      <c r="R1425" s="286"/>
      <c r="S1425" s="388">
        <f t="shared" si="260"/>
        <v>0</v>
      </c>
      <c r="T1425" s="389"/>
      <c r="U1425" s="389">
        <f t="shared" si="258"/>
        <v>0</v>
      </c>
      <c r="V1425" s="451"/>
      <c r="W1425" s="452"/>
      <c r="X1425" s="386"/>
      <c r="Y1425" s="390"/>
      <c r="Z1425" s="391"/>
      <c r="AA1425" s="392"/>
      <c r="AB1425" s="393"/>
      <c r="AC1425" s="394"/>
      <c r="AD1425" s="395">
        <f t="shared" si="261"/>
        <v>0</v>
      </c>
      <c r="AE1425" s="396">
        <f>IF(OR(G1425=账期!$A$18,G1425=账期!$A$20,G1425=账期!$A$22,G1425=账期!$A$24,G1425=账期!$A$25,G1425=账期!$A$27,G1425=账期!$A$26,G1425=账期!$A$28,G1425=账期!$A$30,G1425=账期!$A$32,G1425=账期!$A$34,G1425=账期!$A$35,G1425=账期!$A$37,G1425=账期!$A$39,G1425=账期!$A$40,G1425=账期!$A$41,G1425=账期!$A$42,G1425=账期!$A$43,G1425=账期!$A$44,G1425=账期!$A$45,G1425=账期!$A$46,G1425=账期!$A$48,G1425=账期!$A$50,G1425=账期!$A$51,G1425=账期!$A$52,G1425=账期!$A$53,G1425=账期!$A$54,G1425=账期!$A$56,G1425=账期!$A$57,G1425=账期!$A$58,G1425=账期!$A$59,G1425=账期!$A$60,G1425=账期!$A$61,G1425=账期!$A$62,G1425=账期!$A$63,G1425=账期!$A$64,G1425=账期!$A$66,G1425=账期!$A$67,G1425=账期!$A$68,G1425=账期!$A$70,G1425=账期!$A$71),30,IF(OR(G1425=账期!$A$74,G1425=账期!$A$77,G1425=账期!$A$76,G1425=账期!$A$79,G1425=账期!$A$80,G1425=账期!$A$81,G1425=账期!$A$83,G1425=账期!$A$85,G1425=账期!$A$87,G1425=账期!$A$89,G1425=账期!$A$91),60,IF(OR(G1425=账期!$A$93,G1425=账期!$A$94,G1425=账期!$A$95,G1425=账期!$A$96,G1425=账期!$A$98,G1425=账期!$A$99,G1425=账期!$A$101,G1425=账期!$A$102),90,0)))</f>
        <v>0</v>
      </c>
      <c r="AF1425" s="396"/>
      <c r="AG1425" s="384"/>
      <c r="AH1425" s="396" t="str">
        <f t="shared" si="257"/>
        <v/>
      </c>
    </row>
    <row r="1426" spans="1:34" ht="18" customHeight="1" x14ac:dyDescent="0.25">
      <c r="A1426" s="301" t="str">
        <f t="shared" si="259"/>
        <v/>
      </c>
      <c r="B1426" s="380"/>
      <c r="C1426" s="381"/>
      <c r="D1426" s="382"/>
      <c r="E1426" s="383" t="str">
        <f t="shared" si="255"/>
        <v>C</v>
      </c>
      <c r="F1426" s="383" t="str">
        <f t="shared" si="256"/>
        <v>C</v>
      </c>
      <c r="G1426" s="384"/>
      <c r="H1426" s="385" t="str">
        <f>IF(G1426="","",VLOOKUP(G1426,下拉数据源!J:K,2,0))</f>
        <v/>
      </c>
      <c r="I1426" s="385"/>
      <c r="J1426" s="385"/>
      <c r="K1426" s="386"/>
      <c r="L1426" s="384"/>
      <c r="M1426" s="384"/>
      <c r="N1426" s="384"/>
      <c r="O1426" s="384"/>
      <c r="P1426" s="386"/>
      <c r="Q1426" s="387"/>
      <c r="R1426" s="286"/>
      <c r="S1426" s="388">
        <f t="shared" si="260"/>
        <v>0</v>
      </c>
      <c r="T1426" s="389"/>
      <c r="U1426" s="389">
        <f t="shared" si="258"/>
        <v>0</v>
      </c>
      <c r="V1426" s="451"/>
      <c r="W1426" s="452"/>
      <c r="X1426" s="386"/>
      <c r="Y1426" s="390"/>
      <c r="Z1426" s="391"/>
      <c r="AA1426" s="392"/>
      <c r="AB1426" s="393"/>
      <c r="AC1426" s="394"/>
      <c r="AD1426" s="395">
        <f t="shared" si="261"/>
        <v>0</v>
      </c>
      <c r="AE1426" s="396">
        <f>IF(OR(G1426=账期!$A$18,G1426=账期!$A$20,G1426=账期!$A$22,G1426=账期!$A$24,G1426=账期!$A$25,G1426=账期!$A$27,G1426=账期!$A$26,G1426=账期!$A$28,G1426=账期!$A$30,G1426=账期!$A$32,G1426=账期!$A$34,G1426=账期!$A$35,G1426=账期!$A$37,G1426=账期!$A$39,G1426=账期!$A$40,G1426=账期!$A$41,G1426=账期!$A$42,G1426=账期!$A$43,G1426=账期!$A$44,G1426=账期!$A$45,G1426=账期!$A$46,G1426=账期!$A$48,G1426=账期!$A$50,G1426=账期!$A$51,G1426=账期!$A$52,G1426=账期!$A$53,G1426=账期!$A$54,G1426=账期!$A$56,G1426=账期!$A$57,G1426=账期!$A$58,G1426=账期!$A$59,G1426=账期!$A$60,G1426=账期!$A$61,G1426=账期!$A$62,G1426=账期!$A$63,G1426=账期!$A$64,G1426=账期!$A$66,G1426=账期!$A$67,G1426=账期!$A$68,G1426=账期!$A$70,G1426=账期!$A$71),30,IF(OR(G1426=账期!$A$74,G1426=账期!$A$77,G1426=账期!$A$76,G1426=账期!$A$79,G1426=账期!$A$80,G1426=账期!$A$81,G1426=账期!$A$83,G1426=账期!$A$85,G1426=账期!$A$87,G1426=账期!$A$89,G1426=账期!$A$91),60,IF(OR(G1426=账期!$A$93,G1426=账期!$A$94,G1426=账期!$A$95,G1426=账期!$A$96,G1426=账期!$A$98,G1426=账期!$A$99,G1426=账期!$A$101,G1426=账期!$A$102),90,0)))</f>
        <v>0</v>
      </c>
      <c r="AF1426" s="396"/>
      <c r="AG1426" s="384"/>
      <c r="AH1426" s="396" t="str">
        <f t="shared" si="257"/>
        <v/>
      </c>
    </row>
    <row r="1427" spans="1:34" ht="18" customHeight="1" x14ac:dyDescent="0.25">
      <c r="A1427" s="301" t="str">
        <f t="shared" si="259"/>
        <v/>
      </c>
      <c r="B1427" s="380"/>
      <c r="C1427" s="381"/>
      <c r="D1427" s="382"/>
      <c r="E1427" s="383" t="str">
        <f t="shared" si="255"/>
        <v>C</v>
      </c>
      <c r="F1427" s="383" t="str">
        <f t="shared" si="256"/>
        <v>C</v>
      </c>
      <c r="G1427" s="384"/>
      <c r="H1427" s="385" t="str">
        <f>IF(G1427="","",VLOOKUP(G1427,下拉数据源!J:K,2,0))</f>
        <v/>
      </c>
      <c r="I1427" s="385"/>
      <c r="J1427" s="385"/>
      <c r="K1427" s="386"/>
      <c r="L1427" s="384"/>
      <c r="M1427" s="384"/>
      <c r="N1427" s="384"/>
      <c r="O1427" s="384"/>
      <c r="P1427" s="386"/>
      <c r="Q1427" s="387"/>
      <c r="R1427" s="286"/>
      <c r="S1427" s="388">
        <f t="shared" si="260"/>
        <v>0</v>
      </c>
      <c r="T1427" s="389"/>
      <c r="U1427" s="389">
        <f t="shared" si="258"/>
        <v>0</v>
      </c>
      <c r="V1427" s="451"/>
      <c r="W1427" s="452"/>
      <c r="X1427" s="386"/>
      <c r="Y1427" s="390"/>
      <c r="Z1427" s="391"/>
      <c r="AA1427" s="392"/>
      <c r="AB1427" s="393"/>
      <c r="AC1427" s="394"/>
      <c r="AD1427" s="395">
        <f t="shared" si="261"/>
        <v>0</v>
      </c>
      <c r="AE1427" s="396">
        <f>IF(OR(G1427=账期!$A$18,G1427=账期!$A$20,G1427=账期!$A$22,G1427=账期!$A$24,G1427=账期!$A$25,G1427=账期!$A$27,G1427=账期!$A$26,G1427=账期!$A$28,G1427=账期!$A$30,G1427=账期!$A$32,G1427=账期!$A$34,G1427=账期!$A$35,G1427=账期!$A$37,G1427=账期!$A$39,G1427=账期!$A$40,G1427=账期!$A$41,G1427=账期!$A$42,G1427=账期!$A$43,G1427=账期!$A$44,G1427=账期!$A$45,G1427=账期!$A$46,G1427=账期!$A$48,G1427=账期!$A$50,G1427=账期!$A$51,G1427=账期!$A$52,G1427=账期!$A$53,G1427=账期!$A$54,G1427=账期!$A$56,G1427=账期!$A$57,G1427=账期!$A$58,G1427=账期!$A$59,G1427=账期!$A$60,G1427=账期!$A$61,G1427=账期!$A$62,G1427=账期!$A$63,G1427=账期!$A$64,G1427=账期!$A$66,G1427=账期!$A$67,G1427=账期!$A$68,G1427=账期!$A$70,G1427=账期!$A$71),30,IF(OR(G1427=账期!$A$74,G1427=账期!$A$77,G1427=账期!$A$76,G1427=账期!$A$79,G1427=账期!$A$80,G1427=账期!$A$81,G1427=账期!$A$83,G1427=账期!$A$85,G1427=账期!$A$87,G1427=账期!$A$89,G1427=账期!$A$91),60,IF(OR(G1427=账期!$A$93,G1427=账期!$A$94,G1427=账期!$A$95,G1427=账期!$A$96,G1427=账期!$A$98,G1427=账期!$A$99,G1427=账期!$A$101,G1427=账期!$A$102),90,0)))</f>
        <v>0</v>
      </c>
      <c r="AF1427" s="396"/>
      <c r="AG1427" s="384"/>
      <c r="AH1427" s="396" t="str">
        <f t="shared" si="257"/>
        <v/>
      </c>
    </row>
    <row r="1428" spans="1:34" ht="18" customHeight="1" x14ac:dyDescent="0.25">
      <c r="A1428" s="301" t="str">
        <f t="shared" si="259"/>
        <v/>
      </c>
      <c r="B1428" s="380"/>
      <c r="C1428" s="381"/>
      <c r="D1428" s="382"/>
      <c r="E1428" s="383" t="str">
        <f t="shared" si="255"/>
        <v>C</v>
      </c>
      <c r="F1428" s="383" t="str">
        <f t="shared" si="256"/>
        <v>C</v>
      </c>
      <c r="G1428" s="384"/>
      <c r="H1428" s="385" t="str">
        <f>IF(G1428="","",VLOOKUP(G1428,下拉数据源!J:K,2,0))</f>
        <v/>
      </c>
      <c r="I1428" s="385"/>
      <c r="J1428" s="385"/>
      <c r="K1428" s="386"/>
      <c r="L1428" s="384"/>
      <c r="M1428" s="384"/>
      <c r="N1428" s="384"/>
      <c r="O1428" s="384"/>
      <c r="P1428" s="386"/>
      <c r="Q1428" s="387"/>
      <c r="R1428" s="286"/>
      <c r="S1428" s="388">
        <f t="shared" si="260"/>
        <v>0</v>
      </c>
      <c r="T1428" s="389"/>
      <c r="U1428" s="389">
        <f t="shared" si="258"/>
        <v>0</v>
      </c>
      <c r="V1428" s="451"/>
      <c r="W1428" s="452"/>
      <c r="X1428" s="386"/>
      <c r="Y1428" s="390"/>
      <c r="Z1428" s="391"/>
      <c r="AA1428" s="392"/>
      <c r="AB1428" s="393"/>
      <c r="AC1428" s="394"/>
      <c r="AD1428" s="395">
        <f t="shared" si="261"/>
        <v>0</v>
      </c>
      <c r="AE1428" s="396">
        <f>IF(OR(G1428=账期!$A$18,G1428=账期!$A$20,G1428=账期!$A$22,G1428=账期!$A$24,G1428=账期!$A$25,G1428=账期!$A$27,G1428=账期!$A$26,G1428=账期!$A$28,G1428=账期!$A$30,G1428=账期!$A$32,G1428=账期!$A$34,G1428=账期!$A$35,G1428=账期!$A$37,G1428=账期!$A$39,G1428=账期!$A$40,G1428=账期!$A$41,G1428=账期!$A$42,G1428=账期!$A$43,G1428=账期!$A$44,G1428=账期!$A$45,G1428=账期!$A$46,G1428=账期!$A$48,G1428=账期!$A$50,G1428=账期!$A$51,G1428=账期!$A$52,G1428=账期!$A$53,G1428=账期!$A$54,G1428=账期!$A$56,G1428=账期!$A$57,G1428=账期!$A$58,G1428=账期!$A$59,G1428=账期!$A$60,G1428=账期!$A$61,G1428=账期!$A$62,G1428=账期!$A$63,G1428=账期!$A$64,G1428=账期!$A$66,G1428=账期!$A$67,G1428=账期!$A$68,G1428=账期!$A$70,G1428=账期!$A$71),30,IF(OR(G1428=账期!$A$74,G1428=账期!$A$77,G1428=账期!$A$76,G1428=账期!$A$79,G1428=账期!$A$80,G1428=账期!$A$81,G1428=账期!$A$83,G1428=账期!$A$85,G1428=账期!$A$87,G1428=账期!$A$89,G1428=账期!$A$91),60,IF(OR(G1428=账期!$A$93,G1428=账期!$A$94,G1428=账期!$A$95,G1428=账期!$A$96,G1428=账期!$A$98,G1428=账期!$A$99,G1428=账期!$A$101,G1428=账期!$A$102),90,0)))</f>
        <v>0</v>
      </c>
      <c r="AF1428" s="396"/>
      <c r="AG1428" s="384"/>
      <c r="AH1428" s="396" t="str">
        <f t="shared" si="257"/>
        <v/>
      </c>
    </row>
    <row r="1429" spans="1:34" ht="18" customHeight="1" x14ac:dyDescent="0.25">
      <c r="A1429" s="301" t="str">
        <f t="shared" si="259"/>
        <v/>
      </c>
      <c r="B1429" s="380"/>
      <c r="C1429" s="381"/>
      <c r="D1429" s="382"/>
      <c r="E1429" s="383" t="str">
        <f t="shared" si="255"/>
        <v>C</v>
      </c>
      <c r="F1429" s="383" t="str">
        <f t="shared" si="256"/>
        <v>C</v>
      </c>
      <c r="G1429" s="384"/>
      <c r="H1429" s="385" t="str">
        <f>IF(G1429="","",VLOOKUP(G1429,下拉数据源!J:K,2,0))</f>
        <v/>
      </c>
      <c r="I1429" s="385"/>
      <c r="J1429" s="385"/>
      <c r="K1429" s="386"/>
      <c r="L1429" s="384"/>
      <c r="M1429" s="384"/>
      <c r="N1429" s="384"/>
      <c r="O1429" s="384"/>
      <c r="P1429" s="386"/>
      <c r="Q1429" s="387"/>
      <c r="R1429" s="286"/>
      <c r="S1429" s="388">
        <f t="shared" si="260"/>
        <v>0</v>
      </c>
      <c r="T1429" s="389"/>
      <c r="U1429" s="389">
        <f t="shared" si="258"/>
        <v>0</v>
      </c>
      <c r="V1429" s="451"/>
      <c r="W1429" s="452"/>
      <c r="X1429" s="386"/>
      <c r="Y1429" s="390"/>
      <c r="Z1429" s="391"/>
      <c r="AA1429" s="392"/>
      <c r="AB1429" s="393"/>
      <c r="AC1429" s="394"/>
      <c r="AD1429" s="395">
        <f t="shared" si="261"/>
        <v>0</v>
      </c>
      <c r="AE1429" s="396">
        <f>IF(OR(G1429=账期!$A$18,G1429=账期!$A$20,G1429=账期!$A$22,G1429=账期!$A$24,G1429=账期!$A$25,G1429=账期!$A$27,G1429=账期!$A$26,G1429=账期!$A$28,G1429=账期!$A$30,G1429=账期!$A$32,G1429=账期!$A$34,G1429=账期!$A$35,G1429=账期!$A$37,G1429=账期!$A$39,G1429=账期!$A$40,G1429=账期!$A$41,G1429=账期!$A$42,G1429=账期!$A$43,G1429=账期!$A$44,G1429=账期!$A$45,G1429=账期!$A$46,G1429=账期!$A$48,G1429=账期!$A$50,G1429=账期!$A$51,G1429=账期!$A$52,G1429=账期!$A$53,G1429=账期!$A$54,G1429=账期!$A$56,G1429=账期!$A$57,G1429=账期!$A$58,G1429=账期!$A$59,G1429=账期!$A$60,G1429=账期!$A$61,G1429=账期!$A$62,G1429=账期!$A$63,G1429=账期!$A$64,G1429=账期!$A$66,G1429=账期!$A$67,G1429=账期!$A$68,G1429=账期!$A$70,G1429=账期!$A$71),30,IF(OR(G1429=账期!$A$74,G1429=账期!$A$77,G1429=账期!$A$76,G1429=账期!$A$79,G1429=账期!$A$80,G1429=账期!$A$81,G1429=账期!$A$83,G1429=账期!$A$85,G1429=账期!$A$87,G1429=账期!$A$89,G1429=账期!$A$91),60,IF(OR(G1429=账期!$A$93,G1429=账期!$A$94,G1429=账期!$A$95,G1429=账期!$A$96,G1429=账期!$A$98,G1429=账期!$A$99,G1429=账期!$A$101,G1429=账期!$A$102),90,0)))</f>
        <v>0</v>
      </c>
      <c r="AF1429" s="396"/>
      <c r="AG1429" s="384"/>
      <c r="AH1429" s="396" t="str">
        <f t="shared" si="257"/>
        <v/>
      </c>
    </row>
    <row r="1430" spans="1:34" ht="18" customHeight="1" x14ac:dyDescent="0.25">
      <c r="A1430" s="301" t="str">
        <f t="shared" si="259"/>
        <v/>
      </c>
      <c r="B1430" s="380"/>
      <c r="C1430" s="381"/>
      <c r="D1430" s="382"/>
      <c r="E1430" s="383" t="str">
        <f t="shared" si="255"/>
        <v>C</v>
      </c>
      <c r="F1430" s="383" t="str">
        <f t="shared" si="256"/>
        <v>C</v>
      </c>
      <c r="G1430" s="384"/>
      <c r="H1430" s="385" t="str">
        <f>IF(G1430="","",VLOOKUP(G1430,下拉数据源!J:K,2,0))</f>
        <v/>
      </c>
      <c r="I1430" s="385"/>
      <c r="J1430" s="385"/>
      <c r="K1430" s="386"/>
      <c r="L1430" s="384"/>
      <c r="M1430" s="384"/>
      <c r="N1430" s="384"/>
      <c r="O1430" s="384"/>
      <c r="P1430" s="386"/>
      <c r="Q1430" s="387"/>
      <c r="R1430" s="286"/>
      <c r="S1430" s="388">
        <f t="shared" si="260"/>
        <v>0</v>
      </c>
      <c r="T1430" s="389"/>
      <c r="U1430" s="389">
        <f t="shared" si="258"/>
        <v>0</v>
      </c>
      <c r="V1430" s="451"/>
      <c r="W1430" s="452"/>
      <c r="X1430" s="386"/>
      <c r="Y1430" s="390"/>
      <c r="Z1430" s="391"/>
      <c r="AA1430" s="392"/>
      <c r="AB1430" s="393"/>
      <c r="AC1430" s="394"/>
      <c r="AD1430" s="395">
        <f t="shared" si="261"/>
        <v>0</v>
      </c>
      <c r="AE1430" s="396">
        <f>IF(OR(G1430=账期!$A$18,G1430=账期!$A$20,G1430=账期!$A$22,G1430=账期!$A$24,G1430=账期!$A$25,G1430=账期!$A$27,G1430=账期!$A$26,G1430=账期!$A$28,G1430=账期!$A$30,G1430=账期!$A$32,G1430=账期!$A$34,G1430=账期!$A$35,G1430=账期!$A$37,G1430=账期!$A$39,G1430=账期!$A$40,G1430=账期!$A$41,G1430=账期!$A$42,G1430=账期!$A$43,G1430=账期!$A$44,G1430=账期!$A$45,G1430=账期!$A$46,G1430=账期!$A$48,G1430=账期!$A$50,G1430=账期!$A$51,G1430=账期!$A$52,G1430=账期!$A$53,G1430=账期!$A$54,G1430=账期!$A$56,G1430=账期!$A$57,G1430=账期!$A$58,G1430=账期!$A$59,G1430=账期!$A$60,G1430=账期!$A$61,G1430=账期!$A$62,G1430=账期!$A$63,G1430=账期!$A$64,G1430=账期!$A$66,G1430=账期!$A$67,G1430=账期!$A$68,G1430=账期!$A$70,G1430=账期!$A$71),30,IF(OR(G1430=账期!$A$74,G1430=账期!$A$77,G1430=账期!$A$76,G1430=账期!$A$79,G1430=账期!$A$80,G1430=账期!$A$81,G1430=账期!$A$83,G1430=账期!$A$85,G1430=账期!$A$87,G1430=账期!$A$89,G1430=账期!$A$91),60,IF(OR(G1430=账期!$A$93,G1430=账期!$A$94,G1430=账期!$A$95,G1430=账期!$A$96,G1430=账期!$A$98,G1430=账期!$A$99,G1430=账期!$A$101,G1430=账期!$A$102),90,0)))</f>
        <v>0</v>
      </c>
      <c r="AF1430" s="396"/>
      <c r="AG1430" s="384"/>
      <c r="AH1430" s="396" t="str">
        <f t="shared" si="257"/>
        <v/>
      </c>
    </row>
    <row r="1431" spans="1:34" ht="18" customHeight="1" x14ac:dyDescent="0.25">
      <c r="A1431" s="301" t="str">
        <f t="shared" si="259"/>
        <v/>
      </c>
      <c r="B1431" s="380"/>
      <c r="C1431" s="381"/>
      <c r="D1431" s="382"/>
      <c r="E1431" s="383" t="str">
        <f t="shared" si="255"/>
        <v>C</v>
      </c>
      <c r="F1431" s="383" t="str">
        <f t="shared" si="256"/>
        <v>C</v>
      </c>
      <c r="G1431" s="384"/>
      <c r="H1431" s="385" t="str">
        <f>IF(G1431="","",VLOOKUP(G1431,下拉数据源!J:K,2,0))</f>
        <v/>
      </c>
      <c r="I1431" s="385"/>
      <c r="J1431" s="385"/>
      <c r="K1431" s="386"/>
      <c r="L1431" s="384"/>
      <c r="M1431" s="384"/>
      <c r="N1431" s="384"/>
      <c r="O1431" s="384"/>
      <c r="P1431" s="386"/>
      <c r="Q1431" s="387"/>
      <c r="R1431" s="286"/>
      <c r="S1431" s="388">
        <f t="shared" si="260"/>
        <v>0</v>
      </c>
      <c r="T1431" s="389"/>
      <c r="U1431" s="389">
        <f t="shared" si="258"/>
        <v>0</v>
      </c>
      <c r="V1431" s="451"/>
      <c r="W1431" s="452"/>
      <c r="X1431" s="386"/>
      <c r="Y1431" s="390"/>
      <c r="Z1431" s="391"/>
      <c r="AA1431" s="392"/>
      <c r="AB1431" s="393"/>
      <c r="AC1431" s="394"/>
      <c r="AD1431" s="395">
        <f t="shared" si="261"/>
        <v>0</v>
      </c>
      <c r="AE1431" s="396">
        <f>IF(OR(G1431=账期!$A$18,G1431=账期!$A$20,G1431=账期!$A$22,G1431=账期!$A$24,G1431=账期!$A$25,G1431=账期!$A$27,G1431=账期!$A$26,G1431=账期!$A$28,G1431=账期!$A$30,G1431=账期!$A$32,G1431=账期!$A$34,G1431=账期!$A$35,G1431=账期!$A$37,G1431=账期!$A$39,G1431=账期!$A$40,G1431=账期!$A$41,G1431=账期!$A$42,G1431=账期!$A$43,G1431=账期!$A$44,G1431=账期!$A$45,G1431=账期!$A$46,G1431=账期!$A$48,G1431=账期!$A$50,G1431=账期!$A$51,G1431=账期!$A$52,G1431=账期!$A$53,G1431=账期!$A$54,G1431=账期!$A$56,G1431=账期!$A$57,G1431=账期!$A$58,G1431=账期!$A$59,G1431=账期!$A$60,G1431=账期!$A$61,G1431=账期!$A$62,G1431=账期!$A$63,G1431=账期!$A$64,G1431=账期!$A$66,G1431=账期!$A$67,G1431=账期!$A$68,G1431=账期!$A$70,G1431=账期!$A$71),30,IF(OR(G1431=账期!$A$74,G1431=账期!$A$77,G1431=账期!$A$76,G1431=账期!$A$79,G1431=账期!$A$80,G1431=账期!$A$81,G1431=账期!$A$83,G1431=账期!$A$85,G1431=账期!$A$87,G1431=账期!$A$89,G1431=账期!$A$91),60,IF(OR(G1431=账期!$A$93,G1431=账期!$A$94,G1431=账期!$A$95,G1431=账期!$A$96,G1431=账期!$A$98,G1431=账期!$A$99,G1431=账期!$A$101,G1431=账期!$A$102),90,0)))</f>
        <v>0</v>
      </c>
      <c r="AF1431" s="396"/>
      <c r="AG1431" s="384"/>
      <c r="AH1431" s="396" t="str">
        <f t="shared" si="257"/>
        <v/>
      </c>
    </row>
    <row r="1432" spans="1:34" ht="18" customHeight="1" x14ac:dyDescent="0.25">
      <c r="A1432" s="301" t="str">
        <f t="shared" si="259"/>
        <v/>
      </c>
      <c r="B1432" s="380"/>
      <c r="C1432" s="381"/>
      <c r="D1432" s="382"/>
      <c r="E1432" s="383" t="str">
        <f t="shared" si="255"/>
        <v>C</v>
      </c>
      <c r="F1432" s="383" t="str">
        <f t="shared" si="256"/>
        <v>C</v>
      </c>
      <c r="G1432" s="384"/>
      <c r="H1432" s="385" t="str">
        <f>IF(G1432="","",VLOOKUP(G1432,下拉数据源!J:K,2,0))</f>
        <v/>
      </c>
      <c r="I1432" s="385"/>
      <c r="J1432" s="385"/>
      <c r="K1432" s="386"/>
      <c r="L1432" s="384"/>
      <c r="M1432" s="384"/>
      <c r="N1432" s="384"/>
      <c r="O1432" s="384"/>
      <c r="P1432" s="386"/>
      <c r="Q1432" s="387"/>
      <c r="R1432" s="286"/>
      <c r="S1432" s="388">
        <f t="shared" si="260"/>
        <v>0</v>
      </c>
      <c r="T1432" s="389"/>
      <c r="U1432" s="389">
        <f t="shared" si="258"/>
        <v>0</v>
      </c>
      <c r="V1432" s="451"/>
      <c r="W1432" s="452"/>
      <c r="X1432" s="386"/>
      <c r="Y1432" s="390"/>
      <c r="Z1432" s="391"/>
      <c r="AA1432" s="392"/>
      <c r="AB1432" s="393"/>
      <c r="AC1432" s="394"/>
      <c r="AD1432" s="395">
        <f t="shared" si="261"/>
        <v>0</v>
      </c>
      <c r="AE1432" s="396">
        <f>IF(OR(G1432=账期!$A$18,G1432=账期!$A$20,G1432=账期!$A$22,G1432=账期!$A$24,G1432=账期!$A$25,G1432=账期!$A$27,G1432=账期!$A$26,G1432=账期!$A$28,G1432=账期!$A$30,G1432=账期!$A$32,G1432=账期!$A$34,G1432=账期!$A$35,G1432=账期!$A$37,G1432=账期!$A$39,G1432=账期!$A$40,G1432=账期!$A$41,G1432=账期!$A$42,G1432=账期!$A$43,G1432=账期!$A$44,G1432=账期!$A$45,G1432=账期!$A$46,G1432=账期!$A$48,G1432=账期!$A$50,G1432=账期!$A$51,G1432=账期!$A$52,G1432=账期!$A$53,G1432=账期!$A$54,G1432=账期!$A$56,G1432=账期!$A$57,G1432=账期!$A$58,G1432=账期!$A$59,G1432=账期!$A$60,G1432=账期!$A$61,G1432=账期!$A$62,G1432=账期!$A$63,G1432=账期!$A$64,G1432=账期!$A$66,G1432=账期!$A$67,G1432=账期!$A$68,G1432=账期!$A$70,G1432=账期!$A$71),30,IF(OR(G1432=账期!$A$74,G1432=账期!$A$77,G1432=账期!$A$76,G1432=账期!$A$79,G1432=账期!$A$80,G1432=账期!$A$81,G1432=账期!$A$83,G1432=账期!$A$85,G1432=账期!$A$87,G1432=账期!$A$89,G1432=账期!$A$91),60,IF(OR(G1432=账期!$A$93,G1432=账期!$A$94,G1432=账期!$A$95,G1432=账期!$A$96,G1432=账期!$A$98,G1432=账期!$A$99,G1432=账期!$A$101,G1432=账期!$A$102),90,0)))</f>
        <v>0</v>
      </c>
      <c r="AF1432" s="396"/>
      <c r="AG1432" s="384"/>
      <c r="AH1432" s="396" t="str">
        <f t="shared" si="257"/>
        <v/>
      </c>
    </row>
    <row r="1433" spans="1:34" ht="18" customHeight="1" x14ac:dyDescent="0.25">
      <c r="A1433" s="301" t="str">
        <f t="shared" si="259"/>
        <v/>
      </c>
      <c r="B1433" s="380"/>
      <c r="C1433" s="381"/>
      <c r="D1433" s="382"/>
      <c r="E1433" s="383" t="str">
        <f t="shared" si="255"/>
        <v>C</v>
      </c>
      <c r="F1433" s="383" t="str">
        <f t="shared" si="256"/>
        <v>C</v>
      </c>
      <c r="G1433" s="384"/>
      <c r="H1433" s="385" t="str">
        <f>IF(G1433="","",VLOOKUP(G1433,下拉数据源!J:K,2,0))</f>
        <v/>
      </c>
      <c r="I1433" s="385"/>
      <c r="J1433" s="385"/>
      <c r="K1433" s="386"/>
      <c r="L1433" s="384"/>
      <c r="M1433" s="384"/>
      <c r="N1433" s="384"/>
      <c r="O1433" s="384"/>
      <c r="P1433" s="386"/>
      <c r="Q1433" s="387"/>
      <c r="R1433" s="286"/>
      <c r="S1433" s="388">
        <f t="shared" si="260"/>
        <v>0</v>
      </c>
      <c r="T1433" s="389"/>
      <c r="U1433" s="389">
        <f t="shared" si="258"/>
        <v>0</v>
      </c>
      <c r="V1433" s="451"/>
      <c r="W1433" s="452"/>
      <c r="X1433" s="386"/>
      <c r="Y1433" s="390"/>
      <c r="Z1433" s="391"/>
      <c r="AA1433" s="392"/>
      <c r="AB1433" s="393"/>
      <c r="AC1433" s="394"/>
      <c r="AD1433" s="395">
        <f t="shared" si="261"/>
        <v>0</v>
      </c>
      <c r="AE1433" s="396">
        <f>IF(OR(G1433=账期!$A$18,G1433=账期!$A$20,G1433=账期!$A$22,G1433=账期!$A$24,G1433=账期!$A$25,G1433=账期!$A$27,G1433=账期!$A$26,G1433=账期!$A$28,G1433=账期!$A$30,G1433=账期!$A$32,G1433=账期!$A$34,G1433=账期!$A$35,G1433=账期!$A$37,G1433=账期!$A$39,G1433=账期!$A$40,G1433=账期!$A$41,G1433=账期!$A$42,G1433=账期!$A$43,G1433=账期!$A$44,G1433=账期!$A$45,G1433=账期!$A$46,G1433=账期!$A$48,G1433=账期!$A$50,G1433=账期!$A$51,G1433=账期!$A$52,G1433=账期!$A$53,G1433=账期!$A$54,G1433=账期!$A$56,G1433=账期!$A$57,G1433=账期!$A$58,G1433=账期!$A$59,G1433=账期!$A$60,G1433=账期!$A$61,G1433=账期!$A$62,G1433=账期!$A$63,G1433=账期!$A$64,G1433=账期!$A$66,G1433=账期!$A$67,G1433=账期!$A$68,G1433=账期!$A$70,G1433=账期!$A$71),30,IF(OR(G1433=账期!$A$74,G1433=账期!$A$77,G1433=账期!$A$76,G1433=账期!$A$79,G1433=账期!$A$80,G1433=账期!$A$81,G1433=账期!$A$83,G1433=账期!$A$85,G1433=账期!$A$87,G1433=账期!$A$89,G1433=账期!$A$91),60,IF(OR(G1433=账期!$A$93,G1433=账期!$A$94,G1433=账期!$A$95,G1433=账期!$A$96,G1433=账期!$A$98,G1433=账期!$A$99,G1433=账期!$A$101,G1433=账期!$A$102),90,0)))</f>
        <v>0</v>
      </c>
      <c r="AF1433" s="396"/>
      <c r="AG1433" s="384"/>
      <c r="AH1433" s="396" t="str">
        <f t="shared" si="257"/>
        <v/>
      </c>
    </row>
    <row r="1434" spans="1:34" ht="18" customHeight="1" x14ac:dyDescent="0.25">
      <c r="A1434" s="301" t="str">
        <f t="shared" si="259"/>
        <v/>
      </c>
      <c r="B1434" s="380"/>
      <c r="C1434" s="381"/>
      <c r="D1434" s="382"/>
      <c r="E1434" s="383" t="str">
        <f t="shared" si="255"/>
        <v>C</v>
      </c>
      <c r="F1434" s="383" t="str">
        <f t="shared" si="256"/>
        <v>C</v>
      </c>
      <c r="G1434" s="384"/>
      <c r="H1434" s="385" t="str">
        <f>IF(G1434="","",VLOOKUP(G1434,下拉数据源!J:K,2,0))</f>
        <v/>
      </c>
      <c r="I1434" s="385"/>
      <c r="J1434" s="385"/>
      <c r="K1434" s="386"/>
      <c r="L1434" s="384"/>
      <c r="M1434" s="384"/>
      <c r="N1434" s="384"/>
      <c r="O1434" s="384"/>
      <c r="P1434" s="386"/>
      <c r="Q1434" s="387"/>
      <c r="R1434" s="286"/>
      <c r="S1434" s="388">
        <f t="shared" si="260"/>
        <v>0</v>
      </c>
      <c r="T1434" s="389"/>
      <c r="U1434" s="389">
        <f t="shared" si="258"/>
        <v>0</v>
      </c>
      <c r="V1434" s="451"/>
      <c r="W1434" s="452"/>
      <c r="X1434" s="386"/>
      <c r="Y1434" s="390"/>
      <c r="Z1434" s="391"/>
      <c r="AA1434" s="392"/>
      <c r="AB1434" s="393"/>
      <c r="AC1434" s="394"/>
      <c r="AD1434" s="395">
        <f t="shared" si="261"/>
        <v>0</v>
      </c>
      <c r="AE1434" s="396">
        <f>IF(OR(G1434=账期!$A$18,G1434=账期!$A$20,G1434=账期!$A$22,G1434=账期!$A$24,G1434=账期!$A$25,G1434=账期!$A$27,G1434=账期!$A$26,G1434=账期!$A$28,G1434=账期!$A$30,G1434=账期!$A$32,G1434=账期!$A$34,G1434=账期!$A$35,G1434=账期!$A$37,G1434=账期!$A$39,G1434=账期!$A$40,G1434=账期!$A$41,G1434=账期!$A$42,G1434=账期!$A$43,G1434=账期!$A$44,G1434=账期!$A$45,G1434=账期!$A$46,G1434=账期!$A$48,G1434=账期!$A$50,G1434=账期!$A$51,G1434=账期!$A$52,G1434=账期!$A$53,G1434=账期!$A$54,G1434=账期!$A$56,G1434=账期!$A$57,G1434=账期!$A$58,G1434=账期!$A$59,G1434=账期!$A$60,G1434=账期!$A$61,G1434=账期!$A$62,G1434=账期!$A$63,G1434=账期!$A$64,G1434=账期!$A$66,G1434=账期!$A$67,G1434=账期!$A$68,G1434=账期!$A$70,G1434=账期!$A$71),30,IF(OR(G1434=账期!$A$74,G1434=账期!$A$77,G1434=账期!$A$76,G1434=账期!$A$79,G1434=账期!$A$80,G1434=账期!$A$81,G1434=账期!$A$83,G1434=账期!$A$85,G1434=账期!$A$87,G1434=账期!$A$89,G1434=账期!$A$91),60,IF(OR(G1434=账期!$A$93,G1434=账期!$A$94,G1434=账期!$A$95,G1434=账期!$A$96,G1434=账期!$A$98,G1434=账期!$A$99,G1434=账期!$A$101,G1434=账期!$A$102),90,0)))</f>
        <v>0</v>
      </c>
      <c r="AF1434" s="396"/>
      <c r="AG1434" s="384"/>
      <c r="AH1434" s="396" t="str">
        <f t="shared" si="257"/>
        <v/>
      </c>
    </row>
    <row r="1435" spans="1:34" ht="18" customHeight="1" x14ac:dyDescent="0.25">
      <c r="A1435" s="301" t="str">
        <f t="shared" si="259"/>
        <v/>
      </c>
      <c r="B1435" s="380"/>
      <c r="C1435" s="381"/>
      <c r="D1435" s="382"/>
      <c r="E1435" s="383" t="str">
        <f t="shared" si="255"/>
        <v>C</v>
      </c>
      <c r="F1435" s="383" t="str">
        <f t="shared" si="256"/>
        <v>C</v>
      </c>
      <c r="G1435" s="384"/>
      <c r="H1435" s="385" t="str">
        <f>IF(G1435="","",VLOOKUP(G1435,下拉数据源!J:K,2,0))</f>
        <v/>
      </c>
      <c r="I1435" s="385"/>
      <c r="J1435" s="385"/>
      <c r="K1435" s="386"/>
      <c r="L1435" s="384"/>
      <c r="M1435" s="384"/>
      <c r="N1435" s="384"/>
      <c r="O1435" s="384"/>
      <c r="P1435" s="386"/>
      <c r="Q1435" s="387"/>
      <c r="R1435" s="286"/>
      <c r="S1435" s="388">
        <f t="shared" si="260"/>
        <v>0</v>
      </c>
      <c r="T1435" s="389"/>
      <c r="U1435" s="389">
        <f t="shared" si="258"/>
        <v>0</v>
      </c>
      <c r="V1435" s="451"/>
      <c r="W1435" s="452"/>
      <c r="X1435" s="386"/>
      <c r="Y1435" s="390"/>
      <c r="Z1435" s="391"/>
      <c r="AA1435" s="392"/>
      <c r="AB1435" s="393"/>
      <c r="AC1435" s="394"/>
      <c r="AD1435" s="395">
        <f t="shared" si="261"/>
        <v>0</v>
      </c>
      <c r="AE1435" s="396">
        <f>IF(OR(G1435=账期!$A$18,G1435=账期!$A$20,G1435=账期!$A$22,G1435=账期!$A$24,G1435=账期!$A$25,G1435=账期!$A$27,G1435=账期!$A$26,G1435=账期!$A$28,G1435=账期!$A$30,G1435=账期!$A$32,G1435=账期!$A$34,G1435=账期!$A$35,G1435=账期!$A$37,G1435=账期!$A$39,G1435=账期!$A$40,G1435=账期!$A$41,G1435=账期!$A$42,G1435=账期!$A$43,G1435=账期!$A$44,G1435=账期!$A$45,G1435=账期!$A$46,G1435=账期!$A$48,G1435=账期!$A$50,G1435=账期!$A$51,G1435=账期!$A$52,G1435=账期!$A$53,G1435=账期!$A$54,G1435=账期!$A$56,G1435=账期!$A$57,G1435=账期!$A$58,G1435=账期!$A$59,G1435=账期!$A$60,G1435=账期!$A$61,G1435=账期!$A$62,G1435=账期!$A$63,G1435=账期!$A$64,G1435=账期!$A$66,G1435=账期!$A$67,G1435=账期!$A$68,G1435=账期!$A$70,G1435=账期!$A$71),30,IF(OR(G1435=账期!$A$74,G1435=账期!$A$77,G1435=账期!$A$76,G1435=账期!$A$79,G1435=账期!$A$80,G1435=账期!$A$81,G1435=账期!$A$83,G1435=账期!$A$85,G1435=账期!$A$87,G1435=账期!$A$89,G1435=账期!$A$91),60,IF(OR(G1435=账期!$A$93,G1435=账期!$A$94,G1435=账期!$A$95,G1435=账期!$A$96,G1435=账期!$A$98,G1435=账期!$A$99,G1435=账期!$A$101,G1435=账期!$A$102),90,0)))</f>
        <v>0</v>
      </c>
      <c r="AF1435" s="396"/>
      <c r="AG1435" s="384"/>
      <c r="AH1435" s="396" t="str">
        <f t="shared" si="257"/>
        <v/>
      </c>
    </row>
    <row r="1436" spans="1:34" ht="18" customHeight="1" x14ac:dyDescent="0.25">
      <c r="A1436" s="301" t="str">
        <f t="shared" si="259"/>
        <v/>
      </c>
      <c r="B1436" s="380"/>
      <c r="C1436" s="381"/>
      <c r="D1436" s="382"/>
      <c r="E1436" s="383" t="str">
        <f t="shared" si="255"/>
        <v>C</v>
      </c>
      <c r="F1436" s="383" t="str">
        <f t="shared" si="256"/>
        <v>C</v>
      </c>
      <c r="G1436" s="384"/>
      <c r="H1436" s="385" t="str">
        <f>IF(G1436="","",VLOOKUP(G1436,下拉数据源!J:K,2,0))</f>
        <v/>
      </c>
      <c r="I1436" s="385"/>
      <c r="J1436" s="385"/>
      <c r="K1436" s="386"/>
      <c r="L1436" s="384"/>
      <c r="M1436" s="384"/>
      <c r="N1436" s="384"/>
      <c r="O1436" s="384"/>
      <c r="P1436" s="386"/>
      <c r="Q1436" s="387"/>
      <c r="R1436" s="286"/>
      <c r="S1436" s="388">
        <f t="shared" si="260"/>
        <v>0</v>
      </c>
      <c r="T1436" s="389"/>
      <c r="U1436" s="389">
        <f t="shared" si="258"/>
        <v>0</v>
      </c>
      <c r="V1436" s="451"/>
      <c r="W1436" s="452"/>
      <c r="X1436" s="386"/>
      <c r="Y1436" s="390"/>
      <c r="Z1436" s="391"/>
      <c r="AA1436" s="392"/>
      <c r="AB1436" s="393"/>
      <c r="AC1436" s="394"/>
      <c r="AD1436" s="395">
        <f t="shared" si="261"/>
        <v>0</v>
      </c>
      <c r="AE1436" s="396">
        <f>IF(OR(G1436=账期!$A$18,G1436=账期!$A$20,G1436=账期!$A$22,G1436=账期!$A$24,G1436=账期!$A$25,G1436=账期!$A$27,G1436=账期!$A$26,G1436=账期!$A$28,G1436=账期!$A$30,G1436=账期!$A$32,G1436=账期!$A$34,G1436=账期!$A$35,G1436=账期!$A$37,G1436=账期!$A$39,G1436=账期!$A$40,G1436=账期!$A$41,G1436=账期!$A$42,G1436=账期!$A$43,G1436=账期!$A$44,G1436=账期!$A$45,G1436=账期!$A$46,G1436=账期!$A$48,G1436=账期!$A$50,G1436=账期!$A$51,G1436=账期!$A$52,G1436=账期!$A$53,G1436=账期!$A$54,G1436=账期!$A$56,G1436=账期!$A$57,G1436=账期!$A$58,G1436=账期!$A$59,G1436=账期!$A$60,G1436=账期!$A$61,G1436=账期!$A$62,G1436=账期!$A$63,G1436=账期!$A$64,G1436=账期!$A$66,G1436=账期!$A$67,G1436=账期!$A$68,G1436=账期!$A$70,G1436=账期!$A$71),30,IF(OR(G1436=账期!$A$74,G1436=账期!$A$77,G1436=账期!$A$76,G1436=账期!$A$79,G1436=账期!$A$80,G1436=账期!$A$81,G1436=账期!$A$83,G1436=账期!$A$85,G1436=账期!$A$87,G1436=账期!$A$89,G1436=账期!$A$91),60,IF(OR(G1436=账期!$A$93,G1436=账期!$A$94,G1436=账期!$A$95,G1436=账期!$A$96,G1436=账期!$A$98,G1436=账期!$A$99,G1436=账期!$A$101,G1436=账期!$A$102),90,0)))</f>
        <v>0</v>
      </c>
      <c r="AF1436" s="396"/>
      <c r="AG1436" s="384"/>
      <c r="AH1436" s="396" t="str">
        <f t="shared" si="257"/>
        <v/>
      </c>
    </row>
    <row r="1437" spans="1:34" ht="18" customHeight="1" x14ac:dyDescent="0.25">
      <c r="A1437" s="301" t="str">
        <f t="shared" si="259"/>
        <v/>
      </c>
      <c r="B1437" s="380"/>
      <c r="C1437" s="381"/>
      <c r="D1437" s="382"/>
      <c r="E1437" s="383" t="str">
        <f t="shared" ref="E1437:E1500" si="262">IF(OR(D1437="长飞",D1437="烽火",D1437="特发",D1437="富通",D1437="亨通",G1437="赣州金信诺",G1437="江苏永鼎",G1437="宏安集团"),"A",IF(OR(G1437="广意通讯",G1437="湖北楚天",G1437="宁波格亿达",G1437="通鼎互联",G1437="黄石昌达",G1437="江苏俊知",G1437="珠海汉胜",G1437="武汉电信"),"B","C"))</f>
        <v>C</v>
      </c>
      <c r="F1437" s="383" t="str">
        <f t="shared" ref="F1437:F1500" si="263">IF(OR(G1437="成都大唐",G1437="广东亨通",G1437="江苏亨通",G1437="兰州长飞",G1437="南京华信",G1437="汕头奥星",G1437="特发光网",G1437="武汉长飞",G1437="长春烽火",G1437="广意通讯",G1437="湖北楚天",G1437="宁波格亿达",G1437="通鼎互联",G1437="安徽汉唐",G1437="安徽宜德",G1437="安徽盈通",G1437="成都康宁",G1437="成都中飞",G1437="东莞光佳",G1437="东莞鸿鑫",G1437="烽火博鑫",G1437="佛山星蓝",G1437="广东金桥",G1437="广州联兴",G1437="贵州乾新",G1437="航天电工",G1437="合肥兴联",G1437="湖北宇洪",G1437="江苏奥通",G1437="江苏中远",G1437="宁波辰飞",G1437="宁波汉生",G1437="宁波宇欣",G1437="山东太平洋",G1437="山东特发",G1437="山东永通",G1437="上海朗闻",G1437="上海翼波",G1437="四川天邑",G1437="四川旭泰",G1437="武汉瑞联",G1437="武汉同至",G1437="西安西古",G1437="西安鑫华通",G1437="武汉驿路通",G1437="长光通信",G1437="中电八所",G1437="中电光达",G1437="中利集团",G1437="重庆特发",G1437="舟山安格",G1437="珠海邗秦"),"A",IF(OR(G1437="富通天津",G1437="赣州金信诺",G1437="江苏永鼎",G1437="上海长飞",G1437="特发股份",G1437="武汉烽火",G1437="西安烽火",G1437="长飞中利",G1437="江苏中天",G1437="江西联创",G1437="宁波盈谷",G1437="黄石昌达",G1437="四川长飞"),"B","C"))</f>
        <v>C</v>
      </c>
      <c r="G1437" s="384"/>
      <c r="H1437" s="385" t="str">
        <f>IF(G1437="","",VLOOKUP(G1437,下拉数据源!J:K,2,0))</f>
        <v/>
      </c>
      <c r="I1437" s="385"/>
      <c r="J1437" s="385"/>
      <c r="K1437" s="386"/>
      <c r="L1437" s="384"/>
      <c r="M1437" s="384"/>
      <c r="N1437" s="384"/>
      <c r="O1437" s="384"/>
      <c r="P1437" s="386"/>
      <c r="Q1437" s="387"/>
      <c r="R1437" s="286"/>
      <c r="S1437" s="388">
        <f t="shared" si="260"/>
        <v>0</v>
      </c>
      <c r="T1437" s="389"/>
      <c r="U1437" s="389">
        <f t="shared" si="258"/>
        <v>0</v>
      </c>
      <c r="V1437" s="451"/>
      <c r="W1437" s="452"/>
      <c r="X1437" s="386"/>
      <c r="Y1437" s="390"/>
      <c r="Z1437" s="391"/>
      <c r="AA1437" s="392"/>
      <c r="AB1437" s="393"/>
      <c r="AC1437" s="394"/>
      <c r="AD1437" s="395">
        <f t="shared" si="261"/>
        <v>0</v>
      </c>
      <c r="AE1437" s="396">
        <f>IF(OR(G1437=账期!$A$18,G1437=账期!$A$20,G1437=账期!$A$22,G1437=账期!$A$24,G1437=账期!$A$25,G1437=账期!$A$27,G1437=账期!$A$26,G1437=账期!$A$28,G1437=账期!$A$30,G1437=账期!$A$32,G1437=账期!$A$34,G1437=账期!$A$35,G1437=账期!$A$37,G1437=账期!$A$39,G1437=账期!$A$40,G1437=账期!$A$41,G1437=账期!$A$42,G1437=账期!$A$43,G1437=账期!$A$44,G1437=账期!$A$45,G1437=账期!$A$46,G1437=账期!$A$48,G1437=账期!$A$50,G1437=账期!$A$51,G1437=账期!$A$52,G1437=账期!$A$53,G1437=账期!$A$54,G1437=账期!$A$56,G1437=账期!$A$57,G1437=账期!$A$58,G1437=账期!$A$59,G1437=账期!$A$60,G1437=账期!$A$61,G1437=账期!$A$62,G1437=账期!$A$63,G1437=账期!$A$64,G1437=账期!$A$66,G1437=账期!$A$67,G1437=账期!$A$68,G1437=账期!$A$70,G1437=账期!$A$71),30,IF(OR(G1437=账期!$A$74,G1437=账期!$A$77,G1437=账期!$A$76,G1437=账期!$A$79,G1437=账期!$A$80,G1437=账期!$A$81,G1437=账期!$A$83,G1437=账期!$A$85,G1437=账期!$A$87,G1437=账期!$A$89,G1437=账期!$A$91),60,IF(OR(G1437=账期!$A$93,G1437=账期!$A$94,G1437=账期!$A$95,G1437=账期!$A$96,G1437=账期!$A$98,G1437=账期!$A$99,G1437=账期!$A$101,G1437=账期!$A$102),90,0)))</f>
        <v>0</v>
      </c>
      <c r="AF1437" s="396"/>
      <c r="AG1437" s="384"/>
      <c r="AH1437" s="396" t="str">
        <f t="shared" si="257"/>
        <v/>
      </c>
    </row>
    <row r="1438" spans="1:34" ht="18" customHeight="1" x14ac:dyDescent="0.25">
      <c r="A1438" s="301" t="str">
        <f t="shared" si="259"/>
        <v/>
      </c>
      <c r="B1438" s="380"/>
      <c r="C1438" s="381"/>
      <c r="D1438" s="382"/>
      <c r="E1438" s="383" t="str">
        <f t="shared" si="262"/>
        <v>C</v>
      </c>
      <c r="F1438" s="383" t="str">
        <f t="shared" si="263"/>
        <v>C</v>
      </c>
      <c r="G1438" s="384"/>
      <c r="H1438" s="385" t="str">
        <f>IF(G1438="","",VLOOKUP(G1438,下拉数据源!J:K,2,0))</f>
        <v/>
      </c>
      <c r="I1438" s="385"/>
      <c r="J1438" s="385"/>
      <c r="K1438" s="386"/>
      <c r="L1438" s="384"/>
      <c r="M1438" s="384"/>
      <c r="N1438" s="384"/>
      <c r="O1438" s="384"/>
      <c r="P1438" s="386"/>
      <c r="Q1438" s="387"/>
      <c r="R1438" s="286"/>
      <c r="S1438" s="388">
        <f t="shared" si="260"/>
        <v>0</v>
      </c>
      <c r="T1438" s="389"/>
      <c r="U1438" s="389">
        <f t="shared" si="258"/>
        <v>0</v>
      </c>
      <c r="V1438" s="451"/>
      <c r="W1438" s="452"/>
      <c r="X1438" s="386"/>
      <c r="Y1438" s="390"/>
      <c r="Z1438" s="391"/>
      <c r="AA1438" s="392"/>
      <c r="AB1438" s="393"/>
      <c r="AC1438" s="394"/>
      <c r="AD1438" s="395">
        <f t="shared" si="261"/>
        <v>0</v>
      </c>
      <c r="AE1438" s="396">
        <f>IF(OR(G1438=账期!$A$18,G1438=账期!$A$20,G1438=账期!$A$22,G1438=账期!$A$24,G1438=账期!$A$25,G1438=账期!$A$27,G1438=账期!$A$26,G1438=账期!$A$28,G1438=账期!$A$30,G1438=账期!$A$32,G1438=账期!$A$34,G1438=账期!$A$35,G1438=账期!$A$37,G1438=账期!$A$39,G1438=账期!$A$40,G1438=账期!$A$41,G1438=账期!$A$42,G1438=账期!$A$43,G1438=账期!$A$44,G1438=账期!$A$45,G1438=账期!$A$46,G1438=账期!$A$48,G1438=账期!$A$50,G1438=账期!$A$51,G1438=账期!$A$52,G1438=账期!$A$53,G1438=账期!$A$54,G1438=账期!$A$56,G1438=账期!$A$57,G1438=账期!$A$58,G1438=账期!$A$59,G1438=账期!$A$60,G1438=账期!$A$61,G1438=账期!$A$62,G1438=账期!$A$63,G1438=账期!$A$64,G1438=账期!$A$66,G1438=账期!$A$67,G1438=账期!$A$68,G1438=账期!$A$70,G1438=账期!$A$71),30,IF(OR(G1438=账期!$A$74,G1438=账期!$A$77,G1438=账期!$A$76,G1438=账期!$A$79,G1438=账期!$A$80,G1438=账期!$A$81,G1438=账期!$A$83,G1438=账期!$A$85,G1438=账期!$A$87,G1438=账期!$A$89,G1438=账期!$A$91),60,IF(OR(G1438=账期!$A$93,G1438=账期!$A$94,G1438=账期!$A$95,G1438=账期!$A$96,G1438=账期!$A$98,G1438=账期!$A$99,G1438=账期!$A$101,G1438=账期!$A$102),90,0)))</f>
        <v>0</v>
      </c>
      <c r="AF1438" s="396"/>
      <c r="AG1438" s="384"/>
      <c r="AH1438" s="396" t="str">
        <f t="shared" si="257"/>
        <v/>
      </c>
    </row>
    <row r="1439" spans="1:34" ht="18" customHeight="1" x14ac:dyDescent="0.25">
      <c r="A1439" s="301" t="str">
        <f t="shared" si="259"/>
        <v/>
      </c>
      <c r="B1439" s="380"/>
      <c r="C1439" s="381"/>
      <c r="D1439" s="382"/>
      <c r="E1439" s="383" t="str">
        <f t="shared" si="262"/>
        <v>C</v>
      </c>
      <c r="F1439" s="383" t="str">
        <f t="shared" si="263"/>
        <v>C</v>
      </c>
      <c r="G1439" s="384"/>
      <c r="H1439" s="385" t="str">
        <f>IF(G1439="","",VLOOKUP(G1439,下拉数据源!J:K,2,0))</f>
        <v/>
      </c>
      <c r="I1439" s="385"/>
      <c r="J1439" s="385"/>
      <c r="K1439" s="386"/>
      <c r="L1439" s="384"/>
      <c r="M1439" s="384"/>
      <c r="N1439" s="384"/>
      <c r="O1439" s="384"/>
      <c r="P1439" s="386"/>
      <c r="Q1439" s="387"/>
      <c r="R1439" s="286"/>
      <c r="S1439" s="388">
        <f t="shared" si="260"/>
        <v>0</v>
      </c>
      <c r="T1439" s="389"/>
      <c r="U1439" s="389">
        <f t="shared" si="258"/>
        <v>0</v>
      </c>
      <c r="V1439" s="451"/>
      <c r="W1439" s="452"/>
      <c r="X1439" s="386"/>
      <c r="Y1439" s="390"/>
      <c r="Z1439" s="391"/>
      <c r="AA1439" s="392"/>
      <c r="AB1439" s="393"/>
      <c r="AC1439" s="394"/>
      <c r="AD1439" s="395">
        <f t="shared" si="261"/>
        <v>0</v>
      </c>
      <c r="AE1439" s="396">
        <f>IF(OR(G1439=账期!$A$18,G1439=账期!$A$20,G1439=账期!$A$22,G1439=账期!$A$24,G1439=账期!$A$25,G1439=账期!$A$27,G1439=账期!$A$26,G1439=账期!$A$28,G1439=账期!$A$30,G1439=账期!$A$32,G1439=账期!$A$34,G1439=账期!$A$35,G1439=账期!$A$37,G1439=账期!$A$39,G1439=账期!$A$40,G1439=账期!$A$41,G1439=账期!$A$42,G1439=账期!$A$43,G1439=账期!$A$44,G1439=账期!$A$45,G1439=账期!$A$46,G1439=账期!$A$48,G1439=账期!$A$50,G1439=账期!$A$51,G1439=账期!$A$52,G1439=账期!$A$53,G1439=账期!$A$54,G1439=账期!$A$56,G1439=账期!$A$57,G1439=账期!$A$58,G1439=账期!$A$59,G1439=账期!$A$60,G1439=账期!$A$61,G1439=账期!$A$62,G1439=账期!$A$63,G1439=账期!$A$64,G1439=账期!$A$66,G1439=账期!$A$67,G1439=账期!$A$68,G1439=账期!$A$70,G1439=账期!$A$71),30,IF(OR(G1439=账期!$A$74,G1439=账期!$A$77,G1439=账期!$A$76,G1439=账期!$A$79,G1439=账期!$A$80,G1439=账期!$A$81,G1439=账期!$A$83,G1439=账期!$A$85,G1439=账期!$A$87,G1439=账期!$A$89,G1439=账期!$A$91),60,IF(OR(G1439=账期!$A$93,G1439=账期!$A$94,G1439=账期!$A$95,G1439=账期!$A$96,G1439=账期!$A$98,G1439=账期!$A$99,G1439=账期!$A$101,G1439=账期!$A$102),90,0)))</f>
        <v>0</v>
      </c>
      <c r="AF1439" s="396"/>
      <c r="AG1439" s="384"/>
      <c r="AH1439" s="396" t="str">
        <f t="shared" si="257"/>
        <v/>
      </c>
    </row>
    <row r="1440" spans="1:34" ht="18" customHeight="1" x14ac:dyDescent="0.25">
      <c r="A1440" s="301" t="str">
        <f t="shared" si="259"/>
        <v/>
      </c>
      <c r="B1440" s="380"/>
      <c r="C1440" s="381"/>
      <c r="D1440" s="382"/>
      <c r="E1440" s="383" t="str">
        <f t="shared" si="262"/>
        <v>C</v>
      </c>
      <c r="F1440" s="383" t="str">
        <f t="shared" si="263"/>
        <v>C</v>
      </c>
      <c r="G1440" s="384"/>
      <c r="H1440" s="385" t="str">
        <f>IF(G1440="","",VLOOKUP(G1440,下拉数据源!J:K,2,0))</f>
        <v/>
      </c>
      <c r="I1440" s="385"/>
      <c r="J1440" s="385"/>
      <c r="K1440" s="386"/>
      <c r="L1440" s="384"/>
      <c r="M1440" s="384"/>
      <c r="N1440" s="384"/>
      <c r="O1440" s="384"/>
      <c r="P1440" s="386"/>
      <c r="Q1440" s="387"/>
      <c r="R1440" s="286"/>
      <c r="S1440" s="388">
        <f t="shared" si="260"/>
        <v>0</v>
      </c>
      <c r="T1440" s="389"/>
      <c r="U1440" s="389">
        <f t="shared" si="258"/>
        <v>0</v>
      </c>
      <c r="V1440" s="451"/>
      <c r="W1440" s="452"/>
      <c r="X1440" s="386"/>
      <c r="Y1440" s="390"/>
      <c r="Z1440" s="391"/>
      <c r="AA1440" s="392"/>
      <c r="AB1440" s="393"/>
      <c r="AC1440" s="394"/>
      <c r="AD1440" s="395">
        <f t="shared" si="261"/>
        <v>0</v>
      </c>
      <c r="AE1440" s="396">
        <f>IF(OR(G1440=账期!$A$18,G1440=账期!$A$20,G1440=账期!$A$22,G1440=账期!$A$24,G1440=账期!$A$25,G1440=账期!$A$27,G1440=账期!$A$26,G1440=账期!$A$28,G1440=账期!$A$30,G1440=账期!$A$32,G1440=账期!$A$34,G1440=账期!$A$35,G1440=账期!$A$37,G1440=账期!$A$39,G1440=账期!$A$40,G1440=账期!$A$41,G1440=账期!$A$42,G1440=账期!$A$43,G1440=账期!$A$44,G1440=账期!$A$45,G1440=账期!$A$46,G1440=账期!$A$48,G1440=账期!$A$50,G1440=账期!$A$51,G1440=账期!$A$52,G1440=账期!$A$53,G1440=账期!$A$54,G1440=账期!$A$56,G1440=账期!$A$57,G1440=账期!$A$58,G1440=账期!$A$59,G1440=账期!$A$60,G1440=账期!$A$61,G1440=账期!$A$62,G1440=账期!$A$63,G1440=账期!$A$64,G1440=账期!$A$66,G1440=账期!$A$67,G1440=账期!$A$68,G1440=账期!$A$70,G1440=账期!$A$71),30,IF(OR(G1440=账期!$A$74,G1440=账期!$A$77,G1440=账期!$A$76,G1440=账期!$A$79,G1440=账期!$A$80,G1440=账期!$A$81,G1440=账期!$A$83,G1440=账期!$A$85,G1440=账期!$A$87,G1440=账期!$A$89,G1440=账期!$A$91),60,IF(OR(G1440=账期!$A$93,G1440=账期!$A$94,G1440=账期!$A$95,G1440=账期!$A$96,G1440=账期!$A$98,G1440=账期!$A$99,G1440=账期!$A$101,G1440=账期!$A$102),90,0)))</f>
        <v>0</v>
      </c>
      <c r="AF1440" s="396"/>
      <c r="AG1440" s="384"/>
      <c r="AH1440" s="396" t="str">
        <f t="shared" si="257"/>
        <v/>
      </c>
    </row>
    <row r="1441" spans="1:34" ht="18" customHeight="1" x14ac:dyDescent="0.25">
      <c r="A1441" s="301" t="str">
        <f t="shared" si="259"/>
        <v/>
      </c>
      <c r="B1441" s="380"/>
      <c r="C1441" s="381"/>
      <c r="D1441" s="382"/>
      <c r="E1441" s="383" t="str">
        <f t="shared" si="262"/>
        <v>C</v>
      </c>
      <c r="F1441" s="383" t="str">
        <f t="shared" si="263"/>
        <v>C</v>
      </c>
      <c r="G1441" s="384"/>
      <c r="H1441" s="385" t="str">
        <f>IF(G1441="","",VLOOKUP(G1441,下拉数据源!J:K,2,0))</f>
        <v/>
      </c>
      <c r="I1441" s="385"/>
      <c r="J1441" s="385"/>
      <c r="K1441" s="386"/>
      <c r="L1441" s="384"/>
      <c r="M1441" s="384"/>
      <c r="N1441" s="384"/>
      <c r="O1441" s="384"/>
      <c r="P1441" s="386"/>
      <c r="Q1441" s="387"/>
      <c r="R1441" s="286"/>
      <c r="S1441" s="388">
        <f t="shared" si="260"/>
        <v>0</v>
      </c>
      <c r="T1441" s="389"/>
      <c r="U1441" s="389">
        <f t="shared" si="258"/>
        <v>0</v>
      </c>
      <c r="V1441" s="451"/>
      <c r="W1441" s="452"/>
      <c r="X1441" s="386"/>
      <c r="Y1441" s="390"/>
      <c r="Z1441" s="391"/>
      <c r="AA1441" s="392"/>
      <c r="AB1441" s="393"/>
      <c r="AC1441" s="394"/>
      <c r="AD1441" s="395">
        <f t="shared" si="261"/>
        <v>0</v>
      </c>
      <c r="AE1441" s="396">
        <f>IF(OR(G1441=账期!$A$18,G1441=账期!$A$20,G1441=账期!$A$22,G1441=账期!$A$24,G1441=账期!$A$25,G1441=账期!$A$27,G1441=账期!$A$26,G1441=账期!$A$28,G1441=账期!$A$30,G1441=账期!$A$32,G1441=账期!$A$34,G1441=账期!$A$35,G1441=账期!$A$37,G1441=账期!$A$39,G1441=账期!$A$40,G1441=账期!$A$41,G1441=账期!$A$42,G1441=账期!$A$43,G1441=账期!$A$44,G1441=账期!$A$45,G1441=账期!$A$46,G1441=账期!$A$48,G1441=账期!$A$50,G1441=账期!$A$51,G1441=账期!$A$52,G1441=账期!$A$53,G1441=账期!$A$54,G1441=账期!$A$56,G1441=账期!$A$57,G1441=账期!$A$58,G1441=账期!$A$59,G1441=账期!$A$60,G1441=账期!$A$61,G1441=账期!$A$62,G1441=账期!$A$63,G1441=账期!$A$64,G1441=账期!$A$66,G1441=账期!$A$67,G1441=账期!$A$68,G1441=账期!$A$70,G1441=账期!$A$71),30,IF(OR(G1441=账期!$A$74,G1441=账期!$A$77,G1441=账期!$A$76,G1441=账期!$A$79,G1441=账期!$A$80,G1441=账期!$A$81,G1441=账期!$A$83,G1441=账期!$A$85,G1441=账期!$A$87,G1441=账期!$A$89,G1441=账期!$A$91),60,IF(OR(G1441=账期!$A$93,G1441=账期!$A$94,G1441=账期!$A$95,G1441=账期!$A$96,G1441=账期!$A$98,G1441=账期!$A$99,G1441=账期!$A$101,G1441=账期!$A$102),90,0)))</f>
        <v>0</v>
      </c>
      <c r="AF1441" s="396"/>
      <c r="AG1441" s="384"/>
      <c r="AH1441" s="396" t="str">
        <f t="shared" si="257"/>
        <v/>
      </c>
    </row>
    <row r="1442" spans="1:34" ht="18" customHeight="1" x14ac:dyDescent="0.25">
      <c r="A1442" s="301" t="str">
        <f t="shared" si="259"/>
        <v/>
      </c>
      <c r="B1442" s="380"/>
      <c r="C1442" s="381"/>
      <c r="D1442" s="382"/>
      <c r="E1442" s="383" t="str">
        <f t="shared" si="262"/>
        <v>C</v>
      </c>
      <c r="F1442" s="383" t="str">
        <f t="shared" si="263"/>
        <v>C</v>
      </c>
      <c r="G1442" s="384"/>
      <c r="H1442" s="385" t="str">
        <f>IF(G1442="","",VLOOKUP(G1442,下拉数据源!J:K,2,0))</f>
        <v/>
      </c>
      <c r="I1442" s="385"/>
      <c r="J1442" s="385"/>
      <c r="K1442" s="386"/>
      <c r="L1442" s="384"/>
      <c r="M1442" s="384"/>
      <c r="N1442" s="384"/>
      <c r="O1442" s="384"/>
      <c r="P1442" s="386"/>
      <c r="Q1442" s="387"/>
      <c r="R1442" s="286"/>
      <c r="S1442" s="388">
        <f t="shared" si="260"/>
        <v>0</v>
      </c>
      <c r="T1442" s="389"/>
      <c r="U1442" s="389">
        <f t="shared" si="258"/>
        <v>0</v>
      </c>
      <c r="V1442" s="451"/>
      <c r="W1442" s="452"/>
      <c r="X1442" s="386"/>
      <c r="Y1442" s="390"/>
      <c r="Z1442" s="391"/>
      <c r="AA1442" s="392"/>
      <c r="AB1442" s="393"/>
      <c r="AC1442" s="394"/>
      <c r="AD1442" s="395">
        <f t="shared" si="261"/>
        <v>0</v>
      </c>
      <c r="AE1442" s="396">
        <f>IF(OR(G1442=账期!$A$18,G1442=账期!$A$20,G1442=账期!$A$22,G1442=账期!$A$24,G1442=账期!$A$25,G1442=账期!$A$27,G1442=账期!$A$26,G1442=账期!$A$28,G1442=账期!$A$30,G1442=账期!$A$32,G1442=账期!$A$34,G1442=账期!$A$35,G1442=账期!$A$37,G1442=账期!$A$39,G1442=账期!$A$40,G1442=账期!$A$41,G1442=账期!$A$42,G1442=账期!$A$43,G1442=账期!$A$44,G1442=账期!$A$45,G1442=账期!$A$46,G1442=账期!$A$48,G1442=账期!$A$50,G1442=账期!$A$51,G1442=账期!$A$52,G1442=账期!$A$53,G1442=账期!$A$54,G1442=账期!$A$56,G1442=账期!$A$57,G1442=账期!$A$58,G1442=账期!$A$59,G1442=账期!$A$60,G1442=账期!$A$61,G1442=账期!$A$62,G1442=账期!$A$63,G1442=账期!$A$64,G1442=账期!$A$66,G1442=账期!$A$67,G1442=账期!$A$68,G1442=账期!$A$70,G1442=账期!$A$71),30,IF(OR(G1442=账期!$A$74,G1442=账期!$A$77,G1442=账期!$A$76,G1442=账期!$A$79,G1442=账期!$A$80,G1442=账期!$A$81,G1442=账期!$A$83,G1442=账期!$A$85,G1442=账期!$A$87,G1442=账期!$A$89,G1442=账期!$A$91),60,IF(OR(G1442=账期!$A$93,G1442=账期!$A$94,G1442=账期!$A$95,G1442=账期!$A$96,G1442=账期!$A$98,G1442=账期!$A$99,G1442=账期!$A$101,G1442=账期!$A$102),90,0)))</f>
        <v>0</v>
      </c>
      <c r="AF1442" s="396"/>
      <c r="AG1442" s="384"/>
      <c r="AH1442" s="396" t="str">
        <f t="shared" si="257"/>
        <v/>
      </c>
    </row>
    <row r="1443" spans="1:34" ht="18" customHeight="1" x14ac:dyDescent="0.25">
      <c r="A1443" s="301" t="str">
        <f t="shared" si="259"/>
        <v/>
      </c>
      <c r="B1443" s="380"/>
      <c r="C1443" s="381"/>
      <c r="D1443" s="382"/>
      <c r="E1443" s="383" t="str">
        <f t="shared" si="262"/>
        <v>C</v>
      </c>
      <c r="F1443" s="383" t="str">
        <f t="shared" si="263"/>
        <v>C</v>
      </c>
      <c r="G1443" s="384"/>
      <c r="H1443" s="385" t="str">
        <f>IF(G1443="","",VLOOKUP(G1443,下拉数据源!J:K,2,0))</f>
        <v/>
      </c>
      <c r="I1443" s="385"/>
      <c r="J1443" s="385"/>
      <c r="K1443" s="386"/>
      <c r="L1443" s="384"/>
      <c r="M1443" s="384"/>
      <c r="N1443" s="384"/>
      <c r="O1443" s="384"/>
      <c r="P1443" s="386"/>
      <c r="Q1443" s="387"/>
      <c r="R1443" s="286"/>
      <c r="S1443" s="388">
        <f t="shared" si="260"/>
        <v>0</v>
      </c>
      <c r="T1443" s="389"/>
      <c r="U1443" s="389">
        <f t="shared" si="258"/>
        <v>0</v>
      </c>
      <c r="V1443" s="451"/>
      <c r="W1443" s="452"/>
      <c r="X1443" s="386"/>
      <c r="Y1443" s="390"/>
      <c r="Z1443" s="391"/>
      <c r="AA1443" s="392"/>
      <c r="AB1443" s="393"/>
      <c r="AC1443" s="394"/>
      <c r="AD1443" s="395">
        <f t="shared" si="261"/>
        <v>0</v>
      </c>
      <c r="AE1443" s="396">
        <f>IF(OR(G1443=账期!$A$18,G1443=账期!$A$20,G1443=账期!$A$22,G1443=账期!$A$24,G1443=账期!$A$25,G1443=账期!$A$27,G1443=账期!$A$26,G1443=账期!$A$28,G1443=账期!$A$30,G1443=账期!$A$32,G1443=账期!$A$34,G1443=账期!$A$35,G1443=账期!$A$37,G1443=账期!$A$39,G1443=账期!$A$40,G1443=账期!$A$41,G1443=账期!$A$42,G1443=账期!$A$43,G1443=账期!$A$44,G1443=账期!$A$45,G1443=账期!$A$46,G1443=账期!$A$48,G1443=账期!$A$50,G1443=账期!$A$51,G1443=账期!$A$52,G1443=账期!$A$53,G1443=账期!$A$54,G1443=账期!$A$56,G1443=账期!$A$57,G1443=账期!$A$58,G1443=账期!$A$59,G1443=账期!$A$60,G1443=账期!$A$61,G1443=账期!$A$62,G1443=账期!$A$63,G1443=账期!$A$64,G1443=账期!$A$66,G1443=账期!$A$67,G1443=账期!$A$68,G1443=账期!$A$70,G1443=账期!$A$71),30,IF(OR(G1443=账期!$A$74,G1443=账期!$A$77,G1443=账期!$A$76,G1443=账期!$A$79,G1443=账期!$A$80,G1443=账期!$A$81,G1443=账期!$A$83,G1443=账期!$A$85,G1443=账期!$A$87,G1443=账期!$A$89,G1443=账期!$A$91),60,IF(OR(G1443=账期!$A$93,G1443=账期!$A$94,G1443=账期!$A$95,G1443=账期!$A$96,G1443=账期!$A$98,G1443=账期!$A$99,G1443=账期!$A$101,G1443=账期!$A$102),90,0)))</f>
        <v>0</v>
      </c>
      <c r="AF1443" s="396"/>
      <c r="AG1443" s="384"/>
      <c r="AH1443" s="396" t="str">
        <f t="shared" si="257"/>
        <v/>
      </c>
    </row>
    <row r="1444" spans="1:34" ht="18" customHeight="1" x14ac:dyDescent="0.25">
      <c r="A1444" s="301" t="str">
        <f t="shared" si="259"/>
        <v/>
      </c>
      <c r="B1444" s="380"/>
      <c r="C1444" s="381"/>
      <c r="D1444" s="382"/>
      <c r="E1444" s="383" t="str">
        <f t="shared" si="262"/>
        <v>C</v>
      </c>
      <c r="F1444" s="383" t="str">
        <f t="shared" si="263"/>
        <v>C</v>
      </c>
      <c r="G1444" s="384"/>
      <c r="H1444" s="385" t="str">
        <f>IF(G1444="","",VLOOKUP(G1444,下拉数据源!J:K,2,0))</f>
        <v/>
      </c>
      <c r="I1444" s="385"/>
      <c r="J1444" s="385"/>
      <c r="K1444" s="386"/>
      <c r="L1444" s="384"/>
      <c r="M1444" s="384"/>
      <c r="N1444" s="384"/>
      <c r="O1444" s="384"/>
      <c r="P1444" s="386"/>
      <c r="Q1444" s="387"/>
      <c r="R1444" s="286"/>
      <c r="S1444" s="388">
        <f t="shared" si="260"/>
        <v>0</v>
      </c>
      <c r="T1444" s="389"/>
      <c r="U1444" s="389">
        <f t="shared" si="258"/>
        <v>0</v>
      </c>
      <c r="V1444" s="451"/>
      <c r="W1444" s="452"/>
      <c r="X1444" s="386"/>
      <c r="Y1444" s="390"/>
      <c r="Z1444" s="391"/>
      <c r="AA1444" s="392"/>
      <c r="AB1444" s="393"/>
      <c r="AC1444" s="394"/>
      <c r="AD1444" s="395">
        <f t="shared" si="261"/>
        <v>0</v>
      </c>
      <c r="AE1444" s="396">
        <f>IF(OR(G1444=账期!$A$18,G1444=账期!$A$20,G1444=账期!$A$22,G1444=账期!$A$24,G1444=账期!$A$25,G1444=账期!$A$27,G1444=账期!$A$26,G1444=账期!$A$28,G1444=账期!$A$30,G1444=账期!$A$32,G1444=账期!$A$34,G1444=账期!$A$35,G1444=账期!$A$37,G1444=账期!$A$39,G1444=账期!$A$40,G1444=账期!$A$41,G1444=账期!$A$42,G1444=账期!$A$43,G1444=账期!$A$44,G1444=账期!$A$45,G1444=账期!$A$46,G1444=账期!$A$48,G1444=账期!$A$50,G1444=账期!$A$51,G1444=账期!$A$52,G1444=账期!$A$53,G1444=账期!$A$54,G1444=账期!$A$56,G1444=账期!$A$57,G1444=账期!$A$58,G1444=账期!$A$59,G1444=账期!$A$60,G1444=账期!$A$61,G1444=账期!$A$62,G1444=账期!$A$63,G1444=账期!$A$64,G1444=账期!$A$66,G1444=账期!$A$67,G1444=账期!$A$68,G1444=账期!$A$70,G1444=账期!$A$71),30,IF(OR(G1444=账期!$A$74,G1444=账期!$A$77,G1444=账期!$A$76,G1444=账期!$A$79,G1444=账期!$A$80,G1444=账期!$A$81,G1444=账期!$A$83,G1444=账期!$A$85,G1444=账期!$A$87,G1444=账期!$A$89,G1444=账期!$A$91),60,IF(OR(G1444=账期!$A$93,G1444=账期!$A$94,G1444=账期!$A$95,G1444=账期!$A$96,G1444=账期!$A$98,G1444=账期!$A$99,G1444=账期!$A$101,G1444=账期!$A$102),90,0)))</f>
        <v>0</v>
      </c>
      <c r="AF1444" s="396"/>
      <c r="AG1444" s="384"/>
      <c r="AH1444" s="396" t="str">
        <f t="shared" si="257"/>
        <v/>
      </c>
    </row>
    <row r="1445" spans="1:34" ht="18" customHeight="1" x14ac:dyDescent="0.25">
      <c r="A1445" s="301" t="str">
        <f t="shared" si="259"/>
        <v/>
      </c>
      <c r="B1445" s="380"/>
      <c r="C1445" s="381"/>
      <c r="D1445" s="382"/>
      <c r="E1445" s="383" t="str">
        <f t="shared" si="262"/>
        <v>C</v>
      </c>
      <c r="F1445" s="383" t="str">
        <f t="shared" si="263"/>
        <v>C</v>
      </c>
      <c r="G1445" s="384"/>
      <c r="H1445" s="385" t="str">
        <f>IF(G1445="","",VLOOKUP(G1445,下拉数据源!J:K,2,0))</f>
        <v/>
      </c>
      <c r="I1445" s="385"/>
      <c r="J1445" s="385"/>
      <c r="K1445" s="386"/>
      <c r="L1445" s="384"/>
      <c r="M1445" s="384"/>
      <c r="N1445" s="384"/>
      <c r="O1445" s="384"/>
      <c r="P1445" s="386"/>
      <c r="Q1445" s="387"/>
      <c r="R1445" s="286"/>
      <c r="S1445" s="388">
        <f t="shared" si="260"/>
        <v>0</v>
      </c>
      <c r="T1445" s="389"/>
      <c r="U1445" s="389">
        <f t="shared" si="258"/>
        <v>0</v>
      </c>
      <c r="V1445" s="451"/>
      <c r="W1445" s="452"/>
      <c r="X1445" s="386"/>
      <c r="Y1445" s="390"/>
      <c r="Z1445" s="391"/>
      <c r="AA1445" s="392"/>
      <c r="AB1445" s="393"/>
      <c r="AC1445" s="394"/>
      <c r="AD1445" s="395">
        <f t="shared" si="261"/>
        <v>0</v>
      </c>
      <c r="AE1445" s="396">
        <f>IF(OR(G1445=账期!$A$18,G1445=账期!$A$20,G1445=账期!$A$22,G1445=账期!$A$24,G1445=账期!$A$25,G1445=账期!$A$27,G1445=账期!$A$26,G1445=账期!$A$28,G1445=账期!$A$30,G1445=账期!$A$32,G1445=账期!$A$34,G1445=账期!$A$35,G1445=账期!$A$37,G1445=账期!$A$39,G1445=账期!$A$40,G1445=账期!$A$41,G1445=账期!$A$42,G1445=账期!$A$43,G1445=账期!$A$44,G1445=账期!$A$45,G1445=账期!$A$46,G1445=账期!$A$48,G1445=账期!$A$50,G1445=账期!$A$51,G1445=账期!$A$52,G1445=账期!$A$53,G1445=账期!$A$54,G1445=账期!$A$56,G1445=账期!$A$57,G1445=账期!$A$58,G1445=账期!$A$59,G1445=账期!$A$60,G1445=账期!$A$61,G1445=账期!$A$62,G1445=账期!$A$63,G1445=账期!$A$64,G1445=账期!$A$66,G1445=账期!$A$67,G1445=账期!$A$68,G1445=账期!$A$70,G1445=账期!$A$71),30,IF(OR(G1445=账期!$A$74,G1445=账期!$A$77,G1445=账期!$A$76,G1445=账期!$A$79,G1445=账期!$A$80,G1445=账期!$A$81,G1445=账期!$A$83,G1445=账期!$A$85,G1445=账期!$A$87,G1445=账期!$A$89,G1445=账期!$A$91),60,IF(OR(G1445=账期!$A$93,G1445=账期!$A$94,G1445=账期!$A$95,G1445=账期!$A$96,G1445=账期!$A$98,G1445=账期!$A$99,G1445=账期!$A$101,G1445=账期!$A$102),90,0)))</f>
        <v>0</v>
      </c>
      <c r="AF1445" s="396"/>
      <c r="AG1445" s="384"/>
      <c r="AH1445" s="396" t="str">
        <f t="shared" si="257"/>
        <v/>
      </c>
    </row>
    <row r="1446" spans="1:34" ht="18" customHeight="1" x14ac:dyDescent="0.25">
      <c r="A1446" s="301" t="str">
        <f t="shared" si="259"/>
        <v/>
      </c>
      <c r="B1446" s="380"/>
      <c r="C1446" s="381"/>
      <c r="D1446" s="382"/>
      <c r="E1446" s="383" t="str">
        <f t="shared" si="262"/>
        <v>C</v>
      </c>
      <c r="F1446" s="383" t="str">
        <f t="shared" si="263"/>
        <v>C</v>
      </c>
      <c r="G1446" s="384"/>
      <c r="H1446" s="385" t="str">
        <f>IF(G1446="","",VLOOKUP(G1446,下拉数据源!J:K,2,0))</f>
        <v/>
      </c>
      <c r="I1446" s="385"/>
      <c r="J1446" s="385"/>
      <c r="K1446" s="386"/>
      <c r="L1446" s="384"/>
      <c r="M1446" s="384"/>
      <c r="N1446" s="384"/>
      <c r="O1446" s="384"/>
      <c r="P1446" s="386"/>
      <c r="Q1446" s="387"/>
      <c r="R1446" s="286"/>
      <c r="S1446" s="388">
        <f t="shared" si="260"/>
        <v>0</v>
      </c>
      <c r="T1446" s="389"/>
      <c r="U1446" s="389">
        <f t="shared" si="258"/>
        <v>0</v>
      </c>
      <c r="V1446" s="451"/>
      <c r="W1446" s="452"/>
      <c r="X1446" s="386"/>
      <c r="Y1446" s="390"/>
      <c r="Z1446" s="391"/>
      <c r="AA1446" s="392"/>
      <c r="AB1446" s="393"/>
      <c r="AC1446" s="394"/>
      <c r="AD1446" s="395">
        <f t="shared" si="261"/>
        <v>0</v>
      </c>
      <c r="AE1446" s="396">
        <f>IF(OR(G1446=账期!$A$18,G1446=账期!$A$20,G1446=账期!$A$22,G1446=账期!$A$24,G1446=账期!$A$25,G1446=账期!$A$27,G1446=账期!$A$26,G1446=账期!$A$28,G1446=账期!$A$30,G1446=账期!$A$32,G1446=账期!$A$34,G1446=账期!$A$35,G1446=账期!$A$37,G1446=账期!$A$39,G1446=账期!$A$40,G1446=账期!$A$41,G1446=账期!$A$42,G1446=账期!$A$43,G1446=账期!$A$44,G1446=账期!$A$45,G1446=账期!$A$46,G1446=账期!$A$48,G1446=账期!$A$50,G1446=账期!$A$51,G1446=账期!$A$52,G1446=账期!$A$53,G1446=账期!$A$54,G1446=账期!$A$56,G1446=账期!$A$57,G1446=账期!$A$58,G1446=账期!$A$59,G1446=账期!$A$60,G1446=账期!$A$61,G1446=账期!$A$62,G1446=账期!$A$63,G1446=账期!$A$64,G1446=账期!$A$66,G1446=账期!$A$67,G1446=账期!$A$68,G1446=账期!$A$70,G1446=账期!$A$71),30,IF(OR(G1446=账期!$A$74,G1446=账期!$A$77,G1446=账期!$A$76,G1446=账期!$A$79,G1446=账期!$A$80,G1446=账期!$A$81,G1446=账期!$A$83,G1446=账期!$A$85,G1446=账期!$A$87,G1446=账期!$A$89,G1446=账期!$A$91),60,IF(OR(G1446=账期!$A$93,G1446=账期!$A$94,G1446=账期!$A$95,G1446=账期!$A$96,G1446=账期!$A$98,G1446=账期!$A$99,G1446=账期!$A$101,G1446=账期!$A$102),90,0)))</f>
        <v>0</v>
      </c>
      <c r="AF1446" s="396"/>
      <c r="AG1446" s="384"/>
      <c r="AH1446" s="396" t="str">
        <f t="shared" si="257"/>
        <v/>
      </c>
    </row>
    <row r="1447" spans="1:34" ht="18" customHeight="1" x14ac:dyDescent="0.25">
      <c r="A1447" s="301" t="str">
        <f t="shared" si="259"/>
        <v/>
      </c>
      <c r="B1447" s="380"/>
      <c r="C1447" s="381"/>
      <c r="D1447" s="382"/>
      <c r="E1447" s="383" t="str">
        <f t="shared" si="262"/>
        <v>C</v>
      </c>
      <c r="F1447" s="383" t="str">
        <f t="shared" si="263"/>
        <v>C</v>
      </c>
      <c r="G1447" s="384"/>
      <c r="H1447" s="385" t="str">
        <f>IF(G1447="","",VLOOKUP(G1447,下拉数据源!J:K,2,0))</f>
        <v/>
      </c>
      <c r="I1447" s="385"/>
      <c r="J1447" s="385"/>
      <c r="K1447" s="386"/>
      <c r="L1447" s="384"/>
      <c r="M1447" s="384"/>
      <c r="N1447" s="384"/>
      <c r="O1447" s="384"/>
      <c r="P1447" s="386"/>
      <c r="Q1447" s="387"/>
      <c r="R1447" s="286"/>
      <c r="S1447" s="388">
        <f t="shared" si="260"/>
        <v>0</v>
      </c>
      <c r="T1447" s="389"/>
      <c r="U1447" s="389">
        <f t="shared" si="258"/>
        <v>0</v>
      </c>
      <c r="V1447" s="451"/>
      <c r="W1447" s="452"/>
      <c r="X1447" s="386"/>
      <c r="Y1447" s="390"/>
      <c r="Z1447" s="391"/>
      <c r="AA1447" s="392"/>
      <c r="AB1447" s="393"/>
      <c r="AC1447" s="394"/>
      <c r="AD1447" s="395">
        <f t="shared" si="261"/>
        <v>0</v>
      </c>
      <c r="AE1447" s="396">
        <f>IF(OR(G1447=账期!$A$18,G1447=账期!$A$20,G1447=账期!$A$22,G1447=账期!$A$24,G1447=账期!$A$25,G1447=账期!$A$27,G1447=账期!$A$26,G1447=账期!$A$28,G1447=账期!$A$30,G1447=账期!$A$32,G1447=账期!$A$34,G1447=账期!$A$35,G1447=账期!$A$37,G1447=账期!$A$39,G1447=账期!$A$40,G1447=账期!$A$41,G1447=账期!$A$42,G1447=账期!$A$43,G1447=账期!$A$44,G1447=账期!$A$45,G1447=账期!$A$46,G1447=账期!$A$48,G1447=账期!$A$50,G1447=账期!$A$51,G1447=账期!$A$52,G1447=账期!$A$53,G1447=账期!$A$54,G1447=账期!$A$56,G1447=账期!$A$57,G1447=账期!$A$58,G1447=账期!$A$59,G1447=账期!$A$60,G1447=账期!$A$61,G1447=账期!$A$62,G1447=账期!$A$63,G1447=账期!$A$64,G1447=账期!$A$66,G1447=账期!$A$67,G1447=账期!$A$68,G1447=账期!$A$70,G1447=账期!$A$71),30,IF(OR(G1447=账期!$A$74,G1447=账期!$A$77,G1447=账期!$A$76,G1447=账期!$A$79,G1447=账期!$A$80,G1447=账期!$A$81,G1447=账期!$A$83,G1447=账期!$A$85,G1447=账期!$A$87,G1447=账期!$A$89,G1447=账期!$A$91),60,IF(OR(G1447=账期!$A$93,G1447=账期!$A$94,G1447=账期!$A$95,G1447=账期!$A$96,G1447=账期!$A$98,G1447=账期!$A$99,G1447=账期!$A$101,G1447=账期!$A$102),90,0)))</f>
        <v>0</v>
      </c>
      <c r="AF1447" s="396"/>
      <c r="AG1447" s="384"/>
      <c r="AH1447" s="396" t="str">
        <f t="shared" ref="AH1447:AH1510" si="264">IF(AG1447="华东","徐绪盛",IF(AG1447="华南","柯童柱",IF(AG1447="华中","杭得利",IF(AG1447="西南","张军",IF(AG1447="华北","石浩宇","")))))</f>
        <v/>
      </c>
    </row>
    <row r="1448" spans="1:34" ht="18" customHeight="1" x14ac:dyDescent="0.25">
      <c r="A1448" s="301" t="str">
        <f t="shared" si="259"/>
        <v/>
      </c>
      <c r="B1448" s="380"/>
      <c r="C1448" s="381"/>
      <c r="D1448" s="382"/>
      <c r="E1448" s="383" t="str">
        <f t="shared" si="262"/>
        <v>C</v>
      </c>
      <c r="F1448" s="383" t="str">
        <f t="shared" si="263"/>
        <v>C</v>
      </c>
      <c r="G1448" s="384"/>
      <c r="H1448" s="385" t="str">
        <f>IF(G1448="","",VLOOKUP(G1448,下拉数据源!J:K,2,0))</f>
        <v/>
      </c>
      <c r="I1448" s="385"/>
      <c r="J1448" s="385"/>
      <c r="K1448" s="386"/>
      <c r="L1448" s="384"/>
      <c r="M1448" s="384"/>
      <c r="N1448" s="384"/>
      <c r="O1448" s="384"/>
      <c r="P1448" s="386"/>
      <c r="Q1448" s="387"/>
      <c r="R1448" s="286"/>
      <c r="S1448" s="388">
        <f t="shared" si="260"/>
        <v>0</v>
      </c>
      <c r="T1448" s="389"/>
      <c r="U1448" s="389">
        <f t="shared" si="258"/>
        <v>0</v>
      </c>
      <c r="V1448" s="451"/>
      <c r="W1448" s="452"/>
      <c r="X1448" s="386"/>
      <c r="Y1448" s="390"/>
      <c r="Z1448" s="391"/>
      <c r="AA1448" s="392"/>
      <c r="AB1448" s="393"/>
      <c r="AC1448" s="394"/>
      <c r="AD1448" s="395">
        <f t="shared" si="261"/>
        <v>0</v>
      </c>
      <c r="AE1448" s="396">
        <f>IF(OR(G1448=账期!$A$18,G1448=账期!$A$20,G1448=账期!$A$22,G1448=账期!$A$24,G1448=账期!$A$25,G1448=账期!$A$27,G1448=账期!$A$26,G1448=账期!$A$28,G1448=账期!$A$30,G1448=账期!$A$32,G1448=账期!$A$34,G1448=账期!$A$35,G1448=账期!$A$37,G1448=账期!$A$39,G1448=账期!$A$40,G1448=账期!$A$41,G1448=账期!$A$42,G1448=账期!$A$43,G1448=账期!$A$44,G1448=账期!$A$45,G1448=账期!$A$46,G1448=账期!$A$48,G1448=账期!$A$50,G1448=账期!$A$51,G1448=账期!$A$52,G1448=账期!$A$53,G1448=账期!$A$54,G1448=账期!$A$56,G1448=账期!$A$57,G1448=账期!$A$58,G1448=账期!$A$59,G1448=账期!$A$60,G1448=账期!$A$61,G1448=账期!$A$62,G1448=账期!$A$63,G1448=账期!$A$64,G1448=账期!$A$66,G1448=账期!$A$67,G1448=账期!$A$68,G1448=账期!$A$70,G1448=账期!$A$71),30,IF(OR(G1448=账期!$A$74,G1448=账期!$A$77,G1448=账期!$A$76,G1448=账期!$A$79,G1448=账期!$A$80,G1448=账期!$A$81,G1448=账期!$A$83,G1448=账期!$A$85,G1448=账期!$A$87,G1448=账期!$A$89,G1448=账期!$A$91),60,IF(OR(G1448=账期!$A$93,G1448=账期!$A$94,G1448=账期!$A$95,G1448=账期!$A$96,G1448=账期!$A$98,G1448=账期!$A$99,G1448=账期!$A$101,G1448=账期!$A$102),90,0)))</f>
        <v>0</v>
      </c>
      <c r="AF1448" s="396"/>
      <c r="AG1448" s="384"/>
      <c r="AH1448" s="396" t="str">
        <f t="shared" si="264"/>
        <v/>
      </c>
    </row>
    <row r="1449" spans="1:34" ht="18" customHeight="1" x14ac:dyDescent="0.25">
      <c r="A1449" s="301" t="str">
        <f t="shared" si="259"/>
        <v/>
      </c>
      <c r="B1449" s="380"/>
      <c r="C1449" s="381"/>
      <c r="D1449" s="382"/>
      <c r="E1449" s="383" t="str">
        <f t="shared" si="262"/>
        <v>C</v>
      </c>
      <c r="F1449" s="383" t="str">
        <f t="shared" si="263"/>
        <v>C</v>
      </c>
      <c r="G1449" s="384"/>
      <c r="H1449" s="385" t="str">
        <f>IF(G1449="","",VLOOKUP(G1449,下拉数据源!J:K,2,0))</f>
        <v/>
      </c>
      <c r="I1449" s="385"/>
      <c r="J1449" s="385"/>
      <c r="K1449" s="386"/>
      <c r="L1449" s="384"/>
      <c r="M1449" s="384"/>
      <c r="N1449" s="384"/>
      <c r="O1449" s="384"/>
      <c r="P1449" s="386"/>
      <c r="Q1449" s="387"/>
      <c r="R1449" s="286"/>
      <c r="S1449" s="388">
        <f t="shared" si="260"/>
        <v>0</v>
      </c>
      <c r="T1449" s="389"/>
      <c r="U1449" s="389">
        <f t="shared" si="258"/>
        <v>0</v>
      </c>
      <c r="V1449" s="451"/>
      <c r="W1449" s="452"/>
      <c r="X1449" s="386"/>
      <c r="Y1449" s="390"/>
      <c r="Z1449" s="391"/>
      <c r="AA1449" s="392"/>
      <c r="AB1449" s="393"/>
      <c r="AC1449" s="394"/>
      <c r="AD1449" s="395">
        <f t="shared" si="261"/>
        <v>0</v>
      </c>
      <c r="AE1449" s="396">
        <f>IF(OR(G1449=账期!$A$18,G1449=账期!$A$20,G1449=账期!$A$22,G1449=账期!$A$24,G1449=账期!$A$25,G1449=账期!$A$27,G1449=账期!$A$26,G1449=账期!$A$28,G1449=账期!$A$30,G1449=账期!$A$32,G1449=账期!$A$34,G1449=账期!$A$35,G1449=账期!$A$37,G1449=账期!$A$39,G1449=账期!$A$40,G1449=账期!$A$41,G1449=账期!$A$42,G1449=账期!$A$43,G1449=账期!$A$44,G1449=账期!$A$45,G1449=账期!$A$46,G1449=账期!$A$48,G1449=账期!$A$50,G1449=账期!$A$51,G1449=账期!$A$52,G1449=账期!$A$53,G1449=账期!$A$54,G1449=账期!$A$56,G1449=账期!$A$57,G1449=账期!$A$58,G1449=账期!$A$59,G1449=账期!$A$60,G1449=账期!$A$61,G1449=账期!$A$62,G1449=账期!$A$63,G1449=账期!$A$64,G1449=账期!$A$66,G1449=账期!$A$67,G1449=账期!$A$68,G1449=账期!$A$70,G1449=账期!$A$71),30,IF(OR(G1449=账期!$A$74,G1449=账期!$A$77,G1449=账期!$A$76,G1449=账期!$A$79,G1449=账期!$A$80,G1449=账期!$A$81,G1449=账期!$A$83,G1449=账期!$A$85,G1449=账期!$A$87,G1449=账期!$A$89,G1449=账期!$A$91),60,IF(OR(G1449=账期!$A$93,G1449=账期!$A$94,G1449=账期!$A$95,G1449=账期!$A$96,G1449=账期!$A$98,G1449=账期!$A$99,G1449=账期!$A$101,G1449=账期!$A$102),90,0)))</f>
        <v>0</v>
      </c>
      <c r="AF1449" s="396"/>
      <c r="AG1449" s="384"/>
      <c r="AH1449" s="396" t="str">
        <f t="shared" si="264"/>
        <v/>
      </c>
    </row>
    <row r="1450" spans="1:34" ht="18" customHeight="1" x14ac:dyDescent="0.25">
      <c r="A1450" s="301" t="str">
        <f t="shared" si="259"/>
        <v/>
      </c>
      <c r="B1450" s="380"/>
      <c r="C1450" s="381"/>
      <c r="D1450" s="382"/>
      <c r="E1450" s="383" t="str">
        <f t="shared" si="262"/>
        <v>C</v>
      </c>
      <c r="F1450" s="383" t="str">
        <f t="shared" si="263"/>
        <v>C</v>
      </c>
      <c r="G1450" s="384"/>
      <c r="H1450" s="385" t="str">
        <f>IF(G1450="","",VLOOKUP(G1450,下拉数据源!J:K,2,0))</f>
        <v/>
      </c>
      <c r="I1450" s="385"/>
      <c r="J1450" s="385"/>
      <c r="K1450" s="386"/>
      <c r="L1450" s="384"/>
      <c r="M1450" s="384"/>
      <c r="N1450" s="384"/>
      <c r="O1450" s="384"/>
      <c r="P1450" s="386"/>
      <c r="Q1450" s="387"/>
      <c r="R1450" s="286"/>
      <c r="S1450" s="388">
        <f t="shared" si="260"/>
        <v>0</v>
      </c>
      <c r="T1450" s="389"/>
      <c r="U1450" s="389">
        <f t="shared" si="258"/>
        <v>0</v>
      </c>
      <c r="V1450" s="451"/>
      <c r="W1450" s="452"/>
      <c r="X1450" s="386"/>
      <c r="Y1450" s="390"/>
      <c r="Z1450" s="391"/>
      <c r="AA1450" s="392"/>
      <c r="AB1450" s="393"/>
      <c r="AC1450" s="394"/>
      <c r="AD1450" s="395">
        <f t="shared" si="261"/>
        <v>0</v>
      </c>
      <c r="AE1450" s="396">
        <f>IF(OR(G1450=账期!$A$18,G1450=账期!$A$20,G1450=账期!$A$22,G1450=账期!$A$24,G1450=账期!$A$25,G1450=账期!$A$27,G1450=账期!$A$26,G1450=账期!$A$28,G1450=账期!$A$30,G1450=账期!$A$32,G1450=账期!$A$34,G1450=账期!$A$35,G1450=账期!$A$37,G1450=账期!$A$39,G1450=账期!$A$40,G1450=账期!$A$41,G1450=账期!$A$42,G1450=账期!$A$43,G1450=账期!$A$44,G1450=账期!$A$45,G1450=账期!$A$46,G1450=账期!$A$48,G1450=账期!$A$50,G1450=账期!$A$51,G1450=账期!$A$52,G1450=账期!$A$53,G1450=账期!$A$54,G1450=账期!$A$56,G1450=账期!$A$57,G1450=账期!$A$58,G1450=账期!$A$59,G1450=账期!$A$60,G1450=账期!$A$61,G1450=账期!$A$62,G1450=账期!$A$63,G1450=账期!$A$64,G1450=账期!$A$66,G1450=账期!$A$67,G1450=账期!$A$68,G1450=账期!$A$70,G1450=账期!$A$71),30,IF(OR(G1450=账期!$A$74,G1450=账期!$A$77,G1450=账期!$A$76,G1450=账期!$A$79,G1450=账期!$A$80,G1450=账期!$A$81,G1450=账期!$A$83,G1450=账期!$A$85,G1450=账期!$A$87,G1450=账期!$A$89,G1450=账期!$A$91),60,IF(OR(G1450=账期!$A$93,G1450=账期!$A$94,G1450=账期!$A$95,G1450=账期!$A$96,G1450=账期!$A$98,G1450=账期!$A$99,G1450=账期!$A$101,G1450=账期!$A$102),90,0)))</f>
        <v>0</v>
      </c>
      <c r="AF1450" s="396"/>
      <c r="AG1450" s="384"/>
      <c r="AH1450" s="396" t="str">
        <f t="shared" si="264"/>
        <v/>
      </c>
    </row>
    <row r="1451" spans="1:34" ht="18" customHeight="1" x14ac:dyDescent="0.25">
      <c r="A1451" s="301" t="str">
        <f t="shared" si="259"/>
        <v/>
      </c>
      <c r="B1451" s="380"/>
      <c r="C1451" s="381"/>
      <c r="D1451" s="382"/>
      <c r="E1451" s="383" t="str">
        <f t="shared" si="262"/>
        <v>C</v>
      </c>
      <c r="F1451" s="383" t="str">
        <f t="shared" si="263"/>
        <v>C</v>
      </c>
      <c r="G1451" s="384"/>
      <c r="H1451" s="385" t="str">
        <f>IF(G1451="","",VLOOKUP(G1451,下拉数据源!J:K,2,0))</f>
        <v/>
      </c>
      <c r="I1451" s="385"/>
      <c r="J1451" s="385"/>
      <c r="K1451" s="386"/>
      <c r="L1451" s="384"/>
      <c r="M1451" s="384"/>
      <c r="N1451" s="384"/>
      <c r="O1451" s="384"/>
      <c r="P1451" s="386"/>
      <c r="Q1451" s="387"/>
      <c r="R1451" s="286"/>
      <c r="S1451" s="388">
        <f t="shared" si="260"/>
        <v>0</v>
      </c>
      <c r="T1451" s="389"/>
      <c r="U1451" s="389">
        <f t="shared" si="258"/>
        <v>0</v>
      </c>
      <c r="V1451" s="451"/>
      <c r="W1451" s="452"/>
      <c r="X1451" s="386"/>
      <c r="Y1451" s="390"/>
      <c r="Z1451" s="391"/>
      <c r="AA1451" s="392"/>
      <c r="AB1451" s="393"/>
      <c r="AC1451" s="394"/>
      <c r="AD1451" s="395">
        <f t="shared" si="261"/>
        <v>0</v>
      </c>
      <c r="AE1451" s="396">
        <f>IF(OR(G1451=账期!$A$18,G1451=账期!$A$20,G1451=账期!$A$22,G1451=账期!$A$24,G1451=账期!$A$25,G1451=账期!$A$27,G1451=账期!$A$26,G1451=账期!$A$28,G1451=账期!$A$30,G1451=账期!$A$32,G1451=账期!$A$34,G1451=账期!$A$35,G1451=账期!$A$37,G1451=账期!$A$39,G1451=账期!$A$40,G1451=账期!$A$41,G1451=账期!$A$42,G1451=账期!$A$43,G1451=账期!$A$44,G1451=账期!$A$45,G1451=账期!$A$46,G1451=账期!$A$48,G1451=账期!$A$50,G1451=账期!$A$51,G1451=账期!$A$52,G1451=账期!$A$53,G1451=账期!$A$54,G1451=账期!$A$56,G1451=账期!$A$57,G1451=账期!$A$58,G1451=账期!$A$59,G1451=账期!$A$60,G1451=账期!$A$61,G1451=账期!$A$62,G1451=账期!$A$63,G1451=账期!$A$64,G1451=账期!$A$66,G1451=账期!$A$67,G1451=账期!$A$68,G1451=账期!$A$70,G1451=账期!$A$71),30,IF(OR(G1451=账期!$A$74,G1451=账期!$A$77,G1451=账期!$A$76,G1451=账期!$A$79,G1451=账期!$A$80,G1451=账期!$A$81,G1451=账期!$A$83,G1451=账期!$A$85,G1451=账期!$A$87,G1451=账期!$A$89,G1451=账期!$A$91),60,IF(OR(G1451=账期!$A$93,G1451=账期!$A$94,G1451=账期!$A$95,G1451=账期!$A$96,G1451=账期!$A$98,G1451=账期!$A$99,G1451=账期!$A$101,G1451=账期!$A$102),90,0)))</f>
        <v>0</v>
      </c>
      <c r="AF1451" s="396"/>
      <c r="AG1451" s="384"/>
      <c r="AH1451" s="396" t="str">
        <f t="shared" si="264"/>
        <v/>
      </c>
    </row>
    <row r="1452" spans="1:34" ht="18" customHeight="1" x14ac:dyDescent="0.25">
      <c r="A1452" s="301" t="str">
        <f t="shared" si="259"/>
        <v/>
      </c>
      <c r="B1452" s="380"/>
      <c r="C1452" s="381"/>
      <c r="D1452" s="382"/>
      <c r="E1452" s="383" t="str">
        <f t="shared" si="262"/>
        <v>C</v>
      </c>
      <c r="F1452" s="383" t="str">
        <f t="shared" si="263"/>
        <v>C</v>
      </c>
      <c r="G1452" s="384"/>
      <c r="H1452" s="385" t="str">
        <f>IF(G1452="","",VLOOKUP(G1452,下拉数据源!J:K,2,0))</f>
        <v/>
      </c>
      <c r="I1452" s="385"/>
      <c r="J1452" s="385"/>
      <c r="K1452" s="386"/>
      <c r="L1452" s="384"/>
      <c r="M1452" s="384"/>
      <c r="N1452" s="384"/>
      <c r="O1452" s="384"/>
      <c r="P1452" s="386"/>
      <c r="Q1452" s="387"/>
      <c r="R1452" s="286"/>
      <c r="S1452" s="388">
        <f t="shared" si="260"/>
        <v>0</v>
      </c>
      <c r="T1452" s="389"/>
      <c r="U1452" s="389">
        <f t="shared" si="258"/>
        <v>0</v>
      </c>
      <c r="V1452" s="451"/>
      <c r="W1452" s="452"/>
      <c r="X1452" s="386"/>
      <c r="Y1452" s="390"/>
      <c r="Z1452" s="391"/>
      <c r="AA1452" s="392"/>
      <c r="AB1452" s="393"/>
      <c r="AC1452" s="394"/>
      <c r="AD1452" s="395">
        <f t="shared" si="261"/>
        <v>0</v>
      </c>
      <c r="AE1452" s="396">
        <f>IF(OR(G1452=账期!$A$18,G1452=账期!$A$20,G1452=账期!$A$22,G1452=账期!$A$24,G1452=账期!$A$25,G1452=账期!$A$27,G1452=账期!$A$26,G1452=账期!$A$28,G1452=账期!$A$30,G1452=账期!$A$32,G1452=账期!$A$34,G1452=账期!$A$35,G1452=账期!$A$37,G1452=账期!$A$39,G1452=账期!$A$40,G1452=账期!$A$41,G1452=账期!$A$42,G1452=账期!$A$43,G1452=账期!$A$44,G1452=账期!$A$45,G1452=账期!$A$46,G1452=账期!$A$48,G1452=账期!$A$50,G1452=账期!$A$51,G1452=账期!$A$52,G1452=账期!$A$53,G1452=账期!$A$54,G1452=账期!$A$56,G1452=账期!$A$57,G1452=账期!$A$58,G1452=账期!$A$59,G1452=账期!$A$60,G1452=账期!$A$61,G1452=账期!$A$62,G1452=账期!$A$63,G1452=账期!$A$64,G1452=账期!$A$66,G1452=账期!$A$67,G1452=账期!$A$68,G1452=账期!$A$70,G1452=账期!$A$71),30,IF(OR(G1452=账期!$A$74,G1452=账期!$A$77,G1452=账期!$A$76,G1452=账期!$A$79,G1452=账期!$A$80,G1452=账期!$A$81,G1452=账期!$A$83,G1452=账期!$A$85,G1452=账期!$A$87,G1452=账期!$A$89,G1452=账期!$A$91),60,IF(OR(G1452=账期!$A$93,G1452=账期!$A$94,G1452=账期!$A$95,G1452=账期!$A$96,G1452=账期!$A$98,G1452=账期!$A$99,G1452=账期!$A$101,G1452=账期!$A$102),90,0)))</f>
        <v>0</v>
      </c>
      <c r="AF1452" s="396"/>
      <c r="AG1452" s="384"/>
      <c r="AH1452" s="396" t="str">
        <f t="shared" si="264"/>
        <v/>
      </c>
    </row>
    <row r="1453" spans="1:34" ht="18" customHeight="1" x14ac:dyDescent="0.25">
      <c r="A1453" s="301" t="str">
        <f t="shared" si="259"/>
        <v/>
      </c>
      <c r="B1453" s="380"/>
      <c r="C1453" s="381"/>
      <c r="D1453" s="382"/>
      <c r="E1453" s="383" t="str">
        <f t="shared" si="262"/>
        <v>C</v>
      </c>
      <c r="F1453" s="383" t="str">
        <f t="shared" si="263"/>
        <v>C</v>
      </c>
      <c r="G1453" s="384"/>
      <c r="H1453" s="385" t="str">
        <f>IF(G1453="","",VLOOKUP(G1453,下拉数据源!J:K,2,0))</f>
        <v/>
      </c>
      <c r="I1453" s="385"/>
      <c r="J1453" s="385"/>
      <c r="K1453" s="386"/>
      <c r="L1453" s="384"/>
      <c r="M1453" s="384"/>
      <c r="N1453" s="384"/>
      <c r="O1453" s="384"/>
      <c r="P1453" s="386"/>
      <c r="Q1453" s="387"/>
      <c r="R1453" s="286"/>
      <c r="S1453" s="388">
        <f t="shared" si="260"/>
        <v>0</v>
      </c>
      <c r="T1453" s="389"/>
      <c r="U1453" s="389">
        <f t="shared" si="258"/>
        <v>0</v>
      </c>
      <c r="V1453" s="451"/>
      <c r="W1453" s="452"/>
      <c r="X1453" s="386"/>
      <c r="Y1453" s="390"/>
      <c r="Z1453" s="391"/>
      <c r="AA1453" s="392"/>
      <c r="AB1453" s="393"/>
      <c r="AC1453" s="394"/>
      <c r="AD1453" s="395">
        <f t="shared" si="261"/>
        <v>0</v>
      </c>
      <c r="AE1453" s="396">
        <f>IF(OR(G1453=账期!$A$18,G1453=账期!$A$20,G1453=账期!$A$22,G1453=账期!$A$24,G1453=账期!$A$25,G1453=账期!$A$27,G1453=账期!$A$26,G1453=账期!$A$28,G1453=账期!$A$30,G1453=账期!$A$32,G1453=账期!$A$34,G1453=账期!$A$35,G1453=账期!$A$37,G1453=账期!$A$39,G1453=账期!$A$40,G1453=账期!$A$41,G1453=账期!$A$42,G1453=账期!$A$43,G1453=账期!$A$44,G1453=账期!$A$45,G1453=账期!$A$46,G1453=账期!$A$48,G1453=账期!$A$50,G1453=账期!$A$51,G1453=账期!$A$52,G1453=账期!$A$53,G1453=账期!$A$54,G1453=账期!$A$56,G1453=账期!$A$57,G1453=账期!$A$58,G1453=账期!$A$59,G1453=账期!$A$60,G1453=账期!$A$61,G1453=账期!$A$62,G1453=账期!$A$63,G1453=账期!$A$64,G1453=账期!$A$66,G1453=账期!$A$67,G1453=账期!$A$68,G1453=账期!$A$70,G1453=账期!$A$71),30,IF(OR(G1453=账期!$A$74,G1453=账期!$A$77,G1453=账期!$A$76,G1453=账期!$A$79,G1453=账期!$A$80,G1453=账期!$A$81,G1453=账期!$A$83,G1453=账期!$A$85,G1453=账期!$A$87,G1453=账期!$A$89,G1453=账期!$A$91),60,IF(OR(G1453=账期!$A$93,G1453=账期!$A$94,G1453=账期!$A$95,G1453=账期!$A$96,G1453=账期!$A$98,G1453=账期!$A$99,G1453=账期!$A$101,G1453=账期!$A$102),90,0)))</f>
        <v>0</v>
      </c>
      <c r="AF1453" s="396"/>
      <c r="AG1453" s="384"/>
      <c r="AH1453" s="396" t="str">
        <f t="shared" si="264"/>
        <v/>
      </c>
    </row>
    <row r="1454" spans="1:34" ht="18" customHeight="1" x14ac:dyDescent="0.25">
      <c r="A1454" s="301" t="str">
        <f t="shared" si="259"/>
        <v/>
      </c>
      <c r="B1454" s="380"/>
      <c r="C1454" s="381"/>
      <c r="D1454" s="382"/>
      <c r="E1454" s="383" t="str">
        <f t="shared" si="262"/>
        <v>C</v>
      </c>
      <c r="F1454" s="383" t="str">
        <f t="shared" si="263"/>
        <v>C</v>
      </c>
      <c r="G1454" s="384"/>
      <c r="H1454" s="385" t="str">
        <f>IF(G1454="","",VLOOKUP(G1454,下拉数据源!J:K,2,0))</f>
        <v/>
      </c>
      <c r="I1454" s="385"/>
      <c r="J1454" s="385"/>
      <c r="K1454" s="386"/>
      <c r="L1454" s="384"/>
      <c r="M1454" s="384"/>
      <c r="N1454" s="384"/>
      <c r="O1454" s="384"/>
      <c r="P1454" s="386"/>
      <c r="Q1454" s="387"/>
      <c r="R1454" s="286"/>
      <c r="S1454" s="388">
        <f t="shared" si="260"/>
        <v>0</v>
      </c>
      <c r="T1454" s="389"/>
      <c r="U1454" s="389">
        <f t="shared" si="258"/>
        <v>0</v>
      </c>
      <c r="V1454" s="451"/>
      <c r="W1454" s="452"/>
      <c r="X1454" s="386"/>
      <c r="Y1454" s="390"/>
      <c r="Z1454" s="391"/>
      <c r="AA1454" s="392"/>
      <c r="AB1454" s="393"/>
      <c r="AC1454" s="394"/>
      <c r="AD1454" s="395">
        <f t="shared" si="261"/>
        <v>0</v>
      </c>
      <c r="AE1454" s="396">
        <f>IF(OR(G1454=账期!$A$18,G1454=账期!$A$20,G1454=账期!$A$22,G1454=账期!$A$24,G1454=账期!$A$25,G1454=账期!$A$27,G1454=账期!$A$26,G1454=账期!$A$28,G1454=账期!$A$30,G1454=账期!$A$32,G1454=账期!$A$34,G1454=账期!$A$35,G1454=账期!$A$37,G1454=账期!$A$39,G1454=账期!$A$40,G1454=账期!$A$41,G1454=账期!$A$42,G1454=账期!$A$43,G1454=账期!$A$44,G1454=账期!$A$45,G1454=账期!$A$46,G1454=账期!$A$48,G1454=账期!$A$50,G1454=账期!$A$51,G1454=账期!$A$52,G1454=账期!$A$53,G1454=账期!$A$54,G1454=账期!$A$56,G1454=账期!$A$57,G1454=账期!$A$58,G1454=账期!$A$59,G1454=账期!$A$60,G1454=账期!$A$61,G1454=账期!$A$62,G1454=账期!$A$63,G1454=账期!$A$64,G1454=账期!$A$66,G1454=账期!$A$67,G1454=账期!$A$68,G1454=账期!$A$70,G1454=账期!$A$71),30,IF(OR(G1454=账期!$A$74,G1454=账期!$A$77,G1454=账期!$A$76,G1454=账期!$A$79,G1454=账期!$A$80,G1454=账期!$A$81,G1454=账期!$A$83,G1454=账期!$A$85,G1454=账期!$A$87,G1454=账期!$A$89,G1454=账期!$A$91),60,IF(OR(G1454=账期!$A$93,G1454=账期!$A$94,G1454=账期!$A$95,G1454=账期!$A$96,G1454=账期!$A$98,G1454=账期!$A$99,G1454=账期!$A$101,G1454=账期!$A$102),90,0)))</f>
        <v>0</v>
      </c>
      <c r="AF1454" s="396"/>
      <c r="AG1454" s="384"/>
      <c r="AH1454" s="396" t="str">
        <f t="shared" si="264"/>
        <v/>
      </c>
    </row>
    <row r="1455" spans="1:34" ht="18" customHeight="1" x14ac:dyDescent="0.25">
      <c r="A1455" s="301" t="str">
        <f t="shared" si="259"/>
        <v/>
      </c>
      <c r="B1455" s="380"/>
      <c r="C1455" s="381"/>
      <c r="D1455" s="382"/>
      <c r="E1455" s="383" t="str">
        <f t="shared" si="262"/>
        <v>C</v>
      </c>
      <c r="F1455" s="383" t="str">
        <f t="shared" si="263"/>
        <v>C</v>
      </c>
      <c r="G1455" s="384"/>
      <c r="H1455" s="385" t="str">
        <f>IF(G1455="","",VLOOKUP(G1455,下拉数据源!J:K,2,0))</f>
        <v/>
      </c>
      <c r="I1455" s="385"/>
      <c r="J1455" s="385"/>
      <c r="K1455" s="386"/>
      <c r="L1455" s="384"/>
      <c r="M1455" s="384"/>
      <c r="N1455" s="384"/>
      <c r="O1455" s="384"/>
      <c r="P1455" s="386"/>
      <c r="Q1455" s="387"/>
      <c r="R1455" s="286"/>
      <c r="S1455" s="388">
        <f t="shared" si="260"/>
        <v>0</v>
      </c>
      <c r="T1455" s="389"/>
      <c r="U1455" s="389">
        <f t="shared" si="258"/>
        <v>0</v>
      </c>
      <c r="V1455" s="451"/>
      <c r="W1455" s="452"/>
      <c r="X1455" s="386"/>
      <c r="Y1455" s="390"/>
      <c r="Z1455" s="391"/>
      <c r="AA1455" s="392"/>
      <c r="AB1455" s="393"/>
      <c r="AC1455" s="394"/>
      <c r="AD1455" s="395">
        <f t="shared" si="261"/>
        <v>0</v>
      </c>
      <c r="AE1455" s="396">
        <f>IF(OR(G1455=账期!$A$18,G1455=账期!$A$20,G1455=账期!$A$22,G1455=账期!$A$24,G1455=账期!$A$25,G1455=账期!$A$27,G1455=账期!$A$26,G1455=账期!$A$28,G1455=账期!$A$30,G1455=账期!$A$32,G1455=账期!$A$34,G1455=账期!$A$35,G1455=账期!$A$37,G1455=账期!$A$39,G1455=账期!$A$40,G1455=账期!$A$41,G1455=账期!$A$42,G1455=账期!$A$43,G1455=账期!$A$44,G1455=账期!$A$45,G1455=账期!$A$46,G1455=账期!$A$48,G1455=账期!$A$50,G1455=账期!$A$51,G1455=账期!$A$52,G1455=账期!$A$53,G1455=账期!$A$54,G1455=账期!$A$56,G1455=账期!$A$57,G1455=账期!$A$58,G1455=账期!$A$59,G1455=账期!$A$60,G1455=账期!$A$61,G1455=账期!$A$62,G1455=账期!$A$63,G1455=账期!$A$64,G1455=账期!$A$66,G1455=账期!$A$67,G1455=账期!$A$68,G1455=账期!$A$70,G1455=账期!$A$71),30,IF(OR(G1455=账期!$A$74,G1455=账期!$A$77,G1455=账期!$A$76,G1455=账期!$A$79,G1455=账期!$A$80,G1455=账期!$A$81,G1455=账期!$A$83,G1455=账期!$A$85,G1455=账期!$A$87,G1455=账期!$A$89,G1455=账期!$A$91),60,IF(OR(G1455=账期!$A$93,G1455=账期!$A$94,G1455=账期!$A$95,G1455=账期!$A$96,G1455=账期!$A$98,G1455=账期!$A$99,G1455=账期!$A$101,G1455=账期!$A$102),90,0)))</f>
        <v>0</v>
      </c>
      <c r="AF1455" s="396"/>
      <c r="AG1455" s="384"/>
      <c r="AH1455" s="396" t="str">
        <f t="shared" si="264"/>
        <v/>
      </c>
    </row>
    <row r="1456" spans="1:34" ht="18" customHeight="1" x14ac:dyDescent="0.25">
      <c r="A1456" s="301" t="str">
        <f t="shared" si="259"/>
        <v/>
      </c>
      <c r="B1456" s="380"/>
      <c r="C1456" s="381"/>
      <c r="D1456" s="382"/>
      <c r="E1456" s="383" t="str">
        <f t="shared" si="262"/>
        <v>C</v>
      </c>
      <c r="F1456" s="383" t="str">
        <f t="shared" si="263"/>
        <v>C</v>
      </c>
      <c r="G1456" s="384"/>
      <c r="H1456" s="385" t="str">
        <f>IF(G1456="","",VLOOKUP(G1456,下拉数据源!J:K,2,0))</f>
        <v/>
      </c>
      <c r="I1456" s="385"/>
      <c r="J1456" s="385"/>
      <c r="K1456" s="386"/>
      <c r="L1456" s="384"/>
      <c r="M1456" s="384"/>
      <c r="N1456" s="384"/>
      <c r="O1456" s="384"/>
      <c r="P1456" s="386"/>
      <c r="Q1456" s="387"/>
      <c r="R1456" s="286"/>
      <c r="S1456" s="388">
        <f t="shared" si="260"/>
        <v>0</v>
      </c>
      <c r="T1456" s="389"/>
      <c r="U1456" s="389">
        <f t="shared" si="258"/>
        <v>0</v>
      </c>
      <c r="V1456" s="451"/>
      <c r="W1456" s="452"/>
      <c r="X1456" s="386"/>
      <c r="Y1456" s="390"/>
      <c r="Z1456" s="391"/>
      <c r="AA1456" s="392"/>
      <c r="AB1456" s="393"/>
      <c r="AC1456" s="394"/>
      <c r="AD1456" s="395">
        <f t="shared" si="261"/>
        <v>0</v>
      </c>
      <c r="AE1456" s="396">
        <f>IF(OR(G1456=账期!$A$18,G1456=账期!$A$20,G1456=账期!$A$22,G1456=账期!$A$24,G1456=账期!$A$25,G1456=账期!$A$27,G1456=账期!$A$26,G1456=账期!$A$28,G1456=账期!$A$30,G1456=账期!$A$32,G1456=账期!$A$34,G1456=账期!$A$35,G1456=账期!$A$37,G1456=账期!$A$39,G1456=账期!$A$40,G1456=账期!$A$41,G1456=账期!$A$42,G1456=账期!$A$43,G1456=账期!$A$44,G1456=账期!$A$45,G1456=账期!$A$46,G1456=账期!$A$48,G1456=账期!$A$50,G1456=账期!$A$51,G1456=账期!$A$52,G1456=账期!$A$53,G1456=账期!$A$54,G1456=账期!$A$56,G1456=账期!$A$57,G1456=账期!$A$58,G1456=账期!$A$59,G1456=账期!$A$60,G1456=账期!$A$61,G1456=账期!$A$62,G1456=账期!$A$63,G1456=账期!$A$64,G1456=账期!$A$66,G1456=账期!$A$67,G1456=账期!$A$68,G1456=账期!$A$70,G1456=账期!$A$71),30,IF(OR(G1456=账期!$A$74,G1456=账期!$A$77,G1456=账期!$A$76,G1456=账期!$A$79,G1456=账期!$A$80,G1456=账期!$A$81,G1456=账期!$A$83,G1456=账期!$A$85,G1456=账期!$A$87,G1456=账期!$A$89,G1456=账期!$A$91),60,IF(OR(G1456=账期!$A$93,G1456=账期!$A$94,G1456=账期!$A$95,G1456=账期!$A$96,G1456=账期!$A$98,G1456=账期!$A$99,G1456=账期!$A$101,G1456=账期!$A$102),90,0)))</f>
        <v>0</v>
      </c>
      <c r="AF1456" s="396"/>
      <c r="AG1456" s="384"/>
      <c r="AH1456" s="396" t="str">
        <f t="shared" si="264"/>
        <v/>
      </c>
    </row>
    <row r="1457" spans="1:34" ht="18" customHeight="1" x14ac:dyDescent="0.25">
      <c r="A1457" s="301" t="str">
        <f t="shared" si="259"/>
        <v/>
      </c>
      <c r="B1457" s="380"/>
      <c r="C1457" s="381"/>
      <c r="D1457" s="382"/>
      <c r="E1457" s="383" t="str">
        <f t="shared" si="262"/>
        <v>C</v>
      </c>
      <c r="F1457" s="383" t="str">
        <f t="shared" si="263"/>
        <v>C</v>
      </c>
      <c r="G1457" s="384"/>
      <c r="H1457" s="385" t="str">
        <f>IF(G1457="","",VLOOKUP(G1457,下拉数据源!J:K,2,0))</f>
        <v/>
      </c>
      <c r="I1457" s="385"/>
      <c r="J1457" s="385"/>
      <c r="K1457" s="386"/>
      <c r="L1457" s="384"/>
      <c r="M1457" s="384"/>
      <c r="N1457" s="384"/>
      <c r="O1457" s="384"/>
      <c r="P1457" s="386"/>
      <c r="Q1457" s="387"/>
      <c r="R1457" s="286"/>
      <c r="S1457" s="388">
        <f t="shared" si="260"/>
        <v>0</v>
      </c>
      <c r="T1457" s="389"/>
      <c r="U1457" s="389">
        <f t="shared" si="258"/>
        <v>0</v>
      </c>
      <c r="V1457" s="451"/>
      <c r="W1457" s="452"/>
      <c r="X1457" s="386"/>
      <c r="Y1457" s="390"/>
      <c r="Z1457" s="391"/>
      <c r="AA1457" s="392"/>
      <c r="AB1457" s="393"/>
      <c r="AC1457" s="394"/>
      <c r="AD1457" s="395">
        <f t="shared" si="261"/>
        <v>0</v>
      </c>
      <c r="AE1457" s="396">
        <f>IF(OR(G1457=账期!$A$18,G1457=账期!$A$20,G1457=账期!$A$22,G1457=账期!$A$24,G1457=账期!$A$25,G1457=账期!$A$27,G1457=账期!$A$26,G1457=账期!$A$28,G1457=账期!$A$30,G1457=账期!$A$32,G1457=账期!$A$34,G1457=账期!$A$35,G1457=账期!$A$37,G1457=账期!$A$39,G1457=账期!$A$40,G1457=账期!$A$41,G1457=账期!$A$42,G1457=账期!$A$43,G1457=账期!$A$44,G1457=账期!$A$45,G1457=账期!$A$46,G1457=账期!$A$48,G1457=账期!$A$50,G1457=账期!$A$51,G1457=账期!$A$52,G1457=账期!$A$53,G1457=账期!$A$54,G1457=账期!$A$56,G1457=账期!$A$57,G1457=账期!$A$58,G1457=账期!$A$59,G1457=账期!$A$60,G1457=账期!$A$61,G1457=账期!$A$62,G1457=账期!$A$63,G1457=账期!$A$64,G1457=账期!$A$66,G1457=账期!$A$67,G1457=账期!$A$68,G1457=账期!$A$70,G1457=账期!$A$71),30,IF(OR(G1457=账期!$A$74,G1457=账期!$A$77,G1457=账期!$A$76,G1457=账期!$A$79,G1457=账期!$A$80,G1457=账期!$A$81,G1457=账期!$A$83,G1457=账期!$A$85,G1457=账期!$A$87,G1457=账期!$A$89,G1457=账期!$A$91),60,IF(OR(G1457=账期!$A$93,G1457=账期!$A$94,G1457=账期!$A$95,G1457=账期!$A$96,G1457=账期!$A$98,G1457=账期!$A$99,G1457=账期!$A$101,G1457=账期!$A$102),90,0)))</f>
        <v>0</v>
      </c>
      <c r="AF1457" s="396"/>
      <c r="AG1457" s="384"/>
      <c r="AH1457" s="396" t="str">
        <f t="shared" si="264"/>
        <v/>
      </c>
    </row>
    <row r="1458" spans="1:34" ht="18" customHeight="1" x14ac:dyDescent="0.25">
      <c r="A1458" s="301" t="str">
        <f t="shared" si="259"/>
        <v/>
      </c>
      <c r="B1458" s="380"/>
      <c r="C1458" s="381"/>
      <c r="D1458" s="382"/>
      <c r="E1458" s="383" t="str">
        <f t="shared" si="262"/>
        <v>C</v>
      </c>
      <c r="F1458" s="383" t="str">
        <f t="shared" si="263"/>
        <v>C</v>
      </c>
      <c r="G1458" s="384"/>
      <c r="H1458" s="385" t="str">
        <f>IF(G1458="","",VLOOKUP(G1458,下拉数据源!J:K,2,0))</f>
        <v/>
      </c>
      <c r="I1458" s="385"/>
      <c r="J1458" s="385"/>
      <c r="K1458" s="386"/>
      <c r="L1458" s="384"/>
      <c r="M1458" s="384"/>
      <c r="N1458" s="384"/>
      <c r="O1458" s="384"/>
      <c r="P1458" s="386"/>
      <c r="Q1458" s="387"/>
      <c r="R1458" s="286"/>
      <c r="S1458" s="388">
        <f t="shared" si="260"/>
        <v>0</v>
      </c>
      <c r="T1458" s="389"/>
      <c r="U1458" s="389">
        <f t="shared" si="258"/>
        <v>0</v>
      </c>
      <c r="V1458" s="451"/>
      <c r="W1458" s="452"/>
      <c r="X1458" s="386"/>
      <c r="Y1458" s="390"/>
      <c r="Z1458" s="391"/>
      <c r="AA1458" s="392"/>
      <c r="AB1458" s="393"/>
      <c r="AC1458" s="394"/>
      <c r="AD1458" s="395">
        <f t="shared" si="261"/>
        <v>0</v>
      </c>
      <c r="AE1458" s="396">
        <f>IF(OR(G1458=账期!$A$18,G1458=账期!$A$20,G1458=账期!$A$22,G1458=账期!$A$24,G1458=账期!$A$25,G1458=账期!$A$27,G1458=账期!$A$26,G1458=账期!$A$28,G1458=账期!$A$30,G1458=账期!$A$32,G1458=账期!$A$34,G1458=账期!$A$35,G1458=账期!$A$37,G1458=账期!$A$39,G1458=账期!$A$40,G1458=账期!$A$41,G1458=账期!$A$42,G1458=账期!$A$43,G1458=账期!$A$44,G1458=账期!$A$45,G1458=账期!$A$46,G1458=账期!$A$48,G1458=账期!$A$50,G1458=账期!$A$51,G1458=账期!$A$52,G1458=账期!$A$53,G1458=账期!$A$54,G1458=账期!$A$56,G1458=账期!$A$57,G1458=账期!$A$58,G1458=账期!$A$59,G1458=账期!$A$60,G1458=账期!$A$61,G1458=账期!$A$62,G1458=账期!$A$63,G1458=账期!$A$64,G1458=账期!$A$66,G1458=账期!$A$67,G1458=账期!$A$68,G1458=账期!$A$70,G1458=账期!$A$71),30,IF(OR(G1458=账期!$A$74,G1458=账期!$A$77,G1458=账期!$A$76,G1458=账期!$A$79,G1458=账期!$A$80,G1458=账期!$A$81,G1458=账期!$A$83,G1458=账期!$A$85,G1458=账期!$A$87,G1458=账期!$A$89,G1458=账期!$A$91),60,IF(OR(G1458=账期!$A$93,G1458=账期!$A$94,G1458=账期!$A$95,G1458=账期!$A$96,G1458=账期!$A$98,G1458=账期!$A$99,G1458=账期!$A$101,G1458=账期!$A$102),90,0)))</f>
        <v>0</v>
      </c>
      <c r="AF1458" s="396"/>
      <c r="AG1458" s="384"/>
      <c r="AH1458" s="396" t="str">
        <f t="shared" si="264"/>
        <v/>
      </c>
    </row>
    <row r="1459" spans="1:34" ht="18" customHeight="1" x14ac:dyDescent="0.25">
      <c r="A1459" s="301" t="str">
        <f t="shared" si="259"/>
        <v/>
      </c>
      <c r="B1459" s="380"/>
      <c r="C1459" s="381"/>
      <c r="D1459" s="382"/>
      <c r="E1459" s="383" t="str">
        <f t="shared" si="262"/>
        <v>C</v>
      </c>
      <c r="F1459" s="383" t="str">
        <f t="shared" si="263"/>
        <v>C</v>
      </c>
      <c r="G1459" s="384"/>
      <c r="H1459" s="385" t="str">
        <f>IF(G1459="","",VLOOKUP(G1459,下拉数据源!J:K,2,0))</f>
        <v/>
      </c>
      <c r="I1459" s="385"/>
      <c r="J1459" s="385"/>
      <c r="K1459" s="386"/>
      <c r="L1459" s="384"/>
      <c r="M1459" s="384"/>
      <c r="N1459" s="384"/>
      <c r="O1459" s="384"/>
      <c r="P1459" s="386"/>
      <c r="Q1459" s="387"/>
      <c r="R1459" s="286"/>
      <c r="S1459" s="388">
        <f t="shared" si="260"/>
        <v>0</v>
      </c>
      <c r="T1459" s="389"/>
      <c r="U1459" s="389">
        <f t="shared" si="258"/>
        <v>0</v>
      </c>
      <c r="V1459" s="451"/>
      <c r="W1459" s="452"/>
      <c r="X1459" s="386"/>
      <c r="Y1459" s="390"/>
      <c r="Z1459" s="391"/>
      <c r="AA1459" s="392"/>
      <c r="AB1459" s="393"/>
      <c r="AC1459" s="394"/>
      <c r="AD1459" s="395">
        <f t="shared" si="261"/>
        <v>0</v>
      </c>
      <c r="AE1459" s="396">
        <f>IF(OR(G1459=账期!$A$18,G1459=账期!$A$20,G1459=账期!$A$22,G1459=账期!$A$24,G1459=账期!$A$25,G1459=账期!$A$27,G1459=账期!$A$26,G1459=账期!$A$28,G1459=账期!$A$30,G1459=账期!$A$32,G1459=账期!$A$34,G1459=账期!$A$35,G1459=账期!$A$37,G1459=账期!$A$39,G1459=账期!$A$40,G1459=账期!$A$41,G1459=账期!$A$42,G1459=账期!$A$43,G1459=账期!$A$44,G1459=账期!$A$45,G1459=账期!$A$46,G1459=账期!$A$48,G1459=账期!$A$50,G1459=账期!$A$51,G1459=账期!$A$52,G1459=账期!$A$53,G1459=账期!$A$54,G1459=账期!$A$56,G1459=账期!$A$57,G1459=账期!$A$58,G1459=账期!$A$59,G1459=账期!$A$60,G1459=账期!$A$61,G1459=账期!$A$62,G1459=账期!$A$63,G1459=账期!$A$64,G1459=账期!$A$66,G1459=账期!$A$67,G1459=账期!$A$68,G1459=账期!$A$70,G1459=账期!$A$71),30,IF(OR(G1459=账期!$A$74,G1459=账期!$A$77,G1459=账期!$A$76,G1459=账期!$A$79,G1459=账期!$A$80,G1459=账期!$A$81,G1459=账期!$A$83,G1459=账期!$A$85,G1459=账期!$A$87,G1459=账期!$A$89,G1459=账期!$A$91),60,IF(OR(G1459=账期!$A$93,G1459=账期!$A$94,G1459=账期!$A$95,G1459=账期!$A$96,G1459=账期!$A$98,G1459=账期!$A$99,G1459=账期!$A$101,G1459=账期!$A$102),90,0)))</f>
        <v>0</v>
      </c>
      <c r="AF1459" s="396"/>
      <c r="AG1459" s="384"/>
      <c r="AH1459" s="396" t="str">
        <f t="shared" si="264"/>
        <v/>
      </c>
    </row>
    <row r="1460" spans="1:34" ht="18" customHeight="1" x14ac:dyDescent="0.25">
      <c r="A1460" s="301" t="str">
        <f t="shared" si="259"/>
        <v/>
      </c>
      <c r="B1460" s="380"/>
      <c r="C1460" s="381"/>
      <c r="D1460" s="382"/>
      <c r="E1460" s="383" t="str">
        <f t="shared" si="262"/>
        <v>C</v>
      </c>
      <c r="F1460" s="383" t="str">
        <f t="shared" si="263"/>
        <v>C</v>
      </c>
      <c r="G1460" s="384"/>
      <c r="H1460" s="385" t="str">
        <f>IF(G1460="","",VLOOKUP(G1460,下拉数据源!J:K,2,0))</f>
        <v/>
      </c>
      <c r="I1460" s="385"/>
      <c r="J1460" s="385"/>
      <c r="K1460" s="386"/>
      <c r="L1460" s="384"/>
      <c r="M1460" s="384"/>
      <c r="N1460" s="384"/>
      <c r="O1460" s="384"/>
      <c r="P1460" s="386"/>
      <c r="Q1460" s="387"/>
      <c r="R1460" s="286"/>
      <c r="S1460" s="388">
        <f t="shared" si="260"/>
        <v>0</v>
      </c>
      <c r="T1460" s="389"/>
      <c r="U1460" s="389">
        <f t="shared" si="258"/>
        <v>0</v>
      </c>
      <c r="V1460" s="451"/>
      <c r="W1460" s="452"/>
      <c r="X1460" s="386"/>
      <c r="Y1460" s="390"/>
      <c r="Z1460" s="391"/>
      <c r="AA1460" s="392"/>
      <c r="AB1460" s="393"/>
      <c r="AC1460" s="394"/>
      <c r="AD1460" s="395">
        <f t="shared" si="261"/>
        <v>0</v>
      </c>
      <c r="AE1460" s="396">
        <f>IF(OR(G1460=账期!$A$18,G1460=账期!$A$20,G1460=账期!$A$22,G1460=账期!$A$24,G1460=账期!$A$25,G1460=账期!$A$27,G1460=账期!$A$26,G1460=账期!$A$28,G1460=账期!$A$30,G1460=账期!$A$32,G1460=账期!$A$34,G1460=账期!$A$35,G1460=账期!$A$37,G1460=账期!$A$39,G1460=账期!$A$40,G1460=账期!$A$41,G1460=账期!$A$42,G1460=账期!$A$43,G1460=账期!$A$44,G1460=账期!$A$45,G1460=账期!$A$46,G1460=账期!$A$48,G1460=账期!$A$50,G1460=账期!$A$51,G1460=账期!$A$52,G1460=账期!$A$53,G1460=账期!$A$54,G1460=账期!$A$56,G1460=账期!$A$57,G1460=账期!$A$58,G1460=账期!$A$59,G1460=账期!$A$60,G1460=账期!$A$61,G1460=账期!$A$62,G1460=账期!$A$63,G1460=账期!$A$64,G1460=账期!$A$66,G1460=账期!$A$67,G1460=账期!$A$68,G1460=账期!$A$70,G1460=账期!$A$71),30,IF(OR(G1460=账期!$A$74,G1460=账期!$A$77,G1460=账期!$A$76,G1460=账期!$A$79,G1460=账期!$A$80,G1460=账期!$A$81,G1460=账期!$A$83,G1460=账期!$A$85,G1460=账期!$A$87,G1460=账期!$A$89,G1460=账期!$A$91),60,IF(OR(G1460=账期!$A$93,G1460=账期!$A$94,G1460=账期!$A$95,G1460=账期!$A$96,G1460=账期!$A$98,G1460=账期!$A$99,G1460=账期!$A$101,G1460=账期!$A$102),90,0)))</f>
        <v>0</v>
      </c>
      <c r="AF1460" s="396"/>
      <c r="AG1460" s="384"/>
      <c r="AH1460" s="396" t="str">
        <f t="shared" si="264"/>
        <v/>
      </c>
    </row>
    <row r="1461" spans="1:34" ht="18" customHeight="1" x14ac:dyDescent="0.25">
      <c r="A1461" s="301" t="str">
        <f t="shared" si="259"/>
        <v/>
      </c>
      <c r="B1461" s="380"/>
      <c r="C1461" s="381"/>
      <c r="D1461" s="382"/>
      <c r="E1461" s="383" t="str">
        <f t="shared" si="262"/>
        <v>C</v>
      </c>
      <c r="F1461" s="383" t="str">
        <f t="shared" si="263"/>
        <v>C</v>
      </c>
      <c r="G1461" s="384"/>
      <c r="H1461" s="385" t="str">
        <f>IF(G1461="","",VLOOKUP(G1461,下拉数据源!J:K,2,0))</f>
        <v/>
      </c>
      <c r="I1461" s="385"/>
      <c r="J1461" s="385"/>
      <c r="K1461" s="386"/>
      <c r="L1461" s="384"/>
      <c r="M1461" s="384"/>
      <c r="N1461" s="384"/>
      <c r="O1461" s="384"/>
      <c r="P1461" s="386"/>
      <c r="Q1461" s="387"/>
      <c r="R1461" s="286"/>
      <c r="S1461" s="388">
        <f t="shared" si="260"/>
        <v>0</v>
      </c>
      <c r="T1461" s="389"/>
      <c r="U1461" s="389">
        <f t="shared" si="258"/>
        <v>0</v>
      </c>
      <c r="V1461" s="451"/>
      <c r="W1461" s="452"/>
      <c r="X1461" s="386"/>
      <c r="Y1461" s="390"/>
      <c r="Z1461" s="391"/>
      <c r="AA1461" s="392"/>
      <c r="AB1461" s="393"/>
      <c r="AC1461" s="394"/>
      <c r="AD1461" s="395">
        <f t="shared" si="261"/>
        <v>0</v>
      </c>
      <c r="AE1461" s="396">
        <f>IF(OR(G1461=账期!$A$18,G1461=账期!$A$20,G1461=账期!$A$22,G1461=账期!$A$24,G1461=账期!$A$25,G1461=账期!$A$27,G1461=账期!$A$26,G1461=账期!$A$28,G1461=账期!$A$30,G1461=账期!$A$32,G1461=账期!$A$34,G1461=账期!$A$35,G1461=账期!$A$37,G1461=账期!$A$39,G1461=账期!$A$40,G1461=账期!$A$41,G1461=账期!$A$42,G1461=账期!$A$43,G1461=账期!$A$44,G1461=账期!$A$45,G1461=账期!$A$46,G1461=账期!$A$48,G1461=账期!$A$50,G1461=账期!$A$51,G1461=账期!$A$52,G1461=账期!$A$53,G1461=账期!$A$54,G1461=账期!$A$56,G1461=账期!$A$57,G1461=账期!$A$58,G1461=账期!$A$59,G1461=账期!$A$60,G1461=账期!$A$61,G1461=账期!$A$62,G1461=账期!$A$63,G1461=账期!$A$64,G1461=账期!$A$66,G1461=账期!$A$67,G1461=账期!$A$68,G1461=账期!$A$70,G1461=账期!$A$71),30,IF(OR(G1461=账期!$A$74,G1461=账期!$A$77,G1461=账期!$A$76,G1461=账期!$A$79,G1461=账期!$A$80,G1461=账期!$A$81,G1461=账期!$A$83,G1461=账期!$A$85,G1461=账期!$A$87,G1461=账期!$A$89,G1461=账期!$A$91),60,IF(OR(G1461=账期!$A$93,G1461=账期!$A$94,G1461=账期!$A$95,G1461=账期!$A$96,G1461=账期!$A$98,G1461=账期!$A$99,G1461=账期!$A$101,G1461=账期!$A$102),90,0)))</f>
        <v>0</v>
      </c>
      <c r="AF1461" s="396"/>
      <c r="AG1461" s="384"/>
      <c r="AH1461" s="396" t="str">
        <f t="shared" si="264"/>
        <v/>
      </c>
    </row>
    <row r="1462" spans="1:34" ht="18" customHeight="1" x14ac:dyDescent="0.25">
      <c r="A1462" s="301" t="str">
        <f t="shared" si="259"/>
        <v/>
      </c>
      <c r="B1462" s="380"/>
      <c r="C1462" s="381"/>
      <c r="D1462" s="382"/>
      <c r="E1462" s="383" t="str">
        <f t="shared" si="262"/>
        <v>C</v>
      </c>
      <c r="F1462" s="383" t="str">
        <f t="shared" si="263"/>
        <v>C</v>
      </c>
      <c r="G1462" s="384"/>
      <c r="H1462" s="385" t="str">
        <f>IF(G1462="","",VLOOKUP(G1462,下拉数据源!J:K,2,0))</f>
        <v/>
      </c>
      <c r="I1462" s="385"/>
      <c r="J1462" s="385"/>
      <c r="K1462" s="386"/>
      <c r="L1462" s="384"/>
      <c r="M1462" s="384"/>
      <c r="N1462" s="384"/>
      <c r="O1462" s="384"/>
      <c r="P1462" s="386"/>
      <c r="Q1462" s="387"/>
      <c r="R1462" s="286"/>
      <c r="S1462" s="388">
        <f t="shared" si="260"/>
        <v>0</v>
      </c>
      <c r="T1462" s="389"/>
      <c r="U1462" s="389">
        <f t="shared" si="258"/>
        <v>0</v>
      </c>
      <c r="V1462" s="451"/>
      <c r="W1462" s="452"/>
      <c r="X1462" s="386"/>
      <c r="Y1462" s="390"/>
      <c r="Z1462" s="391"/>
      <c r="AA1462" s="392"/>
      <c r="AB1462" s="393"/>
      <c r="AC1462" s="394"/>
      <c r="AD1462" s="395">
        <f t="shared" si="261"/>
        <v>0</v>
      </c>
      <c r="AE1462" s="396">
        <f>IF(OR(G1462=账期!$A$18,G1462=账期!$A$20,G1462=账期!$A$22,G1462=账期!$A$24,G1462=账期!$A$25,G1462=账期!$A$27,G1462=账期!$A$26,G1462=账期!$A$28,G1462=账期!$A$30,G1462=账期!$A$32,G1462=账期!$A$34,G1462=账期!$A$35,G1462=账期!$A$37,G1462=账期!$A$39,G1462=账期!$A$40,G1462=账期!$A$41,G1462=账期!$A$42,G1462=账期!$A$43,G1462=账期!$A$44,G1462=账期!$A$45,G1462=账期!$A$46,G1462=账期!$A$48,G1462=账期!$A$50,G1462=账期!$A$51,G1462=账期!$A$52,G1462=账期!$A$53,G1462=账期!$A$54,G1462=账期!$A$56,G1462=账期!$A$57,G1462=账期!$A$58,G1462=账期!$A$59,G1462=账期!$A$60,G1462=账期!$A$61,G1462=账期!$A$62,G1462=账期!$A$63,G1462=账期!$A$64,G1462=账期!$A$66,G1462=账期!$A$67,G1462=账期!$A$68,G1462=账期!$A$70,G1462=账期!$A$71),30,IF(OR(G1462=账期!$A$74,G1462=账期!$A$77,G1462=账期!$A$76,G1462=账期!$A$79,G1462=账期!$A$80,G1462=账期!$A$81,G1462=账期!$A$83,G1462=账期!$A$85,G1462=账期!$A$87,G1462=账期!$A$89,G1462=账期!$A$91),60,IF(OR(G1462=账期!$A$93,G1462=账期!$A$94,G1462=账期!$A$95,G1462=账期!$A$96,G1462=账期!$A$98,G1462=账期!$A$99,G1462=账期!$A$101,G1462=账期!$A$102),90,0)))</f>
        <v>0</v>
      </c>
      <c r="AF1462" s="396"/>
      <c r="AG1462" s="384"/>
      <c r="AH1462" s="396" t="str">
        <f t="shared" si="264"/>
        <v/>
      </c>
    </row>
    <row r="1463" spans="1:34" ht="18" customHeight="1" x14ac:dyDescent="0.25">
      <c r="A1463" s="301" t="str">
        <f t="shared" si="259"/>
        <v/>
      </c>
      <c r="B1463" s="380"/>
      <c r="C1463" s="381"/>
      <c r="D1463" s="382"/>
      <c r="E1463" s="383" t="str">
        <f t="shared" si="262"/>
        <v>C</v>
      </c>
      <c r="F1463" s="383" t="str">
        <f t="shared" si="263"/>
        <v>C</v>
      </c>
      <c r="G1463" s="384"/>
      <c r="H1463" s="385" t="str">
        <f>IF(G1463="","",VLOOKUP(G1463,下拉数据源!J:K,2,0))</f>
        <v/>
      </c>
      <c r="I1463" s="385"/>
      <c r="J1463" s="385"/>
      <c r="K1463" s="386"/>
      <c r="L1463" s="384"/>
      <c r="M1463" s="384"/>
      <c r="N1463" s="384"/>
      <c r="O1463" s="384"/>
      <c r="P1463" s="386"/>
      <c r="Q1463" s="387"/>
      <c r="R1463" s="286"/>
      <c r="S1463" s="388">
        <f t="shared" si="260"/>
        <v>0</v>
      </c>
      <c r="T1463" s="389"/>
      <c r="U1463" s="389">
        <f t="shared" si="258"/>
        <v>0</v>
      </c>
      <c r="V1463" s="451"/>
      <c r="W1463" s="452"/>
      <c r="X1463" s="386"/>
      <c r="Y1463" s="390"/>
      <c r="Z1463" s="391"/>
      <c r="AA1463" s="392"/>
      <c r="AB1463" s="393"/>
      <c r="AC1463" s="394"/>
      <c r="AD1463" s="395">
        <f t="shared" si="261"/>
        <v>0</v>
      </c>
      <c r="AE1463" s="396">
        <f>IF(OR(G1463=账期!$A$18,G1463=账期!$A$20,G1463=账期!$A$22,G1463=账期!$A$24,G1463=账期!$A$25,G1463=账期!$A$27,G1463=账期!$A$26,G1463=账期!$A$28,G1463=账期!$A$30,G1463=账期!$A$32,G1463=账期!$A$34,G1463=账期!$A$35,G1463=账期!$A$37,G1463=账期!$A$39,G1463=账期!$A$40,G1463=账期!$A$41,G1463=账期!$A$42,G1463=账期!$A$43,G1463=账期!$A$44,G1463=账期!$A$45,G1463=账期!$A$46,G1463=账期!$A$48,G1463=账期!$A$50,G1463=账期!$A$51,G1463=账期!$A$52,G1463=账期!$A$53,G1463=账期!$A$54,G1463=账期!$A$56,G1463=账期!$A$57,G1463=账期!$A$58,G1463=账期!$A$59,G1463=账期!$A$60,G1463=账期!$A$61,G1463=账期!$A$62,G1463=账期!$A$63,G1463=账期!$A$64,G1463=账期!$A$66,G1463=账期!$A$67,G1463=账期!$A$68,G1463=账期!$A$70,G1463=账期!$A$71),30,IF(OR(G1463=账期!$A$74,G1463=账期!$A$77,G1463=账期!$A$76,G1463=账期!$A$79,G1463=账期!$A$80,G1463=账期!$A$81,G1463=账期!$A$83,G1463=账期!$A$85,G1463=账期!$A$87,G1463=账期!$A$89,G1463=账期!$A$91),60,IF(OR(G1463=账期!$A$93,G1463=账期!$A$94,G1463=账期!$A$95,G1463=账期!$A$96,G1463=账期!$A$98,G1463=账期!$A$99,G1463=账期!$A$101,G1463=账期!$A$102),90,0)))</f>
        <v>0</v>
      </c>
      <c r="AF1463" s="396"/>
      <c r="AG1463" s="384"/>
      <c r="AH1463" s="396" t="str">
        <f t="shared" si="264"/>
        <v/>
      </c>
    </row>
    <row r="1464" spans="1:34" ht="18" customHeight="1" x14ac:dyDescent="0.25">
      <c r="A1464" s="301" t="str">
        <f t="shared" si="259"/>
        <v/>
      </c>
      <c r="B1464" s="380"/>
      <c r="C1464" s="381"/>
      <c r="D1464" s="382"/>
      <c r="E1464" s="383" t="str">
        <f t="shared" si="262"/>
        <v>C</v>
      </c>
      <c r="F1464" s="383" t="str">
        <f t="shared" si="263"/>
        <v>C</v>
      </c>
      <c r="G1464" s="384"/>
      <c r="H1464" s="385" t="str">
        <f>IF(G1464="","",VLOOKUP(G1464,下拉数据源!J:K,2,0))</f>
        <v/>
      </c>
      <c r="I1464" s="385"/>
      <c r="J1464" s="385"/>
      <c r="K1464" s="386"/>
      <c r="L1464" s="384"/>
      <c r="M1464" s="384"/>
      <c r="N1464" s="384"/>
      <c r="O1464" s="384"/>
      <c r="P1464" s="386"/>
      <c r="Q1464" s="387"/>
      <c r="R1464" s="286"/>
      <c r="S1464" s="388">
        <f t="shared" si="260"/>
        <v>0</v>
      </c>
      <c r="T1464" s="389"/>
      <c r="U1464" s="389">
        <f t="shared" si="258"/>
        <v>0</v>
      </c>
      <c r="V1464" s="451"/>
      <c r="W1464" s="452"/>
      <c r="X1464" s="386"/>
      <c r="Y1464" s="390"/>
      <c r="Z1464" s="391"/>
      <c r="AA1464" s="392"/>
      <c r="AB1464" s="393"/>
      <c r="AC1464" s="394"/>
      <c r="AD1464" s="395">
        <f t="shared" si="261"/>
        <v>0</v>
      </c>
      <c r="AE1464" s="396">
        <f>IF(OR(G1464=账期!$A$18,G1464=账期!$A$20,G1464=账期!$A$22,G1464=账期!$A$24,G1464=账期!$A$25,G1464=账期!$A$27,G1464=账期!$A$26,G1464=账期!$A$28,G1464=账期!$A$30,G1464=账期!$A$32,G1464=账期!$A$34,G1464=账期!$A$35,G1464=账期!$A$37,G1464=账期!$A$39,G1464=账期!$A$40,G1464=账期!$A$41,G1464=账期!$A$42,G1464=账期!$A$43,G1464=账期!$A$44,G1464=账期!$A$45,G1464=账期!$A$46,G1464=账期!$A$48,G1464=账期!$A$50,G1464=账期!$A$51,G1464=账期!$A$52,G1464=账期!$A$53,G1464=账期!$A$54,G1464=账期!$A$56,G1464=账期!$A$57,G1464=账期!$A$58,G1464=账期!$A$59,G1464=账期!$A$60,G1464=账期!$A$61,G1464=账期!$A$62,G1464=账期!$A$63,G1464=账期!$A$64,G1464=账期!$A$66,G1464=账期!$A$67,G1464=账期!$A$68,G1464=账期!$A$70,G1464=账期!$A$71),30,IF(OR(G1464=账期!$A$74,G1464=账期!$A$77,G1464=账期!$A$76,G1464=账期!$A$79,G1464=账期!$A$80,G1464=账期!$A$81,G1464=账期!$A$83,G1464=账期!$A$85,G1464=账期!$A$87,G1464=账期!$A$89,G1464=账期!$A$91),60,IF(OR(G1464=账期!$A$93,G1464=账期!$A$94,G1464=账期!$A$95,G1464=账期!$A$96,G1464=账期!$A$98,G1464=账期!$A$99,G1464=账期!$A$101,G1464=账期!$A$102),90,0)))</f>
        <v>0</v>
      </c>
      <c r="AF1464" s="396"/>
      <c r="AG1464" s="384"/>
      <c r="AH1464" s="396" t="str">
        <f t="shared" si="264"/>
        <v/>
      </c>
    </row>
    <row r="1465" spans="1:34" ht="18" customHeight="1" x14ac:dyDescent="0.25">
      <c r="A1465" s="301" t="str">
        <f t="shared" si="259"/>
        <v/>
      </c>
      <c r="B1465" s="380"/>
      <c r="C1465" s="381"/>
      <c r="D1465" s="382"/>
      <c r="E1465" s="383" t="str">
        <f t="shared" si="262"/>
        <v>C</v>
      </c>
      <c r="F1465" s="383" t="str">
        <f t="shared" si="263"/>
        <v>C</v>
      </c>
      <c r="G1465" s="384"/>
      <c r="H1465" s="385" t="str">
        <f>IF(G1465="","",VLOOKUP(G1465,下拉数据源!J:K,2,0))</f>
        <v/>
      </c>
      <c r="I1465" s="385"/>
      <c r="J1465" s="385"/>
      <c r="K1465" s="386"/>
      <c r="L1465" s="384"/>
      <c r="M1465" s="384"/>
      <c r="N1465" s="384"/>
      <c r="O1465" s="384"/>
      <c r="P1465" s="386"/>
      <c r="Q1465" s="387"/>
      <c r="R1465" s="286"/>
      <c r="S1465" s="388">
        <f t="shared" si="260"/>
        <v>0</v>
      </c>
      <c r="T1465" s="389"/>
      <c r="U1465" s="389">
        <f t="shared" si="258"/>
        <v>0</v>
      </c>
      <c r="V1465" s="451"/>
      <c r="W1465" s="452"/>
      <c r="X1465" s="386"/>
      <c r="Y1465" s="390"/>
      <c r="Z1465" s="391"/>
      <c r="AA1465" s="392"/>
      <c r="AB1465" s="393"/>
      <c r="AC1465" s="394"/>
      <c r="AD1465" s="395">
        <f t="shared" si="261"/>
        <v>0</v>
      </c>
      <c r="AE1465" s="396">
        <f>IF(OR(G1465=账期!$A$18,G1465=账期!$A$20,G1465=账期!$A$22,G1465=账期!$A$24,G1465=账期!$A$25,G1465=账期!$A$27,G1465=账期!$A$26,G1465=账期!$A$28,G1465=账期!$A$30,G1465=账期!$A$32,G1465=账期!$A$34,G1465=账期!$A$35,G1465=账期!$A$37,G1465=账期!$A$39,G1465=账期!$A$40,G1465=账期!$A$41,G1465=账期!$A$42,G1465=账期!$A$43,G1465=账期!$A$44,G1465=账期!$A$45,G1465=账期!$A$46,G1465=账期!$A$48,G1465=账期!$A$50,G1465=账期!$A$51,G1465=账期!$A$52,G1465=账期!$A$53,G1465=账期!$A$54,G1465=账期!$A$56,G1465=账期!$A$57,G1465=账期!$A$58,G1465=账期!$A$59,G1465=账期!$A$60,G1465=账期!$A$61,G1465=账期!$A$62,G1465=账期!$A$63,G1465=账期!$A$64,G1465=账期!$A$66,G1465=账期!$A$67,G1465=账期!$A$68,G1465=账期!$A$70,G1465=账期!$A$71),30,IF(OR(G1465=账期!$A$74,G1465=账期!$A$77,G1465=账期!$A$76,G1465=账期!$A$79,G1465=账期!$A$80,G1465=账期!$A$81,G1465=账期!$A$83,G1465=账期!$A$85,G1465=账期!$A$87,G1465=账期!$A$89,G1465=账期!$A$91),60,IF(OR(G1465=账期!$A$93,G1465=账期!$A$94,G1465=账期!$A$95,G1465=账期!$A$96,G1465=账期!$A$98,G1465=账期!$A$99,G1465=账期!$A$101,G1465=账期!$A$102),90,0)))</f>
        <v>0</v>
      </c>
      <c r="AF1465" s="396"/>
      <c r="AG1465" s="384"/>
      <c r="AH1465" s="396" t="str">
        <f t="shared" si="264"/>
        <v/>
      </c>
    </row>
    <row r="1466" spans="1:34" ht="18" customHeight="1" x14ac:dyDescent="0.25">
      <c r="A1466" s="301" t="str">
        <f t="shared" si="259"/>
        <v/>
      </c>
      <c r="B1466" s="380"/>
      <c r="C1466" s="381"/>
      <c r="D1466" s="382"/>
      <c r="E1466" s="383" t="str">
        <f t="shared" si="262"/>
        <v>C</v>
      </c>
      <c r="F1466" s="383" t="str">
        <f t="shared" si="263"/>
        <v>C</v>
      </c>
      <c r="G1466" s="384"/>
      <c r="H1466" s="385" t="str">
        <f>IF(G1466="","",VLOOKUP(G1466,下拉数据源!J:K,2,0))</f>
        <v/>
      </c>
      <c r="I1466" s="385"/>
      <c r="J1466" s="385"/>
      <c r="K1466" s="386"/>
      <c r="L1466" s="384"/>
      <c r="M1466" s="384"/>
      <c r="N1466" s="384"/>
      <c r="O1466" s="384"/>
      <c r="P1466" s="386"/>
      <c r="Q1466" s="387"/>
      <c r="R1466" s="286"/>
      <c r="S1466" s="388">
        <f t="shared" si="260"/>
        <v>0</v>
      </c>
      <c r="T1466" s="389"/>
      <c r="U1466" s="389">
        <f t="shared" ref="U1466:U1529" si="265">S1466-T1466</f>
        <v>0</v>
      </c>
      <c r="V1466" s="451"/>
      <c r="W1466" s="452"/>
      <c r="X1466" s="386"/>
      <c r="Y1466" s="390"/>
      <c r="Z1466" s="391"/>
      <c r="AA1466" s="392"/>
      <c r="AB1466" s="393"/>
      <c r="AC1466" s="394"/>
      <c r="AD1466" s="395">
        <f t="shared" si="261"/>
        <v>0</v>
      </c>
      <c r="AE1466" s="396">
        <f>IF(OR(G1466=账期!$A$18,G1466=账期!$A$20,G1466=账期!$A$22,G1466=账期!$A$24,G1466=账期!$A$25,G1466=账期!$A$27,G1466=账期!$A$26,G1466=账期!$A$28,G1466=账期!$A$30,G1466=账期!$A$32,G1466=账期!$A$34,G1466=账期!$A$35,G1466=账期!$A$37,G1466=账期!$A$39,G1466=账期!$A$40,G1466=账期!$A$41,G1466=账期!$A$42,G1466=账期!$A$43,G1466=账期!$A$44,G1466=账期!$A$45,G1466=账期!$A$46,G1466=账期!$A$48,G1466=账期!$A$50,G1466=账期!$A$51,G1466=账期!$A$52,G1466=账期!$A$53,G1466=账期!$A$54,G1466=账期!$A$56,G1466=账期!$A$57,G1466=账期!$A$58,G1466=账期!$A$59,G1466=账期!$A$60,G1466=账期!$A$61,G1466=账期!$A$62,G1466=账期!$A$63,G1466=账期!$A$64,G1466=账期!$A$66,G1466=账期!$A$67,G1466=账期!$A$68,G1466=账期!$A$70,G1466=账期!$A$71),30,IF(OR(G1466=账期!$A$74,G1466=账期!$A$77,G1466=账期!$A$76,G1466=账期!$A$79,G1466=账期!$A$80,G1466=账期!$A$81,G1466=账期!$A$83,G1466=账期!$A$85,G1466=账期!$A$87,G1466=账期!$A$89,G1466=账期!$A$91),60,IF(OR(G1466=账期!$A$93,G1466=账期!$A$94,G1466=账期!$A$95,G1466=账期!$A$96,G1466=账期!$A$98,G1466=账期!$A$99,G1466=账期!$A$101,G1466=账期!$A$102),90,0)))</f>
        <v>0</v>
      </c>
      <c r="AF1466" s="396"/>
      <c r="AG1466" s="384"/>
      <c r="AH1466" s="396" t="str">
        <f t="shared" si="264"/>
        <v/>
      </c>
    </row>
    <row r="1467" spans="1:34" ht="18" customHeight="1" x14ac:dyDescent="0.25">
      <c r="A1467" s="301" t="str">
        <f t="shared" si="259"/>
        <v/>
      </c>
      <c r="B1467" s="380"/>
      <c r="C1467" s="381"/>
      <c r="D1467" s="382"/>
      <c r="E1467" s="383" t="str">
        <f t="shared" si="262"/>
        <v>C</v>
      </c>
      <c r="F1467" s="383" t="str">
        <f t="shared" si="263"/>
        <v>C</v>
      </c>
      <c r="G1467" s="384"/>
      <c r="H1467" s="385" t="str">
        <f>IF(G1467="","",VLOOKUP(G1467,下拉数据源!J:K,2,0))</f>
        <v/>
      </c>
      <c r="I1467" s="385"/>
      <c r="J1467" s="385"/>
      <c r="K1467" s="386"/>
      <c r="L1467" s="384"/>
      <c r="M1467" s="384"/>
      <c r="N1467" s="384"/>
      <c r="O1467" s="384"/>
      <c r="P1467" s="386"/>
      <c r="Q1467" s="387"/>
      <c r="R1467" s="286"/>
      <c r="S1467" s="388">
        <f t="shared" si="260"/>
        <v>0</v>
      </c>
      <c r="T1467" s="389"/>
      <c r="U1467" s="389">
        <f t="shared" si="265"/>
        <v>0</v>
      </c>
      <c r="V1467" s="451"/>
      <c r="W1467" s="452"/>
      <c r="X1467" s="386"/>
      <c r="Y1467" s="390"/>
      <c r="Z1467" s="391"/>
      <c r="AA1467" s="392"/>
      <c r="AB1467" s="393"/>
      <c r="AC1467" s="394"/>
      <c r="AD1467" s="395">
        <f t="shared" si="261"/>
        <v>0</v>
      </c>
      <c r="AE1467" s="396">
        <f>IF(OR(G1467=账期!$A$18,G1467=账期!$A$20,G1467=账期!$A$22,G1467=账期!$A$24,G1467=账期!$A$25,G1467=账期!$A$27,G1467=账期!$A$26,G1467=账期!$A$28,G1467=账期!$A$30,G1467=账期!$A$32,G1467=账期!$A$34,G1467=账期!$A$35,G1467=账期!$A$37,G1467=账期!$A$39,G1467=账期!$A$40,G1467=账期!$A$41,G1467=账期!$A$42,G1467=账期!$A$43,G1467=账期!$A$44,G1467=账期!$A$45,G1467=账期!$A$46,G1467=账期!$A$48,G1467=账期!$A$50,G1467=账期!$A$51,G1467=账期!$A$52,G1467=账期!$A$53,G1467=账期!$A$54,G1467=账期!$A$56,G1467=账期!$A$57,G1467=账期!$A$58,G1467=账期!$A$59,G1467=账期!$A$60,G1467=账期!$A$61,G1467=账期!$A$62,G1467=账期!$A$63,G1467=账期!$A$64,G1467=账期!$A$66,G1467=账期!$A$67,G1467=账期!$A$68,G1467=账期!$A$70,G1467=账期!$A$71),30,IF(OR(G1467=账期!$A$74,G1467=账期!$A$77,G1467=账期!$A$76,G1467=账期!$A$79,G1467=账期!$A$80,G1467=账期!$A$81,G1467=账期!$A$83,G1467=账期!$A$85,G1467=账期!$A$87,G1467=账期!$A$89,G1467=账期!$A$91),60,IF(OR(G1467=账期!$A$93,G1467=账期!$A$94,G1467=账期!$A$95,G1467=账期!$A$96,G1467=账期!$A$98,G1467=账期!$A$99,G1467=账期!$A$101,G1467=账期!$A$102),90,0)))</f>
        <v>0</v>
      </c>
      <c r="AF1467" s="396"/>
      <c r="AG1467" s="384"/>
      <c r="AH1467" s="396" t="str">
        <f t="shared" si="264"/>
        <v/>
      </c>
    </row>
    <row r="1468" spans="1:34" ht="18" customHeight="1" x14ac:dyDescent="0.25">
      <c r="A1468" s="301" t="str">
        <f t="shared" si="259"/>
        <v/>
      </c>
      <c r="B1468" s="380"/>
      <c r="C1468" s="381"/>
      <c r="D1468" s="382"/>
      <c r="E1468" s="383" t="str">
        <f t="shared" si="262"/>
        <v>C</v>
      </c>
      <c r="F1468" s="383" t="str">
        <f t="shared" si="263"/>
        <v>C</v>
      </c>
      <c r="G1468" s="384"/>
      <c r="H1468" s="385" t="str">
        <f>IF(G1468="","",VLOOKUP(G1468,下拉数据源!J:K,2,0))</f>
        <v/>
      </c>
      <c r="I1468" s="385"/>
      <c r="J1468" s="385"/>
      <c r="K1468" s="386"/>
      <c r="L1468" s="384"/>
      <c r="M1468" s="384"/>
      <c r="N1468" s="384"/>
      <c r="O1468" s="384"/>
      <c r="P1468" s="386"/>
      <c r="Q1468" s="387"/>
      <c r="R1468" s="286"/>
      <c r="S1468" s="388">
        <f t="shared" si="260"/>
        <v>0</v>
      </c>
      <c r="T1468" s="389"/>
      <c r="U1468" s="389">
        <f t="shared" si="265"/>
        <v>0</v>
      </c>
      <c r="V1468" s="451"/>
      <c r="W1468" s="452"/>
      <c r="X1468" s="386"/>
      <c r="Y1468" s="390"/>
      <c r="Z1468" s="391"/>
      <c r="AA1468" s="392"/>
      <c r="AB1468" s="393"/>
      <c r="AC1468" s="394"/>
      <c r="AD1468" s="395">
        <f t="shared" si="261"/>
        <v>0</v>
      </c>
      <c r="AE1468" s="396">
        <f>IF(OR(G1468=账期!$A$18,G1468=账期!$A$20,G1468=账期!$A$22,G1468=账期!$A$24,G1468=账期!$A$25,G1468=账期!$A$27,G1468=账期!$A$26,G1468=账期!$A$28,G1468=账期!$A$30,G1468=账期!$A$32,G1468=账期!$A$34,G1468=账期!$A$35,G1468=账期!$A$37,G1468=账期!$A$39,G1468=账期!$A$40,G1468=账期!$A$41,G1468=账期!$A$42,G1468=账期!$A$43,G1468=账期!$A$44,G1468=账期!$A$45,G1468=账期!$A$46,G1468=账期!$A$48,G1468=账期!$A$50,G1468=账期!$A$51,G1468=账期!$A$52,G1468=账期!$A$53,G1468=账期!$A$54,G1468=账期!$A$56,G1468=账期!$A$57,G1468=账期!$A$58,G1468=账期!$A$59,G1468=账期!$A$60,G1468=账期!$A$61,G1468=账期!$A$62,G1468=账期!$A$63,G1468=账期!$A$64,G1468=账期!$A$66,G1468=账期!$A$67,G1468=账期!$A$68,G1468=账期!$A$70,G1468=账期!$A$71),30,IF(OR(G1468=账期!$A$74,G1468=账期!$A$77,G1468=账期!$A$76,G1468=账期!$A$79,G1468=账期!$A$80,G1468=账期!$A$81,G1468=账期!$A$83,G1468=账期!$A$85,G1468=账期!$A$87,G1468=账期!$A$89,G1468=账期!$A$91),60,IF(OR(G1468=账期!$A$93,G1468=账期!$A$94,G1468=账期!$A$95,G1468=账期!$A$96,G1468=账期!$A$98,G1468=账期!$A$99,G1468=账期!$A$101,G1468=账期!$A$102),90,0)))</f>
        <v>0</v>
      </c>
      <c r="AF1468" s="396"/>
      <c r="AG1468" s="384"/>
      <c r="AH1468" s="396" t="str">
        <f t="shared" si="264"/>
        <v/>
      </c>
    </row>
    <row r="1469" spans="1:34" ht="18" customHeight="1" x14ac:dyDescent="0.25">
      <c r="A1469" s="301" t="str">
        <f t="shared" ref="A1469:A1532" si="266">IF(V1469="","",TEXT(V1469,"yyyy年m月"))</f>
        <v/>
      </c>
      <c r="B1469" s="380"/>
      <c r="C1469" s="381"/>
      <c r="D1469" s="382"/>
      <c r="E1469" s="383" t="str">
        <f t="shared" si="262"/>
        <v>C</v>
      </c>
      <c r="F1469" s="383" t="str">
        <f t="shared" si="263"/>
        <v>C</v>
      </c>
      <c r="G1469" s="384"/>
      <c r="H1469" s="385" t="str">
        <f>IF(G1469="","",VLOOKUP(G1469,下拉数据源!J:K,2,0))</f>
        <v/>
      </c>
      <c r="I1469" s="385"/>
      <c r="J1469" s="385"/>
      <c r="K1469" s="386"/>
      <c r="L1469" s="384"/>
      <c r="M1469" s="384"/>
      <c r="N1469" s="384"/>
      <c r="O1469" s="384"/>
      <c r="P1469" s="386"/>
      <c r="Q1469" s="387"/>
      <c r="R1469" s="286"/>
      <c r="S1469" s="388">
        <f t="shared" si="260"/>
        <v>0</v>
      </c>
      <c r="T1469" s="389"/>
      <c r="U1469" s="389">
        <f t="shared" si="265"/>
        <v>0</v>
      </c>
      <c r="V1469" s="451"/>
      <c r="W1469" s="452"/>
      <c r="X1469" s="386"/>
      <c r="Y1469" s="390"/>
      <c r="Z1469" s="391"/>
      <c r="AA1469" s="392"/>
      <c r="AB1469" s="393"/>
      <c r="AC1469" s="394"/>
      <c r="AD1469" s="395">
        <f t="shared" si="261"/>
        <v>0</v>
      </c>
      <c r="AE1469" s="396">
        <f>IF(OR(G1469=账期!$A$18,G1469=账期!$A$20,G1469=账期!$A$22,G1469=账期!$A$24,G1469=账期!$A$25,G1469=账期!$A$27,G1469=账期!$A$26,G1469=账期!$A$28,G1469=账期!$A$30,G1469=账期!$A$32,G1469=账期!$A$34,G1469=账期!$A$35,G1469=账期!$A$37,G1469=账期!$A$39,G1469=账期!$A$40,G1469=账期!$A$41,G1469=账期!$A$42,G1469=账期!$A$43,G1469=账期!$A$44,G1469=账期!$A$45,G1469=账期!$A$46,G1469=账期!$A$48,G1469=账期!$A$50,G1469=账期!$A$51,G1469=账期!$A$52,G1469=账期!$A$53,G1469=账期!$A$54,G1469=账期!$A$56,G1469=账期!$A$57,G1469=账期!$A$58,G1469=账期!$A$59,G1469=账期!$A$60,G1469=账期!$A$61,G1469=账期!$A$62,G1469=账期!$A$63,G1469=账期!$A$64,G1469=账期!$A$66,G1469=账期!$A$67,G1469=账期!$A$68,G1469=账期!$A$70,G1469=账期!$A$71),30,IF(OR(G1469=账期!$A$74,G1469=账期!$A$77,G1469=账期!$A$76,G1469=账期!$A$79,G1469=账期!$A$80,G1469=账期!$A$81,G1469=账期!$A$83,G1469=账期!$A$85,G1469=账期!$A$87,G1469=账期!$A$89,G1469=账期!$A$91),60,IF(OR(G1469=账期!$A$93,G1469=账期!$A$94,G1469=账期!$A$95,G1469=账期!$A$96,G1469=账期!$A$98,G1469=账期!$A$99,G1469=账期!$A$101,G1469=账期!$A$102),90,0)))</f>
        <v>0</v>
      </c>
      <c r="AF1469" s="396"/>
      <c r="AG1469" s="384"/>
      <c r="AH1469" s="396" t="str">
        <f t="shared" si="264"/>
        <v/>
      </c>
    </row>
    <row r="1470" spans="1:34" ht="18" customHeight="1" x14ac:dyDescent="0.25">
      <c r="A1470" s="301" t="str">
        <f t="shared" si="266"/>
        <v/>
      </c>
      <c r="B1470" s="380"/>
      <c r="C1470" s="381"/>
      <c r="D1470" s="382"/>
      <c r="E1470" s="383" t="str">
        <f t="shared" si="262"/>
        <v>C</v>
      </c>
      <c r="F1470" s="383" t="str">
        <f t="shared" si="263"/>
        <v>C</v>
      </c>
      <c r="G1470" s="384"/>
      <c r="H1470" s="385" t="str">
        <f>IF(G1470="","",VLOOKUP(G1470,下拉数据源!J:K,2,0))</f>
        <v/>
      </c>
      <c r="I1470" s="385"/>
      <c r="J1470" s="385"/>
      <c r="K1470" s="386"/>
      <c r="L1470" s="384"/>
      <c r="M1470" s="384"/>
      <c r="N1470" s="384"/>
      <c r="O1470" s="384"/>
      <c r="P1470" s="386"/>
      <c r="Q1470" s="387"/>
      <c r="R1470" s="286"/>
      <c r="S1470" s="388">
        <f t="shared" si="260"/>
        <v>0</v>
      </c>
      <c r="T1470" s="389"/>
      <c r="U1470" s="389">
        <f t="shared" si="265"/>
        <v>0</v>
      </c>
      <c r="V1470" s="451"/>
      <c r="W1470" s="452"/>
      <c r="X1470" s="386"/>
      <c r="Y1470" s="390"/>
      <c r="Z1470" s="391"/>
      <c r="AA1470" s="392"/>
      <c r="AB1470" s="393"/>
      <c r="AC1470" s="394"/>
      <c r="AD1470" s="395">
        <f t="shared" si="261"/>
        <v>0</v>
      </c>
      <c r="AE1470" s="396">
        <f>IF(OR(G1470=账期!$A$18,G1470=账期!$A$20,G1470=账期!$A$22,G1470=账期!$A$24,G1470=账期!$A$25,G1470=账期!$A$27,G1470=账期!$A$26,G1470=账期!$A$28,G1470=账期!$A$30,G1470=账期!$A$32,G1470=账期!$A$34,G1470=账期!$A$35,G1470=账期!$A$37,G1470=账期!$A$39,G1470=账期!$A$40,G1470=账期!$A$41,G1470=账期!$A$42,G1470=账期!$A$43,G1470=账期!$A$44,G1470=账期!$A$45,G1470=账期!$A$46,G1470=账期!$A$48,G1470=账期!$A$50,G1470=账期!$A$51,G1470=账期!$A$52,G1470=账期!$A$53,G1470=账期!$A$54,G1470=账期!$A$56,G1470=账期!$A$57,G1470=账期!$A$58,G1470=账期!$A$59,G1470=账期!$A$60,G1470=账期!$A$61,G1470=账期!$A$62,G1470=账期!$A$63,G1470=账期!$A$64,G1470=账期!$A$66,G1470=账期!$A$67,G1470=账期!$A$68,G1470=账期!$A$70,G1470=账期!$A$71),30,IF(OR(G1470=账期!$A$74,G1470=账期!$A$77,G1470=账期!$A$76,G1470=账期!$A$79,G1470=账期!$A$80,G1470=账期!$A$81,G1470=账期!$A$83,G1470=账期!$A$85,G1470=账期!$A$87,G1470=账期!$A$89,G1470=账期!$A$91),60,IF(OR(G1470=账期!$A$93,G1470=账期!$A$94,G1470=账期!$A$95,G1470=账期!$A$96,G1470=账期!$A$98,G1470=账期!$A$99,G1470=账期!$A$101,G1470=账期!$A$102),90,0)))</f>
        <v>0</v>
      </c>
      <c r="AF1470" s="396"/>
      <c r="AG1470" s="384"/>
      <c r="AH1470" s="396" t="str">
        <f t="shared" si="264"/>
        <v/>
      </c>
    </row>
    <row r="1471" spans="1:34" ht="18" customHeight="1" x14ac:dyDescent="0.25">
      <c r="A1471" s="301" t="str">
        <f t="shared" si="266"/>
        <v/>
      </c>
      <c r="B1471" s="380"/>
      <c r="C1471" s="381"/>
      <c r="D1471" s="382"/>
      <c r="E1471" s="383" t="str">
        <f t="shared" si="262"/>
        <v>C</v>
      </c>
      <c r="F1471" s="383" t="str">
        <f t="shared" si="263"/>
        <v>C</v>
      </c>
      <c r="G1471" s="384"/>
      <c r="H1471" s="385" t="str">
        <f>IF(G1471="","",VLOOKUP(G1471,下拉数据源!J:K,2,0))</f>
        <v/>
      </c>
      <c r="I1471" s="385"/>
      <c r="J1471" s="385"/>
      <c r="K1471" s="386"/>
      <c r="L1471" s="384"/>
      <c r="M1471" s="384"/>
      <c r="N1471" s="384"/>
      <c r="O1471" s="384"/>
      <c r="P1471" s="386"/>
      <c r="Q1471" s="387"/>
      <c r="R1471" s="286"/>
      <c r="S1471" s="388">
        <f t="shared" ref="S1471:S1534" si="267">Q1471*R1471</f>
        <v>0</v>
      </c>
      <c r="T1471" s="389"/>
      <c r="U1471" s="389">
        <f t="shared" si="265"/>
        <v>0</v>
      </c>
      <c r="V1471" s="451"/>
      <c r="W1471" s="452"/>
      <c r="X1471" s="386"/>
      <c r="Y1471" s="390"/>
      <c r="Z1471" s="391"/>
      <c r="AA1471" s="392"/>
      <c r="AB1471" s="393"/>
      <c r="AC1471" s="394"/>
      <c r="AD1471" s="395">
        <f t="shared" si="261"/>
        <v>0</v>
      </c>
      <c r="AE1471" s="396">
        <f>IF(OR(G1471=账期!$A$18,G1471=账期!$A$20,G1471=账期!$A$22,G1471=账期!$A$24,G1471=账期!$A$25,G1471=账期!$A$27,G1471=账期!$A$26,G1471=账期!$A$28,G1471=账期!$A$30,G1471=账期!$A$32,G1471=账期!$A$34,G1471=账期!$A$35,G1471=账期!$A$37,G1471=账期!$A$39,G1471=账期!$A$40,G1471=账期!$A$41,G1471=账期!$A$42,G1471=账期!$A$43,G1471=账期!$A$44,G1471=账期!$A$45,G1471=账期!$A$46,G1471=账期!$A$48,G1471=账期!$A$50,G1471=账期!$A$51,G1471=账期!$A$52,G1471=账期!$A$53,G1471=账期!$A$54,G1471=账期!$A$56,G1471=账期!$A$57,G1471=账期!$A$58,G1471=账期!$A$59,G1471=账期!$A$60,G1471=账期!$A$61,G1471=账期!$A$62,G1471=账期!$A$63,G1471=账期!$A$64,G1471=账期!$A$66,G1471=账期!$A$67,G1471=账期!$A$68,G1471=账期!$A$70,G1471=账期!$A$71),30,IF(OR(G1471=账期!$A$74,G1471=账期!$A$77,G1471=账期!$A$76,G1471=账期!$A$79,G1471=账期!$A$80,G1471=账期!$A$81,G1471=账期!$A$83,G1471=账期!$A$85,G1471=账期!$A$87,G1471=账期!$A$89,G1471=账期!$A$91),60,IF(OR(G1471=账期!$A$93,G1471=账期!$A$94,G1471=账期!$A$95,G1471=账期!$A$96,G1471=账期!$A$98,G1471=账期!$A$99,G1471=账期!$A$101,G1471=账期!$A$102),90,0)))</f>
        <v>0</v>
      </c>
      <c r="AF1471" s="396"/>
      <c r="AG1471" s="384"/>
      <c r="AH1471" s="396" t="str">
        <f t="shared" si="264"/>
        <v/>
      </c>
    </row>
    <row r="1472" spans="1:34" ht="18" customHeight="1" x14ac:dyDescent="0.25">
      <c r="A1472" s="301" t="str">
        <f t="shared" si="266"/>
        <v/>
      </c>
      <c r="B1472" s="380"/>
      <c r="C1472" s="381"/>
      <c r="D1472" s="382"/>
      <c r="E1472" s="383" t="str">
        <f t="shared" si="262"/>
        <v>C</v>
      </c>
      <c r="F1472" s="383" t="str">
        <f t="shared" si="263"/>
        <v>C</v>
      </c>
      <c r="G1472" s="384"/>
      <c r="H1472" s="385" t="str">
        <f>IF(G1472="","",VLOOKUP(G1472,下拉数据源!J:K,2,0))</f>
        <v/>
      </c>
      <c r="I1472" s="385"/>
      <c r="J1472" s="385"/>
      <c r="K1472" s="386"/>
      <c r="L1472" s="384"/>
      <c r="M1472" s="384"/>
      <c r="N1472" s="384"/>
      <c r="O1472" s="384"/>
      <c r="P1472" s="386"/>
      <c r="Q1472" s="387"/>
      <c r="R1472" s="286"/>
      <c r="S1472" s="388">
        <f t="shared" si="267"/>
        <v>0</v>
      </c>
      <c r="T1472" s="389"/>
      <c r="U1472" s="389">
        <f t="shared" si="265"/>
        <v>0</v>
      </c>
      <c r="V1472" s="451"/>
      <c r="W1472" s="452"/>
      <c r="X1472" s="386"/>
      <c r="Y1472" s="390"/>
      <c r="Z1472" s="391"/>
      <c r="AA1472" s="392"/>
      <c r="AB1472" s="393"/>
      <c r="AC1472" s="394"/>
      <c r="AD1472" s="395">
        <f t="shared" ref="AD1472:AD1535" si="268">IF(AE1472&gt;0,(DATE(YEAR(AC1472),MONTH(AC1472)+1,1)-1)+AE1472,AC1472)</f>
        <v>0</v>
      </c>
      <c r="AE1472" s="396">
        <f>IF(OR(G1472=账期!$A$18,G1472=账期!$A$20,G1472=账期!$A$22,G1472=账期!$A$24,G1472=账期!$A$25,G1472=账期!$A$27,G1472=账期!$A$26,G1472=账期!$A$28,G1472=账期!$A$30,G1472=账期!$A$32,G1472=账期!$A$34,G1472=账期!$A$35,G1472=账期!$A$37,G1472=账期!$A$39,G1472=账期!$A$40,G1472=账期!$A$41,G1472=账期!$A$42,G1472=账期!$A$43,G1472=账期!$A$44,G1472=账期!$A$45,G1472=账期!$A$46,G1472=账期!$A$48,G1472=账期!$A$50,G1472=账期!$A$51,G1472=账期!$A$52,G1472=账期!$A$53,G1472=账期!$A$54,G1472=账期!$A$56,G1472=账期!$A$57,G1472=账期!$A$58,G1472=账期!$A$59,G1472=账期!$A$60,G1472=账期!$A$61,G1472=账期!$A$62,G1472=账期!$A$63,G1472=账期!$A$64,G1472=账期!$A$66,G1472=账期!$A$67,G1472=账期!$A$68,G1472=账期!$A$70,G1472=账期!$A$71),30,IF(OR(G1472=账期!$A$74,G1472=账期!$A$77,G1472=账期!$A$76,G1472=账期!$A$79,G1472=账期!$A$80,G1472=账期!$A$81,G1472=账期!$A$83,G1472=账期!$A$85,G1472=账期!$A$87,G1472=账期!$A$89,G1472=账期!$A$91),60,IF(OR(G1472=账期!$A$93,G1472=账期!$A$94,G1472=账期!$A$95,G1472=账期!$A$96,G1472=账期!$A$98,G1472=账期!$A$99,G1472=账期!$A$101,G1472=账期!$A$102),90,0)))</f>
        <v>0</v>
      </c>
      <c r="AF1472" s="396"/>
      <c r="AG1472" s="384"/>
      <c r="AH1472" s="396" t="str">
        <f t="shared" si="264"/>
        <v/>
      </c>
    </row>
    <row r="1473" spans="1:34" ht="18" customHeight="1" x14ac:dyDescent="0.25">
      <c r="A1473" s="301" t="str">
        <f t="shared" si="266"/>
        <v/>
      </c>
      <c r="B1473" s="380"/>
      <c r="C1473" s="381"/>
      <c r="D1473" s="382"/>
      <c r="E1473" s="383" t="str">
        <f t="shared" si="262"/>
        <v>C</v>
      </c>
      <c r="F1473" s="383" t="str">
        <f t="shared" si="263"/>
        <v>C</v>
      </c>
      <c r="G1473" s="384"/>
      <c r="H1473" s="385" t="str">
        <f>IF(G1473="","",VLOOKUP(G1473,下拉数据源!J:K,2,0))</f>
        <v/>
      </c>
      <c r="I1473" s="385"/>
      <c r="J1473" s="385"/>
      <c r="K1473" s="386"/>
      <c r="L1473" s="384"/>
      <c r="M1473" s="384"/>
      <c r="N1473" s="384"/>
      <c r="O1473" s="384"/>
      <c r="P1473" s="386"/>
      <c r="Q1473" s="387"/>
      <c r="R1473" s="286"/>
      <c r="S1473" s="388">
        <f t="shared" si="267"/>
        <v>0</v>
      </c>
      <c r="T1473" s="389"/>
      <c r="U1473" s="389">
        <f t="shared" si="265"/>
        <v>0</v>
      </c>
      <c r="V1473" s="451"/>
      <c r="W1473" s="452"/>
      <c r="X1473" s="386"/>
      <c r="Y1473" s="390"/>
      <c r="Z1473" s="391"/>
      <c r="AA1473" s="392"/>
      <c r="AB1473" s="393"/>
      <c r="AC1473" s="394"/>
      <c r="AD1473" s="395">
        <f t="shared" si="268"/>
        <v>0</v>
      </c>
      <c r="AE1473" s="396">
        <f>IF(OR(G1473=账期!$A$18,G1473=账期!$A$20,G1473=账期!$A$22,G1473=账期!$A$24,G1473=账期!$A$25,G1473=账期!$A$27,G1473=账期!$A$26,G1473=账期!$A$28,G1473=账期!$A$30,G1473=账期!$A$32,G1473=账期!$A$34,G1473=账期!$A$35,G1473=账期!$A$37,G1473=账期!$A$39,G1473=账期!$A$40,G1473=账期!$A$41,G1473=账期!$A$42,G1473=账期!$A$43,G1473=账期!$A$44,G1473=账期!$A$45,G1473=账期!$A$46,G1473=账期!$A$48,G1473=账期!$A$50,G1473=账期!$A$51,G1473=账期!$A$52,G1473=账期!$A$53,G1473=账期!$A$54,G1473=账期!$A$56,G1473=账期!$A$57,G1473=账期!$A$58,G1473=账期!$A$59,G1473=账期!$A$60,G1473=账期!$A$61,G1473=账期!$A$62,G1473=账期!$A$63,G1473=账期!$A$64,G1473=账期!$A$66,G1473=账期!$A$67,G1473=账期!$A$68,G1473=账期!$A$70,G1473=账期!$A$71),30,IF(OR(G1473=账期!$A$74,G1473=账期!$A$77,G1473=账期!$A$76,G1473=账期!$A$79,G1473=账期!$A$80,G1473=账期!$A$81,G1473=账期!$A$83,G1473=账期!$A$85,G1473=账期!$A$87,G1473=账期!$A$89,G1473=账期!$A$91),60,IF(OR(G1473=账期!$A$93,G1473=账期!$A$94,G1473=账期!$A$95,G1473=账期!$A$96,G1473=账期!$A$98,G1473=账期!$A$99,G1473=账期!$A$101,G1473=账期!$A$102),90,0)))</f>
        <v>0</v>
      </c>
      <c r="AF1473" s="396"/>
      <c r="AG1473" s="384"/>
      <c r="AH1473" s="396" t="str">
        <f t="shared" si="264"/>
        <v/>
      </c>
    </row>
    <row r="1474" spans="1:34" ht="18" customHeight="1" x14ac:dyDescent="0.25">
      <c r="A1474" s="301" t="str">
        <f t="shared" si="266"/>
        <v/>
      </c>
      <c r="B1474" s="380"/>
      <c r="C1474" s="381"/>
      <c r="D1474" s="382"/>
      <c r="E1474" s="383" t="str">
        <f t="shared" si="262"/>
        <v>C</v>
      </c>
      <c r="F1474" s="383" t="str">
        <f t="shared" si="263"/>
        <v>C</v>
      </c>
      <c r="G1474" s="384"/>
      <c r="H1474" s="385" t="str">
        <f>IF(G1474="","",VLOOKUP(G1474,下拉数据源!J:K,2,0))</f>
        <v/>
      </c>
      <c r="I1474" s="385"/>
      <c r="J1474" s="385"/>
      <c r="K1474" s="386"/>
      <c r="L1474" s="384"/>
      <c r="M1474" s="384"/>
      <c r="N1474" s="384"/>
      <c r="O1474" s="384"/>
      <c r="P1474" s="386"/>
      <c r="Q1474" s="387"/>
      <c r="R1474" s="286"/>
      <c r="S1474" s="388">
        <f t="shared" si="267"/>
        <v>0</v>
      </c>
      <c r="T1474" s="389"/>
      <c r="U1474" s="389">
        <f t="shared" si="265"/>
        <v>0</v>
      </c>
      <c r="V1474" s="451"/>
      <c r="W1474" s="452"/>
      <c r="X1474" s="386"/>
      <c r="Y1474" s="390"/>
      <c r="Z1474" s="391"/>
      <c r="AA1474" s="392"/>
      <c r="AB1474" s="393"/>
      <c r="AC1474" s="394"/>
      <c r="AD1474" s="395">
        <f t="shared" si="268"/>
        <v>0</v>
      </c>
      <c r="AE1474" s="396">
        <f>IF(OR(G1474=账期!$A$18,G1474=账期!$A$20,G1474=账期!$A$22,G1474=账期!$A$24,G1474=账期!$A$25,G1474=账期!$A$27,G1474=账期!$A$26,G1474=账期!$A$28,G1474=账期!$A$30,G1474=账期!$A$32,G1474=账期!$A$34,G1474=账期!$A$35,G1474=账期!$A$37,G1474=账期!$A$39,G1474=账期!$A$40,G1474=账期!$A$41,G1474=账期!$A$42,G1474=账期!$A$43,G1474=账期!$A$44,G1474=账期!$A$45,G1474=账期!$A$46,G1474=账期!$A$48,G1474=账期!$A$50,G1474=账期!$A$51,G1474=账期!$A$52,G1474=账期!$A$53,G1474=账期!$A$54,G1474=账期!$A$56,G1474=账期!$A$57,G1474=账期!$A$58,G1474=账期!$A$59,G1474=账期!$A$60,G1474=账期!$A$61,G1474=账期!$A$62,G1474=账期!$A$63,G1474=账期!$A$64,G1474=账期!$A$66,G1474=账期!$A$67,G1474=账期!$A$68,G1474=账期!$A$70,G1474=账期!$A$71),30,IF(OR(G1474=账期!$A$74,G1474=账期!$A$77,G1474=账期!$A$76,G1474=账期!$A$79,G1474=账期!$A$80,G1474=账期!$A$81,G1474=账期!$A$83,G1474=账期!$A$85,G1474=账期!$A$87,G1474=账期!$A$89,G1474=账期!$A$91),60,IF(OR(G1474=账期!$A$93,G1474=账期!$A$94,G1474=账期!$A$95,G1474=账期!$A$96,G1474=账期!$A$98,G1474=账期!$A$99,G1474=账期!$A$101,G1474=账期!$A$102),90,0)))</f>
        <v>0</v>
      </c>
      <c r="AF1474" s="396"/>
      <c r="AG1474" s="384"/>
      <c r="AH1474" s="396" t="str">
        <f t="shared" si="264"/>
        <v/>
      </c>
    </row>
    <row r="1475" spans="1:34" ht="18" customHeight="1" x14ac:dyDescent="0.25">
      <c r="A1475" s="301" t="str">
        <f t="shared" si="266"/>
        <v/>
      </c>
      <c r="B1475" s="380"/>
      <c r="C1475" s="381"/>
      <c r="D1475" s="382"/>
      <c r="E1475" s="383" t="str">
        <f t="shared" si="262"/>
        <v>C</v>
      </c>
      <c r="F1475" s="383" t="str">
        <f t="shared" si="263"/>
        <v>C</v>
      </c>
      <c r="G1475" s="384"/>
      <c r="H1475" s="385" t="str">
        <f>IF(G1475="","",VLOOKUP(G1475,下拉数据源!J:K,2,0))</f>
        <v/>
      </c>
      <c r="I1475" s="385"/>
      <c r="J1475" s="385"/>
      <c r="K1475" s="386"/>
      <c r="L1475" s="384"/>
      <c r="M1475" s="384"/>
      <c r="N1475" s="384"/>
      <c r="O1475" s="384"/>
      <c r="P1475" s="386"/>
      <c r="Q1475" s="387"/>
      <c r="R1475" s="286"/>
      <c r="S1475" s="388">
        <f t="shared" si="267"/>
        <v>0</v>
      </c>
      <c r="T1475" s="389"/>
      <c r="U1475" s="389">
        <f t="shared" si="265"/>
        <v>0</v>
      </c>
      <c r="V1475" s="451"/>
      <c r="W1475" s="452"/>
      <c r="X1475" s="386"/>
      <c r="Y1475" s="390"/>
      <c r="Z1475" s="391"/>
      <c r="AA1475" s="392"/>
      <c r="AB1475" s="393"/>
      <c r="AC1475" s="394"/>
      <c r="AD1475" s="395">
        <f t="shared" si="268"/>
        <v>0</v>
      </c>
      <c r="AE1475" s="396">
        <f>IF(OR(G1475=账期!$A$18,G1475=账期!$A$20,G1475=账期!$A$22,G1475=账期!$A$24,G1475=账期!$A$25,G1475=账期!$A$27,G1475=账期!$A$26,G1475=账期!$A$28,G1475=账期!$A$30,G1475=账期!$A$32,G1475=账期!$A$34,G1475=账期!$A$35,G1475=账期!$A$37,G1475=账期!$A$39,G1475=账期!$A$40,G1475=账期!$A$41,G1475=账期!$A$42,G1475=账期!$A$43,G1475=账期!$A$44,G1475=账期!$A$45,G1475=账期!$A$46,G1475=账期!$A$48,G1475=账期!$A$50,G1475=账期!$A$51,G1475=账期!$A$52,G1475=账期!$A$53,G1475=账期!$A$54,G1475=账期!$A$56,G1475=账期!$A$57,G1475=账期!$A$58,G1475=账期!$A$59,G1475=账期!$A$60,G1475=账期!$A$61,G1475=账期!$A$62,G1475=账期!$A$63,G1475=账期!$A$64,G1475=账期!$A$66,G1475=账期!$A$67,G1475=账期!$A$68,G1475=账期!$A$70,G1475=账期!$A$71),30,IF(OR(G1475=账期!$A$74,G1475=账期!$A$77,G1475=账期!$A$76,G1475=账期!$A$79,G1475=账期!$A$80,G1475=账期!$A$81,G1475=账期!$A$83,G1475=账期!$A$85,G1475=账期!$A$87,G1475=账期!$A$89,G1475=账期!$A$91),60,IF(OR(G1475=账期!$A$93,G1475=账期!$A$94,G1475=账期!$A$95,G1475=账期!$A$96,G1475=账期!$A$98,G1475=账期!$A$99,G1475=账期!$A$101,G1475=账期!$A$102),90,0)))</f>
        <v>0</v>
      </c>
      <c r="AF1475" s="396"/>
      <c r="AG1475" s="384"/>
      <c r="AH1475" s="396" t="str">
        <f t="shared" si="264"/>
        <v/>
      </c>
    </row>
    <row r="1476" spans="1:34" ht="18" customHeight="1" x14ac:dyDescent="0.25">
      <c r="A1476" s="301" t="str">
        <f t="shared" si="266"/>
        <v/>
      </c>
      <c r="B1476" s="380"/>
      <c r="C1476" s="381"/>
      <c r="D1476" s="382"/>
      <c r="E1476" s="383" t="str">
        <f t="shared" si="262"/>
        <v>C</v>
      </c>
      <c r="F1476" s="383" t="str">
        <f t="shared" si="263"/>
        <v>C</v>
      </c>
      <c r="G1476" s="384"/>
      <c r="H1476" s="385" t="str">
        <f>IF(G1476="","",VLOOKUP(G1476,下拉数据源!J:K,2,0))</f>
        <v/>
      </c>
      <c r="I1476" s="385"/>
      <c r="J1476" s="385"/>
      <c r="K1476" s="386"/>
      <c r="L1476" s="384"/>
      <c r="M1476" s="384"/>
      <c r="N1476" s="384"/>
      <c r="O1476" s="384"/>
      <c r="P1476" s="386"/>
      <c r="Q1476" s="387"/>
      <c r="R1476" s="286"/>
      <c r="S1476" s="388">
        <f t="shared" si="267"/>
        <v>0</v>
      </c>
      <c r="T1476" s="389"/>
      <c r="U1476" s="389">
        <f t="shared" si="265"/>
        <v>0</v>
      </c>
      <c r="V1476" s="451"/>
      <c r="W1476" s="452"/>
      <c r="X1476" s="386"/>
      <c r="Y1476" s="390"/>
      <c r="Z1476" s="391"/>
      <c r="AA1476" s="392"/>
      <c r="AB1476" s="393"/>
      <c r="AC1476" s="394"/>
      <c r="AD1476" s="395">
        <f t="shared" si="268"/>
        <v>0</v>
      </c>
      <c r="AE1476" s="396">
        <f>IF(OR(G1476=账期!$A$18,G1476=账期!$A$20,G1476=账期!$A$22,G1476=账期!$A$24,G1476=账期!$A$25,G1476=账期!$A$27,G1476=账期!$A$26,G1476=账期!$A$28,G1476=账期!$A$30,G1476=账期!$A$32,G1476=账期!$A$34,G1476=账期!$A$35,G1476=账期!$A$37,G1476=账期!$A$39,G1476=账期!$A$40,G1476=账期!$A$41,G1476=账期!$A$42,G1476=账期!$A$43,G1476=账期!$A$44,G1476=账期!$A$45,G1476=账期!$A$46,G1476=账期!$A$48,G1476=账期!$A$50,G1476=账期!$A$51,G1476=账期!$A$52,G1476=账期!$A$53,G1476=账期!$A$54,G1476=账期!$A$56,G1476=账期!$A$57,G1476=账期!$A$58,G1476=账期!$A$59,G1476=账期!$A$60,G1476=账期!$A$61,G1476=账期!$A$62,G1476=账期!$A$63,G1476=账期!$A$64,G1476=账期!$A$66,G1476=账期!$A$67,G1476=账期!$A$68,G1476=账期!$A$70,G1476=账期!$A$71),30,IF(OR(G1476=账期!$A$74,G1476=账期!$A$77,G1476=账期!$A$76,G1476=账期!$A$79,G1476=账期!$A$80,G1476=账期!$A$81,G1476=账期!$A$83,G1476=账期!$A$85,G1476=账期!$A$87,G1476=账期!$A$89,G1476=账期!$A$91),60,IF(OR(G1476=账期!$A$93,G1476=账期!$A$94,G1476=账期!$A$95,G1476=账期!$A$96,G1476=账期!$A$98,G1476=账期!$A$99,G1476=账期!$A$101,G1476=账期!$A$102),90,0)))</f>
        <v>0</v>
      </c>
      <c r="AF1476" s="396"/>
      <c r="AG1476" s="384"/>
      <c r="AH1476" s="396" t="str">
        <f t="shared" si="264"/>
        <v/>
      </c>
    </row>
    <row r="1477" spans="1:34" ht="18" customHeight="1" x14ac:dyDescent="0.25">
      <c r="A1477" s="301" t="str">
        <f t="shared" si="266"/>
        <v/>
      </c>
      <c r="B1477" s="380"/>
      <c r="C1477" s="381"/>
      <c r="D1477" s="382"/>
      <c r="E1477" s="383" t="str">
        <f t="shared" si="262"/>
        <v>C</v>
      </c>
      <c r="F1477" s="383" t="str">
        <f t="shared" si="263"/>
        <v>C</v>
      </c>
      <c r="G1477" s="384"/>
      <c r="H1477" s="385" t="str">
        <f>IF(G1477="","",VLOOKUP(G1477,下拉数据源!J:K,2,0))</f>
        <v/>
      </c>
      <c r="I1477" s="385"/>
      <c r="J1477" s="385"/>
      <c r="K1477" s="386"/>
      <c r="L1477" s="384"/>
      <c r="M1477" s="384"/>
      <c r="N1477" s="384"/>
      <c r="O1477" s="384"/>
      <c r="P1477" s="386"/>
      <c r="Q1477" s="387"/>
      <c r="R1477" s="286"/>
      <c r="S1477" s="388">
        <f t="shared" si="267"/>
        <v>0</v>
      </c>
      <c r="T1477" s="389"/>
      <c r="U1477" s="389">
        <f t="shared" si="265"/>
        <v>0</v>
      </c>
      <c r="V1477" s="451"/>
      <c r="W1477" s="452"/>
      <c r="X1477" s="386"/>
      <c r="Y1477" s="390"/>
      <c r="Z1477" s="391"/>
      <c r="AA1477" s="392"/>
      <c r="AB1477" s="393"/>
      <c r="AC1477" s="394"/>
      <c r="AD1477" s="395">
        <f t="shared" si="268"/>
        <v>0</v>
      </c>
      <c r="AE1477" s="396">
        <f>IF(OR(G1477=账期!$A$18,G1477=账期!$A$20,G1477=账期!$A$22,G1477=账期!$A$24,G1477=账期!$A$25,G1477=账期!$A$27,G1477=账期!$A$26,G1477=账期!$A$28,G1477=账期!$A$30,G1477=账期!$A$32,G1477=账期!$A$34,G1477=账期!$A$35,G1477=账期!$A$37,G1477=账期!$A$39,G1477=账期!$A$40,G1477=账期!$A$41,G1477=账期!$A$42,G1477=账期!$A$43,G1477=账期!$A$44,G1477=账期!$A$45,G1477=账期!$A$46,G1477=账期!$A$48,G1477=账期!$A$50,G1477=账期!$A$51,G1477=账期!$A$52,G1477=账期!$A$53,G1477=账期!$A$54,G1477=账期!$A$56,G1477=账期!$A$57,G1477=账期!$A$58,G1477=账期!$A$59,G1477=账期!$A$60,G1477=账期!$A$61,G1477=账期!$A$62,G1477=账期!$A$63,G1477=账期!$A$64,G1477=账期!$A$66,G1477=账期!$A$67,G1477=账期!$A$68,G1477=账期!$A$70,G1477=账期!$A$71),30,IF(OR(G1477=账期!$A$74,G1477=账期!$A$77,G1477=账期!$A$76,G1477=账期!$A$79,G1477=账期!$A$80,G1477=账期!$A$81,G1477=账期!$A$83,G1477=账期!$A$85,G1477=账期!$A$87,G1477=账期!$A$89,G1477=账期!$A$91),60,IF(OR(G1477=账期!$A$93,G1477=账期!$A$94,G1477=账期!$A$95,G1477=账期!$A$96,G1477=账期!$A$98,G1477=账期!$A$99,G1477=账期!$A$101,G1477=账期!$A$102),90,0)))</f>
        <v>0</v>
      </c>
      <c r="AF1477" s="396"/>
      <c r="AG1477" s="384"/>
      <c r="AH1477" s="396" t="str">
        <f t="shared" si="264"/>
        <v/>
      </c>
    </row>
    <row r="1478" spans="1:34" ht="18" customHeight="1" x14ac:dyDescent="0.25">
      <c r="A1478" s="301" t="str">
        <f t="shared" si="266"/>
        <v/>
      </c>
      <c r="B1478" s="380"/>
      <c r="C1478" s="381"/>
      <c r="D1478" s="382"/>
      <c r="E1478" s="383" t="str">
        <f t="shared" si="262"/>
        <v>C</v>
      </c>
      <c r="F1478" s="383" t="str">
        <f t="shared" si="263"/>
        <v>C</v>
      </c>
      <c r="G1478" s="384"/>
      <c r="H1478" s="385" t="str">
        <f>IF(G1478="","",VLOOKUP(G1478,下拉数据源!J:K,2,0))</f>
        <v/>
      </c>
      <c r="I1478" s="385"/>
      <c r="J1478" s="385"/>
      <c r="K1478" s="386"/>
      <c r="L1478" s="384"/>
      <c r="M1478" s="384"/>
      <c r="N1478" s="384"/>
      <c r="O1478" s="384"/>
      <c r="P1478" s="386"/>
      <c r="Q1478" s="387"/>
      <c r="R1478" s="286"/>
      <c r="S1478" s="388">
        <f t="shared" si="267"/>
        <v>0</v>
      </c>
      <c r="T1478" s="389"/>
      <c r="U1478" s="389">
        <f t="shared" si="265"/>
        <v>0</v>
      </c>
      <c r="V1478" s="451"/>
      <c r="W1478" s="452"/>
      <c r="X1478" s="386"/>
      <c r="Y1478" s="390"/>
      <c r="Z1478" s="391"/>
      <c r="AA1478" s="392"/>
      <c r="AB1478" s="393"/>
      <c r="AC1478" s="394"/>
      <c r="AD1478" s="395">
        <f t="shared" si="268"/>
        <v>0</v>
      </c>
      <c r="AE1478" s="396">
        <f>IF(OR(G1478=账期!$A$18,G1478=账期!$A$20,G1478=账期!$A$22,G1478=账期!$A$24,G1478=账期!$A$25,G1478=账期!$A$27,G1478=账期!$A$26,G1478=账期!$A$28,G1478=账期!$A$30,G1478=账期!$A$32,G1478=账期!$A$34,G1478=账期!$A$35,G1478=账期!$A$37,G1478=账期!$A$39,G1478=账期!$A$40,G1478=账期!$A$41,G1478=账期!$A$42,G1478=账期!$A$43,G1478=账期!$A$44,G1478=账期!$A$45,G1478=账期!$A$46,G1478=账期!$A$48,G1478=账期!$A$50,G1478=账期!$A$51,G1478=账期!$A$52,G1478=账期!$A$53,G1478=账期!$A$54,G1478=账期!$A$56,G1478=账期!$A$57,G1478=账期!$A$58,G1478=账期!$A$59,G1478=账期!$A$60,G1478=账期!$A$61,G1478=账期!$A$62,G1478=账期!$A$63,G1478=账期!$A$64,G1478=账期!$A$66,G1478=账期!$A$67,G1478=账期!$A$68,G1478=账期!$A$70,G1478=账期!$A$71),30,IF(OR(G1478=账期!$A$74,G1478=账期!$A$77,G1478=账期!$A$76,G1478=账期!$A$79,G1478=账期!$A$80,G1478=账期!$A$81,G1478=账期!$A$83,G1478=账期!$A$85,G1478=账期!$A$87,G1478=账期!$A$89,G1478=账期!$A$91),60,IF(OR(G1478=账期!$A$93,G1478=账期!$A$94,G1478=账期!$A$95,G1478=账期!$A$96,G1478=账期!$A$98,G1478=账期!$A$99,G1478=账期!$A$101,G1478=账期!$A$102),90,0)))</f>
        <v>0</v>
      </c>
      <c r="AF1478" s="396"/>
      <c r="AG1478" s="384"/>
      <c r="AH1478" s="396" t="str">
        <f t="shared" si="264"/>
        <v/>
      </c>
    </row>
    <row r="1479" spans="1:34" ht="18" customHeight="1" x14ac:dyDescent="0.25">
      <c r="A1479" s="301" t="str">
        <f t="shared" si="266"/>
        <v/>
      </c>
      <c r="B1479" s="380"/>
      <c r="C1479" s="381"/>
      <c r="D1479" s="382"/>
      <c r="E1479" s="383" t="str">
        <f t="shared" si="262"/>
        <v>C</v>
      </c>
      <c r="F1479" s="383" t="str">
        <f t="shared" si="263"/>
        <v>C</v>
      </c>
      <c r="G1479" s="384"/>
      <c r="H1479" s="385" t="str">
        <f>IF(G1479="","",VLOOKUP(G1479,下拉数据源!J:K,2,0))</f>
        <v/>
      </c>
      <c r="I1479" s="385"/>
      <c r="J1479" s="385"/>
      <c r="K1479" s="386"/>
      <c r="L1479" s="384"/>
      <c r="M1479" s="384"/>
      <c r="N1479" s="384"/>
      <c r="O1479" s="384"/>
      <c r="P1479" s="386"/>
      <c r="Q1479" s="387"/>
      <c r="R1479" s="286"/>
      <c r="S1479" s="388">
        <f t="shared" si="267"/>
        <v>0</v>
      </c>
      <c r="T1479" s="389"/>
      <c r="U1479" s="389">
        <f t="shared" si="265"/>
        <v>0</v>
      </c>
      <c r="V1479" s="451"/>
      <c r="W1479" s="452"/>
      <c r="X1479" s="386"/>
      <c r="Y1479" s="390"/>
      <c r="Z1479" s="391"/>
      <c r="AA1479" s="392"/>
      <c r="AB1479" s="393"/>
      <c r="AC1479" s="394"/>
      <c r="AD1479" s="395">
        <f t="shared" si="268"/>
        <v>0</v>
      </c>
      <c r="AE1479" s="396">
        <f>IF(OR(G1479=账期!$A$18,G1479=账期!$A$20,G1479=账期!$A$22,G1479=账期!$A$24,G1479=账期!$A$25,G1479=账期!$A$27,G1479=账期!$A$26,G1479=账期!$A$28,G1479=账期!$A$30,G1479=账期!$A$32,G1479=账期!$A$34,G1479=账期!$A$35,G1479=账期!$A$37,G1479=账期!$A$39,G1479=账期!$A$40,G1479=账期!$A$41,G1479=账期!$A$42,G1479=账期!$A$43,G1479=账期!$A$44,G1479=账期!$A$45,G1479=账期!$A$46,G1479=账期!$A$48,G1479=账期!$A$50,G1479=账期!$A$51,G1479=账期!$A$52,G1479=账期!$A$53,G1479=账期!$A$54,G1479=账期!$A$56,G1479=账期!$A$57,G1479=账期!$A$58,G1479=账期!$A$59,G1479=账期!$A$60,G1479=账期!$A$61,G1479=账期!$A$62,G1479=账期!$A$63,G1479=账期!$A$64,G1479=账期!$A$66,G1479=账期!$A$67,G1479=账期!$A$68,G1479=账期!$A$70,G1479=账期!$A$71),30,IF(OR(G1479=账期!$A$74,G1479=账期!$A$77,G1479=账期!$A$76,G1479=账期!$A$79,G1479=账期!$A$80,G1479=账期!$A$81,G1479=账期!$A$83,G1479=账期!$A$85,G1479=账期!$A$87,G1479=账期!$A$89,G1479=账期!$A$91),60,IF(OR(G1479=账期!$A$93,G1479=账期!$A$94,G1479=账期!$A$95,G1479=账期!$A$96,G1479=账期!$A$98,G1479=账期!$A$99,G1479=账期!$A$101,G1479=账期!$A$102),90,0)))</f>
        <v>0</v>
      </c>
      <c r="AF1479" s="396"/>
      <c r="AG1479" s="384"/>
      <c r="AH1479" s="396" t="str">
        <f t="shared" si="264"/>
        <v/>
      </c>
    </row>
    <row r="1480" spans="1:34" ht="18" customHeight="1" x14ac:dyDescent="0.25">
      <c r="A1480" s="301" t="str">
        <f t="shared" si="266"/>
        <v/>
      </c>
      <c r="B1480" s="380"/>
      <c r="C1480" s="381"/>
      <c r="D1480" s="382"/>
      <c r="E1480" s="383" t="str">
        <f t="shared" si="262"/>
        <v>C</v>
      </c>
      <c r="F1480" s="383" t="str">
        <f t="shared" si="263"/>
        <v>C</v>
      </c>
      <c r="G1480" s="384"/>
      <c r="H1480" s="385" t="str">
        <f>IF(G1480="","",VLOOKUP(G1480,下拉数据源!J:K,2,0))</f>
        <v/>
      </c>
      <c r="I1480" s="385"/>
      <c r="J1480" s="385"/>
      <c r="K1480" s="386"/>
      <c r="L1480" s="384"/>
      <c r="M1480" s="384"/>
      <c r="N1480" s="384"/>
      <c r="O1480" s="384"/>
      <c r="P1480" s="386"/>
      <c r="Q1480" s="387"/>
      <c r="R1480" s="286"/>
      <c r="S1480" s="388">
        <f t="shared" si="267"/>
        <v>0</v>
      </c>
      <c r="T1480" s="389"/>
      <c r="U1480" s="389">
        <f t="shared" si="265"/>
        <v>0</v>
      </c>
      <c r="V1480" s="451"/>
      <c r="W1480" s="452"/>
      <c r="X1480" s="386"/>
      <c r="Y1480" s="390"/>
      <c r="Z1480" s="391"/>
      <c r="AA1480" s="392"/>
      <c r="AB1480" s="393"/>
      <c r="AC1480" s="394"/>
      <c r="AD1480" s="395">
        <f t="shared" si="268"/>
        <v>0</v>
      </c>
      <c r="AE1480" s="396">
        <f>IF(OR(G1480=账期!$A$18,G1480=账期!$A$20,G1480=账期!$A$22,G1480=账期!$A$24,G1480=账期!$A$25,G1480=账期!$A$27,G1480=账期!$A$26,G1480=账期!$A$28,G1480=账期!$A$30,G1480=账期!$A$32,G1480=账期!$A$34,G1480=账期!$A$35,G1480=账期!$A$37,G1480=账期!$A$39,G1480=账期!$A$40,G1480=账期!$A$41,G1480=账期!$A$42,G1480=账期!$A$43,G1480=账期!$A$44,G1480=账期!$A$45,G1480=账期!$A$46,G1480=账期!$A$48,G1480=账期!$A$50,G1480=账期!$A$51,G1480=账期!$A$52,G1480=账期!$A$53,G1480=账期!$A$54,G1480=账期!$A$56,G1480=账期!$A$57,G1480=账期!$A$58,G1480=账期!$A$59,G1480=账期!$A$60,G1480=账期!$A$61,G1480=账期!$A$62,G1480=账期!$A$63,G1480=账期!$A$64,G1480=账期!$A$66,G1480=账期!$A$67,G1480=账期!$A$68,G1480=账期!$A$70,G1480=账期!$A$71),30,IF(OR(G1480=账期!$A$74,G1480=账期!$A$77,G1480=账期!$A$76,G1480=账期!$A$79,G1480=账期!$A$80,G1480=账期!$A$81,G1480=账期!$A$83,G1480=账期!$A$85,G1480=账期!$A$87,G1480=账期!$A$89,G1480=账期!$A$91),60,IF(OR(G1480=账期!$A$93,G1480=账期!$A$94,G1480=账期!$A$95,G1480=账期!$A$96,G1480=账期!$A$98,G1480=账期!$A$99,G1480=账期!$A$101,G1480=账期!$A$102),90,0)))</f>
        <v>0</v>
      </c>
      <c r="AF1480" s="396"/>
      <c r="AG1480" s="384"/>
      <c r="AH1480" s="396" t="str">
        <f t="shared" si="264"/>
        <v/>
      </c>
    </row>
    <row r="1481" spans="1:34" ht="18" customHeight="1" x14ac:dyDescent="0.25">
      <c r="A1481" s="301" t="str">
        <f t="shared" si="266"/>
        <v/>
      </c>
      <c r="B1481" s="380"/>
      <c r="C1481" s="381"/>
      <c r="D1481" s="382"/>
      <c r="E1481" s="383" t="str">
        <f t="shared" si="262"/>
        <v>C</v>
      </c>
      <c r="F1481" s="383" t="str">
        <f t="shared" si="263"/>
        <v>C</v>
      </c>
      <c r="G1481" s="384"/>
      <c r="H1481" s="385" t="str">
        <f>IF(G1481="","",VLOOKUP(G1481,下拉数据源!J:K,2,0))</f>
        <v/>
      </c>
      <c r="I1481" s="385"/>
      <c r="J1481" s="385"/>
      <c r="K1481" s="386"/>
      <c r="L1481" s="384"/>
      <c r="M1481" s="384"/>
      <c r="N1481" s="384"/>
      <c r="O1481" s="384"/>
      <c r="P1481" s="386"/>
      <c r="Q1481" s="387"/>
      <c r="R1481" s="286"/>
      <c r="S1481" s="388">
        <f t="shared" si="267"/>
        <v>0</v>
      </c>
      <c r="T1481" s="389"/>
      <c r="U1481" s="389">
        <f t="shared" si="265"/>
        <v>0</v>
      </c>
      <c r="V1481" s="451"/>
      <c r="W1481" s="452"/>
      <c r="X1481" s="386"/>
      <c r="Y1481" s="390"/>
      <c r="Z1481" s="391"/>
      <c r="AA1481" s="392"/>
      <c r="AB1481" s="393"/>
      <c r="AC1481" s="394"/>
      <c r="AD1481" s="395">
        <f t="shared" si="268"/>
        <v>0</v>
      </c>
      <c r="AE1481" s="396">
        <f>IF(OR(G1481=账期!$A$18,G1481=账期!$A$20,G1481=账期!$A$22,G1481=账期!$A$24,G1481=账期!$A$25,G1481=账期!$A$27,G1481=账期!$A$26,G1481=账期!$A$28,G1481=账期!$A$30,G1481=账期!$A$32,G1481=账期!$A$34,G1481=账期!$A$35,G1481=账期!$A$37,G1481=账期!$A$39,G1481=账期!$A$40,G1481=账期!$A$41,G1481=账期!$A$42,G1481=账期!$A$43,G1481=账期!$A$44,G1481=账期!$A$45,G1481=账期!$A$46,G1481=账期!$A$48,G1481=账期!$A$50,G1481=账期!$A$51,G1481=账期!$A$52,G1481=账期!$A$53,G1481=账期!$A$54,G1481=账期!$A$56,G1481=账期!$A$57,G1481=账期!$A$58,G1481=账期!$A$59,G1481=账期!$A$60,G1481=账期!$A$61,G1481=账期!$A$62,G1481=账期!$A$63,G1481=账期!$A$64,G1481=账期!$A$66,G1481=账期!$A$67,G1481=账期!$A$68,G1481=账期!$A$70,G1481=账期!$A$71),30,IF(OR(G1481=账期!$A$74,G1481=账期!$A$77,G1481=账期!$A$76,G1481=账期!$A$79,G1481=账期!$A$80,G1481=账期!$A$81,G1481=账期!$A$83,G1481=账期!$A$85,G1481=账期!$A$87,G1481=账期!$A$89,G1481=账期!$A$91),60,IF(OR(G1481=账期!$A$93,G1481=账期!$A$94,G1481=账期!$A$95,G1481=账期!$A$96,G1481=账期!$A$98,G1481=账期!$A$99,G1481=账期!$A$101,G1481=账期!$A$102),90,0)))</f>
        <v>0</v>
      </c>
      <c r="AF1481" s="396"/>
      <c r="AG1481" s="384"/>
      <c r="AH1481" s="396" t="str">
        <f t="shared" si="264"/>
        <v/>
      </c>
    </row>
    <row r="1482" spans="1:34" ht="18" customHeight="1" x14ac:dyDescent="0.25">
      <c r="A1482" s="301" t="str">
        <f t="shared" si="266"/>
        <v/>
      </c>
      <c r="B1482" s="380"/>
      <c r="C1482" s="381"/>
      <c r="D1482" s="382"/>
      <c r="E1482" s="383" t="str">
        <f t="shared" si="262"/>
        <v>C</v>
      </c>
      <c r="F1482" s="383" t="str">
        <f t="shared" si="263"/>
        <v>C</v>
      </c>
      <c r="G1482" s="384"/>
      <c r="H1482" s="385" t="str">
        <f>IF(G1482="","",VLOOKUP(G1482,下拉数据源!J:K,2,0))</f>
        <v/>
      </c>
      <c r="I1482" s="385"/>
      <c r="J1482" s="385"/>
      <c r="K1482" s="386"/>
      <c r="L1482" s="384"/>
      <c r="M1482" s="384"/>
      <c r="N1482" s="384"/>
      <c r="O1482" s="384"/>
      <c r="P1482" s="386"/>
      <c r="Q1482" s="387"/>
      <c r="R1482" s="286"/>
      <c r="S1482" s="388">
        <f t="shared" si="267"/>
        <v>0</v>
      </c>
      <c r="T1482" s="389"/>
      <c r="U1482" s="389">
        <f t="shared" si="265"/>
        <v>0</v>
      </c>
      <c r="V1482" s="451"/>
      <c r="W1482" s="452"/>
      <c r="X1482" s="386"/>
      <c r="Y1482" s="390"/>
      <c r="Z1482" s="391"/>
      <c r="AA1482" s="392"/>
      <c r="AB1482" s="393"/>
      <c r="AC1482" s="394"/>
      <c r="AD1482" s="395">
        <f t="shared" si="268"/>
        <v>0</v>
      </c>
      <c r="AE1482" s="396">
        <f>IF(OR(G1482=账期!$A$18,G1482=账期!$A$20,G1482=账期!$A$22,G1482=账期!$A$24,G1482=账期!$A$25,G1482=账期!$A$27,G1482=账期!$A$26,G1482=账期!$A$28,G1482=账期!$A$30,G1482=账期!$A$32,G1482=账期!$A$34,G1482=账期!$A$35,G1482=账期!$A$37,G1482=账期!$A$39,G1482=账期!$A$40,G1482=账期!$A$41,G1482=账期!$A$42,G1482=账期!$A$43,G1482=账期!$A$44,G1482=账期!$A$45,G1482=账期!$A$46,G1482=账期!$A$48,G1482=账期!$A$50,G1482=账期!$A$51,G1482=账期!$A$52,G1482=账期!$A$53,G1482=账期!$A$54,G1482=账期!$A$56,G1482=账期!$A$57,G1482=账期!$A$58,G1482=账期!$A$59,G1482=账期!$A$60,G1482=账期!$A$61,G1482=账期!$A$62,G1482=账期!$A$63,G1482=账期!$A$64,G1482=账期!$A$66,G1482=账期!$A$67,G1482=账期!$A$68,G1482=账期!$A$70,G1482=账期!$A$71),30,IF(OR(G1482=账期!$A$74,G1482=账期!$A$77,G1482=账期!$A$76,G1482=账期!$A$79,G1482=账期!$A$80,G1482=账期!$A$81,G1482=账期!$A$83,G1482=账期!$A$85,G1482=账期!$A$87,G1482=账期!$A$89,G1482=账期!$A$91),60,IF(OR(G1482=账期!$A$93,G1482=账期!$A$94,G1482=账期!$A$95,G1482=账期!$A$96,G1482=账期!$A$98,G1482=账期!$A$99,G1482=账期!$A$101,G1482=账期!$A$102),90,0)))</f>
        <v>0</v>
      </c>
      <c r="AF1482" s="396"/>
      <c r="AG1482" s="384"/>
      <c r="AH1482" s="396" t="str">
        <f t="shared" si="264"/>
        <v/>
      </c>
    </row>
    <row r="1483" spans="1:34" ht="18" customHeight="1" x14ac:dyDescent="0.25">
      <c r="A1483" s="301" t="str">
        <f t="shared" si="266"/>
        <v/>
      </c>
      <c r="B1483" s="380"/>
      <c r="C1483" s="381"/>
      <c r="D1483" s="382"/>
      <c r="E1483" s="383" t="str">
        <f t="shared" si="262"/>
        <v>C</v>
      </c>
      <c r="F1483" s="383" t="str">
        <f t="shared" si="263"/>
        <v>C</v>
      </c>
      <c r="G1483" s="384"/>
      <c r="H1483" s="385" t="str">
        <f>IF(G1483="","",VLOOKUP(G1483,下拉数据源!J:K,2,0))</f>
        <v/>
      </c>
      <c r="I1483" s="385"/>
      <c r="J1483" s="385"/>
      <c r="K1483" s="386"/>
      <c r="L1483" s="384"/>
      <c r="M1483" s="384"/>
      <c r="N1483" s="384"/>
      <c r="O1483" s="384"/>
      <c r="P1483" s="386"/>
      <c r="Q1483" s="387"/>
      <c r="R1483" s="286"/>
      <c r="S1483" s="388">
        <f t="shared" si="267"/>
        <v>0</v>
      </c>
      <c r="T1483" s="389"/>
      <c r="U1483" s="389">
        <f t="shared" si="265"/>
        <v>0</v>
      </c>
      <c r="V1483" s="451"/>
      <c r="W1483" s="452"/>
      <c r="X1483" s="386"/>
      <c r="Y1483" s="390"/>
      <c r="Z1483" s="391"/>
      <c r="AA1483" s="392"/>
      <c r="AB1483" s="393"/>
      <c r="AC1483" s="394"/>
      <c r="AD1483" s="395">
        <f t="shared" si="268"/>
        <v>0</v>
      </c>
      <c r="AE1483" s="396">
        <f>IF(OR(G1483=账期!$A$18,G1483=账期!$A$20,G1483=账期!$A$22,G1483=账期!$A$24,G1483=账期!$A$25,G1483=账期!$A$27,G1483=账期!$A$26,G1483=账期!$A$28,G1483=账期!$A$30,G1483=账期!$A$32,G1483=账期!$A$34,G1483=账期!$A$35,G1483=账期!$A$37,G1483=账期!$A$39,G1483=账期!$A$40,G1483=账期!$A$41,G1483=账期!$A$42,G1483=账期!$A$43,G1483=账期!$A$44,G1483=账期!$A$45,G1483=账期!$A$46,G1483=账期!$A$48,G1483=账期!$A$50,G1483=账期!$A$51,G1483=账期!$A$52,G1483=账期!$A$53,G1483=账期!$A$54,G1483=账期!$A$56,G1483=账期!$A$57,G1483=账期!$A$58,G1483=账期!$A$59,G1483=账期!$A$60,G1483=账期!$A$61,G1483=账期!$A$62,G1483=账期!$A$63,G1483=账期!$A$64,G1483=账期!$A$66,G1483=账期!$A$67,G1483=账期!$A$68,G1483=账期!$A$70,G1483=账期!$A$71),30,IF(OR(G1483=账期!$A$74,G1483=账期!$A$77,G1483=账期!$A$76,G1483=账期!$A$79,G1483=账期!$A$80,G1483=账期!$A$81,G1483=账期!$A$83,G1483=账期!$A$85,G1483=账期!$A$87,G1483=账期!$A$89,G1483=账期!$A$91),60,IF(OR(G1483=账期!$A$93,G1483=账期!$A$94,G1483=账期!$A$95,G1483=账期!$A$96,G1483=账期!$A$98,G1483=账期!$A$99,G1483=账期!$A$101,G1483=账期!$A$102),90,0)))</f>
        <v>0</v>
      </c>
      <c r="AF1483" s="396"/>
      <c r="AG1483" s="384"/>
      <c r="AH1483" s="396" t="str">
        <f t="shared" si="264"/>
        <v/>
      </c>
    </row>
    <row r="1484" spans="1:34" ht="18" customHeight="1" x14ac:dyDescent="0.25">
      <c r="A1484" s="301" t="str">
        <f t="shared" si="266"/>
        <v/>
      </c>
      <c r="B1484" s="380"/>
      <c r="C1484" s="381"/>
      <c r="D1484" s="382"/>
      <c r="E1484" s="383" t="str">
        <f t="shared" si="262"/>
        <v>C</v>
      </c>
      <c r="F1484" s="383" t="str">
        <f t="shared" si="263"/>
        <v>C</v>
      </c>
      <c r="G1484" s="384"/>
      <c r="H1484" s="385" t="str">
        <f>IF(G1484="","",VLOOKUP(G1484,下拉数据源!J:K,2,0))</f>
        <v/>
      </c>
      <c r="I1484" s="385"/>
      <c r="J1484" s="385"/>
      <c r="K1484" s="386"/>
      <c r="L1484" s="384"/>
      <c r="M1484" s="384"/>
      <c r="N1484" s="384"/>
      <c r="O1484" s="384"/>
      <c r="P1484" s="386"/>
      <c r="Q1484" s="387"/>
      <c r="R1484" s="286"/>
      <c r="S1484" s="388">
        <f t="shared" si="267"/>
        <v>0</v>
      </c>
      <c r="T1484" s="389"/>
      <c r="U1484" s="389">
        <f t="shared" si="265"/>
        <v>0</v>
      </c>
      <c r="V1484" s="451"/>
      <c r="W1484" s="452"/>
      <c r="X1484" s="386"/>
      <c r="Y1484" s="390"/>
      <c r="Z1484" s="391"/>
      <c r="AA1484" s="392"/>
      <c r="AB1484" s="393"/>
      <c r="AC1484" s="394"/>
      <c r="AD1484" s="395">
        <f t="shared" si="268"/>
        <v>0</v>
      </c>
      <c r="AE1484" s="396">
        <f>IF(OR(G1484=账期!$A$18,G1484=账期!$A$20,G1484=账期!$A$22,G1484=账期!$A$24,G1484=账期!$A$25,G1484=账期!$A$27,G1484=账期!$A$26,G1484=账期!$A$28,G1484=账期!$A$30,G1484=账期!$A$32,G1484=账期!$A$34,G1484=账期!$A$35,G1484=账期!$A$37,G1484=账期!$A$39,G1484=账期!$A$40,G1484=账期!$A$41,G1484=账期!$A$42,G1484=账期!$A$43,G1484=账期!$A$44,G1484=账期!$A$45,G1484=账期!$A$46,G1484=账期!$A$48,G1484=账期!$A$50,G1484=账期!$A$51,G1484=账期!$A$52,G1484=账期!$A$53,G1484=账期!$A$54,G1484=账期!$A$56,G1484=账期!$A$57,G1484=账期!$A$58,G1484=账期!$A$59,G1484=账期!$A$60,G1484=账期!$A$61,G1484=账期!$A$62,G1484=账期!$A$63,G1484=账期!$A$64,G1484=账期!$A$66,G1484=账期!$A$67,G1484=账期!$A$68,G1484=账期!$A$70,G1484=账期!$A$71),30,IF(OR(G1484=账期!$A$74,G1484=账期!$A$77,G1484=账期!$A$76,G1484=账期!$A$79,G1484=账期!$A$80,G1484=账期!$A$81,G1484=账期!$A$83,G1484=账期!$A$85,G1484=账期!$A$87,G1484=账期!$A$89,G1484=账期!$A$91),60,IF(OR(G1484=账期!$A$93,G1484=账期!$A$94,G1484=账期!$A$95,G1484=账期!$A$96,G1484=账期!$A$98,G1484=账期!$A$99,G1484=账期!$A$101,G1484=账期!$A$102),90,0)))</f>
        <v>0</v>
      </c>
      <c r="AF1484" s="396"/>
      <c r="AG1484" s="384"/>
      <c r="AH1484" s="396" t="str">
        <f t="shared" si="264"/>
        <v/>
      </c>
    </row>
    <row r="1485" spans="1:34" ht="18" customHeight="1" x14ac:dyDescent="0.25">
      <c r="A1485" s="301" t="str">
        <f t="shared" si="266"/>
        <v/>
      </c>
      <c r="B1485" s="380"/>
      <c r="C1485" s="381"/>
      <c r="D1485" s="382"/>
      <c r="E1485" s="383" t="str">
        <f t="shared" si="262"/>
        <v>C</v>
      </c>
      <c r="F1485" s="383" t="str">
        <f t="shared" si="263"/>
        <v>C</v>
      </c>
      <c r="G1485" s="384"/>
      <c r="H1485" s="385" t="str">
        <f>IF(G1485="","",VLOOKUP(G1485,下拉数据源!J:K,2,0))</f>
        <v/>
      </c>
      <c r="I1485" s="385"/>
      <c r="J1485" s="385"/>
      <c r="K1485" s="386"/>
      <c r="L1485" s="384"/>
      <c r="M1485" s="384"/>
      <c r="N1485" s="384"/>
      <c r="O1485" s="384"/>
      <c r="P1485" s="386"/>
      <c r="Q1485" s="387"/>
      <c r="R1485" s="286"/>
      <c r="S1485" s="388">
        <f t="shared" si="267"/>
        <v>0</v>
      </c>
      <c r="T1485" s="389"/>
      <c r="U1485" s="389">
        <f t="shared" si="265"/>
        <v>0</v>
      </c>
      <c r="V1485" s="451"/>
      <c r="W1485" s="452"/>
      <c r="X1485" s="386"/>
      <c r="Y1485" s="390"/>
      <c r="Z1485" s="391"/>
      <c r="AA1485" s="392"/>
      <c r="AB1485" s="393"/>
      <c r="AC1485" s="394"/>
      <c r="AD1485" s="395">
        <f t="shared" si="268"/>
        <v>0</v>
      </c>
      <c r="AE1485" s="396">
        <f>IF(OR(G1485=账期!$A$18,G1485=账期!$A$20,G1485=账期!$A$22,G1485=账期!$A$24,G1485=账期!$A$25,G1485=账期!$A$27,G1485=账期!$A$26,G1485=账期!$A$28,G1485=账期!$A$30,G1485=账期!$A$32,G1485=账期!$A$34,G1485=账期!$A$35,G1485=账期!$A$37,G1485=账期!$A$39,G1485=账期!$A$40,G1485=账期!$A$41,G1485=账期!$A$42,G1485=账期!$A$43,G1485=账期!$A$44,G1485=账期!$A$45,G1485=账期!$A$46,G1485=账期!$A$48,G1485=账期!$A$50,G1485=账期!$A$51,G1485=账期!$A$52,G1485=账期!$A$53,G1485=账期!$A$54,G1485=账期!$A$56,G1485=账期!$A$57,G1485=账期!$A$58,G1485=账期!$A$59,G1485=账期!$A$60,G1485=账期!$A$61,G1485=账期!$A$62,G1485=账期!$A$63,G1485=账期!$A$64,G1485=账期!$A$66,G1485=账期!$A$67,G1485=账期!$A$68,G1485=账期!$A$70,G1485=账期!$A$71),30,IF(OR(G1485=账期!$A$74,G1485=账期!$A$77,G1485=账期!$A$76,G1485=账期!$A$79,G1485=账期!$A$80,G1485=账期!$A$81,G1485=账期!$A$83,G1485=账期!$A$85,G1485=账期!$A$87,G1485=账期!$A$89,G1485=账期!$A$91),60,IF(OR(G1485=账期!$A$93,G1485=账期!$A$94,G1485=账期!$A$95,G1485=账期!$A$96,G1485=账期!$A$98,G1485=账期!$A$99,G1485=账期!$A$101,G1485=账期!$A$102),90,0)))</f>
        <v>0</v>
      </c>
      <c r="AF1485" s="396"/>
      <c r="AG1485" s="384"/>
      <c r="AH1485" s="396" t="str">
        <f t="shared" si="264"/>
        <v/>
      </c>
    </row>
    <row r="1486" spans="1:34" ht="18" customHeight="1" x14ac:dyDescent="0.25">
      <c r="A1486" s="301" t="str">
        <f t="shared" si="266"/>
        <v/>
      </c>
      <c r="B1486" s="380"/>
      <c r="C1486" s="381"/>
      <c r="D1486" s="382"/>
      <c r="E1486" s="383" t="str">
        <f t="shared" si="262"/>
        <v>C</v>
      </c>
      <c r="F1486" s="383" t="str">
        <f t="shared" si="263"/>
        <v>C</v>
      </c>
      <c r="G1486" s="384"/>
      <c r="H1486" s="385" t="str">
        <f>IF(G1486="","",VLOOKUP(G1486,下拉数据源!J:K,2,0))</f>
        <v/>
      </c>
      <c r="I1486" s="385"/>
      <c r="J1486" s="385"/>
      <c r="K1486" s="386"/>
      <c r="L1486" s="384"/>
      <c r="M1486" s="384"/>
      <c r="N1486" s="384"/>
      <c r="O1486" s="384"/>
      <c r="P1486" s="386"/>
      <c r="Q1486" s="387"/>
      <c r="R1486" s="286"/>
      <c r="S1486" s="388">
        <f t="shared" si="267"/>
        <v>0</v>
      </c>
      <c r="T1486" s="389"/>
      <c r="U1486" s="389">
        <f t="shared" si="265"/>
        <v>0</v>
      </c>
      <c r="V1486" s="451"/>
      <c r="W1486" s="452"/>
      <c r="X1486" s="386"/>
      <c r="Y1486" s="390"/>
      <c r="Z1486" s="391"/>
      <c r="AA1486" s="392"/>
      <c r="AB1486" s="393"/>
      <c r="AC1486" s="394"/>
      <c r="AD1486" s="395">
        <f t="shared" si="268"/>
        <v>0</v>
      </c>
      <c r="AE1486" s="396">
        <f>IF(OR(G1486=账期!$A$18,G1486=账期!$A$20,G1486=账期!$A$22,G1486=账期!$A$24,G1486=账期!$A$25,G1486=账期!$A$27,G1486=账期!$A$26,G1486=账期!$A$28,G1486=账期!$A$30,G1486=账期!$A$32,G1486=账期!$A$34,G1486=账期!$A$35,G1486=账期!$A$37,G1486=账期!$A$39,G1486=账期!$A$40,G1486=账期!$A$41,G1486=账期!$A$42,G1486=账期!$A$43,G1486=账期!$A$44,G1486=账期!$A$45,G1486=账期!$A$46,G1486=账期!$A$48,G1486=账期!$A$50,G1486=账期!$A$51,G1486=账期!$A$52,G1486=账期!$A$53,G1486=账期!$A$54,G1486=账期!$A$56,G1486=账期!$A$57,G1486=账期!$A$58,G1486=账期!$A$59,G1486=账期!$A$60,G1486=账期!$A$61,G1486=账期!$A$62,G1486=账期!$A$63,G1486=账期!$A$64,G1486=账期!$A$66,G1486=账期!$A$67,G1486=账期!$A$68,G1486=账期!$A$70,G1486=账期!$A$71),30,IF(OR(G1486=账期!$A$74,G1486=账期!$A$77,G1486=账期!$A$76,G1486=账期!$A$79,G1486=账期!$A$80,G1486=账期!$A$81,G1486=账期!$A$83,G1486=账期!$A$85,G1486=账期!$A$87,G1486=账期!$A$89,G1486=账期!$A$91),60,IF(OR(G1486=账期!$A$93,G1486=账期!$A$94,G1486=账期!$A$95,G1486=账期!$A$96,G1486=账期!$A$98,G1486=账期!$A$99,G1486=账期!$A$101,G1486=账期!$A$102),90,0)))</f>
        <v>0</v>
      </c>
      <c r="AF1486" s="396"/>
      <c r="AG1486" s="384"/>
      <c r="AH1486" s="396" t="str">
        <f t="shared" si="264"/>
        <v/>
      </c>
    </row>
    <row r="1487" spans="1:34" ht="18" customHeight="1" x14ac:dyDescent="0.25">
      <c r="A1487" s="301" t="str">
        <f t="shared" si="266"/>
        <v/>
      </c>
      <c r="B1487" s="380"/>
      <c r="C1487" s="381"/>
      <c r="D1487" s="382"/>
      <c r="E1487" s="383" t="str">
        <f t="shared" si="262"/>
        <v>C</v>
      </c>
      <c r="F1487" s="383" t="str">
        <f t="shared" si="263"/>
        <v>C</v>
      </c>
      <c r="G1487" s="384"/>
      <c r="H1487" s="385" t="str">
        <f>IF(G1487="","",VLOOKUP(G1487,下拉数据源!J:K,2,0))</f>
        <v/>
      </c>
      <c r="I1487" s="385"/>
      <c r="J1487" s="385"/>
      <c r="K1487" s="386"/>
      <c r="L1487" s="384"/>
      <c r="M1487" s="384"/>
      <c r="N1487" s="384"/>
      <c r="O1487" s="384"/>
      <c r="P1487" s="386"/>
      <c r="Q1487" s="387"/>
      <c r="R1487" s="286"/>
      <c r="S1487" s="388">
        <f t="shared" si="267"/>
        <v>0</v>
      </c>
      <c r="T1487" s="389"/>
      <c r="U1487" s="389">
        <f t="shared" si="265"/>
        <v>0</v>
      </c>
      <c r="V1487" s="451"/>
      <c r="W1487" s="452"/>
      <c r="X1487" s="386"/>
      <c r="Y1487" s="390"/>
      <c r="Z1487" s="391"/>
      <c r="AA1487" s="392"/>
      <c r="AB1487" s="393"/>
      <c r="AC1487" s="394"/>
      <c r="AD1487" s="395">
        <f t="shared" si="268"/>
        <v>0</v>
      </c>
      <c r="AE1487" s="396">
        <f>IF(OR(G1487=账期!$A$18,G1487=账期!$A$20,G1487=账期!$A$22,G1487=账期!$A$24,G1487=账期!$A$25,G1487=账期!$A$27,G1487=账期!$A$26,G1487=账期!$A$28,G1487=账期!$A$30,G1487=账期!$A$32,G1487=账期!$A$34,G1487=账期!$A$35,G1487=账期!$A$37,G1487=账期!$A$39,G1487=账期!$A$40,G1487=账期!$A$41,G1487=账期!$A$42,G1487=账期!$A$43,G1487=账期!$A$44,G1487=账期!$A$45,G1487=账期!$A$46,G1487=账期!$A$48,G1487=账期!$A$50,G1487=账期!$A$51,G1487=账期!$A$52,G1487=账期!$A$53,G1487=账期!$A$54,G1487=账期!$A$56,G1487=账期!$A$57,G1487=账期!$A$58,G1487=账期!$A$59,G1487=账期!$A$60,G1487=账期!$A$61,G1487=账期!$A$62,G1487=账期!$A$63,G1487=账期!$A$64,G1487=账期!$A$66,G1487=账期!$A$67,G1487=账期!$A$68,G1487=账期!$A$70,G1487=账期!$A$71),30,IF(OR(G1487=账期!$A$74,G1487=账期!$A$77,G1487=账期!$A$76,G1487=账期!$A$79,G1487=账期!$A$80,G1487=账期!$A$81,G1487=账期!$A$83,G1487=账期!$A$85,G1487=账期!$A$87,G1487=账期!$A$89,G1487=账期!$A$91),60,IF(OR(G1487=账期!$A$93,G1487=账期!$A$94,G1487=账期!$A$95,G1487=账期!$A$96,G1487=账期!$A$98,G1487=账期!$A$99,G1487=账期!$A$101,G1487=账期!$A$102),90,0)))</f>
        <v>0</v>
      </c>
      <c r="AF1487" s="396"/>
      <c r="AG1487" s="384"/>
      <c r="AH1487" s="396" t="str">
        <f t="shared" si="264"/>
        <v/>
      </c>
    </row>
    <row r="1488" spans="1:34" ht="18" customHeight="1" x14ac:dyDescent="0.25">
      <c r="A1488" s="301" t="str">
        <f t="shared" si="266"/>
        <v/>
      </c>
      <c r="B1488" s="380"/>
      <c r="C1488" s="381"/>
      <c r="D1488" s="382"/>
      <c r="E1488" s="383" t="str">
        <f t="shared" si="262"/>
        <v>C</v>
      </c>
      <c r="F1488" s="383" t="str">
        <f t="shared" si="263"/>
        <v>C</v>
      </c>
      <c r="G1488" s="384"/>
      <c r="H1488" s="385" t="str">
        <f>IF(G1488="","",VLOOKUP(G1488,下拉数据源!J:K,2,0))</f>
        <v/>
      </c>
      <c r="I1488" s="385"/>
      <c r="J1488" s="385"/>
      <c r="K1488" s="386"/>
      <c r="L1488" s="384"/>
      <c r="M1488" s="384"/>
      <c r="N1488" s="384"/>
      <c r="O1488" s="384"/>
      <c r="P1488" s="386"/>
      <c r="Q1488" s="387"/>
      <c r="R1488" s="286"/>
      <c r="S1488" s="388">
        <f t="shared" si="267"/>
        <v>0</v>
      </c>
      <c r="T1488" s="389"/>
      <c r="U1488" s="389">
        <f t="shared" si="265"/>
        <v>0</v>
      </c>
      <c r="V1488" s="451"/>
      <c r="W1488" s="452"/>
      <c r="X1488" s="386"/>
      <c r="Y1488" s="390"/>
      <c r="Z1488" s="391"/>
      <c r="AA1488" s="392"/>
      <c r="AB1488" s="393"/>
      <c r="AC1488" s="394"/>
      <c r="AD1488" s="395">
        <f t="shared" si="268"/>
        <v>0</v>
      </c>
      <c r="AE1488" s="396">
        <f>IF(OR(G1488=账期!$A$18,G1488=账期!$A$20,G1488=账期!$A$22,G1488=账期!$A$24,G1488=账期!$A$25,G1488=账期!$A$27,G1488=账期!$A$26,G1488=账期!$A$28,G1488=账期!$A$30,G1488=账期!$A$32,G1488=账期!$A$34,G1488=账期!$A$35,G1488=账期!$A$37,G1488=账期!$A$39,G1488=账期!$A$40,G1488=账期!$A$41,G1488=账期!$A$42,G1488=账期!$A$43,G1488=账期!$A$44,G1488=账期!$A$45,G1488=账期!$A$46,G1488=账期!$A$48,G1488=账期!$A$50,G1488=账期!$A$51,G1488=账期!$A$52,G1488=账期!$A$53,G1488=账期!$A$54,G1488=账期!$A$56,G1488=账期!$A$57,G1488=账期!$A$58,G1488=账期!$A$59,G1488=账期!$A$60,G1488=账期!$A$61,G1488=账期!$A$62,G1488=账期!$A$63,G1488=账期!$A$64,G1488=账期!$A$66,G1488=账期!$A$67,G1488=账期!$A$68,G1488=账期!$A$70,G1488=账期!$A$71),30,IF(OR(G1488=账期!$A$74,G1488=账期!$A$77,G1488=账期!$A$76,G1488=账期!$A$79,G1488=账期!$A$80,G1488=账期!$A$81,G1488=账期!$A$83,G1488=账期!$A$85,G1488=账期!$A$87,G1488=账期!$A$89,G1488=账期!$A$91),60,IF(OR(G1488=账期!$A$93,G1488=账期!$A$94,G1488=账期!$A$95,G1488=账期!$A$96,G1488=账期!$A$98,G1488=账期!$A$99,G1488=账期!$A$101,G1488=账期!$A$102),90,0)))</f>
        <v>0</v>
      </c>
      <c r="AF1488" s="396"/>
      <c r="AG1488" s="384"/>
      <c r="AH1488" s="396" t="str">
        <f t="shared" si="264"/>
        <v/>
      </c>
    </row>
    <row r="1489" spans="1:34" ht="18" customHeight="1" x14ac:dyDescent="0.25">
      <c r="A1489" s="301" t="str">
        <f t="shared" si="266"/>
        <v/>
      </c>
      <c r="B1489" s="380"/>
      <c r="C1489" s="381"/>
      <c r="D1489" s="382"/>
      <c r="E1489" s="383" t="str">
        <f t="shared" si="262"/>
        <v>C</v>
      </c>
      <c r="F1489" s="383" t="str">
        <f t="shared" si="263"/>
        <v>C</v>
      </c>
      <c r="G1489" s="384"/>
      <c r="H1489" s="385" t="str">
        <f>IF(G1489="","",VLOOKUP(G1489,下拉数据源!J:K,2,0))</f>
        <v/>
      </c>
      <c r="I1489" s="385"/>
      <c r="J1489" s="385"/>
      <c r="K1489" s="386"/>
      <c r="L1489" s="384"/>
      <c r="M1489" s="384"/>
      <c r="N1489" s="384"/>
      <c r="O1489" s="384"/>
      <c r="P1489" s="386"/>
      <c r="Q1489" s="387"/>
      <c r="R1489" s="286"/>
      <c r="S1489" s="388">
        <f t="shared" si="267"/>
        <v>0</v>
      </c>
      <c r="T1489" s="389"/>
      <c r="U1489" s="389">
        <f t="shared" si="265"/>
        <v>0</v>
      </c>
      <c r="V1489" s="451"/>
      <c r="W1489" s="452"/>
      <c r="X1489" s="386"/>
      <c r="Y1489" s="390"/>
      <c r="Z1489" s="391"/>
      <c r="AA1489" s="392"/>
      <c r="AB1489" s="393"/>
      <c r="AC1489" s="394"/>
      <c r="AD1489" s="395">
        <f t="shared" si="268"/>
        <v>0</v>
      </c>
      <c r="AE1489" s="396">
        <f>IF(OR(G1489=账期!$A$18,G1489=账期!$A$20,G1489=账期!$A$22,G1489=账期!$A$24,G1489=账期!$A$25,G1489=账期!$A$27,G1489=账期!$A$26,G1489=账期!$A$28,G1489=账期!$A$30,G1489=账期!$A$32,G1489=账期!$A$34,G1489=账期!$A$35,G1489=账期!$A$37,G1489=账期!$A$39,G1489=账期!$A$40,G1489=账期!$A$41,G1489=账期!$A$42,G1489=账期!$A$43,G1489=账期!$A$44,G1489=账期!$A$45,G1489=账期!$A$46,G1489=账期!$A$48,G1489=账期!$A$50,G1489=账期!$A$51,G1489=账期!$A$52,G1489=账期!$A$53,G1489=账期!$A$54,G1489=账期!$A$56,G1489=账期!$A$57,G1489=账期!$A$58,G1489=账期!$A$59,G1489=账期!$A$60,G1489=账期!$A$61,G1489=账期!$A$62,G1489=账期!$A$63,G1489=账期!$A$64,G1489=账期!$A$66,G1489=账期!$A$67,G1489=账期!$A$68,G1489=账期!$A$70,G1489=账期!$A$71),30,IF(OR(G1489=账期!$A$74,G1489=账期!$A$77,G1489=账期!$A$76,G1489=账期!$A$79,G1489=账期!$A$80,G1489=账期!$A$81,G1489=账期!$A$83,G1489=账期!$A$85,G1489=账期!$A$87,G1489=账期!$A$89,G1489=账期!$A$91),60,IF(OR(G1489=账期!$A$93,G1489=账期!$A$94,G1489=账期!$A$95,G1489=账期!$A$96,G1489=账期!$A$98,G1489=账期!$A$99,G1489=账期!$A$101,G1489=账期!$A$102),90,0)))</f>
        <v>0</v>
      </c>
      <c r="AF1489" s="396"/>
      <c r="AG1489" s="384"/>
      <c r="AH1489" s="396" t="str">
        <f t="shared" si="264"/>
        <v/>
      </c>
    </row>
    <row r="1490" spans="1:34" ht="18" customHeight="1" x14ac:dyDescent="0.25">
      <c r="A1490" s="301" t="str">
        <f t="shared" si="266"/>
        <v/>
      </c>
      <c r="B1490" s="380"/>
      <c r="C1490" s="381"/>
      <c r="D1490" s="382"/>
      <c r="E1490" s="383" t="str">
        <f t="shared" si="262"/>
        <v>C</v>
      </c>
      <c r="F1490" s="383" t="str">
        <f t="shared" si="263"/>
        <v>C</v>
      </c>
      <c r="G1490" s="384"/>
      <c r="H1490" s="385" t="str">
        <f>IF(G1490="","",VLOOKUP(G1490,下拉数据源!J:K,2,0))</f>
        <v/>
      </c>
      <c r="I1490" s="385"/>
      <c r="J1490" s="385"/>
      <c r="K1490" s="386"/>
      <c r="L1490" s="384"/>
      <c r="M1490" s="384"/>
      <c r="N1490" s="384"/>
      <c r="O1490" s="384"/>
      <c r="P1490" s="386"/>
      <c r="Q1490" s="387"/>
      <c r="R1490" s="286"/>
      <c r="S1490" s="388">
        <f t="shared" si="267"/>
        <v>0</v>
      </c>
      <c r="T1490" s="389"/>
      <c r="U1490" s="389">
        <f t="shared" si="265"/>
        <v>0</v>
      </c>
      <c r="V1490" s="451"/>
      <c r="W1490" s="452"/>
      <c r="X1490" s="386"/>
      <c r="Y1490" s="390"/>
      <c r="Z1490" s="391"/>
      <c r="AA1490" s="392"/>
      <c r="AB1490" s="393"/>
      <c r="AC1490" s="394"/>
      <c r="AD1490" s="395">
        <f t="shared" si="268"/>
        <v>0</v>
      </c>
      <c r="AE1490" s="396">
        <f>IF(OR(G1490=账期!$A$18,G1490=账期!$A$20,G1490=账期!$A$22,G1490=账期!$A$24,G1490=账期!$A$25,G1490=账期!$A$27,G1490=账期!$A$26,G1490=账期!$A$28,G1490=账期!$A$30,G1490=账期!$A$32,G1490=账期!$A$34,G1490=账期!$A$35,G1490=账期!$A$37,G1490=账期!$A$39,G1490=账期!$A$40,G1490=账期!$A$41,G1490=账期!$A$42,G1490=账期!$A$43,G1490=账期!$A$44,G1490=账期!$A$45,G1490=账期!$A$46,G1490=账期!$A$48,G1490=账期!$A$50,G1490=账期!$A$51,G1490=账期!$A$52,G1490=账期!$A$53,G1490=账期!$A$54,G1490=账期!$A$56,G1490=账期!$A$57,G1490=账期!$A$58,G1490=账期!$A$59,G1490=账期!$A$60,G1490=账期!$A$61,G1490=账期!$A$62,G1490=账期!$A$63,G1490=账期!$A$64,G1490=账期!$A$66,G1490=账期!$A$67,G1490=账期!$A$68,G1490=账期!$A$70,G1490=账期!$A$71),30,IF(OR(G1490=账期!$A$74,G1490=账期!$A$77,G1490=账期!$A$76,G1490=账期!$A$79,G1490=账期!$A$80,G1490=账期!$A$81,G1490=账期!$A$83,G1490=账期!$A$85,G1490=账期!$A$87,G1490=账期!$A$89,G1490=账期!$A$91),60,IF(OR(G1490=账期!$A$93,G1490=账期!$A$94,G1490=账期!$A$95,G1490=账期!$A$96,G1490=账期!$A$98,G1490=账期!$A$99,G1490=账期!$A$101,G1490=账期!$A$102),90,0)))</f>
        <v>0</v>
      </c>
      <c r="AF1490" s="396"/>
      <c r="AG1490" s="384"/>
      <c r="AH1490" s="396" t="str">
        <f t="shared" si="264"/>
        <v/>
      </c>
    </row>
    <row r="1491" spans="1:34" ht="18" customHeight="1" x14ac:dyDescent="0.25">
      <c r="A1491" s="301" t="str">
        <f t="shared" si="266"/>
        <v/>
      </c>
      <c r="B1491" s="380"/>
      <c r="C1491" s="381"/>
      <c r="D1491" s="382"/>
      <c r="E1491" s="383" t="str">
        <f t="shared" si="262"/>
        <v>C</v>
      </c>
      <c r="F1491" s="383" t="str">
        <f t="shared" si="263"/>
        <v>C</v>
      </c>
      <c r="G1491" s="384"/>
      <c r="H1491" s="385" t="str">
        <f>IF(G1491="","",VLOOKUP(G1491,下拉数据源!J:K,2,0))</f>
        <v/>
      </c>
      <c r="I1491" s="385"/>
      <c r="J1491" s="385"/>
      <c r="K1491" s="386"/>
      <c r="L1491" s="384"/>
      <c r="M1491" s="384"/>
      <c r="N1491" s="384"/>
      <c r="O1491" s="384"/>
      <c r="P1491" s="386"/>
      <c r="Q1491" s="387"/>
      <c r="R1491" s="286"/>
      <c r="S1491" s="388">
        <f t="shared" si="267"/>
        <v>0</v>
      </c>
      <c r="T1491" s="389"/>
      <c r="U1491" s="389">
        <f t="shared" si="265"/>
        <v>0</v>
      </c>
      <c r="V1491" s="451"/>
      <c r="W1491" s="452"/>
      <c r="X1491" s="386"/>
      <c r="Y1491" s="390"/>
      <c r="Z1491" s="391"/>
      <c r="AA1491" s="392"/>
      <c r="AB1491" s="393"/>
      <c r="AC1491" s="394"/>
      <c r="AD1491" s="395">
        <f t="shared" si="268"/>
        <v>0</v>
      </c>
      <c r="AE1491" s="396">
        <f>IF(OR(G1491=账期!$A$18,G1491=账期!$A$20,G1491=账期!$A$22,G1491=账期!$A$24,G1491=账期!$A$25,G1491=账期!$A$27,G1491=账期!$A$26,G1491=账期!$A$28,G1491=账期!$A$30,G1491=账期!$A$32,G1491=账期!$A$34,G1491=账期!$A$35,G1491=账期!$A$37,G1491=账期!$A$39,G1491=账期!$A$40,G1491=账期!$A$41,G1491=账期!$A$42,G1491=账期!$A$43,G1491=账期!$A$44,G1491=账期!$A$45,G1491=账期!$A$46,G1491=账期!$A$48,G1491=账期!$A$50,G1491=账期!$A$51,G1491=账期!$A$52,G1491=账期!$A$53,G1491=账期!$A$54,G1491=账期!$A$56,G1491=账期!$A$57,G1491=账期!$A$58,G1491=账期!$A$59,G1491=账期!$A$60,G1491=账期!$A$61,G1491=账期!$A$62,G1491=账期!$A$63,G1491=账期!$A$64,G1491=账期!$A$66,G1491=账期!$A$67,G1491=账期!$A$68,G1491=账期!$A$70,G1491=账期!$A$71),30,IF(OR(G1491=账期!$A$74,G1491=账期!$A$77,G1491=账期!$A$76,G1491=账期!$A$79,G1491=账期!$A$80,G1491=账期!$A$81,G1491=账期!$A$83,G1491=账期!$A$85,G1491=账期!$A$87,G1491=账期!$A$89,G1491=账期!$A$91),60,IF(OR(G1491=账期!$A$93,G1491=账期!$A$94,G1491=账期!$A$95,G1491=账期!$A$96,G1491=账期!$A$98,G1491=账期!$A$99,G1491=账期!$A$101,G1491=账期!$A$102),90,0)))</f>
        <v>0</v>
      </c>
      <c r="AF1491" s="396"/>
      <c r="AG1491" s="384"/>
      <c r="AH1491" s="396" t="str">
        <f t="shared" si="264"/>
        <v/>
      </c>
    </row>
    <row r="1492" spans="1:34" ht="18" customHeight="1" x14ac:dyDescent="0.25">
      <c r="A1492" s="301" t="str">
        <f t="shared" si="266"/>
        <v/>
      </c>
      <c r="B1492" s="380"/>
      <c r="C1492" s="381"/>
      <c r="D1492" s="382"/>
      <c r="E1492" s="383" t="str">
        <f t="shared" si="262"/>
        <v>C</v>
      </c>
      <c r="F1492" s="383" t="str">
        <f t="shared" si="263"/>
        <v>C</v>
      </c>
      <c r="G1492" s="384"/>
      <c r="H1492" s="385" t="str">
        <f>IF(G1492="","",VLOOKUP(G1492,下拉数据源!J:K,2,0))</f>
        <v/>
      </c>
      <c r="I1492" s="385"/>
      <c r="J1492" s="385"/>
      <c r="K1492" s="386"/>
      <c r="L1492" s="384"/>
      <c r="M1492" s="384"/>
      <c r="N1492" s="384"/>
      <c r="O1492" s="384"/>
      <c r="P1492" s="386"/>
      <c r="Q1492" s="387"/>
      <c r="R1492" s="286"/>
      <c r="S1492" s="388">
        <f t="shared" si="267"/>
        <v>0</v>
      </c>
      <c r="T1492" s="389"/>
      <c r="U1492" s="389">
        <f t="shared" si="265"/>
        <v>0</v>
      </c>
      <c r="V1492" s="451"/>
      <c r="W1492" s="452"/>
      <c r="X1492" s="386"/>
      <c r="Y1492" s="390"/>
      <c r="Z1492" s="391"/>
      <c r="AA1492" s="392"/>
      <c r="AB1492" s="393"/>
      <c r="AC1492" s="394"/>
      <c r="AD1492" s="395">
        <f t="shared" si="268"/>
        <v>0</v>
      </c>
      <c r="AE1492" s="396">
        <f>IF(OR(G1492=账期!$A$18,G1492=账期!$A$20,G1492=账期!$A$22,G1492=账期!$A$24,G1492=账期!$A$25,G1492=账期!$A$27,G1492=账期!$A$26,G1492=账期!$A$28,G1492=账期!$A$30,G1492=账期!$A$32,G1492=账期!$A$34,G1492=账期!$A$35,G1492=账期!$A$37,G1492=账期!$A$39,G1492=账期!$A$40,G1492=账期!$A$41,G1492=账期!$A$42,G1492=账期!$A$43,G1492=账期!$A$44,G1492=账期!$A$45,G1492=账期!$A$46,G1492=账期!$A$48,G1492=账期!$A$50,G1492=账期!$A$51,G1492=账期!$A$52,G1492=账期!$A$53,G1492=账期!$A$54,G1492=账期!$A$56,G1492=账期!$A$57,G1492=账期!$A$58,G1492=账期!$A$59,G1492=账期!$A$60,G1492=账期!$A$61,G1492=账期!$A$62,G1492=账期!$A$63,G1492=账期!$A$64,G1492=账期!$A$66,G1492=账期!$A$67,G1492=账期!$A$68,G1492=账期!$A$70,G1492=账期!$A$71),30,IF(OR(G1492=账期!$A$74,G1492=账期!$A$77,G1492=账期!$A$76,G1492=账期!$A$79,G1492=账期!$A$80,G1492=账期!$A$81,G1492=账期!$A$83,G1492=账期!$A$85,G1492=账期!$A$87,G1492=账期!$A$89,G1492=账期!$A$91),60,IF(OR(G1492=账期!$A$93,G1492=账期!$A$94,G1492=账期!$A$95,G1492=账期!$A$96,G1492=账期!$A$98,G1492=账期!$A$99,G1492=账期!$A$101,G1492=账期!$A$102),90,0)))</f>
        <v>0</v>
      </c>
      <c r="AF1492" s="396"/>
      <c r="AG1492" s="384"/>
      <c r="AH1492" s="396" t="str">
        <f t="shared" si="264"/>
        <v/>
      </c>
    </row>
    <row r="1493" spans="1:34" ht="18" customHeight="1" x14ac:dyDescent="0.25">
      <c r="A1493" s="301" t="str">
        <f t="shared" si="266"/>
        <v/>
      </c>
      <c r="B1493" s="380"/>
      <c r="C1493" s="381"/>
      <c r="D1493" s="382"/>
      <c r="E1493" s="383" t="str">
        <f t="shared" si="262"/>
        <v>C</v>
      </c>
      <c r="F1493" s="383" t="str">
        <f t="shared" si="263"/>
        <v>C</v>
      </c>
      <c r="G1493" s="384"/>
      <c r="H1493" s="385" t="str">
        <f>IF(G1493="","",VLOOKUP(G1493,下拉数据源!J:K,2,0))</f>
        <v/>
      </c>
      <c r="I1493" s="385"/>
      <c r="J1493" s="385"/>
      <c r="K1493" s="386"/>
      <c r="L1493" s="384"/>
      <c r="M1493" s="384"/>
      <c r="N1493" s="384"/>
      <c r="O1493" s="384"/>
      <c r="P1493" s="386"/>
      <c r="Q1493" s="387"/>
      <c r="R1493" s="286"/>
      <c r="S1493" s="388">
        <f t="shared" si="267"/>
        <v>0</v>
      </c>
      <c r="T1493" s="389"/>
      <c r="U1493" s="389">
        <f t="shared" si="265"/>
        <v>0</v>
      </c>
      <c r="V1493" s="451"/>
      <c r="W1493" s="452"/>
      <c r="X1493" s="386"/>
      <c r="Y1493" s="390"/>
      <c r="Z1493" s="391"/>
      <c r="AA1493" s="392"/>
      <c r="AB1493" s="393"/>
      <c r="AC1493" s="394"/>
      <c r="AD1493" s="395">
        <f t="shared" si="268"/>
        <v>0</v>
      </c>
      <c r="AE1493" s="396">
        <f>IF(OR(G1493=账期!$A$18,G1493=账期!$A$20,G1493=账期!$A$22,G1493=账期!$A$24,G1493=账期!$A$25,G1493=账期!$A$27,G1493=账期!$A$26,G1493=账期!$A$28,G1493=账期!$A$30,G1493=账期!$A$32,G1493=账期!$A$34,G1493=账期!$A$35,G1493=账期!$A$37,G1493=账期!$A$39,G1493=账期!$A$40,G1493=账期!$A$41,G1493=账期!$A$42,G1493=账期!$A$43,G1493=账期!$A$44,G1493=账期!$A$45,G1493=账期!$A$46,G1493=账期!$A$48,G1493=账期!$A$50,G1493=账期!$A$51,G1493=账期!$A$52,G1493=账期!$A$53,G1493=账期!$A$54,G1493=账期!$A$56,G1493=账期!$A$57,G1493=账期!$A$58,G1493=账期!$A$59,G1493=账期!$A$60,G1493=账期!$A$61,G1493=账期!$A$62,G1493=账期!$A$63,G1493=账期!$A$64,G1493=账期!$A$66,G1493=账期!$A$67,G1493=账期!$A$68,G1493=账期!$A$70,G1493=账期!$A$71),30,IF(OR(G1493=账期!$A$74,G1493=账期!$A$77,G1493=账期!$A$76,G1493=账期!$A$79,G1493=账期!$A$80,G1493=账期!$A$81,G1493=账期!$A$83,G1493=账期!$A$85,G1493=账期!$A$87,G1493=账期!$A$89,G1493=账期!$A$91),60,IF(OR(G1493=账期!$A$93,G1493=账期!$A$94,G1493=账期!$A$95,G1493=账期!$A$96,G1493=账期!$A$98,G1493=账期!$A$99,G1493=账期!$A$101,G1493=账期!$A$102),90,0)))</f>
        <v>0</v>
      </c>
      <c r="AF1493" s="396"/>
      <c r="AG1493" s="384"/>
      <c r="AH1493" s="396" t="str">
        <f t="shared" si="264"/>
        <v/>
      </c>
    </row>
    <row r="1494" spans="1:34" ht="18" customHeight="1" x14ac:dyDescent="0.25">
      <c r="A1494" s="301" t="str">
        <f t="shared" si="266"/>
        <v/>
      </c>
      <c r="B1494" s="380"/>
      <c r="C1494" s="381"/>
      <c r="D1494" s="382"/>
      <c r="E1494" s="383" t="str">
        <f t="shared" si="262"/>
        <v>C</v>
      </c>
      <c r="F1494" s="383" t="str">
        <f t="shared" si="263"/>
        <v>C</v>
      </c>
      <c r="G1494" s="384"/>
      <c r="H1494" s="385" t="str">
        <f>IF(G1494="","",VLOOKUP(G1494,下拉数据源!J:K,2,0))</f>
        <v/>
      </c>
      <c r="I1494" s="385"/>
      <c r="J1494" s="385"/>
      <c r="K1494" s="386"/>
      <c r="L1494" s="384"/>
      <c r="M1494" s="384"/>
      <c r="N1494" s="384"/>
      <c r="O1494" s="384"/>
      <c r="P1494" s="386"/>
      <c r="Q1494" s="387"/>
      <c r="R1494" s="286"/>
      <c r="S1494" s="388">
        <f t="shared" si="267"/>
        <v>0</v>
      </c>
      <c r="T1494" s="389"/>
      <c r="U1494" s="389">
        <f t="shared" si="265"/>
        <v>0</v>
      </c>
      <c r="V1494" s="451"/>
      <c r="W1494" s="452"/>
      <c r="X1494" s="386"/>
      <c r="Y1494" s="390"/>
      <c r="Z1494" s="391"/>
      <c r="AA1494" s="392"/>
      <c r="AB1494" s="393"/>
      <c r="AC1494" s="394"/>
      <c r="AD1494" s="395">
        <f t="shared" si="268"/>
        <v>0</v>
      </c>
      <c r="AE1494" s="396">
        <f>IF(OR(G1494=账期!$A$18,G1494=账期!$A$20,G1494=账期!$A$22,G1494=账期!$A$24,G1494=账期!$A$25,G1494=账期!$A$27,G1494=账期!$A$26,G1494=账期!$A$28,G1494=账期!$A$30,G1494=账期!$A$32,G1494=账期!$A$34,G1494=账期!$A$35,G1494=账期!$A$37,G1494=账期!$A$39,G1494=账期!$A$40,G1494=账期!$A$41,G1494=账期!$A$42,G1494=账期!$A$43,G1494=账期!$A$44,G1494=账期!$A$45,G1494=账期!$A$46,G1494=账期!$A$48,G1494=账期!$A$50,G1494=账期!$A$51,G1494=账期!$A$52,G1494=账期!$A$53,G1494=账期!$A$54,G1494=账期!$A$56,G1494=账期!$A$57,G1494=账期!$A$58,G1494=账期!$A$59,G1494=账期!$A$60,G1494=账期!$A$61,G1494=账期!$A$62,G1494=账期!$A$63,G1494=账期!$A$64,G1494=账期!$A$66,G1494=账期!$A$67,G1494=账期!$A$68,G1494=账期!$A$70,G1494=账期!$A$71),30,IF(OR(G1494=账期!$A$74,G1494=账期!$A$77,G1494=账期!$A$76,G1494=账期!$A$79,G1494=账期!$A$80,G1494=账期!$A$81,G1494=账期!$A$83,G1494=账期!$A$85,G1494=账期!$A$87,G1494=账期!$A$89,G1494=账期!$A$91),60,IF(OR(G1494=账期!$A$93,G1494=账期!$A$94,G1494=账期!$A$95,G1494=账期!$A$96,G1494=账期!$A$98,G1494=账期!$A$99,G1494=账期!$A$101,G1494=账期!$A$102),90,0)))</f>
        <v>0</v>
      </c>
      <c r="AF1494" s="396"/>
      <c r="AG1494" s="384"/>
      <c r="AH1494" s="396" t="str">
        <f t="shared" si="264"/>
        <v/>
      </c>
    </row>
    <row r="1495" spans="1:34" ht="18" customHeight="1" x14ac:dyDescent="0.25">
      <c r="A1495" s="301" t="str">
        <f t="shared" si="266"/>
        <v/>
      </c>
      <c r="B1495" s="380"/>
      <c r="C1495" s="381"/>
      <c r="D1495" s="382"/>
      <c r="E1495" s="383" t="str">
        <f t="shared" si="262"/>
        <v>C</v>
      </c>
      <c r="F1495" s="383" t="str">
        <f t="shared" si="263"/>
        <v>C</v>
      </c>
      <c r="G1495" s="384"/>
      <c r="H1495" s="385" t="str">
        <f>IF(G1495="","",VLOOKUP(G1495,下拉数据源!J:K,2,0))</f>
        <v/>
      </c>
      <c r="I1495" s="385"/>
      <c r="J1495" s="385"/>
      <c r="K1495" s="386"/>
      <c r="L1495" s="384"/>
      <c r="M1495" s="384"/>
      <c r="N1495" s="384"/>
      <c r="O1495" s="384"/>
      <c r="P1495" s="386"/>
      <c r="Q1495" s="387"/>
      <c r="R1495" s="286"/>
      <c r="S1495" s="388">
        <f t="shared" si="267"/>
        <v>0</v>
      </c>
      <c r="T1495" s="389"/>
      <c r="U1495" s="389">
        <f t="shared" si="265"/>
        <v>0</v>
      </c>
      <c r="V1495" s="451"/>
      <c r="W1495" s="452"/>
      <c r="X1495" s="386"/>
      <c r="Y1495" s="390"/>
      <c r="Z1495" s="391"/>
      <c r="AA1495" s="392"/>
      <c r="AB1495" s="393"/>
      <c r="AC1495" s="394"/>
      <c r="AD1495" s="395">
        <f t="shared" si="268"/>
        <v>0</v>
      </c>
      <c r="AE1495" s="396">
        <f>IF(OR(G1495=账期!$A$18,G1495=账期!$A$20,G1495=账期!$A$22,G1495=账期!$A$24,G1495=账期!$A$25,G1495=账期!$A$27,G1495=账期!$A$26,G1495=账期!$A$28,G1495=账期!$A$30,G1495=账期!$A$32,G1495=账期!$A$34,G1495=账期!$A$35,G1495=账期!$A$37,G1495=账期!$A$39,G1495=账期!$A$40,G1495=账期!$A$41,G1495=账期!$A$42,G1495=账期!$A$43,G1495=账期!$A$44,G1495=账期!$A$45,G1495=账期!$A$46,G1495=账期!$A$48,G1495=账期!$A$50,G1495=账期!$A$51,G1495=账期!$A$52,G1495=账期!$A$53,G1495=账期!$A$54,G1495=账期!$A$56,G1495=账期!$A$57,G1495=账期!$A$58,G1495=账期!$A$59,G1495=账期!$A$60,G1495=账期!$A$61,G1495=账期!$A$62,G1495=账期!$A$63,G1495=账期!$A$64,G1495=账期!$A$66,G1495=账期!$A$67,G1495=账期!$A$68,G1495=账期!$A$70,G1495=账期!$A$71),30,IF(OR(G1495=账期!$A$74,G1495=账期!$A$77,G1495=账期!$A$76,G1495=账期!$A$79,G1495=账期!$A$80,G1495=账期!$A$81,G1495=账期!$A$83,G1495=账期!$A$85,G1495=账期!$A$87,G1495=账期!$A$89,G1495=账期!$A$91),60,IF(OR(G1495=账期!$A$93,G1495=账期!$A$94,G1495=账期!$A$95,G1495=账期!$A$96,G1495=账期!$A$98,G1495=账期!$A$99,G1495=账期!$A$101,G1495=账期!$A$102),90,0)))</f>
        <v>0</v>
      </c>
      <c r="AF1495" s="396"/>
      <c r="AG1495" s="384"/>
      <c r="AH1495" s="396" t="str">
        <f t="shared" si="264"/>
        <v/>
      </c>
    </row>
    <row r="1496" spans="1:34" ht="18" customHeight="1" x14ac:dyDescent="0.25">
      <c r="A1496" s="301" t="str">
        <f t="shared" si="266"/>
        <v/>
      </c>
      <c r="B1496" s="380"/>
      <c r="C1496" s="381"/>
      <c r="D1496" s="382"/>
      <c r="E1496" s="383" t="str">
        <f t="shared" si="262"/>
        <v>C</v>
      </c>
      <c r="F1496" s="383" t="str">
        <f t="shared" si="263"/>
        <v>C</v>
      </c>
      <c r="G1496" s="384"/>
      <c r="H1496" s="385" t="str">
        <f>IF(G1496="","",VLOOKUP(G1496,下拉数据源!J:K,2,0))</f>
        <v/>
      </c>
      <c r="I1496" s="385"/>
      <c r="J1496" s="385"/>
      <c r="K1496" s="386"/>
      <c r="L1496" s="384"/>
      <c r="M1496" s="384"/>
      <c r="N1496" s="384"/>
      <c r="O1496" s="384"/>
      <c r="P1496" s="386"/>
      <c r="Q1496" s="387"/>
      <c r="R1496" s="286"/>
      <c r="S1496" s="388">
        <f t="shared" si="267"/>
        <v>0</v>
      </c>
      <c r="T1496" s="389"/>
      <c r="U1496" s="389">
        <f t="shared" si="265"/>
        <v>0</v>
      </c>
      <c r="V1496" s="451"/>
      <c r="W1496" s="452"/>
      <c r="X1496" s="386"/>
      <c r="Y1496" s="390"/>
      <c r="Z1496" s="391"/>
      <c r="AA1496" s="392"/>
      <c r="AB1496" s="393"/>
      <c r="AC1496" s="394"/>
      <c r="AD1496" s="395">
        <f t="shared" si="268"/>
        <v>0</v>
      </c>
      <c r="AE1496" s="396">
        <f>IF(OR(G1496=账期!$A$18,G1496=账期!$A$20,G1496=账期!$A$22,G1496=账期!$A$24,G1496=账期!$A$25,G1496=账期!$A$27,G1496=账期!$A$26,G1496=账期!$A$28,G1496=账期!$A$30,G1496=账期!$A$32,G1496=账期!$A$34,G1496=账期!$A$35,G1496=账期!$A$37,G1496=账期!$A$39,G1496=账期!$A$40,G1496=账期!$A$41,G1496=账期!$A$42,G1496=账期!$A$43,G1496=账期!$A$44,G1496=账期!$A$45,G1496=账期!$A$46,G1496=账期!$A$48,G1496=账期!$A$50,G1496=账期!$A$51,G1496=账期!$A$52,G1496=账期!$A$53,G1496=账期!$A$54,G1496=账期!$A$56,G1496=账期!$A$57,G1496=账期!$A$58,G1496=账期!$A$59,G1496=账期!$A$60,G1496=账期!$A$61,G1496=账期!$A$62,G1496=账期!$A$63,G1496=账期!$A$64,G1496=账期!$A$66,G1496=账期!$A$67,G1496=账期!$A$68,G1496=账期!$A$70,G1496=账期!$A$71),30,IF(OR(G1496=账期!$A$74,G1496=账期!$A$77,G1496=账期!$A$76,G1496=账期!$A$79,G1496=账期!$A$80,G1496=账期!$A$81,G1496=账期!$A$83,G1496=账期!$A$85,G1496=账期!$A$87,G1496=账期!$A$89,G1496=账期!$A$91),60,IF(OR(G1496=账期!$A$93,G1496=账期!$A$94,G1496=账期!$A$95,G1496=账期!$A$96,G1496=账期!$A$98,G1496=账期!$A$99,G1496=账期!$A$101,G1496=账期!$A$102),90,0)))</f>
        <v>0</v>
      </c>
      <c r="AF1496" s="396"/>
      <c r="AG1496" s="384"/>
      <c r="AH1496" s="396" t="str">
        <f t="shared" si="264"/>
        <v/>
      </c>
    </row>
    <row r="1497" spans="1:34" ht="18" customHeight="1" x14ac:dyDescent="0.25">
      <c r="A1497" s="301" t="str">
        <f t="shared" si="266"/>
        <v/>
      </c>
      <c r="B1497" s="380"/>
      <c r="C1497" s="381"/>
      <c r="D1497" s="382"/>
      <c r="E1497" s="383" t="str">
        <f t="shared" si="262"/>
        <v>C</v>
      </c>
      <c r="F1497" s="383" t="str">
        <f t="shared" si="263"/>
        <v>C</v>
      </c>
      <c r="G1497" s="384"/>
      <c r="H1497" s="385" t="str">
        <f>IF(G1497="","",VLOOKUP(G1497,下拉数据源!J:K,2,0))</f>
        <v/>
      </c>
      <c r="I1497" s="385"/>
      <c r="J1497" s="385"/>
      <c r="K1497" s="386"/>
      <c r="L1497" s="384"/>
      <c r="M1497" s="384"/>
      <c r="N1497" s="384"/>
      <c r="O1497" s="384"/>
      <c r="P1497" s="386"/>
      <c r="Q1497" s="387"/>
      <c r="R1497" s="286"/>
      <c r="S1497" s="388">
        <f t="shared" si="267"/>
        <v>0</v>
      </c>
      <c r="T1497" s="389"/>
      <c r="U1497" s="389">
        <f t="shared" si="265"/>
        <v>0</v>
      </c>
      <c r="V1497" s="451"/>
      <c r="W1497" s="452"/>
      <c r="X1497" s="386"/>
      <c r="Y1497" s="390"/>
      <c r="Z1497" s="391"/>
      <c r="AA1497" s="392"/>
      <c r="AB1497" s="393"/>
      <c r="AC1497" s="394"/>
      <c r="AD1497" s="395">
        <f t="shared" si="268"/>
        <v>0</v>
      </c>
      <c r="AE1497" s="396">
        <f>IF(OR(G1497=账期!$A$18,G1497=账期!$A$20,G1497=账期!$A$22,G1497=账期!$A$24,G1497=账期!$A$25,G1497=账期!$A$27,G1497=账期!$A$26,G1497=账期!$A$28,G1497=账期!$A$30,G1497=账期!$A$32,G1497=账期!$A$34,G1497=账期!$A$35,G1497=账期!$A$37,G1497=账期!$A$39,G1497=账期!$A$40,G1497=账期!$A$41,G1497=账期!$A$42,G1497=账期!$A$43,G1497=账期!$A$44,G1497=账期!$A$45,G1497=账期!$A$46,G1497=账期!$A$48,G1497=账期!$A$50,G1497=账期!$A$51,G1497=账期!$A$52,G1497=账期!$A$53,G1497=账期!$A$54,G1497=账期!$A$56,G1497=账期!$A$57,G1497=账期!$A$58,G1497=账期!$A$59,G1497=账期!$A$60,G1497=账期!$A$61,G1497=账期!$A$62,G1497=账期!$A$63,G1497=账期!$A$64,G1497=账期!$A$66,G1497=账期!$A$67,G1497=账期!$A$68,G1497=账期!$A$70,G1497=账期!$A$71),30,IF(OR(G1497=账期!$A$74,G1497=账期!$A$77,G1497=账期!$A$76,G1497=账期!$A$79,G1497=账期!$A$80,G1497=账期!$A$81,G1497=账期!$A$83,G1497=账期!$A$85,G1497=账期!$A$87,G1497=账期!$A$89,G1497=账期!$A$91),60,IF(OR(G1497=账期!$A$93,G1497=账期!$A$94,G1497=账期!$A$95,G1497=账期!$A$96,G1497=账期!$A$98,G1497=账期!$A$99,G1497=账期!$A$101,G1497=账期!$A$102),90,0)))</f>
        <v>0</v>
      </c>
      <c r="AF1497" s="396"/>
      <c r="AG1497" s="384"/>
      <c r="AH1497" s="396" t="str">
        <f t="shared" si="264"/>
        <v/>
      </c>
    </row>
    <row r="1498" spans="1:34" ht="18" customHeight="1" x14ac:dyDescent="0.25">
      <c r="A1498" s="301" t="str">
        <f t="shared" si="266"/>
        <v/>
      </c>
      <c r="B1498" s="380"/>
      <c r="C1498" s="381"/>
      <c r="D1498" s="382"/>
      <c r="E1498" s="383" t="str">
        <f t="shared" si="262"/>
        <v>C</v>
      </c>
      <c r="F1498" s="383" t="str">
        <f t="shared" si="263"/>
        <v>C</v>
      </c>
      <c r="G1498" s="384"/>
      <c r="H1498" s="385" t="str">
        <f>IF(G1498="","",VLOOKUP(G1498,下拉数据源!J:K,2,0))</f>
        <v/>
      </c>
      <c r="I1498" s="385"/>
      <c r="J1498" s="385"/>
      <c r="K1498" s="386"/>
      <c r="L1498" s="384"/>
      <c r="M1498" s="384"/>
      <c r="N1498" s="384"/>
      <c r="O1498" s="384"/>
      <c r="P1498" s="386"/>
      <c r="Q1498" s="387"/>
      <c r="R1498" s="286"/>
      <c r="S1498" s="388">
        <f t="shared" si="267"/>
        <v>0</v>
      </c>
      <c r="T1498" s="389"/>
      <c r="U1498" s="389">
        <f t="shared" si="265"/>
        <v>0</v>
      </c>
      <c r="V1498" s="451"/>
      <c r="W1498" s="452"/>
      <c r="X1498" s="386"/>
      <c r="Y1498" s="390"/>
      <c r="Z1498" s="391"/>
      <c r="AA1498" s="392"/>
      <c r="AB1498" s="393"/>
      <c r="AC1498" s="394"/>
      <c r="AD1498" s="395">
        <f t="shared" si="268"/>
        <v>0</v>
      </c>
      <c r="AE1498" s="396">
        <f>IF(OR(G1498=账期!$A$18,G1498=账期!$A$20,G1498=账期!$A$22,G1498=账期!$A$24,G1498=账期!$A$25,G1498=账期!$A$27,G1498=账期!$A$26,G1498=账期!$A$28,G1498=账期!$A$30,G1498=账期!$A$32,G1498=账期!$A$34,G1498=账期!$A$35,G1498=账期!$A$37,G1498=账期!$A$39,G1498=账期!$A$40,G1498=账期!$A$41,G1498=账期!$A$42,G1498=账期!$A$43,G1498=账期!$A$44,G1498=账期!$A$45,G1498=账期!$A$46,G1498=账期!$A$48,G1498=账期!$A$50,G1498=账期!$A$51,G1498=账期!$A$52,G1498=账期!$A$53,G1498=账期!$A$54,G1498=账期!$A$56,G1498=账期!$A$57,G1498=账期!$A$58,G1498=账期!$A$59,G1498=账期!$A$60,G1498=账期!$A$61,G1498=账期!$A$62,G1498=账期!$A$63,G1498=账期!$A$64,G1498=账期!$A$66,G1498=账期!$A$67,G1498=账期!$A$68,G1498=账期!$A$70,G1498=账期!$A$71),30,IF(OR(G1498=账期!$A$74,G1498=账期!$A$77,G1498=账期!$A$76,G1498=账期!$A$79,G1498=账期!$A$80,G1498=账期!$A$81,G1498=账期!$A$83,G1498=账期!$A$85,G1498=账期!$A$87,G1498=账期!$A$89,G1498=账期!$A$91),60,IF(OR(G1498=账期!$A$93,G1498=账期!$A$94,G1498=账期!$A$95,G1498=账期!$A$96,G1498=账期!$A$98,G1498=账期!$A$99,G1498=账期!$A$101,G1498=账期!$A$102),90,0)))</f>
        <v>0</v>
      </c>
      <c r="AF1498" s="396"/>
      <c r="AG1498" s="384"/>
      <c r="AH1498" s="396" t="str">
        <f t="shared" si="264"/>
        <v/>
      </c>
    </row>
    <row r="1499" spans="1:34" ht="18" customHeight="1" x14ac:dyDescent="0.25">
      <c r="A1499" s="301" t="str">
        <f t="shared" si="266"/>
        <v/>
      </c>
      <c r="B1499" s="380"/>
      <c r="C1499" s="381"/>
      <c r="D1499" s="382"/>
      <c r="E1499" s="383" t="str">
        <f t="shared" si="262"/>
        <v>C</v>
      </c>
      <c r="F1499" s="383" t="str">
        <f t="shared" si="263"/>
        <v>C</v>
      </c>
      <c r="G1499" s="384"/>
      <c r="H1499" s="385" t="str">
        <f>IF(G1499="","",VLOOKUP(G1499,下拉数据源!J:K,2,0))</f>
        <v/>
      </c>
      <c r="I1499" s="385"/>
      <c r="J1499" s="385"/>
      <c r="K1499" s="386"/>
      <c r="L1499" s="384"/>
      <c r="M1499" s="384"/>
      <c r="N1499" s="384"/>
      <c r="O1499" s="384"/>
      <c r="P1499" s="386"/>
      <c r="Q1499" s="387"/>
      <c r="R1499" s="286"/>
      <c r="S1499" s="388">
        <f t="shared" si="267"/>
        <v>0</v>
      </c>
      <c r="T1499" s="389"/>
      <c r="U1499" s="389">
        <f t="shared" si="265"/>
        <v>0</v>
      </c>
      <c r="V1499" s="451"/>
      <c r="W1499" s="452"/>
      <c r="X1499" s="386"/>
      <c r="Y1499" s="390"/>
      <c r="Z1499" s="391"/>
      <c r="AA1499" s="392"/>
      <c r="AB1499" s="393"/>
      <c r="AC1499" s="394"/>
      <c r="AD1499" s="395">
        <f t="shared" si="268"/>
        <v>0</v>
      </c>
      <c r="AE1499" s="396">
        <f>IF(OR(G1499=账期!$A$18,G1499=账期!$A$20,G1499=账期!$A$22,G1499=账期!$A$24,G1499=账期!$A$25,G1499=账期!$A$27,G1499=账期!$A$26,G1499=账期!$A$28,G1499=账期!$A$30,G1499=账期!$A$32,G1499=账期!$A$34,G1499=账期!$A$35,G1499=账期!$A$37,G1499=账期!$A$39,G1499=账期!$A$40,G1499=账期!$A$41,G1499=账期!$A$42,G1499=账期!$A$43,G1499=账期!$A$44,G1499=账期!$A$45,G1499=账期!$A$46,G1499=账期!$A$48,G1499=账期!$A$50,G1499=账期!$A$51,G1499=账期!$A$52,G1499=账期!$A$53,G1499=账期!$A$54,G1499=账期!$A$56,G1499=账期!$A$57,G1499=账期!$A$58,G1499=账期!$A$59,G1499=账期!$A$60,G1499=账期!$A$61,G1499=账期!$A$62,G1499=账期!$A$63,G1499=账期!$A$64,G1499=账期!$A$66,G1499=账期!$A$67,G1499=账期!$A$68,G1499=账期!$A$70,G1499=账期!$A$71),30,IF(OR(G1499=账期!$A$74,G1499=账期!$A$77,G1499=账期!$A$76,G1499=账期!$A$79,G1499=账期!$A$80,G1499=账期!$A$81,G1499=账期!$A$83,G1499=账期!$A$85,G1499=账期!$A$87,G1499=账期!$A$89,G1499=账期!$A$91),60,IF(OR(G1499=账期!$A$93,G1499=账期!$A$94,G1499=账期!$A$95,G1499=账期!$A$96,G1499=账期!$A$98,G1499=账期!$A$99,G1499=账期!$A$101,G1499=账期!$A$102),90,0)))</f>
        <v>0</v>
      </c>
      <c r="AF1499" s="396"/>
      <c r="AG1499" s="384"/>
      <c r="AH1499" s="396" t="str">
        <f t="shared" si="264"/>
        <v/>
      </c>
    </row>
    <row r="1500" spans="1:34" ht="18" customHeight="1" x14ac:dyDescent="0.25">
      <c r="A1500" s="301" t="str">
        <f t="shared" si="266"/>
        <v/>
      </c>
      <c r="B1500" s="380"/>
      <c r="C1500" s="381"/>
      <c r="D1500" s="382"/>
      <c r="E1500" s="383" t="str">
        <f t="shared" si="262"/>
        <v>C</v>
      </c>
      <c r="F1500" s="383" t="str">
        <f t="shared" si="263"/>
        <v>C</v>
      </c>
      <c r="G1500" s="384"/>
      <c r="H1500" s="385" t="str">
        <f>IF(G1500="","",VLOOKUP(G1500,下拉数据源!J:K,2,0))</f>
        <v/>
      </c>
      <c r="I1500" s="385"/>
      <c r="J1500" s="385"/>
      <c r="K1500" s="386"/>
      <c r="L1500" s="384"/>
      <c r="M1500" s="384"/>
      <c r="N1500" s="384"/>
      <c r="O1500" s="384"/>
      <c r="P1500" s="386"/>
      <c r="Q1500" s="387"/>
      <c r="R1500" s="286"/>
      <c r="S1500" s="388">
        <f t="shared" si="267"/>
        <v>0</v>
      </c>
      <c r="T1500" s="389"/>
      <c r="U1500" s="389">
        <f t="shared" si="265"/>
        <v>0</v>
      </c>
      <c r="V1500" s="451"/>
      <c r="W1500" s="452"/>
      <c r="X1500" s="386"/>
      <c r="Y1500" s="390"/>
      <c r="Z1500" s="391"/>
      <c r="AA1500" s="392"/>
      <c r="AB1500" s="393"/>
      <c r="AC1500" s="394"/>
      <c r="AD1500" s="395">
        <f t="shared" si="268"/>
        <v>0</v>
      </c>
      <c r="AE1500" s="396">
        <f>IF(OR(G1500=账期!$A$18,G1500=账期!$A$20,G1500=账期!$A$22,G1500=账期!$A$24,G1500=账期!$A$25,G1500=账期!$A$27,G1500=账期!$A$26,G1500=账期!$A$28,G1500=账期!$A$30,G1500=账期!$A$32,G1500=账期!$A$34,G1500=账期!$A$35,G1500=账期!$A$37,G1500=账期!$A$39,G1500=账期!$A$40,G1500=账期!$A$41,G1500=账期!$A$42,G1500=账期!$A$43,G1500=账期!$A$44,G1500=账期!$A$45,G1500=账期!$A$46,G1500=账期!$A$48,G1500=账期!$A$50,G1500=账期!$A$51,G1500=账期!$A$52,G1500=账期!$A$53,G1500=账期!$A$54,G1500=账期!$A$56,G1500=账期!$A$57,G1500=账期!$A$58,G1500=账期!$A$59,G1500=账期!$A$60,G1500=账期!$A$61,G1500=账期!$A$62,G1500=账期!$A$63,G1500=账期!$A$64,G1500=账期!$A$66,G1500=账期!$A$67,G1500=账期!$A$68,G1500=账期!$A$70,G1500=账期!$A$71),30,IF(OR(G1500=账期!$A$74,G1500=账期!$A$77,G1500=账期!$A$76,G1500=账期!$A$79,G1500=账期!$A$80,G1500=账期!$A$81,G1500=账期!$A$83,G1500=账期!$A$85,G1500=账期!$A$87,G1500=账期!$A$89,G1500=账期!$A$91),60,IF(OR(G1500=账期!$A$93,G1500=账期!$A$94,G1500=账期!$A$95,G1500=账期!$A$96,G1500=账期!$A$98,G1500=账期!$A$99,G1500=账期!$A$101,G1500=账期!$A$102),90,0)))</f>
        <v>0</v>
      </c>
      <c r="AF1500" s="396"/>
      <c r="AG1500" s="384"/>
      <c r="AH1500" s="396" t="str">
        <f t="shared" si="264"/>
        <v/>
      </c>
    </row>
    <row r="1501" spans="1:34" ht="18" customHeight="1" x14ac:dyDescent="0.25">
      <c r="A1501" s="301" t="str">
        <f t="shared" si="266"/>
        <v/>
      </c>
      <c r="B1501" s="380"/>
      <c r="C1501" s="381"/>
      <c r="D1501" s="382"/>
      <c r="E1501" s="383" t="str">
        <f t="shared" ref="E1501:E1564" si="269">IF(OR(D1501="长飞",D1501="烽火",D1501="特发",D1501="富通",D1501="亨通",G1501="赣州金信诺",G1501="江苏永鼎",G1501="宏安集团"),"A",IF(OR(G1501="广意通讯",G1501="湖北楚天",G1501="宁波格亿达",G1501="通鼎互联",G1501="黄石昌达",G1501="江苏俊知",G1501="珠海汉胜",G1501="武汉电信"),"B","C"))</f>
        <v>C</v>
      </c>
      <c r="F1501" s="383" t="str">
        <f t="shared" ref="F1501:F1564" si="270">IF(OR(G1501="成都大唐",G1501="广东亨通",G1501="江苏亨通",G1501="兰州长飞",G1501="南京华信",G1501="汕头奥星",G1501="特发光网",G1501="武汉长飞",G1501="长春烽火",G1501="广意通讯",G1501="湖北楚天",G1501="宁波格亿达",G1501="通鼎互联",G1501="安徽汉唐",G1501="安徽宜德",G1501="安徽盈通",G1501="成都康宁",G1501="成都中飞",G1501="东莞光佳",G1501="东莞鸿鑫",G1501="烽火博鑫",G1501="佛山星蓝",G1501="广东金桥",G1501="广州联兴",G1501="贵州乾新",G1501="航天电工",G1501="合肥兴联",G1501="湖北宇洪",G1501="江苏奥通",G1501="江苏中远",G1501="宁波辰飞",G1501="宁波汉生",G1501="宁波宇欣",G1501="山东太平洋",G1501="山东特发",G1501="山东永通",G1501="上海朗闻",G1501="上海翼波",G1501="四川天邑",G1501="四川旭泰",G1501="武汉瑞联",G1501="武汉同至",G1501="西安西古",G1501="西安鑫华通",G1501="武汉驿路通",G1501="长光通信",G1501="中电八所",G1501="中电光达",G1501="中利集团",G1501="重庆特发",G1501="舟山安格",G1501="珠海邗秦"),"A",IF(OR(G1501="富通天津",G1501="赣州金信诺",G1501="江苏永鼎",G1501="上海长飞",G1501="特发股份",G1501="武汉烽火",G1501="西安烽火",G1501="长飞中利",G1501="江苏中天",G1501="江西联创",G1501="宁波盈谷",G1501="黄石昌达",G1501="四川长飞"),"B","C"))</f>
        <v>C</v>
      </c>
      <c r="G1501" s="384"/>
      <c r="H1501" s="385" t="str">
        <f>IF(G1501="","",VLOOKUP(G1501,下拉数据源!J:K,2,0))</f>
        <v/>
      </c>
      <c r="I1501" s="385"/>
      <c r="J1501" s="385"/>
      <c r="K1501" s="386"/>
      <c r="L1501" s="384"/>
      <c r="M1501" s="384"/>
      <c r="N1501" s="384"/>
      <c r="O1501" s="384"/>
      <c r="P1501" s="386"/>
      <c r="Q1501" s="387"/>
      <c r="R1501" s="286"/>
      <c r="S1501" s="388">
        <f t="shared" si="267"/>
        <v>0</v>
      </c>
      <c r="T1501" s="389"/>
      <c r="U1501" s="389">
        <f t="shared" si="265"/>
        <v>0</v>
      </c>
      <c r="V1501" s="451"/>
      <c r="W1501" s="452"/>
      <c r="X1501" s="386"/>
      <c r="Y1501" s="390"/>
      <c r="Z1501" s="391"/>
      <c r="AA1501" s="392"/>
      <c r="AB1501" s="393"/>
      <c r="AC1501" s="394"/>
      <c r="AD1501" s="395">
        <f t="shared" si="268"/>
        <v>0</v>
      </c>
      <c r="AE1501" s="396">
        <f>IF(OR(G1501=账期!$A$18,G1501=账期!$A$20,G1501=账期!$A$22,G1501=账期!$A$24,G1501=账期!$A$25,G1501=账期!$A$27,G1501=账期!$A$26,G1501=账期!$A$28,G1501=账期!$A$30,G1501=账期!$A$32,G1501=账期!$A$34,G1501=账期!$A$35,G1501=账期!$A$37,G1501=账期!$A$39,G1501=账期!$A$40,G1501=账期!$A$41,G1501=账期!$A$42,G1501=账期!$A$43,G1501=账期!$A$44,G1501=账期!$A$45,G1501=账期!$A$46,G1501=账期!$A$48,G1501=账期!$A$50,G1501=账期!$A$51,G1501=账期!$A$52,G1501=账期!$A$53,G1501=账期!$A$54,G1501=账期!$A$56,G1501=账期!$A$57,G1501=账期!$A$58,G1501=账期!$A$59,G1501=账期!$A$60,G1501=账期!$A$61,G1501=账期!$A$62,G1501=账期!$A$63,G1501=账期!$A$64,G1501=账期!$A$66,G1501=账期!$A$67,G1501=账期!$A$68,G1501=账期!$A$70,G1501=账期!$A$71),30,IF(OR(G1501=账期!$A$74,G1501=账期!$A$77,G1501=账期!$A$76,G1501=账期!$A$79,G1501=账期!$A$80,G1501=账期!$A$81,G1501=账期!$A$83,G1501=账期!$A$85,G1501=账期!$A$87,G1501=账期!$A$89,G1501=账期!$A$91),60,IF(OR(G1501=账期!$A$93,G1501=账期!$A$94,G1501=账期!$A$95,G1501=账期!$A$96,G1501=账期!$A$98,G1501=账期!$A$99,G1501=账期!$A$101,G1501=账期!$A$102),90,0)))</f>
        <v>0</v>
      </c>
      <c r="AF1501" s="396"/>
      <c r="AG1501" s="384"/>
      <c r="AH1501" s="396" t="str">
        <f t="shared" si="264"/>
        <v/>
      </c>
    </row>
    <row r="1502" spans="1:34" ht="18" customHeight="1" x14ac:dyDescent="0.25">
      <c r="A1502" s="301" t="str">
        <f t="shared" si="266"/>
        <v/>
      </c>
      <c r="B1502" s="380"/>
      <c r="C1502" s="381"/>
      <c r="D1502" s="382"/>
      <c r="E1502" s="383" t="str">
        <f t="shared" si="269"/>
        <v>C</v>
      </c>
      <c r="F1502" s="383" t="str">
        <f t="shared" si="270"/>
        <v>C</v>
      </c>
      <c r="G1502" s="384"/>
      <c r="H1502" s="385" t="str">
        <f>IF(G1502="","",VLOOKUP(G1502,下拉数据源!J:K,2,0))</f>
        <v/>
      </c>
      <c r="I1502" s="385"/>
      <c r="J1502" s="385"/>
      <c r="K1502" s="386"/>
      <c r="L1502" s="384"/>
      <c r="M1502" s="384"/>
      <c r="N1502" s="384"/>
      <c r="O1502" s="384"/>
      <c r="P1502" s="386"/>
      <c r="Q1502" s="387"/>
      <c r="R1502" s="286"/>
      <c r="S1502" s="388">
        <f t="shared" si="267"/>
        <v>0</v>
      </c>
      <c r="T1502" s="389"/>
      <c r="U1502" s="389">
        <f t="shared" si="265"/>
        <v>0</v>
      </c>
      <c r="V1502" s="451"/>
      <c r="W1502" s="452"/>
      <c r="X1502" s="386"/>
      <c r="Y1502" s="390"/>
      <c r="Z1502" s="391"/>
      <c r="AA1502" s="392"/>
      <c r="AB1502" s="393"/>
      <c r="AC1502" s="394"/>
      <c r="AD1502" s="395">
        <f t="shared" si="268"/>
        <v>0</v>
      </c>
      <c r="AE1502" s="396">
        <f>IF(OR(G1502=账期!$A$18,G1502=账期!$A$20,G1502=账期!$A$22,G1502=账期!$A$24,G1502=账期!$A$25,G1502=账期!$A$27,G1502=账期!$A$26,G1502=账期!$A$28,G1502=账期!$A$30,G1502=账期!$A$32,G1502=账期!$A$34,G1502=账期!$A$35,G1502=账期!$A$37,G1502=账期!$A$39,G1502=账期!$A$40,G1502=账期!$A$41,G1502=账期!$A$42,G1502=账期!$A$43,G1502=账期!$A$44,G1502=账期!$A$45,G1502=账期!$A$46,G1502=账期!$A$48,G1502=账期!$A$50,G1502=账期!$A$51,G1502=账期!$A$52,G1502=账期!$A$53,G1502=账期!$A$54,G1502=账期!$A$56,G1502=账期!$A$57,G1502=账期!$A$58,G1502=账期!$A$59,G1502=账期!$A$60,G1502=账期!$A$61,G1502=账期!$A$62,G1502=账期!$A$63,G1502=账期!$A$64,G1502=账期!$A$66,G1502=账期!$A$67,G1502=账期!$A$68,G1502=账期!$A$70,G1502=账期!$A$71),30,IF(OR(G1502=账期!$A$74,G1502=账期!$A$77,G1502=账期!$A$76,G1502=账期!$A$79,G1502=账期!$A$80,G1502=账期!$A$81,G1502=账期!$A$83,G1502=账期!$A$85,G1502=账期!$A$87,G1502=账期!$A$89,G1502=账期!$A$91),60,IF(OR(G1502=账期!$A$93,G1502=账期!$A$94,G1502=账期!$A$95,G1502=账期!$A$96,G1502=账期!$A$98,G1502=账期!$A$99,G1502=账期!$A$101,G1502=账期!$A$102),90,0)))</f>
        <v>0</v>
      </c>
      <c r="AF1502" s="396"/>
      <c r="AG1502" s="384"/>
      <c r="AH1502" s="396" t="str">
        <f t="shared" si="264"/>
        <v/>
      </c>
    </row>
    <row r="1503" spans="1:34" ht="18" customHeight="1" x14ac:dyDescent="0.25">
      <c r="A1503" s="301" t="str">
        <f t="shared" si="266"/>
        <v/>
      </c>
      <c r="B1503" s="380"/>
      <c r="C1503" s="381"/>
      <c r="D1503" s="382"/>
      <c r="E1503" s="383" t="str">
        <f t="shared" si="269"/>
        <v>C</v>
      </c>
      <c r="F1503" s="383" t="str">
        <f t="shared" si="270"/>
        <v>C</v>
      </c>
      <c r="G1503" s="384"/>
      <c r="H1503" s="385" t="str">
        <f>IF(G1503="","",VLOOKUP(G1503,下拉数据源!J:K,2,0))</f>
        <v/>
      </c>
      <c r="I1503" s="385"/>
      <c r="J1503" s="385"/>
      <c r="K1503" s="386"/>
      <c r="L1503" s="384"/>
      <c r="M1503" s="384"/>
      <c r="N1503" s="384"/>
      <c r="O1503" s="384"/>
      <c r="P1503" s="386"/>
      <c r="Q1503" s="387"/>
      <c r="R1503" s="286"/>
      <c r="S1503" s="388">
        <f t="shared" si="267"/>
        <v>0</v>
      </c>
      <c r="T1503" s="389"/>
      <c r="U1503" s="389">
        <f t="shared" si="265"/>
        <v>0</v>
      </c>
      <c r="V1503" s="451"/>
      <c r="W1503" s="452"/>
      <c r="X1503" s="386"/>
      <c r="Y1503" s="390"/>
      <c r="Z1503" s="391"/>
      <c r="AA1503" s="392"/>
      <c r="AB1503" s="393"/>
      <c r="AC1503" s="394"/>
      <c r="AD1503" s="395">
        <f t="shared" si="268"/>
        <v>0</v>
      </c>
      <c r="AE1503" s="396">
        <f>IF(OR(G1503=账期!$A$18,G1503=账期!$A$20,G1503=账期!$A$22,G1503=账期!$A$24,G1503=账期!$A$25,G1503=账期!$A$27,G1503=账期!$A$26,G1503=账期!$A$28,G1503=账期!$A$30,G1503=账期!$A$32,G1503=账期!$A$34,G1503=账期!$A$35,G1503=账期!$A$37,G1503=账期!$A$39,G1503=账期!$A$40,G1503=账期!$A$41,G1503=账期!$A$42,G1503=账期!$A$43,G1503=账期!$A$44,G1503=账期!$A$45,G1503=账期!$A$46,G1503=账期!$A$48,G1503=账期!$A$50,G1503=账期!$A$51,G1503=账期!$A$52,G1503=账期!$A$53,G1503=账期!$A$54,G1503=账期!$A$56,G1503=账期!$A$57,G1503=账期!$A$58,G1503=账期!$A$59,G1503=账期!$A$60,G1503=账期!$A$61,G1503=账期!$A$62,G1503=账期!$A$63,G1503=账期!$A$64,G1503=账期!$A$66,G1503=账期!$A$67,G1503=账期!$A$68,G1503=账期!$A$70,G1503=账期!$A$71),30,IF(OR(G1503=账期!$A$74,G1503=账期!$A$77,G1503=账期!$A$76,G1503=账期!$A$79,G1503=账期!$A$80,G1503=账期!$A$81,G1503=账期!$A$83,G1503=账期!$A$85,G1503=账期!$A$87,G1503=账期!$A$89,G1503=账期!$A$91),60,IF(OR(G1503=账期!$A$93,G1503=账期!$A$94,G1503=账期!$A$95,G1503=账期!$A$96,G1503=账期!$A$98,G1503=账期!$A$99,G1503=账期!$A$101,G1503=账期!$A$102),90,0)))</f>
        <v>0</v>
      </c>
      <c r="AF1503" s="396"/>
      <c r="AG1503" s="384"/>
      <c r="AH1503" s="396" t="str">
        <f t="shared" si="264"/>
        <v/>
      </c>
    </row>
    <row r="1504" spans="1:34" ht="18" customHeight="1" x14ac:dyDescent="0.25">
      <c r="A1504" s="301" t="str">
        <f t="shared" si="266"/>
        <v/>
      </c>
      <c r="B1504" s="380"/>
      <c r="C1504" s="381"/>
      <c r="D1504" s="382"/>
      <c r="E1504" s="383" t="str">
        <f t="shared" si="269"/>
        <v>C</v>
      </c>
      <c r="F1504" s="383" t="str">
        <f t="shared" si="270"/>
        <v>C</v>
      </c>
      <c r="G1504" s="384"/>
      <c r="H1504" s="385" t="str">
        <f>IF(G1504="","",VLOOKUP(G1504,下拉数据源!J:K,2,0))</f>
        <v/>
      </c>
      <c r="I1504" s="385"/>
      <c r="J1504" s="385"/>
      <c r="K1504" s="386"/>
      <c r="L1504" s="384"/>
      <c r="M1504" s="384"/>
      <c r="N1504" s="384"/>
      <c r="O1504" s="384"/>
      <c r="P1504" s="386"/>
      <c r="Q1504" s="387"/>
      <c r="R1504" s="286"/>
      <c r="S1504" s="388">
        <f t="shared" si="267"/>
        <v>0</v>
      </c>
      <c r="T1504" s="389"/>
      <c r="U1504" s="389">
        <f t="shared" si="265"/>
        <v>0</v>
      </c>
      <c r="V1504" s="451"/>
      <c r="W1504" s="452"/>
      <c r="X1504" s="386"/>
      <c r="Y1504" s="390"/>
      <c r="Z1504" s="391"/>
      <c r="AA1504" s="392"/>
      <c r="AB1504" s="393"/>
      <c r="AC1504" s="394"/>
      <c r="AD1504" s="395">
        <f t="shared" si="268"/>
        <v>0</v>
      </c>
      <c r="AE1504" s="396">
        <f>IF(OR(G1504=账期!$A$18,G1504=账期!$A$20,G1504=账期!$A$22,G1504=账期!$A$24,G1504=账期!$A$25,G1504=账期!$A$27,G1504=账期!$A$26,G1504=账期!$A$28,G1504=账期!$A$30,G1504=账期!$A$32,G1504=账期!$A$34,G1504=账期!$A$35,G1504=账期!$A$37,G1504=账期!$A$39,G1504=账期!$A$40,G1504=账期!$A$41,G1504=账期!$A$42,G1504=账期!$A$43,G1504=账期!$A$44,G1504=账期!$A$45,G1504=账期!$A$46,G1504=账期!$A$48,G1504=账期!$A$50,G1504=账期!$A$51,G1504=账期!$A$52,G1504=账期!$A$53,G1504=账期!$A$54,G1504=账期!$A$56,G1504=账期!$A$57,G1504=账期!$A$58,G1504=账期!$A$59,G1504=账期!$A$60,G1504=账期!$A$61,G1504=账期!$A$62,G1504=账期!$A$63,G1504=账期!$A$64,G1504=账期!$A$66,G1504=账期!$A$67,G1504=账期!$A$68,G1504=账期!$A$70,G1504=账期!$A$71),30,IF(OR(G1504=账期!$A$74,G1504=账期!$A$77,G1504=账期!$A$76,G1504=账期!$A$79,G1504=账期!$A$80,G1504=账期!$A$81,G1504=账期!$A$83,G1504=账期!$A$85,G1504=账期!$A$87,G1504=账期!$A$89,G1504=账期!$A$91),60,IF(OR(G1504=账期!$A$93,G1504=账期!$A$94,G1504=账期!$A$95,G1504=账期!$A$96,G1504=账期!$A$98,G1504=账期!$A$99,G1504=账期!$A$101,G1504=账期!$A$102),90,0)))</f>
        <v>0</v>
      </c>
      <c r="AF1504" s="396"/>
      <c r="AG1504" s="384"/>
      <c r="AH1504" s="396" t="str">
        <f t="shared" si="264"/>
        <v/>
      </c>
    </row>
    <row r="1505" spans="1:34" ht="18" customHeight="1" x14ac:dyDescent="0.25">
      <c r="A1505" s="301" t="str">
        <f t="shared" si="266"/>
        <v/>
      </c>
      <c r="B1505" s="380"/>
      <c r="C1505" s="381"/>
      <c r="D1505" s="382"/>
      <c r="E1505" s="383" t="str">
        <f t="shared" si="269"/>
        <v>C</v>
      </c>
      <c r="F1505" s="383" t="str">
        <f t="shared" si="270"/>
        <v>C</v>
      </c>
      <c r="G1505" s="384"/>
      <c r="H1505" s="385" t="str">
        <f>IF(G1505="","",VLOOKUP(G1505,下拉数据源!J:K,2,0))</f>
        <v/>
      </c>
      <c r="I1505" s="385"/>
      <c r="J1505" s="385"/>
      <c r="K1505" s="386"/>
      <c r="L1505" s="384"/>
      <c r="M1505" s="384"/>
      <c r="N1505" s="384"/>
      <c r="O1505" s="384"/>
      <c r="P1505" s="386"/>
      <c r="Q1505" s="387"/>
      <c r="R1505" s="286"/>
      <c r="S1505" s="388">
        <f t="shared" si="267"/>
        <v>0</v>
      </c>
      <c r="T1505" s="389"/>
      <c r="U1505" s="389">
        <f t="shared" si="265"/>
        <v>0</v>
      </c>
      <c r="V1505" s="451"/>
      <c r="W1505" s="452"/>
      <c r="X1505" s="386"/>
      <c r="Y1505" s="390"/>
      <c r="Z1505" s="391"/>
      <c r="AA1505" s="392"/>
      <c r="AB1505" s="393"/>
      <c r="AC1505" s="394"/>
      <c r="AD1505" s="395">
        <f t="shared" si="268"/>
        <v>0</v>
      </c>
      <c r="AE1505" s="396">
        <f>IF(OR(G1505=账期!$A$18,G1505=账期!$A$20,G1505=账期!$A$22,G1505=账期!$A$24,G1505=账期!$A$25,G1505=账期!$A$27,G1505=账期!$A$26,G1505=账期!$A$28,G1505=账期!$A$30,G1505=账期!$A$32,G1505=账期!$A$34,G1505=账期!$A$35,G1505=账期!$A$37,G1505=账期!$A$39,G1505=账期!$A$40,G1505=账期!$A$41,G1505=账期!$A$42,G1505=账期!$A$43,G1505=账期!$A$44,G1505=账期!$A$45,G1505=账期!$A$46,G1505=账期!$A$48,G1505=账期!$A$50,G1505=账期!$A$51,G1505=账期!$A$52,G1505=账期!$A$53,G1505=账期!$A$54,G1505=账期!$A$56,G1505=账期!$A$57,G1505=账期!$A$58,G1505=账期!$A$59,G1505=账期!$A$60,G1505=账期!$A$61,G1505=账期!$A$62,G1505=账期!$A$63,G1505=账期!$A$64,G1505=账期!$A$66,G1505=账期!$A$67,G1505=账期!$A$68,G1505=账期!$A$70,G1505=账期!$A$71),30,IF(OR(G1505=账期!$A$74,G1505=账期!$A$77,G1505=账期!$A$76,G1505=账期!$A$79,G1505=账期!$A$80,G1505=账期!$A$81,G1505=账期!$A$83,G1505=账期!$A$85,G1505=账期!$A$87,G1505=账期!$A$89,G1505=账期!$A$91),60,IF(OR(G1505=账期!$A$93,G1505=账期!$A$94,G1505=账期!$A$95,G1505=账期!$A$96,G1505=账期!$A$98,G1505=账期!$A$99,G1505=账期!$A$101,G1505=账期!$A$102),90,0)))</f>
        <v>0</v>
      </c>
      <c r="AF1505" s="396"/>
      <c r="AG1505" s="384"/>
      <c r="AH1505" s="396" t="str">
        <f t="shared" si="264"/>
        <v/>
      </c>
    </row>
    <row r="1506" spans="1:34" ht="18" customHeight="1" x14ac:dyDescent="0.25">
      <c r="A1506" s="301" t="str">
        <f t="shared" si="266"/>
        <v/>
      </c>
      <c r="B1506" s="380"/>
      <c r="C1506" s="381"/>
      <c r="D1506" s="382"/>
      <c r="E1506" s="383" t="str">
        <f t="shared" si="269"/>
        <v>C</v>
      </c>
      <c r="F1506" s="383" t="str">
        <f t="shared" si="270"/>
        <v>C</v>
      </c>
      <c r="G1506" s="384"/>
      <c r="H1506" s="385" t="str">
        <f>IF(G1506="","",VLOOKUP(G1506,下拉数据源!J:K,2,0))</f>
        <v/>
      </c>
      <c r="I1506" s="385"/>
      <c r="J1506" s="385"/>
      <c r="K1506" s="386"/>
      <c r="L1506" s="384"/>
      <c r="M1506" s="384"/>
      <c r="N1506" s="384"/>
      <c r="O1506" s="384"/>
      <c r="P1506" s="386"/>
      <c r="Q1506" s="387"/>
      <c r="R1506" s="286"/>
      <c r="S1506" s="388">
        <f t="shared" si="267"/>
        <v>0</v>
      </c>
      <c r="T1506" s="389"/>
      <c r="U1506" s="389">
        <f t="shared" si="265"/>
        <v>0</v>
      </c>
      <c r="V1506" s="451"/>
      <c r="W1506" s="452"/>
      <c r="X1506" s="386"/>
      <c r="Y1506" s="390"/>
      <c r="Z1506" s="391"/>
      <c r="AA1506" s="392"/>
      <c r="AB1506" s="393"/>
      <c r="AC1506" s="394"/>
      <c r="AD1506" s="395">
        <f t="shared" si="268"/>
        <v>0</v>
      </c>
      <c r="AE1506" s="396">
        <f>IF(OR(G1506=账期!$A$18,G1506=账期!$A$20,G1506=账期!$A$22,G1506=账期!$A$24,G1506=账期!$A$25,G1506=账期!$A$27,G1506=账期!$A$26,G1506=账期!$A$28,G1506=账期!$A$30,G1506=账期!$A$32,G1506=账期!$A$34,G1506=账期!$A$35,G1506=账期!$A$37,G1506=账期!$A$39,G1506=账期!$A$40,G1506=账期!$A$41,G1506=账期!$A$42,G1506=账期!$A$43,G1506=账期!$A$44,G1506=账期!$A$45,G1506=账期!$A$46,G1506=账期!$A$48,G1506=账期!$A$50,G1506=账期!$A$51,G1506=账期!$A$52,G1506=账期!$A$53,G1506=账期!$A$54,G1506=账期!$A$56,G1506=账期!$A$57,G1506=账期!$A$58,G1506=账期!$A$59,G1506=账期!$A$60,G1506=账期!$A$61,G1506=账期!$A$62,G1506=账期!$A$63,G1506=账期!$A$64,G1506=账期!$A$66,G1506=账期!$A$67,G1506=账期!$A$68,G1506=账期!$A$70,G1506=账期!$A$71),30,IF(OR(G1506=账期!$A$74,G1506=账期!$A$77,G1506=账期!$A$76,G1506=账期!$A$79,G1506=账期!$A$80,G1506=账期!$A$81,G1506=账期!$A$83,G1506=账期!$A$85,G1506=账期!$A$87,G1506=账期!$A$89,G1506=账期!$A$91),60,IF(OR(G1506=账期!$A$93,G1506=账期!$A$94,G1506=账期!$A$95,G1506=账期!$A$96,G1506=账期!$A$98,G1506=账期!$A$99,G1506=账期!$A$101,G1506=账期!$A$102),90,0)))</f>
        <v>0</v>
      </c>
      <c r="AF1506" s="396"/>
      <c r="AG1506" s="384"/>
      <c r="AH1506" s="396" t="str">
        <f t="shared" si="264"/>
        <v/>
      </c>
    </row>
    <row r="1507" spans="1:34" ht="18" customHeight="1" x14ac:dyDescent="0.25">
      <c r="A1507" s="301" t="str">
        <f t="shared" si="266"/>
        <v/>
      </c>
      <c r="B1507" s="380"/>
      <c r="C1507" s="381"/>
      <c r="D1507" s="382"/>
      <c r="E1507" s="383" t="str">
        <f t="shared" si="269"/>
        <v>C</v>
      </c>
      <c r="F1507" s="383" t="str">
        <f t="shared" si="270"/>
        <v>C</v>
      </c>
      <c r="G1507" s="384"/>
      <c r="H1507" s="385" t="str">
        <f>IF(G1507="","",VLOOKUP(G1507,下拉数据源!J:K,2,0))</f>
        <v/>
      </c>
      <c r="I1507" s="385"/>
      <c r="J1507" s="385"/>
      <c r="K1507" s="386"/>
      <c r="L1507" s="384"/>
      <c r="M1507" s="384"/>
      <c r="N1507" s="384"/>
      <c r="O1507" s="384"/>
      <c r="P1507" s="386"/>
      <c r="Q1507" s="387"/>
      <c r="R1507" s="286"/>
      <c r="S1507" s="388">
        <f t="shared" si="267"/>
        <v>0</v>
      </c>
      <c r="T1507" s="389"/>
      <c r="U1507" s="389">
        <f t="shared" si="265"/>
        <v>0</v>
      </c>
      <c r="V1507" s="451"/>
      <c r="W1507" s="452"/>
      <c r="X1507" s="386"/>
      <c r="Y1507" s="390"/>
      <c r="Z1507" s="391"/>
      <c r="AA1507" s="392"/>
      <c r="AB1507" s="393"/>
      <c r="AC1507" s="394"/>
      <c r="AD1507" s="395">
        <f t="shared" si="268"/>
        <v>0</v>
      </c>
      <c r="AE1507" s="396">
        <f>IF(OR(G1507=账期!$A$18,G1507=账期!$A$20,G1507=账期!$A$22,G1507=账期!$A$24,G1507=账期!$A$25,G1507=账期!$A$27,G1507=账期!$A$26,G1507=账期!$A$28,G1507=账期!$A$30,G1507=账期!$A$32,G1507=账期!$A$34,G1507=账期!$A$35,G1507=账期!$A$37,G1507=账期!$A$39,G1507=账期!$A$40,G1507=账期!$A$41,G1507=账期!$A$42,G1507=账期!$A$43,G1507=账期!$A$44,G1507=账期!$A$45,G1507=账期!$A$46,G1507=账期!$A$48,G1507=账期!$A$50,G1507=账期!$A$51,G1507=账期!$A$52,G1507=账期!$A$53,G1507=账期!$A$54,G1507=账期!$A$56,G1507=账期!$A$57,G1507=账期!$A$58,G1507=账期!$A$59,G1507=账期!$A$60,G1507=账期!$A$61,G1507=账期!$A$62,G1507=账期!$A$63,G1507=账期!$A$64,G1507=账期!$A$66,G1507=账期!$A$67,G1507=账期!$A$68,G1507=账期!$A$70,G1507=账期!$A$71),30,IF(OR(G1507=账期!$A$74,G1507=账期!$A$77,G1507=账期!$A$76,G1507=账期!$A$79,G1507=账期!$A$80,G1507=账期!$A$81,G1507=账期!$A$83,G1507=账期!$A$85,G1507=账期!$A$87,G1507=账期!$A$89,G1507=账期!$A$91),60,IF(OR(G1507=账期!$A$93,G1507=账期!$A$94,G1507=账期!$A$95,G1507=账期!$A$96,G1507=账期!$A$98,G1507=账期!$A$99,G1507=账期!$A$101,G1507=账期!$A$102),90,0)))</f>
        <v>0</v>
      </c>
      <c r="AF1507" s="396"/>
      <c r="AG1507" s="384"/>
      <c r="AH1507" s="396" t="str">
        <f t="shared" si="264"/>
        <v/>
      </c>
    </row>
    <row r="1508" spans="1:34" ht="18" customHeight="1" x14ac:dyDescent="0.25">
      <c r="A1508" s="301" t="str">
        <f t="shared" si="266"/>
        <v/>
      </c>
      <c r="B1508" s="380"/>
      <c r="C1508" s="381"/>
      <c r="D1508" s="382"/>
      <c r="E1508" s="383" t="str">
        <f t="shared" si="269"/>
        <v>C</v>
      </c>
      <c r="F1508" s="383" t="str">
        <f t="shared" si="270"/>
        <v>C</v>
      </c>
      <c r="G1508" s="384"/>
      <c r="H1508" s="385" t="str">
        <f>IF(G1508="","",VLOOKUP(G1508,下拉数据源!J:K,2,0))</f>
        <v/>
      </c>
      <c r="I1508" s="385"/>
      <c r="J1508" s="385"/>
      <c r="K1508" s="386"/>
      <c r="L1508" s="384"/>
      <c r="M1508" s="384"/>
      <c r="N1508" s="384"/>
      <c r="O1508" s="384"/>
      <c r="P1508" s="386"/>
      <c r="Q1508" s="387"/>
      <c r="R1508" s="286"/>
      <c r="S1508" s="388">
        <f t="shared" si="267"/>
        <v>0</v>
      </c>
      <c r="T1508" s="389"/>
      <c r="U1508" s="389">
        <f t="shared" si="265"/>
        <v>0</v>
      </c>
      <c r="V1508" s="451"/>
      <c r="W1508" s="452"/>
      <c r="X1508" s="386"/>
      <c r="Y1508" s="390"/>
      <c r="Z1508" s="391"/>
      <c r="AA1508" s="392"/>
      <c r="AB1508" s="393"/>
      <c r="AC1508" s="394"/>
      <c r="AD1508" s="395">
        <f t="shared" si="268"/>
        <v>0</v>
      </c>
      <c r="AE1508" s="396">
        <f>IF(OR(G1508=账期!$A$18,G1508=账期!$A$20,G1508=账期!$A$22,G1508=账期!$A$24,G1508=账期!$A$25,G1508=账期!$A$27,G1508=账期!$A$26,G1508=账期!$A$28,G1508=账期!$A$30,G1508=账期!$A$32,G1508=账期!$A$34,G1508=账期!$A$35,G1508=账期!$A$37,G1508=账期!$A$39,G1508=账期!$A$40,G1508=账期!$A$41,G1508=账期!$A$42,G1508=账期!$A$43,G1508=账期!$A$44,G1508=账期!$A$45,G1508=账期!$A$46,G1508=账期!$A$48,G1508=账期!$A$50,G1508=账期!$A$51,G1508=账期!$A$52,G1508=账期!$A$53,G1508=账期!$A$54,G1508=账期!$A$56,G1508=账期!$A$57,G1508=账期!$A$58,G1508=账期!$A$59,G1508=账期!$A$60,G1508=账期!$A$61,G1508=账期!$A$62,G1508=账期!$A$63,G1508=账期!$A$64,G1508=账期!$A$66,G1508=账期!$A$67,G1508=账期!$A$68,G1508=账期!$A$70,G1508=账期!$A$71),30,IF(OR(G1508=账期!$A$74,G1508=账期!$A$77,G1508=账期!$A$76,G1508=账期!$A$79,G1508=账期!$A$80,G1508=账期!$A$81,G1508=账期!$A$83,G1508=账期!$A$85,G1508=账期!$A$87,G1508=账期!$A$89,G1508=账期!$A$91),60,IF(OR(G1508=账期!$A$93,G1508=账期!$A$94,G1508=账期!$A$95,G1508=账期!$A$96,G1508=账期!$A$98,G1508=账期!$A$99,G1508=账期!$A$101,G1508=账期!$A$102),90,0)))</f>
        <v>0</v>
      </c>
      <c r="AF1508" s="396"/>
      <c r="AG1508" s="384"/>
      <c r="AH1508" s="396" t="str">
        <f t="shared" si="264"/>
        <v/>
      </c>
    </row>
    <row r="1509" spans="1:34" ht="18" customHeight="1" x14ac:dyDescent="0.25">
      <c r="A1509" s="301" t="str">
        <f t="shared" si="266"/>
        <v/>
      </c>
      <c r="B1509" s="380"/>
      <c r="C1509" s="381"/>
      <c r="D1509" s="382"/>
      <c r="E1509" s="383" t="str">
        <f t="shared" si="269"/>
        <v>C</v>
      </c>
      <c r="F1509" s="383" t="str">
        <f t="shared" si="270"/>
        <v>C</v>
      </c>
      <c r="G1509" s="384"/>
      <c r="H1509" s="385" t="str">
        <f>IF(G1509="","",VLOOKUP(G1509,下拉数据源!J:K,2,0))</f>
        <v/>
      </c>
      <c r="I1509" s="385"/>
      <c r="J1509" s="385"/>
      <c r="K1509" s="386"/>
      <c r="L1509" s="384"/>
      <c r="M1509" s="384"/>
      <c r="N1509" s="384"/>
      <c r="O1509" s="384"/>
      <c r="P1509" s="386"/>
      <c r="Q1509" s="387"/>
      <c r="R1509" s="286"/>
      <c r="S1509" s="388">
        <f t="shared" si="267"/>
        <v>0</v>
      </c>
      <c r="T1509" s="389"/>
      <c r="U1509" s="389">
        <f t="shared" si="265"/>
        <v>0</v>
      </c>
      <c r="V1509" s="451"/>
      <c r="W1509" s="452"/>
      <c r="X1509" s="386"/>
      <c r="Y1509" s="390"/>
      <c r="Z1509" s="391"/>
      <c r="AA1509" s="392"/>
      <c r="AB1509" s="393"/>
      <c r="AC1509" s="394"/>
      <c r="AD1509" s="395">
        <f t="shared" si="268"/>
        <v>0</v>
      </c>
      <c r="AE1509" s="396">
        <f>IF(OR(G1509=账期!$A$18,G1509=账期!$A$20,G1509=账期!$A$22,G1509=账期!$A$24,G1509=账期!$A$25,G1509=账期!$A$27,G1509=账期!$A$26,G1509=账期!$A$28,G1509=账期!$A$30,G1509=账期!$A$32,G1509=账期!$A$34,G1509=账期!$A$35,G1509=账期!$A$37,G1509=账期!$A$39,G1509=账期!$A$40,G1509=账期!$A$41,G1509=账期!$A$42,G1509=账期!$A$43,G1509=账期!$A$44,G1509=账期!$A$45,G1509=账期!$A$46,G1509=账期!$A$48,G1509=账期!$A$50,G1509=账期!$A$51,G1509=账期!$A$52,G1509=账期!$A$53,G1509=账期!$A$54,G1509=账期!$A$56,G1509=账期!$A$57,G1509=账期!$A$58,G1509=账期!$A$59,G1509=账期!$A$60,G1509=账期!$A$61,G1509=账期!$A$62,G1509=账期!$A$63,G1509=账期!$A$64,G1509=账期!$A$66,G1509=账期!$A$67,G1509=账期!$A$68,G1509=账期!$A$70,G1509=账期!$A$71),30,IF(OR(G1509=账期!$A$74,G1509=账期!$A$77,G1509=账期!$A$76,G1509=账期!$A$79,G1509=账期!$A$80,G1509=账期!$A$81,G1509=账期!$A$83,G1509=账期!$A$85,G1509=账期!$A$87,G1509=账期!$A$89,G1509=账期!$A$91),60,IF(OR(G1509=账期!$A$93,G1509=账期!$A$94,G1509=账期!$A$95,G1509=账期!$A$96,G1509=账期!$A$98,G1509=账期!$A$99,G1509=账期!$A$101,G1509=账期!$A$102),90,0)))</f>
        <v>0</v>
      </c>
      <c r="AF1509" s="396"/>
      <c r="AG1509" s="384"/>
      <c r="AH1509" s="396" t="str">
        <f t="shared" si="264"/>
        <v/>
      </c>
    </row>
    <row r="1510" spans="1:34" ht="18" customHeight="1" x14ac:dyDescent="0.25">
      <c r="A1510" s="301" t="str">
        <f t="shared" si="266"/>
        <v/>
      </c>
      <c r="B1510" s="380"/>
      <c r="C1510" s="381"/>
      <c r="D1510" s="382"/>
      <c r="E1510" s="383" t="str">
        <f t="shared" si="269"/>
        <v>C</v>
      </c>
      <c r="F1510" s="383" t="str">
        <f t="shared" si="270"/>
        <v>C</v>
      </c>
      <c r="G1510" s="384"/>
      <c r="H1510" s="385" t="str">
        <f>IF(G1510="","",VLOOKUP(G1510,下拉数据源!J:K,2,0))</f>
        <v/>
      </c>
      <c r="I1510" s="385"/>
      <c r="J1510" s="385"/>
      <c r="K1510" s="386"/>
      <c r="L1510" s="384"/>
      <c r="M1510" s="384"/>
      <c r="N1510" s="384"/>
      <c r="O1510" s="384"/>
      <c r="P1510" s="386"/>
      <c r="Q1510" s="387"/>
      <c r="R1510" s="286"/>
      <c r="S1510" s="388">
        <f t="shared" si="267"/>
        <v>0</v>
      </c>
      <c r="T1510" s="389"/>
      <c r="U1510" s="389">
        <f t="shared" si="265"/>
        <v>0</v>
      </c>
      <c r="V1510" s="451"/>
      <c r="W1510" s="452"/>
      <c r="X1510" s="386"/>
      <c r="Y1510" s="390"/>
      <c r="Z1510" s="391"/>
      <c r="AA1510" s="392"/>
      <c r="AB1510" s="393"/>
      <c r="AC1510" s="394"/>
      <c r="AD1510" s="395">
        <f t="shared" si="268"/>
        <v>0</v>
      </c>
      <c r="AE1510" s="396">
        <f>IF(OR(G1510=账期!$A$18,G1510=账期!$A$20,G1510=账期!$A$22,G1510=账期!$A$24,G1510=账期!$A$25,G1510=账期!$A$27,G1510=账期!$A$26,G1510=账期!$A$28,G1510=账期!$A$30,G1510=账期!$A$32,G1510=账期!$A$34,G1510=账期!$A$35,G1510=账期!$A$37,G1510=账期!$A$39,G1510=账期!$A$40,G1510=账期!$A$41,G1510=账期!$A$42,G1510=账期!$A$43,G1510=账期!$A$44,G1510=账期!$A$45,G1510=账期!$A$46,G1510=账期!$A$48,G1510=账期!$A$50,G1510=账期!$A$51,G1510=账期!$A$52,G1510=账期!$A$53,G1510=账期!$A$54,G1510=账期!$A$56,G1510=账期!$A$57,G1510=账期!$A$58,G1510=账期!$A$59,G1510=账期!$A$60,G1510=账期!$A$61,G1510=账期!$A$62,G1510=账期!$A$63,G1510=账期!$A$64,G1510=账期!$A$66,G1510=账期!$A$67,G1510=账期!$A$68,G1510=账期!$A$70,G1510=账期!$A$71),30,IF(OR(G1510=账期!$A$74,G1510=账期!$A$77,G1510=账期!$A$76,G1510=账期!$A$79,G1510=账期!$A$80,G1510=账期!$A$81,G1510=账期!$A$83,G1510=账期!$A$85,G1510=账期!$A$87,G1510=账期!$A$89,G1510=账期!$A$91),60,IF(OR(G1510=账期!$A$93,G1510=账期!$A$94,G1510=账期!$A$95,G1510=账期!$A$96,G1510=账期!$A$98,G1510=账期!$A$99,G1510=账期!$A$101,G1510=账期!$A$102),90,0)))</f>
        <v>0</v>
      </c>
      <c r="AF1510" s="396"/>
      <c r="AG1510" s="384"/>
      <c r="AH1510" s="396" t="str">
        <f t="shared" si="264"/>
        <v/>
      </c>
    </row>
    <row r="1511" spans="1:34" ht="18" customHeight="1" x14ac:dyDescent="0.25">
      <c r="A1511" s="301" t="str">
        <f t="shared" si="266"/>
        <v/>
      </c>
      <c r="B1511" s="380"/>
      <c r="C1511" s="381"/>
      <c r="D1511" s="382"/>
      <c r="E1511" s="383" t="str">
        <f t="shared" si="269"/>
        <v>C</v>
      </c>
      <c r="F1511" s="383" t="str">
        <f t="shared" si="270"/>
        <v>C</v>
      </c>
      <c r="G1511" s="384"/>
      <c r="H1511" s="385" t="str">
        <f>IF(G1511="","",VLOOKUP(G1511,下拉数据源!J:K,2,0))</f>
        <v/>
      </c>
      <c r="I1511" s="385"/>
      <c r="J1511" s="385"/>
      <c r="K1511" s="386"/>
      <c r="L1511" s="384"/>
      <c r="M1511" s="384"/>
      <c r="N1511" s="384"/>
      <c r="O1511" s="384"/>
      <c r="P1511" s="386"/>
      <c r="Q1511" s="387"/>
      <c r="R1511" s="286"/>
      <c r="S1511" s="388">
        <f t="shared" si="267"/>
        <v>0</v>
      </c>
      <c r="T1511" s="389"/>
      <c r="U1511" s="389">
        <f t="shared" si="265"/>
        <v>0</v>
      </c>
      <c r="V1511" s="451"/>
      <c r="W1511" s="452"/>
      <c r="X1511" s="386"/>
      <c r="Y1511" s="390"/>
      <c r="Z1511" s="391"/>
      <c r="AA1511" s="392"/>
      <c r="AB1511" s="393"/>
      <c r="AC1511" s="394"/>
      <c r="AD1511" s="395">
        <f t="shared" si="268"/>
        <v>0</v>
      </c>
      <c r="AE1511" s="396">
        <f>IF(OR(G1511=账期!$A$18,G1511=账期!$A$20,G1511=账期!$A$22,G1511=账期!$A$24,G1511=账期!$A$25,G1511=账期!$A$27,G1511=账期!$A$26,G1511=账期!$A$28,G1511=账期!$A$30,G1511=账期!$A$32,G1511=账期!$A$34,G1511=账期!$A$35,G1511=账期!$A$37,G1511=账期!$A$39,G1511=账期!$A$40,G1511=账期!$A$41,G1511=账期!$A$42,G1511=账期!$A$43,G1511=账期!$A$44,G1511=账期!$A$45,G1511=账期!$A$46,G1511=账期!$A$48,G1511=账期!$A$50,G1511=账期!$A$51,G1511=账期!$A$52,G1511=账期!$A$53,G1511=账期!$A$54,G1511=账期!$A$56,G1511=账期!$A$57,G1511=账期!$A$58,G1511=账期!$A$59,G1511=账期!$A$60,G1511=账期!$A$61,G1511=账期!$A$62,G1511=账期!$A$63,G1511=账期!$A$64,G1511=账期!$A$66,G1511=账期!$A$67,G1511=账期!$A$68,G1511=账期!$A$70,G1511=账期!$A$71),30,IF(OR(G1511=账期!$A$74,G1511=账期!$A$77,G1511=账期!$A$76,G1511=账期!$A$79,G1511=账期!$A$80,G1511=账期!$A$81,G1511=账期!$A$83,G1511=账期!$A$85,G1511=账期!$A$87,G1511=账期!$A$89,G1511=账期!$A$91),60,IF(OR(G1511=账期!$A$93,G1511=账期!$A$94,G1511=账期!$A$95,G1511=账期!$A$96,G1511=账期!$A$98,G1511=账期!$A$99,G1511=账期!$A$101,G1511=账期!$A$102),90,0)))</f>
        <v>0</v>
      </c>
      <c r="AF1511" s="396"/>
      <c r="AG1511" s="384"/>
      <c r="AH1511" s="396" t="str">
        <f t="shared" ref="AH1511:AH1574" si="271">IF(AG1511="华东","徐绪盛",IF(AG1511="华南","柯童柱",IF(AG1511="华中","杭得利",IF(AG1511="西南","张军",IF(AG1511="华北","石浩宇","")))))</f>
        <v/>
      </c>
    </row>
    <row r="1512" spans="1:34" ht="18" customHeight="1" x14ac:dyDescent="0.25">
      <c r="A1512" s="301" t="str">
        <f t="shared" si="266"/>
        <v/>
      </c>
      <c r="B1512" s="380"/>
      <c r="C1512" s="381"/>
      <c r="D1512" s="382"/>
      <c r="E1512" s="383" t="str">
        <f t="shared" si="269"/>
        <v>C</v>
      </c>
      <c r="F1512" s="383" t="str">
        <f t="shared" si="270"/>
        <v>C</v>
      </c>
      <c r="G1512" s="384"/>
      <c r="H1512" s="385" t="str">
        <f>IF(G1512="","",VLOOKUP(G1512,下拉数据源!J:K,2,0))</f>
        <v/>
      </c>
      <c r="I1512" s="385"/>
      <c r="J1512" s="385"/>
      <c r="K1512" s="386"/>
      <c r="L1512" s="384"/>
      <c r="M1512" s="384"/>
      <c r="N1512" s="384"/>
      <c r="O1512" s="384"/>
      <c r="P1512" s="386"/>
      <c r="Q1512" s="387"/>
      <c r="R1512" s="286"/>
      <c r="S1512" s="388">
        <f t="shared" si="267"/>
        <v>0</v>
      </c>
      <c r="T1512" s="389"/>
      <c r="U1512" s="389">
        <f t="shared" si="265"/>
        <v>0</v>
      </c>
      <c r="V1512" s="451"/>
      <c r="W1512" s="452"/>
      <c r="X1512" s="386"/>
      <c r="Y1512" s="390"/>
      <c r="Z1512" s="391"/>
      <c r="AA1512" s="392"/>
      <c r="AB1512" s="393"/>
      <c r="AC1512" s="394"/>
      <c r="AD1512" s="395">
        <f t="shared" si="268"/>
        <v>0</v>
      </c>
      <c r="AE1512" s="396">
        <f>IF(OR(G1512=账期!$A$18,G1512=账期!$A$20,G1512=账期!$A$22,G1512=账期!$A$24,G1512=账期!$A$25,G1512=账期!$A$27,G1512=账期!$A$26,G1512=账期!$A$28,G1512=账期!$A$30,G1512=账期!$A$32,G1512=账期!$A$34,G1512=账期!$A$35,G1512=账期!$A$37,G1512=账期!$A$39,G1512=账期!$A$40,G1512=账期!$A$41,G1512=账期!$A$42,G1512=账期!$A$43,G1512=账期!$A$44,G1512=账期!$A$45,G1512=账期!$A$46,G1512=账期!$A$48,G1512=账期!$A$50,G1512=账期!$A$51,G1512=账期!$A$52,G1512=账期!$A$53,G1512=账期!$A$54,G1512=账期!$A$56,G1512=账期!$A$57,G1512=账期!$A$58,G1512=账期!$A$59,G1512=账期!$A$60,G1512=账期!$A$61,G1512=账期!$A$62,G1512=账期!$A$63,G1512=账期!$A$64,G1512=账期!$A$66,G1512=账期!$A$67,G1512=账期!$A$68,G1512=账期!$A$70,G1512=账期!$A$71),30,IF(OR(G1512=账期!$A$74,G1512=账期!$A$77,G1512=账期!$A$76,G1512=账期!$A$79,G1512=账期!$A$80,G1512=账期!$A$81,G1512=账期!$A$83,G1512=账期!$A$85,G1512=账期!$A$87,G1512=账期!$A$89,G1512=账期!$A$91),60,IF(OR(G1512=账期!$A$93,G1512=账期!$A$94,G1512=账期!$A$95,G1512=账期!$A$96,G1512=账期!$A$98,G1512=账期!$A$99,G1512=账期!$A$101,G1512=账期!$A$102),90,0)))</f>
        <v>0</v>
      </c>
      <c r="AF1512" s="396"/>
      <c r="AG1512" s="384"/>
      <c r="AH1512" s="396" t="str">
        <f t="shared" si="271"/>
        <v/>
      </c>
    </row>
    <row r="1513" spans="1:34" ht="18" customHeight="1" x14ac:dyDescent="0.25">
      <c r="A1513" s="301" t="str">
        <f t="shared" si="266"/>
        <v/>
      </c>
      <c r="B1513" s="380"/>
      <c r="C1513" s="381"/>
      <c r="D1513" s="382"/>
      <c r="E1513" s="383" t="str">
        <f t="shared" si="269"/>
        <v>C</v>
      </c>
      <c r="F1513" s="383" t="str">
        <f t="shared" si="270"/>
        <v>C</v>
      </c>
      <c r="G1513" s="384"/>
      <c r="H1513" s="385" t="str">
        <f>IF(G1513="","",VLOOKUP(G1513,下拉数据源!J:K,2,0))</f>
        <v/>
      </c>
      <c r="I1513" s="385"/>
      <c r="J1513" s="385"/>
      <c r="K1513" s="386"/>
      <c r="L1513" s="384"/>
      <c r="M1513" s="384"/>
      <c r="N1513" s="384"/>
      <c r="O1513" s="384"/>
      <c r="P1513" s="386"/>
      <c r="Q1513" s="387"/>
      <c r="R1513" s="286"/>
      <c r="S1513" s="388">
        <f t="shared" si="267"/>
        <v>0</v>
      </c>
      <c r="T1513" s="389"/>
      <c r="U1513" s="389">
        <f t="shared" si="265"/>
        <v>0</v>
      </c>
      <c r="V1513" s="451"/>
      <c r="W1513" s="452"/>
      <c r="X1513" s="386"/>
      <c r="Y1513" s="390"/>
      <c r="Z1513" s="391"/>
      <c r="AA1513" s="392"/>
      <c r="AB1513" s="393"/>
      <c r="AC1513" s="394"/>
      <c r="AD1513" s="395">
        <f t="shared" si="268"/>
        <v>0</v>
      </c>
      <c r="AE1513" s="396">
        <f>IF(OR(G1513=账期!$A$18,G1513=账期!$A$20,G1513=账期!$A$22,G1513=账期!$A$24,G1513=账期!$A$25,G1513=账期!$A$27,G1513=账期!$A$26,G1513=账期!$A$28,G1513=账期!$A$30,G1513=账期!$A$32,G1513=账期!$A$34,G1513=账期!$A$35,G1513=账期!$A$37,G1513=账期!$A$39,G1513=账期!$A$40,G1513=账期!$A$41,G1513=账期!$A$42,G1513=账期!$A$43,G1513=账期!$A$44,G1513=账期!$A$45,G1513=账期!$A$46,G1513=账期!$A$48,G1513=账期!$A$50,G1513=账期!$A$51,G1513=账期!$A$52,G1513=账期!$A$53,G1513=账期!$A$54,G1513=账期!$A$56,G1513=账期!$A$57,G1513=账期!$A$58,G1513=账期!$A$59,G1513=账期!$A$60,G1513=账期!$A$61,G1513=账期!$A$62,G1513=账期!$A$63,G1513=账期!$A$64,G1513=账期!$A$66,G1513=账期!$A$67,G1513=账期!$A$68,G1513=账期!$A$70,G1513=账期!$A$71),30,IF(OR(G1513=账期!$A$74,G1513=账期!$A$77,G1513=账期!$A$76,G1513=账期!$A$79,G1513=账期!$A$80,G1513=账期!$A$81,G1513=账期!$A$83,G1513=账期!$A$85,G1513=账期!$A$87,G1513=账期!$A$89,G1513=账期!$A$91),60,IF(OR(G1513=账期!$A$93,G1513=账期!$A$94,G1513=账期!$A$95,G1513=账期!$A$96,G1513=账期!$A$98,G1513=账期!$A$99,G1513=账期!$A$101,G1513=账期!$A$102),90,0)))</f>
        <v>0</v>
      </c>
      <c r="AF1513" s="396"/>
      <c r="AG1513" s="384"/>
      <c r="AH1513" s="396" t="str">
        <f t="shared" si="271"/>
        <v/>
      </c>
    </row>
    <row r="1514" spans="1:34" ht="18" customHeight="1" x14ac:dyDescent="0.25">
      <c r="A1514" s="301" t="str">
        <f t="shared" si="266"/>
        <v/>
      </c>
      <c r="B1514" s="380"/>
      <c r="C1514" s="381"/>
      <c r="D1514" s="382"/>
      <c r="E1514" s="383" t="str">
        <f t="shared" si="269"/>
        <v>C</v>
      </c>
      <c r="F1514" s="383" t="str">
        <f t="shared" si="270"/>
        <v>C</v>
      </c>
      <c r="G1514" s="384"/>
      <c r="H1514" s="385" t="str">
        <f>IF(G1514="","",VLOOKUP(G1514,下拉数据源!J:K,2,0))</f>
        <v/>
      </c>
      <c r="I1514" s="385"/>
      <c r="J1514" s="385"/>
      <c r="K1514" s="386"/>
      <c r="L1514" s="384"/>
      <c r="M1514" s="384"/>
      <c r="N1514" s="384"/>
      <c r="O1514" s="384"/>
      <c r="P1514" s="386"/>
      <c r="Q1514" s="387"/>
      <c r="R1514" s="286"/>
      <c r="S1514" s="388">
        <f t="shared" si="267"/>
        <v>0</v>
      </c>
      <c r="T1514" s="389"/>
      <c r="U1514" s="389">
        <f t="shared" si="265"/>
        <v>0</v>
      </c>
      <c r="V1514" s="451"/>
      <c r="W1514" s="452"/>
      <c r="X1514" s="386"/>
      <c r="Y1514" s="390"/>
      <c r="Z1514" s="391"/>
      <c r="AA1514" s="392"/>
      <c r="AB1514" s="393"/>
      <c r="AC1514" s="394"/>
      <c r="AD1514" s="395">
        <f t="shared" si="268"/>
        <v>0</v>
      </c>
      <c r="AE1514" s="396">
        <f>IF(OR(G1514=账期!$A$18,G1514=账期!$A$20,G1514=账期!$A$22,G1514=账期!$A$24,G1514=账期!$A$25,G1514=账期!$A$27,G1514=账期!$A$26,G1514=账期!$A$28,G1514=账期!$A$30,G1514=账期!$A$32,G1514=账期!$A$34,G1514=账期!$A$35,G1514=账期!$A$37,G1514=账期!$A$39,G1514=账期!$A$40,G1514=账期!$A$41,G1514=账期!$A$42,G1514=账期!$A$43,G1514=账期!$A$44,G1514=账期!$A$45,G1514=账期!$A$46,G1514=账期!$A$48,G1514=账期!$A$50,G1514=账期!$A$51,G1514=账期!$A$52,G1514=账期!$A$53,G1514=账期!$A$54,G1514=账期!$A$56,G1514=账期!$A$57,G1514=账期!$A$58,G1514=账期!$A$59,G1514=账期!$A$60,G1514=账期!$A$61,G1514=账期!$A$62,G1514=账期!$A$63,G1514=账期!$A$64,G1514=账期!$A$66,G1514=账期!$A$67,G1514=账期!$A$68,G1514=账期!$A$70,G1514=账期!$A$71),30,IF(OR(G1514=账期!$A$74,G1514=账期!$A$77,G1514=账期!$A$76,G1514=账期!$A$79,G1514=账期!$A$80,G1514=账期!$A$81,G1514=账期!$A$83,G1514=账期!$A$85,G1514=账期!$A$87,G1514=账期!$A$89,G1514=账期!$A$91),60,IF(OR(G1514=账期!$A$93,G1514=账期!$A$94,G1514=账期!$A$95,G1514=账期!$A$96,G1514=账期!$A$98,G1514=账期!$A$99,G1514=账期!$A$101,G1514=账期!$A$102),90,0)))</f>
        <v>0</v>
      </c>
      <c r="AF1514" s="396"/>
      <c r="AG1514" s="384"/>
      <c r="AH1514" s="396" t="str">
        <f t="shared" si="271"/>
        <v/>
      </c>
    </row>
    <row r="1515" spans="1:34" ht="18" customHeight="1" x14ac:dyDescent="0.25">
      <c r="A1515" s="301" t="str">
        <f t="shared" si="266"/>
        <v/>
      </c>
      <c r="B1515" s="380"/>
      <c r="C1515" s="381"/>
      <c r="D1515" s="382"/>
      <c r="E1515" s="383" t="str">
        <f t="shared" si="269"/>
        <v>C</v>
      </c>
      <c r="F1515" s="383" t="str">
        <f t="shared" si="270"/>
        <v>C</v>
      </c>
      <c r="G1515" s="384"/>
      <c r="H1515" s="385" t="str">
        <f>IF(G1515="","",VLOOKUP(G1515,下拉数据源!J:K,2,0))</f>
        <v/>
      </c>
      <c r="I1515" s="385"/>
      <c r="J1515" s="385"/>
      <c r="K1515" s="386"/>
      <c r="L1515" s="384"/>
      <c r="M1515" s="384"/>
      <c r="N1515" s="384"/>
      <c r="O1515" s="384"/>
      <c r="P1515" s="386"/>
      <c r="Q1515" s="387"/>
      <c r="R1515" s="286"/>
      <c r="S1515" s="388">
        <f t="shared" si="267"/>
        <v>0</v>
      </c>
      <c r="T1515" s="389"/>
      <c r="U1515" s="389">
        <f t="shared" si="265"/>
        <v>0</v>
      </c>
      <c r="V1515" s="451"/>
      <c r="W1515" s="452"/>
      <c r="X1515" s="386"/>
      <c r="Y1515" s="390"/>
      <c r="Z1515" s="391"/>
      <c r="AA1515" s="392"/>
      <c r="AB1515" s="393"/>
      <c r="AC1515" s="394"/>
      <c r="AD1515" s="395">
        <f t="shared" si="268"/>
        <v>0</v>
      </c>
      <c r="AE1515" s="396">
        <f>IF(OR(G1515=账期!$A$18,G1515=账期!$A$20,G1515=账期!$A$22,G1515=账期!$A$24,G1515=账期!$A$25,G1515=账期!$A$27,G1515=账期!$A$26,G1515=账期!$A$28,G1515=账期!$A$30,G1515=账期!$A$32,G1515=账期!$A$34,G1515=账期!$A$35,G1515=账期!$A$37,G1515=账期!$A$39,G1515=账期!$A$40,G1515=账期!$A$41,G1515=账期!$A$42,G1515=账期!$A$43,G1515=账期!$A$44,G1515=账期!$A$45,G1515=账期!$A$46,G1515=账期!$A$48,G1515=账期!$A$50,G1515=账期!$A$51,G1515=账期!$A$52,G1515=账期!$A$53,G1515=账期!$A$54,G1515=账期!$A$56,G1515=账期!$A$57,G1515=账期!$A$58,G1515=账期!$A$59,G1515=账期!$A$60,G1515=账期!$A$61,G1515=账期!$A$62,G1515=账期!$A$63,G1515=账期!$A$64,G1515=账期!$A$66,G1515=账期!$A$67,G1515=账期!$A$68,G1515=账期!$A$70,G1515=账期!$A$71),30,IF(OR(G1515=账期!$A$74,G1515=账期!$A$77,G1515=账期!$A$76,G1515=账期!$A$79,G1515=账期!$A$80,G1515=账期!$A$81,G1515=账期!$A$83,G1515=账期!$A$85,G1515=账期!$A$87,G1515=账期!$A$89,G1515=账期!$A$91),60,IF(OR(G1515=账期!$A$93,G1515=账期!$A$94,G1515=账期!$A$95,G1515=账期!$A$96,G1515=账期!$A$98,G1515=账期!$A$99,G1515=账期!$A$101,G1515=账期!$A$102),90,0)))</f>
        <v>0</v>
      </c>
      <c r="AF1515" s="396"/>
      <c r="AG1515" s="384"/>
      <c r="AH1515" s="396" t="str">
        <f t="shared" si="271"/>
        <v/>
      </c>
    </row>
    <row r="1516" spans="1:34" ht="18" customHeight="1" x14ac:dyDescent="0.25">
      <c r="A1516" s="301" t="str">
        <f t="shared" si="266"/>
        <v/>
      </c>
      <c r="B1516" s="380"/>
      <c r="C1516" s="381"/>
      <c r="D1516" s="382"/>
      <c r="E1516" s="383" t="str">
        <f t="shared" si="269"/>
        <v>C</v>
      </c>
      <c r="F1516" s="383" t="str">
        <f t="shared" si="270"/>
        <v>C</v>
      </c>
      <c r="G1516" s="384"/>
      <c r="H1516" s="385" t="str">
        <f>IF(G1516="","",VLOOKUP(G1516,下拉数据源!J:K,2,0))</f>
        <v/>
      </c>
      <c r="I1516" s="385"/>
      <c r="J1516" s="385"/>
      <c r="K1516" s="386"/>
      <c r="L1516" s="384"/>
      <c r="M1516" s="384"/>
      <c r="N1516" s="384"/>
      <c r="O1516" s="384"/>
      <c r="P1516" s="386"/>
      <c r="Q1516" s="387"/>
      <c r="R1516" s="286"/>
      <c r="S1516" s="388">
        <f t="shared" si="267"/>
        <v>0</v>
      </c>
      <c r="T1516" s="389"/>
      <c r="U1516" s="389">
        <f t="shared" si="265"/>
        <v>0</v>
      </c>
      <c r="V1516" s="451"/>
      <c r="W1516" s="452"/>
      <c r="X1516" s="386"/>
      <c r="Y1516" s="390"/>
      <c r="Z1516" s="391"/>
      <c r="AA1516" s="392"/>
      <c r="AB1516" s="393"/>
      <c r="AC1516" s="394"/>
      <c r="AD1516" s="395">
        <f t="shared" si="268"/>
        <v>0</v>
      </c>
      <c r="AE1516" s="396">
        <f>IF(OR(G1516=账期!$A$18,G1516=账期!$A$20,G1516=账期!$A$22,G1516=账期!$A$24,G1516=账期!$A$25,G1516=账期!$A$27,G1516=账期!$A$26,G1516=账期!$A$28,G1516=账期!$A$30,G1516=账期!$A$32,G1516=账期!$A$34,G1516=账期!$A$35,G1516=账期!$A$37,G1516=账期!$A$39,G1516=账期!$A$40,G1516=账期!$A$41,G1516=账期!$A$42,G1516=账期!$A$43,G1516=账期!$A$44,G1516=账期!$A$45,G1516=账期!$A$46,G1516=账期!$A$48,G1516=账期!$A$50,G1516=账期!$A$51,G1516=账期!$A$52,G1516=账期!$A$53,G1516=账期!$A$54,G1516=账期!$A$56,G1516=账期!$A$57,G1516=账期!$A$58,G1516=账期!$A$59,G1516=账期!$A$60,G1516=账期!$A$61,G1516=账期!$A$62,G1516=账期!$A$63,G1516=账期!$A$64,G1516=账期!$A$66,G1516=账期!$A$67,G1516=账期!$A$68,G1516=账期!$A$70,G1516=账期!$A$71),30,IF(OR(G1516=账期!$A$74,G1516=账期!$A$77,G1516=账期!$A$76,G1516=账期!$A$79,G1516=账期!$A$80,G1516=账期!$A$81,G1516=账期!$A$83,G1516=账期!$A$85,G1516=账期!$A$87,G1516=账期!$A$89,G1516=账期!$A$91),60,IF(OR(G1516=账期!$A$93,G1516=账期!$A$94,G1516=账期!$A$95,G1516=账期!$A$96,G1516=账期!$A$98,G1516=账期!$A$99,G1516=账期!$A$101,G1516=账期!$A$102),90,0)))</f>
        <v>0</v>
      </c>
      <c r="AF1516" s="396"/>
      <c r="AG1516" s="384"/>
      <c r="AH1516" s="396" t="str">
        <f t="shared" si="271"/>
        <v/>
      </c>
    </row>
    <row r="1517" spans="1:34" ht="18" customHeight="1" x14ac:dyDescent="0.25">
      <c r="A1517" s="301" t="str">
        <f t="shared" si="266"/>
        <v/>
      </c>
      <c r="B1517" s="380"/>
      <c r="C1517" s="381"/>
      <c r="D1517" s="382"/>
      <c r="E1517" s="383" t="str">
        <f t="shared" si="269"/>
        <v>C</v>
      </c>
      <c r="F1517" s="383" t="str">
        <f t="shared" si="270"/>
        <v>C</v>
      </c>
      <c r="G1517" s="384"/>
      <c r="H1517" s="385" t="str">
        <f>IF(G1517="","",VLOOKUP(G1517,下拉数据源!J:K,2,0))</f>
        <v/>
      </c>
      <c r="I1517" s="385"/>
      <c r="J1517" s="385"/>
      <c r="K1517" s="386"/>
      <c r="L1517" s="384"/>
      <c r="M1517" s="384"/>
      <c r="N1517" s="384"/>
      <c r="O1517" s="384"/>
      <c r="P1517" s="386"/>
      <c r="Q1517" s="387"/>
      <c r="R1517" s="286"/>
      <c r="S1517" s="388">
        <f t="shared" si="267"/>
        <v>0</v>
      </c>
      <c r="T1517" s="389"/>
      <c r="U1517" s="389">
        <f t="shared" si="265"/>
        <v>0</v>
      </c>
      <c r="V1517" s="451"/>
      <c r="W1517" s="452"/>
      <c r="X1517" s="386"/>
      <c r="Y1517" s="390"/>
      <c r="Z1517" s="391"/>
      <c r="AA1517" s="392"/>
      <c r="AB1517" s="393"/>
      <c r="AC1517" s="394"/>
      <c r="AD1517" s="395">
        <f t="shared" si="268"/>
        <v>0</v>
      </c>
      <c r="AE1517" s="396">
        <f>IF(OR(G1517=账期!$A$18,G1517=账期!$A$20,G1517=账期!$A$22,G1517=账期!$A$24,G1517=账期!$A$25,G1517=账期!$A$27,G1517=账期!$A$26,G1517=账期!$A$28,G1517=账期!$A$30,G1517=账期!$A$32,G1517=账期!$A$34,G1517=账期!$A$35,G1517=账期!$A$37,G1517=账期!$A$39,G1517=账期!$A$40,G1517=账期!$A$41,G1517=账期!$A$42,G1517=账期!$A$43,G1517=账期!$A$44,G1517=账期!$A$45,G1517=账期!$A$46,G1517=账期!$A$48,G1517=账期!$A$50,G1517=账期!$A$51,G1517=账期!$A$52,G1517=账期!$A$53,G1517=账期!$A$54,G1517=账期!$A$56,G1517=账期!$A$57,G1517=账期!$A$58,G1517=账期!$A$59,G1517=账期!$A$60,G1517=账期!$A$61,G1517=账期!$A$62,G1517=账期!$A$63,G1517=账期!$A$64,G1517=账期!$A$66,G1517=账期!$A$67,G1517=账期!$A$68,G1517=账期!$A$70,G1517=账期!$A$71),30,IF(OR(G1517=账期!$A$74,G1517=账期!$A$77,G1517=账期!$A$76,G1517=账期!$A$79,G1517=账期!$A$80,G1517=账期!$A$81,G1517=账期!$A$83,G1517=账期!$A$85,G1517=账期!$A$87,G1517=账期!$A$89,G1517=账期!$A$91),60,IF(OR(G1517=账期!$A$93,G1517=账期!$A$94,G1517=账期!$A$95,G1517=账期!$A$96,G1517=账期!$A$98,G1517=账期!$A$99,G1517=账期!$A$101,G1517=账期!$A$102),90,0)))</f>
        <v>0</v>
      </c>
      <c r="AF1517" s="396"/>
      <c r="AG1517" s="384"/>
      <c r="AH1517" s="396" t="str">
        <f t="shared" si="271"/>
        <v/>
      </c>
    </row>
    <row r="1518" spans="1:34" ht="18" customHeight="1" x14ac:dyDescent="0.25">
      <c r="A1518" s="301" t="str">
        <f t="shared" si="266"/>
        <v/>
      </c>
      <c r="B1518" s="380"/>
      <c r="C1518" s="381"/>
      <c r="D1518" s="382"/>
      <c r="E1518" s="383" t="str">
        <f t="shared" si="269"/>
        <v>C</v>
      </c>
      <c r="F1518" s="383" t="str">
        <f t="shared" si="270"/>
        <v>C</v>
      </c>
      <c r="G1518" s="384"/>
      <c r="H1518" s="385" t="str">
        <f>IF(G1518="","",VLOOKUP(G1518,下拉数据源!J:K,2,0))</f>
        <v/>
      </c>
      <c r="I1518" s="385"/>
      <c r="J1518" s="385"/>
      <c r="K1518" s="386"/>
      <c r="L1518" s="384"/>
      <c r="M1518" s="384"/>
      <c r="N1518" s="384"/>
      <c r="O1518" s="384"/>
      <c r="P1518" s="386"/>
      <c r="Q1518" s="387"/>
      <c r="R1518" s="286"/>
      <c r="S1518" s="388">
        <f t="shared" si="267"/>
        <v>0</v>
      </c>
      <c r="T1518" s="389"/>
      <c r="U1518" s="389">
        <f t="shared" si="265"/>
        <v>0</v>
      </c>
      <c r="V1518" s="451"/>
      <c r="W1518" s="452"/>
      <c r="X1518" s="386"/>
      <c r="Y1518" s="390"/>
      <c r="Z1518" s="391"/>
      <c r="AA1518" s="392"/>
      <c r="AB1518" s="393"/>
      <c r="AC1518" s="394"/>
      <c r="AD1518" s="395">
        <f t="shared" si="268"/>
        <v>0</v>
      </c>
      <c r="AE1518" s="396">
        <f>IF(OR(G1518=账期!$A$18,G1518=账期!$A$20,G1518=账期!$A$22,G1518=账期!$A$24,G1518=账期!$A$25,G1518=账期!$A$27,G1518=账期!$A$26,G1518=账期!$A$28,G1518=账期!$A$30,G1518=账期!$A$32,G1518=账期!$A$34,G1518=账期!$A$35,G1518=账期!$A$37,G1518=账期!$A$39,G1518=账期!$A$40,G1518=账期!$A$41,G1518=账期!$A$42,G1518=账期!$A$43,G1518=账期!$A$44,G1518=账期!$A$45,G1518=账期!$A$46,G1518=账期!$A$48,G1518=账期!$A$50,G1518=账期!$A$51,G1518=账期!$A$52,G1518=账期!$A$53,G1518=账期!$A$54,G1518=账期!$A$56,G1518=账期!$A$57,G1518=账期!$A$58,G1518=账期!$A$59,G1518=账期!$A$60,G1518=账期!$A$61,G1518=账期!$A$62,G1518=账期!$A$63,G1518=账期!$A$64,G1518=账期!$A$66,G1518=账期!$A$67,G1518=账期!$A$68,G1518=账期!$A$70,G1518=账期!$A$71),30,IF(OR(G1518=账期!$A$74,G1518=账期!$A$77,G1518=账期!$A$76,G1518=账期!$A$79,G1518=账期!$A$80,G1518=账期!$A$81,G1518=账期!$A$83,G1518=账期!$A$85,G1518=账期!$A$87,G1518=账期!$A$89,G1518=账期!$A$91),60,IF(OR(G1518=账期!$A$93,G1518=账期!$A$94,G1518=账期!$A$95,G1518=账期!$A$96,G1518=账期!$A$98,G1518=账期!$A$99,G1518=账期!$A$101,G1518=账期!$A$102),90,0)))</f>
        <v>0</v>
      </c>
      <c r="AF1518" s="396"/>
      <c r="AG1518" s="384"/>
      <c r="AH1518" s="396" t="str">
        <f t="shared" si="271"/>
        <v/>
      </c>
    </row>
    <row r="1519" spans="1:34" ht="18" customHeight="1" x14ac:dyDescent="0.25">
      <c r="A1519" s="301" t="str">
        <f t="shared" si="266"/>
        <v/>
      </c>
      <c r="B1519" s="380"/>
      <c r="C1519" s="381"/>
      <c r="D1519" s="382"/>
      <c r="E1519" s="383" t="str">
        <f t="shared" si="269"/>
        <v>C</v>
      </c>
      <c r="F1519" s="383" t="str">
        <f t="shared" si="270"/>
        <v>C</v>
      </c>
      <c r="G1519" s="384"/>
      <c r="H1519" s="385" t="str">
        <f>IF(G1519="","",VLOOKUP(G1519,下拉数据源!J:K,2,0))</f>
        <v/>
      </c>
      <c r="I1519" s="385"/>
      <c r="J1519" s="385"/>
      <c r="K1519" s="386"/>
      <c r="L1519" s="384"/>
      <c r="M1519" s="384"/>
      <c r="N1519" s="384"/>
      <c r="O1519" s="384"/>
      <c r="P1519" s="386"/>
      <c r="Q1519" s="387"/>
      <c r="R1519" s="286"/>
      <c r="S1519" s="388">
        <f t="shared" si="267"/>
        <v>0</v>
      </c>
      <c r="T1519" s="389"/>
      <c r="U1519" s="389">
        <f t="shared" si="265"/>
        <v>0</v>
      </c>
      <c r="V1519" s="451"/>
      <c r="W1519" s="452"/>
      <c r="X1519" s="386"/>
      <c r="Y1519" s="390"/>
      <c r="Z1519" s="391"/>
      <c r="AA1519" s="392"/>
      <c r="AB1519" s="393"/>
      <c r="AC1519" s="394"/>
      <c r="AD1519" s="395">
        <f t="shared" si="268"/>
        <v>0</v>
      </c>
      <c r="AE1519" s="396">
        <f>IF(OR(G1519=账期!$A$18,G1519=账期!$A$20,G1519=账期!$A$22,G1519=账期!$A$24,G1519=账期!$A$25,G1519=账期!$A$27,G1519=账期!$A$26,G1519=账期!$A$28,G1519=账期!$A$30,G1519=账期!$A$32,G1519=账期!$A$34,G1519=账期!$A$35,G1519=账期!$A$37,G1519=账期!$A$39,G1519=账期!$A$40,G1519=账期!$A$41,G1519=账期!$A$42,G1519=账期!$A$43,G1519=账期!$A$44,G1519=账期!$A$45,G1519=账期!$A$46,G1519=账期!$A$48,G1519=账期!$A$50,G1519=账期!$A$51,G1519=账期!$A$52,G1519=账期!$A$53,G1519=账期!$A$54,G1519=账期!$A$56,G1519=账期!$A$57,G1519=账期!$A$58,G1519=账期!$A$59,G1519=账期!$A$60,G1519=账期!$A$61,G1519=账期!$A$62,G1519=账期!$A$63,G1519=账期!$A$64,G1519=账期!$A$66,G1519=账期!$A$67,G1519=账期!$A$68,G1519=账期!$A$70,G1519=账期!$A$71),30,IF(OR(G1519=账期!$A$74,G1519=账期!$A$77,G1519=账期!$A$76,G1519=账期!$A$79,G1519=账期!$A$80,G1519=账期!$A$81,G1519=账期!$A$83,G1519=账期!$A$85,G1519=账期!$A$87,G1519=账期!$A$89,G1519=账期!$A$91),60,IF(OR(G1519=账期!$A$93,G1519=账期!$A$94,G1519=账期!$A$95,G1519=账期!$A$96,G1519=账期!$A$98,G1519=账期!$A$99,G1519=账期!$A$101,G1519=账期!$A$102),90,0)))</f>
        <v>0</v>
      </c>
      <c r="AF1519" s="396"/>
      <c r="AG1519" s="384"/>
      <c r="AH1519" s="396" t="str">
        <f t="shared" si="271"/>
        <v/>
      </c>
    </row>
    <row r="1520" spans="1:34" ht="18" customHeight="1" x14ac:dyDescent="0.25">
      <c r="A1520" s="301" t="str">
        <f t="shared" si="266"/>
        <v/>
      </c>
      <c r="B1520" s="380"/>
      <c r="C1520" s="381"/>
      <c r="D1520" s="382"/>
      <c r="E1520" s="383" t="str">
        <f t="shared" si="269"/>
        <v>C</v>
      </c>
      <c r="F1520" s="383" t="str">
        <f t="shared" si="270"/>
        <v>C</v>
      </c>
      <c r="G1520" s="384"/>
      <c r="H1520" s="385" t="str">
        <f>IF(G1520="","",VLOOKUP(G1520,下拉数据源!J:K,2,0))</f>
        <v/>
      </c>
      <c r="I1520" s="385"/>
      <c r="J1520" s="385"/>
      <c r="K1520" s="386"/>
      <c r="L1520" s="384"/>
      <c r="M1520" s="384"/>
      <c r="N1520" s="384"/>
      <c r="O1520" s="384"/>
      <c r="P1520" s="386"/>
      <c r="Q1520" s="387"/>
      <c r="R1520" s="286"/>
      <c r="S1520" s="388">
        <f t="shared" si="267"/>
        <v>0</v>
      </c>
      <c r="T1520" s="389"/>
      <c r="U1520" s="389">
        <f t="shared" si="265"/>
        <v>0</v>
      </c>
      <c r="V1520" s="451"/>
      <c r="W1520" s="452"/>
      <c r="X1520" s="386"/>
      <c r="Y1520" s="390"/>
      <c r="Z1520" s="391"/>
      <c r="AA1520" s="392"/>
      <c r="AB1520" s="393"/>
      <c r="AC1520" s="394"/>
      <c r="AD1520" s="395">
        <f t="shared" si="268"/>
        <v>0</v>
      </c>
      <c r="AE1520" s="396">
        <f>IF(OR(G1520=账期!$A$18,G1520=账期!$A$20,G1520=账期!$A$22,G1520=账期!$A$24,G1520=账期!$A$25,G1520=账期!$A$27,G1520=账期!$A$26,G1520=账期!$A$28,G1520=账期!$A$30,G1520=账期!$A$32,G1520=账期!$A$34,G1520=账期!$A$35,G1520=账期!$A$37,G1520=账期!$A$39,G1520=账期!$A$40,G1520=账期!$A$41,G1520=账期!$A$42,G1520=账期!$A$43,G1520=账期!$A$44,G1520=账期!$A$45,G1520=账期!$A$46,G1520=账期!$A$48,G1520=账期!$A$50,G1520=账期!$A$51,G1520=账期!$A$52,G1520=账期!$A$53,G1520=账期!$A$54,G1520=账期!$A$56,G1520=账期!$A$57,G1520=账期!$A$58,G1520=账期!$A$59,G1520=账期!$A$60,G1520=账期!$A$61,G1520=账期!$A$62,G1520=账期!$A$63,G1520=账期!$A$64,G1520=账期!$A$66,G1520=账期!$A$67,G1520=账期!$A$68,G1520=账期!$A$70,G1520=账期!$A$71),30,IF(OR(G1520=账期!$A$74,G1520=账期!$A$77,G1520=账期!$A$76,G1520=账期!$A$79,G1520=账期!$A$80,G1520=账期!$A$81,G1520=账期!$A$83,G1520=账期!$A$85,G1520=账期!$A$87,G1520=账期!$A$89,G1520=账期!$A$91),60,IF(OR(G1520=账期!$A$93,G1520=账期!$A$94,G1520=账期!$A$95,G1520=账期!$A$96,G1520=账期!$A$98,G1520=账期!$A$99,G1520=账期!$A$101,G1520=账期!$A$102),90,0)))</f>
        <v>0</v>
      </c>
      <c r="AF1520" s="396"/>
      <c r="AG1520" s="384"/>
      <c r="AH1520" s="396" t="str">
        <f t="shared" si="271"/>
        <v/>
      </c>
    </row>
    <row r="1521" spans="1:34" ht="18" customHeight="1" x14ac:dyDescent="0.25">
      <c r="A1521" s="301" t="str">
        <f t="shared" si="266"/>
        <v/>
      </c>
      <c r="B1521" s="380"/>
      <c r="C1521" s="381"/>
      <c r="D1521" s="382"/>
      <c r="E1521" s="383" t="str">
        <f t="shared" si="269"/>
        <v>C</v>
      </c>
      <c r="F1521" s="383" t="str">
        <f t="shared" si="270"/>
        <v>C</v>
      </c>
      <c r="G1521" s="384"/>
      <c r="H1521" s="385" t="str">
        <f>IF(G1521="","",VLOOKUP(G1521,下拉数据源!J:K,2,0))</f>
        <v/>
      </c>
      <c r="I1521" s="385"/>
      <c r="J1521" s="385"/>
      <c r="K1521" s="386"/>
      <c r="L1521" s="384"/>
      <c r="M1521" s="384"/>
      <c r="N1521" s="384"/>
      <c r="O1521" s="384"/>
      <c r="P1521" s="386"/>
      <c r="Q1521" s="387"/>
      <c r="R1521" s="286"/>
      <c r="S1521" s="388">
        <f t="shared" si="267"/>
        <v>0</v>
      </c>
      <c r="T1521" s="389"/>
      <c r="U1521" s="389">
        <f t="shared" si="265"/>
        <v>0</v>
      </c>
      <c r="V1521" s="451"/>
      <c r="W1521" s="452"/>
      <c r="X1521" s="386"/>
      <c r="Y1521" s="390"/>
      <c r="Z1521" s="391"/>
      <c r="AA1521" s="392"/>
      <c r="AB1521" s="393"/>
      <c r="AC1521" s="394"/>
      <c r="AD1521" s="395">
        <f t="shared" si="268"/>
        <v>0</v>
      </c>
      <c r="AE1521" s="396">
        <f>IF(OR(G1521=账期!$A$18,G1521=账期!$A$20,G1521=账期!$A$22,G1521=账期!$A$24,G1521=账期!$A$25,G1521=账期!$A$27,G1521=账期!$A$26,G1521=账期!$A$28,G1521=账期!$A$30,G1521=账期!$A$32,G1521=账期!$A$34,G1521=账期!$A$35,G1521=账期!$A$37,G1521=账期!$A$39,G1521=账期!$A$40,G1521=账期!$A$41,G1521=账期!$A$42,G1521=账期!$A$43,G1521=账期!$A$44,G1521=账期!$A$45,G1521=账期!$A$46,G1521=账期!$A$48,G1521=账期!$A$50,G1521=账期!$A$51,G1521=账期!$A$52,G1521=账期!$A$53,G1521=账期!$A$54,G1521=账期!$A$56,G1521=账期!$A$57,G1521=账期!$A$58,G1521=账期!$A$59,G1521=账期!$A$60,G1521=账期!$A$61,G1521=账期!$A$62,G1521=账期!$A$63,G1521=账期!$A$64,G1521=账期!$A$66,G1521=账期!$A$67,G1521=账期!$A$68,G1521=账期!$A$70,G1521=账期!$A$71),30,IF(OR(G1521=账期!$A$74,G1521=账期!$A$77,G1521=账期!$A$76,G1521=账期!$A$79,G1521=账期!$A$80,G1521=账期!$A$81,G1521=账期!$A$83,G1521=账期!$A$85,G1521=账期!$A$87,G1521=账期!$A$89,G1521=账期!$A$91),60,IF(OR(G1521=账期!$A$93,G1521=账期!$A$94,G1521=账期!$A$95,G1521=账期!$A$96,G1521=账期!$A$98,G1521=账期!$A$99,G1521=账期!$A$101,G1521=账期!$A$102),90,0)))</f>
        <v>0</v>
      </c>
      <c r="AF1521" s="396"/>
      <c r="AG1521" s="384"/>
      <c r="AH1521" s="396" t="str">
        <f t="shared" si="271"/>
        <v/>
      </c>
    </row>
    <row r="1522" spans="1:34" ht="18" customHeight="1" x14ac:dyDescent="0.25">
      <c r="A1522" s="301" t="str">
        <f t="shared" si="266"/>
        <v/>
      </c>
      <c r="B1522" s="380"/>
      <c r="C1522" s="381"/>
      <c r="D1522" s="382"/>
      <c r="E1522" s="383" t="str">
        <f t="shared" si="269"/>
        <v>C</v>
      </c>
      <c r="F1522" s="383" t="str">
        <f t="shared" si="270"/>
        <v>C</v>
      </c>
      <c r="G1522" s="384"/>
      <c r="H1522" s="385" t="str">
        <f>IF(G1522="","",VLOOKUP(G1522,下拉数据源!J:K,2,0))</f>
        <v/>
      </c>
      <c r="I1522" s="385"/>
      <c r="J1522" s="385"/>
      <c r="K1522" s="386"/>
      <c r="L1522" s="384"/>
      <c r="M1522" s="384"/>
      <c r="N1522" s="384"/>
      <c r="O1522" s="384"/>
      <c r="P1522" s="386"/>
      <c r="Q1522" s="387"/>
      <c r="R1522" s="286"/>
      <c r="S1522" s="388">
        <f t="shared" si="267"/>
        <v>0</v>
      </c>
      <c r="T1522" s="389"/>
      <c r="U1522" s="389">
        <f t="shared" si="265"/>
        <v>0</v>
      </c>
      <c r="V1522" s="451"/>
      <c r="W1522" s="452"/>
      <c r="X1522" s="386"/>
      <c r="Y1522" s="390"/>
      <c r="Z1522" s="391"/>
      <c r="AA1522" s="392"/>
      <c r="AB1522" s="393"/>
      <c r="AC1522" s="394"/>
      <c r="AD1522" s="395">
        <f t="shared" si="268"/>
        <v>0</v>
      </c>
      <c r="AE1522" s="396">
        <f>IF(OR(G1522=账期!$A$18,G1522=账期!$A$20,G1522=账期!$A$22,G1522=账期!$A$24,G1522=账期!$A$25,G1522=账期!$A$27,G1522=账期!$A$26,G1522=账期!$A$28,G1522=账期!$A$30,G1522=账期!$A$32,G1522=账期!$A$34,G1522=账期!$A$35,G1522=账期!$A$37,G1522=账期!$A$39,G1522=账期!$A$40,G1522=账期!$A$41,G1522=账期!$A$42,G1522=账期!$A$43,G1522=账期!$A$44,G1522=账期!$A$45,G1522=账期!$A$46,G1522=账期!$A$48,G1522=账期!$A$50,G1522=账期!$A$51,G1522=账期!$A$52,G1522=账期!$A$53,G1522=账期!$A$54,G1522=账期!$A$56,G1522=账期!$A$57,G1522=账期!$A$58,G1522=账期!$A$59,G1522=账期!$A$60,G1522=账期!$A$61,G1522=账期!$A$62,G1522=账期!$A$63,G1522=账期!$A$64,G1522=账期!$A$66,G1522=账期!$A$67,G1522=账期!$A$68,G1522=账期!$A$70,G1522=账期!$A$71),30,IF(OR(G1522=账期!$A$74,G1522=账期!$A$77,G1522=账期!$A$76,G1522=账期!$A$79,G1522=账期!$A$80,G1522=账期!$A$81,G1522=账期!$A$83,G1522=账期!$A$85,G1522=账期!$A$87,G1522=账期!$A$89,G1522=账期!$A$91),60,IF(OR(G1522=账期!$A$93,G1522=账期!$A$94,G1522=账期!$A$95,G1522=账期!$A$96,G1522=账期!$A$98,G1522=账期!$A$99,G1522=账期!$A$101,G1522=账期!$A$102),90,0)))</f>
        <v>0</v>
      </c>
      <c r="AF1522" s="396"/>
      <c r="AG1522" s="384"/>
      <c r="AH1522" s="396" t="str">
        <f t="shared" si="271"/>
        <v/>
      </c>
    </row>
    <row r="1523" spans="1:34" ht="18" customHeight="1" x14ac:dyDescent="0.25">
      <c r="A1523" s="301" t="str">
        <f t="shared" si="266"/>
        <v/>
      </c>
      <c r="B1523" s="380"/>
      <c r="C1523" s="381"/>
      <c r="D1523" s="382"/>
      <c r="E1523" s="383" t="str">
        <f t="shared" si="269"/>
        <v>C</v>
      </c>
      <c r="F1523" s="383" t="str">
        <f t="shared" si="270"/>
        <v>C</v>
      </c>
      <c r="G1523" s="384"/>
      <c r="H1523" s="385" t="str">
        <f>IF(G1523="","",VLOOKUP(G1523,下拉数据源!J:K,2,0))</f>
        <v/>
      </c>
      <c r="I1523" s="385"/>
      <c r="J1523" s="385"/>
      <c r="K1523" s="386"/>
      <c r="L1523" s="384"/>
      <c r="M1523" s="384"/>
      <c r="N1523" s="384"/>
      <c r="O1523" s="384"/>
      <c r="P1523" s="386"/>
      <c r="Q1523" s="387"/>
      <c r="R1523" s="286"/>
      <c r="S1523" s="388">
        <f t="shared" si="267"/>
        <v>0</v>
      </c>
      <c r="T1523" s="389"/>
      <c r="U1523" s="389">
        <f t="shared" si="265"/>
        <v>0</v>
      </c>
      <c r="V1523" s="451"/>
      <c r="W1523" s="452"/>
      <c r="X1523" s="386"/>
      <c r="Y1523" s="390"/>
      <c r="Z1523" s="391"/>
      <c r="AA1523" s="392"/>
      <c r="AB1523" s="393"/>
      <c r="AC1523" s="394"/>
      <c r="AD1523" s="395">
        <f t="shared" si="268"/>
        <v>0</v>
      </c>
      <c r="AE1523" s="396">
        <f>IF(OR(G1523=账期!$A$18,G1523=账期!$A$20,G1523=账期!$A$22,G1523=账期!$A$24,G1523=账期!$A$25,G1523=账期!$A$27,G1523=账期!$A$26,G1523=账期!$A$28,G1523=账期!$A$30,G1523=账期!$A$32,G1523=账期!$A$34,G1523=账期!$A$35,G1523=账期!$A$37,G1523=账期!$A$39,G1523=账期!$A$40,G1523=账期!$A$41,G1523=账期!$A$42,G1523=账期!$A$43,G1523=账期!$A$44,G1523=账期!$A$45,G1523=账期!$A$46,G1523=账期!$A$48,G1523=账期!$A$50,G1523=账期!$A$51,G1523=账期!$A$52,G1523=账期!$A$53,G1523=账期!$A$54,G1523=账期!$A$56,G1523=账期!$A$57,G1523=账期!$A$58,G1523=账期!$A$59,G1523=账期!$A$60,G1523=账期!$A$61,G1523=账期!$A$62,G1523=账期!$A$63,G1523=账期!$A$64,G1523=账期!$A$66,G1523=账期!$A$67,G1523=账期!$A$68,G1523=账期!$A$70,G1523=账期!$A$71),30,IF(OR(G1523=账期!$A$74,G1523=账期!$A$77,G1523=账期!$A$76,G1523=账期!$A$79,G1523=账期!$A$80,G1523=账期!$A$81,G1523=账期!$A$83,G1523=账期!$A$85,G1523=账期!$A$87,G1523=账期!$A$89,G1523=账期!$A$91),60,IF(OR(G1523=账期!$A$93,G1523=账期!$A$94,G1523=账期!$A$95,G1523=账期!$A$96,G1523=账期!$A$98,G1523=账期!$A$99,G1523=账期!$A$101,G1523=账期!$A$102),90,0)))</f>
        <v>0</v>
      </c>
      <c r="AF1523" s="396"/>
      <c r="AG1523" s="384"/>
      <c r="AH1523" s="396" t="str">
        <f t="shared" si="271"/>
        <v/>
      </c>
    </row>
    <row r="1524" spans="1:34" ht="18" customHeight="1" x14ac:dyDescent="0.25">
      <c r="A1524" s="301" t="str">
        <f t="shared" si="266"/>
        <v/>
      </c>
      <c r="B1524" s="380"/>
      <c r="C1524" s="381"/>
      <c r="D1524" s="382"/>
      <c r="E1524" s="383" t="str">
        <f t="shared" si="269"/>
        <v>C</v>
      </c>
      <c r="F1524" s="383" t="str">
        <f t="shared" si="270"/>
        <v>C</v>
      </c>
      <c r="G1524" s="384"/>
      <c r="H1524" s="385" t="str">
        <f>IF(G1524="","",VLOOKUP(G1524,下拉数据源!J:K,2,0))</f>
        <v/>
      </c>
      <c r="I1524" s="385"/>
      <c r="J1524" s="385"/>
      <c r="K1524" s="386"/>
      <c r="L1524" s="384"/>
      <c r="M1524" s="384"/>
      <c r="N1524" s="384"/>
      <c r="O1524" s="384"/>
      <c r="P1524" s="386"/>
      <c r="Q1524" s="387"/>
      <c r="R1524" s="286"/>
      <c r="S1524" s="388">
        <f t="shared" si="267"/>
        <v>0</v>
      </c>
      <c r="T1524" s="389"/>
      <c r="U1524" s="389">
        <f t="shared" si="265"/>
        <v>0</v>
      </c>
      <c r="V1524" s="451"/>
      <c r="W1524" s="452"/>
      <c r="X1524" s="386"/>
      <c r="Y1524" s="390"/>
      <c r="Z1524" s="391"/>
      <c r="AA1524" s="392"/>
      <c r="AB1524" s="393"/>
      <c r="AC1524" s="394"/>
      <c r="AD1524" s="395">
        <f t="shared" si="268"/>
        <v>0</v>
      </c>
      <c r="AE1524" s="396">
        <f>IF(OR(G1524=账期!$A$18,G1524=账期!$A$20,G1524=账期!$A$22,G1524=账期!$A$24,G1524=账期!$A$25,G1524=账期!$A$27,G1524=账期!$A$26,G1524=账期!$A$28,G1524=账期!$A$30,G1524=账期!$A$32,G1524=账期!$A$34,G1524=账期!$A$35,G1524=账期!$A$37,G1524=账期!$A$39,G1524=账期!$A$40,G1524=账期!$A$41,G1524=账期!$A$42,G1524=账期!$A$43,G1524=账期!$A$44,G1524=账期!$A$45,G1524=账期!$A$46,G1524=账期!$A$48,G1524=账期!$A$50,G1524=账期!$A$51,G1524=账期!$A$52,G1524=账期!$A$53,G1524=账期!$A$54,G1524=账期!$A$56,G1524=账期!$A$57,G1524=账期!$A$58,G1524=账期!$A$59,G1524=账期!$A$60,G1524=账期!$A$61,G1524=账期!$A$62,G1524=账期!$A$63,G1524=账期!$A$64,G1524=账期!$A$66,G1524=账期!$A$67,G1524=账期!$A$68,G1524=账期!$A$70,G1524=账期!$A$71),30,IF(OR(G1524=账期!$A$74,G1524=账期!$A$77,G1524=账期!$A$76,G1524=账期!$A$79,G1524=账期!$A$80,G1524=账期!$A$81,G1524=账期!$A$83,G1524=账期!$A$85,G1524=账期!$A$87,G1524=账期!$A$89,G1524=账期!$A$91),60,IF(OR(G1524=账期!$A$93,G1524=账期!$A$94,G1524=账期!$A$95,G1524=账期!$A$96,G1524=账期!$A$98,G1524=账期!$A$99,G1524=账期!$A$101,G1524=账期!$A$102),90,0)))</f>
        <v>0</v>
      </c>
      <c r="AF1524" s="396"/>
      <c r="AG1524" s="384"/>
      <c r="AH1524" s="396" t="str">
        <f t="shared" si="271"/>
        <v/>
      </c>
    </row>
    <row r="1525" spans="1:34" ht="18" customHeight="1" x14ac:dyDescent="0.25">
      <c r="A1525" s="301" t="str">
        <f t="shared" si="266"/>
        <v/>
      </c>
      <c r="B1525" s="380"/>
      <c r="C1525" s="381"/>
      <c r="D1525" s="382"/>
      <c r="E1525" s="383" t="str">
        <f t="shared" si="269"/>
        <v>C</v>
      </c>
      <c r="F1525" s="383" t="str">
        <f t="shared" si="270"/>
        <v>C</v>
      </c>
      <c r="G1525" s="384"/>
      <c r="H1525" s="385" t="str">
        <f>IF(G1525="","",VLOOKUP(G1525,下拉数据源!J:K,2,0))</f>
        <v/>
      </c>
      <c r="I1525" s="385"/>
      <c r="J1525" s="385"/>
      <c r="K1525" s="386"/>
      <c r="L1525" s="384"/>
      <c r="M1525" s="384"/>
      <c r="N1525" s="384"/>
      <c r="O1525" s="384"/>
      <c r="P1525" s="386"/>
      <c r="Q1525" s="387"/>
      <c r="R1525" s="286"/>
      <c r="S1525" s="388">
        <f t="shared" si="267"/>
        <v>0</v>
      </c>
      <c r="T1525" s="389"/>
      <c r="U1525" s="389">
        <f t="shared" si="265"/>
        <v>0</v>
      </c>
      <c r="V1525" s="451"/>
      <c r="W1525" s="452"/>
      <c r="X1525" s="386"/>
      <c r="Y1525" s="390"/>
      <c r="Z1525" s="391"/>
      <c r="AA1525" s="392"/>
      <c r="AB1525" s="393"/>
      <c r="AC1525" s="394"/>
      <c r="AD1525" s="395">
        <f t="shared" si="268"/>
        <v>0</v>
      </c>
      <c r="AE1525" s="396">
        <f>IF(OR(G1525=账期!$A$18,G1525=账期!$A$20,G1525=账期!$A$22,G1525=账期!$A$24,G1525=账期!$A$25,G1525=账期!$A$27,G1525=账期!$A$26,G1525=账期!$A$28,G1525=账期!$A$30,G1525=账期!$A$32,G1525=账期!$A$34,G1525=账期!$A$35,G1525=账期!$A$37,G1525=账期!$A$39,G1525=账期!$A$40,G1525=账期!$A$41,G1525=账期!$A$42,G1525=账期!$A$43,G1525=账期!$A$44,G1525=账期!$A$45,G1525=账期!$A$46,G1525=账期!$A$48,G1525=账期!$A$50,G1525=账期!$A$51,G1525=账期!$A$52,G1525=账期!$A$53,G1525=账期!$A$54,G1525=账期!$A$56,G1525=账期!$A$57,G1525=账期!$A$58,G1525=账期!$A$59,G1525=账期!$A$60,G1525=账期!$A$61,G1525=账期!$A$62,G1525=账期!$A$63,G1525=账期!$A$64,G1525=账期!$A$66,G1525=账期!$A$67,G1525=账期!$A$68,G1525=账期!$A$70,G1525=账期!$A$71),30,IF(OR(G1525=账期!$A$74,G1525=账期!$A$77,G1525=账期!$A$76,G1525=账期!$A$79,G1525=账期!$A$80,G1525=账期!$A$81,G1525=账期!$A$83,G1525=账期!$A$85,G1525=账期!$A$87,G1525=账期!$A$89,G1525=账期!$A$91),60,IF(OR(G1525=账期!$A$93,G1525=账期!$A$94,G1525=账期!$A$95,G1525=账期!$A$96,G1525=账期!$A$98,G1525=账期!$A$99,G1525=账期!$A$101,G1525=账期!$A$102),90,0)))</f>
        <v>0</v>
      </c>
      <c r="AF1525" s="396"/>
      <c r="AG1525" s="384"/>
      <c r="AH1525" s="396" t="str">
        <f t="shared" si="271"/>
        <v/>
      </c>
    </row>
    <row r="1526" spans="1:34" ht="18" customHeight="1" x14ac:dyDescent="0.25">
      <c r="A1526" s="301" t="str">
        <f t="shared" si="266"/>
        <v/>
      </c>
      <c r="B1526" s="380"/>
      <c r="C1526" s="381"/>
      <c r="D1526" s="382"/>
      <c r="E1526" s="383" t="str">
        <f t="shared" si="269"/>
        <v>C</v>
      </c>
      <c r="F1526" s="383" t="str">
        <f t="shared" si="270"/>
        <v>C</v>
      </c>
      <c r="G1526" s="384"/>
      <c r="H1526" s="385" t="str">
        <f>IF(G1526="","",VLOOKUP(G1526,下拉数据源!J:K,2,0))</f>
        <v/>
      </c>
      <c r="I1526" s="385"/>
      <c r="J1526" s="385"/>
      <c r="K1526" s="386"/>
      <c r="L1526" s="384"/>
      <c r="M1526" s="384"/>
      <c r="N1526" s="384"/>
      <c r="O1526" s="384"/>
      <c r="P1526" s="386"/>
      <c r="Q1526" s="387"/>
      <c r="R1526" s="286"/>
      <c r="S1526" s="388">
        <f t="shared" si="267"/>
        <v>0</v>
      </c>
      <c r="T1526" s="389"/>
      <c r="U1526" s="389">
        <f t="shared" si="265"/>
        <v>0</v>
      </c>
      <c r="V1526" s="451"/>
      <c r="W1526" s="452"/>
      <c r="X1526" s="386"/>
      <c r="Y1526" s="390"/>
      <c r="Z1526" s="391"/>
      <c r="AA1526" s="392"/>
      <c r="AB1526" s="393"/>
      <c r="AC1526" s="394"/>
      <c r="AD1526" s="395">
        <f t="shared" si="268"/>
        <v>0</v>
      </c>
      <c r="AE1526" s="396">
        <f>IF(OR(G1526=账期!$A$18,G1526=账期!$A$20,G1526=账期!$A$22,G1526=账期!$A$24,G1526=账期!$A$25,G1526=账期!$A$27,G1526=账期!$A$26,G1526=账期!$A$28,G1526=账期!$A$30,G1526=账期!$A$32,G1526=账期!$A$34,G1526=账期!$A$35,G1526=账期!$A$37,G1526=账期!$A$39,G1526=账期!$A$40,G1526=账期!$A$41,G1526=账期!$A$42,G1526=账期!$A$43,G1526=账期!$A$44,G1526=账期!$A$45,G1526=账期!$A$46,G1526=账期!$A$48,G1526=账期!$A$50,G1526=账期!$A$51,G1526=账期!$A$52,G1526=账期!$A$53,G1526=账期!$A$54,G1526=账期!$A$56,G1526=账期!$A$57,G1526=账期!$A$58,G1526=账期!$A$59,G1526=账期!$A$60,G1526=账期!$A$61,G1526=账期!$A$62,G1526=账期!$A$63,G1526=账期!$A$64,G1526=账期!$A$66,G1526=账期!$A$67,G1526=账期!$A$68,G1526=账期!$A$70,G1526=账期!$A$71),30,IF(OR(G1526=账期!$A$74,G1526=账期!$A$77,G1526=账期!$A$76,G1526=账期!$A$79,G1526=账期!$A$80,G1526=账期!$A$81,G1526=账期!$A$83,G1526=账期!$A$85,G1526=账期!$A$87,G1526=账期!$A$89,G1526=账期!$A$91),60,IF(OR(G1526=账期!$A$93,G1526=账期!$A$94,G1526=账期!$A$95,G1526=账期!$A$96,G1526=账期!$A$98,G1526=账期!$A$99,G1526=账期!$A$101,G1526=账期!$A$102),90,0)))</f>
        <v>0</v>
      </c>
      <c r="AF1526" s="396"/>
      <c r="AG1526" s="384"/>
      <c r="AH1526" s="396" t="str">
        <f t="shared" si="271"/>
        <v/>
      </c>
    </row>
    <row r="1527" spans="1:34" ht="18" customHeight="1" x14ac:dyDescent="0.25">
      <c r="A1527" s="301" t="str">
        <f t="shared" si="266"/>
        <v/>
      </c>
      <c r="B1527" s="380"/>
      <c r="C1527" s="381"/>
      <c r="D1527" s="382"/>
      <c r="E1527" s="383" t="str">
        <f t="shared" si="269"/>
        <v>C</v>
      </c>
      <c r="F1527" s="383" t="str">
        <f t="shared" si="270"/>
        <v>C</v>
      </c>
      <c r="G1527" s="384"/>
      <c r="H1527" s="385" t="str">
        <f>IF(G1527="","",VLOOKUP(G1527,下拉数据源!J:K,2,0))</f>
        <v/>
      </c>
      <c r="I1527" s="385"/>
      <c r="J1527" s="385"/>
      <c r="K1527" s="386"/>
      <c r="L1527" s="384"/>
      <c r="M1527" s="384"/>
      <c r="N1527" s="384"/>
      <c r="O1527" s="384"/>
      <c r="P1527" s="386"/>
      <c r="Q1527" s="387"/>
      <c r="R1527" s="286"/>
      <c r="S1527" s="388">
        <f t="shared" si="267"/>
        <v>0</v>
      </c>
      <c r="T1527" s="389"/>
      <c r="U1527" s="389">
        <f t="shared" si="265"/>
        <v>0</v>
      </c>
      <c r="V1527" s="451"/>
      <c r="W1527" s="452"/>
      <c r="X1527" s="386"/>
      <c r="Y1527" s="390"/>
      <c r="Z1527" s="391"/>
      <c r="AA1527" s="392"/>
      <c r="AB1527" s="393"/>
      <c r="AC1527" s="394"/>
      <c r="AD1527" s="395">
        <f t="shared" si="268"/>
        <v>0</v>
      </c>
      <c r="AE1527" s="396">
        <f>IF(OR(G1527=账期!$A$18,G1527=账期!$A$20,G1527=账期!$A$22,G1527=账期!$A$24,G1527=账期!$A$25,G1527=账期!$A$27,G1527=账期!$A$26,G1527=账期!$A$28,G1527=账期!$A$30,G1527=账期!$A$32,G1527=账期!$A$34,G1527=账期!$A$35,G1527=账期!$A$37,G1527=账期!$A$39,G1527=账期!$A$40,G1527=账期!$A$41,G1527=账期!$A$42,G1527=账期!$A$43,G1527=账期!$A$44,G1527=账期!$A$45,G1527=账期!$A$46,G1527=账期!$A$48,G1527=账期!$A$50,G1527=账期!$A$51,G1527=账期!$A$52,G1527=账期!$A$53,G1527=账期!$A$54,G1527=账期!$A$56,G1527=账期!$A$57,G1527=账期!$A$58,G1527=账期!$A$59,G1527=账期!$A$60,G1527=账期!$A$61,G1527=账期!$A$62,G1527=账期!$A$63,G1527=账期!$A$64,G1527=账期!$A$66,G1527=账期!$A$67,G1527=账期!$A$68,G1527=账期!$A$70,G1527=账期!$A$71),30,IF(OR(G1527=账期!$A$74,G1527=账期!$A$77,G1527=账期!$A$76,G1527=账期!$A$79,G1527=账期!$A$80,G1527=账期!$A$81,G1527=账期!$A$83,G1527=账期!$A$85,G1527=账期!$A$87,G1527=账期!$A$89,G1527=账期!$A$91),60,IF(OR(G1527=账期!$A$93,G1527=账期!$A$94,G1527=账期!$A$95,G1527=账期!$A$96,G1527=账期!$A$98,G1527=账期!$A$99,G1527=账期!$A$101,G1527=账期!$A$102),90,0)))</f>
        <v>0</v>
      </c>
      <c r="AF1527" s="396"/>
      <c r="AG1527" s="384"/>
      <c r="AH1527" s="396" t="str">
        <f t="shared" si="271"/>
        <v/>
      </c>
    </row>
    <row r="1528" spans="1:34" ht="18" customHeight="1" x14ac:dyDescent="0.25">
      <c r="A1528" s="301" t="str">
        <f t="shared" si="266"/>
        <v/>
      </c>
      <c r="B1528" s="380"/>
      <c r="C1528" s="381"/>
      <c r="D1528" s="382"/>
      <c r="E1528" s="383" t="str">
        <f t="shared" si="269"/>
        <v>C</v>
      </c>
      <c r="F1528" s="383" t="str">
        <f t="shared" si="270"/>
        <v>C</v>
      </c>
      <c r="G1528" s="384"/>
      <c r="H1528" s="385" t="str">
        <f>IF(G1528="","",VLOOKUP(G1528,下拉数据源!J:K,2,0))</f>
        <v/>
      </c>
      <c r="I1528" s="385"/>
      <c r="J1528" s="385"/>
      <c r="K1528" s="386"/>
      <c r="L1528" s="384"/>
      <c r="M1528" s="384"/>
      <c r="N1528" s="384"/>
      <c r="O1528" s="384"/>
      <c r="P1528" s="386"/>
      <c r="Q1528" s="387"/>
      <c r="R1528" s="286"/>
      <c r="S1528" s="388">
        <f t="shared" si="267"/>
        <v>0</v>
      </c>
      <c r="T1528" s="389"/>
      <c r="U1528" s="389">
        <f t="shared" si="265"/>
        <v>0</v>
      </c>
      <c r="V1528" s="451"/>
      <c r="W1528" s="452"/>
      <c r="X1528" s="386"/>
      <c r="Y1528" s="390"/>
      <c r="Z1528" s="391"/>
      <c r="AA1528" s="392"/>
      <c r="AB1528" s="393"/>
      <c r="AC1528" s="394"/>
      <c r="AD1528" s="395">
        <f t="shared" si="268"/>
        <v>0</v>
      </c>
      <c r="AE1528" s="396">
        <f>IF(OR(G1528=账期!$A$18,G1528=账期!$A$20,G1528=账期!$A$22,G1528=账期!$A$24,G1528=账期!$A$25,G1528=账期!$A$27,G1528=账期!$A$26,G1528=账期!$A$28,G1528=账期!$A$30,G1528=账期!$A$32,G1528=账期!$A$34,G1528=账期!$A$35,G1528=账期!$A$37,G1528=账期!$A$39,G1528=账期!$A$40,G1528=账期!$A$41,G1528=账期!$A$42,G1528=账期!$A$43,G1528=账期!$A$44,G1528=账期!$A$45,G1528=账期!$A$46,G1528=账期!$A$48,G1528=账期!$A$50,G1528=账期!$A$51,G1528=账期!$A$52,G1528=账期!$A$53,G1528=账期!$A$54,G1528=账期!$A$56,G1528=账期!$A$57,G1528=账期!$A$58,G1528=账期!$A$59,G1528=账期!$A$60,G1528=账期!$A$61,G1528=账期!$A$62,G1528=账期!$A$63,G1528=账期!$A$64,G1528=账期!$A$66,G1528=账期!$A$67,G1528=账期!$A$68,G1528=账期!$A$70,G1528=账期!$A$71),30,IF(OR(G1528=账期!$A$74,G1528=账期!$A$77,G1528=账期!$A$76,G1528=账期!$A$79,G1528=账期!$A$80,G1528=账期!$A$81,G1528=账期!$A$83,G1528=账期!$A$85,G1528=账期!$A$87,G1528=账期!$A$89,G1528=账期!$A$91),60,IF(OR(G1528=账期!$A$93,G1528=账期!$A$94,G1528=账期!$A$95,G1528=账期!$A$96,G1528=账期!$A$98,G1528=账期!$A$99,G1528=账期!$A$101,G1528=账期!$A$102),90,0)))</f>
        <v>0</v>
      </c>
      <c r="AF1528" s="396"/>
      <c r="AG1528" s="384"/>
      <c r="AH1528" s="396" t="str">
        <f t="shared" si="271"/>
        <v/>
      </c>
    </row>
    <row r="1529" spans="1:34" ht="18" customHeight="1" x14ac:dyDescent="0.25">
      <c r="A1529" s="301" t="str">
        <f t="shared" si="266"/>
        <v/>
      </c>
      <c r="B1529" s="380"/>
      <c r="C1529" s="381"/>
      <c r="D1529" s="382"/>
      <c r="E1529" s="383" t="str">
        <f t="shared" si="269"/>
        <v>C</v>
      </c>
      <c r="F1529" s="383" t="str">
        <f t="shared" si="270"/>
        <v>C</v>
      </c>
      <c r="G1529" s="384"/>
      <c r="H1529" s="385" t="str">
        <f>IF(G1529="","",VLOOKUP(G1529,下拉数据源!J:K,2,0))</f>
        <v/>
      </c>
      <c r="I1529" s="385"/>
      <c r="J1529" s="385"/>
      <c r="K1529" s="386"/>
      <c r="L1529" s="384"/>
      <c r="M1529" s="384"/>
      <c r="N1529" s="384"/>
      <c r="O1529" s="384"/>
      <c r="P1529" s="386"/>
      <c r="Q1529" s="387"/>
      <c r="R1529" s="286"/>
      <c r="S1529" s="388">
        <f t="shared" si="267"/>
        <v>0</v>
      </c>
      <c r="T1529" s="389"/>
      <c r="U1529" s="389">
        <f t="shared" si="265"/>
        <v>0</v>
      </c>
      <c r="V1529" s="451"/>
      <c r="W1529" s="452"/>
      <c r="X1529" s="386"/>
      <c r="Y1529" s="390"/>
      <c r="Z1529" s="391"/>
      <c r="AA1529" s="392"/>
      <c r="AB1529" s="393"/>
      <c r="AC1529" s="394"/>
      <c r="AD1529" s="395">
        <f t="shared" si="268"/>
        <v>0</v>
      </c>
      <c r="AE1529" s="396">
        <f>IF(OR(G1529=账期!$A$18,G1529=账期!$A$20,G1529=账期!$A$22,G1529=账期!$A$24,G1529=账期!$A$25,G1529=账期!$A$27,G1529=账期!$A$26,G1529=账期!$A$28,G1529=账期!$A$30,G1529=账期!$A$32,G1529=账期!$A$34,G1529=账期!$A$35,G1529=账期!$A$37,G1529=账期!$A$39,G1529=账期!$A$40,G1529=账期!$A$41,G1529=账期!$A$42,G1529=账期!$A$43,G1529=账期!$A$44,G1529=账期!$A$45,G1529=账期!$A$46,G1529=账期!$A$48,G1529=账期!$A$50,G1529=账期!$A$51,G1529=账期!$A$52,G1529=账期!$A$53,G1529=账期!$A$54,G1529=账期!$A$56,G1529=账期!$A$57,G1529=账期!$A$58,G1529=账期!$A$59,G1529=账期!$A$60,G1529=账期!$A$61,G1529=账期!$A$62,G1529=账期!$A$63,G1529=账期!$A$64,G1529=账期!$A$66,G1529=账期!$A$67,G1529=账期!$A$68,G1529=账期!$A$70,G1529=账期!$A$71),30,IF(OR(G1529=账期!$A$74,G1529=账期!$A$77,G1529=账期!$A$76,G1529=账期!$A$79,G1529=账期!$A$80,G1529=账期!$A$81,G1529=账期!$A$83,G1529=账期!$A$85,G1529=账期!$A$87,G1529=账期!$A$89,G1529=账期!$A$91),60,IF(OR(G1529=账期!$A$93,G1529=账期!$A$94,G1529=账期!$A$95,G1529=账期!$A$96,G1529=账期!$A$98,G1529=账期!$A$99,G1529=账期!$A$101,G1529=账期!$A$102),90,0)))</f>
        <v>0</v>
      </c>
      <c r="AF1529" s="396"/>
      <c r="AG1529" s="384"/>
      <c r="AH1529" s="396" t="str">
        <f t="shared" si="271"/>
        <v/>
      </c>
    </row>
    <row r="1530" spans="1:34" ht="18" customHeight="1" x14ac:dyDescent="0.25">
      <c r="A1530" s="301" t="str">
        <f t="shared" si="266"/>
        <v/>
      </c>
      <c r="B1530" s="380"/>
      <c r="C1530" s="381"/>
      <c r="D1530" s="382"/>
      <c r="E1530" s="383" t="str">
        <f t="shared" si="269"/>
        <v>C</v>
      </c>
      <c r="F1530" s="383" t="str">
        <f t="shared" si="270"/>
        <v>C</v>
      </c>
      <c r="G1530" s="384"/>
      <c r="H1530" s="385" t="str">
        <f>IF(G1530="","",VLOOKUP(G1530,下拉数据源!J:K,2,0))</f>
        <v/>
      </c>
      <c r="I1530" s="385"/>
      <c r="J1530" s="385"/>
      <c r="K1530" s="386"/>
      <c r="L1530" s="384"/>
      <c r="M1530" s="384"/>
      <c r="N1530" s="384"/>
      <c r="O1530" s="384"/>
      <c r="P1530" s="386"/>
      <c r="Q1530" s="387"/>
      <c r="R1530" s="286"/>
      <c r="S1530" s="388">
        <f t="shared" si="267"/>
        <v>0</v>
      </c>
      <c r="T1530" s="389"/>
      <c r="U1530" s="389">
        <f t="shared" ref="U1530:U1593" si="272">S1530-T1530</f>
        <v>0</v>
      </c>
      <c r="V1530" s="451"/>
      <c r="W1530" s="452"/>
      <c r="X1530" s="386"/>
      <c r="Y1530" s="390"/>
      <c r="Z1530" s="391"/>
      <c r="AA1530" s="392"/>
      <c r="AB1530" s="393"/>
      <c r="AC1530" s="394"/>
      <c r="AD1530" s="395">
        <f t="shared" si="268"/>
        <v>0</v>
      </c>
      <c r="AE1530" s="396">
        <f>IF(OR(G1530=账期!$A$18,G1530=账期!$A$20,G1530=账期!$A$22,G1530=账期!$A$24,G1530=账期!$A$25,G1530=账期!$A$27,G1530=账期!$A$26,G1530=账期!$A$28,G1530=账期!$A$30,G1530=账期!$A$32,G1530=账期!$A$34,G1530=账期!$A$35,G1530=账期!$A$37,G1530=账期!$A$39,G1530=账期!$A$40,G1530=账期!$A$41,G1530=账期!$A$42,G1530=账期!$A$43,G1530=账期!$A$44,G1530=账期!$A$45,G1530=账期!$A$46,G1530=账期!$A$48,G1530=账期!$A$50,G1530=账期!$A$51,G1530=账期!$A$52,G1530=账期!$A$53,G1530=账期!$A$54,G1530=账期!$A$56,G1530=账期!$A$57,G1530=账期!$A$58,G1530=账期!$A$59,G1530=账期!$A$60,G1530=账期!$A$61,G1530=账期!$A$62,G1530=账期!$A$63,G1530=账期!$A$64,G1530=账期!$A$66,G1530=账期!$A$67,G1530=账期!$A$68,G1530=账期!$A$70,G1530=账期!$A$71),30,IF(OR(G1530=账期!$A$74,G1530=账期!$A$77,G1530=账期!$A$76,G1530=账期!$A$79,G1530=账期!$A$80,G1530=账期!$A$81,G1530=账期!$A$83,G1530=账期!$A$85,G1530=账期!$A$87,G1530=账期!$A$89,G1530=账期!$A$91),60,IF(OR(G1530=账期!$A$93,G1530=账期!$A$94,G1530=账期!$A$95,G1530=账期!$A$96,G1530=账期!$A$98,G1530=账期!$A$99,G1530=账期!$A$101,G1530=账期!$A$102),90,0)))</f>
        <v>0</v>
      </c>
      <c r="AF1530" s="396"/>
      <c r="AG1530" s="384"/>
      <c r="AH1530" s="396" t="str">
        <f t="shared" si="271"/>
        <v/>
      </c>
    </row>
    <row r="1531" spans="1:34" ht="18" customHeight="1" x14ac:dyDescent="0.25">
      <c r="A1531" s="301" t="str">
        <f t="shared" si="266"/>
        <v/>
      </c>
      <c r="B1531" s="380"/>
      <c r="C1531" s="381"/>
      <c r="D1531" s="382"/>
      <c r="E1531" s="383" t="str">
        <f t="shared" si="269"/>
        <v>C</v>
      </c>
      <c r="F1531" s="383" t="str">
        <f t="shared" si="270"/>
        <v>C</v>
      </c>
      <c r="G1531" s="384"/>
      <c r="H1531" s="385" t="str">
        <f>IF(G1531="","",VLOOKUP(G1531,下拉数据源!J:K,2,0))</f>
        <v/>
      </c>
      <c r="I1531" s="385"/>
      <c r="J1531" s="385"/>
      <c r="K1531" s="386"/>
      <c r="L1531" s="384"/>
      <c r="M1531" s="384"/>
      <c r="N1531" s="384"/>
      <c r="O1531" s="384"/>
      <c r="P1531" s="386"/>
      <c r="Q1531" s="387"/>
      <c r="R1531" s="286"/>
      <c r="S1531" s="388">
        <f t="shared" si="267"/>
        <v>0</v>
      </c>
      <c r="T1531" s="389"/>
      <c r="U1531" s="389">
        <f t="shared" si="272"/>
        <v>0</v>
      </c>
      <c r="V1531" s="451"/>
      <c r="W1531" s="452"/>
      <c r="X1531" s="386"/>
      <c r="Y1531" s="390"/>
      <c r="Z1531" s="391"/>
      <c r="AA1531" s="392"/>
      <c r="AB1531" s="393"/>
      <c r="AC1531" s="394"/>
      <c r="AD1531" s="395">
        <f t="shared" si="268"/>
        <v>0</v>
      </c>
      <c r="AE1531" s="396">
        <f>IF(OR(G1531=账期!$A$18,G1531=账期!$A$20,G1531=账期!$A$22,G1531=账期!$A$24,G1531=账期!$A$25,G1531=账期!$A$27,G1531=账期!$A$26,G1531=账期!$A$28,G1531=账期!$A$30,G1531=账期!$A$32,G1531=账期!$A$34,G1531=账期!$A$35,G1531=账期!$A$37,G1531=账期!$A$39,G1531=账期!$A$40,G1531=账期!$A$41,G1531=账期!$A$42,G1531=账期!$A$43,G1531=账期!$A$44,G1531=账期!$A$45,G1531=账期!$A$46,G1531=账期!$A$48,G1531=账期!$A$50,G1531=账期!$A$51,G1531=账期!$A$52,G1531=账期!$A$53,G1531=账期!$A$54,G1531=账期!$A$56,G1531=账期!$A$57,G1531=账期!$A$58,G1531=账期!$A$59,G1531=账期!$A$60,G1531=账期!$A$61,G1531=账期!$A$62,G1531=账期!$A$63,G1531=账期!$A$64,G1531=账期!$A$66,G1531=账期!$A$67,G1531=账期!$A$68,G1531=账期!$A$70,G1531=账期!$A$71),30,IF(OR(G1531=账期!$A$74,G1531=账期!$A$77,G1531=账期!$A$76,G1531=账期!$A$79,G1531=账期!$A$80,G1531=账期!$A$81,G1531=账期!$A$83,G1531=账期!$A$85,G1531=账期!$A$87,G1531=账期!$A$89,G1531=账期!$A$91),60,IF(OR(G1531=账期!$A$93,G1531=账期!$A$94,G1531=账期!$A$95,G1531=账期!$A$96,G1531=账期!$A$98,G1531=账期!$A$99,G1531=账期!$A$101,G1531=账期!$A$102),90,0)))</f>
        <v>0</v>
      </c>
      <c r="AF1531" s="396"/>
      <c r="AG1531" s="384"/>
      <c r="AH1531" s="396" t="str">
        <f t="shared" si="271"/>
        <v/>
      </c>
    </row>
    <row r="1532" spans="1:34" ht="18" customHeight="1" x14ac:dyDescent="0.25">
      <c r="A1532" s="301" t="str">
        <f t="shared" si="266"/>
        <v/>
      </c>
      <c r="B1532" s="380"/>
      <c r="C1532" s="381"/>
      <c r="D1532" s="382"/>
      <c r="E1532" s="383" t="str">
        <f t="shared" si="269"/>
        <v>C</v>
      </c>
      <c r="F1532" s="383" t="str">
        <f t="shared" si="270"/>
        <v>C</v>
      </c>
      <c r="G1532" s="384"/>
      <c r="H1532" s="385" t="str">
        <f>IF(G1532="","",VLOOKUP(G1532,下拉数据源!J:K,2,0))</f>
        <v/>
      </c>
      <c r="I1532" s="385"/>
      <c r="J1532" s="385"/>
      <c r="K1532" s="386"/>
      <c r="L1532" s="384"/>
      <c r="M1532" s="384"/>
      <c r="N1532" s="384"/>
      <c r="O1532" s="384"/>
      <c r="P1532" s="386"/>
      <c r="Q1532" s="387"/>
      <c r="R1532" s="286"/>
      <c r="S1532" s="388">
        <f t="shared" si="267"/>
        <v>0</v>
      </c>
      <c r="T1532" s="389"/>
      <c r="U1532" s="389">
        <f t="shared" si="272"/>
        <v>0</v>
      </c>
      <c r="V1532" s="451"/>
      <c r="W1532" s="452"/>
      <c r="X1532" s="386"/>
      <c r="Y1532" s="390"/>
      <c r="Z1532" s="391"/>
      <c r="AA1532" s="392"/>
      <c r="AB1532" s="393"/>
      <c r="AC1532" s="394"/>
      <c r="AD1532" s="395">
        <f t="shared" si="268"/>
        <v>0</v>
      </c>
      <c r="AE1532" s="396">
        <f>IF(OR(G1532=账期!$A$18,G1532=账期!$A$20,G1532=账期!$A$22,G1532=账期!$A$24,G1532=账期!$A$25,G1532=账期!$A$27,G1532=账期!$A$26,G1532=账期!$A$28,G1532=账期!$A$30,G1532=账期!$A$32,G1532=账期!$A$34,G1532=账期!$A$35,G1532=账期!$A$37,G1532=账期!$A$39,G1532=账期!$A$40,G1532=账期!$A$41,G1532=账期!$A$42,G1532=账期!$A$43,G1532=账期!$A$44,G1532=账期!$A$45,G1532=账期!$A$46,G1532=账期!$A$48,G1532=账期!$A$50,G1532=账期!$A$51,G1532=账期!$A$52,G1532=账期!$A$53,G1532=账期!$A$54,G1532=账期!$A$56,G1532=账期!$A$57,G1532=账期!$A$58,G1532=账期!$A$59,G1532=账期!$A$60,G1532=账期!$A$61,G1532=账期!$A$62,G1532=账期!$A$63,G1532=账期!$A$64,G1532=账期!$A$66,G1532=账期!$A$67,G1532=账期!$A$68,G1532=账期!$A$70,G1532=账期!$A$71),30,IF(OR(G1532=账期!$A$74,G1532=账期!$A$77,G1532=账期!$A$76,G1532=账期!$A$79,G1532=账期!$A$80,G1532=账期!$A$81,G1532=账期!$A$83,G1532=账期!$A$85,G1532=账期!$A$87,G1532=账期!$A$89,G1532=账期!$A$91),60,IF(OR(G1532=账期!$A$93,G1532=账期!$A$94,G1532=账期!$A$95,G1532=账期!$A$96,G1532=账期!$A$98,G1532=账期!$A$99,G1532=账期!$A$101,G1532=账期!$A$102),90,0)))</f>
        <v>0</v>
      </c>
      <c r="AF1532" s="396"/>
      <c r="AG1532" s="384"/>
      <c r="AH1532" s="396" t="str">
        <f t="shared" si="271"/>
        <v/>
      </c>
    </row>
    <row r="1533" spans="1:34" ht="18" customHeight="1" x14ac:dyDescent="0.25">
      <c r="A1533" s="301" t="str">
        <f t="shared" ref="A1533:A1596" si="273">IF(V1533="","",TEXT(V1533,"yyyy年m月"))</f>
        <v/>
      </c>
      <c r="B1533" s="380"/>
      <c r="C1533" s="381"/>
      <c r="D1533" s="382"/>
      <c r="E1533" s="383" t="str">
        <f t="shared" si="269"/>
        <v>C</v>
      </c>
      <c r="F1533" s="383" t="str">
        <f t="shared" si="270"/>
        <v>C</v>
      </c>
      <c r="G1533" s="384"/>
      <c r="H1533" s="385" t="str">
        <f>IF(G1533="","",VLOOKUP(G1533,下拉数据源!J:K,2,0))</f>
        <v/>
      </c>
      <c r="I1533" s="385"/>
      <c r="J1533" s="385"/>
      <c r="K1533" s="386"/>
      <c r="L1533" s="384"/>
      <c r="M1533" s="384"/>
      <c r="N1533" s="384"/>
      <c r="O1533" s="384"/>
      <c r="P1533" s="386"/>
      <c r="Q1533" s="387"/>
      <c r="R1533" s="286"/>
      <c r="S1533" s="388">
        <f t="shared" si="267"/>
        <v>0</v>
      </c>
      <c r="T1533" s="389"/>
      <c r="U1533" s="389">
        <f t="shared" si="272"/>
        <v>0</v>
      </c>
      <c r="V1533" s="451"/>
      <c r="W1533" s="452"/>
      <c r="X1533" s="386"/>
      <c r="Y1533" s="390"/>
      <c r="Z1533" s="391"/>
      <c r="AA1533" s="392"/>
      <c r="AB1533" s="393"/>
      <c r="AC1533" s="394"/>
      <c r="AD1533" s="395">
        <f t="shared" si="268"/>
        <v>0</v>
      </c>
      <c r="AE1533" s="396">
        <f>IF(OR(G1533=账期!$A$18,G1533=账期!$A$20,G1533=账期!$A$22,G1533=账期!$A$24,G1533=账期!$A$25,G1533=账期!$A$27,G1533=账期!$A$26,G1533=账期!$A$28,G1533=账期!$A$30,G1533=账期!$A$32,G1533=账期!$A$34,G1533=账期!$A$35,G1533=账期!$A$37,G1533=账期!$A$39,G1533=账期!$A$40,G1533=账期!$A$41,G1533=账期!$A$42,G1533=账期!$A$43,G1533=账期!$A$44,G1533=账期!$A$45,G1533=账期!$A$46,G1533=账期!$A$48,G1533=账期!$A$50,G1533=账期!$A$51,G1533=账期!$A$52,G1533=账期!$A$53,G1533=账期!$A$54,G1533=账期!$A$56,G1533=账期!$A$57,G1533=账期!$A$58,G1533=账期!$A$59,G1533=账期!$A$60,G1533=账期!$A$61,G1533=账期!$A$62,G1533=账期!$A$63,G1533=账期!$A$64,G1533=账期!$A$66,G1533=账期!$A$67,G1533=账期!$A$68,G1533=账期!$A$70,G1533=账期!$A$71),30,IF(OR(G1533=账期!$A$74,G1533=账期!$A$77,G1533=账期!$A$76,G1533=账期!$A$79,G1533=账期!$A$80,G1533=账期!$A$81,G1533=账期!$A$83,G1533=账期!$A$85,G1533=账期!$A$87,G1533=账期!$A$89,G1533=账期!$A$91),60,IF(OR(G1533=账期!$A$93,G1533=账期!$A$94,G1533=账期!$A$95,G1533=账期!$A$96,G1533=账期!$A$98,G1533=账期!$A$99,G1533=账期!$A$101,G1533=账期!$A$102),90,0)))</f>
        <v>0</v>
      </c>
      <c r="AF1533" s="396"/>
      <c r="AG1533" s="384"/>
      <c r="AH1533" s="396" t="str">
        <f t="shared" si="271"/>
        <v/>
      </c>
    </row>
    <row r="1534" spans="1:34" ht="18" customHeight="1" x14ac:dyDescent="0.25">
      <c r="A1534" s="301" t="str">
        <f t="shared" si="273"/>
        <v/>
      </c>
      <c r="B1534" s="380"/>
      <c r="C1534" s="381"/>
      <c r="D1534" s="382"/>
      <c r="E1534" s="383" t="str">
        <f t="shared" si="269"/>
        <v>C</v>
      </c>
      <c r="F1534" s="383" t="str">
        <f t="shared" si="270"/>
        <v>C</v>
      </c>
      <c r="G1534" s="384"/>
      <c r="H1534" s="385" t="str">
        <f>IF(G1534="","",VLOOKUP(G1534,下拉数据源!J:K,2,0))</f>
        <v/>
      </c>
      <c r="I1534" s="385"/>
      <c r="J1534" s="385"/>
      <c r="K1534" s="386"/>
      <c r="L1534" s="384"/>
      <c r="M1534" s="384"/>
      <c r="N1534" s="384"/>
      <c r="O1534" s="384"/>
      <c r="P1534" s="386"/>
      <c r="Q1534" s="387"/>
      <c r="R1534" s="286"/>
      <c r="S1534" s="388">
        <f t="shared" si="267"/>
        <v>0</v>
      </c>
      <c r="T1534" s="389"/>
      <c r="U1534" s="389">
        <f t="shared" si="272"/>
        <v>0</v>
      </c>
      <c r="V1534" s="451"/>
      <c r="W1534" s="452"/>
      <c r="X1534" s="386"/>
      <c r="Y1534" s="390"/>
      <c r="Z1534" s="391"/>
      <c r="AA1534" s="392"/>
      <c r="AB1534" s="393"/>
      <c r="AC1534" s="394"/>
      <c r="AD1534" s="395">
        <f t="shared" si="268"/>
        <v>0</v>
      </c>
      <c r="AE1534" s="396">
        <f>IF(OR(G1534=账期!$A$18,G1534=账期!$A$20,G1534=账期!$A$22,G1534=账期!$A$24,G1534=账期!$A$25,G1534=账期!$A$27,G1534=账期!$A$26,G1534=账期!$A$28,G1534=账期!$A$30,G1534=账期!$A$32,G1534=账期!$A$34,G1534=账期!$A$35,G1534=账期!$A$37,G1534=账期!$A$39,G1534=账期!$A$40,G1534=账期!$A$41,G1534=账期!$A$42,G1534=账期!$A$43,G1534=账期!$A$44,G1534=账期!$A$45,G1534=账期!$A$46,G1534=账期!$A$48,G1534=账期!$A$50,G1534=账期!$A$51,G1534=账期!$A$52,G1534=账期!$A$53,G1534=账期!$A$54,G1534=账期!$A$56,G1534=账期!$A$57,G1534=账期!$A$58,G1534=账期!$A$59,G1534=账期!$A$60,G1534=账期!$A$61,G1534=账期!$A$62,G1534=账期!$A$63,G1534=账期!$A$64,G1534=账期!$A$66,G1534=账期!$A$67,G1534=账期!$A$68,G1534=账期!$A$70,G1534=账期!$A$71),30,IF(OR(G1534=账期!$A$74,G1534=账期!$A$77,G1534=账期!$A$76,G1534=账期!$A$79,G1534=账期!$A$80,G1534=账期!$A$81,G1534=账期!$A$83,G1534=账期!$A$85,G1534=账期!$A$87,G1534=账期!$A$89,G1534=账期!$A$91),60,IF(OR(G1534=账期!$A$93,G1534=账期!$A$94,G1534=账期!$A$95,G1534=账期!$A$96,G1534=账期!$A$98,G1534=账期!$A$99,G1534=账期!$A$101,G1534=账期!$A$102),90,0)))</f>
        <v>0</v>
      </c>
      <c r="AF1534" s="396"/>
      <c r="AG1534" s="384"/>
      <c r="AH1534" s="396" t="str">
        <f t="shared" si="271"/>
        <v/>
      </c>
    </row>
    <row r="1535" spans="1:34" ht="18" customHeight="1" x14ac:dyDescent="0.25">
      <c r="A1535" s="301" t="str">
        <f t="shared" si="273"/>
        <v/>
      </c>
      <c r="B1535" s="380"/>
      <c r="C1535" s="381"/>
      <c r="D1535" s="382"/>
      <c r="E1535" s="383" t="str">
        <f t="shared" si="269"/>
        <v>C</v>
      </c>
      <c r="F1535" s="383" t="str">
        <f t="shared" si="270"/>
        <v>C</v>
      </c>
      <c r="G1535" s="384"/>
      <c r="H1535" s="385" t="str">
        <f>IF(G1535="","",VLOOKUP(G1535,下拉数据源!J:K,2,0))</f>
        <v/>
      </c>
      <c r="I1535" s="385"/>
      <c r="J1535" s="385"/>
      <c r="K1535" s="386"/>
      <c r="L1535" s="384"/>
      <c r="M1535" s="384"/>
      <c r="N1535" s="384"/>
      <c r="O1535" s="384"/>
      <c r="P1535" s="386"/>
      <c r="Q1535" s="387"/>
      <c r="R1535" s="286"/>
      <c r="S1535" s="388">
        <f t="shared" ref="S1535:S1598" si="274">Q1535*R1535</f>
        <v>0</v>
      </c>
      <c r="T1535" s="389"/>
      <c r="U1535" s="389">
        <f t="shared" si="272"/>
        <v>0</v>
      </c>
      <c r="V1535" s="451"/>
      <c r="W1535" s="452"/>
      <c r="X1535" s="386"/>
      <c r="Y1535" s="390"/>
      <c r="Z1535" s="391"/>
      <c r="AA1535" s="392"/>
      <c r="AB1535" s="393"/>
      <c r="AC1535" s="394"/>
      <c r="AD1535" s="395">
        <f t="shared" si="268"/>
        <v>0</v>
      </c>
      <c r="AE1535" s="396">
        <f>IF(OR(G1535=账期!$A$18,G1535=账期!$A$20,G1535=账期!$A$22,G1535=账期!$A$24,G1535=账期!$A$25,G1535=账期!$A$27,G1535=账期!$A$26,G1535=账期!$A$28,G1535=账期!$A$30,G1535=账期!$A$32,G1535=账期!$A$34,G1535=账期!$A$35,G1535=账期!$A$37,G1535=账期!$A$39,G1535=账期!$A$40,G1535=账期!$A$41,G1535=账期!$A$42,G1535=账期!$A$43,G1535=账期!$A$44,G1535=账期!$A$45,G1535=账期!$A$46,G1535=账期!$A$48,G1535=账期!$A$50,G1535=账期!$A$51,G1535=账期!$A$52,G1535=账期!$A$53,G1535=账期!$A$54,G1535=账期!$A$56,G1535=账期!$A$57,G1535=账期!$A$58,G1535=账期!$A$59,G1535=账期!$A$60,G1535=账期!$A$61,G1535=账期!$A$62,G1535=账期!$A$63,G1535=账期!$A$64,G1535=账期!$A$66,G1535=账期!$A$67,G1535=账期!$A$68,G1535=账期!$A$70,G1535=账期!$A$71),30,IF(OR(G1535=账期!$A$74,G1535=账期!$A$77,G1535=账期!$A$76,G1535=账期!$A$79,G1535=账期!$A$80,G1535=账期!$A$81,G1535=账期!$A$83,G1535=账期!$A$85,G1535=账期!$A$87,G1535=账期!$A$89,G1535=账期!$A$91),60,IF(OR(G1535=账期!$A$93,G1535=账期!$A$94,G1535=账期!$A$95,G1535=账期!$A$96,G1535=账期!$A$98,G1535=账期!$A$99,G1535=账期!$A$101,G1535=账期!$A$102),90,0)))</f>
        <v>0</v>
      </c>
      <c r="AF1535" s="396"/>
      <c r="AG1535" s="384"/>
      <c r="AH1535" s="396" t="str">
        <f t="shared" si="271"/>
        <v/>
      </c>
    </row>
    <row r="1536" spans="1:34" ht="18" customHeight="1" x14ac:dyDescent="0.25">
      <c r="A1536" s="301" t="str">
        <f t="shared" si="273"/>
        <v/>
      </c>
      <c r="B1536" s="380"/>
      <c r="C1536" s="381"/>
      <c r="D1536" s="382"/>
      <c r="E1536" s="383" t="str">
        <f t="shared" si="269"/>
        <v>C</v>
      </c>
      <c r="F1536" s="383" t="str">
        <f t="shared" si="270"/>
        <v>C</v>
      </c>
      <c r="G1536" s="384"/>
      <c r="H1536" s="385" t="str">
        <f>IF(G1536="","",VLOOKUP(G1536,下拉数据源!J:K,2,0))</f>
        <v/>
      </c>
      <c r="I1536" s="385"/>
      <c r="J1536" s="385"/>
      <c r="K1536" s="386"/>
      <c r="L1536" s="384"/>
      <c r="M1536" s="384"/>
      <c r="N1536" s="384"/>
      <c r="O1536" s="384"/>
      <c r="P1536" s="386"/>
      <c r="Q1536" s="387"/>
      <c r="R1536" s="286"/>
      <c r="S1536" s="388">
        <f t="shared" si="274"/>
        <v>0</v>
      </c>
      <c r="T1536" s="389"/>
      <c r="U1536" s="389">
        <f t="shared" si="272"/>
        <v>0</v>
      </c>
      <c r="V1536" s="451"/>
      <c r="W1536" s="452"/>
      <c r="X1536" s="386"/>
      <c r="Y1536" s="390"/>
      <c r="Z1536" s="391"/>
      <c r="AA1536" s="392"/>
      <c r="AB1536" s="393"/>
      <c r="AC1536" s="394"/>
      <c r="AD1536" s="395">
        <f t="shared" ref="AD1536:AD1599" si="275">IF(AE1536&gt;0,(DATE(YEAR(AC1536),MONTH(AC1536)+1,1)-1)+AE1536,AC1536)</f>
        <v>0</v>
      </c>
      <c r="AE1536" s="396">
        <f>IF(OR(G1536=账期!$A$18,G1536=账期!$A$20,G1536=账期!$A$22,G1536=账期!$A$24,G1536=账期!$A$25,G1536=账期!$A$27,G1536=账期!$A$26,G1536=账期!$A$28,G1536=账期!$A$30,G1536=账期!$A$32,G1536=账期!$A$34,G1536=账期!$A$35,G1536=账期!$A$37,G1536=账期!$A$39,G1536=账期!$A$40,G1536=账期!$A$41,G1536=账期!$A$42,G1536=账期!$A$43,G1536=账期!$A$44,G1536=账期!$A$45,G1536=账期!$A$46,G1536=账期!$A$48,G1536=账期!$A$50,G1536=账期!$A$51,G1536=账期!$A$52,G1536=账期!$A$53,G1536=账期!$A$54,G1536=账期!$A$56,G1536=账期!$A$57,G1536=账期!$A$58,G1536=账期!$A$59,G1536=账期!$A$60,G1536=账期!$A$61,G1536=账期!$A$62,G1536=账期!$A$63,G1536=账期!$A$64,G1536=账期!$A$66,G1536=账期!$A$67,G1536=账期!$A$68,G1536=账期!$A$70,G1536=账期!$A$71),30,IF(OR(G1536=账期!$A$74,G1536=账期!$A$77,G1536=账期!$A$76,G1536=账期!$A$79,G1536=账期!$A$80,G1536=账期!$A$81,G1536=账期!$A$83,G1536=账期!$A$85,G1536=账期!$A$87,G1536=账期!$A$89,G1536=账期!$A$91),60,IF(OR(G1536=账期!$A$93,G1536=账期!$A$94,G1536=账期!$A$95,G1536=账期!$A$96,G1536=账期!$A$98,G1536=账期!$A$99,G1536=账期!$A$101,G1536=账期!$A$102),90,0)))</f>
        <v>0</v>
      </c>
      <c r="AF1536" s="396"/>
      <c r="AG1536" s="384"/>
      <c r="AH1536" s="396" t="str">
        <f t="shared" si="271"/>
        <v/>
      </c>
    </row>
    <row r="1537" spans="1:34" ht="18" customHeight="1" x14ac:dyDescent="0.25">
      <c r="A1537" s="301" t="str">
        <f t="shared" si="273"/>
        <v/>
      </c>
      <c r="B1537" s="380"/>
      <c r="C1537" s="381"/>
      <c r="D1537" s="382"/>
      <c r="E1537" s="383" t="str">
        <f t="shared" si="269"/>
        <v>C</v>
      </c>
      <c r="F1537" s="383" t="str">
        <f t="shared" si="270"/>
        <v>C</v>
      </c>
      <c r="G1537" s="384"/>
      <c r="H1537" s="385" t="str">
        <f>IF(G1537="","",VLOOKUP(G1537,下拉数据源!J:K,2,0))</f>
        <v/>
      </c>
      <c r="I1537" s="385"/>
      <c r="J1537" s="385"/>
      <c r="K1537" s="386"/>
      <c r="L1537" s="384"/>
      <c r="M1537" s="384"/>
      <c r="N1537" s="384"/>
      <c r="O1537" s="384"/>
      <c r="P1537" s="386"/>
      <c r="Q1537" s="387"/>
      <c r="R1537" s="286"/>
      <c r="S1537" s="388">
        <f t="shared" si="274"/>
        <v>0</v>
      </c>
      <c r="T1537" s="389"/>
      <c r="U1537" s="389">
        <f t="shared" si="272"/>
        <v>0</v>
      </c>
      <c r="V1537" s="451"/>
      <c r="W1537" s="452"/>
      <c r="X1537" s="386"/>
      <c r="Y1537" s="390"/>
      <c r="Z1537" s="391"/>
      <c r="AA1537" s="392"/>
      <c r="AB1537" s="393"/>
      <c r="AC1537" s="394"/>
      <c r="AD1537" s="395">
        <f t="shared" si="275"/>
        <v>0</v>
      </c>
      <c r="AE1537" s="396">
        <f>IF(OR(G1537=账期!$A$18,G1537=账期!$A$20,G1537=账期!$A$22,G1537=账期!$A$24,G1537=账期!$A$25,G1537=账期!$A$27,G1537=账期!$A$26,G1537=账期!$A$28,G1537=账期!$A$30,G1537=账期!$A$32,G1537=账期!$A$34,G1537=账期!$A$35,G1537=账期!$A$37,G1537=账期!$A$39,G1537=账期!$A$40,G1537=账期!$A$41,G1537=账期!$A$42,G1537=账期!$A$43,G1537=账期!$A$44,G1537=账期!$A$45,G1537=账期!$A$46,G1537=账期!$A$48,G1537=账期!$A$50,G1537=账期!$A$51,G1537=账期!$A$52,G1537=账期!$A$53,G1537=账期!$A$54,G1537=账期!$A$56,G1537=账期!$A$57,G1537=账期!$A$58,G1537=账期!$A$59,G1537=账期!$A$60,G1537=账期!$A$61,G1537=账期!$A$62,G1537=账期!$A$63,G1537=账期!$A$64,G1537=账期!$A$66,G1537=账期!$A$67,G1537=账期!$A$68,G1537=账期!$A$70,G1537=账期!$A$71),30,IF(OR(G1537=账期!$A$74,G1537=账期!$A$77,G1537=账期!$A$76,G1537=账期!$A$79,G1537=账期!$A$80,G1537=账期!$A$81,G1537=账期!$A$83,G1537=账期!$A$85,G1537=账期!$A$87,G1537=账期!$A$89,G1537=账期!$A$91),60,IF(OR(G1537=账期!$A$93,G1537=账期!$A$94,G1537=账期!$A$95,G1537=账期!$A$96,G1537=账期!$A$98,G1537=账期!$A$99,G1537=账期!$A$101,G1537=账期!$A$102),90,0)))</f>
        <v>0</v>
      </c>
      <c r="AF1537" s="396"/>
      <c r="AG1537" s="384"/>
      <c r="AH1537" s="396" t="str">
        <f t="shared" si="271"/>
        <v/>
      </c>
    </row>
    <row r="1538" spans="1:34" ht="18" customHeight="1" x14ac:dyDescent="0.25">
      <c r="A1538" s="301" t="str">
        <f t="shared" si="273"/>
        <v/>
      </c>
      <c r="B1538" s="380"/>
      <c r="C1538" s="381"/>
      <c r="D1538" s="382"/>
      <c r="E1538" s="383" t="str">
        <f t="shared" si="269"/>
        <v>C</v>
      </c>
      <c r="F1538" s="383" t="str">
        <f t="shared" si="270"/>
        <v>C</v>
      </c>
      <c r="G1538" s="384"/>
      <c r="H1538" s="385" t="str">
        <f>IF(G1538="","",VLOOKUP(G1538,下拉数据源!J:K,2,0))</f>
        <v/>
      </c>
      <c r="I1538" s="385"/>
      <c r="J1538" s="385"/>
      <c r="K1538" s="386"/>
      <c r="L1538" s="384"/>
      <c r="M1538" s="384"/>
      <c r="N1538" s="384"/>
      <c r="O1538" s="384"/>
      <c r="P1538" s="386"/>
      <c r="Q1538" s="387"/>
      <c r="R1538" s="286"/>
      <c r="S1538" s="388">
        <f t="shared" si="274"/>
        <v>0</v>
      </c>
      <c r="T1538" s="389"/>
      <c r="U1538" s="389">
        <f t="shared" si="272"/>
        <v>0</v>
      </c>
      <c r="V1538" s="451"/>
      <c r="W1538" s="452"/>
      <c r="X1538" s="386"/>
      <c r="Y1538" s="390"/>
      <c r="Z1538" s="391"/>
      <c r="AA1538" s="392"/>
      <c r="AB1538" s="393"/>
      <c r="AC1538" s="394"/>
      <c r="AD1538" s="395">
        <f t="shared" si="275"/>
        <v>0</v>
      </c>
      <c r="AE1538" s="396">
        <f>IF(OR(G1538=账期!$A$18,G1538=账期!$A$20,G1538=账期!$A$22,G1538=账期!$A$24,G1538=账期!$A$25,G1538=账期!$A$27,G1538=账期!$A$26,G1538=账期!$A$28,G1538=账期!$A$30,G1538=账期!$A$32,G1538=账期!$A$34,G1538=账期!$A$35,G1538=账期!$A$37,G1538=账期!$A$39,G1538=账期!$A$40,G1538=账期!$A$41,G1538=账期!$A$42,G1538=账期!$A$43,G1538=账期!$A$44,G1538=账期!$A$45,G1538=账期!$A$46,G1538=账期!$A$48,G1538=账期!$A$50,G1538=账期!$A$51,G1538=账期!$A$52,G1538=账期!$A$53,G1538=账期!$A$54,G1538=账期!$A$56,G1538=账期!$A$57,G1538=账期!$A$58,G1538=账期!$A$59,G1538=账期!$A$60,G1538=账期!$A$61,G1538=账期!$A$62,G1538=账期!$A$63,G1538=账期!$A$64,G1538=账期!$A$66,G1538=账期!$A$67,G1538=账期!$A$68,G1538=账期!$A$70,G1538=账期!$A$71),30,IF(OR(G1538=账期!$A$74,G1538=账期!$A$77,G1538=账期!$A$76,G1538=账期!$A$79,G1538=账期!$A$80,G1538=账期!$A$81,G1538=账期!$A$83,G1538=账期!$A$85,G1538=账期!$A$87,G1538=账期!$A$89,G1538=账期!$A$91),60,IF(OR(G1538=账期!$A$93,G1538=账期!$A$94,G1538=账期!$A$95,G1538=账期!$A$96,G1538=账期!$A$98,G1538=账期!$A$99,G1538=账期!$A$101,G1538=账期!$A$102),90,0)))</f>
        <v>0</v>
      </c>
      <c r="AF1538" s="396"/>
      <c r="AG1538" s="384"/>
      <c r="AH1538" s="396" t="str">
        <f t="shared" si="271"/>
        <v/>
      </c>
    </row>
    <row r="1539" spans="1:34" ht="18" customHeight="1" x14ac:dyDescent="0.25">
      <c r="A1539" s="301" t="str">
        <f t="shared" si="273"/>
        <v/>
      </c>
      <c r="B1539" s="380"/>
      <c r="C1539" s="381"/>
      <c r="D1539" s="382"/>
      <c r="E1539" s="383" t="str">
        <f t="shared" si="269"/>
        <v>C</v>
      </c>
      <c r="F1539" s="383" t="str">
        <f t="shared" si="270"/>
        <v>C</v>
      </c>
      <c r="G1539" s="384"/>
      <c r="H1539" s="385" t="str">
        <f>IF(G1539="","",VLOOKUP(G1539,下拉数据源!J:K,2,0))</f>
        <v/>
      </c>
      <c r="I1539" s="385"/>
      <c r="J1539" s="385"/>
      <c r="K1539" s="386"/>
      <c r="L1539" s="384"/>
      <c r="M1539" s="384"/>
      <c r="N1539" s="384"/>
      <c r="O1539" s="384"/>
      <c r="P1539" s="386"/>
      <c r="Q1539" s="387"/>
      <c r="R1539" s="286"/>
      <c r="S1539" s="388">
        <f t="shared" si="274"/>
        <v>0</v>
      </c>
      <c r="T1539" s="389"/>
      <c r="U1539" s="389">
        <f t="shared" si="272"/>
        <v>0</v>
      </c>
      <c r="V1539" s="451"/>
      <c r="W1539" s="452"/>
      <c r="X1539" s="386"/>
      <c r="Y1539" s="390"/>
      <c r="Z1539" s="391"/>
      <c r="AA1539" s="392"/>
      <c r="AB1539" s="393"/>
      <c r="AC1539" s="394"/>
      <c r="AD1539" s="395">
        <f t="shared" si="275"/>
        <v>0</v>
      </c>
      <c r="AE1539" s="396">
        <f>IF(OR(G1539=账期!$A$18,G1539=账期!$A$20,G1539=账期!$A$22,G1539=账期!$A$24,G1539=账期!$A$25,G1539=账期!$A$27,G1539=账期!$A$26,G1539=账期!$A$28,G1539=账期!$A$30,G1539=账期!$A$32,G1539=账期!$A$34,G1539=账期!$A$35,G1539=账期!$A$37,G1539=账期!$A$39,G1539=账期!$A$40,G1539=账期!$A$41,G1539=账期!$A$42,G1539=账期!$A$43,G1539=账期!$A$44,G1539=账期!$A$45,G1539=账期!$A$46,G1539=账期!$A$48,G1539=账期!$A$50,G1539=账期!$A$51,G1539=账期!$A$52,G1539=账期!$A$53,G1539=账期!$A$54,G1539=账期!$A$56,G1539=账期!$A$57,G1539=账期!$A$58,G1539=账期!$A$59,G1539=账期!$A$60,G1539=账期!$A$61,G1539=账期!$A$62,G1539=账期!$A$63,G1539=账期!$A$64,G1539=账期!$A$66,G1539=账期!$A$67,G1539=账期!$A$68,G1539=账期!$A$70,G1539=账期!$A$71),30,IF(OR(G1539=账期!$A$74,G1539=账期!$A$77,G1539=账期!$A$76,G1539=账期!$A$79,G1539=账期!$A$80,G1539=账期!$A$81,G1539=账期!$A$83,G1539=账期!$A$85,G1539=账期!$A$87,G1539=账期!$A$89,G1539=账期!$A$91),60,IF(OR(G1539=账期!$A$93,G1539=账期!$A$94,G1539=账期!$A$95,G1539=账期!$A$96,G1539=账期!$A$98,G1539=账期!$A$99,G1539=账期!$A$101,G1539=账期!$A$102),90,0)))</f>
        <v>0</v>
      </c>
      <c r="AF1539" s="396"/>
      <c r="AG1539" s="384"/>
      <c r="AH1539" s="396" t="str">
        <f t="shared" si="271"/>
        <v/>
      </c>
    </row>
    <row r="1540" spans="1:34" ht="18" customHeight="1" x14ac:dyDescent="0.25">
      <c r="A1540" s="301" t="str">
        <f t="shared" si="273"/>
        <v/>
      </c>
      <c r="B1540" s="380"/>
      <c r="C1540" s="381"/>
      <c r="D1540" s="382"/>
      <c r="E1540" s="383" t="str">
        <f t="shared" si="269"/>
        <v>C</v>
      </c>
      <c r="F1540" s="383" t="str">
        <f t="shared" si="270"/>
        <v>C</v>
      </c>
      <c r="G1540" s="384"/>
      <c r="H1540" s="385" t="str">
        <f>IF(G1540="","",VLOOKUP(G1540,下拉数据源!J:K,2,0))</f>
        <v/>
      </c>
      <c r="I1540" s="385"/>
      <c r="J1540" s="385"/>
      <c r="K1540" s="386"/>
      <c r="L1540" s="384"/>
      <c r="M1540" s="384"/>
      <c r="N1540" s="384"/>
      <c r="O1540" s="384"/>
      <c r="P1540" s="386"/>
      <c r="Q1540" s="387"/>
      <c r="R1540" s="286"/>
      <c r="S1540" s="388">
        <f t="shared" si="274"/>
        <v>0</v>
      </c>
      <c r="T1540" s="389"/>
      <c r="U1540" s="389">
        <f t="shared" si="272"/>
        <v>0</v>
      </c>
      <c r="V1540" s="451"/>
      <c r="W1540" s="452"/>
      <c r="X1540" s="386"/>
      <c r="Y1540" s="390"/>
      <c r="Z1540" s="391"/>
      <c r="AA1540" s="392"/>
      <c r="AB1540" s="393"/>
      <c r="AC1540" s="394"/>
      <c r="AD1540" s="395">
        <f t="shared" si="275"/>
        <v>0</v>
      </c>
      <c r="AE1540" s="396">
        <f>IF(OR(G1540=账期!$A$18,G1540=账期!$A$20,G1540=账期!$A$22,G1540=账期!$A$24,G1540=账期!$A$25,G1540=账期!$A$27,G1540=账期!$A$26,G1540=账期!$A$28,G1540=账期!$A$30,G1540=账期!$A$32,G1540=账期!$A$34,G1540=账期!$A$35,G1540=账期!$A$37,G1540=账期!$A$39,G1540=账期!$A$40,G1540=账期!$A$41,G1540=账期!$A$42,G1540=账期!$A$43,G1540=账期!$A$44,G1540=账期!$A$45,G1540=账期!$A$46,G1540=账期!$A$48,G1540=账期!$A$50,G1540=账期!$A$51,G1540=账期!$A$52,G1540=账期!$A$53,G1540=账期!$A$54,G1540=账期!$A$56,G1540=账期!$A$57,G1540=账期!$A$58,G1540=账期!$A$59,G1540=账期!$A$60,G1540=账期!$A$61,G1540=账期!$A$62,G1540=账期!$A$63,G1540=账期!$A$64,G1540=账期!$A$66,G1540=账期!$A$67,G1540=账期!$A$68,G1540=账期!$A$70,G1540=账期!$A$71),30,IF(OR(G1540=账期!$A$74,G1540=账期!$A$77,G1540=账期!$A$76,G1540=账期!$A$79,G1540=账期!$A$80,G1540=账期!$A$81,G1540=账期!$A$83,G1540=账期!$A$85,G1540=账期!$A$87,G1540=账期!$A$89,G1540=账期!$A$91),60,IF(OR(G1540=账期!$A$93,G1540=账期!$A$94,G1540=账期!$A$95,G1540=账期!$A$96,G1540=账期!$A$98,G1540=账期!$A$99,G1540=账期!$A$101,G1540=账期!$A$102),90,0)))</f>
        <v>0</v>
      </c>
      <c r="AF1540" s="396"/>
      <c r="AG1540" s="384"/>
      <c r="AH1540" s="396" t="str">
        <f t="shared" si="271"/>
        <v/>
      </c>
    </row>
    <row r="1541" spans="1:34" ht="18" customHeight="1" x14ac:dyDescent="0.25">
      <c r="A1541" s="301" t="str">
        <f t="shared" si="273"/>
        <v/>
      </c>
      <c r="B1541" s="380"/>
      <c r="C1541" s="381"/>
      <c r="D1541" s="382"/>
      <c r="E1541" s="383" t="str">
        <f t="shared" si="269"/>
        <v>C</v>
      </c>
      <c r="F1541" s="383" t="str">
        <f t="shared" si="270"/>
        <v>C</v>
      </c>
      <c r="G1541" s="384"/>
      <c r="H1541" s="385" t="str">
        <f>IF(G1541="","",VLOOKUP(G1541,下拉数据源!J:K,2,0))</f>
        <v/>
      </c>
      <c r="I1541" s="385"/>
      <c r="J1541" s="385"/>
      <c r="K1541" s="386"/>
      <c r="L1541" s="384"/>
      <c r="M1541" s="384"/>
      <c r="N1541" s="384"/>
      <c r="O1541" s="384"/>
      <c r="P1541" s="386"/>
      <c r="Q1541" s="387"/>
      <c r="R1541" s="286"/>
      <c r="S1541" s="388">
        <f t="shared" si="274"/>
        <v>0</v>
      </c>
      <c r="T1541" s="389"/>
      <c r="U1541" s="389">
        <f t="shared" si="272"/>
        <v>0</v>
      </c>
      <c r="V1541" s="451"/>
      <c r="W1541" s="452"/>
      <c r="X1541" s="386"/>
      <c r="Y1541" s="390"/>
      <c r="Z1541" s="391"/>
      <c r="AA1541" s="392"/>
      <c r="AB1541" s="393"/>
      <c r="AC1541" s="394"/>
      <c r="AD1541" s="395">
        <f t="shared" si="275"/>
        <v>0</v>
      </c>
      <c r="AE1541" s="396">
        <f>IF(OR(G1541=账期!$A$18,G1541=账期!$A$20,G1541=账期!$A$22,G1541=账期!$A$24,G1541=账期!$A$25,G1541=账期!$A$27,G1541=账期!$A$26,G1541=账期!$A$28,G1541=账期!$A$30,G1541=账期!$A$32,G1541=账期!$A$34,G1541=账期!$A$35,G1541=账期!$A$37,G1541=账期!$A$39,G1541=账期!$A$40,G1541=账期!$A$41,G1541=账期!$A$42,G1541=账期!$A$43,G1541=账期!$A$44,G1541=账期!$A$45,G1541=账期!$A$46,G1541=账期!$A$48,G1541=账期!$A$50,G1541=账期!$A$51,G1541=账期!$A$52,G1541=账期!$A$53,G1541=账期!$A$54,G1541=账期!$A$56,G1541=账期!$A$57,G1541=账期!$A$58,G1541=账期!$A$59,G1541=账期!$A$60,G1541=账期!$A$61,G1541=账期!$A$62,G1541=账期!$A$63,G1541=账期!$A$64,G1541=账期!$A$66,G1541=账期!$A$67,G1541=账期!$A$68,G1541=账期!$A$70,G1541=账期!$A$71),30,IF(OR(G1541=账期!$A$74,G1541=账期!$A$77,G1541=账期!$A$76,G1541=账期!$A$79,G1541=账期!$A$80,G1541=账期!$A$81,G1541=账期!$A$83,G1541=账期!$A$85,G1541=账期!$A$87,G1541=账期!$A$89,G1541=账期!$A$91),60,IF(OR(G1541=账期!$A$93,G1541=账期!$A$94,G1541=账期!$A$95,G1541=账期!$A$96,G1541=账期!$A$98,G1541=账期!$A$99,G1541=账期!$A$101,G1541=账期!$A$102),90,0)))</f>
        <v>0</v>
      </c>
      <c r="AF1541" s="396"/>
      <c r="AG1541" s="384"/>
      <c r="AH1541" s="396" t="str">
        <f t="shared" si="271"/>
        <v/>
      </c>
    </row>
    <row r="1542" spans="1:34" ht="18" customHeight="1" x14ac:dyDescent="0.25">
      <c r="A1542" s="301" t="str">
        <f t="shared" si="273"/>
        <v/>
      </c>
      <c r="B1542" s="380"/>
      <c r="C1542" s="381"/>
      <c r="D1542" s="382"/>
      <c r="E1542" s="383" t="str">
        <f t="shared" si="269"/>
        <v>C</v>
      </c>
      <c r="F1542" s="383" t="str">
        <f t="shared" si="270"/>
        <v>C</v>
      </c>
      <c r="G1542" s="384"/>
      <c r="H1542" s="385" t="str">
        <f>IF(G1542="","",VLOOKUP(G1542,下拉数据源!J:K,2,0))</f>
        <v/>
      </c>
      <c r="I1542" s="385"/>
      <c r="J1542" s="385"/>
      <c r="K1542" s="386"/>
      <c r="L1542" s="384"/>
      <c r="M1542" s="384"/>
      <c r="N1542" s="384"/>
      <c r="O1542" s="384"/>
      <c r="P1542" s="386"/>
      <c r="Q1542" s="387"/>
      <c r="R1542" s="286"/>
      <c r="S1542" s="388">
        <f t="shared" si="274"/>
        <v>0</v>
      </c>
      <c r="T1542" s="389"/>
      <c r="U1542" s="389">
        <f t="shared" si="272"/>
        <v>0</v>
      </c>
      <c r="V1542" s="451"/>
      <c r="W1542" s="452"/>
      <c r="X1542" s="386"/>
      <c r="Y1542" s="390"/>
      <c r="Z1542" s="391"/>
      <c r="AA1542" s="392"/>
      <c r="AB1542" s="393"/>
      <c r="AC1542" s="394"/>
      <c r="AD1542" s="395">
        <f t="shared" si="275"/>
        <v>0</v>
      </c>
      <c r="AE1542" s="396">
        <f>IF(OR(G1542=账期!$A$18,G1542=账期!$A$20,G1542=账期!$A$22,G1542=账期!$A$24,G1542=账期!$A$25,G1542=账期!$A$27,G1542=账期!$A$26,G1542=账期!$A$28,G1542=账期!$A$30,G1542=账期!$A$32,G1542=账期!$A$34,G1542=账期!$A$35,G1542=账期!$A$37,G1542=账期!$A$39,G1542=账期!$A$40,G1542=账期!$A$41,G1542=账期!$A$42,G1542=账期!$A$43,G1542=账期!$A$44,G1542=账期!$A$45,G1542=账期!$A$46,G1542=账期!$A$48,G1542=账期!$A$50,G1542=账期!$A$51,G1542=账期!$A$52,G1542=账期!$A$53,G1542=账期!$A$54,G1542=账期!$A$56,G1542=账期!$A$57,G1542=账期!$A$58,G1542=账期!$A$59,G1542=账期!$A$60,G1542=账期!$A$61,G1542=账期!$A$62,G1542=账期!$A$63,G1542=账期!$A$64,G1542=账期!$A$66,G1542=账期!$A$67,G1542=账期!$A$68,G1542=账期!$A$70,G1542=账期!$A$71),30,IF(OR(G1542=账期!$A$74,G1542=账期!$A$77,G1542=账期!$A$76,G1542=账期!$A$79,G1542=账期!$A$80,G1542=账期!$A$81,G1542=账期!$A$83,G1542=账期!$A$85,G1542=账期!$A$87,G1542=账期!$A$89,G1542=账期!$A$91),60,IF(OR(G1542=账期!$A$93,G1542=账期!$A$94,G1542=账期!$A$95,G1542=账期!$A$96,G1542=账期!$A$98,G1542=账期!$A$99,G1542=账期!$A$101,G1542=账期!$A$102),90,0)))</f>
        <v>0</v>
      </c>
      <c r="AF1542" s="396"/>
      <c r="AG1542" s="384"/>
      <c r="AH1542" s="396" t="str">
        <f t="shared" si="271"/>
        <v/>
      </c>
    </row>
    <row r="1543" spans="1:34" ht="18" customHeight="1" x14ac:dyDescent="0.25">
      <c r="A1543" s="301" t="str">
        <f t="shared" si="273"/>
        <v/>
      </c>
      <c r="B1543" s="380"/>
      <c r="C1543" s="381"/>
      <c r="D1543" s="382"/>
      <c r="E1543" s="383" t="str">
        <f t="shared" si="269"/>
        <v>C</v>
      </c>
      <c r="F1543" s="383" t="str">
        <f t="shared" si="270"/>
        <v>C</v>
      </c>
      <c r="G1543" s="384"/>
      <c r="H1543" s="385" t="str">
        <f>IF(G1543="","",VLOOKUP(G1543,下拉数据源!J:K,2,0))</f>
        <v/>
      </c>
      <c r="I1543" s="385"/>
      <c r="J1543" s="385"/>
      <c r="K1543" s="386"/>
      <c r="L1543" s="384"/>
      <c r="M1543" s="384"/>
      <c r="N1543" s="384"/>
      <c r="O1543" s="384"/>
      <c r="P1543" s="386"/>
      <c r="Q1543" s="387"/>
      <c r="R1543" s="286"/>
      <c r="S1543" s="388">
        <f t="shared" si="274"/>
        <v>0</v>
      </c>
      <c r="T1543" s="389"/>
      <c r="U1543" s="389">
        <f t="shared" si="272"/>
        <v>0</v>
      </c>
      <c r="V1543" s="451"/>
      <c r="W1543" s="452"/>
      <c r="X1543" s="386"/>
      <c r="Y1543" s="390"/>
      <c r="Z1543" s="391"/>
      <c r="AA1543" s="392"/>
      <c r="AB1543" s="393"/>
      <c r="AC1543" s="394"/>
      <c r="AD1543" s="395">
        <f t="shared" si="275"/>
        <v>0</v>
      </c>
      <c r="AE1543" s="396">
        <f>IF(OR(G1543=账期!$A$18,G1543=账期!$A$20,G1543=账期!$A$22,G1543=账期!$A$24,G1543=账期!$A$25,G1543=账期!$A$27,G1543=账期!$A$26,G1543=账期!$A$28,G1543=账期!$A$30,G1543=账期!$A$32,G1543=账期!$A$34,G1543=账期!$A$35,G1543=账期!$A$37,G1543=账期!$A$39,G1543=账期!$A$40,G1543=账期!$A$41,G1543=账期!$A$42,G1543=账期!$A$43,G1543=账期!$A$44,G1543=账期!$A$45,G1543=账期!$A$46,G1543=账期!$A$48,G1543=账期!$A$50,G1543=账期!$A$51,G1543=账期!$A$52,G1543=账期!$A$53,G1543=账期!$A$54,G1543=账期!$A$56,G1543=账期!$A$57,G1543=账期!$A$58,G1543=账期!$A$59,G1543=账期!$A$60,G1543=账期!$A$61,G1543=账期!$A$62,G1543=账期!$A$63,G1543=账期!$A$64,G1543=账期!$A$66,G1543=账期!$A$67,G1543=账期!$A$68,G1543=账期!$A$70,G1543=账期!$A$71),30,IF(OR(G1543=账期!$A$74,G1543=账期!$A$77,G1543=账期!$A$76,G1543=账期!$A$79,G1543=账期!$A$80,G1543=账期!$A$81,G1543=账期!$A$83,G1543=账期!$A$85,G1543=账期!$A$87,G1543=账期!$A$89,G1543=账期!$A$91),60,IF(OR(G1543=账期!$A$93,G1543=账期!$A$94,G1543=账期!$A$95,G1543=账期!$A$96,G1543=账期!$A$98,G1543=账期!$A$99,G1543=账期!$A$101,G1543=账期!$A$102),90,0)))</f>
        <v>0</v>
      </c>
      <c r="AF1543" s="396"/>
      <c r="AG1543" s="384"/>
      <c r="AH1543" s="396" t="str">
        <f t="shared" si="271"/>
        <v/>
      </c>
    </row>
    <row r="1544" spans="1:34" ht="18" customHeight="1" x14ac:dyDescent="0.25">
      <c r="A1544" s="301" t="str">
        <f t="shared" si="273"/>
        <v/>
      </c>
      <c r="B1544" s="380"/>
      <c r="C1544" s="381"/>
      <c r="D1544" s="382"/>
      <c r="E1544" s="383" t="str">
        <f t="shared" si="269"/>
        <v>C</v>
      </c>
      <c r="F1544" s="383" t="str">
        <f t="shared" si="270"/>
        <v>C</v>
      </c>
      <c r="G1544" s="384"/>
      <c r="H1544" s="385" t="str">
        <f>IF(G1544="","",VLOOKUP(G1544,下拉数据源!J:K,2,0))</f>
        <v/>
      </c>
      <c r="I1544" s="385"/>
      <c r="J1544" s="385"/>
      <c r="K1544" s="386"/>
      <c r="L1544" s="384"/>
      <c r="M1544" s="384"/>
      <c r="N1544" s="384"/>
      <c r="O1544" s="384"/>
      <c r="P1544" s="386"/>
      <c r="Q1544" s="387"/>
      <c r="R1544" s="286"/>
      <c r="S1544" s="388">
        <f t="shared" si="274"/>
        <v>0</v>
      </c>
      <c r="T1544" s="389"/>
      <c r="U1544" s="389">
        <f t="shared" si="272"/>
        <v>0</v>
      </c>
      <c r="V1544" s="451"/>
      <c r="W1544" s="452"/>
      <c r="X1544" s="386"/>
      <c r="Y1544" s="390"/>
      <c r="Z1544" s="391"/>
      <c r="AA1544" s="392"/>
      <c r="AB1544" s="393"/>
      <c r="AC1544" s="394"/>
      <c r="AD1544" s="395">
        <f t="shared" si="275"/>
        <v>0</v>
      </c>
      <c r="AE1544" s="396">
        <f>IF(OR(G1544=账期!$A$18,G1544=账期!$A$20,G1544=账期!$A$22,G1544=账期!$A$24,G1544=账期!$A$25,G1544=账期!$A$27,G1544=账期!$A$26,G1544=账期!$A$28,G1544=账期!$A$30,G1544=账期!$A$32,G1544=账期!$A$34,G1544=账期!$A$35,G1544=账期!$A$37,G1544=账期!$A$39,G1544=账期!$A$40,G1544=账期!$A$41,G1544=账期!$A$42,G1544=账期!$A$43,G1544=账期!$A$44,G1544=账期!$A$45,G1544=账期!$A$46,G1544=账期!$A$48,G1544=账期!$A$50,G1544=账期!$A$51,G1544=账期!$A$52,G1544=账期!$A$53,G1544=账期!$A$54,G1544=账期!$A$56,G1544=账期!$A$57,G1544=账期!$A$58,G1544=账期!$A$59,G1544=账期!$A$60,G1544=账期!$A$61,G1544=账期!$A$62,G1544=账期!$A$63,G1544=账期!$A$64,G1544=账期!$A$66,G1544=账期!$A$67,G1544=账期!$A$68,G1544=账期!$A$70,G1544=账期!$A$71),30,IF(OR(G1544=账期!$A$74,G1544=账期!$A$77,G1544=账期!$A$76,G1544=账期!$A$79,G1544=账期!$A$80,G1544=账期!$A$81,G1544=账期!$A$83,G1544=账期!$A$85,G1544=账期!$A$87,G1544=账期!$A$89,G1544=账期!$A$91),60,IF(OR(G1544=账期!$A$93,G1544=账期!$A$94,G1544=账期!$A$95,G1544=账期!$A$96,G1544=账期!$A$98,G1544=账期!$A$99,G1544=账期!$A$101,G1544=账期!$A$102),90,0)))</f>
        <v>0</v>
      </c>
      <c r="AF1544" s="396"/>
      <c r="AG1544" s="384"/>
      <c r="AH1544" s="396" t="str">
        <f t="shared" si="271"/>
        <v/>
      </c>
    </row>
    <row r="1545" spans="1:34" ht="18" customHeight="1" x14ac:dyDescent="0.25">
      <c r="A1545" s="301" t="str">
        <f t="shared" si="273"/>
        <v/>
      </c>
      <c r="B1545" s="380"/>
      <c r="C1545" s="381"/>
      <c r="D1545" s="382"/>
      <c r="E1545" s="383" t="str">
        <f t="shared" si="269"/>
        <v>C</v>
      </c>
      <c r="F1545" s="383" t="str">
        <f t="shared" si="270"/>
        <v>C</v>
      </c>
      <c r="G1545" s="384"/>
      <c r="H1545" s="385" t="str">
        <f>IF(G1545="","",VLOOKUP(G1545,下拉数据源!J:K,2,0))</f>
        <v/>
      </c>
      <c r="I1545" s="385"/>
      <c r="J1545" s="385"/>
      <c r="K1545" s="386"/>
      <c r="L1545" s="384"/>
      <c r="M1545" s="384"/>
      <c r="N1545" s="384"/>
      <c r="O1545" s="384"/>
      <c r="P1545" s="386"/>
      <c r="Q1545" s="387"/>
      <c r="R1545" s="286"/>
      <c r="S1545" s="388">
        <f t="shared" si="274"/>
        <v>0</v>
      </c>
      <c r="T1545" s="389"/>
      <c r="U1545" s="389">
        <f t="shared" si="272"/>
        <v>0</v>
      </c>
      <c r="V1545" s="451"/>
      <c r="W1545" s="452"/>
      <c r="X1545" s="386"/>
      <c r="Y1545" s="390"/>
      <c r="Z1545" s="391"/>
      <c r="AA1545" s="392"/>
      <c r="AB1545" s="393"/>
      <c r="AC1545" s="394"/>
      <c r="AD1545" s="395">
        <f t="shared" si="275"/>
        <v>0</v>
      </c>
      <c r="AE1545" s="396">
        <f>IF(OR(G1545=账期!$A$18,G1545=账期!$A$20,G1545=账期!$A$22,G1545=账期!$A$24,G1545=账期!$A$25,G1545=账期!$A$27,G1545=账期!$A$26,G1545=账期!$A$28,G1545=账期!$A$30,G1545=账期!$A$32,G1545=账期!$A$34,G1545=账期!$A$35,G1545=账期!$A$37,G1545=账期!$A$39,G1545=账期!$A$40,G1545=账期!$A$41,G1545=账期!$A$42,G1545=账期!$A$43,G1545=账期!$A$44,G1545=账期!$A$45,G1545=账期!$A$46,G1545=账期!$A$48,G1545=账期!$A$50,G1545=账期!$A$51,G1545=账期!$A$52,G1545=账期!$A$53,G1545=账期!$A$54,G1545=账期!$A$56,G1545=账期!$A$57,G1545=账期!$A$58,G1545=账期!$A$59,G1545=账期!$A$60,G1545=账期!$A$61,G1545=账期!$A$62,G1545=账期!$A$63,G1545=账期!$A$64,G1545=账期!$A$66,G1545=账期!$A$67,G1545=账期!$A$68,G1545=账期!$A$70,G1545=账期!$A$71),30,IF(OR(G1545=账期!$A$74,G1545=账期!$A$77,G1545=账期!$A$76,G1545=账期!$A$79,G1545=账期!$A$80,G1545=账期!$A$81,G1545=账期!$A$83,G1545=账期!$A$85,G1545=账期!$A$87,G1545=账期!$A$89,G1545=账期!$A$91),60,IF(OR(G1545=账期!$A$93,G1545=账期!$A$94,G1545=账期!$A$95,G1545=账期!$A$96,G1545=账期!$A$98,G1545=账期!$A$99,G1545=账期!$A$101,G1545=账期!$A$102),90,0)))</f>
        <v>0</v>
      </c>
      <c r="AF1545" s="396"/>
      <c r="AG1545" s="384"/>
      <c r="AH1545" s="396" t="str">
        <f t="shared" si="271"/>
        <v/>
      </c>
    </row>
    <row r="1546" spans="1:34" ht="18" customHeight="1" x14ac:dyDescent="0.25">
      <c r="A1546" s="301" t="str">
        <f t="shared" si="273"/>
        <v/>
      </c>
      <c r="B1546" s="380"/>
      <c r="C1546" s="381"/>
      <c r="D1546" s="382"/>
      <c r="E1546" s="383" t="str">
        <f t="shared" si="269"/>
        <v>C</v>
      </c>
      <c r="F1546" s="383" t="str">
        <f t="shared" si="270"/>
        <v>C</v>
      </c>
      <c r="G1546" s="384"/>
      <c r="H1546" s="385" t="str">
        <f>IF(G1546="","",VLOOKUP(G1546,下拉数据源!J:K,2,0))</f>
        <v/>
      </c>
      <c r="I1546" s="385"/>
      <c r="J1546" s="385"/>
      <c r="K1546" s="386"/>
      <c r="L1546" s="384"/>
      <c r="M1546" s="384"/>
      <c r="N1546" s="384"/>
      <c r="O1546" s="384"/>
      <c r="P1546" s="386"/>
      <c r="Q1546" s="387"/>
      <c r="R1546" s="286"/>
      <c r="S1546" s="388">
        <f t="shared" si="274"/>
        <v>0</v>
      </c>
      <c r="T1546" s="389"/>
      <c r="U1546" s="389">
        <f t="shared" si="272"/>
        <v>0</v>
      </c>
      <c r="V1546" s="451"/>
      <c r="W1546" s="452"/>
      <c r="X1546" s="386"/>
      <c r="Y1546" s="390"/>
      <c r="Z1546" s="391"/>
      <c r="AA1546" s="392"/>
      <c r="AB1546" s="393"/>
      <c r="AC1546" s="394"/>
      <c r="AD1546" s="395">
        <f t="shared" si="275"/>
        <v>0</v>
      </c>
      <c r="AE1546" s="396">
        <f>IF(OR(G1546=账期!$A$18,G1546=账期!$A$20,G1546=账期!$A$22,G1546=账期!$A$24,G1546=账期!$A$25,G1546=账期!$A$27,G1546=账期!$A$26,G1546=账期!$A$28,G1546=账期!$A$30,G1546=账期!$A$32,G1546=账期!$A$34,G1546=账期!$A$35,G1546=账期!$A$37,G1546=账期!$A$39,G1546=账期!$A$40,G1546=账期!$A$41,G1546=账期!$A$42,G1546=账期!$A$43,G1546=账期!$A$44,G1546=账期!$A$45,G1546=账期!$A$46,G1546=账期!$A$48,G1546=账期!$A$50,G1546=账期!$A$51,G1546=账期!$A$52,G1546=账期!$A$53,G1546=账期!$A$54,G1546=账期!$A$56,G1546=账期!$A$57,G1546=账期!$A$58,G1546=账期!$A$59,G1546=账期!$A$60,G1546=账期!$A$61,G1546=账期!$A$62,G1546=账期!$A$63,G1546=账期!$A$64,G1546=账期!$A$66,G1546=账期!$A$67,G1546=账期!$A$68,G1546=账期!$A$70,G1546=账期!$A$71),30,IF(OR(G1546=账期!$A$74,G1546=账期!$A$77,G1546=账期!$A$76,G1546=账期!$A$79,G1546=账期!$A$80,G1546=账期!$A$81,G1546=账期!$A$83,G1546=账期!$A$85,G1546=账期!$A$87,G1546=账期!$A$89,G1546=账期!$A$91),60,IF(OR(G1546=账期!$A$93,G1546=账期!$A$94,G1546=账期!$A$95,G1546=账期!$A$96,G1546=账期!$A$98,G1546=账期!$A$99,G1546=账期!$A$101,G1546=账期!$A$102),90,0)))</f>
        <v>0</v>
      </c>
      <c r="AF1546" s="396"/>
      <c r="AG1546" s="384"/>
      <c r="AH1546" s="396" t="str">
        <f t="shared" si="271"/>
        <v/>
      </c>
    </row>
    <row r="1547" spans="1:34" ht="18" customHeight="1" x14ac:dyDescent="0.25">
      <c r="A1547" s="301" t="str">
        <f t="shared" si="273"/>
        <v/>
      </c>
      <c r="B1547" s="380"/>
      <c r="C1547" s="381"/>
      <c r="D1547" s="382"/>
      <c r="E1547" s="383" t="str">
        <f t="shared" si="269"/>
        <v>C</v>
      </c>
      <c r="F1547" s="383" t="str">
        <f t="shared" si="270"/>
        <v>C</v>
      </c>
      <c r="G1547" s="384"/>
      <c r="H1547" s="385" t="str">
        <f>IF(G1547="","",VLOOKUP(G1547,下拉数据源!J:K,2,0))</f>
        <v/>
      </c>
      <c r="I1547" s="385"/>
      <c r="J1547" s="385"/>
      <c r="K1547" s="386"/>
      <c r="L1547" s="384"/>
      <c r="M1547" s="384"/>
      <c r="N1547" s="384"/>
      <c r="O1547" s="384"/>
      <c r="P1547" s="386"/>
      <c r="Q1547" s="387"/>
      <c r="R1547" s="286"/>
      <c r="S1547" s="388">
        <f t="shared" si="274"/>
        <v>0</v>
      </c>
      <c r="T1547" s="389"/>
      <c r="U1547" s="389">
        <f t="shared" si="272"/>
        <v>0</v>
      </c>
      <c r="V1547" s="451"/>
      <c r="W1547" s="452"/>
      <c r="X1547" s="386"/>
      <c r="Y1547" s="390"/>
      <c r="Z1547" s="391"/>
      <c r="AA1547" s="392"/>
      <c r="AB1547" s="393"/>
      <c r="AC1547" s="394"/>
      <c r="AD1547" s="395">
        <f t="shared" si="275"/>
        <v>0</v>
      </c>
      <c r="AE1547" s="396">
        <f>IF(OR(G1547=账期!$A$18,G1547=账期!$A$20,G1547=账期!$A$22,G1547=账期!$A$24,G1547=账期!$A$25,G1547=账期!$A$27,G1547=账期!$A$26,G1547=账期!$A$28,G1547=账期!$A$30,G1547=账期!$A$32,G1547=账期!$A$34,G1547=账期!$A$35,G1547=账期!$A$37,G1547=账期!$A$39,G1547=账期!$A$40,G1547=账期!$A$41,G1547=账期!$A$42,G1547=账期!$A$43,G1547=账期!$A$44,G1547=账期!$A$45,G1547=账期!$A$46,G1547=账期!$A$48,G1547=账期!$A$50,G1547=账期!$A$51,G1547=账期!$A$52,G1547=账期!$A$53,G1547=账期!$A$54,G1547=账期!$A$56,G1547=账期!$A$57,G1547=账期!$A$58,G1547=账期!$A$59,G1547=账期!$A$60,G1547=账期!$A$61,G1547=账期!$A$62,G1547=账期!$A$63,G1547=账期!$A$64,G1547=账期!$A$66,G1547=账期!$A$67,G1547=账期!$A$68,G1547=账期!$A$70,G1547=账期!$A$71),30,IF(OR(G1547=账期!$A$74,G1547=账期!$A$77,G1547=账期!$A$76,G1547=账期!$A$79,G1547=账期!$A$80,G1547=账期!$A$81,G1547=账期!$A$83,G1547=账期!$A$85,G1547=账期!$A$87,G1547=账期!$A$89,G1547=账期!$A$91),60,IF(OR(G1547=账期!$A$93,G1547=账期!$A$94,G1547=账期!$A$95,G1547=账期!$A$96,G1547=账期!$A$98,G1547=账期!$A$99,G1547=账期!$A$101,G1547=账期!$A$102),90,0)))</f>
        <v>0</v>
      </c>
      <c r="AF1547" s="396"/>
      <c r="AG1547" s="384"/>
      <c r="AH1547" s="396" t="str">
        <f t="shared" si="271"/>
        <v/>
      </c>
    </row>
    <row r="1548" spans="1:34" ht="18" customHeight="1" x14ac:dyDescent="0.25">
      <c r="A1548" s="301" t="str">
        <f t="shared" si="273"/>
        <v/>
      </c>
      <c r="B1548" s="380"/>
      <c r="C1548" s="381"/>
      <c r="D1548" s="382"/>
      <c r="E1548" s="383" t="str">
        <f t="shared" si="269"/>
        <v>C</v>
      </c>
      <c r="F1548" s="383" t="str">
        <f t="shared" si="270"/>
        <v>C</v>
      </c>
      <c r="G1548" s="384"/>
      <c r="H1548" s="385" t="str">
        <f>IF(G1548="","",VLOOKUP(G1548,下拉数据源!J:K,2,0))</f>
        <v/>
      </c>
      <c r="I1548" s="385"/>
      <c r="J1548" s="385"/>
      <c r="K1548" s="386"/>
      <c r="L1548" s="384"/>
      <c r="M1548" s="384"/>
      <c r="N1548" s="384"/>
      <c r="O1548" s="384"/>
      <c r="P1548" s="386"/>
      <c r="Q1548" s="387"/>
      <c r="R1548" s="286"/>
      <c r="S1548" s="388">
        <f t="shared" si="274"/>
        <v>0</v>
      </c>
      <c r="T1548" s="389"/>
      <c r="U1548" s="389">
        <f t="shared" si="272"/>
        <v>0</v>
      </c>
      <c r="V1548" s="451"/>
      <c r="W1548" s="452"/>
      <c r="X1548" s="386"/>
      <c r="Y1548" s="390"/>
      <c r="Z1548" s="391"/>
      <c r="AA1548" s="392"/>
      <c r="AB1548" s="393"/>
      <c r="AC1548" s="394"/>
      <c r="AD1548" s="395">
        <f t="shared" si="275"/>
        <v>0</v>
      </c>
      <c r="AE1548" s="396">
        <f>IF(OR(G1548=账期!$A$18,G1548=账期!$A$20,G1548=账期!$A$22,G1548=账期!$A$24,G1548=账期!$A$25,G1548=账期!$A$27,G1548=账期!$A$26,G1548=账期!$A$28,G1548=账期!$A$30,G1548=账期!$A$32,G1548=账期!$A$34,G1548=账期!$A$35,G1548=账期!$A$37,G1548=账期!$A$39,G1548=账期!$A$40,G1548=账期!$A$41,G1548=账期!$A$42,G1548=账期!$A$43,G1548=账期!$A$44,G1548=账期!$A$45,G1548=账期!$A$46,G1548=账期!$A$48,G1548=账期!$A$50,G1548=账期!$A$51,G1548=账期!$A$52,G1548=账期!$A$53,G1548=账期!$A$54,G1548=账期!$A$56,G1548=账期!$A$57,G1548=账期!$A$58,G1548=账期!$A$59,G1548=账期!$A$60,G1548=账期!$A$61,G1548=账期!$A$62,G1548=账期!$A$63,G1548=账期!$A$64,G1548=账期!$A$66,G1548=账期!$A$67,G1548=账期!$A$68,G1548=账期!$A$70,G1548=账期!$A$71),30,IF(OR(G1548=账期!$A$74,G1548=账期!$A$77,G1548=账期!$A$76,G1548=账期!$A$79,G1548=账期!$A$80,G1548=账期!$A$81,G1548=账期!$A$83,G1548=账期!$A$85,G1548=账期!$A$87,G1548=账期!$A$89,G1548=账期!$A$91),60,IF(OR(G1548=账期!$A$93,G1548=账期!$A$94,G1548=账期!$A$95,G1548=账期!$A$96,G1548=账期!$A$98,G1548=账期!$A$99,G1548=账期!$A$101,G1548=账期!$A$102),90,0)))</f>
        <v>0</v>
      </c>
      <c r="AF1548" s="396"/>
      <c r="AG1548" s="384"/>
      <c r="AH1548" s="396" t="str">
        <f t="shared" si="271"/>
        <v/>
      </c>
    </row>
    <row r="1549" spans="1:34" ht="18" customHeight="1" x14ac:dyDescent="0.25">
      <c r="A1549" s="301" t="str">
        <f t="shared" si="273"/>
        <v/>
      </c>
      <c r="B1549" s="380"/>
      <c r="C1549" s="381"/>
      <c r="D1549" s="382"/>
      <c r="E1549" s="383" t="str">
        <f t="shared" si="269"/>
        <v>C</v>
      </c>
      <c r="F1549" s="383" t="str">
        <f t="shared" si="270"/>
        <v>C</v>
      </c>
      <c r="G1549" s="384"/>
      <c r="H1549" s="385" t="str">
        <f>IF(G1549="","",VLOOKUP(G1549,下拉数据源!J:K,2,0))</f>
        <v/>
      </c>
      <c r="I1549" s="385"/>
      <c r="J1549" s="385"/>
      <c r="K1549" s="386"/>
      <c r="L1549" s="384"/>
      <c r="M1549" s="384"/>
      <c r="N1549" s="384"/>
      <c r="O1549" s="384"/>
      <c r="P1549" s="386"/>
      <c r="Q1549" s="387"/>
      <c r="R1549" s="286"/>
      <c r="S1549" s="388">
        <f t="shared" si="274"/>
        <v>0</v>
      </c>
      <c r="T1549" s="389"/>
      <c r="U1549" s="389">
        <f t="shared" si="272"/>
        <v>0</v>
      </c>
      <c r="V1549" s="451"/>
      <c r="W1549" s="452"/>
      <c r="X1549" s="386"/>
      <c r="Y1549" s="390"/>
      <c r="Z1549" s="391"/>
      <c r="AA1549" s="392"/>
      <c r="AB1549" s="393"/>
      <c r="AC1549" s="394"/>
      <c r="AD1549" s="395">
        <f t="shared" si="275"/>
        <v>0</v>
      </c>
      <c r="AE1549" s="396">
        <f>IF(OR(G1549=账期!$A$18,G1549=账期!$A$20,G1549=账期!$A$22,G1549=账期!$A$24,G1549=账期!$A$25,G1549=账期!$A$27,G1549=账期!$A$26,G1549=账期!$A$28,G1549=账期!$A$30,G1549=账期!$A$32,G1549=账期!$A$34,G1549=账期!$A$35,G1549=账期!$A$37,G1549=账期!$A$39,G1549=账期!$A$40,G1549=账期!$A$41,G1549=账期!$A$42,G1549=账期!$A$43,G1549=账期!$A$44,G1549=账期!$A$45,G1549=账期!$A$46,G1549=账期!$A$48,G1549=账期!$A$50,G1549=账期!$A$51,G1549=账期!$A$52,G1549=账期!$A$53,G1549=账期!$A$54,G1549=账期!$A$56,G1549=账期!$A$57,G1549=账期!$A$58,G1549=账期!$A$59,G1549=账期!$A$60,G1549=账期!$A$61,G1549=账期!$A$62,G1549=账期!$A$63,G1549=账期!$A$64,G1549=账期!$A$66,G1549=账期!$A$67,G1549=账期!$A$68,G1549=账期!$A$70,G1549=账期!$A$71),30,IF(OR(G1549=账期!$A$74,G1549=账期!$A$77,G1549=账期!$A$76,G1549=账期!$A$79,G1549=账期!$A$80,G1549=账期!$A$81,G1549=账期!$A$83,G1549=账期!$A$85,G1549=账期!$A$87,G1549=账期!$A$89,G1549=账期!$A$91),60,IF(OR(G1549=账期!$A$93,G1549=账期!$A$94,G1549=账期!$A$95,G1549=账期!$A$96,G1549=账期!$A$98,G1549=账期!$A$99,G1549=账期!$A$101,G1549=账期!$A$102),90,0)))</f>
        <v>0</v>
      </c>
      <c r="AF1549" s="396"/>
      <c r="AG1549" s="384"/>
      <c r="AH1549" s="396" t="str">
        <f t="shared" si="271"/>
        <v/>
      </c>
    </row>
    <row r="1550" spans="1:34" ht="18" customHeight="1" x14ac:dyDescent="0.25">
      <c r="A1550" s="301" t="str">
        <f t="shared" si="273"/>
        <v/>
      </c>
      <c r="B1550" s="380"/>
      <c r="C1550" s="381"/>
      <c r="D1550" s="382"/>
      <c r="E1550" s="383" t="str">
        <f t="shared" si="269"/>
        <v>C</v>
      </c>
      <c r="F1550" s="383" t="str">
        <f t="shared" si="270"/>
        <v>C</v>
      </c>
      <c r="G1550" s="384"/>
      <c r="H1550" s="385" t="str">
        <f>IF(G1550="","",VLOOKUP(G1550,下拉数据源!J:K,2,0))</f>
        <v/>
      </c>
      <c r="I1550" s="385"/>
      <c r="J1550" s="385"/>
      <c r="K1550" s="386"/>
      <c r="L1550" s="384"/>
      <c r="M1550" s="384"/>
      <c r="N1550" s="384"/>
      <c r="O1550" s="384"/>
      <c r="P1550" s="386"/>
      <c r="Q1550" s="387"/>
      <c r="R1550" s="286"/>
      <c r="S1550" s="388">
        <f t="shared" si="274"/>
        <v>0</v>
      </c>
      <c r="T1550" s="389"/>
      <c r="U1550" s="389">
        <f t="shared" si="272"/>
        <v>0</v>
      </c>
      <c r="V1550" s="451"/>
      <c r="W1550" s="452"/>
      <c r="X1550" s="386"/>
      <c r="Y1550" s="390"/>
      <c r="Z1550" s="391"/>
      <c r="AA1550" s="392"/>
      <c r="AB1550" s="393"/>
      <c r="AC1550" s="394"/>
      <c r="AD1550" s="395">
        <f t="shared" si="275"/>
        <v>0</v>
      </c>
      <c r="AE1550" s="396">
        <f>IF(OR(G1550=账期!$A$18,G1550=账期!$A$20,G1550=账期!$A$22,G1550=账期!$A$24,G1550=账期!$A$25,G1550=账期!$A$27,G1550=账期!$A$26,G1550=账期!$A$28,G1550=账期!$A$30,G1550=账期!$A$32,G1550=账期!$A$34,G1550=账期!$A$35,G1550=账期!$A$37,G1550=账期!$A$39,G1550=账期!$A$40,G1550=账期!$A$41,G1550=账期!$A$42,G1550=账期!$A$43,G1550=账期!$A$44,G1550=账期!$A$45,G1550=账期!$A$46,G1550=账期!$A$48,G1550=账期!$A$50,G1550=账期!$A$51,G1550=账期!$A$52,G1550=账期!$A$53,G1550=账期!$A$54,G1550=账期!$A$56,G1550=账期!$A$57,G1550=账期!$A$58,G1550=账期!$A$59,G1550=账期!$A$60,G1550=账期!$A$61,G1550=账期!$A$62,G1550=账期!$A$63,G1550=账期!$A$64,G1550=账期!$A$66,G1550=账期!$A$67,G1550=账期!$A$68,G1550=账期!$A$70,G1550=账期!$A$71),30,IF(OR(G1550=账期!$A$74,G1550=账期!$A$77,G1550=账期!$A$76,G1550=账期!$A$79,G1550=账期!$A$80,G1550=账期!$A$81,G1550=账期!$A$83,G1550=账期!$A$85,G1550=账期!$A$87,G1550=账期!$A$89,G1550=账期!$A$91),60,IF(OR(G1550=账期!$A$93,G1550=账期!$A$94,G1550=账期!$A$95,G1550=账期!$A$96,G1550=账期!$A$98,G1550=账期!$A$99,G1550=账期!$A$101,G1550=账期!$A$102),90,0)))</f>
        <v>0</v>
      </c>
      <c r="AF1550" s="396"/>
      <c r="AG1550" s="384"/>
      <c r="AH1550" s="396" t="str">
        <f t="shared" si="271"/>
        <v/>
      </c>
    </row>
    <row r="1551" spans="1:34" ht="18" customHeight="1" x14ac:dyDescent="0.25">
      <c r="A1551" s="301" t="str">
        <f t="shared" si="273"/>
        <v/>
      </c>
      <c r="B1551" s="380"/>
      <c r="C1551" s="381"/>
      <c r="D1551" s="382"/>
      <c r="E1551" s="383" t="str">
        <f t="shared" si="269"/>
        <v>C</v>
      </c>
      <c r="F1551" s="383" t="str">
        <f t="shared" si="270"/>
        <v>C</v>
      </c>
      <c r="G1551" s="384"/>
      <c r="H1551" s="385" t="str">
        <f>IF(G1551="","",VLOOKUP(G1551,下拉数据源!J:K,2,0))</f>
        <v/>
      </c>
      <c r="I1551" s="385"/>
      <c r="J1551" s="385"/>
      <c r="K1551" s="386"/>
      <c r="L1551" s="384"/>
      <c r="M1551" s="384"/>
      <c r="N1551" s="384"/>
      <c r="O1551" s="384"/>
      <c r="P1551" s="386"/>
      <c r="Q1551" s="387"/>
      <c r="R1551" s="286"/>
      <c r="S1551" s="388">
        <f t="shared" si="274"/>
        <v>0</v>
      </c>
      <c r="T1551" s="389"/>
      <c r="U1551" s="389">
        <f t="shared" si="272"/>
        <v>0</v>
      </c>
      <c r="V1551" s="451"/>
      <c r="W1551" s="452"/>
      <c r="X1551" s="386"/>
      <c r="Y1551" s="390"/>
      <c r="Z1551" s="391"/>
      <c r="AA1551" s="392"/>
      <c r="AB1551" s="393"/>
      <c r="AC1551" s="394"/>
      <c r="AD1551" s="395">
        <f t="shared" si="275"/>
        <v>0</v>
      </c>
      <c r="AE1551" s="396">
        <f>IF(OR(G1551=账期!$A$18,G1551=账期!$A$20,G1551=账期!$A$22,G1551=账期!$A$24,G1551=账期!$A$25,G1551=账期!$A$27,G1551=账期!$A$26,G1551=账期!$A$28,G1551=账期!$A$30,G1551=账期!$A$32,G1551=账期!$A$34,G1551=账期!$A$35,G1551=账期!$A$37,G1551=账期!$A$39,G1551=账期!$A$40,G1551=账期!$A$41,G1551=账期!$A$42,G1551=账期!$A$43,G1551=账期!$A$44,G1551=账期!$A$45,G1551=账期!$A$46,G1551=账期!$A$48,G1551=账期!$A$50,G1551=账期!$A$51,G1551=账期!$A$52,G1551=账期!$A$53,G1551=账期!$A$54,G1551=账期!$A$56,G1551=账期!$A$57,G1551=账期!$A$58,G1551=账期!$A$59,G1551=账期!$A$60,G1551=账期!$A$61,G1551=账期!$A$62,G1551=账期!$A$63,G1551=账期!$A$64,G1551=账期!$A$66,G1551=账期!$A$67,G1551=账期!$A$68,G1551=账期!$A$70,G1551=账期!$A$71),30,IF(OR(G1551=账期!$A$74,G1551=账期!$A$77,G1551=账期!$A$76,G1551=账期!$A$79,G1551=账期!$A$80,G1551=账期!$A$81,G1551=账期!$A$83,G1551=账期!$A$85,G1551=账期!$A$87,G1551=账期!$A$89,G1551=账期!$A$91),60,IF(OR(G1551=账期!$A$93,G1551=账期!$A$94,G1551=账期!$A$95,G1551=账期!$A$96,G1551=账期!$A$98,G1551=账期!$A$99,G1551=账期!$A$101,G1551=账期!$A$102),90,0)))</f>
        <v>0</v>
      </c>
      <c r="AF1551" s="396"/>
      <c r="AG1551" s="384"/>
      <c r="AH1551" s="396" t="str">
        <f t="shared" si="271"/>
        <v/>
      </c>
    </row>
    <row r="1552" spans="1:34" ht="18" customHeight="1" x14ac:dyDescent="0.25">
      <c r="A1552" s="301" t="str">
        <f t="shared" si="273"/>
        <v/>
      </c>
      <c r="B1552" s="380"/>
      <c r="C1552" s="381"/>
      <c r="D1552" s="382"/>
      <c r="E1552" s="383" t="str">
        <f t="shared" si="269"/>
        <v>C</v>
      </c>
      <c r="F1552" s="383" t="str">
        <f t="shared" si="270"/>
        <v>C</v>
      </c>
      <c r="G1552" s="384"/>
      <c r="H1552" s="385" t="str">
        <f>IF(G1552="","",VLOOKUP(G1552,下拉数据源!J:K,2,0))</f>
        <v/>
      </c>
      <c r="I1552" s="385"/>
      <c r="J1552" s="385"/>
      <c r="K1552" s="386"/>
      <c r="L1552" s="384"/>
      <c r="M1552" s="384"/>
      <c r="N1552" s="384"/>
      <c r="O1552" s="384"/>
      <c r="P1552" s="386"/>
      <c r="Q1552" s="387"/>
      <c r="R1552" s="286"/>
      <c r="S1552" s="388">
        <f t="shared" si="274"/>
        <v>0</v>
      </c>
      <c r="T1552" s="389"/>
      <c r="U1552" s="389">
        <f t="shared" si="272"/>
        <v>0</v>
      </c>
      <c r="V1552" s="451"/>
      <c r="W1552" s="452"/>
      <c r="X1552" s="386"/>
      <c r="Y1552" s="390"/>
      <c r="Z1552" s="391"/>
      <c r="AA1552" s="392"/>
      <c r="AB1552" s="393"/>
      <c r="AC1552" s="394"/>
      <c r="AD1552" s="395">
        <f t="shared" si="275"/>
        <v>0</v>
      </c>
      <c r="AE1552" s="396">
        <f>IF(OR(G1552=账期!$A$18,G1552=账期!$A$20,G1552=账期!$A$22,G1552=账期!$A$24,G1552=账期!$A$25,G1552=账期!$A$27,G1552=账期!$A$26,G1552=账期!$A$28,G1552=账期!$A$30,G1552=账期!$A$32,G1552=账期!$A$34,G1552=账期!$A$35,G1552=账期!$A$37,G1552=账期!$A$39,G1552=账期!$A$40,G1552=账期!$A$41,G1552=账期!$A$42,G1552=账期!$A$43,G1552=账期!$A$44,G1552=账期!$A$45,G1552=账期!$A$46,G1552=账期!$A$48,G1552=账期!$A$50,G1552=账期!$A$51,G1552=账期!$A$52,G1552=账期!$A$53,G1552=账期!$A$54,G1552=账期!$A$56,G1552=账期!$A$57,G1552=账期!$A$58,G1552=账期!$A$59,G1552=账期!$A$60,G1552=账期!$A$61,G1552=账期!$A$62,G1552=账期!$A$63,G1552=账期!$A$64,G1552=账期!$A$66,G1552=账期!$A$67,G1552=账期!$A$68,G1552=账期!$A$70,G1552=账期!$A$71),30,IF(OR(G1552=账期!$A$74,G1552=账期!$A$77,G1552=账期!$A$76,G1552=账期!$A$79,G1552=账期!$A$80,G1552=账期!$A$81,G1552=账期!$A$83,G1552=账期!$A$85,G1552=账期!$A$87,G1552=账期!$A$89,G1552=账期!$A$91),60,IF(OR(G1552=账期!$A$93,G1552=账期!$A$94,G1552=账期!$A$95,G1552=账期!$A$96,G1552=账期!$A$98,G1552=账期!$A$99,G1552=账期!$A$101,G1552=账期!$A$102),90,0)))</f>
        <v>0</v>
      </c>
      <c r="AF1552" s="396"/>
      <c r="AG1552" s="384"/>
      <c r="AH1552" s="396" t="str">
        <f t="shared" si="271"/>
        <v/>
      </c>
    </row>
    <row r="1553" spans="1:34" ht="18" customHeight="1" x14ac:dyDescent="0.25">
      <c r="A1553" s="301" t="str">
        <f t="shared" si="273"/>
        <v/>
      </c>
      <c r="B1553" s="380"/>
      <c r="C1553" s="381"/>
      <c r="D1553" s="382"/>
      <c r="E1553" s="383" t="str">
        <f t="shared" si="269"/>
        <v>C</v>
      </c>
      <c r="F1553" s="383" t="str">
        <f t="shared" si="270"/>
        <v>C</v>
      </c>
      <c r="G1553" s="384"/>
      <c r="H1553" s="385" t="str">
        <f>IF(G1553="","",VLOOKUP(G1553,下拉数据源!J:K,2,0))</f>
        <v/>
      </c>
      <c r="I1553" s="385"/>
      <c r="J1553" s="385"/>
      <c r="K1553" s="386"/>
      <c r="L1553" s="384"/>
      <c r="M1553" s="384"/>
      <c r="N1553" s="384"/>
      <c r="O1553" s="384"/>
      <c r="P1553" s="386"/>
      <c r="Q1553" s="387"/>
      <c r="R1553" s="286"/>
      <c r="S1553" s="388">
        <f t="shared" si="274"/>
        <v>0</v>
      </c>
      <c r="T1553" s="389"/>
      <c r="U1553" s="389">
        <f t="shared" si="272"/>
        <v>0</v>
      </c>
      <c r="V1553" s="451"/>
      <c r="W1553" s="452"/>
      <c r="X1553" s="386"/>
      <c r="Y1553" s="390"/>
      <c r="Z1553" s="391"/>
      <c r="AA1553" s="392"/>
      <c r="AB1553" s="393"/>
      <c r="AC1553" s="394"/>
      <c r="AD1553" s="395">
        <f t="shared" si="275"/>
        <v>0</v>
      </c>
      <c r="AE1553" s="396">
        <f>IF(OR(G1553=账期!$A$18,G1553=账期!$A$20,G1553=账期!$A$22,G1553=账期!$A$24,G1553=账期!$A$25,G1553=账期!$A$27,G1553=账期!$A$26,G1553=账期!$A$28,G1553=账期!$A$30,G1553=账期!$A$32,G1553=账期!$A$34,G1553=账期!$A$35,G1553=账期!$A$37,G1553=账期!$A$39,G1553=账期!$A$40,G1553=账期!$A$41,G1553=账期!$A$42,G1553=账期!$A$43,G1553=账期!$A$44,G1553=账期!$A$45,G1553=账期!$A$46,G1553=账期!$A$48,G1553=账期!$A$50,G1553=账期!$A$51,G1553=账期!$A$52,G1553=账期!$A$53,G1553=账期!$A$54,G1553=账期!$A$56,G1553=账期!$A$57,G1553=账期!$A$58,G1553=账期!$A$59,G1553=账期!$A$60,G1553=账期!$A$61,G1553=账期!$A$62,G1553=账期!$A$63,G1553=账期!$A$64,G1553=账期!$A$66,G1553=账期!$A$67,G1553=账期!$A$68,G1553=账期!$A$70,G1553=账期!$A$71),30,IF(OR(G1553=账期!$A$74,G1553=账期!$A$77,G1553=账期!$A$76,G1553=账期!$A$79,G1553=账期!$A$80,G1553=账期!$A$81,G1553=账期!$A$83,G1553=账期!$A$85,G1553=账期!$A$87,G1553=账期!$A$89,G1553=账期!$A$91),60,IF(OR(G1553=账期!$A$93,G1553=账期!$A$94,G1553=账期!$A$95,G1553=账期!$A$96,G1553=账期!$A$98,G1553=账期!$A$99,G1553=账期!$A$101,G1553=账期!$A$102),90,0)))</f>
        <v>0</v>
      </c>
      <c r="AF1553" s="396"/>
      <c r="AG1553" s="384"/>
      <c r="AH1553" s="396" t="str">
        <f t="shared" si="271"/>
        <v/>
      </c>
    </row>
    <row r="1554" spans="1:34" ht="18" customHeight="1" x14ac:dyDescent="0.25">
      <c r="A1554" s="301" t="str">
        <f t="shared" si="273"/>
        <v/>
      </c>
      <c r="B1554" s="380"/>
      <c r="C1554" s="381"/>
      <c r="D1554" s="382"/>
      <c r="E1554" s="383" t="str">
        <f t="shared" si="269"/>
        <v>C</v>
      </c>
      <c r="F1554" s="383" t="str">
        <f t="shared" si="270"/>
        <v>C</v>
      </c>
      <c r="G1554" s="384"/>
      <c r="H1554" s="385" t="str">
        <f>IF(G1554="","",VLOOKUP(G1554,下拉数据源!J:K,2,0))</f>
        <v/>
      </c>
      <c r="I1554" s="385"/>
      <c r="J1554" s="385"/>
      <c r="K1554" s="386"/>
      <c r="L1554" s="384"/>
      <c r="M1554" s="384"/>
      <c r="N1554" s="384"/>
      <c r="O1554" s="384"/>
      <c r="P1554" s="386"/>
      <c r="Q1554" s="387"/>
      <c r="R1554" s="286"/>
      <c r="S1554" s="388">
        <f t="shared" si="274"/>
        <v>0</v>
      </c>
      <c r="T1554" s="389"/>
      <c r="U1554" s="389">
        <f t="shared" si="272"/>
        <v>0</v>
      </c>
      <c r="V1554" s="451"/>
      <c r="W1554" s="452"/>
      <c r="X1554" s="386"/>
      <c r="Y1554" s="390"/>
      <c r="Z1554" s="391"/>
      <c r="AA1554" s="392"/>
      <c r="AB1554" s="393"/>
      <c r="AC1554" s="394"/>
      <c r="AD1554" s="395">
        <f t="shared" si="275"/>
        <v>0</v>
      </c>
      <c r="AE1554" s="396">
        <f>IF(OR(G1554=账期!$A$18,G1554=账期!$A$20,G1554=账期!$A$22,G1554=账期!$A$24,G1554=账期!$A$25,G1554=账期!$A$27,G1554=账期!$A$26,G1554=账期!$A$28,G1554=账期!$A$30,G1554=账期!$A$32,G1554=账期!$A$34,G1554=账期!$A$35,G1554=账期!$A$37,G1554=账期!$A$39,G1554=账期!$A$40,G1554=账期!$A$41,G1554=账期!$A$42,G1554=账期!$A$43,G1554=账期!$A$44,G1554=账期!$A$45,G1554=账期!$A$46,G1554=账期!$A$48,G1554=账期!$A$50,G1554=账期!$A$51,G1554=账期!$A$52,G1554=账期!$A$53,G1554=账期!$A$54,G1554=账期!$A$56,G1554=账期!$A$57,G1554=账期!$A$58,G1554=账期!$A$59,G1554=账期!$A$60,G1554=账期!$A$61,G1554=账期!$A$62,G1554=账期!$A$63,G1554=账期!$A$64,G1554=账期!$A$66,G1554=账期!$A$67,G1554=账期!$A$68,G1554=账期!$A$70,G1554=账期!$A$71),30,IF(OR(G1554=账期!$A$74,G1554=账期!$A$77,G1554=账期!$A$76,G1554=账期!$A$79,G1554=账期!$A$80,G1554=账期!$A$81,G1554=账期!$A$83,G1554=账期!$A$85,G1554=账期!$A$87,G1554=账期!$A$89,G1554=账期!$A$91),60,IF(OR(G1554=账期!$A$93,G1554=账期!$A$94,G1554=账期!$A$95,G1554=账期!$A$96,G1554=账期!$A$98,G1554=账期!$A$99,G1554=账期!$A$101,G1554=账期!$A$102),90,0)))</f>
        <v>0</v>
      </c>
      <c r="AF1554" s="396"/>
      <c r="AG1554" s="384"/>
      <c r="AH1554" s="396" t="str">
        <f t="shared" si="271"/>
        <v/>
      </c>
    </row>
    <row r="1555" spans="1:34" ht="18" customHeight="1" x14ac:dyDescent="0.25">
      <c r="A1555" s="301" t="str">
        <f t="shared" si="273"/>
        <v/>
      </c>
      <c r="B1555" s="380"/>
      <c r="C1555" s="381"/>
      <c r="D1555" s="382"/>
      <c r="E1555" s="383" t="str">
        <f t="shared" si="269"/>
        <v>C</v>
      </c>
      <c r="F1555" s="383" t="str">
        <f t="shared" si="270"/>
        <v>C</v>
      </c>
      <c r="G1555" s="384"/>
      <c r="H1555" s="385" t="str">
        <f>IF(G1555="","",VLOOKUP(G1555,下拉数据源!J:K,2,0))</f>
        <v/>
      </c>
      <c r="I1555" s="385"/>
      <c r="J1555" s="385"/>
      <c r="K1555" s="386"/>
      <c r="L1555" s="384"/>
      <c r="M1555" s="384"/>
      <c r="N1555" s="384"/>
      <c r="O1555" s="384"/>
      <c r="P1555" s="386"/>
      <c r="Q1555" s="387"/>
      <c r="R1555" s="286"/>
      <c r="S1555" s="388">
        <f t="shared" si="274"/>
        <v>0</v>
      </c>
      <c r="T1555" s="389"/>
      <c r="U1555" s="389">
        <f t="shared" si="272"/>
        <v>0</v>
      </c>
      <c r="V1555" s="451"/>
      <c r="W1555" s="452"/>
      <c r="X1555" s="386"/>
      <c r="Y1555" s="390"/>
      <c r="Z1555" s="391"/>
      <c r="AA1555" s="392"/>
      <c r="AB1555" s="393"/>
      <c r="AC1555" s="394"/>
      <c r="AD1555" s="395">
        <f t="shared" si="275"/>
        <v>0</v>
      </c>
      <c r="AE1555" s="396">
        <f>IF(OR(G1555=账期!$A$18,G1555=账期!$A$20,G1555=账期!$A$22,G1555=账期!$A$24,G1555=账期!$A$25,G1555=账期!$A$27,G1555=账期!$A$26,G1555=账期!$A$28,G1555=账期!$A$30,G1555=账期!$A$32,G1555=账期!$A$34,G1555=账期!$A$35,G1555=账期!$A$37,G1555=账期!$A$39,G1555=账期!$A$40,G1555=账期!$A$41,G1555=账期!$A$42,G1555=账期!$A$43,G1555=账期!$A$44,G1555=账期!$A$45,G1555=账期!$A$46,G1555=账期!$A$48,G1555=账期!$A$50,G1555=账期!$A$51,G1555=账期!$A$52,G1555=账期!$A$53,G1555=账期!$A$54,G1555=账期!$A$56,G1555=账期!$A$57,G1555=账期!$A$58,G1555=账期!$A$59,G1555=账期!$A$60,G1555=账期!$A$61,G1555=账期!$A$62,G1555=账期!$A$63,G1555=账期!$A$64,G1555=账期!$A$66,G1555=账期!$A$67,G1555=账期!$A$68,G1555=账期!$A$70,G1555=账期!$A$71),30,IF(OR(G1555=账期!$A$74,G1555=账期!$A$77,G1555=账期!$A$76,G1555=账期!$A$79,G1555=账期!$A$80,G1555=账期!$A$81,G1555=账期!$A$83,G1555=账期!$A$85,G1555=账期!$A$87,G1555=账期!$A$89,G1555=账期!$A$91),60,IF(OR(G1555=账期!$A$93,G1555=账期!$A$94,G1555=账期!$A$95,G1555=账期!$A$96,G1555=账期!$A$98,G1555=账期!$A$99,G1555=账期!$A$101,G1555=账期!$A$102),90,0)))</f>
        <v>0</v>
      </c>
      <c r="AF1555" s="396"/>
      <c r="AG1555" s="384"/>
      <c r="AH1555" s="396" t="str">
        <f t="shared" si="271"/>
        <v/>
      </c>
    </row>
    <row r="1556" spans="1:34" ht="18" customHeight="1" x14ac:dyDescent="0.25">
      <c r="A1556" s="301" t="str">
        <f t="shared" si="273"/>
        <v/>
      </c>
      <c r="B1556" s="380"/>
      <c r="C1556" s="381"/>
      <c r="D1556" s="382"/>
      <c r="E1556" s="383" t="str">
        <f t="shared" si="269"/>
        <v>C</v>
      </c>
      <c r="F1556" s="383" t="str">
        <f t="shared" si="270"/>
        <v>C</v>
      </c>
      <c r="G1556" s="384"/>
      <c r="H1556" s="385" t="str">
        <f>IF(G1556="","",VLOOKUP(G1556,下拉数据源!J:K,2,0))</f>
        <v/>
      </c>
      <c r="I1556" s="385"/>
      <c r="J1556" s="385"/>
      <c r="K1556" s="386"/>
      <c r="L1556" s="384"/>
      <c r="M1556" s="384"/>
      <c r="N1556" s="384"/>
      <c r="O1556" s="384"/>
      <c r="P1556" s="386"/>
      <c r="Q1556" s="387"/>
      <c r="R1556" s="286"/>
      <c r="S1556" s="388">
        <f t="shared" si="274"/>
        <v>0</v>
      </c>
      <c r="T1556" s="389"/>
      <c r="U1556" s="389">
        <f t="shared" si="272"/>
        <v>0</v>
      </c>
      <c r="V1556" s="451"/>
      <c r="W1556" s="452"/>
      <c r="X1556" s="386"/>
      <c r="Y1556" s="390"/>
      <c r="Z1556" s="391"/>
      <c r="AA1556" s="392"/>
      <c r="AB1556" s="393"/>
      <c r="AC1556" s="394"/>
      <c r="AD1556" s="395">
        <f t="shared" si="275"/>
        <v>0</v>
      </c>
      <c r="AE1556" s="396">
        <f>IF(OR(G1556=账期!$A$18,G1556=账期!$A$20,G1556=账期!$A$22,G1556=账期!$A$24,G1556=账期!$A$25,G1556=账期!$A$27,G1556=账期!$A$26,G1556=账期!$A$28,G1556=账期!$A$30,G1556=账期!$A$32,G1556=账期!$A$34,G1556=账期!$A$35,G1556=账期!$A$37,G1556=账期!$A$39,G1556=账期!$A$40,G1556=账期!$A$41,G1556=账期!$A$42,G1556=账期!$A$43,G1556=账期!$A$44,G1556=账期!$A$45,G1556=账期!$A$46,G1556=账期!$A$48,G1556=账期!$A$50,G1556=账期!$A$51,G1556=账期!$A$52,G1556=账期!$A$53,G1556=账期!$A$54,G1556=账期!$A$56,G1556=账期!$A$57,G1556=账期!$A$58,G1556=账期!$A$59,G1556=账期!$A$60,G1556=账期!$A$61,G1556=账期!$A$62,G1556=账期!$A$63,G1556=账期!$A$64,G1556=账期!$A$66,G1556=账期!$A$67,G1556=账期!$A$68,G1556=账期!$A$70,G1556=账期!$A$71),30,IF(OR(G1556=账期!$A$74,G1556=账期!$A$77,G1556=账期!$A$76,G1556=账期!$A$79,G1556=账期!$A$80,G1556=账期!$A$81,G1556=账期!$A$83,G1556=账期!$A$85,G1556=账期!$A$87,G1556=账期!$A$89,G1556=账期!$A$91),60,IF(OR(G1556=账期!$A$93,G1556=账期!$A$94,G1556=账期!$A$95,G1556=账期!$A$96,G1556=账期!$A$98,G1556=账期!$A$99,G1556=账期!$A$101,G1556=账期!$A$102),90,0)))</f>
        <v>0</v>
      </c>
      <c r="AF1556" s="396"/>
      <c r="AG1556" s="384"/>
      <c r="AH1556" s="396" t="str">
        <f t="shared" si="271"/>
        <v/>
      </c>
    </row>
    <row r="1557" spans="1:34" ht="18" customHeight="1" x14ac:dyDescent="0.25">
      <c r="A1557" s="301" t="str">
        <f t="shared" si="273"/>
        <v/>
      </c>
      <c r="B1557" s="380"/>
      <c r="C1557" s="381"/>
      <c r="D1557" s="382"/>
      <c r="E1557" s="383" t="str">
        <f t="shared" si="269"/>
        <v>C</v>
      </c>
      <c r="F1557" s="383" t="str">
        <f t="shared" si="270"/>
        <v>C</v>
      </c>
      <c r="G1557" s="384"/>
      <c r="H1557" s="385" t="str">
        <f>IF(G1557="","",VLOOKUP(G1557,下拉数据源!J:K,2,0))</f>
        <v/>
      </c>
      <c r="I1557" s="385"/>
      <c r="J1557" s="385"/>
      <c r="K1557" s="386"/>
      <c r="L1557" s="384"/>
      <c r="M1557" s="384"/>
      <c r="N1557" s="384"/>
      <c r="O1557" s="384"/>
      <c r="P1557" s="386"/>
      <c r="Q1557" s="387"/>
      <c r="R1557" s="286"/>
      <c r="S1557" s="388">
        <f t="shared" si="274"/>
        <v>0</v>
      </c>
      <c r="T1557" s="389"/>
      <c r="U1557" s="389">
        <f t="shared" si="272"/>
        <v>0</v>
      </c>
      <c r="V1557" s="451"/>
      <c r="W1557" s="452"/>
      <c r="X1557" s="386"/>
      <c r="Y1557" s="390"/>
      <c r="Z1557" s="391"/>
      <c r="AA1557" s="392"/>
      <c r="AB1557" s="393"/>
      <c r="AC1557" s="394"/>
      <c r="AD1557" s="395">
        <f t="shared" si="275"/>
        <v>0</v>
      </c>
      <c r="AE1557" s="396">
        <f>IF(OR(G1557=账期!$A$18,G1557=账期!$A$20,G1557=账期!$A$22,G1557=账期!$A$24,G1557=账期!$A$25,G1557=账期!$A$27,G1557=账期!$A$26,G1557=账期!$A$28,G1557=账期!$A$30,G1557=账期!$A$32,G1557=账期!$A$34,G1557=账期!$A$35,G1557=账期!$A$37,G1557=账期!$A$39,G1557=账期!$A$40,G1557=账期!$A$41,G1557=账期!$A$42,G1557=账期!$A$43,G1557=账期!$A$44,G1557=账期!$A$45,G1557=账期!$A$46,G1557=账期!$A$48,G1557=账期!$A$50,G1557=账期!$A$51,G1557=账期!$A$52,G1557=账期!$A$53,G1557=账期!$A$54,G1557=账期!$A$56,G1557=账期!$A$57,G1557=账期!$A$58,G1557=账期!$A$59,G1557=账期!$A$60,G1557=账期!$A$61,G1557=账期!$A$62,G1557=账期!$A$63,G1557=账期!$A$64,G1557=账期!$A$66,G1557=账期!$A$67,G1557=账期!$A$68,G1557=账期!$A$70,G1557=账期!$A$71),30,IF(OR(G1557=账期!$A$74,G1557=账期!$A$77,G1557=账期!$A$76,G1557=账期!$A$79,G1557=账期!$A$80,G1557=账期!$A$81,G1557=账期!$A$83,G1557=账期!$A$85,G1557=账期!$A$87,G1557=账期!$A$89,G1557=账期!$A$91),60,IF(OR(G1557=账期!$A$93,G1557=账期!$A$94,G1557=账期!$A$95,G1557=账期!$A$96,G1557=账期!$A$98,G1557=账期!$A$99,G1557=账期!$A$101,G1557=账期!$A$102),90,0)))</f>
        <v>0</v>
      </c>
      <c r="AF1557" s="396"/>
      <c r="AG1557" s="384"/>
      <c r="AH1557" s="396" t="str">
        <f t="shared" si="271"/>
        <v/>
      </c>
    </row>
    <row r="1558" spans="1:34" ht="18" customHeight="1" x14ac:dyDescent="0.25">
      <c r="A1558" s="301" t="str">
        <f t="shared" si="273"/>
        <v/>
      </c>
      <c r="B1558" s="380"/>
      <c r="C1558" s="381"/>
      <c r="D1558" s="382"/>
      <c r="E1558" s="383" t="str">
        <f t="shared" si="269"/>
        <v>C</v>
      </c>
      <c r="F1558" s="383" t="str">
        <f t="shared" si="270"/>
        <v>C</v>
      </c>
      <c r="G1558" s="384"/>
      <c r="H1558" s="385" t="str">
        <f>IF(G1558="","",VLOOKUP(G1558,下拉数据源!J:K,2,0))</f>
        <v/>
      </c>
      <c r="I1558" s="385"/>
      <c r="J1558" s="385"/>
      <c r="K1558" s="386"/>
      <c r="L1558" s="384"/>
      <c r="M1558" s="384"/>
      <c r="N1558" s="384"/>
      <c r="O1558" s="384"/>
      <c r="P1558" s="386"/>
      <c r="Q1558" s="387"/>
      <c r="R1558" s="286"/>
      <c r="S1558" s="388">
        <f t="shared" si="274"/>
        <v>0</v>
      </c>
      <c r="T1558" s="389"/>
      <c r="U1558" s="389">
        <f t="shared" si="272"/>
        <v>0</v>
      </c>
      <c r="V1558" s="451"/>
      <c r="W1558" s="452"/>
      <c r="X1558" s="386"/>
      <c r="Y1558" s="390"/>
      <c r="Z1558" s="391"/>
      <c r="AA1558" s="392"/>
      <c r="AB1558" s="393"/>
      <c r="AC1558" s="394"/>
      <c r="AD1558" s="395">
        <f t="shared" si="275"/>
        <v>0</v>
      </c>
      <c r="AE1558" s="396">
        <f>IF(OR(G1558=账期!$A$18,G1558=账期!$A$20,G1558=账期!$A$22,G1558=账期!$A$24,G1558=账期!$A$25,G1558=账期!$A$27,G1558=账期!$A$26,G1558=账期!$A$28,G1558=账期!$A$30,G1558=账期!$A$32,G1558=账期!$A$34,G1558=账期!$A$35,G1558=账期!$A$37,G1558=账期!$A$39,G1558=账期!$A$40,G1558=账期!$A$41,G1558=账期!$A$42,G1558=账期!$A$43,G1558=账期!$A$44,G1558=账期!$A$45,G1558=账期!$A$46,G1558=账期!$A$48,G1558=账期!$A$50,G1558=账期!$A$51,G1558=账期!$A$52,G1558=账期!$A$53,G1558=账期!$A$54,G1558=账期!$A$56,G1558=账期!$A$57,G1558=账期!$A$58,G1558=账期!$A$59,G1558=账期!$A$60,G1558=账期!$A$61,G1558=账期!$A$62,G1558=账期!$A$63,G1558=账期!$A$64,G1558=账期!$A$66,G1558=账期!$A$67,G1558=账期!$A$68,G1558=账期!$A$70,G1558=账期!$A$71),30,IF(OR(G1558=账期!$A$74,G1558=账期!$A$77,G1558=账期!$A$76,G1558=账期!$A$79,G1558=账期!$A$80,G1558=账期!$A$81,G1558=账期!$A$83,G1558=账期!$A$85,G1558=账期!$A$87,G1558=账期!$A$89,G1558=账期!$A$91),60,IF(OR(G1558=账期!$A$93,G1558=账期!$A$94,G1558=账期!$A$95,G1558=账期!$A$96,G1558=账期!$A$98,G1558=账期!$A$99,G1558=账期!$A$101,G1558=账期!$A$102),90,0)))</f>
        <v>0</v>
      </c>
      <c r="AF1558" s="396"/>
      <c r="AG1558" s="384"/>
      <c r="AH1558" s="396" t="str">
        <f t="shared" si="271"/>
        <v/>
      </c>
    </row>
    <row r="1559" spans="1:34" ht="18" customHeight="1" x14ac:dyDescent="0.25">
      <c r="A1559" s="301" t="str">
        <f t="shared" si="273"/>
        <v/>
      </c>
      <c r="B1559" s="380"/>
      <c r="C1559" s="381"/>
      <c r="D1559" s="382"/>
      <c r="E1559" s="383" t="str">
        <f t="shared" si="269"/>
        <v>C</v>
      </c>
      <c r="F1559" s="383" t="str">
        <f t="shared" si="270"/>
        <v>C</v>
      </c>
      <c r="G1559" s="384"/>
      <c r="H1559" s="385" t="str">
        <f>IF(G1559="","",VLOOKUP(G1559,下拉数据源!J:K,2,0))</f>
        <v/>
      </c>
      <c r="I1559" s="385"/>
      <c r="J1559" s="385"/>
      <c r="K1559" s="386"/>
      <c r="L1559" s="384"/>
      <c r="M1559" s="384"/>
      <c r="N1559" s="384"/>
      <c r="O1559" s="384"/>
      <c r="P1559" s="386"/>
      <c r="Q1559" s="387"/>
      <c r="R1559" s="286"/>
      <c r="S1559" s="388">
        <f t="shared" si="274"/>
        <v>0</v>
      </c>
      <c r="T1559" s="389"/>
      <c r="U1559" s="389">
        <f t="shared" si="272"/>
        <v>0</v>
      </c>
      <c r="V1559" s="451"/>
      <c r="W1559" s="452"/>
      <c r="X1559" s="386"/>
      <c r="Y1559" s="390"/>
      <c r="Z1559" s="391"/>
      <c r="AA1559" s="392"/>
      <c r="AB1559" s="393"/>
      <c r="AC1559" s="394"/>
      <c r="AD1559" s="395">
        <f t="shared" si="275"/>
        <v>0</v>
      </c>
      <c r="AE1559" s="396">
        <f>IF(OR(G1559=账期!$A$18,G1559=账期!$A$20,G1559=账期!$A$22,G1559=账期!$A$24,G1559=账期!$A$25,G1559=账期!$A$27,G1559=账期!$A$26,G1559=账期!$A$28,G1559=账期!$A$30,G1559=账期!$A$32,G1559=账期!$A$34,G1559=账期!$A$35,G1559=账期!$A$37,G1559=账期!$A$39,G1559=账期!$A$40,G1559=账期!$A$41,G1559=账期!$A$42,G1559=账期!$A$43,G1559=账期!$A$44,G1559=账期!$A$45,G1559=账期!$A$46,G1559=账期!$A$48,G1559=账期!$A$50,G1559=账期!$A$51,G1559=账期!$A$52,G1559=账期!$A$53,G1559=账期!$A$54,G1559=账期!$A$56,G1559=账期!$A$57,G1559=账期!$A$58,G1559=账期!$A$59,G1559=账期!$A$60,G1559=账期!$A$61,G1559=账期!$A$62,G1559=账期!$A$63,G1559=账期!$A$64,G1559=账期!$A$66,G1559=账期!$A$67,G1559=账期!$A$68,G1559=账期!$A$70,G1559=账期!$A$71),30,IF(OR(G1559=账期!$A$74,G1559=账期!$A$77,G1559=账期!$A$76,G1559=账期!$A$79,G1559=账期!$A$80,G1559=账期!$A$81,G1559=账期!$A$83,G1559=账期!$A$85,G1559=账期!$A$87,G1559=账期!$A$89,G1559=账期!$A$91),60,IF(OR(G1559=账期!$A$93,G1559=账期!$A$94,G1559=账期!$A$95,G1559=账期!$A$96,G1559=账期!$A$98,G1559=账期!$A$99,G1559=账期!$A$101,G1559=账期!$A$102),90,0)))</f>
        <v>0</v>
      </c>
      <c r="AF1559" s="396"/>
      <c r="AG1559" s="384"/>
      <c r="AH1559" s="396" t="str">
        <f t="shared" si="271"/>
        <v/>
      </c>
    </row>
    <row r="1560" spans="1:34" ht="18" customHeight="1" x14ac:dyDescent="0.25">
      <c r="A1560" s="301" t="str">
        <f t="shared" si="273"/>
        <v/>
      </c>
      <c r="B1560" s="380"/>
      <c r="C1560" s="381"/>
      <c r="D1560" s="382"/>
      <c r="E1560" s="383" t="str">
        <f t="shared" si="269"/>
        <v>C</v>
      </c>
      <c r="F1560" s="383" t="str">
        <f t="shared" si="270"/>
        <v>C</v>
      </c>
      <c r="G1560" s="384"/>
      <c r="H1560" s="385" t="str">
        <f>IF(G1560="","",VLOOKUP(G1560,下拉数据源!J:K,2,0))</f>
        <v/>
      </c>
      <c r="I1560" s="385"/>
      <c r="J1560" s="385"/>
      <c r="K1560" s="386"/>
      <c r="L1560" s="384"/>
      <c r="M1560" s="384"/>
      <c r="N1560" s="384"/>
      <c r="O1560" s="384"/>
      <c r="P1560" s="386"/>
      <c r="Q1560" s="387"/>
      <c r="R1560" s="286"/>
      <c r="S1560" s="388">
        <f t="shared" si="274"/>
        <v>0</v>
      </c>
      <c r="T1560" s="389"/>
      <c r="U1560" s="389">
        <f t="shared" si="272"/>
        <v>0</v>
      </c>
      <c r="V1560" s="451"/>
      <c r="W1560" s="452"/>
      <c r="X1560" s="386"/>
      <c r="Y1560" s="390"/>
      <c r="Z1560" s="391"/>
      <c r="AA1560" s="392"/>
      <c r="AB1560" s="393"/>
      <c r="AC1560" s="394"/>
      <c r="AD1560" s="395">
        <f t="shared" si="275"/>
        <v>0</v>
      </c>
      <c r="AE1560" s="396">
        <f>IF(OR(G1560=账期!$A$18,G1560=账期!$A$20,G1560=账期!$A$22,G1560=账期!$A$24,G1560=账期!$A$25,G1560=账期!$A$27,G1560=账期!$A$26,G1560=账期!$A$28,G1560=账期!$A$30,G1560=账期!$A$32,G1560=账期!$A$34,G1560=账期!$A$35,G1560=账期!$A$37,G1560=账期!$A$39,G1560=账期!$A$40,G1560=账期!$A$41,G1560=账期!$A$42,G1560=账期!$A$43,G1560=账期!$A$44,G1560=账期!$A$45,G1560=账期!$A$46,G1560=账期!$A$48,G1560=账期!$A$50,G1560=账期!$A$51,G1560=账期!$A$52,G1560=账期!$A$53,G1560=账期!$A$54,G1560=账期!$A$56,G1560=账期!$A$57,G1560=账期!$A$58,G1560=账期!$A$59,G1560=账期!$A$60,G1560=账期!$A$61,G1560=账期!$A$62,G1560=账期!$A$63,G1560=账期!$A$64,G1560=账期!$A$66,G1560=账期!$A$67,G1560=账期!$A$68,G1560=账期!$A$70,G1560=账期!$A$71),30,IF(OR(G1560=账期!$A$74,G1560=账期!$A$77,G1560=账期!$A$76,G1560=账期!$A$79,G1560=账期!$A$80,G1560=账期!$A$81,G1560=账期!$A$83,G1560=账期!$A$85,G1560=账期!$A$87,G1560=账期!$A$89,G1560=账期!$A$91),60,IF(OR(G1560=账期!$A$93,G1560=账期!$A$94,G1560=账期!$A$95,G1560=账期!$A$96,G1560=账期!$A$98,G1560=账期!$A$99,G1560=账期!$A$101,G1560=账期!$A$102),90,0)))</f>
        <v>0</v>
      </c>
      <c r="AF1560" s="396"/>
      <c r="AG1560" s="384"/>
      <c r="AH1560" s="396" t="str">
        <f t="shared" si="271"/>
        <v/>
      </c>
    </row>
    <row r="1561" spans="1:34" ht="18" customHeight="1" x14ac:dyDescent="0.25">
      <c r="A1561" s="301" t="str">
        <f t="shared" si="273"/>
        <v/>
      </c>
      <c r="B1561" s="380"/>
      <c r="C1561" s="381"/>
      <c r="D1561" s="382"/>
      <c r="E1561" s="383" t="str">
        <f t="shared" si="269"/>
        <v>C</v>
      </c>
      <c r="F1561" s="383" t="str">
        <f t="shared" si="270"/>
        <v>C</v>
      </c>
      <c r="G1561" s="384"/>
      <c r="H1561" s="385" t="str">
        <f>IF(G1561="","",VLOOKUP(G1561,下拉数据源!J:K,2,0))</f>
        <v/>
      </c>
      <c r="I1561" s="385"/>
      <c r="J1561" s="385"/>
      <c r="K1561" s="386"/>
      <c r="L1561" s="384"/>
      <c r="M1561" s="384"/>
      <c r="N1561" s="384"/>
      <c r="O1561" s="384"/>
      <c r="P1561" s="386"/>
      <c r="Q1561" s="387"/>
      <c r="R1561" s="286"/>
      <c r="S1561" s="388">
        <f t="shared" si="274"/>
        <v>0</v>
      </c>
      <c r="T1561" s="389"/>
      <c r="U1561" s="389">
        <f t="shared" si="272"/>
        <v>0</v>
      </c>
      <c r="V1561" s="451"/>
      <c r="W1561" s="452"/>
      <c r="X1561" s="386"/>
      <c r="Y1561" s="390"/>
      <c r="Z1561" s="391"/>
      <c r="AA1561" s="392"/>
      <c r="AB1561" s="393"/>
      <c r="AC1561" s="394"/>
      <c r="AD1561" s="395">
        <f t="shared" si="275"/>
        <v>0</v>
      </c>
      <c r="AE1561" s="396">
        <f>IF(OR(G1561=账期!$A$18,G1561=账期!$A$20,G1561=账期!$A$22,G1561=账期!$A$24,G1561=账期!$A$25,G1561=账期!$A$27,G1561=账期!$A$26,G1561=账期!$A$28,G1561=账期!$A$30,G1561=账期!$A$32,G1561=账期!$A$34,G1561=账期!$A$35,G1561=账期!$A$37,G1561=账期!$A$39,G1561=账期!$A$40,G1561=账期!$A$41,G1561=账期!$A$42,G1561=账期!$A$43,G1561=账期!$A$44,G1561=账期!$A$45,G1561=账期!$A$46,G1561=账期!$A$48,G1561=账期!$A$50,G1561=账期!$A$51,G1561=账期!$A$52,G1561=账期!$A$53,G1561=账期!$A$54,G1561=账期!$A$56,G1561=账期!$A$57,G1561=账期!$A$58,G1561=账期!$A$59,G1561=账期!$A$60,G1561=账期!$A$61,G1561=账期!$A$62,G1561=账期!$A$63,G1561=账期!$A$64,G1561=账期!$A$66,G1561=账期!$A$67,G1561=账期!$A$68,G1561=账期!$A$70,G1561=账期!$A$71),30,IF(OR(G1561=账期!$A$74,G1561=账期!$A$77,G1561=账期!$A$76,G1561=账期!$A$79,G1561=账期!$A$80,G1561=账期!$A$81,G1561=账期!$A$83,G1561=账期!$A$85,G1561=账期!$A$87,G1561=账期!$A$89,G1561=账期!$A$91),60,IF(OR(G1561=账期!$A$93,G1561=账期!$A$94,G1561=账期!$A$95,G1561=账期!$A$96,G1561=账期!$A$98,G1561=账期!$A$99,G1561=账期!$A$101,G1561=账期!$A$102),90,0)))</f>
        <v>0</v>
      </c>
      <c r="AF1561" s="396"/>
      <c r="AG1561" s="384"/>
      <c r="AH1561" s="396" t="str">
        <f t="shared" si="271"/>
        <v/>
      </c>
    </row>
    <row r="1562" spans="1:34" ht="18" customHeight="1" x14ac:dyDescent="0.25">
      <c r="A1562" s="301" t="str">
        <f t="shared" si="273"/>
        <v/>
      </c>
      <c r="B1562" s="380"/>
      <c r="C1562" s="381"/>
      <c r="D1562" s="382"/>
      <c r="E1562" s="383" t="str">
        <f t="shared" si="269"/>
        <v>C</v>
      </c>
      <c r="F1562" s="383" t="str">
        <f t="shared" si="270"/>
        <v>C</v>
      </c>
      <c r="G1562" s="384"/>
      <c r="H1562" s="385" t="str">
        <f>IF(G1562="","",VLOOKUP(G1562,下拉数据源!J:K,2,0))</f>
        <v/>
      </c>
      <c r="I1562" s="385"/>
      <c r="J1562" s="385"/>
      <c r="K1562" s="386"/>
      <c r="L1562" s="384"/>
      <c r="M1562" s="384"/>
      <c r="N1562" s="384"/>
      <c r="O1562" s="384"/>
      <c r="P1562" s="386"/>
      <c r="Q1562" s="387"/>
      <c r="R1562" s="286"/>
      <c r="S1562" s="388">
        <f t="shared" si="274"/>
        <v>0</v>
      </c>
      <c r="T1562" s="389"/>
      <c r="U1562" s="389">
        <f t="shared" si="272"/>
        <v>0</v>
      </c>
      <c r="V1562" s="451"/>
      <c r="W1562" s="452"/>
      <c r="X1562" s="386"/>
      <c r="Y1562" s="390"/>
      <c r="Z1562" s="391"/>
      <c r="AA1562" s="392"/>
      <c r="AB1562" s="393"/>
      <c r="AC1562" s="394"/>
      <c r="AD1562" s="395">
        <f t="shared" si="275"/>
        <v>0</v>
      </c>
      <c r="AE1562" s="396">
        <f>IF(OR(G1562=账期!$A$18,G1562=账期!$A$20,G1562=账期!$A$22,G1562=账期!$A$24,G1562=账期!$A$25,G1562=账期!$A$27,G1562=账期!$A$26,G1562=账期!$A$28,G1562=账期!$A$30,G1562=账期!$A$32,G1562=账期!$A$34,G1562=账期!$A$35,G1562=账期!$A$37,G1562=账期!$A$39,G1562=账期!$A$40,G1562=账期!$A$41,G1562=账期!$A$42,G1562=账期!$A$43,G1562=账期!$A$44,G1562=账期!$A$45,G1562=账期!$A$46,G1562=账期!$A$48,G1562=账期!$A$50,G1562=账期!$A$51,G1562=账期!$A$52,G1562=账期!$A$53,G1562=账期!$A$54,G1562=账期!$A$56,G1562=账期!$A$57,G1562=账期!$A$58,G1562=账期!$A$59,G1562=账期!$A$60,G1562=账期!$A$61,G1562=账期!$A$62,G1562=账期!$A$63,G1562=账期!$A$64,G1562=账期!$A$66,G1562=账期!$A$67,G1562=账期!$A$68,G1562=账期!$A$70,G1562=账期!$A$71),30,IF(OR(G1562=账期!$A$74,G1562=账期!$A$77,G1562=账期!$A$76,G1562=账期!$A$79,G1562=账期!$A$80,G1562=账期!$A$81,G1562=账期!$A$83,G1562=账期!$A$85,G1562=账期!$A$87,G1562=账期!$A$89,G1562=账期!$A$91),60,IF(OR(G1562=账期!$A$93,G1562=账期!$A$94,G1562=账期!$A$95,G1562=账期!$A$96,G1562=账期!$A$98,G1562=账期!$A$99,G1562=账期!$A$101,G1562=账期!$A$102),90,0)))</f>
        <v>0</v>
      </c>
      <c r="AF1562" s="396"/>
      <c r="AG1562" s="384"/>
      <c r="AH1562" s="396" t="str">
        <f t="shared" si="271"/>
        <v/>
      </c>
    </row>
    <row r="1563" spans="1:34" ht="18" customHeight="1" x14ac:dyDescent="0.25">
      <c r="A1563" s="301" t="str">
        <f t="shared" si="273"/>
        <v/>
      </c>
      <c r="B1563" s="380"/>
      <c r="C1563" s="381"/>
      <c r="D1563" s="382"/>
      <c r="E1563" s="383" t="str">
        <f t="shared" si="269"/>
        <v>C</v>
      </c>
      <c r="F1563" s="383" t="str">
        <f t="shared" si="270"/>
        <v>C</v>
      </c>
      <c r="G1563" s="384"/>
      <c r="H1563" s="385" t="str">
        <f>IF(G1563="","",VLOOKUP(G1563,下拉数据源!J:K,2,0))</f>
        <v/>
      </c>
      <c r="I1563" s="385"/>
      <c r="J1563" s="385"/>
      <c r="K1563" s="386"/>
      <c r="L1563" s="384"/>
      <c r="M1563" s="384"/>
      <c r="N1563" s="384"/>
      <c r="O1563" s="384"/>
      <c r="P1563" s="386"/>
      <c r="Q1563" s="387"/>
      <c r="R1563" s="286"/>
      <c r="S1563" s="388">
        <f t="shared" si="274"/>
        <v>0</v>
      </c>
      <c r="T1563" s="389"/>
      <c r="U1563" s="389">
        <f t="shared" si="272"/>
        <v>0</v>
      </c>
      <c r="V1563" s="451"/>
      <c r="W1563" s="452"/>
      <c r="X1563" s="386"/>
      <c r="Y1563" s="390"/>
      <c r="Z1563" s="391"/>
      <c r="AA1563" s="392"/>
      <c r="AB1563" s="393"/>
      <c r="AC1563" s="394"/>
      <c r="AD1563" s="395">
        <f t="shared" si="275"/>
        <v>0</v>
      </c>
      <c r="AE1563" s="396">
        <f>IF(OR(G1563=账期!$A$18,G1563=账期!$A$20,G1563=账期!$A$22,G1563=账期!$A$24,G1563=账期!$A$25,G1563=账期!$A$27,G1563=账期!$A$26,G1563=账期!$A$28,G1563=账期!$A$30,G1563=账期!$A$32,G1563=账期!$A$34,G1563=账期!$A$35,G1563=账期!$A$37,G1563=账期!$A$39,G1563=账期!$A$40,G1563=账期!$A$41,G1563=账期!$A$42,G1563=账期!$A$43,G1563=账期!$A$44,G1563=账期!$A$45,G1563=账期!$A$46,G1563=账期!$A$48,G1563=账期!$A$50,G1563=账期!$A$51,G1563=账期!$A$52,G1563=账期!$A$53,G1563=账期!$A$54,G1563=账期!$A$56,G1563=账期!$A$57,G1563=账期!$A$58,G1563=账期!$A$59,G1563=账期!$A$60,G1563=账期!$A$61,G1563=账期!$A$62,G1563=账期!$A$63,G1563=账期!$A$64,G1563=账期!$A$66,G1563=账期!$A$67,G1563=账期!$A$68,G1563=账期!$A$70,G1563=账期!$A$71),30,IF(OR(G1563=账期!$A$74,G1563=账期!$A$77,G1563=账期!$A$76,G1563=账期!$A$79,G1563=账期!$A$80,G1563=账期!$A$81,G1563=账期!$A$83,G1563=账期!$A$85,G1563=账期!$A$87,G1563=账期!$A$89,G1563=账期!$A$91),60,IF(OR(G1563=账期!$A$93,G1563=账期!$A$94,G1563=账期!$A$95,G1563=账期!$A$96,G1563=账期!$A$98,G1563=账期!$A$99,G1563=账期!$A$101,G1563=账期!$A$102),90,0)))</f>
        <v>0</v>
      </c>
      <c r="AF1563" s="396"/>
      <c r="AG1563" s="384"/>
      <c r="AH1563" s="396" t="str">
        <f t="shared" si="271"/>
        <v/>
      </c>
    </row>
    <row r="1564" spans="1:34" ht="18" customHeight="1" x14ac:dyDescent="0.25">
      <c r="A1564" s="301" t="str">
        <f t="shared" si="273"/>
        <v/>
      </c>
      <c r="B1564" s="380"/>
      <c r="C1564" s="381"/>
      <c r="D1564" s="382"/>
      <c r="E1564" s="383" t="str">
        <f t="shared" si="269"/>
        <v>C</v>
      </c>
      <c r="F1564" s="383" t="str">
        <f t="shared" si="270"/>
        <v>C</v>
      </c>
      <c r="G1564" s="384"/>
      <c r="H1564" s="385" t="str">
        <f>IF(G1564="","",VLOOKUP(G1564,下拉数据源!J:K,2,0))</f>
        <v/>
      </c>
      <c r="I1564" s="385"/>
      <c r="J1564" s="385"/>
      <c r="K1564" s="386"/>
      <c r="L1564" s="384"/>
      <c r="M1564" s="384"/>
      <c r="N1564" s="384"/>
      <c r="O1564" s="384"/>
      <c r="P1564" s="386"/>
      <c r="Q1564" s="387"/>
      <c r="R1564" s="286"/>
      <c r="S1564" s="388">
        <f t="shared" si="274"/>
        <v>0</v>
      </c>
      <c r="T1564" s="389"/>
      <c r="U1564" s="389">
        <f t="shared" si="272"/>
        <v>0</v>
      </c>
      <c r="V1564" s="451"/>
      <c r="W1564" s="452"/>
      <c r="X1564" s="386"/>
      <c r="Y1564" s="390"/>
      <c r="Z1564" s="391"/>
      <c r="AA1564" s="392"/>
      <c r="AB1564" s="393"/>
      <c r="AC1564" s="394"/>
      <c r="AD1564" s="395">
        <f t="shared" si="275"/>
        <v>0</v>
      </c>
      <c r="AE1564" s="396">
        <f>IF(OR(G1564=账期!$A$18,G1564=账期!$A$20,G1564=账期!$A$22,G1564=账期!$A$24,G1564=账期!$A$25,G1564=账期!$A$27,G1564=账期!$A$26,G1564=账期!$A$28,G1564=账期!$A$30,G1564=账期!$A$32,G1564=账期!$A$34,G1564=账期!$A$35,G1564=账期!$A$37,G1564=账期!$A$39,G1564=账期!$A$40,G1564=账期!$A$41,G1564=账期!$A$42,G1564=账期!$A$43,G1564=账期!$A$44,G1564=账期!$A$45,G1564=账期!$A$46,G1564=账期!$A$48,G1564=账期!$A$50,G1564=账期!$A$51,G1564=账期!$A$52,G1564=账期!$A$53,G1564=账期!$A$54,G1564=账期!$A$56,G1564=账期!$A$57,G1564=账期!$A$58,G1564=账期!$A$59,G1564=账期!$A$60,G1564=账期!$A$61,G1564=账期!$A$62,G1564=账期!$A$63,G1564=账期!$A$64,G1564=账期!$A$66,G1564=账期!$A$67,G1564=账期!$A$68,G1564=账期!$A$70,G1564=账期!$A$71),30,IF(OR(G1564=账期!$A$74,G1564=账期!$A$77,G1564=账期!$A$76,G1564=账期!$A$79,G1564=账期!$A$80,G1564=账期!$A$81,G1564=账期!$A$83,G1564=账期!$A$85,G1564=账期!$A$87,G1564=账期!$A$89,G1564=账期!$A$91),60,IF(OR(G1564=账期!$A$93,G1564=账期!$A$94,G1564=账期!$A$95,G1564=账期!$A$96,G1564=账期!$A$98,G1564=账期!$A$99,G1564=账期!$A$101,G1564=账期!$A$102),90,0)))</f>
        <v>0</v>
      </c>
      <c r="AF1564" s="396"/>
      <c r="AG1564" s="384"/>
      <c r="AH1564" s="396" t="str">
        <f t="shared" si="271"/>
        <v/>
      </c>
    </row>
    <row r="1565" spans="1:34" ht="18" customHeight="1" x14ac:dyDescent="0.25">
      <c r="A1565" s="301" t="str">
        <f t="shared" si="273"/>
        <v/>
      </c>
      <c r="B1565" s="380"/>
      <c r="C1565" s="381"/>
      <c r="D1565" s="382"/>
      <c r="E1565" s="383" t="str">
        <f t="shared" ref="E1565:E1628" si="276">IF(OR(D1565="长飞",D1565="烽火",D1565="特发",D1565="富通",D1565="亨通",G1565="赣州金信诺",G1565="江苏永鼎",G1565="宏安集团"),"A",IF(OR(G1565="广意通讯",G1565="湖北楚天",G1565="宁波格亿达",G1565="通鼎互联",G1565="黄石昌达",G1565="江苏俊知",G1565="珠海汉胜",G1565="武汉电信"),"B","C"))</f>
        <v>C</v>
      </c>
      <c r="F1565" s="383" t="str">
        <f t="shared" ref="F1565:F1628" si="277">IF(OR(G1565="成都大唐",G1565="广东亨通",G1565="江苏亨通",G1565="兰州长飞",G1565="南京华信",G1565="汕头奥星",G1565="特发光网",G1565="武汉长飞",G1565="长春烽火",G1565="广意通讯",G1565="湖北楚天",G1565="宁波格亿达",G1565="通鼎互联",G1565="安徽汉唐",G1565="安徽宜德",G1565="安徽盈通",G1565="成都康宁",G1565="成都中飞",G1565="东莞光佳",G1565="东莞鸿鑫",G1565="烽火博鑫",G1565="佛山星蓝",G1565="广东金桥",G1565="广州联兴",G1565="贵州乾新",G1565="航天电工",G1565="合肥兴联",G1565="湖北宇洪",G1565="江苏奥通",G1565="江苏中远",G1565="宁波辰飞",G1565="宁波汉生",G1565="宁波宇欣",G1565="山东太平洋",G1565="山东特发",G1565="山东永通",G1565="上海朗闻",G1565="上海翼波",G1565="四川天邑",G1565="四川旭泰",G1565="武汉瑞联",G1565="武汉同至",G1565="西安西古",G1565="西安鑫华通",G1565="武汉驿路通",G1565="长光通信",G1565="中电八所",G1565="中电光达",G1565="中利集团",G1565="重庆特发",G1565="舟山安格",G1565="珠海邗秦"),"A",IF(OR(G1565="富通天津",G1565="赣州金信诺",G1565="江苏永鼎",G1565="上海长飞",G1565="特发股份",G1565="武汉烽火",G1565="西安烽火",G1565="长飞中利",G1565="江苏中天",G1565="江西联创",G1565="宁波盈谷",G1565="黄石昌达",G1565="四川长飞"),"B","C"))</f>
        <v>C</v>
      </c>
      <c r="G1565" s="384"/>
      <c r="H1565" s="385" t="str">
        <f>IF(G1565="","",VLOOKUP(G1565,下拉数据源!J:K,2,0))</f>
        <v/>
      </c>
      <c r="I1565" s="385"/>
      <c r="J1565" s="385"/>
      <c r="K1565" s="386"/>
      <c r="L1565" s="384"/>
      <c r="M1565" s="384"/>
      <c r="N1565" s="384"/>
      <c r="O1565" s="384"/>
      <c r="P1565" s="386"/>
      <c r="Q1565" s="387"/>
      <c r="R1565" s="286"/>
      <c r="S1565" s="388">
        <f t="shared" si="274"/>
        <v>0</v>
      </c>
      <c r="T1565" s="389"/>
      <c r="U1565" s="389">
        <f t="shared" si="272"/>
        <v>0</v>
      </c>
      <c r="V1565" s="451"/>
      <c r="W1565" s="452"/>
      <c r="X1565" s="386"/>
      <c r="Y1565" s="390"/>
      <c r="Z1565" s="391"/>
      <c r="AA1565" s="392"/>
      <c r="AB1565" s="393"/>
      <c r="AC1565" s="394"/>
      <c r="AD1565" s="395">
        <f t="shared" si="275"/>
        <v>0</v>
      </c>
      <c r="AE1565" s="396">
        <f>IF(OR(G1565=账期!$A$18,G1565=账期!$A$20,G1565=账期!$A$22,G1565=账期!$A$24,G1565=账期!$A$25,G1565=账期!$A$27,G1565=账期!$A$26,G1565=账期!$A$28,G1565=账期!$A$30,G1565=账期!$A$32,G1565=账期!$A$34,G1565=账期!$A$35,G1565=账期!$A$37,G1565=账期!$A$39,G1565=账期!$A$40,G1565=账期!$A$41,G1565=账期!$A$42,G1565=账期!$A$43,G1565=账期!$A$44,G1565=账期!$A$45,G1565=账期!$A$46,G1565=账期!$A$48,G1565=账期!$A$50,G1565=账期!$A$51,G1565=账期!$A$52,G1565=账期!$A$53,G1565=账期!$A$54,G1565=账期!$A$56,G1565=账期!$A$57,G1565=账期!$A$58,G1565=账期!$A$59,G1565=账期!$A$60,G1565=账期!$A$61,G1565=账期!$A$62,G1565=账期!$A$63,G1565=账期!$A$64,G1565=账期!$A$66,G1565=账期!$A$67,G1565=账期!$A$68,G1565=账期!$A$70,G1565=账期!$A$71),30,IF(OR(G1565=账期!$A$74,G1565=账期!$A$77,G1565=账期!$A$76,G1565=账期!$A$79,G1565=账期!$A$80,G1565=账期!$A$81,G1565=账期!$A$83,G1565=账期!$A$85,G1565=账期!$A$87,G1565=账期!$A$89,G1565=账期!$A$91),60,IF(OR(G1565=账期!$A$93,G1565=账期!$A$94,G1565=账期!$A$95,G1565=账期!$A$96,G1565=账期!$A$98,G1565=账期!$A$99,G1565=账期!$A$101,G1565=账期!$A$102),90,0)))</f>
        <v>0</v>
      </c>
      <c r="AF1565" s="396"/>
      <c r="AG1565" s="384"/>
      <c r="AH1565" s="396" t="str">
        <f t="shared" si="271"/>
        <v/>
      </c>
    </row>
    <row r="1566" spans="1:34" ht="18" customHeight="1" x14ac:dyDescent="0.25">
      <c r="A1566" s="301" t="str">
        <f t="shared" si="273"/>
        <v/>
      </c>
      <c r="B1566" s="380"/>
      <c r="C1566" s="381"/>
      <c r="D1566" s="382"/>
      <c r="E1566" s="383" t="str">
        <f t="shared" si="276"/>
        <v>C</v>
      </c>
      <c r="F1566" s="383" t="str">
        <f t="shared" si="277"/>
        <v>C</v>
      </c>
      <c r="G1566" s="384"/>
      <c r="H1566" s="385" t="str">
        <f>IF(G1566="","",VLOOKUP(G1566,下拉数据源!J:K,2,0))</f>
        <v/>
      </c>
      <c r="I1566" s="385"/>
      <c r="J1566" s="385"/>
      <c r="K1566" s="386"/>
      <c r="L1566" s="384"/>
      <c r="M1566" s="384"/>
      <c r="N1566" s="384"/>
      <c r="O1566" s="384"/>
      <c r="P1566" s="386"/>
      <c r="Q1566" s="387"/>
      <c r="R1566" s="286"/>
      <c r="S1566" s="388">
        <f t="shared" si="274"/>
        <v>0</v>
      </c>
      <c r="T1566" s="389"/>
      <c r="U1566" s="389">
        <f t="shared" si="272"/>
        <v>0</v>
      </c>
      <c r="V1566" s="451"/>
      <c r="W1566" s="452"/>
      <c r="X1566" s="386"/>
      <c r="Y1566" s="390"/>
      <c r="Z1566" s="391"/>
      <c r="AA1566" s="392"/>
      <c r="AB1566" s="393"/>
      <c r="AC1566" s="394"/>
      <c r="AD1566" s="395">
        <f t="shared" si="275"/>
        <v>0</v>
      </c>
      <c r="AE1566" s="396">
        <f>IF(OR(G1566=账期!$A$18,G1566=账期!$A$20,G1566=账期!$A$22,G1566=账期!$A$24,G1566=账期!$A$25,G1566=账期!$A$27,G1566=账期!$A$26,G1566=账期!$A$28,G1566=账期!$A$30,G1566=账期!$A$32,G1566=账期!$A$34,G1566=账期!$A$35,G1566=账期!$A$37,G1566=账期!$A$39,G1566=账期!$A$40,G1566=账期!$A$41,G1566=账期!$A$42,G1566=账期!$A$43,G1566=账期!$A$44,G1566=账期!$A$45,G1566=账期!$A$46,G1566=账期!$A$48,G1566=账期!$A$50,G1566=账期!$A$51,G1566=账期!$A$52,G1566=账期!$A$53,G1566=账期!$A$54,G1566=账期!$A$56,G1566=账期!$A$57,G1566=账期!$A$58,G1566=账期!$A$59,G1566=账期!$A$60,G1566=账期!$A$61,G1566=账期!$A$62,G1566=账期!$A$63,G1566=账期!$A$64,G1566=账期!$A$66,G1566=账期!$A$67,G1566=账期!$A$68,G1566=账期!$A$70,G1566=账期!$A$71),30,IF(OR(G1566=账期!$A$74,G1566=账期!$A$77,G1566=账期!$A$76,G1566=账期!$A$79,G1566=账期!$A$80,G1566=账期!$A$81,G1566=账期!$A$83,G1566=账期!$A$85,G1566=账期!$A$87,G1566=账期!$A$89,G1566=账期!$A$91),60,IF(OR(G1566=账期!$A$93,G1566=账期!$A$94,G1566=账期!$A$95,G1566=账期!$A$96,G1566=账期!$A$98,G1566=账期!$A$99,G1566=账期!$A$101,G1566=账期!$A$102),90,0)))</f>
        <v>0</v>
      </c>
      <c r="AF1566" s="396"/>
      <c r="AG1566" s="384"/>
      <c r="AH1566" s="396" t="str">
        <f t="shared" si="271"/>
        <v/>
      </c>
    </row>
    <row r="1567" spans="1:34" ht="18" customHeight="1" x14ac:dyDescent="0.25">
      <c r="A1567" s="301" t="str">
        <f t="shared" si="273"/>
        <v/>
      </c>
      <c r="B1567" s="380"/>
      <c r="C1567" s="381"/>
      <c r="D1567" s="382"/>
      <c r="E1567" s="383" t="str">
        <f t="shared" si="276"/>
        <v>C</v>
      </c>
      <c r="F1567" s="383" t="str">
        <f t="shared" si="277"/>
        <v>C</v>
      </c>
      <c r="G1567" s="384"/>
      <c r="H1567" s="385" t="str">
        <f>IF(G1567="","",VLOOKUP(G1567,下拉数据源!J:K,2,0))</f>
        <v/>
      </c>
      <c r="I1567" s="385"/>
      <c r="J1567" s="385"/>
      <c r="K1567" s="386"/>
      <c r="L1567" s="384"/>
      <c r="M1567" s="384"/>
      <c r="N1567" s="384"/>
      <c r="O1567" s="384"/>
      <c r="P1567" s="386"/>
      <c r="Q1567" s="387"/>
      <c r="R1567" s="286"/>
      <c r="S1567" s="388">
        <f t="shared" si="274"/>
        <v>0</v>
      </c>
      <c r="T1567" s="389"/>
      <c r="U1567" s="389">
        <f t="shared" si="272"/>
        <v>0</v>
      </c>
      <c r="V1567" s="451"/>
      <c r="W1567" s="452"/>
      <c r="X1567" s="386"/>
      <c r="Y1567" s="390"/>
      <c r="Z1567" s="391"/>
      <c r="AA1567" s="392"/>
      <c r="AB1567" s="393"/>
      <c r="AC1567" s="394"/>
      <c r="AD1567" s="395">
        <f t="shared" si="275"/>
        <v>0</v>
      </c>
      <c r="AE1567" s="396">
        <f>IF(OR(G1567=账期!$A$18,G1567=账期!$A$20,G1567=账期!$A$22,G1567=账期!$A$24,G1567=账期!$A$25,G1567=账期!$A$27,G1567=账期!$A$26,G1567=账期!$A$28,G1567=账期!$A$30,G1567=账期!$A$32,G1567=账期!$A$34,G1567=账期!$A$35,G1567=账期!$A$37,G1567=账期!$A$39,G1567=账期!$A$40,G1567=账期!$A$41,G1567=账期!$A$42,G1567=账期!$A$43,G1567=账期!$A$44,G1567=账期!$A$45,G1567=账期!$A$46,G1567=账期!$A$48,G1567=账期!$A$50,G1567=账期!$A$51,G1567=账期!$A$52,G1567=账期!$A$53,G1567=账期!$A$54,G1567=账期!$A$56,G1567=账期!$A$57,G1567=账期!$A$58,G1567=账期!$A$59,G1567=账期!$A$60,G1567=账期!$A$61,G1567=账期!$A$62,G1567=账期!$A$63,G1567=账期!$A$64,G1567=账期!$A$66,G1567=账期!$A$67,G1567=账期!$A$68,G1567=账期!$A$70,G1567=账期!$A$71),30,IF(OR(G1567=账期!$A$74,G1567=账期!$A$77,G1567=账期!$A$76,G1567=账期!$A$79,G1567=账期!$A$80,G1567=账期!$A$81,G1567=账期!$A$83,G1567=账期!$A$85,G1567=账期!$A$87,G1567=账期!$A$89,G1567=账期!$A$91),60,IF(OR(G1567=账期!$A$93,G1567=账期!$A$94,G1567=账期!$A$95,G1567=账期!$A$96,G1567=账期!$A$98,G1567=账期!$A$99,G1567=账期!$A$101,G1567=账期!$A$102),90,0)))</f>
        <v>0</v>
      </c>
      <c r="AF1567" s="396"/>
      <c r="AG1567" s="384"/>
      <c r="AH1567" s="396" t="str">
        <f t="shared" si="271"/>
        <v/>
      </c>
    </row>
    <row r="1568" spans="1:34" ht="18" customHeight="1" x14ac:dyDescent="0.25">
      <c r="A1568" s="301" t="str">
        <f t="shared" si="273"/>
        <v/>
      </c>
      <c r="B1568" s="380"/>
      <c r="C1568" s="381"/>
      <c r="D1568" s="382"/>
      <c r="E1568" s="383" t="str">
        <f t="shared" si="276"/>
        <v>C</v>
      </c>
      <c r="F1568" s="383" t="str">
        <f t="shared" si="277"/>
        <v>C</v>
      </c>
      <c r="G1568" s="384"/>
      <c r="H1568" s="385" t="str">
        <f>IF(G1568="","",VLOOKUP(G1568,下拉数据源!J:K,2,0))</f>
        <v/>
      </c>
      <c r="I1568" s="385"/>
      <c r="J1568" s="385"/>
      <c r="K1568" s="386"/>
      <c r="L1568" s="384"/>
      <c r="M1568" s="384"/>
      <c r="N1568" s="384"/>
      <c r="O1568" s="384"/>
      <c r="P1568" s="386"/>
      <c r="Q1568" s="387"/>
      <c r="R1568" s="286"/>
      <c r="S1568" s="388">
        <f t="shared" si="274"/>
        <v>0</v>
      </c>
      <c r="T1568" s="389"/>
      <c r="U1568" s="389">
        <f t="shared" si="272"/>
        <v>0</v>
      </c>
      <c r="V1568" s="451"/>
      <c r="W1568" s="452"/>
      <c r="X1568" s="386"/>
      <c r="Y1568" s="390"/>
      <c r="Z1568" s="391"/>
      <c r="AA1568" s="392"/>
      <c r="AB1568" s="393"/>
      <c r="AC1568" s="394"/>
      <c r="AD1568" s="395">
        <f t="shared" si="275"/>
        <v>0</v>
      </c>
      <c r="AE1568" s="396">
        <f>IF(OR(G1568=账期!$A$18,G1568=账期!$A$20,G1568=账期!$A$22,G1568=账期!$A$24,G1568=账期!$A$25,G1568=账期!$A$27,G1568=账期!$A$26,G1568=账期!$A$28,G1568=账期!$A$30,G1568=账期!$A$32,G1568=账期!$A$34,G1568=账期!$A$35,G1568=账期!$A$37,G1568=账期!$A$39,G1568=账期!$A$40,G1568=账期!$A$41,G1568=账期!$A$42,G1568=账期!$A$43,G1568=账期!$A$44,G1568=账期!$A$45,G1568=账期!$A$46,G1568=账期!$A$48,G1568=账期!$A$50,G1568=账期!$A$51,G1568=账期!$A$52,G1568=账期!$A$53,G1568=账期!$A$54,G1568=账期!$A$56,G1568=账期!$A$57,G1568=账期!$A$58,G1568=账期!$A$59,G1568=账期!$A$60,G1568=账期!$A$61,G1568=账期!$A$62,G1568=账期!$A$63,G1568=账期!$A$64,G1568=账期!$A$66,G1568=账期!$A$67,G1568=账期!$A$68,G1568=账期!$A$70,G1568=账期!$A$71),30,IF(OR(G1568=账期!$A$74,G1568=账期!$A$77,G1568=账期!$A$76,G1568=账期!$A$79,G1568=账期!$A$80,G1568=账期!$A$81,G1568=账期!$A$83,G1568=账期!$A$85,G1568=账期!$A$87,G1568=账期!$A$89,G1568=账期!$A$91),60,IF(OR(G1568=账期!$A$93,G1568=账期!$A$94,G1568=账期!$A$95,G1568=账期!$A$96,G1568=账期!$A$98,G1568=账期!$A$99,G1568=账期!$A$101,G1568=账期!$A$102),90,0)))</f>
        <v>0</v>
      </c>
      <c r="AF1568" s="396"/>
      <c r="AG1568" s="384"/>
      <c r="AH1568" s="396" t="str">
        <f t="shared" si="271"/>
        <v/>
      </c>
    </row>
    <row r="1569" spans="1:34" ht="18" customHeight="1" x14ac:dyDescent="0.25">
      <c r="A1569" s="301" t="str">
        <f t="shared" si="273"/>
        <v/>
      </c>
      <c r="B1569" s="380"/>
      <c r="C1569" s="381"/>
      <c r="D1569" s="382"/>
      <c r="E1569" s="383" t="str">
        <f t="shared" si="276"/>
        <v>C</v>
      </c>
      <c r="F1569" s="383" t="str">
        <f t="shared" si="277"/>
        <v>C</v>
      </c>
      <c r="G1569" s="384"/>
      <c r="H1569" s="385" t="str">
        <f>IF(G1569="","",VLOOKUP(G1569,下拉数据源!J:K,2,0))</f>
        <v/>
      </c>
      <c r="I1569" s="385"/>
      <c r="J1569" s="385"/>
      <c r="K1569" s="386"/>
      <c r="L1569" s="384"/>
      <c r="M1569" s="384"/>
      <c r="N1569" s="384"/>
      <c r="O1569" s="384"/>
      <c r="P1569" s="386"/>
      <c r="Q1569" s="387"/>
      <c r="R1569" s="286"/>
      <c r="S1569" s="388">
        <f t="shared" si="274"/>
        <v>0</v>
      </c>
      <c r="T1569" s="389"/>
      <c r="U1569" s="389">
        <f t="shared" si="272"/>
        <v>0</v>
      </c>
      <c r="V1569" s="451"/>
      <c r="W1569" s="452"/>
      <c r="X1569" s="386"/>
      <c r="Y1569" s="390"/>
      <c r="Z1569" s="391"/>
      <c r="AA1569" s="392"/>
      <c r="AB1569" s="393"/>
      <c r="AC1569" s="394"/>
      <c r="AD1569" s="395">
        <f t="shared" si="275"/>
        <v>0</v>
      </c>
      <c r="AE1569" s="396">
        <f>IF(OR(G1569=账期!$A$18,G1569=账期!$A$20,G1569=账期!$A$22,G1569=账期!$A$24,G1569=账期!$A$25,G1569=账期!$A$27,G1569=账期!$A$26,G1569=账期!$A$28,G1569=账期!$A$30,G1569=账期!$A$32,G1569=账期!$A$34,G1569=账期!$A$35,G1569=账期!$A$37,G1569=账期!$A$39,G1569=账期!$A$40,G1569=账期!$A$41,G1569=账期!$A$42,G1569=账期!$A$43,G1569=账期!$A$44,G1569=账期!$A$45,G1569=账期!$A$46,G1569=账期!$A$48,G1569=账期!$A$50,G1569=账期!$A$51,G1569=账期!$A$52,G1569=账期!$A$53,G1569=账期!$A$54,G1569=账期!$A$56,G1569=账期!$A$57,G1569=账期!$A$58,G1569=账期!$A$59,G1569=账期!$A$60,G1569=账期!$A$61,G1569=账期!$A$62,G1569=账期!$A$63,G1569=账期!$A$64,G1569=账期!$A$66,G1569=账期!$A$67,G1569=账期!$A$68,G1569=账期!$A$70,G1569=账期!$A$71),30,IF(OR(G1569=账期!$A$74,G1569=账期!$A$77,G1569=账期!$A$76,G1569=账期!$A$79,G1569=账期!$A$80,G1569=账期!$A$81,G1569=账期!$A$83,G1569=账期!$A$85,G1569=账期!$A$87,G1569=账期!$A$89,G1569=账期!$A$91),60,IF(OR(G1569=账期!$A$93,G1569=账期!$A$94,G1569=账期!$A$95,G1569=账期!$A$96,G1569=账期!$A$98,G1569=账期!$A$99,G1569=账期!$A$101,G1569=账期!$A$102),90,0)))</f>
        <v>0</v>
      </c>
      <c r="AF1569" s="396"/>
      <c r="AG1569" s="384"/>
      <c r="AH1569" s="396" t="str">
        <f t="shared" si="271"/>
        <v/>
      </c>
    </row>
    <row r="1570" spans="1:34" ht="18" customHeight="1" x14ac:dyDescent="0.25">
      <c r="A1570" s="301" t="str">
        <f t="shared" si="273"/>
        <v/>
      </c>
      <c r="B1570" s="380"/>
      <c r="C1570" s="381"/>
      <c r="D1570" s="382"/>
      <c r="E1570" s="383" t="str">
        <f t="shared" si="276"/>
        <v>C</v>
      </c>
      <c r="F1570" s="383" t="str">
        <f t="shared" si="277"/>
        <v>C</v>
      </c>
      <c r="G1570" s="384"/>
      <c r="H1570" s="385" t="str">
        <f>IF(G1570="","",VLOOKUP(G1570,下拉数据源!J:K,2,0))</f>
        <v/>
      </c>
      <c r="I1570" s="385"/>
      <c r="J1570" s="385"/>
      <c r="K1570" s="386"/>
      <c r="L1570" s="384"/>
      <c r="M1570" s="384"/>
      <c r="N1570" s="384"/>
      <c r="O1570" s="384"/>
      <c r="P1570" s="386"/>
      <c r="Q1570" s="387"/>
      <c r="R1570" s="286"/>
      <c r="S1570" s="388">
        <f t="shared" si="274"/>
        <v>0</v>
      </c>
      <c r="T1570" s="389"/>
      <c r="U1570" s="389">
        <f t="shared" si="272"/>
        <v>0</v>
      </c>
      <c r="V1570" s="451"/>
      <c r="W1570" s="452"/>
      <c r="X1570" s="386"/>
      <c r="Y1570" s="390"/>
      <c r="Z1570" s="391"/>
      <c r="AA1570" s="392"/>
      <c r="AB1570" s="393"/>
      <c r="AC1570" s="394"/>
      <c r="AD1570" s="395">
        <f t="shared" si="275"/>
        <v>0</v>
      </c>
      <c r="AE1570" s="396">
        <f>IF(OR(G1570=账期!$A$18,G1570=账期!$A$20,G1570=账期!$A$22,G1570=账期!$A$24,G1570=账期!$A$25,G1570=账期!$A$27,G1570=账期!$A$26,G1570=账期!$A$28,G1570=账期!$A$30,G1570=账期!$A$32,G1570=账期!$A$34,G1570=账期!$A$35,G1570=账期!$A$37,G1570=账期!$A$39,G1570=账期!$A$40,G1570=账期!$A$41,G1570=账期!$A$42,G1570=账期!$A$43,G1570=账期!$A$44,G1570=账期!$A$45,G1570=账期!$A$46,G1570=账期!$A$48,G1570=账期!$A$50,G1570=账期!$A$51,G1570=账期!$A$52,G1570=账期!$A$53,G1570=账期!$A$54,G1570=账期!$A$56,G1570=账期!$A$57,G1570=账期!$A$58,G1570=账期!$A$59,G1570=账期!$A$60,G1570=账期!$A$61,G1570=账期!$A$62,G1570=账期!$A$63,G1570=账期!$A$64,G1570=账期!$A$66,G1570=账期!$A$67,G1570=账期!$A$68,G1570=账期!$A$70,G1570=账期!$A$71),30,IF(OR(G1570=账期!$A$74,G1570=账期!$A$77,G1570=账期!$A$76,G1570=账期!$A$79,G1570=账期!$A$80,G1570=账期!$A$81,G1570=账期!$A$83,G1570=账期!$A$85,G1570=账期!$A$87,G1570=账期!$A$89,G1570=账期!$A$91),60,IF(OR(G1570=账期!$A$93,G1570=账期!$A$94,G1570=账期!$A$95,G1570=账期!$A$96,G1570=账期!$A$98,G1570=账期!$A$99,G1570=账期!$A$101,G1570=账期!$A$102),90,0)))</f>
        <v>0</v>
      </c>
      <c r="AF1570" s="396"/>
      <c r="AG1570" s="384"/>
      <c r="AH1570" s="396" t="str">
        <f t="shared" si="271"/>
        <v/>
      </c>
    </row>
    <row r="1571" spans="1:34" ht="18" customHeight="1" x14ac:dyDescent="0.25">
      <c r="A1571" s="301" t="str">
        <f t="shared" si="273"/>
        <v/>
      </c>
      <c r="B1571" s="380"/>
      <c r="C1571" s="381"/>
      <c r="D1571" s="382"/>
      <c r="E1571" s="383" t="str">
        <f t="shared" si="276"/>
        <v>C</v>
      </c>
      <c r="F1571" s="383" t="str">
        <f t="shared" si="277"/>
        <v>C</v>
      </c>
      <c r="G1571" s="384"/>
      <c r="H1571" s="385" t="str">
        <f>IF(G1571="","",VLOOKUP(G1571,下拉数据源!J:K,2,0))</f>
        <v/>
      </c>
      <c r="I1571" s="385"/>
      <c r="J1571" s="385"/>
      <c r="K1571" s="386"/>
      <c r="L1571" s="384"/>
      <c r="M1571" s="384"/>
      <c r="N1571" s="384"/>
      <c r="O1571" s="384"/>
      <c r="P1571" s="386"/>
      <c r="Q1571" s="387"/>
      <c r="R1571" s="286"/>
      <c r="S1571" s="388">
        <f t="shared" si="274"/>
        <v>0</v>
      </c>
      <c r="T1571" s="389"/>
      <c r="U1571" s="389">
        <f t="shared" si="272"/>
        <v>0</v>
      </c>
      <c r="V1571" s="451"/>
      <c r="W1571" s="452"/>
      <c r="X1571" s="386"/>
      <c r="Y1571" s="390"/>
      <c r="Z1571" s="391"/>
      <c r="AA1571" s="392"/>
      <c r="AB1571" s="393"/>
      <c r="AC1571" s="394"/>
      <c r="AD1571" s="395">
        <f t="shared" si="275"/>
        <v>0</v>
      </c>
      <c r="AE1571" s="396">
        <f>IF(OR(G1571=账期!$A$18,G1571=账期!$A$20,G1571=账期!$A$22,G1571=账期!$A$24,G1571=账期!$A$25,G1571=账期!$A$27,G1571=账期!$A$26,G1571=账期!$A$28,G1571=账期!$A$30,G1571=账期!$A$32,G1571=账期!$A$34,G1571=账期!$A$35,G1571=账期!$A$37,G1571=账期!$A$39,G1571=账期!$A$40,G1571=账期!$A$41,G1571=账期!$A$42,G1571=账期!$A$43,G1571=账期!$A$44,G1571=账期!$A$45,G1571=账期!$A$46,G1571=账期!$A$48,G1571=账期!$A$50,G1571=账期!$A$51,G1571=账期!$A$52,G1571=账期!$A$53,G1571=账期!$A$54,G1571=账期!$A$56,G1571=账期!$A$57,G1571=账期!$A$58,G1571=账期!$A$59,G1571=账期!$A$60,G1571=账期!$A$61,G1571=账期!$A$62,G1571=账期!$A$63,G1571=账期!$A$64,G1571=账期!$A$66,G1571=账期!$A$67,G1571=账期!$A$68,G1571=账期!$A$70,G1571=账期!$A$71),30,IF(OR(G1571=账期!$A$74,G1571=账期!$A$77,G1571=账期!$A$76,G1571=账期!$A$79,G1571=账期!$A$80,G1571=账期!$A$81,G1571=账期!$A$83,G1571=账期!$A$85,G1571=账期!$A$87,G1571=账期!$A$89,G1571=账期!$A$91),60,IF(OR(G1571=账期!$A$93,G1571=账期!$A$94,G1571=账期!$A$95,G1571=账期!$A$96,G1571=账期!$A$98,G1571=账期!$A$99,G1571=账期!$A$101,G1571=账期!$A$102),90,0)))</f>
        <v>0</v>
      </c>
      <c r="AF1571" s="396"/>
      <c r="AG1571" s="384"/>
      <c r="AH1571" s="396" t="str">
        <f t="shared" si="271"/>
        <v/>
      </c>
    </row>
    <row r="1572" spans="1:34" ht="18" customHeight="1" x14ac:dyDescent="0.25">
      <c r="A1572" s="301" t="str">
        <f t="shared" si="273"/>
        <v/>
      </c>
      <c r="B1572" s="380"/>
      <c r="C1572" s="381"/>
      <c r="D1572" s="382"/>
      <c r="E1572" s="383" t="str">
        <f t="shared" si="276"/>
        <v>C</v>
      </c>
      <c r="F1572" s="383" t="str">
        <f t="shared" si="277"/>
        <v>C</v>
      </c>
      <c r="G1572" s="384"/>
      <c r="H1572" s="385" t="str">
        <f>IF(G1572="","",VLOOKUP(G1572,下拉数据源!J:K,2,0))</f>
        <v/>
      </c>
      <c r="I1572" s="385"/>
      <c r="J1572" s="385"/>
      <c r="K1572" s="386"/>
      <c r="L1572" s="384"/>
      <c r="M1572" s="384"/>
      <c r="N1572" s="384"/>
      <c r="O1572" s="384"/>
      <c r="P1572" s="386"/>
      <c r="Q1572" s="387"/>
      <c r="R1572" s="286"/>
      <c r="S1572" s="388">
        <f t="shared" si="274"/>
        <v>0</v>
      </c>
      <c r="T1572" s="389"/>
      <c r="U1572" s="389">
        <f t="shared" si="272"/>
        <v>0</v>
      </c>
      <c r="V1572" s="451"/>
      <c r="W1572" s="452"/>
      <c r="X1572" s="386"/>
      <c r="Y1572" s="390"/>
      <c r="Z1572" s="391"/>
      <c r="AA1572" s="392"/>
      <c r="AB1572" s="393"/>
      <c r="AC1572" s="394"/>
      <c r="AD1572" s="395">
        <f t="shared" si="275"/>
        <v>0</v>
      </c>
      <c r="AE1572" s="396">
        <f>IF(OR(G1572=账期!$A$18,G1572=账期!$A$20,G1572=账期!$A$22,G1572=账期!$A$24,G1572=账期!$A$25,G1572=账期!$A$27,G1572=账期!$A$26,G1572=账期!$A$28,G1572=账期!$A$30,G1572=账期!$A$32,G1572=账期!$A$34,G1572=账期!$A$35,G1572=账期!$A$37,G1572=账期!$A$39,G1572=账期!$A$40,G1572=账期!$A$41,G1572=账期!$A$42,G1572=账期!$A$43,G1572=账期!$A$44,G1572=账期!$A$45,G1572=账期!$A$46,G1572=账期!$A$48,G1572=账期!$A$50,G1572=账期!$A$51,G1572=账期!$A$52,G1572=账期!$A$53,G1572=账期!$A$54,G1572=账期!$A$56,G1572=账期!$A$57,G1572=账期!$A$58,G1572=账期!$A$59,G1572=账期!$A$60,G1572=账期!$A$61,G1572=账期!$A$62,G1572=账期!$A$63,G1572=账期!$A$64,G1572=账期!$A$66,G1572=账期!$A$67,G1572=账期!$A$68,G1572=账期!$A$70,G1572=账期!$A$71),30,IF(OR(G1572=账期!$A$74,G1572=账期!$A$77,G1572=账期!$A$76,G1572=账期!$A$79,G1572=账期!$A$80,G1572=账期!$A$81,G1572=账期!$A$83,G1572=账期!$A$85,G1572=账期!$A$87,G1572=账期!$A$89,G1572=账期!$A$91),60,IF(OR(G1572=账期!$A$93,G1572=账期!$A$94,G1572=账期!$A$95,G1572=账期!$A$96,G1572=账期!$A$98,G1572=账期!$A$99,G1572=账期!$A$101,G1572=账期!$A$102),90,0)))</f>
        <v>0</v>
      </c>
      <c r="AF1572" s="396"/>
      <c r="AG1572" s="384"/>
      <c r="AH1572" s="396" t="str">
        <f t="shared" si="271"/>
        <v/>
      </c>
    </row>
    <row r="1573" spans="1:34" ht="18" customHeight="1" x14ac:dyDescent="0.25">
      <c r="A1573" s="301" t="str">
        <f t="shared" si="273"/>
        <v/>
      </c>
      <c r="B1573" s="380"/>
      <c r="C1573" s="381"/>
      <c r="D1573" s="382"/>
      <c r="E1573" s="383" t="str">
        <f t="shared" si="276"/>
        <v>C</v>
      </c>
      <c r="F1573" s="383" t="str">
        <f t="shared" si="277"/>
        <v>C</v>
      </c>
      <c r="G1573" s="384"/>
      <c r="H1573" s="385" t="str">
        <f>IF(G1573="","",VLOOKUP(G1573,下拉数据源!J:K,2,0))</f>
        <v/>
      </c>
      <c r="I1573" s="385"/>
      <c r="J1573" s="385"/>
      <c r="K1573" s="386"/>
      <c r="L1573" s="384"/>
      <c r="M1573" s="384"/>
      <c r="N1573" s="384"/>
      <c r="O1573" s="384"/>
      <c r="P1573" s="386"/>
      <c r="Q1573" s="387"/>
      <c r="R1573" s="286"/>
      <c r="S1573" s="388">
        <f t="shared" si="274"/>
        <v>0</v>
      </c>
      <c r="T1573" s="389"/>
      <c r="U1573" s="389">
        <f t="shared" si="272"/>
        <v>0</v>
      </c>
      <c r="V1573" s="451"/>
      <c r="W1573" s="452"/>
      <c r="X1573" s="386"/>
      <c r="Y1573" s="390"/>
      <c r="Z1573" s="391"/>
      <c r="AA1573" s="392"/>
      <c r="AB1573" s="393"/>
      <c r="AC1573" s="394"/>
      <c r="AD1573" s="395">
        <f t="shared" si="275"/>
        <v>0</v>
      </c>
      <c r="AE1573" s="396">
        <f>IF(OR(G1573=账期!$A$18,G1573=账期!$A$20,G1573=账期!$A$22,G1573=账期!$A$24,G1573=账期!$A$25,G1573=账期!$A$27,G1573=账期!$A$26,G1573=账期!$A$28,G1573=账期!$A$30,G1573=账期!$A$32,G1573=账期!$A$34,G1573=账期!$A$35,G1573=账期!$A$37,G1573=账期!$A$39,G1573=账期!$A$40,G1573=账期!$A$41,G1573=账期!$A$42,G1573=账期!$A$43,G1573=账期!$A$44,G1573=账期!$A$45,G1573=账期!$A$46,G1573=账期!$A$48,G1573=账期!$A$50,G1573=账期!$A$51,G1573=账期!$A$52,G1573=账期!$A$53,G1573=账期!$A$54,G1573=账期!$A$56,G1573=账期!$A$57,G1573=账期!$A$58,G1573=账期!$A$59,G1573=账期!$A$60,G1573=账期!$A$61,G1573=账期!$A$62,G1573=账期!$A$63,G1573=账期!$A$64,G1573=账期!$A$66,G1573=账期!$A$67,G1573=账期!$A$68,G1573=账期!$A$70,G1573=账期!$A$71),30,IF(OR(G1573=账期!$A$74,G1573=账期!$A$77,G1573=账期!$A$76,G1573=账期!$A$79,G1573=账期!$A$80,G1573=账期!$A$81,G1573=账期!$A$83,G1573=账期!$A$85,G1573=账期!$A$87,G1573=账期!$A$89,G1573=账期!$A$91),60,IF(OR(G1573=账期!$A$93,G1573=账期!$A$94,G1573=账期!$A$95,G1573=账期!$A$96,G1573=账期!$A$98,G1573=账期!$A$99,G1573=账期!$A$101,G1573=账期!$A$102),90,0)))</f>
        <v>0</v>
      </c>
      <c r="AF1573" s="396"/>
      <c r="AG1573" s="384"/>
      <c r="AH1573" s="396" t="str">
        <f t="shared" si="271"/>
        <v/>
      </c>
    </row>
    <row r="1574" spans="1:34" ht="18" customHeight="1" x14ac:dyDescent="0.25">
      <c r="A1574" s="301" t="str">
        <f t="shared" si="273"/>
        <v/>
      </c>
      <c r="B1574" s="380"/>
      <c r="C1574" s="381"/>
      <c r="D1574" s="382"/>
      <c r="E1574" s="383" t="str">
        <f t="shared" si="276"/>
        <v>C</v>
      </c>
      <c r="F1574" s="383" t="str">
        <f t="shared" si="277"/>
        <v>C</v>
      </c>
      <c r="G1574" s="384"/>
      <c r="H1574" s="385" t="str">
        <f>IF(G1574="","",VLOOKUP(G1574,下拉数据源!J:K,2,0))</f>
        <v/>
      </c>
      <c r="I1574" s="385"/>
      <c r="J1574" s="385"/>
      <c r="K1574" s="386"/>
      <c r="L1574" s="384"/>
      <c r="M1574" s="384"/>
      <c r="N1574" s="384"/>
      <c r="O1574" s="384"/>
      <c r="P1574" s="386"/>
      <c r="Q1574" s="387"/>
      <c r="R1574" s="286"/>
      <c r="S1574" s="388">
        <f t="shared" si="274"/>
        <v>0</v>
      </c>
      <c r="T1574" s="389"/>
      <c r="U1574" s="389">
        <f t="shared" si="272"/>
        <v>0</v>
      </c>
      <c r="V1574" s="451"/>
      <c r="W1574" s="452"/>
      <c r="X1574" s="386"/>
      <c r="Y1574" s="390"/>
      <c r="Z1574" s="391"/>
      <c r="AA1574" s="392"/>
      <c r="AB1574" s="393"/>
      <c r="AC1574" s="394"/>
      <c r="AD1574" s="395">
        <f t="shared" si="275"/>
        <v>0</v>
      </c>
      <c r="AE1574" s="396">
        <f>IF(OR(G1574=账期!$A$18,G1574=账期!$A$20,G1574=账期!$A$22,G1574=账期!$A$24,G1574=账期!$A$25,G1574=账期!$A$27,G1574=账期!$A$26,G1574=账期!$A$28,G1574=账期!$A$30,G1574=账期!$A$32,G1574=账期!$A$34,G1574=账期!$A$35,G1574=账期!$A$37,G1574=账期!$A$39,G1574=账期!$A$40,G1574=账期!$A$41,G1574=账期!$A$42,G1574=账期!$A$43,G1574=账期!$A$44,G1574=账期!$A$45,G1574=账期!$A$46,G1574=账期!$A$48,G1574=账期!$A$50,G1574=账期!$A$51,G1574=账期!$A$52,G1574=账期!$A$53,G1574=账期!$A$54,G1574=账期!$A$56,G1574=账期!$A$57,G1574=账期!$A$58,G1574=账期!$A$59,G1574=账期!$A$60,G1574=账期!$A$61,G1574=账期!$A$62,G1574=账期!$A$63,G1574=账期!$A$64,G1574=账期!$A$66,G1574=账期!$A$67,G1574=账期!$A$68,G1574=账期!$A$70,G1574=账期!$A$71),30,IF(OR(G1574=账期!$A$74,G1574=账期!$A$77,G1574=账期!$A$76,G1574=账期!$A$79,G1574=账期!$A$80,G1574=账期!$A$81,G1574=账期!$A$83,G1574=账期!$A$85,G1574=账期!$A$87,G1574=账期!$A$89,G1574=账期!$A$91),60,IF(OR(G1574=账期!$A$93,G1574=账期!$A$94,G1574=账期!$A$95,G1574=账期!$A$96,G1574=账期!$A$98,G1574=账期!$A$99,G1574=账期!$A$101,G1574=账期!$A$102),90,0)))</f>
        <v>0</v>
      </c>
      <c r="AF1574" s="396"/>
      <c r="AG1574" s="384"/>
      <c r="AH1574" s="396" t="str">
        <f t="shared" si="271"/>
        <v/>
      </c>
    </row>
    <row r="1575" spans="1:34" ht="18" customHeight="1" x14ac:dyDescent="0.25">
      <c r="A1575" s="301" t="str">
        <f t="shared" si="273"/>
        <v/>
      </c>
      <c r="B1575" s="380"/>
      <c r="C1575" s="381"/>
      <c r="D1575" s="382"/>
      <c r="E1575" s="383" t="str">
        <f t="shared" si="276"/>
        <v>C</v>
      </c>
      <c r="F1575" s="383" t="str">
        <f t="shared" si="277"/>
        <v>C</v>
      </c>
      <c r="G1575" s="384"/>
      <c r="H1575" s="385" t="str">
        <f>IF(G1575="","",VLOOKUP(G1575,下拉数据源!J:K,2,0))</f>
        <v/>
      </c>
      <c r="I1575" s="385"/>
      <c r="J1575" s="385"/>
      <c r="K1575" s="386"/>
      <c r="L1575" s="384"/>
      <c r="M1575" s="384"/>
      <c r="N1575" s="384"/>
      <c r="O1575" s="384"/>
      <c r="P1575" s="386"/>
      <c r="Q1575" s="387"/>
      <c r="R1575" s="286"/>
      <c r="S1575" s="388">
        <f t="shared" si="274"/>
        <v>0</v>
      </c>
      <c r="T1575" s="389"/>
      <c r="U1575" s="389">
        <f t="shared" si="272"/>
        <v>0</v>
      </c>
      <c r="V1575" s="451"/>
      <c r="W1575" s="452"/>
      <c r="X1575" s="386"/>
      <c r="Y1575" s="390"/>
      <c r="Z1575" s="391"/>
      <c r="AA1575" s="392"/>
      <c r="AB1575" s="393"/>
      <c r="AC1575" s="394"/>
      <c r="AD1575" s="395">
        <f t="shared" si="275"/>
        <v>0</v>
      </c>
      <c r="AE1575" s="396">
        <f>IF(OR(G1575=账期!$A$18,G1575=账期!$A$20,G1575=账期!$A$22,G1575=账期!$A$24,G1575=账期!$A$25,G1575=账期!$A$27,G1575=账期!$A$26,G1575=账期!$A$28,G1575=账期!$A$30,G1575=账期!$A$32,G1575=账期!$A$34,G1575=账期!$A$35,G1575=账期!$A$37,G1575=账期!$A$39,G1575=账期!$A$40,G1575=账期!$A$41,G1575=账期!$A$42,G1575=账期!$A$43,G1575=账期!$A$44,G1575=账期!$A$45,G1575=账期!$A$46,G1575=账期!$A$48,G1575=账期!$A$50,G1575=账期!$A$51,G1575=账期!$A$52,G1575=账期!$A$53,G1575=账期!$A$54,G1575=账期!$A$56,G1575=账期!$A$57,G1575=账期!$A$58,G1575=账期!$A$59,G1575=账期!$A$60,G1575=账期!$A$61,G1575=账期!$A$62,G1575=账期!$A$63,G1575=账期!$A$64,G1575=账期!$A$66,G1575=账期!$A$67,G1575=账期!$A$68,G1575=账期!$A$70,G1575=账期!$A$71),30,IF(OR(G1575=账期!$A$74,G1575=账期!$A$77,G1575=账期!$A$76,G1575=账期!$A$79,G1575=账期!$A$80,G1575=账期!$A$81,G1575=账期!$A$83,G1575=账期!$A$85,G1575=账期!$A$87,G1575=账期!$A$89,G1575=账期!$A$91),60,IF(OR(G1575=账期!$A$93,G1575=账期!$A$94,G1575=账期!$A$95,G1575=账期!$A$96,G1575=账期!$A$98,G1575=账期!$A$99,G1575=账期!$A$101,G1575=账期!$A$102),90,0)))</f>
        <v>0</v>
      </c>
      <c r="AF1575" s="396"/>
      <c r="AG1575" s="384"/>
      <c r="AH1575" s="396" t="str">
        <f t="shared" ref="AH1575:AH1638" si="278">IF(AG1575="华东","徐绪盛",IF(AG1575="华南","柯童柱",IF(AG1575="华中","杭得利",IF(AG1575="西南","张军",IF(AG1575="华北","石浩宇","")))))</f>
        <v/>
      </c>
    </row>
    <row r="1576" spans="1:34" ht="18" customHeight="1" x14ac:dyDescent="0.25">
      <c r="A1576" s="301" t="str">
        <f t="shared" si="273"/>
        <v/>
      </c>
      <c r="B1576" s="380"/>
      <c r="C1576" s="381"/>
      <c r="D1576" s="382"/>
      <c r="E1576" s="383" t="str">
        <f t="shared" si="276"/>
        <v>C</v>
      </c>
      <c r="F1576" s="383" t="str">
        <f t="shared" si="277"/>
        <v>C</v>
      </c>
      <c r="G1576" s="384"/>
      <c r="H1576" s="385" t="str">
        <f>IF(G1576="","",VLOOKUP(G1576,下拉数据源!J:K,2,0))</f>
        <v/>
      </c>
      <c r="I1576" s="385"/>
      <c r="J1576" s="385"/>
      <c r="K1576" s="386"/>
      <c r="L1576" s="384"/>
      <c r="M1576" s="384"/>
      <c r="N1576" s="384"/>
      <c r="O1576" s="384"/>
      <c r="P1576" s="386"/>
      <c r="Q1576" s="387"/>
      <c r="R1576" s="286"/>
      <c r="S1576" s="388">
        <f t="shared" si="274"/>
        <v>0</v>
      </c>
      <c r="T1576" s="389"/>
      <c r="U1576" s="389">
        <f t="shared" si="272"/>
        <v>0</v>
      </c>
      <c r="V1576" s="451"/>
      <c r="W1576" s="452"/>
      <c r="X1576" s="386"/>
      <c r="Y1576" s="390"/>
      <c r="Z1576" s="391"/>
      <c r="AA1576" s="392"/>
      <c r="AB1576" s="393"/>
      <c r="AC1576" s="394"/>
      <c r="AD1576" s="395">
        <f t="shared" si="275"/>
        <v>0</v>
      </c>
      <c r="AE1576" s="396">
        <f>IF(OR(G1576=账期!$A$18,G1576=账期!$A$20,G1576=账期!$A$22,G1576=账期!$A$24,G1576=账期!$A$25,G1576=账期!$A$27,G1576=账期!$A$26,G1576=账期!$A$28,G1576=账期!$A$30,G1576=账期!$A$32,G1576=账期!$A$34,G1576=账期!$A$35,G1576=账期!$A$37,G1576=账期!$A$39,G1576=账期!$A$40,G1576=账期!$A$41,G1576=账期!$A$42,G1576=账期!$A$43,G1576=账期!$A$44,G1576=账期!$A$45,G1576=账期!$A$46,G1576=账期!$A$48,G1576=账期!$A$50,G1576=账期!$A$51,G1576=账期!$A$52,G1576=账期!$A$53,G1576=账期!$A$54,G1576=账期!$A$56,G1576=账期!$A$57,G1576=账期!$A$58,G1576=账期!$A$59,G1576=账期!$A$60,G1576=账期!$A$61,G1576=账期!$A$62,G1576=账期!$A$63,G1576=账期!$A$64,G1576=账期!$A$66,G1576=账期!$A$67,G1576=账期!$A$68,G1576=账期!$A$70,G1576=账期!$A$71),30,IF(OR(G1576=账期!$A$74,G1576=账期!$A$77,G1576=账期!$A$76,G1576=账期!$A$79,G1576=账期!$A$80,G1576=账期!$A$81,G1576=账期!$A$83,G1576=账期!$A$85,G1576=账期!$A$87,G1576=账期!$A$89,G1576=账期!$A$91),60,IF(OR(G1576=账期!$A$93,G1576=账期!$A$94,G1576=账期!$A$95,G1576=账期!$A$96,G1576=账期!$A$98,G1576=账期!$A$99,G1576=账期!$A$101,G1576=账期!$A$102),90,0)))</f>
        <v>0</v>
      </c>
      <c r="AF1576" s="396"/>
      <c r="AG1576" s="384"/>
      <c r="AH1576" s="396" t="str">
        <f t="shared" si="278"/>
        <v/>
      </c>
    </row>
    <row r="1577" spans="1:34" ht="18" customHeight="1" x14ac:dyDescent="0.25">
      <c r="A1577" s="301" t="str">
        <f t="shared" si="273"/>
        <v/>
      </c>
      <c r="B1577" s="380"/>
      <c r="C1577" s="381"/>
      <c r="D1577" s="382"/>
      <c r="E1577" s="383" t="str">
        <f t="shared" si="276"/>
        <v>C</v>
      </c>
      <c r="F1577" s="383" t="str">
        <f t="shared" si="277"/>
        <v>C</v>
      </c>
      <c r="G1577" s="384"/>
      <c r="H1577" s="385" t="str">
        <f>IF(G1577="","",VLOOKUP(G1577,下拉数据源!J:K,2,0))</f>
        <v/>
      </c>
      <c r="I1577" s="385"/>
      <c r="J1577" s="385"/>
      <c r="K1577" s="386"/>
      <c r="L1577" s="384"/>
      <c r="M1577" s="384"/>
      <c r="N1577" s="384"/>
      <c r="O1577" s="384"/>
      <c r="P1577" s="386"/>
      <c r="Q1577" s="387"/>
      <c r="R1577" s="286"/>
      <c r="S1577" s="388">
        <f t="shared" si="274"/>
        <v>0</v>
      </c>
      <c r="T1577" s="389"/>
      <c r="U1577" s="389">
        <f t="shared" si="272"/>
        <v>0</v>
      </c>
      <c r="V1577" s="451"/>
      <c r="W1577" s="452"/>
      <c r="X1577" s="386"/>
      <c r="Y1577" s="390"/>
      <c r="Z1577" s="391"/>
      <c r="AA1577" s="392"/>
      <c r="AB1577" s="393"/>
      <c r="AC1577" s="394"/>
      <c r="AD1577" s="395">
        <f t="shared" si="275"/>
        <v>0</v>
      </c>
      <c r="AE1577" s="396">
        <f>IF(OR(G1577=账期!$A$18,G1577=账期!$A$20,G1577=账期!$A$22,G1577=账期!$A$24,G1577=账期!$A$25,G1577=账期!$A$27,G1577=账期!$A$26,G1577=账期!$A$28,G1577=账期!$A$30,G1577=账期!$A$32,G1577=账期!$A$34,G1577=账期!$A$35,G1577=账期!$A$37,G1577=账期!$A$39,G1577=账期!$A$40,G1577=账期!$A$41,G1577=账期!$A$42,G1577=账期!$A$43,G1577=账期!$A$44,G1577=账期!$A$45,G1577=账期!$A$46,G1577=账期!$A$48,G1577=账期!$A$50,G1577=账期!$A$51,G1577=账期!$A$52,G1577=账期!$A$53,G1577=账期!$A$54,G1577=账期!$A$56,G1577=账期!$A$57,G1577=账期!$A$58,G1577=账期!$A$59,G1577=账期!$A$60,G1577=账期!$A$61,G1577=账期!$A$62,G1577=账期!$A$63,G1577=账期!$A$64,G1577=账期!$A$66,G1577=账期!$A$67,G1577=账期!$A$68,G1577=账期!$A$70,G1577=账期!$A$71),30,IF(OR(G1577=账期!$A$74,G1577=账期!$A$77,G1577=账期!$A$76,G1577=账期!$A$79,G1577=账期!$A$80,G1577=账期!$A$81,G1577=账期!$A$83,G1577=账期!$A$85,G1577=账期!$A$87,G1577=账期!$A$89,G1577=账期!$A$91),60,IF(OR(G1577=账期!$A$93,G1577=账期!$A$94,G1577=账期!$A$95,G1577=账期!$A$96,G1577=账期!$A$98,G1577=账期!$A$99,G1577=账期!$A$101,G1577=账期!$A$102),90,0)))</f>
        <v>0</v>
      </c>
      <c r="AF1577" s="396"/>
      <c r="AG1577" s="384"/>
      <c r="AH1577" s="396" t="str">
        <f t="shared" si="278"/>
        <v/>
      </c>
    </row>
    <row r="1578" spans="1:34" ht="18" customHeight="1" x14ac:dyDescent="0.25">
      <c r="A1578" s="301" t="str">
        <f t="shared" si="273"/>
        <v/>
      </c>
      <c r="B1578" s="380"/>
      <c r="C1578" s="381"/>
      <c r="D1578" s="382"/>
      <c r="E1578" s="383" t="str">
        <f t="shared" si="276"/>
        <v>C</v>
      </c>
      <c r="F1578" s="383" t="str">
        <f t="shared" si="277"/>
        <v>C</v>
      </c>
      <c r="G1578" s="384"/>
      <c r="H1578" s="385" t="str">
        <f>IF(G1578="","",VLOOKUP(G1578,下拉数据源!J:K,2,0))</f>
        <v/>
      </c>
      <c r="I1578" s="385"/>
      <c r="J1578" s="385"/>
      <c r="K1578" s="386"/>
      <c r="L1578" s="384"/>
      <c r="M1578" s="384"/>
      <c r="N1578" s="384"/>
      <c r="O1578" s="384"/>
      <c r="P1578" s="386"/>
      <c r="Q1578" s="387"/>
      <c r="R1578" s="286"/>
      <c r="S1578" s="388">
        <f t="shared" si="274"/>
        <v>0</v>
      </c>
      <c r="T1578" s="389"/>
      <c r="U1578" s="389">
        <f t="shared" si="272"/>
        <v>0</v>
      </c>
      <c r="V1578" s="451"/>
      <c r="W1578" s="452"/>
      <c r="X1578" s="386"/>
      <c r="Y1578" s="390"/>
      <c r="Z1578" s="391"/>
      <c r="AA1578" s="392"/>
      <c r="AB1578" s="393"/>
      <c r="AC1578" s="394"/>
      <c r="AD1578" s="395">
        <f t="shared" si="275"/>
        <v>0</v>
      </c>
      <c r="AE1578" s="396">
        <f>IF(OR(G1578=账期!$A$18,G1578=账期!$A$20,G1578=账期!$A$22,G1578=账期!$A$24,G1578=账期!$A$25,G1578=账期!$A$27,G1578=账期!$A$26,G1578=账期!$A$28,G1578=账期!$A$30,G1578=账期!$A$32,G1578=账期!$A$34,G1578=账期!$A$35,G1578=账期!$A$37,G1578=账期!$A$39,G1578=账期!$A$40,G1578=账期!$A$41,G1578=账期!$A$42,G1578=账期!$A$43,G1578=账期!$A$44,G1578=账期!$A$45,G1578=账期!$A$46,G1578=账期!$A$48,G1578=账期!$A$50,G1578=账期!$A$51,G1578=账期!$A$52,G1578=账期!$A$53,G1578=账期!$A$54,G1578=账期!$A$56,G1578=账期!$A$57,G1578=账期!$A$58,G1578=账期!$A$59,G1578=账期!$A$60,G1578=账期!$A$61,G1578=账期!$A$62,G1578=账期!$A$63,G1578=账期!$A$64,G1578=账期!$A$66,G1578=账期!$A$67,G1578=账期!$A$68,G1578=账期!$A$70,G1578=账期!$A$71),30,IF(OR(G1578=账期!$A$74,G1578=账期!$A$77,G1578=账期!$A$76,G1578=账期!$A$79,G1578=账期!$A$80,G1578=账期!$A$81,G1578=账期!$A$83,G1578=账期!$A$85,G1578=账期!$A$87,G1578=账期!$A$89,G1578=账期!$A$91),60,IF(OR(G1578=账期!$A$93,G1578=账期!$A$94,G1578=账期!$A$95,G1578=账期!$A$96,G1578=账期!$A$98,G1578=账期!$A$99,G1578=账期!$A$101,G1578=账期!$A$102),90,0)))</f>
        <v>0</v>
      </c>
      <c r="AF1578" s="396"/>
      <c r="AG1578" s="384"/>
      <c r="AH1578" s="396" t="str">
        <f t="shared" si="278"/>
        <v/>
      </c>
    </row>
    <row r="1579" spans="1:34" ht="18" customHeight="1" x14ac:dyDescent="0.25">
      <c r="A1579" s="301" t="str">
        <f t="shared" si="273"/>
        <v/>
      </c>
      <c r="B1579" s="380"/>
      <c r="C1579" s="381"/>
      <c r="D1579" s="382"/>
      <c r="E1579" s="383" t="str">
        <f t="shared" si="276"/>
        <v>C</v>
      </c>
      <c r="F1579" s="383" t="str">
        <f t="shared" si="277"/>
        <v>C</v>
      </c>
      <c r="G1579" s="384"/>
      <c r="H1579" s="385" t="str">
        <f>IF(G1579="","",VLOOKUP(G1579,下拉数据源!J:K,2,0))</f>
        <v/>
      </c>
      <c r="I1579" s="385"/>
      <c r="J1579" s="385"/>
      <c r="K1579" s="386"/>
      <c r="L1579" s="384"/>
      <c r="M1579" s="384"/>
      <c r="N1579" s="384"/>
      <c r="O1579" s="384"/>
      <c r="P1579" s="386"/>
      <c r="Q1579" s="387"/>
      <c r="R1579" s="286"/>
      <c r="S1579" s="388">
        <f t="shared" si="274"/>
        <v>0</v>
      </c>
      <c r="T1579" s="389"/>
      <c r="U1579" s="389">
        <f t="shared" si="272"/>
        <v>0</v>
      </c>
      <c r="V1579" s="451"/>
      <c r="W1579" s="452"/>
      <c r="X1579" s="386"/>
      <c r="Y1579" s="390"/>
      <c r="Z1579" s="391"/>
      <c r="AA1579" s="392"/>
      <c r="AB1579" s="393"/>
      <c r="AC1579" s="394"/>
      <c r="AD1579" s="395">
        <f t="shared" si="275"/>
        <v>0</v>
      </c>
      <c r="AE1579" s="396">
        <f>IF(OR(G1579=账期!$A$18,G1579=账期!$A$20,G1579=账期!$A$22,G1579=账期!$A$24,G1579=账期!$A$25,G1579=账期!$A$27,G1579=账期!$A$26,G1579=账期!$A$28,G1579=账期!$A$30,G1579=账期!$A$32,G1579=账期!$A$34,G1579=账期!$A$35,G1579=账期!$A$37,G1579=账期!$A$39,G1579=账期!$A$40,G1579=账期!$A$41,G1579=账期!$A$42,G1579=账期!$A$43,G1579=账期!$A$44,G1579=账期!$A$45,G1579=账期!$A$46,G1579=账期!$A$48,G1579=账期!$A$50,G1579=账期!$A$51,G1579=账期!$A$52,G1579=账期!$A$53,G1579=账期!$A$54,G1579=账期!$A$56,G1579=账期!$A$57,G1579=账期!$A$58,G1579=账期!$A$59,G1579=账期!$A$60,G1579=账期!$A$61,G1579=账期!$A$62,G1579=账期!$A$63,G1579=账期!$A$64,G1579=账期!$A$66,G1579=账期!$A$67,G1579=账期!$A$68,G1579=账期!$A$70,G1579=账期!$A$71),30,IF(OR(G1579=账期!$A$74,G1579=账期!$A$77,G1579=账期!$A$76,G1579=账期!$A$79,G1579=账期!$A$80,G1579=账期!$A$81,G1579=账期!$A$83,G1579=账期!$A$85,G1579=账期!$A$87,G1579=账期!$A$89,G1579=账期!$A$91),60,IF(OR(G1579=账期!$A$93,G1579=账期!$A$94,G1579=账期!$A$95,G1579=账期!$A$96,G1579=账期!$A$98,G1579=账期!$A$99,G1579=账期!$A$101,G1579=账期!$A$102),90,0)))</f>
        <v>0</v>
      </c>
      <c r="AF1579" s="396"/>
      <c r="AG1579" s="384"/>
      <c r="AH1579" s="396" t="str">
        <f t="shared" si="278"/>
        <v/>
      </c>
    </row>
    <row r="1580" spans="1:34" ht="18" customHeight="1" x14ac:dyDescent="0.25">
      <c r="A1580" s="301" t="str">
        <f t="shared" si="273"/>
        <v/>
      </c>
      <c r="B1580" s="380"/>
      <c r="C1580" s="381"/>
      <c r="D1580" s="382"/>
      <c r="E1580" s="383" t="str">
        <f t="shared" si="276"/>
        <v>C</v>
      </c>
      <c r="F1580" s="383" t="str">
        <f t="shared" si="277"/>
        <v>C</v>
      </c>
      <c r="G1580" s="384"/>
      <c r="H1580" s="385" t="str">
        <f>IF(G1580="","",VLOOKUP(G1580,下拉数据源!J:K,2,0))</f>
        <v/>
      </c>
      <c r="I1580" s="385"/>
      <c r="J1580" s="385"/>
      <c r="K1580" s="386"/>
      <c r="L1580" s="384"/>
      <c r="M1580" s="384"/>
      <c r="N1580" s="384"/>
      <c r="O1580" s="384"/>
      <c r="P1580" s="386"/>
      <c r="Q1580" s="387"/>
      <c r="R1580" s="286"/>
      <c r="S1580" s="388">
        <f t="shared" si="274"/>
        <v>0</v>
      </c>
      <c r="T1580" s="389"/>
      <c r="U1580" s="389">
        <f t="shared" si="272"/>
        <v>0</v>
      </c>
      <c r="V1580" s="451"/>
      <c r="W1580" s="452"/>
      <c r="X1580" s="386"/>
      <c r="Y1580" s="390"/>
      <c r="Z1580" s="391"/>
      <c r="AA1580" s="392"/>
      <c r="AB1580" s="393"/>
      <c r="AC1580" s="394"/>
      <c r="AD1580" s="395">
        <f t="shared" si="275"/>
        <v>0</v>
      </c>
      <c r="AE1580" s="396">
        <f>IF(OR(G1580=账期!$A$18,G1580=账期!$A$20,G1580=账期!$A$22,G1580=账期!$A$24,G1580=账期!$A$25,G1580=账期!$A$27,G1580=账期!$A$26,G1580=账期!$A$28,G1580=账期!$A$30,G1580=账期!$A$32,G1580=账期!$A$34,G1580=账期!$A$35,G1580=账期!$A$37,G1580=账期!$A$39,G1580=账期!$A$40,G1580=账期!$A$41,G1580=账期!$A$42,G1580=账期!$A$43,G1580=账期!$A$44,G1580=账期!$A$45,G1580=账期!$A$46,G1580=账期!$A$48,G1580=账期!$A$50,G1580=账期!$A$51,G1580=账期!$A$52,G1580=账期!$A$53,G1580=账期!$A$54,G1580=账期!$A$56,G1580=账期!$A$57,G1580=账期!$A$58,G1580=账期!$A$59,G1580=账期!$A$60,G1580=账期!$A$61,G1580=账期!$A$62,G1580=账期!$A$63,G1580=账期!$A$64,G1580=账期!$A$66,G1580=账期!$A$67,G1580=账期!$A$68,G1580=账期!$A$70,G1580=账期!$A$71),30,IF(OR(G1580=账期!$A$74,G1580=账期!$A$77,G1580=账期!$A$76,G1580=账期!$A$79,G1580=账期!$A$80,G1580=账期!$A$81,G1580=账期!$A$83,G1580=账期!$A$85,G1580=账期!$A$87,G1580=账期!$A$89,G1580=账期!$A$91),60,IF(OR(G1580=账期!$A$93,G1580=账期!$A$94,G1580=账期!$A$95,G1580=账期!$A$96,G1580=账期!$A$98,G1580=账期!$A$99,G1580=账期!$A$101,G1580=账期!$A$102),90,0)))</f>
        <v>0</v>
      </c>
      <c r="AF1580" s="396"/>
      <c r="AG1580" s="384"/>
      <c r="AH1580" s="396" t="str">
        <f t="shared" si="278"/>
        <v/>
      </c>
    </row>
    <row r="1581" spans="1:34" ht="18" customHeight="1" x14ac:dyDescent="0.25">
      <c r="A1581" s="301" t="str">
        <f t="shared" si="273"/>
        <v/>
      </c>
      <c r="B1581" s="380"/>
      <c r="C1581" s="381"/>
      <c r="D1581" s="382"/>
      <c r="E1581" s="383" t="str">
        <f t="shared" si="276"/>
        <v>C</v>
      </c>
      <c r="F1581" s="383" t="str">
        <f t="shared" si="277"/>
        <v>C</v>
      </c>
      <c r="G1581" s="384"/>
      <c r="H1581" s="385" t="str">
        <f>IF(G1581="","",VLOOKUP(G1581,下拉数据源!J:K,2,0))</f>
        <v/>
      </c>
      <c r="I1581" s="385"/>
      <c r="J1581" s="385"/>
      <c r="K1581" s="386"/>
      <c r="L1581" s="384"/>
      <c r="M1581" s="384"/>
      <c r="N1581" s="384"/>
      <c r="O1581" s="384"/>
      <c r="P1581" s="386"/>
      <c r="Q1581" s="387"/>
      <c r="R1581" s="286"/>
      <c r="S1581" s="388">
        <f t="shared" si="274"/>
        <v>0</v>
      </c>
      <c r="T1581" s="389"/>
      <c r="U1581" s="389">
        <f t="shared" si="272"/>
        <v>0</v>
      </c>
      <c r="V1581" s="451"/>
      <c r="W1581" s="452"/>
      <c r="X1581" s="386"/>
      <c r="Y1581" s="390"/>
      <c r="Z1581" s="391"/>
      <c r="AA1581" s="392"/>
      <c r="AB1581" s="393"/>
      <c r="AC1581" s="394"/>
      <c r="AD1581" s="395">
        <f t="shared" si="275"/>
        <v>0</v>
      </c>
      <c r="AE1581" s="396">
        <f>IF(OR(G1581=账期!$A$18,G1581=账期!$A$20,G1581=账期!$A$22,G1581=账期!$A$24,G1581=账期!$A$25,G1581=账期!$A$27,G1581=账期!$A$26,G1581=账期!$A$28,G1581=账期!$A$30,G1581=账期!$A$32,G1581=账期!$A$34,G1581=账期!$A$35,G1581=账期!$A$37,G1581=账期!$A$39,G1581=账期!$A$40,G1581=账期!$A$41,G1581=账期!$A$42,G1581=账期!$A$43,G1581=账期!$A$44,G1581=账期!$A$45,G1581=账期!$A$46,G1581=账期!$A$48,G1581=账期!$A$50,G1581=账期!$A$51,G1581=账期!$A$52,G1581=账期!$A$53,G1581=账期!$A$54,G1581=账期!$A$56,G1581=账期!$A$57,G1581=账期!$A$58,G1581=账期!$A$59,G1581=账期!$A$60,G1581=账期!$A$61,G1581=账期!$A$62,G1581=账期!$A$63,G1581=账期!$A$64,G1581=账期!$A$66,G1581=账期!$A$67,G1581=账期!$A$68,G1581=账期!$A$70,G1581=账期!$A$71),30,IF(OR(G1581=账期!$A$74,G1581=账期!$A$77,G1581=账期!$A$76,G1581=账期!$A$79,G1581=账期!$A$80,G1581=账期!$A$81,G1581=账期!$A$83,G1581=账期!$A$85,G1581=账期!$A$87,G1581=账期!$A$89,G1581=账期!$A$91),60,IF(OR(G1581=账期!$A$93,G1581=账期!$A$94,G1581=账期!$A$95,G1581=账期!$A$96,G1581=账期!$A$98,G1581=账期!$A$99,G1581=账期!$A$101,G1581=账期!$A$102),90,0)))</f>
        <v>0</v>
      </c>
      <c r="AF1581" s="396"/>
      <c r="AG1581" s="384"/>
      <c r="AH1581" s="396" t="str">
        <f t="shared" si="278"/>
        <v/>
      </c>
    </row>
    <row r="1582" spans="1:34" ht="18" customHeight="1" x14ac:dyDescent="0.25">
      <c r="A1582" s="301" t="str">
        <f t="shared" si="273"/>
        <v/>
      </c>
      <c r="B1582" s="380"/>
      <c r="C1582" s="381"/>
      <c r="D1582" s="382"/>
      <c r="E1582" s="383" t="str">
        <f t="shared" si="276"/>
        <v>C</v>
      </c>
      <c r="F1582" s="383" t="str">
        <f t="shared" si="277"/>
        <v>C</v>
      </c>
      <c r="G1582" s="384"/>
      <c r="H1582" s="385" t="str">
        <f>IF(G1582="","",VLOOKUP(G1582,下拉数据源!J:K,2,0))</f>
        <v/>
      </c>
      <c r="I1582" s="385"/>
      <c r="J1582" s="385"/>
      <c r="K1582" s="386"/>
      <c r="L1582" s="384"/>
      <c r="M1582" s="384"/>
      <c r="N1582" s="384"/>
      <c r="O1582" s="384"/>
      <c r="P1582" s="386"/>
      <c r="Q1582" s="387"/>
      <c r="R1582" s="286"/>
      <c r="S1582" s="388">
        <f t="shared" si="274"/>
        <v>0</v>
      </c>
      <c r="T1582" s="389"/>
      <c r="U1582" s="389">
        <f t="shared" si="272"/>
        <v>0</v>
      </c>
      <c r="V1582" s="451"/>
      <c r="W1582" s="452"/>
      <c r="X1582" s="386"/>
      <c r="Y1582" s="390"/>
      <c r="Z1582" s="391"/>
      <c r="AA1582" s="392"/>
      <c r="AB1582" s="393"/>
      <c r="AC1582" s="394"/>
      <c r="AD1582" s="395">
        <f t="shared" si="275"/>
        <v>0</v>
      </c>
      <c r="AE1582" s="396">
        <f>IF(OR(G1582=账期!$A$18,G1582=账期!$A$20,G1582=账期!$A$22,G1582=账期!$A$24,G1582=账期!$A$25,G1582=账期!$A$27,G1582=账期!$A$26,G1582=账期!$A$28,G1582=账期!$A$30,G1582=账期!$A$32,G1582=账期!$A$34,G1582=账期!$A$35,G1582=账期!$A$37,G1582=账期!$A$39,G1582=账期!$A$40,G1582=账期!$A$41,G1582=账期!$A$42,G1582=账期!$A$43,G1582=账期!$A$44,G1582=账期!$A$45,G1582=账期!$A$46,G1582=账期!$A$48,G1582=账期!$A$50,G1582=账期!$A$51,G1582=账期!$A$52,G1582=账期!$A$53,G1582=账期!$A$54,G1582=账期!$A$56,G1582=账期!$A$57,G1582=账期!$A$58,G1582=账期!$A$59,G1582=账期!$A$60,G1582=账期!$A$61,G1582=账期!$A$62,G1582=账期!$A$63,G1582=账期!$A$64,G1582=账期!$A$66,G1582=账期!$A$67,G1582=账期!$A$68,G1582=账期!$A$70,G1582=账期!$A$71),30,IF(OR(G1582=账期!$A$74,G1582=账期!$A$77,G1582=账期!$A$76,G1582=账期!$A$79,G1582=账期!$A$80,G1582=账期!$A$81,G1582=账期!$A$83,G1582=账期!$A$85,G1582=账期!$A$87,G1582=账期!$A$89,G1582=账期!$A$91),60,IF(OR(G1582=账期!$A$93,G1582=账期!$A$94,G1582=账期!$A$95,G1582=账期!$A$96,G1582=账期!$A$98,G1582=账期!$A$99,G1582=账期!$A$101,G1582=账期!$A$102),90,0)))</f>
        <v>0</v>
      </c>
      <c r="AF1582" s="396"/>
      <c r="AG1582" s="384"/>
      <c r="AH1582" s="396" t="str">
        <f t="shared" si="278"/>
        <v/>
      </c>
    </row>
    <row r="1583" spans="1:34" ht="18" customHeight="1" x14ac:dyDescent="0.25">
      <c r="A1583" s="301" t="str">
        <f t="shared" si="273"/>
        <v/>
      </c>
      <c r="B1583" s="380"/>
      <c r="C1583" s="381"/>
      <c r="D1583" s="382"/>
      <c r="E1583" s="383" t="str">
        <f t="shared" si="276"/>
        <v>C</v>
      </c>
      <c r="F1583" s="383" t="str">
        <f t="shared" si="277"/>
        <v>C</v>
      </c>
      <c r="G1583" s="384"/>
      <c r="H1583" s="385" t="str">
        <f>IF(G1583="","",VLOOKUP(G1583,下拉数据源!J:K,2,0))</f>
        <v/>
      </c>
      <c r="I1583" s="385"/>
      <c r="J1583" s="385"/>
      <c r="K1583" s="386"/>
      <c r="L1583" s="384"/>
      <c r="M1583" s="384"/>
      <c r="N1583" s="384"/>
      <c r="O1583" s="384"/>
      <c r="P1583" s="386"/>
      <c r="Q1583" s="387"/>
      <c r="R1583" s="286"/>
      <c r="S1583" s="388">
        <f t="shared" si="274"/>
        <v>0</v>
      </c>
      <c r="T1583" s="389"/>
      <c r="U1583" s="389">
        <f t="shared" si="272"/>
        <v>0</v>
      </c>
      <c r="V1583" s="451"/>
      <c r="W1583" s="452"/>
      <c r="X1583" s="386"/>
      <c r="Y1583" s="390"/>
      <c r="Z1583" s="391"/>
      <c r="AA1583" s="392"/>
      <c r="AB1583" s="393"/>
      <c r="AC1583" s="394"/>
      <c r="AD1583" s="395">
        <f t="shared" si="275"/>
        <v>0</v>
      </c>
      <c r="AE1583" s="396">
        <f>IF(OR(G1583=账期!$A$18,G1583=账期!$A$20,G1583=账期!$A$22,G1583=账期!$A$24,G1583=账期!$A$25,G1583=账期!$A$27,G1583=账期!$A$26,G1583=账期!$A$28,G1583=账期!$A$30,G1583=账期!$A$32,G1583=账期!$A$34,G1583=账期!$A$35,G1583=账期!$A$37,G1583=账期!$A$39,G1583=账期!$A$40,G1583=账期!$A$41,G1583=账期!$A$42,G1583=账期!$A$43,G1583=账期!$A$44,G1583=账期!$A$45,G1583=账期!$A$46,G1583=账期!$A$48,G1583=账期!$A$50,G1583=账期!$A$51,G1583=账期!$A$52,G1583=账期!$A$53,G1583=账期!$A$54,G1583=账期!$A$56,G1583=账期!$A$57,G1583=账期!$A$58,G1583=账期!$A$59,G1583=账期!$A$60,G1583=账期!$A$61,G1583=账期!$A$62,G1583=账期!$A$63,G1583=账期!$A$64,G1583=账期!$A$66,G1583=账期!$A$67,G1583=账期!$A$68,G1583=账期!$A$70,G1583=账期!$A$71),30,IF(OR(G1583=账期!$A$74,G1583=账期!$A$77,G1583=账期!$A$76,G1583=账期!$A$79,G1583=账期!$A$80,G1583=账期!$A$81,G1583=账期!$A$83,G1583=账期!$A$85,G1583=账期!$A$87,G1583=账期!$A$89,G1583=账期!$A$91),60,IF(OR(G1583=账期!$A$93,G1583=账期!$A$94,G1583=账期!$A$95,G1583=账期!$A$96,G1583=账期!$A$98,G1583=账期!$A$99,G1583=账期!$A$101,G1583=账期!$A$102),90,0)))</f>
        <v>0</v>
      </c>
      <c r="AF1583" s="396"/>
      <c r="AG1583" s="384"/>
      <c r="AH1583" s="396" t="str">
        <f t="shared" si="278"/>
        <v/>
      </c>
    </row>
    <row r="1584" spans="1:34" ht="18" customHeight="1" x14ac:dyDescent="0.25">
      <c r="A1584" s="301" t="str">
        <f t="shared" si="273"/>
        <v/>
      </c>
      <c r="B1584" s="380"/>
      <c r="C1584" s="381"/>
      <c r="D1584" s="382"/>
      <c r="E1584" s="383" t="str">
        <f t="shared" si="276"/>
        <v>C</v>
      </c>
      <c r="F1584" s="383" t="str">
        <f t="shared" si="277"/>
        <v>C</v>
      </c>
      <c r="G1584" s="384"/>
      <c r="H1584" s="385" t="str">
        <f>IF(G1584="","",VLOOKUP(G1584,下拉数据源!J:K,2,0))</f>
        <v/>
      </c>
      <c r="I1584" s="385"/>
      <c r="J1584" s="385"/>
      <c r="K1584" s="386"/>
      <c r="L1584" s="384"/>
      <c r="M1584" s="384"/>
      <c r="N1584" s="384"/>
      <c r="O1584" s="384"/>
      <c r="P1584" s="386"/>
      <c r="Q1584" s="387"/>
      <c r="R1584" s="286"/>
      <c r="S1584" s="388">
        <f t="shared" si="274"/>
        <v>0</v>
      </c>
      <c r="T1584" s="389"/>
      <c r="U1584" s="389">
        <f t="shared" si="272"/>
        <v>0</v>
      </c>
      <c r="V1584" s="451"/>
      <c r="W1584" s="452"/>
      <c r="X1584" s="386"/>
      <c r="Y1584" s="390"/>
      <c r="Z1584" s="391"/>
      <c r="AA1584" s="392"/>
      <c r="AB1584" s="393"/>
      <c r="AC1584" s="394"/>
      <c r="AD1584" s="395">
        <f t="shared" si="275"/>
        <v>0</v>
      </c>
      <c r="AE1584" s="396">
        <f>IF(OR(G1584=账期!$A$18,G1584=账期!$A$20,G1584=账期!$A$22,G1584=账期!$A$24,G1584=账期!$A$25,G1584=账期!$A$27,G1584=账期!$A$26,G1584=账期!$A$28,G1584=账期!$A$30,G1584=账期!$A$32,G1584=账期!$A$34,G1584=账期!$A$35,G1584=账期!$A$37,G1584=账期!$A$39,G1584=账期!$A$40,G1584=账期!$A$41,G1584=账期!$A$42,G1584=账期!$A$43,G1584=账期!$A$44,G1584=账期!$A$45,G1584=账期!$A$46,G1584=账期!$A$48,G1584=账期!$A$50,G1584=账期!$A$51,G1584=账期!$A$52,G1584=账期!$A$53,G1584=账期!$A$54,G1584=账期!$A$56,G1584=账期!$A$57,G1584=账期!$A$58,G1584=账期!$A$59,G1584=账期!$A$60,G1584=账期!$A$61,G1584=账期!$A$62,G1584=账期!$A$63,G1584=账期!$A$64,G1584=账期!$A$66,G1584=账期!$A$67,G1584=账期!$A$68,G1584=账期!$A$70,G1584=账期!$A$71),30,IF(OR(G1584=账期!$A$74,G1584=账期!$A$77,G1584=账期!$A$76,G1584=账期!$A$79,G1584=账期!$A$80,G1584=账期!$A$81,G1584=账期!$A$83,G1584=账期!$A$85,G1584=账期!$A$87,G1584=账期!$A$89,G1584=账期!$A$91),60,IF(OR(G1584=账期!$A$93,G1584=账期!$A$94,G1584=账期!$A$95,G1584=账期!$A$96,G1584=账期!$A$98,G1584=账期!$A$99,G1584=账期!$A$101,G1584=账期!$A$102),90,0)))</f>
        <v>0</v>
      </c>
      <c r="AF1584" s="396"/>
      <c r="AG1584" s="384"/>
      <c r="AH1584" s="396" t="str">
        <f t="shared" si="278"/>
        <v/>
      </c>
    </row>
    <row r="1585" spans="1:34" ht="18" customHeight="1" x14ac:dyDescent="0.25">
      <c r="A1585" s="301" t="str">
        <f t="shared" si="273"/>
        <v/>
      </c>
      <c r="B1585" s="380"/>
      <c r="C1585" s="381"/>
      <c r="D1585" s="382"/>
      <c r="E1585" s="383" t="str">
        <f t="shared" si="276"/>
        <v>C</v>
      </c>
      <c r="F1585" s="383" t="str">
        <f t="shared" si="277"/>
        <v>C</v>
      </c>
      <c r="G1585" s="384"/>
      <c r="H1585" s="385" t="str">
        <f>IF(G1585="","",VLOOKUP(G1585,下拉数据源!J:K,2,0))</f>
        <v/>
      </c>
      <c r="I1585" s="385"/>
      <c r="J1585" s="385"/>
      <c r="K1585" s="386"/>
      <c r="L1585" s="384"/>
      <c r="M1585" s="384"/>
      <c r="N1585" s="384"/>
      <c r="O1585" s="384"/>
      <c r="P1585" s="386"/>
      <c r="Q1585" s="387"/>
      <c r="R1585" s="286"/>
      <c r="S1585" s="388">
        <f t="shared" si="274"/>
        <v>0</v>
      </c>
      <c r="T1585" s="389"/>
      <c r="U1585" s="389">
        <f t="shared" si="272"/>
        <v>0</v>
      </c>
      <c r="V1585" s="451"/>
      <c r="W1585" s="452"/>
      <c r="X1585" s="386"/>
      <c r="Y1585" s="390"/>
      <c r="Z1585" s="391"/>
      <c r="AA1585" s="392"/>
      <c r="AB1585" s="393"/>
      <c r="AC1585" s="394"/>
      <c r="AD1585" s="395">
        <f t="shared" si="275"/>
        <v>0</v>
      </c>
      <c r="AE1585" s="396">
        <f>IF(OR(G1585=账期!$A$18,G1585=账期!$A$20,G1585=账期!$A$22,G1585=账期!$A$24,G1585=账期!$A$25,G1585=账期!$A$27,G1585=账期!$A$26,G1585=账期!$A$28,G1585=账期!$A$30,G1585=账期!$A$32,G1585=账期!$A$34,G1585=账期!$A$35,G1585=账期!$A$37,G1585=账期!$A$39,G1585=账期!$A$40,G1585=账期!$A$41,G1585=账期!$A$42,G1585=账期!$A$43,G1585=账期!$A$44,G1585=账期!$A$45,G1585=账期!$A$46,G1585=账期!$A$48,G1585=账期!$A$50,G1585=账期!$A$51,G1585=账期!$A$52,G1585=账期!$A$53,G1585=账期!$A$54,G1585=账期!$A$56,G1585=账期!$A$57,G1585=账期!$A$58,G1585=账期!$A$59,G1585=账期!$A$60,G1585=账期!$A$61,G1585=账期!$A$62,G1585=账期!$A$63,G1585=账期!$A$64,G1585=账期!$A$66,G1585=账期!$A$67,G1585=账期!$A$68,G1585=账期!$A$70,G1585=账期!$A$71),30,IF(OR(G1585=账期!$A$74,G1585=账期!$A$77,G1585=账期!$A$76,G1585=账期!$A$79,G1585=账期!$A$80,G1585=账期!$A$81,G1585=账期!$A$83,G1585=账期!$A$85,G1585=账期!$A$87,G1585=账期!$A$89,G1585=账期!$A$91),60,IF(OR(G1585=账期!$A$93,G1585=账期!$A$94,G1585=账期!$A$95,G1585=账期!$A$96,G1585=账期!$A$98,G1585=账期!$A$99,G1585=账期!$A$101,G1585=账期!$A$102),90,0)))</f>
        <v>0</v>
      </c>
      <c r="AF1585" s="396"/>
      <c r="AG1585" s="384"/>
      <c r="AH1585" s="396" t="str">
        <f t="shared" si="278"/>
        <v/>
      </c>
    </row>
    <row r="1586" spans="1:34" ht="18" customHeight="1" x14ac:dyDescent="0.25">
      <c r="A1586" s="301" t="str">
        <f t="shared" si="273"/>
        <v/>
      </c>
      <c r="B1586" s="380"/>
      <c r="C1586" s="381"/>
      <c r="D1586" s="382"/>
      <c r="E1586" s="383" t="str">
        <f t="shared" si="276"/>
        <v>C</v>
      </c>
      <c r="F1586" s="383" t="str">
        <f t="shared" si="277"/>
        <v>C</v>
      </c>
      <c r="G1586" s="384"/>
      <c r="H1586" s="385" t="str">
        <f>IF(G1586="","",VLOOKUP(G1586,下拉数据源!J:K,2,0))</f>
        <v/>
      </c>
      <c r="I1586" s="385"/>
      <c r="J1586" s="385"/>
      <c r="K1586" s="386"/>
      <c r="L1586" s="384"/>
      <c r="M1586" s="384"/>
      <c r="N1586" s="384"/>
      <c r="O1586" s="384"/>
      <c r="P1586" s="386"/>
      <c r="Q1586" s="387"/>
      <c r="R1586" s="286"/>
      <c r="S1586" s="388">
        <f t="shared" si="274"/>
        <v>0</v>
      </c>
      <c r="T1586" s="389"/>
      <c r="U1586" s="389">
        <f t="shared" si="272"/>
        <v>0</v>
      </c>
      <c r="V1586" s="451"/>
      <c r="W1586" s="452"/>
      <c r="X1586" s="386"/>
      <c r="Y1586" s="390"/>
      <c r="Z1586" s="391"/>
      <c r="AA1586" s="392"/>
      <c r="AB1586" s="393"/>
      <c r="AC1586" s="394"/>
      <c r="AD1586" s="395">
        <f t="shared" si="275"/>
        <v>0</v>
      </c>
      <c r="AE1586" s="396">
        <f>IF(OR(G1586=账期!$A$18,G1586=账期!$A$20,G1586=账期!$A$22,G1586=账期!$A$24,G1586=账期!$A$25,G1586=账期!$A$27,G1586=账期!$A$26,G1586=账期!$A$28,G1586=账期!$A$30,G1586=账期!$A$32,G1586=账期!$A$34,G1586=账期!$A$35,G1586=账期!$A$37,G1586=账期!$A$39,G1586=账期!$A$40,G1586=账期!$A$41,G1586=账期!$A$42,G1586=账期!$A$43,G1586=账期!$A$44,G1586=账期!$A$45,G1586=账期!$A$46,G1586=账期!$A$48,G1586=账期!$A$50,G1586=账期!$A$51,G1586=账期!$A$52,G1586=账期!$A$53,G1586=账期!$A$54,G1586=账期!$A$56,G1586=账期!$A$57,G1586=账期!$A$58,G1586=账期!$A$59,G1586=账期!$A$60,G1586=账期!$A$61,G1586=账期!$A$62,G1586=账期!$A$63,G1586=账期!$A$64,G1586=账期!$A$66,G1586=账期!$A$67,G1586=账期!$A$68,G1586=账期!$A$70,G1586=账期!$A$71),30,IF(OR(G1586=账期!$A$74,G1586=账期!$A$77,G1586=账期!$A$76,G1586=账期!$A$79,G1586=账期!$A$80,G1586=账期!$A$81,G1586=账期!$A$83,G1586=账期!$A$85,G1586=账期!$A$87,G1586=账期!$A$89,G1586=账期!$A$91),60,IF(OR(G1586=账期!$A$93,G1586=账期!$A$94,G1586=账期!$A$95,G1586=账期!$A$96,G1586=账期!$A$98,G1586=账期!$A$99,G1586=账期!$A$101,G1586=账期!$A$102),90,0)))</f>
        <v>0</v>
      </c>
      <c r="AF1586" s="396"/>
      <c r="AG1586" s="384"/>
      <c r="AH1586" s="396" t="str">
        <f t="shared" si="278"/>
        <v/>
      </c>
    </row>
    <row r="1587" spans="1:34" ht="18" customHeight="1" x14ac:dyDescent="0.25">
      <c r="A1587" s="301" t="str">
        <f t="shared" si="273"/>
        <v/>
      </c>
      <c r="B1587" s="380"/>
      <c r="C1587" s="381"/>
      <c r="D1587" s="382"/>
      <c r="E1587" s="383" t="str">
        <f t="shared" si="276"/>
        <v>C</v>
      </c>
      <c r="F1587" s="383" t="str">
        <f t="shared" si="277"/>
        <v>C</v>
      </c>
      <c r="G1587" s="384"/>
      <c r="H1587" s="385" t="str">
        <f>IF(G1587="","",VLOOKUP(G1587,下拉数据源!J:K,2,0))</f>
        <v/>
      </c>
      <c r="I1587" s="385"/>
      <c r="J1587" s="385"/>
      <c r="K1587" s="386"/>
      <c r="L1587" s="384"/>
      <c r="M1587" s="384"/>
      <c r="N1587" s="384"/>
      <c r="O1587" s="384"/>
      <c r="P1587" s="386"/>
      <c r="Q1587" s="387"/>
      <c r="R1587" s="286"/>
      <c r="S1587" s="388">
        <f t="shared" si="274"/>
        <v>0</v>
      </c>
      <c r="T1587" s="389"/>
      <c r="U1587" s="389">
        <f t="shared" si="272"/>
        <v>0</v>
      </c>
      <c r="V1587" s="451"/>
      <c r="W1587" s="452"/>
      <c r="X1587" s="386"/>
      <c r="Y1587" s="390"/>
      <c r="Z1587" s="391"/>
      <c r="AA1587" s="392"/>
      <c r="AB1587" s="393"/>
      <c r="AC1587" s="394"/>
      <c r="AD1587" s="395">
        <f t="shared" si="275"/>
        <v>0</v>
      </c>
      <c r="AE1587" s="396">
        <f>IF(OR(G1587=账期!$A$18,G1587=账期!$A$20,G1587=账期!$A$22,G1587=账期!$A$24,G1587=账期!$A$25,G1587=账期!$A$27,G1587=账期!$A$26,G1587=账期!$A$28,G1587=账期!$A$30,G1587=账期!$A$32,G1587=账期!$A$34,G1587=账期!$A$35,G1587=账期!$A$37,G1587=账期!$A$39,G1587=账期!$A$40,G1587=账期!$A$41,G1587=账期!$A$42,G1587=账期!$A$43,G1587=账期!$A$44,G1587=账期!$A$45,G1587=账期!$A$46,G1587=账期!$A$48,G1587=账期!$A$50,G1587=账期!$A$51,G1587=账期!$A$52,G1587=账期!$A$53,G1587=账期!$A$54,G1587=账期!$A$56,G1587=账期!$A$57,G1587=账期!$A$58,G1587=账期!$A$59,G1587=账期!$A$60,G1587=账期!$A$61,G1587=账期!$A$62,G1587=账期!$A$63,G1587=账期!$A$64,G1587=账期!$A$66,G1587=账期!$A$67,G1587=账期!$A$68,G1587=账期!$A$70,G1587=账期!$A$71),30,IF(OR(G1587=账期!$A$74,G1587=账期!$A$77,G1587=账期!$A$76,G1587=账期!$A$79,G1587=账期!$A$80,G1587=账期!$A$81,G1587=账期!$A$83,G1587=账期!$A$85,G1587=账期!$A$87,G1587=账期!$A$89,G1587=账期!$A$91),60,IF(OR(G1587=账期!$A$93,G1587=账期!$A$94,G1587=账期!$A$95,G1587=账期!$A$96,G1587=账期!$A$98,G1587=账期!$A$99,G1587=账期!$A$101,G1587=账期!$A$102),90,0)))</f>
        <v>0</v>
      </c>
      <c r="AF1587" s="396"/>
      <c r="AG1587" s="384"/>
      <c r="AH1587" s="396" t="str">
        <f t="shared" si="278"/>
        <v/>
      </c>
    </row>
    <row r="1588" spans="1:34" ht="18" customHeight="1" x14ac:dyDescent="0.25">
      <c r="A1588" s="301" t="str">
        <f t="shared" si="273"/>
        <v/>
      </c>
      <c r="B1588" s="380"/>
      <c r="C1588" s="381"/>
      <c r="D1588" s="382"/>
      <c r="E1588" s="383" t="str">
        <f t="shared" si="276"/>
        <v>C</v>
      </c>
      <c r="F1588" s="383" t="str">
        <f t="shared" si="277"/>
        <v>C</v>
      </c>
      <c r="G1588" s="384"/>
      <c r="H1588" s="385" t="str">
        <f>IF(G1588="","",VLOOKUP(G1588,下拉数据源!J:K,2,0))</f>
        <v/>
      </c>
      <c r="I1588" s="385"/>
      <c r="J1588" s="385"/>
      <c r="K1588" s="386"/>
      <c r="L1588" s="384"/>
      <c r="M1588" s="384"/>
      <c r="N1588" s="384"/>
      <c r="O1588" s="384"/>
      <c r="P1588" s="386"/>
      <c r="Q1588" s="387"/>
      <c r="R1588" s="286"/>
      <c r="S1588" s="388">
        <f t="shared" si="274"/>
        <v>0</v>
      </c>
      <c r="T1588" s="389"/>
      <c r="U1588" s="389">
        <f t="shared" si="272"/>
        <v>0</v>
      </c>
      <c r="V1588" s="451"/>
      <c r="W1588" s="452"/>
      <c r="X1588" s="386"/>
      <c r="Y1588" s="390"/>
      <c r="Z1588" s="391"/>
      <c r="AA1588" s="392"/>
      <c r="AB1588" s="393"/>
      <c r="AC1588" s="394"/>
      <c r="AD1588" s="395">
        <f t="shared" si="275"/>
        <v>0</v>
      </c>
      <c r="AE1588" s="396">
        <f>IF(OR(G1588=账期!$A$18,G1588=账期!$A$20,G1588=账期!$A$22,G1588=账期!$A$24,G1588=账期!$A$25,G1588=账期!$A$27,G1588=账期!$A$26,G1588=账期!$A$28,G1588=账期!$A$30,G1588=账期!$A$32,G1588=账期!$A$34,G1588=账期!$A$35,G1588=账期!$A$37,G1588=账期!$A$39,G1588=账期!$A$40,G1588=账期!$A$41,G1588=账期!$A$42,G1588=账期!$A$43,G1588=账期!$A$44,G1588=账期!$A$45,G1588=账期!$A$46,G1588=账期!$A$48,G1588=账期!$A$50,G1588=账期!$A$51,G1588=账期!$A$52,G1588=账期!$A$53,G1588=账期!$A$54,G1588=账期!$A$56,G1588=账期!$A$57,G1588=账期!$A$58,G1588=账期!$A$59,G1588=账期!$A$60,G1588=账期!$A$61,G1588=账期!$A$62,G1588=账期!$A$63,G1588=账期!$A$64,G1588=账期!$A$66,G1588=账期!$A$67,G1588=账期!$A$68,G1588=账期!$A$70,G1588=账期!$A$71),30,IF(OR(G1588=账期!$A$74,G1588=账期!$A$77,G1588=账期!$A$76,G1588=账期!$A$79,G1588=账期!$A$80,G1588=账期!$A$81,G1588=账期!$A$83,G1588=账期!$A$85,G1588=账期!$A$87,G1588=账期!$A$89,G1588=账期!$A$91),60,IF(OR(G1588=账期!$A$93,G1588=账期!$A$94,G1588=账期!$A$95,G1588=账期!$A$96,G1588=账期!$A$98,G1588=账期!$A$99,G1588=账期!$A$101,G1588=账期!$A$102),90,0)))</f>
        <v>0</v>
      </c>
      <c r="AF1588" s="396"/>
      <c r="AG1588" s="384"/>
      <c r="AH1588" s="396" t="str">
        <f t="shared" si="278"/>
        <v/>
      </c>
    </row>
    <row r="1589" spans="1:34" ht="18" customHeight="1" x14ac:dyDescent="0.25">
      <c r="A1589" s="301" t="str">
        <f t="shared" si="273"/>
        <v/>
      </c>
      <c r="B1589" s="380"/>
      <c r="C1589" s="381"/>
      <c r="D1589" s="382"/>
      <c r="E1589" s="383" t="str">
        <f t="shared" si="276"/>
        <v>C</v>
      </c>
      <c r="F1589" s="383" t="str">
        <f t="shared" si="277"/>
        <v>C</v>
      </c>
      <c r="G1589" s="384"/>
      <c r="H1589" s="385" t="str">
        <f>IF(G1589="","",VLOOKUP(G1589,下拉数据源!J:K,2,0))</f>
        <v/>
      </c>
      <c r="I1589" s="385"/>
      <c r="J1589" s="385"/>
      <c r="K1589" s="386"/>
      <c r="L1589" s="384"/>
      <c r="M1589" s="384"/>
      <c r="N1589" s="384"/>
      <c r="O1589" s="384"/>
      <c r="P1589" s="386"/>
      <c r="Q1589" s="387"/>
      <c r="R1589" s="286"/>
      <c r="S1589" s="388">
        <f t="shared" si="274"/>
        <v>0</v>
      </c>
      <c r="T1589" s="389"/>
      <c r="U1589" s="389">
        <f t="shared" si="272"/>
        <v>0</v>
      </c>
      <c r="V1589" s="451"/>
      <c r="W1589" s="452"/>
      <c r="X1589" s="386"/>
      <c r="Y1589" s="390"/>
      <c r="Z1589" s="391"/>
      <c r="AA1589" s="392"/>
      <c r="AB1589" s="393"/>
      <c r="AC1589" s="394"/>
      <c r="AD1589" s="395">
        <f t="shared" si="275"/>
        <v>0</v>
      </c>
      <c r="AE1589" s="396">
        <f>IF(OR(G1589=账期!$A$18,G1589=账期!$A$20,G1589=账期!$A$22,G1589=账期!$A$24,G1589=账期!$A$25,G1589=账期!$A$27,G1589=账期!$A$26,G1589=账期!$A$28,G1589=账期!$A$30,G1589=账期!$A$32,G1589=账期!$A$34,G1589=账期!$A$35,G1589=账期!$A$37,G1589=账期!$A$39,G1589=账期!$A$40,G1589=账期!$A$41,G1589=账期!$A$42,G1589=账期!$A$43,G1589=账期!$A$44,G1589=账期!$A$45,G1589=账期!$A$46,G1589=账期!$A$48,G1589=账期!$A$50,G1589=账期!$A$51,G1589=账期!$A$52,G1589=账期!$A$53,G1589=账期!$A$54,G1589=账期!$A$56,G1589=账期!$A$57,G1589=账期!$A$58,G1589=账期!$A$59,G1589=账期!$A$60,G1589=账期!$A$61,G1589=账期!$A$62,G1589=账期!$A$63,G1589=账期!$A$64,G1589=账期!$A$66,G1589=账期!$A$67,G1589=账期!$A$68,G1589=账期!$A$70,G1589=账期!$A$71),30,IF(OR(G1589=账期!$A$74,G1589=账期!$A$77,G1589=账期!$A$76,G1589=账期!$A$79,G1589=账期!$A$80,G1589=账期!$A$81,G1589=账期!$A$83,G1589=账期!$A$85,G1589=账期!$A$87,G1589=账期!$A$89,G1589=账期!$A$91),60,IF(OR(G1589=账期!$A$93,G1589=账期!$A$94,G1589=账期!$A$95,G1589=账期!$A$96,G1589=账期!$A$98,G1589=账期!$A$99,G1589=账期!$A$101,G1589=账期!$A$102),90,0)))</f>
        <v>0</v>
      </c>
      <c r="AF1589" s="396"/>
      <c r="AG1589" s="384"/>
      <c r="AH1589" s="396" t="str">
        <f t="shared" si="278"/>
        <v/>
      </c>
    </row>
    <row r="1590" spans="1:34" ht="18" customHeight="1" x14ac:dyDescent="0.25">
      <c r="A1590" s="301" t="str">
        <f t="shared" si="273"/>
        <v/>
      </c>
      <c r="B1590" s="380"/>
      <c r="C1590" s="381"/>
      <c r="D1590" s="382"/>
      <c r="E1590" s="383" t="str">
        <f t="shared" si="276"/>
        <v>C</v>
      </c>
      <c r="F1590" s="383" t="str">
        <f t="shared" si="277"/>
        <v>C</v>
      </c>
      <c r="G1590" s="384"/>
      <c r="H1590" s="385" t="str">
        <f>IF(G1590="","",VLOOKUP(G1590,下拉数据源!J:K,2,0))</f>
        <v/>
      </c>
      <c r="I1590" s="385"/>
      <c r="J1590" s="385"/>
      <c r="K1590" s="386"/>
      <c r="L1590" s="384"/>
      <c r="M1590" s="384"/>
      <c r="N1590" s="384"/>
      <c r="O1590" s="384"/>
      <c r="P1590" s="386"/>
      <c r="Q1590" s="387"/>
      <c r="R1590" s="286"/>
      <c r="S1590" s="388">
        <f t="shared" si="274"/>
        <v>0</v>
      </c>
      <c r="T1590" s="389"/>
      <c r="U1590" s="389">
        <f t="shared" si="272"/>
        <v>0</v>
      </c>
      <c r="V1590" s="451"/>
      <c r="W1590" s="452"/>
      <c r="X1590" s="386"/>
      <c r="Y1590" s="390"/>
      <c r="Z1590" s="391"/>
      <c r="AA1590" s="392"/>
      <c r="AB1590" s="393"/>
      <c r="AC1590" s="394"/>
      <c r="AD1590" s="395">
        <f t="shared" si="275"/>
        <v>0</v>
      </c>
      <c r="AE1590" s="396">
        <f>IF(OR(G1590=账期!$A$18,G1590=账期!$A$20,G1590=账期!$A$22,G1590=账期!$A$24,G1590=账期!$A$25,G1590=账期!$A$27,G1590=账期!$A$26,G1590=账期!$A$28,G1590=账期!$A$30,G1590=账期!$A$32,G1590=账期!$A$34,G1590=账期!$A$35,G1590=账期!$A$37,G1590=账期!$A$39,G1590=账期!$A$40,G1590=账期!$A$41,G1590=账期!$A$42,G1590=账期!$A$43,G1590=账期!$A$44,G1590=账期!$A$45,G1590=账期!$A$46,G1590=账期!$A$48,G1590=账期!$A$50,G1590=账期!$A$51,G1590=账期!$A$52,G1590=账期!$A$53,G1590=账期!$A$54,G1590=账期!$A$56,G1590=账期!$A$57,G1590=账期!$A$58,G1590=账期!$A$59,G1590=账期!$A$60,G1590=账期!$A$61,G1590=账期!$A$62,G1590=账期!$A$63,G1590=账期!$A$64,G1590=账期!$A$66,G1590=账期!$A$67,G1590=账期!$A$68,G1590=账期!$A$70,G1590=账期!$A$71),30,IF(OR(G1590=账期!$A$74,G1590=账期!$A$77,G1590=账期!$A$76,G1590=账期!$A$79,G1590=账期!$A$80,G1590=账期!$A$81,G1590=账期!$A$83,G1590=账期!$A$85,G1590=账期!$A$87,G1590=账期!$A$89,G1590=账期!$A$91),60,IF(OR(G1590=账期!$A$93,G1590=账期!$A$94,G1590=账期!$A$95,G1590=账期!$A$96,G1590=账期!$A$98,G1590=账期!$A$99,G1590=账期!$A$101,G1590=账期!$A$102),90,0)))</f>
        <v>0</v>
      </c>
      <c r="AF1590" s="396"/>
      <c r="AG1590" s="384"/>
      <c r="AH1590" s="396" t="str">
        <f t="shared" si="278"/>
        <v/>
      </c>
    </row>
    <row r="1591" spans="1:34" ht="18" customHeight="1" x14ac:dyDescent="0.25">
      <c r="A1591" s="301" t="str">
        <f t="shared" si="273"/>
        <v/>
      </c>
      <c r="B1591" s="380"/>
      <c r="C1591" s="381"/>
      <c r="D1591" s="382"/>
      <c r="E1591" s="383" t="str">
        <f t="shared" si="276"/>
        <v>C</v>
      </c>
      <c r="F1591" s="383" t="str">
        <f t="shared" si="277"/>
        <v>C</v>
      </c>
      <c r="G1591" s="384"/>
      <c r="H1591" s="385" t="str">
        <f>IF(G1591="","",VLOOKUP(G1591,下拉数据源!J:K,2,0))</f>
        <v/>
      </c>
      <c r="I1591" s="385"/>
      <c r="J1591" s="385"/>
      <c r="K1591" s="386"/>
      <c r="L1591" s="384"/>
      <c r="M1591" s="384"/>
      <c r="N1591" s="384"/>
      <c r="O1591" s="384"/>
      <c r="P1591" s="386"/>
      <c r="Q1591" s="387"/>
      <c r="R1591" s="286"/>
      <c r="S1591" s="388">
        <f t="shared" si="274"/>
        <v>0</v>
      </c>
      <c r="T1591" s="389"/>
      <c r="U1591" s="389">
        <f t="shared" si="272"/>
        <v>0</v>
      </c>
      <c r="V1591" s="451"/>
      <c r="W1591" s="452"/>
      <c r="X1591" s="386"/>
      <c r="Y1591" s="390"/>
      <c r="Z1591" s="391"/>
      <c r="AA1591" s="392"/>
      <c r="AB1591" s="393"/>
      <c r="AC1591" s="394"/>
      <c r="AD1591" s="395">
        <f t="shared" si="275"/>
        <v>0</v>
      </c>
      <c r="AE1591" s="396">
        <f>IF(OR(G1591=账期!$A$18,G1591=账期!$A$20,G1591=账期!$A$22,G1591=账期!$A$24,G1591=账期!$A$25,G1591=账期!$A$27,G1591=账期!$A$26,G1591=账期!$A$28,G1591=账期!$A$30,G1591=账期!$A$32,G1591=账期!$A$34,G1591=账期!$A$35,G1591=账期!$A$37,G1591=账期!$A$39,G1591=账期!$A$40,G1591=账期!$A$41,G1591=账期!$A$42,G1591=账期!$A$43,G1591=账期!$A$44,G1591=账期!$A$45,G1591=账期!$A$46,G1591=账期!$A$48,G1591=账期!$A$50,G1591=账期!$A$51,G1591=账期!$A$52,G1591=账期!$A$53,G1591=账期!$A$54,G1591=账期!$A$56,G1591=账期!$A$57,G1591=账期!$A$58,G1591=账期!$A$59,G1591=账期!$A$60,G1591=账期!$A$61,G1591=账期!$A$62,G1591=账期!$A$63,G1591=账期!$A$64,G1591=账期!$A$66,G1591=账期!$A$67,G1591=账期!$A$68,G1591=账期!$A$70,G1591=账期!$A$71),30,IF(OR(G1591=账期!$A$74,G1591=账期!$A$77,G1591=账期!$A$76,G1591=账期!$A$79,G1591=账期!$A$80,G1591=账期!$A$81,G1591=账期!$A$83,G1591=账期!$A$85,G1591=账期!$A$87,G1591=账期!$A$89,G1591=账期!$A$91),60,IF(OR(G1591=账期!$A$93,G1591=账期!$A$94,G1591=账期!$A$95,G1591=账期!$A$96,G1591=账期!$A$98,G1591=账期!$A$99,G1591=账期!$A$101,G1591=账期!$A$102),90,0)))</f>
        <v>0</v>
      </c>
      <c r="AF1591" s="396"/>
      <c r="AG1591" s="384"/>
      <c r="AH1591" s="396" t="str">
        <f t="shared" si="278"/>
        <v/>
      </c>
    </row>
    <row r="1592" spans="1:34" ht="18" customHeight="1" x14ac:dyDescent="0.25">
      <c r="A1592" s="301" t="str">
        <f t="shared" si="273"/>
        <v/>
      </c>
      <c r="B1592" s="380"/>
      <c r="C1592" s="381"/>
      <c r="D1592" s="382"/>
      <c r="E1592" s="383" t="str">
        <f t="shared" si="276"/>
        <v>C</v>
      </c>
      <c r="F1592" s="383" t="str">
        <f t="shared" si="277"/>
        <v>C</v>
      </c>
      <c r="G1592" s="384"/>
      <c r="H1592" s="385" t="str">
        <f>IF(G1592="","",VLOOKUP(G1592,下拉数据源!J:K,2,0))</f>
        <v/>
      </c>
      <c r="I1592" s="385"/>
      <c r="J1592" s="385"/>
      <c r="K1592" s="386"/>
      <c r="L1592" s="384"/>
      <c r="M1592" s="384"/>
      <c r="N1592" s="384"/>
      <c r="O1592" s="384"/>
      <c r="P1592" s="386"/>
      <c r="Q1592" s="387"/>
      <c r="R1592" s="286"/>
      <c r="S1592" s="388">
        <f t="shared" si="274"/>
        <v>0</v>
      </c>
      <c r="T1592" s="389"/>
      <c r="U1592" s="389">
        <f t="shared" si="272"/>
        <v>0</v>
      </c>
      <c r="V1592" s="451"/>
      <c r="W1592" s="452"/>
      <c r="X1592" s="386"/>
      <c r="Y1592" s="390"/>
      <c r="Z1592" s="391"/>
      <c r="AA1592" s="392"/>
      <c r="AB1592" s="393"/>
      <c r="AC1592" s="394"/>
      <c r="AD1592" s="395">
        <f t="shared" si="275"/>
        <v>0</v>
      </c>
      <c r="AE1592" s="396">
        <f>IF(OR(G1592=账期!$A$18,G1592=账期!$A$20,G1592=账期!$A$22,G1592=账期!$A$24,G1592=账期!$A$25,G1592=账期!$A$27,G1592=账期!$A$26,G1592=账期!$A$28,G1592=账期!$A$30,G1592=账期!$A$32,G1592=账期!$A$34,G1592=账期!$A$35,G1592=账期!$A$37,G1592=账期!$A$39,G1592=账期!$A$40,G1592=账期!$A$41,G1592=账期!$A$42,G1592=账期!$A$43,G1592=账期!$A$44,G1592=账期!$A$45,G1592=账期!$A$46,G1592=账期!$A$48,G1592=账期!$A$50,G1592=账期!$A$51,G1592=账期!$A$52,G1592=账期!$A$53,G1592=账期!$A$54,G1592=账期!$A$56,G1592=账期!$A$57,G1592=账期!$A$58,G1592=账期!$A$59,G1592=账期!$A$60,G1592=账期!$A$61,G1592=账期!$A$62,G1592=账期!$A$63,G1592=账期!$A$64,G1592=账期!$A$66,G1592=账期!$A$67,G1592=账期!$A$68,G1592=账期!$A$70,G1592=账期!$A$71),30,IF(OR(G1592=账期!$A$74,G1592=账期!$A$77,G1592=账期!$A$76,G1592=账期!$A$79,G1592=账期!$A$80,G1592=账期!$A$81,G1592=账期!$A$83,G1592=账期!$A$85,G1592=账期!$A$87,G1592=账期!$A$89,G1592=账期!$A$91),60,IF(OR(G1592=账期!$A$93,G1592=账期!$A$94,G1592=账期!$A$95,G1592=账期!$A$96,G1592=账期!$A$98,G1592=账期!$A$99,G1592=账期!$A$101,G1592=账期!$A$102),90,0)))</f>
        <v>0</v>
      </c>
      <c r="AF1592" s="396"/>
      <c r="AG1592" s="384"/>
      <c r="AH1592" s="396" t="str">
        <f t="shared" si="278"/>
        <v/>
      </c>
    </row>
    <row r="1593" spans="1:34" ht="18" customHeight="1" x14ac:dyDescent="0.25">
      <c r="A1593" s="301" t="str">
        <f t="shared" si="273"/>
        <v/>
      </c>
      <c r="B1593" s="380"/>
      <c r="C1593" s="381"/>
      <c r="D1593" s="382"/>
      <c r="E1593" s="383" t="str">
        <f t="shared" si="276"/>
        <v>C</v>
      </c>
      <c r="F1593" s="383" t="str">
        <f t="shared" si="277"/>
        <v>C</v>
      </c>
      <c r="G1593" s="384"/>
      <c r="H1593" s="385" t="str">
        <f>IF(G1593="","",VLOOKUP(G1593,下拉数据源!J:K,2,0))</f>
        <v/>
      </c>
      <c r="I1593" s="385"/>
      <c r="J1593" s="385"/>
      <c r="K1593" s="386"/>
      <c r="L1593" s="384"/>
      <c r="M1593" s="384"/>
      <c r="N1593" s="384"/>
      <c r="O1593" s="384"/>
      <c r="P1593" s="386"/>
      <c r="Q1593" s="387"/>
      <c r="R1593" s="286"/>
      <c r="S1593" s="388">
        <f t="shared" si="274"/>
        <v>0</v>
      </c>
      <c r="T1593" s="389"/>
      <c r="U1593" s="389">
        <f t="shared" si="272"/>
        <v>0</v>
      </c>
      <c r="V1593" s="451"/>
      <c r="W1593" s="452"/>
      <c r="X1593" s="386"/>
      <c r="Y1593" s="390"/>
      <c r="Z1593" s="391"/>
      <c r="AA1593" s="392"/>
      <c r="AB1593" s="393"/>
      <c r="AC1593" s="394"/>
      <c r="AD1593" s="395">
        <f t="shared" si="275"/>
        <v>0</v>
      </c>
      <c r="AE1593" s="396">
        <f>IF(OR(G1593=账期!$A$18,G1593=账期!$A$20,G1593=账期!$A$22,G1593=账期!$A$24,G1593=账期!$A$25,G1593=账期!$A$27,G1593=账期!$A$26,G1593=账期!$A$28,G1593=账期!$A$30,G1593=账期!$A$32,G1593=账期!$A$34,G1593=账期!$A$35,G1593=账期!$A$37,G1593=账期!$A$39,G1593=账期!$A$40,G1593=账期!$A$41,G1593=账期!$A$42,G1593=账期!$A$43,G1593=账期!$A$44,G1593=账期!$A$45,G1593=账期!$A$46,G1593=账期!$A$48,G1593=账期!$A$50,G1593=账期!$A$51,G1593=账期!$A$52,G1593=账期!$A$53,G1593=账期!$A$54,G1593=账期!$A$56,G1593=账期!$A$57,G1593=账期!$A$58,G1593=账期!$A$59,G1593=账期!$A$60,G1593=账期!$A$61,G1593=账期!$A$62,G1593=账期!$A$63,G1593=账期!$A$64,G1593=账期!$A$66,G1593=账期!$A$67,G1593=账期!$A$68,G1593=账期!$A$70,G1593=账期!$A$71),30,IF(OR(G1593=账期!$A$74,G1593=账期!$A$77,G1593=账期!$A$76,G1593=账期!$A$79,G1593=账期!$A$80,G1593=账期!$A$81,G1593=账期!$A$83,G1593=账期!$A$85,G1593=账期!$A$87,G1593=账期!$A$89,G1593=账期!$A$91),60,IF(OR(G1593=账期!$A$93,G1593=账期!$A$94,G1593=账期!$A$95,G1593=账期!$A$96,G1593=账期!$A$98,G1593=账期!$A$99,G1593=账期!$A$101,G1593=账期!$A$102),90,0)))</f>
        <v>0</v>
      </c>
      <c r="AF1593" s="396"/>
      <c r="AG1593" s="384"/>
      <c r="AH1593" s="396" t="str">
        <f t="shared" si="278"/>
        <v/>
      </c>
    </row>
    <row r="1594" spans="1:34" ht="18" customHeight="1" x14ac:dyDescent="0.25">
      <c r="A1594" s="301" t="str">
        <f t="shared" si="273"/>
        <v/>
      </c>
      <c r="B1594" s="380"/>
      <c r="C1594" s="381"/>
      <c r="D1594" s="382"/>
      <c r="E1594" s="383" t="str">
        <f t="shared" si="276"/>
        <v>C</v>
      </c>
      <c r="F1594" s="383" t="str">
        <f t="shared" si="277"/>
        <v>C</v>
      </c>
      <c r="G1594" s="384"/>
      <c r="H1594" s="385" t="str">
        <f>IF(G1594="","",VLOOKUP(G1594,下拉数据源!J:K,2,0))</f>
        <v/>
      </c>
      <c r="I1594" s="385"/>
      <c r="J1594" s="385"/>
      <c r="K1594" s="386"/>
      <c r="L1594" s="384"/>
      <c r="M1594" s="384"/>
      <c r="N1594" s="384"/>
      <c r="O1594" s="384"/>
      <c r="P1594" s="386"/>
      <c r="Q1594" s="387"/>
      <c r="R1594" s="286"/>
      <c r="S1594" s="388">
        <f t="shared" si="274"/>
        <v>0</v>
      </c>
      <c r="T1594" s="389"/>
      <c r="U1594" s="389">
        <f t="shared" ref="U1594:U1657" si="279">S1594-T1594</f>
        <v>0</v>
      </c>
      <c r="V1594" s="451"/>
      <c r="W1594" s="452"/>
      <c r="X1594" s="386"/>
      <c r="Y1594" s="390"/>
      <c r="Z1594" s="391"/>
      <c r="AA1594" s="392"/>
      <c r="AB1594" s="393"/>
      <c r="AC1594" s="394"/>
      <c r="AD1594" s="395">
        <f t="shared" si="275"/>
        <v>0</v>
      </c>
      <c r="AE1594" s="396">
        <f>IF(OR(G1594=账期!$A$18,G1594=账期!$A$20,G1594=账期!$A$22,G1594=账期!$A$24,G1594=账期!$A$25,G1594=账期!$A$27,G1594=账期!$A$26,G1594=账期!$A$28,G1594=账期!$A$30,G1594=账期!$A$32,G1594=账期!$A$34,G1594=账期!$A$35,G1594=账期!$A$37,G1594=账期!$A$39,G1594=账期!$A$40,G1594=账期!$A$41,G1594=账期!$A$42,G1594=账期!$A$43,G1594=账期!$A$44,G1594=账期!$A$45,G1594=账期!$A$46,G1594=账期!$A$48,G1594=账期!$A$50,G1594=账期!$A$51,G1594=账期!$A$52,G1594=账期!$A$53,G1594=账期!$A$54,G1594=账期!$A$56,G1594=账期!$A$57,G1594=账期!$A$58,G1594=账期!$A$59,G1594=账期!$A$60,G1594=账期!$A$61,G1594=账期!$A$62,G1594=账期!$A$63,G1594=账期!$A$64,G1594=账期!$A$66,G1594=账期!$A$67,G1594=账期!$A$68,G1594=账期!$A$70,G1594=账期!$A$71),30,IF(OR(G1594=账期!$A$74,G1594=账期!$A$77,G1594=账期!$A$76,G1594=账期!$A$79,G1594=账期!$A$80,G1594=账期!$A$81,G1594=账期!$A$83,G1594=账期!$A$85,G1594=账期!$A$87,G1594=账期!$A$89,G1594=账期!$A$91),60,IF(OR(G1594=账期!$A$93,G1594=账期!$A$94,G1594=账期!$A$95,G1594=账期!$A$96,G1594=账期!$A$98,G1594=账期!$A$99,G1594=账期!$A$101,G1594=账期!$A$102),90,0)))</f>
        <v>0</v>
      </c>
      <c r="AF1594" s="396"/>
      <c r="AG1594" s="384"/>
      <c r="AH1594" s="396" t="str">
        <f t="shared" si="278"/>
        <v/>
      </c>
    </row>
    <row r="1595" spans="1:34" ht="18" customHeight="1" x14ac:dyDescent="0.25">
      <c r="A1595" s="301" t="str">
        <f t="shared" si="273"/>
        <v/>
      </c>
      <c r="B1595" s="380"/>
      <c r="C1595" s="381"/>
      <c r="D1595" s="382"/>
      <c r="E1595" s="383" t="str">
        <f t="shared" si="276"/>
        <v>C</v>
      </c>
      <c r="F1595" s="383" t="str">
        <f t="shared" si="277"/>
        <v>C</v>
      </c>
      <c r="G1595" s="384"/>
      <c r="H1595" s="385" t="str">
        <f>IF(G1595="","",VLOOKUP(G1595,下拉数据源!J:K,2,0))</f>
        <v/>
      </c>
      <c r="I1595" s="385"/>
      <c r="J1595" s="385"/>
      <c r="K1595" s="386"/>
      <c r="L1595" s="384"/>
      <c r="M1595" s="384"/>
      <c r="N1595" s="384"/>
      <c r="O1595" s="384"/>
      <c r="P1595" s="386"/>
      <c r="Q1595" s="387"/>
      <c r="R1595" s="286"/>
      <c r="S1595" s="388">
        <f t="shared" si="274"/>
        <v>0</v>
      </c>
      <c r="T1595" s="389"/>
      <c r="U1595" s="389">
        <f t="shared" si="279"/>
        <v>0</v>
      </c>
      <c r="V1595" s="451"/>
      <c r="W1595" s="452"/>
      <c r="X1595" s="386"/>
      <c r="Y1595" s="390"/>
      <c r="Z1595" s="391"/>
      <c r="AA1595" s="392"/>
      <c r="AB1595" s="393"/>
      <c r="AC1595" s="394"/>
      <c r="AD1595" s="395">
        <f t="shared" si="275"/>
        <v>0</v>
      </c>
      <c r="AE1595" s="396">
        <f>IF(OR(G1595=账期!$A$18,G1595=账期!$A$20,G1595=账期!$A$22,G1595=账期!$A$24,G1595=账期!$A$25,G1595=账期!$A$27,G1595=账期!$A$26,G1595=账期!$A$28,G1595=账期!$A$30,G1595=账期!$A$32,G1595=账期!$A$34,G1595=账期!$A$35,G1595=账期!$A$37,G1595=账期!$A$39,G1595=账期!$A$40,G1595=账期!$A$41,G1595=账期!$A$42,G1595=账期!$A$43,G1595=账期!$A$44,G1595=账期!$A$45,G1595=账期!$A$46,G1595=账期!$A$48,G1595=账期!$A$50,G1595=账期!$A$51,G1595=账期!$A$52,G1595=账期!$A$53,G1595=账期!$A$54,G1595=账期!$A$56,G1595=账期!$A$57,G1595=账期!$A$58,G1595=账期!$A$59,G1595=账期!$A$60,G1595=账期!$A$61,G1595=账期!$A$62,G1595=账期!$A$63,G1595=账期!$A$64,G1595=账期!$A$66,G1595=账期!$A$67,G1595=账期!$A$68,G1595=账期!$A$70,G1595=账期!$A$71),30,IF(OR(G1595=账期!$A$74,G1595=账期!$A$77,G1595=账期!$A$76,G1595=账期!$A$79,G1595=账期!$A$80,G1595=账期!$A$81,G1595=账期!$A$83,G1595=账期!$A$85,G1595=账期!$A$87,G1595=账期!$A$89,G1595=账期!$A$91),60,IF(OR(G1595=账期!$A$93,G1595=账期!$A$94,G1595=账期!$A$95,G1595=账期!$A$96,G1595=账期!$A$98,G1595=账期!$A$99,G1595=账期!$A$101,G1595=账期!$A$102),90,0)))</f>
        <v>0</v>
      </c>
      <c r="AF1595" s="396"/>
      <c r="AG1595" s="384"/>
      <c r="AH1595" s="396" t="str">
        <f t="shared" si="278"/>
        <v/>
      </c>
    </row>
    <row r="1596" spans="1:34" ht="18" customHeight="1" x14ac:dyDescent="0.25">
      <c r="A1596" s="301" t="str">
        <f t="shared" si="273"/>
        <v/>
      </c>
      <c r="B1596" s="380"/>
      <c r="C1596" s="381"/>
      <c r="D1596" s="382"/>
      <c r="E1596" s="383" t="str">
        <f t="shared" si="276"/>
        <v>C</v>
      </c>
      <c r="F1596" s="383" t="str">
        <f t="shared" si="277"/>
        <v>C</v>
      </c>
      <c r="G1596" s="384"/>
      <c r="H1596" s="385" t="str">
        <f>IF(G1596="","",VLOOKUP(G1596,下拉数据源!J:K,2,0))</f>
        <v/>
      </c>
      <c r="I1596" s="385"/>
      <c r="J1596" s="385"/>
      <c r="K1596" s="386"/>
      <c r="L1596" s="384"/>
      <c r="M1596" s="384"/>
      <c r="N1596" s="384"/>
      <c r="O1596" s="384"/>
      <c r="P1596" s="386"/>
      <c r="Q1596" s="387"/>
      <c r="R1596" s="286"/>
      <c r="S1596" s="388">
        <f t="shared" si="274"/>
        <v>0</v>
      </c>
      <c r="T1596" s="389"/>
      <c r="U1596" s="389">
        <f t="shared" si="279"/>
        <v>0</v>
      </c>
      <c r="V1596" s="451"/>
      <c r="W1596" s="452"/>
      <c r="X1596" s="386"/>
      <c r="Y1596" s="390"/>
      <c r="Z1596" s="391"/>
      <c r="AA1596" s="392"/>
      <c r="AB1596" s="393"/>
      <c r="AC1596" s="394"/>
      <c r="AD1596" s="395">
        <f t="shared" si="275"/>
        <v>0</v>
      </c>
      <c r="AE1596" s="396">
        <f>IF(OR(G1596=账期!$A$18,G1596=账期!$A$20,G1596=账期!$A$22,G1596=账期!$A$24,G1596=账期!$A$25,G1596=账期!$A$27,G1596=账期!$A$26,G1596=账期!$A$28,G1596=账期!$A$30,G1596=账期!$A$32,G1596=账期!$A$34,G1596=账期!$A$35,G1596=账期!$A$37,G1596=账期!$A$39,G1596=账期!$A$40,G1596=账期!$A$41,G1596=账期!$A$42,G1596=账期!$A$43,G1596=账期!$A$44,G1596=账期!$A$45,G1596=账期!$A$46,G1596=账期!$A$48,G1596=账期!$A$50,G1596=账期!$A$51,G1596=账期!$A$52,G1596=账期!$A$53,G1596=账期!$A$54,G1596=账期!$A$56,G1596=账期!$A$57,G1596=账期!$A$58,G1596=账期!$A$59,G1596=账期!$A$60,G1596=账期!$A$61,G1596=账期!$A$62,G1596=账期!$A$63,G1596=账期!$A$64,G1596=账期!$A$66,G1596=账期!$A$67,G1596=账期!$A$68,G1596=账期!$A$70,G1596=账期!$A$71),30,IF(OR(G1596=账期!$A$74,G1596=账期!$A$77,G1596=账期!$A$76,G1596=账期!$A$79,G1596=账期!$A$80,G1596=账期!$A$81,G1596=账期!$A$83,G1596=账期!$A$85,G1596=账期!$A$87,G1596=账期!$A$89,G1596=账期!$A$91),60,IF(OR(G1596=账期!$A$93,G1596=账期!$A$94,G1596=账期!$A$95,G1596=账期!$A$96,G1596=账期!$A$98,G1596=账期!$A$99,G1596=账期!$A$101,G1596=账期!$A$102),90,0)))</f>
        <v>0</v>
      </c>
      <c r="AF1596" s="396"/>
      <c r="AG1596" s="384"/>
      <c r="AH1596" s="396" t="str">
        <f t="shared" si="278"/>
        <v/>
      </c>
    </row>
    <row r="1597" spans="1:34" ht="18" customHeight="1" x14ac:dyDescent="0.25">
      <c r="A1597" s="301" t="str">
        <f t="shared" ref="A1597:A1660" si="280">IF(V1597="","",TEXT(V1597,"yyyy年m月"))</f>
        <v/>
      </c>
      <c r="B1597" s="380"/>
      <c r="C1597" s="381"/>
      <c r="D1597" s="382"/>
      <c r="E1597" s="383" t="str">
        <f t="shared" si="276"/>
        <v>C</v>
      </c>
      <c r="F1597" s="383" t="str">
        <f t="shared" si="277"/>
        <v>C</v>
      </c>
      <c r="G1597" s="384"/>
      <c r="H1597" s="385" t="str">
        <f>IF(G1597="","",VLOOKUP(G1597,下拉数据源!J:K,2,0))</f>
        <v/>
      </c>
      <c r="I1597" s="385"/>
      <c r="J1597" s="385"/>
      <c r="K1597" s="386"/>
      <c r="L1597" s="384"/>
      <c r="M1597" s="384"/>
      <c r="N1597" s="384"/>
      <c r="O1597" s="384"/>
      <c r="P1597" s="386"/>
      <c r="Q1597" s="387"/>
      <c r="R1597" s="286"/>
      <c r="S1597" s="388">
        <f t="shared" si="274"/>
        <v>0</v>
      </c>
      <c r="T1597" s="389"/>
      <c r="U1597" s="389">
        <f t="shared" si="279"/>
        <v>0</v>
      </c>
      <c r="V1597" s="451"/>
      <c r="W1597" s="452"/>
      <c r="X1597" s="386"/>
      <c r="Y1597" s="390"/>
      <c r="Z1597" s="391"/>
      <c r="AA1597" s="392"/>
      <c r="AB1597" s="393"/>
      <c r="AC1597" s="394"/>
      <c r="AD1597" s="395">
        <f t="shared" si="275"/>
        <v>0</v>
      </c>
      <c r="AE1597" s="396">
        <f>IF(OR(G1597=账期!$A$18,G1597=账期!$A$20,G1597=账期!$A$22,G1597=账期!$A$24,G1597=账期!$A$25,G1597=账期!$A$27,G1597=账期!$A$26,G1597=账期!$A$28,G1597=账期!$A$30,G1597=账期!$A$32,G1597=账期!$A$34,G1597=账期!$A$35,G1597=账期!$A$37,G1597=账期!$A$39,G1597=账期!$A$40,G1597=账期!$A$41,G1597=账期!$A$42,G1597=账期!$A$43,G1597=账期!$A$44,G1597=账期!$A$45,G1597=账期!$A$46,G1597=账期!$A$48,G1597=账期!$A$50,G1597=账期!$A$51,G1597=账期!$A$52,G1597=账期!$A$53,G1597=账期!$A$54,G1597=账期!$A$56,G1597=账期!$A$57,G1597=账期!$A$58,G1597=账期!$A$59,G1597=账期!$A$60,G1597=账期!$A$61,G1597=账期!$A$62,G1597=账期!$A$63,G1597=账期!$A$64,G1597=账期!$A$66,G1597=账期!$A$67,G1597=账期!$A$68,G1597=账期!$A$70,G1597=账期!$A$71),30,IF(OR(G1597=账期!$A$74,G1597=账期!$A$77,G1597=账期!$A$76,G1597=账期!$A$79,G1597=账期!$A$80,G1597=账期!$A$81,G1597=账期!$A$83,G1597=账期!$A$85,G1597=账期!$A$87,G1597=账期!$A$89,G1597=账期!$A$91),60,IF(OR(G1597=账期!$A$93,G1597=账期!$A$94,G1597=账期!$A$95,G1597=账期!$A$96,G1597=账期!$A$98,G1597=账期!$A$99,G1597=账期!$A$101,G1597=账期!$A$102),90,0)))</f>
        <v>0</v>
      </c>
      <c r="AF1597" s="396"/>
      <c r="AG1597" s="384"/>
      <c r="AH1597" s="396" t="str">
        <f t="shared" si="278"/>
        <v/>
      </c>
    </row>
    <row r="1598" spans="1:34" ht="18" customHeight="1" x14ac:dyDescent="0.25">
      <c r="A1598" s="301" t="str">
        <f t="shared" si="280"/>
        <v/>
      </c>
      <c r="B1598" s="380"/>
      <c r="C1598" s="381"/>
      <c r="D1598" s="382"/>
      <c r="E1598" s="383" t="str">
        <f t="shared" si="276"/>
        <v>C</v>
      </c>
      <c r="F1598" s="383" t="str">
        <f t="shared" si="277"/>
        <v>C</v>
      </c>
      <c r="G1598" s="384"/>
      <c r="H1598" s="385" t="str">
        <f>IF(G1598="","",VLOOKUP(G1598,下拉数据源!J:K,2,0))</f>
        <v/>
      </c>
      <c r="I1598" s="385"/>
      <c r="J1598" s="385"/>
      <c r="K1598" s="386"/>
      <c r="L1598" s="384"/>
      <c r="M1598" s="384"/>
      <c r="N1598" s="384"/>
      <c r="O1598" s="384"/>
      <c r="P1598" s="386"/>
      <c r="Q1598" s="387"/>
      <c r="R1598" s="286"/>
      <c r="S1598" s="388">
        <f t="shared" si="274"/>
        <v>0</v>
      </c>
      <c r="T1598" s="389"/>
      <c r="U1598" s="389">
        <f t="shared" si="279"/>
        <v>0</v>
      </c>
      <c r="V1598" s="451"/>
      <c r="W1598" s="452"/>
      <c r="X1598" s="386"/>
      <c r="Y1598" s="390"/>
      <c r="Z1598" s="391"/>
      <c r="AA1598" s="392"/>
      <c r="AB1598" s="393"/>
      <c r="AC1598" s="394"/>
      <c r="AD1598" s="395">
        <f t="shared" si="275"/>
        <v>0</v>
      </c>
      <c r="AE1598" s="396">
        <f>IF(OR(G1598=账期!$A$18,G1598=账期!$A$20,G1598=账期!$A$22,G1598=账期!$A$24,G1598=账期!$A$25,G1598=账期!$A$27,G1598=账期!$A$26,G1598=账期!$A$28,G1598=账期!$A$30,G1598=账期!$A$32,G1598=账期!$A$34,G1598=账期!$A$35,G1598=账期!$A$37,G1598=账期!$A$39,G1598=账期!$A$40,G1598=账期!$A$41,G1598=账期!$A$42,G1598=账期!$A$43,G1598=账期!$A$44,G1598=账期!$A$45,G1598=账期!$A$46,G1598=账期!$A$48,G1598=账期!$A$50,G1598=账期!$A$51,G1598=账期!$A$52,G1598=账期!$A$53,G1598=账期!$A$54,G1598=账期!$A$56,G1598=账期!$A$57,G1598=账期!$A$58,G1598=账期!$A$59,G1598=账期!$A$60,G1598=账期!$A$61,G1598=账期!$A$62,G1598=账期!$A$63,G1598=账期!$A$64,G1598=账期!$A$66,G1598=账期!$A$67,G1598=账期!$A$68,G1598=账期!$A$70,G1598=账期!$A$71),30,IF(OR(G1598=账期!$A$74,G1598=账期!$A$77,G1598=账期!$A$76,G1598=账期!$A$79,G1598=账期!$A$80,G1598=账期!$A$81,G1598=账期!$A$83,G1598=账期!$A$85,G1598=账期!$A$87,G1598=账期!$A$89,G1598=账期!$A$91),60,IF(OR(G1598=账期!$A$93,G1598=账期!$A$94,G1598=账期!$A$95,G1598=账期!$A$96,G1598=账期!$A$98,G1598=账期!$A$99,G1598=账期!$A$101,G1598=账期!$A$102),90,0)))</f>
        <v>0</v>
      </c>
      <c r="AF1598" s="396"/>
      <c r="AG1598" s="384"/>
      <c r="AH1598" s="396" t="str">
        <f t="shared" si="278"/>
        <v/>
      </c>
    </row>
    <row r="1599" spans="1:34" ht="18" customHeight="1" x14ac:dyDescent="0.25">
      <c r="A1599" s="301" t="str">
        <f t="shared" si="280"/>
        <v/>
      </c>
      <c r="B1599" s="380"/>
      <c r="C1599" s="381"/>
      <c r="D1599" s="382"/>
      <c r="E1599" s="383" t="str">
        <f t="shared" si="276"/>
        <v>C</v>
      </c>
      <c r="F1599" s="383" t="str">
        <f t="shared" si="277"/>
        <v>C</v>
      </c>
      <c r="G1599" s="384"/>
      <c r="H1599" s="385" t="str">
        <f>IF(G1599="","",VLOOKUP(G1599,下拉数据源!J:K,2,0))</f>
        <v/>
      </c>
      <c r="I1599" s="385"/>
      <c r="J1599" s="385"/>
      <c r="K1599" s="386"/>
      <c r="L1599" s="384"/>
      <c r="M1599" s="384"/>
      <c r="N1599" s="384"/>
      <c r="O1599" s="384"/>
      <c r="P1599" s="386"/>
      <c r="Q1599" s="387"/>
      <c r="R1599" s="286"/>
      <c r="S1599" s="388">
        <f t="shared" ref="S1599:S1662" si="281">Q1599*R1599</f>
        <v>0</v>
      </c>
      <c r="T1599" s="389"/>
      <c r="U1599" s="389">
        <f t="shared" si="279"/>
        <v>0</v>
      </c>
      <c r="V1599" s="451"/>
      <c r="W1599" s="452"/>
      <c r="X1599" s="386"/>
      <c r="Y1599" s="390"/>
      <c r="Z1599" s="391"/>
      <c r="AA1599" s="392"/>
      <c r="AB1599" s="393"/>
      <c r="AC1599" s="394"/>
      <c r="AD1599" s="395">
        <f t="shared" si="275"/>
        <v>0</v>
      </c>
      <c r="AE1599" s="396">
        <f>IF(OR(G1599=账期!$A$18,G1599=账期!$A$20,G1599=账期!$A$22,G1599=账期!$A$24,G1599=账期!$A$25,G1599=账期!$A$27,G1599=账期!$A$26,G1599=账期!$A$28,G1599=账期!$A$30,G1599=账期!$A$32,G1599=账期!$A$34,G1599=账期!$A$35,G1599=账期!$A$37,G1599=账期!$A$39,G1599=账期!$A$40,G1599=账期!$A$41,G1599=账期!$A$42,G1599=账期!$A$43,G1599=账期!$A$44,G1599=账期!$A$45,G1599=账期!$A$46,G1599=账期!$A$48,G1599=账期!$A$50,G1599=账期!$A$51,G1599=账期!$A$52,G1599=账期!$A$53,G1599=账期!$A$54,G1599=账期!$A$56,G1599=账期!$A$57,G1599=账期!$A$58,G1599=账期!$A$59,G1599=账期!$A$60,G1599=账期!$A$61,G1599=账期!$A$62,G1599=账期!$A$63,G1599=账期!$A$64,G1599=账期!$A$66,G1599=账期!$A$67,G1599=账期!$A$68,G1599=账期!$A$70,G1599=账期!$A$71),30,IF(OR(G1599=账期!$A$74,G1599=账期!$A$77,G1599=账期!$A$76,G1599=账期!$A$79,G1599=账期!$A$80,G1599=账期!$A$81,G1599=账期!$A$83,G1599=账期!$A$85,G1599=账期!$A$87,G1599=账期!$A$89,G1599=账期!$A$91),60,IF(OR(G1599=账期!$A$93,G1599=账期!$A$94,G1599=账期!$A$95,G1599=账期!$A$96,G1599=账期!$A$98,G1599=账期!$A$99,G1599=账期!$A$101,G1599=账期!$A$102),90,0)))</f>
        <v>0</v>
      </c>
      <c r="AF1599" s="396"/>
      <c r="AG1599" s="384"/>
      <c r="AH1599" s="396" t="str">
        <f t="shared" si="278"/>
        <v/>
      </c>
    </row>
    <row r="1600" spans="1:34" ht="18" customHeight="1" x14ac:dyDescent="0.25">
      <c r="A1600" s="301" t="str">
        <f t="shared" si="280"/>
        <v/>
      </c>
      <c r="B1600" s="380"/>
      <c r="C1600" s="381"/>
      <c r="D1600" s="382"/>
      <c r="E1600" s="383" t="str">
        <f t="shared" si="276"/>
        <v>C</v>
      </c>
      <c r="F1600" s="383" t="str">
        <f t="shared" si="277"/>
        <v>C</v>
      </c>
      <c r="G1600" s="384"/>
      <c r="H1600" s="385" t="str">
        <f>IF(G1600="","",VLOOKUP(G1600,下拉数据源!J:K,2,0))</f>
        <v/>
      </c>
      <c r="I1600" s="385"/>
      <c r="J1600" s="385"/>
      <c r="K1600" s="386"/>
      <c r="L1600" s="384"/>
      <c r="M1600" s="384"/>
      <c r="N1600" s="384"/>
      <c r="O1600" s="384"/>
      <c r="P1600" s="386"/>
      <c r="Q1600" s="387"/>
      <c r="R1600" s="286"/>
      <c r="S1600" s="388">
        <f t="shared" si="281"/>
        <v>0</v>
      </c>
      <c r="T1600" s="389"/>
      <c r="U1600" s="389">
        <f t="shared" si="279"/>
        <v>0</v>
      </c>
      <c r="V1600" s="451"/>
      <c r="W1600" s="452"/>
      <c r="X1600" s="386"/>
      <c r="Y1600" s="390"/>
      <c r="Z1600" s="391"/>
      <c r="AA1600" s="392"/>
      <c r="AB1600" s="393"/>
      <c r="AC1600" s="394"/>
      <c r="AD1600" s="395">
        <f t="shared" ref="AD1600:AD1663" si="282">IF(AE1600&gt;0,(DATE(YEAR(AC1600),MONTH(AC1600)+1,1)-1)+AE1600,AC1600)</f>
        <v>0</v>
      </c>
      <c r="AE1600" s="396">
        <f>IF(OR(G1600=账期!$A$18,G1600=账期!$A$20,G1600=账期!$A$22,G1600=账期!$A$24,G1600=账期!$A$25,G1600=账期!$A$27,G1600=账期!$A$26,G1600=账期!$A$28,G1600=账期!$A$30,G1600=账期!$A$32,G1600=账期!$A$34,G1600=账期!$A$35,G1600=账期!$A$37,G1600=账期!$A$39,G1600=账期!$A$40,G1600=账期!$A$41,G1600=账期!$A$42,G1600=账期!$A$43,G1600=账期!$A$44,G1600=账期!$A$45,G1600=账期!$A$46,G1600=账期!$A$48,G1600=账期!$A$50,G1600=账期!$A$51,G1600=账期!$A$52,G1600=账期!$A$53,G1600=账期!$A$54,G1600=账期!$A$56,G1600=账期!$A$57,G1600=账期!$A$58,G1600=账期!$A$59,G1600=账期!$A$60,G1600=账期!$A$61,G1600=账期!$A$62,G1600=账期!$A$63,G1600=账期!$A$64,G1600=账期!$A$66,G1600=账期!$A$67,G1600=账期!$A$68,G1600=账期!$A$70,G1600=账期!$A$71),30,IF(OR(G1600=账期!$A$74,G1600=账期!$A$77,G1600=账期!$A$76,G1600=账期!$A$79,G1600=账期!$A$80,G1600=账期!$A$81,G1600=账期!$A$83,G1600=账期!$A$85,G1600=账期!$A$87,G1600=账期!$A$89,G1600=账期!$A$91),60,IF(OR(G1600=账期!$A$93,G1600=账期!$A$94,G1600=账期!$A$95,G1600=账期!$A$96,G1600=账期!$A$98,G1600=账期!$A$99,G1600=账期!$A$101,G1600=账期!$A$102),90,0)))</f>
        <v>0</v>
      </c>
      <c r="AF1600" s="396"/>
      <c r="AG1600" s="384"/>
      <c r="AH1600" s="396" t="str">
        <f t="shared" si="278"/>
        <v/>
      </c>
    </row>
    <row r="1601" spans="1:34" ht="18" customHeight="1" x14ac:dyDescent="0.25">
      <c r="A1601" s="301" t="str">
        <f t="shared" si="280"/>
        <v/>
      </c>
      <c r="B1601" s="380"/>
      <c r="C1601" s="381"/>
      <c r="D1601" s="382"/>
      <c r="E1601" s="383" t="str">
        <f t="shared" si="276"/>
        <v>C</v>
      </c>
      <c r="F1601" s="383" t="str">
        <f t="shared" si="277"/>
        <v>C</v>
      </c>
      <c r="G1601" s="384"/>
      <c r="H1601" s="385" t="str">
        <f>IF(G1601="","",VLOOKUP(G1601,下拉数据源!J:K,2,0))</f>
        <v/>
      </c>
      <c r="I1601" s="385"/>
      <c r="J1601" s="385"/>
      <c r="K1601" s="386"/>
      <c r="L1601" s="384"/>
      <c r="M1601" s="384"/>
      <c r="N1601" s="384"/>
      <c r="O1601" s="384"/>
      <c r="P1601" s="386"/>
      <c r="Q1601" s="387"/>
      <c r="R1601" s="286"/>
      <c r="S1601" s="388">
        <f t="shared" si="281"/>
        <v>0</v>
      </c>
      <c r="T1601" s="389"/>
      <c r="U1601" s="389">
        <f t="shared" si="279"/>
        <v>0</v>
      </c>
      <c r="V1601" s="451"/>
      <c r="W1601" s="452"/>
      <c r="X1601" s="386"/>
      <c r="Y1601" s="390"/>
      <c r="Z1601" s="391"/>
      <c r="AA1601" s="392"/>
      <c r="AB1601" s="393"/>
      <c r="AC1601" s="394"/>
      <c r="AD1601" s="395">
        <f t="shared" si="282"/>
        <v>0</v>
      </c>
      <c r="AE1601" s="396">
        <f>IF(OR(G1601=账期!$A$18,G1601=账期!$A$20,G1601=账期!$A$22,G1601=账期!$A$24,G1601=账期!$A$25,G1601=账期!$A$27,G1601=账期!$A$26,G1601=账期!$A$28,G1601=账期!$A$30,G1601=账期!$A$32,G1601=账期!$A$34,G1601=账期!$A$35,G1601=账期!$A$37,G1601=账期!$A$39,G1601=账期!$A$40,G1601=账期!$A$41,G1601=账期!$A$42,G1601=账期!$A$43,G1601=账期!$A$44,G1601=账期!$A$45,G1601=账期!$A$46,G1601=账期!$A$48,G1601=账期!$A$50,G1601=账期!$A$51,G1601=账期!$A$52,G1601=账期!$A$53,G1601=账期!$A$54,G1601=账期!$A$56,G1601=账期!$A$57,G1601=账期!$A$58,G1601=账期!$A$59,G1601=账期!$A$60,G1601=账期!$A$61,G1601=账期!$A$62,G1601=账期!$A$63,G1601=账期!$A$64,G1601=账期!$A$66,G1601=账期!$A$67,G1601=账期!$A$68,G1601=账期!$A$70,G1601=账期!$A$71),30,IF(OR(G1601=账期!$A$74,G1601=账期!$A$77,G1601=账期!$A$76,G1601=账期!$A$79,G1601=账期!$A$80,G1601=账期!$A$81,G1601=账期!$A$83,G1601=账期!$A$85,G1601=账期!$A$87,G1601=账期!$A$89,G1601=账期!$A$91),60,IF(OR(G1601=账期!$A$93,G1601=账期!$A$94,G1601=账期!$A$95,G1601=账期!$A$96,G1601=账期!$A$98,G1601=账期!$A$99,G1601=账期!$A$101,G1601=账期!$A$102),90,0)))</f>
        <v>0</v>
      </c>
      <c r="AF1601" s="396"/>
      <c r="AG1601" s="384"/>
      <c r="AH1601" s="396" t="str">
        <f t="shared" si="278"/>
        <v/>
      </c>
    </row>
    <row r="1602" spans="1:34" ht="18" customHeight="1" x14ac:dyDescent="0.25">
      <c r="A1602" s="301" t="str">
        <f t="shared" si="280"/>
        <v/>
      </c>
      <c r="B1602" s="380"/>
      <c r="C1602" s="381"/>
      <c r="D1602" s="382"/>
      <c r="E1602" s="383" t="str">
        <f t="shared" si="276"/>
        <v>C</v>
      </c>
      <c r="F1602" s="383" t="str">
        <f t="shared" si="277"/>
        <v>C</v>
      </c>
      <c r="G1602" s="384"/>
      <c r="H1602" s="385" t="str">
        <f>IF(G1602="","",VLOOKUP(G1602,下拉数据源!J:K,2,0))</f>
        <v/>
      </c>
      <c r="I1602" s="385"/>
      <c r="J1602" s="385"/>
      <c r="K1602" s="386"/>
      <c r="L1602" s="384"/>
      <c r="M1602" s="384"/>
      <c r="N1602" s="384"/>
      <c r="O1602" s="384"/>
      <c r="P1602" s="386"/>
      <c r="Q1602" s="387"/>
      <c r="R1602" s="286"/>
      <c r="S1602" s="388">
        <f t="shared" si="281"/>
        <v>0</v>
      </c>
      <c r="T1602" s="389"/>
      <c r="U1602" s="389">
        <f t="shared" si="279"/>
        <v>0</v>
      </c>
      <c r="V1602" s="451"/>
      <c r="W1602" s="452"/>
      <c r="X1602" s="386"/>
      <c r="Y1602" s="390"/>
      <c r="Z1602" s="391"/>
      <c r="AA1602" s="392"/>
      <c r="AB1602" s="393"/>
      <c r="AC1602" s="394"/>
      <c r="AD1602" s="395">
        <f t="shared" si="282"/>
        <v>0</v>
      </c>
      <c r="AE1602" s="396">
        <f>IF(OR(G1602=账期!$A$18,G1602=账期!$A$20,G1602=账期!$A$22,G1602=账期!$A$24,G1602=账期!$A$25,G1602=账期!$A$27,G1602=账期!$A$26,G1602=账期!$A$28,G1602=账期!$A$30,G1602=账期!$A$32,G1602=账期!$A$34,G1602=账期!$A$35,G1602=账期!$A$37,G1602=账期!$A$39,G1602=账期!$A$40,G1602=账期!$A$41,G1602=账期!$A$42,G1602=账期!$A$43,G1602=账期!$A$44,G1602=账期!$A$45,G1602=账期!$A$46,G1602=账期!$A$48,G1602=账期!$A$50,G1602=账期!$A$51,G1602=账期!$A$52,G1602=账期!$A$53,G1602=账期!$A$54,G1602=账期!$A$56,G1602=账期!$A$57,G1602=账期!$A$58,G1602=账期!$A$59,G1602=账期!$A$60,G1602=账期!$A$61,G1602=账期!$A$62,G1602=账期!$A$63,G1602=账期!$A$64,G1602=账期!$A$66,G1602=账期!$A$67,G1602=账期!$A$68,G1602=账期!$A$70,G1602=账期!$A$71),30,IF(OR(G1602=账期!$A$74,G1602=账期!$A$77,G1602=账期!$A$76,G1602=账期!$A$79,G1602=账期!$A$80,G1602=账期!$A$81,G1602=账期!$A$83,G1602=账期!$A$85,G1602=账期!$A$87,G1602=账期!$A$89,G1602=账期!$A$91),60,IF(OR(G1602=账期!$A$93,G1602=账期!$A$94,G1602=账期!$A$95,G1602=账期!$A$96,G1602=账期!$A$98,G1602=账期!$A$99,G1602=账期!$A$101,G1602=账期!$A$102),90,0)))</f>
        <v>0</v>
      </c>
      <c r="AF1602" s="396"/>
      <c r="AG1602" s="384"/>
      <c r="AH1602" s="396" t="str">
        <f t="shared" si="278"/>
        <v/>
      </c>
    </row>
    <row r="1603" spans="1:34" ht="18" customHeight="1" x14ac:dyDescent="0.25">
      <c r="A1603" s="301" t="str">
        <f t="shared" si="280"/>
        <v/>
      </c>
      <c r="B1603" s="380"/>
      <c r="C1603" s="381"/>
      <c r="D1603" s="382"/>
      <c r="E1603" s="383" t="str">
        <f t="shared" si="276"/>
        <v>C</v>
      </c>
      <c r="F1603" s="383" t="str">
        <f t="shared" si="277"/>
        <v>C</v>
      </c>
      <c r="G1603" s="384"/>
      <c r="H1603" s="385" t="str">
        <f>IF(G1603="","",VLOOKUP(G1603,下拉数据源!J:K,2,0))</f>
        <v/>
      </c>
      <c r="I1603" s="385"/>
      <c r="J1603" s="385"/>
      <c r="K1603" s="386"/>
      <c r="L1603" s="384"/>
      <c r="M1603" s="384"/>
      <c r="N1603" s="384"/>
      <c r="O1603" s="384"/>
      <c r="P1603" s="386"/>
      <c r="Q1603" s="387"/>
      <c r="R1603" s="286"/>
      <c r="S1603" s="388">
        <f t="shared" si="281"/>
        <v>0</v>
      </c>
      <c r="T1603" s="389"/>
      <c r="U1603" s="389">
        <f t="shared" si="279"/>
        <v>0</v>
      </c>
      <c r="V1603" s="451"/>
      <c r="W1603" s="452"/>
      <c r="X1603" s="386"/>
      <c r="Y1603" s="390"/>
      <c r="Z1603" s="391"/>
      <c r="AA1603" s="392"/>
      <c r="AB1603" s="393"/>
      <c r="AC1603" s="394"/>
      <c r="AD1603" s="395">
        <f t="shared" si="282"/>
        <v>0</v>
      </c>
      <c r="AE1603" s="396">
        <f>IF(OR(G1603=账期!$A$18,G1603=账期!$A$20,G1603=账期!$A$22,G1603=账期!$A$24,G1603=账期!$A$25,G1603=账期!$A$27,G1603=账期!$A$26,G1603=账期!$A$28,G1603=账期!$A$30,G1603=账期!$A$32,G1603=账期!$A$34,G1603=账期!$A$35,G1603=账期!$A$37,G1603=账期!$A$39,G1603=账期!$A$40,G1603=账期!$A$41,G1603=账期!$A$42,G1603=账期!$A$43,G1603=账期!$A$44,G1603=账期!$A$45,G1603=账期!$A$46,G1603=账期!$A$48,G1603=账期!$A$50,G1603=账期!$A$51,G1603=账期!$A$52,G1603=账期!$A$53,G1603=账期!$A$54,G1603=账期!$A$56,G1603=账期!$A$57,G1603=账期!$A$58,G1603=账期!$A$59,G1603=账期!$A$60,G1603=账期!$A$61,G1603=账期!$A$62,G1603=账期!$A$63,G1603=账期!$A$64,G1603=账期!$A$66,G1603=账期!$A$67,G1603=账期!$A$68,G1603=账期!$A$70,G1603=账期!$A$71),30,IF(OR(G1603=账期!$A$74,G1603=账期!$A$77,G1603=账期!$A$76,G1603=账期!$A$79,G1603=账期!$A$80,G1603=账期!$A$81,G1603=账期!$A$83,G1603=账期!$A$85,G1603=账期!$A$87,G1603=账期!$A$89,G1603=账期!$A$91),60,IF(OR(G1603=账期!$A$93,G1603=账期!$A$94,G1603=账期!$A$95,G1603=账期!$A$96,G1603=账期!$A$98,G1603=账期!$A$99,G1603=账期!$A$101,G1603=账期!$A$102),90,0)))</f>
        <v>0</v>
      </c>
      <c r="AF1603" s="396"/>
      <c r="AG1603" s="384"/>
      <c r="AH1603" s="396" t="str">
        <f t="shared" si="278"/>
        <v/>
      </c>
    </row>
    <row r="1604" spans="1:34" ht="18" customHeight="1" x14ac:dyDescent="0.25">
      <c r="A1604" s="301" t="str">
        <f t="shared" si="280"/>
        <v/>
      </c>
      <c r="B1604" s="380"/>
      <c r="C1604" s="381"/>
      <c r="D1604" s="382"/>
      <c r="E1604" s="383" t="str">
        <f t="shared" si="276"/>
        <v>C</v>
      </c>
      <c r="F1604" s="383" t="str">
        <f t="shared" si="277"/>
        <v>C</v>
      </c>
      <c r="G1604" s="384"/>
      <c r="H1604" s="385" t="str">
        <f>IF(G1604="","",VLOOKUP(G1604,下拉数据源!J:K,2,0))</f>
        <v/>
      </c>
      <c r="I1604" s="385"/>
      <c r="J1604" s="385"/>
      <c r="K1604" s="386"/>
      <c r="L1604" s="384"/>
      <c r="M1604" s="384"/>
      <c r="N1604" s="384"/>
      <c r="O1604" s="384"/>
      <c r="P1604" s="386"/>
      <c r="Q1604" s="387"/>
      <c r="R1604" s="286"/>
      <c r="S1604" s="388">
        <f t="shared" si="281"/>
        <v>0</v>
      </c>
      <c r="T1604" s="389"/>
      <c r="U1604" s="389">
        <f t="shared" si="279"/>
        <v>0</v>
      </c>
      <c r="V1604" s="451"/>
      <c r="W1604" s="452"/>
      <c r="X1604" s="386"/>
      <c r="Y1604" s="390"/>
      <c r="Z1604" s="391"/>
      <c r="AA1604" s="392"/>
      <c r="AB1604" s="393"/>
      <c r="AC1604" s="394"/>
      <c r="AD1604" s="395">
        <f t="shared" si="282"/>
        <v>0</v>
      </c>
      <c r="AE1604" s="396">
        <f>IF(OR(G1604=账期!$A$18,G1604=账期!$A$20,G1604=账期!$A$22,G1604=账期!$A$24,G1604=账期!$A$25,G1604=账期!$A$27,G1604=账期!$A$26,G1604=账期!$A$28,G1604=账期!$A$30,G1604=账期!$A$32,G1604=账期!$A$34,G1604=账期!$A$35,G1604=账期!$A$37,G1604=账期!$A$39,G1604=账期!$A$40,G1604=账期!$A$41,G1604=账期!$A$42,G1604=账期!$A$43,G1604=账期!$A$44,G1604=账期!$A$45,G1604=账期!$A$46,G1604=账期!$A$48,G1604=账期!$A$50,G1604=账期!$A$51,G1604=账期!$A$52,G1604=账期!$A$53,G1604=账期!$A$54,G1604=账期!$A$56,G1604=账期!$A$57,G1604=账期!$A$58,G1604=账期!$A$59,G1604=账期!$A$60,G1604=账期!$A$61,G1604=账期!$A$62,G1604=账期!$A$63,G1604=账期!$A$64,G1604=账期!$A$66,G1604=账期!$A$67,G1604=账期!$A$68,G1604=账期!$A$70,G1604=账期!$A$71),30,IF(OR(G1604=账期!$A$74,G1604=账期!$A$77,G1604=账期!$A$76,G1604=账期!$A$79,G1604=账期!$A$80,G1604=账期!$A$81,G1604=账期!$A$83,G1604=账期!$A$85,G1604=账期!$A$87,G1604=账期!$A$89,G1604=账期!$A$91),60,IF(OR(G1604=账期!$A$93,G1604=账期!$A$94,G1604=账期!$A$95,G1604=账期!$A$96,G1604=账期!$A$98,G1604=账期!$A$99,G1604=账期!$A$101,G1604=账期!$A$102),90,0)))</f>
        <v>0</v>
      </c>
      <c r="AF1604" s="396"/>
      <c r="AG1604" s="384"/>
      <c r="AH1604" s="396" t="str">
        <f t="shared" si="278"/>
        <v/>
      </c>
    </row>
    <row r="1605" spans="1:34" ht="18" customHeight="1" x14ac:dyDescent="0.25">
      <c r="A1605" s="301" t="str">
        <f t="shared" si="280"/>
        <v/>
      </c>
      <c r="B1605" s="380"/>
      <c r="C1605" s="381"/>
      <c r="D1605" s="382"/>
      <c r="E1605" s="383" t="str">
        <f t="shared" si="276"/>
        <v>C</v>
      </c>
      <c r="F1605" s="383" t="str">
        <f t="shared" si="277"/>
        <v>C</v>
      </c>
      <c r="G1605" s="384"/>
      <c r="H1605" s="385" t="str">
        <f>IF(G1605="","",VLOOKUP(G1605,下拉数据源!J:K,2,0))</f>
        <v/>
      </c>
      <c r="I1605" s="385"/>
      <c r="J1605" s="385"/>
      <c r="K1605" s="386"/>
      <c r="L1605" s="384"/>
      <c r="M1605" s="384"/>
      <c r="N1605" s="384"/>
      <c r="O1605" s="384"/>
      <c r="P1605" s="386"/>
      <c r="Q1605" s="387"/>
      <c r="R1605" s="286"/>
      <c r="S1605" s="388">
        <f t="shared" si="281"/>
        <v>0</v>
      </c>
      <c r="T1605" s="389"/>
      <c r="U1605" s="389">
        <f t="shared" si="279"/>
        <v>0</v>
      </c>
      <c r="V1605" s="451"/>
      <c r="W1605" s="452"/>
      <c r="X1605" s="386"/>
      <c r="Y1605" s="390"/>
      <c r="Z1605" s="391"/>
      <c r="AA1605" s="392"/>
      <c r="AB1605" s="393"/>
      <c r="AC1605" s="394"/>
      <c r="AD1605" s="395">
        <f t="shared" si="282"/>
        <v>0</v>
      </c>
      <c r="AE1605" s="396">
        <f>IF(OR(G1605=账期!$A$18,G1605=账期!$A$20,G1605=账期!$A$22,G1605=账期!$A$24,G1605=账期!$A$25,G1605=账期!$A$27,G1605=账期!$A$26,G1605=账期!$A$28,G1605=账期!$A$30,G1605=账期!$A$32,G1605=账期!$A$34,G1605=账期!$A$35,G1605=账期!$A$37,G1605=账期!$A$39,G1605=账期!$A$40,G1605=账期!$A$41,G1605=账期!$A$42,G1605=账期!$A$43,G1605=账期!$A$44,G1605=账期!$A$45,G1605=账期!$A$46,G1605=账期!$A$48,G1605=账期!$A$50,G1605=账期!$A$51,G1605=账期!$A$52,G1605=账期!$A$53,G1605=账期!$A$54,G1605=账期!$A$56,G1605=账期!$A$57,G1605=账期!$A$58,G1605=账期!$A$59,G1605=账期!$A$60,G1605=账期!$A$61,G1605=账期!$A$62,G1605=账期!$A$63,G1605=账期!$A$64,G1605=账期!$A$66,G1605=账期!$A$67,G1605=账期!$A$68,G1605=账期!$A$70,G1605=账期!$A$71),30,IF(OR(G1605=账期!$A$74,G1605=账期!$A$77,G1605=账期!$A$76,G1605=账期!$A$79,G1605=账期!$A$80,G1605=账期!$A$81,G1605=账期!$A$83,G1605=账期!$A$85,G1605=账期!$A$87,G1605=账期!$A$89,G1605=账期!$A$91),60,IF(OR(G1605=账期!$A$93,G1605=账期!$A$94,G1605=账期!$A$95,G1605=账期!$A$96,G1605=账期!$A$98,G1605=账期!$A$99,G1605=账期!$A$101,G1605=账期!$A$102),90,0)))</f>
        <v>0</v>
      </c>
      <c r="AF1605" s="396"/>
      <c r="AG1605" s="384"/>
      <c r="AH1605" s="396" t="str">
        <f t="shared" si="278"/>
        <v/>
      </c>
    </row>
    <row r="1606" spans="1:34" ht="18" customHeight="1" x14ac:dyDescent="0.25">
      <c r="A1606" s="301" t="str">
        <f t="shared" si="280"/>
        <v/>
      </c>
      <c r="B1606" s="380"/>
      <c r="C1606" s="381"/>
      <c r="D1606" s="382"/>
      <c r="E1606" s="383" t="str">
        <f t="shared" si="276"/>
        <v>C</v>
      </c>
      <c r="F1606" s="383" t="str">
        <f t="shared" si="277"/>
        <v>C</v>
      </c>
      <c r="G1606" s="384"/>
      <c r="H1606" s="385" t="str">
        <f>IF(G1606="","",VLOOKUP(G1606,下拉数据源!J:K,2,0))</f>
        <v/>
      </c>
      <c r="I1606" s="385"/>
      <c r="J1606" s="385"/>
      <c r="K1606" s="386"/>
      <c r="L1606" s="384"/>
      <c r="M1606" s="384"/>
      <c r="N1606" s="384"/>
      <c r="O1606" s="384"/>
      <c r="P1606" s="386"/>
      <c r="Q1606" s="387"/>
      <c r="R1606" s="286"/>
      <c r="S1606" s="388">
        <f t="shared" si="281"/>
        <v>0</v>
      </c>
      <c r="T1606" s="389"/>
      <c r="U1606" s="389">
        <f t="shared" si="279"/>
        <v>0</v>
      </c>
      <c r="V1606" s="451"/>
      <c r="W1606" s="452"/>
      <c r="X1606" s="386"/>
      <c r="Y1606" s="390"/>
      <c r="Z1606" s="391"/>
      <c r="AA1606" s="392"/>
      <c r="AB1606" s="393"/>
      <c r="AC1606" s="394"/>
      <c r="AD1606" s="395">
        <f t="shared" si="282"/>
        <v>0</v>
      </c>
      <c r="AE1606" s="396">
        <f>IF(OR(G1606=账期!$A$18,G1606=账期!$A$20,G1606=账期!$A$22,G1606=账期!$A$24,G1606=账期!$A$25,G1606=账期!$A$27,G1606=账期!$A$26,G1606=账期!$A$28,G1606=账期!$A$30,G1606=账期!$A$32,G1606=账期!$A$34,G1606=账期!$A$35,G1606=账期!$A$37,G1606=账期!$A$39,G1606=账期!$A$40,G1606=账期!$A$41,G1606=账期!$A$42,G1606=账期!$A$43,G1606=账期!$A$44,G1606=账期!$A$45,G1606=账期!$A$46,G1606=账期!$A$48,G1606=账期!$A$50,G1606=账期!$A$51,G1606=账期!$A$52,G1606=账期!$A$53,G1606=账期!$A$54,G1606=账期!$A$56,G1606=账期!$A$57,G1606=账期!$A$58,G1606=账期!$A$59,G1606=账期!$A$60,G1606=账期!$A$61,G1606=账期!$A$62,G1606=账期!$A$63,G1606=账期!$A$64,G1606=账期!$A$66,G1606=账期!$A$67,G1606=账期!$A$68,G1606=账期!$A$70,G1606=账期!$A$71),30,IF(OR(G1606=账期!$A$74,G1606=账期!$A$77,G1606=账期!$A$76,G1606=账期!$A$79,G1606=账期!$A$80,G1606=账期!$A$81,G1606=账期!$A$83,G1606=账期!$A$85,G1606=账期!$A$87,G1606=账期!$A$89,G1606=账期!$A$91),60,IF(OR(G1606=账期!$A$93,G1606=账期!$A$94,G1606=账期!$A$95,G1606=账期!$A$96,G1606=账期!$A$98,G1606=账期!$A$99,G1606=账期!$A$101,G1606=账期!$A$102),90,0)))</f>
        <v>0</v>
      </c>
      <c r="AF1606" s="396"/>
      <c r="AG1606" s="384"/>
      <c r="AH1606" s="396" t="str">
        <f t="shared" si="278"/>
        <v/>
      </c>
    </row>
    <row r="1607" spans="1:34" ht="18" customHeight="1" x14ac:dyDescent="0.25">
      <c r="A1607" s="301" t="str">
        <f t="shared" si="280"/>
        <v/>
      </c>
      <c r="B1607" s="380"/>
      <c r="C1607" s="381"/>
      <c r="D1607" s="382"/>
      <c r="E1607" s="383" t="str">
        <f t="shared" si="276"/>
        <v>C</v>
      </c>
      <c r="F1607" s="383" t="str">
        <f t="shared" si="277"/>
        <v>C</v>
      </c>
      <c r="G1607" s="384"/>
      <c r="H1607" s="385" t="str">
        <f>IF(G1607="","",VLOOKUP(G1607,下拉数据源!J:K,2,0))</f>
        <v/>
      </c>
      <c r="I1607" s="385"/>
      <c r="J1607" s="385"/>
      <c r="K1607" s="386"/>
      <c r="L1607" s="384"/>
      <c r="M1607" s="384"/>
      <c r="N1607" s="384"/>
      <c r="O1607" s="384"/>
      <c r="P1607" s="386"/>
      <c r="Q1607" s="387"/>
      <c r="R1607" s="286"/>
      <c r="S1607" s="388">
        <f t="shared" si="281"/>
        <v>0</v>
      </c>
      <c r="T1607" s="389"/>
      <c r="U1607" s="389">
        <f t="shared" si="279"/>
        <v>0</v>
      </c>
      <c r="V1607" s="451"/>
      <c r="W1607" s="452"/>
      <c r="X1607" s="386"/>
      <c r="Y1607" s="390"/>
      <c r="Z1607" s="391"/>
      <c r="AA1607" s="392"/>
      <c r="AB1607" s="393"/>
      <c r="AC1607" s="394"/>
      <c r="AD1607" s="395">
        <f t="shared" si="282"/>
        <v>0</v>
      </c>
      <c r="AE1607" s="396">
        <f>IF(OR(G1607=账期!$A$18,G1607=账期!$A$20,G1607=账期!$A$22,G1607=账期!$A$24,G1607=账期!$A$25,G1607=账期!$A$27,G1607=账期!$A$26,G1607=账期!$A$28,G1607=账期!$A$30,G1607=账期!$A$32,G1607=账期!$A$34,G1607=账期!$A$35,G1607=账期!$A$37,G1607=账期!$A$39,G1607=账期!$A$40,G1607=账期!$A$41,G1607=账期!$A$42,G1607=账期!$A$43,G1607=账期!$A$44,G1607=账期!$A$45,G1607=账期!$A$46,G1607=账期!$A$48,G1607=账期!$A$50,G1607=账期!$A$51,G1607=账期!$A$52,G1607=账期!$A$53,G1607=账期!$A$54,G1607=账期!$A$56,G1607=账期!$A$57,G1607=账期!$A$58,G1607=账期!$A$59,G1607=账期!$A$60,G1607=账期!$A$61,G1607=账期!$A$62,G1607=账期!$A$63,G1607=账期!$A$64,G1607=账期!$A$66,G1607=账期!$A$67,G1607=账期!$A$68,G1607=账期!$A$70,G1607=账期!$A$71),30,IF(OR(G1607=账期!$A$74,G1607=账期!$A$77,G1607=账期!$A$76,G1607=账期!$A$79,G1607=账期!$A$80,G1607=账期!$A$81,G1607=账期!$A$83,G1607=账期!$A$85,G1607=账期!$A$87,G1607=账期!$A$89,G1607=账期!$A$91),60,IF(OR(G1607=账期!$A$93,G1607=账期!$A$94,G1607=账期!$A$95,G1607=账期!$A$96,G1607=账期!$A$98,G1607=账期!$A$99,G1607=账期!$A$101,G1607=账期!$A$102),90,0)))</f>
        <v>0</v>
      </c>
      <c r="AF1607" s="396"/>
      <c r="AG1607" s="384"/>
      <c r="AH1607" s="396" t="str">
        <f t="shared" si="278"/>
        <v/>
      </c>
    </row>
    <row r="1608" spans="1:34" ht="18" customHeight="1" x14ac:dyDescent="0.25">
      <c r="A1608" s="301" t="str">
        <f t="shared" si="280"/>
        <v/>
      </c>
      <c r="B1608" s="380"/>
      <c r="C1608" s="381"/>
      <c r="D1608" s="382"/>
      <c r="E1608" s="383" t="str">
        <f t="shared" si="276"/>
        <v>C</v>
      </c>
      <c r="F1608" s="383" t="str">
        <f t="shared" si="277"/>
        <v>C</v>
      </c>
      <c r="G1608" s="384"/>
      <c r="H1608" s="385" t="str">
        <f>IF(G1608="","",VLOOKUP(G1608,下拉数据源!J:K,2,0))</f>
        <v/>
      </c>
      <c r="I1608" s="385"/>
      <c r="J1608" s="385"/>
      <c r="K1608" s="386"/>
      <c r="L1608" s="384"/>
      <c r="M1608" s="384"/>
      <c r="N1608" s="384"/>
      <c r="O1608" s="384"/>
      <c r="P1608" s="386"/>
      <c r="Q1608" s="387"/>
      <c r="R1608" s="286"/>
      <c r="S1608" s="388">
        <f t="shared" si="281"/>
        <v>0</v>
      </c>
      <c r="T1608" s="389"/>
      <c r="U1608" s="389">
        <f t="shared" si="279"/>
        <v>0</v>
      </c>
      <c r="V1608" s="451"/>
      <c r="W1608" s="452"/>
      <c r="X1608" s="386"/>
      <c r="Y1608" s="390"/>
      <c r="Z1608" s="391"/>
      <c r="AA1608" s="392"/>
      <c r="AB1608" s="393"/>
      <c r="AC1608" s="394"/>
      <c r="AD1608" s="395">
        <f t="shared" si="282"/>
        <v>0</v>
      </c>
      <c r="AE1608" s="396">
        <f>IF(OR(G1608=账期!$A$18,G1608=账期!$A$20,G1608=账期!$A$22,G1608=账期!$A$24,G1608=账期!$A$25,G1608=账期!$A$27,G1608=账期!$A$26,G1608=账期!$A$28,G1608=账期!$A$30,G1608=账期!$A$32,G1608=账期!$A$34,G1608=账期!$A$35,G1608=账期!$A$37,G1608=账期!$A$39,G1608=账期!$A$40,G1608=账期!$A$41,G1608=账期!$A$42,G1608=账期!$A$43,G1608=账期!$A$44,G1608=账期!$A$45,G1608=账期!$A$46,G1608=账期!$A$48,G1608=账期!$A$50,G1608=账期!$A$51,G1608=账期!$A$52,G1608=账期!$A$53,G1608=账期!$A$54,G1608=账期!$A$56,G1608=账期!$A$57,G1608=账期!$A$58,G1608=账期!$A$59,G1608=账期!$A$60,G1608=账期!$A$61,G1608=账期!$A$62,G1608=账期!$A$63,G1608=账期!$A$64,G1608=账期!$A$66,G1608=账期!$A$67,G1608=账期!$A$68,G1608=账期!$A$70,G1608=账期!$A$71),30,IF(OR(G1608=账期!$A$74,G1608=账期!$A$77,G1608=账期!$A$76,G1608=账期!$A$79,G1608=账期!$A$80,G1608=账期!$A$81,G1608=账期!$A$83,G1608=账期!$A$85,G1608=账期!$A$87,G1608=账期!$A$89,G1608=账期!$A$91),60,IF(OR(G1608=账期!$A$93,G1608=账期!$A$94,G1608=账期!$A$95,G1608=账期!$A$96,G1608=账期!$A$98,G1608=账期!$A$99,G1608=账期!$A$101,G1608=账期!$A$102),90,0)))</f>
        <v>0</v>
      </c>
      <c r="AF1608" s="396"/>
      <c r="AG1608" s="384"/>
      <c r="AH1608" s="396" t="str">
        <f t="shared" si="278"/>
        <v/>
      </c>
    </row>
    <row r="1609" spans="1:34" ht="18" customHeight="1" x14ac:dyDescent="0.25">
      <c r="A1609" s="301" t="str">
        <f t="shared" si="280"/>
        <v/>
      </c>
      <c r="B1609" s="380"/>
      <c r="C1609" s="381"/>
      <c r="D1609" s="382"/>
      <c r="E1609" s="383" t="str">
        <f t="shared" si="276"/>
        <v>C</v>
      </c>
      <c r="F1609" s="383" t="str">
        <f t="shared" si="277"/>
        <v>C</v>
      </c>
      <c r="G1609" s="384"/>
      <c r="H1609" s="385" t="str">
        <f>IF(G1609="","",VLOOKUP(G1609,下拉数据源!J:K,2,0))</f>
        <v/>
      </c>
      <c r="I1609" s="385"/>
      <c r="J1609" s="385"/>
      <c r="K1609" s="386"/>
      <c r="L1609" s="384"/>
      <c r="M1609" s="384"/>
      <c r="N1609" s="384"/>
      <c r="O1609" s="384"/>
      <c r="P1609" s="386"/>
      <c r="Q1609" s="387"/>
      <c r="R1609" s="286"/>
      <c r="S1609" s="388">
        <f t="shared" si="281"/>
        <v>0</v>
      </c>
      <c r="T1609" s="389"/>
      <c r="U1609" s="389">
        <f t="shared" si="279"/>
        <v>0</v>
      </c>
      <c r="V1609" s="451"/>
      <c r="W1609" s="452"/>
      <c r="X1609" s="386"/>
      <c r="Y1609" s="390"/>
      <c r="Z1609" s="391"/>
      <c r="AA1609" s="392"/>
      <c r="AB1609" s="393"/>
      <c r="AC1609" s="394"/>
      <c r="AD1609" s="395">
        <f t="shared" si="282"/>
        <v>0</v>
      </c>
      <c r="AE1609" s="396">
        <f>IF(OR(G1609=账期!$A$18,G1609=账期!$A$20,G1609=账期!$A$22,G1609=账期!$A$24,G1609=账期!$A$25,G1609=账期!$A$27,G1609=账期!$A$26,G1609=账期!$A$28,G1609=账期!$A$30,G1609=账期!$A$32,G1609=账期!$A$34,G1609=账期!$A$35,G1609=账期!$A$37,G1609=账期!$A$39,G1609=账期!$A$40,G1609=账期!$A$41,G1609=账期!$A$42,G1609=账期!$A$43,G1609=账期!$A$44,G1609=账期!$A$45,G1609=账期!$A$46,G1609=账期!$A$48,G1609=账期!$A$50,G1609=账期!$A$51,G1609=账期!$A$52,G1609=账期!$A$53,G1609=账期!$A$54,G1609=账期!$A$56,G1609=账期!$A$57,G1609=账期!$A$58,G1609=账期!$A$59,G1609=账期!$A$60,G1609=账期!$A$61,G1609=账期!$A$62,G1609=账期!$A$63,G1609=账期!$A$64,G1609=账期!$A$66,G1609=账期!$A$67,G1609=账期!$A$68,G1609=账期!$A$70,G1609=账期!$A$71),30,IF(OR(G1609=账期!$A$74,G1609=账期!$A$77,G1609=账期!$A$76,G1609=账期!$A$79,G1609=账期!$A$80,G1609=账期!$A$81,G1609=账期!$A$83,G1609=账期!$A$85,G1609=账期!$A$87,G1609=账期!$A$89,G1609=账期!$A$91),60,IF(OR(G1609=账期!$A$93,G1609=账期!$A$94,G1609=账期!$A$95,G1609=账期!$A$96,G1609=账期!$A$98,G1609=账期!$A$99,G1609=账期!$A$101,G1609=账期!$A$102),90,0)))</f>
        <v>0</v>
      </c>
      <c r="AF1609" s="396"/>
      <c r="AG1609" s="384"/>
      <c r="AH1609" s="396" t="str">
        <f t="shared" si="278"/>
        <v/>
      </c>
    </row>
    <row r="1610" spans="1:34" ht="18" customHeight="1" x14ac:dyDescent="0.25">
      <c r="A1610" s="301" t="str">
        <f t="shared" si="280"/>
        <v/>
      </c>
      <c r="B1610" s="380"/>
      <c r="C1610" s="381"/>
      <c r="D1610" s="382"/>
      <c r="E1610" s="383" t="str">
        <f t="shared" si="276"/>
        <v>C</v>
      </c>
      <c r="F1610" s="383" t="str">
        <f t="shared" si="277"/>
        <v>C</v>
      </c>
      <c r="G1610" s="384"/>
      <c r="H1610" s="385" t="str">
        <f>IF(G1610="","",VLOOKUP(G1610,下拉数据源!J:K,2,0))</f>
        <v/>
      </c>
      <c r="I1610" s="385"/>
      <c r="J1610" s="385"/>
      <c r="K1610" s="386"/>
      <c r="L1610" s="384"/>
      <c r="M1610" s="384"/>
      <c r="N1610" s="384"/>
      <c r="O1610" s="384"/>
      <c r="P1610" s="386"/>
      <c r="Q1610" s="387"/>
      <c r="R1610" s="286"/>
      <c r="S1610" s="388">
        <f t="shared" si="281"/>
        <v>0</v>
      </c>
      <c r="T1610" s="389"/>
      <c r="U1610" s="389">
        <f t="shared" si="279"/>
        <v>0</v>
      </c>
      <c r="V1610" s="451"/>
      <c r="W1610" s="452"/>
      <c r="X1610" s="386"/>
      <c r="Y1610" s="390"/>
      <c r="Z1610" s="391"/>
      <c r="AA1610" s="392"/>
      <c r="AB1610" s="393"/>
      <c r="AC1610" s="394"/>
      <c r="AD1610" s="395">
        <f t="shared" si="282"/>
        <v>0</v>
      </c>
      <c r="AE1610" s="396">
        <f>IF(OR(G1610=账期!$A$18,G1610=账期!$A$20,G1610=账期!$A$22,G1610=账期!$A$24,G1610=账期!$A$25,G1610=账期!$A$27,G1610=账期!$A$26,G1610=账期!$A$28,G1610=账期!$A$30,G1610=账期!$A$32,G1610=账期!$A$34,G1610=账期!$A$35,G1610=账期!$A$37,G1610=账期!$A$39,G1610=账期!$A$40,G1610=账期!$A$41,G1610=账期!$A$42,G1610=账期!$A$43,G1610=账期!$A$44,G1610=账期!$A$45,G1610=账期!$A$46,G1610=账期!$A$48,G1610=账期!$A$50,G1610=账期!$A$51,G1610=账期!$A$52,G1610=账期!$A$53,G1610=账期!$A$54,G1610=账期!$A$56,G1610=账期!$A$57,G1610=账期!$A$58,G1610=账期!$A$59,G1610=账期!$A$60,G1610=账期!$A$61,G1610=账期!$A$62,G1610=账期!$A$63,G1610=账期!$A$64,G1610=账期!$A$66,G1610=账期!$A$67,G1610=账期!$A$68,G1610=账期!$A$70,G1610=账期!$A$71),30,IF(OR(G1610=账期!$A$74,G1610=账期!$A$77,G1610=账期!$A$76,G1610=账期!$A$79,G1610=账期!$A$80,G1610=账期!$A$81,G1610=账期!$A$83,G1610=账期!$A$85,G1610=账期!$A$87,G1610=账期!$A$89,G1610=账期!$A$91),60,IF(OR(G1610=账期!$A$93,G1610=账期!$A$94,G1610=账期!$A$95,G1610=账期!$A$96,G1610=账期!$A$98,G1610=账期!$A$99,G1610=账期!$A$101,G1610=账期!$A$102),90,0)))</f>
        <v>0</v>
      </c>
      <c r="AF1610" s="396"/>
      <c r="AG1610" s="384"/>
      <c r="AH1610" s="396" t="str">
        <f t="shared" si="278"/>
        <v/>
      </c>
    </row>
    <row r="1611" spans="1:34" ht="18" customHeight="1" x14ac:dyDescent="0.25">
      <c r="A1611" s="301" t="str">
        <f t="shared" si="280"/>
        <v/>
      </c>
      <c r="B1611" s="380"/>
      <c r="C1611" s="381"/>
      <c r="D1611" s="382"/>
      <c r="E1611" s="383" t="str">
        <f t="shared" si="276"/>
        <v>C</v>
      </c>
      <c r="F1611" s="383" t="str">
        <f t="shared" si="277"/>
        <v>C</v>
      </c>
      <c r="G1611" s="384"/>
      <c r="H1611" s="385" t="str">
        <f>IF(G1611="","",VLOOKUP(G1611,下拉数据源!J:K,2,0))</f>
        <v/>
      </c>
      <c r="I1611" s="385"/>
      <c r="J1611" s="385"/>
      <c r="K1611" s="386"/>
      <c r="L1611" s="384"/>
      <c r="M1611" s="384"/>
      <c r="N1611" s="384"/>
      <c r="O1611" s="384"/>
      <c r="P1611" s="386"/>
      <c r="Q1611" s="387"/>
      <c r="R1611" s="286"/>
      <c r="S1611" s="388">
        <f t="shared" si="281"/>
        <v>0</v>
      </c>
      <c r="T1611" s="389"/>
      <c r="U1611" s="389">
        <f t="shared" si="279"/>
        <v>0</v>
      </c>
      <c r="V1611" s="451"/>
      <c r="W1611" s="452"/>
      <c r="X1611" s="386"/>
      <c r="Y1611" s="390"/>
      <c r="Z1611" s="391"/>
      <c r="AA1611" s="392"/>
      <c r="AB1611" s="393"/>
      <c r="AC1611" s="394"/>
      <c r="AD1611" s="395">
        <f t="shared" si="282"/>
        <v>0</v>
      </c>
      <c r="AE1611" s="396">
        <f>IF(OR(G1611=账期!$A$18,G1611=账期!$A$20,G1611=账期!$A$22,G1611=账期!$A$24,G1611=账期!$A$25,G1611=账期!$A$27,G1611=账期!$A$26,G1611=账期!$A$28,G1611=账期!$A$30,G1611=账期!$A$32,G1611=账期!$A$34,G1611=账期!$A$35,G1611=账期!$A$37,G1611=账期!$A$39,G1611=账期!$A$40,G1611=账期!$A$41,G1611=账期!$A$42,G1611=账期!$A$43,G1611=账期!$A$44,G1611=账期!$A$45,G1611=账期!$A$46,G1611=账期!$A$48,G1611=账期!$A$50,G1611=账期!$A$51,G1611=账期!$A$52,G1611=账期!$A$53,G1611=账期!$A$54,G1611=账期!$A$56,G1611=账期!$A$57,G1611=账期!$A$58,G1611=账期!$A$59,G1611=账期!$A$60,G1611=账期!$A$61,G1611=账期!$A$62,G1611=账期!$A$63,G1611=账期!$A$64,G1611=账期!$A$66,G1611=账期!$A$67,G1611=账期!$A$68,G1611=账期!$A$70,G1611=账期!$A$71),30,IF(OR(G1611=账期!$A$74,G1611=账期!$A$77,G1611=账期!$A$76,G1611=账期!$A$79,G1611=账期!$A$80,G1611=账期!$A$81,G1611=账期!$A$83,G1611=账期!$A$85,G1611=账期!$A$87,G1611=账期!$A$89,G1611=账期!$A$91),60,IF(OR(G1611=账期!$A$93,G1611=账期!$A$94,G1611=账期!$A$95,G1611=账期!$A$96,G1611=账期!$A$98,G1611=账期!$A$99,G1611=账期!$A$101,G1611=账期!$A$102),90,0)))</f>
        <v>0</v>
      </c>
      <c r="AF1611" s="396"/>
      <c r="AG1611" s="384"/>
      <c r="AH1611" s="396" t="str">
        <f t="shared" si="278"/>
        <v/>
      </c>
    </row>
    <row r="1612" spans="1:34" ht="18" customHeight="1" x14ac:dyDescent="0.25">
      <c r="A1612" s="301" t="str">
        <f t="shared" si="280"/>
        <v/>
      </c>
      <c r="B1612" s="380"/>
      <c r="C1612" s="381"/>
      <c r="D1612" s="382"/>
      <c r="E1612" s="383" t="str">
        <f t="shared" si="276"/>
        <v>C</v>
      </c>
      <c r="F1612" s="383" t="str">
        <f t="shared" si="277"/>
        <v>C</v>
      </c>
      <c r="G1612" s="384"/>
      <c r="H1612" s="385" t="str">
        <f>IF(G1612="","",VLOOKUP(G1612,下拉数据源!J:K,2,0))</f>
        <v/>
      </c>
      <c r="I1612" s="385"/>
      <c r="J1612" s="385"/>
      <c r="K1612" s="386"/>
      <c r="L1612" s="384"/>
      <c r="M1612" s="384"/>
      <c r="N1612" s="384"/>
      <c r="O1612" s="384"/>
      <c r="P1612" s="386"/>
      <c r="Q1612" s="387"/>
      <c r="R1612" s="286"/>
      <c r="S1612" s="388">
        <f t="shared" si="281"/>
        <v>0</v>
      </c>
      <c r="T1612" s="389"/>
      <c r="U1612" s="389">
        <f t="shared" si="279"/>
        <v>0</v>
      </c>
      <c r="V1612" s="451"/>
      <c r="W1612" s="452"/>
      <c r="X1612" s="386"/>
      <c r="Y1612" s="390"/>
      <c r="Z1612" s="391"/>
      <c r="AA1612" s="392"/>
      <c r="AB1612" s="393"/>
      <c r="AC1612" s="394"/>
      <c r="AD1612" s="395">
        <f t="shared" si="282"/>
        <v>0</v>
      </c>
      <c r="AE1612" s="396">
        <f>IF(OR(G1612=账期!$A$18,G1612=账期!$A$20,G1612=账期!$A$22,G1612=账期!$A$24,G1612=账期!$A$25,G1612=账期!$A$27,G1612=账期!$A$26,G1612=账期!$A$28,G1612=账期!$A$30,G1612=账期!$A$32,G1612=账期!$A$34,G1612=账期!$A$35,G1612=账期!$A$37,G1612=账期!$A$39,G1612=账期!$A$40,G1612=账期!$A$41,G1612=账期!$A$42,G1612=账期!$A$43,G1612=账期!$A$44,G1612=账期!$A$45,G1612=账期!$A$46,G1612=账期!$A$48,G1612=账期!$A$50,G1612=账期!$A$51,G1612=账期!$A$52,G1612=账期!$A$53,G1612=账期!$A$54,G1612=账期!$A$56,G1612=账期!$A$57,G1612=账期!$A$58,G1612=账期!$A$59,G1612=账期!$A$60,G1612=账期!$A$61,G1612=账期!$A$62,G1612=账期!$A$63,G1612=账期!$A$64,G1612=账期!$A$66,G1612=账期!$A$67,G1612=账期!$A$68,G1612=账期!$A$70,G1612=账期!$A$71),30,IF(OR(G1612=账期!$A$74,G1612=账期!$A$77,G1612=账期!$A$76,G1612=账期!$A$79,G1612=账期!$A$80,G1612=账期!$A$81,G1612=账期!$A$83,G1612=账期!$A$85,G1612=账期!$A$87,G1612=账期!$A$89,G1612=账期!$A$91),60,IF(OR(G1612=账期!$A$93,G1612=账期!$A$94,G1612=账期!$A$95,G1612=账期!$A$96,G1612=账期!$A$98,G1612=账期!$A$99,G1612=账期!$A$101,G1612=账期!$A$102),90,0)))</f>
        <v>0</v>
      </c>
      <c r="AF1612" s="396"/>
      <c r="AG1612" s="384"/>
      <c r="AH1612" s="396" t="str">
        <f t="shared" si="278"/>
        <v/>
      </c>
    </row>
    <row r="1613" spans="1:34" ht="18" customHeight="1" x14ac:dyDescent="0.25">
      <c r="A1613" s="301" t="str">
        <f t="shared" si="280"/>
        <v/>
      </c>
      <c r="B1613" s="380"/>
      <c r="C1613" s="381"/>
      <c r="D1613" s="382"/>
      <c r="E1613" s="383" t="str">
        <f t="shared" si="276"/>
        <v>C</v>
      </c>
      <c r="F1613" s="383" t="str">
        <f t="shared" si="277"/>
        <v>C</v>
      </c>
      <c r="G1613" s="384"/>
      <c r="H1613" s="385" t="str">
        <f>IF(G1613="","",VLOOKUP(G1613,下拉数据源!J:K,2,0))</f>
        <v/>
      </c>
      <c r="I1613" s="385"/>
      <c r="J1613" s="385"/>
      <c r="K1613" s="386"/>
      <c r="L1613" s="384"/>
      <c r="M1613" s="384"/>
      <c r="N1613" s="384"/>
      <c r="O1613" s="384"/>
      <c r="P1613" s="386"/>
      <c r="Q1613" s="387"/>
      <c r="R1613" s="286"/>
      <c r="S1613" s="388">
        <f t="shared" si="281"/>
        <v>0</v>
      </c>
      <c r="T1613" s="389"/>
      <c r="U1613" s="389">
        <f t="shared" si="279"/>
        <v>0</v>
      </c>
      <c r="V1613" s="451"/>
      <c r="W1613" s="452"/>
      <c r="X1613" s="386"/>
      <c r="Y1613" s="390"/>
      <c r="Z1613" s="391"/>
      <c r="AA1613" s="392"/>
      <c r="AB1613" s="393"/>
      <c r="AC1613" s="394"/>
      <c r="AD1613" s="395">
        <f t="shared" si="282"/>
        <v>0</v>
      </c>
      <c r="AE1613" s="396">
        <f>IF(OR(G1613=账期!$A$18,G1613=账期!$A$20,G1613=账期!$A$22,G1613=账期!$A$24,G1613=账期!$A$25,G1613=账期!$A$27,G1613=账期!$A$26,G1613=账期!$A$28,G1613=账期!$A$30,G1613=账期!$A$32,G1613=账期!$A$34,G1613=账期!$A$35,G1613=账期!$A$37,G1613=账期!$A$39,G1613=账期!$A$40,G1613=账期!$A$41,G1613=账期!$A$42,G1613=账期!$A$43,G1613=账期!$A$44,G1613=账期!$A$45,G1613=账期!$A$46,G1613=账期!$A$48,G1613=账期!$A$50,G1613=账期!$A$51,G1613=账期!$A$52,G1613=账期!$A$53,G1613=账期!$A$54,G1613=账期!$A$56,G1613=账期!$A$57,G1613=账期!$A$58,G1613=账期!$A$59,G1613=账期!$A$60,G1613=账期!$A$61,G1613=账期!$A$62,G1613=账期!$A$63,G1613=账期!$A$64,G1613=账期!$A$66,G1613=账期!$A$67,G1613=账期!$A$68,G1613=账期!$A$70,G1613=账期!$A$71),30,IF(OR(G1613=账期!$A$74,G1613=账期!$A$77,G1613=账期!$A$76,G1613=账期!$A$79,G1613=账期!$A$80,G1613=账期!$A$81,G1613=账期!$A$83,G1613=账期!$A$85,G1613=账期!$A$87,G1613=账期!$A$89,G1613=账期!$A$91),60,IF(OR(G1613=账期!$A$93,G1613=账期!$A$94,G1613=账期!$A$95,G1613=账期!$A$96,G1613=账期!$A$98,G1613=账期!$A$99,G1613=账期!$A$101,G1613=账期!$A$102),90,0)))</f>
        <v>0</v>
      </c>
      <c r="AF1613" s="396"/>
      <c r="AG1613" s="384"/>
      <c r="AH1613" s="396" t="str">
        <f t="shared" si="278"/>
        <v/>
      </c>
    </row>
    <row r="1614" spans="1:34" ht="18" customHeight="1" x14ac:dyDescent="0.25">
      <c r="A1614" s="301" t="str">
        <f t="shared" si="280"/>
        <v/>
      </c>
      <c r="B1614" s="380"/>
      <c r="C1614" s="381"/>
      <c r="D1614" s="382"/>
      <c r="E1614" s="383" t="str">
        <f t="shared" si="276"/>
        <v>C</v>
      </c>
      <c r="F1614" s="383" t="str">
        <f t="shared" si="277"/>
        <v>C</v>
      </c>
      <c r="G1614" s="384"/>
      <c r="H1614" s="385" t="str">
        <f>IF(G1614="","",VLOOKUP(G1614,下拉数据源!J:K,2,0))</f>
        <v/>
      </c>
      <c r="I1614" s="385"/>
      <c r="J1614" s="385"/>
      <c r="K1614" s="386"/>
      <c r="L1614" s="384"/>
      <c r="M1614" s="384"/>
      <c r="N1614" s="384"/>
      <c r="O1614" s="384"/>
      <c r="P1614" s="386"/>
      <c r="Q1614" s="387"/>
      <c r="R1614" s="286"/>
      <c r="S1614" s="388">
        <f t="shared" si="281"/>
        <v>0</v>
      </c>
      <c r="T1614" s="389"/>
      <c r="U1614" s="389">
        <f t="shared" si="279"/>
        <v>0</v>
      </c>
      <c r="V1614" s="451"/>
      <c r="W1614" s="452"/>
      <c r="X1614" s="386"/>
      <c r="Y1614" s="390"/>
      <c r="Z1614" s="391"/>
      <c r="AA1614" s="392"/>
      <c r="AB1614" s="393"/>
      <c r="AC1614" s="394"/>
      <c r="AD1614" s="395">
        <f t="shared" si="282"/>
        <v>0</v>
      </c>
      <c r="AE1614" s="396">
        <f>IF(OR(G1614=账期!$A$18,G1614=账期!$A$20,G1614=账期!$A$22,G1614=账期!$A$24,G1614=账期!$A$25,G1614=账期!$A$27,G1614=账期!$A$26,G1614=账期!$A$28,G1614=账期!$A$30,G1614=账期!$A$32,G1614=账期!$A$34,G1614=账期!$A$35,G1614=账期!$A$37,G1614=账期!$A$39,G1614=账期!$A$40,G1614=账期!$A$41,G1614=账期!$A$42,G1614=账期!$A$43,G1614=账期!$A$44,G1614=账期!$A$45,G1614=账期!$A$46,G1614=账期!$A$48,G1614=账期!$A$50,G1614=账期!$A$51,G1614=账期!$A$52,G1614=账期!$A$53,G1614=账期!$A$54,G1614=账期!$A$56,G1614=账期!$A$57,G1614=账期!$A$58,G1614=账期!$A$59,G1614=账期!$A$60,G1614=账期!$A$61,G1614=账期!$A$62,G1614=账期!$A$63,G1614=账期!$A$64,G1614=账期!$A$66,G1614=账期!$A$67,G1614=账期!$A$68,G1614=账期!$A$70,G1614=账期!$A$71),30,IF(OR(G1614=账期!$A$74,G1614=账期!$A$77,G1614=账期!$A$76,G1614=账期!$A$79,G1614=账期!$A$80,G1614=账期!$A$81,G1614=账期!$A$83,G1614=账期!$A$85,G1614=账期!$A$87,G1614=账期!$A$89,G1614=账期!$A$91),60,IF(OR(G1614=账期!$A$93,G1614=账期!$A$94,G1614=账期!$A$95,G1614=账期!$A$96,G1614=账期!$A$98,G1614=账期!$A$99,G1614=账期!$A$101,G1614=账期!$A$102),90,0)))</f>
        <v>0</v>
      </c>
      <c r="AF1614" s="396"/>
      <c r="AG1614" s="384"/>
      <c r="AH1614" s="396" t="str">
        <f t="shared" si="278"/>
        <v/>
      </c>
    </row>
    <row r="1615" spans="1:34" ht="18" customHeight="1" x14ac:dyDescent="0.25">
      <c r="A1615" s="301" t="str">
        <f t="shared" si="280"/>
        <v/>
      </c>
      <c r="B1615" s="380"/>
      <c r="C1615" s="381"/>
      <c r="D1615" s="382"/>
      <c r="E1615" s="383" t="str">
        <f t="shared" si="276"/>
        <v>C</v>
      </c>
      <c r="F1615" s="383" t="str">
        <f t="shared" si="277"/>
        <v>C</v>
      </c>
      <c r="G1615" s="384"/>
      <c r="H1615" s="385" t="str">
        <f>IF(G1615="","",VLOOKUP(G1615,下拉数据源!J:K,2,0))</f>
        <v/>
      </c>
      <c r="I1615" s="385"/>
      <c r="J1615" s="385"/>
      <c r="K1615" s="386"/>
      <c r="L1615" s="384"/>
      <c r="M1615" s="384"/>
      <c r="N1615" s="384"/>
      <c r="O1615" s="384"/>
      <c r="P1615" s="386"/>
      <c r="Q1615" s="387"/>
      <c r="R1615" s="286"/>
      <c r="S1615" s="388">
        <f t="shared" si="281"/>
        <v>0</v>
      </c>
      <c r="T1615" s="389"/>
      <c r="U1615" s="389">
        <f t="shared" si="279"/>
        <v>0</v>
      </c>
      <c r="V1615" s="451"/>
      <c r="W1615" s="452"/>
      <c r="X1615" s="386"/>
      <c r="Y1615" s="390"/>
      <c r="Z1615" s="391"/>
      <c r="AA1615" s="392"/>
      <c r="AB1615" s="393"/>
      <c r="AC1615" s="394"/>
      <c r="AD1615" s="395">
        <f t="shared" si="282"/>
        <v>0</v>
      </c>
      <c r="AE1615" s="396">
        <f>IF(OR(G1615=账期!$A$18,G1615=账期!$A$20,G1615=账期!$A$22,G1615=账期!$A$24,G1615=账期!$A$25,G1615=账期!$A$27,G1615=账期!$A$26,G1615=账期!$A$28,G1615=账期!$A$30,G1615=账期!$A$32,G1615=账期!$A$34,G1615=账期!$A$35,G1615=账期!$A$37,G1615=账期!$A$39,G1615=账期!$A$40,G1615=账期!$A$41,G1615=账期!$A$42,G1615=账期!$A$43,G1615=账期!$A$44,G1615=账期!$A$45,G1615=账期!$A$46,G1615=账期!$A$48,G1615=账期!$A$50,G1615=账期!$A$51,G1615=账期!$A$52,G1615=账期!$A$53,G1615=账期!$A$54,G1615=账期!$A$56,G1615=账期!$A$57,G1615=账期!$A$58,G1615=账期!$A$59,G1615=账期!$A$60,G1615=账期!$A$61,G1615=账期!$A$62,G1615=账期!$A$63,G1615=账期!$A$64,G1615=账期!$A$66,G1615=账期!$A$67,G1615=账期!$A$68,G1615=账期!$A$70,G1615=账期!$A$71),30,IF(OR(G1615=账期!$A$74,G1615=账期!$A$77,G1615=账期!$A$76,G1615=账期!$A$79,G1615=账期!$A$80,G1615=账期!$A$81,G1615=账期!$A$83,G1615=账期!$A$85,G1615=账期!$A$87,G1615=账期!$A$89,G1615=账期!$A$91),60,IF(OR(G1615=账期!$A$93,G1615=账期!$A$94,G1615=账期!$A$95,G1615=账期!$A$96,G1615=账期!$A$98,G1615=账期!$A$99,G1615=账期!$A$101,G1615=账期!$A$102),90,0)))</f>
        <v>0</v>
      </c>
      <c r="AF1615" s="396"/>
      <c r="AG1615" s="384"/>
      <c r="AH1615" s="396" t="str">
        <f t="shared" si="278"/>
        <v/>
      </c>
    </row>
    <row r="1616" spans="1:34" ht="18" customHeight="1" x14ac:dyDescent="0.25">
      <c r="A1616" s="301" t="str">
        <f t="shared" si="280"/>
        <v/>
      </c>
      <c r="B1616" s="380"/>
      <c r="C1616" s="381"/>
      <c r="D1616" s="382"/>
      <c r="E1616" s="383" t="str">
        <f t="shared" si="276"/>
        <v>C</v>
      </c>
      <c r="F1616" s="383" t="str">
        <f t="shared" si="277"/>
        <v>C</v>
      </c>
      <c r="G1616" s="384"/>
      <c r="H1616" s="385" t="str">
        <f>IF(G1616="","",VLOOKUP(G1616,下拉数据源!J:K,2,0))</f>
        <v/>
      </c>
      <c r="I1616" s="385"/>
      <c r="J1616" s="385"/>
      <c r="K1616" s="386"/>
      <c r="L1616" s="384"/>
      <c r="M1616" s="384"/>
      <c r="N1616" s="384"/>
      <c r="O1616" s="384"/>
      <c r="P1616" s="386"/>
      <c r="Q1616" s="387"/>
      <c r="R1616" s="286"/>
      <c r="S1616" s="388">
        <f t="shared" si="281"/>
        <v>0</v>
      </c>
      <c r="T1616" s="389"/>
      <c r="U1616" s="389">
        <f t="shared" si="279"/>
        <v>0</v>
      </c>
      <c r="V1616" s="451"/>
      <c r="W1616" s="452"/>
      <c r="X1616" s="386"/>
      <c r="Y1616" s="390"/>
      <c r="Z1616" s="391"/>
      <c r="AA1616" s="392"/>
      <c r="AB1616" s="393"/>
      <c r="AC1616" s="394"/>
      <c r="AD1616" s="395">
        <f t="shared" si="282"/>
        <v>0</v>
      </c>
      <c r="AE1616" s="396">
        <f>IF(OR(G1616=账期!$A$18,G1616=账期!$A$20,G1616=账期!$A$22,G1616=账期!$A$24,G1616=账期!$A$25,G1616=账期!$A$27,G1616=账期!$A$26,G1616=账期!$A$28,G1616=账期!$A$30,G1616=账期!$A$32,G1616=账期!$A$34,G1616=账期!$A$35,G1616=账期!$A$37,G1616=账期!$A$39,G1616=账期!$A$40,G1616=账期!$A$41,G1616=账期!$A$42,G1616=账期!$A$43,G1616=账期!$A$44,G1616=账期!$A$45,G1616=账期!$A$46,G1616=账期!$A$48,G1616=账期!$A$50,G1616=账期!$A$51,G1616=账期!$A$52,G1616=账期!$A$53,G1616=账期!$A$54,G1616=账期!$A$56,G1616=账期!$A$57,G1616=账期!$A$58,G1616=账期!$A$59,G1616=账期!$A$60,G1616=账期!$A$61,G1616=账期!$A$62,G1616=账期!$A$63,G1616=账期!$A$64,G1616=账期!$A$66,G1616=账期!$A$67,G1616=账期!$A$68,G1616=账期!$A$70,G1616=账期!$A$71),30,IF(OR(G1616=账期!$A$74,G1616=账期!$A$77,G1616=账期!$A$76,G1616=账期!$A$79,G1616=账期!$A$80,G1616=账期!$A$81,G1616=账期!$A$83,G1616=账期!$A$85,G1616=账期!$A$87,G1616=账期!$A$89,G1616=账期!$A$91),60,IF(OR(G1616=账期!$A$93,G1616=账期!$A$94,G1616=账期!$A$95,G1616=账期!$A$96,G1616=账期!$A$98,G1616=账期!$A$99,G1616=账期!$A$101,G1616=账期!$A$102),90,0)))</f>
        <v>0</v>
      </c>
      <c r="AF1616" s="396"/>
      <c r="AG1616" s="384"/>
      <c r="AH1616" s="396" t="str">
        <f t="shared" si="278"/>
        <v/>
      </c>
    </row>
    <row r="1617" spans="1:34" ht="18" customHeight="1" x14ac:dyDescent="0.25">
      <c r="A1617" s="301" t="str">
        <f t="shared" si="280"/>
        <v/>
      </c>
      <c r="B1617" s="380"/>
      <c r="C1617" s="381"/>
      <c r="D1617" s="382"/>
      <c r="E1617" s="383" t="str">
        <f t="shared" si="276"/>
        <v>C</v>
      </c>
      <c r="F1617" s="383" t="str">
        <f t="shared" si="277"/>
        <v>C</v>
      </c>
      <c r="G1617" s="384"/>
      <c r="H1617" s="385" t="str">
        <f>IF(G1617="","",VLOOKUP(G1617,下拉数据源!J:K,2,0))</f>
        <v/>
      </c>
      <c r="I1617" s="385"/>
      <c r="J1617" s="385"/>
      <c r="K1617" s="386"/>
      <c r="L1617" s="384"/>
      <c r="M1617" s="384"/>
      <c r="N1617" s="384"/>
      <c r="O1617" s="384"/>
      <c r="P1617" s="386"/>
      <c r="Q1617" s="387"/>
      <c r="R1617" s="286"/>
      <c r="S1617" s="388">
        <f t="shared" si="281"/>
        <v>0</v>
      </c>
      <c r="T1617" s="389"/>
      <c r="U1617" s="389">
        <f t="shared" si="279"/>
        <v>0</v>
      </c>
      <c r="V1617" s="451"/>
      <c r="W1617" s="452"/>
      <c r="X1617" s="386"/>
      <c r="Y1617" s="390"/>
      <c r="Z1617" s="391"/>
      <c r="AA1617" s="392"/>
      <c r="AB1617" s="393"/>
      <c r="AC1617" s="394"/>
      <c r="AD1617" s="395">
        <f t="shared" si="282"/>
        <v>0</v>
      </c>
      <c r="AE1617" s="396">
        <f>IF(OR(G1617=账期!$A$18,G1617=账期!$A$20,G1617=账期!$A$22,G1617=账期!$A$24,G1617=账期!$A$25,G1617=账期!$A$27,G1617=账期!$A$26,G1617=账期!$A$28,G1617=账期!$A$30,G1617=账期!$A$32,G1617=账期!$A$34,G1617=账期!$A$35,G1617=账期!$A$37,G1617=账期!$A$39,G1617=账期!$A$40,G1617=账期!$A$41,G1617=账期!$A$42,G1617=账期!$A$43,G1617=账期!$A$44,G1617=账期!$A$45,G1617=账期!$A$46,G1617=账期!$A$48,G1617=账期!$A$50,G1617=账期!$A$51,G1617=账期!$A$52,G1617=账期!$A$53,G1617=账期!$A$54,G1617=账期!$A$56,G1617=账期!$A$57,G1617=账期!$A$58,G1617=账期!$A$59,G1617=账期!$A$60,G1617=账期!$A$61,G1617=账期!$A$62,G1617=账期!$A$63,G1617=账期!$A$64,G1617=账期!$A$66,G1617=账期!$A$67,G1617=账期!$A$68,G1617=账期!$A$70,G1617=账期!$A$71),30,IF(OR(G1617=账期!$A$74,G1617=账期!$A$77,G1617=账期!$A$76,G1617=账期!$A$79,G1617=账期!$A$80,G1617=账期!$A$81,G1617=账期!$A$83,G1617=账期!$A$85,G1617=账期!$A$87,G1617=账期!$A$89,G1617=账期!$A$91),60,IF(OR(G1617=账期!$A$93,G1617=账期!$A$94,G1617=账期!$A$95,G1617=账期!$A$96,G1617=账期!$A$98,G1617=账期!$A$99,G1617=账期!$A$101,G1617=账期!$A$102),90,0)))</f>
        <v>0</v>
      </c>
      <c r="AF1617" s="396"/>
      <c r="AG1617" s="384"/>
      <c r="AH1617" s="396" t="str">
        <f t="shared" si="278"/>
        <v/>
      </c>
    </row>
    <row r="1618" spans="1:34" ht="18" customHeight="1" x14ac:dyDescent="0.25">
      <c r="A1618" s="301" t="str">
        <f t="shared" si="280"/>
        <v/>
      </c>
      <c r="B1618" s="380"/>
      <c r="C1618" s="381"/>
      <c r="D1618" s="382"/>
      <c r="E1618" s="383" t="str">
        <f t="shared" si="276"/>
        <v>C</v>
      </c>
      <c r="F1618" s="383" t="str">
        <f t="shared" si="277"/>
        <v>C</v>
      </c>
      <c r="G1618" s="384"/>
      <c r="H1618" s="385" t="str">
        <f>IF(G1618="","",VLOOKUP(G1618,下拉数据源!J:K,2,0))</f>
        <v/>
      </c>
      <c r="I1618" s="385"/>
      <c r="J1618" s="385"/>
      <c r="K1618" s="386"/>
      <c r="L1618" s="384"/>
      <c r="M1618" s="384"/>
      <c r="N1618" s="384"/>
      <c r="O1618" s="384"/>
      <c r="P1618" s="386"/>
      <c r="Q1618" s="387"/>
      <c r="R1618" s="286"/>
      <c r="S1618" s="388">
        <f t="shared" si="281"/>
        <v>0</v>
      </c>
      <c r="T1618" s="389"/>
      <c r="U1618" s="389">
        <f t="shared" si="279"/>
        <v>0</v>
      </c>
      <c r="V1618" s="451"/>
      <c r="W1618" s="452"/>
      <c r="X1618" s="386"/>
      <c r="Y1618" s="390"/>
      <c r="Z1618" s="391"/>
      <c r="AA1618" s="392"/>
      <c r="AB1618" s="393"/>
      <c r="AC1618" s="394"/>
      <c r="AD1618" s="395">
        <f t="shared" si="282"/>
        <v>0</v>
      </c>
      <c r="AE1618" s="396">
        <f>IF(OR(G1618=账期!$A$18,G1618=账期!$A$20,G1618=账期!$A$22,G1618=账期!$A$24,G1618=账期!$A$25,G1618=账期!$A$27,G1618=账期!$A$26,G1618=账期!$A$28,G1618=账期!$A$30,G1618=账期!$A$32,G1618=账期!$A$34,G1618=账期!$A$35,G1618=账期!$A$37,G1618=账期!$A$39,G1618=账期!$A$40,G1618=账期!$A$41,G1618=账期!$A$42,G1618=账期!$A$43,G1618=账期!$A$44,G1618=账期!$A$45,G1618=账期!$A$46,G1618=账期!$A$48,G1618=账期!$A$50,G1618=账期!$A$51,G1618=账期!$A$52,G1618=账期!$A$53,G1618=账期!$A$54,G1618=账期!$A$56,G1618=账期!$A$57,G1618=账期!$A$58,G1618=账期!$A$59,G1618=账期!$A$60,G1618=账期!$A$61,G1618=账期!$A$62,G1618=账期!$A$63,G1618=账期!$A$64,G1618=账期!$A$66,G1618=账期!$A$67,G1618=账期!$A$68,G1618=账期!$A$70,G1618=账期!$A$71),30,IF(OR(G1618=账期!$A$74,G1618=账期!$A$77,G1618=账期!$A$76,G1618=账期!$A$79,G1618=账期!$A$80,G1618=账期!$A$81,G1618=账期!$A$83,G1618=账期!$A$85,G1618=账期!$A$87,G1618=账期!$A$89,G1618=账期!$A$91),60,IF(OR(G1618=账期!$A$93,G1618=账期!$A$94,G1618=账期!$A$95,G1618=账期!$A$96,G1618=账期!$A$98,G1618=账期!$A$99,G1618=账期!$A$101,G1618=账期!$A$102),90,0)))</f>
        <v>0</v>
      </c>
      <c r="AF1618" s="396"/>
      <c r="AG1618" s="384"/>
      <c r="AH1618" s="396" t="str">
        <f t="shared" si="278"/>
        <v/>
      </c>
    </row>
    <row r="1619" spans="1:34" ht="18" customHeight="1" x14ac:dyDescent="0.25">
      <c r="A1619" s="301" t="str">
        <f t="shared" si="280"/>
        <v/>
      </c>
      <c r="B1619" s="380"/>
      <c r="C1619" s="381"/>
      <c r="D1619" s="382"/>
      <c r="E1619" s="383" t="str">
        <f t="shared" si="276"/>
        <v>C</v>
      </c>
      <c r="F1619" s="383" t="str">
        <f t="shared" si="277"/>
        <v>C</v>
      </c>
      <c r="G1619" s="384"/>
      <c r="H1619" s="385" t="str">
        <f>IF(G1619="","",VLOOKUP(G1619,下拉数据源!J:K,2,0))</f>
        <v/>
      </c>
      <c r="I1619" s="385"/>
      <c r="J1619" s="385"/>
      <c r="K1619" s="386"/>
      <c r="L1619" s="384"/>
      <c r="M1619" s="384"/>
      <c r="N1619" s="384"/>
      <c r="O1619" s="384"/>
      <c r="P1619" s="386"/>
      <c r="Q1619" s="387"/>
      <c r="R1619" s="286"/>
      <c r="S1619" s="388">
        <f t="shared" si="281"/>
        <v>0</v>
      </c>
      <c r="T1619" s="389"/>
      <c r="U1619" s="389">
        <f t="shared" si="279"/>
        <v>0</v>
      </c>
      <c r="V1619" s="451"/>
      <c r="W1619" s="452"/>
      <c r="X1619" s="386"/>
      <c r="Y1619" s="390"/>
      <c r="Z1619" s="391"/>
      <c r="AA1619" s="392"/>
      <c r="AB1619" s="393"/>
      <c r="AC1619" s="394"/>
      <c r="AD1619" s="395">
        <f t="shared" si="282"/>
        <v>0</v>
      </c>
      <c r="AE1619" s="396">
        <f>IF(OR(G1619=账期!$A$18,G1619=账期!$A$20,G1619=账期!$A$22,G1619=账期!$A$24,G1619=账期!$A$25,G1619=账期!$A$27,G1619=账期!$A$26,G1619=账期!$A$28,G1619=账期!$A$30,G1619=账期!$A$32,G1619=账期!$A$34,G1619=账期!$A$35,G1619=账期!$A$37,G1619=账期!$A$39,G1619=账期!$A$40,G1619=账期!$A$41,G1619=账期!$A$42,G1619=账期!$A$43,G1619=账期!$A$44,G1619=账期!$A$45,G1619=账期!$A$46,G1619=账期!$A$48,G1619=账期!$A$50,G1619=账期!$A$51,G1619=账期!$A$52,G1619=账期!$A$53,G1619=账期!$A$54,G1619=账期!$A$56,G1619=账期!$A$57,G1619=账期!$A$58,G1619=账期!$A$59,G1619=账期!$A$60,G1619=账期!$A$61,G1619=账期!$A$62,G1619=账期!$A$63,G1619=账期!$A$64,G1619=账期!$A$66,G1619=账期!$A$67,G1619=账期!$A$68,G1619=账期!$A$70,G1619=账期!$A$71),30,IF(OR(G1619=账期!$A$74,G1619=账期!$A$77,G1619=账期!$A$76,G1619=账期!$A$79,G1619=账期!$A$80,G1619=账期!$A$81,G1619=账期!$A$83,G1619=账期!$A$85,G1619=账期!$A$87,G1619=账期!$A$89,G1619=账期!$A$91),60,IF(OR(G1619=账期!$A$93,G1619=账期!$A$94,G1619=账期!$A$95,G1619=账期!$A$96,G1619=账期!$A$98,G1619=账期!$A$99,G1619=账期!$A$101,G1619=账期!$A$102),90,0)))</f>
        <v>0</v>
      </c>
      <c r="AF1619" s="396"/>
      <c r="AG1619" s="384"/>
      <c r="AH1619" s="396" t="str">
        <f t="shared" si="278"/>
        <v/>
      </c>
    </row>
    <row r="1620" spans="1:34" ht="18" customHeight="1" x14ac:dyDescent="0.25">
      <c r="A1620" s="301" t="str">
        <f t="shared" si="280"/>
        <v/>
      </c>
      <c r="B1620" s="380"/>
      <c r="C1620" s="381"/>
      <c r="D1620" s="382"/>
      <c r="E1620" s="383" t="str">
        <f t="shared" si="276"/>
        <v>C</v>
      </c>
      <c r="F1620" s="383" t="str">
        <f t="shared" si="277"/>
        <v>C</v>
      </c>
      <c r="G1620" s="384"/>
      <c r="H1620" s="385" t="str">
        <f>IF(G1620="","",VLOOKUP(G1620,下拉数据源!J:K,2,0))</f>
        <v/>
      </c>
      <c r="I1620" s="385"/>
      <c r="J1620" s="385"/>
      <c r="K1620" s="386"/>
      <c r="L1620" s="384"/>
      <c r="M1620" s="384"/>
      <c r="N1620" s="384"/>
      <c r="O1620" s="384"/>
      <c r="P1620" s="386"/>
      <c r="Q1620" s="387"/>
      <c r="R1620" s="286"/>
      <c r="S1620" s="388">
        <f t="shared" si="281"/>
        <v>0</v>
      </c>
      <c r="T1620" s="389"/>
      <c r="U1620" s="389">
        <f t="shared" si="279"/>
        <v>0</v>
      </c>
      <c r="V1620" s="451"/>
      <c r="W1620" s="452"/>
      <c r="X1620" s="386"/>
      <c r="Y1620" s="390"/>
      <c r="Z1620" s="391"/>
      <c r="AA1620" s="392"/>
      <c r="AB1620" s="393"/>
      <c r="AC1620" s="394"/>
      <c r="AD1620" s="395">
        <f t="shared" si="282"/>
        <v>0</v>
      </c>
      <c r="AE1620" s="396">
        <f>IF(OR(G1620=账期!$A$18,G1620=账期!$A$20,G1620=账期!$A$22,G1620=账期!$A$24,G1620=账期!$A$25,G1620=账期!$A$27,G1620=账期!$A$26,G1620=账期!$A$28,G1620=账期!$A$30,G1620=账期!$A$32,G1620=账期!$A$34,G1620=账期!$A$35,G1620=账期!$A$37,G1620=账期!$A$39,G1620=账期!$A$40,G1620=账期!$A$41,G1620=账期!$A$42,G1620=账期!$A$43,G1620=账期!$A$44,G1620=账期!$A$45,G1620=账期!$A$46,G1620=账期!$A$48,G1620=账期!$A$50,G1620=账期!$A$51,G1620=账期!$A$52,G1620=账期!$A$53,G1620=账期!$A$54,G1620=账期!$A$56,G1620=账期!$A$57,G1620=账期!$A$58,G1620=账期!$A$59,G1620=账期!$A$60,G1620=账期!$A$61,G1620=账期!$A$62,G1620=账期!$A$63,G1620=账期!$A$64,G1620=账期!$A$66,G1620=账期!$A$67,G1620=账期!$A$68,G1620=账期!$A$70,G1620=账期!$A$71),30,IF(OR(G1620=账期!$A$74,G1620=账期!$A$77,G1620=账期!$A$76,G1620=账期!$A$79,G1620=账期!$A$80,G1620=账期!$A$81,G1620=账期!$A$83,G1620=账期!$A$85,G1620=账期!$A$87,G1620=账期!$A$89,G1620=账期!$A$91),60,IF(OR(G1620=账期!$A$93,G1620=账期!$A$94,G1620=账期!$A$95,G1620=账期!$A$96,G1620=账期!$A$98,G1620=账期!$A$99,G1620=账期!$A$101,G1620=账期!$A$102),90,0)))</f>
        <v>0</v>
      </c>
      <c r="AF1620" s="396"/>
      <c r="AG1620" s="384"/>
      <c r="AH1620" s="396" t="str">
        <f t="shared" si="278"/>
        <v/>
      </c>
    </row>
    <row r="1621" spans="1:34" ht="18" customHeight="1" x14ac:dyDescent="0.25">
      <c r="A1621" s="301" t="str">
        <f t="shared" si="280"/>
        <v/>
      </c>
      <c r="B1621" s="380"/>
      <c r="C1621" s="381"/>
      <c r="D1621" s="382"/>
      <c r="E1621" s="383" t="str">
        <f t="shared" si="276"/>
        <v>C</v>
      </c>
      <c r="F1621" s="383" t="str">
        <f t="shared" si="277"/>
        <v>C</v>
      </c>
      <c r="G1621" s="384"/>
      <c r="H1621" s="385" t="str">
        <f>IF(G1621="","",VLOOKUP(G1621,下拉数据源!J:K,2,0))</f>
        <v/>
      </c>
      <c r="I1621" s="385"/>
      <c r="J1621" s="385"/>
      <c r="K1621" s="386"/>
      <c r="L1621" s="384"/>
      <c r="M1621" s="384"/>
      <c r="N1621" s="384"/>
      <c r="O1621" s="384"/>
      <c r="P1621" s="386"/>
      <c r="Q1621" s="387"/>
      <c r="R1621" s="286"/>
      <c r="S1621" s="388">
        <f t="shared" si="281"/>
        <v>0</v>
      </c>
      <c r="T1621" s="389"/>
      <c r="U1621" s="389">
        <f t="shared" si="279"/>
        <v>0</v>
      </c>
      <c r="V1621" s="451"/>
      <c r="W1621" s="452"/>
      <c r="X1621" s="386"/>
      <c r="Y1621" s="390"/>
      <c r="Z1621" s="391"/>
      <c r="AA1621" s="392"/>
      <c r="AB1621" s="393"/>
      <c r="AC1621" s="394"/>
      <c r="AD1621" s="395">
        <f t="shared" si="282"/>
        <v>0</v>
      </c>
      <c r="AE1621" s="396">
        <f>IF(OR(G1621=账期!$A$18,G1621=账期!$A$20,G1621=账期!$A$22,G1621=账期!$A$24,G1621=账期!$A$25,G1621=账期!$A$27,G1621=账期!$A$26,G1621=账期!$A$28,G1621=账期!$A$30,G1621=账期!$A$32,G1621=账期!$A$34,G1621=账期!$A$35,G1621=账期!$A$37,G1621=账期!$A$39,G1621=账期!$A$40,G1621=账期!$A$41,G1621=账期!$A$42,G1621=账期!$A$43,G1621=账期!$A$44,G1621=账期!$A$45,G1621=账期!$A$46,G1621=账期!$A$48,G1621=账期!$A$50,G1621=账期!$A$51,G1621=账期!$A$52,G1621=账期!$A$53,G1621=账期!$A$54,G1621=账期!$A$56,G1621=账期!$A$57,G1621=账期!$A$58,G1621=账期!$A$59,G1621=账期!$A$60,G1621=账期!$A$61,G1621=账期!$A$62,G1621=账期!$A$63,G1621=账期!$A$64,G1621=账期!$A$66,G1621=账期!$A$67,G1621=账期!$A$68,G1621=账期!$A$70,G1621=账期!$A$71),30,IF(OR(G1621=账期!$A$74,G1621=账期!$A$77,G1621=账期!$A$76,G1621=账期!$A$79,G1621=账期!$A$80,G1621=账期!$A$81,G1621=账期!$A$83,G1621=账期!$A$85,G1621=账期!$A$87,G1621=账期!$A$89,G1621=账期!$A$91),60,IF(OR(G1621=账期!$A$93,G1621=账期!$A$94,G1621=账期!$A$95,G1621=账期!$A$96,G1621=账期!$A$98,G1621=账期!$A$99,G1621=账期!$A$101,G1621=账期!$A$102),90,0)))</f>
        <v>0</v>
      </c>
      <c r="AF1621" s="396"/>
      <c r="AG1621" s="384"/>
      <c r="AH1621" s="396" t="str">
        <f t="shared" si="278"/>
        <v/>
      </c>
    </row>
    <row r="1622" spans="1:34" ht="18" customHeight="1" x14ac:dyDescent="0.25">
      <c r="A1622" s="301" t="str">
        <f t="shared" si="280"/>
        <v/>
      </c>
      <c r="B1622" s="380"/>
      <c r="C1622" s="381"/>
      <c r="D1622" s="382"/>
      <c r="E1622" s="383" t="str">
        <f t="shared" si="276"/>
        <v>C</v>
      </c>
      <c r="F1622" s="383" t="str">
        <f t="shared" si="277"/>
        <v>C</v>
      </c>
      <c r="G1622" s="384"/>
      <c r="H1622" s="385" t="str">
        <f>IF(G1622="","",VLOOKUP(G1622,下拉数据源!J:K,2,0))</f>
        <v/>
      </c>
      <c r="I1622" s="385"/>
      <c r="J1622" s="385"/>
      <c r="K1622" s="386"/>
      <c r="L1622" s="384"/>
      <c r="M1622" s="384"/>
      <c r="N1622" s="384"/>
      <c r="O1622" s="384"/>
      <c r="P1622" s="386"/>
      <c r="Q1622" s="387"/>
      <c r="R1622" s="286"/>
      <c r="S1622" s="388">
        <f t="shared" si="281"/>
        <v>0</v>
      </c>
      <c r="T1622" s="389"/>
      <c r="U1622" s="389">
        <f t="shared" si="279"/>
        <v>0</v>
      </c>
      <c r="V1622" s="451"/>
      <c r="W1622" s="452"/>
      <c r="X1622" s="386"/>
      <c r="Y1622" s="390"/>
      <c r="Z1622" s="391"/>
      <c r="AA1622" s="392"/>
      <c r="AB1622" s="393"/>
      <c r="AC1622" s="394"/>
      <c r="AD1622" s="395">
        <f t="shared" si="282"/>
        <v>0</v>
      </c>
      <c r="AE1622" s="396">
        <f>IF(OR(G1622=账期!$A$18,G1622=账期!$A$20,G1622=账期!$A$22,G1622=账期!$A$24,G1622=账期!$A$25,G1622=账期!$A$27,G1622=账期!$A$26,G1622=账期!$A$28,G1622=账期!$A$30,G1622=账期!$A$32,G1622=账期!$A$34,G1622=账期!$A$35,G1622=账期!$A$37,G1622=账期!$A$39,G1622=账期!$A$40,G1622=账期!$A$41,G1622=账期!$A$42,G1622=账期!$A$43,G1622=账期!$A$44,G1622=账期!$A$45,G1622=账期!$A$46,G1622=账期!$A$48,G1622=账期!$A$50,G1622=账期!$A$51,G1622=账期!$A$52,G1622=账期!$A$53,G1622=账期!$A$54,G1622=账期!$A$56,G1622=账期!$A$57,G1622=账期!$A$58,G1622=账期!$A$59,G1622=账期!$A$60,G1622=账期!$A$61,G1622=账期!$A$62,G1622=账期!$A$63,G1622=账期!$A$64,G1622=账期!$A$66,G1622=账期!$A$67,G1622=账期!$A$68,G1622=账期!$A$70,G1622=账期!$A$71),30,IF(OR(G1622=账期!$A$74,G1622=账期!$A$77,G1622=账期!$A$76,G1622=账期!$A$79,G1622=账期!$A$80,G1622=账期!$A$81,G1622=账期!$A$83,G1622=账期!$A$85,G1622=账期!$A$87,G1622=账期!$A$89,G1622=账期!$A$91),60,IF(OR(G1622=账期!$A$93,G1622=账期!$A$94,G1622=账期!$A$95,G1622=账期!$A$96,G1622=账期!$A$98,G1622=账期!$A$99,G1622=账期!$A$101,G1622=账期!$A$102),90,0)))</f>
        <v>0</v>
      </c>
      <c r="AF1622" s="396"/>
      <c r="AG1622" s="384"/>
      <c r="AH1622" s="396" t="str">
        <f t="shared" si="278"/>
        <v/>
      </c>
    </row>
    <row r="1623" spans="1:34" ht="18" customHeight="1" x14ac:dyDescent="0.25">
      <c r="A1623" s="301" t="str">
        <f t="shared" si="280"/>
        <v/>
      </c>
      <c r="B1623" s="380"/>
      <c r="C1623" s="381"/>
      <c r="D1623" s="382"/>
      <c r="E1623" s="383" t="str">
        <f t="shared" si="276"/>
        <v>C</v>
      </c>
      <c r="F1623" s="383" t="str">
        <f t="shared" si="277"/>
        <v>C</v>
      </c>
      <c r="G1623" s="384"/>
      <c r="H1623" s="385" t="str">
        <f>IF(G1623="","",VLOOKUP(G1623,下拉数据源!J:K,2,0))</f>
        <v/>
      </c>
      <c r="I1623" s="385"/>
      <c r="J1623" s="385"/>
      <c r="K1623" s="386"/>
      <c r="L1623" s="384"/>
      <c r="M1623" s="384"/>
      <c r="N1623" s="384"/>
      <c r="O1623" s="384"/>
      <c r="P1623" s="386"/>
      <c r="Q1623" s="387"/>
      <c r="R1623" s="286"/>
      <c r="S1623" s="388">
        <f t="shared" si="281"/>
        <v>0</v>
      </c>
      <c r="T1623" s="389"/>
      <c r="U1623" s="389">
        <f t="shared" si="279"/>
        <v>0</v>
      </c>
      <c r="V1623" s="451"/>
      <c r="W1623" s="452"/>
      <c r="X1623" s="386"/>
      <c r="Y1623" s="390"/>
      <c r="Z1623" s="391"/>
      <c r="AA1623" s="392"/>
      <c r="AB1623" s="393"/>
      <c r="AC1623" s="394"/>
      <c r="AD1623" s="395">
        <f t="shared" si="282"/>
        <v>0</v>
      </c>
      <c r="AE1623" s="396">
        <f>IF(OR(G1623=账期!$A$18,G1623=账期!$A$20,G1623=账期!$A$22,G1623=账期!$A$24,G1623=账期!$A$25,G1623=账期!$A$27,G1623=账期!$A$26,G1623=账期!$A$28,G1623=账期!$A$30,G1623=账期!$A$32,G1623=账期!$A$34,G1623=账期!$A$35,G1623=账期!$A$37,G1623=账期!$A$39,G1623=账期!$A$40,G1623=账期!$A$41,G1623=账期!$A$42,G1623=账期!$A$43,G1623=账期!$A$44,G1623=账期!$A$45,G1623=账期!$A$46,G1623=账期!$A$48,G1623=账期!$A$50,G1623=账期!$A$51,G1623=账期!$A$52,G1623=账期!$A$53,G1623=账期!$A$54,G1623=账期!$A$56,G1623=账期!$A$57,G1623=账期!$A$58,G1623=账期!$A$59,G1623=账期!$A$60,G1623=账期!$A$61,G1623=账期!$A$62,G1623=账期!$A$63,G1623=账期!$A$64,G1623=账期!$A$66,G1623=账期!$A$67,G1623=账期!$A$68,G1623=账期!$A$70,G1623=账期!$A$71),30,IF(OR(G1623=账期!$A$74,G1623=账期!$A$77,G1623=账期!$A$76,G1623=账期!$A$79,G1623=账期!$A$80,G1623=账期!$A$81,G1623=账期!$A$83,G1623=账期!$A$85,G1623=账期!$A$87,G1623=账期!$A$89,G1623=账期!$A$91),60,IF(OR(G1623=账期!$A$93,G1623=账期!$A$94,G1623=账期!$A$95,G1623=账期!$A$96,G1623=账期!$A$98,G1623=账期!$A$99,G1623=账期!$A$101,G1623=账期!$A$102),90,0)))</f>
        <v>0</v>
      </c>
      <c r="AF1623" s="396"/>
      <c r="AG1623" s="384"/>
      <c r="AH1623" s="396" t="str">
        <f t="shared" si="278"/>
        <v/>
      </c>
    </row>
    <row r="1624" spans="1:34" ht="18" customHeight="1" x14ac:dyDescent="0.25">
      <c r="A1624" s="301" t="str">
        <f t="shared" si="280"/>
        <v/>
      </c>
      <c r="B1624" s="380"/>
      <c r="C1624" s="381"/>
      <c r="D1624" s="382"/>
      <c r="E1624" s="383" t="str">
        <f t="shared" si="276"/>
        <v>C</v>
      </c>
      <c r="F1624" s="383" t="str">
        <f t="shared" si="277"/>
        <v>C</v>
      </c>
      <c r="G1624" s="384"/>
      <c r="H1624" s="385" t="str">
        <f>IF(G1624="","",VLOOKUP(G1624,下拉数据源!J:K,2,0))</f>
        <v/>
      </c>
      <c r="I1624" s="385"/>
      <c r="J1624" s="385"/>
      <c r="K1624" s="386"/>
      <c r="L1624" s="384"/>
      <c r="M1624" s="384"/>
      <c r="N1624" s="384"/>
      <c r="O1624" s="384"/>
      <c r="P1624" s="386"/>
      <c r="Q1624" s="387"/>
      <c r="R1624" s="286"/>
      <c r="S1624" s="388">
        <f t="shared" si="281"/>
        <v>0</v>
      </c>
      <c r="T1624" s="389"/>
      <c r="U1624" s="389">
        <f t="shared" si="279"/>
        <v>0</v>
      </c>
      <c r="V1624" s="451"/>
      <c r="W1624" s="452"/>
      <c r="X1624" s="386"/>
      <c r="Y1624" s="390"/>
      <c r="Z1624" s="391"/>
      <c r="AA1624" s="392"/>
      <c r="AB1624" s="393"/>
      <c r="AC1624" s="394"/>
      <c r="AD1624" s="395">
        <f t="shared" si="282"/>
        <v>0</v>
      </c>
      <c r="AE1624" s="396">
        <f>IF(OR(G1624=账期!$A$18,G1624=账期!$A$20,G1624=账期!$A$22,G1624=账期!$A$24,G1624=账期!$A$25,G1624=账期!$A$27,G1624=账期!$A$26,G1624=账期!$A$28,G1624=账期!$A$30,G1624=账期!$A$32,G1624=账期!$A$34,G1624=账期!$A$35,G1624=账期!$A$37,G1624=账期!$A$39,G1624=账期!$A$40,G1624=账期!$A$41,G1624=账期!$A$42,G1624=账期!$A$43,G1624=账期!$A$44,G1624=账期!$A$45,G1624=账期!$A$46,G1624=账期!$A$48,G1624=账期!$A$50,G1624=账期!$A$51,G1624=账期!$A$52,G1624=账期!$A$53,G1624=账期!$A$54,G1624=账期!$A$56,G1624=账期!$A$57,G1624=账期!$A$58,G1624=账期!$A$59,G1624=账期!$A$60,G1624=账期!$A$61,G1624=账期!$A$62,G1624=账期!$A$63,G1624=账期!$A$64,G1624=账期!$A$66,G1624=账期!$A$67,G1624=账期!$A$68,G1624=账期!$A$70,G1624=账期!$A$71),30,IF(OR(G1624=账期!$A$74,G1624=账期!$A$77,G1624=账期!$A$76,G1624=账期!$A$79,G1624=账期!$A$80,G1624=账期!$A$81,G1624=账期!$A$83,G1624=账期!$A$85,G1624=账期!$A$87,G1624=账期!$A$89,G1624=账期!$A$91),60,IF(OR(G1624=账期!$A$93,G1624=账期!$A$94,G1624=账期!$A$95,G1624=账期!$A$96,G1624=账期!$A$98,G1624=账期!$A$99,G1624=账期!$A$101,G1624=账期!$A$102),90,0)))</f>
        <v>0</v>
      </c>
      <c r="AF1624" s="396"/>
      <c r="AG1624" s="384"/>
      <c r="AH1624" s="396" t="str">
        <f t="shared" si="278"/>
        <v/>
      </c>
    </row>
    <row r="1625" spans="1:34" ht="18" customHeight="1" x14ac:dyDescent="0.25">
      <c r="A1625" s="301" t="str">
        <f t="shared" si="280"/>
        <v/>
      </c>
      <c r="B1625" s="380"/>
      <c r="C1625" s="381"/>
      <c r="D1625" s="382"/>
      <c r="E1625" s="383" t="str">
        <f t="shared" si="276"/>
        <v>C</v>
      </c>
      <c r="F1625" s="383" t="str">
        <f t="shared" si="277"/>
        <v>C</v>
      </c>
      <c r="G1625" s="384"/>
      <c r="H1625" s="385" t="str">
        <f>IF(G1625="","",VLOOKUP(G1625,下拉数据源!J:K,2,0))</f>
        <v/>
      </c>
      <c r="I1625" s="385"/>
      <c r="J1625" s="385"/>
      <c r="K1625" s="386"/>
      <c r="L1625" s="384"/>
      <c r="M1625" s="384"/>
      <c r="N1625" s="384"/>
      <c r="O1625" s="384"/>
      <c r="P1625" s="386"/>
      <c r="Q1625" s="387"/>
      <c r="R1625" s="286"/>
      <c r="S1625" s="388">
        <f t="shared" si="281"/>
        <v>0</v>
      </c>
      <c r="T1625" s="389"/>
      <c r="U1625" s="389">
        <f t="shared" si="279"/>
        <v>0</v>
      </c>
      <c r="V1625" s="451"/>
      <c r="W1625" s="452"/>
      <c r="X1625" s="386"/>
      <c r="Y1625" s="390"/>
      <c r="Z1625" s="391"/>
      <c r="AA1625" s="392"/>
      <c r="AB1625" s="393"/>
      <c r="AC1625" s="394"/>
      <c r="AD1625" s="395">
        <f t="shared" si="282"/>
        <v>0</v>
      </c>
      <c r="AE1625" s="396">
        <f>IF(OR(G1625=账期!$A$18,G1625=账期!$A$20,G1625=账期!$A$22,G1625=账期!$A$24,G1625=账期!$A$25,G1625=账期!$A$27,G1625=账期!$A$26,G1625=账期!$A$28,G1625=账期!$A$30,G1625=账期!$A$32,G1625=账期!$A$34,G1625=账期!$A$35,G1625=账期!$A$37,G1625=账期!$A$39,G1625=账期!$A$40,G1625=账期!$A$41,G1625=账期!$A$42,G1625=账期!$A$43,G1625=账期!$A$44,G1625=账期!$A$45,G1625=账期!$A$46,G1625=账期!$A$48,G1625=账期!$A$50,G1625=账期!$A$51,G1625=账期!$A$52,G1625=账期!$A$53,G1625=账期!$A$54,G1625=账期!$A$56,G1625=账期!$A$57,G1625=账期!$A$58,G1625=账期!$A$59,G1625=账期!$A$60,G1625=账期!$A$61,G1625=账期!$A$62,G1625=账期!$A$63,G1625=账期!$A$64,G1625=账期!$A$66,G1625=账期!$A$67,G1625=账期!$A$68,G1625=账期!$A$70,G1625=账期!$A$71),30,IF(OR(G1625=账期!$A$74,G1625=账期!$A$77,G1625=账期!$A$76,G1625=账期!$A$79,G1625=账期!$A$80,G1625=账期!$A$81,G1625=账期!$A$83,G1625=账期!$A$85,G1625=账期!$A$87,G1625=账期!$A$89,G1625=账期!$A$91),60,IF(OR(G1625=账期!$A$93,G1625=账期!$A$94,G1625=账期!$A$95,G1625=账期!$A$96,G1625=账期!$A$98,G1625=账期!$A$99,G1625=账期!$A$101,G1625=账期!$A$102),90,0)))</f>
        <v>0</v>
      </c>
      <c r="AF1625" s="396"/>
      <c r="AG1625" s="384"/>
      <c r="AH1625" s="396" t="str">
        <f t="shared" si="278"/>
        <v/>
      </c>
    </row>
    <row r="1626" spans="1:34" ht="18" customHeight="1" x14ac:dyDescent="0.25">
      <c r="A1626" s="301" t="str">
        <f t="shared" si="280"/>
        <v/>
      </c>
      <c r="B1626" s="380"/>
      <c r="C1626" s="381"/>
      <c r="D1626" s="382"/>
      <c r="E1626" s="383" t="str">
        <f t="shared" si="276"/>
        <v>C</v>
      </c>
      <c r="F1626" s="383" t="str">
        <f t="shared" si="277"/>
        <v>C</v>
      </c>
      <c r="G1626" s="384"/>
      <c r="H1626" s="385" t="str">
        <f>IF(G1626="","",VLOOKUP(G1626,下拉数据源!J:K,2,0))</f>
        <v/>
      </c>
      <c r="I1626" s="385"/>
      <c r="J1626" s="385"/>
      <c r="K1626" s="386"/>
      <c r="L1626" s="384"/>
      <c r="M1626" s="384"/>
      <c r="N1626" s="384"/>
      <c r="O1626" s="384"/>
      <c r="P1626" s="386"/>
      <c r="Q1626" s="387"/>
      <c r="R1626" s="286"/>
      <c r="S1626" s="388">
        <f t="shared" si="281"/>
        <v>0</v>
      </c>
      <c r="T1626" s="389"/>
      <c r="U1626" s="389">
        <f t="shared" si="279"/>
        <v>0</v>
      </c>
      <c r="V1626" s="451"/>
      <c r="W1626" s="452"/>
      <c r="X1626" s="386"/>
      <c r="Y1626" s="390"/>
      <c r="Z1626" s="391"/>
      <c r="AA1626" s="392"/>
      <c r="AB1626" s="393"/>
      <c r="AC1626" s="394"/>
      <c r="AD1626" s="395">
        <f t="shared" si="282"/>
        <v>0</v>
      </c>
      <c r="AE1626" s="396">
        <f>IF(OR(G1626=账期!$A$18,G1626=账期!$A$20,G1626=账期!$A$22,G1626=账期!$A$24,G1626=账期!$A$25,G1626=账期!$A$27,G1626=账期!$A$26,G1626=账期!$A$28,G1626=账期!$A$30,G1626=账期!$A$32,G1626=账期!$A$34,G1626=账期!$A$35,G1626=账期!$A$37,G1626=账期!$A$39,G1626=账期!$A$40,G1626=账期!$A$41,G1626=账期!$A$42,G1626=账期!$A$43,G1626=账期!$A$44,G1626=账期!$A$45,G1626=账期!$A$46,G1626=账期!$A$48,G1626=账期!$A$50,G1626=账期!$A$51,G1626=账期!$A$52,G1626=账期!$A$53,G1626=账期!$A$54,G1626=账期!$A$56,G1626=账期!$A$57,G1626=账期!$A$58,G1626=账期!$A$59,G1626=账期!$A$60,G1626=账期!$A$61,G1626=账期!$A$62,G1626=账期!$A$63,G1626=账期!$A$64,G1626=账期!$A$66,G1626=账期!$A$67,G1626=账期!$A$68,G1626=账期!$A$70,G1626=账期!$A$71),30,IF(OR(G1626=账期!$A$74,G1626=账期!$A$77,G1626=账期!$A$76,G1626=账期!$A$79,G1626=账期!$A$80,G1626=账期!$A$81,G1626=账期!$A$83,G1626=账期!$A$85,G1626=账期!$A$87,G1626=账期!$A$89,G1626=账期!$A$91),60,IF(OR(G1626=账期!$A$93,G1626=账期!$A$94,G1626=账期!$A$95,G1626=账期!$A$96,G1626=账期!$A$98,G1626=账期!$A$99,G1626=账期!$A$101,G1626=账期!$A$102),90,0)))</f>
        <v>0</v>
      </c>
      <c r="AF1626" s="396"/>
      <c r="AG1626" s="384"/>
      <c r="AH1626" s="396" t="str">
        <f t="shared" si="278"/>
        <v/>
      </c>
    </row>
    <row r="1627" spans="1:34" ht="18" customHeight="1" x14ac:dyDescent="0.25">
      <c r="A1627" s="301" t="str">
        <f t="shared" si="280"/>
        <v/>
      </c>
      <c r="B1627" s="380"/>
      <c r="C1627" s="381"/>
      <c r="D1627" s="382"/>
      <c r="E1627" s="383" t="str">
        <f t="shared" si="276"/>
        <v>C</v>
      </c>
      <c r="F1627" s="383" t="str">
        <f t="shared" si="277"/>
        <v>C</v>
      </c>
      <c r="G1627" s="384"/>
      <c r="H1627" s="385" t="str">
        <f>IF(G1627="","",VLOOKUP(G1627,下拉数据源!J:K,2,0))</f>
        <v/>
      </c>
      <c r="I1627" s="385"/>
      <c r="J1627" s="385"/>
      <c r="K1627" s="386"/>
      <c r="L1627" s="384"/>
      <c r="M1627" s="384"/>
      <c r="N1627" s="384"/>
      <c r="O1627" s="384"/>
      <c r="P1627" s="386"/>
      <c r="Q1627" s="387"/>
      <c r="R1627" s="286"/>
      <c r="S1627" s="388">
        <f t="shared" si="281"/>
        <v>0</v>
      </c>
      <c r="T1627" s="389"/>
      <c r="U1627" s="389">
        <f t="shared" si="279"/>
        <v>0</v>
      </c>
      <c r="V1627" s="451"/>
      <c r="W1627" s="452"/>
      <c r="X1627" s="386"/>
      <c r="Y1627" s="390"/>
      <c r="Z1627" s="391"/>
      <c r="AA1627" s="392"/>
      <c r="AB1627" s="393"/>
      <c r="AC1627" s="394"/>
      <c r="AD1627" s="395">
        <f t="shared" si="282"/>
        <v>0</v>
      </c>
      <c r="AE1627" s="396">
        <f>IF(OR(G1627=账期!$A$18,G1627=账期!$A$20,G1627=账期!$A$22,G1627=账期!$A$24,G1627=账期!$A$25,G1627=账期!$A$27,G1627=账期!$A$26,G1627=账期!$A$28,G1627=账期!$A$30,G1627=账期!$A$32,G1627=账期!$A$34,G1627=账期!$A$35,G1627=账期!$A$37,G1627=账期!$A$39,G1627=账期!$A$40,G1627=账期!$A$41,G1627=账期!$A$42,G1627=账期!$A$43,G1627=账期!$A$44,G1627=账期!$A$45,G1627=账期!$A$46,G1627=账期!$A$48,G1627=账期!$A$50,G1627=账期!$A$51,G1627=账期!$A$52,G1627=账期!$A$53,G1627=账期!$A$54,G1627=账期!$A$56,G1627=账期!$A$57,G1627=账期!$A$58,G1627=账期!$A$59,G1627=账期!$A$60,G1627=账期!$A$61,G1627=账期!$A$62,G1627=账期!$A$63,G1627=账期!$A$64,G1627=账期!$A$66,G1627=账期!$A$67,G1627=账期!$A$68,G1627=账期!$A$70,G1627=账期!$A$71),30,IF(OR(G1627=账期!$A$74,G1627=账期!$A$77,G1627=账期!$A$76,G1627=账期!$A$79,G1627=账期!$A$80,G1627=账期!$A$81,G1627=账期!$A$83,G1627=账期!$A$85,G1627=账期!$A$87,G1627=账期!$A$89,G1627=账期!$A$91),60,IF(OR(G1627=账期!$A$93,G1627=账期!$A$94,G1627=账期!$A$95,G1627=账期!$A$96,G1627=账期!$A$98,G1627=账期!$A$99,G1627=账期!$A$101,G1627=账期!$A$102),90,0)))</f>
        <v>0</v>
      </c>
      <c r="AF1627" s="396"/>
      <c r="AG1627" s="384"/>
      <c r="AH1627" s="396" t="str">
        <f t="shared" si="278"/>
        <v/>
      </c>
    </row>
    <row r="1628" spans="1:34" ht="18" customHeight="1" x14ac:dyDescent="0.25">
      <c r="A1628" s="301" t="str">
        <f t="shared" si="280"/>
        <v/>
      </c>
      <c r="B1628" s="380"/>
      <c r="C1628" s="381"/>
      <c r="D1628" s="382"/>
      <c r="E1628" s="383" t="str">
        <f t="shared" si="276"/>
        <v>C</v>
      </c>
      <c r="F1628" s="383" t="str">
        <f t="shared" si="277"/>
        <v>C</v>
      </c>
      <c r="G1628" s="384"/>
      <c r="H1628" s="385" t="str">
        <f>IF(G1628="","",VLOOKUP(G1628,下拉数据源!J:K,2,0))</f>
        <v/>
      </c>
      <c r="I1628" s="385"/>
      <c r="J1628" s="385"/>
      <c r="K1628" s="386"/>
      <c r="L1628" s="384"/>
      <c r="M1628" s="384"/>
      <c r="N1628" s="384"/>
      <c r="O1628" s="384"/>
      <c r="P1628" s="386"/>
      <c r="Q1628" s="387"/>
      <c r="R1628" s="286"/>
      <c r="S1628" s="388">
        <f t="shared" si="281"/>
        <v>0</v>
      </c>
      <c r="T1628" s="389"/>
      <c r="U1628" s="389">
        <f t="shared" si="279"/>
        <v>0</v>
      </c>
      <c r="V1628" s="451"/>
      <c r="W1628" s="452"/>
      <c r="X1628" s="386"/>
      <c r="Y1628" s="390"/>
      <c r="Z1628" s="391"/>
      <c r="AA1628" s="392"/>
      <c r="AB1628" s="393"/>
      <c r="AC1628" s="394"/>
      <c r="AD1628" s="395">
        <f t="shared" si="282"/>
        <v>0</v>
      </c>
      <c r="AE1628" s="396">
        <f>IF(OR(G1628=账期!$A$18,G1628=账期!$A$20,G1628=账期!$A$22,G1628=账期!$A$24,G1628=账期!$A$25,G1628=账期!$A$27,G1628=账期!$A$26,G1628=账期!$A$28,G1628=账期!$A$30,G1628=账期!$A$32,G1628=账期!$A$34,G1628=账期!$A$35,G1628=账期!$A$37,G1628=账期!$A$39,G1628=账期!$A$40,G1628=账期!$A$41,G1628=账期!$A$42,G1628=账期!$A$43,G1628=账期!$A$44,G1628=账期!$A$45,G1628=账期!$A$46,G1628=账期!$A$48,G1628=账期!$A$50,G1628=账期!$A$51,G1628=账期!$A$52,G1628=账期!$A$53,G1628=账期!$A$54,G1628=账期!$A$56,G1628=账期!$A$57,G1628=账期!$A$58,G1628=账期!$A$59,G1628=账期!$A$60,G1628=账期!$A$61,G1628=账期!$A$62,G1628=账期!$A$63,G1628=账期!$A$64,G1628=账期!$A$66,G1628=账期!$A$67,G1628=账期!$A$68,G1628=账期!$A$70,G1628=账期!$A$71),30,IF(OR(G1628=账期!$A$74,G1628=账期!$A$77,G1628=账期!$A$76,G1628=账期!$A$79,G1628=账期!$A$80,G1628=账期!$A$81,G1628=账期!$A$83,G1628=账期!$A$85,G1628=账期!$A$87,G1628=账期!$A$89,G1628=账期!$A$91),60,IF(OR(G1628=账期!$A$93,G1628=账期!$A$94,G1628=账期!$A$95,G1628=账期!$A$96,G1628=账期!$A$98,G1628=账期!$A$99,G1628=账期!$A$101,G1628=账期!$A$102),90,0)))</f>
        <v>0</v>
      </c>
      <c r="AF1628" s="396"/>
      <c r="AG1628" s="384"/>
      <c r="AH1628" s="396" t="str">
        <f t="shared" si="278"/>
        <v/>
      </c>
    </row>
    <row r="1629" spans="1:34" ht="18" customHeight="1" x14ac:dyDescent="0.25">
      <c r="A1629" s="301" t="str">
        <f t="shared" si="280"/>
        <v/>
      </c>
      <c r="B1629" s="380"/>
      <c r="C1629" s="381"/>
      <c r="D1629" s="382"/>
      <c r="E1629" s="383" t="str">
        <f t="shared" ref="E1629:E1692" si="283">IF(OR(D1629="长飞",D1629="烽火",D1629="特发",D1629="富通",D1629="亨通",G1629="赣州金信诺",G1629="江苏永鼎",G1629="宏安集团"),"A",IF(OR(G1629="广意通讯",G1629="湖北楚天",G1629="宁波格亿达",G1629="通鼎互联",G1629="黄石昌达",G1629="江苏俊知",G1629="珠海汉胜",G1629="武汉电信"),"B","C"))</f>
        <v>C</v>
      </c>
      <c r="F1629" s="383" t="str">
        <f t="shared" ref="F1629:F1692" si="284">IF(OR(G1629="成都大唐",G1629="广东亨通",G1629="江苏亨通",G1629="兰州长飞",G1629="南京华信",G1629="汕头奥星",G1629="特发光网",G1629="武汉长飞",G1629="长春烽火",G1629="广意通讯",G1629="湖北楚天",G1629="宁波格亿达",G1629="通鼎互联",G1629="安徽汉唐",G1629="安徽宜德",G1629="安徽盈通",G1629="成都康宁",G1629="成都中飞",G1629="东莞光佳",G1629="东莞鸿鑫",G1629="烽火博鑫",G1629="佛山星蓝",G1629="广东金桥",G1629="广州联兴",G1629="贵州乾新",G1629="航天电工",G1629="合肥兴联",G1629="湖北宇洪",G1629="江苏奥通",G1629="江苏中远",G1629="宁波辰飞",G1629="宁波汉生",G1629="宁波宇欣",G1629="山东太平洋",G1629="山东特发",G1629="山东永通",G1629="上海朗闻",G1629="上海翼波",G1629="四川天邑",G1629="四川旭泰",G1629="武汉瑞联",G1629="武汉同至",G1629="西安西古",G1629="西安鑫华通",G1629="武汉驿路通",G1629="长光通信",G1629="中电八所",G1629="中电光达",G1629="中利集团",G1629="重庆特发",G1629="舟山安格",G1629="珠海邗秦"),"A",IF(OR(G1629="富通天津",G1629="赣州金信诺",G1629="江苏永鼎",G1629="上海长飞",G1629="特发股份",G1629="武汉烽火",G1629="西安烽火",G1629="长飞中利",G1629="江苏中天",G1629="江西联创",G1629="宁波盈谷",G1629="黄石昌达",G1629="四川长飞"),"B","C"))</f>
        <v>C</v>
      </c>
      <c r="G1629" s="384"/>
      <c r="H1629" s="385" t="str">
        <f>IF(G1629="","",VLOOKUP(G1629,下拉数据源!J:K,2,0))</f>
        <v/>
      </c>
      <c r="I1629" s="385"/>
      <c r="J1629" s="385"/>
      <c r="K1629" s="386"/>
      <c r="L1629" s="384"/>
      <c r="M1629" s="384"/>
      <c r="N1629" s="384"/>
      <c r="O1629" s="384"/>
      <c r="P1629" s="386"/>
      <c r="Q1629" s="387"/>
      <c r="R1629" s="286"/>
      <c r="S1629" s="388">
        <f t="shared" si="281"/>
        <v>0</v>
      </c>
      <c r="T1629" s="389"/>
      <c r="U1629" s="389">
        <f t="shared" si="279"/>
        <v>0</v>
      </c>
      <c r="V1629" s="451"/>
      <c r="W1629" s="452"/>
      <c r="X1629" s="386"/>
      <c r="Y1629" s="390"/>
      <c r="Z1629" s="391"/>
      <c r="AA1629" s="392"/>
      <c r="AB1629" s="393"/>
      <c r="AC1629" s="394"/>
      <c r="AD1629" s="395">
        <f t="shared" si="282"/>
        <v>0</v>
      </c>
      <c r="AE1629" s="396">
        <f>IF(OR(G1629=账期!$A$18,G1629=账期!$A$20,G1629=账期!$A$22,G1629=账期!$A$24,G1629=账期!$A$25,G1629=账期!$A$27,G1629=账期!$A$26,G1629=账期!$A$28,G1629=账期!$A$30,G1629=账期!$A$32,G1629=账期!$A$34,G1629=账期!$A$35,G1629=账期!$A$37,G1629=账期!$A$39,G1629=账期!$A$40,G1629=账期!$A$41,G1629=账期!$A$42,G1629=账期!$A$43,G1629=账期!$A$44,G1629=账期!$A$45,G1629=账期!$A$46,G1629=账期!$A$48,G1629=账期!$A$50,G1629=账期!$A$51,G1629=账期!$A$52,G1629=账期!$A$53,G1629=账期!$A$54,G1629=账期!$A$56,G1629=账期!$A$57,G1629=账期!$A$58,G1629=账期!$A$59,G1629=账期!$A$60,G1629=账期!$A$61,G1629=账期!$A$62,G1629=账期!$A$63,G1629=账期!$A$64,G1629=账期!$A$66,G1629=账期!$A$67,G1629=账期!$A$68,G1629=账期!$A$70,G1629=账期!$A$71),30,IF(OR(G1629=账期!$A$74,G1629=账期!$A$77,G1629=账期!$A$76,G1629=账期!$A$79,G1629=账期!$A$80,G1629=账期!$A$81,G1629=账期!$A$83,G1629=账期!$A$85,G1629=账期!$A$87,G1629=账期!$A$89,G1629=账期!$A$91),60,IF(OR(G1629=账期!$A$93,G1629=账期!$A$94,G1629=账期!$A$95,G1629=账期!$A$96,G1629=账期!$A$98,G1629=账期!$A$99,G1629=账期!$A$101,G1629=账期!$A$102),90,0)))</f>
        <v>0</v>
      </c>
      <c r="AF1629" s="396"/>
      <c r="AG1629" s="384"/>
      <c r="AH1629" s="396" t="str">
        <f t="shared" si="278"/>
        <v/>
      </c>
    </row>
    <row r="1630" spans="1:34" ht="18" customHeight="1" x14ac:dyDescent="0.25">
      <c r="A1630" s="301" t="str">
        <f t="shared" si="280"/>
        <v/>
      </c>
      <c r="B1630" s="380"/>
      <c r="C1630" s="381"/>
      <c r="D1630" s="382"/>
      <c r="E1630" s="383" t="str">
        <f t="shared" si="283"/>
        <v>C</v>
      </c>
      <c r="F1630" s="383" t="str">
        <f t="shared" si="284"/>
        <v>C</v>
      </c>
      <c r="G1630" s="384"/>
      <c r="H1630" s="385" t="str">
        <f>IF(G1630="","",VLOOKUP(G1630,下拉数据源!J:K,2,0))</f>
        <v/>
      </c>
      <c r="I1630" s="385"/>
      <c r="J1630" s="385"/>
      <c r="K1630" s="386"/>
      <c r="L1630" s="384"/>
      <c r="M1630" s="384"/>
      <c r="N1630" s="384"/>
      <c r="O1630" s="384"/>
      <c r="P1630" s="386"/>
      <c r="Q1630" s="387"/>
      <c r="R1630" s="286"/>
      <c r="S1630" s="388">
        <f t="shared" si="281"/>
        <v>0</v>
      </c>
      <c r="T1630" s="389"/>
      <c r="U1630" s="389">
        <f t="shared" si="279"/>
        <v>0</v>
      </c>
      <c r="V1630" s="451"/>
      <c r="W1630" s="452"/>
      <c r="X1630" s="386"/>
      <c r="Y1630" s="390"/>
      <c r="Z1630" s="391"/>
      <c r="AA1630" s="392"/>
      <c r="AB1630" s="393"/>
      <c r="AC1630" s="394"/>
      <c r="AD1630" s="395">
        <f t="shared" si="282"/>
        <v>0</v>
      </c>
      <c r="AE1630" s="396">
        <f>IF(OR(G1630=账期!$A$18,G1630=账期!$A$20,G1630=账期!$A$22,G1630=账期!$A$24,G1630=账期!$A$25,G1630=账期!$A$27,G1630=账期!$A$26,G1630=账期!$A$28,G1630=账期!$A$30,G1630=账期!$A$32,G1630=账期!$A$34,G1630=账期!$A$35,G1630=账期!$A$37,G1630=账期!$A$39,G1630=账期!$A$40,G1630=账期!$A$41,G1630=账期!$A$42,G1630=账期!$A$43,G1630=账期!$A$44,G1630=账期!$A$45,G1630=账期!$A$46,G1630=账期!$A$48,G1630=账期!$A$50,G1630=账期!$A$51,G1630=账期!$A$52,G1630=账期!$A$53,G1630=账期!$A$54,G1630=账期!$A$56,G1630=账期!$A$57,G1630=账期!$A$58,G1630=账期!$A$59,G1630=账期!$A$60,G1630=账期!$A$61,G1630=账期!$A$62,G1630=账期!$A$63,G1630=账期!$A$64,G1630=账期!$A$66,G1630=账期!$A$67,G1630=账期!$A$68,G1630=账期!$A$70,G1630=账期!$A$71),30,IF(OR(G1630=账期!$A$74,G1630=账期!$A$77,G1630=账期!$A$76,G1630=账期!$A$79,G1630=账期!$A$80,G1630=账期!$A$81,G1630=账期!$A$83,G1630=账期!$A$85,G1630=账期!$A$87,G1630=账期!$A$89,G1630=账期!$A$91),60,IF(OR(G1630=账期!$A$93,G1630=账期!$A$94,G1630=账期!$A$95,G1630=账期!$A$96,G1630=账期!$A$98,G1630=账期!$A$99,G1630=账期!$A$101,G1630=账期!$A$102),90,0)))</f>
        <v>0</v>
      </c>
      <c r="AF1630" s="396"/>
      <c r="AG1630" s="384"/>
      <c r="AH1630" s="396" t="str">
        <f t="shared" si="278"/>
        <v/>
      </c>
    </row>
    <row r="1631" spans="1:34" ht="18" customHeight="1" x14ac:dyDescent="0.25">
      <c r="A1631" s="301" t="str">
        <f t="shared" si="280"/>
        <v/>
      </c>
      <c r="B1631" s="380"/>
      <c r="C1631" s="381"/>
      <c r="D1631" s="382"/>
      <c r="E1631" s="383" t="str">
        <f t="shared" si="283"/>
        <v>C</v>
      </c>
      <c r="F1631" s="383" t="str">
        <f t="shared" si="284"/>
        <v>C</v>
      </c>
      <c r="G1631" s="384"/>
      <c r="H1631" s="385" t="str">
        <f>IF(G1631="","",VLOOKUP(G1631,下拉数据源!J:K,2,0))</f>
        <v/>
      </c>
      <c r="I1631" s="385"/>
      <c r="J1631" s="385"/>
      <c r="K1631" s="386"/>
      <c r="L1631" s="384"/>
      <c r="M1631" s="384"/>
      <c r="N1631" s="384"/>
      <c r="O1631" s="384"/>
      <c r="P1631" s="386"/>
      <c r="Q1631" s="387"/>
      <c r="R1631" s="286"/>
      <c r="S1631" s="388">
        <f t="shared" si="281"/>
        <v>0</v>
      </c>
      <c r="T1631" s="389"/>
      <c r="U1631" s="389">
        <f t="shared" si="279"/>
        <v>0</v>
      </c>
      <c r="V1631" s="451"/>
      <c r="W1631" s="452"/>
      <c r="X1631" s="386"/>
      <c r="Y1631" s="390"/>
      <c r="Z1631" s="391"/>
      <c r="AA1631" s="392"/>
      <c r="AB1631" s="393"/>
      <c r="AC1631" s="394"/>
      <c r="AD1631" s="395">
        <f t="shared" si="282"/>
        <v>0</v>
      </c>
      <c r="AE1631" s="396">
        <f>IF(OR(G1631=账期!$A$18,G1631=账期!$A$20,G1631=账期!$A$22,G1631=账期!$A$24,G1631=账期!$A$25,G1631=账期!$A$27,G1631=账期!$A$26,G1631=账期!$A$28,G1631=账期!$A$30,G1631=账期!$A$32,G1631=账期!$A$34,G1631=账期!$A$35,G1631=账期!$A$37,G1631=账期!$A$39,G1631=账期!$A$40,G1631=账期!$A$41,G1631=账期!$A$42,G1631=账期!$A$43,G1631=账期!$A$44,G1631=账期!$A$45,G1631=账期!$A$46,G1631=账期!$A$48,G1631=账期!$A$50,G1631=账期!$A$51,G1631=账期!$A$52,G1631=账期!$A$53,G1631=账期!$A$54,G1631=账期!$A$56,G1631=账期!$A$57,G1631=账期!$A$58,G1631=账期!$A$59,G1631=账期!$A$60,G1631=账期!$A$61,G1631=账期!$A$62,G1631=账期!$A$63,G1631=账期!$A$64,G1631=账期!$A$66,G1631=账期!$A$67,G1631=账期!$A$68,G1631=账期!$A$70,G1631=账期!$A$71),30,IF(OR(G1631=账期!$A$74,G1631=账期!$A$77,G1631=账期!$A$76,G1631=账期!$A$79,G1631=账期!$A$80,G1631=账期!$A$81,G1631=账期!$A$83,G1631=账期!$A$85,G1631=账期!$A$87,G1631=账期!$A$89,G1631=账期!$A$91),60,IF(OR(G1631=账期!$A$93,G1631=账期!$A$94,G1631=账期!$A$95,G1631=账期!$A$96,G1631=账期!$A$98,G1631=账期!$A$99,G1631=账期!$A$101,G1631=账期!$A$102),90,0)))</f>
        <v>0</v>
      </c>
      <c r="AF1631" s="396"/>
      <c r="AG1631" s="384"/>
      <c r="AH1631" s="396" t="str">
        <f t="shared" si="278"/>
        <v/>
      </c>
    </row>
    <row r="1632" spans="1:34" ht="18" customHeight="1" x14ac:dyDescent="0.25">
      <c r="A1632" s="301" t="str">
        <f t="shared" si="280"/>
        <v/>
      </c>
      <c r="B1632" s="380"/>
      <c r="C1632" s="381"/>
      <c r="D1632" s="382"/>
      <c r="E1632" s="383" t="str">
        <f t="shared" si="283"/>
        <v>C</v>
      </c>
      <c r="F1632" s="383" t="str">
        <f t="shared" si="284"/>
        <v>C</v>
      </c>
      <c r="G1632" s="384"/>
      <c r="H1632" s="385" t="str">
        <f>IF(G1632="","",VLOOKUP(G1632,下拉数据源!J:K,2,0))</f>
        <v/>
      </c>
      <c r="I1632" s="385"/>
      <c r="J1632" s="385"/>
      <c r="K1632" s="386"/>
      <c r="L1632" s="384"/>
      <c r="M1632" s="384"/>
      <c r="N1632" s="384"/>
      <c r="O1632" s="384"/>
      <c r="P1632" s="386"/>
      <c r="Q1632" s="387"/>
      <c r="R1632" s="286"/>
      <c r="S1632" s="388">
        <f t="shared" si="281"/>
        <v>0</v>
      </c>
      <c r="T1632" s="389"/>
      <c r="U1632" s="389">
        <f t="shared" si="279"/>
        <v>0</v>
      </c>
      <c r="V1632" s="451"/>
      <c r="W1632" s="452"/>
      <c r="X1632" s="386"/>
      <c r="Y1632" s="390"/>
      <c r="Z1632" s="391"/>
      <c r="AA1632" s="392"/>
      <c r="AB1632" s="393"/>
      <c r="AC1632" s="394"/>
      <c r="AD1632" s="395">
        <f t="shared" si="282"/>
        <v>0</v>
      </c>
      <c r="AE1632" s="396">
        <f>IF(OR(G1632=账期!$A$18,G1632=账期!$A$20,G1632=账期!$A$22,G1632=账期!$A$24,G1632=账期!$A$25,G1632=账期!$A$27,G1632=账期!$A$26,G1632=账期!$A$28,G1632=账期!$A$30,G1632=账期!$A$32,G1632=账期!$A$34,G1632=账期!$A$35,G1632=账期!$A$37,G1632=账期!$A$39,G1632=账期!$A$40,G1632=账期!$A$41,G1632=账期!$A$42,G1632=账期!$A$43,G1632=账期!$A$44,G1632=账期!$A$45,G1632=账期!$A$46,G1632=账期!$A$48,G1632=账期!$A$50,G1632=账期!$A$51,G1632=账期!$A$52,G1632=账期!$A$53,G1632=账期!$A$54,G1632=账期!$A$56,G1632=账期!$A$57,G1632=账期!$A$58,G1632=账期!$A$59,G1632=账期!$A$60,G1632=账期!$A$61,G1632=账期!$A$62,G1632=账期!$A$63,G1632=账期!$A$64,G1632=账期!$A$66,G1632=账期!$A$67,G1632=账期!$A$68,G1632=账期!$A$70,G1632=账期!$A$71),30,IF(OR(G1632=账期!$A$74,G1632=账期!$A$77,G1632=账期!$A$76,G1632=账期!$A$79,G1632=账期!$A$80,G1632=账期!$A$81,G1632=账期!$A$83,G1632=账期!$A$85,G1632=账期!$A$87,G1632=账期!$A$89,G1632=账期!$A$91),60,IF(OR(G1632=账期!$A$93,G1632=账期!$A$94,G1632=账期!$A$95,G1632=账期!$A$96,G1632=账期!$A$98,G1632=账期!$A$99,G1632=账期!$A$101,G1632=账期!$A$102),90,0)))</f>
        <v>0</v>
      </c>
      <c r="AF1632" s="396"/>
      <c r="AG1632" s="384"/>
      <c r="AH1632" s="396" t="str">
        <f t="shared" si="278"/>
        <v/>
      </c>
    </row>
    <row r="1633" spans="1:34" ht="18" customHeight="1" x14ac:dyDescent="0.25">
      <c r="A1633" s="301" t="str">
        <f t="shared" si="280"/>
        <v/>
      </c>
      <c r="B1633" s="380"/>
      <c r="C1633" s="381"/>
      <c r="D1633" s="382"/>
      <c r="E1633" s="383" t="str">
        <f t="shared" si="283"/>
        <v>C</v>
      </c>
      <c r="F1633" s="383" t="str">
        <f t="shared" si="284"/>
        <v>C</v>
      </c>
      <c r="G1633" s="384"/>
      <c r="H1633" s="385" t="str">
        <f>IF(G1633="","",VLOOKUP(G1633,下拉数据源!J:K,2,0))</f>
        <v/>
      </c>
      <c r="I1633" s="385"/>
      <c r="J1633" s="385"/>
      <c r="K1633" s="386"/>
      <c r="L1633" s="384"/>
      <c r="M1633" s="384"/>
      <c r="N1633" s="384"/>
      <c r="O1633" s="384"/>
      <c r="P1633" s="386"/>
      <c r="Q1633" s="387"/>
      <c r="R1633" s="286"/>
      <c r="S1633" s="388">
        <f t="shared" si="281"/>
        <v>0</v>
      </c>
      <c r="T1633" s="389"/>
      <c r="U1633" s="389">
        <f t="shared" si="279"/>
        <v>0</v>
      </c>
      <c r="V1633" s="451"/>
      <c r="W1633" s="452"/>
      <c r="X1633" s="386"/>
      <c r="Y1633" s="390"/>
      <c r="Z1633" s="391"/>
      <c r="AA1633" s="392"/>
      <c r="AB1633" s="393"/>
      <c r="AC1633" s="394"/>
      <c r="AD1633" s="395">
        <f t="shared" si="282"/>
        <v>0</v>
      </c>
      <c r="AE1633" s="396">
        <f>IF(OR(G1633=账期!$A$18,G1633=账期!$A$20,G1633=账期!$A$22,G1633=账期!$A$24,G1633=账期!$A$25,G1633=账期!$A$27,G1633=账期!$A$26,G1633=账期!$A$28,G1633=账期!$A$30,G1633=账期!$A$32,G1633=账期!$A$34,G1633=账期!$A$35,G1633=账期!$A$37,G1633=账期!$A$39,G1633=账期!$A$40,G1633=账期!$A$41,G1633=账期!$A$42,G1633=账期!$A$43,G1633=账期!$A$44,G1633=账期!$A$45,G1633=账期!$A$46,G1633=账期!$A$48,G1633=账期!$A$50,G1633=账期!$A$51,G1633=账期!$A$52,G1633=账期!$A$53,G1633=账期!$A$54,G1633=账期!$A$56,G1633=账期!$A$57,G1633=账期!$A$58,G1633=账期!$A$59,G1633=账期!$A$60,G1633=账期!$A$61,G1633=账期!$A$62,G1633=账期!$A$63,G1633=账期!$A$64,G1633=账期!$A$66,G1633=账期!$A$67,G1633=账期!$A$68,G1633=账期!$A$70,G1633=账期!$A$71),30,IF(OR(G1633=账期!$A$74,G1633=账期!$A$77,G1633=账期!$A$76,G1633=账期!$A$79,G1633=账期!$A$80,G1633=账期!$A$81,G1633=账期!$A$83,G1633=账期!$A$85,G1633=账期!$A$87,G1633=账期!$A$89,G1633=账期!$A$91),60,IF(OR(G1633=账期!$A$93,G1633=账期!$A$94,G1633=账期!$A$95,G1633=账期!$A$96,G1633=账期!$A$98,G1633=账期!$A$99,G1633=账期!$A$101,G1633=账期!$A$102),90,0)))</f>
        <v>0</v>
      </c>
      <c r="AF1633" s="396"/>
      <c r="AG1633" s="384"/>
      <c r="AH1633" s="396" t="str">
        <f t="shared" si="278"/>
        <v/>
      </c>
    </row>
    <row r="1634" spans="1:34" ht="18" customHeight="1" x14ac:dyDescent="0.25">
      <c r="A1634" s="301" t="str">
        <f t="shared" si="280"/>
        <v/>
      </c>
      <c r="B1634" s="380"/>
      <c r="C1634" s="381"/>
      <c r="D1634" s="382"/>
      <c r="E1634" s="383" t="str">
        <f t="shared" si="283"/>
        <v>C</v>
      </c>
      <c r="F1634" s="383" t="str">
        <f t="shared" si="284"/>
        <v>C</v>
      </c>
      <c r="G1634" s="384"/>
      <c r="H1634" s="385" t="str">
        <f>IF(G1634="","",VLOOKUP(G1634,下拉数据源!J:K,2,0))</f>
        <v/>
      </c>
      <c r="I1634" s="385"/>
      <c r="J1634" s="385"/>
      <c r="K1634" s="386"/>
      <c r="L1634" s="384"/>
      <c r="M1634" s="384"/>
      <c r="N1634" s="384"/>
      <c r="O1634" s="384"/>
      <c r="P1634" s="386"/>
      <c r="Q1634" s="387"/>
      <c r="R1634" s="286"/>
      <c r="S1634" s="388">
        <f t="shared" si="281"/>
        <v>0</v>
      </c>
      <c r="T1634" s="389"/>
      <c r="U1634" s="389">
        <f t="shared" si="279"/>
        <v>0</v>
      </c>
      <c r="V1634" s="451"/>
      <c r="W1634" s="452"/>
      <c r="X1634" s="386"/>
      <c r="Y1634" s="390"/>
      <c r="Z1634" s="391"/>
      <c r="AA1634" s="392"/>
      <c r="AB1634" s="393"/>
      <c r="AC1634" s="394"/>
      <c r="AD1634" s="395">
        <f t="shared" si="282"/>
        <v>0</v>
      </c>
      <c r="AE1634" s="396">
        <f>IF(OR(G1634=账期!$A$18,G1634=账期!$A$20,G1634=账期!$A$22,G1634=账期!$A$24,G1634=账期!$A$25,G1634=账期!$A$27,G1634=账期!$A$26,G1634=账期!$A$28,G1634=账期!$A$30,G1634=账期!$A$32,G1634=账期!$A$34,G1634=账期!$A$35,G1634=账期!$A$37,G1634=账期!$A$39,G1634=账期!$A$40,G1634=账期!$A$41,G1634=账期!$A$42,G1634=账期!$A$43,G1634=账期!$A$44,G1634=账期!$A$45,G1634=账期!$A$46,G1634=账期!$A$48,G1634=账期!$A$50,G1634=账期!$A$51,G1634=账期!$A$52,G1634=账期!$A$53,G1634=账期!$A$54,G1634=账期!$A$56,G1634=账期!$A$57,G1634=账期!$A$58,G1634=账期!$A$59,G1634=账期!$A$60,G1634=账期!$A$61,G1634=账期!$A$62,G1634=账期!$A$63,G1634=账期!$A$64,G1634=账期!$A$66,G1634=账期!$A$67,G1634=账期!$A$68,G1634=账期!$A$70,G1634=账期!$A$71),30,IF(OR(G1634=账期!$A$74,G1634=账期!$A$77,G1634=账期!$A$76,G1634=账期!$A$79,G1634=账期!$A$80,G1634=账期!$A$81,G1634=账期!$A$83,G1634=账期!$A$85,G1634=账期!$A$87,G1634=账期!$A$89,G1634=账期!$A$91),60,IF(OR(G1634=账期!$A$93,G1634=账期!$A$94,G1634=账期!$A$95,G1634=账期!$A$96,G1634=账期!$A$98,G1634=账期!$A$99,G1634=账期!$A$101,G1634=账期!$A$102),90,0)))</f>
        <v>0</v>
      </c>
      <c r="AF1634" s="396"/>
      <c r="AG1634" s="384"/>
      <c r="AH1634" s="396" t="str">
        <f t="shared" si="278"/>
        <v/>
      </c>
    </row>
    <row r="1635" spans="1:34" ht="18" customHeight="1" x14ac:dyDescent="0.25">
      <c r="A1635" s="301" t="str">
        <f t="shared" si="280"/>
        <v/>
      </c>
      <c r="B1635" s="380"/>
      <c r="C1635" s="381"/>
      <c r="D1635" s="382"/>
      <c r="E1635" s="383" t="str">
        <f t="shared" si="283"/>
        <v>C</v>
      </c>
      <c r="F1635" s="383" t="str">
        <f t="shared" si="284"/>
        <v>C</v>
      </c>
      <c r="G1635" s="384"/>
      <c r="H1635" s="385" t="str">
        <f>IF(G1635="","",VLOOKUP(G1635,下拉数据源!J:K,2,0))</f>
        <v/>
      </c>
      <c r="I1635" s="385"/>
      <c r="J1635" s="385"/>
      <c r="K1635" s="386"/>
      <c r="L1635" s="384"/>
      <c r="M1635" s="384"/>
      <c r="N1635" s="384"/>
      <c r="O1635" s="384"/>
      <c r="P1635" s="386"/>
      <c r="Q1635" s="387"/>
      <c r="R1635" s="286"/>
      <c r="S1635" s="388">
        <f t="shared" si="281"/>
        <v>0</v>
      </c>
      <c r="T1635" s="389"/>
      <c r="U1635" s="389">
        <f t="shared" si="279"/>
        <v>0</v>
      </c>
      <c r="V1635" s="451"/>
      <c r="W1635" s="452"/>
      <c r="X1635" s="386"/>
      <c r="Y1635" s="390"/>
      <c r="Z1635" s="391"/>
      <c r="AA1635" s="392"/>
      <c r="AB1635" s="393"/>
      <c r="AC1635" s="394"/>
      <c r="AD1635" s="395">
        <f t="shared" si="282"/>
        <v>0</v>
      </c>
      <c r="AE1635" s="396">
        <f>IF(OR(G1635=账期!$A$18,G1635=账期!$A$20,G1635=账期!$A$22,G1635=账期!$A$24,G1635=账期!$A$25,G1635=账期!$A$27,G1635=账期!$A$26,G1635=账期!$A$28,G1635=账期!$A$30,G1635=账期!$A$32,G1635=账期!$A$34,G1635=账期!$A$35,G1635=账期!$A$37,G1635=账期!$A$39,G1635=账期!$A$40,G1635=账期!$A$41,G1635=账期!$A$42,G1635=账期!$A$43,G1635=账期!$A$44,G1635=账期!$A$45,G1635=账期!$A$46,G1635=账期!$A$48,G1635=账期!$A$50,G1635=账期!$A$51,G1635=账期!$A$52,G1635=账期!$A$53,G1635=账期!$A$54,G1635=账期!$A$56,G1635=账期!$A$57,G1635=账期!$A$58,G1635=账期!$A$59,G1635=账期!$A$60,G1635=账期!$A$61,G1635=账期!$A$62,G1635=账期!$A$63,G1635=账期!$A$64,G1635=账期!$A$66,G1635=账期!$A$67,G1635=账期!$A$68,G1635=账期!$A$70,G1635=账期!$A$71),30,IF(OR(G1635=账期!$A$74,G1635=账期!$A$77,G1635=账期!$A$76,G1635=账期!$A$79,G1635=账期!$A$80,G1635=账期!$A$81,G1635=账期!$A$83,G1635=账期!$A$85,G1635=账期!$A$87,G1635=账期!$A$89,G1635=账期!$A$91),60,IF(OR(G1635=账期!$A$93,G1635=账期!$A$94,G1635=账期!$A$95,G1635=账期!$A$96,G1635=账期!$A$98,G1635=账期!$A$99,G1635=账期!$A$101,G1635=账期!$A$102),90,0)))</f>
        <v>0</v>
      </c>
      <c r="AF1635" s="396"/>
      <c r="AG1635" s="384"/>
      <c r="AH1635" s="396" t="str">
        <f t="shared" si="278"/>
        <v/>
      </c>
    </row>
    <row r="1636" spans="1:34" ht="18" customHeight="1" x14ac:dyDescent="0.25">
      <c r="A1636" s="301" t="str">
        <f t="shared" si="280"/>
        <v/>
      </c>
      <c r="B1636" s="380"/>
      <c r="C1636" s="381"/>
      <c r="D1636" s="382"/>
      <c r="E1636" s="383" t="str">
        <f t="shared" si="283"/>
        <v>C</v>
      </c>
      <c r="F1636" s="383" t="str">
        <f t="shared" si="284"/>
        <v>C</v>
      </c>
      <c r="G1636" s="384"/>
      <c r="H1636" s="385" t="str">
        <f>IF(G1636="","",VLOOKUP(G1636,下拉数据源!J:K,2,0))</f>
        <v/>
      </c>
      <c r="I1636" s="385"/>
      <c r="J1636" s="385"/>
      <c r="K1636" s="386"/>
      <c r="L1636" s="384"/>
      <c r="M1636" s="384"/>
      <c r="N1636" s="384"/>
      <c r="O1636" s="384"/>
      <c r="P1636" s="386"/>
      <c r="Q1636" s="387"/>
      <c r="R1636" s="286"/>
      <c r="S1636" s="388">
        <f t="shared" si="281"/>
        <v>0</v>
      </c>
      <c r="T1636" s="389"/>
      <c r="U1636" s="389">
        <f t="shared" si="279"/>
        <v>0</v>
      </c>
      <c r="V1636" s="451"/>
      <c r="W1636" s="452"/>
      <c r="X1636" s="386"/>
      <c r="Y1636" s="390"/>
      <c r="Z1636" s="391"/>
      <c r="AA1636" s="392"/>
      <c r="AB1636" s="393"/>
      <c r="AC1636" s="394"/>
      <c r="AD1636" s="395">
        <f t="shared" si="282"/>
        <v>0</v>
      </c>
      <c r="AE1636" s="396">
        <f>IF(OR(G1636=账期!$A$18,G1636=账期!$A$20,G1636=账期!$A$22,G1636=账期!$A$24,G1636=账期!$A$25,G1636=账期!$A$27,G1636=账期!$A$26,G1636=账期!$A$28,G1636=账期!$A$30,G1636=账期!$A$32,G1636=账期!$A$34,G1636=账期!$A$35,G1636=账期!$A$37,G1636=账期!$A$39,G1636=账期!$A$40,G1636=账期!$A$41,G1636=账期!$A$42,G1636=账期!$A$43,G1636=账期!$A$44,G1636=账期!$A$45,G1636=账期!$A$46,G1636=账期!$A$48,G1636=账期!$A$50,G1636=账期!$A$51,G1636=账期!$A$52,G1636=账期!$A$53,G1636=账期!$A$54,G1636=账期!$A$56,G1636=账期!$A$57,G1636=账期!$A$58,G1636=账期!$A$59,G1636=账期!$A$60,G1636=账期!$A$61,G1636=账期!$A$62,G1636=账期!$A$63,G1636=账期!$A$64,G1636=账期!$A$66,G1636=账期!$A$67,G1636=账期!$A$68,G1636=账期!$A$70,G1636=账期!$A$71),30,IF(OR(G1636=账期!$A$74,G1636=账期!$A$77,G1636=账期!$A$76,G1636=账期!$A$79,G1636=账期!$A$80,G1636=账期!$A$81,G1636=账期!$A$83,G1636=账期!$A$85,G1636=账期!$A$87,G1636=账期!$A$89,G1636=账期!$A$91),60,IF(OR(G1636=账期!$A$93,G1636=账期!$A$94,G1636=账期!$A$95,G1636=账期!$A$96,G1636=账期!$A$98,G1636=账期!$A$99,G1636=账期!$A$101,G1636=账期!$A$102),90,0)))</f>
        <v>0</v>
      </c>
      <c r="AF1636" s="396"/>
      <c r="AG1636" s="384"/>
      <c r="AH1636" s="396" t="str">
        <f t="shared" si="278"/>
        <v/>
      </c>
    </row>
    <row r="1637" spans="1:34" ht="18" customHeight="1" x14ac:dyDescent="0.25">
      <c r="A1637" s="301" t="str">
        <f t="shared" si="280"/>
        <v/>
      </c>
      <c r="B1637" s="380"/>
      <c r="C1637" s="381"/>
      <c r="D1637" s="382"/>
      <c r="E1637" s="383" t="str">
        <f t="shared" si="283"/>
        <v>C</v>
      </c>
      <c r="F1637" s="383" t="str">
        <f t="shared" si="284"/>
        <v>C</v>
      </c>
      <c r="G1637" s="384"/>
      <c r="H1637" s="385" t="str">
        <f>IF(G1637="","",VLOOKUP(G1637,下拉数据源!J:K,2,0))</f>
        <v/>
      </c>
      <c r="I1637" s="385"/>
      <c r="J1637" s="385"/>
      <c r="K1637" s="386"/>
      <c r="L1637" s="384"/>
      <c r="M1637" s="384"/>
      <c r="N1637" s="384"/>
      <c r="O1637" s="384"/>
      <c r="P1637" s="386"/>
      <c r="Q1637" s="387"/>
      <c r="R1637" s="286"/>
      <c r="S1637" s="388">
        <f t="shared" si="281"/>
        <v>0</v>
      </c>
      <c r="T1637" s="389"/>
      <c r="U1637" s="389">
        <f t="shared" si="279"/>
        <v>0</v>
      </c>
      <c r="V1637" s="451"/>
      <c r="W1637" s="452"/>
      <c r="X1637" s="386"/>
      <c r="Y1637" s="390"/>
      <c r="Z1637" s="391"/>
      <c r="AA1637" s="392"/>
      <c r="AB1637" s="393"/>
      <c r="AC1637" s="394"/>
      <c r="AD1637" s="395">
        <f t="shared" si="282"/>
        <v>0</v>
      </c>
      <c r="AE1637" s="396">
        <f>IF(OR(G1637=账期!$A$18,G1637=账期!$A$20,G1637=账期!$A$22,G1637=账期!$A$24,G1637=账期!$A$25,G1637=账期!$A$27,G1637=账期!$A$26,G1637=账期!$A$28,G1637=账期!$A$30,G1637=账期!$A$32,G1637=账期!$A$34,G1637=账期!$A$35,G1637=账期!$A$37,G1637=账期!$A$39,G1637=账期!$A$40,G1637=账期!$A$41,G1637=账期!$A$42,G1637=账期!$A$43,G1637=账期!$A$44,G1637=账期!$A$45,G1637=账期!$A$46,G1637=账期!$A$48,G1637=账期!$A$50,G1637=账期!$A$51,G1637=账期!$A$52,G1637=账期!$A$53,G1637=账期!$A$54,G1637=账期!$A$56,G1637=账期!$A$57,G1637=账期!$A$58,G1637=账期!$A$59,G1637=账期!$A$60,G1637=账期!$A$61,G1637=账期!$A$62,G1637=账期!$A$63,G1637=账期!$A$64,G1637=账期!$A$66,G1637=账期!$A$67,G1637=账期!$A$68,G1637=账期!$A$70,G1637=账期!$A$71),30,IF(OR(G1637=账期!$A$74,G1637=账期!$A$77,G1637=账期!$A$76,G1637=账期!$A$79,G1637=账期!$A$80,G1637=账期!$A$81,G1637=账期!$A$83,G1637=账期!$A$85,G1637=账期!$A$87,G1637=账期!$A$89,G1637=账期!$A$91),60,IF(OR(G1637=账期!$A$93,G1637=账期!$A$94,G1637=账期!$A$95,G1637=账期!$A$96,G1637=账期!$A$98,G1637=账期!$A$99,G1637=账期!$A$101,G1637=账期!$A$102),90,0)))</f>
        <v>0</v>
      </c>
      <c r="AF1637" s="396"/>
      <c r="AG1637" s="384"/>
      <c r="AH1637" s="396" t="str">
        <f t="shared" si="278"/>
        <v/>
      </c>
    </row>
    <row r="1638" spans="1:34" ht="18" customHeight="1" x14ac:dyDescent="0.25">
      <c r="A1638" s="301" t="str">
        <f t="shared" si="280"/>
        <v/>
      </c>
      <c r="B1638" s="380"/>
      <c r="C1638" s="381"/>
      <c r="D1638" s="382"/>
      <c r="E1638" s="383" t="str">
        <f t="shared" si="283"/>
        <v>C</v>
      </c>
      <c r="F1638" s="383" t="str">
        <f t="shared" si="284"/>
        <v>C</v>
      </c>
      <c r="G1638" s="384"/>
      <c r="H1638" s="385" t="str">
        <f>IF(G1638="","",VLOOKUP(G1638,下拉数据源!J:K,2,0))</f>
        <v/>
      </c>
      <c r="I1638" s="385"/>
      <c r="J1638" s="385"/>
      <c r="K1638" s="386"/>
      <c r="L1638" s="384"/>
      <c r="M1638" s="384"/>
      <c r="N1638" s="384"/>
      <c r="O1638" s="384"/>
      <c r="P1638" s="386"/>
      <c r="Q1638" s="387"/>
      <c r="R1638" s="286"/>
      <c r="S1638" s="388">
        <f t="shared" si="281"/>
        <v>0</v>
      </c>
      <c r="T1638" s="389"/>
      <c r="U1638" s="389">
        <f t="shared" si="279"/>
        <v>0</v>
      </c>
      <c r="V1638" s="451"/>
      <c r="W1638" s="452"/>
      <c r="X1638" s="386"/>
      <c r="Y1638" s="390"/>
      <c r="Z1638" s="391"/>
      <c r="AA1638" s="392"/>
      <c r="AB1638" s="393"/>
      <c r="AC1638" s="394"/>
      <c r="AD1638" s="395">
        <f t="shared" si="282"/>
        <v>0</v>
      </c>
      <c r="AE1638" s="396">
        <f>IF(OR(G1638=账期!$A$18,G1638=账期!$A$20,G1638=账期!$A$22,G1638=账期!$A$24,G1638=账期!$A$25,G1638=账期!$A$27,G1638=账期!$A$26,G1638=账期!$A$28,G1638=账期!$A$30,G1638=账期!$A$32,G1638=账期!$A$34,G1638=账期!$A$35,G1638=账期!$A$37,G1638=账期!$A$39,G1638=账期!$A$40,G1638=账期!$A$41,G1638=账期!$A$42,G1638=账期!$A$43,G1638=账期!$A$44,G1638=账期!$A$45,G1638=账期!$A$46,G1638=账期!$A$48,G1638=账期!$A$50,G1638=账期!$A$51,G1638=账期!$A$52,G1638=账期!$A$53,G1638=账期!$A$54,G1638=账期!$A$56,G1638=账期!$A$57,G1638=账期!$A$58,G1638=账期!$A$59,G1638=账期!$A$60,G1638=账期!$A$61,G1638=账期!$A$62,G1638=账期!$A$63,G1638=账期!$A$64,G1638=账期!$A$66,G1638=账期!$A$67,G1638=账期!$A$68,G1638=账期!$A$70,G1638=账期!$A$71),30,IF(OR(G1638=账期!$A$74,G1638=账期!$A$77,G1638=账期!$A$76,G1638=账期!$A$79,G1638=账期!$A$80,G1638=账期!$A$81,G1638=账期!$A$83,G1638=账期!$A$85,G1638=账期!$A$87,G1638=账期!$A$89,G1638=账期!$A$91),60,IF(OR(G1638=账期!$A$93,G1638=账期!$A$94,G1638=账期!$A$95,G1638=账期!$A$96,G1638=账期!$A$98,G1638=账期!$A$99,G1638=账期!$A$101,G1638=账期!$A$102),90,0)))</f>
        <v>0</v>
      </c>
      <c r="AF1638" s="396"/>
      <c r="AG1638" s="384"/>
      <c r="AH1638" s="396" t="str">
        <f t="shared" si="278"/>
        <v/>
      </c>
    </row>
    <row r="1639" spans="1:34" ht="18" customHeight="1" x14ac:dyDescent="0.25">
      <c r="A1639" s="301" t="str">
        <f t="shared" si="280"/>
        <v/>
      </c>
      <c r="B1639" s="380"/>
      <c r="C1639" s="381"/>
      <c r="D1639" s="382"/>
      <c r="E1639" s="383" t="str">
        <f t="shared" si="283"/>
        <v>C</v>
      </c>
      <c r="F1639" s="383" t="str">
        <f t="shared" si="284"/>
        <v>C</v>
      </c>
      <c r="G1639" s="384"/>
      <c r="H1639" s="385" t="str">
        <f>IF(G1639="","",VLOOKUP(G1639,下拉数据源!J:K,2,0))</f>
        <v/>
      </c>
      <c r="I1639" s="385"/>
      <c r="J1639" s="385"/>
      <c r="K1639" s="386"/>
      <c r="L1639" s="384"/>
      <c r="M1639" s="384"/>
      <c r="N1639" s="384"/>
      <c r="O1639" s="384"/>
      <c r="P1639" s="386"/>
      <c r="Q1639" s="387"/>
      <c r="R1639" s="286"/>
      <c r="S1639" s="388">
        <f t="shared" si="281"/>
        <v>0</v>
      </c>
      <c r="T1639" s="389"/>
      <c r="U1639" s="389">
        <f t="shared" si="279"/>
        <v>0</v>
      </c>
      <c r="V1639" s="451"/>
      <c r="W1639" s="452"/>
      <c r="X1639" s="386"/>
      <c r="Y1639" s="390"/>
      <c r="Z1639" s="391"/>
      <c r="AA1639" s="392"/>
      <c r="AB1639" s="393"/>
      <c r="AC1639" s="394"/>
      <c r="AD1639" s="395">
        <f t="shared" si="282"/>
        <v>0</v>
      </c>
      <c r="AE1639" s="396">
        <f>IF(OR(G1639=账期!$A$18,G1639=账期!$A$20,G1639=账期!$A$22,G1639=账期!$A$24,G1639=账期!$A$25,G1639=账期!$A$27,G1639=账期!$A$26,G1639=账期!$A$28,G1639=账期!$A$30,G1639=账期!$A$32,G1639=账期!$A$34,G1639=账期!$A$35,G1639=账期!$A$37,G1639=账期!$A$39,G1639=账期!$A$40,G1639=账期!$A$41,G1639=账期!$A$42,G1639=账期!$A$43,G1639=账期!$A$44,G1639=账期!$A$45,G1639=账期!$A$46,G1639=账期!$A$48,G1639=账期!$A$50,G1639=账期!$A$51,G1639=账期!$A$52,G1639=账期!$A$53,G1639=账期!$A$54,G1639=账期!$A$56,G1639=账期!$A$57,G1639=账期!$A$58,G1639=账期!$A$59,G1639=账期!$A$60,G1639=账期!$A$61,G1639=账期!$A$62,G1639=账期!$A$63,G1639=账期!$A$64,G1639=账期!$A$66,G1639=账期!$A$67,G1639=账期!$A$68,G1639=账期!$A$70,G1639=账期!$A$71),30,IF(OR(G1639=账期!$A$74,G1639=账期!$A$77,G1639=账期!$A$76,G1639=账期!$A$79,G1639=账期!$A$80,G1639=账期!$A$81,G1639=账期!$A$83,G1639=账期!$A$85,G1639=账期!$A$87,G1639=账期!$A$89,G1639=账期!$A$91),60,IF(OR(G1639=账期!$A$93,G1639=账期!$A$94,G1639=账期!$A$95,G1639=账期!$A$96,G1639=账期!$A$98,G1639=账期!$A$99,G1639=账期!$A$101,G1639=账期!$A$102),90,0)))</f>
        <v>0</v>
      </c>
      <c r="AF1639" s="396"/>
      <c r="AG1639" s="384"/>
      <c r="AH1639" s="396" t="str">
        <f t="shared" ref="AH1639:AH1702" si="285">IF(AG1639="华东","徐绪盛",IF(AG1639="华南","柯童柱",IF(AG1639="华中","杭得利",IF(AG1639="西南","张军",IF(AG1639="华北","石浩宇","")))))</f>
        <v/>
      </c>
    </row>
    <row r="1640" spans="1:34" ht="18" customHeight="1" x14ac:dyDescent="0.25">
      <c r="A1640" s="301" t="str">
        <f t="shared" si="280"/>
        <v/>
      </c>
      <c r="B1640" s="397"/>
      <c r="C1640" s="398"/>
      <c r="D1640" s="399"/>
      <c r="E1640" s="383" t="str">
        <f t="shared" si="283"/>
        <v>C</v>
      </c>
      <c r="F1640" s="383" t="str">
        <f t="shared" si="284"/>
        <v>C</v>
      </c>
      <c r="G1640" s="400"/>
      <c r="H1640" s="385" t="str">
        <f>IF(G1640="","",VLOOKUP(G1640,下拉数据源!J:K,2,0))</f>
        <v/>
      </c>
      <c r="I1640" s="385"/>
      <c r="J1640" s="385"/>
      <c r="K1640" s="386"/>
      <c r="L1640" s="401"/>
      <c r="M1640" s="384"/>
      <c r="N1640" s="384"/>
      <c r="O1640" s="384"/>
      <c r="P1640" s="386"/>
      <c r="Q1640" s="387"/>
      <c r="R1640" s="286"/>
      <c r="S1640" s="388">
        <f t="shared" si="281"/>
        <v>0</v>
      </c>
      <c r="T1640" s="389"/>
      <c r="U1640" s="389">
        <f t="shared" si="279"/>
        <v>0</v>
      </c>
      <c r="V1640" s="451"/>
      <c r="W1640" s="452"/>
      <c r="X1640" s="386"/>
      <c r="Y1640" s="390"/>
      <c r="Z1640" s="391"/>
      <c r="AA1640" s="392"/>
      <c r="AB1640" s="393"/>
      <c r="AC1640" s="394"/>
      <c r="AD1640" s="395">
        <f t="shared" si="282"/>
        <v>0</v>
      </c>
      <c r="AE1640" s="396">
        <f>IF(OR(G1640=账期!$A$18,G1640=账期!$A$20,G1640=账期!$A$22,G1640=账期!$A$24,G1640=账期!$A$25,G1640=账期!$A$27,G1640=账期!$A$26,G1640=账期!$A$28,G1640=账期!$A$30,G1640=账期!$A$32,G1640=账期!$A$34,G1640=账期!$A$35,G1640=账期!$A$37,G1640=账期!$A$39,G1640=账期!$A$40,G1640=账期!$A$41,G1640=账期!$A$42,G1640=账期!$A$43,G1640=账期!$A$44,G1640=账期!$A$45,G1640=账期!$A$46,G1640=账期!$A$48,G1640=账期!$A$50,G1640=账期!$A$51,G1640=账期!$A$52,G1640=账期!$A$53,G1640=账期!$A$54,G1640=账期!$A$56,G1640=账期!$A$57,G1640=账期!$A$58,G1640=账期!$A$59,G1640=账期!$A$60,G1640=账期!$A$61,G1640=账期!$A$62,G1640=账期!$A$63,G1640=账期!$A$64,G1640=账期!$A$66,G1640=账期!$A$67,G1640=账期!$A$68,G1640=账期!$A$70,G1640=账期!$A$71),30,IF(OR(G1640=账期!$A$74,G1640=账期!$A$77,G1640=账期!$A$76,G1640=账期!$A$79,G1640=账期!$A$80,G1640=账期!$A$81,G1640=账期!$A$83,G1640=账期!$A$85,G1640=账期!$A$87,G1640=账期!$A$89,G1640=账期!$A$91),60,IF(OR(G1640=账期!$A$93,G1640=账期!$A$94,G1640=账期!$A$95,G1640=账期!$A$96,G1640=账期!$A$98,G1640=账期!$A$99,G1640=账期!$A$101,G1640=账期!$A$102),90,0)))</f>
        <v>0</v>
      </c>
      <c r="AF1640" s="396"/>
      <c r="AG1640" s="384"/>
      <c r="AH1640" s="396" t="str">
        <f t="shared" si="285"/>
        <v/>
      </c>
    </row>
    <row r="1641" spans="1:34" ht="18" customHeight="1" x14ac:dyDescent="0.25">
      <c r="A1641" s="301" t="str">
        <f t="shared" si="280"/>
        <v/>
      </c>
      <c r="B1641" s="397"/>
      <c r="C1641" s="398"/>
      <c r="D1641" s="399"/>
      <c r="E1641" s="383" t="str">
        <f t="shared" si="283"/>
        <v>C</v>
      </c>
      <c r="F1641" s="383" t="str">
        <f t="shared" si="284"/>
        <v>C</v>
      </c>
      <c r="G1641" s="400"/>
      <c r="H1641" s="385" t="str">
        <f>IF(G1641="","",VLOOKUP(G1641,下拉数据源!J:K,2,0))</f>
        <v/>
      </c>
      <c r="I1641" s="385"/>
      <c r="J1641" s="385"/>
      <c r="K1641" s="386"/>
      <c r="L1641" s="401"/>
      <c r="M1641" s="384"/>
      <c r="N1641" s="384"/>
      <c r="O1641" s="384"/>
      <c r="P1641" s="386"/>
      <c r="Q1641" s="387"/>
      <c r="R1641" s="286"/>
      <c r="S1641" s="388">
        <f t="shared" si="281"/>
        <v>0</v>
      </c>
      <c r="T1641" s="389"/>
      <c r="U1641" s="389">
        <f t="shared" si="279"/>
        <v>0</v>
      </c>
      <c r="V1641" s="451"/>
      <c r="W1641" s="452"/>
      <c r="X1641" s="386"/>
      <c r="Y1641" s="390"/>
      <c r="Z1641" s="391"/>
      <c r="AA1641" s="392"/>
      <c r="AB1641" s="393"/>
      <c r="AC1641" s="394"/>
      <c r="AD1641" s="395">
        <f t="shared" si="282"/>
        <v>0</v>
      </c>
      <c r="AE1641" s="396">
        <f>IF(OR(G1641=账期!$A$18,G1641=账期!$A$20,G1641=账期!$A$22,G1641=账期!$A$24,G1641=账期!$A$25,G1641=账期!$A$27,G1641=账期!$A$26,G1641=账期!$A$28,G1641=账期!$A$30,G1641=账期!$A$32,G1641=账期!$A$34,G1641=账期!$A$35,G1641=账期!$A$37,G1641=账期!$A$39,G1641=账期!$A$40,G1641=账期!$A$41,G1641=账期!$A$42,G1641=账期!$A$43,G1641=账期!$A$44,G1641=账期!$A$45,G1641=账期!$A$46,G1641=账期!$A$48,G1641=账期!$A$50,G1641=账期!$A$51,G1641=账期!$A$52,G1641=账期!$A$53,G1641=账期!$A$54,G1641=账期!$A$56,G1641=账期!$A$57,G1641=账期!$A$58,G1641=账期!$A$59,G1641=账期!$A$60,G1641=账期!$A$61,G1641=账期!$A$62,G1641=账期!$A$63,G1641=账期!$A$64,G1641=账期!$A$66,G1641=账期!$A$67,G1641=账期!$A$68,G1641=账期!$A$70,G1641=账期!$A$71),30,IF(OR(G1641=账期!$A$74,G1641=账期!$A$77,G1641=账期!$A$76,G1641=账期!$A$79,G1641=账期!$A$80,G1641=账期!$A$81,G1641=账期!$A$83,G1641=账期!$A$85,G1641=账期!$A$87,G1641=账期!$A$89,G1641=账期!$A$91),60,IF(OR(G1641=账期!$A$93,G1641=账期!$A$94,G1641=账期!$A$95,G1641=账期!$A$96,G1641=账期!$A$98,G1641=账期!$A$99,G1641=账期!$A$101,G1641=账期!$A$102),90,0)))</f>
        <v>0</v>
      </c>
      <c r="AF1641" s="396"/>
      <c r="AG1641" s="384"/>
      <c r="AH1641" s="396" t="str">
        <f t="shared" si="285"/>
        <v/>
      </c>
    </row>
    <row r="1642" spans="1:34" ht="18" customHeight="1" x14ac:dyDescent="0.25">
      <c r="A1642" s="301" t="str">
        <f t="shared" si="280"/>
        <v/>
      </c>
      <c r="B1642" s="397"/>
      <c r="C1642" s="398"/>
      <c r="D1642" s="399"/>
      <c r="E1642" s="383" t="str">
        <f t="shared" si="283"/>
        <v>C</v>
      </c>
      <c r="F1642" s="383" t="str">
        <f t="shared" si="284"/>
        <v>C</v>
      </c>
      <c r="G1642" s="400"/>
      <c r="H1642" s="385" t="str">
        <f>IF(G1642="","",VLOOKUP(G1642,下拉数据源!J:K,2,0))</f>
        <v/>
      </c>
      <c r="I1642" s="385"/>
      <c r="J1642" s="385"/>
      <c r="K1642" s="386"/>
      <c r="L1642" s="401"/>
      <c r="M1642" s="384"/>
      <c r="N1642" s="384"/>
      <c r="O1642" s="384"/>
      <c r="P1642" s="386"/>
      <c r="Q1642" s="387"/>
      <c r="R1642" s="286"/>
      <c r="S1642" s="388">
        <f t="shared" si="281"/>
        <v>0</v>
      </c>
      <c r="T1642" s="389"/>
      <c r="U1642" s="389">
        <f t="shared" si="279"/>
        <v>0</v>
      </c>
      <c r="V1642" s="451"/>
      <c r="W1642" s="452"/>
      <c r="X1642" s="386"/>
      <c r="Y1642" s="390"/>
      <c r="Z1642" s="391"/>
      <c r="AA1642" s="392"/>
      <c r="AB1642" s="393"/>
      <c r="AC1642" s="394"/>
      <c r="AD1642" s="395">
        <f t="shared" si="282"/>
        <v>0</v>
      </c>
      <c r="AE1642" s="396">
        <f>IF(OR(G1642=账期!$A$18,G1642=账期!$A$20,G1642=账期!$A$22,G1642=账期!$A$24,G1642=账期!$A$25,G1642=账期!$A$27,G1642=账期!$A$26,G1642=账期!$A$28,G1642=账期!$A$30,G1642=账期!$A$32,G1642=账期!$A$34,G1642=账期!$A$35,G1642=账期!$A$37,G1642=账期!$A$39,G1642=账期!$A$40,G1642=账期!$A$41,G1642=账期!$A$42,G1642=账期!$A$43,G1642=账期!$A$44,G1642=账期!$A$45,G1642=账期!$A$46,G1642=账期!$A$48,G1642=账期!$A$50,G1642=账期!$A$51,G1642=账期!$A$52,G1642=账期!$A$53,G1642=账期!$A$54,G1642=账期!$A$56,G1642=账期!$A$57,G1642=账期!$A$58,G1642=账期!$A$59,G1642=账期!$A$60,G1642=账期!$A$61,G1642=账期!$A$62,G1642=账期!$A$63,G1642=账期!$A$64,G1642=账期!$A$66,G1642=账期!$A$67,G1642=账期!$A$68,G1642=账期!$A$70,G1642=账期!$A$71),30,IF(OR(G1642=账期!$A$74,G1642=账期!$A$77,G1642=账期!$A$76,G1642=账期!$A$79,G1642=账期!$A$80,G1642=账期!$A$81,G1642=账期!$A$83,G1642=账期!$A$85,G1642=账期!$A$87,G1642=账期!$A$89,G1642=账期!$A$91),60,IF(OR(G1642=账期!$A$93,G1642=账期!$A$94,G1642=账期!$A$95,G1642=账期!$A$96,G1642=账期!$A$98,G1642=账期!$A$99,G1642=账期!$A$101,G1642=账期!$A$102),90,0)))</f>
        <v>0</v>
      </c>
      <c r="AF1642" s="396"/>
      <c r="AG1642" s="384"/>
      <c r="AH1642" s="396" t="str">
        <f t="shared" si="285"/>
        <v/>
      </c>
    </row>
    <row r="1643" spans="1:34" ht="18" customHeight="1" x14ac:dyDescent="0.25">
      <c r="A1643" s="301" t="str">
        <f t="shared" si="280"/>
        <v/>
      </c>
      <c r="B1643" s="397"/>
      <c r="C1643" s="398"/>
      <c r="D1643" s="399"/>
      <c r="E1643" s="383" t="str">
        <f t="shared" si="283"/>
        <v>C</v>
      </c>
      <c r="F1643" s="383" t="str">
        <f t="shared" si="284"/>
        <v>C</v>
      </c>
      <c r="G1643" s="400"/>
      <c r="H1643" s="385" t="str">
        <f>IF(G1643="","",VLOOKUP(G1643,下拉数据源!J:K,2,0))</f>
        <v/>
      </c>
      <c r="I1643" s="385"/>
      <c r="J1643" s="385"/>
      <c r="K1643" s="386"/>
      <c r="L1643" s="401"/>
      <c r="M1643" s="384"/>
      <c r="N1643" s="384"/>
      <c r="O1643" s="384"/>
      <c r="P1643" s="386"/>
      <c r="Q1643" s="387"/>
      <c r="R1643" s="286"/>
      <c r="S1643" s="388">
        <f t="shared" si="281"/>
        <v>0</v>
      </c>
      <c r="T1643" s="389"/>
      <c r="U1643" s="389">
        <f t="shared" si="279"/>
        <v>0</v>
      </c>
      <c r="V1643" s="451"/>
      <c r="W1643" s="452"/>
      <c r="X1643" s="386"/>
      <c r="Y1643" s="390"/>
      <c r="Z1643" s="391"/>
      <c r="AA1643" s="392"/>
      <c r="AB1643" s="393"/>
      <c r="AC1643" s="394"/>
      <c r="AD1643" s="395">
        <f t="shared" si="282"/>
        <v>0</v>
      </c>
      <c r="AE1643" s="396">
        <f>IF(OR(G1643=账期!$A$18,G1643=账期!$A$20,G1643=账期!$A$22,G1643=账期!$A$24,G1643=账期!$A$25,G1643=账期!$A$27,G1643=账期!$A$26,G1643=账期!$A$28,G1643=账期!$A$30,G1643=账期!$A$32,G1643=账期!$A$34,G1643=账期!$A$35,G1643=账期!$A$37,G1643=账期!$A$39,G1643=账期!$A$40,G1643=账期!$A$41,G1643=账期!$A$42,G1643=账期!$A$43,G1643=账期!$A$44,G1643=账期!$A$45,G1643=账期!$A$46,G1643=账期!$A$48,G1643=账期!$A$50,G1643=账期!$A$51,G1643=账期!$A$52,G1643=账期!$A$53,G1643=账期!$A$54,G1643=账期!$A$56,G1643=账期!$A$57,G1643=账期!$A$58,G1643=账期!$A$59,G1643=账期!$A$60,G1643=账期!$A$61,G1643=账期!$A$62,G1643=账期!$A$63,G1643=账期!$A$64,G1643=账期!$A$66,G1643=账期!$A$67,G1643=账期!$A$68,G1643=账期!$A$70,G1643=账期!$A$71),30,IF(OR(G1643=账期!$A$74,G1643=账期!$A$77,G1643=账期!$A$76,G1643=账期!$A$79,G1643=账期!$A$80,G1643=账期!$A$81,G1643=账期!$A$83,G1643=账期!$A$85,G1643=账期!$A$87,G1643=账期!$A$89,G1643=账期!$A$91),60,IF(OR(G1643=账期!$A$93,G1643=账期!$A$94,G1643=账期!$A$95,G1643=账期!$A$96,G1643=账期!$A$98,G1643=账期!$A$99,G1643=账期!$A$101,G1643=账期!$A$102),90,0)))</f>
        <v>0</v>
      </c>
      <c r="AF1643" s="396"/>
      <c r="AG1643" s="384"/>
      <c r="AH1643" s="396" t="str">
        <f t="shared" si="285"/>
        <v/>
      </c>
    </row>
    <row r="1644" spans="1:34" ht="18" customHeight="1" x14ac:dyDescent="0.25">
      <c r="A1644" s="301" t="str">
        <f t="shared" si="280"/>
        <v/>
      </c>
      <c r="B1644" s="397"/>
      <c r="C1644" s="398"/>
      <c r="D1644" s="399"/>
      <c r="E1644" s="383" t="str">
        <f t="shared" si="283"/>
        <v>C</v>
      </c>
      <c r="F1644" s="383" t="str">
        <f t="shared" si="284"/>
        <v>C</v>
      </c>
      <c r="G1644" s="400"/>
      <c r="H1644" s="385" t="str">
        <f>IF(G1644="","",VLOOKUP(G1644,下拉数据源!J:K,2,0))</f>
        <v/>
      </c>
      <c r="I1644" s="385"/>
      <c r="J1644" s="385"/>
      <c r="K1644" s="386"/>
      <c r="L1644" s="401"/>
      <c r="M1644" s="384"/>
      <c r="N1644" s="384"/>
      <c r="O1644" s="384"/>
      <c r="P1644" s="386"/>
      <c r="Q1644" s="387"/>
      <c r="R1644" s="286"/>
      <c r="S1644" s="388">
        <f t="shared" si="281"/>
        <v>0</v>
      </c>
      <c r="T1644" s="389"/>
      <c r="U1644" s="389">
        <f t="shared" si="279"/>
        <v>0</v>
      </c>
      <c r="V1644" s="451"/>
      <c r="W1644" s="452"/>
      <c r="X1644" s="386"/>
      <c r="Y1644" s="390"/>
      <c r="Z1644" s="391"/>
      <c r="AA1644" s="392"/>
      <c r="AB1644" s="393"/>
      <c r="AC1644" s="394"/>
      <c r="AD1644" s="395">
        <f t="shared" si="282"/>
        <v>0</v>
      </c>
      <c r="AE1644" s="396">
        <f>IF(OR(G1644=账期!$A$18,G1644=账期!$A$20,G1644=账期!$A$22,G1644=账期!$A$24,G1644=账期!$A$25,G1644=账期!$A$27,G1644=账期!$A$26,G1644=账期!$A$28,G1644=账期!$A$30,G1644=账期!$A$32,G1644=账期!$A$34,G1644=账期!$A$35,G1644=账期!$A$37,G1644=账期!$A$39,G1644=账期!$A$40,G1644=账期!$A$41,G1644=账期!$A$42,G1644=账期!$A$43,G1644=账期!$A$44,G1644=账期!$A$45,G1644=账期!$A$46,G1644=账期!$A$48,G1644=账期!$A$50,G1644=账期!$A$51,G1644=账期!$A$52,G1644=账期!$A$53,G1644=账期!$A$54,G1644=账期!$A$56,G1644=账期!$A$57,G1644=账期!$A$58,G1644=账期!$A$59,G1644=账期!$A$60,G1644=账期!$A$61,G1644=账期!$A$62,G1644=账期!$A$63,G1644=账期!$A$64,G1644=账期!$A$66,G1644=账期!$A$67,G1644=账期!$A$68,G1644=账期!$A$70,G1644=账期!$A$71),30,IF(OR(G1644=账期!$A$74,G1644=账期!$A$77,G1644=账期!$A$76,G1644=账期!$A$79,G1644=账期!$A$80,G1644=账期!$A$81,G1644=账期!$A$83,G1644=账期!$A$85,G1644=账期!$A$87,G1644=账期!$A$89,G1644=账期!$A$91),60,IF(OR(G1644=账期!$A$93,G1644=账期!$A$94,G1644=账期!$A$95,G1644=账期!$A$96,G1644=账期!$A$98,G1644=账期!$A$99,G1644=账期!$A$101,G1644=账期!$A$102),90,0)))</f>
        <v>0</v>
      </c>
      <c r="AF1644" s="396"/>
      <c r="AG1644" s="384"/>
      <c r="AH1644" s="396" t="str">
        <f t="shared" si="285"/>
        <v/>
      </c>
    </row>
    <row r="1645" spans="1:34" ht="18" customHeight="1" x14ac:dyDescent="0.25">
      <c r="A1645" s="301" t="str">
        <f t="shared" si="280"/>
        <v/>
      </c>
      <c r="B1645" s="397"/>
      <c r="C1645" s="398"/>
      <c r="D1645" s="399"/>
      <c r="E1645" s="383" t="str">
        <f t="shared" si="283"/>
        <v>C</v>
      </c>
      <c r="F1645" s="383" t="str">
        <f t="shared" si="284"/>
        <v>C</v>
      </c>
      <c r="G1645" s="400"/>
      <c r="H1645" s="385" t="str">
        <f>IF(G1645="","",VLOOKUP(G1645,下拉数据源!J:K,2,0))</f>
        <v/>
      </c>
      <c r="I1645" s="385"/>
      <c r="J1645" s="385"/>
      <c r="K1645" s="386"/>
      <c r="L1645" s="401"/>
      <c r="M1645" s="384"/>
      <c r="N1645" s="384"/>
      <c r="O1645" s="384"/>
      <c r="P1645" s="386"/>
      <c r="Q1645" s="387"/>
      <c r="R1645" s="286"/>
      <c r="S1645" s="388">
        <f t="shared" si="281"/>
        <v>0</v>
      </c>
      <c r="T1645" s="389"/>
      <c r="U1645" s="389">
        <f t="shared" si="279"/>
        <v>0</v>
      </c>
      <c r="V1645" s="451"/>
      <c r="W1645" s="452"/>
      <c r="X1645" s="386"/>
      <c r="Y1645" s="390"/>
      <c r="Z1645" s="391"/>
      <c r="AA1645" s="392"/>
      <c r="AB1645" s="393"/>
      <c r="AC1645" s="394"/>
      <c r="AD1645" s="395">
        <f t="shared" si="282"/>
        <v>0</v>
      </c>
      <c r="AE1645" s="396">
        <f>IF(OR(G1645=账期!$A$18,G1645=账期!$A$20,G1645=账期!$A$22,G1645=账期!$A$24,G1645=账期!$A$25,G1645=账期!$A$27,G1645=账期!$A$26,G1645=账期!$A$28,G1645=账期!$A$30,G1645=账期!$A$32,G1645=账期!$A$34,G1645=账期!$A$35,G1645=账期!$A$37,G1645=账期!$A$39,G1645=账期!$A$40,G1645=账期!$A$41,G1645=账期!$A$42,G1645=账期!$A$43,G1645=账期!$A$44,G1645=账期!$A$45,G1645=账期!$A$46,G1645=账期!$A$48,G1645=账期!$A$50,G1645=账期!$A$51,G1645=账期!$A$52,G1645=账期!$A$53,G1645=账期!$A$54,G1645=账期!$A$56,G1645=账期!$A$57,G1645=账期!$A$58,G1645=账期!$A$59,G1645=账期!$A$60,G1645=账期!$A$61,G1645=账期!$A$62,G1645=账期!$A$63,G1645=账期!$A$64,G1645=账期!$A$66,G1645=账期!$A$67,G1645=账期!$A$68,G1645=账期!$A$70,G1645=账期!$A$71),30,IF(OR(G1645=账期!$A$74,G1645=账期!$A$77,G1645=账期!$A$76,G1645=账期!$A$79,G1645=账期!$A$80,G1645=账期!$A$81,G1645=账期!$A$83,G1645=账期!$A$85,G1645=账期!$A$87,G1645=账期!$A$89,G1645=账期!$A$91),60,IF(OR(G1645=账期!$A$93,G1645=账期!$A$94,G1645=账期!$A$95,G1645=账期!$A$96,G1645=账期!$A$98,G1645=账期!$A$99,G1645=账期!$A$101,G1645=账期!$A$102),90,0)))</f>
        <v>0</v>
      </c>
      <c r="AF1645" s="396"/>
      <c r="AG1645" s="384"/>
      <c r="AH1645" s="396" t="str">
        <f t="shared" si="285"/>
        <v/>
      </c>
    </row>
    <row r="1646" spans="1:34" ht="18" customHeight="1" x14ac:dyDescent="0.25">
      <c r="A1646" s="301" t="str">
        <f t="shared" si="280"/>
        <v/>
      </c>
      <c r="B1646" s="397"/>
      <c r="C1646" s="398"/>
      <c r="D1646" s="399"/>
      <c r="E1646" s="383" t="str">
        <f t="shared" si="283"/>
        <v>C</v>
      </c>
      <c r="F1646" s="383" t="str">
        <f t="shared" si="284"/>
        <v>C</v>
      </c>
      <c r="G1646" s="400"/>
      <c r="H1646" s="385" t="str">
        <f>IF(G1646="","",VLOOKUP(G1646,下拉数据源!J:K,2,0))</f>
        <v/>
      </c>
      <c r="I1646" s="385"/>
      <c r="J1646" s="385"/>
      <c r="K1646" s="386"/>
      <c r="L1646" s="401"/>
      <c r="M1646" s="384"/>
      <c r="N1646" s="384"/>
      <c r="O1646" s="384"/>
      <c r="P1646" s="386"/>
      <c r="Q1646" s="387"/>
      <c r="R1646" s="286"/>
      <c r="S1646" s="388">
        <f t="shared" si="281"/>
        <v>0</v>
      </c>
      <c r="T1646" s="389"/>
      <c r="U1646" s="389">
        <f t="shared" si="279"/>
        <v>0</v>
      </c>
      <c r="V1646" s="451"/>
      <c r="W1646" s="452"/>
      <c r="X1646" s="386"/>
      <c r="Y1646" s="390"/>
      <c r="Z1646" s="391"/>
      <c r="AA1646" s="392"/>
      <c r="AB1646" s="393"/>
      <c r="AC1646" s="394"/>
      <c r="AD1646" s="395">
        <f t="shared" si="282"/>
        <v>0</v>
      </c>
      <c r="AE1646" s="396">
        <f>IF(OR(G1646=账期!$A$18,G1646=账期!$A$20,G1646=账期!$A$22,G1646=账期!$A$24,G1646=账期!$A$25,G1646=账期!$A$27,G1646=账期!$A$26,G1646=账期!$A$28,G1646=账期!$A$30,G1646=账期!$A$32,G1646=账期!$A$34,G1646=账期!$A$35,G1646=账期!$A$37,G1646=账期!$A$39,G1646=账期!$A$40,G1646=账期!$A$41,G1646=账期!$A$42,G1646=账期!$A$43,G1646=账期!$A$44,G1646=账期!$A$45,G1646=账期!$A$46,G1646=账期!$A$48,G1646=账期!$A$50,G1646=账期!$A$51,G1646=账期!$A$52,G1646=账期!$A$53,G1646=账期!$A$54,G1646=账期!$A$56,G1646=账期!$A$57,G1646=账期!$A$58,G1646=账期!$A$59,G1646=账期!$A$60,G1646=账期!$A$61,G1646=账期!$A$62,G1646=账期!$A$63,G1646=账期!$A$64,G1646=账期!$A$66,G1646=账期!$A$67,G1646=账期!$A$68,G1646=账期!$A$70,G1646=账期!$A$71),30,IF(OR(G1646=账期!$A$74,G1646=账期!$A$77,G1646=账期!$A$76,G1646=账期!$A$79,G1646=账期!$A$80,G1646=账期!$A$81,G1646=账期!$A$83,G1646=账期!$A$85,G1646=账期!$A$87,G1646=账期!$A$89,G1646=账期!$A$91),60,IF(OR(G1646=账期!$A$93,G1646=账期!$A$94,G1646=账期!$A$95,G1646=账期!$A$96,G1646=账期!$A$98,G1646=账期!$A$99,G1646=账期!$A$101,G1646=账期!$A$102),90,0)))</f>
        <v>0</v>
      </c>
      <c r="AF1646" s="396"/>
      <c r="AG1646" s="384"/>
      <c r="AH1646" s="396" t="str">
        <f t="shared" si="285"/>
        <v/>
      </c>
    </row>
    <row r="1647" spans="1:34" ht="18" customHeight="1" x14ac:dyDescent="0.25">
      <c r="A1647" s="301" t="str">
        <f t="shared" si="280"/>
        <v/>
      </c>
      <c r="B1647" s="397"/>
      <c r="C1647" s="398"/>
      <c r="D1647" s="399"/>
      <c r="E1647" s="383" t="str">
        <f t="shared" si="283"/>
        <v>C</v>
      </c>
      <c r="F1647" s="383" t="str">
        <f t="shared" si="284"/>
        <v>C</v>
      </c>
      <c r="G1647" s="400"/>
      <c r="H1647" s="385" t="str">
        <f>IF(G1647="","",VLOOKUP(G1647,下拉数据源!J:K,2,0))</f>
        <v/>
      </c>
      <c r="I1647" s="385"/>
      <c r="J1647" s="385"/>
      <c r="K1647" s="386"/>
      <c r="L1647" s="401"/>
      <c r="M1647" s="384"/>
      <c r="N1647" s="384"/>
      <c r="O1647" s="384"/>
      <c r="P1647" s="386"/>
      <c r="Q1647" s="387"/>
      <c r="R1647" s="286"/>
      <c r="S1647" s="388">
        <f t="shared" si="281"/>
        <v>0</v>
      </c>
      <c r="T1647" s="389"/>
      <c r="U1647" s="389">
        <f t="shared" si="279"/>
        <v>0</v>
      </c>
      <c r="V1647" s="451"/>
      <c r="W1647" s="452"/>
      <c r="X1647" s="386"/>
      <c r="Y1647" s="390"/>
      <c r="Z1647" s="391"/>
      <c r="AA1647" s="392"/>
      <c r="AB1647" s="393"/>
      <c r="AC1647" s="394"/>
      <c r="AD1647" s="395">
        <f t="shared" si="282"/>
        <v>0</v>
      </c>
      <c r="AE1647" s="396">
        <f>IF(OR(G1647=账期!$A$18,G1647=账期!$A$20,G1647=账期!$A$22,G1647=账期!$A$24,G1647=账期!$A$25,G1647=账期!$A$27,G1647=账期!$A$26,G1647=账期!$A$28,G1647=账期!$A$30,G1647=账期!$A$32,G1647=账期!$A$34,G1647=账期!$A$35,G1647=账期!$A$37,G1647=账期!$A$39,G1647=账期!$A$40,G1647=账期!$A$41,G1647=账期!$A$42,G1647=账期!$A$43,G1647=账期!$A$44,G1647=账期!$A$45,G1647=账期!$A$46,G1647=账期!$A$48,G1647=账期!$A$50,G1647=账期!$A$51,G1647=账期!$A$52,G1647=账期!$A$53,G1647=账期!$A$54,G1647=账期!$A$56,G1647=账期!$A$57,G1647=账期!$A$58,G1647=账期!$A$59,G1647=账期!$A$60,G1647=账期!$A$61,G1647=账期!$A$62,G1647=账期!$A$63,G1647=账期!$A$64,G1647=账期!$A$66,G1647=账期!$A$67,G1647=账期!$A$68,G1647=账期!$A$70,G1647=账期!$A$71),30,IF(OR(G1647=账期!$A$74,G1647=账期!$A$77,G1647=账期!$A$76,G1647=账期!$A$79,G1647=账期!$A$80,G1647=账期!$A$81,G1647=账期!$A$83,G1647=账期!$A$85,G1647=账期!$A$87,G1647=账期!$A$89,G1647=账期!$A$91),60,IF(OR(G1647=账期!$A$93,G1647=账期!$A$94,G1647=账期!$A$95,G1647=账期!$A$96,G1647=账期!$A$98,G1647=账期!$A$99,G1647=账期!$A$101,G1647=账期!$A$102),90,0)))</f>
        <v>0</v>
      </c>
      <c r="AF1647" s="396"/>
      <c r="AG1647" s="384"/>
      <c r="AH1647" s="396" t="str">
        <f t="shared" si="285"/>
        <v/>
      </c>
    </row>
    <row r="1648" spans="1:34" ht="18" customHeight="1" x14ac:dyDescent="0.25">
      <c r="A1648" s="301" t="str">
        <f t="shared" si="280"/>
        <v/>
      </c>
      <c r="B1648" s="397"/>
      <c r="C1648" s="398"/>
      <c r="D1648" s="399"/>
      <c r="E1648" s="383" t="str">
        <f t="shared" si="283"/>
        <v>C</v>
      </c>
      <c r="F1648" s="383" t="str">
        <f t="shared" si="284"/>
        <v>C</v>
      </c>
      <c r="G1648" s="400"/>
      <c r="H1648" s="385" t="str">
        <f>IF(G1648="","",VLOOKUP(G1648,下拉数据源!J:K,2,0))</f>
        <v/>
      </c>
      <c r="I1648" s="385"/>
      <c r="J1648" s="385"/>
      <c r="K1648" s="386"/>
      <c r="L1648" s="401"/>
      <c r="M1648" s="384"/>
      <c r="N1648" s="384"/>
      <c r="O1648" s="384"/>
      <c r="P1648" s="386"/>
      <c r="Q1648" s="387"/>
      <c r="R1648" s="286"/>
      <c r="S1648" s="388">
        <f t="shared" si="281"/>
        <v>0</v>
      </c>
      <c r="T1648" s="389"/>
      <c r="U1648" s="389">
        <f t="shared" si="279"/>
        <v>0</v>
      </c>
      <c r="V1648" s="451"/>
      <c r="W1648" s="452"/>
      <c r="X1648" s="386"/>
      <c r="Y1648" s="390"/>
      <c r="Z1648" s="391"/>
      <c r="AA1648" s="392"/>
      <c r="AB1648" s="393"/>
      <c r="AC1648" s="394"/>
      <c r="AD1648" s="395">
        <f t="shared" si="282"/>
        <v>0</v>
      </c>
      <c r="AE1648" s="396">
        <f>IF(OR(G1648=账期!$A$18,G1648=账期!$A$20,G1648=账期!$A$22,G1648=账期!$A$24,G1648=账期!$A$25,G1648=账期!$A$27,G1648=账期!$A$26,G1648=账期!$A$28,G1648=账期!$A$30,G1648=账期!$A$32,G1648=账期!$A$34,G1648=账期!$A$35,G1648=账期!$A$37,G1648=账期!$A$39,G1648=账期!$A$40,G1648=账期!$A$41,G1648=账期!$A$42,G1648=账期!$A$43,G1648=账期!$A$44,G1648=账期!$A$45,G1648=账期!$A$46,G1648=账期!$A$48,G1648=账期!$A$50,G1648=账期!$A$51,G1648=账期!$A$52,G1648=账期!$A$53,G1648=账期!$A$54,G1648=账期!$A$56,G1648=账期!$A$57,G1648=账期!$A$58,G1648=账期!$A$59,G1648=账期!$A$60,G1648=账期!$A$61,G1648=账期!$A$62,G1648=账期!$A$63,G1648=账期!$A$64,G1648=账期!$A$66,G1648=账期!$A$67,G1648=账期!$A$68,G1648=账期!$A$70,G1648=账期!$A$71),30,IF(OR(G1648=账期!$A$74,G1648=账期!$A$77,G1648=账期!$A$76,G1648=账期!$A$79,G1648=账期!$A$80,G1648=账期!$A$81,G1648=账期!$A$83,G1648=账期!$A$85,G1648=账期!$A$87,G1648=账期!$A$89,G1648=账期!$A$91),60,IF(OR(G1648=账期!$A$93,G1648=账期!$A$94,G1648=账期!$A$95,G1648=账期!$A$96,G1648=账期!$A$98,G1648=账期!$A$99,G1648=账期!$A$101,G1648=账期!$A$102),90,0)))</f>
        <v>0</v>
      </c>
      <c r="AF1648" s="396"/>
      <c r="AG1648" s="384"/>
      <c r="AH1648" s="396" t="str">
        <f t="shared" si="285"/>
        <v/>
      </c>
    </row>
    <row r="1649" spans="1:34" ht="18" customHeight="1" x14ac:dyDescent="0.25">
      <c r="A1649" s="301" t="str">
        <f t="shared" si="280"/>
        <v/>
      </c>
      <c r="B1649" s="397"/>
      <c r="C1649" s="398"/>
      <c r="D1649" s="399"/>
      <c r="E1649" s="383" t="str">
        <f t="shared" si="283"/>
        <v>C</v>
      </c>
      <c r="F1649" s="383" t="str">
        <f t="shared" si="284"/>
        <v>C</v>
      </c>
      <c r="G1649" s="400"/>
      <c r="H1649" s="385" t="str">
        <f>IF(G1649="","",VLOOKUP(G1649,下拉数据源!J:K,2,0))</f>
        <v/>
      </c>
      <c r="I1649" s="385"/>
      <c r="J1649" s="385"/>
      <c r="K1649" s="386"/>
      <c r="L1649" s="401"/>
      <c r="M1649" s="384"/>
      <c r="N1649" s="384"/>
      <c r="O1649" s="384"/>
      <c r="P1649" s="386"/>
      <c r="Q1649" s="387"/>
      <c r="R1649" s="286"/>
      <c r="S1649" s="388">
        <f t="shared" si="281"/>
        <v>0</v>
      </c>
      <c r="T1649" s="389"/>
      <c r="U1649" s="389">
        <f t="shared" si="279"/>
        <v>0</v>
      </c>
      <c r="V1649" s="451"/>
      <c r="W1649" s="452"/>
      <c r="X1649" s="386"/>
      <c r="Y1649" s="390"/>
      <c r="Z1649" s="391"/>
      <c r="AA1649" s="392"/>
      <c r="AB1649" s="393"/>
      <c r="AC1649" s="394"/>
      <c r="AD1649" s="395">
        <f t="shared" si="282"/>
        <v>0</v>
      </c>
      <c r="AE1649" s="396">
        <f>IF(OR(G1649=账期!$A$18,G1649=账期!$A$20,G1649=账期!$A$22,G1649=账期!$A$24,G1649=账期!$A$25,G1649=账期!$A$27,G1649=账期!$A$26,G1649=账期!$A$28,G1649=账期!$A$30,G1649=账期!$A$32,G1649=账期!$A$34,G1649=账期!$A$35,G1649=账期!$A$37,G1649=账期!$A$39,G1649=账期!$A$40,G1649=账期!$A$41,G1649=账期!$A$42,G1649=账期!$A$43,G1649=账期!$A$44,G1649=账期!$A$45,G1649=账期!$A$46,G1649=账期!$A$48,G1649=账期!$A$50,G1649=账期!$A$51,G1649=账期!$A$52,G1649=账期!$A$53,G1649=账期!$A$54,G1649=账期!$A$56,G1649=账期!$A$57,G1649=账期!$A$58,G1649=账期!$A$59,G1649=账期!$A$60,G1649=账期!$A$61,G1649=账期!$A$62,G1649=账期!$A$63,G1649=账期!$A$64,G1649=账期!$A$66,G1649=账期!$A$67,G1649=账期!$A$68,G1649=账期!$A$70,G1649=账期!$A$71),30,IF(OR(G1649=账期!$A$74,G1649=账期!$A$77,G1649=账期!$A$76,G1649=账期!$A$79,G1649=账期!$A$80,G1649=账期!$A$81,G1649=账期!$A$83,G1649=账期!$A$85,G1649=账期!$A$87,G1649=账期!$A$89,G1649=账期!$A$91),60,IF(OR(G1649=账期!$A$93,G1649=账期!$A$94,G1649=账期!$A$95,G1649=账期!$A$96,G1649=账期!$A$98,G1649=账期!$A$99,G1649=账期!$A$101,G1649=账期!$A$102),90,0)))</f>
        <v>0</v>
      </c>
      <c r="AF1649" s="396"/>
      <c r="AG1649" s="384"/>
      <c r="AH1649" s="396" t="str">
        <f t="shared" si="285"/>
        <v/>
      </c>
    </row>
    <row r="1650" spans="1:34" ht="18" customHeight="1" x14ac:dyDescent="0.25">
      <c r="A1650" s="301" t="str">
        <f t="shared" si="280"/>
        <v/>
      </c>
      <c r="B1650" s="397"/>
      <c r="C1650" s="398"/>
      <c r="D1650" s="399"/>
      <c r="E1650" s="383" t="str">
        <f t="shared" si="283"/>
        <v>C</v>
      </c>
      <c r="F1650" s="383" t="str">
        <f t="shared" si="284"/>
        <v>C</v>
      </c>
      <c r="G1650" s="400"/>
      <c r="H1650" s="385" t="str">
        <f>IF(G1650="","",VLOOKUP(G1650,下拉数据源!J:K,2,0))</f>
        <v/>
      </c>
      <c r="I1650" s="385"/>
      <c r="J1650" s="385"/>
      <c r="K1650" s="386"/>
      <c r="L1650" s="401"/>
      <c r="M1650" s="384"/>
      <c r="N1650" s="384"/>
      <c r="O1650" s="384"/>
      <c r="P1650" s="386"/>
      <c r="Q1650" s="387"/>
      <c r="R1650" s="286"/>
      <c r="S1650" s="388">
        <f t="shared" si="281"/>
        <v>0</v>
      </c>
      <c r="T1650" s="389"/>
      <c r="U1650" s="389">
        <f t="shared" si="279"/>
        <v>0</v>
      </c>
      <c r="V1650" s="451"/>
      <c r="W1650" s="452"/>
      <c r="X1650" s="386"/>
      <c r="Y1650" s="390"/>
      <c r="Z1650" s="391"/>
      <c r="AA1650" s="392"/>
      <c r="AB1650" s="393"/>
      <c r="AC1650" s="394"/>
      <c r="AD1650" s="395">
        <f t="shared" si="282"/>
        <v>0</v>
      </c>
      <c r="AE1650" s="396">
        <f>IF(OR(G1650=账期!$A$18,G1650=账期!$A$20,G1650=账期!$A$22,G1650=账期!$A$24,G1650=账期!$A$25,G1650=账期!$A$27,G1650=账期!$A$26,G1650=账期!$A$28,G1650=账期!$A$30,G1650=账期!$A$32,G1650=账期!$A$34,G1650=账期!$A$35,G1650=账期!$A$37,G1650=账期!$A$39,G1650=账期!$A$40,G1650=账期!$A$41,G1650=账期!$A$42,G1650=账期!$A$43,G1650=账期!$A$44,G1650=账期!$A$45,G1650=账期!$A$46,G1650=账期!$A$48,G1650=账期!$A$50,G1650=账期!$A$51,G1650=账期!$A$52,G1650=账期!$A$53,G1650=账期!$A$54,G1650=账期!$A$56,G1650=账期!$A$57,G1650=账期!$A$58,G1650=账期!$A$59,G1650=账期!$A$60,G1650=账期!$A$61,G1650=账期!$A$62,G1650=账期!$A$63,G1650=账期!$A$64,G1650=账期!$A$66,G1650=账期!$A$67,G1650=账期!$A$68,G1650=账期!$A$70,G1650=账期!$A$71),30,IF(OR(G1650=账期!$A$74,G1650=账期!$A$77,G1650=账期!$A$76,G1650=账期!$A$79,G1650=账期!$A$80,G1650=账期!$A$81,G1650=账期!$A$83,G1650=账期!$A$85,G1650=账期!$A$87,G1650=账期!$A$89,G1650=账期!$A$91),60,IF(OR(G1650=账期!$A$93,G1650=账期!$A$94,G1650=账期!$A$95,G1650=账期!$A$96,G1650=账期!$A$98,G1650=账期!$A$99,G1650=账期!$A$101,G1650=账期!$A$102),90,0)))</f>
        <v>0</v>
      </c>
      <c r="AF1650" s="396"/>
      <c r="AG1650" s="384"/>
      <c r="AH1650" s="396" t="str">
        <f t="shared" si="285"/>
        <v/>
      </c>
    </row>
    <row r="1651" spans="1:34" ht="18" customHeight="1" x14ac:dyDescent="0.25">
      <c r="A1651" s="301" t="str">
        <f t="shared" si="280"/>
        <v/>
      </c>
      <c r="B1651" s="397"/>
      <c r="C1651" s="398"/>
      <c r="D1651" s="399"/>
      <c r="E1651" s="383" t="str">
        <f t="shared" si="283"/>
        <v>C</v>
      </c>
      <c r="F1651" s="383" t="str">
        <f t="shared" si="284"/>
        <v>C</v>
      </c>
      <c r="G1651" s="400"/>
      <c r="H1651" s="385" t="str">
        <f>IF(G1651="","",VLOOKUP(G1651,下拉数据源!J:K,2,0))</f>
        <v/>
      </c>
      <c r="I1651" s="385"/>
      <c r="J1651" s="385"/>
      <c r="K1651" s="386"/>
      <c r="L1651" s="401"/>
      <c r="M1651" s="384"/>
      <c r="N1651" s="384"/>
      <c r="O1651" s="384"/>
      <c r="P1651" s="386"/>
      <c r="Q1651" s="387"/>
      <c r="R1651" s="286"/>
      <c r="S1651" s="388">
        <f t="shared" si="281"/>
        <v>0</v>
      </c>
      <c r="T1651" s="389"/>
      <c r="U1651" s="389">
        <f t="shared" si="279"/>
        <v>0</v>
      </c>
      <c r="V1651" s="451"/>
      <c r="W1651" s="452"/>
      <c r="X1651" s="386"/>
      <c r="Y1651" s="390"/>
      <c r="Z1651" s="391"/>
      <c r="AA1651" s="392"/>
      <c r="AB1651" s="393"/>
      <c r="AC1651" s="394"/>
      <c r="AD1651" s="395">
        <f t="shared" si="282"/>
        <v>0</v>
      </c>
      <c r="AE1651" s="396">
        <f>IF(OR(G1651=账期!$A$18,G1651=账期!$A$20,G1651=账期!$A$22,G1651=账期!$A$24,G1651=账期!$A$25,G1651=账期!$A$27,G1651=账期!$A$26,G1651=账期!$A$28,G1651=账期!$A$30,G1651=账期!$A$32,G1651=账期!$A$34,G1651=账期!$A$35,G1651=账期!$A$37,G1651=账期!$A$39,G1651=账期!$A$40,G1651=账期!$A$41,G1651=账期!$A$42,G1651=账期!$A$43,G1651=账期!$A$44,G1651=账期!$A$45,G1651=账期!$A$46,G1651=账期!$A$48,G1651=账期!$A$50,G1651=账期!$A$51,G1651=账期!$A$52,G1651=账期!$A$53,G1651=账期!$A$54,G1651=账期!$A$56,G1651=账期!$A$57,G1651=账期!$A$58,G1651=账期!$A$59,G1651=账期!$A$60,G1651=账期!$A$61,G1651=账期!$A$62,G1651=账期!$A$63,G1651=账期!$A$64,G1651=账期!$A$66,G1651=账期!$A$67,G1651=账期!$A$68,G1651=账期!$A$70,G1651=账期!$A$71),30,IF(OR(G1651=账期!$A$74,G1651=账期!$A$77,G1651=账期!$A$76,G1651=账期!$A$79,G1651=账期!$A$80,G1651=账期!$A$81,G1651=账期!$A$83,G1651=账期!$A$85,G1651=账期!$A$87,G1651=账期!$A$89,G1651=账期!$A$91),60,IF(OR(G1651=账期!$A$93,G1651=账期!$A$94,G1651=账期!$A$95,G1651=账期!$A$96,G1651=账期!$A$98,G1651=账期!$A$99,G1651=账期!$A$101,G1651=账期!$A$102),90,0)))</f>
        <v>0</v>
      </c>
      <c r="AF1651" s="396"/>
      <c r="AG1651" s="384"/>
      <c r="AH1651" s="396" t="str">
        <f t="shared" si="285"/>
        <v/>
      </c>
    </row>
    <row r="1652" spans="1:34" ht="18" customHeight="1" x14ac:dyDescent="0.25">
      <c r="A1652" s="301" t="str">
        <f t="shared" si="280"/>
        <v/>
      </c>
      <c r="B1652" s="397"/>
      <c r="C1652" s="398"/>
      <c r="D1652" s="399"/>
      <c r="E1652" s="383" t="str">
        <f t="shared" si="283"/>
        <v>C</v>
      </c>
      <c r="F1652" s="383" t="str">
        <f t="shared" si="284"/>
        <v>C</v>
      </c>
      <c r="G1652" s="400"/>
      <c r="H1652" s="385" t="str">
        <f>IF(G1652="","",VLOOKUP(G1652,下拉数据源!J:K,2,0))</f>
        <v/>
      </c>
      <c r="I1652" s="385"/>
      <c r="J1652" s="385"/>
      <c r="K1652" s="386"/>
      <c r="L1652" s="401"/>
      <c r="M1652" s="384"/>
      <c r="N1652" s="384"/>
      <c r="O1652" s="384"/>
      <c r="P1652" s="386"/>
      <c r="Q1652" s="387"/>
      <c r="R1652" s="286"/>
      <c r="S1652" s="388">
        <f t="shared" si="281"/>
        <v>0</v>
      </c>
      <c r="T1652" s="389"/>
      <c r="U1652" s="389">
        <f t="shared" si="279"/>
        <v>0</v>
      </c>
      <c r="V1652" s="451"/>
      <c r="W1652" s="452"/>
      <c r="X1652" s="386"/>
      <c r="Y1652" s="390"/>
      <c r="Z1652" s="391"/>
      <c r="AA1652" s="392"/>
      <c r="AB1652" s="393"/>
      <c r="AC1652" s="394"/>
      <c r="AD1652" s="395">
        <f t="shared" si="282"/>
        <v>0</v>
      </c>
      <c r="AE1652" s="396">
        <f>IF(OR(G1652=账期!$A$18,G1652=账期!$A$20,G1652=账期!$A$22,G1652=账期!$A$24,G1652=账期!$A$25,G1652=账期!$A$27,G1652=账期!$A$26,G1652=账期!$A$28,G1652=账期!$A$30,G1652=账期!$A$32,G1652=账期!$A$34,G1652=账期!$A$35,G1652=账期!$A$37,G1652=账期!$A$39,G1652=账期!$A$40,G1652=账期!$A$41,G1652=账期!$A$42,G1652=账期!$A$43,G1652=账期!$A$44,G1652=账期!$A$45,G1652=账期!$A$46,G1652=账期!$A$48,G1652=账期!$A$50,G1652=账期!$A$51,G1652=账期!$A$52,G1652=账期!$A$53,G1652=账期!$A$54,G1652=账期!$A$56,G1652=账期!$A$57,G1652=账期!$A$58,G1652=账期!$A$59,G1652=账期!$A$60,G1652=账期!$A$61,G1652=账期!$A$62,G1652=账期!$A$63,G1652=账期!$A$64,G1652=账期!$A$66,G1652=账期!$A$67,G1652=账期!$A$68,G1652=账期!$A$70,G1652=账期!$A$71),30,IF(OR(G1652=账期!$A$74,G1652=账期!$A$77,G1652=账期!$A$76,G1652=账期!$A$79,G1652=账期!$A$80,G1652=账期!$A$81,G1652=账期!$A$83,G1652=账期!$A$85,G1652=账期!$A$87,G1652=账期!$A$89,G1652=账期!$A$91),60,IF(OR(G1652=账期!$A$93,G1652=账期!$A$94,G1652=账期!$A$95,G1652=账期!$A$96,G1652=账期!$A$98,G1652=账期!$A$99,G1652=账期!$A$101,G1652=账期!$A$102),90,0)))</f>
        <v>0</v>
      </c>
      <c r="AF1652" s="396"/>
      <c r="AG1652" s="384"/>
      <c r="AH1652" s="396" t="str">
        <f t="shared" si="285"/>
        <v/>
      </c>
    </row>
    <row r="1653" spans="1:34" ht="18" customHeight="1" x14ac:dyDescent="0.25">
      <c r="A1653" s="301" t="str">
        <f t="shared" si="280"/>
        <v/>
      </c>
      <c r="B1653" s="397"/>
      <c r="C1653" s="398"/>
      <c r="D1653" s="399"/>
      <c r="E1653" s="383" t="str">
        <f t="shared" si="283"/>
        <v>C</v>
      </c>
      <c r="F1653" s="383" t="str">
        <f t="shared" si="284"/>
        <v>C</v>
      </c>
      <c r="G1653" s="400"/>
      <c r="H1653" s="385" t="str">
        <f>IF(G1653="","",VLOOKUP(G1653,下拉数据源!J:K,2,0))</f>
        <v/>
      </c>
      <c r="I1653" s="385"/>
      <c r="J1653" s="385"/>
      <c r="K1653" s="386"/>
      <c r="L1653" s="401"/>
      <c r="M1653" s="384"/>
      <c r="N1653" s="384"/>
      <c r="O1653" s="384"/>
      <c r="P1653" s="386"/>
      <c r="Q1653" s="387"/>
      <c r="R1653" s="286"/>
      <c r="S1653" s="388">
        <f t="shared" si="281"/>
        <v>0</v>
      </c>
      <c r="T1653" s="389"/>
      <c r="U1653" s="389">
        <f t="shared" si="279"/>
        <v>0</v>
      </c>
      <c r="V1653" s="451"/>
      <c r="W1653" s="452"/>
      <c r="X1653" s="386"/>
      <c r="Y1653" s="390"/>
      <c r="Z1653" s="391"/>
      <c r="AA1653" s="392"/>
      <c r="AB1653" s="393"/>
      <c r="AC1653" s="394"/>
      <c r="AD1653" s="395">
        <f t="shared" si="282"/>
        <v>0</v>
      </c>
      <c r="AE1653" s="396">
        <f>IF(OR(G1653=账期!$A$18,G1653=账期!$A$20,G1653=账期!$A$22,G1653=账期!$A$24,G1653=账期!$A$25,G1653=账期!$A$27,G1653=账期!$A$26,G1653=账期!$A$28,G1653=账期!$A$30,G1653=账期!$A$32,G1653=账期!$A$34,G1653=账期!$A$35,G1653=账期!$A$37,G1653=账期!$A$39,G1653=账期!$A$40,G1653=账期!$A$41,G1653=账期!$A$42,G1653=账期!$A$43,G1653=账期!$A$44,G1653=账期!$A$45,G1653=账期!$A$46,G1653=账期!$A$48,G1653=账期!$A$50,G1653=账期!$A$51,G1653=账期!$A$52,G1653=账期!$A$53,G1653=账期!$A$54,G1653=账期!$A$56,G1653=账期!$A$57,G1653=账期!$A$58,G1653=账期!$A$59,G1653=账期!$A$60,G1653=账期!$A$61,G1653=账期!$A$62,G1653=账期!$A$63,G1653=账期!$A$64,G1653=账期!$A$66,G1653=账期!$A$67,G1653=账期!$A$68,G1653=账期!$A$70,G1653=账期!$A$71),30,IF(OR(G1653=账期!$A$74,G1653=账期!$A$77,G1653=账期!$A$76,G1653=账期!$A$79,G1653=账期!$A$80,G1653=账期!$A$81,G1653=账期!$A$83,G1653=账期!$A$85,G1653=账期!$A$87,G1653=账期!$A$89,G1653=账期!$A$91),60,IF(OR(G1653=账期!$A$93,G1653=账期!$A$94,G1653=账期!$A$95,G1653=账期!$A$96,G1653=账期!$A$98,G1653=账期!$A$99,G1653=账期!$A$101,G1653=账期!$A$102),90,0)))</f>
        <v>0</v>
      </c>
      <c r="AF1653" s="396"/>
      <c r="AG1653" s="384"/>
      <c r="AH1653" s="396" t="str">
        <f t="shared" si="285"/>
        <v/>
      </c>
    </row>
    <row r="1654" spans="1:34" ht="18" customHeight="1" x14ac:dyDescent="0.25">
      <c r="A1654" s="301" t="str">
        <f t="shared" si="280"/>
        <v/>
      </c>
      <c r="B1654" s="397"/>
      <c r="C1654" s="398"/>
      <c r="D1654" s="399"/>
      <c r="E1654" s="383" t="str">
        <f t="shared" si="283"/>
        <v>C</v>
      </c>
      <c r="F1654" s="383" t="str">
        <f t="shared" si="284"/>
        <v>C</v>
      </c>
      <c r="G1654" s="400"/>
      <c r="H1654" s="385" t="str">
        <f>IF(G1654="","",VLOOKUP(G1654,下拉数据源!J:K,2,0))</f>
        <v/>
      </c>
      <c r="I1654" s="385"/>
      <c r="J1654" s="385"/>
      <c r="K1654" s="386"/>
      <c r="L1654" s="401"/>
      <c r="M1654" s="384"/>
      <c r="N1654" s="384"/>
      <c r="O1654" s="384"/>
      <c r="P1654" s="386"/>
      <c r="Q1654" s="387"/>
      <c r="R1654" s="286"/>
      <c r="S1654" s="388">
        <f t="shared" si="281"/>
        <v>0</v>
      </c>
      <c r="T1654" s="389"/>
      <c r="U1654" s="389">
        <f t="shared" si="279"/>
        <v>0</v>
      </c>
      <c r="V1654" s="451"/>
      <c r="W1654" s="452"/>
      <c r="X1654" s="386"/>
      <c r="Y1654" s="390"/>
      <c r="Z1654" s="391"/>
      <c r="AA1654" s="392"/>
      <c r="AB1654" s="393"/>
      <c r="AC1654" s="394"/>
      <c r="AD1654" s="395">
        <f t="shared" si="282"/>
        <v>0</v>
      </c>
      <c r="AE1654" s="396">
        <f>IF(OR(G1654=账期!$A$18,G1654=账期!$A$20,G1654=账期!$A$22,G1654=账期!$A$24,G1654=账期!$A$25,G1654=账期!$A$27,G1654=账期!$A$26,G1654=账期!$A$28,G1654=账期!$A$30,G1654=账期!$A$32,G1654=账期!$A$34,G1654=账期!$A$35,G1654=账期!$A$37,G1654=账期!$A$39,G1654=账期!$A$40,G1654=账期!$A$41,G1654=账期!$A$42,G1654=账期!$A$43,G1654=账期!$A$44,G1654=账期!$A$45,G1654=账期!$A$46,G1654=账期!$A$48,G1654=账期!$A$50,G1654=账期!$A$51,G1654=账期!$A$52,G1654=账期!$A$53,G1654=账期!$A$54,G1654=账期!$A$56,G1654=账期!$A$57,G1654=账期!$A$58,G1654=账期!$A$59,G1654=账期!$A$60,G1654=账期!$A$61,G1654=账期!$A$62,G1654=账期!$A$63,G1654=账期!$A$64,G1654=账期!$A$66,G1654=账期!$A$67,G1654=账期!$A$68,G1654=账期!$A$70,G1654=账期!$A$71),30,IF(OR(G1654=账期!$A$74,G1654=账期!$A$77,G1654=账期!$A$76,G1654=账期!$A$79,G1654=账期!$A$80,G1654=账期!$A$81,G1654=账期!$A$83,G1654=账期!$A$85,G1654=账期!$A$87,G1654=账期!$A$89,G1654=账期!$A$91),60,IF(OR(G1654=账期!$A$93,G1654=账期!$A$94,G1654=账期!$A$95,G1654=账期!$A$96,G1654=账期!$A$98,G1654=账期!$A$99,G1654=账期!$A$101,G1654=账期!$A$102),90,0)))</f>
        <v>0</v>
      </c>
      <c r="AF1654" s="396"/>
      <c r="AG1654" s="384"/>
      <c r="AH1654" s="396" t="str">
        <f t="shared" si="285"/>
        <v/>
      </c>
    </row>
    <row r="1655" spans="1:34" ht="18" customHeight="1" x14ac:dyDescent="0.25">
      <c r="A1655" s="301" t="str">
        <f t="shared" si="280"/>
        <v/>
      </c>
      <c r="B1655" s="397"/>
      <c r="C1655" s="398"/>
      <c r="D1655" s="399"/>
      <c r="E1655" s="383" t="str">
        <f t="shared" si="283"/>
        <v>C</v>
      </c>
      <c r="F1655" s="383" t="str">
        <f t="shared" si="284"/>
        <v>C</v>
      </c>
      <c r="G1655" s="400"/>
      <c r="H1655" s="385" t="str">
        <f>IF(G1655="","",VLOOKUP(G1655,下拉数据源!J:K,2,0))</f>
        <v/>
      </c>
      <c r="I1655" s="385"/>
      <c r="J1655" s="385"/>
      <c r="K1655" s="386"/>
      <c r="L1655" s="401"/>
      <c r="M1655" s="384"/>
      <c r="N1655" s="384"/>
      <c r="O1655" s="384"/>
      <c r="P1655" s="386"/>
      <c r="Q1655" s="387"/>
      <c r="R1655" s="286"/>
      <c r="S1655" s="388">
        <f t="shared" si="281"/>
        <v>0</v>
      </c>
      <c r="T1655" s="389"/>
      <c r="U1655" s="389">
        <f t="shared" si="279"/>
        <v>0</v>
      </c>
      <c r="V1655" s="451"/>
      <c r="W1655" s="452"/>
      <c r="X1655" s="386"/>
      <c r="Y1655" s="390"/>
      <c r="Z1655" s="391"/>
      <c r="AA1655" s="392"/>
      <c r="AB1655" s="393"/>
      <c r="AC1655" s="394"/>
      <c r="AD1655" s="395">
        <f t="shared" si="282"/>
        <v>0</v>
      </c>
      <c r="AE1655" s="396">
        <f>IF(OR(G1655=账期!$A$18,G1655=账期!$A$20,G1655=账期!$A$22,G1655=账期!$A$24,G1655=账期!$A$25,G1655=账期!$A$27,G1655=账期!$A$26,G1655=账期!$A$28,G1655=账期!$A$30,G1655=账期!$A$32,G1655=账期!$A$34,G1655=账期!$A$35,G1655=账期!$A$37,G1655=账期!$A$39,G1655=账期!$A$40,G1655=账期!$A$41,G1655=账期!$A$42,G1655=账期!$A$43,G1655=账期!$A$44,G1655=账期!$A$45,G1655=账期!$A$46,G1655=账期!$A$48,G1655=账期!$A$50,G1655=账期!$A$51,G1655=账期!$A$52,G1655=账期!$A$53,G1655=账期!$A$54,G1655=账期!$A$56,G1655=账期!$A$57,G1655=账期!$A$58,G1655=账期!$A$59,G1655=账期!$A$60,G1655=账期!$A$61,G1655=账期!$A$62,G1655=账期!$A$63,G1655=账期!$A$64,G1655=账期!$A$66,G1655=账期!$A$67,G1655=账期!$A$68,G1655=账期!$A$70,G1655=账期!$A$71),30,IF(OR(G1655=账期!$A$74,G1655=账期!$A$77,G1655=账期!$A$76,G1655=账期!$A$79,G1655=账期!$A$80,G1655=账期!$A$81,G1655=账期!$A$83,G1655=账期!$A$85,G1655=账期!$A$87,G1655=账期!$A$89,G1655=账期!$A$91),60,IF(OR(G1655=账期!$A$93,G1655=账期!$A$94,G1655=账期!$A$95,G1655=账期!$A$96,G1655=账期!$A$98,G1655=账期!$A$99,G1655=账期!$A$101,G1655=账期!$A$102),90,0)))</f>
        <v>0</v>
      </c>
      <c r="AF1655" s="396"/>
      <c r="AG1655" s="384"/>
      <c r="AH1655" s="396" t="str">
        <f t="shared" si="285"/>
        <v/>
      </c>
    </row>
    <row r="1656" spans="1:34" ht="18" customHeight="1" x14ac:dyDescent="0.25">
      <c r="A1656" s="301" t="str">
        <f t="shared" si="280"/>
        <v/>
      </c>
      <c r="B1656" s="397"/>
      <c r="C1656" s="398"/>
      <c r="D1656" s="399"/>
      <c r="E1656" s="383" t="str">
        <f t="shared" si="283"/>
        <v>C</v>
      </c>
      <c r="F1656" s="383" t="str">
        <f t="shared" si="284"/>
        <v>C</v>
      </c>
      <c r="G1656" s="400"/>
      <c r="H1656" s="385" t="str">
        <f>IF(G1656="","",VLOOKUP(G1656,下拉数据源!J:K,2,0))</f>
        <v/>
      </c>
      <c r="I1656" s="385"/>
      <c r="J1656" s="385"/>
      <c r="K1656" s="386"/>
      <c r="L1656" s="401"/>
      <c r="M1656" s="384"/>
      <c r="N1656" s="384"/>
      <c r="O1656" s="384"/>
      <c r="P1656" s="386"/>
      <c r="Q1656" s="387"/>
      <c r="R1656" s="286"/>
      <c r="S1656" s="388">
        <f t="shared" si="281"/>
        <v>0</v>
      </c>
      <c r="T1656" s="389"/>
      <c r="U1656" s="389">
        <f t="shared" si="279"/>
        <v>0</v>
      </c>
      <c r="V1656" s="451"/>
      <c r="W1656" s="452"/>
      <c r="X1656" s="386"/>
      <c r="Y1656" s="390"/>
      <c r="Z1656" s="391"/>
      <c r="AA1656" s="392"/>
      <c r="AB1656" s="393"/>
      <c r="AC1656" s="394"/>
      <c r="AD1656" s="395">
        <f t="shared" si="282"/>
        <v>0</v>
      </c>
      <c r="AE1656" s="396">
        <f>IF(OR(G1656=账期!$A$18,G1656=账期!$A$20,G1656=账期!$A$22,G1656=账期!$A$24,G1656=账期!$A$25,G1656=账期!$A$27,G1656=账期!$A$26,G1656=账期!$A$28,G1656=账期!$A$30,G1656=账期!$A$32,G1656=账期!$A$34,G1656=账期!$A$35,G1656=账期!$A$37,G1656=账期!$A$39,G1656=账期!$A$40,G1656=账期!$A$41,G1656=账期!$A$42,G1656=账期!$A$43,G1656=账期!$A$44,G1656=账期!$A$45,G1656=账期!$A$46,G1656=账期!$A$48,G1656=账期!$A$50,G1656=账期!$A$51,G1656=账期!$A$52,G1656=账期!$A$53,G1656=账期!$A$54,G1656=账期!$A$56,G1656=账期!$A$57,G1656=账期!$A$58,G1656=账期!$A$59,G1656=账期!$A$60,G1656=账期!$A$61,G1656=账期!$A$62,G1656=账期!$A$63,G1656=账期!$A$64,G1656=账期!$A$66,G1656=账期!$A$67,G1656=账期!$A$68,G1656=账期!$A$70,G1656=账期!$A$71),30,IF(OR(G1656=账期!$A$74,G1656=账期!$A$77,G1656=账期!$A$76,G1656=账期!$A$79,G1656=账期!$A$80,G1656=账期!$A$81,G1656=账期!$A$83,G1656=账期!$A$85,G1656=账期!$A$87,G1656=账期!$A$89,G1656=账期!$A$91),60,IF(OR(G1656=账期!$A$93,G1656=账期!$A$94,G1656=账期!$A$95,G1656=账期!$A$96,G1656=账期!$A$98,G1656=账期!$A$99,G1656=账期!$A$101,G1656=账期!$A$102),90,0)))</f>
        <v>0</v>
      </c>
      <c r="AF1656" s="396"/>
      <c r="AG1656" s="384"/>
      <c r="AH1656" s="396" t="str">
        <f t="shared" si="285"/>
        <v/>
      </c>
    </row>
    <row r="1657" spans="1:34" ht="18" customHeight="1" x14ac:dyDescent="0.25">
      <c r="A1657" s="301" t="str">
        <f t="shared" si="280"/>
        <v/>
      </c>
      <c r="B1657" s="397"/>
      <c r="C1657" s="398"/>
      <c r="D1657" s="399"/>
      <c r="E1657" s="383" t="str">
        <f t="shared" si="283"/>
        <v>C</v>
      </c>
      <c r="F1657" s="383" t="str">
        <f t="shared" si="284"/>
        <v>C</v>
      </c>
      <c r="G1657" s="400"/>
      <c r="H1657" s="385" t="str">
        <f>IF(G1657="","",VLOOKUP(G1657,下拉数据源!J:K,2,0))</f>
        <v/>
      </c>
      <c r="I1657" s="385"/>
      <c r="J1657" s="385"/>
      <c r="K1657" s="386"/>
      <c r="L1657" s="401"/>
      <c r="M1657" s="384"/>
      <c r="N1657" s="384"/>
      <c r="O1657" s="384"/>
      <c r="P1657" s="386"/>
      <c r="Q1657" s="387"/>
      <c r="R1657" s="286"/>
      <c r="S1657" s="388">
        <f t="shared" si="281"/>
        <v>0</v>
      </c>
      <c r="T1657" s="389"/>
      <c r="U1657" s="389">
        <f t="shared" si="279"/>
        <v>0</v>
      </c>
      <c r="V1657" s="451"/>
      <c r="W1657" s="452"/>
      <c r="X1657" s="386"/>
      <c r="Y1657" s="390"/>
      <c r="Z1657" s="391"/>
      <c r="AA1657" s="392"/>
      <c r="AB1657" s="393"/>
      <c r="AC1657" s="394"/>
      <c r="AD1657" s="395">
        <f t="shared" si="282"/>
        <v>0</v>
      </c>
      <c r="AE1657" s="396">
        <f>IF(OR(G1657=账期!$A$18,G1657=账期!$A$20,G1657=账期!$A$22,G1657=账期!$A$24,G1657=账期!$A$25,G1657=账期!$A$27,G1657=账期!$A$26,G1657=账期!$A$28,G1657=账期!$A$30,G1657=账期!$A$32,G1657=账期!$A$34,G1657=账期!$A$35,G1657=账期!$A$37,G1657=账期!$A$39,G1657=账期!$A$40,G1657=账期!$A$41,G1657=账期!$A$42,G1657=账期!$A$43,G1657=账期!$A$44,G1657=账期!$A$45,G1657=账期!$A$46,G1657=账期!$A$48,G1657=账期!$A$50,G1657=账期!$A$51,G1657=账期!$A$52,G1657=账期!$A$53,G1657=账期!$A$54,G1657=账期!$A$56,G1657=账期!$A$57,G1657=账期!$A$58,G1657=账期!$A$59,G1657=账期!$A$60,G1657=账期!$A$61,G1657=账期!$A$62,G1657=账期!$A$63,G1657=账期!$A$64,G1657=账期!$A$66,G1657=账期!$A$67,G1657=账期!$A$68,G1657=账期!$A$70,G1657=账期!$A$71),30,IF(OR(G1657=账期!$A$74,G1657=账期!$A$77,G1657=账期!$A$76,G1657=账期!$A$79,G1657=账期!$A$80,G1657=账期!$A$81,G1657=账期!$A$83,G1657=账期!$A$85,G1657=账期!$A$87,G1657=账期!$A$89,G1657=账期!$A$91),60,IF(OR(G1657=账期!$A$93,G1657=账期!$A$94,G1657=账期!$A$95,G1657=账期!$A$96,G1657=账期!$A$98,G1657=账期!$A$99,G1657=账期!$A$101,G1657=账期!$A$102),90,0)))</f>
        <v>0</v>
      </c>
      <c r="AF1657" s="396"/>
      <c r="AG1657" s="384"/>
      <c r="AH1657" s="396" t="str">
        <f t="shared" si="285"/>
        <v/>
      </c>
    </row>
    <row r="1658" spans="1:34" ht="18" customHeight="1" x14ac:dyDescent="0.25">
      <c r="A1658" s="301" t="str">
        <f t="shared" si="280"/>
        <v/>
      </c>
      <c r="B1658" s="397"/>
      <c r="C1658" s="398"/>
      <c r="D1658" s="399"/>
      <c r="E1658" s="383" t="str">
        <f t="shared" si="283"/>
        <v>C</v>
      </c>
      <c r="F1658" s="383" t="str">
        <f t="shared" si="284"/>
        <v>C</v>
      </c>
      <c r="G1658" s="400"/>
      <c r="H1658" s="385" t="str">
        <f>IF(G1658="","",VLOOKUP(G1658,下拉数据源!J:K,2,0))</f>
        <v/>
      </c>
      <c r="I1658" s="385"/>
      <c r="J1658" s="385"/>
      <c r="K1658" s="386"/>
      <c r="L1658" s="401"/>
      <c r="M1658" s="384"/>
      <c r="N1658" s="384"/>
      <c r="O1658" s="384"/>
      <c r="P1658" s="386"/>
      <c r="Q1658" s="387"/>
      <c r="R1658" s="286"/>
      <c r="S1658" s="388">
        <f t="shared" si="281"/>
        <v>0</v>
      </c>
      <c r="T1658" s="389"/>
      <c r="U1658" s="389">
        <f t="shared" ref="U1658:U1721" si="286">S1658-T1658</f>
        <v>0</v>
      </c>
      <c r="V1658" s="451"/>
      <c r="W1658" s="452"/>
      <c r="X1658" s="386"/>
      <c r="Y1658" s="390"/>
      <c r="Z1658" s="391"/>
      <c r="AA1658" s="392"/>
      <c r="AB1658" s="393"/>
      <c r="AC1658" s="394"/>
      <c r="AD1658" s="395">
        <f t="shared" si="282"/>
        <v>0</v>
      </c>
      <c r="AE1658" s="396">
        <f>IF(OR(G1658=账期!$A$18,G1658=账期!$A$20,G1658=账期!$A$22,G1658=账期!$A$24,G1658=账期!$A$25,G1658=账期!$A$27,G1658=账期!$A$26,G1658=账期!$A$28,G1658=账期!$A$30,G1658=账期!$A$32,G1658=账期!$A$34,G1658=账期!$A$35,G1658=账期!$A$37,G1658=账期!$A$39,G1658=账期!$A$40,G1658=账期!$A$41,G1658=账期!$A$42,G1658=账期!$A$43,G1658=账期!$A$44,G1658=账期!$A$45,G1658=账期!$A$46,G1658=账期!$A$48,G1658=账期!$A$50,G1658=账期!$A$51,G1658=账期!$A$52,G1658=账期!$A$53,G1658=账期!$A$54,G1658=账期!$A$56,G1658=账期!$A$57,G1658=账期!$A$58,G1658=账期!$A$59,G1658=账期!$A$60,G1658=账期!$A$61,G1658=账期!$A$62,G1658=账期!$A$63,G1658=账期!$A$64,G1658=账期!$A$66,G1658=账期!$A$67,G1658=账期!$A$68,G1658=账期!$A$70,G1658=账期!$A$71),30,IF(OR(G1658=账期!$A$74,G1658=账期!$A$77,G1658=账期!$A$76,G1658=账期!$A$79,G1658=账期!$A$80,G1658=账期!$A$81,G1658=账期!$A$83,G1658=账期!$A$85,G1658=账期!$A$87,G1658=账期!$A$89,G1658=账期!$A$91),60,IF(OR(G1658=账期!$A$93,G1658=账期!$A$94,G1658=账期!$A$95,G1658=账期!$A$96,G1658=账期!$A$98,G1658=账期!$A$99,G1658=账期!$A$101,G1658=账期!$A$102),90,0)))</f>
        <v>0</v>
      </c>
      <c r="AF1658" s="396"/>
      <c r="AG1658" s="384"/>
      <c r="AH1658" s="396" t="str">
        <f t="shared" si="285"/>
        <v/>
      </c>
    </row>
    <row r="1659" spans="1:34" ht="18" customHeight="1" x14ac:dyDescent="0.25">
      <c r="A1659" s="301" t="str">
        <f t="shared" si="280"/>
        <v/>
      </c>
      <c r="B1659" s="397"/>
      <c r="C1659" s="398"/>
      <c r="D1659" s="399"/>
      <c r="E1659" s="383" t="str">
        <f t="shared" si="283"/>
        <v>C</v>
      </c>
      <c r="F1659" s="383" t="str">
        <f t="shared" si="284"/>
        <v>C</v>
      </c>
      <c r="G1659" s="400"/>
      <c r="H1659" s="385" t="str">
        <f>IF(G1659="","",VLOOKUP(G1659,下拉数据源!J:K,2,0))</f>
        <v/>
      </c>
      <c r="I1659" s="385"/>
      <c r="J1659" s="385"/>
      <c r="K1659" s="386"/>
      <c r="L1659" s="401"/>
      <c r="M1659" s="384"/>
      <c r="N1659" s="384"/>
      <c r="O1659" s="384"/>
      <c r="P1659" s="386"/>
      <c r="Q1659" s="387"/>
      <c r="R1659" s="286"/>
      <c r="S1659" s="388">
        <f t="shared" si="281"/>
        <v>0</v>
      </c>
      <c r="T1659" s="389"/>
      <c r="U1659" s="389">
        <f t="shared" si="286"/>
        <v>0</v>
      </c>
      <c r="V1659" s="451"/>
      <c r="W1659" s="452"/>
      <c r="X1659" s="386"/>
      <c r="Y1659" s="390"/>
      <c r="Z1659" s="391"/>
      <c r="AA1659" s="392"/>
      <c r="AB1659" s="393"/>
      <c r="AC1659" s="394"/>
      <c r="AD1659" s="395">
        <f t="shared" si="282"/>
        <v>0</v>
      </c>
      <c r="AE1659" s="396">
        <f>IF(OR(G1659=账期!$A$18,G1659=账期!$A$20,G1659=账期!$A$22,G1659=账期!$A$24,G1659=账期!$A$25,G1659=账期!$A$27,G1659=账期!$A$26,G1659=账期!$A$28,G1659=账期!$A$30,G1659=账期!$A$32,G1659=账期!$A$34,G1659=账期!$A$35,G1659=账期!$A$37,G1659=账期!$A$39,G1659=账期!$A$40,G1659=账期!$A$41,G1659=账期!$A$42,G1659=账期!$A$43,G1659=账期!$A$44,G1659=账期!$A$45,G1659=账期!$A$46,G1659=账期!$A$48,G1659=账期!$A$50,G1659=账期!$A$51,G1659=账期!$A$52,G1659=账期!$A$53,G1659=账期!$A$54,G1659=账期!$A$56,G1659=账期!$A$57,G1659=账期!$A$58,G1659=账期!$A$59,G1659=账期!$A$60,G1659=账期!$A$61,G1659=账期!$A$62,G1659=账期!$A$63,G1659=账期!$A$64,G1659=账期!$A$66,G1659=账期!$A$67,G1659=账期!$A$68,G1659=账期!$A$70,G1659=账期!$A$71),30,IF(OR(G1659=账期!$A$74,G1659=账期!$A$77,G1659=账期!$A$76,G1659=账期!$A$79,G1659=账期!$A$80,G1659=账期!$A$81,G1659=账期!$A$83,G1659=账期!$A$85,G1659=账期!$A$87,G1659=账期!$A$89,G1659=账期!$A$91),60,IF(OR(G1659=账期!$A$93,G1659=账期!$A$94,G1659=账期!$A$95,G1659=账期!$A$96,G1659=账期!$A$98,G1659=账期!$A$99,G1659=账期!$A$101,G1659=账期!$A$102),90,0)))</f>
        <v>0</v>
      </c>
      <c r="AF1659" s="396"/>
      <c r="AG1659" s="384"/>
      <c r="AH1659" s="396" t="str">
        <f t="shared" si="285"/>
        <v/>
      </c>
    </row>
    <row r="1660" spans="1:34" ht="18" customHeight="1" x14ac:dyDescent="0.25">
      <c r="A1660" s="301" t="str">
        <f t="shared" si="280"/>
        <v/>
      </c>
      <c r="B1660" s="397"/>
      <c r="C1660" s="398"/>
      <c r="D1660" s="399"/>
      <c r="E1660" s="383" t="str">
        <f t="shared" si="283"/>
        <v>C</v>
      </c>
      <c r="F1660" s="383" t="str">
        <f t="shared" si="284"/>
        <v>C</v>
      </c>
      <c r="G1660" s="400"/>
      <c r="H1660" s="385" t="str">
        <f>IF(G1660="","",VLOOKUP(G1660,下拉数据源!J:K,2,0))</f>
        <v/>
      </c>
      <c r="I1660" s="385"/>
      <c r="J1660" s="385"/>
      <c r="K1660" s="386"/>
      <c r="L1660" s="401"/>
      <c r="M1660" s="384"/>
      <c r="N1660" s="384"/>
      <c r="O1660" s="384"/>
      <c r="P1660" s="386"/>
      <c r="Q1660" s="387"/>
      <c r="R1660" s="286"/>
      <c r="S1660" s="388">
        <f t="shared" si="281"/>
        <v>0</v>
      </c>
      <c r="T1660" s="389"/>
      <c r="U1660" s="389">
        <f t="shared" si="286"/>
        <v>0</v>
      </c>
      <c r="V1660" s="451"/>
      <c r="W1660" s="452"/>
      <c r="X1660" s="386"/>
      <c r="Y1660" s="390"/>
      <c r="Z1660" s="391"/>
      <c r="AA1660" s="392"/>
      <c r="AB1660" s="393"/>
      <c r="AC1660" s="394"/>
      <c r="AD1660" s="395">
        <f t="shared" si="282"/>
        <v>0</v>
      </c>
      <c r="AE1660" s="396">
        <f>IF(OR(G1660=账期!$A$18,G1660=账期!$A$20,G1660=账期!$A$22,G1660=账期!$A$24,G1660=账期!$A$25,G1660=账期!$A$27,G1660=账期!$A$26,G1660=账期!$A$28,G1660=账期!$A$30,G1660=账期!$A$32,G1660=账期!$A$34,G1660=账期!$A$35,G1660=账期!$A$37,G1660=账期!$A$39,G1660=账期!$A$40,G1660=账期!$A$41,G1660=账期!$A$42,G1660=账期!$A$43,G1660=账期!$A$44,G1660=账期!$A$45,G1660=账期!$A$46,G1660=账期!$A$48,G1660=账期!$A$50,G1660=账期!$A$51,G1660=账期!$A$52,G1660=账期!$A$53,G1660=账期!$A$54,G1660=账期!$A$56,G1660=账期!$A$57,G1660=账期!$A$58,G1660=账期!$A$59,G1660=账期!$A$60,G1660=账期!$A$61,G1660=账期!$A$62,G1660=账期!$A$63,G1660=账期!$A$64,G1660=账期!$A$66,G1660=账期!$A$67,G1660=账期!$A$68,G1660=账期!$A$70,G1660=账期!$A$71),30,IF(OR(G1660=账期!$A$74,G1660=账期!$A$77,G1660=账期!$A$76,G1660=账期!$A$79,G1660=账期!$A$80,G1660=账期!$A$81,G1660=账期!$A$83,G1660=账期!$A$85,G1660=账期!$A$87,G1660=账期!$A$89,G1660=账期!$A$91),60,IF(OR(G1660=账期!$A$93,G1660=账期!$A$94,G1660=账期!$A$95,G1660=账期!$A$96,G1660=账期!$A$98,G1660=账期!$A$99,G1660=账期!$A$101,G1660=账期!$A$102),90,0)))</f>
        <v>0</v>
      </c>
      <c r="AF1660" s="396"/>
      <c r="AG1660" s="384"/>
      <c r="AH1660" s="396" t="str">
        <f t="shared" si="285"/>
        <v/>
      </c>
    </row>
    <row r="1661" spans="1:34" ht="18" customHeight="1" x14ac:dyDescent="0.25">
      <c r="A1661" s="301" t="str">
        <f t="shared" ref="A1661:A1724" si="287">IF(V1661="","",TEXT(V1661,"yyyy年m月"))</f>
        <v/>
      </c>
      <c r="B1661" s="397"/>
      <c r="C1661" s="398"/>
      <c r="D1661" s="399"/>
      <c r="E1661" s="383" t="str">
        <f t="shared" si="283"/>
        <v>C</v>
      </c>
      <c r="F1661" s="383" t="str">
        <f t="shared" si="284"/>
        <v>C</v>
      </c>
      <c r="G1661" s="400"/>
      <c r="H1661" s="385" t="str">
        <f>IF(G1661="","",VLOOKUP(G1661,下拉数据源!J:K,2,0))</f>
        <v/>
      </c>
      <c r="I1661" s="385"/>
      <c r="J1661" s="385"/>
      <c r="K1661" s="386"/>
      <c r="L1661" s="401"/>
      <c r="M1661" s="384"/>
      <c r="N1661" s="384"/>
      <c r="O1661" s="384"/>
      <c r="P1661" s="386"/>
      <c r="Q1661" s="387"/>
      <c r="R1661" s="286"/>
      <c r="S1661" s="388">
        <f t="shared" si="281"/>
        <v>0</v>
      </c>
      <c r="T1661" s="389"/>
      <c r="U1661" s="389">
        <f t="shared" si="286"/>
        <v>0</v>
      </c>
      <c r="V1661" s="451"/>
      <c r="W1661" s="452"/>
      <c r="X1661" s="386"/>
      <c r="Y1661" s="390"/>
      <c r="Z1661" s="391"/>
      <c r="AA1661" s="392"/>
      <c r="AB1661" s="393"/>
      <c r="AC1661" s="394"/>
      <c r="AD1661" s="395">
        <f t="shared" si="282"/>
        <v>0</v>
      </c>
      <c r="AE1661" s="396">
        <f>IF(OR(G1661=账期!$A$18,G1661=账期!$A$20,G1661=账期!$A$22,G1661=账期!$A$24,G1661=账期!$A$25,G1661=账期!$A$27,G1661=账期!$A$26,G1661=账期!$A$28,G1661=账期!$A$30,G1661=账期!$A$32,G1661=账期!$A$34,G1661=账期!$A$35,G1661=账期!$A$37,G1661=账期!$A$39,G1661=账期!$A$40,G1661=账期!$A$41,G1661=账期!$A$42,G1661=账期!$A$43,G1661=账期!$A$44,G1661=账期!$A$45,G1661=账期!$A$46,G1661=账期!$A$48,G1661=账期!$A$50,G1661=账期!$A$51,G1661=账期!$A$52,G1661=账期!$A$53,G1661=账期!$A$54,G1661=账期!$A$56,G1661=账期!$A$57,G1661=账期!$A$58,G1661=账期!$A$59,G1661=账期!$A$60,G1661=账期!$A$61,G1661=账期!$A$62,G1661=账期!$A$63,G1661=账期!$A$64,G1661=账期!$A$66,G1661=账期!$A$67,G1661=账期!$A$68,G1661=账期!$A$70,G1661=账期!$A$71),30,IF(OR(G1661=账期!$A$74,G1661=账期!$A$77,G1661=账期!$A$76,G1661=账期!$A$79,G1661=账期!$A$80,G1661=账期!$A$81,G1661=账期!$A$83,G1661=账期!$A$85,G1661=账期!$A$87,G1661=账期!$A$89,G1661=账期!$A$91),60,IF(OR(G1661=账期!$A$93,G1661=账期!$A$94,G1661=账期!$A$95,G1661=账期!$A$96,G1661=账期!$A$98,G1661=账期!$A$99,G1661=账期!$A$101,G1661=账期!$A$102),90,0)))</f>
        <v>0</v>
      </c>
      <c r="AF1661" s="396"/>
      <c r="AG1661" s="384"/>
      <c r="AH1661" s="396" t="str">
        <f t="shared" si="285"/>
        <v/>
      </c>
    </row>
    <row r="1662" spans="1:34" ht="18" customHeight="1" x14ac:dyDescent="0.25">
      <c r="A1662" s="301" t="str">
        <f t="shared" si="287"/>
        <v/>
      </c>
      <c r="B1662" s="397"/>
      <c r="C1662" s="398"/>
      <c r="D1662" s="399"/>
      <c r="E1662" s="383" t="str">
        <f t="shared" si="283"/>
        <v>C</v>
      </c>
      <c r="F1662" s="383" t="str">
        <f t="shared" si="284"/>
        <v>C</v>
      </c>
      <c r="G1662" s="400"/>
      <c r="H1662" s="385" t="str">
        <f>IF(G1662="","",VLOOKUP(G1662,下拉数据源!J:K,2,0))</f>
        <v/>
      </c>
      <c r="I1662" s="385"/>
      <c r="J1662" s="385"/>
      <c r="K1662" s="386"/>
      <c r="L1662" s="401"/>
      <c r="M1662" s="384"/>
      <c r="N1662" s="384"/>
      <c r="O1662" s="384"/>
      <c r="P1662" s="386"/>
      <c r="Q1662" s="387"/>
      <c r="R1662" s="286"/>
      <c r="S1662" s="388">
        <f t="shared" si="281"/>
        <v>0</v>
      </c>
      <c r="T1662" s="389"/>
      <c r="U1662" s="389">
        <f t="shared" si="286"/>
        <v>0</v>
      </c>
      <c r="V1662" s="451"/>
      <c r="W1662" s="452"/>
      <c r="X1662" s="386"/>
      <c r="Y1662" s="390"/>
      <c r="Z1662" s="391"/>
      <c r="AA1662" s="392"/>
      <c r="AB1662" s="393"/>
      <c r="AC1662" s="394"/>
      <c r="AD1662" s="395">
        <f t="shared" si="282"/>
        <v>0</v>
      </c>
      <c r="AE1662" s="396">
        <f>IF(OR(G1662=账期!$A$18,G1662=账期!$A$20,G1662=账期!$A$22,G1662=账期!$A$24,G1662=账期!$A$25,G1662=账期!$A$27,G1662=账期!$A$26,G1662=账期!$A$28,G1662=账期!$A$30,G1662=账期!$A$32,G1662=账期!$A$34,G1662=账期!$A$35,G1662=账期!$A$37,G1662=账期!$A$39,G1662=账期!$A$40,G1662=账期!$A$41,G1662=账期!$A$42,G1662=账期!$A$43,G1662=账期!$A$44,G1662=账期!$A$45,G1662=账期!$A$46,G1662=账期!$A$48,G1662=账期!$A$50,G1662=账期!$A$51,G1662=账期!$A$52,G1662=账期!$A$53,G1662=账期!$A$54,G1662=账期!$A$56,G1662=账期!$A$57,G1662=账期!$A$58,G1662=账期!$A$59,G1662=账期!$A$60,G1662=账期!$A$61,G1662=账期!$A$62,G1662=账期!$A$63,G1662=账期!$A$64,G1662=账期!$A$66,G1662=账期!$A$67,G1662=账期!$A$68,G1662=账期!$A$70,G1662=账期!$A$71),30,IF(OR(G1662=账期!$A$74,G1662=账期!$A$77,G1662=账期!$A$76,G1662=账期!$A$79,G1662=账期!$A$80,G1662=账期!$A$81,G1662=账期!$A$83,G1662=账期!$A$85,G1662=账期!$A$87,G1662=账期!$A$89,G1662=账期!$A$91),60,IF(OR(G1662=账期!$A$93,G1662=账期!$A$94,G1662=账期!$A$95,G1662=账期!$A$96,G1662=账期!$A$98,G1662=账期!$A$99,G1662=账期!$A$101,G1662=账期!$A$102),90,0)))</f>
        <v>0</v>
      </c>
      <c r="AF1662" s="396"/>
      <c r="AG1662" s="384"/>
      <c r="AH1662" s="396" t="str">
        <f t="shared" si="285"/>
        <v/>
      </c>
    </row>
    <row r="1663" spans="1:34" ht="18" customHeight="1" x14ac:dyDescent="0.25">
      <c r="A1663" s="301" t="str">
        <f t="shared" si="287"/>
        <v/>
      </c>
      <c r="B1663" s="397"/>
      <c r="C1663" s="398"/>
      <c r="D1663" s="399"/>
      <c r="E1663" s="383" t="str">
        <f t="shared" si="283"/>
        <v>C</v>
      </c>
      <c r="F1663" s="383" t="str">
        <f t="shared" si="284"/>
        <v>C</v>
      </c>
      <c r="G1663" s="400"/>
      <c r="H1663" s="385" t="str">
        <f>IF(G1663="","",VLOOKUP(G1663,下拉数据源!J:K,2,0))</f>
        <v/>
      </c>
      <c r="I1663" s="385"/>
      <c r="J1663" s="385"/>
      <c r="K1663" s="386"/>
      <c r="L1663" s="401"/>
      <c r="M1663" s="384"/>
      <c r="N1663" s="384"/>
      <c r="O1663" s="384"/>
      <c r="P1663" s="386"/>
      <c r="Q1663" s="387"/>
      <c r="R1663" s="286"/>
      <c r="S1663" s="388">
        <f t="shared" ref="S1663:S1726" si="288">Q1663*R1663</f>
        <v>0</v>
      </c>
      <c r="T1663" s="389"/>
      <c r="U1663" s="389">
        <f t="shared" si="286"/>
        <v>0</v>
      </c>
      <c r="V1663" s="451"/>
      <c r="W1663" s="452"/>
      <c r="X1663" s="386"/>
      <c r="Y1663" s="390"/>
      <c r="Z1663" s="391"/>
      <c r="AA1663" s="392"/>
      <c r="AB1663" s="393"/>
      <c r="AC1663" s="394"/>
      <c r="AD1663" s="395">
        <f t="shared" si="282"/>
        <v>0</v>
      </c>
      <c r="AE1663" s="396">
        <f>IF(OR(G1663=账期!$A$18,G1663=账期!$A$20,G1663=账期!$A$22,G1663=账期!$A$24,G1663=账期!$A$25,G1663=账期!$A$27,G1663=账期!$A$26,G1663=账期!$A$28,G1663=账期!$A$30,G1663=账期!$A$32,G1663=账期!$A$34,G1663=账期!$A$35,G1663=账期!$A$37,G1663=账期!$A$39,G1663=账期!$A$40,G1663=账期!$A$41,G1663=账期!$A$42,G1663=账期!$A$43,G1663=账期!$A$44,G1663=账期!$A$45,G1663=账期!$A$46,G1663=账期!$A$48,G1663=账期!$A$50,G1663=账期!$A$51,G1663=账期!$A$52,G1663=账期!$A$53,G1663=账期!$A$54,G1663=账期!$A$56,G1663=账期!$A$57,G1663=账期!$A$58,G1663=账期!$A$59,G1663=账期!$A$60,G1663=账期!$A$61,G1663=账期!$A$62,G1663=账期!$A$63,G1663=账期!$A$64,G1663=账期!$A$66,G1663=账期!$A$67,G1663=账期!$A$68,G1663=账期!$A$70,G1663=账期!$A$71),30,IF(OR(G1663=账期!$A$74,G1663=账期!$A$77,G1663=账期!$A$76,G1663=账期!$A$79,G1663=账期!$A$80,G1663=账期!$A$81,G1663=账期!$A$83,G1663=账期!$A$85,G1663=账期!$A$87,G1663=账期!$A$89,G1663=账期!$A$91),60,IF(OR(G1663=账期!$A$93,G1663=账期!$A$94,G1663=账期!$A$95,G1663=账期!$A$96,G1663=账期!$A$98,G1663=账期!$A$99,G1663=账期!$A$101,G1663=账期!$A$102),90,0)))</f>
        <v>0</v>
      </c>
      <c r="AF1663" s="396"/>
      <c r="AG1663" s="384"/>
      <c r="AH1663" s="396" t="str">
        <f t="shared" si="285"/>
        <v/>
      </c>
    </row>
    <row r="1664" spans="1:34" ht="18" customHeight="1" x14ac:dyDescent="0.25">
      <c r="A1664" s="301" t="str">
        <f t="shared" si="287"/>
        <v/>
      </c>
      <c r="B1664" s="397"/>
      <c r="C1664" s="398"/>
      <c r="D1664" s="399"/>
      <c r="E1664" s="383" t="str">
        <f t="shared" si="283"/>
        <v>C</v>
      </c>
      <c r="F1664" s="383" t="str">
        <f t="shared" si="284"/>
        <v>C</v>
      </c>
      <c r="G1664" s="400"/>
      <c r="H1664" s="385" t="str">
        <f>IF(G1664="","",VLOOKUP(G1664,下拉数据源!J:K,2,0))</f>
        <v/>
      </c>
      <c r="I1664" s="385"/>
      <c r="J1664" s="385"/>
      <c r="K1664" s="386"/>
      <c r="L1664" s="401"/>
      <c r="M1664" s="384"/>
      <c r="N1664" s="384"/>
      <c r="O1664" s="384"/>
      <c r="P1664" s="386"/>
      <c r="Q1664" s="387"/>
      <c r="R1664" s="286"/>
      <c r="S1664" s="388">
        <f t="shared" si="288"/>
        <v>0</v>
      </c>
      <c r="T1664" s="389"/>
      <c r="U1664" s="389">
        <f t="shared" si="286"/>
        <v>0</v>
      </c>
      <c r="V1664" s="451"/>
      <c r="W1664" s="452"/>
      <c r="X1664" s="386"/>
      <c r="Y1664" s="390"/>
      <c r="Z1664" s="391"/>
      <c r="AA1664" s="392"/>
      <c r="AB1664" s="393"/>
      <c r="AC1664" s="394"/>
      <c r="AD1664" s="395">
        <f t="shared" ref="AD1664:AD1727" si="289">IF(AE1664&gt;0,(DATE(YEAR(AC1664),MONTH(AC1664)+1,1)-1)+AE1664,AC1664)</f>
        <v>0</v>
      </c>
      <c r="AE1664" s="396">
        <f>IF(OR(G1664=账期!$A$18,G1664=账期!$A$20,G1664=账期!$A$22,G1664=账期!$A$24,G1664=账期!$A$25,G1664=账期!$A$27,G1664=账期!$A$26,G1664=账期!$A$28,G1664=账期!$A$30,G1664=账期!$A$32,G1664=账期!$A$34,G1664=账期!$A$35,G1664=账期!$A$37,G1664=账期!$A$39,G1664=账期!$A$40,G1664=账期!$A$41,G1664=账期!$A$42,G1664=账期!$A$43,G1664=账期!$A$44,G1664=账期!$A$45,G1664=账期!$A$46,G1664=账期!$A$48,G1664=账期!$A$50,G1664=账期!$A$51,G1664=账期!$A$52,G1664=账期!$A$53,G1664=账期!$A$54,G1664=账期!$A$56,G1664=账期!$A$57,G1664=账期!$A$58,G1664=账期!$A$59,G1664=账期!$A$60,G1664=账期!$A$61,G1664=账期!$A$62,G1664=账期!$A$63,G1664=账期!$A$64,G1664=账期!$A$66,G1664=账期!$A$67,G1664=账期!$A$68,G1664=账期!$A$70,G1664=账期!$A$71),30,IF(OR(G1664=账期!$A$74,G1664=账期!$A$77,G1664=账期!$A$76,G1664=账期!$A$79,G1664=账期!$A$80,G1664=账期!$A$81,G1664=账期!$A$83,G1664=账期!$A$85,G1664=账期!$A$87,G1664=账期!$A$89,G1664=账期!$A$91),60,IF(OR(G1664=账期!$A$93,G1664=账期!$A$94,G1664=账期!$A$95,G1664=账期!$A$96,G1664=账期!$A$98,G1664=账期!$A$99,G1664=账期!$A$101,G1664=账期!$A$102),90,0)))</f>
        <v>0</v>
      </c>
      <c r="AF1664" s="396"/>
      <c r="AG1664" s="384"/>
      <c r="AH1664" s="396" t="str">
        <f t="shared" si="285"/>
        <v/>
      </c>
    </row>
    <row r="1665" spans="1:34" ht="18" customHeight="1" x14ac:dyDescent="0.25">
      <c r="A1665" s="301" t="str">
        <f t="shared" si="287"/>
        <v/>
      </c>
      <c r="B1665" s="397"/>
      <c r="C1665" s="398"/>
      <c r="D1665" s="399"/>
      <c r="E1665" s="383" t="str">
        <f t="shared" si="283"/>
        <v>C</v>
      </c>
      <c r="F1665" s="383" t="str">
        <f t="shared" si="284"/>
        <v>C</v>
      </c>
      <c r="G1665" s="400"/>
      <c r="H1665" s="385" t="str">
        <f>IF(G1665="","",VLOOKUP(G1665,下拉数据源!J:K,2,0))</f>
        <v/>
      </c>
      <c r="I1665" s="385"/>
      <c r="J1665" s="385"/>
      <c r="K1665" s="386"/>
      <c r="L1665" s="401"/>
      <c r="M1665" s="384"/>
      <c r="N1665" s="384"/>
      <c r="O1665" s="384"/>
      <c r="P1665" s="386"/>
      <c r="Q1665" s="387"/>
      <c r="R1665" s="286"/>
      <c r="S1665" s="388">
        <f t="shared" si="288"/>
        <v>0</v>
      </c>
      <c r="T1665" s="389"/>
      <c r="U1665" s="389">
        <f t="shared" si="286"/>
        <v>0</v>
      </c>
      <c r="V1665" s="451"/>
      <c r="W1665" s="452"/>
      <c r="X1665" s="386"/>
      <c r="Y1665" s="390"/>
      <c r="Z1665" s="391"/>
      <c r="AA1665" s="392"/>
      <c r="AB1665" s="393"/>
      <c r="AC1665" s="394"/>
      <c r="AD1665" s="395">
        <f t="shared" si="289"/>
        <v>0</v>
      </c>
      <c r="AE1665" s="396">
        <f>IF(OR(G1665=账期!$A$18,G1665=账期!$A$20,G1665=账期!$A$22,G1665=账期!$A$24,G1665=账期!$A$25,G1665=账期!$A$27,G1665=账期!$A$26,G1665=账期!$A$28,G1665=账期!$A$30,G1665=账期!$A$32,G1665=账期!$A$34,G1665=账期!$A$35,G1665=账期!$A$37,G1665=账期!$A$39,G1665=账期!$A$40,G1665=账期!$A$41,G1665=账期!$A$42,G1665=账期!$A$43,G1665=账期!$A$44,G1665=账期!$A$45,G1665=账期!$A$46,G1665=账期!$A$48,G1665=账期!$A$50,G1665=账期!$A$51,G1665=账期!$A$52,G1665=账期!$A$53,G1665=账期!$A$54,G1665=账期!$A$56,G1665=账期!$A$57,G1665=账期!$A$58,G1665=账期!$A$59,G1665=账期!$A$60,G1665=账期!$A$61,G1665=账期!$A$62,G1665=账期!$A$63,G1665=账期!$A$64,G1665=账期!$A$66,G1665=账期!$A$67,G1665=账期!$A$68,G1665=账期!$A$70,G1665=账期!$A$71),30,IF(OR(G1665=账期!$A$74,G1665=账期!$A$77,G1665=账期!$A$76,G1665=账期!$A$79,G1665=账期!$A$80,G1665=账期!$A$81,G1665=账期!$A$83,G1665=账期!$A$85,G1665=账期!$A$87,G1665=账期!$A$89,G1665=账期!$A$91),60,IF(OR(G1665=账期!$A$93,G1665=账期!$A$94,G1665=账期!$A$95,G1665=账期!$A$96,G1665=账期!$A$98,G1665=账期!$A$99,G1665=账期!$A$101,G1665=账期!$A$102),90,0)))</f>
        <v>0</v>
      </c>
      <c r="AF1665" s="396"/>
      <c r="AG1665" s="384"/>
      <c r="AH1665" s="396" t="str">
        <f t="shared" si="285"/>
        <v/>
      </c>
    </row>
    <row r="1666" spans="1:34" ht="18" customHeight="1" x14ac:dyDescent="0.25">
      <c r="A1666" s="301" t="str">
        <f t="shared" si="287"/>
        <v/>
      </c>
      <c r="B1666" s="397"/>
      <c r="C1666" s="398"/>
      <c r="D1666" s="399"/>
      <c r="E1666" s="383" t="str">
        <f t="shared" si="283"/>
        <v>C</v>
      </c>
      <c r="F1666" s="383" t="str">
        <f t="shared" si="284"/>
        <v>C</v>
      </c>
      <c r="G1666" s="400"/>
      <c r="H1666" s="385" t="str">
        <f>IF(G1666="","",VLOOKUP(G1666,下拉数据源!J:K,2,0))</f>
        <v/>
      </c>
      <c r="I1666" s="385"/>
      <c r="J1666" s="385"/>
      <c r="K1666" s="386"/>
      <c r="L1666" s="401"/>
      <c r="M1666" s="384"/>
      <c r="N1666" s="384"/>
      <c r="O1666" s="384"/>
      <c r="P1666" s="386"/>
      <c r="Q1666" s="387"/>
      <c r="R1666" s="286"/>
      <c r="S1666" s="388">
        <f t="shared" si="288"/>
        <v>0</v>
      </c>
      <c r="T1666" s="389"/>
      <c r="U1666" s="389">
        <f t="shared" si="286"/>
        <v>0</v>
      </c>
      <c r="V1666" s="451"/>
      <c r="W1666" s="452"/>
      <c r="X1666" s="386"/>
      <c r="Y1666" s="390"/>
      <c r="Z1666" s="391"/>
      <c r="AA1666" s="392"/>
      <c r="AB1666" s="393"/>
      <c r="AC1666" s="394"/>
      <c r="AD1666" s="395">
        <f t="shared" si="289"/>
        <v>0</v>
      </c>
      <c r="AE1666" s="396">
        <f>IF(OR(G1666=账期!$A$18,G1666=账期!$A$20,G1666=账期!$A$22,G1666=账期!$A$24,G1666=账期!$A$25,G1666=账期!$A$27,G1666=账期!$A$26,G1666=账期!$A$28,G1666=账期!$A$30,G1666=账期!$A$32,G1666=账期!$A$34,G1666=账期!$A$35,G1666=账期!$A$37,G1666=账期!$A$39,G1666=账期!$A$40,G1666=账期!$A$41,G1666=账期!$A$42,G1666=账期!$A$43,G1666=账期!$A$44,G1666=账期!$A$45,G1666=账期!$A$46,G1666=账期!$A$48,G1666=账期!$A$50,G1666=账期!$A$51,G1666=账期!$A$52,G1666=账期!$A$53,G1666=账期!$A$54,G1666=账期!$A$56,G1666=账期!$A$57,G1666=账期!$A$58,G1666=账期!$A$59,G1666=账期!$A$60,G1666=账期!$A$61,G1666=账期!$A$62,G1666=账期!$A$63,G1666=账期!$A$64,G1666=账期!$A$66,G1666=账期!$A$67,G1666=账期!$A$68,G1666=账期!$A$70,G1666=账期!$A$71),30,IF(OR(G1666=账期!$A$74,G1666=账期!$A$77,G1666=账期!$A$76,G1666=账期!$A$79,G1666=账期!$A$80,G1666=账期!$A$81,G1666=账期!$A$83,G1666=账期!$A$85,G1666=账期!$A$87,G1666=账期!$A$89,G1666=账期!$A$91),60,IF(OR(G1666=账期!$A$93,G1666=账期!$A$94,G1666=账期!$A$95,G1666=账期!$A$96,G1666=账期!$A$98,G1666=账期!$A$99,G1666=账期!$A$101,G1666=账期!$A$102),90,0)))</f>
        <v>0</v>
      </c>
      <c r="AF1666" s="396"/>
      <c r="AG1666" s="384"/>
      <c r="AH1666" s="396" t="str">
        <f t="shared" si="285"/>
        <v/>
      </c>
    </row>
    <row r="1667" spans="1:34" ht="18" customHeight="1" x14ac:dyDescent="0.25">
      <c r="A1667" s="301" t="str">
        <f t="shared" si="287"/>
        <v/>
      </c>
      <c r="B1667" s="397"/>
      <c r="C1667" s="398"/>
      <c r="D1667" s="399"/>
      <c r="E1667" s="383" t="str">
        <f t="shared" si="283"/>
        <v>C</v>
      </c>
      <c r="F1667" s="383" t="str">
        <f t="shared" si="284"/>
        <v>C</v>
      </c>
      <c r="G1667" s="400"/>
      <c r="H1667" s="385" t="str">
        <f>IF(G1667="","",VLOOKUP(G1667,下拉数据源!J:K,2,0))</f>
        <v/>
      </c>
      <c r="I1667" s="385"/>
      <c r="J1667" s="385"/>
      <c r="K1667" s="386"/>
      <c r="L1667" s="401"/>
      <c r="M1667" s="384"/>
      <c r="N1667" s="384"/>
      <c r="O1667" s="384"/>
      <c r="P1667" s="386"/>
      <c r="Q1667" s="387"/>
      <c r="R1667" s="286"/>
      <c r="S1667" s="388">
        <f t="shared" si="288"/>
        <v>0</v>
      </c>
      <c r="T1667" s="389"/>
      <c r="U1667" s="389">
        <f t="shared" si="286"/>
        <v>0</v>
      </c>
      <c r="V1667" s="451"/>
      <c r="W1667" s="452"/>
      <c r="X1667" s="386"/>
      <c r="Y1667" s="390"/>
      <c r="Z1667" s="391"/>
      <c r="AA1667" s="392"/>
      <c r="AB1667" s="393"/>
      <c r="AC1667" s="394"/>
      <c r="AD1667" s="395">
        <f t="shared" si="289"/>
        <v>0</v>
      </c>
      <c r="AE1667" s="396">
        <f>IF(OR(G1667=账期!$A$18,G1667=账期!$A$20,G1667=账期!$A$22,G1667=账期!$A$24,G1667=账期!$A$25,G1667=账期!$A$27,G1667=账期!$A$26,G1667=账期!$A$28,G1667=账期!$A$30,G1667=账期!$A$32,G1667=账期!$A$34,G1667=账期!$A$35,G1667=账期!$A$37,G1667=账期!$A$39,G1667=账期!$A$40,G1667=账期!$A$41,G1667=账期!$A$42,G1667=账期!$A$43,G1667=账期!$A$44,G1667=账期!$A$45,G1667=账期!$A$46,G1667=账期!$A$48,G1667=账期!$A$50,G1667=账期!$A$51,G1667=账期!$A$52,G1667=账期!$A$53,G1667=账期!$A$54,G1667=账期!$A$56,G1667=账期!$A$57,G1667=账期!$A$58,G1667=账期!$A$59,G1667=账期!$A$60,G1667=账期!$A$61,G1667=账期!$A$62,G1667=账期!$A$63,G1667=账期!$A$64,G1667=账期!$A$66,G1667=账期!$A$67,G1667=账期!$A$68,G1667=账期!$A$70,G1667=账期!$A$71),30,IF(OR(G1667=账期!$A$74,G1667=账期!$A$77,G1667=账期!$A$76,G1667=账期!$A$79,G1667=账期!$A$80,G1667=账期!$A$81,G1667=账期!$A$83,G1667=账期!$A$85,G1667=账期!$A$87,G1667=账期!$A$89,G1667=账期!$A$91),60,IF(OR(G1667=账期!$A$93,G1667=账期!$A$94,G1667=账期!$A$95,G1667=账期!$A$96,G1667=账期!$A$98,G1667=账期!$A$99,G1667=账期!$A$101,G1667=账期!$A$102),90,0)))</f>
        <v>0</v>
      </c>
      <c r="AF1667" s="396"/>
      <c r="AG1667" s="384"/>
      <c r="AH1667" s="396" t="str">
        <f t="shared" si="285"/>
        <v/>
      </c>
    </row>
    <row r="1668" spans="1:34" ht="18" customHeight="1" x14ac:dyDescent="0.25">
      <c r="A1668" s="301" t="str">
        <f t="shared" si="287"/>
        <v/>
      </c>
      <c r="B1668" s="397"/>
      <c r="C1668" s="398"/>
      <c r="D1668" s="399"/>
      <c r="E1668" s="383" t="str">
        <f t="shared" si="283"/>
        <v>C</v>
      </c>
      <c r="F1668" s="383" t="str">
        <f t="shared" si="284"/>
        <v>C</v>
      </c>
      <c r="G1668" s="400"/>
      <c r="H1668" s="385" t="str">
        <f>IF(G1668="","",VLOOKUP(G1668,下拉数据源!J:K,2,0))</f>
        <v/>
      </c>
      <c r="I1668" s="385"/>
      <c r="J1668" s="385"/>
      <c r="K1668" s="386"/>
      <c r="L1668" s="401"/>
      <c r="M1668" s="384"/>
      <c r="N1668" s="384"/>
      <c r="O1668" s="384"/>
      <c r="P1668" s="386"/>
      <c r="Q1668" s="387"/>
      <c r="R1668" s="286"/>
      <c r="S1668" s="388">
        <f t="shared" si="288"/>
        <v>0</v>
      </c>
      <c r="T1668" s="389"/>
      <c r="U1668" s="389">
        <f t="shared" si="286"/>
        <v>0</v>
      </c>
      <c r="V1668" s="451"/>
      <c r="W1668" s="452"/>
      <c r="X1668" s="386"/>
      <c r="Y1668" s="390"/>
      <c r="Z1668" s="391"/>
      <c r="AA1668" s="392"/>
      <c r="AB1668" s="393"/>
      <c r="AC1668" s="394"/>
      <c r="AD1668" s="395">
        <f t="shared" si="289"/>
        <v>0</v>
      </c>
      <c r="AE1668" s="396">
        <f>IF(OR(G1668=账期!$A$18,G1668=账期!$A$20,G1668=账期!$A$22,G1668=账期!$A$24,G1668=账期!$A$25,G1668=账期!$A$27,G1668=账期!$A$26,G1668=账期!$A$28,G1668=账期!$A$30,G1668=账期!$A$32,G1668=账期!$A$34,G1668=账期!$A$35,G1668=账期!$A$37,G1668=账期!$A$39,G1668=账期!$A$40,G1668=账期!$A$41,G1668=账期!$A$42,G1668=账期!$A$43,G1668=账期!$A$44,G1668=账期!$A$45,G1668=账期!$A$46,G1668=账期!$A$48,G1668=账期!$A$50,G1668=账期!$A$51,G1668=账期!$A$52,G1668=账期!$A$53,G1668=账期!$A$54,G1668=账期!$A$56,G1668=账期!$A$57,G1668=账期!$A$58,G1668=账期!$A$59,G1668=账期!$A$60,G1668=账期!$A$61,G1668=账期!$A$62,G1668=账期!$A$63,G1668=账期!$A$64,G1668=账期!$A$66,G1668=账期!$A$67,G1668=账期!$A$68,G1668=账期!$A$70,G1668=账期!$A$71),30,IF(OR(G1668=账期!$A$74,G1668=账期!$A$77,G1668=账期!$A$76,G1668=账期!$A$79,G1668=账期!$A$80,G1668=账期!$A$81,G1668=账期!$A$83,G1668=账期!$A$85,G1668=账期!$A$87,G1668=账期!$A$89,G1668=账期!$A$91),60,IF(OR(G1668=账期!$A$93,G1668=账期!$A$94,G1668=账期!$A$95,G1668=账期!$A$96,G1668=账期!$A$98,G1668=账期!$A$99,G1668=账期!$A$101,G1668=账期!$A$102),90,0)))</f>
        <v>0</v>
      </c>
      <c r="AF1668" s="396"/>
      <c r="AG1668" s="384"/>
      <c r="AH1668" s="396" t="str">
        <f t="shared" si="285"/>
        <v/>
      </c>
    </row>
    <row r="1669" spans="1:34" ht="18" customHeight="1" x14ac:dyDescent="0.25">
      <c r="A1669" s="301" t="str">
        <f t="shared" si="287"/>
        <v/>
      </c>
      <c r="B1669" s="397"/>
      <c r="C1669" s="398"/>
      <c r="D1669" s="399"/>
      <c r="E1669" s="383" t="str">
        <f t="shared" si="283"/>
        <v>C</v>
      </c>
      <c r="F1669" s="383" t="str">
        <f t="shared" si="284"/>
        <v>C</v>
      </c>
      <c r="G1669" s="400"/>
      <c r="H1669" s="385" t="str">
        <f>IF(G1669="","",VLOOKUP(G1669,下拉数据源!J:K,2,0))</f>
        <v/>
      </c>
      <c r="I1669" s="385"/>
      <c r="J1669" s="385"/>
      <c r="K1669" s="386"/>
      <c r="L1669" s="401"/>
      <c r="M1669" s="384"/>
      <c r="N1669" s="384"/>
      <c r="O1669" s="384"/>
      <c r="P1669" s="386"/>
      <c r="Q1669" s="387"/>
      <c r="R1669" s="286"/>
      <c r="S1669" s="388">
        <f t="shared" si="288"/>
        <v>0</v>
      </c>
      <c r="T1669" s="389"/>
      <c r="U1669" s="389">
        <f t="shared" si="286"/>
        <v>0</v>
      </c>
      <c r="V1669" s="451"/>
      <c r="W1669" s="452"/>
      <c r="X1669" s="386"/>
      <c r="Y1669" s="390"/>
      <c r="Z1669" s="391"/>
      <c r="AA1669" s="392"/>
      <c r="AB1669" s="393"/>
      <c r="AC1669" s="394"/>
      <c r="AD1669" s="395">
        <f t="shared" si="289"/>
        <v>0</v>
      </c>
      <c r="AE1669" s="396">
        <f>IF(OR(G1669=账期!$A$18,G1669=账期!$A$20,G1669=账期!$A$22,G1669=账期!$A$24,G1669=账期!$A$25,G1669=账期!$A$27,G1669=账期!$A$26,G1669=账期!$A$28,G1669=账期!$A$30,G1669=账期!$A$32,G1669=账期!$A$34,G1669=账期!$A$35,G1669=账期!$A$37,G1669=账期!$A$39,G1669=账期!$A$40,G1669=账期!$A$41,G1669=账期!$A$42,G1669=账期!$A$43,G1669=账期!$A$44,G1669=账期!$A$45,G1669=账期!$A$46,G1669=账期!$A$48,G1669=账期!$A$50,G1669=账期!$A$51,G1669=账期!$A$52,G1669=账期!$A$53,G1669=账期!$A$54,G1669=账期!$A$56,G1669=账期!$A$57,G1669=账期!$A$58,G1669=账期!$A$59,G1669=账期!$A$60,G1669=账期!$A$61,G1669=账期!$A$62,G1669=账期!$A$63,G1669=账期!$A$64,G1669=账期!$A$66,G1669=账期!$A$67,G1669=账期!$A$68,G1669=账期!$A$70,G1669=账期!$A$71),30,IF(OR(G1669=账期!$A$74,G1669=账期!$A$77,G1669=账期!$A$76,G1669=账期!$A$79,G1669=账期!$A$80,G1669=账期!$A$81,G1669=账期!$A$83,G1669=账期!$A$85,G1669=账期!$A$87,G1669=账期!$A$89,G1669=账期!$A$91),60,IF(OR(G1669=账期!$A$93,G1669=账期!$A$94,G1669=账期!$A$95,G1669=账期!$A$96,G1669=账期!$A$98,G1669=账期!$A$99,G1669=账期!$A$101,G1669=账期!$A$102),90,0)))</f>
        <v>0</v>
      </c>
      <c r="AF1669" s="396"/>
      <c r="AG1669" s="384"/>
      <c r="AH1669" s="396" t="str">
        <f t="shared" si="285"/>
        <v/>
      </c>
    </row>
    <row r="1670" spans="1:34" ht="18" customHeight="1" x14ac:dyDescent="0.25">
      <c r="A1670" s="301" t="str">
        <f t="shared" si="287"/>
        <v/>
      </c>
      <c r="B1670" s="397"/>
      <c r="C1670" s="398"/>
      <c r="D1670" s="399"/>
      <c r="E1670" s="383" t="str">
        <f t="shared" si="283"/>
        <v>C</v>
      </c>
      <c r="F1670" s="383" t="str">
        <f t="shared" si="284"/>
        <v>C</v>
      </c>
      <c r="G1670" s="400"/>
      <c r="H1670" s="385" t="str">
        <f>IF(G1670="","",VLOOKUP(G1670,下拉数据源!J:K,2,0))</f>
        <v/>
      </c>
      <c r="I1670" s="385"/>
      <c r="J1670" s="385"/>
      <c r="K1670" s="386"/>
      <c r="L1670" s="401"/>
      <c r="M1670" s="384"/>
      <c r="N1670" s="384"/>
      <c r="O1670" s="384"/>
      <c r="P1670" s="386"/>
      <c r="Q1670" s="387"/>
      <c r="R1670" s="286"/>
      <c r="S1670" s="388">
        <f t="shared" si="288"/>
        <v>0</v>
      </c>
      <c r="T1670" s="389"/>
      <c r="U1670" s="389">
        <f t="shared" si="286"/>
        <v>0</v>
      </c>
      <c r="V1670" s="451"/>
      <c r="W1670" s="452"/>
      <c r="X1670" s="386"/>
      <c r="Y1670" s="390"/>
      <c r="Z1670" s="391"/>
      <c r="AA1670" s="392"/>
      <c r="AB1670" s="393"/>
      <c r="AC1670" s="394"/>
      <c r="AD1670" s="395">
        <f t="shared" si="289"/>
        <v>0</v>
      </c>
      <c r="AE1670" s="396">
        <f>IF(OR(G1670=账期!$A$18,G1670=账期!$A$20,G1670=账期!$A$22,G1670=账期!$A$24,G1670=账期!$A$25,G1670=账期!$A$27,G1670=账期!$A$26,G1670=账期!$A$28,G1670=账期!$A$30,G1670=账期!$A$32,G1670=账期!$A$34,G1670=账期!$A$35,G1670=账期!$A$37,G1670=账期!$A$39,G1670=账期!$A$40,G1670=账期!$A$41,G1670=账期!$A$42,G1670=账期!$A$43,G1670=账期!$A$44,G1670=账期!$A$45,G1670=账期!$A$46,G1670=账期!$A$48,G1670=账期!$A$50,G1670=账期!$A$51,G1670=账期!$A$52,G1670=账期!$A$53,G1670=账期!$A$54,G1670=账期!$A$56,G1670=账期!$A$57,G1670=账期!$A$58,G1670=账期!$A$59,G1670=账期!$A$60,G1670=账期!$A$61,G1670=账期!$A$62,G1670=账期!$A$63,G1670=账期!$A$64,G1670=账期!$A$66,G1670=账期!$A$67,G1670=账期!$A$68,G1670=账期!$A$70,G1670=账期!$A$71),30,IF(OR(G1670=账期!$A$74,G1670=账期!$A$77,G1670=账期!$A$76,G1670=账期!$A$79,G1670=账期!$A$80,G1670=账期!$A$81,G1670=账期!$A$83,G1670=账期!$A$85,G1670=账期!$A$87,G1670=账期!$A$89,G1670=账期!$A$91),60,IF(OR(G1670=账期!$A$93,G1670=账期!$A$94,G1670=账期!$A$95,G1670=账期!$A$96,G1670=账期!$A$98,G1670=账期!$A$99,G1670=账期!$A$101,G1670=账期!$A$102),90,0)))</f>
        <v>0</v>
      </c>
      <c r="AF1670" s="396"/>
      <c r="AG1670" s="384"/>
      <c r="AH1670" s="396" t="str">
        <f t="shared" si="285"/>
        <v/>
      </c>
    </row>
    <row r="1671" spans="1:34" ht="18" customHeight="1" x14ac:dyDescent="0.25">
      <c r="A1671" s="301" t="str">
        <f t="shared" si="287"/>
        <v/>
      </c>
      <c r="B1671" s="397"/>
      <c r="C1671" s="398"/>
      <c r="D1671" s="399"/>
      <c r="E1671" s="383" t="str">
        <f t="shared" si="283"/>
        <v>C</v>
      </c>
      <c r="F1671" s="383" t="str">
        <f t="shared" si="284"/>
        <v>C</v>
      </c>
      <c r="G1671" s="400"/>
      <c r="H1671" s="385" t="str">
        <f>IF(G1671="","",VLOOKUP(G1671,下拉数据源!J:K,2,0))</f>
        <v/>
      </c>
      <c r="I1671" s="385"/>
      <c r="J1671" s="385"/>
      <c r="K1671" s="386"/>
      <c r="L1671" s="401"/>
      <c r="M1671" s="384"/>
      <c r="N1671" s="384"/>
      <c r="O1671" s="384"/>
      <c r="P1671" s="386"/>
      <c r="Q1671" s="387"/>
      <c r="R1671" s="286"/>
      <c r="S1671" s="388">
        <f t="shared" si="288"/>
        <v>0</v>
      </c>
      <c r="T1671" s="389"/>
      <c r="U1671" s="389">
        <f t="shared" si="286"/>
        <v>0</v>
      </c>
      <c r="V1671" s="451"/>
      <c r="W1671" s="452"/>
      <c r="X1671" s="386"/>
      <c r="Y1671" s="390"/>
      <c r="Z1671" s="391"/>
      <c r="AA1671" s="392"/>
      <c r="AB1671" s="393"/>
      <c r="AC1671" s="394"/>
      <c r="AD1671" s="395">
        <f t="shared" si="289"/>
        <v>0</v>
      </c>
      <c r="AE1671" s="396">
        <f>IF(OR(G1671=账期!$A$18,G1671=账期!$A$20,G1671=账期!$A$22,G1671=账期!$A$24,G1671=账期!$A$25,G1671=账期!$A$27,G1671=账期!$A$26,G1671=账期!$A$28,G1671=账期!$A$30,G1671=账期!$A$32,G1671=账期!$A$34,G1671=账期!$A$35,G1671=账期!$A$37,G1671=账期!$A$39,G1671=账期!$A$40,G1671=账期!$A$41,G1671=账期!$A$42,G1671=账期!$A$43,G1671=账期!$A$44,G1671=账期!$A$45,G1671=账期!$A$46,G1671=账期!$A$48,G1671=账期!$A$50,G1671=账期!$A$51,G1671=账期!$A$52,G1671=账期!$A$53,G1671=账期!$A$54,G1671=账期!$A$56,G1671=账期!$A$57,G1671=账期!$A$58,G1671=账期!$A$59,G1671=账期!$A$60,G1671=账期!$A$61,G1671=账期!$A$62,G1671=账期!$A$63,G1671=账期!$A$64,G1671=账期!$A$66,G1671=账期!$A$67,G1671=账期!$A$68,G1671=账期!$A$70,G1671=账期!$A$71),30,IF(OR(G1671=账期!$A$74,G1671=账期!$A$77,G1671=账期!$A$76,G1671=账期!$A$79,G1671=账期!$A$80,G1671=账期!$A$81,G1671=账期!$A$83,G1671=账期!$A$85,G1671=账期!$A$87,G1671=账期!$A$89,G1671=账期!$A$91),60,IF(OR(G1671=账期!$A$93,G1671=账期!$A$94,G1671=账期!$A$95,G1671=账期!$A$96,G1671=账期!$A$98,G1671=账期!$A$99,G1671=账期!$A$101,G1671=账期!$A$102),90,0)))</f>
        <v>0</v>
      </c>
      <c r="AF1671" s="396"/>
      <c r="AG1671" s="384"/>
      <c r="AH1671" s="396" t="str">
        <f t="shared" si="285"/>
        <v/>
      </c>
    </row>
    <row r="1672" spans="1:34" ht="18" customHeight="1" x14ac:dyDescent="0.25">
      <c r="A1672" s="301" t="str">
        <f t="shared" si="287"/>
        <v/>
      </c>
      <c r="B1672" s="397"/>
      <c r="C1672" s="398"/>
      <c r="D1672" s="399"/>
      <c r="E1672" s="383" t="str">
        <f t="shared" si="283"/>
        <v>C</v>
      </c>
      <c r="F1672" s="383" t="str">
        <f t="shared" si="284"/>
        <v>C</v>
      </c>
      <c r="G1672" s="400"/>
      <c r="H1672" s="385" t="str">
        <f>IF(G1672="","",VLOOKUP(G1672,下拉数据源!J:K,2,0))</f>
        <v/>
      </c>
      <c r="I1672" s="385"/>
      <c r="J1672" s="385"/>
      <c r="K1672" s="386"/>
      <c r="L1672" s="401"/>
      <c r="M1672" s="384"/>
      <c r="N1672" s="384"/>
      <c r="O1672" s="384"/>
      <c r="P1672" s="386"/>
      <c r="Q1672" s="387"/>
      <c r="R1672" s="286"/>
      <c r="S1672" s="388">
        <f t="shared" si="288"/>
        <v>0</v>
      </c>
      <c r="T1672" s="389"/>
      <c r="U1672" s="389">
        <f t="shared" si="286"/>
        <v>0</v>
      </c>
      <c r="V1672" s="451"/>
      <c r="W1672" s="452"/>
      <c r="X1672" s="386"/>
      <c r="Y1672" s="390"/>
      <c r="Z1672" s="391"/>
      <c r="AA1672" s="392"/>
      <c r="AB1672" s="393"/>
      <c r="AC1672" s="394"/>
      <c r="AD1672" s="395">
        <f t="shared" si="289"/>
        <v>0</v>
      </c>
      <c r="AE1672" s="396">
        <f>IF(OR(G1672=账期!$A$18,G1672=账期!$A$20,G1672=账期!$A$22,G1672=账期!$A$24,G1672=账期!$A$25,G1672=账期!$A$27,G1672=账期!$A$26,G1672=账期!$A$28,G1672=账期!$A$30,G1672=账期!$A$32,G1672=账期!$A$34,G1672=账期!$A$35,G1672=账期!$A$37,G1672=账期!$A$39,G1672=账期!$A$40,G1672=账期!$A$41,G1672=账期!$A$42,G1672=账期!$A$43,G1672=账期!$A$44,G1672=账期!$A$45,G1672=账期!$A$46,G1672=账期!$A$48,G1672=账期!$A$50,G1672=账期!$A$51,G1672=账期!$A$52,G1672=账期!$A$53,G1672=账期!$A$54,G1672=账期!$A$56,G1672=账期!$A$57,G1672=账期!$A$58,G1672=账期!$A$59,G1672=账期!$A$60,G1672=账期!$A$61,G1672=账期!$A$62,G1672=账期!$A$63,G1672=账期!$A$64,G1672=账期!$A$66,G1672=账期!$A$67,G1672=账期!$A$68,G1672=账期!$A$70,G1672=账期!$A$71),30,IF(OR(G1672=账期!$A$74,G1672=账期!$A$77,G1672=账期!$A$76,G1672=账期!$A$79,G1672=账期!$A$80,G1672=账期!$A$81,G1672=账期!$A$83,G1672=账期!$A$85,G1672=账期!$A$87,G1672=账期!$A$89,G1672=账期!$A$91),60,IF(OR(G1672=账期!$A$93,G1672=账期!$A$94,G1672=账期!$A$95,G1672=账期!$A$96,G1672=账期!$A$98,G1672=账期!$A$99,G1672=账期!$A$101,G1672=账期!$A$102),90,0)))</f>
        <v>0</v>
      </c>
      <c r="AF1672" s="396"/>
      <c r="AG1672" s="384"/>
      <c r="AH1672" s="396" t="str">
        <f t="shared" si="285"/>
        <v/>
      </c>
    </row>
    <row r="1673" spans="1:34" ht="18" customHeight="1" x14ac:dyDescent="0.25">
      <c r="A1673" s="301" t="str">
        <f t="shared" si="287"/>
        <v/>
      </c>
      <c r="B1673" s="397"/>
      <c r="C1673" s="398"/>
      <c r="D1673" s="399"/>
      <c r="E1673" s="383" t="str">
        <f t="shared" si="283"/>
        <v>C</v>
      </c>
      <c r="F1673" s="383" t="str">
        <f t="shared" si="284"/>
        <v>C</v>
      </c>
      <c r="G1673" s="400"/>
      <c r="H1673" s="385" t="str">
        <f>IF(G1673="","",VLOOKUP(G1673,下拉数据源!J:K,2,0))</f>
        <v/>
      </c>
      <c r="I1673" s="385"/>
      <c r="J1673" s="385"/>
      <c r="K1673" s="386"/>
      <c r="L1673" s="401"/>
      <c r="M1673" s="384"/>
      <c r="N1673" s="384"/>
      <c r="O1673" s="384"/>
      <c r="P1673" s="386"/>
      <c r="Q1673" s="387"/>
      <c r="R1673" s="286"/>
      <c r="S1673" s="388">
        <f t="shared" si="288"/>
        <v>0</v>
      </c>
      <c r="T1673" s="389"/>
      <c r="U1673" s="389">
        <f t="shared" si="286"/>
        <v>0</v>
      </c>
      <c r="V1673" s="451"/>
      <c r="W1673" s="452"/>
      <c r="X1673" s="386"/>
      <c r="Y1673" s="390"/>
      <c r="Z1673" s="391"/>
      <c r="AA1673" s="392"/>
      <c r="AB1673" s="393"/>
      <c r="AC1673" s="394"/>
      <c r="AD1673" s="395">
        <f t="shared" si="289"/>
        <v>0</v>
      </c>
      <c r="AE1673" s="396">
        <f>IF(OR(G1673=账期!$A$18,G1673=账期!$A$20,G1673=账期!$A$22,G1673=账期!$A$24,G1673=账期!$A$25,G1673=账期!$A$27,G1673=账期!$A$26,G1673=账期!$A$28,G1673=账期!$A$30,G1673=账期!$A$32,G1673=账期!$A$34,G1673=账期!$A$35,G1673=账期!$A$37,G1673=账期!$A$39,G1673=账期!$A$40,G1673=账期!$A$41,G1673=账期!$A$42,G1673=账期!$A$43,G1673=账期!$A$44,G1673=账期!$A$45,G1673=账期!$A$46,G1673=账期!$A$48,G1673=账期!$A$50,G1673=账期!$A$51,G1673=账期!$A$52,G1673=账期!$A$53,G1673=账期!$A$54,G1673=账期!$A$56,G1673=账期!$A$57,G1673=账期!$A$58,G1673=账期!$A$59,G1673=账期!$A$60,G1673=账期!$A$61,G1673=账期!$A$62,G1673=账期!$A$63,G1673=账期!$A$64,G1673=账期!$A$66,G1673=账期!$A$67,G1673=账期!$A$68,G1673=账期!$A$70,G1673=账期!$A$71),30,IF(OR(G1673=账期!$A$74,G1673=账期!$A$77,G1673=账期!$A$76,G1673=账期!$A$79,G1673=账期!$A$80,G1673=账期!$A$81,G1673=账期!$A$83,G1673=账期!$A$85,G1673=账期!$A$87,G1673=账期!$A$89,G1673=账期!$A$91),60,IF(OR(G1673=账期!$A$93,G1673=账期!$A$94,G1673=账期!$A$95,G1673=账期!$A$96,G1673=账期!$A$98,G1673=账期!$A$99,G1673=账期!$A$101,G1673=账期!$A$102),90,0)))</f>
        <v>0</v>
      </c>
      <c r="AF1673" s="396"/>
      <c r="AG1673" s="384"/>
      <c r="AH1673" s="396" t="str">
        <f t="shared" si="285"/>
        <v/>
      </c>
    </row>
    <row r="1674" spans="1:34" ht="18" customHeight="1" x14ac:dyDescent="0.25">
      <c r="A1674" s="301" t="str">
        <f t="shared" si="287"/>
        <v/>
      </c>
      <c r="B1674" s="397"/>
      <c r="C1674" s="398"/>
      <c r="D1674" s="399"/>
      <c r="E1674" s="383" t="str">
        <f t="shared" si="283"/>
        <v>C</v>
      </c>
      <c r="F1674" s="383" t="str">
        <f t="shared" si="284"/>
        <v>C</v>
      </c>
      <c r="G1674" s="400"/>
      <c r="H1674" s="385" t="str">
        <f>IF(G1674="","",VLOOKUP(G1674,下拉数据源!J:K,2,0))</f>
        <v/>
      </c>
      <c r="I1674" s="385"/>
      <c r="J1674" s="385"/>
      <c r="K1674" s="386"/>
      <c r="L1674" s="401"/>
      <c r="M1674" s="384"/>
      <c r="N1674" s="384"/>
      <c r="O1674" s="384"/>
      <c r="P1674" s="386"/>
      <c r="Q1674" s="387"/>
      <c r="R1674" s="286"/>
      <c r="S1674" s="388">
        <f t="shared" si="288"/>
        <v>0</v>
      </c>
      <c r="T1674" s="389"/>
      <c r="U1674" s="389">
        <f t="shared" si="286"/>
        <v>0</v>
      </c>
      <c r="V1674" s="451"/>
      <c r="W1674" s="452"/>
      <c r="X1674" s="386"/>
      <c r="Y1674" s="390"/>
      <c r="Z1674" s="391"/>
      <c r="AA1674" s="392"/>
      <c r="AB1674" s="393"/>
      <c r="AC1674" s="394"/>
      <c r="AD1674" s="395">
        <f t="shared" si="289"/>
        <v>0</v>
      </c>
      <c r="AE1674" s="396">
        <f>IF(OR(G1674=账期!$A$18,G1674=账期!$A$20,G1674=账期!$A$22,G1674=账期!$A$24,G1674=账期!$A$25,G1674=账期!$A$27,G1674=账期!$A$26,G1674=账期!$A$28,G1674=账期!$A$30,G1674=账期!$A$32,G1674=账期!$A$34,G1674=账期!$A$35,G1674=账期!$A$37,G1674=账期!$A$39,G1674=账期!$A$40,G1674=账期!$A$41,G1674=账期!$A$42,G1674=账期!$A$43,G1674=账期!$A$44,G1674=账期!$A$45,G1674=账期!$A$46,G1674=账期!$A$48,G1674=账期!$A$50,G1674=账期!$A$51,G1674=账期!$A$52,G1674=账期!$A$53,G1674=账期!$A$54,G1674=账期!$A$56,G1674=账期!$A$57,G1674=账期!$A$58,G1674=账期!$A$59,G1674=账期!$A$60,G1674=账期!$A$61,G1674=账期!$A$62,G1674=账期!$A$63,G1674=账期!$A$64,G1674=账期!$A$66,G1674=账期!$A$67,G1674=账期!$A$68,G1674=账期!$A$70,G1674=账期!$A$71),30,IF(OR(G1674=账期!$A$74,G1674=账期!$A$77,G1674=账期!$A$76,G1674=账期!$A$79,G1674=账期!$A$80,G1674=账期!$A$81,G1674=账期!$A$83,G1674=账期!$A$85,G1674=账期!$A$87,G1674=账期!$A$89,G1674=账期!$A$91),60,IF(OR(G1674=账期!$A$93,G1674=账期!$A$94,G1674=账期!$A$95,G1674=账期!$A$96,G1674=账期!$A$98,G1674=账期!$A$99,G1674=账期!$A$101,G1674=账期!$A$102),90,0)))</f>
        <v>0</v>
      </c>
      <c r="AF1674" s="396"/>
      <c r="AG1674" s="384"/>
      <c r="AH1674" s="396" t="str">
        <f t="shared" si="285"/>
        <v/>
      </c>
    </row>
    <row r="1675" spans="1:34" ht="18" customHeight="1" x14ac:dyDescent="0.25">
      <c r="A1675" s="301" t="str">
        <f t="shared" si="287"/>
        <v/>
      </c>
      <c r="B1675" s="397"/>
      <c r="C1675" s="398"/>
      <c r="D1675" s="399"/>
      <c r="E1675" s="383" t="str">
        <f t="shared" si="283"/>
        <v>C</v>
      </c>
      <c r="F1675" s="383" t="str">
        <f t="shared" si="284"/>
        <v>C</v>
      </c>
      <c r="G1675" s="400"/>
      <c r="H1675" s="385" t="str">
        <f>IF(G1675="","",VLOOKUP(G1675,下拉数据源!J:K,2,0))</f>
        <v/>
      </c>
      <c r="I1675" s="385"/>
      <c r="J1675" s="385"/>
      <c r="K1675" s="386"/>
      <c r="L1675" s="401"/>
      <c r="M1675" s="384"/>
      <c r="N1675" s="384"/>
      <c r="O1675" s="384"/>
      <c r="P1675" s="386"/>
      <c r="Q1675" s="387"/>
      <c r="R1675" s="286"/>
      <c r="S1675" s="388">
        <f t="shared" si="288"/>
        <v>0</v>
      </c>
      <c r="T1675" s="389"/>
      <c r="U1675" s="389">
        <f t="shared" si="286"/>
        <v>0</v>
      </c>
      <c r="V1675" s="451"/>
      <c r="W1675" s="452"/>
      <c r="X1675" s="386"/>
      <c r="Y1675" s="390"/>
      <c r="Z1675" s="391"/>
      <c r="AA1675" s="392"/>
      <c r="AB1675" s="393"/>
      <c r="AC1675" s="394"/>
      <c r="AD1675" s="395">
        <f t="shared" si="289"/>
        <v>0</v>
      </c>
      <c r="AE1675" s="396">
        <f>IF(OR(G1675=账期!$A$18,G1675=账期!$A$20,G1675=账期!$A$22,G1675=账期!$A$24,G1675=账期!$A$25,G1675=账期!$A$27,G1675=账期!$A$26,G1675=账期!$A$28,G1675=账期!$A$30,G1675=账期!$A$32,G1675=账期!$A$34,G1675=账期!$A$35,G1675=账期!$A$37,G1675=账期!$A$39,G1675=账期!$A$40,G1675=账期!$A$41,G1675=账期!$A$42,G1675=账期!$A$43,G1675=账期!$A$44,G1675=账期!$A$45,G1675=账期!$A$46,G1675=账期!$A$48,G1675=账期!$A$50,G1675=账期!$A$51,G1675=账期!$A$52,G1675=账期!$A$53,G1675=账期!$A$54,G1675=账期!$A$56,G1675=账期!$A$57,G1675=账期!$A$58,G1675=账期!$A$59,G1675=账期!$A$60,G1675=账期!$A$61,G1675=账期!$A$62,G1675=账期!$A$63,G1675=账期!$A$64,G1675=账期!$A$66,G1675=账期!$A$67,G1675=账期!$A$68,G1675=账期!$A$70,G1675=账期!$A$71),30,IF(OR(G1675=账期!$A$74,G1675=账期!$A$77,G1675=账期!$A$76,G1675=账期!$A$79,G1675=账期!$A$80,G1675=账期!$A$81,G1675=账期!$A$83,G1675=账期!$A$85,G1675=账期!$A$87,G1675=账期!$A$89,G1675=账期!$A$91),60,IF(OR(G1675=账期!$A$93,G1675=账期!$A$94,G1675=账期!$A$95,G1675=账期!$A$96,G1675=账期!$A$98,G1675=账期!$A$99,G1675=账期!$A$101,G1675=账期!$A$102),90,0)))</f>
        <v>0</v>
      </c>
      <c r="AF1675" s="396"/>
      <c r="AG1675" s="384"/>
      <c r="AH1675" s="396" t="str">
        <f t="shared" si="285"/>
        <v/>
      </c>
    </row>
    <row r="1676" spans="1:34" ht="18" customHeight="1" x14ac:dyDescent="0.25">
      <c r="A1676" s="301" t="str">
        <f t="shared" si="287"/>
        <v/>
      </c>
      <c r="B1676" s="397"/>
      <c r="C1676" s="398"/>
      <c r="D1676" s="399"/>
      <c r="E1676" s="383" t="str">
        <f t="shared" si="283"/>
        <v>C</v>
      </c>
      <c r="F1676" s="383" t="str">
        <f t="shared" si="284"/>
        <v>C</v>
      </c>
      <c r="G1676" s="400"/>
      <c r="H1676" s="385" t="str">
        <f>IF(G1676="","",VLOOKUP(G1676,下拉数据源!J:K,2,0))</f>
        <v/>
      </c>
      <c r="I1676" s="385"/>
      <c r="J1676" s="385"/>
      <c r="K1676" s="386"/>
      <c r="L1676" s="401"/>
      <c r="M1676" s="384"/>
      <c r="N1676" s="384"/>
      <c r="O1676" s="384"/>
      <c r="P1676" s="386"/>
      <c r="Q1676" s="387"/>
      <c r="R1676" s="286"/>
      <c r="S1676" s="388">
        <f t="shared" si="288"/>
        <v>0</v>
      </c>
      <c r="T1676" s="389"/>
      <c r="U1676" s="389">
        <f t="shared" si="286"/>
        <v>0</v>
      </c>
      <c r="V1676" s="451"/>
      <c r="W1676" s="452"/>
      <c r="X1676" s="386"/>
      <c r="Y1676" s="390"/>
      <c r="Z1676" s="391"/>
      <c r="AA1676" s="392"/>
      <c r="AB1676" s="393"/>
      <c r="AC1676" s="394"/>
      <c r="AD1676" s="395">
        <f t="shared" si="289"/>
        <v>0</v>
      </c>
      <c r="AE1676" s="396">
        <f>IF(OR(G1676=账期!$A$18,G1676=账期!$A$20,G1676=账期!$A$22,G1676=账期!$A$24,G1676=账期!$A$25,G1676=账期!$A$27,G1676=账期!$A$26,G1676=账期!$A$28,G1676=账期!$A$30,G1676=账期!$A$32,G1676=账期!$A$34,G1676=账期!$A$35,G1676=账期!$A$37,G1676=账期!$A$39,G1676=账期!$A$40,G1676=账期!$A$41,G1676=账期!$A$42,G1676=账期!$A$43,G1676=账期!$A$44,G1676=账期!$A$45,G1676=账期!$A$46,G1676=账期!$A$48,G1676=账期!$A$50,G1676=账期!$A$51,G1676=账期!$A$52,G1676=账期!$A$53,G1676=账期!$A$54,G1676=账期!$A$56,G1676=账期!$A$57,G1676=账期!$A$58,G1676=账期!$A$59,G1676=账期!$A$60,G1676=账期!$A$61,G1676=账期!$A$62,G1676=账期!$A$63,G1676=账期!$A$64,G1676=账期!$A$66,G1676=账期!$A$67,G1676=账期!$A$68,G1676=账期!$A$70,G1676=账期!$A$71),30,IF(OR(G1676=账期!$A$74,G1676=账期!$A$77,G1676=账期!$A$76,G1676=账期!$A$79,G1676=账期!$A$80,G1676=账期!$A$81,G1676=账期!$A$83,G1676=账期!$A$85,G1676=账期!$A$87,G1676=账期!$A$89,G1676=账期!$A$91),60,IF(OR(G1676=账期!$A$93,G1676=账期!$A$94,G1676=账期!$A$95,G1676=账期!$A$96,G1676=账期!$A$98,G1676=账期!$A$99,G1676=账期!$A$101,G1676=账期!$A$102),90,0)))</f>
        <v>0</v>
      </c>
      <c r="AF1676" s="396"/>
      <c r="AG1676" s="384"/>
      <c r="AH1676" s="396" t="str">
        <f t="shared" si="285"/>
        <v/>
      </c>
    </row>
    <row r="1677" spans="1:34" ht="18" customHeight="1" x14ac:dyDescent="0.25">
      <c r="A1677" s="301" t="str">
        <f t="shared" si="287"/>
        <v/>
      </c>
      <c r="B1677" s="397"/>
      <c r="C1677" s="398"/>
      <c r="D1677" s="399"/>
      <c r="E1677" s="383" t="str">
        <f t="shared" si="283"/>
        <v>C</v>
      </c>
      <c r="F1677" s="383" t="str">
        <f t="shared" si="284"/>
        <v>C</v>
      </c>
      <c r="G1677" s="400"/>
      <c r="H1677" s="385" t="str">
        <f>IF(G1677="","",VLOOKUP(G1677,下拉数据源!J:K,2,0))</f>
        <v/>
      </c>
      <c r="I1677" s="385"/>
      <c r="J1677" s="385"/>
      <c r="K1677" s="386"/>
      <c r="L1677" s="401"/>
      <c r="M1677" s="384"/>
      <c r="N1677" s="384"/>
      <c r="O1677" s="384"/>
      <c r="P1677" s="386"/>
      <c r="Q1677" s="387"/>
      <c r="R1677" s="286"/>
      <c r="S1677" s="388">
        <f t="shared" si="288"/>
        <v>0</v>
      </c>
      <c r="T1677" s="389"/>
      <c r="U1677" s="389">
        <f t="shared" si="286"/>
        <v>0</v>
      </c>
      <c r="V1677" s="451"/>
      <c r="W1677" s="452"/>
      <c r="X1677" s="386"/>
      <c r="Y1677" s="390"/>
      <c r="Z1677" s="391"/>
      <c r="AA1677" s="392"/>
      <c r="AB1677" s="393"/>
      <c r="AC1677" s="394"/>
      <c r="AD1677" s="395">
        <f t="shared" si="289"/>
        <v>0</v>
      </c>
      <c r="AE1677" s="396">
        <f>IF(OR(G1677=账期!$A$18,G1677=账期!$A$20,G1677=账期!$A$22,G1677=账期!$A$24,G1677=账期!$A$25,G1677=账期!$A$27,G1677=账期!$A$26,G1677=账期!$A$28,G1677=账期!$A$30,G1677=账期!$A$32,G1677=账期!$A$34,G1677=账期!$A$35,G1677=账期!$A$37,G1677=账期!$A$39,G1677=账期!$A$40,G1677=账期!$A$41,G1677=账期!$A$42,G1677=账期!$A$43,G1677=账期!$A$44,G1677=账期!$A$45,G1677=账期!$A$46,G1677=账期!$A$48,G1677=账期!$A$50,G1677=账期!$A$51,G1677=账期!$A$52,G1677=账期!$A$53,G1677=账期!$A$54,G1677=账期!$A$56,G1677=账期!$A$57,G1677=账期!$A$58,G1677=账期!$A$59,G1677=账期!$A$60,G1677=账期!$A$61,G1677=账期!$A$62,G1677=账期!$A$63,G1677=账期!$A$64,G1677=账期!$A$66,G1677=账期!$A$67,G1677=账期!$A$68,G1677=账期!$A$70,G1677=账期!$A$71),30,IF(OR(G1677=账期!$A$74,G1677=账期!$A$77,G1677=账期!$A$76,G1677=账期!$A$79,G1677=账期!$A$80,G1677=账期!$A$81,G1677=账期!$A$83,G1677=账期!$A$85,G1677=账期!$A$87,G1677=账期!$A$89,G1677=账期!$A$91),60,IF(OR(G1677=账期!$A$93,G1677=账期!$A$94,G1677=账期!$A$95,G1677=账期!$A$96,G1677=账期!$A$98,G1677=账期!$A$99,G1677=账期!$A$101,G1677=账期!$A$102),90,0)))</f>
        <v>0</v>
      </c>
      <c r="AF1677" s="396"/>
      <c r="AG1677" s="384"/>
      <c r="AH1677" s="396" t="str">
        <f t="shared" si="285"/>
        <v/>
      </c>
    </row>
    <row r="1678" spans="1:34" ht="18" customHeight="1" x14ac:dyDescent="0.25">
      <c r="A1678" s="301" t="str">
        <f t="shared" si="287"/>
        <v/>
      </c>
      <c r="B1678" s="397"/>
      <c r="C1678" s="398"/>
      <c r="D1678" s="399"/>
      <c r="E1678" s="383" t="str">
        <f t="shared" si="283"/>
        <v>C</v>
      </c>
      <c r="F1678" s="383" t="str">
        <f t="shared" si="284"/>
        <v>C</v>
      </c>
      <c r="G1678" s="400"/>
      <c r="H1678" s="385" t="str">
        <f>IF(G1678="","",VLOOKUP(G1678,下拉数据源!J:K,2,0))</f>
        <v/>
      </c>
      <c r="I1678" s="385"/>
      <c r="J1678" s="385"/>
      <c r="K1678" s="386"/>
      <c r="L1678" s="401"/>
      <c r="M1678" s="384"/>
      <c r="N1678" s="384"/>
      <c r="O1678" s="384"/>
      <c r="P1678" s="386"/>
      <c r="Q1678" s="387"/>
      <c r="R1678" s="286"/>
      <c r="S1678" s="388">
        <f t="shared" si="288"/>
        <v>0</v>
      </c>
      <c r="T1678" s="389"/>
      <c r="U1678" s="389">
        <f t="shared" si="286"/>
        <v>0</v>
      </c>
      <c r="V1678" s="451"/>
      <c r="W1678" s="452"/>
      <c r="X1678" s="386"/>
      <c r="Y1678" s="390"/>
      <c r="Z1678" s="391"/>
      <c r="AA1678" s="392"/>
      <c r="AB1678" s="393"/>
      <c r="AC1678" s="394"/>
      <c r="AD1678" s="395">
        <f t="shared" si="289"/>
        <v>0</v>
      </c>
      <c r="AE1678" s="396">
        <f>IF(OR(G1678=账期!$A$18,G1678=账期!$A$20,G1678=账期!$A$22,G1678=账期!$A$24,G1678=账期!$A$25,G1678=账期!$A$27,G1678=账期!$A$26,G1678=账期!$A$28,G1678=账期!$A$30,G1678=账期!$A$32,G1678=账期!$A$34,G1678=账期!$A$35,G1678=账期!$A$37,G1678=账期!$A$39,G1678=账期!$A$40,G1678=账期!$A$41,G1678=账期!$A$42,G1678=账期!$A$43,G1678=账期!$A$44,G1678=账期!$A$45,G1678=账期!$A$46,G1678=账期!$A$48,G1678=账期!$A$50,G1678=账期!$A$51,G1678=账期!$A$52,G1678=账期!$A$53,G1678=账期!$A$54,G1678=账期!$A$56,G1678=账期!$A$57,G1678=账期!$A$58,G1678=账期!$A$59,G1678=账期!$A$60,G1678=账期!$A$61,G1678=账期!$A$62,G1678=账期!$A$63,G1678=账期!$A$64,G1678=账期!$A$66,G1678=账期!$A$67,G1678=账期!$A$68,G1678=账期!$A$70,G1678=账期!$A$71),30,IF(OR(G1678=账期!$A$74,G1678=账期!$A$77,G1678=账期!$A$76,G1678=账期!$A$79,G1678=账期!$A$80,G1678=账期!$A$81,G1678=账期!$A$83,G1678=账期!$A$85,G1678=账期!$A$87,G1678=账期!$A$89,G1678=账期!$A$91),60,IF(OR(G1678=账期!$A$93,G1678=账期!$A$94,G1678=账期!$A$95,G1678=账期!$A$96,G1678=账期!$A$98,G1678=账期!$A$99,G1678=账期!$A$101,G1678=账期!$A$102),90,0)))</f>
        <v>0</v>
      </c>
      <c r="AF1678" s="396"/>
      <c r="AG1678" s="384"/>
      <c r="AH1678" s="396" t="str">
        <f t="shared" si="285"/>
        <v/>
      </c>
    </row>
    <row r="1679" spans="1:34" ht="18" customHeight="1" x14ac:dyDescent="0.25">
      <c r="A1679" s="301" t="str">
        <f t="shared" si="287"/>
        <v/>
      </c>
      <c r="B1679" s="397"/>
      <c r="C1679" s="398"/>
      <c r="D1679" s="399"/>
      <c r="E1679" s="383" t="str">
        <f t="shared" si="283"/>
        <v>C</v>
      </c>
      <c r="F1679" s="383" t="str">
        <f t="shared" si="284"/>
        <v>C</v>
      </c>
      <c r="G1679" s="400"/>
      <c r="H1679" s="385" t="str">
        <f>IF(G1679="","",VLOOKUP(G1679,下拉数据源!J:K,2,0))</f>
        <v/>
      </c>
      <c r="I1679" s="385"/>
      <c r="J1679" s="385"/>
      <c r="K1679" s="386"/>
      <c r="L1679" s="401"/>
      <c r="M1679" s="384"/>
      <c r="N1679" s="384"/>
      <c r="O1679" s="384"/>
      <c r="P1679" s="386"/>
      <c r="Q1679" s="387"/>
      <c r="R1679" s="286"/>
      <c r="S1679" s="388">
        <f t="shared" si="288"/>
        <v>0</v>
      </c>
      <c r="T1679" s="389"/>
      <c r="U1679" s="389">
        <f t="shared" si="286"/>
        <v>0</v>
      </c>
      <c r="V1679" s="451"/>
      <c r="W1679" s="452"/>
      <c r="X1679" s="386"/>
      <c r="Y1679" s="390"/>
      <c r="Z1679" s="391"/>
      <c r="AA1679" s="392"/>
      <c r="AB1679" s="393"/>
      <c r="AC1679" s="394"/>
      <c r="AD1679" s="395">
        <f t="shared" si="289"/>
        <v>0</v>
      </c>
      <c r="AE1679" s="396">
        <f>IF(OR(G1679=账期!$A$18,G1679=账期!$A$20,G1679=账期!$A$22,G1679=账期!$A$24,G1679=账期!$A$25,G1679=账期!$A$27,G1679=账期!$A$26,G1679=账期!$A$28,G1679=账期!$A$30,G1679=账期!$A$32,G1679=账期!$A$34,G1679=账期!$A$35,G1679=账期!$A$37,G1679=账期!$A$39,G1679=账期!$A$40,G1679=账期!$A$41,G1679=账期!$A$42,G1679=账期!$A$43,G1679=账期!$A$44,G1679=账期!$A$45,G1679=账期!$A$46,G1679=账期!$A$48,G1679=账期!$A$50,G1679=账期!$A$51,G1679=账期!$A$52,G1679=账期!$A$53,G1679=账期!$A$54,G1679=账期!$A$56,G1679=账期!$A$57,G1679=账期!$A$58,G1679=账期!$A$59,G1679=账期!$A$60,G1679=账期!$A$61,G1679=账期!$A$62,G1679=账期!$A$63,G1679=账期!$A$64,G1679=账期!$A$66,G1679=账期!$A$67,G1679=账期!$A$68,G1679=账期!$A$70,G1679=账期!$A$71),30,IF(OR(G1679=账期!$A$74,G1679=账期!$A$77,G1679=账期!$A$76,G1679=账期!$A$79,G1679=账期!$A$80,G1679=账期!$A$81,G1679=账期!$A$83,G1679=账期!$A$85,G1679=账期!$A$87,G1679=账期!$A$89,G1679=账期!$A$91),60,IF(OR(G1679=账期!$A$93,G1679=账期!$A$94,G1679=账期!$A$95,G1679=账期!$A$96,G1679=账期!$A$98,G1679=账期!$A$99,G1679=账期!$A$101,G1679=账期!$A$102),90,0)))</f>
        <v>0</v>
      </c>
      <c r="AF1679" s="396"/>
      <c r="AG1679" s="384"/>
      <c r="AH1679" s="396" t="str">
        <f t="shared" si="285"/>
        <v/>
      </c>
    </row>
    <row r="1680" spans="1:34" ht="18" customHeight="1" x14ac:dyDescent="0.25">
      <c r="A1680" s="301" t="str">
        <f t="shared" si="287"/>
        <v/>
      </c>
      <c r="B1680" s="397"/>
      <c r="C1680" s="398"/>
      <c r="D1680" s="399"/>
      <c r="E1680" s="383" t="str">
        <f t="shared" si="283"/>
        <v>C</v>
      </c>
      <c r="F1680" s="383" t="str">
        <f t="shared" si="284"/>
        <v>C</v>
      </c>
      <c r="G1680" s="400"/>
      <c r="H1680" s="385" t="str">
        <f>IF(G1680="","",VLOOKUP(G1680,下拉数据源!J:K,2,0))</f>
        <v/>
      </c>
      <c r="I1680" s="385"/>
      <c r="J1680" s="385"/>
      <c r="K1680" s="386"/>
      <c r="L1680" s="401"/>
      <c r="M1680" s="384"/>
      <c r="N1680" s="384"/>
      <c r="O1680" s="384"/>
      <c r="P1680" s="386"/>
      <c r="Q1680" s="387"/>
      <c r="R1680" s="286"/>
      <c r="S1680" s="388">
        <f t="shared" si="288"/>
        <v>0</v>
      </c>
      <c r="T1680" s="389"/>
      <c r="U1680" s="389">
        <f t="shared" si="286"/>
        <v>0</v>
      </c>
      <c r="V1680" s="451"/>
      <c r="W1680" s="452"/>
      <c r="X1680" s="386"/>
      <c r="Y1680" s="390"/>
      <c r="Z1680" s="391"/>
      <c r="AA1680" s="392"/>
      <c r="AB1680" s="393"/>
      <c r="AC1680" s="394"/>
      <c r="AD1680" s="395">
        <f t="shared" si="289"/>
        <v>0</v>
      </c>
      <c r="AE1680" s="396">
        <f>IF(OR(G1680=账期!$A$18,G1680=账期!$A$20,G1680=账期!$A$22,G1680=账期!$A$24,G1680=账期!$A$25,G1680=账期!$A$27,G1680=账期!$A$26,G1680=账期!$A$28,G1680=账期!$A$30,G1680=账期!$A$32,G1680=账期!$A$34,G1680=账期!$A$35,G1680=账期!$A$37,G1680=账期!$A$39,G1680=账期!$A$40,G1680=账期!$A$41,G1680=账期!$A$42,G1680=账期!$A$43,G1680=账期!$A$44,G1680=账期!$A$45,G1680=账期!$A$46,G1680=账期!$A$48,G1680=账期!$A$50,G1680=账期!$A$51,G1680=账期!$A$52,G1680=账期!$A$53,G1680=账期!$A$54,G1680=账期!$A$56,G1680=账期!$A$57,G1680=账期!$A$58,G1680=账期!$A$59,G1680=账期!$A$60,G1680=账期!$A$61,G1680=账期!$A$62,G1680=账期!$A$63,G1680=账期!$A$64,G1680=账期!$A$66,G1680=账期!$A$67,G1680=账期!$A$68,G1680=账期!$A$70,G1680=账期!$A$71),30,IF(OR(G1680=账期!$A$74,G1680=账期!$A$77,G1680=账期!$A$76,G1680=账期!$A$79,G1680=账期!$A$80,G1680=账期!$A$81,G1680=账期!$A$83,G1680=账期!$A$85,G1680=账期!$A$87,G1680=账期!$A$89,G1680=账期!$A$91),60,IF(OR(G1680=账期!$A$93,G1680=账期!$A$94,G1680=账期!$A$95,G1680=账期!$A$96,G1680=账期!$A$98,G1680=账期!$A$99,G1680=账期!$A$101,G1680=账期!$A$102),90,0)))</f>
        <v>0</v>
      </c>
      <c r="AF1680" s="396"/>
      <c r="AG1680" s="384"/>
      <c r="AH1680" s="396" t="str">
        <f t="shared" si="285"/>
        <v/>
      </c>
    </row>
    <row r="1681" spans="1:34" ht="18" customHeight="1" x14ac:dyDescent="0.25">
      <c r="A1681" s="301" t="str">
        <f t="shared" si="287"/>
        <v/>
      </c>
      <c r="B1681" s="397"/>
      <c r="C1681" s="398"/>
      <c r="D1681" s="399"/>
      <c r="E1681" s="383" t="str">
        <f t="shared" si="283"/>
        <v>C</v>
      </c>
      <c r="F1681" s="383" t="str">
        <f t="shared" si="284"/>
        <v>C</v>
      </c>
      <c r="G1681" s="400"/>
      <c r="H1681" s="385" t="str">
        <f>IF(G1681="","",VLOOKUP(G1681,下拉数据源!J:K,2,0))</f>
        <v/>
      </c>
      <c r="I1681" s="385"/>
      <c r="J1681" s="385"/>
      <c r="K1681" s="386"/>
      <c r="L1681" s="401"/>
      <c r="M1681" s="384"/>
      <c r="N1681" s="384"/>
      <c r="O1681" s="384"/>
      <c r="P1681" s="386"/>
      <c r="Q1681" s="387"/>
      <c r="R1681" s="286"/>
      <c r="S1681" s="388">
        <f t="shared" si="288"/>
        <v>0</v>
      </c>
      <c r="T1681" s="389"/>
      <c r="U1681" s="389">
        <f t="shared" si="286"/>
        <v>0</v>
      </c>
      <c r="V1681" s="451"/>
      <c r="W1681" s="452"/>
      <c r="X1681" s="386"/>
      <c r="Y1681" s="390"/>
      <c r="Z1681" s="391"/>
      <c r="AA1681" s="392"/>
      <c r="AB1681" s="393"/>
      <c r="AC1681" s="394"/>
      <c r="AD1681" s="395">
        <f t="shared" si="289"/>
        <v>0</v>
      </c>
      <c r="AE1681" s="396">
        <f>IF(OR(G1681=账期!$A$18,G1681=账期!$A$20,G1681=账期!$A$22,G1681=账期!$A$24,G1681=账期!$A$25,G1681=账期!$A$27,G1681=账期!$A$26,G1681=账期!$A$28,G1681=账期!$A$30,G1681=账期!$A$32,G1681=账期!$A$34,G1681=账期!$A$35,G1681=账期!$A$37,G1681=账期!$A$39,G1681=账期!$A$40,G1681=账期!$A$41,G1681=账期!$A$42,G1681=账期!$A$43,G1681=账期!$A$44,G1681=账期!$A$45,G1681=账期!$A$46,G1681=账期!$A$48,G1681=账期!$A$50,G1681=账期!$A$51,G1681=账期!$A$52,G1681=账期!$A$53,G1681=账期!$A$54,G1681=账期!$A$56,G1681=账期!$A$57,G1681=账期!$A$58,G1681=账期!$A$59,G1681=账期!$A$60,G1681=账期!$A$61,G1681=账期!$A$62,G1681=账期!$A$63,G1681=账期!$A$64,G1681=账期!$A$66,G1681=账期!$A$67,G1681=账期!$A$68,G1681=账期!$A$70,G1681=账期!$A$71),30,IF(OR(G1681=账期!$A$74,G1681=账期!$A$77,G1681=账期!$A$76,G1681=账期!$A$79,G1681=账期!$A$80,G1681=账期!$A$81,G1681=账期!$A$83,G1681=账期!$A$85,G1681=账期!$A$87,G1681=账期!$A$89,G1681=账期!$A$91),60,IF(OR(G1681=账期!$A$93,G1681=账期!$A$94,G1681=账期!$A$95,G1681=账期!$A$96,G1681=账期!$A$98,G1681=账期!$A$99,G1681=账期!$A$101,G1681=账期!$A$102),90,0)))</f>
        <v>0</v>
      </c>
      <c r="AF1681" s="396"/>
      <c r="AG1681" s="384"/>
      <c r="AH1681" s="396" t="str">
        <f t="shared" si="285"/>
        <v/>
      </c>
    </row>
    <row r="1682" spans="1:34" ht="18" customHeight="1" x14ac:dyDescent="0.25">
      <c r="A1682" s="301" t="str">
        <f t="shared" si="287"/>
        <v/>
      </c>
      <c r="B1682" s="397"/>
      <c r="C1682" s="398"/>
      <c r="D1682" s="399"/>
      <c r="E1682" s="383" t="str">
        <f t="shared" si="283"/>
        <v>C</v>
      </c>
      <c r="F1682" s="383" t="str">
        <f t="shared" si="284"/>
        <v>C</v>
      </c>
      <c r="G1682" s="400"/>
      <c r="H1682" s="385" t="str">
        <f>IF(G1682="","",VLOOKUP(G1682,下拉数据源!J:K,2,0))</f>
        <v/>
      </c>
      <c r="I1682" s="385"/>
      <c r="J1682" s="385"/>
      <c r="K1682" s="386"/>
      <c r="L1682" s="401"/>
      <c r="M1682" s="384"/>
      <c r="N1682" s="384"/>
      <c r="O1682" s="384"/>
      <c r="P1682" s="386"/>
      <c r="Q1682" s="387"/>
      <c r="R1682" s="286"/>
      <c r="S1682" s="388">
        <f t="shared" si="288"/>
        <v>0</v>
      </c>
      <c r="T1682" s="389"/>
      <c r="U1682" s="389">
        <f t="shared" si="286"/>
        <v>0</v>
      </c>
      <c r="V1682" s="451"/>
      <c r="W1682" s="452"/>
      <c r="X1682" s="386"/>
      <c r="Y1682" s="390"/>
      <c r="Z1682" s="391"/>
      <c r="AA1682" s="392"/>
      <c r="AB1682" s="393"/>
      <c r="AC1682" s="394"/>
      <c r="AD1682" s="395">
        <f t="shared" si="289"/>
        <v>0</v>
      </c>
      <c r="AE1682" s="396">
        <f>IF(OR(G1682=账期!$A$18,G1682=账期!$A$20,G1682=账期!$A$22,G1682=账期!$A$24,G1682=账期!$A$25,G1682=账期!$A$27,G1682=账期!$A$26,G1682=账期!$A$28,G1682=账期!$A$30,G1682=账期!$A$32,G1682=账期!$A$34,G1682=账期!$A$35,G1682=账期!$A$37,G1682=账期!$A$39,G1682=账期!$A$40,G1682=账期!$A$41,G1682=账期!$A$42,G1682=账期!$A$43,G1682=账期!$A$44,G1682=账期!$A$45,G1682=账期!$A$46,G1682=账期!$A$48,G1682=账期!$A$50,G1682=账期!$A$51,G1682=账期!$A$52,G1682=账期!$A$53,G1682=账期!$A$54,G1682=账期!$A$56,G1682=账期!$A$57,G1682=账期!$A$58,G1682=账期!$A$59,G1682=账期!$A$60,G1682=账期!$A$61,G1682=账期!$A$62,G1682=账期!$A$63,G1682=账期!$A$64,G1682=账期!$A$66,G1682=账期!$A$67,G1682=账期!$A$68,G1682=账期!$A$70,G1682=账期!$A$71),30,IF(OR(G1682=账期!$A$74,G1682=账期!$A$77,G1682=账期!$A$76,G1682=账期!$A$79,G1682=账期!$A$80,G1682=账期!$A$81,G1682=账期!$A$83,G1682=账期!$A$85,G1682=账期!$A$87,G1682=账期!$A$89,G1682=账期!$A$91),60,IF(OR(G1682=账期!$A$93,G1682=账期!$A$94,G1682=账期!$A$95,G1682=账期!$A$96,G1682=账期!$A$98,G1682=账期!$A$99,G1682=账期!$A$101,G1682=账期!$A$102),90,0)))</f>
        <v>0</v>
      </c>
      <c r="AF1682" s="396"/>
      <c r="AG1682" s="384"/>
      <c r="AH1682" s="396" t="str">
        <f t="shared" si="285"/>
        <v/>
      </c>
    </row>
    <row r="1683" spans="1:34" ht="18" customHeight="1" x14ac:dyDescent="0.25">
      <c r="A1683" s="301" t="str">
        <f t="shared" si="287"/>
        <v/>
      </c>
      <c r="B1683" s="397"/>
      <c r="C1683" s="398"/>
      <c r="D1683" s="399"/>
      <c r="E1683" s="383" t="str">
        <f t="shared" si="283"/>
        <v>C</v>
      </c>
      <c r="F1683" s="383" t="str">
        <f t="shared" si="284"/>
        <v>C</v>
      </c>
      <c r="G1683" s="400"/>
      <c r="H1683" s="385" t="str">
        <f>IF(G1683="","",VLOOKUP(G1683,下拉数据源!J:K,2,0))</f>
        <v/>
      </c>
      <c r="I1683" s="385"/>
      <c r="J1683" s="385"/>
      <c r="K1683" s="386"/>
      <c r="L1683" s="401"/>
      <c r="M1683" s="384"/>
      <c r="N1683" s="384"/>
      <c r="O1683" s="384"/>
      <c r="P1683" s="386"/>
      <c r="Q1683" s="387"/>
      <c r="R1683" s="286"/>
      <c r="S1683" s="388">
        <f t="shared" si="288"/>
        <v>0</v>
      </c>
      <c r="T1683" s="389"/>
      <c r="U1683" s="389">
        <f t="shared" si="286"/>
        <v>0</v>
      </c>
      <c r="V1683" s="451"/>
      <c r="W1683" s="452"/>
      <c r="X1683" s="386"/>
      <c r="Y1683" s="390"/>
      <c r="Z1683" s="391"/>
      <c r="AA1683" s="392"/>
      <c r="AB1683" s="393"/>
      <c r="AC1683" s="394"/>
      <c r="AD1683" s="395">
        <f t="shared" si="289"/>
        <v>0</v>
      </c>
      <c r="AE1683" s="396">
        <f>IF(OR(G1683=账期!$A$18,G1683=账期!$A$20,G1683=账期!$A$22,G1683=账期!$A$24,G1683=账期!$A$25,G1683=账期!$A$27,G1683=账期!$A$26,G1683=账期!$A$28,G1683=账期!$A$30,G1683=账期!$A$32,G1683=账期!$A$34,G1683=账期!$A$35,G1683=账期!$A$37,G1683=账期!$A$39,G1683=账期!$A$40,G1683=账期!$A$41,G1683=账期!$A$42,G1683=账期!$A$43,G1683=账期!$A$44,G1683=账期!$A$45,G1683=账期!$A$46,G1683=账期!$A$48,G1683=账期!$A$50,G1683=账期!$A$51,G1683=账期!$A$52,G1683=账期!$A$53,G1683=账期!$A$54,G1683=账期!$A$56,G1683=账期!$A$57,G1683=账期!$A$58,G1683=账期!$A$59,G1683=账期!$A$60,G1683=账期!$A$61,G1683=账期!$A$62,G1683=账期!$A$63,G1683=账期!$A$64,G1683=账期!$A$66,G1683=账期!$A$67,G1683=账期!$A$68,G1683=账期!$A$70,G1683=账期!$A$71),30,IF(OR(G1683=账期!$A$74,G1683=账期!$A$77,G1683=账期!$A$76,G1683=账期!$A$79,G1683=账期!$A$80,G1683=账期!$A$81,G1683=账期!$A$83,G1683=账期!$A$85,G1683=账期!$A$87,G1683=账期!$A$89,G1683=账期!$A$91),60,IF(OR(G1683=账期!$A$93,G1683=账期!$A$94,G1683=账期!$A$95,G1683=账期!$A$96,G1683=账期!$A$98,G1683=账期!$A$99,G1683=账期!$A$101,G1683=账期!$A$102),90,0)))</f>
        <v>0</v>
      </c>
      <c r="AF1683" s="396"/>
      <c r="AG1683" s="384"/>
      <c r="AH1683" s="396" t="str">
        <f t="shared" si="285"/>
        <v/>
      </c>
    </row>
    <row r="1684" spans="1:34" ht="18" customHeight="1" x14ac:dyDescent="0.25">
      <c r="A1684" s="301" t="str">
        <f t="shared" si="287"/>
        <v/>
      </c>
      <c r="B1684" s="397"/>
      <c r="C1684" s="398"/>
      <c r="D1684" s="399"/>
      <c r="E1684" s="383" t="str">
        <f t="shared" si="283"/>
        <v>C</v>
      </c>
      <c r="F1684" s="383" t="str">
        <f t="shared" si="284"/>
        <v>C</v>
      </c>
      <c r="G1684" s="400"/>
      <c r="H1684" s="385" t="str">
        <f>IF(G1684="","",VLOOKUP(G1684,下拉数据源!J:K,2,0))</f>
        <v/>
      </c>
      <c r="I1684" s="385"/>
      <c r="J1684" s="385"/>
      <c r="K1684" s="386"/>
      <c r="L1684" s="401"/>
      <c r="M1684" s="384"/>
      <c r="N1684" s="384"/>
      <c r="O1684" s="384"/>
      <c r="P1684" s="386"/>
      <c r="Q1684" s="387"/>
      <c r="R1684" s="286"/>
      <c r="S1684" s="388">
        <f t="shared" si="288"/>
        <v>0</v>
      </c>
      <c r="T1684" s="389"/>
      <c r="U1684" s="389">
        <f t="shared" si="286"/>
        <v>0</v>
      </c>
      <c r="V1684" s="451"/>
      <c r="W1684" s="452"/>
      <c r="X1684" s="386"/>
      <c r="Y1684" s="390"/>
      <c r="Z1684" s="391"/>
      <c r="AA1684" s="392"/>
      <c r="AB1684" s="393"/>
      <c r="AC1684" s="394"/>
      <c r="AD1684" s="395">
        <f t="shared" si="289"/>
        <v>0</v>
      </c>
      <c r="AE1684" s="396">
        <f>IF(OR(G1684=账期!$A$18,G1684=账期!$A$20,G1684=账期!$A$22,G1684=账期!$A$24,G1684=账期!$A$25,G1684=账期!$A$27,G1684=账期!$A$26,G1684=账期!$A$28,G1684=账期!$A$30,G1684=账期!$A$32,G1684=账期!$A$34,G1684=账期!$A$35,G1684=账期!$A$37,G1684=账期!$A$39,G1684=账期!$A$40,G1684=账期!$A$41,G1684=账期!$A$42,G1684=账期!$A$43,G1684=账期!$A$44,G1684=账期!$A$45,G1684=账期!$A$46,G1684=账期!$A$48,G1684=账期!$A$50,G1684=账期!$A$51,G1684=账期!$A$52,G1684=账期!$A$53,G1684=账期!$A$54,G1684=账期!$A$56,G1684=账期!$A$57,G1684=账期!$A$58,G1684=账期!$A$59,G1684=账期!$A$60,G1684=账期!$A$61,G1684=账期!$A$62,G1684=账期!$A$63,G1684=账期!$A$64,G1684=账期!$A$66,G1684=账期!$A$67,G1684=账期!$A$68,G1684=账期!$A$70,G1684=账期!$A$71),30,IF(OR(G1684=账期!$A$74,G1684=账期!$A$77,G1684=账期!$A$76,G1684=账期!$A$79,G1684=账期!$A$80,G1684=账期!$A$81,G1684=账期!$A$83,G1684=账期!$A$85,G1684=账期!$A$87,G1684=账期!$A$89,G1684=账期!$A$91),60,IF(OR(G1684=账期!$A$93,G1684=账期!$A$94,G1684=账期!$A$95,G1684=账期!$A$96,G1684=账期!$A$98,G1684=账期!$A$99,G1684=账期!$A$101,G1684=账期!$A$102),90,0)))</f>
        <v>0</v>
      </c>
      <c r="AF1684" s="396"/>
      <c r="AG1684" s="384"/>
      <c r="AH1684" s="396" t="str">
        <f t="shared" si="285"/>
        <v/>
      </c>
    </row>
    <row r="1685" spans="1:34" ht="18" customHeight="1" x14ac:dyDescent="0.25">
      <c r="A1685" s="301" t="str">
        <f t="shared" si="287"/>
        <v/>
      </c>
      <c r="B1685" s="397"/>
      <c r="C1685" s="398"/>
      <c r="D1685" s="399"/>
      <c r="E1685" s="383" t="str">
        <f t="shared" si="283"/>
        <v>C</v>
      </c>
      <c r="F1685" s="383" t="str">
        <f t="shared" si="284"/>
        <v>C</v>
      </c>
      <c r="G1685" s="400"/>
      <c r="H1685" s="385" t="str">
        <f>IF(G1685="","",VLOOKUP(G1685,下拉数据源!J:K,2,0))</f>
        <v/>
      </c>
      <c r="I1685" s="385"/>
      <c r="J1685" s="385"/>
      <c r="K1685" s="386"/>
      <c r="L1685" s="401"/>
      <c r="M1685" s="384"/>
      <c r="N1685" s="384"/>
      <c r="O1685" s="384"/>
      <c r="P1685" s="386"/>
      <c r="Q1685" s="387"/>
      <c r="R1685" s="286"/>
      <c r="S1685" s="388">
        <f t="shared" si="288"/>
        <v>0</v>
      </c>
      <c r="T1685" s="389"/>
      <c r="U1685" s="389">
        <f t="shared" si="286"/>
        <v>0</v>
      </c>
      <c r="V1685" s="451"/>
      <c r="W1685" s="452"/>
      <c r="X1685" s="386"/>
      <c r="Y1685" s="390"/>
      <c r="Z1685" s="391"/>
      <c r="AA1685" s="392"/>
      <c r="AB1685" s="393"/>
      <c r="AC1685" s="394"/>
      <c r="AD1685" s="395">
        <f t="shared" si="289"/>
        <v>0</v>
      </c>
      <c r="AE1685" s="396">
        <f>IF(OR(G1685=账期!$A$18,G1685=账期!$A$20,G1685=账期!$A$22,G1685=账期!$A$24,G1685=账期!$A$25,G1685=账期!$A$27,G1685=账期!$A$26,G1685=账期!$A$28,G1685=账期!$A$30,G1685=账期!$A$32,G1685=账期!$A$34,G1685=账期!$A$35,G1685=账期!$A$37,G1685=账期!$A$39,G1685=账期!$A$40,G1685=账期!$A$41,G1685=账期!$A$42,G1685=账期!$A$43,G1685=账期!$A$44,G1685=账期!$A$45,G1685=账期!$A$46,G1685=账期!$A$48,G1685=账期!$A$50,G1685=账期!$A$51,G1685=账期!$A$52,G1685=账期!$A$53,G1685=账期!$A$54,G1685=账期!$A$56,G1685=账期!$A$57,G1685=账期!$A$58,G1685=账期!$A$59,G1685=账期!$A$60,G1685=账期!$A$61,G1685=账期!$A$62,G1685=账期!$A$63,G1685=账期!$A$64,G1685=账期!$A$66,G1685=账期!$A$67,G1685=账期!$A$68,G1685=账期!$A$70,G1685=账期!$A$71),30,IF(OR(G1685=账期!$A$74,G1685=账期!$A$77,G1685=账期!$A$76,G1685=账期!$A$79,G1685=账期!$A$80,G1685=账期!$A$81,G1685=账期!$A$83,G1685=账期!$A$85,G1685=账期!$A$87,G1685=账期!$A$89,G1685=账期!$A$91),60,IF(OR(G1685=账期!$A$93,G1685=账期!$A$94,G1685=账期!$A$95,G1685=账期!$A$96,G1685=账期!$A$98,G1685=账期!$A$99,G1685=账期!$A$101,G1685=账期!$A$102),90,0)))</f>
        <v>0</v>
      </c>
      <c r="AF1685" s="396"/>
      <c r="AG1685" s="384"/>
      <c r="AH1685" s="396" t="str">
        <f t="shared" si="285"/>
        <v/>
      </c>
    </row>
    <row r="1686" spans="1:34" ht="18" customHeight="1" x14ac:dyDescent="0.25">
      <c r="A1686" s="301" t="str">
        <f t="shared" si="287"/>
        <v/>
      </c>
      <c r="B1686" s="397"/>
      <c r="C1686" s="398"/>
      <c r="D1686" s="399"/>
      <c r="E1686" s="383" t="str">
        <f t="shared" si="283"/>
        <v>C</v>
      </c>
      <c r="F1686" s="383" t="str">
        <f t="shared" si="284"/>
        <v>C</v>
      </c>
      <c r="G1686" s="400"/>
      <c r="H1686" s="385" t="str">
        <f>IF(G1686="","",VLOOKUP(G1686,下拉数据源!J:K,2,0))</f>
        <v/>
      </c>
      <c r="I1686" s="385"/>
      <c r="J1686" s="385"/>
      <c r="K1686" s="386"/>
      <c r="L1686" s="401"/>
      <c r="M1686" s="384"/>
      <c r="N1686" s="384"/>
      <c r="O1686" s="384"/>
      <c r="P1686" s="386"/>
      <c r="Q1686" s="387"/>
      <c r="R1686" s="286"/>
      <c r="S1686" s="388">
        <f t="shared" si="288"/>
        <v>0</v>
      </c>
      <c r="T1686" s="389"/>
      <c r="U1686" s="389">
        <f t="shared" si="286"/>
        <v>0</v>
      </c>
      <c r="V1686" s="451"/>
      <c r="W1686" s="452"/>
      <c r="X1686" s="386"/>
      <c r="Y1686" s="390"/>
      <c r="Z1686" s="391"/>
      <c r="AA1686" s="392"/>
      <c r="AB1686" s="393"/>
      <c r="AC1686" s="394"/>
      <c r="AD1686" s="395">
        <f t="shared" si="289"/>
        <v>0</v>
      </c>
      <c r="AE1686" s="396">
        <f>IF(OR(G1686=账期!$A$18,G1686=账期!$A$20,G1686=账期!$A$22,G1686=账期!$A$24,G1686=账期!$A$25,G1686=账期!$A$27,G1686=账期!$A$26,G1686=账期!$A$28,G1686=账期!$A$30,G1686=账期!$A$32,G1686=账期!$A$34,G1686=账期!$A$35,G1686=账期!$A$37,G1686=账期!$A$39,G1686=账期!$A$40,G1686=账期!$A$41,G1686=账期!$A$42,G1686=账期!$A$43,G1686=账期!$A$44,G1686=账期!$A$45,G1686=账期!$A$46,G1686=账期!$A$48,G1686=账期!$A$50,G1686=账期!$A$51,G1686=账期!$A$52,G1686=账期!$A$53,G1686=账期!$A$54,G1686=账期!$A$56,G1686=账期!$A$57,G1686=账期!$A$58,G1686=账期!$A$59,G1686=账期!$A$60,G1686=账期!$A$61,G1686=账期!$A$62,G1686=账期!$A$63,G1686=账期!$A$64,G1686=账期!$A$66,G1686=账期!$A$67,G1686=账期!$A$68,G1686=账期!$A$70,G1686=账期!$A$71),30,IF(OR(G1686=账期!$A$74,G1686=账期!$A$77,G1686=账期!$A$76,G1686=账期!$A$79,G1686=账期!$A$80,G1686=账期!$A$81,G1686=账期!$A$83,G1686=账期!$A$85,G1686=账期!$A$87,G1686=账期!$A$89,G1686=账期!$A$91),60,IF(OR(G1686=账期!$A$93,G1686=账期!$A$94,G1686=账期!$A$95,G1686=账期!$A$96,G1686=账期!$A$98,G1686=账期!$A$99,G1686=账期!$A$101,G1686=账期!$A$102),90,0)))</f>
        <v>0</v>
      </c>
      <c r="AF1686" s="396"/>
      <c r="AG1686" s="384"/>
      <c r="AH1686" s="396" t="str">
        <f t="shared" si="285"/>
        <v/>
      </c>
    </row>
    <row r="1687" spans="1:34" ht="18" customHeight="1" x14ac:dyDescent="0.25">
      <c r="A1687" s="301" t="str">
        <f t="shared" si="287"/>
        <v/>
      </c>
      <c r="B1687" s="397"/>
      <c r="C1687" s="398"/>
      <c r="D1687" s="399"/>
      <c r="E1687" s="383" t="str">
        <f t="shared" si="283"/>
        <v>C</v>
      </c>
      <c r="F1687" s="383" t="str">
        <f t="shared" si="284"/>
        <v>C</v>
      </c>
      <c r="G1687" s="400"/>
      <c r="H1687" s="385" t="str">
        <f>IF(G1687="","",VLOOKUP(G1687,下拉数据源!J:K,2,0))</f>
        <v/>
      </c>
      <c r="I1687" s="385"/>
      <c r="J1687" s="385"/>
      <c r="K1687" s="386"/>
      <c r="L1687" s="401"/>
      <c r="M1687" s="384"/>
      <c r="N1687" s="384"/>
      <c r="O1687" s="384"/>
      <c r="P1687" s="386"/>
      <c r="Q1687" s="387"/>
      <c r="R1687" s="286"/>
      <c r="S1687" s="388">
        <f t="shared" si="288"/>
        <v>0</v>
      </c>
      <c r="T1687" s="389"/>
      <c r="U1687" s="389">
        <f t="shared" si="286"/>
        <v>0</v>
      </c>
      <c r="V1687" s="451"/>
      <c r="W1687" s="452"/>
      <c r="X1687" s="386"/>
      <c r="Y1687" s="390"/>
      <c r="Z1687" s="391"/>
      <c r="AA1687" s="392"/>
      <c r="AB1687" s="393"/>
      <c r="AC1687" s="394"/>
      <c r="AD1687" s="395">
        <f t="shared" si="289"/>
        <v>0</v>
      </c>
      <c r="AE1687" s="396">
        <f>IF(OR(G1687=账期!$A$18,G1687=账期!$A$20,G1687=账期!$A$22,G1687=账期!$A$24,G1687=账期!$A$25,G1687=账期!$A$27,G1687=账期!$A$26,G1687=账期!$A$28,G1687=账期!$A$30,G1687=账期!$A$32,G1687=账期!$A$34,G1687=账期!$A$35,G1687=账期!$A$37,G1687=账期!$A$39,G1687=账期!$A$40,G1687=账期!$A$41,G1687=账期!$A$42,G1687=账期!$A$43,G1687=账期!$A$44,G1687=账期!$A$45,G1687=账期!$A$46,G1687=账期!$A$48,G1687=账期!$A$50,G1687=账期!$A$51,G1687=账期!$A$52,G1687=账期!$A$53,G1687=账期!$A$54,G1687=账期!$A$56,G1687=账期!$A$57,G1687=账期!$A$58,G1687=账期!$A$59,G1687=账期!$A$60,G1687=账期!$A$61,G1687=账期!$A$62,G1687=账期!$A$63,G1687=账期!$A$64,G1687=账期!$A$66,G1687=账期!$A$67,G1687=账期!$A$68,G1687=账期!$A$70,G1687=账期!$A$71),30,IF(OR(G1687=账期!$A$74,G1687=账期!$A$77,G1687=账期!$A$76,G1687=账期!$A$79,G1687=账期!$A$80,G1687=账期!$A$81,G1687=账期!$A$83,G1687=账期!$A$85,G1687=账期!$A$87,G1687=账期!$A$89,G1687=账期!$A$91),60,IF(OR(G1687=账期!$A$93,G1687=账期!$A$94,G1687=账期!$A$95,G1687=账期!$A$96,G1687=账期!$A$98,G1687=账期!$A$99,G1687=账期!$A$101,G1687=账期!$A$102),90,0)))</f>
        <v>0</v>
      </c>
      <c r="AF1687" s="396"/>
      <c r="AG1687" s="384"/>
      <c r="AH1687" s="396" t="str">
        <f t="shared" si="285"/>
        <v/>
      </c>
    </row>
    <row r="1688" spans="1:34" ht="18" customHeight="1" x14ac:dyDescent="0.25">
      <c r="A1688" s="301" t="str">
        <f t="shared" si="287"/>
        <v/>
      </c>
      <c r="B1688" s="397"/>
      <c r="C1688" s="398"/>
      <c r="D1688" s="399"/>
      <c r="E1688" s="383" t="str">
        <f t="shared" si="283"/>
        <v>C</v>
      </c>
      <c r="F1688" s="383" t="str">
        <f t="shared" si="284"/>
        <v>C</v>
      </c>
      <c r="G1688" s="400"/>
      <c r="H1688" s="385" t="str">
        <f>IF(G1688="","",VLOOKUP(G1688,下拉数据源!J:K,2,0))</f>
        <v/>
      </c>
      <c r="I1688" s="385"/>
      <c r="J1688" s="385"/>
      <c r="K1688" s="386"/>
      <c r="L1688" s="401"/>
      <c r="M1688" s="384"/>
      <c r="N1688" s="384"/>
      <c r="O1688" s="384"/>
      <c r="P1688" s="386"/>
      <c r="Q1688" s="387"/>
      <c r="R1688" s="286"/>
      <c r="S1688" s="388">
        <f t="shared" si="288"/>
        <v>0</v>
      </c>
      <c r="T1688" s="389"/>
      <c r="U1688" s="389">
        <f t="shared" si="286"/>
        <v>0</v>
      </c>
      <c r="V1688" s="451"/>
      <c r="W1688" s="452"/>
      <c r="X1688" s="386"/>
      <c r="Y1688" s="390"/>
      <c r="Z1688" s="391"/>
      <c r="AA1688" s="392"/>
      <c r="AB1688" s="393"/>
      <c r="AC1688" s="394"/>
      <c r="AD1688" s="395">
        <f t="shared" si="289"/>
        <v>0</v>
      </c>
      <c r="AE1688" s="396">
        <f>IF(OR(G1688=账期!$A$18,G1688=账期!$A$20,G1688=账期!$A$22,G1688=账期!$A$24,G1688=账期!$A$25,G1688=账期!$A$27,G1688=账期!$A$26,G1688=账期!$A$28,G1688=账期!$A$30,G1688=账期!$A$32,G1688=账期!$A$34,G1688=账期!$A$35,G1688=账期!$A$37,G1688=账期!$A$39,G1688=账期!$A$40,G1688=账期!$A$41,G1688=账期!$A$42,G1688=账期!$A$43,G1688=账期!$A$44,G1688=账期!$A$45,G1688=账期!$A$46,G1688=账期!$A$48,G1688=账期!$A$50,G1688=账期!$A$51,G1688=账期!$A$52,G1688=账期!$A$53,G1688=账期!$A$54,G1688=账期!$A$56,G1688=账期!$A$57,G1688=账期!$A$58,G1688=账期!$A$59,G1688=账期!$A$60,G1688=账期!$A$61,G1688=账期!$A$62,G1688=账期!$A$63,G1688=账期!$A$64,G1688=账期!$A$66,G1688=账期!$A$67,G1688=账期!$A$68,G1688=账期!$A$70,G1688=账期!$A$71),30,IF(OR(G1688=账期!$A$74,G1688=账期!$A$77,G1688=账期!$A$76,G1688=账期!$A$79,G1688=账期!$A$80,G1688=账期!$A$81,G1688=账期!$A$83,G1688=账期!$A$85,G1688=账期!$A$87,G1688=账期!$A$89,G1688=账期!$A$91),60,IF(OR(G1688=账期!$A$93,G1688=账期!$A$94,G1688=账期!$A$95,G1688=账期!$A$96,G1688=账期!$A$98,G1688=账期!$A$99,G1688=账期!$A$101,G1688=账期!$A$102),90,0)))</f>
        <v>0</v>
      </c>
      <c r="AF1688" s="396"/>
      <c r="AG1688" s="384"/>
      <c r="AH1688" s="396" t="str">
        <f t="shared" si="285"/>
        <v/>
      </c>
    </row>
    <row r="1689" spans="1:34" ht="18" customHeight="1" x14ac:dyDescent="0.25">
      <c r="A1689" s="301" t="str">
        <f t="shared" si="287"/>
        <v/>
      </c>
      <c r="B1689" s="397"/>
      <c r="C1689" s="398"/>
      <c r="D1689" s="399"/>
      <c r="E1689" s="383" t="str">
        <f t="shared" si="283"/>
        <v>C</v>
      </c>
      <c r="F1689" s="383" t="str">
        <f t="shared" si="284"/>
        <v>C</v>
      </c>
      <c r="G1689" s="400"/>
      <c r="H1689" s="385" t="str">
        <f>IF(G1689="","",VLOOKUP(G1689,下拉数据源!J:K,2,0))</f>
        <v/>
      </c>
      <c r="I1689" s="385"/>
      <c r="J1689" s="385"/>
      <c r="K1689" s="386"/>
      <c r="L1689" s="401"/>
      <c r="M1689" s="384"/>
      <c r="N1689" s="384"/>
      <c r="O1689" s="384"/>
      <c r="P1689" s="386"/>
      <c r="Q1689" s="387"/>
      <c r="R1689" s="286"/>
      <c r="S1689" s="388">
        <f t="shared" si="288"/>
        <v>0</v>
      </c>
      <c r="T1689" s="389"/>
      <c r="U1689" s="389">
        <f t="shared" si="286"/>
        <v>0</v>
      </c>
      <c r="V1689" s="451"/>
      <c r="W1689" s="452"/>
      <c r="X1689" s="386"/>
      <c r="Y1689" s="390"/>
      <c r="Z1689" s="391"/>
      <c r="AA1689" s="392"/>
      <c r="AB1689" s="393"/>
      <c r="AC1689" s="394"/>
      <c r="AD1689" s="395">
        <f t="shared" si="289"/>
        <v>0</v>
      </c>
      <c r="AE1689" s="396">
        <f>IF(OR(G1689=账期!$A$18,G1689=账期!$A$20,G1689=账期!$A$22,G1689=账期!$A$24,G1689=账期!$A$25,G1689=账期!$A$27,G1689=账期!$A$26,G1689=账期!$A$28,G1689=账期!$A$30,G1689=账期!$A$32,G1689=账期!$A$34,G1689=账期!$A$35,G1689=账期!$A$37,G1689=账期!$A$39,G1689=账期!$A$40,G1689=账期!$A$41,G1689=账期!$A$42,G1689=账期!$A$43,G1689=账期!$A$44,G1689=账期!$A$45,G1689=账期!$A$46,G1689=账期!$A$48,G1689=账期!$A$50,G1689=账期!$A$51,G1689=账期!$A$52,G1689=账期!$A$53,G1689=账期!$A$54,G1689=账期!$A$56,G1689=账期!$A$57,G1689=账期!$A$58,G1689=账期!$A$59,G1689=账期!$A$60,G1689=账期!$A$61,G1689=账期!$A$62,G1689=账期!$A$63,G1689=账期!$A$64,G1689=账期!$A$66,G1689=账期!$A$67,G1689=账期!$A$68,G1689=账期!$A$70,G1689=账期!$A$71),30,IF(OR(G1689=账期!$A$74,G1689=账期!$A$77,G1689=账期!$A$76,G1689=账期!$A$79,G1689=账期!$A$80,G1689=账期!$A$81,G1689=账期!$A$83,G1689=账期!$A$85,G1689=账期!$A$87,G1689=账期!$A$89,G1689=账期!$A$91),60,IF(OR(G1689=账期!$A$93,G1689=账期!$A$94,G1689=账期!$A$95,G1689=账期!$A$96,G1689=账期!$A$98,G1689=账期!$A$99,G1689=账期!$A$101,G1689=账期!$A$102),90,0)))</f>
        <v>0</v>
      </c>
      <c r="AF1689" s="396"/>
      <c r="AG1689" s="384"/>
      <c r="AH1689" s="396" t="str">
        <f t="shared" si="285"/>
        <v/>
      </c>
    </row>
    <row r="1690" spans="1:34" ht="18" customHeight="1" x14ac:dyDescent="0.25">
      <c r="A1690" s="301" t="str">
        <f t="shared" si="287"/>
        <v/>
      </c>
      <c r="B1690" s="397"/>
      <c r="C1690" s="398"/>
      <c r="D1690" s="399"/>
      <c r="E1690" s="383" t="str">
        <f t="shared" si="283"/>
        <v>C</v>
      </c>
      <c r="F1690" s="383" t="str">
        <f t="shared" si="284"/>
        <v>C</v>
      </c>
      <c r="G1690" s="400"/>
      <c r="H1690" s="385" t="str">
        <f>IF(G1690="","",VLOOKUP(G1690,下拉数据源!J:K,2,0))</f>
        <v/>
      </c>
      <c r="I1690" s="385"/>
      <c r="J1690" s="385"/>
      <c r="K1690" s="386"/>
      <c r="L1690" s="401"/>
      <c r="M1690" s="384"/>
      <c r="N1690" s="384"/>
      <c r="O1690" s="384"/>
      <c r="P1690" s="386"/>
      <c r="Q1690" s="387"/>
      <c r="R1690" s="286"/>
      <c r="S1690" s="388">
        <f t="shared" si="288"/>
        <v>0</v>
      </c>
      <c r="T1690" s="389"/>
      <c r="U1690" s="389">
        <f t="shared" si="286"/>
        <v>0</v>
      </c>
      <c r="V1690" s="451"/>
      <c r="W1690" s="452"/>
      <c r="X1690" s="386"/>
      <c r="Y1690" s="390"/>
      <c r="Z1690" s="391"/>
      <c r="AA1690" s="392"/>
      <c r="AB1690" s="393"/>
      <c r="AC1690" s="394"/>
      <c r="AD1690" s="395">
        <f t="shared" si="289"/>
        <v>0</v>
      </c>
      <c r="AE1690" s="396">
        <f>IF(OR(G1690=账期!$A$18,G1690=账期!$A$20,G1690=账期!$A$22,G1690=账期!$A$24,G1690=账期!$A$25,G1690=账期!$A$27,G1690=账期!$A$26,G1690=账期!$A$28,G1690=账期!$A$30,G1690=账期!$A$32,G1690=账期!$A$34,G1690=账期!$A$35,G1690=账期!$A$37,G1690=账期!$A$39,G1690=账期!$A$40,G1690=账期!$A$41,G1690=账期!$A$42,G1690=账期!$A$43,G1690=账期!$A$44,G1690=账期!$A$45,G1690=账期!$A$46,G1690=账期!$A$48,G1690=账期!$A$50,G1690=账期!$A$51,G1690=账期!$A$52,G1690=账期!$A$53,G1690=账期!$A$54,G1690=账期!$A$56,G1690=账期!$A$57,G1690=账期!$A$58,G1690=账期!$A$59,G1690=账期!$A$60,G1690=账期!$A$61,G1690=账期!$A$62,G1690=账期!$A$63,G1690=账期!$A$64,G1690=账期!$A$66,G1690=账期!$A$67,G1690=账期!$A$68,G1690=账期!$A$70,G1690=账期!$A$71),30,IF(OR(G1690=账期!$A$74,G1690=账期!$A$77,G1690=账期!$A$76,G1690=账期!$A$79,G1690=账期!$A$80,G1690=账期!$A$81,G1690=账期!$A$83,G1690=账期!$A$85,G1690=账期!$A$87,G1690=账期!$A$89,G1690=账期!$A$91),60,IF(OR(G1690=账期!$A$93,G1690=账期!$A$94,G1690=账期!$A$95,G1690=账期!$A$96,G1690=账期!$A$98,G1690=账期!$A$99,G1690=账期!$A$101,G1690=账期!$A$102),90,0)))</f>
        <v>0</v>
      </c>
      <c r="AF1690" s="396"/>
      <c r="AG1690" s="384"/>
      <c r="AH1690" s="396" t="str">
        <f t="shared" si="285"/>
        <v/>
      </c>
    </row>
    <row r="1691" spans="1:34" ht="18" customHeight="1" x14ac:dyDescent="0.25">
      <c r="A1691" s="301" t="str">
        <f t="shared" si="287"/>
        <v/>
      </c>
      <c r="B1691" s="397"/>
      <c r="C1691" s="398"/>
      <c r="D1691" s="399"/>
      <c r="E1691" s="383" t="str">
        <f t="shared" si="283"/>
        <v>C</v>
      </c>
      <c r="F1691" s="383" t="str">
        <f t="shared" si="284"/>
        <v>C</v>
      </c>
      <c r="G1691" s="400"/>
      <c r="H1691" s="385" t="str">
        <f>IF(G1691="","",VLOOKUP(G1691,下拉数据源!J:K,2,0))</f>
        <v/>
      </c>
      <c r="I1691" s="385"/>
      <c r="J1691" s="385"/>
      <c r="K1691" s="386"/>
      <c r="L1691" s="401"/>
      <c r="M1691" s="384"/>
      <c r="N1691" s="384"/>
      <c r="O1691" s="384"/>
      <c r="P1691" s="386"/>
      <c r="Q1691" s="387"/>
      <c r="R1691" s="286"/>
      <c r="S1691" s="388">
        <f t="shared" si="288"/>
        <v>0</v>
      </c>
      <c r="T1691" s="389"/>
      <c r="U1691" s="389">
        <f t="shared" si="286"/>
        <v>0</v>
      </c>
      <c r="V1691" s="451"/>
      <c r="W1691" s="452"/>
      <c r="X1691" s="386"/>
      <c r="Y1691" s="390"/>
      <c r="Z1691" s="391"/>
      <c r="AA1691" s="392"/>
      <c r="AB1691" s="393"/>
      <c r="AC1691" s="394"/>
      <c r="AD1691" s="395">
        <f t="shared" si="289"/>
        <v>0</v>
      </c>
      <c r="AE1691" s="396">
        <f>IF(OR(G1691=账期!$A$18,G1691=账期!$A$20,G1691=账期!$A$22,G1691=账期!$A$24,G1691=账期!$A$25,G1691=账期!$A$27,G1691=账期!$A$26,G1691=账期!$A$28,G1691=账期!$A$30,G1691=账期!$A$32,G1691=账期!$A$34,G1691=账期!$A$35,G1691=账期!$A$37,G1691=账期!$A$39,G1691=账期!$A$40,G1691=账期!$A$41,G1691=账期!$A$42,G1691=账期!$A$43,G1691=账期!$A$44,G1691=账期!$A$45,G1691=账期!$A$46,G1691=账期!$A$48,G1691=账期!$A$50,G1691=账期!$A$51,G1691=账期!$A$52,G1691=账期!$A$53,G1691=账期!$A$54,G1691=账期!$A$56,G1691=账期!$A$57,G1691=账期!$A$58,G1691=账期!$A$59,G1691=账期!$A$60,G1691=账期!$A$61,G1691=账期!$A$62,G1691=账期!$A$63,G1691=账期!$A$64,G1691=账期!$A$66,G1691=账期!$A$67,G1691=账期!$A$68,G1691=账期!$A$70,G1691=账期!$A$71),30,IF(OR(G1691=账期!$A$74,G1691=账期!$A$77,G1691=账期!$A$76,G1691=账期!$A$79,G1691=账期!$A$80,G1691=账期!$A$81,G1691=账期!$A$83,G1691=账期!$A$85,G1691=账期!$A$87,G1691=账期!$A$89,G1691=账期!$A$91),60,IF(OR(G1691=账期!$A$93,G1691=账期!$A$94,G1691=账期!$A$95,G1691=账期!$A$96,G1691=账期!$A$98,G1691=账期!$A$99,G1691=账期!$A$101,G1691=账期!$A$102),90,0)))</f>
        <v>0</v>
      </c>
      <c r="AF1691" s="396"/>
      <c r="AG1691" s="384"/>
      <c r="AH1691" s="396" t="str">
        <f t="shared" si="285"/>
        <v/>
      </c>
    </row>
    <row r="1692" spans="1:34" ht="18" customHeight="1" x14ac:dyDescent="0.25">
      <c r="A1692" s="301" t="str">
        <f t="shared" si="287"/>
        <v/>
      </c>
      <c r="B1692" s="397"/>
      <c r="C1692" s="398"/>
      <c r="D1692" s="399"/>
      <c r="E1692" s="383" t="str">
        <f t="shared" si="283"/>
        <v>C</v>
      </c>
      <c r="F1692" s="383" t="str">
        <f t="shared" si="284"/>
        <v>C</v>
      </c>
      <c r="G1692" s="400"/>
      <c r="H1692" s="385" t="str">
        <f>IF(G1692="","",VLOOKUP(G1692,下拉数据源!J:K,2,0))</f>
        <v/>
      </c>
      <c r="I1692" s="385"/>
      <c r="J1692" s="385"/>
      <c r="K1692" s="386"/>
      <c r="L1692" s="401"/>
      <c r="M1692" s="384"/>
      <c r="N1692" s="384"/>
      <c r="O1692" s="384"/>
      <c r="P1692" s="386"/>
      <c r="Q1692" s="387"/>
      <c r="R1692" s="286"/>
      <c r="S1692" s="388">
        <f t="shared" si="288"/>
        <v>0</v>
      </c>
      <c r="T1692" s="389"/>
      <c r="U1692" s="389">
        <f t="shared" si="286"/>
        <v>0</v>
      </c>
      <c r="V1692" s="451"/>
      <c r="W1692" s="452"/>
      <c r="X1692" s="386"/>
      <c r="Y1692" s="390"/>
      <c r="Z1692" s="391"/>
      <c r="AA1692" s="392"/>
      <c r="AB1692" s="393"/>
      <c r="AC1692" s="394"/>
      <c r="AD1692" s="395">
        <f t="shared" si="289"/>
        <v>0</v>
      </c>
      <c r="AE1692" s="396">
        <f>IF(OR(G1692=账期!$A$18,G1692=账期!$A$20,G1692=账期!$A$22,G1692=账期!$A$24,G1692=账期!$A$25,G1692=账期!$A$27,G1692=账期!$A$26,G1692=账期!$A$28,G1692=账期!$A$30,G1692=账期!$A$32,G1692=账期!$A$34,G1692=账期!$A$35,G1692=账期!$A$37,G1692=账期!$A$39,G1692=账期!$A$40,G1692=账期!$A$41,G1692=账期!$A$42,G1692=账期!$A$43,G1692=账期!$A$44,G1692=账期!$A$45,G1692=账期!$A$46,G1692=账期!$A$48,G1692=账期!$A$50,G1692=账期!$A$51,G1692=账期!$A$52,G1692=账期!$A$53,G1692=账期!$A$54,G1692=账期!$A$56,G1692=账期!$A$57,G1692=账期!$A$58,G1692=账期!$A$59,G1692=账期!$A$60,G1692=账期!$A$61,G1692=账期!$A$62,G1692=账期!$A$63,G1692=账期!$A$64,G1692=账期!$A$66,G1692=账期!$A$67,G1692=账期!$A$68,G1692=账期!$A$70,G1692=账期!$A$71),30,IF(OR(G1692=账期!$A$74,G1692=账期!$A$77,G1692=账期!$A$76,G1692=账期!$A$79,G1692=账期!$A$80,G1692=账期!$A$81,G1692=账期!$A$83,G1692=账期!$A$85,G1692=账期!$A$87,G1692=账期!$A$89,G1692=账期!$A$91),60,IF(OR(G1692=账期!$A$93,G1692=账期!$A$94,G1692=账期!$A$95,G1692=账期!$A$96,G1692=账期!$A$98,G1692=账期!$A$99,G1692=账期!$A$101,G1692=账期!$A$102),90,0)))</f>
        <v>0</v>
      </c>
      <c r="AF1692" s="396"/>
      <c r="AG1692" s="384"/>
      <c r="AH1692" s="396" t="str">
        <f t="shared" si="285"/>
        <v/>
      </c>
    </row>
    <row r="1693" spans="1:34" ht="18" customHeight="1" x14ac:dyDescent="0.25">
      <c r="A1693" s="301" t="str">
        <f t="shared" si="287"/>
        <v/>
      </c>
      <c r="B1693" s="397"/>
      <c r="C1693" s="398"/>
      <c r="D1693" s="399"/>
      <c r="E1693" s="383" t="str">
        <f t="shared" ref="E1693:E1756" si="290">IF(OR(D1693="长飞",D1693="烽火",D1693="特发",D1693="富通",D1693="亨通",G1693="赣州金信诺",G1693="江苏永鼎",G1693="宏安集团"),"A",IF(OR(G1693="广意通讯",G1693="湖北楚天",G1693="宁波格亿达",G1693="通鼎互联",G1693="黄石昌达",G1693="江苏俊知",G1693="珠海汉胜",G1693="武汉电信"),"B","C"))</f>
        <v>C</v>
      </c>
      <c r="F1693" s="383" t="str">
        <f t="shared" ref="F1693:F1756" si="291">IF(OR(G1693="成都大唐",G1693="广东亨通",G1693="江苏亨通",G1693="兰州长飞",G1693="南京华信",G1693="汕头奥星",G1693="特发光网",G1693="武汉长飞",G1693="长春烽火",G1693="广意通讯",G1693="湖北楚天",G1693="宁波格亿达",G1693="通鼎互联",G1693="安徽汉唐",G1693="安徽宜德",G1693="安徽盈通",G1693="成都康宁",G1693="成都中飞",G1693="东莞光佳",G1693="东莞鸿鑫",G1693="烽火博鑫",G1693="佛山星蓝",G1693="广东金桥",G1693="广州联兴",G1693="贵州乾新",G1693="航天电工",G1693="合肥兴联",G1693="湖北宇洪",G1693="江苏奥通",G1693="江苏中远",G1693="宁波辰飞",G1693="宁波汉生",G1693="宁波宇欣",G1693="山东太平洋",G1693="山东特发",G1693="山东永通",G1693="上海朗闻",G1693="上海翼波",G1693="四川天邑",G1693="四川旭泰",G1693="武汉瑞联",G1693="武汉同至",G1693="西安西古",G1693="西安鑫华通",G1693="武汉驿路通",G1693="长光通信",G1693="中电八所",G1693="中电光达",G1693="中利集团",G1693="重庆特发",G1693="舟山安格",G1693="珠海邗秦"),"A",IF(OR(G1693="富通天津",G1693="赣州金信诺",G1693="江苏永鼎",G1693="上海长飞",G1693="特发股份",G1693="武汉烽火",G1693="西安烽火",G1693="长飞中利",G1693="江苏中天",G1693="江西联创",G1693="宁波盈谷",G1693="黄石昌达",G1693="四川长飞"),"B","C"))</f>
        <v>C</v>
      </c>
      <c r="G1693" s="400"/>
      <c r="H1693" s="385" t="str">
        <f>IF(G1693="","",VLOOKUP(G1693,下拉数据源!J:K,2,0))</f>
        <v/>
      </c>
      <c r="I1693" s="385"/>
      <c r="J1693" s="385"/>
      <c r="K1693" s="386"/>
      <c r="L1693" s="401"/>
      <c r="M1693" s="384"/>
      <c r="N1693" s="384"/>
      <c r="O1693" s="384"/>
      <c r="P1693" s="386"/>
      <c r="Q1693" s="387"/>
      <c r="R1693" s="286"/>
      <c r="S1693" s="388">
        <f t="shared" si="288"/>
        <v>0</v>
      </c>
      <c r="T1693" s="389"/>
      <c r="U1693" s="389">
        <f t="shared" si="286"/>
        <v>0</v>
      </c>
      <c r="V1693" s="451"/>
      <c r="W1693" s="452"/>
      <c r="X1693" s="386"/>
      <c r="Y1693" s="390"/>
      <c r="Z1693" s="391"/>
      <c r="AA1693" s="392"/>
      <c r="AB1693" s="393"/>
      <c r="AC1693" s="394"/>
      <c r="AD1693" s="395">
        <f t="shared" si="289"/>
        <v>0</v>
      </c>
      <c r="AE1693" s="396">
        <f>IF(OR(G1693=账期!$A$18,G1693=账期!$A$20,G1693=账期!$A$22,G1693=账期!$A$24,G1693=账期!$A$25,G1693=账期!$A$27,G1693=账期!$A$26,G1693=账期!$A$28,G1693=账期!$A$30,G1693=账期!$A$32,G1693=账期!$A$34,G1693=账期!$A$35,G1693=账期!$A$37,G1693=账期!$A$39,G1693=账期!$A$40,G1693=账期!$A$41,G1693=账期!$A$42,G1693=账期!$A$43,G1693=账期!$A$44,G1693=账期!$A$45,G1693=账期!$A$46,G1693=账期!$A$48,G1693=账期!$A$50,G1693=账期!$A$51,G1693=账期!$A$52,G1693=账期!$A$53,G1693=账期!$A$54,G1693=账期!$A$56,G1693=账期!$A$57,G1693=账期!$A$58,G1693=账期!$A$59,G1693=账期!$A$60,G1693=账期!$A$61,G1693=账期!$A$62,G1693=账期!$A$63,G1693=账期!$A$64,G1693=账期!$A$66,G1693=账期!$A$67,G1693=账期!$A$68,G1693=账期!$A$70,G1693=账期!$A$71),30,IF(OR(G1693=账期!$A$74,G1693=账期!$A$77,G1693=账期!$A$76,G1693=账期!$A$79,G1693=账期!$A$80,G1693=账期!$A$81,G1693=账期!$A$83,G1693=账期!$A$85,G1693=账期!$A$87,G1693=账期!$A$89,G1693=账期!$A$91),60,IF(OR(G1693=账期!$A$93,G1693=账期!$A$94,G1693=账期!$A$95,G1693=账期!$A$96,G1693=账期!$A$98,G1693=账期!$A$99,G1693=账期!$A$101,G1693=账期!$A$102),90,0)))</f>
        <v>0</v>
      </c>
      <c r="AF1693" s="396"/>
      <c r="AG1693" s="384"/>
      <c r="AH1693" s="396" t="str">
        <f t="shared" si="285"/>
        <v/>
      </c>
    </row>
    <row r="1694" spans="1:34" ht="18" customHeight="1" x14ac:dyDescent="0.25">
      <c r="A1694" s="301" t="str">
        <f t="shared" si="287"/>
        <v/>
      </c>
      <c r="B1694" s="397"/>
      <c r="C1694" s="398"/>
      <c r="D1694" s="399"/>
      <c r="E1694" s="383" t="str">
        <f t="shared" si="290"/>
        <v>C</v>
      </c>
      <c r="F1694" s="383" t="str">
        <f t="shared" si="291"/>
        <v>C</v>
      </c>
      <c r="G1694" s="400"/>
      <c r="H1694" s="385" t="str">
        <f>IF(G1694="","",VLOOKUP(G1694,下拉数据源!J:K,2,0))</f>
        <v/>
      </c>
      <c r="I1694" s="385"/>
      <c r="J1694" s="385"/>
      <c r="K1694" s="386"/>
      <c r="L1694" s="401"/>
      <c r="M1694" s="384"/>
      <c r="N1694" s="384"/>
      <c r="O1694" s="384"/>
      <c r="P1694" s="386"/>
      <c r="Q1694" s="387"/>
      <c r="R1694" s="286"/>
      <c r="S1694" s="388">
        <f t="shared" si="288"/>
        <v>0</v>
      </c>
      <c r="T1694" s="389"/>
      <c r="U1694" s="389">
        <f t="shared" si="286"/>
        <v>0</v>
      </c>
      <c r="V1694" s="451"/>
      <c r="W1694" s="452"/>
      <c r="X1694" s="386"/>
      <c r="Y1694" s="390"/>
      <c r="Z1694" s="391"/>
      <c r="AA1694" s="392"/>
      <c r="AB1694" s="393"/>
      <c r="AC1694" s="394"/>
      <c r="AD1694" s="395">
        <f t="shared" si="289"/>
        <v>0</v>
      </c>
      <c r="AE1694" s="396">
        <f>IF(OR(G1694=账期!$A$18,G1694=账期!$A$20,G1694=账期!$A$22,G1694=账期!$A$24,G1694=账期!$A$25,G1694=账期!$A$27,G1694=账期!$A$26,G1694=账期!$A$28,G1694=账期!$A$30,G1694=账期!$A$32,G1694=账期!$A$34,G1694=账期!$A$35,G1694=账期!$A$37,G1694=账期!$A$39,G1694=账期!$A$40,G1694=账期!$A$41,G1694=账期!$A$42,G1694=账期!$A$43,G1694=账期!$A$44,G1694=账期!$A$45,G1694=账期!$A$46,G1694=账期!$A$48,G1694=账期!$A$50,G1694=账期!$A$51,G1694=账期!$A$52,G1694=账期!$A$53,G1694=账期!$A$54,G1694=账期!$A$56,G1694=账期!$A$57,G1694=账期!$A$58,G1694=账期!$A$59,G1694=账期!$A$60,G1694=账期!$A$61,G1694=账期!$A$62,G1694=账期!$A$63,G1694=账期!$A$64,G1694=账期!$A$66,G1694=账期!$A$67,G1694=账期!$A$68,G1694=账期!$A$70,G1694=账期!$A$71),30,IF(OR(G1694=账期!$A$74,G1694=账期!$A$77,G1694=账期!$A$76,G1694=账期!$A$79,G1694=账期!$A$80,G1694=账期!$A$81,G1694=账期!$A$83,G1694=账期!$A$85,G1694=账期!$A$87,G1694=账期!$A$89,G1694=账期!$A$91),60,IF(OR(G1694=账期!$A$93,G1694=账期!$A$94,G1694=账期!$A$95,G1694=账期!$A$96,G1694=账期!$A$98,G1694=账期!$A$99,G1694=账期!$A$101,G1694=账期!$A$102),90,0)))</f>
        <v>0</v>
      </c>
      <c r="AF1694" s="396"/>
      <c r="AG1694" s="384"/>
      <c r="AH1694" s="396" t="str">
        <f t="shared" si="285"/>
        <v/>
      </c>
    </row>
    <row r="1695" spans="1:34" ht="18" customHeight="1" x14ac:dyDescent="0.25">
      <c r="A1695" s="301" t="str">
        <f t="shared" si="287"/>
        <v/>
      </c>
      <c r="B1695" s="397"/>
      <c r="C1695" s="398"/>
      <c r="D1695" s="399"/>
      <c r="E1695" s="383" t="str">
        <f t="shared" si="290"/>
        <v>C</v>
      </c>
      <c r="F1695" s="383" t="str">
        <f t="shared" si="291"/>
        <v>C</v>
      </c>
      <c r="G1695" s="400"/>
      <c r="H1695" s="385" t="str">
        <f>IF(G1695="","",VLOOKUP(G1695,下拉数据源!J:K,2,0))</f>
        <v/>
      </c>
      <c r="I1695" s="385"/>
      <c r="J1695" s="385"/>
      <c r="K1695" s="386"/>
      <c r="L1695" s="401"/>
      <c r="M1695" s="384"/>
      <c r="N1695" s="384"/>
      <c r="O1695" s="384"/>
      <c r="P1695" s="386"/>
      <c r="Q1695" s="387"/>
      <c r="R1695" s="286"/>
      <c r="S1695" s="388">
        <f t="shared" si="288"/>
        <v>0</v>
      </c>
      <c r="T1695" s="389"/>
      <c r="U1695" s="389">
        <f t="shared" si="286"/>
        <v>0</v>
      </c>
      <c r="V1695" s="451"/>
      <c r="W1695" s="452"/>
      <c r="X1695" s="386"/>
      <c r="Y1695" s="390"/>
      <c r="Z1695" s="391"/>
      <c r="AA1695" s="392"/>
      <c r="AB1695" s="393"/>
      <c r="AC1695" s="394"/>
      <c r="AD1695" s="395">
        <f t="shared" si="289"/>
        <v>0</v>
      </c>
      <c r="AE1695" s="396">
        <f>IF(OR(G1695=账期!$A$18,G1695=账期!$A$20,G1695=账期!$A$22,G1695=账期!$A$24,G1695=账期!$A$25,G1695=账期!$A$27,G1695=账期!$A$26,G1695=账期!$A$28,G1695=账期!$A$30,G1695=账期!$A$32,G1695=账期!$A$34,G1695=账期!$A$35,G1695=账期!$A$37,G1695=账期!$A$39,G1695=账期!$A$40,G1695=账期!$A$41,G1695=账期!$A$42,G1695=账期!$A$43,G1695=账期!$A$44,G1695=账期!$A$45,G1695=账期!$A$46,G1695=账期!$A$48,G1695=账期!$A$50,G1695=账期!$A$51,G1695=账期!$A$52,G1695=账期!$A$53,G1695=账期!$A$54,G1695=账期!$A$56,G1695=账期!$A$57,G1695=账期!$A$58,G1695=账期!$A$59,G1695=账期!$A$60,G1695=账期!$A$61,G1695=账期!$A$62,G1695=账期!$A$63,G1695=账期!$A$64,G1695=账期!$A$66,G1695=账期!$A$67,G1695=账期!$A$68,G1695=账期!$A$70,G1695=账期!$A$71),30,IF(OR(G1695=账期!$A$74,G1695=账期!$A$77,G1695=账期!$A$76,G1695=账期!$A$79,G1695=账期!$A$80,G1695=账期!$A$81,G1695=账期!$A$83,G1695=账期!$A$85,G1695=账期!$A$87,G1695=账期!$A$89,G1695=账期!$A$91),60,IF(OR(G1695=账期!$A$93,G1695=账期!$A$94,G1695=账期!$A$95,G1695=账期!$A$96,G1695=账期!$A$98,G1695=账期!$A$99,G1695=账期!$A$101,G1695=账期!$A$102),90,0)))</f>
        <v>0</v>
      </c>
      <c r="AF1695" s="396"/>
      <c r="AG1695" s="384"/>
      <c r="AH1695" s="396" t="str">
        <f t="shared" si="285"/>
        <v/>
      </c>
    </row>
    <row r="1696" spans="1:34" ht="18" customHeight="1" x14ac:dyDescent="0.25">
      <c r="A1696" s="301" t="str">
        <f t="shared" si="287"/>
        <v/>
      </c>
      <c r="B1696" s="397"/>
      <c r="C1696" s="398"/>
      <c r="D1696" s="399"/>
      <c r="E1696" s="383" t="str">
        <f t="shared" si="290"/>
        <v>C</v>
      </c>
      <c r="F1696" s="383" t="str">
        <f t="shared" si="291"/>
        <v>C</v>
      </c>
      <c r="G1696" s="400"/>
      <c r="H1696" s="385" t="str">
        <f>IF(G1696="","",VLOOKUP(G1696,下拉数据源!J:K,2,0))</f>
        <v/>
      </c>
      <c r="I1696" s="385"/>
      <c r="J1696" s="385"/>
      <c r="K1696" s="386"/>
      <c r="L1696" s="401"/>
      <c r="M1696" s="384"/>
      <c r="N1696" s="384"/>
      <c r="O1696" s="384"/>
      <c r="P1696" s="386"/>
      <c r="Q1696" s="387"/>
      <c r="R1696" s="286"/>
      <c r="S1696" s="388">
        <f t="shared" si="288"/>
        <v>0</v>
      </c>
      <c r="T1696" s="389"/>
      <c r="U1696" s="389">
        <f t="shared" si="286"/>
        <v>0</v>
      </c>
      <c r="V1696" s="451"/>
      <c r="W1696" s="452"/>
      <c r="X1696" s="386"/>
      <c r="Y1696" s="390"/>
      <c r="Z1696" s="391"/>
      <c r="AA1696" s="392"/>
      <c r="AB1696" s="393"/>
      <c r="AC1696" s="394"/>
      <c r="AD1696" s="395">
        <f t="shared" si="289"/>
        <v>0</v>
      </c>
      <c r="AE1696" s="396">
        <f>IF(OR(G1696=账期!$A$18,G1696=账期!$A$20,G1696=账期!$A$22,G1696=账期!$A$24,G1696=账期!$A$25,G1696=账期!$A$27,G1696=账期!$A$26,G1696=账期!$A$28,G1696=账期!$A$30,G1696=账期!$A$32,G1696=账期!$A$34,G1696=账期!$A$35,G1696=账期!$A$37,G1696=账期!$A$39,G1696=账期!$A$40,G1696=账期!$A$41,G1696=账期!$A$42,G1696=账期!$A$43,G1696=账期!$A$44,G1696=账期!$A$45,G1696=账期!$A$46,G1696=账期!$A$48,G1696=账期!$A$50,G1696=账期!$A$51,G1696=账期!$A$52,G1696=账期!$A$53,G1696=账期!$A$54,G1696=账期!$A$56,G1696=账期!$A$57,G1696=账期!$A$58,G1696=账期!$A$59,G1696=账期!$A$60,G1696=账期!$A$61,G1696=账期!$A$62,G1696=账期!$A$63,G1696=账期!$A$64,G1696=账期!$A$66,G1696=账期!$A$67,G1696=账期!$A$68,G1696=账期!$A$70,G1696=账期!$A$71),30,IF(OR(G1696=账期!$A$74,G1696=账期!$A$77,G1696=账期!$A$76,G1696=账期!$A$79,G1696=账期!$A$80,G1696=账期!$A$81,G1696=账期!$A$83,G1696=账期!$A$85,G1696=账期!$A$87,G1696=账期!$A$89,G1696=账期!$A$91),60,IF(OR(G1696=账期!$A$93,G1696=账期!$A$94,G1696=账期!$A$95,G1696=账期!$A$96,G1696=账期!$A$98,G1696=账期!$A$99,G1696=账期!$A$101,G1696=账期!$A$102),90,0)))</f>
        <v>0</v>
      </c>
      <c r="AF1696" s="396"/>
      <c r="AG1696" s="384"/>
      <c r="AH1696" s="396" t="str">
        <f t="shared" si="285"/>
        <v/>
      </c>
    </row>
    <row r="1697" spans="1:34" ht="18" customHeight="1" x14ac:dyDescent="0.25">
      <c r="A1697" s="301" t="str">
        <f t="shared" si="287"/>
        <v/>
      </c>
      <c r="B1697" s="397"/>
      <c r="C1697" s="398"/>
      <c r="D1697" s="399"/>
      <c r="E1697" s="383" t="str">
        <f t="shared" si="290"/>
        <v>C</v>
      </c>
      <c r="F1697" s="383" t="str">
        <f t="shared" si="291"/>
        <v>C</v>
      </c>
      <c r="G1697" s="400"/>
      <c r="H1697" s="385" t="str">
        <f>IF(G1697="","",VLOOKUP(G1697,下拉数据源!J:K,2,0))</f>
        <v/>
      </c>
      <c r="I1697" s="385"/>
      <c r="J1697" s="385"/>
      <c r="K1697" s="386"/>
      <c r="L1697" s="401"/>
      <c r="M1697" s="384"/>
      <c r="N1697" s="384"/>
      <c r="O1697" s="384"/>
      <c r="P1697" s="386"/>
      <c r="Q1697" s="387"/>
      <c r="R1697" s="286"/>
      <c r="S1697" s="388">
        <f t="shared" si="288"/>
        <v>0</v>
      </c>
      <c r="T1697" s="389"/>
      <c r="U1697" s="389">
        <f t="shared" si="286"/>
        <v>0</v>
      </c>
      <c r="V1697" s="451"/>
      <c r="W1697" s="452"/>
      <c r="X1697" s="386"/>
      <c r="Y1697" s="390"/>
      <c r="Z1697" s="391"/>
      <c r="AA1697" s="392"/>
      <c r="AB1697" s="393"/>
      <c r="AC1697" s="394"/>
      <c r="AD1697" s="395">
        <f t="shared" si="289"/>
        <v>0</v>
      </c>
      <c r="AE1697" s="396">
        <f>IF(OR(G1697=账期!$A$18,G1697=账期!$A$20,G1697=账期!$A$22,G1697=账期!$A$24,G1697=账期!$A$25,G1697=账期!$A$27,G1697=账期!$A$26,G1697=账期!$A$28,G1697=账期!$A$30,G1697=账期!$A$32,G1697=账期!$A$34,G1697=账期!$A$35,G1697=账期!$A$37,G1697=账期!$A$39,G1697=账期!$A$40,G1697=账期!$A$41,G1697=账期!$A$42,G1697=账期!$A$43,G1697=账期!$A$44,G1697=账期!$A$45,G1697=账期!$A$46,G1697=账期!$A$48,G1697=账期!$A$50,G1697=账期!$A$51,G1697=账期!$A$52,G1697=账期!$A$53,G1697=账期!$A$54,G1697=账期!$A$56,G1697=账期!$A$57,G1697=账期!$A$58,G1697=账期!$A$59,G1697=账期!$A$60,G1697=账期!$A$61,G1697=账期!$A$62,G1697=账期!$A$63,G1697=账期!$A$64,G1697=账期!$A$66,G1697=账期!$A$67,G1697=账期!$A$68,G1697=账期!$A$70,G1697=账期!$A$71),30,IF(OR(G1697=账期!$A$74,G1697=账期!$A$77,G1697=账期!$A$76,G1697=账期!$A$79,G1697=账期!$A$80,G1697=账期!$A$81,G1697=账期!$A$83,G1697=账期!$A$85,G1697=账期!$A$87,G1697=账期!$A$89,G1697=账期!$A$91),60,IF(OR(G1697=账期!$A$93,G1697=账期!$A$94,G1697=账期!$A$95,G1697=账期!$A$96,G1697=账期!$A$98,G1697=账期!$A$99,G1697=账期!$A$101,G1697=账期!$A$102),90,0)))</f>
        <v>0</v>
      </c>
      <c r="AF1697" s="396"/>
      <c r="AG1697" s="384"/>
      <c r="AH1697" s="396" t="str">
        <f t="shared" si="285"/>
        <v/>
      </c>
    </row>
    <row r="1698" spans="1:34" ht="18" customHeight="1" x14ac:dyDescent="0.25">
      <c r="A1698" s="301" t="str">
        <f t="shared" si="287"/>
        <v/>
      </c>
      <c r="B1698" s="397"/>
      <c r="C1698" s="398"/>
      <c r="D1698" s="399"/>
      <c r="E1698" s="383" t="str">
        <f t="shared" si="290"/>
        <v>C</v>
      </c>
      <c r="F1698" s="383" t="str">
        <f t="shared" si="291"/>
        <v>C</v>
      </c>
      <c r="G1698" s="400"/>
      <c r="H1698" s="385" t="str">
        <f>IF(G1698="","",VLOOKUP(G1698,下拉数据源!J:K,2,0))</f>
        <v/>
      </c>
      <c r="I1698" s="385"/>
      <c r="J1698" s="385"/>
      <c r="K1698" s="386"/>
      <c r="L1698" s="401"/>
      <c r="M1698" s="384"/>
      <c r="N1698" s="384"/>
      <c r="O1698" s="384"/>
      <c r="P1698" s="386"/>
      <c r="Q1698" s="387"/>
      <c r="R1698" s="286"/>
      <c r="S1698" s="388">
        <f t="shared" si="288"/>
        <v>0</v>
      </c>
      <c r="T1698" s="389"/>
      <c r="U1698" s="389">
        <f t="shared" si="286"/>
        <v>0</v>
      </c>
      <c r="V1698" s="451"/>
      <c r="W1698" s="452"/>
      <c r="X1698" s="386"/>
      <c r="Y1698" s="390"/>
      <c r="Z1698" s="391"/>
      <c r="AA1698" s="392"/>
      <c r="AB1698" s="393"/>
      <c r="AC1698" s="394"/>
      <c r="AD1698" s="395">
        <f t="shared" si="289"/>
        <v>0</v>
      </c>
      <c r="AE1698" s="396">
        <f>IF(OR(G1698=账期!$A$18,G1698=账期!$A$20,G1698=账期!$A$22,G1698=账期!$A$24,G1698=账期!$A$25,G1698=账期!$A$27,G1698=账期!$A$26,G1698=账期!$A$28,G1698=账期!$A$30,G1698=账期!$A$32,G1698=账期!$A$34,G1698=账期!$A$35,G1698=账期!$A$37,G1698=账期!$A$39,G1698=账期!$A$40,G1698=账期!$A$41,G1698=账期!$A$42,G1698=账期!$A$43,G1698=账期!$A$44,G1698=账期!$A$45,G1698=账期!$A$46,G1698=账期!$A$48,G1698=账期!$A$50,G1698=账期!$A$51,G1698=账期!$A$52,G1698=账期!$A$53,G1698=账期!$A$54,G1698=账期!$A$56,G1698=账期!$A$57,G1698=账期!$A$58,G1698=账期!$A$59,G1698=账期!$A$60,G1698=账期!$A$61,G1698=账期!$A$62,G1698=账期!$A$63,G1698=账期!$A$64,G1698=账期!$A$66,G1698=账期!$A$67,G1698=账期!$A$68,G1698=账期!$A$70,G1698=账期!$A$71),30,IF(OR(G1698=账期!$A$74,G1698=账期!$A$77,G1698=账期!$A$76,G1698=账期!$A$79,G1698=账期!$A$80,G1698=账期!$A$81,G1698=账期!$A$83,G1698=账期!$A$85,G1698=账期!$A$87,G1698=账期!$A$89,G1698=账期!$A$91),60,IF(OR(G1698=账期!$A$93,G1698=账期!$A$94,G1698=账期!$A$95,G1698=账期!$A$96,G1698=账期!$A$98,G1698=账期!$A$99,G1698=账期!$A$101,G1698=账期!$A$102),90,0)))</f>
        <v>0</v>
      </c>
      <c r="AF1698" s="396"/>
      <c r="AG1698" s="384"/>
      <c r="AH1698" s="396" t="str">
        <f t="shared" si="285"/>
        <v/>
      </c>
    </row>
    <row r="1699" spans="1:34" ht="18" customHeight="1" x14ac:dyDescent="0.25">
      <c r="A1699" s="301" t="str">
        <f t="shared" si="287"/>
        <v/>
      </c>
      <c r="B1699" s="397"/>
      <c r="C1699" s="398"/>
      <c r="D1699" s="399"/>
      <c r="E1699" s="383" t="str">
        <f t="shared" si="290"/>
        <v>C</v>
      </c>
      <c r="F1699" s="383" t="str">
        <f t="shared" si="291"/>
        <v>C</v>
      </c>
      <c r="G1699" s="400"/>
      <c r="H1699" s="385" t="str">
        <f>IF(G1699="","",VLOOKUP(G1699,下拉数据源!J:K,2,0))</f>
        <v/>
      </c>
      <c r="I1699" s="385"/>
      <c r="J1699" s="385"/>
      <c r="K1699" s="386"/>
      <c r="L1699" s="401"/>
      <c r="M1699" s="384"/>
      <c r="N1699" s="384"/>
      <c r="O1699" s="384"/>
      <c r="P1699" s="386"/>
      <c r="Q1699" s="387"/>
      <c r="R1699" s="286"/>
      <c r="S1699" s="388">
        <f t="shared" si="288"/>
        <v>0</v>
      </c>
      <c r="T1699" s="389"/>
      <c r="U1699" s="389">
        <f t="shared" si="286"/>
        <v>0</v>
      </c>
      <c r="V1699" s="451"/>
      <c r="W1699" s="452"/>
      <c r="X1699" s="386"/>
      <c r="Y1699" s="390"/>
      <c r="Z1699" s="391"/>
      <c r="AA1699" s="392"/>
      <c r="AB1699" s="393"/>
      <c r="AC1699" s="394"/>
      <c r="AD1699" s="395">
        <f t="shared" si="289"/>
        <v>0</v>
      </c>
      <c r="AE1699" s="396">
        <f>IF(OR(G1699=账期!$A$18,G1699=账期!$A$20,G1699=账期!$A$22,G1699=账期!$A$24,G1699=账期!$A$25,G1699=账期!$A$27,G1699=账期!$A$26,G1699=账期!$A$28,G1699=账期!$A$30,G1699=账期!$A$32,G1699=账期!$A$34,G1699=账期!$A$35,G1699=账期!$A$37,G1699=账期!$A$39,G1699=账期!$A$40,G1699=账期!$A$41,G1699=账期!$A$42,G1699=账期!$A$43,G1699=账期!$A$44,G1699=账期!$A$45,G1699=账期!$A$46,G1699=账期!$A$48,G1699=账期!$A$50,G1699=账期!$A$51,G1699=账期!$A$52,G1699=账期!$A$53,G1699=账期!$A$54,G1699=账期!$A$56,G1699=账期!$A$57,G1699=账期!$A$58,G1699=账期!$A$59,G1699=账期!$A$60,G1699=账期!$A$61,G1699=账期!$A$62,G1699=账期!$A$63,G1699=账期!$A$64,G1699=账期!$A$66,G1699=账期!$A$67,G1699=账期!$A$68,G1699=账期!$A$70,G1699=账期!$A$71),30,IF(OR(G1699=账期!$A$74,G1699=账期!$A$77,G1699=账期!$A$76,G1699=账期!$A$79,G1699=账期!$A$80,G1699=账期!$A$81,G1699=账期!$A$83,G1699=账期!$A$85,G1699=账期!$A$87,G1699=账期!$A$89,G1699=账期!$A$91),60,IF(OR(G1699=账期!$A$93,G1699=账期!$A$94,G1699=账期!$A$95,G1699=账期!$A$96,G1699=账期!$A$98,G1699=账期!$A$99,G1699=账期!$A$101,G1699=账期!$A$102),90,0)))</f>
        <v>0</v>
      </c>
      <c r="AF1699" s="396"/>
      <c r="AG1699" s="384"/>
      <c r="AH1699" s="396" t="str">
        <f t="shared" si="285"/>
        <v/>
      </c>
    </row>
    <row r="1700" spans="1:34" ht="18" customHeight="1" x14ac:dyDescent="0.25">
      <c r="A1700" s="301" t="str">
        <f t="shared" si="287"/>
        <v/>
      </c>
      <c r="B1700" s="397"/>
      <c r="C1700" s="398"/>
      <c r="D1700" s="399"/>
      <c r="E1700" s="383" t="str">
        <f t="shared" si="290"/>
        <v>C</v>
      </c>
      <c r="F1700" s="383" t="str">
        <f t="shared" si="291"/>
        <v>C</v>
      </c>
      <c r="G1700" s="400"/>
      <c r="H1700" s="385" t="str">
        <f>IF(G1700="","",VLOOKUP(G1700,下拉数据源!J:K,2,0))</f>
        <v/>
      </c>
      <c r="I1700" s="385"/>
      <c r="J1700" s="385"/>
      <c r="K1700" s="386"/>
      <c r="L1700" s="401"/>
      <c r="M1700" s="384"/>
      <c r="N1700" s="384"/>
      <c r="O1700" s="384"/>
      <c r="P1700" s="386"/>
      <c r="Q1700" s="387"/>
      <c r="R1700" s="286"/>
      <c r="S1700" s="388">
        <f t="shared" si="288"/>
        <v>0</v>
      </c>
      <c r="T1700" s="389"/>
      <c r="U1700" s="389">
        <f t="shared" si="286"/>
        <v>0</v>
      </c>
      <c r="V1700" s="451"/>
      <c r="W1700" s="452"/>
      <c r="X1700" s="386"/>
      <c r="Y1700" s="390"/>
      <c r="Z1700" s="391"/>
      <c r="AA1700" s="392"/>
      <c r="AB1700" s="393"/>
      <c r="AC1700" s="394"/>
      <c r="AD1700" s="395">
        <f t="shared" si="289"/>
        <v>0</v>
      </c>
      <c r="AE1700" s="396">
        <f>IF(OR(G1700=账期!$A$18,G1700=账期!$A$20,G1700=账期!$A$22,G1700=账期!$A$24,G1700=账期!$A$25,G1700=账期!$A$27,G1700=账期!$A$26,G1700=账期!$A$28,G1700=账期!$A$30,G1700=账期!$A$32,G1700=账期!$A$34,G1700=账期!$A$35,G1700=账期!$A$37,G1700=账期!$A$39,G1700=账期!$A$40,G1700=账期!$A$41,G1700=账期!$A$42,G1700=账期!$A$43,G1700=账期!$A$44,G1700=账期!$A$45,G1700=账期!$A$46,G1700=账期!$A$48,G1700=账期!$A$50,G1700=账期!$A$51,G1700=账期!$A$52,G1700=账期!$A$53,G1700=账期!$A$54,G1700=账期!$A$56,G1700=账期!$A$57,G1700=账期!$A$58,G1700=账期!$A$59,G1700=账期!$A$60,G1700=账期!$A$61,G1700=账期!$A$62,G1700=账期!$A$63,G1700=账期!$A$64,G1700=账期!$A$66,G1700=账期!$A$67,G1700=账期!$A$68,G1700=账期!$A$70,G1700=账期!$A$71),30,IF(OR(G1700=账期!$A$74,G1700=账期!$A$77,G1700=账期!$A$76,G1700=账期!$A$79,G1700=账期!$A$80,G1700=账期!$A$81,G1700=账期!$A$83,G1700=账期!$A$85,G1700=账期!$A$87,G1700=账期!$A$89,G1700=账期!$A$91),60,IF(OR(G1700=账期!$A$93,G1700=账期!$A$94,G1700=账期!$A$95,G1700=账期!$A$96,G1700=账期!$A$98,G1700=账期!$A$99,G1700=账期!$A$101,G1700=账期!$A$102),90,0)))</f>
        <v>0</v>
      </c>
      <c r="AF1700" s="396"/>
      <c r="AG1700" s="384"/>
      <c r="AH1700" s="396" t="str">
        <f t="shared" si="285"/>
        <v/>
      </c>
    </row>
    <row r="1701" spans="1:34" ht="18" customHeight="1" x14ac:dyDescent="0.25">
      <c r="A1701" s="301" t="str">
        <f t="shared" si="287"/>
        <v/>
      </c>
      <c r="B1701" s="397"/>
      <c r="C1701" s="398"/>
      <c r="D1701" s="399"/>
      <c r="E1701" s="383" t="str">
        <f t="shared" si="290"/>
        <v>C</v>
      </c>
      <c r="F1701" s="383" t="str">
        <f t="shared" si="291"/>
        <v>C</v>
      </c>
      <c r="G1701" s="400"/>
      <c r="H1701" s="385" t="str">
        <f>IF(G1701="","",VLOOKUP(G1701,下拉数据源!J:K,2,0))</f>
        <v/>
      </c>
      <c r="I1701" s="385"/>
      <c r="J1701" s="385"/>
      <c r="K1701" s="386"/>
      <c r="L1701" s="401"/>
      <c r="M1701" s="384"/>
      <c r="N1701" s="384"/>
      <c r="O1701" s="384"/>
      <c r="P1701" s="386"/>
      <c r="Q1701" s="387"/>
      <c r="R1701" s="286"/>
      <c r="S1701" s="388">
        <f t="shared" si="288"/>
        <v>0</v>
      </c>
      <c r="T1701" s="389"/>
      <c r="U1701" s="389">
        <f t="shared" si="286"/>
        <v>0</v>
      </c>
      <c r="V1701" s="451"/>
      <c r="W1701" s="452"/>
      <c r="X1701" s="386"/>
      <c r="Y1701" s="390"/>
      <c r="Z1701" s="391"/>
      <c r="AA1701" s="392"/>
      <c r="AB1701" s="393"/>
      <c r="AC1701" s="394"/>
      <c r="AD1701" s="395">
        <f t="shared" si="289"/>
        <v>0</v>
      </c>
      <c r="AE1701" s="396">
        <f>IF(OR(G1701=账期!$A$18,G1701=账期!$A$20,G1701=账期!$A$22,G1701=账期!$A$24,G1701=账期!$A$25,G1701=账期!$A$27,G1701=账期!$A$26,G1701=账期!$A$28,G1701=账期!$A$30,G1701=账期!$A$32,G1701=账期!$A$34,G1701=账期!$A$35,G1701=账期!$A$37,G1701=账期!$A$39,G1701=账期!$A$40,G1701=账期!$A$41,G1701=账期!$A$42,G1701=账期!$A$43,G1701=账期!$A$44,G1701=账期!$A$45,G1701=账期!$A$46,G1701=账期!$A$48,G1701=账期!$A$50,G1701=账期!$A$51,G1701=账期!$A$52,G1701=账期!$A$53,G1701=账期!$A$54,G1701=账期!$A$56,G1701=账期!$A$57,G1701=账期!$A$58,G1701=账期!$A$59,G1701=账期!$A$60,G1701=账期!$A$61,G1701=账期!$A$62,G1701=账期!$A$63,G1701=账期!$A$64,G1701=账期!$A$66,G1701=账期!$A$67,G1701=账期!$A$68,G1701=账期!$A$70,G1701=账期!$A$71),30,IF(OR(G1701=账期!$A$74,G1701=账期!$A$77,G1701=账期!$A$76,G1701=账期!$A$79,G1701=账期!$A$80,G1701=账期!$A$81,G1701=账期!$A$83,G1701=账期!$A$85,G1701=账期!$A$87,G1701=账期!$A$89,G1701=账期!$A$91),60,IF(OR(G1701=账期!$A$93,G1701=账期!$A$94,G1701=账期!$A$95,G1701=账期!$A$96,G1701=账期!$A$98,G1701=账期!$A$99,G1701=账期!$A$101,G1701=账期!$A$102),90,0)))</f>
        <v>0</v>
      </c>
      <c r="AF1701" s="396"/>
      <c r="AG1701" s="384"/>
      <c r="AH1701" s="396" t="str">
        <f t="shared" si="285"/>
        <v/>
      </c>
    </row>
    <row r="1702" spans="1:34" ht="18" customHeight="1" x14ac:dyDescent="0.25">
      <c r="A1702" s="301" t="str">
        <f t="shared" si="287"/>
        <v/>
      </c>
      <c r="B1702" s="397"/>
      <c r="C1702" s="398"/>
      <c r="D1702" s="399"/>
      <c r="E1702" s="383" t="str">
        <f t="shared" si="290"/>
        <v>C</v>
      </c>
      <c r="F1702" s="383" t="str">
        <f t="shared" si="291"/>
        <v>C</v>
      </c>
      <c r="G1702" s="400"/>
      <c r="H1702" s="385" t="str">
        <f>IF(G1702="","",VLOOKUP(G1702,下拉数据源!J:K,2,0))</f>
        <v/>
      </c>
      <c r="I1702" s="385"/>
      <c r="J1702" s="385"/>
      <c r="K1702" s="386"/>
      <c r="L1702" s="401"/>
      <c r="M1702" s="384"/>
      <c r="N1702" s="384"/>
      <c r="O1702" s="384"/>
      <c r="P1702" s="386"/>
      <c r="Q1702" s="387"/>
      <c r="R1702" s="286"/>
      <c r="S1702" s="388">
        <f t="shared" si="288"/>
        <v>0</v>
      </c>
      <c r="T1702" s="389"/>
      <c r="U1702" s="389">
        <f t="shared" si="286"/>
        <v>0</v>
      </c>
      <c r="V1702" s="451"/>
      <c r="W1702" s="452"/>
      <c r="X1702" s="386"/>
      <c r="Y1702" s="390"/>
      <c r="Z1702" s="391"/>
      <c r="AA1702" s="392"/>
      <c r="AB1702" s="393"/>
      <c r="AC1702" s="394"/>
      <c r="AD1702" s="395">
        <f t="shared" si="289"/>
        <v>0</v>
      </c>
      <c r="AE1702" s="396">
        <f>IF(OR(G1702=账期!$A$18,G1702=账期!$A$20,G1702=账期!$A$22,G1702=账期!$A$24,G1702=账期!$A$25,G1702=账期!$A$27,G1702=账期!$A$26,G1702=账期!$A$28,G1702=账期!$A$30,G1702=账期!$A$32,G1702=账期!$A$34,G1702=账期!$A$35,G1702=账期!$A$37,G1702=账期!$A$39,G1702=账期!$A$40,G1702=账期!$A$41,G1702=账期!$A$42,G1702=账期!$A$43,G1702=账期!$A$44,G1702=账期!$A$45,G1702=账期!$A$46,G1702=账期!$A$48,G1702=账期!$A$50,G1702=账期!$A$51,G1702=账期!$A$52,G1702=账期!$A$53,G1702=账期!$A$54,G1702=账期!$A$56,G1702=账期!$A$57,G1702=账期!$A$58,G1702=账期!$A$59,G1702=账期!$A$60,G1702=账期!$A$61,G1702=账期!$A$62,G1702=账期!$A$63,G1702=账期!$A$64,G1702=账期!$A$66,G1702=账期!$A$67,G1702=账期!$A$68,G1702=账期!$A$70,G1702=账期!$A$71),30,IF(OR(G1702=账期!$A$74,G1702=账期!$A$77,G1702=账期!$A$76,G1702=账期!$A$79,G1702=账期!$A$80,G1702=账期!$A$81,G1702=账期!$A$83,G1702=账期!$A$85,G1702=账期!$A$87,G1702=账期!$A$89,G1702=账期!$A$91),60,IF(OR(G1702=账期!$A$93,G1702=账期!$A$94,G1702=账期!$A$95,G1702=账期!$A$96,G1702=账期!$A$98,G1702=账期!$A$99,G1702=账期!$A$101,G1702=账期!$A$102),90,0)))</f>
        <v>0</v>
      </c>
      <c r="AF1702" s="396"/>
      <c r="AG1702" s="384"/>
      <c r="AH1702" s="396" t="str">
        <f t="shared" si="285"/>
        <v/>
      </c>
    </row>
    <row r="1703" spans="1:34" ht="18" customHeight="1" x14ac:dyDescent="0.25">
      <c r="A1703" s="301" t="str">
        <f t="shared" si="287"/>
        <v/>
      </c>
      <c r="B1703" s="397"/>
      <c r="C1703" s="398"/>
      <c r="D1703" s="399"/>
      <c r="E1703" s="383" t="str">
        <f t="shared" si="290"/>
        <v>C</v>
      </c>
      <c r="F1703" s="383" t="str">
        <f t="shared" si="291"/>
        <v>C</v>
      </c>
      <c r="G1703" s="400"/>
      <c r="H1703" s="385" t="str">
        <f>IF(G1703="","",VLOOKUP(G1703,下拉数据源!J:K,2,0))</f>
        <v/>
      </c>
      <c r="I1703" s="385"/>
      <c r="J1703" s="385"/>
      <c r="K1703" s="386"/>
      <c r="L1703" s="401"/>
      <c r="M1703" s="384"/>
      <c r="N1703" s="384"/>
      <c r="O1703" s="384"/>
      <c r="P1703" s="386"/>
      <c r="Q1703" s="387"/>
      <c r="R1703" s="286"/>
      <c r="S1703" s="388">
        <f t="shared" si="288"/>
        <v>0</v>
      </c>
      <c r="T1703" s="389"/>
      <c r="U1703" s="389">
        <f t="shared" si="286"/>
        <v>0</v>
      </c>
      <c r="V1703" s="451"/>
      <c r="W1703" s="452"/>
      <c r="X1703" s="386"/>
      <c r="Y1703" s="390"/>
      <c r="Z1703" s="391"/>
      <c r="AA1703" s="392"/>
      <c r="AB1703" s="393"/>
      <c r="AC1703" s="394"/>
      <c r="AD1703" s="395">
        <f t="shared" si="289"/>
        <v>0</v>
      </c>
      <c r="AE1703" s="396">
        <f>IF(OR(G1703=账期!$A$18,G1703=账期!$A$20,G1703=账期!$A$22,G1703=账期!$A$24,G1703=账期!$A$25,G1703=账期!$A$27,G1703=账期!$A$26,G1703=账期!$A$28,G1703=账期!$A$30,G1703=账期!$A$32,G1703=账期!$A$34,G1703=账期!$A$35,G1703=账期!$A$37,G1703=账期!$A$39,G1703=账期!$A$40,G1703=账期!$A$41,G1703=账期!$A$42,G1703=账期!$A$43,G1703=账期!$A$44,G1703=账期!$A$45,G1703=账期!$A$46,G1703=账期!$A$48,G1703=账期!$A$50,G1703=账期!$A$51,G1703=账期!$A$52,G1703=账期!$A$53,G1703=账期!$A$54,G1703=账期!$A$56,G1703=账期!$A$57,G1703=账期!$A$58,G1703=账期!$A$59,G1703=账期!$A$60,G1703=账期!$A$61,G1703=账期!$A$62,G1703=账期!$A$63,G1703=账期!$A$64,G1703=账期!$A$66,G1703=账期!$A$67,G1703=账期!$A$68,G1703=账期!$A$70,G1703=账期!$A$71),30,IF(OR(G1703=账期!$A$74,G1703=账期!$A$77,G1703=账期!$A$76,G1703=账期!$A$79,G1703=账期!$A$80,G1703=账期!$A$81,G1703=账期!$A$83,G1703=账期!$A$85,G1703=账期!$A$87,G1703=账期!$A$89,G1703=账期!$A$91),60,IF(OR(G1703=账期!$A$93,G1703=账期!$A$94,G1703=账期!$A$95,G1703=账期!$A$96,G1703=账期!$A$98,G1703=账期!$A$99,G1703=账期!$A$101,G1703=账期!$A$102),90,0)))</f>
        <v>0</v>
      </c>
      <c r="AF1703" s="396"/>
      <c r="AG1703" s="384"/>
      <c r="AH1703" s="396" t="str">
        <f t="shared" ref="AH1703:AH1766" si="292">IF(AG1703="华东","徐绪盛",IF(AG1703="华南","柯童柱",IF(AG1703="华中","杭得利",IF(AG1703="西南","张军",IF(AG1703="华北","石浩宇","")))))</f>
        <v/>
      </c>
    </row>
    <row r="1704" spans="1:34" ht="18" customHeight="1" x14ac:dyDescent="0.25">
      <c r="A1704" s="301" t="str">
        <f t="shared" si="287"/>
        <v/>
      </c>
      <c r="B1704" s="397"/>
      <c r="C1704" s="398"/>
      <c r="D1704" s="399"/>
      <c r="E1704" s="383" t="str">
        <f t="shared" si="290"/>
        <v>C</v>
      </c>
      <c r="F1704" s="383" t="str">
        <f t="shared" si="291"/>
        <v>C</v>
      </c>
      <c r="G1704" s="400"/>
      <c r="H1704" s="385" t="str">
        <f>IF(G1704="","",VLOOKUP(G1704,下拉数据源!J:K,2,0))</f>
        <v/>
      </c>
      <c r="I1704" s="385"/>
      <c r="J1704" s="385"/>
      <c r="K1704" s="386"/>
      <c r="L1704" s="401"/>
      <c r="M1704" s="384"/>
      <c r="N1704" s="384"/>
      <c r="O1704" s="384"/>
      <c r="P1704" s="386"/>
      <c r="Q1704" s="387"/>
      <c r="R1704" s="286"/>
      <c r="S1704" s="388">
        <f t="shared" si="288"/>
        <v>0</v>
      </c>
      <c r="T1704" s="389"/>
      <c r="U1704" s="389">
        <f t="shared" si="286"/>
        <v>0</v>
      </c>
      <c r="V1704" s="451"/>
      <c r="W1704" s="452"/>
      <c r="X1704" s="386"/>
      <c r="Y1704" s="390"/>
      <c r="Z1704" s="391"/>
      <c r="AA1704" s="392"/>
      <c r="AB1704" s="393"/>
      <c r="AC1704" s="394"/>
      <c r="AD1704" s="395">
        <f t="shared" si="289"/>
        <v>0</v>
      </c>
      <c r="AE1704" s="396">
        <f>IF(OR(G1704=账期!$A$18,G1704=账期!$A$20,G1704=账期!$A$22,G1704=账期!$A$24,G1704=账期!$A$25,G1704=账期!$A$27,G1704=账期!$A$26,G1704=账期!$A$28,G1704=账期!$A$30,G1704=账期!$A$32,G1704=账期!$A$34,G1704=账期!$A$35,G1704=账期!$A$37,G1704=账期!$A$39,G1704=账期!$A$40,G1704=账期!$A$41,G1704=账期!$A$42,G1704=账期!$A$43,G1704=账期!$A$44,G1704=账期!$A$45,G1704=账期!$A$46,G1704=账期!$A$48,G1704=账期!$A$50,G1704=账期!$A$51,G1704=账期!$A$52,G1704=账期!$A$53,G1704=账期!$A$54,G1704=账期!$A$56,G1704=账期!$A$57,G1704=账期!$A$58,G1704=账期!$A$59,G1704=账期!$A$60,G1704=账期!$A$61,G1704=账期!$A$62,G1704=账期!$A$63,G1704=账期!$A$64,G1704=账期!$A$66,G1704=账期!$A$67,G1704=账期!$A$68,G1704=账期!$A$70,G1704=账期!$A$71),30,IF(OR(G1704=账期!$A$74,G1704=账期!$A$77,G1704=账期!$A$76,G1704=账期!$A$79,G1704=账期!$A$80,G1704=账期!$A$81,G1704=账期!$A$83,G1704=账期!$A$85,G1704=账期!$A$87,G1704=账期!$A$89,G1704=账期!$A$91),60,IF(OR(G1704=账期!$A$93,G1704=账期!$A$94,G1704=账期!$A$95,G1704=账期!$A$96,G1704=账期!$A$98,G1704=账期!$A$99,G1704=账期!$A$101,G1704=账期!$A$102),90,0)))</f>
        <v>0</v>
      </c>
      <c r="AF1704" s="396"/>
      <c r="AG1704" s="384"/>
      <c r="AH1704" s="396" t="str">
        <f t="shared" si="292"/>
        <v/>
      </c>
    </row>
    <row r="1705" spans="1:34" ht="18" customHeight="1" x14ac:dyDescent="0.25">
      <c r="A1705" s="301" t="str">
        <f t="shared" si="287"/>
        <v/>
      </c>
      <c r="B1705" s="397"/>
      <c r="C1705" s="398"/>
      <c r="D1705" s="399"/>
      <c r="E1705" s="383" t="str">
        <f t="shared" si="290"/>
        <v>C</v>
      </c>
      <c r="F1705" s="383" t="str">
        <f t="shared" si="291"/>
        <v>C</v>
      </c>
      <c r="G1705" s="400"/>
      <c r="H1705" s="385" t="str">
        <f>IF(G1705="","",VLOOKUP(G1705,下拉数据源!J:K,2,0))</f>
        <v/>
      </c>
      <c r="I1705" s="385"/>
      <c r="J1705" s="385"/>
      <c r="K1705" s="386"/>
      <c r="L1705" s="401"/>
      <c r="M1705" s="384"/>
      <c r="N1705" s="384"/>
      <c r="O1705" s="384"/>
      <c r="P1705" s="386"/>
      <c r="Q1705" s="387"/>
      <c r="R1705" s="286"/>
      <c r="S1705" s="388">
        <f t="shared" si="288"/>
        <v>0</v>
      </c>
      <c r="T1705" s="389"/>
      <c r="U1705" s="389">
        <f t="shared" si="286"/>
        <v>0</v>
      </c>
      <c r="V1705" s="451"/>
      <c r="W1705" s="452"/>
      <c r="X1705" s="386"/>
      <c r="Y1705" s="390"/>
      <c r="Z1705" s="391"/>
      <c r="AA1705" s="392"/>
      <c r="AB1705" s="393"/>
      <c r="AC1705" s="394"/>
      <c r="AD1705" s="395">
        <f t="shared" si="289"/>
        <v>0</v>
      </c>
      <c r="AE1705" s="396">
        <f>IF(OR(G1705=账期!$A$18,G1705=账期!$A$20,G1705=账期!$A$22,G1705=账期!$A$24,G1705=账期!$A$25,G1705=账期!$A$27,G1705=账期!$A$26,G1705=账期!$A$28,G1705=账期!$A$30,G1705=账期!$A$32,G1705=账期!$A$34,G1705=账期!$A$35,G1705=账期!$A$37,G1705=账期!$A$39,G1705=账期!$A$40,G1705=账期!$A$41,G1705=账期!$A$42,G1705=账期!$A$43,G1705=账期!$A$44,G1705=账期!$A$45,G1705=账期!$A$46,G1705=账期!$A$48,G1705=账期!$A$50,G1705=账期!$A$51,G1705=账期!$A$52,G1705=账期!$A$53,G1705=账期!$A$54,G1705=账期!$A$56,G1705=账期!$A$57,G1705=账期!$A$58,G1705=账期!$A$59,G1705=账期!$A$60,G1705=账期!$A$61,G1705=账期!$A$62,G1705=账期!$A$63,G1705=账期!$A$64,G1705=账期!$A$66,G1705=账期!$A$67,G1705=账期!$A$68,G1705=账期!$A$70,G1705=账期!$A$71),30,IF(OR(G1705=账期!$A$74,G1705=账期!$A$77,G1705=账期!$A$76,G1705=账期!$A$79,G1705=账期!$A$80,G1705=账期!$A$81,G1705=账期!$A$83,G1705=账期!$A$85,G1705=账期!$A$87,G1705=账期!$A$89,G1705=账期!$A$91),60,IF(OR(G1705=账期!$A$93,G1705=账期!$A$94,G1705=账期!$A$95,G1705=账期!$A$96,G1705=账期!$A$98,G1705=账期!$A$99,G1705=账期!$A$101,G1705=账期!$A$102),90,0)))</f>
        <v>0</v>
      </c>
      <c r="AF1705" s="396"/>
      <c r="AG1705" s="384"/>
      <c r="AH1705" s="396" t="str">
        <f t="shared" si="292"/>
        <v/>
      </c>
    </row>
    <row r="1706" spans="1:34" ht="18" customHeight="1" x14ac:dyDescent="0.25">
      <c r="A1706" s="301" t="str">
        <f t="shared" si="287"/>
        <v/>
      </c>
      <c r="B1706" s="397"/>
      <c r="C1706" s="398"/>
      <c r="D1706" s="399"/>
      <c r="E1706" s="383" t="str">
        <f t="shared" si="290"/>
        <v>C</v>
      </c>
      <c r="F1706" s="383" t="str">
        <f t="shared" si="291"/>
        <v>C</v>
      </c>
      <c r="G1706" s="400"/>
      <c r="H1706" s="385" t="str">
        <f>IF(G1706="","",VLOOKUP(G1706,下拉数据源!J:K,2,0))</f>
        <v/>
      </c>
      <c r="I1706" s="385"/>
      <c r="J1706" s="385"/>
      <c r="K1706" s="386"/>
      <c r="L1706" s="401"/>
      <c r="M1706" s="384"/>
      <c r="N1706" s="384"/>
      <c r="O1706" s="384"/>
      <c r="P1706" s="386"/>
      <c r="Q1706" s="387"/>
      <c r="R1706" s="286"/>
      <c r="S1706" s="388">
        <f t="shared" si="288"/>
        <v>0</v>
      </c>
      <c r="T1706" s="389"/>
      <c r="U1706" s="389">
        <f t="shared" si="286"/>
        <v>0</v>
      </c>
      <c r="V1706" s="451"/>
      <c r="W1706" s="452"/>
      <c r="X1706" s="386"/>
      <c r="Y1706" s="390"/>
      <c r="Z1706" s="391"/>
      <c r="AA1706" s="392"/>
      <c r="AB1706" s="393"/>
      <c r="AC1706" s="394"/>
      <c r="AD1706" s="395">
        <f t="shared" si="289"/>
        <v>0</v>
      </c>
      <c r="AE1706" s="396">
        <f>IF(OR(G1706=账期!$A$18,G1706=账期!$A$20,G1706=账期!$A$22,G1706=账期!$A$24,G1706=账期!$A$25,G1706=账期!$A$27,G1706=账期!$A$26,G1706=账期!$A$28,G1706=账期!$A$30,G1706=账期!$A$32,G1706=账期!$A$34,G1706=账期!$A$35,G1706=账期!$A$37,G1706=账期!$A$39,G1706=账期!$A$40,G1706=账期!$A$41,G1706=账期!$A$42,G1706=账期!$A$43,G1706=账期!$A$44,G1706=账期!$A$45,G1706=账期!$A$46,G1706=账期!$A$48,G1706=账期!$A$50,G1706=账期!$A$51,G1706=账期!$A$52,G1706=账期!$A$53,G1706=账期!$A$54,G1706=账期!$A$56,G1706=账期!$A$57,G1706=账期!$A$58,G1706=账期!$A$59,G1706=账期!$A$60,G1706=账期!$A$61,G1706=账期!$A$62,G1706=账期!$A$63,G1706=账期!$A$64,G1706=账期!$A$66,G1706=账期!$A$67,G1706=账期!$A$68,G1706=账期!$A$70,G1706=账期!$A$71),30,IF(OR(G1706=账期!$A$74,G1706=账期!$A$77,G1706=账期!$A$76,G1706=账期!$A$79,G1706=账期!$A$80,G1706=账期!$A$81,G1706=账期!$A$83,G1706=账期!$A$85,G1706=账期!$A$87,G1706=账期!$A$89,G1706=账期!$A$91),60,IF(OR(G1706=账期!$A$93,G1706=账期!$A$94,G1706=账期!$A$95,G1706=账期!$A$96,G1706=账期!$A$98,G1706=账期!$A$99,G1706=账期!$A$101,G1706=账期!$A$102),90,0)))</f>
        <v>0</v>
      </c>
      <c r="AF1706" s="396"/>
      <c r="AG1706" s="384"/>
      <c r="AH1706" s="396" t="str">
        <f t="shared" si="292"/>
        <v/>
      </c>
    </row>
    <row r="1707" spans="1:34" ht="18" customHeight="1" x14ac:dyDescent="0.25">
      <c r="A1707" s="301" t="str">
        <f t="shared" si="287"/>
        <v/>
      </c>
      <c r="B1707" s="397"/>
      <c r="C1707" s="398"/>
      <c r="D1707" s="399"/>
      <c r="E1707" s="383" t="str">
        <f t="shared" si="290"/>
        <v>C</v>
      </c>
      <c r="F1707" s="383" t="str">
        <f t="shared" si="291"/>
        <v>C</v>
      </c>
      <c r="G1707" s="400"/>
      <c r="H1707" s="385" t="str">
        <f>IF(G1707="","",VLOOKUP(G1707,下拉数据源!J:K,2,0))</f>
        <v/>
      </c>
      <c r="I1707" s="385"/>
      <c r="J1707" s="385"/>
      <c r="K1707" s="386"/>
      <c r="L1707" s="401"/>
      <c r="M1707" s="384"/>
      <c r="N1707" s="384"/>
      <c r="O1707" s="384"/>
      <c r="P1707" s="386"/>
      <c r="Q1707" s="387"/>
      <c r="R1707" s="286"/>
      <c r="S1707" s="388">
        <f t="shared" si="288"/>
        <v>0</v>
      </c>
      <c r="T1707" s="389"/>
      <c r="U1707" s="389">
        <f t="shared" si="286"/>
        <v>0</v>
      </c>
      <c r="V1707" s="451"/>
      <c r="W1707" s="452"/>
      <c r="X1707" s="386"/>
      <c r="Y1707" s="390"/>
      <c r="Z1707" s="391"/>
      <c r="AA1707" s="392"/>
      <c r="AB1707" s="393"/>
      <c r="AC1707" s="394"/>
      <c r="AD1707" s="395">
        <f t="shared" si="289"/>
        <v>0</v>
      </c>
      <c r="AE1707" s="396">
        <f>IF(OR(G1707=账期!$A$18,G1707=账期!$A$20,G1707=账期!$A$22,G1707=账期!$A$24,G1707=账期!$A$25,G1707=账期!$A$27,G1707=账期!$A$26,G1707=账期!$A$28,G1707=账期!$A$30,G1707=账期!$A$32,G1707=账期!$A$34,G1707=账期!$A$35,G1707=账期!$A$37,G1707=账期!$A$39,G1707=账期!$A$40,G1707=账期!$A$41,G1707=账期!$A$42,G1707=账期!$A$43,G1707=账期!$A$44,G1707=账期!$A$45,G1707=账期!$A$46,G1707=账期!$A$48,G1707=账期!$A$50,G1707=账期!$A$51,G1707=账期!$A$52,G1707=账期!$A$53,G1707=账期!$A$54,G1707=账期!$A$56,G1707=账期!$A$57,G1707=账期!$A$58,G1707=账期!$A$59,G1707=账期!$A$60,G1707=账期!$A$61,G1707=账期!$A$62,G1707=账期!$A$63,G1707=账期!$A$64,G1707=账期!$A$66,G1707=账期!$A$67,G1707=账期!$A$68,G1707=账期!$A$70,G1707=账期!$A$71),30,IF(OR(G1707=账期!$A$74,G1707=账期!$A$77,G1707=账期!$A$76,G1707=账期!$A$79,G1707=账期!$A$80,G1707=账期!$A$81,G1707=账期!$A$83,G1707=账期!$A$85,G1707=账期!$A$87,G1707=账期!$A$89,G1707=账期!$A$91),60,IF(OR(G1707=账期!$A$93,G1707=账期!$A$94,G1707=账期!$A$95,G1707=账期!$A$96,G1707=账期!$A$98,G1707=账期!$A$99,G1707=账期!$A$101,G1707=账期!$A$102),90,0)))</f>
        <v>0</v>
      </c>
      <c r="AF1707" s="396"/>
      <c r="AG1707" s="384"/>
      <c r="AH1707" s="396" t="str">
        <f t="shared" si="292"/>
        <v/>
      </c>
    </row>
    <row r="1708" spans="1:34" ht="18" customHeight="1" x14ac:dyDescent="0.25">
      <c r="A1708" s="301" t="str">
        <f t="shared" si="287"/>
        <v/>
      </c>
      <c r="B1708" s="397"/>
      <c r="C1708" s="398"/>
      <c r="D1708" s="399"/>
      <c r="E1708" s="383" t="str">
        <f t="shared" si="290"/>
        <v>C</v>
      </c>
      <c r="F1708" s="383" t="str">
        <f t="shared" si="291"/>
        <v>C</v>
      </c>
      <c r="G1708" s="400"/>
      <c r="H1708" s="385" t="str">
        <f>IF(G1708="","",VLOOKUP(G1708,下拉数据源!J:K,2,0))</f>
        <v/>
      </c>
      <c r="I1708" s="385"/>
      <c r="J1708" s="385"/>
      <c r="K1708" s="386"/>
      <c r="L1708" s="401"/>
      <c r="M1708" s="384"/>
      <c r="N1708" s="384"/>
      <c r="O1708" s="384"/>
      <c r="P1708" s="386"/>
      <c r="Q1708" s="387"/>
      <c r="R1708" s="286"/>
      <c r="S1708" s="388">
        <f t="shared" si="288"/>
        <v>0</v>
      </c>
      <c r="T1708" s="389"/>
      <c r="U1708" s="389">
        <f t="shared" si="286"/>
        <v>0</v>
      </c>
      <c r="V1708" s="451"/>
      <c r="W1708" s="452"/>
      <c r="X1708" s="386"/>
      <c r="Y1708" s="390"/>
      <c r="Z1708" s="391"/>
      <c r="AA1708" s="392"/>
      <c r="AB1708" s="393"/>
      <c r="AC1708" s="394"/>
      <c r="AD1708" s="395">
        <f t="shared" si="289"/>
        <v>0</v>
      </c>
      <c r="AE1708" s="396">
        <f>IF(OR(G1708=账期!$A$18,G1708=账期!$A$20,G1708=账期!$A$22,G1708=账期!$A$24,G1708=账期!$A$25,G1708=账期!$A$27,G1708=账期!$A$26,G1708=账期!$A$28,G1708=账期!$A$30,G1708=账期!$A$32,G1708=账期!$A$34,G1708=账期!$A$35,G1708=账期!$A$37,G1708=账期!$A$39,G1708=账期!$A$40,G1708=账期!$A$41,G1708=账期!$A$42,G1708=账期!$A$43,G1708=账期!$A$44,G1708=账期!$A$45,G1708=账期!$A$46,G1708=账期!$A$48,G1708=账期!$A$50,G1708=账期!$A$51,G1708=账期!$A$52,G1708=账期!$A$53,G1708=账期!$A$54,G1708=账期!$A$56,G1708=账期!$A$57,G1708=账期!$A$58,G1708=账期!$A$59,G1708=账期!$A$60,G1708=账期!$A$61,G1708=账期!$A$62,G1708=账期!$A$63,G1708=账期!$A$64,G1708=账期!$A$66,G1708=账期!$A$67,G1708=账期!$A$68,G1708=账期!$A$70,G1708=账期!$A$71),30,IF(OR(G1708=账期!$A$74,G1708=账期!$A$77,G1708=账期!$A$76,G1708=账期!$A$79,G1708=账期!$A$80,G1708=账期!$A$81,G1708=账期!$A$83,G1708=账期!$A$85,G1708=账期!$A$87,G1708=账期!$A$89,G1708=账期!$A$91),60,IF(OR(G1708=账期!$A$93,G1708=账期!$A$94,G1708=账期!$A$95,G1708=账期!$A$96,G1708=账期!$A$98,G1708=账期!$A$99,G1708=账期!$A$101,G1708=账期!$A$102),90,0)))</f>
        <v>0</v>
      </c>
      <c r="AF1708" s="396"/>
      <c r="AG1708" s="384"/>
      <c r="AH1708" s="396" t="str">
        <f t="shared" si="292"/>
        <v/>
      </c>
    </row>
    <row r="1709" spans="1:34" ht="18" customHeight="1" x14ac:dyDescent="0.25">
      <c r="A1709" s="301" t="str">
        <f t="shared" si="287"/>
        <v/>
      </c>
      <c r="B1709" s="397"/>
      <c r="C1709" s="398"/>
      <c r="D1709" s="399"/>
      <c r="E1709" s="383" t="str">
        <f t="shared" si="290"/>
        <v>C</v>
      </c>
      <c r="F1709" s="383" t="str">
        <f t="shared" si="291"/>
        <v>C</v>
      </c>
      <c r="G1709" s="400"/>
      <c r="H1709" s="385" t="str">
        <f>IF(G1709="","",VLOOKUP(G1709,下拉数据源!J:K,2,0))</f>
        <v/>
      </c>
      <c r="I1709" s="385"/>
      <c r="J1709" s="385"/>
      <c r="K1709" s="386"/>
      <c r="L1709" s="401"/>
      <c r="M1709" s="384"/>
      <c r="N1709" s="384"/>
      <c r="O1709" s="384"/>
      <c r="P1709" s="386"/>
      <c r="Q1709" s="387"/>
      <c r="R1709" s="286"/>
      <c r="S1709" s="388">
        <f t="shared" si="288"/>
        <v>0</v>
      </c>
      <c r="T1709" s="389"/>
      <c r="U1709" s="389">
        <f t="shared" si="286"/>
        <v>0</v>
      </c>
      <c r="V1709" s="451"/>
      <c r="W1709" s="452"/>
      <c r="X1709" s="386"/>
      <c r="Y1709" s="390"/>
      <c r="Z1709" s="391"/>
      <c r="AA1709" s="392"/>
      <c r="AB1709" s="393"/>
      <c r="AC1709" s="394"/>
      <c r="AD1709" s="395">
        <f t="shared" si="289"/>
        <v>0</v>
      </c>
      <c r="AE1709" s="396">
        <f>IF(OR(G1709=账期!$A$18,G1709=账期!$A$20,G1709=账期!$A$22,G1709=账期!$A$24,G1709=账期!$A$25,G1709=账期!$A$27,G1709=账期!$A$26,G1709=账期!$A$28,G1709=账期!$A$30,G1709=账期!$A$32,G1709=账期!$A$34,G1709=账期!$A$35,G1709=账期!$A$37,G1709=账期!$A$39,G1709=账期!$A$40,G1709=账期!$A$41,G1709=账期!$A$42,G1709=账期!$A$43,G1709=账期!$A$44,G1709=账期!$A$45,G1709=账期!$A$46,G1709=账期!$A$48,G1709=账期!$A$50,G1709=账期!$A$51,G1709=账期!$A$52,G1709=账期!$A$53,G1709=账期!$A$54,G1709=账期!$A$56,G1709=账期!$A$57,G1709=账期!$A$58,G1709=账期!$A$59,G1709=账期!$A$60,G1709=账期!$A$61,G1709=账期!$A$62,G1709=账期!$A$63,G1709=账期!$A$64,G1709=账期!$A$66,G1709=账期!$A$67,G1709=账期!$A$68,G1709=账期!$A$70,G1709=账期!$A$71),30,IF(OR(G1709=账期!$A$74,G1709=账期!$A$77,G1709=账期!$A$76,G1709=账期!$A$79,G1709=账期!$A$80,G1709=账期!$A$81,G1709=账期!$A$83,G1709=账期!$A$85,G1709=账期!$A$87,G1709=账期!$A$89,G1709=账期!$A$91),60,IF(OR(G1709=账期!$A$93,G1709=账期!$A$94,G1709=账期!$A$95,G1709=账期!$A$96,G1709=账期!$A$98,G1709=账期!$A$99,G1709=账期!$A$101,G1709=账期!$A$102),90,0)))</f>
        <v>0</v>
      </c>
      <c r="AF1709" s="396"/>
      <c r="AG1709" s="384"/>
      <c r="AH1709" s="396" t="str">
        <f t="shared" si="292"/>
        <v/>
      </c>
    </row>
    <row r="1710" spans="1:34" ht="18" customHeight="1" x14ac:dyDescent="0.25">
      <c r="A1710" s="301" t="str">
        <f t="shared" si="287"/>
        <v/>
      </c>
      <c r="B1710" s="397"/>
      <c r="C1710" s="398"/>
      <c r="D1710" s="399"/>
      <c r="E1710" s="383" t="str">
        <f t="shared" si="290"/>
        <v>C</v>
      </c>
      <c r="F1710" s="383" t="str">
        <f t="shared" si="291"/>
        <v>C</v>
      </c>
      <c r="G1710" s="400"/>
      <c r="H1710" s="385" t="str">
        <f>IF(G1710="","",VLOOKUP(G1710,下拉数据源!J:K,2,0))</f>
        <v/>
      </c>
      <c r="I1710" s="385"/>
      <c r="J1710" s="385"/>
      <c r="K1710" s="386"/>
      <c r="L1710" s="401"/>
      <c r="M1710" s="384"/>
      <c r="N1710" s="384"/>
      <c r="O1710" s="384"/>
      <c r="P1710" s="386"/>
      <c r="Q1710" s="387"/>
      <c r="R1710" s="286"/>
      <c r="S1710" s="388">
        <f t="shared" si="288"/>
        <v>0</v>
      </c>
      <c r="T1710" s="389"/>
      <c r="U1710" s="389">
        <f t="shared" si="286"/>
        <v>0</v>
      </c>
      <c r="V1710" s="451"/>
      <c r="W1710" s="452"/>
      <c r="X1710" s="386"/>
      <c r="Y1710" s="390"/>
      <c r="Z1710" s="391"/>
      <c r="AA1710" s="392"/>
      <c r="AB1710" s="393"/>
      <c r="AC1710" s="394"/>
      <c r="AD1710" s="395">
        <f t="shared" si="289"/>
        <v>0</v>
      </c>
      <c r="AE1710" s="396">
        <f>IF(OR(G1710=账期!$A$18,G1710=账期!$A$20,G1710=账期!$A$22,G1710=账期!$A$24,G1710=账期!$A$25,G1710=账期!$A$27,G1710=账期!$A$26,G1710=账期!$A$28,G1710=账期!$A$30,G1710=账期!$A$32,G1710=账期!$A$34,G1710=账期!$A$35,G1710=账期!$A$37,G1710=账期!$A$39,G1710=账期!$A$40,G1710=账期!$A$41,G1710=账期!$A$42,G1710=账期!$A$43,G1710=账期!$A$44,G1710=账期!$A$45,G1710=账期!$A$46,G1710=账期!$A$48,G1710=账期!$A$50,G1710=账期!$A$51,G1710=账期!$A$52,G1710=账期!$A$53,G1710=账期!$A$54,G1710=账期!$A$56,G1710=账期!$A$57,G1710=账期!$A$58,G1710=账期!$A$59,G1710=账期!$A$60,G1710=账期!$A$61,G1710=账期!$A$62,G1710=账期!$A$63,G1710=账期!$A$64,G1710=账期!$A$66,G1710=账期!$A$67,G1710=账期!$A$68,G1710=账期!$A$70,G1710=账期!$A$71),30,IF(OR(G1710=账期!$A$74,G1710=账期!$A$77,G1710=账期!$A$76,G1710=账期!$A$79,G1710=账期!$A$80,G1710=账期!$A$81,G1710=账期!$A$83,G1710=账期!$A$85,G1710=账期!$A$87,G1710=账期!$A$89,G1710=账期!$A$91),60,IF(OR(G1710=账期!$A$93,G1710=账期!$A$94,G1710=账期!$A$95,G1710=账期!$A$96,G1710=账期!$A$98,G1710=账期!$A$99,G1710=账期!$A$101,G1710=账期!$A$102),90,0)))</f>
        <v>0</v>
      </c>
      <c r="AF1710" s="396"/>
      <c r="AG1710" s="384"/>
      <c r="AH1710" s="396" t="str">
        <f t="shared" si="292"/>
        <v/>
      </c>
    </row>
    <row r="1711" spans="1:34" ht="18" customHeight="1" x14ac:dyDescent="0.25">
      <c r="A1711" s="301" t="str">
        <f t="shared" si="287"/>
        <v/>
      </c>
      <c r="B1711" s="397"/>
      <c r="C1711" s="398"/>
      <c r="D1711" s="399"/>
      <c r="E1711" s="383" t="str">
        <f t="shared" si="290"/>
        <v>C</v>
      </c>
      <c r="F1711" s="383" t="str">
        <f t="shared" si="291"/>
        <v>C</v>
      </c>
      <c r="G1711" s="400"/>
      <c r="H1711" s="385" t="str">
        <f>IF(G1711="","",VLOOKUP(G1711,下拉数据源!J:K,2,0))</f>
        <v/>
      </c>
      <c r="I1711" s="385"/>
      <c r="J1711" s="385"/>
      <c r="K1711" s="386"/>
      <c r="L1711" s="401"/>
      <c r="M1711" s="384"/>
      <c r="N1711" s="384"/>
      <c r="O1711" s="384"/>
      <c r="P1711" s="386"/>
      <c r="Q1711" s="387"/>
      <c r="R1711" s="286"/>
      <c r="S1711" s="388">
        <f t="shared" si="288"/>
        <v>0</v>
      </c>
      <c r="T1711" s="389"/>
      <c r="U1711" s="389">
        <f t="shared" si="286"/>
        <v>0</v>
      </c>
      <c r="V1711" s="451"/>
      <c r="W1711" s="452"/>
      <c r="X1711" s="386"/>
      <c r="Y1711" s="390"/>
      <c r="Z1711" s="391"/>
      <c r="AA1711" s="392"/>
      <c r="AB1711" s="393"/>
      <c r="AC1711" s="394"/>
      <c r="AD1711" s="395">
        <f t="shared" si="289"/>
        <v>0</v>
      </c>
      <c r="AE1711" s="396">
        <f>IF(OR(G1711=账期!$A$18,G1711=账期!$A$20,G1711=账期!$A$22,G1711=账期!$A$24,G1711=账期!$A$25,G1711=账期!$A$27,G1711=账期!$A$26,G1711=账期!$A$28,G1711=账期!$A$30,G1711=账期!$A$32,G1711=账期!$A$34,G1711=账期!$A$35,G1711=账期!$A$37,G1711=账期!$A$39,G1711=账期!$A$40,G1711=账期!$A$41,G1711=账期!$A$42,G1711=账期!$A$43,G1711=账期!$A$44,G1711=账期!$A$45,G1711=账期!$A$46,G1711=账期!$A$48,G1711=账期!$A$50,G1711=账期!$A$51,G1711=账期!$A$52,G1711=账期!$A$53,G1711=账期!$A$54,G1711=账期!$A$56,G1711=账期!$A$57,G1711=账期!$A$58,G1711=账期!$A$59,G1711=账期!$A$60,G1711=账期!$A$61,G1711=账期!$A$62,G1711=账期!$A$63,G1711=账期!$A$64,G1711=账期!$A$66,G1711=账期!$A$67,G1711=账期!$A$68,G1711=账期!$A$70,G1711=账期!$A$71),30,IF(OR(G1711=账期!$A$74,G1711=账期!$A$77,G1711=账期!$A$76,G1711=账期!$A$79,G1711=账期!$A$80,G1711=账期!$A$81,G1711=账期!$A$83,G1711=账期!$A$85,G1711=账期!$A$87,G1711=账期!$A$89,G1711=账期!$A$91),60,IF(OR(G1711=账期!$A$93,G1711=账期!$A$94,G1711=账期!$A$95,G1711=账期!$A$96,G1711=账期!$A$98,G1711=账期!$A$99,G1711=账期!$A$101,G1711=账期!$A$102),90,0)))</f>
        <v>0</v>
      </c>
      <c r="AF1711" s="396"/>
      <c r="AG1711" s="384"/>
      <c r="AH1711" s="396" t="str">
        <f t="shared" si="292"/>
        <v/>
      </c>
    </row>
    <row r="1712" spans="1:34" ht="18" customHeight="1" x14ac:dyDescent="0.25">
      <c r="A1712" s="301" t="str">
        <f t="shared" si="287"/>
        <v/>
      </c>
      <c r="B1712" s="397"/>
      <c r="C1712" s="398"/>
      <c r="D1712" s="399"/>
      <c r="E1712" s="383" t="str">
        <f t="shared" si="290"/>
        <v>C</v>
      </c>
      <c r="F1712" s="383" t="str">
        <f t="shared" si="291"/>
        <v>C</v>
      </c>
      <c r="G1712" s="400"/>
      <c r="H1712" s="385" t="str">
        <f>IF(G1712="","",VLOOKUP(G1712,下拉数据源!J:K,2,0))</f>
        <v/>
      </c>
      <c r="I1712" s="385"/>
      <c r="J1712" s="385"/>
      <c r="K1712" s="386"/>
      <c r="L1712" s="401"/>
      <c r="M1712" s="384"/>
      <c r="N1712" s="384"/>
      <c r="O1712" s="384"/>
      <c r="P1712" s="386"/>
      <c r="Q1712" s="387"/>
      <c r="R1712" s="286"/>
      <c r="S1712" s="388">
        <f t="shared" si="288"/>
        <v>0</v>
      </c>
      <c r="T1712" s="389"/>
      <c r="U1712" s="389">
        <f t="shared" si="286"/>
        <v>0</v>
      </c>
      <c r="V1712" s="451"/>
      <c r="W1712" s="452"/>
      <c r="X1712" s="386"/>
      <c r="Y1712" s="390"/>
      <c r="Z1712" s="391"/>
      <c r="AA1712" s="392"/>
      <c r="AB1712" s="393"/>
      <c r="AC1712" s="394"/>
      <c r="AD1712" s="395">
        <f t="shared" si="289"/>
        <v>0</v>
      </c>
      <c r="AE1712" s="396">
        <f>IF(OR(G1712=账期!$A$18,G1712=账期!$A$20,G1712=账期!$A$22,G1712=账期!$A$24,G1712=账期!$A$25,G1712=账期!$A$27,G1712=账期!$A$26,G1712=账期!$A$28,G1712=账期!$A$30,G1712=账期!$A$32,G1712=账期!$A$34,G1712=账期!$A$35,G1712=账期!$A$37,G1712=账期!$A$39,G1712=账期!$A$40,G1712=账期!$A$41,G1712=账期!$A$42,G1712=账期!$A$43,G1712=账期!$A$44,G1712=账期!$A$45,G1712=账期!$A$46,G1712=账期!$A$48,G1712=账期!$A$50,G1712=账期!$A$51,G1712=账期!$A$52,G1712=账期!$A$53,G1712=账期!$A$54,G1712=账期!$A$56,G1712=账期!$A$57,G1712=账期!$A$58,G1712=账期!$A$59,G1712=账期!$A$60,G1712=账期!$A$61,G1712=账期!$A$62,G1712=账期!$A$63,G1712=账期!$A$64,G1712=账期!$A$66,G1712=账期!$A$67,G1712=账期!$A$68,G1712=账期!$A$70,G1712=账期!$A$71),30,IF(OR(G1712=账期!$A$74,G1712=账期!$A$77,G1712=账期!$A$76,G1712=账期!$A$79,G1712=账期!$A$80,G1712=账期!$A$81,G1712=账期!$A$83,G1712=账期!$A$85,G1712=账期!$A$87,G1712=账期!$A$89,G1712=账期!$A$91),60,IF(OR(G1712=账期!$A$93,G1712=账期!$A$94,G1712=账期!$A$95,G1712=账期!$A$96,G1712=账期!$A$98,G1712=账期!$A$99,G1712=账期!$A$101,G1712=账期!$A$102),90,0)))</f>
        <v>0</v>
      </c>
      <c r="AF1712" s="396"/>
      <c r="AG1712" s="384"/>
      <c r="AH1712" s="396" t="str">
        <f t="shared" si="292"/>
        <v/>
      </c>
    </row>
    <row r="1713" spans="1:34" ht="18" customHeight="1" x14ac:dyDescent="0.25">
      <c r="A1713" s="301" t="str">
        <f t="shared" si="287"/>
        <v/>
      </c>
      <c r="B1713" s="397"/>
      <c r="C1713" s="398"/>
      <c r="D1713" s="399"/>
      <c r="E1713" s="383" t="str">
        <f t="shared" si="290"/>
        <v>C</v>
      </c>
      <c r="F1713" s="383" t="str">
        <f t="shared" si="291"/>
        <v>C</v>
      </c>
      <c r="G1713" s="400"/>
      <c r="H1713" s="385" t="str">
        <f>IF(G1713="","",VLOOKUP(G1713,下拉数据源!J:K,2,0))</f>
        <v/>
      </c>
      <c r="I1713" s="385"/>
      <c r="J1713" s="385"/>
      <c r="K1713" s="386"/>
      <c r="L1713" s="401"/>
      <c r="M1713" s="384"/>
      <c r="N1713" s="384"/>
      <c r="O1713" s="384"/>
      <c r="P1713" s="386"/>
      <c r="Q1713" s="387"/>
      <c r="R1713" s="286"/>
      <c r="S1713" s="388">
        <f t="shared" si="288"/>
        <v>0</v>
      </c>
      <c r="T1713" s="389"/>
      <c r="U1713" s="389">
        <f t="shared" si="286"/>
        <v>0</v>
      </c>
      <c r="V1713" s="451"/>
      <c r="W1713" s="452"/>
      <c r="X1713" s="386"/>
      <c r="Y1713" s="390"/>
      <c r="Z1713" s="391"/>
      <c r="AA1713" s="392"/>
      <c r="AB1713" s="393"/>
      <c r="AC1713" s="394"/>
      <c r="AD1713" s="395">
        <f t="shared" si="289"/>
        <v>0</v>
      </c>
      <c r="AE1713" s="396">
        <f>IF(OR(G1713=账期!$A$18,G1713=账期!$A$20,G1713=账期!$A$22,G1713=账期!$A$24,G1713=账期!$A$25,G1713=账期!$A$27,G1713=账期!$A$26,G1713=账期!$A$28,G1713=账期!$A$30,G1713=账期!$A$32,G1713=账期!$A$34,G1713=账期!$A$35,G1713=账期!$A$37,G1713=账期!$A$39,G1713=账期!$A$40,G1713=账期!$A$41,G1713=账期!$A$42,G1713=账期!$A$43,G1713=账期!$A$44,G1713=账期!$A$45,G1713=账期!$A$46,G1713=账期!$A$48,G1713=账期!$A$50,G1713=账期!$A$51,G1713=账期!$A$52,G1713=账期!$A$53,G1713=账期!$A$54,G1713=账期!$A$56,G1713=账期!$A$57,G1713=账期!$A$58,G1713=账期!$A$59,G1713=账期!$A$60,G1713=账期!$A$61,G1713=账期!$A$62,G1713=账期!$A$63,G1713=账期!$A$64,G1713=账期!$A$66,G1713=账期!$A$67,G1713=账期!$A$68,G1713=账期!$A$70,G1713=账期!$A$71),30,IF(OR(G1713=账期!$A$74,G1713=账期!$A$77,G1713=账期!$A$76,G1713=账期!$A$79,G1713=账期!$A$80,G1713=账期!$A$81,G1713=账期!$A$83,G1713=账期!$A$85,G1713=账期!$A$87,G1713=账期!$A$89,G1713=账期!$A$91),60,IF(OR(G1713=账期!$A$93,G1713=账期!$A$94,G1713=账期!$A$95,G1713=账期!$A$96,G1713=账期!$A$98,G1713=账期!$A$99,G1713=账期!$A$101,G1713=账期!$A$102),90,0)))</f>
        <v>0</v>
      </c>
      <c r="AF1713" s="396"/>
      <c r="AG1713" s="384"/>
      <c r="AH1713" s="396" t="str">
        <f t="shared" si="292"/>
        <v/>
      </c>
    </row>
    <row r="1714" spans="1:34" ht="18" customHeight="1" x14ac:dyDescent="0.25">
      <c r="A1714" s="301" t="str">
        <f t="shared" si="287"/>
        <v/>
      </c>
      <c r="B1714" s="397"/>
      <c r="C1714" s="398"/>
      <c r="D1714" s="399"/>
      <c r="E1714" s="383" t="str">
        <f t="shared" si="290"/>
        <v>C</v>
      </c>
      <c r="F1714" s="383" t="str">
        <f t="shared" si="291"/>
        <v>C</v>
      </c>
      <c r="G1714" s="400"/>
      <c r="H1714" s="385" t="str">
        <f>IF(G1714="","",VLOOKUP(G1714,下拉数据源!J:K,2,0))</f>
        <v/>
      </c>
      <c r="I1714" s="385"/>
      <c r="J1714" s="385"/>
      <c r="K1714" s="386"/>
      <c r="L1714" s="401"/>
      <c r="M1714" s="384"/>
      <c r="N1714" s="384"/>
      <c r="O1714" s="384"/>
      <c r="P1714" s="386"/>
      <c r="Q1714" s="387"/>
      <c r="R1714" s="286"/>
      <c r="S1714" s="388">
        <f t="shared" si="288"/>
        <v>0</v>
      </c>
      <c r="T1714" s="389"/>
      <c r="U1714" s="389">
        <f t="shared" si="286"/>
        <v>0</v>
      </c>
      <c r="V1714" s="451"/>
      <c r="W1714" s="452"/>
      <c r="X1714" s="386"/>
      <c r="Y1714" s="390"/>
      <c r="Z1714" s="391"/>
      <c r="AA1714" s="392"/>
      <c r="AB1714" s="393"/>
      <c r="AC1714" s="394"/>
      <c r="AD1714" s="395">
        <f t="shared" si="289"/>
        <v>0</v>
      </c>
      <c r="AE1714" s="396">
        <f>IF(OR(G1714=账期!$A$18,G1714=账期!$A$20,G1714=账期!$A$22,G1714=账期!$A$24,G1714=账期!$A$25,G1714=账期!$A$27,G1714=账期!$A$26,G1714=账期!$A$28,G1714=账期!$A$30,G1714=账期!$A$32,G1714=账期!$A$34,G1714=账期!$A$35,G1714=账期!$A$37,G1714=账期!$A$39,G1714=账期!$A$40,G1714=账期!$A$41,G1714=账期!$A$42,G1714=账期!$A$43,G1714=账期!$A$44,G1714=账期!$A$45,G1714=账期!$A$46,G1714=账期!$A$48,G1714=账期!$A$50,G1714=账期!$A$51,G1714=账期!$A$52,G1714=账期!$A$53,G1714=账期!$A$54,G1714=账期!$A$56,G1714=账期!$A$57,G1714=账期!$A$58,G1714=账期!$A$59,G1714=账期!$A$60,G1714=账期!$A$61,G1714=账期!$A$62,G1714=账期!$A$63,G1714=账期!$A$64,G1714=账期!$A$66,G1714=账期!$A$67,G1714=账期!$A$68,G1714=账期!$A$70,G1714=账期!$A$71),30,IF(OR(G1714=账期!$A$74,G1714=账期!$A$77,G1714=账期!$A$76,G1714=账期!$A$79,G1714=账期!$A$80,G1714=账期!$A$81,G1714=账期!$A$83,G1714=账期!$A$85,G1714=账期!$A$87,G1714=账期!$A$89,G1714=账期!$A$91),60,IF(OR(G1714=账期!$A$93,G1714=账期!$A$94,G1714=账期!$A$95,G1714=账期!$A$96,G1714=账期!$A$98,G1714=账期!$A$99,G1714=账期!$A$101,G1714=账期!$A$102),90,0)))</f>
        <v>0</v>
      </c>
      <c r="AF1714" s="396"/>
      <c r="AG1714" s="384"/>
      <c r="AH1714" s="396" t="str">
        <f t="shared" si="292"/>
        <v/>
      </c>
    </row>
    <row r="1715" spans="1:34" ht="18" customHeight="1" x14ac:dyDescent="0.25">
      <c r="A1715" s="301" t="str">
        <f t="shared" si="287"/>
        <v/>
      </c>
      <c r="B1715" s="397"/>
      <c r="C1715" s="398"/>
      <c r="D1715" s="399"/>
      <c r="E1715" s="383" t="str">
        <f t="shared" si="290"/>
        <v>C</v>
      </c>
      <c r="F1715" s="383" t="str">
        <f t="shared" si="291"/>
        <v>C</v>
      </c>
      <c r="G1715" s="400"/>
      <c r="H1715" s="385" t="str">
        <f>IF(G1715="","",VLOOKUP(G1715,下拉数据源!J:K,2,0))</f>
        <v/>
      </c>
      <c r="I1715" s="385"/>
      <c r="J1715" s="385"/>
      <c r="K1715" s="386"/>
      <c r="L1715" s="401"/>
      <c r="M1715" s="384"/>
      <c r="N1715" s="384"/>
      <c r="O1715" s="384"/>
      <c r="P1715" s="386"/>
      <c r="Q1715" s="387"/>
      <c r="R1715" s="286"/>
      <c r="S1715" s="388">
        <f t="shared" si="288"/>
        <v>0</v>
      </c>
      <c r="T1715" s="389"/>
      <c r="U1715" s="389">
        <f t="shared" si="286"/>
        <v>0</v>
      </c>
      <c r="V1715" s="451"/>
      <c r="W1715" s="452"/>
      <c r="X1715" s="386"/>
      <c r="Y1715" s="390"/>
      <c r="Z1715" s="391"/>
      <c r="AA1715" s="392"/>
      <c r="AB1715" s="393"/>
      <c r="AC1715" s="394"/>
      <c r="AD1715" s="395">
        <f t="shared" si="289"/>
        <v>0</v>
      </c>
      <c r="AE1715" s="396">
        <f>IF(OR(G1715=账期!$A$18,G1715=账期!$A$20,G1715=账期!$A$22,G1715=账期!$A$24,G1715=账期!$A$25,G1715=账期!$A$27,G1715=账期!$A$26,G1715=账期!$A$28,G1715=账期!$A$30,G1715=账期!$A$32,G1715=账期!$A$34,G1715=账期!$A$35,G1715=账期!$A$37,G1715=账期!$A$39,G1715=账期!$A$40,G1715=账期!$A$41,G1715=账期!$A$42,G1715=账期!$A$43,G1715=账期!$A$44,G1715=账期!$A$45,G1715=账期!$A$46,G1715=账期!$A$48,G1715=账期!$A$50,G1715=账期!$A$51,G1715=账期!$A$52,G1715=账期!$A$53,G1715=账期!$A$54,G1715=账期!$A$56,G1715=账期!$A$57,G1715=账期!$A$58,G1715=账期!$A$59,G1715=账期!$A$60,G1715=账期!$A$61,G1715=账期!$A$62,G1715=账期!$A$63,G1715=账期!$A$64,G1715=账期!$A$66,G1715=账期!$A$67,G1715=账期!$A$68,G1715=账期!$A$70,G1715=账期!$A$71),30,IF(OR(G1715=账期!$A$74,G1715=账期!$A$77,G1715=账期!$A$76,G1715=账期!$A$79,G1715=账期!$A$80,G1715=账期!$A$81,G1715=账期!$A$83,G1715=账期!$A$85,G1715=账期!$A$87,G1715=账期!$A$89,G1715=账期!$A$91),60,IF(OR(G1715=账期!$A$93,G1715=账期!$A$94,G1715=账期!$A$95,G1715=账期!$A$96,G1715=账期!$A$98,G1715=账期!$A$99,G1715=账期!$A$101,G1715=账期!$A$102),90,0)))</f>
        <v>0</v>
      </c>
      <c r="AF1715" s="396"/>
      <c r="AG1715" s="384"/>
      <c r="AH1715" s="396" t="str">
        <f t="shared" si="292"/>
        <v/>
      </c>
    </row>
    <row r="1716" spans="1:34" ht="18" customHeight="1" x14ac:dyDescent="0.25">
      <c r="A1716" s="301" t="str">
        <f t="shared" si="287"/>
        <v/>
      </c>
      <c r="B1716" s="397"/>
      <c r="C1716" s="398"/>
      <c r="D1716" s="399"/>
      <c r="E1716" s="383" t="str">
        <f t="shared" si="290"/>
        <v>C</v>
      </c>
      <c r="F1716" s="383" t="str">
        <f t="shared" si="291"/>
        <v>C</v>
      </c>
      <c r="G1716" s="400"/>
      <c r="H1716" s="385" t="str">
        <f>IF(G1716="","",VLOOKUP(G1716,下拉数据源!J:K,2,0))</f>
        <v/>
      </c>
      <c r="I1716" s="385"/>
      <c r="J1716" s="385"/>
      <c r="K1716" s="386"/>
      <c r="L1716" s="401"/>
      <c r="M1716" s="384"/>
      <c r="N1716" s="384"/>
      <c r="O1716" s="384"/>
      <c r="P1716" s="386"/>
      <c r="Q1716" s="387"/>
      <c r="R1716" s="286"/>
      <c r="S1716" s="388">
        <f t="shared" si="288"/>
        <v>0</v>
      </c>
      <c r="T1716" s="389"/>
      <c r="U1716" s="389">
        <f t="shared" si="286"/>
        <v>0</v>
      </c>
      <c r="V1716" s="451"/>
      <c r="W1716" s="452"/>
      <c r="X1716" s="386"/>
      <c r="Y1716" s="390"/>
      <c r="Z1716" s="391"/>
      <c r="AA1716" s="392"/>
      <c r="AB1716" s="393"/>
      <c r="AC1716" s="394"/>
      <c r="AD1716" s="395">
        <f t="shared" si="289"/>
        <v>0</v>
      </c>
      <c r="AE1716" s="396">
        <f>IF(OR(G1716=账期!$A$18,G1716=账期!$A$20,G1716=账期!$A$22,G1716=账期!$A$24,G1716=账期!$A$25,G1716=账期!$A$27,G1716=账期!$A$26,G1716=账期!$A$28,G1716=账期!$A$30,G1716=账期!$A$32,G1716=账期!$A$34,G1716=账期!$A$35,G1716=账期!$A$37,G1716=账期!$A$39,G1716=账期!$A$40,G1716=账期!$A$41,G1716=账期!$A$42,G1716=账期!$A$43,G1716=账期!$A$44,G1716=账期!$A$45,G1716=账期!$A$46,G1716=账期!$A$48,G1716=账期!$A$50,G1716=账期!$A$51,G1716=账期!$A$52,G1716=账期!$A$53,G1716=账期!$A$54,G1716=账期!$A$56,G1716=账期!$A$57,G1716=账期!$A$58,G1716=账期!$A$59,G1716=账期!$A$60,G1716=账期!$A$61,G1716=账期!$A$62,G1716=账期!$A$63,G1716=账期!$A$64,G1716=账期!$A$66,G1716=账期!$A$67,G1716=账期!$A$68,G1716=账期!$A$70,G1716=账期!$A$71),30,IF(OR(G1716=账期!$A$74,G1716=账期!$A$77,G1716=账期!$A$76,G1716=账期!$A$79,G1716=账期!$A$80,G1716=账期!$A$81,G1716=账期!$A$83,G1716=账期!$A$85,G1716=账期!$A$87,G1716=账期!$A$89,G1716=账期!$A$91),60,IF(OR(G1716=账期!$A$93,G1716=账期!$A$94,G1716=账期!$A$95,G1716=账期!$A$96,G1716=账期!$A$98,G1716=账期!$A$99,G1716=账期!$A$101,G1716=账期!$A$102),90,0)))</f>
        <v>0</v>
      </c>
      <c r="AF1716" s="396"/>
      <c r="AG1716" s="384"/>
      <c r="AH1716" s="396" t="str">
        <f t="shared" si="292"/>
        <v/>
      </c>
    </row>
    <row r="1717" spans="1:34" ht="18" customHeight="1" x14ac:dyDescent="0.25">
      <c r="A1717" s="301" t="str">
        <f t="shared" si="287"/>
        <v/>
      </c>
      <c r="B1717" s="397"/>
      <c r="C1717" s="398"/>
      <c r="D1717" s="399"/>
      <c r="E1717" s="383" t="str">
        <f t="shared" si="290"/>
        <v>C</v>
      </c>
      <c r="F1717" s="383" t="str">
        <f t="shared" si="291"/>
        <v>C</v>
      </c>
      <c r="G1717" s="400"/>
      <c r="H1717" s="385" t="str">
        <f>IF(G1717="","",VLOOKUP(G1717,下拉数据源!J:K,2,0))</f>
        <v/>
      </c>
      <c r="I1717" s="385"/>
      <c r="J1717" s="385"/>
      <c r="K1717" s="386"/>
      <c r="L1717" s="401"/>
      <c r="M1717" s="384"/>
      <c r="N1717" s="384"/>
      <c r="O1717" s="384"/>
      <c r="P1717" s="386"/>
      <c r="Q1717" s="387"/>
      <c r="R1717" s="286"/>
      <c r="S1717" s="388">
        <f t="shared" si="288"/>
        <v>0</v>
      </c>
      <c r="T1717" s="389"/>
      <c r="U1717" s="389">
        <f t="shared" si="286"/>
        <v>0</v>
      </c>
      <c r="V1717" s="451"/>
      <c r="W1717" s="452"/>
      <c r="X1717" s="386"/>
      <c r="Y1717" s="390"/>
      <c r="Z1717" s="391"/>
      <c r="AA1717" s="392"/>
      <c r="AB1717" s="393"/>
      <c r="AC1717" s="394"/>
      <c r="AD1717" s="395">
        <f t="shared" si="289"/>
        <v>0</v>
      </c>
      <c r="AE1717" s="396">
        <f>IF(OR(G1717=账期!$A$18,G1717=账期!$A$20,G1717=账期!$A$22,G1717=账期!$A$24,G1717=账期!$A$25,G1717=账期!$A$27,G1717=账期!$A$26,G1717=账期!$A$28,G1717=账期!$A$30,G1717=账期!$A$32,G1717=账期!$A$34,G1717=账期!$A$35,G1717=账期!$A$37,G1717=账期!$A$39,G1717=账期!$A$40,G1717=账期!$A$41,G1717=账期!$A$42,G1717=账期!$A$43,G1717=账期!$A$44,G1717=账期!$A$45,G1717=账期!$A$46,G1717=账期!$A$48,G1717=账期!$A$50,G1717=账期!$A$51,G1717=账期!$A$52,G1717=账期!$A$53,G1717=账期!$A$54,G1717=账期!$A$56,G1717=账期!$A$57,G1717=账期!$A$58,G1717=账期!$A$59,G1717=账期!$A$60,G1717=账期!$A$61,G1717=账期!$A$62,G1717=账期!$A$63,G1717=账期!$A$64,G1717=账期!$A$66,G1717=账期!$A$67,G1717=账期!$A$68,G1717=账期!$A$70,G1717=账期!$A$71),30,IF(OR(G1717=账期!$A$74,G1717=账期!$A$77,G1717=账期!$A$76,G1717=账期!$A$79,G1717=账期!$A$80,G1717=账期!$A$81,G1717=账期!$A$83,G1717=账期!$A$85,G1717=账期!$A$87,G1717=账期!$A$89,G1717=账期!$A$91),60,IF(OR(G1717=账期!$A$93,G1717=账期!$A$94,G1717=账期!$A$95,G1717=账期!$A$96,G1717=账期!$A$98,G1717=账期!$A$99,G1717=账期!$A$101,G1717=账期!$A$102),90,0)))</f>
        <v>0</v>
      </c>
      <c r="AF1717" s="396"/>
      <c r="AG1717" s="384"/>
      <c r="AH1717" s="396" t="str">
        <f t="shared" si="292"/>
        <v/>
      </c>
    </row>
    <row r="1718" spans="1:34" ht="18" customHeight="1" x14ac:dyDescent="0.25">
      <c r="A1718" s="301" t="str">
        <f t="shared" si="287"/>
        <v/>
      </c>
      <c r="B1718" s="397"/>
      <c r="C1718" s="398"/>
      <c r="D1718" s="399"/>
      <c r="E1718" s="383" t="str">
        <f t="shared" si="290"/>
        <v>C</v>
      </c>
      <c r="F1718" s="383" t="str">
        <f t="shared" si="291"/>
        <v>C</v>
      </c>
      <c r="G1718" s="400"/>
      <c r="H1718" s="385" t="str">
        <f>IF(G1718="","",VLOOKUP(G1718,下拉数据源!J:K,2,0))</f>
        <v/>
      </c>
      <c r="I1718" s="385"/>
      <c r="J1718" s="385"/>
      <c r="K1718" s="386"/>
      <c r="L1718" s="401"/>
      <c r="M1718" s="384"/>
      <c r="N1718" s="384"/>
      <c r="O1718" s="384"/>
      <c r="P1718" s="386"/>
      <c r="Q1718" s="387"/>
      <c r="R1718" s="286"/>
      <c r="S1718" s="388">
        <f t="shared" si="288"/>
        <v>0</v>
      </c>
      <c r="T1718" s="389"/>
      <c r="U1718" s="389">
        <f t="shared" si="286"/>
        <v>0</v>
      </c>
      <c r="V1718" s="451"/>
      <c r="W1718" s="452"/>
      <c r="X1718" s="386"/>
      <c r="Y1718" s="390"/>
      <c r="Z1718" s="391"/>
      <c r="AA1718" s="392"/>
      <c r="AB1718" s="393"/>
      <c r="AC1718" s="394"/>
      <c r="AD1718" s="395">
        <f t="shared" si="289"/>
        <v>0</v>
      </c>
      <c r="AE1718" s="396">
        <f>IF(OR(G1718=账期!$A$18,G1718=账期!$A$20,G1718=账期!$A$22,G1718=账期!$A$24,G1718=账期!$A$25,G1718=账期!$A$27,G1718=账期!$A$26,G1718=账期!$A$28,G1718=账期!$A$30,G1718=账期!$A$32,G1718=账期!$A$34,G1718=账期!$A$35,G1718=账期!$A$37,G1718=账期!$A$39,G1718=账期!$A$40,G1718=账期!$A$41,G1718=账期!$A$42,G1718=账期!$A$43,G1718=账期!$A$44,G1718=账期!$A$45,G1718=账期!$A$46,G1718=账期!$A$48,G1718=账期!$A$50,G1718=账期!$A$51,G1718=账期!$A$52,G1718=账期!$A$53,G1718=账期!$A$54,G1718=账期!$A$56,G1718=账期!$A$57,G1718=账期!$A$58,G1718=账期!$A$59,G1718=账期!$A$60,G1718=账期!$A$61,G1718=账期!$A$62,G1718=账期!$A$63,G1718=账期!$A$64,G1718=账期!$A$66,G1718=账期!$A$67,G1718=账期!$A$68,G1718=账期!$A$70,G1718=账期!$A$71),30,IF(OR(G1718=账期!$A$74,G1718=账期!$A$77,G1718=账期!$A$76,G1718=账期!$A$79,G1718=账期!$A$80,G1718=账期!$A$81,G1718=账期!$A$83,G1718=账期!$A$85,G1718=账期!$A$87,G1718=账期!$A$89,G1718=账期!$A$91),60,IF(OR(G1718=账期!$A$93,G1718=账期!$A$94,G1718=账期!$A$95,G1718=账期!$A$96,G1718=账期!$A$98,G1718=账期!$A$99,G1718=账期!$A$101,G1718=账期!$A$102),90,0)))</f>
        <v>0</v>
      </c>
      <c r="AF1718" s="396"/>
      <c r="AG1718" s="384"/>
      <c r="AH1718" s="396" t="str">
        <f t="shared" si="292"/>
        <v/>
      </c>
    </row>
    <row r="1719" spans="1:34" ht="18" customHeight="1" x14ac:dyDescent="0.25">
      <c r="A1719" s="301" t="str">
        <f t="shared" si="287"/>
        <v/>
      </c>
      <c r="B1719" s="397"/>
      <c r="C1719" s="398"/>
      <c r="D1719" s="399"/>
      <c r="E1719" s="383" t="str">
        <f t="shared" si="290"/>
        <v>C</v>
      </c>
      <c r="F1719" s="383" t="str">
        <f t="shared" si="291"/>
        <v>C</v>
      </c>
      <c r="G1719" s="400"/>
      <c r="H1719" s="385" t="str">
        <f>IF(G1719="","",VLOOKUP(G1719,下拉数据源!J:K,2,0))</f>
        <v/>
      </c>
      <c r="I1719" s="385"/>
      <c r="J1719" s="385"/>
      <c r="K1719" s="386"/>
      <c r="L1719" s="401"/>
      <c r="M1719" s="384"/>
      <c r="N1719" s="384"/>
      <c r="O1719" s="384"/>
      <c r="P1719" s="386"/>
      <c r="Q1719" s="387"/>
      <c r="R1719" s="286"/>
      <c r="S1719" s="388">
        <f t="shared" si="288"/>
        <v>0</v>
      </c>
      <c r="T1719" s="389"/>
      <c r="U1719" s="389">
        <f t="shared" si="286"/>
        <v>0</v>
      </c>
      <c r="V1719" s="451"/>
      <c r="W1719" s="452"/>
      <c r="X1719" s="386"/>
      <c r="Y1719" s="390"/>
      <c r="Z1719" s="391"/>
      <c r="AA1719" s="392"/>
      <c r="AB1719" s="393"/>
      <c r="AC1719" s="394"/>
      <c r="AD1719" s="395">
        <f t="shared" si="289"/>
        <v>0</v>
      </c>
      <c r="AE1719" s="396">
        <f>IF(OR(G1719=账期!$A$18,G1719=账期!$A$20,G1719=账期!$A$22,G1719=账期!$A$24,G1719=账期!$A$25,G1719=账期!$A$27,G1719=账期!$A$26,G1719=账期!$A$28,G1719=账期!$A$30,G1719=账期!$A$32,G1719=账期!$A$34,G1719=账期!$A$35,G1719=账期!$A$37,G1719=账期!$A$39,G1719=账期!$A$40,G1719=账期!$A$41,G1719=账期!$A$42,G1719=账期!$A$43,G1719=账期!$A$44,G1719=账期!$A$45,G1719=账期!$A$46,G1719=账期!$A$48,G1719=账期!$A$50,G1719=账期!$A$51,G1719=账期!$A$52,G1719=账期!$A$53,G1719=账期!$A$54,G1719=账期!$A$56,G1719=账期!$A$57,G1719=账期!$A$58,G1719=账期!$A$59,G1719=账期!$A$60,G1719=账期!$A$61,G1719=账期!$A$62,G1719=账期!$A$63,G1719=账期!$A$64,G1719=账期!$A$66,G1719=账期!$A$67,G1719=账期!$A$68,G1719=账期!$A$70,G1719=账期!$A$71),30,IF(OR(G1719=账期!$A$74,G1719=账期!$A$77,G1719=账期!$A$76,G1719=账期!$A$79,G1719=账期!$A$80,G1719=账期!$A$81,G1719=账期!$A$83,G1719=账期!$A$85,G1719=账期!$A$87,G1719=账期!$A$89,G1719=账期!$A$91),60,IF(OR(G1719=账期!$A$93,G1719=账期!$A$94,G1719=账期!$A$95,G1719=账期!$A$96,G1719=账期!$A$98,G1719=账期!$A$99,G1719=账期!$A$101,G1719=账期!$A$102),90,0)))</f>
        <v>0</v>
      </c>
      <c r="AF1719" s="396"/>
      <c r="AG1719" s="384"/>
      <c r="AH1719" s="396" t="str">
        <f t="shared" si="292"/>
        <v/>
      </c>
    </row>
    <row r="1720" spans="1:34" ht="18" customHeight="1" x14ac:dyDescent="0.25">
      <c r="A1720" s="301" t="str">
        <f t="shared" si="287"/>
        <v/>
      </c>
      <c r="B1720" s="397"/>
      <c r="C1720" s="398"/>
      <c r="D1720" s="399"/>
      <c r="E1720" s="383" t="str">
        <f t="shared" si="290"/>
        <v>C</v>
      </c>
      <c r="F1720" s="383" t="str">
        <f t="shared" si="291"/>
        <v>C</v>
      </c>
      <c r="G1720" s="400"/>
      <c r="H1720" s="385" t="str">
        <f>IF(G1720="","",VLOOKUP(G1720,下拉数据源!J:K,2,0))</f>
        <v/>
      </c>
      <c r="I1720" s="385"/>
      <c r="J1720" s="385"/>
      <c r="K1720" s="386"/>
      <c r="L1720" s="401"/>
      <c r="M1720" s="384"/>
      <c r="N1720" s="384"/>
      <c r="O1720" s="384"/>
      <c r="P1720" s="386"/>
      <c r="Q1720" s="387"/>
      <c r="R1720" s="286"/>
      <c r="S1720" s="388">
        <f t="shared" si="288"/>
        <v>0</v>
      </c>
      <c r="T1720" s="389"/>
      <c r="U1720" s="389">
        <f t="shared" si="286"/>
        <v>0</v>
      </c>
      <c r="V1720" s="451"/>
      <c r="W1720" s="452"/>
      <c r="X1720" s="386"/>
      <c r="Y1720" s="390"/>
      <c r="Z1720" s="391"/>
      <c r="AA1720" s="392"/>
      <c r="AB1720" s="393"/>
      <c r="AC1720" s="394"/>
      <c r="AD1720" s="395">
        <f t="shared" si="289"/>
        <v>0</v>
      </c>
      <c r="AE1720" s="396">
        <f>IF(OR(G1720=账期!$A$18,G1720=账期!$A$20,G1720=账期!$A$22,G1720=账期!$A$24,G1720=账期!$A$25,G1720=账期!$A$27,G1720=账期!$A$26,G1720=账期!$A$28,G1720=账期!$A$30,G1720=账期!$A$32,G1720=账期!$A$34,G1720=账期!$A$35,G1720=账期!$A$37,G1720=账期!$A$39,G1720=账期!$A$40,G1720=账期!$A$41,G1720=账期!$A$42,G1720=账期!$A$43,G1720=账期!$A$44,G1720=账期!$A$45,G1720=账期!$A$46,G1720=账期!$A$48,G1720=账期!$A$50,G1720=账期!$A$51,G1720=账期!$A$52,G1720=账期!$A$53,G1720=账期!$A$54,G1720=账期!$A$56,G1720=账期!$A$57,G1720=账期!$A$58,G1720=账期!$A$59,G1720=账期!$A$60,G1720=账期!$A$61,G1720=账期!$A$62,G1720=账期!$A$63,G1720=账期!$A$64,G1720=账期!$A$66,G1720=账期!$A$67,G1720=账期!$A$68,G1720=账期!$A$70,G1720=账期!$A$71),30,IF(OR(G1720=账期!$A$74,G1720=账期!$A$77,G1720=账期!$A$76,G1720=账期!$A$79,G1720=账期!$A$80,G1720=账期!$A$81,G1720=账期!$A$83,G1720=账期!$A$85,G1720=账期!$A$87,G1720=账期!$A$89,G1720=账期!$A$91),60,IF(OR(G1720=账期!$A$93,G1720=账期!$A$94,G1720=账期!$A$95,G1720=账期!$A$96,G1720=账期!$A$98,G1720=账期!$A$99,G1720=账期!$A$101,G1720=账期!$A$102),90,0)))</f>
        <v>0</v>
      </c>
      <c r="AF1720" s="396"/>
      <c r="AG1720" s="384"/>
      <c r="AH1720" s="396" t="str">
        <f t="shared" si="292"/>
        <v/>
      </c>
    </row>
    <row r="1721" spans="1:34" ht="18" customHeight="1" x14ac:dyDescent="0.25">
      <c r="A1721" s="301" t="str">
        <f t="shared" si="287"/>
        <v/>
      </c>
      <c r="B1721" s="397"/>
      <c r="C1721" s="398"/>
      <c r="D1721" s="399"/>
      <c r="E1721" s="383" t="str">
        <f t="shared" si="290"/>
        <v>C</v>
      </c>
      <c r="F1721" s="383" t="str">
        <f t="shared" si="291"/>
        <v>C</v>
      </c>
      <c r="G1721" s="400"/>
      <c r="H1721" s="385" t="str">
        <f>IF(G1721="","",VLOOKUP(G1721,下拉数据源!J:K,2,0))</f>
        <v/>
      </c>
      <c r="I1721" s="385"/>
      <c r="J1721" s="385"/>
      <c r="K1721" s="386"/>
      <c r="L1721" s="401"/>
      <c r="M1721" s="384"/>
      <c r="N1721" s="384"/>
      <c r="O1721" s="384"/>
      <c r="P1721" s="386"/>
      <c r="Q1721" s="387"/>
      <c r="R1721" s="286"/>
      <c r="S1721" s="388">
        <f t="shared" si="288"/>
        <v>0</v>
      </c>
      <c r="T1721" s="389"/>
      <c r="U1721" s="389">
        <f t="shared" si="286"/>
        <v>0</v>
      </c>
      <c r="V1721" s="451"/>
      <c r="W1721" s="452"/>
      <c r="X1721" s="386"/>
      <c r="Y1721" s="390"/>
      <c r="Z1721" s="391"/>
      <c r="AA1721" s="392"/>
      <c r="AB1721" s="393"/>
      <c r="AC1721" s="394"/>
      <c r="AD1721" s="395">
        <f t="shared" si="289"/>
        <v>0</v>
      </c>
      <c r="AE1721" s="396">
        <f>IF(OR(G1721=账期!$A$18,G1721=账期!$A$20,G1721=账期!$A$22,G1721=账期!$A$24,G1721=账期!$A$25,G1721=账期!$A$27,G1721=账期!$A$26,G1721=账期!$A$28,G1721=账期!$A$30,G1721=账期!$A$32,G1721=账期!$A$34,G1721=账期!$A$35,G1721=账期!$A$37,G1721=账期!$A$39,G1721=账期!$A$40,G1721=账期!$A$41,G1721=账期!$A$42,G1721=账期!$A$43,G1721=账期!$A$44,G1721=账期!$A$45,G1721=账期!$A$46,G1721=账期!$A$48,G1721=账期!$A$50,G1721=账期!$A$51,G1721=账期!$A$52,G1721=账期!$A$53,G1721=账期!$A$54,G1721=账期!$A$56,G1721=账期!$A$57,G1721=账期!$A$58,G1721=账期!$A$59,G1721=账期!$A$60,G1721=账期!$A$61,G1721=账期!$A$62,G1721=账期!$A$63,G1721=账期!$A$64,G1721=账期!$A$66,G1721=账期!$A$67,G1721=账期!$A$68,G1721=账期!$A$70,G1721=账期!$A$71),30,IF(OR(G1721=账期!$A$74,G1721=账期!$A$77,G1721=账期!$A$76,G1721=账期!$A$79,G1721=账期!$A$80,G1721=账期!$A$81,G1721=账期!$A$83,G1721=账期!$A$85,G1721=账期!$A$87,G1721=账期!$A$89,G1721=账期!$A$91),60,IF(OR(G1721=账期!$A$93,G1721=账期!$A$94,G1721=账期!$A$95,G1721=账期!$A$96,G1721=账期!$A$98,G1721=账期!$A$99,G1721=账期!$A$101,G1721=账期!$A$102),90,0)))</f>
        <v>0</v>
      </c>
      <c r="AF1721" s="396"/>
      <c r="AG1721" s="384"/>
      <c r="AH1721" s="396" t="str">
        <f t="shared" si="292"/>
        <v/>
      </c>
    </row>
    <row r="1722" spans="1:34" ht="18" customHeight="1" x14ac:dyDescent="0.25">
      <c r="A1722" s="301" t="str">
        <f t="shared" si="287"/>
        <v/>
      </c>
      <c r="B1722" s="397"/>
      <c r="C1722" s="398"/>
      <c r="D1722" s="399"/>
      <c r="E1722" s="383" t="str">
        <f t="shared" si="290"/>
        <v>C</v>
      </c>
      <c r="F1722" s="383" t="str">
        <f t="shared" si="291"/>
        <v>C</v>
      </c>
      <c r="G1722" s="400"/>
      <c r="H1722" s="385" t="str">
        <f>IF(G1722="","",VLOOKUP(G1722,下拉数据源!J:K,2,0))</f>
        <v/>
      </c>
      <c r="I1722" s="385"/>
      <c r="J1722" s="385"/>
      <c r="K1722" s="386"/>
      <c r="L1722" s="401"/>
      <c r="M1722" s="384"/>
      <c r="N1722" s="384"/>
      <c r="O1722" s="384"/>
      <c r="P1722" s="386"/>
      <c r="Q1722" s="387"/>
      <c r="R1722" s="286"/>
      <c r="S1722" s="388">
        <f t="shared" si="288"/>
        <v>0</v>
      </c>
      <c r="T1722" s="389"/>
      <c r="U1722" s="389">
        <f t="shared" ref="U1722:U1785" si="293">S1722-T1722</f>
        <v>0</v>
      </c>
      <c r="V1722" s="451"/>
      <c r="W1722" s="452"/>
      <c r="X1722" s="386"/>
      <c r="Y1722" s="390"/>
      <c r="Z1722" s="391"/>
      <c r="AA1722" s="392"/>
      <c r="AB1722" s="393"/>
      <c r="AC1722" s="394"/>
      <c r="AD1722" s="395">
        <f t="shared" si="289"/>
        <v>0</v>
      </c>
      <c r="AE1722" s="396">
        <f>IF(OR(G1722=账期!$A$18,G1722=账期!$A$20,G1722=账期!$A$22,G1722=账期!$A$24,G1722=账期!$A$25,G1722=账期!$A$27,G1722=账期!$A$26,G1722=账期!$A$28,G1722=账期!$A$30,G1722=账期!$A$32,G1722=账期!$A$34,G1722=账期!$A$35,G1722=账期!$A$37,G1722=账期!$A$39,G1722=账期!$A$40,G1722=账期!$A$41,G1722=账期!$A$42,G1722=账期!$A$43,G1722=账期!$A$44,G1722=账期!$A$45,G1722=账期!$A$46,G1722=账期!$A$48,G1722=账期!$A$50,G1722=账期!$A$51,G1722=账期!$A$52,G1722=账期!$A$53,G1722=账期!$A$54,G1722=账期!$A$56,G1722=账期!$A$57,G1722=账期!$A$58,G1722=账期!$A$59,G1722=账期!$A$60,G1722=账期!$A$61,G1722=账期!$A$62,G1722=账期!$A$63,G1722=账期!$A$64,G1722=账期!$A$66,G1722=账期!$A$67,G1722=账期!$A$68,G1722=账期!$A$70,G1722=账期!$A$71),30,IF(OR(G1722=账期!$A$74,G1722=账期!$A$77,G1722=账期!$A$76,G1722=账期!$A$79,G1722=账期!$A$80,G1722=账期!$A$81,G1722=账期!$A$83,G1722=账期!$A$85,G1722=账期!$A$87,G1722=账期!$A$89,G1722=账期!$A$91),60,IF(OR(G1722=账期!$A$93,G1722=账期!$A$94,G1722=账期!$A$95,G1722=账期!$A$96,G1722=账期!$A$98,G1722=账期!$A$99,G1722=账期!$A$101,G1722=账期!$A$102),90,0)))</f>
        <v>0</v>
      </c>
      <c r="AF1722" s="396"/>
      <c r="AG1722" s="384"/>
      <c r="AH1722" s="396" t="str">
        <f t="shared" si="292"/>
        <v/>
      </c>
    </row>
    <row r="1723" spans="1:34" ht="18" customHeight="1" x14ac:dyDescent="0.25">
      <c r="A1723" s="301" t="str">
        <f t="shared" si="287"/>
        <v/>
      </c>
      <c r="B1723" s="397"/>
      <c r="C1723" s="398"/>
      <c r="D1723" s="399"/>
      <c r="E1723" s="383" t="str">
        <f t="shared" si="290"/>
        <v>C</v>
      </c>
      <c r="F1723" s="383" t="str">
        <f t="shared" si="291"/>
        <v>C</v>
      </c>
      <c r="G1723" s="400"/>
      <c r="H1723" s="385" t="str">
        <f>IF(G1723="","",VLOOKUP(G1723,下拉数据源!J:K,2,0))</f>
        <v/>
      </c>
      <c r="I1723" s="385"/>
      <c r="J1723" s="385"/>
      <c r="K1723" s="386"/>
      <c r="L1723" s="401"/>
      <c r="M1723" s="384"/>
      <c r="N1723" s="384"/>
      <c r="O1723" s="384"/>
      <c r="P1723" s="386"/>
      <c r="Q1723" s="387"/>
      <c r="R1723" s="286"/>
      <c r="S1723" s="388">
        <f t="shared" si="288"/>
        <v>0</v>
      </c>
      <c r="T1723" s="389"/>
      <c r="U1723" s="389">
        <f t="shared" si="293"/>
        <v>0</v>
      </c>
      <c r="V1723" s="451"/>
      <c r="W1723" s="452"/>
      <c r="X1723" s="386"/>
      <c r="Y1723" s="390"/>
      <c r="Z1723" s="391"/>
      <c r="AA1723" s="392"/>
      <c r="AB1723" s="393"/>
      <c r="AC1723" s="394"/>
      <c r="AD1723" s="395">
        <f t="shared" si="289"/>
        <v>0</v>
      </c>
      <c r="AE1723" s="396">
        <f>IF(OR(G1723=账期!$A$18,G1723=账期!$A$20,G1723=账期!$A$22,G1723=账期!$A$24,G1723=账期!$A$25,G1723=账期!$A$27,G1723=账期!$A$26,G1723=账期!$A$28,G1723=账期!$A$30,G1723=账期!$A$32,G1723=账期!$A$34,G1723=账期!$A$35,G1723=账期!$A$37,G1723=账期!$A$39,G1723=账期!$A$40,G1723=账期!$A$41,G1723=账期!$A$42,G1723=账期!$A$43,G1723=账期!$A$44,G1723=账期!$A$45,G1723=账期!$A$46,G1723=账期!$A$48,G1723=账期!$A$50,G1723=账期!$A$51,G1723=账期!$A$52,G1723=账期!$A$53,G1723=账期!$A$54,G1723=账期!$A$56,G1723=账期!$A$57,G1723=账期!$A$58,G1723=账期!$A$59,G1723=账期!$A$60,G1723=账期!$A$61,G1723=账期!$A$62,G1723=账期!$A$63,G1723=账期!$A$64,G1723=账期!$A$66,G1723=账期!$A$67,G1723=账期!$A$68,G1723=账期!$A$70,G1723=账期!$A$71),30,IF(OR(G1723=账期!$A$74,G1723=账期!$A$77,G1723=账期!$A$76,G1723=账期!$A$79,G1723=账期!$A$80,G1723=账期!$A$81,G1723=账期!$A$83,G1723=账期!$A$85,G1723=账期!$A$87,G1723=账期!$A$89,G1723=账期!$A$91),60,IF(OR(G1723=账期!$A$93,G1723=账期!$A$94,G1723=账期!$A$95,G1723=账期!$A$96,G1723=账期!$A$98,G1723=账期!$A$99,G1723=账期!$A$101,G1723=账期!$A$102),90,0)))</f>
        <v>0</v>
      </c>
      <c r="AF1723" s="396"/>
      <c r="AG1723" s="384"/>
      <c r="AH1723" s="396" t="str">
        <f t="shared" si="292"/>
        <v/>
      </c>
    </row>
    <row r="1724" spans="1:34" ht="18" customHeight="1" x14ac:dyDescent="0.25">
      <c r="A1724" s="301" t="str">
        <f t="shared" si="287"/>
        <v/>
      </c>
      <c r="B1724" s="397"/>
      <c r="C1724" s="398"/>
      <c r="D1724" s="399"/>
      <c r="E1724" s="383" t="str">
        <f t="shared" si="290"/>
        <v>C</v>
      </c>
      <c r="F1724" s="383" t="str">
        <f t="shared" si="291"/>
        <v>C</v>
      </c>
      <c r="G1724" s="400"/>
      <c r="H1724" s="385" t="str">
        <f>IF(G1724="","",VLOOKUP(G1724,下拉数据源!J:K,2,0))</f>
        <v/>
      </c>
      <c r="I1724" s="385"/>
      <c r="J1724" s="385"/>
      <c r="K1724" s="386"/>
      <c r="L1724" s="401"/>
      <c r="M1724" s="384"/>
      <c r="N1724" s="384"/>
      <c r="O1724" s="384"/>
      <c r="P1724" s="386"/>
      <c r="Q1724" s="387"/>
      <c r="R1724" s="286"/>
      <c r="S1724" s="388">
        <f t="shared" si="288"/>
        <v>0</v>
      </c>
      <c r="T1724" s="389"/>
      <c r="U1724" s="389">
        <f t="shared" si="293"/>
        <v>0</v>
      </c>
      <c r="V1724" s="451"/>
      <c r="W1724" s="452"/>
      <c r="X1724" s="386"/>
      <c r="Y1724" s="390"/>
      <c r="Z1724" s="391"/>
      <c r="AA1724" s="392"/>
      <c r="AB1724" s="393"/>
      <c r="AC1724" s="394"/>
      <c r="AD1724" s="395">
        <f t="shared" si="289"/>
        <v>0</v>
      </c>
      <c r="AE1724" s="396">
        <f>IF(OR(G1724=账期!$A$18,G1724=账期!$A$20,G1724=账期!$A$22,G1724=账期!$A$24,G1724=账期!$A$25,G1724=账期!$A$27,G1724=账期!$A$26,G1724=账期!$A$28,G1724=账期!$A$30,G1724=账期!$A$32,G1724=账期!$A$34,G1724=账期!$A$35,G1724=账期!$A$37,G1724=账期!$A$39,G1724=账期!$A$40,G1724=账期!$A$41,G1724=账期!$A$42,G1724=账期!$A$43,G1724=账期!$A$44,G1724=账期!$A$45,G1724=账期!$A$46,G1724=账期!$A$48,G1724=账期!$A$50,G1724=账期!$A$51,G1724=账期!$A$52,G1724=账期!$A$53,G1724=账期!$A$54,G1724=账期!$A$56,G1724=账期!$A$57,G1724=账期!$A$58,G1724=账期!$A$59,G1724=账期!$A$60,G1724=账期!$A$61,G1724=账期!$A$62,G1724=账期!$A$63,G1724=账期!$A$64,G1724=账期!$A$66,G1724=账期!$A$67,G1724=账期!$A$68,G1724=账期!$A$70,G1724=账期!$A$71),30,IF(OR(G1724=账期!$A$74,G1724=账期!$A$77,G1724=账期!$A$76,G1724=账期!$A$79,G1724=账期!$A$80,G1724=账期!$A$81,G1724=账期!$A$83,G1724=账期!$A$85,G1724=账期!$A$87,G1724=账期!$A$89,G1724=账期!$A$91),60,IF(OR(G1724=账期!$A$93,G1724=账期!$A$94,G1724=账期!$A$95,G1724=账期!$A$96,G1724=账期!$A$98,G1724=账期!$A$99,G1724=账期!$A$101,G1724=账期!$A$102),90,0)))</f>
        <v>0</v>
      </c>
      <c r="AF1724" s="396"/>
      <c r="AG1724" s="384"/>
      <c r="AH1724" s="396" t="str">
        <f t="shared" si="292"/>
        <v/>
      </c>
    </row>
    <row r="1725" spans="1:34" ht="18" customHeight="1" x14ac:dyDescent="0.25">
      <c r="A1725" s="301" t="str">
        <f t="shared" ref="A1725:A1788" si="294">IF(V1725="","",TEXT(V1725,"yyyy年m月"))</f>
        <v/>
      </c>
      <c r="B1725" s="397"/>
      <c r="C1725" s="398"/>
      <c r="D1725" s="399"/>
      <c r="E1725" s="383" t="str">
        <f t="shared" si="290"/>
        <v>C</v>
      </c>
      <c r="F1725" s="383" t="str">
        <f t="shared" si="291"/>
        <v>C</v>
      </c>
      <c r="G1725" s="400"/>
      <c r="H1725" s="385" t="str">
        <f>IF(G1725="","",VLOOKUP(G1725,下拉数据源!J:K,2,0))</f>
        <v/>
      </c>
      <c r="I1725" s="385"/>
      <c r="J1725" s="385"/>
      <c r="K1725" s="386"/>
      <c r="L1725" s="401"/>
      <c r="M1725" s="384"/>
      <c r="N1725" s="384"/>
      <c r="O1725" s="384"/>
      <c r="P1725" s="386"/>
      <c r="Q1725" s="387"/>
      <c r="R1725" s="286"/>
      <c r="S1725" s="388">
        <f t="shared" si="288"/>
        <v>0</v>
      </c>
      <c r="T1725" s="389"/>
      <c r="U1725" s="389">
        <f t="shared" si="293"/>
        <v>0</v>
      </c>
      <c r="V1725" s="451"/>
      <c r="W1725" s="452"/>
      <c r="X1725" s="386"/>
      <c r="Y1725" s="390"/>
      <c r="Z1725" s="391"/>
      <c r="AA1725" s="392"/>
      <c r="AB1725" s="393"/>
      <c r="AC1725" s="394"/>
      <c r="AD1725" s="395">
        <f t="shared" si="289"/>
        <v>0</v>
      </c>
      <c r="AE1725" s="396">
        <f>IF(OR(G1725=账期!$A$18,G1725=账期!$A$20,G1725=账期!$A$22,G1725=账期!$A$24,G1725=账期!$A$25,G1725=账期!$A$27,G1725=账期!$A$26,G1725=账期!$A$28,G1725=账期!$A$30,G1725=账期!$A$32,G1725=账期!$A$34,G1725=账期!$A$35,G1725=账期!$A$37,G1725=账期!$A$39,G1725=账期!$A$40,G1725=账期!$A$41,G1725=账期!$A$42,G1725=账期!$A$43,G1725=账期!$A$44,G1725=账期!$A$45,G1725=账期!$A$46,G1725=账期!$A$48,G1725=账期!$A$50,G1725=账期!$A$51,G1725=账期!$A$52,G1725=账期!$A$53,G1725=账期!$A$54,G1725=账期!$A$56,G1725=账期!$A$57,G1725=账期!$A$58,G1725=账期!$A$59,G1725=账期!$A$60,G1725=账期!$A$61,G1725=账期!$A$62,G1725=账期!$A$63,G1725=账期!$A$64,G1725=账期!$A$66,G1725=账期!$A$67,G1725=账期!$A$68,G1725=账期!$A$70,G1725=账期!$A$71),30,IF(OR(G1725=账期!$A$74,G1725=账期!$A$77,G1725=账期!$A$76,G1725=账期!$A$79,G1725=账期!$A$80,G1725=账期!$A$81,G1725=账期!$A$83,G1725=账期!$A$85,G1725=账期!$A$87,G1725=账期!$A$89,G1725=账期!$A$91),60,IF(OR(G1725=账期!$A$93,G1725=账期!$A$94,G1725=账期!$A$95,G1725=账期!$A$96,G1725=账期!$A$98,G1725=账期!$A$99,G1725=账期!$A$101,G1725=账期!$A$102),90,0)))</f>
        <v>0</v>
      </c>
      <c r="AF1725" s="396"/>
      <c r="AG1725" s="384"/>
      <c r="AH1725" s="396" t="str">
        <f t="shared" si="292"/>
        <v/>
      </c>
    </row>
    <row r="1726" spans="1:34" ht="18" customHeight="1" x14ac:dyDescent="0.25">
      <c r="A1726" s="301" t="str">
        <f t="shared" si="294"/>
        <v/>
      </c>
      <c r="B1726" s="397"/>
      <c r="C1726" s="398"/>
      <c r="D1726" s="399"/>
      <c r="E1726" s="383" t="str">
        <f t="shared" si="290"/>
        <v>C</v>
      </c>
      <c r="F1726" s="383" t="str">
        <f t="shared" si="291"/>
        <v>C</v>
      </c>
      <c r="G1726" s="400"/>
      <c r="H1726" s="385" t="str">
        <f>IF(G1726="","",VLOOKUP(G1726,下拉数据源!J:K,2,0))</f>
        <v/>
      </c>
      <c r="I1726" s="385"/>
      <c r="J1726" s="385"/>
      <c r="K1726" s="386"/>
      <c r="L1726" s="401"/>
      <c r="M1726" s="384"/>
      <c r="N1726" s="384"/>
      <c r="O1726" s="384"/>
      <c r="P1726" s="386"/>
      <c r="Q1726" s="387"/>
      <c r="R1726" s="286"/>
      <c r="S1726" s="388">
        <f t="shared" si="288"/>
        <v>0</v>
      </c>
      <c r="T1726" s="389"/>
      <c r="U1726" s="389">
        <f t="shared" si="293"/>
        <v>0</v>
      </c>
      <c r="V1726" s="451"/>
      <c r="W1726" s="452"/>
      <c r="X1726" s="386"/>
      <c r="Y1726" s="390"/>
      <c r="Z1726" s="391"/>
      <c r="AA1726" s="392"/>
      <c r="AB1726" s="393"/>
      <c r="AC1726" s="394"/>
      <c r="AD1726" s="395">
        <f t="shared" si="289"/>
        <v>0</v>
      </c>
      <c r="AE1726" s="396">
        <f>IF(OR(G1726=账期!$A$18,G1726=账期!$A$20,G1726=账期!$A$22,G1726=账期!$A$24,G1726=账期!$A$25,G1726=账期!$A$27,G1726=账期!$A$26,G1726=账期!$A$28,G1726=账期!$A$30,G1726=账期!$A$32,G1726=账期!$A$34,G1726=账期!$A$35,G1726=账期!$A$37,G1726=账期!$A$39,G1726=账期!$A$40,G1726=账期!$A$41,G1726=账期!$A$42,G1726=账期!$A$43,G1726=账期!$A$44,G1726=账期!$A$45,G1726=账期!$A$46,G1726=账期!$A$48,G1726=账期!$A$50,G1726=账期!$A$51,G1726=账期!$A$52,G1726=账期!$A$53,G1726=账期!$A$54,G1726=账期!$A$56,G1726=账期!$A$57,G1726=账期!$A$58,G1726=账期!$A$59,G1726=账期!$A$60,G1726=账期!$A$61,G1726=账期!$A$62,G1726=账期!$A$63,G1726=账期!$A$64,G1726=账期!$A$66,G1726=账期!$A$67,G1726=账期!$A$68,G1726=账期!$A$70,G1726=账期!$A$71),30,IF(OR(G1726=账期!$A$74,G1726=账期!$A$77,G1726=账期!$A$76,G1726=账期!$A$79,G1726=账期!$A$80,G1726=账期!$A$81,G1726=账期!$A$83,G1726=账期!$A$85,G1726=账期!$A$87,G1726=账期!$A$89,G1726=账期!$A$91),60,IF(OR(G1726=账期!$A$93,G1726=账期!$A$94,G1726=账期!$A$95,G1726=账期!$A$96,G1726=账期!$A$98,G1726=账期!$A$99,G1726=账期!$A$101,G1726=账期!$A$102),90,0)))</f>
        <v>0</v>
      </c>
      <c r="AF1726" s="396"/>
      <c r="AG1726" s="384"/>
      <c r="AH1726" s="396" t="str">
        <f t="shared" si="292"/>
        <v/>
      </c>
    </row>
    <row r="1727" spans="1:34" ht="18" customHeight="1" x14ac:dyDescent="0.25">
      <c r="A1727" s="301" t="str">
        <f t="shared" si="294"/>
        <v/>
      </c>
      <c r="B1727" s="397"/>
      <c r="C1727" s="398"/>
      <c r="D1727" s="399"/>
      <c r="E1727" s="383" t="str">
        <f t="shared" si="290"/>
        <v>C</v>
      </c>
      <c r="F1727" s="383" t="str">
        <f t="shared" si="291"/>
        <v>C</v>
      </c>
      <c r="G1727" s="400"/>
      <c r="H1727" s="385" t="str">
        <f>IF(G1727="","",VLOOKUP(G1727,下拉数据源!J:K,2,0))</f>
        <v/>
      </c>
      <c r="I1727" s="385"/>
      <c r="J1727" s="385"/>
      <c r="K1727" s="386"/>
      <c r="L1727" s="401"/>
      <c r="M1727" s="384"/>
      <c r="N1727" s="384"/>
      <c r="O1727" s="384"/>
      <c r="P1727" s="386"/>
      <c r="Q1727" s="387"/>
      <c r="R1727" s="286"/>
      <c r="S1727" s="388">
        <f t="shared" ref="S1727:S1790" si="295">Q1727*R1727</f>
        <v>0</v>
      </c>
      <c r="T1727" s="389"/>
      <c r="U1727" s="389">
        <f t="shared" si="293"/>
        <v>0</v>
      </c>
      <c r="V1727" s="451"/>
      <c r="W1727" s="452"/>
      <c r="X1727" s="386"/>
      <c r="Y1727" s="390"/>
      <c r="Z1727" s="391"/>
      <c r="AA1727" s="392"/>
      <c r="AB1727" s="393"/>
      <c r="AC1727" s="394"/>
      <c r="AD1727" s="395">
        <f t="shared" si="289"/>
        <v>0</v>
      </c>
      <c r="AE1727" s="396">
        <f>IF(OR(G1727=账期!$A$18,G1727=账期!$A$20,G1727=账期!$A$22,G1727=账期!$A$24,G1727=账期!$A$25,G1727=账期!$A$27,G1727=账期!$A$26,G1727=账期!$A$28,G1727=账期!$A$30,G1727=账期!$A$32,G1727=账期!$A$34,G1727=账期!$A$35,G1727=账期!$A$37,G1727=账期!$A$39,G1727=账期!$A$40,G1727=账期!$A$41,G1727=账期!$A$42,G1727=账期!$A$43,G1727=账期!$A$44,G1727=账期!$A$45,G1727=账期!$A$46,G1727=账期!$A$48,G1727=账期!$A$50,G1727=账期!$A$51,G1727=账期!$A$52,G1727=账期!$A$53,G1727=账期!$A$54,G1727=账期!$A$56,G1727=账期!$A$57,G1727=账期!$A$58,G1727=账期!$A$59,G1727=账期!$A$60,G1727=账期!$A$61,G1727=账期!$A$62,G1727=账期!$A$63,G1727=账期!$A$64,G1727=账期!$A$66,G1727=账期!$A$67,G1727=账期!$A$68,G1727=账期!$A$70,G1727=账期!$A$71),30,IF(OR(G1727=账期!$A$74,G1727=账期!$A$77,G1727=账期!$A$76,G1727=账期!$A$79,G1727=账期!$A$80,G1727=账期!$A$81,G1727=账期!$A$83,G1727=账期!$A$85,G1727=账期!$A$87,G1727=账期!$A$89,G1727=账期!$A$91),60,IF(OR(G1727=账期!$A$93,G1727=账期!$A$94,G1727=账期!$A$95,G1727=账期!$A$96,G1727=账期!$A$98,G1727=账期!$A$99,G1727=账期!$A$101,G1727=账期!$A$102),90,0)))</f>
        <v>0</v>
      </c>
      <c r="AF1727" s="396"/>
      <c r="AG1727" s="384"/>
      <c r="AH1727" s="396" t="str">
        <f t="shared" si="292"/>
        <v/>
      </c>
    </row>
    <row r="1728" spans="1:34" ht="18" customHeight="1" x14ac:dyDescent="0.25">
      <c r="A1728" s="301" t="str">
        <f t="shared" si="294"/>
        <v/>
      </c>
      <c r="B1728" s="397"/>
      <c r="C1728" s="398"/>
      <c r="D1728" s="399"/>
      <c r="E1728" s="383" t="str">
        <f t="shared" si="290"/>
        <v>C</v>
      </c>
      <c r="F1728" s="383" t="str">
        <f t="shared" si="291"/>
        <v>C</v>
      </c>
      <c r="G1728" s="400"/>
      <c r="H1728" s="385" t="str">
        <f>IF(G1728="","",VLOOKUP(G1728,下拉数据源!J:K,2,0))</f>
        <v/>
      </c>
      <c r="I1728" s="385"/>
      <c r="J1728" s="385"/>
      <c r="K1728" s="386"/>
      <c r="L1728" s="401"/>
      <c r="M1728" s="384"/>
      <c r="N1728" s="384"/>
      <c r="O1728" s="384"/>
      <c r="P1728" s="386"/>
      <c r="Q1728" s="387"/>
      <c r="R1728" s="286"/>
      <c r="S1728" s="388">
        <f t="shared" si="295"/>
        <v>0</v>
      </c>
      <c r="T1728" s="389"/>
      <c r="U1728" s="389">
        <f t="shared" si="293"/>
        <v>0</v>
      </c>
      <c r="V1728" s="451"/>
      <c r="W1728" s="452"/>
      <c r="X1728" s="386"/>
      <c r="Y1728" s="390"/>
      <c r="Z1728" s="391"/>
      <c r="AA1728" s="392"/>
      <c r="AB1728" s="393"/>
      <c r="AC1728" s="394"/>
      <c r="AD1728" s="395">
        <f t="shared" ref="AD1728:AD1791" si="296">IF(AE1728&gt;0,(DATE(YEAR(AC1728),MONTH(AC1728)+1,1)-1)+AE1728,AC1728)</f>
        <v>0</v>
      </c>
      <c r="AE1728" s="396">
        <f>IF(OR(G1728=账期!$A$18,G1728=账期!$A$20,G1728=账期!$A$22,G1728=账期!$A$24,G1728=账期!$A$25,G1728=账期!$A$27,G1728=账期!$A$26,G1728=账期!$A$28,G1728=账期!$A$30,G1728=账期!$A$32,G1728=账期!$A$34,G1728=账期!$A$35,G1728=账期!$A$37,G1728=账期!$A$39,G1728=账期!$A$40,G1728=账期!$A$41,G1728=账期!$A$42,G1728=账期!$A$43,G1728=账期!$A$44,G1728=账期!$A$45,G1728=账期!$A$46,G1728=账期!$A$48,G1728=账期!$A$50,G1728=账期!$A$51,G1728=账期!$A$52,G1728=账期!$A$53,G1728=账期!$A$54,G1728=账期!$A$56,G1728=账期!$A$57,G1728=账期!$A$58,G1728=账期!$A$59,G1728=账期!$A$60,G1728=账期!$A$61,G1728=账期!$A$62,G1728=账期!$A$63,G1728=账期!$A$64,G1728=账期!$A$66,G1728=账期!$A$67,G1728=账期!$A$68,G1728=账期!$A$70,G1728=账期!$A$71),30,IF(OR(G1728=账期!$A$74,G1728=账期!$A$77,G1728=账期!$A$76,G1728=账期!$A$79,G1728=账期!$A$80,G1728=账期!$A$81,G1728=账期!$A$83,G1728=账期!$A$85,G1728=账期!$A$87,G1728=账期!$A$89,G1728=账期!$A$91),60,IF(OR(G1728=账期!$A$93,G1728=账期!$A$94,G1728=账期!$A$95,G1728=账期!$A$96,G1728=账期!$A$98,G1728=账期!$A$99,G1728=账期!$A$101,G1728=账期!$A$102),90,0)))</f>
        <v>0</v>
      </c>
      <c r="AF1728" s="396"/>
      <c r="AG1728" s="384"/>
      <c r="AH1728" s="396" t="str">
        <f t="shared" si="292"/>
        <v/>
      </c>
    </row>
    <row r="1729" spans="1:34" ht="18" customHeight="1" x14ac:dyDescent="0.25">
      <c r="A1729" s="301" t="str">
        <f t="shared" si="294"/>
        <v/>
      </c>
      <c r="B1729" s="397"/>
      <c r="C1729" s="398"/>
      <c r="D1729" s="399"/>
      <c r="E1729" s="383" t="str">
        <f t="shared" si="290"/>
        <v>C</v>
      </c>
      <c r="F1729" s="383" t="str">
        <f t="shared" si="291"/>
        <v>C</v>
      </c>
      <c r="G1729" s="400"/>
      <c r="H1729" s="385" t="str">
        <f>IF(G1729="","",VLOOKUP(G1729,下拉数据源!J:K,2,0))</f>
        <v/>
      </c>
      <c r="I1729" s="385"/>
      <c r="J1729" s="385"/>
      <c r="K1729" s="386"/>
      <c r="L1729" s="401"/>
      <c r="M1729" s="384"/>
      <c r="N1729" s="384"/>
      <c r="O1729" s="384"/>
      <c r="P1729" s="386"/>
      <c r="Q1729" s="387"/>
      <c r="R1729" s="286"/>
      <c r="S1729" s="388">
        <f t="shared" si="295"/>
        <v>0</v>
      </c>
      <c r="T1729" s="389"/>
      <c r="U1729" s="389">
        <f t="shared" si="293"/>
        <v>0</v>
      </c>
      <c r="V1729" s="451"/>
      <c r="W1729" s="452"/>
      <c r="X1729" s="386"/>
      <c r="Y1729" s="390"/>
      <c r="Z1729" s="391"/>
      <c r="AA1729" s="392"/>
      <c r="AB1729" s="393"/>
      <c r="AC1729" s="394"/>
      <c r="AD1729" s="395">
        <f t="shared" si="296"/>
        <v>0</v>
      </c>
      <c r="AE1729" s="396">
        <f>IF(OR(G1729=账期!$A$18,G1729=账期!$A$20,G1729=账期!$A$22,G1729=账期!$A$24,G1729=账期!$A$25,G1729=账期!$A$27,G1729=账期!$A$26,G1729=账期!$A$28,G1729=账期!$A$30,G1729=账期!$A$32,G1729=账期!$A$34,G1729=账期!$A$35,G1729=账期!$A$37,G1729=账期!$A$39,G1729=账期!$A$40,G1729=账期!$A$41,G1729=账期!$A$42,G1729=账期!$A$43,G1729=账期!$A$44,G1729=账期!$A$45,G1729=账期!$A$46,G1729=账期!$A$48,G1729=账期!$A$50,G1729=账期!$A$51,G1729=账期!$A$52,G1729=账期!$A$53,G1729=账期!$A$54,G1729=账期!$A$56,G1729=账期!$A$57,G1729=账期!$A$58,G1729=账期!$A$59,G1729=账期!$A$60,G1729=账期!$A$61,G1729=账期!$A$62,G1729=账期!$A$63,G1729=账期!$A$64,G1729=账期!$A$66,G1729=账期!$A$67,G1729=账期!$A$68,G1729=账期!$A$70,G1729=账期!$A$71),30,IF(OR(G1729=账期!$A$74,G1729=账期!$A$77,G1729=账期!$A$76,G1729=账期!$A$79,G1729=账期!$A$80,G1729=账期!$A$81,G1729=账期!$A$83,G1729=账期!$A$85,G1729=账期!$A$87,G1729=账期!$A$89,G1729=账期!$A$91),60,IF(OR(G1729=账期!$A$93,G1729=账期!$A$94,G1729=账期!$A$95,G1729=账期!$A$96,G1729=账期!$A$98,G1729=账期!$A$99,G1729=账期!$A$101,G1729=账期!$A$102),90,0)))</f>
        <v>0</v>
      </c>
      <c r="AF1729" s="396"/>
      <c r="AG1729" s="384"/>
      <c r="AH1729" s="396" t="str">
        <f t="shared" si="292"/>
        <v/>
      </c>
    </row>
    <row r="1730" spans="1:34" ht="18" customHeight="1" x14ac:dyDescent="0.25">
      <c r="A1730" s="301" t="str">
        <f t="shared" si="294"/>
        <v/>
      </c>
      <c r="B1730" s="397"/>
      <c r="C1730" s="398"/>
      <c r="D1730" s="399"/>
      <c r="E1730" s="383" t="str">
        <f t="shared" si="290"/>
        <v>C</v>
      </c>
      <c r="F1730" s="383" t="str">
        <f t="shared" si="291"/>
        <v>C</v>
      </c>
      <c r="G1730" s="400"/>
      <c r="H1730" s="385" t="str">
        <f>IF(G1730="","",VLOOKUP(G1730,下拉数据源!J:K,2,0))</f>
        <v/>
      </c>
      <c r="I1730" s="385"/>
      <c r="J1730" s="385"/>
      <c r="K1730" s="386"/>
      <c r="L1730" s="401"/>
      <c r="M1730" s="384"/>
      <c r="N1730" s="384"/>
      <c r="O1730" s="384"/>
      <c r="P1730" s="386"/>
      <c r="Q1730" s="387"/>
      <c r="R1730" s="286"/>
      <c r="S1730" s="388">
        <f t="shared" si="295"/>
        <v>0</v>
      </c>
      <c r="T1730" s="389"/>
      <c r="U1730" s="389">
        <f t="shared" si="293"/>
        <v>0</v>
      </c>
      <c r="V1730" s="451"/>
      <c r="W1730" s="452"/>
      <c r="X1730" s="386"/>
      <c r="Y1730" s="390"/>
      <c r="Z1730" s="391"/>
      <c r="AA1730" s="392"/>
      <c r="AB1730" s="393"/>
      <c r="AC1730" s="394"/>
      <c r="AD1730" s="395">
        <f t="shared" si="296"/>
        <v>0</v>
      </c>
      <c r="AE1730" s="396">
        <f>IF(OR(G1730=账期!$A$18,G1730=账期!$A$20,G1730=账期!$A$22,G1730=账期!$A$24,G1730=账期!$A$25,G1730=账期!$A$27,G1730=账期!$A$26,G1730=账期!$A$28,G1730=账期!$A$30,G1730=账期!$A$32,G1730=账期!$A$34,G1730=账期!$A$35,G1730=账期!$A$37,G1730=账期!$A$39,G1730=账期!$A$40,G1730=账期!$A$41,G1730=账期!$A$42,G1730=账期!$A$43,G1730=账期!$A$44,G1730=账期!$A$45,G1730=账期!$A$46,G1730=账期!$A$48,G1730=账期!$A$50,G1730=账期!$A$51,G1730=账期!$A$52,G1730=账期!$A$53,G1730=账期!$A$54,G1730=账期!$A$56,G1730=账期!$A$57,G1730=账期!$A$58,G1730=账期!$A$59,G1730=账期!$A$60,G1730=账期!$A$61,G1730=账期!$A$62,G1730=账期!$A$63,G1730=账期!$A$64,G1730=账期!$A$66,G1730=账期!$A$67,G1730=账期!$A$68,G1730=账期!$A$70,G1730=账期!$A$71),30,IF(OR(G1730=账期!$A$74,G1730=账期!$A$77,G1730=账期!$A$76,G1730=账期!$A$79,G1730=账期!$A$80,G1730=账期!$A$81,G1730=账期!$A$83,G1730=账期!$A$85,G1730=账期!$A$87,G1730=账期!$A$89,G1730=账期!$A$91),60,IF(OR(G1730=账期!$A$93,G1730=账期!$A$94,G1730=账期!$A$95,G1730=账期!$A$96,G1730=账期!$A$98,G1730=账期!$A$99,G1730=账期!$A$101,G1730=账期!$A$102),90,0)))</f>
        <v>0</v>
      </c>
      <c r="AF1730" s="396"/>
      <c r="AG1730" s="384"/>
      <c r="AH1730" s="396" t="str">
        <f t="shared" si="292"/>
        <v/>
      </c>
    </row>
    <row r="1731" spans="1:34" ht="18" customHeight="1" x14ac:dyDescent="0.25">
      <c r="A1731" s="301" t="str">
        <f t="shared" si="294"/>
        <v/>
      </c>
      <c r="B1731" s="397"/>
      <c r="C1731" s="398"/>
      <c r="D1731" s="399"/>
      <c r="E1731" s="383" t="str">
        <f t="shared" si="290"/>
        <v>C</v>
      </c>
      <c r="F1731" s="383" t="str">
        <f t="shared" si="291"/>
        <v>C</v>
      </c>
      <c r="G1731" s="400"/>
      <c r="H1731" s="385" t="str">
        <f>IF(G1731="","",VLOOKUP(G1731,下拉数据源!J:K,2,0))</f>
        <v/>
      </c>
      <c r="I1731" s="385"/>
      <c r="J1731" s="385"/>
      <c r="K1731" s="386"/>
      <c r="L1731" s="401"/>
      <c r="M1731" s="384"/>
      <c r="N1731" s="384"/>
      <c r="O1731" s="384"/>
      <c r="P1731" s="386"/>
      <c r="Q1731" s="387"/>
      <c r="R1731" s="286"/>
      <c r="S1731" s="388">
        <f t="shared" si="295"/>
        <v>0</v>
      </c>
      <c r="T1731" s="389"/>
      <c r="U1731" s="389">
        <f t="shared" si="293"/>
        <v>0</v>
      </c>
      <c r="V1731" s="451"/>
      <c r="W1731" s="452"/>
      <c r="X1731" s="386"/>
      <c r="Y1731" s="390"/>
      <c r="Z1731" s="391"/>
      <c r="AA1731" s="392"/>
      <c r="AB1731" s="393"/>
      <c r="AC1731" s="394"/>
      <c r="AD1731" s="395">
        <f t="shared" si="296"/>
        <v>0</v>
      </c>
      <c r="AE1731" s="396">
        <f>IF(OR(G1731=账期!$A$18,G1731=账期!$A$20,G1731=账期!$A$22,G1731=账期!$A$24,G1731=账期!$A$25,G1731=账期!$A$27,G1731=账期!$A$26,G1731=账期!$A$28,G1731=账期!$A$30,G1731=账期!$A$32,G1731=账期!$A$34,G1731=账期!$A$35,G1731=账期!$A$37,G1731=账期!$A$39,G1731=账期!$A$40,G1731=账期!$A$41,G1731=账期!$A$42,G1731=账期!$A$43,G1731=账期!$A$44,G1731=账期!$A$45,G1731=账期!$A$46,G1731=账期!$A$48,G1731=账期!$A$50,G1731=账期!$A$51,G1731=账期!$A$52,G1731=账期!$A$53,G1731=账期!$A$54,G1731=账期!$A$56,G1731=账期!$A$57,G1731=账期!$A$58,G1731=账期!$A$59,G1731=账期!$A$60,G1731=账期!$A$61,G1731=账期!$A$62,G1731=账期!$A$63,G1731=账期!$A$64,G1731=账期!$A$66,G1731=账期!$A$67,G1731=账期!$A$68,G1731=账期!$A$70,G1731=账期!$A$71),30,IF(OR(G1731=账期!$A$74,G1731=账期!$A$77,G1731=账期!$A$76,G1731=账期!$A$79,G1731=账期!$A$80,G1731=账期!$A$81,G1731=账期!$A$83,G1731=账期!$A$85,G1731=账期!$A$87,G1731=账期!$A$89,G1731=账期!$A$91),60,IF(OR(G1731=账期!$A$93,G1731=账期!$A$94,G1731=账期!$A$95,G1731=账期!$A$96,G1731=账期!$A$98,G1731=账期!$A$99,G1731=账期!$A$101,G1731=账期!$A$102),90,0)))</f>
        <v>0</v>
      </c>
      <c r="AF1731" s="396"/>
      <c r="AG1731" s="384"/>
      <c r="AH1731" s="396" t="str">
        <f t="shared" si="292"/>
        <v/>
      </c>
    </row>
    <row r="1732" spans="1:34" ht="18" customHeight="1" x14ac:dyDescent="0.25">
      <c r="A1732" s="301" t="str">
        <f t="shared" si="294"/>
        <v/>
      </c>
      <c r="B1732" s="397"/>
      <c r="C1732" s="398"/>
      <c r="D1732" s="399"/>
      <c r="E1732" s="383" t="str">
        <f t="shared" si="290"/>
        <v>C</v>
      </c>
      <c r="F1732" s="383" t="str">
        <f t="shared" si="291"/>
        <v>C</v>
      </c>
      <c r="G1732" s="400"/>
      <c r="H1732" s="385" t="str">
        <f>IF(G1732="","",VLOOKUP(G1732,下拉数据源!J:K,2,0))</f>
        <v/>
      </c>
      <c r="I1732" s="385"/>
      <c r="J1732" s="385"/>
      <c r="K1732" s="386"/>
      <c r="L1732" s="401"/>
      <c r="M1732" s="384"/>
      <c r="N1732" s="384"/>
      <c r="O1732" s="384"/>
      <c r="P1732" s="386"/>
      <c r="Q1732" s="387"/>
      <c r="R1732" s="286"/>
      <c r="S1732" s="388">
        <f t="shared" si="295"/>
        <v>0</v>
      </c>
      <c r="T1732" s="389"/>
      <c r="U1732" s="389">
        <f t="shared" si="293"/>
        <v>0</v>
      </c>
      <c r="V1732" s="451"/>
      <c r="W1732" s="452"/>
      <c r="X1732" s="386"/>
      <c r="Y1732" s="390"/>
      <c r="Z1732" s="391"/>
      <c r="AA1732" s="392"/>
      <c r="AB1732" s="393"/>
      <c r="AC1732" s="394"/>
      <c r="AD1732" s="395">
        <f t="shared" si="296"/>
        <v>0</v>
      </c>
      <c r="AE1732" s="396">
        <f>IF(OR(G1732=账期!$A$18,G1732=账期!$A$20,G1732=账期!$A$22,G1732=账期!$A$24,G1732=账期!$A$25,G1732=账期!$A$27,G1732=账期!$A$26,G1732=账期!$A$28,G1732=账期!$A$30,G1732=账期!$A$32,G1732=账期!$A$34,G1732=账期!$A$35,G1732=账期!$A$37,G1732=账期!$A$39,G1732=账期!$A$40,G1732=账期!$A$41,G1732=账期!$A$42,G1732=账期!$A$43,G1732=账期!$A$44,G1732=账期!$A$45,G1732=账期!$A$46,G1732=账期!$A$48,G1732=账期!$A$50,G1732=账期!$A$51,G1732=账期!$A$52,G1732=账期!$A$53,G1732=账期!$A$54,G1732=账期!$A$56,G1732=账期!$A$57,G1732=账期!$A$58,G1732=账期!$A$59,G1732=账期!$A$60,G1732=账期!$A$61,G1732=账期!$A$62,G1732=账期!$A$63,G1732=账期!$A$64,G1732=账期!$A$66,G1732=账期!$A$67,G1732=账期!$A$68,G1732=账期!$A$70,G1732=账期!$A$71),30,IF(OR(G1732=账期!$A$74,G1732=账期!$A$77,G1732=账期!$A$76,G1732=账期!$A$79,G1732=账期!$A$80,G1732=账期!$A$81,G1732=账期!$A$83,G1732=账期!$A$85,G1732=账期!$A$87,G1732=账期!$A$89,G1732=账期!$A$91),60,IF(OR(G1732=账期!$A$93,G1732=账期!$A$94,G1732=账期!$A$95,G1732=账期!$A$96,G1732=账期!$A$98,G1732=账期!$A$99,G1732=账期!$A$101,G1732=账期!$A$102),90,0)))</f>
        <v>0</v>
      </c>
      <c r="AF1732" s="396"/>
      <c r="AG1732" s="384"/>
      <c r="AH1732" s="396" t="str">
        <f t="shared" si="292"/>
        <v/>
      </c>
    </row>
    <row r="1733" spans="1:34" ht="18" customHeight="1" x14ac:dyDescent="0.25">
      <c r="A1733" s="301" t="str">
        <f t="shared" si="294"/>
        <v/>
      </c>
      <c r="B1733" s="397"/>
      <c r="C1733" s="398"/>
      <c r="D1733" s="399"/>
      <c r="E1733" s="383" t="str">
        <f t="shared" si="290"/>
        <v>C</v>
      </c>
      <c r="F1733" s="383" t="str">
        <f t="shared" si="291"/>
        <v>C</v>
      </c>
      <c r="G1733" s="400"/>
      <c r="H1733" s="385" t="str">
        <f>IF(G1733="","",VLOOKUP(G1733,下拉数据源!J:K,2,0))</f>
        <v/>
      </c>
      <c r="I1733" s="385"/>
      <c r="J1733" s="385"/>
      <c r="K1733" s="386"/>
      <c r="L1733" s="401"/>
      <c r="M1733" s="384"/>
      <c r="N1733" s="384"/>
      <c r="O1733" s="384"/>
      <c r="P1733" s="386"/>
      <c r="Q1733" s="387"/>
      <c r="R1733" s="286"/>
      <c r="S1733" s="388">
        <f t="shared" si="295"/>
        <v>0</v>
      </c>
      <c r="T1733" s="389"/>
      <c r="U1733" s="389">
        <f t="shared" si="293"/>
        <v>0</v>
      </c>
      <c r="V1733" s="451"/>
      <c r="W1733" s="452"/>
      <c r="X1733" s="386"/>
      <c r="Y1733" s="390"/>
      <c r="Z1733" s="391"/>
      <c r="AA1733" s="392"/>
      <c r="AB1733" s="393"/>
      <c r="AC1733" s="394"/>
      <c r="AD1733" s="395">
        <f t="shared" si="296"/>
        <v>0</v>
      </c>
      <c r="AE1733" s="396">
        <f>IF(OR(G1733=账期!$A$18,G1733=账期!$A$20,G1733=账期!$A$22,G1733=账期!$A$24,G1733=账期!$A$25,G1733=账期!$A$27,G1733=账期!$A$26,G1733=账期!$A$28,G1733=账期!$A$30,G1733=账期!$A$32,G1733=账期!$A$34,G1733=账期!$A$35,G1733=账期!$A$37,G1733=账期!$A$39,G1733=账期!$A$40,G1733=账期!$A$41,G1733=账期!$A$42,G1733=账期!$A$43,G1733=账期!$A$44,G1733=账期!$A$45,G1733=账期!$A$46,G1733=账期!$A$48,G1733=账期!$A$50,G1733=账期!$A$51,G1733=账期!$A$52,G1733=账期!$A$53,G1733=账期!$A$54,G1733=账期!$A$56,G1733=账期!$A$57,G1733=账期!$A$58,G1733=账期!$A$59,G1733=账期!$A$60,G1733=账期!$A$61,G1733=账期!$A$62,G1733=账期!$A$63,G1733=账期!$A$64,G1733=账期!$A$66,G1733=账期!$A$67,G1733=账期!$A$68,G1733=账期!$A$70,G1733=账期!$A$71),30,IF(OR(G1733=账期!$A$74,G1733=账期!$A$77,G1733=账期!$A$76,G1733=账期!$A$79,G1733=账期!$A$80,G1733=账期!$A$81,G1733=账期!$A$83,G1733=账期!$A$85,G1733=账期!$A$87,G1733=账期!$A$89,G1733=账期!$A$91),60,IF(OR(G1733=账期!$A$93,G1733=账期!$A$94,G1733=账期!$A$95,G1733=账期!$A$96,G1733=账期!$A$98,G1733=账期!$A$99,G1733=账期!$A$101,G1733=账期!$A$102),90,0)))</f>
        <v>0</v>
      </c>
      <c r="AF1733" s="396"/>
      <c r="AG1733" s="384"/>
      <c r="AH1733" s="396" t="str">
        <f t="shared" si="292"/>
        <v/>
      </c>
    </row>
    <row r="1734" spans="1:34" ht="18" customHeight="1" x14ac:dyDescent="0.25">
      <c r="A1734" s="301" t="str">
        <f t="shared" si="294"/>
        <v/>
      </c>
      <c r="B1734" s="397"/>
      <c r="C1734" s="398"/>
      <c r="D1734" s="399"/>
      <c r="E1734" s="383" t="str">
        <f t="shared" si="290"/>
        <v>C</v>
      </c>
      <c r="F1734" s="383" t="str">
        <f t="shared" si="291"/>
        <v>C</v>
      </c>
      <c r="G1734" s="400"/>
      <c r="H1734" s="385" t="str">
        <f>IF(G1734="","",VLOOKUP(G1734,下拉数据源!J:K,2,0))</f>
        <v/>
      </c>
      <c r="I1734" s="385"/>
      <c r="J1734" s="385"/>
      <c r="K1734" s="386"/>
      <c r="L1734" s="401"/>
      <c r="M1734" s="384"/>
      <c r="N1734" s="384"/>
      <c r="O1734" s="384"/>
      <c r="P1734" s="386"/>
      <c r="Q1734" s="387"/>
      <c r="R1734" s="286"/>
      <c r="S1734" s="388">
        <f t="shared" si="295"/>
        <v>0</v>
      </c>
      <c r="T1734" s="389"/>
      <c r="U1734" s="389">
        <f t="shared" si="293"/>
        <v>0</v>
      </c>
      <c r="V1734" s="451"/>
      <c r="W1734" s="452"/>
      <c r="X1734" s="386"/>
      <c r="Y1734" s="390"/>
      <c r="Z1734" s="391"/>
      <c r="AA1734" s="392"/>
      <c r="AB1734" s="393"/>
      <c r="AC1734" s="394"/>
      <c r="AD1734" s="395">
        <f t="shared" si="296"/>
        <v>0</v>
      </c>
      <c r="AE1734" s="396">
        <f>IF(OR(G1734=账期!$A$18,G1734=账期!$A$20,G1734=账期!$A$22,G1734=账期!$A$24,G1734=账期!$A$25,G1734=账期!$A$27,G1734=账期!$A$26,G1734=账期!$A$28,G1734=账期!$A$30,G1734=账期!$A$32,G1734=账期!$A$34,G1734=账期!$A$35,G1734=账期!$A$37,G1734=账期!$A$39,G1734=账期!$A$40,G1734=账期!$A$41,G1734=账期!$A$42,G1734=账期!$A$43,G1734=账期!$A$44,G1734=账期!$A$45,G1734=账期!$A$46,G1734=账期!$A$48,G1734=账期!$A$50,G1734=账期!$A$51,G1734=账期!$A$52,G1734=账期!$A$53,G1734=账期!$A$54,G1734=账期!$A$56,G1734=账期!$A$57,G1734=账期!$A$58,G1734=账期!$A$59,G1734=账期!$A$60,G1734=账期!$A$61,G1734=账期!$A$62,G1734=账期!$A$63,G1734=账期!$A$64,G1734=账期!$A$66,G1734=账期!$A$67,G1734=账期!$A$68,G1734=账期!$A$70,G1734=账期!$A$71),30,IF(OR(G1734=账期!$A$74,G1734=账期!$A$77,G1734=账期!$A$76,G1734=账期!$A$79,G1734=账期!$A$80,G1734=账期!$A$81,G1734=账期!$A$83,G1734=账期!$A$85,G1734=账期!$A$87,G1734=账期!$A$89,G1734=账期!$A$91),60,IF(OR(G1734=账期!$A$93,G1734=账期!$A$94,G1734=账期!$A$95,G1734=账期!$A$96,G1734=账期!$A$98,G1734=账期!$A$99,G1734=账期!$A$101,G1734=账期!$A$102),90,0)))</f>
        <v>0</v>
      </c>
      <c r="AF1734" s="396"/>
      <c r="AG1734" s="384"/>
      <c r="AH1734" s="396" t="str">
        <f t="shared" si="292"/>
        <v/>
      </c>
    </row>
    <row r="1735" spans="1:34" ht="18" customHeight="1" x14ac:dyDescent="0.25">
      <c r="A1735" s="301" t="str">
        <f t="shared" si="294"/>
        <v/>
      </c>
      <c r="B1735" s="397"/>
      <c r="C1735" s="398"/>
      <c r="D1735" s="399"/>
      <c r="E1735" s="383" t="str">
        <f t="shared" si="290"/>
        <v>C</v>
      </c>
      <c r="F1735" s="383" t="str">
        <f t="shared" si="291"/>
        <v>C</v>
      </c>
      <c r="G1735" s="400"/>
      <c r="H1735" s="385" t="str">
        <f>IF(G1735="","",VLOOKUP(G1735,下拉数据源!J:K,2,0))</f>
        <v/>
      </c>
      <c r="I1735" s="385"/>
      <c r="J1735" s="385"/>
      <c r="K1735" s="386"/>
      <c r="L1735" s="401"/>
      <c r="M1735" s="384"/>
      <c r="N1735" s="384"/>
      <c r="O1735" s="384"/>
      <c r="P1735" s="386"/>
      <c r="Q1735" s="387"/>
      <c r="R1735" s="286"/>
      <c r="S1735" s="388">
        <f t="shared" si="295"/>
        <v>0</v>
      </c>
      <c r="T1735" s="389"/>
      <c r="U1735" s="389">
        <f t="shared" si="293"/>
        <v>0</v>
      </c>
      <c r="V1735" s="451"/>
      <c r="W1735" s="452"/>
      <c r="X1735" s="386"/>
      <c r="Y1735" s="390"/>
      <c r="Z1735" s="391"/>
      <c r="AA1735" s="392"/>
      <c r="AB1735" s="393"/>
      <c r="AC1735" s="394"/>
      <c r="AD1735" s="395">
        <f t="shared" si="296"/>
        <v>0</v>
      </c>
      <c r="AE1735" s="396">
        <f>IF(OR(G1735=账期!$A$18,G1735=账期!$A$20,G1735=账期!$A$22,G1735=账期!$A$24,G1735=账期!$A$25,G1735=账期!$A$27,G1735=账期!$A$26,G1735=账期!$A$28,G1735=账期!$A$30,G1735=账期!$A$32,G1735=账期!$A$34,G1735=账期!$A$35,G1735=账期!$A$37,G1735=账期!$A$39,G1735=账期!$A$40,G1735=账期!$A$41,G1735=账期!$A$42,G1735=账期!$A$43,G1735=账期!$A$44,G1735=账期!$A$45,G1735=账期!$A$46,G1735=账期!$A$48,G1735=账期!$A$50,G1735=账期!$A$51,G1735=账期!$A$52,G1735=账期!$A$53,G1735=账期!$A$54,G1735=账期!$A$56,G1735=账期!$A$57,G1735=账期!$A$58,G1735=账期!$A$59,G1735=账期!$A$60,G1735=账期!$A$61,G1735=账期!$A$62,G1735=账期!$A$63,G1735=账期!$A$64,G1735=账期!$A$66,G1735=账期!$A$67,G1735=账期!$A$68,G1735=账期!$A$70,G1735=账期!$A$71),30,IF(OR(G1735=账期!$A$74,G1735=账期!$A$77,G1735=账期!$A$76,G1735=账期!$A$79,G1735=账期!$A$80,G1735=账期!$A$81,G1735=账期!$A$83,G1735=账期!$A$85,G1735=账期!$A$87,G1735=账期!$A$89,G1735=账期!$A$91),60,IF(OR(G1735=账期!$A$93,G1735=账期!$A$94,G1735=账期!$A$95,G1735=账期!$A$96,G1735=账期!$A$98,G1735=账期!$A$99,G1735=账期!$A$101,G1735=账期!$A$102),90,0)))</f>
        <v>0</v>
      </c>
      <c r="AF1735" s="396"/>
      <c r="AG1735" s="384"/>
      <c r="AH1735" s="396" t="str">
        <f t="shared" si="292"/>
        <v/>
      </c>
    </row>
    <row r="1736" spans="1:34" ht="18" customHeight="1" x14ac:dyDescent="0.25">
      <c r="A1736" s="301" t="str">
        <f t="shared" si="294"/>
        <v/>
      </c>
      <c r="B1736" s="397"/>
      <c r="C1736" s="398"/>
      <c r="D1736" s="399"/>
      <c r="E1736" s="383" t="str">
        <f t="shared" si="290"/>
        <v>C</v>
      </c>
      <c r="F1736" s="383" t="str">
        <f t="shared" si="291"/>
        <v>C</v>
      </c>
      <c r="G1736" s="400"/>
      <c r="H1736" s="385" t="str">
        <f>IF(G1736="","",VLOOKUP(G1736,下拉数据源!J:K,2,0))</f>
        <v/>
      </c>
      <c r="I1736" s="385"/>
      <c r="J1736" s="385"/>
      <c r="K1736" s="386"/>
      <c r="L1736" s="401"/>
      <c r="M1736" s="384"/>
      <c r="N1736" s="384"/>
      <c r="O1736" s="384"/>
      <c r="P1736" s="386"/>
      <c r="Q1736" s="387"/>
      <c r="R1736" s="286"/>
      <c r="S1736" s="388">
        <f t="shared" si="295"/>
        <v>0</v>
      </c>
      <c r="T1736" s="389"/>
      <c r="U1736" s="389">
        <f t="shared" si="293"/>
        <v>0</v>
      </c>
      <c r="V1736" s="451"/>
      <c r="W1736" s="452"/>
      <c r="X1736" s="386"/>
      <c r="Y1736" s="390"/>
      <c r="Z1736" s="391"/>
      <c r="AA1736" s="392"/>
      <c r="AB1736" s="393"/>
      <c r="AC1736" s="394"/>
      <c r="AD1736" s="395">
        <f t="shared" si="296"/>
        <v>0</v>
      </c>
      <c r="AE1736" s="396">
        <f>IF(OR(G1736=账期!$A$18,G1736=账期!$A$20,G1736=账期!$A$22,G1736=账期!$A$24,G1736=账期!$A$25,G1736=账期!$A$27,G1736=账期!$A$26,G1736=账期!$A$28,G1736=账期!$A$30,G1736=账期!$A$32,G1736=账期!$A$34,G1736=账期!$A$35,G1736=账期!$A$37,G1736=账期!$A$39,G1736=账期!$A$40,G1736=账期!$A$41,G1736=账期!$A$42,G1736=账期!$A$43,G1736=账期!$A$44,G1736=账期!$A$45,G1736=账期!$A$46,G1736=账期!$A$48,G1736=账期!$A$50,G1736=账期!$A$51,G1736=账期!$A$52,G1736=账期!$A$53,G1736=账期!$A$54,G1736=账期!$A$56,G1736=账期!$A$57,G1736=账期!$A$58,G1736=账期!$A$59,G1736=账期!$A$60,G1736=账期!$A$61,G1736=账期!$A$62,G1736=账期!$A$63,G1736=账期!$A$64,G1736=账期!$A$66,G1736=账期!$A$67,G1736=账期!$A$68,G1736=账期!$A$70,G1736=账期!$A$71),30,IF(OR(G1736=账期!$A$74,G1736=账期!$A$77,G1736=账期!$A$76,G1736=账期!$A$79,G1736=账期!$A$80,G1736=账期!$A$81,G1736=账期!$A$83,G1736=账期!$A$85,G1736=账期!$A$87,G1736=账期!$A$89,G1736=账期!$A$91),60,IF(OR(G1736=账期!$A$93,G1736=账期!$A$94,G1736=账期!$A$95,G1736=账期!$A$96,G1736=账期!$A$98,G1736=账期!$A$99,G1736=账期!$A$101,G1736=账期!$A$102),90,0)))</f>
        <v>0</v>
      </c>
      <c r="AF1736" s="396"/>
      <c r="AG1736" s="384"/>
      <c r="AH1736" s="396" t="str">
        <f t="shared" si="292"/>
        <v/>
      </c>
    </row>
    <row r="1737" spans="1:34" ht="18" customHeight="1" x14ac:dyDescent="0.25">
      <c r="A1737" s="301" t="str">
        <f t="shared" si="294"/>
        <v/>
      </c>
      <c r="B1737" s="397"/>
      <c r="C1737" s="398"/>
      <c r="D1737" s="399"/>
      <c r="E1737" s="383" t="str">
        <f t="shared" si="290"/>
        <v>C</v>
      </c>
      <c r="F1737" s="383" t="str">
        <f t="shared" si="291"/>
        <v>C</v>
      </c>
      <c r="G1737" s="400"/>
      <c r="H1737" s="385" t="str">
        <f>IF(G1737="","",VLOOKUP(G1737,下拉数据源!J:K,2,0))</f>
        <v/>
      </c>
      <c r="I1737" s="385"/>
      <c r="J1737" s="385"/>
      <c r="K1737" s="386"/>
      <c r="L1737" s="401"/>
      <c r="M1737" s="384"/>
      <c r="N1737" s="384"/>
      <c r="O1737" s="384"/>
      <c r="P1737" s="386"/>
      <c r="Q1737" s="387"/>
      <c r="R1737" s="286"/>
      <c r="S1737" s="388">
        <f t="shared" si="295"/>
        <v>0</v>
      </c>
      <c r="T1737" s="389"/>
      <c r="U1737" s="389">
        <f t="shared" si="293"/>
        <v>0</v>
      </c>
      <c r="V1737" s="451"/>
      <c r="W1737" s="452"/>
      <c r="X1737" s="386"/>
      <c r="Y1737" s="390"/>
      <c r="Z1737" s="391"/>
      <c r="AA1737" s="392"/>
      <c r="AB1737" s="393"/>
      <c r="AC1737" s="394"/>
      <c r="AD1737" s="395">
        <f t="shared" si="296"/>
        <v>0</v>
      </c>
      <c r="AE1737" s="396">
        <f>IF(OR(G1737=账期!$A$18,G1737=账期!$A$20,G1737=账期!$A$22,G1737=账期!$A$24,G1737=账期!$A$25,G1737=账期!$A$27,G1737=账期!$A$26,G1737=账期!$A$28,G1737=账期!$A$30,G1737=账期!$A$32,G1737=账期!$A$34,G1737=账期!$A$35,G1737=账期!$A$37,G1737=账期!$A$39,G1737=账期!$A$40,G1737=账期!$A$41,G1737=账期!$A$42,G1737=账期!$A$43,G1737=账期!$A$44,G1737=账期!$A$45,G1737=账期!$A$46,G1737=账期!$A$48,G1737=账期!$A$50,G1737=账期!$A$51,G1737=账期!$A$52,G1737=账期!$A$53,G1737=账期!$A$54,G1737=账期!$A$56,G1737=账期!$A$57,G1737=账期!$A$58,G1737=账期!$A$59,G1737=账期!$A$60,G1737=账期!$A$61,G1737=账期!$A$62,G1737=账期!$A$63,G1737=账期!$A$64,G1737=账期!$A$66,G1737=账期!$A$67,G1737=账期!$A$68,G1737=账期!$A$70,G1737=账期!$A$71),30,IF(OR(G1737=账期!$A$74,G1737=账期!$A$77,G1737=账期!$A$76,G1737=账期!$A$79,G1737=账期!$A$80,G1737=账期!$A$81,G1737=账期!$A$83,G1737=账期!$A$85,G1737=账期!$A$87,G1737=账期!$A$89,G1737=账期!$A$91),60,IF(OR(G1737=账期!$A$93,G1737=账期!$A$94,G1737=账期!$A$95,G1737=账期!$A$96,G1737=账期!$A$98,G1737=账期!$A$99,G1737=账期!$A$101,G1737=账期!$A$102),90,0)))</f>
        <v>0</v>
      </c>
      <c r="AF1737" s="396"/>
      <c r="AG1737" s="384"/>
      <c r="AH1737" s="396" t="str">
        <f t="shared" si="292"/>
        <v/>
      </c>
    </row>
    <row r="1738" spans="1:34" ht="18" customHeight="1" x14ac:dyDescent="0.25">
      <c r="A1738" s="301" t="str">
        <f t="shared" si="294"/>
        <v/>
      </c>
      <c r="B1738" s="397"/>
      <c r="C1738" s="398"/>
      <c r="D1738" s="399"/>
      <c r="E1738" s="383" t="str">
        <f t="shared" si="290"/>
        <v>C</v>
      </c>
      <c r="F1738" s="383" t="str">
        <f t="shared" si="291"/>
        <v>C</v>
      </c>
      <c r="G1738" s="400"/>
      <c r="H1738" s="385" t="str">
        <f>IF(G1738="","",VLOOKUP(G1738,下拉数据源!J:K,2,0))</f>
        <v/>
      </c>
      <c r="I1738" s="385"/>
      <c r="J1738" s="385"/>
      <c r="K1738" s="386"/>
      <c r="L1738" s="401"/>
      <c r="M1738" s="384"/>
      <c r="N1738" s="384"/>
      <c r="O1738" s="384"/>
      <c r="P1738" s="386"/>
      <c r="Q1738" s="387"/>
      <c r="R1738" s="286"/>
      <c r="S1738" s="388">
        <f t="shared" si="295"/>
        <v>0</v>
      </c>
      <c r="T1738" s="389"/>
      <c r="U1738" s="389">
        <f t="shared" si="293"/>
        <v>0</v>
      </c>
      <c r="V1738" s="451"/>
      <c r="W1738" s="452"/>
      <c r="X1738" s="386"/>
      <c r="Y1738" s="390"/>
      <c r="Z1738" s="391"/>
      <c r="AA1738" s="392"/>
      <c r="AB1738" s="393"/>
      <c r="AC1738" s="394"/>
      <c r="AD1738" s="395">
        <f t="shared" si="296"/>
        <v>0</v>
      </c>
      <c r="AE1738" s="396">
        <f>IF(OR(G1738=账期!$A$18,G1738=账期!$A$20,G1738=账期!$A$22,G1738=账期!$A$24,G1738=账期!$A$25,G1738=账期!$A$27,G1738=账期!$A$26,G1738=账期!$A$28,G1738=账期!$A$30,G1738=账期!$A$32,G1738=账期!$A$34,G1738=账期!$A$35,G1738=账期!$A$37,G1738=账期!$A$39,G1738=账期!$A$40,G1738=账期!$A$41,G1738=账期!$A$42,G1738=账期!$A$43,G1738=账期!$A$44,G1738=账期!$A$45,G1738=账期!$A$46,G1738=账期!$A$48,G1738=账期!$A$50,G1738=账期!$A$51,G1738=账期!$A$52,G1738=账期!$A$53,G1738=账期!$A$54,G1738=账期!$A$56,G1738=账期!$A$57,G1738=账期!$A$58,G1738=账期!$A$59,G1738=账期!$A$60,G1738=账期!$A$61,G1738=账期!$A$62,G1738=账期!$A$63,G1738=账期!$A$64,G1738=账期!$A$66,G1738=账期!$A$67,G1738=账期!$A$68,G1738=账期!$A$70,G1738=账期!$A$71),30,IF(OR(G1738=账期!$A$74,G1738=账期!$A$77,G1738=账期!$A$76,G1738=账期!$A$79,G1738=账期!$A$80,G1738=账期!$A$81,G1738=账期!$A$83,G1738=账期!$A$85,G1738=账期!$A$87,G1738=账期!$A$89,G1738=账期!$A$91),60,IF(OR(G1738=账期!$A$93,G1738=账期!$A$94,G1738=账期!$A$95,G1738=账期!$A$96,G1738=账期!$A$98,G1738=账期!$A$99,G1738=账期!$A$101,G1738=账期!$A$102),90,0)))</f>
        <v>0</v>
      </c>
      <c r="AF1738" s="396"/>
      <c r="AG1738" s="384"/>
      <c r="AH1738" s="396" t="str">
        <f t="shared" si="292"/>
        <v/>
      </c>
    </row>
    <row r="1739" spans="1:34" ht="18" customHeight="1" x14ac:dyDescent="0.25">
      <c r="A1739" s="301" t="str">
        <f t="shared" si="294"/>
        <v/>
      </c>
      <c r="B1739" s="397"/>
      <c r="C1739" s="398"/>
      <c r="D1739" s="399"/>
      <c r="E1739" s="383" t="str">
        <f t="shared" si="290"/>
        <v>C</v>
      </c>
      <c r="F1739" s="383" t="str">
        <f t="shared" si="291"/>
        <v>C</v>
      </c>
      <c r="G1739" s="400"/>
      <c r="H1739" s="385" t="str">
        <f>IF(G1739="","",VLOOKUP(G1739,下拉数据源!J:K,2,0))</f>
        <v/>
      </c>
      <c r="I1739" s="385"/>
      <c r="J1739" s="385"/>
      <c r="K1739" s="386"/>
      <c r="L1739" s="401"/>
      <c r="M1739" s="384"/>
      <c r="N1739" s="384"/>
      <c r="O1739" s="384"/>
      <c r="P1739" s="386"/>
      <c r="Q1739" s="387"/>
      <c r="R1739" s="286"/>
      <c r="S1739" s="388">
        <f t="shared" si="295"/>
        <v>0</v>
      </c>
      <c r="T1739" s="389"/>
      <c r="U1739" s="389">
        <f t="shared" si="293"/>
        <v>0</v>
      </c>
      <c r="V1739" s="451"/>
      <c r="W1739" s="452"/>
      <c r="X1739" s="386"/>
      <c r="Y1739" s="390"/>
      <c r="Z1739" s="391"/>
      <c r="AA1739" s="392"/>
      <c r="AB1739" s="393"/>
      <c r="AC1739" s="394"/>
      <c r="AD1739" s="395">
        <f t="shared" si="296"/>
        <v>0</v>
      </c>
      <c r="AE1739" s="396">
        <f>IF(OR(G1739=账期!$A$18,G1739=账期!$A$20,G1739=账期!$A$22,G1739=账期!$A$24,G1739=账期!$A$25,G1739=账期!$A$27,G1739=账期!$A$26,G1739=账期!$A$28,G1739=账期!$A$30,G1739=账期!$A$32,G1739=账期!$A$34,G1739=账期!$A$35,G1739=账期!$A$37,G1739=账期!$A$39,G1739=账期!$A$40,G1739=账期!$A$41,G1739=账期!$A$42,G1739=账期!$A$43,G1739=账期!$A$44,G1739=账期!$A$45,G1739=账期!$A$46,G1739=账期!$A$48,G1739=账期!$A$50,G1739=账期!$A$51,G1739=账期!$A$52,G1739=账期!$A$53,G1739=账期!$A$54,G1739=账期!$A$56,G1739=账期!$A$57,G1739=账期!$A$58,G1739=账期!$A$59,G1739=账期!$A$60,G1739=账期!$A$61,G1739=账期!$A$62,G1739=账期!$A$63,G1739=账期!$A$64,G1739=账期!$A$66,G1739=账期!$A$67,G1739=账期!$A$68,G1739=账期!$A$70,G1739=账期!$A$71),30,IF(OR(G1739=账期!$A$74,G1739=账期!$A$77,G1739=账期!$A$76,G1739=账期!$A$79,G1739=账期!$A$80,G1739=账期!$A$81,G1739=账期!$A$83,G1739=账期!$A$85,G1739=账期!$A$87,G1739=账期!$A$89,G1739=账期!$A$91),60,IF(OR(G1739=账期!$A$93,G1739=账期!$A$94,G1739=账期!$A$95,G1739=账期!$A$96,G1739=账期!$A$98,G1739=账期!$A$99,G1739=账期!$A$101,G1739=账期!$A$102),90,0)))</f>
        <v>0</v>
      </c>
      <c r="AF1739" s="396"/>
      <c r="AG1739" s="384"/>
      <c r="AH1739" s="396" t="str">
        <f t="shared" si="292"/>
        <v/>
      </c>
    </row>
    <row r="1740" spans="1:34" ht="18" customHeight="1" x14ac:dyDescent="0.25">
      <c r="A1740" s="301" t="str">
        <f t="shared" si="294"/>
        <v/>
      </c>
      <c r="B1740" s="397"/>
      <c r="C1740" s="398"/>
      <c r="D1740" s="399"/>
      <c r="E1740" s="383" t="str">
        <f t="shared" si="290"/>
        <v>C</v>
      </c>
      <c r="F1740" s="383" t="str">
        <f t="shared" si="291"/>
        <v>C</v>
      </c>
      <c r="G1740" s="400"/>
      <c r="H1740" s="385" t="str">
        <f>IF(G1740="","",VLOOKUP(G1740,下拉数据源!J:K,2,0))</f>
        <v/>
      </c>
      <c r="I1740" s="385"/>
      <c r="J1740" s="385"/>
      <c r="K1740" s="386"/>
      <c r="L1740" s="401"/>
      <c r="M1740" s="384"/>
      <c r="N1740" s="384"/>
      <c r="O1740" s="384"/>
      <c r="P1740" s="386"/>
      <c r="Q1740" s="387"/>
      <c r="R1740" s="286"/>
      <c r="S1740" s="388">
        <f t="shared" si="295"/>
        <v>0</v>
      </c>
      <c r="T1740" s="389"/>
      <c r="U1740" s="389">
        <f t="shared" si="293"/>
        <v>0</v>
      </c>
      <c r="V1740" s="451"/>
      <c r="W1740" s="452"/>
      <c r="X1740" s="386"/>
      <c r="Y1740" s="390"/>
      <c r="Z1740" s="391"/>
      <c r="AA1740" s="392"/>
      <c r="AB1740" s="393"/>
      <c r="AC1740" s="394"/>
      <c r="AD1740" s="395">
        <f t="shared" si="296"/>
        <v>0</v>
      </c>
      <c r="AE1740" s="396">
        <f>IF(OR(G1740=账期!$A$18,G1740=账期!$A$20,G1740=账期!$A$22,G1740=账期!$A$24,G1740=账期!$A$25,G1740=账期!$A$27,G1740=账期!$A$26,G1740=账期!$A$28,G1740=账期!$A$30,G1740=账期!$A$32,G1740=账期!$A$34,G1740=账期!$A$35,G1740=账期!$A$37,G1740=账期!$A$39,G1740=账期!$A$40,G1740=账期!$A$41,G1740=账期!$A$42,G1740=账期!$A$43,G1740=账期!$A$44,G1740=账期!$A$45,G1740=账期!$A$46,G1740=账期!$A$48,G1740=账期!$A$50,G1740=账期!$A$51,G1740=账期!$A$52,G1740=账期!$A$53,G1740=账期!$A$54,G1740=账期!$A$56,G1740=账期!$A$57,G1740=账期!$A$58,G1740=账期!$A$59,G1740=账期!$A$60,G1740=账期!$A$61,G1740=账期!$A$62,G1740=账期!$A$63,G1740=账期!$A$64,G1740=账期!$A$66,G1740=账期!$A$67,G1740=账期!$A$68,G1740=账期!$A$70,G1740=账期!$A$71),30,IF(OR(G1740=账期!$A$74,G1740=账期!$A$77,G1740=账期!$A$76,G1740=账期!$A$79,G1740=账期!$A$80,G1740=账期!$A$81,G1740=账期!$A$83,G1740=账期!$A$85,G1740=账期!$A$87,G1740=账期!$A$89,G1740=账期!$A$91),60,IF(OR(G1740=账期!$A$93,G1740=账期!$A$94,G1740=账期!$A$95,G1740=账期!$A$96,G1740=账期!$A$98,G1740=账期!$A$99,G1740=账期!$A$101,G1740=账期!$A$102),90,0)))</f>
        <v>0</v>
      </c>
      <c r="AF1740" s="396"/>
      <c r="AG1740" s="384"/>
      <c r="AH1740" s="396" t="str">
        <f t="shared" si="292"/>
        <v/>
      </c>
    </row>
    <row r="1741" spans="1:34" ht="18" customHeight="1" x14ac:dyDescent="0.25">
      <c r="A1741" s="301" t="str">
        <f t="shared" si="294"/>
        <v/>
      </c>
      <c r="B1741" s="397"/>
      <c r="C1741" s="398"/>
      <c r="D1741" s="399"/>
      <c r="E1741" s="383" t="str">
        <f t="shared" si="290"/>
        <v>C</v>
      </c>
      <c r="F1741" s="383" t="str">
        <f t="shared" si="291"/>
        <v>C</v>
      </c>
      <c r="G1741" s="400"/>
      <c r="H1741" s="385" t="str">
        <f>IF(G1741="","",VLOOKUP(G1741,下拉数据源!J:K,2,0))</f>
        <v/>
      </c>
      <c r="I1741" s="385"/>
      <c r="J1741" s="385"/>
      <c r="K1741" s="386"/>
      <c r="L1741" s="401"/>
      <c r="M1741" s="384"/>
      <c r="N1741" s="384"/>
      <c r="O1741" s="384"/>
      <c r="P1741" s="386"/>
      <c r="Q1741" s="387"/>
      <c r="R1741" s="286"/>
      <c r="S1741" s="388">
        <f t="shared" si="295"/>
        <v>0</v>
      </c>
      <c r="T1741" s="389"/>
      <c r="U1741" s="389">
        <f t="shared" si="293"/>
        <v>0</v>
      </c>
      <c r="V1741" s="451"/>
      <c r="W1741" s="452"/>
      <c r="X1741" s="386"/>
      <c r="Y1741" s="390"/>
      <c r="Z1741" s="391"/>
      <c r="AA1741" s="392"/>
      <c r="AB1741" s="393"/>
      <c r="AC1741" s="394"/>
      <c r="AD1741" s="395">
        <f t="shared" si="296"/>
        <v>0</v>
      </c>
      <c r="AE1741" s="396">
        <f>IF(OR(G1741=账期!$A$18,G1741=账期!$A$20,G1741=账期!$A$22,G1741=账期!$A$24,G1741=账期!$A$25,G1741=账期!$A$27,G1741=账期!$A$26,G1741=账期!$A$28,G1741=账期!$A$30,G1741=账期!$A$32,G1741=账期!$A$34,G1741=账期!$A$35,G1741=账期!$A$37,G1741=账期!$A$39,G1741=账期!$A$40,G1741=账期!$A$41,G1741=账期!$A$42,G1741=账期!$A$43,G1741=账期!$A$44,G1741=账期!$A$45,G1741=账期!$A$46,G1741=账期!$A$48,G1741=账期!$A$50,G1741=账期!$A$51,G1741=账期!$A$52,G1741=账期!$A$53,G1741=账期!$A$54,G1741=账期!$A$56,G1741=账期!$A$57,G1741=账期!$A$58,G1741=账期!$A$59,G1741=账期!$A$60,G1741=账期!$A$61,G1741=账期!$A$62,G1741=账期!$A$63,G1741=账期!$A$64,G1741=账期!$A$66,G1741=账期!$A$67,G1741=账期!$A$68,G1741=账期!$A$70,G1741=账期!$A$71),30,IF(OR(G1741=账期!$A$74,G1741=账期!$A$77,G1741=账期!$A$76,G1741=账期!$A$79,G1741=账期!$A$80,G1741=账期!$A$81,G1741=账期!$A$83,G1741=账期!$A$85,G1741=账期!$A$87,G1741=账期!$A$89,G1741=账期!$A$91),60,IF(OR(G1741=账期!$A$93,G1741=账期!$A$94,G1741=账期!$A$95,G1741=账期!$A$96,G1741=账期!$A$98,G1741=账期!$A$99,G1741=账期!$A$101,G1741=账期!$A$102),90,0)))</f>
        <v>0</v>
      </c>
      <c r="AF1741" s="396"/>
      <c r="AG1741" s="384"/>
      <c r="AH1741" s="396" t="str">
        <f t="shared" si="292"/>
        <v/>
      </c>
    </row>
    <row r="1742" spans="1:34" ht="18" customHeight="1" x14ac:dyDescent="0.25">
      <c r="A1742" s="301" t="str">
        <f t="shared" si="294"/>
        <v/>
      </c>
      <c r="B1742" s="397"/>
      <c r="C1742" s="398"/>
      <c r="D1742" s="399"/>
      <c r="E1742" s="383" t="str">
        <f t="shared" si="290"/>
        <v>C</v>
      </c>
      <c r="F1742" s="383" t="str">
        <f t="shared" si="291"/>
        <v>C</v>
      </c>
      <c r="G1742" s="400"/>
      <c r="H1742" s="385" t="str">
        <f>IF(G1742="","",VLOOKUP(G1742,下拉数据源!J:K,2,0))</f>
        <v/>
      </c>
      <c r="I1742" s="385"/>
      <c r="J1742" s="385"/>
      <c r="K1742" s="386"/>
      <c r="L1742" s="401"/>
      <c r="M1742" s="384"/>
      <c r="N1742" s="384"/>
      <c r="O1742" s="384"/>
      <c r="P1742" s="386"/>
      <c r="Q1742" s="387"/>
      <c r="R1742" s="286"/>
      <c r="S1742" s="388">
        <f t="shared" si="295"/>
        <v>0</v>
      </c>
      <c r="T1742" s="389"/>
      <c r="U1742" s="389">
        <f t="shared" si="293"/>
        <v>0</v>
      </c>
      <c r="V1742" s="451"/>
      <c r="W1742" s="452"/>
      <c r="X1742" s="386"/>
      <c r="Y1742" s="390"/>
      <c r="Z1742" s="391"/>
      <c r="AA1742" s="392"/>
      <c r="AB1742" s="393"/>
      <c r="AC1742" s="394"/>
      <c r="AD1742" s="395">
        <f t="shared" si="296"/>
        <v>0</v>
      </c>
      <c r="AE1742" s="396">
        <f>IF(OR(G1742=账期!$A$18,G1742=账期!$A$20,G1742=账期!$A$22,G1742=账期!$A$24,G1742=账期!$A$25,G1742=账期!$A$27,G1742=账期!$A$26,G1742=账期!$A$28,G1742=账期!$A$30,G1742=账期!$A$32,G1742=账期!$A$34,G1742=账期!$A$35,G1742=账期!$A$37,G1742=账期!$A$39,G1742=账期!$A$40,G1742=账期!$A$41,G1742=账期!$A$42,G1742=账期!$A$43,G1742=账期!$A$44,G1742=账期!$A$45,G1742=账期!$A$46,G1742=账期!$A$48,G1742=账期!$A$50,G1742=账期!$A$51,G1742=账期!$A$52,G1742=账期!$A$53,G1742=账期!$A$54,G1742=账期!$A$56,G1742=账期!$A$57,G1742=账期!$A$58,G1742=账期!$A$59,G1742=账期!$A$60,G1742=账期!$A$61,G1742=账期!$A$62,G1742=账期!$A$63,G1742=账期!$A$64,G1742=账期!$A$66,G1742=账期!$A$67,G1742=账期!$A$68,G1742=账期!$A$70,G1742=账期!$A$71),30,IF(OR(G1742=账期!$A$74,G1742=账期!$A$77,G1742=账期!$A$76,G1742=账期!$A$79,G1742=账期!$A$80,G1742=账期!$A$81,G1742=账期!$A$83,G1742=账期!$A$85,G1742=账期!$A$87,G1742=账期!$A$89,G1742=账期!$A$91),60,IF(OR(G1742=账期!$A$93,G1742=账期!$A$94,G1742=账期!$A$95,G1742=账期!$A$96,G1742=账期!$A$98,G1742=账期!$A$99,G1742=账期!$A$101,G1742=账期!$A$102),90,0)))</f>
        <v>0</v>
      </c>
      <c r="AF1742" s="396"/>
      <c r="AG1742" s="384"/>
      <c r="AH1742" s="396" t="str">
        <f t="shared" si="292"/>
        <v/>
      </c>
    </row>
    <row r="1743" spans="1:34" ht="18" customHeight="1" x14ac:dyDescent="0.25">
      <c r="A1743" s="301" t="str">
        <f t="shared" si="294"/>
        <v/>
      </c>
      <c r="B1743" s="397"/>
      <c r="C1743" s="398"/>
      <c r="D1743" s="399"/>
      <c r="E1743" s="383" t="str">
        <f t="shared" si="290"/>
        <v>C</v>
      </c>
      <c r="F1743" s="383" t="str">
        <f t="shared" si="291"/>
        <v>C</v>
      </c>
      <c r="G1743" s="400"/>
      <c r="H1743" s="385" t="str">
        <f>IF(G1743="","",VLOOKUP(G1743,下拉数据源!J:K,2,0))</f>
        <v/>
      </c>
      <c r="I1743" s="385"/>
      <c r="J1743" s="385"/>
      <c r="K1743" s="386"/>
      <c r="L1743" s="401"/>
      <c r="M1743" s="384"/>
      <c r="N1743" s="384"/>
      <c r="O1743" s="384"/>
      <c r="P1743" s="386"/>
      <c r="Q1743" s="387"/>
      <c r="R1743" s="286"/>
      <c r="S1743" s="388">
        <f t="shared" si="295"/>
        <v>0</v>
      </c>
      <c r="T1743" s="389"/>
      <c r="U1743" s="389">
        <f t="shared" si="293"/>
        <v>0</v>
      </c>
      <c r="V1743" s="451"/>
      <c r="W1743" s="452"/>
      <c r="X1743" s="386"/>
      <c r="Y1743" s="390"/>
      <c r="Z1743" s="391"/>
      <c r="AA1743" s="392"/>
      <c r="AB1743" s="393"/>
      <c r="AC1743" s="394"/>
      <c r="AD1743" s="395">
        <f t="shared" si="296"/>
        <v>0</v>
      </c>
      <c r="AE1743" s="396">
        <f>IF(OR(G1743=账期!$A$18,G1743=账期!$A$20,G1743=账期!$A$22,G1743=账期!$A$24,G1743=账期!$A$25,G1743=账期!$A$27,G1743=账期!$A$26,G1743=账期!$A$28,G1743=账期!$A$30,G1743=账期!$A$32,G1743=账期!$A$34,G1743=账期!$A$35,G1743=账期!$A$37,G1743=账期!$A$39,G1743=账期!$A$40,G1743=账期!$A$41,G1743=账期!$A$42,G1743=账期!$A$43,G1743=账期!$A$44,G1743=账期!$A$45,G1743=账期!$A$46,G1743=账期!$A$48,G1743=账期!$A$50,G1743=账期!$A$51,G1743=账期!$A$52,G1743=账期!$A$53,G1743=账期!$A$54,G1743=账期!$A$56,G1743=账期!$A$57,G1743=账期!$A$58,G1743=账期!$A$59,G1743=账期!$A$60,G1743=账期!$A$61,G1743=账期!$A$62,G1743=账期!$A$63,G1743=账期!$A$64,G1743=账期!$A$66,G1743=账期!$A$67,G1743=账期!$A$68,G1743=账期!$A$70,G1743=账期!$A$71),30,IF(OR(G1743=账期!$A$74,G1743=账期!$A$77,G1743=账期!$A$76,G1743=账期!$A$79,G1743=账期!$A$80,G1743=账期!$A$81,G1743=账期!$A$83,G1743=账期!$A$85,G1743=账期!$A$87,G1743=账期!$A$89,G1743=账期!$A$91),60,IF(OR(G1743=账期!$A$93,G1743=账期!$A$94,G1743=账期!$A$95,G1743=账期!$A$96,G1743=账期!$A$98,G1743=账期!$A$99,G1743=账期!$A$101,G1743=账期!$A$102),90,0)))</f>
        <v>0</v>
      </c>
      <c r="AF1743" s="396"/>
      <c r="AG1743" s="384"/>
      <c r="AH1743" s="396" t="str">
        <f t="shared" si="292"/>
        <v/>
      </c>
    </row>
    <row r="1744" spans="1:34" ht="18" customHeight="1" x14ac:dyDescent="0.25">
      <c r="A1744" s="301" t="str">
        <f t="shared" si="294"/>
        <v/>
      </c>
      <c r="B1744" s="397"/>
      <c r="C1744" s="398"/>
      <c r="D1744" s="399"/>
      <c r="E1744" s="383" t="str">
        <f t="shared" si="290"/>
        <v>C</v>
      </c>
      <c r="F1744" s="383" t="str">
        <f t="shared" si="291"/>
        <v>C</v>
      </c>
      <c r="G1744" s="400"/>
      <c r="H1744" s="385" t="str">
        <f>IF(G1744="","",VLOOKUP(G1744,下拉数据源!J:K,2,0))</f>
        <v/>
      </c>
      <c r="I1744" s="385"/>
      <c r="J1744" s="385"/>
      <c r="K1744" s="386"/>
      <c r="L1744" s="401"/>
      <c r="M1744" s="384"/>
      <c r="N1744" s="384"/>
      <c r="O1744" s="384"/>
      <c r="P1744" s="386"/>
      <c r="Q1744" s="387"/>
      <c r="R1744" s="286"/>
      <c r="S1744" s="388">
        <f t="shared" si="295"/>
        <v>0</v>
      </c>
      <c r="T1744" s="389"/>
      <c r="U1744" s="389">
        <f t="shared" si="293"/>
        <v>0</v>
      </c>
      <c r="V1744" s="451"/>
      <c r="W1744" s="452"/>
      <c r="X1744" s="386"/>
      <c r="Y1744" s="390"/>
      <c r="Z1744" s="391"/>
      <c r="AA1744" s="392"/>
      <c r="AB1744" s="393"/>
      <c r="AC1744" s="394"/>
      <c r="AD1744" s="395">
        <f t="shared" si="296"/>
        <v>0</v>
      </c>
      <c r="AE1744" s="396">
        <f>IF(OR(G1744=账期!$A$18,G1744=账期!$A$20,G1744=账期!$A$22,G1744=账期!$A$24,G1744=账期!$A$25,G1744=账期!$A$27,G1744=账期!$A$26,G1744=账期!$A$28,G1744=账期!$A$30,G1744=账期!$A$32,G1744=账期!$A$34,G1744=账期!$A$35,G1744=账期!$A$37,G1744=账期!$A$39,G1744=账期!$A$40,G1744=账期!$A$41,G1744=账期!$A$42,G1744=账期!$A$43,G1744=账期!$A$44,G1744=账期!$A$45,G1744=账期!$A$46,G1744=账期!$A$48,G1744=账期!$A$50,G1744=账期!$A$51,G1744=账期!$A$52,G1744=账期!$A$53,G1744=账期!$A$54,G1744=账期!$A$56,G1744=账期!$A$57,G1744=账期!$A$58,G1744=账期!$A$59,G1744=账期!$A$60,G1744=账期!$A$61,G1744=账期!$A$62,G1744=账期!$A$63,G1744=账期!$A$64,G1744=账期!$A$66,G1744=账期!$A$67,G1744=账期!$A$68,G1744=账期!$A$70,G1744=账期!$A$71),30,IF(OR(G1744=账期!$A$74,G1744=账期!$A$77,G1744=账期!$A$76,G1744=账期!$A$79,G1744=账期!$A$80,G1744=账期!$A$81,G1744=账期!$A$83,G1744=账期!$A$85,G1744=账期!$A$87,G1744=账期!$A$89,G1744=账期!$A$91),60,IF(OR(G1744=账期!$A$93,G1744=账期!$A$94,G1744=账期!$A$95,G1744=账期!$A$96,G1744=账期!$A$98,G1744=账期!$A$99,G1744=账期!$A$101,G1744=账期!$A$102),90,0)))</f>
        <v>0</v>
      </c>
      <c r="AF1744" s="396"/>
      <c r="AG1744" s="384"/>
      <c r="AH1744" s="396" t="str">
        <f t="shared" si="292"/>
        <v/>
      </c>
    </row>
    <row r="1745" spans="1:34" ht="18" customHeight="1" x14ac:dyDescent="0.25">
      <c r="A1745" s="301" t="str">
        <f t="shared" si="294"/>
        <v/>
      </c>
      <c r="B1745" s="397"/>
      <c r="C1745" s="398"/>
      <c r="D1745" s="399"/>
      <c r="E1745" s="383" t="str">
        <f t="shared" si="290"/>
        <v>C</v>
      </c>
      <c r="F1745" s="383" t="str">
        <f t="shared" si="291"/>
        <v>C</v>
      </c>
      <c r="G1745" s="400"/>
      <c r="H1745" s="385" t="str">
        <f>IF(G1745="","",VLOOKUP(G1745,下拉数据源!J:K,2,0))</f>
        <v/>
      </c>
      <c r="I1745" s="385"/>
      <c r="J1745" s="385"/>
      <c r="K1745" s="386"/>
      <c r="L1745" s="401"/>
      <c r="M1745" s="384"/>
      <c r="N1745" s="384"/>
      <c r="O1745" s="384"/>
      <c r="P1745" s="386"/>
      <c r="Q1745" s="387"/>
      <c r="R1745" s="286"/>
      <c r="S1745" s="388">
        <f t="shared" si="295"/>
        <v>0</v>
      </c>
      <c r="T1745" s="389"/>
      <c r="U1745" s="389">
        <f t="shared" si="293"/>
        <v>0</v>
      </c>
      <c r="V1745" s="451"/>
      <c r="W1745" s="452"/>
      <c r="X1745" s="386"/>
      <c r="Y1745" s="390"/>
      <c r="Z1745" s="391"/>
      <c r="AA1745" s="392"/>
      <c r="AB1745" s="393"/>
      <c r="AC1745" s="394"/>
      <c r="AD1745" s="395">
        <f t="shared" si="296"/>
        <v>0</v>
      </c>
      <c r="AE1745" s="396">
        <f>IF(OR(G1745=账期!$A$18,G1745=账期!$A$20,G1745=账期!$A$22,G1745=账期!$A$24,G1745=账期!$A$25,G1745=账期!$A$27,G1745=账期!$A$26,G1745=账期!$A$28,G1745=账期!$A$30,G1745=账期!$A$32,G1745=账期!$A$34,G1745=账期!$A$35,G1745=账期!$A$37,G1745=账期!$A$39,G1745=账期!$A$40,G1745=账期!$A$41,G1745=账期!$A$42,G1745=账期!$A$43,G1745=账期!$A$44,G1745=账期!$A$45,G1745=账期!$A$46,G1745=账期!$A$48,G1745=账期!$A$50,G1745=账期!$A$51,G1745=账期!$A$52,G1745=账期!$A$53,G1745=账期!$A$54,G1745=账期!$A$56,G1745=账期!$A$57,G1745=账期!$A$58,G1745=账期!$A$59,G1745=账期!$A$60,G1745=账期!$A$61,G1745=账期!$A$62,G1745=账期!$A$63,G1745=账期!$A$64,G1745=账期!$A$66,G1745=账期!$A$67,G1745=账期!$A$68,G1745=账期!$A$70,G1745=账期!$A$71),30,IF(OR(G1745=账期!$A$74,G1745=账期!$A$77,G1745=账期!$A$76,G1745=账期!$A$79,G1745=账期!$A$80,G1745=账期!$A$81,G1745=账期!$A$83,G1745=账期!$A$85,G1745=账期!$A$87,G1745=账期!$A$89,G1745=账期!$A$91),60,IF(OR(G1745=账期!$A$93,G1745=账期!$A$94,G1745=账期!$A$95,G1745=账期!$A$96,G1745=账期!$A$98,G1745=账期!$A$99,G1745=账期!$A$101,G1745=账期!$A$102),90,0)))</f>
        <v>0</v>
      </c>
      <c r="AF1745" s="396"/>
      <c r="AG1745" s="384"/>
      <c r="AH1745" s="396" t="str">
        <f t="shared" si="292"/>
        <v/>
      </c>
    </row>
    <row r="1746" spans="1:34" ht="18" customHeight="1" x14ac:dyDescent="0.25">
      <c r="A1746" s="301" t="str">
        <f t="shared" si="294"/>
        <v/>
      </c>
      <c r="B1746" s="397"/>
      <c r="C1746" s="398"/>
      <c r="D1746" s="399"/>
      <c r="E1746" s="383" t="str">
        <f t="shared" si="290"/>
        <v>C</v>
      </c>
      <c r="F1746" s="383" t="str">
        <f t="shared" si="291"/>
        <v>C</v>
      </c>
      <c r="G1746" s="400"/>
      <c r="H1746" s="385" t="str">
        <f>IF(G1746="","",VLOOKUP(G1746,下拉数据源!J:K,2,0))</f>
        <v/>
      </c>
      <c r="I1746" s="385"/>
      <c r="J1746" s="385"/>
      <c r="K1746" s="386"/>
      <c r="L1746" s="401"/>
      <c r="M1746" s="384"/>
      <c r="N1746" s="384"/>
      <c r="O1746" s="384"/>
      <c r="P1746" s="386"/>
      <c r="Q1746" s="387"/>
      <c r="R1746" s="286"/>
      <c r="S1746" s="388">
        <f t="shared" si="295"/>
        <v>0</v>
      </c>
      <c r="T1746" s="389"/>
      <c r="U1746" s="389">
        <f t="shared" si="293"/>
        <v>0</v>
      </c>
      <c r="V1746" s="451"/>
      <c r="W1746" s="452"/>
      <c r="X1746" s="386"/>
      <c r="Y1746" s="390"/>
      <c r="Z1746" s="391"/>
      <c r="AA1746" s="392"/>
      <c r="AB1746" s="393"/>
      <c r="AC1746" s="394"/>
      <c r="AD1746" s="395">
        <f t="shared" si="296"/>
        <v>0</v>
      </c>
      <c r="AE1746" s="396">
        <f>IF(OR(G1746=账期!$A$18,G1746=账期!$A$20,G1746=账期!$A$22,G1746=账期!$A$24,G1746=账期!$A$25,G1746=账期!$A$27,G1746=账期!$A$26,G1746=账期!$A$28,G1746=账期!$A$30,G1746=账期!$A$32,G1746=账期!$A$34,G1746=账期!$A$35,G1746=账期!$A$37,G1746=账期!$A$39,G1746=账期!$A$40,G1746=账期!$A$41,G1746=账期!$A$42,G1746=账期!$A$43,G1746=账期!$A$44,G1746=账期!$A$45,G1746=账期!$A$46,G1746=账期!$A$48,G1746=账期!$A$50,G1746=账期!$A$51,G1746=账期!$A$52,G1746=账期!$A$53,G1746=账期!$A$54,G1746=账期!$A$56,G1746=账期!$A$57,G1746=账期!$A$58,G1746=账期!$A$59,G1746=账期!$A$60,G1746=账期!$A$61,G1746=账期!$A$62,G1746=账期!$A$63,G1746=账期!$A$64,G1746=账期!$A$66,G1746=账期!$A$67,G1746=账期!$A$68,G1746=账期!$A$70,G1746=账期!$A$71),30,IF(OR(G1746=账期!$A$74,G1746=账期!$A$77,G1746=账期!$A$76,G1746=账期!$A$79,G1746=账期!$A$80,G1746=账期!$A$81,G1746=账期!$A$83,G1746=账期!$A$85,G1746=账期!$A$87,G1746=账期!$A$89,G1746=账期!$A$91),60,IF(OR(G1746=账期!$A$93,G1746=账期!$A$94,G1746=账期!$A$95,G1746=账期!$A$96,G1746=账期!$A$98,G1746=账期!$A$99,G1746=账期!$A$101,G1746=账期!$A$102),90,0)))</f>
        <v>0</v>
      </c>
      <c r="AF1746" s="396"/>
      <c r="AG1746" s="384"/>
      <c r="AH1746" s="396" t="str">
        <f t="shared" si="292"/>
        <v/>
      </c>
    </row>
    <row r="1747" spans="1:34" ht="18" customHeight="1" x14ac:dyDescent="0.25">
      <c r="A1747" s="301" t="str">
        <f t="shared" si="294"/>
        <v/>
      </c>
      <c r="B1747" s="397"/>
      <c r="C1747" s="398"/>
      <c r="D1747" s="399"/>
      <c r="E1747" s="383" t="str">
        <f t="shared" si="290"/>
        <v>C</v>
      </c>
      <c r="F1747" s="383" t="str">
        <f t="shared" si="291"/>
        <v>C</v>
      </c>
      <c r="G1747" s="400"/>
      <c r="H1747" s="385" t="str">
        <f>IF(G1747="","",VLOOKUP(G1747,下拉数据源!J:K,2,0))</f>
        <v/>
      </c>
      <c r="I1747" s="385"/>
      <c r="J1747" s="385"/>
      <c r="K1747" s="386"/>
      <c r="L1747" s="401"/>
      <c r="M1747" s="384"/>
      <c r="N1747" s="384"/>
      <c r="O1747" s="384"/>
      <c r="P1747" s="386"/>
      <c r="Q1747" s="387"/>
      <c r="R1747" s="286"/>
      <c r="S1747" s="388">
        <f t="shared" si="295"/>
        <v>0</v>
      </c>
      <c r="T1747" s="389"/>
      <c r="U1747" s="389">
        <f t="shared" si="293"/>
        <v>0</v>
      </c>
      <c r="V1747" s="451"/>
      <c r="W1747" s="452"/>
      <c r="X1747" s="386"/>
      <c r="Y1747" s="390"/>
      <c r="Z1747" s="391"/>
      <c r="AA1747" s="392"/>
      <c r="AB1747" s="393"/>
      <c r="AC1747" s="394"/>
      <c r="AD1747" s="395">
        <f t="shared" si="296"/>
        <v>0</v>
      </c>
      <c r="AE1747" s="396">
        <f>IF(OR(G1747=账期!$A$18,G1747=账期!$A$20,G1747=账期!$A$22,G1747=账期!$A$24,G1747=账期!$A$25,G1747=账期!$A$27,G1747=账期!$A$26,G1747=账期!$A$28,G1747=账期!$A$30,G1747=账期!$A$32,G1747=账期!$A$34,G1747=账期!$A$35,G1747=账期!$A$37,G1747=账期!$A$39,G1747=账期!$A$40,G1747=账期!$A$41,G1747=账期!$A$42,G1747=账期!$A$43,G1747=账期!$A$44,G1747=账期!$A$45,G1747=账期!$A$46,G1747=账期!$A$48,G1747=账期!$A$50,G1747=账期!$A$51,G1747=账期!$A$52,G1747=账期!$A$53,G1747=账期!$A$54,G1747=账期!$A$56,G1747=账期!$A$57,G1747=账期!$A$58,G1747=账期!$A$59,G1747=账期!$A$60,G1747=账期!$A$61,G1747=账期!$A$62,G1747=账期!$A$63,G1747=账期!$A$64,G1747=账期!$A$66,G1747=账期!$A$67,G1747=账期!$A$68,G1747=账期!$A$70,G1747=账期!$A$71),30,IF(OR(G1747=账期!$A$74,G1747=账期!$A$77,G1747=账期!$A$76,G1747=账期!$A$79,G1747=账期!$A$80,G1747=账期!$A$81,G1747=账期!$A$83,G1747=账期!$A$85,G1747=账期!$A$87,G1747=账期!$A$89,G1747=账期!$A$91),60,IF(OR(G1747=账期!$A$93,G1747=账期!$A$94,G1747=账期!$A$95,G1747=账期!$A$96,G1747=账期!$A$98,G1747=账期!$A$99,G1747=账期!$A$101,G1747=账期!$A$102),90,0)))</f>
        <v>0</v>
      </c>
      <c r="AF1747" s="396"/>
      <c r="AG1747" s="384"/>
      <c r="AH1747" s="396" t="str">
        <f t="shared" si="292"/>
        <v/>
      </c>
    </row>
    <row r="1748" spans="1:34" ht="18" customHeight="1" x14ac:dyDescent="0.25">
      <c r="A1748" s="301" t="str">
        <f t="shared" si="294"/>
        <v/>
      </c>
      <c r="B1748" s="397"/>
      <c r="C1748" s="398"/>
      <c r="D1748" s="399"/>
      <c r="E1748" s="383" t="str">
        <f t="shared" si="290"/>
        <v>C</v>
      </c>
      <c r="F1748" s="383" t="str">
        <f t="shared" si="291"/>
        <v>C</v>
      </c>
      <c r="G1748" s="400"/>
      <c r="H1748" s="385" t="str">
        <f>IF(G1748="","",VLOOKUP(G1748,下拉数据源!J:K,2,0))</f>
        <v/>
      </c>
      <c r="I1748" s="385"/>
      <c r="J1748" s="385"/>
      <c r="K1748" s="386"/>
      <c r="L1748" s="401"/>
      <c r="M1748" s="384"/>
      <c r="N1748" s="384"/>
      <c r="O1748" s="384"/>
      <c r="P1748" s="386"/>
      <c r="Q1748" s="387"/>
      <c r="R1748" s="286"/>
      <c r="S1748" s="388">
        <f t="shared" si="295"/>
        <v>0</v>
      </c>
      <c r="T1748" s="389"/>
      <c r="U1748" s="389">
        <f t="shared" si="293"/>
        <v>0</v>
      </c>
      <c r="V1748" s="451"/>
      <c r="W1748" s="452"/>
      <c r="X1748" s="386"/>
      <c r="Y1748" s="390"/>
      <c r="Z1748" s="391"/>
      <c r="AA1748" s="392"/>
      <c r="AB1748" s="393"/>
      <c r="AC1748" s="394"/>
      <c r="AD1748" s="395">
        <f t="shared" si="296"/>
        <v>0</v>
      </c>
      <c r="AE1748" s="396">
        <f>IF(OR(G1748=账期!$A$18,G1748=账期!$A$20,G1748=账期!$A$22,G1748=账期!$A$24,G1748=账期!$A$25,G1748=账期!$A$27,G1748=账期!$A$26,G1748=账期!$A$28,G1748=账期!$A$30,G1748=账期!$A$32,G1748=账期!$A$34,G1748=账期!$A$35,G1748=账期!$A$37,G1748=账期!$A$39,G1748=账期!$A$40,G1748=账期!$A$41,G1748=账期!$A$42,G1748=账期!$A$43,G1748=账期!$A$44,G1748=账期!$A$45,G1748=账期!$A$46,G1748=账期!$A$48,G1748=账期!$A$50,G1748=账期!$A$51,G1748=账期!$A$52,G1748=账期!$A$53,G1748=账期!$A$54,G1748=账期!$A$56,G1748=账期!$A$57,G1748=账期!$A$58,G1748=账期!$A$59,G1748=账期!$A$60,G1748=账期!$A$61,G1748=账期!$A$62,G1748=账期!$A$63,G1748=账期!$A$64,G1748=账期!$A$66,G1748=账期!$A$67,G1748=账期!$A$68,G1748=账期!$A$70,G1748=账期!$A$71),30,IF(OR(G1748=账期!$A$74,G1748=账期!$A$77,G1748=账期!$A$76,G1748=账期!$A$79,G1748=账期!$A$80,G1748=账期!$A$81,G1748=账期!$A$83,G1748=账期!$A$85,G1748=账期!$A$87,G1748=账期!$A$89,G1748=账期!$A$91),60,IF(OR(G1748=账期!$A$93,G1748=账期!$A$94,G1748=账期!$A$95,G1748=账期!$A$96,G1748=账期!$A$98,G1748=账期!$A$99,G1748=账期!$A$101,G1748=账期!$A$102),90,0)))</f>
        <v>0</v>
      </c>
      <c r="AF1748" s="396"/>
      <c r="AG1748" s="384"/>
      <c r="AH1748" s="396" t="str">
        <f t="shared" si="292"/>
        <v/>
      </c>
    </row>
    <row r="1749" spans="1:34" ht="18" customHeight="1" x14ac:dyDescent="0.25">
      <c r="A1749" s="301" t="str">
        <f t="shared" si="294"/>
        <v/>
      </c>
      <c r="B1749" s="397"/>
      <c r="C1749" s="398"/>
      <c r="D1749" s="399"/>
      <c r="E1749" s="383" t="str">
        <f t="shared" si="290"/>
        <v>C</v>
      </c>
      <c r="F1749" s="383" t="str">
        <f t="shared" si="291"/>
        <v>C</v>
      </c>
      <c r="G1749" s="400"/>
      <c r="H1749" s="385" t="str">
        <f>IF(G1749="","",VLOOKUP(G1749,下拉数据源!J:K,2,0))</f>
        <v/>
      </c>
      <c r="I1749" s="385"/>
      <c r="J1749" s="385"/>
      <c r="K1749" s="386"/>
      <c r="L1749" s="401"/>
      <c r="M1749" s="384"/>
      <c r="N1749" s="384"/>
      <c r="O1749" s="384"/>
      <c r="P1749" s="386"/>
      <c r="Q1749" s="387"/>
      <c r="R1749" s="286"/>
      <c r="S1749" s="388">
        <f t="shared" si="295"/>
        <v>0</v>
      </c>
      <c r="T1749" s="389"/>
      <c r="U1749" s="389">
        <f t="shared" si="293"/>
        <v>0</v>
      </c>
      <c r="V1749" s="451"/>
      <c r="W1749" s="452"/>
      <c r="X1749" s="386"/>
      <c r="Y1749" s="390"/>
      <c r="Z1749" s="391"/>
      <c r="AA1749" s="392"/>
      <c r="AB1749" s="393"/>
      <c r="AC1749" s="394"/>
      <c r="AD1749" s="395">
        <f t="shared" si="296"/>
        <v>0</v>
      </c>
      <c r="AE1749" s="396">
        <f>IF(OR(G1749=账期!$A$18,G1749=账期!$A$20,G1749=账期!$A$22,G1749=账期!$A$24,G1749=账期!$A$25,G1749=账期!$A$27,G1749=账期!$A$26,G1749=账期!$A$28,G1749=账期!$A$30,G1749=账期!$A$32,G1749=账期!$A$34,G1749=账期!$A$35,G1749=账期!$A$37,G1749=账期!$A$39,G1749=账期!$A$40,G1749=账期!$A$41,G1749=账期!$A$42,G1749=账期!$A$43,G1749=账期!$A$44,G1749=账期!$A$45,G1749=账期!$A$46,G1749=账期!$A$48,G1749=账期!$A$50,G1749=账期!$A$51,G1749=账期!$A$52,G1749=账期!$A$53,G1749=账期!$A$54,G1749=账期!$A$56,G1749=账期!$A$57,G1749=账期!$A$58,G1749=账期!$A$59,G1749=账期!$A$60,G1749=账期!$A$61,G1749=账期!$A$62,G1749=账期!$A$63,G1749=账期!$A$64,G1749=账期!$A$66,G1749=账期!$A$67,G1749=账期!$A$68,G1749=账期!$A$70,G1749=账期!$A$71),30,IF(OR(G1749=账期!$A$74,G1749=账期!$A$77,G1749=账期!$A$76,G1749=账期!$A$79,G1749=账期!$A$80,G1749=账期!$A$81,G1749=账期!$A$83,G1749=账期!$A$85,G1749=账期!$A$87,G1749=账期!$A$89,G1749=账期!$A$91),60,IF(OR(G1749=账期!$A$93,G1749=账期!$A$94,G1749=账期!$A$95,G1749=账期!$A$96,G1749=账期!$A$98,G1749=账期!$A$99,G1749=账期!$A$101,G1749=账期!$A$102),90,0)))</f>
        <v>0</v>
      </c>
      <c r="AF1749" s="396"/>
      <c r="AG1749" s="384"/>
      <c r="AH1749" s="396" t="str">
        <f t="shared" si="292"/>
        <v/>
      </c>
    </row>
    <row r="1750" spans="1:34" ht="18" customHeight="1" x14ac:dyDescent="0.25">
      <c r="A1750" s="301" t="str">
        <f t="shared" si="294"/>
        <v/>
      </c>
      <c r="B1750" s="397"/>
      <c r="C1750" s="398"/>
      <c r="D1750" s="399"/>
      <c r="E1750" s="383" t="str">
        <f t="shared" si="290"/>
        <v>C</v>
      </c>
      <c r="F1750" s="383" t="str">
        <f t="shared" si="291"/>
        <v>C</v>
      </c>
      <c r="G1750" s="400"/>
      <c r="H1750" s="385" t="str">
        <f>IF(G1750="","",VLOOKUP(G1750,下拉数据源!J:K,2,0))</f>
        <v/>
      </c>
      <c r="I1750" s="385"/>
      <c r="J1750" s="385"/>
      <c r="K1750" s="386"/>
      <c r="L1750" s="401"/>
      <c r="M1750" s="384"/>
      <c r="N1750" s="384"/>
      <c r="O1750" s="384"/>
      <c r="P1750" s="386"/>
      <c r="Q1750" s="387"/>
      <c r="R1750" s="286"/>
      <c r="S1750" s="388">
        <f t="shared" si="295"/>
        <v>0</v>
      </c>
      <c r="T1750" s="389"/>
      <c r="U1750" s="389">
        <f t="shared" si="293"/>
        <v>0</v>
      </c>
      <c r="V1750" s="451"/>
      <c r="W1750" s="452"/>
      <c r="X1750" s="386"/>
      <c r="Y1750" s="390"/>
      <c r="Z1750" s="391"/>
      <c r="AA1750" s="392"/>
      <c r="AB1750" s="393"/>
      <c r="AC1750" s="394"/>
      <c r="AD1750" s="395">
        <f t="shared" si="296"/>
        <v>0</v>
      </c>
      <c r="AE1750" s="396">
        <f>IF(OR(G1750=账期!$A$18,G1750=账期!$A$20,G1750=账期!$A$22,G1750=账期!$A$24,G1750=账期!$A$25,G1750=账期!$A$27,G1750=账期!$A$26,G1750=账期!$A$28,G1750=账期!$A$30,G1750=账期!$A$32,G1750=账期!$A$34,G1750=账期!$A$35,G1750=账期!$A$37,G1750=账期!$A$39,G1750=账期!$A$40,G1750=账期!$A$41,G1750=账期!$A$42,G1750=账期!$A$43,G1750=账期!$A$44,G1750=账期!$A$45,G1750=账期!$A$46,G1750=账期!$A$48,G1750=账期!$A$50,G1750=账期!$A$51,G1750=账期!$A$52,G1750=账期!$A$53,G1750=账期!$A$54,G1750=账期!$A$56,G1750=账期!$A$57,G1750=账期!$A$58,G1750=账期!$A$59,G1750=账期!$A$60,G1750=账期!$A$61,G1750=账期!$A$62,G1750=账期!$A$63,G1750=账期!$A$64,G1750=账期!$A$66,G1750=账期!$A$67,G1750=账期!$A$68,G1750=账期!$A$70,G1750=账期!$A$71),30,IF(OR(G1750=账期!$A$74,G1750=账期!$A$77,G1750=账期!$A$76,G1750=账期!$A$79,G1750=账期!$A$80,G1750=账期!$A$81,G1750=账期!$A$83,G1750=账期!$A$85,G1750=账期!$A$87,G1750=账期!$A$89,G1750=账期!$A$91),60,IF(OR(G1750=账期!$A$93,G1750=账期!$A$94,G1750=账期!$A$95,G1750=账期!$A$96,G1750=账期!$A$98,G1750=账期!$A$99,G1750=账期!$A$101,G1750=账期!$A$102),90,0)))</f>
        <v>0</v>
      </c>
      <c r="AF1750" s="396"/>
      <c r="AG1750" s="384"/>
      <c r="AH1750" s="396" t="str">
        <f t="shared" si="292"/>
        <v/>
      </c>
    </row>
    <row r="1751" spans="1:34" ht="18" customHeight="1" x14ac:dyDescent="0.25">
      <c r="A1751" s="301" t="str">
        <f t="shared" si="294"/>
        <v/>
      </c>
      <c r="B1751" s="397"/>
      <c r="C1751" s="398"/>
      <c r="D1751" s="399"/>
      <c r="E1751" s="383" t="str">
        <f t="shared" si="290"/>
        <v>C</v>
      </c>
      <c r="F1751" s="383" t="str">
        <f t="shared" si="291"/>
        <v>C</v>
      </c>
      <c r="G1751" s="400"/>
      <c r="H1751" s="385" t="str">
        <f>IF(G1751="","",VLOOKUP(G1751,下拉数据源!J:K,2,0))</f>
        <v/>
      </c>
      <c r="I1751" s="385"/>
      <c r="J1751" s="385"/>
      <c r="K1751" s="386"/>
      <c r="L1751" s="401"/>
      <c r="M1751" s="384"/>
      <c r="N1751" s="384"/>
      <c r="O1751" s="384"/>
      <c r="P1751" s="386"/>
      <c r="Q1751" s="387"/>
      <c r="R1751" s="286"/>
      <c r="S1751" s="388">
        <f t="shared" si="295"/>
        <v>0</v>
      </c>
      <c r="T1751" s="389"/>
      <c r="U1751" s="389">
        <f t="shared" si="293"/>
        <v>0</v>
      </c>
      <c r="V1751" s="451"/>
      <c r="W1751" s="452"/>
      <c r="X1751" s="386"/>
      <c r="Y1751" s="390"/>
      <c r="Z1751" s="391"/>
      <c r="AA1751" s="392"/>
      <c r="AB1751" s="393"/>
      <c r="AC1751" s="394"/>
      <c r="AD1751" s="395">
        <f t="shared" si="296"/>
        <v>0</v>
      </c>
      <c r="AE1751" s="396">
        <f>IF(OR(G1751=账期!$A$18,G1751=账期!$A$20,G1751=账期!$A$22,G1751=账期!$A$24,G1751=账期!$A$25,G1751=账期!$A$27,G1751=账期!$A$26,G1751=账期!$A$28,G1751=账期!$A$30,G1751=账期!$A$32,G1751=账期!$A$34,G1751=账期!$A$35,G1751=账期!$A$37,G1751=账期!$A$39,G1751=账期!$A$40,G1751=账期!$A$41,G1751=账期!$A$42,G1751=账期!$A$43,G1751=账期!$A$44,G1751=账期!$A$45,G1751=账期!$A$46,G1751=账期!$A$48,G1751=账期!$A$50,G1751=账期!$A$51,G1751=账期!$A$52,G1751=账期!$A$53,G1751=账期!$A$54,G1751=账期!$A$56,G1751=账期!$A$57,G1751=账期!$A$58,G1751=账期!$A$59,G1751=账期!$A$60,G1751=账期!$A$61,G1751=账期!$A$62,G1751=账期!$A$63,G1751=账期!$A$64,G1751=账期!$A$66,G1751=账期!$A$67,G1751=账期!$A$68,G1751=账期!$A$70,G1751=账期!$A$71),30,IF(OR(G1751=账期!$A$74,G1751=账期!$A$77,G1751=账期!$A$76,G1751=账期!$A$79,G1751=账期!$A$80,G1751=账期!$A$81,G1751=账期!$A$83,G1751=账期!$A$85,G1751=账期!$A$87,G1751=账期!$A$89,G1751=账期!$A$91),60,IF(OR(G1751=账期!$A$93,G1751=账期!$A$94,G1751=账期!$A$95,G1751=账期!$A$96,G1751=账期!$A$98,G1751=账期!$A$99,G1751=账期!$A$101,G1751=账期!$A$102),90,0)))</f>
        <v>0</v>
      </c>
      <c r="AF1751" s="396"/>
      <c r="AG1751" s="384"/>
      <c r="AH1751" s="396" t="str">
        <f t="shared" si="292"/>
        <v/>
      </c>
    </row>
    <row r="1752" spans="1:34" ht="18" customHeight="1" x14ac:dyDescent="0.25">
      <c r="A1752" s="301" t="str">
        <f t="shared" si="294"/>
        <v/>
      </c>
      <c r="B1752" s="397"/>
      <c r="C1752" s="398"/>
      <c r="D1752" s="399"/>
      <c r="E1752" s="383" t="str">
        <f t="shared" si="290"/>
        <v>C</v>
      </c>
      <c r="F1752" s="383" t="str">
        <f t="shared" si="291"/>
        <v>C</v>
      </c>
      <c r="G1752" s="400"/>
      <c r="H1752" s="385" t="str">
        <f>IF(G1752="","",VLOOKUP(G1752,下拉数据源!J:K,2,0))</f>
        <v/>
      </c>
      <c r="I1752" s="385"/>
      <c r="J1752" s="385"/>
      <c r="K1752" s="386"/>
      <c r="L1752" s="401"/>
      <c r="M1752" s="384"/>
      <c r="N1752" s="384"/>
      <c r="O1752" s="384"/>
      <c r="P1752" s="386"/>
      <c r="Q1752" s="387"/>
      <c r="R1752" s="286"/>
      <c r="S1752" s="388">
        <f t="shared" si="295"/>
        <v>0</v>
      </c>
      <c r="T1752" s="389"/>
      <c r="U1752" s="389">
        <f t="shared" si="293"/>
        <v>0</v>
      </c>
      <c r="V1752" s="451"/>
      <c r="W1752" s="452"/>
      <c r="X1752" s="386"/>
      <c r="Y1752" s="390"/>
      <c r="Z1752" s="391"/>
      <c r="AA1752" s="392"/>
      <c r="AB1752" s="393"/>
      <c r="AC1752" s="394"/>
      <c r="AD1752" s="395">
        <f t="shared" si="296"/>
        <v>0</v>
      </c>
      <c r="AE1752" s="396">
        <f>IF(OR(G1752=账期!$A$18,G1752=账期!$A$20,G1752=账期!$A$22,G1752=账期!$A$24,G1752=账期!$A$25,G1752=账期!$A$27,G1752=账期!$A$26,G1752=账期!$A$28,G1752=账期!$A$30,G1752=账期!$A$32,G1752=账期!$A$34,G1752=账期!$A$35,G1752=账期!$A$37,G1752=账期!$A$39,G1752=账期!$A$40,G1752=账期!$A$41,G1752=账期!$A$42,G1752=账期!$A$43,G1752=账期!$A$44,G1752=账期!$A$45,G1752=账期!$A$46,G1752=账期!$A$48,G1752=账期!$A$50,G1752=账期!$A$51,G1752=账期!$A$52,G1752=账期!$A$53,G1752=账期!$A$54,G1752=账期!$A$56,G1752=账期!$A$57,G1752=账期!$A$58,G1752=账期!$A$59,G1752=账期!$A$60,G1752=账期!$A$61,G1752=账期!$A$62,G1752=账期!$A$63,G1752=账期!$A$64,G1752=账期!$A$66,G1752=账期!$A$67,G1752=账期!$A$68,G1752=账期!$A$70,G1752=账期!$A$71),30,IF(OR(G1752=账期!$A$74,G1752=账期!$A$77,G1752=账期!$A$76,G1752=账期!$A$79,G1752=账期!$A$80,G1752=账期!$A$81,G1752=账期!$A$83,G1752=账期!$A$85,G1752=账期!$A$87,G1752=账期!$A$89,G1752=账期!$A$91),60,IF(OR(G1752=账期!$A$93,G1752=账期!$A$94,G1752=账期!$A$95,G1752=账期!$A$96,G1752=账期!$A$98,G1752=账期!$A$99,G1752=账期!$A$101,G1752=账期!$A$102),90,0)))</f>
        <v>0</v>
      </c>
      <c r="AF1752" s="396"/>
      <c r="AG1752" s="384"/>
      <c r="AH1752" s="396" t="str">
        <f t="shared" si="292"/>
        <v/>
      </c>
    </row>
    <row r="1753" spans="1:34" ht="18" customHeight="1" x14ac:dyDescent="0.25">
      <c r="A1753" s="301" t="str">
        <f t="shared" si="294"/>
        <v/>
      </c>
      <c r="B1753" s="397"/>
      <c r="C1753" s="398"/>
      <c r="D1753" s="399"/>
      <c r="E1753" s="383" t="str">
        <f t="shared" si="290"/>
        <v>C</v>
      </c>
      <c r="F1753" s="383" t="str">
        <f t="shared" si="291"/>
        <v>C</v>
      </c>
      <c r="G1753" s="400"/>
      <c r="H1753" s="385" t="str">
        <f>IF(G1753="","",VLOOKUP(G1753,下拉数据源!J:K,2,0))</f>
        <v/>
      </c>
      <c r="I1753" s="385"/>
      <c r="J1753" s="385"/>
      <c r="K1753" s="386"/>
      <c r="L1753" s="401"/>
      <c r="M1753" s="384"/>
      <c r="N1753" s="384"/>
      <c r="O1753" s="384"/>
      <c r="P1753" s="386"/>
      <c r="Q1753" s="387"/>
      <c r="R1753" s="286"/>
      <c r="S1753" s="388">
        <f t="shared" si="295"/>
        <v>0</v>
      </c>
      <c r="T1753" s="389"/>
      <c r="U1753" s="389">
        <f t="shared" si="293"/>
        <v>0</v>
      </c>
      <c r="V1753" s="451"/>
      <c r="W1753" s="452"/>
      <c r="X1753" s="386"/>
      <c r="Y1753" s="390"/>
      <c r="Z1753" s="391"/>
      <c r="AA1753" s="392"/>
      <c r="AB1753" s="393"/>
      <c r="AC1753" s="394"/>
      <c r="AD1753" s="395">
        <f t="shared" si="296"/>
        <v>0</v>
      </c>
      <c r="AE1753" s="396">
        <f>IF(OR(G1753=账期!$A$18,G1753=账期!$A$20,G1753=账期!$A$22,G1753=账期!$A$24,G1753=账期!$A$25,G1753=账期!$A$27,G1753=账期!$A$26,G1753=账期!$A$28,G1753=账期!$A$30,G1753=账期!$A$32,G1753=账期!$A$34,G1753=账期!$A$35,G1753=账期!$A$37,G1753=账期!$A$39,G1753=账期!$A$40,G1753=账期!$A$41,G1753=账期!$A$42,G1753=账期!$A$43,G1753=账期!$A$44,G1753=账期!$A$45,G1753=账期!$A$46,G1753=账期!$A$48,G1753=账期!$A$50,G1753=账期!$A$51,G1753=账期!$A$52,G1753=账期!$A$53,G1753=账期!$A$54,G1753=账期!$A$56,G1753=账期!$A$57,G1753=账期!$A$58,G1753=账期!$A$59,G1753=账期!$A$60,G1753=账期!$A$61,G1753=账期!$A$62,G1753=账期!$A$63,G1753=账期!$A$64,G1753=账期!$A$66,G1753=账期!$A$67,G1753=账期!$A$68,G1753=账期!$A$70,G1753=账期!$A$71),30,IF(OR(G1753=账期!$A$74,G1753=账期!$A$77,G1753=账期!$A$76,G1753=账期!$A$79,G1753=账期!$A$80,G1753=账期!$A$81,G1753=账期!$A$83,G1753=账期!$A$85,G1753=账期!$A$87,G1753=账期!$A$89,G1753=账期!$A$91),60,IF(OR(G1753=账期!$A$93,G1753=账期!$A$94,G1753=账期!$A$95,G1753=账期!$A$96,G1753=账期!$A$98,G1753=账期!$A$99,G1753=账期!$A$101,G1753=账期!$A$102),90,0)))</f>
        <v>0</v>
      </c>
      <c r="AF1753" s="396"/>
      <c r="AG1753" s="384"/>
      <c r="AH1753" s="396" t="str">
        <f t="shared" si="292"/>
        <v/>
      </c>
    </row>
    <row r="1754" spans="1:34" ht="18" customHeight="1" x14ac:dyDescent="0.25">
      <c r="A1754" s="301" t="str">
        <f t="shared" si="294"/>
        <v/>
      </c>
      <c r="B1754" s="397"/>
      <c r="C1754" s="398"/>
      <c r="D1754" s="399"/>
      <c r="E1754" s="383" t="str">
        <f t="shared" si="290"/>
        <v>C</v>
      </c>
      <c r="F1754" s="383" t="str">
        <f t="shared" si="291"/>
        <v>C</v>
      </c>
      <c r="G1754" s="400"/>
      <c r="H1754" s="385" t="str">
        <f>IF(G1754="","",VLOOKUP(G1754,下拉数据源!J:K,2,0))</f>
        <v/>
      </c>
      <c r="I1754" s="385"/>
      <c r="J1754" s="385"/>
      <c r="K1754" s="386"/>
      <c r="L1754" s="401"/>
      <c r="M1754" s="384"/>
      <c r="N1754" s="384"/>
      <c r="O1754" s="384"/>
      <c r="P1754" s="386"/>
      <c r="Q1754" s="387"/>
      <c r="R1754" s="286"/>
      <c r="S1754" s="388">
        <f t="shared" si="295"/>
        <v>0</v>
      </c>
      <c r="T1754" s="389"/>
      <c r="U1754" s="389">
        <f t="shared" si="293"/>
        <v>0</v>
      </c>
      <c r="V1754" s="451"/>
      <c r="W1754" s="452"/>
      <c r="X1754" s="386"/>
      <c r="Y1754" s="390"/>
      <c r="Z1754" s="391"/>
      <c r="AA1754" s="392"/>
      <c r="AB1754" s="393"/>
      <c r="AC1754" s="394"/>
      <c r="AD1754" s="395">
        <f t="shared" si="296"/>
        <v>0</v>
      </c>
      <c r="AE1754" s="396">
        <f>IF(OR(G1754=账期!$A$18,G1754=账期!$A$20,G1754=账期!$A$22,G1754=账期!$A$24,G1754=账期!$A$25,G1754=账期!$A$27,G1754=账期!$A$26,G1754=账期!$A$28,G1754=账期!$A$30,G1754=账期!$A$32,G1754=账期!$A$34,G1754=账期!$A$35,G1754=账期!$A$37,G1754=账期!$A$39,G1754=账期!$A$40,G1754=账期!$A$41,G1754=账期!$A$42,G1754=账期!$A$43,G1754=账期!$A$44,G1754=账期!$A$45,G1754=账期!$A$46,G1754=账期!$A$48,G1754=账期!$A$50,G1754=账期!$A$51,G1754=账期!$A$52,G1754=账期!$A$53,G1754=账期!$A$54,G1754=账期!$A$56,G1754=账期!$A$57,G1754=账期!$A$58,G1754=账期!$A$59,G1754=账期!$A$60,G1754=账期!$A$61,G1754=账期!$A$62,G1754=账期!$A$63,G1754=账期!$A$64,G1754=账期!$A$66,G1754=账期!$A$67,G1754=账期!$A$68,G1754=账期!$A$70,G1754=账期!$A$71),30,IF(OR(G1754=账期!$A$74,G1754=账期!$A$77,G1754=账期!$A$76,G1754=账期!$A$79,G1754=账期!$A$80,G1754=账期!$A$81,G1754=账期!$A$83,G1754=账期!$A$85,G1754=账期!$A$87,G1754=账期!$A$89,G1754=账期!$A$91),60,IF(OR(G1754=账期!$A$93,G1754=账期!$A$94,G1754=账期!$A$95,G1754=账期!$A$96,G1754=账期!$A$98,G1754=账期!$A$99,G1754=账期!$A$101,G1754=账期!$A$102),90,0)))</f>
        <v>0</v>
      </c>
      <c r="AF1754" s="396"/>
      <c r="AG1754" s="384"/>
      <c r="AH1754" s="396" t="str">
        <f t="shared" si="292"/>
        <v/>
      </c>
    </row>
    <row r="1755" spans="1:34" ht="18" customHeight="1" x14ac:dyDescent="0.25">
      <c r="A1755" s="301" t="str">
        <f t="shared" si="294"/>
        <v/>
      </c>
      <c r="B1755" s="397"/>
      <c r="C1755" s="398"/>
      <c r="D1755" s="399"/>
      <c r="E1755" s="383" t="str">
        <f t="shared" si="290"/>
        <v>C</v>
      </c>
      <c r="F1755" s="383" t="str">
        <f t="shared" si="291"/>
        <v>C</v>
      </c>
      <c r="G1755" s="400"/>
      <c r="H1755" s="385" t="str">
        <f>IF(G1755="","",VLOOKUP(G1755,下拉数据源!J:K,2,0))</f>
        <v/>
      </c>
      <c r="I1755" s="385"/>
      <c r="J1755" s="385"/>
      <c r="K1755" s="386"/>
      <c r="L1755" s="401"/>
      <c r="M1755" s="384"/>
      <c r="N1755" s="384"/>
      <c r="O1755" s="384"/>
      <c r="P1755" s="386"/>
      <c r="Q1755" s="387"/>
      <c r="R1755" s="286"/>
      <c r="S1755" s="388">
        <f t="shared" si="295"/>
        <v>0</v>
      </c>
      <c r="T1755" s="389"/>
      <c r="U1755" s="389">
        <f t="shared" si="293"/>
        <v>0</v>
      </c>
      <c r="V1755" s="451"/>
      <c r="W1755" s="452"/>
      <c r="X1755" s="386"/>
      <c r="Y1755" s="390"/>
      <c r="Z1755" s="391"/>
      <c r="AA1755" s="392"/>
      <c r="AB1755" s="393"/>
      <c r="AC1755" s="394"/>
      <c r="AD1755" s="395">
        <f t="shared" si="296"/>
        <v>0</v>
      </c>
      <c r="AE1755" s="396">
        <f>IF(OR(G1755=账期!$A$18,G1755=账期!$A$20,G1755=账期!$A$22,G1755=账期!$A$24,G1755=账期!$A$25,G1755=账期!$A$27,G1755=账期!$A$26,G1755=账期!$A$28,G1755=账期!$A$30,G1755=账期!$A$32,G1755=账期!$A$34,G1755=账期!$A$35,G1755=账期!$A$37,G1755=账期!$A$39,G1755=账期!$A$40,G1755=账期!$A$41,G1755=账期!$A$42,G1755=账期!$A$43,G1755=账期!$A$44,G1755=账期!$A$45,G1755=账期!$A$46,G1755=账期!$A$48,G1755=账期!$A$50,G1755=账期!$A$51,G1755=账期!$A$52,G1755=账期!$A$53,G1755=账期!$A$54,G1755=账期!$A$56,G1755=账期!$A$57,G1755=账期!$A$58,G1755=账期!$A$59,G1755=账期!$A$60,G1755=账期!$A$61,G1755=账期!$A$62,G1755=账期!$A$63,G1755=账期!$A$64,G1755=账期!$A$66,G1755=账期!$A$67,G1755=账期!$A$68,G1755=账期!$A$70,G1755=账期!$A$71),30,IF(OR(G1755=账期!$A$74,G1755=账期!$A$77,G1755=账期!$A$76,G1755=账期!$A$79,G1755=账期!$A$80,G1755=账期!$A$81,G1755=账期!$A$83,G1755=账期!$A$85,G1755=账期!$A$87,G1755=账期!$A$89,G1755=账期!$A$91),60,IF(OR(G1755=账期!$A$93,G1755=账期!$A$94,G1755=账期!$A$95,G1755=账期!$A$96,G1755=账期!$A$98,G1755=账期!$A$99,G1755=账期!$A$101,G1755=账期!$A$102),90,0)))</f>
        <v>0</v>
      </c>
      <c r="AF1755" s="396"/>
      <c r="AG1755" s="384"/>
      <c r="AH1755" s="396" t="str">
        <f t="shared" si="292"/>
        <v/>
      </c>
    </row>
    <row r="1756" spans="1:34" ht="18" customHeight="1" x14ac:dyDescent="0.25">
      <c r="A1756" s="301" t="str">
        <f t="shared" si="294"/>
        <v/>
      </c>
      <c r="B1756" s="397"/>
      <c r="C1756" s="398"/>
      <c r="D1756" s="399"/>
      <c r="E1756" s="383" t="str">
        <f t="shared" si="290"/>
        <v>C</v>
      </c>
      <c r="F1756" s="383" t="str">
        <f t="shared" si="291"/>
        <v>C</v>
      </c>
      <c r="G1756" s="400"/>
      <c r="H1756" s="385" t="str">
        <f>IF(G1756="","",VLOOKUP(G1756,下拉数据源!J:K,2,0))</f>
        <v/>
      </c>
      <c r="I1756" s="385"/>
      <c r="J1756" s="385"/>
      <c r="K1756" s="386"/>
      <c r="L1756" s="401"/>
      <c r="M1756" s="384"/>
      <c r="N1756" s="384"/>
      <c r="O1756" s="384"/>
      <c r="P1756" s="386"/>
      <c r="Q1756" s="387"/>
      <c r="R1756" s="286"/>
      <c r="S1756" s="388">
        <f t="shared" si="295"/>
        <v>0</v>
      </c>
      <c r="T1756" s="389"/>
      <c r="U1756" s="389">
        <f t="shared" si="293"/>
        <v>0</v>
      </c>
      <c r="V1756" s="451"/>
      <c r="W1756" s="452"/>
      <c r="X1756" s="386"/>
      <c r="Y1756" s="390"/>
      <c r="Z1756" s="391"/>
      <c r="AA1756" s="392"/>
      <c r="AB1756" s="393"/>
      <c r="AC1756" s="394"/>
      <c r="AD1756" s="395">
        <f t="shared" si="296"/>
        <v>0</v>
      </c>
      <c r="AE1756" s="396">
        <f>IF(OR(G1756=账期!$A$18,G1756=账期!$A$20,G1756=账期!$A$22,G1756=账期!$A$24,G1756=账期!$A$25,G1756=账期!$A$27,G1756=账期!$A$26,G1756=账期!$A$28,G1756=账期!$A$30,G1756=账期!$A$32,G1756=账期!$A$34,G1756=账期!$A$35,G1756=账期!$A$37,G1756=账期!$A$39,G1756=账期!$A$40,G1756=账期!$A$41,G1756=账期!$A$42,G1756=账期!$A$43,G1756=账期!$A$44,G1756=账期!$A$45,G1756=账期!$A$46,G1756=账期!$A$48,G1756=账期!$A$50,G1756=账期!$A$51,G1756=账期!$A$52,G1756=账期!$A$53,G1756=账期!$A$54,G1756=账期!$A$56,G1756=账期!$A$57,G1756=账期!$A$58,G1756=账期!$A$59,G1756=账期!$A$60,G1756=账期!$A$61,G1756=账期!$A$62,G1756=账期!$A$63,G1756=账期!$A$64,G1756=账期!$A$66,G1756=账期!$A$67,G1756=账期!$A$68,G1756=账期!$A$70,G1756=账期!$A$71),30,IF(OR(G1756=账期!$A$74,G1756=账期!$A$77,G1756=账期!$A$76,G1756=账期!$A$79,G1756=账期!$A$80,G1756=账期!$A$81,G1756=账期!$A$83,G1756=账期!$A$85,G1756=账期!$A$87,G1756=账期!$A$89,G1756=账期!$A$91),60,IF(OR(G1756=账期!$A$93,G1756=账期!$A$94,G1756=账期!$A$95,G1756=账期!$A$96,G1756=账期!$A$98,G1756=账期!$A$99,G1756=账期!$A$101,G1756=账期!$A$102),90,0)))</f>
        <v>0</v>
      </c>
      <c r="AF1756" s="396"/>
      <c r="AG1756" s="384"/>
      <c r="AH1756" s="396" t="str">
        <f t="shared" si="292"/>
        <v/>
      </c>
    </row>
    <row r="1757" spans="1:34" ht="18" customHeight="1" x14ac:dyDescent="0.25">
      <c r="A1757" s="301" t="str">
        <f t="shared" si="294"/>
        <v/>
      </c>
      <c r="B1757" s="397"/>
      <c r="C1757" s="398"/>
      <c r="D1757" s="399"/>
      <c r="E1757" s="383" t="str">
        <f t="shared" ref="E1757:E1820" si="297">IF(OR(D1757="长飞",D1757="烽火",D1757="特发",D1757="富通",D1757="亨通",G1757="赣州金信诺",G1757="江苏永鼎",G1757="宏安集团"),"A",IF(OR(G1757="广意通讯",G1757="湖北楚天",G1757="宁波格亿达",G1757="通鼎互联",G1757="黄石昌达",G1757="江苏俊知",G1757="珠海汉胜",G1757="武汉电信"),"B","C"))</f>
        <v>C</v>
      </c>
      <c r="F1757" s="383" t="str">
        <f t="shared" ref="F1757:F1820" si="298">IF(OR(G1757="成都大唐",G1757="广东亨通",G1757="江苏亨通",G1757="兰州长飞",G1757="南京华信",G1757="汕头奥星",G1757="特发光网",G1757="武汉长飞",G1757="长春烽火",G1757="广意通讯",G1757="湖北楚天",G1757="宁波格亿达",G1757="通鼎互联",G1757="安徽汉唐",G1757="安徽宜德",G1757="安徽盈通",G1757="成都康宁",G1757="成都中飞",G1757="东莞光佳",G1757="东莞鸿鑫",G1757="烽火博鑫",G1757="佛山星蓝",G1757="广东金桥",G1757="广州联兴",G1757="贵州乾新",G1757="航天电工",G1757="合肥兴联",G1757="湖北宇洪",G1757="江苏奥通",G1757="江苏中远",G1757="宁波辰飞",G1757="宁波汉生",G1757="宁波宇欣",G1757="山东太平洋",G1757="山东特发",G1757="山东永通",G1757="上海朗闻",G1757="上海翼波",G1757="四川天邑",G1757="四川旭泰",G1757="武汉瑞联",G1757="武汉同至",G1757="西安西古",G1757="西安鑫华通",G1757="武汉驿路通",G1757="长光通信",G1757="中电八所",G1757="中电光达",G1757="中利集团",G1757="重庆特发",G1757="舟山安格",G1757="珠海邗秦"),"A",IF(OR(G1757="富通天津",G1757="赣州金信诺",G1757="江苏永鼎",G1757="上海长飞",G1757="特发股份",G1757="武汉烽火",G1757="西安烽火",G1757="长飞中利",G1757="江苏中天",G1757="江西联创",G1757="宁波盈谷",G1757="黄石昌达",G1757="四川长飞"),"B","C"))</f>
        <v>C</v>
      </c>
      <c r="G1757" s="400"/>
      <c r="H1757" s="385" t="str">
        <f>IF(G1757="","",VLOOKUP(G1757,下拉数据源!J:K,2,0))</f>
        <v/>
      </c>
      <c r="I1757" s="385"/>
      <c r="J1757" s="385"/>
      <c r="K1757" s="386"/>
      <c r="L1757" s="401"/>
      <c r="M1757" s="384"/>
      <c r="N1757" s="384"/>
      <c r="O1757" s="384"/>
      <c r="P1757" s="386"/>
      <c r="Q1757" s="387"/>
      <c r="R1757" s="286"/>
      <c r="S1757" s="388">
        <f t="shared" si="295"/>
        <v>0</v>
      </c>
      <c r="T1757" s="389"/>
      <c r="U1757" s="389">
        <f t="shared" si="293"/>
        <v>0</v>
      </c>
      <c r="V1757" s="451"/>
      <c r="W1757" s="452"/>
      <c r="X1757" s="386"/>
      <c r="Y1757" s="390"/>
      <c r="Z1757" s="391"/>
      <c r="AA1757" s="392"/>
      <c r="AB1757" s="393"/>
      <c r="AC1757" s="394"/>
      <c r="AD1757" s="395">
        <f t="shared" si="296"/>
        <v>0</v>
      </c>
      <c r="AE1757" s="396">
        <f>IF(OR(G1757=账期!$A$18,G1757=账期!$A$20,G1757=账期!$A$22,G1757=账期!$A$24,G1757=账期!$A$25,G1757=账期!$A$27,G1757=账期!$A$26,G1757=账期!$A$28,G1757=账期!$A$30,G1757=账期!$A$32,G1757=账期!$A$34,G1757=账期!$A$35,G1757=账期!$A$37,G1757=账期!$A$39,G1757=账期!$A$40,G1757=账期!$A$41,G1757=账期!$A$42,G1757=账期!$A$43,G1757=账期!$A$44,G1757=账期!$A$45,G1757=账期!$A$46,G1757=账期!$A$48,G1757=账期!$A$50,G1757=账期!$A$51,G1757=账期!$A$52,G1757=账期!$A$53,G1757=账期!$A$54,G1757=账期!$A$56,G1757=账期!$A$57,G1757=账期!$A$58,G1757=账期!$A$59,G1757=账期!$A$60,G1757=账期!$A$61,G1757=账期!$A$62,G1757=账期!$A$63,G1757=账期!$A$64,G1757=账期!$A$66,G1757=账期!$A$67,G1757=账期!$A$68,G1757=账期!$A$70,G1757=账期!$A$71),30,IF(OR(G1757=账期!$A$74,G1757=账期!$A$77,G1757=账期!$A$76,G1757=账期!$A$79,G1757=账期!$A$80,G1757=账期!$A$81,G1757=账期!$A$83,G1757=账期!$A$85,G1757=账期!$A$87,G1757=账期!$A$89,G1757=账期!$A$91),60,IF(OR(G1757=账期!$A$93,G1757=账期!$A$94,G1757=账期!$A$95,G1757=账期!$A$96,G1757=账期!$A$98,G1757=账期!$A$99,G1757=账期!$A$101,G1757=账期!$A$102),90,0)))</f>
        <v>0</v>
      </c>
      <c r="AF1757" s="396"/>
      <c r="AG1757" s="384"/>
      <c r="AH1757" s="396" t="str">
        <f t="shared" si="292"/>
        <v/>
      </c>
    </row>
    <row r="1758" spans="1:34" ht="18" customHeight="1" x14ac:dyDescent="0.25">
      <c r="A1758" s="301" t="str">
        <f t="shared" si="294"/>
        <v/>
      </c>
      <c r="B1758" s="397"/>
      <c r="C1758" s="398"/>
      <c r="D1758" s="399"/>
      <c r="E1758" s="383" t="str">
        <f t="shared" si="297"/>
        <v>C</v>
      </c>
      <c r="F1758" s="383" t="str">
        <f t="shared" si="298"/>
        <v>C</v>
      </c>
      <c r="G1758" s="400"/>
      <c r="H1758" s="385" t="str">
        <f>IF(G1758="","",VLOOKUP(G1758,下拉数据源!J:K,2,0))</f>
        <v/>
      </c>
      <c r="I1758" s="385"/>
      <c r="J1758" s="385"/>
      <c r="K1758" s="386"/>
      <c r="L1758" s="401"/>
      <c r="M1758" s="384"/>
      <c r="N1758" s="384"/>
      <c r="O1758" s="384"/>
      <c r="P1758" s="386"/>
      <c r="Q1758" s="387"/>
      <c r="R1758" s="286"/>
      <c r="S1758" s="388">
        <f t="shared" si="295"/>
        <v>0</v>
      </c>
      <c r="T1758" s="389"/>
      <c r="U1758" s="389">
        <f t="shared" si="293"/>
        <v>0</v>
      </c>
      <c r="V1758" s="451"/>
      <c r="W1758" s="452"/>
      <c r="X1758" s="386"/>
      <c r="Y1758" s="390"/>
      <c r="Z1758" s="391"/>
      <c r="AA1758" s="392"/>
      <c r="AB1758" s="393"/>
      <c r="AC1758" s="394"/>
      <c r="AD1758" s="395">
        <f t="shared" si="296"/>
        <v>0</v>
      </c>
      <c r="AE1758" s="396">
        <f>IF(OR(G1758=账期!$A$18,G1758=账期!$A$20,G1758=账期!$A$22,G1758=账期!$A$24,G1758=账期!$A$25,G1758=账期!$A$27,G1758=账期!$A$26,G1758=账期!$A$28,G1758=账期!$A$30,G1758=账期!$A$32,G1758=账期!$A$34,G1758=账期!$A$35,G1758=账期!$A$37,G1758=账期!$A$39,G1758=账期!$A$40,G1758=账期!$A$41,G1758=账期!$A$42,G1758=账期!$A$43,G1758=账期!$A$44,G1758=账期!$A$45,G1758=账期!$A$46,G1758=账期!$A$48,G1758=账期!$A$50,G1758=账期!$A$51,G1758=账期!$A$52,G1758=账期!$A$53,G1758=账期!$A$54,G1758=账期!$A$56,G1758=账期!$A$57,G1758=账期!$A$58,G1758=账期!$A$59,G1758=账期!$A$60,G1758=账期!$A$61,G1758=账期!$A$62,G1758=账期!$A$63,G1758=账期!$A$64,G1758=账期!$A$66,G1758=账期!$A$67,G1758=账期!$A$68,G1758=账期!$A$70,G1758=账期!$A$71),30,IF(OR(G1758=账期!$A$74,G1758=账期!$A$77,G1758=账期!$A$76,G1758=账期!$A$79,G1758=账期!$A$80,G1758=账期!$A$81,G1758=账期!$A$83,G1758=账期!$A$85,G1758=账期!$A$87,G1758=账期!$A$89,G1758=账期!$A$91),60,IF(OR(G1758=账期!$A$93,G1758=账期!$A$94,G1758=账期!$A$95,G1758=账期!$A$96,G1758=账期!$A$98,G1758=账期!$A$99,G1758=账期!$A$101,G1758=账期!$A$102),90,0)))</f>
        <v>0</v>
      </c>
      <c r="AF1758" s="396"/>
      <c r="AG1758" s="384"/>
      <c r="AH1758" s="396" t="str">
        <f t="shared" si="292"/>
        <v/>
      </c>
    </row>
    <row r="1759" spans="1:34" ht="18" customHeight="1" x14ac:dyDescent="0.25">
      <c r="A1759" s="301" t="str">
        <f t="shared" si="294"/>
        <v/>
      </c>
      <c r="B1759" s="397"/>
      <c r="C1759" s="398"/>
      <c r="D1759" s="399"/>
      <c r="E1759" s="383" t="str">
        <f t="shared" si="297"/>
        <v>C</v>
      </c>
      <c r="F1759" s="383" t="str">
        <f t="shared" si="298"/>
        <v>C</v>
      </c>
      <c r="G1759" s="400"/>
      <c r="H1759" s="385" t="str">
        <f>IF(G1759="","",VLOOKUP(G1759,下拉数据源!J:K,2,0))</f>
        <v/>
      </c>
      <c r="I1759" s="385"/>
      <c r="J1759" s="385"/>
      <c r="K1759" s="386"/>
      <c r="L1759" s="401"/>
      <c r="M1759" s="384"/>
      <c r="N1759" s="384"/>
      <c r="O1759" s="384"/>
      <c r="P1759" s="386"/>
      <c r="Q1759" s="387"/>
      <c r="R1759" s="286"/>
      <c r="S1759" s="388">
        <f t="shared" si="295"/>
        <v>0</v>
      </c>
      <c r="T1759" s="389"/>
      <c r="U1759" s="389">
        <f t="shared" si="293"/>
        <v>0</v>
      </c>
      <c r="V1759" s="451"/>
      <c r="W1759" s="452"/>
      <c r="X1759" s="386"/>
      <c r="Y1759" s="390"/>
      <c r="Z1759" s="391"/>
      <c r="AA1759" s="392"/>
      <c r="AB1759" s="393"/>
      <c r="AC1759" s="394"/>
      <c r="AD1759" s="395">
        <f t="shared" si="296"/>
        <v>0</v>
      </c>
      <c r="AE1759" s="396">
        <f>IF(OR(G1759=账期!$A$18,G1759=账期!$A$20,G1759=账期!$A$22,G1759=账期!$A$24,G1759=账期!$A$25,G1759=账期!$A$27,G1759=账期!$A$26,G1759=账期!$A$28,G1759=账期!$A$30,G1759=账期!$A$32,G1759=账期!$A$34,G1759=账期!$A$35,G1759=账期!$A$37,G1759=账期!$A$39,G1759=账期!$A$40,G1759=账期!$A$41,G1759=账期!$A$42,G1759=账期!$A$43,G1759=账期!$A$44,G1759=账期!$A$45,G1759=账期!$A$46,G1759=账期!$A$48,G1759=账期!$A$50,G1759=账期!$A$51,G1759=账期!$A$52,G1759=账期!$A$53,G1759=账期!$A$54,G1759=账期!$A$56,G1759=账期!$A$57,G1759=账期!$A$58,G1759=账期!$A$59,G1759=账期!$A$60,G1759=账期!$A$61,G1759=账期!$A$62,G1759=账期!$A$63,G1759=账期!$A$64,G1759=账期!$A$66,G1759=账期!$A$67,G1759=账期!$A$68,G1759=账期!$A$70,G1759=账期!$A$71),30,IF(OR(G1759=账期!$A$74,G1759=账期!$A$77,G1759=账期!$A$76,G1759=账期!$A$79,G1759=账期!$A$80,G1759=账期!$A$81,G1759=账期!$A$83,G1759=账期!$A$85,G1759=账期!$A$87,G1759=账期!$A$89,G1759=账期!$A$91),60,IF(OR(G1759=账期!$A$93,G1759=账期!$A$94,G1759=账期!$A$95,G1759=账期!$A$96,G1759=账期!$A$98,G1759=账期!$A$99,G1759=账期!$A$101,G1759=账期!$A$102),90,0)))</f>
        <v>0</v>
      </c>
      <c r="AF1759" s="396"/>
      <c r="AG1759" s="384"/>
      <c r="AH1759" s="396" t="str">
        <f t="shared" si="292"/>
        <v/>
      </c>
    </row>
    <row r="1760" spans="1:34" ht="18" customHeight="1" x14ac:dyDescent="0.25">
      <c r="A1760" s="301" t="str">
        <f t="shared" si="294"/>
        <v/>
      </c>
      <c r="B1760" s="397"/>
      <c r="C1760" s="398"/>
      <c r="D1760" s="399"/>
      <c r="E1760" s="383" t="str">
        <f t="shared" si="297"/>
        <v>C</v>
      </c>
      <c r="F1760" s="383" t="str">
        <f t="shared" si="298"/>
        <v>C</v>
      </c>
      <c r="G1760" s="400"/>
      <c r="H1760" s="385" t="str">
        <f>IF(G1760="","",VLOOKUP(G1760,下拉数据源!J:K,2,0))</f>
        <v/>
      </c>
      <c r="I1760" s="385"/>
      <c r="J1760" s="385"/>
      <c r="K1760" s="386"/>
      <c r="L1760" s="401"/>
      <c r="M1760" s="384"/>
      <c r="N1760" s="384"/>
      <c r="O1760" s="384"/>
      <c r="P1760" s="386"/>
      <c r="Q1760" s="387"/>
      <c r="R1760" s="286"/>
      <c r="S1760" s="388">
        <f t="shared" si="295"/>
        <v>0</v>
      </c>
      <c r="T1760" s="389"/>
      <c r="U1760" s="389">
        <f t="shared" si="293"/>
        <v>0</v>
      </c>
      <c r="V1760" s="451"/>
      <c r="W1760" s="452"/>
      <c r="X1760" s="386"/>
      <c r="Y1760" s="390"/>
      <c r="Z1760" s="391"/>
      <c r="AA1760" s="392"/>
      <c r="AB1760" s="393"/>
      <c r="AC1760" s="394"/>
      <c r="AD1760" s="395">
        <f t="shared" si="296"/>
        <v>0</v>
      </c>
      <c r="AE1760" s="396">
        <f>IF(OR(G1760=账期!$A$18,G1760=账期!$A$20,G1760=账期!$A$22,G1760=账期!$A$24,G1760=账期!$A$25,G1760=账期!$A$27,G1760=账期!$A$26,G1760=账期!$A$28,G1760=账期!$A$30,G1760=账期!$A$32,G1760=账期!$A$34,G1760=账期!$A$35,G1760=账期!$A$37,G1760=账期!$A$39,G1760=账期!$A$40,G1760=账期!$A$41,G1760=账期!$A$42,G1760=账期!$A$43,G1760=账期!$A$44,G1760=账期!$A$45,G1760=账期!$A$46,G1760=账期!$A$48,G1760=账期!$A$50,G1760=账期!$A$51,G1760=账期!$A$52,G1760=账期!$A$53,G1760=账期!$A$54,G1760=账期!$A$56,G1760=账期!$A$57,G1760=账期!$A$58,G1760=账期!$A$59,G1760=账期!$A$60,G1760=账期!$A$61,G1760=账期!$A$62,G1760=账期!$A$63,G1760=账期!$A$64,G1760=账期!$A$66,G1760=账期!$A$67,G1760=账期!$A$68,G1760=账期!$A$70,G1760=账期!$A$71),30,IF(OR(G1760=账期!$A$74,G1760=账期!$A$77,G1760=账期!$A$76,G1760=账期!$A$79,G1760=账期!$A$80,G1760=账期!$A$81,G1760=账期!$A$83,G1760=账期!$A$85,G1760=账期!$A$87,G1760=账期!$A$89,G1760=账期!$A$91),60,IF(OR(G1760=账期!$A$93,G1760=账期!$A$94,G1760=账期!$A$95,G1760=账期!$A$96,G1760=账期!$A$98,G1760=账期!$A$99,G1760=账期!$A$101,G1760=账期!$A$102),90,0)))</f>
        <v>0</v>
      </c>
      <c r="AF1760" s="396"/>
      <c r="AG1760" s="384"/>
      <c r="AH1760" s="396" t="str">
        <f t="shared" si="292"/>
        <v/>
      </c>
    </row>
    <row r="1761" spans="1:34" ht="18" customHeight="1" x14ac:dyDescent="0.25">
      <c r="A1761" s="301" t="str">
        <f t="shared" si="294"/>
        <v/>
      </c>
      <c r="B1761" s="397"/>
      <c r="C1761" s="398"/>
      <c r="D1761" s="399"/>
      <c r="E1761" s="383" t="str">
        <f t="shared" si="297"/>
        <v>C</v>
      </c>
      <c r="F1761" s="383" t="str">
        <f t="shared" si="298"/>
        <v>C</v>
      </c>
      <c r="G1761" s="400"/>
      <c r="H1761" s="385" t="str">
        <f>IF(G1761="","",VLOOKUP(G1761,下拉数据源!J:K,2,0))</f>
        <v/>
      </c>
      <c r="I1761" s="385"/>
      <c r="J1761" s="385"/>
      <c r="K1761" s="386"/>
      <c r="L1761" s="401"/>
      <c r="M1761" s="384"/>
      <c r="N1761" s="384"/>
      <c r="O1761" s="384"/>
      <c r="P1761" s="386"/>
      <c r="Q1761" s="387"/>
      <c r="R1761" s="286"/>
      <c r="S1761" s="388">
        <f t="shared" si="295"/>
        <v>0</v>
      </c>
      <c r="T1761" s="389"/>
      <c r="U1761" s="389">
        <f t="shared" si="293"/>
        <v>0</v>
      </c>
      <c r="V1761" s="451"/>
      <c r="W1761" s="452"/>
      <c r="X1761" s="386"/>
      <c r="Y1761" s="390"/>
      <c r="Z1761" s="391"/>
      <c r="AA1761" s="392"/>
      <c r="AB1761" s="393"/>
      <c r="AC1761" s="394"/>
      <c r="AD1761" s="395">
        <f t="shared" si="296"/>
        <v>0</v>
      </c>
      <c r="AE1761" s="396">
        <f>IF(OR(G1761=账期!$A$18,G1761=账期!$A$20,G1761=账期!$A$22,G1761=账期!$A$24,G1761=账期!$A$25,G1761=账期!$A$27,G1761=账期!$A$26,G1761=账期!$A$28,G1761=账期!$A$30,G1761=账期!$A$32,G1761=账期!$A$34,G1761=账期!$A$35,G1761=账期!$A$37,G1761=账期!$A$39,G1761=账期!$A$40,G1761=账期!$A$41,G1761=账期!$A$42,G1761=账期!$A$43,G1761=账期!$A$44,G1761=账期!$A$45,G1761=账期!$A$46,G1761=账期!$A$48,G1761=账期!$A$50,G1761=账期!$A$51,G1761=账期!$A$52,G1761=账期!$A$53,G1761=账期!$A$54,G1761=账期!$A$56,G1761=账期!$A$57,G1761=账期!$A$58,G1761=账期!$A$59,G1761=账期!$A$60,G1761=账期!$A$61,G1761=账期!$A$62,G1761=账期!$A$63,G1761=账期!$A$64,G1761=账期!$A$66,G1761=账期!$A$67,G1761=账期!$A$68,G1761=账期!$A$70,G1761=账期!$A$71),30,IF(OR(G1761=账期!$A$74,G1761=账期!$A$77,G1761=账期!$A$76,G1761=账期!$A$79,G1761=账期!$A$80,G1761=账期!$A$81,G1761=账期!$A$83,G1761=账期!$A$85,G1761=账期!$A$87,G1761=账期!$A$89,G1761=账期!$A$91),60,IF(OR(G1761=账期!$A$93,G1761=账期!$A$94,G1761=账期!$A$95,G1761=账期!$A$96,G1761=账期!$A$98,G1761=账期!$A$99,G1761=账期!$A$101,G1761=账期!$A$102),90,0)))</f>
        <v>0</v>
      </c>
      <c r="AF1761" s="396"/>
      <c r="AG1761" s="384"/>
      <c r="AH1761" s="396" t="str">
        <f t="shared" si="292"/>
        <v/>
      </c>
    </row>
    <row r="1762" spans="1:34" ht="18" customHeight="1" x14ac:dyDescent="0.25">
      <c r="A1762" s="301" t="str">
        <f t="shared" si="294"/>
        <v/>
      </c>
      <c r="B1762" s="397"/>
      <c r="C1762" s="398"/>
      <c r="D1762" s="399"/>
      <c r="E1762" s="383" t="str">
        <f t="shared" si="297"/>
        <v>C</v>
      </c>
      <c r="F1762" s="383" t="str">
        <f t="shared" si="298"/>
        <v>C</v>
      </c>
      <c r="G1762" s="400"/>
      <c r="H1762" s="385" t="str">
        <f>IF(G1762="","",VLOOKUP(G1762,下拉数据源!J:K,2,0))</f>
        <v/>
      </c>
      <c r="I1762" s="385"/>
      <c r="J1762" s="385"/>
      <c r="K1762" s="386"/>
      <c r="L1762" s="401"/>
      <c r="M1762" s="384"/>
      <c r="N1762" s="384"/>
      <c r="O1762" s="384"/>
      <c r="P1762" s="386"/>
      <c r="Q1762" s="387"/>
      <c r="R1762" s="286"/>
      <c r="S1762" s="388">
        <f t="shared" si="295"/>
        <v>0</v>
      </c>
      <c r="T1762" s="389"/>
      <c r="U1762" s="389">
        <f t="shared" si="293"/>
        <v>0</v>
      </c>
      <c r="V1762" s="451"/>
      <c r="W1762" s="452"/>
      <c r="X1762" s="386"/>
      <c r="Y1762" s="390"/>
      <c r="Z1762" s="391"/>
      <c r="AA1762" s="392"/>
      <c r="AB1762" s="393"/>
      <c r="AC1762" s="394"/>
      <c r="AD1762" s="395">
        <f t="shared" si="296"/>
        <v>0</v>
      </c>
      <c r="AE1762" s="396">
        <f>IF(OR(G1762=账期!$A$18,G1762=账期!$A$20,G1762=账期!$A$22,G1762=账期!$A$24,G1762=账期!$A$25,G1762=账期!$A$27,G1762=账期!$A$26,G1762=账期!$A$28,G1762=账期!$A$30,G1762=账期!$A$32,G1762=账期!$A$34,G1762=账期!$A$35,G1762=账期!$A$37,G1762=账期!$A$39,G1762=账期!$A$40,G1762=账期!$A$41,G1762=账期!$A$42,G1762=账期!$A$43,G1762=账期!$A$44,G1762=账期!$A$45,G1762=账期!$A$46,G1762=账期!$A$48,G1762=账期!$A$50,G1762=账期!$A$51,G1762=账期!$A$52,G1762=账期!$A$53,G1762=账期!$A$54,G1762=账期!$A$56,G1762=账期!$A$57,G1762=账期!$A$58,G1762=账期!$A$59,G1762=账期!$A$60,G1762=账期!$A$61,G1762=账期!$A$62,G1762=账期!$A$63,G1762=账期!$A$64,G1762=账期!$A$66,G1762=账期!$A$67,G1762=账期!$A$68,G1762=账期!$A$70,G1762=账期!$A$71),30,IF(OR(G1762=账期!$A$74,G1762=账期!$A$77,G1762=账期!$A$76,G1762=账期!$A$79,G1762=账期!$A$80,G1762=账期!$A$81,G1762=账期!$A$83,G1762=账期!$A$85,G1762=账期!$A$87,G1762=账期!$A$89,G1762=账期!$A$91),60,IF(OR(G1762=账期!$A$93,G1762=账期!$A$94,G1762=账期!$A$95,G1762=账期!$A$96,G1762=账期!$A$98,G1762=账期!$A$99,G1762=账期!$A$101,G1762=账期!$A$102),90,0)))</f>
        <v>0</v>
      </c>
      <c r="AF1762" s="396"/>
      <c r="AG1762" s="384"/>
      <c r="AH1762" s="396" t="str">
        <f t="shared" si="292"/>
        <v/>
      </c>
    </row>
    <row r="1763" spans="1:34" ht="18" customHeight="1" x14ac:dyDescent="0.25">
      <c r="A1763" s="301" t="str">
        <f t="shared" si="294"/>
        <v/>
      </c>
      <c r="B1763" s="397"/>
      <c r="C1763" s="398"/>
      <c r="D1763" s="399"/>
      <c r="E1763" s="383" t="str">
        <f t="shared" si="297"/>
        <v>C</v>
      </c>
      <c r="F1763" s="383" t="str">
        <f t="shared" si="298"/>
        <v>C</v>
      </c>
      <c r="G1763" s="400"/>
      <c r="H1763" s="385" t="str">
        <f>IF(G1763="","",VLOOKUP(G1763,下拉数据源!J:K,2,0))</f>
        <v/>
      </c>
      <c r="I1763" s="385"/>
      <c r="J1763" s="385"/>
      <c r="K1763" s="386"/>
      <c r="L1763" s="401"/>
      <c r="M1763" s="384"/>
      <c r="N1763" s="384"/>
      <c r="O1763" s="384"/>
      <c r="P1763" s="386"/>
      <c r="Q1763" s="387"/>
      <c r="R1763" s="286"/>
      <c r="S1763" s="388">
        <f t="shared" si="295"/>
        <v>0</v>
      </c>
      <c r="T1763" s="389"/>
      <c r="U1763" s="389">
        <f t="shared" si="293"/>
        <v>0</v>
      </c>
      <c r="V1763" s="451"/>
      <c r="W1763" s="452"/>
      <c r="X1763" s="386"/>
      <c r="Y1763" s="390"/>
      <c r="Z1763" s="391"/>
      <c r="AA1763" s="392"/>
      <c r="AB1763" s="393"/>
      <c r="AC1763" s="394"/>
      <c r="AD1763" s="395">
        <f t="shared" si="296"/>
        <v>0</v>
      </c>
      <c r="AE1763" s="396">
        <f>IF(OR(G1763=账期!$A$18,G1763=账期!$A$20,G1763=账期!$A$22,G1763=账期!$A$24,G1763=账期!$A$25,G1763=账期!$A$27,G1763=账期!$A$26,G1763=账期!$A$28,G1763=账期!$A$30,G1763=账期!$A$32,G1763=账期!$A$34,G1763=账期!$A$35,G1763=账期!$A$37,G1763=账期!$A$39,G1763=账期!$A$40,G1763=账期!$A$41,G1763=账期!$A$42,G1763=账期!$A$43,G1763=账期!$A$44,G1763=账期!$A$45,G1763=账期!$A$46,G1763=账期!$A$48,G1763=账期!$A$50,G1763=账期!$A$51,G1763=账期!$A$52,G1763=账期!$A$53,G1763=账期!$A$54,G1763=账期!$A$56,G1763=账期!$A$57,G1763=账期!$A$58,G1763=账期!$A$59,G1763=账期!$A$60,G1763=账期!$A$61,G1763=账期!$A$62,G1763=账期!$A$63,G1763=账期!$A$64,G1763=账期!$A$66,G1763=账期!$A$67,G1763=账期!$A$68,G1763=账期!$A$70,G1763=账期!$A$71),30,IF(OR(G1763=账期!$A$74,G1763=账期!$A$77,G1763=账期!$A$76,G1763=账期!$A$79,G1763=账期!$A$80,G1763=账期!$A$81,G1763=账期!$A$83,G1763=账期!$A$85,G1763=账期!$A$87,G1763=账期!$A$89,G1763=账期!$A$91),60,IF(OR(G1763=账期!$A$93,G1763=账期!$A$94,G1763=账期!$A$95,G1763=账期!$A$96,G1763=账期!$A$98,G1763=账期!$A$99,G1763=账期!$A$101,G1763=账期!$A$102),90,0)))</f>
        <v>0</v>
      </c>
      <c r="AF1763" s="396"/>
      <c r="AG1763" s="384"/>
      <c r="AH1763" s="396" t="str">
        <f t="shared" si="292"/>
        <v/>
      </c>
    </row>
    <row r="1764" spans="1:34" ht="18" customHeight="1" x14ac:dyDescent="0.25">
      <c r="A1764" s="301" t="str">
        <f t="shared" si="294"/>
        <v/>
      </c>
      <c r="B1764" s="397"/>
      <c r="C1764" s="398"/>
      <c r="D1764" s="399"/>
      <c r="E1764" s="383" t="str">
        <f t="shared" si="297"/>
        <v>C</v>
      </c>
      <c r="F1764" s="383" t="str">
        <f t="shared" si="298"/>
        <v>C</v>
      </c>
      <c r="G1764" s="400"/>
      <c r="H1764" s="385" t="str">
        <f>IF(G1764="","",VLOOKUP(G1764,下拉数据源!J:K,2,0))</f>
        <v/>
      </c>
      <c r="I1764" s="385"/>
      <c r="J1764" s="385"/>
      <c r="K1764" s="386"/>
      <c r="L1764" s="401"/>
      <c r="M1764" s="384"/>
      <c r="N1764" s="384"/>
      <c r="O1764" s="384"/>
      <c r="P1764" s="386"/>
      <c r="Q1764" s="387"/>
      <c r="R1764" s="286"/>
      <c r="S1764" s="388">
        <f t="shared" si="295"/>
        <v>0</v>
      </c>
      <c r="T1764" s="389"/>
      <c r="U1764" s="389">
        <f t="shared" si="293"/>
        <v>0</v>
      </c>
      <c r="V1764" s="451"/>
      <c r="W1764" s="452"/>
      <c r="X1764" s="386"/>
      <c r="Y1764" s="390"/>
      <c r="Z1764" s="391"/>
      <c r="AA1764" s="392"/>
      <c r="AB1764" s="393"/>
      <c r="AC1764" s="394"/>
      <c r="AD1764" s="395">
        <f t="shared" si="296"/>
        <v>0</v>
      </c>
      <c r="AE1764" s="396">
        <f>IF(OR(G1764=账期!$A$18,G1764=账期!$A$20,G1764=账期!$A$22,G1764=账期!$A$24,G1764=账期!$A$25,G1764=账期!$A$27,G1764=账期!$A$26,G1764=账期!$A$28,G1764=账期!$A$30,G1764=账期!$A$32,G1764=账期!$A$34,G1764=账期!$A$35,G1764=账期!$A$37,G1764=账期!$A$39,G1764=账期!$A$40,G1764=账期!$A$41,G1764=账期!$A$42,G1764=账期!$A$43,G1764=账期!$A$44,G1764=账期!$A$45,G1764=账期!$A$46,G1764=账期!$A$48,G1764=账期!$A$50,G1764=账期!$A$51,G1764=账期!$A$52,G1764=账期!$A$53,G1764=账期!$A$54,G1764=账期!$A$56,G1764=账期!$A$57,G1764=账期!$A$58,G1764=账期!$A$59,G1764=账期!$A$60,G1764=账期!$A$61,G1764=账期!$A$62,G1764=账期!$A$63,G1764=账期!$A$64,G1764=账期!$A$66,G1764=账期!$A$67,G1764=账期!$A$68,G1764=账期!$A$70,G1764=账期!$A$71),30,IF(OR(G1764=账期!$A$74,G1764=账期!$A$77,G1764=账期!$A$76,G1764=账期!$A$79,G1764=账期!$A$80,G1764=账期!$A$81,G1764=账期!$A$83,G1764=账期!$A$85,G1764=账期!$A$87,G1764=账期!$A$89,G1764=账期!$A$91),60,IF(OR(G1764=账期!$A$93,G1764=账期!$A$94,G1764=账期!$A$95,G1764=账期!$A$96,G1764=账期!$A$98,G1764=账期!$A$99,G1764=账期!$A$101,G1764=账期!$A$102),90,0)))</f>
        <v>0</v>
      </c>
      <c r="AF1764" s="396"/>
      <c r="AG1764" s="384"/>
      <c r="AH1764" s="396" t="str">
        <f t="shared" si="292"/>
        <v/>
      </c>
    </row>
    <row r="1765" spans="1:34" ht="18" customHeight="1" x14ac:dyDescent="0.25">
      <c r="A1765" s="301" t="str">
        <f t="shared" si="294"/>
        <v/>
      </c>
      <c r="B1765" s="397"/>
      <c r="C1765" s="398"/>
      <c r="D1765" s="399"/>
      <c r="E1765" s="383" t="str">
        <f t="shared" si="297"/>
        <v>C</v>
      </c>
      <c r="F1765" s="383" t="str">
        <f t="shared" si="298"/>
        <v>C</v>
      </c>
      <c r="G1765" s="400"/>
      <c r="H1765" s="385" t="str">
        <f>IF(G1765="","",VLOOKUP(G1765,下拉数据源!J:K,2,0))</f>
        <v/>
      </c>
      <c r="I1765" s="385"/>
      <c r="J1765" s="385"/>
      <c r="K1765" s="386"/>
      <c r="L1765" s="401"/>
      <c r="M1765" s="384"/>
      <c r="N1765" s="384"/>
      <c r="O1765" s="384"/>
      <c r="P1765" s="386"/>
      <c r="Q1765" s="387"/>
      <c r="R1765" s="286"/>
      <c r="S1765" s="388">
        <f t="shared" si="295"/>
        <v>0</v>
      </c>
      <c r="T1765" s="389"/>
      <c r="U1765" s="389">
        <f t="shared" si="293"/>
        <v>0</v>
      </c>
      <c r="V1765" s="451"/>
      <c r="W1765" s="452"/>
      <c r="X1765" s="386"/>
      <c r="Y1765" s="390"/>
      <c r="Z1765" s="391"/>
      <c r="AA1765" s="392"/>
      <c r="AB1765" s="393"/>
      <c r="AC1765" s="394"/>
      <c r="AD1765" s="395">
        <f t="shared" si="296"/>
        <v>0</v>
      </c>
      <c r="AE1765" s="396">
        <f>IF(OR(G1765=账期!$A$18,G1765=账期!$A$20,G1765=账期!$A$22,G1765=账期!$A$24,G1765=账期!$A$25,G1765=账期!$A$27,G1765=账期!$A$26,G1765=账期!$A$28,G1765=账期!$A$30,G1765=账期!$A$32,G1765=账期!$A$34,G1765=账期!$A$35,G1765=账期!$A$37,G1765=账期!$A$39,G1765=账期!$A$40,G1765=账期!$A$41,G1765=账期!$A$42,G1765=账期!$A$43,G1765=账期!$A$44,G1765=账期!$A$45,G1765=账期!$A$46,G1765=账期!$A$48,G1765=账期!$A$50,G1765=账期!$A$51,G1765=账期!$A$52,G1765=账期!$A$53,G1765=账期!$A$54,G1765=账期!$A$56,G1765=账期!$A$57,G1765=账期!$A$58,G1765=账期!$A$59,G1765=账期!$A$60,G1765=账期!$A$61,G1765=账期!$A$62,G1765=账期!$A$63,G1765=账期!$A$64,G1765=账期!$A$66,G1765=账期!$A$67,G1765=账期!$A$68,G1765=账期!$A$70,G1765=账期!$A$71),30,IF(OR(G1765=账期!$A$74,G1765=账期!$A$77,G1765=账期!$A$76,G1765=账期!$A$79,G1765=账期!$A$80,G1765=账期!$A$81,G1765=账期!$A$83,G1765=账期!$A$85,G1765=账期!$A$87,G1765=账期!$A$89,G1765=账期!$A$91),60,IF(OR(G1765=账期!$A$93,G1765=账期!$A$94,G1765=账期!$A$95,G1765=账期!$A$96,G1765=账期!$A$98,G1765=账期!$A$99,G1765=账期!$A$101,G1765=账期!$A$102),90,0)))</f>
        <v>0</v>
      </c>
      <c r="AF1765" s="396"/>
      <c r="AG1765" s="384"/>
      <c r="AH1765" s="396" t="str">
        <f t="shared" si="292"/>
        <v/>
      </c>
    </row>
    <row r="1766" spans="1:34" ht="18" customHeight="1" x14ac:dyDescent="0.25">
      <c r="A1766" s="301" t="str">
        <f t="shared" si="294"/>
        <v/>
      </c>
      <c r="B1766" s="397"/>
      <c r="C1766" s="398"/>
      <c r="D1766" s="399"/>
      <c r="E1766" s="383" t="str">
        <f t="shared" si="297"/>
        <v>C</v>
      </c>
      <c r="F1766" s="383" t="str">
        <f t="shared" si="298"/>
        <v>C</v>
      </c>
      <c r="G1766" s="400"/>
      <c r="H1766" s="385" t="str">
        <f>IF(G1766="","",VLOOKUP(G1766,下拉数据源!J:K,2,0))</f>
        <v/>
      </c>
      <c r="I1766" s="385"/>
      <c r="J1766" s="385"/>
      <c r="K1766" s="386"/>
      <c r="L1766" s="401"/>
      <c r="M1766" s="384"/>
      <c r="N1766" s="384"/>
      <c r="O1766" s="384"/>
      <c r="P1766" s="386"/>
      <c r="Q1766" s="387"/>
      <c r="R1766" s="286"/>
      <c r="S1766" s="388">
        <f t="shared" si="295"/>
        <v>0</v>
      </c>
      <c r="T1766" s="389"/>
      <c r="U1766" s="389">
        <f t="shared" si="293"/>
        <v>0</v>
      </c>
      <c r="V1766" s="451"/>
      <c r="W1766" s="452"/>
      <c r="X1766" s="386"/>
      <c r="Y1766" s="390"/>
      <c r="Z1766" s="391"/>
      <c r="AA1766" s="392"/>
      <c r="AB1766" s="393"/>
      <c r="AC1766" s="394"/>
      <c r="AD1766" s="395">
        <f t="shared" si="296"/>
        <v>0</v>
      </c>
      <c r="AE1766" s="396">
        <f>IF(OR(G1766=账期!$A$18,G1766=账期!$A$20,G1766=账期!$A$22,G1766=账期!$A$24,G1766=账期!$A$25,G1766=账期!$A$27,G1766=账期!$A$26,G1766=账期!$A$28,G1766=账期!$A$30,G1766=账期!$A$32,G1766=账期!$A$34,G1766=账期!$A$35,G1766=账期!$A$37,G1766=账期!$A$39,G1766=账期!$A$40,G1766=账期!$A$41,G1766=账期!$A$42,G1766=账期!$A$43,G1766=账期!$A$44,G1766=账期!$A$45,G1766=账期!$A$46,G1766=账期!$A$48,G1766=账期!$A$50,G1766=账期!$A$51,G1766=账期!$A$52,G1766=账期!$A$53,G1766=账期!$A$54,G1766=账期!$A$56,G1766=账期!$A$57,G1766=账期!$A$58,G1766=账期!$A$59,G1766=账期!$A$60,G1766=账期!$A$61,G1766=账期!$A$62,G1766=账期!$A$63,G1766=账期!$A$64,G1766=账期!$A$66,G1766=账期!$A$67,G1766=账期!$A$68,G1766=账期!$A$70,G1766=账期!$A$71),30,IF(OR(G1766=账期!$A$74,G1766=账期!$A$77,G1766=账期!$A$76,G1766=账期!$A$79,G1766=账期!$A$80,G1766=账期!$A$81,G1766=账期!$A$83,G1766=账期!$A$85,G1766=账期!$A$87,G1766=账期!$A$89,G1766=账期!$A$91),60,IF(OR(G1766=账期!$A$93,G1766=账期!$A$94,G1766=账期!$A$95,G1766=账期!$A$96,G1766=账期!$A$98,G1766=账期!$A$99,G1766=账期!$A$101,G1766=账期!$A$102),90,0)))</f>
        <v>0</v>
      </c>
      <c r="AF1766" s="396"/>
      <c r="AG1766" s="384"/>
      <c r="AH1766" s="396" t="str">
        <f t="shared" si="292"/>
        <v/>
      </c>
    </row>
    <row r="1767" spans="1:34" ht="18" customHeight="1" x14ac:dyDescent="0.25">
      <c r="A1767" s="301" t="str">
        <f t="shared" si="294"/>
        <v/>
      </c>
      <c r="B1767" s="397"/>
      <c r="C1767" s="398"/>
      <c r="D1767" s="399"/>
      <c r="E1767" s="383" t="str">
        <f t="shared" si="297"/>
        <v>C</v>
      </c>
      <c r="F1767" s="383" t="str">
        <f t="shared" si="298"/>
        <v>C</v>
      </c>
      <c r="G1767" s="400"/>
      <c r="H1767" s="385" t="str">
        <f>IF(G1767="","",VLOOKUP(G1767,下拉数据源!J:K,2,0))</f>
        <v/>
      </c>
      <c r="I1767" s="385"/>
      <c r="J1767" s="385"/>
      <c r="K1767" s="386"/>
      <c r="L1767" s="401"/>
      <c r="M1767" s="384"/>
      <c r="N1767" s="384"/>
      <c r="O1767" s="384"/>
      <c r="P1767" s="386"/>
      <c r="Q1767" s="387"/>
      <c r="R1767" s="286"/>
      <c r="S1767" s="388">
        <f t="shared" si="295"/>
        <v>0</v>
      </c>
      <c r="T1767" s="389"/>
      <c r="U1767" s="389">
        <f t="shared" si="293"/>
        <v>0</v>
      </c>
      <c r="V1767" s="451"/>
      <c r="W1767" s="452"/>
      <c r="X1767" s="386"/>
      <c r="Y1767" s="390"/>
      <c r="Z1767" s="391"/>
      <c r="AA1767" s="392"/>
      <c r="AB1767" s="393"/>
      <c r="AC1767" s="394"/>
      <c r="AD1767" s="395">
        <f t="shared" si="296"/>
        <v>0</v>
      </c>
      <c r="AE1767" s="396">
        <f>IF(OR(G1767=账期!$A$18,G1767=账期!$A$20,G1767=账期!$A$22,G1767=账期!$A$24,G1767=账期!$A$25,G1767=账期!$A$27,G1767=账期!$A$26,G1767=账期!$A$28,G1767=账期!$A$30,G1767=账期!$A$32,G1767=账期!$A$34,G1767=账期!$A$35,G1767=账期!$A$37,G1767=账期!$A$39,G1767=账期!$A$40,G1767=账期!$A$41,G1767=账期!$A$42,G1767=账期!$A$43,G1767=账期!$A$44,G1767=账期!$A$45,G1767=账期!$A$46,G1767=账期!$A$48,G1767=账期!$A$50,G1767=账期!$A$51,G1767=账期!$A$52,G1767=账期!$A$53,G1767=账期!$A$54,G1767=账期!$A$56,G1767=账期!$A$57,G1767=账期!$A$58,G1767=账期!$A$59,G1767=账期!$A$60,G1767=账期!$A$61,G1767=账期!$A$62,G1767=账期!$A$63,G1767=账期!$A$64,G1767=账期!$A$66,G1767=账期!$A$67,G1767=账期!$A$68,G1767=账期!$A$70,G1767=账期!$A$71),30,IF(OR(G1767=账期!$A$74,G1767=账期!$A$77,G1767=账期!$A$76,G1767=账期!$A$79,G1767=账期!$A$80,G1767=账期!$A$81,G1767=账期!$A$83,G1767=账期!$A$85,G1767=账期!$A$87,G1767=账期!$A$89,G1767=账期!$A$91),60,IF(OR(G1767=账期!$A$93,G1767=账期!$A$94,G1767=账期!$A$95,G1767=账期!$A$96,G1767=账期!$A$98,G1767=账期!$A$99,G1767=账期!$A$101,G1767=账期!$A$102),90,0)))</f>
        <v>0</v>
      </c>
      <c r="AF1767" s="396"/>
      <c r="AG1767" s="384"/>
      <c r="AH1767" s="396" t="str">
        <f t="shared" ref="AH1767:AH1830" si="299">IF(AG1767="华东","徐绪盛",IF(AG1767="华南","柯童柱",IF(AG1767="华中","杭得利",IF(AG1767="西南","张军",IF(AG1767="华北","石浩宇","")))))</f>
        <v/>
      </c>
    </row>
    <row r="1768" spans="1:34" ht="18" customHeight="1" x14ac:dyDescent="0.25">
      <c r="A1768" s="301" t="str">
        <f t="shared" si="294"/>
        <v/>
      </c>
      <c r="B1768" s="397"/>
      <c r="C1768" s="398"/>
      <c r="D1768" s="399"/>
      <c r="E1768" s="383" t="str">
        <f t="shared" si="297"/>
        <v>C</v>
      </c>
      <c r="F1768" s="383" t="str">
        <f t="shared" si="298"/>
        <v>C</v>
      </c>
      <c r="G1768" s="400"/>
      <c r="H1768" s="385" t="str">
        <f>IF(G1768="","",VLOOKUP(G1768,下拉数据源!J:K,2,0))</f>
        <v/>
      </c>
      <c r="I1768" s="385"/>
      <c r="J1768" s="385"/>
      <c r="K1768" s="386"/>
      <c r="L1768" s="401"/>
      <c r="M1768" s="384"/>
      <c r="N1768" s="384"/>
      <c r="O1768" s="384"/>
      <c r="P1768" s="386"/>
      <c r="Q1768" s="387"/>
      <c r="R1768" s="286"/>
      <c r="S1768" s="388">
        <f t="shared" si="295"/>
        <v>0</v>
      </c>
      <c r="T1768" s="389"/>
      <c r="U1768" s="389">
        <f t="shared" si="293"/>
        <v>0</v>
      </c>
      <c r="V1768" s="451"/>
      <c r="W1768" s="452"/>
      <c r="X1768" s="386"/>
      <c r="Y1768" s="390"/>
      <c r="Z1768" s="391"/>
      <c r="AA1768" s="392"/>
      <c r="AB1768" s="393"/>
      <c r="AC1768" s="394"/>
      <c r="AD1768" s="395">
        <f t="shared" si="296"/>
        <v>0</v>
      </c>
      <c r="AE1768" s="396">
        <f>IF(OR(G1768=账期!$A$18,G1768=账期!$A$20,G1768=账期!$A$22,G1768=账期!$A$24,G1768=账期!$A$25,G1768=账期!$A$27,G1768=账期!$A$26,G1768=账期!$A$28,G1768=账期!$A$30,G1768=账期!$A$32,G1768=账期!$A$34,G1768=账期!$A$35,G1768=账期!$A$37,G1768=账期!$A$39,G1768=账期!$A$40,G1768=账期!$A$41,G1768=账期!$A$42,G1768=账期!$A$43,G1768=账期!$A$44,G1768=账期!$A$45,G1768=账期!$A$46,G1768=账期!$A$48,G1768=账期!$A$50,G1768=账期!$A$51,G1768=账期!$A$52,G1768=账期!$A$53,G1768=账期!$A$54,G1768=账期!$A$56,G1768=账期!$A$57,G1768=账期!$A$58,G1768=账期!$A$59,G1768=账期!$A$60,G1768=账期!$A$61,G1768=账期!$A$62,G1768=账期!$A$63,G1768=账期!$A$64,G1768=账期!$A$66,G1768=账期!$A$67,G1768=账期!$A$68,G1768=账期!$A$70,G1768=账期!$A$71),30,IF(OR(G1768=账期!$A$74,G1768=账期!$A$77,G1768=账期!$A$76,G1768=账期!$A$79,G1768=账期!$A$80,G1768=账期!$A$81,G1768=账期!$A$83,G1768=账期!$A$85,G1768=账期!$A$87,G1768=账期!$A$89,G1768=账期!$A$91),60,IF(OR(G1768=账期!$A$93,G1768=账期!$A$94,G1768=账期!$A$95,G1768=账期!$A$96,G1768=账期!$A$98,G1768=账期!$A$99,G1768=账期!$A$101,G1768=账期!$A$102),90,0)))</f>
        <v>0</v>
      </c>
      <c r="AF1768" s="396"/>
      <c r="AG1768" s="384"/>
      <c r="AH1768" s="396" t="str">
        <f t="shared" si="299"/>
        <v/>
      </c>
    </row>
    <row r="1769" spans="1:34" ht="18" customHeight="1" x14ac:dyDescent="0.25">
      <c r="A1769" s="301" t="str">
        <f t="shared" si="294"/>
        <v/>
      </c>
      <c r="B1769" s="397"/>
      <c r="C1769" s="398"/>
      <c r="D1769" s="399"/>
      <c r="E1769" s="383" t="str">
        <f t="shared" si="297"/>
        <v>C</v>
      </c>
      <c r="F1769" s="383" t="str">
        <f t="shared" si="298"/>
        <v>C</v>
      </c>
      <c r="G1769" s="400"/>
      <c r="H1769" s="385" t="str">
        <f>IF(G1769="","",VLOOKUP(G1769,下拉数据源!J:K,2,0))</f>
        <v/>
      </c>
      <c r="I1769" s="385"/>
      <c r="J1769" s="385"/>
      <c r="K1769" s="386"/>
      <c r="L1769" s="401"/>
      <c r="M1769" s="384"/>
      <c r="N1769" s="384"/>
      <c r="O1769" s="384"/>
      <c r="P1769" s="386"/>
      <c r="Q1769" s="387"/>
      <c r="R1769" s="286"/>
      <c r="S1769" s="388">
        <f t="shared" si="295"/>
        <v>0</v>
      </c>
      <c r="T1769" s="389"/>
      <c r="U1769" s="389">
        <f t="shared" si="293"/>
        <v>0</v>
      </c>
      <c r="V1769" s="451"/>
      <c r="W1769" s="452"/>
      <c r="X1769" s="386"/>
      <c r="Y1769" s="390"/>
      <c r="Z1769" s="391"/>
      <c r="AA1769" s="392"/>
      <c r="AB1769" s="393"/>
      <c r="AC1769" s="394"/>
      <c r="AD1769" s="395">
        <f t="shared" si="296"/>
        <v>0</v>
      </c>
      <c r="AE1769" s="396">
        <f>IF(OR(G1769=账期!$A$18,G1769=账期!$A$20,G1769=账期!$A$22,G1769=账期!$A$24,G1769=账期!$A$25,G1769=账期!$A$27,G1769=账期!$A$26,G1769=账期!$A$28,G1769=账期!$A$30,G1769=账期!$A$32,G1769=账期!$A$34,G1769=账期!$A$35,G1769=账期!$A$37,G1769=账期!$A$39,G1769=账期!$A$40,G1769=账期!$A$41,G1769=账期!$A$42,G1769=账期!$A$43,G1769=账期!$A$44,G1769=账期!$A$45,G1769=账期!$A$46,G1769=账期!$A$48,G1769=账期!$A$50,G1769=账期!$A$51,G1769=账期!$A$52,G1769=账期!$A$53,G1769=账期!$A$54,G1769=账期!$A$56,G1769=账期!$A$57,G1769=账期!$A$58,G1769=账期!$A$59,G1769=账期!$A$60,G1769=账期!$A$61,G1769=账期!$A$62,G1769=账期!$A$63,G1769=账期!$A$64,G1769=账期!$A$66,G1769=账期!$A$67,G1769=账期!$A$68,G1769=账期!$A$70,G1769=账期!$A$71),30,IF(OR(G1769=账期!$A$74,G1769=账期!$A$77,G1769=账期!$A$76,G1769=账期!$A$79,G1769=账期!$A$80,G1769=账期!$A$81,G1769=账期!$A$83,G1769=账期!$A$85,G1769=账期!$A$87,G1769=账期!$A$89,G1769=账期!$A$91),60,IF(OR(G1769=账期!$A$93,G1769=账期!$A$94,G1769=账期!$A$95,G1769=账期!$A$96,G1769=账期!$A$98,G1769=账期!$A$99,G1769=账期!$A$101,G1769=账期!$A$102),90,0)))</f>
        <v>0</v>
      </c>
      <c r="AF1769" s="396"/>
      <c r="AG1769" s="384"/>
      <c r="AH1769" s="396" t="str">
        <f t="shared" si="299"/>
        <v/>
      </c>
    </row>
    <row r="1770" spans="1:34" ht="18" customHeight="1" x14ac:dyDescent="0.25">
      <c r="A1770" s="301" t="str">
        <f t="shared" si="294"/>
        <v/>
      </c>
      <c r="B1770" s="397"/>
      <c r="C1770" s="398"/>
      <c r="D1770" s="399"/>
      <c r="E1770" s="383" t="str">
        <f t="shared" si="297"/>
        <v>C</v>
      </c>
      <c r="F1770" s="383" t="str">
        <f t="shared" si="298"/>
        <v>C</v>
      </c>
      <c r="G1770" s="400"/>
      <c r="H1770" s="385" t="str">
        <f>IF(G1770="","",VLOOKUP(G1770,下拉数据源!J:K,2,0))</f>
        <v/>
      </c>
      <c r="I1770" s="385"/>
      <c r="J1770" s="385"/>
      <c r="K1770" s="386"/>
      <c r="L1770" s="401"/>
      <c r="M1770" s="384"/>
      <c r="N1770" s="384"/>
      <c r="O1770" s="384"/>
      <c r="P1770" s="386"/>
      <c r="Q1770" s="387"/>
      <c r="R1770" s="286"/>
      <c r="S1770" s="388">
        <f t="shared" si="295"/>
        <v>0</v>
      </c>
      <c r="T1770" s="389"/>
      <c r="U1770" s="389">
        <f t="shared" si="293"/>
        <v>0</v>
      </c>
      <c r="V1770" s="451"/>
      <c r="W1770" s="452"/>
      <c r="X1770" s="386"/>
      <c r="Y1770" s="390"/>
      <c r="Z1770" s="391"/>
      <c r="AA1770" s="392"/>
      <c r="AB1770" s="393"/>
      <c r="AC1770" s="394"/>
      <c r="AD1770" s="395">
        <f t="shared" si="296"/>
        <v>0</v>
      </c>
      <c r="AE1770" s="396">
        <f>IF(OR(G1770=账期!$A$18,G1770=账期!$A$20,G1770=账期!$A$22,G1770=账期!$A$24,G1770=账期!$A$25,G1770=账期!$A$27,G1770=账期!$A$26,G1770=账期!$A$28,G1770=账期!$A$30,G1770=账期!$A$32,G1770=账期!$A$34,G1770=账期!$A$35,G1770=账期!$A$37,G1770=账期!$A$39,G1770=账期!$A$40,G1770=账期!$A$41,G1770=账期!$A$42,G1770=账期!$A$43,G1770=账期!$A$44,G1770=账期!$A$45,G1770=账期!$A$46,G1770=账期!$A$48,G1770=账期!$A$50,G1770=账期!$A$51,G1770=账期!$A$52,G1770=账期!$A$53,G1770=账期!$A$54,G1770=账期!$A$56,G1770=账期!$A$57,G1770=账期!$A$58,G1770=账期!$A$59,G1770=账期!$A$60,G1770=账期!$A$61,G1770=账期!$A$62,G1770=账期!$A$63,G1770=账期!$A$64,G1770=账期!$A$66,G1770=账期!$A$67,G1770=账期!$A$68,G1770=账期!$A$70,G1770=账期!$A$71),30,IF(OR(G1770=账期!$A$74,G1770=账期!$A$77,G1770=账期!$A$76,G1770=账期!$A$79,G1770=账期!$A$80,G1770=账期!$A$81,G1770=账期!$A$83,G1770=账期!$A$85,G1770=账期!$A$87,G1770=账期!$A$89,G1770=账期!$A$91),60,IF(OR(G1770=账期!$A$93,G1770=账期!$A$94,G1770=账期!$A$95,G1770=账期!$A$96,G1770=账期!$A$98,G1770=账期!$A$99,G1770=账期!$A$101,G1770=账期!$A$102),90,0)))</f>
        <v>0</v>
      </c>
      <c r="AF1770" s="396"/>
      <c r="AG1770" s="384"/>
      <c r="AH1770" s="396" t="str">
        <f t="shared" si="299"/>
        <v/>
      </c>
    </row>
    <row r="1771" spans="1:34" ht="18" customHeight="1" x14ac:dyDescent="0.25">
      <c r="A1771" s="301" t="str">
        <f t="shared" si="294"/>
        <v/>
      </c>
      <c r="B1771" s="397"/>
      <c r="C1771" s="398"/>
      <c r="D1771" s="399"/>
      <c r="E1771" s="383" t="str">
        <f t="shared" si="297"/>
        <v>C</v>
      </c>
      <c r="F1771" s="383" t="str">
        <f t="shared" si="298"/>
        <v>C</v>
      </c>
      <c r="G1771" s="400"/>
      <c r="H1771" s="385" t="str">
        <f>IF(G1771="","",VLOOKUP(G1771,下拉数据源!J:K,2,0))</f>
        <v/>
      </c>
      <c r="I1771" s="385"/>
      <c r="J1771" s="385"/>
      <c r="K1771" s="386"/>
      <c r="L1771" s="401"/>
      <c r="M1771" s="384"/>
      <c r="N1771" s="384"/>
      <c r="O1771" s="384"/>
      <c r="P1771" s="386"/>
      <c r="Q1771" s="387"/>
      <c r="R1771" s="286"/>
      <c r="S1771" s="388">
        <f t="shared" si="295"/>
        <v>0</v>
      </c>
      <c r="T1771" s="389"/>
      <c r="U1771" s="389">
        <f t="shared" si="293"/>
        <v>0</v>
      </c>
      <c r="V1771" s="451"/>
      <c r="W1771" s="452"/>
      <c r="X1771" s="386"/>
      <c r="Y1771" s="390"/>
      <c r="Z1771" s="391"/>
      <c r="AA1771" s="392"/>
      <c r="AB1771" s="393"/>
      <c r="AC1771" s="394"/>
      <c r="AD1771" s="395">
        <f t="shared" si="296"/>
        <v>0</v>
      </c>
      <c r="AE1771" s="396">
        <f>IF(OR(G1771=账期!$A$18,G1771=账期!$A$20,G1771=账期!$A$22,G1771=账期!$A$24,G1771=账期!$A$25,G1771=账期!$A$27,G1771=账期!$A$26,G1771=账期!$A$28,G1771=账期!$A$30,G1771=账期!$A$32,G1771=账期!$A$34,G1771=账期!$A$35,G1771=账期!$A$37,G1771=账期!$A$39,G1771=账期!$A$40,G1771=账期!$A$41,G1771=账期!$A$42,G1771=账期!$A$43,G1771=账期!$A$44,G1771=账期!$A$45,G1771=账期!$A$46,G1771=账期!$A$48,G1771=账期!$A$50,G1771=账期!$A$51,G1771=账期!$A$52,G1771=账期!$A$53,G1771=账期!$A$54,G1771=账期!$A$56,G1771=账期!$A$57,G1771=账期!$A$58,G1771=账期!$A$59,G1771=账期!$A$60,G1771=账期!$A$61,G1771=账期!$A$62,G1771=账期!$A$63,G1771=账期!$A$64,G1771=账期!$A$66,G1771=账期!$A$67,G1771=账期!$A$68,G1771=账期!$A$70,G1771=账期!$A$71),30,IF(OR(G1771=账期!$A$74,G1771=账期!$A$77,G1771=账期!$A$76,G1771=账期!$A$79,G1771=账期!$A$80,G1771=账期!$A$81,G1771=账期!$A$83,G1771=账期!$A$85,G1771=账期!$A$87,G1771=账期!$A$89,G1771=账期!$A$91),60,IF(OR(G1771=账期!$A$93,G1771=账期!$A$94,G1771=账期!$A$95,G1771=账期!$A$96,G1771=账期!$A$98,G1771=账期!$A$99,G1771=账期!$A$101,G1771=账期!$A$102),90,0)))</f>
        <v>0</v>
      </c>
      <c r="AF1771" s="396"/>
      <c r="AG1771" s="384"/>
      <c r="AH1771" s="396" t="str">
        <f t="shared" si="299"/>
        <v/>
      </c>
    </row>
    <row r="1772" spans="1:34" ht="18" customHeight="1" x14ac:dyDescent="0.25">
      <c r="A1772" s="301" t="str">
        <f t="shared" si="294"/>
        <v/>
      </c>
      <c r="B1772" s="397"/>
      <c r="C1772" s="398"/>
      <c r="D1772" s="399"/>
      <c r="E1772" s="383" t="str">
        <f t="shared" si="297"/>
        <v>C</v>
      </c>
      <c r="F1772" s="383" t="str">
        <f t="shared" si="298"/>
        <v>C</v>
      </c>
      <c r="G1772" s="400"/>
      <c r="H1772" s="385" t="str">
        <f>IF(G1772="","",VLOOKUP(G1772,下拉数据源!J:K,2,0))</f>
        <v/>
      </c>
      <c r="I1772" s="385"/>
      <c r="J1772" s="385"/>
      <c r="K1772" s="386"/>
      <c r="L1772" s="401"/>
      <c r="M1772" s="384"/>
      <c r="N1772" s="384"/>
      <c r="O1772" s="384"/>
      <c r="P1772" s="386"/>
      <c r="Q1772" s="387"/>
      <c r="R1772" s="286"/>
      <c r="S1772" s="388">
        <f t="shared" si="295"/>
        <v>0</v>
      </c>
      <c r="T1772" s="389"/>
      <c r="U1772" s="389">
        <f t="shared" si="293"/>
        <v>0</v>
      </c>
      <c r="V1772" s="451"/>
      <c r="W1772" s="452"/>
      <c r="X1772" s="386"/>
      <c r="Y1772" s="390"/>
      <c r="Z1772" s="391"/>
      <c r="AA1772" s="392"/>
      <c r="AB1772" s="393"/>
      <c r="AC1772" s="394"/>
      <c r="AD1772" s="395">
        <f t="shared" si="296"/>
        <v>0</v>
      </c>
      <c r="AE1772" s="396">
        <f>IF(OR(G1772=账期!$A$18,G1772=账期!$A$20,G1772=账期!$A$22,G1772=账期!$A$24,G1772=账期!$A$25,G1772=账期!$A$27,G1772=账期!$A$26,G1772=账期!$A$28,G1772=账期!$A$30,G1772=账期!$A$32,G1772=账期!$A$34,G1772=账期!$A$35,G1772=账期!$A$37,G1772=账期!$A$39,G1772=账期!$A$40,G1772=账期!$A$41,G1772=账期!$A$42,G1772=账期!$A$43,G1772=账期!$A$44,G1772=账期!$A$45,G1772=账期!$A$46,G1772=账期!$A$48,G1772=账期!$A$50,G1772=账期!$A$51,G1772=账期!$A$52,G1772=账期!$A$53,G1772=账期!$A$54,G1772=账期!$A$56,G1772=账期!$A$57,G1772=账期!$A$58,G1772=账期!$A$59,G1772=账期!$A$60,G1772=账期!$A$61,G1772=账期!$A$62,G1772=账期!$A$63,G1772=账期!$A$64,G1772=账期!$A$66,G1772=账期!$A$67,G1772=账期!$A$68,G1772=账期!$A$70,G1772=账期!$A$71),30,IF(OR(G1772=账期!$A$74,G1772=账期!$A$77,G1772=账期!$A$76,G1772=账期!$A$79,G1772=账期!$A$80,G1772=账期!$A$81,G1772=账期!$A$83,G1772=账期!$A$85,G1772=账期!$A$87,G1772=账期!$A$89,G1772=账期!$A$91),60,IF(OR(G1772=账期!$A$93,G1772=账期!$A$94,G1772=账期!$A$95,G1772=账期!$A$96,G1772=账期!$A$98,G1772=账期!$A$99,G1772=账期!$A$101,G1772=账期!$A$102),90,0)))</f>
        <v>0</v>
      </c>
      <c r="AF1772" s="396"/>
      <c r="AG1772" s="384"/>
      <c r="AH1772" s="396" t="str">
        <f t="shared" si="299"/>
        <v/>
      </c>
    </row>
    <row r="1773" spans="1:34" ht="18" customHeight="1" x14ac:dyDescent="0.25">
      <c r="A1773" s="301" t="str">
        <f t="shared" si="294"/>
        <v/>
      </c>
      <c r="B1773" s="397"/>
      <c r="C1773" s="398"/>
      <c r="D1773" s="399"/>
      <c r="E1773" s="383" t="str">
        <f t="shared" si="297"/>
        <v>C</v>
      </c>
      <c r="F1773" s="383" t="str">
        <f t="shared" si="298"/>
        <v>C</v>
      </c>
      <c r="G1773" s="400"/>
      <c r="H1773" s="385" t="str">
        <f>IF(G1773="","",VLOOKUP(G1773,下拉数据源!J:K,2,0))</f>
        <v/>
      </c>
      <c r="I1773" s="385"/>
      <c r="J1773" s="385"/>
      <c r="K1773" s="386"/>
      <c r="L1773" s="401"/>
      <c r="M1773" s="384"/>
      <c r="N1773" s="384"/>
      <c r="O1773" s="384"/>
      <c r="P1773" s="386"/>
      <c r="Q1773" s="387"/>
      <c r="R1773" s="286"/>
      <c r="S1773" s="388">
        <f t="shared" si="295"/>
        <v>0</v>
      </c>
      <c r="T1773" s="389"/>
      <c r="U1773" s="389">
        <f t="shared" si="293"/>
        <v>0</v>
      </c>
      <c r="V1773" s="451"/>
      <c r="W1773" s="452"/>
      <c r="X1773" s="386"/>
      <c r="Y1773" s="390"/>
      <c r="Z1773" s="391"/>
      <c r="AA1773" s="392"/>
      <c r="AB1773" s="393"/>
      <c r="AC1773" s="394"/>
      <c r="AD1773" s="395">
        <f t="shared" si="296"/>
        <v>0</v>
      </c>
      <c r="AE1773" s="396">
        <f>IF(OR(G1773=账期!$A$18,G1773=账期!$A$20,G1773=账期!$A$22,G1773=账期!$A$24,G1773=账期!$A$25,G1773=账期!$A$27,G1773=账期!$A$26,G1773=账期!$A$28,G1773=账期!$A$30,G1773=账期!$A$32,G1773=账期!$A$34,G1773=账期!$A$35,G1773=账期!$A$37,G1773=账期!$A$39,G1773=账期!$A$40,G1773=账期!$A$41,G1773=账期!$A$42,G1773=账期!$A$43,G1773=账期!$A$44,G1773=账期!$A$45,G1773=账期!$A$46,G1773=账期!$A$48,G1773=账期!$A$50,G1773=账期!$A$51,G1773=账期!$A$52,G1773=账期!$A$53,G1773=账期!$A$54,G1773=账期!$A$56,G1773=账期!$A$57,G1773=账期!$A$58,G1773=账期!$A$59,G1773=账期!$A$60,G1773=账期!$A$61,G1773=账期!$A$62,G1773=账期!$A$63,G1773=账期!$A$64,G1773=账期!$A$66,G1773=账期!$A$67,G1773=账期!$A$68,G1773=账期!$A$70,G1773=账期!$A$71),30,IF(OR(G1773=账期!$A$74,G1773=账期!$A$77,G1773=账期!$A$76,G1773=账期!$A$79,G1773=账期!$A$80,G1773=账期!$A$81,G1773=账期!$A$83,G1773=账期!$A$85,G1773=账期!$A$87,G1773=账期!$A$89,G1773=账期!$A$91),60,IF(OR(G1773=账期!$A$93,G1773=账期!$A$94,G1773=账期!$A$95,G1773=账期!$A$96,G1773=账期!$A$98,G1773=账期!$A$99,G1773=账期!$A$101,G1773=账期!$A$102),90,0)))</f>
        <v>0</v>
      </c>
      <c r="AF1773" s="396"/>
      <c r="AG1773" s="384"/>
      <c r="AH1773" s="396" t="str">
        <f t="shared" si="299"/>
        <v/>
      </c>
    </row>
    <row r="1774" spans="1:34" ht="18" customHeight="1" x14ac:dyDescent="0.25">
      <c r="A1774" s="301" t="str">
        <f t="shared" si="294"/>
        <v/>
      </c>
      <c r="B1774" s="397"/>
      <c r="C1774" s="398"/>
      <c r="D1774" s="399"/>
      <c r="E1774" s="383" t="str">
        <f t="shared" si="297"/>
        <v>C</v>
      </c>
      <c r="F1774" s="383" t="str">
        <f t="shared" si="298"/>
        <v>C</v>
      </c>
      <c r="G1774" s="400"/>
      <c r="H1774" s="385" t="str">
        <f>IF(G1774="","",VLOOKUP(G1774,下拉数据源!J:K,2,0))</f>
        <v/>
      </c>
      <c r="I1774" s="385"/>
      <c r="J1774" s="385"/>
      <c r="K1774" s="386"/>
      <c r="L1774" s="401"/>
      <c r="M1774" s="384"/>
      <c r="N1774" s="384"/>
      <c r="O1774" s="384"/>
      <c r="P1774" s="386"/>
      <c r="Q1774" s="387"/>
      <c r="R1774" s="286"/>
      <c r="S1774" s="388">
        <f t="shared" si="295"/>
        <v>0</v>
      </c>
      <c r="T1774" s="389"/>
      <c r="U1774" s="389">
        <f t="shared" si="293"/>
        <v>0</v>
      </c>
      <c r="V1774" s="451"/>
      <c r="W1774" s="452"/>
      <c r="X1774" s="386"/>
      <c r="Y1774" s="390"/>
      <c r="Z1774" s="391"/>
      <c r="AA1774" s="392"/>
      <c r="AB1774" s="393"/>
      <c r="AC1774" s="394"/>
      <c r="AD1774" s="395">
        <f t="shared" si="296"/>
        <v>0</v>
      </c>
      <c r="AE1774" s="396">
        <f>IF(OR(G1774=账期!$A$18,G1774=账期!$A$20,G1774=账期!$A$22,G1774=账期!$A$24,G1774=账期!$A$25,G1774=账期!$A$27,G1774=账期!$A$26,G1774=账期!$A$28,G1774=账期!$A$30,G1774=账期!$A$32,G1774=账期!$A$34,G1774=账期!$A$35,G1774=账期!$A$37,G1774=账期!$A$39,G1774=账期!$A$40,G1774=账期!$A$41,G1774=账期!$A$42,G1774=账期!$A$43,G1774=账期!$A$44,G1774=账期!$A$45,G1774=账期!$A$46,G1774=账期!$A$48,G1774=账期!$A$50,G1774=账期!$A$51,G1774=账期!$A$52,G1774=账期!$A$53,G1774=账期!$A$54,G1774=账期!$A$56,G1774=账期!$A$57,G1774=账期!$A$58,G1774=账期!$A$59,G1774=账期!$A$60,G1774=账期!$A$61,G1774=账期!$A$62,G1774=账期!$A$63,G1774=账期!$A$64,G1774=账期!$A$66,G1774=账期!$A$67,G1774=账期!$A$68,G1774=账期!$A$70,G1774=账期!$A$71),30,IF(OR(G1774=账期!$A$74,G1774=账期!$A$77,G1774=账期!$A$76,G1774=账期!$A$79,G1774=账期!$A$80,G1774=账期!$A$81,G1774=账期!$A$83,G1774=账期!$A$85,G1774=账期!$A$87,G1774=账期!$A$89,G1774=账期!$A$91),60,IF(OR(G1774=账期!$A$93,G1774=账期!$A$94,G1774=账期!$A$95,G1774=账期!$A$96,G1774=账期!$A$98,G1774=账期!$A$99,G1774=账期!$A$101,G1774=账期!$A$102),90,0)))</f>
        <v>0</v>
      </c>
      <c r="AF1774" s="396"/>
      <c r="AG1774" s="384"/>
      <c r="AH1774" s="396" t="str">
        <f t="shared" si="299"/>
        <v/>
      </c>
    </row>
    <row r="1775" spans="1:34" ht="18" customHeight="1" x14ac:dyDescent="0.25">
      <c r="A1775" s="301" t="str">
        <f t="shared" si="294"/>
        <v/>
      </c>
      <c r="B1775" s="397"/>
      <c r="C1775" s="398"/>
      <c r="D1775" s="399"/>
      <c r="E1775" s="383" t="str">
        <f t="shared" si="297"/>
        <v>C</v>
      </c>
      <c r="F1775" s="383" t="str">
        <f t="shared" si="298"/>
        <v>C</v>
      </c>
      <c r="G1775" s="400"/>
      <c r="H1775" s="385" t="str">
        <f>IF(G1775="","",VLOOKUP(G1775,下拉数据源!J:K,2,0))</f>
        <v/>
      </c>
      <c r="I1775" s="385"/>
      <c r="J1775" s="385"/>
      <c r="K1775" s="386"/>
      <c r="L1775" s="401"/>
      <c r="M1775" s="384"/>
      <c r="N1775" s="384"/>
      <c r="O1775" s="384"/>
      <c r="P1775" s="386"/>
      <c r="Q1775" s="387"/>
      <c r="R1775" s="286"/>
      <c r="S1775" s="388">
        <f t="shared" si="295"/>
        <v>0</v>
      </c>
      <c r="T1775" s="389"/>
      <c r="U1775" s="389">
        <f t="shared" si="293"/>
        <v>0</v>
      </c>
      <c r="V1775" s="451"/>
      <c r="W1775" s="452"/>
      <c r="X1775" s="386"/>
      <c r="Y1775" s="390"/>
      <c r="Z1775" s="391"/>
      <c r="AA1775" s="392"/>
      <c r="AB1775" s="393"/>
      <c r="AC1775" s="394"/>
      <c r="AD1775" s="395">
        <f t="shared" si="296"/>
        <v>0</v>
      </c>
      <c r="AE1775" s="396">
        <f>IF(OR(G1775=账期!$A$18,G1775=账期!$A$20,G1775=账期!$A$22,G1775=账期!$A$24,G1775=账期!$A$25,G1775=账期!$A$27,G1775=账期!$A$26,G1775=账期!$A$28,G1775=账期!$A$30,G1775=账期!$A$32,G1775=账期!$A$34,G1775=账期!$A$35,G1775=账期!$A$37,G1775=账期!$A$39,G1775=账期!$A$40,G1775=账期!$A$41,G1775=账期!$A$42,G1775=账期!$A$43,G1775=账期!$A$44,G1775=账期!$A$45,G1775=账期!$A$46,G1775=账期!$A$48,G1775=账期!$A$50,G1775=账期!$A$51,G1775=账期!$A$52,G1775=账期!$A$53,G1775=账期!$A$54,G1775=账期!$A$56,G1775=账期!$A$57,G1775=账期!$A$58,G1775=账期!$A$59,G1775=账期!$A$60,G1775=账期!$A$61,G1775=账期!$A$62,G1775=账期!$A$63,G1775=账期!$A$64,G1775=账期!$A$66,G1775=账期!$A$67,G1775=账期!$A$68,G1775=账期!$A$70,G1775=账期!$A$71),30,IF(OR(G1775=账期!$A$74,G1775=账期!$A$77,G1775=账期!$A$76,G1775=账期!$A$79,G1775=账期!$A$80,G1775=账期!$A$81,G1775=账期!$A$83,G1775=账期!$A$85,G1775=账期!$A$87,G1775=账期!$A$89,G1775=账期!$A$91),60,IF(OR(G1775=账期!$A$93,G1775=账期!$A$94,G1775=账期!$A$95,G1775=账期!$A$96,G1775=账期!$A$98,G1775=账期!$A$99,G1775=账期!$A$101,G1775=账期!$A$102),90,0)))</f>
        <v>0</v>
      </c>
      <c r="AF1775" s="396"/>
      <c r="AG1775" s="384"/>
      <c r="AH1775" s="396" t="str">
        <f t="shared" si="299"/>
        <v/>
      </c>
    </row>
    <row r="1776" spans="1:34" ht="18" customHeight="1" x14ac:dyDescent="0.25">
      <c r="A1776" s="301" t="str">
        <f t="shared" si="294"/>
        <v/>
      </c>
      <c r="B1776" s="397"/>
      <c r="C1776" s="398"/>
      <c r="D1776" s="399"/>
      <c r="E1776" s="383" t="str">
        <f t="shared" si="297"/>
        <v>C</v>
      </c>
      <c r="F1776" s="383" t="str">
        <f t="shared" si="298"/>
        <v>C</v>
      </c>
      <c r="G1776" s="400"/>
      <c r="H1776" s="385" t="str">
        <f>IF(G1776="","",VLOOKUP(G1776,下拉数据源!J:K,2,0))</f>
        <v/>
      </c>
      <c r="I1776" s="385"/>
      <c r="J1776" s="385"/>
      <c r="K1776" s="386"/>
      <c r="L1776" s="401"/>
      <c r="M1776" s="384"/>
      <c r="N1776" s="384"/>
      <c r="O1776" s="384"/>
      <c r="P1776" s="386"/>
      <c r="Q1776" s="387"/>
      <c r="R1776" s="286"/>
      <c r="S1776" s="388">
        <f t="shared" si="295"/>
        <v>0</v>
      </c>
      <c r="T1776" s="389"/>
      <c r="U1776" s="389">
        <f t="shared" si="293"/>
        <v>0</v>
      </c>
      <c r="V1776" s="451"/>
      <c r="W1776" s="452"/>
      <c r="X1776" s="386"/>
      <c r="Y1776" s="390"/>
      <c r="Z1776" s="391"/>
      <c r="AA1776" s="392"/>
      <c r="AB1776" s="393"/>
      <c r="AC1776" s="394"/>
      <c r="AD1776" s="395">
        <f t="shared" si="296"/>
        <v>0</v>
      </c>
      <c r="AE1776" s="396">
        <f>IF(OR(G1776=账期!$A$18,G1776=账期!$A$20,G1776=账期!$A$22,G1776=账期!$A$24,G1776=账期!$A$25,G1776=账期!$A$27,G1776=账期!$A$26,G1776=账期!$A$28,G1776=账期!$A$30,G1776=账期!$A$32,G1776=账期!$A$34,G1776=账期!$A$35,G1776=账期!$A$37,G1776=账期!$A$39,G1776=账期!$A$40,G1776=账期!$A$41,G1776=账期!$A$42,G1776=账期!$A$43,G1776=账期!$A$44,G1776=账期!$A$45,G1776=账期!$A$46,G1776=账期!$A$48,G1776=账期!$A$50,G1776=账期!$A$51,G1776=账期!$A$52,G1776=账期!$A$53,G1776=账期!$A$54,G1776=账期!$A$56,G1776=账期!$A$57,G1776=账期!$A$58,G1776=账期!$A$59,G1776=账期!$A$60,G1776=账期!$A$61,G1776=账期!$A$62,G1776=账期!$A$63,G1776=账期!$A$64,G1776=账期!$A$66,G1776=账期!$A$67,G1776=账期!$A$68,G1776=账期!$A$70,G1776=账期!$A$71),30,IF(OR(G1776=账期!$A$74,G1776=账期!$A$77,G1776=账期!$A$76,G1776=账期!$A$79,G1776=账期!$A$80,G1776=账期!$A$81,G1776=账期!$A$83,G1776=账期!$A$85,G1776=账期!$A$87,G1776=账期!$A$89,G1776=账期!$A$91),60,IF(OR(G1776=账期!$A$93,G1776=账期!$A$94,G1776=账期!$A$95,G1776=账期!$A$96,G1776=账期!$A$98,G1776=账期!$A$99,G1776=账期!$A$101,G1776=账期!$A$102),90,0)))</f>
        <v>0</v>
      </c>
      <c r="AF1776" s="396"/>
      <c r="AG1776" s="384"/>
      <c r="AH1776" s="396" t="str">
        <f t="shared" si="299"/>
        <v/>
      </c>
    </row>
    <row r="1777" spans="1:34" ht="18" customHeight="1" x14ac:dyDescent="0.25">
      <c r="A1777" s="301" t="str">
        <f t="shared" si="294"/>
        <v/>
      </c>
      <c r="B1777" s="397"/>
      <c r="C1777" s="398"/>
      <c r="D1777" s="399"/>
      <c r="E1777" s="383" t="str">
        <f t="shared" si="297"/>
        <v>C</v>
      </c>
      <c r="F1777" s="383" t="str">
        <f t="shared" si="298"/>
        <v>C</v>
      </c>
      <c r="G1777" s="400"/>
      <c r="H1777" s="385" t="str">
        <f>IF(G1777="","",VLOOKUP(G1777,下拉数据源!J:K,2,0))</f>
        <v/>
      </c>
      <c r="I1777" s="385"/>
      <c r="J1777" s="385"/>
      <c r="K1777" s="386"/>
      <c r="L1777" s="401"/>
      <c r="M1777" s="384"/>
      <c r="N1777" s="384"/>
      <c r="O1777" s="384"/>
      <c r="P1777" s="386"/>
      <c r="Q1777" s="387"/>
      <c r="R1777" s="286"/>
      <c r="S1777" s="388">
        <f t="shared" si="295"/>
        <v>0</v>
      </c>
      <c r="T1777" s="389"/>
      <c r="U1777" s="389">
        <f t="shared" si="293"/>
        <v>0</v>
      </c>
      <c r="V1777" s="451"/>
      <c r="W1777" s="452"/>
      <c r="X1777" s="386"/>
      <c r="Y1777" s="390"/>
      <c r="Z1777" s="391"/>
      <c r="AA1777" s="392"/>
      <c r="AB1777" s="393"/>
      <c r="AC1777" s="394"/>
      <c r="AD1777" s="395">
        <f t="shared" si="296"/>
        <v>0</v>
      </c>
      <c r="AE1777" s="396">
        <f>IF(OR(G1777=账期!$A$18,G1777=账期!$A$20,G1777=账期!$A$22,G1777=账期!$A$24,G1777=账期!$A$25,G1777=账期!$A$27,G1777=账期!$A$26,G1777=账期!$A$28,G1777=账期!$A$30,G1777=账期!$A$32,G1777=账期!$A$34,G1777=账期!$A$35,G1777=账期!$A$37,G1777=账期!$A$39,G1777=账期!$A$40,G1777=账期!$A$41,G1777=账期!$A$42,G1777=账期!$A$43,G1777=账期!$A$44,G1777=账期!$A$45,G1777=账期!$A$46,G1777=账期!$A$48,G1777=账期!$A$50,G1777=账期!$A$51,G1777=账期!$A$52,G1777=账期!$A$53,G1777=账期!$A$54,G1777=账期!$A$56,G1777=账期!$A$57,G1777=账期!$A$58,G1777=账期!$A$59,G1777=账期!$A$60,G1777=账期!$A$61,G1777=账期!$A$62,G1777=账期!$A$63,G1777=账期!$A$64,G1777=账期!$A$66,G1777=账期!$A$67,G1777=账期!$A$68,G1777=账期!$A$70,G1777=账期!$A$71),30,IF(OR(G1777=账期!$A$74,G1777=账期!$A$77,G1777=账期!$A$76,G1777=账期!$A$79,G1777=账期!$A$80,G1777=账期!$A$81,G1777=账期!$A$83,G1777=账期!$A$85,G1777=账期!$A$87,G1777=账期!$A$89,G1777=账期!$A$91),60,IF(OR(G1777=账期!$A$93,G1777=账期!$A$94,G1777=账期!$A$95,G1777=账期!$A$96,G1777=账期!$A$98,G1777=账期!$A$99,G1777=账期!$A$101,G1777=账期!$A$102),90,0)))</f>
        <v>0</v>
      </c>
      <c r="AF1777" s="396"/>
      <c r="AG1777" s="384"/>
      <c r="AH1777" s="396" t="str">
        <f t="shared" si="299"/>
        <v/>
      </c>
    </row>
    <row r="1778" spans="1:34" ht="18" customHeight="1" x14ac:dyDescent="0.25">
      <c r="A1778" s="301" t="str">
        <f t="shared" si="294"/>
        <v/>
      </c>
      <c r="B1778" s="397"/>
      <c r="C1778" s="398"/>
      <c r="D1778" s="399"/>
      <c r="E1778" s="383" t="str">
        <f t="shared" si="297"/>
        <v>C</v>
      </c>
      <c r="F1778" s="383" t="str">
        <f t="shared" si="298"/>
        <v>C</v>
      </c>
      <c r="G1778" s="400"/>
      <c r="H1778" s="385" t="str">
        <f>IF(G1778="","",VLOOKUP(G1778,下拉数据源!J:K,2,0))</f>
        <v/>
      </c>
      <c r="I1778" s="385"/>
      <c r="J1778" s="385"/>
      <c r="K1778" s="386"/>
      <c r="L1778" s="401"/>
      <c r="M1778" s="384"/>
      <c r="N1778" s="384"/>
      <c r="O1778" s="384"/>
      <c r="P1778" s="386"/>
      <c r="Q1778" s="387"/>
      <c r="R1778" s="286"/>
      <c r="S1778" s="388">
        <f t="shared" si="295"/>
        <v>0</v>
      </c>
      <c r="T1778" s="389"/>
      <c r="U1778" s="389">
        <f t="shared" si="293"/>
        <v>0</v>
      </c>
      <c r="V1778" s="451"/>
      <c r="W1778" s="452"/>
      <c r="X1778" s="386"/>
      <c r="Y1778" s="390"/>
      <c r="Z1778" s="391"/>
      <c r="AA1778" s="392"/>
      <c r="AB1778" s="393"/>
      <c r="AC1778" s="394"/>
      <c r="AD1778" s="395">
        <f t="shared" si="296"/>
        <v>0</v>
      </c>
      <c r="AE1778" s="396">
        <f>IF(OR(G1778=账期!$A$18,G1778=账期!$A$20,G1778=账期!$A$22,G1778=账期!$A$24,G1778=账期!$A$25,G1778=账期!$A$27,G1778=账期!$A$26,G1778=账期!$A$28,G1778=账期!$A$30,G1778=账期!$A$32,G1778=账期!$A$34,G1778=账期!$A$35,G1778=账期!$A$37,G1778=账期!$A$39,G1778=账期!$A$40,G1778=账期!$A$41,G1778=账期!$A$42,G1778=账期!$A$43,G1778=账期!$A$44,G1778=账期!$A$45,G1778=账期!$A$46,G1778=账期!$A$48,G1778=账期!$A$50,G1778=账期!$A$51,G1778=账期!$A$52,G1778=账期!$A$53,G1778=账期!$A$54,G1778=账期!$A$56,G1778=账期!$A$57,G1778=账期!$A$58,G1778=账期!$A$59,G1778=账期!$A$60,G1778=账期!$A$61,G1778=账期!$A$62,G1778=账期!$A$63,G1778=账期!$A$64,G1778=账期!$A$66,G1778=账期!$A$67,G1778=账期!$A$68,G1778=账期!$A$70,G1778=账期!$A$71),30,IF(OR(G1778=账期!$A$74,G1778=账期!$A$77,G1778=账期!$A$76,G1778=账期!$A$79,G1778=账期!$A$80,G1778=账期!$A$81,G1778=账期!$A$83,G1778=账期!$A$85,G1778=账期!$A$87,G1778=账期!$A$89,G1778=账期!$A$91),60,IF(OR(G1778=账期!$A$93,G1778=账期!$A$94,G1778=账期!$A$95,G1778=账期!$A$96,G1778=账期!$A$98,G1778=账期!$A$99,G1778=账期!$A$101,G1778=账期!$A$102),90,0)))</f>
        <v>0</v>
      </c>
      <c r="AF1778" s="396"/>
      <c r="AG1778" s="384"/>
      <c r="AH1778" s="396" t="str">
        <f t="shared" si="299"/>
        <v/>
      </c>
    </row>
    <row r="1779" spans="1:34" ht="18" customHeight="1" x14ac:dyDescent="0.25">
      <c r="A1779" s="301" t="str">
        <f t="shared" si="294"/>
        <v/>
      </c>
      <c r="B1779" s="397"/>
      <c r="C1779" s="398"/>
      <c r="D1779" s="399"/>
      <c r="E1779" s="383" t="str">
        <f t="shared" si="297"/>
        <v>C</v>
      </c>
      <c r="F1779" s="383" t="str">
        <f t="shared" si="298"/>
        <v>C</v>
      </c>
      <c r="G1779" s="400"/>
      <c r="H1779" s="385" t="str">
        <f>IF(G1779="","",VLOOKUP(G1779,下拉数据源!J:K,2,0))</f>
        <v/>
      </c>
      <c r="I1779" s="385"/>
      <c r="J1779" s="385"/>
      <c r="K1779" s="386"/>
      <c r="L1779" s="401"/>
      <c r="M1779" s="384"/>
      <c r="N1779" s="384"/>
      <c r="O1779" s="384"/>
      <c r="P1779" s="386"/>
      <c r="Q1779" s="387"/>
      <c r="R1779" s="286"/>
      <c r="S1779" s="388">
        <f t="shared" si="295"/>
        <v>0</v>
      </c>
      <c r="T1779" s="389"/>
      <c r="U1779" s="389">
        <f t="shared" si="293"/>
        <v>0</v>
      </c>
      <c r="V1779" s="451"/>
      <c r="W1779" s="452"/>
      <c r="X1779" s="386"/>
      <c r="Y1779" s="390"/>
      <c r="Z1779" s="391"/>
      <c r="AA1779" s="392"/>
      <c r="AB1779" s="393"/>
      <c r="AC1779" s="394"/>
      <c r="AD1779" s="395">
        <f t="shared" si="296"/>
        <v>0</v>
      </c>
      <c r="AE1779" s="396">
        <f>IF(OR(G1779=账期!$A$18,G1779=账期!$A$20,G1779=账期!$A$22,G1779=账期!$A$24,G1779=账期!$A$25,G1779=账期!$A$27,G1779=账期!$A$26,G1779=账期!$A$28,G1779=账期!$A$30,G1779=账期!$A$32,G1779=账期!$A$34,G1779=账期!$A$35,G1779=账期!$A$37,G1779=账期!$A$39,G1779=账期!$A$40,G1779=账期!$A$41,G1779=账期!$A$42,G1779=账期!$A$43,G1779=账期!$A$44,G1779=账期!$A$45,G1779=账期!$A$46,G1779=账期!$A$48,G1779=账期!$A$50,G1779=账期!$A$51,G1779=账期!$A$52,G1779=账期!$A$53,G1779=账期!$A$54,G1779=账期!$A$56,G1779=账期!$A$57,G1779=账期!$A$58,G1779=账期!$A$59,G1779=账期!$A$60,G1779=账期!$A$61,G1779=账期!$A$62,G1779=账期!$A$63,G1779=账期!$A$64,G1779=账期!$A$66,G1779=账期!$A$67,G1779=账期!$A$68,G1779=账期!$A$70,G1779=账期!$A$71),30,IF(OR(G1779=账期!$A$74,G1779=账期!$A$77,G1779=账期!$A$76,G1779=账期!$A$79,G1779=账期!$A$80,G1779=账期!$A$81,G1779=账期!$A$83,G1779=账期!$A$85,G1779=账期!$A$87,G1779=账期!$A$89,G1779=账期!$A$91),60,IF(OR(G1779=账期!$A$93,G1779=账期!$A$94,G1779=账期!$A$95,G1779=账期!$A$96,G1779=账期!$A$98,G1779=账期!$A$99,G1779=账期!$A$101,G1779=账期!$A$102),90,0)))</f>
        <v>0</v>
      </c>
      <c r="AF1779" s="396"/>
      <c r="AG1779" s="384"/>
      <c r="AH1779" s="396" t="str">
        <f t="shared" si="299"/>
        <v/>
      </c>
    </row>
    <row r="1780" spans="1:34" ht="18" customHeight="1" x14ac:dyDescent="0.25">
      <c r="A1780" s="301" t="str">
        <f t="shared" si="294"/>
        <v/>
      </c>
      <c r="B1780" s="397"/>
      <c r="C1780" s="398"/>
      <c r="D1780" s="399"/>
      <c r="E1780" s="383" t="str">
        <f t="shared" si="297"/>
        <v>C</v>
      </c>
      <c r="F1780" s="383" t="str">
        <f t="shared" si="298"/>
        <v>C</v>
      </c>
      <c r="G1780" s="400"/>
      <c r="H1780" s="385" t="str">
        <f>IF(G1780="","",VLOOKUP(G1780,下拉数据源!J:K,2,0))</f>
        <v/>
      </c>
      <c r="I1780" s="385"/>
      <c r="J1780" s="385"/>
      <c r="K1780" s="386"/>
      <c r="L1780" s="401"/>
      <c r="M1780" s="384"/>
      <c r="N1780" s="384"/>
      <c r="O1780" s="384"/>
      <c r="P1780" s="386"/>
      <c r="Q1780" s="387"/>
      <c r="R1780" s="286"/>
      <c r="S1780" s="388">
        <f t="shared" si="295"/>
        <v>0</v>
      </c>
      <c r="T1780" s="389"/>
      <c r="U1780" s="389">
        <f t="shared" si="293"/>
        <v>0</v>
      </c>
      <c r="V1780" s="451"/>
      <c r="W1780" s="452"/>
      <c r="X1780" s="386"/>
      <c r="Y1780" s="390"/>
      <c r="Z1780" s="391"/>
      <c r="AA1780" s="392"/>
      <c r="AB1780" s="393"/>
      <c r="AC1780" s="394"/>
      <c r="AD1780" s="395">
        <f t="shared" si="296"/>
        <v>0</v>
      </c>
      <c r="AE1780" s="396">
        <f>IF(OR(G1780=账期!$A$18,G1780=账期!$A$20,G1780=账期!$A$22,G1780=账期!$A$24,G1780=账期!$A$25,G1780=账期!$A$27,G1780=账期!$A$26,G1780=账期!$A$28,G1780=账期!$A$30,G1780=账期!$A$32,G1780=账期!$A$34,G1780=账期!$A$35,G1780=账期!$A$37,G1780=账期!$A$39,G1780=账期!$A$40,G1780=账期!$A$41,G1780=账期!$A$42,G1780=账期!$A$43,G1780=账期!$A$44,G1780=账期!$A$45,G1780=账期!$A$46,G1780=账期!$A$48,G1780=账期!$A$50,G1780=账期!$A$51,G1780=账期!$A$52,G1780=账期!$A$53,G1780=账期!$A$54,G1780=账期!$A$56,G1780=账期!$A$57,G1780=账期!$A$58,G1780=账期!$A$59,G1780=账期!$A$60,G1780=账期!$A$61,G1780=账期!$A$62,G1780=账期!$A$63,G1780=账期!$A$64,G1780=账期!$A$66,G1780=账期!$A$67,G1780=账期!$A$68,G1780=账期!$A$70,G1780=账期!$A$71),30,IF(OR(G1780=账期!$A$74,G1780=账期!$A$77,G1780=账期!$A$76,G1780=账期!$A$79,G1780=账期!$A$80,G1780=账期!$A$81,G1780=账期!$A$83,G1780=账期!$A$85,G1780=账期!$A$87,G1780=账期!$A$89,G1780=账期!$A$91),60,IF(OR(G1780=账期!$A$93,G1780=账期!$A$94,G1780=账期!$A$95,G1780=账期!$A$96,G1780=账期!$A$98,G1780=账期!$A$99,G1780=账期!$A$101,G1780=账期!$A$102),90,0)))</f>
        <v>0</v>
      </c>
      <c r="AF1780" s="396"/>
      <c r="AG1780" s="384"/>
      <c r="AH1780" s="396" t="str">
        <f t="shared" si="299"/>
        <v/>
      </c>
    </row>
    <row r="1781" spans="1:34" ht="18" customHeight="1" x14ac:dyDescent="0.25">
      <c r="A1781" s="301" t="str">
        <f t="shared" si="294"/>
        <v/>
      </c>
      <c r="B1781" s="397"/>
      <c r="C1781" s="398"/>
      <c r="D1781" s="399"/>
      <c r="E1781" s="383" t="str">
        <f t="shared" si="297"/>
        <v>C</v>
      </c>
      <c r="F1781" s="383" t="str">
        <f t="shared" si="298"/>
        <v>C</v>
      </c>
      <c r="G1781" s="400"/>
      <c r="H1781" s="385" t="str">
        <f>IF(G1781="","",VLOOKUP(G1781,下拉数据源!J:K,2,0))</f>
        <v/>
      </c>
      <c r="I1781" s="385"/>
      <c r="J1781" s="385"/>
      <c r="K1781" s="386"/>
      <c r="L1781" s="401"/>
      <c r="M1781" s="384"/>
      <c r="N1781" s="384"/>
      <c r="O1781" s="384"/>
      <c r="P1781" s="386"/>
      <c r="Q1781" s="387"/>
      <c r="R1781" s="286"/>
      <c r="S1781" s="388">
        <f t="shared" si="295"/>
        <v>0</v>
      </c>
      <c r="T1781" s="389"/>
      <c r="U1781" s="389">
        <f t="shared" si="293"/>
        <v>0</v>
      </c>
      <c r="V1781" s="451"/>
      <c r="W1781" s="452"/>
      <c r="X1781" s="386"/>
      <c r="Y1781" s="390"/>
      <c r="Z1781" s="391"/>
      <c r="AA1781" s="392"/>
      <c r="AB1781" s="393"/>
      <c r="AC1781" s="394"/>
      <c r="AD1781" s="395">
        <f t="shared" si="296"/>
        <v>0</v>
      </c>
      <c r="AE1781" s="396">
        <f>IF(OR(G1781=账期!$A$18,G1781=账期!$A$20,G1781=账期!$A$22,G1781=账期!$A$24,G1781=账期!$A$25,G1781=账期!$A$27,G1781=账期!$A$26,G1781=账期!$A$28,G1781=账期!$A$30,G1781=账期!$A$32,G1781=账期!$A$34,G1781=账期!$A$35,G1781=账期!$A$37,G1781=账期!$A$39,G1781=账期!$A$40,G1781=账期!$A$41,G1781=账期!$A$42,G1781=账期!$A$43,G1781=账期!$A$44,G1781=账期!$A$45,G1781=账期!$A$46,G1781=账期!$A$48,G1781=账期!$A$50,G1781=账期!$A$51,G1781=账期!$A$52,G1781=账期!$A$53,G1781=账期!$A$54,G1781=账期!$A$56,G1781=账期!$A$57,G1781=账期!$A$58,G1781=账期!$A$59,G1781=账期!$A$60,G1781=账期!$A$61,G1781=账期!$A$62,G1781=账期!$A$63,G1781=账期!$A$64,G1781=账期!$A$66,G1781=账期!$A$67,G1781=账期!$A$68,G1781=账期!$A$70,G1781=账期!$A$71),30,IF(OR(G1781=账期!$A$74,G1781=账期!$A$77,G1781=账期!$A$76,G1781=账期!$A$79,G1781=账期!$A$80,G1781=账期!$A$81,G1781=账期!$A$83,G1781=账期!$A$85,G1781=账期!$A$87,G1781=账期!$A$89,G1781=账期!$A$91),60,IF(OR(G1781=账期!$A$93,G1781=账期!$A$94,G1781=账期!$A$95,G1781=账期!$A$96,G1781=账期!$A$98,G1781=账期!$A$99,G1781=账期!$A$101,G1781=账期!$A$102),90,0)))</f>
        <v>0</v>
      </c>
      <c r="AF1781" s="396"/>
      <c r="AG1781" s="384"/>
      <c r="AH1781" s="396" t="str">
        <f t="shared" si="299"/>
        <v/>
      </c>
    </row>
    <row r="1782" spans="1:34" ht="18" customHeight="1" x14ac:dyDescent="0.25">
      <c r="A1782" s="301" t="str">
        <f t="shared" si="294"/>
        <v/>
      </c>
      <c r="B1782" s="397"/>
      <c r="C1782" s="398"/>
      <c r="D1782" s="399"/>
      <c r="E1782" s="383" t="str">
        <f t="shared" si="297"/>
        <v>C</v>
      </c>
      <c r="F1782" s="383" t="str">
        <f t="shared" si="298"/>
        <v>C</v>
      </c>
      <c r="G1782" s="400"/>
      <c r="H1782" s="385" t="str">
        <f>IF(G1782="","",VLOOKUP(G1782,下拉数据源!J:K,2,0))</f>
        <v/>
      </c>
      <c r="I1782" s="385"/>
      <c r="J1782" s="385"/>
      <c r="K1782" s="386"/>
      <c r="L1782" s="401"/>
      <c r="M1782" s="384"/>
      <c r="N1782" s="384"/>
      <c r="O1782" s="384"/>
      <c r="P1782" s="386"/>
      <c r="Q1782" s="387"/>
      <c r="R1782" s="286"/>
      <c r="S1782" s="388">
        <f t="shared" si="295"/>
        <v>0</v>
      </c>
      <c r="T1782" s="389"/>
      <c r="U1782" s="389">
        <f t="shared" si="293"/>
        <v>0</v>
      </c>
      <c r="V1782" s="451"/>
      <c r="W1782" s="452"/>
      <c r="X1782" s="386"/>
      <c r="Y1782" s="390"/>
      <c r="Z1782" s="391"/>
      <c r="AA1782" s="392"/>
      <c r="AB1782" s="393"/>
      <c r="AC1782" s="394"/>
      <c r="AD1782" s="395">
        <f t="shared" si="296"/>
        <v>0</v>
      </c>
      <c r="AE1782" s="396">
        <f>IF(OR(G1782=账期!$A$18,G1782=账期!$A$20,G1782=账期!$A$22,G1782=账期!$A$24,G1782=账期!$A$25,G1782=账期!$A$27,G1782=账期!$A$26,G1782=账期!$A$28,G1782=账期!$A$30,G1782=账期!$A$32,G1782=账期!$A$34,G1782=账期!$A$35,G1782=账期!$A$37,G1782=账期!$A$39,G1782=账期!$A$40,G1782=账期!$A$41,G1782=账期!$A$42,G1782=账期!$A$43,G1782=账期!$A$44,G1782=账期!$A$45,G1782=账期!$A$46,G1782=账期!$A$48,G1782=账期!$A$50,G1782=账期!$A$51,G1782=账期!$A$52,G1782=账期!$A$53,G1782=账期!$A$54,G1782=账期!$A$56,G1782=账期!$A$57,G1782=账期!$A$58,G1782=账期!$A$59,G1782=账期!$A$60,G1782=账期!$A$61,G1782=账期!$A$62,G1782=账期!$A$63,G1782=账期!$A$64,G1782=账期!$A$66,G1782=账期!$A$67,G1782=账期!$A$68,G1782=账期!$A$70,G1782=账期!$A$71),30,IF(OR(G1782=账期!$A$74,G1782=账期!$A$77,G1782=账期!$A$76,G1782=账期!$A$79,G1782=账期!$A$80,G1782=账期!$A$81,G1782=账期!$A$83,G1782=账期!$A$85,G1782=账期!$A$87,G1782=账期!$A$89,G1782=账期!$A$91),60,IF(OR(G1782=账期!$A$93,G1782=账期!$A$94,G1782=账期!$A$95,G1782=账期!$A$96,G1782=账期!$A$98,G1782=账期!$A$99,G1782=账期!$A$101,G1782=账期!$A$102),90,0)))</f>
        <v>0</v>
      </c>
      <c r="AF1782" s="396"/>
      <c r="AG1782" s="384"/>
      <c r="AH1782" s="396" t="str">
        <f t="shared" si="299"/>
        <v/>
      </c>
    </row>
    <row r="1783" spans="1:34" ht="18" customHeight="1" x14ac:dyDescent="0.25">
      <c r="A1783" s="301" t="str">
        <f t="shared" si="294"/>
        <v/>
      </c>
      <c r="B1783" s="397"/>
      <c r="C1783" s="398"/>
      <c r="D1783" s="399"/>
      <c r="E1783" s="383" t="str">
        <f t="shared" si="297"/>
        <v>C</v>
      </c>
      <c r="F1783" s="383" t="str">
        <f t="shared" si="298"/>
        <v>C</v>
      </c>
      <c r="G1783" s="400"/>
      <c r="H1783" s="385" t="str">
        <f>IF(G1783="","",VLOOKUP(G1783,下拉数据源!J:K,2,0))</f>
        <v/>
      </c>
      <c r="I1783" s="385"/>
      <c r="J1783" s="385"/>
      <c r="K1783" s="386"/>
      <c r="L1783" s="401"/>
      <c r="M1783" s="384"/>
      <c r="N1783" s="384"/>
      <c r="O1783" s="384"/>
      <c r="P1783" s="386"/>
      <c r="Q1783" s="387"/>
      <c r="R1783" s="286"/>
      <c r="S1783" s="388">
        <f t="shared" si="295"/>
        <v>0</v>
      </c>
      <c r="T1783" s="389"/>
      <c r="U1783" s="389">
        <f t="shared" si="293"/>
        <v>0</v>
      </c>
      <c r="V1783" s="451"/>
      <c r="W1783" s="452"/>
      <c r="X1783" s="386"/>
      <c r="Y1783" s="390"/>
      <c r="Z1783" s="391"/>
      <c r="AA1783" s="392"/>
      <c r="AB1783" s="393"/>
      <c r="AC1783" s="394"/>
      <c r="AD1783" s="395">
        <f t="shared" si="296"/>
        <v>0</v>
      </c>
      <c r="AE1783" s="396">
        <f>IF(OR(G1783=账期!$A$18,G1783=账期!$A$20,G1783=账期!$A$22,G1783=账期!$A$24,G1783=账期!$A$25,G1783=账期!$A$27,G1783=账期!$A$26,G1783=账期!$A$28,G1783=账期!$A$30,G1783=账期!$A$32,G1783=账期!$A$34,G1783=账期!$A$35,G1783=账期!$A$37,G1783=账期!$A$39,G1783=账期!$A$40,G1783=账期!$A$41,G1783=账期!$A$42,G1783=账期!$A$43,G1783=账期!$A$44,G1783=账期!$A$45,G1783=账期!$A$46,G1783=账期!$A$48,G1783=账期!$A$50,G1783=账期!$A$51,G1783=账期!$A$52,G1783=账期!$A$53,G1783=账期!$A$54,G1783=账期!$A$56,G1783=账期!$A$57,G1783=账期!$A$58,G1783=账期!$A$59,G1783=账期!$A$60,G1783=账期!$A$61,G1783=账期!$A$62,G1783=账期!$A$63,G1783=账期!$A$64,G1783=账期!$A$66,G1783=账期!$A$67,G1783=账期!$A$68,G1783=账期!$A$70,G1783=账期!$A$71),30,IF(OR(G1783=账期!$A$74,G1783=账期!$A$77,G1783=账期!$A$76,G1783=账期!$A$79,G1783=账期!$A$80,G1783=账期!$A$81,G1783=账期!$A$83,G1783=账期!$A$85,G1783=账期!$A$87,G1783=账期!$A$89,G1783=账期!$A$91),60,IF(OR(G1783=账期!$A$93,G1783=账期!$A$94,G1783=账期!$A$95,G1783=账期!$A$96,G1783=账期!$A$98,G1783=账期!$A$99,G1783=账期!$A$101,G1783=账期!$A$102),90,0)))</f>
        <v>0</v>
      </c>
      <c r="AF1783" s="396"/>
      <c r="AG1783" s="384"/>
      <c r="AH1783" s="396" t="str">
        <f t="shared" si="299"/>
        <v/>
      </c>
    </row>
    <row r="1784" spans="1:34" ht="18" customHeight="1" x14ac:dyDescent="0.25">
      <c r="A1784" s="301" t="str">
        <f t="shared" si="294"/>
        <v/>
      </c>
      <c r="B1784" s="397"/>
      <c r="C1784" s="398"/>
      <c r="D1784" s="399"/>
      <c r="E1784" s="383" t="str">
        <f t="shared" si="297"/>
        <v>C</v>
      </c>
      <c r="F1784" s="383" t="str">
        <f t="shared" si="298"/>
        <v>C</v>
      </c>
      <c r="G1784" s="400"/>
      <c r="H1784" s="385" t="str">
        <f>IF(G1784="","",VLOOKUP(G1784,下拉数据源!J:K,2,0))</f>
        <v/>
      </c>
      <c r="I1784" s="385"/>
      <c r="J1784" s="385"/>
      <c r="K1784" s="386"/>
      <c r="L1784" s="401"/>
      <c r="M1784" s="384"/>
      <c r="N1784" s="384"/>
      <c r="O1784" s="384"/>
      <c r="P1784" s="386"/>
      <c r="Q1784" s="387"/>
      <c r="R1784" s="286"/>
      <c r="S1784" s="388">
        <f t="shared" si="295"/>
        <v>0</v>
      </c>
      <c r="T1784" s="389"/>
      <c r="U1784" s="389">
        <f t="shared" si="293"/>
        <v>0</v>
      </c>
      <c r="V1784" s="451"/>
      <c r="W1784" s="452"/>
      <c r="X1784" s="386"/>
      <c r="Y1784" s="390"/>
      <c r="Z1784" s="391"/>
      <c r="AA1784" s="392"/>
      <c r="AB1784" s="393"/>
      <c r="AC1784" s="394"/>
      <c r="AD1784" s="395">
        <f t="shared" si="296"/>
        <v>0</v>
      </c>
      <c r="AE1784" s="396">
        <f>IF(OR(G1784=账期!$A$18,G1784=账期!$A$20,G1784=账期!$A$22,G1784=账期!$A$24,G1784=账期!$A$25,G1784=账期!$A$27,G1784=账期!$A$26,G1784=账期!$A$28,G1784=账期!$A$30,G1784=账期!$A$32,G1784=账期!$A$34,G1784=账期!$A$35,G1784=账期!$A$37,G1784=账期!$A$39,G1784=账期!$A$40,G1784=账期!$A$41,G1784=账期!$A$42,G1784=账期!$A$43,G1784=账期!$A$44,G1784=账期!$A$45,G1784=账期!$A$46,G1784=账期!$A$48,G1784=账期!$A$50,G1784=账期!$A$51,G1784=账期!$A$52,G1784=账期!$A$53,G1784=账期!$A$54,G1784=账期!$A$56,G1784=账期!$A$57,G1784=账期!$A$58,G1784=账期!$A$59,G1784=账期!$A$60,G1784=账期!$A$61,G1784=账期!$A$62,G1784=账期!$A$63,G1784=账期!$A$64,G1784=账期!$A$66,G1784=账期!$A$67,G1784=账期!$A$68,G1784=账期!$A$70,G1784=账期!$A$71),30,IF(OR(G1784=账期!$A$74,G1784=账期!$A$77,G1784=账期!$A$76,G1784=账期!$A$79,G1784=账期!$A$80,G1784=账期!$A$81,G1784=账期!$A$83,G1784=账期!$A$85,G1784=账期!$A$87,G1784=账期!$A$89,G1784=账期!$A$91),60,IF(OR(G1784=账期!$A$93,G1784=账期!$A$94,G1784=账期!$A$95,G1784=账期!$A$96,G1784=账期!$A$98,G1784=账期!$A$99,G1784=账期!$A$101,G1784=账期!$A$102),90,0)))</f>
        <v>0</v>
      </c>
      <c r="AF1784" s="396"/>
      <c r="AG1784" s="384"/>
      <c r="AH1784" s="396" t="str">
        <f t="shared" si="299"/>
        <v/>
      </c>
    </row>
    <row r="1785" spans="1:34" ht="18" customHeight="1" x14ac:dyDescent="0.25">
      <c r="A1785" s="301" t="str">
        <f t="shared" si="294"/>
        <v/>
      </c>
      <c r="B1785" s="397"/>
      <c r="C1785" s="398"/>
      <c r="D1785" s="399"/>
      <c r="E1785" s="383" t="str">
        <f t="shared" si="297"/>
        <v>C</v>
      </c>
      <c r="F1785" s="383" t="str">
        <f t="shared" si="298"/>
        <v>C</v>
      </c>
      <c r="G1785" s="400"/>
      <c r="H1785" s="385" t="str">
        <f>IF(G1785="","",VLOOKUP(G1785,下拉数据源!J:K,2,0))</f>
        <v/>
      </c>
      <c r="I1785" s="385"/>
      <c r="J1785" s="385"/>
      <c r="K1785" s="386"/>
      <c r="L1785" s="401"/>
      <c r="M1785" s="384"/>
      <c r="N1785" s="384"/>
      <c r="O1785" s="384"/>
      <c r="P1785" s="386"/>
      <c r="Q1785" s="387"/>
      <c r="R1785" s="286"/>
      <c r="S1785" s="388">
        <f t="shared" si="295"/>
        <v>0</v>
      </c>
      <c r="T1785" s="389"/>
      <c r="U1785" s="389">
        <f t="shared" si="293"/>
        <v>0</v>
      </c>
      <c r="V1785" s="451"/>
      <c r="W1785" s="452"/>
      <c r="X1785" s="386"/>
      <c r="Y1785" s="390"/>
      <c r="Z1785" s="391"/>
      <c r="AA1785" s="392"/>
      <c r="AB1785" s="393"/>
      <c r="AC1785" s="394"/>
      <c r="AD1785" s="395">
        <f t="shared" si="296"/>
        <v>0</v>
      </c>
      <c r="AE1785" s="396">
        <f>IF(OR(G1785=账期!$A$18,G1785=账期!$A$20,G1785=账期!$A$22,G1785=账期!$A$24,G1785=账期!$A$25,G1785=账期!$A$27,G1785=账期!$A$26,G1785=账期!$A$28,G1785=账期!$A$30,G1785=账期!$A$32,G1785=账期!$A$34,G1785=账期!$A$35,G1785=账期!$A$37,G1785=账期!$A$39,G1785=账期!$A$40,G1785=账期!$A$41,G1785=账期!$A$42,G1785=账期!$A$43,G1785=账期!$A$44,G1785=账期!$A$45,G1785=账期!$A$46,G1785=账期!$A$48,G1785=账期!$A$50,G1785=账期!$A$51,G1785=账期!$A$52,G1785=账期!$A$53,G1785=账期!$A$54,G1785=账期!$A$56,G1785=账期!$A$57,G1785=账期!$A$58,G1785=账期!$A$59,G1785=账期!$A$60,G1785=账期!$A$61,G1785=账期!$A$62,G1785=账期!$A$63,G1785=账期!$A$64,G1785=账期!$A$66,G1785=账期!$A$67,G1785=账期!$A$68,G1785=账期!$A$70,G1785=账期!$A$71),30,IF(OR(G1785=账期!$A$74,G1785=账期!$A$77,G1785=账期!$A$76,G1785=账期!$A$79,G1785=账期!$A$80,G1785=账期!$A$81,G1785=账期!$A$83,G1785=账期!$A$85,G1785=账期!$A$87,G1785=账期!$A$89,G1785=账期!$A$91),60,IF(OR(G1785=账期!$A$93,G1785=账期!$A$94,G1785=账期!$A$95,G1785=账期!$A$96,G1785=账期!$A$98,G1785=账期!$A$99,G1785=账期!$A$101,G1785=账期!$A$102),90,0)))</f>
        <v>0</v>
      </c>
      <c r="AF1785" s="396"/>
      <c r="AG1785" s="384"/>
      <c r="AH1785" s="396" t="str">
        <f t="shared" si="299"/>
        <v/>
      </c>
    </row>
    <row r="1786" spans="1:34" ht="18" customHeight="1" x14ac:dyDescent="0.25">
      <c r="A1786" s="301" t="str">
        <f t="shared" si="294"/>
        <v/>
      </c>
      <c r="B1786" s="397"/>
      <c r="C1786" s="398"/>
      <c r="D1786" s="399"/>
      <c r="E1786" s="383" t="str">
        <f t="shared" si="297"/>
        <v>C</v>
      </c>
      <c r="F1786" s="383" t="str">
        <f t="shared" si="298"/>
        <v>C</v>
      </c>
      <c r="G1786" s="400"/>
      <c r="H1786" s="385" t="str">
        <f>IF(G1786="","",VLOOKUP(G1786,下拉数据源!J:K,2,0))</f>
        <v/>
      </c>
      <c r="I1786" s="385"/>
      <c r="J1786" s="385"/>
      <c r="K1786" s="386"/>
      <c r="L1786" s="401"/>
      <c r="M1786" s="384"/>
      <c r="N1786" s="384"/>
      <c r="O1786" s="384"/>
      <c r="P1786" s="386"/>
      <c r="Q1786" s="387"/>
      <c r="R1786" s="286"/>
      <c r="S1786" s="388">
        <f t="shared" si="295"/>
        <v>0</v>
      </c>
      <c r="T1786" s="389"/>
      <c r="U1786" s="389">
        <f t="shared" ref="U1786:U1849" si="300">S1786-T1786</f>
        <v>0</v>
      </c>
      <c r="V1786" s="451"/>
      <c r="W1786" s="452"/>
      <c r="X1786" s="386"/>
      <c r="Y1786" s="390"/>
      <c r="Z1786" s="391"/>
      <c r="AA1786" s="392"/>
      <c r="AB1786" s="393"/>
      <c r="AC1786" s="394"/>
      <c r="AD1786" s="395">
        <f t="shared" si="296"/>
        <v>0</v>
      </c>
      <c r="AE1786" s="396">
        <f>IF(OR(G1786=账期!$A$18,G1786=账期!$A$20,G1786=账期!$A$22,G1786=账期!$A$24,G1786=账期!$A$25,G1786=账期!$A$27,G1786=账期!$A$26,G1786=账期!$A$28,G1786=账期!$A$30,G1786=账期!$A$32,G1786=账期!$A$34,G1786=账期!$A$35,G1786=账期!$A$37,G1786=账期!$A$39,G1786=账期!$A$40,G1786=账期!$A$41,G1786=账期!$A$42,G1786=账期!$A$43,G1786=账期!$A$44,G1786=账期!$A$45,G1786=账期!$A$46,G1786=账期!$A$48,G1786=账期!$A$50,G1786=账期!$A$51,G1786=账期!$A$52,G1786=账期!$A$53,G1786=账期!$A$54,G1786=账期!$A$56,G1786=账期!$A$57,G1786=账期!$A$58,G1786=账期!$A$59,G1786=账期!$A$60,G1786=账期!$A$61,G1786=账期!$A$62,G1786=账期!$A$63,G1786=账期!$A$64,G1786=账期!$A$66,G1786=账期!$A$67,G1786=账期!$A$68,G1786=账期!$A$70,G1786=账期!$A$71),30,IF(OR(G1786=账期!$A$74,G1786=账期!$A$77,G1786=账期!$A$76,G1786=账期!$A$79,G1786=账期!$A$80,G1786=账期!$A$81,G1786=账期!$A$83,G1786=账期!$A$85,G1786=账期!$A$87,G1786=账期!$A$89,G1786=账期!$A$91),60,IF(OR(G1786=账期!$A$93,G1786=账期!$A$94,G1786=账期!$A$95,G1786=账期!$A$96,G1786=账期!$A$98,G1786=账期!$A$99,G1786=账期!$A$101,G1786=账期!$A$102),90,0)))</f>
        <v>0</v>
      </c>
      <c r="AF1786" s="396"/>
      <c r="AG1786" s="384"/>
      <c r="AH1786" s="396" t="str">
        <f t="shared" si="299"/>
        <v/>
      </c>
    </row>
    <row r="1787" spans="1:34" ht="18" customHeight="1" x14ac:dyDescent="0.25">
      <c r="A1787" s="301" t="str">
        <f t="shared" si="294"/>
        <v/>
      </c>
      <c r="B1787" s="397"/>
      <c r="C1787" s="398"/>
      <c r="D1787" s="399"/>
      <c r="E1787" s="383" t="str">
        <f t="shared" si="297"/>
        <v>C</v>
      </c>
      <c r="F1787" s="383" t="str">
        <f t="shared" si="298"/>
        <v>C</v>
      </c>
      <c r="G1787" s="400"/>
      <c r="H1787" s="385" t="str">
        <f>IF(G1787="","",VLOOKUP(G1787,下拉数据源!J:K,2,0))</f>
        <v/>
      </c>
      <c r="I1787" s="385"/>
      <c r="J1787" s="385"/>
      <c r="K1787" s="386"/>
      <c r="L1787" s="401"/>
      <c r="M1787" s="384"/>
      <c r="N1787" s="384"/>
      <c r="O1787" s="384"/>
      <c r="P1787" s="386"/>
      <c r="Q1787" s="387"/>
      <c r="R1787" s="286"/>
      <c r="S1787" s="388">
        <f t="shared" si="295"/>
        <v>0</v>
      </c>
      <c r="T1787" s="389"/>
      <c r="U1787" s="389">
        <f t="shared" si="300"/>
        <v>0</v>
      </c>
      <c r="V1787" s="451"/>
      <c r="W1787" s="452"/>
      <c r="X1787" s="386"/>
      <c r="Y1787" s="390"/>
      <c r="Z1787" s="391"/>
      <c r="AA1787" s="392"/>
      <c r="AB1787" s="393"/>
      <c r="AC1787" s="394"/>
      <c r="AD1787" s="395">
        <f t="shared" si="296"/>
        <v>0</v>
      </c>
      <c r="AE1787" s="396">
        <f>IF(OR(G1787=账期!$A$18,G1787=账期!$A$20,G1787=账期!$A$22,G1787=账期!$A$24,G1787=账期!$A$25,G1787=账期!$A$27,G1787=账期!$A$26,G1787=账期!$A$28,G1787=账期!$A$30,G1787=账期!$A$32,G1787=账期!$A$34,G1787=账期!$A$35,G1787=账期!$A$37,G1787=账期!$A$39,G1787=账期!$A$40,G1787=账期!$A$41,G1787=账期!$A$42,G1787=账期!$A$43,G1787=账期!$A$44,G1787=账期!$A$45,G1787=账期!$A$46,G1787=账期!$A$48,G1787=账期!$A$50,G1787=账期!$A$51,G1787=账期!$A$52,G1787=账期!$A$53,G1787=账期!$A$54,G1787=账期!$A$56,G1787=账期!$A$57,G1787=账期!$A$58,G1787=账期!$A$59,G1787=账期!$A$60,G1787=账期!$A$61,G1787=账期!$A$62,G1787=账期!$A$63,G1787=账期!$A$64,G1787=账期!$A$66,G1787=账期!$A$67,G1787=账期!$A$68,G1787=账期!$A$70,G1787=账期!$A$71),30,IF(OR(G1787=账期!$A$74,G1787=账期!$A$77,G1787=账期!$A$76,G1787=账期!$A$79,G1787=账期!$A$80,G1787=账期!$A$81,G1787=账期!$A$83,G1787=账期!$A$85,G1787=账期!$A$87,G1787=账期!$A$89,G1787=账期!$A$91),60,IF(OR(G1787=账期!$A$93,G1787=账期!$A$94,G1787=账期!$A$95,G1787=账期!$A$96,G1787=账期!$A$98,G1787=账期!$A$99,G1787=账期!$A$101,G1787=账期!$A$102),90,0)))</f>
        <v>0</v>
      </c>
      <c r="AF1787" s="396"/>
      <c r="AG1787" s="384"/>
      <c r="AH1787" s="396" t="str">
        <f t="shared" si="299"/>
        <v/>
      </c>
    </row>
    <row r="1788" spans="1:34" ht="18" customHeight="1" x14ac:dyDescent="0.25">
      <c r="A1788" s="301" t="str">
        <f t="shared" si="294"/>
        <v/>
      </c>
      <c r="B1788" s="397"/>
      <c r="C1788" s="398"/>
      <c r="D1788" s="399"/>
      <c r="E1788" s="383" t="str">
        <f t="shared" si="297"/>
        <v>C</v>
      </c>
      <c r="F1788" s="383" t="str">
        <f t="shared" si="298"/>
        <v>C</v>
      </c>
      <c r="G1788" s="400"/>
      <c r="H1788" s="385" t="str">
        <f>IF(G1788="","",VLOOKUP(G1788,下拉数据源!J:K,2,0))</f>
        <v/>
      </c>
      <c r="I1788" s="385"/>
      <c r="J1788" s="385"/>
      <c r="K1788" s="386"/>
      <c r="L1788" s="401"/>
      <c r="M1788" s="384"/>
      <c r="N1788" s="384"/>
      <c r="O1788" s="384"/>
      <c r="P1788" s="386"/>
      <c r="Q1788" s="387"/>
      <c r="R1788" s="286"/>
      <c r="S1788" s="388">
        <f t="shared" si="295"/>
        <v>0</v>
      </c>
      <c r="T1788" s="389"/>
      <c r="U1788" s="389">
        <f t="shared" si="300"/>
        <v>0</v>
      </c>
      <c r="V1788" s="451"/>
      <c r="W1788" s="452"/>
      <c r="X1788" s="386"/>
      <c r="Y1788" s="390"/>
      <c r="Z1788" s="391"/>
      <c r="AA1788" s="392"/>
      <c r="AB1788" s="393"/>
      <c r="AC1788" s="394"/>
      <c r="AD1788" s="395">
        <f t="shared" si="296"/>
        <v>0</v>
      </c>
      <c r="AE1788" s="396">
        <f>IF(OR(G1788=账期!$A$18,G1788=账期!$A$20,G1788=账期!$A$22,G1788=账期!$A$24,G1788=账期!$A$25,G1788=账期!$A$27,G1788=账期!$A$26,G1788=账期!$A$28,G1788=账期!$A$30,G1788=账期!$A$32,G1788=账期!$A$34,G1788=账期!$A$35,G1788=账期!$A$37,G1788=账期!$A$39,G1788=账期!$A$40,G1788=账期!$A$41,G1788=账期!$A$42,G1788=账期!$A$43,G1788=账期!$A$44,G1788=账期!$A$45,G1788=账期!$A$46,G1788=账期!$A$48,G1788=账期!$A$50,G1788=账期!$A$51,G1788=账期!$A$52,G1788=账期!$A$53,G1788=账期!$A$54,G1788=账期!$A$56,G1788=账期!$A$57,G1788=账期!$A$58,G1788=账期!$A$59,G1788=账期!$A$60,G1788=账期!$A$61,G1788=账期!$A$62,G1788=账期!$A$63,G1788=账期!$A$64,G1788=账期!$A$66,G1788=账期!$A$67,G1788=账期!$A$68,G1788=账期!$A$70,G1788=账期!$A$71),30,IF(OR(G1788=账期!$A$74,G1788=账期!$A$77,G1788=账期!$A$76,G1788=账期!$A$79,G1788=账期!$A$80,G1788=账期!$A$81,G1788=账期!$A$83,G1788=账期!$A$85,G1788=账期!$A$87,G1788=账期!$A$89,G1788=账期!$A$91),60,IF(OR(G1788=账期!$A$93,G1788=账期!$A$94,G1788=账期!$A$95,G1788=账期!$A$96,G1788=账期!$A$98,G1788=账期!$A$99,G1788=账期!$A$101,G1788=账期!$A$102),90,0)))</f>
        <v>0</v>
      </c>
      <c r="AF1788" s="396"/>
      <c r="AG1788" s="384"/>
      <c r="AH1788" s="396" t="str">
        <f t="shared" si="299"/>
        <v/>
      </c>
    </row>
    <row r="1789" spans="1:34" ht="18" customHeight="1" x14ac:dyDescent="0.25">
      <c r="A1789" s="301" t="str">
        <f t="shared" ref="A1789:A1852" si="301">IF(V1789="","",TEXT(V1789,"yyyy年m月"))</f>
        <v/>
      </c>
      <c r="B1789" s="397"/>
      <c r="C1789" s="398"/>
      <c r="D1789" s="399"/>
      <c r="E1789" s="383" t="str">
        <f t="shared" si="297"/>
        <v>C</v>
      </c>
      <c r="F1789" s="383" t="str">
        <f t="shared" si="298"/>
        <v>C</v>
      </c>
      <c r="G1789" s="400"/>
      <c r="H1789" s="385" t="str">
        <f>IF(G1789="","",VLOOKUP(G1789,下拉数据源!J:K,2,0))</f>
        <v/>
      </c>
      <c r="I1789" s="385"/>
      <c r="J1789" s="385"/>
      <c r="K1789" s="386"/>
      <c r="L1789" s="401"/>
      <c r="M1789" s="384"/>
      <c r="N1789" s="384"/>
      <c r="O1789" s="384"/>
      <c r="P1789" s="386"/>
      <c r="Q1789" s="387"/>
      <c r="R1789" s="286"/>
      <c r="S1789" s="388">
        <f t="shared" si="295"/>
        <v>0</v>
      </c>
      <c r="T1789" s="389"/>
      <c r="U1789" s="389">
        <f t="shared" si="300"/>
        <v>0</v>
      </c>
      <c r="V1789" s="451"/>
      <c r="W1789" s="452"/>
      <c r="X1789" s="386"/>
      <c r="Y1789" s="390"/>
      <c r="Z1789" s="391"/>
      <c r="AA1789" s="392"/>
      <c r="AB1789" s="393"/>
      <c r="AC1789" s="394"/>
      <c r="AD1789" s="395">
        <f t="shared" si="296"/>
        <v>0</v>
      </c>
      <c r="AE1789" s="396">
        <f>IF(OR(G1789=账期!$A$18,G1789=账期!$A$20,G1789=账期!$A$22,G1789=账期!$A$24,G1789=账期!$A$25,G1789=账期!$A$27,G1789=账期!$A$26,G1789=账期!$A$28,G1789=账期!$A$30,G1789=账期!$A$32,G1789=账期!$A$34,G1789=账期!$A$35,G1789=账期!$A$37,G1789=账期!$A$39,G1789=账期!$A$40,G1789=账期!$A$41,G1789=账期!$A$42,G1789=账期!$A$43,G1789=账期!$A$44,G1789=账期!$A$45,G1789=账期!$A$46,G1789=账期!$A$48,G1789=账期!$A$50,G1789=账期!$A$51,G1789=账期!$A$52,G1789=账期!$A$53,G1789=账期!$A$54,G1789=账期!$A$56,G1789=账期!$A$57,G1789=账期!$A$58,G1789=账期!$A$59,G1789=账期!$A$60,G1789=账期!$A$61,G1789=账期!$A$62,G1789=账期!$A$63,G1789=账期!$A$64,G1789=账期!$A$66,G1789=账期!$A$67,G1789=账期!$A$68,G1789=账期!$A$70,G1789=账期!$A$71),30,IF(OR(G1789=账期!$A$74,G1789=账期!$A$77,G1789=账期!$A$76,G1789=账期!$A$79,G1789=账期!$A$80,G1789=账期!$A$81,G1789=账期!$A$83,G1789=账期!$A$85,G1789=账期!$A$87,G1789=账期!$A$89,G1789=账期!$A$91),60,IF(OR(G1789=账期!$A$93,G1789=账期!$A$94,G1789=账期!$A$95,G1789=账期!$A$96,G1789=账期!$A$98,G1789=账期!$A$99,G1789=账期!$A$101,G1789=账期!$A$102),90,0)))</f>
        <v>0</v>
      </c>
      <c r="AF1789" s="396"/>
      <c r="AG1789" s="384"/>
      <c r="AH1789" s="396" t="str">
        <f t="shared" si="299"/>
        <v/>
      </c>
    </row>
    <row r="1790" spans="1:34" ht="18" customHeight="1" x14ac:dyDescent="0.25">
      <c r="A1790" s="301" t="str">
        <f t="shared" si="301"/>
        <v/>
      </c>
      <c r="B1790" s="397"/>
      <c r="C1790" s="398"/>
      <c r="D1790" s="399"/>
      <c r="E1790" s="383" t="str">
        <f t="shared" si="297"/>
        <v>C</v>
      </c>
      <c r="F1790" s="383" t="str">
        <f t="shared" si="298"/>
        <v>C</v>
      </c>
      <c r="G1790" s="400"/>
      <c r="H1790" s="385" t="str">
        <f>IF(G1790="","",VLOOKUP(G1790,下拉数据源!J:K,2,0))</f>
        <v/>
      </c>
      <c r="I1790" s="385"/>
      <c r="J1790" s="385"/>
      <c r="K1790" s="386"/>
      <c r="L1790" s="401"/>
      <c r="M1790" s="384"/>
      <c r="N1790" s="384"/>
      <c r="O1790" s="384"/>
      <c r="P1790" s="386"/>
      <c r="Q1790" s="387"/>
      <c r="R1790" s="286"/>
      <c r="S1790" s="388">
        <f t="shared" si="295"/>
        <v>0</v>
      </c>
      <c r="T1790" s="389"/>
      <c r="U1790" s="389">
        <f t="shared" si="300"/>
        <v>0</v>
      </c>
      <c r="V1790" s="451"/>
      <c r="W1790" s="452"/>
      <c r="X1790" s="386"/>
      <c r="Y1790" s="390"/>
      <c r="Z1790" s="391"/>
      <c r="AA1790" s="392"/>
      <c r="AB1790" s="393"/>
      <c r="AC1790" s="394"/>
      <c r="AD1790" s="395">
        <f t="shared" si="296"/>
        <v>0</v>
      </c>
      <c r="AE1790" s="396">
        <f>IF(OR(G1790=账期!$A$18,G1790=账期!$A$20,G1790=账期!$A$22,G1790=账期!$A$24,G1790=账期!$A$25,G1790=账期!$A$27,G1790=账期!$A$26,G1790=账期!$A$28,G1790=账期!$A$30,G1790=账期!$A$32,G1790=账期!$A$34,G1790=账期!$A$35,G1790=账期!$A$37,G1790=账期!$A$39,G1790=账期!$A$40,G1790=账期!$A$41,G1790=账期!$A$42,G1790=账期!$A$43,G1790=账期!$A$44,G1790=账期!$A$45,G1790=账期!$A$46,G1790=账期!$A$48,G1790=账期!$A$50,G1790=账期!$A$51,G1790=账期!$A$52,G1790=账期!$A$53,G1790=账期!$A$54,G1790=账期!$A$56,G1790=账期!$A$57,G1790=账期!$A$58,G1790=账期!$A$59,G1790=账期!$A$60,G1790=账期!$A$61,G1790=账期!$A$62,G1790=账期!$A$63,G1790=账期!$A$64,G1790=账期!$A$66,G1790=账期!$A$67,G1790=账期!$A$68,G1790=账期!$A$70,G1790=账期!$A$71),30,IF(OR(G1790=账期!$A$74,G1790=账期!$A$77,G1790=账期!$A$76,G1790=账期!$A$79,G1790=账期!$A$80,G1790=账期!$A$81,G1790=账期!$A$83,G1790=账期!$A$85,G1790=账期!$A$87,G1790=账期!$A$89,G1790=账期!$A$91),60,IF(OR(G1790=账期!$A$93,G1790=账期!$A$94,G1790=账期!$A$95,G1790=账期!$A$96,G1790=账期!$A$98,G1790=账期!$A$99,G1790=账期!$A$101,G1790=账期!$A$102),90,0)))</f>
        <v>0</v>
      </c>
      <c r="AF1790" s="396"/>
      <c r="AG1790" s="384"/>
      <c r="AH1790" s="396" t="str">
        <f t="shared" si="299"/>
        <v/>
      </c>
    </row>
    <row r="1791" spans="1:34" ht="18" customHeight="1" x14ac:dyDescent="0.25">
      <c r="A1791" s="301" t="str">
        <f t="shared" si="301"/>
        <v/>
      </c>
      <c r="B1791" s="397"/>
      <c r="C1791" s="398"/>
      <c r="D1791" s="399"/>
      <c r="E1791" s="383" t="str">
        <f t="shared" si="297"/>
        <v>C</v>
      </c>
      <c r="F1791" s="383" t="str">
        <f t="shared" si="298"/>
        <v>C</v>
      </c>
      <c r="G1791" s="400"/>
      <c r="H1791" s="385" t="str">
        <f>IF(G1791="","",VLOOKUP(G1791,下拉数据源!J:K,2,0))</f>
        <v/>
      </c>
      <c r="I1791" s="385"/>
      <c r="J1791" s="385"/>
      <c r="K1791" s="386"/>
      <c r="L1791" s="401"/>
      <c r="M1791" s="384"/>
      <c r="N1791" s="384"/>
      <c r="O1791" s="384"/>
      <c r="P1791" s="386"/>
      <c r="Q1791" s="387"/>
      <c r="R1791" s="286"/>
      <c r="S1791" s="388">
        <f t="shared" ref="S1791:S1854" si="302">Q1791*R1791</f>
        <v>0</v>
      </c>
      <c r="T1791" s="389"/>
      <c r="U1791" s="389">
        <f t="shared" si="300"/>
        <v>0</v>
      </c>
      <c r="V1791" s="451"/>
      <c r="W1791" s="452"/>
      <c r="X1791" s="386"/>
      <c r="Y1791" s="390"/>
      <c r="Z1791" s="391"/>
      <c r="AA1791" s="392"/>
      <c r="AB1791" s="393"/>
      <c r="AC1791" s="394"/>
      <c r="AD1791" s="395">
        <f t="shared" si="296"/>
        <v>0</v>
      </c>
      <c r="AE1791" s="396">
        <f>IF(OR(G1791=账期!$A$18,G1791=账期!$A$20,G1791=账期!$A$22,G1791=账期!$A$24,G1791=账期!$A$25,G1791=账期!$A$27,G1791=账期!$A$26,G1791=账期!$A$28,G1791=账期!$A$30,G1791=账期!$A$32,G1791=账期!$A$34,G1791=账期!$A$35,G1791=账期!$A$37,G1791=账期!$A$39,G1791=账期!$A$40,G1791=账期!$A$41,G1791=账期!$A$42,G1791=账期!$A$43,G1791=账期!$A$44,G1791=账期!$A$45,G1791=账期!$A$46,G1791=账期!$A$48,G1791=账期!$A$50,G1791=账期!$A$51,G1791=账期!$A$52,G1791=账期!$A$53,G1791=账期!$A$54,G1791=账期!$A$56,G1791=账期!$A$57,G1791=账期!$A$58,G1791=账期!$A$59,G1791=账期!$A$60,G1791=账期!$A$61,G1791=账期!$A$62,G1791=账期!$A$63,G1791=账期!$A$64,G1791=账期!$A$66,G1791=账期!$A$67,G1791=账期!$A$68,G1791=账期!$A$70,G1791=账期!$A$71),30,IF(OR(G1791=账期!$A$74,G1791=账期!$A$77,G1791=账期!$A$76,G1791=账期!$A$79,G1791=账期!$A$80,G1791=账期!$A$81,G1791=账期!$A$83,G1791=账期!$A$85,G1791=账期!$A$87,G1791=账期!$A$89,G1791=账期!$A$91),60,IF(OR(G1791=账期!$A$93,G1791=账期!$A$94,G1791=账期!$A$95,G1791=账期!$A$96,G1791=账期!$A$98,G1791=账期!$A$99,G1791=账期!$A$101,G1791=账期!$A$102),90,0)))</f>
        <v>0</v>
      </c>
      <c r="AF1791" s="396"/>
      <c r="AG1791" s="384"/>
      <c r="AH1791" s="396" t="str">
        <f t="shared" si="299"/>
        <v/>
      </c>
    </row>
    <row r="1792" spans="1:34" ht="18" customHeight="1" x14ac:dyDescent="0.25">
      <c r="A1792" s="301" t="str">
        <f t="shared" si="301"/>
        <v/>
      </c>
      <c r="B1792" s="397"/>
      <c r="C1792" s="398"/>
      <c r="D1792" s="399"/>
      <c r="E1792" s="383" t="str">
        <f t="shared" si="297"/>
        <v>C</v>
      </c>
      <c r="F1792" s="383" t="str">
        <f t="shared" si="298"/>
        <v>C</v>
      </c>
      <c r="G1792" s="400"/>
      <c r="H1792" s="385" t="str">
        <f>IF(G1792="","",VLOOKUP(G1792,下拉数据源!J:K,2,0))</f>
        <v/>
      </c>
      <c r="I1792" s="385"/>
      <c r="J1792" s="385"/>
      <c r="K1792" s="386"/>
      <c r="L1792" s="401"/>
      <c r="M1792" s="384"/>
      <c r="N1792" s="384"/>
      <c r="O1792" s="384"/>
      <c r="P1792" s="386"/>
      <c r="Q1792" s="387"/>
      <c r="R1792" s="286"/>
      <c r="S1792" s="388">
        <f t="shared" si="302"/>
        <v>0</v>
      </c>
      <c r="T1792" s="389"/>
      <c r="U1792" s="389">
        <f t="shared" si="300"/>
        <v>0</v>
      </c>
      <c r="V1792" s="451"/>
      <c r="W1792" s="452"/>
      <c r="X1792" s="386"/>
      <c r="Y1792" s="390"/>
      <c r="Z1792" s="391"/>
      <c r="AA1792" s="392"/>
      <c r="AB1792" s="393"/>
      <c r="AC1792" s="394"/>
      <c r="AD1792" s="395">
        <f t="shared" ref="AD1792:AD1855" si="303">IF(AE1792&gt;0,(DATE(YEAR(AC1792),MONTH(AC1792)+1,1)-1)+AE1792,AC1792)</f>
        <v>0</v>
      </c>
      <c r="AE1792" s="396">
        <f>IF(OR(G1792=账期!$A$18,G1792=账期!$A$20,G1792=账期!$A$22,G1792=账期!$A$24,G1792=账期!$A$25,G1792=账期!$A$27,G1792=账期!$A$26,G1792=账期!$A$28,G1792=账期!$A$30,G1792=账期!$A$32,G1792=账期!$A$34,G1792=账期!$A$35,G1792=账期!$A$37,G1792=账期!$A$39,G1792=账期!$A$40,G1792=账期!$A$41,G1792=账期!$A$42,G1792=账期!$A$43,G1792=账期!$A$44,G1792=账期!$A$45,G1792=账期!$A$46,G1792=账期!$A$48,G1792=账期!$A$50,G1792=账期!$A$51,G1792=账期!$A$52,G1792=账期!$A$53,G1792=账期!$A$54,G1792=账期!$A$56,G1792=账期!$A$57,G1792=账期!$A$58,G1792=账期!$A$59,G1792=账期!$A$60,G1792=账期!$A$61,G1792=账期!$A$62,G1792=账期!$A$63,G1792=账期!$A$64,G1792=账期!$A$66,G1792=账期!$A$67,G1792=账期!$A$68,G1792=账期!$A$70,G1792=账期!$A$71),30,IF(OR(G1792=账期!$A$74,G1792=账期!$A$77,G1792=账期!$A$76,G1792=账期!$A$79,G1792=账期!$A$80,G1792=账期!$A$81,G1792=账期!$A$83,G1792=账期!$A$85,G1792=账期!$A$87,G1792=账期!$A$89,G1792=账期!$A$91),60,IF(OR(G1792=账期!$A$93,G1792=账期!$A$94,G1792=账期!$A$95,G1792=账期!$A$96,G1792=账期!$A$98,G1792=账期!$A$99,G1792=账期!$A$101,G1792=账期!$A$102),90,0)))</f>
        <v>0</v>
      </c>
      <c r="AF1792" s="396"/>
      <c r="AG1792" s="384"/>
      <c r="AH1792" s="396" t="str">
        <f t="shared" si="299"/>
        <v/>
      </c>
    </row>
    <row r="1793" spans="1:34" ht="18" customHeight="1" x14ac:dyDescent="0.25">
      <c r="A1793" s="301" t="str">
        <f t="shared" si="301"/>
        <v/>
      </c>
      <c r="B1793" s="397"/>
      <c r="C1793" s="398"/>
      <c r="D1793" s="399"/>
      <c r="E1793" s="383" t="str">
        <f t="shared" si="297"/>
        <v>C</v>
      </c>
      <c r="F1793" s="383" t="str">
        <f t="shared" si="298"/>
        <v>C</v>
      </c>
      <c r="G1793" s="400"/>
      <c r="H1793" s="385" t="str">
        <f>IF(G1793="","",VLOOKUP(G1793,下拉数据源!J:K,2,0))</f>
        <v/>
      </c>
      <c r="I1793" s="385"/>
      <c r="J1793" s="385"/>
      <c r="K1793" s="386"/>
      <c r="L1793" s="401"/>
      <c r="M1793" s="384"/>
      <c r="N1793" s="384"/>
      <c r="O1793" s="384"/>
      <c r="P1793" s="386"/>
      <c r="Q1793" s="387"/>
      <c r="R1793" s="286"/>
      <c r="S1793" s="388">
        <f t="shared" si="302"/>
        <v>0</v>
      </c>
      <c r="T1793" s="389"/>
      <c r="U1793" s="389">
        <f t="shared" si="300"/>
        <v>0</v>
      </c>
      <c r="V1793" s="451"/>
      <c r="W1793" s="452"/>
      <c r="X1793" s="386"/>
      <c r="Y1793" s="390"/>
      <c r="Z1793" s="391"/>
      <c r="AA1793" s="392"/>
      <c r="AB1793" s="393"/>
      <c r="AC1793" s="394"/>
      <c r="AD1793" s="395">
        <f t="shared" si="303"/>
        <v>0</v>
      </c>
      <c r="AE1793" s="396">
        <f>IF(OR(G1793=账期!$A$18,G1793=账期!$A$20,G1793=账期!$A$22,G1793=账期!$A$24,G1793=账期!$A$25,G1793=账期!$A$27,G1793=账期!$A$26,G1793=账期!$A$28,G1793=账期!$A$30,G1793=账期!$A$32,G1793=账期!$A$34,G1793=账期!$A$35,G1793=账期!$A$37,G1793=账期!$A$39,G1793=账期!$A$40,G1793=账期!$A$41,G1793=账期!$A$42,G1793=账期!$A$43,G1793=账期!$A$44,G1793=账期!$A$45,G1793=账期!$A$46,G1793=账期!$A$48,G1793=账期!$A$50,G1793=账期!$A$51,G1793=账期!$A$52,G1793=账期!$A$53,G1793=账期!$A$54,G1793=账期!$A$56,G1793=账期!$A$57,G1793=账期!$A$58,G1793=账期!$A$59,G1793=账期!$A$60,G1793=账期!$A$61,G1793=账期!$A$62,G1793=账期!$A$63,G1793=账期!$A$64,G1793=账期!$A$66,G1793=账期!$A$67,G1793=账期!$A$68,G1793=账期!$A$70,G1793=账期!$A$71),30,IF(OR(G1793=账期!$A$74,G1793=账期!$A$77,G1793=账期!$A$76,G1793=账期!$A$79,G1793=账期!$A$80,G1793=账期!$A$81,G1793=账期!$A$83,G1793=账期!$A$85,G1793=账期!$A$87,G1793=账期!$A$89,G1793=账期!$A$91),60,IF(OR(G1793=账期!$A$93,G1793=账期!$A$94,G1793=账期!$A$95,G1793=账期!$A$96,G1793=账期!$A$98,G1793=账期!$A$99,G1793=账期!$A$101,G1793=账期!$A$102),90,0)))</f>
        <v>0</v>
      </c>
      <c r="AF1793" s="396"/>
      <c r="AG1793" s="384"/>
      <c r="AH1793" s="396" t="str">
        <f t="shared" si="299"/>
        <v/>
      </c>
    </row>
    <row r="1794" spans="1:34" ht="18" customHeight="1" x14ac:dyDescent="0.25">
      <c r="A1794" s="301" t="str">
        <f t="shared" si="301"/>
        <v/>
      </c>
      <c r="B1794" s="397"/>
      <c r="C1794" s="398"/>
      <c r="D1794" s="399"/>
      <c r="E1794" s="383" t="str">
        <f t="shared" si="297"/>
        <v>C</v>
      </c>
      <c r="F1794" s="383" t="str">
        <f t="shared" si="298"/>
        <v>C</v>
      </c>
      <c r="G1794" s="400"/>
      <c r="H1794" s="385" t="str">
        <f>IF(G1794="","",VLOOKUP(G1794,下拉数据源!J:K,2,0))</f>
        <v/>
      </c>
      <c r="I1794" s="385"/>
      <c r="J1794" s="385"/>
      <c r="K1794" s="386"/>
      <c r="L1794" s="401"/>
      <c r="M1794" s="384"/>
      <c r="N1794" s="384"/>
      <c r="O1794" s="384"/>
      <c r="P1794" s="386"/>
      <c r="Q1794" s="387"/>
      <c r="R1794" s="286"/>
      <c r="S1794" s="388">
        <f t="shared" si="302"/>
        <v>0</v>
      </c>
      <c r="T1794" s="389"/>
      <c r="U1794" s="389">
        <f t="shared" si="300"/>
        <v>0</v>
      </c>
      <c r="V1794" s="451"/>
      <c r="W1794" s="452"/>
      <c r="X1794" s="386"/>
      <c r="Y1794" s="390"/>
      <c r="Z1794" s="391"/>
      <c r="AA1794" s="392"/>
      <c r="AB1794" s="393"/>
      <c r="AC1794" s="394"/>
      <c r="AD1794" s="395">
        <f t="shared" si="303"/>
        <v>0</v>
      </c>
      <c r="AE1794" s="396">
        <f>IF(OR(G1794=账期!$A$18,G1794=账期!$A$20,G1794=账期!$A$22,G1794=账期!$A$24,G1794=账期!$A$25,G1794=账期!$A$27,G1794=账期!$A$26,G1794=账期!$A$28,G1794=账期!$A$30,G1794=账期!$A$32,G1794=账期!$A$34,G1794=账期!$A$35,G1794=账期!$A$37,G1794=账期!$A$39,G1794=账期!$A$40,G1794=账期!$A$41,G1794=账期!$A$42,G1794=账期!$A$43,G1794=账期!$A$44,G1794=账期!$A$45,G1794=账期!$A$46,G1794=账期!$A$48,G1794=账期!$A$50,G1794=账期!$A$51,G1794=账期!$A$52,G1794=账期!$A$53,G1794=账期!$A$54,G1794=账期!$A$56,G1794=账期!$A$57,G1794=账期!$A$58,G1794=账期!$A$59,G1794=账期!$A$60,G1794=账期!$A$61,G1794=账期!$A$62,G1794=账期!$A$63,G1794=账期!$A$64,G1794=账期!$A$66,G1794=账期!$A$67,G1794=账期!$A$68,G1794=账期!$A$70,G1794=账期!$A$71),30,IF(OR(G1794=账期!$A$74,G1794=账期!$A$77,G1794=账期!$A$76,G1794=账期!$A$79,G1794=账期!$A$80,G1794=账期!$A$81,G1794=账期!$A$83,G1794=账期!$A$85,G1794=账期!$A$87,G1794=账期!$A$89,G1794=账期!$A$91),60,IF(OR(G1794=账期!$A$93,G1794=账期!$A$94,G1794=账期!$A$95,G1794=账期!$A$96,G1794=账期!$A$98,G1794=账期!$A$99,G1794=账期!$A$101,G1794=账期!$A$102),90,0)))</f>
        <v>0</v>
      </c>
      <c r="AF1794" s="396"/>
      <c r="AG1794" s="384"/>
      <c r="AH1794" s="396" t="str">
        <f t="shared" si="299"/>
        <v/>
      </c>
    </row>
    <row r="1795" spans="1:34" ht="18" customHeight="1" x14ac:dyDescent="0.25">
      <c r="A1795" s="301" t="str">
        <f t="shared" si="301"/>
        <v/>
      </c>
      <c r="B1795" s="397"/>
      <c r="C1795" s="398"/>
      <c r="D1795" s="399"/>
      <c r="E1795" s="383" t="str">
        <f t="shared" si="297"/>
        <v>C</v>
      </c>
      <c r="F1795" s="383" t="str">
        <f t="shared" si="298"/>
        <v>C</v>
      </c>
      <c r="G1795" s="400"/>
      <c r="H1795" s="385" t="str">
        <f>IF(G1795="","",VLOOKUP(G1795,下拉数据源!J:K,2,0))</f>
        <v/>
      </c>
      <c r="I1795" s="385"/>
      <c r="J1795" s="385"/>
      <c r="K1795" s="386"/>
      <c r="L1795" s="401"/>
      <c r="M1795" s="384"/>
      <c r="N1795" s="384"/>
      <c r="O1795" s="384"/>
      <c r="P1795" s="386"/>
      <c r="Q1795" s="387"/>
      <c r="R1795" s="286"/>
      <c r="S1795" s="388">
        <f t="shared" si="302"/>
        <v>0</v>
      </c>
      <c r="T1795" s="389"/>
      <c r="U1795" s="389">
        <f t="shared" si="300"/>
        <v>0</v>
      </c>
      <c r="V1795" s="451"/>
      <c r="W1795" s="452"/>
      <c r="X1795" s="386"/>
      <c r="Y1795" s="390"/>
      <c r="Z1795" s="391"/>
      <c r="AA1795" s="392"/>
      <c r="AB1795" s="393"/>
      <c r="AC1795" s="394"/>
      <c r="AD1795" s="395">
        <f t="shared" si="303"/>
        <v>0</v>
      </c>
      <c r="AE1795" s="396">
        <f>IF(OR(G1795=账期!$A$18,G1795=账期!$A$20,G1795=账期!$A$22,G1795=账期!$A$24,G1795=账期!$A$25,G1795=账期!$A$27,G1795=账期!$A$26,G1795=账期!$A$28,G1795=账期!$A$30,G1795=账期!$A$32,G1795=账期!$A$34,G1795=账期!$A$35,G1795=账期!$A$37,G1795=账期!$A$39,G1795=账期!$A$40,G1795=账期!$A$41,G1795=账期!$A$42,G1795=账期!$A$43,G1795=账期!$A$44,G1795=账期!$A$45,G1795=账期!$A$46,G1795=账期!$A$48,G1795=账期!$A$50,G1795=账期!$A$51,G1795=账期!$A$52,G1795=账期!$A$53,G1795=账期!$A$54,G1795=账期!$A$56,G1795=账期!$A$57,G1795=账期!$A$58,G1795=账期!$A$59,G1795=账期!$A$60,G1795=账期!$A$61,G1795=账期!$A$62,G1795=账期!$A$63,G1795=账期!$A$64,G1795=账期!$A$66,G1795=账期!$A$67,G1795=账期!$A$68,G1795=账期!$A$70,G1795=账期!$A$71),30,IF(OR(G1795=账期!$A$74,G1795=账期!$A$77,G1795=账期!$A$76,G1795=账期!$A$79,G1795=账期!$A$80,G1795=账期!$A$81,G1795=账期!$A$83,G1795=账期!$A$85,G1795=账期!$A$87,G1795=账期!$A$89,G1795=账期!$A$91),60,IF(OR(G1795=账期!$A$93,G1795=账期!$A$94,G1795=账期!$A$95,G1795=账期!$A$96,G1795=账期!$A$98,G1795=账期!$A$99,G1795=账期!$A$101,G1795=账期!$A$102),90,0)))</f>
        <v>0</v>
      </c>
      <c r="AF1795" s="396"/>
      <c r="AG1795" s="384"/>
      <c r="AH1795" s="396" t="str">
        <f t="shared" si="299"/>
        <v/>
      </c>
    </row>
    <row r="1796" spans="1:34" ht="18" customHeight="1" x14ac:dyDescent="0.25">
      <c r="A1796" s="301" t="str">
        <f t="shared" si="301"/>
        <v/>
      </c>
      <c r="B1796" s="397"/>
      <c r="C1796" s="398"/>
      <c r="D1796" s="399"/>
      <c r="E1796" s="383" t="str">
        <f t="shared" si="297"/>
        <v>C</v>
      </c>
      <c r="F1796" s="383" t="str">
        <f t="shared" si="298"/>
        <v>C</v>
      </c>
      <c r="G1796" s="400"/>
      <c r="H1796" s="385" t="str">
        <f>IF(G1796="","",VLOOKUP(G1796,下拉数据源!J:K,2,0))</f>
        <v/>
      </c>
      <c r="I1796" s="385"/>
      <c r="J1796" s="385"/>
      <c r="K1796" s="386"/>
      <c r="L1796" s="401"/>
      <c r="M1796" s="384"/>
      <c r="N1796" s="384"/>
      <c r="O1796" s="384"/>
      <c r="P1796" s="386"/>
      <c r="Q1796" s="387"/>
      <c r="R1796" s="286"/>
      <c r="S1796" s="388">
        <f t="shared" si="302"/>
        <v>0</v>
      </c>
      <c r="T1796" s="389"/>
      <c r="U1796" s="389">
        <f t="shared" si="300"/>
        <v>0</v>
      </c>
      <c r="V1796" s="451"/>
      <c r="W1796" s="452"/>
      <c r="X1796" s="386"/>
      <c r="Y1796" s="390"/>
      <c r="Z1796" s="391"/>
      <c r="AA1796" s="392"/>
      <c r="AB1796" s="393"/>
      <c r="AC1796" s="394"/>
      <c r="AD1796" s="395">
        <f t="shared" si="303"/>
        <v>0</v>
      </c>
      <c r="AE1796" s="396">
        <f>IF(OR(G1796=账期!$A$18,G1796=账期!$A$20,G1796=账期!$A$22,G1796=账期!$A$24,G1796=账期!$A$25,G1796=账期!$A$27,G1796=账期!$A$26,G1796=账期!$A$28,G1796=账期!$A$30,G1796=账期!$A$32,G1796=账期!$A$34,G1796=账期!$A$35,G1796=账期!$A$37,G1796=账期!$A$39,G1796=账期!$A$40,G1796=账期!$A$41,G1796=账期!$A$42,G1796=账期!$A$43,G1796=账期!$A$44,G1796=账期!$A$45,G1796=账期!$A$46,G1796=账期!$A$48,G1796=账期!$A$50,G1796=账期!$A$51,G1796=账期!$A$52,G1796=账期!$A$53,G1796=账期!$A$54,G1796=账期!$A$56,G1796=账期!$A$57,G1796=账期!$A$58,G1796=账期!$A$59,G1796=账期!$A$60,G1796=账期!$A$61,G1796=账期!$A$62,G1796=账期!$A$63,G1796=账期!$A$64,G1796=账期!$A$66,G1796=账期!$A$67,G1796=账期!$A$68,G1796=账期!$A$70,G1796=账期!$A$71),30,IF(OR(G1796=账期!$A$74,G1796=账期!$A$77,G1796=账期!$A$76,G1796=账期!$A$79,G1796=账期!$A$80,G1796=账期!$A$81,G1796=账期!$A$83,G1796=账期!$A$85,G1796=账期!$A$87,G1796=账期!$A$89,G1796=账期!$A$91),60,IF(OR(G1796=账期!$A$93,G1796=账期!$A$94,G1796=账期!$A$95,G1796=账期!$A$96,G1796=账期!$A$98,G1796=账期!$A$99,G1796=账期!$A$101,G1796=账期!$A$102),90,0)))</f>
        <v>0</v>
      </c>
      <c r="AF1796" s="396"/>
      <c r="AG1796" s="384"/>
      <c r="AH1796" s="396" t="str">
        <f t="shared" si="299"/>
        <v/>
      </c>
    </row>
    <row r="1797" spans="1:34" ht="18" customHeight="1" x14ac:dyDescent="0.25">
      <c r="A1797" s="301" t="str">
        <f t="shared" si="301"/>
        <v/>
      </c>
      <c r="B1797" s="397"/>
      <c r="C1797" s="398"/>
      <c r="D1797" s="399"/>
      <c r="E1797" s="383" t="str">
        <f t="shared" si="297"/>
        <v>C</v>
      </c>
      <c r="F1797" s="383" t="str">
        <f t="shared" si="298"/>
        <v>C</v>
      </c>
      <c r="G1797" s="400"/>
      <c r="H1797" s="385" t="str">
        <f>IF(G1797="","",VLOOKUP(G1797,下拉数据源!J:K,2,0))</f>
        <v/>
      </c>
      <c r="I1797" s="385"/>
      <c r="J1797" s="385"/>
      <c r="K1797" s="386"/>
      <c r="L1797" s="401"/>
      <c r="M1797" s="384"/>
      <c r="N1797" s="384"/>
      <c r="O1797" s="384"/>
      <c r="P1797" s="386"/>
      <c r="Q1797" s="387"/>
      <c r="R1797" s="286"/>
      <c r="S1797" s="388">
        <f t="shared" si="302"/>
        <v>0</v>
      </c>
      <c r="T1797" s="389"/>
      <c r="U1797" s="389">
        <f t="shared" si="300"/>
        <v>0</v>
      </c>
      <c r="V1797" s="451"/>
      <c r="W1797" s="452"/>
      <c r="X1797" s="386"/>
      <c r="Y1797" s="390"/>
      <c r="Z1797" s="391"/>
      <c r="AA1797" s="392"/>
      <c r="AB1797" s="393"/>
      <c r="AC1797" s="394"/>
      <c r="AD1797" s="395">
        <f t="shared" si="303"/>
        <v>0</v>
      </c>
      <c r="AE1797" s="396">
        <f>IF(OR(G1797=账期!$A$18,G1797=账期!$A$20,G1797=账期!$A$22,G1797=账期!$A$24,G1797=账期!$A$25,G1797=账期!$A$27,G1797=账期!$A$26,G1797=账期!$A$28,G1797=账期!$A$30,G1797=账期!$A$32,G1797=账期!$A$34,G1797=账期!$A$35,G1797=账期!$A$37,G1797=账期!$A$39,G1797=账期!$A$40,G1797=账期!$A$41,G1797=账期!$A$42,G1797=账期!$A$43,G1797=账期!$A$44,G1797=账期!$A$45,G1797=账期!$A$46,G1797=账期!$A$48,G1797=账期!$A$50,G1797=账期!$A$51,G1797=账期!$A$52,G1797=账期!$A$53,G1797=账期!$A$54,G1797=账期!$A$56,G1797=账期!$A$57,G1797=账期!$A$58,G1797=账期!$A$59,G1797=账期!$A$60,G1797=账期!$A$61,G1797=账期!$A$62,G1797=账期!$A$63,G1797=账期!$A$64,G1797=账期!$A$66,G1797=账期!$A$67,G1797=账期!$A$68,G1797=账期!$A$70,G1797=账期!$A$71),30,IF(OR(G1797=账期!$A$74,G1797=账期!$A$77,G1797=账期!$A$76,G1797=账期!$A$79,G1797=账期!$A$80,G1797=账期!$A$81,G1797=账期!$A$83,G1797=账期!$A$85,G1797=账期!$A$87,G1797=账期!$A$89,G1797=账期!$A$91),60,IF(OR(G1797=账期!$A$93,G1797=账期!$A$94,G1797=账期!$A$95,G1797=账期!$A$96,G1797=账期!$A$98,G1797=账期!$A$99,G1797=账期!$A$101,G1797=账期!$A$102),90,0)))</f>
        <v>0</v>
      </c>
      <c r="AF1797" s="396"/>
      <c r="AG1797" s="384"/>
      <c r="AH1797" s="396" t="str">
        <f t="shared" si="299"/>
        <v/>
      </c>
    </row>
    <row r="1798" spans="1:34" ht="18" customHeight="1" x14ac:dyDescent="0.25">
      <c r="A1798" s="301" t="str">
        <f t="shared" si="301"/>
        <v/>
      </c>
      <c r="B1798" s="397"/>
      <c r="C1798" s="398"/>
      <c r="D1798" s="399"/>
      <c r="E1798" s="383" t="str">
        <f t="shared" si="297"/>
        <v>C</v>
      </c>
      <c r="F1798" s="383" t="str">
        <f t="shared" si="298"/>
        <v>C</v>
      </c>
      <c r="G1798" s="400"/>
      <c r="H1798" s="385" t="str">
        <f>IF(G1798="","",VLOOKUP(G1798,下拉数据源!J:K,2,0))</f>
        <v/>
      </c>
      <c r="I1798" s="385"/>
      <c r="J1798" s="385"/>
      <c r="K1798" s="386"/>
      <c r="L1798" s="401"/>
      <c r="M1798" s="384"/>
      <c r="N1798" s="384"/>
      <c r="O1798" s="384"/>
      <c r="P1798" s="386"/>
      <c r="Q1798" s="387"/>
      <c r="R1798" s="286"/>
      <c r="S1798" s="388">
        <f t="shared" si="302"/>
        <v>0</v>
      </c>
      <c r="T1798" s="389"/>
      <c r="U1798" s="389">
        <f t="shared" si="300"/>
        <v>0</v>
      </c>
      <c r="V1798" s="451"/>
      <c r="W1798" s="452"/>
      <c r="X1798" s="386"/>
      <c r="Y1798" s="390"/>
      <c r="Z1798" s="391"/>
      <c r="AA1798" s="392"/>
      <c r="AB1798" s="393"/>
      <c r="AC1798" s="394"/>
      <c r="AD1798" s="395">
        <f t="shared" si="303"/>
        <v>0</v>
      </c>
      <c r="AE1798" s="396">
        <f>IF(OR(G1798=账期!$A$18,G1798=账期!$A$20,G1798=账期!$A$22,G1798=账期!$A$24,G1798=账期!$A$25,G1798=账期!$A$27,G1798=账期!$A$26,G1798=账期!$A$28,G1798=账期!$A$30,G1798=账期!$A$32,G1798=账期!$A$34,G1798=账期!$A$35,G1798=账期!$A$37,G1798=账期!$A$39,G1798=账期!$A$40,G1798=账期!$A$41,G1798=账期!$A$42,G1798=账期!$A$43,G1798=账期!$A$44,G1798=账期!$A$45,G1798=账期!$A$46,G1798=账期!$A$48,G1798=账期!$A$50,G1798=账期!$A$51,G1798=账期!$A$52,G1798=账期!$A$53,G1798=账期!$A$54,G1798=账期!$A$56,G1798=账期!$A$57,G1798=账期!$A$58,G1798=账期!$A$59,G1798=账期!$A$60,G1798=账期!$A$61,G1798=账期!$A$62,G1798=账期!$A$63,G1798=账期!$A$64,G1798=账期!$A$66,G1798=账期!$A$67,G1798=账期!$A$68,G1798=账期!$A$70,G1798=账期!$A$71),30,IF(OR(G1798=账期!$A$74,G1798=账期!$A$77,G1798=账期!$A$76,G1798=账期!$A$79,G1798=账期!$A$80,G1798=账期!$A$81,G1798=账期!$A$83,G1798=账期!$A$85,G1798=账期!$A$87,G1798=账期!$A$89,G1798=账期!$A$91),60,IF(OR(G1798=账期!$A$93,G1798=账期!$A$94,G1798=账期!$A$95,G1798=账期!$A$96,G1798=账期!$A$98,G1798=账期!$A$99,G1798=账期!$A$101,G1798=账期!$A$102),90,0)))</f>
        <v>0</v>
      </c>
      <c r="AF1798" s="396"/>
      <c r="AG1798" s="384"/>
      <c r="AH1798" s="396" t="str">
        <f t="shared" si="299"/>
        <v/>
      </c>
    </row>
    <row r="1799" spans="1:34" ht="18" customHeight="1" x14ac:dyDescent="0.25">
      <c r="A1799" s="301" t="str">
        <f t="shared" si="301"/>
        <v/>
      </c>
      <c r="B1799" s="397"/>
      <c r="C1799" s="398"/>
      <c r="D1799" s="399"/>
      <c r="E1799" s="383" t="str">
        <f t="shared" si="297"/>
        <v>C</v>
      </c>
      <c r="F1799" s="383" t="str">
        <f t="shared" si="298"/>
        <v>C</v>
      </c>
      <c r="G1799" s="400"/>
      <c r="H1799" s="385" t="str">
        <f>IF(G1799="","",VLOOKUP(G1799,下拉数据源!J:K,2,0))</f>
        <v/>
      </c>
      <c r="I1799" s="385"/>
      <c r="J1799" s="385"/>
      <c r="K1799" s="386"/>
      <c r="L1799" s="401"/>
      <c r="M1799" s="384"/>
      <c r="N1799" s="384"/>
      <c r="O1799" s="384"/>
      <c r="P1799" s="386"/>
      <c r="Q1799" s="387"/>
      <c r="R1799" s="286"/>
      <c r="S1799" s="388">
        <f t="shared" si="302"/>
        <v>0</v>
      </c>
      <c r="T1799" s="389"/>
      <c r="U1799" s="389">
        <f t="shared" si="300"/>
        <v>0</v>
      </c>
      <c r="V1799" s="451"/>
      <c r="W1799" s="452"/>
      <c r="X1799" s="386"/>
      <c r="Y1799" s="390"/>
      <c r="Z1799" s="391"/>
      <c r="AA1799" s="392"/>
      <c r="AB1799" s="393"/>
      <c r="AC1799" s="394"/>
      <c r="AD1799" s="395">
        <f t="shared" si="303"/>
        <v>0</v>
      </c>
      <c r="AE1799" s="396">
        <f>IF(OR(G1799=账期!$A$18,G1799=账期!$A$20,G1799=账期!$A$22,G1799=账期!$A$24,G1799=账期!$A$25,G1799=账期!$A$27,G1799=账期!$A$26,G1799=账期!$A$28,G1799=账期!$A$30,G1799=账期!$A$32,G1799=账期!$A$34,G1799=账期!$A$35,G1799=账期!$A$37,G1799=账期!$A$39,G1799=账期!$A$40,G1799=账期!$A$41,G1799=账期!$A$42,G1799=账期!$A$43,G1799=账期!$A$44,G1799=账期!$A$45,G1799=账期!$A$46,G1799=账期!$A$48,G1799=账期!$A$50,G1799=账期!$A$51,G1799=账期!$A$52,G1799=账期!$A$53,G1799=账期!$A$54,G1799=账期!$A$56,G1799=账期!$A$57,G1799=账期!$A$58,G1799=账期!$A$59,G1799=账期!$A$60,G1799=账期!$A$61,G1799=账期!$A$62,G1799=账期!$A$63,G1799=账期!$A$64,G1799=账期!$A$66,G1799=账期!$A$67,G1799=账期!$A$68,G1799=账期!$A$70,G1799=账期!$A$71),30,IF(OR(G1799=账期!$A$74,G1799=账期!$A$77,G1799=账期!$A$76,G1799=账期!$A$79,G1799=账期!$A$80,G1799=账期!$A$81,G1799=账期!$A$83,G1799=账期!$A$85,G1799=账期!$A$87,G1799=账期!$A$89,G1799=账期!$A$91),60,IF(OR(G1799=账期!$A$93,G1799=账期!$A$94,G1799=账期!$A$95,G1799=账期!$A$96,G1799=账期!$A$98,G1799=账期!$A$99,G1799=账期!$A$101,G1799=账期!$A$102),90,0)))</f>
        <v>0</v>
      </c>
      <c r="AF1799" s="396"/>
      <c r="AG1799" s="384"/>
      <c r="AH1799" s="396" t="str">
        <f t="shared" si="299"/>
        <v/>
      </c>
    </row>
    <row r="1800" spans="1:34" ht="18" customHeight="1" x14ac:dyDescent="0.25">
      <c r="A1800" s="301" t="str">
        <f t="shared" si="301"/>
        <v/>
      </c>
      <c r="B1800" s="397"/>
      <c r="C1800" s="398"/>
      <c r="D1800" s="399"/>
      <c r="E1800" s="383" t="str">
        <f t="shared" si="297"/>
        <v>C</v>
      </c>
      <c r="F1800" s="383" t="str">
        <f t="shared" si="298"/>
        <v>C</v>
      </c>
      <c r="G1800" s="400"/>
      <c r="H1800" s="385" t="str">
        <f>IF(G1800="","",VLOOKUP(G1800,下拉数据源!J:K,2,0))</f>
        <v/>
      </c>
      <c r="I1800" s="385"/>
      <c r="J1800" s="385"/>
      <c r="K1800" s="386"/>
      <c r="L1800" s="401"/>
      <c r="M1800" s="384"/>
      <c r="N1800" s="384"/>
      <c r="O1800" s="384"/>
      <c r="P1800" s="386"/>
      <c r="Q1800" s="387"/>
      <c r="R1800" s="286"/>
      <c r="S1800" s="388">
        <f t="shared" si="302"/>
        <v>0</v>
      </c>
      <c r="T1800" s="389"/>
      <c r="U1800" s="389">
        <f t="shared" si="300"/>
        <v>0</v>
      </c>
      <c r="V1800" s="451"/>
      <c r="W1800" s="452"/>
      <c r="X1800" s="386"/>
      <c r="Y1800" s="390"/>
      <c r="Z1800" s="391"/>
      <c r="AA1800" s="392"/>
      <c r="AB1800" s="393"/>
      <c r="AC1800" s="394"/>
      <c r="AD1800" s="395">
        <f t="shared" si="303"/>
        <v>0</v>
      </c>
      <c r="AE1800" s="396">
        <f>IF(OR(G1800=账期!$A$18,G1800=账期!$A$20,G1800=账期!$A$22,G1800=账期!$A$24,G1800=账期!$A$25,G1800=账期!$A$27,G1800=账期!$A$26,G1800=账期!$A$28,G1800=账期!$A$30,G1800=账期!$A$32,G1800=账期!$A$34,G1800=账期!$A$35,G1800=账期!$A$37,G1800=账期!$A$39,G1800=账期!$A$40,G1800=账期!$A$41,G1800=账期!$A$42,G1800=账期!$A$43,G1800=账期!$A$44,G1800=账期!$A$45,G1800=账期!$A$46,G1800=账期!$A$48,G1800=账期!$A$50,G1800=账期!$A$51,G1800=账期!$A$52,G1800=账期!$A$53,G1800=账期!$A$54,G1800=账期!$A$56,G1800=账期!$A$57,G1800=账期!$A$58,G1800=账期!$A$59,G1800=账期!$A$60,G1800=账期!$A$61,G1800=账期!$A$62,G1800=账期!$A$63,G1800=账期!$A$64,G1800=账期!$A$66,G1800=账期!$A$67,G1800=账期!$A$68,G1800=账期!$A$70,G1800=账期!$A$71),30,IF(OR(G1800=账期!$A$74,G1800=账期!$A$77,G1800=账期!$A$76,G1800=账期!$A$79,G1800=账期!$A$80,G1800=账期!$A$81,G1800=账期!$A$83,G1800=账期!$A$85,G1800=账期!$A$87,G1800=账期!$A$89,G1800=账期!$A$91),60,IF(OR(G1800=账期!$A$93,G1800=账期!$A$94,G1800=账期!$A$95,G1800=账期!$A$96,G1800=账期!$A$98,G1800=账期!$A$99,G1800=账期!$A$101,G1800=账期!$A$102),90,0)))</f>
        <v>0</v>
      </c>
      <c r="AF1800" s="396"/>
      <c r="AG1800" s="384"/>
      <c r="AH1800" s="396" t="str">
        <f t="shared" si="299"/>
        <v/>
      </c>
    </row>
    <row r="1801" spans="1:34" ht="18" customHeight="1" x14ac:dyDescent="0.25">
      <c r="A1801" s="301" t="str">
        <f t="shared" si="301"/>
        <v/>
      </c>
      <c r="B1801" s="397"/>
      <c r="C1801" s="398"/>
      <c r="D1801" s="399"/>
      <c r="E1801" s="383" t="str">
        <f t="shared" si="297"/>
        <v>C</v>
      </c>
      <c r="F1801" s="383" t="str">
        <f t="shared" si="298"/>
        <v>C</v>
      </c>
      <c r="G1801" s="400"/>
      <c r="H1801" s="385" t="str">
        <f>IF(G1801="","",VLOOKUP(G1801,下拉数据源!J:K,2,0))</f>
        <v/>
      </c>
      <c r="I1801" s="385"/>
      <c r="J1801" s="385"/>
      <c r="K1801" s="386"/>
      <c r="L1801" s="401"/>
      <c r="M1801" s="384"/>
      <c r="N1801" s="384"/>
      <c r="O1801" s="384"/>
      <c r="P1801" s="386"/>
      <c r="Q1801" s="387"/>
      <c r="R1801" s="286"/>
      <c r="S1801" s="388">
        <f t="shared" si="302"/>
        <v>0</v>
      </c>
      <c r="T1801" s="389"/>
      <c r="U1801" s="389">
        <f t="shared" si="300"/>
        <v>0</v>
      </c>
      <c r="V1801" s="451"/>
      <c r="W1801" s="452"/>
      <c r="X1801" s="386"/>
      <c r="Y1801" s="390"/>
      <c r="Z1801" s="391"/>
      <c r="AA1801" s="392"/>
      <c r="AB1801" s="393"/>
      <c r="AC1801" s="394"/>
      <c r="AD1801" s="395">
        <f t="shared" si="303"/>
        <v>0</v>
      </c>
      <c r="AE1801" s="396">
        <f>IF(OR(G1801=账期!$A$18,G1801=账期!$A$20,G1801=账期!$A$22,G1801=账期!$A$24,G1801=账期!$A$25,G1801=账期!$A$27,G1801=账期!$A$26,G1801=账期!$A$28,G1801=账期!$A$30,G1801=账期!$A$32,G1801=账期!$A$34,G1801=账期!$A$35,G1801=账期!$A$37,G1801=账期!$A$39,G1801=账期!$A$40,G1801=账期!$A$41,G1801=账期!$A$42,G1801=账期!$A$43,G1801=账期!$A$44,G1801=账期!$A$45,G1801=账期!$A$46,G1801=账期!$A$48,G1801=账期!$A$50,G1801=账期!$A$51,G1801=账期!$A$52,G1801=账期!$A$53,G1801=账期!$A$54,G1801=账期!$A$56,G1801=账期!$A$57,G1801=账期!$A$58,G1801=账期!$A$59,G1801=账期!$A$60,G1801=账期!$A$61,G1801=账期!$A$62,G1801=账期!$A$63,G1801=账期!$A$64,G1801=账期!$A$66,G1801=账期!$A$67,G1801=账期!$A$68,G1801=账期!$A$70,G1801=账期!$A$71),30,IF(OR(G1801=账期!$A$74,G1801=账期!$A$77,G1801=账期!$A$76,G1801=账期!$A$79,G1801=账期!$A$80,G1801=账期!$A$81,G1801=账期!$A$83,G1801=账期!$A$85,G1801=账期!$A$87,G1801=账期!$A$89,G1801=账期!$A$91),60,IF(OR(G1801=账期!$A$93,G1801=账期!$A$94,G1801=账期!$A$95,G1801=账期!$A$96,G1801=账期!$A$98,G1801=账期!$A$99,G1801=账期!$A$101,G1801=账期!$A$102),90,0)))</f>
        <v>0</v>
      </c>
      <c r="AF1801" s="396"/>
      <c r="AG1801" s="384"/>
      <c r="AH1801" s="396" t="str">
        <f t="shared" si="299"/>
        <v/>
      </c>
    </row>
    <row r="1802" spans="1:34" ht="18" customHeight="1" x14ac:dyDescent="0.25">
      <c r="A1802" s="301" t="str">
        <f t="shared" si="301"/>
        <v/>
      </c>
      <c r="B1802" s="397"/>
      <c r="C1802" s="398"/>
      <c r="D1802" s="399"/>
      <c r="E1802" s="383" t="str">
        <f t="shared" si="297"/>
        <v>C</v>
      </c>
      <c r="F1802" s="383" t="str">
        <f t="shared" si="298"/>
        <v>C</v>
      </c>
      <c r="G1802" s="400"/>
      <c r="H1802" s="385" t="str">
        <f>IF(G1802="","",VLOOKUP(G1802,下拉数据源!J:K,2,0))</f>
        <v/>
      </c>
      <c r="I1802" s="385"/>
      <c r="J1802" s="385"/>
      <c r="K1802" s="386"/>
      <c r="L1802" s="401"/>
      <c r="M1802" s="384"/>
      <c r="N1802" s="384"/>
      <c r="O1802" s="384"/>
      <c r="P1802" s="386"/>
      <c r="Q1802" s="387"/>
      <c r="R1802" s="286"/>
      <c r="S1802" s="388">
        <f t="shared" si="302"/>
        <v>0</v>
      </c>
      <c r="T1802" s="389"/>
      <c r="U1802" s="389">
        <f t="shared" si="300"/>
        <v>0</v>
      </c>
      <c r="V1802" s="451"/>
      <c r="W1802" s="452"/>
      <c r="X1802" s="386"/>
      <c r="Y1802" s="390"/>
      <c r="Z1802" s="391"/>
      <c r="AA1802" s="392"/>
      <c r="AB1802" s="393"/>
      <c r="AC1802" s="394"/>
      <c r="AD1802" s="395">
        <f t="shared" si="303"/>
        <v>0</v>
      </c>
      <c r="AE1802" s="396">
        <f>IF(OR(G1802=账期!$A$18,G1802=账期!$A$20,G1802=账期!$A$22,G1802=账期!$A$24,G1802=账期!$A$25,G1802=账期!$A$27,G1802=账期!$A$26,G1802=账期!$A$28,G1802=账期!$A$30,G1802=账期!$A$32,G1802=账期!$A$34,G1802=账期!$A$35,G1802=账期!$A$37,G1802=账期!$A$39,G1802=账期!$A$40,G1802=账期!$A$41,G1802=账期!$A$42,G1802=账期!$A$43,G1802=账期!$A$44,G1802=账期!$A$45,G1802=账期!$A$46,G1802=账期!$A$48,G1802=账期!$A$50,G1802=账期!$A$51,G1802=账期!$A$52,G1802=账期!$A$53,G1802=账期!$A$54,G1802=账期!$A$56,G1802=账期!$A$57,G1802=账期!$A$58,G1802=账期!$A$59,G1802=账期!$A$60,G1802=账期!$A$61,G1802=账期!$A$62,G1802=账期!$A$63,G1802=账期!$A$64,G1802=账期!$A$66,G1802=账期!$A$67,G1802=账期!$A$68,G1802=账期!$A$70,G1802=账期!$A$71),30,IF(OR(G1802=账期!$A$74,G1802=账期!$A$77,G1802=账期!$A$76,G1802=账期!$A$79,G1802=账期!$A$80,G1802=账期!$A$81,G1802=账期!$A$83,G1802=账期!$A$85,G1802=账期!$A$87,G1802=账期!$A$89,G1802=账期!$A$91),60,IF(OR(G1802=账期!$A$93,G1802=账期!$A$94,G1802=账期!$A$95,G1802=账期!$A$96,G1802=账期!$A$98,G1802=账期!$A$99,G1802=账期!$A$101,G1802=账期!$A$102),90,0)))</f>
        <v>0</v>
      </c>
      <c r="AF1802" s="396"/>
      <c r="AG1802" s="384"/>
      <c r="AH1802" s="396" t="str">
        <f t="shared" si="299"/>
        <v/>
      </c>
    </row>
    <row r="1803" spans="1:34" ht="18" customHeight="1" x14ac:dyDescent="0.25">
      <c r="A1803" s="301" t="str">
        <f t="shared" si="301"/>
        <v/>
      </c>
      <c r="B1803" s="397"/>
      <c r="C1803" s="398"/>
      <c r="D1803" s="399"/>
      <c r="E1803" s="383" t="str">
        <f t="shared" si="297"/>
        <v>C</v>
      </c>
      <c r="F1803" s="383" t="str">
        <f t="shared" si="298"/>
        <v>C</v>
      </c>
      <c r="G1803" s="400"/>
      <c r="H1803" s="385" t="str">
        <f>IF(G1803="","",VLOOKUP(G1803,下拉数据源!J:K,2,0))</f>
        <v/>
      </c>
      <c r="I1803" s="385"/>
      <c r="J1803" s="385"/>
      <c r="K1803" s="386"/>
      <c r="L1803" s="401"/>
      <c r="M1803" s="384"/>
      <c r="N1803" s="384"/>
      <c r="O1803" s="384"/>
      <c r="P1803" s="386"/>
      <c r="Q1803" s="387"/>
      <c r="R1803" s="286"/>
      <c r="S1803" s="388">
        <f t="shared" si="302"/>
        <v>0</v>
      </c>
      <c r="T1803" s="389"/>
      <c r="U1803" s="389">
        <f t="shared" si="300"/>
        <v>0</v>
      </c>
      <c r="V1803" s="451"/>
      <c r="W1803" s="452"/>
      <c r="X1803" s="386"/>
      <c r="Y1803" s="390"/>
      <c r="Z1803" s="391"/>
      <c r="AA1803" s="392"/>
      <c r="AB1803" s="393"/>
      <c r="AC1803" s="394"/>
      <c r="AD1803" s="395">
        <f t="shared" si="303"/>
        <v>0</v>
      </c>
      <c r="AE1803" s="396">
        <f>IF(OR(G1803=账期!$A$18,G1803=账期!$A$20,G1803=账期!$A$22,G1803=账期!$A$24,G1803=账期!$A$25,G1803=账期!$A$27,G1803=账期!$A$26,G1803=账期!$A$28,G1803=账期!$A$30,G1803=账期!$A$32,G1803=账期!$A$34,G1803=账期!$A$35,G1803=账期!$A$37,G1803=账期!$A$39,G1803=账期!$A$40,G1803=账期!$A$41,G1803=账期!$A$42,G1803=账期!$A$43,G1803=账期!$A$44,G1803=账期!$A$45,G1803=账期!$A$46,G1803=账期!$A$48,G1803=账期!$A$50,G1803=账期!$A$51,G1803=账期!$A$52,G1803=账期!$A$53,G1803=账期!$A$54,G1803=账期!$A$56,G1803=账期!$A$57,G1803=账期!$A$58,G1803=账期!$A$59,G1803=账期!$A$60,G1803=账期!$A$61,G1803=账期!$A$62,G1803=账期!$A$63,G1803=账期!$A$64,G1803=账期!$A$66,G1803=账期!$A$67,G1803=账期!$A$68,G1803=账期!$A$70,G1803=账期!$A$71),30,IF(OR(G1803=账期!$A$74,G1803=账期!$A$77,G1803=账期!$A$76,G1803=账期!$A$79,G1803=账期!$A$80,G1803=账期!$A$81,G1803=账期!$A$83,G1803=账期!$A$85,G1803=账期!$A$87,G1803=账期!$A$89,G1803=账期!$A$91),60,IF(OR(G1803=账期!$A$93,G1803=账期!$A$94,G1803=账期!$A$95,G1803=账期!$A$96,G1803=账期!$A$98,G1803=账期!$A$99,G1803=账期!$A$101,G1803=账期!$A$102),90,0)))</f>
        <v>0</v>
      </c>
      <c r="AF1803" s="396"/>
      <c r="AG1803" s="384"/>
      <c r="AH1803" s="396" t="str">
        <f t="shared" si="299"/>
        <v/>
      </c>
    </row>
    <row r="1804" spans="1:34" ht="18" customHeight="1" x14ac:dyDescent="0.25">
      <c r="A1804" s="301" t="str">
        <f t="shared" si="301"/>
        <v/>
      </c>
      <c r="B1804" s="397"/>
      <c r="C1804" s="398"/>
      <c r="D1804" s="399"/>
      <c r="E1804" s="383" t="str">
        <f t="shared" si="297"/>
        <v>C</v>
      </c>
      <c r="F1804" s="383" t="str">
        <f t="shared" si="298"/>
        <v>C</v>
      </c>
      <c r="G1804" s="400"/>
      <c r="H1804" s="385" t="str">
        <f>IF(G1804="","",VLOOKUP(G1804,下拉数据源!J:K,2,0))</f>
        <v/>
      </c>
      <c r="I1804" s="385"/>
      <c r="J1804" s="385"/>
      <c r="K1804" s="386"/>
      <c r="L1804" s="401"/>
      <c r="M1804" s="384"/>
      <c r="N1804" s="384"/>
      <c r="O1804" s="384"/>
      <c r="P1804" s="386"/>
      <c r="Q1804" s="387"/>
      <c r="R1804" s="286"/>
      <c r="S1804" s="388">
        <f t="shared" si="302"/>
        <v>0</v>
      </c>
      <c r="T1804" s="389"/>
      <c r="U1804" s="389">
        <f t="shared" si="300"/>
        <v>0</v>
      </c>
      <c r="V1804" s="451"/>
      <c r="W1804" s="452"/>
      <c r="X1804" s="386"/>
      <c r="Y1804" s="390"/>
      <c r="Z1804" s="391"/>
      <c r="AA1804" s="392"/>
      <c r="AB1804" s="393"/>
      <c r="AC1804" s="394"/>
      <c r="AD1804" s="395">
        <f t="shared" si="303"/>
        <v>0</v>
      </c>
      <c r="AE1804" s="396">
        <f>IF(OR(G1804=账期!$A$18,G1804=账期!$A$20,G1804=账期!$A$22,G1804=账期!$A$24,G1804=账期!$A$25,G1804=账期!$A$27,G1804=账期!$A$26,G1804=账期!$A$28,G1804=账期!$A$30,G1804=账期!$A$32,G1804=账期!$A$34,G1804=账期!$A$35,G1804=账期!$A$37,G1804=账期!$A$39,G1804=账期!$A$40,G1804=账期!$A$41,G1804=账期!$A$42,G1804=账期!$A$43,G1804=账期!$A$44,G1804=账期!$A$45,G1804=账期!$A$46,G1804=账期!$A$48,G1804=账期!$A$50,G1804=账期!$A$51,G1804=账期!$A$52,G1804=账期!$A$53,G1804=账期!$A$54,G1804=账期!$A$56,G1804=账期!$A$57,G1804=账期!$A$58,G1804=账期!$A$59,G1804=账期!$A$60,G1804=账期!$A$61,G1804=账期!$A$62,G1804=账期!$A$63,G1804=账期!$A$64,G1804=账期!$A$66,G1804=账期!$A$67,G1804=账期!$A$68,G1804=账期!$A$70,G1804=账期!$A$71),30,IF(OR(G1804=账期!$A$74,G1804=账期!$A$77,G1804=账期!$A$76,G1804=账期!$A$79,G1804=账期!$A$80,G1804=账期!$A$81,G1804=账期!$A$83,G1804=账期!$A$85,G1804=账期!$A$87,G1804=账期!$A$89,G1804=账期!$A$91),60,IF(OR(G1804=账期!$A$93,G1804=账期!$A$94,G1804=账期!$A$95,G1804=账期!$A$96,G1804=账期!$A$98,G1804=账期!$A$99,G1804=账期!$A$101,G1804=账期!$A$102),90,0)))</f>
        <v>0</v>
      </c>
      <c r="AF1804" s="396"/>
      <c r="AG1804" s="384"/>
      <c r="AH1804" s="396" t="str">
        <f t="shared" si="299"/>
        <v/>
      </c>
    </row>
    <row r="1805" spans="1:34" ht="18" customHeight="1" x14ac:dyDescent="0.25">
      <c r="A1805" s="301" t="str">
        <f t="shared" si="301"/>
        <v/>
      </c>
      <c r="B1805" s="397"/>
      <c r="C1805" s="398"/>
      <c r="D1805" s="399"/>
      <c r="E1805" s="383" t="str">
        <f t="shared" si="297"/>
        <v>C</v>
      </c>
      <c r="F1805" s="383" t="str">
        <f t="shared" si="298"/>
        <v>C</v>
      </c>
      <c r="G1805" s="400"/>
      <c r="H1805" s="385" t="str">
        <f>IF(G1805="","",VLOOKUP(G1805,下拉数据源!J:K,2,0))</f>
        <v/>
      </c>
      <c r="I1805" s="385"/>
      <c r="J1805" s="385"/>
      <c r="K1805" s="386"/>
      <c r="L1805" s="401"/>
      <c r="M1805" s="384"/>
      <c r="N1805" s="384"/>
      <c r="O1805" s="384"/>
      <c r="P1805" s="386"/>
      <c r="Q1805" s="387"/>
      <c r="R1805" s="286"/>
      <c r="S1805" s="388">
        <f t="shared" si="302"/>
        <v>0</v>
      </c>
      <c r="T1805" s="389"/>
      <c r="U1805" s="389">
        <f t="shared" si="300"/>
        <v>0</v>
      </c>
      <c r="V1805" s="451"/>
      <c r="W1805" s="452"/>
      <c r="X1805" s="386"/>
      <c r="Y1805" s="390"/>
      <c r="Z1805" s="391"/>
      <c r="AA1805" s="392"/>
      <c r="AB1805" s="393"/>
      <c r="AC1805" s="394"/>
      <c r="AD1805" s="395">
        <f t="shared" si="303"/>
        <v>0</v>
      </c>
      <c r="AE1805" s="396">
        <f>IF(OR(G1805=账期!$A$18,G1805=账期!$A$20,G1805=账期!$A$22,G1805=账期!$A$24,G1805=账期!$A$25,G1805=账期!$A$27,G1805=账期!$A$26,G1805=账期!$A$28,G1805=账期!$A$30,G1805=账期!$A$32,G1805=账期!$A$34,G1805=账期!$A$35,G1805=账期!$A$37,G1805=账期!$A$39,G1805=账期!$A$40,G1805=账期!$A$41,G1805=账期!$A$42,G1805=账期!$A$43,G1805=账期!$A$44,G1805=账期!$A$45,G1805=账期!$A$46,G1805=账期!$A$48,G1805=账期!$A$50,G1805=账期!$A$51,G1805=账期!$A$52,G1805=账期!$A$53,G1805=账期!$A$54,G1805=账期!$A$56,G1805=账期!$A$57,G1805=账期!$A$58,G1805=账期!$A$59,G1805=账期!$A$60,G1805=账期!$A$61,G1805=账期!$A$62,G1805=账期!$A$63,G1805=账期!$A$64,G1805=账期!$A$66,G1805=账期!$A$67,G1805=账期!$A$68,G1805=账期!$A$70,G1805=账期!$A$71),30,IF(OR(G1805=账期!$A$74,G1805=账期!$A$77,G1805=账期!$A$76,G1805=账期!$A$79,G1805=账期!$A$80,G1805=账期!$A$81,G1805=账期!$A$83,G1805=账期!$A$85,G1805=账期!$A$87,G1805=账期!$A$89,G1805=账期!$A$91),60,IF(OR(G1805=账期!$A$93,G1805=账期!$A$94,G1805=账期!$A$95,G1805=账期!$A$96,G1805=账期!$A$98,G1805=账期!$A$99,G1805=账期!$A$101,G1805=账期!$A$102),90,0)))</f>
        <v>0</v>
      </c>
      <c r="AF1805" s="396"/>
      <c r="AG1805" s="384"/>
      <c r="AH1805" s="396" t="str">
        <f t="shared" si="299"/>
        <v/>
      </c>
    </row>
    <row r="1806" spans="1:34" ht="18" customHeight="1" x14ac:dyDescent="0.25">
      <c r="A1806" s="301" t="str">
        <f t="shared" si="301"/>
        <v/>
      </c>
      <c r="B1806" s="397"/>
      <c r="C1806" s="398"/>
      <c r="D1806" s="399"/>
      <c r="E1806" s="383" t="str">
        <f t="shared" si="297"/>
        <v>C</v>
      </c>
      <c r="F1806" s="383" t="str">
        <f t="shared" si="298"/>
        <v>C</v>
      </c>
      <c r="G1806" s="400"/>
      <c r="H1806" s="385" t="str">
        <f>IF(G1806="","",VLOOKUP(G1806,下拉数据源!J:K,2,0))</f>
        <v/>
      </c>
      <c r="I1806" s="385"/>
      <c r="J1806" s="385"/>
      <c r="K1806" s="386"/>
      <c r="L1806" s="401"/>
      <c r="M1806" s="384"/>
      <c r="N1806" s="384"/>
      <c r="O1806" s="384"/>
      <c r="P1806" s="386"/>
      <c r="Q1806" s="387"/>
      <c r="R1806" s="286"/>
      <c r="S1806" s="388">
        <f t="shared" si="302"/>
        <v>0</v>
      </c>
      <c r="T1806" s="389"/>
      <c r="U1806" s="389">
        <f t="shared" si="300"/>
        <v>0</v>
      </c>
      <c r="V1806" s="451"/>
      <c r="W1806" s="452"/>
      <c r="X1806" s="386"/>
      <c r="Y1806" s="390"/>
      <c r="Z1806" s="391"/>
      <c r="AA1806" s="392"/>
      <c r="AB1806" s="393"/>
      <c r="AC1806" s="394"/>
      <c r="AD1806" s="395">
        <f t="shared" si="303"/>
        <v>0</v>
      </c>
      <c r="AE1806" s="396">
        <f>IF(OR(G1806=账期!$A$18,G1806=账期!$A$20,G1806=账期!$A$22,G1806=账期!$A$24,G1806=账期!$A$25,G1806=账期!$A$27,G1806=账期!$A$26,G1806=账期!$A$28,G1806=账期!$A$30,G1806=账期!$A$32,G1806=账期!$A$34,G1806=账期!$A$35,G1806=账期!$A$37,G1806=账期!$A$39,G1806=账期!$A$40,G1806=账期!$A$41,G1806=账期!$A$42,G1806=账期!$A$43,G1806=账期!$A$44,G1806=账期!$A$45,G1806=账期!$A$46,G1806=账期!$A$48,G1806=账期!$A$50,G1806=账期!$A$51,G1806=账期!$A$52,G1806=账期!$A$53,G1806=账期!$A$54,G1806=账期!$A$56,G1806=账期!$A$57,G1806=账期!$A$58,G1806=账期!$A$59,G1806=账期!$A$60,G1806=账期!$A$61,G1806=账期!$A$62,G1806=账期!$A$63,G1806=账期!$A$64,G1806=账期!$A$66,G1806=账期!$A$67,G1806=账期!$A$68,G1806=账期!$A$70,G1806=账期!$A$71),30,IF(OR(G1806=账期!$A$74,G1806=账期!$A$77,G1806=账期!$A$76,G1806=账期!$A$79,G1806=账期!$A$80,G1806=账期!$A$81,G1806=账期!$A$83,G1806=账期!$A$85,G1806=账期!$A$87,G1806=账期!$A$89,G1806=账期!$A$91),60,IF(OR(G1806=账期!$A$93,G1806=账期!$A$94,G1806=账期!$A$95,G1806=账期!$A$96,G1806=账期!$A$98,G1806=账期!$A$99,G1806=账期!$A$101,G1806=账期!$A$102),90,0)))</f>
        <v>0</v>
      </c>
      <c r="AF1806" s="396"/>
      <c r="AG1806" s="384"/>
      <c r="AH1806" s="396" t="str">
        <f t="shared" si="299"/>
        <v/>
      </c>
    </row>
    <row r="1807" spans="1:34" ht="18" customHeight="1" x14ac:dyDescent="0.25">
      <c r="A1807" s="301" t="str">
        <f t="shared" si="301"/>
        <v/>
      </c>
      <c r="B1807" s="397"/>
      <c r="C1807" s="398"/>
      <c r="D1807" s="399"/>
      <c r="E1807" s="383" t="str">
        <f t="shared" si="297"/>
        <v>C</v>
      </c>
      <c r="F1807" s="383" t="str">
        <f t="shared" si="298"/>
        <v>C</v>
      </c>
      <c r="G1807" s="400"/>
      <c r="H1807" s="385" t="str">
        <f>IF(G1807="","",VLOOKUP(G1807,下拉数据源!J:K,2,0))</f>
        <v/>
      </c>
      <c r="I1807" s="385"/>
      <c r="J1807" s="385"/>
      <c r="K1807" s="386"/>
      <c r="L1807" s="401"/>
      <c r="M1807" s="384"/>
      <c r="N1807" s="384"/>
      <c r="O1807" s="384"/>
      <c r="P1807" s="386"/>
      <c r="Q1807" s="387"/>
      <c r="R1807" s="286"/>
      <c r="S1807" s="388">
        <f t="shared" si="302"/>
        <v>0</v>
      </c>
      <c r="T1807" s="389"/>
      <c r="U1807" s="389">
        <f t="shared" si="300"/>
        <v>0</v>
      </c>
      <c r="V1807" s="451"/>
      <c r="W1807" s="452"/>
      <c r="X1807" s="386"/>
      <c r="Y1807" s="390"/>
      <c r="Z1807" s="391"/>
      <c r="AA1807" s="392"/>
      <c r="AB1807" s="393"/>
      <c r="AC1807" s="394"/>
      <c r="AD1807" s="395">
        <f t="shared" si="303"/>
        <v>0</v>
      </c>
      <c r="AE1807" s="396">
        <f>IF(OR(G1807=账期!$A$18,G1807=账期!$A$20,G1807=账期!$A$22,G1807=账期!$A$24,G1807=账期!$A$25,G1807=账期!$A$27,G1807=账期!$A$26,G1807=账期!$A$28,G1807=账期!$A$30,G1807=账期!$A$32,G1807=账期!$A$34,G1807=账期!$A$35,G1807=账期!$A$37,G1807=账期!$A$39,G1807=账期!$A$40,G1807=账期!$A$41,G1807=账期!$A$42,G1807=账期!$A$43,G1807=账期!$A$44,G1807=账期!$A$45,G1807=账期!$A$46,G1807=账期!$A$48,G1807=账期!$A$50,G1807=账期!$A$51,G1807=账期!$A$52,G1807=账期!$A$53,G1807=账期!$A$54,G1807=账期!$A$56,G1807=账期!$A$57,G1807=账期!$A$58,G1807=账期!$A$59,G1807=账期!$A$60,G1807=账期!$A$61,G1807=账期!$A$62,G1807=账期!$A$63,G1807=账期!$A$64,G1807=账期!$A$66,G1807=账期!$A$67,G1807=账期!$A$68,G1807=账期!$A$70,G1807=账期!$A$71),30,IF(OR(G1807=账期!$A$74,G1807=账期!$A$77,G1807=账期!$A$76,G1807=账期!$A$79,G1807=账期!$A$80,G1807=账期!$A$81,G1807=账期!$A$83,G1807=账期!$A$85,G1807=账期!$A$87,G1807=账期!$A$89,G1807=账期!$A$91),60,IF(OR(G1807=账期!$A$93,G1807=账期!$A$94,G1807=账期!$A$95,G1807=账期!$A$96,G1807=账期!$A$98,G1807=账期!$A$99,G1807=账期!$A$101,G1807=账期!$A$102),90,0)))</f>
        <v>0</v>
      </c>
      <c r="AF1807" s="396"/>
      <c r="AG1807" s="384"/>
      <c r="AH1807" s="396" t="str">
        <f t="shared" si="299"/>
        <v/>
      </c>
    </row>
    <row r="1808" spans="1:34" ht="18" customHeight="1" x14ac:dyDescent="0.25">
      <c r="A1808" s="301" t="str">
        <f t="shared" si="301"/>
        <v/>
      </c>
      <c r="B1808" s="397"/>
      <c r="C1808" s="398"/>
      <c r="D1808" s="399"/>
      <c r="E1808" s="383" t="str">
        <f t="shared" si="297"/>
        <v>C</v>
      </c>
      <c r="F1808" s="383" t="str">
        <f t="shared" si="298"/>
        <v>C</v>
      </c>
      <c r="G1808" s="400"/>
      <c r="H1808" s="385" t="str">
        <f>IF(G1808="","",VLOOKUP(G1808,下拉数据源!J:K,2,0))</f>
        <v/>
      </c>
      <c r="I1808" s="385"/>
      <c r="J1808" s="385"/>
      <c r="K1808" s="386"/>
      <c r="L1808" s="401"/>
      <c r="M1808" s="384"/>
      <c r="N1808" s="384"/>
      <c r="O1808" s="384"/>
      <c r="P1808" s="386"/>
      <c r="Q1808" s="387"/>
      <c r="R1808" s="286"/>
      <c r="S1808" s="388">
        <f t="shared" si="302"/>
        <v>0</v>
      </c>
      <c r="T1808" s="389"/>
      <c r="U1808" s="389">
        <f t="shared" si="300"/>
        <v>0</v>
      </c>
      <c r="V1808" s="451"/>
      <c r="W1808" s="452"/>
      <c r="X1808" s="386"/>
      <c r="Y1808" s="390"/>
      <c r="Z1808" s="391"/>
      <c r="AA1808" s="392"/>
      <c r="AB1808" s="393"/>
      <c r="AC1808" s="394"/>
      <c r="AD1808" s="395">
        <f t="shared" si="303"/>
        <v>0</v>
      </c>
      <c r="AE1808" s="396">
        <f>IF(OR(G1808=账期!$A$18,G1808=账期!$A$20,G1808=账期!$A$22,G1808=账期!$A$24,G1808=账期!$A$25,G1808=账期!$A$27,G1808=账期!$A$26,G1808=账期!$A$28,G1808=账期!$A$30,G1808=账期!$A$32,G1808=账期!$A$34,G1808=账期!$A$35,G1808=账期!$A$37,G1808=账期!$A$39,G1808=账期!$A$40,G1808=账期!$A$41,G1808=账期!$A$42,G1808=账期!$A$43,G1808=账期!$A$44,G1808=账期!$A$45,G1808=账期!$A$46,G1808=账期!$A$48,G1808=账期!$A$50,G1808=账期!$A$51,G1808=账期!$A$52,G1808=账期!$A$53,G1808=账期!$A$54,G1808=账期!$A$56,G1808=账期!$A$57,G1808=账期!$A$58,G1808=账期!$A$59,G1808=账期!$A$60,G1808=账期!$A$61,G1808=账期!$A$62,G1808=账期!$A$63,G1808=账期!$A$64,G1808=账期!$A$66,G1808=账期!$A$67,G1808=账期!$A$68,G1808=账期!$A$70,G1808=账期!$A$71),30,IF(OR(G1808=账期!$A$74,G1808=账期!$A$77,G1808=账期!$A$76,G1808=账期!$A$79,G1808=账期!$A$80,G1808=账期!$A$81,G1808=账期!$A$83,G1808=账期!$A$85,G1808=账期!$A$87,G1808=账期!$A$89,G1808=账期!$A$91),60,IF(OR(G1808=账期!$A$93,G1808=账期!$A$94,G1808=账期!$A$95,G1808=账期!$A$96,G1808=账期!$A$98,G1808=账期!$A$99,G1808=账期!$A$101,G1808=账期!$A$102),90,0)))</f>
        <v>0</v>
      </c>
      <c r="AF1808" s="396"/>
      <c r="AG1808" s="384"/>
      <c r="AH1808" s="396" t="str">
        <f t="shared" si="299"/>
        <v/>
      </c>
    </row>
    <row r="1809" spans="1:34" ht="18" customHeight="1" x14ac:dyDescent="0.25">
      <c r="A1809" s="301" t="str">
        <f t="shared" si="301"/>
        <v/>
      </c>
      <c r="B1809" s="397"/>
      <c r="C1809" s="398"/>
      <c r="D1809" s="399"/>
      <c r="E1809" s="383" t="str">
        <f t="shared" si="297"/>
        <v>C</v>
      </c>
      <c r="F1809" s="383" t="str">
        <f t="shared" si="298"/>
        <v>C</v>
      </c>
      <c r="G1809" s="400"/>
      <c r="H1809" s="385" t="str">
        <f>IF(G1809="","",VLOOKUP(G1809,下拉数据源!J:K,2,0))</f>
        <v/>
      </c>
      <c r="I1809" s="385"/>
      <c r="J1809" s="385"/>
      <c r="K1809" s="386"/>
      <c r="L1809" s="401"/>
      <c r="M1809" s="384"/>
      <c r="N1809" s="384"/>
      <c r="O1809" s="384"/>
      <c r="P1809" s="386"/>
      <c r="Q1809" s="387"/>
      <c r="R1809" s="286"/>
      <c r="S1809" s="388">
        <f t="shared" si="302"/>
        <v>0</v>
      </c>
      <c r="T1809" s="389"/>
      <c r="U1809" s="389">
        <f t="shared" si="300"/>
        <v>0</v>
      </c>
      <c r="V1809" s="451"/>
      <c r="W1809" s="452"/>
      <c r="X1809" s="386"/>
      <c r="Y1809" s="390"/>
      <c r="Z1809" s="391"/>
      <c r="AA1809" s="392"/>
      <c r="AB1809" s="393"/>
      <c r="AC1809" s="394"/>
      <c r="AD1809" s="395">
        <f t="shared" si="303"/>
        <v>0</v>
      </c>
      <c r="AE1809" s="396">
        <f>IF(OR(G1809=账期!$A$18,G1809=账期!$A$20,G1809=账期!$A$22,G1809=账期!$A$24,G1809=账期!$A$25,G1809=账期!$A$27,G1809=账期!$A$26,G1809=账期!$A$28,G1809=账期!$A$30,G1809=账期!$A$32,G1809=账期!$A$34,G1809=账期!$A$35,G1809=账期!$A$37,G1809=账期!$A$39,G1809=账期!$A$40,G1809=账期!$A$41,G1809=账期!$A$42,G1809=账期!$A$43,G1809=账期!$A$44,G1809=账期!$A$45,G1809=账期!$A$46,G1809=账期!$A$48,G1809=账期!$A$50,G1809=账期!$A$51,G1809=账期!$A$52,G1809=账期!$A$53,G1809=账期!$A$54,G1809=账期!$A$56,G1809=账期!$A$57,G1809=账期!$A$58,G1809=账期!$A$59,G1809=账期!$A$60,G1809=账期!$A$61,G1809=账期!$A$62,G1809=账期!$A$63,G1809=账期!$A$64,G1809=账期!$A$66,G1809=账期!$A$67,G1809=账期!$A$68,G1809=账期!$A$70,G1809=账期!$A$71),30,IF(OR(G1809=账期!$A$74,G1809=账期!$A$77,G1809=账期!$A$76,G1809=账期!$A$79,G1809=账期!$A$80,G1809=账期!$A$81,G1809=账期!$A$83,G1809=账期!$A$85,G1809=账期!$A$87,G1809=账期!$A$89,G1809=账期!$A$91),60,IF(OR(G1809=账期!$A$93,G1809=账期!$A$94,G1809=账期!$A$95,G1809=账期!$A$96,G1809=账期!$A$98,G1809=账期!$A$99,G1809=账期!$A$101,G1809=账期!$A$102),90,0)))</f>
        <v>0</v>
      </c>
      <c r="AF1809" s="396"/>
      <c r="AG1809" s="384"/>
      <c r="AH1809" s="396" t="str">
        <f t="shared" si="299"/>
        <v/>
      </c>
    </row>
    <row r="1810" spans="1:34" ht="18" customHeight="1" x14ac:dyDescent="0.25">
      <c r="A1810" s="301" t="str">
        <f t="shared" si="301"/>
        <v/>
      </c>
      <c r="B1810" s="397"/>
      <c r="C1810" s="398"/>
      <c r="D1810" s="399"/>
      <c r="E1810" s="383" t="str">
        <f t="shared" si="297"/>
        <v>C</v>
      </c>
      <c r="F1810" s="383" t="str">
        <f t="shared" si="298"/>
        <v>C</v>
      </c>
      <c r="G1810" s="400"/>
      <c r="H1810" s="385" t="str">
        <f>IF(G1810="","",VLOOKUP(G1810,下拉数据源!J:K,2,0))</f>
        <v/>
      </c>
      <c r="I1810" s="385"/>
      <c r="J1810" s="385"/>
      <c r="K1810" s="386"/>
      <c r="L1810" s="401"/>
      <c r="M1810" s="384"/>
      <c r="N1810" s="384"/>
      <c r="O1810" s="384"/>
      <c r="P1810" s="386"/>
      <c r="Q1810" s="387"/>
      <c r="R1810" s="286"/>
      <c r="S1810" s="388">
        <f t="shared" si="302"/>
        <v>0</v>
      </c>
      <c r="T1810" s="389"/>
      <c r="U1810" s="389">
        <f t="shared" si="300"/>
        <v>0</v>
      </c>
      <c r="V1810" s="451"/>
      <c r="W1810" s="452"/>
      <c r="X1810" s="386"/>
      <c r="Y1810" s="390"/>
      <c r="Z1810" s="391"/>
      <c r="AA1810" s="392"/>
      <c r="AB1810" s="393"/>
      <c r="AC1810" s="394"/>
      <c r="AD1810" s="395">
        <f t="shared" si="303"/>
        <v>0</v>
      </c>
      <c r="AE1810" s="396">
        <f>IF(OR(G1810=账期!$A$18,G1810=账期!$A$20,G1810=账期!$A$22,G1810=账期!$A$24,G1810=账期!$A$25,G1810=账期!$A$27,G1810=账期!$A$26,G1810=账期!$A$28,G1810=账期!$A$30,G1810=账期!$A$32,G1810=账期!$A$34,G1810=账期!$A$35,G1810=账期!$A$37,G1810=账期!$A$39,G1810=账期!$A$40,G1810=账期!$A$41,G1810=账期!$A$42,G1810=账期!$A$43,G1810=账期!$A$44,G1810=账期!$A$45,G1810=账期!$A$46,G1810=账期!$A$48,G1810=账期!$A$50,G1810=账期!$A$51,G1810=账期!$A$52,G1810=账期!$A$53,G1810=账期!$A$54,G1810=账期!$A$56,G1810=账期!$A$57,G1810=账期!$A$58,G1810=账期!$A$59,G1810=账期!$A$60,G1810=账期!$A$61,G1810=账期!$A$62,G1810=账期!$A$63,G1810=账期!$A$64,G1810=账期!$A$66,G1810=账期!$A$67,G1810=账期!$A$68,G1810=账期!$A$70,G1810=账期!$A$71),30,IF(OR(G1810=账期!$A$74,G1810=账期!$A$77,G1810=账期!$A$76,G1810=账期!$A$79,G1810=账期!$A$80,G1810=账期!$A$81,G1810=账期!$A$83,G1810=账期!$A$85,G1810=账期!$A$87,G1810=账期!$A$89,G1810=账期!$A$91),60,IF(OR(G1810=账期!$A$93,G1810=账期!$A$94,G1810=账期!$A$95,G1810=账期!$A$96,G1810=账期!$A$98,G1810=账期!$A$99,G1810=账期!$A$101,G1810=账期!$A$102),90,0)))</f>
        <v>0</v>
      </c>
      <c r="AF1810" s="396"/>
      <c r="AG1810" s="384"/>
      <c r="AH1810" s="396" t="str">
        <f t="shared" si="299"/>
        <v/>
      </c>
    </row>
    <row r="1811" spans="1:34" ht="18" customHeight="1" x14ac:dyDescent="0.25">
      <c r="A1811" s="301" t="str">
        <f t="shared" si="301"/>
        <v/>
      </c>
      <c r="B1811" s="397"/>
      <c r="C1811" s="398"/>
      <c r="D1811" s="399"/>
      <c r="E1811" s="383" t="str">
        <f t="shared" si="297"/>
        <v>C</v>
      </c>
      <c r="F1811" s="383" t="str">
        <f t="shared" si="298"/>
        <v>C</v>
      </c>
      <c r="G1811" s="400"/>
      <c r="H1811" s="385" t="str">
        <f>IF(G1811="","",VLOOKUP(G1811,下拉数据源!J:K,2,0))</f>
        <v/>
      </c>
      <c r="I1811" s="385"/>
      <c r="J1811" s="385"/>
      <c r="K1811" s="386"/>
      <c r="L1811" s="401"/>
      <c r="M1811" s="384"/>
      <c r="N1811" s="384"/>
      <c r="O1811" s="384"/>
      <c r="P1811" s="386"/>
      <c r="Q1811" s="387"/>
      <c r="R1811" s="286"/>
      <c r="S1811" s="388">
        <f t="shared" si="302"/>
        <v>0</v>
      </c>
      <c r="T1811" s="389"/>
      <c r="U1811" s="389">
        <f t="shared" si="300"/>
        <v>0</v>
      </c>
      <c r="V1811" s="451"/>
      <c r="W1811" s="452"/>
      <c r="X1811" s="386"/>
      <c r="Y1811" s="390"/>
      <c r="Z1811" s="391"/>
      <c r="AA1811" s="392"/>
      <c r="AB1811" s="393"/>
      <c r="AC1811" s="394"/>
      <c r="AD1811" s="395">
        <f t="shared" si="303"/>
        <v>0</v>
      </c>
      <c r="AE1811" s="396">
        <f>IF(OR(G1811=账期!$A$18,G1811=账期!$A$20,G1811=账期!$A$22,G1811=账期!$A$24,G1811=账期!$A$25,G1811=账期!$A$27,G1811=账期!$A$26,G1811=账期!$A$28,G1811=账期!$A$30,G1811=账期!$A$32,G1811=账期!$A$34,G1811=账期!$A$35,G1811=账期!$A$37,G1811=账期!$A$39,G1811=账期!$A$40,G1811=账期!$A$41,G1811=账期!$A$42,G1811=账期!$A$43,G1811=账期!$A$44,G1811=账期!$A$45,G1811=账期!$A$46,G1811=账期!$A$48,G1811=账期!$A$50,G1811=账期!$A$51,G1811=账期!$A$52,G1811=账期!$A$53,G1811=账期!$A$54,G1811=账期!$A$56,G1811=账期!$A$57,G1811=账期!$A$58,G1811=账期!$A$59,G1811=账期!$A$60,G1811=账期!$A$61,G1811=账期!$A$62,G1811=账期!$A$63,G1811=账期!$A$64,G1811=账期!$A$66,G1811=账期!$A$67,G1811=账期!$A$68,G1811=账期!$A$70,G1811=账期!$A$71),30,IF(OR(G1811=账期!$A$74,G1811=账期!$A$77,G1811=账期!$A$76,G1811=账期!$A$79,G1811=账期!$A$80,G1811=账期!$A$81,G1811=账期!$A$83,G1811=账期!$A$85,G1811=账期!$A$87,G1811=账期!$A$89,G1811=账期!$A$91),60,IF(OR(G1811=账期!$A$93,G1811=账期!$A$94,G1811=账期!$A$95,G1811=账期!$A$96,G1811=账期!$A$98,G1811=账期!$A$99,G1811=账期!$A$101,G1811=账期!$A$102),90,0)))</f>
        <v>0</v>
      </c>
      <c r="AF1811" s="396"/>
      <c r="AG1811" s="384"/>
      <c r="AH1811" s="396" t="str">
        <f t="shared" si="299"/>
        <v/>
      </c>
    </row>
    <row r="1812" spans="1:34" ht="18" customHeight="1" x14ac:dyDescent="0.25">
      <c r="A1812" s="301" t="str">
        <f t="shared" si="301"/>
        <v/>
      </c>
      <c r="B1812" s="397"/>
      <c r="C1812" s="398"/>
      <c r="D1812" s="399"/>
      <c r="E1812" s="383" t="str">
        <f t="shared" si="297"/>
        <v>C</v>
      </c>
      <c r="F1812" s="383" t="str">
        <f t="shared" si="298"/>
        <v>C</v>
      </c>
      <c r="G1812" s="400"/>
      <c r="H1812" s="385" t="str">
        <f>IF(G1812="","",VLOOKUP(G1812,下拉数据源!J:K,2,0))</f>
        <v/>
      </c>
      <c r="I1812" s="385"/>
      <c r="J1812" s="385"/>
      <c r="K1812" s="386"/>
      <c r="L1812" s="401"/>
      <c r="M1812" s="384"/>
      <c r="N1812" s="384"/>
      <c r="O1812" s="384"/>
      <c r="P1812" s="386"/>
      <c r="Q1812" s="387"/>
      <c r="R1812" s="286"/>
      <c r="S1812" s="388">
        <f t="shared" si="302"/>
        <v>0</v>
      </c>
      <c r="T1812" s="389"/>
      <c r="U1812" s="389">
        <f t="shared" si="300"/>
        <v>0</v>
      </c>
      <c r="V1812" s="451"/>
      <c r="W1812" s="452"/>
      <c r="X1812" s="386"/>
      <c r="Y1812" s="390"/>
      <c r="Z1812" s="391"/>
      <c r="AA1812" s="392"/>
      <c r="AB1812" s="393"/>
      <c r="AC1812" s="394"/>
      <c r="AD1812" s="395">
        <f t="shared" si="303"/>
        <v>0</v>
      </c>
      <c r="AE1812" s="396">
        <f>IF(OR(G1812=账期!$A$18,G1812=账期!$A$20,G1812=账期!$A$22,G1812=账期!$A$24,G1812=账期!$A$25,G1812=账期!$A$27,G1812=账期!$A$26,G1812=账期!$A$28,G1812=账期!$A$30,G1812=账期!$A$32,G1812=账期!$A$34,G1812=账期!$A$35,G1812=账期!$A$37,G1812=账期!$A$39,G1812=账期!$A$40,G1812=账期!$A$41,G1812=账期!$A$42,G1812=账期!$A$43,G1812=账期!$A$44,G1812=账期!$A$45,G1812=账期!$A$46,G1812=账期!$A$48,G1812=账期!$A$50,G1812=账期!$A$51,G1812=账期!$A$52,G1812=账期!$A$53,G1812=账期!$A$54,G1812=账期!$A$56,G1812=账期!$A$57,G1812=账期!$A$58,G1812=账期!$A$59,G1812=账期!$A$60,G1812=账期!$A$61,G1812=账期!$A$62,G1812=账期!$A$63,G1812=账期!$A$64,G1812=账期!$A$66,G1812=账期!$A$67,G1812=账期!$A$68,G1812=账期!$A$70,G1812=账期!$A$71),30,IF(OR(G1812=账期!$A$74,G1812=账期!$A$77,G1812=账期!$A$76,G1812=账期!$A$79,G1812=账期!$A$80,G1812=账期!$A$81,G1812=账期!$A$83,G1812=账期!$A$85,G1812=账期!$A$87,G1812=账期!$A$89,G1812=账期!$A$91),60,IF(OR(G1812=账期!$A$93,G1812=账期!$A$94,G1812=账期!$A$95,G1812=账期!$A$96,G1812=账期!$A$98,G1812=账期!$A$99,G1812=账期!$A$101,G1812=账期!$A$102),90,0)))</f>
        <v>0</v>
      </c>
      <c r="AF1812" s="396"/>
      <c r="AG1812" s="384"/>
      <c r="AH1812" s="396" t="str">
        <f t="shared" si="299"/>
        <v/>
      </c>
    </row>
    <row r="1813" spans="1:34" ht="18" customHeight="1" x14ac:dyDescent="0.25">
      <c r="A1813" s="301" t="str">
        <f t="shared" si="301"/>
        <v/>
      </c>
      <c r="B1813" s="397"/>
      <c r="C1813" s="398"/>
      <c r="D1813" s="399"/>
      <c r="E1813" s="383" t="str">
        <f t="shared" si="297"/>
        <v>C</v>
      </c>
      <c r="F1813" s="383" t="str">
        <f t="shared" si="298"/>
        <v>C</v>
      </c>
      <c r="G1813" s="400"/>
      <c r="H1813" s="385" t="str">
        <f>IF(G1813="","",VLOOKUP(G1813,下拉数据源!J:K,2,0))</f>
        <v/>
      </c>
      <c r="I1813" s="385"/>
      <c r="J1813" s="385"/>
      <c r="K1813" s="386"/>
      <c r="L1813" s="401"/>
      <c r="M1813" s="384"/>
      <c r="N1813" s="384"/>
      <c r="O1813" s="384"/>
      <c r="P1813" s="386"/>
      <c r="Q1813" s="387"/>
      <c r="R1813" s="286"/>
      <c r="S1813" s="388">
        <f t="shared" si="302"/>
        <v>0</v>
      </c>
      <c r="T1813" s="389"/>
      <c r="U1813" s="389">
        <f t="shared" si="300"/>
        <v>0</v>
      </c>
      <c r="V1813" s="451"/>
      <c r="W1813" s="452"/>
      <c r="X1813" s="386"/>
      <c r="Y1813" s="390"/>
      <c r="Z1813" s="391"/>
      <c r="AA1813" s="392"/>
      <c r="AB1813" s="393"/>
      <c r="AC1813" s="394"/>
      <c r="AD1813" s="395">
        <f t="shared" si="303"/>
        <v>0</v>
      </c>
      <c r="AE1813" s="396">
        <f>IF(OR(G1813=账期!$A$18,G1813=账期!$A$20,G1813=账期!$A$22,G1813=账期!$A$24,G1813=账期!$A$25,G1813=账期!$A$27,G1813=账期!$A$26,G1813=账期!$A$28,G1813=账期!$A$30,G1813=账期!$A$32,G1813=账期!$A$34,G1813=账期!$A$35,G1813=账期!$A$37,G1813=账期!$A$39,G1813=账期!$A$40,G1813=账期!$A$41,G1813=账期!$A$42,G1813=账期!$A$43,G1813=账期!$A$44,G1813=账期!$A$45,G1813=账期!$A$46,G1813=账期!$A$48,G1813=账期!$A$50,G1813=账期!$A$51,G1813=账期!$A$52,G1813=账期!$A$53,G1813=账期!$A$54,G1813=账期!$A$56,G1813=账期!$A$57,G1813=账期!$A$58,G1813=账期!$A$59,G1813=账期!$A$60,G1813=账期!$A$61,G1813=账期!$A$62,G1813=账期!$A$63,G1813=账期!$A$64,G1813=账期!$A$66,G1813=账期!$A$67,G1813=账期!$A$68,G1813=账期!$A$70,G1813=账期!$A$71),30,IF(OR(G1813=账期!$A$74,G1813=账期!$A$77,G1813=账期!$A$76,G1813=账期!$A$79,G1813=账期!$A$80,G1813=账期!$A$81,G1813=账期!$A$83,G1813=账期!$A$85,G1813=账期!$A$87,G1813=账期!$A$89,G1813=账期!$A$91),60,IF(OR(G1813=账期!$A$93,G1813=账期!$A$94,G1813=账期!$A$95,G1813=账期!$A$96,G1813=账期!$A$98,G1813=账期!$A$99,G1813=账期!$A$101,G1813=账期!$A$102),90,0)))</f>
        <v>0</v>
      </c>
      <c r="AF1813" s="396"/>
      <c r="AG1813" s="384"/>
      <c r="AH1813" s="396" t="str">
        <f t="shared" si="299"/>
        <v/>
      </c>
    </row>
    <row r="1814" spans="1:34" ht="18" customHeight="1" x14ac:dyDescent="0.25">
      <c r="A1814" s="301" t="str">
        <f t="shared" si="301"/>
        <v/>
      </c>
      <c r="B1814" s="397"/>
      <c r="C1814" s="398"/>
      <c r="D1814" s="399"/>
      <c r="E1814" s="383" t="str">
        <f t="shared" si="297"/>
        <v>C</v>
      </c>
      <c r="F1814" s="383" t="str">
        <f t="shared" si="298"/>
        <v>C</v>
      </c>
      <c r="G1814" s="400"/>
      <c r="H1814" s="385" t="str">
        <f>IF(G1814="","",VLOOKUP(G1814,下拉数据源!J:K,2,0))</f>
        <v/>
      </c>
      <c r="I1814" s="385"/>
      <c r="J1814" s="385"/>
      <c r="K1814" s="386"/>
      <c r="L1814" s="401"/>
      <c r="M1814" s="384"/>
      <c r="N1814" s="384"/>
      <c r="O1814" s="384"/>
      <c r="P1814" s="386"/>
      <c r="Q1814" s="387"/>
      <c r="R1814" s="286"/>
      <c r="S1814" s="388">
        <f t="shared" si="302"/>
        <v>0</v>
      </c>
      <c r="T1814" s="389"/>
      <c r="U1814" s="389">
        <f t="shared" si="300"/>
        <v>0</v>
      </c>
      <c r="V1814" s="451"/>
      <c r="W1814" s="452"/>
      <c r="X1814" s="386"/>
      <c r="Y1814" s="390"/>
      <c r="Z1814" s="391"/>
      <c r="AA1814" s="392"/>
      <c r="AB1814" s="393"/>
      <c r="AC1814" s="394"/>
      <c r="AD1814" s="395">
        <f t="shared" si="303"/>
        <v>0</v>
      </c>
      <c r="AE1814" s="396">
        <f>IF(OR(G1814=账期!$A$18,G1814=账期!$A$20,G1814=账期!$A$22,G1814=账期!$A$24,G1814=账期!$A$25,G1814=账期!$A$27,G1814=账期!$A$26,G1814=账期!$A$28,G1814=账期!$A$30,G1814=账期!$A$32,G1814=账期!$A$34,G1814=账期!$A$35,G1814=账期!$A$37,G1814=账期!$A$39,G1814=账期!$A$40,G1814=账期!$A$41,G1814=账期!$A$42,G1814=账期!$A$43,G1814=账期!$A$44,G1814=账期!$A$45,G1814=账期!$A$46,G1814=账期!$A$48,G1814=账期!$A$50,G1814=账期!$A$51,G1814=账期!$A$52,G1814=账期!$A$53,G1814=账期!$A$54,G1814=账期!$A$56,G1814=账期!$A$57,G1814=账期!$A$58,G1814=账期!$A$59,G1814=账期!$A$60,G1814=账期!$A$61,G1814=账期!$A$62,G1814=账期!$A$63,G1814=账期!$A$64,G1814=账期!$A$66,G1814=账期!$A$67,G1814=账期!$A$68,G1814=账期!$A$70,G1814=账期!$A$71),30,IF(OR(G1814=账期!$A$74,G1814=账期!$A$77,G1814=账期!$A$76,G1814=账期!$A$79,G1814=账期!$A$80,G1814=账期!$A$81,G1814=账期!$A$83,G1814=账期!$A$85,G1814=账期!$A$87,G1814=账期!$A$89,G1814=账期!$A$91),60,IF(OR(G1814=账期!$A$93,G1814=账期!$A$94,G1814=账期!$A$95,G1814=账期!$A$96,G1814=账期!$A$98,G1814=账期!$A$99,G1814=账期!$A$101,G1814=账期!$A$102),90,0)))</f>
        <v>0</v>
      </c>
      <c r="AF1814" s="396"/>
      <c r="AG1814" s="384"/>
      <c r="AH1814" s="396" t="str">
        <f t="shared" si="299"/>
        <v/>
      </c>
    </row>
    <row r="1815" spans="1:34" ht="18" customHeight="1" x14ac:dyDescent="0.25">
      <c r="A1815" s="301" t="str">
        <f t="shared" si="301"/>
        <v/>
      </c>
      <c r="B1815" s="397"/>
      <c r="C1815" s="398"/>
      <c r="D1815" s="399"/>
      <c r="E1815" s="383" t="str">
        <f t="shared" si="297"/>
        <v>C</v>
      </c>
      <c r="F1815" s="383" t="str">
        <f t="shared" si="298"/>
        <v>C</v>
      </c>
      <c r="G1815" s="400"/>
      <c r="H1815" s="385" t="str">
        <f>IF(G1815="","",VLOOKUP(G1815,下拉数据源!J:K,2,0))</f>
        <v/>
      </c>
      <c r="I1815" s="385"/>
      <c r="J1815" s="385"/>
      <c r="K1815" s="386"/>
      <c r="L1815" s="401"/>
      <c r="M1815" s="384"/>
      <c r="N1815" s="384"/>
      <c r="O1815" s="384"/>
      <c r="P1815" s="386"/>
      <c r="Q1815" s="387"/>
      <c r="R1815" s="286"/>
      <c r="S1815" s="388">
        <f t="shared" si="302"/>
        <v>0</v>
      </c>
      <c r="T1815" s="389"/>
      <c r="U1815" s="389">
        <f t="shared" si="300"/>
        <v>0</v>
      </c>
      <c r="V1815" s="451"/>
      <c r="W1815" s="452"/>
      <c r="X1815" s="386"/>
      <c r="Y1815" s="390"/>
      <c r="Z1815" s="391"/>
      <c r="AA1815" s="392"/>
      <c r="AB1815" s="393"/>
      <c r="AC1815" s="394"/>
      <c r="AD1815" s="395">
        <f t="shared" si="303"/>
        <v>0</v>
      </c>
      <c r="AE1815" s="396">
        <f>IF(OR(G1815=账期!$A$18,G1815=账期!$A$20,G1815=账期!$A$22,G1815=账期!$A$24,G1815=账期!$A$25,G1815=账期!$A$27,G1815=账期!$A$26,G1815=账期!$A$28,G1815=账期!$A$30,G1815=账期!$A$32,G1815=账期!$A$34,G1815=账期!$A$35,G1815=账期!$A$37,G1815=账期!$A$39,G1815=账期!$A$40,G1815=账期!$A$41,G1815=账期!$A$42,G1815=账期!$A$43,G1815=账期!$A$44,G1815=账期!$A$45,G1815=账期!$A$46,G1815=账期!$A$48,G1815=账期!$A$50,G1815=账期!$A$51,G1815=账期!$A$52,G1815=账期!$A$53,G1815=账期!$A$54,G1815=账期!$A$56,G1815=账期!$A$57,G1815=账期!$A$58,G1815=账期!$A$59,G1815=账期!$A$60,G1815=账期!$A$61,G1815=账期!$A$62,G1815=账期!$A$63,G1815=账期!$A$64,G1815=账期!$A$66,G1815=账期!$A$67,G1815=账期!$A$68,G1815=账期!$A$70,G1815=账期!$A$71),30,IF(OR(G1815=账期!$A$74,G1815=账期!$A$77,G1815=账期!$A$76,G1815=账期!$A$79,G1815=账期!$A$80,G1815=账期!$A$81,G1815=账期!$A$83,G1815=账期!$A$85,G1815=账期!$A$87,G1815=账期!$A$89,G1815=账期!$A$91),60,IF(OR(G1815=账期!$A$93,G1815=账期!$A$94,G1815=账期!$A$95,G1815=账期!$A$96,G1815=账期!$A$98,G1815=账期!$A$99,G1815=账期!$A$101,G1815=账期!$A$102),90,0)))</f>
        <v>0</v>
      </c>
      <c r="AF1815" s="396"/>
      <c r="AG1815" s="384"/>
      <c r="AH1815" s="396" t="str">
        <f t="shared" si="299"/>
        <v/>
      </c>
    </row>
    <row r="1816" spans="1:34" ht="18" customHeight="1" x14ac:dyDescent="0.25">
      <c r="A1816" s="301" t="str">
        <f t="shared" si="301"/>
        <v/>
      </c>
      <c r="B1816" s="397"/>
      <c r="C1816" s="398"/>
      <c r="D1816" s="399"/>
      <c r="E1816" s="383" t="str">
        <f t="shared" si="297"/>
        <v>C</v>
      </c>
      <c r="F1816" s="383" t="str">
        <f t="shared" si="298"/>
        <v>C</v>
      </c>
      <c r="G1816" s="400"/>
      <c r="H1816" s="385" t="str">
        <f>IF(G1816="","",VLOOKUP(G1816,下拉数据源!J:K,2,0))</f>
        <v/>
      </c>
      <c r="I1816" s="385"/>
      <c r="J1816" s="385"/>
      <c r="K1816" s="386"/>
      <c r="L1816" s="401"/>
      <c r="M1816" s="384"/>
      <c r="N1816" s="384"/>
      <c r="O1816" s="384"/>
      <c r="P1816" s="386"/>
      <c r="Q1816" s="387"/>
      <c r="R1816" s="286"/>
      <c r="S1816" s="388">
        <f t="shared" si="302"/>
        <v>0</v>
      </c>
      <c r="T1816" s="389"/>
      <c r="U1816" s="389">
        <f t="shared" si="300"/>
        <v>0</v>
      </c>
      <c r="V1816" s="451"/>
      <c r="W1816" s="452"/>
      <c r="X1816" s="386"/>
      <c r="Y1816" s="390"/>
      <c r="Z1816" s="391"/>
      <c r="AA1816" s="392"/>
      <c r="AB1816" s="393"/>
      <c r="AC1816" s="394"/>
      <c r="AD1816" s="395">
        <f t="shared" si="303"/>
        <v>0</v>
      </c>
      <c r="AE1816" s="396">
        <f>IF(OR(G1816=账期!$A$18,G1816=账期!$A$20,G1816=账期!$A$22,G1816=账期!$A$24,G1816=账期!$A$25,G1816=账期!$A$27,G1816=账期!$A$26,G1816=账期!$A$28,G1816=账期!$A$30,G1816=账期!$A$32,G1816=账期!$A$34,G1816=账期!$A$35,G1816=账期!$A$37,G1816=账期!$A$39,G1816=账期!$A$40,G1816=账期!$A$41,G1816=账期!$A$42,G1816=账期!$A$43,G1816=账期!$A$44,G1816=账期!$A$45,G1816=账期!$A$46,G1816=账期!$A$48,G1816=账期!$A$50,G1816=账期!$A$51,G1816=账期!$A$52,G1816=账期!$A$53,G1816=账期!$A$54,G1816=账期!$A$56,G1816=账期!$A$57,G1816=账期!$A$58,G1816=账期!$A$59,G1816=账期!$A$60,G1816=账期!$A$61,G1816=账期!$A$62,G1816=账期!$A$63,G1816=账期!$A$64,G1816=账期!$A$66,G1816=账期!$A$67,G1816=账期!$A$68,G1816=账期!$A$70,G1816=账期!$A$71),30,IF(OR(G1816=账期!$A$74,G1816=账期!$A$77,G1816=账期!$A$76,G1816=账期!$A$79,G1816=账期!$A$80,G1816=账期!$A$81,G1816=账期!$A$83,G1816=账期!$A$85,G1816=账期!$A$87,G1816=账期!$A$89,G1816=账期!$A$91),60,IF(OR(G1816=账期!$A$93,G1816=账期!$A$94,G1816=账期!$A$95,G1816=账期!$A$96,G1816=账期!$A$98,G1816=账期!$A$99,G1816=账期!$A$101,G1816=账期!$A$102),90,0)))</f>
        <v>0</v>
      </c>
      <c r="AF1816" s="396"/>
      <c r="AG1816" s="384"/>
      <c r="AH1816" s="396" t="str">
        <f t="shared" si="299"/>
        <v/>
      </c>
    </row>
    <row r="1817" spans="1:34" ht="18" customHeight="1" x14ac:dyDescent="0.25">
      <c r="A1817" s="301" t="str">
        <f t="shared" si="301"/>
        <v/>
      </c>
      <c r="B1817" s="397"/>
      <c r="C1817" s="398"/>
      <c r="D1817" s="399"/>
      <c r="E1817" s="383" t="str">
        <f t="shared" si="297"/>
        <v>C</v>
      </c>
      <c r="F1817" s="383" t="str">
        <f t="shared" si="298"/>
        <v>C</v>
      </c>
      <c r="G1817" s="400"/>
      <c r="H1817" s="385" t="str">
        <f>IF(G1817="","",VLOOKUP(G1817,下拉数据源!J:K,2,0))</f>
        <v/>
      </c>
      <c r="I1817" s="385"/>
      <c r="J1817" s="385"/>
      <c r="K1817" s="386"/>
      <c r="L1817" s="401"/>
      <c r="M1817" s="384"/>
      <c r="N1817" s="384"/>
      <c r="O1817" s="384"/>
      <c r="P1817" s="386"/>
      <c r="Q1817" s="387"/>
      <c r="R1817" s="286"/>
      <c r="S1817" s="388">
        <f t="shared" si="302"/>
        <v>0</v>
      </c>
      <c r="T1817" s="389"/>
      <c r="U1817" s="389">
        <f t="shared" si="300"/>
        <v>0</v>
      </c>
      <c r="V1817" s="451"/>
      <c r="W1817" s="452"/>
      <c r="X1817" s="386"/>
      <c r="Y1817" s="390"/>
      <c r="Z1817" s="391"/>
      <c r="AA1817" s="392"/>
      <c r="AB1817" s="393"/>
      <c r="AC1817" s="394"/>
      <c r="AD1817" s="395">
        <f t="shared" si="303"/>
        <v>0</v>
      </c>
      <c r="AE1817" s="396">
        <f>IF(OR(G1817=账期!$A$18,G1817=账期!$A$20,G1817=账期!$A$22,G1817=账期!$A$24,G1817=账期!$A$25,G1817=账期!$A$27,G1817=账期!$A$26,G1817=账期!$A$28,G1817=账期!$A$30,G1817=账期!$A$32,G1817=账期!$A$34,G1817=账期!$A$35,G1817=账期!$A$37,G1817=账期!$A$39,G1817=账期!$A$40,G1817=账期!$A$41,G1817=账期!$A$42,G1817=账期!$A$43,G1817=账期!$A$44,G1817=账期!$A$45,G1817=账期!$A$46,G1817=账期!$A$48,G1817=账期!$A$50,G1817=账期!$A$51,G1817=账期!$A$52,G1817=账期!$A$53,G1817=账期!$A$54,G1817=账期!$A$56,G1817=账期!$A$57,G1817=账期!$A$58,G1817=账期!$A$59,G1817=账期!$A$60,G1817=账期!$A$61,G1817=账期!$A$62,G1817=账期!$A$63,G1817=账期!$A$64,G1817=账期!$A$66,G1817=账期!$A$67,G1817=账期!$A$68,G1817=账期!$A$70,G1817=账期!$A$71),30,IF(OR(G1817=账期!$A$74,G1817=账期!$A$77,G1817=账期!$A$76,G1817=账期!$A$79,G1817=账期!$A$80,G1817=账期!$A$81,G1817=账期!$A$83,G1817=账期!$A$85,G1817=账期!$A$87,G1817=账期!$A$89,G1817=账期!$A$91),60,IF(OR(G1817=账期!$A$93,G1817=账期!$A$94,G1817=账期!$A$95,G1817=账期!$A$96,G1817=账期!$A$98,G1817=账期!$A$99,G1817=账期!$A$101,G1817=账期!$A$102),90,0)))</f>
        <v>0</v>
      </c>
      <c r="AF1817" s="396"/>
      <c r="AG1817" s="384"/>
      <c r="AH1817" s="396" t="str">
        <f t="shared" si="299"/>
        <v/>
      </c>
    </row>
    <row r="1818" spans="1:34" ht="18" customHeight="1" x14ac:dyDescent="0.25">
      <c r="A1818" s="301" t="str">
        <f t="shared" si="301"/>
        <v/>
      </c>
      <c r="B1818" s="397"/>
      <c r="C1818" s="398"/>
      <c r="D1818" s="399"/>
      <c r="E1818" s="383" t="str">
        <f t="shared" si="297"/>
        <v>C</v>
      </c>
      <c r="F1818" s="383" t="str">
        <f t="shared" si="298"/>
        <v>C</v>
      </c>
      <c r="G1818" s="400"/>
      <c r="H1818" s="385" t="str">
        <f>IF(G1818="","",VLOOKUP(G1818,下拉数据源!J:K,2,0))</f>
        <v/>
      </c>
      <c r="I1818" s="385"/>
      <c r="J1818" s="385"/>
      <c r="K1818" s="386"/>
      <c r="L1818" s="401"/>
      <c r="M1818" s="384"/>
      <c r="N1818" s="384"/>
      <c r="O1818" s="384"/>
      <c r="P1818" s="386"/>
      <c r="Q1818" s="387"/>
      <c r="R1818" s="286"/>
      <c r="S1818" s="388">
        <f t="shared" si="302"/>
        <v>0</v>
      </c>
      <c r="T1818" s="389"/>
      <c r="U1818" s="389">
        <f t="shared" si="300"/>
        <v>0</v>
      </c>
      <c r="V1818" s="451"/>
      <c r="W1818" s="452"/>
      <c r="X1818" s="386"/>
      <c r="Y1818" s="390"/>
      <c r="Z1818" s="391"/>
      <c r="AA1818" s="392"/>
      <c r="AB1818" s="393"/>
      <c r="AC1818" s="394"/>
      <c r="AD1818" s="395">
        <f t="shared" si="303"/>
        <v>0</v>
      </c>
      <c r="AE1818" s="396">
        <f>IF(OR(G1818=账期!$A$18,G1818=账期!$A$20,G1818=账期!$A$22,G1818=账期!$A$24,G1818=账期!$A$25,G1818=账期!$A$27,G1818=账期!$A$26,G1818=账期!$A$28,G1818=账期!$A$30,G1818=账期!$A$32,G1818=账期!$A$34,G1818=账期!$A$35,G1818=账期!$A$37,G1818=账期!$A$39,G1818=账期!$A$40,G1818=账期!$A$41,G1818=账期!$A$42,G1818=账期!$A$43,G1818=账期!$A$44,G1818=账期!$A$45,G1818=账期!$A$46,G1818=账期!$A$48,G1818=账期!$A$50,G1818=账期!$A$51,G1818=账期!$A$52,G1818=账期!$A$53,G1818=账期!$A$54,G1818=账期!$A$56,G1818=账期!$A$57,G1818=账期!$A$58,G1818=账期!$A$59,G1818=账期!$A$60,G1818=账期!$A$61,G1818=账期!$A$62,G1818=账期!$A$63,G1818=账期!$A$64,G1818=账期!$A$66,G1818=账期!$A$67,G1818=账期!$A$68,G1818=账期!$A$70,G1818=账期!$A$71),30,IF(OR(G1818=账期!$A$74,G1818=账期!$A$77,G1818=账期!$A$76,G1818=账期!$A$79,G1818=账期!$A$80,G1818=账期!$A$81,G1818=账期!$A$83,G1818=账期!$A$85,G1818=账期!$A$87,G1818=账期!$A$89,G1818=账期!$A$91),60,IF(OR(G1818=账期!$A$93,G1818=账期!$A$94,G1818=账期!$A$95,G1818=账期!$A$96,G1818=账期!$A$98,G1818=账期!$A$99,G1818=账期!$A$101,G1818=账期!$A$102),90,0)))</f>
        <v>0</v>
      </c>
      <c r="AF1818" s="396"/>
      <c r="AG1818" s="384"/>
      <c r="AH1818" s="396" t="str">
        <f t="shared" si="299"/>
        <v/>
      </c>
    </row>
    <row r="1819" spans="1:34" ht="18" customHeight="1" x14ac:dyDescent="0.25">
      <c r="A1819" s="301" t="str">
        <f t="shared" si="301"/>
        <v/>
      </c>
      <c r="B1819" s="397"/>
      <c r="C1819" s="398"/>
      <c r="D1819" s="399"/>
      <c r="E1819" s="383" t="str">
        <f t="shared" si="297"/>
        <v>C</v>
      </c>
      <c r="F1819" s="383" t="str">
        <f t="shared" si="298"/>
        <v>C</v>
      </c>
      <c r="G1819" s="400"/>
      <c r="H1819" s="385" t="str">
        <f>IF(G1819="","",VLOOKUP(G1819,下拉数据源!J:K,2,0))</f>
        <v/>
      </c>
      <c r="I1819" s="385"/>
      <c r="J1819" s="385"/>
      <c r="K1819" s="386"/>
      <c r="L1819" s="401"/>
      <c r="M1819" s="384"/>
      <c r="N1819" s="384"/>
      <c r="O1819" s="384"/>
      <c r="P1819" s="386"/>
      <c r="Q1819" s="387"/>
      <c r="R1819" s="286"/>
      <c r="S1819" s="388">
        <f t="shared" si="302"/>
        <v>0</v>
      </c>
      <c r="T1819" s="389"/>
      <c r="U1819" s="389">
        <f t="shared" si="300"/>
        <v>0</v>
      </c>
      <c r="V1819" s="451"/>
      <c r="W1819" s="452"/>
      <c r="X1819" s="386"/>
      <c r="Y1819" s="390"/>
      <c r="Z1819" s="391"/>
      <c r="AA1819" s="392"/>
      <c r="AB1819" s="393"/>
      <c r="AC1819" s="394"/>
      <c r="AD1819" s="395">
        <f t="shared" si="303"/>
        <v>0</v>
      </c>
      <c r="AE1819" s="396">
        <f>IF(OR(G1819=账期!$A$18,G1819=账期!$A$20,G1819=账期!$A$22,G1819=账期!$A$24,G1819=账期!$A$25,G1819=账期!$A$27,G1819=账期!$A$26,G1819=账期!$A$28,G1819=账期!$A$30,G1819=账期!$A$32,G1819=账期!$A$34,G1819=账期!$A$35,G1819=账期!$A$37,G1819=账期!$A$39,G1819=账期!$A$40,G1819=账期!$A$41,G1819=账期!$A$42,G1819=账期!$A$43,G1819=账期!$A$44,G1819=账期!$A$45,G1819=账期!$A$46,G1819=账期!$A$48,G1819=账期!$A$50,G1819=账期!$A$51,G1819=账期!$A$52,G1819=账期!$A$53,G1819=账期!$A$54,G1819=账期!$A$56,G1819=账期!$A$57,G1819=账期!$A$58,G1819=账期!$A$59,G1819=账期!$A$60,G1819=账期!$A$61,G1819=账期!$A$62,G1819=账期!$A$63,G1819=账期!$A$64,G1819=账期!$A$66,G1819=账期!$A$67,G1819=账期!$A$68,G1819=账期!$A$70,G1819=账期!$A$71),30,IF(OR(G1819=账期!$A$74,G1819=账期!$A$77,G1819=账期!$A$76,G1819=账期!$A$79,G1819=账期!$A$80,G1819=账期!$A$81,G1819=账期!$A$83,G1819=账期!$A$85,G1819=账期!$A$87,G1819=账期!$A$89,G1819=账期!$A$91),60,IF(OR(G1819=账期!$A$93,G1819=账期!$A$94,G1819=账期!$A$95,G1819=账期!$A$96,G1819=账期!$A$98,G1819=账期!$A$99,G1819=账期!$A$101,G1819=账期!$A$102),90,0)))</f>
        <v>0</v>
      </c>
      <c r="AF1819" s="396"/>
      <c r="AG1819" s="384"/>
      <c r="AH1819" s="396" t="str">
        <f t="shared" si="299"/>
        <v/>
      </c>
    </row>
    <row r="1820" spans="1:34" ht="18" customHeight="1" x14ac:dyDescent="0.25">
      <c r="A1820" s="301" t="str">
        <f t="shared" si="301"/>
        <v/>
      </c>
      <c r="B1820" s="397"/>
      <c r="C1820" s="398"/>
      <c r="D1820" s="399"/>
      <c r="E1820" s="383" t="str">
        <f t="shared" si="297"/>
        <v>C</v>
      </c>
      <c r="F1820" s="383" t="str">
        <f t="shared" si="298"/>
        <v>C</v>
      </c>
      <c r="G1820" s="400"/>
      <c r="H1820" s="385" t="str">
        <f>IF(G1820="","",VLOOKUP(G1820,下拉数据源!J:K,2,0))</f>
        <v/>
      </c>
      <c r="I1820" s="385"/>
      <c r="J1820" s="385"/>
      <c r="K1820" s="386"/>
      <c r="L1820" s="401"/>
      <c r="M1820" s="384"/>
      <c r="N1820" s="384"/>
      <c r="O1820" s="384"/>
      <c r="P1820" s="386"/>
      <c r="Q1820" s="387"/>
      <c r="R1820" s="286"/>
      <c r="S1820" s="388">
        <f t="shared" si="302"/>
        <v>0</v>
      </c>
      <c r="T1820" s="389"/>
      <c r="U1820" s="389">
        <f t="shared" si="300"/>
        <v>0</v>
      </c>
      <c r="V1820" s="451"/>
      <c r="W1820" s="452"/>
      <c r="X1820" s="386"/>
      <c r="Y1820" s="390"/>
      <c r="Z1820" s="391"/>
      <c r="AA1820" s="392"/>
      <c r="AB1820" s="393"/>
      <c r="AC1820" s="394"/>
      <c r="AD1820" s="395">
        <f t="shared" si="303"/>
        <v>0</v>
      </c>
      <c r="AE1820" s="396">
        <f>IF(OR(G1820=账期!$A$18,G1820=账期!$A$20,G1820=账期!$A$22,G1820=账期!$A$24,G1820=账期!$A$25,G1820=账期!$A$27,G1820=账期!$A$26,G1820=账期!$A$28,G1820=账期!$A$30,G1820=账期!$A$32,G1820=账期!$A$34,G1820=账期!$A$35,G1820=账期!$A$37,G1820=账期!$A$39,G1820=账期!$A$40,G1820=账期!$A$41,G1820=账期!$A$42,G1820=账期!$A$43,G1820=账期!$A$44,G1820=账期!$A$45,G1820=账期!$A$46,G1820=账期!$A$48,G1820=账期!$A$50,G1820=账期!$A$51,G1820=账期!$A$52,G1820=账期!$A$53,G1820=账期!$A$54,G1820=账期!$A$56,G1820=账期!$A$57,G1820=账期!$A$58,G1820=账期!$A$59,G1820=账期!$A$60,G1820=账期!$A$61,G1820=账期!$A$62,G1820=账期!$A$63,G1820=账期!$A$64,G1820=账期!$A$66,G1820=账期!$A$67,G1820=账期!$A$68,G1820=账期!$A$70,G1820=账期!$A$71),30,IF(OR(G1820=账期!$A$74,G1820=账期!$A$77,G1820=账期!$A$76,G1820=账期!$A$79,G1820=账期!$A$80,G1820=账期!$A$81,G1820=账期!$A$83,G1820=账期!$A$85,G1820=账期!$A$87,G1820=账期!$A$89,G1820=账期!$A$91),60,IF(OR(G1820=账期!$A$93,G1820=账期!$A$94,G1820=账期!$A$95,G1820=账期!$A$96,G1820=账期!$A$98,G1820=账期!$A$99,G1820=账期!$A$101,G1820=账期!$A$102),90,0)))</f>
        <v>0</v>
      </c>
      <c r="AF1820" s="396"/>
      <c r="AG1820" s="384"/>
      <c r="AH1820" s="396" t="str">
        <f t="shared" si="299"/>
        <v/>
      </c>
    </row>
    <row r="1821" spans="1:34" ht="18" customHeight="1" x14ac:dyDescent="0.25">
      <c r="A1821" s="301" t="str">
        <f t="shared" si="301"/>
        <v/>
      </c>
      <c r="B1821" s="397"/>
      <c r="C1821" s="398"/>
      <c r="D1821" s="399"/>
      <c r="E1821" s="383" t="str">
        <f t="shared" ref="E1821:E1884" si="304">IF(OR(D1821="长飞",D1821="烽火",D1821="特发",D1821="富通",D1821="亨通",G1821="赣州金信诺",G1821="江苏永鼎",G1821="宏安集团"),"A",IF(OR(G1821="广意通讯",G1821="湖北楚天",G1821="宁波格亿达",G1821="通鼎互联",G1821="黄石昌达",G1821="江苏俊知",G1821="珠海汉胜",G1821="武汉电信"),"B","C"))</f>
        <v>C</v>
      </c>
      <c r="F1821" s="383" t="str">
        <f t="shared" ref="F1821:F1884" si="305">IF(OR(G1821="成都大唐",G1821="广东亨通",G1821="江苏亨通",G1821="兰州长飞",G1821="南京华信",G1821="汕头奥星",G1821="特发光网",G1821="武汉长飞",G1821="长春烽火",G1821="广意通讯",G1821="湖北楚天",G1821="宁波格亿达",G1821="通鼎互联",G1821="安徽汉唐",G1821="安徽宜德",G1821="安徽盈通",G1821="成都康宁",G1821="成都中飞",G1821="东莞光佳",G1821="东莞鸿鑫",G1821="烽火博鑫",G1821="佛山星蓝",G1821="广东金桥",G1821="广州联兴",G1821="贵州乾新",G1821="航天电工",G1821="合肥兴联",G1821="湖北宇洪",G1821="江苏奥通",G1821="江苏中远",G1821="宁波辰飞",G1821="宁波汉生",G1821="宁波宇欣",G1821="山东太平洋",G1821="山东特发",G1821="山东永通",G1821="上海朗闻",G1821="上海翼波",G1821="四川天邑",G1821="四川旭泰",G1821="武汉瑞联",G1821="武汉同至",G1821="西安西古",G1821="西安鑫华通",G1821="武汉驿路通",G1821="长光通信",G1821="中电八所",G1821="中电光达",G1821="中利集团",G1821="重庆特发",G1821="舟山安格",G1821="珠海邗秦"),"A",IF(OR(G1821="富通天津",G1821="赣州金信诺",G1821="江苏永鼎",G1821="上海长飞",G1821="特发股份",G1821="武汉烽火",G1821="西安烽火",G1821="长飞中利",G1821="江苏中天",G1821="江西联创",G1821="宁波盈谷",G1821="黄石昌达",G1821="四川长飞"),"B","C"))</f>
        <v>C</v>
      </c>
      <c r="G1821" s="400"/>
      <c r="H1821" s="385" t="str">
        <f>IF(G1821="","",VLOOKUP(G1821,下拉数据源!J:K,2,0))</f>
        <v/>
      </c>
      <c r="I1821" s="385"/>
      <c r="J1821" s="385"/>
      <c r="K1821" s="386"/>
      <c r="L1821" s="401"/>
      <c r="M1821" s="384"/>
      <c r="N1821" s="384"/>
      <c r="O1821" s="384"/>
      <c r="P1821" s="386"/>
      <c r="Q1821" s="387"/>
      <c r="R1821" s="286"/>
      <c r="S1821" s="388">
        <f t="shared" si="302"/>
        <v>0</v>
      </c>
      <c r="T1821" s="389"/>
      <c r="U1821" s="389">
        <f t="shared" si="300"/>
        <v>0</v>
      </c>
      <c r="V1821" s="451"/>
      <c r="W1821" s="452"/>
      <c r="X1821" s="386"/>
      <c r="Y1821" s="390"/>
      <c r="Z1821" s="391"/>
      <c r="AA1821" s="392"/>
      <c r="AB1821" s="393"/>
      <c r="AC1821" s="394"/>
      <c r="AD1821" s="395">
        <f t="shared" si="303"/>
        <v>0</v>
      </c>
      <c r="AE1821" s="396">
        <f>IF(OR(G1821=账期!$A$18,G1821=账期!$A$20,G1821=账期!$A$22,G1821=账期!$A$24,G1821=账期!$A$25,G1821=账期!$A$27,G1821=账期!$A$26,G1821=账期!$A$28,G1821=账期!$A$30,G1821=账期!$A$32,G1821=账期!$A$34,G1821=账期!$A$35,G1821=账期!$A$37,G1821=账期!$A$39,G1821=账期!$A$40,G1821=账期!$A$41,G1821=账期!$A$42,G1821=账期!$A$43,G1821=账期!$A$44,G1821=账期!$A$45,G1821=账期!$A$46,G1821=账期!$A$48,G1821=账期!$A$50,G1821=账期!$A$51,G1821=账期!$A$52,G1821=账期!$A$53,G1821=账期!$A$54,G1821=账期!$A$56,G1821=账期!$A$57,G1821=账期!$A$58,G1821=账期!$A$59,G1821=账期!$A$60,G1821=账期!$A$61,G1821=账期!$A$62,G1821=账期!$A$63,G1821=账期!$A$64,G1821=账期!$A$66,G1821=账期!$A$67,G1821=账期!$A$68,G1821=账期!$A$70,G1821=账期!$A$71),30,IF(OR(G1821=账期!$A$74,G1821=账期!$A$77,G1821=账期!$A$76,G1821=账期!$A$79,G1821=账期!$A$80,G1821=账期!$A$81,G1821=账期!$A$83,G1821=账期!$A$85,G1821=账期!$A$87,G1821=账期!$A$89,G1821=账期!$A$91),60,IF(OR(G1821=账期!$A$93,G1821=账期!$A$94,G1821=账期!$A$95,G1821=账期!$A$96,G1821=账期!$A$98,G1821=账期!$A$99,G1821=账期!$A$101,G1821=账期!$A$102),90,0)))</f>
        <v>0</v>
      </c>
      <c r="AF1821" s="396"/>
      <c r="AG1821" s="384"/>
      <c r="AH1821" s="396" t="str">
        <f t="shared" si="299"/>
        <v/>
      </c>
    </row>
    <row r="1822" spans="1:34" ht="18" customHeight="1" x14ac:dyDescent="0.25">
      <c r="A1822" s="301" t="str">
        <f t="shared" si="301"/>
        <v/>
      </c>
      <c r="B1822" s="397"/>
      <c r="C1822" s="398"/>
      <c r="D1822" s="399"/>
      <c r="E1822" s="383" t="str">
        <f t="shared" si="304"/>
        <v>C</v>
      </c>
      <c r="F1822" s="383" t="str">
        <f t="shared" si="305"/>
        <v>C</v>
      </c>
      <c r="G1822" s="400"/>
      <c r="H1822" s="385" t="str">
        <f>IF(G1822="","",VLOOKUP(G1822,下拉数据源!J:K,2,0))</f>
        <v/>
      </c>
      <c r="I1822" s="385"/>
      <c r="J1822" s="385"/>
      <c r="K1822" s="386"/>
      <c r="L1822" s="401"/>
      <c r="M1822" s="384"/>
      <c r="N1822" s="384"/>
      <c r="O1822" s="384"/>
      <c r="P1822" s="386"/>
      <c r="Q1822" s="387"/>
      <c r="R1822" s="286"/>
      <c r="S1822" s="388">
        <f t="shared" si="302"/>
        <v>0</v>
      </c>
      <c r="T1822" s="389"/>
      <c r="U1822" s="389">
        <f t="shared" si="300"/>
        <v>0</v>
      </c>
      <c r="V1822" s="451"/>
      <c r="W1822" s="452"/>
      <c r="X1822" s="386"/>
      <c r="Y1822" s="390"/>
      <c r="Z1822" s="391"/>
      <c r="AA1822" s="392"/>
      <c r="AB1822" s="393"/>
      <c r="AC1822" s="394"/>
      <c r="AD1822" s="395">
        <f t="shared" si="303"/>
        <v>0</v>
      </c>
      <c r="AE1822" s="396">
        <f>IF(OR(G1822=账期!$A$18,G1822=账期!$A$20,G1822=账期!$A$22,G1822=账期!$A$24,G1822=账期!$A$25,G1822=账期!$A$27,G1822=账期!$A$26,G1822=账期!$A$28,G1822=账期!$A$30,G1822=账期!$A$32,G1822=账期!$A$34,G1822=账期!$A$35,G1822=账期!$A$37,G1822=账期!$A$39,G1822=账期!$A$40,G1822=账期!$A$41,G1822=账期!$A$42,G1822=账期!$A$43,G1822=账期!$A$44,G1822=账期!$A$45,G1822=账期!$A$46,G1822=账期!$A$48,G1822=账期!$A$50,G1822=账期!$A$51,G1822=账期!$A$52,G1822=账期!$A$53,G1822=账期!$A$54,G1822=账期!$A$56,G1822=账期!$A$57,G1822=账期!$A$58,G1822=账期!$A$59,G1822=账期!$A$60,G1822=账期!$A$61,G1822=账期!$A$62,G1822=账期!$A$63,G1822=账期!$A$64,G1822=账期!$A$66,G1822=账期!$A$67,G1822=账期!$A$68,G1822=账期!$A$70,G1822=账期!$A$71),30,IF(OR(G1822=账期!$A$74,G1822=账期!$A$77,G1822=账期!$A$76,G1822=账期!$A$79,G1822=账期!$A$80,G1822=账期!$A$81,G1822=账期!$A$83,G1822=账期!$A$85,G1822=账期!$A$87,G1822=账期!$A$89,G1822=账期!$A$91),60,IF(OR(G1822=账期!$A$93,G1822=账期!$A$94,G1822=账期!$A$95,G1822=账期!$A$96,G1822=账期!$A$98,G1822=账期!$A$99,G1822=账期!$A$101,G1822=账期!$A$102),90,0)))</f>
        <v>0</v>
      </c>
      <c r="AF1822" s="396"/>
      <c r="AG1822" s="384"/>
      <c r="AH1822" s="396" t="str">
        <f t="shared" si="299"/>
        <v/>
      </c>
    </row>
    <row r="1823" spans="1:34" ht="18" customHeight="1" x14ac:dyDescent="0.25">
      <c r="A1823" s="301" t="str">
        <f t="shared" si="301"/>
        <v/>
      </c>
      <c r="B1823" s="397"/>
      <c r="C1823" s="398"/>
      <c r="D1823" s="399"/>
      <c r="E1823" s="383" t="str">
        <f t="shared" si="304"/>
        <v>C</v>
      </c>
      <c r="F1823" s="383" t="str">
        <f t="shared" si="305"/>
        <v>C</v>
      </c>
      <c r="G1823" s="400"/>
      <c r="H1823" s="385" t="str">
        <f>IF(G1823="","",VLOOKUP(G1823,下拉数据源!J:K,2,0))</f>
        <v/>
      </c>
      <c r="I1823" s="385"/>
      <c r="J1823" s="385"/>
      <c r="K1823" s="386"/>
      <c r="L1823" s="401"/>
      <c r="M1823" s="384"/>
      <c r="N1823" s="384"/>
      <c r="O1823" s="384"/>
      <c r="P1823" s="386"/>
      <c r="Q1823" s="387"/>
      <c r="R1823" s="286"/>
      <c r="S1823" s="388">
        <f t="shared" si="302"/>
        <v>0</v>
      </c>
      <c r="T1823" s="389"/>
      <c r="U1823" s="389">
        <f t="shared" si="300"/>
        <v>0</v>
      </c>
      <c r="V1823" s="451"/>
      <c r="W1823" s="452"/>
      <c r="X1823" s="386"/>
      <c r="Y1823" s="390"/>
      <c r="Z1823" s="391"/>
      <c r="AA1823" s="392"/>
      <c r="AB1823" s="393"/>
      <c r="AC1823" s="394"/>
      <c r="AD1823" s="395">
        <f t="shared" si="303"/>
        <v>0</v>
      </c>
      <c r="AE1823" s="396">
        <f>IF(OR(G1823=账期!$A$18,G1823=账期!$A$20,G1823=账期!$A$22,G1823=账期!$A$24,G1823=账期!$A$25,G1823=账期!$A$27,G1823=账期!$A$26,G1823=账期!$A$28,G1823=账期!$A$30,G1823=账期!$A$32,G1823=账期!$A$34,G1823=账期!$A$35,G1823=账期!$A$37,G1823=账期!$A$39,G1823=账期!$A$40,G1823=账期!$A$41,G1823=账期!$A$42,G1823=账期!$A$43,G1823=账期!$A$44,G1823=账期!$A$45,G1823=账期!$A$46,G1823=账期!$A$48,G1823=账期!$A$50,G1823=账期!$A$51,G1823=账期!$A$52,G1823=账期!$A$53,G1823=账期!$A$54,G1823=账期!$A$56,G1823=账期!$A$57,G1823=账期!$A$58,G1823=账期!$A$59,G1823=账期!$A$60,G1823=账期!$A$61,G1823=账期!$A$62,G1823=账期!$A$63,G1823=账期!$A$64,G1823=账期!$A$66,G1823=账期!$A$67,G1823=账期!$A$68,G1823=账期!$A$70,G1823=账期!$A$71),30,IF(OR(G1823=账期!$A$74,G1823=账期!$A$77,G1823=账期!$A$76,G1823=账期!$A$79,G1823=账期!$A$80,G1823=账期!$A$81,G1823=账期!$A$83,G1823=账期!$A$85,G1823=账期!$A$87,G1823=账期!$A$89,G1823=账期!$A$91),60,IF(OR(G1823=账期!$A$93,G1823=账期!$A$94,G1823=账期!$A$95,G1823=账期!$A$96,G1823=账期!$A$98,G1823=账期!$A$99,G1823=账期!$A$101,G1823=账期!$A$102),90,0)))</f>
        <v>0</v>
      </c>
      <c r="AF1823" s="396"/>
      <c r="AG1823" s="384"/>
      <c r="AH1823" s="396" t="str">
        <f t="shared" si="299"/>
        <v/>
      </c>
    </row>
    <row r="1824" spans="1:34" ht="18" customHeight="1" x14ac:dyDescent="0.25">
      <c r="A1824" s="301" t="str">
        <f t="shared" si="301"/>
        <v/>
      </c>
      <c r="B1824" s="397"/>
      <c r="C1824" s="398"/>
      <c r="D1824" s="399"/>
      <c r="E1824" s="383" t="str">
        <f t="shared" si="304"/>
        <v>C</v>
      </c>
      <c r="F1824" s="383" t="str">
        <f t="shared" si="305"/>
        <v>C</v>
      </c>
      <c r="G1824" s="400"/>
      <c r="H1824" s="385" t="str">
        <f>IF(G1824="","",VLOOKUP(G1824,下拉数据源!J:K,2,0))</f>
        <v/>
      </c>
      <c r="I1824" s="385"/>
      <c r="J1824" s="385"/>
      <c r="K1824" s="386"/>
      <c r="L1824" s="401"/>
      <c r="M1824" s="384"/>
      <c r="N1824" s="384"/>
      <c r="O1824" s="384"/>
      <c r="P1824" s="386"/>
      <c r="Q1824" s="387"/>
      <c r="R1824" s="286"/>
      <c r="S1824" s="388">
        <f t="shared" si="302"/>
        <v>0</v>
      </c>
      <c r="T1824" s="389"/>
      <c r="U1824" s="389">
        <f t="shared" si="300"/>
        <v>0</v>
      </c>
      <c r="V1824" s="451"/>
      <c r="W1824" s="452"/>
      <c r="X1824" s="386"/>
      <c r="Y1824" s="390"/>
      <c r="Z1824" s="391"/>
      <c r="AA1824" s="392"/>
      <c r="AB1824" s="393"/>
      <c r="AC1824" s="394"/>
      <c r="AD1824" s="395">
        <f t="shared" si="303"/>
        <v>0</v>
      </c>
      <c r="AE1824" s="396">
        <f>IF(OR(G1824=账期!$A$18,G1824=账期!$A$20,G1824=账期!$A$22,G1824=账期!$A$24,G1824=账期!$A$25,G1824=账期!$A$27,G1824=账期!$A$26,G1824=账期!$A$28,G1824=账期!$A$30,G1824=账期!$A$32,G1824=账期!$A$34,G1824=账期!$A$35,G1824=账期!$A$37,G1824=账期!$A$39,G1824=账期!$A$40,G1824=账期!$A$41,G1824=账期!$A$42,G1824=账期!$A$43,G1824=账期!$A$44,G1824=账期!$A$45,G1824=账期!$A$46,G1824=账期!$A$48,G1824=账期!$A$50,G1824=账期!$A$51,G1824=账期!$A$52,G1824=账期!$A$53,G1824=账期!$A$54,G1824=账期!$A$56,G1824=账期!$A$57,G1824=账期!$A$58,G1824=账期!$A$59,G1824=账期!$A$60,G1824=账期!$A$61,G1824=账期!$A$62,G1824=账期!$A$63,G1824=账期!$A$64,G1824=账期!$A$66,G1824=账期!$A$67,G1824=账期!$A$68,G1824=账期!$A$70,G1824=账期!$A$71),30,IF(OR(G1824=账期!$A$74,G1824=账期!$A$77,G1824=账期!$A$76,G1824=账期!$A$79,G1824=账期!$A$80,G1824=账期!$A$81,G1824=账期!$A$83,G1824=账期!$A$85,G1824=账期!$A$87,G1824=账期!$A$89,G1824=账期!$A$91),60,IF(OR(G1824=账期!$A$93,G1824=账期!$A$94,G1824=账期!$A$95,G1824=账期!$A$96,G1824=账期!$A$98,G1824=账期!$A$99,G1824=账期!$A$101,G1824=账期!$A$102),90,0)))</f>
        <v>0</v>
      </c>
      <c r="AF1824" s="396"/>
      <c r="AG1824" s="384"/>
      <c r="AH1824" s="396" t="str">
        <f t="shared" si="299"/>
        <v/>
      </c>
    </row>
    <row r="1825" spans="1:34" ht="18" customHeight="1" x14ac:dyDescent="0.25">
      <c r="A1825" s="301" t="str">
        <f t="shared" si="301"/>
        <v/>
      </c>
      <c r="B1825" s="397"/>
      <c r="C1825" s="398"/>
      <c r="D1825" s="399"/>
      <c r="E1825" s="383" t="str">
        <f t="shared" si="304"/>
        <v>C</v>
      </c>
      <c r="F1825" s="383" t="str">
        <f t="shared" si="305"/>
        <v>C</v>
      </c>
      <c r="G1825" s="400"/>
      <c r="H1825" s="385" t="str">
        <f>IF(G1825="","",VLOOKUP(G1825,下拉数据源!J:K,2,0))</f>
        <v/>
      </c>
      <c r="I1825" s="385"/>
      <c r="J1825" s="385"/>
      <c r="K1825" s="386"/>
      <c r="L1825" s="401"/>
      <c r="M1825" s="384"/>
      <c r="N1825" s="384"/>
      <c r="O1825" s="384"/>
      <c r="P1825" s="386"/>
      <c r="Q1825" s="387"/>
      <c r="R1825" s="286"/>
      <c r="S1825" s="388">
        <f t="shared" si="302"/>
        <v>0</v>
      </c>
      <c r="T1825" s="389"/>
      <c r="U1825" s="389">
        <f t="shared" si="300"/>
        <v>0</v>
      </c>
      <c r="V1825" s="451"/>
      <c r="W1825" s="452"/>
      <c r="X1825" s="386"/>
      <c r="Y1825" s="390"/>
      <c r="Z1825" s="391"/>
      <c r="AA1825" s="392"/>
      <c r="AB1825" s="393"/>
      <c r="AC1825" s="394"/>
      <c r="AD1825" s="395">
        <f t="shared" si="303"/>
        <v>0</v>
      </c>
      <c r="AE1825" s="396">
        <f>IF(OR(G1825=账期!$A$18,G1825=账期!$A$20,G1825=账期!$A$22,G1825=账期!$A$24,G1825=账期!$A$25,G1825=账期!$A$27,G1825=账期!$A$26,G1825=账期!$A$28,G1825=账期!$A$30,G1825=账期!$A$32,G1825=账期!$A$34,G1825=账期!$A$35,G1825=账期!$A$37,G1825=账期!$A$39,G1825=账期!$A$40,G1825=账期!$A$41,G1825=账期!$A$42,G1825=账期!$A$43,G1825=账期!$A$44,G1825=账期!$A$45,G1825=账期!$A$46,G1825=账期!$A$48,G1825=账期!$A$50,G1825=账期!$A$51,G1825=账期!$A$52,G1825=账期!$A$53,G1825=账期!$A$54,G1825=账期!$A$56,G1825=账期!$A$57,G1825=账期!$A$58,G1825=账期!$A$59,G1825=账期!$A$60,G1825=账期!$A$61,G1825=账期!$A$62,G1825=账期!$A$63,G1825=账期!$A$64,G1825=账期!$A$66,G1825=账期!$A$67,G1825=账期!$A$68,G1825=账期!$A$70,G1825=账期!$A$71),30,IF(OR(G1825=账期!$A$74,G1825=账期!$A$77,G1825=账期!$A$76,G1825=账期!$A$79,G1825=账期!$A$80,G1825=账期!$A$81,G1825=账期!$A$83,G1825=账期!$A$85,G1825=账期!$A$87,G1825=账期!$A$89,G1825=账期!$A$91),60,IF(OR(G1825=账期!$A$93,G1825=账期!$A$94,G1825=账期!$A$95,G1825=账期!$A$96,G1825=账期!$A$98,G1825=账期!$A$99,G1825=账期!$A$101,G1825=账期!$A$102),90,0)))</f>
        <v>0</v>
      </c>
      <c r="AF1825" s="396"/>
      <c r="AG1825" s="384"/>
      <c r="AH1825" s="396" t="str">
        <f t="shared" si="299"/>
        <v/>
      </c>
    </row>
    <row r="1826" spans="1:34" ht="18" customHeight="1" x14ac:dyDescent="0.25">
      <c r="A1826" s="301" t="str">
        <f t="shared" si="301"/>
        <v/>
      </c>
      <c r="B1826" s="397"/>
      <c r="C1826" s="398"/>
      <c r="D1826" s="399"/>
      <c r="E1826" s="383" t="str">
        <f t="shared" si="304"/>
        <v>C</v>
      </c>
      <c r="F1826" s="383" t="str">
        <f t="shared" si="305"/>
        <v>C</v>
      </c>
      <c r="G1826" s="400"/>
      <c r="H1826" s="385" t="str">
        <f>IF(G1826="","",VLOOKUP(G1826,下拉数据源!J:K,2,0))</f>
        <v/>
      </c>
      <c r="I1826" s="385"/>
      <c r="J1826" s="385"/>
      <c r="K1826" s="386"/>
      <c r="L1826" s="401"/>
      <c r="M1826" s="384"/>
      <c r="N1826" s="384"/>
      <c r="O1826" s="384"/>
      <c r="P1826" s="386"/>
      <c r="Q1826" s="387"/>
      <c r="R1826" s="286"/>
      <c r="S1826" s="388">
        <f t="shared" si="302"/>
        <v>0</v>
      </c>
      <c r="T1826" s="389"/>
      <c r="U1826" s="389">
        <f t="shared" si="300"/>
        <v>0</v>
      </c>
      <c r="V1826" s="451"/>
      <c r="W1826" s="452"/>
      <c r="X1826" s="386"/>
      <c r="Y1826" s="390"/>
      <c r="Z1826" s="391"/>
      <c r="AA1826" s="392"/>
      <c r="AB1826" s="393"/>
      <c r="AC1826" s="394"/>
      <c r="AD1826" s="395">
        <f t="shared" si="303"/>
        <v>0</v>
      </c>
      <c r="AE1826" s="396">
        <f>IF(OR(G1826=账期!$A$18,G1826=账期!$A$20,G1826=账期!$A$22,G1826=账期!$A$24,G1826=账期!$A$25,G1826=账期!$A$27,G1826=账期!$A$26,G1826=账期!$A$28,G1826=账期!$A$30,G1826=账期!$A$32,G1826=账期!$A$34,G1826=账期!$A$35,G1826=账期!$A$37,G1826=账期!$A$39,G1826=账期!$A$40,G1826=账期!$A$41,G1826=账期!$A$42,G1826=账期!$A$43,G1826=账期!$A$44,G1826=账期!$A$45,G1826=账期!$A$46,G1826=账期!$A$48,G1826=账期!$A$50,G1826=账期!$A$51,G1826=账期!$A$52,G1826=账期!$A$53,G1826=账期!$A$54,G1826=账期!$A$56,G1826=账期!$A$57,G1826=账期!$A$58,G1826=账期!$A$59,G1826=账期!$A$60,G1826=账期!$A$61,G1826=账期!$A$62,G1826=账期!$A$63,G1826=账期!$A$64,G1826=账期!$A$66,G1826=账期!$A$67,G1826=账期!$A$68,G1826=账期!$A$70,G1826=账期!$A$71),30,IF(OR(G1826=账期!$A$74,G1826=账期!$A$77,G1826=账期!$A$76,G1826=账期!$A$79,G1826=账期!$A$80,G1826=账期!$A$81,G1826=账期!$A$83,G1826=账期!$A$85,G1826=账期!$A$87,G1826=账期!$A$89,G1826=账期!$A$91),60,IF(OR(G1826=账期!$A$93,G1826=账期!$A$94,G1826=账期!$A$95,G1826=账期!$A$96,G1826=账期!$A$98,G1826=账期!$A$99,G1826=账期!$A$101,G1826=账期!$A$102),90,0)))</f>
        <v>0</v>
      </c>
      <c r="AF1826" s="396"/>
      <c r="AG1826" s="384"/>
      <c r="AH1826" s="396" t="str">
        <f t="shared" si="299"/>
        <v/>
      </c>
    </row>
    <row r="1827" spans="1:34" ht="18" customHeight="1" x14ac:dyDescent="0.25">
      <c r="A1827" s="301" t="str">
        <f t="shared" si="301"/>
        <v/>
      </c>
      <c r="B1827" s="397"/>
      <c r="C1827" s="398"/>
      <c r="D1827" s="399"/>
      <c r="E1827" s="383" t="str">
        <f t="shared" si="304"/>
        <v>C</v>
      </c>
      <c r="F1827" s="383" t="str">
        <f t="shared" si="305"/>
        <v>C</v>
      </c>
      <c r="G1827" s="400"/>
      <c r="H1827" s="385" t="str">
        <f>IF(G1827="","",VLOOKUP(G1827,下拉数据源!J:K,2,0))</f>
        <v/>
      </c>
      <c r="I1827" s="385"/>
      <c r="J1827" s="385"/>
      <c r="K1827" s="386"/>
      <c r="L1827" s="401"/>
      <c r="M1827" s="384"/>
      <c r="N1827" s="384"/>
      <c r="O1827" s="384"/>
      <c r="P1827" s="386"/>
      <c r="Q1827" s="387"/>
      <c r="R1827" s="286"/>
      <c r="S1827" s="388">
        <f t="shared" si="302"/>
        <v>0</v>
      </c>
      <c r="T1827" s="389"/>
      <c r="U1827" s="389">
        <f t="shared" si="300"/>
        <v>0</v>
      </c>
      <c r="V1827" s="451"/>
      <c r="W1827" s="452"/>
      <c r="X1827" s="386"/>
      <c r="Y1827" s="390"/>
      <c r="Z1827" s="391"/>
      <c r="AA1827" s="392"/>
      <c r="AB1827" s="393"/>
      <c r="AC1827" s="394"/>
      <c r="AD1827" s="395">
        <f t="shared" si="303"/>
        <v>0</v>
      </c>
      <c r="AE1827" s="396">
        <f>IF(OR(G1827=账期!$A$18,G1827=账期!$A$20,G1827=账期!$A$22,G1827=账期!$A$24,G1827=账期!$A$25,G1827=账期!$A$27,G1827=账期!$A$26,G1827=账期!$A$28,G1827=账期!$A$30,G1827=账期!$A$32,G1827=账期!$A$34,G1827=账期!$A$35,G1827=账期!$A$37,G1827=账期!$A$39,G1827=账期!$A$40,G1827=账期!$A$41,G1827=账期!$A$42,G1827=账期!$A$43,G1827=账期!$A$44,G1827=账期!$A$45,G1827=账期!$A$46,G1827=账期!$A$48,G1827=账期!$A$50,G1827=账期!$A$51,G1827=账期!$A$52,G1827=账期!$A$53,G1827=账期!$A$54,G1827=账期!$A$56,G1827=账期!$A$57,G1827=账期!$A$58,G1827=账期!$A$59,G1827=账期!$A$60,G1827=账期!$A$61,G1827=账期!$A$62,G1827=账期!$A$63,G1827=账期!$A$64,G1827=账期!$A$66,G1827=账期!$A$67,G1827=账期!$A$68,G1827=账期!$A$70,G1827=账期!$A$71),30,IF(OR(G1827=账期!$A$74,G1827=账期!$A$77,G1827=账期!$A$76,G1827=账期!$A$79,G1827=账期!$A$80,G1827=账期!$A$81,G1827=账期!$A$83,G1827=账期!$A$85,G1827=账期!$A$87,G1827=账期!$A$89,G1827=账期!$A$91),60,IF(OR(G1827=账期!$A$93,G1827=账期!$A$94,G1827=账期!$A$95,G1827=账期!$A$96,G1827=账期!$A$98,G1827=账期!$A$99,G1827=账期!$A$101,G1827=账期!$A$102),90,0)))</f>
        <v>0</v>
      </c>
      <c r="AF1827" s="396"/>
      <c r="AG1827" s="384"/>
      <c r="AH1827" s="396" t="str">
        <f t="shared" si="299"/>
        <v/>
      </c>
    </row>
    <row r="1828" spans="1:34" ht="18" customHeight="1" x14ac:dyDescent="0.25">
      <c r="A1828" s="301" t="str">
        <f t="shared" si="301"/>
        <v/>
      </c>
      <c r="B1828" s="397"/>
      <c r="C1828" s="398"/>
      <c r="D1828" s="399"/>
      <c r="E1828" s="383" t="str">
        <f t="shared" si="304"/>
        <v>C</v>
      </c>
      <c r="F1828" s="383" t="str">
        <f t="shared" si="305"/>
        <v>C</v>
      </c>
      <c r="G1828" s="400"/>
      <c r="H1828" s="385" t="str">
        <f>IF(G1828="","",VLOOKUP(G1828,下拉数据源!J:K,2,0))</f>
        <v/>
      </c>
      <c r="I1828" s="385"/>
      <c r="J1828" s="385"/>
      <c r="K1828" s="386"/>
      <c r="L1828" s="401"/>
      <c r="M1828" s="384"/>
      <c r="N1828" s="384"/>
      <c r="O1828" s="384"/>
      <c r="P1828" s="386"/>
      <c r="Q1828" s="387"/>
      <c r="R1828" s="286"/>
      <c r="S1828" s="388">
        <f t="shared" si="302"/>
        <v>0</v>
      </c>
      <c r="T1828" s="389"/>
      <c r="U1828" s="389">
        <f t="shared" si="300"/>
        <v>0</v>
      </c>
      <c r="V1828" s="451"/>
      <c r="W1828" s="452"/>
      <c r="X1828" s="386"/>
      <c r="Y1828" s="390"/>
      <c r="Z1828" s="391"/>
      <c r="AA1828" s="392"/>
      <c r="AB1828" s="393"/>
      <c r="AC1828" s="394"/>
      <c r="AD1828" s="395">
        <f t="shared" si="303"/>
        <v>0</v>
      </c>
      <c r="AE1828" s="396">
        <f>IF(OR(G1828=账期!$A$18,G1828=账期!$A$20,G1828=账期!$A$22,G1828=账期!$A$24,G1828=账期!$A$25,G1828=账期!$A$27,G1828=账期!$A$26,G1828=账期!$A$28,G1828=账期!$A$30,G1828=账期!$A$32,G1828=账期!$A$34,G1828=账期!$A$35,G1828=账期!$A$37,G1828=账期!$A$39,G1828=账期!$A$40,G1828=账期!$A$41,G1828=账期!$A$42,G1828=账期!$A$43,G1828=账期!$A$44,G1828=账期!$A$45,G1828=账期!$A$46,G1828=账期!$A$48,G1828=账期!$A$50,G1828=账期!$A$51,G1828=账期!$A$52,G1828=账期!$A$53,G1828=账期!$A$54,G1828=账期!$A$56,G1828=账期!$A$57,G1828=账期!$A$58,G1828=账期!$A$59,G1828=账期!$A$60,G1828=账期!$A$61,G1828=账期!$A$62,G1828=账期!$A$63,G1828=账期!$A$64,G1828=账期!$A$66,G1828=账期!$A$67,G1828=账期!$A$68,G1828=账期!$A$70,G1828=账期!$A$71),30,IF(OR(G1828=账期!$A$74,G1828=账期!$A$77,G1828=账期!$A$76,G1828=账期!$A$79,G1828=账期!$A$80,G1828=账期!$A$81,G1828=账期!$A$83,G1828=账期!$A$85,G1828=账期!$A$87,G1828=账期!$A$89,G1828=账期!$A$91),60,IF(OR(G1828=账期!$A$93,G1828=账期!$A$94,G1828=账期!$A$95,G1828=账期!$A$96,G1828=账期!$A$98,G1828=账期!$A$99,G1828=账期!$A$101,G1828=账期!$A$102),90,0)))</f>
        <v>0</v>
      </c>
      <c r="AF1828" s="396"/>
      <c r="AG1828" s="384"/>
      <c r="AH1828" s="396" t="str">
        <f t="shared" si="299"/>
        <v/>
      </c>
    </row>
    <row r="1829" spans="1:34" ht="18" customHeight="1" x14ac:dyDescent="0.25">
      <c r="A1829" s="301" t="str">
        <f t="shared" si="301"/>
        <v/>
      </c>
      <c r="B1829" s="397"/>
      <c r="C1829" s="398"/>
      <c r="D1829" s="399"/>
      <c r="E1829" s="383" t="str">
        <f t="shared" si="304"/>
        <v>C</v>
      </c>
      <c r="F1829" s="383" t="str">
        <f t="shared" si="305"/>
        <v>C</v>
      </c>
      <c r="G1829" s="400"/>
      <c r="H1829" s="385" t="str">
        <f>IF(G1829="","",VLOOKUP(G1829,下拉数据源!J:K,2,0))</f>
        <v/>
      </c>
      <c r="I1829" s="385"/>
      <c r="J1829" s="385"/>
      <c r="K1829" s="386"/>
      <c r="L1829" s="401"/>
      <c r="M1829" s="384"/>
      <c r="N1829" s="384"/>
      <c r="O1829" s="384"/>
      <c r="P1829" s="386"/>
      <c r="Q1829" s="387"/>
      <c r="R1829" s="286"/>
      <c r="S1829" s="388">
        <f t="shared" si="302"/>
        <v>0</v>
      </c>
      <c r="T1829" s="389"/>
      <c r="U1829" s="389">
        <f t="shared" si="300"/>
        <v>0</v>
      </c>
      <c r="V1829" s="451"/>
      <c r="W1829" s="452"/>
      <c r="X1829" s="386"/>
      <c r="Y1829" s="390"/>
      <c r="Z1829" s="391"/>
      <c r="AA1829" s="392"/>
      <c r="AB1829" s="393"/>
      <c r="AC1829" s="394"/>
      <c r="AD1829" s="395">
        <f t="shared" si="303"/>
        <v>0</v>
      </c>
      <c r="AE1829" s="396">
        <f>IF(OR(G1829=账期!$A$18,G1829=账期!$A$20,G1829=账期!$A$22,G1829=账期!$A$24,G1829=账期!$A$25,G1829=账期!$A$27,G1829=账期!$A$26,G1829=账期!$A$28,G1829=账期!$A$30,G1829=账期!$A$32,G1829=账期!$A$34,G1829=账期!$A$35,G1829=账期!$A$37,G1829=账期!$A$39,G1829=账期!$A$40,G1829=账期!$A$41,G1829=账期!$A$42,G1829=账期!$A$43,G1829=账期!$A$44,G1829=账期!$A$45,G1829=账期!$A$46,G1829=账期!$A$48,G1829=账期!$A$50,G1829=账期!$A$51,G1829=账期!$A$52,G1829=账期!$A$53,G1829=账期!$A$54,G1829=账期!$A$56,G1829=账期!$A$57,G1829=账期!$A$58,G1829=账期!$A$59,G1829=账期!$A$60,G1829=账期!$A$61,G1829=账期!$A$62,G1829=账期!$A$63,G1829=账期!$A$64,G1829=账期!$A$66,G1829=账期!$A$67,G1829=账期!$A$68,G1829=账期!$A$70,G1829=账期!$A$71),30,IF(OR(G1829=账期!$A$74,G1829=账期!$A$77,G1829=账期!$A$76,G1829=账期!$A$79,G1829=账期!$A$80,G1829=账期!$A$81,G1829=账期!$A$83,G1829=账期!$A$85,G1829=账期!$A$87,G1829=账期!$A$89,G1829=账期!$A$91),60,IF(OR(G1829=账期!$A$93,G1829=账期!$A$94,G1829=账期!$A$95,G1829=账期!$A$96,G1829=账期!$A$98,G1829=账期!$A$99,G1829=账期!$A$101,G1829=账期!$A$102),90,0)))</f>
        <v>0</v>
      </c>
      <c r="AF1829" s="396"/>
      <c r="AG1829" s="384"/>
      <c r="AH1829" s="396" t="str">
        <f t="shared" si="299"/>
        <v/>
      </c>
    </row>
    <row r="1830" spans="1:34" ht="18" customHeight="1" x14ac:dyDescent="0.25">
      <c r="A1830" s="301" t="str">
        <f t="shared" si="301"/>
        <v/>
      </c>
      <c r="B1830" s="397"/>
      <c r="C1830" s="398"/>
      <c r="D1830" s="399"/>
      <c r="E1830" s="383" t="str">
        <f t="shared" si="304"/>
        <v>C</v>
      </c>
      <c r="F1830" s="383" t="str">
        <f t="shared" si="305"/>
        <v>C</v>
      </c>
      <c r="G1830" s="400"/>
      <c r="H1830" s="385" t="str">
        <f>IF(G1830="","",VLOOKUP(G1830,下拉数据源!J:K,2,0))</f>
        <v/>
      </c>
      <c r="I1830" s="385"/>
      <c r="J1830" s="385"/>
      <c r="K1830" s="386"/>
      <c r="L1830" s="401"/>
      <c r="M1830" s="384"/>
      <c r="N1830" s="384"/>
      <c r="O1830" s="384"/>
      <c r="P1830" s="386"/>
      <c r="Q1830" s="387"/>
      <c r="R1830" s="286"/>
      <c r="S1830" s="388">
        <f t="shared" si="302"/>
        <v>0</v>
      </c>
      <c r="T1830" s="389"/>
      <c r="U1830" s="389">
        <f t="shared" si="300"/>
        <v>0</v>
      </c>
      <c r="V1830" s="451"/>
      <c r="W1830" s="452"/>
      <c r="X1830" s="386"/>
      <c r="Y1830" s="390"/>
      <c r="Z1830" s="391"/>
      <c r="AA1830" s="392"/>
      <c r="AB1830" s="393"/>
      <c r="AC1830" s="394"/>
      <c r="AD1830" s="395">
        <f t="shared" si="303"/>
        <v>0</v>
      </c>
      <c r="AE1830" s="396">
        <f>IF(OR(G1830=账期!$A$18,G1830=账期!$A$20,G1830=账期!$A$22,G1830=账期!$A$24,G1830=账期!$A$25,G1830=账期!$A$27,G1830=账期!$A$26,G1830=账期!$A$28,G1830=账期!$A$30,G1830=账期!$A$32,G1830=账期!$A$34,G1830=账期!$A$35,G1830=账期!$A$37,G1830=账期!$A$39,G1830=账期!$A$40,G1830=账期!$A$41,G1830=账期!$A$42,G1830=账期!$A$43,G1830=账期!$A$44,G1830=账期!$A$45,G1830=账期!$A$46,G1830=账期!$A$48,G1830=账期!$A$50,G1830=账期!$A$51,G1830=账期!$A$52,G1830=账期!$A$53,G1830=账期!$A$54,G1830=账期!$A$56,G1830=账期!$A$57,G1830=账期!$A$58,G1830=账期!$A$59,G1830=账期!$A$60,G1830=账期!$A$61,G1830=账期!$A$62,G1830=账期!$A$63,G1830=账期!$A$64,G1830=账期!$A$66,G1830=账期!$A$67,G1830=账期!$A$68,G1830=账期!$A$70,G1830=账期!$A$71),30,IF(OR(G1830=账期!$A$74,G1830=账期!$A$77,G1830=账期!$A$76,G1830=账期!$A$79,G1830=账期!$A$80,G1830=账期!$A$81,G1830=账期!$A$83,G1830=账期!$A$85,G1830=账期!$A$87,G1830=账期!$A$89,G1830=账期!$A$91),60,IF(OR(G1830=账期!$A$93,G1830=账期!$A$94,G1830=账期!$A$95,G1830=账期!$A$96,G1830=账期!$A$98,G1830=账期!$A$99,G1830=账期!$A$101,G1830=账期!$A$102),90,0)))</f>
        <v>0</v>
      </c>
      <c r="AF1830" s="396"/>
      <c r="AG1830" s="384"/>
      <c r="AH1830" s="396" t="str">
        <f t="shared" si="299"/>
        <v/>
      </c>
    </row>
    <row r="1831" spans="1:34" ht="18" customHeight="1" x14ac:dyDescent="0.25">
      <c r="A1831" s="301" t="str">
        <f t="shared" si="301"/>
        <v/>
      </c>
      <c r="B1831" s="397"/>
      <c r="C1831" s="398"/>
      <c r="D1831" s="399"/>
      <c r="E1831" s="383" t="str">
        <f t="shared" si="304"/>
        <v>C</v>
      </c>
      <c r="F1831" s="383" t="str">
        <f t="shared" si="305"/>
        <v>C</v>
      </c>
      <c r="G1831" s="400"/>
      <c r="H1831" s="385" t="str">
        <f>IF(G1831="","",VLOOKUP(G1831,下拉数据源!J:K,2,0))</f>
        <v/>
      </c>
      <c r="I1831" s="385"/>
      <c r="J1831" s="385"/>
      <c r="K1831" s="386"/>
      <c r="L1831" s="401"/>
      <c r="M1831" s="384"/>
      <c r="N1831" s="384"/>
      <c r="O1831" s="384"/>
      <c r="P1831" s="386"/>
      <c r="Q1831" s="387"/>
      <c r="R1831" s="286"/>
      <c r="S1831" s="388">
        <f t="shared" si="302"/>
        <v>0</v>
      </c>
      <c r="T1831" s="389"/>
      <c r="U1831" s="389">
        <f t="shared" si="300"/>
        <v>0</v>
      </c>
      <c r="V1831" s="451"/>
      <c r="W1831" s="452"/>
      <c r="X1831" s="386"/>
      <c r="Y1831" s="390"/>
      <c r="Z1831" s="391"/>
      <c r="AA1831" s="392"/>
      <c r="AB1831" s="393"/>
      <c r="AC1831" s="394"/>
      <c r="AD1831" s="395">
        <f t="shared" si="303"/>
        <v>0</v>
      </c>
      <c r="AE1831" s="396">
        <f>IF(OR(G1831=账期!$A$18,G1831=账期!$A$20,G1831=账期!$A$22,G1831=账期!$A$24,G1831=账期!$A$25,G1831=账期!$A$27,G1831=账期!$A$26,G1831=账期!$A$28,G1831=账期!$A$30,G1831=账期!$A$32,G1831=账期!$A$34,G1831=账期!$A$35,G1831=账期!$A$37,G1831=账期!$A$39,G1831=账期!$A$40,G1831=账期!$A$41,G1831=账期!$A$42,G1831=账期!$A$43,G1831=账期!$A$44,G1831=账期!$A$45,G1831=账期!$A$46,G1831=账期!$A$48,G1831=账期!$A$50,G1831=账期!$A$51,G1831=账期!$A$52,G1831=账期!$A$53,G1831=账期!$A$54,G1831=账期!$A$56,G1831=账期!$A$57,G1831=账期!$A$58,G1831=账期!$A$59,G1831=账期!$A$60,G1831=账期!$A$61,G1831=账期!$A$62,G1831=账期!$A$63,G1831=账期!$A$64,G1831=账期!$A$66,G1831=账期!$A$67,G1831=账期!$A$68,G1831=账期!$A$70,G1831=账期!$A$71),30,IF(OR(G1831=账期!$A$74,G1831=账期!$A$77,G1831=账期!$A$76,G1831=账期!$A$79,G1831=账期!$A$80,G1831=账期!$A$81,G1831=账期!$A$83,G1831=账期!$A$85,G1831=账期!$A$87,G1831=账期!$A$89,G1831=账期!$A$91),60,IF(OR(G1831=账期!$A$93,G1831=账期!$A$94,G1831=账期!$A$95,G1831=账期!$A$96,G1831=账期!$A$98,G1831=账期!$A$99,G1831=账期!$A$101,G1831=账期!$A$102),90,0)))</f>
        <v>0</v>
      </c>
      <c r="AF1831" s="396"/>
      <c r="AG1831" s="384"/>
      <c r="AH1831" s="396" t="str">
        <f t="shared" ref="AH1831:AH1894" si="306">IF(AG1831="华东","徐绪盛",IF(AG1831="华南","柯童柱",IF(AG1831="华中","杭得利",IF(AG1831="西南","张军",IF(AG1831="华北","石浩宇","")))))</f>
        <v/>
      </c>
    </row>
    <row r="1832" spans="1:34" ht="18" customHeight="1" x14ac:dyDescent="0.25">
      <c r="A1832" s="301" t="str">
        <f t="shared" si="301"/>
        <v/>
      </c>
      <c r="B1832" s="397"/>
      <c r="C1832" s="398"/>
      <c r="D1832" s="399"/>
      <c r="E1832" s="383" t="str">
        <f t="shared" si="304"/>
        <v>C</v>
      </c>
      <c r="F1832" s="383" t="str">
        <f t="shared" si="305"/>
        <v>C</v>
      </c>
      <c r="G1832" s="400"/>
      <c r="H1832" s="385" t="str">
        <f>IF(G1832="","",VLOOKUP(G1832,下拉数据源!J:K,2,0))</f>
        <v/>
      </c>
      <c r="I1832" s="385"/>
      <c r="J1832" s="385"/>
      <c r="K1832" s="386"/>
      <c r="L1832" s="401"/>
      <c r="M1832" s="384"/>
      <c r="N1832" s="384"/>
      <c r="O1832" s="384"/>
      <c r="P1832" s="386"/>
      <c r="Q1832" s="387"/>
      <c r="R1832" s="286"/>
      <c r="S1832" s="388">
        <f t="shared" si="302"/>
        <v>0</v>
      </c>
      <c r="T1832" s="389"/>
      <c r="U1832" s="389">
        <f t="shared" si="300"/>
        <v>0</v>
      </c>
      <c r="V1832" s="451"/>
      <c r="W1832" s="452"/>
      <c r="X1832" s="386"/>
      <c r="Y1832" s="390"/>
      <c r="Z1832" s="391"/>
      <c r="AA1832" s="392"/>
      <c r="AB1832" s="393"/>
      <c r="AC1832" s="394"/>
      <c r="AD1832" s="395">
        <f t="shared" si="303"/>
        <v>0</v>
      </c>
      <c r="AE1832" s="396">
        <f>IF(OR(G1832=账期!$A$18,G1832=账期!$A$20,G1832=账期!$A$22,G1832=账期!$A$24,G1832=账期!$A$25,G1832=账期!$A$27,G1832=账期!$A$26,G1832=账期!$A$28,G1832=账期!$A$30,G1832=账期!$A$32,G1832=账期!$A$34,G1832=账期!$A$35,G1832=账期!$A$37,G1832=账期!$A$39,G1832=账期!$A$40,G1832=账期!$A$41,G1832=账期!$A$42,G1832=账期!$A$43,G1832=账期!$A$44,G1832=账期!$A$45,G1832=账期!$A$46,G1832=账期!$A$48,G1832=账期!$A$50,G1832=账期!$A$51,G1832=账期!$A$52,G1832=账期!$A$53,G1832=账期!$A$54,G1832=账期!$A$56,G1832=账期!$A$57,G1832=账期!$A$58,G1832=账期!$A$59,G1832=账期!$A$60,G1832=账期!$A$61,G1832=账期!$A$62,G1832=账期!$A$63,G1832=账期!$A$64,G1832=账期!$A$66,G1832=账期!$A$67,G1832=账期!$A$68,G1832=账期!$A$70,G1832=账期!$A$71),30,IF(OR(G1832=账期!$A$74,G1832=账期!$A$77,G1832=账期!$A$76,G1832=账期!$A$79,G1832=账期!$A$80,G1832=账期!$A$81,G1832=账期!$A$83,G1832=账期!$A$85,G1832=账期!$A$87,G1832=账期!$A$89,G1832=账期!$A$91),60,IF(OR(G1832=账期!$A$93,G1832=账期!$A$94,G1832=账期!$A$95,G1832=账期!$A$96,G1832=账期!$A$98,G1832=账期!$A$99,G1832=账期!$A$101,G1832=账期!$A$102),90,0)))</f>
        <v>0</v>
      </c>
      <c r="AF1832" s="396"/>
      <c r="AG1832" s="384"/>
      <c r="AH1832" s="396" t="str">
        <f t="shared" si="306"/>
        <v/>
      </c>
    </row>
    <row r="1833" spans="1:34" ht="18" customHeight="1" x14ac:dyDescent="0.25">
      <c r="A1833" s="301" t="str">
        <f t="shared" si="301"/>
        <v/>
      </c>
      <c r="B1833" s="397"/>
      <c r="C1833" s="398"/>
      <c r="D1833" s="399"/>
      <c r="E1833" s="383" t="str">
        <f t="shared" si="304"/>
        <v>C</v>
      </c>
      <c r="F1833" s="383" t="str">
        <f t="shared" si="305"/>
        <v>C</v>
      </c>
      <c r="G1833" s="400"/>
      <c r="H1833" s="385" t="str">
        <f>IF(G1833="","",VLOOKUP(G1833,下拉数据源!J:K,2,0))</f>
        <v/>
      </c>
      <c r="I1833" s="385"/>
      <c r="J1833" s="385"/>
      <c r="K1833" s="386"/>
      <c r="L1833" s="401"/>
      <c r="M1833" s="384"/>
      <c r="N1833" s="384"/>
      <c r="O1833" s="384"/>
      <c r="P1833" s="386"/>
      <c r="Q1833" s="387"/>
      <c r="R1833" s="286"/>
      <c r="S1833" s="388">
        <f t="shared" si="302"/>
        <v>0</v>
      </c>
      <c r="T1833" s="389"/>
      <c r="U1833" s="389">
        <f t="shared" si="300"/>
        <v>0</v>
      </c>
      <c r="V1833" s="451"/>
      <c r="W1833" s="452"/>
      <c r="X1833" s="386"/>
      <c r="Y1833" s="390"/>
      <c r="Z1833" s="391"/>
      <c r="AA1833" s="392"/>
      <c r="AB1833" s="393"/>
      <c r="AC1833" s="394"/>
      <c r="AD1833" s="395">
        <f t="shared" si="303"/>
        <v>0</v>
      </c>
      <c r="AE1833" s="396">
        <f>IF(OR(G1833=账期!$A$18,G1833=账期!$A$20,G1833=账期!$A$22,G1833=账期!$A$24,G1833=账期!$A$25,G1833=账期!$A$27,G1833=账期!$A$26,G1833=账期!$A$28,G1833=账期!$A$30,G1833=账期!$A$32,G1833=账期!$A$34,G1833=账期!$A$35,G1833=账期!$A$37,G1833=账期!$A$39,G1833=账期!$A$40,G1833=账期!$A$41,G1833=账期!$A$42,G1833=账期!$A$43,G1833=账期!$A$44,G1833=账期!$A$45,G1833=账期!$A$46,G1833=账期!$A$48,G1833=账期!$A$50,G1833=账期!$A$51,G1833=账期!$A$52,G1833=账期!$A$53,G1833=账期!$A$54,G1833=账期!$A$56,G1833=账期!$A$57,G1833=账期!$A$58,G1833=账期!$A$59,G1833=账期!$A$60,G1833=账期!$A$61,G1833=账期!$A$62,G1833=账期!$A$63,G1833=账期!$A$64,G1833=账期!$A$66,G1833=账期!$A$67,G1833=账期!$A$68,G1833=账期!$A$70,G1833=账期!$A$71),30,IF(OR(G1833=账期!$A$74,G1833=账期!$A$77,G1833=账期!$A$76,G1833=账期!$A$79,G1833=账期!$A$80,G1833=账期!$A$81,G1833=账期!$A$83,G1833=账期!$A$85,G1833=账期!$A$87,G1833=账期!$A$89,G1833=账期!$A$91),60,IF(OR(G1833=账期!$A$93,G1833=账期!$A$94,G1833=账期!$A$95,G1833=账期!$A$96,G1833=账期!$A$98,G1833=账期!$A$99,G1833=账期!$A$101,G1833=账期!$A$102),90,0)))</f>
        <v>0</v>
      </c>
      <c r="AF1833" s="396"/>
      <c r="AG1833" s="384"/>
      <c r="AH1833" s="396" t="str">
        <f t="shared" si="306"/>
        <v/>
      </c>
    </row>
    <row r="1834" spans="1:34" ht="18" customHeight="1" x14ac:dyDescent="0.25">
      <c r="A1834" s="301" t="str">
        <f t="shared" si="301"/>
        <v/>
      </c>
      <c r="B1834" s="397"/>
      <c r="C1834" s="398"/>
      <c r="D1834" s="399"/>
      <c r="E1834" s="383" t="str">
        <f t="shared" si="304"/>
        <v>C</v>
      </c>
      <c r="F1834" s="383" t="str">
        <f t="shared" si="305"/>
        <v>C</v>
      </c>
      <c r="G1834" s="400"/>
      <c r="H1834" s="385" t="str">
        <f>IF(G1834="","",VLOOKUP(G1834,下拉数据源!J:K,2,0))</f>
        <v/>
      </c>
      <c r="I1834" s="385"/>
      <c r="J1834" s="385"/>
      <c r="K1834" s="386"/>
      <c r="L1834" s="401"/>
      <c r="M1834" s="384"/>
      <c r="N1834" s="384"/>
      <c r="O1834" s="384"/>
      <c r="P1834" s="386"/>
      <c r="Q1834" s="387"/>
      <c r="R1834" s="286"/>
      <c r="S1834" s="388">
        <f t="shared" si="302"/>
        <v>0</v>
      </c>
      <c r="T1834" s="389"/>
      <c r="U1834" s="389">
        <f t="shared" si="300"/>
        <v>0</v>
      </c>
      <c r="V1834" s="451"/>
      <c r="W1834" s="452"/>
      <c r="X1834" s="386"/>
      <c r="Y1834" s="390"/>
      <c r="Z1834" s="391"/>
      <c r="AA1834" s="392"/>
      <c r="AB1834" s="393"/>
      <c r="AC1834" s="394"/>
      <c r="AD1834" s="395">
        <f t="shared" si="303"/>
        <v>0</v>
      </c>
      <c r="AE1834" s="396">
        <f>IF(OR(G1834=账期!$A$18,G1834=账期!$A$20,G1834=账期!$A$22,G1834=账期!$A$24,G1834=账期!$A$25,G1834=账期!$A$27,G1834=账期!$A$26,G1834=账期!$A$28,G1834=账期!$A$30,G1834=账期!$A$32,G1834=账期!$A$34,G1834=账期!$A$35,G1834=账期!$A$37,G1834=账期!$A$39,G1834=账期!$A$40,G1834=账期!$A$41,G1834=账期!$A$42,G1834=账期!$A$43,G1834=账期!$A$44,G1834=账期!$A$45,G1834=账期!$A$46,G1834=账期!$A$48,G1834=账期!$A$50,G1834=账期!$A$51,G1834=账期!$A$52,G1834=账期!$A$53,G1834=账期!$A$54,G1834=账期!$A$56,G1834=账期!$A$57,G1834=账期!$A$58,G1834=账期!$A$59,G1834=账期!$A$60,G1834=账期!$A$61,G1834=账期!$A$62,G1834=账期!$A$63,G1834=账期!$A$64,G1834=账期!$A$66,G1834=账期!$A$67,G1834=账期!$A$68,G1834=账期!$A$70,G1834=账期!$A$71),30,IF(OR(G1834=账期!$A$74,G1834=账期!$A$77,G1834=账期!$A$76,G1834=账期!$A$79,G1834=账期!$A$80,G1834=账期!$A$81,G1834=账期!$A$83,G1834=账期!$A$85,G1834=账期!$A$87,G1834=账期!$A$89,G1834=账期!$A$91),60,IF(OR(G1834=账期!$A$93,G1834=账期!$A$94,G1834=账期!$A$95,G1834=账期!$A$96,G1834=账期!$A$98,G1834=账期!$A$99,G1834=账期!$A$101,G1834=账期!$A$102),90,0)))</f>
        <v>0</v>
      </c>
      <c r="AF1834" s="396"/>
      <c r="AG1834" s="384"/>
      <c r="AH1834" s="396" t="str">
        <f t="shared" si="306"/>
        <v/>
      </c>
    </row>
    <row r="1835" spans="1:34" ht="18" customHeight="1" x14ac:dyDescent="0.25">
      <c r="A1835" s="301" t="str">
        <f t="shared" si="301"/>
        <v/>
      </c>
      <c r="B1835" s="397"/>
      <c r="C1835" s="398"/>
      <c r="D1835" s="399"/>
      <c r="E1835" s="383" t="str">
        <f t="shared" si="304"/>
        <v>C</v>
      </c>
      <c r="F1835" s="383" t="str">
        <f t="shared" si="305"/>
        <v>C</v>
      </c>
      <c r="G1835" s="400"/>
      <c r="H1835" s="385" t="str">
        <f>IF(G1835="","",VLOOKUP(G1835,下拉数据源!J:K,2,0))</f>
        <v/>
      </c>
      <c r="I1835" s="385"/>
      <c r="J1835" s="385"/>
      <c r="K1835" s="386"/>
      <c r="L1835" s="401"/>
      <c r="M1835" s="384"/>
      <c r="N1835" s="384"/>
      <c r="O1835" s="384"/>
      <c r="P1835" s="386"/>
      <c r="Q1835" s="387"/>
      <c r="R1835" s="286"/>
      <c r="S1835" s="388">
        <f t="shared" si="302"/>
        <v>0</v>
      </c>
      <c r="T1835" s="389"/>
      <c r="U1835" s="389">
        <f t="shared" si="300"/>
        <v>0</v>
      </c>
      <c r="V1835" s="451"/>
      <c r="W1835" s="452"/>
      <c r="X1835" s="386"/>
      <c r="Y1835" s="390"/>
      <c r="Z1835" s="391"/>
      <c r="AA1835" s="392"/>
      <c r="AB1835" s="393"/>
      <c r="AC1835" s="394"/>
      <c r="AD1835" s="395">
        <f t="shared" si="303"/>
        <v>0</v>
      </c>
      <c r="AE1835" s="396">
        <f>IF(OR(G1835=账期!$A$18,G1835=账期!$A$20,G1835=账期!$A$22,G1835=账期!$A$24,G1835=账期!$A$25,G1835=账期!$A$27,G1835=账期!$A$26,G1835=账期!$A$28,G1835=账期!$A$30,G1835=账期!$A$32,G1835=账期!$A$34,G1835=账期!$A$35,G1835=账期!$A$37,G1835=账期!$A$39,G1835=账期!$A$40,G1835=账期!$A$41,G1835=账期!$A$42,G1835=账期!$A$43,G1835=账期!$A$44,G1835=账期!$A$45,G1835=账期!$A$46,G1835=账期!$A$48,G1835=账期!$A$50,G1835=账期!$A$51,G1835=账期!$A$52,G1835=账期!$A$53,G1835=账期!$A$54,G1835=账期!$A$56,G1835=账期!$A$57,G1835=账期!$A$58,G1835=账期!$A$59,G1835=账期!$A$60,G1835=账期!$A$61,G1835=账期!$A$62,G1835=账期!$A$63,G1835=账期!$A$64,G1835=账期!$A$66,G1835=账期!$A$67,G1835=账期!$A$68,G1835=账期!$A$70,G1835=账期!$A$71),30,IF(OR(G1835=账期!$A$74,G1835=账期!$A$77,G1835=账期!$A$76,G1835=账期!$A$79,G1835=账期!$A$80,G1835=账期!$A$81,G1835=账期!$A$83,G1835=账期!$A$85,G1835=账期!$A$87,G1835=账期!$A$89,G1835=账期!$A$91),60,IF(OR(G1835=账期!$A$93,G1835=账期!$A$94,G1835=账期!$A$95,G1835=账期!$A$96,G1835=账期!$A$98,G1835=账期!$A$99,G1835=账期!$A$101,G1835=账期!$A$102),90,0)))</f>
        <v>0</v>
      </c>
      <c r="AF1835" s="396"/>
      <c r="AG1835" s="384"/>
      <c r="AH1835" s="396" t="str">
        <f t="shared" si="306"/>
        <v/>
      </c>
    </row>
    <row r="1836" spans="1:34" ht="18" customHeight="1" x14ac:dyDescent="0.25">
      <c r="A1836" s="301" t="str">
        <f t="shared" si="301"/>
        <v/>
      </c>
      <c r="B1836" s="397"/>
      <c r="C1836" s="398"/>
      <c r="D1836" s="399"/>
      <c r="E1836" s="383" t="str">
        <f t="shared" si="304"/>
        <v>C</v>
      </c>
      <c r="F1836" s="383" t="str">
        <f t="shared" si="305"/>
        <v>C</v>
      </c>
      <c r="G1836" s="400"/>
      <c r="H1836" s="385" t="str">
        <f>IF(G1836="","",VLOOKUP(G1836,下拉数据源!J:K,2,0))</f>
        <v/>
      </c>
      <c r="I1836" s="385"/>
      <c r="J1836" s="385"/>
      <c r="K1836" s="386"/>
      <c r="L1836" s="401"/>
      <c r="M1836" s="384"/>
      <c r="N1836" s="384"/>
      <c r="O1836" s="384"/>
      <c r="P1836" s="386"/>
      <c r="Q1836" s="387"/>
      <c r="R1836" s="286"/>
      <c r="S1836" s="388">
        <f t="shared" si="302"/>
        <v>0</v>
      </c>
      <c r="T1836" s="389"/>
      <c r="U1836" s="389">
        <f t="shared" si="300"/>
        <v>0</v>
      </c>
      <c r="V1836" s="451"/>
      <c r="W1836" s="452"/>
      <c r="X1836" s="386"/>
      <c r="Y1836" s="390"/>
      <c r="Z1836" s="391"/>
      <c r="AA1836" s="392"/>
      <c r="AB1836" s="393"/>
      <c r="AC1836" s="394"/>
      <c r="AD1836" s="395">
        <f t="shared" si="303"/>
        <v>0</v>
      </c>
      <c r="AE1836" s="396">
        <f>IF(OR(G1836=账期!$A$18,G1836=账期!$A$20,G1836=账期!$A$22,G1836=账期!$A$24,G1836=账期!$A$25,G1836=账期!$A$27,G1836=账期!$A$26,G1836=账期!$A$28,G1836=账期!$A$30,G1836=账期!$A$32,G1836=账期!$A$34,G1836=账期!$A$35,G1836=账期!$A$37,G1836=账期!$A$39,G1836=账期!$A$40,G1836=账期!$A$41,G1836=账期!$A$42,G1836=账期!$A$43,G1836=账期!$A$44,G1836=账期!$A$45,G1836=账期!$A$46,G1836=账期!$A$48,G1836=账期!$A$50,G1836=账期!$A$51,G1836=账期!$A$52,G1836=账期!$A$53,G1836=账期!$A$54,G1836=账期!$A$56,G1836=账期!$A$57,G1836=账期!$A$58,G1836=账期!$A$59,G1836=账期!$A$60,G1836=账期!$A$61,G1836=账期!$A$62,G1836=账期!$A$63,G1836=账期!$A$64,G1836=账期!$A$66,G1836=账期!$A$67,G1836=账期!$A$68,G1836=账期!$A$70,G1836=账期!$A$71),30,IF(OR(G1836=账期!$A$74,G1836=账期!$A$77,G1836=账期!$A$76,G1836=账期!$A$79,G1836=账期!$A$80,G1836=账期!$A$81,G1836=账期!$A$83,G1836=账期!$A$85,G1836=账期!$A$87,G1836=账期!$A$89,G1836=账期!$A$91),60,IF(OR(G1836=账期!$A$93,G1836=账期!$A$94,G1836=账期!$A$95,G1836=账期!$A$96,G1836=账期!$A$98,G1836=账期!$A$99,G1836=账期!$A$101,G1836=账期!$A$102),90,0)))</f>
        <v>0</v>
      </c>
      <c r="AF1836" s="396"/>
      <c r="AG1836" s="384"/>
      <c r="AH1836" s="396" t="str">
        <f t="shared" si="306"/>
        <v/>
      </c>
    </row>
    <row r="1837" spans="1:34" ht="18" customHeight="1" x14ac:dyDescent="0.25">
      <c r="A1837" s="301" t="str">
        <f t="shared" si="301"/>
        <v/>
      </c>
      <c r="B1837" s="397"/>
      <c r="C1837" s="398"/>
      <c r="D1837" s="399"/>
      <c r="E1837" s="383" t="str">
        <f t="shared" si="304"/>
        <v>C</v>
      </c>
      <c r="F1837" s="383" t="str">
        <f t="shared" si="305"/>
        <v>C</v>
      </c>
      <c r="G1837" s="400"/>
      <c r="H1837" s="385" t="str">
        <f>IF(G1837="","",VLOOKUP(G1837,下拉数据源!J:K,2,0))</f>
        <v/>
      </c>
      <c r="I1837" s="385"/>
      <c r="J1837" s="385"/>
      <c r="K1837" s="386"/>
      <c r="L1837" s="401"/>
      <c r="M1837" s="384"/>
      <c r="N1837" s="384"/>
      <c r="O1837" s="384"/>
      <c r="P1837" s="386"/>
      <c r="Q1837" s="387"/>
      <c r="R1837" s="286"/>
      <c r="S1837" s="388">
        <f t="shared" si="302"/>
        <v>0</v>
      </c>
      <c r="T1837" s="389"/>
      <c r="U1837" s="389">
        <f t="shared" si="300"/>
        <v>0</v>
      </c>
      <c r="V1837" s="451"/>
      <c r="W1837" s="452"/>
      <c r="X1837" s="386"/>
      <c r="Y1837" s="390"/>
      <c r="Z1837" s="391"/>
      <c r="AA1837" s="392"/>
      <c r="AB1837" s="393"/>
      <c r="AC1837" s="394"/>
      <c r="AD1837" s="395">
        <f t="shared" si="303"/>
        <v>0</v>
      </c>
      <c r="AE1837" s="396">
        <f>IF(OR(G1837=账期!$A$18,G1837=账期!$A$20,G1837=账期!$A$22,G1837=账期!$A$24,G1837=账期!$A$25,G1837=账期!$A$27,G1837=账期!$A$26,G1837=账期!$A$28,G1837=账期!$A$30,G1837=账期!$A$32,G1837=账期!$A$34,G1837=账期!$A$35,G1837=账期!$A$37,G1837=账期!$A$39,G1837=账期!$A$40,G1837=账期!$A$41,G1837=账期!$A$42,G1837=账期!$A$43,G1837=账期!$A$44,G1837=账期!$A$45,G1837=账期!$A$46,G1837=账期!$A$48,G1837=账期!$A$50,G1837=账期!$A$51,G1837=账期!$A$52,G1837=账期!$A$53,G1837=账期!$A$54,G1837=账期!$A$56,G1837=账期!$A$57,G1837=账期!$A$58,G1837=账期!$A$59,G1837=账期!$A$60,G1837=账期!$A$61,G1837=账期!$A$62,G1837=账期!$A$63,G1837=账期!$A$64,G1837=账期!$A$66,G1837=账期!$A$67,G1837=账期!$A$68,G1837=账期!$A$70,G1837=账期!$A$71),30,IF(OR(G1837=账期!$A$74,G1837=账期!$A$77,G1837=账期!$A$76,G1837=账期!$A$79,G1837=账期!$A$80,G1837=账期!$A$81,G1837=账期!$A$83,G1837=账期!$A$85,G1837=账期!$A$87,G1837=账期!$A$89,G1837=账期!$A$91),60,IF(OR(G1837=账期!$A$93,G1837=账期!$A$94,G1837=账期!$A$95,G1837=账期!$A$96,G1837=账期!$A$98,G1837=账期!$A$99,G1837=账期!$A$101,G1837=账期!$A$102),90,0)))</f>
        <v>0</v>
      </c>
      <c r="AF1837" s="396"/>
      <c r="AG1837" s="384"/>
      <c r="AH1837" s="396" t="str">
        <f t="shared" si="306"/>
        <v/>
      </c>
    </row>
    <row r="1838" spans="1:34" ht="18" customHeight="1" x14ac:dyDescent="0.25">
      <c r="A1838" s="301" t="str">
        <f t="shared" si="301"/>
        <v/>
      </c>
      <c r="B1838" s="397"/>
      <c r="C1838" s="398"/>
      <c r="D1838" s="399"/>
      <c r="E1838" s="383" t="str">
        <f t="shared" si="304"/>
        <v>C</v>
      </c>
      <c r="F1838" s="383" t="str">
        <f t="shared" si="305"/>
        <v>C</v>
      </c>
      <c r="G1838" s="400"/>
      <c r="H1838" s="385" t="str">
        <f>IF(G1838="","",VLOOKUP(G1838,下拉数据源!J:K,2,0))</f>
        <v/>
      </c>
      <c r="I1838" s="385"/>
      <c r="J1838" s="385"/>
      <c r="K1838" s="386"/>
      <c r="L1838" s="401"/>
      <c r="M1838" s="384"/>
      <c r="N1838" s="384"/>
      <c r="O1838" s="384"/>
      <c r="P1838" s="386"/>
      <c r="Q1838" s="387"/>
      <c r="R1838" s="286"/>
      <c r="S1838" s="388">
        <f t="shared" si="302"/>
        <v>0</v>
      </c>
      <c r="T1838" s="389"/>
      <c r="U1838" s="389">
        <f t="shared" si="300"/>
        <v>0</v>
      </c>
      <c r="V1838" s="451"/>
      <c r="W1838" s="452"/>
      <c r="X1838" s="386"/>
      <c r="Y1838" s="390"/>
      <c r="Z1838" s="391"/>
      <c r="AA1838" s="392"/>
      <c r="AB1838" s="393"/>
      <c r="AC1838" s="394"/>
      <c r="AD1838" s="395">
        <f t="shared" si="303"/>
        <v>0</v>
      </c>
      <c r="AE1838" s="396">
        <f>IF(OR(G1838=账期!$A$18,G1838=账期!$A$20,G1838=账期!$A$22,G1838=账期!$A$24,G1838=账期!$A$25,G1838=账期!$A$27,G1838=账期!$A$26,G1838=账期!$A$28,G1838=账期!$A$30,G1838=账期!$A$32,G1838=账期!$A$34,G1838=账期!$A$35,G1838=账期!$A$37,G1838=账期!$A$39,G1838=账期!$A$40,G1838=账期!$A$41,G1838=账期!$A$42,G1838=账期!$A$43,G1838=账期!$A$44,G1838=账期!$A$45,G1838=账期!$A$46,G1838=账期!$A$48,G1838=账期!$A$50,G1838=账期!$A$51,G1838=账期!$A$52,G1838=账期!$A$53,G1838=账期!$A$54,G1838=账期!$A$56,G1838=账期!$A$57,G1838=账期!$A$58,G1838=账期!$A$59,G1838=账期!$A$60,G1838=账期!$A$61,G1838=账期!$A$62,G1838=账期!$A$63,G1838=账期!$A$64,G1838=账期!$A$66,G1838=账期!$A$67,G1838=账期!$A$68,G1838=账期!$A$70,G1838=账期!$A$71),30,IF(OR(G1838=账期!$A$74,G1838=账期!$A$77,G1838=账期!$A$76,G1838=账期!$A$79,G1838=账期!$A$80,G1838=账期!$A$81,G1838=账期!$A$83,G1838=账期!$A$85,G1838=账期!$A$87,G1838=账期!$A$89,G1838=账期!$A$91),60,IF(OR(G1838=账期!$A$93,G1838=账期!$A$94,G1838=账期!$A$95,G1838=账期!$A$96,G1838=账期!$A$98,G1838=账期!$A$99,G1838=账期!$A$101,G1838=账期!$A$102),90,0)))</f>
        <v>0</v>
      </c>
      <c r="AF1838" s="396"/>
      <c r="AG1838" s="384"/>
      <c r="AH1838" s="396" t="str">
        <f t="shared" si="306"/>
        <v/>
      </c>
    </row>
    <row r="1839" spans="1:34" ht="18" customHeight="1" x14ac:dyDescent="0.25">
      <c r="A1839" s="301" t="str">
        <f t="shared" si="301"/>
        <v/>
      </c>
      <c r="B1839" s="397"/>
      <c r="C1839" s="398"/>
      <c r="D1839" s="399"/>
      <c r="E1839" s="383" t="str">
        <f t="shared" si="304"/>
        <v>C</v>
      </c>
      <c r="F1839" s="383" t="str">
        <f t="shared" si="305"/>
        <v>C</v>
      </c>
      <c r="G1839" s="400"/>
      <c r="H1839" s="385" t="str">
        <f>IF(G1839="","",VLOOKUP(G1839,下拉数据源!J:K,2,0))</f>
        <v/>
      </c>
      <c r="I1839" s="385"/>
      <c r="J1839" s="385"/>
      <c r="K1839" s="386"/>
      <c r="L1839" s="401"/>
      <c r="M1839" s="384"/>
      <c r="N1839" s="384"/>
      <c r="O1839" s="384"/>
      <c r="P1839" s="386"/>
      <c r="Q1839" s="387"/>
      <c r="R1839" s="286"/>
      <c r="S1839" s="388">
        <f t="shared" si="302"/>
        <v>0</v>
      </c>
      <c r="T1839" s="389"/>
      <c r="U1839" s="389">
        <f t="shared" si="300"/>
        <v>0</v>
      </c>
      <c r="V1839" s="451"/>
      <c r="W1839" s="452"/>
      <c r="X1839" s="386"/>
      <c r="Y1839" s="390"/>
      <c r="Z1839" s="391"/>
      <c r="AA1839" s="392"/>
      <c r="AB1839" s="393"/>
      <c r="AC1839" s="394"/>
      <c r="AD1839" s="395">
        <f t="shared" si="303"/>
        <v>0</v>
      </c>
      <c r="AE1839" s="396">
        <f>IF(OR(G1839=账期!$A$18,G1839=账期!$A$20,G1839=账期!$A$22,G1839=账期!$A$24,G1839=账期!$A$25,G1839=账期!$A$27,G1839=账期!$A$26,G1839=账期!$A$28,G1839=账期!$A$30,G1839=账期!$A$32,G1839=账期!$A$34,G1839=账期!$A$35,G1839=账期!$A$37,G1839=账期!$A$39,G1839=账期!$A$40,G1839=账期!$A$41,G1839=账期!$A$42,G1839=账期!$A$43,G1839=账期!$A$44,G1839=账期!$A$45,G1839=账期!$A$46,G1839=账期!$A$48,G1839=账期!$A$50,G1839=账期!$A$51,G1839=账期!$A$52,G1839=账期!$A$53,G1839=账期!$A$54,G1839=账期!$A$56,G1839=账期!$A$57,G1839=账期!$A$58,G1839=账期!$A$59,G1839=账期!$A$60,G1839=账期!$A$61,G1839=账期!$A$62,G1839=账期!$A$63,G1839=账期!$A$64,G1839=账期!$A$66,G1839=账期!$A$67,G1839=账期!$A$68,G1839=账期!$A$70,G1839=账期!$A$71),30,IF(OR(G1839=账期!$A$74,G1839=账期!$A$77,G1839=账期!$A$76,G1839=账期!$A$79,G1839=账期!$A$80,G1839=账期!$A$81,G1839=账期!$A$83,G1839=账期!$A$85,G1839=账期!$A$87,G1839=账期!$A$89,G1839=账期!$A$91),60,IF(OR(G1839=账期!$A$93,G1839=账期!$A$94,G1839=账期!$A$95,G1839=账期!$A$96,G1839=账期!$A$98,G1839=账期!$A$99,G1839=账期!$A$101,G1839=账期!$A$102),90,0)))</f>
        <v>0</v>
      </c>
      <c r="AF1839" s="396"/>
      <c r="AG1839" s="384"/>
      <c r="AH1839" s="396" t="str">
        <f t="shared" si="306"/>
        <v/>
      </c>
    </row>
    <row r="1840" spans="1:34" ht="18" customHeight="1" x14ac:dyDescent="0.25">
      <c r="A1840" s="301" t="str">
        <f t="shared" si="301"/>
        <v/>
      </c>
      <c r="B1840" s="397"/>
      <c r="C1840" s="398"/>
      <c r="D1840" s="399"/>
      <c r="E1840" s="383" t="str">
        <f t="shared" si="304"/>
        <v>C</v>
      </c>
      <c r="F1840" s="383" t="str">
        <f t="shared" si="305"/>
        <v>C</v>
      </c>
      <c r="G1840" s="400"/>
      <c r="H1840" s="385" t="str">
        <f>IF(G1840="","",VLOOKUP(G1840,下拉数据源!J:K,2,0))</f>
        <v/>
      </c>
      <c r="I1840" s="385"/>
      <c r="J1840" s="385"/>
      <c r="K1840" s="386"/>
      <c r="L1840" s="401"/>
      <c r="M1840" s="384"/>
      <c r="N1840" s="384"/>
      <c r="O1840" s="384"/>
      <c r="P1840" s="386"/>
      <c r="Q1840" s="387"/>
      <c r="R1840" s="286"/>
      <c r="S1840" s="388">
        <f t="shared" si="302"/>
        <v>0</v>
      </c>
      <c r="T1840" s="389"/>
      <c r="U1840" s="389">
        <f t="shared" si="300"/>
        <v>0</v>
      </c>
      <c r="V1840" s="451"/>
      <c r="W1840" s="452"/>
      <c r="X1840" s="386"/>
      <c r="Y1840" s="390"/>
      <c r="Z1840" s="391"/>
      <c r="AA1840" s="392"/>
      <c r="AB1840" s="393"/>
      <c r="AC1840" s="394"/>
      <c r="AD1840" s="395">
        <f t="shared" si="303"/>
        <v>0</v>
      </c>
      <c r="AE1840" s="396">
        <f>IF(OR(G1840=账期!$A$18,G1840=账期!$A$20,G1840=账期!$A$22,G1840=账期!$A$24,G1840=账期!$A$25,G1840=账期!$A$27,G1840=账期!$A$26,G1840=账期!$A$28,G1840=账期!$A$30,G1840=账期!$A$32,G1840=账期!$A$34,G1840=账期!$A$35,G1840=账期!$A$37,G1840=账期!$A$39,G1840=账期!$A$40,G1840=账期!$A$41,G1840=账期!$A$42,G1840=账期!$A$43,G1840=账期!$A$44,G1840=账期!$A$45,G1840=账期!$A$46,G1840=账期!$A$48,G1840=账期!$A$50,G1840=账期!$A$51,G1840=账期!$A$52,G1840=账期!$A$53,G1840=账期!$A$54,G1840=账期!$A$56,G1840=账期!$A$57,G1840=账期!$A$58,G1840=账期!$A$59,G1840=账期!$A$60,G1840=账期!$A$61,G1840=账期!$A$62,G1840=账期!$A$63,G1840=账期!$A$64,G1840=账期!$A$66,G1840=账期!$A$67,G1840=账期!$A$68,G1840=账期!$A$70,G1840=账期!$A$71),30,IF(OR(G1840=账期!$A$74,G1840=账期!$A$77,G1840=账期!$A$76,G1840=账期!$A$79,G1840=账期!$A$80,G1840=账期!$A$81,G1840=账期!$A$83,G1840=账期!$A$85,G1840=账期!$A$87,G1840=账期!$A$89,G1840=账期!$A$91),60,IF(OR(G1840=账期!$A$93,G1840=账期!$A$94,G1840=账期!$A$95,G1840=账期!$A$96,G1840=账期!$A$98,G1840=账期!$A$99,G1840=账期!$A$101,G1840=账期!$A$102),90,0)))</f>
        <v>0</v>
      </c>
      <c r="AF1840" s="396"/>
      <c r="AG1840" s="384"/>
      <c r="AH1840" s="396" t="str">
        <f t="shared" si="306"/>
        <v/>
      </c>
    </row>
    <row r="1841" spans="1:34" ht="18" customHeight="1" x14ac:dyDescent="0.25">
      <c r="A1841" s="301" t="str">
        <f t="shared" si="301"/>
        <v/>
      </c>
      <c r="B1841" s="397"/>
      <c r="C1841" s="398"/>
      <c r="D1841" s="399"/>
      <c r="E1841" s="383" t="str">
        <f t="shared" si="304"/>
        <v>C</v>
      </c>
      <c r="F1841" s="383" t="str">
        <f t="shared" si="305"/>
        <v>C</v>
      </c>
      <c r="G1841" s="400"/>
      <c r="H1841" s="385" t="str">
        <f>IF(G1841="","",VLOOKUP(G1841,下拉数据源!J:K,2,0))</f>
        <v/>
      </c>
      <c r="I1841" s="385"/>
      <c r="J1841" s="385"/>
      <c r="K1841" s="386"/>
      <c r="L1841" s="401"/>
      <c r="M1841" s="384"/>
      <c r="N1841" s="384"/>
      <c r="O1841" s="384"/>
      <c r="P1841" s="386"/>
      <c r="Q1841" s="387"/>
      <c r="R1841" s="286"/>
      <c r="S1841" s="388">
        <f t="shared" si="302"/>
        <v>0</v>
      </c>
      <c r="T1841" s="389"/>
      <c r="U1841" s="389">
        <f t="shared" si="300"/>
        <v>0</v>
      </c>
      <c r="V1841" s="451"/>
      <c r="W1841" s="452"/>
      <c r="X1841" s="386"/>
      <c r="Y1841" s="390"/>
      <c r="Z1841" s="391"/>
      <c r="AA1841" s="392"/>
      <c r="AB1841" s="393"/>
      <c r="AC1841" s="394"/>
      <c r="AD1841" s="395">
        <f t="shared" si="303"/>
        <v>0</v>
      </c>
      <c r="AE1841" s="396">
        <f>IF(OR(G1841=账期!$A$18,G1841=账期!$A$20,G1841=账期!$A$22,G1841=账期!$A$24,G1841=账期!$A$25,G1841=账期!$A$27,G1841=账期!$A$26,G1841=账期!$A$28,G1841=账期!$A$30,G1841=账期!$A$32,G1841=账期!$A$34,G1841=账期!$A$35,G1841=账期!$A$37,G1841=账期!$A$39,G1841=账期!$A$40,G1841=账期!$A$41,G1841=账期!$A$42,G1841=账期!$A$43,G1841=账期!$A$44,G1841=账期!$A$45,G1841=账期!$A$46,G1841=账期!$A$48,G1841=账期!$A$50,G1841=账期!$A$51,G1841=账期!$A$52,G1841=账期!$A$53,G1841=账期!$A$54,G1841=账期!$A$56,G1841=账期!$A$57,G1841=账期!$A$58,G1841=账期!$A$59,G1841=账期!$A$60,G1841=账期!$A$61,G1841=账期!$A$62,G1841=账期!$A$63,G1841=账期!$A$64,G1841=账期!$A$66,G1841=账期!$A$67,G1841=账期!$A$68,G1841=账期!$A$70,G1841=账期!$A$71),30,IF(OR(G1841=账期!$A$74,G1841=账期!$A$77,G1841=账期!$A$76,G1841=账期!$A$79,G1841=账期!$A$80,G1841=账期!$A$81,G1841=账期!$A$83,G1841=账期!$A$85,G1841=账期!$A$87,G1841=账期!$A$89,G1841=账期!$A$91),60,IF(OR(G1841=账期!$A$93,G1841=账期!$A$94,G1841=账期!$A$95,G1841=账期!$A$96,G1841=账期!$A$98,G1841=账期!$A$99,G1841=账期!$A$101,G1841=账期!$A$102),90,0)))</f>
        <v>0</v>
      </c>
      <c r="AF1841" s="396"/>
      <c r="AG1841" s="384"/>
      <c r="AH1841" s="396" t="str">
        <f t="shared" si="306"/>
        <v/>
      </c>
    </row>
    <row r="1842" spans="1:34" ht="18" customHeight="1" x14ac:dyDescent="0.25">
      <c r="A1842" s="301" t="str">
        <f t="shared" si="301"/>
        <v/>
      </c>
      <c r="B1842" s="397"/>
      <c r="C1842" s="398"/>
      <c r="D1842" s="399"/>
      <c r="E1842" s="383" t="str">
        <f t="shared" si="304"/>
        <v>C</v>
      </c>
      <c r="F1842" s="383" t="str">
        <f t="shared" si="305"/>
        <v>C</v>
      </c>
      <c r="G1842" s="400"/>
      <c r="H1842" s="385" t="str">
        <f>IF(G1842="","",VLOOKUP(G1842,下拉数据源!J:K,2,0))</f>
        <v/>
      </c>
      <c r="I1842" s="385"/>
      <c r="J1842" s="385"/>
      <c r="K1842" s="386"/>
      <c r="L1842" s="401"/>
      <c r="M1842" s="384"/>
      <c r="N1842" s="384"/>
      <c r="O1842" s="384"/>
      <c r="P1842" s="386"/>
      <c r="Q1842" s="387"/>
      <c r="R1842" s="286"/>
      <c r="S1842" s="388">
        <f t="shared" si="302"/>
        <v>0</v>
      </c>
      <c r="T1842" s="389"/>
      <c r="U1842" s="389">
        <f t="shared" si="300"/>
        <v>0</v>
      </c>
      <c r="V1842" s="451"/>
      <c r="W1842" s="452"/>
      <c r="X1842" s="386"/>
      <c r="Y1842" s="390"/>
      <c r="Z1842" s="391"/>
      <c r="AA1842" s="392"/>
      <c r="AB1842" s="393"/>
      <c r="AC1842" s="394"/>
      <c r="AD1842" s="395">
        <f t="shared" si="303"/>
        <v>0</v>
      </c>
      <c r="AE1842" s="396">
        <f>IF(OR(G1842=账期!$A$18,G1842=账期!$A$20,G1842=账期!$A$22,G1842=账期!$A$24,G1842=账期!$A$25,G1842=账期!$A$27,G1842=账期!$A$26,G1842=账期!$A$28,G1842=账期!$A$30,G1842=账期!$A$32,G1842=账期!$A$34,G1842=账期!$A$35,G1842=账期!$A$37,G1842=账期!$A$39,G1842=账期!$A$40,G1842=账期!$A$41,G1842=账期!$A$42,G1842=账期!$A$43,G1842=账期!$A$44,G1842=账期!$A$45,G1842=账期!$A$46,G1842=账期!$A$48,G1842=账期!$A$50,G1842=账期!$A$51,G1842=账期!$A$52,G1842=账期!$A$53,G1842=账期!$A$54,G1842=账期!$A$56,G1842=账期!$A$57,G1842=账期!$A$58,G1842=账期!$A$59,G1842=账期!$A$60,G1842=账期!$A$61,G1842=账期!$A$62,G1842=账期!$A$63,G1842=账期!$A$64,G1842=账期!$A$66,G1842=账期!$A$67,G1842=账期!$A$68,G1842=账期!$A$70,G1842=账期!$A$71),30,IF(OR(G1842=账期!$A$74,G1842=账期!$A$77,G1842=账期!$A$76,G1842=账期!$A$79,G1842=账期!$A$80,G1842=账期!$A$81,G1842=账期!$A$83,G1842=账期!$A$85,G1842=账期!$A$87,G1842=账期!$A$89,G1842=账期!$A$91),60,IF(OR(G1842=账期!$A$93,G1842=账期!$A$94,G1842=账期!$A$95,G1842=账期!$A$96,G1842=账期!$A$98,G1842=账期!$A$99,G1842=账期!$A$101,G1842=账期!$A$102),90,0)))</f>
        <v>0</v>
      </c>
      <c r="AF1842" s="396"/>
      <c r="AG1842" s="384"/>
      <c r="AH1842" s="396" t="str">
        <f t="shared" si="306"/>
        <v/>
      </c>
    </row>
    <row r="1843" spans="1:34" ht="18" customHeight="1" x14ac:dyDescent="0.25">
      <c r="A1843" s="301" t="str">
        <f t="shared" si="301"/>
        <v/>
      </c>
      <c r="B1843" s="397"/>
      <c r="C1843" s="398"/>
      <c r="D1843" s="399"/>
      <c r="E1843" s="383" t="str">
        <f t="shared" si="304"/>
        <v>C</v>
      </c>
      <c r="F1843" s="383" t="str">
        <f t="shared" si="305"/>
        <v>C</v>
      </c>
      <c r="G1843" s="400"/>
      <c r="H1843" s="385" t="str">
        <f>IF(G1843="","",VLOOKUP(G1843,下拉数据源!J:K,2,0))</f>
        <v/>
      </c>
      <c r="I1843" s="385"/>
      <c r="J1843" s="385"/>
      <c r="K1843" s="386"/>
      <c r="L1843" s="401"/>
      <c r="M1843" s="384"/>
      <c r="N1843" s="384"/>
      <c r="O1843" s="384"/>
      <c r="P1843" s="386"/>
      <c r="Q1843" s="387"/>
      <c r="R1843" s="286"/>
      <c r="S1843" s="388">
        <f t="shared" si="302"/>
        <v>0</v>
      </c>
      <c r="T1843" s="389"/>
      <c r="U1843" s="389">
        <f t="shared" si="300"/>
        <v>0</v>
      </c>
      <c r="V1843" s="451"/>
      <c r="W1843" s="452"/>
      <c r="X1843" s="386"/>
      <c r="Y1843" s="390"/>
      <c r="Z1843" s="391"/>
      <c r="AA1843" s="392"/>
      <c r="AB1843" s="393"/>
      <c r="AC1843" s="394"/>
      <c r="AD1843" s="395">
        <f t="shared" si="303"/>
        <v>0</v>
      </c>
      <c r="AE1843" s="396">
        <f>IF(OR(G1843=账期!$A$18,G1843=账期!$A$20,G1843=账期!$A$22,G1843=账期!$A$24,G1843=账期!$A$25,G1843=账期!$A$27,G1843=账期!$A$26,G1843=账期!$A$28,G1843=账期!$A$30,G1843=账期!$A$32,G1843=账期!$A$34,G1843=账期!$A$35,G1843=账期!$A$37,G1843=账期!$A$39,G1843=账期!$A$40,G1843=账期!$A$41,G1843=账期!$A$42,G1843=账期!$A$43,G1843=账期!$A$44,G1843=账期!$A$45,G1843=账期!$A$46,G1843=账期!$A$48,G1843=账期!$A$50,G1843=账期!$A$51,G1843=账期!$A$52,G1843=账期!$A$53,G1843=账期!$A$54,G1843=账期!$A$56,G1843=账期!$A$57,G1843=账期!$A$58,G1843=账期!$A$59,G1843=账期!$A$60,G1843=账期!$A$61,G1843=账期!$A$62,G1843=账期!$A$63,G1843=账期!$A$64,G1843=账期!$A$66,G1843=账期!$A$67,G1843=账期!$A$68,G1843=账期!$A$70,G1843=账期!$A$71),30,IF(OR(G1843=账期!$A$74,G1843=账期!$A$77,G1843=账期!$A$76,G1843=账期!$A$79,G1843=账期!$A$80,G1843=账期!$A$81,G1843=账期!$A$83,G1843=账期!$A$85,G1843=账期!$A$87,G1843=账期!$A$89,G1843=账期!$A$91),60,IF(OR(G1843=账期!$A$93,G1843=账期!$A$94,G1843=账期!$A$95,G1843=账期!$A$96,G1843=账期!$A$98,G1843=账期!$A$99,G1843=账期!$A$101,G1843=账期!$A$102),90,0)))</f>
        <v>0</v>
      </c>
      <c r="AF1843" s="396"/>
      <c r="AG1843" s="384"/>
      <c r="AH1843" s="396" t="str">
        <f t="shared" si="306"/>
        <v/>
      </c>
    </row>
    <row r="1844" spans="1:34" ht="18" customHeight="1" x14ac:dyDescent="0.25">
      <c r="A1844" s="301" t="str">
        <f t="shared" si="301"/>
        <v/>
      </c>
      <c r="B1844" s="397"/>
      <c r="C1844" s="398"/>
      <c r="D1844" s="399"/>
      <c r="E1844" s="383" t="str">
        <f t="shared" si="304"/>
        <v>C</v>
      </c>
      <c r="F1844" s="383" t="str">
        <f t="shared" si="305"/>
        <v>C</v>
      </c>
      <c r="G1844" s="400"/>
      <c r="H1844" s="385" t="str">
        <f>IF(G1844="","",VLOOKUP(G1844,下拉数据源!J:K,2,0))</f>
        <v/>
      </c>
      <c r="I1844" s="385"/>
      <c r="J1844" s="385"/>
      <c r="K1844" s="386"/>
      <c r="L1844" s="401"/>
      <c r="M1844" s="384"/>
      <c r="N1844" s="384"/>
      <c r="O1844" s="384"/>
      <c r="P1844" s="386"/>
      <c r="Q1844" s="387"/>
      <c r="R1844" s="286"/>
      <c r="S1844" s="388">
        <f t="shared" si="302"/>
        <v>0</v>
      </c>
      <c r="T1844" s="389"/>
      <c r="U1844" s="389">
        <f t="shared" si="300"/>
        <v>0</v>
      </c>
      <c r="V1844" s="451"/>
      <c r="W1844" s="452"/>
      <c r="X1844" s="386"/>
      <c r="Y1844" s="390"/>
      <c r="Z1844" s="391"/>
      <c r="AA1844" s="392"/>
      <c r="AB1844" s="393"/>
      <c r="AC1844" s="394"/>
      <c r="AD1844" s="395">
        <f t="shared" si="303"/>
        <v>0</v>
      </c>
      <c r="AE1844" s="396">
        <f>IF(OR(G1844=账期!$A$18,G1844=账期!$A$20,G1844=账期!$A$22,G1844=账期!$A$24,G1844=账期!$A$25,G1844=账期!$A$27,G1844=账期!$A$26,G1844=账期!$A$28,G1844=账期!$A$30,G1844=账期!$A$32,G1844=账期!$A$34,G1844=账期!$A$35,G1844=账期!$A$37,G1844=账期!$A$39,G1844=账期!$A$40,G1844=账期!$A$41,G1844=账期!$A$42,G1844=账期!$A$43,G1844=账期!$A$44,G1844=账期!$A$45,G1844=账期!$A$46,G1844=账期!$A$48,G1844=账期!$A$50,G1844=账期!$A$51,G1844=账期!$A$52,G1844=账期!$A$53,G1844=账期!$A$54,G1844=账期!$A$56,G1844=账期!$A$57,G1844=账期!$A$58,G1844=账期!$A$59,G1844=账期!$A$60,G1844=账期!$A$61,G1844=账期!$A$62,G1844=账期!$A$63,G1844=账期!$A$64,G1844=账期!$A$66,G1844=账期!$A$67,G1844=账期!$A$68,G1844=账期!$A$70,G1844=账期!$A$71),30,IF(OR(G1844=账期!$A$74,G1844=账期!$A$77,G1844=账期!$A$76,G1844=账期!$A$79,G1844=账期!$A$80,G1844=账期!$A$81,G1844=账期!$A$83,G1844=账期!$A$85,G1844=账期!$A$87,G1844=账期!$A$89,G1844=账期!$A$91),60,IF(OR(G1844=账期!$A$93,G1844=账期!$A$94,G1844=账期!$A$95,G1844=账期!$A$96,G1844=账期!$A$98,G1844=账期!$A$99,G1844=账期!$A$101,G1844=账期!$A$102),90,0)))</f>
        <v>0</v>
      </c>
      <c r="AF1844" s="396"/>
      <c r="AG1844" s="384"/>
      <c r="AH1844" s="396" t="str">
        <f t="shared" si="306"/>
        <v/>
      </c>
    </row>
    <row r="1845" spans="1:34" ht="18" customHeight="1" x14ac:dyDescent="0.25">
      <c r="A1845" s="301" t="str">
        <f t="shared" si="301"/>
        <v/>
      </c>
      <c r="B1845" s="397"/>
      <c r="C1845" s="398"/>
      <c r="D1845" s="399"/>
      <c r="E1845" s="383" t="str">
        <f t="shared" si="304"/>
        <v>C</v>
      </c>
      <c r="F1845" s="383" t="str">
        <f t="shared" si="305"/>
        <v>C</v>
      </c>
      <c r="G1845" s="400"/>
      <c r="H1845" s="385" t="str">
        <f>IF(G1845="","",VLOOKUP(G1845,下拉数据源!J:K,2,0))</f>
        <v/>
      </c>
      <c r="I1845" s="385"/>
      <c r="J1845" s="385"/>
      <c r="K1845" s="386"/>
      <c r="L1845" s="401"/>
      <c r="M1845" s="384"/>
      <c r="N1845" s="384"/>
      <c r="O1845" s="384"/>
      <c r="P1845" s="386"/>
      <c r="Q1845" s="387"/>
      <c r="R1845" s="286"/>
      <c r="S1845" s="388">
        <f t="shared" si="302"/>
        <v>0</v>
      </c>
      <c r="T1845" s="389"/>
      <c r="U1845" s="389">
        <f t="shared" si="300"/>
        <v>0</v>
      </c>
      <c r="V1845" s="451"/>
      <c r="W1845" s="452"/>
      <c r="X1845" s="386"/>
      <c r="Y1845" s="390"/>
      <c r="Z1845" s="391"/>
      <c r="AA1845" s="392"/>
      <c r="AB1845" s="393"/>
      <c r="AC1845" s="394"/>
      <c r="AD1845" s="395">
        <f t="shared" si="303"/>
        <v>0</v>
      </c>
      <c r="AE1845" s="396">
        <f>IF(OR(G1845=账期!$A$18,G1845=账期!$A$20,G1845=账期!$A$22,G1845=账期!$A$24,G1845=账期!$A$25,G1845=账期!$A$27,G1845=账期!$A$26,G1845=账期!$A$28,G1845=账期!$A$30,G1845=账期!$A$32,G1845=账期!$A$34,G1845=账期!$A$35,G1845=账期!$A$37,G1845=账期!$A$39,G1845=账期!$A$40,G1845=账期!$A$41,G1845=账期!$A$42,G1845=账期!$A$43,G1845=账期!$A$44,G1845=账期!$A$45,G1845=账期!$A$46,G1845=账期!$A$48,G1845=账期!$A$50,G1845=账期!$A$51,G1845=账期!$A$52,G1845=账期!$A$53,G1845=账期!$A$54,G1845=账期!$A$56,G1845=账期!$A$57,G1845=账期!$A$58,G1845=账期!$A$59,G1845=账期!$A$60,G1845=账期!$A$61,G1845=账期!$A$62,G1845=账期!$A$63,G1845=账期!$A$64,G1845=账期!$A$66,G1845=账期!$A$67,G1845=账期!$A$68,G1845=账期!$A$70,G1845=账期!$A$71),30,IF(OR(G1845=账期!$A$74,G1845=账期!$A$77,G1845=账期!$A$76,G1845=账期!$A$79,G1845=账期!$A$80,G1845=账期!$A$81,G1845=账期!$A$83,G1845=账期!$A$85,G1845=账期!$A$87,G1845=账期!$A$89,G1845=账期!$A$91),60,IF(OR(G1845=账期!$A$93,G1845=账期!$A$94,G1845=账期!$A$95,G1845=账期!$A$96,G1845=账期!$A$98,G1845=账期!$A$99,G1845=账期!$A$101,G1845=账期!$A$102),90,0)))</f>
        <v>0</v>
      </c>
      <c r="AF1845" s="396"/>
      <c r="AG1845" s="384"/>
      <c r="AH1845" s="396" t="str">
        <f t="shared" si="306"/>
        <v/>
      </c>
    </row>
    <row r="1846" spans="1:34" ht="18" customHeight="1" x14ac:dyDescent="0.25">
      <c r="A1846" s="301" t="str">
        <f t="shared" si="301"/>
        <v/>
      </c>
      <c r="B1846" s="397"/>
      <c r="C1846" s="398"/>
      <c r="D1846" s="399"/>
      <c r="E1846" s="383" t="str">
        <f t="shared" si="304"/>
        <v>C</v>
      </c>
      <c r="F1846" s="383" t="str">
        <f t="shared" si="305"/>
        <v>C</v>
      </c>
      <c r="G1846" s="400"/>
      <c r="H1846" s="385" t="str">
        <f>IF(G1846="","",VLOOKUP(G1846,下拉数据源!J:K,2,0))</f>
        <v/>
      </c>
      <c r="I1846" s="385"/>
      <c r="J1846" s="385"/>
      <c r="K1846" s="386"/>
      <c r="L1846" s="401"/>
      <c r="M1846" s="384"/>
      <c r="N1846" s="384"/>
      <c r="O1846" s="384"/>
      <c r="P1846" s="386"/>
      <c r="Q1846" s="387"/>
      <c r="R1846" s="286"/>
      <c r="S1846" s="388">
        <f t="shared" si="302"/>
        <v>0</v>
      </c>
      <c r="T1846" s="389"/>
      <c r="U1846" s="389">
        <f t="shared" si="300"/>
        <v>0</v>
      </c>
      <c r="V1846" s="451"/>
      <c r="W1846" s="452"/>
      <c r="X1846" s="386"/>
      <c r="Y1846" s="390"/>
      <c r="Z1846" s="391"/>
      <c r="AA1846" s="392"/>
      <c r="AB1846" s="393"/>
      <c r="AC1846" s="394"/>
      <c r="AD1846" s="395">
        <f t="shared" si="303"/>
        <v>0</v>
      </c>
      <c r="AE1846" s="396">
        <f>IF(OR(G1846=账期!$A$18,G1846=账期!$A$20,G1846=账期!$A$22,G1846=账期!$A$24,G1846=账期!$A$25,G1846=账期!$A$27,G1846=账期!$A$26,G1846=账期!$A$28,G1846=账期!$A$30,G1846=账期!$A$32,G1846=账期!$A$34,G1846=账期!$A$35,G1846=账期!$A$37,G1846=账期!$A$39,G1846=账期!$A$40,G1846=账期!$A$41,G1846=账期!$A$42,G1846=账期!$A$43,G1846=账期!$A$44,G1846=账期!$A$45,G1846=账期!$A$46,G1846=账期!$A$48,G1846=账期!$A$50,G1846=账期!$A$51,G1846=账期!$A$52,G1846=账期!$A$53,G1846=账期!$A$54,G1846=账期!$A$56,G1846=账期!$A$57,G1846=账期!$A$58,G1846=账期!$A$59,G1846=账期!$A$60,G1846=账期!$A$61,G1846=账期!$A$62,G1846=账期!$A$63,G1846=账期!$A$64,G1846=账期!$A$66,G1846=账期!$A$67,G1846=账期!$A$68,G1846=账期!$A$70,G1846=账期!$A$71),30,IF(OR(G1846=账期!$A$74,G1846=账期!$A$77,G1846=账期!$A$76,G1846=账期!$A$79,G1846=账期!$A$80,G1846=账期!$A$81,G1846=账期!$A$83,G1846=账期!$A$85,G1846=账期!$A$87,G1846=账期!$A$89,G1846=账期!$A$91),60,IF(OR(G1846=账期!$A$93,G1846=账期!$A$94,G1846=账期!$A$95,G1846=账期!$A$96,G1846=账期!$A$98,G1846=账期!$A$99,G1846=账期!$A$101,G1846=账期!$A$102),90,0)))</f>
        <v>0</v>
      </c>
      <c r="AF1846" s="396"/>
      <c r="AG1846" s="384"/>
      <c r="AH1846" s="396" t="str">
        <f t="shared" si="306"/>
        <v/>
      </c>
    </row>
    <row r="1847" spans="1:34" ht="18" customHeight="1" x14ac:dyDescent="0.25">
      <c r="A1847" s="301" t="str">
        <f t="shared" si="301"/>
        <v/>
      </c>
      <c r="B1847" s="397"/>
      <c r="C1847" s="398"/>
      <c r="D1847" s="399"/>
      <c r="E1847" s="383" t="str">
        <f t="shared" si="304"/>
        <v>C</v>
      </c>
      <c r="F1847" s="383" t="str">
        <f t="shared" si="305"/>
        <v>C</v>
      </c>
      <c r="G1847" s="400"/>
      <c r="H1847" s="385" t="str">
        <f>IF(G1847="","",VLOOKUP(G1847,下拉数据源!J:K,2,0))</f>
        <v/>
      </c>
      <c r="I1847" s="385"/>
      <c r="J1847" s="385"/>
      <c r="K1847" s="386"/>
      <c r="L1847" s="401"/>
      <c r="M1847" s="384"/>
      <c r="N1847" s="384"/>
      <c r="O1847" s="384"/>
      <c r="P1847" s="386"/>
      <c r="Q1847" s="387"/>
      <c r="R1847" s="286"/>
      <c r="S1847" s="388">
        <f t="shared" si="302"/>
        <v>0</v>
      </c>
      <c r="T1847" s="389"/>
      <c r="U1847" s="389">
        <f t="shared" si="300"/>
        <v>0</v>
      </c>
      <c r="V1847" s="451"/>
      <c r="W1847" s="452"/>
      <c r="X1847" s="386"/>
      <c r="Y1847" s="390"/>
      <c r="Z1847" s="391"/>
      <c r="AA1847" s="392"/>
      <c r="AB1847" s="393"/>
      <c r="AC1847" s="394"/>
      <c r="AD1847" s="395">
        <f t="shared" si="303"/>
        <v>0</v>
      </c>
      <c r="AE1847" s="396">
        <f>IF(OR(G1847=账期!$A$18,G1847=账期!$A$20,G1847=账期!$A$22,G1847=账期!$A$24,G1847=账期!$A$25,G1847=账期!$A$27,G1847=账期!$A$26,G1847=账期!$A$28,G1847=账期!$A$30,G1847=账期!$A$32,G1847=账期!$A$34,G1847=账期!$A$35,G1847=账期!$A$37,G1847=账期!$A$39,G1847=账期!$A$40,G1847=账期!$A$41,G1847=账期!$A$42,G1847=账期!$A$43,G1847=账期!$A$44,G1847=账期!$A$45,G1847=账期!$A$46,G1847=账期!$A$48,G1847=账期!$A$50,G1847=账期!$A$51,G1847=账期!$A$52,G1847=账期!$A$53,G1847=账期!$A$54,G1847=账期!$A$56,G1847=账期!$A$57,G1847=账期!$A$58,G1847=账期!$A$59,G1847=账期!$A$60,G1847=账期!$A$61,G1847=账期!$A$62,G1847=账期!$A$63,G1847=账期!$A$64,G1847=账期!$A$66,G1847=账期!$A$67,G1847=账期!$A$68,G1847=账期!$A$70,G1847=账期!$A$71),30,IF(OR(G1847=账期!$A$74,G1847=账期!$A$77,G1847=账期!$A$76,G1847=账期!$A$79,G1847=账期!$A$80,G1847=账期!$A$81,G1847=账期!$A$83,G1847=账期!$A$85,G1847=账期!$A$87,G1847=账期!$A$89,G1847=账期!$A$91),60,IF(OR(G1847=账期!$A$93,G1847=账期!$A$94,G1847=账期!$A$95,G1847=账期!$A$96,G1847=账期!$A$98,G1847=账期!$A$99,G1847=账期!$A$101,G1847=账期!$A$102),90,0)))</f>
        <v>0</v>
      </c>
      <c r="AF1847" s="396"/>
      <c r="AG1847" s="384"/>
      <c r="AH1847" s="396" t="str">
        <f t="shared" si="306"/>
        <v/>
      </c>
    </row>
    <row r="1848" spans="1:34" ht="18" customHeight="1" x14ac:dyDescent="0.25">
      <c r="A1848" s="301" t="str">
        <f t="shared" si="301"/>
        <v/>
      </c>
      <c r="B1848" s="397"/>
      <c r="C1848" s="398"/>
      <c r="D1848" s="399"/>
      <c r="E1848" s="383" t="str">
        <f t="shared" si="304"/>
        <v>C</v>
      </c>
      <c r="F1848" s="383" t="str">
        <f t="shared" si="305"/>
        <v>C</v>
      </c>
      <c r="G1848" s="400"/>
      <c r="H1848" s="385" t="str">
        <f>IF(G1848="","",VLOOKUP(G1848,下拉数据源!J:K,2,0))</f>
        <v/>
      </c>
      <c r="I1848" s="385"/>
      <c r="J1848" s="385"/>
      <c r="K1848" s="386"/>
      <c r="L1848" s="401"/>
      <c r="M1848" s="384"/>
      <c r="N1848" s="384"/>
      <c r="O1848" s="384"/>
      <c r="P1848" s="386"/>
      <c r="Q1848" s="387"/>
      <c r="R1848" s="286"/>
      <c r="S1848" s="388">
        <f t="shared" si="302"/>
        <v>0</v>
      </c>
      <c r="T1848" s="389"/>
      <c r="U1848" s="389">
        <f t="shared" si="300"/>
        <v>0</v>
      </c>
      <c r="V1848" s="451"/>
      <c r="W1848" s="452"/>
      <c r="X1848" s="386"/>
      <c r="Y1848" s="390"/>
      <c r="Z1848" s="391"/>
      <c r="AA1848" s="392"/>
      <c r="AB1848" s="393"/>
      <c r="AC1848" s="394"/>
      <c r="AD1848" s="395">
        <f t="shared" si="303"/>
        <v>0</v>
      </c>
      <c r="AE1848" s="396">
        <f>IF(OR(G1848=账期!$A$18,G1848=账期!$A$20,G1848=账期!$A$22,G1848=账期!$A$24,G1848=账期!$A$25,G1848=账期!$A$27,G1848=账期!$A$26,G1848=账期!$A$28,G1848=账期!$A$30,G1848=账期!$A$32,G1848=账期!$A$34,G1848=账期!$A$35,G1848=账期!$A$37,G1848=账期!$A$39,G1848=账期!$A$40,G1848=账期!$A$41,G1848=账期!$A$42,G1848=账期!$A$43,G1848=账期!$A$44,G1848=账期!$A$45,G1848=账期!$A$46,G1848=账期!$A$48,G1848=账期!$A$50,G1848=账期!$A$51,G1848=账期!$A$52,G1848=账期!$A$53,G1848=账期!$A$54,G1848=账期!$A$56,G1848=账期!$A$57,G1848=账期!$A$58,G1848=账期!$A$59,G1848=账期!$A$60,G1848=账期!$A$61,G1848=账期!$A$62,G1848=账期!$A$63,G1848=账期!$A$64,G1848=账期!$A$66,G1848=账期!$A$67,G1848=账期!$A$68,G1848=账期!$A$70,G1848=账期!$A$71),30,IF(OR(G1848=账期!$A$74,G1848=账期!$A$77,G1848=账期!$A$76,G1848=账期!$A$79,G1848=账期!$A$80,G1848=账期!$A$81,G1848=账期!$A$83,G1848=账期!$A$85,G1848=账期!$A$87,G1848=账期!$A$89,G1848=账期!$A$91),60,IF(OR(G1848=账期!$A$93,G1848=账期!$A$94,G1848=账期!$A$95,G1848=账期!$A$96,G1848=账期!$A$98,G1848=账期!$A$99,G1848=账期!$A$101,G1848=账期!$A$102),90,0)))</f>
        <v>0</v>
      </c>
      <c r="AF1848" s="396"/>
      <c r="AG1848" s="384"/>
      <c r="AH1848" s="396" t="str">
        <f t="shared" si="306"/>
        <v/>
      </c>
    </row>
    <row r="1849" spans="1:34" ht="18" customHeight="1" x14ac:dyDescent="0.25">
      <c r="A1849" s="301" t="str">
        <f t="shared" si="301"/>
        <v/>
      </c>
      <c r="B1849" s="397"/>
      <c r="C1849" s="398"/>
      <c r="D1849" s="399"/>
      <c r="E1849" s="383" t="str">
        <f t="shared" si="304"/>
        <v>C</v>
      </c>
      <c r="F1849" s="383" t="str">
        <f t="shared" si="305"/>
        <v>C</v>
      </c>
      <c r="G1849" s="400"/>
      <c r="H1849" s="385" t="str">
        <f>IF(G1849="","",VLOOKUP(G1849,下拉数据源!J:K,2,0))</f>
        <v/>
      </c>
      <c r="I1849" s="385"/>
      <c r="J1849" s="385"/>
      <c r="K1849" s="386"/>
      <c r="L1849" s="401"/>
      <c r="M1849" s="384"/>
      <c r="N1849" s="384"/>
      <c r="O1849" s="384"/>
      <c r="P1849" s="386"/>
      <c r="Q1849" s="387"/>
      <c r="R1849" s="286"/>
      <c r="S1849" s="388">
        <f t="shared" si="302"/>
        <v>0</v>
      </c>
      <c r="T1849" s="389"/>
      <c r="U1849" s="389">
        <f t="shared" si="300"/>
        <v>0</v>
      </c>
      <c r="V1849" s="451"/>
      <c r="W1849" s="452"/>
      <c r="X1849" s="386"/>
      <c r="Y1849" s="390"/>
      <c r="Z1849" s="391"/>
      <c r="AA1849" s="392"/>
      <c r="AB1849" s="393"/>
      <c r="AC1849" s="394"/>
      <c r="AD1849" s="395">
        <f t="shared" si="303"/>
        <v>0</v>
      </c>
      <c r="AE1849" s="396">
        <f>IF(OR(G1849=账期!$A$18,G1849=账期!$A$20,G1849=账期!$A$22,G1849=账期!$A$24,G1849=账期!$A$25,G1849=账期!$A$27,G1849=账期!$A$26,G1849=账期!$A$28,G1849=账期!$A$30,G1849=账期!$A$32,G1849=账期!$A$34,G1849=账期!$A$35,G1849=账期!$A$37,G1849=账期!$A$39,G1849=账期!$A$40,G1849=账期!$A$41,G1849=账期!$A$42,G1849=账期!$A$43,G1849=账期!$A$44,G1849=账期!$A$45,G1849=账期!$A$46,G1849=账期!$A$48,G1849=账期!$A$50,G1849=账期!$A$51,G1849=账期!$A$52,G1849=账期!$A$53,G1849=账期!$A$54,G1849=账期!$A$56,G1849=账期!$A$57,G1849=账期!$A$58,G1849=账期!$A$59,G1849=账期!$A$60,G1849=账期!$A$61,G1849=账期!$A$62,G1849=账期!$A$63,G1849=账期!$A$64,G1849=账期!$A$66,G1849=账期!$A$67,G1849=账期!$A$68,G1849=账期!$A$70,G1849=账期!$A$71),30,IF(OR(G1849=账期!$A$74,G1849=账期!$A$77,G1849=账期!$A$76,G1849=账期!$A$79,G1849=账期!$A$80,G1849=账期!$A$81,G1849=账期!$A$83,G1849=账期!$A$85,G1849=账期!$A$87,G1849=账期!$A$89,G1849=账期!$A$91),60,IF(OR(G1849=账期!$A$93,G1849=账期!$A$94,G1849=账期!$A$95,G1849=账期!$A$96,G1849=账期!$A$98,G1849=账期!$A$99,G1849=账期!$A$101,G1849=账期!$A$102),90,0)))</f>
        <v>0</v>
      </c>
      <c r="AF1849" s="396"/>
      <c r="AG1849" s="384"/>
      <c r="AH1849" s="396" t="str">
        <f t="shared" si="306"/>
        <v/>
      </c>
    </row>
    <row r="1850" spans="1:34" ht="18" customHeight="1" x14ac:dyDescent="0.25">
      <c r="A1850" s="301" t="str">
        <f t="shared" si="301"/>
        <v/>
      </c>
      <c r="B1850" s="397"/>
      <c r="C1850" s="398"/>
      <c r="D1850" s="399"/>
      <c r="E1850" s="383" t="str">
        <f t="shared" si="304"/>
        <v>C</v>
      </c>
      <c r="F1850" s="383" t="str">
        <f t="shared" si="305"/>
        <v>C</v>
      </c>
      <c r="G1850" s="400"/>
      <c r="H1850" s="385" t="str">
        <f>IF(G1850="","",VLOOKUP(G1850,下拉数据源!J:K,2,0))</f>
        <v/>
      </c>
      <c r="I1850" s="385"/>
      <c r="J1850" s="385"/>
      <c r="K1850" s="386"/>
      <c r="L1850" s="401"/>
      <c r="M1850" s="384"/>
      <c r="N1850" s="384"/>
      <c r="O1850" s="384"/>
      <c r="P1850" s="386"/>
      <c r="Q1850" s="387"/>
      <c r="R1850" s="286"/>
      <c r="S1850" s="388">
        <f t="shared" si="302"/>
        <v>0</v>
      </c>
      <c r="T1850" s="389"/>
      <c r="U1850" s="389">
        <f t="shared" ref="U1850:U1913" si="307">S1850-T1850</f>
        <v>0</v>
      </c>
      <c r="V1850" s="451"/>
      <c r="W1850" s="452"/>
      <c r="X1850" s="386"/>
      <c r="Y1850" s="390"/>
      <c r="Z1850" s="391"/>
      <c r="AA1850" s="392"/>
      <c r="AB1850" s="393"/>
      <c r="AC1850" s="394"/>
      <c r="AD1850" s="395">
        <f t="shared" si="303"/>
        <v>0</v>
      </c>
      <c r="AE1850" s="396">
        <f>IF(OR(G1850=账期!$A$18,G1850=账期!$A$20,G1850=账期!$A$22,G1850=账期!$A$24,G1850=账期!$A$25,G1850=账期!$A$27,G1850=账期!$A$26,G1850=账期!$A$28,G1850=账期!$A$30,G1850=账期!$A$32,G1850=账期!$A$34,G1850=账期!$A$35,G1850=账期!$A$37,G1850=账期!$A$39,G1850=账期!$A$40,G1850=账期!$A$41,G1850=账期!$A$42,G1850=账期!$A$43,G1850=账期!$A$44,G1850=账期!$A$45,G1850=账期!$A$46,G1850=账期!$A$48,G1850=账期!$A$50,G1850=账期!$A$51,G1850=账期!$A$52,G1850=账期!$A$53,G1850=账期!$A$54,G1850=账期!$A$56,G1850=账期!$A$57,G1850=账期!$A$58,G1850=账期!$A$59,G1850=账期!$A$60,G1850=账期!$A$61,G1850=账期!$A$62,G1850=账期!$A$63,G1850=账期!$A$64,G1850=账期!$A$66,G1850=账期!$A$67,G1850=账期!$A$68,G1850=账期!$A$70,G1850=账期!$A$71),30,IF(OR(G1850=账期!$A$74,G1850=账期!$A$77,G1850=账期!$A$76,G1850=账期!$A$79,G1850=账期!$A$80,G1850=账期!$A$81,G1850=账期!$A$83,G1850=账期!$A$85,G1850=账期!$A$87,G1850=账期!$A$89,G1850=账期!$A$91),60,IF(OR(G1850=账期!$A$93,G1850=账期!$A$94,G1850=账期!$A$95,G1850=账期!$A$96,G1850=账期!$A$98,G1850=账期!$A$99,G1850=账期!$A$101,G1850=账期!$A$102),90,0)))</f>
        <v>0</v>
      </c>
      <c r="AF1850" s="396"/>
      <c r="AG1850" s="384"/>
      <c r="AH1850" s="396" t="str">
        <f t="shared" si="306"/>
        <v/>
      </c>
    </row>
    <row r="1851" spans="1:34" ht="18" customHeight="1" x14ac:dyDescent="0.25">
      <c r="A1851" s="301" t="str">
        <f t="shared" si="301"/>
        <v/>
      </c>
      <c r="B1851" s="397"/>
      <c r="C1851" s="398"/>
      <c r="D1851" s="399"/>
      <c r="E1851" s="383" t="str">
        <f t="shared" si="304"/>
        <v>C</v>
      </c>
      <c r="F1851" s="383" t="str">
        <f t="shared" si="305"/>
        <v>C</v>
      </c>
      <c r="G1851" s="400"/>
      <c r="H1851" s="385" t="str">
        <f>IF(G1851="","",VLOOKUP(G1851,下拉数据源!J:K,2,0))</f>
        <v/>
      </c>
      <c r="I1851" s="385"/>
      <c r="J1851" s="385"/>
      <c r="K1851" s="386"/>
      <c r="L1851" s="401"/>
      <c r="M1851" s="384"/>
      <c r="N1851" s="384"/>
      <c r="O1851" s="384"/>
      <c r="P1851" s="386"/>
      <c r="Q1851" s="387"/>
      <c r="R1851" s="286"/>
      <c r="S1851" s="388">
        <f t="shared" si="302"/>
        <v>0</v>
      </c>
      <c r="T1851" s="389"/>
      <c r="U1851" s="389">
        <f t="shared" si="307"/>
        <v>0</v>
      </c>
      <c r="V1851" s="451"/>
      <c r="W1851" s="452"/>
      <c r="X1851" s="386"/>
      <c r="Y1851" s="390"/>
      <c r="Z1851" s="391"/>
      <c r="AA1851" s="392"/>
      <c r="AB1851" s="393"/>
      <c r="AC1851" s="394"/>
      <c r="AD1851" s="395">
        <f t="shared" si="303"/>
        <v>0</v>
      </c>
      <c r="AE1851" s="396">
        <f>IF(OR(G1851=账期!$A$18,G1851=账期!$A$20,G1851=账期!$A$22,G1851=账期!$A$24,G1851=账期!$A$25,G1851=账期!$A$27,G1851=账期!$A$26,G1851=账期!$A$28,G1851=账期!$A$30,G1851=账期!$A$32,G1851=账期!$A$34,G1851=账期!$A$35,G1851=账期!$A$37,G1851=账期!$A$39,G1851=账期!$A$40,G1851=账期!$A$41,G1851=账期!$A$42,G1851=账期!$A$43,G1851=账期!$A$44,G1851=账期!$A$45,G1851=账期!$A$46,G1851=账期!$A$48,G1851=账期!$A$50,G1851=账期!$A$51,G1851=账期!$A$52,G1851=账期!$A$53,G1851=账期!$A$54,G1851=账期!$A$56,G1851=账期!$A$57,G1851=账期!$A$58,G1851=账期!$A$59,G1851=账期!$A$60,G1851=账期!$A$61,G1851=账期!$A$62,G1851=账期!$A$63,G1851=账期!$A$64,G1851=账期!$A$66,G1851=账期!$A$67,G1851=账期!$A$68,G1851=账期!$A$70,G1851=账期!$A$71),30,IF(OR(G1851=账期!$A$74,G1851=账期!$A$77,G1851=账期!$A$76,G1851=账期!$A$79,G1851=账期!$A$80,G1851=账期!$A$81,G1851=账期!$A$83,G1851=账期!$A$85,G1851=账期!$A$87,G1851=账期!$A$89,G1851=账期!$A$91),60,IF(OR(G1851=账期!$A$93,G1851=账期!$A$94,G1851=账期!$A$95,G1851=账期!$A$96,G1851=账期!$A$98,G1851=账期!$A$99,G1851=账期!$A$101,G1851=账期!$A$102),90,0)))</f>
        <v>0</v>
      </c>
      <c r="AF1851" s="396"/>
      <c r="AG1851" s="384"/>
      <c r="AH1851" s="396" t="str">
        <f t="shared" si="306"/>
        <v/>
      </c>
    </row>
    <row r="1852" spans="1:34" ht="18" customHeight="1" x14ac:dyDescent="0.25">
      <c r="A1852" s="301" t="str">
        <f t="shared" si="301"/>
        <v/>
      </c>
      <c r="B1852" s="397"/>
      <c r="C1852" s="398"/>
      <c r="D1852" s="399"/>
      <c r="E1852" s="383" t="str">
        <f t="shared" si="304"/>
        <v>C</v>
      </c>
      <c r="F1852" s="383" t="str">
        <f t="shared" si="305"/>
        <v>C</v>
      </c>
      <c r="G1852" s="400"/>
      <c r="H1852" s="385" t="str">
        <f>IF(G1852="","",VLOOKUP(G1852,下拉数据源!J:K,2,0))</f>
        <v/>
      </c>
      <c r="I1852" s="385"/>
      <c r="J1852" s="385"/>
      <c r="K1852" s="386"/>
      <c r="L1852" s="401"/>
      <c r="M1852" s="384"/>
      <c r="N1852" s="384"/>
      <c r="O1852" s="384"/>
      <c r="P1852" s="386"/>
      <c r="Q1852" s="387"/>
      <c r="R1852" s="286"/>
      <c r="S1852" s="388">
        <f t="shared" si="302"/>
        <v>0</v>
      </c>
      <c r="T1852" s="389"/>
      <c r="U1852" s="389">
        <f t="shared" si="307"/>
        <v>0</v>
      </c>
      <c r="V1852" s="451"/>
      <c r="W1852" s="452"/>
      <c r="X1852" s="386"/>
      <c r="Y1852" s="390"/>
      <c r="Z1852" s="391"/>
      <c r="AA1852" s="392"/>
      <c r="AB1852" s="393"/>
      <c r="AC1852" s="394"/>
      <c r="AD1852" s="395">
        <f t="shared" si="303"/>
        <v>0</v>
      </c>
      <c r="AE1852" s="396">
        <f>IF(OR(G1852=账期!$A$18,G1852=账期!$A$20,G1852=账期!$A$22,G1852=账期!$A$24,G1852=账期!$A$25,G1852=账期!$A$27,G1852=账期!$A$26,G1852=账期!$A$28,G1852=账期!$A$30,G1852=账期!$A$32,G1852=账期!$A$34,G1852=账期!$A$35,G1852=账期!$A$37,G1852=账期!$A$39,G1852=账期!$A$40,G1852=账期!$A$41,G1852=账期!$A$42,G1852=账期!$A$43,G1852=账期!$A$44,G1852=账期!$A$45,G1852=账期!$A$46,G1852=账期!$A$48,G1852=账期!$A$50,G1852=账期!$A$51,G1852=账期!$A$52,G1852=账期!$A$53,G1852=账期!$A$54,G1852=账期!$A$56,G1852=账期!$A$57,G1852=账期!$A$58,G1852=账期!$A$59,G1852=账期!$A$60,G1852=账期!$A$61,G1852=账期!$A$62,G1852=账期!$A$63,G1852=账期!$A$64,G1852=账期!$A$66,G1852=账期!$A$67,G1852=账期!$A$68,G1852=账期!$A$70,G1852=账期!$A$71),30,IF(OR(G1852=账期!$A$74,G1852=账期!$A$77,G1852=账期!$A$76,G1852=账期!$A$79,G1852=账期!$A$80,G1852=账期!$A$81,G1852=账期!$A$83,G1852=账期!$A$85,G1852=账期!$A$87,G1852=账期!$A$89,G1852=账期!$A$91),60,IF(OR(G1852=账期!$A$93,G1852=账期!$A$94,G1852=账期!$A$95,G1852=账期!$A$96,G1852=账期!$A$98,G1852=账期!$A$99,G1852=账期!$A$101,G1852=账期!$A$102),90,0)))</f>
        <v>0</v>
      </c>
      <c r="AF1852" s="396"/>
      <c r="AG1852" s="384"/>
      <c r="AH1852" s="396" t="str">
        <f t="shared" si="306"/>
        <v/>
      </c>
    </row>
    <row r="1853" spans="1:34" ht="18" customHeight="1" x14ac:dyDescent="0.25">
      <c r="A1853" s="301" t="str">
        <f t="shared" ref="A1853:A1916" si="308">IF(V1853="","",TEXT(V1853,"yyyy年m月"))</f>
        <v/>
      </c>
      <c r="B1853" s="397"/>
      <c r="C1853" s="398"/>
      <c r="D1853" s="399"/>
      <c r="E1853" s="383" t="str">
        <f t="shared" si="304"/>
        <v>C</v>
      </c>
      <c r="F1853" s="383" t="str">
        <f t="shared" si="305"/>
        <v>C</v>
      </c>
      <c r="G1853" s="400"/>
      <c r="H1853" s="385" t="str">
        <f>IF(G1853="","",VLOOKUP(G1853,下拉数据源!J:K,2,0))</f>
        <v/>
      </c>
      <c r="I1853" s="385"/>
      <c r="J1853" s="385"/>
      <c r="K1853" s="386"/>
      <c r="L1853" s="401"/>
      <c r="M1853" s="384"/>
      <c r="N1853" s="384"/>
      <c r="O1853" s="384"/>
      <c r="P1853" s="386"/>
      <c r="Q1853" s="387"/>
      <c r="R1853" s="286"/>
      <c r="S1853" s="388">
        <f t="shared" si="302"/>
        <v>0</v>
      </c>
      <c r="T1853" s="389"/>
      <c r="U1853" s="389">
        <f t="shared" si="307"/>
        <v>0</v>
      </c>
      <c r="V1853" s="451"/>
      <c r="W1853" s="452"/>
      <c r="X1853" s="386"/>
      <c r="Y1853" s="390"/>
      <c r="Z1853" s="391"/>
      <c r="AA1853" s="392"/>
      <c r="AB1853" s="393"/>
      <c r="AC1853" s="394"/>
      <c r="AD1853" s="395">
        <f t="shared" si="303"/>
        <v>0</v>
      </c>
      <c r="AE1853" s="396">
        <f>IF(OR(G1853=账期!$A$18,G1853=账期!$A$20,G1853=账期!$A$22,G1853=账期!$A$24,G1853=账期!$A$25,G1853=账期!$A$27,G1853=账期!$A$26,G1853=账期!$A$28,G1853=账期!$A$30,G1853=账期!$A$32,G1853=账期!$A$34,G1853=账期!$A$35,G1853=账期!$A$37,G1853=账期!$A$39,G1853=账期!$A$40,G1853=账期!$A$41,G1853=账期!$A$42,G1853=账期!$A$43,G1853=账期!$A$44,G1853=账期!$A$45,G1853=账期!$A$46,G1853=账期!$A$48,G1853=账期!$A$50,G1853=账期!$A$51,G1853=账期!$A$52,G1853=账期!$A$53,G1853=账期!$A$54,G1853=账期!$A$56,G1853=账期!$A$57,G1853=账期!$A$58,G1853=账期!$A$59,G1853=账期!$A$60,G1853=账期!$A$61,G1853=账期!$A$62,G1853=账期!$A$63,G1853=账期!$A$64,G1853=账期!$A$66,G1853=账期!$A$67,G1853=账期!$A$68,G1853=账期!$A$70,G1853=账期!$A$71),30,IF(OR(G1853=账期!$A$74,G1853=账期!$A$77,G1853=账期!$A$76,G1853=账期!$A$79,G1853=账期!$A$80,G1853=账期!$A$81,G1853=账期!$A$83,G1853=账期!$A$85,G1853=账期!$A$87,G1853=账期!$A$89,G1853=账期!$A$91),60,IF(OR(G1853=账期!$A$93,G1853=账期!$A$94,G1853=账期!$A$95,G1853=账期!$A$96,G1853=账期!$A$98,G1853=账期!$A$99,G1853=账期!$A$101,G1853=账期!$A$102),90,0)))</f>
        <v>0</v>
      </c>
      <c r="AF1853" s="396"/>
      <c r="AG1853" s="384"/>
      <c r="AH1853" s="396" t="str">
        <f t="shared" si="306"/>
        <v/>
      </c>
    </row>
    <row r="1854" spans="1:34" ht="18" customHeight="1" x14ac:dyDescent="0.25">
      <c r="A1854" s="301" t="str">
        <f t="shared" si="308"/>
        <v/>
      </c>
      <c r="B1854" s="397"/>
      <c r="C1854" s="398"/>
      <c r="D1854" s="399"/>
      <c r="E1854" s="383" t="str">
        <f t="shared" si="304"/>
        <v>C</v>
      </c>
      <c r="F1854" s="383" t="str">
        <f t="shared" si="305"/>
        <v>C</v>
      </c>
      <c r="G1854" s="400"/>
      <c r="H1854" s="385" t="str">
        <f>IF(G1854="","",VLOOKUP(G1854,下拉数据源!J:K,2,0))</f>
        <v/>
      </c>
      <c r="I1854" s="385"/>
      <c r="J1854" s="385"/>
      <c r="K1854" s="386"/>
      <c r="L1854" s="401"/>
      <c r="M1854" s="384"/>
      <c r="N1854" s="384"/>
      <c r="O1854" s="384"/>
      <c r="P1854" s="386"/>
      <c r="Q1854" s="387"/>
      <c r="R1854" s="286"/>
      <c r="S1854" s="388">
        <f t="shared" si="302"/>
        <v>0</v>
      </c>
      <c r="T1854" s="389"/>
      <c r="U1854" s="389">
        <f t="shared" si="307"/>
        <v>0</v>
      </c>
      <c r="V1854" s="451"/>
      <c r="W1854" s="452"/>
      <c r="X1854" s="386"/>
      <c r="Y1854" s="390"/>
      <c r="Z1854" s="391"/>
      <c r="AA1854" s="392"/>
      <c r="AB1854" s="393"/>
      <c r="AC1854" s="394"/>
      <c r="AD1854" s="395">
        <f t="shared" si="303"/>
        <v>0</v>
      </c>
      <c r="AE1854" s="396">
        <f>IF(OR(G1854=账期!$A$18,G1854=账期!$A$20,G1854=账期!$A$22,G1854=账期!$A$24,G1854=账期!$A$25,G1854=账期!$A$27,G1854=账期!$A$26,G1854=账期!$A$28,G1854=账期!$A$30,G1854=账期!$A$32,G1854=账期!$A$34,G1854=账期!$A$35,G1854=账期!$A$37,G1854=账期!$A$39,G1854=账期!$A$40,G1854=账期!$A$41,G1854=账期!$A$42,G1854=账期!$A$43,G1854=账期!$A$44,G1854=账期!$A$45,G1854=账期!$A$46,G1854=账期!$A$48,G1854=账期!$A$50,G1854=账期!$A$51,G1854=账期!$A$52,G1854=账期!$A$53,G1854=账期!$A$54,G1854=账期!$A$56,G1854=账期!$A$57,G1854=账期!$A$58,G1854=账期!$A$59,G1854=账期!$A$60,G1854=账期!$A$61,G1854=账期!$A$62,G1854=账期!$A$63,G1854=账期!$A$64,G1854=账期!$A$66,G1854=账期!$A$67,G1854=账期!$A$68,G1854=账期!$A$70,G1854=账期!$A$71),30,IF(OR(G1854=账期!$A$74,G1854=账期!$A$77,G1854=账期!$A$76,G1854=账期!$A$79,G1854=账期!$A$80,G1854=账期!$A$81,G1854=账期!$A$83,G1854=账期!$A$85,G1854=账期!$A$87,G1854=账期!$A$89,G1854=账期!$A$91),60,IF(OR(G1854=账期!$A$93,G1854=账期!$A$94,G1854=账期!$A$95,G1854=账期!$A$96,G1854=账期!$A$98,G1854=账期!$A$99,G1854=账期!$A$101,G1854=账期!$A$102),90,0)))</f>
        <v>0</v>
      </c>
      <c r="AF1854" s="396"/>
      <c r="AG1854" s="384"/>
      <c r="AH1854" s="396" t="str">
        <f t="shared" si="306"/>
        <v/>
      </c>
    </row>
    <row r="1855" spans="1:34" ht="18" customHeight="1" x14ac:dyDescent="0.25">
      <c r="A1855" s="301" t="str">
        <f t="shared" si="308"/>
        <v/>
      </c>
      <c r="B1855" s="397"/>
      <c r="C1855" s="398"/>
      <c r="D1855" s="399"/>
      <c r="E1855" s="383" t="str">
        <f t="shared" si="304"/>
        <v>C</v>
      </c>
      <c r="F1855" s="383" t="str">
        <f t="shared" si="305"/>
        <v>C</v>
      </c>
      <c r="G1855" s="400"/>
      <c r="H1855" s="385" t="str">
        <f>IF(G1855="","",VLOOKUP(G1855,下拉数据源!J:K,2,0))</f>
        <v/>
      </c>
      <c r="I1855" s="385"/>
      <c r="J1855" s="385"/>
      <c r="K1855" s="386"/>
      <c r="L1855" s="401"/>
      <c r="M1855" s="384"/>
      <c r="N1855" s="384"/>
      <c r="O1855" s="384"/>
      <c r="P1855" s="386"/>
      <c r="Q1855" s="387"/>
      <c r="R1855" s="286"/>
      <c r="S1855" s="388">
        <f t="shared" ref="S1855:S1918" si="309">Q1855*R1855</f>
        <v>0</v>
      </c>
      <c r="T1855" s="389"/>
      <c r="U1855" s="389">
        <f t="shared" si="307"/>
        <v>0</v>
      </c>
      <c r="V1855" s="451"/>
      <c r="W1855" s="452"/>
      <c r="X1855" s="386"/>
      <c r="Y1855" s="390"/>
      <c r="Z1855" s="391"/>
      <c r="AA1855" s="392"/>
      <c r="AB1855" s="393"/>
      <c r="AC1855" s="394"/>
      <c r="AD1855" s="395">
        <f t="shared" si="303"/>
        <v>0</v>
      </c>
      <c r="AE1855" s="396">
        <f>IF(OR(G1855=账期!$A$18,G1855=账期!$A$20,G1855=账期!$A$22,G1855=账期!$A$24,G1855=账期!$A$25,G1855=账期!$A$27,G1855=账期!$A$26,G1855=账期!$A$28,G1855=账期!$A$30,G1855=账期!$A$32,G1855=账期!$A$34,G1855=账期!$A$35,G1855=账期!$A$37,G1855=账期!$A$39,G1855=账期!$A$40,G1855=账期!$A$41,G1855=账期!$A$42,G1855=账期!$A$43,G1855=账期!$A$44,G1855=账期!$A$45,G1855=账期!$A$46,G1855=账期!$A$48,G1855=账期!$A$50,G1855=账期!$A$51,G1855=账期!$A$52,G1855=账期!$A$53,G1855=账期!$A$54,G1855=账期!$A$56,G1855=账期!$A$57,G1855=账期!$A$58,G1855=账期!$A$59,G1855=账期!$A$60,G1855=账期!$A$61,G1855=账期!$A$62,G1855=账期!$A$63,G1855=账期!$A$64,G1855=账期!$A$66,G1855=账期!$A$67,G1855=账期!$A$68,G1855=账期!$A$70,G1855=账期!$A$71),30,IF(OR(G1855=账期!$A$74,G1855=账期!$A$77,G1855=账期!$A$76,G1855=账期!$A$79,G1855=账期!$A$80,G1855=账期!$A$81,G1855=账期!$A$83,G1855=账期!$A$85,G1855=账期!$A$87,G1855=账期!$A$89,G1855=账期!$A$91),60,IF(OR(G1855=账期!$A$93,G1855=账期!$A$94,G1855=账期!$A$95,G1855=账期!$A$96,G1855=账期!$A$98,G1855=账期!$A$99,G1855=账期!$A$101,G1855=账期!$A$102),90,0)))</f>
        <v>0</v>
      </c>
      <c r="AF1855" s="396"/>
      <c r="AG1855" s="384"/>
      <c r="AH1855" s="396" t="str">
        <f t="shared" si="306"/>
        <v/>
      </c>
    </row>
    <row r="1856" spans="1:34" ht="18" customHeight="1" x14ac:dyDescent="0.25">
      <c r="A1856" s="301" t="str">
        <f t="shared" si="308"/>
        <v/>
      </c>
      <c r="B1856" s="397"/>
      <c r="C1856" s="398"/>
      <c r="D1856" s="399"/>
      <c r="E1856" s="383" t="str">
        <f t="shared" si="304"/>
        <v>C</v>
      </c>
      <c r="F1856" s="383" t="str">
        <f t="shared" si="305"/>
        <v>C</v>
      </c>
      <c r="G1856" s="400"/>
      <c r="H1856" s="385" t="str">
        <f>IF(G1856="","",VLOOKUP(G1856,下拉数据源!J:K,2,0))</f>
        <v/>
      </c>
      <c r="I1856" s="385"/>
      <c r="J1856" s="385"/>
      <c r="K1856" s="386"/>
      <c r="L1856" s="401"/>
      <c r="M1856" s="384"/>
      <c r="N1856" s="384"/>
      <c r="O1856" s="384"/>
      <c r="P1856" s="386"/>
      <c r="Q1856" s="387"/>
      <c r="R1856" s="286"/>
      <c r="S1856" s="388">
        <f t="shared" si="309"/>
        <v>0</v>
      </c>
      <c r="T1856" s="389"/>
      <c r="U1856" s="389">
        <f t="shared" si="307"/>
        <v>0</v>
      </c>
      <c r="V1856" s="451"/>
      <c r="W1856" s="452"/>
      <c r="X1856" s="386"/>
      <c r="Y1856" s="390"/>
      <c r="Z1856" s="391"/>
      <c r="AA1856" s="392"/>
      <c r="AB1856" s="393"/>
      <c r="AC1856" s="394"/>
      <c r="AD1856" s="395">
        <f t="shared" ref="AD1856:AD1919" si="310">IF(AE1856&gt;0,(DATE(YEAR(AC1856),MONTH(AC1856)+1,1)-1)+AE1856,AC1856)</f>
        <v>0</v>
      </c>
      <c r="AE1856" s="396">
        <f>IF(OR(G1856=账期!$A$18,G1856=账期!$A$20,G1856=账期!$A$22,G1856=账期!$A$24,G1856=账期!$A$25,G1856=账期!$A$27,G1856=账期!$A$26,G1856=账期!$A$28,G1856=账期!$A$30,G1856=账期!$A$32,G1856=账期!$A$34,G1856=账期!$A$35,G1856=账期!$A$37,G1856=账期!$A$39,G1856=账期!$A$40,G1856=账期!$A$41,G1856=账期!$A$42,G1856=账期!$A$43,G1856=账期!$A$44,G1856=账期!$A$45,G1856=账期!$A$46,G1856=账期!$A$48,G1856=账期!$A$50,G1856=账期!$A$51,G1856=账期!$A$52,G1856=账期!$A$53,G1856=账期!$A$54,G1856=账期!$A$56,G1856=账期!$A$57,G1856=账期!$A$58,G1856=账期!$A$59,G1856=账期!$A$60,G1856=账期!$A$61,G1856=账期!$A$62,G1856=账期!$A$63,G1856=账期!$A$64,G1856=账期!$A$66,G1856=账期!$A$67,G1856=账期!$A$68,G1856=账期!$A$70,G1856=账期!$A$71),30,IF(OR(G1856=账期!$A$74,G1856=账期!$A$77,G1856=账期!$A$76,G1856=账期!$A$79,G1856=账期!$A$80,G1856=账期!$A$81,G1856=账期!$A$83,G1856=账期!$A$85,G1856=账期!$A$87,G1856=账期!$A$89,G1856=账期!$A$91),60,IF(OR(G1856=账期!$A$93,G1856=账期!$A$94,G1856=账期!$A$95,G1856=账期!$A$96,G1856=账期!$A$98,G1856=账期!$A$99,G1856=账期!$A$101,G1856=账期!$A$102),90,0)))</f>
        <v>0</v>
      </c>
      <c r="AF1856" s="396"/>
      <c r="AG1856" s="384"/>
      <c r="AH1856" s="396" t="str">
        <f t="shared" si="306"/>
        <v/>
      </c>
    </row>
    <row r="1857" spans="1:34" ht="18" customHeight="1" x14ac:dyDescent="0.25">
      <c r="A1857" s="301" t="str">
        <f t="shared" si="308"/>
        <v/>
      </c>
      <c r="B1857" s="397"/>
      <c r="C1857" s="398"/>
      <c r="D1857" s="399"/>
      <c r="E1857" s="383" t="str">
        <f t="shared" si="304"/>
        <v>C</v>
      </c>
      <c r="F1857" s="383" t="str">
        <f t="shared" si="305"/>
        <v>C</v>
      </c>
      <c r="G1857" s="400"/>
      <c r="H1857" s="385" t="str">
        <f>IF(G1857="","",VLOOKUP(G1857,下拉数据源!J:K,2,0))</f>
        <v/>
      </c>
      <c r="I1857" s="385"/>
      <c r="J1857" s="385"/>
      <c r="K1857" s="386"/>
      <c r="L1857" s="401"/>
      <c r="M1857" s="384"/>
      <c r="N1857" s="384"/>
      <c r="O1857" s="384"/>
      <c r="P1857" s="386"/>
      <c r="Q1857" s="387"/>
      <c r="R1857" s="286"/>
      <c r="S1857" s="388">
        <f t="shared" si="309"/>
        <v>0</v>
      </c>
      <c r="T1857" s="389"/>
      <c r="U1857" s="389">
        <f t="shared" si="307"/>
        <v>0</v>
      </c>
      <c r="V1857" s="451"/>
      <c r="W1857" s="452"/>
      <c r="X1857" s="386"/>
      <c r="Y1857" s="390"/>
      <c r="Z1857" s="391"/>
      <c r="AA1857" s="392"/>
      <c r="AB1857" s="393"/>
      <c r="AC1857" s="394"/>
      <c r="AD1857" s="395">
        <f t="shared" si="310"/>
        <v>0</v>
      </c>
      <c r="AE1857" s="396">
        <f>IF(OR(G1857=账期!$A$18,G1857=账期!$A$20,G1857=账期!$A$22,G1857=账期!$A$24,G1857=账期!$A$25,G1857=账期!$A$27,G1857=账期!$A$26,G1857=账期!$A$28,G1857=账期!$A$30,G1857=账期!$A$32,G1857=账期!$A$34,G1857=账期!$A$35,G1857=账期!$A$37,G1857=账期!$A$39,G1857=账期!$A$40,G1857=账期!$A$41,G1857=账期!$A$42,G1857=账期!$A$43,G1857=账期!$A$44,G1857=账期!$A$45,G1857=账期!$A$46,G1857=账期!$A$48,G1857=账期!$A$50,G1857=账期!$A$51,G1857=账期!$A$52,G1857=账期!$A$53,G1857=账期!$A$54,G1857=账期!$A$56,G1857=账期!$A$57,G1857=账期!$A$58,G1857=账期!$A$59,G1857=账期!$A$60,G1857=账期!$A$61,G1857=账期!$A$62,G1857=账期!$A$63,G1857=账期!$A$64,G1857=账期!$A$66,G1857=账期!$A$67,G1857=账期!$A$68,G1857=账期!$A$70,G1857=账期!$A$71),30,IF(OR(G1857=账期!$A$74,G1857=账期!$A$77,G1857=账期!$A$76,G1857=账期!$A$79,G1857=账期!$A$80,G1857=账期!$A$81,G1857=账期!$A$83,G1857=账期!$A$85,G1857=账期!$A$87,G1857=账期!$A$89,G1857=账期!$A$91),60,IF(OR(G1857=账期!$A$93,G1857=账期!$A$94,G1857=账期!$A$95,G1857=账期!$A$96,G1857=账期!$A$98,G1857=账期!$A$99,G1857=账期!$A$101,G1857=账期!$A$102),90,0)))</f>
        <v>0</v>
      </c>
      <c r="AF1857" s="396"/>
      <c r="AG1857" s="384"/>
      <c r="AH1857" s="396" t="str">
        <f t="shared" si="306"/>
        <v/>
      </c>
    </row>
    <row r="1858" spans="1:34" ht="18" customHeight="1" x14ac:dyDescent="0.25">
      <c r="A1858" s="301" t="str">
        <f t="shared" si="308"/>
        <v/>
      </c>
      <c r="B1858" s="397"/>
      <c r="C1858" s="398"/>
      <c r="D1858" s="399"/>
      <c r="E1858" s="383" t="str">
        <f t="shared" si="304"/>
        <v>C</v>
      </c>
      <c r="F1858" s="383" t="str">
        <f t="shared" si="305"/>
        <v>C</v>
      </c>
      <c r="G1858" s="400"/>
      <c r="H1858" s="385" t="str">
        <f>IF(G1858="","",VLOOKUP(G1858,下拉数据源!J:K,2,0))</f>
        <v/>
      </c>
      <c r="I1858" s="385"/>
      <c r="J1858" s="385"/>
      <c r="K1858" s="386"/>
      <c r="L1858" s="401"/>
      <c r="M1858" s="384"/>
      <c r="N1858" s="384"/>
      <c r="O1858" s="384"/>
      <c r="P1858" s="386"/>
      <c r="Q1858" s="387"/>
      <c r="R1858" s="286"/>
      <c r="S1858" s="388">
        <f t="shared" si="309"/>
        <v>0</v>
      </c>
      <c r="T1858" s="389"/>
      <c r="U1858" s="389">
        <f t="shared" si="307"/>
        <v>0</v>
      </c>
      <c r="V1858" s="451"/>
      <c r="W1858" s="452"/>
      <c r="X1858" s="386"/>
      <c r="Y1858" s="390"/>
      <c r="Z1858" s="391"/>
      <c r="AA1858" s="392"/>
      <c r="AB1858" s="393"/>
      <c r="AC1858" s="394"/>
      <c r="AD1858" s="395">
        <f t="shared" si="310"/>
        <v>0</v>
      </c>
      <c r="AE1858" s="396">
        <f>IF(OR(G1858=账期!$A$18,G1858=账期!$A$20,G1858=账期!$A$22,G1858=账期!$A$24,G1858=账期!$A$25,G1858=账期!$A$27,G1858=账期!$A$26,G1858=账期!$A$28,G1858=账期!$A$30,G1858=账期!$A$32,G1858=账期!$A$34,G1858=账期!$A$35,G1858=账期!$A$37,G1858=账期!$A$39,G1858=账期!$A$40,G1858=账期!$A$41,G1858=账期!$A$42,G1858=账期!$A$43,G1858=账期!$A$44,G1858=账期!$A$45,G1858=账期!$A$46,G1858=账期!$A$48,G1858=账期!$A$50,G1858=账期!$A$51,G1858=账期!$A$52,G1858=账期!$A$53,G1858=账期!$A$54,G1858=账期!$A$56,G1858=账期!$A$57,G1858=账期!$A$58,G1858=账期!$A$59,G1858=账期!$A$60,G1858=账期!$A$61,G1858=账期!$A$62,G1858=账期!$A$63,G1858=账期!$A$64,G1858=账期!$A$66,G1858=账期!$A$67,G1858=账期!$A$68,G1858=账期!$A$70,G1858=账期!$A$71),30,IF(OR(G1858=账期!$A$74,G1858=账期!$A$77,G1858=账期!$A$76,G1858=账期!$A$79,G1858=账期!$A$80,G1858=账期!$A$81,G1858=账期!$A$83,G1858=账期!$A$85,G1858=账期!$A$87,G1858=账期!$A$89,G1858=账期!$A$91),60,IF(OR(G1858=账期!$A$93,G1858=账期!$A$94,G1858=账期!$A$95,G1858=账期!$A$96,G1858=账期!$A$98,G1858=账期!$A$99,G1858=账期!$A$101,G1858=账期!$A$102),90,0)))</f>
        <v>0</v>
      </c>
      <c r="AF1858" s="396"/>
      <c r="AG1858" s="384"/>
      <c r="AH1858" s="396" t="str">
        <f t="shared" si="306"/>
        <v/>
      </c>
    </row>
    <row r="1859" spans="1:34" ht="18" customHeight="1" x14ac:dyDescent="0.25">
      <c r="A1859" s="301" t="str">
        <f t="shared" si="308"/>
        <v/>
      </c>
      <c r="B1859" s="397"/>
      <c r="C1859" s="398"/>
      <c r="D1859" s="399"/>
      <c r="E1859" s="383" t="str">
        <f t="shared" si="304"/>
        <v>C</v>
      </c>
      <c r="F1859" s="383" t="str">
        <f t="shared" si="305"/>
        <v>C</v>
      </c>
      <c r="G1859" s="400"/>
      <c r="H1859" s="385" t="str">
        <f>IF(G1859="","",VLOOKUP(G1859,下拉数据源!J:K,2,0))</f>
        <v/>
      </c>
      <c r="I1859" s="385"/>
      <c r="J1859" s="385"/>
      <c r="K1859" s="386"/>
      <c r="L1859" s="401"/>
      <c r="M1859" s="384"/>
      <c r="N1859" s="384"/>
      <c r="O1859" s="384"/>
      <c r="P1859" s="386"/>
      <c r="Q1859" s="387"/>
      <c r="R1859" s="286"/>
      <c r="S1859" s="388">
        <f t="shared" si="309"/>
        <v>0</v>
      </c>
      <c r="T1859" s="389"/>
      <c r="U1859" s="389">
        <f t="shared" si="307"/>
        <v>0</v>
      </c>
      <c r="V1859" s="451"/>
      <c r="W1859" s="452"/>
      <c r="X1859" s="386"/>
      <c r="Y1859" s="390"/>
      <c r="Z1859" s="391"/>
      <c r="AA1859" s="392"/>
      <c r="AB1859" s="393"/>
      <c r="AC1859" s="394"/>
      <c r="AD1859" s="395">
        <f t="shared" si="310"/>
        <v>0</v>
      </c>
      <c r="AE1859" s="396">
        <f>IF(OR(G1859=账期!$A$18,G1859=账期!$A$20,G1859=账期!$A$22,G1859=账期!$A$24,G1859=账期!$A$25,G1859=账期!$A$27,G1859=账期!$A$26,G1859=账期!$A$28,G1859=账期!$A$30,G1859=账期!$A$32,G1859=账期!$A$34,G1859=账期!$A$35,G1859=账期!$A$37,G1859=账期!$A$39,G1859=账期!$A$40,G1859=账期!$A$41,G1859=账期!$A$42,G1859=账期!$A$43,G1859=账期!$A$44,G1859=账期!$A$45,G1859=账期!$A$46,G1859=账期!$A$48,G1859=账期!$A$50,G1859=账期!$A$51,G1859=账期!$A$52,G1859=账期!$A$53,G1859=账期!$A$54,G1859=账期!$A$56,G1859=账期!$A$57,G1859=账期!$A$58,G1859=账期!$A$59,G1859=账期!$A$60,G1859=账期!$A$61,G1859=账期!$A$62,G1859=账期!$A$63,G1859=账期!$A$64,G1859=账期!$A$66,G1859=账期!$A$67,G1859=账期!$A$68,G1859=账期!$A$70,G1859=账期!$A$71),30,IF(OR(G1859=账期!$A$74,G1859=账期!$A$77,G1859=账期!$A$76,G1859=账期!$A$79,G1859=账期!$A$80,G1859=账期!$A$81,G1859=账期!$A$83,G1859=账期!$A$85,G1859=账期!$A$87,G1859=账期!$A$89,G1859=账期!$A$91),60,IF(OR(G1859=账期!$A$93,G1859=账期!$A$94,G1859=账期!$A$95,G1859=账期!$A$96,G1859=账期!$A$98,G1859=账期!$A$99,G1859=账期!$A$101,G1859=账期!$A$102),90,0)))</f>
        <v>0</v>
      </c>
      <c r="AF1859" s="396"/>
      <c r="AG1859" s="384"/>
      <c r="AH1859" s="396" t="str">
        <f t="shared" si="306"/>
        <v/>
      </c>
    </row>
    <row r="1860" spans="1:34" ht="18" customHeight="1" x14ac:dyDescent="0.25">
      <c r="A1860" s="301" t="str">
        <f t="shared" si="308"/>
        <v/>
      </c>
      <c r="B1860" s="397"/>
      <c r="C1860" s="398"/>
      <c r="D1860" s="399"/>
      <c r="E1860" s="383" t="str">
        <f t="shared" si="304"/>
        <v>C</v>
      </c>
      <c r="F1860" s="383" t="str">
        <f t="shared" si="305"/>
        <v>C</v>
      </c>
      <c r="G1860" s="400"/>
      <c r="H1860" s="385" t="str">
        <f>IF(G1860="","",VLOOKUP(G1860,下拉数据源!J:K,2,0))</f>
        <v/>
      </c>
      <c r="I1860" s="385"/>
      <c r="J1860" s="385"/>
      <c r="K1860" s="386"/>
      <c r="L1860" s="401"/>
      <c r="M1860" s="384"/>
      <c r="N1860" s="384"/>
      <c r="O1860" s="384"/>
      <c r="P1860" s="386"/>
      <c r="Q1860" s="387"/>
      <c r="R1860" s="286"/>
      <c r="S1860" s="388">
        <f t="shared" si="309"/>
        <v>0</v>
      </c>
      <c r="T1860" s="389"/>
      <c r="U1860" s="389">
        <f t="shared" si="307"/>
        <v>0</v>
      </c>
      <c r="V1860" s="451"/>
      <c r="W1860" s="452"/>
      <c r="X1860" s="386"/>
      <c r="Y1860" s="390"/>
      <c r="Z1860" s="391"/>
      <c r="AA1860" s="392"/>
      <c r="AB1860" s="393"/>
      <c r="AC1860" s="394"/>
      <c r="AD1860" s="395">
        <f t="shared" si="310"/>
        <v>0</v>
      </c>
      <c r="AE1860" s="396">
        <f>IF(OR(G1860=账期!$A$18,G1860=账期!$A$20,G1860=账期!$A$22,G1860=账期!$A$24,G1860=账期!$A$25,G1860=账期!$A$27,G1860=账期!$A$26,G1860=账期!$A$28,G1860=账期!$A$30,G1860=账期!$A$32,G1860=账期!$A$34,G1860=账期!$A$35,G1860=账期!$A$37,G1860=账期!$A$39,G1860=账期!$A$40,G1860=账期!$A$41,G1860=账期!$A$42,G1860=账期!$A$43,G1860=账期!$A$44,G1860=账期!$A$45,G1860=账期!$A$46,G1860=账期!$A$48,G1860=账期!$A$50,G1860=账期!$A$51,G1860=账期!$A$52,G1860=账期!$A$53,G1860=账期!$A$54,G1860=账期!$A$56,G1860=账期!$A$57,G1860=账期!$A$58,G1860=账期!$A$59,G1860=账期!$A$60,G1860=账期!$A$61,G1860=账期!$A$62,G1860=账期!$A$63,G1860=账期!$A$64,G1860=账期!$A$66,G1860=账期!$A$67,G1860=账期!$A$68,G1860=账期!$A$70,G1860=账期!$A$71),30,IF(OR(G1860=账期!$A$74,G1860=账期!$A$77,G1860=账期!$A$76,G1860=账期!$A$79,G1860=账期!$A$80,G1860=账期!$A$81,G1860=账期!$A$83,G1860=账期!$A$85,G1860=账期!$A$87,G1860=账期!$A$89,G1860=账期!$A$91),60,IF(OR(G1860=账期!$A$93,G1860=账期!$A$94,G1860=账期!$A$95,G1860=账期!$A$96,G1860=账期!$A$98,G1860=账期!$A$99,G1860=账期!$A$101,G1860=账期!$A$102),90,0)))</f>
        <v>0</v>
      </c>
      <c r="AF1860" s="396"/>
      <c r="AG1860" s="384"/>
      <c r="AH1860" s="396" t="str">
        <f t="shared" si="306"/>
        <v/>
      </c>
    </row>
    <row r="1861" spans="1:34" ht="18" customHeight="1" x14ac:dyDescent="0.25">
      <c r="A1861" s="301" t="str">
        <f t="shared" si="308"/>
        <v/>
      </c>
      <c r="B1861" s="397"/>
      <c r="C1861" s="398"/>
      <c r="D1861" s="399"/>
      <c r="E1861" s="383" t="str">
        <f t="shared" si="304"/>
        <v>C</v>
      </c>
      <c r="F1861" s="383" t="str">
        <f t="shared" si="305"/>
        <v>C</v>
      </c>
      <c r="G1861" s="400"/>
      <c r="H1861" s="385" t="str">
        <f>IF(G1861="","",VLOOKUP(G1861,下拉数据源!J:K,2,0))</f>
        <v/>
      </c>
      <c r="I1861" s="385"/>
      <c r="J1861" s="385"/>
      <c r="K1861" s="386"/>
      <c r="L1861" s="401"/>
      <c r="M1861" s="384"/>
      <c r="N1861" s="384"/>
      <c r="O1861" s="384"/>
      <c r="P1861" s="386"/>
      <c r="Q1861" s="387"/>
      <c r="R1861" s="286"/>
      <c r="S1861" s="388">
        <f t="shared" si="309"/>
        <v>0</v>
      </c>
      <c r="T1861" s="389"/>
      <c r="U1861" s="389">
        <f t="shared" si="307"/>
        <v>0</v>
      </c>
      <c r="V1861" s="451"/>
      <c r="W1861" s="452"/>
      <c r="X1861" s="386"/>
      <c r="Y1861" s="390"/>
      <c r="Z1861" s="391"/>
      <c r="AA1861" s="392"/>
      <c r="AB1861" s="393"/>
      <c r="AC1861" s="394"/>
      <c r="AD1861" s="395">
        <f t="shared" si="310"/>
        <v>0</v>
      </c>
      <c r="AE1861" s="396">
        <f>IF(OR(G1861=账期!$A$18,G1861=账期!$A$20,G1861=账期!$A$22,G1861=账期!$A$24,G1861=账期!$A$25,G1861=账期!$A$27,G1861=账期!$A$26,G1861=账期!$A$28,G1861=账期!$A$30,G1861=账期!$A$32,G1861=账期!$A$34,G1861=账期!$A$35,G1861=账期!$A$37,G1861=账期!$A$39,G1861=账期!$A$40,G1861=账期!$A$41,G1861=账期!$A$42,G1861=账期!$A$43,G1861=账期!$A$44,G1861=账期!$A$45,G1861=账期!$A$46,G1861=账期!$A$48,G1861=账期!$A$50,G1861=账期!$A$51,G1861=账期!$A$52,G1861=账期!$A$53,G1861=账期!$A$54,G1861=账期!$A$56,G1861=账期!$A$57,G1861=账期!$A$58,G1861=账期!$A$59,G1861=账期!$A$60,G1861=账期!$A$61,G1861=账期!$A$62,G1861=账期!$A$63,G1861=账期!$A$64,G1861=账期!$A$66,G1861=账期!$A$67,G1861=账期!$A$68,G1861=账期!$A$70,G1861=账期!$A$71),30,IF(OR(G1861=账期!$A$74,G1861=账期!$A$77,G1861=账期!$A$76,G1861=账期!$A$79,G1861=账期!$A$80,G1861=账期!$A$81,G1861=账期!$A$83,G1861=账期!$A$85,G1861=账期!$A$87,G1861=账期!$A$89,G1861=账期!$A$91),60,IF(OR(G1861=账期!$A$93,G1861=账期!$A$94,G1861=账期!$A$95,G1861=账期!$A$96,G1861=账期!$A$98,G1861=账期!$A$99,G1861=账期!$A$101,G1861=账期!$A$102),90,0)))</f>
        <v>0</v>
      </c>
      <c r="AF1861" s="396"/>
      <c r="AG1861" s="384"/>
      <c r="AH1861" s="396" t="str">
        <f t="shared" si="306"/>
        <v/>
      </c>
    </row>
    <row r="1862" spans="1:34" ht="18" customHeight="1" x14ac:dyDescent="0.25">
      <c r="A1862" s="301" t="str">
        <f t="shared" si="308"/>
        <v/>
      </c>
      <c r="B1862" s="397"/>
      <c r="C1862" s="398"/>
      <c r="D1862" s="399"/>
      <c r="E1862" s="383" t="str">
        <f t="shared" si="304"/>
        <v>C</v>
      </c>
      <c r="F1862" s="383" t="str">
        <f t="shared" si="305"/>
        <v>C</v>
      </c>
      <c r="G1862" s="400"/>
      <c r="H1862" s="385" t="str">
        <f>IF(G1862="","",VLOOKUP(G1862,下拉数据源!J:K,2,0))</f>
        <v/>
      </c>
      <c r="I1862" s="385"/>
      <c r="J1862" s="385"/>
      <c r="K1862" s="386"/>
      <c r="L1862" s="401"/>
      <c r="M1862" s="384"/>
      <c r="N1862" s="384"/>
      <c r="O1862" s="384"/>
      <c r="P1862" s="386"/>
      <c r="Q1862" s="387"/>
      <c r="R1862" s="286"/>
      <c r="S1862" s="388">
        <f t="shared" si="309"/>
        <v>0</v>
      </c>
      <c r="T1862" s="389"/>
      <c r="U1862" s="389">
        <f t="shared" si="307"/>
        <v>0</v>
      </c>
      <c r="V1862" s="451"/>
      <c r="W1862" s="452"/>
      <c r="X1862" s="386"/>
      <c r="Y1862" s="390"/>
      <c r="Z1862" s="391"/>
      <c r="AA1862" s="392"/>
      <c r="AB1862" s="393"/>
      <c r="AC1862" s="394"/>
      <c r="AD1862" s="395">
        <f t="shared" si="310"/>
        <v>0</v>
      </c>
      <c r="AE1862" s="396">
        <f>IF(OR(G1862=账期!$A$18,G1862=账期!$A$20,G1862=账期!$A$22,G1862=账期!$A$24,G1862=账期!$A$25,G1862=账期!$A$27,G1862=账期!$A$26,G1862=账期!$A$28,G1862=账期!$A$30,G1862=账期!$A$32,G1862=账期!$A$34,G1862=账期!$A$35,G1862=账期!$A$37,G1862=账期!$A$39,G1862=账期!$A$40,G1862=账期!$A$41,G1862=账期!$A$42,G1862=账期!$A$43,G1862=账期!$A$44,G1862=账期!$A$45,G1862=账期!$A$46,G1862=账期!$A$48,G1862=账期!$A$50,G1862=账期!$A$51,G1862=账期!$A$52,G1862=账期!$A$53,G1862=账期!$A$54,G1862=账期!$A$56,G1862=账期!$A$57,G1862=账期!$A$58,G1862=账期!$A$59,G1862=账期!$A$60,G1862=账期!$A$61,G1862=账期!$A$62,G1862=账期!$A$63,G1862=账期!$A$64,G1862=账期!$A$66,G1862=账期!$A$67,G1862=账期!$A$68,G1862=账期!$A$70,G1862=账期!$A$71),30,IF(OR(G1862=账期!$A$74,G1862=账期!$A$77,G1862=账期!$A$76,G1862=账期!$A$79,G1862=账期!$A$80,G1862=账期!$A$81,G1862=账期!$A$83,G1862=账期!$A$85,G1862=账期!$A$87,G1862=账期!$A$89,G1862=账期!$A$91),60,IF(OR(G1862=账期!$A$93,G1862=账期!$A$94,G1862=账期!$A$95,G1862=账期!$A$96,G1862=账期!$A$98,G1862=账期!$A$99,G1862=账期!$A$101,G1862=账期!$A$102),90,0)))</f>
        <v>0</v>
      </c>
      <c r="AF1862" s="396"/>
      <c r="AG1862" s="384"/>
      <c r="AH1862" s="396" t="str">
        <f t="shared" si="306"/>
        <v/>
      </c>
    </row>
    <row r="1863" spans="1:34" ht="18" customHeight="1" x14ac:dyDescent="0.25">
      <c r="A1863" s="301" t="str">
        <f t="shared" si="308"/>
        <v/>
      </c>
      <c r="B1863" s="397"/>
      <c r="C1863" s="398"/>
      <c r="D1863" s="399"/>
      <c r="E1863" s="383" t="str">
        <f t="shared" si="304"/>
        <v>C</v>
      </c>
      <c r="F1863" s="383" t="str">
        <f t="shared" si="305"/>
        <v>C</v>
      </c>
      <c r="G1863" s="400"/>
      <c r="H1863" s="385" t="str">
        <f>IF(G1863="","",VLOOKUP(G1863,下拉数据源!J:K,2,0))</f>
        <v/>
      </c>
      <c r="I1863" s="385"/>
      <c r="J1863" s="385"/>
      <c r="K1863" s="386"/>
      <c r="L1863" s="401"/>
      <c r="M1863" s="384"/>
      <c r="N1863" s="384"/>
      <c r="O1863" s="384"/>
      <c r="P1863" s="386"/>
      <c r="Q1863" s="387"/>
      <c r="R1863" s="286"/>
      <c r="S1863" s="388">
        <f t="shared" si="309"/>
        <v>0</v>
      </c>
      <c r="T1863" s="389"/>
      <c r="U1863" s="389">
        <f t="shared" si="307"/>
        <v>0</v>
      </c>
      <c r="V1863" s="451"/>
      <c r="W1863" s="452"/>
      <c r="X1863" s="386"/>
      <c r="Y1863" s="390"/>
      <c r="Z1863" s="391"/>
      <c r="AA1863" s="392"/>
      <c r="AB1863" s="393"/>
      <c r="AC1863" s="394"/>
      <c r="AD1863" s="395">
        <f t="shared" si="310"/>
        <v>0</v>
      </c>
      <c r="AE1863" s="396">
        <f>IF(OR(G1863=账期!$A$18,G1863=账期!$A$20,G1863=账期!$A$22,G1863=账期!$A$24,G1863=账期!$A$25,G1863=账期!$A$27,G1863=账期!$A$26,G1863=账期!$A$28,G1863=账期!$A$30,G1863=账期!$A$32,G1863=账期!$A$34,G1863=账期!$A$35,G1863=账期!$A$37,G1863=账期!$A$39,G1863=账期!$A$40,G1863=账期!$A$41,G1863=账期!$A$42,G1863=账期!$A$43,G1863=账期!$A$44,G1863=账期!$A$45,G1863=账期!$A$46,G1863=账期!$A$48,G1863=账期!$A$50,G1863=账期!$A$51,G1863=账期!$A$52,G1863=账期!$A$53,G1863=账期!$A$54,G1863=账期!$A$56,G1863=账期!$A$57,G1863=账期!$A$58,G1863=账期!$A$59,G1863=账期!$A$60,G1863=账期!$A$61,G1863=账期!$A$62,G1863=账期!$A$63,G1863=账期!$A$64,G1863=账期!$A$66,G1863=账期!$A$67,G1863=账期!$A$68,G1863=账期!$A$70,G1863=账期!$A$71),30,IF(OR(G1863=账期!$A$74,G1863=账期!$A$77,G1863=账期!$A$76,G1863=账期!$A$79,G1863=账期!$A$80,G1863=账期!$A$81,G1863=账期!$A$83,G1863=账期!$A$85,G1863=账期!$A$87,G1863=账期!$A$89,G1863=账期!$A$91),60,IF(OR(G1863=账期!$A$93,G1863=账期!$A$94,G1863=账期!$A$95,G1863=账期!$A$96,G1863=账期!$A$98,G1863=账期!$A$99,G1863=账期!$A$101,G1863=账期!$A$102),90,0)))</f>
        <v>0</v>
      </c>
      <c r="AF1863" s="396"/>
      <c r="AG1863" s="384"/>
      <c r="AH1863" s="396" t="str">
        <f t="shared" si="306"/>
        <v/>
      </c>
    </row>
    <row r="1864" spans="1:34" ht="18" customHeight="1" x14ac:dyDescent="0.25">
      <c r="A1864" s="301" t="str">
        <f t="shared" si="308"/>
        <v/>
      </c>
      <c r="B1864" s="397"/>
      <c r="C1864" s="398"/>
      <c r="D1864" s="399"/>
      <c r="E1864" s="383" t="str">
        <f t="shared" si="304"/>
        <v>C</v>
      </c>
      <c r="F1864" s="383" t="str">
        <f t="shared" si="305"/>
        <v>C</v>
      </c>
      <c r="G1864" s="400"/>
      <c r="H1864" s="385" t="str">
        <f>IF(G1864="","",VLOOKUP(G1864,下拉数据源!J:K,2,0))</f>
        <v/>
      </c>
      <c r="I1864" s="385"/>
      <c r="J1864" s="385"/>
      <c r="K1864" s="386"/>
      <c r="L1864" s="401"/>
      <c r="M1864" s="384"/>
      <c r="N1864" s="384"/>
      <c r="O1864" s="384"/>
      <c r="P1864" s="386"/>
      <c r="Q1864" s="387"/>
      <c r="R1864" s="286"/>
      <c r="S1864" s="388">
        <f t="shared" si="309"/>
        <v>0</v>
      </c>
      <c r="T1864" s="389"/>
      <c r="U1864" s="389">
        <f t="shared" si="307"/>
        <v>0</v>
      </c>
      <c r="V1864" s="451"/>
      <c r="W1864" s="452"/>
      <c r="X1864" s="386"/>
      <c r="Y1864" s="390"/>
      <c r="Z1864" s="391"/>
      <c r="AA1864" s="392"/>
      <c r="AB1864" s="393"/>
      <c r="AC1864" s="394"/>
      <c r="AD1864" s="395">
        <f t="shared" si="310"/>
        <v>0</v>
      </c>
      <c r="AE1864" s="396">
        <f>IF(OR(G1864=账期!$A$18,G1864=账期!$A$20,G1864=账期!$A$22,G1864=账期!$A$24,G1864=账期!$A$25,G1864=账期!$A$27,G1864=账期!$A$26,G1864=账期!$A$28,G1864=账期!$A$30,G1864=账期!$A$32,G1864=账期!$A$34,G1864=账期!$A$35,G1864=账期!$A$37,G1864=账期!$A$39,G1864=账期!$A$40,G1864=账期!$A$41,G1864=账期!$A$42,G1864=账期!$A$43,G1864=账期!$A$44,G1864=账期!$A$45,G1864=账期!$A$46,G1864=账期!$A$48,G1864=账期!$A$50,G1864=账期!$A$51,G1864=账期!$A$52,G1864=账期!$A$53,G1864=账期!$A$54,G1864=账期!$A$56,G1864=账期!$A$57,G1864=账期!$A$58,G1864=账期!$A$59,G1864=账期!$A$60,G1864=账期!$A$61,G1864=账期!$A$62,G1864=账期!$A$63,G1864=账期!$A$64,G1864=账期!$A$66,G1864=账期!$A$67,G1864=账期!$A$68,G1864=账期!$A$70,G1864=账期!$A$71),30,IF(OR(G1864=账期!$A$74,G1864=账期!$A$77,G1864=账期!$A$76,G1864=账期!$A$79,G1864=账期!$A$80,G1864=账期!$A$81,G1864=账期!$A$83,G1864=账期!$A$85,G1864=账期!$A$87,G1864=账期!$A$89,G1864=账期!$A$91),60,IF(OR(G1864=账期!$A$93,G1864=账期!$A$94,G1864=账期!$A$95,G1864=账期!$A$96,G1864=账期!$A$98,G1864=账期!$A$99,G1864=账期!$A$101,G1864=账期!$A$102),90,0)))</f>
        <v>0</v>
      </c>
      <c r="AF1864" s="396"/>
      <c r="AG1864" s="384"/>
      <c r="AH1864" s="396" t="str">
        <f t="shared" si="306"/>
        <v/>
      </c>
    </row>
    <row r="1865" spans="1:34" ht="18" customHeight="1" x14ac:dyDescent="0.25">
      <c r="A1865" s="301" t="str">
        <f t="shared" si="308"/>
        <v/>
      </c>
      <c r="B1865" s="397"/>
      <c r="C1865" s="398"/>
      <c r="D1865" s="399"/>
      <c r="E1865" s="383" t="str">
        <f t="shared" si="304"/>
        <v>C</v>
      </c>
      <c r="F1865" s="383" t="str">
        <f t="shared" si="305"/>
        <v>C</v>
      </c>
      <c r="G1865" s="400"/>
      <c r="H1865" s="385" t="str">
        <f>IF(G1865="","",VLOOKUP(G1865,下拉数据源!J:K,2,0))</f>
        <v/>
      </c>
      <c r="I1865" s="385"/>
      <c r="J1865" s="385"/>
      <c r="K1865" s="386"/>
      <c r="L1865" s="401"/>
      <c r="M1865" s="384"/>
      <c r="N1865" s="384"/>
      <c r="O1865" s="384"/>
      <c r="P1865" s="386"/>
      <c r="Q1865" s="387"/>
      <c r="R1865" s="286"/>
      <c r="S1865" s="388">
        <f t="shared" si="309"/>
        <v>0</v>
      </c>
      <c r="T1865" s="389"/>
      <c r="U1865" s="389">
        <f t="shared" si="307"/>
        <v>0</v>
      </c>
      <c r="V1865" s="451"/>
      <c r="W1865" s="452"/>
      <c r="X1865" s="386"/>
      <c r="Y1865" s="390"/>
      <c r="Z1865" s="391"/>
      <c r="AA1865" s="392"/>
      <c r="AB1865" s="393"/>
      <c r="AC1865" s="394"/>
      <c r="AD1865" s="395">
        <f t="shared" si="310"/>
        <v>0</v>
      </c>
      <c r="AE1865" s="396">
        <f>IF(OR(G1865=账期!$A$18,G1865=账期!$A$20,G1865=账期!$A$22,G1865=账期!$A$24,G1865=账期!$A$25,G1865=账期!$A$27,G1865=账期!$A$26,G1865=账期!$A$28,G1865=账期!$A$30,G1865=账期!$A$32,G1865=账期!$A$34,G1865=账期!$A$35,G1865=账期!$A$37,G1865=账期!$A$39,G1865=账期!$A$40,G1865=账期!$A$41,G1865=账期!$A$42,G1865=账期!$A$43,G1865=账期!$A$44,G1865=账期!$A$45,G1865=账期!$A$46,G1865=账期!$A$48,G1865=账期!$A$50,G1865=账期!$A$51,G1865=账期!$A$52,G1865=账期!$A$53,G1865=账期!$A$54,G1865=账期!$A$56,G1865=账期!$A$57,G1865=账期!$A$58,G1865=账期!$A$59,G1865=账期!$A$60,G1865=账期!$A$61,G1865=账期!$A$62,G1865=账期!$A$63,G1865=账期!$A$64,G1865=账期!$A$66,G1865=账期!$A$67,G1865=账期!$A$68,G1865=账期!$A$70,G1865=账期!$A$71),30,IF(OR(G1865=账期!$A$74,G1865=账期!$A$77,G1865=账期!$A$76,G1865=账期!$A$79,G1865=账期!$A$80,G1865=账期!$A$81,G1865=账期!$A$83,G1865=账期!$A$85,G1865=账期!$A$87,G1865=账期!$A$89,G1865=账期!$A$91),60,IF(OR(G1865=账期!$A$93,G1865=账期!$A$94,G1865=账期!$A$95,G1865=账期!$A$96,G1865=账期!$A$98,G1865=账期!$A$99,G1865=账期!$A$101,G1865=账期!$A$102),90,0)))</f>
        <v>0</v>
      </c>
      <c r="AF1865" s="396"/>
      <c r="AG1865" s="384"/>
      <c r="AH1865" s="396" t="str">
        <f t="shared" si="306"/>
        <v/>
      </c>
    </row>
    <row r="1866" spans="1:34" ht="18" customHeight="1" x14ac:dyDescent="0.25">
      <c r="A1866" s="301" t="str">
        <f t="shared" si="308"/>
        <v/>
      </c>
      <c r="B1866" s="397"/>
      <c r="C1866" s="398"/>
      <c r="D1866" s="399"/>
      <c r="E1866" s="383" t="str">
        <f t="shared" si="304"/>
        <v>C</v>
      </c>
      <c r="F1866" s="383" t="str">
        <f t="shared" si="305"/>
        <v>C</v>
      </c>
      <c r="G1866" s="400"/>
      <c r="H1866" s="385" t="str">
        <f>IF(G1866="","",VLOOKUP(G1866,下拉数据源!J:K,2,0))</f>
        <v/>
      </c>
      <c r="I1866" s="385"/>
      <c r="J1866" s="385"/>
      <c r="K1866" s="386"/>
      <c r="L1866" s="401"/>
      <c r="M1866" s="384"/>
      <c r="N1866" s="384"/>
      <c r="O1866" s="384"/>
      <c r="P1866" s="386"/>
      <c r="Q1866" s="387"/>
      <c r="R1866" s="286"/>
      <c r="S1866" s="388">
        <f t="shared" si="309"/>
        <v>0</v>
      </c>
      <c r="T1866" s="389"/>
      <c r="U1866" s="389">
        <f t="shared" si="307"/>
        <v>0</v>
      </c>
      <c r="V1866" s="451"/>
      <c r="W1866" s="452"/>
      <c r="X1866" s="386"/>
      <c r="Y1866" s="390"/>
      <c r="Z1866" s="391"/>
      <c r="AA1866" s="392"/>
      <c r="AB1866" s="393"/>
      <c r="AC1866" s="394"/>
      <c r="AD1866" s="395">
        <f t="shared" si="310"/>
        <v>0</v>
      </c>
      <c r="AE1866" s="396">
        <f>IF(OR(G1866=账期!$A$18,G1866=账期!$A$20,G1866=账期!$A$22,G1866=账期!$A$24,G1866=账期!$A$25,G1866=账期!$A$27,G1866=账期!$A$26,G1866=账期!$A$28,G1866=账期!$A$30,G1866=账期!$A$32,G1866=账期!$A$34,G1866=账期!$A$35,G1866=账期!$A$37,G1866=账期!$A$39,G1866=账期!$A$40,G1866=账期!$A$41,G1866=账期!$A$42,G1866=账期!$A$43,G1866=账期!$A$44,G1866=账期!$A$45,G1866=账期!$A$46,G1866=账期!$A$48,G1866=账期!$A$50,G1866=账期!$A$51,G1866=账期!$A$52,G1866=账期!$A$53,G1866=账期!$A$54,G1866=账期!$A$56,G1866=账期!$A$57,G1866=账期!$A$58,G1866=账期!$A$59,G1866=账期!$A$60,G1866=账期!$A$61,G1866=账期!$A$62,G1866=账期!$A$63,G1866=账期!$A$64,G1866=账期!$A$66,G1866=账期!$A$67,G1866=账期!$A$68,G1866=账期!$A$70,G1866=账期!$A$71),30,IF(OR(G1866=账期!$A$74,G1866=账期!$A$77,G1866=账期!$A$76,G1866=账期!$A$79,G1866=账期!$A$80,G1866=账期!$A$81,G1866=账期!$A$83,G1866=账期!$A$85,G1866=账期!$A$87,G1866=账期!$A$89,G1866=账期!$A$91),60,IF(OR(G1866=账期!$A$93,G1866=账期!$A$94,G1866=账期!$A$95,G1866=账期!$A$96,G1866=账期!$A$98,G1866=账期!$A$99,G1866=账期!$A$101,G1866=账期!$A$102),90,0)))</f>
        <v>0</v>
      </c>
      <c r="AF1866" s="396"/>
      <c r="AG1866" s="384"/>
      <c r="AH1866" s="396" t="str">
        <f t="shared" si="306"/>
        <v/>
      </c>
    </row>
    <row r="1867" spans="1:34" ht="18" customHeight="1" x14ac:dyDescent="0.25">
      <c r="A1867" s="301" t="str">
        <f t="shared" si="308"/>
        <v/>
      </c>
      <c r="B1867" s="397"/>
      <c r="C1867" s="398"/>
      <c r="D1867" s="399"/>
      <c r="E1867" s="383" t="str">
        <f t="shared" si="304"/>
        <v>C</v>
      </c>
      <c r="F1867" s="383" t="str">
        <f t="shared" si="305"/>
        <v>C</v>
      </c>
      <c r="G1867" s="400"/>
      <c r="H1867" s="385" t="str">
        <f>IF(G1867="","",VLOOKUP(G1867,下拉数据源!J:K,2,0))</f>
        <v/>
      </c>
      <c r="I1867" s="385"/>
      <c r="J1867" s="385"/>
      <c r="K1867" s="386"/>
      <c r="L1867" s="401"/>
      <c r="M1867" s="384"/>
      <c r="N1867" s="384"/>
      <c r="O1867" s="384"/>
      <c r="P1867" s="386"/>
      <c r="Q1867" s="387"/>
      <c r="R1867" s="286"/>
      <c r="S1867" s="388">
        <f t="shared" si="309"/>
        <v>0</v>
      </c>
      <c r="T1867" s="389"/>
      <c r="U1867" s="389">
        <f t="shared" si="307"/>
        <v>0</v>
      </c>
      <c r="V1867" s="451"/>
      <c r="W1867" s="452"/>
      <c r="X1867" s="386"/>
      <c r="Y1867" s="390"/>
      <c r="Z1867" s="391"/>
      <c r="AA1867" s="392"/>
      <c r="AB1867" s="393"/>
      <c r="AC1867" s="394"/>
      <c r="AD1867" s="395">
        <f t="shared" si="310"/>
        <v>0</v>
      </c>
      <c r="AE1867" s="396">
        <f>IF(OR(G1867=账期!$A$18,G1867=账期!$A$20,G1867=账期!$A$22,G1867=账期!$A$24,G1867=账期!$A$25,G1867=账期!$A$27,G1867=账期!$A$26,G1867=账期!$A$28,G1867=账期!$A$30,G1867=账期!$A$32,G1867=账期!$A$34,G1867=账期!$A$35,G1867=账期!$A$37,G1867=账期!$A$39,G1867=账期!$A$40,G1867=账期!$A$41,G1867=账期!$A$42,G1867=账期!$A$43,G1867=账期!$A$44,G1867=账期!$A$45,G1867=账期!$A$46,G1867=账期!$A$48,G1867=账期!$A$50,G1867=账期!$A$51,G1867=账期!$A$52,G1867=账期!$A$53,G1867=账期!$A$54,G1867=账期!$A$56,G1867=账期!$A$57,G1867=账期!$A$58,G1867=账期!$A$59,G1867=账期!$A$60,G1867=账期!$A$61,G1867=账期!$A$62,G1867=账期!$A$63,G1867=账期!$A$64,G1867=账期!$A$66,G1867=账期!$A$67,G1867=账期!$A$68,G1867=账期!$A$70,G1867=账期!$A$71),30,IF(OR(G1867=账期!$A$74,G1867=账期!$A$77,G1867=账期!$A$76,G1867=账期!$A$79,G1867=账期!$A$80,G1867=账期!$A$81,G1867=账期!$A$83,G1867=账期!$A$85,G1867=账期!$A$87,G1867=账期!$A$89,G1867=账期!$A$91),60,IF(OR(G1867=账期!$A$93,G1867=账期!$A$94,G1867=账期!$A$95,G1867=账期!$A$96,G1867=账期!$A$98,G1867=账期!$A$99,G1867=账期!$A$101,G1867=账期!$A$102),90,0)))</f>
        <v>0</v>
      </c>
      <c r="AF1867" s="396"/>
      <c r="AG1867" s="384"/>
      <c r="AH1867" s="396" t="str">
        <f t="shared" si="306"/>
        <v/>
      </c>
    </row>
    <row r="1868" spans="1:34" ht="18" customHeight="1" x14ac:dyDescent="0.25">
      <c r="A1868" s="301" t="str">
        <f t="shared" si="308"/>
        <v/>
      </c>
      <c r="B1868" s="397"/>
      <c r="C1868" s="398"/>
      <c r="D1868" s="399"/>
      <c r="E1868" s="383" t="str">
        <f t="shared" si="304"/>
        <v>C</v>
      </c>
      <c r="F1868" s="383" t="str">
        <f t="shared" si="305"/>
        <v>C</v>
      </c>
      <c r="G1868" s="400"/>
      <c r="H1868" s="385" t="str">
        <f>IF(G1868="","",VLOOKUP(G1868,下拉数据源!J:K,2,0))</f>
        <v/>
      </c>
      <c r="I1868" s="385"/>
      <c r="J1868" s="385"/>
      <c r="K1868" s="386"/>
      <c r="L1868" s="401"/>
      <c r="M1868" s="384"/>
      <c r="N1868" s="384"/>
      <c r="O1868" s="384"/>
      <c r="P1868" s="386"/>
      <c r="Q1868" s="387"/>
      <c r="R1868" s="286"/>
      <c r="S1868" s="388">
        <f t="shared" si="309"/>
        <v>0</v>
      </c>
      <c r="T1868" s="389"/>
      <c r="U1868" s="389">
        <f t="shared" si="307"/>
        <v>0</v>
      </c>
      <c r="V1868" s="451"/>
      <c r="W1868" s="452"/>
      <c r="X1868" s="386"/>
      <c r="Y1868" s="390"/>
      <c r="Z1868" s="391"/>
      <c r="AA1868" s="392"/>
      <c r="AB1868" s="393"/>
      <c r="AC1868" s="394"/>
      <c r="AD1868" s="395">
        <f t="shared" si="310"/>
        <v>0</v>
      </c>
      <c r="AE1868" s="396">
        <f>IF(OR(G1868=账期!$A$18,G1868=账期!$A$20,G1868=账期!$A$22,G1868=账期!$A$24,G1868=账期!$A$25,G1868=账期!$A$27,G1868=账期!$A$26,G1868=账期!$A$28,G1868=账期!$A$30,G1868=账期!$A$32,G1868=账期!$A$34,G1868=账期!$A$35,G1868=账期!$A$37,G1868=账期!$A$39,G1868=账期!$A$40,G1868=账期!$A$41,G1868=账期!$A$42,G1868=账期!$A$43,G1868=账期!$A$44,G1868=账期!$A$45,G1868=账期!$A$46,G1868=账期!$A$48,G1868=账期!$A$50,G1868=账期!$A$51,G1868=账期!$A$52,G1868=账期!$A$53,G1868=账期!$A$54,G1868=账期!$A$56,G1868=账期!$A$57,G1868=账期!$A$58,G1868=账期!$A$59,G1868=账期!$A$60,G1868=账期!$A$61,G1868=账期!$A$62,G1868=账期!$A$63,G1868=账期!$A$64,G1868=账期!$A$66,G1868=账期!$A$67,G1868=账期!$A$68,G1868=账期!$A$70,G1868=账期!$A$71),30,IF(OR(G1868=账期!$A$74,G1868=账期!$A$77,G1868=账期!$A$76,G1868=账期!$A$79,G1868=账期!$A$80,G1868=账期!$A$81,G1868=账期!$A$83,G1868=账期!$A$85,G1868=账期!$A$87,G1868=账期!$A$89,G1868=账期!$A$91),60,IF(OR(G1868=账期!$A$93,G1868=账期!$A$94,G1868=账期!$A$95,G1868=账期!$A$96,G1868=账期!$A$98,G1868=账期!$A$99,G1868=账期!$A$101,G1868=账期!$A$102),90,0)))</f>
        <v>0</v>
      </c>
      <c r="AF1868" s="396"/>
      <c r="AG1868" s="384"/>
      <c r="AH1868" s="396" t="str">
        <f t="shared" si="306"/>
        <v/>
      </c>
    </row>
    <row r="1869" spans="1:34" ht="18" customHeight="1" x14ac:dyDescent="0.25">
      <c r="A1869" s="301" t="str">
        <f t="shared" si="308"/>
        <v/>
      </c>
      <c r="B1869" s="397"/>
      <c r="C1869" s="398"/>
      <c r="D1869" s="399"/>
      <c r="E1869" s="383" t="str">
        <f t="shared" si="304"/>
        <v>C</v>
      </c>
      <c r="F1869" s="383" t="str">
        <f t="shared" si="305"/>
        <v>C</v>
      </c>
      <c r="G1869" s="400"/>
      <c r="H1869" s="385" t="str">
        <f>IF(G1869="","",VLOOKUP(G1869,下拉数据源!J:K,2,0))</f>
        <v/>
      </c>
      <c r="I1869" s="385"/>
      <c r="J1869" s="385"/>
      <c r="K1869" s="386"/>
      <c r="L1869" s="401"/>
      <c r="M1869" s="384"/>
      <c r="N1869" s="384"/>
      <c r="O1869" s="384"/>
      <c r="P1869" s="386"/>
      <c r="Q1869" s="387"/>
      <c r="R1869" s="286"/>
      <c r="S1869" s="388">
        <f t="shared" si="309"/>
        <v>0</v>
      </c>
      <c r="T1869" s="389"/>
      <c r="U1869" s="389">
        <f t="shared" si="307"/>
        <v>0</v>
      </c>
      <c r="V1869" s="451"/>
      <c r="W1869" s="452"/>
      <c r="X1869" s="386"/>
      <c r="Y1869" s="390"/>
      <c r="Z1869" s="391"/>
      <c r="AA1869" s="392"/>
      <c r="AB1869" s="393"/>
      <c r="AC1869" s="394"/>
      <c r="AD1869" s="395">
        <f t="shared" si="310"/>
        <v>0</v>
      </c>
      <c r="AE1869" s="396">
        <f>IF(OR(G1869=账期!$A$18,G1869=账期!$A$20,G1869=账期!$A$22,G1869=账期!$A$24,G1869=账期!$A$25,G1869=账期!$A$27,G1869=账期!$A$26,G1869=账期!$A$28,G1869=账期!$A$30,G1869=账期!$A$32,G1869=账期!$A$34,G1869=账期!$A$35,G1869=账期!$A$37,G1869=账期!$A$39,G1869=账期!$A$40,G1869=账期!$A$41,G1869=账期!$A$42,G1869=账期!$A$43,G1869=账期!$A$44,G1869=账期!$A$45,G1869=账期!$A$46,G1869=账期!$A$48,G1869=账期!$A$50,G1869=账期!$A$51,G1869=账期!$A$52,G1869=账期!$A$53,G1869=账期!$A$54,G1869=账期!$A$56,G1869=账期!$A$57,G1869=账期!$A$58,G1869=账期!$A$59,G1869=账期!$A$60,G1869=账期!$A$61,G1869=账期!$A$62,G1869=账期!$A$63,G1869=账期!$A$64,G1869=账期!$A$66,G1869=账期!$A$67,G1869=账期!$A$68,G1869=账期!$A$70,G1869=账期!$A$71),30,IF(OR(G1869=账期!$A$74,G1869=账期!$A$77,G1869=账期!$A$76,G1869=账期!$A$79,G1869=账期!$A$80,G1869=账期!$A$81,G1869=账期!$A$83,G1869=账期!$A$85,G1869=账期!$A$87,G1869=账期!$A$89,G1869=账期!$A$91),60,IF(OR(G1869=账期!$A$93,G1869=账期!$A$94,G1869=账期!$A$95,G1869=账期!$A$96,G1869=账期!$A$98,G1869=账期!$A$99,G1869=账期!$A$101,G1869=账期!$A$102),90,0)))</f>
        <v>0</v>
      </c>
      <c r="AF1869" s="396"/>
      <c r="AG1869" s="384"/>
      <c r="AH1869" s="396" t="str">
        <f t="shared" si="306"/>
        <v/>
      </c>
    </row>
    <row r="1870" spans="1:34" ht="18" customHeight="1" x14ac:dyDescent="0.25">
      <c r="A1870" s="301" t="str">
        <f t="shared" si="308"/>
        <v/>
      </c>
      <c r="B1870" s="397"/>
      <c r="C1870" s="398"/>
      <c r="D1870" s="399"/>
      <c r="E1870" s="383" t="str">
        <f t="shared" si="304"/>
        <v>C</v>
      </c>
      <c r="F1870" s="383" t="str">
        <f t="shared" si="305"/>
        <v>C</v>
      </c>
      <c r="G1870" s="400"/>
      <c r="H1870" s="385" t="str">
        <f>IF(G1870="","",VLOOKUP(G1870,下拉数据源!J:K,2,0))</f>
        <v/>
      </c>
      <c r="I1870" s="385"/>
      <c r="J1870" s="385"/>
      <c r="K1870" s="386"/>
      <c r="L1870" s="401"/>
      <c r="M1870" s="384"/>
      <c r="N1870" s="384"/>
      <c r="O1870" s="384"/>
      <c r="P1870" s="386"/>
      <c r="Q1870" s="387"/>
      <c r="R1870" s="286"/>
      <c r="S1870" s="388">
        <f t="shared" si="309"/>
        <v>0</v>
      </c>
      <c r="T1870" s="389"/>
      <c r="U1870" s="389">
        <f t="shared" si="307"/>
        <v>0</v>
      </c>
      <c r="V1870" s="451"/>
      <c r="W1870" s="452"/>
      <c r="X1870" s="386"/>
      <c r="Y1870" s="390"/>
      <c r="Z1870" s="391"/>
      <c r="AA1870" s="392"/>
      <c r="AB1870" s="393"/>
      <c r="AC1870" s="394"/>
      <c r="AD1870" s="395">
        <f t="shared" si="310"/>
        <v>0</v>
      </c>
      <c r="AE1870" s="396">
        <f>IF(OR(G1870=账期!$A$18,G1870=账期!$A$20,G1870=账期!$A$22,G1870=账期!$A$24,G1870=账期!$A$25,G1870=账期!$A$27,G1870=账期!$A$26,G1870=账期!$A$28,G1870=账期!$A$30,G1870=账期!$A$32,G1870=账期!$A$34,G1870=账期!$A$35,G1870=账期!$A$37,G1870=账期!$A$39,G1870=账期!$A$40,G1870=账期!$A$41,G1870=账期!$A$42,G1870=账期!$A$43,G1870=账期!$A$44,G1870=账期!$A$45,G1870=账期!$A$46,G1870=账期!$A$48,G1870=账期!$A$50,G1870=账期!$A$51,G1870=账期!$A$52,G1870=账期!$A$53,G1870=账期!$A$54,G1870=账期!$A$56,G1870=账期!$A$57,G1870=账期!$A$58,G1870=账期!$A$59,G1870=账期!$A$60,G1870=账期!$A$61,G1870=账期!$A$62,G1870=账期!$A$63,G1870=账期!$A$64,G1870=账期!$A$66,G1870=账期!$A$67,G1870=账期!$A$68,G1870=账期!$A$70,G1870=账期!$A$71),30,IF(OR(G1870=账期!$A$74,G1870=账期!$A$77,G1870=账期!$A$76,G1870=账期!$A$79,G1870=账期!$A$80,G1870=账期!$A$81,G1870=账期!$A$83,G1870=账期!$A$85,G1870=账期!$A$87,G1870=账期!$A$89,G1870=账期!$A$91),60,IF(OR(G1870=账期!$A$93,G1870=账期!$A$94,G1870=账期!$A$95,G1870=账期!$A$96,G1870=账期!$A$98,G1870=账期!$A$99,G1870=账期!$A$101,G1870=账期!$A$102),90,0)))</f>
        <v>0</v>
      </c>
      <c r="AF1870" s="396"/>
      <c r="AG1870" s="384"/>
      <c r="AH1870" s="396" t="str">
        <f t="shared" si="306"/>
        <v/>
      </c>
    </row>
    <row r="1871" spans="1:34" ht="18" customHeight="1" x14ac:dyDescent="0.25">
      <c r="A1871" s="301" t="str">
        <f t="shared" si="308"/>
        <v/>
      </c>
      <c r="B1871" s="397"/>
      <c r="C1871" s="398"/>
      <c r="D1871" s="399"/>
      <c r="E1871" s="383" t="str">
        <f t="shared" si="304"/>
        <v>C</v>
      </c>
      <c r="F1871" s="383" t="str">
        <f t="shared" si="305"/>
        <v>C</v>
      </c>
      <c r="G1871" s="400"/>
      <c r="H1871" s="385" t="str">
        <f>IF(G1871="","",VLOOKUP(G1871,下拉数据源!J:K,2,0))</f>
        <v/>
      </c>
      <c r="I1871" s="385"/>
      <c r="J1871" s="385"/>
      <c r="K1871" s="386"/>
      <c r="L1871" s="401"/>
      <c r="M1871" s="384"/>
      <c r="N1871" s="384"/>
      <c r="O1871" s="384"/>
      <c r="P1871" s="386"/>
      <c r="Q1871" s="387"/>
      <c r="R1871" s="286"/>
      <c r="S1871" s="388">
        <f t="shared" si="309"/>
        <v>0</v>
      </c>
      <c r="T1871" s="389"/>
      <c r="U1871" s="389">
        <f t="shared" si="307"/>
        <v>0</v>
      </c>
      <c r="V1871" s="451"/>
      <c r="W1871" s="452"/>
      <c r="X1871" s="386"/>
      <c r="Y1871" s="390"/>
      <c r="Z1871" s="391"/>
      <c r="AA1871" s="392"/>
      <c r="AB1871" s="393"/>
      <c r="AC1871" s="394"/>
      <c r="AD1871" s="395">
        <f t="shared" si="310"/>
        <v>0</v>
      </c>
      <c r="AE1871" s="396">
        <f>IF(OR(G1871=账期!$A$18,G1871=账期!$A$20,G1871=账期!$A$22,G1871=账期!$A$24,G1871=账期!$A$25,G1871=账期!$A$27,G1871=账期!$A$26,G1871=账期!$A$28,G1871=账期!$A$30,G1871=账期!$A$32,G1871=账期!$A$34,G1871=账期!$A$35,G1871=账期!$A$37,G1871=账期!$A$39,G1871=账期!$A$40,G1871=账期!$A$41,G1871=账期!$A$42,G1871=账期!$A$43,G1871=账期!$A$44,G1871=账期!$A$45,G1871=账期!$A$46,G1871=账期!$A$48,G1871=账期!$A$50,G1871=账期!$A$51,G1871=账期!$A$52,G1871=账期!$A$53,G1871=账期!$A$54,G1871=账期!$A$56,G1871=账期!$A$57,G1871=账期!$A$58,G1871=账期!$A$59,G1871=账期!$A$60,G1871=账期!$A$61,G1871=账期!$A$62,G1871=账期!$A$63,G1871=账期!$A$64,G1871=账期!$A$66,G1871=账期!$A$67,G1871=账期!$A$68,G1871=账期!$A$70,G1871=账期!$A$71),30,IF(OR(G1871=账期!$A$74,G1871=账期!$A$77,G1871=账期!$A$76,G1871=账期!$A$79,G1871=账期!$A$80,G1871=账期!$A$81,G1871=账期!$A$83,G1871=账期!$A$85,G1871=账期!$A$87,G1871=账期!$A$89,G1871=账期!$A$91),60,IF(OR(G1871=账期!$A$93,G1871=账期!$A$94,G1871=账期!$A$95,G1871=账期!$A$96,G1871=账期!$A$98,G1871=账期!$A$99,G1871=账期!$A$101,G1871=账期!$A$102),90,0)))</f>
        <v>0</v>
      </c>
      <c r="AF1871" s="396"/>
      <c r="AG1871" s="384"/>
      <c r="AH1871" s="396" t="str">
        <f t="shared" si="306"/>
        <v/>
      </c>
    </row>
    <row r="1872" spans="1:34" ht="18" customHeight="1" x14ac:dyDescent="0.25">
      <c r="A1872" s="301" t="str">
        <f t="shared" si="308"/>
        <v/>
      </c>
      <c r="B1872" s="397"/>
      <c r="C1872" s="398"/>
      <c r="D1872" s="399"/>
      <c r="E1872" s="383" t="str">
        <f t="shared" si="304"/>
        <v>C</v>
      </c>
      <c r="F1872" s="383" t="str">
        <f t="shared" si="305"/>
        <v>C</v>
      </c>
      <c r="G1872" s="400"/>
      <c r="H1872" s="385" t="str">
        <f>IF(G1872="","",VLOOKUP(G1872,下拉数据源!J:K,2,0))</f>
        <v/>
      </c>
      <c r="I1872" s="385"/>
      <c r="J1872" s="385"/>
      <c r="K1872" s="386"/>
      <c r="L1872" s="401"/>
      <c r="M1872" s="384"/>
      <c r="N1872" s="384"/>
      <c r="O1872" s="384"/>
      <c r="P1872" s="386"/>
      <c r="Q1872" s="387"/>
      <c r="R1872" s="286"/>
      <c r="S1872" s="388">
        <f t="shared" si="309"/>
        <v>0</v>
      </c>
      <c r="T1872" s="389"/>
      <c r="U1872" s="389">
        <f t="shared" si="307"/>
        <v>0</v>
      </c>
      <c r="V1872" s="451"/>
      <c r="W1872" s="452"/>
      <c r="X1872" s="386"/>
      <c r="Y1872" s="390"/>
      <c r="Z1872" s="391"/>
      <c r="AA1872" s="392"/>
      <c r="AB1872" s="393"/>
      <c r="AC1872" s="394"/>
      <c r="AD1872" s="395">
        <f t="shared" si="310"/>
        <v>0</v>
      </c>
      <c r="AE1872" s="396">
        <f>IF(OR(G1872=账期!$A$18,G1872=账期!$A$20,G1872=账期!$A$22,G1872=账期!$A$24,G1872=账期!$A$25,G1872=账期!$A$27,G1872=账期!$A$26,G1872=账期!$A$28,G1872=账期!$A$30,G1872=账期!$A$32,G1872=账期!$A$34,G1872=账期!$A$35,G1872=账期!$A$37,G1872=账期!$A$39,G1872=账期!$A$40,G1872=账期!$A$41,G1872=账期!$A$42,G1872=账期!$A$43,G1872=账期!$A$44,G1872=账期!$A$45,G1872=账期!$A$46,G1872=账期!$A$48,G1872=账期!$A$50,G1872=账期!$A$51,G1872=账期!$A$52,G1872=账期!$A$53,G1872=账期!$A$54,G1872=账期!$A$56,G1872=账期!$A$57,G1872=账期!$A$58,G1872=账期!$A$59,G1872=账期!$A$60,G1872=账期!$A$61,G1872=账期!$A$62,G1872=账期!$A$63,G1872=账期!$A$64,G1872=账期!$A$66,G1872=账期!$A$67,G1872=账期!$A$68,G1872=账期!$A$70,G1872=账期!$A$71),30,IF(OR(G1872=账期!$A$74,G1872=账期!$A$77,G1872=账期!$A$76,G1872=账期!$A$79,G1872=账期!$A$80,G1872=账期!$A$81,G1872=账期!$A$83,G1872=账期!$A$85,G1872=账期!$A$87,G1872=账期!$A$89,G1872=账期!$A$91),60,IF(OR(G1872=账期!$A$93,G1872=账期!$A$94,G1872=账期!$A$95,G1872=账期!$A$96,G1872=账期!$A$98,G1872=账期!$A$99,G1872=账期!$A$101,G1872=账期!$A$102),90,0)))</f>
        <v>0</v>
      </c>
      <c r="AF1872" s="396"/>
      <c r="AG1872" s="384"/>
      <c r="AH1872" s="396" t="str">
        <f t="shared" si="306"/>
        <v/>
      </c>
    </row>
    <row r="1873" spans="1:34" ht="18" customHeight="1" x14ac:dyDescent="0.25">
      <c r="A1873" s="301" t="str">
        <f t="shared" si="308"/>
        <v/>
      </c>
      <c r="B1873" s="397"/>
      <c r="C1873" s="398"/>
      <c r="D1873" s="399"/>
      <c r="E1873" s="383" t="str">
        <f t="shared" si="304"/>
        <v>C</v>
      </c>
      <c r="F1873" s="383" t="str">
        <f t="shared" si="305"/>
        <v>C</v>
      </c>
      <c r="G1873" s="400"/>
      <c r="H1873" s="385" t="str">
        <f>IF(G1873="","",VLOOKUP(G1873,下拉数据源!J:K,2,0))</f>
        <v/>
      </c>
      <c r="I1873" s="385"/>
      <c r="J1873" s="385"/>
      <c r="K1873" s="386"/>
      <c r="L1873" s="401"/>
      <c r="M1873" s="384"/>
      <c r="N1873" s="384"/>
      <c r="O1873" s="384"/>
      <c r="P1873" s="386"/>
      <c r="Q1873" s="387"/>
      <c r="R1873" s="286"/>
      <c r="S1873" s="388">
        <f t="shared" si="309"/>
        <v>0</v>
      </c>
      <c r="T1873" s="389"/>
      <c r="U1873" s="389">
        <f t="shared" si="307"/>
        <v>0</v>
      </c>
      <c r="V1873" s="451"/>
      <c r="W1873" s="452"/>
      <c r="X1873" s="386"/>
      <c r="Y1873" s="390"/>
      <c r="Z1873" s="391"/>
      <c r="AA1873" s="392"/>
      <c r="AB1873" s="393"/>
      <c r="AC1873" s="394"/>
      <c r="AD1873" s="395">
        <f t="shared" si="310"/>
        <v>0</v>
      </c>
      <c r="AE1873" s="396">
        <f>IF(OR(G1873=账期!$A$18,G1873=账期!$A$20,G1873=账期!$A$22,G1873=账期!$A$24,G1873=账期!$A$25,G1873=账期!$A$27,G1873=账期!$A$26,G1873=账期!$A$28,G1873=账期!$A$30,G1873=账期!$A$32,G1873=账期!$A$34,G1873=账期!$A$35,G1873=账期!$A$37,G1873=账期!$A$39,G1873=账期!$A$40,G1873=账期!$A$41,G1873=账期!$A$42,G1873=账期!$A$43,G1873=账期!$A$44,G1873=账期!$A$45,G1873=账期!$A$46,G1873=账期!$A$48,G1873=账期!$A$50,G1873=账期!$A$51,G1873=账期!$A$52,G1873=账期!$A$53,G1873=账期!$A$54,G1873=账期!$A$56,G1873=账期!$A$57,G1873=账期!$A$58,G1873=账期!$A$59,G1873=账期!$A$60,G1873=账期!$A$61,G1873=账期!$A$62,G1873=账期!$A$63,G1873=账期!$A$64,G1873=账期!$A$66,G1873=账期!$A$67,G1873=账期!$A$68,G1873=账期!$A$70,G1873=账期!$A$71),30,IF(OR(G1873=账期!$A$74,G1873=账期!$A$77,G1873=账期!$A$76,G1873=账期!$A$79,G1873=账期!$A$80,G1873=账期!$A$81,G1873=账期!$A$83,G1873=账期!$A$85,G1873=账期!$A$87,G1873=账期!$A$89,G1873=账期!$A$91),60,IF(OR(G1873=账期!$A$93,G1873=账期!$A$94,G1873=账期!$A$95,G1873=账期!$A$96,G1873=账期!$A$98,G1873=账期!$A$99,G1873=账期!$A$101,G1873=账期!$A$102),90,0)))</f>
        <v>0</v>
      </c>
      <c r="AF1873" s="396"/>
      <c r="AG1873" s="384"/>
      <c r="AH1873" s="396" t="str">
        <f t="shared" si="306"/>
        <v/>
      </c>
    </row>
    <row r="1874" spans="1:34" ht="18" customHeight="1" x14ac:dyDescent="0.25">
      <c r="A1874" s="301" t="str">
        <f t="shared" si="308"/>
        <v/>
      </c>
      <c r="B1874" s="397"/>
      <c r="C1874" s="398"/>
      <c r="D1874" s="399"/>
      <c r="E1874" s="383" t="str">
        <f t="shared" si="304"/>
        <v>C</v>
      </c>
      <c r="F1874" s="383" t="str">
        <f t="shared" si="305"/>
        <v>C</v>
      </c>
      <c r="G1874" s="400"/>
      <c r="H1874" s="385" t="str">
        <f>IF(G1874="","",VLOOKUP(G1874,下拉数据源!J:K,2,0))</f>
        <v/>
      </c>
      <c r="I1874" s="385"/>
      <c r="J1874" s="385"/>
      <c r="K1874" s="386"/>
      <c r="L1874" s="401"/>
      <c r="M1874" s="384"/>
      <c r="N1874" s="384"/>
      <c r="O1874" s="384"/>
      <c r="P1874" s="386"/>
      <c r="Q1874" s="387"/>
      <c r="R1874" s="286"/>
      <c r="S1874" s="388">
        <f t="shared" si="309"/>
        <v>0</v>
      </c>
      <c r="T1874" s="389"/>
      <c r="U1874" s="389">
        <f t="shared" si="307"/>
        <v>0</v>
      </c>
      <c r="V1874" s="451"/>
      <c r="W1874" s="452"/>
      <c r="X1874" s="386"/>
      <c r="Y1874" s="390"/>
      <c r="Z1874" s="391"/>
      <c r="AA1874" s="392"/>
      <c r="AB1874" s="393"/>
      <c r="AC1874" s="394"/>
      <c r="AD1874" s="395">
        <f t="shared" si="310"/>
        <v>0</v>
      </c>
      <c r="AE1874" s="396">
        <f>IF(OR(G1874=账期!$A$18,G1874=账期!$A$20,G1874=账期!$A$22,G1874=账期!$A$24,G1874=账期!$A$25,G1874=账期!$A$27,G1874=账期!$A$26,G1874=账期!$A$28,G1874=账期!$A$30,G1874=账期!$A$32,G1874=账期!$A$34,G1874=账期!$A$35,G1874=账期!$A$37,G1874=账期!$A$39,G1874=账期!$A$40,G1874=账期!$A$41,G1874=账期!$A$42,G1874=账期!$A$43,G1874=账期!$A$44,G1874=账期!$A$45,G1874=账期!$A$46,G1874=账期!$A$48,G1874=账期!$A$50,G1874=账期!$A$51,G1874=账期!$A$52,G1874=账期!$A$53,G1874=账期!$A$54,G1874=账期!$A$56,G1874=账期!$A$57,G1874=账期!$A$58,G1874=账期!$A$59,G1874=账期!$A$60,G1874=账期!$A$61,G1874=账期!$A$62,G1874=账期!$A$63,G1874=账期!$A$64,G1874=账期!$A$66,G1874=账期!$A$67,G1874=账期!$A$68,G1874=账期!$A$70,G1874=账期!$A$71),30,IF(OR(G1874=账期!$A$74,G1874=账期!$A$77,G1874=账期!$A$76,G1874=账期!$A$79,G1874=账期!$A$80,G1874=账期!$A$81,G1874=账期!$A$83,G1874=账期!$A$85,G1874=账期!$A$87,G1874=账期!$A$89,G1874=账期!$A$91),60,IF(OR(G1874=账期!$A$93,G1874=账期!$A$94,G1874=账期!$A$95,G1874=账期!$A$96,G1874=账期!$A$98,G1874=账期!$A$99,G1874=账期!$A$101,G1874=账期!$A$102),90,0)))</f>
        <v>0</v>
      </c>
      <c r="AF1874" s="396"/>
      <c r="AG1874" s="384"/>
      <c r="AH1874" s="396" t="str">
        <f t="shared" si="306"/>
        <v/>
      </c>
    </row>
    <row r="1875" spans="1:34" ht="18" customHeight="1" x14ac:dyDescent="0.25">
      <c r="A1875" s="301" t="str">
        <f t="shared" si="308"/>
        <v/>
      </c>
      <c r="B1875" s="397"/>
      <c r="C1875" s="398"/>
      <c r="D1875" s="399"/>
      <c r="E1875" s="383" t="str">
        <f t="shared" si="304"/>
        <v>C</v>
      </c>
      <c r="F1875" s="383" t="str">
        <f t="shared" si="305"/>
        <v>C</v>
      </c>
      <c r="G1875" s="400"/>
      <c r="H1875" s="385" t="str">
        <f>IF(G1875="","",VLOOKUP(G1875,下拉数据源!J:K,2,0))</f>
        <v/>
      </c>
      <c r="I1875" s="385"/>
      <c r="J1875" s="385"/>
      <c r="K1875" s="386"/>
      <c r="L1875" s="401"/>
      <c r="M1875" s="384"/>
      <c r="N1875" s="384"/>
      <c r="O1875" s="384"/>
      <c r="P1875" s="386"/>
      <c r="Q1875" s="387"/>
      <c r="R1875" s="286"/>
      <c r="S1875" s="388">
        <f t="shared" si="309"/>
        <v>0</v>
      </c>
      <c r="T1875" s="389"/>
      <c r="U1875" s="389">
        <f t="shared" si="307"/>
        <v>0</v>
      </c>
      <c r="V1875" s="451"/>
      <c r="W1875" s="452"/>
      <c r="X1875" s="386"/>
      <c r="Y1875" s="390"/>
      <c r="Z1875" s="391"/>
      <c r="AA1875" s="392"/>
      <c r="AB1875" s="393"/>
      <c r="AC1875" s="394"/>
      <c r="AD1875" s="395">
        <f t="shared" si="310"/>
        <v>0</v>
      </c>
      <c r="AE1875" s="396">
        <f>IF(OR(G1875=账期!$A$18,G1875=账期!$A$20,G1875=账期!$A$22,G1875=账期!$A$24,G1875=账期!$A$25,G1875=账期!$A$27,G1875=账期!$A$26,G1875=账期!$A$28,G1875=账期!$A$30,G1875=账期!$A$32,G1875=账期!$A$34,G1875=账期!$A$35,G1875=账期!$A$37,G1875=账期!$A$39,G1875=账期!$A$40,G1875=账期!$A$41,G1875=账期!$A$42,G1875=账期!$A$43,G1875=账期!$A$44,G1875=账期!$A$45,G1875=账期!$A$46,G1875=账期!$A$48,G1875=账期!$A$50,G1875=账期!$A$51,G1875=账期!$A$52,G1875=账期!$A$53,G1875=账期!$A$54,G1875=账期!$A$56,G1875=账期!$A$57,G1875=账期!$A$58,G1875=账期!$A$59,G1875=账期!$A$60,G1875=账期!$A$61,G1875=账期!$A$62,G1875=账期!$A$63,G1875=账期!$A$64,G1875=账期!$A$66,G1875=账期!$A$67,G1875=账期!$A$68,G1875=账期!$A$70,G1875=账期!$A$71),30,IF(OR(G1875=账期!$A$74,G1875=账期!$A$77,G1875=账期!$A$76,G1875=账期!$A$79,G1875=账期!$A$80,G1875=账期!$A$81,G1875=账期!$A$83,G1875=账期!$A$85,G1875=账期!$A$87,G1875=账期!$A$89,G1875=账期!$A$91),60,IF(OR(G1875=账期!$A$93,G1875=账期!$A$94,G1875=账期!$A$95,G1875=账期!$A$96,G1875=账期!$A$98,G1875=账期!$A$99,G1875=账期!$A$101,G1875=账期!$A$102),90,0)))</f>
        <v>0</v>
      </c>
      <c r="AF1875" s="396"/>
      <c r="AG1875" s="384"/>
      <c r="AH1875" s="396" t="str">
        <f t="shared" si="306"/>
        <v/>
      </c>
    </row>
    <row r="1876" spans="1:34" ht="18" customHeight="1" x14ac:dyDescent="0.25">
      <c r="A1876" s="301" t="str">
        <f t="shared" si="308"/>
        <v/>
      </c>
      <c r="B1876" s="397"/>
      <c r="C1876" s="398"/>
      <c r="D1876" s="399"/>
      <c r="E1876" s="383" t="str">
        <f t="shared" si="304"/>
        <v>C</v>
      </c>
      <c r="F1876" s="383" t="str">
        <f t="shared" si="305"/>
        <v>C</v>
      </c>
      <c r="G1876" s="400"/>
      <c r="H1876" s="385" t="str">
        <f>IF(G1876="","",VLOOKUP(G1876,下拉数据源!J:K,2,0))</f>
        <v/>
      </c>
      <c r="I1876" s="385"/>
      <c r="J1876" s="385"/>
      <c r="K1876" s="386"/>
      <c r="L1876" s="401"/>
      <c r="M1876" s="384"/>
      <c r="N1876" s="384"/>
      <c r="O1876" s="384"/>
      <c r="P1876" s="386"/>
      <c r="Q1876" s="387"/>
      <c r="R1876" s="286"/>
      <c r="S1876" s="388">
        <f t="shared" si="309"/>
        <v>0</v>
      </c>
      <c r="T1876" s="389"/>
      <c r="U1876" s="389">
        <f t="shared" si="307"/>
        <v>0</v>
      </c>
      <c r="V1876" s="451"/>
      <c r="W1876" s="452"/>
      <c r="X1876" s="386"/>
      <c r="Y1876" s="390"/>
      <c r="Z1876" s="391"/>
      <c r="AA1876" s="392"/>
      <c r="AB1876" s="393"/>
      <c r="AC1876" s="394"/>
      <c r="AD1876" s="395">
        <f t="shared" si="310"/>
        <v>0</v>
      </c>
      <c r="AE1876" s="396">
        <f>IF(OR(G1876=账期!$A$18,G1876=账期!$A$20,G1876=账期!$A$22,G1876=账期!$A$24,G1876=账期!$A$25,G1876=账期!$A$27,G1876=账期!$A$26,G1876=账期!$A$28,G1876=账期!$A$30,G1876=账期!$A$32,G1876=账期!$A$34,G1876=账期!$A$35,G1876=账期!$A$37,G1876=账期!$A$39,G1876=账期!$A$40,G1876=账期!$A$41,G1876=账期!$A$42,G1876=账期!$A$43,G1876=账期!$A$44,G1876=账期!$A$45,G1876=账期!$A$46,G1876=账期!$A$48,G1876=账期!$A$50,G1876=账期!$A$51,G1876=账期!$A$52,G1876=账期!$A$53,G1876=账期!$A$54,G1876=账期!$A$56,G1876=账期!$A$57,G1876=账期!$A$58,G1876=账期!$A$59,G1876=账期!$A$60,G1876=账期!$A$61,G1876=账期!$A$62,G1876=账期!$A$63,G1876=账期!$A$64,G1876=账期!$A$66,G1876=账期!$A$67,G1876=账期!$A$68,G1876=账期!$A$70,G1876=账期!$A$71),30,IF(OR(G1876=账期!$A$74,G1876=账期!$A$77,G1876=账期!$A$76,G1876=账期!$A$79,G1876=账期!$A$80,G1876=账期!$A$81,G1876=账期!$A$83,G1876=账期!$A$85,G1876=账期!$A$87,G1876=账期!$A$89,G1876=账期!$A$91),60,IF(OR(G1876=账期!$A$93,G1876=账期!$A$94,G1876=账期!$A$95,G1876=账期!$A$96,G1876=账期!$A$98,G1876=账期!$A$99,G1876=账期!$A$101,G1876=账期!$A$102),90,0)))</f>
        <v>0</v>
      </c>
      <c r="AF1876" s="396"/>
      <c r="AG1876" s="384"/>
      <c r="AH1876" s="396" t="str">
        <f t="shared" si="306"/>
        <v/>
      </c>
    </row>
    <row r="1877" spans="1:34" ht="18" customHeight="1" x14ac:dyDescent="0.25">
      <c r="A1877" s="301" t="str">
        <f t="shared" si="308"/>
        <v/>
      </c>
      <c r="B1877" s="397"/>
      <c r="C1877" s="398"/>
      <c r="D1877" s="399"/>
      <c r="E1877" s="383" t="str">
        <f t="shared" si="304"/>
        <v>C</v>
      </c>
      <c r="F1877" s="383" t="str">
        <f t="shared" si="305"/>
        <v>C</v>
      </c>
      <c r="G1877" s="400"/>
      <c r="H1877" s="385" t="str">
        <f>IF(G1877="","",VLOOKUP(G1877,下拉数据源!J:K,2,0))</f>
        <v/>
      </c>
      <c r="I1877" s="385"/>
      <c r="J1877" s="385"/>
      <c r="K1877" s="386"/>
      <c r="L1877" s="401"/>
      <c r="M1877" s="384"/>
      <c r="N1877" s="384"/>
      <c r="O1877" s="384"/>
      <c r="P1877" s="386"/>
      <c r="Q1877" s="387"/>
      <c r="R1877" s="286"/>
      <c r="S1877" s="388">
        <f t="shared" si="309"/>
        <v>0</v>
      </c>
      <c r="T1877" s="389"/>
      <c r="U1877" s="389">
        <f t="shared" si="307"/>
        <v>0</v>
      </c>
      <c r="V1877" s="451"/>
      <c r="W1877" s="452"/>
      <c r="X1877" s="386"/>
      <c r="Y1877" s="390"/>
      <c r="Z1877" s="391"/>
      <c r="AA1877" s="392"/>
      <c r="AB1877" s="393"/>
      <c r="AC1877" s="394"/>
      <c r="AD1877" s="395">
        <f t="shared" si="310"/>
        <v>0</v>
      </c>
      <c r="AE1877" s="396">
        <f>IF(OR(G1877=账期!$A$18,G1877=账期!$A$20,G1877=账期!$A$22,G1877=账期!$A$24,G1877=账期!$A$25,G1877=账期!$A$27,G1877=账期!$A$26,G1877=账期!$A$28,G1877=账期!$A$30,G1877=账期!$A$32,G1877=账期!$A$34,G1877=账期!$A$35,G1877=账期!$A$37,G1877=账期!$A$39,G1877=账期!$A$40,G1877=账期!$A$41,G1877=账期!$A$42,G1877=账期!$A$43,G1877=账期!$A$44,G1877=账期!$A$45,G1877=账期!$A$46,G1877=账期!$A$48,G1877=账期!$A$50,G1877=账期!$A$51,G1877=账期!$A$52,G1877=账期!$A$53,G1877=账期!$A$54,G1877=账期!$A$56,G1877=账期!$A$57,G1877=账期!$A$58,G1877=账期!$A$59,G1877=账期!$A$60,G1877=账期!$A$61,G1877=账期!$A$62,G1877=账期!$A$63,G1877=账期!$A$64,G1877=账期!$A$66,G1877=账期!$A$67,G1877=账期!$A$68,G1877=账期!$A$70,G1877=账期!$A$71),30,IF(OR(G1877=账期!$A$74,G1877=账期!$A$77,G1877=账期!$A$76,G1877=账期!$A$79,G1877=账期!$A$80,G1877=账期!$A$81,G1877=账期!$A$83,G1877=账期!$A$85,G1877=账期!$A$87,G1877=账期!$A$89,G1877=账期!$A$91),60,IF(OR(G1877=账期!$A$93,G1877=账期!$A$94,G1877=账期!$A$95,G1877=账期!$A$96,G1877=账期!$A$98,G1877=账期!$A$99,G1877=账期!$A$101,G1877=账期!$A$102),90,0)))</f>
        <v>0</v>
      </c>
      <c r="AF1877" s="396"/>
      <c r="AG1877" s="384"/>
      <c r="AH1877" s="396" t="str">
        <f t="shared" si="306"/>
        <v/>
      </c>
    </row>
    <row r="1878" spans="1:34" ht="18" customHeight="1" x14ac:dyDescent="0.25">
      <c r="A1878" s="301" t="str">
        <f t="shared" si="308"/>
        <v/>
      </c>
      <c r="B1878" s="397"/>
      <c r="C1878" s="398"/>
      <c r="D1878" s="399"/>
      <c r="E1878" s="383" t="str">
        <f t="shared" si="304"/>
        <v>C</v>
      </c>
      <c r="F1878" s="383" t="str">
        <f t="shared" si="305"/>
        <v>C</v>
      </c>
      <c r="G1878" s="400"/>
      <c r="H1878" s="385" t="str">
        <f>IF(G1878="","",VLOOKUP(G1878,下拉数据源!J:K,2,0))</f>
        <v/>
      </c>
      <c r="I1878" s="385"/>
      <c r="J1878" s="385"/>
      <c r="K1878" s="386"/>
      <c r="L1878" s="401"/>
      <c r="M1878" s="384"/>
      <c r="N1878" s="384"/>
      <c r="O1878" s="384"/>
      <c r="P1878" s="386"/>
      <c r="Q1878" s="387"/>
      <c r="R1878" s="286"/>
      <c r="S1878" s="388">
        <f t="shared" si="309"/>
        <v>0</v>
      </c>
      <c r="T1878" s="389"/>
      <c r="U1878" s="389">
        <f t="shared" si="307"/>
        <v>0</v>
      </c>
      <c r="V1878" s="451"/>
      <c r="W1878" s="452"/>
      <c r="X1878" s="386"/>
      <c r="Y1878" s="390"/>
      <c r="Z1878" s="391"/>
      <c r="AA1878" s="392"/>
      <c r="AB1878" s="393"/>
      <c r="AC1878" s="394"/>
      <c r="AD1878" s="395">
        <f t="shared" si="310"/>
        <v>0</v>
      </c>
      <c r="AE1878" s="396">
        <f>IF(OR(G1878=账期!$A$18,G1878=账期!$A$20,G1878=账期!$A$22,G1878=账期!$A$24,G1878=账期!$A$25,G1878=账期!$A$27,G1878=账期!$A$26,G1878=账期!$A$28,G1878=账期!$A$30,G1878=账期!$A$32,G1878=账期!$A$34,G1878=账期!$A$35,G1878=账期!$A$37,G1878=账期!$A$39,G1878=账期!$A$40,G1878=账期!$A$41,G1878=账期!$A$42,G1878=账期!$A$43,G1878=账期!$A$44,G1878=账期!$A$45,G1878=账期!$A$46,G1878=账期!$A$48,G1878=账期!$A$50,G1878=账期!$A$51,G1878=账期!$A$52,G1878=账期!$A$53,G1878=账期!$A$54,G1878=账期!$A$56,G1878=账期!$A$57,G1878=账期!$A$58,G1878=账期!$A$59,G1878=账期!$A$60,G1878=账期!$A$61,G1878=账期!$A$62,G1878=账期!$A$63,G1878=账期!$A$64,G1878=账期!$A$66,G1878=账期!$A$67,G1878=账期!$A$68,G1878=账期!$A$70,G1878=账期!$A$71),30,IF(OR(G1878=账期!$A$74,G1878=账期!$A$77,G1878=账期!$A$76,G1878=账期!$A$79,G1878=账期!$A$80,G1878=账期!$A$81,G1878=账期!$A$83,G1878=账期!$A$85,G1878=账期!$A$87,G1878=账期!$A$89,G1878=账期!$A$91),60,IF(OR(G1878=账期!$A$93,G1878=账期!$A$94,G1878=账期!$A$95,G1878=账期!$A$96,G1878=账期!$A$98,G1878=账期!$A$99,G1878=账期!$A$101,G1878=账期!$A$102),90,0)))</f>
        <v>0</v>
      </c>
      <c r="AF1878" s="396"/>
      <c r="AG1878" s="384"/>
      <c r="AH1878" s="396" t="str">
        <f t="shared" si="306"/>
        <v/>
      </c>
    </row>
    <row r="1879" spans="1:34" ht="18" customHeight="1" x14ac:dyDescent="0.25">
      <c r="A1879" s="301" t="str">
        <f t="shared" si="308"/>
        <v/>
      </c>
      <c r="B1879" s="397"/>
      <c r="C1879" s="398"/>
      <c r="D1879" s="399"/>
      <c r="E1879" s="383" t="str">
        <f t="shared" si="304"/>
        <v>C</v>
      </c>
      <c r="F1879" s="383" t="str">
        <f t="shared" si="305"/>
        <v>C</v>
      </c>
      <c r="G1879" s="400"/>
      <c r="H1879" s="385" t="str">
        <f>IF(G1879="","",VLOOKUP(G1879,下拉数据源!J:K,2,0))</f>
        <v/>
      </c>
      <c r="I1879" s="385"/>
      <c r="J1879" s="385"/>
      <c r="K1879" s="386"/>
      <c r="L1879" s="401"/>
      <c r="M1879" s="384"/>
      <c r="N1879" s="384"/>
      <c r="O1879" s="384"/>
      <c r="P1879" s="386"/>
      <c r="Q1879" s="387"/>
      <c r="R1879" s="286"/>
      <c r="S1879" s="388">
        <f t="shared" si="309"/>
        <v>0</v>
      </c>
      <c r="T1879" s="389"/>
      <c r="U1879" s="389">
        <f t="shared" si="307"/>
        <v>0</v>
      </c>
      <c r="V1879" s="451"/>
      <c r="W1879" s="452"/>
      <c r="X1879" s="386"/>
      <c r="Y1879" s="390"/>
      <c r="Z1879" s="391"/>
      <c r="AA1879" s="392"/>
      <c r="AB1879" s="393"/>
      <c r="AC1879" s="394"/>
      <c r="AD1879" s="395">
        <f t="shared" si="310"/>
        <v>0</v>
      </c>
      <c r="AE1879" s="396">
        <f>IF(OR(G1879=账期!$A$18,G1879=账期!$A$20,G1879=账期!$A$22,G1879=账期!$A$24,G1879=账期!$A$25,G1879=账期!$A$27,G1879=账期!$A$26,G1879=账期!$A$28,G1879=账期!$A$30,G1879=账期!$A$32,G1879=账期!$A$34,G1879=账期!$A$35,G1879=账期!$A$37,G1879=账期!$A$39,G1879=账期!$A$40,G1879=账期!$A$41,G1879=账期!$A$42,G1879=账期!$A$43,G1879=账期!$A$44,G1879=账期!$A$45,G1879=账期!$A$46,G1879=账期!$A$48,G1879=账期!$A$50,G1879=账期!$A$51,G1879=账期!$A$52,G1879=账期!$A$53,G1879=账期!$A$54,G1879=账期!$A$56,G1879=账期!$A$57,G1879=账期!$A$58,G1879=账期!$A$59,G1879=账期!$A$60,G1879=账期!$A$61,G1879=账期!$A$62,G1879=账期!$A$63,G1879=账期!$A$64,G1879=账期!$A$66,G1879=账期!$A$67,G1879=账期!$A$68,G1879=账期!$A$70,G1879=账期!$A$71),30,IF(OR(G1879=账期!$A$74,G1879=账期!$A$77,G1879=账期!$A$76,G1879=账期!$A$79,G1879=账期!$A$80,G1879=账期!$A$81,G1879=账期!$A$83,G1879=账期!$A$85,G1879=账期!$A$87,G1879=账期!$A$89,G1879=账期!$A$91),60,IF(OR(G1879=账期!$A$93,G1879=账期!$A$94,G1879=账期!$A$95,G1879=账期!$A$96,G1879=账期!$A$98,G1879=账期!$A$99,G1879=账期!$A$101,G1879=账期!$A$102),90,0)))</f>
        <v>0</v>
      </c>
      <c r="AF1879" s="396"/>
      <c r="AG1879" s="384"/>
      <c r="AH1879" s="396" t="str">
        <f t="shared" si="306"/>
        <v/>
      </c>
    </row>
    <row r="1880" spans="1:34" ht="18" customHeight="1" x14ac:dyDescent="0.25">
      <c r="A1880" s="301" t="str">
        <f t="shared" si="308"/>
        <v/>
      </c>
      <c r="B1880" s="397"/>
      <c r="C1880" s="398"/>
      <c r="D1880" s="399"/>
      <c r="E1880" s="383" t="str">
        <f t="shared" si="304"/>
        <v>C</v>
      </c>
      <c r="F1880" s="383" t="str">
        <f t="shared" si="305"/>
        <v>C</v>
      </c>
      <c r="G1880" s="400"/>
      <c r="H1880" s="385" t="str">
        <f>IF(G1880="","",VLOOKUP(G1880,下拉数据源!J:K,2,0))</f>
        <v/>
      </c>
      <c r="I1880" s="385"/>
      <c r="J1880" s="385"/>
      <c r="K1880" s="386"/>
      <c r="L1880" s="401"/>
      <c r="M1880" s="384"/>
      <c r="N1880" s="384"/>
      <c r="O1880" s="384"/>
      <c r="P1880" s="386"/>
      <c r="Q1880" s="387"/>
      <c r="R1880" s="286"/>
      <c r="S1880" s="388">
        <f t="shared" si="309"/>
        <v>0</v>
      </c>
      <c r="T1880" s="389"/>
      <c r="U1880" s="389">
        <f t="shared" si="307"/>
        <v>0</v>
      </c>
      <c r="V1880" s="451"/>
      <c r="W1880" s="452"/>
      <c r="X1880" s="386"/>
      <c r="Y1880" s="390"/>
      <c r="Z1880" s="391"/>
      <c r="AA1880" s="392"/>
      <c r="AB1880" s="393"/>
      <c r="AC1880" s="394"/>
      <c r="AD1880" s="395">
        <f t="shared" si="310"/>
        <v>0</v>
      </c>
      <c r="AE1880" s="396">
        <f>IF(OR(G1880=账期!$A$18,G1880=账期!$A$20,G1880=账期!$A$22,G1880=账期!$A$24,G1880=账期!$A$25,G1880=账期!$A$27,G1880=账期!$A$26,G1880=账期!$A$28,G1880=账期!$A$30,G1880=账期!$A$32,G1880=账期!$A$34,G1880=账期!$A$35,G1880=账期!$A$37,G1880=账期!$A$39,G1880=账期!$A$40,G1880=账期!$A$41,G1880=账期!$A$42,G1880=账期!$A$43,G1880=账期!$A$44,G1880=账期!$A$45,G1880=账期!$A$46,G1880=账期!$A$48,G1880=账期!$A$50,G1880=账期!$A$51,G1880=账期!$A$52,G1880=账期!$A$53,G1880=账期!$A$54,G1880=账期!$A$56,G1880=账期!$A$57,G1880=账期!$A$58,G1880=账期!$A$59,G1880=账期!$A$60,G1880=账期!$A$61,G1880=账期!$A$62,G1880=账期!$A$63,G1880=账期!$A$64,G1880=账期!$A$66,G1880=账期!$A$67,G1880=账期!$A$68,G1880=账期!$A$70,G1880=账期!$A$71),30,IF(OR(G1880=账期!$A$74,G1880=账期!$A$77,G1880=账期!$A$76,G1880=账期!$A$79,G1880=账期!$A$80,G1880=账期!$A$81,G1880=账期!$A$83,G1880=账期!$A$85,G1880=账期!$A$87,G1880=账期!$A$89,G1880=账期!$A$91),60,IF(OR(G1880=账期!$A$93,G1880=账期!$A$94,G1880=账期!$A$95,G1880=账期!$A$96,G1880=账期!$A$98,G1880=账期!$A$99,G1880=账期!$A$101,G1880=账期!$A$102),90,0)))</f>
        <v>0</v>
      </c>
      <c r="AF1880" s="396"/>
      <c r="AG1880" s="384"/>
      <c r="AH1880" s="396" t="str">
        <f t="shared" si="306"/>
        <v/>
      </c>
    </row>
    <row r="1881" spans="1:34" ht="18" customHeight="1" x14ac:dyDescent="0.25">
      <c r="A1881" s="301" t="str">
        <f t="shared" si="308"/>
        <v/>
      </c>
      <c r="B1881" s="397"/>
      <c r="C1881" s="398"/>
      <c r="D1881" s="399"/>
      <c r="E1881" s="383" t="str">
        <f t="shared" si="304"/>
        <v>C</v>
      </c>
      <c r="F1881" s="383" t="str">
        <f t="shared" si="305"/>
        <v>C</v>
      </c>
      <c r="G1881" s="400"/>
      <c r="H1881" s="385" t="str">
        <f>IF(G1881="","",VLOOKUP(G1881,下拉数据源!J:K,2,0))</f>
        <v/>
      </c>
      <c r="I1881" s="385"/>
      <c r="J1881" s="385"/>
      <c r="K1881" s="386"/>
      <c r="L1881" s="401"/>
      <c r="M1881" s="384"/>
      <c r="N1881" s="384"/>
      <c r="O1881" s="384"/>
      <c r="P1881" s="386"/>
      <c r="Q1881" s="387"/>
      <c r="R1881" s="286"/>
      <c r="S1881" s="388">
        <f t="shared" si="309"/>
        <v>0</v>
      </c>
      <c r="T1881" s="389"/>
      <c r="U1881" s="389">
        <f t="shared" si="307"/>
        <v>0</v>
      </c>
      <c r="V1881" s="451"/>
      <c r="W1881" s="452"/>
      <c r="X1881" s="386"/>
      <c r="Y1881" s="390"/>
      <c r="Z1881" s="391"/>
      <c r="AA1881" s="392"/>
      <c r="AB1881" s="393"/>
      <c r="AC1881" s="394"/>
      <c r="AD1881" s="395">
        <f t="shared" si="310"/>
        <v>0</v>
      </c>
      <c r="AE1881" s="396">
        <f>IF(OR(G1881=账期!$A$18,G1881=账期!$A$20,G1881=账期!$A$22,G1881=账期!$A$24,G1881=账期!$A$25,G1881=账期!$A$27,G1881=账期!$A$26,G1881=账期!$A$28,G1881=账期!$A$30,G1881=账期!$A$32,G1881=账期!$A$34,G1881=账期!$A$35,G1881=账期!$A$37,G1881=账期!$A$39,G1881=账期!$A$40,G1881=账期!$A$41,G1881=账期!$A$42,G1881=账期!$A$43,G1881=账期!$A$44,G1881=账期!$A$45,G1881=账期!$A$46,G1881=账期!$A$48,G1881=账期!$A$50,G1881=账期!$A$51,G1881=账期!$A$52,G1881=账期!$A$53,G1881=账期!$A$54,G1881=账期!$A$56,G1881=账期!$A$57,G1881=账期!$A$58,G1881=账期!$A$59,G1881=账期!$A$60,G1881=账期!$A$61,G1881=账期!$A$62,G1881=账期!$A$63,G1881=账期!$A$64,G1881=账期!$A$66,G1881=账期!$A$67,G1881=账期!$A$68,G1881=账期!$A$70,G1881=账期!$A$71),30,IF(OR(G1881=账期!$A$74,G1881=账期!$A$77,G1881=账期!$A$76,G1881=账期!$A$79,G1881=账期!$A$80,G1881=账期!$A$81,G1881=账期!$A$83,G1881=账期!$A$85,G1881=账期!$A$87,G1881=账期!$A$89,G1881=账期!$A$91),60,IF(OR(G1881=账期!$A$93,G1881=账期!$A$94,G1881=账期!$A$95,G1881=账期!$A$96,G1881=账期!$A$98,G1881=账期!$A$99,G1881=账期!$A$101,G1881=账期!$A$102),90,0)))</f>
        <v>0</v>
      </c>
      <c r="AF1881" s="396"/>
      <c r="AG1881" s="384"/>
      <c r="AH1881" s="396" t="str">
        <f t="shared" si="306"/>
        <v/>
      </c>
    </row>
    <row r="1882" spans="1:34" ht="18" customHeight="1" x14ac:dyDescent="0.25">
      <c r="A1882" s="301" t="str">
        <f t="shared" si="308"/>
        <v/>
      </c>
      <c r="B1882" s="397"/>
      <c r="C1882" s="398"/>
      <c r="D1882" s="399"/>
      <c r="E1882" s="383" t="str">
        <f t="shared" si="304"/>
        <v>C</v>
      </c>
      <c r="F1882" s="383" t="str">
        <f t="shared" si="305"/>
        <v>C</v>
      </c>
      <c r="G1882" s="400"/>
      <c r="H1882" s="385" t="str">
        <f>IF(G1882="","",VLOOKUP(G1882,下拉数据源!J:K,2,0))</f>
        <v/>
      </c>
      <c r="I1882" s="385"/>
      <c r="J1882" s="385"/>
      <c r="K1882" s="386"/>
      <c r="L1882" s="401"/>
      <c r="M1882" s="384"/>
      <c r="N1882" s="384"/>
      <c r="O1882" s="384"/>
      <c r="P1882" s="386"/>
      <c r="Q1882" s="387"/>
      <c r="R1882" s="286"/>
      <c r="S1882" s="388">
        <f t="shared" si="309"/>
        <v>0</v>
      </c>
      <c r="T1882" s="389"/>
      <c r="U1882" s="389">
        <f t="shared" si="307"/>
        <v>0</v>
      </c>
      <c r="V1882" s="451"/>
      <c r="W1882" s="452"/>
      <c r="X1882" s="386"/>
      <c r="Y1882" s="390"/>
      <c r="Z1882" s="391"/>
      <c r="AA1882" s="392"/>
      <c r="AB1882" s="393"/>
      <c r="AC1882" s="394"/>
      <c r="AD1882" s="395">
        <f t="shared" si="310"/>
        <v>0</v>
      </c>
      <c r="AE1882" s="396">
        <f>IF(OR(G1882=账期!$A$18,G1882=账期!$A$20,G1882=账期!$A$22,G1882=账期!$A$24,G1882=账期!$A$25,G1882=账期!$A$27,G1882=账期!$A$26,G1882=账期!$A$28,G1882=账期!$A$30,G1882=账期!$A$32,G1882=账期!$A$34,G1882=账期!$A$35,G1882=账期!$A$37,G1882=账期!$A$39,G1882=账期!$A$40,G1882=账期!$A$41,G1882=账期!$A$42,G1882=账期!$A$43,G1882=账期!$A$44,G1882=账期!$A$45,G1882=账期!$A$46,G1882=账期!$A$48,G1882=账期!$A$50,G1882=账期!$A$51,G1882=账期!$A$52,G1882=账期!$A$53,G1882=账期!$A$54,G1882=账期!$A$56,G1882=账期!$A$57,G1882=账期!$A$58,G1882=账期!$A$59,G1882=账期!$A$60,G1882=账期!$A$61,G1882=账期!$A$62,G1882=账期!$A$63,G1882=账期!$A$64,G1882=账期!$A$66,G1882=账期!$A$67,G1882=账期!$A$68,G1882=账期!$A$70,G1882=账期!$A$71),30,IF(OR(G1882=账期!$A$74,G1882=账期!$A$77,G1882=账期!$A$76,G1882=账期!$A$79,G1882=账期!$A$80,G1882=账期!$A$81,G1882=账期!$A$83,G1882=账期!$A$85,G1882=账期!$A$87,G1882=账期!$A$89,G1882=账期!$A$91),60,IF(OR(G1882=账期!$A$93,G1882=账期!$A$94,G1882=账期!$A$95,G1882=账期!$A$96,G1882=账期!$A$98,G1882=账期!$A$99,G1882=账期!$A$101,G1882=账期!$A$102),90,0)))</f>
        <v>0</v>
      </c>
      <c r="AF1882" s="396"/>
      <c r="AG1882" s="384"/>
      <c r="AH1882" s="396" t="str">
        <f t="shared" si="306"/>
        <v/>
      </c>
    </row>
    <row r="1883" spans="1:34" ht="18" customHeight="1" x14ac:dyDescent="0.25">
      <c r="A1883" s="301" t="str">
        <f t="shared" si="308"/>
        <v/>
      </c>
      <c r="B1883" s="397"/>
      <c r="C1883" s="398"/>
      <c r="D1883" s="399"/>
      <c r="E1883" s="383" t="str">
        <f t="shared" si="304"/>
        <v>C</v>
      </c>
      <c r="F1883" s="383" t="str">
        <f t="shared" si="305"/>
        <v>C</v>
      </c>
      <c r="G1883" s="400"/>
      <c r="H1883" s="385" t="str">
        <f>IF(G1883="","",VLOOKUP(G1883,下拉数据源!J:K,2,0))</f>
        <v/>
      </c>
      <c r="I1883" s="385"/>
      <c r="J1883" s="385"/>
      <c r="K1883" s="386"/>
      <c r="L1883" s="401"/>
      <c r="M1883" s="384"/>
      <c r="N1883" s="384"/>
      <c r="O1883" s="384"/>
      <c r="P1883" s="386"/>
      <c r="Q1883" s="387"/>
      <c r="R1883" s="286"/>
      <c r="S1883" s="388">
        <f t="shared" si="309"/>
        <v>0</v>
      </c>
      <c r="T1883" s="389"/>
      <c r="U1883" s="389">
        <f t="shared" si="307"/>
        <v>0</v>
      </c>
      <c r="V1883" s="451"/>
      <c r="W1883" s="452"/>
      <c r="X1883" s="386"/>
      <c r="Y1883" s="390"/>
      <c r="Z1883" s="391"/>
      <c r="AA1883" s="392"/>
      <c r="AB1883" s="393"/>
      <c r="AC1883" s="394"/>
      <c r="AD1883" s="395">
        <f t="shared" si="310"/>
        <v>0</v>
      </c>
      <c r="AE1883" s="396">
        <f>IF(OR(G1883=账期!$A$18,G1883=账期!$A$20,G1883=账期!$A$22,G1883=账期!$A$24,G1883=账期!$A$25,G1883=账期!$A$27,G1883=账期!$A$26,G1883=账期!$A$28,G1883=账期!$A$30,G1883=账期!$A$32,G1883=账期!$A$34,G1883=账期!$A$35,G1883=账期!$A$37,G1883=账期!$A$39,G1883=账期!$A$40,G1883=账期!$A$41,G1883=账期!$A$42,G1883=账期!$A$43,G1883=账期!$A$44,G1883=账期!$A$45,G1883=账期!$A$46,G1883=账期!$A$48,G1883=账期!$A$50,G1883=账期!$A$51,G1883=账期!$A$52,G1883=账期!$A$53,G1883=账期!$A$54,G1883=账期!$A$56,G1883=账期!$A$57,G1883=账期!$A$58,G1883=账期!$A$59,G1883=账期!$A$60,G1883=账期!$A$61,G1883=账期!$A$62,G1883=账期!$A$63,G1883=账期!$A$64,G1883=账期!$A$66,G1883=账期!$A$67,G1883=账期!$A$68,G1883=账期!$A$70,G1883=账期!$A$71),30,IF(OR(G1883=账期!$A$74,G1883=账期!$A$77,G1883=账期!$A$76,G1883=账期!$A$79,G1883=账期!$A$80,G1883=账期!$A$81,G1883=账期!$A$83,G1883=账期!$A$85,G1883=账期!$A$87,G1883=账期!$A$89,G1883=账期!$A$91),60,IF(OR(G1883=账期!$A$93,G1883=账期!$A$94,G1883=账期!$A$95,G1883=账期!$A$96,G1883=账期!$A$98,G1883=账期!$A$99,G1883=账期!$A$101,G1883=账期!$A$102),90,0)))</f>
        <v>0</v>
      </c>
      <c r="AF1883" s="396"/>
      <c r="AG1883" s="384"/>
      <c r="AH1883" s="396" t="str">
        <f t="shared" si="306"/>
        <v/>
      </c>
    </row>
    <row r="1884" spans="1:34" ht="18" customHeight="1" x14ac:dyDescent="0.25">
      <c r="A1884" s="301" t="str">
        <f t="shared" si="308"/>
        <v/>
      </c>
      <c r="B1884" s="397"/>
      <c r="C1884" s="398"/>
      <c r="D1884" s="399"/>
      <c r="E1884" s="383" t="str">
        <f t="shared" si="304"/>
        <v>C</v>
      </c>
      <c r="F1884" s="383" t="str">
        <f t="shared" si="305"/>
        <v>C</v>
      </c>
      <c r="G1884" s="400"/>
      <c r="H1884" s="385" t="str">
        <f>IF(G1884="","",VLOOKUP(G1884,下拉数据源!J:K,2,0))</f>
        <v/>
      </c>
      <c r="I1884" s="385"/>
      <c r="J1884" s="385"/>
      <c r="K1884" s="386"/>
      <c r="L1884" s="401"/>
      <c r="M1884" s="384"/>
      <c r="N1884" s="384"/>
      <c r="O1884" s="384"/>
      <c r="P1884" s="386"/>
      <c r="Q1884" s="387"/>
      <c r="R1884" s="286"/>
      <c r="S1884" s="388">
        <f t="shared" si="309"/>
        <v>0</v>
      </c>
      <c r="T1884" s="389"/>
      <c r="U1884" s="389">
        <f t="shared" si="307"/>
        <v>0</v>
      </c>
      <c r="V1884" s="451"/>
      <c r="W1884" s="452"/>
      <c r="X1884" s="386"/>
      <c r="Y1884" s="390"/>
      <c r="Z1884" s="391"/>
      <c r="AA1884" s="392"/>
      <c r="AB1884" s="393"/>
      <c r="AC1884" s="394"/>
      <c r="AD1884" s="395">
        <f t="shared" si="310"/>
        <v>0</v>
      </c>
      <c r="AE1884" s="396">
        <f>IF(OR(G1884=账期!$A$18,G1884=账期!$A$20,G1884=账期!$A$22,G1884=账期!$A$24,G1884=账期!$A$25,G1884=账期!$A$27,G1884=账期!$A$26,G1884=账期!$A$28,G1884=账期!$A$30,G1884=账期!$A$32,G1884=账期!$A$34,G1884=账期!$A$35,G1884=账期!$A$37,G1884=账期!$A$39,G1884=账期!$A$40,G1884=账期!$A$41,G1884=账期!$A$42,G1884=账期!$A$43,G1884=账期!$A$44,G1884=账期!$A$45,G1884=账期!$A$46,G1884=账期!$A$48,G1884=账期!$A$50,G1884=账期!$A$51,G1884=账期!$A$52,G1884=账期!$A$53,G1884=账期!$A$54,G1884=账期!$A$56,G1884=账期!$A$57,G1884=账期!$A$58,G1884=账期!$A$59,G1884=账期!$A$60,G1884=账期!$A$61,G1884=账期!$A$62,G1884=账期!$A$63,G1884=账期!$A$64,G1884=账期!$A$66,G1884=账期!$A$67,G1884=账期!$A$68,G1884=账期!$A$70,G1884=账期!$A$71),30,IF(OR(G1884=账期!$A$74,G1884=账期!$A$77,G1884=账期!$A$76,G1884=账期!$A$79,G1884=账期!$A$80,G1884=账期!$A$81,G1884=账期!$A$83,G1884=账期!$A$85,G1884=账期!$A$87,G1884=账期!$A$89,G1884=账期!$A$91),60,IF(OR(G1884=账期!$A$93,G1884=账期!$A$94,G1884=账期!$A$95,G1884=账期!$A$96,G1884=账期!$A$98,G1884=账期!$A$99,G1884=账期!$A$101,G1884=账期!$A$102),90,0)))</f>
        <v>0</v>
      </c>
      <c r="AF1884" s="396"/>
      <c r="AG1884" s="384"/>
      <c r="AH1884" s="396" t="str">
        <f t="shared" si="306"/>
        <v/>
      </c>
    </row>
    <row r="1885" spans="1:34" ht="18" customHeight="1" x14ac:dyDescent="0.25">
      <c r="A1885" s="301" t="str">
        <f t="shared" si="308"/>
        <v/>
      </c>
      <c r="B1885" s="397"/>
      <c r="C1885" s="398"/>
      <c r="D1885" s="399"/>
      <c r="E1885" s="383" t="str">
        <f t="shared" ref="E1885:E1948" si="311">IF(OR(D1885="长飞",D1885="烽火",D1885="特发",D1885="富通",D1885="亨通",G1885="赣州金信诺",G1885="江苏永鼎",G1885="宏安集团"),"A",IF(OR(G1885="广意通讯",G1885="湖北楚天",G1885="宁波格亿达",G1885="通鼎互联",G1885="黄石昌达",G1885="江苏俊知",G1885="珠海汉胜",G1885="武汉电信"),"B","C"))</f>
        <v>C</v>
      </c>
      <c r="F1885" s="383" t="str">
        <f t="shared" ref="F1885:F1948" si="312">IF(OR(G1885="成都大唐",G1885="广东亨通",G1885="江苏亨通",G1885="兰州长飞",G1885="南京华信",G1885="汕头奥星",G1885="特发光网",G1885="武汉长飞",G1885="长春烽火",G1885="广意通讯",G1885="湖北楚天",G1885="宁波格亿达",G1885="通鼎互联",G1885="安徽汉唐",G1885="安徽宜德",G1885="安徽盈通",G1885="成都康宁",G1885="成都中飞",G1885="东莞光佳",G1885="东莞鸿鑫",G1885="烽火博鑫",G1885="佛山星蓝",G1885="广东金桥",G1885="广州联兴",G1885="贵州乾新",G1885="航天电工",G1885="合肥兴联",G1885="湖北宇洪",G1885="江苏奥通",G1885="江苏中远",G1885="宁波辰飞",G1885="宁波汉生",G1885="宁波宇欣",G1885="山东太平洋",G1885="山东特发",G1885="山东永通",G1885="上海朗闻",G1885="上海翼波",G1885="四川天邑",G1885="四川旭泰",G1885="武汉瑞联",G1885="武汉同至",G1885="西安西古",G1885="西安鑫华通",G1885="武汉驿路通",G1885="长光通信",G1885="中电八所",G1885="中电光达",G1885="中利集团",G1885="重庆特发",G1885="舟山安格",G1885="珠海邗秦"),"A",IF(OR(G1885="富通天津",G1885="赣州金信诺",G1885="江苏永鼎",G1885="上海长飞",G1885="特发股份",G1885="武汉烽火",G1885="西安烽火",G1885="长飞中利",G1885="江苏中天",G1885="江西联创",G1885="宁波盈谷",G1885="黄石昌达",G1885="四川长飞"),"B","C"))</f>
        <v>C</v>
      </c>
      <c r="G1885" s="400"/>
      <c r="H1885" s="385" t="str">
        <f>IF(G1885="","",VLOOKUP(G1885,下拉数据源!J:K,2,0))</f>
        <v/>
      </c>
      <c r="I1885" s="385"/>
      <c r="J1885" s="385"/>
      <c r="K1885" s="386"/>
      <c r="L1885" s="401"/>
      <c r="M1885" s="384"/>
      <c r="N1885" s="384"/>
      <c r="O1885" s="384"/>
      <c r="P1885" s="386"/>
      <c r="Q1885" s="387"/>
      <c r="R1885" s="286"/>
      <c r="S1885" s="388">
        <f t="shared" si="309"/>
        <v>0</v>
      </c>
      <c r="T1885" s="389"/>
      <c r="U1885" s="389">
        <f t="shared" si="307"/>
        <v>0</v>
      </c>
      <c r="V1885" s="451"/>
      <c r="W1885" s="452"/>
      <c r="X1885" s="386"/>
      <c r="Y1885" s="390"/>
      <c r="Z1885" s="391"/>
      <c r="AA1885" s="392"/>
      <c r="AB1885" s="393"/>
      <c r="AC1885" s="394"/>
      <c r="AD1885" s="395">
        <f t="shared" si="310"/>
        <v>0</v>
      </c>
      <c r="AE1885" s="396">
        <f>IF(OR(G1885=账期!$A$18,G1885=账期!$A$20,G1885=账期!$A$22,G1885=账期!$A$24,G1885=账期!$A$25,G1885=账期!$A$27,G1885=账期!$A$26,G1885=账期!$A$28,G1885=账期!$A$30,G1885=账期!$A$32,G1885=账期!$A$34,G1885=账期!$A$35,G1885=账期!$A$37,G1885=账期!$A$39,G1885=账期!$A$40,G1885=账期!$A$41,G1885=账期!$A$42,G1885=账期!$A$43,G1885=账期!$A$44,G1885=账期!$A$45,G1885=账期!$A$46,G1885=账期!$A$48,G1885=账期!$A$50,G1885=账期!$A$51,G1885=账期!$A$52,G1885=账期!$A$53,G1885=账期!$A$54,G1885=账期!$A$56,G1885=账期!$A$57,G1885=账期!$A$58,G1885=账期!$A$59,G1885=账期!$A$60,G1885=账期!$A$61,G1885=账期!$A$62,G1885=账期!$A$63,G1885=账期!$A$64,G1885=账期!$A$66,G1885=账期!$A$67,G1885=账期!$A$68,G1885=账期!$A$70,G1885=账期!$A$71),30,IF(OR(G1885=账期!$A$74,G1885=账期!$A$77,G1885=账期!$A$76,G1885=账期!$A$79,G1885=账期!$A$80,G1885=账期!$A$81,G1885=账期!$A$83,G1885=账期!$A$85,G1885=账期!$A$87,G1885=账期!$A$89,G1885=账期!$A$91),60,IF(OR(G1885=账期!$A$93,G1885=账期!$A$94,G1885=账期!$A$95,G1885=账期!$A$96,G1885=账期!$A$98,G1885=账期!$A$99,G1885=账期!$A$101,G1885=账期!$A$102),90,0)))</f>
        <v>0</v>
      </c>
      <c r="AF1885" s="396"/>
      <c r="AG1885" s="384"/>
      <c r="AH1885" s="396" t="str">
        <f t="shared" si="306"/>
        <v/>
      </c>
    </row>
    <row r="1886" spans="1:34" ht="18" customHeight="1" x14ac:dyDescent="0.25">
      <c r="A1886" s="301" t="str">
        <f t="shared" si="308"/>
        <v/>
      </c>
      <c r="B1886" s="397"/>
      <c r="C1886" s="398"/>
      <c r="D1886" s="399"/>
      <c r="E1886" s="383" t="str">
        <f t="shared" si="311"/>
        <v>C</v>
      </c>
      <c r="F1886" s="383" t="str">
        <f t="shared" si="312"/>
        <v>C</v>
      </c>
      <c r="G1886" s="400"/>
      <c r="H1886" s="385" t="str">
        <f>IF(G1886="","",VLOOKUP(G1886,下拉数据源!J:K,2,0))</f>
        <v/>
      </c>
      <c r="I1886" s="385"/>
      <c r="J1886" s="385"/>
      <c r="K1886" s="386"/>
      <c r="L1886" s="401"/>
      <c r="M1886" s="384"/>
      <c r="N1886" s="384"/>
      <c r="O1886" s="384"/>
      <c r="P1886" s="386"/>
      <c r="Q1886" s="387"/>
      <c r="R1886" s="286"/>
      <c r="S1886" s="388">
        <f t="shared" si="309"/>
        <v>0</v>
      </c>
      <c r="T1886" s="389"/>
      <c r="U1886" s="389">
        <f t="shared" si="307"/>
        <v>0</v>
      </c>
      <c r="V1886" s="451"/>
      <c r="W1886" s="452"/>
      <c r="X1886" s="386"/>
      <c r="Y1886" s="390"/>
      <c r="Z1886" s="391"/>
      <c r="AA1886" s="392"/>
      <c r="AB1886" s="393"/>
      <c r="AC1886" s="394"/>
      <c r="AD1886" s="395">
        <f t="shared" si="310"/>
        <v>0</v>
      </c>
      <c r="AE1886" s="396">
        <f>IF(OR(G1886=账期!$A$18,G1886=账期!$A$20,G1886=账期!$A$22,G1886=账期!$A$24,G1886=账期!$A$25,G1886=账期!$A$27,G1886=账期!$A$26,G1886=账期!$A$28,G1886=账期!$A$30,G1886=账期!$A$32,G1886=账期!$A$34,G1886=账期!$A$35,G1886=账期!$A$37,G1886=账期!$A$39,G1886=账期!$A$40,G1886=账期!$A$41,G1886=账期!$A$42,G1886=账期!$A$43,G1886=账期!$A$44,G1886=账期!$A$45,G1886=账期!$A$46,G1886=账期!$A$48,G1886=账期!$A$50,G1886=账期!$A$51,G1886=账期!$A$52,G1886=账期!$A$53,G1886=账期!$A$54,G1886=账期!$A$56,G1886=账期!$A$57,G1886=账期!$A$58,G1886=账期!$A$59,G1886=账期!$A$60,G1886=账期!$A$61,G1886=账期!$A$62,G1886=账期!$A$63,G1886=账期!$A$64,G1886=账期!$A$66,G1886=账期!$A$67,G1886=账期!$A$68,G1886=账期!$A$70,G1886=账期!$A$71),30,IF(OR(G1886=账期!$A$74,G1886=账期!$A$77,G1886=账期!$A$76,G1886=账期!$A$79,G1886=账期!$A$80,G1886=账期!$A$81,G1886=账期!$A$83,G1886=账期!$A$85,G1886=账期!$A$87,G1886=账期!$A$89,G1886=账期!$A$91),60,IF(OR(G1886=账期!$A$93,G1886=账期!$A$94,G1886=账期!$A$95,G1886=账期!$A$96,G1886=账期!$A$98,G1886=账期!$A$99,G1886=账期!$A$101,G1886=账期!$A$102),90,0)))</f>
        <v>0</v>
      </c>
      <c r="AF1886" s="396"/>
      <c r="AG1886" s="384"/>
      <c r="AH1886" s="396" t="str">
        <f t="shared" si="306"/>
        <v/>
      </c>
    </row>
    <row r="1887" spans="1:34" ht="18" customHeight="1" x14ac:dyDescent="0.25">
      <c r="A1887" s="301" t="str">
        <f t="shared" si="308"/>
        <v/>
      </c>
      <c r="B1887" s="397"/>
      <c r="C1887" s="398"/>
      <c r="D1887" s="399"/>
      <c r="E1887" s="383" t="str">
        <f t="shared" si="311"/>
        <v>C</v>
      </c>
      <c r="F1887" s="383" t="str">
        <f t="shared" si="312"/>
        <v>C</v>
      </c>
      <c r="G1887" s="400"/>
      <c r="H1887" s="385" t="str">
        <f>IF(G1887="","",VLOOKUP(G1887,下拉数据源!J:K,2,0))</f>
        <v/>
      </c>
      <c r="I1887" s="385"/>
      <c r="J1887" s="385"/>
      <c r="K1887" s="386"/>
      <c r="L1887" s="401"/>
      <c r="M1887" s="384"/>
      <c r="N1887" s="384"/>
      <c r="O1887" s="384"/>
      <c r="P1887" s="386"/>
      <c r="Q1887" s="387"/>
      <c r="R1887" s="286"/>
      <c r="S1887" s="388">
        <f t="shared" si="309"/>
        <v>0</v>
      </c>
      <c r="T1887" s="389"/>
      <c r="U1887" s="389">
        <f t="shared" si="307"/>
        <v>0</v>
      </c>
      <c r="V1887" s="451"/>
      <c r="W1887" s="452"/>
      <c r="X1887" s="386"/>
      <c r="Y1887" s="390"/>
      <c r="Z1887" s="391"/>
      <c r="AA1887" s="392"/>
      <c r="AB1887" s="393"/>
      <c r="AC1887" s="394"/>
      <c r="AD1887" s="395">
        <f t="shared" si="310"/>
        <v>0</v>
      </c>
      <c r="AE1887" s="396">
        <f>IF(OR(G1887=账期!$A$18,G1887=账期!$A$20,G1887=账期!$A$22,G1887=账期!$A$24,G1887=账期!$A$25,G1887=账期!$A$27,G1887=账期!$A$26,G1887=账期!$A$28,G1887=账期!$A$30,G1887=账期!$A$32,G1887=账期!$A$34,G1887=账期!$A$35,G1887=账期!$A$37,G1887=账期!$A$39,G1887=账期!$A$40,G1887=账期!$A$41,G1887=账期!$A$42,G1887=账期!$A$43,G1887=账期!$A$44,G1887=账期!$A$45,G1887=账期!$A$46,G1887=账期!$A$48,G1887=账期!$A$50,G1887=账期!$A$51,G1887=账期!$A$52,G1887=账期!$A$53,G1887=账期!$A$54,G1887=账期!$A$56,G1887=账期!$A$57,G1887=账期!$A$58,G1887=账期!$A$59,G1887=账期!$A$60,G1887=账期!$A$61,G1887=账期!$A$62,G1887=账期!$A$63,G1887=账期!$A$64,G1887=账期!$A$66,G1887=账期!$A$67,G1887=账期!$A$68,G1887=账期!$A$70,G1887=账期!$A$71),30,IF(OR(G1887=账期!$A$74,G1887=账期!$A$77,G1887=账期!$A$76,G1887=账期!$A$79,G1887=账期!$A$80,G1887=账期!$A$81,G1887=账期!$A$83,G1887=账期!$A$85,G1887=账期!$A$87,G1887=账期!$A$89,G1887=账期!$A$91),60,IF(OR(G1887=账期!$A$93,G1887=账期!$A$94,G1887=账期!$A$95,G1887=账期!$A$96,G1887=账期!$A$98,G1887=账期!$A$99,G1887=账期!$A$101,G1887=账期!$A$102),90,0)))</f>
        <v>0</v>
      </c>
      <c r="AF1887" s="396"/>
      <c r="AG1887" s="384"/>
      <c r="AH1887" s="396" t="str">
        <f t="shared" si="306"/>
        <v/>
      </c>
    </row>
    <row r="1888" spans="1:34" ht="18" customHeight="1" x14ac:dyDescent="0.25">
      <c r="A1888" s="301" t="str">
        <f t="shared" si="308"/>
        <v/>
      </c>
      <c r="B1888" s="397"/>
      <c r="C1888" s="398"/>
      <c r="D1888" s="399"/>
      <c r="E1888" s="383" t="str">
        <f t="shared" si="311"/>
        <v>C</v>
      </c>
      <c r="F1888" s="383" t="str">
        <f t="shared" si="312"/>
        <v>C</v>
      </c>
      <c r="G1888" s="400"/>
      <c r="H1888" s="385" t="str">
        <f>IF(G1888="","",VLOOKUP(G1888,下拉数据源!J:K,2,0))</f>
        <v/>
      </c>
      <c r="I1888" s="385"/>
      <c r="J1888" s="385"/>
      <c r="K1888" s="386"/>
      <c r="L1888" s="401"/>
      <c r="M1888" s="384"/>
      <c r="N1888" s="384"/>
      <c r="O1888" s="384"/>
      <c r="P1888" s="386"/>
      <c r="Q1888" s="387"/>
      <c r="R1888" s="286"/>
      <c r="S1888" s="388">
        <f t="shared" si="309"/>
        <v>0</v>
      </c>
      <c r="T1888" s="389"/>
      <c r="U1888" s="389">
        <f t="shared" si="307"/>
        <v>0</v>
      </c>
      <c r="V1888" s="451"/>
      <c r="W1888" s="452"/>
      <c r="X1888" s="386"/>
      <c r="Y1888" s="390"/>
      <c r="Z1888" s="391"/>
      <c r="AA1888" s="392"/>
      <c r="AB1888" s="393"/>
      <c r="AC1888" s="394"/>
      <c r="AD1888" s="395">
        <f t="shared" si="310"/>
        <v>0</v>
      </c>
      <c r="AE1888" s="396">
        <f>IF(OR(G1888=账期!$A$18,G1888=账期!$A$20,G1888=账期!$A$22,G1888=账期!$A$24,G1888=账期!$A$25,G1888=账期!$A$27,G1888=账期!$A$26,G1888=账期!$A$28,G1888=账期!$A$30,G1888=账期!$A$32,G1888=账期!$A$34,G1888=账期!$A$35,G1888=账期!$A$37,G1888=账期!$A$39,G1888=账期!$A$40,G1888=账期!$A$41,G1888=账期!$A$42,G1888=账期!$A$43,G1888=账期!$A$44,G1888=账期!$A$45,G1888=账期!$A$46,G1888=账期!$A$48,G1888=账期!$A$50,G1888=账期!$A$51,G1888=账期!$A$52,G1888=账期!$A$53,G1888=账期!$A$54,G1888=账期!$A$56,G1888=账期!$A$57,G1888=账期!$A$58,G1888=账期!$A$59,G1888=账期!$A$60,G1888=账期!$A$61,G1888=账期!$A$62,G1888=账期!$A$63,G1888=账期!$A$64,G1888=账期!$A$66,G1888=账期!$A$67,G1888=账期!$A$68,G1888=账期!$A$70,G1888=账期!$A$71),30,IF(OR(G1888=账期!$A$74,G1888=账期!$A$77,G1888=账期!$A$76,G1888=账期!$A$79,G1888=账期!$A$80,G1888=账期!$A$81,G1888=账期!$A$83,G1888=账期!$A$85,G1888=账期!$A$87,G1888=账期!$A$89,G1888=账期!$A$91),60,IF(OR(G1888=账期!$A$93,G1888=账期!$A$94,G1888=账期!$A$95,G1888=账期!$A$96,G1888=账期!$A$98,G1888=账期!$A$99,G1888=账期!$A$101,G1888=账期!$A$102),90,0)))</f>
        <v>0</v>
      </c>
      <c r="AF1888" s="396"/>
      <c r="AG1888" s="384"/>
      <c r="AH1888" s="396" t="str">
        <f t="shared" si="306"/>
        <v/>
      </c>
    </row>
    <row r="1889" spans="1:34" ht="18" customHeight="1" x14ac:dyDescent="0.25">
      <c r="A1889" s="301" t="str">
        <f t="shared" si="308"/>
        <v/>
      </c>
      <c r="B1889" s="397"/>
      <c r="C1889" s="398"/>
      <c r="D1889" s="399"/>
      <c r="E1889" s="383" t="str">
        <f t="shared" si="311"/>
        <v>C</v>
      </c>
      <c r="F1889" s="383" t="str">
        <f t="shared" si="312"/>
        <v>C</v>
      </c>
      <c r="G1889" s="400"/>
      <c r="H1889" s="385" t="str">
        <f>IF(G1889="","",VLOOKUP(G1889,下拉数据源!J:K,2,0))</f>
        <v/>
      </c>
      <c r="I1889" s="385"/>
      <c r="J1889" s="385"/>
      <c r="K1889" s="386"/>
      <c r="L1889" s="401"/>
      <c r="M1889" s="384"/>
      <c r="N1889" s="384"/>
      <c r="O1889" s="384"/>
      <c r="P1889" s="386"/>
      <c r="Q1889" s="387"/>
      <c r="R1889" s="286"/>
      <c r="S1889" s="388">
        <f t="shared" si="309"/>
        <v>0</v>
      </c>
      <c r="T1889" s="389"/>
      <c r="U1889" s="389">
        <f t="shared" si="307"/>
        <v>0</v>
      </c>
      <c r="V1889" s="451"/>
      <c r="W1889" s="452"/>
      <c r="X1889" s="386"/>
      <c r="Y1889" s="390"/>
      <c r="Z1889" s="391"/>
      <c r="AA1889" s="392"/>
      <c r="AB1889" s="393"/>
      <c r="AC1889" s="394"/>
      <c r="AD1889" s="395">
        <f t="shared" si="310"/>
        <v>0</v>
      </c>
      <c r="AE1889" s="396">
        <f>IF(OR(G1889=账期!$A$18,G1889=账期!$A$20,G1889=账期!$A$22,G1889=账期!$A$24,G1889=账期!$A$25,G1889=账期!$A$27,G1889=账期!$A$26,G1889=账期!$A$28,G1889=账期!$A$30,G1889=账期!$A$32,G1889=账期!$A$34,G1889=账期!$A$35,G1889=账期!$A$37,G1889=账期!$A$39,G1889=账期!$A$40,G1889=账期!$A$41,G1889=账期!$A$42,G1889=账期!$A$43,G1889=账期!$A$44,G1889=账期!$A$45,G1889=账期!$A$46,G1889=账期!$A$48,G1889=账期!$A$50,G1889=账期!$A$51,G1889=账期!$A$52,G1889=账期!$A$53,G1889=账期!$A$54,G1889=账期!$A$56,G1889=账期!$A$57,G1889=账期!$A$58,G1889=账期!$A$59,G1889=账期!$A$60,G1889=账期!$A$61,G1889=账期!$A$62,G1889=账期!$A$63,G1889=账期!$A$64,G1889=账期!$A$66,G1889=账期!$A$67,G1889=账期!$A$68,G1889=账期!$A$70,G1889=账期!$A$71),30,IF(OR(G1889=账期!$A$74,G1889=账期!$A$77,G1889=账期!$A$76,G1889=账期!$A$79,G1889=账期!$A$80,G1889=账期!$A$81,G1889=账期!$A$83,G1889=账期!$A$85,G1889=账期!$A$87,G1889=账期!$A$89,G1889=账期!$A$91),60,IF(OR(G1889=账期!$A$93,G1889=账期!$A$94,G1889=账期!$A$95,G1889=账期!$A$96,G1889=账期!$A$98,G1889=账期!$A$99,G1889=账期!$A$101,G1889=账期!$A$102),90,0)))</f>
        <v>0</v>
      </c>
      <c r="AF1889" s="396"/>
      <c r="AG1889" s="384"/>
      <c r="AH1889" s="396" t="str">
        <f t="shared" si="306"/>
        <v/>
      </c>
    </row>
    <row r="1890" spans="1:34" ht="18" customHeight="1" x14ac:dyDescent="0.25">
      <c r="A1890" s="301" t="str">
        <f t="shared" si="308"/>
        <v/>
      </c>
      <c r="B1890" s="397"/>
      <c r="C1890" s="398"/>
      <c r="D1890" s="399"/>
      <c r="E1890" s="383" t="str">
        <f t="shared" si="311"/>
        <v>C</v>
      </c>
      <c r="F1890" s="383" t="str">
        <f t="shared" si="312"/>
        <v>C</v>
      </c>
      <c r="G1890" s="400"/>
      <c r="H1890" s="385" t="str">
        <f>IF(G1890="","",VLOOKUP(G1890,下拉数据源!J:K,2,0))</f>
        <v/>
      </c>
      <c r="I1890" s="385"/>
      <c r="J1890" s="385"/>
      <c r="K1890" s="386"/>
      <c r="L1890" s="401"/>
      <c r="M1890" s="384"/>
      <c r="N1890" s="384"/>
      <c r="O1890" s="384"/>
      <c r="P1890" s="386"/>
      <c r="Q1890" s="387"/>
      <c r="R1890" s="286"/>
      <c r="S1890" s="388">
        <f t="shared" si="309"/>
        <v>0</v>
      </c>
      <c r="T1890" s="389"/>
      <c r="U1890" s="389">
        <f t="shared" si="307"/>
        <v>0</v>
      </c>
      <c r="V1890" s="451"/>
      <c r="W1890" s="452"/>
      <c r="X1890" s="386"/>
      <c r="Y1890" s="390"/>
      <c r="Z1890" s="391"/>
      <c r="AA1890" s="392"/>
      <c r="AB1890" s="393"/>
      <c r="AC1890" s="394"/>
      <c r="AD1890" s="395">
        <f t="shared" si="310"/>
        <v>0</v>
      </c>
      <c r="AE1890" s="396">
        <f>IF(OR(G1890=账期!$A$18,G1890=账期!$A$20,G1890=账期!$A$22,G1890=账期!$A$24,G1890=账期!$A$25,G1890=账期!$A$27,G1890=账期!$A$26,G1890=账期!$A$28,G1890=账期!$A$30,G1890=账期!$A$32,G1890=账期!$A$34,G1890=账期!$A$35,G1890=账期!$A$37,G1890=账期!$A$39,G1890=账期!$A$40,G1890=账期!$A$41,G1890=账期!$A$42,G1890=账期!$A$43,G1890=账期!$A$44,G1890=账期!$A$45,G1890=账期!$A$46,G1890=账期!$A$48,G1890=账期!$A$50,G1890=账期!$A$51,G1890=账期!$A$52,G1890=账期!$A$53,G1890=账期!$A$54,G1890=账期!$A$56,G1890=账期!$A$57,G1890=账期!$A$58,G1890=账期!$A$59,G1890=账期!$A$60,G1890=账期!$A$61,G1890=账期!$A$62,G1890=账期!$A$63,G1890=账期!$A$64,G1890=账期!$A$66,G1890=账期!$A$67,G1890=账期!$A$68,G1890=账期!$A$70,G1890=账期!$A$71),30,IF(OR(G1890=账期!$A$74,G1890=账期!$A$77,G1890=账期!$A$76,G1890=账期!$A$79,G1890=账期!$A$80,G1890=账期!$A$81,G1890=账期!$A$83,G1890=账期!$A$85,G1890=账期!$A$87,G1890=账期!$A$89,G1890=账期!$A$91),60,IF(OR(G1890=账期!$A$93,G1890=账期!$A$94,G1890=账期!$A$95,G1890=账期!$A$96,G1890=账期!$A$98,G1890=账期!$A$99,G1890=账期!$A$101,G1890=账期!$A$102),90,0)))</f>
        <v>0</v>
      </c>
      <c r="AF1890" s="396"/>
      <c r="AG1890" s="384"/>
      <c r="AH1890" s="396" t="str">
        <f t="shared" si="306"/>
        <v/>
      </c>
    </row>
    <row r="1891" spans="1:34" ht="18" customHeight="1" x14ac:dyDescent="0.25">
      <c r="A1891" s="301" t="str">
        <f t="shared" si="308"/>
        <v/>
      </c>
      <c r="B1891" s="397"/>
      <c r="C1891" s="398"/>
      <c r="D1891" s="399"/>
      <c r="E1891" s="383" t="str">
        <f t="shared" si="311"/>
        <v>C</v>
      </c>
      <c r="F1891" s="383" t="str">
        <f t="shared" si="312"/>
        <v>C</v>
      </c>
      <c r="G1891" s="400"/>
      <c r="H1891" s="385" t="str">
        <f>IF(G1891="","",VLOOKUP(G1891,下拉数据源!J:K,2,0))</f>
        <v/>
      </c>
      <c r="I1891" s="385"/>
      <c r="J1891" s="385"/>
      <c r="K1891" s="386"/>
      <c r="L1891" s="401"/>
      <c r="M1891" s="384"/>
      <c r="N1891" s="384"/>
      <c r="O1891" s="384"/>
      <c r="P1891" s="386"/>
      <c r="Q1891" s="387"/>
      <c r="R1891" s="286"/>
      <c r="S1891" s="388">
        <f t="shared" si="309"/>
        <v>0</v>
      </c>
      <c r="T1891" s="389"/>
      <c r="U1891" s="389">
        <f t="shared" si="307"/>
        <v>0</v>
      </c>
      <c r="V1891" s="451"/>
      <c r="W1891" s="452"/>
      <c r="X1891" s="386"/>
      <c r="Y1891" s="390"/>
      <c r="Z1891" s="391"/>
      <c r="AA1891" s="392"/>
      <c r="AB1891" s="393"/>
      <c r="AC1891" s="394"/>
      <c r="AD1891" s="395">
        <f t="shared" si="310"/>
        <v>0</v>
      </c>
      <c r="AE1891" s="396">
        <f>IF(OR(G1891=账期!$A$18,G1891=账期!$A$20,G1891=账期!$A$22,G1891=账期!$A$24,G1891=账期!$A$25,G1891=账期!$A$27,G1891=账期!$A$26,G1891=账期!$A$28,G1891=账期!$A$30,G1891=账期!$A$32,G1891=账期!$A$34,G1891=账期!$A$35,G1891=账期!$A$37,G1891=账期!$A$39,G1891=账期!$A$40,G1891=账期!$A$41,G1891=账期!$A$42,G1891=账期!$A$43,G1891=账期!$A$44,G1891=账期!$A$45,G1891=账期!$A$46,G1891=账期!$A$48,G1891=账期!$A$50,G1891=账期!$A$51,G1891=账期!$A$52,G1891=账期!$A$53,G1891=账期!$A$54,G1891=账期!$A$56,G1891=账期!$A$57,G1891=账期!$A$58,G1891=账期!$A$59,G1891=账期!$A$60,G1891=账期!$A$61,G1891=账期!$A$62,G1891=账期!$A$63,G1891=账期!$A$64,G1891=账期!$A$66,G1891=账期!$A$67,G1891=账期!$A$68,G1891=账期!$A$70,G1891=账期!$A$71),30,IF(OR(G1891=账期!$A$74,G1891=账期!$A$77,G1891=账期!$A$76,G1891=账期!$A$79,G1891=账期!$A$80,G1891=账期!$A$81,G1891=账期!$A$83,G1891=账期!$A$85,G1891=账期!$A$87,G1891=账期!$A$89,G1891=账期!$A$91),60,IF(OR(G1891=账期!$A$93,G1891=账期!$A$94,G1891=账期!$A$95,G1891=账期!$A$96,G1891=账期!$A$98,G1891=账期!$A$99,G1891=账期!$A$101,G1891=账期!$A$102),90,0)))</f>
        <v>0</v>
      </c>
      <c r="AF1891" s="396"/>
      <c r="AG1891" s="384"/>
      <c r="AH1891" s="396" t="str">
        <f t="shared" si="306"/>
        <v/>
      </c>
    </row>
    <row r="1892" spans="1:34" ht="18" customHeight="1" x14ac:dyDescent="0.25">
      <c r="A1892" s="301" t="str">
        <f t="shared" si="308"/>
        <v/>
      </c>
      <c r="B1892" s="397"/>
      <c r="C1892" s="398"/>
      <c r="D1892" s="399"/>
      <c r="E1892" s="383" t="str">
        <f t="shared" si="311"/>
        <v>C</v>
      </c>
      <c r="F1892" s="383" t="str">
        <f t="shared" si="312"/>
        <v>C</v>
      </c>
      <c r="G1892" s="400"/>
      <c r="H1892" s="385" t="str">
        <f>IF(G1892="","",VLOOKUP(G1892,下拉数据源!J:K,2,0))</f>
        <v/>
      </c>
      <c r="I1892" s="385"/>
      <c r="J1892" s="385"/>
      <c r="K1892" s="386"/>
      <c r="L1892" s="401"/>
      <c r="M1892" s="384"/>
      <c r="N1892" s="384"/>
      <c r="O1892" s="384"/>
      <c r="P1892" s="386"/>
      <c r="Q1892" s="387"/>
      <c r="R1892" s="286"/>
      <c r="S1892" s="388">
        <f t="shared" si="309"/>
        <v>0</v>
      </c>
      <c r="T1892" s="389"/>
      <c r="U1892" s="389">
        <f t="shared" si="307"/>
        <v>0</v>
      </c>
      <c r="V1892" s="451"/>
      <c r="W1892" s="452"/>
      <c r="X1892" s="386"/>
      <c r="Y1892" s="390"/>
      <c r="Z1892" s="391"/>
      <c r="AA1892" s="392"/>
      <c r="AB1892" s="393"/>
      <c r="AC1892" s="394"/>
      <c r="AD1892" s="395">
        <f t="shared" si="310"/>
        <v>0</v>
      </c>
      <c r="AE1892" s="396">
        <f>IF(OR(G1892=账期!$A$18,G1892=账期!$A$20,G1892=账期!$A$22,G1892=账期!$A$24,G1892=账期!$A$25,G1892=账期!$A$27,G1892=账期!$A$26,G1892=账期!$A$28,G1892=账期!$A$30,G1892=账期!$A$32,G1892=账期!$A$34,G1892=账期!$A$35,G1892=账期!$A$37,G1892=账期!$A$39,G1892=账期!$A$40,G1892=账期!$A$41,G1892=账期!$A$42,G1892=账期!$A$43,G1892=账期!$A$44,G1892=账期!$A$45,G1892=账期!$A$46,G1892=账期!$A$48,G1892=账期!$A$50,G1892=账期!$A$51,G1892=账期!$A$52,G1892=账期!$A$53,G1892=账期!$A$54,G1892=账期!$A$56,G1892=账期!$A$57,G1892=账期!$A$58,G1892=账期!$A$59,G1892=账期!$A$60,G1892=账期!$A$61,G1892=账期!$A$62,G1892=账期!$A$63,G1892=账期!$A$64,G1892=账期!$A$66,G1892=账期!$A$67,G1892=账期!$A$68,G1892=账期!$A$70,G1892=账期!$A$71),30,IF(OR(G1892=账期!$A$74,G1892=账期!$A$77,G1892=账期!$A$76,G1892=账期!$A$79,G1892=账期!$A$80,G1892=账期!$A$81,G1892=账期!$A$83,G1892=账期!$A$85,G1892=账期!$A$87,G1892=账期!$A$89,G1892=账期!$A$91),60,IF(OR(G1892=账期!$A$93,G1892=账期!$A$94,G1892=账期!$A$95,G1892=账期!$A$96,G1892=账期!$A$98,G1892=账期!$A$99,G1892=账期!$A$101,G1892=账期!$A$102),90,0)))</f>
        <v>0</v>
      </c>
      <c r="AF1892" s="396"/>
      <c r="AG1892" s="384"/>
      <c r="AH1892" s="396" t="str">
        <f t="shared" si="306"/>
        <v/>
      </c>
    </row>
    <row r="1893" spans="1:34" ht="18" customHeight="1" x14ac:dyDescent="0.25">
      <c r="A1893" s="301" t="str">
        <f t="shared" si="308"/>
        <v/>
      </c>
      <c r="B1893" s="397"/>
      <c r="C1893" s="398"/>
      <c r="D1893" s="399"/>
      <c r="E1893" s="383" t="str">
        <f t="shared" si="311"/>
        <v>C</v>
      </c>
      <c r="F1893" s="383" t="str">
        <f t="shared" si="312"/>
        <v>C</v>
      </c>
      <c r="G1893" s="400"/>
      <c r="H1893" s="385" t="str">
        <f>IF(G1893="","",VLOOKUP(G1893,下拉数据源!J:K,2,0))</f>
        <v/>
      </c>
      <c r="I1893" s="385"/>
      <c r="J1893" s="385"/>
      <c r="K1893" s="386"/>
      <c r="L1893" s="401"/>
      <c r="M1893" s="384"/>
      <c r="N1893" s="384"/>
      <c r="O1893" s="384"/>
      <c r="P1893" s="386"/>
      <c r="Q1893" s="387"/>
      <c r="R1893" s="286"/>
      <c r="S1893" s="388">
        <f t="shared" si="309"/>
        <v>0</v>
      </c>
      <c r="T1893" s="389"/>
      <c r="U1893" s="389">
        <f t="shared" si="307"/>
        <v>0</v>
      </c>
      <c r="V1893" s="451"/>
      <c r="W1893" s="452"/>
      <c r="X1893" s="386"/>
      <c r="Y1893" s="390"/>
      <c r="Z1893" s="391"/>
      <c r="AA1893" s="392"/>
      <c r="AB1893" s="393"/>
      <c r="AC1893" s="394"/>
      <c r="AD1893" s="395">
        <f t="shared" si="310"/>
        <v>0</v>
      </c>
      <c r="AE1893" s="396">
        <f>IF(OR(G1893=账期!$A$18,G1893=账期!$A$20,G1893=账期!$A$22,G1893=账期!$A$24,G1893=账期!$A$25,G1893=账期!$A$27,G1893=账期!$A$26,G1893=账期!$A$28,G1893=账期!$A$30,G1893=账期!$A$32,G1893=账期!$A$34,G1893=账期!$A$35,G1893=账期!$A$37,G1893=账期!$A$39,G1893=账期!$A$40,G1893=账期!$A$41,G1893=账期!$A$42,G1893=账期!$A$43,G1893=账期!$A$44,G1893=账期!$A$45,G1893=账期!$A$46,G1893=账期!$A$48,G1893=账期!$A$50,G1893=账期!$A$51,G1893=账期!$A$52,G1893=账期!$A$53,G1893=账期!$A$54,G1893=账期!$A$56,G1893=账期!$A$57,G1893=账期!$A$58,G1893=账期!$A$59,G1893=账期!$A$60,G1893=账期!$A$61,G1893=账期!$A$62,G1893=账期!$A$63,G1893=账期!$A$64,G1893=账期!$A$66,G1893=账期!$A$67,G1893=账期!$A$68,G1893=账期!$A$70,G1893=账期!$A$71),30,IF(OR(G1893=账期!$A$74,G1893=账期!$A$77,G1893=账期!$A$76,G1893=账期!$A$79,G1893=账期!$A$80,G1893=账期!$A$81,G1893=账期!$A$83,G1893=账期!$A$85,G1893=账期!$A$87,G1893=账期!$A$89,G1893=账期!$A$91),60,IF(OR(G1893=账期!$A$93,G1893=账期!$A$94,G1893=账期!$A$95,G1893=账期!$A$96,G1893=账期!$A$98,G1893=账期!$A$99,G1893=账期!$A$101,G1893=账期!$A$102),90,0)))</f>
        <v>0</v>
      </c>
      <c r="AF1893" s="396"/>
      <c r="AG1893" s="384"/>
      <c r="AH1893" s="396" t="str">
        <f t="shared" si="306"/>
        <v/>
      </c>
    </row>
    <row r="1894" spans="1:34" ht="18" customHeight="1" x14ac:dyDescent="0.25">
      <c r="A1894" s="301" t="str">
        <f t="shared" si="308"/>
        <v/>
      </c>
      <c r="B1894" s="397"/>
      <c r="C1894" s="398"/>
      <c r="D1894" s="399"/>
      <c r="E1894" s="383" t="str">
        <f t="shared" si="311"/>
        <v>C</v>
      </c>
      <c r="F1894" s="383" t="str">
        <f t="shared" si="312"/>
        <v>C</v>
      </c>
      <c r="G1894" s="400"/>
      <c r="H1894" s="385" t="str">
        <f>IF(G1894="","",VLOOKUP(G1894,下拉数据源!J:K,2,0))</f>
        <v/>
      </c>
      <c r="I1894" s="385"/>
      <c r="J1894" s="385"/>
      <c r="K1894" s="386"/>
      <c r="L1894" s="401"/>
      <c r="M1894" s="384"/>
      <c r="N1894" s="384"/>
      <c r="O1894" s="384"/>
      <c r="P1894" s="386"/>
      <c r="Q1894" s="387"/>
      <c r="R1894" s="286"/>
      <c r="S1894" s="388">
        <f t="shared" si="309"/>
        <v>0</v>
      </c>
      <c r="T1894" s="389"/>
      <c r="U1894" s="389">
        <f t="shared" si="307"/>
        <v>0</v>
      </c>
      <c r="V1894" s="451"/>
      <c r="W1894" s="452"/>
      <c r="X1894" s="386"/>
      <c r="Y1894" s="390"/>
      <c r="Z1894" s="391"/>
      <c r="AA1894" s="392"/>
      <c r="AB1894" s="393"/>
      <c r="AC1894" s="394"/>
      <c r="AD1894" s="395">
        <f t="shared" si="310"/>
        <v>0</v>
      </c>
      <c r="AE1894" s="396">
        <f>IF(OR(G1894=账期!$A$18,G1894=账期!$A$20,G1894=账期!$A$22,G1894=账期!$A$24,G1894=账期!$A$25,G1894=账期!$A$27,G1894=账期!$A$26,G1894=账期!$A$28,G1894=账期!$A$30,G1894=账期!$A$32,G1894=账期!$A$34,G1894=账期!$A$35,G1894=账期!$A$37,G1894=账期!$A$39,G1894=账期!$A$40,G1894=账期!$A$41,G1894=账期!$A$42,G1894=账期!$A$43,G1894=账期!$A$44,G1894=账期!$A$45,G1894=账期!$A$46,G1894=账期!$A$48,G1894=账期!$A$50,G1894=账期!$A$51,G1894=账期!$A$52,G1894=账期!$A$53,G1894=账期!$A$54,G1894=账期!$A$56,G1894=账期!$A$57,G1894=账期!$A$58,G1894=账期!$A$59,G1894=账期!$A$60,G1894=账期!$A$61,G1894=账期!$A$62,G1894=账期!$A$63,G1894=账期!$A$64,G1894=账期!$A$66,G1894=账期!$A$67,G1894=账期!$A$68,G1894=账期!$A$70,G1894=账期!$A$71),30,IF(OR(G1894=账期!$A$74,G1894=账期!$A$77,G1894=账期!$A$76,G1894=账期!$A$79,G1894=账期!$A$80,G1894=账期!$A$81,G1894=账期!$A$83,G1894=账期!$A$85,G1894=账期!$A$87,G1894=账期!$A$89,G1894=账期!$A$91),60,IF(OR(G1894=账期!$A$93,G1894=账期!$A$94,G1894=账期!$A$95,G1894=账期!$A$96,G1894=账期!$A$98,G1894=账期!$A$99,G1894=账期!$A$101,G1894=账期!$A$102),90,0)))</f>
        <v>0</v>
      </c>
      <c r="AF1894" s="396"/>
      <c r="AG1894" s="384"/>
      <c r="AH1894" s="396" t="str">
        <f t="shared" si="306"/>
        <v/>
      </c>
    </row>
    <row r="1895" spans="1:34" ht="18" customHeight="1" x14ac:dyDescent="0.25">
      <c r="A1895" s="301" t="str">
        <f t="shared" si="308"/>
        <v/>
      </c>
      <c r="B1895" s="397"/>
      <c r="C1895" s="398"/>
      <c r="D1895" s="399"/>
      <c r="E1895" s="383" t="str">
        <f t="shared" si="311"/>
        <v>C</v>
      </c>
      <c r="F1895" s="383" t="str">
        <f t="shared" si="312"/>
        <v>C</v>
      </c>
      <c r="G1895" s="400"/>
      <c r="H1895" s="385" t="str">
        <f>IF(G1895="","",VLOOKUP(G1895,下拉数据源!J:K,2,0))</f>
        <v/>
      </c>
      <c r="I1895" s="385"/>
      <c r="J1895" s="385"/>
      <c r="K1895" s="386"/>
      <c r="L1895" s="401"/>
      <c r="M1895" s="384"/>
      <c r="N1895" s="384"/>
      <c r="O1895" s="384"/>
      <c r="P1895" s="386"/>
      <c r="Q1895" s="387"/>
      <c r="R1895" s="286"/>
      <c r="S1895" s="388">
        <f t="shared" si="309"/>
        <v>0</v>
      </c>
      <c r="T1895" s="389"/>
      <c r="U1895" s="389">
        <f t="shared" si="307"/>
        <v>0</v>
      </c>
      <c r="V1895" s="451"/>
      <c r="W1895" s="452"/>
      <c r="X1895" s="386"/>
      <c r="Y1895" s="390"/>
      <c r="Z1895" s="391"/>
      <c r="AA1895" s="392"/>
      <c r="AB1895" s="393"/>
      <c r="AC1895" s="394"/>
      <c r="AD1895" s="395">
        <f t="shared" si="310"/>
        <v>0</v>
      </c>
      <c r="AE1895" s="396">
        <f>IF(OR(G1895=账期!$A$18,G1895=账期!$A$20,G1895=账期!$A$22,G1895=账期!$A$24,G1895=账期!$A$25,G1895=账期!$A$27,G1895=账期!$A$26,G1895=账期!$A$28,G1895=账期!$A$30,G1895=账期!$A$32,G1895=账期!$A$34,G1895=账期!$A$35,G1895=账期!$A$37,G1895=账期!$A$39,G1895=账期!$A$40,G1895=账期!$A$41,G1895=账期!$A$42,G1895=账期!$A$43,G1895=账期!$A$44,G1895=账期!$A$45,G1895=账期!$A$46,G1895=账期!$A$48,G1895=账期!$A$50,G1895=账期!$A$51,G1895=账期!$A$52,G1895=账期!$A$53,G1895=账期!$A$54,G1895=账期!$A$56,G1895=账期!$A$57,G1895=账期!$A$58,G1895=账期!$A$59,G1895=账期!$A$60,G1895=账期!$A$61,G1895=账期!$A$62,G1895=账期!$A$63,G1895=账期!$A$64,G1895=账期!$A$66,G1895=账期!$A$67,G1895=账期!$A$68,G1895=账期!$A$70,G1895=账期!$A$71),30,IF(OR(G1895=账期!$A$74,G1895=账期!$A$77,G1895=账期!$A$76,G1895=账期!$A$79,G1895=账期!$A$80,G1895=账期!$A$81,G1895=账期!$A$83,G1895=账期!$A$85,G1895=账期!$A$87,G1895=账期!$A$89,G1895=账期!$A$91),60,IF(OR(G1895=账期!$A$93,G1895=账期!$A$94,G1895=账期!$A$95,G1895=账期!$A$96,G1895=账期!$A$98,G1895=账期!$A$99,G1895=账期!$A$101,G1895=账期!$A$102),90,0)))</f>
        <v>0</v>
      </c>
      <c r="AF1895" s="396"/>
      <c r="AG1895" s="384"/>
      <c r="AH1895" s="396" t="str">
        <f t="shared" ref="AH1895:AH1958" si="313">IF(AG1895="华东","徐绪盛",IF(AG1895="华南","柯童柱",IF(AG1895="华中","杭得利",IF(AG1895="西南","张军",IF(AG1895="华北","石浩宇","")))))</f>
        <v/>
      </c>
    </row>
    <row r="1896" spans="1:34" ht="18" customHeight="1" x14ac:dyDescent="0.25">
      <c r="A1896" s="301" t="str">
        <f t="shared" si="308"/>
        <v/>
      </c>
      <c r="B1896" s="397"/>
      <c r="C1896" s="398"/>
      <c r="D1896" s="399"/>
      <c r="E1896" s="383" t="str">
        <f t="shared" si="311"/>
        <v>C</v>
      </c>
      <c r="F1896" s="383" t="str">
        <f t="shared" si="312"/>
        <v>C</v>
      </c>
      <c r="G1896" s="400"/>
      <c r="H1896" s="385" t="str">
        <f>IF(G1896="","",VLOOKUP(G1896,下拉数据源!J:K,2,0))</f>
        <v/>
      </c>
      <c r="I1896" s="385"/>
      <c r="J1896" s="385"/>
      <c r="K1896" s="386"/>
      <c r="L1896" s="401"/>
      <c r="M1896" s="384"/>
      <c r="N1896" s="384"/>
      <c r="O1896" s="384"/>
      <c r="P1896" s="386"/>
      <c r="Q1896" s="387"/>
      <c r="R1896" s="286"/>
      <c r="S1896" s="388">
        <f t="shared" si="309"/>
        <v>0</v>
      </c>
      <c r="T1896" s="389"/>
      <c r="U1896" s="389">
        <f t="shared" si="307"/>
        <v>0</v>
      </c>
      <c r="V1896" s="451"/>
      <c r="W1896" s="452"/>
      <c r="X1896" s="386"/>
      <c r="Y1896" s="390"/>
      <c r="Z1896" s="391"/>
      <c r="AA1896" s="392"/>
      <c r="AB1896" s="393"/>
      <c r="AC1896" s="394"/>
      <c r="AD1896" s="395">
        <f t="shared" si="310"/>
        <v>0</v>
      </c>
      <c r="AE1896" s="396">
        <f>IF(OR(G1896=账期!$A$18,G1896=账期!$A$20,G1896=账期!$A$22,G1896=账期!$A$24,G1896=账期!$A$25,G1896=账期!$A$27,G1896=账期!$A$26,G1896=账期!$A$28,G1896=账期!$A$30,G1896=账期!$A$32,G1896=账期!$A$34,G1896=账期!$A$35,G1896=账期!$A$37,G1896=账期!$A$39,G1896=账期!$A$40,G1896=账期!$A$41,G1896=账期!$A$42,G1896=账期!$A$43,G1896=账期!$A$44,G1896=账期!$A$45,G1896=账期!$A$46,G1896=账期!$A$48,G1896=账期!$A$50,G1896=账期!$A$51,G1896=账期!$A$52,G1896=账期!$A$53,G1896=账期!$A$54,G1896=账期!$A$56,G1896=账期!$A$57,G1896=账期!$A$58,G1896=账期!$A$59,G1896=账期!$A$60,G1896=账期!$A$61,G1896=账期!$A$62,G1896=账期!$A$63,G1896=账期!$A$64,G1896=账期!$A$66,G1896=账期!$A$67,G1896=账期!$A$68,G1896=账期!$A$70,G1896=账期!$A$71),30,IF(OR(G1896=账期!$A$74,G1896=账期!$A$77,G1896=账期!$A$76,G1896=账期!$A$79,G1896=账期!$A$80,G1896=账期!$A$81,G1896=账期!$A$83,G1896=账期!$A$85,G1896=账期!$A$87,G1896=账期!$A$89,G1896=账期!$A$91),60,IF(OR(G1896=账期!$A$93,G1896=账期!$A$94,G1896=账期!$A$95,G1896=账期!$A$96,G1896=账期!$A$98,G1896=账期!$A$99,G1896=账期!$A$101,G1896=账期!$A$102),90,0)))</f>
        <v>0</v>
      </c>
      <c r="AF1896" s="396"/>
      <c r="AG1896" s="384"/>
      <c r="AH1896" s="396" t="str">
        <f t="shared" si="313"/>
        <v/>
      </c>
    </row>
    <row r="1897" spans="1:34" ht="18" customHeight="1" x14ac:dyDescent="0.25">
      <c r="A1897" s="301" t="str">
        <f t="shared" si="308"/>
        <v/>
      </c>
      <c r="B1897" s="397"/>
      <c r="C1897" s="398"/>
      <c r="D1897" s="399"/>
      <c r="E1897" s="383" t="str">
        <f t="shared" si="311"/>
        <v>C</v>
      </c>
      <c r="F1897" s="383" t="str">
        <f t="shared" si="312"/>
        <v>C</v>
      </c>
      <c r="G1897" s="400"/>
      <c r="H1897" s="385" t="str">
        <f>IF(G1897="","",VLOOKUP(G1897,下拉数据源!J:K,2,0))</f>
        <v/>
      </c>
      <c r="I1897" s="385"/>
      <c r="J1897" s="385"/>
      <c r="K1897" s="386"/>
      <c r="L1897" s="401"/>
      <c r="M1897" s="384"/>
      <c r="N1897" s="384"/>
      <c r="O1897" s="384"/>
      <c r="P1897" s="386"/>
      <c r="Q1897" s="387"/>
      <c r="R1897" s="286"/>
      <c r="S1897" s="388">
        <f t="shared" si="309"/>
        <v>0</v>
      </c>
      <c r="T1897" s="389"/>
      <c r="U1897" s="389">
        <f t="shared" si="307"/>
        <v>0</v>
      </c>
      <c r="V1897" s="451"/>
      <c r="W1897" s="452"/>
      <c r="X1897" s="386"/>
      <c r="Y1897" s="390"/>
      <c r="Z1897" s="391"/>
      <c r="AA1897" s="392"/>
      <c r="AB1897" s="393"/>
      <c r="AC1897" s="394"/>
      <c r="AD1897" s="395">
        <f t="shared" si="310"/>
        <v>0</v>
      </c>
      <c r="AE1897" s="396">
        <f>IF(OR(G1897=账期!$A$18,G1897=账期!$A$20,G1897=账期!$A$22,G1897=账期!$A$24,G1897=账期!$A$25,G1897=账期!$A$27,G1897=账期!$A$26,G1897=账期!$A$28,G1897=账期!$A$30,G1897=账期!$A$32,G1897=账期!$A$34,G1897=账期!$A$35,G1897=账期!$A$37,G1897=账期!$A$39,G1897=账期!$A$40,G1897=账期!$A$41,G1897=账期!$A$42,G1897=账期!$A$43,G1897=账期!$A$44,G1897=账期!$A$45,G1897=账期!$A$46,G1897=账期!$A$48,G1897=账期!$A$50,G1897=账期!$A$51,G1897=账期!$A$52,G1897=账期!$A$53,G1897=账期!$A$54,G1897=账期!$A$56,G1897=账期!$A$57,G1897=账期!$A$58,G1897=账期!$A$59,G1897=账期!$A$60,G1897=账期!$A$61,G1897=账期!$A$62,G1897=账期!$A$63,G1897=账期!$A$64,G1897=账期!$A$66,G1897=账期!$A$67,G1897=账期!$A$68,G1897=账期!$A$70,G1897=账期!$A$71),30,IF(OR(G1897=账期!$A$74,G1897=账期!$A$77,G1897=账期!$A$76,G1897=账期!$A$79,G1897=账期!$A$80,G1897=账期!$A$81,G1897=账期!$A$83,G1897=账期!$A$85,G1897=账期!$A$87,G1897=账期!$A$89,G1897=账期!$A$91),60,IF(OR(G1897=账期!$A$93,G1897=账期!$A$94,G1897=账期!$A$95,G1897=账期!$A$96,G1897=账期!$A$98,G1897=账期!$A$99,G1897=账期!$A$101,G1897=账期!$A$102),90,0)))</f>
        <v>0</v>
      </c>
      <c r="AF1897" s="396"/>
      <c r="AG1897" s="384"/>
      <c r="AH1897" s="396" t="str">
        <f t="shared" si="313"/>
        <v/>
      </c>
    </row>
    <row r="1898" spans="1:34" ht="18" customHeight="1" x14ac:dyDescent="0.25">
      <c r="A1898" s="301" t="str">
        <f t="shared" si="308"/>
        <v/>
      </c>
      <c r="B1898" s="397"/>
      <c r="C1898" s="398"/>
      <c r="D1898" s="399"/>
      <c r="E1898" s="383" t="str">
        <f t="shared" si="311"/>
        <v>C</v>
      </c>
      <c r="F1898" s="383" t="str">
        <f t="shared" si="312"/>
        <v>C</v>
      </c>
      <c r="G1898" s="400"/>
      <c r="H1898" s="385" t="str">
        <f>IF(G1898="","",VLOOKUP(G1898,下拉数据源!J:K,2,0))</f>
        <v/>
      </c>
      <c r="I1898" s="385"/>
      <c r="J1898" s="385"/>
      <c r="K1898" s="386"/>
      <c r="L1898" s="401"/>
      <c r="M1898" s="384"/>
      <c r="N1898" s="384"/>
      <c r="O1898" s="384"/>
      <c r="P1898" s="386"/>
      <c r="Q1898" s="387"/>
      <c r="R1898" s="286"/>
      <c r="S1898" s="388">
        <f t="shared" si="309"/>
        <v>0</v>
      </c>
      <c r="T1898" s="389"/>
      <c r="U1898" s="389">
        <f t="shared" si="307"/>
        <v>0</v>
      </c>
      <c r="V1898" s="451"/>
      <c r="W1898" s="452"/>
      <c r="X1898" s="386"/>
      <c r="Y1898" s="390"/>
      <c r="Z1898" s="391"/>
      <c r="AA1898" s="392"/>
      <c r="AB1898" s="393"/>
      <c r="AC1898" s="394"/>
      <c r="AD1898" s="395">
        <f t="shared" si="310"/>
        <v>0</v>
      </c>
      <c r="AE1898" s="396">
        <f>IF(OR(G1898=账期!$A$18,G1898=账期!$A$20,G1898=账期!$A$22,G1898=账期!$A$24,G1898=账期!$A$25,G1898=账期!$A$27,G1898=账期!$A$26,G1898=账期!$A$28,G1898=账期!$A$30,G1898=账期!$A$32,G1898=账期!$A$34,G1898=账期!$A$35,G1898=账期!$A$37,G1898=账期!$A$39,G1898=账期!$A$40,G1898=账期!$A$41,G1898=账期!$A$42,G1898=账期!$A$43,G1898=账期!$A$44,G1898=账期!$A$45,G1898=账期!$A$46,G1898=账期!$A$48,G1898=账期!$A$50,G1898=账期!$A$51,G1898=账期!$A$52,G1898=账期!$A$53,G1898=账期!$A$54,G1898=账期!$A$56,G1898=账期!$A$57,G1898=账期!$A$58,G1898=账期!$A$59,G1898=账期!$A$60,G1898=账期!$A$61,G1898=账期!$A$62,G1898=账期!$A$63,G1898=账期!$A$64,G1898=账期!$A$66,G1898=账期!$A$67,G1898=账期!$A$68,G1898=账期!$A$70,G1898=账期!$A$71),30,IF(OR(G1898=账期!$A$74,G1898=账期!$A$77,G1898=账期!$A$76,G1898=账期!$A$79,G1898=账期!$A$80,G1898=账期!$A$81,G1898=账期!$A$83,G1898=账期!$A$85,G1898=账期!$A$87,G1898=账期!$A$89,G1898=账期!$A$91),60,IF(OR(G1898=账期!$A$93,G1898=账期!$A$94,G1898=账期!$A$95,G1898=账期!$A$96,G1898=账期!$A$98,G1898=账期!$A$99,G1898=账期!$A$101,G1898=账期!$A$102),90,0)))</f>
        <v>0</v>
      </c>
      <c r="AF1898" s="396"/>
      <c r="AG1898" s="384"/>
      <c r="AH1898" s="396" t="str">
        <f t="shared" si="313"/>
        <v/>
      </c>
    </row>
    <row r="1899" spans="1:34" ht="18" customHeight="1" x14ac:dyDescent="0.25">
      <c r="A1899" s="301" t="str">
        <f t="shared" si="308"/>
        <v/>
      </c>
      <c r="B1899" s="397"/>
      <c r="C1899" s="398"/>
      <c r="D1899" s="399"/>
      <c r="E1899" s="383" t="str">
        <f t="shared" si="311"/>
        <v>C</v>
      </c>
      <c r="F1899" s="383" t="str">
        <f t="shared" si="312"/>
        <v>C</v>
      </c>
      <c r="G1899" s="400"/>
      <c r="H1899" s="385" t="str">
        <f>IF(G1899="","",VLOOKUP(G1899,下拉数据源!J:K,2,0))</f>
        <v/>
      </c>
      <c r="I1899" s="385"/>
      <c r="J1899" s="385"/>
      <c r="K1899" s="386"/>
      <c r="L1899" s="401"/>
      <c r="M1899" s="384"/>
      <c r="N1899" s="384"/>
      <c r="O1899" s="384"/>
      <c r="P1899" s="386"/>
      <c r="Q1899" s="387"/>
      <c r="R1899" s="286"/>
      <c r="S1899" s="388">
        <f t="shared" si="309"/>
        <v>0</v>
      </c>
      <c r="T1899" s="389"/>
      <c r="U1899" s="389">
        <f t="shared" si="307"/>
        <v>0</v>
      </c>
      <c r="V1899" s="451"/>
      <c r="W1899" s="452"/>
      <c r="X1899" s="386"/>
      <c r="Y1899" s="390"/>
      <c r="Z1899" s="391"/>
      <c r="AA1899" s="392"/>
      <c r="AB1899" s="393"/>
      <c r="AC1899" s="394"/>
      <c r="AD1899" s="395">
        <f t="shared" si="310"/>
        <v>0</v>
      </c>
      <c r="AE1899" s="396">
        <f>IF(OR(G1899=账期!$A$18,G1899=账期!$A$20,G1899=账期!$A$22,G1899=账期!$A$24,G1899=账期!$A$25,G1899=账期!$A$27,G1899=账期!$A$26,G1899=账期!$A$28,G1899=账期!$A$30,G1899=账期!$A$32,G1899=账期!$A$34,G1899=账期!$A$35,G1899=账期!$A$37,G1899=账期!$A$39,G1899=账期!$A$40,G1899=账期!$A$41,G1899=账期!$A$42,G1899=账期!$A$43,G1899=账期!$A$44,G1899=账期!$A$45,G1899=账期!$A$46,G1899=账期!$A$48,G1899=账期!$A$50,G1899=账期!$A$51,G1899=账期!$A$52,G1899=账期!$A$53,G1899=账期!$A$54,G1899=账期!$A$56,G1899=账期!$A$57,G1899=账期!$A$58,G1899=账期!$A$59,G1899=账期!$A$60,G1899=账期!$A$61,G1899=账期!$A$62,G1899=账期!$A$63,G1899=账期!$A$64,G1899=账期!$A$66,G1899=账期!$A$67,G1899=账期!$A$68,G1899=账期!$A$70,G1899=账期!$A$71),30,IF(OR(G1899=账期!$A$74,G1899=账期!$A$77,G1899=账期!$A$76,G1899=账期!$A$79,G1899=账期!$A$80,G1899=账期!$A$81,G1899=账期!$A$83,G1899=账期!$A$85,G1899=账期!$A$87,G1899=账期!$A$89,G1899=账期!$A$91),60,IF(OR(G1899=账期!$A$93,G1899=账期!$A$94,G1899=账期!$A$95,G1899=账期!$A$96,G1899=账期!$A$98,G1899=账期!$A$99,G1899=账期!$A$101,G1899=账期!$A$102),90,0)))</f>
        <v>0</v>
      </c>
      <c r="AF1899" s="396"/>
      <c r="AG1899" s="384"/>
      <c r="AH1899" s="396" t="str">
        <f t="shared" si="313"/>
        <v/>
      </c>
    </row>
    <row r="1900" spans="1:34" ht="18" customHeight="1" x14ac:dyDescent="0.25">
      <c r="A1900" s="301" t="str">
        <f t="shared" si="308"/>
        <v/>
      </c>
      <c r="B1900" s="397"/>
      <c r="C1900" s="398"/>
      <c r="D1900" s="399"/>
      <c r="E1900" s="383" t="str">
        <f t="shared" si="311"/>
        <v>C</v>
      </c>
      <c r="F1900" s="383" t="str">
        <f t="shared" si="312"/>
        <v>C</v>
      </c>
      <c r="G1900" s="400"/>
      <c r="H1900" s="385" t="str">
        <f>IF(G1900="","",VLOOKUP(G1900,下拉数据源!J:K,2,0))</f>
        <v/>
      </c>
      <c r="I1900" s="385"/>
      <c r="J1900" s="385"/>
      <c r="K1900" s="386"/>
      <c r="L1900" s="401"/>
      <c r="M1900" s="384"/>
      <c r="N1900" s="384"/>
      <c r="O1900" s="384"/>
      <c r="P1900" s="386"/>
      <c r="Q1900" s="387"/>
      <c r="R1900" s="286"/>
      <c r="S1900" s="388">
        <f t="shared" si="309"/>
        <v>0</v>
      </c>
      <c r="T1900" s="389"/>
      <c r="U1900" s="389">
        <f t="shared" si="307"/>
        <v>0</v>
      </c>
      <c r="V1900" s="451"/>
      <c r="W1900" s="452"/>
      <c r="X1900" s="386"/>
      <c r="Y1900" s="390"/>
      <c r="Z1900" s="391"/>
      <c r="AA1900" s="392"/>
      <c r="AB1900" s="393"/>
      <c r="AC1900" s="394"/>
      <c r="AD1900" s="395">
        <f t="shared" si="310"/>
        <v>0</v>
      </c>
      <c r="AE1900" s="396">
        <f>IF(OR(G1900=账期!$A$18,G1900=账期!$A$20,G1900=账期!$A$22,G1900=账期!$A$24,G1900=账期!$A$25,G1900=账期!$A$27,G1900=账期!$A$26,G1900=账期!$A$28,G1900=账期!$A$30,G1900=账期!$A$32,G1900=账期!$A$34,G1900=账期!$A$35,G1900=账期!$A$37,G1900=账期!$A$39,G1900=账期!$A$40,G1900=账期!$A$41,G1900=账期!$A$42,G1900=账期!$A$43,G1900=账期!$A$44,G1900=账期!$A$45,G1900=账期!$A$46,G1900=账期!$A$48,G1900=账期!$A$50,G1900=账期!$A$51,G1900=账期!$A$52,G1900=账期!$A$53,G1900=账期!$A$54,G1900=账期!$A$56,G1900=账期!$A$57,G1900=账期!$A$58,G1900=账期!$A$59,G1900=账期!$A$60,G1900=账期!$A$61,G1900=账期!$A$62,G1900=账期!$A$63,G1900=账期!$A$64,G1900=账期!$A$66,G1900=账期!$A$67,G1900=账期!$A$68,G1900=账期!$A$70,G1900=账期!$A$71),30,IF(OR(G1900=账期!$A$74,G1900=账期!$A$77,G1900=账期!$A$76,G1900=账期!$A$79,G1900=账期!$A$80,G1900=账期!$A$81,G1900=账期!$A$83,G1900=账期!$A$85,G1900=账期!$A$87,G1900=账期!$A$89,G1900=账期!$A$91),60,IF(OR(G1900=账期!$A$93,G1900=账期!$A$94,G1900=账期!$A$95,G1900=账期!$A$96,G1900=账期!$A$98,G1900=账期!$A$99,G1900=账期!$A$101,G1900=账期!$A$102),90,0)))</f>
        <v>0</v>
      </c>
      <c r="AF1900" s="396"/>
      <c r="AG1900" s="384"/>
      <c r="AH1900" s="396" t="str">
        <f t="shared" si="313"/>
        <v/>
      </c>
    </row>
    <row r="1901" spans="1:34" ht="18" customHeight="1" x14ac:dyDescent="0.25">
      <c r="A1901" s="301" t="str">
        <f t="shared" si="308"/>
        <v/>
      </c>
      <c r="B1901" s="397"/>
      <c r="C1901" s="398"/>
      <c r="D1901" s="399"/>
      <c r="E1901" s="383" t="str">
        <f t="shared" si="311"/>
        <v>C</v>
      </c>
      <c r="F1901" s="383" t="str">
        <f t="shared" si="312"/>
        <v>C</v>
      </c>
      <c r="G1901" s="400"/>
      <c r="H1901" s="385" t="str">
        <f>IF(G1901="","",VLOOKUP(G1901,下拉数据源!J:K,2,0))</f>
        <v/>
      </c>
      <c r="I1901" s="385"/>
      <c r="J1901" s="385"/>
      <c r="K1901" s="386"/>
      <c r="L1901" s="401"/>
      <c r="M1901" s="384"/>
      <c r="N1901" s="384"/>
      <c r="O1901" s="384"/>
      <c r="P1901" s="386"/>
      <c r="Q1901" s="387"/>
      <c r="R1901" s="286"/>
      <c r="S1901" s="388">
        <f t="shared" si="309"/>
        <v>0</v>
      </c>
      <c r="T1901" s="389"/>
      <c r="U1901" s="389">
        <f t="shared" si="307"/>
        <v>0</v>
      </c>
      <c r="V1901" s="451"/>
      <c r="W1901" s="452"/>
      <c r="X1901" s="386"/>
      <c r="Y1901" s="390"/>
      <c r="Z1901" s="391"/>
      <c r="AA1901" s="392"/>
      <c r="AB1901" s="393"/>
      <c r="AC1901" s="394"/>
      <c r="AD1901" s="395">
        <f t="shared" si="310"/>
        <v>0</v>
      </c>
      <c r="AE1901" s="396">
        <f>IF(OR(G1901=账期!$A$18,G1901=账期!$A$20,G1901=账期!$A$22,G1901=账期!$A$24,G1901=账期!$A$25,G1901=账期!$A$27,G1901=账期!$A$26,G1901=账期!$A$28,G1901=账期!$A$30,G1901=账期!$A$32,G1901=账期!$A$34,G1901=账期!$A$35,G1901=账期!$A$37,G1901=账期!$A$39,G1901=账期!$A$40,G1901=账期!$A$41,G1901=账期!$A$42,G1901=账期!$A$43,G1901=账期!$A$44,G1901=账期!$A$45,G1901=账期!$A$46,G1901=账期!$A$48,G1901=账期!$A$50,G1901=账期!$A$51,G1901=账期!$A$52,G1901=账期!$A$53,G1901=账期!$A$54,G1901=账期!$A$56,G1901=账期!$A$57,G1901=账期!$A$58,G1901=账期!$A$59,G1901=账期!$A$60,G1901=账期!$A$61,G1901=账期!$A$62,G1901=账期!$A$63,G1901=账期!$A$64,G1901=账期!$A$66,G1901=账期!$A$67,G1901=账期!$A$68,G1901=账期!$A$70,G1901=账期!$A$71),30,IF(OR(G1901=账期!$A$74,G1901=账期!$A$77,G1901=账期!$A$76,G1901=账期!$A$79,G1901=账期!$A$80,G1901=账期!$A$81,G1901=账期!$A$83,G1901=账期!$A$85,G1901=账期!$A$87,G1901=账期!$A$89,G1901=账期!$A$91),60,IF(OR(G1901=账期!$A$93,G1901=账期!$A$94,G1901=账期!$A$95,G1901=账期!$A$96,G1901=账期!$A$98,G1901=账期!$A$99,G1901=账期!$A$101,G1901=账期!$A$102),90,0)))</f>
        <v>0</v>
      </c>
      <c r="AF1901" s="396"/>
      <c r="AG1901" s="384"/>
      <c r="AH1901" s="396" t="str">
        <f t="shared" si="313"/>
        <v/>
      </c>
    </row>
    <row r="1902" spans="1:34" ht="18" customHeight="1" x14ac:dyDescent="0.25">
      <c r="A1902" s="301" t="str">
        <f t="shared" si="308"/>
        <v/>
      </c>
      <c r="B1902" s="397"/>
      <c r="C1902" s="398"/>
      <c r="D1902" s="399"/>
      <c r="E1902" s="383" t="str">
        <f t="shared" si="311"/>
        <v>C</v>
      </c>
      <c r="F1902" s="383" t="str">
        <f t="shared" si="312"/>
        <v>C</v>
      </c>
      <c r="G1902" s="400"/>
      <c r="H1902" s="385" t="str">
        <f>IF(G1902="","",VLOOKUP(G1902,下拉数据源!J:K,2,0))</f>
        <v/>
      </c>
      <c r="I1902" s="385"/>
      <c r="J1902" s="385"/>
      <c r="K1902" s="386"/>
      <c r="L1902" s="401"/>
      <c r="M1902" s="384"/>
      <c r="N1902" s="384"/>
      <c r="O1902" s="384"/>
      <c r="P1902" s="386"/>
      <c r="Q1902" s="387"/>
      <c r="R1902" s="286"/>
      <c r="S1902" s="388">
        <f t="shared" si="309"/>
        <v>0</v>
      </c>
      <c r="T1902" s="389"/>
      <c r="U1902" s="389">
        <f t="shared" si="307"/>
        <v>0</v>
      </c>
      <c r="V1902" s="451"/>
      <c r="W1902" s="452"/>
      <c r="X1902" s="386"/>
      <c r="Y1902" s="390"/>
      <c r="Z1902" s="391"/>
      <c r="AA1902" s="392"/>
      <c r="AB1902" s="393"/>
      <c r="AC1902" s="394"/>
      <c r="AD1902" s="395">
        <f t="shared" si="310"/>
        <v>0</v>
      </c>
      <c r="AE1902" s="396">
        <f>IF(OR(G1902=账期!$A$18,G1902=账期!$A$20,G1902=账期!$A$22,G1902=账期!$A$24,G1902=账期!$A$25,G1902=账期!$A$27,G1902=账期!$A$26,G1902=账期!$A$28,G1902=账期!$A$30,G1902=账期!$A$32,G1902=账期!$A$34,G1902=账期!$A$35,G1902=账期!$A$37,G1902=账期!$A$39,G1902=账期!$A$40,G1902=账期!$A$41,G1902=账期!$A$42,G1902=账期!$A$43,G1902=账期!$A$44,G1902=账期!$A$45,G1902=账期!$A$46,G1902=账期!$A$48,G1902=账期!$A$50,G1902=账期!$A$51,G1902=账期!$A$52,G1902=账期!$A$53,G1902=账期!$A$54,G1902=账期!$A$56,G1902=账期!$A$57,G1902=账期!$A$58,G1902=账期!$A$59,G1902=账期!$A$60,G1902=账期!$A$61,G1902=账期!$A$62,G1902=账期!$A$63,G1902=账期!$A$64,G1902=账期!$A$66,G1902=账期!$A$67,G1902=账期!$A$68,G1902=账期!$A$70,G1902=账期!$A$71),30,IF(OR(G1902=账期!$A$74,G1902=账期!$A$77,G1902=账期!$A$76,G1902=账期!$A$79,G1902=账期!$A$80,G1902=账期!$A$81,G1902=账期!$A$83,G1902=账期!$A$85,G1902=账期!$A$87,G1902=账期!$A$89,G1902=账期!$A$91),60,IF(OR(G1902=账期!$A$93,G1902=账期!$A$94,G1902=账期!$A$95,G1902=账期!$A$96,G1902=账期!$A$98,G1902=账期!$A$99,G1902=账期!$A$101,G1902=账期!$A$102),90,0)))</f>
        <v>0</v>
      </c>
      <c r="AF1902" s="396"/>
      <c r="AG1902" s="384"/>
      <c r="AH1902" s="396" t="str">
        <f t="shared" si="313"/>
        <v/>
      </c>
    </row>
    <row r="1903" spans="1:34" ht="18" customHeight="1" x14ac:dyDescent="0.25">
      <c r="A1903" s="301" t="str">
        <f t="shared" si="308"/>
        <v/>
      </c>
      <c r="B1903" s="397"/>
      <c r="C1903" s="398"/>
      <c r="D1903" s="399"/>
      <c r="E1903" s="383" t="str">
        <f t="shared" si="311"/>
        <v>C</v>
      </c>
      <c r="F1903" s="383" t="str">
        <f t="shared" si="312"/>
        <v>C</v>
      </c>
      <c r="G1903" s="400"/>
      <c r="H1903" s="385" t="str">
        <f>IF(G1903="","",VLOOKUP(G1903,下拉数据源!J:K,2,0))</f>
        <v/>
      </c>
      <c r="I1903" s="385"/>
      <c r="J1903" s="385"/>
      <c r="K1903" s="386"/>
      <c r="L1903" s="401"/>
      <c r="M1903" s="384"/>
      <c r="N1903" s="384"/>
      <c r="O1903" s="384"/>
      <c r="P1903" s="386"/>
      <c r="Q1903" s="387"/>
      <c r="R1903" s="286"/>
      <c r="S1903" s="388">
        <f t="shared" si="309"/>
        <v>0</v>
      </c>
      <c r="T1903" s="389"/>
      <c r="U1903" s="389">
        <f t="shared" si="307"/>
        <v>0</v>
      </c>
      <c r="V1903" s="451"/>
      <c r="W1903" s="452"/>
      <c r="X1903" s="386"/>
      <c r="Y1903" s="390"/>
      <c r="Z1903" s="391"/>
      <c r="AA1903" s="392"/>
      <c r="AB1903" s="393"/>
      <c r="AC1903" s="394"/>
      <c r="AD1903" s="395">
        <f t="shared" si="310"/>
        <v>0</v>
      </c>
      <c r="AE1903" s="396">
        <f>IF(OR(G1903=账期!$A$18,G1903=账期!$A$20,G1903=账期!$A$22,G1903=账期!$A$24,G1903=账期!$A$25,G1903=账期!$A$27,G1903=账期!$A$26,G1903=账期!$A$28,G1903=账期!$A$30,G1903=账期!$A$32,G1903=账期!$A$34,G1903=账期!$A$35,G1903=账期!$A$37,G1903=账期!$A$39,G1903=账期!$A$40,G1903=账期!$A$41,G1903=账期!$A$42,G1903=账期!$A$43,G1903=账期!$A$44,G1903=账期!$A$45,G1903=账期!$A$46,G1903=账期!$A$48,G1903=账期!$A$50,G1903=账期!$A$51,G1903=账期!$A$52,G1903=账期!$A$53,G1903=账期!$A$54,G1903=账期!$A$56,G1903=账期!$A$57,G1903=账期!$A$58,G1903=账期!$A$59,G1903=账期!$A$60,G1903=账期!$A$61,G1903=账期!$A$62,G1903=账期!$A$63,G1903=账期!$A$64,G1903=账期!$A$66,G1903=账期!$A$67,G1903=账期!$A$68,G1903=账期!$A$70,G1903=账期!$A$71),30,IF(OR(G1903=账期!$A$74,G1903=账期!$A$77,G1903=账期!$A$76,G1903=账期!$A$79,G1903=账期!$A$80,G1903=账期!$A$81,G1903=账期!$A$83,G1903=账期!$A$85,G1903=账期!$A$87,G1903=账期!$A$89,G1903=账期!$A$91),60,IF(OR(G1903=账期!$A$93,G1903=账期!$A$94,G1903=账期!$A$95,G1903=账期!$A$96,G1903=账期!$A$98,G1903=账期!$A$99,G1903=账期!$A$101,G1903=账期!$A$102),90,0)))</f>
        <v>0</v>
      </c>
      <c r="AF1903" s="396"/>
      <c r="AG1903" s="384"/>
      <c r="AH1903" s="396" t="str">
        <f t="shared" si="313"/>
        <v/>
      </c>
    </row>
    <row r="1904" spans="1:34" ht="18" customHeight="1" x14ac:dyDescent="0.25">
      <c r="A1904" s="301" t="str">
        <f t="shared" si="308"/>
        <v/>
      </c>
      <c r="B1904" s="397"/>
      <c r="C1904" s="398"/>
      <c r="D1904" s="399"/>
      <c r="E1904" s="383" t="str">
        <f t="shared" si="311"/>
        <v>C</v>
      </c>
      <c r="F1904" s="383" t="str">
        <f t="shared" si="312"/>
        <v>C</v>
      </c>
      <c r="G1904" s="400"/>
      <c r="H1904" s="385" t="str">
        <f>IF(G1904="","",VLOOKUP(G1904,下拉数据源!J:K,2,0))</f>
        <v/>
      </c>
      <c r="I1904" s="385"/>
      <c r="J1904" s="385"/>
      <c r="K1904" s="386"/>
      <c r="L1904" s="401"/>
      <c r="M1904" s="384"/>
      <c r="N1904" s="384"/>
      <c r="O1904" s="384"/>
      <c r="P1904" s="386"/>
      <c r="Q1904" s="387"/>
      <c r="R1904" s="286"/>
      <c r="S1904" s="388">
        <f t="shared" si="309"/>
        <v>0</v>
      </c>
      <c r="T1904" s="389"/>
      <c r="U1904" s="389">
        <f t="shared" si="307"/>
        <v>0</v>
      </c>
      <c r="V1904" s="451"/>
      <c r="W1904" s="452"/>
      <c r="X1904" s="386"/>
      <c r="Y1904" s="390"/>
      <c r="Z1904" s="391"/>
      <c r="AA1904" s="392"/>
      <c r="AB1904" s="393"/>
      <c r="AC1904" s="394"/>
      <c r="AD1904" s="395">
        <f t="shared" si="310"/>
        <v>0</v>
      </c>
      <c r="AE1904" s="396">
        <f>IF(OR(G1904=账期!$A$18,G1904=账期!$A$20,G1904=账期!$A$22,G1904=账期!$A$24,G1904=账期!$A$25,G1904=账期!$A$27,G1904=账期!$A$26,G1904=账期!$A$28,G1904=账期!$A$30,G1904=账期!$A$32,G1904=账期!$A$34,G1904=账期!$A$35,G1904=账期!$A$37,G1904=账期!$A$39,G1904=账期!$A$40,G1904=账期!$A$41,G1904=账期!$A$42,G1904=账期!$A$43,G1904=账期!$A$44,G1904=账期!$A$45,G1904=账期!$A$46,G1904=账期!$A$48,G1904=账期!$A$50,G1904=账期!$A$51,G1904=账期!$A$52,G1904=账期!$A$53,G1904=账期!$A$54,G1904=账期!$A$56,G1904=账期!$A$57,G1904=账期!$A$58,G1904=账期!$A$59,G1904=账期!$A$60,G1904=账期!$A$61,G1904=账期!$A$62,G1904=账期!$A$63,G1904=账期!$A$64,G1904=账期!$A$66,G1904=账期!$A$67,G1904=账期!$A$68,G1904=账期!$A$70,G1904=账期!$A$71),30,IF(OR(G1904=账期!$A$74,G1904=账期!$A$77,G1904=账期!$A$76,G1904=账期!$A$79,G1904=账期!$A$80,G1904=账期!$A$81,G1904=账期!$A$83,G1904=账期!$A$85,G1904=账期!$A$87,G1904=账期!$A$89,G1904=账期!$A$91),60,IF(OR(G1904=账期!$A$93,G1904=账期!$A$94,G1904=账期!$A$95,G1904=账期!$A$96,G1904=账期!$A$98,G1904=账期!$A$99,G1904=账期!$A$101,G1904=账期!$A$102),90,0)))</f>
        <v>0</v>
      </c>
      <c r="AF1904" s="396"/>
      <c r="AG1904" s="384"/>
      <c r="AH1904" s="396" t="str">
        <f t="shared" si="313"/>
        <v/>
      </c>
    </row>
    <row r="1905" spans="1:34" ht="18" customHeight="1" x14ac:dyDescent="0.25">
      <c r="A1905" s="301" t="str">
        <f t="shared" si="308"/>
        <v/>
      </c>
      <c r="B1905" s="397"/>
      <c r="C1905" s="398"/>
      <c r="D1905" s="399"/>
      <c r="E1905" s="383" t="str">
        <f t="shared" si="311"/>
        <v>C</v>
      </c>
      <c r="F1905" s="383" t="str">
        <f t="shared" si="312"/>
        <v>C</v>
      </c>
      <c r="G1905" s="400"/>
      <c r="H1905" s="385" t="str">
        <f>IF(G1905="","",VLOOKUP(G1905,下拉数据源!J:K,2,0))</f>
        <v/>
      </c>
      <c r="I1905" s="385"/>
      <c r="J1905" s="385"/>
      <c r="K1905" s="386"/>
      <c r="L1905" s="401"/>
      <c r="M1905" s="384"/>
      <c r="N1905" s="384"/>
      <c r="O1905" s="384"/>
      <c r="P1905" s="386"/>
      <c r="Q1905" s="387"/>
      <c r="R1905" s="286"/>
      <c r="S1905" s="388">
        <f t="shared" si="309"/>
        <v>0</v>
      </c>
      <c r="T1905" s="389"/>
      <c r="U1905" s="389">
        <f t="shared" si="307"/>
        <v>0</v>
      </c>
      <c r="V1905" s="451"/>
      <c r="W1905" s="452"/>
      <c r="X1905" s="386"/>
      <c r="Y1905" s="390"/>
      <c r="Z1905" s="391"/>
      <c r="AA1905" s="392"/>
      <c r="AB1905" s="393"/>
      <c r="AC1905" s="394"/>
      <c r="AD1905" s="395">
        <f t="shared" si="310"/>
        <v>0</v>
      </c>
      <c r="AE1905" s="396">
        <f>IF(OR(G1905=账期!$A$18,G1905=账期!$A$20,G1905=账期!$A$22,G1905=账期!$A$24,G1905=账期!$A$25,G1905=账期!$A$27,G1905=账期!$A$26,G1905=账期!$A$28,G1905=账期!$A$30,G1905=账期!$A$32,G1905=账期!$A$34,G1905=账期!$A$35,G1905=账期!$A$37,G1905=账期!$A$39,G1905=账期!$A$40,G1905=账期!$A$41,G1905=账期!$A$42,G1905=账期!$A$43,G1905=账期!$A$44,G1905=账期!$A$45,G1905=账期!$A$46,G1905=账期!$A$48,G1905=账期!$A$50,G1905=账期!$A$51,G1905=账期!$A$52,G1905=账期!$A$53,G1905=账期!$A$54,G1905=账期!$A$56,G1905=账期!$A$57,G1905=账期!$A$58,G1905=账期!$A$59,G1905=账期!$A$60,G1905=账期!$A$61,G1905=账期!$A$62,G1905=账期!$A$63,G1905=账期!$A$64,G1905=账期!$A$66,G1905=账期!$A$67,G1905=账期!$A$68,G1905=账期!$A$70,G1905=账期!$A$71),30,IF(OR(G1905=账期!$A$74,G1905=账期!$A$77,G1905=账期!$A$76,G1905=账期!$A$79,G1905=账期!$A$80,G1905=账期!$A$81,G1905=账期!$A$83,G1905=账期!$A$85,G1905=账期!$A$87,G1905=账期!$A$89,G1905=账期!$A$91),60,IF(OR(G1905=账期!$A$93,G1905=账期!$A$94,G1905=账期!$A$95,G1905=账期!$A$96,G1905=账期!$A$98,G1905=账期!$A$99,G1905=账期!$A$101,G1905=账期!$A$102),90,0)))</f>
        <v>0</v>
      </c>
      <c r="AF1905" s="396"/>
      <c r="AG1905" s="384"/>
      <c r="AH1905" s="396" t="str">
        <f t="shared" si="313"/>
        <v/>
      </c>
    </row>
    <row r="1906" spans="1:34" ht="18" customHeight="1" x14ac:dyDescent="0.25">
      <c r="A1906" s="301" t="str">
        <f t="shared" si="308"/>
        <v/>
      </c>
      <c r="B1906" s="397"/>
      <c r="C1906" s="398"/>
      <c r="D1906" s="399"/>
      <c r="E1906" s="383" t="str">
        <f t="shared" si="311"/>
        <v>C</v>
      </c>
      <c r="F1906" s="383" t="str">
        <f t="shared" si="312"/>
        <v>C</v>
      </c>
      <c r="G1906" s="400"/>
      <c r="H1906" s="385" t="str">
        <f>IF(G1906="","",VLOOKUP(G1906,下拉数据源!J:K,2,0))</f>
        <v/>
      </c>
      <c r="I1906" s="385"/>
      <c r="J1906" s="385"/>
      <c r="K1906" s="386"/>
      <c r="L1906" s="401"/>
      <c r="M1906" s="384"/>
      <c r="N1906" s="384"/>
      <c r="O1906" s="384"/>
      <c r="P1906" s="386"/>
      <c r="Q1906" s="387"/>
      <c r="R1906" s="286"/>
      <c r="S1906" s="388">
        <f t="shared" si="309"/>
        <v>0</v>
      </c>
      <c r="T1906" s="389"/>
      <c r="U1906" s="389">
        <f t="shared" si="307"/>
        <v>0</v>
      </c>
      <c r="V1906" s="451"/>
      <c r="W1906" s="452"/>
      <c r="X1906" s="386"/>
      <c r="Y1906" s="390"/>
      <c r="Z1906" s="391"/>
      <c r="AA1906" s="392"/>
      <c r="AB1906" s="393"/>
      <c r="AC1906" s="394"/>
      <c r="AD1906" s="395">
        <f t="shared" si="310"/>
        <v>0</v>
      </c>
      <c r="AE1906" s="396">
        <f>IF(OR(G1906=账期!$A$18,G1906=账期!$A$20,G1906=账期!$A$22,G1906=账期!$A$24,G1906=账期!$A$25,G1906=账期!$A$27,G1906=账期!$A$26,G1906=账期!$A$28,G1906=账期!$A$30,G1906=账期!$A$32,G1906=账期!$A$34,G1906=账期!$A$35,G1906=账期!$A$37,G1906=账期!$A$39,G1906=账期!$A$40,G1906=账期!$A$41,G1906=账期!$A$42,G1906=账期!$A$43,G1906=账期!$A$44,G1906=账期!$A$45,G1906=账期!$A$46,G1906=账期!$A$48,G1906=账期!$A$50,G1906=账期!$A$51,G1906=账期!$A$52,G1906=账期!$A$53,G1906=账期!$A$54,G1906=账期!$A$56,G1906=账期!$A$57,G1906=账期!$A$58,G1906=账期!$A$59,G1906=账期!$A$60,G1906=账期!$A$61,G1906=账期!$A$62,G1906=账期!$A$63,G1906=账期!$A$64,G1906=账期!$A$66,G1906=账期!$A$67,G1906=账期!$A$68,G1906=账期!$A$70,G1906=账期!$A$71),30,IF(OR(G1906=账期!$A$74,G1906=账期!$A$77,G1906=账期!$A$76,G1906=账期!$A$79,G1906=账期!$A$80,G1906=账期!$A$81,G1906=账期!$A$83,G1906=账期!$A$85,G1906=账期!$A$87,G1906=账期!$A$89,G1906=账期!$A$91),60,IF(OR(G1906=账期!$A$93,G1906=账期!$A$94,G1906=账期!$A$95,G1906=账期!$A$96,G1906=账期!$A$98,G1906=账期!$A$99,G1906=账期!$A$101,G1906=账期!$A$102),90,0)))</f>
        <v>0</v>
      </c>
      <c r="AF1906" s="396"/>
      <c r="AG1906" s="384"/>
      <c r="AH1906" s="396" t="str">
        <f t="shared" si="313"/>
        <v/>
      </c>
    </row>
    <row r="1907" spans="1:34" ht="18" customHeight="1" x14ac:dyDescent="0.25">
      <c r="A1907" s="301" t="str">
        <f t="shared" si="308"/>
        <v/>
      </c>
      <c r="B1907" s="397"/>
      <c r="C1907" s="398"/>
      <c r="D1907" s="399"/>
      <c r="E1907" s="383" t="str">
        <f t="shared" si="311"/>
        <v>C</v>
      </c>
      <c r="F1907" s="383" t="str">
        <f t="shared" si="312"/>
        <v>C</v>
      </c>
      <c r="G1907" s="400"/>
      <c r="H1907" s="385" t="str">
        <f>IF(G1907="","",VLOOKUP(G1907,下拉数据源!J:K,2,0))</f>
        <v/>
      </c>
      <c r="I1907" s="385"/>
      <c r="J1907" s="385"/>
      <c r="K1907" s="386"/>
      <c r="L1907" s="401"/>
      <c r="M1907" s="384"/>
      <c r="N1907" s="384"/>
      <c r="O1907" s="384"/>
      <c r="P1907" s="386"/>
      <c r="Q1907" s="387"/>
      <c r="R1907" s="286"/>
      <c r="S1907" s="388">
        <f t="shared" si="309"/>
        <v>0</v>
      </c>
      <c r="T1907" s="389"/>
      <c r="U1907" s="389">
        <f t="shared" si="307"/>
        <v>0</v>
      </c>
      <c r="V1907" s="451"/>
      <c r="W1907" s="452"/>
      <c r="X1907" s="386"/>
      <c r="Y1907" s="390"/>
      <c r="Z1907" s="391"/>
      <c r="AA1907" s="392"/>
      <c r="AB1907" s="393"/>
      <c r="AC1907" s="394"/>
      <c r="AD1907" s="395">
        <f t="shared" si="310"/>
        <v>0</v>
      </c>
      <c r="AE1907" s="396">
        <f>IF(OR(G1907=账期!$A$18,G1907=账期!$A$20,G1907=账期!$A$22,G1907=账期!$A$24,G1907=账期!$A$25,G1907=账期!$A$27,G1907=账期!$A$26,G1907=账期!$A$28,G1907=账期!$A$30,G1907=账期!$A$32,G1907=账期!$A$34,G1907=账期!$A$35,G1907=账期!$A$37,G1907=账期!$A$39,G1907=账期!$A$40,G1907=账期!$A$41,G1907=账期!$A$42,G1907=账期!$A$43,G1907=账期!$A$44,G1907=账期!$A$45,G1907=账期!$A$46,G1907=账期!$A$48,G1907=账期!$A$50,G1907=账期!$A$51,G1907=账期!$A$52,G1907=账期!$A$53,G1907=账期!$A$54,G1907=账期!$A$56,G1907=账期!$A$57,G1907=账期!$A$58,G1907=账期!$A$59,G1907=账期!$A$60,G1907=账期!$A$61,G1907=账期!$A$62,G1907=账期!$A$63,G1907=账期!$A$64,G1907=账期!$A$66,G1907=账期!$A$67,G1907=账期!$A$68,G1907=账期!$A$70,G1907=账期!$A$71),30,IF(OR(G1907=账期!$A$74,G1907=账期!$A$77,G1907=账期!$A$76,G1907=账期!$A$79,G1907=账期!$A$80,G1907=账期!$A$81,G1907=账期!$A$83,G1907=账期!$A$85,G1907=账期!$A$87,G1907=账期!$A$89,G1907=账期!$A$91),60,IF(OR(G1907=账期!$A$93,G1907=账期!$A$94,G1907=账期!$A$95,G1907=账期!$A$96,G1907=账期!$A$98,G1907=账期!$A$99,G1907=账期!$A$101,G1907=账期!$A$102),90,0)))</f>
        <v>0</v>
      </c>
      <c r="AF1907" s="396"/>
      <c r="AG1907" s="384"/>
      <c r="AH1907" s="396" t="str">
        <f t="shared" si="313"/>
        <v/>
      </c>
    </row>
    <row r="1908" spans="1:34" ht="18" customHeight="1" x14ac:dyDescent="0.25">
      <c r="A1908" s="301" t="str">
        <f t="shared" si="308"/>
        <v/>
      </c>
      <c r="B1908" s="397"/>
      <c r="C1908" s="398"/>
      <c r="D1908" s="399"/>
      <c r="E1908" s="383" t="str">
        <f t="shared" si="311"/>
        <v>C</v>
      </c>
      <c r="F1908" s="383" t="str">
        <f t="shared" si="312"/>
        <v>C</v>
      </c>
      <c r="G1908" s="400"/>
      <c r="H1908" s="385" t="str">
        <f>IF(G1908="","",VLOOKUP(G1908,下拉数据源!J:K,2,0))</f>
        <v/>
      </c>
      <c r="I1908" s="385"/>
      <c r="J1908" s="385"/>
      <c r="K1908" s="386"/>
      <c r="L1908" s="401"/>
      <c r="M1908" s="384"/>
      <c r="N1908" s="384"/>
      <c r="O1908" s="384"/>
      <c r="P1908" s="386"/>
      <c r="Q1908" s="387"/>
      <c r="R1908" s="286"/>
      <c r="S1908" s="388">
        <f t="shared" si="309"/>
        <v>0</v>
      </c>
      <c r="T1908" s="389"/>
      <c r="U1908" s="389">
        <f t="shared" si="307"/>
        <v>0</v>
      </c>
      <c r="V1908" s="451"/>
      <c r="W1908" s="452"/>
      <c r="X1908" s="386"/>
      <c r="Y1908" s="390"/>
      <c r="Z1908" s="391"/>
      <c r="AA1908" s="392"/>
      <c r="AB1908" s="393"/>
      <c r="AC1908" s="394"/>
      <c r="AD1908" s="395">
        <f t="shared" si="310"/>
        <v>0</v>
      </c>
      <c r="AE1908" s="396">
        <f>IF(OR(G1908=账期!$A$18,G1908=账期!$A$20,G1908=账期!$A$22,G1908=账期!$A$24,G1908=账期!$A$25,G1908=账期!$A$27,G1908=账期!$A$26,G1908=账期!$A$28,G1908=账期!$A$30,G1908=账期!$A$32,G1908=账期!$A$34,G1908=账期!$A$35,G1908=账期!$A$37,G1908=账期!$A$39,G1908=账期!$A$40,G1908=账期!$A$41,G1908=账期!$A$42,G1908=账期!$A$43,G1908=账期!$A$44,G1908=账期!$A$45,G1908=账期!$A$46,G1908=账期!$A$48,G1908=账期!$A$50,G1908=账期!$A$51,G1908=账期!$A$52,G1908=账期!$A$53,G1908=账期!$A$54,G1908=账期!$A$56,G1908=账期!$A$57,G1908=账期!$A$58,G1908=账期!$A$59,G1908=账期!$A$60,G1908=账期!$A$61,G1908=账期!$A$62,G1908=账期!$A$63,G1908=账期!$A$64,G1908=账期!$A$66,G1908=账期!$A$67,G1908=账期!$A$68,G1908=账期!$A$70,G1908=账期!$A$71),30,IF(OR(G1908=账期!$A$74,G1908=账期!$A$77,G1908=账期!$A$76,G1908=账期!$A$79,G1908=账期!$A$80,G1908=账期!$A$81,G1908=账期!$A$83,G1908=账期!$A$85,G1908=账期!$A$87,G1908=账期!$A$89,G1908=账期!$A$91),60,IF(OR(G1908=账期!$A$93,G1908=账期!$A$94,G1908=账期!$A$95,G1908=账期!$A$96,G1908=账期!$A$98,G1908=账期!$A$99,G1908=账期!$A$101,G1908=账期!$A$102),90,0)))</f>
        <v>0</v>
      </c>
      <c r="AF1908" s="396"/>
      <c r="AG1908" s="384"/>
      <c r="AH1908" s="396" t="str">
        <f t="shared" si="313"/>
        <v/>
      </c>
    </row>
    <row r="1909" spans="1:34" ht="18" customHeight="1" x14ac:dyDescent="0.25">
      <c r="A1909" s="301" t="str">
        <f t="shared" si="308"/>
        <v/>
      </c>
      <c r="B1909" s="397"/>
      <c r="C1909" s="398"/>
      <c r="D1909" s="399"/>
      <c r="E1909" s="383" t="str">
        <f t="shared" si="311"/>
        <v>C</v>
      </c>
      <c r="F1909" s="383" t="str">
        <f t="shared" si="312"/>
        <v>C</v>
      </c>
      <c r="G1909" s="400"/>
      <c r="H1909" s="385" t="str">
        <f>IF(G1909="","",VLOOKUP(G1909,下拉数据源!J:K,2,0))</f>
        <v/>
      </c>
      <c r="I1909" s="385"/>
      <c r="J1909" s="385"/>
      <c r="K1909" s="386"/>
      <c r="L1909" s="401"/>
      <c r="M1909" s="384"/>
      <c r="N1909" s="384"/>
      <c r="O1909" s="384"/>
      <c r="P1909" s="386"/>
      <c r="Q1909" s="387"/>
      <c r="R1909" s="286"/>
      <c r="S1909" s="388">
        <f t="shared" si="309"/>
        <v>0</v>
      </c>
      <c r="T1909" s="389"/>
      <c r="U1909" s="389">
        <f t="shared" si="307"/>
        <v>0</v>
      </c>
      <c r="V1909" s="451"/>
      <c r="W1909" s="452"/>
      <c r="X1909" s="386"/>
      <c r="Y1909" s="390"/>
      <c r="Z1909" s="391"/>
      <c r="AA1909" s="392"/>
      <c r="AB1909" s="393"/>
      <c r="AC1909" s="394"/>
      <c r="AD1909" s="395">
        <f t="shared" si="310"/>
        <v>0</v>
      </c>
      <c r="AE1909" s="396">
        <f>IF(OR(G1909=账期!$A$18,G1909=账期!$A$20,G1909=账期!$A$22,G1909=账期!$A$24,G1909=账期!$A$25,G1909=账期!$A$27,G1909=账期!$A$26,G1909=账期!$A$28,G1909=账期!$A$30,G1909=账期!$A$32,G1909=账期!$A$34,G1909=账期!$A$35,G1909=账期!$A$37,G1909=账期!$A$39,G1909=账期!$A$40,G1909=账期!$A$41,G1909=账期!$A$42,G1909=账期!$A$43,G1909=账期!$A$44,G1909=账期!$A$45,G1909=账期!$A$46,G1909=账期!$A$48,G1909=账期!$A$50,G1909=账期!$A$51,G1909=账期!$A$52,G1909=账期!$A$53,G1909=账期!$A$54,G1909=账期!$A$56,G1909=账期!$A$57,G1909=账期!$A$58,G1909=账期!$A$59,G1909=账期!$A$60,G1909=账期!$A$61,G1909=账期!$A$62,G1909=账期!$A$63,G1909=账期!$A$64,G1909=账期!$A$66,G1909=账期!$A$67,G1909=账期!$A$68,G1909=账期!$A$70,G1909=账期!$A$71),30,IF(OR(G1909=账期!$A$74,G1909=账期!$A$77,G1909=账期!$A$76,G1909=账期!$A$79,G1909=账期!$A$80,G1909=账期!$A$81,G1909=账期!$A$83,G1909=账期!$A$85,G1909=账期!$A$87,G1909=账期!$A$89,G1909=账期!$A$91),60,IF(OR(G1909=账期!$A$93,G1909=账期!$A$94,G1909=账期!$A$95,G1909=账期!$A$96,G1909=账期!$A$98,G1909=账期!$A$99,G1909=账期!$A$101,G1909=账期!$A$102),90,0)))</f>
        <v>0</v>
      </c>
      <c r="AF1909" s="396"/>
      <c r="AG1909" s="384"/>
      <c r="AH1909" s="396" t="str">
        <f t="shared" si="313"/>
        <v/>
      </c>
    </row>
    <row r="1910" spans="1:34" ht="18" customHeight="1" x14ac:dyDescent="0.25">
      <c r="A1910" s="301" t="str">
        <f t="shared" si="308"/>
        <v/>
      </c>
      <c r="B1910" s="397"/>
      <c r="C1910" s="398"/>
      <c r="D1910" s="399"/>
      <c r="E1910" s="383" t="str">
        <f t="shared" si="311"/>
        <v>C</v>
      </c>
      <c r="F1910" s="383" t="str">
        <f t="shared" si="312"/>
        <v>C</v>
      </c>
      <c r="G1910" s="400"/>
      <c r="H1910" s="385" t="str">
        <f>IF(G1910="","",VLOOKUP(G1910,下拉数据源!J:K,2,0))</f>
        <v/>
      </c>
      <c r="I1910" s="385"/>
      <c r="J1910" s="385"/>
      <c r="K1910" s="386"/>
      <c r="L1910" s="401"/>
      <c r="M1910" s="384"/>
      <c r="N1910" s="384"/>
      <c r="O1910" s="384"/>
      <c r="P1910" s="386"/>
      <c r="Q1910" s="387"/>
      <c r="R1910" s="286"/>
      <c r="S1910" s="388">
        <f t="shared" si="309"/>
        <v>0</v>
      </c>
      <c r="T1910" s="389"/>
      <c r="U1910" s="389">
        <f t="shared" si="307"/>
        <v>0</v>
      </c>
      <c r="V1910" s="451"/>
      <c r="W1910" s="452"/>
      <c r="X1910" s="386"/>
      <c r="Y1910" s="390"/>
      <c r="Z1910" s="391"/>
      <c r="AA1910" s="392"/>
      <c r="AB1910" s="393"/>
      <c r="AC1910" s="394"/>
      <c r="AD1910" s="395">
        <f t="shared" si="310"/>
        <v>0</v>
      </c>
      <c r="AE1910" s="396">
        <f>IF(OR(G1910=账期!$A$18,G1910=账期!$A$20,G1910=账期!$A$22,G1910=账期!$A$24,G1910=账期!$A$25,G1910=账期!$A$27,G1910=账期!$A$26,G1910=账期!$A$28,G1910=账期!$A$30,G1910=账期!$A$32,G1910=账期!$A$34,G1910=账期!$A$35,G1910=账期!$A$37,G1910=账期!$A$39,G1910=账期!$A$40,G1910=账期!$A$41,G1910=账期!$A$42,G1910=账期!$A$43,G1910=账期!$A$44,G1910=账期!$A$45,G1910=账期!$A$46,G1910=账期!$A$48,G1910=账期!$A$50,G1910=账期!$A$51,G1910=账期!$A$52,G1910=账期!$A$53,G1910=账期!$A$54,G1910=账期!$A$56,G1910=账期!$A$57,G1910=账期!$A$58,G1910=账期!$A$59,G1910=账期!$A$60,G1910=账期!$A$61,G1910=账期!$A$62,G1910=账期!$A$63,G1910=账期!$A$64,G1910=账期!$A$66,G1910=账期!$A$67,G1910=账期!$A$68,G1910=账期!$A$70,G1910=账期!$A$71),30,IF(OR(G1910=账期!$A$74,G1910=账期!$A$77,G1910=账期!$A$76,G1910=账期!$A$79,G1910=账期!$A$80,G1910=账期!$A$81,G1910=账期!$A$83,G1910=账期!$A$85,G1910=账期!$A$87,G1910=账期!$A$89,G1910=账期!$A$91),60,IF(OR(G1910=账期!$A$93,G1910=账期!$A$94,G1910=账期!$A$95,G1910=账期!$A$96,G1910=账期!$A$98,G1910=账期!$A$99,G1910=账期!$A$101,G1910=账期!$A$102),90,0)))</f>
        <v>0</v>
      </c>
      <c r="AF1910" s="396"/>
      <c r="AG1910" s="384"/>
      <c r="AH1910" s="396" t="str">
        <f t="shared" si="313"/>
        <v/>
      </c>
    </row>
    <row r="1911" spans="1:34" ht="18" customHeight="1" x14ac:dyDescent="0.25">
      <c r="A1911" s="301" t="str">
        <f t="shared" si="308"/>
        <v/>
      </c>
      <c r="B1911" s="397"/>
      <c r="C1911" s="398"/>
      <c r="D1911" s="399"/>
      <c r="E1911" s="383" t="str">
        <f t="shared" si="311"/>
        <v>C</v>
      </c>
      <c r="F1911" s="383" t="str">
        <f t="shared" si="312"/>
        <v>C</v>
      </c>
      <c r="G1911" s="400"/>
      <c r="H1911" s="385" t="str">
        <f>IF(G1911="","",VLOOKUP(G1911,下拉数据源!J:K,2,0))</f>
        <v/>
      </c>
      <c r="I1911" s="385"/>
      <c r="J1911" s="385"/>
      <c r="K1911" s="386"/>
      <c r="L1911" s="401"/>
      <c r="M1911" s="384"/>
      <c r="N1911" s="384"/>
      <c r="O1911" s="384"/>
      <c r="P1911" s="386"/>
      <c r="Q1911" s="387"/>
      <c r="R1911" s="286"/>
      <c r="S1911" s="388">
        <f t="shared" si="309"/>
        <v>0</v>
      </c>
      <c r="T1911" s="389"/>
      <c r="U1911" s="389">
        <f t="shared" si="307"/>
        <v>0</v>
      </c>
      <c r="V1911" s="451"/>
      <c r="W1911" s="452"/>
      <c r="X1911" s="386"/>
      <c r="Y1911" s="390"/>
      <c r="Z1911" s="391"/>
      <c r="AA1911" s="392"/>
      <c r="AB1911" s="393"/>
      <c r="AC1911" s="394"/>
      <c r="AD1911" s="395">
        <f t="shared" si="310"/>
        <v>0</v>
      </c>
      <c r="AE1911" s="396">
        <f>IF(OR(G1911=账期!$A$18,G1911=账期!$A$20,G1911=账期!$A$22,G1911=账期!$A$24,G1911=账期!$A$25,G1911=账期!$A$27,G1911=账期!$A$26,G1911=账期!$A$28,G1911=账期!$A$30,G1911=账期!$A$32,G1911=账期!$A$34,G1911=账期!$A$35,G1911=账期!$A$37,G1911=账期!$A$39,G1911=账期!$A$40,G1911=账期!$A$41,G1911=账期!$A$42,G1911=账期!$A$43,G1911=账期!$A$44,G1911=账期!$A$45,G1911=账期!$A$46,G1911=账期!$A$48,G1911=账期!$A$50,G1911=账期!$A$51,G1911=账期!$A$52,G1911=账期!$A$53,G1911=账期!$A$54,G1911=账期!$A$56,G1911=账期!$A$57,G1911=账期!$A$58,G1911=账期!$A$59,G1911=账期!$A$60,G1911=账期!$A$61,G1911=账期!$A$62,G1911=账期!$A$63,G1911=账期!$A$64,G1911=账期!$A$66,G1911=账期!$A$67,G1911=账期!$A$68,G1911=账期!$A$70,G1911=账期!$A$71),30,IF(OR(G1911=账期!$A$74,G1911=账期!$A$77,G1911=账期!$A$76,G1911=账期!$A$79,G1911=账期!$A$80,G1911=账期!$A$81,G1911=账期!$A$83,G1911=账期!$A$85,G1911=账期!$A$87,G1911=账期!$A$89,G1911=账期!$A$91),60,IF(OR(G1911=账期!$A$93,G1911=账期!$A$94,G1911=账期!$A$95,G1911=账期!$A$96,G1911=账期!$A$98,G1911=账期!$A$99,G1911=账期!$A$101,G1911=账期!$A$102),90,0)))</f>
        <v>0</v>
      </c>
      <c r="AF1911" s="396"/>
      <c r="AG1911" s="384"/>
      <c r="AH1911" s="396" t="str">
        <f t="shared" si="313"/>
        <v/>
      </c>
    </row>
    <row r="1912" spans="1:34" ht="18" customHeight="1" x14ac:dyDescent="0.25">
      <c r="A1912" s="301" t="str">
        <f t="shared" si="308"/>
        <v/>
      </c>
      <c r="B1912" s="397"/>
      <c r="C1912" s="398"/>
      <c r="D1912" s="399"/>
      <c r="E1912" s="383" t="str">
        <f t="shared" si="311"/>
        <v>C</v>
      </c>
      <c r="F1912" s="383" t="str">
        <f t="shared" si="312"/>
        <v>C</v>
      </c>
      <c r="G1912" s="400"/>
      <c r="H1912" s="385" t="str">
        <f>IF(G1912="","",VLOOKUP(G1912,下拉数据源!J:K,2,0))</f>
        <v/>
      </c>
      <c r="I1912" s="385"/>
      <c r="J1912" s="385"/>
      <c r="K1912" s="386"/>
      <c r="L1912" s="401"/>
      <c r="M1912" s="384"/>
      <c r="N1912" s="384"/>
      <c r="O1912" s="384"/>
      <c r="P1912" s="386"/>
      <c r="Q1912" s="387"/>
      <c r="R1912" s="286"/>
      <c r="S1912" s="388">
        <f t="shared" si="309"/>
        <v>0</v>
      </c>
      <c r="T1912" s="389"/>
      <c r="U1912" s="389">
        <f t="shared" si="307"/>
        <v>0</v>
      </c>
      <c r="V1912" s="451"/>
      <c r="W1912" s="452"/>
      <c r="X1912" s="386"/>
      <c r="Y1912" s="390"/>
      <c r="Z1912" s="391"/>
      <c r="AA1912" s="392"/>
      <c r="AB1912" s="393"/>
      <c r="AC1912" s="394"/>
      <c r="AD1912" s="395">
        <f t="shared" si="310"/>
        <v>0</v>
      </c>
      <c r="AE1912" s="396">
        <f>IF(OR(G1912=账期!$A$18,G1912=账期!$A$20,G1912=账期!$A$22,G1912=账期!$A$24,G1912=账期!$A$25,G1912=账期!$A$27,G1912=账期!$A$26,G1912=账期!$A$28,G1912=账期!$A$30,G1912=账期!$A$32,G1912=账期!$A$34,G1912=账期!$A$35,G1912=账期!$A$37,G1912=账期!$A$39,G1912=账期!$A$40,G1912=账期!$A$41,G1912=账期!$A$42,G1912=账期!$A$43,G1912=账期!$A$44,G1912=账期!$A$45,G1912=账期!$A$46,G1912=账期!$A$48,G1912=账期!$A$50,G1912=账期!$A$51,G1912=账期!$A$52,G1912=账期!$A$53,G1912=账期!$A$54,G1912=账期!$A$56,G1912=账期!$A$57,G1912=账期!$A$58,G1912=账期!$A$59,G1912=账期!$A$60,G1912=账期!$A$61,G1912=账期!$A$62,G1912=账期!$A$63,G1912=账期!$A$64,G1912=账期!$A$66,G1912=账期!$A$67,G1912=账期!$A$68,G1912=账期!$A$70,G1912=账期!$A$71),30,IF(OR(G1912=账期!$A$74,G1912=账期!$A$77,G1912=账期!$A$76,G1912=账期!$A$79,G1912=账期!$A$80,G1912=账期!$A$81,G1912=账期!$A$83,G1912=账期!$A$85,G1912=账期!$A$87,G1912=账期!$A$89,G1912=账期!$A$91),60,IF(OR(G1912=账期!$A$93,G1912=账期!$A$94,G1912=账期!$A$95,G1912=账期!$A$96,G1912=账期!$A$98,G1912=账期!$A$99,G1912=账期!$A$101,G1912=账期!$A$102),90,0)))</f>
        <v>0</v>
      </c>
      <c r="AF1912" s="396"/>
      <c r="AG1912" s="384"/>
      <c r="AH1912" s="396" t="str">
        <f t="shared" si="313"/>
        <v/>
      </c>
    </row>
    <row r="1913" spans="1:34" ht="18" customHeight="1" x14ac:dyDescent="0.25">
      <c r="A1913" s="301" t="str">
        <f t="shared" si="308"/>
        <v/>
      </c>
      <c r="B1913" s="397"/>
      <c r="C1913" s="398"/>
      <c r="D1913" s="399"/>
      <c r="E1913" s="383" t="str">
        <f t="shared" si="311"/>
        <v>C</v>
      </c>
      <c r="F1913" s="383" t="str">
        <f t="shared" si="312"/>
        <v>C</v>
      </c>
      <c r="G1913" s="400"/>
      <c r="H1913" s="385" t="str">
        <f>IF(G1913="","",VLOOKUP(G1913,下拉数据源!J:K,2,0))</f>
        <v/>
      </c>
      <c r="I1913" s="385"/>
      <c r="J1913" s="385"/>
      <c r="K1913" s="386"/>
      <c r="L1913" s="401"/>
      <c r="M1913" s="384"/>
      <c r="N1913" s="384"/>
      <c r="O1913" s="384"/>
      <c r="P1913" s="386"/>
      <c r="Q1913" s="387"/>
      <c r="R1913" s="286"/>
      <c r="S1913" s="388">
        <f t="shared" si="309"/>
        <v>0</v>
      </c>
      <c r="T1913" s="389"/>
      <c r="U1913" s="389">
        <f t="shared" si="307"/>
        <v>0</v>
      </c>
      <c r="V1913" s="451"/>
      <c r="W1913" s="452"/>
      <c r="X1913" s="386"/>
      <c r="Y1913" s="390"/>
      <c r="Z1913" s="391"/>
      <c r="AA1913" s="392"/>
      <c r="AB1913" s="393"/>
      <c r="AC1913" s="394"/>
      <c r="AD1913" s="395">
        <f t="shared" si="310"/>
        <v>0</v>
      </c>
      <c r="AE1913" s="396">
        <f>IF(OR(G1913=账期!$A$18,G1913=账期!$A$20,G1913=账期!$A$22,G1913=账期!$A$24,G1913=账期!$A$25,G1913=账期!$A$27,G1913=账期!$A$26,G1913=账期!$A$28,G1913=账期!$A$30,G1913=账期!$A$32,G1913=账期!$A$34,G1913=账期!$A$35,G1913=账期!$A$37,G1913=账期!$A$39,G1913=账期!$A$40,G1913=账期!$A$41,G1913=账期!$A$42,G1913=账期!$A$43,G1913=账期!$A$44,G1913=账期!$A$45,G1913=账期!$A$46,G1913=账期!$A$48,G1913=账期!$A$50,G1913=账期!$A$51,G1913=账期!$A$52,G1913=账期!$A$53,G1913=账期!$A$54,G1913=账期!$A$56,G1913=账期!$A$57,G1913=账期!$A$58,G1913=账期!$A$59,G1913=账期!$A$60,G1913=账期!$A$61,G1913=账期!$A$62,G1913=账期!$A$63,G1913=账期!$A$64,G1913=账期!$A$66,G1913=账期!$A$67,G1913=账期!$A$68,G1913=账期!$A$70,G1913=账期!$A$71),30,IF(OR(G1913=账期!$A$74,G1913=账期!$A$77,G1913=账期!$A$76,G1913=账期!$A$79,G1913=账期!$A$80,G1913=账期!$A$81,G1913=账期!$A$83,G1913=账期!$A$85,G1913=账期!$A$87,G1913=账期!$A$89,G1913=账期!$A$91),60,IF(OR(G1913=账期!$A$93,G1913=账期!$A$94,G1913=账期!$A$95,G1913=账期!$A$96,G1913=账期!$A$98,G1913=账期!$A$99,G1913=账期!$A$101,G1913=账期!$A$102),90,0)))</f>
        <v>0</v>
      </c>
      <c r="AF1913" s="396"/>
      <c r="AG1913" s="384"/>
      <c r="AH1913" s="396" t="str">
        <f t="shared" si="313"/>
        <v/>
      </c>
    </row>
    <row r="1914" spans="1:34" ht="18" customHeight="1" x14ac:dyDescent="0.25">
      <c r="A1914" s="301" t="str">
        <f t="shared" si="308"/>
        <v/>
      </c>
      <c r="B1914" s="397"/>
      <c r="C1914" s="398"/>
      <c r="D1914" s="399"/>
      <c r="E1914" s="383" t="str">
        <f t="shared" si="311"/>
        <v>C</v>
      </c>
      <c r="F1914" s="383" t="str">
        <f t="shared" si="312"/>
        <v>C</v>
      </c>
      <c r="G1914" s="400"/>
      <c r="H1914" s="385" t="str">
        <f>IF(G1914="","",VLOOKUP(G1914,下拉数据源!J:K,2,0))</f>
        <v/>
      </c>
      <c r="I1914" s="385"/>
      <c r="J1914" s="385"/>
      <c r="K1914" s="386"/>
      <c r="L1914" s="401"/>
      <c r="M1914" s="384"/>
      <c r="N1914" s="384"/>
      <c r="O1914" s="384"/>
      <c r="P1914" s="386"/>
      <c r="Q1914" s="387"/>
      <c r="R1914" s="286"/>
      <c r="S1914" s="388">
        <f t="shared" si="309"/>
        <v>0</v>
      </c>
      <c r="T1914" s="389"/>
      <c r="U1914" s="389">
        <f t="shared" ref="U1914:U1977" si="314">S1914-T1914</f>
        <v>0</v>
      </c>
      <c r="V1914" s="451"/>
      <c r="W1914" s="452"/>
      <c r="X1914" s="386"/>
      <c r="Y1914" s="390"/>
      <c r="Z1914" s="391"/>
      <c r="AA1914" s="392"/>
      <c r="AB1914" s="393"/>
      <c r="AC1914" s="394"/>
      <c r="AD1914" s="395">
        <f t="shared" si="310"/>
        <v>0</v>
      </c>
      <c r="AE1914" s="396">
        <f>IF(OR(G1914=账期!$A$18,G1914=账期!$A$20,G1914=账期!$A$22,G1914=账期!$A$24,G1914=账期!$A$25,G1914=账期!$A$27,G1914=账期!$A$26,G1914=账期!$A$28,G1914=账期!$A$30,G1914=账期!$A$32,G1914=账期!$A$34,G1914=账期!$A$35,G1914=账期!$A$37,G1914=账期!$A$39,G1914=账期!$A$40,G1914=账期!$A$41,G1914=账期!$A$42,G1914=账期!$A$43,G1914=账期!$A$44,G1914=账期!$A$45,G1914=账期!$A$46,G1914=账期!$A$48,G1914=账期!$A$50,G1914=账期!$A$51,G1914=账期!$A$52,G1914=账期!$A$53,G1914=账期!$A$54,G1914=账期!$A$56,G1914=账期!$A$57,G1914=账期!$A$58,G1914=账期!$A$59,G1914=账期!$A$60,G1914=账期!$A$61,G1914=账期!$A$62,G1914=账期!$A$63,G1914=账期!$A$64,G1914=账期!$A$66,G1914=账期!$A$67,G1914=账期!$A$68,G1914=账期!$A$70,G1914=账期!$A$71),30,IF(OR(G1914=账期!$A$74,G1914=账期!$A$77,G1914=账期!$A$76,G1914=账期!$A$79,G1914=账期!$A$80,G1914=账期!$A$81,G1914=账期!$A$83,G1914=账期!$A$85,G1914=账期!$A$87,G1914=账期!$A$89,G1914=账期!$A$91),60,IF(OR(G1914=账期!$A$93,G1914=账期!$A$94,G1914=账期!$A$95,G1914=账期!$A$96,G1914=账期!$A$98,G1914=账期!$A$99,G1914=账期!$A$101,G1914=账期!$A$102),90,0)))</f>
        <v>0</v>
      </c>
      <c r="AF1914" s="396"/>
      <c r="AG1914" s="384"/>
      <c r="AH1914" s="396" t="str">
        <f t="shared" si="313"/>
        <v/>
      </c>
    </row>
    <row r="1915" spans="1:34" ht="18" customHeight="1" x14ac:dyDescent="0.25">
      <c r="A1915" s="301" t="str">
        <f t="shared" si="308"/>
        <v/>
      </c>
      <c r="B1915" s="397"/>
      <c r="C1915" s="398"/>
      <c r="D1915" s="399"/>
      <c r="E1915" s="383" t="str">
        <f t="shared" si="311"/>
        <v>C</v>
      </c>
      <c r="F1915" s="383" t="str">
        <f t="shared" si="312"/>
        <v>C</v>
      </c>
      <c r="G1915" s="400"/>
      <c r="H1915" s="385" t="str">
        <f>IF(G1915="","",VLOOKUP(G1915,下拉数据源!J:K,2,0))</f>
        <v/>
      </c>
      <c r="I1915" s="385"/>
      <c r="J1915" s="385"/>
      <c r="K1915" s="386"/>
      <c r="L1915" s="401"/>
      <c r="M1915" s="384"/>
      <c r="N1915" s="384"/>
      <c r="O1915" s="384"/>
      <c r="P1915" s="386"/>
      <c r="Q1915" s="387"/>
      <c r="R1915" s="286"/>
      <c r="S1915" s="388">
        <f t="shared" si="309"/>
        <v>0</v>
      </c>
      <c r="T1915" s="389"/>
      <c r="U1915" s="389">
        <f t="shared" si="314"/>
        <v>0</v>
      </c>
      <c r="V1915" s="451"/>
      <c r="W1915" s="452"/>
      <c r="X1915" s="386"/>
      <c r="Y1915" s="390"/>
      <c r="Z1915" s="391"/>
      <c r="AA1915" s="392"/>
      <c r="AB1915" s="393"/>
      <c r="AC1915" s="394"/>
      <c r="AD1915" s="395">
        <f t="shared" si="310"/>
        <v>0</v>
      </c>
      <c r="AE1915" s="396">
        <f>IF(OR(G1915=账期!$A$18,G1915=账期!$A$20,G1915=账期!$A$22,G1915=账期!$A$24,G1915=账期!$A$25,G1915=账期!$A$27,G1915=账期!$A$26,G1915=账期!$A$28,G1915=账期!$A$30,G1915=账期!$A$32,G1915=账期!$A$34,G1915=账期!$A$35,G1915=账期!$A$37,G1915=账期!$A$39,G1915=账期!$A$40,G1915=账期!$A$41,G1915=账期!$A$42,G1915=账期!$A$43,G1915=账期!$A$44,G1915=账期!$A$45,G1915=账期!$A$46,G1915=账期!$A$48,G1915=账期!$A$50,G1915=账期!$A$51,G1915=账期!$A$52,G1915=账期!$A$53,G1915=账期!$A$54,G1915=账期!$A$56,G1915=账期!$A$57,G1915=账期!$A$58,G1915=账期!$A$59,G1915=账期!$A$60,G1915=账期!$A$61,G1915=账期!$A$62,G1915=账期!$A$63,G1915=账期!$A$64,G1915=账期!$A$66,G1915=账期!$A$67,G1915=账期!$A$68,G1915=账期!$A$70,G1915=账期!$A$71),30,IF(OR(G1915=账期!$A$74,G1915=账期!$A$77,G1915=账期!$A$76,G1915=账期!$A$79,G1915=账期!$A$80,G1915=账期!$A$81,G1915=账期!$A$83,G1915=账期!$A$85,G1915=账期!$A$87,G1915=账期!$A$89,G1915=账期!$A$91),60,IF(OR(G1915=账期!$A$93,G1915=账期!$A$94,G1915=账期!$A$95,G1915=账期!$A$96,G1915=账期!$A$98,G1915=账期!$A$99,G1915=账期!$A$101,G1915=账期!$A$102),90,0)))</f>
        <v>0</v>
      </c>
      <c r="AF1915" s="396"/>
      <c r="AG1915" s="384"/>
      <c r="AH1915" s="396" t="str">
        <f t="shared" si="313"/>
        <v/>
      </c>
    </row>
    <row r="1916" spans="1:34" ht="18" customHeight="1" x14ac:dyDescent="0.25">
      <c r="A1916" s="301" t="str">
        <f t="shared" si="308"/>
        <v/>
      </c>
      <c r="B1916" s="397"/>
      <c r="C1916" s="398"/>
      <c r="D1916" s="399"/>
      <c r="E1916" s="383" t="str">
        <f t="shared" si="311"/>
        <v>C</v>
      </c>
      <c r="F1916" s="383" t="str">
        <f t="shared" si="312"/>
        <v>C</v>
      </c>
      <c r="G1916" s="400"/>
      <c r="H1916" s="385" t="str">
        <f>IF(G1916="","",VLOOKUP(G1916,下拉数据源!J:K,2,0))</f>
        <v/>
      </c>
      <c r="I1916" s="385"/>
      <c r="J1916" s="385"/>
      <c r="K1916" s="386"/>
      <c r="L1916" s="401"/>
      <c r="M1916" s="384"/>
      <c r="N1916" s="384"/>
      <c r="O1916" s="384"/>
      <c r="P1916" s="386"/>
      <c r="Q1916" s="387"/>
      <c r="R1916" s="286"/>
      <c r="S1916" s="388">
        <f t="shared" si="309"/>
        <v>0</v>
      </c>
      <c r="T1916" s="389"/>
      <c r="U1916" s="389">
        <f t="shared" si="314"/>
        <v>0</v>
      </c>
      <c r="V1916" s="451"/>
      <c r="W1916" s="452"/>
      <c r="X1916" s="386"/>
      <c r="Y1916" s="390"/>
      <c r="Z1916" s="391"/>
      <c r="AA1916" s="392"/>
      <c r="AB1916" s="393"/>
      <c r="AC1916" s="394"/>
      <c r="AD1916" s="395">
        <f t="shared" si="310"/>
        <v>0</v>
      </c>
      <c r="AE1916" s="396">
        <f>IF(OR(G1916=账期!$A$18,G1916=账期!$A$20,G1916=账期!$A$22,G1916=账期!$A$24,G1916=账期!$A$25,G1916=账期!$A$27,G1916=账期!$A$26,G1916=账期!$A$28,G1916=账期!$A$30,G1916=账期!$A$32,G1916=账期!$A$34,G1916=账期!$A$35,G1916=账期!$A$37,G1916=账期!$A$39,G1916=账期!$A$40,G1916=账期!$A$41,G1916=账期!$A$42,G1916=账期!$A$43,G1916=账期!$A$44,G1916=账期!$A$45,G1916=账期!$A$46,G1916=账期!$A$48,G1916=账期!$A$50,G1916=账期!$A$51,G1916=账期!$A$52,G1916=账期!$A$53,G1916=账期!$A$54,G1916=账期!$A$56,G1916=账期!$A$57,G1916=账期!$A$58,G1916=账期!$A$59,G1916=账期!$A$60,G1916=账期!$A$61,G1916=账期!$A$62,G1916=账期!$A$63,G1916=账期!$A$64,G1916=账期!$A$66,G1916=账期!$A$67,G1916=账期!$A$68,G1916=账期!$A$70,G1916=账期!$A$71),30,IF(OR(G1916=账期!$A$74,G1916=账期!$A$77,G1916=账期!$A$76,G1916=账期!$A$79,G1916=账期!$A$80,G1916=账期!$A$81,G1916=账期!$A$83,G1916=账期!$A$85,G1916=账期!$A$87,G1916=账期!$A$89,G1916=账期!$A$91),60,IF(OR(G1916=账期!$A$93,G1916=账期!$A$94,G1916=账期!$A$95,G1916=账期!$A$96,G1916=账期!$A$98,G1916=账期!$A$99,G1916=账期!$A$101,G1916=账期!$A$102),90,0)))</f>
        <v>0</v>
      </c>
      <c r="AF1916" s="396"/>
      <c r="AG1916" s="384"/>
      <c r="AH1916" s="396" t="str">
        <f t="shared" si="313"/>
        <v/>
      </c>
    </row>
    <row r="1917" spans="1:34" ht="18" customHeight="1" x14ac:dyDescent="0.25">
      <c r="A1917" s="301" t="str">
        <f t="shared" ref="A1917:A1980" si="315">IF(V1917="","",TEXT(V1917,"yyyy年m月"))</f>
        <v/>
      </c>
      <c r="B1917" s="397"/>
      <c r="C1917" s="398"/>
      <c r="D1917" s="399"/>
      <c r="E1917" s="383" t="str">
        <f t="shared" si="311"/>
        <v>C</v>
      </c>
      <c r="F1917" s="383" t="str">
        <f t="shared" si="312"/>
        <v>C</v>
      </c>
      <c r="G1917" s="400"/>
      <c r="H1917" s="385" t="str">
        <f>IF(G1917="","",VLOOKUP(G1917,下拉数据源!J:K,2,0))</f>
        <v/>
      </c>
      <c r="I1917" s="385"/>
      <c r="J1917" s="385"/>
      <c r="K1917" s="386"/>
      <c r="L1917" s="401"/>
      <c r="M1917" s="384"/>
      <c r="N1917" s="384"/>
      <c r="O1917" s="384"/>
      <c r="P1917" s="386"/>
      <c r="Q1917" s="387"/>
      <c r="R1917" s="286"/>
      <c r="S1917" s="388">
        <f t="shared" si="309"/>
        <v>0</v>
      </c>
      <c r="T1917" s="389"/>
      <c r="U1917" s="389">
        <f t="shared" si="314"/>
        <v>0</v>
      </c>
      <c r="V1917" s="451"/>
      <c r="W1917" s="452"/>
      <c r="X1917" s="386"/>
      <c r="Y1917" s="390"/>
      <c r="Z1917" s="391"/>
      <c r="AA1917" s="392"/>
      <c r="AB1917" s="393"/>
      <c r="AC1917" s="394"/>
      <c r="AD1917" s="395">
        <f t="shared" si="310"/>
        <v>0</v>
      </c>
      <c r="AE1917" s="396">
        <f>IF(OR(G1917=账期!$A$18,G1917=账期!$A$20,G1917=账期!$A$22,G1917=账期!$A$24,G1917=账期!$A$25,G1917=账期!$A$27,G1917=账期!$A$26,G1917=账期!$A$28,G1917=账期!$A$30,G1917=账期!$A$32,G1917=账期!$A$34,G1917=账期!$A$35,G1917=账期!$A$37,G1917=账期!$A$39,G1917=账期!$A$40,G1917=账期!$A$41,G1917=账期!$A$42,G1917=账期!$A$43,G1917=账期!$A$44,G1917=账期!$A$45,G1917=账期!$A$46,G1917=账期!$A$48,G1917=账期!$A$50,G1917=账期!$A$51,G1917=账期!$A$52,G1917=账期!$A$53,G1917=账期!$A$54,G1917=账期!$A$56,G1917=账期!$A$57,G1917=账期!$A$58,G1917=账期!$A$59,G1917=账期!$A$60,G1917=账期!$A$61,G1917=账期!$A$62,G1917=账期!$A$63,G1917=账期!$A$64,G1917=账期!$A$66,G1917=账期!$A$67,G1917=账期!$A$68,G1917=账期!$A$70,G1917=账期!$A$71),30,IF(OR(G1917=账期!$A$74,G1917=账期!$A$77,G1917=账期!$A$76,G1917=账期!$A$79,G1917=账期!$A$80,G1917=账期!$A$81,G1917=账期!$A$83,G1917=账期!$A$85,G1917=账期!$A$87,G1917=账期!$A$89,G1917=账期!$A$91),60,IF(OR(G1917=账期!$A$93,G1917=账期!$A$94,G1917=账期!$A$95,G1917=账期!$A$96,G1917=账期!$A$98,G1917=账期!$A$99,G1917=账期!$A$101,G1917=账期!$A$102),90,0)))</f>
        <v>0</v>
      </c>
      <c r="AF1917" s="396"/>
      <c r="AG1917" s="384"/>
      <c r="AH1917" s="396" t="str">
        <f t="shared" si="313"/>
        <v/>
      </c>
    </row>
    <row r="1918" spans="1:34" ht="18" customHeight="1" x14ac:dyDescent="0.25">
      <c r="A1918" s="301" t="str">
        <f t="shared" si="315"/>
        <v/>
      </c>
      <c r="B1918" s="397"/>
      <c r="C1918" s="398"/>
      <c r="D1918" s="399"/>
      <c r="E1918" s="383" t="str">
        <f t="shared" si="311"/>
        <v>C</v>
      </c>
      <c r="F1918" s="383" t="str">
        <f t="shared" si="312"/>
        <v>C</v>
      </c>
      <c r="G1918" s="400"/>
      <c r="H1918" s="385" t="str">
        <f>IF(G1918="","",VLOOKUP(G1918,下拉数据源!J:K,2,0))</f>
        <v/>
      </c>
      <c r="I1918" s="385"/>
      <c r="J1918" s="385"/>
      <c r="K1918" s="386"/>
      <c r="L1918" s="401"/>
      <c r="M1918" s="384"/>
      <c r="N1918" s="384"/>
      <c r="O1918" s="384"/>
      <c r="P1918" s="386"/>
      <c r="Q1918" s="387"/>
      <c r="R1918" s="286"/>
      <c r="S1918" s="388">
        <f t="shared" si="309"/>
        <v>0</v>
      </c>
      <c r="T1918" s="389"/>
      <c r="U1918" s="389">
        <f t="shared" si="314"/>
        <v>0</v>
      </c>
      <c r="V1918" s="451"/>
      <c r="W1918" s="452"/>
      <c r="X1918" s="386"/>
      <c r="Y1918" s="390"/>
      <c r="Z1918" s="391"/>
      <c r="AA1918" s="392"/>
      <c r="AB1918" s="393"/>
      <c r="AC1918" s="394"/>
      <c r="AD1918" s="395">
        <f t="shared" si="310"/>
        <v>0</v>
      </c>
      <c r="AE1918" s="396">
        <f>IF(OR(G1918=账期!$A$18,G1918=账期!$A$20,G1918=账期!$A$22,G1918=账期!$A$24,G1918=账期!$A$25,G1918=账期!$A$27,G1918=账期!$A$26,G1918=账期!$A$28,G1918=账期!$A$30,G1918=账期!$A$32,G1918=账期!$A$34,G1918=账期!$A$35,G1918=账期!$A$37,G1918=账期!$A$39,G1918=账期!$A$40,G1918=账期!$A$41,G1918=账期!$A$42,G1918=账期!$A$43,G1918=账期!$A$44,G1918=账期!$A$45,G1918=账期!$A$46,G1918=账期!$A$48,G1918=账期!$A$50,G1918=账期!$A$51,G1918=账期!$A$52,G1918=账期!$A$53,G1918=账期!$A$54,G1918=账期!$A$56,G1918=账期!$A$57,G1918=账期!$A$58,G1918=账期!$A$59,G1918=账期!$A$60,G1918=账期!$A$61,G1918=账期!$A$62,G1918=账期!$A$63,G1918=账期!$A$64,G1918=账期!$A$66,G1918=账期!$A$67,G1918=账期!$A$68,G1918=账期!$A$70,G1918=账期!$A$71),30,IF(OR(G1918=账期!$A$74,G1918=账期!$A$77,G1918=账期!$A$76,G1918=账期!$A$79,G1918=账期!$A$80,G1918=账期!$A$81,G1918=账期!$A$83,G1918=账期!$A$85,G1918=账期!$A$87,G1918=账期!$A$89,G1918=账期!$A$91),60,IF(OR(G1918=账期!$A$93,G1918=账期!$A$94,G1918=账期!$A$95,G1918=账期!$A$96,G1918=账期!$A$98,G1918=账期!$A$99,G1918=账期!$A$101,G1918=账期!$A$102),90,0)))</f>
        <v>0</v>
      </c>
      <c r="AF1918" s="396"/>
      <c r="AG1918" s="384"/>
      <c r="AH1918" s="396" t="str">
        <f t="shared" si="313"/>
        <v/>
      </c>
    </row>
    <row r="1919" spans="1:34" ht="18" customHeight="1" x14ac:dyDescent="0.25">
      <c r="A1919" s="301" t="str">
        <f t="shared" si="315"/>
        <v/>
      </c>
      <c r="B1919" s="397"/>
      <c r="C1919" s="398"/>
      <c r="D1919" s="399"/>
      <c r="E1919" s="383" t="str">
        <f t="shared" si="311"/>
        <v>C</v>
      </c>
      <c r="F1919" s="383" t="str">
        <f t="shared" si="312"/>
        <v>C</v>
      </c>
      <c r="G1919" s="400"/>
      <c r="H1919" s="385" t="str">
        <f>IF(G1919="","",VLOOKUP(G1919,下拉数据源!J:K,2,0))</f>
        <v/>
      </c>
      <c r="I1919" s="385"/>
      <c r="J1919" s="385"/>
      <c r="K1919" s="386"/>
      <c r="L1919" s="401"/>
      <c r="M1919" s="384"/>
      <c r="N1919" s="384"/>
      <c r="O1919" s="384"/>
      <c r="P1919" s="386"/>
      <c r="Q1919" s="387"/>
      <c r="R1919" s="286"/>
      <c r="S1919" s="388">
        <f t="shared" ref="S1919:S1982" si="316">Q1919*R1919</f>
        <v>0</v>
      </c>
      <c r="T1919" s="389"/>
      <c r="U1919" s="389">
        <f t="shared" si="314"/>
        <v>0</v>
      </c>
      <c r="V1919" s="451"/>
      <c r="W1919" s="452"/>
      <c r="X1919" s="386"/>
      <c r="Y1919" s="390"/>
      <c r="Z1919" s="391"/>
      <c r="AA1919" s="392"/>
      <c r="AB1919" s="393"/>
      <c r="AC1919" s="394"/>
      <c r="AD1919" s="395">
        <f t="shared" si="310"/>
        <v>0</v>
      </c>
      <c r="AE1919" s="396">
        <f>IF(OR(G1919=账期!$A$18,G1919=账期!$A$20,G1919=账期!$A$22,G1919=账期!$A$24,G1919=账期!$A$25,G1919=账期!$A$27,G1919=账期!$A$26,G1919=账期!$A$28,G1919=账期!$A$30,G1919=账期!$A$32,G1919=账期!$A$34,G1919=账期!$A$35,G1919=账期!$A$37,G1919=账期!$A$39,G1919=账期!$A$40,G1919=账期!$A$41,G1919=账期!$A$42,G1919=账期!$A$43,G1919=账期!$A$44,G1919=账期!$A$45,G1919=账期!$A$46,G1919=账期!$A$48,G1919=账期!$A$50,G1919=账期!$A$51,G1919=账期!$A$52,G1919=账期!$A$53,G1919=账期!$A$54,G1919=账期!$A$56,G1919=账期!$A$57,G1919=账期!$A$58,G1919=账期!$A$59,G1919=账期!$A$60,G1919=账期!$A$61,G1919=账期!$A$62,G1919=账期!$A$63,G1919=账期!$A$64,G1919=账期!$A$66,G1919=账期!$A$67,G1919=账期!$A$68,G1919=账期!$A$70,G1919=账期!$A$71),30,IF(OR(G1919=账期!$A$74,G1919=账期!$A$77,G1919=账期!$A$76,G1919=账期!$A$79,G1919=账期!$A$80,G1919=账期!$A$81,G1919=账期!$A$83,G1919=账期!$A$85,G1919=账期!$A$87,G1919=账期!$A$89,G1919=账期!$A$91),60,IF(OR(G1919=账期!$A$93,G1919=账期!$A$94,G1919=账期!$A$95,G1919=账期!$A$96,G1919=账期!$A$98,G1919=账期!$A$99,G1919=账期!$A$101,G1919=账期!$A$102),90,0)))</f>
        <v>0</v>
      </c>
      <c r="AF1919" s="396"/>
      <c r="AG1919" s="384"/>
      <c r="AH1919" s="396" t="str">
        <f t="shared" si="313"/>
        <v/>
      </c>
    </row>
    <row r="1920" spans="1:34" ht="18" customHeight="1" x14ac:dyDescent="0.25">
      <c r="A1920" s="301" t="str">
        <f t="shared" si="315"/>
        <v/>
      </c>
      <c r="B1920" s="397"/>
      <c r="C1920" s="398"/>
      <c r="D1920" s="399"/>
      <c r="E1920" s="383" t="str">
        <f t="shared" si="311"/>
        <v>C</v>
      </c>
      <c r="F1920" s="383" t="str">
        <f t="shared" si="312"/>
        <v>C</v>
      </c>
      <c r="G1920" s="400"/>
      <c r="H1920" s="385" t="str">
        <f>IF(G1920="","",VLOOKUP(G1920,下拉数据源!J:K,2,0))</f>
        <v/>
      </c>
      <c r="I1920" s="385"/>
      <c r="J1920" s="385"/>
      <c r="K1920" s="386"/>
      <c r="L1920" s="401"/>
      <c r="M1920" s="384"/>
      <c r="N1920" s="384"/>
      <c r="O1920" s="384"/>
      <c r="P1920" s="386"/>
      <c r="Q1920" s="387"/>
      <c r="R1920" s="286"/>
      <c r="S1920" s="388">
        <f t="shared" si="316"/>
        <v>0</v>
      </c>
      <c r="T1920" s="389"/>
      <c r="U1920" s="389">
        <f t="shared" si="314"/>
        <v>0</v>
      </c>
      <c r="V1920" s="451"/>
      <c r="W1920" s="452"/>
      <c r="X1920" s="386"/>
      <c r="Y1920" s="390"/>
      <c r="Z1920" s="391"/>
      <c r="AA1920" s="392"/>
      <c r="AB1920" s="393"/>
      <c r="AC1920" s="394"/>
      <c r="AD1920" s="395">
        <f t="shared" ref="AD1920:AD1983" si="317">IF(AE1920&gt;0,(DATE(YEAR(AC1920),MONTH(AC1920)+1,1)-1)+AE1920,AC1920)</f>
        <v>0</v>
      </c>
      <c r="AE1920" s="396">
        <f>IF(OR(G1920=账期!$A$18,G1920=账期!$A$20,G1920=账期!$A$22,G1920=账期!$A$24,G1920=账期!$A$25,G1920=账期!$A$27,G1920=账期!$A$26,G1920=账期!$A$28,G1920=账期!$A$30,G1920=账期!$A$32,G1920=账期!$A$34,G1920=账期!$A$35,G1920=账期!$A$37,G1920=账期!$A$39,G1920=账期!$A$40,G1920=账期!$A$41,G1920=账期!$A$42,G1920=账期!$A$43,G1920=账期!$A$44,G1920=账期!$A$45,G1920=账期!$A$46,G1920=账期!$A$48,G1920=账期!$A$50,G1920=账期!$A$51,G1920=账期!$A$52,G1920=账期!$A$53,G1920=账期!$A$54,G1920=账期!$A$56,G1920=账期!$A$57,G1920=账期!$A$58,G1920=账期!$A$59,G1920=账期!$A$60,G1920=账期!$A$61,G1920=账期!$A$62,G1920=账期!$A$63,G1920=账期!$A$64,G1920=账期!$A$66,G1920=账期!$A$67,G1920=账期!$A$68,G1920=账期!$A$70,G1920=账期!$A$71),30,IF(OR(G1920=账期!$A$74,G1920=账期!$A$77,G1920=账期!$A$76,G1920=账期!$A$79,G1920=账期!$A$80,G1920=账期!$A$81,G1920=账期!$A$83,G1920=账期!$A$85,G1920=账期!$A$87,G1920=账期!$A$89,G1920=账期!$A$91),60,IF(OR(G1920=账期!$A$93,G1920=账期!$A$94,G1920=账期!$A$95,G1920=账期!$A$96,G1920=账期!$A$98,G1920=账期!$A$99,G1920=账期!$A$101,G1920=账期!$A$102),90,0)))</f>
        <v>0</v>
      </c>
      <c r="AF1920" s="396"/>
      <c r="AG1920" s="384"/>
      <c r="AH1920" s="396" t="str">
        <f t="shared" si="313"/>
        <v/>
      </c>
    </row>
    <row r="1921" spans="1:34" ht="18" customHeight="1" x14ac:dyDescent="0.25">
      <c r="A1921" s="301" t="str">
        <f t="shared" si="315"/>
        <v/>
      </c>
      <c r="B1921" s="397"/>
      <c r="C1921" s="398"/>
      <c r="D1921" s="399"/>
      <c r="E1921" s="383" t="str">
        <f t="shared" si="311"/>
        <v>C</v>
      </c>
      <c r="F1921" s="383" t="str">
        <f t="shared" si="312"/>
        <v>C</v>
      </c>
      <c r="G1921" s="400"/>
      <c r="H1921" s="385" t="str">
        <f>IF(G1921="","",VLOOKUP(G1921,下拉数据源!J:K,2,0))</f>
        <v/>
      </c>
      <c r="I1921" s="385"/>
      <c r="J1921" s="385"/>
      <c r="K1921" s="386"/>
      <c r="L1921" s="401"/>
      <c r="M1921" s="384"/>
      <c r="N1921" s="384"/>
      <c r="O1921" s="384"/>
      <c r="P1921" s="386"/>
      <c r="Q1921" s="387"/>
      <c r="R1921" s="286"/>
      <c r="S1921" s="388">
        <f t="shared" si="316"/>
        <v>0</v>
      </c>
      <c r="T1921" s="389"/>
      <c r="U1921" s="389">
        <f t="shared" si="314"/>
        <v>0</v>
      </c>
      <c r="V1921" s="451"/>
      <c r="W1921" s="452"/>
      <c r="X1921" s="386"/>
      <c r="Y1921" s="390"/>
      <c r="Z1921" s="391"/>
      <c r="AA1921" s="392"/>
      <c r="AB1921" s="393"/>
      <c r="AC1921" s="394"/>
      <c r="AD1921" s="395">
        <f t="shared" si="317"/>
        <v>0</v>
      </c>
      <c r="AE1921" s="396">
        <f>IF(OR(G1921=账期!$A$18,G1921=账期!$A$20,G1921=账期!$A$22,G1921=账期!$A$24,G1921=账期!$A$25,G1921=账期!$A$27,G1921=账期!$A$26,G1921=账期!$A$28,G1921=账期!$A$30,G1921=账期!$A$32,G1921=账期!$A$34,G1921=账期!$A$35,G1921=账期!$A$37,G1921=账期!$A$39,G1921=账期!$A$40,G1921=账期!$A$41,G1921=账期!$A$42,G1921=账期!$A$43,G1921=账期!$A$44,G1921=账期!$A$45,G1921=账期!$A$46,G1921=账期!$A$48,G1921=账期!$A$50,G1921=账期!$A$51,G1921=账期!$A$52,G1921=账期!$A$53,G1921=账期!$A$54,G1921=账期!$A$56,G1921=账期!$A$57,G1921=账期!$A$58,G1921=账期!$A$59,G1921=账期!$A$60,G1921=账期!$A$61,G1921=账期!$A$62,G1921=账期!$A$63,G1921=账期!$A$64,G1921=账期!$A$66,G1921=账期!$A$67,G1921=账期!$A$68,G1921=账期!$A$70,G1921=账期!$A$71),30,IF(OR(G1921=账期!$A$74,G1921=账期!$A$77,G1921=账期!$A$76,G1921=账期!$A$79,G1921=账期!$A$80,G1921=账期!$A$81,G1921=账期!$A$83,G1921=账期!$A$85,G1921=账期!$A$87,G1921=账期!$A$89,G1921=账期!$A$91),60,IF(OR(G1921=账期!$A$93,G1921=账期!$A$94,G1921=账期!$A$95,G1921=账期!$A$96,G1921=账期!$A$98,G1921=账期!$A$99,G1921=账期!$A$101,G1921=账期!$A$102),90,0)))</f>
        <v>0</v>
      </c>
      <c r="AF1921" s="396"/>
      <c r="AG1921" s="384"/>
      <c r="AH1921" s="396" t="str">
        <f t="shared" si="313"/>
        <v/>
      </c>
    </row>
    <row r="1922" spans="1:34" ht="18" customHeight="1" x14ac:dyDescent="0.25">
      <c r="A1922" s="301" t="str">
        <f t="shared" si="315"/>
        <v/>
      </c>
      <c r="B1922" s="397"/>
      <c r="C1922" s="398"/>
      <c r="D1922" s="399"/>
      <c r="E1922" s="383" t="str">
        <f t="shared" si="311"/>
        <v>C</v>
      </c>
      <c r="F1922" s="383" t="str">
        <f t="shared" si="312"/>
        <v>C</v>
      </c>
      <c r="G1922" s="400"/>
      <c r="H1922" s="385" t="str">
        <f>IF(G1922="","",VLOOKUP(G1922,下拉数据源!J:K,2,0))</f>
        <v/>
      </c>
      <c r="I1922" s="385"/>
      <c r="J1922" s="385"/>
      <c r="K1922" s="386"/>
      <c r="L1922" s="401"/>
      <c r="M1922" s="384"/>
      <c r="N1922" s="384"/>
      <c r="O1922" s="384"/>
      <c r="P1922" s="386"/>
      <c r="Q1922" s="387"/>
      <c r="R1922" s="286"/>
      <c r="S1922" s="388">
        <f t="shared" si="316"/>
        <v>0</v>
      </c>
      <c r="T1922" s="389"/>
      <c r="U1922" s="389">
        <f t="shared" si="314"/>
        <v>0</v>
      </c>
      <c r="V1922" s="451"/>
      <c r="W1922" s="452"/>
      <c r="X1922" s="386"/>
      <c r="Y1922" s="390"/>
      <c r="Z1922" s="391"/>
      <c r="AA1922" s="392"/>
      <c r="AB1922" s="393"/>
      <c r="AC1922" s="394"/>
      <c r="AD1922" s="395">
        <f t="shared" si="317"/>
        <v>0</v>
      </c>
      <c r="AE1922" s="396">
        <f>IF(OR(G1922=账期!$A$18,G1922=账期!$A$20,G1922=账期!$A$22,G1922=账期!$A$24,G1922=账期!$A$25,G1922=账期!$A$27,G1922=账期!$A$26,G1922=账期!$A$28,G1922=账期!$A$30,G1922=账期!$A$32,G1922=账期!$A$34,G1922=账期!$A$35,G1922=账期!$A$37,G1922=账期!$A$39,G1922=账期!$A$40,G1922=账期!$A$41,G1922=账期!$A$42,G1922=账期!$A$43,G1922=账期!$A$44,G1922=账期!$A$45,G1922=账期!$A$46,G1922=账期!$A$48,G1922=账期!$A$50,G1922=账期!$A$51,G1922=账期!$A$52,G1922=账期!$A$53,G1922=账期!$A$54,G1922=账期!$A$56,G1922=账期!$A$57,G1922=账期!$A$58,G1922=账期!$A$59,G1922=账期!$A$60,G1922=账期!$A$61,G1922=账期!$A$62,G1922=账期!$A$63,G1922=账期!$A$64,G1922=账期!$A$66,G1922=账期!$A$67,G1922=账期!$A$68,G1922=账期!$A$70,G1922=账期!$A$71),30,IF(OR(G1922=账期!$A$74,G1922=账期!$A$77,G1922=账期!$A$76,G1922=账期!$A$79,G1922=账期!$A$80,G1922=账期!$A$81,G1922=账期!$A$83,G1922=账期!$A$85,G1922=账期!$A$87,G1922=账期!$A$89,G1922=账期!$A$91),60,IF(OR(G1922=账期!$A$93,G1922=账期!$A$94,G1922=账期!$A$95,G1922=账期!$A$96,G1922=账期!$A$98,G1922=账期!$A$99,G1922=账期!$A$101,G1922=账期!$A$102),90,0)))</f>
        <v>0</v>
      </c>
      <c r="AF1922" s="396"/>
      <c r="AG1922" s="384"/>
      <c r="AH1922" s="396" t="str">
        <f t="shared" si="313"/>
        <v/>
      </c>
    </row>
    <row r="1923" spans="1:34" ht="18" customHeight="1" x14ac:dyDescent="0.25">
      <c r="A1923" s="301" t="str">
        <f t="shared" si="315"/>
        <v/>
      </c>
      <c r="B1923" s="397"/>
      <c r="C1923" s="398"/>
      <c r="D1923" s="399"/>
      <c r="E1923" s="383" t="str">
        <f t="shared" si="311"/>
        <v>C</v>
      </c>
      <c r="F1923" s="383" t="str">
        <f t="shared" si="312"/>
        <v>C</v>
      </c>
      <c r="G1923" s="400"/>
      <c r="H1923" s="385" t="str">
        <f>IF(G1923="","",VLOOKUP(G1923,下拉数据源!J:K,2,0))</f>
        <v/>
      </c>
      <c r="I1923" s="385"/>
      <c r="J1923" s="385"/>
      <c r="K1923" s="386"/>
      <c r="L1923" s="401"/>
      <c r="M1923" s="384"/>
      <c r="N1923" s="384"/>
      <c r="O1923" s="384"/>
      <c r="P1923" s="386"/>
      <c r="Q1923" s="387"/>
      <c r="R1923" s="286"/>
      <c r="S1923" s="388">
        <f t="shared" si="316"/>
        <v>0</v>
      </c>
      <c r="T1923" s="389"/>
      <c r="U1923" s="389">
        <f t="shared" si="314"/>
        <v>0</v>
      </c>
      <c r="V1923" s="451"/>
      <c r="W1923" s="452"/>
      <c r="X1923" s="386"/>
      <c r="Y1923" s="390"/>
      <c r="Z1923" s="391"/>
      <c r="AA1923" s="392"/>
      <c r="AB1923" s="393"/>
      <c r="AC1923" s="394"/>
      <c r="AD1923" s="395">
        <f t="shared" si="317"/>
        <v>0</v>
      </c>
      <c r="AE1923" s="396">
        <f>IF(OR(G1923=账期!$A$18,G1923=账期!$A$20,G1923=账期!$A$22,G1923=账期!$A$24,G1923=账期!$A$25,G1923=账期!$A$27,G1923=账期!$A$26,G1923=账期!$A$28,G1923=账期!$A$30,G1923=账期!$A$32,G1923=账期!$A$34,G1923=账期!$A$35,G1923=账期!$A$37,G1923=账期!$A$39,G1923=账期!$A$40,G1923=账期!$A$41,G1923=账期!$A$42,G1923=账期!$A$43,G1923=账期!$A$44,G1923=账期!$A$45,G1923=账期!$A$46,G1923=账期!$A$48,G1923=账期!$A$50,G1923=账期!$A$51,G1923=账期!$A$52,G1923=账期!$A$53,G1923=账期!$A$54,G1923=账期!$A$56,G1923=账期!$A$57,G1923=账期!$A$58,G1923=账期!$A$59,G1923=账期!$A$60,G1923=账期!$A$61,G1923=账期!$A$62,G1923=账期!$A$63,G1923=账期!$A$64,G1923=账期!$A$66,G1923=账期!$A$67,G1923=账期!$A$68,G1923=账期!$A$70,G1923=账期!$A$71),30,IF(OR(G1923=账期!$A$74,G1923=账期!$A$77,G1923=账期!$A$76,G1923=账期!$A$79,G1923=账期!$A$80,G1923=账期!$A$81,G1923=账期!$A$83,G1923=账期!$A$85,G1923=账期!$A$87,G1923=账期!$A$89,G1923=账期!$A$91),60,IF(OR(G1923=账期!$A$93,G1923=账期!$A$94,G1923=账期!$A$95,G1923=账期!$A$96,G1923=账期!$A$98,G1923=账期!$A$99,G1923=账期!$A$101,G1923=账期!$A$102),90,0)))</f>
        <v>0</v>
      </c>
      <c r="AF1923" s="396"/>
      <c r="AG1923" s="384"/>
      <c r="AH1923" s="396" t="str">
        <f t="shared" si="313"/>
        <v/>
      </c>
    </row>
    <row r="1924" spans="1:34" ht="18" customHeight="1" x14ac:dyDescent="0.25">
      <c r="A1924" s="301" t="str">
        <f t="shared" si="315"/>
        <v/>
      </c>
      <c r="B1924" s="397"/>
      <c r="C1924" s="398"/>
      <c r="D1924" s="399"/>
      <c r="E1924" s="383" t="str">
        <f t="shared" si="311"/>
        <v>C</v>
      </c>
      <c r="F1924" s="383" t="str">
        <f t="shared" si="312"/>
        <v>C</v>
      </c>
      <c r="G1924" s="400"/>
      <c r="H1924" s="385" t="str">
        <f>IF(G1924="","",VLOOKUP(G1924,下拉数据源!J:K,2,0))</f>
        <v/>
      </c>
      <c r="I1924" s="385"/>
      <c r="J1924" s="385"/>
      <c r="K1924" s="386"/>
      <c r="L1924" s="401"/>
      <c r="M1924" s="384"/>
      <c r="N1924" s="384"/>
      <c r="O1924" s="384"/>
      <c r="P1924" s="386"/>
      <c r="Q1924" s="387"/>
      <c r="R1924" s="286"/>
      <c r="S1924" s="388">
        <f t="shared" si="316"/>
        <v>0</v>
      </c>
      <c r="T1924" s="389"/>
      <c r="U1924" s="389">
        <f t="shared" si="314"/>
        <v>0</v>
      </c>
      <c r="V1924" s="451"/>
      <c r="W1924" s="452"/>
      <c r="X1924" s="386"/>
      <c r="Y1924" s="390"/>
      <c r="Z1924" s="391"/>
      <c r="AA1924" s="392"/>
      <c r="AB1924" s="393"/>
      <c r="AC1924" s="394"/>
      <c r="AD1924" s="395">
        <f t="shared" si="317"/>
        <v>0</v>
      </c>
      <c r="AE1924" s="396">
        <f>IF(OR(G1924=账期!$A$18,G1924=账期!$A$20,G1924=账期!$A$22,G1924=账期!$A$24,G1924=账期!$A$25,G1924=账期!$A$27,G1924=账期!$A$26,G1924=账期!$A$28,G1924=账期!$A$30,G1924=账期!$A$32,G1924=账期!$A$34,G1924=账期!$A$35,G1924=账期!$A$37,G1924=账期!$A$39,G1924=账期!$A$40,G1924=账期!$A$41,G1924=账期!$A$42,G1924=账期!$A$43,G1924=账期!$A$44,G1924=账期!$A$45,G1924=账期!$A$46,G1924=账期!$A$48,G1924=账期!$A$50,G1924=账期!$A$51,G1924=账期!$A$52,G1924=账期!$A$53,G1924=账期!$A$54,G1924=账期!$A$56,G1924=账期!$A$57,G1924=账期!$A$58,G1924=账期!$A$59,G1924=账期!$A$60,G1924=账期!$A$61,G1924=账期!$A$62,G1924=账期!$A$63,G1924=账期!$A$64,G1924=账期!$A$66,G1924=账期!$A$67,G1924=账期!$A$68,G1924=账期!$A$70,G1924=账期!$A$71),30,IF(OR(G1924=账期!$A$74,G1924=账期!$A$77,G1924=账期!$A$76,G1924=账期!$A$79,G1924=账期!$A$80,G1924=账期!$A$81,G1924=账期!$A$83,G1924=账期!$A$85,G1924=账期!$A$87,G1924=账期!$A$89,G1924=账期!$A$91),60,IF(OR(G1924=账期!$A$93,G1924=账期!$A$94,G1924=账期!$A$95,G1924=账期!$A$96,G1924=账期!$A$98,G1924=账期!$A$99,G1924=账期!$A$101,G1924=账期!$A$102),90,0)))</f>
        <v>0</v>
      </c>
      <c r="AF1924" s="396"/>
      <c r="AG1924" s="384"/>
      <c r="AH1924" s="396" t="str">
        <f t="shared" si="313"/>
        <v/>
      </c>
    </row>
    <row r="1925" spans="1:34" ht="18" customHeight="1" x14ac:dyDescent="0.25">
      <c r="A1925" s="301" t="str">
        <f t="shared" si="315"/>
        <v/>
      </c>
      <c r="B1925" s="397"/>
      <c r="C1925" s="398"/>
      <c r="D1925" s="399"/>
      <c r="E1925" s="383" t="str">
        <f t="shared" si="311"/>
        <v>C</v>
      </c>
      <c r="F1925" s="383" t="str">
        <f t="shared" si="312"/>
        <v>C</v>
      </c>
      <c r="G1925" s="400"/>
      <c r="H1925" s="385" t="str">
        <f>IF(G1925="","",VLOOKUP(G1925,下拉数据源!J:K,2,0))</f>
        <v/>
      </c>
      <c r="I1925" s="385"/>
      <c r="J1925" s="385"/>
      <c r="K1925" s="386"/>
      <c r="L1925" s="401"/>
      <c r="M1925" s="384"/>
      <c r="N1925" s="384"/>
      <c r="O1925" s="384"/>
      <c r="P1925" s="386"/>
      <c r="Q1925" s="387"/>
      <c r="R1925" s="286"/>
      <c r="S1925" s="388">
        <f t="shared" si="316"/>
        <v>0</v>
      </c>
      <c r="T1925" s="389"/>
      <c r="U1925" s="389">
        <f t="shared" si="314"/>
        <v>0</v>
      </c>
      <c r="V1925" s="451"/>
      <c r="W1925" s="452"/>
      <c r="X1925" s="386"/>
      <c r="Y1925" s="390"/>
      <c r="Z1925" s="391"/>
      <c r="AA1925" s="392"/>
      <c r="AB1925" s="393"/>
      <c r="AC1925" s="394"/>
      <c r="AD1925" s="395">
        <f t="shared" si="317"/>
        <v>0</v>
      </c>
      <c r="AE1925" s="396">
        <f>IF(OR(G1925=账期!$A$18,G1925=账期!$A$20,G1925=账期!$A$22,G1925=账期!$A$24,G1925=账期!$A$25,G1925=账期!$A$27,G1925=账期!$A$26,G1925=账期!$A$28,G1925=账期!$A$30,G1925=账期!$A$32,G1925=账期!$A$34,G1925=账期!$A$35,G1925=账期!$A$37,G1925=账期!$A$39,G1925=账期!$A$40,G1925=账期!$A$41,G1925=账期!$A$42,G1925=账期!$A$43,G1925=账期!$A$44,G1925=账期!$A$45,G1925=账期!$A$46,G1925=账期!$A$48,G1925=账期!$A$50,G1925=账期!$A$51,G1925=账期!$A$52,G1925=账期!$A$53,G1925=账期!$A$54,G1925=账期!$A$56,G1925=账期!$A$57,G1925=账期!$A$58,G1925=账期!$A$59,G1925=账期!$A$60,G1925=账期!$A$61,G1925=账期!$A$62,G1925=账期!$A$63,G1925=账期!$A$64,G1925=账期!$A$66,G1925=账期!$A$67,G1925=账期!$A$68,G1925=账期!$A$70,G1925=账期!$A$71),30,IF(OR(G1925=账期!$A$74,G1925=账期!$A$77,G1925=账期!$A$76,G1925=账期!$A$79,G1925=账期!$A$80,G1925=账期!$A$81,G1925=账期!$A$83,G1925=账期!$A$85,G1925=账期!$A$87,G1925=账期!$A$89,G1925=账期!$A$91),60,IF(OR(G1925=账期!$A$93,G1925=账期!$A$94,G1925=账期!$A$95,G1925=账期!$A$96,G1925=账期!$A$98,G1925=账期!$A$99,G1925=账期!$A$101,G1925=账期!$A$102),90,0)))</f>
        <v>0</v>
      </c>
      <c r="AF1925" s="396"/>
      <c r="AG1925" s="384"/>
      <c r="AH1925" s="396" t="str">
        <f t="shared" si="313"/>
        <v/>
      </c>
    </row>
    <row r="1926" spans="1:34" ht="18" customHeight="1" x14ac:dyDescent="0.25">
      <c r="A1926" s="301" t="str">
        <f t="shared" si="315"/>
        <v/>
      </c>
      <c r="B1926" s="397"/>
      <c r="C1926" s="398"/>
      <c r="D1926" s="399"/>
      <c r="E1926" s="383" t="str">
        <f t="shared" si="311"/>
        <v>C</v>
      </c>
      <c r="F1926" s="383" t="str">
        <f t="shared" si="312"/>
        <v>C</v>
      </c>
      <c r="G1926" s="400"/>
      <c r="H1926" s="385" t="str">
        <f>IF(G1926="","",VLOOKUP(G1926,下拉数据源!J:K,2,0))</f>
        <v/>
      </c>
      <c r="I1926" s="385"/>
      <c r="J1926" s="385"/>
      <c r="K1926" s="386"/>
      <c r="L1926" s="401"/>
      <c r="M1926" s="384"/>
      <c r="N1926" s="384"/>
      <c r="O1926" s="384"/>
      <c r="P1926" s="386"/>
      <c r="Q1926" s="387"/>
      <c r="R1926" s="286"/>
      <c r="S1926" s="388">
        <f t="shared" si="316"/>
        <v>0</v>
      </c>
      <c r="T1926" s="389"/>
      <c r="U1926" s="389">
        <f t="shared" si="314"/>
        <v>0</v>
      </c>
      <c r="V1926" s="451"/>
      <c r="W1926" s="452"/>
      <c r="X1926" s="386"/>
      <c r="Y1926" s="390"/>
      <c r="Z1926" s="391"/>
      <c r="AA1926" s="392"/>
      <c r="AB1926" s="393"/>
      <c r="AC1926" s="394"/>
      <c r="AD1926" s="395">
        <f t="shared" si="317"/>
        <v>0</v>
      </c>
      <c r="AE1926" s="396">
        <f>IF(OR(G1926=账期!$A$18,G1926=账期!$A$20,G1926=账期!$A$22,G1926=账期!$A$24,G1926=账期!$A$25,G1926=账期!$A$27,G1926=账期!$A$26,G1926=账期!$A$28,G1926=账期!$A$30,G1926=账期!$A$32,G1926=账期!$A$34,G1926=账期!$A$35,G1926=账期!$A$37,G1926=账期!$A$39,G1926=账期!$A$40,G1926=账期!$A$41,G1926=账期!$A$42,G1926=账期!$A$43,G1926=账期!$A$44,G1926=账期!$A$45,G1926=账期!$A$46,G1926=账期!$A$48,G1926=账期!$A$50,G1926=账期!$A$51,G1926=账期!$A$52,G1926=账期!$A$53,G1926=账期!$A$54,G1926=账期!$A$56,G1926=账期!$A$57,G1926=账期!$A$58,G1926=账期!$A$59,G1926=账期!$A$60,G1926=账期!$A$61,G1926=账期!$A$62,G1926=账期!$A$63,G1926=账期!$A$64,G1926=账期!$A$66,G1926=账期!$A$67,G1926=账期!$A$68,G1926=账期!$A$70,G1926=账期!$A$71),30,IF(OR(G1926=账期!$A$74,G1926=账期!$A$77,G1926=账期!$A$76,G1926=账期!$A$79,G1926=账期!$A$80,G1926=账期!$A$81,G1926=账期!$A$83,G1926=账期!$A$85,G1926=账期!$A$87,G1926=账期!$A$89,G1926=账期!$A$91),60,IF(OR(G1926=账期!$A$93,G1926=账期!$A$94,G1926=账期!$A$95,G1926=账期!$A$96,G1926=账期!$A$98,G1926=账期!$A$99,G1926=账期!$A$101,G1926=账期!$A$102),90,0)))</f>
        <v>0</v>
      </c>
      <c r="AF1926" s="396"/>
      <c r="AG1926" s="384"/>
      <c r="AH1926" s="396" t="str">
        <f t="shared" si="313"/>
        <v/>
      </c>
    </row>
    <row r="1927" spans="1:34" ht="18" customHeight="1" x14ac:dyDescent="0.25">
      <c r="A1927" s="301" t="str">
        <f t="shared" si="315"/>
        <v/>
      </c>
      <c r="B1927" s="397"/>
      <c r="C1927" s="398"/>
      <c r="D1927" s="399"/>
      <c r="E1927" s="383" t="str">
        <f t="shared" si="311"/>
        <v>C</v>
      </c>
      <c r="F1927" s="383" t="str">
        <f t="shared" si="312"/>
        <v>C</v>
      </c>
      <c r="G1927" s="400"/>
      <c r="H1927" s="385" t="str">
        <f>IF(G1927="","",VLOOKUP(G1927,下拉数据源!J:K,2,0))</f>
        <v/>
      </c>
      <c r="I1927" s="385"/>
      <c r="J1927" s="385"/>
      <c r="K1927" s="386"/>
      <c r="L1927" s="401"/>
      <c r="M1927" s="384"/>
      <c r="N1927" s="384"/>
      <c r="O1927" s="384"/>
      <c r="P1927" s="386"/>
      <c r="Q1927" s="387"/>
      <c r="R1927" s="286"/>
      <c r="S1927" s="388">
        <f t="shared" si="316"/>
        <v>0</v>
      </c>
      <c r="T1927" s="389"/>
      <c r="U1927" s="389">
        <f t="shared" si="314"/>
        <v>0</v>
      </c>
      <c r="V1927" s="451"/>
      <c r="W1927" s="452"/>
      <c r="X1927" s="386"/>
      <c r="Y1927" s="390"/>
      <c r="Z1927" s="391"/>
      <c r="AA1927" s="392"/>
      <c r="AB1927" s="393"/>
      <c r="AC1927" s="394"/>
      <c r="AD1927" s="395">
        <f t="shared" si="317"/>
        <v>0</v>
      </c>
      <c r="AE1927" s="396">
        <f>IF(OR(G1927=账期!$A$18,G1927=账期!$A$20,G1927=账期!$A$22,G1927=账期!$A$24,G1927=账期!$A$25,G1927=账期!$A$27,G1927=账期!$A$26,G1927=账期!$A$28,G1927=账期!$A$30,G1927=账期!$A$32,G1927=账期!$A$34,G1927=账期!$A$35,G1927=账期!$A$37,G1927=账期!$A$39,G1927=账期!$A$40,G1927=账期!$A$41,G1927=账期!$A$42,G1927=账期!$A$43,G1927=账期!$A$44,G1927=账期!$A$45,G1927=账期!$A$46,G1927=账期!$A$48,G1927=账期!$A$50,G1927=账期!$A$51,G1927=账期!$A$52,G1927=账期!$A$53,G1927=账期!$A$54,G1927=账期!$A$56,G1927=账期!$A$57,G1927=账期!$A$58,G1927=账期!$A$59,G1927=账期!$A$60,G1927=账期!$A$61,G1927=账期!$A$62,G1927=账期!$A$63,G1927=账期!$A$64,G1927=账期!$A$66,G1927=账期!$A$67,G1927=账期!$A$68,G1927=账期!$A$70,G1927=账期!$A$71),30,IF(OR(G1927=账期!$A$74,G1927=账期!$A$77,G1927=账期!$A$76,G1927=账期!$A$79,G1927=账期!$A$80,G1927=账期!$A$81,G1927=账期!$A$83,G1927=账期!$A$85,G1927=账期!$A$87,G1927=账期!$A$89,G1927=账期!$A$91),60,IF(OR(G1927=账期!$A$93,G1927=账期!$A$94,G1927=账期!$A$95,G1927=账期!$A$96,G1927=账期!$A$98,G1927=账期!$A$99,G1927=账期!$A$101,G1927=账期!$A$102),90,0)))</f>
        <v>0</v>
      </c>
      <c r="AF1927" s="396"/>
      <c r="AG1927" s="384"/>
      <c r="AH1927" s="396" t="str">
        <f t="shared" si="313"/>
        <v/>
      </c>
    </row>
    <row r="1928" spans="1:34" ht="18" customHeight="1" x14ac:dyDescent="0.25">
      <c r="A1928" s="301" t="str">
        <f t="shared" si="315"/>
        <v/>
      </c>
      <c r="B1928" s="397"/>
      <c r="C1928" s="398"/>
      <c r="D1928" s="399"/>
      <c r="E1928" s="383" t="str">
        <f t="shared" si="311"/>
        <v>C</v>
      </c>
      <c r="F1928" s="383" t="str">
        <f t="shared" si="312"/>
        <v>C</v>
      </c>
      <c r="G1928" s="400"/>
      <c r="H1928" s="385" t="str">
        <f>IF(G1928="","",VLOOKUP(G1928,下拉数据源!J:K,2,0))</f>
        <v/>
      </c>
      <c r="I1928" s="385"/>
      <c r="J1928" s="385"/>
      <c r="K1928" s="386"/>
      <c r="L1928" s="401"/>
      <c r="M1928" s="384"/>
      <c r="N1928" s="384"/>
      <c r="O1928" s="384"/>
      <c r="P1928" s="386"/>
      <c r="Q1928" s="387"/>
      <c r="R1928" s="286"/>
      <c r="S1928" s="388">
        <f t="shared" si="316"/>
        <v>0</v>
      </c>
      <c r="T1928" s="389"/>
      <c r="U1928" s="389">
        <f t="shared" si="314"/>
        <v>0</v>
      </c>
      <c r="V1928" s="451"/>
      <c r="W1928" s="452"/>
      <c r="X1928" s="386"/>
      <c r="Y1928" s="390"/>
      <c r="Z1928" s="391"/>
      <c r="AA1928" s="392"/>
      <c r="AB1928" s="393"/>
      <c r="AC1928" s="394"/>
      <c r="AD1928" s="395">
        <f t="shared" si="317"/>
        <v>0</v>
      </c>
      <c r="AE1928" s="396">
        <f>IF(OR(G1928=账期!$A$18,G1928=账期!$A$20,G1928=账期!$A$22,G1928=账期!$A$24,G1928=账期!$A$25,G1928=账期!$A$27,G1928=账期!$A$26,G1928=账期!$A$28,G1928=账期!$A$30,G1928=账期!$A$32,G1928=账期!$A$34,G1928=账期!$A$35,G1928=账期!$A$37,G1928=账期!$A$39,G1928=账期!$A$40,G1928=账期!$A$41,G1928=账期!$A$42,G1928=账期!$A$43,G1928=账期!$A$44,G1928=账期!$A$45,G1928=账期!$A$46,G1928=账期!$A$48,G1928=账期!$A$50,G1928=账期!$A$51,G1928=账期!$A$52,G1928=账期!$A$53,G1928=账期!$A$54,G1928=账期!$A$56,G1928=账期!$A$57,G1928=账期!$A$58,G1928=账期!$A$59,G1928=账期!$A$60,G1928=账期!$A$61,G1928=账期!$A$62,G1928=账期!$A$63,G1928=账期!$A$64,G1928=账期!$A$66,G1928=账期!$A$67,G1928=账期!$A$68,G1928=账期!$A$70,G1928=账期!$A$71),30,IF(OR(G1928=账期!$A$74,G1928=账期!$A$77,G1928=账期!$A$76,G1928=账期!$A$79,G1928=账期!$A$80,G1928=账期!$A$81,G1928=账期!$A$83,G1928=账期!$A$85,G1928=账期!$A$87,G1928=账期!$A$89,G1928=账期!$A$91),60,IF(OR(G1928=账期!$A$93,G1928=账期!$A$94,G1928=账期!$A$95,G1928=账期!$A$96,G1928=账期!$A$98,G1928=账期!$A$99,G1928=账期!$A$101,G1928=账期!$A$102),90,0)))</f>
        <v>0</v>
      </c>
      <c r="AF1928" s="396"/>
      <c r="AG1928" s="384"/>
      <c r="AH1928" s="396" t="str">
        <f t="shared" si="313"/>
        <v/>
      </c>
    </row>
    <row r="1929" spans="1:34" ht="18" customHeight="1" x14ac:dyDescent="0.25">
      <c r="A1929" s="301" t="str">
        <f t="shared" si="315"/>
        <v/>
      </c>
      <c r="B1929" s="397"/>
      <c r="C1929" s="398"/>
      <c r="D1929" s="399"/>
      <c r="E1929" s="383" t="str">
        <f t="shared" si="311"/>
        <v>C</v>
      </c>
      <c r="F1929" s="383" t="str">
        <f t="shared" si="312"/>
        <v>C</v>
      </c>
      <c r="G1929" s="400"/>
      <c r="H1929" s="385" t="str">
        <f>IF(G1929="","",VLOOKUP(G1929,下拉数据源!J:K,2,0))</f>
        <v/>
      </c>
      <c r="I1929" s="385"/>
      <c r="J1929" s="385"/>
      <c r="K1929" s="386"/>
      <c r="L1929" s="401"/>
      <c r="M1929" s="384"/>
      <c r="N1929" s="384"/>
      <c r="O1929" s="384"/>
      <c r="P1929" s="386"/>
      <c r="Q1929" s="387"/>
      <c r="R1929" s="286"/>
      <c r="S1929" s="388">
        <f t="shared" si="316"/>
        <v>0</v>
      </c>
      <c r="T1929" s="389"/>
      <c r="U1929" s="389">
        <f t="shared" si="314"/>
        <v>0</v>
      </c>
      <c r="V1929" s="451"/>
      <c r="W1929" s="452"/>
      <c r="X1929" s="386"/>
      <c r="Y1929" s="390"/>
      <c r="Z1929" s="391"/>
      <c r="AA1929" s="392"/>
      <c r="AB1929" s="393"/>
      <c r="AC1929" s="394"/>
      <c r="AD1929" s="395">
        <f t="shared" si="317"/>
        <v>0</v>
      </c>
      <c r="AE1929" s="396">
        <f>IF(OR(G1929=账期!$A$18,G1929=账期!$A$20,G1929=账期!$A$22,G1929=账期!$A$24,G1929=账期!$A$25,G1929=账期!$A$27,G1929=账期!$A$26,G1929=账期!$A$28,G1929=账期!$A$30,G1929=账期!$A$32,G1929=账期!$A$34,G1929=账期!$A$35,G1929=账期!$A$37,G1929=账期!$A$39,G1929=账期!$A$40,G1929=账期!$A$41,G1929=账期!$A$42,G1929=账期!$A$43,G1929=账期!$A$44,G1929=账期!$A$45,G1929=账期!$A$46,G1929=账期!$A$48,G1929=账期!$A$50,G1929=账期!$A$51,G1929=账期!$A$52,G1929=账期!$A$53,G1929=账期!$A$54,G1929=账期!$A$56,G1929=账期!$A$57,G1929=账期!$A$58,G1929=账期!$A$59,G1929=账期!$A$60,G1929=账期!$A$61,G1929=账期!$A$62,G1929=账期!$A$63,G1929=账期!$A$64,G1929=账期!$A$66,G1929=账期!$A$67,G1929=账期!$A$68,G1929=账期!$A$70,G1929=账期!$A$71),30,IF(OR(G1929=账期!$A$74,G1929=账期!$A$77,G1929=账期!$A$76,G1929=账期!$A$79,G1929=账期!$A$80,G1929=账期!$A$81,G1929=账期!$A$83,G1929=账期!$A$85,G1929=账期!$A$87,G1929=账期!$A$89,G1929=账期!$A$91),60,IF(OR(G1929=账期!$A$93,G1929=账期!$A$94,G1929=账期!$A$95,G1929=账期!$A$96,G1929=账期!$A$98,G1929=账期!$A$99,G1929=账期!$A$101,G1929=账期!$A$102),90,0)))</f>
        <v>0</v>
      </c>
      <c r="AF1929" s="396"/>
      <c r="AG1929" s="384"/>
      <c r="AH1929" s="396" t="str">
        <f t="shared" si="313"/>
        <v/>
      </c>
    </row>
    <row r="1930" spans="1:34" ht="18" customHeight="1" x14ac:dyDescent="0.25">
      <c r="A1930" s="301" t="str">
        <f t="shared" si="315"/>
        <v/>
      </c>
      <c r="B1930" s="397"/>
      <c r="C1930" s="398"/>
      <c r="D1930" s="399"/>
      <c r="E1930" s="383" t="str">
        <f t="shared" si="311"/>
        <v>C</v>
      </c>
      <c r="F1930" s="383" t="str">
        <f t="shared" si="312"/>
        <v>C</v>
      </c>
      <c r="G1930" s="400"/>
      <c r="H1930" s="385" t="str">
        <f>IF(G1930="","",VLOOKUP(G1930,下拉数据源!J:K,2,0))</f>
        <v/>
      </c>
      <c r="I1930" s="385"/>
      <c r="J1930" s="385"/>
      <c r="K1930" s="386"/>
      <c r="L1930" s="401"/>
      <c r="M1930" s="384"/>
      <c r="N1930" s="384"/>
      <c r="O1930" s="384"/>
      <c r="P1930" s="386"/>
      <c r="Q1930" s="387"/>
      <c r="R1930" s="286"/>
      <c r="S1930" s="388">
        <f t="shared" si="316"/>
        <v>0</v>
      </c>
      <c r="T1930" s="389"/>
      <c r="U1930" s="389">
        <f t="shared" si="314"/>
        <v>0</v>
      </c>
      <c r="V1930" s="451"/>
      <c r="W1930" s="452"/>
      <c r="X1930" s="386"/>
      <c r="Y1930" s="390"/>
      <c r="Z1930" s="391"/>
      <c r="AA1930" s="392"/>
      <c r="AB1930" s="393"/>
      <c r="AC1930" s="394"/>
      <c r="AD1930" s="395">
        <f t="shared" si="317"/>
        <v>0</v>
      </c>
      <c r="AE1930" s="396">
        <f>IF(OR(G1930=账期!$A$18,G1930=账期!$A$20,G1930=账期!$A$22,G1930=账期!$A$24,G1930=账期!$A$25,G1930=账期!$A$27,G1930=账期!$A$26,G1930=账期!$A$28,G1930=账期!$A$30,G1930=账期!$A$32,G1930=账期!$A$34,G1930=账期!$A$35,G1930=账期!$A$37,G1930=账期!$A$39,G1930=账期!$A$40,G1930=账期!$A$41,G1930=账期!$A$42,G1930=账期!$A$43,G1930=账期!$A$44,G1930=账期!$A$45,G1930=账期!$A$46,G1930=账期!$A$48,G1930=账期!$A$50,G1930=账期!$A$51,G1930=账期!$A$52,G1930=账期!$A$53,G1930=账期!$A$54,G1930=账期!$A$56,G1930=账期!$A$57,G1930=账期!$A$58,G1930=账期!$A$59,G1930=账期!$A$60,G1930=账期!$A$61,G1930=账期!$A$62,G1930=账期!$A$63,G1930=账期!$A$64,G1930=账期!$A$66,G1930=账期!$A$67,G1930=账期!$A$68,G1930=账期!$A$70,G1930=账期!$A$71),30,IF(OR(G1930=账期!$A$74,G1930=账期!$A$77,G1930=账期!$A$76,G1930=账期!$A$79,G1930=账期!$A$80,G1930=账期!$A$81,G1930=账期!$A$83,G1930=账期!$A$85,G1930=账期!$A$87,G1930=账期!$A$89,G1930=账期!$A$91),60,IF(OR(G1930=账期!$A$93,G1930=账期!$A$94,G1930=账期!$A$95,G1930=账期!$A$96,G1930=账期!$A$98,G1930=账期!$A$99,G1930=账期!$A$101,G1930=账期!$A$102),90,0)))</f>
        <v>0</v>
      </c>
      <c r="AF1930" s="396"/>
      <c r="AG1930" s="384"/>
      <c r="AH1930" s="396" t="str">
        <f t="shared" si="313"/>
        <v/>
      </c>
    </row>
    <row r="1931" spans="1:34" ht="18" customHeight="1" x14ac:dyDescent="0.25">
      <c r="A1931" s="301" t="str">
        <f t="shared" si="315"/>
        <v/>
      </c>
      <c r="B1931" s="397"/>
      <c r="C1931" s="398"/>
      <c r="D1931" s="399"/>
      <c r="E1931" s="383" t="str">
        <f t="shared" si="311"/>
        <v>C</v>
      </c>
      <c r="F1931" s="383" t="str">
        <f t="shared" si="312"/>
        <v>C</v>
      </c>
      <c r="G1931" s="400"/>
      <c r="H1931" s="385" t="str">
        <f>IF(G1931="","",VLOOKUP(G1931,下拉数据源!J:K,2,0))</f>
        <v/>
      </c>
      <c r="I1931" s="385"/>
      <c r="J1931" s="385"/>
      <c r="K1931" s="386"/>
      <c r="L1931" s="401"/>
      <c r="M1931" s="384"/>
      <c r="N1931" s="384"/>
      <c r="O1931" s="384"/>
      <c r="P1931" s="386"/>
      <c r="Q1931" s="387"/>
      <c r="R1931" s="286"/>
      <c r="S1931" s="388">
        <f t="shared" si="316"/>
        <v>0</v>
      </c>
      <c r="T1931" s="389"/>
      <c r="U1931" s="389">
        <f t="shared" si="314"/>
        <v>0</v>
      </c>
      <c r="V1931" s="451"/>
      <c r="W1931" s="452"/>
      <c r="X1931" s="386"/>
      <c r="Y1931" s="390"/>
      <c r="Z1931" s="391"/>
      <c r="AA1931" s="392"/>
      <c r="AB1931" s="393"/>
      <c r="AC1931" s="394"/>
      <c r="AD1931" s="395">
        <f t="shared" si="317"/>
        <v>0</v>
      </c>
      <c r="AE1931" s="396">
        <f>IF(OR(G1931=账期!$A$18,G1931=账期!$A$20,G1931=账期!$A$22,G1931=账期!$A$24,G1931=账期!$A$25,G1931=账期!$A$27,G1931=账期!$A$26,G1931=账期!$A$28,G1931=账期!$A$30,G1931=账期!$A$32,G1931=账期!$A$34,G1931=账期!$A$35,G1931=账期!$A$37,G1931=账期!$A$39,G1931=账期!$A$40,G1931=账期!$A$41,G1931=账期!$A$42,G1931=账期!$A$43,G1931=账期!$A$44,G1931=账期!$A$45,G1931=账期!$A$46,G1931=账期!$A$48,G1931=账期!$A$50,G1931=账期!$A$51,G1931=账期!$A$52,G1931=账期!$A$53,G1931=账期!$A$54,G1931=账期!$A$56,G1931=账期!$A$57,G1931=账期!$A$58,G1931=账期!$A$59,G1931=账期!$A$60,G1931=账期!$A$61,G1931=账期!$A$62,G1931=账期!$A$63,G1931=账期!$A$64,G1931=账期!$A$66,G1931=账期!$A$67,G1931=账期!$A$68,G1931=账期!$A$70,G1931=账期!$A$71),30,IF(OR(G1931=账期!$A$74,G1931=账期!$A$77,G1931=账期!$A$76,G1931=账期!$A$79,G1931=账期!$A$80,G1931=账期!$A$81,G1931=账期!$A$83,G1931=账期!$A$85,G1931=账期!$A$87,G1931=账期!$A$89,G1931=账期!$A$91),60,IF(OR(G1931=账期!$A$93,G1931=账期!$A$94,G1931=账期!$A$95,G1931=账期!$A$96,G1931=账期!$A$98,G1931=账期!$A$99,G1931=账期!$A$101,G1931=账期!$A$102),90,0)))</f>
        <v>0</v>
      </c>
      <c r="AF1931" s="396"/>
      <c r="AG1931" s="384"/>
      <c r="AH1931" s="396" t="str">
        <f t="shared" si="313"/>
        <v/>
      </c>
    </row>
    <row r="1932" spans="1:34" ht="18" customHeight="1" x14ac:dyDescent="0.25">
      <c r="A1932" s="301" t="str">
        <f t="shared" si="315"/>
        <v/>
      </c>
      <c r="B1932" s="397"/>
      <c r="C1932" s="398"/>
      <c r="D1932" s="399"/>
      <c r="E1932" s="383" t="str">
        <f t="shared" si="311"/>
        <v>C</v>
      </c>
      <c r="F1932" s="383" t="str">
        <f t="shared" si="312"/>
        <v>C</v>
      </c>
      <c r="G1932" s="400"/>
      <c r="H1932" s="385" t="str">
        <f>IF(G1932="","",VLOOKUP(G1932,下拉数据源!J:K,2,0))</f>
        <v/>
      </c>
      <c r="I1932" s="385"/>
      <c r="J1932" s="385"/>
      <c r="K1932" s="386"/>
      <c r="L1932" s="401"/>
      <c r="M1932" s="384"/>
      <c r="N1932" s="384"/>
      <c r="O1932" s="384"/>
      <c r="P1932" s="386"/>
      <c r="Q1932" s="387"/>
      <c r="R1932" s="286"/>
      <c r="S1932" s="388">
        <f t="shared" si="316"/>
        <v>0</v>
      </c>
      <c r="T1932" s="389"/>
      <c r="U1932" s="389">
        <f t="shared" si="314"/>
        <v>0</v>
      </c>
      <c r="V1932" s="451"/>
      <c r="W1932" s="452"/>
      <c r="X1932" s="386"/>
      <c r="Y1932" s="390"/>
      <c r="Z1932" s="391"/>
      <c r="AA1932" s="392"/>
      <c r="AB1932" s="393"/>
      <c r="AC1932" s="394"/>
      <c r="AD1932" s="395">
        <f t="shared" si="317"/>
        <v>0</v>
      </c>
      <c r="AE1932" s="396">
        <f>IF(OR(G1932=账期!$A$18,G1932=账期!$A$20,G1932=账期!$A$22,G1932=账期!$A$24,G1932=账期!$A$25,G1932=账期!$A$27,G1932=账期!$A$26,G1932=账期!$A$28,G1932=账期!$A$30,G1932=账期!$A$32,G1932=账期!$A$34,G1932=账期!$A$35,G1932=账期!$A$37,G1932=账期!$A$39,G1932=账期!$A$40,G1932=账期!$A$41,G1932=账期!$A$42,G1932=账期!$A$43,G1932=账期!$A$44,G1932=账期!$A$45,G1932=账期!$A$46,G1932=账期!$A$48,G1932=账期!$A$50,G1932=账期!$A$51,G1932=账期!$A$52,G1932=账期!$A$53,G1932=账期!$A$54,G1932=账期!$A$56,G1932=账期!$A$57,G1932=账期!$A$58,G1932=账期!$A$59,G1932=账期!$A$60,G1932=账期!$A$61,G1932=账期!$A$62,G1932=账期!$A$63,G1932=账期!$A$64,G1932=账期!$A$66,G1932=账期!$A$67,G1932=账期!$A$68,G1932=账期!$A$70,G1932=账期!$A$71),30,IF(OR(G1932=账期!$A$74,G1932=账期!$A$77,G1932=账期!$A$76,G1932=账期!$A$79,G1932=账期!$A$80,G1932=账期!$A$81,G1932=账期!$A$83,G1932=账期!$A$85,G1932=账期!$A$87,G1932=账期!$A$89,G1932=账期!$A$91),60,IF(OR(G1932=账期!$A$93,G1932=账期!$A$94,G1932=账期!$A$95,G1932=账期!$A$96,G1932=账期!$A$98,G1932=账期!$A$99,G1932=账期!$A$101,G1932=账期!$A$102),90,0)))</f>
        <v>0</v>
      </c>
      <c r="AF1932" s="396"/>
      <c r="AG1932" s="384"/>
      <c r="AH1932" s="396" t="str">
        <f t="shared" si="313"/>
        <v/>
      </c>
    </row>
    <row r="1933" spans="1:34" ht="18" customHeight="1" x14ac:dyDescent="0.25">
      <c r="A1933" s="301" t="str">
        <f t="shared" si="315"/>
        <v/>
      </c>
      <c r="B1933" s="397"/>
      <c r="C1933" s="398"/>
      <c r="D1933" s="399"/>
      <c r="E1933" s="383" t="str">
        <f t="shared" si="311"/>
        <v>C</v>
      </c>
      <c r="F1933" s="383" t="str">
        <f t="shared" si="312"/>
        <v>C</v>
      </c>
      <c r="G1933" s="400"/>
      <c r="H1933" s="385" t="str">
        <f>IF(G1933="","",VLOOKUP(G1933,下拉数据源!J:K,2,0))</f>
        <v/>
      </c>
      <c r="I1933" s="385"/>
      <c r="J1933" s="385"/>
      <c r="K1933" s="386"/>
      <c r="L1933" s="401"/>
      <c r="M1933" s="384"/>
      <c r="N1933" s="384"/>
      <c r="O1933" s="384"/>
      <c r="P1933" s="386"/>
      <c r="Q1933" s="387"/>
      <c r="R1933" s="286"/>
      <c r="S1933" s="388">
        <f t="shared" si="316"/>
        <v>0</v>
      </c>
      <c r="T1933" s="389"/>
      <c r="U1933" s="389">
        <f t="shared" si="314"/>
        <v>0</v>
      </c>
      <c r="V1933" s="451"/>
      <c r="W1933" s="452"/>
      <c r="X1933" s="386"/>
      <c r="Y1933" s="390"/>
      <c r="Z1933" s="391"/>
      <c r="AA1933" s="392"/>
      <c r="AB1933" s="393"/>
      <c r="AC1933" s="394"/>
      <c r="AD1933" s="395">
        <f t="shared" si="317"/>
        <v>0</v>
      </c>
      <c r="AE1933" s="396">
        <f>IF(OR(G1933=账期!$A$18,G1933=账期!$A$20,G1933=账期!$A$22,G1933=账期!$A$24,G1933=账期!$A$25,G1933=账期!$A$27,G1933=账期!$A$26,G1933=账期!$A$28,G1933=账期!$A$30,G1933=账期!$A$32,G1933=账期!$A$34,G1933=账期!$A$35,G1933=账期!$A$37,G1933=账期!$A$39,G1933=账期!$A$40,G1933=账期!$A$41,G1933=账期!$A$42,G1933=账期!$A$43,G1933=账期!$A$44,G1933=账期!$A$45,G1933=账期!$A$46,G1933=账期!$A$48,G1933=账期!$A$50,G1933=账期!$A$51,G1933=账期!$A$52,G1933=账期!$A$53,G1933=账期!$A$54,G1933=账期!$A$56,G1933=账期!$A$57,G1933=账期!$A$58,G1933=账期!$A$59,G1933=账期!$A$60,G1933=账期!$A$61,G1933=账期!$A$62,G1933=账期!$A$63,G1933=账期!$A$64,G1933=账期!$A$66,G1933=账期!$A$67,G1933=账期!$A$68,G1933=账期!$A$70,G1933=账期!$A$71),30,IF(OR(G1933=账期!$A$74,G1933=账期!$A$77,G1933=账期!$A$76,G1933=账期!$A$79,G1933=账期!$A$80,G1933=账期!$A$81,G1933=账期!$A$83,G1933=账期!$A$85,G1933=账期!$A$87,G1933=账期!$A$89,G1933=账期!$A$91),60,IF(OR(G1933=账期!$A$93,G1933=账期!$A$94,G1933=账期!$A$95,G1933=账期!$A$96,G1933=账期!$A$98,G1933=账期!$A$99,G1933=账期!$A$101,G1933=账期!$A$102),90,0)))</f>
        <v>0</v>
      </c>
      <c r="AF1933" s="396"/>
      <c r="AG1933" s="384"/>
      <c r="AH1933" s="396" t="str">
        <f t="shared" si="313"/>
        <v/>
      </c>
    </row>
    <row r="1934" spans="1:34" ht="18" customHeight="1" x14ac:dyDescent="0.25">
      <c r="A1934" s="301" t="str">
        <f t="shared" si="315"/>
        <v/>
      </c>
      <c r="B1934" s="397"/>
      <c r="C1934" s="398"/>
      <c r="D1934" s="399"/>
      <c r="E1934" s="383" t="str">
        <f t="shared" si="311"/>
        <v>C</v>
      </c>
      <c r="F1934" s="383" t="str">
        <f t="shared" si="312"/>
        <v>C</v>
      </c>
      <c r="G1934" s="400"/>
      <c r="H1934" s="385" t="str">
        <f>IF(G1934="","",VLOOKUP(G1934,下拉数据源!J:K,2,0))</f>
        <v/>
      </c>
      <c r="I1934" s="385"/>
      <c r="J1934" s="385"/>
      <c r="K1934" s="386"/>
      <c r="L1934" s="401"/>
      <c r="M1934" s="384"/>
      <c r="N1934" s="384"/>
      <c r="O1934" s="384"/>
      <c r="P1934" s="386"/>
      <c r="Q1934" s="387"/>
      <c r="R1934" s="286"/>
      <c r="S1934" s="388">
        <f t="shared" si="316"/>
        <v>0</v>
      </c>
      <c r="T1934" s="389"/>
      <c r="U1934" s="389">
        <f t="shared" si="314"/>
        <v>0</v>
      </c>
      <c r="V1934" s="451"/>
      <c r="W1934" s="452"/>
      <c r="X1934" s="386"/>
      <c r="Y1934" s="390"/>
      <c r="Z1934" s="391"/>
      <c r="AA1934" s="392"/>
      <c r="AB1934" s="393"/>
      <c r="AC1934" s="394"/>
      <c r="AD1934" s="395">
        <f t="shared" si="317"/>
        <v>0</v>
      </c>
      <c r="AE1934" s="396">
        <f>IF(OR(G1934=账期!$A$18,G1934=账期!$A$20,G1934=账期!$A$22,G1934=账期!$A$24,G1934=账期!$A$25,G1934=账期!$A$27,G1934=账期!$A$26,G1934=账期!$A$28,G1934=账期!$A$30,G1934=账期!$A$32,G1934=账期!$A$34,G1934=账期!$A$35,G1934=账期!$A$37,G1934=账期!$A$39,G1934=账期!$A$40,G1934=账期!$A$41,G1934=账期!$A$42,G1934=账期!$A$43,G1934=账期!$A$44,G1934=账期!$A$45,G1934=账期!$A$46,G1934=账期!$A$48,G1934=账期!$A$50,G1934=账期!$A$51,G1934=账期!$A$52,G1934=账期!$A$53,G1934=账期!$A$54,G1934=账期!$A$56,G1934=账期!$A$57,G1934=账期!$A$58,G1934=账期!$A$59,G1934=账期!$A$60,G1934=账期!$A$61,G1934=账期!$A$62,G1934=账期!$A$63,G1934=账期!$A$64,G1934=账期!$A$66,G1934=账期!$A$67,G1934=账期!$A$68,G1934=账期!$A$70,G1934=账期!$A$71),30,IF(OR(G1934=账期!$A$74,G1934=账期!$A$77,G1934=账期!$A$76,G1934=账期!$A$79,G1934=账期!$A$80,G1934=账期!$A$81,G1934=账期!$A$83,G1934=账期!$A$85,G1934=账期!$A$87,G1934=账期!$A$89,G1934=账期!$A$91),60,IF(OR(G1934=账期!$A$93,G1934=账期!$A$94,G1934=账期!$A$95,G1934=账期!$A$96,G1934=账期!$A$98,G1934=账期!$A$99,G1934=账期!$A$101,G1934=账期!$A$102),90,0)))</f>
        <v>0</v>
      </c>
      <c r="AF1934" s="396"/>
      <c r="AG1934" s="384"/>
      <c r="AH1934" s="396" t="str">
        <f t="shared" si="313"/>
        <v/>
      </c>
    </row>
    <row r="1935" spans="1:34" ht="18" customHeight="1" x14ac:dyDescent="0.25">
      <c r="A1935" s="301" t="str">
        <f t="shared" si="315"/>
        <v/>
      </c>
      <c r="B1935" s="397"/>
      <c r="C1935" s="398"/>
      <c r="D1935" s="399"/>
      <c r="E1935" s="383" t="str">
        <f t="shared" si="311"/>
        <v>C</v>
      </c>
      <c r="F1935" s="383" t="str">
        <f t="shared" si="312"/>
        <v>C</v>
      </c>
      <c r="G1935" s="400"/>
      <c r="H1935" s="385" t="str">
        <f>IF(G1935="","",VLOOKUP(G1935,下拉数据源!J:K,2,0))</f>
        <v/>
      </c>
      <c r="I1935" s="385"/>
      <c r="J1935" s="385"/>
      <c r="K1935" s="386"/>
      <c r="L1935" s="401"/>
      <c r="M1935" s="384"/>
      <c r="N1935" s="384"/>
      <c r="O1935" s="384"/>
      <c r="P1935" s="386"/>
      <c r="Q1935" s="387"/>
      <c r="R1935" s="286"/>
      <c r="S1935" s="388">
        <f t="shared" si="316"/>
        <v>0</v>
      </c>
      <c r="T1935" s="389"/>
      <c r="U1935" s="389">
        <f t="shared" si="314"/>
        <v>0</v>
      </c>
      <c r="V1935" s="451"/>
      <c r="W1935" s="452"/>
      <c r="X1935" s="386"/>
      <c r="Y1935" s="390"/>
      <c r="Z1935" s="391"/>
      <c r="AA1935" s="392"/>
      <c r="AB1935" s="393"/>
      <c r="AC1935" s="394"/>
      <c r="AD1935" s="395">
        <f t="shared" si="317"/>
        <v>0</v>
      </c>
      <c r="AE1935" s="396">
        <f>IF(OR(G1935=账期!$A$18,G1935=账期!$A$20,G1935=账期!$A$22,G1935=账期!$A$24,G1935=账期!$A$25,G1935=账期!$A$27,G1935=账期!$A$26,G1935=账期!$A$28,G1935=账期!$A$30,G1935=账期!$A$32,G1935=账期!$A$34,G1935=账期!$A$35,G1935=账期!$A$37,G1935=账期!$A$39,G1935=账期!$A$40,G1935=账期!$A$41,G1935=账期!$A$42,G1935=账期!$A$43,G1935=账期!$A$44,G1935=账期!$A$45,G1935=账期!$A$46,G1935=账期!$A$48,G1935=账期!$A$50,G1935=账期!$A$51,G1935=账期!$A$52,G1935=账期!$A$53,G1935=账期!$A$54,G1935=账期!$A$56,G1935=账期!$A$57,G1935=账期!$A$58,G1935=账期!$A$59,G1935=账期!$A$60,G1935=账期!$A$61,G1935=账期!$A$62,G1935=账期!$A$63,G1935=账期!$A$64,G1935=账期!$A$66,G1935=账期!$A$67,G1935=账期!$A$68,G1935=账期!$A$70,G1935=账期!$A$71),30,IF(OR(G1935=账期!$A$74,G1935=账期!$A$77,G1935=账期!$A$76,G1935=账期!$A$79,G1935=账期!$A$80,G1935=账期!$A$81,G1935=账期!$A$83,G1935=账期!$A$85,G1935=账期!$A$87,G1935=账期!$A$89,G1935=账期!$A$91),60,IF(OR(G1935=账期!$A$93,G1935=账期!$A$94,G1935=账期!$A$95,G1935=账期!$A$96,G1935=账期!$A$98,G1935=账期!$A$99,G1935=账期!$A$101,G1935=账期!$A$102),90,0)))</f>
        <v>0</v>
      </c>
      <c r="AF1935" s="396"/>
      <c r="AG1935" s="384"/>
      <c r="AH1935" s="396" t="str">
        <f t="shared" si="313"/>
        <v/>
      </c>
    </row>
    <row r="1936" spans="1:34" ht="18" customHeight="1" x14ac:dyDescent="0.25">
      <c r="A1936" s="301" t="str">
        <f t="shared" si="315"/>
        <v/>
      </c>
      <c r="B1936" s="397"/>
      <c r="C1936" s="398"/>
      <c r="D1936" s="399"/>
      <c r="E1936" s="383" t="str">
        <f t="shared" si="311"/>
        <v>C</v>
      </c>
      <c r="F1936" s="383" t="str">
        <f t="shared" si="312"/>
        <v>C</v>
      </c>
      <c r="G1936" s="400"/>
      <c r="H1936" s="385" t="str">
        <f>IF(G1936="","",VLOOKUP(G1936,下拉数据源!J:K,2,0))</f>
        <v/>
      </c>
      <c r="I1936" s="385"/>
      <c r="J1936" s="385"/>
      <c r="K1936" s="386"/>
      <c r="L1936" s="401"/>
      <c r="M1936" s="384"/>
      <c r="N1936" s="384"/>
      <c r="O1936" s="384"/>
      <c r="P1936" s="386"/>
      <c r="Q1936" s="387"/>
      <c r="R1936" s="286"/>
      <c r="S1936" s="388">
        <f t="shared" si="316"/>
        <v>0</v>
      </c>
      <c r="T1936" s="389"/>
      <c r="U1936" s="389">
        <f t="shared" si="314"/>
        <v>0</v>
      </c>
      <c r="V1936" s="451"/>
      <c r="W1936" s="452"/>
      <c r="X1936" s="386"/>
      <c r="Y1936" s="390"/>
      <c r="Z1936" s="391"/>
      <c r="AA1936" s="392"/>
      <c r="AB1936" s="393"/>
      <c r="AC1936" s="394"/>
      <c r="AD1936" s="395">
        <f t="shared" si="317"/>
        <v>0</v>
      </c>
      <c r="AE1936" s="396">
        <f>IF(OR(G1936=账期!$A$18,G1936=账期!$A$20,G1936=账期!$A$22,G1936=账期!$A$24,G1936=账期!$A$25,G1936=账期!$A$27,G1936=账期!$A$26,G1936=账期!$A$28,G1936=账期!$A$30,G1936=账期!$A$32,G1936=账期!$A$34,G1936=账期!$A$35,G1936=账期!$A$37,G1936=账期!$A$39,G1936=账期!$A$40,G1936=账期!$A$41,G1936=账期!$A$42,G1936=账期!$A$43,G1936=账期!$A$44,G1936=账期!$A$45,G1936=账期!$A$46,G1936=账期!$A$48,G1936=账期!$A$50,G1936=账期!$A$51,G1936=账期!$A$52,G1936=账期!$A$53,G1936=账期!$A$54,G1936=账期!$A$56,G1936=账期!$A$57,G1936=账期!$A$58,G1936=账期!$A$59,G1936=账期!$A$60,G1936=账期!$A$61,G1936=账期!$A$62,G1936=账期!$A$63,G1936=账期!$A$64,G1936=账期!$A$66,G1936=账期!$A$67,G1936=账期!$A$68,G1936=账期!$A$70,G1936=账期!$A$71),30,IF(OR(G1936=账期!$A$74,G1936=账期!$A$77,G1936=账期!$A$76,G1936=账期!$A$79,G1936=账期!$A$80,G1936=账期!$A$81,G1936=账期!$A$83,G1936=账期!$A$85,G1936=账期!$A$87,G1936=账期!$A$89,G1936=账期!$A$91),60,IF(OR(G1936=账期!$A$93,G1936=账期!$A$94,G1936=账期!$A$95,G1936=账期!$A$96,G1936=账期!$A$98,G1936=账期!$A$99,G1936=账期!$A$101,G1936=账期!$A$102),90,0)))</f>
        <v>0</v>
      </c>
      <c r="AF1936" s="396"/>
      <c r="AG1936" s="384"/>
      <c r="AH1936" s="396" t="str">
        <f t="shared" si="313"/>
        <v/>
      </c>
    </row>
    <row r="1937" spans="1:34" ht="18" customHeight="1" x14ac:dyDescent="0.25">
      <c r="A1937" s="301" t="str">
        <f t="shared" si="315"/>
        <v/>
      </c>
      <c r="B1937" s="397"/>
      <c r="C1937" s="398"/>
      <c r="D1937" s="399"/>
      <c r="E1937" s="383" t="str">
        <f t="shared" si="311"/>
        <v>C</v>
      </c>
      <c r="F1937" s="383" t="str">
        <f t="shared" si="312"/>
        <v>C</v>
      </c>
      <c r="G1937" s="400"/>
      <c r="H1937" s="385" t="str">
        <f>IF(G1937="","",VLOOKUP(G1937,下拉数据源!J:K,2,0))</f>
        <v/>
      </c>
      <c r="I1937" s="385"/>
      <c r="J1937" s="385"/>
      <c r="K1937" s="386"/>
      <c r="L1937" s="401"/>
      <c r="M1937" s="384"/>
      <c r="N1937" s="384"/>
      <c r="O1937" s="384"/>
      <c r="P1937" s="386"/>
      <c r="Q1937" s="387"/>
      <c r="R1937" s="286"/>
      <c r="S1937" s="388">
        <f t="shared" si="316"/>
        <v>0</v>
      </c>
      <c r="T1937" s="389"/>
      <c r="U1937" s="389">
        <f t="shared" si="314"/>
        <v>0</v>
      </c>
      <c r="V1937" s="451"/>
      <c r="W1937" s="452"/>
      <c r="X1937" s="386"/>
      <c r="Y1937" s="390"/>
      <c r="Z1937" s="391"/>
      <c r="AA1937" s="392"/>
      <c r="AB1937" s="393"/>
      <c r="AC1937" s="394"/>
      <c r="AD1937" s="395">
        <f t="shared" si="317"/>
        <v>0</v>
      </c>
      <c r="AE1937" s="396">
        <f>IF(OR(G1937=账期!$A$18,G1937=账期!$A$20,G1937=账期!$A$22,G1937=账期!$A$24,G1937=账期!$A$25,G1937=账期!$A$27,G1937=账期!$A$26,G1937=账期!$A$28,G1937=账期!$A$30,G1937=账期!$A$32,G1937=账期!$A$34,G1937=账期!$A$35,G1937=账期!$A$37,G1937=账期!$A$39,G1937=账期!$A$40,G1937=账期!$A$41,G1937=账期!$A$42,G1937=账期!$A$43,G1937=账期!$A$44,G1937=账期!$A$45,G1937=账期!$A$46,G1937=账期!$A$48,G1937=账期!$A$50,G1937=账期!$A$51,G1937=账期!$A$52,G1937=账期!$A$53,G1937=账期!$A$54,G1937=账期!$A$56,G1937=账期!$A$57,G1937=账期!$A$58,G1937=账期!$A$59,G1937=账期!$A$60,G1937=账期!$A$61,G1937=账期!$A$62,G1937=账期!$A$63,G1937=账期!$A$64,G1937=账期!$A$66,G1937=账期!$A$67,G1937=账期!$A$68,G1937=账期!$A$70,G1937=账期!$A$71),30,IF(OR(G1937=账期!$A$74,G1937=账期!$A$77,G1937=账期!$A$76,G1937=账期!$A$79,G1937=账期!$A$80,G1937=账期!$A$81,G1937=账期!$A$83,G1937=账期!$A$85,G1937=账期!$A$87,G1937=账期!$A$89,G1937=账期!$A$91),60,IF(OR(G1937=账期!$A$93,G1937=账期!$A$94,G1937=账期!$A$95,G1937=账期!$A$96,G1937=账期!$A$98,G1937=账期!$A$99,G1937=账期!$A$101,G1937=账期!$A$102),90,0)))</f>
        <v>0</v>
      </c>
      <c r="AF1937" s="396"/>
      <c r="AG1937" s="384"/>
      <c r="AH1937" s="396" t="str">
        <f t="shared" si="313"/>
        <v/>
      </c>
    </row>
    <row r="1938" spans="1:34" ht="18" customHeight="1" x14ac:dyDescent="0.25">
      <c r="A1938" s="301" t="str">
        <f t="shared" si="315"/>
        <v/>
      </c>
      <c r="B1938" s="397"/>
      <c r="C1938" s="398"/>
      <c r="D1938" s="399"/>
      <c r="E1938" s="383" t="str">
        <f t="shared" si="311"/>
        <v>C</v>
      </c>
      <c r="F1938" s="383" t="str">
        <f t="shared" si="312"/>
        <v>C</v>
      </c>
      <c r="G1938" s="400"/>
      <c r="H1938" s="385" t="str">
        <f>IF(G1938="","",VLOOKUP(G1938,下拉数据源!J:K,2,0))</f>
        <v/>
      </c>
      <c r="I1938" s="385"/>
      <c r="J1938" s="385"/>
      <c r="K1938" s="386"/>
      <c r="L1938" s="401"/>
      <c r="M1938" s="384"/>
      <c r="N1938" s="384"/>
      <c r="O1938" s="384"/>
      <c r="P1938" s="386"/>
      <c r="Q1938" s="387"/>
      <c r="R1938" s="286"/>
      <c r="S1938" s="388">
        <f t="shared" si="316"/>
        <v>0</v>
      </c>
      <c r="T1938" s="389"/>
      <c r="U1938" s="389">
        <f t="shared" si="314"/>
        <v>0</v>
      </c>
      <c r="V1938" s="451"/>
      <c r="W1938" s="452"/>
      <c r="X1938" s="386"/>
      <c r="Y1938" s="390"/>
      <c r="Z1938" s="391"/>
      <c r="AA1938" s="392"/>
      <c r="AB1938" s="393"/>
      <c r="AC1938" s="394"/>
      <c r="AD1938" s="395">
        <f t="shared" si="317"/>
        <v>0</v>
      </c>
      <c r="AE1938" s="396">
        <f>IF(OR(G1938=账期!$A$18,G1938=账期!$A$20,G1938=账期!$A$22,G1938=账期!$A$24,G1938=账期!$A$25,G1938=账期!$A$27,G1938=账期!$A$26,G1938=账期!$A$28,G1938=账期!$A$30,G1938=账期!$A$32,G1938=账期!$A$34,G1938=账期!$A$35,G1938=账期!$A$37,G1938=账期!$A$39,G1938=账期!$A$40,G1938=账期!$A$41,G1938=账期!$A$42,G1938=账期!$A$43,G1938=账期!$A$44,G1938=账期!$A$45,G1938=账期!$A$46,G1938=账期!$A$48,G1938=账期!$A$50,G1938=账期!$A$51,G1938=账期!$A$52,G1938=账期!$A$53,G1938=账期!$A$54,G1938=账期!$A$56,G1938=账期!$A$57,G1938=账期!$A$58,G1938=账期!$A$59,G1938=账期!$A$60,G1938=账期!$A$61,G1938=账期!$A$62,G1938=账期!$A$63,G1938=账期!$A$64,G1938=账期!$A$66,G1938=账期!$A$67,G1938=账期!$A$68,G1938=账期!$A$70,G1938=账期!$A$71),30,IF(OR(G1938=账期!$A$74,G1938=账期!$A$77,G1938=账期!$A$76,G1938=账期!$A$79,G1938=账期!$A$80,G1938=账期!$A$81,G1938=账期!$A$83,G1938=账期!$A$85,G1938=账期!$A$87,G1938=账期!$A$89,G1938=账期!$A$91),60,IF(OR(G1938=账期!$A$93,G1938=账期!$A$94,G1938=账期!$A$95,G1938=账期!$A$96,G1938=账期!$A$98,G1938=账期!$A$99,G1938=账期!$A$101,G1938=账期!$A$102),90,0)))</f>
        <v>0</v>
      </c>
      <c r="AF1938" s="396"/>
      <c r="AG1938" s="384"/>
      <c r="AH1938" s="396" t="str">
        <f t="shared" si="313"/>
        <v/>
      </c>
    </row>
    <row r="1939" spans="1:34" ht="18" customHeight="1" x14ac:dyDescent="0.25">
      <c r="A1939" s="301" t="str">
        <f t="shared" si="315"/>
        <v/>
      </c>
      <c r="B1939" s="397"/>
      <c r="C1939" s="398"/>
      <c r="D1939" s="399"/>
      <c r="E1939" s="383" t="str">
        <f t="shared" si="311"/>
        <v>C</v>
      </c>
      <c r="F1939" s="383" t="str">
        <f t="shared" si="312"/>
        <v>C</v>
      </c>
      <c r="G1939" s="400"/>
      <c r="H1939" s="385" t="str">
        <f>IF(G1939="","",VLOOKUP(G1939,下拉数据源!J:K,2,0))</f>
        <v/>
      </c>
      <c r="I1939" s="385"/>
      <c r="J1939" s="385"/>
      <c r="K1939" s="386"/>
      <c r="L1939" s="401"/>
      <c r="M1939" s="384"/>
      <c r="N1939" s="384"/>
      <c r="O1939" s="384"/>
      <c r="P1939" s="386"/>
      <c r="Q1939" s="387"/>
      <c r="R1939" s="286"/>
      <c r="S1939" s="388">
        <f t="shared" si="316"/>
        <v>0</v>
      </c>
      <c r="T1939" s="389"/>
      <c r="U1939" s="389">
        <f t="shared" si="314"/>
        <v>0</v>
      </c>
      <c r="V1939" s="451"/>
      <c r="W1939" s="452"/>
      <c r="X1939" s="386"/>
      <c r="Y1939" s="390"/>
      <c r="Z1939" s="391"/>
      <c r="AA1939" s="392"/>
      <c r="AB1939" s="393"/>
      <c r="AC1939" s="394"/>
      <c r="AD1939" s="395">
        <f t="shared" si="317"/>
        <v>0</v>
      </c>
      <c r="AE1939" s="396">
        <f>IF(OR(G1939=账期!$A$18,G1939=账期!$A$20,G1939=账期!$A$22,G1939=账期!$A$24,G1939=账期!$A$25,G1939=账期!$A$27,G1939=账期!$A$26,G1939=账期!$A$28,G1939=账期!$A$30,G1939=账期!$A$32,G1939=账期!$A$34,G1939=账期!$A$35,G1939=账期!$A$37,G1939=账期!$A$39,G1939=账期!$A$40,G1939=账期!$A$41,G1939=账期!$A$42,G1939=账期!$A$43,G1939=账期!$A$44,G1939=账期!$A$45,G1939=账期!$A$46,G1939=账期!$A$48,G1939=账期!$A$50,G1939=账期!$A$51,G1939=账期!$A$52,G1939=账期!$A$53,G1939=账期!$A$54,G1939=账期!$A$56,G1939=账期!$A$57,G1939=账期!$A$58,G1939=账期!$A$59,G1939=账期!$A$60,G1939=账期!$A$61,G1939=账期!$A$62,G1939=账期!$A$63,G1939=账期!$A$64,G1939=账期!$A$66,G1939=账期!$A$67,G1939=账期!$A$68,G1939=账期!$A$70,G1939=账期!$A$71),30,IF(OR(G1939=账期!$A$74,G1939=账期!$A$77,G1939=账期!$A$76,G1939=账期!$A$79,G1939=账期!$A$80,G1939=账期!$A$81,G1939=账期!$A$83,G1939=账期!$A$85,G1939=账期!$A$87,G1939=账期!$A$89,G1939=账期!$A$91),60,IF(OR(G1939=账期!$A$93,G1939=账期!$A$94,G1939=账期!$A$95,G1939=账期!$A$96,G1939=账期!$A$98,G1939=账期!$A$99,G1939=账期!$A$101,G1939=账期!$A$102),90,0)))</f>
        <v>0</v>
      </c>
      <c r="AF1939" s="396"/>
      <c r="AG1939" s="384"/>
      <c r="AH1939" s="396" t="str">
        <f t="shared" si="313"/>
        <v/>
      </c>
    </row>
    <row r="1940" spans="1:34" ht="18" customHeight="1" x14ac:dyDescent="0.25">
      <c r="A1940" s="301" t="str">
        <f t="shared" si="315"/>
        <v/>
      </c>
      <c r="B1940" s="397"/>
      <c r="C1940" s="398"/>
      <c r="D1940" s="399"/>
      <c r="E1940" s="383" t="str">
        <f t="shared" si="311"/>
        <v>C</v>
      </c>
      <c r="F1940" s="383" t="str">
        <f t="shared" si="312"/>
        <v>C</v>
      </c>
      <c r="G1940" s="400"/>
      <c r="H1940" s="385" t="str">
        <f>IF(G1940="","",VLOOKUP(G1940,下拉数据源!J:K,2,0))</f>
        <v/>
      </c>
      <c r="I1940" s="385"/>
      <c r="J1940" s="385"/>
      <c r="K1940" s="386"/>
      <c r="L1940" s="401"/>
      <c r="M1940" s="384"/>
      <c r="N1940" s="384"/>
      <c r="O1940" s="384"/>
      <c r="P1940" s="386"/>
      <c r="Q1940" s="387"/>
      <c r="R1940" s="286"/>
      <c r="S1940" s="388">
        <f t="shared" si="316"/>
        <v>0</v>
      </c>
      <c r="T1940" s="389"/>
      <c r="U1940" s="389">
        <f t="shared" si="314"/>
        <v>0</v>
      </c>
      <c r="V1940" s="451"/>
      <c r="W1940" s="452"/>
      <c r="X1940" s="386"/>
      <c r="Y1940" s="390"/>
      <c r="Z1940" s="391"/>
      <c r="AA1940" s="392"/>
      <c r="AB1940" s="393"/>
      <c r="AC1940" s="394"/>
      <c r="AD1940" s="395">
        <f t="shared" si="317"/>
        <v>0</v>
      </c>
      <c r="AE1940" s="396">
        <f>IF(OR(G1940=账期!$A$18,G1940=账期!$A$20,G1940=账期!$A$22,G1940=账期!$A$24,G1940=账期!$A$25,G1940=账期!$A$27,G1940=账期!$A$26,G1940=账期!$A$28,G1940=账期!$A$30,G1940=账期!$A$32,G1940=账期!$A$34,G1940=账期!$A$35,G1940=账期!$A$37,G1940=账期!$A$39,G1940=账期!$A$40,G1940=账期!$A$41,G1940=账期!$A$42,G1940=账期!$A$43,G1940=账期!$A$44,G1940=账期!$A$45,G1940=账期!$A$46,G1940=账期!$A$48,G1940=账期!$A$50,G1940=账期!$A$51,G1940=账期!$A$52,G1940=账期!$A$53,G1940=账期!$A$54,G1940=账期!$A$56,G1940=账期!$A$57,G1940=账期!$A$58,G1940=账期!$A$59,G1940=账期!$A$60,G1940=账期!$A$61,G1940=账期!$A$62,G1940=账期!$A$63,G1940=账期!$A$64,G1940=账期!$A$66,G1940=账期!$A$67,G1940=账期!$A$68,G1940=账期!$A$70,G1940=账期!$A$71),30,IF(OR(G1940=账期!$A$74,G1940=账期!$A$77,G1940=账期!$A$76,G1940=账期!$A$79,G1940=账期!$A$80,G1940=账期!$A$81,G1940=账期!$A$83,G1940=账期!$A$85,G1940=账期!$A$87,G1940=账期!$A$89,G1940=账期!$A$91),60,IF(OR(G1940=账期!$A$93,G1940=账期!$A$94,G1940=账期!$A$95,G1940=账期!$A$96,G1940=账期!$A$98,G1940=账期!$A$99,G1940=账期!$A$101,G1940=账期!$A$102),90,0)))</f>
        <v>0</v>
      </c>
      <c r="AF1940" s="396"/>
      <c r="AG1940" s="384"/>
      <c r="AH1940" s="396" t="str">
        <f t="shared" si="313"/>
        <v/>
      </c>
    </row>
    <row r="1941" spans="1:34" ht="18" customHeight="1" x14ac:dyDescent="0.25">
      <c r="A1941" s="301" t="str">
        <f t="shared" si="315"/>
        <v/>
      </c>
      <c r="B1941" s="397"/>
      <c r="C1941" s="398"/>
      <c r="D1941" s="399"/>
      <c r="E1941" s="383" t="str">
        <f t="shared" si="311"/>
        <v>C</v>
      </c>
      <c r="F1941" s="383" t="str">
        <f t="shared" si="312"/>
        <v>C</v>
      </c>
      <c r="G1941" s="400"/>
      <c r="H1941" s="385" t="str">
        <f>IF(G1941="","",VLOOKUP(G1941,下拉数据源!J:K,2,0))</f>
        <v/>
      </c>
      <c r="I1941" s="385"/>
      <c r="J1941" s="385"/>
      <c r="K1941" s="386"/>
      <c r="L1941" s="401"/>
      <c r="M1941" s="384"/>
      <c r="N1941" s="384"/>
      <c r="O1941" s="384"/>
      <c r="P1941" s="386"/>
      <c r="Q1941" s="387"/>
      <c r="R1941" s="286"/>
      <c r="S1941" s="388">
        <f t="shared" si="316"/>
        <v>0</v>
      </c>
      <c r="T1941" s="389"/>
      <c r="U1941" s="389">
        <f t="shared" si="314"/>
        <v>0</v>
      </c>
      <c r="V1941" s="451"/>
      <c r="W1941" s="452"/>
      <c r="X1941" s="386"/>
      <c r="Y1941" s="390"/>
      <c r="Z1941" s="391"/>
      <c r="AA1941" s="392"/>
      <c r="AB1941" s="393"/>
      <c r="AC1941" s="394"/>
      <c r="AD1941" s="395">
        <f t="shared" si="317"/>
        <v>0</v>
      </c>
      <c r="AE1941" s="396">
        <f>IF(OR(G1941=账期!$A$18,G1941=账期!$A$20,G1941=账期!$A$22,G1941=账期!$A$24,G1941=账期!$A$25,G1941=账期!$A$27,G1941=账期!$A$26,G1941=账期!$A$28,G1941=账期!$A$30,G1941=账期!$A$32,G1941=账期!$A$34,G1941=账期!$A$35,G1941=账期!$A$37,G1941=账期!$A$39,G1941=账期!$A$40,G1941=账期!$A$41,G1941=账期!$A$42,G1941=账期!$A$43,G1941=账期!$A$44,G1941=账期!$A$45,G1941=账期!$A$46,G1941=账期!$A$48,G1941=账期!$A$50,G1941=账期!$A$51,G1941=账期!$A$52,G1941=账期!$A$53,G1941=账期!$A$54,G1941=账期!$A$56,G1941=账期!$A$57,G1941=账期!$A$58,G1941=账期!$A$59,G1941=账期!$A$60,G1941=账期!$A$61,G1941=账期!$A$62,G1941=账期!$A$63,G1941=账期!$A$64,G1941=账期!$A$66,G1941=账期!$A$67,G1941=账期!$A$68,G1941=账期!$A$70,G1941=账期!$A$71),30,IF(OR(G1941=账期!$A$74,G1941=账期!$A$77,G1941=账期!$A$76,G1941=账期!$A$79,G1941=账期!$A$80,G1941=账期!$A$81,G1941=账期!$A$83,G1941=账期!$A$85,G1941=账期!$A$87,G1941=账期!$A$89,G1941=账期!$A$91),60,IF(OR(G1941=账期!$A$93,G1941=账期!$A$94,G1941=账期!$A$95,G1941=账期!$A$96,G1941=账期!$A$98,G1941=账期!$A$99,G1941=账期!$A$101,G1941=账期!$A$102),90,0)))</f>
        <v>0</v>
      </c>
      <c r="AF1941" s="396"/>
      <c r="AG1941" s="384"/>
      <c r="AH1941" s="396" t="str">
        <f t="shared" si="313"/>
        <v/>
      </c>
    </row>
    <row r="1942" spans="1:34" ht="18" customHeight="1" x14ac:dyDescent="0.25">
      <c r="A1942" s="301" t="str">
        <f t="shared" si="315"/>
        <v/>
      </c>
      <c r="B1942" s="397"/>
      <c r="C1942" s="398"/>
      <c r="D1942" s="399"/>
      <c r="E1942" s="383" t="str">
        <f t="shared" si="311"/>
        <v>C</v>
      </c>
      <c r="F1942" s="383" t="str">
        <f t="shared" si="312"/>
        <v>C</v>
      </c>
      <c r="G1942" s="400"/>
      <c r="H1942" s="385" t="str">
        <f>IF(G1942="","",VLOOKUP(G1942,下拉数据源!J:K,2,0))</f>
        <v/>
      </c>
      <c r="I1942" s="385"/>
      <c r="J1942" s="385"/>
      <c r="K1942" s="386"/>
      <c r="L1942" s="401"/>
      <c r="M1942" s="384"/>
      <c r="N1942" s="384"/>
      <c r="O1942" s="384"/>
      <c r="P1942" s="386"/>
      <c r="Q1942" s="387"/>
      <c r="R1942" s="286"/>
      <c r="S1942" s="388">
        <f t="shared" si="316"/>
        <v>0</v>
      </c>
      <c r="T1942" s="389"/>
      <c r="U1942" s="389">
        <f t="shared" si="314"/>
        <v>0</v>
      </c>
      <c r="V1942" s="451"/>
      <c r="W1942" s="452"/>
      <c r="X1942" s="386"/>
      <c r="Y1942" s="390"/>
      <c r="Z1942" s="391"/>
      <c r="AA1942" s="392"/>
      <c r="AB1942" s="393"/>
      <c r="AC1942" s="394"/>
      <c r="AD1942" s="395">
        <f t="shared" si="317"/>
        <v>0</v>
      </c>
      <c r="AE1942" s="396">
        <f>IF(OR(G1942=账期!$A$18,G1942=账期!$A$20,G1942=账期!$A$22,G1942=账期!$A$24,G1942=账期!$A$25,G1942=账期!$A$27,G1942=账期!$A$26,G1942=账期!$A$28,G1942=账期!$A$30,G1942=账期!$A$32,G1942=账期!$A$34,G1942=账期!$A$35,G1942=账期!$A$37,G1942=账期!$A$39,G1942=账期!$A$40,G1942=账期!$A$41,G1942=账期!$A$42,G1942=账期!$A$43,G1942=账期!$A$44,G1942=账期!$A$45,G1942=账期!$A$46,G1942=账期!$A$48,G1942=账期!$A$50,G1942=账期!$A$51,G1942=账期!$A$52,G1942=账期!$A$53,G1942=账期!$A$54,G1942=账期!$A$56,G1942=账期!$A$57,G1942=账期!$A$58,G1942=账期!$A$59,G1942=账期!$A$60,G1942=账期!$A$61,G1942=账期!$A$62,G1942=账期!$A$63,G1942=账期!$A$64,G1942=账期!$A$66,G1942=账期!$A$67,G1942=账期!$A$68,G1942=账期!$A$70,G1942=账期!$A$71),30,IF(OR(G1942=账期!$A$74,G1942=账期!$A$77,G1942=账期!$A$76,G1942=账期!$A$79,G1942=账期!$A$80,G1942=账期!$A$81,G1942=账期!$A$83,G1942=账期!$A$85,G1942=账期!$A$87,G1942=账期!$A$89,G1942=账期!$A$91),60,IF(OR(G1942=账期!$A$93,G1942=账期!$A$94,G1942=账期!$A$95,G1942=账期!$A$96,G1942=账期!$A$98,G1942=账期!$A$99,G1942=账期!$A$101,G1942=账期!$A$102),90,0)))</f>
        <v>0</v>
      </c>
      <c r="AF1942" s="396"/>
      <c r="AG1942" s="384"/>
      <c r="AH1942" s="396" t="str">
        <f t="shared" si="313"/>
        <v/>
      </c>
    </row>
    <row r="1943" spans="1:34" ht="18" customHeight="1" x14ac:dyDescent="0.25">
      <c r="A1943" s="301" t="str">
        <f t="shared" si="315"/>
        <v/>
      </c>
      <c r="B1943" s="397"/>
      <c r="C1943" s="398"/>
      <c r="D1943" s="399"/>
      <c r="E1943" s="383" t="str">
        <f t="shared" si="311"/>
        <v>C</v>
      </c>
      <c r="F1943" s="383" t="str">
        <f t="shared" si="312"/>
        <v>C</v>
      </c>
      <c r="G1943" s="400"/>
      <c r="H1943" s="385" t="str">
        <f>IF(G1943="","",VLOOKUP(G1943,下拉数据源!J:K,2,0))</f>
        <v/>
      </c>
      <c r="I1943" s="385"/>
      <c r="J1943" s="385"/>
      <c r="K1943" s="386"/>
      <c r="L1943" s="401"/>
      <c r="M1943" s="384"/>
      <c r="N1943" s="384"/>
      <c r="O1943" s="384"/>
      <c r="P1943" s="386"/>
      <c r="Q1943" s="387"/>
      <c r="R1943" s="286"/>
      <c r="S1943" s="388">
        <f t="shared" si="316"/>
        <v>0</v>
      </c>
      <c r="T1943" s="389"/>
      <c r="U1943" s="389">
        <f t="shared" si="314"/>
        <v>0</v>
      </c>
      <c r="V1943" s="451"/>
      <c r="W1943" s="452"/>
      <c r="X1943" s="386"/>
      <c r="Y1943" s="390"/>
      <c r="Z1943" s="391"/>
      <c r="AA1943" s="392"/>
      <c r="AB1943" s="393"/>
      <c r="AC1943" s="394"/>
      <c r="AD1943" s="395">
        <f t="shared" si="317"/>
        <v>0</v>
      </c>
      <c r="AE1943" s="396">
        <f>IF(OR(G1943=账期!$A$18,G1943=账期!$A$20,G1943=账期!$A$22,G1943=账期!$A$24,G1943=账期!$A$25,G1943=账期!$A$27,G1943=账期!$A$26,G1943=账期!$A$28,G1943=账期!$A$30,G1943=账期!$A$32,G1943=账期!$A$34,G1943=账期!$A$35,G1943=账期!$A$37,G1943=账期!$A$39,G1943=账期!$A$40,G1943=账期!$A$41,G1943=账期!$A$42,G1943=账期!$A$43,G1943=账期!$A$44,G1943=账期!$A$45,G1943=账期!$A$46,G1943=账期!$A$48,G1943=账期!$A$50,G1943=账期!$A$51,G1943=账期!$A$52,G1943=账期!$A$53,G1943=账期!$A$54,G1943=账期!$A$56,G1943=账期!$A$57,G1943=账期!$A$58,G1943=账期!$A$59,G1943=账期!$A$60,G1943=账期!$A$61,G1943=账期!$A$62,G1943=账期!$A$63,G1943=账期!$A$64,G1943=账期!$A$66,G1943=账期!$A$67,G1943=账期!$A$68,G1943=账期!$A$70,G1943=账期!$A$71),30,IF(OR(G1943=账期!$A$74,G1943=账期!$A$77,G1943=账期!$A$76,G1943=账期!$A$79,G1943=账期!$A$80,G1943=账期!$A$81,G1943=账期!$A$83,G1943=账期!$A$85,G1943=账期!$A$87,G1943=账期!$A$89,G1943=账期!$A$91),60,IF(OR(G1943=账期!$A$93,G1943=账期!$A$94,G1943=账期!$A$95,G1943=账期!$A$96,G1943=账期!$A$98,G1943=账期!$A$99,G1943=账期!$A$101,G1943=账期!$A$102),90,0)))</f>
        <v>0</v>
      </c>
      <c r="AF1943" s="396"/>
      <c r="AG1943" s="384"/>
      <c r="AH1943" s="396" t="str">
        <f t="shared" si="313"/>
        <v/>
      </c>
    </row>
    <row r="1944" spans="1:34" ht="18" customHeight="1" x14ac:dyDescent="0.25">
      <c r="A1944" s="301" t="str">
        <f t="shared" si="315"/>
        <v/>
      </c>
      <c r="B1944" s="397"/>
      <c r="C1944" s="398"/>
      <c r="D1944" s="399"/>
      <c r="E1944" s="383" t="str">
        <f t="shared" si="311"/>
        <v>C</v>
      </c>
      <c r="F1944" s="383" t="str">
        <f t="shared" si="312"/>
        <v>C</v>
      </c>
      <c r="G1944" s="400"/>
      <c r="H1944" s="385" t="str">
        <f>IF(G1944="","",VLOOKUP(G1944,下拉数据源!J:K,2,0))</f>
        <v/>
      </c>
      <c r="I1944" s="385"/>
      <c r="J1944" s="385"/>
      <c r="K1944" s="386"/>
      <c r="L1944" s="401"/>
      <c r="M1944" s="384"/>
      <c r="N1944" s="384"/>
      <c r="O1944" s="384"/>
      <c r="P1944" s="386"/>
      <c r="Q1944" s="387"/>
      <c r="R1944" s="286"/>
      <c r="S1944" s="388">
        <f t="shared" si="316"/>
        <v>0</v>
      </c>
      <c r="T1944" s="389"/>
      <c r="U1944" s="389">
        <f t="shared" si="314"/>
        <v>0</v>
      </c>
      <c r="V1944" s="451"/>
      <c r="W1944" s="452"/>
      <c r="X1944" s="386"/>
      <c r="Y1944" s="390"/>
      <c r="Z1944" s="391"/>
      <c r="AA1944" s="392"/>
      <c r="AB1944" s="393"/>
      <c r="AC1944" s="394"/>
      <c r="AD1944" s="395">
        <f t="shared" si="317"/>
        <v>0</v>
      </c>
      <c r="AE1944" s="396">
        <f>IF(OR(G1944=账期!$A$18,G1944=账期!$A$20,G1944=账期!$A$22,G1944=账期!$A$24,G1944=账期!$A$25,G1944=账期!$A$27,G1944=账期!$A$26,G1944=账期!$A$28,G1944=账期!$A$30,G1944=账期!$A$32,G1944=账期!$A$34,G1944=账期!$A$35,G1944=账期!$A$37,G1944=账期!$A$39,G1944=账期!$A$40,G1944=账期!$A$41,G1944=账期!$A$42,G1944=账期!$A$43,G1944=账期!$A$44,G1944=账期!$A$45,G1944=账期!$A$46,G1944=账期!$A$48,G1944=账期!$A$50,G1944=账期!$A$51,G1944=账期!$A$52,G1944=账期!$A$53,G1944=账期!$A$54,G1944=账期!$A$56,G1944=账期!$A$57,G1944=账期!$A$58,G1944=账期!$A$59,G1944=账期!$A$60,G1944=账期!$A$61,G1944=账期!$A$62,G1944=账期!$A$63,G1944=账期!$A$64,G1944=账期!$A$66,G1944=账期!$A$67,G1944=账期!$A$68,G1944=账期!$A$70,G1944=账期!$A$71),30,IF(OR(G1944=账期!$A$74,G1944=账期!$A$77,G1944=账期!$A$76,G1944=账期!$A$79,G1944=账期!$A$80,G1944=账期!$A$81,G1944=账期!$A$83,G1944=账期!$A$85,G1944=账期!$A$87,G1944=账期!$A$89,G1944=账期!$A$91),60,IF(OR(G1944=账期!$A$93,G1944=账期!$A$94,G1944=账期!$A$95,G1944=账期!$A$96,G1944=账期!$A$98,G1944=账期!$A$99,G1944=账期!$A$101,G1944=账期!$A$102),90,0)))</f>
        <v>0</v>
      </c>
      <c r="AF1944" s="396"/>
      <c r="AG1944" s="384"/>
      <c r="AH1944" s="396" t="str">
        <f t="shared" si="313"/>
        <v/>
      </c>
    </row>
    <row r="1945" spans="1:34" ht="18" customHeight="1" x14ac:dyDescent="0.25">
      <c r="A1945" s="301" t="str">
        <f t="shared" si="315"/>
        <v/>
      </c>
      <c r="B1945" s="397"/>
      <c r="C1945" s="398"/>
      <c r="D1945" s="399"/>
      <c r="E1945" s="383" t="str">
        <f t="shared" si="311"/>
        <v>C</v>
      </c>
      <c r="F1945" s="383" t="str">
        <f t="shared" si="312"/>
        <v>C</v>
      </c>
      <c r="G1945" s="400"/>
      <c r="H1945" s="385" t="str">
        <f>IF(G1945="","",VLOOKUP(G1945,下拉数据源!J:K,2,0))</f>
        <v/>
      </c>
      <c r="I1945" s="385"/>
      <c r="J1945" s="385"/>
      <c r="K1945" s="386"/>
      <c r="L1945" s="401"/>
      <c r="M1945" s="384"/>
      <c r="N1945" s="384"/>
      <c r="O1945" s="384"/>
      <c r="P1945" s="386"/>
      <c r="Q1945" s="387"/>
      <c r="R1945" s="286"/>
      <c r="S1945" s="388">
        <f t="shared" si="316"/>
        <v>0</v>
      </c>
      <c r="T1945" s="389"/>
      <c r="U1945" s="389">
        <f t="shared" si="314"/>
        <v>0</v>
      </c>
      <c r="V1945" s="451"/>
      <c r="W1945" s="452"/>
      <c r="X1945" s="386"/>
      <c r="Y1945" s="390"/>
      <c r="Z1945" s="391"/>
      <c r="AA1945" s="392"/>
      <c r="AB1945" s="393"/>
      <c r="AC1945" s="394"/>
      <c r="AD1945" s="395">
        <f t="shared" si="317"/>
        <v>0</v>
      </c>
      <c r="AE1945" s="396">
        <f>IF(OR(G1945=账期!$A$18,G1945=账期!$A$20,G1945=账期!$A$22,G1945=账期!$A$24,G1945=账期!$A$25,G1945=账期!$A$27,G1945=账期!$A$26,G1945=账期!$A$28,G1945=账期!$A$30,G1945=账期!$A$32,G1945=账期!$A$34,G1945=账期!$A$35,G1945=账期!$A$37,G1945=账期!$A$39,G1945=账期!$A$40,G1945=账期!$A$41,G1945=账期!$A$42,G1945=账期!$A$43,G1945=账期!$A$44,G1945=账期!$A$45,G1945=账期!$A$46,G1945=账期!$A$48,G1945=账期!$A$50,G1945=账期!$A$51,G1945=账期!$A$52,G1945=账期!$A$53,G1945=账期!$A$54,G1945=账期!$A$56,G1945=账期!$A$57,G1945=账期!$A$58,G1945=账期!$A$59,G1945=账期!$A$60,G1945=账期!$A$61,G1945=账期!$A$62,G1945=账期!$A$63,G1945=账期!$A$64,G1945=账期!$A$66,G1945=账期!$A$67,G1945=账期!$A$68,G1945=账期!$A$70,G1945=账期!$A$71),30,IF(OR(G1945=账期!$A$74,G1945=账期!$A$77,G1945=账期!$A$76,G1945=账期!$A$79,G1945=账期!$A$80,G1945=账期!$A$81,G1945=账期!$A$83,G1945=账期!$A$85,G1945=账期!$A$87,G1945=账期!$A$89,G1945=账期!$A$91),60,IF(OR(G1945=账期!$A$93,G1945=账期!$A$94,G1945=账期!$A$95,G1945=账期!$A$96,G1945=账期!$A$98,G1945=账期!$A$99,G1945=账期!$A$101,G1945=账期!$A$102),90,0)))</f>
        <v>0</v>
      </c>
      <c r="AF1945" s="396"/>
      <c r="AG1945" s="384"/>
      <c r="AH1945" s="396" t="str">
        <f t="shared" si="313"/>
        <v/>
      </c>
    </row>
    <row r="1946" spans="1:34" ht="18" customHeight="1" x14ac:dyDescent="0.25">
      <c r="A1946" s="301" t="str">
        <f t="shared" si="315"/>
        <v/>
      </c>
      <c r="B1946" s="397"/>
      <c r="C1946" s="398"/>
      <c r="D1946" s="399"/>
      <c r="E1946" s="383" t="str">
        <f t="shared" si="311"/>
        <v>C</v>
      </c>
      <c r="F1946" s="383" t="str">
        <f t="shared" si="312"/>
        <v>C</v>
      </c>
      <c r="G1946" s="400"/>
      <c r="H1946" s="385" t="str">
        <f>IF(G1946="","",VLOOKUP(G1946,下拉数据源!J:K,2,0))</f>
        <v/>
      </c>
      <c r="I1946" s="385"/>
      <c r="J1946" s="385"/>
      <c r="K1946" s="386"/>
      <c r="L1946" s="401"/>
      <c r="M1946" s="384"/>
      <c r="N1946" s="384"/>
      <c r="O1946" s="384"/>
      <c r="P1946" s="386"/>
      <c r="Q1946" s="387"/>
      <c r="R1946" s="286"/>
      <c r="S1946" s="388">
        <f t="shared" si="316"/>
        <v>0</v>
      </c>
      <c r="T1946" s="389"/>
      <c r="U1946" s="389">
        <f t="shared" si="314"/>
        <v>0</v>
      </c>
      <c r="V1946" s="451"/>
      <c r="W1946" s="452"/>
      <c r="X1946" s="386"/>
      <c r="Y1946" s="390"/>
      <c r="Z1946" s="391"/>
      <c r="AA1946" s="392"/>
      <c r="AB1946" s="393"/>
      <c r="AC1946" s="394"/>
      <c r="AD1946" s="395">
        <f t="shared" si="317"/>
        <v>0</v>
      </c>
      <c r="AE1946" s="396">
        <f>IF(OR(G1946=账期!$A$18,G1946=账期!$A$20,G1946=账期!$A$22,G1946=账期!$A$24,G1946=账期!$A$25,G1946=账期!$A$27,G1946=账期!$A$26,G1946=账期!$A$28,G1946=账期!$A$30,G1946=账期!$A$32,G1946=账期!$A$34,G1946=账期!$A$35,G1946=账期!$A$37,G1946=账期!$A$39,G1946=账期!$A$40,G1946=账期!$A$41,G1946=账期!$A$42,G1946=账期!$A$43,G1946=账期!$A$44,G1946=账期!$A$45,G1946=账期!$A$46,G1946=账期!$A$48,G1946=账期!$A$50,G1946=账期!$A$51,G1946=账期!$A$52,G1946=账期!$A$53,G1946=账期!$A$54,G1946=账期!$A$56,G1946=账期!$A$57,G1946=账期!$A$58,G1946=账期!$A$59,G1946=账期!$A$60,G1946=账期!$A$61,G1946=账期!$A$62,G1946=账期!$A$63,G1946=账期!$A$64,G1946=账期!$A$66,G1946=账期!$A$67,G1946=账期!$A$68,G1946=账期!$A$70,G1946=账期!$A$71),30,IF(OR(G1946=账期!$A$74,G1946=账期!$A$77,G1946=账期!$A$76,G1946=账期!$A$79,G1946=账期!$A$80,G1946=账期!$A$81,G1946=账期!$A$83,G1946=账期!$A$85,G1946=账期!$A$87,G1946=账期!$A$89,G1946=账期!$A$91),60,IF(OR(G1946=账期!$A$93,G1946=账期!$A$94,G1946=账期!$A$95,G1946=账期!$A$96,G1946=账期!$A$98,G1946=账期!$A$99,G1946=账期!$A$101,G1946=账期!$A$102),90,0)))</f>
        <v>0</v>
      </c>
      <c r="AF1946" s="396"/>
      <c r="AG1946" s="384"/>
      <c r="AH1946" s="396" t="str">
        <f t="shared" si="313"/>
        <v/>
      </c>
    </row>
    <row r="1947" spans="1:34" ht="18" customHeight="1" x14ac:dyDescent="0.25">
      <c r="A1947" s="301" t="str">
        <f t="shared" si="315"/>
        <v/>
      </c>
      <c r="B1947" s="397"/>
      <c r="C1947" s="398"/>
      <c r="D1947" s="399"/>
      <c r="E1947" s="383" t="str">
        <f t="shared" si="311"/>
        <v>C</v>
      </c>
      <c r="F1947" s="383" t="str">
        <f t="shared" si="312"/>
        <v>C</v>
      </c>
      <c r="G1947" s="400"/>
      <c r="H1947" s="385" t="str">
        <f>IF(G1947="","",VLOOKUP(G1947,下拉数据源!J:K,2,0))</f>
        <v/>
      </c>
      <c r="I1947" s="385"/>
      <c r="J1947" s="385"/>
      <c r="K1947" s="386"/>
      <c r="L1947" s="401"/>
      <c r="M1947" s="384"/>
      <c r="N1947" s="384"/>
      <c r="O1947" s="384"/>
      <c r="P1947" s="386"/>
      <c r="Q1947" s="387"/>
      <c r="R1947" s="286"/>
      <c r="S1947" s="388">
        <f t="shared" si="316"/>
        <v>0</v>
      </c>
      <c r="T1947" s="389"/>
      <c r="U1947" s="389">
        <f t="shared" si="314"/>
        <v>0</v>
      </c>
      <c r="V1947" s="451"/>
      <c r="W1947" s="452"/>
      <c r="X1947" s="386"/>
      <c r="Y1947" s="390"/>
      <c r="Z1947" s="391"/>
      <c r="AA1947" s="392"/>
      <c r="AB1947" s="393"/>
      <c r="AC1947" s="394"/>
      <c r="AD1947" s="395">
        <f t="shared" si="317"/>
        <v>0</v>
      </c>
      <c r="AE1947" s="396">
        <f>IF(OR(G1947=账期!$A$18,G1947=账期!$A$20,G1947=账期!$A$22,G1947=账期!$A$24,G1947=账期!$A$25,G1947=账期!$A$27,G1947=账期!$A$26,G1947=账期!$A$28,G1947=账期!$A$30,G1947=账期!$A$32,G1947=账期!$A$34,G1947=账期!$A$35,G1947=账期!$A$37,G1947=账期!$A$39,G1947=账期!$A$40,G1947=账期!$A$41,G1947=账期!$A$42,G1947=账期!$A$43,G1947=账期!$A$44,G1947=账期!$A$45,G1947=账期!$A$46,G1947=账期!$A$48,G1947=账期!$A$50,G1947=账期!$A$51,G1947=账期!$A$52,G1947=账期!$A$53,G1947=账期!$A$54,G1947=账期!$A$56,G1947=账期!$A$57,G1947=账期!$A$58,G1947=账期!$A$59,G1947=账期!$A$60,G1947=账期!$A$61,G1947=账期!$A$62,G1947=账期!$A$63,G1947=账期!$A$64,G1947=账期!$A$66,G1947=账期!$A$67,G1947=账期!$A$68,G1947=账期!$A$70,G1947=账期!$A$71),30,IF(OR(G1947=账期!$A$74,G1947=账期!$A$77,G1947=账期!$A$76,G1947=账期!$A$79,G1947=账期!$A$80,G1947=账期!$A$81,G1947=账期!$A$83,G1947=账期!$A$85,G1947=账期!$A$87,G1947=账期!$A$89,G1947=账期!$A$91),60,IF(OR(G1947=账期!$A$93,G1947=账期!$A$94,G1947=账期!$A$95,G1947=账期!$A$96,G1947=账期!$A$98,G1947=账期!$A$99,G1947=账期!$A$101,G1947=账期!$A$102),90,0)))</f>
        <v>0</v>
      </c>
      <c r="AF1947" s="396"/>
      <c r="AG1947" s="384"/>
      <c r="AH1947" s="396" t="str">
        <f t="shared" si="313"/>
        <v/>
      </c>
    </row>
    <row r="1948" spans="1:34" ht="18" customHeight="1" x14ac:dyDescent="0.25">
      <c r="A1948" s="301" t="str">
        <f t="shared" si="315"/>
        <v/>
      </c>
      <c r="B1948" s="397"/>
      <c r="C1948" s="398"/>
      <c r="D1948" s="399"/>
      <c r="E1948" s="383" t="str">
        <f t="shared" si="311"/>
        <v>C</v>
      </c>
      <c r="F1948" s="383" t="str">
        <f t="shared" si="312"/>
        <v>C</v>
      </c>
      <c r="G1948" s="400"/>
      <c r="H1948" s="385" t="str">
        <f>IF(G1948="","",VLOOKUP(G1948,下拉数据源!J:K,2,0))</f>
        <v/>
      </c>
      <c r="I1948" s="385"/>
      <c r="J1948" s="385"/>
      <c r="K1948" s="386"/>
      <c r="L1948" s="401"/>
      <c r="M1948" s="384"/>
      <c r="N1948" s="384"/>
      <c r="O1948" s="384"/>
      <c r="P1948" s="386"/>
      <c r="Q1948" s="387"/>
      <c r="R1948" s="286"/>
      <c r="S1948" s="388">
        <f t="shared" si="316"/>
        <v>0</v>
      </c>
      <c r="T1948" s="389"/>
      <c r="U1948" s="389">
        <f t="shared" si="314"/>
        <v>0</v>
      </c>
      <c r="V1948" s="451"/>
      <c r="W1948" s="452"/>
      <c r="X1948" s="386"/>
      <c r="Y1948" s="390"/>
      <c r="Z1948" s="391"/>
      <c r="AA1948" s="392"/>
      <c r="AB1948" s="393"/>
      <c r="AC1948" s="394"/>
      <c r="AD1948" s="395">
        <f t="shared" si="317"/>
        <v>0</v>
      </c>
      <c r="AE1948" s="396">
        <f>IF(OR(G1948=账期!$A$18,G1948=账期!$A$20,G1948=账期!$A$22,G1948=账期!$A$24,G1948=账期!$A$25,G1948=账期!$A$27,G1948=账期!$A$26,G1948=账期!$A$28,G1948=账期!$A$30,G1948=账期!$A$32,G1948=账期!$A$34,G1948=账期!$A$35,G1948=账期!$A$37,G1948=账期!$A$39,G1948=账期!$A$40,G1948=账期!$A$41,G1948=账期!$A$42,G1948=账期!$A$43,G1948=账期!$A$44,G1948=账期!$A$45,G1948=账期!$A$46,G1948=账期!$A$48,G1948=账期!$A$50,G1948=账期!$A$51,G1948=账期!$A$52,G1948=账期!$A$53,G1948=账期!$A$54,G1948=账期!$A$56,G1948=账期!$A$57,G1948=账期!$A$58,G1948=账期!$A$59,G1948=账期!$A$60,G1948=账期!$A$61,G1948=账期!$A$62,G1948=账期!$A$63,G1948=账期!$A$64,G1948=账期!$A$66,G1948=账期!$A$67,G1948=账期!$A$68,G1948=账期!$A$70,G1948=账期!$A$71),30,IF(OR(G1948=账期!$A$74,G1948=账期!$A$77,G1948=账期!$A$76,G1948=账期!$A$79,G1948=账期!$A$80,G1948=账期!$A$81,G1948=账期!$A$83,G1948=账期!$A$85,G1948=账期!$A$87,G1948=账期!$A$89,G1948=账期!$A$91),60,IF(OR(G1948=账期!$A$93,G1948=账期!$A$94,G1948=账期!$A$95,G1948=账期!$A$96,G1948=账期!$A$98,G1948=账期!$A$99,G1948=账期!$A$101,G1948=账期!$A$102),90,0)))</f>
        <v>0</v>
      </c>
      <c r="AF1948" s="396"/>
      <c r="AG1948" s="384"/>
      <c r="AH1948" s="396" t="str">
        <f t="shared" si="313"/>
        <v/>
      </c>
    </row>
    <row r="1949" spans="1:34" ht="18" customHeight="1" x14ac:dyDescent="0.25">
      <c r="A1949" s="301" t="str">
        <f t="shared" si="315"/>
        <v/>
      </c>
      <c r="B1949" s="397"/>
      <c r="C1949" s="398"/>
      <c r="D1949" s="399"/>
      <c r="E1949" s="383" t="str">
        <f t="shared" ref="E1949:E2012" si="318">IF(OR(D1949="长飞",D1949="烽火",D1949="特发",D1949="富通",D1949="亨通",G1949="赣州金信诺",G1949="江苏永鼎",G1949="宏安集团"),"A",IF(OR(G1949="广意通讯",G1949="湖北楚天",G1949="宁波格亿达",G1949="通鼎互联",G1949="黄石昌达",G1949="江苏俊知",G1949="珠海汉胜",G1949="武汉电信"),"B","C"))</f>
        <v>C</v>
      </c>
      <c r="F1949" s="383" t="str">
        <f t="shared" ref="F1949:F2012" si="319">IF(OR(G1949="成都大唐",G1949="广东亨通",G1949="江苏亨通",G1949="兰州长飞",G1949="南京华信",G1949="汕头奥星",G1949="特发光网",G1949="武汉长飞",G1949="长春烽火",G1949="广意通讯",G1949="湖北楚天",G1949="宁波格亿达",G1949="通鼎互联",G1949="安徽汉唐",G1949="安徽宜德",G1949="安徽盈通",G1949="成都康宁",G1949="成都中飞",G1949="东莞光佳",G1949="东莞鸿鑫",G1949="烽火博鑫",G1949="佛山星蓝",G1949="广东金桥",G1949="广州联兴",G1949="贵州乾新",G1949="航天电工",G1949="合肥兴联",G1949="湖北宇洪",G1949="江苏奥通",G1949="江苏中远",G1949="宁波辰飞",G1949="宁波汉生",G1949="宁波宇欣",G1949="山东太平洋",G1949="山东特发",G1949="山东永通",G1949="上海朗闻",G1949="上海翼波",G1949="四川天邑",G1949="四川旭泰",G1949="武汉瑞联",G1949="武汉同至",G1949="西安西古",G1949="西安鑫华通",G1949="武汉驿路通",G1949="长光通信",G1949="中电八所",G1949="中电光达",G1949="中利集团",G1949="重庆特发",G1949="舟山安格",G1949="珠海邗秦"),"A",IF(OR(G1949="富通天津",G1949="赣州金信诺",G1949="江苏永鼎",G1949="上海长飞",G1949="特发股份",G1949="武汉烽火",G1949="西安烽火",G1949="长飞中利",G1949="江苏中天",G1949="江西联创",G1949="宁波盈谷",G1949="黄石昌达",G1949="四川长飞"),"B","C"))</f>
        <v>C</v>
      </c>
      <c r="G1949" s="400"/>
      <c r="H1949" s="385" t="str">
        <f>IF(G1949="","",VLOOKUP(G1949,下拉数据源!J:K,2,0))</f>
        <v/>
      </c>
      <c r="I1949" s="385"/>
      <c r="J1949" s="385"/>
      <c r="K1949" s="386"/>
      <c r="L1949" s="401"/>
      <c r="M1949" s="384"/>
      <c r="N1949" s="384"/>
      <c r="O1949" s="384"/>
      <c r="P1949" s="386"/>
      <c r="Q1949" s="387"/>
      <c r="R1949" s="286"/>
      <c r="S1949" s="388">
        <f t="shared" si="316"/>
        <v>0</v>
      </c>
      <c r="T1949" s="389"/>
      <c r="U1949" s="389">
        <f t="shared" si="314"/>
        <v>0</v>
      </c>
      <c r="V1949" s="451"/>
      <c r="W1949" s="452"/>
      <c r="X1949" s="386"/>
      <c r="Y1949" s="390"/>
      <c r="Z1949" s="391"/>
      <c r="AA1949" s="392"/>
      <c r="AB1949" s="393"/>
      <c r="AC1949" s="394"/>
      <c r="AD1949" s="395">
        <f t="shared" si="317"/>
        <v>0</v>
      </c>
      <c r="AE1949" s="396">
        <f>IF(OR(G1949=账期!$A$18,G1949=账期!$A$20,G1949=账期!$A$22,G1949=账期!$A$24,G1949=账期!$A$25,G1949=账期!$A$27,G1949=账期!$A$26,G1949=账期!$A$28,G1949=账期!$A$30,G1949=账期!$A$32,G1949=账期!$A$34,G1949=账期!$A$35,G1949=账期!$A$37,G1949=账期!$A$39,G1949=账期!$A$40,G1949=账期!$A$41,G1949=账期!$A$42,G1949=账期!$A$43,G1949=账期!$A$44,G1949=账期!$A$45,G1949=账期!$A$46,G1949=账期!$A$48,G1949=账期!$A$50,G1949=账期!$A$51,G1949=账期!$A$52,G1949=账期!$A$53,G1949=账期!$A$54,G1949=账期!$A$56,G1949=账期!$A$57,G1949=账期!$A$58,G1949=账期!$A$59,G1949=账期!$A$60,G1949=账期!$A$61,G1949=账期!$A$62,G1949=账期!$A$63,G1949=账期!$A$64,G1949=账期!$A$66,G1949=账期!$A$67,G1949=账期!$A$68,G1949=账期!$A$70,G1949=账期!$A$71),30,IF(OR(G1949=账期!$A$74,G1949=账期!$A$77,G1949=账期!$A$76,G1949=账期!$A$79,G1949=账期!$A$80,G1949=账期!$A$81,G1949=账期!$A$83,G1949=账期!$A$85,G1949=账期!$A$87,G1949=账期!$A$89,G1949=账期!$A$91),60,IF(OR(G1949=账期!$A$93,G1949=账期!$A$94,G1949=账期!$A$95,G1949=账期!$A$96,G1949=账期!$A$98,G1949=账期!$A$99,G1949=账期!$A$101,G1949=账期!$A$102),90,0)))</f>
        <v>0</v>
      </c>
      <c r="AF1949" s="396"/>
      <c r="AG1949" s="384"/>
      <c r="AH1949" s="396" t="str">
        <f t="shared" si="313"/>
        <v/>
      </c>
    </row>
    <row r="1950" spans="1:34" ht="18" customHeight="1" x14ac:dyDescent="0.25">
      <c r="A1950" s="301" t="str">
        <f t="shared" si="315"/>
        <v/>
      </c>
      <c r="B1950" s="397"/>
      <c r="C1950" s="398"/>
      <c r="D1950" s="399"/>
      <c r="E1950" s="383" t="str">
        <f t="shared" si="318"/>
        <v>C</v>
      </c>
      <c r="F1950" s="383" t="str">
        <f t="shared" si="319"/>
        <v>C</v>
      </c>
      <c r="G1950" s="400"/>
      <c r="H1950" s="385" t="str">
        <f>IF(G1950="","",VLOOKUP(G1950,下拉数据源!J:K,2,0))</f>
        <v/>
      </c>
      <c r="I1950" s="385"/>
      <c r="J1950" s="385"/>
      <c r="K1950" s="386"/>
      <c r="L1950" s="401"/>
      <c r="M1950" s="384"/>
      <c r="N1950" s="384"/>
      <c r="O1950" s="384"/>
      <c r="P1950" s="386"/>
      <c r="Q1950" s="387"/>
      <c r="R1950" s="286"/>
      <c r="S1950" s="388">
        <f t="shared" si="316"/>
        <v>0</v>
      </c>
      <c r="T1950" s="389"/>
      <c r="U1950" s="389">
        <f t="shared" si="314"/>
        <v>0</v>
      </c>
      <c r="V1950" s="451"/>
      <c r="W1950" s="452"/>
      <c r="X1950" s="386"/>
      <c r="Y1950" s="390"/>
      <c r="Z1950" s="391"/>
      <c r="AA1950" s="392"/>
      <c r="AB1950" s="393"/>
      <c r="AC1950" s="394"/>
      <c r="AD1950" s="395">
        <f t="shared" si="317"/>
        <v>0</v>
      </c>
      <c r="AE1950" s="396">
        <f>IF(OR(G1950=账期!$A$18,G1950=账期!$A$20,G1950=账期!$A$22,G1950=账期!$A$24,G1950=账期!$A$25,G1950=账期!$A$27,G1950=账期!$A$26,G1950=账期!$A$28,G1950=账期!$A$30,G1950=账期!$A$32,G1950=账期!$A$34,G1950=账期!$A$35,G1950=账期!$A$37,G1950=账期!$A$39,G1950=账期!$A$40,G1950=账期!$A$41,G1950=账期!$A$42,G1950=账期!$A$43,G1950=账期!$A$44,G1950=账期!$A$45,G1950=账期!$A$46,G1950=账期!$A$48,G1950=账期!$A$50,G1950=账期!$A$51,G1950=账期!$A$52,G1950=账期!$A$53,G1950=账期!$A$54,G1950=账期!$A$56,G1950=账期!$A$57,G1950=账期!$A$58,G1950=账期!$A$59,G1950=账期!$A$60,G1950=账期!$A$61,G1950=账期!$A$62,G1950=账期!$A$63,G1950=账期!$A$64,G1950=账期!$A$66,G1950=账期!$A$67,G1950=账期!$A$68,G1950=账期!$A$70,G1950=账期!$A$71),30,IF(OR(G1950=账期!$A$74,G1950=账期!$A$77,G1950=账期!$A$76,G1950=账期!$A$79,G1950=账期!$A$80,G1950=账期!$A$81,G1950=账期!$A$83,G1950=账期!$A$85,G1950=账期!$A$87,G1950=账期!$A$89,G1950=账期!$A$91),60,IF(OR(G1950=账期!$A$93,G1950=账期!$A$94,G1950=账期!$A$95,G1950=账期!$A$96,G1950=账期!$A$98,G1950=账期!$A$99,G1950=账期!$A$101,G1950=账期!$A$102),90,0)))</f>
        <v>0</v>
      </c>
      <c r="AF1950" s="396"/>
      <c r="AG1950" s="384"/>
      <c r="AH1950" s="396" t="str">
        <f t="shared" si="313"/>
        <v/>
      </c>
    </row>
    <row r="1951" spans="1:34" ht="18" customHeight="1" x14ac:dyDescent="0.25">
      <c r="A1951" s="301" t="str">
        <f t="shared" si="315"/>
        <v/>
      </c>
      <c r="B1951" s="397"/>
      <c r="C1951" s="398"/>
      <c r="D1951" s="399"/>
      <c r="E1951" s="383" t="str">
        <f t="shared" si="318"/>
        <v>C</v>
      </c>
      <c r="F1951" s="383" t="str">
        <f t="shared" si="319"/>
        <v>C</v>
      </c>
      <c r="G1951" s="400"/>
      <c r="H1951" s="385" t="str">
        <f>IF(G1951="","",VLOOKUP(G1951,下拉数据源!J:K,2,0))</f>
        <v/>
      </c>
      <c r="I1951" s="385"/>
      <c r="J1951" s="385"/>
      <c r="K1951" s="386"/>
      <c r="L1951" s="401"/>
      <c r="M1951" s="384"/>
      <c r="N1951" s="384"/>
      <c r="O1951" s="384"/>
      <c r="P1951" s="386"/>
      <c r="Q1951" s="387"/>
      <c r="R1951" s="286"/>
      <c r="S1951" s="388">
        <f t="shared" si="316"/>
        <v>0</v>
      </c>
      <c r="T1951" s="389"/>
      <c r="U1951" s="389">
        <f t="shared" si="314"/>
        <v>0</v>
      </c>
      <c r="V1951" s="451"/>
      <c r="W1951" s="452"/>
      <c r="X1951" s="386"/>
      <c r="Y1951" s="390"/>
      <c r="Z1951" s="391"/>
      <c r="AA1951" s="392"/>
      <c r="AB1951" s="393"/>
      <c r="AC1951" s="394"/>
      <c r="AD1951" s="395">
        <f t="shared" si="317"/>
        <v>0</v>
      </c>
      <c r="AE1951" s="396">
        <f>IF(OR(G1951=账期!$A$18,G1951=账期!$A$20,G1951=账期!$A$22,G1951=账期!$A$24,G1951=账期!$A$25,G1951=账期!$A$27,G1951=账期!$A$26,G1951=账期!$A$28,G1951=账期!$A$30,G1951=账期!$A$32,G1951=账期!$A$34,G1951=账期!$A$35,G1951=账期!$A$37,G1951=账期!$A$39,G1951=账期!$A$40,G1951=账期!$A$41,G1951=账期!$A$42,G1951=账期!$A$43,G1951=账期!$A$44,G1951=账期!$A$45,G1951=账期!$A$46,G1951=账期!$A$48,G1951=账期!$A$50,G1951=账期!$A$51,G1951=账期!$A$52,G1951=账期!$A$53,G1951=账期!$A$54,G1951=账期!$A$56,G1951=账期!$A$57,G1951=账期!$A$58,G1951=账期!$A$59,G1951=账期!$A$60,G1951=账期!$A$61,G1951=账期!$A$62,G1951=账期!$A$63,G1951=账期!$A$64,G1951=账期!$A$66,G1951=账期!$A$67,G1951=账期!$A$68,G1951=账期!$A$70,G1951=账期!$A$71),30,IF(OR(G1951=账期!$A$74,G1951=账期!$A$77,G1951=账期!$A$76,G1951=账期!$A$79,G1951=账期!$A$80,G1951=账期!$A$81,G1951=账期!$A$83,G1951=账期!$A$85,G1951=账期!$A$87,G1951=账期!$A$89,G1951=账期!$A$91),60,IF(OR(G1951=账期!$A$93,G1951=账期!$A$94,G1951=账期!$A$95,G1951=账期!$A$96,G1951=账期!$A$98,G1951=账期!$A$99,G1951=账期!$A$101,G1951=账期!$A$102),90,0)))</f>
        <v>0</v>
      </c>
      <c r="AF1951" s="396"/>
      <c r="AG1951" s="384"/>
      <c r="AH1951" s="396" t="str">
        <f t="shared" si="313"/>
        <v/>
      </c>
    </row>
    <row r="1952" spans="1:34" ht="18" customHeight="1" x14ac:dyDescent="0.25">
      <c r="A1952" s="301" t="str">
        <f t="shared" si="315"/>
        <v/>
      </c>
      <c r="B1952" s="397"/>
      <c r="C1952" s="398"/>
      <c r="D1952" s="399"/>
      <c r="E1952" s="383" t="str">
        <f t="shared" si="318"/>
        <v>C</v>
      </c>
      <c r="F1952" s="383" t="str">
        <f t="shared" si="319"/>
        <v>C</v>
      </c>
      <c r="G1952" s="400"/>
      <c r="H1952" s="385" t="str">
        <f>IF(G1952="","",VLOOKUP(G1952,下拉数据源!J:K,2,0))</f>
        <v/>
      </c>
      <c r="I1952" s="385"/>
      <c r="J1952" s="385"/>
      <c r="K1952" s="386"/>
      <c r="L1952" s="401"/>
      <c r="M1952" s="384"/>
      <c r="N1952" s="384"/>
      <c r="O1952" s="384"/>
      <c r="P1952" s="386"/>
      <c r="Q1952" s="387"/>
      <c r="R1952" s="286"/>
      <c r="S1952" s="388">
        <f t="shared" si="316"/>
        <v>0</v>
      </c>
      <c r="T1952" s="389"/>
      <c r="U1952" s="389">
        <f t="shared" si="314"/>
        <v>0</v>
      </c>
      <c r="V1952" s="451"/>
      <c r="W1952" s="452"/>
      <c r="X1952" s="386"/>
      <c r="Y1952" s="390"/>
      <c r="Z1952" s="391"/>
      <c r="AA1952" s="392"/>
      <c r="AB1952" s="393"/>
      <c r="AC1952" s="394"/>
      <c r="AD1952" s="395">
        <f t="shared" si="317"/>
        <v>0</v>
      </c>
      <c r="AE1952" s="396">
        <f>IF(OR(G1952=账期!$A$18,G1952=账期!$A$20,G1952=账期!$A$22,G1952=账期!$A$24,G1952=账期!$A$25,G1952=账期!$A$27,G1952=账期!$A$26,G1952=账期!$A$28,G1952=账期!$A$30,G1952=账期!$A$32,G1952=账期!$A$34,G1952=账期!$A$35,G1952=账期!$A$37,G1952=账期!$A$39,G1952=账期!$A$40,G1952=账期!$A$41,G1952=账期!$A$42,G1952=账期!$A$43,G1952=账期!$A$44,G1952=账期!$A$45,G1952=账期!$A$46,G1952=账期!$A$48,G1952=账期!$A$50,G1952=账期!$A$51,G1952=账期!$A$52,G1952=账期!$A$53,G1952=账期!$A$54,G1952=账期!$A$56,G1952=账期!$A$57,G1952=账期!$A$58,G1952=账期!$A$59,G1952=账期!$A$60,G1952=账期!$A$61,G1952=账期!$A$62,G1952=账期!$A$63,G1952=账期!$A$64,G1952=账期!$A$66,G1952=账期!$A$67,G1952=账期!$A$68,G1952=账期!$A$70,G1952=账期!$A$71),30,IF(OR(G1952=账期!$A$74,G1952=账期!$A$77,G1952=账期!$A$76,G1952=账期!$A$79,G1952=账期!$A$80,G1952=账期!$A$81,G1952=账期!$A$83,G1952=账期!$A$85,G1952=账期!$A$87,G1952=账期!$A$89,G1952=账期!$A$91),60,IF(OR(G1952=账期!$A$93,G1952=账期!$A$94,G1952=账期!$A$95,G1952=账期!$A$96,G1952=账期!$A$98,G1952=账期!$A$99,G1952=账期!$A$101,G1952=账期!$A$102),90,0)))</f>
        <v>0</v>
      </c>
      <c r="AF1952" s="396"/>
      <c r="AG1952" s="384"/>
      <c r="AH1952" s="396" t="str">
        <f t="shared" si="313"/>
        <v/>
      </c>
    </row>
    <row r="1953" spans="1:34" ht="18" customHeight="1" x14ac:dyDescent="0.25">
      <c r="A1953" s="301" t="str">
        <f t="shared" si="315"/>
        <v/>
      </c>
      <c r="B1953" s="397"/>
      <c r="C1953" s="398"/>
      <c r="D1953" s="399"/>
      <c r="E1953" s="383" t="str">
        <f t="shared" si="318"/>
        <v>C</v>
      </c>
      <c r="F1953" s="383" t="str">
        <f t="shared" si="319"/>
        <v>C</v>
      </c>
      <c r="G1953" s="400"/>
      <c r="H1953" s="385" t="str">
        <f>IF(G1953="","",VLOOKUP(G1953,下拉数据源!J:K,2,0))</f>
        <v/>
      </c>
      <c r="I1953" s="385"/>
      <c r="J1953" s="385"/>
      <c r="K1953" s="386"/>
      <c r="L1953" s="401"/>
      <c r="M1953" s="384"/>
      <c r="N1953" s="384"/>
      <c r="O1953" s="384"/>
      <c r="P1953" s="386"/>
      <c r="Q1953" s="387"/>
      <c r="R1953" s="286"/>
      <c r="S1953" s="388">
        <f t="shared" si="316"/>
        <v>0</v>
      </c>
      <c r="T1953" s="389"/>
      <c r="U1953" s="389">
        <f t="shared" si="314"/>
        <v>0</v>
      </c>
      <c r="V1953" s="451"/>
      <c r="W1953" s="452"/>
      <c r="X1953" s="386"/>
      <c r="Y1953" s="390"/>
      <c r="Z1953" s="391"/>
      <c r="AA1953" s="392"/>
      <c r="AB1953" s="393"/>
      <c r="AC1953" s="394"/>
      <c r="AD1953" s="395">
        <f t="shared" si="317"/>
        <v>0</v>
      </c>
      <c r="AE1953" s="396">
        <f>IF(OR(G1953=账期!$A$18,G1953=账期!$A$20,G1953=账期!$A$22,G1953=账期!$A$24,G1953=账期!$A$25,G1953=账期!$A$27,G1953=账期!$A$26,G1953=账期!$A$28,G1953=账期!$A$30,G1953=账期!$A$32,G1953=账期!$A$34,G1953=账期!$A$35,G1953=账期!$A$37,G1953=账期!$A$39,G1953=账期!$A$40,G1953=账期!$A$41,G1953=账期!$A$42,G1953=账期!$A$43,G1953=账期!$A$44,G1953=账期!$A$45,G1953=账期!$A$46,G1953=账期!$A$48,G1953=账期!$A$50,G1953=账期!$A$51,G1953=账期!$A$52,G1953=账期!$A$53,G1953=账期!$A$54,G1953=账期!$A$56,G1953=账期!$A$57,G1953=账期!$A$58,G1953=账期!$A$59,G1953=账期!$A$60,G1953=账期!$A$61,G1953=账期!$A$62,G1953=账期!$A$63,G1953=账期!$A$64,G1953=账期!$A$66,G1953=账期!$A$67,G1953=账期!$A$68,G1953=账期!$A$70,G1953=账期!$A$71),30,IF(OR(G1953=账期!$A$74,G1953=账期!$A$77,G1953=账期!$A$76,G1953=账期!$A$79,G1953=账期!$A$80,G1953=账期!$A$81,G1953=账期!$A$83,G1953=账期!$A$85,G1953=账期!$A$87,G1953=账期!$A$89,G1953=账期!$A$91),60,IF(OR(G1953=账期!$A$93,G1953=账期!$A$94,G1953=账期!$A$95,G1953=账期!$A$96,G1953=账期!$A$98,G1953=账期!$A$99,G1953=账期!$A$101,G1953=账期!$A$102),90,0)))</f>
        <v>0</v>
      </c>
      <c r="AF1953" s="396"/>
      <c r="AG1953" s="384"/>
      <c r="AH1953" s="396" t="str">
        <f t="shared" si="313"/>
        <v/>
      </c>
    </row>
    <row r="1954" spans="1:34" ht="18" customHeight="1" x14ac:dyDescent="0.25">
      <c r="A1954" s="301" t="str">
        <f t="shared" si="315"/>
        <v/>
      </c>
      <c r="B1954" s="397"/>
      <c r="C1954" s="398"/>
      <c r="D1954" s="399"/>
      <c r="E1954" s="383" t="str">
        <f t="shared" si="318"/>
        <v>C</v>
      </c>
      <c r="F1954" s="383" t="str">
        <f t="shared" si="319"/>
        <v>C</v>
      </c>
      <c r="G1954" s="400"/>
      <c r="H1954" s="385" t="str">
        <f>IF(G1954="","",VLOOKUP(G1954,下拉数据源!J:K,2,0))</f>
        <v/>
      </c>
      <c r="I1954" s="385"/>
      <c r="J1954" s="385"/>
      <c r="K1954" s="386"/>
      <c r="L1954" s="401"/>
      <c r="M1954" s="384"/>
      <c r="N1954" s="384"/>
      <c r="O1954" s="384"/>
      <c r="P1954" s="386"/>
      <c r="Q1954" s="387"/>
      <c r="R1954" s="286"/>
      <c r="S1954" s="388">
        <f t="shared" si="316"/>
        <v>0</v>
      </c>
      <c r="T1954" s="389"/>
      <c r="U1954" s="389">
        <f t="shared" si="314"/>
        <v>0</v>
      </c>
      <c r="V1954" s="451"/>
      <c r="W1954" s="452"/>
      <c r="X1954" s="386"/>
      <c r="Y1954" s="390"/>
      <c r="Z1954" s="391"/>
      <c r="AA1954" s="392"/>
      <c r="AB1954" s="393"/>
      <c r="AC1954" s="394"/>
      <c r="AD1954" s="395">
        <f t="shared" si="317"/>
        <v>0</v>
      </c>
      <c r="AE1954" s="396">
        <f>IF(OR(G1954=账期!$A$18,G1954=账期!$A$20,G1954=账期!$A$22,G1954=账期!$A$24,G1954=账期!$A$25,G1954=账期!$A$27,G1954=账期!$A$26,G1954=账期!$A$28,G1954=账期!$A$30,G1954=账期!$A$32,G1954=账期!$A$34,G1954=账期!$A$35,G1954=账期!$A$37,G1954=账期!$A$39,G1954=账期!$A$40,G1954=账期!$A$41,G1954=账期!$A$42,G1954=账期!$A$43,G1954=账期!$A$44,G1954=账期!$A$45,G1954=账期!$A$46,G1954=账期!$A$48,G1954=账期!$A$50,G1954=账期!$A$51,G1954=账期!$A$52,G1954=账期!$A$53,G1954=账期!$A$54,G1954=账期!$A$56,G1954=账期!$A$57,G1954=账期!$A$58,G1954=账期!$A$59,G1954=账期!$A$60,G1954=账期!$A$61,G1954=账期!$A$62,G1954=账期!$A$63,G1954=账期!$A$64,G1954=账期!$A$66,G1954=账期!$A$67,G1954=账期!$A$68,G1954=账期!$A$70,G1954=账期!$A$71),30,IF(OR(G1954=账期!$A$74,G1954=账期!$A$77,G1954=账期!$A$76,G1954=账期!$A$79,G1954=账期!$A$80,G1954=账期!$A$81,G1954=账期!$A$83,G1954=账期!$A$85,G1954=账期!$A$87,G1954=账期!$A$89,G1954=账期!$A$91),60,IF(OR(G1954=账期!$A$93,G1954=账期!$A$94,G1954=账期!$A$95,G1954=账期!$A$96,G1954=账期!$A$98,G1954=账期!$A$99,G1954=账期!$A$101,G1954=账期!$A$102),90,0)))</f>
        <v>0</v>
      </c>
      <c r="AF1954" s="396"/>
      <c r="AG1954" s="384"/>
      <c r="AH1954" s="396" t="str">
        <f t="shared" si="313"/>
        <v/>
      </c>
    </row>
    <row r="1955" spans="1:34" ht="18" customHeight="1" x14ac:dyDescent="0.25">
      <c r="A1955" s="301" t="str">
        <f t="shared" si="315"/>
        <v/>
      </c>
      <c r="B1955" s="397"/>
      <c r="C1955" s="398"/>
      <c r="D1955" s="399"/>
      <c r="E1955" s="383" t="str">
        <f t="shared" si="318"/>
        <v>C</v>
      </c>
      <c r="F1955" s="383" t="str">
        <f t="shared" si="319"/>
        <v>C</v>
      </c>
      <c r="G1955" s="400"/>
      <c r="H1955" s="385" t="str">
        <f>IF(G1955="","",VLOOKUP(G1955,下拉数据源!J:K,2,0))</f>
        <v/>
      </c>
      <c r="I1955" s="385"/>
      <c r="J1955" s="385"/>
      <c r="K1955" s="386"/>
      <c r="L1955" s="401"/>
      <c r="M1955" s="384"/>
      <c r="N1955" s="384"/>
      <c r="O1955" s="384"/>
      <c r="P1955" s="386"/>
      <c r="Q1955" s="387"/>
      <c r="R1955" s="286"/>
      <c r="S1955" s="388">
        <f t="shared" si="316"/>
        <v>0</v>
      </c>
      <c r="T1955" s="389"/>
      <c r="U1955" s="389">
        <f t="shared" si="314"/>
        <v>0</v>
      </c>
      <c r="V1955" s="451"/>
      <c r="W1955" s="452"/>
      <c r="X1955" s="386"/>
      <c r="Y1955" s="390"/>
      <c r="Z1955" s="391"/>
      <c r="AA1955" s="392"/>
      <c r="AB1955" s="393"/>
      <c r="AC1955" s="394"/>
      <c r="AD1955" s="395">
        <f t="shared" si="317"/>
        <v>0</v>
      </c>
      <c r="AE1955" s="396">
        <f>IF(OR(G1955=账期!$A$18,G1955=账期!$A$20,G1955=账期!$A$22,G1955=账期!$A$24,G1955=账期!$A$25,G1955=账期!$A$27,G1955=账期!$A$26,G1955=账期!$A$28,G1955=账期!$A$30,G1955=账期!$A$32,G1955=账期!$A$34,G1955=账期!$A$35,G1955=账期!$A$37,G1955=账期!$A$39,G1955=账期!$A$40,G1955=账期!$A$41,G1955=账期!$A$42,G1955=账期!$A$43,G1955=账期!$A$44,G1955=账期!$A$45,G1955=账期!$A$46,G1955=账期!$A$48,G1955=账期!$A$50,G1955=账期!$A$51,G1955=账期!$A$52,G1955=账期!$A$53,G1955=账期!$A$54,G1955=账期!$A$56,G1955=账期!$A$57,G1955=账期!$A$58,G1955=账期!$A$59,G1955=账期!$A$60,G1955=账期!$A$61,G1955=账期!$A$62,G1955=账期!$A$63,G1955=账期!$A$64,G1955=账期!$A$66,G1955=账期!$A$67,G1955=账期!$A$68,G1955=账期!$A$70,G1955=账期!$A$71),30,IF(OR(G1955=账期!$A$74,G1955=账期!$A$77,G1955=账期!$A$76,G1955=账期!$A$79,G1955=账期!$A$80,G1955=账期!$A$81,G1955=账期!$A$83,G1955=账期!$A$85,G1955=账期!$A$87,G1955=账期!$A$89,G1955=账期!$A$91),60,IF(OR(G1955=账期!$A$93,G1955=账期!$A$94,G1955=账期!$A$95,G1955=账期!$A$96,G1955=账期!$A$98,G1955=账期!$A$99,G1955=账期!$A$101,G1955=账期!$A$102),90,0)))</f>
        <v>0</v>
      </c>
      <c r="AF1955" s="396"/>
      <c r="AG1955" s="384"/>
      <c r="AH1955" s="396" t="str">
        <f t="shared" si="313"/>
        <v/>
      </c>
    </row>
    <row r="1956" spans="1:34" ht="18" customHeight="1" x14ac:dyDescent="0.25">
      <c r="A1956" s="301" t="str">
        <f t="shared" si="315"/>
        <v/>
      </c>
      <c r="B1956" s="397"/>
      <c r="C1956" s="398"/>
      <c r="D1956" s="399"/>
      <c r="E1956" s="383" t="str">
        <f t="shared" si="318"/>
        <v>C</v>
      </c>
      <c r="F1956" s="383" t="str">
        <f t="shared" si="319"/>
        <v>C</v>
      </c>
      <c r="G1956" s="400"/>
      <c r="H1956" s="385" t="str">
        <f>IF(G1956="","",VLOOKUP(G1956,下拉数据源!J:K,2,0))</f>
        <v/>
      </c>
      <c r="I1956" s="385"/>
      <c r="J1956" s="385"/>
      <c r="K1956" s="386"/>
      <c r="L1956" s="401"/>
      <c r="M1956" s="384"/>
      <c r="N1956" s="384"/>
      <c r="O1956" s="384"/>
      <c r="P1956" s="386"/>
      <c r="Q1956" s="387"/>
      <c r="R1956" s="286"/>
      <c r="S1956" s="388">
        <f t="shared" si="316"/>
        <v>0</v>
      </c>
      <c r="T1956" s="389"/>
      <c r="U1956" s="389">
        <f t="shared" si="314"/>
        <v>0</v>
      </c>
      <c r="V1956" s="451"/>
      <c r="W1956" s="452"/>
      <c r="X1956" s="386"/>
      <c r="Y1956" s="390"/>
      <c r="Z1956" s="391"/>
      <c r="AA1956" s="392"/>
      <c r="AB1956" s="393"/>
      <c r="AC1956" s="394"/>
      <c r="AD1956" s="395">
        <f t="shared" si="317"/>
        <v>0</v>
      </c>
      <c r="AE1956" s="396">
        <f>IF(OR(G1956=账期!$A$18,G1956=账期!$A$20,G1956=账期!$A$22,G1956=账期!$A$24,G1956=账期!$A$25,G1956=账期!$A$27,G1956=账期!$A$26,G1956=账期!$A$28,G1956=账期!$A$30,G1956=账期!$A$32,G1956=账期!$A$34,G1956=账期!$A$35,G1956=账期!$A$37,G1956=账期!$A$39,G1956=账期!$A$40,G1956=账期!$A$41,G1956=账期!$A$42,G1956=账期!$A$43,G1956=账期!$A$44,G1956=账期!$A$45,G1956=账期!$A$46,G1956=账期!$A$48,G1956=账期!$A$50,G1956=账期!$A$51,G1956=账期!$A$52,G1956=账期!$A$53,G1956=账期!$A$54,G1956=账期!$A$56,G1956=账期!$A$57,G1956=账期!$A$58,G1956=账期!$A$59,G1956=账期!$A$60,G1956=账期!$A$61,G1956=账期!$A$62,G1956=账期!$A$63,G1956=账期!$A$64,G1956=账期!$A$66,G1956=账期!$A$67,G1956=账期!$A$68,G1956=账期!$A$70,G1956=账期!$A$71),30,IF(OR(G1956=账期!$A$74,G1956=账期!$A$77,G1956=账期!$A$76,G1956=账期!$A$79,G1956=账期!$A$80,G1956=账期!$A$81,G1956=账期!$A$83,G1956=账期!$A$85,G1956=账期!$A$87,G1956=账期!$A$89,G1956=账期!$A$91),60,IF(OR(G1956=账期!$A$93,G1956=账期!$A$94,G1956=账期!$A$95,G1956=账期!$A$96,G1956=账期!$A$98,G1956=账期!$A$99,G1956=账期!$A$101,G1956=账期!$A$102),90,0)))</f>
        <v>0</v>
      </c>
      <c r="AF1956" s="396"/>
      <c r="AG1956" s="384"/>
      <c r="AH1956" s="396" t="str">
        <f t="shared" si="313"/>
        <v/>
      </c>
    </row>
    <row r="1957" spans="1:34" ht="18" customHeight="1" x14ac:dyDescent="0.25">
      <c r="A1957" s="301" t="str">
        <f t="shared" si="315"/>
        <v/>
      </c>
      <c r="B1957" s="397"/>
      <c r="C1957" s="398"/>
      <c r="D1957" s="399"/>
      <c r="E1957" s="383" t="str">
        <f t="shared" si="318"/>
        <v>C</v>
      </c>
      <c r="F1957" s="383" t="str">
        <f t="shared" si="319"/>
        <v>C</v>
      </c>
      <c r="G1957" s="400"/>
      <c r="H1957" s="385" t="str">
        <f>IF(G1957="","",VLOOKUP(G1957,下拉数据源!J:K,2,0))</f>
        <v/>
      </c>
      <c r="I1957" s="385"/>
      <c r="J1957" s="385"/>
      <c r="K1957" s="386"/>
      <c r="L1957" s="401"/>
      <c r="M1957" s="384"/>
      <c r="N1957" s="384"/>
      <c r="O1957" s="384"/>
      <c r="P1957" s="386"/>
      <c r="Q1957" s="387"/>
      <c r="R1957" s="286"/>
      <c r="S1957" s="388">
        <f t="shared" si="316"/>
        <v>0</v>
      </c>
      <c r="T1957" s="389"/>
      <c r="U1957" s="389">
        <f t="shared" si="314"/>
        <v>0</v>
      </c>
      <c r="V1957" s="451"/>
      <c r="W1957" s="452"/>
      <c r="X1957" s="386"/>
      <c r="Y1957" s="390"/>
      <c r="Z1957" s="391"/>
      <c r="AA1957" s="392"/>
      <c r="AB1957" s="393"/>
      <c r="AC1957" s="394"/>
      <c r="AD1957" s="395">
        <f t="shared" si="317"/>
        <v>0</v>
      </c>
      <c r="AE1957" s="396">
        <f>IF(OR(G1957=账期!$A$18,G1957=账期!$A$20,G1957=账期!$A$22,G1957=账期!$A$24,G1957=账期!$A$25,G1957=账期!$A$27,G1957=账期!$A$26,G1957=账期!$A$28,G1957=账期!$A$30,G1957=账期!$A$32,G1957=账期!$A$34,G1957=账期!$A$35,G1957=账期!$A$37,G1957=账期!$A$39,G1957=账期!$A$40,G1957=账期!$A$41,G1957=账期!$A$42,G1957=账期!$A$43,G1957=账期!$A$44,G1957=账期!$A$45,G1957=账期!$A$46,G1957=账期!$A$48,G1957=账期!$A$50,G1957=账期!$A$51,G1957=账期!$A$52,G1957=账期!$A$53,G1957=账期!$A$54,G1957=账期!$A$56,G1957=账期!$A$57,G1957=账期!$A$58,G1957=账期!$A$59,G1957=账期!$A$60,G1957=账期!$A$61,G1957=账期!$A$62,G1957=账期!$A$63,G1957=账期!$A$64,G1957=账期!$A$66,G1957=账期!$A$67,G1957=账期!$A$68,G1957=账期!$A$70,G1957=账期!$A$71),30,IF(OR(G1957=账期!$A$74,G1957=账期!$A$77,G1957=账期!$A$76,G1957=账期!$A$79,G1957=账期!$A$80,G1957=账期!$A$81,G1957=账期!$A$83,G1957=账期!$A$85,G1957=账期!$A$87,G1957=账期!$A$89,G1957=账期!$A$91),60,IF(OR(G1957=账期!$A$93,G1957=账期!$A$94,G1957=账期!$A$95,G1957=账期!$A$96,G1957=账期!$A$98,G1957=账期!$A$99,G1957=账期!$A$101,G1957=账期!$A$102),90,0)))</f>
        <v>0</v>
      </c>
      <c r="AF1957" s="396"/>
      <c r="AG1957" s="384"/>
      <c r="AH1957" s="396" t="str">
        <f t="shared" si="313"/>
        <v/>
      </c>
    </row>
    <row r="1958" spans="1:34" ht="18" customHeight="1" x14ac:dyDescent="0.25">
      <c r="A1958" s="301" t="str">
        <f t="shared" si="315"/>
        <v/>
      </c>
      <c r="B1958" s="397"/>
      <c r="C1958" s="398"/>
      <c r="D1958" s="399"/>
      <c r="E1958" s="383" t="str">
        <f t="shared" si="318"/>
        <v>C</v>
      </c>
      <c r="F1958" s="383" t="str">
        <f t="shared" si="319"/>
        <v>C</v>
      </c>
      <c r="G1958" s="400"/>
      <c r="H1958" s="385" t="str">
        <f>IF(G1958="","",VLOOKUP(G1958,下拉数据源!J:K,2,0))</f>
        <v/>
      </c>
      <c r="I1958" s="385"/>
      <c r="J1958" s="385"/>
      <c r="K1958" s="386"/>
      <c r="L1958" s="401"/>
      <c r="M1958" s="384"/>
      <c r="N1958" s="384"/>
      <c r="O1958" s="384"/>
      <c r="P1958" s="386"/>
      <c r="Q1958" s="387"/>
      <c r="R1958" s="286"/>
      <c r="S1958" s="388">
        <f t="shared" si="316"/>
        <v>0</v>
      </c>
      <c r="T1958" s="389"/>
      <c r="U1958" s="389">
        <f t="shared" si="314"/>
        <v>0</v>
      </c>
      <c r="V1958" s="451"/>
      <c r="W1958" s="452"/>
      <c r="X1958" s="386"/>
      <c r="Y1958" s="390"/>
      <c r="Z1958" s="391"/>
      <c r="AA1958" s="392"/>
      <c r="AB1958" s="393"/>
      <c r="AC1958" s="394"/>
      <c r="AD1958" s="395">
        <f t="shared" si="317"/>
        <v>0</v>
      </c>
      <c r="AE1958" s="396">
        <f>IF(OR(G1958=账期!$A$18,G1958=账期!$A$20,G1958=账期!$A$22,G1958=账期!$A$24,G1958=账期!$A$25,G1958=账期!$A$27,G1958=账期!$A$26,G1958=账期!$A$28,G1958=账期!$A$30,G1958=账期!$A$32,G1958=账期!$A$34,G1958=账期!$A$35,G1958=账期!$A$37,G1958=账期!$A$39,G1958=账期!$A$40,G1958=账期!$A$41,G1958=账期!$A$42,G1958=账期!$A$43,G1958=账期!$A$44,G1958=账期!$A$45,G1958=账期!$A$46,G1958=账期!$A$48,G1958=账期!$A$50,G1958=账期!$A$51,G1958=账期!$A$52,G1958=账期!$A$53,G1958=账期!$A$54,G1958=账期!$A$56,G1958=账期!$A$57,G1958=账期!$A$58,G1958=账期!$A$59,G1958=账期!$A$60,G1958=账期!$A$61,G1958=账期!$A$62,G1958=账期!$A$63,G1958=账期!$A$64,G1958=账期!$A$66,G1958=账期!$A$67,G1958=账期!$A$68,G1958=账期!$A$70,G1958=账期!$A$71),30,IF(OR(G1958=账期!$A$74,G1958=账期!$A$77,G1958=账期!$A$76,G1958=账期!$A$79,G1958=账期!$A$80,G1958=账期!$A$81,G1958=账期!$A$83,G1958=账期!$A$85,G1958=账期!$A$87,G1958=账期!$A$89,G1958=账期!$A$91),60,IF(OR(G1958=账期!$A$93,G1958=账期!$A$94,G1958=账期!$A$95,G1958=账期!$A$96,G1958=账期!$A$98,G1958=账期!$A$99,G1958=账期!$A$101,G1958=账期!$A$102),90,0)))</f>
        <v>0</v>
      </c>
      <c r="AF1958" s="396"/>
      <c r="AG1958" s="384"/>
      <c r="AH1958" s="396" t="str">
        <f t="shared" si="313"/>
        <v/>
      </c>
    </row>
    <row r="1959" spans="1:34" ht="18" customHeight="1" x14ac:dyDescent="0.25">
      <c r="A1959" s="301" t="str">
        <f t="shared" si="315"/>
        <v/>
      </c>
      <c r="B1959" s="397"/>
      <c r="C1959" s="398"/>
      <c r="D1959" s="399"/>
      <c r="E1959" s="383" t="str">
        <f t="shared" si="318"/>
        <v>C</v>
      </c>
      <c r="F1959" s="383" t="str">
        <f t="shared" si="319"/>
        <v>C</v>
      </c>
      <c r="G1959" s="400"/>
      <c r="H1959" s="385" t="str">
        <f>IF(G1959="","",VLOOKUP(G1959,下拉数据源!J:K,2,0))</f>
        <v/>
      </c>
      <c r="I1959" s="385"/>
      <c r="J1959" s="385"/>
      <c r="K1959" s="386"/>
      <c r="L1959" s="401"/>
      <c r="M1959" s="384"/>
      <c r="N1959" s="384"/>
      <c r="O1959" s="384"/>
      <c r="P1959" s="386"/>
      <c r="Q1959" s="387"/>
      <c r="R1959" s="286"/>
      <c r="S1959" s="388">
        <f t="shared" si="316"/>
        <v>0</v>
      </c>
      <c r="T1959" s="389"/>
      <c r="U1959" s="389">
        <f t="shared" si="314"/>
        <v>0</v>
      </c>
      <c r="V1959" s="451"/>
      <c r="W1959" s="452"/>
      <c r="X1959" s="386"/>
      <c r="Y1959" s="390"/>
      <c r="Z1959" s="391"/>
      <c r="AA1959" s="392"/>
      <c r="AB1959" s="393"/>
      <c r="AC1959" s="394"/>
      <c r="AD1959" s="395">
        <f t="shared" si="317"/>
        <v>0</v>
      </c>
      <c r="AE1959" s="396">
        <f>IF(OR(G1959=账期!$A$18,G1959=账期!$A$20,G1959=账期!$A$22,G1959=账期!$A$24,G1959=账期!$A$25,G1959=账期!$A$27,G1959=账期!$A$26,G1959=账期!$A$28,G1959=账期!$A$30,G1959=账期!$A$32,G1959=账期!$A$34,G1959=账期!$A$35,G1959=账期!$A$37,G1959=账期!$A$39,G1959=账期!$A$40,G1959=账期!$A$41,G1959=账期!$A$42,G1959=账期!$A$43,G1959=账期!$A$44,G1959=账期!$A$45,G1959=账期!$A$46,G1959=账期!$A$48,G1959=账期!$A$50,G1959=账期!$A$51,G1959=账期!$A$52,G1959=账期!$A$53,G1959=账期!$A$54,G1959=账期!$A$56,G1959=账期!$A$57,G1959=账期!$A$58,G1959=账期!$A$59,G1959=账期!$A$60,G1959=账期!$A$61,G1959=账期!$A$62,G1959=账期!$A$63,G1959=账期!$A$64,G1959=账期!$A$66,G1959=账期!$A$67,G1959=账期!$A$68,G1959=账期!$A$70,G1959=账期!$A$71),30,IF(OR(G1959=账期!$A$74,G1959=账期!$A$77,G1959=账期!$A$76,G1959=账期!$A$79,G1959=账期!$A$80,G1959=账期!$A$81,G1959=账期!$A$83,G1959=账期!$A$85,G1959=账期!$A$87,G1959=账期!$A$89,G1959=账期!$A$91),60,IF(OR(G1959=账期!$A$93,G1959=账期!$A$94,G1959=账期!$A$95,G1959=账期!$A$96,G1959=账期!$A$98,G1959=账期!$A$99,G1959=账期!$A$101,G1959=账期!$A$102),90,0)))</f>
        <v>0</v>
      </c>
      <c r="AF1959" s="396"/>
      <c r="AG1959" s="384"/>
      <c r="AH1959" s="396" t="str">
        <f t="shared" ref="AH1959:AH2022" si="320">IF(AG1959="华东","徐绪盛",IF(AG1959="华南","柯童柱",IF(AG1959="华中","杭得利",IF(AG1959="西南","张军",IF(AG1959="华北","石浩宇","")))))</f>
        <v/>
      </c>
    </row>
    <row r="1960" spans="1:34" ht="18" customHeight="1" x14ac:dyDescent="0.25">
      <c r="A1960" s="301" t="str">
        <f t="shared" si="315"/>
        <v/>
      </c>
      <c r="B1960" s="397"/>
      <c r="C1960" s="398"/>
      <c r="D1960" s="399"/>
      <c r="E1960" s="383" t="str">
        <f t="shared" si="318"/>
        <v>C</v>
      </c>
      <c r="F1960" s="383" t="str">
        <f t="shared" si="319"/>
        <v>C</v>
      </c>
      <c r="G1960" s="400"/>
      <c r="H1960" s="385" t="str">
        <f>IF(G1960="","",VLOOKUP(G1960,下拉数据源!J:K,2,0))</f>
        <v/>
      </c>
      <c r="I1960" s="385"/>
      <c r="J1960" s="385"/>
      <c r="K1960" s="386"/>
      <c r="L1960" s="401"/>
      <c r="M1960" s="384"/>
      <c r="N1960" s="384"/>
      <c r="O1960" s="384"/>
      <c r="P1960" s="386"/>
      <c r="Q1960" s="387"/>
      <c r="R1960" s="286"/>
      <c r="S1960" s="388">
        <f t="shared" si="316"/>
        <v>0</v>
      </c>
      <c r="T1960" s="389"/>
      <c r="U1960" s="389">
        <f t="shared" si="314"/>
        <v>0</v>
      </c>
      <c r="V1960" s="451"/>
      <c r="W1960" s="452"/>
      <c r="X1960" s="386"/>
      <c r="Y1960" s="390"/>
      <c r="Z1960" s="391"/>
      <c r="AA1960" s="392"/>
      <c r="AB1960" s="393"/>
      <c r="AC1960" s="394"/>
      <c r="AD1960" s="395">
        <f t="shared" si="317"/>
        <v>0</v>
      </c>
      <c r="AE1960" s="396">
        <f>IF(OR(G1960=账期!$A$18,G1960=账期!$A$20,G1960=账期!$A$22,G1960=账期!$A$24,G1960=账期!$A$25,G1960=账期!$A$27,G1960=账期!$A$26,G1960=账期!$A$28,G1960=账期!$A$30,G1960=账期!$A$32,G1960=账期!$A$34,G1960=账期!$A$35,G1960=账期!$A$37,G1960=账期!$A$39,G1960=账期!$A$40,G1960=账期!$A$41,G1960=账期!$A$42,G1960=账期!$A$43,G1960=账期!$A$44,G1960=账期!$A$45,G1960=账期!$A$46,G1960=账期!$A$48,G1960=账期!$A$50,G1960=账期!$A$51,G1960=账期!$A$52,G1960=账期!$A$53,G1960=账期!$A$54,G1960=账期!$A$56,G1960=账期!$A$57,G1960=账期!$A$58,G1960=账期!$A$59,G1960=账期!$A$60,G1960=账期!$A$61,G1960=账期!$A$62,G1960=账期!$A$63,G1960=账期!$A$64,G1960=账期!$A$66,G1960=账期!$A$67,G1960=账期!$A$68,G1960=账期!$A$70,G1960=账期!$A$71),30,IF(OR(G1960=账期!$A$74,G1960=账期!$A$77,G1960=账期!$A$76,G1960=账期!$A$79,G1960=账期!$A$80,G1960=账期!$A$81,G1960=账期!$A$83,G1960=账期!$A$85,G1960=账期!$A$87,G1960=账期!$A$89,G1960=账期!$A$91),60,IF(OR(G1960=账期!$A$93,G1960=账期!$A$94,G1960=账期!$A$95,G1960=账期!$A$96,G1960=账期!$A$98,G1960=账期!$A$99,G1960=账期!$A$101,G1960=账期!$A$102),90,0)))</f>
        <v>0</v>
      </c>
      <c r="AF1960" s="396"/>
      <c r="AG1960" s="384"/>
      <c r="AH1960" s="396" t="str">
        <f t="shared" si="320"/>
        <v/>
      </c>
    </row>
    <row r="1961" spans="1:34" ht="18" customHeight="1" x14ac:dyDescent="0.25">
      <c r="A1961" s="301" t="str">
        <f t="shared" si="315"/>
        <v/>
      </c>
      <c r="B1961" s="397"/>
      <c r="C1961" s="398"/>
      <c r="D1961" s="399"/>
      <c r="E1961" s="383" t="str">
        <f t="shared" si="318"/>
        <v>C</v>
      </c>
      <c r="F1961" s="383" t="str">
        <f t="shared" si="319"/>
        <v>C</v>
      </c>
      <c r="G1961" s="400"/>
      <c r="H1961" s="385" t="str">
        <f>IF(G1961="","",VLOOKUP(G1961,下拉数据源!J:K,2,0))</f>
        <v/>
      </c>
      <c r="I1961" s="385"/>
      <c r="J1961" s="385"/>
      <c r="K1961" s="386"/>
      <c r="L1961" s="401"/>
      <c r="M1961" s="384"/>
      <c r="N1961" s="384"/>
      <c r="O1961" s="384"/>
      <c r="P1961" s="386"/>
      <c r="Q1961" s="387"/>
      <c r="R1961" s="286"/>
      <c r="S1961" s="388">
        <f t="shared" si="316"/>
        <v>0</v>
      </c>
      <c r="T1961" s="389"/>
      <c r="U1961" s="389">
        <f t="shared" si="314"/>
        <v>0</v>
      </c>
      <c r="V1961" s="451"/>
      <c r="W1961" s="452"/>
      <c r="X1961" s="386"/>
      <c r="Y1961" s="390"/>
      <c r="Z1961" s="391"/>
      <c r="AA1961" s="392"/>
      <c r="AB1961" s="393"/>
      <c r="AC1961" s="394"/>
      <c r="AD1961" s="395">
        <f t="shared" si="317"/>
        <v>0</v>
      </c>
      <c r="AE1961" s="396">
        <f>IF(OR(G1961=账期!$A$18,G1961=账期!$A$20,G1961=账期!$A$22,G1961=账期!$A$24,G1961=账期!$A$25,G1961=账期!$A$27,G1961=账期!$A$26,G1961=账期!$A$28,G1961=账期!$A$30,G1961=账期!$A$32,G1961=账期!$A$34,G1961=账期!$A$35,G1961=账期!$A$37,G1961=账期!$A$39,G1961=账期!$A$40,G1961=账期!$A$41,G1961=账期!$A$42,G1961=账期!$A$43,G1961=账期!$A$44,G1961=账期!$A$45,G1961=账期!$A$46,G1961=账期!$A$48,G1961=账期!$A$50,G1961=账期!$A$51,G1961=账期!$A$52,G1961=账期!$A$53,G1961=账期!$A$54,G1961=账期!$A$56,G1961=账期!$A$57,G1961=账期!$A$58,G1961=账期!$A$59,G1961=账期!$A$60,G1961=账期!$A$61,G1961=账期!$A$62,G1961=账期!$A$63,G1961=账期!$A$64,G1961=账期!$A$66,G1961=账期!$A$67,G1961=账期!$A$68,G1961=账期!$A$70,G1961=账期!$A$71),30,IF(OR(G1961=账期!$A$74,G1961=账期!$A$77,G1961=账期!$A$76,G1961=账期!$A$79,G1961=账期!$A$80,G1961=账期!$A$81,G1961=账期!$A$83,G1961=账期!$A$85,G1961=账期!$A$87,G1961=账期!$A$89,G1961=账期!$A$91),60,IF(OR(G1961=账期!$A$93,G1961=账期!$A$94,G1961=账期!$A$95,G1961=账期!$A$96,G1961=账期!$A$98,G1961=账期!$A$99,G1961=账期!$A$101,G1961=账期!$A$102),90,0)))</f>
        <v>0</v>
      </c>
      <c r="AF1961" s="396"/>
      <c r="AG1961" s="384"/>
      <c r="AH1961" s="396" t="str">
        <f t="shared" si="320"/>
        <v/>
      </c>
    </row>
    <row r="1962" spans="1:34" ht="18" customHeight="1" x14ac:dyDescent="0.25">
      <c r="A1962" s="301" t="str">
        <f t="shared" si="315"/>
        <v/>
      </c>
      <c r="B1962" s="397"/>
      <c r="C1962" s="398"/>
      <c r="D1962" s="399"/>
      <c r="E1962" s="383" t="str">
        <f t="shared" si="318"/>
        <v>C</v>
      </c>
      <c r="F1962" s="383" t="str">
        <f t="shared" si="319"/>
        <v>C</v>
      </c>
      <c r="G1962" s="400"/>
      <c r="H1962" s="385" t="str">
        <f>IF(G1962="","",VLOOKUP(G1962,下拉数据源!J:K,2,0))</f>
        <v/>
      </c>
      <c r="I1962" s="385"/>
      <c r="J1962" s="385"/>
      <c r="K1962" s="386"/>
      <c r="L1962" s="401"/>
      <c r="M1962" s="384"/>
      <c r="N1962" s="384"/>
      <c r="O1962" s="384"/>
      <c r="P1962" s="386"/>
      <c r="Q1962" s="387"/>
      <c r="R1962" s="286"/>
      <c r="S1962" s="388">
        <f t="shared" si="316"/>
        <v>0</v>
      </c>
      <c r="T1962" s="389"/>
      <c r="U1962" s="389">
        <f t="shared" si="314"/>
        <v>0</v>
      </c>
      <c r="V1962" s="451"/>
      <c r="W1962" s="452"/>
      <c r="X1962" s="386"/>
      <c r="Y1962" s="390"/>
      <c r="Z1962" s="391"/>
      <c r="AA1962" s="392"/>
      <c r="AB1962" s="393"/>
      <c r="AC1962" s="394"/>
      <c r="AD1962" s="395">
        <f t="shared" si="317"/>
        <v>0</v>
      </c>
      <c r="AE1962" s="396">
        <f>IF(OR(G1962=账期!$A$18,G1962=账期!$A$20,G1962=账期!$A$22,G1962=账期!$A$24,G1962=账期!$A$25,G1962=账期!$A$27,G1962=账期!$A$26,G1962=账期!$A$28,G1962=账期!$A$30,G1962=账期!$A$32,G1962=账期!$A$34,G1962=账期!$A$35,G1962=账期!$A$37,G1962=账期!$A$39,G1962=账期!$A$40,G1962=账期!$A$41,G1962=账期!$A$42,G1962=账期!$A$43,G1962=账期!$A$44,G1962=账期!$A$45,G1962=账期!$A$46,G1962=账期!$A$48,G1962=账期!$A$50,G1962=账期!$A$51,G1962=账期!$A$52,G1962=账期!$A$53,G1962=账期!$A$54,G1962=账期!$A$56,G1962=账期!$A$57,G1962=账期!$A$58,G1962=账期!$A$59,G1962=账期!$A$60,G1962=账期!$A$61,G1962=账期!$A$62,G1962=账期!$A$63,G1962=账期!$A$64,G1962=账期!$A$66,G1962=账期!$A$67,G1962=账期!$A$68,G1962=账期!$A$70,G1962=账期!$A$71),30,IF(OR(G1962=账期!$A$74,G1962=账期!$A$77,G1962=账期!$A$76,G1962=账期!$A$79,G1962=账期!$A$80,G1962=账期!$A$81,G1962=账期!$A$83,G1962=账期!$A$85,G1962=账期!$A$87,G1962=账期!$A$89,G1962=账期!$A$91),60,IF(OR(G1962=账期!$A$93,G1962=账期!$A$94,G1962=账期!$A$95,G1962=账期!$A$96,G1962=账期!$A$98,G1962=账期!$A$99,G1962=账期!$A$101,G1962=账期!$A$102),90,0)))</f>
        <v>0</v>
      </c>
      <c r="AF1962" s="396"/>
      <c r="AG1962" s="384"/>
      <c r="AH1962" s="396" t="str">
        <f t="shared" si="320"/>
        <v/>
      </c>
    </row>
    <row r="1963" spans="1:34" ht="18" customHeight="1" x14ac:dyDescent="0.25">
      <c r="A1963" s="301" t="str">
        <f t="shared" si="315"/>
        <v/>
      </c>
      <c r="B1963" s="397"/>
      <c r="C1963" s="398"/>
      <c r="D1963" s="399"/>
      <c r="E1963" s="383" t="str">
        <f t="shared" si="318"/>
        <v>C</v>
      </c>
      <c r="F1963" s="383" t="str">
        <f t="shared" si="319"/>
        <v>C</v>
      </c>
      <c r="G1963" s="400"/>
      <c r="H1963" s="385" t="str">
        <f>IF(G1963="","",VLOOKUP(G1963,下拉数据源!J:K,2,0))</f>
        <v/>
      </c>
      <c r="I1963" s="385"/>
      <c r="J1963" s="385"/>
      <c r="K1963" s="386"/>
      <c r="L1963" s="401"/>
      <c r="M1963" s="384"/>
      <c r="N1963" s="384"/>
      <c r="O1963" s="384"/>
      <c r="P1963" s="386"/>
      <c r="Q1963" s="387"/>
      <c r="R1963" s="286"/>
      <c r="S1963" s="388">
        <f t="shared" si="316"/>
        <v>0</v>
      </c>
      <c r="T1963" s="389"/>
      <c r="U1963" s="389">
        <f t="shared" si="314"/>
        <v>0</v>
      </c>
      <c r="V1963" s="451"/>
      <c r="W1963" s="452"/>
      <c r="X1963" s="386"/>
      <c r="Y1963" s="390"/>
      <c r="Z1963" s="391"/>
      <c r="AA1963" s="392"/>
      <c r="AB1963" s="393"/>
      <c r="AC1963" s="394"/>
      <c r="AD1963" s="395">
        <f t="shared" si="317"/>
        <v>0</v>
      </c>
      <c r="AE1963" s="396">
        <f>IF(OR(G1963=账期!$A$18,G1963=账期!$A$20,G1963=账期!$A$22,G1963=账期!$A$24,G1963=账期!$A$25,G1963=账期!$A$27,G1963=账期!$A$26,G1963=账期!$A$28,G1963=账期!$A$30,G1963=账期!$A$32,G1963=账期!$A$34,G1963=账期!$A$35,G1963=账期!$A$37,G1963=账期!$A$39,G1963=账期!$A$40,G1963=账期!$A$41,G1963=账期!$A$42,G1963=账期!$A$43,G1963=账期!$A$44,G1963=账期!$A$45,G1963=账期!$A$46,G1963=账期!$A$48,G1963=账期!$A$50,G1963=账期!$A$51,G1963=账期!$A$52,G1963=账期!$A$53,G1963=账期!$A$54,G1963=账期!$A$56,G1963=账期!$A$57,G1963=账期!$A$58,G1963=账期!$A$59,G1963=账期!$A$60,G1963=账期!$A$61,G1963=账期!$A$62,G1963=账期!$A$63,G1963=账期!$A$64,G1963=账期!$A$66,G1963=账期!$A$67,G1963=账期!$A$68,G1963=账期!$A$70,G1963=账期!$A$71),30,IF(OR(G1963=账期!$A$74,G1963=账期!$A$77,G1963=账期!$A$76,G1963=账期!$A$79,G1963=账期!$A$80,G1963=账期!$A$81,G1963=账期!$A$83,G1963=账期!$A$85,G1963=账期!$A$87,G1963=账期!$A$89,G1963=账期!$A$91),60,IF(OR(G1963=账期!$A$93,G1963=账期!$A$94,G1963=账期!$A$95,G1963=账期!$A$96,G1963=账期!$A$98,G1963=账期!$A$99,G1963=账期!$A$101,G1963=账期!$A$102),90,0)))</f>
        <v>0</v>
      </c>
      <c r="AF1963" s="396"/>
      <c r="AG1963" s="384"/>
      <c r="AH1963" s="396" t="str">
        <f t="shared" si="320"/>
        <v/>
      </c>
    </row>
    <row r="1964" spans="1:34" ht="18" customHeight="1" x14ac:dyDescent="0.25">
      <c r="A1964" s="301" t="str">
        <f t="shared" si="315"/>
        <v/>
      </c>
      <c r="B1964" s="397"/>
      <c r="C1964" s="398"/>
      <c r="D1964" s="399"/>
      <c r="E1964" s="383" t="str">
        <f t="shared" si="318"/>
        <v>C</v>
      </c>
      <c r="F1964" s="383" t="str">
        <f t="shared" si="319"/>
        <v>C</v>
      </c>
      <c r="G1964" s="400"/>
      <c r="H1964" s="385" t="str">
        <f>IF(G1964="","",VLOOKUP(G1964,下拉数据源!J:K,2,0))</f>
        <v/>
      </c>
      <c r="I1964" s="385"/>
      <c r="J1964" s="385"/>
      <c r="K1964" s="386"/>
      <c r="L1964" s="401"/>
      <c r="M1964" s="384"/>
      <c r="N1964" s="384"/>
      <c r="O1964" s="384"/>
      <c r="P1964" s="386"/>
      <c r="Q1964" s="387"/>
      <c r="R1964" s="286"/>
      <c r="S1964" s="388">
        <f t="shared" si="316"/>
        <v>0</v>
      </c>
      <c r="T1964" s="389"/>
      <c r="U1964" s="389">
        <f t="shared" si="314"/>
        <v>0</v>
      </c>
      <c r="V1964" s="451"/>
      <c r="W1964" s="452"/>
      <c r="X1964" s="386"/>
      <c r="Y1964" s="390"/>
      <c r="Z1964" s="391"/>
      <c r="AA1964" s="392"/>
      <c r="AB1964" s="393"/>
      <c r="AC1964" s="394"/>
      <c r="AD1964" s="395">
        <f t="shared" si="317"/>
        <v>0</v>
      </c>
      <c r="AE1964" s="396">
        <f>IF(OR(G1964=账期!$A$18,G1964=账期!$A$20,G1964=账期!$A$22,G1964=账期!$A$24,G1964=账期!$A$25,G1964=账期!$A$27,G1964=账期!$A$26,G1964=账期!$A$28,G1964=账期!$A$30,G1964=账期!$A$32,G1964=账期!$A$34,G1964=账期!$A$35,G1964=账期!$A$37,G1964=账期!$A$39,G1964=账期!$A$40,G1964=账期!$A$41,G1964=账期!$A$42,G1964=账期!$A$43,G1964=账期!$A$44,G1964=账期!$A$45,G1964=账期!$A$46,G1964=账期!$A$48,G1964=账期!$A$50,G1964=账期!$A$51,G1964=账期!$A$52,G1964=账期!$A$53,G1964=账期!$A$54,G1964=账期!$A$56,G1964=账期!$A$57,G1964=账期!$A$58,G1964=账期!$A$59,G1964=账期!$A$60,G1964=账期!$A$61,G1964=账期!$A$62,G1964=账期!$A$63,G1964=账期!$A$64,G1964=账期!$A$66,G1964=账期!$A$67,G1964=账期!$A$68,G1964=账期!$A$70,G1964=账期!$A$71),30,IF(OR(G1964=账期!$A$74,G1964=账期!$A$77,G1964=账期!$A$76,G1964=账期!$A$79,G1964=账期!$A$80,G1964=账期!$A$81,G1964=账期!$A$83,G1964=账期!$A$85,G1964=账期!$A$87,G1964=账期!$A$89,G1964=账期!$A$91),60,IF(OR(G1964=账期!$A$93,G1964=账期!$A$94,G1964=账期!$A$95,G1964=账期!$A$96,G1964=账期!$A$98,G1964=账期!$A$99,G1964=账期!$A$101,G1964=账期!$A$102),90,0)))</f>
        <v>0</v>
      </c>
      <c r="AF1964" s="396"/>
      <c r="AG1964" s="384"/>
      <c r="AH1964" s="396" t="str">
        <f t="shared" si="320"/>
        <v/>
      </c>
    </row>
    <row r="1965" spans="1:34" ht="18" customHeight="1" x14ac:dyDescent="0.25">
      <c r="A1965" s="301" t="str">
        <f t="shared" si="315"/>
        <v/>
      </c>
      <c r="B1965" s="397"/>
      <c r="C1965" s="398"/>
      <c r="D1965" s="399"/>
      <c r="E1965" s="383" t="str">
        <f t="shared" si="318"/>
        <v>C</v>
      </c>
      <c r="F1965" s="383" t="str">
        <f t="shared" si="319"/>
        <v>C</v>
      </c>
      <c r="G1965" s="400"/>
      <c r="H1965" s="385" t="str">
        <f>IF(G1965="","",VLOOKUP(G1965,下拉数据源!J:K,2,0))</f>
        <v/>
      </c>
      <c r="I1965" s="385"/>
      <c r="J1965" s="385"/>
      <c r="K1965" s="386"/>
      <c r="L1965" s="401"/>
      <c r="M1965" s="384"/>
      <c r="N1965" s="384"/>
      <c r="O1965" s="384"/>
      <c r="P1965" s="386"/>
      <c r="Q1965" s="387"/>
      <c r="R1965" s="286"/>
      <c r="S1965" s="388">
        <f t="shared" si="316"/>
        <v>0</v>
      </c>
      <c r="T1965" s="389"/>
      <c r="U1965" s="389">
        <f t="shared" si="314"/>
        <v>0</v>
      </c>
      <c r="V1965" s="451"/>
      <c r="W1965" s="452"/>
      <c r="X1965" s="386"/>
      <c r="Y1965" s="390"/>
      <c r="Z1965" s="391"/>
      <c r="AA1965" s="392"/>
      <c r="AB1965" s="393"/>
      <c r="AC1965" s="394"/>
      <c r="AD1965" s="395">
        <f t="shared" si="317"/>
        <v>0</v>
      </c>
      <c r="AE1965" s="396">
        <f>IF(OR(G1965=账期!$A$18,G1965=账期!$A$20,G1965=账期!$A$22,G1965=账期!$A$24,G1965=账期!$A$25,G1965=账期!$A$27,G1965=账期!$A$26,G1965=账期!$A$28,G1965=账期!$A$30,G1965=账期!$A$32,G1965=账期!$A$34,G1965=账期!$A$35,G1965=账期!$A$37,G1965=账期!$A$39,G1965=账期!$A$40,G1965=账期!$A$41,G1965=账期!$A$42,G1965=账期!$A$43,G1965=账期!$A$44,G1965=账期!$A$45,G1965=账期!$A$46,G1965=账期!$A$48,G1965=账期!$A$50,G1965=账期!$A$51,G1965=账期!$A$52,G1965=账期!$A$53,G1965=账期!$A$54,G1965=账期!$A$56,G1965=账期!$A$57,G1965=账期!$A$58,G1965=账期!$A$59,G1965=账期!$A$60,G1965=账期!$A$61,G1965=账期!$A$62,G1965=账期!$A$63,G1965=账期!$A$64,G1965=账期!$A$66,G1965=账期!$A$67,G1965=账期!$A$68,G1965=账期!$A$70,G1965=账期!$A$71),30,IF(OR(G1965=账期!$A$74,G1965=账期!$A$77,G1965=账期!$A$76,G1965=账期!$A$79,G1965=账期!$A$80,G1965=账期!$A$81,G1965=账期!$A$83,G1965=账期!$A$85,G1965=账期!$A$87,G1965=账期!$A$89,G1965=账期!$A$91),60,IF(OR(G1965=账期!$A$93,G1965=账期!$A$94,G1965=账期!$A$95,G1965=账期!$A$96,G1965=账期!$A$98,G1965=账期!$A$99,G1965=账期!$A$101,G1965=账期!$A$102),90,0)))</f>
        <v>0</v>
      </c>
      <c r="AF1965" s="396"/>
      <c r="AG1965" s="384"/>
      <c r="AH1965" s="396" t="str">
        <f t="shared" si="320"/>
        <v/>
      </c>
    </row>
    <row r="1966" spans="1:34" ht="18" customHeight="1" x14ac:dyDescent="0.25">
      <c r="A1966" s="301" t="str">
        <f t="shared" si="315"/>
        <v/>
      </c>
      <c r="B1966" s="397"/>
      <c r="C1966" s="398"/>
      <c r="D1966" s="399"/>
      <c r="E1966" s="383" t="str">
        <f t="shared" si="318"/>
        <v>C</v>
      </c>
      <c r="F1966" s="383" t="str">
        <f t="shared" si="319"/>
        <v>C</v>
      </c>
      <c r="G1966" s="400"/>
      <c r="H1966" s="385" t="str">
        <f>IF(G1966="","",VLOOKUP(G1966,下拉数据源!J:K,2,0))</f>
        <v/>
      </c>
      <c r="I1966" s="385"/>
      <c r="J1966" s="385"/>
      <c r="K1966" s="386"/>
      <c r="L1966" s="401"/>
      <c r="M1966" s="384"/>
      <c r="N1966" s="384"/>
      <c r="O1966" s="384"/>
      <c r="P1966" s="386"/>
      <c r="Q1966" s="387"/>
      <c r="R1966" s="286"/>
      <c r="S1966" s="388">
        <f t="shared" si="316"/>
        <v>0</v>
      </c>
      <c r="T1966" s="389"/>
      <c r="U1966" s="389">
        <f t="shared" si="314"/>
        <v>0</v>
      </c>
      <c r="V1966" s="451"/>
      <c r="W1966" s="452"/>
      <c r="X1966" s="386"/>
      <c r="Y1966" s="390"/>
      <c r="Z1966" s="391"/>
      <c r="AA1966" s="392"/>
      <c r="AB1966" s="393"/>
      <c r="AC1966" s="394"/>
      <c r="AD1966" s="395">
        <f t="shared" si="317"/>
        <v>0</v>
      </c>
      <c r="AE1966" s="396">
        <f>IF(OR(G1966=账期!$A$18,G1966=账期!$A$20,G1966=账期!$A$22,G1966=账期!$A$24,G1966=账期!$A$25,G1966=账期!$A$27,G1966=账期!$A$26,G1966=账期!$A$28,G1966=账期!$A$30,G1966=账期!$A$32,G1966=账期!$A$34,G1966=账期!$A$35,G1966=账期!$A$37,G1966=账期!$A$39,G1966=账期!$A$40,G1966=账期!$A$41,G1966=账期!$A$42,G1966=账期!$A$43,G1966=账期!$A$44,G1966=账期!$A$45,G1966=账期!$A$46,G1966=账期!$A$48,G1966=账期!$A$50,G1966=账期!$A$51,G1966=账期!$A$52,G1966=账期!$A$53,G1966=账期!$A$54,G1966=账期!$A$56,G1966=账期!$A$57,G1966=账期!$A$58,G1966=账期!$A$59,G1966=账期!$A$60,G1966=账期!$A$61,G1966=账期!$A$62,G1966=账期!$A$63,G1966=账期!$A$64,G1966=账期!$A$66,G1966=账期!$A$67,G1966=账期!$A$68,G1966=账期!$A$70,G1966=账期!$A$71),30,IF(OR(G1966=账期!$A$74,G1966=账期!$A$77,G1966=账期!$A$76,G1966=账期!$A$79,G1966=账期!$A$80,G1966=账期!$A$81,G1966=账期!$A$83,G1966=账期!$A$85,G1966=账期!$A$87,G1966=账期!$A$89,G1966=账期!$A$91),60,IF(OR(G1966=账期!$A$93,G1966=账期!$A$94,G1966=账期!$A$95,G1966=账期!$A$96,G1966=账期!$A$98,G1966=账期!$A$99,G1966=账期!$A$101,G1966=账期!$A$102),90,0)))</f>
        <v>0</v>
      </c>
      <c r="AF1966" s="396"/>
      <c r="AG1966" s="384"/>
      <c r="AH1966" s="396" t="str">
        <f t="shared" si="320"/>
        <v/>
      </c>
    </row>
    <row r="1967" spans="1:34" ht="18" customHeight="1" x14ac:dyDescent="0.25">
      <c r="A1967" s="301" t="str">
        <f t="shared" si="315"/>
        <v/>
      </c>
      <c r="B1967" s="397"/>
      <c r="C1967" s="398"/>
      <c r="D1967" s="399"/>
      <c r="E1967" s="383" t="str">
        <f t="shared" si="318"/>
        <v>C</v>
      </c>
      <c r="F1967" s="383" t="str">
        <f t="shared" si="319"/>
        <v>C</v>
      </c>
      <c r="G1967" s="400"/>
      <c r="H1967" s="385" t="str">
        <f>IF(G1967="","",VLOOKUP(G1967,下拉数据源!J:K,2,0))</f>
        <v/>
      </c>
      <c r="I1967" s="385"/>
      <c r="J1967" s="385"/>
      <c r="K1967" s="386"/>
      <c r="L1967" s="401"/>
      <c r="M1967" s="384"/>
      <c r="N1967" s="384"/>
      <c r="O1967" s="384"/>
      <c r="P1967" s="386"/>
      <c r="Q1967" s="387"/>
      <c r="R1967" s="286"/>
      <c r="S1967" s="388">
        <f t="shared" si="316"/>
        <v>0</v>
      </c>
      <c r="T1967" s="389"/>
      <c r="U1967" s="389">
        <f t="shared" si="314"/>
        <v>0</v>
      </c>
      <c r="V1967" s="451"/>
      <c r="W1967" s="452"/>
      <c r="X1967" s="386"/>
      <c r="Y1967" s="390"/>
      <c r="Z1967" s="391"/>
      <c r="AA1967" s="392"/>
      <c r="AB1967" s="393"/>
      <c r="AC1967" s="394"/>
      <c r="AD1967" s="395">
        <f t="shared" si="317"/>
        <v>0</v>
      </c>
      <c r="AE1967" s="396">
        <f>IF(OR(G1967=账期!$A$18,G1967=账期!$A$20,G1967=账期!$A$22,G1967=账期!$A$24,G1967=账期!$A$25,G1967=账期!$A$27,G1967=账期!$A$26,G1967=账期!$A$28,G1967=账期!$A$30,G1967=账期!$A$32,G1967=账期!$A$34,G1967=账期!$A$35,G1967=账期!$A$37,G1967=账期!$A$39,G1967=账期!$A$40,G1967=账期!$A$41,G1967=账期!$A$42,G1967=账期!$A$43,G1967=账期!$A$44,G1967=账期!$A$45,G1967=账期!$A$46,G1967=账期!$A$48,G1967=账期!$A$50,G1967=账期!$A$51,G1967=账期!$A$52,G1967=账期!$A$53,G1967=账期!$A$54,G1967=账期!$A$56,G1967=账期!$A$57,G1967=账期!$A$58,G1967=账期!$A$59,G1967=账期!$A$60,G1967=账期!$A$61,G1967=账期!$A$62,G1967=账期!$A$63,G1967=账期!$A$64,G1967=账期!$A$66,G1967=账期!$A$67,G1967=账期!$A$68,G1967=账期!$A$70,G1967=账期!$A$71),30,IF(OR(G1967=账期!$A$74,G1967=账期!$A$77,G1967=账期!$A$76,G1967=账期!$A$79,G1967=账期!$A$80,G1967=账期!$A$81,G1967=账期!$A$83,G1967=账期!$A$85,G1967=账期!$A$87,G1967=账期!$A$89,G1967=账期!$A$91),60,IF(OR(G1967=账期!$A$93,G1967=账期!$A$94,G1967=账期!$A$95,G1967=账期!$A$96,G1967=账期!$A$98,G1967=账期!$A$99,G1967=账期!$A$101,G1967=账期!$A$102),90,0)))</f>
        <v>0</v>
      </c>
      <c r="AF1967" s="396"/>
      <c r="AG1967" s="384"/>
      <c r="AH1967" s="396" t="str">
        <f t="shared" si="320"/>
        <v/>
      </c>
    </row>
    <row r="1968" spans="1:34" ht="18" customHeight="1" x14ac:dyDescent="0.25">
      <c r="A1968" s="301" t="str">
        <f t="shared" si="315"/>
        <v/>
      </c>
      <c r="B1968" s="397"/>
      <c r="C1968" s="398"/>
      <c r="D1968" s="399"/>
      <c r="E1968" s="383" t="str">
        <f t="shared" si="318"/>
        <v>C</v>
      </c>
      <c r="F1968" s="383" t="str">
        <f t="shared" si="319"/>
        <v>C</v>
      </c>
      <c r="G1968" s="400"/>
      <c r="H1968" s="385" t="str">
        <f>IF(G1968="","",VLOOKUP(G1968,下拉数据源!J:K,2,0))</f>
        <v/>
      </c>
      <c r="I1968" s="385"/>
      <c r="J1968" s="385"/>
      <c r="K1968" s="386"/>
      <c r="L1968" s="401"/>
      <c r="M1968" s="384"/>
      <c r="N1968" s="384"/>
      <c r="O1968" s="384"/>
      <c r="P1968" s="386"/>
      <c r="Q1968" s="387"/>
      <c r="R1968" s="286"/>
      <c r="S1968" s="388">
        <f t="shared" si="316"/>
        <v>0</v>
      </c>
      <c r="T1968" s="389"/>
      <c r="U1968" s="389">
        <f t="shared" si="314"/>
        <v>0</v>
      </c>
      <c r="V1968" s="451"/>
      <c r="W1968" s="452"/>
      <c r="X1968" s="386"/>
      <c r="Y1968" s="390"/>
      <c r="Z1968" s="391"/>
      <c r="AA1968" s="392"/>
      <c r="AB1968" s="393"/>
      <c r="AC1968" s="394"/>
      <c r="AD1968" s="395">
        <f t="shared" si="317"/>
        <v>0</v>
      </c>
      <c r="AE1968" s="396">
        <f>IF(OR(G1968=账期!$A$18,G1968=账期!$A$20,G1968=账期!$A$22,G1968=账期!$A$24,G1968=账期!$A$25,G1968=账期!$A$27,G1968=账期!$A$26,G1968=账期!$A$28,G1968=账期!$A$30,G1968=账期!$A$32,G1968=账期!$A$34,G1968=账期!$A$35,G1968=账期!$A$37,G1968=账期!$A$39,G1968=账期!$A$40,G1968=账期!$A$41,G1968=账期!$A$42,G1968=账期!$A$43,G1968=账期!$A$44,G1968=账期!$A$45,G1968=账期!$A$46,G1968=账期!$A$48,G1968=账期!$A$50,G1968=账期!$A$51,G1968=账期!$A$52,G1968=账期!$A$53,G1968=账期!$A$54,G1968=账期!$A$56,G1968=账期!$A$57,G1968=账期!$A$58,G1968=账期!$A$59,G1968=账期!$A$60,G1968=账期!$A$61,G1968=账期!$A$62,G1968=账期!$A$63,G1968=账期!$A$64,G1968=账期!$A$66,G1968=账期!$A$67,G1968=账期!$A$68,G1968=账期!$A$70,G1968=账期!$A$71),30,IF(OR(G1968=账期!$A$74,G1968=账期!$A$77,G1968=账期!$A$76,G1968=账期!$A$79,G1968=账期!$A$80,G1968=账期!$A$81,G1968=账期!$A$83,G1968=账期!$A$85,G1968=账期!$A$87,G1968=账期!$A$89,G1968=账期!$A$91),60,IF(OR(G1968=账期!$A$93,G1968=账期!$A$94,G1968=账期!$A$95,G1968=账期!$A$96,G1968=账期!$A$98,G1968=账期!$A$99,G1968=账期!$A$101,G1968=账期!$A$102),90,0)))</f>
        <v>0</v>
      </c>
      <c r="AF1968" s="396"/>
      <c r="AG1968" s="384"/>
      <c r="AH1968" s="396" t="str">
        <f t="shared" si="320"/>
        <v/>
      </c>
    </row>
    <row r="1969" spans="1:34" ht="18" customHeight="1" x14ac:dyDescent="0.25">
      <c r="A1969" s="301" t="str">
        <f t="shared" si="315"/>
        <v/>
      </c>
      <c r="B1969" s="397"/>
      <c r="C1969" s="398"/>
      <c r="D1969" s="399"/>
      <c r="E1969" s="383" t="str">
        <f t="shared" si="318"/>
        <v>C</v>
      </c>
      <c r="F1969" s="383" t="str">
        <f t="shared" si="319"/>
        <v>C</v>
      </c>
      <c r="G1969" s="400"/>
      <c r="H1969" s="385" t="str">
        <f>IF(G1969="","",VLOOKUP(G1969,下拉数据源!J:K,2,0))</f>
        <v/>
      </c>
      <c r="I1969" s="385"/>
      <c r="J1969" s="385"/>
      <c r="K1969" s="386"/>
      <c r="L1969" s="401"/>
      <c r="M1969" s="384"/>
      <c r="N1969" s="384"/>
      <c r="O1969" s="384"/>
      <c r="P1969" s="386"/>
      <c r="Q1969" s="387"/>
      <c r="R1969" s="286"/>
      <c r="S1969" s="388">
        <f t="shared" si="316"/>
        <v>0</v>
      </c>
      <c r="T1969" s="389"/>
      <c r="U1969" s="389">
        <f t="shared" si="314"/>
        <v>0</v>
      </c>
      <c r="V1969" s="451"/>
      <c r="W1969" s="452"/>
      <c r="X1969" s="386"/>
      <c r="Y1969" s="390"/>
      <c r="Z1969" s="391"/>
      <c r="AA1969" s="392"/>
      <c r="AB1969" s="393"/>
      <c r="AC1969" s="394"/>
      <c r="AD1969" s="395">
        <f t="shared" si="317"/>
        <v>0</v>
      </c>
      <c r="AE1969" s="396">
        <f>IF(OR(G1969=账期!$A$18,G1969=账期!$A$20,G1969=账期!$A$22,G1969=账期!$A$24,G1969=账期!$A$25,G1969=账期!$A$27,G1969=账期!$A$26,G1969=账期!$A$28,G1969=账期!$A$30,G1969=账期!$A$32,G1969=账期!$A$34,G1969=账期!$A$35,G1969=账期!$A$37,G1969=账期!$A$39,G1969=账期!$A$40,G1969=账期!$A$41,G1969=账期!$A$42,G1969=账期!$A$43,G1969=账期!$A$44,G1969=账期!$A$45,G1969=账期!$A$46,G1969=账期!$A$48,G1969=账期!$A$50,G1969=账期!$A$51,G1969=账期!$A$52,G1969=账期!$A$53,G1969=账期!$A$54,G1969=账期!$A$56,G1969=账期!$A$57,G1969=账期!$A$58,G1969=账期!$A$59,G1969=账期!$A$60,G1969=账期!$A$61,G1969=账期!$A$62,G1969=账期!$A$63,G1969=账期!$A$64,G1969=账期!$A$66,G1969=账期!$A$67,G1969=账期!$A$68,G1969=账期!$A$70,G1969=账期!$A$71),30,IF(OR(G1969=账期!$A$74,G1969=账期!$A$77,G1969=账期!$A$76,G1969=账期!$A$79,G1969=账期!$A$80,G1969=账期!$A$81,G1969=账期!$A$83,G1969=账期!$A$85,G1969=账期!$A$87,G1969=账期!$A$89,G1969=账期!$A$91),60,IF(OR(G1969=账期!$A$93,G1969=账期!$A$94,G1969=账期!$A$95,G1969=账期!$A$96,G1969=账期!$A$98,G1969=账期!$A$99,G1969=账期!$A$101,G1969=账期!$A$102),90,0)))</f>
        <v>0</v>
      </c>
      <c r="AF1969" s="396"/>
      <c r="AG1969" s="384"/>
      <c r="AH1969" s="396" t="str">
        <f t="shared" si="320"/>
        <v/>
      </c>
    </row>
    <row r="1970" spans="1:34" ht="18" customHeight="1" x14ac:dyDescent="0.25">
      <c r="A1970" s="301" t="str">
        <f t="shared" si="315"/>
        <v/>
      </c>
      <c r="B1970" s="397"/>
      <c r="C1970" s="398"/>
      <c r="D1970" s="399"/>
      <c r="E1970" s="383" t="str">
        <f t="shared" si="318"/>
        <v>C</v>
      </c>
      <c r="F1970" s="383" t="str">
        <f t="shared" si="319"/>
        <v>C</v>
      </c>
      <c r="G1970" s="400"/>
      <c r="H1970" s="385" t="str">
        <f>IF(G1970="","",VLOOKUP(G1970,下拉数据源!J:K,2,0))</f>
        <v/>
      </c>
      <c r="I1970" s="385"/>
      <c r="J1970" s="385"/>
      <c r="K1970" s="386"/>
      <c r="L1970" s="401"/>
      <c r="M1970" s="384"/>
      <c r="N1970" s="384"/>
      <c r="O1970" s="384"/>
      <c r="P1970" s="386"/>
      <c r="Q1970" s="387"/>
      <c r="R1970" s="286"/>
      <c r="S1970" s="388">
        <f t="shared" si="316"/>
        <v>0</v>
      </c>
      <c r="T1970" s="389"/>
      <c r="U1970" s="389">
        <f t="shared" si="314"/>
        <v>0</v>
      </c>
      <c r="V1970" s="451"/>
      <c r="W1970" s="452"/>
      <c r="X1970" s="386"/>
      <c r="Y1970" s="390"/>
      <c r="Z1970" s="391"/>
      <c r="AA1970" s="392"/>
      <c r="AB1970" s="393"/>
      <c r="AC1970" s="394"/>
      <c r="AD1970" s="395">
        <f t="shared" si="317"/>
        <v>0</v>
      </c>
      <c r="AE1970" s="396">
        <f>IF(OR(G1970=账期!$A$18,G1970=账期!$A$20,G1970=账期!$A$22,G1970=账期!$A$24,G1970=账期!$A$25,G1970=账期!$A$27,G1970=账期!$A$26,G1970=账期!$A$28,G1970=账期!$A$30,G1970=账期!$A$32,G1970=账期!$A$34,G1970=账期!$A$35,G1970=账期!$A$37,G1970=账期!$A$39,G1970=账期!$A$40,G1970=账期!$A$41,G1970=账期!$A$42,G1970=账期!$A$43,G1970=账期!$A$44,G1970=账期!$A$45,G1970=账期!$A$46,G1970=账期!$A$48,G1970=账期!$A$50,G1970=账期!$A$51,G1970=账期!$A$52,G1970=账期!$A$53,G1970=账期!$A$54,G1970=账期!$A$56,G1970=账期!$A$57,G1970=账期!$A$58,G1970=账期!$A$59,G1970=账期!$A$60,G1970=账期!$A$61,G1970=账期!$A$62,G1970=账期!$A$63,G1970=账期!$A$64,G1970=账期!$A$66,G1970=账期!$A$67,G1970=账期!$A$68,G1970=账期!$A$70,G1970=账期!$A$71),30,IF(OR(G1970=账期!$A$74,G1970=账期!$A$77,G1970=账期!$A$76,G1970=账期!$A$79,G1970=账期!$A$80,G1970=账期!$A$81,G1970=账期!$A$83,G1970=账期!$A$85,G1970=账期!$A$87,G1970=账期!$A$89,G1970=账期!$A$91),60,IF(OR(G1970=账期!$A$93,G1970=账期!$A$94,G1970=账期!$A$95,G1970=账期!$A$96,G1970=账期!$A$98,G1970=账期!$A$99,G1970=账期!$A$101,G1970=账期!$A$102),90,0)))</f>
        <v>0</v>
      </c>
      <c r="AF1970" s="396"/>
      <c r="AG1970" s="384"/>
      <c r="AH1970" s="396" t="str">
        <f t="shared" si="320"/>
        <v/>
      </c>
    </row>
    <row r="1971" spans="1:34" ht="18" customHeight="1" x14ac:dyDescent="0.25">
      <c r="A1971" s="301" t="str">
        <f t="shared" si="315"/>
        <v/>
      </c>
      <c r="B1971" s="397"/>
      <c r="C1971" s="398"/>
      <c r="D1971" s="399"/>
      <c r="E1971" s="383" t="str">
        <f t="shared" si="318"/>
        <v>C</v>
      </c>
      <c r="F1971" s="383" t="str">
        <f t="shared" si="319"/>
        <v>C</v>
      </c>
      <c r="G1971" s="400"/>
      <c r="H1971" s="385" t="str">
        <f>IF(G1971="","",VLOOKUP(G1971,下拉数据源!J:K,2,0))</f>
        <v/>
      </c>
      <c r="I1971" s="385"/>
      <c r="J1971" s="385"/>
      <c r="K1971" s="386"/>
      <c r="L1971" s="401"/>
      <c r="M1971" s="384"/>
      <c r="N1971" s="384"/>
      <c r="O1971" s="384"/>
      <c r="P1971" s="386"/>
      <c r="Q1971" s="387"/>
      <c r="R1971" s="286"/>
      <c r="S1971" s="388">
        <f t="shared" si="316"/>
        <v>0</v>
      </c>
      <c r="T1971" s="389"/>
      <c r="U1971" s="389">
        <f t="shared" si="314"/>
        <v>0</v>
      </c>
      <c r="V1971" s="451"/>
      <c r="W1971" s="452"/>
      <c r="X1971" s="386"/>
      <c r="Y1971" s="390"/>
      <c r="Z1971" s="391"/>
      <c r="AA1971" s="392"/>
      <c r="AB1971" s="393"/>
      <c r="AC1971" s="394"/>
      <c r="AD1971" s="395">
        <f t="shared" si="317"/>
        <v>0</v>
      </c>
      <c r="AE1971" s="396">
        <f>IF(OR(G1971=账期!$A$18,G1971=账期!$A$20,G1971=账期!$A$22,G1971=账期!$A$24,G1971=账期!$A$25,G1971=账期!$A$27,G1971=账期!$A$26,G1971=账期!$A$28,G1971=账期!$A$30,G1971=账期!$A$32,G1971=账期!$A$34,G1971=账期!$A$35,G1971=账期!$A$37,G1971=账期!$A$39,G1971=账期!$A$40,G1971=账期!$A$41,G1971=账期!$A$42,G1971=账期!$A$43,G1971=账期!$A$44,G1971=账期!$A$45,G1971=账期!$A$46,G1971=账期!$A$48,G1971=账期!$A$50,G1971=账期!$A$51,G1971=账期!$A$52,G1971=账期!$A$53,G1971=账期!$A$54,G1971=账期!$A$56,G1971=账期!$A$57,G1971=账期!$A$58,G1971=账期!$A$59,G1971=账期!$A$60,G1971=账期!$A$61,G1971=账期!$A$62,G1971=账期!$A$63,G1971=账期!$A$64,G1971=账期!$A$66,G1971=账期!$A$67,G1971=账期!$A$68,G1971=账期!$A$70,G1971=账期!$A$71),30,IF(OR(G1971=账期!$A$74,G1971=账期!$A$77,G1971=账期!$A$76,G1971=账期!$A$79,G1971=账期!$A$80,G1971=账期!$A$81,G1971=账期!$A$83,G1971=账期!$A$85,G1971=账期!$A$87,G1971=账期!$A$89,G1971=账期!$A$91),60,IF(OR(G1971=账期!$A$93,G1971=账期!$A$94,G1971=账期!$A$95,G1971=账期!$A$96,G1971=账期!$A$98,G1971=账期!$A$99,G1971=账期!$A$101,G1971=账期!$A$102),90,0)))</f>
        <v>0</v>
      </c>
      <c r="AF1971" s="396"/>
      <c r="AG1971" s="384"/>
      <c r="AH1971" s="396" t="str">
        <f t="shared" si="320"/>
        <v/>
      </c>
    </row>
    <row r="1972" spans="1:34" ht="18" customHeight="1" x14ac:dyDescent="0.25">
      <c r="A1972" s="301" t="str">
        <f t="shared" si="315"/>
        <v/>
      </c>
      <c r="B1972" s="397"/>
      <c r="C1972" s="398"/>
      <c r="D1972" s="399"/>
      <c r="E1972" s="383" t="str">
        <f t="shared" si="318"/>
        <v>C</v>
      </c>
      <c r="F1972" s="383" t="str">
        <f t="shared" si="319"/>
        <v>C</v>
      </c>
      <c r="G1972" s="400"/>
      <c r="H1972" s="385" t="str">
        <f>IF(G1972="","",VLOOKUP(G1972,下拉数据源!J:K,2,0))</f>
        <v/>
      </c>
      <c r="I1972" s="385"/>
      <c r="J1972" s="385"/>
      <c r="K1972" s="386"/>
      <c r="L1972" s="401"/>
      <c r="M1972" s="384"/>
      <c r="N1972" s="384"/>
      <c r="O1972" s="384"/>
      <c r="P1972" s="386"/>
      <c r="Q1972" s="387"/>
      <c r="R1972" s="286"/>
      <c r="S1972" s="388">
        <f t="shared" si="316"/>
        <v>0</v>
      </c>
      <c r="T1972" s="389"/>
      <c r="U1972" s="389">
        <f t="shared" si="314"/>
        <v>0</v>
      </c>
      <c r="V1972" s="451"/>
      <c r="W1972" s="452"/>
      <c r="X1972" s="386"/>
      <c r="Y1972" s="390"/>
      <c r="Z1972" s="391"/>
      <c r="AA1972" s="392"/>
      <c r="AB1972" s="393"/>
      <c r="AC1972" s="394"/>
      <c r="AD1972" s="395">
        <f t="shared" si="317"/>
        <v>0</v>
      </c>
      <c r="AE1972" s="396">
        <f>IF(OR(G1972=账期!$A$18,G1972=账期!$A$20,G1972=账期!$A$22,G1972=账期!$A$24,G1972=账期!$A$25,G1972=账期!$A$27,G1972=账期!$A$26,G1972=账期!$A$28,G1972=账期!$A$30,G1972=账期!$A$32,G1972=账期!$A$34,G1972=账期!$A$35,G1972=账期!$A$37,G1972=账期!$A$39,G1972=账期!$A$40,G1972=账期!$A$41,G1972=账期!$A$42,G1972=账期!$A$43,G1972=账期!$A$44,G1972=账期!$A$45,G1972=账期!$A$46,G1972=账期!$A$48,G1972=账期!$A$50,G1972=账期!$A$51,G1972=账期!$A$52,G1972=账期!$A$53,G1972=账期!$A$54,G1972=账期!$A$56,G1972=账期!$A$57,G1972=账期!$A$58,G1972=账期!$A$59,G1972=账期!$A$60,G1972=账期!$A$61,G1972=账期!$A$62,G1972=账期!$A$63,G1972=账期!$A$64,G1972=账期!$A$66,G1972=账期!$A$67,G1972=账期!$A$68,G1972=账期!$A$70,G1972=账期!$A$71),30,IF(OR(G1972=账期!$A$74,G1972=账期!$A$77,G1972=账期!$A$76,G1972=账期!$A$79,G1972=账期!$A$80,G1972=账期!$A$81,G1972=账期!$A$83,G1972=账期!$A$85,G1972=账期!$A$87,G1972=账期!$A$89,G1972=账期!$A$91),60,IF(OR(G1972=账期!$A$93,G1972=账期!$A$94,G1972=账期!$A$95,G1972=账期!$A$96,G1972=账期!$A$98,G1972=账期!$A$99,G1972=账期!$A$101,G1972=账期!$A$102),90,0)))</f>
        <v>0</v>
      </c>
      <c r="AF1972" s="396"/>
      <c r="AG1972" s="384"/>
      <c r="AH1972" s="396" t="str">
        <f t="shared" si="320"/>
        <v/>
      </c>
    </row>
    <row r="1973" spans="1:34" ht="18" customHeight="1" x14ac:dyDescent="0.25">
      <c r="A1973" s="301" t="str">
        <f t="shared" si="315"/>
        <v/>
      </c>
      <c r="B1973" s="397"/>
      <c r="C1973" s="398"/>
      <c r="D1973" s="399"/>
      <c r="E1973" s="383" t="str">
        <f t="shared" si="318"/>
        <v>C</v>
      </c>
      <c r="F1973" s="383" t="str">
        <f t="shared" si="319"/>
        <v>C</v>
      </c>
      <c r="G1973" s="400"/>
      <c r="H1973" s="385" t="str">
        <f>IF(G1973="","",VLOOKUP(G1973,下拉数据源!J:K,2,0))</f>
        <v/>
      </c>
      <c r="I1973" s="385"/>
      <c r="J1973" s="385"/>
      <c r="K1973" s="386"/>
      <c r="L1973" s="401"/>
      <c r="M1973" s="384"/>
      <c r="N1973" s="384"/>
      <c r="O1973" s="384"/>
      <c r="P1973" s="386"/>
      <c r="Q1973" s="387"/>
      <c r="R1973" s="286"/>
      <c r="S1973" s="388">
        <f t="shared" si="316"/>
        <v>0</v>
      </c>
      <c r="T1973" s="389"/>
      <c r="U1973" s="389">
        <f t="shared" si="314"/>
        <v>0</v>
      </c>
      <c r="V1973" s="451"/>
      <c r="W1973" s="452"/>
      <c r="X1973" s="386"/>
      <c r="Y1973" s="390"/>
      <c r="Z1973" s="391"/>
      <c r="AA1973" s="392"/>
      <c r="AB1973" s="393"/>
      <c r="AC1973" s="394"/>
      <c r="AD1973" s="395">
        <f t="shared" si="317"/>
        <v>0</v>
      </c>
      <c r="AE1973" s="396">
        <f>IF(OR(G1973=账期!$A$18,G1973=账期!$A$20,G1973=账期!$A$22,G1973=账期!$A$24,G1973=账期!$A$25,G1973=账期!$A$27,G1973=账期!$A$26,G1973=账期!$A$28,G1973=账期!$A$30,G1973=账期!$A$32,G1973=账期!$A$34,G1973=账期!$A$35,G1973=账期!$A$37,G1973=账期!$A$39,G1973=账期!$A$40,G1973=账期!$A$41,G1973=账期!$A$42,G1973=账期!$A$43,G1973=账期!$A$44,G1973=账期!$A$45,G1973=账期!$A$46,G1973=账期!$A$48,G1973=账期!$A$50,G1973=账期!$A$51,G1973=账期!$A$52,G1973=账期!$A$53,G1973=账期!$A$54,G1973=账期!$A$56,G1973=账期!$A$57,G1973=账期!$A$58,G1973=账期!$A$59,G1973=账期!$A$60,G1973=账期!$A$61,G1973=账期!$A$62,G1973=账期!$A$63,G1973=账期!$A$64,G1973=账期!$A$66,G1973=账期!$A$67,G1973=账期!$A$68,G1973=账期!$A$70,G1973=账期!$A$71),30,IF(OR(G1973=账期!$A$74,G1973=账期!$A$77,G1973=账期!$A$76,G1973=账期!$A$79,G1973=账期!$A$80,G1973=账期!$A$81,G1973=账期!$A$83,G1973=账期!$A$85,G1973=账期!$A$87,G1973=账期!$A$89,G1973=账期!$A$91),60,IF(OR(G1973=账期!$A$93,G1973=账期!$A$94,G1973=账期!$A$95,G1973=账期!$A$96,G1973=账期!$A$98,G1973=账期!$A$99,G1973=账期!$A$101,G1973=账期!$A$102),90,0)))</f>
        <v>0</v>
      </c>
      <c r="AF1973" s="396"/>
      <c r="AG1973" s="384"/>
      <c r="AH1973" s="396" t="str">
        <f t="shared" si="320"/>
        <v/>
      </c>
    </row>
    <row r="1974" spans="1:34" ht="18" customHeight="1" x14ac:dyDescent="0.25">
      <c r="A1974" s="301" t="str">
        <f t="shared" si="315"/>
        <v/>
      </c>
      <c r="B1974" s="397"/>
      <c r="C1974" s="398"/>
      <c r="D1974" s="399"/>
      <c r="E1974" s="383" t="str">
        <f t="shared" si="318"/>
        <v>C</v>
      </c>
      <c r="F1974" s="383" t="str">
        <f t="shared" si="319"/>
        <v>C</v>
      </c>
      <c r="G1974" s="400"/>
      <c r="H1974" s="385" t="str">
        <f>IF(G1974="","",VLOOKUP(G1974,下拉数据源!J:K,2,0))</f>
        <v/>
      </c>
      <c r="I1974" s="385"/>
      <c r="J1974" s="385"/>
      <c r="K1974" s="386"/>
      <c r="L1974" s="401"/>
      <c r="M1974" s="384"/>
      <c r="N1974" s="384"/>
      <c r="O1974" s="384"/>
      <c r="P1974" s="386"/>
      <c r="Q1974" s="387"/>
      <c r="R1974" s="286"/>
      <c r="S1974" s="388">
        <f t="shared" si="316"/>
        <v>0</v>
      </c>
      <c r="T1974" s="389"/>
      <c r="U1974" s="389">
        <f t="shared" si="314"/>
        <v>0</v>
      </c>
      <c r="V1974" s="451"/>
      <c r="W1974" s="452"/>
      <c r="X1974" s="386"/>
      <c r="Y1974" s="390"/>
      <c r="Z1974" s="391"/>
      <c r="AA1974" s="392"/>
      <c r="AB1974" s="393"/>
      <c r="AC1974" s="394"/>
      <c r="AD1974" s="395">
        <f t="shared" si="317"/>
        <v>0</v>
      </c>
      <c r="AE1974" s="396">
        <f>IF(OR(G1974=账期!$A$18,G1974=账期!$A$20,G1974=账期!$A$22,G1974=账期!$A$24,G1974=账期!$A$25,G1974=账期!$A$27,G1974=账期!$A$26,G1974=账期!$A$28,G1974=账期!$A$30,G1974=账期!$A$32,G1974=账期!$A$34,G1974=账期!$A$35,G1974=账期!$A$37,G1974=账期!$A$39,G1974=账期!$A$40,G1974=账期!$A$41,G1974=账期!$A$42,G1974=账期!$A$43,G1974=账期!$A$44,G1974=账期!$A$45,G1974=账期!$A$46,G1974=账期!$A$48,G1974=账期!$A$50,G1974=账期!$A$51,G1974=账期!$A$52,G1974=账期!$A$53,G1974=账期!$A$54,G1974=账期!$A$56,G1974=账期!$A$57,G1974=账期!$A$58,G1974=账期!$A$59,G1974=账期!$A$60,G1974=账期!$A$61,G1974=账期!$A$62,G1974=账期!$A$63,G1974=账期!$A$64,G1974=账期!$A$66,G1974=账期!$A$67,G1974=账期!$A$68,G1974=账期!$A$70,G1974=账期!$A$71),30,IF(OR(G1974=账期!$A$74,G1974=账期!$A$77,G1974=账期!$A$76,G1974=账期!$A$79,G1974=账期!$A$80,G1974=账期!$A$81,G1974=账期!$A$83,G1974=账期!$A$85,G1974=账期!$A$87,G1974=账期!$A$89,G1974=账期!$A$91),60,IF(OR(G1974=账期!$A$93,G1974=账期!$A$94,G1974=账期!$A$95,G1974=账期!$A$96,G1974=账期!$A$98,G1974=账期!$A$99,G1974=账期!$A$101,G1974=账期!$A$102),90,0)))</f>
        <v>0</v>
      </c>
      <c r="AF1974" s="396"/>
      <c r="AG1974" s="384"/>
      <c r="AH1974" s="396" t="str">
        <f t="shared" si="320"/>
        <v/>
      </c>
    </row>
    <row r="1975" spans="1:34" ht="18" customHeight="1" x14ac:dyDescent="0.25">
      <c r="A1975" s="301" t="str">
        <f t="shared" si="315"/>
        <v/>
      </c>
      <c r="B1975" s="397"/>
      <c r="C1975" s="398"/>
      <c r="D1975" s="399"/>
      <c r="E1975" s="383" t="str">
        <f t="shared" si="318"/>
        <v>C</v>
      </c>
      <c r="F1975" s="383" t="str">
        <f t="shared" si="319"/>
        <v>C</v>
      </c>
      <c r="G1975" s="400"/>
      <c r="H1975" s="385" t="str">
        <f>IF(G1975="","",VLOOKUP(G1975,下拉数据源!J:K,2,0))</f>
        <v/>
      </c>
      <c r="I1975" s="385"/>
      <c r="J1975" s="385"/>
      <c r="K1975" s="386"/>
      <c r="L1975" s="401"/>
      <c r="M1975" s="384"/>
      <c r="N1975" s="384"/>
      <c r="O1975" s="384"/>
      <c r="P1975" s="386"/>
      <c r="Q1975" s="387"/>
      <c r="R1975" s="286"/>
      <c r="S1975" s="388">
        <f t="shared" si="316"/>
        <v>0</v>
      </c>
      <c r="T1975" s="389"/>
      <c r="U1975" s="389">
        <f t="shared" si="314"/>
        <v>0</v>
      </c>
      <c r="V1975" s="451"/>
      <c r="W1975" s="452"/>
      <c r="X1975" s="386"/>
      <c r="Y1975" s="390"/>
      <c r="Z1975" s="391"/>
      <c r="AA1975" s="392"/>
      <c r="AB1975" s="393"/>
      <c r="AC1975" s="394"/>
      <c r="AD1975" s="395">
        <f t="shared" si="317"/>
        <v>0</v>
      </c>
      <c r="AE1975" s="396">
        <f>IF(OR(G1975=账期!$A$18,G1975=账期!$A$20,G1975=账期!$A$22,G1975=账期!$A$24,G1975=账期!$A$25,G1975=账期!$A$27,G1975=账期!$A$26,G1975=账期!$A$28,G1975=账期!$A$30,G1975=账期!$A$32,G1975=账期!$A$34,G1975=账期!$A$35,G1975=账期!$A$37,G1975=账期!$A$39,G1975=账期!$A$40,G1975=账期!$A$41,G1975=账期!$A$42,G1975=账期!$A$43,G1975=账期!$A$44,G1975=账期!$A$45,G1975=账期!$A$46,G1975=账期!$A$48,G1975=账期!$A$50,G1975=账期!$A$51,G1975=账期!$A$52,G1975=账期!$A$53,G1975=账期!$A$54,G1975=账期!$A$56,G1975=账期!$A$57,G1975=账期!$A$58,G1975=账期!$A$59,G1975=账期!$A$60,G1975=账期!$A$61,G1975=账期!$A$62,G1975=账期!$A$63,G1975=账期!$A$64,G1975=账期!$A$66,G1975=账期!$A$67,G1975=账期!$A$68,G1975=账期!$A$70,G1975=账期!$A$71),30,IF(OR(G1975=账期!$A$74,G1975=账期!$A$77,G1975=账期!$A$76,G1975=账期!$A$79,G1975=账期!$A$80,G1975=账期!$A$81,G1975=账期!$A$83,G1975=账期!$A$85,G1975=账期!$A$87,G1975=账期!$A$89,G1975=账期!$A$91),60,IF(OR(G1975=账期!$A$93,G1975=账期!$A$94,G1975=账期!$A$95,G1975=账期!$A$96,G1975=账期!$A$98,G1975=账期!$A$99,G1975=账期!$A$101,G1975=账期!$A$102),90,0)))</f>
        <v>0</v>
      </c>
      <c r="AF1975" s="396"/>
      <c r="AG1975" s="384"/>
      <c r="AH1975" s="396" t="str">
        <f t="shared" si="320"/>
        <v/>
      </c>
    </row>
    <row r="1976" spans="1:34" ht="18" customHeight="1" x14ac:dyDescent="0.25">
      <c r="A1976" s="301" t="str">
        <f t="shared" si="315"/>
        <v/>
      </c>
      <c r="B1976" s="397"/>
      <c r="C1976" s="398"/>
      <c r="D1976" s="399"/>
      <c r="E1976" s="383" t="str">
        <f t="shared" si="318"/>
        <v>C</v>
      </c>
      <c r="F1976" s="383" t="str">
        <f t="shared" si="319"/>
        <v>C</v>
      </c>
      <c r="G1976" s="400"/>
      <c r="H1976" s="385" t="str">
        <f>IF(G1976="","",VLOOKUP(G1976,下拉数据源!J:K,2,0))</f>
        <v/>
      </c>
      <c r="I1976" s="385"/>
      <c r="J1976" s="385"/>
      <c r="K1976" s="386"/>
      <c r="L1976" s="401"/>
      <c r="M1976" s="384"/>
      <c r="N1976" s="384"/>
      <c r="O1976" s="384"/>
      <c r="P1976" s="386"/>
      <c r="Q1976" s="387"/>
      <c r="R1976" s="286"/>
      <c r="S1976" s="388">
        <f t="shared" si="316"/>
        <v>0</v>
      </c>
      <c r="T1976" s="389"/>
      <c r="U1976" s="389">
        <f t="shared" si="314"/>
        <v>0</v>
      </c>
      <c r="V1976" s="451"/>
      <c r="W1976" s="452"/>
      <c r="X1976" s="386"/>
      <c r="Y1976" s="390"/>
      <c r="Z1976" s="391"/>
      <c r="AA1976" s="392"/>
      <c r="AB1976" s="393"/>
      <c r="AC1976" s="394"/>
      <c r="AD1976" s="395">
        <f t="shared" si="317"/>
        <v>0</v>
      </c>
      <c r="AE1976" s="396">
        <f>IF(OR(G1976=账期!$A$18,G1976=账期!$A$20,G1976=账期!$A$22,G1976=账期!$A$24,G1976=账期!$A$25,G1976=账期!$A$27,G1976=账期!$A$26,G1976=账期!$A$28,G1976=账期!$A$30,G1976=账期!$A$32,G1976=账期!$A$34,G1976=账期!$A$35,G1976=账期!$A$37,G1976=账期!$A$39,G1976=账期!$A$40,G1976=账期!$A$41,G1976=账期!$A$42,G1976=账期!$A$43,G1976=账期!$A$44,G1976=账期!$A$45,G1976=账期!$A$46,G1976=账期!$A$48,G1976=账期!$A$50,G1976=账期!$A$51,G1976=账期!$A$52,G1976=账期!$A$53,G1976=账期!$A$54,G1976=账期!$A$56,G1976=账期!$A$57,G1976=账期!$A$58,G1976=账期!$A$59,G1976=账期!$A$60,G1976=账期!$A$61,G1976=账期!$A$62,G1976=账期!$A$63,G1976=账期!$A$64,G1976=账期!$A$66,G1976=账期!$A$67,G1976=账期!$A$68,G1976=账期!$A$70,G1976=账期!$A$71),30,IF(OR(G1976=账期!$A$74,G1976=账期!$A$77,G1976=账期!$A$76,G1976=账期!$A$79,G1976=账期!$A$80,G1976=账期!$A$81,G1976=账期!$A$83,G1976=账期!$A$85,G1976=账期!$A$87,G1976=账期!$A$89,G1976=账期!$A$91),60,IF(OR(G1976=账期!$A$93,G1976=账期!$A$94,G1976=账期!$A$95,G1976=账期!$A$96,G1976=账期!$A$98,G1976=账期!$A$99,G1976=账期!$A$101,G1976=账期!$A$102),90,0)))</f>
        <v>0</v>
      </c>
      <c r="AF1976" s="396"/>
      <c r="AG1976" s="384"/>
      <c r="AH1976" s="396" t="str">
        <f t="shared" si="320"/>
        <v/>
      </c>
    </row>
    <row r="1977" spans="1:34" ht="18" customHeight="1" x14ac:dyDescent="0.25">
      <c r="A1977" s="301" t="str">
        <f t="shared" si="315"/>
        <v/>
      </c>
      <c r="B1977" s="397"/>
      <c r="C1977" s="398"/>
      <c r="D1977" s="399"/>
      <c r="E1977" s="383" t="str">
        <f t="shared" si="318"/>
        <v>C</v>
      </c>
      <c r="F1977" s="383" t="str">
        <f t="shared" si="319"/>
        <v>C</v>
      </c>
      <c r="G1977" s="400"/>
      <c r="H1977" s="385" t="str">
        <f>IF(G1977="","",VLOOKUP(G1977,下拉数据源!J:K,2,0))</f>
        <v/>
      </c>
      <c r="I1977" s="385"/>
      <c r="J1977" s="385"/>
      <c r="K1977" s="386"/>
      <c r="L1977" s="401"/>
      <c r="M1977" s="384"/>
      <c r="N1977" s="384"/>
      <c r="O1977" s="384"/>
      <c r="P1977" s="386"/>
      <c r="Q1977" s="387"/>
      <c r="R1977" s="286"/>
      <c r="S1977" s="388">
        <f t="shared" si="316"/>
        <v>0</v>
      </c>
      <c r="T1977" s="389"/>
      <c r="U1977" s="389">
        <f t="shared" si="314"/>
        <v>0</v>
      </c>
      <c r="V1977" s="451"/>
      <c r="W1977" s="452"/>
      <c r="X1977" s="386"/>
      <c r="Y1977" s="390"/>
      <c r="Z1977" s="391"/>
      <c r="AA1977" s="392"/>
      <c r="AB1977" s="393"/>
      <c r="AC1977" s="394"/>
      <c r="AD1977" s="395">
        <f t="shared" si="317"/>
        <v>0</v>
      </c>
      <c r="AE1977" s="396">
        <f>IF(OR(G1977=账期!$A$18,G1977=账期!$A$20,G1977=账期!$A$22,G1977=账期!$A$24,G1977=账期!$A$25,G1977=账期!$A$27,G1977=账期!$A$26,G1977=账期!$A$28,G1977=账期!$A$30,G1977=账期!$A$32,G1977=账期!$A$34,G1977=账期!$A$35,G1977=账期!$A$37,G1977=账期!$A$39,G1977=账期!$A$40,G1977=账期!$A$41,G1977=账期!$A$42,G1977=账期!$A$43,G1977=账期!$A$44,G1977=账期!$A$45,G1977=账期!$A$46,G1977=账期!$A$48,G1977=账期!$A$50,G1977=账期!$A$51,G1977=账期!$A$52,G1977=账期!$A$53,G1977=账期!$A$54,G1977=账期!$A$56,G1977=账期!$A$57,G1977=账期!$A$58,G1977=账期!$A$59,G1977=账期!$A$60,G1977=账期!$A$61,G1977=账期!$A$62,G1977=账期!$A$63,G1977=账期!$A$64,G1977=账期!$A$66,G1977=账期!$A$67,G1977=账期!$A$68,G1977=账期!$A$70,G1977=账期!$A$71),30,IF(OR(G1977=账期!$A$74,G1977=账期!$A$77,G1977=账期!$A$76,G1977=账期!$A$79,G1977=账期!$A$80,G1977=账期!$A$81,G1977=账期!$A$83,G1977=账期!$A$85,G1977=账期!$A$87,G1977=账期!$A$89,G1977=账期!$A$91),60,IF(OR(G1977=账期!$A$93,G1977=账期!$A$94,G1977=账期!$A$95,G1977=账期!$A$96,G1977=账期!$A$98,G1977=账期!$A$99,G1977=账期!$A$101,G1977=账期!$A$102),90,0)))</f>
        <v>0</v>
      </c>
      <c r="AF1977" s="396"/>
      <c r="AG1977" s="384"/>
      <c r="AH1977" s="396" t="str">
        <f t="shared" si="320"/>
        <v/>
      </c>
    </row>
    <row r="1978" spans="1:34" ht="18" customHeight="1" x14ac:dyDescent="0.25">
      <c r="A1978" s="301" t="str">
        <f t="shared" si="315"/>
        <v/>
      </c>
      <c r="B1978" s="397"/>
      <c r="C1978" s="398"/>
      <c r="D1978" s="399"/>
      <c r="E1978" s="383" t="str">
        <f t="shared" si="318"/>
        <v>C</v>
      </c>
      <c r="F1978" s="383" t="str">
        <f t="shared" si="319"/>
        <v>C</v>
      </c>
      <c r="G1978" s="400"/>
      <c r="H1978" s="385" t="str">
        <f>IF(G1978="","",VLOOKUP(G1978,下拉数据源!J:K,2,0))</f>
        <v/>
      </c>
      <c r="I1978" s="385"/>
      <c r="J1978" s="385"/>
      <c r="K1978" s="386"/>
      <c r="L1978" s="401"/>
      <c r="M1978" s="384"/>
      <c r="N1978" s="384"/>
      <c r="O1978" s="384"/>
      <c r="P1978" s="386"/>
      <c r="Q1978" s="387"/>
      <c r="R1978" s="286"/>
      <c r="S1978" s="388">
        <f t="shared" si="316"/>
        <v>0</v>
      </c>
      <c r="T1978" s="389"/>
      <c r="U1978" s="389">
        <f t="shared" ref="U1978:U2041" si="321">S1978-T1978</f>
        <v>0</v>
      </c>
      <c r="V1978" s="451"/>
      <c r="W1978" s="452"/>
      <c r="X1978" s="386"/>
      <c r="Y1978" s="390"/>
      <c r="Z1978" s="391"/>
      <c r="AA1978" s="392"/>
      <c r="AB1978" s="393"/>
      <c r="AC1978" s="394"/>
      <c r="AD1978" s="395">
        <f t="shared" si="317"/>
        <v>0</v>
      </c>
      <c r="AE1978" s="396">
        <f>IF(OR(G1978=账期!$A$18,G1978=账期!$A$20,G1978=账期!$A$22,G1978=账期!$A$24,G1978=账期!$A$25,G1978=账期!$A$27,G1978=账期!$A$26,G1978=账期!$A$28,G1978=账期!$A$30,G1978=账期!$A$32,G1978=账期!$A$34,G1978=账期!$A$35,G1978=账期!$A$37,G1978=账期!$A$39,G1978=账期!$A$40,G1978=账期!$A$41,G1978=账期!$A$42,G1978=账期!$A$43,G1978=账期!$A$44,G1978=账期!$A$45,G1978=账期!$A$46,G1978=账期!$A$48,G1978=账期!$A$50,G1978=账期!$A$51,G1978=账期!$A$52,G1978=账期!$A$53,G1978=账期!$A$54,G1978=账期!$A$56,G1978=账期!$A$57,G1978=账期!$A$58,G1978=账期!$A$59,G1978=账期!$A$60,G1978=账期!$A$61,G1978=账期!$A$62,G1978=账期!$A$63,G1978=账期!$A$64,G1978=账期!$A$66,G1978=账期!$A$67,G1978=账期!$A$68,G1978=账期!$A$70,G1978=账期!$A$71),30,IF(OR(G1978=账期!$A$74,G1978=账期!$A$77,G1978=账期!$A$76,G1978=账期!$A$79,G1978=账期!$A$80,G1978=账期!$A$81,G1978=账期!$A$83,G1978=账期!$A$85,G1978=账期!$A$87,G1978=账期!$A$89,G1978=账期!$A$91),60,IF(OR(G1978=账期!$A$93,G1978=账期!$A$94,G1978=账期!$A$95,G1978=账期!$A$96,G1978=账期!$A$98,G1978=账期!$A$99,G1978=账期!$A$101,G1978=账期!$A$102),90,0)))</f>
        <v>0</v>
      </c>
      <c r="AF1978" s="396"/>
      <c r="AG1978" s="384"/>
      <c r="AH1978" s="396" t="str">
        <f t="shared" si="320"/>
        <v/>
      </c>
    </row>
    <row r="1979" spans="1:34" ht="18" customHeight="1" x14ac:dyDescent="0.25">
      <c r="A1979" s="301" t="str">
        <f t="shared" si="315"/>
        <v/>
      </c>
      <c r="B1979" s="397"/>
      <c r="C1979" s="398"/>
      <c r="D1979" s="399"/>
      <c r="E1979" s="383" t="str">
        <f t="shared" si="318"/>
        <v>C</v>
      </c>
      <c r="F1979" s="383" t="str">
        <f t="shared" si="319"/>
        <v>C</v>
      </c>
      <c r="G1979" s="400"/>
      <c r="H1979" s="385" t="str">
        <f>IF(G1979="","",VLOOKUP(G1979,下拉数据源!J:K,2,0))</f>
        <v/>
      </c>
      <c r="I1979" s="385"/>
      <c r="J1979" s="385"/>
      <c r="K1979" s="386"/>
      <c r="L1979" s="401"/>
      <c r="M1979" s="384"/>
      <c r="N1979" s="384"/>
      <c r="O1979" s="384"/>
      <c r="P1979" s="386"/>
      <c r="Q1979" s="387"/>
      <c r="R1979" s="286"/>
      <c r="S1979" s="388">
        <f t="shared" si="316"/>
        <v>0</v>
      </c>
      <c r="T1979" s="389"/>
      <c r="U1979" s="389">
        <f t="shared" si="321"/>
        <v>0</v>
      </c>
      <c r="V1979" s="451"/>
      <c r="W1979" s="452"/>
      <c r="X1979" s="386"/>
      <c r="Y1979" s="390"/>
      <c r="Z1979" s="391"/>
      <c r="AA1979" s="392"/>
      <c r="AB1979" s="393"/>
      <c r="AC1979" s="394"/>
      <c r="AD1979" s="395">
        <f t="shared" si="317"/>
        <v>0</v>
      </c>
      <c r="AE1979" s="396">
        <f>IF(OR(G1979=账期!$A$18,G1979=账期!$A$20,G1979=账期!$A$22,G1979=账期!$A$24,G1979=账期!$A$25,G1979=账期!$A$27,G1979=账期!$A$26,G1979=账期!$A$28,G1979=账期!$A$30,G1979=账期!$A$32,G1979=账期!$A$34,G1979=账期!$A$35,G1979=账期!$A$37,G1979=账期!$A$39,G1979=账期!$A$40,G1979=账期!$A$41,G1979=账期!$A$42,G1979=账期!$A$43,G1979=账期!$A$44,G1979=账期!$A$45,G1979=账期!$A$46,G1979=账期!$A$48,G1979=账期!$A$50,G1979=账期!$A$51,G1979=账期!$A$52,G1979=账期!$A$53,G1979=账期!$A$54,G1979=账期!$A$56,G1979=账期!$A$57,G1979=账期!$A$58,G1979=账期!$A$59,G1979=账期!$A$60,G1979=账期!$A$61,G1979=账期!$A$62,G1979=账期!$A$63,G1979=账期!$A$64,G1979=账期!$A$66,G1979=账期!$A$67,G1979=账期!$A$68,G1979=账期!$A$70,G1979=账期!$A$71),30,IF(OR(G1979=账期!$A$74,G1979=账期!$A$77,G1979=账期!$A$76,G1979=账期!$A$79,G1979=账期!$A$80,G1979=账期!$A$81,G1979=账期!$A$83,G1979=账期!$A$85,G1979=账期!$A$87,G1979=账期!$A$89,G1979=账期!$A$91),60,IF(OR(G1979=账期!$A$93,G1979=账期!$A$94,G1979=账期!$A$95,G1979=账期!$A$96,G1979=账期!$A$98,G1979=账期!$A$99,G1979=账期!$A$101,G1979=账期!$A$102),90,0)))</f>
        <v>0</v>
      </c>
      <c r="AF1979" s="396"/>
      <c r="AG1979" s="384"/>
      <c r="AH1979" s="396" t="str">
        <f t="shared" si="320"/>
        <v/>
      </c>
    </row>
    <row r="1980" spans="1:34" ht="18" customHeight="1" x14ac:dyDescent="0.25">
      <c r="A1980" s="301" t="str">
        <f t="shared" si="315"/>
        <v/>
      </c>
      <c r="B1980" s="397"/>
      <c r="C1980" s="398"/>
      <c r="D1980" s="399"/>
      <c r="E1980" s="383" t="str">
        <f t="shared" si="318"/>
        <v>C</v>
      </c>
      <c r="F1980" s="383" t="str">
        <f t="shared" si="319"/>
        <v>C</v>
      </c>
      <c r="G1980" s="400"/>
      <c r="H1980" s="385" t="str">
        <f>IF(G1980="","",VLOOKUP(G1980,下拉数据源!J:K,2,0))</f>
        <v/>
      </c>
      <c r="I1980" s="385"/>
      <c r="J1980" s="385"/>
      <c r="K1980" s="386"/>
      <c r="L1980" s="401"/>
      <c r="M1980" s="384"/>
      <c r="N1980" s="384"/>
      <c r="O1980" s="384"/>
      <c r="P1980" s="386"/>
      <c r="Q1980" s="387"/>
      <c r="R1980" s="286"/>
      <c r="S1980" s="388">
        <f t="shared" si="316"/>
        <v>0</v>
      </c>
      <c r="T1980" s="389"/>
      <c r="U1980" s="389">
        <f t="shared" si="321"/>
        <v>0</v>
      </c>
      <c r="V1980" s="451"/>
      <c r="W1980" s="452"/>
      <c r="X1980" s="386"/>
      <c r="Y1980" s="390"/>
      <c r="Z1980" s="391"/>
      <c r="AA1980" s="392"/>
      <c r="AB1980" s="393"/>
      <c r="AC1980" s="394"/>
      <c r="AD1980" s="395">
        <f t="shared" si="317"/>
        <v>0</v>
      </c>
      <c r="AE1980" s="396">
        <f>IF(OR(G1980=账期!$A$18,G1980=账期!$A$20,G1980=账期!$A$22,G1980=账期!$A$24,G1980=账期!$A$25,G1980=账期!$A$27,G1980=账期!$A$26,G1980=账期!$A$28,G1980=账期!$A$30,G1980=账期!$A$32,G1980=账期!$A$34,G1980=账期!$A$35,G1980=账期!$A$37,G1980=账期!$A$39,G1980=账期!$A$40,G1980=账期!$A$41,G1980=账期!$A$42,G1980=账期!$A$43,G1980=账期!$A$44,G1980=账期!$A$45,G1980=账期!$A$46,G1980=账期!$A$48,G1980=账期!$A$50,G1980=账期!$A$51,G1980=账期!$A$52,G1980=账期!$A$53,G1980=账期!$A$54,G1980=账期!$A$56,G1980=账期!$A$57,G1980=账期!$A$58,G1980=账期!$A$59,G1980=账期!$A$60,G1980=账期!$A$61,G1980=账期!$A$62,G1980=账期!$A$63,G1980=账期!$A$64,G1980=账期!$A$66,G1980=账期!$A$67,G1980=账期!$A$68,G1980=账期!$A$70,G1980=账期!$A$71),30,IF(OR(G1980=账期!$A$74,G1980=账期!$A$77,G1980=账期!$A$76,G1980=账期!$A$79,G1980=账期!$A$80,G1980=账期!$A$81,G1980=账期!$A$83,G1980=账期!$A$85,G1980=账期!$A$87,G1980=账期!$A$89,G1980=账期!$A$91),60,IF(OR(G1980=账期!$A$93,G1980=账期!$A$94,G1980=账期!$A$95,G1980=账期!$A$96,G1980=账期!$A$98,G1980=账期!$A$99,G1980=账期!$A$101,G1980=账期!$A$102),90,0)))</f>
        <v>0</v>
      </c>
      <c r="AF1980" s="396"/>
      <c r="AG1980" s="384"/>
      <c r="AH1980" s="396" t="str">
        <f t="shared" si="320"/>
        <v/>
      </c>
    </row>
    <row r="1981" spans="1:34" ht="18" customHeight="1" x14ac:dyDescent="0.25">
      <c r="A1981" s="301" t="str">
        <f t="shared" ref="A1981:A2044" si="322">IF(V1981="","",TEXT(V1981,"yyyy年m月"))</f>
        <v/>
      </c>
      <c r="B1981" s="397"/>
      <c r="C1981" s="398"/>
      <c r="D1981" s="399"/>
      <c r="E1981" s="383" t="str">
        <f t="shared" si="318"/>
        <v>C</v>
      </c>
      <c r="F1981" s="383" t="str">
        <f t="shared" si="319"/>
        <v>C</v>
      </c>
      <c r="G1981" s="400"/>
      <c r="H1981" s="385" t="str">
        <f>IF(G1981="","",VLOOKUP(G1981,下拉数据源!J:K,2,0))</f>
        <v/>
      </c>
      <c r="I1981" s="385"/>
      <c r="J1981" s="385"/>
      <c r="K1981" s="386"/>
      <c r="L1981" s="401"/>
      <c r="M1981" s="384"/>
      <c r="N1981" s="384"/>
      <c r="O1981" s="384"/>
      <c r="P1981" s="386"/>
      <c r="Q1981" s="387"/>
      <c r="R1981" s="286"/>
      <c r="S1981" s="388">
        <f t="shared" si="316"/>
        <v>0</v>
      </c>
      <c r="T1981" s="389"/>
      <c r="U1981" s="389">
        <f t="shared" si="321"/>
        <v>0</v>
      </c>
      <c r="V1981" s="451"/>
      <c r="W1981" s="452"/>
      <c r="X1981" s="386"/>
      <c r="Y1981" s="390"/>
      <c r="Z1981" s="391"/>
      <c r="AA1981" s="392"/>
      <c r="AB1981" s="393"/>
      <c r="AC1981" s="394"/>
      <c r="AD1981" s="395">
        <f t="shared" si="317"/>
        <v>0</v>
      </c>
      <c r="AE1981" s="396">
        <f>IF(OR(G1981=账期!$A$18,G1981=账期!$A$20,G1981=账期!$A$22,G1981=账期!$A$24,G1981=账期!$A$25,G1981=账期!$A$27,G1981=账期!$A$26,G1981=账期!$A$28,G1981=账期!$A$30,G1981=账期!$A$32,G1981=账期!$A$34,G1981=账期!$A$35,G1981=账期!$A$37,G1981=账期!$A$39,G1981=账期!$A$40,G1981=账期!$A$41,G1981=账期!$A$42,G1981=账期!$A$43,G1981=账期!$A$44,G1981=账期!$A$45,G1981=账期!$A$46,G1981=账期!$A$48,G1981=账期!$A$50,G1981=账期!$A$51,G1981=账期!$A$52,G1981=账期!$A$53,G1981=账期!$A$54,G1981=账期!$A$56,G1981=账期!$A$57,G1981=账期!$A$58,G1981=账期!$A$59,G1981=账期!$A$60,G1981=账期!$A$61,G1981=账期!$A$62,G1981=账期!$A$63,G1981=账期!$A$64,G1981=账期!$A$66,G1981=账期!$A$67,G1981=账期!$A$68,G1981=账期!$A$70,G1981=账期!$A$71),30,IF(OR(G1981=账期!$A$74,G1981=账期!$A$77,G1981=账期!$A$76,G1981=账期!$A$79,G1981=账期!$A$80,G1981=账期!$A$81,G1981=账期!$A$83,G1981=账期!$A$85,G1981=账期!$A$87,G1981=账期!$A$89,G1981=账期!$A$91),60,IF(OR(G1981=账期!$A$93,G1981=账期!$A$94,G1981=账期!$A$95,G1981=账期!$A$96,G1981=账期!$A$98,G1981=账期!$A$99,G1981=账期!$A$101,G1981=账期!$A$102),90,0)))</f>
        <v>0</v>
      </c>
      <c r="AF1981" s="396"/>
      <c r="AG1981" s="384"/>
      <c r="AH1981" s="396" t="str">
        <f t="shared" si="320"/>
        <v/>
      </c>
    </row>
    <row r="1982" spans="1:34" ht="18" customHeight="1" x14ac:dyDescent="0.25">
      <c r="A1982" s="301" t="str">
        <f t="shared" si="322"/>
        <v/>
      </c>
      <c r="B1982" s="397"/>
      <c r="C1982" s="398"/>
      <c r="D1982" s="399"/>
      <c r="E1982" s="383" t="str">
        <f t="shared" si="318"/>
        <v>C</v>
      </c>
      <c r="F1982" s="383" t="str">
        <f t="shared" si="319"/>
        <v>C</v>
      </c>
      <c r="G1982" s="400"/>
      <c r="H1982" s="385" t="str">
        <f>IF(G1982="","",VLOOKUP(G1982,下拉数据源!J:K,2,0))</f>
        <v/>
      </c>
      <c r="I1982" s="385"/>
      <c r="J1982" s="385"/>
      <c r="K1982" s="386"/>
      <c r="L1982" s="401"/>
      <c r="M1982" s="384"/>
      <c r="N1982" s="384"/>
      <c r="O1982" s="384"/>
      <c r="P1982" s="386"/>
      <c r="Q1982" s="387"/>
      <c r="R1982" s="286"/>
      <c r="S1982" s="388">
        <f t="shared" si="316"/>
        <v>0</v>
      </c>
      <c r="T1982" s="389"/>
      <c r="U1982" s="389">
        <f t="shared" si="321"/>
        <v>0</v>
      </c>
      <c r="V1982" s="451"/>
      <c r="W1982" s="452"/>
      <c r="X1982" s="386"/>
      <c r="Y1982" s="390"/>
      <c r="Z1982" s="391"/>
      <c r="AA1982" s="392"/>
      <c r="AB1982" s="393"/>
      <c r="AC1982" s="394"/>
      <c r="AD1982" s="395">
        <f t="shared" si="317"/>
        <v>0</v>
      </c>
      <c r="AE1982" s="396">
        <f>IF(OR(G1982=账期!$A$18,G1982=账期!$A$20,G1982=账期!$A$22,G1982=账期!$A$24,G1982=账期!$A$25,G1982=账期!$A$27,G1982=账期!$A$26,G1982=账期!$A$28,G1982=账期!$A$30,G1982=账期!$A$32,G1982=账期!$A$34,G1982=账期!$A$35,G1982=账期!$A$37,G1982=账期!$A$39,G1982=账期!$A$40,G1982=账期!$A$41,G1982=账期!$A$42,G1982=账期!$A$43,G1982=账期!$A$44,G1982=账期!$A$45,G1982=账期!$A$46,G1982=账期!$A$48,G1982=账期!$A$50,G1982=账期!$A$51,G1982=账期!$A$52,G1982=账期!$A$53,G1982=账期!$A$54,G1982=账期!$A$56,G1982=账期!$A$57,G1982=账期!$A$58,G1982=账期!$A$59,G1982=账期!$A$60,G1982=账期!$A$61,G1982=账期!$A$62,G1982=账期!$A$63,G1982=账期!$A$64,G1982=账期!$A$66,G1982=账期!$A$67,G1982=账期!$A$68,G1982=账期!$A$70,G1982=账期!$A$71),30,IF(OR(G1982=账期!$A$74,G1982=账期!$A$77,G1982=账期!$A$76,G1982=账期!$A$79,G1982=账期!$A$80,G1982=账期!$A$81,G1982=账期!$A$83,G1982=账期!$A$85,G1982=账期!$A$87,G1982=账期!$A$89,G1982=账期!$A$91),60,IF(OR(G1982=账期!$A$93,G1982=账期!$A$94,G1982=账期!$A$95,G1982=账期!$A$96,G1982=账期!$A$98,G1982=账期!$A$99,G1982=账期!$A$101,G1982=账期!$A$102),90,0)))</f>
        <v>0</v>
      </c>
      <c r="AF1982" s="396"/>
      <c r="AG1982" s="384"/>
      <c r="AH1982" s="396" t="str">
        <f t="shared" si="320"/>
        <v/>
      </c>
    </row>
    <row r="1983" spans="1:34" ht="18" customHeight="1" x14ac:dyDescent="0.25">
      <c r="A1983" s="301" t="str">
        <f t="shared" si="322"/>
        <v/>
      </c>
      <c r="B1983" s="397"/>
      <c r="C1983" s="398"/>
      <c r="D1983" s="399"/>
      <c r="E1983" s="383" t="str">
        <f t="shared" si="318"/>
        <v>C</v>
      </c>
      <c r="F1983" s="383" t="str">
        <f t="shared" si="319"/>
        <v>C</v>
      </c>
      <c r="G1983" s="400"/>
      <c r="H1983" s="385" t="str">
        <f>IF(G1983="","",VLOOKUP(G1983,下拉数据源!J:K,2,0))</f>
        <v/>
      </c>
      <c r="I1983" s="385"/>
      <c r="J1983" s="385"/>
      <c r="K1983" s="386"/>
      <c r="L1983" s="401"/>
      <c r="M1983" s="384"/>
      <c r="N1983" s="384"/>
      <c r="O1983" s="384"/>
      <c r="P1983" s="386"/>
      <c r="Q1983" s="387"/>
      <c r="R1983" s="286"/>
      <c r="S1983" s="388">
        <f t="shared" ref="S1983:S2046" si="323">Q1983*R1983</f>
        <v>0</v>
      </c>
      <c r="T1983" s="389"/>
      <c r="U1983" s="389">
        <f t="shared" si="321"/>
        <v>0</v>
      </c>
      <c r="V1983" s="451"/>
      <c r="W1983" s="452"/>
      <c r="X1983" s="386"/>
      <c r="Y1983" s="390"/>
      <c r="Z1983" s="391"/>
      <c r="AA1983" s="392"/>
      <c r="AB1983" s="393"/>
      <c r="AC1983" s="394"/>
      <c r="AD1983" s="395">
        <f t="shared" si="317"/>
        <v>0</v>
      </c>
      <c r="AE1983" s="396">
        <f>IF(OR(G1983=账期!$A$18,G1983=账期!$A$20,G1983=账期!$A$22,G1983=账期!$A$24,G1983=账期!$A$25,G1983=账期!$A$27,G1983=账期!$A$26,G1983=账期!$A$28,G1983=账期!$A$30,G1983=账期!$A$32,G1983=账期!$A$34,G1983=账期!$A$35,G1983=账期!$A$37,G1983=账期!$A$39,G1983=账期!$A$40,G1983=账期!$A$41,G1983=账期!$A$42,G1983=账期!$A$43,G1983=账期!$A$44,G1983=账期!$A$45,G1983=账期!$A$46,G1983=账期!$A$48,G1983=账期!$A$50,G1983=账期!$A$51,G1983=账期!$A$52,G1983=账期!$A$53,G1983=账期!$A$54,G1983=账期!$A$56,G1983=账期!$A$57,G1983=账期!$A$58,G1983=账期!$A$59,G1983=账期!$A$60,G1983=账期!$A$61,G1983=账期!$A$62,G1983=账期!$A$63,G1983=账期!$A$64,G1983=账期!$A$66,G1983=账期!$A$67,G1983=账期!$A$68,G1983=账期!$A$70,G1983=账期!$A$71),30,IF(OR(G1983=账期!$A$74,G1983=账期!$A$77,G1983=账期!$A$76,G1983=账期!$A$79,G1983=账期!$A$80,G1983=账期!$A$81,G1983=账期!$A$83,G1983=账期!$A$85,G1983=账期!$A$87,G1983=账期!$A$89,G1983=账期!$A$91),60,IF(OR(G1983=账期!$A$93,G1983=账期!$A$94,G1983=账期!$A$95,G1983=账期!$A$96,G1983=账期!$A$98,G1983=账期!$A$99,G1983=账期!$A$101,G1983=账期!$A$102),90,0)))</f>
        <v>0</v>
      </c>
      <c r="AF1983" s="396"/>
      <c r="AG1983" s="384"/>
      <c r="AH1983" s="396" t="str">
        <f t="shared" si="320"/>
        <v/>
      </c>
    </row>
    <row r="1984" spans="1:34" ht="18" customHeight="1" x14ac:dyDescent="0.25">
      <c r="A1984" s="301" t="str">
        <f t="shared" si="322"/>
        <v/>
      </c>
      <c r="B1984" s="397"/>
      <c r="C1984" s="398"/>
      <c r="D1984" s="399"/>
      <c r="E1984" s="383" t="str">
        <f t="shared" si="318"/>
        <v>C</v>
      </c>
      <c r="F1984" s="383" t="str">
        <f t="shared" si="319"/>
        <v>C</v>
      </c>
      <c r="G1984" s="400"/>
      <c r="H1984" s="385" t="str">
        <f>IF(G1984="","",VLOOKUP(G1984,下拉数据源!J:K,2,0))</f>
        <v/>
      </c>
      <c r="I1984" s="385"/>
      <c r="J1984" s="385"/>
      <c r="K1984" s="386"/>
      <c r="L1984" s="401"/>
      <c r="M1984" s="384"/>
      <c r="N1984" s="384"/>
      <c r="O1984" s="384"/>
      <c r="P1984" s="386"/>
      <c r="Q1984" s="387"/>
      <c r="R1984" s="286"/>
      <c r="S1984" s="388">
        <f t="shared" si="323"/>
        <v>0</v>
      </c>
      <c r="T1984" s="389"/>
      <c r="U1984" s="389">
        <f t="shared" si="321"/>
        <v>0</v>
      </c>
      <c r="V1984" s="451"/>
      <c r="W1984" s="452"/>
      <c r="X1984" s="386"/>
      <c r="Y1984" s="390"/>
      <c r="Z1984" s="391"/>
      <c r="AA1984" s="392"/>
      <c r="AB1984" s="393"/>
      <c r="AC1984" s="394"/>
      <c r="AD1984" s="395">
        <f t="shared" ref="AD1984:AD2047" si="324">IF(AE1984&gt;0,(DATE(YEAR(AC1984),MONTH(AC1984)+1,1)-1)+AE1984,AC1984)</f>
        <v>0</v>
      </c>
      <c r="AE1984" s="396">
        <f>IF(OR(G1984=账期!$A$18,G1984=账期!$A$20,G1984=账期!$A$22,G1984=账期!$A$24,G1984=账期!$A$25,G1984=账期!$A$27,G1984=账期!$A$26,G1984=账期!$A$28,G1984=账期!$A$30,G1984=账期!$A$32,G1984=账期!$A$34,G1984=账期!$A$35,G1984=账期!$A$37,G1984=账期!$A$39,G1984=账期!$A$40,G1984=账期!$A$41,G1984=账期!$A$42,G1984=账期!$A$43,G1984=账期!$A$44,G1984=账期!$A$45,G1984=账期!$A$46,G1984=账期!$A$48,G1984=账期!$A$50,G1984=账期!$A$51,G1984=账期!$A$52,G1984=账期!$A$53,G1984=账期!$A$54,G1984=账期!$A$56,G1984=账期!$A$57,G1984=账期!$A$58,G1984=账期!$A$59,G1984=账期!$A$60,G1984=账期!$A$61,G1984=账期!$A$62,G1984=账期!$A$63,G1984=账期!$A$64,G1984=账期!$A$66,G1984=账期!$A$67,G1984=账期!$A$68,G1984=账期!$A$70,G1984=账期!$A$71),30,IF(OR(G1984=账期!$A$74,G1984=账期!$A$77,G1984=账期!$A$76,G1984=账期!$A$79,G1984=账期!$A$80,G1984=账期!$A$81,G1984=账期!$A$83,G1984=账期!$A$85,G1984=账期!$A$87,G1984=账期!$A$89,G1984=账期!$A$91),60,IF(OR(G1984=账期!$A$93,G1984=账期!$A$94,G1984=账期!$A$95,G1984=账期!$A$96,G1984=账期!$A$98,G1984=账期!$A$99,G1984=账期!$A$101,G1984=账期!$A$102),90,0)))</f>
        <v>0</v>
      </c>
      <c r="AF1984" s="396"/>
      <c r="AG1984" s="384"/>
      <c r="AH1984" s="396" t="str">
        <f t="shared" si="320"/>
        <v/>
      </c>
    </row>
    <row r="1985" spans="1:34" ht="18" customHeight="1" x14ac:dyDescent="0.25">
      <c r="A1985" s="301" t="str">
        <f t="shared" si="322"/>
        <v/>
      </c>
      <c r="B1985" s="397"/>
      <c r="C1985" s="398"/>
      <c r="D1985" s="399"/>
      <c r="E1985" s="383" t="str">
        <f t="shared" si="318"/>
        <v>C</v>
      </c>
      <c r="F1985" s="383" t="str">
        <f t="shared" si="319"/>
        <v>C</v>
      </c>
      <c r="G1985" s="400"/>
      <c r="H1985" s="385" t="str">
        <f>IF(G1985="","",VLOOKUP(G1985,下拉数据源!J:K,2,0))</f>
        <v/>
      </c>
      <c r="I1985" s="385"/>
      <c r="J1985" s="385"/>
      <c r="K1985" s="386"/>
      <c r="L1985" s="401"/>
      <c r="M1985" s="384"/>
      <c r="N1985" s="384"/>
      <c r="O1985" s="384"/>
      <c r="P1985" s="386"/>
      <c r="Q1985" s="387"/>
      <c r="R1985" s="286"/>
      <c r="S1985" s="388">
        <f t="shared" si="323"/>
        <v>0</v>
      </c>
      <c r="T1985" s="389"/>
      <c r="U1985" s="389">
        <f t="shared" si="321"/>
        <v>0</v>
      </c>
      <c r="V1985" s="451"/>
      <c r="W1985" s="452"/>
      <c r="X1985" s="386"/>
      <c r="Y1985" s="390"/>
      <c r="Z1985" s="391"/>
      <c r="AA1985" s="392"/>
      <c r="AB1985" s="393"/>
      <c r="AC1985" s="394"/>
      <c r="AD1985" s="395">
        <f t="shared" si="324"/>
        <v>0</v>
      </c>
      <c r="AE1985" s="396">
        <f>IF(OR(G1985=账期!$A$18,G1985=账期!$A$20,G1985=账期!$A$22,G1985=账期!$A$24,G1985=账期!$A$25,G1985=账期!$A$27,G1985=账期!$A$26,G1985=账期!$A$28,G1985=账期!$A$30,G1985=账期!$A$32,G1985=账期!$A$34,G1985=账期!$A$35,G1985=账期!$A$37,G1985=账期!$A$39,G1985=账期!$A$40,G1985=账期!$A$41,G1985=账期!$A$42,G1985=账期!$A$43,G1985=账期!$A$44,G1985=账期!$A$45,G1985=账期!$A$46,G1985=账期!$A$48,G1985=账期!$A$50,G1985=账期!$A$51,G1985=账期!$A$52,G1985=账期!$A$53,G1985=账期!$A$54,G1985=账期!$A$56,G1985=账期!$A$57,G1985=账期!$A$58,G1985=账期!$A$59,G1985=账期!$A$60,G1985=账期!$A$61,G1985=账期!$A$62,G1985=账期!$A$63,G1985=账期!$A$64,G1985=账期!$A$66,G1985=账期!$A$67,G1985=账期!$A$68,G1985=账期!$A$70,G1985=账期!$A$71),30,IF(OR(G1985=账期!$A$74,G1985=账期!$A$77,G1985=账期!$A$76,G1985=账期!$A$79,G1985=账期!$A$80,G1985=账期!$A$81,G1985=账期!$A$83,G1985=账期!$A$85,G1985=账期!$A$87,G1985=账期!$A$89,G1985=账期!$A$91),60,IF(OR(G1985=账期!$A$93,G1985=账期!$A$94,G1985=账期!$A$95,G1985=账期!$A$96,G1985=账期!$A$98,G1985=账期!$A$99,G1985=账期!$A$101,G1985=账期!$A$102),90,0)))</f>
        <v>0</v>
      </c>
      <c r="AF1985" s="396"/>
      <c r="AG1985" s="384"/>
      <c r="AH1985" s="396" t="str">
        <f t="shared" si="320"/>
        <v/>
      </c>
    </row>
    <row r="1986" spans="1:34" ht="18" customHeight="1" x14ac:dyDescent="0.25">
      <c r="A1986" s="301" t="str">
        <f t="shared" si="322"/>
        <v/>
      </c>
      <c r="B1986" s="397"/>
      <c r="C1986" s="398"/>
      <c r="D1986" s="399"/>
      <c r="E1986" s="383" t="str">
        <f t="shared" si="318"/>
        <v>C</v>
      </c>
      <c r="F1986" s="383" t="str">
        <f t="shared" si="319"/>
        <v>C</v>
      </c>
      <c r="G1986" s="400"/>
      <c r="H1986" s="385" t="str">
        <f>IF(G1986="","",VLOOKUP(G1986,下拉数据源!J:K,2,0))</f>
        <v/>
      </c>
      <c r="I1986" s="385"/>
      <c r="J1986" s="385"/>
      <c r="K1986" s="386"/>
      <c r="L1986" s="401"/>
      <c r="M1986" s="384"/>
      <c r="N1986" s="384"/>
      <c r="O1986" s="384"/>
      <c r="P1986" s="386"/>
      <c r="Q1986" s="387"/>
      <c r="R1986" s="286"/>
      <c r="S1986" s="388">
        <f t="shared" si="323"/>
        <v>0</v>
      </c>
      <c r="T1986" s="389"/>
      <c r="U1986" s="389">
        <f t="shared" si="321"/>
        <v>0</v>
      </c>
      <c r="V1986" s="451"/>
      <c r="W1986" s="452"/>
      <c r="X1986" s="386"/>
      <c r="Y1986" s="390"/>
      <c r="Z1986" s="391"/>
      <c r="AA1986" s="392"/>
      <c r="AB1986" s="393"/>
      <c r="AC1986" s="394"/>
      <c r="AD1986" s="395">
        <f t="shared" si="324"/>
        <v>0</v>
      </c>
      <c r="AE1986" s="396">
        <f>IF(OR(G1986=账期!$A$18,G1986=账期!$A$20,G1986=账期!$A$22,G1986=账期!$A$24,G1986=账期!$A$25,G1986=账期!$A$27,G1986=账期!$A$26,G1986=账期!$A$28,G1986=账期!$A$30,G1986=账期!$A$32,G1986=账期!$A$34,G1986=账期!$A$35,G1986=账期!$A$37,G1986=账期!$A$39,G1986=账期!$A$40,G1986=账期!$A$41,G1986=账期!$A$42,G1986=账期!$A$43,G1986=账期!$A$44,G1986=账期!$A$45,G1986=账期!$A$46,G1986=账期!$A$48,G1986=账期!$A$50,G1986=账期!$A$51,G1986=账期!$A$52,G1986=账期!$A$53,G1986=账期!$A$54,G1986=账期!$A$56,G1986=账期!$A$57,G1986=账期!$A$58,G1986=账期!$A$59,G1986=账期!$A$60,G1986=账期!$A$61,G1986=账期!$A$62,G1986=账期!$A$63,G1986=账期!$A$64,G1986=账期!$A$66,G1986=账期!$A$67,G1986=账期!$A$68,G1986=账期!$A$70,G1986=账期!$A$71),30,IF(OR(G1986=账期!$A$74,G1986=账期!$A$77,G1986=账期!$A$76,G1986=账期!$A$79,G1986=账期!$A$80,G1986=账期!$A$81,G1986=账期!$A$83,G1986=账期!$A$85,G1986=账期!$A$87,G1986=账期!$A$89,G1986=账期!$A$91),60,IF(OR(G1986=账期!$A$93,G1986=账期!$A$94,G1986=账期!$A$95,G1986=账期!$A$96,G1986=账期!$A$98,G1986=账期!$A$99,G1986=账期!$A$101,G1986=账期!$A$102),90,0)))</f>
        <v>0</v>
      </c>
      <c r="AF1986" s="396"/>
      <c r="AG1986" s="384"/>
      <c r="AH1986" s="396" t="str">
        <f t="shared" si="320"/>
        <v/>
      </c>
    </row>
    <row r="1987" spans="1:34" ht="18" customHeight="1" x14ac:dyDescent="0.25">
      <c r="A1987" s="301" t="str">
        <f t="shared" si="322"/>
        <v/>
      </c>
      <c r="B1987" s="397"/>
      <c r="C1987" s="398"/>
      <c r="D1987" s="399"/>
      <c r="E1987" s="383" t="str">
        <f t="shared" si="318"/>
        <v>C</v>
      </c>
      <c r="F1987" s="383" t="str">
        <f t="shared" si="319"/>
        <v>C</v>
      </c>
      <c r="G1987" s="400"/>
      <c r="H1987" s="385" t="str">
        <f>IF(G1987="","",VLOOKUP(G1987,下拉数据源!J:K,2,0))</f>
        <v/>
      </c>
      <c r="I1987" s="385"/>
      <c r="J1987" s="385"/>
      <c r="K1987" s="386"/>
      <c r="L1987" s="401"/>
      <c r="M1987" s="384"/>
      <c r="N1987" s="384"/>
      <c r="O1987" s="384"/>
      <c r="P1987" s="386"/>
      <c r="Q1987" s="387"/>
      <c r="R1987" s="286"/>
      <c r="S1987" s="388">
        <f t="shared" si="323"/>
        <v>0</v>
      </c>
      <c r="T1987" s="389"/>
      <c r="U1987" s="389">
        <f t="shared" si="321"/>
        <v>0</v>
      </c>
      <c r="V1987" s="451"/>
      <c r="W1987" s="452"/>
      <c r="X1987" s="386"/>
      <c r="Y1987" s="390"/>
      <c r="Z1987" s="391"/>
      <c r="AA1987" s="392"/>
      <c r="AB1987" s="393"/>
      <c r="AC1987" s="394"/>
      <c r="AD1987" s="395">
        <f t="shared" si="324"/>
        <v>0</v>
      </c>
      <c r="AE1987" s="396">
        <f>IF(OR(G1987=账期!$A$18,G1987=账期!$A$20,G1987=账期!$A$22,G1987=账期!$A$24,G1987=账期!$A$25,G1987=账期!$A$27,G1987=账期!$A$26,G1987=账期!$A$28,G1987=账期!$A$30,G1987=账期!$A$32,G1987=账期!$A$34,G1987=账期!$A$35,G1987=账期!$A$37,G1987=账期!$A$39,G1987=账期!$A$40,G1987=账期!$A$41,G1987=账期!$A$42,G1987=账期!$A$43,G1987=账期!$A$44,G1987=账期!$A$45,G1987=账期!$A$46,G1987=账期!$A$48,G1987=账期!$A$50,G1987=账期!$A$51,G1987=账期!$A$52,G1987=账期!$A$53,G1987=账期!$A$54,G1987=账期!$A$56,G1987=账期!$A$57,G1987=账期!$A$58,G1987=账期!$A$59,G1987=账期!$A$60,G1987=账期!$A$61,G1987=账期!$A$62,G1987=账期!$A$63,G1987=账期!$A$64,G1987=账期!$A$66,G1987=账期!$A$67,G1987=账期!$A$68,G1987=账期!$A$70,G1987=账期!$A$71),30,IF(OR(G1987=账期!$A$74,G1987=账期!$A$77,G1987=账期!$A$76,G1987=账期!$A$79,G1987=账期!$A$80,G1987=账期!$A$81,G1987=账期!$A$83,G1987=账期!$A$85,G1987=账期!$A$87,G1987=账期!$A$89,G1987=账期!$A$91),60,IF(OR(G1987=账期!$A$93,G1987=账期!$A$94,G1987=账期!$A$95,G1987=账期!$A$96,G1987=账期!$A$98,G1987=账期!$A$99,G1987=账期!$A$101,G1987=账期!$A$102),90,0)))</f>
        <v>0</v>
      </c>
      <c r="AF1987" s="396"/>
      <c r="AG1987" s="384"/>
      <c r="AH1987" s="396" t="str">
        <f t="shared" si="320"/>
        <v/>
      </c>
    </row>
    <row r="1988" spans="1:34" ht="18" customHeight="1" x14ac:dyDescent="0.25">
      <c r="A1988" s="301" t="str">
        <f t="shared" si="322"/>
        <v/>
      </c>
      <c r="B1988" s="397"/>
      <c r="C1988" s="398"/>
      <c r="D1988" s="399"/>
      <c r="E1988" s="383" t="str">
        <f t="shared" si="318"/>
        <v>C</v>
      </c>
      <c r="F1988" s="383" t="str">
        <f t="shared" si="319"/>
        <v>C</v>
      </c>
      <c r="G1988" s="400"/>
      <c r="H1988" s="385" t="str">
        <f>IF(G1988="","",VLOOKUP(G1988,下拉数据源!J:K,2,0))</f>
        <v/>
      </c>
      <c r="I1988" s="385"/>
      <c r="J1988" s="385"/>
      <c r="K1988" s="386"/>
      <c r="L1988" s="401"/>
      <c r="M1988" s="384"/>
      <c r="N1988" s="384"/>
      <c r="O1988" s="384"/>
      <c r="P1988" s="386"/>
      <c r="Q1988" s="387"/>
      <c r="R1988" s="286"/>
      <c r="S1988" s="388">
        <f t="shared" si="323"/>
        <v>0</v>
      </c>
      <c r="T1988" s="389"/>
      <c r="U1988" s="389">
        <f t="shared" si="321"/>
        <v>0</v>
      </c>
      <c r="V1988" s="451"/>
      <c r="W1988" s="452"/>
      <c r="X1988" s="386"/>
      <c r="Y1988" s="390"/>
      <c r="Z1988" s="391"/>
      <c r="AA1988" s="392"/>
      <c r="AB1988" s="393"/>
      <c r="AC1988" s="394"/>
      <c r="AD1988" s="395">
        <f t="shared" si="324"/>
        <v>0</v>
      </c>
      <c r="AE1988" s="396">
        <f>IF(OR(G1988=账期!$A$18,G1988=账期!$A$20,G1988=账期!$A$22,G1988=账期!$A$24,G1988=账期!$A$25,G1988=账期!$A$27,G1988=账期!$A$26,G1988=账期!$A$28,G1988=账期!$A$30,G1988=账期!$A$32,G1988=账期!$A$34,G1988=账期!$A$35,G1988=账期!$A$37,G1988=账期!$A$39,G1988=账期!$A$40,G1988=账期!$A$41,G1988=账期!$A$42,G1988=账期!$A$43,G1988=账期!$A$44,G1988=账期!$A$45,G1988=账期!$A$46,G1988=账期!$A$48,G1988=账期!$A$50,G1988=账期!$A$51,G1988=账期!$A$52,G1988=账期!$A$53,G1988=账期!$A$54,G1988=账期!$A$56,G1988=账期!$A$57,G1988=账期!$A$58,G1988=账期!$A$59,G1988=账期!$A$60,G1988=账期!$A$61,G1988=账期!$A$62,G1988=账期!$A$63,G1988=账期!$A$64,G1988=账期!$A$66,G1988=账期!$A$67,G1988=账期!$A$68,G1988=账期!$A$70,G1988=账期!$A$71),30,IF(OR(G1988=账期!$A$74,G1988=账期!$A$77,G1988=账期!$A$76,G1988=账期!$A$79,G1988=账期!$A$80,G1988=账期!$A$81,G1988=账期!$A$83,G1988=账期!$A$85,G1988=账期!$A$87,G1988=账期!$A$89,G1988=账期!$A$91),60,IF(OR(G1988=账期!$A$93,G1988=账期!$A$94,G1988=账期!$A$95,G1988=账期!$A$96,G1988=账期!$A$98,G1988=账期!$A$99,G1988=账期!$A$101,G1988=账期!$A$102),90,0)))</f>
        <v>0</v>
      </c>
      <c r="AF1988" s="396"/>
      <c r="AG1988" s="384"/>
      <c r="AH1988" s="396" t="str">
        <f t="shared" si="320"/>
        <v/>
      </c>
    </row>
    <row r="1989" spans="1:34" ht="18" customHeight="1" x14ac:dyDescent="0.25">
      <c r="A1989" s="301" t="str">
        <f t="shared" si="322"/>
        <v/>
      </c>
      <c r="B1989" s="397"/>
      <c r="C1989" s="398"/>
      <c r="D1989" s="399"/>
      <c r="E1989" s="383" t="str">
        <f t="shared" si="318"/>
        <v>C</v>
      </c>
      <c r="F1989" s="383" t="str">
        <f t="shared" si="319"/>
        <v>C</v>
      </c>
      <c r="G1989" s="400"/>
      <c r="H1989" s="385" t="str">
        <f>IF(G1989="","",VLOOKUP(G1989,下拉数据源!J:K,2,0))</f>
        <v/>
      </c>
      <c r="I1989" s="385"/>
      <c r="J1989" s="385"/>
      <c r="K1989" s="386"/>
      <c r="L1989" s="401"/>
      <c r="M1989" s="384"/>
      <c r="N1989" s="384"/>
      <c r="O1989" s="384"/>
      <c r="P1989" s="386"/>
      <c r="Q1989" s="387"/>
      <c r="R1989" s="286"/>
      <c r="S1989" s="388">
        <f t="shared" si="323"/>
        <v>0</v>
      </c>
      <c r="T1989" s="389"/>
      <c r="U1989" s="389">
        <f t="shared" si="321"/>
        <v>0</v>
      </c>
      <c r="V1989" s="451"/>
      <c r="W1989" s="452"/>
      <c r="X1989" s="386"/>
      <c r="Y1989" s="390"/>
      <c r="Z1989" s="391"/>
      <c r="AA1989" s="392"/>
      <c r="AB1989" s="393"/>
      <c r="AC1989" s="394"/>
      <c r="AD1989" s="395">
        <f t="shared" si="324"/>
        <v>0</v>
      </c>
      <c r="AE1989" s="396">
        <f>IF(OR(G1989=账期!$A$18,G1989=账期!$A$20,G1989=账期!$A$22,G1989=账期!$A$24,G1989=账期!$A$25,G1989=账期!$A$27,G1989=账期!$A$26,G1989=账期!$A$28,G1989=账期!$A$30,G1989=账期!$A$32,G1989=账期!$A$34,G1989=账期!$A$35,G1989=账期!$A$37,G1989=账期!$A$39,G1989=账期!$A$40,G1989=账期!$A$41,G1989=账期!$A$42,G1989=账期!$A$43,G1989=账期!$A$44,G1989=账期!$A$45,G1989=账期!$A$46,G1989=账期!$A$48,G1989=账期!$A$50,G1989=账期!$A$51,G1989=账期!$A$52,G1989=账期!$A$53,G1989=账期!$A$54,G1989=账期!$A$56,G1989=账期!$A$57,G1989=账期!$A$58,G1989=账期!$A$59,G1989=账期!$A$60,G1989=账期!$A$61,G1989=账期!$A$62,G1989=账期!$A$63,G1989=账期!$A$64,G1989=账期!$A$66,G1989=账期!$A$67,G1989=账期!$A$68,G1989=账期!$A$70,G1989=账期!$A$71),30,IF(OR(G1989=账期!$A$74,G1989=账期!$A$77,G1989=账期!$A$76,G1989=账期!$A$79,G1989=账期!$A$80,G1989=账期!$A$81,G1989=账期!$A$83,G1989=账期!$A$85,G1989=账期!$A$87,G1989=账期!$A$89,G1989=账期!$A$91),60,IF(OR(G1989=账期!$A$93,G1989=账期!$A$94,G1989=账期!$A$95,G1989=账期!$A$96,G1989=账期!$A$98,G1989=账期!$A$99,G1989=账期!$A$101,G1989=账期!$A$102),90,0)))</f>
        <v>0</v>
      </c>
      <c r="AF1989" s="396"/>
      <c r="AG1989" s="384"/>
      <c r="AH1989" s="396" t="str">
        <f t="shared" si="320"/>
        <v/>
      </c>
    </row>
    <row r="1990" spans="1:34" ht="18" customHeight="1" x14ac:dyDescent="0.25">
      <c r="A1990" s="301" t="str">
        <f t="shared" si="322"/>
        <v/>
      </c>
      <c r="B1990" s="397"/>
      <c r="C1990" s="398"/>
      <c r="D1990" s="399"/>
      <c r="E1990" s="383" t="str">
        <f t="shared" si="318"/>
        <v>C</v>
      </c>
      <c r="F1990" s="383" t="str">
        <f t="shared" si="319"/>
        <v>C</v>
      </c>
      <c r="G1990" s="400"/>
      <c r="H1990" s="385" t="str">
        <f>IF(G1990="","",VLOOKUP(G1990,下拉数据源!J:K,2,0))</f>
        <v/>
      </c>
      <c r="I1990" s="385"/>
      <c r="J1990" s="385"/>
      <c r="K1990" s="386"/>
      <c r="L1990" s="401"/>
      <c r="M1990" s="384"/>
      <c r="N1990" s="384"/>
      <c r="O1990" s="384"/>
      <c r="P1990" s="386"/>
      <c r="Q1990" s="387"/>
      <c r="R1990" s="286"/>
      <c r="S1990" s="388">
        <f t="shared" si="323"/>
        <v>0</v>
      </c>
      <c r="T1990" s="389"/>
      <c r="U1990" s="389">
        <f t="shared" si="321"/>
        <v>0</v>
      </c>
      <c r="V1990" s="451"/>
      <c r="W1990" s="452"/>
      <c r="X1990" s="386"/>
      <c r="Y1990" s="390"/>
      <c r="Z1990" s="391"/>
      <c r="AA1990" s="392"/>
      <c r="AB1990" s="393"/>
      <c r="AC1990" s="394"/>
      <c r="AD1990" s="395">
        <f t="shared" si="324"/>
        <v>0</v>
      </c>
      <c r="AE1990" s="396">
        <f>IF(OR(G1990=账期!$A$18,G1990=账期!$A$20,G1990=账期!$A$22,G1990=账期!$A$24,G1990=账期!$A$25,G1990=账期!$A$27,G1990=账期!$A$26,G1990=账期!$A$28,G1990=账期!$A$30,G1990=账期!$A$32,G1990=账期!$A$34,G1990=账期!$A$35,G1990=账期!$A$37,G1990=账期!$A$39,G1990=账期!$A$40,G1990=账期!$A$41,G1990=账期!$A$42,G1990=账期!$A$43,G1990=账期!$A$44,G1990=账期!$A$45,G1990=账期!$A$46,G1990=账期!$A$48,G1990=账期!$A$50,G1990=账期!$A$51,G1990=账期!$A$52,G1990=账期!$A$53,G1990=账期!$A$54,G1990=账期!$A$56,G1990=账期!$A$57,G1990=账期!$A$58,G1990=账期!$A$59,G1990=账期!$A$60,G1990=账期!$A$61,G1990=账期!$A$62,G1990=账期!$A$63,G1990=账期!$A$64,G1990=账期!$A$66,G1990=账期!$A$67,G1990=账期!$A$68,G1990=账期!$A$70,G1990=账期!$A$71),30,IF(OR(G1990=账期!$A$74,G1990=账期!$A$77,G1990=账期!$A$76,G1990=账期!$A$79,G1990=账期!$A$80,G1990=账期!$A$81,G1990=账期!$A$83,G1990=账期!$A$85,G1990=账期!$A$87,G1990=账期!$A$89,G1990=账期!$A$91),60,IF(OR(G1990=账期!$A$93,G1990=账期!$A$94,G1990=账期!$A$95,G1990=账期!$A$96,G1990=账期!$A$98,G1990=账期!$A$99,G1990=账期!$A$101,G1990=账期!$A$102),90,0)))</f>
        <v>0</v>
      </c>
      <c r="AF1990" s="396"/>
      <c r="AG1990" s="384"/>
      <c r="AH1990" s="396" t="str">
        <f t="shared" si="320"/>
        <v/>
      </c>
    </row>
    <row r="1991" spans="1:34" ht="18" customHeight="1" x14ac:dyDescent="0.25">
      <c r="A1991" s="301" t="str">
        <f t="shared" si="322"/>
        <v/>
      </c>
      <c r="B1991" s="397"/>
      <c r="C1991" s="398"/>
      <c r="D1991" s="399"/>
      <c r="E1991" s="383" t="str">
        <f t="shared" si="318"/>
        <v>C</v>
      </c>
      <c r="F1991" s="383" t="str">
        <f t="shared" si="319"/>
        <v>C</v>
      </c>
      <c r="G1991" s="400"/>
      <c r="H1991" s="385" t="str">
        <f>IF(G1991="","",VLOOKUP(G1991,下拉数据源!J:K,2,0))</f>
        <v/>
      </c>
      <c r="I1991" s="385"/>
      <c r="J1991" s="385"/>
      <c r="K1991" s="386"/>
      <c r="L1991" s="401"/>
      <c r="M1991" s="384"/>
      <c r="N1991" s="384"/>
      <c r="O1991" s="384"/>
      <c r="P1991" s="386"/>
      <c r="Q1991" s="387"/>
      <c r="R1991" s="286"/>
      <c r="S1991" s="388">
        <f t="shared" si="323"/>
        <v>0</v>
      </c>
      <c r="T1991" s="389"/>
      <c r="U1991" s="389">
        <f t="shared" si="321"/>
        <v>0</v>
      </c>
      <c r="V1991" s="451"/>
      <c r="W1991" s="452"/>
      <c r="X1991" s="386"/>
      <c r="Y1991" s="390"/>
      <c r="Z1991" s="391"/>
      <c r="AA1991" s="392"/>
      <c r="AB1991" s="393"/>
      <c r="AC1991" s="394"/>
      <c r="AD1991" s="395">
        <f t="shared" si="324"/>
        <v>0</v>
      </c>
      <c r="AE1991" s="396">
        <f>IF(OR(G1991=账期!$A$18,G1991=账期!$A$20,G1991=账期!$A$22,G1991=账期!$A$24,G1991=账期!$A$25,G1991=账期!$A$27,G1991=账期!$A$26,G1991=账期!$A$28,G1991=账期!$A$30,G1991=账期!$A$32,G1991=账期!$A$34,G1991=账期!$A$35,G1991=账期!$A$37,G1991=账期!$A$39,G1991=账期!$A$40,G1991=账期!$A$41,G1991=账期!$A$42,G1991=账期!$A$43,G1991=账期!$A$44,G1991=账期!$A$45,G1991=账期!$A$46,G1991=账期!$A$48,G1991=账期!$A$50,G1991=账期!$A$51,G1991=账期!$A$52,G1991=账期!$A$53,G1991=账期!$A$54,G1991=账期!$A$56,G1991=账期!$A$57,G1991=账期!$A$58,G1991=账期!$A$59,G1991=账期!$A$60,G1991=账期!$A$61,G1991=账期!$A$62,G1991=账期!$A$63,G1991=账期!$A$64,G1991=账期!$A$66,G1991=账期!$A$67,G1991=账期!$A$68,G1991=账期!$A$70,G1991=账期!$A$71),30,IF(OR(G1991=账期!$A$74,G1991=账期!$A$77,G1991=账期!$A$76,G1991=账期!$A$79,G1991=账期!$A$80,G1991=账期!$A$81,G1991=账期!$A$83,G1991=账期!$A$85,G1991=账期!$A$87,G1991=账期!$A$89,G1991=账期!$A$91),60,IF(OR(G1991=账期!$A$93,G1991=账期!$A$94,G1991=账期!$A$95,G1991=账期!$A$96,G1991=账期!$A$98,G1991=账期!$A$99,G1991=账期!$A$101,G1991=账期!$A$102),90,0)))</f>
        <v>0</v>
      </c>
      <c r="AF1991" s="396"/>
      <c r="AG1991" s="384"/>
      <c r="AH1991" s="396" t="str">
        <f t="shared" si="320"/>
        <v/>
      </c>
    </row>
    <row r="1992" spans="1:34" ht="18" customHeight="1" x14ac:dyDescent="0.25">
      <c r="A1992" s="301" t="str">
        <f t="shared" si="322"/>
        <v/>
      </c>
      <c r="B1992" s="397"/>
      <c r="C1992" s="398"/>
      <c r="D1992" s="399"/>
      <c r="E1992" s="383" t="str">
        <f t="shared" si="318"/>
        <v>C</v>
      </c>
      <c r="F1992" s="383" t="str">
        <f t="shared" si="319"/>
        <v>C</v>
      </c>
      <c r="G1992" s="400"/>
      <c r="H1992" s="385" t="str">
        <f>IF(G1992="","",VLOOKUP(G1992,下拉数据源!J:K,2,0))</f>
        <v/>
      </c>
      <c r="I1992" s="385"/>
      <c r="J1992" s="385"/>
      <c r="K1992" s="386"/>
      <c r="L1992" s="401"/>
      <c r="M1992" s="384"/>
      <c r="N1992" s="384"/>
      <c r="O1992" s="384"/>
      <c r="P1992" s="386"/>
      <c r="Q1992" s="387"/>
      <c r="R1992" s="286"/>
      <c r="S1992" s="388">
        <f t="shared" si="323"/>
        <v>0</v>
      </c>
      <c r="T1992" s="389"/>
      <c r="U1992" s="389">
        <f t="shared" si="321"/>
        <v>0</v>
      </c>
      <c r="V1992" s="451"/>
      <c r="W1992" s="452"/>
      <c r="X1992" s="386"/>
      <c r="Y1992" s="390"/>
      <c r="Z1992" s="391"/>
      <c r="AA1992" s="392"/>
      <c r="AB1992" s="393"/>
      <c r="AC1992" s="394"/>
      <c r="AD1992" s="395">
        <f t="shared" si="324"/>
        <v>0</v>
      </c>
      <c r="AE1992" s="396">
        <f>IF(OR(G1992=账期!$A$18,G1992=账期!$A$20,G1992=账期!$A$22,G1992=账期!$A$24,G1992=账期!$A$25,G1992=账期!$A$27,G1992=账期!$A$26,G1992=账期!$A$28,G1992=账期!$A$30,G1992=账期!$A$32,G1992=账期!$A$34,G1992=账期!$A$35,G1992=账期!$A$37,G1992=账期!$A$39,G1992=账期!$A$40,G1992=账期!$A$41,G1992=账期!$A$42,G1992=账期!$A$43,G1992=账期!$A$44,G1992=账期!$A$45,G1992=账期!$A$46,G1992=账期!$A$48,G1992=账期!$A$50,G1992=账期!$A$51,G1992=账期!$A$52,G1992=账期!$A$53,G1992=账期!$A$54,G1992=账期!$A$56,G1992=账期!$A$57,G1992=账期!$A$58,G1992=账期!$A$59,G1992=账期!$A$60,G1992=账期!$A$61,G1992=账期!$A$62,G1992=账期!$A$63,G1992=账期!$A$64,G1992=账期!$A$66,G1992=账期!$A$67,G1992=账期!$A$68,G1992=账期!$A$70,G1992=账期!$A$71),30,IF(OR(G1992=账期!$A$74,G1992=账期!$A$77,G1992=账期!$A$76,G1992=账期!$A$79,G1992=账期!$A$80,G1992=账期!$A$81,G1992=账期!$A$83,G1992=账期!$A$85,G1992=账期!$A$87,G1992=账期!$A$89,G1992=账期!$A$91),60,IF(OR(G1992=账期!$A$93,G1992=账期!$A$94,G1992=账期!$A$95,G1992=账期!$A$96,G1992=账期!$A$98,G1992=账期!$A$99,G1992=账期!$A$101,G1992=账期!$A$102),90,0)))</f>
        <v>0</v>
      </c>
      <c r="AF1992" s="396"/>
      <c r="AG1992" s="384"/>
      <c r="AH1992" s="396" t="str">
        <f t="shared" si="320"/>
        <v/>
      </c>
    </row>
    <row r="1993" spans="1:34" ht="18" customHeight="1" x14ac:dyDescent="0.25">
      <c r="A1993" s="301" t="str">
        <f t="shared" si="322"/>
        <v/>
      </c>
      <c r="B1993" s="397"/>
      <c r="C1993" s="398"/>
      <c r="D1993" s="399"/>
      <c r="E1993" s="383" t="str">
        <f t="shared" si="318"/>
        <v>C</v>
      </c>
      <c r="F1993" s="383" t="str">
        <f t="shared" si="319"/>
        <v>C</v>
      </c>
      <c r="G1993" s="400"/>
      <c r="H1993" s="385" t="str">
        <f>IF(G1993="","",VLOOKUP(G1993,下拉数据源!J:K,2,0))</f>
        <v/>
      </c>
      <c r="I1993" s="385"/>
      <c r="J1993" s="385"/>
      <c r="K1993" s="386"/>
      <c r="L1993" s="401"/>
      <c r="M1993" s="384"/>
      <c r="N1993" s="384"/>
      <c r="O1993" s="384"/>
      <c r="P1993" s="386"/>
      <c r="Q1993" s="387"/>
      <c r="R1993" s="286"/>
      <c r="S1993" s="388">
        <f t="shared" si="323"/>
        <v>0</v>
      </c>
      <c r="T1993" s="389"/>
      <c r="U1993" s="389">
        <f t="shared" si="321"/>
        <v>0</v>
      </c>
      <c r="V1993" s="451"/>
      <c r="W1993" s="452"/>
      <c r="X1993" s="386"/>
      <c r="Y1993" s="390"/>
      <c r="Z1993" s="391"/>
      <c r="AA1993" s="392"/>
      <c r="AB1993" s="393"/>
      <c r="AC1993" s="394"/>
      <c r="AD1993" s="395">
        <f t="shared" si="324"/>
        <v>0</v>
      </c>
      <c r="AE1993" s="396">
        <f>IF(OR(G1993=账期!$A$18,G1993=账期!$A$20,G1993=账期!$A$22,G1993=账期!$A$24,G1993=账期!$A$25,G1993=账期!$A$27,G1993=账期!$A$26,G1993=账期!$A$28,G1993=账期!$A$30,G1993=账期!$A$32,G1993=账期!$A$34,G1993=账期!$A$35,G1993=账期!$A$37,G1993=账期!$A$39,G1993=账期!$A$40,G1993=账期!$A$41,G1993=账期!$A$42,G1993=账期!$A$43,G1993=账期!$A$44,G1993=账期!$A$45,G1993=账期!$A$46,G1993=账期!$A$48,G1993=账期!$A$50,G1993=账期!$A$51,G1993=账期!$A$52,G1993=账期!$A$53,G1993=账期!$A$54,G1993=账期!$A$56,G1993=账期!$A$57,G1993=账期!$A$58,G1993=账期!$A$59,G1993=账期!$A$60,G1993=账期!$A$61,G1993=账期!$A$62,G1993=账期!$A$63,G1993=账期!$A$64,G1993=账期!$A$66,G1993=账期!$A$67,G1993=账期!$A$68,G1993=账期!$A$70,G1993=账期!$A$71),30,IF(OR(G1993=账期!$A$74,G1993=账期!$A$77,G1993=账期!$A$76,G1993=账期!$A$79,G1993=账期!$A$80,G1993=账期!$A$81,G1993=账期!$A$83,G1993=账期!$A$85,G1993=账期!$A$87,G1993=账期!$A$89,G1993=账期!$A$91),60,IF(OR(G1993=账期!$A$93,G1993=账期!$A$94,G1993=账期!$A$95,G1993=账期!$A$96,G1993=账期!$A$98,G1993=账期!$A$99,G1993=账期!$A$101,G1993=账期!$A$102),90,0)))</f>
        <v>0</v>
      </c>
      <c r="AF1993" s="396"/>
      <c r="AG1993" s="384"/>
      <c r="AH1993" s="396" t="str">
        <f t="shared" si="320"/>
        <v/>
      </c>
    </row>
    <row r="1994" spans="1:34" ht="18" customHeight="1" x14ac:dyDescent="0.25">
      <c r="A1994" s="301" t="str">
        <f t="shared" si="322"/>
        <v/>
      </c>
      <c r="B1994" s="397"/>
      <c r="C1994" s="398"/>
      <c r="D1994" s="399"/>
      <c r="E1994" s="383" t="str">
        <f t="shared" si="318"/>
        <v>C</v>
      </c>
      <c r="F1994" s="383" t="str">
        <f t="shared" si="319"/>
        <v>C</v>
      </c>
      <c r="G1994" s="400"/>
      <c r="H1994" s="385" t="str">
        <f>IF(G1994="","",VLOOKUP(G1994,下拉数据源!J:K,2,0))</f>
        <v/>
      </c>
      <c r="I1994" s="385"/>
      <c r="J1994" s="385"/>
      <c r="K1994" s="386"/>
      <c r="L1994" s="401"/>
      <c r="M1994" s="384"/>
      <c r="N1994" s="384"/>
      <c r="O1994" s="384"/>
      <c r="P1994" s="386"/>
      <c r="Q1994" s="387"/>
      <c r="R1994" s="286"/>
      <c r="S1994" s="388">
        <f t="shared" si="323"/>
        <v>0</v>
      </c>
      <c r="T1994" s="389"/>
      <c r="U1994" s="389">
        <f t="shared" si="321"/>
        <v>0</v>
      </c>
      <c r="V1994" s="451"/>
      <c r="W1994" s="452"/>
      <c r="X1994" s="386"/>
      <c r="Y1994" s="390"/>
      <c r="Z1994" s="391"/>
      <c r="AA1994" s="392"/>
      <c r="AB1994" s="393"/>
      <c r="AC1994" s="394"/>
      <c r="AD1994" s="395">
        <f t="shared" si="324"/>
        <v>0</v>
      </c>
      <c r="AE1994" s="396">
        <f>IF(OR(G1994=账期!$A$18,G1994=账期!$A$20,G1994=账期!$A$22,G1994=账期!$A$24,G1994=账期!$A$25,G1994=账期!$A$27,G1994=账期!$A$26,G1994=账期!$A$28,G1994=账期!$A$30,G1994=账期!$A$32,G1994=账期!$A$34,G1994=账期!$A$35,G1994=账期!$A$37,G1994=账期!$A$39,G1994=账期!$A$40,G1994=账期!$A$41,G1994=账期!$A$42,G1994=账期!$A$43,G1994=账期!$A$44,G1994=账期!$A$45,G1994=账期!$A$46,G1994=账期!$A$48,G1994=账期!$A$50,G1994=账期!$A$51,G1994=账期!$A$52,G1994=账期!$A$53,G1994=账期!$A$54,G1994=账期!$A$56,G1994=账期!$A$57,G1994=账期!$A$58,G1994=账期!$A$59,G1994=账期!$A$60,G1994=账期!$A$61,G1994=账期!$A$62,G1994=账期!$A$63,G1994=账期!$A$64,G1994=账期!$A$66,G1994=账期!$A$67,G1994=账期!$A$68,G1994=账期!$A$70,G1994=账期!$A$71),30,IF(OR(G1994=账期!$A$74,G1994=账期!$A$77,G1994=账期!$A$76,G1994=账期!$A$79,G1994=账期!$A$80,G1994=账期!$A$81,G1994=账期!$A$83,G1994=账期!$A$85,G1994=账期!$A$87,G1994=账期!$A$89,G1994=账期!$A$91),60,IF(OR(G1994=账期!$A$93,G1994=账期!$A$94,G1994=账期!$A$95,G1994=账期!$A$96,G1994=账期!$A$98,G1994=账期!$A$99,G1994=账期!$A$101,G1994=账期!$A$102),90,0)))</f>
        <v>0</v>
      </c>
      <c r="AF1994" s="396"/>
      <c r="AG1994" s="384"/>
      <c r="AH1994" s="396" t="str">
        <f t="shared" si="320"/>
        <v/>
      </c>
    </row>
    <row r="1995" spans="1:34" ht="18" customHeight="1" x14ac:dyDescent="0.25">
      <c r="A1995" s="301" t="str">
        <f t="shared" si="322"/>
        <v/>
      </c>
      <c r="B1995" s="397"/>
      <c r="C1995" s="398"/>
      <c r="D1995" s="399"/>
      <c r="E1995" s="383" t="str">
        <f t="shared" si="318"/>
        <v>C</v>
      </c>
      <c r="F1995" s="383" t="str">
        <f t="shared" si="319"/>
        <v>C</v>
      </c>
      <c r="G1995" s="400"/>
      <c r="H1995" s="385" t="str">
        <f>IF(G1995="","",VLOOKUP(G1995,下拉数据源!J:K,2,0))</f>
        <v/>
      </c>
      <c r="I1995" s="385"/>
      <c r="J1995" s="385"/>
      <c r="K1995" s="386"/>
      <c r="L1995" s="401"/>
      <c r="M1995" s="384"/>
      <c r="N1995" s="384"/>
      <c r="O1995" s="384"/>
      <c r="P1995" s="386"/>
      <c r="Q1995" s="387"/>
      <c r="R1995" s="286"/>
      <c r="S1995" s="388">
        <f t="shared" si="323"/>
        <v>0</v>
      </c>
      <c r="T1995" s="389"/>
      <c r="U1995" s="389">
        <f t="shared" si="321"/>
        <v>0</v>
      </c>
      <c r="V1995" s="451"/>
      <c r="W1995" s="452"/>
      <c r="X1995" s="386"/>
      <c r="Y1995" s="390"/>
      <c r="Z1995" s="391"/>
      <c r="AA1995" s="392"/>
      <c r="AB1995" s="393"/>
      <c r="AC1995" s="394"/>
      <c r="AD1995" s="395">
        <f t="shared" si="324"/>
        <v>0</v>
      </c>
      <c r="AE1995" s="396">
        <f>IF(OR(G1995=账期!$A$18,G1995=账期!$A$20,G1995=账期!$A$22,G1995=账期!$A$24,G1995=账期!$A$25,G1995=账期!$A$27,G1995=账期!$A$26,G1995=账期!$A$28,G1995=账期!$A$30,G1995=账期!$A$32,G1995=账期!$A$34,G1995=账期!$A$35,G1995=账期!$A$37,G1995=账期!$A$39,G1995=账期!$A$40,G1995=账期!$A$41,G1995=账期!$A$42,G1995=账期!$A$43,G1995=账期!$A$44,G1995=账期!$A$45,G1995=账期!$A$46,G1995=账期!$A$48,G1995=账期!$A$50,G1995=账期!$A$51,G1995=账期!$A$52,G1995=账期!$A$53,G1995=账期!$A$54,G1995=账期!$A$56,G1995=账期!$A$57,G1995=账期!$A$58,G1995=账期!$A$59,G1995=账期!$A$60,G1995=账期!$A$61,G1995=账期!$A$62,G1995=账期!$A$63,G1995=账期!$A$64,G1995=账期!$A$66,G1995=账期!$A$67,G1995=账期!$A$68,G1995=账期!$A$70,G1995=账期!$A$71),30,IF(OR(G1995=账期!$A$74,G1995=账期!$A$77,G1995=账期!$A$76,G1995=账期!$A$79,G1995=账期!$A$80,G1995=账期!$A$81,G1995=账期!$A$83,G1995=账期!$A$85,G1995=账期!$A$87,G1995=账期!$A$89,G1995=账期!$A$91),60,IF(OR(G1995=账期!$A$93,G1995=账期!$A$94,G1995=账期!$A$95,G1995=账期!$A$96,G1995=账期!$A$98,G1995=账期!$A$99,G1995=账期!$A$101,G1995=账期!$A$102),90,0)))</f>
        <v>0</v>
      </c>
      <c r="AF1995" s="396"/>
      <c r="AG1995" s="384"/>
      <c r="AH1995" s="396" t="str">
        <f t="shared" si="320"/>
        <v/>
      </c>
    </row>
    <row r="1996" spans="1:34" ht="18" customHeight="1" x14ac:dyDescent="0.25">
      <c r="A1996" s="301" t="str">
        <f t="shared" si="322"/>
        <v/>
      </c>
      <c r="B1996" s="397"/>
      <c r="C1996" s="398"/>
      <c r="D1996" s="399"/>
      <c r="E1996" s="383" t="str">
        <f t="shared" si="318"/>
        <v>C</v>
      </c>
      <c r="F1996" s="383" t="str">
        <f t="shared" si="319"/>
        <v>C</v>
      </c>
      <c r="G1996" s="400"/>
      <c r="H1996" s="385" t="str">
        <f>IF(G1996="","",VLOOKUP(G1996,下拉数据源!J:K,2,0))</f>
        <v/>
      </c>
      <c r="I1996" s="385"/>
      <c r="J1996" s="385"/>
      <c r="K1996" s="386"/>
      <c r="L1996" s="401"/>
      <c r="M1996" s="384"/>
      <c r="N1996" s="384"/>
      <c r="O1996" s="384"/>
      <c r="P1996" s="386"/>
      <c r="Q1996" s="387"/>
      <c r="R1996" s="286"/>
      <c r="S1996" s="388">
        <f t="shared" si="323"/>
        <v>0</v>
      </c>
      <c r="T1996" s="389"/>
      <c r="U1996" s="389">
        <f t="shared" si="321"/>
        <v>0</v>
      </c>
      <c r="V1996" s="451"/>
      <c r="W1996" s="452"/>
      <c r="X1996" s="386"/>
      <c r="Y1996" s="390"/>
      <c r="Z1996" s="391"/>
      <c r="AA1996" s="392"/>
      <c r="AB1996" s="393"/>
      <c r="AC1996" s="394"/>
      <c r="AD1996" s="395">
        <f t="shared" si="324"/>
        <v>0</v>
      </c>
      <c r="AE1996" s="396">
        <f>IF(OR(G1996=账期!$A$18,G1996=账期!$A$20,G1996=账期!$A$22,G1996=账期!$A$24,G1996=账期!$A$25,G1996=账期!$A$27,G1996=账期!$A$26,G1996=账期!$A$28,G1996=账期!$A$30,G1996=账期!$A$32,G1996=账期!$A$34,G1996=账期!$A$35,G1996=账期!$A$37,G1996=账期!$A$39,G1996=账期!$A$40,G1996=账期!$A$41,G1996=账期!$A$42,G1996=账期!$A$43,G1996=账期!$A$44,G1996=账期!$A$45,G1996=账期!$A$46,G1996=账期!$A$48,G1996=账期!$A$50,G1996=账期!$A$51,G1996=账期!$A$52,G1996=账期!$A$53,G1996=账期!$A$54,G1996=账期!$A$56,G1996=账期!$A$57,G1996=账期!$A$58,G1996=账期!$A$59,G1996=账期!$A$60,G1996=账期!$A$61,G1996=账期!$A$62,G1996=账期!$A$63,G1996=账期!$A$64,G1996=账期!$A$66,G1996=账期!$A$67,G1996=账期!$A$68,G1996=账期!$A$70,G1996=账期!$A$71),30,IF(OR(G1996=账期!$A$74,G1996=账期!$A$77,G1996=账期!$A$76,G1996=账期!$A$79,G1996=账期!$A$80,G1996=账期!$A$81,G1996=账期!$A$83,G1996=账期!$A$85,G1996=账期!$A$87,G1996=账期!$A$89,G1996=账期!$A$91),60,IF(OR(G1996=账期!$A$93,G1996=账期!$A$94,G1996=账期!$A$95,G1996=账期!$A$96,G1996=账期!$A$98,G1996=账期!$A$99,G1996=账期!$A$101,G1996=账期!$A$102),90,0)))</f>
        <v>0</v>
      </c>
      <c r="AF1996" s="396"/>
      <c r="AG1996" s="384"/>
      <c r="AH1996" s="396" t="str">
        <f t="shared" si="320"/>
        <v/>
      </c>
    </row>
    <row r="1997" spans="1:34" ht="18" customHeight="1" x14ac:dyDescent="0.25">
      <c r="A1997" s="301" t="str">
        <f t="shared" si="322"/>
        <v/>
      </c>
      <c r="B1997" s="397"/>
      <c r="C1997" s="398"/>
      <c r="D1997" s="399"/>
      <c r="E1997" s="383" t="str">
        <f t="shared" si="318"/>
        <v>C</v>
      </c>
      <c r="F1997" s="383" t="str">
        <f t="shared" si="319"/>
        <v>C</v>
      </c>
      <c r="G1997" s="400"/>
      <c r="H1997" s="385" t="str">
        <f>IF(G1997="","",VLOOKUP(G1997,下拉数据源!J:K,2,0))</f>
        <v/>
      </c>
      <c r="I1997" s="385"/>
      <c r="J1997" s="385"/>
      <c r="K1997" s="386"/>
      <c r="L1997" s="401"/>
      <c r="M1997" s="384"/>
      <c r="N1997" s="384"/>
      <c r="O1997" s="384"/>
      <c r="P1997" s="386"/>
      <c r="Q1997" s="387"/>
      <c r="R1997" s="286"/>
      <c r="S1997" s="388">
        <f t="shared" si="323"/>
        <v>0</v>
      </c>
      <c r="T1997" s="389"/>
      <c r="U1997" s="389">
        <f t="shared" si="321"/>
        <v>0</v>
      </c>
      <c r="V1997" s="451"/>
      <c r="W1997" s="452"/>
      <c r="X1997" s="386"/>
      <c r="Y1997" s="390"/>
      <c r="Z1997" s="391"/>
      <c r="AA1997" s="392"/>
      <c r="AB1997" s="393"/>
      <c r="AC1997" s="394"/>
      <c r="AD1997" s="395">
        <f t="shared" si="324"/>
        <v>0</v>
      </c>
      <c r="AE1997" s="396">
        <f>IF(OR(G1997=账期!$A$18,G1997=账期!$A$20,G1997=账期!$A$22,G1997=账期!$A$24,G1997=账期!$A$25,G1997=账期!$A$27,G1997=账期!$A$26,G1997=账期!$A$28,G1997=账期!$A$30,G1997=账期!$A$32,G1997=账期!$A$34,G1997=账期!$A$35,G1997=账期!$A$37,G1997=账期!$A$39,G1997=账期!$A$40,G1997=账期!$A$41,G1997=账期!$A$42,G1997=账期!$A$43,G1997=账期!$A$44,G1997=账期!$A$45,G1997=账期!$A$46,G1997=账期!$A$48,G1997=账期!$A$50,G1997=账期!$A$51,G1997=账期!$A$52,G1997=账期!$A$53,G1997=账期!$A$54,G1997=账期!$A$56,G1997=账期!$A$57,G1997=账期!$A$58,G1997=账期!$A$59,G1997=账期!$A$60,G1997=账期!$A$61,G1997=账期!$A$62,G1997=账期!$A$63,G1997=账期!$A$64,G1997=账期!$A$66,G1997=账期!$A$67,G1997=账期!$A$68,G1997=账期!$A$70,G1997=账期!$A$71),30,IF(OR(G1997=账期!$A$74,G1997=账期!$A$77,G1997=账期!$A$76,G1997=账期!$A$79,G1997=账期!$A$80,G1997=账期!$A$81,G1997=账期!$A$83,G1997=账期!$A$85,G1997=账期!$A$87,G1997=账期!$A$89,G1997=账期!$A$91),60,IF(OR(G1997=账期!$A$93,G1997=账期!$A$94,G1997=账期!$A$95,G1997=账期!$A$96,G1997=账期!$A$98,G1997=账期!$A$99,G1997=账期!$A$101,G1997=账期!$A$102),90,0)))</f>
        <v>0</v>
      </c>
      <c r="AF1997" s="396"/>
      <c r="AG1997" s="384"/>
      <c r="AH1997" s="396" t="str">
        <f t="shared" si="320"/>
        <v/>
      </c>
    </row>
    <row r="1998" spans="1:34" ht="18" customHeight="1" x14ac:dyDescent="0.25">
      <c r="A1998" s="301" t="str">
        <f t="shared" si="322"/>
        <v/>
      </c>
      <c r="B1998" s="397"/>
      <c r="C1998" s="398"/>
      <c r="D1998" s="399"/>
      <c r="E1998" s="383" t="str">
        <f t="shared" si="318"/>
        <v>C</v>
      </c>
      <c r="F1998" s="383" t="str">
        <f t="shared" si="319"/>
        <v>C</v>
      </c>
      <c r="G1998" s="400"/>
      <c r="H1998" s="385" t="str">
        <f>IF(G1998="","",VLOOKUP(G1998,下拉数据源!J:K,2,0))</f>
        <v/>
      </c>
      <c r="I1998" s="385"/>
      <c r="J1998" s="385"/>
      <c r="K1998" s="386"/>
      <c r="L1998" s="401"/>
      <c r="M1998" s="384"/>
      <c r="N1998" s="384"/>
      <c r="O1998" s="384"/>
      <c r="P1998" s="386"/>
      <c r="Q1998" s="387"/>
      <c r="R1998" s="286"/>
      <c r="S1998" s="388">
        <f t="shared" si="323"/>
        <v>0</v>
      </c>
      <c r="T1998" s="389"/>
      <c r="U1998" s="389">
        <f t="shared" si="321"/>
        <v>0</v>
      </c>
      <c r="V1998" s="451"/>
      <c r="W1998" s="452"/>
      <c r="X1998" s="386"/>
      <c r="Y1998" s="390"/>
      <c r="Z1998" s="391"/>
      <c r="AA1998" s="392"/>
      <c r="AB1998" s="393"/>
      <c r="AC1998" s="394"/>
      <c r="AD1998" s="395">
        <f t="shared" si="324"/>
        <v>0</v>
      </c>
      <c r="AE1998" s="396">
        <f>IF(OR(G1998=账期!$A$18,G1998=账期!$A$20,G1998=账期!$A$22,G1998=账期!$A$24,G1998=账期!$A$25,G1998=账期!$A$27,G1998=账期!$A$26,G1998=账期!$A$28,G1998=账期!$A$30,G1998=账期!$A$32,G1998=账期!$A$34,G1998=账期!$A$35,G1998=账期!$A$37,G1998=账期!$A$39,G1998=账期!$A$40,G1998=账期!$A$41,G1998=账期!$A$42,G1998=账期!$A$43,G1998=账期!$A$44,G1998=账期!$A$45,G1998=账期!$A$46,G1998=账期!$A$48,G1998=账期!$A$50,G1998=账期!$A$51,G1998=账期!$A$52,G1998=账期!$A$53,G1998=账期!$A$54,G1998=账期!$A$56,G1998=账期!$A$57,G1998=账期!$A$58,G1998=账期!$A$59,G1998=账期!$A$60,G1998=账期!$A$61,G1998=账期!$A$62,G1998=账期!$A$63,G1998=账期!$A$64,G1998=账期!$A$66,G1998=账期!$A$67,G1998=账期!$A$68,G1998=账期!$A$70,G1998=账期!$A$71),30,IF(OR(G1998=账期!$A$74,G1998=账期!$A$77,G1998=账期!$A$76,G1998=账期!$A$79,G1998=账期!$A$80,G1998=账期!$A$81,G1998=账期!$A$83,G1998=账期!$A$85,G1998=账期!$A$87,G1998=账期!$A$89,G1998=账期!$A$91),60,IF(OR(G1998=账期!$A$93,G1998=账期!$A$94,G1998=账期!$A$95,G1998=账期!$A$96,G1998=账期!$A$98,G1998=账期!$A$99,G1998=账期!$A$101,G1998=账期!$A$102),90,0)))</f>
        <v>0</v>
      </c>
      <c r="AF1998" s="396"/>
      <c r="AG1998" s="384"/>
      <c r="AH1998" s="396" t="str">
        <f t="shared" si="320"/>
        <v/>
      </c>
    </row>
    <row r="1999" spans="1:34" ht="18" customHeight="1" x14ac:dyDescent="0.25">
      <c r="A1999" s="301" t="str">
        <f t="shared" si="322"/>
        <v/>
      </c>
      <c r="B1999" s="397"/>
      <c r="C1999" s="398"/>
      <c r="D1999" s="399"/>
      <c r="E1999" s="383" t="str">
        <f t="shared" si="318"/>
        <v>C</v>
      </c>
      <c r="F1999" s="383" t="str">
        <f t="shared" si="319"/>
        <v>C</v>
      </c>
      <c r="G1999" s="400"/>
      <c r="H1999" s="385" t="str">
        <f>IF(G1999="","",VLOOKUP(G1999,下拉数据源!J:K,2,0))</f>
        <v/>
      </c>
      <c r="I1999" s="385"/>
      <c r="J1999" s="385"/>
      <c r="K1999" s="386"/>
      <c r="L1999" s="401"/>
      <c r="M1999" s="384"/>
      <c r="N1999" s="384"/>
      <c r="O1999" s="384"/>
      <c r="P1999" s="386"/>
      <c r="Q1999" s="387"/>
      <c r="R1999" s="286"/>
      <c r="S1999" s="388">
        <f t="shared" si="323"/>
        <v>0</v>
      </c>
      <c r="T1999" s="389"/>
      <c r="U1999" s="389">
        <f t="shared" si="321"/>
        <v>0</v>
      </c>
      <c r="V1999" s="451"/>
      <c r="W1999" s="452"/>
      <c r="X1999" s="386"/>
      <c r="Y1999" s="390"/>
      <c r="Z1999" s="391"/>
      <c r="AA1999" s="392"/>
      <c r="AB1999" s="393"/>
      <c r="AC1999" s="394"/>
      <c r="AD1999" s="395">
        <f t="shared" si="324"/>
        <v>0</v>
      </c>
      <c r="AE1999" s="396">
        <f>IF(OR(G1999=账期!$A$18,G1999=账期!$A$20,G1999=账期!$A$22,G1999=账期!$A$24,G1999=账期!$A$25,G1999=账期!$A$27,G1999=账期!$A$26,G1999=账期!$A$28,G1999=账期!$A$30,G1999=账期!$A$32,G1999=账期!$A$34,G1999=账期!$A$35,G1999=账期!$A$37,G1999=账期!$A$39,G1999=账期!$A$40,G1999=账期!$A$41,G1999=账期!$A$42,G1999=账期!$A$43,G1999=账期!$A$44,G1999=账期!$A$45,G1999=账期!$A$46,G1999=账期!$A$48,G1999=账期!$A$50,G1999=账期!$A$51,G1999=账期!$A$52,G1999=账期!$A$53,G1999=账期!$A$54,G1999=账期!$A$56,G1999=账期!$A$57,G1999=账期!$A$58,G1999=账期!$A$59,G1999=账期!$A$60,G1999=账期!$A$61,G1999=账期!$A$62,G1999=账期!$A$63,G1999=账期!$A$64,G1999=账期!$A$66,G1999=账期!$A$67,G1999=账期!$A$68,G1999=账期!$A$70,G1999=账期!$A$71),30,IF(OR(G1999=账期!$A$74,G1999=账期!$A$77,G1999=账期!$A$76,G1999=账期!$A$79,G1999=账期!$A$80,G1999=账期!$A$81,G1999=账期!$A$83,G1999=账期!$A$85,G1999=账期!$A$87,G1999=账期!$A$89,G1999=账期!$A$91),60,IF(OR(G1999=账期!$A$93,G1999=账期!$A$94,G1999=账期!$A$95,G1999=账期!$A$96,G1999=账期!$A$98,G1999=账期!$A$99,G1999=账期!$A$101,G1999=账期!$A$102),90,0)))</f>
        <v>0</v>
      </c>
      <c r="AF1999" s="396"/>
      <c r="AG1999" s="384"/>
      <c r="AH1999" s="396" t="str">
        <f t="shared" si="320"/>
        <v/>
      </c>
    </row>
    <row r="2000" spans="1:34" ht="18" customHeight="1" x14ac:dyDescent="0.25">
      <c r="A2000" s="301" t="str">
        <f t="shared" si="322"/>
        <v/>
      </c>
      <c r="B2000" s="397"/>
      <c r="C2000" s="398"/>
      <c r="D2000" s="399"/>
      <c r="E2000" s="383" t="str">
        <f t="shared" si="318"/>
        <v>C</v>
      </c>
      <c r="F2000" s="383" t="str">
        <f t="shared" si="319"/>
        <v>C</v>
      </c>
      <c r="G2000" s="400"/>
      <c r="H2000" s="385" t="str">
        <f>IF(G2000="","",VLOOKUP(G2000,下拉数据源!J:K,2,0))</f>
        <v/>
      </c>
      <c r="I2000" s="385"/>
      <c r="J2000" s="385"/>
      <c r="K2000" s="386"/>
      <c r="L2000" s="401"/>
      <c r="M2000" s="384"/>
      <c r="N2000" s="384"/>
      <c r="O2000" s="384"/>
      <c r="P2000" s="386"/>
      <c r="Q2000" s="387"/>
      <c r="R2000" s="286"/>
      <c r="S2000" s="388">
        <f t="shared" si="323"/>
        <v>0</v>
      </c>
      <c r="T2000" s="389"/>
      <c r="U2000" s="389">
        <f t="shared" si="321"/>
        <v>0</v>
      </c>
      <c r="V2000" s="451"/>
      <c r="W2000" s="452"/>
      <c r="X2000" s="386"/>
      <c r="Y2000" s="390"/>
      <c r="Z2000" s="391"/>
      <c r="AA2000" s="392"/>
      <c r="AB2000" s="393"/>
      <c r="AC2000" s="394"/>
      <c r="AD2000" s="395">
        <f t="shared" si="324"/>
        <v>0</v>
      </c>
      <c r="AE2000" s="396">
        <f>IF(OR(G2000=账期!$A$18,G2000=账期!$A$20,G2000=账期!$A$22,G2000=账期!$A$24,G2000=账期!$A$25,G2000=账期!$A$27,G2000=账期!$A$26,G2000=账期!$A$28,G2000=账期!$A$30,G2000=账期!$A$32,G2000=账期!$A$34,G2000=账期!$A$35,G2000=账期!$A$37,G2000=账期!$A$39,G2000=账期!$A$40,G2000=账期!$A$41,G2000=账期!$A$42,G2000=账期!$A$43,G2000=账期!$A$44,G2000=账期!$A$45,G2000=账期!$A$46,G2000=账期!$A$48,G2000=账期!$A$50,G2000=账期!$A$51,G2000=账期!$A$52,G2000=账期!$A$53,G2000=账期!$A$54,G2000=账期!$A$56,G2000=账期!$A$57,G2000=账期!$A$58,G2000=账期!$A$59,G2000=账期!$A$60,G2000=账期!$A$61,G2000=账期!$A$62,G2000=账期!$A$63,G2000=账期!$A$64,G2000=账期!$A$66,G2000=账期!$A$67,G2000=账期!$A$68,G2000=账期!$A$70,G2000=账期!$A$71),30,IF(OR(G2000=账期!$A$74,G2000=账期!$A$77,G2000=账期!$A$76,G2000=账期!$A$79,G2000=账期!$A$80,G2000=账期!$A$81,G2000=账期!$A$83,G2000=账期!$A$85,G2000=账期!$A$87,G2000=账期!$A$89,G2000=账期!$A$91),60,IF(OR(G2000=账期!$A$93,G2000=账期!$A$94,G2000=账期!$A$95,G2000=账期!$A$96,G2000=账期!$A$98,G2000=账期!$A$99,G2000=账期!$A$101,G2000=账期!$A$102),90,0)))</f>
        <v>0</v>
      </c>
      <c r="AF2000" s="396"/>
      <c r="AG2000" s="384"/>
      <c r="AH2000" s="396" t="str">
        <f t="shared" si="320"/>
        <v/>
      </c>
    </row>
    <row r="2001" spans="1:34" ht="18" customHeight="1" x14ac:dyDescent="0.25">
      <c r="A2001" s="301" t="str">
        <f t="shared" si="322"/>
        <v/>
      </c>
      <c r="B2001" s="397"/>
      <c r="C2001" s="398"/>
      <c r="D2001" s="399"/>
      <c r="E2001" s="383" t="str">
        <f t="shared" si="318"/>
        <v>C</v>
      </c>
      <c r="F2001" s="383" t="str">
        <f t="shared" si="319"/>
        <v>C</v>
      </c>
      <c r="G2001" s="400"/>
      <c r="H2001" s="385" t="str">
        <f>IF(G2001="","",VLOOKUP(G2001,下拉数据源!J:K,2,0))</f>
        <v/>
      </c>
      <c r="I2001" s="385"/>
      <c r="J2001" s="385"/>
      <c r="K2001" s="386"/>
      <c r="L2001" s="401"/>
      <c r="M2001" s="384"/>
      <c r="N2001" s="384"/>
      <c r="O2001" s="384"/>
      <c r="P2001" s="386"/>
      <c r="Q2001" s="387"/>
      <c r="R2001" s="286"/>
      <c r="S2001" s="388">
        <f t="shared" si="323"/>
        <v>0</v>
      </c>
      <c r="T2001" s="389"/>
      <c r="U2001" s="389">
        <f t="shared" si="321"/>
        <v>0</v>
      </c>
      <c r="V2001" s="451"/>
      <c r="W2001" s="452"/>
      <c r="X2001" s="386"/>
      <c r="Y2001" s="390"/>
      <c r="Z2001" s="391"/>
      <c r="AA2001" s="392"/>
      <c r="AB2001" s="393"/>
      <c r="AC2001" s="394"/>
      <c r="AD2001" s="395">
        <f t="shared" si="324"/>
        <v>0</v>
      </c>
      <c r="AE2001" s="396">
        <f>IF(OR(G2001=账期!$A$18,G2001=账期!$A$20,G2001=账期!$A$22,G2001=账期!$A$24,G2001=账期!$A$25,G2001=账期!$A$27,G2001=账期!$A$26,G2001=账期!$A$28,G2001=账期!$A$30,G2001=账期!$A$32,G2001=账期!$A$34,G2001=账期!$A$35,G2001=账期!$A$37,G2001=账期!$A$39,G2001=账期!$A$40,G2001=账期!$A$41,G2001=账期!$A$42,G2001=账期!$A$43,G2001=账期!$A$44,G2001=账期!$A$45,G2001=账期!$A$46,G2001=账期!$A$48,G2001=账期!$A$50,G2001=账期!$A$51,G2001=账期!$A$52,G2001=账期!$A$53,G2001=账期!$A$54,G2001=账期!$A$56,G2001=账期!$A$57,G2001=账期!$A$58,G2001=账期!$A$59,G2001=账期!$A$60,G2001=账期!$A$61,G2001=账期!$A$62,G2001=账期!$A$63,G2001=账期!$A$64,G2001=账期!$A$66,G2001=账期!$A$67,G2001=账期!$A$68,G2001=账期!$A$70,G2001=账期!$A$71),30,IF(OR(G2001=账期!$A$74,G2001=账期!$A$77,G2001=账期!$A$76,G2001=账期!$A$79,G2001=账期!$A$80,G2001=账期!$A$81,G2001=账期!$A$83,G2001=账期!$A$85,G2001=账期!$A$87,G2001=账期!$A$89,G2001=账期!$A$91),60,IF(OR(G2001=账期!$A$93,G2001=账期!$A$94,G2001=账期!$A$95,G2001=账期!$A$96,G2001=账期!$A$98,G2001=账期!$A$99,G2001=账期!$A$101,G2001=账期!$A$102),90,0)))</f>
        <v>0</v>
      </c>
      <c r="AF2001" s="396"/>
      <c r="AG2001" s="384"/>
      <c r="AH2001" s="396" t="str">
        <f t="shared" si="320"/>
        <v/>
      </c>
    </row>
    <row r="2002" spans="1:34" ht="18" customHeight="1" x14ac:dyDescent="0.25">
      <c r="A2002" s="301" t="str">
        <f t="shared" si="322"/>
        <v/>
      </c>
      <c r="B2002" s="397"/>
      <c r="C2002" s="398"/>
      <c r="D2002" s="399"/>
      <c r="E2002" s="383" t="str">
        <f t="shared" si="318"/>
        <v>C</v>
      </c>
      <c r="F2002" s="383" t="str">
        <f t="shared" si="319"/>
        <v>C</v>
      </c>
      <c r="G2002" s="400"/>
      <c r="H2002" s="385" t="str">
        <f>IF(G2002="","",VLOOKUP(G2002,下拉数据源!J:K,2,0))</f>
        <v/>
      </c>
      <c r="I2002" s="385"/>
      <c r="J2002" s="385"/>
      <c r="K2002" s="386"/>
      <c r="L2002" s="401"/>
      <c r="M2002" s="384"/>
      <c r="N2002" s="384"/>
      <c r="O2002" s="384"/>
      <c r="P2002" s="386"/>
      <c r="Q2002" s="387"/>
      <c r="R2002" s="286"/>
      <c r="S2002" s="388">
        <f t="shared" si="323"/>
        <v>0</v>
      </c>
      <c r="T2002" s="389"/>
      <c r="U2002" s="389">
        <f t="shared" si="321"/>
        <v>0</v>
      </c>
      <c r="V2002" s="451"/>
      <c r="W2002" s="452"/>
      <c r="X2002" s="386"/>
      <c r="Y2002" s="390"/>
      <c r="Z2002" s="391"/>
      <c r="AA2002" s="392"/>
      <c r="AB2002" s="393"/>
      <c r="AC2002" s="394"/>
      <c r="AD2002" s="395">
        <f t="shared" si="324"/>
        <v>0</v>
      </c>
      <c r="AE2002" s="396">
        <f>IF(OR(G2002=账期!$A$18,G2002=账期!$A$20,G2002=账期!$A$22,G2002=账期!$A$24,G2002=账期!$A$25,G2002=账期!$A$27,G2002=账期!$A$26,G2002=账期!$A$28,G2002=账期!$A$30,G2002=账期!$A$32,G2002=账期!$A$34,G2002=账期!$A$35,G2002=账期!$A$37,G2002=账期!$A$39,G2002=账期!$A$40,G2002=账期!$A$41,G2002=账期!$A$42,G2002=账期!$A$43,G2002=账期!$A$44,G2002=账期!$A$45,G2002=账期!$A$46,G2002=账期!$A$48,G2002=账期!$A$50,G2002=账期!$A$51,G2002=账期!$A$52,G2002=账期!$A$53,G2002=账期!$A$54,G2002=账期!$A$56,G2002=账期!$A$57,G2002=账期!$A$58,G2002=账期!$A$59,G2002=账期!$A$60,G2002=账期!$A$61,G2002=账期!$A$62,G2002=账期!$A$63,G2002=账期!$A$64,G2002=账期!$A$66,G2002=账期!$A$67,G2002=账期!$A$68,G2002=账期!$A$70,G2002=账期!$A$71),30,IF(OR(G2002=账期!$A$74,G2002=账期!$A$77,G2002=账期!$A$76,G2002=账期!$A$79,G2002=账期!$A$80,G2002=账期!$A$81,G2002=账期!$A$83,G2002=账期!$A$85,G2002=账期!$A$87,G2002=账期!$A$89,G2002=账期!$A$91),60,IF(OR(G2002=账期!$A$93,G2002=账期!$A$94,G2002=账期!$A$95,G2002=账期!$A$96,G2002=账期!$A$98,G2002=账期!$A$99,G2002=账期!$A$101,G2002=账期!$A$102),90,0)))</f>
        <v>0</v>
      </c>
      <c r="AF2002" s="396"/>
      <c r="AG2002" s="384"/>
      <c r="AH2002" s="396" t="str">
        <f t="shared" si="320"/>
        <v/>
      </c>
    </row>
    <row r="2003" spans="1:34" ht="18" customHeight="1" x14ac:dyDescent="0.25">
      <c r="A2003" s="301" t="str">
        <f t="shared" si="322"/>
        <v/>
      </c>
      <c r="B2003" s="397"/>
      <c r="C2003" s="398"/>
      <c r="D2003" s="399"/>
      <c r="E2003" s="383" t="str">
        <f t="shared" si="318"/>
        <v>C</v>
      </c>
      <c r="F2003" s="383" t="str">
        <f t="shared" si="319"/>
        <v>C</v>
      </c>
      <c r="G2003" s="400"/>
      <c r="H2003" s="385" t="str">
        <f>IF(G2003="","",VLOOKUP(G2003,下拉数据源!J:K,2,0))</f>
        <v/>
      </c>
      <c r="I2003" s="385"/>
      <c r="J2003" s="385"/>
      <c r="K2003" s="386"/>
      <c r="L2003" s="401"/>
      <c r="M2003" s="384"/>
      <c r="N2003" s="384"/>
      <c r="O2003" s="384"/>
      <c r="P2003" s="386"/>
      <c r="Q2003" s="387"/>
      <c r="R2003" s="286"/>
      <c r="S2003" s="388">
        <f t="shared" si="323"/>
        <v>0</v>
      </c>
      <c r="T2003" s="389"/>
      <c r="U2003" s="389">
        <f t="shared" si="321"/>
        <v>0</v>
      </c>
      <c r="V2003" s="451"/>
      <c r="W2003" s="452"/>
      <c r="X2003" s="386"/>
      <c r="Y2003" s="390"/>
      <c r="Z2003" s="391"/>
      <c r="AA2003" s="392"/>
      <c r="AB2003" s="393"/>
      <c r="AC2003" s="394"/>
      <c r="AD2003" s="395">
        <f t="shared" si="324"/>
        <v>0</v>
      </c>
      <c r="AE2003" s="396">
        <f>IF(OR(G2003=账期!$A$18,G2003=账期!$A$20,G2003=账期!$A$22,G2003=账期!$A$24,G2003=账期!$A$25,G2003=账期!$A$27,G2003=账期!$A$26,G2003=账期!$A$28,G2003=账期!$A$30,G2003=账期!$A$32,G2003=账期!$A$34,G2003=账期!$A$35,G2003=账期!$A$37,G2003=账期!$A$39,G2003=账期!$A$40,G2003=账期!$A$41,G2003=账期!$A$42,G2003=账期!$A$43,G2003=账期!$A$44,G2003=账期!$A$45,G2003=账期!$A$46,G2003=账期!$A$48,G2003=账期!$A$50,G2003=账期!$A$51,G2003=账期!$A$52,G2003=账期!$A$53,G2003=账期!$A$54,G2003=账期!$A$56,G2003=账期!$A$57,G2003=账期!$A$58,G2003=账期!$A$59,G2003=账期!$A$60,G2003=账期!$A$61,G2003=账期!$A$62,G2003=账期!$A$63,G2003=账期!$A$64,G2003=账期!$A$66,G2003=账期!$A$67,G2003=账期!$A$68,G2003=账期!$A$70,G2003=账期!$A$71),30,IF(OR(G2003=账期!$A$74,G2003=账期!$A$77,G2003=账期!$A$76,G2003=账期!$A$79,G2003=账期!$A$80,G2003=账期!$A$81,G2003=账期!$A$83,G2003=账期!$A$85,G2003=账期!$A$87,G2003=账期!$A$89,G2003=账期!$A$91),60,IF(OR(G2003=账期!$A$93,G2003=账期!$A$94,G2003=账期!$A$95,G2003=账期!$A$96,G2003=账期!$A$98,G2003=账期!$A$99,G2003=账期!$A$101,G2003=账期!$A$102),90,0)))</f>
        <v>0</v>
      </c>
      <c r="AF2003" s="396"/>
      <c r="AG2003" s="384"/>
      <c r="AH2003" s="396" t="str">
        <f t="shared" si="320"/>
        <v/>
      </c>
    </row>
    <row r="2004" spans="1:34" ht="18" customHeight="1" x14ac:dyDescent="0.25">
      <c r="A2004" s="301" t="str">
        <f t="shared" si="322"/>
        <v/>
      </c>
      <c r="B2004" s="397"/>
      <c r="C2004" s="398"/>
      <c r="D2004" s="399"/>
      <c r="E2004" s="383" t="str">
        <f t="shared" si="318"/>
        <v>C</v>
      </c>
      <c r="F2004" s="383" t="str">
        <f t="shared" si="319"/>
        <v>C</v>
      </c>
      <c r="G2004" s="400"/>
      <c r="H2004" s="385" t="str">
        <f>IF(G2004="","",VLOOKUP(G2004,下拉数据源!J:K,2,0))</f>
        <v/>
      </c>
      <c r="I2004" s="385"/>
      <c r="J2004" s="385"/>
      <c r="K2004" s="386"/>
      <c r="L2004" s="401"/>
      <c r="M2004" s="384"/>
      <c r="N2004" s="384"/>
      <c r="O2004" s="384"/>
      <c r="P2004" s="386"/>
      <c r="Q2004" s="387"/>
      <c r="R2004" s="286"/>
      <c r="S2004" s="388">
        <f t="shared" si="323"/>
        <v>0</v>
      </c>
      <c r="T2004" s="389"/>
      <c r="U2004" s="389">
        <f t="shared" si="321"/>
        <v>0</v>
      </c>
      <c r="V2004" s="451"/>
      <c r="W2004" s="452"/>
      <c r="X2004" s="386"/>
      <c r="Y2004" s="390"/>
      <c r="Z2004" s="391"/>
      <c r="AA2004" s="392"/>
      <c r="AB2004" s="393"/>
      <c r="AC2004" s="394"/>
      <c r="AD2004" s="395">
        <f t="shared" si="324"/>
        <v>0</v>
      </c>
      <c r="AE2004" s="396">
        <f>IF(OR(G2004=账期!$A$18,G2004=账期!$A$20,G2004=账期!$A$22,G2004=账期!$A$24,G2004=账期!$A$25,G2004=账期!$A$27,G2004=账期!$A$26,G2004=账期!$A$28,G2004=账期!$A$30,G2004=账期!$A$32,G2004=账期!$A$34,G2004=账期!$A$35,G2004=账期!$A$37,G2004=账期!$A$39,G2004=账期!$A$40,G2004=账期!$A$41,G2004=账期!$A$42,G2004=账期!$A$43,G2004=账期!$A$44,G2004=账期!$A$45,G2004=账期!$A$46,G2004=账期!$A$48,G2004=账期!$A$50,G2004=账期!$A$51,G2004=账期!$A$52,G2004=账期!$A$53,G2004=账期!$A$54,G2004=账期!$A$56,G2004=账期!$A$57,G2004=账期!$A$58,G2004=账期!$A$59,G2004=账期!$A$60,G2004=账期!$A$61,G2004=账期!$A$62,G2004=账期!$A$63,G2004=账期!$A$64,G2004=账期!$A$66,G2004=账期!$A$67,G2004=账期!$A$68,G2004=账期!$A$70,G2004=账期!$A$71),30,IF(OR(G2004=账期!$A$74,G2004=账期!$A$77,G2004=账期!$A$76,G2004=账期!$A$79,G2004=账期!$A$80,G2004=账期!$A$81,G2004=账期!$A$83,G2004=账期!$A$85,G2004=账期!$A$87,G2004=账期!$A$89,G2004=账期!$A$91),60,IF(OR(G2004=账期!$A$93,G2004=账期!$A$94,G2004=账期!$A$95,G2004=账期!$A$96,G2004=账期!$A$98,G2004=账期!$A$99,G2004=账期!$A$101,G2004=账期!$A$102),90,0)))</f>
        <v>0</v>
      </c>
      <c r="AF2004" s="396"/>
      <c r="AG2004" s="384"/>
      <c r="AH2004" s="396" t="str">
        <f t="shared" si="320"/>
        <v/>
      </c>
    </row>
    <row r="2005" spans="1:34" ht="18" customHeight="1" x14ac:dyDescent="0.25">
      <c r="A2005" s="301" t="str">
        <f t="shared" si="322"/>
        <v/>
      </c>
      <c r="B2005" s="397"/>
      <c r="C2005" s="398"/>
      <c r="D2005" s="399"/>
      <c r="E2005" s="383" t="str">
        <f t="shared" si="318"/>
        <v>C</v>
      </c>
      <c r="F2005" s="383" t="str">
        <f t="shared" si="319"/>
        <v>C</v>
      </c>
      <c r="G2005" s="400"/>
      <c r="H2005" s="385" t="str">
        <f>IF(G2005="","",VLOOKUP(G2005,下拉数据源!J:K,2,0))</f>
        <v/>
      </c>
      <c r="I2005" s="385"/>
      <c r="J2005" s="385"/>
      <c r="K2005" s="386"/>
      <c r="L2005" s="401"/>
      <c r="M2005" s="384"/>
      <c r="N2005" s="384"/>
      <c r="O2005" s="384"/>
      <c r="P2005" s="386"/>
      <c r="Q2005" s="387"/>
      <c r="R2005" s="286"/>
      <c r="S2005" s="388">
        <f t="shared" si="323"/>
        <v>0</v>
      </c>
      <c r="T2005" s="389"/>
      <c r="U2005" s="389">
        <f t="shared" si="321"/>
        <v>0</v>
      </c>
      <c r="V2005" s="451"/>
      <c r="W2005" s="452"/>
      <c r="X2005" s="386"/>
      <c r="Y2005" s="390"/>
      <c r="Z2005" s="391"/>
      <c r="AA2005" s="392"/>
      <c r="AB2005" s="393"/>
      <c r="AC2005" s="394"/>
      <c r="AD2005" s="395">
        <f t="shared" si="324"/>
        <v>0</v>
      </c>
      <c r="AE2005" s="396">
        <f>IF(OR(G2005=账期!$A$18,G2005=账期!$A$20,G2005=账期!$A$22,G2005=账期!$A$24,G2005=账期!$A$25,G2005=账期!$A$27,G2005=账期!$A$26,G2005=账期!$A$28,G2005=账期!$A$30,G2005=账期!$A$32,G2005=账期!$A$34,G2005=账期!$A$35,G2005=账期!$A$37,G2005=账期!$A$39,G2005=账期!$A$40,G2005=账期!$A$41,G2005=账期!$A$42,G2005=账期!$A$43,G2005=账期!$A$44,G2005=账期!$A$45,G2005=账期!$A$46,G2005=账期!$A$48,G2005=账期!$A$50,G2005=账期!$A$51,G2005=账期!$A$52,G2005=账期!$A$53,G2005=账期!$A$54,G2005=账期!$A$56,G2005=账期!$A$57,G2005=账期!$A$58,G2005=账期!$A$59,G2005=账期!$A$60,G2005=账期!$A$61,G2005=账期!$A$62,G2005=账期!$A$63,G2005=账期!$A$64,G2005=账期!$A$66,G2005=账期!$A$67,G2005=账期!$A$68,G2005=账期!$A$70,G2005=账期!$A$71),30,IF(OR(G2005=账期!$A$74,G2005=账期!$A$77,G2005=账期!$A$76,G2005=账期!$A$79,G2005=账期!$A$80,G2005=账期!$A$81,G2005=账期!$A$83,G2005=账期!$A$85,G2005=账期!$A$87,G2005=账期!$A$89,G2005=账期!$A$91),60,IF(OR(G2005=账期!$A$93,G2005=账期!$A$94,G2005=账期!$A$95,G2005=账期!$A$96,G2005=账期!$A$98,G2005=账期!$A$99,G2005=账期!$A$101,G2005=账期!$A$102),90,0)))</f>
        <v>0</v>
      </c>
      <c r="AF2005" s="396"/>
      <c r="AG2005" s="384"/>
      <c r="AH2005" s="396" t="str">
        <f t="shared" si="320"/>
        <v/>
      </c>
    </row>
    <row r="2006" spans="1:34" ht="18" customHeight="1" x14ac:dyDescent="0.25">
      <c r="A2006" s="301" t="str">
        <f t="shared" si="322"/>
        <v/>
      </c>
      <c r="B2006" s="397"/>
      <c r="C2006" s="398"/>
      <c r="D2006" s="399"/>
      <c r="E2006" s="383" t="str">
        <f t="shared" si="318"/>
        <v>C</v>
      </c>
      <c r="F2006" s="383" t="str">
        <f t="shared" si="319"/>
        <v>C</v>
      </c>
      <c r="G2006" s="400"/>
      <c r="H2006" s="385" t="str">
        <f>IF(G2006="","",VLOOKUP(G2006,下拉数据源!J:K,2,0))</f>
        <v/>
      </c>
      <c r="I2006" s="385"/>
      <c r="J2006" s="385"/>
      <c r="K2006" s="386"/>
      <c r="L2006" s="401"/>
      <c r="M2006" s="384"/>
      <c r="N2006" s="384"/>
      <c r="O2006" s="384"/>
      <c r="P2006" s="386"/>
      <c r="Q2006" s="387"/>
      <c r="R2006" s="286"/>
      <c r="S2006" s="388">
        <f t="shared" si="323"/>
        <v>0</v>
      </c>
      <c r="T2006" s="389"/>
      <c r="U2006" s="389">
        <f t="shared" si="321"/>
        <v>0</v>
      </c>
      <c r="V2006" s="451"/>
      <c r="W2006" s="452"/>
      <c r="X2006" s="386"/>
      <c r="Y2006" s="390"/>
      <c r="Z2006" s="391"/>
      <c r="AA2006" s="392"/>
      <c r="AB2006" s="393"/>
      <c r="AC2006" s="394"/>
      <c r="AD2006" s="395">
        <f t="shared" si="324"/>
        <v>0</v>
      </c>
      <c r="AE2006" s="396">
        <f>IF(OR(G2006=账期!$A$18,G2006=账期!$A$20,G2006=账期!$A$22,G2006=账期!$A$24,G2006=账期!$A$25,G2006=账期!$A$27,G2006=账期!$A$26,G2006=账期!$A$28,G2006=账期!$A$30,G2006=账期!$A$32,G2006=账期!$A$34,G2006=账期!$A$35,G2006=账期!$A$37,G2006=账期!$A$39,G2006=账期!$A$40,G2006=账期!$A$41,G2006=账期!$A$42,G2006=账期!$A$43,G2006=账期!$A$44,G2006=账期!$A$45,G2006=账期!$A$46,G2006=账期!$A$48,G2006=账期!$A$50,G2006=账期!$A$51,G2006=账期!$A$52,G2006=账期!$A$53,G2006=账期!$A$54,G2006=账期!$A$56,G2006=账期!$A$57,G2006=账期!$A$58,G2006=账期!$A$59,G2006=账期!$A$60,G2006=账期!$A$61,G2006=账期!$A$62,G2006=账期!$A$63,G2006=账期!$A$64,G2006=账期!$A$66,G2006=账期!$A$67,G2006=账期!$A$68,G2006=账期!$A$70,G2006=账期!$A$71),30,IF(OR(G2006=账期!$A$74,G2006=账期!$A$77,G2006=账期!$A$76,G2006=账期!$A$79,G2006=账期!$A$80,G2006=账期!$A$81,G2006=账期!$A$83,G2006=账期!$A$85,G2006=账期!$A$87,G2006=账期!$A$89,G2006=账期!$A$91),60,IF(OR(G2006=账期!$A$93,G2006=账期!$A$94,G2006=账期!$A$95,G2006=账期!$A$96,G2006=账期!$A$98,G2006=账期!$A$99,G2006=账期!$A$101,G2006=账期!$A$102),90,0)))</f>
        <v>0</v>
      </c>
      <c r="AF2006" s="396"/>
      <c r="AG2006" s="384"/>
      <c r="AH2006" s="396" t="str">
        <f t="shared" si="320"/>
        <v/>
      </c>
    </row>
    <row r="2007" spans="1:34" ht="18" customHeight="1" x14ac:dyDescent="0.25">
      <c r="A2007" s="301" t="str">
        <f t="shared" si="322"/>
        <v/>
      </c>
      <c r="B2007" s="397"/>
      <c r="C2007" s="398"/>
      <c r="D2007" s="399"/>
      <c r="E2007" s="383" t="str">
        <f t="shared" si="318"/>
        <v>C</v>
      </c>
      <c r="F2007" s="383" t="str">
        <f t="shared" si="319"/>
        <v>C</v>
      </c>
      <c r="G2007" s="400"/>
      <c r="H2007" s="385" t="str">
        <f>IF(G2007="","",VLOOKUP(G2007,下拉数据源!J:K,2,0))</f>
        <v/>
      </c>
      <c r="I2007" s="385"/>
      <c r="J2007" s="385"/>
      <c r="K2007" s="386"/>
      <c r="L2007" s="401"/>
      <c r="M2007" s="384"/>
      <c r="N2007" s="384"/>
      <c r="O2007" s="384"/>
      <c r="P2007" s="386"/>
      <c r="Q2007" s="387"/>
      <c r="R2007" s="286"/>
      <c r="S2007" s="388">
        <f t="shared" si="323"/>
        <v>0</v>
      </c>
      <c r="T2007" s="389"/>
      <c r="U2007" s="389">
        <f t="shared" si="321"/>
        <v>0</v>
      </c>
      <c r="V2007" s="451"/>
      <c r="W2007" s="452"/>
      <c r="X2007" s="386"/>
      <c r="Y2007" s="390"/>
      <c r="Z2007" s="391"/>
      <c r="AA2007" s="392"/>
      <c r="AB2007" s="393"/>
      <c r="AC2007" s="394"/>
      <c r="AD2007" s="395">
        <f t="shared" si="324"/>
        <v>0</v>
      </c>
      <c r="AE2007" s="396">
        <f>IF(OR(G2007=账期!$A$18,G2007=账期!$A$20,G2007=账期!$A$22,G2007=账期!$A$24,G2007=账期!$A$25,G2007=账期!$A$27,G2007=账期!$A$26,G2007=账期!$A$28,G2007=账期!$A$30,G2007=账期!$A$32,G2007=账期!$A$34,G2007=账期!$A$35,G2007=账期!$A$37,G2007=账期!$A$39,G2007=账期!$A$40,G2007=账期!$A$41,G2007=账期!$A$42,G2007=账期!$A$43,G2007=账期!$A$44,G2007=账期!$A$45,G2007=账期!$A$46,G2007=账期!$A$48,G2007=账期!$A$50,G2007=账期!$A$51,G2007=账期!$A$52,G2007=账期!$A$53,G2007=账期!$A$54,G2007=账期!$A$56,G2007=账期!$A$57,G2007=账期!$A$58,G2007=账期!$A$59,G2007=账期!$A$60,G2007=账期!$A$61,G2007=账期!$A$62,G2007=账期!$A$63,G2007=账期!$A$64,G2007=账期!$A$66,G2007=账期!$A$67,G2007=账期!$A$68,G2007=账期!$A$70,G2007=账期!$A$71),30,IF(OR(G2007=账期!$A$74,G2007=账期!$A$77,G2007=账期!$A$76,G2007=账期!$A$79,G2007=账期!$A$80,G2007=账期!$A$81,G2007=账期!$A$83,G2007=账期!$A$85,G2007=账期!$A$87,G2007=账期!$A$89,G2007=账期!$A$91),60,IF(OR(G2007=账期!$A$93,G2007=账期!$A$94,G2007=账期!$A$95,G2007=账期!$A$96,G2007=账期!$A$98,G2007=账期!$A$99,G2007=账期!$A$101,G2007=账期!$A$102),90,0)))</f>
        <v>0</v>
      </c>
      <c r="AF2007" s="396"/>
      <c r="AG2007" s="384"/>
      <c r="AH2007" s="396" t="str">
        <f t="shared" si="320"/>
        <v/>
      </c>
    </row>
    <row r="2008" spans="1:34" ht="18" customHeight="1" x14ac:dyDescent="0.25">
      <c r="A2008" s="301" t="str">
        <f t="shared" si="322"/>
        <v/>
      </c>
      <c r="B2008" s="397"/>
      <c r="C2008" s="398"/>
      <c r="D2008" s="399"/>
      <c r="E2008" s="383" t="str">
        <f t="shared" si="318"/>
        <v>C</v>
      </c>
      <c r="F2008" s="383" t="str">
        <f t="shared" si="319"/>
        <v>C</v>
      </c>
      <c r="G2008" s="400"/>
      <c r="H2008" s="385" t="str">
        <f>IF(G2008="","",VLOOKUP(G2008,下拉数据源!J:K,2,0))</f>
        <v/>
      </c>
      <c r="I2008" s="385"/>
      <c r="J2008" s="385"/>
      <c r="K2008" s="386"/>
      <c r="L2008" s="401"/>
      <c r="M2008" s="384"/>
      <c r="N2008" s="384"/>
      <c r="O2008" s="384"/>
      <c r="P2008" s="386"/>
      <c r="Q2008" s="387"/>
      <c r="R2008" s="286"/>
      <c r="S2008" s="388">
        <f t="shared" si="323"/>
        <v>0</v>
      </c>
      <c r="T2008" s="389"/>
      <c r="U2008" s="389">
        <f t="shared" si="321"/>
        <v>0</v>
      </c>
      <c r="V2008" s="451"/>
      <c r="W2008" s="452"/>
      <c r="X2008" s="386"/>
      <c r="Y2008" s="390"/>
      <c r="Z2008" s="391"/>
      <c r="AA2008" s="392"/>
      <c r="AB2008" s="393"/>
      <c r="AC2008" s="394"/>
      <c r="AD2008" s="395">
        <f t="shared" si="324"/>
        <v>0</v>
      </c>
      <c r="AE2008" s="396">
        <f>IF(OR(G2008=账期!$A$18,G2008=账期!$A$20,G2008=账期!$A$22,G2008=账期!$A$24,G2008=账期!$A$25,G2008=账期!$A$27,G2008=账期!$A$26,G2008=账期!$A$28,G2008=账期!$A$30,G2008=账期!$A$32,G2008=账期!$A$34,G2008=账期!$A$35,G2008=账期!$A$37,G2008=账期!$A$39,G2008=账期!$A$40,G2008=账期!$A$41,G2008=账期!$A$42,G2008=账期!$A$43,G2008=账期!$A$44,G2008=账期!$A$45,G2008=账期!$A$46,G2008=账期!$A$48,G2008=账期!$A$50,G2008=账期!$A$51,G2008=账期!$A$52,G2008=账期!$A$53,G2008=账期!$A$54,G2008=账期!$A$56,G2008=账期!$A$57,G2008=账期!$A$58,G2008=账期!$A$59,G2008=账期!$A$60,G2008=账期!$A$61,G2008=账期!$A$62,G2008=账期!$A$63,G2008=账期!$A$64,G2008=账期!$A$66,G2008=账期!$A$67,G2008=账期!$A$68,G2008=账期!$A$70,G2008=账期!$A$71),30,IF(OR(G2008=账期!$A$74,G2008=账期!$A$77,G2008=账期!$A$76,G2008=账期!$A$79,G2008=账期!$A$80,G2008=账期!$A$81,G2008=账期!$A$83,G2008=账期!$A$85,G2008=账期!$A$87,G2008=账期!$A$89,G2008=账期!$A$91),60,IF(OR(G2008=账期!$A$93,G2008=账期!$A$94,G2008=账期!$A$95,G2008=账期!$A$96,G2008=账期!$A$98,G2008=账期!$A$99,G2008=账期!$A$101,G2008=账期!$A$102),90,0)))</f>
        <v>0</v>
      </c>
      <c r="AF2008" s="396"/>
      <c r="AG2008" s="384"/>
      <c r="AH2008" s="396" t="str">
        <f t="shared" si="320"/>
        <v/>
      </c>
    </row>
    <row r="2009" spans="1:34" ht="18" customHeight="1" x14ac:dyDescent="0.25">
      <c r="A2009" s="301" t="str">
        <f t="shared" si="322"/>
        <v/>
      </c>
      <c r="B2009" s="397"/>
      <c r="C2009" s="398"/>
      <c r="D2009" s="399"/>
      <c r="E2009" s="383" t="str">
        <f t="shared" si="318"/>
        <v>C</v>
      </c>
      <c r="F2009" s="383" t="str">
        <f t="shared" si="319"/>
        <v>C</v>
      </c>
      <c r="G2009" s="400"/>
      <c r="H2009" s="385" t="str">
        <f>IF(G2009="","",VLOOKUP(G2009,下拉数据源!J:K,2,0))</f>
        <v/>
      </c>
      <c r="I2009" s="385"/>
      <c r="J2009" s="385"/>
      <c r="K2009" s="386"/>
      <c r="L2009" s="401"/>
      <c r="M2009" s="384"/>
      <c r="N2009" s="384"/>
      <c r="O2009" s="384"/>
      <c r="P2009" s="386"/>
      <c r="Q2009" s="387"/>
      <c r="R2009" s="286"/>
      <c r="S2009" s="388">
        <f t="shared" si="323"/>
        <v>0</v>
      </c>
      <c r="T2009" s="389"/>
      <c r="U2009" s="389">
        <f t="shared" si="321"/>
        <v>0</v>
      </c>
      <c r="V2009" s="451"/>
      <c r="W2009" s="452"/>
      <c r="X2009" s="386"/>
      <c r="Y2009" s="390"/>
      <c r="Z2009" s="391"/>
      <c r="AA2009" s="392"/>
      <c r="AB2009" s="393"/>
      <c r="AC2009" s="394"/>
      <c r="AD2009" s="395">
        <f t="shared" si="324"/>
        <v>0</v>
      </c>
      <c r="AE2009" s="396">
        <f>IF(OR(G2009=账期!$A$18,G2009=账期!$A$20,G2009=账期!$A$22,G2009=账期!$A$24,G2009=账期!$A$25,G2009=账期!$A$27,G2009=账期!$A$26,G2009=账期!$A$28,G2009=账期!$A$30,G2009=账期!$A$32,G2009=账期!$A$34,G2009=账期!$A$35,G2009=账期!$A$37,G2009=账期!$A$39,G2009=账期!$A$40,G2009=账期!$A$41,G2009=账期!$A$42,G2009=账期!$A$43,G2009=账期!$A$44,G2009=账期!$A$45,G2009=账期!$A$46,G2009=账期!$A$48,G2009=账期!$A$50,G2009=账期!$A$51,G2009=账期!$A$52,G2009=账期!$A$53,G2009=账期!$A$54,G2009=账期!$A$56,G2009=账期!$A$57,G2009=账期!$A$58,G2009=账期!$A$59,G2009=账期!$A$60,G2009=账期!$A$61,G2009=账期!$A$62,G2009=账期!$A$63,G2009=账期!$A$64,G2009=账期!$A$66,G2009=账期!$A$67,G2009=账期!$A$68,G2009=账期!$A$70,G2009=账期!$A$71),30,IF(OR(G2009=账期!$A$74,G2009=账期!$A$77,G2009=账期!$A$76,G2009=账期!$A$79,G2009=账期!$A$80,G2009=账期!$A$81,G2009=账期!$A$83,G2009=账期!$A$85,G2009=账期!$A$87,G2009=账期!$A$89,G2009=账期!$A$91),60,IF(OR(G2009=账期!$A$93,G2009=账期!$A$94,G2009=账期!$A$95,G2009=账期!$A$96,G2009=账期!$A$98,G2009=账期!$A$99,G2009=账期!$A$101,G2009=账期!$A$102),90,0)))</f>
        <v>0</v>
      </c>
      <c r="AF2009" s="396"/>
      <c r="AG2009" s="384"/>
      <c r="AH2009" s="396" t="str">
        <f t="shared" si="320"/>
        <v/>
      </c>
    </row>
    <row r="2010" spans="1:34" ht="18" customHeight="1" x14ac:dyDescent="0.25">
      <c r="A2010" s="301" t="str">
        <f t="shared" si="322"/>
        <v/>
      </c>
      <c r="B2010" s="397"/>
      <c r="C2010" s="398"/>
      <c r="D2010" s="399"/>
      <c r="E2010" s="383" t="str">
        <f t="shared" si="318"/>
        <v>C</v>
      </c>
      <c r="F2010" s="383" t="str">
        <f t="shared" si="319"/>
        <v>C</v>
      </c>
      <c r="G2010" s="400"/>
      <c r="H2010" s="385" t="str">
        <f>IF(G2010="","",VLOOKUP(G2010,下拉数据源!J:K,2,0))</f>
        <v/>
      </c>
      <c r="I2010" s="385"/>
      <c r="J2010" s="385"/>
      <c r="K2010" s="386"/>
      <c r="L2010" s="401"/>
      <c r="M2010" s="384"/>
      <c r="N2010" s="384"/>
      <c r="O2010" s="384"/>
      <c r="P2010" s="386"/>
      <c r="Q2010" s="387"/>
      <c r="R2010" s="286"/>
      <c r="S2010" s="388">
        <f t="shared" si="323"/>
        <v>0</v>
      </c>
      <c r="T2010" s="389"/>
      <c r="U2010" s="389">
        <f t="shared" si="321"/>
        <v>0</v>
      </c>
      <c r="V2010" s="451"/>
      <c r="W2010" s="452"/>
      <c r="X2010" s="386"/>
      <c r="Y2010" s="390"/>
      <c r="Z2010" s="391"/>
      <c r="AA2010" s="392"/>
      <c r="AB2010" s="393"/>
      <c r="AC2010" s="394"/>
      <c r="AD2010" s="395">
        <f t="shared" si="324"/>
        <v>0</v>
      </c>
      <c r="AE2010" s="396">
        <f>IF(OR(G2010=账期!$A$18,G2010=账期!$A$20,G2010=账期!$A$22,G2010=账期!$A$24,G2010=账期!$A$25,G2010=账期!$A$27,G2010=账期!$A$26,G2010=账期!$A$28,G2010=账期!$A$30,G2010=账期!$A$32,G2010=账期!$A$34,G2010=账期!$A$35,G2010=账期!$A$37,G2010=账期!$A$39,G2010=账期!$A$40,G2010=账期!$A$41,G2010=账期!$A$42,G2010=账期!$A$43,G2010=账期!$A$44,G2010=账期!$A$45,G2010=账期!$A$46,G2010=账期!$A$48,G2010=账期!$A$50,G2010=账期!$A$51,G2010=账期!$A$52,G2010=账期!$A$53,G2010=账期!$A$54,G2010=账期!$A$56,G2010=账期!$A$57,G2010=账期!$A$58,G2010=账期!$A$59,G2010=账期!$A$60,G2010=账期!$A$61,G2010=账期!$A$62,G2010=账期!$A$63,G2010=账期!$A$64,G2010=账期!$A$66,G2010=账期!$A$67,G2010=账期!$A$68,G2010=账期!$A$70,G2010=账期!$A$71),30,IF(OR(G2010=账期!$A$74,G2010=账期!$A$77,G2010=账期!$A$76,G2010=账期!$A$79,G2010=账期!$A$80,G2010=账期!$A$81,G2010=账期!$A$83,G2010=账期!$A$85,G2010=账期!$A$87,G2010=账期!$A$89,G2010=账期!$A$91),60,IF(OR(G2010=账期!$A$93,G2010=账期!$A$94,G2010=账期!$A$95,G2010=账期!$A$96,G2010=账期!$A$98,G2010=账期!$A$99,G2010=账期!$A$101,G2010=账期!$A$102),90,0)))</f>
        <v>0</v>
      </c>
      <c r="AF2010" s="396"/>
      <c r="AG2010" s="384"/>
      <c r="AH2010" s="396" t="str">
        <f t="shared" si="320"/>
        <v/>
      </c>
    </row>
    <row r="2011" spans="1:34" ht="18" customHeight="1" x14ac:dyDescent="0.25">
      <c r="A2011" s="301" t="str">
        <f t="shared" si="322"/>
        <v/>
      </c>
      <c r="B2011" s="397"/>
      <c r="C2011" s="398"/>
      <c r="D2011" s="399"/>
      <c r="E2011" s="383" t="str">
        <f t="shared" si="318"/>
        <v>C</v>
      </c>
      <c r="F2011" s="383" t="str">
        <f t="shared" si="319"/>
        <v>C</v>
      </c>
      <c r="G2011" s="400"/>
      <c r="H2011" s="385" t="str">
        <f>IF(G2011="","",VLOOKUP(G2011,下拉数据源!J:K,2,0))</f>
        <v/>
      </c>
      <c r="I2011" s="385"/>
      <c r="J2011" s="385"/>
      <c r="K2011" s="386"/>
      <c r="L2011" s="401"/>
      <c r="M2011" s="384"/>
      <c r="N2011" s="384"/>
      <c r="O2011" s="384"/>
      <c r="P2011" s="386"/>
      <c r="Q2011" s="387"/>
      <c r="R2011" s="286"/>
      <c r="S2011" s="388">
        <f t="shared" si="323"/>
        <v>0</v>
      </c>
      <c r="T2011" s="389"/>
      <c r="U2011" s="389">
        <f t="shared" si="321"/>
        <v>0</v>
      </c>
      <c r="V2011" s="451"/>
      <c r="W2011" s="452"/>
      <c r="X2011" s="386"/>
      <c r="Y2011" s="390"/>
      <c r="Z2011" s="391"/>
      <c r="AA2011" s="392"/>
      <c r="AB2011" s="393"/>
      <c r="AC2011" s="394"/>
      <c r="AD2011" s="395">
        <f t="shared" si="324"/>
        <v>0</v>
      </c>
      <c r="AE2011" s="396">
        <f>IF(OR(G2011=账期!$A$18,G2011=账期!$A$20,G2011=账期!$A$22,G2011=账期!$A$24,G2011=账期!$A$25,G2011=账期!$A$27,G2011=账期!$A$26,G2011=账期!$A$28,G2011=账期!$A$30,G2011=账期!$A$32,G2011=账期!$A$34,G2011=账期!$A$35,G2011=账期!$A$37,G2011=账期!$A$39,G2011=账期!$A$40,G2011=账期!$A$41,G2011=账期!$A$42,G2011=账期!$A$43,G2011=账期!$A$44,G2011=账期!$A$45,G2011=账期!$A$46,G2011=账期!$A$48,G2011=账期!$A$50,G2011=账期!$A$51,G2011=账期!$A$52,G2011=账期!$A$53,G2011=账期!$A$54,G2011=账期!$A$56,G2011=账期!$A$57,G2011=账期!$A$58,G2011=账期!$A$59,G2011=账期!$A$60,G2011=账期!$A$61,G2011=账期!$A$62,G2011=账期!$A$63,G2011=账期!$A$64,G2011=账期!$A$66,G2011=账期!$A$67,G2011=账期!$A$68,G2011=账期!$A$70,G2011=账期!$A$71),30,IF(OR(G2011=账期!$A$74,G2011=账期!$A$77,G2011=账期!$A$76,G2011=账期!$A$79,G2011=账期!$A$80,G2011=账期!$A$81,G2011=账期!$A$83,G2011=账期!$A$85,G2011=账期!$A$87,G2011=账期!$A$89,G2011=账期!$A$91),60,IF(OR(G2011=账期!$A$93,G2011=账期!$A$94,G2011=账期!$A$95,G2011=账期!$A$96,G2011=账期!$A$98,G2011=账期!$A$99,G2011=账期!$A$101,G2011=账期!$A$102),90,0)))</f>
        <v>0</v>
      </c>
      <c r="AF2011" s="396"/>
      <c r="AG2011" s="384"/>
      <c r="AH2011" s="396" t="str">
        <f t="shared" si="320"/>
        <v/>
      </c>
    </row>
    <row r="2012" spans="1:34" ht="18" customHeight="1" x14ac:dyDescent="0.25">
      <c r="A2012" s="301" t="str">
        <f t="shared" si="322"/>
        <v/>
      </c>
      <c r="B2012" s="397"/>
      <c r="C2012" s="398"/>
      <c r="D2012" s="399"/>
      <c r="E2012" s="383" t="str">
        <f t="shared" si="318"/>
        <v>C</v>
      </c>
      <c r="F2012" s="383" t="str">
        <f t="shared" si="319"/>
        <v>C</v>
      </c>
      <c r="G2012" s="400"/>
      <c r="H2012" s="385" t="str">
        <f>IF(G2012="","",VLOOKUP(G2012,下拉数据源!J:K,2,0))</f>
        <v/>
      </c>
      <c r="I2012" s="385"/>
      <c r="J2012" s="385"/>
      <c r="K2012" s="386"/>
      <c r="L2012" s="401"/>
      <c r="M2012" s="384"/>
      <c r="N2012" s="384"/>
      <c r="O2012" s="384"/>
      <c r="P2012" s="386"/>
      <c r="Q2012" s="387"/>
      <c r="R2012" s="286"/>
      <c r="S2012" s="388">
        <f t="shared" si="323"/>
        <v>0</v>
      </c>
      <c r="T2012" s="389"/>
      <c r="U2012" s="389">
        <f t="shared" si="321"/>
        <v>0</v>
      </c>
      <c r="V2012" s="451"/>
      <c r="W2012" s="452"/>
      <c r="X2012" s="386"/>
      <c r="Y2012" s="390"/>
      <c r="Z2012" s="391"/>
      <c r="AA2012" s="392"/>
      <c r="AB2012" s="393"/>
      <c r="AC2012" s="394"/>
      <c r="AD2012" s="395">
        <f t="shared" si="324"/>
        <v>0</v>
      </c>
      <c r="AE2012" s="396">
        <f>IF(OR(G2012=账期!$A$18,G2012=账期!$A$20,G2012=账期!$A$22,G2012=账期!$A$24,G2012=账期!$A$25,G2012=账期!$A$27,G2012=账期!$A$26,G2012=账期!$A$28,G2012=账期!$A$30,G2012=账期!$A$32,G2012=账期!$A$34,G2012=账期!$A$35,G2012=账期!$A$37,G2012=账期!$A$39,G2012=账期!$A$40,G2012=账期!$A$41,G2012=账期!$A$42,G2012=账期!$A$43,G2012=账期!$A$44,G2012=账期!$A$45,G2012=账期!$A$46,G2012=账期!$A$48,G2012=账期!$A$50,G2012=账期!$A$51,G2012=账期!$A$52,G2012=账期!$A$53,G2012=账期!$A$54,G2012=账期!$A$56,G2012=账期!$A$57,G2012=账期!$A$58,G2012=账期!$A$59,G2012=账期!$A$60,G2012=账期!$A$61,G2012=账期!$A$62,G2012=账期!$A$63,G2012=账期!$A$64,G2012=账期!$A$66,G2012=账期!$A$67,G2012=账期!$A$68,G2012=账期!$A$70,G2012=账期!$A$71),30,IF(OR(G2012=账期!$A$74,G2012=账期!$A$77,G2012=账期!$A$76,G2012=账期!$A$79,G2012=账期!$A$80,G2012=账期!$A$81,G2012=账期!$A$83,G2012=账期!$A$85,G2012=账期!$A$87,G2012=账期!$A$89,G2012=账期!$A$91),60,IF(OR(G2012=账期!$A$93,G2012=账期!$A$94,G2012=账期!$A$95,G2012=账期!$A$96,G2012=账期!$A$98,G2012=账期!$A$99,G2012=账期!$A$101,G2012=账期!$A$102),90,0)))</f>
        <v>0</v>
      </c>
      <c r="AF2012" s="396"/>
      <c r="AG2012" s="384"/>
      <c r="AH2012" s="396" t="str">
        <f t="shared" si="320"/>
        <v/>
      </c>
    </row>
    <row r="2013" spans="1:34" ht="18" customHeight="1" x14ac:dyDescent="0.25">
      <c r="A2013" s="301" t="str">
        <f t="shared" si="322"/>
        <v/>
      </c>
      <c r="B2013" s="397"/>
      <c r="C2013" s="398"/>
      <c r="D2013" s="399"/>
      <c r="E2013" s="383" t="str">
        <f t="shared" ref="E2013:E2076" si="325">IF(OR(D2013="长飞",D2013="烽火",D2013="特发",D2013="富通",D2013="亨通",G2013="赣州金信诺",G2013="江苏永鼎",G2013="宏安集团"),"A",IF(OR(G2013="广意通讯",G2013="湖北楚天",G2013="宁波格亿达",G2013="通鼎互联",G2013="黄石昌达",G2013="江苏俊知",G2013="珠海汉胜",G2013="武汉电信"),"B","C"))</f>
        <v>C</v>
      </c>
      <c r="F2013" s="383" t="str">
        <f t="shared" ref="F2013:F2076" si="326">IF(OR(G2013="成都大唐",G2013="广东亨通",G2013="江苏亨通",G2013="兰州长飞",G2013="南京华信",G2013="汕头奥星",G2013="特发光网",G2013="武汉长飞",G2013="长春烽火",G2013="广意通讯",G2013="湖北楚天",G2013="宁波格亿达",G2013="通鼎互联",G2013="安徽汉唐",G2013="安徽宜德",G2013="安徽盈通",G2013="成都康宁",G2013="成都中飞",G2013="东莞光佳",G2013="东莞鸿鑫",G2013="烽火博鑫",G2013="佛山星蓝",G2013="广东金桥",G2013="广州联兴",G2013="贵州乾新",G2013="航天电工",G2013="合肥兴联",G2013="湖北宇洪",G2013="江苏奥通",G2013="江苏中远",G2013="宁波辰飞",G2013="宁波汉生",G2013="宁波宇欣",G2013="山东太平洋",G2013="山东特发",G2013="山东永通",G2013="上海朗闻",G2013="上海翼波",G2013="四川天邑",G2013="四川旭泰",G2013="武汉瑞联",G2013="武汉同至",G2013="西安西古",G2013="西安鑫华通",G2013="武汉驿路通",G2013="长光通信",G2013="中电八所",G2013="中电光达",G2013="中利集团",G2013="重庆特发",G2013="舟山安格",G2013="珠海邗秦"),"A",IF(OR(G2013="富通天津",G2013="赣州金信诺",G2013="江苏永鼎",G2013="上海长飞",G2013="特发股份",G2013="武汉烽火",G2013="西安烽火",G2013="长飞中利",G2013="江苏中天",G2013="江西联创",G2013="宁波盈谷",G2013="黄石昌达",G2013="四川长飞"),"B","C"))</f>
        <v>C</v>
      </c>
      <c r="G2013" s="400"/>
      <c r="H2013" s="385" t="str">
        <f>IF(G2013="","",VLOOKUP(G2013,下拉数据源!J:K,2,0))</f>
        <v/>
      </c>
      <c r="I2013" s="385"/>
      <c r="J2013" s="385"/>
      <c r="K2013" s="386"/>
      <c r="L2013" s="401"/>
      <c r="M2013" s="384"/>
      <c r="N2013" s="384"/>
      <c r="O2013" s="384"/>
      <c r="P2013" s="386"/>
      <c r="Q2013" s="387"/>
      <c r="R2013" s="286"/>
      <c r="S2013" s="388">
        <f t="shared" si="323"/>
        <v>0</v>
      </c>
      <c r="T2013" s="389"/>
      <c r="U2013" s="389">
        <f t="shared" si="321"/>
        <v>0</v>
      </c>
      <c r="V2013" s="451"/>
      <c r="W2013" s="452"/>
      <c r="X2013" s="386"/>
      <c r="Y2013" s="390"/>
      <c r="Z2013" s="391"/>
      <c r="AA2013" s="392"/>
      <c r="AB2013" s="393"/>
      <c r="AC2013" s="394"/>
      <c r="AD2013" s="395">
        <f t="shared" si="324"/>
        <v>0</v>
      </c>
      <c r="AE2013" s="396">
        <f>IF(OR(G2013=账期!$A$18,G2013=账期!$A$20,G2013=账期!$A$22,G2013=账期!$A$24,G2013=账期!$A$25,G2013=账期!$A$27,G2013=账期!$A$26,G2013=账期!$A$28,G2013=账期!$A$30,G2013=账期!$A$32,G2013=账期!$A$34,G2013=账期!$A$35,G2013=账期!$A$37,G2013=账期!$A$39,G2013=账期!$A$40,G2013=账期!$A$41,G2013=账期!$A$42,G2013=账期!$A$43,G2013=账期!$A$44,G2013=账期!$A$45,G2013=账期!$A$46,G2013=账期!$A$48,G2013=账期!$A$50,G2013=账期!$A$51,G2013=账期!$A$52,G2013=账期!$A$53,G2013=账期!$A$54,G2013=账期!$A$56,G2013=账期!$A$57,G2013=账期!$A$58,G2013=账期!$A$59,G2013=账期!$A$60,G2013=账期!$A$61,G2013=账期!$A$62,G2013=账期!$A$63,G2013=账期!$A$64,G2013=账期!$A$66,G2013=账期!$A$67,G2013=账期!$A$68,G2013=账期!$A$70,G2013=账期!$A$71),30,IF(OR(G2013=账期!$A$74,G2013=账期!$A$77,G2013=账期!$A$76,G2013=账期!$A$79,G2013=账期!$A$80,G2013=账期!$A$81,G2013=账期!$A$83,G2013=账期!$A$85,G2013=账期!$A$87,G2013=账期!$A$89,G2013=账期!$A$91),60,IF(OR(G2013=账期!$A$93,G2013=账期!$A$94,G2013=账期!$A$95,G2013=账期!$A$96,G2013=账期!$A$98,G2013=账期!$A$99,G2013=账期!$A$101,G2013=账期!$A$102),90,0)))</f>
        <v>0</v>
      </c>
      <c r="AF2013" s="396"/>
      <c r="AG2013" s="384"/>
      <c r="AH2013" s="396" t="str">
        <f t="shared" si="320"/>
        <v/>
      </c>
    </row>
    <row r="2014" spans="1:34" ht="18" customHeight="1" x14ac:dyDescent="0.25">
      <c r="A2014" s="301" t="str">
        <f t="shared" si="322"/>
        <v/>
      </c>
      <c r="B2014" s="397"/>
      <c r="C2014" s="398"/>
      <c r="D2014" s="399"/>
      <c r="E2014" s="383" t="str">
        <f t="shared" si="325"/>
        <v>C</v>
      </c>
      <c r="F2014" s="383" t="str">
        <f t="shared" si="326"/>
        <v>C</v>
      </c>
      <c r="G2014" s="400"/>
      <c r="H2014" s="385" t="str">
        <f>IF(G2014="","",VLOOKUP(G2014,下拉数据源!J:K,2,0))</f>
        <v/>
      </c>
      <c r="I2014" s="385"/>
      <c r="J2014" s="385"/>
      <c r="K2014" s="386"/>
      <c r="L2014" s="401"/>
      <c r="M2014" s="384"/>
      <c r="N2014" s="384"/>
      <c r="O2014" s="384"/>
      <c r="P2014" s="386"/>
      <c r="Q2014" s="387"/>
      <c r="R2014" s="286"/>
      <c r="S2014" s="388">
        <f t="shared" si="323"/>
        <v>0</v>
      </c>
      <c r="T2014" s="389"/>
      <c r="U2014" s="389">
        <f t="shared" si="321"/>
        <v>0</v>
      </c>
      <c r="V2014" s="451"/>
      <c r="W2014" s="452"/>
      <c r="X2014" s="386"/>
      <c r="Y2014" s="390"/>
      <c r="Z2014" s="391"/>
      <c r="AA2014" s="392"/>
      <c r="AB2014" s="393"/>
      <c r="AC2014" s="394"/>
      <c r="AD2014" s="395">
        <f t="shared" si="324"/>
        <v>0</v>
      </c>
      <c r="AE2014" s="396">
        <f>IF(OR(G2014=账期!$A$18,G2014=账期!$A$20,G2014=账期!$A$22,G2014=账期!$A$24,G2014=账期!$A$25,G2014=账期!$A$27,G2014=账期!$A$26,G2014=账期!$A$28,G2014=账期!$A$30,G2014=账期!$A$32,G2014=账期!$A$34,G2014=账期!$A$35,G2014=账期!$A$37,G2014=账期!$A$39,G2014=账期!$A$40,G2014=账期!$A$41,G2014=账期!$A$42,G2014=账期!$A$43,G2014=账期!$A$44,G2014=账期!$A$45,G2014=账期!$A$46,G2014=账期!$A$48,G2014=账期!$A$50,G2014=账期!$A$51,G2014=账期!$A$52,G2014=账期!$A$53,G2014=账期!$A$54,G2014=账期!$A$56,G2014=账期!$A$57,G2014=账期!$A$58,G2014=账期!$A$59,G2014=账期!$A$60,G2014=账期!$A$61,G2014=账期!$A$62,G2014=账期!$A$63,G2014=账期!$A$64,G2014=账期!$A$66,G2014=账期!$A$67,G2014=账期!$A$68,G2014=账期!$A$70,G2014=账期!$A$71),30,IF(OR(G2014=账期!$A$74,G2014=账期!$A$77,G2014=账期!$A$76,G2014=账期!$A$79,G2014=账期!$A$80,G2014=账期!$A$81,G2014=账期!$A$83,G2014=账期!$A$85,G2014=账期!$A$87,G2014=账期!$A$89,G2014=账期!$A$91),60,IF(OR(G2014=账期!$A$93,G2014=账期!$A$94,G2014=账期!$A$95,G2014=账期!$A$96,G2014=账期!$A$98,G2014=账期!$A$99,G2014=账期!$A$101,G2014=账期!$A$102),90,0)))</f>
        <v>0</v>
      </c>
      <c r="AF2014" s="396"/>
      <c r="AG2014" s="384"/>
      <c r="AH2014" s="396" t="str">
        <f t="shared" si="320"/>
        <v/>
      </c>
    </row>
    <row r="2015" spans="1:34" ht="18" customHeight="1" x14ac:dyDescent="0.25">
      <c r="A2015" s="301" t="str">
        <f t="shared" si="322"/>
        <v/>
      </c>
      <c r="B2015" s="397"/>
      <c r="C2015" s="398"/>
      <c r="D2015" s="399"/>
      <c r="E2015" s="383" t="str">
        <f t="shared" si="325"/>
        <v>C</v>
      </c>
      <c r="F2015" s="383" t="str">
        <f t="shared" si="326"/>
        <v>C</v>
      </c>
      <c r="G2015" s="400"/>
      <c r="H2015" s="385" t="str">
        <f>IF(G2015="","",VLOOKUP(G2015,下拉数据源!J:K,2,0))</f>
        <v/>
      </c>
      <c r="I2015" s="385"/>
      <c r="J2015" s="385"/>
      <c r="K2015" s="386"/>
      <c r="L2015" s="401"/>
      <c r="M2015" s="384"/>
      <c r="N2015" s="384"/>
      <c r="O2015" s="384"/>
      <c r="P2015" s="386"/>
      <c r="Q2015" s="387"/>
      <c r="R2015" s="286"/>
      <c r="S2015" s="388">
        <f t="shared" si="323"/>
        <v>0</v>
      </c>
      <c r="T2015" s="389"/>
      <c r="U2015" s="389">
        <f t="shared" si="321"/>
        <v>0</v>
      </c>
      <c r="V2015" s="451"/>
      <c r="W2015" s="452"/>
      <c r="X2015" s="386"/>
      <c r="Y2015" s="390"/>
      <c r="Z2015" s="391"/>
      <c r="AA2015" s="392"/>
      <c r="AB2015" s="393"/>
      <c r="AC2015" s="394"/>
      <c r="AD2015" s="395">
        <f t="shared" si="324"/>
        <v>0</v>
      </c>
      <c r="AE2015" s="396">
        <f>IF(OR(G2015=账期!$A$18,G2015=账期!$A$20,G2015=账期!$A$22,G2015=账期!$A$24,G2015=账期!$A$25,G2015=账期!$A$27,G2015=账期!$A$26,G2015=账期!$A$28,G2015=账期!$A$30,G2015=账期!$A$32,G2015=账期!$A$34,G2015=账期!$A$35,G2015=账期!$A$37,G2015=账期!$A$39,G2015=账期!$A$40,G2015=账期!$A$41,G2015=账期!$A$42,G2015=账期!$A$43,G2015=账期!$A$44,G2015=账期!$A$45,G2015=账期!$A$46,G2015=账期!$A$48,G2015=账期!$A$50,G2015=账期!$A$51,G2015=账期!$A$52,G2015=账期!$A$53,G2015=账期!$A$54,G2015=账期!$A$56,G2015=账期!$A$57,G2015=账期!$A$58,G2015=账期!$A$59,G2015=账期!$A$60,G2015=账期!$A$61,G2015=账期!$A$62,G2015=账期!$A$63,G2015=账期!$A$64,G2015=账期!$A$66,G2015=账期!$A$67,G2015=账期!$A$68,G2015=账期!$A$70,G2015=账期!$A$71),30,IF(OR(G2015=账期!$A$74,G2015=账期!$A$77,G2015=账期!$A$76,G2015=账期!$A$79,G2015=账期!$A$80,G2015=账期!$A$81,G2015=账期!$A$83,G2015=账期!$A$85,G2015=账期!$A$87,G2015=账期!$A$89,G2015=账期!$A$91),60,IF(OR(G2015=账期!$A$93,G2015=账期!$A$94,G2015=账期!$A$95,G2015=账期!$A$96,G2015=账期!$A$98,G2015=账期!$A$99,G2015=账期!$A$101,G2015=账期!$A$102),90,0)))</f>
        <v>0</v>
      </c>
      <c r="AF2015" s="396"/>
      <c r="AG2015" s="384"/>
      <c r="AH2015" s="396" t="str">
        <f t="shared" si="320"/>
        <v/>
      </c>
    </row>
    <row r="2016" spans="1:34" ht="18" customHeight="1" x14ac:dyDescent="0.25">
      <c r="A2016" s="301" t="str">
        <f t="shared" si="322"/>
        <v/>
      </c>
      <c r="B2016" s="397"/>
      <c r="C2016" s="398"/>
      <c r="D2016" s="399"/>
      <c r="E2016" s="383" t="str">
        <f t="shared" si="325"/>
        <v>C</v>
      </c>
      <c r="F2016" s="383" t="str">
        <f t="shared" si="326"/>
        <v>C</v>
      </c>
      <c r="G2016" s="400"/>
      <c r="H2016" s="385" t="str">
        <f>IF(G2016="","",VLOOKUP(G2016,下拉数据源!J:K,2,0))</f>
        <v/>
      </c>
      <c r="I2016" s="385"/>
      <c r="J2016" s="385"/>
      <c r="K2016" s="386"/>
      <c r="L2016" s="401"/>
      <c r="M2016" s="384"/>
      <c r="N2016" s="384"/>
      <c r="O2016" s="384"/>
      <c r="P2016" s="386"/>
      <c r="Q2016" s="387"/>
      <c r="R2016" s="286"/>
      <c r="S2016" s="388">
        <f t="shared" si="323"/>
        <v>0</v>
      </c>
      <c r="T2016" s="389"/>
      <c r="U2016" s="389">
        <f t="shared" si="321"/>
        <v>0</v>
      </c>
      <c r="V2016" s="451"/>
      <c r="W2016" s="452"/>
      <c r="X2016" s="386"/>
      <c r="Y2016" s="390"/>
      <c r="Z2016" s="391"/>
      <c r="AA2016" s="392"/>
      <c r="AB2016" s="393"/>
      <c r="AC2016" s="394"/>
      <c r="AD2016" s="395">
        <f t="shared" si="324"/>
        <v>0</v>
      </c>
      <c r="AE2016" s="396">
        <f>IF(OR(G2016=账期!$A$18,G2016=账期!$A$20,G2016=账期!$A$22,G2016=账期!$A$24,G2016=账期!$A$25,G2016=账期!$A$27,G2016=账期!$A$26,G2016=账期!$A$28,G2016=账期!$A$30,G2016=账期!$A$32,G2016=账期!$A$34,G2016=账期!$A$35,G2016=账期!$A$37,G2016=账期!$A$39,G2016=账期!$A$40,G2016=账期!$A$41,G2016=账期!$A$42,G2016=账期!$A$43,G2016=账期!$A$44,G2016=账期!$A$45,G2016=账期!$A$46,G2016=账期!$A$48,G2016=账期!$A$50,G2016=账期!$A$51,G2016=账期!$A$52,G2016=账期!$A$53,G2016=账期!$A$54,G2016=账期!$A$56,G2016=账期!$A$57,G2016=账期!$A$58,G2016=账期!$A$59,G2016=账期!$A$60,G2016=账期!$A$61,G2016=账期!$A$62,G2016=账期!$A$63,G2016=账期!$A$64,G2016=账期!$A$66,G2016=账期!$A$67,G2016=账期!$A$68,G2016=账期!$A$70,G2016=账期!$A$71),30,IF(OR(G2016=账期!$A$74,G2016=账期!$A$77,G2016=账期!$A$76,G2016=账期!$A$79,G2016=账期!$A$80,G2016=账期!$A$81,G2016=账期!$A$83,G2016=账期!$A$85,G2016=账期!$A$87,G2016=账期!$A$89,G2016=账期!$A$91),60,IF(OR(G2016=账期!$A$93,G2016=账期!$A$94,G2016=账期!$A$95,G2016=账期!$A$96,G2016=账期!$A$98,G2016=账期!$A$99,G2016=账期!$A$101,G2016=账期!$A$102),90,0)))</f>
        <v>0</v>
      </c>
      <c r="AF2016" s="396"/>
      <c r="AG2016" s="384"/>
      <c r="AH2016" s="396" t="str">
        <f t="shared" si="320"/>
        <v/>
      </c>
    </row>
    <row r="2017" spans="1:34" ht="18" customHeight="1" x14ac:dyDescent="0.25">
      <c r="A2017" s="301" t="str">
        <f t="shared" si="322"/>
        <v/>
      </c>
      <c r="B2017" s="397"/>
      <c r="C2017" s="398"/>
      <c r="D2017" s="399"/>
      <c r="E2017" s="383" t="str">
        <f t="shared" si="325"/>
        <v>C</v>
      </c>
      <c r="F2017" s="383" t="str">
        <f t="shared" si="326"/>
        <v>C</v>
      </c>
      <c r="G2017" s="400"/>
      <c r="H2017" s="385" t="str">
        <f>IF(G2017="","",VLOOKUP(G2017,下拉数据源!J:K,2,0))</f>
        <v/>
      </c>
      <c r="I2017" s="385"/>
      <c r="J2017" s="385"/>
      <c r="K2017" s="386"/>
      <c r="L2017" s="401"/>
      <c r="M2017" s="384"/>
      <c r="N2017" s="384"/>
      <c r="O2017" s="384"/>
      <c r="P2017" s="386"/>
      <c r="Q2017" s="387"/>
      <c r="R2017" s="286"/>
      <c r="S2017" s="388">
        <f t="shared" si="323"/>
        <v>0</v>
      </c>
      <c r="T2017" s="389"/>
      <c r="U2017" s="389">
        <f t="shared" si="321"/>
        <v>0</v>
      </c>
      <c r="V2017" s="451"/>
      <c r="W2017" s="452"/>
      <c r="X2017" s="386"/>
      <c r="Y2017" s="390"/>
      <c r="Z2017" s="391"/>
      <c r="AA2017" s="392"/>
      <c r="AB2017" s="393"/>
      <c r="AC2017" s="394"/>
      <c r="AD2017" s="395">
        <f t="shared" si="324"/>
        <v>0</v>
      </c>
      <c r="AE2017" s="396">
        <f>IF(OR(G2017=账期!$A$18,G2017=账期!$A$20,G2017=账期!$A$22,G2017=账期!$A$24,G2017=账期!$A$25,G2017=账期!$A$27,G2017=账期!$A$26,G2017=账期!$A$28,G2017=账期!$A$30,G2017=账期!$A$32,G2017=账期!$A$34,G2017=账期!$A$35,G2017=账期!$A$37,G2017=账期!$A$39,G2017=账期!$A$40,G2017=账期!$A$41,G2017=账期!$A$42,G2017=账期!$A$43,G2017=账期!$A$44,G2017=账期!$A$45,G2017=账期!$A$46,G2017=账期!$A$48,G2017=账期!$A$50,G2017=账期!$A$51,G2017=账期!$A$52,G2017=账期!$A$53,G2017=账期!$A$54,G2017=账期!$A$56,G2017=账期!$A$57,G2017=账期!$A$58,G2017=账期!$A$59,G2017=账期!$A$60,G2017=账期!$A$61,G2017=账期!$A$62,G2017=账期!$A$63,G2017=账期!$A$64,G2017=账期!$A$66,G2017=账期!$A$67,G2017=账期!$A$68,G2017=账期!$A$70,G2017=账期!$A$71),30,IF(OR(G2017=账期!$A$74,G2017=账期!$A$77,G2017=账期!$A$76,G2017=账期!$A$79,G2017=账期!$A$80,G2017=账期!$A$81,G2017=账期!$A$83,G2017=账期!$A$85,G2017=账期!$A$87,G2017=账期!$A$89,G2017=账期!$A$91),60,IF(OR(G2017=账期!$A$93,G2017=账期!$A$94,G2017=账期!$A$95,G2017=账期!$A$96,G2017=账期!$A$98,G2017=账期!$A$99,G2017=账期!$A$101,G2017=账期!$A$102),90,0)))</f>
        <v>0</v>
      </c>
      <c r="AF2017" s="396"/>
      <c r="AG2017" s="384"/>
      <c r="AH2017" s="396" t="str">
        <f t="shared" si="320"/>
        <v/>
      </c>
    </row>
    <row r="2018" spans="1:34" ht="18" customHeight="1" x14ac:dyDescent="0.25">
      <c r="A2018" s="301" t="str">
        <f t="shared" si="322"/>
        <v/>
      </c>
      <c r="B2018" s="397"/>
      <c r="C2018" s="398"/>
      <c r="D2018" s="399"/>
      <c r="E2018" s="383" t="str">
        <f t="shared" si="325"/>
        <v>C</v>
      </c>
      <c r="F2018" s="383" t="str">
        <f t="shared" si="326"/>
        <v>C</v>
      </c>
      <c r="G2018" s="400"/>
      <c r="H2018" s="385" t="str">
        <f>IF(G2018="","",VLOOKUP(G2018,下拉数据源!J:K,2,0))</f>
        <v/>
      </c>
      <c r="I2018" s="385"/>
      <c r="J2018" s="385"/>
      <c r="K2018" s="386"/>
      <c r="L2018" s="401"/>
      <c r="M2018" s="384"/>
      <c r="N2018" s="384"/>
      <c r="O2018" s="384"/>
      <c r="P2018" s="386"/>
      <c r="Q2018" s="387"/>
      <c r="R2018" s="286"/>
      <c r="S2018" s="388">
        <f t="shared" si="323"/>
        <v>0</v>
      </c>
      <c r="T2018" s="389"/>
      <c r="U2018" s="389">
        <f t="shared" si="321"/>
        <v>0</v>
      </c>
      <c r="V2018" s="451"/>
      <c r="W2018" s="452"/>
      <c r="X2018" s="386"/>
      <c r="Y2018" s="390"/>
      <c r="Z2018" s="391"/>
      <c r="AA2018" s="392"/>
      <c r="AB2018" s="393"/>
      <c r="AC2018" s="394"/>
      <c r="AD2018" s="395">
        <f t="shared" si="324"/>
        <v>0</v>
      </c>
      <c r="AE2018" s="396">
        <f>IF(OR(G2018=账期!$A$18,G2018=账期!$A$20,G2018=账期!$A$22,G2018=账期!$A$24,G2018=账期!$A$25,G2018=账期!$A$27,G2018=账期!$A$26,G2018=账期!$A$28,G2018=账期!$A$30,G2018=账期!$A$32,G2018=账期!$A$34,G2018=账期!$A$35,G2018=账期!$A$37,G2018=账期!$A$39,G2018=账期!$A$40,G2018=账期!$A$41,G2018=账期!$A$42,G2018=账期!$A$43,G2018=账期!$A$44,G2018=账期!$A$45,G2018=账期!$A$46,G2018=账期!$A$48,G2018=账期!$A$50,G2018=账期!$A$51,G2018=账期!$A$52,G2018=账期!$A$53,G2018=账期!$A$54,G2018=账期!$A$56,G2018=账期!$A$57,G2018=账期!$A$58,G2018=账期!$A$59,G2018=账期!$A$60,G2018=账期!$A$61,G2018=账期!$A$62,G2018=账期!$A$63,G2018=账期!$A$64,G2018=账期!$A$66,G2018=账期!$A$67,G2018=账期!$A$68,G2018=账期!$A$70,G2018=账期!$A$71),30,IF(OR(G2018=账期!$A$74,G2018=账期!$A$77,G2018=账期!$A$76,G2018=账期!$A$79,G2018=账期!$A$80,G2018=账期!$A$81,G2018=账期!$A$83,G2018=账期!$A$85,G2018=账期!$A$87,G2018=账期!$A$89,G2018=账期!$A$91),60,IF(OR(G2018=账期!$A$93,G2018=账期!$A$94,G2018=账期!$A$95,G2018=账期!$A$96,G2018=账期!$A$98,G2018=账期!$A$99,G2018=账期!$A$101,G2018=账期!$A$102),90,0)))</f>
        <v>0</v>
      </c>
      <c r="AF2018" s="396"/>
      <c r="AG2018" s="384"/>
      <c r="AH2018" s="396" t="str">
        <f t="shared" si="320"/>
        <v/>
      </c>
    </row>
    <row r="2019" spans="1:34" ht="18" customHeight="1" x14ac:dyDescent="0.25">
      <c r="A2019" s="301" t="str">
        <f t="shared" si="322"/>
        <v/>
      </c>
      <c r="B2019" s="397"/>
      <c r="C2019" s="398"/>
      <c r="D2019" s="399"/>
      <c r="E2019" s="383" t="str">
        <f t="shared" si="325"/>
        <v>C</v>
      </c>
      <c r="F2019" s="383" t="str">
        <f t="shared" si="326"/>
        <v>C</v>
      </c>
      <c r="G2019" s="400"/>
      <c r="H2019" s="385" t="str">
        <f>IF(G2019="","",VLOOKUP(G2019,下拉数据源!J:K,2,0))</f>
        <v/>
      </c>
      <c r="I2019" s="385"/>
      <c r="J2019" s="385"/>
      <c r="K2019" s="386"/>
      <c r="L2019" s="401"/>
      <c r="M2019" s="384"/>
      <c r="N2019" s="384"/>
      <c r="O2019" s="384"/>
      <c r="P2019" s="386"/>
      <c r="Q2019" s="387"/>
      <c r="R2019" s="286"/>
      <c r="S2019" s="388">
        <f t="shared" si="323"/>
        <v>0</v>
      </c>
      <c r="T2019" s="389"/>
      <c r="U2019" s="389">
        <f t="shared" si="321"/>
        <v>0</v>
      </c>
      <c r="V2019" s="451"/>
      <c r="W2019" s="452"/>
      <c r="X2019" s="386"/>
      <c r="Y2019" s="390"/>
      <c r="Z2019" s="391"/>
      <c r="AA2019" s="392"/>
      <c r="AB2019" s="393"/>
      <c r="AC2019" s="394"/>
      <c r="AD2019" s="395">
        <f t="shared" si="324"/>
        <v>0</v>
      </c>
      <c r="AE2019" s="396">
        <f>IF(OR(G2019=账期!$A$18,G2019=账期!$A$20,G2019=账期!$A$22,G2019=账期!$A$24,G2019=账期!$A$25,G2019=账期!$A$27,G2019=账期!$A$26,G2019=账期!$A$28,G2019=账期!$A$30,G2019=账期!$A$32,G2019=账期!$A$34,G2019=账期!$A$35,G2019=账期!$A$37,G2019=账期!$A$39,G2019=账期!$A$40,G2019=账期!$A$41,G2019=账期!$A$42,G2019=账期!$A$43,G2019=账期!$A$44,G2019=账期!$A$45,G2019=账期!$A$46,G2019=账期!$A$48,G2019=账期!$A$50,G2019=账期!$A$51,G2019=账期!$A$52,G2019=账期!$A$53,G2019=账期!$A$54,G2019=账期!$A$56,G2019=账期!$A$57,G2019=账期!$A$58,G2019=账期!$A$59,G2019=账期!$A$60,G2019=账期!$A$61,G2019=账期!$A$62,G2019=账期!$A$63,G2019=账期!$A$64,G2019=账期!$A$66,G2019=账期!$A$67,G2019=账期!$A$68,G2019=账期!$A$70,G2019=账期!$A$71),30,IF(OR(G2019=账期!$A$74,G2019=账期!$A$77,G2019=账期!$A$76,G2019=账期!$A$79,G2019=账期!$A$80,G2019=账期!$A$81,G2019=账期!$A$83,G2019=账期!$A$85,G2019=账期!$A$87,G2019=账期!$A$89,G2019=账期!$A$91),60,IF(OR(G2019=账期!$A$93,G2019=账期!$A$94,G2019=账期!$A$95,G2019=账期!$A$96,G2019=账期!$A$98,G2019=账期!$A$99,G2019=账期!$A$101,G2019=账期!$A$102),90,0)))</f>
        <v>0</v>
      </c>
      <c r="AF2019" s="396"/>
      <c r="AG2019" s="384"/>
      <c r="AH2019" s="396" t="str">
        <f t="shared" si="320"/>
        <v/>
      </c>
    </row>
    <row r="2020" spans="1:34" ht="18" customHeight="1" x14ac:dyDescent="0.25">
      <c r="A2020" s="301" t="str">
        <f t="shared" si="322"/>
        <v/>
      </c>
      <c r="B2020" s="397"/>
      <c r="C2020" s="398"/>
      <c r="D2020" s="399"/>
      <c r="E2020" s="383" t="str">
        <f t="shared" si="325"/>
        <v>C</v>
      </c>
      <c r="F2020" s="383" t="str">
        <f t="shared" si="326"/>
        <v>C</v>
      </c>
      <c r="G2020" s="400"/>
      <c r="H2020" s="385" t="str">
        <f>IF(G2020="","",VLOOKUP(G2020,下拉数据源!J:K,2,0))</f>
        <v/>
      </c>
      <c r="I2020" s="385"/>
      <c r="J2020" s="385"/>
      <c r="K2020" s="386"/>
      <c r="L2020" s="401"/>
      <c r="M2020" s="384"/>
      <c r="N2020" s="384"/>
      <c r="O2020" s="384"/>
      <c r="P2020" s="386"/>
      <c r="Q2020" s="387"/>
      <c r="R2020" s="286"/>
      <c r="S2020" s="388">
        <f t="shared" si="323"/>
        <v>0</v>
      </c>
      <c r="T2020" s="389"/>
      <c r="U2020" s="389">
        <f t="shared" si="321"/>
        <v>0</v>
      </c>
      <c r="V2020" s="451"/>
      <c r="W2020" s="452"/>
      <c r="X2020" s="386"/>
      <c r="Y2020" s="390"/>
      <c r="Z2020" s="391"/>
      <c r="AA2020" s="392"/>
      <c r="AB2020" s="393"/>
      <c r="AC2020" s="394"/>
      <c r="AD2020" s="395">
        <f t="shared" si="324"/>
        <v>0</v>
      </c>
      <c r="AE2020" s="396">
        <f>IF(OR(G2020=账期!$A$18,G2020=账期!$A$20,G2020=账期!$A$22,G2020=账期!$A$24,G2020=账期!$A$25,G2020=账期!$A$27,G2020=账期!$A$26,G2020=账期!$A$28,G2020=账期!$A$30,G2020=账期!$A$32,G2020=账期!$A$34,G2020=账期!$A$35,G2020=账期!$A$37,G2020=账期!$A$39,G2020=账期!$A$40,G2020=账期!$A$41,G2020=账期!$A$42,G2020=账期!$A$43,G2020=账期!$A$44,G2020=账期!$A$45,G2020=账期!$A$46,G2020=账期!$A$48,G2020=账期!$A$50,G2020=账期!$A$51,G2020=账期!$A$52,G2020=账期!$A$53,G2020=账期!$A$54,G2020=账期!$A$56,G2020=账期!$A$57,G2020=账期!$A$58,G2020=账期!$A$59,G2020=账期!$A$60,G2020=账期!$A$61,G2020=账期!$A$62,G2020=账期!$A$63,G2020=账期!$A$64,G2020=账期!$A$66,G2020=账期!$A$67,G2020=账期!$A$68,G2020=账期!$A$70,G2020=账期!$A$71),30,IF(OR(G2020=账期!$A$74,G2020=账期!$A$77,G2020=账期!$A$76,G2020=账期!$A$79,G2020=账期!$A$80,G2020=账期!$A$81,G2020=账期!$A$83,G2020=账期!$A$85,G2020=账期!$A$87,G2020=账期!$A$89,G2020=账期!$A$91),60,IF(OR(G2020=账期!$A$93,G2020=账期!$A$94,G2020=账期!$A$95,G2020=账期!$A$96,G2020=账期!$A$98,G2020=账期!$A$99,G2020=账期!$A$101,G2020=账期!$A$102),90,0)))</f>
        <v>0</v>
      </c>
      <c r="AF2020" s="396"/>
      <c r="AG2020" s="384"/>
      <c r="AH2020" s="396" t="str">
        <f t="shared" si="320"/>
        <v/>
      </c>
    </row>
    <row r="2021" spans="1:34" ht="18" customHeight="1" x14ac:dyDescent="0.25">
      <c r="A2021" s="301" t="str">
        <f t="shared" si="322"/>
        <v/>
      </c>
      <c r="B2021" s="397"/>
      <c r="C2021" s="398"/>
      <c r="D2021" s="399"/>
      <c r="E2021" s="383" t="str">
        <f t="shared" si="325"/>
        <v>C</v>
      </c>
      <c r="F2021" s="383" t="str">
        <f t="shared" si="326"/>
        <v>C</v>
      </c>
      <c r="G2021" s="400"/>
      <c r="H2021" s="385" t="str">
        <f>IF(G2021="","",VLOOKUP(G2021,下拉数据源!J:K,2,0))</f>
        <v/>
      </c>
      <c r="I2021" s="385"/>
      <c r="J2021" s="385"/>
      <c r="K2021" s="386"/>
      <c r="L2021" s="401"/>
      <c r="M2021" s="384"/>
      <c r="N2021" s="384"/>
      <c r="O2021" s="384"/>
      <c r="P2021" s="386"/>
      <c r="Q2021" s="387"/>
      <c r="R2021" s="286"/>
      <c r="S2021" s="388">
        <f t="shared" si="323"/>
        <v>0</v>
      </c>
      <c r="T2021" s="389"/>
      <c r="U2021" s="389">
        <f t="shared" si="321"/>
        <v>0</v>
      </c>
      <c r="V2021" s="451"/>
      <c r="W2021" s="452"/>
      <c r="X2021" s="386"/>
      <c r="Y2021" s="390"/>
      <c r="Z2021" s="391"/>
      <c r="AA2021" s="392"/>
      <c r="AB2021" s="393"/>
      <c r="AC2021" s="394"/>
      <c r="AD2021" s="395">
        <f t="shared" si="324"/>
        <v>0</v>
      </c>
      <c r="AE2021" s="396">
        <f>IF(OR(G2021=账期!$A$18,G2021=账期!$A$20,G2021=账期!$A$22,G2021=账期!$A$24,G2021=账期!$A$25,G2021=账期!$A$27,G2021=账期!$A$26,G2021=账期!$A$28,G2021=账期!$A$30,G2021=账期!$A$32,G2021=账期!$A$34,G2021=账期!$A$35,G2021=账期!$A$37,G2021=账期!$A$39,G2021=账期!$A$40,G2021=账期!$A$41,G2021=账期!$A$42,G2021=账期!$A$43,G2021=账期!$A$44,G2021=账期!$A$45,G2021=账期!$A$46,G2021=账期!$A$48,G2021=账期!$A$50,G2021=账期!$A$51,G2021=账期!$A$52,G2021=账期!$A$53,G2021=账期!$A$54,G2021=账期!$A$56,G2021=账期!$A$57,G2021=账期!$A$58,G2021=账期!$A$59,G2021=账期!$A$60,G2021=账期!$A$61,G2021=账期!$A$62,G2021=账期!$A$63,G2021=账期!$A$64,G2021=账期!$A$66,G2021=账期!$A$67,G2021=账期!$A$68,G2021=账期!$A$70,G2021=账期!$A$71),30,IF(OR(G2021=账期!$A$74,G2021=账期!$A$77,G2021=账期!$A$76,G2021=账期!$A$79,G2021=账期!$A$80,G2021=账期!$A$81,G2021=账期!$A$83,G2021=账期!$A$85,G2021=账期!$A$87,G2021=账期!$A$89,G2021=账期!$A$91),60,IF(OR(G2021=账期!$A$93,G2021=账期!$A$94,G2021=账期!$A$95,G2021=账期!$A$96,G2021=账期!$A$98,G2021=账期!$A$99,G2021=账期!$A$101,G2021=账期!$A$102),90,0)))</f>
        <v>0</v>
      </c>
      <c r="AF2021" s="396"/>
      <c r="AG2021" s="384"/>
      <c r="AH2021" s="396" t="str">
        <f t="shared" si="320"/>
        <v/>
      </c>
    </row>
    <row r="2022" spans="1:34" ht="18" customHeight="1" x14ac:dyDescent="0.25">
      <c r="A2022" s="301" t="str">
        <f t="shared" si="322"/>
        <v/>
      </c>
      <c r="B2022" s="397"/>
      <c r="C2022" s="398"/>
      <c r="D2022" s="399"/>
      <c r="E2022" s="383" t="str">
        <f t="shared" si="325"/>
        <v>C</v>
      </c>
      <c r="F2022" s="383" t="str">
        <f t="shared" si="326"/>
        <v>C</v>
      </c>
      <c r="G2022" s="400"/>
      <c r="H2022" s="385" t="str">
        <f>IF(G2022="","",VLOOKUP(G2022,下拉数据源!J:K,2,0))</f>
        <v/>
      </c>
      <c r="I2022" s="385"/>
      <c r="J2022" s="385"/>
      <c r="K2022" s="386"/>
      <c r="L2022" s="401"/>
      <c r="M2022" s="384"/>
      <c r="N2022" s="384"/>
      <c r="O2022" s="384"/>
      <c r="P2022" s="386"/>
      <c r="Q2022" s="387"/>
      <c r="R2022" s="286"/>
      <c r="S2022" s="388">
        <f t="shared" si="323"/>
        <v>0</v>
      </c>
      <c r="T2022" s="389"/>
      <c r="U2022" s="389">
        <f t="shared" si="321"/>
        <v>0</v>
      </c>
      <c r="V2022" s="451"/>
      <c r="W2022" s="452"/>
      <c r="X2022" s="386"/>
      <c r="Y2022" s="390"/>
      <c r="Z2022" s="391"/>
      <c r="AA2022" s="392"/>
      <c r="AB2022" s="393"/>
      <c r="AC2022" s="394"/>
      <c r="AD2022" s="395">
        <f t="shared" si="324"/>
        <v>0</v>
      </c>
      <c r="AE2022" s="396">
        <f>IF(OR(G2022=账期!$A$18,G2022=账期!$A$20,G2022=账期!$A$22,G2022=账期!$A$24,G2022=账期!$A$25,G2022=账期!$A$27,G2022=账期!$A$26,G2022=账期!$A$28,G2022=账期!$A$30,G2022=账期!$A$32,G2022=账期!$A$34,G2022=账期!$A$35,G2022=账期!$A$37,G2022=账期!$A$39,G2022=账期!$A$40,G2022=账期!$A$41,G2022=账期!$A$42,G2022=账期!$A$43,G2022=账期!$A$44,G2022=账期!$A$45,G2022=账期!$A$46,G2022=账期!$A$48,G2022=账期!$A$50,G2022=账期!$A$51,G2022=账期!$A$52,G2022=账期!$A$53,G2022=账期!$A$54,G2022=账期!$A$56,G2022=账期!$A$57,G2022=账期!$A$58,G2022=账期!$A$59,G2022=账期!$A$60,G2022=账期!$A$61,G2022=账期!$A$62,G2022=账期!$A$63,G2022=账期!$A$64,G2022=账期!$A$66,G2022=账期!$A$67,G2022=账期!$A$68,G2022=账期!$A$70,G2022=账期!$A$71),30,IF(OR(G2022=账期!$A$74,G2022=账期!$A$77,G2022=账期!$A$76,G2022=账期!$A$79,G2022=账期!$A$80,G2022=账期!$A$81,G2022=账期!$A$83,G2022=账期!$A$85,G2022=账期!$A$87,G2022=账期!$A$89,G2022=账期!$A$91),60,IF(OR(G2022=账期!$A$93,G2022=账期!$A$94,G2022=账期!$A$95,G2022=账期!$A$96,G2022=账期!$A$98,G2022=账期!$A$99,G2022=账期!$A$101,G2022=账期!$A$102),90,0)))</f>
        <v>0</v>
      </c>
      <c r="AF2022" s="396"/>
      <c r="AG2022" s="384"/>
      <c r="AH2022" s="396" t="str">
        <f t="shared" si="320"/>
        <v/>
      </c>
    </row>
    <row r="2023" spans="1:34" ht="18" customHeight="1" x14ac:dyDescent="0.25">
      <c r="A2023" s="301" t="str">
        <f t="shared" si="322"/>
        <v/>
      </c>
      <c r="B2023" s="397"/>
      <c r="C2023" s="398"/>
      <c r="D2023" s="399"/>
      <c r="E2023" s="383" t="str">
        <f t="shared" si="325"/>
        <v>C</v>
      </c>
      <c r="F2023" s="383" t="str">
        <f t="shared" si="326"/>
        <v>C</v>
      </c>
      <c r="G2023" s="400"/>
      <c r="H2023" s="385" t="str">
        <f>IF(G2023="","",VLOOKUP(G2023,下拉数据源!J:K,2,0))</f>
        <v/>
      </c>
      <c r="I2023" s="385"/>
      <c r="J2023" s="385"/>
      <c r="K2023" s="386"/>
      <c r="L2023" s="401"/>
      <c r="M2023" s="384"/>
      <c r="N2023" s="384"/>
      <c r="O2023" s="384"/>
      <c r="P2023" s="386"/>
      <c r="Q2023" s="387"/>
      <c r="R2023" s="286"/>
      <c r="S2023" s="388">
        <f t="shared" si="323"/>
        <v>0</v>
      </c>
      <c r="T2023" s="389"/>
      <c r="U2023" s="389">
        <f t="shared" si="321"/>
        <v>0</v>
      </c>
      <c r="V2023" s="451"/>
      <c r="W2023" s="452"/>
      <c r="X2023" s="386"/>
      <c r="Y2023" s="390"/>
      <c r="Z2023" s="391"/>
      <c r="AA2023" s="392"/>
      <c r="AB2023" s="393"/>
      <c r="AC2023" s="394"/>
      <c r="AD2023" s="395">
        <f t="shared" si="324"/>
        <v>0</v>
      </c>
      <c r="AE2023" s="396">
        <f>IF(OR(G2023=账期!$A$18,G2023=账期!$A$20,G2023=账期!$A$22,G2023=账期!$A$24,G2023=账期!$A$25,G2023=账期!$A$27,G2023=账期!$A$26,G2023=账期!$A$28,G2023=账期!$A$30,G2023=账期!$A$32,G2023=账期!$A$34,G2023=账期!$A$35,G2023=账期!$A$37,G2023=账期!$A$39,G2023=账期!$A$40,G2023=账期!$A$41,G2023=账期!$A$42,G2023=账期!$A$43,G2023=账期!$A$44,G2023=账期!$A$45,G2023=账期!$A$46,G2023=账期!$A$48,G2023=账期!$A$50,G2023=账期!$A$51,G2023=账期!$A$52,G2023=账期!$A$53,G2023=账期!$A$54,G2023=账期!$A$56,G2023=账期!$A$57,G2023=账期!$A$58,G2023=账期!$A$59,G2023=账期!$A$60,G2023=账期!$A$61,G2023=账期!$A$62,G2023=账期!$A$63,G2023=账期!$A$64,G2023=账期!$A$66,G2023=账期!$A$67,G2023=账期!$A$68,G2023=账期!$A$70,G2023=账期!$A$71),30,IF(OR(G2023=账期!$A$74,G2023=账期!$A$77,G2023=账期!$A$76,G2023=账期!$A$79,G2023=账期!$A$80,G2023=账期!$A$81,G2023=账期!$A$83,G2023=账期!$A$85,G2023=账期!$A$87,G2023=账期!$A$89,G2023=账期!$A$91),60,IF(OR(G2023=账期!$A$93,G2023=账期!$A$94,G2023=账期!$A$95,G2023=账期!$A$96,G2023=账期!$A$98,G2023=账期!$A$99,G2023=账期!$A$101,G2023=账期!$A$102),90,0)))</f>
        <v>0</v>
      </c>
      <c r="AF2023" s="396"/>
      <c r="AG2023" s="384"/>
      <c r="AH2023" s="396" t="str">
        <f t="shared" ref="AH2023:AH2086" si="327">IF(AG2023="华东","徐绪盛",IF(AG2023="华南","柯童柱",IF(AG2023="华中","杭得利",IF(AG2023="西南","张军",IF(AG2023="华北","石浩宇","")))))</f>
        <v/>
      </c>
    </row>
    <row r="2024" spans="1:34" ht="18" customHeight="1" x14ac:dyDescent="0.25">
      <c r="A2024" s="301" t="str">
        <f t="shared" si="322"/>
        <v/>
      </c>
      <c r="B2024" s="397"/>
      <c r="C2024" s="398"/>
      <c r="D2024" s="399"/>
      <c r="E2024" s="383" t="str">
        <f t="shared" si="325"/>
        <v>C</v>
      </c>
      <c r="F2024" s="383" t="str">
        <f t="shared" si="326"/>
        <v>C</v>
      </c>
      <c r="G2024" s="400"/>
      <c r="H2024" s="385" t="str">
        <f>IF(G2024="","",VLOOKUP(G2024,下拉数据源!J:K,2,0))</f>
        <v/>
      </c>
      <c r="I2024" s="385"/>
      <c r="J2024" s="385"/>
      <c r="K2024" s="386"/>
      <c r="L2024" s="401"/>
      <c r="M2024" s="384"/>
      <c r="N2024" s="384"/>
      <c r="O2024" s="384"/>
      <c r="P2024" s="386"/>
      <c r="Q2024" s="387"/>
      <c r="R2024" s="286"/>
      <c r="S2024" s="388">
        <f t="shared" si="323"/>
        <v>0</v>
      </c>
      <c r="T2024" s="389"/>
      <c r="U2024" s="389">
        <f t="shared" si="321"/>
        <v>0</v>
      </c>
      <c r="V2024" s="451"/>
      <c r="W2024" s="452"/>
      <c r="X2024" s="386"/>
      <c r="Y2024" s="390"/>
      <c r="Z2024" s="391"/>
      <c r="AA2024" s="392"/>
      <c r="AB2024" s="393"/>
      <c r="AC2024" s="394"/>
      <c r="AD2024" s="395">
        <f t="shared" si="324"/>
        <v>0</v>
      </c>
      <c r="AE2024" s="396">
        <f>IF(OR(G2024=账期!$A$18,G2024=账期!$A$20,G2024=账期!$A$22,G2024=账期!$A$24,G2024=账期!$A$25,G2024=账期!$A$27,G2024=账期!$A$26,G2024=账期!$A$28,G2024=账期!$A$30,G2024=账期!$A$32,G2024=账期!$A$34,G2024=账期!$A$35,G2024=账期!$A$37,G2024=账期!$A$39,G2024=账期!$A$40,G2024=账期!$A$41,G2024=账期!$A$42,G2024=账期!$A$43,G2024=账期!$A$44,G2024=账期!$A$45,G2024=账期!$A$46,G2024=账期!$A$48,G2024=账期!$A$50,G2024=账期!$A$51,G2024=账期!$A$52,G2024=账期!$A$53,G2024=账期!$A$54,G2024=账期!$A$56,G2024=账期!$A$57,G2024=账期!$A$58,G2024=账期!$A$59,G2024=账期!$A$60,G2024=账期!$A$61,G2024=账期!$A$62,G2024=账期!$A$63,G2024=账期!$A$64,G2024=账期!$A$66,G2024=账期!$A$67,G2024=账期!$A$68,G2024=账期!$A$70,G2024=账期!$A$71),30,IF(OR(G2024=账期!$A$74,G2024=账期!$A$77,G2024=账期!$A$76,G2024=账期!$A$79,G2024=账期!$A$80,G2024=账期!$A$81,G2024=账期!$A$83,G2024=账期!$A$85,G2024=账期!$A$87,G2024=账期!$A$89,G2024=账期!$A$91),60,IF(OR(G2024=账期!$A$93,G2024=账期!$A$94,G2024=账期!$A$95,G2024=账期!$A$96,G2024=账期!$A$98,G2024=账期!$A$99,G2024=账期!$A$101,G2024=账期!$A$102),90,0)))</f>
        <v>0</v>
      </c>
      <c r="AF2024" s="396"/>
      <c r="AG2024" s="384"/>
      <c r="AH2024" s="396" t="str">
        <f t="shared" si="327"/>
        <v/>
      </c>
    </row>
    <row r="2025" spans="1:34" ht="18" customHeight="1" x14ac:dyDescent="0.25">
      <c r="A2025" s="301" t="str">
        <f t="shared" si="322"/>
        <v/>
      </c>
      <c r="B2025" s="397"/>
      <c r="C2025" s="398"/>
      <c r="D2025" s="399"/>
      <c r="E2025" s="383" t="str">
        <f t="shared" si="325"/>
        <v>C</v>
      </c>
      <c r="F2025" s="383" t="str">
        <f t="shared" si="326"/>
        <v>C</v>
      </c>
      <c r="G2025" s="400"/>
      <c r="H2025" s="385" t="str">
        <f>IF(G2025="","",VLOOKUP(G2025,下拉数据源!J:K,2,0))</f>
        <v/>
      </c>
      <c r="I2025" s="385"/>
      <c r="J2025" s="385"/>
      <c r="K2025" s="386"/>
      <c r="L2025" s="401"/>
      <c r="M2025" s="384"/>
      <c r="N2025" s="384"/>
      <c r="O2025" s="384"/>
      <c r="P2025" s="386"/>
      <c r="Q2025" s="387"/>
      <c r="R2025" s="286"/>
      <c r="S2025" s="388">
        <f t="shared" si="323"/>
        <v>0</v>
      </c>
      <c r="T2025" s="389"/>
      <c r="U2025" s="389">
        <f t="shared" si="321"/>
        <v>0</v>
      </c>
      <c r="V2025" s="451"/>
      <c r="W2025" s="452"/>
      <c r="X2025" s="386"/>
      <c r="Y2025" s="390"/>
      <c r="Z2025" s="391"/>
      <c r="AA2025" s="392"/>
      <c r="AB2025" s="393"/>
      <c r="AC2025" s="394"/>
      <c r="AD2025" s="395">
        <f t="shared" si="324"/>
        <v>0</v>
      </c>
      <c r="AE2025" s="396">
        <f>IF(OR(G2025=账期!$A$18,G2025=账期!$A$20,G2025=账期!$A$22,G2025=账期!$A$24,G2025=账期!$A$25,G2025=账期!$A$27,G2025=账期!$A$26,G2025=账期!$A$28,G2025=账期!$A$30,G2025=账期!$A$32,G2025=账期!$A$34,G2025=账期!$A$35,G2025=账期!$A$37,G2025=账期!$A$39,G2025=账期!$A$40,G2025=账期!$A$41,G2025=账期!$A$42,G2025=账期!$A$43,G2025=账期!$A$44,G2025=账期!$A$45,G2025=账期!$A$46,G2025=账期!$A$48,G2025=账期!$A$50,G2025=账期!$A$51,G2025=账期!$A$52,G2025=账期!$A$53,G2025=账期!$A$54,G2025=账期!$A$56,G2025=账期!$A$57,G2025=账期!$A$58,G2025=账期!$A$59,G2025=账期!$A$60,G2025=账期!$A$61,G2025=账期!$A$62,G2025=账期!$A$63,G2025=账期!$A$64,G2025=账期!$A$66,G2025=账期!$A$67,G2025=账期!$A$68,G2025=账期!$A$70,G2025=账期!$A$71),30,IF(OR(G2025=账期!$A$74,G2025=账期!$A$77,G2025=账期!$A$76,G2025=账期!$A$79,G2025=账期!$A$80,G2025=账期!$A$81,G2025=账期!$A$83,G2025=账期!$A$85,G2025=账期!$A$87,G2025=账期!$A$89,G2025=账期!$A$91),60,IF(OR(G2025=账期!$A$93,G2025=账期!$A$94,G2025=账期!$A$95,G2025=账期!$A$96,G2025=账期!$A$98,G2025=账期!$A$99,G2025=账期!$A$101,G2025=账期!$A$102),90,0)))</f>
        <v>0</v>
      </c>
      <c r="AF2025" s="396"/>
      <c r="AG2025" s="384"/>
      <c r="AH2025" s="396" t="str">
        <f t="shared" si="327"/>
        <v/>
      </c>
    </row>
    <row r="2026" spans="1:34" ht="18" customHeight="1" x14ac:dyDescent="0.25">
      <c r="A2026" s="301" t="str">
        <f t="shared" si="322"/>
        <v/>
      </c>
      <c r="B2026" s="397"/>
      <c r="C2026" s="398"/>
      <c r="D2026" s="399"/>
      <c r="E2026" s="383" t="str">
        <f t="shared" si="325"/>
        <v>C</v>
      </c>
      <c r="F2026" s="383" t="str">
        <f t="shared" si="326"/>
        <v>C</v>
      </c>
      <c r="G2026" s="400"/>
      <c r="H2026" s="385" t="str">
        <f>IF(G2026="","",VLOOKUP(G2026,下拉数据源!J:K,2,0))</f>
        <v/>
      </c>
      <c r="I2026" s="385"/>
      <c r="J2026" s="385"/>
      <c r="K2026" s="386"/>
      <c r="L2026" s="401"/>
      <c r="M2026" s="384"/>
      <c r="N2026" s="384"/>
      <c r="O2026" s="384"/>
      <c r="P2026" s="386"/>
      <c r="Q2026" s="387"/>
      <c r="R2026" s="286"/>
      <c r="S2026" s="388">
        <f t="shared" si="323"/>
        <v>0</v>
      </c>
      <c r="T2026" s="389"/>
      <c r="U2026" s="389">
        <f t="shared" si="321"/>
        <v>0</v>
      </c>
      <c r="V2026" s="451"/>
      <c r="W2026" s="452"/>
      <c r="X2026" s="386"/>
      <c r="Y2026" s="390"/>
      <c r="Z2026" s="391"/>
      <c r="AA2026" s="392"/>
      <c r="AB2026" s="393"/>
      <c r="AC2026" s="394"/>
      <c r="AD2026" s="395">
        <f t="shared" si="324"/>
        <v>0</v>
      </c>
      <c r="AE2026" s="396">
        <f>IF(OR(G2026=账期!$A$18,G2026=账期!$A$20,G2026=账期!$A$22,G2026=账期!$A$24,G2026=账期!$A$25,G2026=账期!$A$27,G2026=账期!$A$26,G2026=账期!$A$28,G2026=账期!$A$30,G2026=账期!$A$32,G2026=账期!$A$34,G2026=账期!$A$35,G2026=账期!$A$37,G2026=账期!$A$39,G2026=账期!$A$40,G2026=账期!$A$41,G2026=账期!$A$42,G2026=账期!$A$43,G2026=账期!$A$44,G2026=账期!$A$45,G2026=账期!$A$46,G2026=账期!$A$48,G2026=账期!$A$50,G2026=账期!$A$51,G2026=账期!$A$52,G2026=账期!$A$53,G2026=账期!$A$54,G2026=账期!$A$56,G2026=账期!$A$57,G2026=账期!$A$58,G2026=账期!$A$59,G2026=账期!$A$60,G2026=账期!$A$61,G2026=账期!$A$62,G2026=账期!$A$63,G2026=账期!$A$64,G2026=账期!$A$66,G2026=账期!$A$67,G2026=账期!$A$68,G2026=账期!$A$70,G2026=账期!$A$71),30,IF(OR(G2026=账期!$A$74,G2026=账期!$A$77,G2026=账期!$A$76,G2026=账期!$A$79,G2026=账期!$A$80,G2026=账期!$A$81,G2026=账期!$A$83,G2026=账期!$A$85,G2026=账期!$A$87,G2026=账期!$A$89,G2026=账期!$A$91),60,IF(OR(G2026=账期!$A$93,G2026=账期!$A$94,G2026=账期!$A$95,G2026=账期!$A$96,G2026=账期!$A$98,G2026=账期!$A$99,G2026=账期!$A$101,G2026=账期!$A$102),90,0)))</f>
        <v>0</v>
      </c>
      <c r="AF2026" s="396"/>
      <c r="AG2026" s="384"/>
      <c r="AH2026" s="396" t="str">
        <f t="shared" si="327"/>
        <v/>
      </c>
    </row>
    <row r="2027" spans="1:34" ht="18" customHeight="1" x14ac:dyDescent="0.25">
      <c r="A2027" s="301" t="str">
        <f t="shared" si="322"/>
        <v/>
      </c>
      <c r="B2027" s="397"/>
      <c r="C2027" s="398"/>
      <c r="D2027" s="399"/>
      <c r="E2027" s="383" t="str">
        <f t="shared" si="325"/>
        <v>C</v>
      </c>
      <c r="F2027" s="383" t="str">
        <f t="shared" si="326"/>
        <v>C</v>
      </c>
      <c r="G2027" s="400"/>
      <c r="H2027" s="385" t="str">
        <f>IF(G2027="","",VLOOKUP(G2027,下拉数据源!J:K,2,0))</f>
        <v/>
      </c>
      <c r="I2027" s="385"/>
      <c r="J2027" s="385"/>
      <c r="K2027" s="386"/>
      <c r="L2027" s="401"/>
      <c r="M2027" s="384"/>
      <c r="N2027" s="384"/>
      <c r="O2027" s="384"/>
      <c r="P2027" s="386"/>
      <c r="Q2027" s="387"/>
      <c r="R2027" s="286"/>
      <c r="S2027" s="388">
        <f t="shared" si="323"/>
        <v>0</v>
      </c>
      <c r="T2027" s="389"/>
      <c r="U2027" s="389">
        <f t="shared" si="321"/>
        <v>0</v>
      </c>
      <c r="V2027" s="451"/>
      <c r="W2027" s="452"/>
      <c r="X2027" s="386"/>
      <c r="Y2027" s="390"/>
      <c r="Z2027" s="391"/>
      <c r="AA2027" s="392"/>
      <c r="AB2027" s="393"/>
      <c r="AC2027" s="394"/>
      <c r="AD2027" s="395">
        <f t="shared" si="324"/>
        <v>0</v>
      </c>
      <c r="AE2027" s="396">
        <f>IF(OR(G2027=账期!$A$18,G2027=账期!$A$20,G2027=账期!$A$22,G2027=账期!$A$24,G2027=账期!$A$25,G2027=账期!$A$27,G2027=账期!$A$26,G2027=账期!$A$28,G2027=账期!$A$30,G2027=账期!$A$32,G2027=账期!$A$34,G2027=账期!$A$35,G2027=账期!$A$37,G2027=账期!$A$39,G2027=账期!$A$40,G2027=账期!$A$41,G2027=账期!$A$42,G2027=账期!$A$43,G2027=账期!$A$44,G2027=账期!$A$45,G2027=账期!$A$46,G2027=账期!$A$48,G2027=账期!$A$50,G2027=账期!$A$51,G2027=账期!$A$52,G2027=账期!$A$53,G2027=账期!$A$54,G2027=账期!$A$56,G2027=账期!$A$57,G2027=账期!$A$58,G2027=账期!$A$59,G2027=账期!$A$60,G2027=账期!$A$61,G2027=账期!$A$62,G2027=账期!$A$63,G2027=账期!$A$64,G2027=账期!$A$66,G2027=账期!$A$67,G2027=账期!$A$68,G2027=账期!$A$70,G2027=账期!$A$71),30,IF(OR(G2027=账期!$A$74,G2027=账期!$A$77,G2027=账期!$A$76,G2027=账期!$A$79,G2027=账期!$A$80,G2027=账期!$A$81,G2027=账期!$A$83,G2027=账期!$A$85,G2027=账期!$A$87,G2027=账期!$A$89,G2027=账期!$A$91),60,IF(OR(G2027=账期!$A$93,G2027=账期!$A$94,G2027=账期!$A$95,G2027=账期!$A$96,G2027=账期!$A$98,G2027=账期!$A$99,G2027=账期!$A$101,G2027=账期!$A$102),90,0)))</f>
        <v>0</v>
      </c>
      <c r="AF2027" s="396"/>
      <c r="AG2027" s="384"/>
      <c r="AH2027" s="396" t="str">
        <f t="shared" si="327"/>
        <v/>
      </c>
    </row>
    <row r="2028" spans="1:34" ht="18" customHeight="1" x14ac:dyDescent="0.25">
      <c r="A2028" s="301" t="str">
        <f t="shared" si="322"/>
        <v/>
      </c>
      <c r="B2028" s="397"/>
      <c r="C2028" s="398"/>
      <c r="D2028" s="399"/>
      <c r="E2028" s="383" t="str">
        <f t="shared" si="325"/>
        <v>C</v>
      </c>
      <c r="F2028" s="383" t="str">
        <f t="shared" si="326"/>
        <v>C</v>
      </c>
      <c r="G2028" s="400"/>
      <c r="H2028" s="385" t="str">
        <f>IF(G2028="","",VLOOKUP(G2028,下拉数据源!J:K,2,0))</f>
        <v/>
      </c>
      <c r="I2028" s="385"/>
      <c r="J2028" s="385"/>
      <c r="K2028" s="386"/>
      <c r="L2028" s="401"/>
      <c r="M2028" s="384"/>
      <c r="N2028" s="384"/>
      <c r="O2028" s="384"/>
      <c r="P2028" s="386"/>
      <c r="Q2028" s="387"/>
      <c r="R2028" s="286"/>
      <c r="S2028" s="388">
        <f t="shared" si="323"/>
        <v>0</v>
      </c>
      <c r="T2028" s="389"/>
      <c r="U2028" s="389">
        <f t="shared" si="321"/>
        <v>0</v>
      </c>
      <c r="V2028" s="451"/>
      <c r="W2028" s="452"/>
      <c r="X2028" s="386"/>
      <c r="Y2028" s="390"/>
      <c r="Z2028" s="391"/>
      <c r="AA2028" s="392"/>
      <c r="AB2028" s="393"/>
      <c r="AC2028" s="394"/>
      <c r="AD2028" s="395">
        <f t="shared" si="324"/>
        <v>0</v>
      </c>
      <c r="AE2028" s="396">
        <f>IF(OR(G2028=账期!$A$18,G2028=账期!$A$20,G2028=账期!$A$22,G2028=账期!$A$24,G2028=账期!$A$25,G2028=账期!$A$27,G2028=账期!$A$26,G2028=账期!$A$28,G2028=账期!$A$30,G2028=账期!$A$32,G2028=账期!$A$34,G2028=账期!$A$35,G2028=账期!$A$37,G2028=账期!$A$39,G2028=账期!$A$40,G2028=账期!$A$41,G2028=账期!$A$42,G2028=账期!$A$43,G2028=账期!$A$44,G2028=账期!$A$45,G2028=账期!$A$46,G2028=账期!$A$48,G2028=账期!$A$50,G2028=账期!$A$51,G2028=账期!$A$52,G2028=账期!$A$53,G2028=账期!$A$54,G2028=账期!$A$56,G2028=账期!$A$57,G2028=账期!$A$58,G2028=账期!$A$59,G2028=账期!$A$60,G2028=账期!$A$61,G2028=账期!$A$62,G2028=账期!$A$63,G2028=账期!$A$64,G2028=账期!$A$66,G2028=账期!$A$67,G2028=账期!$A$68,G2028=账期!$A$70,G2028=账期!$A$71),30,IF(OR(G2028=账期!$A$74,G2028=账期!$A$77,G2028=账期!$A$76,G2028=账期!$A$79,G2028=账期!$A$80,G2028=账期!$A$81,G2028=账期!$A$83,G2028=账期!$A$85,G2028=账期!$A$87,G2028=账期!$A$89,G2028=账期!$A$91),60,IF(OR(G2028=账期!$A$93,G2028=账期!$A$94,G2028=账期!$A$95,G2028=账期!$A$96,G2028=账期!$A$98,G2028=账期!$A$99,G2028=账期!$A$101,G2028=账期!$A$102),90,0)))</f>
        <v>0</v>
      </c>
      <c r="AF2028" s="396"/>
      <c r="AG2028" s="384"/>
      <c r="AH2028" s="396" t="str">
        <f t="shared" si="327"/>
        <v/>
      </c>
    </row>
    <row r="2029" spans="1:34" ht="18" customHeight="1" x14ac:dyDescent="0.25">
      <c r="A2029" s="301" t="str">
        <f t="shared" si="322"/>
        <v/>
      </c>
      <c r="B2029" s="397"/>
      <c r="C2029" s="398"/>
      <c r="D2029" s="399"/>
      <c r="E2029" s="383" t="str">
        <f t="shared" si="325"/>
        <v>C</v>
      </c>
      <c r="F2029" s="383" t="str">
        <f t="shared" si="326"/>
        <v>C</v>
      </c>
      <c r="G2029" s="400"/>
      <c r="H2029" s="385" t="str">
        <f>IF(G2029="","",VLOOKUP(G2029,下拉数据源!J:K,2,0))</f>
        <v/>
      </c>
      <c r="I2029" s="385"/>
      <c r="J2029" s="385"/>
      <c r="K2029" s="386"/>
      <c r="L2029" s="401"/>
      <c r="M2029" s="384"/>
      <c r="N2029" s="384"/>
      <c r="O2029" s="384"/>
      <c r="P2029" s="386"/>
      <c r="Q2029" s="387"/>
      <c r="R2029" s="286"/>
      <c r="S2029" s="388">
        <f t="shared" si="323"/>
        <v>0</v>
      </c>
      <c r="T2029" s="389"/>
      <c r="U2029" s="389">
        <f t="shared" si="321"/>
        <v>0</v>
      </c>
      <c r="V2029" s="451"/>
      <c r="W2029" s="452"/>
      <c r="X2029" s="386"/>
      <c r="Y2029" s="390"/>
      <c r="Z2029" s="391"/>
      <c r="AA2029" s="392"/>
      <c r="AB2029" s="393"/>
      <c r="AC2029" s="394"/>
      <c r="AD2029" s="395">
        <f t="shared" si="324"/>
        <v>0</v>
      </c>
      <c r="AE2029" s="396">
        <f>IF(OR(G2029=账期!$A$18,G2029=账期!$A$20,G2029=账期!$A$22,G2029=账期!$A$24,G2029=账期!$A$25,G2029=账期!$A$27,G2029=账期!$A$26,G2029=账期!$A$28,G2029=账期!$A$30,G2029=账期!$A$32,G2029=账期!$A$34,G2029=账期!$A$35,G2029=账期!$A$37,G2029=账期!$A$39,G2029=账期!$A$40,G2029=账期!$A$41,G2029=账期!$A$42,G2029=账期!$A$43,G2029=账期!$A$44,G2029=账期!$A$45,G2029=账期!$A$46,G2029=账期!$A$48,G2029=账期!$A$50,G2029=账期!$A$51,G2029=账期!$A$52,G2029=账期!$A$53,G2029=账期!$A$54,G2029=账期!$A$56,G2029=账期!$A$57,G2029=账期!$A$58,G2029=账期!$A$59,G2029=账期!$A$60,G2029=账期!$A$61,G2029=账期!$A$62,G2029=账期!$A$63,G2029=账期!$A$64,G2029=账期!$A$66,G2029=账期!$A$67,G2029=账期!$A$68,G2029=账期!$A$70,G2029=账期!$A$71),30,IF(OR(G2029=账期!$A$74,G2029=账期!$A$77,G2029=账期!$A$76,G2029=账期!$A$79,G2029=账期!$A$80,G2029=账期!$A$81,G2029=账期!$A$83,G2029=账期!$A$85,G2029=账期!$A$87,G2029=账期!$A$89,G2029=账期!$A$91),60,IF(OR(G2029=账期!$A$93,G2029=账期!$A$94,G2029=账期!$A$95,G2029=账期!$A$96,G2029=账期!$A$98,G2029=账期!$A$99,G2029=账期!$A$101,G2029=账期!$A$102),90,0)))</f>
        <v>0</v>
      </c>
      <c r="AF2029" s="396"/>
      <c r="AG2029" s="384"/>
      <c r="AH2029" s="396" t="str">
        <f t="shared" si="327"/>
        <v/>
      </c>
    </row>
    <row r="2030" spans="1:34" ht="18" customHeight="1" x14ac:dyDescent="0.25">
      <c r="A2030" s="301" t="str">
        <f t="shared" si="322"/>
        <v/>
      </c>
      <c r="B2030" s="397"/>
      <c r="C2030" s="398"/>
      <c r="D2030" s="399"/>
      <c r="E2030" s="383" t="str">
        <f t="shared" si="325"/>
        <v>C</v>
      </c>
      <c r="F2030" s="383" t="str">
        <f t="shared" si="326"/>
        <v>C</v>
      </c>
      <c r="G2030" s="400"/>
      <c r="H2030" s="385" t="str">
        <f>IF(G2030="","",VLOOKUP(G2030,下拉数据源!J:K,2,0))</f>
        <v/>
      </c>
      <c r="I2030" s="385"/>
      <c r="J2030" s="385"/>
      <c r="K2030" s="386"/>
      <c r="L2030" s="401"/>
      <c r="M2030" s="384"/>
      <c r="N2030" s="384"/>
      <c r="O2030" s="384"/>
      <c r="P2030" s="386"/>
      <c r="Q2030" s="387"/>
      <c r="R2030" s="286"/>
      <c r="S2030" s="388">
        <f t="shared" si="323"/>
        <v>0</v>
      </c>
      <c r="T2030" s="389"/>
      <c r="U2030" s="389">
        <f t="shared" si="321"/>
        <v>0</v>
      </c>
      <c r="V2030" s="451"/>
      <c r="W2030" s="452"/>
      <c r="X2030" s="386"/>
      <c r="Y2030" s="390"/>
      <c r="Z2030" s="391"/>
      <c r="AA2030" s="392"/>
      <c r="AB2030" s="393"/>
      <c r="AC2030" s="394"/>
      <c r="AD2030" s="395">
        <f t="shared" si="324"/>
        <v>0</v>
      </c>
      <c r="AE2030" s="396">
        <f>IF(OR(G2030=账期!$A$18,G2030=账期!$A$20,G2030=账期!$A$22,G2030=账期!$A$24,G2030=账期!$A$25,G2030=账期!$A$27,G2030=账期!$A$26,G2030=账期!$A$28,G2030=账期!$A$30,G2030=账期!$A$32,G2030=账期!$A$34,G2030=账期!$A$35,G2030=账期!$A$37,G2030=账期!$A$39,G2030=账期!$A$40,G2030=账期!$A$41,G2030=账期!$A$42,G2030=账期!$A$43,G2030=账期!$A$44,G2030=账期!$A$45,G2030=账期!$A$46,G2030=账期!$A$48,G2030=账期!$A$50,G2030=账期!$A$51,G2030=账期!$A$52,G2030=账期!$A$53,G2030=账期!$A$54,G2030=账期!$A$56,G2030=账期!$A$57,G2030=账期!$A$58,G2030=账期!$A$59,G2030=账期!$A$60,G2030=账期!$A$61,G2030=账期!$A$62,G2030=账期!$A$63,G2030=账期!$A$64,G2030=账期!$A$66,G2030=账期!$A$67,G2030=账期!$A$68,G2030=账期!$A$70,G2030=账期!$A$71),30,IF(OR(G2030=账期!$A$74,G2030=账期!$A$77,G2030=账期!$A$76,G2030=账期!$A$79,G2030=账期!$A$80,G2030=账期!$A$81,G2030=账期!$A$83,G2030=账期!$A$85,G2030=账期!$A$87,G2030=账期!$A$89,G2030=账期!$A$91),60,IF(OR(G2030=账期!$A$93,G2030=账期!$A$94,G2030=账期!$A$95,G2030=账期!$A$96,G2030=账期!$A$98,G2030=账期!$A$99,G2030=账期!$A$101,G2030=账期!$A$102),90,0)))</f>
        <v>0</v>
      </c>
      <c r="AF2030" s="396"/>
      <c r="AG2030" s="384"/>
      <c r="AH2030" s="396" t="str">
        <f t="shared" si="327"/>
        <v/>
      </c>
    </row>
    <row r="2031" spans="1:34" ht="18" customHeight="1" x14ac:dyDescent="0.25">
      <c r="A2031" s="301" t="str">
        <f t="shared" si="322"/>
        <v/>
      </c>
      <c r="B2031" s="397"/>
      <c r="C2031" s="398"/>
      <c r="D2031" s="399"/>
      <c r="E2031" s="383" t="str">
        <f t="shared" si="325"/>
        <v>C</v>
      </c>
      <c r="F2031" s="383" t="str">
        <f t="shared" si="326"/>
        <v>C</v>
      </c>
      <c r="G2031" s="400"/>
      <c r="H2031" s="385" t="str">
        <f>IF(G2031="","",VLOOKUP(G2031,下拉数据源!J:K,2,0))</f>
        <v/>
      </c>
      <c r="I2031" s="385"/>
      <c r="J2031" s="385"/>
      <c r="K2031" s="386"/>
      <c r="L2031" s="401"/>
      <c r="M2031" s="384"/>
      <c r="N2031" s="384"/>
      <c r="O2031" s="384"/>
      <c r="P2031" s="386"/>
      <c r="Q2031" s="387"/>
      <c r="R2031" s="286"/>
      <c r="S2031" s="388">
        <f t="shared" si="323"/>
        <v>0</v>
      </c>
      <c r="T2031" s="389"/>
      <c r="U2031" s="389">
        <f t="shared" si="321"/>
        <v>0</v>
      </c>
      <c r="V2031" s="451"/>
      <c r="W2031" s="452"/>
      <c r="X2031" s="386"/>
      <c r="Y2031" s="390"/>
      <c r="Z2031" s="391"/>
      <c r="AA2031" s="392"/>
      <c r="AB2031" s="393"/>
      <c r="AC2031" s="394"/>
      <c r="AD2031" s="395">
        <f t="shared" si="324"/>
        <v>0</v>
      </c>
      <c r="AE2031" s="396">
        <f>IF(OR(G2031=账期!$A$18,G2031=账期!$A$20,G2031=账期!$A$22,G2031=账期!$A$24,G2031=账期!$A$25,G2031=账期!$A$27,G2031=账期!$A$26,G2031=账期!$A$28,G2031=账期!$A$30,G2031=账期!$A$32,G2031=账期!$A$34,G2031=账期!$A$35,G2031=账期!$A$37,G2031=账期!$A$39,G2031=账期!$A$40,G2031=账期!$A$41,G2031=账期!$A$42,G2031=账期!$A$43,G2031=账期!$A$44,G2031=账期!$A$45,G2031=账期!$A$46,G2031=账期!$A$48,G2031=账期!$A$50,G2031=账期!$A$51,G2031=账期!$A$52,G2031=账期!$A$53,G2031=账期!$A$54,G2031=账期!$A$56,G2031=账期!$A$57,G2031=账期!$A$58,G2031=账期!$A$59,G2031=账期!$A$60,G2031=账期!$A$61,G2031=账期!$A$62,G2031=账期!$A$63,G2031=账期!$A$64,G2031=账期!$A$66,G2031=账期!$A$67,G2031=账期!$A$68,G2031=账期!$A$70,G2031=账期!$A$71),30,IF(OR(G2031=账期!$A$74,G2031=账期!$A$77,G2031=账期!$A$76,G2031=账期!$A$79,G2031=账期!$A$80,G2031=账期!$A$81,G2031=账期!$A$83,G2031=账期!$A$85,G2031=账期!$A$87,G2031=账期!$A$89,G2031=账期!$A$91),60,IF(OR(G2031=账期!$A$93,G2031=账期!$A$94,G2031=账期!$A$95,G2031=账期!$A$96,G2031=账期!$A$98,G2031=账期!$A$99,G2031=账期!$A$101,G2031=账期!$A$102),90,0)))</f>
        <v>0</v>
      </c>
      <c r="AF2031" s="396"/>
      <c r="AG2031" s="384"/>
      <c r="AH2031" s="396" t="str">
        <f t="shared" si="327"/>
        <v/>
      </c>
    </row>
    <row r="2032" spans="1:34" ht="18" customHeight="1" x14ac:dyDescent="0.25">
      <c r="A2032" s="301" t="str">
        <f t="shared" si="322"/>
        <v/>
      </c>
      <c r="B2032" s="397"/>
      <c r="C2032" s="398"/>
      <c r="D2032" s="399"/>
      <c r="E2032" s="383" t="str">
        <f t="shared" si="325"/>
        <v>C</v>
      </c>
      <c r="F2032" s="383" t="str">
        <f t="shared" si="326"/>
        <v>C</v>
      </c>
      <c r="G2032" s="400"/>
      <c r="H2032" s="385" t="str">
        <f>IF(G2032="","",VLOOKUP(G2032,下拉数据源!J:K,2,0))</f>
        <v/>
      </c>
      <c r="I2032" s="385"/>
      <c r="J2032" s="385"/>
      <c r="K2032" s="386"/>
      <c r="L2032" s="401"/>
      <c r="M2032" s="384"/>
      <c r="N2032" s="384"/>
      <c r="O2032" s="384"/>
      <c r="P2032" s="386"/>
      <c r="Q2032" s="387"/>
      <c r="R2032" s="286"/>
      <c r="S2032" s="388">
        <f t="shared" si="323"/>
        <v>0</v>
      </c>
      <c r="T2032" s="389"/>
      <c r="U2032" s="389">
        <f t="shared" si="321"/>
        <v>0</v>
      </c>
      <c r="V2032" s="451"/>
      <c r="W2032" s="452"/>
      <c r="X2032" s="386"/>
      <c r="Y2032" s="390"/>
      <c r="Z2032" s="391"/>
      <c r="AA2032" s="392"/>
      <c r="AB2032" s="393"/>
      <c r="AC2032" s="394"/>
      <c r="AD2032" s="395">
        <f t="shared" si="324"/>
        <v>0</v>
      </c>
      <c r="AE2032" s="396">
        <f>IF(OR(G2032=账期!$A$18,G2032=账期!$A$20,G2032=账期!$A$22,G2032=账期!$A$24,G2032=账期!$A$25,G2032=账期!$A$27,G2032=账期!$A$26,G2032=账期!$A$28,G2032=账期!$A$30,G2032=账期!$A$32,G2032=账期!$A$34,G2032=账期!$A$35,G2032=账期!$A$37,G2032=账期!$A$39,G2032=账期!$A$40,G2032=账期!$A$41,G2032=账期!$A$42,G2032=账期!$A$43,G2032=账期!$A$44,G2032=账期!$A$45,G2032=账期!$A$46,G2032=账期!$A$48,G2032=账期!$A$50,G2032=账期!$A$51,G2032=账期!$A$52,G2032=账期!$A$53,G2032=账期!$A$54,G2032=账期!$A$56,G2032=账期!$A$57,G2032=账期!$A$58,G2032=账期!$A$59,G2032=账期!$A$60,G2032=账期!$A$61,G2032=账期!$A$62,G2032=账期!$A$63,G2032=账期!$A$64,G2032=账期!$A$66,G2032=账期!$A$67,G2032=账期!$A$68,G2032=账期!$A$70,G2032=账期!$A$71),30,IF(OR(G2032=账期!$A$74,G2032=账期!$A$77,G2032=账期!$A$76,G2032=账期!$A$79,G2032=账期!$A$80,G2032=账期!$A$81,G2032=账期!$A$83,G2032=账期!$A$85,G2032=账期!$A$87,G2032=账期!$A$89,G2032=账期!$A$91),60,IF(OR(G2032=账期!$A$93,G2032=账期!$A$94,G2032=账期!$A$95,G2032=账期!$A$96,G2032=账期!$A$98,G2032=账期!$A$99,G2032=账期!$A$101,G2032=账期!$A$102),90,0)))</f>
        <v>0</v>
      </c>
      <c r="AF2032" s="396"/>
      <c r="AG2032" s="384"/>
      <c r="AH2032" s="396" t="str">
        <f t="shared" si="327"/>
        <v/>
      </c>
    </row>
    <row r="2033" spans="1:34" ht="18" customHeight="1" x14ac:dyDescent="0.25">
      <c r="A2033" s="301" t="str">
        <f t="shared" si="322"/>
        <v/>
      </c>
      <c r="B2033" s="397"/>
      <c r="C2033" s="398"/>
      <c r="D2033" s="399"/>
      <c r="E2033" s="383" t="str">
        <f t="shared" si="325"/>
        <v>C</v>
      </c>
      <c r="F2033" s="383" t="str">
        <f t="shared" si="326"/>
        <v>C</v>
      </c>
      <c r="G2033" s="400"/>
      <c r="H2033" s="385" t="str">
        <f>IF(G2033="","",VLOOKUP(G2033,下拉数据源!J:K,2,0))</f>
        <v/>
      </c>
      <c r="I2033" s="385"/>
      <c r="J2033" s="385"/>
      <c r="K2033" s="386"/>
      <c r="L2033" s="401"/>
      <c r="M2033" s="384"/>
      <c r="N2033" s="384"/>
      <c r="O2033" s="384"/>
      <c r="P2033" s="386"/>
      <c r="Q2033" s="387"/>
      <c r="R2033" s="286"/>
      <c r="S2033" s="388">
        <f t="shared" si="323"/>
        <v>0</v>
      </c>
      <c r="T2033" s="389"/>
      <c r="U2033" s="389">
        <f t="shared" si="321"/>
        <v>0</v>
      </c>
      <c r="V2033" s="451"/>
      <c r="W2033" s="452"/>
      <c r="X2033" s="386"/>
      <c r="Y2033" s="390"/>
      <c r="Z2033" s="391"/>
      <c r="AA2033" s="392"/>
      <c r="AB2033" s="393"/>
      <c r="AC2033" s="394"/>
      <c r="AD2033" s="395">
        <f t="shared" si="324"/>
        <v>0</v>
      </c>
      <c r="AE2033" s="396">
        <f>IF(OR(G2033=账期!$A$18,G2033=账期!$A$20,G2033=账期!$A$22,G2033=账期!$A$24,G2033=账期!$A$25,G2033=账期!$A$27,G2033=账期!$A$26,G2033=账期!$A$28,G2033=账期!$A$30,G2033=账期!$A$32,G2033=账期!$A$34,G2033=账期!$A$35,G2033=账期!$A$37,G2033=账期!$A$39,G2033=账期!$A$40,G2033=账期!$A$41,G2033=账期!$A$42,G2033=账期!$A$43,G2033=账期!$A$44,G2033=账期!$A$45,G2033=账期!$A$46,G2033=账期!$A$48,G2033=账期!$A$50,G2033=账期!$A$51,G2033=账期!$A$52,G2033=账期!$A$53,G2033=账期!$A$54,G2033=账期!$A$56,G2033=账期!$A$57,G2033=账期!$A$58,G2033=账期!$A$59,G2033=账期!$A$60,G2033=账期!$A$61,G2033=账期!$A$62,G2033=账期!$A$63,G2033=账期!$A$64,G2033=账期!$A$66,G2033=账期!$A$67,G2033=账期!$A$68,G2033=账期!$A$70,G2033=账期!$A$71),30,IF(OR(G2033=账期!$A$74,G2033=账期!$A$77,G2033=账期!$A$76,G2033=账期!$A$79,G2033=账期!$A$80,G2033=账期!$A$81,G2033=账期!$A$83,G2033=账期!$A$85,G2033=账期!$A$87,G2033=账期!$A$89,G2033=账期!$A$91),60,IF(OR(G2033=账期!$A$93,G2033=账期!$A$94,G2033=账期!$A$95,G2033=账期!$A$96,G2033=账期!$A$98,G2033=账期!$A$99,G2033=账期!$A$101,G2033=账期!$A$102),90,0)))</f>
        <v>0</v>
      </c>
      <c r="AF2033" s="396"/>
      <c r="AG2033" s="384"/>
      <c r="AH2033" s="396" t="str">
        <f t="shared" si="327"/>
        <v/>
      </c>
    </row>
    <row r="2034" spans="1:34" ht="18" customHeight="1" x14ac:dyDescent="0.25">
      <c r="A2034" s="301" t="str">
        <f t="shared" si="322"/>
        <v/>
      </c>
      <c r="B2034" s="397"/>
      <c r="C2034" s="398"/>
      <c r="D2034" s="399"/>
      <c r="E2034" s="383" t="str">
        <f t="shared" si="325"/>
        <v>C</v>
      </c>
      <c r="F2034" s="383" t="str">
        <f t="shared" si="326"/>
        <v>C</v>
      </c>
      <c r="G2034" s="400"/>
      <c r="H2034" s="385" t="str">
        <f>IF(G2034="","",VLOOKUP(G2034,下拉数据源!J:K,2,0))</f>
        <v/>
      </c>
      <c r="I2034" s="385"/>
      <c r="J2034" s="385"/>
      <c r="K2034" s="386"/>
      <c r="L2034" s="401"/>
      <c r="M2034" s="384"/>
      <c r="N2034" s="384"/>
      <c r="O2034" s="384"/>
      <c r="P2034" s="386"/>
      <c r="Q2034" s="387"/>
      <c r="R2034" s="286"/>
      <c r="S2034" s="388">
        <f t="shared" si="323"/>
        <v>0</v>
      </c>
      <c r="T2034" s="389"/>
      <c r="U2034" s="389">
        <f t="shared" si="321"/>
        <v>0</v>
      </c>
      <c r="V2034" s="451"/>
      <c r="W2034" s="452"/>
      <c r="X2034" s="386"/>
      <c r="Y2034" s="390"/>
      <c r="Z2034" s="391"/>
      <c r="AA2034" s="392"/>
      <c r="AB2034" s="393"/>
      <c r="AC2034" s="394"/>
      <c r="AD2034" s="395">
        <f t="shared" si="324"/>
        <v>0</v>
      </c>
      <c r="AE2034" s="396">
        <f>IF(OR(G2034=账期!$A$18,G2034=账期!$A$20,G2034=账期!$A$22,G2034=账期!$A$24,G2034=账期!$A$25,G2034=账期!$A$27,G2034=账期!$A$26,G2034=账期!$A$28,G2034=账期!$A$30,G2034=账期!$A$32,G2034=账期!$A$34,G2034=账期!$A$35,G2034=账期!$A$37,G2034=账期!$A$39,G2034=账期!$A$40,G2034=账期!$A$41,G2034=账期!$A$42,G2034=账期!$A$43,G2034=账期!$A$44,G2034=账期!$A$45,G2034=账期!$A$46,G2034=账期!$A$48,G2034=账期!$A$50,G2034=账期!$A$51,G2034=账期!$A$52,G2034=账期!$A$53,G2034=账期!$A$54,G2034=账期!$A$56,G2034=账期!$A$57,G2034=账期!$A$58,G2034=账期!$A$59,G2034=账期!$A$60,G2034=账期!$A$61,G2034=账期!$A$62,G2034=账期!$A$63,G2034=账期!$A$64,G2034=账期!$A$66,G2034=账期!$A$67,G2034=账期!$A$68,G2034=账期!$A$70,G2034=账期!$A$71),30,IF(OR(G2034=账期!$A$74,G2034=账期!$A$77,G2034=账期!$A$76,G2034=账期!$A$79,G2034=账期!$A$80,G2034=账期!$A$81,G2034=账期!$A$83,G2034=账期!$A$85,G2034=账期!$A$87,G2034=账期!$A$89,G2034=账期!$A$91),60,IF(OR(G2034=账期!$A$93,G2034=账期!$A$94,G2034=账期!$A$95,G2034=账期!$A$96,G2034=账期!$A$98,G2034=账期!$A$99,G2034=账期!$A$101,G2034=账期!$A$102),90,0)))</f>
        <v>0</v>
      </c>
      <c r="AF2034" s="396"/>
      <c r="AG2034" s="384"/>
      <c r="AH2034" s="396" t="str">
        <f t="shared" si="327"/>
        <v/>
      </c>
    </row>
    <row r="2035" spans="1:34" ht="18" customHeight="1" x14ac:dyDescent="0.25">
      <c r="A2035" s="301" t="str">
        <f t="shared" si="322"/>
        <v/>
      </c>
      <c r="B2035" s="397"/>
      <c r="C2035" s="398"/>
      <c r="D2035" s="399"/>
      <c r="E2035" s="383" t="str">
        <f t="shared" si="325"/>
        <v>C</v>
      </c>
      <c r="F2035" s="383" t="str">
        <f t="shared" si="326"/>
        <v>C</v>
      </c>
      <c r="G2035" s="400"/>
      <c r="H2035" s="385" t="str">
        <f>IF(G2035="","",VLOOKUP(G2035,下拉数据源!J:K,2,0))</f>
        <v/>
      </c>
      <c r="I2035" s="385"/>
      <c r="J2035" s="385"/>
      <c r="K2035" s="386"/>
      <c r="L2035" s="401"/>
      <c r="M2035" s="384"/>
      <c r="N2035" s="384"/>
      <c r="O2035" s="384"/>
      <c r="P2035" s="386"/>
      <c r="Q2035" s="387"/>
      <c r="R2035" s="286"/>
      <c r="S2035" s="388">
        <f t="shared" si="323"/>
        <v>0</v>
      </c>
      <c r="T2035" s="389"/>
      <c r="U2035" s="389">
        <f t="shared" si="321"/>
        <v>0</v>
      </c>
      <c r="V2035" s="451"/>
      <c r="W2035" s="452"/>
      <c r="X2035" s="386"/>
      <c r="Y2035" s="390"/>
      <c r="Z2035" s="391"/>
      <c r="AA2035" s="392"/>
      <c r="AB2035" s="393"/>
      <c r="AC2035" s="394"/>
      <c r="AD2035" s="395">
        <f t="shared" si="324"/>
        <v>0</v>
      </c>
      <c r="AE2035" s="396">
        <f>IF(OR(G2035=账期!$A$18,G2035=账期!$A$20,G2035=账期!$A$22,G2035=账期!$A$24,G2035=账期!$A$25,G2035=账期!$A$27,G2035=账期!$A$26,G2035=账期!$A$28,G2035=账期!$A$30,G2035=账期!$A$32,G2035=账期!$A$34,G2035=账期!$A$35,G2035=账期!$A$37,G2035=账期!$A$39,G2035=账期!$A$40,G2035=账期!$A$41,G2035=账期!$A$42,G2035=账期!$A$43,G2035=账期!$A$44,G2035=账期!$A$45,G2035=账期!$A$46,G2035=账期!$A$48,G2035=账期!$A$50,G2035=账期!$A$51,G2035=账期!$A$52,G2035=账期!$A$53,G2035=账期!$A$54,G2035=账期!$A$56,G2035=账期!$A$57,G2035=账期!$A$58,G2035=账期!$A$59,G2035=账期!$A$60,G2035=账期!$A$61,G2035=账期!$A$62,G2035=账期!$A$63,G2035=账期!$A$64,G2035=账期!$A$66,G2035=账期!$A$67,G2035=账期!$A$68,G2035=账期!$A$70,G2035=账期!$A$71),30,IF(OR(G2035=账期!$A$74,G2035=账期!$A$77,G2035=账期!$A$76,G2035=账期!$A$79,G2035=账期!$A$80,G2035=账期!$A$81,G2035=账期!$A$83,G2035=账期!$A$85,G2035=账期!$A$87,G2035=账期!$A$89,G2035=账期!$A$91),60,IF(OR(G2035=账期!$A$93,G2035=账期!$A$94,G2035=账期!$A$95,G2035=账期!$A$96,G2035=账期!$A$98,G2035=账期!$A$99,G2035=账期!$A$101,G2035=账期!$A$102),90,0)))</f>
        <v>0</v>
      </c>
      <c r="AF2035" s="396"/>
      <c r="AG2035" s="384"/>
      <c r="AH2035" s="396" t="str">
        <f t="shared" si="327"/>
        <v/>
      </c>
    </row>
    <row r="2036" spans="1:34" ht="18" customHeight="1" x14ac:dyDescent="0.25">
      <c r="A2036" s="301" t="str">
        <f t="shared" si="322"/>
        <v/>
      </c>
      <c r="B2036" s="397"/>
      <c r="C2036" s="398"/>
      <c r="D2036" s="399"/>
      <c r="E2036" s="383" t="str">
        <f t="shared" si="325"/>
        <v>C</v>
      </c>
      <c r="F2036" s="383" t="str">
        <f t="shared" si="326"/>
        <v>C</v>
      </c>
      <c r="G2036" s="400"/>
      <c r="H2036" s="385" t="str">
        <f>IF(G2036="","",VLOOKUP(G2036,下拉数据源!J:K,2,0))</f>
        <v/>
      </c>
      <c r="I2036" s="385"/>
      <c r="J2036" s="385"/>
      <c r="K2036" s="386"/>
      <c r="L2036" s="401"/>
      <c r="M2036" s="384"/>
      <c r="N2036" s="384"/>
      <c r="O2036" s="384"/>
      <c r="P2036" s="386"/>
      <c r="Q2036" s="387"/>
      <c r="R2036" s="286"/>
      <c r="S2036" s="388">
        <f t="shared" si="323"/>
        <v>0</v>
      </c>
      <c r="T2036" s="389"/>
      <c r="U2036" s="389">
        <f t="shared" si="321"/>
        <v>0</v>
      </c>
      <c r="V2036" s="451"/>
      <c r="W2036" s="452"/>
      <c r="X2036" s="386"/>
      <c r="Y2036" s="390"/>
      <c r="Z2036" s="391"/>
      <c r="AA2036" s="392"/>
      <c r="AB2036" s="393"/>
      <c r="AC2036" s="394"/>
      <c r="AD2036" s="395">
        <f t="shared" si="324"/>
        <v>0</v>
      </c>
      <c r="AE2036" s="396">
        <f>IF(OR(G2036=账期!$A$18,G2036=账期!$A$20,G2036=账期!$A$22,G2036=账期!$A$24,G2036=账期!$A$25,G2036=账期!$A$27,G2036=账期!$A$26,G2036=账期!$A$28,G2036=账期!$A$30,G2036=账期!$A$32,G2036=账期!$A$34,G2036=账期!$A$35,G2036=账期!$A$37,G2036=账期!$A$39,G2036=账期!$A$40,G2036=账期!$A$41,G2036=账期!$A$42,G2036=账期!$A$43,G2036=账期!$A$44,G2036=账期!$A$45,G2036=账期!$A$46,G2036=账期!$A$48,G2036=账期!$A$50,G2036=账期!$A$51,G2036=账期!$A$52,G2036=账期!$A$53,G2036=账期!$A$54,G2036=账期!$A$56,G2036=账期!$A$57,G2036=账期!$A$58,G2036=账期!$A$59,G2036=账期!$A$60,G2036=账期!$A$61,G2036=账期!$A$62,G2036=账期!$A$63,G2036=账期!$A$64,G2036=账期!$A$66,G2036=账期!$A$67,G2036=账期!$A$68,G2036=账期!$A$70,G2036=账期!$A$71),30,IF(OR(G2036=账期!$A$74,G2036=账期!$A$77,G2036=账期!$A$76,G2036=账期!$A$79,G2036=账期!$A$80,G2036=账期!$A$81,G2036=账期!$A$83,G2036=账期!$A$85,G2036=账期!$A$87,G2036=账期!$A$89,G2036=账期!$A$91),60,IF(OR(G2036=账期!$A$93,G2036=账期!$A$94,G2036=账期!$A$95,G2036=账期!$A$96,G2036=账期!$A$98,G2036=账期!$A$99,G2036=账期!$A$101,G2036=账期!$A$102),90,0)))</f>
        <v>0</v>
      </c>
      <c r="AF2036" s="396"/>
      <c r="AG2036" s="384"/>
      <c r="AH2036" s="396" t="str">
        <f t="shared" si="327"/>
        <v/>
      </c>
    </row>
    <row r="2037" spans="1:34" ht="18" customHeight="1" x14ac:dyDescent="0.25">
      <c r="A2037" s="301" t="str">
        <f t="shared" si="322"/>
        <v/>
      </c>
      <c r="B2037" s="397"/>
      <c r="C2037" s="398"/>
      <c r="D2037" s="399"/>
      <c r="E2037" s="383" t="str">
        <f t="shared" si="325"/>
        <v>C</v>
      </c>
      <c r="F2037" s="383" t="str">
        <f t="shared" si="326"/>
        <v>C</v>
      </c>
      <c r="G2037" s="400"/>
      <c r="H2037" s="385" t="str">
        <f>IF(G2037="","",VLOOKUP(G2037,下拉数据源!J:K,2,0))</f>
        <v/>
      </c>
      <c r="I2037" s="385"/>
      <c r="J2037" s="385"/>
      <c r="K2037" s="386"/>
      <c r="L2037" s="401"/>
      <c r="M2037" s="384"/>
      <c r="N2037" s="384"/>
      <c r="O2037" s="384"/>
      <c r="P2037" s="386"/>
      <c r="Q2037" s="387"/>
      <c r="R2037" s="286"/>
      <c r="S2037" s="388">
        <f t="shared" si="323"/>
        <v>0</v>
      </c>
      <c r="T2037" s="389"/>
      <c r="U2037" s="389">
        <f t="shared" si="321"/>
        <v>0</v>
      </c>
      <c r="V2037" s="451"/>
      <c r="W2037" s="452"/>
      <c r="X2037" s="386"/>
      <c r="Y2037" s="390"/>
      <c r="Z2037" s="391"/>
      <c r="AA2037" s="392"/>
      <c r="AB2037" s="393"/>
      <c r="AC2037" s="394"/>
      <c r="AD2037" s="395">
        <f t="shared" si="324"/>
        <v>0</v>
      </c>
      <c r="AE2037" s="396">
        <f>IF(OR(G2037=账期!$A$18,G2037=账期!$A$20,G2037=账期!$A$22,G2037=账期!$A$24,G2037=账期!$A$25,G2037=账期!$A$27,G2037=账期!$A$26,G2037=账期!$A$28,G2037=账期!$A$30,G2037=账期!$A$32,G2037=账期!$A$34,G2037=账期!$A$35,G2037=账期!$A$37,G2037=账期!$A$39,G2037=账期!$A$40,G2037=账期!$A$41,G2037=账期!$A$42,G2037=账期!$A$43,G2037=账期!$A$44,G2037=账期!$A$45,G2037=账期!$A$46,G2037=账期!$A$48,G2037=账期!$A$50,G2037=账期!$A$51,G2037=账期!$A$52,G2037=账期!$A$53,G2037=账期!$A$54,G2037=账期!$A$56,G2037=账期!$A$57,G2037=账期!$A$58,G2037=账期!$A$59,G2037=账期!$A$60,G2037=账期!$A$61,G2037=账期!$A$62,G2037=账期!$A$63,G2037=账期!$A$64,G2037=账期!$A$66,G2037=账期!$A$67,G2037=账期!$A$68,G2037=账期!$A$70,G2037=账期!$A$71),30,IF(OR(G2037=账期!$A$74,G2037=账期!$A$77,G2037=账期!$A$76,G2037=账期!$A$79,G2037=账期!$A$80,G2037=账期!$A$81,G2037=账期!$A$83,G2037=账期!$A$85,G2037=账期!$A$87,G2037=账期!$A$89,G2037=账期!$A$91),60,IF(OR(G2037=账期!$A$93,G2037=账期!$A$94,G2037=账期!$A$95,G2037=账期!$A$96,G2037=账期!$A$98,G2037=账期!$A$99,G2037=账期!$A$101,G2037=账期!$A$102),90,0)))</f>
        <v>0</v>
      </c>
      <c r="AF2037" s="396"/>
      <c r="AG2037" s="384"/>
      <c r="AH2037" s="396" t="str">
        <f t="shared" si="327"/>
        <v/>
      </c>
    </row>
    <row r="2038" spans="1:34" ht="18" customHeight="1" x14ac:dyDescent="0.25">
      <c r="A2038" s="301" t="str">
        <f t="shared" si="322"/>
        <v/>
      </c>
      <c r="B2038" s="397"/>
      <c r="C2038" s="398"/>
      <c r="D2038" s="399"/>
      <c r="E2038" s="383" t="str">
        <f t="shared" si="325"/>
        <v>C</v>
      </c>
      <c r="F2038" s="383" t="str">
        <f t="shared" si="326"/>
        <v>C</v>
      </c>
      <c r="G2038" s="400"/>
      <c r="H2038" s="385" t="str">
        <f>IF(G2038="","",VLOOKUP(G2038,下拉数据源!J:K,2,0))</f>
        <v/>
      </c>
      <c r="I2038" s="385"/>
      <c r="J2038" s="385"/>
      <c r="K2038" s="386"/>
      <c r="L2038" s="401"/>
      <c r="M2038" s="384"/>
      <c r="N2038" s="384"/>
      <c r="O2038" s="384"/>
      <c r="P2038" s="386"/>
      <c r="Q2038" s="387"/>
      <c r="R2038" s="286"/>
      <c r="S2038" s="388">
        <f t="shared" si="323"/>
        <v>0</v>
      </c>
      <c r="T2038" s="389"/>
      <c r="U2038" s="389">
        <f t="shared" si="321"/>
        <v>0</v>
      </c>
      <c r="V2038" s="451"/>
      <c r="W2038" s="452"/>
      <c r="X2038" s="386"/>
      <c r="Y2038" s="390"/>
      <c r="Z2038" s="391"/>
      <c r="AA2038" s="392"/>
      <c r="AB2038" s="393"/>
      <c r="AC2038" s="394"/>
      <c r="AD2038" s="395">
        <f t="shared" si="324"/>
        <v>0</v>
      </c>
      <c r="AE2038" s="396">
        <f>IF(OR(G2038=账期!$A$18,G2038=账期!$A$20,G2038=账期!$A$22,G2038=账期!$A$24,G2038=账期!$A$25,G2038=账期!$A$27,G2038=账期!$A$26,G2038=账期!$A$28,G2038=账期!$A$30,G2038=账期!$A$32,G2038=账期!$A$34,G2038=账期!$A$35,G2038=账期!$A$37,G2038=账期!$A$39,G2038=账期!$A$40,G2038=账期!$A$41,G2038=账期!$A$42,G2038=账期!$A$43,G2038=账期!$A$44,G2038=账期!$A$45,G2038=账期!$A$46,G2038=账期!$A$48,G2038=账期!$A$50,G2038=账期!$A$51,G2038=账期!$A$52,G2038=账期!$A$53,G2038=账期!$A$54,G2038=账期!$A$56,G2038=账期!$A$57,G2038=账期!$A$58,G2038=账期!$A$59,G2038=账期!$A$60,G2038=账期!$A$61,G2038=账期!$A$62,G2038=账期!$A$63,G2038=账期!$A$64,G2038=账期!$A$66,G2038=账期!$A$67,G2038=账期!$A$68,G2038=账期!$A$70,G2038=账期!$A$71),30,IF(OR(G2038=账期!$A$74,G2038=账期!$A$77,G2038=账期!$A$76,G2038=账期!$A$79,G2038=账期!$A$80,G2038=账期!$A$81,G2038=账期!$A$83,G2038=账期!$A$85,G2038=账期!$A$87,G2038=账期!$A$89,G2038=账期!$A$91),60,IF(OR(G2038=账期!$A$93,G2038=账期!$A$94,G2038=账期!$A$95,G2038=账期!$A$96,G2038=账期!$A$98,G2038=账期!$A$99,G2038=账期!$A$101,G2038=账期!$A$102),90,0)))</f>
        <v>0</v>
      </c>
      <c r="AF2038" s="396"/>
      <c r="AG2038" s="384"/>
      <c r="AH2038" s="396" t="str">
        <f t="shared" si="327"/>
        <v/>
      </c>
    </row>
    <row r="2039" spans="1:34" ht="18" customHeight="1" x14ac:dyDescent="0.25">
      <c r="A2039" s="301" t="str">
        <f t="shared" si="322"/>
        <v/>
      </c>
      <c r="B2039" s="397"/>
      <c r="C2039" s="398"/>
      <c r="D2039" s="399"/>
      <c r="E2039" s="383" t="str">
        <f t="shared" si="325"/>
        <v>C</v>
      </c>
      <c r="F2039" s="383" t="str">
        <f t="shared" si="326"/>
        <v>C</v>
      </c>
      <c r="G2039" s="400"/>
      <c r="H2039" s="385" t="str">
        <f>IF(G2039="","",VLOOKUP(G2039,下拉数据源!J:K,2,0))</f>
        <v/>
      </c>
      <c r="I2039" s="385"/>
      <c r="J2039" s="385"/>
      <c r="K2039" s="386"/>
      <c r="L2039" s="401"/>
      <c r="M2039" s="384"/>
      <c r="N2039" s="384"/>
      <c r="O2039" s="384"/>
      <c r="P2039" s="386"/>
      <c r="Q2039" s="387"/>
      <c r="R2039" s="286"/>
      <c r="S2039" s="388">
        <f t="shared" si="323"/>
        <v>0</v>
      </c>
      <c r="T2039" s="389"/>
      <c r="U2039" s="389">
        <f t="shared" si="321"/>
        <v>0</v>
      </c>
      <c r="V2039" s="451"/>
      <c r="W2039" s="452"/>
      <c r="X2039" s="386"/>
      <c r="Y2039" s="390"/>
      <c r="Z2039" s="391"/>
      <c r="AA2039" s="392"/>
      <c r="AB2039" s="393"/>
      <c r="AC2039" s="394"/>
      <c r="AD2039" s="395">
        <f t="shared" si="324"/>
        <v>0</v>
      </c>
      <c r="AE2039" s="396">
        <f>IF(OR(G2039=账期!$A$18,G2039=账期!$A$20,G2039=账期!$A$22,G2039=账期!$A$24,G2039=账期!$A$25,G2039=账期!$A$27,G2039=账期!$A$26,G2039=账期!$A$28,G2039=账期!$A$30,G2039=账期!$A$32,G2039=账期!$A$34,G2039=账期!$A$35,G2039=账期!$A$37,G2039=账期!$A$39,G2039=账期!$A$40,G2039=账期!$A$41,G2039=账期!$A$42,G2039=账期!$A$43,G2039=账期!$A$44,G2039=账期!$A$45,G2039=账期!$A$46,G2039=账期!$A$48,G2039=账期!$A$50,G2039=账期!$A$51,G2039=账期!$A$52,G2039=账期!$A$53,G2039=账期!$A$54,G2039=账期!$A$56,G2039=账期!$A$57,G2039=账期!$A$58,G2039=账期!$A$59,G2039=账期!$A$60,G2039=账期!$A$61,G2039=账期!$A$62,G2039=账期!$A$63,G2039=账期!$A$64,G2039=账期!$A$66,G2039=账期!$A$67,G2039=账期!$A$68,G2039=账期!$A$70,G2039=账期!$A$71),30,IF(OR(G2039=账期!$A$74,G2039=账期!$A$77,G2039=账期!$A$76,G2039=账期!$A$79,G2039=账期!$A$80,G2039=账期!$A$81,G2039=账期!$A$83,G2039=账期!$A$85,G2039=账期!$A$87,G2039=账期!$A$89,G2039=账期!$A$91),60,IF(OR(G2039=账期!$A$93,G2039=账期!$A$94,G2039=账期!$A$95,G2039=账期!$A$96,G2039=账期!$A$98,G2039=账期!$A$99,G2039=账期!$A$101,G2039=账期!$A$102),90,0)))</f>
        <v>0</v>
      </c>
      <c r="AF2039" s="396"/>
      <c r="AG2039" s="384"/>
      <c r="AH2039" s="396" t="str">
        <f t="shared" si="327"/>
        <v/>
      </c>
    </row>
    <row r="2040" spans="1:34" ht="18" customHeight="1" x14ac:dyDescent="0.25">
      <c r="A2040" s="301" t="str">
        <f t="shared" si="322"/>
        <v/>
      </c>
      <c r="B2040" s="397"/>
      <c r="C2040" s="398"/>
      <c r="D2040" s="399"/>
      <c r="E2040" s="383" t="str">
        <f t="shared" si="325"/>
        <v>C</v>
      </c>
      <c r="F2040" s="383" t="str">
        <f t="shared" si="326"/>
        <v>C</v>
      </c>
      <c r="G2040" s="400"/>
      <c r="H2040" s="385" t="str">
        <f>IF(G2040="","",VLOOKUP(G2040,下拉数据源!J:K,2,0))</f>
        <v/>
      </c>
      <c r="I2040" s="385"/>
      <c r="J2040" s="385"/>
      <c r="K2040" s="386"/>
      <c r="L2040" s="401"/>
      <c r="M2040" s="384"/>
      <c r="N2040" s="384"/>
      <c r="O2040" s="384"/>
      <c r="P2040" s="386"/>
      <c r="Q2040" s="387"/>
      <c r="R2040" s="286"/>
      <c r="S2040" s="388">
        <f t="shared" si="323"/>
        <v>0</v>
      </c>
      <c r="T2040" s="389"/>
      <c r="U2040" s="389">
        <f t="shared" si="321"/>
        <v>0</v>
      </c>
      <c r="V2040" s="451"/>
      <c r="W2040" s="452"/>
      <c r="X2040" s="386"/>
      <c r="Y2040" s="390"/>
      <c r="Z2040" s="391"/>
      <c r="AA2040" s="392"/>
      <c r="AB2040" s="393"/>
      <c r="AC2040" s="394"/>
      <c r="AD2040" s="395">
        <f t="shared" si="324"/>
        <v>0</v>
      </c>
      <c r="AE2040" s="396">
        <f>IF(OR(G2040=账期!$A$18,G2040=账期!$A$20,G2040=账期!$A$22,G2040=账期!$A$24,G2040=账期!$A$25,G2040=账期!$A$27,G2040=账期!$A$26,G2040=账期!$A$28,G2040=账期!$A$30,G2040=账期!$A$32,G2040=账期!$A$34,G2040=账期!$A$35,G2040=账期!$A$37,G2040=账期!$A$39,G2040=账期!$A$40,G2040=账期!$A$41,G2040=账期!$A$42,G2040=账期!$A$43,G2040=账期!$A$44,G2040=账期!$A$45,G2040=账期!$A$46,G2040=账期!$A$48,G2040=账期!$A$50,G2040=账期!$A$51,G2040=账期!$A$52,G2040=账期!$A$53,G2040=账期!$A$54,G2040=账期!$A$56,G2040=账期!$A$57,G2040=账期!$A$58,G2040=账期!$A$59,G2040=账期!$A$60,G2040=账期!$A$61,G2040=账期!$A$62,G2040=账期!$A$63,G2040=账期!$A$64,G2040=账期!$A$66,G2040=账期!$A$67,G2040=账期!$A$68,G2040=账期!$A$70,G2040=账期!$A$71),30,IF(OR(G2040=账期!$A$74,G2040=账期!$A$77,G2040=账期!$A$76,G2040=账期!$A$79,G2040=账期!$A$80,G2040=账期!$A$81,G2040=账期!$A$83,G2040=账期!$A$85,G2040=账期!$A$87,G2040=账期!$A$89,G2040=账期!$A$91),60,IF(OR(G2040=账期!$A$93,G2040=账期!$A$94,G2040=账期!$A$95,G2040=账期!$A$96,G2040=账期!$A$98,G2040=账期!$A$99,G2040=账期!$A$101,G2040=账期!$A$102),90,0)))</f>
        <v>0</v>
      </c>
      <c r="AF2040" s="396"/>
      <c r="AG2040" s="384"/>
      <c r="AH2040" s="396" t="str">
        <f t="shared" si="327"/>
        <v/>
      </c>
    </row>
    <row r="2041" spans="1:34" ht="18" customHeight="1" x14ac:dyDescent="0.25">
      <c r="A2041" s="301" t="str">
        <f t="shared" si="322"/>
        <v/>
      </c>
      <c r="B2041" s="397"/>
      <c r="C2041" s="398"/>
      <c r="D2041" s="399"/>
      <c r="E2041" s="383" t="str">
        <f t="shared" si="325"/>
        <v>C</v>
      </c>
      <c r="F2041" s="383" t="str">
        <f t="shared" si="326"/>
        <v>C</v>
      </c>
      <c r="G2041" s="400"/>
      <c r="H2041" s="385" t="str">
        <f>IF(G2041="","",VLOOKUP(G2041,下拉数据源!J:K,2,0))</f>
        <v/>
      </c>
      <c r="I2041" s="385"/>
      <c r="J2041" s="385"/>
      <c r="K2041" s="386"/>
      <c r="L2041" s="401"/>
      <c r="M2041" s="384"/>
      <c r="N2041" s="384"/>
      <c r="O2041" s="384"/>
      <c r="P2041" s="386"/>
      <c r="Q2041" s="387"/>
      <c r="R2041" s="286"/>
      <c r="S2041" s="388">
        <f t="shared" si="323"/>
        <v>0</v>
      </c>
      <c r="T2041" s="389"/>
      <c r="U2041" s="389">
        <f t="shared" si="321"/>
        <v>0</v>
      </c>
      <c r="V2041" s="451"/>
      <c r="W2041" s="452"/>
      <c r="X2041" s="386"/>
      <c r="Y2041" s="390"/>
      <c r="Z2041" s="391"/>
      <c r="AA2041" s="392"/>
      <c r="AB2041" s="393"/>
      <c r="AC2041" s="394"/>
      <c r="AD2041" s="395">
        <f t="shared" si="324"/>
        <v>0</v>
      </c>
      <c r="AE2041" s="396">
        <f>IF(OR(G2041=账期!$A$18,G2041=账期!$A$20,G2041=账期!$A$22,G2041=账期!$A$24,G2041=账期!$A$25,G2041=账期!$A$27,G2041=账期!$A$26,G2041=账期!$A$28,G2041=账期!$A$30,G2041=账期!$A$32,G2041=账期!$A$34,G2041=账期!$A$35,G2041=账期!$A$37,G2041=账期!$A$39,G2041=账期!$A$40,G2041=账期!$A$41,G2041=账期!$A$42,G2041=账期!$A$43,G2041=账期!$A$44,G2041=账期!$A$45,G2041=账期!$A$46,G2041=账期!$A$48,G2041=账期!$A$50,G2041=账期!$A$51,G2041=账期!$A$52,G2041=账期!$A$53,G2041=账期!$A$54,G2041=账期!$A$56,G2041=账期!$A$57,G2041=账期!$A$58,G2041=账期!$A$59,G2041=账期!$A$60,G2041=账期!$A$61,G2041=账期!$A$62,G2041=账期!$A$63,G2041=账期!$A$64,G2041=账期!$A$66,G2041=账期!$A$67,G2041=账期!$A$68,G2041=账期!$A$70,G2041=账期!$A$71),30,IF(OR(G2041=账期!$A$74,G2041=账期!$A$77,G2041=账期!$A$76,G2041=账期!$A$79,G2041=账期!$A$80,G2041=账期!$A$81,G2041=账期!$A$83,G2041=账期!$A$85,G2041=账期!$A$87,G2041=账期!$A$89,G2041=账期!$A$91),60,IF(OR(G2041=账期!$A$93,G2041=账期!$A$94,G2041=账期!$A$95,G2041=账期!$A$96,G2041=账期!$A$98,G2041=账期!$A$99,G2041=账期!$A$101,G2041=账期!$A$102),90,0)))</f>
        <v>0</v>
      </c>
      <c r="AF2041" s="396"/>
      <c r="AG2041" s="384"/>
      <c r="AH2041" s="396" t="str">
        <f t="shared" si="327"/>
        <v/>
      </c>
    </row>
    <row r="2042" spans="1:34" ht="18" customHeight="1" x14ac:dyDescent="0.25">
      <c r="A2042" s="301" t="str">
        <f t="shared" si="322"/>
        <v/>
      </c>
      <c r="B2042" s="397"/>
      <c r="C2042" s="398"/>
      <c r="D2042" s="399"/>
      <c r="E2042" s="383" t="str">
        <f t="shared" si="325"/>
        <v>C</v>
      </c>
      <c r="F2042" s="383" t="str">
        <f t="shared" si="326"/>
        <v>C</v>
      </c>
      <c r="G2042" s="400"/>
      <c r="H2042" s="385" t="str">
        <f>IF(G2042="","",VLOOKUP(G2042,下拉数据源!J:K,2,0))</f>
        <v/>
      </c>
      <c r="I2042" s="385"/>
      <c r="J2042" s="385"/>
      <c r="K2042" s="386"/>
      <c r="L2042" s="401"/>
      <c r="M2042" s="384"/>
      <c r="N2042" s="384"/>
      <c r="O2042" s="384"/>
      <c r="P2042" s="386"/>
      <c r="Q2042" s="387"/>
      <c r="R2042" s="286"/>
      <c r="S2042" s="388">
        <f t="shared" si="323"/>
        <v>0</v>
      </c>
      <c r="T2042" s="389"/>
      <c r="U2042" s="389">
        <f t="shared" ref="U2042:U2105" si="328">S2042-T2042</f>
        <v>0</v>
      </c>
      <c r="V2042" s="451"/>
      <c r="W2042" s="452"/>
      <c r="X2042" s="386"/>
      <c r="Y2042" s="390"/>
      <c r="Z2042" s="391"/>
      <c r="AA2042" s="392"/>
      <c r="AB2042" s="393"/>
      <c r="AC2042" s="394"/>
      <c r="AD2042" s="395">
        <f t="shared" si="324"/>
        <v>0</v>
      </c>
      <c r="AE2042" s="396">
        <f>IF(OR(G2042=账期!$A$18,G2042=账期!$A$20,G2042=账期!$A$22,G2042=账期!$A$24,G2042=账期!$A$25,G2042=账期!$A$27,G2042=账期!$A$26,G2042=账期!$A$28,G2042=账期!$A$30,G2042=账期!$A$32,G2042=账期!$A$34,G2042=账期!$A$35,G2042=账期!$A$37,G2042=账期!$A$39,G2042=账期!$A$40,G2042=账期!$A$41,G2042=账期!$A$42,G2042=账期!$A$43,G2042=账期!$A$44,G2042=账期!$A$45,G2042=账期!$A$46,G2042=账期!$A$48,G2042=账期!$A$50,G2042=账期!$A$51,G2042=账期!$A$52,G2042=账期!$A$53,G2042=账期!$A$54,G2042=账期!$A$56,G2042=账期!$A$57,G2042=账期!$A$58,G2042=账期!$A$59,G2042=账期!$A$60,G2042=账期!$A$61,G2042=账期!$A$62,G2042=账期!$A$63,G2042=账期!$A$64,G2042=账期!$A$66,G2042=账期!$A$67,G2042=账期!$A$68,G2042=账期!$A$70,G2042=账期!$A$71),30,IF(OR(G2042=账期!$A$74,G2042=账期!$A$77,G2042=账期!$A$76,G2042=账期!$A$79,G2042=账期!$A$80,G2042=账期!$A$81,G2042=账期!$A$83,G2042=账期!$A$85,G2042=账期!$A$87,G2042=账期!$A$89,G2042=账期!$A$91),60,IF(OR(G2042=账期!$A$93,G2042=账期!$A$94,G2042=账期!$A$95,G2042=账期!$A$96,G2042=账期!$A$98,G2042=账期!$A$99,G2042=账期!$A$101,G2042=账期!$A$102),90,0)))</f>
        <v>0</v>
      </c>
      <c r="AF2042" s="396"/>
      <c r="AG2042" s="384"/>
      <c r="AH2042" s="396" t="str">
        <f t="shared" si="327"/>
        <v/>
      </c>
    </row>
    <row r="2043" spans="1:34" ht="18" customHeight="1" x14ac:dyDescent="0.25">
      <c r="A2043" s="301" t="str">
        <f t="shared" si="322"/>
        <v/>
      </c>
      <c r="B2043" s="397"/>
      <c r="C2043" s="398"/>
      <c r="D2043" s="399"/>
      <c r="E2043" s="383" t="str">
        <f t="shared" si="325"/>
        <v>C</v>
      </c>
      <c r="F2043" s="383" t="str">
        <f t="shared" si="326"/>
        <v>C</v>
      </c>
      <c r="G2043" s="400"/>
      <c r="H2043" s="385" t="str">
        <f>IF(G2043="","",VLOOKUP(G2043,下拉数据源!J:K,2,0))</f>
        <v/>
      </c>
      <c r="I2043" s="385"/>
      <c r="J2043" s="385"/>
      <c r="K2043" s="386"/>
      <c r="L2043" s="401"/>
      <c r="M2043" s="384"/>
      <c r="N2043" s="384"/>
      <c r="O2043" s="384"/>
      <c r="P2043" s="386"/>
      <c r="Q2043" s="387"/>
      <c r="R2043" s="286"/>
      <c r="S2043" s="388">
        <f t="shared" si="323"/>
        <v>0</v>
      </c>
      <c r="T2043" s="389"/>
      <c r="U2043" s="389">
        <f t="shared" si="328"/>
        <v>0</v>
      </c>
      <c r="V2043" s="451"/>
      <c r="W2043" s="452"/>
      <c r="X2043" s="386"/>
      <c r="Y2043" s="390"/>
      <c r="Z2043" s="391"/>
      <c r="AA2043" s="392"/>
      <c r="AB2043" s="393"/>
      <c r="AC2043" s="394"/>
      <c r="AD2043" s="395">
        <f t="shared" si="324"/>
        <v>0</v>
      </c>
      <c r="AE2043" s="396">
        <f>IF(OR(G2043=账期!$A$18,G2043=账期!$A$20,G2043=账期!$A$22,G2043=账期!$A$24,G2043=账期!$A$25,G2043=账期!$A$27,G2043=账期!$A$26,G2043=账期!$A$28,G2043=账期!$A$30,G2043=账期!$A$32,G2043=账期!$A$34,G2043=账期!$A$35,G2043=账期!$A$37,G2043=账期!$A$39,G2043=账期!$A$40,G2043=账期!$A$41,G2043=账期!$A$42,G2043=账期!$A$43,G2043=账期!$A$44,G2043=账期!$A$45,G2043=账期!$A$46,G2043=账期!$A$48,G2043=账期!$A$50,G2043=账期!$A$51,G2043=账期!$A$52,G2043=账期!$A$53,G2043=账期!$A$54,G2043=账期!$A$56,G2043=账期!$A$57,G2043=账期!$A$58,G2043=账期!$A$59,G2043=账期!$A$60,G2043=账期!$A$61,G2043=账期!$A$62,G2043=账期!$A$63,G2043=账期!$A$64,G2043=账期!$A$66,G2043=账期!$A$67,G2043=账期!$A$68,G2043=账期!$A$70,G2043=账期!$A$71),30,IF(OR(G2043=账期!$A$74,G2043=账期!$A$77,G2043=账期!$A$76,G2043=账期!$A$79,G2043=账期!$A$80,G2043=账期!$A$81,G2043=账期!$A$83,G2043=账期!$A$85,G2043=账期!$A$87,G2043=账期!$A$89,G2043=账期!$A$91),60,IF(OR(G2043=账期!$A$93,G2043=账期!$A$94,G2043=账期!$A$95,G2043=账期!$A$96,G2043=账期!$A$98,G2043=账期!$A$99,G2043=账期!$A$101,G2043=账期!$A$102),90,0)))</f>
        <v>0</v>
      </c>
      <c r="AF2043" s="396"/>
      <c r="AG2043" s="384"/>
      <c r="AH2043" s="396" t="str">
        <f t="shared" si="327"/>
        <v/>
      </c>
    </row>
    <row r="2044" spans="1:34" ht="18" customHeight="1" x14ac:dyDescent="0.25">
      <c r="A2044" s="301" t="str">
        <f t="shared" si="322"/>
        <v/>
      </c>
      <c r="B2044" s="397"/>
      <c r="C2044" s="398"/>
      <c r="D2044" s="399"/>
      <c r="E2044" s="383" t="str">
        <f t="shared" si="325"/>
        <v>C</v>
      </c>
      <c r="F2044" s="383" t="str">
        <f t="shared" si="326"/>
        <v>C</v>
      </c>
      <c r="G2044" s="400"/>
      <c r="H2044" s="385" t="str">
        <f>IF(G2044="","",VLOOKUP(G2044,下拉数据源!J:K,2,0))</f>
        <v/>
      </c>
      <c r="I2044" s="385"/>
      <c r="J2044" s="385"/>
      <c r="K2044" s="386"/>
      <c r="L2044" s="401"/>
      <c r="M2044" s="384"/>
      <c r="N2044" s="384"/>
      <c r="O2044" s="384"/>
      <c r="P2044" s="386"/>
      <c r="Q2044" s="387"/>
      <c r="R2044" s="286"/>
      <c r="S2044" s="388">
        <f t="shared" si="323"/>
        <v>0</v>
      </c>
      <c r="T2044" s="389"/>
      <c r="U2044" s="389">
        <f t="shared" si="328"/>
        <v>0</v>
      </c>
      <c r="V2044" s="451"/>
      <c r="W2044" s="452"/>
      <c r="X2044" s="386"/>
      <c r="Y2044" s="390"/>
      <c r="Z2044" s="391"/>
      <c r="AA2044" s="392"/>
      <c r="AB2044" s="393"/>
      <c r="AC2044" s="394"/>
      <c r="AD2044" s="395">
        <f t="shared" si="324"/>
        <v>0</v>
      </c>
      <c r="AE2044" s="396">
        <f>IF(OR(G2044=账期!$A$18,G2044=账期!$A$20,G2044=账期!$A$22,G2044=账期!$A$24,G2044=账期!$A$25,G2044=账期!$A$27,G2044=账期!$A$26,G2044=账期!$A$28,G2044=账期!$A$30,G2044=账期!$A$32,G2044=账期!$A$34,G2044=账期!$A$35,G2044=账期!$A$37,G2044=账期!$A$39,G2044=账期!$A$40,G2044=账期!$A$41,G2044=账期!$A$42,G2044=账期!$A$43,G2044=账期!$A$44,G2044=账期!$A$45,G2044=账期!$A$46,G2044=账期!$A$48,G2044=账期!$A$50,G2044=账期!$A$51,G2044=账期!$A$52,G2044=账期!$A$53,G2044=账期!$A$54,G2044=账期!$A$56,G2044=账期!$A$57,G2044=账期!$A$58,G2044=账期!$A$59,G2044=账期!$A$60,G2044=账期!$A$61,G2044=账期!$A$62,G2044=账期!$A$63,G2044=账期!$A$64,G2044=账期!$A$66,G2044=账期!$A$67,G2044=账期!$A$68,G2044=账期!$A$70,G2044=账期!$A$71),30,IF(OR(G2044=账期!$A$74,G2044=账期!$A$77,G2044=账期!$A$76,G2044=账期!$A$79,G2044=账期!$A$80,G2044=账期!$A$81,G2044=账期!$A$83,G2044=账期!$A$85,G2044=账期!$A$87,G2044=账期!$A$89,G2044=账期!$A$91),60,IF(OR(G2044=账期!$A$93,G2044=账期!$A$94,G2044=账期!$A$95,G2044=账期!$A$96,G2044=账期!$A$98,G2044=账期!$A$99,G2044=账期!$A$101,G2044=账期!$A$102),90,0)))</f>
        <v>0</v>
      </c>
      <c r="AF2044" s="396"/>
      <c r="AG2044" s="384"/>
      <c r="AH2044" s="396" t="str">
        <f t="shared" si="327"/>
        <v/>
      </c>
    </row>
    <row r="2045" spans="1:34" ht="18" customHeight="1" x14ac:dyDescent="0.25">
      <c r="A2045" s="301" t="str">
        <f t="shared" ref="A2045:A2108" si="329">IF(V2045="","",TEXT(V2045,"yyyy年m月"))</f>
        <v/>
      </c>
      <c r="B2045" s="397"/>
      <c r="C2045" s="398"/>
      <c r="D2045" s="399"/>
      <c r="E2045" s="383" t="str">
        <f t="shared" si="325"/>
        <v>C</v>
      </c>
      <c r="F2045" s="383" t="str">
        <f t="shared" si="326"/>
        <v>C</v>
      </c>
      <c r="G2045" s="400"/>
      <c r="H2045" s="385" t="str">
        <f>IF(G2045="","",VLOOKUP(G2045,下拉数据源!J:K,2,0))</f>
        <v/>
      </c>
      <c r="I2045" s="385"/>
      <c r="J2045" s="385"/>
      <c r="K2045" s="386"/>
      <c r="L2045" s="401"/>
      <c r="M2045" s="384"/>
      <c r="N2045" s="384"/>
      <c r="O2045" s="384"/>
      <c r="P2045" s="386"/>
      <c r="Q2045" s="387"/>
      <c r="R2045" s="286"/>
      <c r="S2045" s="388">
        <f t="shared" si="323"/>
        <v>0</v>
      </c>
      <c r="T2045" s="389"/>
      <c r="U2045" s="389">
        <f t="shared" si="328"/>
        <v>0</v>
      </c>
      <c r="V2045" s="451"/>
      <c r="W2045" s="452"/>
      <c r="X2045" s="386"/>
      <c r="Y2045" s="390"/>
      <c r="Z2045" s="391"/>
      <c r="AA2045" s="392"/>
      <c r="AB2045" s="393"/>
      <c r="AC2045" s="394"/>
      <c r="AD2045" s="395">
        <f t="shared" si="324"/>
        <v>0</v>
      </c>
      <c r="AE2045" s="396">
        <f>IF(OR(G2045=账期!$A$18,G2045=账期!$A$20,G2045=账期!$A$22,G2045=账期!$A$24,G2045=账期!$A$25,G2045=账期!$A$27,G2045=账期!$A$26,G2045=账期!$A$28,G2045=账期!$A$30,G2045=账期!$A$32,G2045=账期!$A$34,G2045=账期!$A$35,G2045=账期!$A$37,G2045=账期!$A$39,G2045=账期!$A$40,G2045=账期!$A$41,G2045=账期!$A$42,G2045=账期!$A$43,G2045=账期!$A$44,G2045=账期!$A$45,G2045=账期!$A$46,G2045=账期!$A$48,G2045=账期!$A$50,G2045=账期!$A$51,G2045=账期!$A$52,G2045=账期!$A$53,G2045=账期!$A$54,G2045=账期!$A$56,G2045=账期!$A$57,G2045=账期!$A$58,G2045=账期!$A$59,G2045=账期!$A$60,G2045=账期!$A$61,G2045=账期!$A$62,G2045=账期!$A$63,G2045=账期!$A$64,G2045=账期!$A$66,G2045=账期!$A$67,G2045=账期!$A$68,G2045=账期!$A$70,G2045=账期!$A$71),30,IF(OR(G2045=账期!$A$74,G2045=账期!$A$77,G2045=账期!$A$76,G2045=账期!$A$79,G2045=账期!$A$80,G2045=账期!$A$81,G2045=账期!$A$83,G2045=账期!$A$85,G2045=账期!$A$87,G2045=账期!$A$89,G2045=账期!$A$91),60,IF(OR(G2045=账期!$A$93,G2045=账期!$A$94,G2045=账期!$A$95,G2045=账期!$A$96,G2045=账期!$A$98,G2045=账期!$A$99,G2045=账期!$A$101,G2045=账期!$A$102),90,0)))</f>
        <v>0</v>
      </c>
      <c r="AF2045" s="396"/>
      <c r="AG2045" s="384"/>
      <c r="AH2045" s="396" t="str">
        <f t="shared" si="327"/>
        <v/>
      </c>
    </row>
    <row r="2046" spans="1:34" ht="18" customHeight="1" x14ac:dyDescent="0.25">
      <c r="A2046" s="301" t="str">
        <f t="shared" si="329"/>
        <v/>
      </c>
      <c r="B2046" s="397"/>
      <c r="C2046" s="398"/>
      <c r="D2046" s="399"/>
      <c r="E2046" s="383" t="str">
        <f t="shared" si="325"/>
        <v>C</v>
      </c>
      <c r="F2046" s="383" t="str">
        <f t="shared" si="326"/>
        <v>C</v>
      </c>
      <c r="G2046" s="400"/>
      <c r="H2046" s="385" t="str">
        <f>IF(G2046="","",VLOOKUP(G2046,下拉数据源!J:K,2,0))</f>
        <v/>
      </c>
      <c r="I2046" s="385"/>
      <c r="J2046" s="385"/>
      <c r="K2046" s="386"/>
      <c r="L2046" s="401"/>
      <c r="M2046" s="384"/>
      <c r="N2046" s="384"/>
      <c r="O2046" s="384"/>
      <c r="P2046" s="386"/>
      <c r="Q2046" s="387"/>
      <c r="R2046" s="286"/>
      <c r="S2046" s="388">
        <f t="shared" si="323"/>
        <v>0</v>
      </c>
      <c r="T2046" s="389"/>
      <c r="U2046" s="389">
        <f t="shared" si="328"/>
        <v>0</v>
      </c>
      <c r="V2046" s="451"/>
      <c r="W2046" s="452"/>
      <c r="X2046" s="386"/>
      <c r="Y2046" s="390"/>
      <c r="Z2046" s="391"/>
      <c r="AA2046" s="392"/>
      <c r="AB2046" s="393"/>
      <c r="AC2046" s="394"/>
      <c r="AD2046" s="395">
        <f t="shared" si="324"/>
        <v>0</v>
      </c>
      <c r="AE2046" s="396">
        <f>IF(OR(G2046=账期!$A$18,G2046=账期!$A$20,G2046=账期!$A$22,G2046=账期!$A$24,G2046=账期!$A$25,G2046=账期!$A$27,G2046=账期!$A$26,G2046=账期!$A$28,G2046=账期!$A$30,G2046=账期!$A$32,G2046=账期!$A$34,G2046=账期!$A$35,G2046=账期!$A$37,G2046=账期!$A$39,G2046=账期!$A$40,G2046=账期!$A$41,G2046=账期!$A$42,G2046=账期!$A$43,G2046=账期!$A$44,G2046=账期!$A$45,G2046=账期!$A$46,G2046=账期!$A$48,G2046=账期!$A$50,G2046=账期!$A$51,G2046=账期!$A$52,G2046=账期!$A$53,G2046=账期!$A$54,G2046=账期!$A$56,G2046=账期!$A$57,G2046=账期!$A$58,G2046=账期!$A$59,G2046=账期!$A$60,G2046=账期!$A$61,G2046=账期!$A$62,G2046=账期!$A$63,G2046=账期!$A$64,G2046=账期!$A$66,G2046=账期!$A$67,G2046=账期!$A$68,G2046=账期!$A$70,G2046=账期!$A$71),30,IF(OR(G2046=账期!$A$74,G2046=账期!$A$77,G2046=账期!$A$76,G2046=账期!$A$79,G2046=账期!$A$80,G2046=账期!$A$81,G2046=账期!$A$83,G2046=账期!$A$85,G2046=账期!$A$87,G2046=账期!$A$89,G2046=账期!$A$91),60,IF(OR(G2046=账期!$A$93,G2046=账期!$A$94,G2046=账期!$A$95,G2046=账期!$A$96,G2046=账期!$A$98,G2046=账期!$A$99,G2046=账期!$A$101,G2046=账期!$A$102),90,0)))</f>
        <v>0</v>
      </c>
      <c r="AF2046" s="396"/>
      <c r="AG2046" s="384"/>
      <c r="AH2046" s="396" t="str">
        <f t="shared" si="327"/>
        <v/>
      </c>
    </row>
    <row r="2047" spans="1:34" ht="18" customHeight="1" x14ac:dyDescent="0.25">
      <c r="A2047" s="301" t="str">
        <f t="shared" si="329"/>
        <v/>
      </c>
      <c r="B2047" s="397"/>
      <c r="C2047" s="398"/>
      <c r="D2047" s="399"/>
      <c r="E2047" s="383" t="str">
        <f t="shared" si="325"/>
        <v>C</v>
      </c>
      <c r="F2047" s="383" t="str">
        <f t="shared" si="326"/>
        <v>C</v>
      </c>
      <c r="G2047" s="400"/>
      <c r="H2047" s="385" t="str">
        <f>IF(G2047="","",VLOOKUP(G2047,下拉数据源!J:K,2,0))</f>
        <v/>
      </c>
      <c r="I2047" s="385"/>
      <c r="J2047" s="385"/>
      <c r="K2047" s="386"/>
      <c r="L2047" s="401"/>
      <c r="M2047" s="384"/>
      <c r="N2047" s="384"/>
      <c r="O2047" s="384"/>
      <c r="P2047" s="386"/>
      <c r="Q2047" s="387"/>
      <c r="R2047" s="286"/>
      <c r="S2047" s="388">
        <f t="shared" ref="S2047:S2110" si="330">Q2047*R2047</f>
        <v>0</v>
      </c>
      <c r="T2047" s="389"/>
      <c r="U2047" s="389">
        <f t="shared" si="328"/>
        <v>0</v>
      </c>
      <c r="V2047" s="451"/>
      <c r="W2047" s="452"/>
      <c r="X2047" s="386"/>
      <c r="Y2047" s="390"/>
      <c r="Z2047" s="391"/>
      <c r="AA2047" s="392"/>
      <c r="AB2047" s="393"/>
      <c r="AC2047" s="394"/>
      <c r="AD2047" s="395">
        <f t="shared" si="324"/>
        <v>0</v>
      </c>
      <c r="AE2047" s="396">
        <f>IF(OR(G2047=账期!$A$18,G2047=账期!$A$20,G2047=账期!$A$22,G2047=账期!$A$24,G2047=账期!$A$25,G2047=账期!$A$27,G2047=账期!$A$26,G2047=账期!$A$28,G2047=账期!$A$30,G2047=账期!$A$32,G2047=账期!$A$34,G2047=账期!$A$35,G2047=账期!$A$37,G2047=账期!$A$39,G2047=账期!$A$40,G2047=账期!$A$41,G2047=账期!$A$42,G2047=账期!$A$43,G2047=账期!$A$44,G2047=账期!$A$45,G2047=账期!$A$46,G2047=账期!$A$48,G2047=账期!$A$50,G2047=账期!$A$51,G2047=账期!$A$52,G2047=账期!$A$53,G2047=账期!$A$54,G2047=账期!$A$56,G2047=账期!$A$57,G2047=账期!$A$58,G2047=账期!$A$59,G2047=账期!$A$60,G2047=账期!$A$61,G2047=账期!$A$62,G2047=账期!$A$63,G2047=账期!$A$64,G2047=账期!$A$66,G2047=账期!$A$67,G2047=账期!$A$68,G2047=账期!$A$70,G2047=账期!$A$71),30,IF(OR(G2047=账期!$A$74,G2047=账期!$A$77,G2047=账期!$A$76,G2047=账期!$A$79,G2047=账期!$A$80,G2047=账期!$A$81,G2047=账期!$A$83,G2047=账期!$A$85,G2047=账期!$A$87,G2047=账期!$A$89,G2047=账期!$A$91),60,IF(OR(G2047=账期!$A$93,G2047=账期!$A$94,G2047=账期!$A$95,G2047=账期!$A$96,G2047=账期!$A$98,G2047=账期!$A$99,G2047=账期!$A$101,G2047=账期!$A$102),90,0)))</f>
        <v>0</v>
      </c>
      <c r="AF2047" s="396"/>
      <c r="AG2047" s="384"/>
      <c r="AH2047" s="396" t="str">
        <f t="shared" si="327"/>
        <v/>
      </c>
    </row>
    <row r="2048" spans="1:34" ht="18" customHeight="1" x14ac:dyDescent="0.25">
      <c r="A2048" s="301" t="str">
        <f t="shared" si="329"/>
        <v/>
      </c>
      <c r="B2048" s="397"/>
      <c r="C2048" s="398"/>
      <c r="D2048" s="399"/>
      <c r="E2048" s="383" t="str">
        <f t="shared" si="325"/>
        <v>C</v>
      </c>
      <c r="F2048" s="383" t="str">
        <f t="shared" si="326"/>
        <v>C</v>
      </c>
      <c r="G2048" s="400"/>
      <c r="H2048" s="385" t="str">
        <f>IF(G2048="","",VLOOKUP(G2048,下拉数据源!J:K,2,0))</f>
        <v/>
      </c>
      <c r="I2048" s="385"/>
      <c r="J2048" s="385"/>
      <c r="K2048" s="386"/>
      <c r="L2048" s="401"/>
      <c r="M2048" s="384"/>
      <c r="N2048" s="384"/>
      <c r="O2048" s="384"/>
      <c r="P2048" s="386"/>
      <c r="Q2048" s="387"/>
      <c r="R2048" s="286"/>
      <c r="S2048" s="388">
        <f t="shared" si="330"/>
        <v>0</v>
      </c>
      <c r="T2048" s="389"/>
      <c r="U2048" s="389">
        <f t="shared" si="328"/>
        <v>0</v>
      </c>
      <c r="V2048" s="451"/>
      <c r="W2048" s="452"/>
      <c r="X2048" s="386"/>
      <c r="Y2048" s="390"/>
      <c r="Z2048" s="391"/>
      <c r="AA2048" s="392"/>
      <c r="AB2048" s="393"/>
      <c r="AC2048" s="394"/>
      <c r="AD2048" s="395">
        <f t="shared" ref="AD2048:AD2111" si="331">IF(AE2048&gt;0,(DATE(YEAR(AC2048),MONTH(AC2048)+1,1)-1)+AE2048,AC2048)</f>
        <v>0</v>
      </c>
      <c r="AE2048" s="396">
        <f>IF(OR(G2048=账期!$A$18,G2048=账期!$A$20,G2048=账期!$A$22,G2048=账期!$A$24,G2048=账期!$A$25,G2048=账期!$A$27,G2048=账期!$A$26,G2048=账期!$A$28,G2048=账期!$A$30,G2048=账期!$A$32,G2048=账期!$A$34,G2048=账期!$A$35,G2048=账期!$A$37,G2048=账期!$A$39,G2048=账期!$A$40,G2048=账期!$A$41,G2048=账期!$A$42,G2048=账期!$A$43,G2048=账期!$A$44,G2048=账期!$A$45,G2048=账期!$A$46,G2048=账期!$A$48,G2048=账期!$A$50,G2048=账期!$A$51,G2048=账期!$A$52,G2048=账期!$A$53,G2048=账期!$A$54,G2048=账期!$A$56,G2048=账期!$A$57,G2048=账期!$A$58,G2048=账期!$A$59,G2048=账期!$A$60,G2048=账期!$A$61,G2048=账期!$A$62,G2048=账期!$A$63,G2048=账期!$A$64,G2048=账期!$A$66,G2048=账期!$A$67,G2048=账期!$A$68,G2048=账期!$A$70,G2048=账期!$A$71),30,IF(OR(G2048=账期!$A$74,G2048=账期!$A$77,G2048=账期!$A$76,G2048=账期!$A$79,G2048=账期!$A$80,G2048=账期!$A$81,G2048=账期!$A$83,G2048=账期!$A$85,G2048=账期!$A$87,G2048=账期!$A$89,G2048=账期!$A$91),60,IF(OR(G2048=账期!$A$93,G2048=账期!$A$94,G2048=账期!$A$95,G2048=账期!$A$96,G2048=账期!$A$98,G2048=账期!$A$99,G2048=账期!$A$101,G2048=账期!$A$102),90,0)))</f>
        <v>0</v>
      </c>
      <c r="AF2048" s="396"/>
      <c r="AG2048" s="384"/>
      <c r="AH2048" s="396" t="str">
        <f t="shared" si="327"/>
        <v/>
      </c>
    </row>
    <row r="2049" spans="1:34" ht="18" customHeight="1" x14ac:dyDescent="0.25">
      <c r="A2049" s="301" t="str">
        <f t="shared" si="329"/>
        <v/>
      </c>
      <c r="B2049" s="397"/>
      <c r="C2049" s="398"/>
      <c r="D2049" s="399"/>
      <c r="E2049" s="383" t="str">
        <f t="shared" si="325"/>
        <v>C</v>
      </c>
      <c r="F2049" s="383" t="str">
        <f t="shared" si="326"/>
        <v>C</v>
      </c>
      <c r="G2049" s="400"/>
      <c r="H2049" s="385" t="str">
        <f>IF(G2049="","",VLOOKUP(G2049,下拉数据源!J:K,2,0))</f>
        <v/>
      </c>
      <c r="I2049" s="385"/>
      <c r="J2049" s="385"/>
      <c r="K2049" s="386"/>
      <c r="L2049" s="401"/>
      <c r="M2049" s="384"/>
      <c r="N2049" s="384"/>
      <c r="O2049" s="384"/>
      <c r="P2049" s="386"/>
      <c r="Q2049" s="387"/>
      <c r="R2049" s="286"/>
      <c r="S2049" s="388">
        <f t="shared" si="330"/>
        <v>0</v>
      </c>
      <c r="T2049" s="389"/>
      <c r="U2049" s="389">
        <f t="shared" si="328"/>
        <v>0</v>
      </c>
      <c r="V2049" s="451"/>
      <c r="W2049" s="452"/>
      <c r="X2049" s="386"/>
      <c r="Y2049" s="390"/>
      <c r="Z2049" s="391"/>
      <c r="AA2049" s="392"/>
      <c r="AB2049" s="393"/>
      <c r="AC2049" s="394"/>
      <c r="AD2049" s="395">
        <f t="shared" si="331"/>
        <v>0</v>
      </c>
      <c r="AE2049" s="396">
        <f>IF(OR(G2049=账期!$A$18,G2049=账期!$A$20,G2049=账期!$A$22,G2049=账期!$A$24,G2049=账期!$A$25,G2049=账期!$A$27,G2049=账期!$A$26,G2049=账期!$A$28,G2049=账期!$A$30,G2049=账期!$A$32,G2049=账期!$A$34,G2049=账期!$A$35,G2049=账期!$A$37,G2049=账期!$A$39,G2049=账期!$A$40,G2049=账期!$A$41,G2049=账期!$A$42,G2049=账期!$A$43,G2049=账期!$A$44,G2049=账期!$A$45,G2049=账期!$A$46,G2049=账期!$A$48,G2049=账期!$A$50,G2049=账期!$A$51,G2049=账期!$A$52,G2049=账期!$A$53,G2049=账期!$A$54,G2049=账期!$A$56,G2049=账期!$A$57,G2049=账期!$A$58,G2049=账期!$A$59,G2049=账期!$A$60,G2049=账期!$A$61,G2049=账期!$A$62,G2049=账期!$A$63,G2049=账期!$A$64,G2049=账期!$A$66,G2049=账期!$A$67,G2049=账期!$A$68,G2049=账期!$A$70,G2049=账期!$A$71),30,IF(OR(G2049=账期!$A$74,G2049=账期!$A$77,G2049=账期!$A$76,G2049=账期!$A$79,G2049=账期!$A$80,G2049=账期!$A$81,G2049=账期!$A$83,G2049=账期!$A$85,G2049=账期!$A$87,G2049=账期!$A$89,G2049=账期!$A$91),60,IF(OR(G2049=账期!$A$93,G2049=账期!$A$94,G2049=账期!$A$95,G2049=账期!$A$96,G2049=账期!$A$98,G2049=账期!$A$99,G2049=账期!$A$101,G2049=账期!$A$102),90,0)))</f>
        <v>0</v>
      </c>
      <c r="AF2049" s="396"/>
      <c r="AG2049" s="384"/>
      <c r="AH2049" s="396" t="str">
        <f t="shared" si="327"/>
        <v/>
      </c>
    </row>
    <row r="2050" spans="1:34" ht="18" customHeight="1" x14ac:dyDescent="0.25">
      <c r="A2050" s="301" t="str">
        <f t="shared" si="329"/>
        <v/>
      </c>
      <c r="B2050" s="397"/>
      <c r="C2050" s="398"/>
      <c r="D2050" s="399"/>
      <c r="E2050" s="383" t="str">
        <f t="shared" si="325"/>
        <v>C</v>
      </c>
      <c r="F2050" s="383" t="str">
        <f t="shared" si="326"/>
        <v>C</v>
      </c>
      <c r="G2050" s="400"/>
      <c r="H2050" s="385" t="str">
        <f>IF(G2050="","",VLOOKUP(G2050,下拉数据源!J:K,2,0))</f>
        <v/>
      </c>
      <c r="I2050" s="385"/>
      <c r="J2050" s="385"/>
      <c r="K2050" s="386"/>
      <c r="L2050" s="401"/>
      <c r="M2050" s="384"/>
      <c r="N2050" s="384"/>
      <c r="O2050" s="384"/>
      <c r="P2050" s="386"/>
      <c r="Q2050" s="387"/>
      <c r="R2050" s="286"/>
      <c r="S2050" s="388">
        <f t="shared" si="330"/>
        <v>0</v>
      </c>
      <c r="T2050" s="389"/>
      <c r="U2050" s="389">
        <f t="shared" si="328"/>
        <v>0</v>
      </c>
      <c r="V2050" s="451"/>
      <c r="W2050" s="452"/>
      <c r="X2050" s="386"/>
      <c r="Y2050" s="390"/>
      <c r="Z2050" s="391"/>
      <c r="AA2050" s="392"/>
      <c r="AB2050" s="393"/>
      <c r="AC2050" s="394"/>
      <c r="AD2050" s="395">
        <f t="shared" si="331"/>
        <v>0</v>
      </c>
      <c r="AE2050" s="396">
        <f>IF(OR(G2050=账期!$A$18,G2050=账期!$A$20,G2050=账期!$A$22,G2050=账期!$A$24,G2050=账期!$A$25,G2050=账期!$A$27,G2050=账期!$A$26,G2050=账期!$A$28,G2050=账期!$A$30,G2050=账期!$A$32,G2050=账期!$A$34,G2050=账期!$A$35,G2050=账期!$A$37,G2050=账期!$A$39,G2050=账期!$A$40,G2050=账期!$A$41,G2050=账期!$A$42,G2050=账期!$A$43,G2050=账期!$A$44,G2050=账期!$A$45,G2050=账期!$A$46,G2050=账期!$A$48,G2050=账期!$A$50,G2050=账期!$A$51,G2050=账期!$A$52,G2050=账期!$A$53,G2050=账期!$A$54,G2050=账期!$A$56,G2050=账期!$A$57,G2050=账期!$A$58,G2050=账期!$A$59,G2050=账期!$A$60,G2050=账期!$A$61,G2050=账期!$A$62,G2050=账期!$A$63,G2050=账期!$A$64,G2050=账期!$A$66,G2050=账期!$A$67,G2050=账期!$A$68,G2050=账期!$A$70,G2050=账期!$A$71),30,IF(OR(G2050=账期!$A$74,G2050=账期!$A$77,G2050=账期!$A$76,G2050=账期!$A$79,G2050=账期!$A$80,G2050=账期!$A$81,G2050=账期!$A$83,G2050=账期!$A$85,G2050=账期!$A$87,G2050=账期!$A$89,G2050=账期!$A$91),60,IF(OR(G2050=账期!$A$93,G2050=账期!$A$94,G2050=账期!$A$95,G2050=账期!$A$96,G2050=账期!$A$98,G2050=账期!$A$99,G2050=账期!$A$101,G2050=账期!$A$102),90,0)))</f>
        <v>0</v>
      </c>
      <c r="AF2050" s="396"/>
      <c r="AG2050" s="384"/>
      <c r="AH2050" s="396" t="str">
        <f t="shared" si="327"/>
        <v/>
      </c>
    </row>
    <row r="2051" spans="1:34" ht="18" customHeight="1" x14ac:dyDescent="0.25">
      <c r="A2051" s="301" t="str">
        <f t="shared" si="329"/>
        <v/>
      </c>
      <c r="B2051" s="397"/>
      <c r="C2051" s="398"/>
      <c r="D2051" s="399"/>
      <c r="E2051" s="383" t="str">
        <f t="shared" si="325"/>
        <v>C</v>
      </c>
      <c r="F2051" s="383" t="str">
        <f t="shared" si="326"/>
        <v>C</v>
      </c>
      <c r="G2051" s="400"/>
      <c r="H2051" s="385" t="str">
        <f>IF(G2051="","",VLOOKUP(G2051,下拉数据源!J:K,2,0))</f>
        <v/>
      </c>
      <c r="I2051" s="385"/>
      <c r="J2051" s="385"/>
      <c r="K2051" s="386"/>
      <c r="L2051" s="401"/>
      <c r="M2051" s="384"/>
      <c r="N2051" s="384"/>
      <c r="O2051" s="384"/>
      <c r="P2051" s="386"/>
      <c r="Q2051" s="387"/>
      <c r="R2051" s="286"/>
      <c r="S2051" s="388">
        <f t="shared" si="330"/>
        <v>0</v>
      </c>
      <c r="T2051" s="389"/>
      <c r="U2051" s="389">
        <f t="shared" si="328"/>
        <v>0</v>
      </c>
      <c r="V2051" s="451"/>
      <c r="W2051" s="452"/>
      <c r="X2051" s="386"/>
      <c r="Y2051" s="390"/>
      <c r="Z2051" s="391"/>
      <c r="AA2051" s="392"/>
      <c r="AB2051" s="393"/>
      <c r="AC2051" s="394"/>
      <c r="AD2051" s="395">
        <f t="shared" si="331"/>
        <v>0</v>
      </c>
      <c r="AE2051" s="396">
        <f>IF(OR(G2051=账期!$A$18,G2051=账期!$A$20,G2051=账期!$A$22,G2051=账期!$A$24,G2051=账期!$A$25,G2051=账期!$A$27,G2051=账期!$A$26,G2051=账期!$A$28,G2051=账期!$A$30,G2051=账期!$A$32,G2051=账期!$A$34,G2051=账期!$A$35,G2051=账期!$A$37,G2051=账期!$A$39,G2051=账期!$A$40,G2051=账期!$A$41,G2051=账期!$A$42,G2051=账期!$A$43,G2051=账期!$A$44,G2051=账期!$A$45,G2051=账期!$A$46,G2051=账期!$A$48,G2051=账期!$A$50,G2051=账期!$A$51,G2051=账期!$A$52,G2051=账期!$A$53,G2051=账期!$A$54,G2051=账期!$A$56,G2051=账期!$A$57,G2051=账期!$A$58,G2051=账期!$A$59,G2051=账期!$A$60,G2051=账期!$A$61,G2051=账期!$A$62,G2051=账期!$A$63,G2051=账期!$A$64,G2051=账期!$A$66,G2051=账期!$A$67,G2051=账期!$A$68,G2051=账期!$A$70,G2051=账期!$A$71),30,IF(OR(G2051=账期!$A$74,G2051=账期!$A$77,G2051=账期!$A$76,G2051=账期!$A$79,G2051=账期!$A$80,G2051=账期!$A$81,G2051=账期!$A$83,G2051=账期!$A$85,G2051=账期!$A$87,G2051=账期!$A$89,G2051=账期!$A$91),60,IF(OR(G2051=账期!$A$93,G2051=账期!$A$94,G2051=账期!$A$95,G2051=账期!$A$96,G2051=账期!$A$98,G2051=账期!$A$99,G2051=账期!$A$101,G2051=账期!$A$102),90,0)))</f>
        <v>0</v>
      </c>
      <c r="AF2051" s="396"/>
      <c r="AG2051" s="384"/>
      <c r="AH2051" s="396" t="str">
        <f t="shared" si="327"/>
        <v/>
      </c>
    </row>
    <row r="2052" spans="1:34" ht="18" customHeight="1" x14ac:dyDescent="0.25">
      <c r="A2052" s="301" t="str">
        <f t="shared" si="329"/>
        <v/>
      </c>
      <c r="B2052" s="397"/>
      <c r="C2052" s="398"/>
      <c r="D2052" s="399"/>
      <c r="E2052" s="383" t="str">
        <f t="shared" si="325"/>
        <v>C</v>
      </c>
      <c r="F2052" s="383" t="str">
        <f t="shared" si="326"/>
        <v>C</v>
      </c>
      <c r="G2052" s="400"/>
      <c r="H2052" s="385" t="str">
        <f>IF(G2052="","",VLOOKUP(G2052,下拉数据源!J:K,2,0))</f>
        <v/>
      </c>
      <c r="I2052" s="385"/>
      <c r="J2052" s="385"/>
      <c r="K2052" s="386"/>
      <c r="L2052" s="401"/>
      <c r="M2052" s="384"/>
      <c r="N2052" s="384"/>
      <c r="O2052" s="384"/>
      <c r="P2052" s="386"/>
      <c r="Q2052" s="387"/>
      <c r="R2052" s="286"/>
      <c r="S2052" s="388">
        <f t="shared" si="330"/>
        <v>0</v>
      </c>
      <c r="T2052" s="389"/>
      <c r="U2052" s="389">
        <f t="shared" si="328"/>
        <v>0</v>
      </c>
      <c r="V2052" s="451"/>
      <c r="W2052" s="452"/>
      <c r="X2052" s="386"/>
      <c r="Y2052" s="390"/>
      <c r="Z2052" s="391"/>
      <c r="AA2052" s="392"/>
      <c r="AB2052" s="393"/>
      <c r="AC2052" s="394"/>
      <c r="AD2052" s="395">
        <f t="shared" si="331"/>
        <v>0</v>
      </c>
      <c r="AE2052" s="396">
        <f>IF(OR(G2052=账期!$A$18,G2052=账期!$A$20,G2052=账期!$A$22,G2052=账期!$A$24,G2052=账期!$A$25,G2052=账期!$A$27,G2052=账期!$A$26,G2052=账期!$A$28,G2052=账期!$A$30,G2052=账期!$A$32,G2052=账期!$A$34,G2052=账期!$A$35,G2052=账期!$A$37,G2052=账期!$A$39,G2052=账期!$A$40,G2052=账期!$A$41,G2052=账期!$A$42,G2052=账期!$A$43,G2052=账期!$A$44,G2052=账期!$A$45,G2052=账期!$A$46,G2052=账期!$A$48,G2052=账期!$A$50,G2052=账期!$A$51,G2052=账期!$A$52,G2052=账期!$A$53,G2052=账期!$A$54,G2052=账期!$A$56,G2052=账期!$A$57,G2052=账期!$A$58,G2052=账期!$A$59,G2052=账期!$A$60,G2052=账期!$A$61,G2052=账期!$A$62,G2052=账期!$A$63,G2052=账期!$A$64,G2052=账期!$A$66,G2052=账期!$A$67,G2052=账期!$A$68,G2052=账期!$A$70,G2052=账期!$A$71),30,IF(OR(G2052=账期!$A$74,G2052=账期!$A$77,G2052=账期!$A$76,G2052=账期!$A$79,G2052=账期!$A$80,G2052=账期!$A$81,G2052=账期!$A$83,G2052=账期!$A$85,G2052=账期!$A$87,G2052=账期!$A$89,G2052=账期!$A$91),60,IF(OR(G2052=账期!$A$93,G2052=账期!$A$94,G2052=账期!$A$95,G2052=账期!$A$96,G2052=账期!$A$98,G2052=账期!$A$99,G2052=账期!$A$101,G2052=账期!$A$102),90,0)))</f>
        <v>0</v>
      </c>
      <c r="AF2052" s="396"/>
      <c r="AG2052" s="384"/>
      <c r="AH2052" s="396" t="str">
        <f t="shared" si="327"/>
        <v/>
      </c>
    </row>
    <row r="2053" spans="1:34" ht="18" customHeight="1" x14ac:dyDescent="0.25">
      <c r="A2053" s="301" t="str">
        <f t="shared" si="329"/>
        <v/>
      </c>
      <c r="B2053" s="397"/>
      <c r="C2053" s="398"/>
      <c r="D2053" s="399"/>
      <c r="E2053" s="383" t="str">
        <f t="shared" si="325"/>
        <v>C</v>
      </c>
      <c r="F2053" s="383" t="str">
        <f t="shared" si="326"/>
        <v>C</v>
      </c>
      <c r="G2053" s="400"/>
      <c r="H2053" s="385" t="str">
        <f>IF(G2053="","",VLOOKUP(G2053,下拉数据源!J:K,2,0))</f>
        <v/>
      </c>
      <c r="I2053" s="385"/>
      <c r="J2053" s="385"/>
      <c r="K2053" s="386"/>
      <c r="L2053" s="401"/>
      <c r="M2053" s="384"/>
      <c r="N2053" s="384"/>
      <c r="O2053" s="384"/>
      <c r="P2053" s="386"/>
      <c r="Q2053" s="387"/>
      <c r="R2053" s="286"/>
      <c r="S2053" s="388">
        <f t="shared" si="330"/>
        <v>0</v>
      </c>
      <c r="T2053" s="389"/>
      <c r="U2053" s="389">
        <f t="shared" si="328"/>
        <v>0</v>
      </c>
      <c r="V2053" s="451"/>
      <c r="W2053" s="452"/>
      <c r="X2053" s="386"/>
      <c r="Y2053" s="390"/>
      <c r="Z2053" s="391"/>
      <c r="AA2053" s="392"/>
      <c r="AB2053" s="393"/>
      <c r="AC2053" s="394"/>
      <c r="AD2053" s="395">
        <f t="shared" si="331"/>
        <v>0</v>
      </c>
      <c r="AE2053" s="396">
        <f>IF(OR(G2053=账期!$A$18,G2053=账期!$A$20,G2053=账期!$A$22,G2053=账期!$A$24,G2053=账期!$A$25,G2053=账期!$A$27,G2053=账期!$A$26,G2053=账期!$A$28,G2053=账期!$A$30,G2053=账期!$A$32,G2053=账期!$A$34,G2053=账期!$A$35,G2053=账期!$A$37,G2053=账期!$A$39,G2053=账期!$A$40,G2053=账期!$A$41,G2053=账期!$A$42,G2053=账期!$A$43,G2053=账期!$A$44,G2053=账期!$A$45,G2053=账期!$A$46,G2053=账期!$A$48,G2053=账期!$A$50,G2053=账期!$A$51,G2053=账期!$A$52,G2053=账期!$A$53,G2053=账期!$A$54,G2053=账期!$A$56,G2053=账期!$A$57,G2053=账期!$A$58,G2053=账期!$A$59,G2053=账期!$A$60,G2053=账期!$A$61,G2053=账期!$A$62,G2053=账期!$A$63,G2053=账期!$A$64,G2053=账期!$A$66,G2053=账期!$A$67,G2053=账期!$A$68,G2053=账期!$A$70,G2053=账期!$A$71),30,IF(OR(G2053=账期!$A$74,G2053=账期!$A$77,G2053=账期!$A$76,G2053=账期!$A$79,G2053=账期!$A$80,G2053=账期!$A$81,G2053=账期!$A$83,G2053=账期!$A$85,G2053=账期!$A$87,G2053=账期!$A$89,G2053=账期!$A$91),60,IF(OR(G2053=账期!$A$93,G2053=账期!$A$94,G2053=账期!$A$95,G2053=账期!$A$96,G2053=账期!$A$98,G2053=账期!$A$99,G2053=账期!$A$101,G2053=账期!$A$102),90,0)))</f>
        <v>0</v>
      </c>
      <c r="AF2053" s="396"/>
      <c r="AG2053" s="384"/>
      <c r="AH2053" s="396" t="str">
        <f t="shared" si="327"/>
        <v/>
      </c>
    </row>
    <row r="2054" spans="1:34" ht="18" customHeight="1" x14ac:dyDescent="0.25">
      <c r="A2054" s="301" t="str">
        <f t="shared" si="329"/>
        <v/>
      </c>
      <c r="B2054" s="397"/>
      <c r="C2054" s="398"/>
      <c r="D2054" s="399"/>
      <c r="E2054" s="383" t="str">
        <f t="shared" si="325"/>
        <v>C</v>
      </c>
      <c r="F2054" s="383" t="str">
        <f t="shared" si="326"/>
        <v>C</v>
      </c>
      <c r="G2054" s="400"/>
      <c r="H2054" s="385" t="str">
        <f>IF(G2054="","",VLOOKUP(G2054,下拉数据源!J:K,2,0))</f>
        <v/>
      </c>
      <c r="I2054" s="385"/>
      <c r="J2054" s="385"/>
      <c r="K2054" s="386"/>
      <c r="L2054" s="401"/>
      <c r="M2054" s="384"/>
      <c r="N2054" s="384"/>
      <c r="O2054" s="384"/>
      <c r="P2054" s="386"/>
      <c r="Q2054" s="387"/>
      <c r="R2054" s="286"/>
      <c r="S2054" s="388">
        <f t="shared" si="330"/>
        <v>0</v>
      </c>
      <c r="T2054" s="389"/>
      <c r="U2054" s="389">
        <f t="shared" si="328"/>
        <v>0</v>
      </c>
      <c r="V2054" s="451"/>
      <c r="W2054" s="452"/>
      <c r="X2054" s="386"/>
      <c r="Y2054" s="390"/>
      <c r="Z2054" s="391"/>
      <c r="AA2054" s="392"/>
      <c r="AB2054" s="393"/>
      <c r="AC2054" s="394"/>
      <c r="AD2054" s="395">
        <f t="shared" si="331"/>
        <v>0</v>
      </c>
      <c r="AE2054" s="396">
        <f>IF(OR(G2054=账期!$A$18,G2054=账期!$A$20,G2054=账期!$A$22,G2054=账期!$A$24,G2054=账期!$A$25,G2054=账期!$A$27,G2054=账期!$A$26,G2054=账期!$A$28,G2054=账期!$A$30,G2054=账期!$A$32,G2054=账期!$A$34,G2054=账期!$A$35,G2054=账期!$A$37,G2054=账期!$A$39,G2054=账期!$A$40,G2054=账期!$A$41,G2054=账期!$A$42,G2054=账期!$A$43,G2054=账期!$A$44,G2054=账期!$A$45,G2054=账期!$A$46,G2054=账期!$A$48,G2054=账期!$A$50,G2054=账期!$A$51,G2054=账期!$A$52,G2054=账期!$A$53,G2054=账期!$A$54,G2054=账期!$A$56,G2054=账期!$A$57,G2054=账期!$A$58,G2054=账期!$A$59,G2054=账期!$A$60,G2054=账期!$A$61,G2054=账期!$A$62,G2054=账期!$A$63,G2054=账期!$A$64,G2054=账期!$A$66,G2054=账期!$A$67,G2054=账期!$A$68,G2054=账期!$A$70,G2054=账期!$A$71),30,IF(OR(G2054=账期!$A$74,G2054=账期!$A$77,G2054=账期!$A$76,G2054=账期!$A$79,G2054=账期!$A$80,G2054=账期!$A$81,G2054=账期!$A$83,G2054=账期!$A$85,G2054=账期!$A$87,G2054=账期!$A$89,G2054=账期!$A$91),60,IF(OR(G2054=账期!$A$93,G2054=账期!$A$94,G2054=账期!$A$95,G2054=账期!$A$96,G2054=账期!$A$98,G2054=账期!$A$99,G2054=账期!$A$101,G2054=账期!$A$102),90,0)))</f>
        <v>0</v>
      </c>
      <c r="AF2054" s="396"/>
      <c r="AG2054" s="384"/>
      <c r="AH2054" s="396" t="str">
        <f t="shared" si="327"/>
        <v/>
      </c>
    </row>
    <row r="2055" spans="1:34" ht="18" customHeight="1" x14ac:dyDescent="0.25">
      <c r="A2055" s="301" t="str">
        <f t="shared" si="329"/>
        <v/>
      </c>
      <c r="B2055" s="397"/>
      <c r="C2055" s="398"/>
      <c r="D2055" s="399"/>
      <c r="E2055" s="383" t="str">
        <f t="shared" si="325"/>
        <v>C</v>
      </c>
      <c r="F2055" s="383" t="str">
        <f t="shared" si="326"/>
        <v>C</v>
      </c>
      <c r="G2055" s="400"/>
      <c r="H2055" s="385" t="str">
        <f>IF(G2055="","",VLOOKUP(G2055,下拉数据源!J:K,2,0))</f>
        <v/>
      </c>
      <c r="I2055" s="385"/>
      <c r="J2055" s="385"/>
      <c r="K2055" s="386"/>
      <c r="L2055" s="401"/>
      <c r="M2055" s="384"/>
      <c r="N2055" s="384"/>
      <c r="O2055" s="384"/>
      <c r="P2055" s="386"/>
      <c r="Q2055" s="387"/>
      <c r="R2055" s="286"/>
      <c r="S2055" s="388">
        <f t="shared" si="330"/>
        <v>0</v>
      </c>
      <c r="T2055" s="389"/>
      <c r="U2055" s="389">
        <f t="shared" si="328"/>
        <v>0</v>
      </c>
      <c r="V2055" s="451"/>
      <c r="W2055" s="452"/>
      <c r="X2055" s="386"/>
      <c r="Y2055" s="390"/>
      <c r="Z2055" s="391"/>
      <c r="AA2055" s="392"/>
      <c r="AB2055" s="393"/>
      <c r="AC2055" s="394"/>
      <c r="AD2055" s="395">
        <f t="shared" si="331"/>
        <v>0</v>
      </c>
      <c r="AE2055" s="396">
        <f>IF(OR(G2055=账期!$A$18,G2055=账期!$A$20,G2055=账期!$A$22,G2055=账期!$A$24,G2055=账期!$A$25,G2055=账期!$A$27,G2055=账期!$A$26,G2055=账期!$A$28,G2055=账期!$A$30,G2055=账期!$A$32,G2055=账期!$A$34,G2055=账期!$A$35,G2055=账期!$A$37,G2055=账期!$A$39,G2055=账期!$A$40,G2055=账期!$A$41,G2055=账期!$A$42,G2055=账期!$A$43,G2055=账期!$A$44,G2055=账期!$A$45,G2055=账期!$A$46,G2055=账期!$A$48,G2055=账期!$A$50,G2055=账期!$A$51,G2055=账期!$A$52,G2055=账期!$A$53,G2055=账期!$A$54,G2055=账期!$A$56,G2055=账期!$A$57,G2055=账期!$A$58,G2055=账期!$A$59,G2055=账期!$A$60,G2055=账期!$A$61,G2055=账期!$A$62,G2055=账期!$A$63,G2055=账期!$A$64,G2055=账期!$A$66,G2055=账期!$A$67,G2055=账期!$A$68,G2055=账期!$A$70,G2055=账期!$A$71),30,IF(OR(G2055=账期!$A$74,G2055=账期!$A$77,G2055=账期!$A$76,G2055=账期!$A$79,G2055=账期!$A$80,G2055=账期!$A$81,G2055=账期!$A$83,G2055=账期!$A$85,G2055=账期!$A$87,G2055=账期!$A$89,G2055=账期!$A$91),60,IF(OR(G2055=账期!$A$93,G2055=账期!$A$94,G2055=账期!$A$95,G2055=账期!$A$96,G2055=账期!$A$98,G2055=账期!$A$99,G2055=账期!$A$101,G2055=账期!$A$102),90,0)))</f>
        <v>0</v>
      </c>
      <c r="AF2055" s="396"/>
      <c r="AG2055" s="384"/>
      <c r="AH2055" s="396" t="str">
        <f t="shared" si="327"/>
        <v/>
      </c>
    </row>
    <row r="2056" spans="1:34" ht="18" customHeight="1" x14ac:dyDescent="0.25">
      <c r="A2056" s="301" t="str">
        <f t="shared" si="329"/>
        <v/>
      </c>
      <c r="B2056" s="397"/>
      <c r="C2056" s="398"/>
      <c r="D2056" s="399"/>
      <c r="E2056" s="383" t="str">
        <f t="shared" si="325"/>
        <v>C</v>
      </c>
      <c r="F2056" s="383" t="str">
        <f t="shared" si="326"/>
        <v>C</v>
      </c>
      <c r="G2056" s="400"/>
      <c r="H2056" s="385" t="str">
        <f>IF(G2056="","",VLOOKUP(G2056,下拉数据源!J:K,2,0))</f>
        <v/>
      </c>
      <c r="I2056" s="385"/>
      <c r="J2056" s="385"/>
      <c r="K2056" s="386"/>
      <c r="L2056" s="401"/>
      <c r="M2056" s="384"/>
      <c r="N2056" s="384"/>
      <c r="O2056" s="384"/>
      <c r="P2056" s="386"/>
      <c r="Q2056" s="387"/>
      <c r="R2056" s="286"/>
      <c r="S2056" s="388">
        <f t="shared" si="330"/>
        <v>0</v>
      </c>
      <c r="T2056" s="389"/>
      <c r="U2056" s="389">
        <f t="shared" si="328"/>
        <v>0</v>
      </c>
      <c r="V2056" s="451"/>
      <c r="W2056" s="452"/>
      <c r="X2056" s="386"/>
      <c r="Y2056" s="390"/>
      <c r="Z2056" s="391"/>
      <c r="AA2056" s="392"/>
      <c r="AB2056" s="393"/>
      <c r="AC2056" s="394"/>
      <c r="AD2056" s="395">
        <f t="shared" si="331"/>
        <v>0</v>
      </c>
      <c r="AE2056" s="396">
        <f>IF(OR(G2056=账期!$A$18,G2056=账期!$A$20,G2056=账期!$A$22,G2056=账期!$A$24,G2056=账期!$A$25,G2056=账期!$A$27,G2056=账期!$A$26,G2056=账期!$A$28,G2056=账期!$A$30,G2056=账期!$A$32,G2056=账期!$A$34,G2056=账期!$A$35,G2056=账期!$A$37,G2056=账期!$A$39,G2056=账期!$A$40,G2056=账期!$A$41,G2056=账期!$A$42,G2056=账期!$A$43,G2056=账期!$A$44,G2056=账期!$A$45,G2056=账期!$A$46,G2056=账期!$A$48,G2056=账期!$A$50,G2056=账期!$A$51,G2056=账期!$A$52,G2056=账期!$A$53,G2056=账期!$A$54,G2056=账期!$A$56,G2056=账期!$A$57,G2056=账期!$A$58,G2056=账期!$A$59,G2056=账期!$A$60,G2056=账期!$A$61,G2056=账期!$A$62,G2056=账期!$A$63,G2056=账期!$A$64,G2056=账期!$A$66,G2056=账期!$A$67,G2056=账期!$A$68,G2056=账期!$A$70,G2056=账期!$A$71),30,IF(OR(G2056=账期!$A$74,G2056=账期!$A$77,G2056=账期!$A$76,G2056=账期!$A$79,G2056=账期!$A$80,G2056=账期!$A$81,G2056=账期!$A$83,G2056=账期!$A$85,G2056=账期!$A$87,G2056=账期!$A$89,G2056=账期!$A$91),60,IF(OR(G2056=账期!$A$93,G2056=账期!$A$94,G2056=账期!$A$95,G2056=账期!$A$96,G2056=账期!$A$98,G2056=账期!$A$99,G2056=账期!$A$101,G2056=账期!$A$102),90,0)))</f>
        <v>0</v>
      </c>
      <c r="AF2056" s="396"/>
      <c r="AG2056" s="384"/>
      <c r="AH2056" s="396" t="str">
        <f t="shared" si="327"/>
        <v/>
      </c>
    </row>
    <row r="2057" spans="1:34" ht="18" customHeight="1" x14ac:dyDescent="0.25">
      <c r="A2057" s="301" t="str">
        <f t="shared" si="329"/>
        <v/>
      </c>
      <c r="B2057" s="397"/>
      <c r="C2057" s="398"/>
      <c r="D2057" s="399"/>
      <c r="E2057" s="383" t="str">
        <f t="shared" si="325"/>
        <v>C</v>
      </c>
      <c r="F2057" s="383" t="str">
        <f t="shared" si="326"/>
        <v>C</v>
      </c>
      <c r="G2057" s="400"/>
      <c r="H2057" s="385" t="str">
        <f>IF(G2057="","",VLOOKUP(G2057,下拉数据源!J:K,2,0))</f>
        <v/>
      </c>
      <c r="I2057" s="385"/>
      <c r="J2057" s="385"/>
      <c r="K2057" s="386"/>
      <c r="L2057" s="401"/>
      <c r="M2057" s="384"/>
      <c r="N2057" s="384"/>
      <c r="O2057" s="384"/>
      <c r="P2057" s="386"/>
      <c r="Q2057" s="387"/>
      <c r="R2057" s="286"/>
      <c r="S2057" s="388">
        <f t="shared" si="330"/>
        <v>0</v>
      </c>
      <c r="T2057" s="389"/>
      <c r="U2057" s="389">
        <f t="shared" si="328"/>
        <v>0</v>
      </c>
      <c r="V2057" s="451"/>
      <c r="W2057" s="452"/>
      <c r="X2057" s="386"/>
      <c r="Y2057" s="390"/>
      <c r="Z2057" s="391"/>
      <c r="AA2057" s="392"/>
      <c r="AB2057" s="393"/>
      <c r="AC2057" s="394"/>
      <c r="AD2057" s="395">
        <f t="shared" si="331"/>
        <v>0</v>
      </c>
      <c r="AE2057" s="396">
        <f>IF(OR(G2057=账期!$A$18,G2057=账期!$A$20,G2057=账期!$A$22,G2057=账期!$A$24,G2057=账期!$A$25,G2057=账期!$A$27,G2057=账期!$A$26,G2057=账期!$A$28,G2057=账期!$A$30,G2057=账期!$A$32,G2057=账期!$A$34,G2057=账期!$A$35,G2057=账期!$A$37,G2057=账期!$A$39,G2057=账期!$A$40,G2057=账期!$A$41,G2057=账期!$A$42,G2057=账期!$A$43,G2057=账期!$A$44,G2057=账期!$A$45,G2057=账期!$A$46,G2057=账期!$A$48,G2057=账期!$A$50,G2057=账期!$A$51,G2057=账期!$A$52,G2057=账期!$A$53,G2057=账期!$A$54,G2057=账期!$A$56,G2057=账期!$A$57,G2057=账期!$A$58,G2057=账期!$A$59,G2057=账期!$A$60,G2057=账期!$A$61,G2057=账期!$A$62,G2057=账期!$A$63,G2057=账期!$A$64,G2057=账期!$A$66,G2057=账期!$A$67,G2057=账期!$A$68,G2057=账期!$A$70,G2057=账期!$A$71),30,IF(OR(G2057=账期!$A$74,G2057=账期!$A$77,G2057=账期!$A$76,G2057=账期!$A$79,G2057=账期!$A$80,G2057=账期!$A$81,G2057=账期!$A$83,G2057=账期!$A$85,G2057=账期!$A$87,G2057=账期!$A$89,G2057=账期!$A$91),60,IF(OR(G2057=账期!$A$93,G2057=账期!$A$94,G2057=账期!$A$95,G2057=账期!$A$96,G2057=账期!$A$98,G2057=账期!$A$99,G2057=账期!$A$101,G2057=账期!$A$102),90,0)))</f>
        <v>0</v>
      </c>
      <c r="AF2057" s="396"/>
      <c r="AG2057" s="384"/>
      <c r="AH2057" s="396" t="str">
        <f t="shared" si="327"/>
        <v/>
      </c>
    </row>
    <row r="2058" spans="1:34" ht="18" customHeight="1" x14ac:dyDescent="0.25">
      <c r="A2058" s="301" t="str">
        <f t="shared" si="329"/>
        <v/>
      </c>
      <c r="B2058" s="397"/>
      <c r="C2058" s="398"/>
      <c r="D2058" s="399"/>
      <c r="E2058" s="383" t="str">
        <f t="shared" si="325"/>
        <v>C</v>
      </c>
      <c r="F2058" s="383" t="str">
        <f t="shared" si="326"/>
        <v>C</v>
      </c>
      <c r="G2058" s="400"/>
      <c r="H2058" s="385" t="str">
        <f>IF(G2058="","",VLOOKUP(G2058,下拉数据源!J:K,2,0))</f>
        <v/>
      </c>
      <c r="I2058" s="385"/>
      <c r="J2058" s="385"/>
      <c r="K2058" s="386"/>
      <c r="L2058" s="401"/>
      <c r="M2058" s="384"/>
      <c r="N2058" s="384"/>
      <c r="O2058" s="384"/>
      <c r="P2058" s="386"/>
      <c r="Q2058" s="387"/>
      <c r="R2058" s="286"/>
      <c r="S2058" s="388">
        <f t="shared" si="330"/>
        <v>0</v>
      </c>
      <c r="T2058" s="389"/>
      <c r="U2058" s="389">
        <f t="shared" si="328"/>
        <v>0</v>
      </c>
      <c r="V2058" s="451"/>
      <c r="W2058" s="452"/>
      <c r="X2058" s="386"/>
      <c r="Y2058" s="390"/>
      <c r="Z2058" s="391"/>
      <c r="AA2058" s="392"/>
      <c r="AB2058" s="393"/>
      <c r="AC2058" s="394"/>
      <c r="AD2058" s="395">
        <f t="shared" si="331"/>
        <v>0</v>
      </c>
      <c r="AE2058" s="396">
        <f>IF(OR(G2058=账期!$A$18,G2058=账期!$A$20,G2058=账期!$A$22,G2058=账期!$A$24,G2058=账期!$A$25,G2058=账期!$A$27,G2058=账期!$A$26,G2058=账期!$A$28,G2058=账期!$A$30,G2058=账期!$A$32,G2058=账期!$A$34,G2058=账期!$A$35,G2058=账期!$A$37,G2058=账期!$A$39,G2058=账期!$A$40,G2058=账期!$A$41,G2058=账期!$A$42,G2058=账期!$A$43,G2058=账期!$A$44,G2058=账期!$A$45,G2058=账期!$A$46,G2058=账期!$A$48,G2058=账期!$A$50,G2058=账期!$A$51,G2058=账期!$A$52,G2058=账期!$A$53,G2058=账期!$A$54,G2058=账期!$A$56,G2058=账期!$A$57,G2058=账期!$A$58,G2058=账期!$A$59,G2058=账期!$A$60,G2058=账期!$A$61,G2058=账期!$A$62,G2058=账期!$A$63,G2058=账期!$A$64,G2058=账期!$A$66,G2058=账期!$A$67,G2058=账期!$A$68,G2058=账期!$A$70,G2058=账期!$A$71),30,IF(OR(G2058=账期!$A$74,G2058=账期!$A$77,G2058=账期!$A$76,G2058=账期!$A$79,G2058=账期!$A$80,G2058=账期!$A$81,G2058=账期!$A$83,G2058=账期!$A$85,G2058=账期!$A$87,G2058=账期!$A$89,G2058=账期!$A$91),60,IF(OR(G2058=账期!$A$93,G2058=账期!$A$94,G2058=账期!$A$95,G2058=账期!$A$96,G2058=账期!$A$98,G2058=账期!$A$99,G2058=账期!$A$101,G2058=账期!$A$102),90,0)))</f>
        <v>0</v>
      </c>
      <c r="AF2058" s="396"/>
      <c r="AG2058" s="384"/>
      <c r="AH2058" s="396" t="str">
        <f t="shared" si="327"/>
        <v/>
      </c>
    </row>
    <row r="2059" spans="1:34" ht="18" customHeight="1" x14ac:dyDescent="0.25">
      <c r="A2059" s="301" t="str">
        <f t="shared" si="329"/>
        <v/>
      </c>
      <c r="B2059" s="397"/>
      <c r="C2059" s="398"/>
      <c r="D2059" s="399"/>
      <c r="E2059" s="383" t="str">
        <f t="shared" si="325"/>
        <v>C</v>
      </c>
      <c r="F2059" s="383" t="str">
        <f t="shared" si="326"/>
        <v>C</v>
      </c>
      <c r="G2059" s="400"/>
      <c r="H2059" s="385" t="str">
        <f>IF(G2059="","",VLOOKUP(G2059,下拉数据源!J:K,2,0))</f>
        <v/>
      </c>
      <c r="I2059" s="385"/>
      <c r="J2059" s="385"/>
      <c r="K2059" s="386"/>
      <c r="L2059" s="401"/>
      <c r="M2059" s="384"/>
      <c r="N2059" s="384"/>
      <c r="O2059" s="384"/>
      <c r="P2059" s="386"/>
      <c r="Q2059" s="387"/>
      <c r="R2059" s="286"/>
      <c r="S2059" s="388">
        <f t="shared" si="330"/>
        <v>0</v>
      </c>
      <c r="T2059" s="389"/>
      <c r="U2059" s="389">
        <f t="shared" si="328"/>
        <v>0</v>
      </c>
      <c r="V2059" s="451"/>
      <c r="W2059" s="452"/>
      <c r="X2059" s="386"/>
      <c r="Y2059" s="390"/>
      <c r="Z2059" s="391"/>
      <c r="AA2059" s="392"/>
      <c r="AB2059" s="393"/>
      <c r="AC2059" s="394"/>
      <c r="AD2059" s="395">
        <f t="shared" si="331"/>
        <v>0</v>
      </c>
      <c r="AE2059" s="396">
        <f>IF(OR(G2059=账期!$A$18,G2059=账期!$A$20,G2059=账期!$A$22,G2059=账期!$A$24,G2059=账期!$A$25,G2059=账期!$A$27,G2059=账期!$A$26,G2059=账期!$A$28,G2059=账期!$A$30,G2059=账期!$A$32,G2059=账期!$A$34,G2059=账期!$A$35,G2059=账期!$A$37,G2059=账期!$A$39,G2059=账期!$A$40,G2059=账期!$A$41,G2059=账期!$A$42,G2059=账期!$A$43,G2059=账期!$A$44,G2059=账期!$A$45,G2059=账期!$A$46,G2059=账期!$A$48,G2059=账期!$A$50,G2059=账期!$A$51,G2059=账期!$A$52,G2059=账期!$A$53,G2059=账期!$A$54,G2059=账期!$A$56,G2059=账期!$A$57,G2059=账期!$A$58,G2059=账期!$A$59,G2059=账期!$A$60,G2059=账期!$A$61,G2059=账期!$A$62,G2059=账期!$A$63,G2059=账期!$A$64,G2059=账期!$A$66,G2059=账期!$A$67,G2059=账期!$A$68,G2059=账期!$A$70,G2059=账期!$A$71),30,IF(OR(G2059=账期!$A$74,G2059=账期!$A$77,G2059=账期!$A$76,G2059=账期!$A$79,G2059=账期!$A$80,G2059=账期!$A$81,G2059=账期!$A$83,G2059=账期!$A$85,G2059=账期!$A$87,G2059=账期!$A$89,G2059=账期!$A$91),60,IF(OR(G2059=账期!$A$93,G2059=账期!$A$94,G2059=账期!$A$95,G2059=账期!$A$96,G2059=账期!$A$98,G2059=账期!$A$99,G2059=账期!$A$101,G2059=账期!$A$102),90,0)))</f>
        <v>0</v>
      </c>
      <c r="AF2059" s="396"/>
      <c r="AG2059" s="384"/>
      <c r="AH2059" s="396" t="str">
        <f t="shared" si="327"/>
        <v/>
      </c>
    </row>
    <row r="2060" spans="1:34" ht="18" customHeight="1" x14ac:dyDescent="0.25">
      <c r="A2060" s="301" t="str">
        <f t="shared" si="329"/>
        <v/>
      </c>
      <c r="B2060" s="397"/>
      <c r="C2060" s="398"/>
      <c r="D2060" s="399"/>
      <c r="E2060" s="383" t="str">
        <f t="shared" si="325"/>
        <v>C</v>
      </c>
      <c r="F2060" s="383" t="str">
        <f t="shared" si="326"/>
        <v>C</v>
      </c>
      <c r="G2060" s="400"/>
      <c r="H2060" s="385" t="str">
        <f>IF(G2060="","",VLOOKUP(G2060,下拉数据源!J:K,2,0))</f>
        <v/>
      </c>
      <c r="I2060" s="385"/>
      <c r="J2060" s="385"/>
      <c r="K2060" s="386"/>
      <c r="L2060" s="401"/>
      <c r="M2060" s="384"/>
      <c r="N2060" s="384"/>
      <c r="O2060" s="384"/>
      <c r="P2060" s="386"/>
      <c r="Q2060" s="387"/>
      <c r="R2060" s="286"/>
      <c r="S2060" s="388">
        <f t="shared" si="330"/>
        <v>0</v>
      </c>
      <c r="T2060" s="389"/>
      <c r="U2060" s="389">
        <f t="shared" si="328"/>
        <v>0</v>
      </c>
      <c r="V2060" s="451"/>
      <c r="W2060" s="452"/>
      <c r="X2060" s="386"/>
      <c r="Y2060" s="390"/>
      <c r="Z2060" s="391"/>
      <c r="AA2060" s="392"/>
      <c r="AB2060" s="393"/>
      <c r="AC2060" s="394"/>
      <c r="AD2060" s="395">
        <f t="shared" si="331"/>
        <v>0</v>
      </c>
      <c r="AE2060" s="396">
        <f>IF(OR(G2060=账期!$A$18,G2060=账期!$A$20,G2060=账期!$A$22,G2060=账期!$A$24,G2060=账期!$A$25,G2060=账期!$A$27,G2060=账期!$A$26,G2060=账期!$A$28,G2060=账期!$A$30,G2060=账期!$A$32,G2060=账期!$A$34,G2060=账期!$A$35,G2060=账期!$A$37,G2060=账期!$A$39,G2060=账期!$A$40,G2060=账期!$A$41,G2060=账期!$A$42,G2060=账期!$A$43,G2060=账期!$A$44,G2060=账期!$A$45,G2060=账期!$A$46,G2060=账期!$A$48,G2060=账期!$A$50,G2060=账期!$A$51,G2060=账期!$A$52,G2060=账期!$A$53,G2060=账期!$A$54,G2060=账期!$A$56,G2060=账期!$A$57,G2060=账期!$A$58,G2060=账期!$A$59,G2060=账期!$A$60,G2060=账期!$A$61,G2060=账期!$A$62,G2060=账期!$A$63,G2060=账期!$A$64,G2060=账期!$A$66,G2060=账期!$A$67,G2060=账期!$A$68,G2060=账期!$A$70,G2060=账期!$A$71),30,IF(OR(G2060=账期!$A$74,G2060=账期!$A$77,G2060=账期!$A$76,G2060=账期!$A$79,G2060=账期!$A$80,G2060=账期!$A$81,G2060=账期!$A$83,G2060=账期!$A$85,G2060=账期!$A$87,G2060=账期!$A$89,G2060=账期!$A$91),60,IF(OR(G2060=账期!$A$93,G2060=账期!$A$94,G2060=账期!$A$95,G2060=账期!$A$96,G2060=账期!$A$98,G2060=账期!$A$99,G2060=账期!$A$101,G2060=账期!$A$102),90,0)))</f>
        <v>0</v>
      </c>
      <c r="AF2060" s="396"/>
      <c r="AG2060" s="384"/>
      <c r="AH2060" s="396" t="str">
        <f t="shared" si="327"/>
        <v/>
      </c>
    </row>
    <row r="2061" spans="1:34" ht="18" customHeight="1" x14ac:dyDescent="0.25">
      <c r="A2061" s="301" t="str">
        <f t="shared" si="329"/>
        <v/>
      </c>
      <c r="B2061" s="397"/>
      <c r="C2061" s="398"/>
      <c r="D2061" s="399"/>
      <c r="E2061" s="383" t="str">
        <f t="shared" si="325"/>
        <v>C</v>
      </c>
      <c r="F2061" s="383" t="str">
        <f t="shared" si="326"/>
        <v>C</v>
      </c>
      <c r="G2061" s="400"/>
      <c r="H2061" s="385" t="str">
        <f>IF(G2061="","",VLOOKUP(G2061,下拉数据源!J:K,2,0))</f>
        <v/>
      </c>
      <c r="I2061" s="385"/>
      <c r="J2061" s="385"/>
      <c r="K2061" s="386"/>
      <c r="L2061" s="401"/>
      <c r="M2061" s="384"/>
      <c r="N2061" s="384"/>
      <c r="O2061" s="384"/>
      <c r="P2061" s="386"/>
      <c r="Q2061" s="387"/>
      <c r="R2061" s="286"/>
      <c r="S2061" s="388">
        <f t="shared" si="330"/>
        <v>0</v>
      </c>
      <c r="T2061" s="389"/>
      <c r="U2061" s="389">
        <f t="shared" si="328"/>
        <v>0</v>
      </c>
      <c r="V2061" s="451"/>
      <c r="W2061" s="452"/>
      <c r="X2061" s="386"/>
      <c r="Y2061" s="390"/>
      <c r="Z2061" s="391"/>
      <c r="AA2061" s="392"/>
      <c r="AB2061" s="393"/>
      <c r="AC2061" s="394"/>
      <c r="AD2061" s="395">
        <f t="shared" si="331"/>
        <v>0</v>
      </c>
      <c r="AE2061" s="396">
        <f>IF(OR(G2061=账期!$A$18,G2061=账期!$A$20,G2061=账期!$A$22,G2061=账期!$A$24,G2061=账期!$A$25,G2061=账期!$A$27,G2061=账期!$A$26,G2061=账期!$A$28,G2061=账期!$A$30,G2061=账期!$A$32,G2061=账期!$A$34,G2061=账期!$A$35,G2061=账期!$A$37,G2061=账期!$A$39,G2061=账期!$A$40,G2061=账期!$A$41,G2061=账期!$A$42,G2061=账期!$A$43,G2061=账期!$A$44,G2061=账期!$A$45,G2061=账期!$A$46,G2061=账期!$A$48,G2061=账期!$A$50,G2061=账期!$A$51,G2061=账期!$A$52,G2061=账期!$A$53,G2061=账期!$A$54,G2061=账期!$A$56,G2061=账期!$A$57,G2061=账期!$A$58,G2061=账期!$A$59,G2061=账期!$A$60,G2061=账期!$A$61,G2061=账期!$A$62,G2061=账期!$A$63,G2061=账期!$A$64,G2061=账期!$A$66,G2061=账期!$A$67,G2061=账期!$A$68,G2061=账期!$A$70,G2061=账期!$A$71),30,IF(OR(G2061=账期!$A$74,G2061=账期!$A$77,G2061=账期!$A$76,G2061=账期!$A$79,G2061=账期!$A$80,G2061=账期!$A$81,G2061=账期!$A$83,G2061=账期!$A$85,G2061=账期!$A$87,G2061=账期!$A$89,G2061=账期!$A$91),60,IF(OR(G2061=账期!$A$93,G2061=账期!$A$94,G2061=账期!$A$95,G2061=账期!$A$96,G2061=账期!$A$98,G2061=账期!$A$99,G2061=账期!$A$101,G2061=账期!$A$102),90,0)))</f>
        <v>0</v>
      </c>
      <c r="AF2061" s="396"/>
      <c r="AG2061" s="384"/>
      <c r="AH2061" s="396" t="str">
        <f t="shared" si="327"/>
        <v/>
      </c>
    </row>
    <row r="2062" spans="1:34" ht="18" customHeight="1" x14ac:dyDescent="0.25">
      <c r="A2062" s="301" t="str">
        <f t="shared" si="329"/>
        <v/>
      </c>
      <c r="B2062" s="397"/>
      <c r="C2062" s="398"/>
      <c r="D2062" s="399"/>
      <c r="E2062" s="383" t="str">
        <f t="shared" si="325"/>
        <v>C</v>
      </c>
      <c r="F2062" s="383" t="str">
        <f t="shared" si="326"/>
        <v>C</v>
      </c>
      <c r="G2062" s="400"/>
      <c r="H2062" s="385" t="str">
        <f>IF(G2062="","",VLOOKUP(G2062,下拉数据源!J:K,2,0))</f>
        <v/>
      </c>
      <c r="I2062" s="385"/>
      <c r="J2062" s="385"/>
      <c r="K2062" s="386"/>
      <c r="L2062" s="401"/>
      <c r="M2062" s="384"/>
      <c r="N2062" s="384"/>
      <c r="O2062" s="384"/>
      <c r="P2062" s="386"/>
      <c r="Q2062" s="387"/>
      <c r="R2062" s="286"/>
      <c r="S2062" s="388">
        <f t="shared" si="330"/>
        <v>0</v>
      </c>
      <c r="T2062" s="389"/>
      <c r="U2062" s="389">
        <f t="shared" si="328"/>
        <v>0</v>
      </c>
      <c r="V2062" s="451"/>
      <c r="W2062" s="452"/>
      <c r="X2062" s="386"/>
      <c r="Y2062" s="390"/>
      <c r="Z2062" s="391"/>
      <c r="AA2062" s="392"/>
      <c r="AB2062" s="393"/>
      <c r="AC2062" s="394"/>
      <c r="AD2062" s="395">
        <f t="shared" si="331"/>
        <v>0</v>
      </c>
      <c r="AE2062" s="396">
        <f>IF(OR(G2062=账期!$A$18,G2062=账期!$A$20,G2062=账期!$A$22,G2062=账期!$A$24,G2062=账期!$A$25,G2062=账期!$A$27,G2062=账期!$A$26,G2062=账期!$A$28,G2062=账期!$A$30,G2062=账期!$A$32,G2062=账期!$A$34,G2062=账期!$A$35,G2062=账期!$A$37,G2062=账期!$A$39,G2062=账期!$A$40,G2062=账期!$A$41,G2062=账期!$A$42,G2062=账期!$A$43,G2062=账期!$A$44,G2062=账期!$A$45,G2062=账期!$A$46,G2062=账期!$A$48,G2062=账期!$A$50,G2062=账期!$A$51,G2062=账期!$A$52,G2062=账期!$A$53,G2062=账期!$A$54,G2062=账期!$A$56,G2062=账期!$A$57,G2062=账期!$A$58,G2062=账期!$A$59,G2062=账期!$A$60,G2062=账期!$A$61,G2062=账期!$A$62,G2062=账期!$A$63,G2062=账期!$A$64,G2062=账期!$A$66,G2062=账期!$A$67,G2062=账期!$A$68,G2062=账期!$A$70,G2062=账期!$A$71),30,IF(OR(G2062=账期!$A$74,G2062=账期!$A$77,G2062=账期!$A$76,G2062=账期!$A$79,G2062=账期!$A$80,G2062=账期!$A$81,G2062=账期!$A$83,G2062=账期!$A$85,G2062=账期!$A$87,G2062=账期!$A$89,G2062=账期!$A$91),60,IF(OR(G2062=账期!$A$93,G2062=账期!$A$94,G2062=账期!$A$95,G2062=账期!$A$96,G2062=账期!$A$98,G2062=账期!$A$99,G2062=账期!$A$101,G2062=账期!$A$102),90,0)))</f>
        <v>0</v>
      </c>
      <c r="AF2062" s="396"/>
      <c r="AG2062" s="384"/>
      <c r="AH2062" s="396" t="str">
        <f t="shared" si="327"/>
        <v/>
      </c>
    </row>
    <row r="2063" spans="1:34" ht="18" customHeight="1" x14ac:dyDescent="0.25">
      <c r="A2063" s="301" t="str">
        <f t="shared" si="329"/>
        <v/>
      </c>
      <c r="B2063" s="397"/>
      <c r="C2063" s="398"/>
      <c r="D2063" s="399"/>
      <c r="E2063" s="383" t="str">
        <f t="shared" si="325"/>
        <v>C</v>
      </c>
      <c r="F2063" s="383" t="str">
        <f t="shared" si="326"/>
        <v>C</v>
      </c>
      <c r="G2063" s="400"/>
      <c r="H2063" s="385" t="str">
        <f>IF(G2063="","",VLOOKUP(G2063,下拉数据源!J:K,2,0))</f>
        <v/>
      </c>
      <c r="I2063" s="385"/>
      <c r="J2063" s="385"/>
      <c r="K2063" s="386"/>
      <c r="L2063" s="401"/>
      <c r="M2063" s="384"/>
      <c r="N2063" s="384"/>
      <c r="O2063" s="384"/>
      <c r="P2063" s="386"/>
      <c r="Q2063" s="387"/>
      <c r="R2063" s="286"/>
      <c r="S2063" s="388">
        <f t="shared" si="330"/>
        <v>0</v>
      </c>
      <c r="T2063" s="389"/>
      <c r="U2063" s="389">
        <f t="shared" si="328"/>
        <v>0</v>
      </c>
      <c r="V2063" s="451"/>
      <c r="W2063" s="452"/>
      <c r="X2063" s="386"/>
      <c r="Y2063" s="390"/>
      <c r="Z2063" s="391"/>
      <c r="AA2063" s="392"/>
      <c r="AB2063" s="393"/>
      <c r="AC2063" s="394"/>
      <c r="AD2063" s="395">
        <f t="shared" si="331"/>
        <v>0</v>
      </c>
      <c r="AE2063" s="396">
        <f>IF(OR(G2063=账期!$A$18,G2063=账期!$A$20,G2063=账期!$A$22,G2063=账期!$A$24,G2063=账期!$A$25,G2063=账期!$A$27,G2063=账期!$A$26,G2063=账期!$A$28,G2063=账期!$A$30,G2063=账期!$A$32,G2063=账期!$A$34,G2063=账期!$A$35,G2063=账期!$A$37,G2063=账期!$A$39,G2063=账期!$A$40,G2063=账期!$A$41,G2063=账期!$A$42,G2063=账期!$A$43,G2063=账期!$A$44,G2063=账期!$A$45,G2063=账期!$A$46,G2063=账期!$A$48,G2063=账期!$A$50,G2063=账期!$A$51,G2063=账期!$A$52,G2063=账期!$A$53,G2063=账期!$A$54,G2063=账期!$A$56,G2063=账期!$A$57,G2063=账期!$A$58,G2063=账期!$A$59,G2063=账期!$A$60,G2063=账期!$A$61,G2063=账期!$A$62,G2063=账期!$A$63,G2063=账期!$A$64,G2063=账期!$A$66,G2063=账期!$A$67,G2063=账期!$A$68,G2063=账期!$A$70,G2063=账期!$A$71),30,IF(OR(G2063=账期!$A$74,G2063=账期!$A$77,G2063=账期!$A$76,G2063=账期!$A$79,G2063=账期!$A$80,G2063=账期!$A$81,G2063=账期!$A$83,G2063=账期!$A$85,G2063=账期!$A$87,G2063=账期!$A$89,G2063=账期!$A$91),60,IF(OR(G2063=账期!$A$93,G2063=账期!$A$94,G2063=账期!$A$95,G2063=账期!$A$96,G2063=账期!$A$98,G2063=账期!$A$99,G2063=账期!$A$101,G2063=账期!$A$102),90,0)))</f>
        <v>0</v>
      </c>
      <c r="AF2063" s="396"/>
      <c r="AG2063" s="384"/>
      <c r="AH2063" s="396" t="str">
        <f t="shared" si="327"/>
        <v/>
      </c>
    </row>
    <row r="2064" spans="1:34" ht="18" customHeight="1" x14ac:dyDescent="0.25">
      <c r="A2064" s="301" t="str">
        <f t="shared" si="329"/>
        <v/>
      </c>
      <c r="B2064" s="397"/>
      <c r="C2064" s="398"/>
      <c r="D2064" s="399"/>
      <c r="E2064" s="383" t="str">
        <f t="shared" si="325"/>
        <v>C</v>
      </c>
      <c r="F2064" s="383" t="str">
        <f t="shared" si="326"/>
        <v>C</v>
      </c>
      <c r="G2064" s="400"/>
      <c r="H2064" s="385" t="str">
        <f>IF(G2064="","",VLOOKUP(G2064,下拉数据源!J:K,2,0))</f>
        <v/>
      </c>
      <c r="I2064" s="385"/>
      <c r="J2064" s="385"/>
      <c r="K2064" s="386"/>
      <c r="L2064" s="401"/>
      <c r="M2064" s="384"/>
      <c r="N2064" s="384"/>
      <c r="O2064" s="384"/>
      <c r="P2064" s="386"/>
      <c r="Q2064" s="387"/>
      <c r="R2064" s="286"/>
      <c r="S2064" s="388">
        <f t="shared" si="330"/>
        <v>0</v>
      </c>
      <c r="T2064" s="389"/>
      <c r="U2064" s="389">
        <f t="shared" si="328"/>
        <v>0</v>
      </c>
      <c r="V2064" s="451"/>
      <c r="W2064" s="452"/>
      <c r="X2064" s="386"/>
      <c r="Y2064" s="390"/>
      <c r="Z2064" s="391"/>
      <c r="AA2064" s="392"/>
      <c r="AB2064" s="393"/>
      <c r="AC2064" s="394"/>
      <c r="AD2064" s="395">
        <f t="shared" si="331"/>
        <v>0</v>
      </c>
      <c r="AE2064" s="396">
        <f>IF(OR(G2064=账期!$A$18,G2064=账期!$A$20,G2064=账期!$A$22,G2064=账期!$A$24,G2064=账期!$A$25,G2064=账期!$A$27,G2064=账期!$A$26,G2064=账期!$A$28,G2064=账期!$A$30,G2064=账期!$A$32,G2064=账期!$A$34,G2064=账期!$A$35,G2064=账期!$A$37,G2064=账期!$A$39,G2064=账期!$A$40,G2064=账期!$A$41,G2064=账期!$A$42,G2064=账期!$A$43,G2064=账期!$A$44,G2064=账期!$A$45,G2064=账期!$A$46,G2064=账期!$A$48,G2064=账期!$A$50,G2064=账期!$A$51,G2064=账期!$A$52,G2064=账期!$A$53,G2064=账期!$A$54,G2064=账期!$A$56,G2064=账期!$A$57,G2064=账期!$A$58,G2064=账期!$A$59,G2064=账期!$A$60,G2064=账期!$A$61,G2064=账期!$A$62,G2064=账期!$A$63,G2064=账期!$A$64,G2064=账期!$A$66,G2064=账期!$A$67,G2064=账期!$A$68,G2064=账期!$A$70,G2064=账期!$A$71),30,IF(OR(G2064=账期!$A$74,G2064=账期!$A$77,G2064=账期!$A$76,G2064=账期!$A$79,G2064=账期!$A$80,G2064=账期!$A$81,G2064=账期!$A$83,G2064=账期!$A$85,G2064=账期!$A$87,G2064=账期!$A$89,G2064=账期!$A$91),60,IF(OR(G2064=账期!$A$93,G2064=账期!$A$94,G2064=账期!$A$95,G2064=账期!$A$96,G2064=账期!$A$98,G2064=账期!$A$99,G2064=账期!$A$101,G2064=账期!$A$102),90,0)))</f>
        <v>0</v>
      </c>
      <c r="AF2064" s="396"/>
      <c r="AG2064" s="384"/>
      <c r="AH2064" s="396" t="str">
        <f t="shared" si="327"/>
        <v/>
      </c>
    </row>
    <row r="2065" spans="1:34" ht="18" customHeight="1" x14ac:dyDescent="0.25">
      <c r="A2065" s="301" t="str">
        <f t="shared" si="329"/>
        <v/>
      </c>
      <c r="B2065" s="397"/>
      <c r="C2065" s="398"/>
      <c r="D2065" s="399"/>
      <c r="E2065" s="383" t="str">
        <f t="shared" si="325"/>
        <v>C</v>
      </c>
      <c r="F2065" s="383" t="str">
        <f t="shared" si="326"/>
        <v>C</v>
      </c>
      <c r="G2065" s="400"/>
      <c r="H2065" s="385" t="str">
        <f>IF(G2065="","",VLOOKUP(G2065,下拉数据源!J:K,2,0))</f>
        <v/>
      </c>
      <c r="I2065" s="385"/>
      <c r="J2065" s="385"/>
      <c r="K2065" s="386"/>
      <c r="L2065" s="401"/>
      <c r="M2065" s="384"/>
      <c r="N2065" s="384"/>
      <c r="O2065" s="384"/>
      <c r="P2065" s="386"/>
      <c r="Q2065" s="387"/>
      <c r="R2065" s="286"/>
      <c r="S2065" s="388">
        <f t="shared" si="330"/>
        <v>0</v>
      </c>
      <c r="T2065" s="389"/>
      <c r="U2065" s="389">
        <f t="shared" si="328"/>
        <v>0</v>
      </c>
      <c r="V2065" s="451"/>
      <c r="W2065" s="452"/>
      <c r="X2065" s="386"/>
      <c r="Y2065" s="390"/>
      <c r="Z2065" s="391"/>
      <c r="AA2065" s="392"/>
      <c r="AB2065" s="393"/>
      <c r="AC2065" s="394"/>
      <c r="AD2065" s="395">
        <f t="shared" si="331"/>
        <v>0</v>
      </c>
      <c r="AE2065" s="396">
        <f>IF(OR(G2065=账期!$A$18,G2065=账期!$A$20,G2065=账期!$A$22,G2065=账期!$A$24,G2065=账期!$A$25,G2065=账期!$A$27,G2065=账期!$A$26,G2065=账期!$A$28,G2065=账期!$A$30,G2065=账期!$A$32,G2065=账期!$A$34,G2065=账期!$A$35,G2065=账期!$A$37,G2065=账期!$A$39,G2065=账期!$A$40,G2065=账期!$A$41,G2065=账期!$A$42,G2065=账期!$A$43,G2065=账期!$A$44,G2065=账期!$A$45,G2065=账期!$A$46,G2065=账期!$A$48,G2065=账期!$A$50,G2065=账期!$A$51,G2065=账期!$A$52,G2065=账期!$A$53,G2065=账期!$A$54,G2065=账期!$A$56,G2065=账期!$A$57,G2065=账期!$A$58,G2065=账期!$A$59,G2065=账期!$A$60,G2065=账期!$A$61,G2065=账期!$A$62,G2065=账期!$A$63,G2065=账期!$A$64,G2065=账期!$A$66,G2065=账期!$A$67,G2065=账期!$A$68,G2065=账期!$A$70,G2065=账期!$A$71),30,IF(OR(G2065=账期!$A$74,G2065=账期!$A$77,G2065=账期!$A$76,G2065=账期!$A$79,G2065=账期!$A$80,G2065=账期!$A$81,G2065=账期!$A$83,G2065=账期!$A$85,G2065=账期!$A$87,G2065=账期!$A$89,G2065=账期!$A$91),60,IF(OR(G2065=账期!$A$93,G2065=账期!$A$94,G2065=账期!$A$95,G2065=账期!$A$96,G2065=账期!$A$98,G2065=账期!$A$99,G2065=账期!$A$101,G2065=账期!$A$102),90,0)))</f>
        <v>0</v>
      </c>
      <c r="AF2065" s="396"/>
      <c r="AG2065" s="384"/>
      <c r="AH2065" s="396" t="str">
        <f t="shared" si="327"/>
        <v/>
      </c>
    </row>
    <row r="2066" spans="1:34" ht="18" customHeight="1" x14ac:dyDescent="0.25">
      <c r="A2066" s="301" t="str">
        <f t="shared" si="329"/>
        <v/>
      </c>
      <c r="B2066" s="397"/>
      <c r="C2066" s="398"/>
      <c r="D2066" s="399"/>
      <c r="E2066" s="383" t="str">
        <f t="shared" si="325"/>
        <v>C</v>
      </c>
      <c r="F2066" s="383" t="str">
        <f t="shared" si="326"/>
        <v>C</v>
      </c>
      <c r="G2066" s="400"/>
      <c r="H2066" s="385" t="str">
        <f>IF(G2066="","",VLOOKUP(G2066,下拉数据源!J:K,2,0))</f>
        <v/>
      </c>
      <c r="I2066" s="385"/>
      <c r="J2066" s="385"/>
      <c r="K2066" s="386"/>
      <c r="L2066" s="401"/>
      <c r="M2066" s="384"/>
      <c r="N2066" s="384"/>
      <c r="O2066" s="384"/>
      <c r="P2066" s="386"/>
      <c r="Q2066" s="387"/>
      <c r="R2066" s="286"/>
      <c r="S2066" s="388">
        <f t="shared" si="330"/>
        <v>0</v>
      </c>
      <c r="T2066" s="389"/>
      <c r="U2066" s="389">
        <f t="shared" si="328"/>
        <v>0</v>
      </c>
      <c r="V2066" s="451"/>
      <c r="W2066" s="452"/>
      <c r="X2066" s="386"/>
      <c r="Y2066" s="390"/>
      <c r="Z2066" s="391"/>
      <c r="AA2066" s="392"/>
      <c r="AB2066" s="393"/>
      <c r="AC2066" s="394"/>
      <c r="AD2066" s="395">
        <f t="shared" si="331"/>
        <v>0</v>
      </c>
      <c r="AE2066" s="396">
        <f>IF(OR(G2066=账期!$A$18,G2066=账期!$A$20,G2066=账期!$A$22,G2066=账期!$A$24,G2066=账期!$A$25,G2066=账期!$A$27,G2066=账期!$A$26,G2066=账期!$A$28,G2066=账期!$A$30,G2066=账期!$A$32,G2066=账期!$A$34,G2066=账期!$A$35,G2066=账期!$A$37,G2066=账期!$A$39,G2066=账期!$A$40,G2066=账期!$A$41,G2066=账期!$A$42,G2066=账期!$A$43,G2066=账期!$A$44,G2066=账期!$A$45,G2066=账期!$A$46,G2066=账期!$A$48,G2066=账期!$A$50,G2066=账期!$A$51,G2066=账期!$A$52,G2066=账期!$A$53,G2066=账期!$A$54,G2066=账期!$A$56,G2066=账期!$A$57,G2066=账期!$A$58,G2066=账期!$A$59,G2066=账期!$A$60,G2066=账期!$A$61,G2066=账期!$A$62,G2066=账期!$A$63,G2066=账期!$A$64,G2066=账期!$A$66,G2066=账期!$A$67,G2066=账期!$A$68,G2066=账期!$A$70,G2066=账期!$A$71),30,IF(OR(G2066=账期!$A$74,G2066=账期!$A$77,G2066=账期!$A$76,G2066=账期!$A$79,G2066=账期!$A$80,G2066=账期!$A$81,G2066=账期!$A$83,G2066=账期!$A$85,G2066=账期!$A$87,G2066=账期!$A$89,G2066=账期!$A$91),60,IF(OR(G2066=账期!$A$93,G2066=账期!$A$94,G2066=账期!$A$95,G2066=账期!$A$96,G2066=账期!$A$98,G2066=账期!$A$99,G2066=账期!$A$101,G2066=账期!$A$102),90,0)))</f>
        <v>0</v>
      </c>
      <c r="AF2066" s="396"/>
      <c r="AG2066" s="384"/>
      <c r="AH2066" s="396" t="str">
        <f t="shared" si="327"/>
        <v/>
      </c>
    </row>
    <row r="2067" spans="1:34" ht="18" customHeight="1" x14ac:dyDescent="0.25">
      <c r="A2067" s="301" t="str">
        <f t="shared" si="329"/>
        <v/>
      </c>
      <c r="B2067" s="397"/>
      <c r="C2067" s="398"/>
      <c r="D2067" s="399"/>
      <c r="E2067" s="383" t="str">
        <f t="shared" si="325"/>
        <v>C</v>
      </c>
      <c r="F2067" s="383" t="str">
        <f t="shared" si="326"/>
        <v>C</v>
      </c>
      <c r="G2067" s="400"/>
      <c r="H2067" s="385" t="str">
        <f>IF(G2067="","",VLOOKUP(G2067,下拉数据源!J:K,2,0))</f>
        <v/>
      </c>
      <c r="I2067" s="385"/>
      <c r="J2067" s="385"/>
      <c r="K2067" s="386"/>
      <c r="L2067" s="401"/>
      <c r="M2067" s="384"/>
      <c r="N2067" s="384"/>
      <c r="O2067" s="384"/>
      <c r="P2067" s="386"/>
      <c r="Q2067" s="387"/>
      <c r="R2067" s="286"/>
      <c r="S2067" s="388">
        <f t="shared" si="330"/>
        <v>0</v>
      </c>
      <c r="T2067" s="389"/>
      <c r="U2067" s="389">
        <f t="shared" si="328"/>
        <v>0</v>
      </c>
      <c r="V2067" s="451"/>
      <c r="W2067" s="452"/>
      <c r="X2067" s="386"/>
      <c r="Y2067" s="390"/>
      <c r="Z2067" s="391"/>
      <c r="AA2067" s="392"/>
      <c r="AB2067" s="393"/>
      <c r="AC2067" s="394"/>
      <c r="AD2067" s="395">
        <f t="shared" si="331"/>
        <v>0</v>
      </c>
      <c r="AE2067" s="396">
        <f>IF(OR(G2067=账期!$A$18,G2067=账期!$A$20,G2067=账期!$A$22,G2067=账期!$A$24,G2067=账期!$A$25,G2067=账期!$A$27,G2067=账期!$A$26,G2067=账期!$A$28,G2067=账期!$A$30,G2067=账期!$A$32,G2067=账期!$A$34,G2067=账期!$A$35,G2067=账期!$A$37,G2067=账期!$A$39,G2067=账期!$A$40,G2067=账期!$A$41,G2067=账期!$A$42,G2067=账期!$A$43,G2067=账期!$A$44,G2067=账期!$A$45,G2067=账期!$A$46,G2067=账期!$A$48,G2067=账期!$A$50,G2067=账期!$A$51,G2067=账期!$A$52,G2067=账期!$A$53,G2067=账期!$A$54,G2067=账期!$A$56,G2067=账期!$A$57,G2067=账期!$A$58,G2067=账期!$A$59,G2067=账期!$A$60,G2067=账期!$A$61,G2067=账期!$A$62,G2067=账期!$A$63,G2067=账期!$A$64,G2067=账期!$A$66,G2067=账期!$A$67,G2067=账期!$A$68,G2067=账期!$A$70,G2067=账期!$A$71),30,IF(OR(G2067=账期!$A$74,G2067=账期!$A$77,G2067=账期!$A$76,G2067=账期!$A$79,G2067=账期!$A$80,G2067=账期!$A$81,G2067=账期!$A$83,G2067=账期!$A$85,G2067=账期!$A$87,G2067=账期!$A$89,G2067=账期!$A$91),60,IF(OR(G2067=账期!$A$93,G2067=账期!$A$94,G2067=账期!$A$95,G2067=账期!$A$96,G2067=账期!$A$98,G2067=账期!$A$99,G2067=账期!$A$101,G2067=账期!$A$102),90,0)))</f>
        <v>0</v>
      </c>
      <c r="AF2067" s="396"/>
      <c r="AG2067" s="384"/>
      <c r="AH2067" s="396" t="str">
        <f t="shared" si="327"/>
        <v/>
      </c>
    </row>
    <row r="2068" spans="1:34" ht="18" customHeight="1" x14ac:dyDescent="0.25">
      <c r="A2068" s="301" t="str">
        <f t="shared" si="329"/>
        <v/>
      </c>
      <c r="B2068" s="397"/>
      <c r="C2068" s="398"/>
      <c r="D2068" s="399"/>
      <c r="E2068" s="383" t="str">
        <f t="shared" si="325"/>
        <v>C</v>
      </c>
      <c r="F2068" s="383" t="str">
        <f t="shared" si="326"/>
        <v>C</v>
      </c>
      <c r="G2068" s="400"/>
      <c r="H2068" s="385" t="str">
        <f>IF(G2068="","",VLOOKUP(G2068,下拉数据源!J:K,2,0))</f>
        <v/>
      </c>
      <c r="I2068" s="385"/>
      <c r="J2068" s="385"/>
      <c r="K2068" s="386"/>
      <c r="L2068" s="401"/>
      <c r="M2068" s="384"/>
      <c r="N2068" s="384"/>
      <c r="O2068" s="384"/>
      <c r="P2068" s="386"/>
      <c r="Q2068" s="387"/>
      <c r="R2068" s="286"/>
      <c r="S2068" s="388">
        <f t="shared" si="330"/>
        <v>0</v>
      </c>
      <c r="T2068" s="389"/>
      <c r="U2068" s="389">
        <f t="shared" si="328"/>
        <v>0</v>
      </c>
      <c r="V2068" s="451"/>
      <c r="W2068" s="452"/>
      <c r="X2068" s="386"/>
      <c r="Y2068" s="390"/>
      <c r="Z2068" s="391"/>
      <c r="AA2068" s="392"/>
      <c r="AB2068" s="393"/>
      <c r="AC2068" s="394"/>
      <c r="AD2068" s="395">
        <f t="shared" si="331"/>
        <v>0</v>
      </c>
      <c r="AE2068" s="396">
        <f>IF(OR(G2068=账期!$A$18,G2068=账期!$A$20,G2068=账期!$A$22,G2068=账期!$A$24,G2068=账期!$A$25,G2068=账期!$A$27,G2068=账期!$A$26,G2068=账期!$A$28,G2068=账期!$A$30,G2068=账期!$A$32,G2068=账期!$A$34,G2068=账期!$A$35,G2068=账期!$A$37,G2068=账期!$A$39,G2068=账期!$A$40,G2068=账期!$A$41,G2068=账期!$A$42,G2068=账期!$A$43,G2068=账期!$A$44,G2068=账期!$A$45,G2068=账期!$A$46,G2068=账期!$A$48,G2068=账期!$A$50,G2068=账期!$A$51,G2068=账期!$A$52,G2068=账期!$A$53,G2068=账期!$A$54,G2068=账期!$A$56,G2068=账期!$A$57,G2068=账期!$A$58,G2068=账期!$A$59,G2068=账期!$A$60,G2068=账期!$A$61,G2068=账期!$A$62,G2068=账期!$A$63,G2068=账期!$A$64,G2068=账期!$A$66,G2068=账期!$A$67,G2068=账期!$A$68,G2068=账期!$A$70,G2068=账期!$A$71),30,IF(OR(G2068=账期!$A$74,G2068=账期!$A$77,G2068=账期!$A$76,G2068=账期!$A$79,G2068=账期!$A$80,G2068=账期!$A$81,G2068=账期!$A$83,G2068=账期!$A$85,G2068=账期!$A$87,G2068=账期!$A$89,G2068=账期!$A$91),60,IF(OR(G2068=账期!$A$93,G2068=账期!$A$94,G2068=账期!$A$95,G2068=账期!$A$96,G2068=账期!$A$98,G2068=账期!$A$99,G2068=账期!$A$101,G2068=账期!$A$102),90,0)))</f>
        <v>0</v>
      </c>
      <c r="AF2068" s="396"/>
      <c r="AG2068" s="384"/>
      <c r="AH2068" s="396" t="str">
        <f t="shared" si="327"/>
        <v/>
      </c>
    </row>
    <row r="2069" spans="1:34" ht="18" customHeight="1" x14ac:dyDescent="0.25">
      <c r="A2069" s="301" t="str">
        <f t="shared" si="329"/>
        <v/>
      </c>
      <c r="B2069" s="397"/>
      <c r="C2069" s="398"/>
      <c r="D2069" s="399"/>
      <c r="E2069" s="383" t="str">
        <f t="shared" si="325"/>
        <v>C</v>
      </c>
      <c r="F2069" s="383" t="str">
        <f t="shared" si="326"/>
        <v>C</v>
      </c>
      <c r="G2069" s="400"/>
      <c r="H2069" s="385" t="str">
        <f>IF(G2069="","",VLOOKUP(G2069,下拉数据源!J:K,2,0))</f>
        <v/>
      </c>
      <c r="I2069" s="385"/>
      <c r="J2069" s="385"/>
      <c r="K2069" s="386"/>
      <c r="L2069" s="401"/>
      <c r="M2069" s="384"/>
      <c r="N2069" s="384"/>
      <c r="O2069" s="384"/>
      <c r="P2069" s="386"/>
      <c r="Q2069" s="387"/>
      <c r="R2069" s="286"/>
      <c r="S2069" s="388">
        <f t="shared" si="330"/>
        <v>0</v>
      </c>
      <c r="T2069" s="389"/>
      <c r="U2069" s="389">
        <f t="shared" si="328"/>
        <v>0</v>
      </c>
      <c r="V2069" s="451"/>
      <c r="W2069" s="452"/>
      <c r="X2069" s="386"/>
      <c r="Y2069" s="390"/>
      <c r="Z2069" s="391"/>
      <c r="AA2069" s="392"/>
      <c r="AB2069" s="393"/>
      <c r="AC2069" s="394"/>
      <c r="AD2069" s="395">
        <f t="shared" si="331"/>
        <v>0</v>
      </c>
      <c r="AE2069" s="396">
        <f>IF(OR(G2069=账期!$A$18,G2069=账期!$A$20,G2069=账期!$A$22,G2069=账期!$A$24,G2069=账期!$A$25,G2069=账期!$A$27,G2069=账期!$A$26,G2069=账期!$A$28,G2069=账期!$A$30,G2069=账期!$A$32,G2069=账期!$A$34,G2069=账期!$A$35,G2069=账期!$A$37,G2069=账期!$A$39,G2069=账期!$A$40,G2069=账期!$A$41,G2069=账期!$A$42,G2069=账期!$A$43,G2069=账期!$A$44,G2069=账期!$A$45,G2069=账期!$A$46,G2069=账期!$A$48,G2069=账期!$A$50,G2069=账期!$A$51,G2069=账期!$A$52,G2069=账期!$A$53,G2069=账期!$A$54,G2069=账期!$A$56,G2069=账期!$A$57,G2069=账期!$A$58,G2069=账期!$A$59,G2069=账期!$A$60,G2069=账期!$A$61,G2069=账期!$A$62,G2069=账期!$A$63,G2069=账期!$A$64,G2069=账期!$A$66,G2069=账期!$A$67,G2069=账期!$A$68,G2069=账期!$A$70,G2069=账期!$A$71),30,IF(OR(G2069=账期!$A$74,G2069=账期!$A$77,G2069=账期!$A$76,G2069=账期!$A$79,G2069=账期!$A$80,G2069=账期!$A$81,G2069=账期!$A$83,G2069=账期!$A$85,G2069=账期!$A$87,G2069=账期!$A$89,G2069=账期!$A$91),60,IF(OR(G2069=账期!$A$93,G2069=账期!$A$94,G2069=账期!$A$95,G2069=账期!$A$96,G2069=账期!$A$98,G2069=账期!$A$99,G2069=账期!$A$101,G2069=账期!$A$102),90,0)))</f>
        <v>0</v>
      </c>
      <c r="AF2069" s="396"/>
      <c r="AG2069" s="384"/>
      <c r="AH2069" s="396" t="str">
        <f t="shared" si="327"/>
        <v/>
      </c>
    </row>
    <row r="2070" spans="1:34" ht="18" customHeight="1" x14ac:dyDescent="0.25">
      <c r="A2070" s="301" t="str">
        <f t="shared" si="329"/>
        <v/>
      </c>
      <c r="B2070" s="397"/>
      <c r="C2070" s="398"/>
      <c r="D2070" s="399"/>
      <c r="E2070" s="383" t="str">
        <f t="shared" si="325"/>
        <v>C</v>
      </c>
      <c r="F2070" s="383" t="str">
        <f t="shared" si="326"/>
        <v>C</v>
      </c>
      <c r="G2070" s="400"/>
      <c r="H2070" s="385" t="str">
        <f>IF(G2070="","",VLOOKUP(G2070,下拉数据源!J:K,2,0))</f>
        <v/>
      </c>
      <c r="I2070" s="385"/>
      <c r="J2070" s="385"/>
      <c r="K2070" s="386"/>
      <c r="L2070" s="401"/>
      <c r="M2070" s="384"/>
      <c r="N2070" s="384"/>
      <c r="O2070" s="384"/>
      <c r="P2070" s="386"/>
      <c r="Q2070" s="387"/>
      <c r="R2070" s="286"/>
      <c r="S2070" s="388">
        <f t="shared" si="330"/>
        <v>0</v>
      </c>
      <c r="T2070" s="389"/>
      <c r="U2070" s="389">
        <f t="shared" si="328"/>
        <v>0</v>
      </c>
      <c r="V2070" s="451"/>
      <c r="W2070" s="452"/>
      <c r="X2070" s="386"/>
      <c r="Y2070" s="390"/>
      <c r="Z2070" s="391"/>
      <c r="AA2070" s="392"/>
      <c r="AB2070" s="393"/>
      <c r="AC2070" s="394"/>
      <c r="AD2070" s="395">
        <f t="shared" si="331"/>
        <v>0</v>
      </c>
      <c r="AE2070" s="396">
        <f>IF(OR(G2070=账期!$A$18,G2070=账期!$A$20,G2070=账期!$A$22,G2070=账期!$A$24,G2070=账期!$A$25,G2070=账期!$A$27,G2070=账期!$A$26,G2070=账期!$A$28,G2070=账期!$A$30,G2070=账期!$A$32,G2070=账期!$A$34,G2070=账期!$A$35,G2070=账期!$A$37,G2070=账期!$A$39,G2070=账期!$A$40,G2070=账期!$A$41,G2070=账期!$A$42,G2070=账期!$A$43,G2070=账期!$A$44,G2070=账期!$A$45,G2070=账期!$A$46,G2070=账期!$A$48,G2070=账期!$A$50,G2070=账期!$A$51,G2070=账期!$A$52,G2070=账期!$A$53,G2070=账期!$A$54,G2070=账期!$A$56,G2070=账期!$A$57,G2070=账期!$A$58,G2070=账期!$A$59,G2070=账期!$A$60,G2070=账期!$A$61,G2070=账期!$A$62,G2070=账期!$A$63,G2070=账期!$A$64,G2070=账期!$A$66,G2070=账期!$A$67,G2070=账期!$A$68,G2070=账期!$A$70,G2070=账期!$A$71),30,IF(OR(G2070=账期!$A$74,G2070=账期!$A$77,G2070=账期!$A$76,G2070=账期!$A$79,G2070=账期!$A$80,G2070=账期!$A$81,G2070=账期!$A$83,G2070=账期!$A$85,G2070=账期!$A$87,G2070=账期!$A$89,G2070=账期!$A$91),60,IF(OR(G2070=账期!$A$93,G2070=账期!$A$94,G2070=账期!$A$95,G2070=账期!$A$96,G2070=账期!$A$98,G2070=账期!$A$99,G2070=账期!$A$101,G2070=账期!$A$102),90,0)))</f>
        <v>0</v>
      </c>
      <c r="AF2070" s="396"/>
      <c r="AG2070" s="384"/>
      <c r="AH2070" s="396" t="str">
        <f t="shared" si="327"/>
        <v/>
      </c>
    </row>
    <row r="2071" spans="1:34" ht="18" customHeight="1" x14ac:dyDescent="0.25">
      <c r="A2071" s="301" t="str">
        <f t="shared" si="329"/>
        <v/>
      </c>
      <c r="B2071" s="397"/>
      <c r="C2071" s="398"/>
      <c r="D2071" s="399"/>
      <c r="E2071" s="383" t="str">
        <f t="shared" si="325"/>
        <v>C</v>
      </c>
      <c r="F2071" s="383" t="str">
        <f t="shared" si="326"/>
        <v>C</v>
      </c>
      <c r="G2071" s="400"/>
      <c r="H2071" s="385" t="str">
        <f>IF(G2071="","",VLOOKUP(G2071,下拉数据源!J:K,2,0))</f>
        <v/>
      </c>
      <c r="I2071" s="385"/>
      <c r="J2071" s="385"/>
      <c r="K2071" s="386"/>
      <c r="L2071" s="401"/>
      <c r="M2071" s="384"/>
      <c r="N2071" s="384"/>
      <c r="O2071" s="384"/>
      <c r="P2071" s="386"/>
      <c r="Q2071" s="387"/>
      <c r="R2071" s="286"/>
      <c r="S2071" s="388">
        <f t="shared" si="330"/>
        <v>0</v>
      </c>
      <c r="T2071" s="389"/>
      <c r="U2071" s="389">
        <f t="shared" si="328"/>
        <v>0</v>
      </c>
      <c r="V2071" s="451"/>
      <c r="W2071" s="452"/>
      <c r="X2071" s="386"/>
      <c r="Y2071" s="390"/>
      <c r="Z2071" s="391"/>
      <c r="AA2071" s="392"/>
      <c r="AB2071" s="393"/>
      <c r="AC2071" s="394"/>
      <c r="AD2071" s="395">
        <f t="shared" si="331"/>
        <v>0</v>
      </c>
      <c r="AE2071" s="396">
        <f>IF(OR(G2071=账期!$A$18,G2071=账期!$A$20,G2071=账期!$A$22,G2071=账期!$A$24,G2071=账期!$A$25,G2071=账期!$A$27,G2071=账期!$A$26,G2071=账期!$A$28,G2071=账期!$A$30,G2071=账期!$A$32,G2071=账期!$A$34,G2071=账期!$A$35,G2071=账期!$A$37,G2071=账期!$A$39,G2071=账期!$A$40,G2071=账期!$A$41,G2071=账期!$A$42,G2071=账期!$A$43,G2071=账期!$A$44,G2071=账期!$A$45,G2071=账期!$A$46,G2071=账期!$A$48,G2071=账期!$A$50,G2071=账期!$A$51,G2071=账期!$A$52,G2071=账期!$A$53,G2071=账期!$A$54,G2071=账期!$A$56,G2071=账期!$A$57,G2071=账期!$A$58,G2071=账期!$A$59,G2071=账期!$A$60,G2071=账期!$A$61,G2071=账期!$A$62,G2071=账期!$A$63,G2071=账期!$A$64,G2071=账期!$A$66,G2071=账期!$A$67,G2071=账期!$A$68,G2071=账期!$A$70,G2071=账期!$A$71),30,IF(OR(G2071=账期!$A$74,G2071=账期!$A$77,G2071=账期!$A$76,G2071=账期!$A$79,G2071=账期!$A$80,G2071=账期!$A$81,G2071=账期!$A$83,G2071=账期!$A$85,G2071=账期!$A$87,G2071=账期!$A$89,G2071=账期!$A$91),60,IF(OR(G2071=账期!$A$93,G2071=账期!$A$94,G2071=账期!$A$95,G2071=账期!$A$96,G2071=账期!$A$98,G2071=账期!$A$99,G2071=账期!$A$101,G2071=账期!$A$102),90,0)))</f>
        <v>0</v>
      </c>
      <c r="AF2071" s="396"/>
      <c r="AG2071" s="384"/>
      <c r="AH2071" s="396" t="str">
        <f t="shared" si="327"/>
        <v/>
      </c>
    </row>
    <row r="2072" spans="1:34" ht="18" customHeight="1" x14ac:dyDescent="0.25">
      <c r="A2072" s="301" t="str">
        <f t="shared" si="329"/>
        <v/>
      </c>
      <c r="B2072" s="397"/>
      <c r="C2072" s="398"/>
      <c r="D2072" s="399"/>
      <c r="E2072" s="383" t="str">
        <f t="shared" si="325"/>
        <v>C</v>
      </c>
      <c r="F2072" s="383" t="str">
        <f t="shared" si="326"/>
        <v>C</v>
      </c>
      <c r="G2072" s="400"/>
      <c r="H2072" s="385" t="str">
        <f>IF(G2072="","",VLOOKUP(G2072,下拉数据源!J:K,2,0))</f>
        <v/>
      </c>
      <c r="I2072" s="385"/>
      <c r="J2072" s="385"/>
      <c r="K2072" s="386"/>
      <c r="L2072" s="401"/>
      <c r="M2072" s="384"/>
      <c r="N2072" s="384"/>
      <c r="O2072" s="384"/>
      <c r="P2072" s="386"/>
      <c r="Q2072" s="387"/>
      <c r="R2072" s="286"/>
      <c r="S2072" s="388">
        <f t="shared" si="330"/>
        <v>0</v>
      </c>
      <c r="T2072" s="389"/>
      <c r="U2072" s="389">
        <f t="shared" si="328"/>
        <v>0</v>
      </c>
      <c r="V2072" s="451"/>
      <c r="W2072" s="452"/>
      <c r="X2072" s="386"/>
      <c r="Y2072" s="390"/>
      <c r="Z2072" s="391"/>
      <c r="AA2072" s="392"/>
      <c r="AB2072" s="393"/>
      <c r="AC2072" s="394"/>
      <c r="AD2072" s="395">
        <f t="shared" si="331"/>
        <v>0</v>
      </c>
      <c r="AE2072" s="396">
        <f>IF(OR(G2072=账期!$A$18,G2072=账期!$A$20,G2072=账期!$A$22,G2072=账期!$A$24,G2072=账期!$A$25,G2072=账期!$A$27,G2072=账期!$A$26,G2072=账期!$A$28,G2072=账期!$A$30,G2072=账期!$A$32,G2072=账期!$A$34,G2072=账期!$A$35,G2072=账期!$A$37,G2072=账期!$A$39,G2072=账期!$A$40,G2072=账期!$A$41,G2072=账期!$A$42,G2072=账期!$A$43,G2072=账期!$A$44,G2072=账期!$A$45,G2072=账期!$A$46,G2072=账期!$A$48,G2072=账期!$A$50,G2072=账期!$A$51,G2072=账期!$A$52,G2072=账期!$A$53,G2072=账期!$A$54,G2072=账期!$A$56,G2072=账期!$A$57,G2072=账期!$A$58,G2072=账期!$A$59,G2072=账期!$A$60,G2072=账期!$A$61,G2072=账期!$A$62,G2072=账期!$A$63,G2072=账期!$A$64,G2072=账期!$A$66,G2072=账期!$A$67,G2072=账期!$A$68,G2072=账期!$A$70,G2072=账期!$A$71),30,IF(OR(G2072=账期!$A$74,G2072=账期!$A$77,G2072=账期!$A$76,G2072=账期!$A$79,G2072=账期!$A$80,G2072=账期!$A$81,G2072=账期!$A$83,G2072=账期!$A$85,G2072=账期!$A$87,G2072=账期!$A$89,G2072=账期!$A$91),60,IF(OR(G2072=账期!$A$93,G2072=账期!$A$94,G2072=账期!$A$95,G2072=账期!$A$96,G2072=账期!$A$98,G2072=账期!$A$99,G2072=账期!$A$101,G2072=账期!$A$102),90,0)))</f>
        <v>0</v>
      </c>
      <c r="AF2072" s="396"/>
      <c r="AG2072" s="384"/>
      <c r="AH2072" s="396" t="str">
        <f t="shared" si="327"/>
        <v/>
      </c>
    </row>
    <row r="2073" spans="1:34" ht="18" customHeight="1" x14ac:dyDescent="0.25">
      <c r="A2073" s="301" t="str">
        <f t="shared" si="329"/>
        <v/>
      </c>
      <c r="B2073" s="397"/>
      <c r="C2073" s="398"/>
      <c r="D2073" s="399"/>
      <c r="E2073" s="383" t="str">
        <f t="shared" si="325"/>
        <v>C</v>
      </c>
      <c r="F2073" s="383" t="str">
        <f t="shared" si="326"/>
        <v>C</v>
      </c>
      <c r="G2073" s="400"/>
      <c r="H2073" s="385" t="str">
        <f>IF(G2073="","",VLOOKUP(G2073,下拉数据源!J:K,2,0))</f>
        <v/>
      </c>
      <c r="I2073" s="385"/>
      <c r="J2073" s="385"/>
      <c r="K2073" s="386"/>
      <c r="L2073" s="401"/>
      <c r="M2073" s="384"/>
      <c r="N2073" s="384"/>
      <c r="O2073" s="384"/>
      <c r="P2073" s="386"/>
      <c r="Q2073" s="387"/>
      <c r="R2073" s="286"/>
      <c r="S2073" s="388">
        <f t="shared" si="330"/>
        <v>0</v>
      </c>
      <c r="T2073" s="389"/>
      <c r="U2073" s="389">
        <f t="shared" si="328"/>
        <v>0</v>
      </c>
      <c r="V2073" s="451"/>
      <c r="W2073" s="452"/>
      <c r="X2073" s="386"/>
      <c r="Y2073" s="390"/>
      <c r="Z2073" s="391"/>
      <c r="AA2073" s="392"/>
      <c r="AB2073" s="393"/>
      <c r="AC2073" s="394"/>
      <c r="AD2073" s="395">
        <f t="shared" si="331"/>
        <v>0</v>
      </c>
      <c r="AE2073" s="396">
        <f>IF(OR(G2073=账期!$A$18,G2073=账期!$A$20,G2073=账期!$A$22,G2073=账期!$A$24,G2073=账期!$A$25,G2073=账期!$A$27,G2073=账期!$A$26,G2073=账期!$A$28,G2073=账期!$A$30,G2073=账期!$A$32,G2073=账期!$A$34,G2073=账期!$A$35,G2073=账期!$A$37,G2073=账期!$A$39,G2073=账期!$A$40,G2073=账期!$A$41,G2073=账期!$A$42,G2073=账期!$A$43,G2073=账期!$A$44,G2073=账期!$A$45,G2073=账期!$A$46,G2073=账期!$A$48,G2073=账期!$A$50,G2073=账期!$A$51,G2073=账期!$A$52,G2073=账期!$A$53,G2073=账期!$A$54,G2073=账期!$A$56,G2073=账期!$A$57,G2073=账期!$A$58,G2073=账期!$A$59,G2073=账期!$A$60,G2073=账期!$A$61,G2073=账期!$A$62,G2073=账期!$A$63,G2073=账期!$A$64,G2073=账期!$A$66,G2073=账期!$A$67,G2073=账期!$A$68,G2073=账期!$A$70,G2073=账期!$A$71),30,IF(OR(G2073=账期!$A$74,G2073=账期!$A$77,G2073=账期!$A$76,G2073=账期!$A$79,G2073=账期!$A$80,G2073=账期!$A$81,G2073=账期!$A$83,G2073=账期!$A$85,G2073=账期!$A$87,G2073=账期!$A$89,G2073=账期!$A$91),60,IF(OR(G2073=账期!$A$93,G2073=账期!$A$94,G2073=账期!$A$95,G2073=账期!$A$96,G2073=账期!$A$98,G2073=账期!$A$99,G2073=账期!$A$101,G2073=账期!$A$102),90,0)))</f>
        <v>0</v>
      </c>
      <c r="AF2073" s="396"/>
      <c r="AG2073" s="384"/>
      <c r="AH2073" s="396" t="str">
        <f t="shared" si="327"/>
        <v/>
      </c>
    </row>
    <row r="2074" spans="1:34" ht="18" customHeight="1" x14ac:dyDescent="0.25">
      <c r="A2074" s="301" t="str">
        <f t="shared" si="329"/>
        <v/>
      </c>
      <c r="B2074" s="397"/>
      <c r="C2074" s="398"/>
      <c r="D2074" s="399"/>
      <c r="E2074" s="383" t="str">
        <f t="shared" si="325"/>
        <v>C</v>
      </c>
      <c r="F2074" s="383" t="str">
        <f t="shared" si="326"/>
        <v>C</v>
      </c>
      <c r="G2074" s="400"/>
      <c r="H2074" s="385" t="str">
        <f>IF(G2074="","",VLOOKUP(G2074,下拉数据源!J:K,2,0))</f>
        <v/>
      </c>
      <c r="I2074" s="385"/>
      <c r="J2074" s="385"/>
      <c r="K2074" s="386"/>
      <c r="L2074" s="401"/>
      <c r="M2074" s="384"/>
      <c r="N2074" s="384"/>
      <c r="O2074" s="384"/>
      <c r="P2074" s="386"/>
      <c r="Q2074" s="387"/>
      <c r="R2074" s="286"/>
      <c r="S2074" s="388">
        <f t="shared" si="330"/>
        <v>0</v>
      </c>
      <c r="T2074" s="389"/>
      <c r="U2074" s="389">
        <f t="shared" si="328"/>
        <v>0</v>
      </c>
      <c r="V2074" s="451"/>
      <c r="W2074" s="452"/>
      <c r="X2074" s="386"/>
      <c r="Y2074" s="390"/>
      <c r="Z2074" s="391"/>
      <c r="AA2074" s="392"/>
      <c r="AB2074" s="393"/>
      <c r="AC2074" s="394"/>
      <c r="AD2074" s="395">
        <f t="shared" si="331"/>
        <v>0</v>
      </c>
      <c r="AE2074" s="396">
        <f>IF(OR(G2074=账期!$A$18,G2074=账期!$A$20,G2074=账期!$A$22,G2074=账期!$A$24,G2074=账期!$A$25,G2074=账期!$A$27,G2074=账期!$A$26,G2074=账期!$A$28,G2074=账期!$A$30,G2074=账期!$A$32,G2074=账期!$A$34,G2074=账期!$A$35,G2074=账期!$A$37,G2074=账期!$A$39,G2074=账期!$A$40,G2074=账期!$A$41,G2074=账期!$A$42,G2074=账期!$A$43,G2074=账期!$A$44,G2074=账期!$A$45,G2074=账期!$A$46,G2074=账期!$A$48,G2074=账期!$A$50,G2074=账期!$A$51,G2074=账期!$A$52,G2074=账期!$A$53,G2074=账期!$A$54,G2074=账期!$A$56,G2074=账期!$A$57,G2074=账期!$A$58,G2074=账期!$A$59,G2074=账期!$A$60,G2074=账期!$A$61,G2074=账期!$A$62,G2074=账期!$A$63,G2074=账期!$A$64,G2074=账期!$A$66,G2074=账期!$A$67,G2074=账期!$A$68,G2074=账期!$A$70,G2074=账期!$A$71),30,IF(OR(G2074=账期!$A$74,G2074=账期!$A$77,G2074=账期!$A$76,G2074=账期!$A$79,G2074=账期!$A$80,G2074=账期!$A$81,G2074=账期!$A$83,G2074=账期!$A$85,G2074=账期!$A$87,G2074=账期!$A$89,G2074=账期!$A$91),60,IF(OR(G2074=账期!$A$93,G2074=账期!$A$94,G2074=账期!$A$95,G2074=账期!$A$96,G2074=账期!$A$98,G2074=账期!$A$99,G2074=账期!$A$101,G2074=账期!$A$102),90,0)))</f>
        <v>0</v>
      </c>
      <c r="AF2074" s="396"/>
      <c r="AG2074" s="384"/>
      <c r="AH2074" s="396" t="str">
        <f t="shared" si="327"/>
        <v/>
      </c>
    </row>
    <row r="2075" spans="1:34" ht="18" customHeight="1" x14ac:dyDescent="0.25">
      <c r="A2075" s="301" t="str">
        <f t="shared" si="329"/>
        <v/>
      </c>
      <c r="B2075" s="397"/>
      <c r="C2075" s="398"/>
      <c r="D2075" s="399"/>
      <c r="E2075" s="383" t="str">
        <f t="shared" si="325"/>
        <v>C</v>
      </c>
      <c r="F2075" s="383" t="str">
        <f t="shared" si="326"/>
        <v>C</v>
      </c>
      <c r="G2075" s="400"/>
      <c r="H2075" s="385" t="str">
        <f>IF(G2075="","",VLOOKUP(G2075,下拉数据源!J:K,2,0))</f>
        <v/>
      </c>
      <c r="I2075" s="385"/>
      <c r="J2075" s="385"/>
      <c r="K2075" s="386"/>
      <c r="L2075" s="401"/>
      <c r="M2075" s="384"/>
      <c r="N2075" s="384"/>
      <c r="O2075" s="384"/>
      <c r="P2075" s="386"/>
      <c r="Q2075" s="387"/>
      <c r="R2075" s="286"/>
      <c r="S2075" s="388">
        <f t="shared" si="330"/>
        <v>0</v>
      </c>
      <c r="T2075" s="389"/>
      <c r="U2075" s="389">
        <f t="shared" si="328"/>
        <v>0</v>
      </c>
      <c r="V2075" s="451"/>
      <c r="W2075" s="452"/>
      <c r="X2075" s="386"/>
      <c r="Y2075" s="390"/>
      <c r="Z2075" s="391"/>
      <c r="AA2075" s="392"/>
      <c r="AB2075" s="393"/>
      <c r="AC2075" s="394"/>
      <c r="AD2075" s="395">
        <f t="shared" si="331"/>
        <v>0</v>
      </c>
      <c r="AE2075" s="396">
        <f>IF(OR(G2075=账期!$A$18,G2075=账期!$A$20,G2075=账期!$A$22,G2075=账期!$A$24,G2075=账期!$A$25,G2075=账期!$A$27,G2075=账期!$A$26,G2075=账期!$A$28,G2075=账期!$A$30,G2075=账期!$A$32,G2075=账期!$A$34,G2075=账期!$A$35,G2075=账期!$A$37,G2075=账期!$A$39,G2075=账期!$A$40,G2075=账期!$A$41,G2075=账期!$A$42,G2075=账期!$A$43,G2075=账期!$A$44,G2075=账期!$A$45,G2075=账期!$A$46,G2075=账期!$A$48,G2075=账期!$A$50,G2075=账期!$A$51,G2075=账期!$A$52,G2075=账期!$A$53,G2075=账期!$A$54,G2075=账期!$A$56,G2075=账期!$A$57,G2075=账期!$A$58,G2075=账期!$A$59,G2075=账期!$A$60,G2075=账期!$A$61,G2075=账期!$A$62,G2075=账期!$A$63,G2075=账期!$A$64,G2075=账期!$A$66,G2075=账期!$A$67,G2075=账期!$A$68,G2075=账期!$A$70,G2075=账期!$A$71),30,IF(OR(G2075=账期!$A$74,G2075=账期!$A$77,G2075=账期!$A$76,G2075=账期!$A$79,G2075=账期!$A$80,G2075=账期!$A$81,G2075=账期!$A$83,G2075=账期!$A$85,G2075=账期!$A$87,G2075=账期!$A$89,G2075=账期!$A$91),60,IF(OR(G2075=账期!$A$93,G2075=账期!$A$94,G2075=账期!$A$95,G2075=账期!$A$96,G2075=账期!$A$98,G2075=账期!$A$99,G2075=账期!$A$101,G2075=账期!$A$102),90,0)))</f>
        <v>0</v>
      </c>
      <c r="AF2075" s="396"/>
      <c r="AG2075" s="384"/>
      <c r="AH2075" s="396" t="str">
        <f t="shared" si="327"/>
        <v/>
      </c>
    </row>
    <row r="2076" spans="1:34" ht="18" customHeight="1" x14ac:dyDescent="0.25">
      <c r="A2076" s="301" t="str">
        <f t="shared" si="329"/>
        <v/>
      </c>
      <c r="B2076" s="397"/>
      <c r="C2076" s="398"/>
      <c r="D2076" s="399"/>
      <c r="E2076" s="383" t="str">
        <f t="shared" si="325"/>
        <v>C</v>
      </c>
      <c r="F2076" s="383" t="str">
        <f t="shared" si="326"/>
        <v>C</v>
      </c>
      <c r="G2076" s="400"/>
      <c r="H2076" s="385" t="str">
        <f>IF(G2076="","",VLOOKUP(G2076,下拉数据源!J:K,2,0))</f>
        <v/>
      </c>
      <c r="I2076" s="385"/>
      <c r="J2076" s="385"/>
      <c r="K2076" s="386"/>
      <c r="L2076" s="401"/>
      <c r="M2076" s="384"/>
      <c r="N2076" s="384"/>
      <c r="O2076" s="384"/>
      <c r="P2076" s="386"/>
      <c r="Q2076" s="387"/>
      <c r="R2076" s="286"/>
      <c r="S2076" s="388">
        <f t="shared" si="330"/>
        <v>0</v>
      </c>
      <c r="T2076" s="389"/>
      <c r="U2076" s="389">
        <f t="shared" si="328"/>
        <v>0</v>
      </c>
      <c r="V2076" s="451"/>
      <c r="W2076" s="452"/>
      <c r="X2076" s="386"/>
      <c r="Y2076" s="390"/>
      <c r="Z2076" s="391"/>
      <c r="AA2076" s="392"/>
      <c r="AB2076" s="393"/>
      <c r="AC2076" s="394"/>
      <c r="AD2076" s="395">
        <f t="shared" si="331"/>
        <v>0</v>
      </c>
      <c r="AE2076" s="396">
        <f>IF(OR(G2076=账期!$A$18,G2076=账期!$A$20,G2076=账期!$A$22,G2076=账期!$A$24,G2076=账期!$A$25,G2076=账期!$A$27,G2076=账期!$A$26,G2076=账期!$A$28,G2076=账期!$A$30,G2076=账期!$A$32,G2076=账期!$A$34,G2076=账期!$A$35,G2076=账期!$A$37,G2076=账期!$A$39,G2076=账期!$A$40,G2076=账期!$A$41,G2076=账期!$A$42,G2076=账期!$A$43,G2076=账期!$A$44,G2076=账期!$A$45,G2076=账期!$A$46,G2076=账期!$A$48,G2076=账期!$A$50,G2076=账期!$A$51,G2076=账期!$A$52,G2076=账期!$A$53,G2076=账期!$A$54,G2076=账期!$A$56,G2076=账期!$A$57,G2076=账期!$A$58,G2076=账期!$A$59,G2076=账期!$A$60,G2076=账期!$A$61,G2076=账期!$A$62,G2076=账期!$A$63,G2076=账期!$A$64,G2076=账期!$A$66,G2076=账期!$A$67,G2076=账期!$A$68,G2076=账期!$A$70,G2076=账期!$A$71),30,IF(OR(G2076=账期!$A$74,G2076=账期!$A$77,G2076=账期!$A$76,G2076=账期!$A$79,G2076=账期!$A$80,G2076=账期!$A$81,G2076=账期!$A$83,G2076=账期!$A$85,G2076=账期!$A$87,G2076=账期!$A$89,G2076=账期!$A$91),60,IF(OR(G2076=账期!$A$93,G2076=账期!$A$94,G2076=账期!$A$95,G2076=账期!$A$96,G2076=账期!$A$98,G2076=账期!$A$99,G2076=账期!$A$101,G2076=账期!$A$102),90,0)))</f>
        <v>0</v>
      </c>
      <c r="AF2076" s="396"/>
      <c r="AG2076" s="384"/>
      <c r="AH2076" s="396" t="str">
        <f t="shared" si="327"/>
        <v/>
      </c>
    </row>
    <row r="2077" spans="1:34" ht="18" customHeight="1" x14ac:dyDescent="0.25">
      <c r="A2077" s="301" t="str">
        <f t="shared" si="329"/>
        <v/>
      </c>
      <c r="B2077" s="397"/>
      <c r="C2077" s="398"/>
      <c r="D2077" s="399"/>
      <c r="E2077" s="383" t="str">
        <f t="shared" ref="E2077:E2140" si="332">IF(OR(D2077="长飞",D2077="烽火",D2077="特发",D2077="富通",D2077="亨通",G2077="赣州金信诺",G2077="江苏永鼎",G2077="宏安集团"),"A",IF(OR(G2077="广意通讯",G2077="湖北楚天",G2077="宁波格亿达",G2077="通鼎互联",G2077="黄石昌达",G2077="江苏俊知",G2077="珠海汉胜",G2077="武汉电信"),"B","C"))</f>
        <v>C</v>
      </c>
      <c r="F2077" s="383" t="str">
        <f t="shared" ref="F2077:F2140" si="333">IF(OR(G2077="成都大唐",G2077="广东亨通",G2077="江苏亨通",G2077="兰州长飞",G2077="南京华信",G2077="汕头奥星",G2077="特发光网",G2077="武汉长飞",G2077="长春烽火",G2077="广意通讯",G2077="湖北楚天",G2077="宁波格亿达",G2077="通鼎互联",G2077="安徽汉唐",G2077="安徽宜德",G2077="安徽盈通",G2077="成都康宁",G2077="成都中飞",G2077="东莞光佳",G2077="东莞鸿鑫",G2077="烽火博鑫",G2077="佛山星蓝",G2077="广东金桥",G2077="广州联兴",G2077="贵州乾新",G2077="航天电工",G2077="合肥兴联",G2077="湖北宇洪",G2077="江苏奥通",G2077="江苏中远",G2077="宁波辰飞",G2077="宁波汉生",G2077="宁波宇欣",G2077="山东太平洋",G2077="山东特发",G2077="山东永通",G2077="上海朗闻",G2077="上海翼波",G2077="四川天邑",G2077="四川旭泰",G2077="武汉瑞联",G2077="武汉同至",G2077="西安西古",G2077="西安鑫华通",G2077="武汉驿路通",G2077="长光通信",G2077="中电八所",G2077="中电光达",G2077="中利集团",G2077="重庆特发",G2077="舟山安格",G2077="珠海邗秦"),"A",IF(OR(G2077="富通天津",G2077="赣州金信诺",G2077="江苏永鼎",G2077="上海长飞",G2077="特发股份",G2077="武汉烽火",G2077="西安烽火",G2077="长飞中利",G2077="江苏中天",G2077="江西联创",G2077="宁波盈谷",G2077="黄石昌达",G2077="四川长飞"),"B","C"))</f>
        <v>C</v>
      </c>
      <c r="G2077" s="400"/>
      <c r="H2077" s="385" t="str">
        <f>IF(G2077="","",VLOOKUP(G2077,下拉数据源!J:K,2,0))</f>
        <v/>
      </c>
      <c r="I2077" s="385"/>
      <c r="J2077" s="385"/>
      <c r="K2077" s="386"/>
      <c r="L2077" s="401"/>
      <c r="M2077" s="384"/>
      <c r="N2077" s="384"/>
      <c r="O2077" s="384"/>
      <c r="P2077" s="386"/>
      <c r="Q2077" s="387"/>
      <c r="R2077" s="286"/>
      <c r="S2077" s="388">
        <f t="shared" si="330"/>
        <v>0</v>
      </c>
      <c r="T2077" s="389"/>
      <c r="U2077" s="389">
        <f t="shared" si="328"/>
        <v>0</v>
      </c>
      <c r="V2077" s="451"/>
      <c r="W2077" s="452"/>
      <c r="X2077" s="386"/>
      <c r="Y2077" s="390"/>
      <c r="Z2077" s="391"/>
      <c r="AA2077" s="392"/>
      <c r="AB2077" s="393"/>
      <c r="AC2077" s="394"/>
      <c r="AD2077" s="395">
        <f t="shared" si="331"/>
        <v>0</v>
      </c>
      <c r="AE2077" s="396">
        <f>IF(OR(G2077=账期!$A$18,G2077=账期!$A$20,G2077=账期!$A$22,G2077=账期!$A$24,G2077=账期!$A$25,G2077=账期!$A$27,G2077=账期!$A$26,G2077=账期!$A$28,G2077=账期!$A$30,G2077=账期!$A$32,G2077=账期!$A$34,G2077=账期!$A$35,G2077=账期!$A$37,G2077=账期!$A$39,G2077=账期!$A$40,G2077=账期!$A$41,G2077=账期!$A$42,G2077=账期!$A$43,G2077=账期!$A$44,G2077=账期!$A$45,G2077=账期!$A$46,G2077=账期!$A$48,G2077=账期!$A$50,G2077=账期!$A$51,G2077=账期!$A$52,G2077=账期!$A$53,G2077=账期!$A$54,G2077=账期!$A$56,G2077=账期!$A$57,G2077=账期!$A$58,G2077=账期!$A$59,G2077=账期!$A$60,G2077=账期!$A$61,G2077=账期!$A$62,G2077=账期!$A$63,G2077=账期!$A$64,G2077=账期!$A$66,G2077=账期!$A$67,G2077=账期!$A$68,G2077=账期!$A$70,G2077=账期!$A$71),30,IF(OR(G2077=账期!$A$74,G2077=账期!$A$77,G2077=账期!$A$76,G2077=账期!$A$79,G2077=账期!$A$80,G2077=账期!$A$81,G2077=账期!$A$83,G2077=账期!$A$85,G2077=账期!$A$87,G2077=账期!$A$89,G2077=账期!$A$91),60,IF(OR(G2077=账期!$A$93,G2077=账期!$A$94,G2077=账期!$A$95,G2077=账期!$A$96,G2077=账期!$A$98,G2077=账期!$A$99,G2077=账期!$A$101,G2077=账期!$A$102),90,0)))</f>
        <v>0</v>
      </c>
      <c r="AF2077" s="396"/>
      <c r="AG2077" s="384"/>
      <c r="AH2077" s="396" t="str">
        <f t="shared" si="327"/>
        <v/>
      </c>
    </row>
    <row r="2078" spans="1:34" ht="18" customHeight="1" x14ac:dyDescent="0.25">
      <c r="A2078" s="301" t="str">
        <f t="shared" si="329"/>
        <v/>
      </c>
      <c r="B2078" s="397"/>
      <c r="C2078" s="398"/>
      <c r="D2078" s="399"/>
      <c r="E2078" s="383" t="str">
        <f t="shared" si="332"/>
        <v>C</v>
      </c>
      <c r="F2078" s="383" t="str">
        <f t="shared" si="333"/>
        <v>C</v>
      </c>
      <c r="G2078" s="400"/>
      <c r="H2078" s="385" t="str">
        <f>IF(G2078="","",VLOOKUP(G2078,下拉数据源!J:K,2,0))</f>
        <v/>
      </c>
      <c r="I2078" s="385"/>
      <c r="J2078" s="385"/>
      <c r="K2078" s="386"/>
      <c r="L2078" s="401"/>
      <c r="M2078" s="384"/>
      <c r="N2078" s="384"/>
      <c r="O2078" s="384"/>
      <c r="P2078" s="386"/>
      <c r="Q2078" s="387"/>
      <c r="R2078" s="286"/>
      <c r="S2078" s="388">
        <f t="shared" si="330"/>
        <v>0</v>
      </c>
      <c r="T2078" s="389"/>
      <c r="U2078" s="389">
        <f t="shared" si="328"/>
        <v>0</v>
      </c>
      <c r="V2078" s="451"/>
      <c r="W2078" s="452"/>
      <c r="X2078" s="386"/>
      <c r="Y2078" s="390"/>
      <c r="Z2078" s="391"/>
      <c r="AA2078" s="392"/>
      <c r="AB2078" s="393"/>
      <c r="AC2078" s="394"/>
      <c r="AD2078" s="395">
        <f t="shared" si="331"/>
        <v>0</v>
      </c>
      <c r="AE2078" s="396">
        <f>IF(OR(G2078=账期!$A$18,G2078=账期!$A$20,G2078=账期!$A$22,G2078=账期!$A$24,G2078=账期!$A$25,G2078=账期!$A$27,G2078=账期!$A$26,G2078=账期!$A$28,G2078=账期!$A$30,G2078=账期!$A$32,G2078=账期!$A$34,G2078=账期!$A$35,G2078=账期!$A$37,G2078=账期!$A$39,G2078=账期!$A$40,G2078=账期!$A$41,G2078=账期!$A$42,G2078=账期!$A$43,G2078=账期!$A$44,G2078=账期!$A$45,G2078=账期!$A$46,G2078=账期!$A$48,G2078=账期!$A$50,G2078=账期!$A$51,G2078=账期!$A$52,G2078=账期!$A$53,G2078=账期!$A$54,G2078=账期!$A$56,G2078=账期!$A$57,G2078=账期!$A$58,G2078=账期!$A$59,G2078=账期!$A$60,G2078=账期!$A$61,G2078=账期!$A$62,G2078=账期!$A$63,G2078=账期!$A$64,G2078=账期!$A$66,G2078=账期!$A$67,G2078=账期!$A$68,G2078=账期!$A$70,G2078=账期!$A$71),30,IF(OR(G2078=账期!$A$74,G2078=账期!$A$77,G2078=账期!$A$76,G2078=账期!$A$79,G2078=账期!$A$80,G2078=账期!$A$81,G2078=账期!$A$83,G2078=账期!$A$85,G2078=账期!$A$87,G2078=账期!$A$89,G2078=账期!$A$91),60,IF(OR(G2078=账期!$A$93,G2078=账期!$A$94,G2078=账期!$A$95,G2078=账期!$A$96,G2078=账期!$A$98,G2078=账期!$A$99,G2078=账期!$A$101,G2078=账期!$A$102),90,0)))</f>
        <v>0</v>
      </c>
      <c r="AF2078" s="396"/>
      <c r="AG2078" s="384"/>
      <c r="AH2078" s="396" t="str">
        <f t="shared" si="327"/>
        <v/>
      </c>
    </row>
    <row r="2079" spans="1:34" ht="18" customHeight="1" x14ac:dyDescent="0.25">
      <c r="A2079" s="301" t="str">
        <f t="shared" si="329"/>
        <v/>
      </c>
      <c r="B2079" s="397"/>
      <c r="C2079" s="398"/>
      <c r="D2079" s="399"/>
      <c r="E2079" s="383" t="str">
        <f t="shared" si="332"/>
        <v>C</v>
      </c>
      <c r="F2079" s="383" t="str">
        <f t="shared" si="333"/>
        <v>C</v>
      </c>
      <c r="G2079" s="400"/>
      <c r="H2079" s="385" t="str">
        <f>IF(G2079="","",VLOOKUP(G2079,下拉数据源!J:K,2,0))</f>
        <v/>
      </c>
      <c r="I2079" s="385"/>
      <c r="J2079" s="385"/>
      <c r="K2079" s="386"/>
      <c r="L2079" s="401"/>
      <c r="M2079" s="384"/>
      <c r="N2079" s="384"/>
      <c r="O2079" s="384"/>
      <c r="P2079" s="386"/>
      <c r="Q2079" s="387"/>
      <c r="R2079" s="286"/>
      <c r="S2079" s="388">
        <f t="shared" si="330"/>
        <v>0</v>
      </c>
      <c r="T2079" s="389"/>
      <c r="U2079" s="389">
        <f t="shared" si="328"/>
        <v>0</v>
      </c>
      <c r="V2079" s="451"/>
      <c r="W2079" s="452"/>
      <c r="X2079" s="386"/>
      <c r="Y2079" s="390"/>
      <c r="Z2079" s="391"/>
      <c r="AA2079" s="392"/>
      <c r="AB2079" s="393"/>
      <c r="AC2079" s="394"/>
      <c r="AD2079" s="395">
        <f t="shared" si="331"/>
        <v>0</v>
      </c>
      <c r="AE2079" s="396">
        <f>IF(OR(G2079=账期!$A$18,G2079=账期!$A$20,G2079=账期!$A$22,G2079=账期!$A$24,G2079=账期!$A$25,G2079=账期!$A$27,G2079=账期!$A$26,G2079=账期!$A$28,G2079=账期!$A$30,G2079=账期!$A$32,G2079=账期!$A$34,G2079=账期!$A$35,G2079=账期!$A$37,G2079=账期!$A$39,G2079=账期!$A$40,G2079=账期!$A$41,G2079=账期!$A$42,G2079=账期!$A$43,G2079=账期!$A$44,G2079=账期!$A$45,G2079=账期!$A$46,G2079=账期!$A$48,G2079=账期!$A$50,G2079=账期!$A$51,G2079=账期!$A$52,G2079=账期!$A$53,G2079=账期!$A$54,G2079=账期!$A$56,G2079=账期!$A$57,G2079=账期!$A$58,G2079=账期!$A$59,G2079=账期!$A$60,G2079=账期!$A$61,G2079=账期!$A$62,G2079=账期!$A$63,G2079=账期!$A$64,G2079=账期!$A$66,G2079=账期!$A$67,G2079=账期!$A$68,G2079=账期!$A$70,G2079=账期!$A$71),30,IF(OR(G2079=账期!$A$74,G2079=账期!$A$77,G2079=账期!$A$76,G2079=账期!$A$79,G2079=账期!$A$80,G2079=账期!$A$81,G2079=账期!$A$83,G2079=账期!$A$85,G2079=账期!$A$87,G2079=账期!$A$89,G2079=账期!$A$91),60,IF(OR(G2079=账期!$A$93,G2079=账期!$A$94,G2079=账期!$A$95,G2079=账期!$A$96,G2079=账期!$A$98,G2079=账期!$A$99,G2079=账期!$A$101,G2079=账期!$A$102),90,0)))</f>
        <v>0</v>
      </c>
      <c r="AF2079" s="396"/>
      <c r="AG2079" s="384"/>
      <c r="AH2079" s="396" t="str">
        <f t="shared" si="327"/>
        <v/>
      </c>
    </row>
    <row r="2080" spans="1:34" ht="18" customHeight="1" x14ac:dyDescent="0.25">
      <c r="A2080" s="301" t="str">
        <f t="shared" si="329"/>
        <v/>
      </c>
      <c r="B2080" s="397"/>
      <c r="C2080" s="398"/>
      <c r="D2080" s="399"/>
      <c r="E2080" s="383" t="str">
        <f t="shared" si="332"/>
        <v>C</v>
      </c>
      <c r="F2080" s="383" t="str">
        <f t="shared" si="333"/>
        <v>C</v>
      </c>
      <c r="G2080" s="400"/>
      <c r="H2080" s="385" t="str">
        <f>IF(G2080="","",VLOOKUP(G2080,下拉数据源!J:K,2,0))</f>
        <v/>
      </c>
      <c r="I2080" s="385"/>
      <c r="J2080" s="385"/>
      <c r="K2080" s="386"/>
      <c r="L2080" s="401"/>
      <c r="M2080" s="384"/>
      <c r="N2080" s="384"/>
      <c r="O2080" s="384"/>
      <c r="P2080" s="386"/>
      <c r="Q2080" s="387"/>
      <c r="R2080" s="286"/>
      <c r="S2080" s="388">
        <f t="shared" si="330"/>
        <v>0</v>
      </c>
      <c r="T2080" s="389"/>
      <c r="U2080" s="389">
        <f t="shared" si="328"/>
        <v>0</v>
      </c>
      <c r="V2080" s="451"/>
      <c r="W2080" s="452"/>
      <c r="X2080" s="386"/>
      <c r="Y2080" s="390"/>
      <c r="Z2080" s="391"/>
      <c r="AA2080" s="392"/>
      <c r="AB2080" s="393"/>
      <c r="AC2080" s="394"/>
      <c r="AD2080" s="395">
        <f t="shared" si="331"/>
        <v>0</v>
      </c>
      <c r="AE2080" s="396">
        <f>IF(OR(G2080=账期!$A$18,G2080=账期!$A$20,G2080=账期!$A$22,G2080=账期!$A$24,G2080=账期!$A$25,G2080=账期!$A$27,G2080=账期!$A$26,G2080=账期!$A$28,G2080=账期!$A$30,G2080=账期!$A$32,G2080=账期!$A$34,G2080=账期!$A$35,G2080=账期!$A$37,G2080=账期!$A$39,G2080=账期!$A$40,G2080=账期!$A$41,G2080=账期!$A$42,G2080=账期!$A$43,G2080=账期!$A$44,G2080=账期!$A$45,G2080=账期!$A$46,G2080=账期!$A$48,G2080=账期!$A$50,G2080=账期!$A$51,G2080=账期!$A$52,G2080=账期!$A$53,G2080=账期!$A$54,G2080=账期!$A$56,G2080=账期!$A$57,G2080=账期!$A$58,G2080=账期!$A$59,G2080=账期!$A$60,G2080=账期!$A$61,G2080=账期!$A$62,G2080=账期!$A$63,G2080=账期!$A$64,G2080=账期!$A$66,G2080=账期!$A$67,G2080=账期!$A$68,G2080=账期!$A$70,G2080=账期!$A$71),30,IF(OR(G2080=账期!$A$74,G2080=账期!$A$77,G2080=账期!$A$76,G2080=账期!$A$79,G2080=账期!$A$80,G2080=账期!$A$81,G2080=账期!$A$83,G2080=账期!$A$85,G2080=账期!$A$87,G2080=账期!$A$89,G2080=账期!$A$91),60,IF(OR(G2080=账期!$A$93,G2080=账期!$A$94,G2080=账期!$A$95,G2080=账期!$A$96,G2080=账期!$A$98,G2080=账期!$A$99,G2080=账期!$A$101,G2080=账期!$A$102),90,0)))</f>
        <v>0</v>
      </c>
      <c r="AF2080" s="396"/>
      <c r="AG2080" s="384"/>
      <c r="AH2080" s="396" t="str">
        <f t="shared" si="327"/>
        <v/>
      </c>
    </row>
    <row r="2081" spans="1:34" ht="18" customHeight="1" x14ac:dyDescent="0.25">
      <c r="A2081" s="301" t="str">
        <f t="shared" si="329"/>
        <v/>
      </c>
      <c r="B2081" s="397"/>
      <c r="C2081" s="398"/>
      <c r="D2081" s="399"/>
      <c r="E2081" s="383" t="str">
        <f t="shared" si="332"/>
        <v>C</v>
      </c>
      <c r="F2081" s="383" t="str">
        <f t="shared" si="333"/>
        <v>C</v>
      </c>
      <c r="G2081" s="400"/>
      <c r="H2081" s="385" t="str">
        <f>IF(G2081="","",VLOOKUP(G2081,下拉数据源!J:K,2,0))</f>
        <v/>
      </c>
      <c r="I2081" s="385"/>
      <c r="J2081" s="385"/>
      <c r="K2081" s="386"/>
      <c r="L2081" s="401"/>
      <c r="M2081" s="384"/>
      <c r="N2081" s="384"/>
      <c r="O2081" s="384"/>
      <c r="P2081" s="386"/>
      <c r="Q2081" s="387"/>
      <c r="R2081" s="286"/>
      <c r="S2081" s="388">
        <f t="shared" si="330"/>
        <v>0</v>
      </c>
      <c r="T2081" s="389"/>
      <c r="U2081" s="389">
        <f t="shared" si="328"/>
        <v>0</v>
      </c>
      <c r="V2081" s="451"/>
      <c r="W2081" s="452"/>
      <c r="X2081" s="386"/>
      <c r="Y2081" s="390"/>
      <c r="Z2081" s="391"/>
      <c r="AA2081" s="392"/>
      <c r="AB2081" s="393"/>
      <c r="AC2081" s="394"/>
      <c r="AD2081" s="395">
        <f t="shared" si="331"/>
        <v>0</v>
      </c>
      <c r="AE2081" s="396">
        <f>IF(OR(G2081=账期!$A$18,G2081=账期!$A$20,G2081=账期!$A$22,G2081=账期!$A$24,G2081=账期!$A$25,G2081=账期!$A$27,G2081=账期!$A$26,G2081=账期!$A$28,G2081=账期!$A$30,G2081=账期!$A$32,G2081=账期!$A$34,G2081=账期!$A$35,G2081=账期!$A$37,G2081=账期!$A$39,G2081=账期!$A$40,G2081=账期!$A$41,G2081=账期!$A$42,G2081=账期!$A$43,G2081=账期!$A$44,G2081=账期!$A$45,G2081=账期!$A$46,G2081=账期!$A$48,G2081=账期!$A$50,G2081=账期!$A$51,G2081=账期!$A$52,G2081=账期!$A$53,G2081=账期!$A$54,G2081=账期!$A$56,G2081=账期!$A$57,G2081=账期!$A$58,G2081=账期!$A$59,G2081=账期!$A$60,G2081=账期!$A$61,G2081=账期!$A$62,G2081=账期!$A$63,G2081=账期!$A$64,G2081=账期!$A$66,G2081=账期!$A$67,G2081=账期!$A$68,G2081=账期!$A$70,G2081=账期!$A$71),30,IF(OR(G2081=账期!$A$74,G2081=账期!$A$77,G2081=账期!$A$76,G2081=账期!$A$79,G2081=账期!$A$80,G2081=账期!$A$81,G2081=账期!$A$83,G2081=账期!$A$85,G2081=账期!$A$87,G2081=账期!$A$89,G2081=账期!$A$91),60,IF(OR(G2081=账期!$A$93,G2081=账期!$A$94,G2081=账期!$A$95,G2081=账期!$A$96,G2081=账期!$A$98,G2081=账期!$A$99,G2081=账期!$A$101,G2081=账期!$A$102),90,0)))</f>
        <v>0</v>
      </c>
      <c r="AF2081" s="396"/>
      <c r="AG2081" s="384"/>
      <c r="AH2081" s="396" t="str">
        <f t="shared" si="327"/>
        <v/>
      </c>
    </row>
    <row r="2082" spans="1:34" ht="18" customHeight="1" x14ac:dyDescent="0.25">
      <c r="A2082" s="301" t="str">
        <f t="shared" si="329"/>
        <v/>
      </c>
      <c r="B2082" s="397"/>
      <c r="C2082" s="398"/>
      <c r="D2082" s="399"/>
      <c r="E2082" s="383" t="str">
        <f t="shared" si="332"/>
        <v>C</v>
      </c>
      <c r="F2082" s="383" t="str">
        <f t="shared" si="333"/>
        <v>C</v>
      </c>
      <c r="G2082" s="400"/>
      <c r="H2082" s="385" t="str">
        <f>IF(G2082="","",VLOOKUP(G2082,下拉数据源!J:K,2,0))</f>
        <v/>
      </c>
      <c r="I2082" s="385"/>
      <c r="J2082" s="385"/>
      <c r="K2082" s="386"/>
      <c r="L2082" s="401"/>
      <c r="M2082" s="384"/>
      <c r="N2082" s="384"/>
      <c r="O2082" s="384"/>
      <c r="P2082" s="386"/>
      <c r="Q2082" s="387"/>
      <c r="R2082" s="286"/>
      <c r="S2082" s="388">
        <f t="shared" si="330"/>
        <v>0</v>
      </c>
      <c r="T2082" s="389"/>
      <c r="U2082" s="389">
        <f t="shared" si="328"/>
        <v>0</v>
      </c>
      <c r="V2082" s="451"/>
      <c r="W2082" s="452"/>
      <c r="X2082" s="386"/>
      <c r="Y2082" s="390"/>
      <c r="Z2082" s="391"/>
      <c r="AA2082" s="392"/>
      <c r="AB2082" s="393"/>
      <c r="AC2082" s="394"/>
      <c r="AD2082" s="395">
        <f t="shared" si="331"/>
        <v>0</v>
      </c>
      <c r="AE2082" s="396">
        <f>IF(OR(G2082=账期!$A$18,G2082=账期!$A$20,G2082=账期!$A$22,G2082=账期!$A$24,G2082=账期!$A$25,G2082=账期!$A$27,G2082=账期!$A$26,G2082=账期!$A$28,G2082=账期!$A$30,G2082=账期!$A$32,G2082=账期!$A$34,G2082=账期!$A$35,G2082=账期!$A$37,G2082=账期!$A$39,G2082=账期!$A$40,G2082=账期!$A$41,G2082=账期!$A$42,G2082=账期!$A$43,G2082=账期!$A$44,G2082=账期!$A$45,G2082=账期!$A$46,G2082=账期!$A$48,G2082=账期!$A$50,G2082=账期!$A$51,G2082=账期!$A$52,G2082=账期!$A$53,G2082=账期!$A$54,G2082=账期!$A$56,G2082=账期!$A$57,G2082=账期!$A$58,G2082=账期!$A$59,G2082=账期!$A$60,G2082=账期!$A$61,G2082=账期!$A$62,G2082=账期!$A$63,G2082=账期!$A$64,G2082=账期!$A$66,G2082=账期!$A$67,G2082=账期!$A$68,G2082=账期!$A$70,G2082=账期!$A$71),30,IF(OR(G2082=账期!$A$74,G2082=账期!$A$77,G2082=账期!$A$76,G2082=账期!$A$79,G2082=账期!$A$80,G2082=账期!$A$81,G2082=账期!$A$83,G2082=账期!$A$85,G2082=账期!$A$87,G2082=账期!$A$89,G2082=账期!$A$91),60,IF(OR(G2082=账期!$A$93,G2082=账期!$A$94,G2082=账期!$A$95,G2082=账期!$A$96,G2082=账期!$A$98,G2082=账期!$A$99,G2082=账期!$A$101,G2082=账期!$A$102),90,0)))</f>
        <v>0</v>
      </c>
      <c r="AF2082" s="396"/>
      <c r="AG2082" s="384"/>
      <c r="AH2082" s="396" t="str">
        <f t="shared" si="327"/>
        <v/>
      </c>
    </row>
    <row r="2083" spans="1:34" ht="18" customHeight="1" x14ac:dyDescent="0.25">
      <c r="A2083" s="301" t="str">
        <f t="shared" si="329"/>
        <v/>
      </c>
      <c r="B2083" s="397"/>
      <c r="C2083" s="398"/>
      <c r="D2083" s="399"/>
      <c r="E2083" s="383" t="str">
        <f t="shared" si="332"/>
        <v>C</v>
      </c>
      <c r="F2083" s="383" t="str">
        <f t="shared" si="333"/>
        <v>C</v>
      </c>
      <c r="G2083" s="400"/>
      <c r="H2083" s="385" t="str">
        <f>IF(G2083="","",VLOOKUP(G2083,下拉数据源!J:K,2,0))</f>
        <v/>
      </c>
      <c r="I2083" s="385"/>
      <c r="J2083" s="385"/>
      <c r="K2083" s="386"/>
      <c r="L2083" s="401"/>
      <c r="M2083" s="384"/>
      <c r="N2083" s="384"/>
      <c r="O2083" s="384"/>
      <c r="P2083" s="386"/>
      <c r="Q2083" s="387"/>
      <c r="R2083" s="286"/>
      <c r="S2083" s="388">
        <f t="shared" si="330"/>
        <v>0</v>
      </c>
      <c r="T2083" s="389"/>
      <c r="U2083" s="389">
        <f t="shared" si="328"/>
        <v>0</v>
      </c>
      <c r="V2083" s="451"/>
      <c r="W2083" s="452"/>
      <c r="X2083" s="386"/>
      <c r="Y2083" s="390"/>
      <c r="Z2083" s="391"/>
      <c r="AA2083" s="392"/>
      <c r="AB2083" s="393"/>
      <c r="AC2083" s="394"/>
      <c r="AD2083" s="395">
        <f t="shared" si="331"/>
        <v>0</v>
      </c>
      <c r="AE2083" s="396">
        <f>IF(OR(G2083=账期!$A$18,G2083=账期!$A$20,G2083=账期!$A$22,G2083=账期!$A$24,G2083=账期!$A$25,G2083=账期!$A$27,G2083=账期!$A$26,G2083=账期!$A$28,G2083=账期!$A$30,G2083=账期!$A$32,G2083=账期!$A$34,G2083=账期!$A$35,G2083=账期!$A$37,G2083=账期!$A$39,G2083=账期!$A$40,G2083=账期!$A$41,G2083=账期!$A$42,G2083=账期!$A$43,G2083=账期!$A$44,G2083=账期!$A$45,G2083=账期!$A$46,G2083=账期!$A$48,G2083=账期!$A$50,G2083=账期!$A$51,G2083=账期!$A$52,G2083=账期!$A$53,G2083=账期!$A$54,G2083=账期!$A$56,G2083=账期!$A$57,G2083=账期!$A$58,G2083=账期!$A$59,G2083=账期!$A$60,G2083=账期!$A$61,G2083=账期!$A$62,G2083=账期!$A$63,G2083=账期!$A$64,G2083=账期!$A$66,G2083=账期!$A$67,G2083=账期!$A$68,G2083=账期!$A$70,G2083=账期!$A$71),30,IF(OR(G2083=账期!$A$74,G2083=账期!$A$77,G2083=账期!$A$76,G2083=账期!$A$79,G2083=账期!$A$80,G2083=账期!$A$81,G2083=账期!$A$83,G2083=账期!$A$85,G2083=账期!$A$87,G2083=账期!$A$89,G2083=账期!$A$91),60,IF(OR(G2083=账期!$A$93,G2083=账期!$A$94,G2083=账期!$A$95,G2083=账期!$A$96,G2083=账期!$A$98,G2083=账期!$A$99,G2083=账期!$A$101,G2083=账期!$A$102),90,0)))</f>
        <v>0</v>
      </c>
      <c r="AF2083" s="396"/>
      <c r="AG2083" s="384"/>
      <c r="AH2083" s="396" t="str">
        <f t="shared" si="327"/>
        <v/>
      </c>
    </row>
    <row r="2084" spans="1:34" ht="18" customHeight="1" x14ac:dyDescent="0.25">
      <c r="A2084" s="301" t="str">
        <f t="shared" si="329"/>
        <v/>
      </c>
      <c r="B2084" s="397"/>
      <c r="C2084" s="398"/>
      <c r="D2084" s="399"/>
      <c r="E2084" s="383" t="str">
        <f t="shared" si="332"/>
        <v>C</v>
      </c>
      <c r="F2084" s="383" t="str">
        <f t="shared" si="333"/>
        <v>C</v>
      </c>
      <c r="G2084" s="400"/>
      <c r="H2084" s="385" t="str">
        <f>IF(G2084="","",VLOOKUP(G2084,下拉数据源!J:K,2,0))</f>
        <v/>
      </c>
      <c r="I2084" s="385"/>
      <c r="J2084" s="385"/>
      <c r="K2084" s="386"/>
      <c r="L2084" s="401"/>
      <c r="M2084" s="384"/>
      <c r="N2084" s="384"/>
      <c r="O2084" s="384"/>
      <c r="P2084" s="386"/>
      <c r="Q2084" s="387"/>
      <c r="R2084" s="286"/>
      <c r="S2084" s="388">
        <f t="shared" si="330"/>
        <v>0</v>
      </c>
      <c r="T2084" s="389"/>
      <c r="U2084" s="389">
        <f t="shared" si="328"/>
        <v>0</v>
      </c>
      <c r="V2084" s="451"/>
      <c r="W2084" s="452"/>
      <c r="X2084" s="386"/>
      <c r="Y2084" s="390"/>
      <c r="Z2084" s="391"/>
      <c r="AA2084" s="392"/>
      <c r="AB2084" s="393"/>
      <c r="AC2084" s="394"/>
      <c r="AD2084" s="395">
        <f t="shared" si="331"/>
        <v>0</v>
      </c>
      <c r="AE2084" s="396">
        <f>IF(OR(G2084=账期!$A$18,G2084=账期!$A$20,G2084=账期!$A$22,G2084=账期!$A$24,G2084=账期!$A$25,G2084=账期!$A$27,G2084=账期!$A$26,G2084=账期!$A$28,G2084=账期!$A$30,G2084=账期!$A$32,G2084=账期!$A$34,G2084=账期!$A$35,G2084=账期!$A$37,G2084=账期!$A$39,G2084=账期!$A$40,G2084=账期!$A$41,G2084=账期!$A$42,G2084=账期!$A$43,G2084=账期!$A$44,G2084=账期!$A$45,G2084=账期!$A$46,G2084=账期!$A$48,G2084=账期!$A$50,G2084=账期!$A$51,G2084=账期!$A$52,G2084=账期!$A$53,G2084=账期!$A$54,G2084=账期!$A$56,G2084=账期!$A$57,G2084=账期!$A$58,G2084=账期!$A$59,G2084=账期!$A$60,G2084=账期!$A$61,G2084=账期!$A$62,G2084=账期!$A$63,G2084=账期!$A$64,G2084=账期!$A$66,G2084=账期!$A$67,G2084=账期!$A$68,G2084=账期!$A$70,G2084=账期!$A$71),30,IF(OR(G2084=账期!$A$74,G2084=账期!$A$77,G2084=账期!$A$76,G2084=账期!$A$79,G2084=账期!$A$80,G2084=账期!$A$81,G2084=账期!$A$83,G2084=账期!$A$85,G2084=账期!$A$87,G2084=账期!$A$89,G2084=账期!$A$91),60,IF(OR(G2084=账期!$A$93,G2084=账期!$A$94,G2084=账期!$A$95,G2084=账期!$A$96,G2084=账期!$A$98,G2084=账期!$A$99,G2084=账期!$A$101,G2084=账期!$A$102),90,0)))</f>
        <v>0</v>
      </c>
      <c r="AF2084" s="396"/>
      <c r="AG2084" s="384"/>
      <c r="AH2084" s="396" t="str">
        <f t="shared" si="327"/>
        <v/>
      </c>
    </row>
    <row r="2085" spans="1:34" ht="18" customHeight="1" x14ac:dyDescent="0.25">
      <c r="A2085" s="301" t="str">
        <f t="shared" si="329"/>
        <v/>
      </c>
      <c r="B2085" s="397"/>
      <c r="C2085" s="398"/>
      <c r="D2085" s="399"/>
      <c r="E2085" s="383" t="str">
        <f t="shared" si="332"/>
        <v>C</v>
      </c>
      <c r="F2085" s="383" t="str">
        <f t="shared" si="333"/>
        <v>C</v>
      </c>
      <c r="G2085" s="400"/>
      <c r="H2085" s="385" t="str">
        <f>IF(G2085="","",VLOOKUP(G2085,下拉数据源!J:K,2,0))</f>
        <v/>
      </c>
      <c r="I2085" s="385"/>
      <c r="J2085" s="385"/>
      <c r="K2085" s="386"/>
      <c r="L2085" s="401"/>
      <c r="M2085" s="384"/>
      <c r="N2085" s="384"/>
      <c r="O2085" s="384"/>
      <c r="P2085" s="386"/>
      <c r="Q2085" s="387"/>
      <c r="R2085" s="286"/>
      <c r="S2085" s="388">
        <f t="shared" si="330"/>
        <v>0</v>
      </c>
      <c r="T2085" s="389"/>
      <c r="U2085" s="389">
        <f t="shared" si="328"/>
        <v>0</v>
      </c>
      <c r="V2085" s="451"/>
      <c r="W2085" s="452"/>
      <c r="X2085" s="386"/>
      <c r="Y2085" s="390"/>
      <c r="Z2085" s="391"/>
      <c r="AA2085" s="392"/>
      <c r="AB2085" s="393"/>
      <c r="AC2085" s="394"/>
      <c r="AD2085" s="395">
        <f t="shared" si="331"/>
        <v>0</v>
      </c>
      <c r="AE2085" s="396">
        <f>IF(OR(G2085=账期!$A$18,G2085=账期!$A$20,G2085=账期!$A$22,G2085=账期!$A$24,G2085=账期!$A$25,G2085=账期!$A$27,G2085=账期!$A$26,G2085=账期!$A$28,G2085=账期!$A$30,G2085=账期!$A$32,G2085=账期!$A$34,G2085=账期!$A$35,G2085=账期!$A$37,G2085=账期!$A$39,G2085=账期!$A$40,G2085=账期!$A$41,G2085=账期!$A$42,G2085=账期!$A$43,G2085=账期!$A$44,G2085=账期!$A$45,G2085=账期!$A$46,G2085=账期!$A$48,G2085=账期!$A$50,G2085=账期!$A$51,G2085=账期!$A$52,G2085=账期!$A$53,G2085=账期!$A$54,G2085=账期!$A$56,G2085=账期!$A$57,G2085=账期!$A$58,G2085=账期!$A$59,G2085=账期!$A$60,G2085=账期!$A$61,G2085=账期!$A$62,G2085=账期!$A$63,G2085=账期!$A$64,G2085=账期!$A$66,G2085=账期!$A$67,G2085=账期!$A$68,G2085=账期!$A$70,G2085=账期!$A$71),30,IF(OR(G2085=账期!$A$74,G2085=账期!$A$77,G2085=账期!$A$76,G2085=账期!$A$79,G2085=账期!$A$80,G2085=账期!$A$81,G2085=账期!$A$83,G2085=账期!$A$85,G2085=账期!$A$87,G2085=账期!$A$89,G2085=账期!$A$91),60,IF(OR(G2085=账期!$A$93,G2085=账期!$A$94,G2085=账期!$A$95,G2085=账期!$A$96,G2085=账期!$A$98,G2085=账期!$A$99,G2085=账期!$A$101,G2085=账期!$A$102),90,0)))</f>
        <v>0</v>
      </c>
      <c r="AF2085" s="396"/>
      <c r="AG2085" s="384"/>
      <c r="AH2085" s="396" t="str">
        <f t="shared" si="327"/>
        <v/>
      </c>
    </row>
    <row r="2086" spans="1:34" ht="18" customHeight="1" x14ac:dyDescent="0.25">
      <c r="A2086" s="301" t="str">
        <f t="shared" si="329"/>
        <v/>
      </c>
      <c r="B2086" s="397"/>
      <c r="C2086" s="398"/>
      <c r="D2086" s="399"/>
      <c r="E2086" s="383" t="str">
        <f t="shared" si="332"/>
        <v>C</v>
      </c>
      <c r="F2086" s="383" t="str">
        <f t="shared" si="333"/>
        <v>C</v>
      </c>
      <c r="G2086" s="400"/>
      <c r="H2086" s="385" t="str">
        <f>IF(G2086="","",VLOOKUP(G2086,下拉数据源!J:K,2,0))</f>
        <v/>
      </c>
      <c r="I2086" s="385"/>
      <c r="J2086" s="385"/>
      <c r="K2086" s="386"/>
      <c r="L2086" s="401"/>
      <c r="M2086" s="384"/>
      <c r="N2086" s="384"/>
      <c r="O2086" s="384"/>
      <c r="P2086" s="386"/>
      <c r="Q2086" s="387"/>
      <c r="R2086" s="286"/>
      <c r="S2086" s="388">
        <f t="shared" si="330"/>
        <v>0</v>
      </c>
      <c r="T2086" s="389"/>
      <c r="U2086" s="389">
        <f t="shared" si="328"/>
        <v>0</v>
      </c>
      <c r="V2086" s="451"/>
      <c r="W2086" s="452"/>
      <c r="X2086" s="386"/>
      <c r="Y2086" s="390"/>
      <c r="Z2086" s="391"/>
      <c r="AA2086" s="392"/>
      <c r="AB2086" s="393"/>
      <c r="AC2086" s="394"/>
      <c r="AD2086" s="395">
        <f t="shared" si="331"/>
        <v>0</v>
      </c>
      <c r="AE2086" s="396">
        <f>IF(OR(G2086=账期!$A$18,G2086=账期!$A$20,G2086=账期!$A$22,G2086=账期!$A$24,G2086=账期!$A$25,G2086=账期!$A$27,G2086=账期!$A$26,G2086=账期!$A$28,G2086=账期!$A$30,G2086=账期!$A$32,G2086=账期!$A$34,G2086=账期!$A$35,G2086=账期!$A$37,G2086=账期!$A$39,G2086=账期!$A$40,G2086=账期!$A$41,G2086=账期!$A$42,G2086=账期!$A$43,G2086=账期!$A$44,G2086=账期!$A$45,G2086=账期!$A$46,G2086=账期!$A$48,G2086=账期!$A$50,G2086=账期!$A$51,G2086=账期!$A$52,G2086=账期!$A$53,G2086=账期!$A$54,G2086=账期!$A$56,G2086=账期!$A$57,G2086=账期!$A$58,G2086=账期!$A$59,G2086=账期!$A$60,G2086=账期!$A$61,G2086=账期!$A$62,G2086=账期!$A$63,G2086=账期!$A$64,G2086=账期!$A$66,G2086=账期!$A$67,G2086=账期!$A$68,G2086=账期!$A$70,G2086=账期!$A$71),30,IF(OR(G2086=账期!$A$74,G2086=账期!$A$77,G2086=账期!$A$76,G2086=账期!$A$79,G2086=账期!$A$80,G2086=账期!$A$81,G2086=账期!$A$83,G2086=账期!$A$85,G2086=账期!$A$87,G2086=账期!$A$89,G2086=账期!$A$91),60,IF(OR(G2086=账期!$A$93,G2086=账期!$A$94,G2086=账期!$A$95,G2086=账期!$A$96,G2086=账期!$A$98,G2086=账期!$A$99,G2086=账期!$A$101,G2086=账期!$A$102),90,0)))</f>
        <v>0</v>
      </c>
      <c r="AF2086" s="396"/>
      <c r="AG2086" s="384"/>
      <c r="AH2086" s="396" t="str">
        <f t="shared" si="327"/>
        <v/>
      </c>
    </row>
    <row r="2087" spans="1:34" ht="18" customHeight="1" x14ac:dyDescent="0.25">
      <c r="A2087" s="301" t="str">
        <f t="shared" si="329"/>
        <v/>
      </c>
      <c r="B2087" s="397"/>
      <c r="C2087" s="398"/>
      <c r="D2087" s="399"/>
      <c r="E2087" s="383" t="str">
        <f t="shared" si="332"/>
        <v>C</v>
      </c>
      <c r="F2087" s="383" t="str">
        <f t="shared" si="333"/>
        <v>C</v>
      </c>
      <c r="G2087" s="400"/>
      <c r="H2087" s="385" t="str">
        <f>IF(G2087="","",VLOOKUP(G2087,下拉数据源!J:K,2,0))</f>
        <v/>
      </c>
      <c r="I2087" s="385"/>
      <c r="J2087" s="385"/>
      <c r="K2087" s="386"/>
      <c r="L2087" s="401"/>
      <c r="M2087" s="384"/>
      <c r="N2087" s="384"/>
      <c r="O2087" s="384"/>
      <c r="P2087" s="386"/>
      <c r="Q2087" s="387"/>
      <c r="R2087" s="286"/>
      <c r="S2087" s="388">
        <f t="shared" si="330"/>
        <v>0</v>
      </c>
      <c r="T2087" s="389"/>
      <c r="U2087" s="389">
        <f t="shared" si="328"/>
        <v>0</v>
      </c>
      <c r="V2087" s="451"/>
      <c r="W2087" s="452"/>
      <c r="X2087" s="386"/>
      <c r="Y2087" s="390"/>
      <c r="Z2087" s="391"/>
      <c r="AA2087" s="392"/>
      <c r="AB2087" s="393"/>
      <c r="AC2087" s="394"/>
      <c r="AD2087" s="395">
        <f t="shared" si="331"/>
        <v>0</v>
      </c>
      <c r="AE2087" s="396">
        <f>IF(OR(G2087=账期!$A$18,G2087=账期!$A$20,G2087=账期!$A$22,G2087=账期!$A$24,G2087=账期!$A$25,G2087=账期!$A$27,G2087=账期!$A$26,G2087=账期!$A$28,G2087=账期!$A$30,G2087=账期!$A$32,G2087=账期!$A$34,G2087=账期!$A$35,G2087=账期!$A$37,G2087=账期!$A$39,G2087=账期!$A$40,G2087=账期!$A$41,G2087=账期!$A$42,G2087=账期!$A$43,G2087=账期!$A$44,G2087=账期!$A$45,G2087=账期!$A$46,G2087=账期!$A$48,G2087=账期!$A$50,G2087=账期!$A$51,G2087=账期!$A$52,G2087=账期!$A$53,G2087=账期!$A$54,G2087=账期!$A$56,G2087=账期!$A$57,G2087=账期!$A$58,G2087=账期!$A$59,G2087=账期!$A$60,G2087=账期!$A$61,G2087=账期!$A$62,G2087=账期!$A$63,G2087=账期!$A$64,G2087=账期!$A$66,G2087=账期!$A$67,G2087=账期!$A$68,G2087=账期!$A$70,G2087=账期!$A$71),30,IF(OR(G2087=账期!$A$74,G2087=账期!$A$77,G2087=账期!$A$76,G2087=账期!$A$79,G2087=账期!$A$80,G2087=账期!$A$81,G2087=账期!$A$83,G2087=账期!$A$85,G2087=账期!$A$87,G2087=账期!$A$89,G2087=账期!$A$91),60,IF(OR(G2087=账期!$A$93,G2087=账期!$A$94,G2087=账期!$A$95,G2087=账期!$A$96,G2087=账期!$A$98,G2087=账期!$A$99,G2087=账期!$A$101,G2087=账期!$A$102),90,0)))</f>
        <v>0</v>
      </c>
      <c r="AF2087" s="396"/>
      <c r="AG2087" s="384"/>
      <c r="AH2087" s="396" t="str">
        <f t="shared" ref="AH2087:AH2150" si="334">IF(AG2087="华东","徐绪盛",IF(AG2087="华南","柯童柱",IF(AG2087="华中","杭得利",IF(AG2087="西南","张军",IF(AG2087="华北","石浩宇","")))))</f>
        <v/>
      </c>
    </row>
    <row r="2088" spans="1:34" ht="18" customHeight="1" x14ac:dyDescent="0.25">
      <c r="A2088" s="301" t="str">
        <f t="shared" si="329"/>
        <v/>
      </c>
      <c r="B2088" s="397"/>
      <c r="C2088" s="398"/>
      <c r="D2088" s="399"/>
      <c r="E2088" s="383" t="str">
        <f t="shared" si="332"/>
        <v>C</v>
      </c>
      <c r="F2088" s="383" t="str">
        <f t="shared" si="333"/>
        <v>C</v>
      </c>
      <c r="G2088" s="400"/>
      <c r="H2088" s="385" t="str">
        <f>IF(G2088="","",VLOOKUP(G2088,下拉数据源!J:K,2,0))</f>
        <v/>
      </c>
      <c r="I2088" s="385"/>
      <c r="J2088" s="385"/>
      <c r="K2088" s="386"/>
      <c r="L2088" s="401"/>
      <c r="M2088" s="384"/>
      <c r="N2088" s="384"/>
      <c r="O2088" s="384"/>
      <c r="P2088" s="386"/>
      <c r="Q2088" s="387"/>
      <c r="R2088" s="286"/>
      <c r="S2088" s="388">
        <f t="shared" si="330"/>
        <v>0</v>
      </c>
      <c r="T2088" s="389"/>
      <c r="U2088" s="389">
        <f t="shared" si="328"/>
        <v>0</v>
      </c>
      <c r="V2088" s="451"/>
      <c r="W2088" s="452"/>
      <c r="X2088" s="386"/>
      <c r="Y2088" s="390"/>
      <c r="Z2088" s="391"/>
      <c r="AA2088" s="392"/>
      <c r="AB2088" s="393"/>
      <c r="AC2088" s="394"/>
      <c r="AD2088" s="395">
        <f t="shared" si="331"/>
        <v>0</v>
      </c>
      <c r="AE2088" s="396">
        <f>IF(OR(G2088=账期!$A$18,G2088=账期!$A$20,G2088=账期!$A$22,G2088=账期!$A$24,G2088=账期!$A$25,G2088=账期!$A$27,G2088=账期!$A$26,G2088=账期!$A$28,G2088=账期!$A$30,G2088=账期!$A$32,G2088=账期!$A$34,G2088=账期!$A$35,G2088=账期!$A$37,G2088=账期!$A$39,G2088=账期!$A$40,G2088=账期!$A$41,G2088=账期!$A$42,G2088=账期!$A$43,G2088=账期!$A$44,G2088=账期!$A$45,G2088=账期!$A$46,G2088=账期!$A$48,G2088=账期!$A$50,G2088=账期!$A$51,G2088=账期!$A$52,G2088=账期!$A$53,G2088=账期!$A$54,G2088=账期!$A$56,G2088=账期!$A$57,G2088=账期!$A$58,G2088=账期!$A$59,G2088=账期!$A$60,G2088=账期!$A$61,G2088=账期!$A$62,G2088=账期!$A$63,G2088=账期!$A$64,G2088=账期!$A$66,G2088=账期!$A$67,G2088=账期!$A$68,G2088=账期!$A$70,G2088=账期!$A$71),30,IF(OR(G2088=账期!$A$74,G2088=账期!$A$77,G2088=账期!$A$76,G2088=账期!$A$79,G2088=账期!$A$80,G2088=账期!$A$81,G2088=账期!$A$83,G2088=账期!$A$85,G2088=账期!$A$87,G2088=账期!$A$89,G2088=账期!$A$91),60,IF(OR(G2088=账期!$A$93,G2088=账期!$A$94,G2088=账期!$A$95,G2088=账期!$A$96,G2088=账期!$A$98,G2088=账期!$A$99,G2088=账期!$A$101,G2088=账期!$A$102),90,0)))</f>
        <v>0</v>
      </c>
      <c r="AF2088" s="396"/>
      <c r="AG2088" s="384"/>
      <c r="AH2088" s="396" t="str">
        <f t="shared" si="334"/>
        <v/>
      </c>
    </row>
    <row r="2089" spans="1:34" ht="18" customHeight="1" x14ac:dyDescent="0.25">
      <c r="A2089" s="301" t="str">
        <f t="shared" si="329"/>
        <v/>
      </c>
      <c r="B2089" s="397"/>
      <c r="C2089" s="398"/>
      <c r="D2089" s="399"/>
      <c r="E2089" s="383" t="str">
        <f t="shared" si="332"/>
        <v>C</v>
      </c>
      <c r="F2089" s="383" t="str">
        <f t="shared" si="333"/>
        <v>C</v>
      </c>
      <c r="G2089" s="400"/>
      <c r="H2089" s="385" t="str">
        <f>IF(G2089="","",VLOOKUP(G2089,下拉数据源!J:K,2,0))</f>
        <v/>
      </c>
      <c r="I2089" s="385"/>
      <c r="J2089" s="385"/>
      <c r="K2089" s="386"/>
      <c r="L2089" s="401"/>
      <c r="M2089" s="384"/>
      <c r="N2089" s="384"/>
      <c r="O2089" s="384"/>
      <c r="P2089" s="386"/>
      <c r="Q2089" s="387"/>
      <c r="R2089" s="286"/>
      <c r="S2089" s="388">
        <f t="shared" si="330"/>
        <v>0</v>
      </c>
      <c r="T2089" s="389"/>
      <c r="U2089" s="389">
        <f t="shared" si="328"/>
        <v>0</v>
      </c>
      <c r="V2089" s="451"/>
      <c r="W2089" s="452"/>
      <c r="X2089" s="386"/>
      <c r="Y2089" s="390"/>
      <c r="Z2089" s="391"/>
      <c r="AA2089" s="392"/>
      <c r="AB2089" s="393"/>
      <c r="AC2089" s="394"/>
      <c r="AD2089" s="395">
        <f t="shared" si="331"/>
        <v>0</v>
      </c>
      <c r="AE2089" s="396">
        <f>IF(OR(G2089=账期!$A$18,G2089=账期!$A$20,G2089=账期!$A$22,G2089=账期!$A$24,G2089=账期!$A$25,G2089=账期!$A$27,G2089=账期!$A$26,G2089=账期!$A$28,G2089=账期!$A$30,G2089=账期!$A$32,G2089=账期!$A$34,G2089=账期!$A$35,G2089=账期!$A$37,G2089=账期!$A$39,G2089=账期!$A$40,G2089=账期!$A$41,G2089=账期!$A$42,G2089=账期!$A$43,G2089=账期!$A$44,G2089=账期!$A$45,G2089=账期!$A$46,G2089=账期!$A$48,G2089=账期!$A$50,G2089=账期!$A$51,G2089=账期!$A$52,G2089=账期!$A$53,G2089=账期!$A$54,G2089=账期!$A$56,G2089=账期!$A$57,G2089=账期!$A$58,G2089=账期!$A$59,G2089=账期!$A$60,G2089=账期!$A$61,G2089=账期!$A$62,G2089=账期!$A$63,G2089=账期!$A$64,G2089=账期!$A$66,G2089=账期!$A$67,G2089=账期!$A$68,G2089=账期!$A$70,G2089=账期!$A$71),30,IF(OR(G2089=账期!$A$74,G2089=账期!$A$77,G2089=账期!$A$76,G2089=账期!$A$79,G2089=账期!$A$80,G2089=账期!$A$81,G2089=账期!$A$83,G2089=账期!$A$85,G2089=账期!$A$87,G2089=账期!$A$89,G2089=账期!$A$91),60,IF(OR(G2089=账期!$A$93,G2089=账期!$A$94,G2089=账期!$A$95,G2089=账期!$A$96,G2089=账期!$A$98,G2089=账期!$A$99,G2089=账期!$A$101,G2089=账期!$A$102),90,0)))</f>
        <v>0</v>
      </c>
      <c r="AF2089" s="396"/>
      <c r="AG2089" s="384"/>
      <c r="AH2089" s="396" t="str">
        <f t="shared" si="334"/>
        <v/>
      </c>
    </row>
    <row r="2090" spans="1:34" ht="18" customHeight="1" x14ac:dyDescent="0.25">
      <c r="A2090" s="301" t="str">
        <f t="shared" si="329"/>
        <v/>
      </c>
      <c r="B2090" s="397"/>
      <c r="C2090" s="398"/>
      <c r="D2090" s="399"/>
      <c r="E2090" s="383" t="str">
        <f t="shared" si="332"/>
        <v>C</v>
      </c>
      <c r="F2090" s="383" t="str">
        <f t="shared" si="333"/>
        <v>C</v>
      </c>
      <c r="G2090" s="400"/>
      <c r="H2090" s="385" t="str">
        <f>IF(G2090="","",VLOOKUP(G2090,下拉数据源!J:K,2,0))</f>
        <v/>
      </c>
      <c r="I2090" s="385"/>
      <c r="J2090" s="385"/>
      <c r="K2090" s="386"/>
      <c r="L2090" s="401"/>
      <c r="M2090" s="384"/>
      <c r="N2090" s="384"/>
      <c r="O2090" s="384"/>
      <c r="P2090" s="386"/>
      <c r="Q2090" s="387"/>
      <c r="R2090" s="286"/>
      <c r="S2090" s="388">
        <f t="shared" si="330"/>
        <v>0</v>
      </c>
      <c r="T2090" s="389"/>
      <c r="U2090" s="389">
        <f t="shared" si="328"/>
        <v>0</v>
      </c>
      <c r="V2090" s="451"/>
      <c r="W2090" s="452"/>
      <c r="X2090" s="386"/>
      <c r="Y2090" s="390"/>
      <c r="Z2090" s="391"/>
      <c r="AA2090" s="392"/>
      <c r="AB2090" s="393"/>
      <c r="AC2090" s="394"/>
      <c r="AD2090" s="395">
        <f t="shared" si="331"/>
        <v>0</v>
      </c>
      <c r="AE2090" s="396">
        <f>IF(OR(G2090=账期!$A$18,G2090=账期!$A$20,G2090=账期!$A$22,G2090=账期!$A$24,G2090=账期!$A$25,G2090=账期!$A$27,G2090=账期!$A$26,G2090=账期!$A$28,G2090=账期!$A$30,G2090=账期!$A$32,G2090=账期!$A$34,G2090=账期!$A$35,G2090=账期!$A$37,G2090=账期!$A$39,G2090=账期!$A$40,G2090=账期!$A$41,G2090=账期!$A$42,G2090=账期!$A$43,G2090=账期!$A$44,G2090=账期!$A$45,G2090=账期!$A$46,G2090=账期!$A$48,G2090=账期!$A$50,G2090=账期!$A$51,G2090=账期!$A$52,G2090=账期!$A$53,G2090=账期!$A$54,G2090=账期!$A$56,G2090=账期!$A$57,G2090=账期!$A$58,G2090=账期!$A$59,G2090=账期!$A$60,G2090=账期!$A$61,G2090=账期!$A$62,G2090=账期!$A$63,G2090=账期!$A$64,G2090=账期!$A$66,G2090=账期!$A$67,G2090=账期!$A$68,G2090=账期!$A$70,G2090=账期!$A$71),30,IF(OR(G2090=账期!$A$74,G2090=账期!$A$77,G2090=账期!$A$76,G2090=账期!$A$79,G2090=账期!$A$80,G2090=账期!$A$81,G2090=账期!$A$83,G2090=账期!$A$85,G2090=账期!$A$87,G2090=账期!$A$89,G2090=账期!$A$91),60,IF(OR(G2090=账期!$A$93,G2090=账期!$A$94,G2090=账期!$A$95,G2090=账期!$A$96,G2090=账期!$A$98,G2090=账期!$A$99,G2090=账期!$A$101,G2090=账期!$A$102),90,0)))</f>
        <v>0</v>
      </c>
      <c r="AF2090" s="396"/>
      <c r="AG2090" s="384"/>
      <c r="AH2090" s="396" t="str">
        <f t="shared" si="334"/>
        <v/>
      </c>
    </row>
    <row r="2091" spans="1:34" ht="18" customHeight="1" x14ac:dyDescent="0.25">
      <c r="A2091" s="301" t="str">
        <f t="shared" si="329"/>
        <v/>
      </c>
      <c r="B2091" s="397"/>
      <c r="C2091" s="398"/>
      <c r="D2091" s="399"/>
      <c r="E2091" s="383" t="str">
        <f t="shared" si="332"/>
        <v>C</v>
      </c>
      <c r="F2091" s="383" t="str">
        <f t="shared" si="333"/>
        <v>C</v>
      </c>
      <c r="G2091" s="400"/>
      <c r="H2091" s="385" t="str">
        <f>IF(G2091="","",VLOOKUP(G2091,下拉数据源!J:K,2,0))</f>
        <v/>
      </c>
      <c r="I2091" s="385"/>
      <c r="J2091" s="385"/>
      <c r="K2091" s="386"/>
      <c r="L2091" s="401"/>
      <c r="M2091" s="384"/>
      <c r="N2091" s="384"/>
      <c r="O2091" s="384"/>
      <c r="P2091" s="386"/>
      <c r="Q2091" s="387"/>
      <c r="R2091" s="286"/>
      <c r="S2091" s="388">
        <f t="shared" si="330"/>
        <v>0</v>
      </c>
      <c r="T2091" s="389"/>
      <c r="U2091" s="389">
        <f t="shared" si="328"/>
        <v>0</v>
      </c>
      <c r="V2091" s="451"/>
      <c r="W2091" s="452"/>
      <c r="X2091" s="386"/>
      <c r="Y2091" s="390"/>
      <c r="Z2091" s="391"/>
      <c r="AA2091" s="392"/>
      <c r="AB2091" s="393"/>
      <c r="AC2091" s="394"/>
      <c r="AD2091" s="395">
        <f t="shared" si="331"/>
        <v>0</v>
      </c>
      <c r="AE2091" s="396">
        <f>IF(OR(G2091=账期!$A$18,G2091=账期!$A$20,G2091=账期!$A$22,G2091=账期!$A$24,G2091=账期!$A$25,G2091=账期!$A$27,G2091=账期!$A$26,G2091=账期!$A$28,G2091=账期!$A$30,G2091=账期!$A$32,G2091=账期!$A$34,G2091=账期!$A$35,G2091=账期!$A$37,G2091=账期!$A$39,G2091=账期!$A$40,G2091=账期!$A$41,G2091=账期!$A$42,G2091=账期!$A$43,G2091=账期!$A$44,G2091=账期!$A$45,G2091=账期!$A$46,G2091=账期!$A$48,G2091=账期!$A$50,G2091=账期!$A$51,G2091=账期!$A$52,G2091=账期!$A$53,G2091=账期!$A$54,G2091=账期!$A$56,G2091=账期!$A$57,G2091=账期!$A$58,G2091=账期!$A$59,G2091=账期!$A$60,G2091=账期!$A$61,G2091=账期!$A$62,G2091=账期!$A$63,G2091=账期!$A$64,G2091=账期!$A$66,G2091=账期!$A$67,G2091=账期!$A$68,G2091=账期!$A$70,G2091=账期!$A$71),30,IF(OR(G2091=账期!$A$74,G2091=账期!$A$77,G2091=账期!$A$76,G2091=账期!$A$79,G2091=账期!$A$80,G2091=账期!$A$81,G2091=账期!$A$83,G2091=账期!$A$85,G2091=账期!$A$87,G2091=账期!$A$89,G2091=账期!$A$91),60,IF(OR(G2091=账期!$A$93,G2091=账期!$A$94,G2091=账期!$A$95,G2091=账期!$A$96,G2091=账期!$A$98,G2091=账期!$A$99,G2091=账期!$A$101,G2091=账期!$A$102),90,0)))</f>
        <v>0</v>
      </c>
      <c r="AF2091" s="396"/>
      <c r="AG2091" s="384"/>
      <c r="AH2091" s="396" t="str">
        <f t="shared" si="334"/>
        <v/>
      </c>
    </row>
    <row r="2092" spans="1:34" ht="18" customHeight="1" x14ac:dyDescent="0.25">
      <c r="A2092" s="301" t="str">
        <f t="shared" si="329"/>
        <v/>
      </c>
      <c r="B2092" s="397"/>
      <c r="C2092" s="398"/>
      <c r="D2092" s="399"/>
      <c r="E2092" s="383" t="str">
        <f t="shared" si="332"/>
        <v>C</v>
      </c>
      <c r="F2092" s="383" t="str">
        <f t="shared" si="333"/>
        <v>C</v>
      </c>
      <c r="G2092" s="400"/>
      <c r="H2092" s="385" t="str">
        <f>IF(G2092="","",VLOOKUP(G2092,下拉数据源!J:K,2,0))</f>
        <v/>
      </c>
      <c r="I2092" s="385"/>
      <c r="J2092" s="385"/>
      <c r="K2092" s="386"/>
      <c r="L2092" s="401"/>
      <c r="M2092" s="384"/>
      <c r="N2092" s="384"/>
      <c r="O2092" s="384"/>
      <c r="P2092" s="386"/>
      <c r="Q2092" s="387"/>
      <c r="R2092" s="286"/>
      <c r="S2092" s="388">
        <f t="shared" si="330"/>
        <v>0</v>
      </c>
      <c r="T2092" s="389"/>
      <c r="U2092" s="389">
        <f t="shared" si="328"/>
        <v>0</v>
      </c>
      <c r="V2092" s="451"/>
      <c r="W2092" s="452"/>
      <c r="X2092" s="386"/>
      <c r="Y2092" s="390"/>
      <c r="Z2092" s="391"/>
      <c r="AA2092" s="392"/>
      <c r="AB2092" s="393"/>
      <c r="AC2092" s="394"/>
      <c r="AD2092" s="395">
        <f t="shared" si="331"/>
        <v>0</v>
      </c>
      <c r="AE2092" s="396">
        <f>IF(OR(G2092=账期!$A$18,G2092=账期!$A$20,G2092=账期!$A$22,G2092=账期!$A$24,G2092=账期!$A$25,G2092=账期!$A$27,G2092=账期!$A$26,G2092=账期!$A$28,G2092=账期!$A$30,G2092=账期!$A$32,G2092=账期!$A$34,G2092=账期!$A$35,G2092=账期!$A$37,G2092=账期!$A$39,G2092=账期!$A$40,G2092=账期!$A$41,G2092=账期!$A$42,G2092=账期!$A$43,G2092=账期!$A$44,G2092=账期!$A$45,G2092=账期!$A$46,G2092=账期!$A$48,G2092=账期!$A$50,G2092=账期!$A$51,G2092=账期!$A$52,G2092=账期!$A$53,G2092=账期!$A$54,G2092=账期!$A$56,G2092=账期!$A$57,G2092=账期!$A$58,G2092=账期!$A$59,G2092=账期!$A$60,G2092=账期!$A$61,G2092=账期!$A$62,G2092=账期!$A$63,G2092=账期!$A$64,G2092=账期!$A$66,G2092=账期!$A$67,G2092=账期!$A$68,G2092=账期!$A$70,G2092=账期!$A$71),30,IF(OR(G2092=账期!$A$74,G2092=账期!$A$77,G2092=账期!$A$76,G2092=账期!$A$79,G2092=账期!$A$80,G2092=账期!$A$81,G2092=账期!$A$83,G2092=账期!$A$85,G2092=账期!$A$87,G2092=账期!$A$89,G2092=账期!$A$91),60,IF(OR(G2092=账期!$A$93,G2092=账期!$A$94,G2092=账期!$A$95,G2092=账期!$A$96,G2092=账期!$A$98,G2092=账期!$A$99,G2092=账期!$A$101,G2092=账期!$A$102),90,0)))</f>
        <v>0</v>
      </c>
      <c r="AF2092" s="396"/>
      <c r="AG2092" s="384"/>
      <c r="AH2092" s="396" t="str">
        <f t="shared" si="334"/>
        <v/>
      </c>
    </row>
    <row r="2093" spans="1:34" ht="18" customHeight="1" x14ac:dyDescent="0.25">
      <c r="A2093" s="301" t="str">
        <f t="shared" si="329"/>
        <v/>
      </c>
      <c r="B2093" s="397"/>
      <c r="C2093" s="398"/>
      <c r="D2093" s="399"/>
      <c r="E2093" s="383" t="str">
        <f t="shared" si="332"/>
        <v>C</v>
      </c>
      <c r="F2093" s="383" t="str">
        <f t="shared" si="333"/>
        <v>C</v>
      </c>
      <c r="G2093" s="400"/>
      <c r="H2093" s="385" t="str">
        <f>IF(G2093="","",VLOOKUP(G2093,下拉数据源!J:K,2,0))</f>
        <v/>
      </c>
      <c r="I2093" s="385"/>
      <c r="J2093" s="385"/>
      <c r="K2093" s="386"/>
      <c r="L2093" s="401"/>
      <c r="M2093" s="384"/>
      <c r="N2093" s="384"/>
      <c r="O2093" s="384"/>
      <c r="P2093" s="386"/>
      <c r="Q2093" s="387"/>
      <c r="R2093" s="286"/>
      <c r="S2093" s="388">
        <f t="shared" si="330"/>
        <v>0</v>
      </c>
      <c r="T2093" s="389"/>
      <c r="U2093" s="389">
        <f t="shared" si="328"/>
        <v>0</v>
      </c>
      <c r="V2093" s="451"/>
      <c r="W2093" s="452"/>
      <c r="X2093" s="386"/>
      <c r="Y2093" s="390"/>
      <c r="Z2093" s="391"/>
      <c r="AA2093" s="392"/>
      <c r="AB2093" s="393"/>
      <c r="AC2093" s="394"/>
      <c r="AD2093" s="395">
        <f t="shared" si="331"/>
        <v>0</v>
      </c>
      <c r="AE2093" s="396">
        <f>IF(OR(G2093=账期!$A$18,G2093=账期!$A$20,G2093=账期!$A$22,G2093=账期!$A$24,G2093=账期!$A$25,G2093=账期!$A$27,G2093=账期!$A$26,G2093=账期!$A$28,G2093=账期!$A$30,G2093=账期!$A$32,G2093=账期!$A$34,G2093=账期!$A$35,G2093=账期!$A$37,G2093=账期!$A$39,G2093=账期!$A$40,G2093=账期!$A$41,G2093=账期!$A$42,G2093=账期!$A$43,G2093=账期!$A$44,G2093=账期!$A$45,G2093=账期!$A$46,G2093=账期!$A$48,G2093=账期!$A$50,G2093=账期!$A$51,G2093=账期!$A$52,G2093=账期!$A$53,G2093=账期!$A$54,G2093=账期!$A$56,G2093=账期!$A$57,G2093=账期!$A$58,G2093=账期!$A$59,G2093=账期!$A$60,G2093=账期!$A$61,G2093=账期!$A$62,G2093=账期!$A$63,G2093=账期!$A$64,G2093=账期!$A$66,G2093=账期!$A$67,G2093=账期!$A$68,G2093=账期!$A$70,G2093=账期!$A$71),30,IF(OR(G2093=账期!$A$74,G2093=账期!$A$77,G2093=账期!$A$76,G2093=账期!$A$79,G2093=账期!$A$80,G2093=账期!$A$81,G2093=账期!$A$83,G2093=账期!$A$85,G2093=账期!$A$87,G2093=账期!$A$89,G2093=账期!$A$91),60,IF(OR(G2093=账期!$A$93,G2093=账期!$A$94,G2093=账期!$A$95,G2093=账期!$A$96,G2093=账期!$A$98,G2093=账期!$A$99,G2093=账期!$A$101,G2093=账期!$A$102),90,0)))</f>
        <v>0</v>
      </c>
      <c r="AF2093" s="396"/>
      <c r="AG2093" s="384"/>
      <c r="AH2093" s="396" t="str">
        <f t="shared" si="334"/>
        <v/>
      </c>
    </row>
    <row r="2094" spans="1:34" ht="18" customHeight="1" x14ac:dyDescent="0.25">
      <c r="A2094" s="301" t="str">
        <f t="shared" si="329"/>
        <v/>
      </c>
      <c r="B2094" s="397"/>
      <c r="C2094" s="398"/>
      <c r="D2094" s="399"/>
      <c r="E2094" s="383" t="str">
        <f t="shared" si="332"/>
        <v>C</v>
      </c>
      <c r="F2094" s="383" t="str">
        <f t="shared" si="333"/>
        <v>C</v>
      </c>
      <c r="G2094" s="400"/>
      <c r="H2094" s="385" t="str">
        <f>IF(G2094="","",VLOOKUP(G2094,下拉数据源!J:K,2,0))</f>
        <v/>
      </c>
      <c r="I2094" s="385"/>
      <c r="J2094" s="385"/>
      <c r="K2094" s="386"/>
      <c r="L2094" s="401"/>
      <c r="M2094" s="384"/>
      <c r="N2094" s="384"/>
      <c r="O2094" s="384"/>
      <c r="P2094" s="386"/>
      <c r="Q2094" s="387"/>
      <c r="R2094" s="286"/>
      <c r="S2094" s="388">
        <f t="shared" si="330"/>
        <v>0</v>
      </c>
      <c r="T2094" s="389"/>
      <c r="U2094" s="389">
        <f t="shared" si="328"/>
        <v>0</v>
      </c>
      <c r="V2094" s="451"/>
      <c r="W2094" s="452"/>
      <c r="X2094" s="386"/>
      <c r="Y2094" s="390"/>
      <c r="Z2094" s="391"/>
      <c r="AA2094" s="392"/>
      <c r="AB2094" s="393"/>
      <c r="AC2094" s="394"/>
      <c r="AD2094" s="395">
        <f t="shared" si="331"/>
        <v>0</v>
      </c>
      <c r="AE2094" s="396">
        <f>IF(OR(G2094=账期!$A$18,G2094=账期!$A$20,G2094=账期!$A$22,G2094=账期!$A$24,G2094=账期!$A$25,G2094=账期!$A$27,G2094=账期!$A$26,G2094=账期!$A$28,G2094=账期!$A$30,G2094=账期!$A$32,G2094=账期!$A$34,G2094=账期!$A$35,G2094=账期!$A$37,G2094=账期!$A$39,G2094=账期!$A$40,G2094=账期!$A$41,G2094=账期!$A$42,G2094=账期!$A$43,G2094=账期!$A$44,G2094=账期!$A$45,G2094=账期!$A$46,G2094=账期!$A$48,G2094=账期!$A$50,G2094=账期!$A$51,G2094=账期!$A$52,G2094=账期!$A$53,G2094=账期!$A$54,G2094=账期!$A$56,G2094=账期!$A$57,G2094=账期!$A$58,G2094=账期!$A$59,G2094=账期!$A$60,G2094=账期!$A$61,G2094=账期!$A$62,G2094=账期!$A$63,G2094=账期!$A$64,G2094=账期!$A$66,G2094=账期!$A$67,G2094=账期!$A$68,G2094=账期!$A$70,G2094=账期!$A$71),30,IF(OR(G2094=账期!$A$74,G2094=账期!$A$77,G2094=账期!$A$76,G2094=账期!$A$79,G2094=账期!$A$80,G2094=账期!$A$81,G2094=账期!$A$83,G2094=账期!$A$85,G2094=账期!$A$87,G2094=账期!$A$89,G2094=账期!$A$91),60,IF(OR(G2094=账期!$A$93,G2094=账期!$A$94,G2094=账期!$A$95,G2094=账期!$A$96,G2094=账期!$A$98,G2094=账期!$A$99,G2094=账期!$A$101,G2094=账期!$A$102),90,0)))</f>
        <v>0</v>
      </c>
      <c r="AF2094" s="396"/>
      <c r="AG2094" s="384"/>
      <c r="AH2094" s="396" t="str">
        <f t="shared" si="334"/>
        <v/>
      </c>
    </row>
    <row r="2095" spans="1:34" ht="18" customHeight="1" x14ac:dyDescent="0.25">
      <c r="A2095" s="301" t="str">
        <f t="shared" si="329"/>
        <v/>
      </c>
      <c r="B2095" s="397"/>
      <c r="C2095" s="398"/>
      <c r="D2095" s="399"/>
      <c r="E2095" s="383" t="str">
        <f t="shared" si="332"/>
        <v>C</v>
      </c>
      <c r="F2095" s="383" t="str">
        <f t="shared" si="333"/>
        <v>C</v>
      </c>
      <c r="G2095" s="400"/>
      <c r="H2095" s="385" t="str">
        <f>IF(G2095="","",VLOOKUP(G2095,下拉数据源!J:K,2,0))</f>
        <v/>
      </c>
      <c r="I2095" s="385"/>
      <c r="J2095" s="385"/>
      <c r="K2095" s="386"/>
      <c r="L2095" s="401"/>
      <c r="M2095" s="384"/>
      <c r="N2095" s="384"/>
      <c r="O2095" s="384"/>
      <c r="P2095" s="386"/>
      <c r="Q2095" s="387"/>
      <c r="R2095" s="286"/>
      <c r="S2095" s="388">
        <f t="shared" si="330"/>
        <v>0</v>
      </c>
      <c r="T2095" s="389"/>
      <c r="U2095" s="389">
        <f t="shared" si="328"/>
        <v>0</v>
      </c>
      <c r="V2095" s="451"/>
      <c r="W2095" s="452"/>
      <c r="X2095" s="386"/>
      <c r="Y2095" s="390"/>
      <c r="Z2095" s="391"/>
      <c r="AA2095" s="392"/>
      <c r="AB2095" s="393"/>
      <c r="AC2095" s="394"/>
      <c r="AD2095" s="395">
        <f t="shared" si="331"/>
        <v>0</v>
      </c>
      <c r="AE2095" s="396">
        <f>IF(OR(G2095=账期!$A$18,G2095=账期!$A$20,G2095=账期!$A$22,G2095=账期!$A$24,G2095=账期!$A$25,G2095=账期!$A$27,G2095=账期!$A$26,G2095=账期!$A$28,G2095=账期!$A$30,G2095=账期!$A$32,G2095=账期!$A$34,G2095=账期!$A$35,G2095=账期!$A$37,G2095=账期!$A$39,G2095=账期!$A$40,G2095=账期!$A$41,G2095=账期!$A$42,G2095=账期!$A$43,G2095=账期!$A$44,G2095=账期!$A$45,G2095=账期!$A$46,G2095=账期!$A$48,G2095=账期!$A$50,G2095=账期!$A$51,G2095=账期!$A$52,G2095=账期!$A$53,G2095=账期!$A$54,G2095=账期!$A$56,G2095=账期!$A$57,G2095=账期!$A$58,G2095=账期!$A$59,G2095=账期!$A$60,G2095=账期!$A$61,G2095=账期!$A$62,G2095=账期!$A$63,G2095=账期!$A$64,G2095=账期!$A$66,G2095=账期!$A$67,G2095=账期!$A$68,G2095=账期!$A$70,G2095=账期!$A$71),30,IF(OR(G2095=账期!$A$74,G2095=账期!$A$77,G2095=账期!$A$76,G2095=账期!$A$79,G2095=账期!$A$80,G2095=账期!$A$81,G2095=账期!$A$83,G2095=账期!$A$85,G2095=账期!$A$87,G2095=账期!$A$89,G2095=账期!$A$91),60,IF(OR(G2095=账期!$A$93,G2095=账期!$A$94,G2095=账期!$A$95,G2095=账期!$A$96,G2095=账期!$A$98,G2095=账期!$A$99,G2095=账期!$A$101,G2095=账期!$A$102),90,0)))</f>
        <v>0</v>
      </c>
      <c r="AF2095" s="396"/>
      <c r="AG2095" s="384"/>
      <c r="AH2095" s="396" t="str">
        <f t="shared" si="334"/>
        <v/>
      </c>
    </row>
    <row r="2096" spans="1:34" ht="18" customHeight="1" x14ac:dyDescent="0.25">
      <c r="A2096" s="301" t="str">
        <f t="shared" si="329"/>
        <v/>
      </c>
      <c r="B2096" s="397"/>
      <c r="C2096" s="398"/>
      <c r="D2096" s="399"/>
      <c r="E2096" s="383" t="str">
        <f t="shared" si="332"/>
        <v>C</v>
      </c>
      <c r="F2096" s="383" t="str">
        <f t="shared" si="333"/>
        <v>C</v>
      </c>
      <c r="G2096" s="400"/>
      <c r="H2096" s="385" t="str">
        <f>IF(G2096="","",VLOOKUP(G2096,下拉数据源!J:K,2,0))</f>
        <v/>
      </c>
      <c r="I2096" s="385"/>
      <c r="J2096" s="385"/>
      <c r="K2096" s="386"/>
      <c r="L2096" s="401"/>
      <c r="M2096" s="384"/>
      <c r="N2096" s="384"/>
      <c r="O2096" s="384"/>
      <c r="P2096" s="386"/>
      <c r="Q2096" s="387"/>
      <c r="R2096" s="286"/>
      <c r="S2096" s="388">
        <f t="shared" si="330"/>
        <v>0</v>
      </c>
      <c r="T2096" s="389"/>
      <c r="U2096" s="389">
        <f t="shared" si="328"/>
        <v>0</v>
      </c>
      <c r="V2096" s="451"/>
      <c r="W2096" s="452"/>
      <c r="X2096" s="386"/>
      <c r="Y2096" s="390"/>
      <c r="Z2096" s="391"/>
      <c r="AA2096" s="392"/>
      <c r="AB2096" s="393"/>
      <c r="AC2096" s="394"/>
      <c r="AD2096" s="395">
        <f t="shared" si="331"/>
        <v>0</v>
      </c>
      <c r="AE2096" s="396">
        <f>IF(OR(G2096=账期!$A$18,G2096=账期!$A$20,G2096=账期!$A$22,G2096=账期!$A$24,G2096=账期!$A$25,G2096=账期!$A$27,G2096=账期!$A$26,G2096=账期!$A$28,G2096=账期!$A$30,G2096=账期!$A$32,G2096=账期!$A$34,G2096=账期!$A$35,G2096=账期!$A$37,G2096=账期!$A$39,G2096=账期!$A$40,G2096=账期!$A$41,G2096=账期!$A$42,G2096=账期!$A$43,G2096=账期!$A$44,G2096=账期!$A$45,G2096=账期!$A$46,G2096=账期!$A$48,G2096=账期!$A$50,G2096=账期!$A$51,G2096=账期!$A$52,G2096=账期!$A$53,G2096=账期!$A$54,G2096=账期!$A$56,G2096=账期!$A$57,G2096=账期!$A$58,G2096=账期!$A$59,G2096=账期!$A$60,G2096=账期!$A$61,G2096=账期!$A$62,G2096=账期!$A$63,G2096=账期!$A$64,G2096=账期!$A$66,G2096=账期!$A$67,G2096=账期!$A$68,G2096=账期!$A$70,G2096=账期!$A$71),30,IF(OR(G2096=账期!$A$74,G2096=账期!$A$77,G2096=账期!$A$76,G2096=账期!$A$79,G2096=账期!$A$80,G2096=账期!$A$81,G2096=账期!$A$83,G2096=账期!$A$85,G2096=账期!$A$87,G2096=账期!$A$89,G2096=账期!$A$91),60,IF(OR(G2096=账期!$A$93,G2096=账期!$A$94,G2096=账期!$A$95,G2096=账期!$A$96,G2096=账期!$A$98,G2096=账期!$A$99,G2096=账期!$A$101,G2096=账期!$A$102),90,0)))</f>
        <v>0</v>
      </c>
      <c r="AF2096" s="396"/>
      <c r="AG2096" s="384"/>
      <c r="AH2096" s="396" t="str">
        <f t="shared" si="334"/>
        <v/>
      </c>
    </row>
    <row r="2097" spans="1:34" ht="18" customHeight="1" x14ac:dyDescent="0.25">
      <c r="A2097" s="301" t="str">
        <f t="shared" si="329"/>
        <v/>
      </c>
      <c r="B2097" s="397"/>
      <c r="C2097" s="398"/>
      <c r="D2097" s="399"/>
      <c r="E2097" s="383" t="str">
        <f t="shared" si="332"/>
        <v>C</v>
      </c>
      <c r="F2097" s="383" t="str">
        <f t="shared" si="333"/>
        <v>C</v>
      </c>
      <c r="G2097" s="400"/>
      <c r="H2097" s="385" t="str">
        <f>IF(G2097="","",VLOOKUP(G2097,下拉数据源!J:K,2,0))</f>
        <v/>
      </c>
      <c r="I2097" s="385"/>
      <c r="J2097" s="385"/>
      <c r="K2097" s="386"/>
      <c r="L2097" s="401"/>
      <c r="M2097" s="384"/>
      <c r="N2097" s="384"/>
      <c r="O2097" s="384"/>
      <c r="P2097" s="386"/>
      <c r="Q2097" s="387"/>
      <c r="R2097" s="286"/>
      <c r="S2097" s="388">
        <f t="shared" si="330"/>
        <v>0</v>
      </c>
      <c r="T2097" s="389"/>
      <c r="U2097" s="389">
        <f t="shared" si="328"/>
        <v>0</v>
      </c>
      <c r="V2097" s="451"/>
      <c r="W2097" s="452"/>
      <c r="X2097" s="386"/>
      <c r="Y2097" s="390"/>
      <c r="Z2097" s="391"/>
      <c r="AA2097" s="392"/>
      <c r="AB2097" s="393"/>
      <c r="AC2097" s="394"/>
      <c r="AD2097" s="395">
        <f t="shared" si="331"/>
        <v>0</v>
      </c>
      <c r="AE2097" s="396">
        <f>IF(OR(G2097=账期!$A$18,G2097=账期!$A$20,G2097=账期!$A$22,G2097=账期!$A$24,G2097=账期!$A$25,G2097=账期!$A$27,G2097=账期!$A$26,G2097=账期!$A$28,G2097=账期!$A$30,G2097=账期!$A$32,G2097=账期!$A$34,G2097=账期!$A$35,G2097=账期!$A$37,G2097=账期!$A$39,G2097=账期!$A$40,G2097=账期!$A$41,G2097=账期!$A$42,G2097=账期!$A$43,G2097=账期!$A$44,G2097=账期!$A$45,G2097=账期!$A$46,G2097=账期!$A$48,G2097=账期!$A$50,G2097=账期!$A$51,G2097=账期!$A$52,G2097=账期!$A$53,G2097=账期!$A$54,G2097=账期!$A$56,G2097=账期!$A$57,G2097=账期!$A$58,G2097=账期!$A$59,G2097=账期!$A$60,G2097=账期!$A$61,G2097=账期!$A$62,G2097=账期!$A$63,G2097=账期!$A$64,G2097=账期!$A$66,G2097=账期!$A$67,G2097=账期!$A$68,G2097=账期!$A$70,G2097=账期!$A$71),30,IF(OR(G2097=账期!$A$74,G2097=账期!$A$77,G2097=账期!$A$76,G2097=账期!$A$79,G2097=账期!$A$80,G2097=账期!$A$81,G2097=账期!$A$83,G2097=账期!$A$85,G2097=账期!$A$87,G2097=账期!$A$89,G2097=账期!$A$91),60,IF(OR(G2097=账期!$A$93,G2097=账期!$A$94,G2097=账期!$A$95,G2097=账期!$A$96,G2097=账期!$A$98,G2097=账期!$A$99,G2097=账期!$A$101,G2097=账期!$A$102),90,0)))</f>
        <v>0</v>
      </c>
      <c r="AF2097" s="396"/>
      <c r="AG2097" s="384"/>
      <c r="AH2097" s="396" t="str">
        <f t="shared" si="334"/>
        <v/>
      </c>
    </row>
    <row r="2098" spans="1:34" ht="18" customHeight="1" x14ac:dyDescent="0.25">
      <c r="A2098" s="301" t="str">
        <f t="shared" si="329"/>
        <v/>
      </c>
      <c r="B2098" s="397"/>
      <c r="C2098" s="398"/>
      <c r="D2098" s="399"/>
      <c r="E2098" s="383" t="str">
        <f t="shared" si="332"/>
        <v>C</v>
      </c>
      <c r="F2098" s="383" t="str">
        <f t="shared" si="333"/>
        <v>C</v>
      </c>
      <c r="G2098" s="400"/>
      <c r="H2098" s="385" t="str">
        <f>IF(G2098="","",VLOOKUP(G2098,下拉数据源!J:K,2,0))</f>
        <v/>
      </c>
      <c r="I2098" s="385"/>
      <c r="J2098" s="385"/>
      <c r="K2098" s="386"/>
      <c r="L2098" s="401"/>
      <c r="M2098" s="384"/>
      <c r="N2098" s="384"/>
      <c r="O2098" s="384"/>
      <c r="P2098" s="386"/>
      <c r="Q2098" s="387"/>
      <c r="R2098" s="286"/>
      <c r="S2098" s="388">
        <f t="shared" si="330"/>
        <v>0</v>
      </c>
      <c r="T2098" s="389"/>
      <c r="U2098" s="389">
        <f t="shared" si="328"/>
        <v>0</v>
      </c>
      <c r="V2098" s="451"/>
      <c r="W2098" s="452"/>
      <c r="X2098" s="386"/>
      <c r="Y2098" s="390"/>
      <c r="Z2098" s="391"/>
      <c r="AA2098" s="392"/>
      <c r="AB2098" s="393"/>
      <c r="AC2098" s="394"/>
      <c r="AD2098" s="395">
        <f t="shared" si="331"/>
        <v>0</v>
      </c>
      <c r="AE2098" s="396">
        <f>IF(OR(G2098=账期!$A$18,G2098=账期!$A$20,G2098=账期!$A$22,G2098=账期!$A$24,G2098=账期!$A$25,G2098=账期!$A$27,G2098=账期!$A$26,G2098=账期!$A$28,G2098=账期!$A$30,G2098=账期!$A$32,G2098=账期!$A$34,G2098=账期!$A$35,G2098=账期!$A$37,G2098=账期!$A$39,G2098=账期!$A$40,G2098=账期!$A$41,G2098=账期!$A$42,G2098=账期!$A$43,G2098=账期!$A$44,G2098=账期!$A$45,G2098=账期!$A$46,G2098=账期!$A$48,G2098=账期!$A$50,G2098=账期!$A$51,G2098=账期!$A$52,G2098=账期!$A$53,G2098=账期!$A$54,G2098=账期!$A$56,G2098=账期!$A$57,G2098=账期!$A$58,G2098=账期!$A$59,G2098=账期!$A$60,G2098=账期!$A$61,G2098=账期!$A$62,G2098=账期!$A$63,G2098=账期!$A$64,G2098=账期!$A$66,G2098=账期!$A$67,G2098=账期!$A$68,G2098=账期!$A$70,G2098=账期!$A$71),30,IF(OR(G2098=账期!$A$74,G2098=账期!$A$77,G2098=账期!$A$76,G2098=账期!$A$79,G2098=账期!$A$80,G2098=账期!$A$81,G2098=账期!$A$83,G2098=账期!$A$85,G2098=账期!$A$87,G2098=账期!$A$89,G2098=账期!$A$91),60,IF(OR(G2098=账期!$A$93,G2098=账期!$A$94,G2098=账期!$A$95,G2098=账期!$A$96,G2098=账期!$A$98,G2098=账期!$A$99,G2098=账期!$A$101,G2098=账期!$A$102),90,0)))</f>
        <v>0</v>
      </c>
      <c r="AF2098" s="396"/>
      <c r="AG2098" s="384"/>
      <c r="AH2098" s="396" t="str">
        <f t="shared" si="334"/>
        <v/>
      </c>
    </row>
    <row r="2099" spans="1:34" ht="18" customHeight="1" x14ac:dyDescent="0.25">
      <c r="A2099" s="301" t="str">
        <f t="shared" si="329"/>
        <v/>
      </c>
      <c r="B2099" s="397"/>
      <c r="C2099" s="398"/>
      <c r="D2099" s="399"/>
      <c r="E2099" s="383" t="str">
        <f t="shared" si="332"/>
        <v>C</v>
      </c>
      <c r="F2099" s="383" t="str">
        <f t="shared" si="333"/>
        <v>C</v>
      </c>
      <c r="G2099" s="400"/>
      <c r="H2099" s="385" t="str">
        <f>IF(G2099="","",VLOOKUP(G2099,下拉数据源!J:K,2,0))</f>
        <v/>
      </c>
      <c r="I2099" s="385"/>
      <c r="J2099" s="385"/>
      <c r="K2099" s="386"/>
      <c r="L2099" s="401"/>
      <c r="M2099" s="384"/>
      <c r="N2099" s="384"/>
      <c r="O2099" s="384"/>
      <c r="P2099" s="386"/>
      <c r="Q2099" s="387"/>
      <c r="R2099" s="286"/>
      <c r="S2099" s="388">
        <f t="shared" si="330"/>
        <v>0</v>
      </c>
      <c r="T2099" s="389"/>
      <c r="U2099" s="389">
        <f t="shared" si="328"/>
        <v>0</v>
      </c>
      <c r="V2099" s="451"/>
      <c r="W2099" s="452"/>
      <c r="X2099" s="386"/>
      <c r="Y2099" s="390"/>
      <c r="Z2099" s="391"/>
      <c r="AA2099" s="392"/>
      <c r="AB2099" s="393"/>
      <c r="AC2099" s="394"/>
      <c r="AD2099" s="395">
        <f t="shared" si="331"/>
        <v>0</v>
      </c>
      <c r="AE2099" s="396">
        <f>IF(OR(G2099=账期!$A$18,G2099=账期!$A$20,G2099=账期!$A$22,G2099=账期!$A$24,G2099=账期!$A$25,G2099=账期!$A$27,G2099=账期!$A$26,G2099=账期!$A$28,G2099=账期!$A$30,G2099=账期!$A$32,G2099=账期!$A$34,G2099=账期!$A$35,G2099=账期!$A$37,G2099=账期!$A$39,G2099=账期!$A$40,G2099=账期!$A$41,G2099=账期!$A$42,G2099=账期!$A$43,G2099=账期!$A$44,G2099=账期!$A$45,G2099=账期!$A$46,G2099=账期!$A$48,G2099=账期!$A$50,G2099=账期!$A$51,G2099=账期!$A$52,G2099=账期!$A$53,G2099=账期!$A$54,G2099=账期!$A$56,G2099=账期!$A$57,G2099=账期!$A$58,G2099=账期!$A$59,G2099=账期!$A$60,G2099=账期!$A$61,G2099=账期!$A$62,G2099=账期!$A$63,G2099=账期!$A$64,G2099=账期!$A$66,G2099=账期!$A$67,G2099=账期!$A$68,G2099=账期!$A$70,G2099=账期!$A$71),30,IF(OR(G2099=账期!$A$74,G2099=账期!$A$77,G2099=账期!$A$76,G2099=账期!$A$79,G2099=账期!$A$80,G2099=账期!$A$81,G2099=账期!$A$83,G2099=账期!$A$85,G2099=账期!$A$87,G2099=账期!$A$89,G2099=账期!$A$91),60,IF(OR(G2099=账期!$A$93,G2099=账期!$A$94,G2099=账期!$A$95,G2099=账期!$A$96,G2099=账期!$A$98,G2099=账期!$A$99,G2099=账期!$A$101,G2099=账期!$A$102),90,0)))</f>
        <v>0</v>
      </c>
      <c r="AF2099" s="396"/>
      <c r="AG2099" s="384"/>
      <c r="AH2099" s="396" t="str">
        <f t="shared" si="334"/>
        <v/>
      </c>
    </row>
    <row r="2100" spans="1:34" ht="18" customHeight="1" x14ac:dyDescent="0.25">
      <c r="A2100" s="301" t="str">
        <f t="shared" si="329"/>
        <v/>
      </c>
      <c r="B2100" s="397"/>
      <c r="C2100" s="398"/>
      <c r="D2100" s="399"/>
      <c r="E2100" s="383" t="str">
        <f t="shared" si="332"/>
        <v>C</v>
      </c>
      <c r="F2100" s="383" t="str">
        <f t="shared" si="333"/>
        <v>C</v>
      </c>
      <c r="G2100" s="400"/>
      <c r="H2100" s="385" t="str">
        <f>IF(G2100="","",VLOOKUP(G2100,下拉数据源!J:K,2,0))</f>
        <v/>
      </c>
      <c r="I2100" s="385"/>
      <c r="J2100" s="385"/>
      <c r="K2100" s="386"/>
      <c r="L2100" s="401"/>
      <c r="M2100" s="384"/>
      <c r="N2100" s="384"/>
      <c r="O2100" s="384"/>
      <c r="P2100" s="386"/>
      <c r="Q2100" s="387"/>
      <c r="R2100" s="286"/>
      <c r="S2100" s="388">
        <f t="shared" si="330"/>
        <v>0</v>
      </c>
      <c r="T2100" s="389"/>
      <c r="U2100" s="389">
        <f t="shared" si="328"/>
        <v>0</v>
      </c>
      <c r="V2100" s="451"/>
      <c r="W2100" s="452"/>
      <c r="X2100" s="386"/>
      <c r="Y2100" s="390"/>
      <c r="Z2100" s="391"/>
      <c r="AA2100" s="392"/>
      <c r="AB2100" s="393"/>
      <c r="AC2100" s="394"/>
      <c r="AD2100" s="395">
        <f t="shared" si="331"/>
        <v>0</v>
      </c>
      <c r="AE2100" s="396">
        <f>IF(OR(G2100=账期!$A$18,G2100=账期!$A$20,G2100=账期!$A$22,G2100=账期!$A$24,G2100=账期!$A$25,G2100=账期!$A$27,G2100=账期!$A$26,G2100=账期!$A$28,G2100=账期!$A$30,G2100=账期!$A$32,G2100=账期!$A$34,G2100=账期!$A$35,G2100=账期!$A$37,G2100=账期!$A$39,G2100=账期!$A$40,G2100=账期!$A$41,G2100=账期!$A$42,G2100=账期!$A$43,G2100=账期!$A$44,G2100=账期!$A$45,G2100=账期!$A$46,G2100=账期!$A$48,G2100=账期!$A$50,G2100=账期!$A$51,G2100=账期!$A$52,G2100=账期!$A$53,G2100=账期!$A$54,G2100=账期!$A$56,G2100=账期!$A$57,G2100=账期!$A$58,G2100=账期!$A$59,G2100=账期!$A$60,G2100=账期!$A$61,G2100=账期!$A$62,G2100=账期!$A$63,G2100=账期!$A$64,G2100=账期!$A$66,G2100=账期!$A$67,G2100=账期!$A$68,G2100=账期!$A$70,G2100=账期!$A$71),30,IF(OR(G2100=账期!$A$74,G2100=账期!$A$77,G2100=账期!$A$76,G2100=账期!$A$79,G2100=账期!$A$80,G2100=账期!$A$81,G2100=账期!$A$83,G2100=账期!$A$85,G2100=账期!$A$87,G2100=账期!$A$89,G2100=账期!$A$91),60,IF(OR(G2100=账期!$A$93,G2100=账期!$A$94,G2100=账期!$A$95,G2100=账期!$A$96,G2100=账期!$A$98,G2100=账期!$A$99,G2100=账期!$A$101,G2100=账期!$A$102),90,0)))</f>
        <v>0</v>
      </c>
      <c r="AF2100" s="396"/>
      <c r="AG2100" s="384"/>
      <c r="AH2100" s="396" t="str">
        <f t="shared" si="334"/>
        <v/>
      </c>
    </row>
    <row r="2101" spans="1:34" ht="18" customHeight="1" x14ac:dyDescent="0.25">
      <c r="A2101" s="301" t="str">
        <f t="shared" si="329"/>
        <v/>
      </c>
      <c r="B2101" s="397"/>
      <c r="C2101" s="398"/>
      <c r="D2101" s="399"/>
      <c r="E2101" s="383" t="str">
        <f t="shared" si="332"/>
        <v>C</v>
      </c>
      <c r="F2101" s="383" t="str">
        <f t="shared" si="333"/>
        <v>C</v>
      </c>
      <c r="G2101" s="400"/>
      <c r="H2101" s="385" t="str">
        <f>IF(G2101="","",VLOOKUP(G2101,下拉数据源!J:K,2,0))</f>
        <v/>
      </c>
      <c r="I2101" s="385"/>
      <c r="J2101" s="385"/>
      <c r="K2101" s="386"/>
      <c r="L2101" s="401"/>
      <c r="M2101" s="384"/>
      <c r="N2101" s="384"/>
      <c r="O2101" s="384"/>
      <c r="P2101" s="386"/>
      <c r="Q2101" s="387"/>
      <c r="R2101" s="286"/>
      <c r="S2101" s="388">
        <f t="shared" si="330"/>
        <v>0</v>
      </c>
      <c r="T2101" s="389"/>
      <c r="U2101" s="389">
        <f t="shared" si="328"/>
        <v>0</v>
      </c>
      <c r="V2101" s="451"/>
      <c r="W2101" s="452"/>
      <c r="X2101" s="386"/>
      <c r="Y2101" s="390"/>
      <c r="Z2101" s="391"/>
      <c r="AA2101" s="392"/>
      <c r="AB2101" s="393"/>
      <c r="AC2101" s="394"/>
      <c r="AD2101" s="395">
        <f t="shared" si="331"/>
        <v>0</v>
      </c>
      <c r="AE2101" s="396">
        <f>IF(OR(G2101=账期!$A$18,G2101=账期!$A$20,G2101=账期!$A$22,G2101=账期!$A$24,G2101=账期!$A$25,G2101=账期!$A$27,G2101=账期!$A$26,G2101=账期!$A$28,G2101=账期!$A$30,G2101=账期!$A$32,G2101=账期!$A$34,G2101=账期!$A$35,G2101=账期!$A$37,G2101=账期!$A$39,G2101=账期!$A$40,G2101=账期!$A$41,G2101=账期!$A$42,G2101=账期!$A$43,G2101=账期!$A$44,G2101=账期!$A$45,G2101=账期!$A$46,G2101=账期!$A$48,G2101=账期!$A$50,G2101=账期!$A$51,G2101=账期!$A$52,G2101=账期!$A$53,G2101=账期!$A$54,G2101=账期!$A$56,G2101=账期!$A$57,G2101=账期!$A$58,G2101=账期!$A$59,G2101=账期!$A$60,G2101=账期!$A$61,G2101=账期!$A$62,G2101=账期!$A$63,G2101=账期!$A$64,G2101=账期!$A$66,G2101=账期!$A$67,G2101=账期!$A$68,G2101=账期!$A$70,G2101=账期!$A$71),30,IF(OR(G2101=账期!$A$74,G2101=账期!$A$77,G2101=账期!$A$76,G2101=账期!$A$79,G2101=账期!$A$80,G2101=账期!$A$81,G2101=账期!$A$83,G2101=账期!$A$85,G2101=账期!$A$87,G2101=账期!$A$89,G2101=账期!$A$91),60,IF(OR(G2101=账期!$A$93,G2101=账期!$A$94,G2101=账期!$A$95,G2101=账期!$A$96,G2101=账期!$A$98,G2101=账期!$A$99,G2101=账期!$A$101,G2101=账期!$A$102),90,0)))</f>
        <v>0</v>
      </c>
      <c r="AF2101" s="396"/>
      <c r="AG2101" s="384"/>
      <c r="AH2101" s="396" t="str">
        <f t="shared" si="334"/>
        <v/>
      </c>
    </row>
    <row r="2102" spans="1:34" ht="18" customHeight="1" x14ac:dyDescent="0.25">
      <c r="A2102" s="301" t="str">
        <f t="shared" si="329"/>
        <v/>
      </c>
      <c r="B2102" s="397"/>
      <c r="C2102" s="398"/>
      <c r="D2102" s="399"/>
      <c r="E2102" s="383" t="str">
        <f t="shared" si="332"/>
        <v>C</v>
      </c>
      <c r="F2102" s="383" t="str">
        <f t="shared" si="333"/>
        <v>C</v>
      </c>
      <c r="G2102" s="400"/>
      <c r="H2102" s="385" t="str">
        <f>IF(G2102="","",VLOOKUP(G2102,下拉数据源!J:K,2,0))</f>
        <v/>
      </c>
      <c r="I2102" s="385"/>
      <c r="J2102" s="385"/>
      <c r="K2102" s="386"/>
      <c r="L2102" s="401"/>
      <c r="M2102" s="384"/>
      <c r="N2102" s="384"/>
      <c r="O2102" s="384"/>
      <c r="P2102" s="386"/>
      <c r="Q2102" s="387"/>
      <c r="R2102" s="286"/>
      <c r="S2102" s="388">
        <f t="shared" si="330"/>
        <v>0</v>
      </c>
      <c r="T2102" s="389"/>
      <c r="U2102" s="389">
        <f t="shared" si="328"/>
        <v>0</v>
      </c>
      <c r="V2102" s="451"/>
      <c r="W2102" s="452"/>
      <c r="X2102" s="386"/>
      <c r="Y2102" s="390"/>
      <c r="Z2102" s="391"/>
      <c r="AA2102" s="392"/>
      <c r="AB2102" s="393"/>
      <c r="AC2102" s="394"/>
      <c r="AD2102" s="395">
        <f t="shared" si="331"/>
        <v>0</v>
      </c>
      <c r="AE2102" s="396">
        <f>IF(OR(G2102=账期!$A$18,G2102=账期!$A$20,G2102=账期!$A$22,G2102=账期!$A$24,G2102=账期!$A$25,G2102=账期!$A$27,G2102=账期!$A$26,G2102=账期!$A$28,G2102=账期!$A$30,G2102=账期!$A$32,G2102=账期!$A$34,G2102=账期!$A$35,G2102=账期!$A$37,G2102=账期!$A$39,G2102=账期!$A$40,G2102=账期!$A$41,G2102=账期!$A$42,G2102=账期!$A$43,G2102=账期!$A$44,G2102=账期!$A$45,G2102=账期!$A$46,G2102=账期!$A$48,G2102=账期!$A$50,G2102=账期!$A$51,G2102=账期!$A$52,G2102=账期!$A$53,G2102=账期!$A$54,G2102=账期!$A$56,G2102=账期!$A$57,G2102=账期!$A$58,G2102=账期!$A$59,G2102=账期!$A$60,G2102=账期!$A$61,G2102=账期!$A$62,G2102=账期!$A$63,G2102=账期!$A$64,G2102=账期!$A$66,G2102=账期!$A$67,G2102=账期!$A$68,G2102=账期!$A$70,G2102=账期!$A$71),30,IF(OR(G2102=账期!$A$74,G2102=账期!$A$77,G2102=账期!$A$76,G2102=账期!$A$79,G2102=账期!$A$80,G2102=账期!$A$81,G2102=账期!$A$83,G2102=账期!$A$85,G2102=账期!$A$87,G2102=账期!$A$89,G2102=账期!$A$91),60,IF(OR(G2102=账期!$A$93,G2102=账期!$A$94,G2102=账期!$A$95,G2102=账期!$A$96,G2102=账期!$A$98,G2102=账期!$A$99,G2102=账期!$A$101,G2102=账期!$A$102),90,0)))</f>
        <v>0</v>
      </c>
      <c r="AF2102" s="396"/>
      <c r="AG2102" s="384"/>
      <c r="AH2102" s="396" t="str">
        <f t="shared" si="334"/>
        <v/>
      </c>
    </row>
    <row r="2103" spans="1:34" ht="18" customHeight="1" x14ac:dyDescent="0.25">
      <c r="A2103" s="301" t="str">
        <f t="shared" si="329"/>
        <v/>
      </c>
      <c r="B2103" s="397"/>
      <c r="C2103" s="398"/>
      <c r="D2103" s="399"/>
      <c r="E2103" s="383" t="str">
        <f t="shared" si="332"/>
        <v>C</v>
      </c>
      <c r="F2103" s="383" t="str">
        <f t="shared" si="333"/>
        <v>C</v>
      </c>
      <c r="G2103" s="400"/>
      <c r="H2103" s="385" t="str">
        <f>IF(G2103="","",VLOOKUP(G2103,下拉数据源!J:K,2,0))</f>
        <v/>
      </c>
      <c r="I2103" s="385"/>
      <c r="J2103" s="385"/>
      <c r="K2103" s="386"/>
      <c r="L2103" s="401"/>
      <c r="M2103" s="384"/>
      <c r="N2103" s="384"/>
      <c r="O2103" s="384"/>
      <c r="P2103" s="386"/>
      <c r="Q2103" s="387"/>
      <c r="R2103" s="286"/>
      <c r="S2103" s="388">
        <f t="shared" si="330"/>
        <v>0</v>
      </c>
      <c r="T2103" s="389"/>
      <c r="U2103" s="389">
        <f t="shared" si="328"/>
        <v>0</v>
      </c>
      <c r="V2103" s="451"/>
      <c r="W2103" s="452"/>
      <c r="X2103" s="386"/>
      <c r="Y2103" s="390"/>
      <c r="Z2103" s="391"/>
      <c r="AA2103" s="392"/>
      <c r="AB2103" s="393"/>
      <c r="AC2103" s="394"/>
      <c r="AD2103" s="395">
        <f t="shared" si="331"/>
        <v>0</v>
      </c>
      <c r="AE2103" s="396">
        <f>IF(OR(G2103=账期!$A$18,G2103=账期!$A$20,G2103=账期!$A$22,G2103=账期!$A$24,G2103=账期!$A$25,G2103=账期!$A$27,G2103=账期!$A$26,G2103=账期!$A$28,G2103=账期!$A$30,G2103=账期!$A$32,G2103=账期!$A$34,G2103=账期!$A$35,G2103=账期!$A$37,G2103=账期!$A$39,G2103=账期!$A$40,G2103=账期!$A$41,G2103=账期!$A$42,G2103=账期!$A$43,G2103=账期!$A$44,G2103=账期!$A$45,G2103=账期!$A$46,G2103=账期!$A$48,G2103=账期!$A$50,G2103=账期!$A$51,G2103=账期!$A$52,G2103=账期!$A$53,G2103=账期!$A$54,G2103=账期!$A$56,G2103=账期!$A$57,G2103=账期!$A$58,G2103=账期!$A$59,G2103=账期!$A$60,G2103=账期!$A$61,G2103=账期!$A$62,G2103=账期!$A$63,G2103=账期!$A$64,G2103=账期!$A$66,G2103=账期!$A$67,G2103=账期!$A$68,G2103=账期!$A$70,G2103=账期!$A$71),30,IF(OR(G2103=账期!$A$74,G2103=账期!$A$77,G2103=账期!$A$76,G2103=账期!$A$79,G2103=账期!$A$80,G2103=账期!$A$81,G2103=账期!$A$83,G2103=账期!$A$85,G2103=账期!$A$87,G2103=账期!$A$89,G2103=账期!$A$91),60,IF(OR(G2103=账期!$A$93,G2103=账期!$A$94,G2103=账期!$A$95,G2103=账期!$A$96,G2103=账期!$A$98,G2103=账期!$A$99,G2103=账期!$A$101,G2103=账期!$A$102),90,0)))</f>
        <v>0</v>
      </c>
      <c r="AF2103" s="396"/>
      <c r="AG2103" s="384"/>
      <c r="AH2103" s="396" t="str">
        <f t="shared" si="334"/>
        <v/>
      </c>
    </row>
    <row r="2104" spans="1:34" ht="18" customHeight="1" x14ac:dyDescent="0.25">
      <c r="A2104" s="301" t="str">
        <f t="shared" si="329"/>
        <v/>
      </c>
      <c r="B2104" s="397"/>
      <c r="C2104" s="398"/>
      <c r="D2104" s="399"/>
      <c r="E2104" s="383" t="str">
        <f t="shared" si="332"/>
        <v>C</v>
      </c>
      <c r="F2104" s="383" t="str">
        <f t="shared" si="333"/>
        <v>C</v>
      </c>
      <c r="G2104" s="400"/>
      <c r="H2104" s="385" t="str">
        <f>IF(G2104="","",VLOOKUP(G2104,下拉数据源!J:K,2,0))</f>
        <v/>
      </c>
      <c r="I2104" s="385"/>
      <c r="J2104" s="385"/>
      <c r="K2104" s="386"/>
      <c r="L2104" s="401"/>
      <c r="M2104" s="384"/>
      <c r="N2104" s="384"/>
      <c r="O2104" s="384"/>
      <c r="P2104" s="386"/>
      <c r="Q2104" s="387"/>
      <c r="R2104" s="286"/>
      <c r="S2104" s="388">
        <f t="shared" si="330"/>
        <v>0</v>
      </c>
      <c r="T2104" s="389"/>
      <c r="U2104" s="389">
        <f t="shared" si="328"/>
        <v>0</v>
      </c>
      <c r="V2104" s="451"/>
      <c r="W2104" s="452"/>
      <c r="X2104" s="386"/>
      <c r="Y2104" s="390"/>
      <c r="Z2104" s="391"/>
      <c r="AA2104" s="392"/>
      <c r="AB2104" s="393"/>
      <c r="AC2104" s="394"/>
      <c r="AD2104" s="395">
        <f t="shared" si="331"/>
        <v>0</v>
      </c>
      <c r="AE2104" s="396">
        <f>IF(OR(G2104=账期!$A$18,G2104=账期!$A$20,G2104=账期!$A$22,G2104=账期!$A$24,G2104=账期!$A$25,G2104=账期!$A$27,G2104=账期!$A$26,G2104=账期!$A$28,G2104=账期!$A$30,G2104=账期!$A$32,G2104=账期!$A$34,G2104=账期!$A$35,G2104=账期!$A$37,G2104=账期!$A$39,G2104=账期!$A$40,G2104=账期!$A$41,G2104=账期!$A$42,G2104=账期!$A$43,G2104=账期!$A$44,G2104=账期!$A$45,G2104=账期!$A$46,G2104=账期!$A$48,G2104=账期!$A$50,G2104=账期!$A$51,G2104=账期!$A$52,G2104=账期!$A$53,G2104=账期!$A$54,G2104=账期!$A$56,G2104=账期!$A$57,G2104=账期!$A$58,G2104=账期!$A$59,G2104=账期!$A$60,G2104=账期!$A$61,G2104=账期!$A$62,G2104=账期!$A$63,G2104=账期!$A$64,G2104=账期!$A$66,G2104=账期!$A$67,G2104=账期!$A$68,G2104=账期!$A$70,G2104=账期!$A$71),30,IF(OR(G2104=账期!$A$74,G2104=账期!$A$77,G2104=账期!$A$76,G2104=账期!$A$79,G2104=账期!$A$80,G2104=账期!$A$81,G2104=账期!$A$83,G2104=账期!$A$85,G2104=账期!$A$87,G2104=账期!$A$89,G2104=账期!$A$91),60,IF(OR(G2104=账期!$A$93,G2104=账期!$A$94,G2104=账期!$A$95,G2104=账期!$A$96,G2104=账期!$A$98,G2104=账期!$A$99,G2104=账期!$A$101,G2104=账期!$A$102),90,0)))</f>
        <v>0</v>
      </c>
      <c r="AF2104" s="396"/>
      <c r="AG2104" s="384"/>
      <c r="AH2104" s="396" t="str">
        <f t="shared" si="334"/>
        <v/>
      </c>
    </row>
    <row r="2105" spans="1:34" ht="18" customHeight="1" x14ac:dyDescent="0.25">
      <c r="A2105" s="301" t="str">
        <f t="shared" si="329"/>
        <v/>
      </c>
      <c r="B2105" s="397"/>
      <c r="C2105" s="398"/>
      <c r="D2105" s="399"/>
      <c r="E2105" s="383" t="str">
        <f t="shared" si="332"/>
        <v>C</v>
      </c>
      <c r="F2105" s="383" t="str">
        <f t="shared" si="333"/>
        <v>C</v>
      </c>
      <c r="G2105" s="400"/>
      <c r="H2105" s="385" t="str">
        <f>IF(G2105="","",VLOOKUP(G2105,下拉数据源!J:K,2,0))</f>
        <v/>
      </c>
      <c r="I2105" s="385"/>
      <c r="J2105" s="385"/>
      <c r="K2105" s="386"/>
      <c r="L2105" s="401"/>
      <c r="M2105" s="384"/>
      <c r="N2105" s="384"/>
      <c r="O2105" s="384"/>
      <c r="P2105" s="386"/>
      <c r="Q2105" s="387"/>
      <c r="R2105" s="286"/>
      <c r="S2105" s="388">
        <f t="shared" si="330"/>
        <v>0</v>
      </c>
      <c r="T2105" s="389"/>
      <c r="U2105" s="389">
        <f t="shared" si="328"/>
        <v>0</v>
      </c>
      <c r="V2105" s="451"/>
      <c r="W2105" s="452"/>
      <c r="X2105" s="386"/>
      <c r="Y2105" s="390"/>
      <c r="Z2105" s="391"/>
      <c r="AA2105" s="392"/>
      <c r="AB2105" s="393"/>
      <c r="AC2105" s="394"/>
      <c r="AD2105" s="395">
        <f t="shared" si="331"/>
        <v>0</v>
      </c>
      <c r="AE2105" s="396">
        <f>IF(OR(G2105=账期!$A$18,G2105=账期!$A$20,G2105=账期!$A$22,G2105=账期!$A$24,G2105=账期!$A$25,G2105=账期!$A$27,G2105=账期!$A$26,G2105=账期!$A$28,G2105=账期!$A$30,G2105=账期!$A$32,G2105=账期!$A$34,G2105=账期!$A$35,G2105=账期!$A$37,G2105=账期!$A$39,G2105=账期!$A$40,G2105=账期!$A$41,G2105=账期!$A$42,G2105=账期!$A$43,G2105=账期!$A$44,G2105=账期!$A$45,G2105=账期!$A$46,G2105=账期!$A$48,G2105=账期!$A$50,G2105=账期!$A$51,G2105=账期!$A$52,G2105=账期!$A$53,G2105=账期!$A$54,G2105=账期!$A$56,G2105=账期!$A$57,G2105=账期!$A$58,G2105=账期!$A$59,G2105=账期!$A$60,G2105=账期!$A$61,G2105=账期!$A$62,G2105=账期!$A$63,G2105=账期!$A$64,G2105=账期!$A$66,G2105=账期!$A$67,G2105=账期!$A$68,G2105=账期!$A$70,G2105=账期!$A$71),30,IF(OR(G2105=账期!$A$74,G2105=账期!$A$77,G2105=账期!$A$76,G2105=账期!$A$79,G2105=账期!$A$80,G2105=账期!$A$81,G2105=账期!$A$83,G2105=账期!$A$85,G2105=账期!$A$87,G2105=账期!$A$89,G2105=账期!$A$91),60,IF(OR(G2105=账期!$A$93,G2105=账期!$A$94,G2105=账期!$A$95,G2105=账期!$A$96,G2105=账期!$A$98,G2105=账期!$A$99,G2105=账期!$A$101,G2105=账期!$A$102),90,0)))</f>
        <v>0</v>
      </c>
      <c r="AF2105" s="396"/>
      <c r="AG2105" s="384"/>
      <c r="AH2105" s="396" t="str">
        <f t="shared" si="334"/>
        <v/>
      </c>
    </row>
    <row r="2106" spans="1:34" ht="18" customHeight="1" x14ac:dyDescent="0.25">
      <c r="A2106" s="301" t="str">
        <f t="shared" si="329"/>
        <v/>
      </c>
      <c r="B2106" s="397"/>
      <c r="C2106" s="398"/>
      <c r="D2106" s="399"/>
      <c r="E2106" s="383" t="str">
        <f t="shared" si="332"/>
        <v>C</v>
      </c>
      <c r="F2106" s="383" t="str">
        <f t="shared" si="333"/>
        <v>C</v>
      </c>
      <c r="G2106" s="400"/>
      <c r="H2106" s="385" t="str">
        <f>IF(G2106="","",VLOOKUP(G2106,下拉数据源!J:K,2,0))</f>
        <v/>
      </c>
      <c r="I2106" s="385"/>
      <c r="J2106" s="385"/>
      <c r="K2106" s="386"/>
      <c r="L2106" s="401"/>
      <c r="M2106" s="384"/>
      <c r="N2106" s="384"/>
      <c r="O2106" s="384"/>
      <c r="P2106" s="386"/>
      <c r="Q2106" s="387"/>
      <c r="R2106" s="286"/>
      <c r="S2106" s="388">
        <f t="shared" si="330"/>
        <v>0</v>
      </c>
      <c r="T2106" s="389"/>
      <c r="U2106" s="389">
        <f t="shared" ref="U2106:U2169" si="335">S2106-T2106</f>
        <v>0</v>
      </c>
      <c r="V2106" s="451"/>
      <c r="W2106" s="452"/>
      <c r="X2106" s="386"/>
      <c r="Y2106" s="390"/>
      <c r="Z2106" s="391"/>
      <c r="AA2106" s="392"/>
      <c r="AB2106" s="393"/>
      <c r="AC2106" s="394"/>
      <c r="AD2106" s="395">
        <f t="shared" si="331"/>
        <v>0</v>
      </c>
      <c r="AE2106" s="396">
        <f>IF(OR(G2106=账期!$A$18,G2106=账期!$A$20,G2106=账期!$A$22,G2106=账期!$A$24,G2106=账期!$A$25,G2106=账期!$A$27,G2106=账期!$A$26,G2106=账期!$A$28,G2106=账期!$A$30,G2106=账期!$A$32,G2106=账期!$A$34,G2106=账期!$A$35,G2106=账期!$A$37,G2106=账期!$A$39,G2106=账期!$A$40,G2106=账期!$A$41,G2106=账期!$A$42,G2106=账期!$A$43,G2106=账期!$A$44,G2106=账期!$A$45,G2106=账期!$A$46,G2106=账期!$A$48,G2106=账期!$A$50,G2106=账期!$A$51,G2106=账期!$A$52,G2106=账期!$A$53,G2106=账期!$A$54,G2106=账期!$A$56,G2106=账期!$A$57,G2106=账期!$A$58,G2106=账期!$A$59,G2106=账期!$A$60,G2106=账期!$A$61,G2106=账期!$A$62,G2106=账期!$A$63,G2106=账期!$A$64,G2106=账期!$A$66,G2106=账期!$A$67,G2106=账期!$A$68,G2106=账期!$A$70,G2106=账期!$A$71),30,IF(OR(G2106=账期!$A$74,G2106=账期!$A$77,G2106=账期!$A$76,G2106=账期!$A$79,G2106=账期!$A$80,G2106=账期!$A$81,G2106=账期!$A$83,G2106=账期!$A$85,G2106=账期!$A$87,G2106=账期!$A$89,G2106=账期!$A$91),60,IF(OR(G2106=账期!$A$93,G2106=账期!$A$94,G2106=账期!$A$95,G2106=账期!$A$96,G2106=账期!$A$98,G2106=账期!$A$99,G2106=账期!$A$101,G2106=账期!$A$102),90,0)))</f>
        <v>0</v>
      </c>
      <c r="AF2106" s="396"/>
      <c r="AG2106" s="384"/>
      <c r="AH2106" s="396" t="str">
        <f t="shared" si="334"/>
        <v/>
      </c>
    </row>
    <row r="2107" spans="1:34" ht="18" customHeight="1" x14ac:dyDescent="0.25">
      <c r="A2107" s="301" t="str">
        <f t="shared" si="329"/>
        <v/>
      </c>
      <c r="B2107" s="397"/>
      <c r="C2107" s="398"/>
      <c r="D2107" s="399"/>
      <c r="E2107" s="383" t="str">
        <f t="shared" si="332"/>
        <v>C</v>
      </c>
      <c r="F2107" s="383" t="str">
        <f t="shared" si="333"/>
        <v>C</v>
      </c>
      <c r="G2107" s="400"/>
      <c r="H2107" s="385" t="str">
        <f>IF(G2107="","",VLOOKUP(G2107,下拉数据源!J:K,2,0))</f>
        <v/>
      </c>
      <c r="I2107" s="385"/>
      <c r="J2107" s="385"/>
      <c r="K2107" s="386"/>
      <c r="L2107" s="401"/>
      <c r="M2107" s="384"/>
      <c r="N2107" s="384"/>
      <c r="O2107" s="384"/>
      <c r="P2107" s="386"/>
      <c r="Q2107" s="387"/>
      <c r="R2107" s="286"/>
      <c r="S2107" s="388">
        <f t="shared" si="330"/>
        <v>0</v>
      </c>
      <c r="T2107" s="389"/>
      <c r="U2107" s="389">
        <f t="shared" si="335"/>
        <v>0</v>
      </c>
      <c r="V2107" s="451"/>
      <c r="W2107" s="452"/>
      <c r="X2107" s="386"/>
      <c r="Y2107" s="390"/>
      <c r="Z2107" s="391"/>
      <c r="AA2107" s="392"/>
      <c r="AB2107" s="393"/>
      <c r="AC2107" s="394"/>
      <c r="AD2107" s="395">
        <f t="shared" si="331"/>
        <v>0</v>
      </c>
      <c r="AE2107" s="396">
        <f>IF(OR(G2107=账期!$A$18,G2107=账期!$A$20,G2107=账期!$A$22,G2107=账期!$A$24,G2107=账期!$A$25,G2107=账期!$A$27,G2107=账期!$A$26,G2107=账期!$A$28,G2107=账期!$A$30,G2107=账期!$A$32,G2107=账期!$A$34,G2107=账期!$A$35,G2107=账期!$A$37,G2107=账期!$A$39,G2107=账期!$A$40,G2107=账期!$A$41,G2107=账期!$A$42,G2107=账期!$A$43,G2107=账期!$A$44,G2107=账期!$A$45,G2107=账期!$A$46,G2107=账期!$A$48,G2107=账期!$A$50,G2107=账期!$A$51,G2107=账期!$A$52,G2107=账期!$A$53,G2107=账期!$A$54,G2107=账期!$A$56,G2107=账期!$A$57,G2107=账期!$A$58,G2107=账期!$A$59,G2107=账期!$A$60,G2107=账期!$A$61,G2107=账期!$A$62,G2107=账期!$A$63,G2107=账期!$A$64,G2107=账期!$A$66,G2107=账期!$A$67,G2107=账期!$A$68,G2107=账期!$A$70,G2107=账期!$A$71),30,IF(OR(G2107=账期!$A$74,G2107=账期!$A$77,G2107=账期!$A$76,G2107=账期!$A$79,G2107=账期!$A$80,G2107=账期!$A$81,G2107=账期!$A$83,G2107=账期!$A$85,G2107=账期!$A$87,G2107=账期!$A$89,G2107=账期!$A$91),60,IF(OR(G2107=账期!$A$93,G2107=账期!$A$94,G2107=账期!$A$95,G2107=账期!$A$96,G2107=账期!$A$98,G2107=账期!$A$99,G2107=账期!$A$101,G2107=账期!$A$102),90,0)))</f>
        <v>0</v>
      </c>
      <c r="AF2107" s="396"/>
      <c r="AG2107" s="384"/>
      <c r="AH2107" s="396" t="str">
        <f t="shared" si="334"/>
        <v/>
      </c>
    </row>
    <row r="2108" spans="1:34" ht="18" customHeight="1" x14ac:dyDescent="0.25">
      <c r="A2108" s="301" t="str">
        <f t="shared" si="329"/>
        <v/>
      </c>
      <c r="B2108" s="397"/>
      <c r="C2108" s="398"/>
      <c r="D2108" s="399"/>
      <c r="E2108" s="383" t="str">
        <f t="shared" si="332"/>
        <v>C</v>
      </c>
      <c r="F2108" s="383" t="str">
        <f t="shared" si="333"/>
        <v>C</v>
      </c>
      <c r="G2108" s="400"/>
      <c r="H2108" s="385" t="str">
        <f>IF(G2108="","",VLOOKUP(G2108,下拉数据源!J:K,2,0))</f>
        <v/>
      </c>
      <c r="I2108" s="385"/>
      <c r="J2108" s="385"/>
      <c r="K2108" s="386"/>
      <c r="L2108" s="401"/>
      <c r="M2108" s="384"/>
      <c r="N2108" s="384"/>
      <c r="O2108" s="384"/>
      <c r="P2108" s="386"/>
      <c r="Q2108" s="387"/>
      <c r="R2108" s="286"/>
      <c r="S2108" s="388">
        <f t="shared" si="330"/>
        <v>0</v>
      </c>
      <c r="T2108" s="389"/>
      <c r="U2108" s="389">
        <f t="shared" si="335"/>
        <v>0</v>
      </c>
      <c r="V2108" s="451"/>
      <c r="W2108" s="452"/>
      <c r="X2108" s="386"/>
      <c r="Y2108" s="390"/>
      <c r="Z2108" s="391"/>
      <c r="AA2108" s="392"/>
      <c r="AB2108" s="393"/>
      <c r="AC2108" s="394"/>
      <c r="AD2108" s="395">
        <f t="shared" si="331"/>
        <v>0</v>
      </c>
      <c r="AE2108" s="396">
        <f>IF(OR(G2108=账期!$A$18,G2108=账期!$A$20,G2108=账期!$A$22,G2108=账期!$A$24,G2108=账期!$A$25,G2108=账期!$A$27,G2108=账期!$A$26,G2108=账期!$A$28,G2108=账期!$A$30,G2108=账期!$A$32,G2108=账期!$A$34,G2108=账期!$A$35,G2108=账期!$A$37,G2108=账期!$A$39,G2108=账期!$A$40,G2108=账期!$A$41,G2108=账期!$A$42,G2108=账期!$A$43,G2108=账期!$A$44,G2108=账期!$A$45,G2108=账期!$A$46,G2108=账期!$A$48,G2108=账期!$A$50,G2108=账期!$A$51,G2108=账期!$A$52,G2108=账期!$A$53,G2108=账期!$A$54,G2108=账期!$A$56,G2108=账期!$A$57,G2108=账期!$A$58,G2108=账期!$A$59,G2108=账期!$A$60,G2108=账期!$A$61,G2108=账期!$A$62,G2108=账期!$A$63,G2108=账期!$A$64,G2108=账期!$A$66,G2108=账期!$A$67,G2108=账期!$A$68,G2108=账期!$A$70,G2108=账期!$A$71),30,IF(OR(G2108=账期!$A$74,G2108=账期!$A$77,G2108=账期!$A$76,G2108=账期!$A$79,G2108=账期!$A$80,G2108=账期!$A$81,G2108=账期!$A$83,G2108=账期!$A$85,G2108=账期!$A$87,G2108=账期!$A$89,G2108=账期!$A$91),60,IF(OR(G2108=账期!$A$93,G2108=账期!$A$94,G2108=账期!$A$95,G2108=账期!$A$96,G2108=账期!$A$98,G2108=账期!$A$99,G2108=账期!$A$101,G2108=账期!$A$102),90,0)))</f>
        <v>0</v>
      </c>
      <c r="AF2108" s="396"/>
      <c r="AG2108" s="384"/>
      <c r="AH2108" s="396" t="str">
        <f t="shared" si="334"/>
        <v/>
      </c>
    </row>
    <row r="2109" spans="1:34" ht="18" customHeight="1" x14ac:dyDescent="0.25">
      <c r="A2109" s="301" t="str">
        <f t="shared" ref="A2109:A2172" si="336">IF(V2109="","",TEXT(V2109,"yyyy年m月"))</f>
        <v/>
      </c>
      <c r="B2109" s="397"/>
      <c r="C2109" s="398"/>
      <c r="D2109" s="399"/>
      <c r="E2109" s="383" t="str">
        <f t="shared" si="332"/>
        <v>C</v>
      </c>
      <c r="F2109" s="383" t="str">
        <f t="shared" si="333"/>
        <v>C</v>
      </c>
      <c r="G2109" s="400"/>
      <c r="H2109" s="385" t="str">
        <f>IF(G2109="","",VLOOKUP(G2109,下拉数据源!J:K,2,0))</f>
        <v/>
      </c>
      <c r="I2109" s="385"/>
      <c r="J2109" s="385"/>
      <c r="K2109" s="386"/>
      <c r="L2109" s="401"/>
      <c r="M2109" s="384"/>
      <c r="N2109" s="384"/>
      <c r="O2109" s="384"/>
      <c r="P2109" s="386"/>
      <c r="Q2109" s="387"/>
      <c r="R2109" s="286"/>
      <c r="S2109" s="388">
        <f t="shared" si="330"/>
        <v>0</v>
      </c>
      <c r="T2109" s="389"/>
      <c r="U2109" s="389">
        <f t="shared" si="335"/>
        <v>0</v>
      </c>
      <c r="V2109" s="451"/>
      <c r="W2109" s="452"/>
      <c r="X2109" s="386"/>
      <c r="Y2109" s="390"/>
      <c r="Z2109" s="391"/>
      <c r="AA2109" s="392"/>
      <c r="AB2109" s="393"/>
      <c r="AC2109" s="394"/>
      <c r="AD2109" s="395">
        <f t="shared" si="331"/>
        <v>0</v>
      </c>
      <c r="AE2109" s="396">
        <f>IF(OR(G2109=账期!$A$18,G2109=账期!$A$20,G2109=账期!$A$22,G2109=账期!$A$24,G2109=账期!$A$25,G2109=账期!$A$27,G2109=账期!$A$26,G2109=账期!$A$28,G2109=账期!$A$30,G2109=账期!$A$32,G2109=账期!$A$34,G2109=账期!$A$35,G2109=账期!$A$37,G2109=账期!$A$39,G2109=账期!$A$40,G2109=账期!$A$41,G2109=账期!$A$42,G2109=账期!$A$43,G2109=账期!$A$44,G2109=账期!$A$45,G2109=账期!$A$46,G2109=账期!$A$48,G2109=账期!$A$50,G2109=账期!$A$51,G2109=账期!$A$52,G2109=账期!$A$53,G2109=账期!$A$54,G2109=账期!$A$56,G2109=账期!$A$57,G2109=账期!$A$58,G2109=账期!$A$59,G2109=账期!$A$60,G2109=账期!$A$61,G2109=账期!$A$62,G2109=账期!$A$63,G2109=账期!$A$64,G2109=账期!$A$66,G2109=账期!$A$67,G2109=账期!$A$68,G2109=账期!$A$70,G2109=账期!$A$71),30,IF(OR(G2109=账期!$A$74,G2109=账期!$A$77,G2109=账期!$A$76,G2109=账期!$A$79,G2109=账期!$A$80,G2109=账期!$A$81,G2109=账期!$A$83,G2109=账期!$A$85,G2109=账期!$A$87,G2109=账期!$A$89,G2109=账期!$A$91),60,IF(OR(G2109=账期!$A$93,G2109=账期!$A$94,G2109=账期!$A$95,G2109=账期!$A$96,G2109=账期!$A$98,G2109=账期!$A$99,G2109=账期!$A$101,G2109=账期!$A$102),90,0)))</f>
        <v>0</v>
      </c>
      <c r="AF2109" s="396"/>
      <c r="AG2109" s="384"/>
      <c r="AH2109" s="396" t="str">
        <f t="shared" si="334"/>
        <v/>
      </c>
    </row>
    <row r="2110" spans="1:34" ht="18" customHeight="1" x14ac:dyDescent="0.25">
      <c r="A2110" s="301" t="str">
        <f t="shared" si="336"/>
        <v/>
      </c>
      <c r="B2110" s="397"/>
      <c r="C2110" s="398"/>
      <c r="D2110" s="399"/>
      <c r="E2110" s="383" t="str">
        <f t="shared" si="332"/>
        <v>C</v>
      </c>
      <c r="F2110" s="383" t="str">
        <f t="shared" si="333"/>
        <v>C</v>
      </c>
      <c r="G2110" s="400"/>
      <c r="H2110" s="385" t="str">
        <f>IF(G2110="","",VLOOKUP(G2110,下拉数据源!J:K,2,0))</f>
        <v/>
      </c>
      <c r="I2110" s="385"/>
      <c r="J2110" s="385"/>
      <c r="K2110" s="386"/>
      <c r="L2110" s="401"/>
      <c r="M2110" s="384"/>
      <c r="N2110" s="384"/>
      <c r="O2110" s="384"/>
      <c r="P2110" s="386"/>
      <c r="Q2110" s="387"/>
      <c r="R2110" s="286"/>
      <c r="S2110" s="388">
        <f t="shared" si="330"/>
        <v>0</v>
      </c>
      <c r="T2110" s="389"/>
      <c r="U2110" s="389">
        <f t="shared" si="335"/>
        <v>0</v>
      </c>
      <c r="V2110" s="451"/>
      <c r="W2110" s="452"/>
      <c r="X2110" s="386"/>
      <c r="Y2110" s="390"/>
      <c r="Z2110" s="391"/>
      <c r="AA2110" s="392"/>
      <c r="AB2110" s="393"/>
      <c r="AC2110" s="394"/>
      <c r="AD2110" s="395">
        <f t="shared" si="331"/>
        <v>0</v>
      </c>
      <c r="AE2110" s="396">
        <f>IF(OR(G2110=账期!$A$18,G2110=账期!$A$20,G2110=账期!$A$22,G2110=账期!$A$24,G2110=账期!$A$25,G2110=账期!$A$27,G2110=账期!$A$26,G2110=账期!$A$28,G2110=账期!$A$30,G2110=账期!$A$32,G2110=账期!$A$34,G2110=账期!$A$35,G2110=账期!$A$37,G2110=账期!$A$39,G2110=账期!$A$40,G2110=账期!$A$41,G2110=账期!$A$42,G2110=账期!$A$43,G2110=账期!$A$44,G2110=账期!$A$45,G2110=账期!$A$46,G2110=账期!$A$48,G2110=账期!$A$50,G2110=账期!$A$51,G2110=账期!$A$52,G2110=账期!$A$53,G2110=账期!$A$54,G2110=账期!$A$56,G2110=账期!$A$57,G2110=账期!$A$58,G2110=账期!$A$59,G2110=账期!$A$60,G2110=账期!$A$61,G2110=账期!$A$62,G2110=账期!$A$63,G2110=账期!$A$64,G2110=账期!$A$66,G2110=账期!$A$67,G2110=账期!$A$68,G2110=账期!$A$70,G2110=账期!$A$71),30,IF(OR(G2110=账期!$A$74,G2110=账期!$A$77,G2110=账期!$A$76,G2110=账期!$A$79,G2110=账期!$A$80,G2110=账期!$A$81,G2110=账期!$A$83,G2110=账期!$A$85,G2110=账期!$A$87,G2110=账期!$A$89,G2110=账期!$A$91),60,IF(OR(G2110=账期!$A$93,G2110=账期!$A$94,G2110=账期!$A$95,G2110=账期!$A$96,G2110=账期!$A$98,G2110=账期!$A$99,G2110=账期!$A$101,G2110=账期!$A$102),90,0)))</f>
        <v>0</v>
      </c>
      <c r="AF2110" s="396"/>
      <c r="AG2110" s="384"/>
      <c r="AH2110" s="396" t="str">
        <f t="shared" si="334"/>
        <v/>
      </c>
    </row>
    <row r="2111" spans="1:34" ht="18" customHeight="1" x14ac:dyDescent="0.25">
      <c r="A2111" s="301" t="str">
        <f t="shared" si="336"/>
        <v/>
      </c>
      <c r="B2111" s="397"/>
      <c r="C2111" s="398"/>
      <c r="D2111" s="399"/>
      <c r="E2111" s="383" t="str">
        <f t="shared" si="332"/>
        <v>C</v>
      </c>
      <c r="F2111" s="383" t="str">
        <f t="shared" si="333"/>
        <v>C</v>
      </c>
      <c r="G2111" s="400"/>
      <c r="H2111" s="385" t="str">
        <f>IF(G2111="","",VLOOKUP(G2111,下拉数据源!J:K,2,0))</f>
        <v/>
      </c>
      <c r="I2111" s="385"/>
      <c r="J2111" s="385"/>
      <c r="K2111" s="386"/>
      <c r="L2111" s="401"/>
      <c r="M2111" s="384"/>
      <c r="N2111" s="384"/>
      <c r="O2111" s="384"/>
      <c r="P2111" s="386"/>
      <c r="Q2111" s="387"/>
      <c r="R2111" s="286"/>
      <c r="S2111" s="388">
        <f t="shared" ref="S2111:S2174" si="337">Q2111*R2111</f>
        <v>0</v>
      </c>
      <c r="T2111" s="389"/>
      <c r="U2111" s="389">
        <f t="shared" si="335"/>
        <v>0</v>
      </c>
      <c r="V2111" s="451"/>
      <c r="W2111" s="452"/>
      <c r="X2111" s="386"/>
      <c r="Y2111" s="390"/>
      <c r="Z2111" s="391"/>
      <c r="AA2111" s="392"/>
      <c r="AB2111" s="393"/>
      <c r="AC2111" s="394"/>
      <c r="AD2111" s="395">
        <f t="shared" si="331"/>
        <v>0</v>
      </c>
      <c r="AE2111" s="396">
        <f>IF(OR(G2111=账期!$A$18,G2111=账期!$A$20,G2111=账期!$A$22,G2111=账期!$A$24,G2111=账期!$A$25,G2111=账期!$A$27,G2111=账期!$A$26,G2111=账期!$A$28,G2111=账期!$A$30,G2111=账期!$A$32,G2111=账期!$A$34,G2111=账期!$A$35,G2111=账期!$A$37,G2111=账期!$A$39,G2111=账期!$A$40,G2111=账期!$A$41,G2111=账期!$A$42,G2111=账期!$A$43,G2111=账期!$A$44,G2111=账期!$A$45,G2111=账期!$A$46,G2111=账期!$A$48,G2111=账期!$A$50,G2111=账期!$A$51,G2111=账期!$A$52,G2111=账期!$A$53,G2111=账期!$A$54,G2111=账期!$A$56,G2111=账期!$A$57,G2111=账期!$A$58,G2111=账期!$A$59,G2111=账期!$A$60,G2111=账期!$A$61,G2111=账期!$A$62,G2111=账期!$A$63,G2111=账期!$A$64,G2111=账期!$A$66,G2111=账期!$A$67,G2111=账期!$A$68,G2111=账期!$A$70,G2111=账期!$A$71),30,IF(OR(G2111=账期!$A$74,G2111=账期!$A$77,G2111=账期!$A$76,G2111=账期!$A$79,G2111=账期!$A$80,G2111=账期!$A$81,G2111=账期!$A$83,G2111=账期!$A$85,G2111=账期!$A$87,G2111=账期!$A$89,G2111=账期!$A$91),60,IF(OR(G2111=账期!$A$93,G2111=账期!$A$94,G2111=账期!$A$95,G2111=账期!$A$96,G2111=账期!$A$98,G2111=账期!$A$99,G2111=账期!$A$101,G2111=账期!$A$102),90,0)))</f>
        <v>0</v>
      </c>
      <c r="AF2111" s="396"/>
      <c r="AG2111" s="384"/>
      <c r="AH2111" s="396" t="str">
        <f t="shared" si="334"/>
        <v/>
      </c>
    </row>
    <row r="2112" spans="1:34" ht="18" customHeight="1" x14ac:dyDescent="0.25">
      <c r="A2112" s="301" t="str">
        <f t="shared" si="336"/>
        <v/>
      </c>
      <c r="B2112" s="397"/>
      <c r="C2112" s="398"/>
      <c r="D2112" s="399"/>
      <c r="E2112" s="383" t="str">
        <f t="shared" si="332"/>
        <v>C</v>
      </c>
      <c r="F2112" s="383" t="str">
        <f t="shared" si="333"/>
        <v>C</v>
      </c>
      <c r="G2112" s="400"/>
      <c r="H2112" s="385" t="str">
        <f>IF(G2112="","",VLOOKUP(G2112,下拉数据源!J:K,2,0))</f>
        <v/>
      </c>
      <c r="I2112" s="385"/>
      <c r="J2112" s="385"/>
      <c r="K2112" s="386"/>
      <c r="L2112" s="401"/>
      <c r="M2112" s="384"/>
      <c r="N2112" s="384"/>
      <c r="O2112" s="384"/>
      <c r="P2112" s="386"/>
      <c r="Q2112" s="387"/>
      <c r="R2112" s="286"/>
      <c r="S2112" s="388">
        <f t="shared" si="337"/>
        <v>0</v>
      </c>
      <c r="T2112" s="389"/>
      <c r="U2112" s="389">
        <f t="shared" si="335"/>
        <v>0</v>
      </c>
      <c r="V2112" s="451"/>
      <c r="W2112" s="452"/>
      <c r="X2112" s="386"/>
      <c r="Y2112" s="390"/>
      <c r="Z2112" s="391"/>
      <c r="AA2112" s="392"/>
      <c r="AB2112" s="393"/>
      <c r="AC2112" s="394"/>
      <c r="AD2112" s="395">
        <f t="shared" ref="AD2112:AD2175" si="338">IF(AE2112&gt;0,(DATE(YEAR(AC2112),MONTH(AC2112)+1,1)-1)+AE2112,AC2112)</f>
        <v>0</v>
      </c>
      <c r="AE2112" s="396">
        <f>IF(OR(G2112=账期!$A$18,G2112=账期!$A$20,G2112=账期!$A$22,G2112=账期!$A$24,G2112=账期!$A$25,G2112=账期!$A$27,G2112=账期!$A$26,G2112=账期!$A$28,G2112=账期!$A$30,G2112=账期!$A$32,G2112=账期!$A$34,G2112=账期!$A$35,G2112=账期!$A$37,G2112=账期!$A$39,G2112=账期!$A$40,G2112=账期!$A$41,G2112=账期!$A$42,G2112=账期!$A$43,G2112=账期!$A$44,G2112=账期!$A$45,G2112=账期!$A$46,G2112=账期!$A$48,G2112=账期!$A$50,G2112=账期!$A$51,G2112=账期!$A$52,G2112=账期!$A$53,G2112=账期!$A$54,G2112=账期!$A$56,G2112=账期!$A$57,G2112=账期!$A$58,G2112=账期!$A$59,G2112=账期!$A$60,G2112=账期!$A$61,G2112=账期!$A$62,G2112=账期!$A$63,G2112=账期!$A$64,G2112=账期!$A$66,G2112=账期!$A$67,G2112=账期!$A$68,G2112=账期!$A$70,G2112=账期!$A$71),30,IF(OR(G2112=账期!$A$74,G2112=账期!$A$77,G2112=账期!$A$76,G2112=账期!$A$79,G2112=账期!$A$80,G2112=账期!$A$81,G2112=账期!$A$83,G2112=账期!$A$85,G2112=账期!$A$87,G2112=账期!$A$89,G2112=账期!$A$91),60,IF(OR(G2112=账期!$A$93,G2112=账期!$A$94,G2112=账期!$A$95,G2112=账期!$A$96,G2112=账期!$A$98,G2112=账期!$A$99,G2112=账期!$A$101,G2112=账期!$A$102),90,0)))</f>
        <v>0</v>
      </c>
      <c r="AF2112" s="396"/>
      <c r="AG2112" s="384"/>
      <c r="AH2112" s="396" t="str">
        <f t="shared" si="334"/>
        <v/>
      </c>
    </row>
    <row r="2113" spans="1:34" ht="18" customHeight="1" x14ac:dyDescent="0.25">
      <c r="A2113" s="301" t="str">
        <f t="shared" si="336"/>
        <v/>
      </c>
      <c r="B2113" s="397"/>
      <c r="C2113" s="398"/>
      <c r="D2113" s="399"/>
      <c r="E2113" s="383" t="str">
        <f t="shared" si="332"/>
        <v>C</v>
      </c>
      <c r="F2113" s="383" t="str">
        <f t="shared" si="333"/>
        <v>C</v>
      </c>
      <c r="G2113" s="400"/>
      <c r="H2113" s="385" t="str">
        <f>IF(G2113="","",VLOOKUP(G2113,下拉数据源!J:K,2,0))</f>
        <v/>
      </c>
      <c r="I2113" s="385"/>
      <c r="J2113" s="385"/>
      <c r="K2113" s="386"/>
      <c r="L2113" s="401"/>
      <c r="M2113" s="384"/>
      <c r="N2113" s="384"/>
      <c r="O2113" s="384"/>
      <c r="P2113" s="386"/>
      <c r="Q2113" s="387"/>
      <c r="R2113" s="286"/>
      <c r="S2113" s="388">
        <f t="shared" si="337"/>
        <v>0</v>
      </c>
      <c r="T2113" s="389"/>
      <c r="U2113" s="389">
        <f t="shared" si="335"/>
        <v>0</v>
      </c>
      <c r="V2113" s="451"/>
      <c r="W2113" s="452"/>
      <c r="X2113" s="386"/>
      <c r="Y2113" s="390"/>
      <c r="Z2113" s="391"/>
      <c r="AA2113" s="392"/>
      <c r="AB2113" s="393"/>
      <c r="AC2113" s="394"/>
      <c r="AD2113" s="395">
        <f t="shared" si="338"/>
        <v>0</v>
      </c>
      <c r="AE2113" s="396">
        <f>IF(OR(G2113=账期!$A$18,G2113=账期!$A$20,G2113=账期!$A$22,G2113=账期!$A$24,G2113=账期!$A$25,G2113=账期!$A$27,G2113=账期!$A$26,G2113=账期!$A$28,G2113=账期!$A$30,G2113=账期!$A$32,G2113=账期!$A$34,G2113=账期!$A$35,G2113=账期!$A$37,G2113=账期!$A$39,G2113=账期!$A$40,G2113=账期!$A$41,G2113=账期!$A$42,G2113=账期!$A$43,G2113=账期!$A$44,G2113=账期!$A$45,G2113=账期!$A$46,G2113=账期!$A$48,G2113=账期!$A$50,G2113=账期!$A$51,G2113=账期!$A$52,G2113=账期!$A$53,G2113=账期!$A$54,G2113=账期!$A$56,G2113=账期!$A$57,G2113=账期!$A$58,G2113=账期!$A$59,G2113=账期!$A$60,G2113=账期!$A$61,G2113=账期!$A$62,G2113=账期!$A$63,G2113=账期!$A$64,G2113=账期!$A$66,G2113=账期!$A$67,G2113=账期!$A$68,G2113=账期!$A$70,G2113=账期!$A$71),30,IF(OR(G2113=账期!$A$74,G2113=账期!$A$77,G2113=账期!$A$76,G2113=账期!$A$79,G2113=账期!$A$80,G2113=账期!$A$81,G2113=账期!$A$83,G2113=账期!$A$85,G2113=账期!$A$87,G2113=账期!$A$89,G2113=账期!$A$91),60,IF(OR(G2113=账期!$A$93,G2113=账期!$A$94,G2113=账期!$A$95,G2113=账期!$A$96,G2113=账期!$A$98,G2113=账期!$A$99,G2113=账期!$A$101,G2113=账期!$A$102),90,0)))</f>
        <v>0</v>
      </c>
      <c r="AF2113" s="396"/>
      <c r="AG2113" s="384"/>
      <c r="AH2113" s="396" t="str">
        <f t="shared" si="334"/>
        <v/>
      </c>
    </row>
    <row r="2114" spans="1:34" ht="18" customHeight="1" x14ac:dyDescent="0.25">
      <c r="A2114" s="301" t="str">
        <f t="shared" si="336"/>
        <v/>
      </c>
      <c r="B2114" s="397"/>
      <c r="C2114" s="398"/>
      <c r="D2114" s="399"/>
      <c r="E2114" s="383" t="str">
        <f t="shared" si="332"/>
        <v>C</v>
      </c>
      <c r="F2114" s="383" t="str">
        <f t="shared" si="333"/>
        <v>C</v>
      </c>
      <c r="G2114" s="400"/>
      <c r="H2114" s="385" t="str">
        <f>IF(G2114="","",VLOOKUP(G2114,下拉数据源!J:K,2,0))</f>
        <v/>
      </c>
      <c r="I2114" s="385"/>
      <c r="J2114" s="385"/>
      <c r="K2114" s="386"/>
      <c r="L2114" s="401"/>
      <c r="M2114" s="384"/>
      <c r="N2114" s="384"/>
      <c r="O2114" s="384"/>
      <c r="P2114" s="386"/>
      <c r="Q2114" s="387"/>
      <c r="R2114" s="286"/>
      <c r="S2114" s="388">
        <f t="shared" si="337"/>
        <v>0</v>
      </c>
      <c r="T2114" s="389"/>
      <c r="U2114" s="389">
        <f t="shared" si="335"/>
        <v>0</v>
      </c>
      <c r="V2114" s="451"/>
      <c r="W2114" s="452"/>
      <c r="X2114" s="386"/>
      <c r="Y2114" s="390"/>
      <c r="Z2114" s="391"/>
      <c r="AA2114" s="392"/>
      <c r="AB2114" s="393"/>
      <c r="AC2114" s="394"/>
      <c r="AD2114" s="395">
        <f t="shared" si="338"/>
        <v>0</v>
      </c>
      <c r="AE2114" s="396">
        <f>IF(OR(G2114=账期!$A$18,G2114=账期!$A$20,G2114=账期!$A$22,G2114=账期!$A$24,G2114=账期!$A$25,G2114=账期!$A$27,G2114=账期!$A$26,G2114=账期!$A$28,G2114=账期!$A$30,G2114=账期!$A$32,G2114=账期!$A$34,G2114=账期!$A$35,G2114=账期!$A$37,G2114=账期!$A$39,G2114=账期!$A$40,G2114=账期!$A$41,G2114=账期!$A$42,G2114=账期!$A$43,G2114=账期!$A$44,G2114=账期!$A$45,G2114=账期!$A$46,G2114=账期!$A$48,G2114=账期!$A$50,G2114=账期!$A$51,G2114=账期!$A$52,G2114=账期!$A$53,G2114=账期!$A$54,G2114=账期!$A$56,G2114=账期!$A$57,G2114=账期!$A$58,G2114=账期!$A$59,G2114=账期!$A$60,G2114=账期!$A$61,G2114=账期!$A$62,G2114=账期!$A$63,G2114=账期!$A$64,G2114=账期!$A$66,G2114=账期!$A$67,G2114=账期!$A$68,G2114=账期!$A$70,G2114=账期!$A$71),30,IF(OR(G2114=账期!$A$74,G2114=账期!$A$77,G2114=账期!$A$76,G2114=账期!$A$79,G2114=账期!$A$80,G2114=账期!$A$81,G2114=账期!$A$83,G2114=账期!$A$85,G2114=账期!$A$87,G2114=账期!$A$89,G2114=账期!$A$91),60,IF(OR(G2114=账期!$A$93,G2114=账期!$A$94,G2114=账期!$A$95,G2114=账期!$A$96,G2114=账期!$A$98,G2114=账期!$A$99,G2114=账期!$A$101,G2114=账期!$A$102),90,0)))</f>
        <v>0</v>
      </c>
      <c r="AF2114" s="396"/>
      <c r="AG2114" s="384"/>
      <c r="AH2114" s="396" t="str">
        <f t="shared" si="334"/>
        <v/>
      </c>
    </row>
    <row r="2115" spans="1:34" ht="18" customHeight="1" x14ac:dyDescent="0.25">
      <c r="A2115" s="301" t="str">
        <f t="shared" si="336"/>
        <v/>
      </c>
      <c r="B2115" s="397"/>
      <c r="C2115" s="398"/>
      <c r="D2115" s="399"/>
      <c r="E2115" s="383" t="str">
        <f t="shared" si="332"/>
        <v>C</v>
      </c>
      <c r="F2115" s="383" t="str">
        <f t="shared" si="333"/>
        <v>C</v>
      </c>
      <c r="G2115" s="400"/>
      <c r="H2115" s="385" t="str">
        <f>IF(G2115="","",VLOOKUP(G2115,下拉数据源!J:K,2,0))</f>
        <v/>
      </c>
      <c r="I2115" s="385"/>
      <c r="J2115" s="385"/>
      <c r="K2115" s="386"/>
      <c r="L2115" s="401"/>
      <c r="M2115" s="384"/>
      <c r="N2115" s="384"/>
      <c r="O2115" s="384"/>
      <c r="P2115" s="386"/>
      <c r="Q2115" s="387"/>
      <c r="R2115" s="286"/>
      <c r="S2115" s="388">
        <f t="shared" si="337"/>
        <v>0</v>
      </c>
      <c r="T2115" s="389"/>
      <c r="U2115" s="389">
        <f t="shared" si="335"/>
        <v>0</v>
      </c>
      <c r="V2115" s="451"/>
      <c r="W2115" s="452"/>
      <c r="X2115" s="386"/>
      <c r="Y2115" s="390"/>
      <c r="Z2115" s="391"/>
      <c r="AA2115" s="392"/>
      <c r="AB2115" s="393"/>
      <c r="AC2115" s="394"/>
      <c r="AD2115" s="395">
        <f t="shared" si="338"/>
        <v>0</v>
      </c>
      <c r="AE2115" s="396">
        <f>IF(OR(G2115=账期!$A$18,G2115=账期!$A$20,G2115=账期!$A$22,G2115=账期!$A$24,G2115=账期!$A$25,G2115=账期!$A$27,G2115=账期!$A$26,G2115=账期!$A$28,G2115=账期!$A$30,G2115=账期!$A$32,G2115=账期!$A$34,G2115=账期!$A$35,G2115=账期!$A$37,G2115=账期!$A$39,G2115=账期!$A$40,G2115=账期!$A$41,G2115=账期!$A$42,G2115=账期!$A$43,G2115=账期!$A$44,G2115=账期!$A$45,G2115=账期!$A$46,G2115=账期!$A$48,G2115=账期!$A$50,G2115=账期!$A$51,G2115=账期!$A$52,G2115=账期!$A$53,G2115=账期!$A$54,G2115=账期!$A$56,G2115=账期!$A$57,G2115=账期!$A$58,G2115=账期!$A$59,G2115=账期!$A$60,G2115=账期!$A$61,G2115=账期!$A$62,G2115=账期!$A$63,G2115=账期!$A$64,G2115=账期!$A$66,G2115=账期!$A$67,G2115=账期!$A$68,G2115=账期!$A$70,G2115=账期!$A$71),30,IF(OR(G2115=账期!$A$74,G2115=账期!$A$77,G2115=账期!$A$76,G2115=账期!$A$79,G2115=账期!$A$80,G2115=账期!$A$81,G2115=账期!$A$83,G2115=账期!$A$85,G2115=账期!$A$87,G2115=账期!$A$89,G2115=账期!$A$91),60,IF(OR(G2115=账期!$A$93,G2115=账期!$A$94,G2115=账期!$A$95,G2115=账期!$A$96,G2115=账期!$A$98,G2115=账期!$A$99,G2115=账期!$A$101,G2115=账期!$A$102),90,0)))</f>
        <v>0</v>
      </c>
      <c r="AF2115" s="396"/>
      <c r="AG2115" s="384"/>
      <c r="AH2115" s="396" t="str">
        <f t="shared" si="334"/>
        <v/>
      </c>
    </row>
    <row r="2116" spans="1:34" ht="18" customHeight="1" x14ac:dyDescent="0.25">
      <c r="A2116" s="301" t="str">
        <f t="shared" si="336"/>
        <v/>
      </c>
      <c r="B2116" s="397"/>
      <c r="C2116" s="398"/>
      <c r="D2116" s="399"/>
      <c r="E2116" s="383" t="str">
        <f t="shared" si="332"/>
        <v>C</v>
      </c>
      <c r="F2116" s="383" t="str">
        <f t="shared" si="333"/>
        <v>C</v>
      </c>
      <c r="G2116" s="400"/>
      <c r="H2116" s="385" t="str">
        <f>IF(G2116="","",VLOOKUP(G2116,下拉数据源!J:K,2,0))</f>
        <v/>
      </c>
      <c r="I2116" s="385"/>
      <c r="J2116" s="385"/>
      <c r="K2116" s="386"/>
      <c r="L2116" s="401"/>
      <c r="M2116" s="384"/>
      <c r="N2116" s="384"/>
      <c r="O2116" s="384"/>
      <c r="P2116" s="386"/>
      <c r="Q2116" s="387"/>
      <c r="R2116" s="286"/>
      <c r="S2116" s="388">
        <f t="shared" si="337"/>
        <v>0</v>
      </c>
      <c r="T2116" s="389"/>
      <c r="U2116" s="389">
        <f t="shared" si="335"/>
        <v>0</v>
      </c>
      <c r="V2116" s="451"/>
      <c r="W2116" s="452"/>
      <c r="X2116" s="386"/>
      <c r="Y2116" s="390"/>
      <c r="Z2116" s="391"/>
      <c r="AA2116" s="392"/>
      <c r="AB2116" s="393"/>
      <c r="AC2116" s="394"/>
      <c r="AD2116" s="395">
        <f t="shared" si="338"/>
        <v>0</v>
      </c>
      <c r="AE2116" s="396">
        <f>IF(OR(G2116=账期!$A$18,G2116=账期!$A$20,G2116=账期!$A$22,G2116=账期!$A$24,G2116=账期!$A$25,G2116=账期!$A$27,G2116=账期!$A$26,G2116=账期!$A$28,G2116=账期!$A$30,G2116=账期!$A$32,G2116=账期!$A$34,G2116=账期!$A$35,G2116=账期!$A$37,G2116=账期!$A$39,G2116=账期!$A$40,G2116=账期!$A$41,G2116=账期!$A$42,G2116=账期!$A$43,G2116=账期!$A$44,G2116=账期!$A$45,G2116=账期!$A$46,G2116=账期!$A$48,G2116=账期!$A$50,G2116=账期!$A$51,G2116=账期!$A$52,G2116=账期!$A$53,G2116=账期!$A$54,G2116=账期!$A$56,G2116=账期!$A$57,G2116=账期!$A$58,G2116=账期!$A$59,G2116=账期!$A$60,G2116=账期!$A$61,G2116=账期!$A$62,G2116=账期!$A$63,G2116=账期!$A$64,G2116=账期!$A$66,G2116=账期!$A$67,G2116=账期!$A$68,G2116=账期!$A$70,G2116=账期!$A$71),30,IF(OR(G2116=账期!$A$74,G2116=账期!$A$77,G2116=账期!$A$76,G2116=账期!$A$79,G2116=账期!$A$80,G2116=账期!$A$81,G2116=账期!$A$83,G2116=账期!$A$85,G2116=账期!$A$87,G2116=账期!$A$89,G2116=账期!$A$91),60,IF(OR(G2116=账期!$A$93,G2116=账期!$A$94,G2116=账期!$A$95,G2116=账期!$A$96,G2116=账期!$A$98,G2116=账期!$A$99,G2116=账期!$A$101,G2116=账期!$A$102),90,0)))</f>
        <v>0</v>
      </c>
      <c r="AF2116" s="396"/>
      <c r="AG2116" s="384"/>
      <c r="AH2116" s="396" t="str">
        <f t="shared" si="334"/>
        <v/>
      </c>
    </row>
    <row r="2117" spans="1:34" ht="18" customHeight="1" x14ac:dyDescent="0.25">
      <c r="A2117" s="301" t="str">
        <f t="shared" si="336"/>
        <v/>
      </c>
      <c r="B2117" s="397"/>
      <c r="C2117" s="398"/>
      <c r="D2117" s="399"/>
      <c r="E2117" s="383" t="str">
        <f t="shared" si="332"/>
        <v>C</v>
      </c>
      <c r="F2117" s="383" t="str">
        <f t="shared" si="333"/>
        <v>C</v>
      </c>
      <c r="G2117" s="400"/>
      <c r="H2117" s="385" t="str">
        <f>IF(G2117="","",VLOOKUP(G2117,下拉数据源!J:K,2,0))</f>
        <v/>
      </c>
      <c r="I2117" s="385"/>
      <c r="J2117" s="385"/>
      <c r="K2117" s="386"/>
      <c r="L2117" s="401"/>
      <c r="M2117" s="384"/>
      <c r="N2117" s="384"/>
      <c r="O2117" s="384"/>
      <c r="P2117" s="386"/>
      <c r="Q2117" s="387"/>
      <c r="R2117" s="286"/>
      <c r="S2117" s="388">
        <f t="shared" si="337"/>
        <v>0</v>
      </c>
      <c r="T2117" s="389"/>
      <c r="U2117" s="389">
        <f t="shared" si="335"/>
        <v>0</v>
      </c>
      <c r="V2117" s="451"/>
      <c r="W2117" s="452"/>
      <c r="X2117" s="386"/>
      <c r="Y2117" s="390"/>
      <c r="Z2117" s="391"/>
      <c r="AA2117" s="392"/>
      <c r="AB2117" s="393"/>
      <c r="AC2117" s="394"/>
      <c r="AD2117" s="395">
        <f t="shared" si="338"/>
        <v>0</v>
      </c>
      <c r="AE2117" s="396">
        <f>IF(OR(G2117=账期!$A$18,G2117=账期!$A$20,G2117=账期!$A$22,G2117=账期!$A$24,G2117=账期!$A$25,G2117=账期!$A$27,G2117=账期!$A$26,G2117=账期!$A$28,G2117=账期!$A$30,G2117=账期!$A$32,G2117=账期!$A$34,G2117=账期!$A$35,G2117=账期!$A$37,G2117=账期!$A$39,G2117=账期!$A$40,G2117=账期!$A$41,G2117=账期!$A$42,G2117=账期!$A$43,G2117=账期!$A$44,G2117=账期!$A$45,G2117=账期!$A$46,G2117=账期!$A$48,G2117=账期!$A$50,G2117=账期!$A$51,G2117=账期!$A$52,G2117=账期!$A$53,G2117=账期!$A$54,G2117=账期!$A$56,G2117=账期!$A$57,G2117=账期!$A$58,G2117=账期!$A$59,G2117=账期!$A$60,G2117=账期!$A$61,G2117=账期!$A$62,G2117=账期!$A$63,G2117=账期!$A$64,G2117=账期!$A$66,G2117=账期!$A$67,G2117=账期!$A$68,G2117=账期!$A$70,G2117=账期!$A$71),30,IF(OR(G2117=账期!$A$74,G2117=账期!$A$77,G2117=账期!$A$76,G2117=账期!$A$79,G2117=账期!$A$80,G2117=账期!$A$81,G2117=账期!$A$83,G2117=账期!$A$85,G2117=账期!$A$87,G2117=账期!$A$89,G2117=账期!$A$91),60,IF(OR(G2117=账期!$A$93,G2117=账期!$A$94,G2117=账期!$A$95,G2117=账期!$A$96,G2117=账期!$A$98,G2117=账期!$A$99,G2117=账期!$A$101,G2117=账期!$A$102),90,0)))</f>
        <v>0</v>
      </c>
      <c r="AF2117" s="396"/>
      <c r="AG2117" s="384"/>
      <c r="AH2117" s="396" t="str">
        <f t="shared" si="334"/>
        <v/>
      </c>
    </row>
    <row r="2118" spans="1:34" ht="18" customHeight="1" x14ac:dyDescent="0.25">
      <c r="A2118" s="301" t="str">
        <f t="shared" si="336"/>
        <v/>
      </c>
      <c r="B2118" s="397"/>
      <c r="C2118" s="398"/>
      <c r="D2118" s="399"/>
      <c r="E2118" s="383" t="str">
        <f t="shared" si="332"/>
        <v>C</v>
      </c>
      <c r="F2118" s="383" t="str">
        <f t="shared" si="333"/>
        <v>C</v>
      </c>
      <c r="G2118" s="400"/>
      <c r="H2118" s="385" t="str">
        <f>IF(G2118="","",VLOOKUP(G2118,下拉数据源!J:K,2,0))</f>
        <v/>
      </c>
      <c r="I2118" s="385"/>
      <c r="J2118" s="385"/>
      <c r="K2118" s="386"/>
      <c r="L2118" s="401"/>
      <c r="M2118" s="384"/>
      <c r="N2118" s="384"/>
      <c r="O2118" s="384"/>
      <c r="P2118" s="386"/>
      <c r="Q2118" s="387"/>
      <c r="R2118" s="286"/>
      <c r="S2118" s="388">
        <f t="shared" si="337"/>
        <v>0</v>
      </c>
      <c r="T2118" s="389"/>
      <c r="U2118" s="389">
        <f t="shared" si="335"/>
        <v>0</v>
      </c>
      <c r="V2118" s="451"/>
      <c r="W2118" s="452"/>
      <c r="X2118" s="386"/>
      <c r="Y2118" s="390"/>
      <c r="Z2118" s="391"/>
      <c r="AA2118" s="392"/>
      <c r="AB2118" s="393"/>
      <c r="AC2118" s="394"/>
      <c r="AD2118" s="395">
        <f t="shared" si="338"/>
        <v>0</v>
      </c>
      <c r="AE2118" s="396">
        <f>IF(OR(G2118=账期!$A$18,G2118=账期!$A$20,G2118=账期!$A$22,G2118=账期!$A$24,G2118=账期!$A$25,G2118=账期!$A$27,G2118=账期!$A$26,G2118=账期!$A$28,G2118=账期!$A$30,G2118=账期!$A$32,G2118=账期!$A$34,G2118=账期!$A$35,G2118=账期!$A$37,G2118=账期!$A$39,G2118=账期!$A$40,G2118=账期!$A$41,G2118=账期!$A$42,G2118=账期!$A$43,G2118=账期!$A$44,G2118=账期!$A$45,G2118=账期!$A$46,G2118=账期!$A$48,G2118=账期!$A$50,G2118=账期!$A$51,G2118=账期!$A$52,G2118=账期!$A$53,G2118=账期!$A$54,G2118=账期!$A$56,G2118=账期!$A$57,G2118=账期!$A$58,G2118=账期!$A$59,G2118=账期!$A$60,G2118=账期!$A$61,G2118=账期!$A$62,G2118=账期!$A$63,G2118=账期!$A$64,G2118=账期!$A$66,G2118=账期!$A$67,G2118=账期!$A$68,G2118=账期!$A$70,G2118=账期!$A$71),30,IF(OR(G2118=账期!$A$74,G2118=账期!$A$77,G2118=账期!$A$76,G2118=账期!$A$79,G2118=账期!$A$80,G2118=账期!$A$81,G2118=账期!$A$83,G2118=账期!$A$85,G2118=账期!$A$87,G2118=账期!$A$89,G2118=账期!$A$91),60,IF(OR(G2118=账期!$A$93,G2118=账期!$A$94,G2118=账期!$A$95,G2118=账期!$A$96,G2118=账期!$A$98,G2118=账期!$A$99,G2118=账期!$A$101,G2118=账期!$A$102),90,0)))</f>
        <v>0</v>
      </c>
      <c r="AF2118" s="396"/>
      <c r="AG2118" s="384"/>
      <c r="AH2118" s="396" t="str">
        <f t="shared" si="334"/>
        <v/>
      </c>
    </row>
    <row r="2119" spans="1:34" ht="18" customHeight="1" x14ac:dyDescent="0.25">
      <c r="A2119" s="301" t="str">
        <f t="shared" si="336"/>
        <v/>
      </c>
      <c r="B2119" s="397"/>
      <c r="C2119" s="398"/>
      <c r="D2119" s="399"/>
      <c r="E2119" s="383" t="str">
        <f t="shared" si="332"/>
        <v>C</v>
      </c>
      <c r="F2119" s="383" t="str">
        <f t="shared" si="333"/>
        <v>C</v>
      </c>
      <c r="G2119" s="400"/>
      <c r="H2119" s="385" t="str">
        <f>IF(G2119="","",VLOOKUP(G2119,下拉数据源!J:K,2,0))</f>
        <v/>
      </c>
      <c r="I2119" s="385"/>
      <c r="J2119" s="385"/>
      <c r="K2119" s="386"/>
      <c r="L2119" s="401"/>
      <c r="M2119" s="384"/>
      <c r="N2119" s="384"/>
      <c r="O2119" s="384"/>
      <c r="P2119" s="386"/>
      <c r="Q2119" s="387"/>
      <c r="R2119" s="286"/>
      <c r="S2119" s="388">
        <f t="shared" si="337"/>
        <v>0</v>
      </c>
      <c r="T2119" s="389"/>
      <c r="U2119" s="389">
        <f t="shared" si="335"/>
        <v>0</v>
      </c>
      <c r="V2119" s="451"/>
      <c r="W2119" s="452"/>
      <c r="X2119" s="386"/>
      <c r="Y2119" s="390"/>
      <c r="Z2119" s="391"/>
      <c r="AA2119" s="392"/>
      <c r="AB2119" s="393"/>
      <c r="AC2119" s="394"/>
      <c r="AD2119" s="395">
        <f t="shared" si="338"/>
        <v>0</v>
      </c>
      <c r="AE2119" s="396">
        <f>IF(OR(G2119=账期!$A$18,G2119=账期!$A$20,G2119=账期!$A$22,G2119=账期!$A$24,G2119=账期!$A$25,G2119=账期!$A$27,G2119=账期!$A$26,G2119=账期!$A$28,G2119=账期!$A$30,G2119=账期!$A$32,G2119=账期!$A$34,G2119=账期!$A$35,G2119=账期!$A$37,G2119=账期!$A$39,G2119=账期!$A$40,G2119=账期!$A$41,G2119=账期!$A$42,G2119=账期!$A$43,G2119=账期!$A$44,G2119=账期!$A$45,G2119=账期!$A$46,G2119=账期!$A$48,G2119=账期!$A$50,G2119=账期!$A$51,G2119=账期!$A$52,G2119=账期!$A$53,G2119=账期!$A$54,G2119=账期!$A$56,G2119=账期!$A$57,G2119=账期!$A$58,G2119=账期!$A$59,G2119=账期!$A$60,G2119=账期!$A$61,G2119=账期!$A$62,G2119=账期!$A$63,G2119=账期!$A$64,G2119=账期!$A$66,G2119=账期!$A$67,G2119=账期!$A$68,G2119=账期!$A$70,G2119=账期!$A$71),30,IF(OR(G2119=账期!$A$74,G2119=账期!$A$77,G2119=账期!$A$76,G2119=账期!$A$79,G2119=账期!$A$80,G2119=账期!$A$81,G2119=账期!$A$83,G2119=账期!$A$85,G2119=账期!$A$87,G2119=账期!$A$89,G2119=账期!$A$91),60,IF(OR(G2119=账期!$A$93,G2119=账期!$A$94,G2119=账期!$A$95,G2119=账期!$A$96,G2119=账期!$A$98,G2119=账期!$A$99,G2119=账期!$A$101,G2119=账期!$A$102),90,0)))</f>
        <v>0</v>
      </c>
      <c r="AF2119" s="396"/>
      <c r="AG2119" s="384"/>
      <c r="AH2119" s="396" t="str">
        <f t="shared" si="334"/>
        <v/>
      </c>
    </row>
    <row r="2120" spans="1:34" ht="18" customHeight="1" x14ac:dyDescent="0.25">
      <c r="A2120" s="301" t="str">
        <f t="shared" si="336"/>
        <v/>
      </c>
      <c r="B2120" s="397"/>
      <c r="C2120" s="398"/>
      <c r="D2120" s="399"/>
      <c r="E2120" s="383" t="str">
        <f t="shared" si="332"/>
        <v>C</v>
      </c>
      <c r="F2120" s="383" t="str">
        <f t="shared" si="333"/>
        <v>C</v>
      </c>
      <c r="G2120" s="400"/>
      <c r="H2120" s="385" t="str">
        <f>IF(G2120="","",VLOOKUP(G2120,下拉数据源!J:K,2,0))</f>
        <v/>
      </c>
      <c r="I2120" s="385"/>
      <c r="J2120" s="385"/>
      <c r="K2120" s="386"/>
      <c r="L2120" s="401"/>
      <c r="M2120" s="384"/>
      <c r="N2120" s="384"/>
      <c r="O2120" s="384"/>
      <c r="P2120" s="386"/>
      <c r="Q2120" s="387"/>
      <c r="R2120" s="286"/>
      <c r="S2120" s="388">
        <f t="shared" si="337"/>
        <v>0</v>
      </c>
      <c r="T2120" s="389"/>
      <c r="U2120" s="389">
        <f t="shared" si="335"/>
        <v>0</v>
      </c>
      <c r="V2120" s="451"/>
      <c r="W2120" s="452"/>
      <c r="X2120" s="386"/>
      <c r="Y2120" s="390"/>
      <c r="Z2120" s="391"/>
      <c r="AA2120" s="392"/>
      <c r="AB2120" s="393"/>
      <c r="AC2120" s="394"/>
      <c r="AD2120" s="395">
        <f t="shared" si="338"/>
        <v>0</v>
      </c>
      <c r="AE2120" s="396">
        <f>IF(OR(G2120=账期!$A$18,G2120=账期!$A$20,G2120=账期!$A$22,G2120=账期!$A$24,G2120=账期!$A$25,G2120=账期!$A$27,G2120=账期!$A$26,G2120=账期!$A$28,G2120=账期!$A$30,G2120=账期!$A$32,G2120=账期!$A$34,G2120=账期!$A$35,G2120=账期!$A$37,G2120=账期!$A$39,G2120=账期!$A$40,G2120=账期!$A$41,G2120=账期!$A$42,G2120=账期!$A$43,G2120=账期!$A$44,G2120=账期!$A$45,G2120=账期!$A$46,G2120=账期!$A$48,G2120=账期!$A$50,G2120=账期!$A$51,G2120=账期!$A$52,G2120=账期!$A$53,G2120=账期!$A$54,G2120=账期!$A$56,G2120=账期!$A$57,G2120=账期!$A$58,G2120=账期!$A$59,G2120=账期!$A$60,G2120=账期!$A$61,G2120=账期!$A$62,G2120=账期!$A$63,G2120=账期!$A$64,G2120=账期!$A$66,G2120=账期!$A$67,G2120=账期!$A$68,G2120=账期!$A$70,G2120=账期!$A$71),30,IF(OR(G2120=账期!$A$74,G2120=账期!$A$77,G2120=账期!$A$76,G2120=账期!$A$79,G2120=账期!$A$80,G2120=账期!$A$81,G2120=账期!$A$83,G2120=账期!$A$85,G2120=账期!$A$87,G2120=账期!$A$89,G2120=账期!$A$91),60,IF(OR(G2120=账期!$A$93,G2120=账期!$A$94,G2120=账期!$A$95,G2120=账期!$A$96,G2120=账期!$A$98,G2120=账期!$A$99,G2120=账期!$A$101,G2120=账期!$A$102),90,0)))</f>
        <v>0</v>
      </c>
      <c r="AF2120" s="396"/>
      <c r="AG2120" s="384"/>
      <c r="AH2120" s="396" t="str">
        <f t="shared" si="334"/>
        <v/>
      </c>
    </row>
    <row r="2121" spans="1:34" ht="18" customHeight="1" x14ac:dyDescent="0.25">
      <c r="A2121" s="301" t="str">
        <f t="shared" si="336"/>
        <v/>
      </c>
      <c r="B2121" s="397"/>
      <c r="C2121" s="398"/>
      <c r="D2121" s="399"/>
      <c r="E2121" s="383" t="str">
        <f t="shared" si="332"/>
        <v>C</v>
      </c>
      <c r="F2121" s="383" t="str">
        <f t="shared" si="333"/>
        <v>C</v>
      </c>
      <c r="G2121" s="400"/>
      <c r="H2121" s="385" t="str">
        <f>IF(G2121="","",VLOOKUP(G2121,下拉数据源!J:K,2,0))</f>
        <v/>
      </c>
      <c r="I2121" s="385"/>
      <c r="J2121" s="385"/>
      <c r="K2121" s="386"/>
      <c r="L2121" s="401"/>
      <c r="M2121" s="384"/>
      <c r="N2121" s="384"/>
      <c r="O2121" s="384"/>
      <c r="P2121" s="386"/>
      <c r="Q2121" s="387"/>
      <c r="R2121" s="286"/>
      <c r="S2121" s="388">
        <f t="shared" si="337"/>
        <v>0</v>
      </c>
      <c r="T2121" s="389"/>
      <c r="U2121" s="389">
        <f t="shared" si="335"/>
        <v>0</v>
      </c>
      <c r="V2121" s="451"/>
      <c r="W2121" s="452"/>
      <c r="X2121" s="386"/>
      <c r="Y2121" s="390"/>
      <c r="Z2121" s="391"/>
      <c r="AA2121" s="392"/>
      <c r="AB2121" s="393"/>
      <c r="AC2121" s="394"/>
      <c r="AD2121" s="395">
        <f t="shared" si="338"/>
        <v>0</v>
      </c>
      <c r="AE2121" s="396">
        <f>IF(OR(G2121=账期!$A$18,G2121=账期!$A$20,G2121=账期!$A$22,G2121=账期!$A$24,G2121=账期!$A$25,G2121=账期!$A$27,G2121=账期!$A$26,G2121=账期!$A$28,G2121=账期!$A$30,G2121=账期!$A$32,G2121=账期!$A$34,G2121=账期!$A$35,G2121=账期!$A$37,G2121=账期!$A$39,G2121=账期!$A$40,G2121=账期!$A$41,G2121=账期!$A$42,G2121=账期!$A$43,G2121=账期!$A$44,G2121=账期!$A$45,G2121=账期!$A$46,G2121=账期!$A$48,G2121=账期!$A$50,G2121=账期!$A$51,G2121=账期!$A$52,G2121=账期!$A$53,G2121=账期!$A$54,G2121=账期!$A$56,G2121=账期!$A$57,G2121=账期!$A$58,G2121=账期!$A$59,G2121=账期!$A$60,G2121=账期!$A$61,G2121=账期!$A$62,G2121=账期!$A$63,G2121=账期!$A$64,G2121=账期!$A$66,G2121=账期!$A$67,G2121=账期!$A$68,G2121=账期!$A$70,G2121=账期!$A$71),30,IF(OR(G2121=账期!$A$74,G2121=账期!$A$77,G2121=账期!$A$76,G2121=账期!$A$79,G2121=账期!$A$80,G2121=账期!$A$81,G2121=账期!$A$83,G2121=账期!$A$85,G2121=账期!$A$87,G2121=账期!$A$89,G2121=账期!$A$91),60,IF(OR(G2121=账期!$A$93,G2121=账期!$A$94,G2121=账期!$A$95,G2121=账期!$A$96,G2121=账期!$A$98,G2121=账期!$A$99,G2121=账期!$A$101,G2121=账期!$A$102),90,0)))</f>
        <v>0</v>
      </c>
      <c r="AF2121" s="396"/>
      <c r="AG2121" s="384"/>
      <c r="AH2121" s="396" t="str">
        <f t="shared" si="334"/>
        <v/>
      </c>
    </row>
    <row r="2122" spans="1:34" ht="18" customHeight="1" x14ac:dyDescent="0.25">
      <c r="A2122" s="301" t="str">
        <f t="shared" si="336"/>
        <v/>
      </c>
      <c r="B2122" s="397"/>
      <c r="C2122" s="398"/>
      <c r="D2122" s="399"/>
      <c r="E2122" s="383" t="str">
        <f t="shared" si="332"/>
        <v>C</v>
      </c>
      <c r="F2122" s="383" t="str">
        <f t="shared" si="333"/>
        <v>C</v>
      </c>
      <c r="G2122" s="400"/>
      <c r="H2122" s="385" t="str">
        <f>IF(G2122="","",VLOOKUP(G2122,下拉数据源!J:K,2,0))</f>
        <v/>
      </c>
      <c r="I2122" s="385"/>
      <c r="J2122" s="385"/>
      <c r="K2122" s="386"/>
      <c r="L2122" s="401"/>
      <c r="M2122" s="384"/>
      <c r="N2122" s="384"/>
      <c r="O2122" s="384"/>
      <c r="P2122" s="386"/>
      <c r="Q2122" s="387"/>
      <c r="R2122" s="286"/>
      <c r="S2122" s="388">
        <f t="shared" si="337"/>
        <v>0</v>
      </c>
      <c r="T2122" s="389"/>
      <c r="U2122" s="389">
        <f t="shared" si="335"/>
        <v>0</v>
      </c>
      <c r="V2122" s="451"/>
      <c r="W2122" s="452"/>
      <c r="X2122" s="386"/>
      <c r="Y2122" s="390"/>
      <c r="Z2122" s="391"/>
      <c r="AA2122" s="392"/>
      <c r="AB2122" s="393"/>
      <c r="AC2122" s="394"/>
      <c r="AD2122" s="395">
        <f t="shared" si="338"/>
        <v>0</v>
      </c>
      <c r="AE2122" s="396">
        <f>IF(OR(G2122=账期!$A$18,G2122=账期!$A$20,G2122=账期!$A$22,G2122=账期!$A$24,G2122=账期!$A$25,G2122=账期!$A$27,G2122=账期!$A$26,G2122=账期!$A$28,G2122=账期!$A$30,G2122=账期!$A$32,G2122=账期!$A$34,G2122=账期!$A$35,G2122=账期!$A$37,G2122=账期!$A$39,G2122=账期!$A$40,G2122=账期!$A$41,G2122=账期!$A$42,G2122=账期!$A$43,G2122=账期!$A$44,G2122=账期!$A$45,G2122=账期!$A$46,G2122=账期!$A$48,G2122=账期!$A$50,G2122=账期!$A$51,G2122=账期!$A$52,G2122=账期!$A$53,G2122=账期!$A$54,G2122=账期!$A$56,G2122=账期!$A$57,G2122=账期!$A$58,G2122=账期!$A$59,G2122=账期!$A$60,G2122=账期!$A$61,G2122=账期!$A$62,G2122=账期!$A$63,G2122=账期!$A$64,G2122=账期!$A$66,G2122=账期!$A$67,G2122=账期!$A$68,G2122=账期!$A$70,G2122=账期!$A$71),30,IF(OR(G2122=账期!$A$74,G2122=账期!$A$77,G2122=账期!$A$76,G2122=账期!$A$79,G2122=账期!$A$80,G2122=账期!$A$81,G2122=账期!$A$83,G2122=账期!$A$85,G2122=账期!$A$87,G2122=账期!$A$89,G2122=账期!$A$91),60,IF(OR(G2122=账期!$A$93,G2122=账期!$A$94,G2122=账期!$A$95,G2122=账期!$A$96,G2122=账期!$A$98,G2122=账期!$A$99,G2122=账期!$A$101,G2122=账期!$A$102),90,0)))</f>
        <v>0</v>
      </c>
      <c r="AF2122" s="396"/>
      <c r="AG2122" s="384"/>
      <c r="AH2122" s="396" t="str">
        <f t="shared" si="334"/>
        <v/>
      </c>
    </row>
    <row r="2123" spans="1:34" ht="18" customHeight="1" x14ac:dyDescent="0.25">
      <c r="A2123" s="301" t="str">
        <f t="shared" si="336"/>
        <v/>
      </c>
      <c r="B2123" s="397"/>
      <c r="C2123" s="398"/>
      <c r="D2123" s="399"/>
      <c r="E2123" s="383" t="str">
        <f t="shared" si="332"/>
        <v>C</v>
      </c>
      <c r="F2123" s="383" t="str">
        <f t="shared" si="333"/>
        <v>C</v>
      </c>
      <c r="G2123" s="400"/>
      <c r="H2123" s="385" t="str">
        <f>IF(G2123="","",VLOOKUP(G2123,下拉数据源!J:K,2,0))</f>
        <v/>
      </c>
      <c r="I2123" s="385"/>
      <c r="J2123" s="385"/>
      <c r="K2123" s="386"/>
      <c r="L2123" s="401"/>
      <c r="M2123" s="384"/>
      <c r="N2123" s="384"/>
      <c r="O2123" s="384"/>
      <c r="P2123" s="386"/>
      <c r="Q2123" s="387"/>
      <c r="R2123" s="286"/>
      <c r="S2123" s="388">
        <f t="shared" si="337"/>
        <v>0</v>
      </c>
      <c r="T2123" s="389"/>
      <c r="U2123" s="389">
        <f t="shared" si="335"/>
        <v>0</v>
      </c>
      <c r="V2123" s="451"/>
      <c r="W2123" s="452"/>
      <c r="X2123" s="386"/>
      <c r="Y2123" s="390"/>
      <c r="Z2123" s="391"/>
      <c r="AA2123" s="392"/>
      <c r="AB2123" s="393"/>
      <c r="AC2123" s="394"/>
      <c r="AD2123" s="395">
        <f t="shared" si="338"/>
        <v>0</v>
      </c>
      <c r="AE2123" s="396">
        <f>IF(OR(G2123=账期!$A$18,G2123=账期!$A$20,G2123=账期!$A$22,G2123=账期!$A$24,G2123=账期!$A$25,G2123=账期!$A$27,G2123=账期!$A$26,G2123=账期!$A$28,G2123=账期!$A$30,G2123=账期!$A$32,G2123=账期!$A$34,G2123=账期!$A$35,G2123=账期!$A$37,G2123=账期!$A$39,G2123=账期!$A$40,G2123=账期!$A$41,G2123=账期!$A$42,G2123=账期!$A$43,G2123=账期!$A$44,G2123=账期!$A$45,G2123=账期!$A$46,G2123=账期!$A$48,G2123=账期!$A$50,G2123=账期!$A$51,G2123=账期!$A$52,G2123=账期!$A$53,G2123=账期!$A$54,G2123=账期!$A$56,G2123=账期!$A$57,G2123=账期!$A$58,G2123=账期!$A$59,G2123=账期!$A$60,G2123=账期!$A$61,G2123=账期!$A$62,G2123=账期!$A$63,G2123=账期!$A$64,G2123=账期!$A$66,G2123=账期!$A$67,G2123=账期!$A$68,G2123=账期!$A$70,G2123=账期!$A$71),30,IF(OR(G2123=账期!$A$74,G2123=账期!$A$77,G2123=账期!$A$76,G2123=账期!$A$79,G2123=账期!$A$80,G2123=账期!$A$81,G2123=账期!$A$83,G2123=账期!$A$85,G2123=账期!$A$87,G2123=账期!$A$89,G2123=账期!$A$91),60,IF(OR(G2123=账期!$A$93,G2123=账期!$A$94,G2123=账期!$A$95,G2123=账期!$A$96,G2123=账期!$A$98,G2123=账期!$A$99,G2123=账期!$A$101,G2123=账期!$A$102),90,0)))</f>
        <v>0</v>
      </c>
      <c r="AF2123" s="396"/>
      <c r="AG2123" s="384"/>
      <c r="AH2123" s="396" t="str">
        <f t="shared" si="334"/>
        <v/>
      </c>
    </row>
    <row r="2124" spans="1:34" ht="18" customHeight="1" x14ac:dyDescent="0.25">
      <c r="A2124" s="301" t="str">
        <f t="shared" si="336"/>
        <v/>
      </c>
      <c r="B2124" s="397"/>
      <c r="C2124" s="398"/>
      <c r="D2124" s="399"/>
      <c r="E2124" s="383" t="str">
        <f t="shared" si="332"/>
        <v>C</v>
      </c>
      <c r="F2124" s="383" t="str">
        <f t="shared" si="333"/>
        <v>C</v>
      </c>
      <c r="G2124" s="400"/>
      <c r="H2124" s="385" t="str">
        <f>IF(G2124="","",VLOOKUP(G2124,下拉数据源!J:K,2,0))</f>
        <v/>
      </c>
      <c r="I2124" s="385"/>
      <c r="J2124" s="385"/>
      <c r="K2124" s="386"/>
      <c r="L2124" s="401"/>
      <c r="M2124" s="384"/>
      <c r="N2124" s="384"/>
      <c r="O2124" s="384"/>
      <c r="P2124" s="386"/>
      <c r="Q2124" s="387"/>
      <c r="R2124" s="286"/>
      <c r="S2124" s="388">
        <f t="shared" si="337"/>
        <v>0</v>
      </c>
      <c r="T2124" s="389"/>
      <c r="U2124" s="389">
        <f t="shared" si="335"/>
        <v>0</v>
      </c>
      <c r="V2124" s="451"/>
      <c r="W2124" s="452"/>
      <c r="X2124" s="386"/>
      <c r="Y2124" s="390"/>
      <c r="Z2124" s="391"/>
      <c r="AA2124" s="392"/>
      <c r="AB2124" s="393"/>
      <c r="AC2124" s="394"/>
      <c r="AD2124" s="395">
        <f t="shared" si="338"/>
        <v>0</v>
      </c>
      <c r="AE2124" s="396">
        <f>IF(OR(G2124=账期!$A$18,G2124=账期!$A$20,G2124=账期!$A$22,G2124=账期!$A$24,G2124=账期!$A$25,G2124=账期!$A$27,G2124=账期!$A$26,G2124=账期!$A$28,G2124=账期!$A$30,G2124=账期!$A$32,G2124=账期!$A$34,G2124=账期!$A$35,G2124=账期!$A$37,G2124=账期!$A$39,G2124=账期!$A$40,G2124=账期!$A$41,G2124=账期!$A$42,G2124=账期!$A$43,G2124=账期!$A$44,G2124=账期!$A$45,G2124=账期!$A$46,G2124=账期!$A$48,G2124=账期!$A$50,G2124=账期!$A$51,G2124=账期!$A$52,G2124=账期!$A$53,G2124=账期!$A$54,G2124=账期!$A$56,G2124=账期!$A$57,G2124=账期!$A$58,G2124=账期!$A$59,G2124=账期!$A$60,G2124=账期!$A$61,G2124=账期!$A$62,G2124=账期!$A$63,G2124=账期!$A$64,G2124=账期!$A$66,G2124=账期!$A$67,G2124=账期!$A$68,G2124=账期!$A$70,G2124=账期!$A$71),30,IF(OR(G2124=账期!$A$74,G2124=账期!$A$77,G2124=账期!$A$76,G2124=账期!$A$79,G2124=账期!$A$80,G2124=账期!$A$81,G2124=账期!$A$83,G2124=账期!$A$85,G2124=账期!$A$87,G2124=账期!$A$89,G2124=账期!$A$91),60,IF(OR(G2124=账期!$A$93,G2124=账期!$A$94,G2124=账期!$A$95,G2124=账期!$A$96,G2124=账期!$A$98,G2124=账期!$A$99,G2124=账期!$A$101,G2124=账期!$A$102),90,0)))</f>
        <v>0</v>
      </c>
      <c r="AF2124" s="396"/>
      <c r="AG2124" s="384"/>
      <c r="AH2124" s="396" t="str">
        <f t="shared" si="334"/>
        <v/>
      </c>
    </row>
    <row r="2125" spans="1:34" ht="18" customHeight="1" x14ac:dyDescent="0.25">
      <c r="A2125" s="301" t="str">
        <f t="shared" si="336"/>
        <v/>
      </c>
      <c r="B2125" s="397"/>
      <c r="C2125" s="398"/>
      <c r="D2125" s="399"/>
      <c r="E2125" s="383" t="str">
        <f t="shared" si="332"/>
        <v>C</v>
      </c>
      <c r="F2125" s="383" t="str">
        <f t="shared" si="333"/>
        <v>C</v>
      </c>
      <c r="G2125" s="400"/>
      <c r="H2125" s="385" t="str">
        <f>IF(G2125="","",VLOOKUP(G2125,下拉数据源!J:K,2,0))</f>
        <v/>
      </c>
      <c r="I2125" s="385"/>
      <c r="J2125" s="385"/>
      <c r="K2125" s="386"/>
      <c r="L2125" s="401"/>
      <c r="M2125" s="384"/>
      <c r="N2125" s="384"/>
      <c r="O2125" s="384"/>
      <c r="P2125" s="386"/>
      <c r="Q2125" s="387"/>
      <c r="R2125" s="286"/>
      <c r="S2125" s="388">
        <f t="shared" si="337"/>
        <v>0</v>
      </c>
      <c r="T2125" s="389"/>
      <c r="U2125" s="389">
        <f t="shared" si="335"/>
        <v>0</v>
      </c>
      <c r="V2125" s="451"/>
      <c r="W2125" s="452"/>
      <c r="X2125" s="386"/>
      <c r="Y2125" s="390"/>
      <c r="Z2125" s="391"/>
      <c r="AA2125" s="392"/>
      <c r="AB2125" s="393"/>
      <c r="AC2125" s="394"/>
      <c r="AD2125" s="395">
        <f t="shared" si="338"/>
        <v>0</v>
      </c>
      <c r="AE2125" s="396">
        <f>IF(OR(G2125=账期!$A$18,G2125=账期!$A$20,G2125=账期!$A$22,G2125=账期!$A$24,G2125=账期!$A$25,G2125=账期!$A$27,G2125=账期!$A$26,G2125=账期!$A$28,G2125=账期!$A$30,G2125=账期!$A$32,G2125=账期!$A$34,G2125=账期!$A$35,G2125=账期!$A$37,G2125=账期!$A$39,G2125=账期!$A$40,G2125=账期!$A$41,G2125=账期!$A$42,G2125=账期!$A$43,G2125=账期!$A$44,G2125=账期!$A$45,G2125=账期!$A$46,G2125=账期!$A$48,G2125=账期!$A$50,G2125=账期!$A$51,G2125=账期!$A$52,G2125=账期!$A$53,G2125=账期!$A$54,G2125=账期!$A$56,G2125=账期!$A$57,G2125=账期!$A$58,G2125=账期!$A$59,G2125=账期!$A$60,G2125=账期!$A$61,G2125=账期!$A$62,G2125=账期!$A$63,G2125=账期!$A$64,G2125=账期!$A$66,G2125=账期!$A$67,G2125=账期!$A$68,G2125=账期!$A$70,G2125=账期!$A$71),30,IF(OR(G2125=账期!$A$74,G2125=账期!$A$77,G2125=账期!$A$76,G2125=账期!$A$79,G2125=账期!$A$80,G2125=账期!$A$81,G2125=账期!$A$83,G2125=账期!$A$85,G2125=账期!$A$87,G2125=账期!$A$89,G2125=账期!$A$91),60,IF(OR(G2125=账期!$A$93,G2125=账期!$A$94,G2125=账期!$A$95,G2125=账期!$A$96,G2125=账期!$A$98,G2125=账期!$A$99,G2125=账期!$A$101,G2125=账期!$A$102),90,0)))</f>
        <v>0</v>
      </c>
      <c r="AF2125" s="396"/>
      <c r="AG2125" s="384"/>
      <c r="AH2125" s="396" t="str">
        <f t="shared" si="334"/>
        <v/>
      </c>
    </row>
    <row r="2126" spans="1:34" ht="18" customHeight="1" x14ac:dyDescent="0.25">
      <c r="A2126" s="301" t="str">
        <f t="shared" si="336"/>
        <v/>
      </c>
      <c r="B2126" s="397"/>
      <c r="C2126" s="398"/>
      <c r="D2126" s="399"/>
      <c r="E2126" s="383" t="str">
        <f t="shared" si="332"/>
        <v>C</v>
      </c>
      <c r="F2126" s="383" t="str">
        <f t="shared" si="333"/>
        <v>C</v>
      </c>
      <c r="G2126" s="400"/>
      <c r="H2126" s="385" t="str">
        <f>IF(G2126="","",VLOOKUP(G2126,下拉数据源!J:K,2,0))</f>
        <v/>
      </c>
      <c r="I2126" s="385"/>
      <c r="J2126" s="385"/>
      <c r="K2126" s="386"/>
      <c r="L2126" s="401"/>
      <c r="M2126" s="384"/>
      <c r="N2126" s="384"/>
      <c r="O2126" s="384"/>
      <c r="P2126" s="386"/>
      <c r="Q2126" s="387"/>
      <c r="R2126" s="286"/>
      <c r="S2126" s="388">
        <f t="shared" si="337"/>
        <v>0</v>
      </c>
      <c r="T2126" s="389"/>
      <c r="U2126" s="389">
        <f t="shared" si="335"/>
        <v>0</v>
      </c>
      <c r="V2126" s="451"/>
      <c r="W2126" s="452"/>
      <c r="X2126" s="386"/>
      <c r="Y2126" s="390"/>
      <c r="Z2126" s="391"/>
      <c r="AA2126" s="392"/>
      <c r="AB2126" s="393"/>
      <c r="AC2126" s="394"/>
      <c r="AD2126" s="395">
        <f t="shared" si="338"/>
        <v>0</v>
      </c>
      <c r="AE2126" s="396">
        <f>IF(OR(G2126=账期!$A$18,G2126=账期!$A$20,G2126=账期!$A$22,G2126=账期!$A$24,G2126=账期!$A$25,G2126=账期!$A$27,G2126=账期!$A$26,G2126=账期!$A$28,G2126=账期!$A$30,G2126=账期!$A$32,G2126=账期!$A$34,G2126=账期!$A$35,G2126=账期!$A$37,G2126=账期!$A$39,G2126=账期!$A$40,G2126=账期!$A$41,G2126=账期!$A$42,G2126=账期!$A$43,G2126=账期!$A$44,G2126=账期!$A$45,G2126=账期!$A$46,G2126=账期!$A$48,G2126=账期!$A$50,G2126=账期!$A$51,G2126=账期!$A$52,G2126=账期!$A$53,G2126=账期!$A$54,G2126=账期!$A$56,G2126=账期!$A$57,G2126=账期!$A$58,G2126=账期!$A$59,G2126=账期!$A$60,G2126=账期!$A$61,G2126=账期!$A$62,G2126=账期!$A$63,G2126=账期!$A$64,G2126=账期!$A$66,G2126=账期!$A$67,G2126=账期!$A$68,G2126=账期!$A$70,G2126=账期!$A$71),30,IF(OR(G2126=账期!$A$74,G2126=账期!$A$77,G2126=账期!$A$76,G2126=账期!$A$79,G2126=账期!$A$80,G2126=账期!$A$81,G2126=账期!$A$83,G2126=账期!$A$85,G2126=账期!$A$87,G2126=账期!$A$89,G2126=账期!$A$91),60,IF(OR(G2126=账期!$A$93,G2126=账期!$A$94,G2126=账期!$A$95,G2126=账期!$A$96,G2126=账期!$A$98,G2126=账期!$A$99,G2126=账期!$A$101,G2126=账期!$A$102),90,0)))</f>
        <v>0</v>
      </c>
      <c r="AF2126" s="396"/>
      <c r="AG2126" s="384"/>
      <c r="AH2126" s="396" t="str">
        <f t="shared" si="334"/>
        <v/>
      </c>
    </row>
    <row r="2127" spans="1:34" ht="18" customHeight="1" x14ac:dyDescent="0.25">
      <c r="A2127" s="301" t="str">
        <f t="shared" si="336"/>
        <v/>
      </c>
      <c r="B2127" s="397"/>
      <c r="C2127" s="398"/>
      <c r="D2127" s="399"/>
      <c r="E2127" s="383" t="str">
        <f t="shared" si="332"/>
        <v>C</v>
      </c>
      <c r="F2127" s="383" t="str">
        <f t="shared" si="333"/>
        <v>C</v>
      </c>
      <c r="G2127" s="400"/>
      <c r="H2127" s="385" t="str">
        <f>IF(G2127="","",VLOOKUP(G2127,下拉数据源!J:K,2,0))</f>
        <v/>
      </c>
      <c r="I2127" s="385"/>
      <c r="J2127" s="385"/>
      <c r="K2127" s="386"/>
      <c r="L2127" s="401"/>
      <c r="M2127" s="384"/>
      <c r="N2127" s="384"/>
      <c r="O2127" s="384"/>
      <c r="P2127" s="386"/>
      <c r="Q2127" s="387"/>
      <c r="R2127" s="286"/>
      <c r="S2127" s="388">
        <f t="shared" si="337"/>
        <v>0</v>
      </c>
      <c r="T2127" s="389"/>
      <c r="U2127" s="389">
        <f t="shared" si="335"/>
        <v>0</v>
      </c>
      <c r="V2127" s="451"/>
      <c r="W2127" s="452"/>
      <c r="X2127" s="386"/>
      <c r="Y2127" s="390"/>
      <c r="Z2127" s="391"/>
      <c r="AA2127" s="392"/>
      <c r="AB2127" s="393"/>
      <c r="AC2127" s="394"/>
      <c r="AD2127" s="395">
        <f t="shared" si="338"/>
        <v>0</v>
      </c>
      <c r="AE2127" s="396">
        <f>IF(OR(G2127=账期!$A$18,G2127=账期!$A$20,G2127=账期!$A$22,G2127=账期!$A$24,G2127=账期!$A$25,G2127=账期!$A$27,G2127=账期!$A$26,G2127=账期!$A$28,G2127=账期!$A$30,G2127=账期!$A$32,G2127=账期!$A$34,G2127=账期!$A$35,G2127=账期!$A$37,G2127=账期!$A$39,G2127=账期!$A$40,G2127=账期!$A$41,G2127=账期!$A$42,G2127=账期!$A$43,G2127=账期!$A$44,G2127=账期!$A$45,G2127=账期!$A$46,G2127=账期!$A$48,G2127=账期!$A$50,G2127=账期!$A$51,G2127=账期!$A$52,G2127=账期!$A$53,G2127=账期!$A$54,G2127=账期!$A$56,G2127=账期!$A$57,G2127=账期!$A$58,G2127=账期!$A$59,G2127=账期!$A$60,G2127=账期!$A$61,G2127=账期!$A$62,G2127=账期!$A$63,G2127=账期!$A$64,G2127=账期!$A$66,G2127=账期!$A$67,G2127=账期!$A$68,G2127=账期!$A$70,G2127=账期!$A$71),30,IF(OR(G2127=账期!$A$74,G2127=账期!$A$77,G2127=账期!$A$76,G2127=账期!$A$79,G2127=账期!$A$80,G2127=账期!$A$81,G2127=账期!$A$83,G2127=账期!$A$85,G2127=账期!$A$87,G2127=账期!$A$89,G2127=账期!$A$91),60,IF(OR(G2127=账期!$A$93,G2127=账期!$A$94,G2127=账期!$A$95,G2127=账期!$A$96,G2127=账期!$A$98,G2127=账期!$A$99,G2127=账期!$A$101,G2127=账期!$A$102),90,0)))</f>
        <v>0</v>
      </c>
      <c r="AF2127" s="396"/>
      <c r="AG2127" s="384"/>
      <c r="AH2127" s="396" t="str">
        <f t="shared" si="334"/>
        <v/>
      </c>
    </row>
    <row r="2128" spans="1:34" ht="18" customHeight="1" x14ac:dyDescent="0.25">
      <c r="A2128" s="301" t="str">
        <f t="shared" si="336"/>
        <v/>
      </c>
      <c r="B2128" s="397"/>
      <c r="C2128" s="398"/>
      <c r="D2128" s="399"/>
      <c r="E2128" s="383" t="str">
        <f t="shared" si="332"/>
        <v>C</v>
      </c>
      <c r="F2128" s="383" t="str">
        <f t="shared" si="333"/>
        <v>C</v>
      </c>
      <c r="G2128" s="400"/>
      <c r="H2128" s="385" t="str">
        <f>IF(G2128="","",VLOOKUP(G2128,下拉数据源!J:K,2,0))</f>
        <v/>
      </c>
      <c r="I2128" s="385"/>
      <c r="J2128" s="385"/>
      <c r="K2128" s="386"/>
      <c r="L2128" s="401"/>
      <c r="M2128" s="384"/>
      <c r="N2128" s="384"/>
      <c r="O2128" s="384"/>
      <c r="P2128" s="386"/>
      <c r="Q2128" s="387"/>
      <c r="R2128" s="286"/>
      <c r="S2128" s="388">
        <f t="shared" si="337"/>
        <v>0</v>
      </c>
      <c r="T2128" s="389"/>
      <c r="U2128" s="389">
        <f t="shared" si="335"/>
        <v>0</v>
      </c>
      <c r="V2128" s="451"/>
      <c r="W2128" s="452"/>
      <c r="X2128" s="386"/>
      <c r="Y2128" s="390"/>
      <c r="Z2128" s="391"/>
      <c r="AA2128" s="392"/>
      <c r="AB2128" s="393"/>
      <c r="AC2128" s="394"/>
      <c r="AD2128" s="395">
        <f t="shared" si="338"/>
        <v>0</v>
      </c>
      <c r="AE2128" s="396">
        <f>IF(OR(G2128=账期!$A$18,G2128=账期!$A$20,G2128=账期!$A$22,G2128=账期!$A$24,G2128=账期!$A$25,G2128=账期!$A$27,G2128=账期!$A$26,G2128=账期!$A$28,G2128=账期!$A$30,G2128=账期!$A$32,G2128=账期!$A$34,G2128=账期!$A$35,G2128=账期!$A$37,G2128=账期!$A$39,G2128=账期!$A$40,G2128=账期!$A$41,G2128=账期!$A$42,G2128=账期!$A$43,G2128=账期!$A$44,G2128=账期!$A$45,G2128=账期!$A$46,G2128=账期!$A$48,G2128=账期!$A$50,G2128=账期!$A$51,G2128=账期!$A$52,G2128=账期!$A$53,G2128=账期!$A$54,G2128=账期!$A$56,G2128=账期!$A$57,G2128=账期!$A$58,G2128=账期!$A$59,G2128=账期!$A$60,G2128=账期!$A$61,G2128=账期!$A$62,G2128=账期!$A$63,G2128=账期!$A$64,G2128=账期!$A$66,G2128=账期!$A$67,G2128=账期!$A$68,G2128=账期!$A$70,G2128=账期!$A$71),30,IF(OR(G2128=账期!$A$74,G2128=账期!$A$77,G2128=账期!$A$76,G2128=账期!$A$79,G2128=账期!$A$80,G2128=账期!$A$81,G2128=账期!$A$83,G2128=账期!$A$85,G2128=账期!$A$87,G2128=账期!$A$89,G2128=账期!$A$91),60,IF(OR(G2128=账期!$A$93,G2128=账期!$A$94,G2128=账期!$A$95,G2128=账期!$A$96,G2128=账期!$A$98,G2128=账期!$A$99,G2128=账期!$A$101,G2128=账期!$A$102),90,0)))</f>
        <v>0</v>
      </c>
      <c r="AF2128" s="396"/>
      <c r="AG2128" s="384"/>
      <c r="AH2128" s="396" t="str">
        <f t="shared" si="334"/>
        <v/>
      </c>
    </row>
    <row r="2129" spans="1:34" ht="18" customHeight="1" x14ac:dyDescent="0.25">
      <c r="A2129" s="301" t="str">
        <f t="shared" si="336"/>
        <v/>
      </c>
      <c r="B2129" s="397"/>
      <c r="C2129" s="398"/>
      <c r="D2129" s="399"/>
      <c r="E2129" s="383" t="str">
        <f t="shared" si="332"/>
        <v>C</v>
      </c>
      <c r="F2129" s="383" t="str">
        <f t="shared" si="333"/>
        <v>C</v>
      </c>
      <c r="G2129" s="400"/>
      <c r="H2129" s="385" t="str">
        <f>IF(G2129="","",VLOOKUP(G2129,下拉数据源!J:K,2,0))</f>
        <v/>
      </c>
      <c r="I2129" s="385"/>
      <c r="J2129" s="385"/>
      <c r="K2129" s="386"/>
      <c r="L2129" s="401"/>
      <c r="M2129" s="384"/>
      <c r="N2129" s="384"/>
      <c r="O2129" s="384"/>
      <c r="P2129" s="386"/>
      <c r="Q2129" s="387"/>
      <c r="R2129" s="286"/>
      <c r="S2129" s="388">
        <f t="shared" si="337"/>
        <v>0</v>
      </c>
      <c r="T2129" s="389"/>
      <c r="U2129" s="389">
        <f t="shared" si="335"/>
        <v>0</v>
      </c>
      <c r="V2129" s="451"/>
      <c r="W2129" s="452"/>
      <c r="X2129" s="386"/>
      <c r="Y2129" s="390"/>
      <c r="Z2129" s="391"/>
      <c r="AA2129" s="392"/>
      <c r="AB2129" s="393"/>
      <c r="AC2129" s="394"/>
      <c r="AD2129" s="395">
        <f t="shared" si="338"/>
        <v>0</v>
      </c>
      <c r="AE2129" s="396">
        <f>IF(OR(G2129=账期!$A$18,G2129=账期!$A$20,G2129=账期!$A$22,G2129=账期!$A$24,G2129=账期!$A$25,G2129=账期!$A$27,G2129=账期!$A$26,G2129=账期!$A$28,G2129=账期!$A$30,G2129=账期!$A$32,G2129=账期!$A$34,G2129=账期!$A$35,G2129=账期!$A$37,G2129=账期!$A$39,G2129=账期!$A$40,G2129=账期!$A$41,G2129=账期!$A$42,G2129=账期!$A$43,G2129=账期!$A$44,G2129=账期!$A$45,G2129=账期!$A$46,G2129=账期!$A$48,G2129=账期!$A$50,G2129=账期!$A$51,G2129=账期!$A$52,G2129=账期!$A$53,G2129=账期!$A$54,G2129=账期!$A$56,G2129=账期!$A$57,G2129=账期!$A$58,G2129=账期!$A$59,G2129=账期!$A$60,G2129=账期!$A$61,G2129=账期!$A$62,G2129=账期!$A$63,G2129=账期!$A$64,G2129=账期!$A$66,G2129=账期!$A$67,G2129=账期!$A$68,G2129=账期!$A$70,G2129=账期!$A$71),30,IF(OR(G2129=账期!$A$74,G2129=账期!$A$77,G2129=账期!$A$76,G2129=账期!$A$79,G2129=账期!$A$80,G2129=账期!$A$81,G2129=账期!$A$83,G2129=账期!$A$85,G2129=账期!$A$87,G2129=账期!$A$89,G2129=账期!$A$91),60,IF(OR(G2129=账期!$A$93,G2129=账期!$A$94,G2129=账期!$A$95,G2129=账期!$A$96,G2129=账期!$A$98,G2129=账期!$A$99,G2129=账期!$A$101,G2129=账期!$A$102),90,0)))</f>
        <v>0</v>
      </c>
      <c r="AF2129" s="396"/>
      <c r="AG2129" s="384"/>
      <c r="AH2129" s="396" t="str">
        <f t="shared" si="334"/>
        <v/>
      </c>
    </row>
    <row r="2130" spans="1:34" ht="18" customHeight="1" x14ac:dyDescent="0.25">
      <c r="A2130" s="301" t="str">
        <f t="shared" si="336"/>
        <v/>
      </c>
      <c r="B2130" s="397"/>
      <c r="C2130" s="398"/>
      <c r="D2130" s="399"/>
      <c r="E2130" s="383" t="str">
        <f t="shared" si="332"/>
        <v>C</v>
      </c>
      <c r="F2130" s="383" t="str">
        <f t="shared" si="333"/>
        <v>C</v>
      </c>
      <c r="G2130" s="400"/>
      <c r="H2130" s="385" t="str">
        <f>IF(G2130="","",VLOOKUP(G2130,下拉数据源!J:K,2,0))</f>
        <v/>
      </c>
      <c r="I2130" s="385"/>
      <c r="J2130" s="385"/>
      <c r="K2130" s="386"/>
      <c r="L2130" s="401"/>
      <c r="M2130" s="384"/>
      <c r="N2130" s="384"/>
      <c r="O2130" s="384"/>
      <c r="P2130" s="386"/>
      <c r="Q2130" s="387"/>
      <c r="R2130" s="286"/>
      <c r="S2130" s="388">
        <f t="shared" si="337"/>
        <v>0</v>
      </c>
      <c r="T2130" s="389"/>
      <c r="U2130" s="389">
        <f t="shared" si="335"/>
        <v>0</v>
      </c>
      <c r="V2130" s="451"/>
      <c r="W2130" s="452"/>
      <c r="X2130" s="386"/>
      <c r="Y2130" s="390"/>
      <c r="Z2130" s="391"/>
      <c r="AA2130" s="392"/>
      <c r="AB2130" s="393"/>
      <c r="AC2130" s="394"/>
      <c r="AD2130" s="395">
        <f t="shared" si="338"/>
        <v>0</v>
      </c>
      <c r="AE2130" s="396">
        <f>IF(OR(G2130=账期!$A$18,G2130=账期!$A$20,G2130=账期!$A$22,G2130=账期!$A$24,G2130=账期!$A$25,G2130=账期!$A$27,G2130=账期!$A$26,G2130=账期!$A$28,G2130=账期!$A$30,G2130=账期!$A$32,G2130=账期!$A$34,G2130=账期!$A$35,G2130=账期!$A$37,G2130=账期!$A$39,G2130=账期!$A$40,G2130=账期!$A$41,G2130=账期!$A$42,G2130=账期!$A$43,G2130=账期!$A$44,G2130=账期!$A$45,G2130=账期!$A$46,G2130=账期!$A$48,G2130=账期!$A$50,G2130=账期!$A$51,G2130=账期!$A$52,G2130=账期!$A$53,G2130=账期!$A$54,G2130=账期!$A$56,G2130=账期!$A$57,G2130=账期!$A$58,G2130=账期!$A$59,G2130=账期!$A$60,G2130=账期!$A$61,G2130=账期!$A$62,G2130=账期!$A$63,G2130=账期!$A$64,G2130=账期!$A$66,G2130=账期!$A$67,G2130=账期!$A$68,G2130=账期!$A$70,G2130=账期!$A$71),30,IF(OR(G2130=账期!$A$74,G2130=账期!$A$77,G2130=账期!$A$76,G2130=账期!$A$79,G2130=账期!$A$80,G2130=账期!$A$81,G2130=账期!$A$83,G2130=账期!$A$85,G2130=账期!$A$87,G2130=账期!$A$89,G2130=账期!$A$91),60,IF(OR(G2130=账期!$A$93,G2130=账期!$A$94,G2130=账期!$A$95,G2130=账期!$A$96,G2130=账期!$A$98,G2130=账期!$A$99,G2130=账期!$A$101,G2130=账期!$A$102),90,0)))</f>
        <v>0</v>
      </c>
      <c r="AF2130" s="396"/>
      <c r="AG2130" s="384"/>
      <c r="AH2130" s="396" t="str">
        <f t="shared" si="334"/>
        <v/>
      </c>
    </row>
    <row r="2131" spans="1:34" ht="18" customHeight="1" x14ac:dyDescent="0.25">
      <c r="A2131" s="301" t="str">
        <f t="shared" si="336"/>
        <v/>
      </c>
      <c r="B2131" s="397"/>
      <c r="C2131" s="398"/>
      <c r="D2131" s="399"/>
      <c r="E2131" s="383" t="str">
        <f t="shared" si="332"/>
        <v>C</v>
      </c>
      <c r="F2131" s="383" t="str">
        <f t="shared" si="333"/>
        <v>C</v>
      </c>
      <c r="G2131" s="400"/>
      <c r="H2131" s="385" t="str">
        <f>IF(G2131="","",VLOOKUP(G2131,下拉数据源!J:K,2,0))</f>
        <v/>
      </c>
      <c r="I2131" s="385"/>
      <c r="J2131" s="385"/>
      <c r="K2131" s="386"/>
      <c r="L2131" s="401"/>
      <c r="M2131" s="384"/>
      <c r="N2131" s="384"/>
      <c r="O2131" s="384"/>
      <c r="P2131" s="386"/>
      <c r="Q2131" s="387"/>
      <c r="R2131" s="286"/>
      <c r="S2131" s="388">
        <f t="shared" si="337"/>
        <v>0</v>
      </c>
      <c r="T2131" s="389"/>
      <c r="U2131" s="389">
        <f t="shared" si="335"/>
        <v>0</v>
      </c>
      <c r="V2131" s="451"/>
      <c r="W2131" s="452"/>
      <c r="X2131" s="386"/>
      <c r="Y2131" s="390"/>
      <c r="Z2131" s="391"/>
      <c r="AA2131" s="392"/>
      <c r="AB2131" s="393"/>
      <c r="AC2131" s="394"/>
      <c r="AD2131" s="395">
        <f t="shared" si="338"/>
        <v>0</v>
      </c>
      <c r="AE2131" s="396">
        <f>IF(OR(G2131=账期!$A$18,G2131=账期!$A$20,G2131=账期!$A$22,G2131=账期!$A$24,G2131=账期!$A$25,G2131=账期!$A$27,G2131=账期!$A$26,G2131=账期!$A$28,G2131=账期!$A$30,G2131=账期!$A$32,G2131=账期!$A$34,G2131=账期!$A$35,G2131=账期!$A$37,G2131=账期!$A$39,G2131=账期!$A$40,G2131=账期!$A$41,G2131=账期!$A$42,G2131=账期!$A$43,G2131=账期!$A$44,G2131=账期!$A$45,G2131=账期!$A$46,G2131=账期!$A$48,G2131=账期!$A$50,G2131=账期!$A$51,G2131=账期!$A$52,G2131=账期!$A$53,G2131=账期!$A$54,G2131=账期!$A$56,G2131=账期!$A$57,G2131=账期!$A$58,G2131=账期!$A$59,G2131=账期!$A$60,G2131=账期!$A$61,G2131=账期!$A$62,G2131=账期!$A$63,G2131=账期!$A$64,G2131=账期!$A$66,G2131=账期!$A$67,G2131=账期!$A$68,G2131=账期!$A$70,G2131=账期!$A$71),30,IF(OR(G2131=账期!$A$74,G2131=账期!$A$77,G2131=账期!$A$76,G2131=账期!$A$79,G2131=账期!$A$80,G2131=账期!$A$81,G2131=账期!$A$83,G2131=账期!$A$85,G2131=账期!$A$87,G2131=账期!$A$89,G2131=账期!$A$91),60,IF(OR(G2131=账期!$A$93,G2131=账期!$A$94,G2131=账期!$A$95,G2131=账期!$A$96,G2131=账期!$A$98,G2131=账期!$A$99,G2131=账期!$A$101,G2131=账期!$A$102),90,0)))</f>
        <v>0</v>
      </c>
      <c r="AF2131" s="396"/>
      <c r="AG2131" s="384"/>
      <c r="AH2131" s="396" t="str">
        <f t="shared" si="334"/>
        <v/>
      </c>
    </row>
    <row r="2132" spans="1:34" ht="18" customHeight="1" x14ac:dyDescent="0.25">
      <c r="A2132" s="301" t="str">
        <f t="shared" si="336"/>
        <v/>
      </c>
      <c r="B2132" s="397"/>
      <c r="C2132" s="398"/>
      <c r="D2132" s="399"/>
      <c r="E2132" s="383" t="str">
        <f t="shared" si="332"/>
        <v>C</v>
      </c>
      <c r="F2132" s="383" t="str">
        <f t="shared" si="333"/>
        <v>C</v>
      </c>
      <c r="G2132" s="400"/>
      <c r="H2132" s="385" t="str">
        <f>IF(G2132="","",VLOOKUP(G2132,下拉数据源!J:K,2,0))</f>
        <v/>
      </c>
      <c r="I2132" s="385"/>
      <c r="J2132" s="385"/>
      <c r="K2132" s="386"/>
      <c r="L2132" s="401"/>
      <c r="M2132" s="384"/>
      <c r="N2132" s="384"/>
      <c r="O2132" s="384"/>
      <c r="P2132" s="386"/>
      <c r="Q2132" s="387"/>
      <c r="R2132" s="286"/>
      <c r="S2132" s="388">
        <f t="shared" si="337"/>
        <v>0</v>
      </c>
      <c r="T2132" s="389"/>
      <c r="U2132" s="389">
        <f t="shared" si="335"/>
        <v>0</v>
      </c>
      <c r="V2132" s="451"/>
      <c r="W2132" s="452"/>
      <c r="X2132" s="386"/>
      <c r="Y2132" s="390"/>
      <c r="Z2132" s="391"/>
      <c r="AA2132" s="392"/>
      <c r="AB2132" s="393"/>
      <c r="AC2132" s="394"/>
      <c r="AD2132" s="395">
        <f t="shared" si="338"/>
        <v>0</v>
      </c>
      <c r="AE2132" s="396">
        <f>IF(OR(G2132=账期!$A$18,G2132=账期!$A$20,G2132=账期!$A$22,G2132=账期!$A$24,G2132=账期!$A$25,G2132=账期!$A$27,G2132=账期!$A$26,G2132=账期!$A$28,G2132=账期!$A$30,G2132=账期!$A$32,G2132=账期!$A$34,G2132=账期!$A$35,G2132=账期!$A$37,G2132=账期!$A$39,G2132=账期!$A$40,G2132=账期!$A$41,G2132=账期!$A$42,G2132=账期!$A$43,G2132=账期!$A$44,G2132=账期!$A$45,G2132=账期!$A$46,G2132=账期!$A$48,G2132=账期!$A$50,G2132=账期!$A$51,G2132=账期!$A$52,G2132=账期!$A$53,G2132=账期!$A$54,G2132=账期!$A$56,G2132=账期!$A$57,G2132=账期!$A$58,G2132=账期!$A$59,G2132=账期!$A$60,G2132=账期!$A$61,G2132=账期!$A$62,G2132=账期!$A$63,G2132=账期!$A$64,G2132=账期!$A$66,G2132=账期!$A$67,G2132=账期!$A$68,G2132=账期!$A$70,G2132=账期!$A$71),30,IF(OR(G2132=账期!$A$74,G2132=账期!$A$77,G2132=账期!$A$76,G2132=账期!$A$79,G2132=账期!$A$80,G2132=账期!$A$81,G2132=账期!$A$83,G2132=账期!$A$85,G2132=账期!$A$87,G2132=账期!$A$89,G2132=账期!$A$91),60,IF(OR(G2132=账期!$A$93,G2132=账期!$A$94,G2132=账期!$A$95,G2132=账期!$A$96,G2132=账期!$A$98,G2132=账期!$A$99,G2132=账期!$A$101,G2132=账期!$A$102),90,0)))</f>
        <v>0</v>
      </c>
      <c r="AF2132" s="396"/>
      <c r="AG2132" s="384"/>
      <c r="AH2132" s="396" t="str">
        <f t="shared" si="334"/>
        <v/>
      </c>
    </row>
    <row r="2133" spans="1:34" ht="18" customHeight="1" x14ac:dyDescent="0.25">
      <c r="A2133" s="301" t="str">
        <f t="shared" si="336"/>
        <v/>
      </c>
      <c r="B2133" s="397"/>
      <c r="C2133" s="398"/>
      <c r="D2133" s="399"/>
      <c r="E2133" s="383" t="str">
        <f t="shared" si="332"/>
        <v>C</v>
      </c>
      <c r="F2133" s="383" t="str">
        <f t="shared" si="333"/>
        <v>C</v>
      </c>
      <c r="G2133" s="400"/>
      <c r="H2133" s="385" t="str">
        <f>IF(G2133="","",VLOOKUP(G2133,下拉数据源!J:K,2,0))</f>
        <v/>
      </c>
      <c r="I2133" s="385"/>
      <c r="J2133" s="385"/>
      <c r="K2133" s="386"/>
      <c r="L2133" s="401"/>
      <c r="M2133" s="384"/>
      <c r="N2133" s="384"/>
      <c r="O2133" s="384"/>
      <c r="P2133" s="386"/>
      <c r="Q2133" s="387"/>
      <c r="R2133" s="286"/>
      <c r="S2133" s="388">
        <f t="shared" si="337"/>
        <v>0</v>
      </c>
      <c r="T2133" s="389"/>
      <c r="U2133" s="389">
        <f t="shared" si="335"/>
        <v>0</v>
      </c>
      <c r="V2133" s="451"/>
      <c r="W2133" s="452"/>
      <c r="X2133" s="386"/>
      <c r="Y2133" s="390"/>
      <c r="Z2133" s="391"/>
      <c r="AA2133" s="392"/>
      <c r="AB2133" s="393"/>
      <c r="AC2133" s="394"/>
      <c r="AD2133" s="395">
        <f t="shared" si="338"/>
        <v>0</v>
      </c>
      <c r="AE2133" s="396">
        <f>IF(OR(G2133=账期!$A$18,G2133=账期!$A$20,G2133=账期!$A$22,G2133=账期!$A$24,G2133=账期!$A$25,G2133=账期!$A$27,G2133=账期!$A$26,G2133=账期!$A$28,G2133=账期!$A$30,G2133=账期!$A$32,G2133=账期!$A$34,G2133=账期!$A$35,G2133=账期!$A$37,G2133=账期!$A$39,G2133=账期!$A$40,G2133=账期!$A$41,G2133=账期!$A$42,G2133=账期!$A$43,G2133=账期!$A$44,G2133=账期!$A$45,G2133=账期!$A$46,G2133=账期!$A$48,G2133=账期!$A$50,G2133=账期!$A$51,G2133=账期!$A$52,G2133=账期!$A$53,G2133=账期!$A$54,G2133=账期!$A$56,G2133=账期!$A$57,G2133=账期!$A$58,G2133=账期!$A$59,G2133=账期!$A$60,G2133=账期!$A$61,G2133=账期!$A$62,G2133=账期!$A$63,G2133=账期!$A$64,G2133=账期!$A$66,G2133=账期!$A$67,G2133=账期!$A$68,G2133=账期!$A$70,G2133=账期!$A$71),30,IF(OR(G2133=账期!$A$74,G2133=账期!$A$77,G2133=账期!$A$76,G2133=账期!$A$79,G2133=账期!$A$80,G2133=账期!$A$81,G2133=账期!$A$83,G2133=账期!$A$85,G2133=账期!$A$87,G2133=账期!$A$89,G2133=账期!$A$91),60,IF(OR(G2133=账期!$A$93,G2133=账期!$A$94,G2133=账期!$A$95,G2133=账期!$A$96,G2133=账期!$A$98,G2133=账期!$A$99,G2133=账期!$A$101,G2133=账期!$A$102),90,0)))</f>
        <v>0</v>
      </c>
      <c r="AF2133" s="396"/>
      <c r="AG2133" s="384"/>
      <c r="AH2133" s="396" t="str">
        <f t="shared" si="334"/>
        <v/>
      </c>
    </row>
    <row r="2134" spans="1:34" ht="18" customHeight="1" x14ac:dyDescent="0.25">
      <c r="A2134" s="301" t="str">
        <f t="shared" si="336"/>
        <v/>
      </c>
      <c r="B2134" s="397"/>
      <c r="C2134" s="398"/>
      <c r="D2134" s="399"/>
      <c r="E2134" s="383" t="str">
        <f t="shared" si="332"/>
        <v>C</v>
      </c>
      <c r="F2134" s="383" t="str">
        <f t="shared" si="333"/>
        <v>C</v>
      </c>
      <c r="G2134" s="400"/>
      <c r="H2134" s="385" t="str">
        <f>IF(G2134="","",VLOOKUP(G2134,下拉数据源!J:K,2,0))</f>
        <v/>
      </c>
      <c r="I2134" s="385"/>
      <c r="J2134" s="385"/>
      <c r="K2134" s="386"/>
      <c r="L2134" s="401"/>
      <c r="M2134" s="384"/>
      <c r="N2134" s="384"/>
      <c r="O2134" s="384"/>
      <c r="P2134" s="386"/>
      <c r="Q2134" s="387"/>
      <c r="R2134" s="286"/>
      <c r="S2134" s="388">
        <f t="shared" si="337"/>
        <v>0</v>
      </c>
      <c r="T2134" s="389"/>
      <c r="U2134" s="389">
        <f t="shared" si="335"/>
        <v>0</v>
      </c>
      <c r="V2134" s="451"/>
      <c r="W2134" s="452"/>
      <c r="X2134" s="386"/>
      <c r="Y2134" s="390"/>
      <c r="Z2134" s="391"/>
      <c r="AA2134" s="392"/>
      <c r="AB2134" s="393"/>
      <c r="AC2134" s="394"/>
      <c r="AD2134" s="395">
        <f t="shared" si="338"/>
        <v>0</v>
      </c>
      <c r="AE2134" s="396">
        <f>IF(OR(G2134=账期!$A$18,G2134=账期!$A$20,G2134=账期!$A$22,G2134=账期!$A$24,G2134=账期!$A$25,G2134=账期!$A$27,G2134=账期!$A$26,G2134=账期!$A$28,G2134=账期!$A$30,G2134=账期!$A$32,G2134=账期!$A$34,G2134=账期!$A$35,G2134=账期!$A$37,G2134=账期!$A$39,G2134=账期!$A$40,G2134=账期!$A$41,G2134=账期!$A$42,G2134=账期!$A$43,G2134=账期!$A$44,G2134=账期!$A$45,G2134=账期!$A$46,G2134=账期!$A$48,G2134=账期!$A$50,G2134=账期!$A$51,G2134=账期!$A$52,G2134=账期!$A$53,G2134=账期!$A$54,G2134=账期!$A$56,G2134=账期!$A$57,G2134=账期!$A$58,G2134=账期!$A$59,G2134=账期!$A$60,G2134=账期!$A$61,G2134=账期!$A$62,G2134=账期!$A$63,G2134=账期!$A$64,G2134=账期!$A$66,G2134=账期!$A$67,G2134=账期!$A$68,G2134=账期!$A$70,G2134=账期!$A$71),30,IF(OR(G2134=账期!$A$74,G2134=账期!$A$77,G2134=账期!$A$76,G2134=账期!$A$79,G2134=账期!$A$80,G2134=账期!$A$81,G2134=账期!$A$83,G2134=账期!$A$85,G2134=账期!$A$87,G2134=账期!$A$89,G2134=账期!$A$91),60,IF(OR(G2134=账期!$A$93,G2134=账期!$A$94,G2134=账期!$A$95,G2134=账期!$A$96,G2134=账期!$A$98,G2134=账期!$A$99,G2134=账期!$A$101,G2134=账期!$A$102),90,0)))</f>
        <v>0</v>
      </c>
      <c r="AF2134" s="396"/>
      <c r="AG2134" s="384"/>
      <c r="AH2134" s="396" t="str">
        <f t="shared" si="334"/>
        <v/>
      </c>
    </row>
    <row r="2135" spans="1:34" ht="18" customHeight="1" x14ac:dyDescent="0.25">
      <c r="A2135" s="301" t="str">
        <f t="shared" si="336"/>
        <v/>
      </c>
      <c r="B2135" s="397"/>
      <c r="C2135" s="398"/>
      <c r="D2135" s="399"/>
      <c r="E2135" s="383" t="str">
        <f t="shared" si="332"/>
        <v>C</v>
      </c>
      <c r="F2135" s="383" t="str">
        <f t="shared" si="333"/>
        <v>C</v>
      </c>
      <c r="G2135" s="400"/>
      <c r="H2135" s="385" t="str">
        <f>IF(G2135="","",VLOOKUP(G2135,下拉数据源!J:K,2,0))</f>
        <v/>
      </c>
      <c r="I2135" s="385"/>
      <c r="J2135" s="385"/>
      <c r="K2135" s="386"/>
      <c r="L2135" s="401"/>
      <c r="M2135" s="384"/>
      <c r="N2135" s="384"/>
      <c r="O2135" s="384"/>
      <c r="P2135" s="386"/>
      <c r="Q2135" s="387"/>
      <c r="R2135" s="286"/>
      <c r="S2135" s="388">
        <f t="shared" si="337"/>
        <v>0</v>
      </c>
      <c r="T2135" s="389"/>
      <c r="U2135" s="389">
        <f t="shared" si="335"/>
        <v>0</v>
      </c>
      <c r="V2135" s="451"/>
      <c r="W2135" s="452"/>
      <c r="X2135" s="386"/>
      <c r="Y2135" s="390"/>
      <c r="Z2135" s="391"/>
      <c r="AA2135" s="392"/>
      <c r="AB2135" s="393"/>
      <c r="AC2135" s="394"/>
      <c r="AD2135" s="395">
        <f t="shared" si="338"/>
        <v>0</v>
      </c>
      <c r="AE2135" s="396">
        <f>IF(OR(G2135=账期!$A$18,G2135=账期!$A$20,G2135=账期!$A$22,G2135=账期!$A$24,G2135=账期!$A$25,G2135=账期!$A$27,G2135=账期!$A$26,G2135=账期!$A$28,G2135=账期!$A$30,G2135=账期!$A$32,G2135=账期!$A$34,G2135=账期!$A$35,G2135=账期!$A$37,G2135=账期!$A$39,G2135=账期!$A$40,G2135=账期!$A$41,G2135=账期!$A$42,G2135=账期!$A$43,G2135=账期!$A$44,G2135=账期!$A$45,G2135=账期!$A$46,G2135=账期!$A$48,G2135=账期!$A$50,G2135=账期!$A$51,G2135=账期!$A$52,G2135=账期!$A$53,G2135=账期!$A$54,G2135=账期!$A$56,G2135=账期!$A$57,G2135=账期!$A$58,G2135=账期!$A$59,G2135=账期!$A$60,G2135=账期!$A$61,G2135=账期!$A$62,G2135=账期!$A$63,G2135=账期!$A$64,G2135=账期!$A$66,G2135=账期!$A$67,G2135=账期!$A$68,G2135=账期!$A$70,G2135=账期!$A$71),30,IF(OR(G2135=账期!$A$74,G2135=账期!$A$77,G2135=账期!$A$76,G2135=账期!$A$79,G2135=账期!$A$80,G2135=账期!$A$81,G2135=账期!$A$83,G2135=账期!$A$85,G2135=账期!$A$87,G2135=账期!$A$89,G2135=账期!$A$91),60,IF(OR(G2135=账期!$A$93,G2135=账期!$A$94,G2135=账期!$A$95,G2135=账期!$A$96,G2135=账期!$A$98,G2135=账期!$A$99,G2135=账期!$A$101,G2135=账期!$A$102),90,0)))</f>
        <v>0</v>
      </c>
      <c r="AF2135" s="396"/>
      <c r="AG2135" s="384"/>
      <c r="AH2135" s="396" t="str">
        <f t="shared" si="334"/>
        <v/>
      </c>
    </row>
    <row r="2136" spans="1:34" ht="18" customHeight="1" x14ac:dyDescent="0.25">
      <c r="A2136" s="301" t="str">
        <f t="shared" si="336"/>
        <v/>
      </c>
      <c r="B2136" s="397"/>
      <c r="C2136" s="398"/>
      <c r="D2136" s="399"/>
      <c r="E2136" s="383" t="str">
        <f t="shared" si="332"/>
        <v>C</v>
      </c>
      <c r="F2136" s="383" t="str">
        <f t="shared" si="333"/>
        <v>C</v>
      </c>
      <c r="G2136" s="400"/>
      <c r="H2136" s="385" t="str">
        <f>IF(G2136="","",VLOOKUP(G2136,下拉数据源!J:K,2,0))</f>
        <v/>
      </c>
      <c r="I2136" s="385"/>
      <c r="J2136" s="385"/>
      <c r="K2136" s="386"/>
      <c r="L2136" s="401"/>
      <c r="M2136" s="384"/>
      <c r="N2136" s="384"/>
      <c r="O2136" s="384"/>
      <c r="P2136" s="386"/>
      <c r="Q2136" s="387"/>
      <c r="R2136" s="286"/>
      <c r="S2136" s="388">
        <f t="shared" si="337"/>
        <v>0</v>
      </c>
      <c r="T2136" s="389"/>
      <c r="U2136" s="389">
        <f t="shared" si="335"/>
        <v>0</v>
      </c>
      <c r="V2136" s="451"/>
      <c r="W2136" s="452"/>
      <c r="X2136" s="386"/>
      <c r="Y2136" s="390"/>
      <c r="Z2136" s="391"/>
      <c r="AA2136" s="392"/>
      <c r="AB2136" s="393"/>
      <c r="AC2136" s="394"/>
      <c r="AD2136" s="395">
        <f t="shared" si="338"/>
        <v>0</v>
      </c>
      <c r="AE2136" s="396">
        <f>IF(OR(G2136=账期!$A$18,G2136=账期!$A$20,G2136=账期!$A$22,G2136=账期!$A$24,G2136=账期!$A$25,G2136=账期!$A$27,G2136=账期!$A$26,G2136=账期!$A$28,G2136=账期!$A$30,G2136=账期!$A$32,G2136=账期!$A$34,G2136=账期!$A$35,G2136=账期!$A$37,G2136=账期!$A$39,G2136=账期!$A$40,G2136=账期!$A$41,G2136=账期!$A$42,G2136=账期!$A$43,G2136=账期!$A$44,G2136=账期!$A$45,G2136=账期!$A$46,G2136=账期!$A$48,G2136=账期!$A$50,G2136=账期!$A$51,G2136=账期!$A$52,G2136=账期!$A$53,G2136=账期!$A$54,G2136=账期!$A$56,G2136=账期!$A$57,G2136=账期!$A$58,G2136=账期!$A$59,G2136=账期!$A$60,G2136=账期!$A$61,G2136=账期!$A$62,G2136=账期!$A$63,G2136=账期!$A$64,G2136=账期!$A$66,G2136=账期!$A$67,G2136=账期!$A$68,G2136=账期!$A$70,G2136=账期!$A$71),30,IF(OR(G2136=账期!$A$74,G2136=账期!$A$77,G2136=账期!$A$76,G2136=账期!$A$79,G2136=账期!$A$80,G2136=账期!$A$81,G2136=账期!$A$83,G2136=账期!$A$85,G2136=账期!$A$87,G2136=账期!$A$89,G2136=账期!$A$91),60,IF(OR(G2136=账期!$A$93,G2136=账期!$A$94,G2136=账期!$A$95,G2136=账期!$A$96,G2136=账期!$A$98,G2136=账期!$A$99,G2136=账期!$A$101,G2136=账期!$A$102),90,0)))</f>
        <v>0</v>
      </c>
      <c r="AF2136" s="396"/>
      <c r="AG2136" s="384"/>
      <c r="AH2136" s="396" t="str">
        <f t="shared" si="334"/>
        <v/>
      </c>
    </row>
    <row r="2137" spans="1:34" ht="18" customHeight="1" x14ac:dyDescent="0.25">
      <c r="A2137" s="301" t="str">
        <f t="shared" si="336"/>
        <v/>
      </c>
      <c r="B2137" s="397"/>
      <c r="C2137" s="398"/>
      <c r="D2137" s="399"/>
      <c r="E2137" s="383" t="str">
        <f t="shared" si="332"/>
        <v>C</v>
      </c>
      <c r="F2137" s="383" t="str">
        <f t="shared" si="333"/>
        <v>C</v>
      </c>
      <c r="G2137" s="400"/>
      <c r="H2137" s="385" t="str">
        <f>IF(G2137="","",VLOOKUP(G2137,下拉数据源!J:K,2,0))</f>
        <v/>
      </c>
      <c r="I2137" s="385"/>
      <c r="J2137" s="385"/>
      <c r="K2137" s="386"/>
      <c r="L2137" s="401"/>
      <c r="M2137" s="384"/>
      <c r="N2137" s="384"/>
      <c r="O2137" s="384"/>
      <c r="P2137" s="386"/>
      <c r="Q2137" s="387"/>
      <c r="R2137" s="286"/>
      <c r="S2137" s="388">
        <f t="shared" si="337"/>
        <v>0</v>
      </c>
      <c r="T2137" s="389"/>
      <c r="U2137" s="389">
        <f t="shared" si="335"/>
        <v>0</v>
      </c>
      <c r="V2137" s="451"/>
      <c r="W2137" s="452"/>
      <c r="X2137" s="386"/>
      <c r="Y2137" s="390"/>
      <c r="Z2137" s="391"/>
      <c r="AA2137" s="392"/>
      <c r="AB2137" s="393"/>
      <c r="AC2137" s="394"/>
      <c r="AD2137" s="395">
        <f t="shared" si="338"/>
        <v>0</v>
      </c>
      <c r="AE2137" s="396">
        <f>IF(OR(G2137=账期!$A$18,G2137=账期!$A$20,G2137=账期!$A$22,G2137=账期!$A$24,G2137=账期!$A$25,G2137=账期!$A$27,G2137=账期!$A$26,G2137=账期!$A$28,G2137=账期!$A$30,G2137=账期!$A$32,G2137=账期!$A$34,G2137=账期!$A$35,G2137=账期!$A$37,G2137=账期!$A$39,G2137=账期!$A$40,G2137=账期!$A$41,G2137=账期!$A$42,G2137=账期!$A$43,G2137=账期!$A$44,G2137=账期!$A$45,G2137=账期!$A$46,G2137=账期!$A$48,G2137=账期!$A$50,G2137=账期!$A$51,G2137=账期!$A$52,G2137=账期!$A$53,G2137=账期!$A$54,G2137=账期!$A$56,G2137=账期!$A$57,G2137=账期!$A$58,G2137=账期!$A$59,G2137=账期!$A$60,G2137=账期!$A$61,G2137=账期!$A$62,G2137=账期!$A$63,G2137=账期!$A$64,G2137=账期!$A$66,G2137=账期!$A$67,G2137=账期!$A$68,G2137=账期!$A$70,G2137=账期!$A$71),30,IF(OR(G2137=账期!$A$74,G2137=账期!$A$77,G2137=账期!$A$76,G2137=账期!$A$79,G2137=账期!$A$80,G2137=账期!$A$81,G2137=账期!$A$83,G2137=账期!$A$85,G2137=账期!$A$87,G2137=账期!$A$89,G2137=账期!$A$91),60,IF(OR(G2137=账期!$A$93,G2137=账期!$A$94,G2137=账期!$A$95,G2137=账期!$A$96,G2137=账期!$A$98,G2137=账期!$A$99,G2137=账期!$A$101,G2137=账期!$A$102),90,0)))</f>
        <v>0</v>
      </c>
      <c r="AF2137" s="396"/>
      <c r="AG2137" s="384"/>
      <c r="AH2137" s="396" t="str">
        <f t="shared" si="334"/>
        <v/>
      </c>
    </row>
    <row r="2138" spans="1:34" ht="18" customHeight="1" x14ac:dyDescent="0.25">
      <c r="A2138" s="301" t="str">
        <f t="shared" si="336"/>
        <v/>
      </c>
      <c r="B2138" s="397"/>
      <c r="C2138" s="398"/>
      <c r="D2138" s="399"/>
      <c r="E2138" s="383" t="str">
        <f t="shared" si="332"/>
        <v>C</v>
      </c>
      <c r="F2138" s="383" t="str">
        <f t="shared" si="333"/>
        <v>C</v>
      </c>
      <c r="G2138" s="400"/>
      <c r="H2138" s="385" t="str">
        <f>IF(G2138="","",VLOOKUP(G2138,下拉数据源!J:K,2,0))</f>
        <v/>
      </c>
      <c r="I2138" s="385"/>
      <c r="J2138" s="385"/>
      <c r="K2138" s="386"/>
      <c r="L2138" s="401"/>
      <c r="M2138" s="384"/>
      <c r="N2138" s="384"/>
      <c r="O2138" s="384"/>
      <c r="P2138" s="386"/>
      <c r="Q2138" s="387"/>
      <c r="R2138" s="286"/>
      <c r="S2138" s="388">
        <f t="shared" si="337"/>
        <v>0</v>
      </c>
      <c r="T2138" s="389"/>
      <c r="U2138" s="389">
        <f t="shared" si="335"/>
        <v>0</v>
      </c>
      <c r="V2138" s="451"/>
      <c r="W2138" s="452"/>
      <c r="X2138" s="386"/>
      <c r="Y2138" s="390"/>
      <c r="Z2138" s="391"/>
      <c r="AA2138" s="392"/>
      <c r="AB2138" s="393"/>
      <c r="AC2138" s="394"/>
      <c r="AD2138" s="395">
        <f t="shared" si="338"/>
        <v>0</v>
      </c>
      <c r="AE2138" s="396">
        <f>IF(OR(G2138=账期!$A$18,G2138=账期!$A$20,G2138=账期!$A$22,G2138=账期!$A$24,G2138=账期!$A$25,G2138=账期!$A$27,G2138=账期!$A$26,G2138=账期!$A$28,G2138=账期!$A$30,G2138=账期!$A$32,G2138=账期!$A$34,G2138=账期!$A$35,G2138=账期!$A$37,G2138=账期!$A$39,G2138=账期!$A$40,G2138=账期!$A$41,G2138=账期!$A$42,G2138=账期!$A$43,G2138=账期!$A$44,G2138=账期!$A$45,G2138=账期!$A$46,G2138=账期!$A$48,G2138=账期!$A$50,G2138=账期!$A$51,G2138=账期!$A$52,G2138=账期!$A$53,G2138=账期!$A$54,G2138=账期!$A$56,G2138=账期!$A$57,G2138=账期!$A$58,G2138=账期!$A$59,G2138=账期!$A$60,G2138=账期!$A$61,G2138=账期!$A$62,G2138=账期!$A$63,G2138=账期!$A$64,G2138=账期!$A$66,G2138=账期!$A$67,G2138=账期!$A$68,G2138=账期!$A$70,G2138=账期!$A$71),30,IF(OR(G2138=账期!$A$74,G2138=账期!$A$77,G2138=账期!$A$76,G2138=账期!$A$79,G2138=账期!$A$80,G2138=账期!$A$81,G2138=账期!$A$83,G2138=账期!$A$85,G2138=账期!$A$87,G2138=账期!$A$89,G2138=账期!$A$91),60,IF(OR(G2138=账期!$A$93,G2138=账期!$A$94,G2138=账期!$A$95,G2138=账期!$A$96,G2138=账期!$A$98,G2138=账期!$A$99,G2138=账期!$A$101,G2138=账期!$A$102),90,0)))</f>
        <v>0</v>
      </c>
      <c r="AF2138" s="396"/>
      <c r="AG2138" s="384"/>
      <c r="AH2138" s="396" t="str">
        <f t="shared" si="334"/>
        <v/>
      </c>
    </row>
    <row r="2139" spans="1:34" ht="18" customHeight="1" x14ac:dyDescent="0.25">
      <c r="A2139" s="301" t="str">
        <f t="shared" si="336"/>
        <v/>
      </c>
      <c r="B2139" s="397"/>
      <c r="C2139" s="398"/>
      <c r="D2139" s="399"/>
      <c r="E2139" s="383" t="str">
        <f t="shared" si="332"/>
        <v>C</v>
      </c>
      <c r="F2139" s="383" t="str">
        <f t="shared" si="333"/>
        <v>C</v>
      </c>
      <c r="G2139" s="400"/>
      <c r="H2139" s="385" t="str">
        <f>IF(G2139="","",VLOOKUP(G2139,下拉数据源!J:K,2,0))</f>
        <v/>
      </c>
      <c r="I2139" s="385"/>
      <c r="J2139" s="385"/>
      <c r="K2139" s="386"/>
      <c r="L2139" s="401"/>
      <c r="M2139" s="384"/>
      <c r="N2139" s="384"/>
      <c r="O2139" s="384"/>
      <c r="P2139" s="386"/>
      <c r="Q2139" s="387"/>
      <c r="R2139" s="286"/>
      <c r="S2139" s="388">
        <f t="shared" si="337"/>
        <v>0</v>
      </c>
      <c r="T2139" s="389"/>
      <c r="U2139" s="389">
        <f t="shared" si="335"/>
        <v>0</v>
      </c>
      <c r="V2139" s="451"/>
      <c r="W2139" s="452"/>
      <c r="X2139" s="386"/>
      <c r="Y2139" s="390"/>
      <c r="Z2139" s="391"/>
      <c r="AA2139" s="392"/>
      <c r="AB2139" s="393"/>
      <c r="AC2139" s="394"/>
      <c r="AD2139" s="395">
        <f t="shared" si="338"/>
        <v>0</v>
      </c>
      <c r="AE2139" s="396">
        <f>IF(OR(G2139=账期!$A$18,G2139=账期!$A$20,G2139=账期!$A$22,G2139=账期!$A$24,G2139=账期!$A$25,G2139=账期!$A$27,G2139=账期!$A$26,G2139=账期!$A$28,G2139=账期!$A$30,G2139=账期!$A$32,G2139=账期!$A$34,G2139=账期!$A$35,G2139=账期!$A$37,G2139=账期!$A$39,G2139=账期!$A$40,G2139=账期!$A$41,G2139=账期!$A$42,G2139=账期!$A$43,G2139=账期!$A$44,G2139=账期!$A$45,G2139=账期!$A$46,G2139=账期!$A$48,G2139=账期!$A$50,G2139=账期!$A$51,G2139=账期!$A$52,G2139=账期!$A$53,G2139=账期!$A$54,G2139=账期!$A$56,G2139=账期!$A$57,G2139=账期!$A$58,G2139=账期!$A$59,G2139=账期!$A$60,G2139=账期!$A$61,G2139=账期!$A$62,G2139=账期!$A$63,G2139=账期!$A$64,G2139=账期!$A$66,G2139=账期!$A$67,G2139=账期!$A$68,G2139=账期!$A$70,G2139=账期!$A$71),30,IF(OR(G2139=账期!$A$74,G2139=账期!$A$77,G2139=账期!$A$76,G2139=账期!$A$79,G2139=账期!$A$80,G2139=账期!$A$81,G2139=账期!$A$83,G2139=账期!$A$85,G2139=账期!$A$87,G2139=账期!$A$89,G2139=账期!$A$91),60,IF(OR(G2139=账期!$A$93,G2139=账期!$A$94,G2139=账期!$A$95,G2139=账期!$A$96,G2139=账期!$A$98,G2139=账期!$A$99,G2139=账期!$A$101,G2139=账期!$A$102),90,0)))</f>
        <v>0</v>
      </c>
      <c r="AF2139" s="396"/>
      <c r="AG2139" s="384"/>
      <c r="AH2139" s="396" t="str">
        <f t="shared" si="334"/>
        <v/>
      </c>
    </row>
    <row r="2140" spans="1:34" ht="18" customHeight="1" x14ac:dyDescent="0.25">
      <c r="A2140" s="301" t="str">
        <f t="shared" si="336"/>
        <v/>
      </c>
      <c r="B2140" s="397"/>
      <c r="C2140" s="398"/>
      <c r="D2140" s="399"/>
      <c r="E2140" s="383" t="str">
        <f t="shared" si="332"/>
        <v>C</v>
      </c>
      <c r="F2140" s="383" t="str">
        <f t="shared" si="333"/>
        <v>C</v>
      </c>
      <c r="G2140" s="400"/>
      <c r="H2140" s="385" t="str">
        <f>IF(G2140="","",VLOOKUP(G2140,下拉数据源!J:K,2,0))</f>
        <v/>
      </c>
      <c r="I2140" s="385"/>
      <c r="J2140" s="385"/>
      <c r="K2140" s="386"/>
      <c r="L2140" s="401"/>
      <c r="M2140" s="384"/>
      <c r="N2140" s="384"/>
      <c r="O2140" s="384"/>
      <c r="P2140" s="386"/>
      <c r="Q2140" s="387"/>
      <c r="R2140" s="286"/>
      <c r="S2140" s="388">
        <f t="shared" si="337"/>
        <v>0</v>
      </c>
      <c r="T2140" s="389"/>
      <c r="U2140" s="389">
        <f t="shared" si="335"/>
        <v>0</v>
      </c>
      <c r="V2140" s="451"/>
      <c r="W2140" s="452"/>
      <c r="X2140" s="386"/>
      <c r="Y2140" s="390"/>
      <c r="Z2140" s="391"/>
      <c r="AA2140" s="392"/>
      <c r="AB2140" s="393"/>
      <c r="AC2140" s="394"/>
      <c r="AD2140" s="395">
        <f t="shared" si="338"/>
        <v>0</v>
      </c>
      <c r="AE2140" s="396">
        <f>IF(OR(G2140=账期!$A$18,G2140=账期!$A$20,G2140=账期!$A$22,G2140=账期!$A$24,G2140=账期!$A$25,G2140=账期!$A$27,G2140=账期!$A$26,G2140=账期!$A$28,G2140=账期!$A$30,G2140=账期!$A$32,G2140=账期!$A$34,G2140=账期!$A$35,G2140=账期!$A$37,G2140=账期!$A$39,G2140=账期!$A$40,G2140=账期!$A$41,G2140=账期!$A$42,G2140=账期!$A$43,G2140=账期!$A$44,G2140=账期!$A$45,G2140=账期!$A$46,G2140=账期!$A$48,G2140=账期!$A$50,G2140=账期!$A$51,G2140=账期!$A$52,G2140=账期!$A$53,G2140=账期!$A$54,G2140=账期!$A$56,G2140=账期!$A$57,G2140=账期!$A$58,G2140=账期!$A$59,G2140=账期!$A$60,G2140=账期!$A$61,G2140=账期!$A$62,G2140=账期!$A$63,G2140=账期!$A$64,G2140=账期!$A$66,G2140=账期!$A$67,G2140=账期!$A$68,G2140=账期!$A$70,G2140=账期!$A$71),30,IF(OR(G2140=账期!$A$74,G2140=账期!$A$77,G2140=账期!$A$76,G2140=账期!$A$79,G2140=账期!$A$80,G2140=账期!$A$81,G2140=账期!$A$83,G2140=账期!$A$85,G2140=账期!$A$87,G2140=账期!$A$89,G2140=账期!$A$91),60,IF(OR(G2140=账期!$A$93,G2140=账期!$A$94,G2140=账期!$A$95,G2140=账期!$A$96,G2140=账期!$A$98,G2140=账期!$A$99,G2140=账期!$A$101,G2140=账期!$A$102),90,0)))</f>
        <v>0</v>
      </c>
      <c r="AF2140" s="396"/>
      <c r="AG2140" s="384"/>
      <c r="AH2140" s="396" t="str">
        <f t="shared" si="334"/>
        <v/>
      </c>
    </row>
    <row r="2141" spans="1:34" ht="18" customHeight="1" x14ac:dyDescent="0.25">
      <c r="A2141" s="301" t="str">
        <f t="shared" si="336"/>
        <v/>
      </c>
      <c r="B2141" s="397"/>
      <c r="C2141" s="398"/>
      <c r="D2141" s="399"/>
      <c r="E2141" s="383" t="str">
        <f t="shared" ref="E2141:E2204" si="339">IF(OR(D2141="长飞",D2141="烽火",D2141="特发",D2141="富通",D2141="亨通",G2141="赣州金信诺",G2141="江苏永鼎",G2141="宏安集团"),"A",IF(OR(G2141="广意通讯",G2141="湖北楚天",G2141="宁波格亿达",G2141="通鼎互联",G2141="黄石昌达",G2141="江苏俊知",G2141="珠海汉胜",G2141="武汉电信"),"B","C"))</f>
        <v>C</v>
      </c>
      <c r="F2141" s="383" t="str">
        <f t="shared" ref="F2141:F2204" si="340">IF(OR(G2141="成都大唐",G2141="广东亨通",G2141="江苏亨通",G2141="兰州长飞",G2141="南京华信",G2141="汕头奥星",G2141="特发光网",G2141="武汉长飞",G2141="长春烽火",G2141="广意通讯",G2141="湖北楚天",G2141="宁波格亿达",G2141="通鼎互联",G2141="安徽汉唐",G2141="安徽宜德",G2141="安徽盈通",G2141="成都康宁",G2141="成都中飞",G2141="东莞光佳",G2141="东莞鸿鑫",G2141="烽火博鑫",G2141="佛山星蓝",G2141="广东金桥",G2141="广州联兴",G2141="贵州乾新",G2141="航天电工",G2141="合肥兴联",G2141="湖北宇洪",G2141="江苏奥通",G2141="江苏中远",G2141="宁波辰飞",G2141="宁波汉生",G2141="宁波宇欣",G2141="山东太平洋",G2141="山东特发",G2141="山东永通",G2141="上海朗闻",G2141="上海翼波",G2141="四川天邑",G2141="四川旭泰",G2141="武汉瑞联",G2141="武汉同至",G2141="西安西古",G2141="西安鑫华通",G2141="武汉驿路通",G2141="长光通信",G2141="中电八所",G2141="中电光达",G2141="中利集团",G2141="重庆特发",G2141="舟山安格",G2141="珠海邗秦"),"A",IF(OR(G2141="富通天津",G2141="赣州金信诺",G2141="江苏永鼎",G2141="上海长飞",G2141="特发股份",G2141="武汉烽火",G2141="西安烽火",G2141="长飞中利",G2141="江苏中天",G2141="江西联创",G2141="宁波盈谷",G2141="黄石昌达",G2141="四川长飞"),"B","C"))</f>
        <v>C</v>
      </c>
      <c r="G2141" s="400"/>
      <c r="H2141" s="385" t="str">
        <f>IF(G2141="","",VLOOKUP(G2141,下拉数据源!J:K,2,0))</f>
        <v/>
      </c>
      <c r="I2141" s="385"/>
      <c r="J2141" s="385"/>
      <c r="K2141" s="386"/>
      <c r="L2141" s="401"/>
      <c r="M2141" s="384"/>
      <c r="N2141" s="384"/>
      <c r="O2141" s="384"/>
      <c r="P2141" s="386"/>
      <c r="Q2141" s="387"/>
      <c r="R2141" s="286"/>
      <c r="S2141" s="388">
        <f t="shared" si="337"/>
        <v>0</v>
      </c>
      <c r="T2141" s="389"/>
      <c r="U2141" s="389">
        <f t="shared" si="335"/>
        <v>0</v>
      </c>
      <c r="V2141" s="451"/>
      <c r="W2141" s="452"/>
      <c r="X2141" s="386"/>
      <c r="Y2141" s="390"/>
      <c r="Z2141" s="391"/>
      <c r="AA2141" s="392"/>
      <c r="AB2141" s="393"/>
      <c r="AC2141" s="394"/>
      <c r="AD2141" s="395">
        <f t="shared" si="338"/>
        <v>0</v>
      </c>
      <c r="AE2141" s="396">
        <f>IF(OR(G2141=账期!$A$18,G2141=账期!$A$20,G2141=账期!$A$22,G2141=账期!$A$24,G2141=账期!$A$25,G2141=账期!$A$27,G2141=账期!$A$26,G2141=账期!$A$28,G2141=账期!$A$30,G2141=账期!$A$32,G2141=账期!$A$34,G2141=账期!$A$35,G2141=账期!$A$37,G2141=账期!$A$39,G2141=账期!$A$40,G2141=账期!$A$41,G2141=账期!$A$42,G2141=账期!$A$43,G2141=账期!$A$44,G2141=账期!$A$45,G2141=账期!$A$46,G2141=账期!$A$48,G2141=账期!$A$50,G2141=账期!$A$51,G2141=账期!$A$52,G2141=账期!$A$53,G2141=账期!$A$54,G2141=账期!$A$56,G2141=账期!$A$57,G2141=账期!$A$58,G2141=账期!$A$59,G2141=账期!$A$60,G2141=账期!$A$61,G2141=账期!$A$62,G2141=账期!$A$63,G2141=账期!$A$64,G2141=账期!$A$66,G2141=账期!$A$67,G2141=账期!$A$68,G2141=账期!$A$70,G2141=账期!$A$71),30,IF(OR(G2141=账期!$A$74,G2141=账期!$A$77,G2141=账期!$A$76,G2141=账期!$A$79,G2141=账期!$A$80,G2141=账期!$A$81,G2141=账期!$A$83,G2141=账期!$A$85,G2141=账期!$A$87,G2141=账期!$A$89,G2141=账期!$A$91),60,IF(OR(G2141=账期!$A$93,G2141=账期!$A$94,G2141=账期!$A$95,G2141=账期!$A$96,G2141=账期!$A$98,G2141=账期!$A$99,G2141=账期!$A$101,G2141=账期!$A$102),90,0)))</f>
        <v>0</v>
      </c>
      <c r="AF2141" s="396"/>
      <c r="AG2141" s="384"/>
      <c r="AH2141" s="396" t="str">
        <f t="shared" si="334"/>
        <v/>
      </c>
    </row>
    <row r="2142" spans="1:34" ht="18" customHeight="1" x14ac:dyDescent="0.25">
      <c r="A2142" s="301" t="str">
        <f t="shared" si="336"/>
        <v/>
      </c>
      <c r="B2142" s="397"/>
      <c r="C2142" s="398"/>
      <c r="D2142" s="399"/>
      <c r="E2142" s="383" t="str">
        <f t="shared" si="339"/>
        <v>C</v>
      </c>
      <c r="F2142" s="383" t="str">
        <f t="shared" si="340"/>
        <v>C</v>
      </c>
      <c r="G2142" s="400"/>
      <c r="H2142" s="385" t="str">
        <f>IF(G2142="","",VLOOKUP(G2142,下拉数据源!J:K,2,0))</f>
        <v/>
      </c>
      <c r="I2142" s="385"/>
      <c r="J2142" s="385"/>
      <c r="K2142" s="386"/>
      <c r="L2142" s="401"/>
      <c r="M2142" s="384"/>
      <c r="N2142" s="384"/>
      <c r="O2142" s="384"/>
      <c r="P2142" s="386"/>
      <c r="Q2142" s="387"/>
      <c r="R2142" s="286"/>
      <c r="S2142" s="388">
        <f t="shared" si="337"/>
        <v>0</v>
      </c>
      <c r="T2142" s="389"/>
      <c r="U2142" s="389">
        <f t="shared" si="335"/>
        <v>0</v>
      </c>
      <c r="V2142" s="451"/>
      <c r="W2142" s="452"/>
      <c r="X2142" s="386"/>
      <c r="Y2142" s="390"/>
      <c r="Z2142" s="391"/>
      <c r="AA2142" s="392"/>
      <c r="AB2142" s="393"/>
      <c r="AC2142" s="394"/>
      <c r="AD2142" s="395">
        <f t="shared" si="338"/>
        <v>0</v>
      </c>
      <c r="AE2142" s="396">
        <f>IF(OR(G2142=账期!$A$18,G2142=账期!$A$20,G2142=账期!$A$22,G2142=账期!$A$24,G2142=账期!$A$25,G2142=账期!$A$27,G2142=账期!$A$26,G2142=账期!$A$28,G2142=账期!$A$30,G2142=账期!$A$32,G2142=账期!$A$34,G2142=账期!$A$35,G2142=账期!$A$37,G2142=账期!$A$39,G2142=账期!$A$40,G2142=账期!$A$41,G2142=账期!$A$42,G2142=账期!$A$43,G2142=账期!$A$44,G2142=账期!$A$45,G2142=账期!$A$46,G2142=账期!$A$48,G2142=账期!$A$50,G2142=账期!$A$51,G2142=账期!$A$52,G2142=账期!$A$53,G2142=账期!$A$54,G2142=账期!$A$56,G2142=账期!$A$57,G2142=账期!$A$58,G2142=账期!$A$59,G2142=账期!$A$60,G2142=账期!$A$61,G2142=账期!$A$62,G2142=账期!$A$63,G2142=账期!$A$64,G2142=账期!$A$66,G2142=账期!$A$67,G2142=账期!$A$68,G2142=账期!$A$70,G2142=账期!$A$71),30,IF(OR(G2142=账期!$A$74,G2142=账期!$A$77,G2142=账期!$A$76,G2142=账期!$A$79,G2142=账期!$A$80,G2142=账期!$A$81,G2142=账期!$A$83,G2142=账期!$A$85,G2142=账期!$A$87,G2142=账期!$A$89,G2142=账期!$A$91),60,IF(OR(G2142=账期!$A$93,G2142=账期!$A$94,G2142=账期!$A$95,G2142=账期!$A$96,G2142=账期!$A$98,G2142=账期!$A$99,G2142=账期!$A$101,G2142=账期!$A$102),90,0)))</f>
        <v>0</v>
      </c>
      <c r="AF2142" s="396"/>
      <c r="AG2142" s="384"/>
      <c r="AH2142" s="396" t="str">
        <f t="shared" si="334"/>
        <v/>
      </c>
    </row>
    <row r="2143" spans="1:34" ht="18" customHeight="1" x14ac:dyDescent="0.25">
      <c r="A2143" s="301" t="str">
        <f t="shared" si="336"/>
        <v/>
      </c>
      <c r="B2143" s="397"/>
      <c r="C2143" s="398"/>
      <c r="D2143" s="399"/>
      <c r="E2143" s="383" t="str">
        <f t="shared" si="339"/>
        <v>C</v>
      </c>
      <c r="F2143" s="383" t="str">
        <f t="shared" si="340"/>
        <v>C</v>
      </c>
      <c r="G2143" s="400"/>
      <c r="H2143" s="385" t="str">
        <f>IF(G2143="","",VLOOKUP(G2143,下拉数据源!J:K,2,0))</f>
        <v/>
      </c>
      <c r="I2143" s="385"/>
      <c r="J2143" s="385"/>
      <c r="K2143" s="386"/>
      <c r="L2143" s="401"/>
      <c r="M2143" s="384"/>
      <c r="N2143" s="384"/>
      <c r="O2143" s="384"/>
      <c r="P2143" s="386"/>
      <c r="Q2143" s="387"/>
      <c r="R2143" s="286"/>
      <c r="S2143" s="388">
        <f t="shared" si="337"/>
        <v>0</v>
      </c>
      <c r="T2143" s="389"/>
      <c r="U2143" s="389">
        <f t="shared" si="335"/>
        <v>0</v>
      </c>
      <c r="V2143" s="451"/>
      <c r="W2143" s="452"/>
      <c r="X2143" s="386"/>
      <c r="Y2143" s="390"/>
      <c r="Z2143" s="391"/>
      <c r="AA2143" s="392"/>
      <c r="AB2143" s="393"/>
      <c r="AC2143" s="394"/>
      <c r="AD2143" s="395">
        <f t="shared" si="338"/>
        <v>0</v>
      </c>
      <c r="AE2143" s="396">
        <f>IF(OR(G2143=账期!$A$18,G2143=账期!$A$20,G2143=账期!$A$22,G2143=账期!$A$24,G2143=账期!$A$25,G2143=账期!$A$27,G2143=账期!$A$26,G2143=账期!$A$28,G2143=账期!$A$30,G2143=账期!$A$32,G2143=账期!$A$34,G2143=账期!$A$35,G2143=账期!$A$37,G2143=账期!$A$39,G2143=账期!$A$40,G2143=账期!$A$41,G2143=账期!$A$42,G2143=账期!$A$43,G2143=账期!$A$44,G2143=账期!$A$45,G2143=账期!$A$46,G2143=账期!$A$48,G2143=账期!$A$50,G2143=账期!$A$51,G2143=账期!$A$52,G2143=账期!$A$53,G2143=账期!$A$54,G2143=账期!$A$56,G2143=账期!$A$57,G2143=账期!$A$58,G2143=账期!$A$59,G2143=账期!$A$60,G2143=账期!$A$61,G2143=账期!$A$62,G2143=账期!$A$63,G2143=账期!$A$64,G2143=账期!$A$66,G2143=账期!$A$67,G2143=账期!$A$68,G2143=账期!$A$70,G2143=账期!$A$71),30,IF(OR(G2143=账期!$A$74,G2143=账期!$A$77,G2143=账期!$A$76,G2143=账期!$A$79,G2143=账期!$A$80,G2143=账期!$A$81,G2143=账期!$A$83,G2143=账期!$A$85,G2143=账期!$A$87,G2143=账期!$A$89,G2143=账期!$A$91),60,IF(OR(G2143=账期!$A$93,G2143=账期!$A$94,G2143=账期!$A$95,G2143=账期!$A$96,G2143=账期!$A$98,G2143=账期!$A$99,G2143=账期!$A$101,G2143=账期!$A$102),90,0)))</f>
        <v>0</v>
      </c>
      <c r="AF2143" s="396"/>
      <c r="AG2143" s="384"/>
      <c r="AH2143" s="396" t="str">
        <f t="shared" si="334"/>
        <v/>
      </c>
    </row>
    <row r="2144" spans="1:34" ht="18" customHeight="1" x14ac:dyDescent="0.25">
      <c r="A2144" s="301" t="str">
        <f t="shared" si="336"/>
        <v/>
      </c>
      <c r="B2144" s="397"/>
      <c r="C2144" s="398"/>
      <c r="D2144" s="399"/>
      <c r="E2144" s="383" t="str">
        <f t="shared" si="339"/>
        <v>C</v>
      </c>
      <c r="F2144" s="383" t="str">
        <f t="shared" si="340"/>
        <v>C</v>
      </c>
      <c r="G2144" s="400"/>
      <c r="H2144" s="385" t="str">
        <f>IF(G2144="","",VLOOKUP(G2144,下拉数据源!J:K,2,0))</f>
        <v/>
      </c>
      <c r="I2144" s="385"/>
      <c r="J2144" s="385"/>
      <c r="K2144" s="386"/>
      <c r="L2144" s="401"/>
      <c r="M2144" s="384"/>
      <c r="N2144" s="384"/>
      <c r="O2144" s="384"/>
      <c r="P2144" s="386"/>
      <c r="Q2144" s="387"/>
      <c r="R2144" s="286"/>
      <c r="S2144" s="388">
        <f t="shared" si="337"/>
        <v>0</v>
      </c>
      <c r="T2144" s="389"/>
      <c r="U2144" s="389">
        <f t="shared" si="335"/>
        <v>0</v>
      </c>
      <c r="V2144" s="451"/>
      <c r="W2144" s="452"/>
      <c r="X2144" s="386"/>
      <c r="Y2144" s="390"/>
      <c r="Z2144" s="391"/>
      <c r="AA2144" s="392"/>
      <c r="AB2144" s="393"/>
      <c r="AC2144" s="394"/>
      <c r="AD2144" s="395">
        <f t="shared" si="338"/>
        <v>0</v>
      </c>
      <c r="AE2144" s="396">
        <f>IF(OR(G2144=账期!$A$18,G2144=账期!$A$20,G2144=账期!$A$22,G2144=账期!$A$24,G2144=账期!$A$25,G2144=账期!$A$27,G2144=账期!$A$26,G2144=账期!$A$28,G2144=账期!$A$30,G2144=账期!$A$32,G2144=账期!$A$34,G2144=账期!$A$35,G2144=账期!$A$37,G2144=账期!$A$39,G2144=账期!$A$40,G2144=账期!$A$41,G2144=账期!$A$42,G2144=账期!$A$43,G2144=账期!$A$44,G2144=账期!$A$45,G2144=账期!$A$46,G2144=账期!$A$48,G2144=账期!$A$50,G2144=账期!$A$51,G2144=账期!$A$52,G2144=账期!$A$53,G2144=账期!$A$54,G2144=账期!$A$56,G2144=账期!$A$57,G2144=账期!$A$58,G2144=账期!$A$59,G2144=账期!$A$60,G2144=账期!$A$61,G2144=账期!$A$62,G2144=账期!$A$63,G2144=账期!$A$64,G2144=账期!$A$66,G2144=账期!$A$67,G2144=账期!$A$68,G2144=账期!$A$70,G2144=账期!$A$71),30,IF(OR(G2144=账期!$A$74,G2144=账期!$A$77,G2144=账期!$A$76,G2144=账期!$A$79,G2144=账期!$A$80,G2144=账期!$A$81,G2144=账期!$A$83,G2144=账期!$A$85,G2144=账期!$A$87,G2144=账期!$A$89,G2144=账期!$A$91),60,IF(OR(G2144=账期!$A$93,G2144=账期!$A$94,G2144=账期!$A$95,G2144=账期!$A$96,G2144=账期!$A$98,G2144=账期!$A$99,G2144=账期!$A$101,G2144=账期!$A$102),90,0)))</f>
        <v>0</v>
      </c>
      <c r="AF2144" s="396"/>
      <c r="AG2144" s="384"/>
      <c r="AH2144" s="396" t="str">
        <f t="shared" si="334"/>
        <v/>
      </c>
    </row>
    <row r="2145" spans="1:34" ht="18" customHeight="1" x14ac:dyDescent="0.25">
      <c r="A2145" s="301" t="str">
        <f t="shared" si="336"/>
        <v/>
      </c>
      <c r="B2145" s="397"/>
      <c r="C2145" s="398"/>
      <c r="D2145" s="399"/>
      <c r="E2145" s="383" t="str">
        <f t="shared" si="339"/>
        <v>C</v>
      </c>
      <c r="F2145" s="383" t="str">
        <f t="shared" si="340"/>
        <v>C</v>
      </c>
      <c r="G2145" s="400"/>
      <c r="H2145" s="385" t="str">
        <f>IF(G2145="","",VLOOKUP(G2145,下拉数据源!J:K,2,0))</f>
        <v/>
      </c>
      <c r="I2145" s="385"/>
      <c r="J2145" s="385"/>
      <c r="K2145" s="386"/>
      <c r="L2145" s="401"/>
      <c r="M2145" s="384"/>
      <c r="N2145" s="384"/>
      <c r="O2145" s="384"/>
      <c r="P2145" s="386"/>
      <c r="Q2145" s="387"/>
      <c r="R2145" s="286"/>
      <c r="S2145" s="388">
        <f t="shared" si="337"/>
        <v>0</v>
      </c>
      <c r="T2145" s="389"/>
      <c r="U2145" s="389">
        <f t="shared" si="335"/>
        <v>0</v>
      </c>
      <c r="V2145" s="451"/>
      <c r="W2145" s="452"/>
      <c r="X2145" s="386"/>
      <c r="Y2145" s="390"/>
      <c r="Z2145" s="391"/>
      <c r="AA2145" s="392"/>
      <c r="AB2145" s="393"/>
      <c r="AC2145" s="394"/>
      <c r="AD2145" s="395">
        <f t="shared" si="338"/>
        <v>0</v>
      </c>
      <c r="AE2145" s="396">
        <f>IF(OR(G2145=账期!$A$18,G2145=账期!$A$20,G2145=账期!$A$22,G2145=账期!$A$24,G2145=账期!$A$25,G2145=账期!$A$27,G2145=账期!$A$26,G2145=账期!$A$28,G2145=账期!$A$30,G2145=账期!$A$32,G2145=账期!$A$34,G2145=账期!$A$35,G2145=账期!$A$37,G2145=账期!$A$39,G2145=账期!$A$40,G2145=账期!$A$41,G2145=账期!$A$42,G2145=账期!$A$43,G2145=账期!$A$44,G2145=账期!$A$45,G2145=账期!$A$46,G2145=账期!$A$48,G2145=账期!$A$50,G2145=账期!$A$51,G2145=账期!$A$52,G2145=账期!$A$53,G2145=账期!$A$54,G2145=账期!$A$56,G2145=账期!$A$57,G2145=账期!$A$58,G2145=账期!$A$59,G2145=账期!$A$60,G2145=账期!$A$61,G2145=账期!$A$62,G2145=账期!$A$63,G2145=账期!$A$64,G2145=账期!$A$66,G2145=账期!$A$67,G2145=账期!$A$68,G2145=账期!$A$70,G2145=账期!$A$71),30,IF(OR(G2145=账期!$A$74,G2145=账期!$A$77,G2145=账期!$A$76,G2145=账期!$A$79,G2145=账期!$A$80,G2145=账期!$A$81,G2145=账期!$A$83,G2145=账期!$A$85,G2145=账期!$A$87,G2145=账期!$A$89,G2145=账期!$A$91),60,IF(OR(G2145=账期!$A$93,G2145=账期!$A$94,G2145=账期!$A$95,G2145=账期!$A$96,G2145=账期!$A$98,G2145=账期!$A$99,G2145=账期!$A$101,G2145=账期!$A$102),90,0)))</f>
        <v>0</v>
      </c>
      <c r="AF2145" s="396"/>
      <c r="AG2145" s="384"/>
      <c r="AH2145" s="396" t="str">
        <f t="shared" si="334"/>
        <v/>
      </c>
    </row>
    <row r="2146" spans="1:34" ht="18" customHeight="1" x14ac:dyDescent="0.25">
      <c r="A2146" s="301" t="str">
        <f t="shared" si="336"/>
        <v/>
      </c>
      <c r="B2146" s="397"/>
      <c r="C2146" s="398"/>
      <c r="D2146" s="399"/>
      <c r="E2146" s="383" t="str">
        <f t="shared" si="339"/>
        <v>C</v>
      </c>
      <c r="F2146" s="383" t="str">
        <f t="shared" si="340"/>
        <v>C</v>
      </c>
      <c r="G2146" s="400"/>
      <c r="H2146" s="385" t="str">
        <f>IF(G2146="","",VLOOKUP(G2146,下拉数据源!J:K,2,0))</f>
        <v/>
      </c>
      <c r="I2146" s="385"/>
      <c r="J2146" s="385"/>
      <c r="K2146" s="386"/>
      <c r="L2146" s="401"/>
      <c r="M2146" s="384"/>
      <c r="N2146" s="384"/>
      <c r="O2146" s="384"/>
      <c r="P2146" s="386"/>
      <c r="Q2146" s="387"/>
      <c r="R2146" s="286"/>
      <c r="S2146" s="388">
        <f t="shared" si="337"/>
        <v>0</v>
      </c>
      <c r="T2146" s="389"/>
      <c r="U2146" s="389">
        <f t="shared" si="335"/>
        <v>0</v>
      </c>
      <c r="V2146" s="451"/>
      <c r="W2146" s="452"/>
      <c r="X2146" s="386"/>
      <c r="Y2146" s="390"/>
      <c r="Z2146" s="391"/>
      <c r="AA2146" s="392"/>
      <c r="AB2146" s="393"/>
      <c r="AC2146" s="394"/>
      <c r="AD2146" s="395">
        <f t="shared" si="338"/>
        <v>0</v>
      </c>
      <c r="AE2146" s="396">
        <f>IF(OR(G2146=账期!$A$18,G2146=账期!$A$20,G2146=账期!$A$22,G2146=账期!$A$24,G2146=账期!$A$25,G2146=账期!$A$27,G2146=账期!$A$26,G2146=账期!$A$28,G2146=账期!$A$30,G2146=账期!$A$32,G2146=账期!$A$34,G2146=账期!$A$35,G2146=账期!$A$37,G2146=账期!$A$39,G2146=账期!$A$40,G2146=账期!$A$41,G2146=账期!$A$42,G2146=账期!$A$43,G2146=账期!$A$44,G2146=账期!$A$45,G2146=账期!$A$46,G2146=账期!$A$48,G2146=账期!$A$50,G2146=账期!$A$51,G2146=账期!$A$52,G2146=账期!$A$53,G2146=账期!$A$54,G2146=账期!$A$56,G2146=账期!$A$57,G2146=账期!$A$58,G2146=账期!$A$59,G2146=账期!$A$60,G2146=账期!$A$61,G2146=账期!$A$62,G2146=账期!$A$63,G2146=账期!$A$64,G2146=账期!$A$66,G2146=账期!$A$67,G2146=账期!$A$68,G2146=账期!$A$70,G2146=账期!$A$71),30,IF(OR(G2146=账期!$A$74,G2146=账期!$A$77,G2146=账期!$A$76,G2146=账期!$A$79,G2146=账期!$A$80,G2146=账期!$A$81,G2146=账期!$A$83,G2146=账期!$A$85,G2146=账期!$A$87,G2146=账期!$A$89,G2146=账期!$A$91),60,IF(OR(G2146=账期!$A$93,G2146=账期!$A$94,G2146=账期!$A$95,G2146=账期!$A$96,G2146=账期!$A$98,G2146=账期!$A$99,G2146=账期!$A$101,G2146=账期!$A$102),90,0)))</f>
        <v>0</v>
      </c>
      <c r="AF2146" s="396"/>
      <c r="AG2146" s="384"/>
      <c r="AH2146" s="396" t="str">
        <f t="shared" si="334"/>
        <v/>
      </c>
    </row>
    <row r="2147" spans="1:34" ht="18" customHeight="1" x14ac:dyDescent="0.25">
      <c r="A2147" s="301" t="str">
        <f t="shared" si="336"/>
        <v/>
      </c>
      <c r="B2147" s="397"/>
      <c r="C2147" s="398"/>
      <c r="D2147" s="399"/>
      <c r="E2147" s="383" t="str">
        <f t="shared" si="339"/>
        <v>C</v>
      </c>
      <c r="F2147" s="383" t="str">
        <f t="shared" si="340"/>
        <v>C</v>
      </c>
      <c r="G2147" s="400"/>
      <c r="H2147" s="385" t="str">
        <f>IF(G2147="","",VLOOKUP(G2147,下拉数据源!J:K,2,0))</f>
        <v/>
      </c>
      <c r="I2147" s="385"/>
      <c r="J2147" s="385"/>
      <c r="K2147" s="386"/>
      <c r="L2147" s="401"/>
      <c r="M2147" s="384"/>
      <c r="N2147" s="384"/>
      <c r="O2147" s="384"/>
      <c r="P2147" s="386"/>
      <c r="Q2147" s="387"/>
      <c r="R2147" s="286"/>
      <c r="S2147" s="388">
        <f t="shared" si="337"/>
        <v>0</v>
      </c>
      <c r="T2147" s="389"/>
      <c r="U2147" s="389">
        <f t="shared" si="335"/>
        <v>0</v>
      </c>
      <c r="V2147" s="451"/>
      <c r="W2147" s="452"/>
      <c r="X2147" s="386"/>
      <c r="Y2147" s="390"/>
      <c r="Z2147" s="391"/>
      <c r="AA2147" s="392"/>
      <c r="AB2147" s="393"/>
      <c r="AC2147" s="394"/>
      <c r="AD2147" s="395">
        <f t="shared" si="338"/>
        <v>0</v>
      </c>
      <c r="AE2147" s="396">
        <f>IF(OR(G2147=账期!$A$18,G2147=账期!$A$20,G2147=账期!$A$22,G2147=账期!$A$24,G2147=账期!$A$25,G2147=账期!$A$27,G2147=账期!$A$26,G2147=账期!$A$28,G2147=账期!$A$30,G2147=账期!$A$32,G2147=账期!$A$34,G2147=账期!$A$35,G2147=账期!$A$37,G2147=账期!$A$39,G2147=账期!$A$40,G2147=账期!$A$41,G2147=账期!$A$42,G2147=账期!$A$43,G2147=账期!$A$44,G2147=账期!$A$45,G2147=账期!$A$46,G2147=账期!$A$48,G2147=账期!$A$50,G2147=账期!$A$51,G2147=账期!$A$52,G2147=账期!$A$53,G2147=账期!$A$54,G2147=账期!$A$56,G2147=账期!$A$57,G2147=账期!$A$58,G2147=账期!$A$59,G2147=账期!$A$60,G2147=账期!$A$61,G2147=账期!$A$62,G2147=账期!$A$63,G2147=账期!$A$64,G2147=账期!$A$66,G2147=账期!$A$67,G2147=账期!$A$68,G2147=账期!$A$70,G2147=账期!$A$71),30,IF(OR(G2147=账期!$A$74,G2147=账期!$A$77,G2147=账期!$A$76,G2147=账期!$A$79,G2147=账期!$A$80,G2147=账期!$A$81,G2147=账期!$A$83,G2147=账期!$A$85,G2147=账期!$A$87,G2147=账期!$A$89,G2147=账期!$A$91),60,IF(OR(G2147=账期!$A$93,G2147=账期!$A$94,G2147=账期!$A$95,G2147=账期!$A$96,G2147=账期!$A$98,G2147=账期!$A$99,G2147=账期!$A$101,G2147=账期!$A$102),90,0)))</f>
        <v>0</v>
      </c>
      <c r="AF2147" s="396"/>
      <c r="AG2147" s="384"/>
      <c r="AH2147" s="396" t="str">
        <f t="shared" si="334"/>
        <v/>
      </c>
    </row>
    <row r="2148" spans="1:34" ht="18" customHeight="1" x14ac:dyDescent="0.25">
      <c r="A2148" s="301" t="str">
        <f t="shared" si="336"/>
        <v/>
      </c>
      <c r="B2148" s="397"/>
      <c r="C2148" s="398"/>
      <c r="D2148" s="399"/>
      <c r="E2148" s="383" t="str">
        <f t="shared" si="339"/>
        <v>C</v>
      </c>
      <c r="F2148" s="383" t="str">
        <f t="shared" si="340"/>
        <v>C</v>
      </c>
      <c r="G2148" s="400"/>
      <c r="H2148" s="385" t="str">
        <f>IF(G2148="","",VLOOKUP(G2148,下拉数据源!J:K,2,0))</f>
        <v/>
      </c>
      <c r="I2148" s="385"/>
      <c r="J2148" s="385"/>
      <c r="K2148" s="386"/>
      <c r="L2148" s="401"/>
      <c r="M2148" s="384"/>
      <c r="N2148" s="384"/>
      <c r="O2148" s="384"/>
      <c r="P2148" s="386"/>
      <c r="Q2148" s="387"/>
      <c r="R2148" s="286"/>
      <c r="S2148" s="388">
        <f t="shared" si="337"/>
        <v>0</v>
      </c>
      <c r="T2148" s="389"/>
      <c r="U2148" s="389">
        <f t="shared" si="335"/>
        <v>0</v>
      </c>
      <c r="V2148" s="451"/>
      <c r="W2148" s="452"/>
      <c r="X2148" s="386"/>
      <c r="Y2148" s="390"/>
      <c r="Z2148" s="391"/>
      <c r="AA2148" s="392"/>
      <c r="AB2148" s="393"/>
      <c r="AC2148" s="394"/>
      <c r="AD2148" s="395">
        <f t="shared" si="338"/>
        <v>0</v>
      </c>
      <c r="AE2148" s="396">
        <f>IF(OR(G2148=账期!$A$18,G2148=账期!$A$20,G2148=账期!$A$22,G2148=账期!$A$24,G2148=账期!$A$25,G2148=账期!$A$27,G2148=账期!$A$26,G2148=账期!$A$28,G2148=账期!$A$30,G2148=账期!$A$32,G2148=账期!$A$34,G2148=账期!$A$35,G2148=账期!$A$37,G2148=账期!$A$39,G2148=账期!$A$40,G2148=账期!$A$41,G2148=账期!$A$42,G2148=账期!$A$43,G2148=账期!$A$44,G2148=账期!$A$45,G2148=账期!$A$46,G2148=账期!$A$48,G2148=账期!$A$50,G2148=账期!$A$51,G2148=账期!$A$52,G2148=账期!$A$53,G2148=账期!$A$54,G2148=账期!$A$56,G2148=账期!$A$57,G2148=账期!$A$58,G2148=账期!$A$59,G2148=账期!$A$60,G2148=账期!$A$61,G2148=账期!$A$62,G2148=账期!$A$63,G2148=账期!$A$64,G2148=账期!$A$66,G2148=账期!$A$67,G2148=账期!$A$68,G2148=账期!$A$70,G2148=账期!$A$71),30,IF(OR(G2148=账期!$A$74,G2148=账期!$A$77,G2148=账期!$A$76,G2148=账期!$A$79,G2148=账期!$A$80,G2148=账期!$A$81,G2148=账期!$A$83,G2148=账期!$A$85,G2148=账期!$A$87,G2148=账期!$A$89,G2148=账期!$A$91),60,IF(OR(G2148=账期!$A$93,G2148=账期!$A$94,G2148=账期!$A$95,G2148=账期!$A$96,G2148=账期!$A$98,G2148=账期!$A$99,G2148=账期!$A$101,G2148=账期!$A$102),90,0)))</f>
        <v>0</v>
      </c>
      <c r="AF2148" s="396"/>
      <c r="AG2148" s="384"/>
      <c r="AH2148" s="396" t="str">
        <f t="shared" si="334"/>
        <v/>
      </c>
    </row>
    <row r="2149" spans="1:34" ht="18" customHeight="1" x14ac:dyDescent="0.25">
      <c r="A2149" s="301" t="str">
        <f t="shared" si="336"/>
        <v/>
      </c>
      <c r="B2149" s="397"/>
      <c r="C2149" s="398"/>
      <c r="D2149" s="399"/>
      <c r="E2149" s="383" t="str">
        <f t="shared" si="339"/>
        <v>C</v>
      </c>
      <c r="F2149" s="383" t="str">
        <f t="shared" si="340"/>
        <v>C</v>
      </c>
      <c r="G2149" s="400"/>
      <c r="H2149" s="385" t="str">
        <f>IF(G2149="","",VLOOKUP(G2149,下拉数据源!J:K,2,0))</f>
        <v/>
      </c>
      <c r="I2149" s="385"/>
      <c r="J2149" s="385"/>
      <c r="K2149" s="386"/>
      <c r="L2149" s="401"/>
      <c r="M2149" s="384"/>
      <c r="N2149" s="384"/>
      <c r="O2149" s="384"/>
      <c r="P2149" s="386"/>
      <c r="Q2149" s="387"/>
      <c r="R2149" s="286"/>
      <c r="S2149" s="388">
        <f t="shared" si="337"/>
        <v>0</v>
      </c>
      <c r="T2149" s="389"/>
      <c r="U2149" s="389">
        <f t="shared" si="335"/>
        <v>0</v>
      </c>
      <c r="V2149" s="451"/>
      <c r="W2149" s="452"/>
      <c r="X2149" s="386"/>
      <c r="Y2149" s="390"/>
      <c r="Z2149" s="391"/>
      <c r="AA2149" s="392"/>
      <c r="AB2149" s="393"/>
      <c r="AC2149" s="394"/>
      <c r="AD2149" s="395">
        <f t="shared" si="338"/>
        <v>0</v>
      </c>
      <c r="AE2149" s="396">
        <f>IF(OR(G2149=账期!$A$18,G2149=账期!$A$20,G2149=账期!$A$22,G2149=账期!$A$24,G2149=账期!$A$25,G2149=账期!$A$27,G2149=账期!$A$26,G2149=账期!$A$28,G2149=账期!$A$30,G2149=账期!$A$32,G2149=账期!$A$34,G2149=账期!$A$35,G2149=账期!$A$37,G2149=账期!$A$39,G2149=账期!$A$40,G2149=账期!$A$41,G2149=账期!$A$42,G2149=账期!$A$43,G2149=账期!$A$44,G2149=账期!$A$45,G2149=账期!$A$46,G2149=账期!$A$48,G2149=账期!$A$50,G2149=账期!$A$51,G2149=账期!$A$52,G2149=账期!$A$53,G2149=账期!$A$54,G2149=账期!$A$56,G2149=账期!$A$57,G2149=账期!$A$58,G2149=账期!$A$59,G2149=账期!$A$60,G2149=账期!$A$61,G2149=账期!$A$62,G2149=账期!$A$63,G2149=账期!$A$64,G2149=账期!$A$66,G2149=账期!$A$67,G2149=账期!$A$68,G2149=账期!$A$70,G2149=账期!$A$71),30,IF(OR(G2149=账期!$A$74,G2149=账期!$A$77,G2149=账期!$A$76,G2149=账期!$A$79,G2149=账期!$A$80,G2149=账期!$A$81,G2149=账期!$A$83,G2149=账期!$A$85,G2149=账期!$A$87,G2149=账期!$A$89,G2149=账期!$A$91),60,IF(OR(G2149=账期!$A$93,G2149=账期!$A$94,G2149=账期!$A$95,G2149=账期!$A$96,G2149=账期!$A$98,G2149=账期!$A$99,G2149=账期!$A$101,G2149=账期!$A$102),90,0)))</f>
        <v>0</v>
      </c>
      <c r="AF2149" s="396"/>
      <c r="AG2149" s="384"/>
      <c r="AH2149" s="396" t="str">
        <f t="shared" si="334"/>
        <v/>
      </c>
    </row>
    <row r="2150" spans="1:34" ht="18" customHeight="1" x14ac:dyDescent="0.25">
      <c r="A2150" s="301" t="str">
        <f t="shared" si="336"/>
        <v/>
      </c>
      <c r="B2150" s="397"/>
      <c r="C2150" s="398"/>
      <c r="D2150" s="399"/>
      <c r="E2150" s="383" t="str">
        <f t="shared" si="339"/>
        <v>C</v>
      </c>
      <c r="F2150" s="383" t="str">
        <f t="shared" si="340"/>
        <v>C</v>
      </c>
      <c r="G2150" s="400"/>
      <c r="H2150" s="385" t="str">
        <f>IF(G2150="","",VLOOKUP(G2150,下拉数据源!J:K,2,0))</f>
        <v/>
      </c>
      <c r="I2150" s="385"/>
      <c r="J2150" s="385"/>
      <c r="K2150" s="386"/>
      <c r="L2150" s="401"/>
      <c r="M2150" s="384"/>
      <c r="N2150" s="384"/>
      <c r="O2150" s="384"/>
      <c r="P2150" s="386"/>
      <c r="Q2150" s="387"/>
      <c r="R2150" s="286"/>
      <c r="S2150" s="388">
        <f t="shared" si="337"/>
        <v>0</v>
      </c>
      <c r="T2150" s="389"/>
      <c r="U2150" s="389">
        <f t="shared" si="335"/>
        <v>0</v>
      </c>
      <c r="V2150" s="451"/>
      <c r="W2150" s="452"/>
      <c r="X2150" s="386"/>
      <c r="Y2150" s="390"/>
      <c r="Z2150" s="391"/>
      <c r="AA2150" s="392"/>
      <c r="AB2150" s="393"/>
      <c r="AC2150" s="394"/>
      <c r="AD2150" s="395">
        <f t="shared" si="338"/>
        <v>0</v>
      </c>
      <c r="AE2150" s="396">
        <f>IF(OR(G2150=账期!$A$18,G2150=账期!$A$20,G2150=账期!$A$22,G2150=账期!$A$24,G2150=账期!$A$25,G2150=账期!$A$27,G2150=账期!$A$26,G2150=账期!$A$28,G2150=账期!$A$30,G2150=账期!$A$32,G2150=账期!$A$34,G2150=账期!$A$35,G2150=账期!$A$37,G2150=账期!$A$39,G2150=账期!$A$40,G2150=账期!$A$41,G2150=账期!$A$42,G2150=账期!$A$43,G2150=账期!$A$44,G2150=账期!$A$45,G2150=账期!$A$46,G2150=账期!$A$48,G2150=账期!$A$50,G2150=账期!$A$51,G2150=账期!$A$52,G2150=账期!$A$53,G2150=账期!$A$54,G2150=账期!$A$56,G2150=账期!$A$57,G2150=账期!$A$58,G2150=账期!$A$59,G2150=账期!$A$60,G2150=账期!$A$61,G2150=账期!$A$62,G2150=账期!$A$63,G2150=账期!$A$64,G2150=账期!$A$66,G2150=账期!$A$67,G2150=账期!$A$68,G2150=账期!$A$70,G2150=账期!$A$71),30,IF(OR(G2150=账期!$A$74,G2150=账期!$A$77,G2150=账期!$A$76,G2150=账期!$A$79,G2150=账期!$A$80,G2150=账期!$A$81,G2150=账期!$A$83,G2150=账期!$A$85,G2150=账期!$A$87,G2150=账期!$A$89,G2150=账期!$A$91),60,IF(OR(G2150=账期!$A$93,G2150=账期!$A$94,G2150=账期!$A$95,G2150=账期!$A$96,G2150=账期!$A$98,G2150=账期!$A$99,G2150=账期!$A$101,G2150=账期!$A$102),90,0)))</f>
        <v>0</v>
      </c>
      <c r="AF2150" s="396"/>
      <c r="AG2150" s="384"/>
      <c r="AH2150" s="396" t="str">
        <f t="shared" si="334"/>
        <v/>
      </c>
    </row>
    <row r="2151" spans="1:34" ht="18" customHeight="1" x14ac:dyDescent="0.25">
      <c r="A2151" s="301" t="str">
        <f t="shared" si="336"/>
        <v/>
      </c>
      <c r="B2151" s="397"/>
      <c r="C2151" s="398"/>
      <c r="D2151" s="399"/>
      <c r="E2151" s="383" t="str">
        <f t="shared" si="339"/>
        <v>C</v>
      </c>
      <c r="F2151" s="383" t="str">
        <f t="shared" si="340"/>
        <v>C</v>
      </c>
      <c r="G2151" s="400"/>
      <c r="H2151" s="385" t="str">
        <f>IF(G2151="","",VLOOKUP(G2151,下拉数据源!J:K,2,0))</f>
        <v/>
      </c>
      <c r="I2151" s="385"/>
      <c r="J2151" s="385"/>
      <c r="K2151" s="386"/>
      <c r="L2151" s="401"/>
      <c r="M2151" s="384"/>
      <c r="N2151" s="384"/>
      <c r="O2151" s="384"/>
      <c r="P2151" s="386"/>
      <c r="Q2151" s="387"/>
      <c r="R2151" s="286"/>
      <c r="S2151" s="388">
        <f t="shared" si="337"/>
        <v>0</v>
      </c>
      <c r="T2151" s="389"/>
      <c r="U2151" s="389">
        <f t="shared" si="335"/>
        <v>0</v>
      </c>
      <c r="V2151" s="451"/>
      <c r="W2151" s="452"/>
      <c r="X2151" s="386"/>
      <c r="Y2151" s="390"/>
      <c r="Z2151" s="391"/>
      <c r="AA2151" s="392"/>
      <c r="AB2151" s="393"/>
      <c r="AC2151" s="394"/>
      <c r="AD2151" s="395">
        <f t="shared" si="338"/>
        <v>0</v>
      </c>
      <c r="AE2151" s="396">
        <f>IF(OR(G2151=账期!$A$18,G2151=账期!$A$20,G2151=账期!$A$22,G2151=账期!$A$24,G2151=账期!$A$25,G2151=账期!$A$27,G2151=账期!$A$26,G2151=账期!$A$28,G2151=账期!$A$30,G2151=账期!$A$32,G2151=账期!$A$34,G2151=账期!$A$35,G2151=账期!$A$37,G2151=账期!$A$39,G2151=账期!$A$40,G2151=账期!$A$41,G2151=账期!$A$42,G2151=账期!$A$43,G2151=账期!$A$44,G2151=账期!$A$45,G2151=账期!$A$46,G2151=账期!$A$48,G2151=账期!$A$50,G2151=账期!$A$51,G2151=账期!$A$52,G2151=账期!$A$53,G2151=账期!$A$54,G2151=账期!$A$56,G2151=账期!$A$57,G2151=账期!$A$58,G2151=账期!$A$59,G2151=账期!$A$60,G2151=账期!$A$61,G2151=账期!$A$62,G2151=账期!$A$63,G2151=账期!$A$64,G2151=账期!$A$66,G2151=账期!$A$67,G2151=账期!$A$68,G2151=账期!$A$70,G2151=账期!$A$71),30,IF(OR(G2151=账期!$A$74,G2151=账期!$A$77,G2151=账期!$A$76,G2151=账期!$A$79,G2151=账期!$A$80,G2151=账期!$A$81,G2151=账期!$A$83,G2151=账期!$A$85,G2151=账期!$A$87,G2151=账期!$A$89,G2151=账期!$A$91),60,IF(OR(G2151=账期!$A$93,G2151=账期!$A$94,G2151=账期!$A$95,G2151=账期!$A$96,G2151=账期!$A$98,G2151=账期!$A$99,G2151=账期!$A$101,G2151=账期!$A$102),90,0)))</f>
        <v>0</v>
      </c>
      <c r="AF2151" s="396"/>
      <c r="AG2151" s="384"/>
      <c r="AH2151" s="396" t="str">
        <f t="shared" ref="AH2151:AH2214" si="341">IF(AG2151="华东","徐绪盛",IF(AG2151="华南","柯童柱",IF(AG2151="华中","杭得利",IF(AG2151="西南","张军",IF(AG2151="华北","石浩宇","")))))</f>
        <v/>
      </c>
    </row>
    <row r="2152" spans="1:34" ht="18" customHeight="1" x14ac:dyDescent="0.25">
      <c r="A2152" s="301" t="str">
        <f t="shared" si="336"/>
        <v/>
      </c>
      <c r="B2152" s="397"/>
      <c r="C2152" s="398"/>
      <c r="D2152" s="399"/>
      <c r="E2152" s="383" t="str">
        <f t="shared" si="339"/>
        <v>C</v>
      </c>
      <c r="F2152" s="383" t="str">
        <f t="shared" si="340"/>
        <v>C</v>
      </c>
      <c r="G2152" s="400"/>
      <c r="H2152" s="385" t="str">
        <f>IF(G2152="","",VLOOKUP(G2152,下拉数据源!J:K,2,0))</f>
        <v/>
      </c>
      <c r="I2152" s="385"/>
      <c r="J2152" s="385"/>
      <c r="K2152" s="386"/>
      <c r="L2152" s="401"/>
      <c r="M2152" s="384"/>
      <c r="N2152" s="384"/>
      <c r="O2152" s="384"/>
      <c r="P2152" s="386"/>
      <c r="Q2152" s="387"/>
      <c r="R2152" s="286"/>
      <c r="S2152" s="388">
        <f t="shared" si="337"/>
        <v>0</v>
      </c>
      <c r="T2152" s="389"/>
      <c r="U2152" s="389">
        <f t="shared" si="335"/>
        <v>0</v>
      </c>
      <c r="V2152" s="451"/>
      <c r="W2152" s="452"/>
      <c r="X2152" s="386"/>
      <c r="Y2152" s="390"/>
      <c r="Z2152" s="391"/>
      <c r="AA2152" s="392"/>
      <c r="AB2152" s="393"/>
      <c r="AC2152" s="394"/>
      <c r="AD2152" s="395">
        <f t="shared" si="338"/>
        <v>0</v>
      </c>
      <c r="AE2152" s="396">
        <f>IF(OR(G2152=账期!$A$18,G2152=账期!$A$20,G2152=账期!$A$22,G2152=账期!$A$24,G2152=账期!$A$25,G2152=账期!$A$27,G2152=账期!$A$26,G2152=账期!$A$28,G2152=账期!$A$30,G2152=账期!$A$32,G2152=账期!$A$34,G2152=账期!$A$35,G2152=账期!$A$37,G2152=账期!$A$39,G2152=账期!$A$40,G2152=账期!$A$41,G2152=账期!$A$42,G2152=账期!$A$43,G2152=账期!$A$44,G2152=账期!$A$45,G2152=账期!$A$46,G2152=账期!$A$48,G2152=账期!$A$50,G2152=账期!$A$51,G2152=账期!$A$52,G2152=账期!$A$53,G2152=账期!$A$54,G2152=账期!$A$56,G2152=账期!$A$57,G2152=账期!$A$58,G2152=账期!$A$59,G2152=账期!$A$60,G2152=账期!$A$61,G2152=账期!$A$62,G2152=账期!$A$63,G2152=账期!$A$64,G2152=账期!$A$66,G2152=账期!$A$67,G2152=账期!$A$68,G2152=账期!$A$70,G2152=账期!$A$71),30,IF(OR(G2152=账期!$A$74,G2152=账期!$A$77,G2152=账期!$A$76,G2152=账期!$A$79,G2152=账期!$A$80,G2152=账期!$A$81,G2152=账期!$A$83,G2152=账期!$A$85,G2152=账期!$A$87,G2152=账期!$A$89,G2152=账期!$A$91),60,IF(OR(G2152=账期!$A$93,G2152=账期!$A$94,G2152=账期!$A$95,G2152=账期!$A$96,G2152=账期!$A$98,G2152=账期!$A$99,G2152=账期!$A$101,G2152=账期!$A$102),90,0)))</f>
        <v>0</v>
      </c>
      <c r="AF2152" s="396"/>
      <c r="AG2152" s="384"/>
      <c r="AH2152" s="396" t="str">
        <f t="shared" si="341"/>
        <v/>
      </c>
    </row>
    <row r="2153" spans="1:34" ht="18" customHeight="1" x14ac:dyDescent="0.25">
      <c r="A2153" s="301" t="str">
        <f t="shared" si="336"/>
        <v/>
      </c>
      <c r="B2153" s="397"/>
      <c r="C2153" s="398"/>
      <c r="D2153" s="399"/>
      <c r="E2153" s="383" t="str">
        <f t="shared" si="339"/>
        <v>C</v>
      </c>
      <c r="F2153" s="383" t="str">
        <f t="shared" si="340"/>
        <v>C</v>
      </c>
      <c r="G2153" s="400"/>
      <c r="H2153" s="385" t="str">
        <f>IF(G2153="","",VLOOKUP(G2153,下拉数据源!J:K,2,0))</f>
        <v/>
      </c>
      <c r="I2153" s="385"/>
      <c r="J2153" s="385"/>
      <c r="K2153" s="386"/>
      <c r="L2153" s="401"/>
      <c r="M2153" s="384"/>
      <c r="N2153" s="384"/>
      <c r="O2153" s="384"/>
      <c r="P2153" s="386"/>
      <c r="Q2153" s="387"/>
      <c r="R2153" s="286"/>
      <c r="S2153" s="388">
        <f t="shared" si="337"/>
        <v>0</v>
      </c>
      <c r="T2153" s="389"/>
      <c r="U2153" s="389">
        <f t="shared" si="335"/>
        <v>0</v>
      </c>
      <c r="V2153" s="451"/>
      <c r="W2153" s="452"/>
      <c r="X2153" s="386"/>
      <c r="Y2153" s="390"/>
      <c r="Z2153" s="391"/>
      <c r="AA2153" s="392"/>
      <c r="AB2153" s="393"/>
      <c r="AC2153" s="394"/>
      <c r="AD2153" s="395">
        <f t="shared" si="338"/>
        <v>0</v>
      </c>
      <c r="AE2153" s="396">
        <f>IF(OR(G2153=账期!$A$18,G2153=账期!$A$20,G2153=账期!$A$22,G2153=账期!$A$24,G2153=账期!$A$25,G2153=账期!$A$27,G2153=账期!$A$26,G2153=账期!$A$28,G2153=账期!$A$30,G2153=账期!$A$32,G2153=账期!$A$34,G2153=账期!$A$35,G2153=账期!$A$37,G2153=账期!$A$39,G2153=账期!$A$40,G2153=账期!$A$41,G2153=账期!$A$42,G2153=账期!$A$43,G2153=账期!$A$44,G2153=账期!$A$45,G2153=账期!$A$46,G2153=账期!$A$48,G2153=账期!$A$50,G2153=账期!$A$51,G2153=账期!$A$52,G2153=账期!$A$53,G2153=账期!$A$54,G2153=账期!$A$56,G2153=账期!$A$57,G2153=账期!$A$58,G2153=账期!$A$59,G2153=账期!$A$60,G2153=账期!$A$61,G2153=账期!$A$62,G2153=账期!$A$63,G2153=账期!$A$64,G2153=账期!$A$66,G2153=账期!$A$67,G2153=账期!$A$68,G2153=账期!$A$70,G2153=账期!$A$71),30,IF(OR(G2153=账期!$A$74,G2153=账期!$A$77,G2153=账期!$A$76,G2153=账期!$A$79,G2153=账期!$A$80,G2153=账期!$A$81,G2153=账期!$A$83,G2153=账期!$A$85,G2153=账期!$A$87,G2153=账期!$A$89,G2153=账期!$A$91),60,IF(OR(G2153=账期!$A$93,G2153=账期!$A$94,G2153=账期!$A$95,G2153=账期!$A$96,G2153=账期!$A$98,G2153=账期!$A$99,G2153=账期!$A$101,G2153=账期!$A$102),90,0)))</f>
        <v>0</v>
      </c>
      <c r="AF2153" s="396"/>
      <c r="AG2153" s="384"/>
      <c r="AH2153" s="396" t="str">
        <f t="shared" si="341"/>
        <v/>
      </c>
    </row>
    <row r="2154" spans="1:34" ht="18" customHeight="1" x14ac:dyDescent="0.25">
      <c r="A2154" s="301" t="str">
        <f t="shared" si="336"/>
        <v/>
      </c>
      <c r="B2154" s="397"/>
      <c r="C2154" s="398"/>
      <c r="D2154" s="399"/>
      <c r="E2154" s="383" t="str">
        <f t="shared" si="339"/>
        <v>C</v>
      </c>
      <c r="F2154" s="383" t="str">
        <f t="shared" si="340"/>
        <v>C</v>
      </c>
      <c r="G2154" s="400"/>
      <c r="H2154" s="385" t="str">
        <f>IF(G2154="","",VLOOKUP(G2154,下拉数据源!J:K,2,0))</f>
        <v/>
      </c>
      <c r="I2154" s="385"/>
      <c r="J2154" s="385"/>
      <c r="K2154" s="386"/>
      <c r="L2154" s="401"/>
      <c r="M2154" s="384"/>
      <c r="N2154" s="384"/>
      <c r="O2154" s="384"/>
      <c r="P2154" s="386"/>
      <c r="Q2154" s="387"/>
      <c r="R2154" s="286"/>
      <c r="S2154" s="388">
        <f t="shared" si="337"/>
        <v>0</v>
      </c>
      <c r="T2154" s="389"/>
      <c r="U2154" s="389">
        <f t="shared" si="335"/>
        <v>0</v>
      </c>
      <c r="V2154" s="451"/>
      <c r="W2154" s="452"/>
      <c r="X2154" s="386"/>
      <c r="Y2154" s="390"/>
      <c r="Z2154" s="391"/>
      <c r="AA2154" s="392"/>
      <c r="AB2154" s="393"/>
      <c r="AC2154" s="394"/>
      <c r="AD2154" s="395">
        <f t="shared" si="338"/>
        <v>0</v>
      </c>
      <c r="AE2154" s="396">
        <f>IF(OR(G2154=账期!$A$18,G2154=账期!$A$20,G2154=账期!$A$22,G2154=账期!$A$24,G2154=账期!$A$25,G2154=账期!$A$27,G2154=账期!$A$26,G2154=账期!$A$28,G2154=账期!$A$30,G2154=账期!$A$32,G2154=账期!$A$34,G2154=账期!$A$35,G2154=账期!$A$37,G2154=账期!$A$39,G2154=账期!$A$40,G2154=账期!$A$41,G2154=账期!$A$42,G2154=账期!$A$43,G2154=账期!$A$44,G2154=账期!$A$45,G2154=账期!$A$46,G2154=账期!$A$48,G2154=账期!$A$50,G2154=账期!$A$51,G2154=账期!$A$52,G2154=账期!$A$53,G2154=账期!$A$54,G2154=账期!$A$56,G2154=账期!$A$57,G2154=账期!$A$58,G2154=账期!$A$59,G2154=账期!$A$60,G2154=账期!$A$61,G2154=账期!$A$62,G2154=账期!$A$63,G2154=账期!$A$64,G2154=账期!$A$66,G2154=账期!$A$67,G2154=账期!$A$68,G2154=账期!$A$70,G2154=账期!$A$71),30,IF(OR(G2154=账期!$A$74,G2154=账期!$A$77,G2154=账期!$A$76,G2154=账期!$A$79,G2154=账期!$A$80,G2154=账期!$A$81,G2154=账期!$A$83,G2154=账期!$A$85,G2154=账期!$A$87,G2154=账期!$A$89,G2154=账期!$A$91),60,IF(OR(G2154=账期!$A$93,G2154=账期!$A$94,G2154=账期!$A$95,G2154=账期!$A$96,G2154=账期!$A$98,G2154=账期!$A$99,G2154=账期!$A$101,G2154=账期!$A$102),90,0)))</f>
        <v>0</v>
      </c>
      <c r="AF2154" s="396"/>
      <c r="AG2154" s="384"/>
      <c r="AH2154" s="396" t="str">
        <f t="shared" si="341"/>
        <v/>
      </c>
    </row>
    <row r="2155" spans="1:34" ht="18" customHeight="1" x14ac:dyDescent="0.25">
      <c r="A2155" s="301" t="str">
        <f t="shared" si="336"/>
        <v/>
      </c>
      <c r="B2155" s="397"/>
      <c r="C2155" s="398"/>
      <c r="D2155" s="399"/>
      <c r="E2155" s="383" t="str">
        <f t="shared" si="339"/>
        <v>C</v>
      </c>
      <c r="F2155" s="383" t="str">
        <f t="shared" si="340"/>
        <v>C</v>
      </c>
      <c r="G2155" s="400"/>
      <c r="H2155" s="385" t="str">
        <f>IF(G2155="","",VLOOKUP(G2155,下拉数据源!J:K,2,0))</f>
        <v/>
      </c>
      <c r="I2155" s="385"/>
      <c r="J2155" s="385"/>
      <c r="K2155" s="386"/>
      <c r="L2155" s="401"/>
      <c r="M2155" s="384"/>
      <c r="N2155" s="384"/>
      <c r="O2155" s="384"/>
      <c r="P2155" s="386"/>
      <c r="Q2155" s="387"/>
      <c r="R2155" s="286"/>
      <c r="S2155" s="388">
        <f t="shared" si="337"/>
        <v>0</v>
      </c>
      <c r="T2155" s="389"/>
      <c r="U2155" s="389">
        <f t="shared" si="335"/>
        <v>0</v>
      </c>
      <c r="V2155" s="451"/>
      <c r="W2155" s="452"/>
      <c r="X2155" s="386"/>
      <c r="Y2155" s="390"/>
      <c r="Z2155" s="391"/>
      <c r="AA2155" s="392"/>
      <c r="AB2155" s="393"/>
      <c r="AC2155" s="394"/>
      <c r="AD2155" s="395">
        <f t="shared" si="338"/>
        <v>0</v>
      </c>
      <c r="AE2155" s="396">
        <f>IF(OR(G2155=账期!$A$18,G2155=账期!$A$20,G2155=账期!$A$22,G2155=账期!$A$24,G2155=账期!$A$25,G2155=账期!$A$27,G2155=账期!$A$26,G2155=账期!$A$28,G2155=账期!$A$30,G2155=账期!$A$32,G2155=账期!$A$34,G2155=账期!$A$35,G2155=账期!$A$37,G2155=账期!$A$39,G2155=账期!$A$40,G2155=账期!$A$41,G2155=账期!$A$42,G2155=账期!$A$43,G2155=账期!$A$44,G2155=账期!$A$45,G2155=账期!$A$46,G2155=账期!$A$48,G2155=账期!$A$50,G2155=账期!$A$51,G2155=账期!$A$52,G2155=账期!$A$53,G2155=账期!$A$54,G2155=账期!$A$56,G2155=账期!$A$57,G2155=账期!$A$58,G2155=账期!$A$59,G2155=账期!$A$60,G2155=账期!$A$61,G2155=账期!$A$62,G2155=账期!$A$63,G2155=账期!$A$64,G2155=账期!$A$66,G2155=账期!$A$67,G2155=账期!$A$68,G2155=账期!$A$70,G2155=账期!$A$71),30,IF(OR(G2155=账期!$A$74,G2155=账期!$A$77,G2155=账期!$A$76,G2155=账期!$A$79,G2155=账期!$A$80,G2155=账期!$A$81,G2155=账期!$A$83,G2155=账期!$A$85,G2155=账期!$A$87,G2155=账期!$A$89,G2155=账期!$A$91),60,IF(OR(G2155=账期!$A$93,G2155=账期!$A$94,G2155=账期!$A$95,G2155=账期!$A$96,G2155=账期!$A$98,G2155=账期!$A$99,G2155=账期!$A$101,G2155=账期!$A$102),90,0)))</f>
        <v>0</v>
      </c>
      <c r="AF2155" s="396"/>
      <c r="AG2155" s="384"/>
      <c r="AH2155" s="396" t="str">
        <f t="shared" si="341"/>
        <v/>
      </c>
    </row>
    <row r="2156" spans="1:34" ht="18" customHeight="1" x14ac:dyDescent="0.25">
      <c r="A2156" s="301" t="str">
        <f t="shared" si="336"/>
        <v/>
      </c>
      <c r="B2156" s="397"/>
      <c r="C2156" s="398"/>
      <c r="D2156" s="399"/>
      <c r="E2156" s="383" t="str">
        <f t="shared" si="339"/>
        <v>C</v>
      </c>
      <c r="F2156" s="383" t="str">
        <f t="shared" si="340"/>
        <v>C</v>
      </c>
      <c r="G2156" s="400"/>
      <c r="H2156" s="385" t="str">
        <f>IF(G2156="","",VLOOKUP(G2156,下拉数据源!J:K,2,0))</f>
        <v/>
      </c>
      <c r="I2156" s="385"/>
      <c r="J2156" s="385"/>
      <c r="K2156" s="386"/>
      <c r="L2156" s="401"/>
      <c r="M2156" s="384"/>
      <c r="N2156" s="384"/>
      <c r="O2156" s="384"/>
      <c r="P2156" s="386"/>
      <c r="Q2156" s="387"/>
      <c r="R2156" s="286"/>
      <c r="S2156" s="388">
        <f t="shared" si="337"/>
        <v>0</v>
      </c>
      <c r="T2156" s="389"/>
      <c r="U2156" s="389">
        <f t="shared" si="335"/>
        <v>0</v>
      </c>
      <c r="V2156" s="451"/>
      <c r="W2156" s="452"/>
      <c r="X2156" s="386"/>
      <c r="Y2156" s="390"/>
      <c r="Z2156" s="391"/>
      <c r="AA2156" s="392"/>
      <c r="AB2156" s="393"/>
      <c r="AC2156" s="394"/>
      <c r="AD2156" s="395">
        <f t="shared" si="338"/>
        <v>0</v>
      </c>
      <c r="AE2156" s="396">
        <f>IF(OR(G2156=账期!$A$18,G2156=账期!$A$20,G2156=账期!$A$22,G2156=账期!$A$24,G2156=账期!$A$25,G2156=账期!$A$27,G2156=账期!$A$26,G2156=账期!$A$28,G2156=账期!$A$30,G2156=账期!$A$32,G2156=账期!$A$34,G2156=账期!$A$35,G2156=账期!$A$37,G2156=账期!$A$39,G2156=账期!$A$40,G2156=账期!$A$41,G2156=账期!$A$42,G2156=账期!$A$43,G2156=账期!$A$44,G2156=账期!$A$45,G2156=账期!$A$46,G2156=账期!$A$48,G2156=账期!$A$50,G2156=账期!$A$51,G2156=账期!$A$52,G2156=账期!$A$53,G2156=账期!$A$54,G2156=账期!$A$56,G2156=账期!$A$57,G2156=账期!$A$58,G2156=账期!$A$59,G2156=账期!$A$60,G2156=账期!$A$61,G2156=账期!$A$62,G2156=账期!$A$63,G2156=账期!$A$64,G2156=账期!$A$66,G2156=账期!$A$67,G2156=账期!$A$68,G2156=账期!$A$70,G2156=账期!$A$71),30,IF(OR(G2156=账期!$A$74,G2156=账期!$A$77,G2156=账期!$A$76,G2156=账期!$A$79,G2156=账期!$A$80,G2156=账期!$A$81,G2156=账期!$A$83,G2156=账期!$A$85,G2156=账期!$A$87,G2156=账期!$A$89,G2156=账期!$A$91),60,IF(OR(G2156=账期!$A$93,G2156=账期!$A$94,G2156=账期!$A$95,G2156=账期!$A$96,G2156=账期!$A$98,G2156=账期!$A$99,G2156=账期!$A$101,G2156=账期!$A$102),90,0)))</f>
        <v>0</v>
      </c>
      <c r="AF2156" s="396"/>
      <c r="AG2156" s="384"/>
      <c r="AH2156" s="396" t="str">
        <f t="shared" si="341"/>
        <v/>
      </c>
    </row>
    <row r="2157" spans="1:34" ht="18" customHeight="1" x14ac:dyDescent="0.25">
      <c r="A2157" s="301" t="str">
        <f t="shared" si="336"/>
        <v/>
      </c>
      <c r="B2157" s="397"/>
      <c r="C2157" s="398"/>
      <c r="D2157" s="399"/>
      <c r="E2157" s="383" t="str">
        <f t="shared" si="339"/>
        <v>C</v>
      </c>
      <c r="F2157" s="383" t="str">
        <f t="shared" si="340"/>
        <v>C</v>
      </c>
      <c r="G2157" s="400"/>
      <c r="H2157" s="385" t="str">
        <f>IF(G2157="","",VLOOKUP(G2157,下拉数据源!J:K,2,0))</f>
        <v/>
      </c>
      <c r="I2157" s="385"/>
      <c r="J2157" s="385"/>
      <c r="K2157" s="386"/>
      <c r="L2157" s="401"/>
      <c r="M2157" s="384"/>
      <c r="N2157" s="384"/>
      <c r="O2157" s="384"/>
      <c r="P2157" s="386"/>
      <c r="Q2157" s="387"/>
      <c r="R2157" s="286"/>
      <c r="S2157" s="388">
        <f t="shared" si="337"/>
        <v>0</v>
      </c>
      <c r="T2157" s="389"/>
      <c r="U2157" s="389">
        <f t="shared" si="335"/>
        <v>0</v>
      </c>
      <c r="V2157" s="451"/>
      <c r="W2157" s="452"/>
      <c r="X2157" s="386"/>
      <c r="Y2157" s="390"/>
      <c r="Z2157" s="391"/>
      <c r="AA2157" s="392"/>
      <c r="AB2157" s="393"/>
      <c r="AC2157" s="394"/>
      <c r="AD2157" s="395">
        <f t="shared" si="338"/>
        <v>0</v>
      </c>
      <c r="AE2157" s="396">
        <f>IF(OR(G2157=账期!$A$18,G2157=账期!$A$20,G2157=账期!$A$22,G2157=账期!$A$24,G2157=账期!$A$25,G2157=账期!$A$27,G2157=账期!$A$26,G2157=账期!$A$28,G2157=账期!$A$30,G2157=账期!$A$32,G2157=账期!$A$34,G2157=账期!$A$35,G2157=账期!$A$37,G2157=账期!$A$39,G2157=账期!$A$40,G2157=账期!$A$41,G2157=账期!$A$42,G2157=账期!$A$43,G2157=账期!$A$44,G2157=账期!$A$45,G2157=账期!$A$46,G2157=账期!$A$48,G2157=账期!$A$50,G2157=账期!$A$51,G2157=账期!$A$52,G2157=账期!$A$53,G2157=账期!$A$54,G2157=账期!$A$56,G2157=账期!$A$57,G2157=账期!$A$58,G2157=账期!$A$59,G2157=账期!$A$60,G2157=账期!$A$61,G2157=账期!$A$62,G2157=账期!$A$63,G2157=账期!$A$64,G2157=账期!$A$66,G2157=账期!$A$67,G2157=账期!$A$68,G2157=账期!$A$70,G2157=账期!$A$71),30,IF(OR(G2157=账期!$A$74,G2157=账期!$A$77,G2157=账期!$A$76,G2157=账期!$A$79,G2157=账期!$A$80,G2157=账期!$A$81,G2157=账期!$A$83,G2157=账期!$A$85,G2157=账期!$A$87,G2157=账期!$A$89,G2157=账期!$A$91),60,IF(OR(G2157=账期!$A$93,G2157=账期!$A$94,G2157=账期!$A$95,G2157=账期!$A$96,G2157=账期!$A$98,G2157=账期!$A$99,G2157=账期!$A$101,G2157=账期!$A$102),90,0)))</f>
        <v>0</v>
      </c>
      <c r="AF2157" s="396"/>
      <c r="AG2157" s="384"/>
      <c r="AH2157" s="396" t="str">
        <f t="shared" si="341"/>
        <v/>
      </c>
    </row>
    <row r="2158" spans="1:34" ht="18" customHeight="1" x14ac:dyDescent="0.25">
      <c r="A2158" s="301" t="str">
        <f t="shared" si="336"/>
        <v/>
      </c>
      <c r="B2158" s="397"/>
      <c r="C2158" s="398"/>
      <c r="D2158" s="399"/>
      <c r="E2158" s="383" t="str">
        <f t="shared" si="339"/>
        <v>C</v>
      </c>
      <c r="F2158" s="383" t="str">
        <f t="shared" si="340"/>
        <v>C</v>
      </c>
      <c r="G2158" s="400"/>
      <c r="H2158" s="385" t="str">
        <f>IF(G2158="","",VLOOKUP(G2158,下拉数据源!J:K,2,0))</f>
        <v/>
      </c>
      <c r="I2158" s="385"/>
      <c r="J2158" s="385"/>
      <c r="K2158" s="386"/>
      <c r="L2158" s="401"/>
      <c r="M2158" s="384"/>
      <c r="N2158" s="384"/>
      <c r="O2158" s="384"/>
      <c r="P2158" s="386"/>
      <c r="Q2158" s="387"/>
      <c r="R2158" s="286"/>
      <c r="S2158" s="388">
        <f t="shared" si="337"/>
        <v>0</v>
      </c>
      <c r="T2158" s="389"/>
      <c r="U2158" s="389">
        <f t="shared" si="335"/>
        <v>0</v>
      </c>
      <c r="V2158" s="451"/>
      <c r="W2158" s="452"/>
      <c r="X2158" s="386"/>
      <c r="Y2158" s="390"/>
      <c r="Z2158" s="391"/>
      <c r="AA2158" s="392"/>
      <c r="AB2158" s="393"/>
      <c r="AC2158" s="394"/>
      <c r="AD2158" s="395">
        <f t="shared" si="338"/>
        <v>0</v>
      </c>
      <c r="AE2158" s="396">
        <f>IF(OR(G2158=账期!$A$18,G2158=账期!$A$20,G2158=账期!$A$22,G2158=账期!$A$24,G2158=账期!$A$25,G2158=账期!$A$27,G2158=账期!$A$26,G2158=账期!$A$28,G2158=账期!$A$30,G2158=账期!$A$32,G2158=账期!$A$34,G2158=账期!$A$35,G2158=账期!$A$37,G2158=账期!$A$39,G2158=账期!$A$40,G2158=账期!$A$41,G2158=账期!$A$42,G2158=账期!$A$43,G2158=账期!$A$44,G2158=账期!$A$45,G2158=账期!$A$46,G2158=账期!$A$48,G2158=账期!$A$50,G2158=账期!$A$51,G2158=账期!$A$52,G2158=账期!$A$53,G2158=账期!$A$54,G2158=账期!$A$56,G2158=账期!$A$57,G2158=账期!$A$58,G2158=账期!$A$59,G2158=账期!$A$60,G2158=账期!$A$61,G2158=账期!$A$62,G2158=账期!$A$63,G2158=账期!$A$64,G2158=账期!$A$66,G2158=账期!$A$67,G2158=账期!$A$68,G2158=账期!$A$70,G2158=账期!$A$71),30,IF(OR(G2158=账期!$A$74,G2158=账期!$A$77,G2158=账期!$A$76,G2158=账期!$A$79,G2158=账期!$A$80,G2158=账期!$A$81,G2158=账期!$A$83,G2158=账期!$A$85,G2158=账期!$A$87,G2158=账期!$A$89,G2158=账期!$A$91),60,IF(OR(G2158=账期!$A$93,G2158=账期!$A$94,G2158=账期!$A$95,G2158=账期!$A$96,G2158=账期!$A$98,G2158=账期!$A$99,G2158=账期!$A$101,G2158=账期!$A$102),90,0)))</f>
        <v>0</v>
      </c>
      <c r="AF2158" s="396"/>
      <c r="AG2158" s="384"/>
      <c r="AH2158" s="396" t="str">
        <f t="shared" si="341"/>
        <v/>
      </c>
    </row>
    <row r="2159" spans="1:34" ht="18" customHeight="1" x14ac:dyDescent="0.25">
      <c r="A2159" s="301" t="str">
        <f t="shared" si="336"/>
        <v/>
      </c>
      <c r="B2159" s="397"/>
      <c r="C2159" s="398"/>
      <c r="D2159" s="399"/>
      <c r="E2159" s="383" t="str">
        <f t="shared" si="339"/>
        <v>C</v>
      </c>
      <c r="F2159" s="383" t="str">
        <f t="shared" si="340"/>
        <v>C</v>
      </c>
      <c r="G2159" s="400"/>
      <c r="H2159" s="385" t="str">
        <f>IF(G2159="","",VLOOKUP(G2159,下拉数据源!J:K,2,0))</f>
        <v/>
      </c>
      <c r="I2159" s="385"/>
      <c r="J2159" s="385"/>
      <c r="K2159" s="386"/>
      <c r="L2159" s="401"/>
      <c r="M2159" s="384"/>
      <c r="N2159" s="384"/>
      <c r="O2159" s="384"/>
      <c r="P2159" s="386"/>
      <c r="Q2159" s="387"/>
      <c r="R2159" s="286"/>
      <c r="S2159" s="388">
        <f t="shared" si="337"/>
        <v>0</v>
      </c>
      <c r="T2159" s="389"/>
      <c r="U2159" s="389">
        <f t="shared" si="335"/>
        <v>0</v>
      </c>
      <c r="V2159" s="451"/>
      <c r="W2159" s="452"/>
      <c r="X2159" s="386"/>
      <c r="Y2159" s="390"/>
      <c r="Z2159" s="391"/>
      <c r="AA2159" s="392"/>
      <c r="AB2159" s="393"/>
      <c r="AC2159" s="394"/>
      <c r="AD2159" s="395">
        <f t="shared" si="338"/>
        <v>0</v>
      </c>
      <c r="AE2159" s="396">
        <f>IF(OR(G2159=账期!$A$18,G2159=账期!$A$20,G2159=账期!$A$22,G2159=账期!$A$24,G2159=账期!$A$25,G2159=账期!$A$27,G2159=账期!$A$26,G2159=账期!$A$28,G2159=账期!$A$30,G2159=账期!$A$32,G2159=账期!$A$34,G2159=账期!$A$35,G2159=账期!$A$37,G2159=账期!$A$39,G2159=账期!$A$40,G2159=账期!$A$41,G2159=账期!$A$42,G2159=账期!$A$43,G2159=账期!$A$44,G2159=账期!$A$45,G2159=账期!$A$46,G2159=账期!$A$48,G2159=账期!$A$50,G2159=账期!$A$51,G2159=账期!$A$52,G2159=账期!$A$53,G2159=账期!$A$54,G2159=账期!$A$56,G2159=账期!$A$57,G2159=账期!$A$58,G2159=账期!$A$59,G2159=账期!$A$60,G2159=账期!$A$61,G2159=账期!$A$62,G2159=账期!$A$63,G2159=账期!$A$64,G2159=账期!$A$66,G2159=账期!$A$67,G2159=账期!$A$68,G2159=账期!$A$70,G2159=账期!$A$71),30,IF(OR(G2159=账期!$A$74,G2159=账期!$A$77,G2159=账期!$A$76,G2159=账期!$A$79,G2159=账期!$A$80,G2159=账期!$A$81,G2159=账期!$A$83,G2159=账期!$A$85,G2159=账期!$A$87,G2159=账期!$A$89,G2159=账期!$A$91),60,IF(OR(G2159=账期!$A$93,G2159=账期!$A$94,G2159=账期!$A$95,G2159=账期!$A$96,G2159=账期!$A$98,G2159=账期!$A$99,G2159=账期!$A$101,G2159=账期!$A$102),90,0)))</f>
        <v>0</v>
      </c>
      <c r="AF2159" s="396"/>
      <c r="AG2159" s="384"/>
      <c r="AH2159" s="396" t="str">
        <f t="shared" si="341"/>
        <v/>
      </c>
    </row>
    <row r="2160" spans="1:34" ht="18" customHeight="1" x14ac:dyDescent="0.25">
      <c r="A2160" s="301" t="str">
        <f t="shared" si="336"/>
        <v/>
      </c>
      <c r="B2160" s="397"/>
      <c r="C2160" s="398"/>
      <c r="D2160" s="399"/>
      <c r="E2160" s="383" t="str">
        <f t="shared" si="339"/>
        <v>C</v>
      </c>
      <c r="F2160" s="383" t="str">
        <f t="shared" si="340"/>
        <v>C</v>
      </c>
      <c r="G2160" s="400"/>
      <c r="H2160" s="385" t="str">
        <f>IF(G2160="","",VLOOKUP(G2160,下拉数据源!J:K,2,0))</f>
        <v/>
      </c>
      <c r="I2160" s="385"/>
      <c r="J2160" s="385"/>
      <c r="K2160" s="386"/>
      <c r="L2160" s="401"/>
      <c r="M2160" s="384"/>
      <c r="N2160" s="384"/>
      <c r="O2160" s="384"/>
      <c r="P2160" s="386"/>
      <c r="Q2160" s="387"/>
      <c r="R2160" s="286"/>
      <c r="S2160" s="388">
        <f t="shared" si="337"/>
        <v>0</v>
      </c>
      <c r="T2160" s="389"/>
      <c r="U2160" s="389">
        <f t="shared" si="335"/>
        <v>0</v>
      </c>
      <c r="V2160" s="451"/>
      <c r="W2160" s="452"/>
      <c r="X2160" s="386"/>
      <c r="Y2160" s="390"/>
      <c r="Z2160" s="391"/>
      <c r="AA2160" s="392"/>
      <c r="AB2160" s="393"/>
      <c r="AC2160" s="394"/>
      <c r="AD2160" s="395">
        <f t="shared" si="338"/>
        <v>0</v>
      </c>
      <c r="AE2160" s="396">
        <f>IF(OR(G2160=账期!$A$18,G2160=账期!$A$20,G2160=账期!$A$22,G2160=账期!$A$24,G2160=账期!$A$25,G2160=账期!$A$27,G2160=账期!$A$26,G2160=账期!$A$28,G2160=账期!$A$30,G2160=账期!$A$32,G2160=账期!$A$34,G2160=账期!$A$35,G2160=账期!$A$37,G2160=账期!$A$39,G2160=账期!$A$40,G2160=账期!$A$41,G2160=账期!$A$42,G2160=账期!$A$43,G2160=账期!$A$44,G2160=账期!$A$45,G2160=账期!$A$46,G2160=账期!$A$48,G2160=账期!$A$50,G2160=账期!$A$51,G2160=账期!$A$52,G2160=账期!$A$53,G2160=账期!$A$54,G2160=账期!$A$56,G2160=账期!$A$57,G2160=账期!$A$58,G2160=账期!$A$59,G2160=账期!$A$60,G2160=账期!$A$61,G2160=账期!$A$62,G2160=账期!$A$63,G2160=账期!$A$64,G2160=账期!$A$66,G2160=账期!$A$67,G2160=账期!$A$68,G2160=账期!$A$70,G2160=账期!$A$71),30,IF(OR(G2160=账期!$A$74,G2160=账期!$A$77,G2160=账期!$A$76,G2160=账期!$A$79,G2160=账期!$A$80,G2160=账期!$A$81,G2160=账期!$A$83,G2160=账期!$A$85,G2160=账期!$A$87,G2160=账期!$A$89,G2160=账期!$A$91),60,IF(OR(G2160=账期!$A$93,G2160=账期!$A$94,G2160=账期!$A$95,G2160=账期!$A$96,G2160=账期!$A$98,G2160=账期!$A$99,G2160=账期!$A$101,G2160=账期!$A$102),90,0)))</f>
        <v>0</v>
      </c>
      <c r="AF2160" s="396"/>
      <c r="AG2160" s="384"/>
      <c r="AH2160" s="396" t="str">
        <f t="shared" si="341"/>
        <v/>
      </c>
    </row>
    <row r="2161" spans="1:34" ht="18" customHeight="1" x14ac:dyDescent="0.25">
      <c r="A2161" s="301" t="str">
        <f t="shared" si="336"/>
        <v/>
      </c>
      <c r="B2161" s="397"/>
      <c r="C2161" s="398"/>
      <c r="D2161" s="399"/>
      <c r="E2161" s="383" t="str">
        <f t="shared" si="339"/>
        <v>C</v>
      </c>
      <c r="F2161" s="383" t="str">
        <f t="shared" si="340"/>
        <v>C</v>
      </c>
      <c r="G2161" s="400"/>
      <c r="H2161" s="385" t="str">
        <f>IF(G2161="","",VLOOKUP(G2161,下拉数据源!J:K,2,0))</f>
        <v/>
      </c>
      <c r="I2161" s="385"/>
      <c r="J2161" s="385"/>
      <c r="K2161" s="386"/>
      <c r="L2161" s="401"/>
      <c r="M2161" s="384"/>
      <c r="N2161" s="384"/>
      <c r="O2161" s="384"/>
      <c r="P2161" s="386"/>
      <c r="Q2161" s="387"/>
      <c r="R2161" s="286"/>
      <c r="S2161" s="388">
        <f t="shared" si="337"/>
        <v>0</v>
      </c>
      <c r="T2161" s="389"/>
      <c r="U2161" s="389">
        <f t="shared" si="335"/>
        <v>0</v>
      </c>
      <c r="V2161" s="451"/>
      <c r="W2161" s="452"/>
      <c r="X2161" s="386"/>
      <c r="Y2161" s="390"/>
      <c r="Z2161" s="391"/>
      <c r="AA2161" s="392"/>
      <c r="AB2161" s="393"/>
      <c r="AC2161" s="394"/>
      <c r="AD2161" s="395">
        <f t="shared" si="338"/>
        <v>0</v>
      </c>
      <c r="AE2161" s="396">
        <f>IF(OR(G2161=账期!$A$18,G2161=账期!$A$20,G2161=账期!$A$22,G2161=账期!$A$24,G2161=账期!$A$25,G2161=账期!$A$27,G2161=账期!$A$26,G2161=账期!$A$28,G2161=账期!$A$30,G2161=账期!$A$32,G2161=账期!$A$34,G2161=账期!$A$35,G2161=账期!$A$37,G2161=账期!$A$39,G2161=账期!$A$40,G2161=账期!$A$41,G2161=账期!$A$42,G2161=账期!$A$43,G2161=账期!$A$44,G2161=账期!$A$45,G2161=账期!$A$46,G2161=账期!$A$48,G2161=账期!$A$50,G2161=账期!$A$51,G2161=账期!$A$52,G2161=账期!$A$53,G2161=账期!$A$54,G2161=账期!$A$56,G2161=账期!$A$57,G2161=账期!$A$58,G2161=账期!$A$59,G2161=账期!$A$60,G2161=账期!$A$61,G2161=账期!$A$62,G2161=账期!$A$63,G2161=账期!$A$64,G2161=账期!$A$66,G2161=账期!$A$67,G2161=账期!$A$68,G2161=账期!$A$70,G2161=账期!$A$71),30,IF(OR(G2161=账期!$A$74,G2161=账期!$A$77,G2161=账期!$A$76,G2161=账期!$A$79,G2161=账期!$A$80,G2161=账期!$A$81,G2161=账期!$A$83,G2161=账期!$A$85,G2161=账期!$A$87,G2161=账期!$A$89,G2161=账期!$A$91),60,IF(OR(G2161=账期!$A$93,G2161=账期!$A$94,G2161=账期!$A$95,G2161=账期!$A$96,G2161=账期!$A$98,G2161=账期!$A$99,G2161=账期!$A$101,G2161=账期!$A$102),90,0)))</f>
        <v>0</v>
      </c>
      <c r="AF2161" s="396"/>
      <c r="AG2161" s="384"/>
      <c r="AH2161" s="396" t="str">
        <f t="shared" si="341"/>
        <v/>
      </c>
    </row>
    <row r="2162" spans="1:34" ht="18" customHeight="1" x14ac:dyDescent="0.25">
      <c r="A2162" s="301" t="str">
        <f t="shared" si="336"/>
        <v/>
      </c>
      <c r="B2162" s="397"/>
      <c r="C2162" s="398"/>
      <c r="D2162" s="399"/>
      <c r="E2162" s="383" t="str">
        <f t="shared" si="339"/>
        <v>C</v>
      </c>
      <c r="F2162" s="383" t="str">
        <f t="shared" si="340"/>
        <v>C</v>
      </c>
      <c r="G2162" s="400"/>
      <c r="H2162" s="385" t="str">
        <f>IF(G2162="","",VLOOKUP(G2162,下拉数据源!J:K,2,0))</f>
        <v/>
      </c>
      <c r="I2162" s="385"/>
      <c r="J2162" s="385"/>
      <c r="K2162" s="386"/>
      <c r="L2162" s="401"/>
      <c r="M2162" s="384"/>
      <c r="N2162" s="384"/>
      <c r="O2162" s="384"/>
      <c r="P2162" s="386"/>
      <c r="Q2162" s="387"/>
      <c r="R2162" s="286"/>
      <c r="S2162" s="388">
        <f t="shared" si="337"/>
        <v>0</v>
      </c>
      <c r="T2162" s="389"/>
      <c r="U2162" s="389">
        <f t="shared" si="335"/>
        <v>0</v>
      </c>
      <c r="V2162" s="451"/>
      <c r="W2162" s="452"/>
      <c r="X2162" s="386"/>
      <c r="Y2162" s="390"/>
      <c r="Z2162" s="391"/>
      <c r="AA2162" s="392"/>
      <c r="AB2162" s="393"/>
      <c r="AC2162" s="394"/>
      <c r="AD2162" s="395">
        <f t="shared" si="338"/>
        <v>0</v>
      </c>
      <c r="AE2162" s="396">
        <f>IF(OR(G2162=账期!$A$18,G2162=账期!$A$20,G2162=账期!$A$22,G2162=账期!$A$24,G2162=账期!$A$25,G2162=账期!$A$27,G2162=账期!$A$26,G2162=账期!$A$28,G2162=账期!$A$30,G2162=账期!$A$32,G2162=账期!$A$34,G2162=账期!$A$35,G2162=账期!$A$37,G2162=账期!$A$39,G2162=账期!$A$40,G2162=账期!$A$41,G2162=账期!$A$42,G2162=账期!$A$43,G2162=账期!$A$44,G2162=账期!$A$45,G2162=账期!$A$46,G2162=账期!$A$48,G2162=账期!$A$50,G2162=账期!$A$51,G2162=账期!$A$52,G2162=账期!$A$53,G2162=账期!$A$54,G2162=账期!$A$56,G2162=账期!$A$57,G2162=账期!$A$58,G2162=账期!$A$59,G2162=账期!$A$60,G2162=账期!$A$61,G2162=账期!$A$62,G2162=账期!$A$63,G2162=账期!$A$64,G2162=账期!$A$66,G2162=账期!$A$67,G2162=账期!$A$68,G2162=账期!$A$70,G2162=账期!$A$71),30,IF(OR(G2162=账期!$A$74,G2162=账期!$A$77,G2162=账期!$A$76,G2162=账期!$A$79,G2162=账期!$A$80,G2162=账期!$A$81,G2162=账期!$A$83,G2162=账期!$A$85,G2162=账期!$A$87,G2162=账期!$A$89,G2162=账期!$A$91),60,IF(OR(G2162=账期!$A$93,G2162=账期!$A$94,G2162=账期!$A$95,G2162=账期!$A$96,G2162=账期!$A$98,G2162=账期!$A$99,G2162=账期!$A$101,G2162=账期!$A$102),90,0)))</f>
        <v>0</v>
      </c>
      <c r="AF2162" s="396"/>
      <c r="AG2162" s="384"/>
      <c r="AH2162" s="396" t="str">
        <f t="shared" si="341"/>
        <v/>
      </c>
    </row>
    <row r="2163" spans="1:34" ht="18" customHeight="1" x14ac:dyDescent="0.25">
      <c r="A2163" s="301" t="str">
        <f t="shared" si="336"/>
        <v/>
      </c>
      <c r="B2163" s="397"/>
      <c r="C2163" s="398"/>
      <c r="D2163" s="399"/>
      <c r="E2163" s="383" t="str">
        <f t="shared" si="339"/>
        <v>C</v>
      </c>
      <c r="F2163" s="383" t="str">
        <f t="shared" si="340"/>
        <v>C</v>
      </c>
      <c r="G2163" s="400"/>
      <c r="H2163" s="385" t="str">
        <f>IF(G2163="","",VLOOKUP(G2163,下拉数据源!J:K,2,0))</f>
        <v/>
      </c>
      <c r="I2163" s="385"/>
      <c r="J2163" s="385"/>
      <c r="K2163" s="386"/>
      <c r="L2163" s="401"/>
      <c r="M2163" s="384"/>
      <c r="N2163" s="384"/>
      <c r="O2163" s="384"/>
      <c r="P2163" s="386"/>
      <c r="Q2163" s="387"/>
      <c r="R2163" s="286"/>
      <c r="S2163" s="388">
        <f t="shared" si="337"/>
        <v>0</v>
      </c>
      <c r="T2163" s="389"/>
      <c r="U2163" s="389">
        <f t="shared" si="335"/>
        <v>0</v>
      </c>
      <c r="V2163" s="451"/>
      <c r="W2163" s="452"/>
      <c r="X2163" s="386"/>
      <c r="Y2163" s="390"/>
      <c r="Z2163" s="391"/>
      <c r="AA2163" s="392"/>
      <c r="AB2163" s="393"/>
      <c r="AC2163" s="394"/>
      <c r="AD2163" s="395">
        <f t="shared" si="338"/>
        <v>0</v>
      </c>
      <c r="AE2163" s="396">
        <f>IF(OR(G2163=账期!$A$18,G2163=账期!$A$20,G2163=账期!$A$22,G2163=账期!$A$24,G2163=账期!$A$25,G2163=账期!$A$27,G2163=账期!$A$26,G2163=账期!$A$28,G2163=账期!$A$30,G2163=账期!$A$32,G2163=账期!$A$34,G2163=账期!$A$35,G2163=账期!$A$37,G2163=账期!$A$39,G2163=账期!$A$40,G2163=账期!$A$41,G2163=账期!$A$42,G2163=账期!$A$43,G2163=账期!$A$44,G2163=账期!$A$45,G2163=账期!$A$46,G2163=账期!$A$48,G2163=账期!$A$50,G2163=账期!$A$51,G2163=账期!$A$52,G2163=账期!$A$53,G2163=账期!$A$54,G2163=账期!$A$56,G2163=账期!$A$57,G2163=账期!$A$58,G2163=账期!$A$59,G2163=账期!$A$60,G2163=账期!$A$61,G2163=账期!$A$62,G2163=账期!$A$63,G2163=账期!$A$64,G2163=账期!$A$66,G2163=账期!$A$67,G2163=账期!$A$68,G2163=账期!$A$70,G2163=账期!$A$71),30,IF(OR(G2163=账期!$A$74,G2163=账期!$A$77,G2163=账期!$A$76,G2163=账期!$A$79,G2163=账期!$A$80,G2163=账期!$A$81,G2163=账期!$A$83,G2163=账期!$A$85,G2163=账期!$A$87,G2163=账期!$A$89,G2163=账期!$A$91),60,IF(OR(G2163=账期!$A$93,G2163=账期!$A$94,G2163=账期!$A$95,G2163=账期!$A$96,G2163=账期!$A$98,G2163=账期!$A$99,G2163=账期!$A$101,G2163=账期!$A$102),90,0)))</f>
        <v>0</v>
      </c>
      <c r="AF2163" s="396"/>
      <c r="AG2163" s="384"/>
      <c r="AH2163" s="396" t="str">
        <f t="shared" si="341"/>
        <v/>
      </c>
    </row>
    <row r="2164" spans="1:34" ht="18" customHeight="1" x14ac:dyDescent="0.25">
      <c r="A2164" s="301" t="str">
        <f t="shared" si="336"/>
        <v/>
      </c>
      <c r="B2164" s="397"/>
      <c r="C2164" s="398"/>
      <c r="D2164" s="399"/>
      <c r="E2164" s="383" t="str">
        <f t="shared" si="339"/>
        <v>C</v>
      </c>
      <c r="F2164" s="383" t="str">
        <f t="shared" si="340"/>
        <v>C</v>
      </c>
      <c r="G2164" s="400"/>
      <c r="H2164" s="385" t="str">
        <f>IF(G2164="","",VLOOKUP(G2164,下拉数据源!J:K,2,0))</f>
        <v/>
      </c>
      <c r="I2164" s="385"/>
      <c r="J2164" s="385"/>
      <c r="K2164" s="386"/>
      <c r="L2164" s="401"/>
      <c r="M2164" s="384"/>
      <c r="N2164" s="384"/>
      <c r="O2164" s="384"/>
      <c r="P2164" s="386"/>
      <c r="Q2164" s="387"/>
      <c r="R2164" s="286"/>
      <c r="S2164" s="388">
        <f t="shared" si="337"/>
        <v>0</v>
      </c>
      <c r="T2164" s="389"/>
      <c r="U2164" s="389">
        <f t="shared" si="335"/>
        <v>0</v>
      </c>
      <c r="V2164" s="451"/>
      <c r="W2164" s="452"/>
      <c r="X2164" s="386"/>
      <c r="Y2164" s="390"/>
      <c r="Z2164" s="391"/>
      <c r="AA2164" s="392"/>
      <c r="AB2164" s="393"/>
      <c r="AC2164" s="394"/>
      <c r="AD2164" s="395">
        <f t="shared" si="338"/>
        <v>0</v>
      </c>
      <c r="AE2164" s="396">
        <f>IF(OR(G2164=账期!$A$18,G2164=账期!$A$20,G2164=账期!$A$22,G2164=账期!$A$24,G2164=账期!$A$25,G2164=账期!$A$27,G2164=账期!$A$26,G2164=账期!$A$28,G2164=账期!$A$30,G2164=账期!$A$32,G2164=账期!$A$34,G2164=账期!$A$35,G2164=账期!$A$37,G2164=账期!$A$39,G2164=账期!$A$40,G2164=账期!$A$41,G2164=账期!$A$42,G2164=账期!$A$43,G2164=账期!$A$44,G2164=账期!$A$45,G2164=账期!$A$46,G2164=账期!$A$48,G2164=账期!$A$50,G2164=账期!$A$51,G2164=账期!$A$52,G2164=账期!$A$53,G2164=账期!$A$54,G2164=账期!$A$56,G2164=账期!$A$57,G2164=账期!$A$58,G2164=账期!$A$59,G2164=账期!$A$60,G2164=账期!$A$61,G2164=账期!$A$62,G2164=账期!$A$63,G2164=账期!$A$64,G2164=账期!$A$66,G2164=账期!$A$67,G2164=账期!$A$68,G2164=账期!$A$70,G2164=账期!$A$71),30,IF(OR(G2164=账期!$A$74,G2164=账期!$A$77,G2164=账期!$A$76,G2164=账期!$A$79,G2164=账期!$A$80,G2164=账期!$A$81,G2164=账期!$A$83,G2164=账期!$A$85,G2164=账期!$A$87,G2164=账期!$A$89,G2164=账期!$A$91),60,IF(OR(G2164=账期!$A$93,G2164=账期!$A$94,G2164=账期!$A$95,G2164=账期!$A$96,G2164=账期!$A$98,G2164=账期!$A$99,G2164=账期!$A$101,G2164=账期!$A$102),90,0)))</f>
        <v>0</v>
      </c>
      <c r="AF2164" s="396"/>
      <c r="AG2164" s="384"/>
      <c r="AH2164" s="396" t="str">
        <f t="shared" si="341"/>
        <v/>
      </c>
    </row>
    <row r="2165" spans="1:34" ht="18" customHeight="1" x14ac:dyDescent="0.25">
      <c r="A2165" s="301" t="str">
        <f t="shared" si="336"/>
        <v/>
      </c>
      <c r="B2165" s="397"/>
      <c r="C2165" s="398"/>
      <c r="D2165" s="399"/>
      <c r="E2165" s="383" t="str">
        <f t="shared" si="339"/>
        <v>C</v>
      </c>
      <c r="F2165" s="383" t="str">
        <f t="shared" si="340"/>
        <v>C</v>
      </c>
      <c r="G2165" s="400"/>
      <c r="H2165" s="385" t="str">
        <f>IF(G2165="","",VLOOKUP(G2165,下拉数据源!J:K,2,0))</f>
        <v/>
      </c>
      <c r="I2165" s="385"/>
      <c r="J2165" s="385"/>
      <c r="K2165" s="386"/>
      <c r="L2165" s="401"/>
      <c r="M2165" s="384"/>
      <c r="N2165" s="384"/>
      <c r="O2165" s="384"/>
      <c r="P2165" s="386"/>
      <c r="Q2165" s="387"/>
      <c r="R2165" s="286"/>
      <c r="S2165" s="388">
        <f t="shared" si="337"/>
        <v>0</v>
      </c>
      <c r="T2165" s="389"/>
      <c r="U2165" s="389">
        <f t="shared" si="335"/>
        <v>0</v>
      </c>
      <c r="V2165" s="451"/>
      <c r="W2165" s="452"/>
      <c r="X2165" s="386"/>
      <c r="Y2165" s="390"/>
      <c r="Z2165" s="391"/>
      <c r="AA2165" s="392"/>
      <c r="AB2165" s="393"/>
      <c r="AC2165" s="394"/>
      <c r="AD2165" s="395">
        <f t="shared" si="338"/>
        <v>0</v>
      </c>
      <c r="AE2165" s="396">
        <f>IF(OR(G2165=账期!$A$18,G2165=账期!$A$20,G2165=账期!$A$22,G2165=账期!$A$24,G2165=账期!$A$25,G2165=账期!$A$27,G2165=账期!$A$26,G2165=账期!$A$28,G2165=账期!$A$30,G2165=账期!$A$32,G2165=账期!$A$34,G2165=账期!$A$35,G2165=账期!$A$37,G2165=账期!$A$39,G2165=账期!$A$40,G2165=账期!$A$41,G2165=账期!$A$42,G2165=账期!$A$43,G2165=账期!$A$44,G2165=账期!$A$45,G2165=账期!$A$46,G2165=账期!$A$48,G2165=账期!$A$50,G2165=账期!$A$51,G2165=账期!$A$52,G2165=账期!$A$53,G2165=账期!$A$54,G2165=账期!$A$56,G2165=账期!$A$57,G2165=账期!$A$58,G2165=账期!$A$59,G2165=账期!$A$60,G2165=账期!$A$61,G2165=账期!$A$62,G2165=账期!$A$63,G2165=账期!$A$64,G2165=账期!$A$66,G2165=账期!$A$67,G2165=账期!$A$68,G2165=账期!$A$70,G2165=账期!$A$71),30,IF(OR(G2165=账期!$A$74,G2165=账期!$A$77,G2165=账期!$A$76,G2165=账期!$A$79,G2165=账期!$A$80,G2165=账期!$A$81,G2165=账期!$A$83,G2165=账期!$A$85,G2165=账期!$A$87,G2165=账期!$A$89,G2165=账期!$A$91),60,IF(OR(G2165=账期!$A$93,G2165=账期!$A$94,G2165=账期!$A$95,G2165=账期!$A$96,G2165=账期!$A$98,G2165=账期!$A$99,G2165=账期!$A$101,G2165=账期!$A$102),90,0)))</f>
        <v>0</v>
      </c>
      <c r="AF2165" s="396"/>
      <c r="AG2165" s="384"/>
      <c r="AH2165" s="396" t="str">
        <f t="shared" si="341"/>
        <v/>
      </c>
    </row>
    <row r="2166" spans="1:34" ht="18" customHeight="1" x14ac:dyDescent="0.25">
      <c r="A2166" s="301" t="str">
        <f t="shared" si="336"/>
        <v/>
      </c>
      <c r="B2166" s="397"/>
      <c r="C2166" s="398"/>
      <c r="D2166" s="399"/>
      <c r="E2166" s="383" t="str">
        <f t="shared" si="339"/>
        <v>C</v>
      </c>
      <c r="F2166" s="383" t="str">
        <f t="shared" si="340"/>
        <v>C</v>
      </c>
      <c r="G2166" s="400"/>
      <c r="H2166" s="385" t="str">
        <f>IF(G2166="","",VLOOKUP(G2166,下拉数据源!J:K,2,0))</f>
        <v/>
      </c>
      <c r="I2166" s="385"/>
      <c r="J2166" s="385"/>
      <c r="K2166" s="386"/>
      <c r="L2166" s="401"/>
      <c r="M2166" s="384"/>
      <c r="N2166" s="384"/>
      <c r="O2166" s="384"/>
      <c r="P2166" s="386"/>
      <c r="Q2166" s="387"/>
      <c r="R2166" s="286"/>
      <c r="S2166" s="388">
        <f t="shared" si="337"/>
        <v>0</v>
      </c>
      <c r="T2166" s="389"/>
      <c r="U2166" s="389">
        <f t="shared" si="335"/>
        <v>0</v>
      </c>
      <c r="V2166" s="451"/>
      <c r="W2166" s="452"/>
      <c r="X2166" s="386"/>
      <c r="Y2166" s="390"/>
      <c r="Z2166" s="391"/>
      <c r="AA2166" s="392"/>
      <c r="AB2166" s="393"/>
      <c r="AC2166" s="394"/>
      <c r="AD2166" s="395">
        <f t="shared" si="338"/>
        <v>0</v>
      </c>
      <c r="AE2166" s="396">
        <f>IF(OR(G2166=账期!$A$18,G2166=账期!$A$20,G2166=账期!$A$22,G2166=账期!$A$24,G2166=账期!$A$25,G2166=账期!$A$27,G2166=账期!$A$26,G2166=账期!$A$28,G2166=账期!$A$30,G2166=账期!$A$32,G2166=账期!$A$34,G2166=账期!$A$35,G2166=账期!$A$37,G2166=账期!$A$39,G2166=账期!$A$40,G2166=账期!$A$41,G2166=账期!$A$42,G2166=账期!$A$43,G2166=账期!$A$44,G2166=账期!$A$45,G2166=账期!$A$46,G2166=账期!$A$48,G2166=账期!$A$50,G2166=账期!$A$51,G2166=账期!$A$52,G2166=账期!$A$53,G2166=账期!$A$54,G2166=账期!$A$56,G2166=账期!$A$57,G2166=账期!$A$58,G2166=账期!$A$59,G2166=账期!$A$60,G2166=账期!$A$61,G2166=账期!$A$62,G2166=账期!$A$63,G2166=账期!$A$64,G2166=账期!$A$66,G2166=账期!$A$67,G2166=账期!$A$68,G2166=账期!$A$70,G2166=账期!$A$71),30,IF(OR(G2166=账期!$A$74,G2166=账期!$A$77,G2166=账期!$A$76,G2166=账期!$A$79,G2166=账期!$A$80,G2166=账期!$A$81,G2166=账期!$A$83,G2166=账期!$A$85,G2166=账期!$A$87,G2166=账期!$A$89,G2166=账期!$A$91),60,IF(OR(G2166=账期!$A$93,G2166=账期!$A$94,G2166=账期!$A$95,G2166=账期!$A$96,G2166=账期!$A$98,G2166=账期!$A$99,G2166=账期!$A$101,G2166=账期!$A$102),90,0)))</f>
        <v>0</v>
      </c>
      <c r="AF2166" s="396"/>
      <c r="AG2166" s="384"/>
      <c r="AH2166" s="396" t="str">
        <f t="shared" si="341"/>
        <v/>
      </c>
    </row>
    <row r="2167" spans="1:34" ht="18" customHeight="1" x14ac:dyDescent="0.25">
      <c r="A2167" s="301" t="str">
        <f t="shared" si="336"/>
        <v/>
      </c>
      <c r="B2167" s="397"/>
      <c r="C2167" s="398"/>
      <c r="D2167" s="399"/>
      <c r="E2167" s="383" t="str">
        <f t="shared" si="339"/>
        <v>C</v>
      </c>
      <c r="F2167" s="383" t="str">
        <f t="shared" si="340"/>
        <v>C</v>
      </c>
      <c r="G2167" s="400"/>
      <c r="H2167" s="385" t="str">
        <f>IF(G2167="","",VLOOKUP(G2167,下拉数据源!J:K,2,0))</f>
        <v/>
      </c>
      <c r="I2167" s="385"/>
      <c r="J2167" s="385"/>
      <c r="K2167" s="386"/>
      <c r="L2167" s="401"/>
      <c r="M2167" s="384"/>
      <c r="N2167" s="384"/>
      <c r="O2167" s="384"/>
      <c r="P2167" s="386"/>
      <c r="Q2167" s="387"/>
      <c r="R2167" s="286"/>
      <c r="S2167" s="388">
        <f t="shared" si="337"/>
        <v>0</v>
      </c>
      <c r="T2167" s="389"/>
      <c r="U2167" s="389">
        <f t="shared" si="335"/>
        <v>0</v>
      </c>
      <c r="V2167" s="451"/>
      <c r="W2167" s="452"/>
      <c r="X2167" s="386"/>
      <c r="Y2167" s="390"/>
      <c r="Z2167" s="391"/>
      <c r="AA2167" s="392"/>
      <c r="AB2167" s="393"/>
      <c r="AC2167" s="394"/>
      <c r="AD2167" s="395">
        <f t="shared" si="338"/>
        <v>0</v>
      </c>
      <c r="AE2167" s="396">
        <f>IF(OR(G2167=账期!$A$18,G2167=账期!$A$20,G2167=账期!$A$22,G2167=账期!$A$24,G2167=账期!$A$25,G2167=账期!$A$27,G2167=账期!$A$26,G2167=账期!$A$28,G2167=账期!$A$30,G2167=账期!$A$32,G2167=账期!$A$34,G2167=账期!$A$35,G2167=账期!$A$37,G2167=账期!$A$39,G2167=账期!$A$40,G2167=账期!$A$41,G2167=账期!$A$42,G2167=账期!$A$43,G2167=账期!$A$44,G2167=账期!$A$45,G2167=账期!$A$46,G2167=账期!$A$48,G2167=账期!$A$50,G2167=账期!$A$51,G2167=账期!$A$52,G2167=账期!$A$53,G2167=账期!$A$54,G2167=账期!$A$56,G2167=账期!$A$57,G2167=账期!$A$58,G2167=账期!$A$59,G2167=账期!$A$60,G2167=账期!$A$61,G2167=账期!$A$62,G2167=账期!$A$63,G2167=账期!$A$64,G2167=账期!$A$66,G2167=账期!$A$67,G2167=账期!$A$68,G2167=账期!$A$70,G2167=账期!$A$71),30,IF(OR(G2167=账期!$A$74,G2167=账期!$A$77,G2167=账期!$A$76,G2167=账期!$A$79,G2167=账期!$A$80,G2167=账期!$A$81,G2167=账期!$A$83,G2167=账期!$A$85,G2167=账期!$A$87,G2167=账期!$A$89,G2167=账期!$A$91),60,IF(OR(G2167=账期!$A$93,G2167=账期!$A$94,G2167=账期!$A$95,G2167=账期!$A$96,G2167=账期!$A$98,G2167=账期!$A$99,G2167=账期!$A$101,G2167=账期!$A$102),90,0)))</f>
        <v>0</v>
      </c>
      <c r="AF2167" s="396"/>
      <c r="AG2167" s="384"/>
      <c r="AH2167" s="396" t="str">
        <f t="shared" si="341"/>
        <v/>
      </c>
    </row>
    <row r="2168" spans="1:34" ht="18" customHeight="1" x14ac:dyDescent="0.25">
      <c r="A2168" s="301" t="str">
        <f t="shared" si="336"/>
        <v/>
      </c>
      <c r="B2168" s="397"/>
      <c r="C2168" s="398"/>
      <c r="D2168" s="399"/>
      <c r="E2168" s="383" t="str">
        <f t="shared" si="339"/>
        <v>C</v>
      </c>
      <c r="F2168" s="383" t="str">
        <f t="shared" si="340"/>
        <v>C</v>
      </c>
      <c r="G2168" s="400"/>
      <c r="H2168" s="385" t="str">
        <f>IF(G2168="","",VLOOKUP(G2168,下拉数据源!J:K,2,0))</f>
        <v/>
      </c>
      <c r="I2168" s="385"/>
      <c r="J2168" s="385"/>
      <c r="K2168" s="386"/>
      <c r="L2168" s="401"/>
      <c r="M2168" s="384"/>
      <c r="N2168" s="384"/>
      <c r="O2168" s="384"/>
      <c r="P2168" s="386"/>
      <c r="Q2168" s="387"/>
      <c r="R2168" s="286"/>
      <c r="S2168" s="388">
        <f t="shared" si="337"/>
        <v>0</v>
      </c>
      <c r="T2168" s="389"/>
      <c r="U2168" s="389">
        <f t="shared" si="335"/>
        <v>0</v>
      </c>
      <c r="V2168" s="451"/>
      <c r="W2168" s="452"/>
      <c r="X2168" s="386"/>
      <c r="Y2168" s="390"/>
      <c r="Z2168" s="391"/>
      <c r="AA2168" s="392"/>
      <c r="AB2168" s="393"/>
      <c r="AC2168" s="394"/>
      <c r="AD2168" s="395">
        <f t="shared" si="338"/>
        <v>0</v>
      </c>
      <c r="AE2168" s="396">
        <f>IF(OR(G2168=账期!$A$18,G2168=账期!$A$20,G2168=账期!$A$22,G2168=账期!$A$24,G2168=账期!$A$25,G2168=账期!$A$27,G2168=账期!$A$26,G2168=账期!$A$28,G2168=账期!$A$30,G2168=账期!$A$32,G2168=账期!$A$34,G2168=账期!$A$35,G2168=账期!$A$37,G2168=账期!$A$39,G2168=账期!$A$40,G2168=账期!$A$41,G2168=账期!$A$42,G2168=账期!$A$43,G2168=账期!$A$44,G2168=账期!$A$45,G2168=账期!$A$46,G2168=账期!$A$48,G2168=账期!$A$50,G2168=账期!$A$51,G2168=账期!$A$52,G2168=账期!$A$53,G2168=账期!$A$54,G2168=账期!$A$56,G2168=账期!$A$57,G2168=账期!$A$58,G2168=账期!$A$59,G2168=账期!$A$60,G2168=账期!$A$61,G2168=账期!$A$62,G2168=账期!$A$63,G2168=账期!$A$64,G2168=账期!$A$66,G2168=账期!$A$67,G2168=账期!$A$68,G2168=账期!$A$70,G2168=账期!$A$71),30,IF(OR(G2168=账期!$A$74,G2168=账期!$A$77,G2168=账期!$A$76,G2168=账期!$A$79,G2168=账期!$A$80,G2168=账期!$A$81,G2168=账期!$A$83,G2168=账期!$A$85,G2168=账期!$A$87,G2168=账期!$A$89,G2168=账期!$A$91),60,IF(OR(G2168=账期!$A$93,G2168=账期!$A$94,G2168=账期!$A$95,G2168=账期!$A$96,G2168=账期!$A$98,G2168=账期!$A$99,G2168=账期!$A$101,G2168=账期!$A$102),90,0)))</f>
        <v>0</v>
      </c>
      <c r="AF2168" s="396"/>
      <c r="AG2168" s="384"/>
      <c r="AH2168" s="396" t="str">
        <f t="shared" si="341"/>
        <v/>
      </c>
    </row>
    <row r="2169" spans="1:34" ht="18" customHeight="1" x14ac:dyDescent="0.25">
      <c r="A2169" s="301" t="str">
        <f t="shared" si="336"/>
        <v/>
      </c>
      <c r="B2169" s="397"/>
      <c r="C2169" s="398"/>
      <c r="D2169" s="399"/>
      <c r="E2169" s="383" t="str">
        <f t="shared" si="339"/>
        <v>C</v>
      </c>
      <c r="F2169" s="383" t="str">
        <f t="shared" si="340"/>
        <v>C</v>
      </c>
      <c r="G2169" s="400"/>
      <c r="H2169" s="385" t="str">
        <f>IF(G2169="","",VLOOKUP(G2169,下拉数据源!J:K,2,0))</f>
        <v/>
      </c>
      <c r="I2169" s="385"/>
      <c r="J2169" s="385"/>
      <c r="K2169" s="386"/>
      <c r="L2169" s="401"/>
      <c r="M2169" s="384"/>
      <c r="N2169" s="384"/>
      <c r="O2169" s="384"/>
      <c r="P2169" s="386"/>
      <c r="Q2169" s="387"/>
      <c r="R2169" s="286"/>
      <c r="S2169" s="388">
        <f t="shared" si="337"/>
        <v>0</v>
      </c>
      <c r="T2169" s="389"/>
      <c r="U2169" s="389">
        <f t="shared" si="335"/>
        <v>0</v>
      </c>
      <c r="V2169" s="451"/>
      <c r="W2169" s="452"/>
      <c r="X2169" s="386"/>
      <c r="Y2169" s="390"/>
      <c r="Z2169" s="391"/>
      <c r="AA2169" s="392"/>
      <c r="AB2169" s="393"/>
      <c r="AC2169" s="394"/>
      <c r="AD2169" s="395">
        <f t="shared" si="338"/>
        <v>0</v>
      </c>
      <c r="AE2169" s="396">
        <f>IF(OR(G2169=账期!$A$18,G2169=账期!$A$20,G2169=账期!$A$22,G2169=账期!$A$24,G2169=账期!$A$25,G2169=账期!$A$27,G2169=账期!$A$26,G2169=账期!$A$28,G2169=账期!$A$30,G2169=账期!$A$32,G2169=账期!$A$34,G2169=账期!$A$35,G2169=账期!$A$37,G2169=账期!$A$39,G2169=账期!$A$40,G2169=账期!$A$41,G2169=账期!$A$42,G2169=账期!$A$43,G2169=账期!$A$44,G2169=账期!$A$45,G2169=账期!$A$46,G2169=账期!$A$48,G2169=账期!$A$50,G2169=账期!$A$51,G2169=账期!$A$52,G2169=账期!$A$53,G2169=账期!$A$54,G2169=账期!$A$56,G2169=账期!$A$57,G2169=账期!$A$58,G2169=账期!$A$59,G2169=账期!$A$60,G2169=账期!$A$61,G2169=账期!$A$62,G2169=账期!$A$63,G2169=账期!$A$64,G2169=账期!$A$66,G2169=账期!$A$67,G2169=账期!$A$68,G2169=账期!$A$70,G2169=账期!$A$71),30,IF(OR(G2169=账期!$A$74,G2169=账期!$A$77,G2169=账期!$A$76,G2169=账期!$A$79,G2169=账期!$A$80,G2169=账期!$A$81,G2169=账期!$A$83,G2169=账期!$A$85,G2169=账期!$A$87,G2169=账期!$A$89,G2169=账期!$A$91),60,IF(OR(G2169=账期!$A$93,G2169=账期!$A$94,G2169=账期!$A$95,G2169=账期!$A$96,G2169=账期!$A$98,G2169=账期!$A$99,G2169=账期!$A$101,G2169=账期!$A$102),90,0)))</f>
        <v>0</v>
      </c>
      <c r="AF2169" s="396"/>
      <c r="AG2169" s="384"/>
      <c r="AH2169" s="396" t="str">
        <f t="shared" si="341"/>
        <v/>
      </c>
    </row>
    <row r="2170" spans="1:34" ht="18" customHeight="1" x14ac:dyDescent="0.25">
      <c r="A2170" s="301" t="str">
        <f t="shared" si="336"/>
        <v/>
      </c>
      <c r="B2170" s="397"/>
      <c r="C2170" s="398"/>
      <c r="D2170" s="399"/>
      <c r="E2170" s="383" t="str">
        <f t="shared" si="339"/>
        <v>C</v>
      </c>
      <c r="F2170" s="383" t="str">
        <f t="shared" si="340"/>
        <v>C</v>
      </c>
      <c r="G2170" s="400"/>
      <c r="H2170" s="385" t="str">
        <f>IF(G2170="","",VLOOKUP(G2170,下拉数据源!J:K,2,0))</f>
        <v/>
      </c>
      <c r="I2170" s="385"/>
      <c r="J2170" s="385"/>
      <c r="K2170" s="386"/>
      <c r="L2170" s="401"/>
      <c r="M2170" s="384"/>
      <c r="N2170" s="384"/>
      <c r="O2170" s="384"/>
      <c r="P2170" s="386"/>
      <c r="Q2170" s="387"/>
      <c r="R2170" s="286"/>
      <c r="S2170" s="388">
        <f t="shared" si="337"/>
        <v>0</v>
      </c>
      <c r="T2170" s="389"/>
      <c r="U2170" s="389">
        <f t="shared" ref="U2170:U2233" si="342">S2170-T2170</f>
        <v>0</v>
      </c>
      <c r="V2170" s="451"/>
      <c r="W2170" s="452"/>
      <c r="X2170" s="386"/>
      <c r="Y2170" s="390"/>
      <c r="Z2170" s="391"/>
      <c r="AA2170" s="392"/>
      <c r="AB2170" s="393"/>
      <c r="AC2170" s="394"/>
      <c r="AD2170" s="395">
        <f t="shared" si="338"/>
        <v>0</v>
      </c>
      <c r="AE2170" s="396">
        <f>IF(OR(G2170=账期!$A$18,G2170=账期!$A$20,G2170=账期!$A$22,G2170=账期!$A$24,G2170=账期!$A$25,G2170=账期!$A$27,G2170=账期!$A$26,G2170=账期!$A$28,G2170=账期!$A$30,G2170=账期!$A$32,G2170=账期!$A$34,G2170=账期!$A$35,G2170=账期!$A$37,G2170=账期!$A$39,G2170=账期!$A$40,G2170=账期!$A$41,G2170=账期!$A$42,G2170=账期!$A$43,G2170=账期!$A$44,G2170=账期!$A$45,G2170=账期!$A$46,G2170=账期!$A$48,G2170=账期!$A$50,G2170=账期!$A$51,G2170=账期!$A$52,G2170=账期!$A$53,G2170=账期!$A$54,G2170=账期!$A$56,G2170=账期!$A$57,G2170=账期!$A$58,G2170=账期!$A$59,G2170=账期!$A$60,G2170=账期!$A$61,G2170=账期!$A$62,G2170=账期!$A$63,G2170=账期!$A$64,G2170=账期!$A$66,G2170=账期!$A$67,G2170=账期!$A$68,G2170=账期!$A$70,G2170=账期!$A$71),30,IF(OR(G2170=账期!$A$74,G2170=账期!$A$77,G2170=账期!$A$76,G2170=账期!$A$79,G2170=账期!$A$80,G2170=账期!$A$81,G2170=账期!$A$83,G2170=账期!$A$85,G2170=账期!$A$87,G2170=账期!$A$89,G2170=账期!$A$91),60,IF(OR(G2170=账期!$A$93,G2170=账期!$A$94,G2170=账期!$A$95,G2170=账期!$A$96,G2170=账期!$A$98,G2170=账期!$A$99,G2170=账期!$A$101,G2170=账期!$A$102),90,0)))</f>
        <v>0</v>
      </c>
      <c r="AF2170" s="396"/>
      <c r="AG2170" s="384"/>
      <c r="AH2170" s="396" t="str">
        <f t="shared" si="341"/>
        <v/>
      </c>
    </row>
    <row r="2171" spans="1:34" ht="18" customHeight="1" x14ac:dyDescent="0.25">
      <c r="A2171" s="301" t="str">
        <f t="shared" si="336"/>
        <v/>
      </c>
      <c r="B2171" s="397"/>
      <c r="C2171" s="398"/>
      <c r="D2171" s="399"/>
      <c r="E2171" s="383" t="str">
        <f t="shared" si="339"/>
        <v>C</v>
      </c>
      <c r="F2171" s="383" t="str">
        <f t="shared" si="340"/>
        <v>C</v>
      </c>
      <c r="G2171" s="400"/>
      <c r="H2171" s="385" t="str">
        <f>IF(G2171="","",VLOOKUP(G2171,下拉数据源!J:K,2,0))</f>
        <v/>
      </c>
      <c r="I2171" s="385"/>
      <c r="J2171" s="385"/>
      <c r="K2171" s="386"/>
      <c r="L2171" s="401"/>
      <c r="M2171" s="384"/>
      <c r="N2171" s="384"/>
      <c r="O2171" s="384"/>
      <c r="P2171" s="386"/>
      <c r="Q2171" s="387"/>
      <c r="R2171" s="286"/>
      <c r="S2171" s="388">
        <f t="shared" si="337"/>
        <v>0</v>
      </c>
      <c r="T2171" s="389"/>
      <c r="U2171" s="389">
        <f t="shared" si="342"/>
        <v>0</v>
      </c>
      <c r="V2171" s="451"/>
      <c r="W2171" s="452"/>
      <c r="X2171" s="386"/>
      <c r="Y2171" s="390"/>
      <c r="Z2171" s="391"/>
      <c r="AA2171" s="392"/>
      <c r="AB2171" s="393"/>
      <c r="AC2171" s="394"/>
      <c r="AD2171" s="395">
        <f t="shared" si="338"/>
        <v>0</v>
      </c>
      <c r="AE2171" s="396">
        <f>IF(OR(G2171=账期!$A$18,G2171=账期!$A$20,G2171=账期!$A$22,G2171=账期!$A$24,G2171=账期!$A$25,G2171=账期!$A$27,G2171=账期!$A$26,G2171=账期!$A$28,G2171=账期!$A$30,G2171=账期!$A$32,G2171=账期!$A$34,G2171=账期!$A$35,G2171=账期!$A$37,G2171=账期!$A$39,G2171=账期!$A$40,G2171=账期!$A$41,G2171=账期!$A$42,G2171=账期!$A$43,G2171=账期!$A$44,G2171=账期!$A$45,G2171=账期!$A$46,G2171=账期!$A$48,G2171=账期!$A$50,G2171=账期!$A$51,G2171=账期!$A$52,G2171=账期!$A$53,G2171=账期!$A$54,G2171=账期!$A$56,G2171=账期!$A$57,G2171=账期!$A$58,G2171=账期!$A$59,G2171=账期!$A$60,G2171=账期!$A$61,G2171=账期!$A$62,G2171=账期!$A$63,G2171=账期!$A$64,G2171=账期!$A$66,G2171=账期!$A$67,G2171=账期!$A$68,G2171=账期!$A$70,G2171=账期!$A$71),30,IF(OR(G2171=账期!$A$74,G2171=账期!$A$77,G2171=账期!$A$76,G2171=账期!$A$79,G2171=账期!$A$80,G2171=账期!$A$81,G2171=账期!$A$83,G2171=账期!$A$85,G2171=账期!$A$87,G2171=账期!$A$89,G2171=账期!$A$91),60,IF(OR(G2171=账期!$A$93,G2171=账期!$A$94,G2171=账期!$A$95,G2171=账期!$A$96,G2171=账期!$A$98,G2171=账期!$A$99,G2171=账期!$A$101,G2171=账期!$A$102),90,0)))</f>
        <v>0</v>
      </c>
      <c r="AF2171" s="396"/>
      <c r="AG2171" s="384"/>
      <c r="AH2171" s="396" t="str">
        <f t="shared" si="341"/>
        <v/>
      </c>
    </row>
    <row r="2172" spans="1:34" ht="18" customHeight="1" x14ac:dyDescent="0.25">
      <c r="A2172" s="301" t="str">
        <f t="shared" si="336"/>
        <v/>
      </c>
      <c r="B2172" s="397"/>
      <c r="C2172" s="398"/>
      <c r="D2172" s="399"/>
      <c r="E2172" s="383" t="str">
        <f t="shared" si="339"/>
        <v>C</v>
      </c>
      <c r="F2172" s="383" t="str">
        <f t="shared" si="340"/>
        <v>C</v>
      </c>
      <c r="G2172" s="400"/>
      <c r="H2172" s="385" t="str">
        <f>IF(G2172="","",VLOOKUP(G2172,下拉数据源!J:K,2,0))</f>
        <v/>
      </c>
      <c r="I2172" s="385"/>
      <c r="J2172" s="385"/>
      <c r="K2172" s="386"/>
      <c r="L2172" s="401"/>
      <c r="M2172" s="384"/>
      <c r="N2172" s="384"/>
      <c r="O2172" s="384"/>
      <c r="P2172" s="386"/>
      <c r="Q2172" s="387"/>
      <c r="R2172" s="286"/>
      <c r="S2172" s="388">
        <f t="shared" si="337"/>
        <v>0</v>
      </c>
      <c r="T2172" s="389"/>
      <c r="U2172" s="389">
        <f t="shared" si="342"/>
        <v>0</v>
      </c>
      <c r="V2172" s="451"/>
      <c r="W2172" s="452"/>
      <c r="X2172" s="386"/>
      <c r="Y2172" s="390"/>
      <c r="Z2172" s="391"/>
      <c r="AA2172" s="392"/>
      <c r="AB2172" s="393"/>
      <c r="AC2172" s="394"/>
      <c r="AD2172" s="395">
        <f t="shared" si="338"/>
        <v>0</v>
      </c>
      <c r="AE2172" s="396">
        <f>IF(OR(G2172=账期!$A$18,G2172=账期!$A$20,G2172=账期!$A$22,G2172=账期!$A$24,G2172=账期!$A$25,G2172=账期!$A$27,G2172=账期!$A$26,G2172=账期!$A$28,G2172=账期!$A$30,G2172=账期!$A$32,G2172=账期!$A$34,G2172=账期!$A$35,G2172=账期!$A$37,G2172=账期!$A$39,G2172=账期!$A$40,G2172=账期!$A$41,G2172=账期!$A$42,G2172=账期!$A$43,G2172=账期!$A$44,G2172=账期!$A$45,G2172=账期!$A$46,G2172=账期!$A$48,G2172=账期!$A$50,G2172=账期!$A$51,G2172=账期!$A$52,G2172=账期!$A$53,G2172=账期!$A$54,G2172=账期!$A$56,G2172=账期!$A$57,G2172=账期!$A$58,G2172=账期!$A$59,G2172=账期!$A$60,G2172=账期!$A$61,G2172=账期!$A$62,G2172=账期!$A$63,G2172=账期!$A$64,G2172=账期!$A$66,G2172=账期!$A$67,G2172=账期!$A$68,G2172=账期!$A$70,G2172=账期!$A$71),30,IF(OR(G2172=账期!$A$74,G2172=账期!$A$77,G2172=账期!$A$76,G2172=账期!$A$79,G2172=账期!$A$80,G2172=账期!$A$81,G2172=账期!$A$83,G2172=账期!$A$85,G2172=账期!$A$87,G2172=账期!$A$89,G2172=账期!$A$91),60,IF(OR(G2172=账期!$A$93,G2172=账期!$A$94,G2172=账期!$A$95,G2172=账期!$A$96,G2172=账期!$A$98,G2172=账期!$A$99,G2172=账期!$A$101,G2172=账期!$A$102),90,0)))</f>
        <v>0</v>
      </c>
      <c r="AF2172" s="396"/>
      <c r="AG2172" s="384"/>
      <c r="AH2172" s="396" t="str">
        <f t="shared" si="341"/>
        <v/>
      </c>
    </row>
    <row r="2173" spans="1:34" ht="18" customHeight="1" x14ac:dyDescent="0.25">
      <c r="A2173" s="301" t="str">
        <f t="shared" ref="A2173:A2236" si="343">IF(V2173="","",TEXT(V2173,"yyyy年m月"))</f>
        <v/>
      </c>
      <c r="B2173" s="397"/>
      <c r="C2173" s="398"/>
      <c r="D2173" s="399"/>
      <c r="E2173" s="383" t="str">
        <f t="shared" si="339"/>
        <v>C</v>
      </c>
      <c r="F2173" s="383" t="str">
        <f t="shared" si="340"/>
        <v>C</v>
      </c>
      <c r="G2173" s="400"/>
      <c r="H2173" s="385" t="str">
        <f>IF(G2173="","",VLOOKUP(G2173,下拉数据源!J:K,2,0))</f>
        <v/>
      </c>
      <c r="I2173" s="385"/>
      <c r="J2173" s="385"/>
      <c r="K2173" s="386"/>
      <c r="L2173" s="401"/>
      <c r="M2173" s="384"/>
      <c r="N2173" s="384"/>
      <c r="O2173" s="384"/>
      <c r="P2173" s="386"/>
      <c r="Q2173" s="387"/>
      <c r="R2173" s="286"/>
      <c r="S2173" s="388">
        <f t="shared" si="337"/>
        <v>0</v>
      </c>
      <c r="T2173" s="389"/>
      <c r="U2173" s="389">
        <f t="shared" si="342"/>
        <v>0</v>
      </c>
      <c r="V2173" s="451"/>
      <c r="W2173" s="452"/>
      <c r="X2173" s="386"/>
      <c r="Y2173" s="390"/>
      <c r="Z2173" s="391"/>
      <c r="AA2173" s="392"/>
      <c r="AB2173" s="393"/>
      <c r="AC2173" s="394"/>
      <c r="AD2173" s="395">
        <f t="shared" si="338"/>
        <v>0</v>
      </c>
      <c r="AE2173" s="396">
        <f>IF(OR(G2173=账期!$A$18,G2173=账期!$A$20,G2173=账期!$A$22,G2173=账期!$A$24,G2173=账期!$A$25,G2173=账期!$A$27,G2173=账期!$A$26,G2173=账期!$A$28,G2173=账期!$A$30,G2173=账期!$A$32,G2173=账期!$A$34,G2173=账期!$A$35,G2173=账期!$A$37,G2173=账期!$A$39,G2173=账期!$A$40,G2173=账期!$A$41,G2173=账期!$A$42,G2173=账期!$A$43,G2173=账期!$A$44,G2173=账期!$A$45,G2173=账期!$A$46,G2173=账期!$A$48,G2173=账期!$A$50,G2173=账期!$A$51,G2173=账期!$A$52,G2173=账期!$A$53,G2173=账期!$A$54,G2173=账期!$A$56,G2173=账期!$A$57,G2173=账期!$A$58,G2173=账期!$A$59,G2173=账期!$A$60,G2173=账期!$A$61,G2173=账期!$A$62,G2173=账期!$A$63,G2173=账期!$A$64,G2173=账期!$A$66,G2173=账期!$A$67,G2173=账期!$A$68,G2173=账期!$A$70,G2173=账期!$A$71),30,IF(OR(G2173=账期!$A$74,G2173=账期!$A$77,G2173=账期!$A$76,G2173=账期!$A$79,G2173=账期!$A$80,G2173=账期!$A$81,G2173=账期!$A$83,G2173=账期!$A$85,G2173=账期!$A$87,G2173=账期!$A$89,G2173=账期!$A$91),60,IF(OR(G2173=账期!$A$93,G2173=账期!$A$94,G2173=账期!$A$95,G2173=账期!$A$96,G2173=账期!$A$98,G2173=账期!$A$99,G2173=账期!$A$101,G2173=账期!$A$102),90,0)))</f>
        <v>0</v>
      </c>
      <c r="AF2173" s="396"/>
      <c r="AG2173" s="384"/>
      <c r="AH2173" s="396" t="str">
        <f t="shared" si="341"/>
        <v/>
      </c>
    </row>
    <row r="2174" spans="1:34" ht="18" customHeight="1" x14ac:dyDescent="0.25">
      <c r="A2174" s="301" t="str">
        <f t="shared" si="343"/>
        <v/>
      </c>
      <c r="B2174" s="397"/>
      <c r="C2174" s="398"/>
      <c r="D2174" s="399"/>
      <c r="E2174" s="383" t="str">
        <f t="shared" si="339"/>
        <v>C</v>
      </c>
      <c r="F2174" s="383" t="str">
        <f t="shared" si="340"/>
        <v>C</v>
      </c>
      <c r="G2174" s="400"/>
      <c r="H2174" s="385" t="str">
        <f>IF(G2174="","",VLOOKUP(G2174,下拉数据源!J:K,2,0))</f>
        <v/>
      </c>
      <c r="I2174" s="385"/>
      <c r="J2174" s="385"/>
      <c r="K2174" s="386"/>
      <c r="L2174" s="401"/>
      <c r="M2174" s="384"/>
      <c r="N2174" s="384"/>
      <c r="O2174" s="384"/>
      <c r="P2174" s="386"/>
      <c r="Q2174" s="387"/>
      <c r="R2174" s="286"/>
      <c r="S2174" s="388">
        <f t="shared" si="337"/>
        <v>0</v>
      </c>
      <c r="T2174" s="389"/>
      <c r="U2174" s="389">
        <f t="shared" si="342"/>
        <v>0</v>
      </c>
      <c r="V2174" s="451"/>
      <c r="W2174" s="452"/>
      <c r="X2174" s="386"/>
      <c r="Y2174" s="390"/>
      <c r="Z2174" s="391"/>
      <c r="AA2174" s="392"/>
      <c r="AB2174" s="393"/>
      <c r="AC2174" s="394"/>
      <c r="AD2174" s="395">
        <f t="shared" si="338"/>
        <v>0</v>
      </c>
      <c r="AE2174" s="396">
        <f>IF(OR(G2174=账期!$A$18,G2174=账期!$A$20,G2174=账期!$A$22,G2174=账期!$A$24,G2174=账期!$A$25,G2174=账期!$A$27,G2174=账期!$A$26,G2174=账期!$A$28,G2174=账期!$A$30,G2174=账期!$A$32,G2174=账期!$A$34,G2174=账期!$A$35,G2174=账期!$A$37,G2174=账期!$A$39,G2174=账期!$A$40,G2174=账期!$A$41,G2174=账期!$A$42,G2174=账期!$A$43,G2174=账期!$A$44,G2174=账期!$A$45,G2174=账期!$A$46,G2174=账期!$A$48,G2174=账期!$A$50,G2174=账期!$A$51,G2174=账期!$A$52,G2174=账期!$A$53,G2174=账期!$A$54,G2174=账期!$A$56,G2174=账期!$A$57,G2174=账期!$A$58,G2174=账期!$A$59,G2174=账期!$A$60,G2174=账期!$A$61,G2174=账期!$A$62,G2174=账期!$A$63,G2174=账期!$A$64,G2174=账期!$A$66,G2174=账期!$A$67,G2174=账期!$A$68,G2174=账期!$A$70,G2174=账期!$A$71),30,IF(OR(G2174=账期!$A$74,G2174=账期!$A$77,G2174=账期!$A$76,G2174=账期!$A$79,G2174=账期!$A$80,G2174=账期!$A$81,G2174=账期!$A$83,G2174=账期!$A$85,G2174=账期!$A$87,G2174=账期!$A$89,G2174=账期!$A$91),60,IF(OR(G2174=账期!$A$93,G2174=账期!$A$94,G2174=账期!$A$95,G2174=账期!$A$96,G2174=账期!$A$98,G2174=账期!$A$99,G2174=账期!$A$101,G2174=账期!$A$102),90,0)))</f>
        <v>0</v>
      </c>
      <c r="AF2174" s="396"/>
      <c r="AG2174" s="384"/>
      <c r="AH2174" s="396" t="str">
        <f t="shared" si="341"/>
        <v/>
      </c>
    </row>
    <row r="2175" spans="1:34" ht="18" customHeight="1" x14ac:dyDescent="0.25">
      <c r="A2175" s="301" t="str">
        <f t="shared" si="343"/>
        <v/>
      </c>
      <c r="B2175" s="397"/>
      <c r="C2175" s="398"/>
      <c r="D2175" s="399"/>
      <c r="E2175" s="383" t="str">
        <f t="shared" si="339"/>
        <v>C</v>
      </c>
      <c r="F2175" s="383" t="str">
        <f t="shared" si="340"/>
        <v>C</v>
      </c>
      <c r="G2175" s="400"/>
      <c r="H2175" s="385" t="str">
        <f>IF(G2175="","",VLOOKUP(G2175,下拉数据源!J:K,2,0))</f>
        <v/>
      </c>
      <c r="I2175" s="385"/>
      <c r="J2175" s="385"/>
      <c r="K2175" s="386"/>
      <c r="L2175" s="401"/>
      <c r="M2175" s="384"/>
      <c r="N2175" s="384"/>
      <c r="O2175" s="384"/>
      <c r="P2175" s="386"/>
      <c r="Q2175" s="387"/>
      <c r="R2175" s="286"/>
      <c r="S2175" s="388">
        <f t="shared" ref="S2175:S2238" si="344">Q2175*R2175</f>
        <v>0</v>
      </c>
      <c r="T2175" s="389"/>
      <c r="U2175" s="389">
        <f t="shared" si="342"/>
        <v>0</v>
      </c>
      <c r="V2175" s="451"/>
      <c r="W2175" s="452"/>
      <c r="X2175" s="386"/>
      <c r="Y2175" s="390"/>
      <c r="Z2175" s="391"/>
      <c r="AA2175" s="392"/>
      <c r="AB2175" s="393"/>
      <c r="AC2175" s="394"/>
      <c r="AD2175" s="395">
        <f t="shared" si="338"/>
        <v>0</v>
      </c>
      <c r="AE2175" s="396">
        <f>IF(OR(G2175=账期!$A$18,G2175=账期!$A$20,G2175=账期!$A$22,G2175=账期!$A$24,G2175=账期!$A$25,G2175=账期!$A$27,G2175=账期!$A$26,G2175=账期!$A$28,G2175=账期!$A$30,G2175=账期!$A$32,G2175=账期!$A$34,G2175=账期!$A$35,G2175=账期!$A$37,G2175=账期!$A$39,G2175=账期!$A$40,G2175=账期!$A$41,G2175=账期!$A$42,G2175=账期!$A$43,G2175=账期!$A$44,G2175=账期!$A$45,G2175=账期!$A$46,G2175=账期!$A$48,G2175=账期!$A$50,G2175=账期!$A$51,G2175=账期!$A$52,G2175=账期!$A$53,G2175=账期!$A$54,G2175=账期!$A$56,G2175=账期!$A$57,G2175=账期!$A$58,G2175=账期!$A$59,G2175=账期!$A$60,G2175=账期!$A$61,G2175=账期!$A$62,G2175=账期!$A$63,G2175=账期!$A$64,G2175=账期!$A$66,G2175=账期!$A$67,G2175=账期!$A$68,G2175=账期!$A$70,G2175=账期!$A$71),30,IF(OR(G2175=账期!$A$74,G2175=账期!$A$77,G2175=账期!$A$76,G2175=账期!$A$79,G2175=账期!$A$80,G2175=账期!$A$81,G2175=账期!$A$83,G2175=账期!$A$85,G2175=账期!$A$87,G2175=账期!$A$89,G2175=账期!$A$91),60,IF(OR(G2175=账期!$A$93,G2175=账期!$A$94,G2175=账期!$A$95,G2175=账期!$A$96,G2175=账期!$A$98,G2175=账期!$A$99,G2175=账期!$A$101,G2175=账期!$A$102),90,0)))</f>
        <v>0</v>
      </c>
      <c r="AF2175" s="396"/>
      <c r="AG2175" s="384"/>
      <c r="AH2175" s="396" t="str">
        <f t="shared" si="341"/>
        <v/>
      </c>
    </row>
    <row r="2176" spans="1:34" ht="18" customHeight="1" x14ac:dyDescent="0.25">
      <c r="A2176" s="301" t="str">
        <f t="shared" si="343"/>
        <v/>
      </c>
      <c r="B2176" s="397"/>
      <c r="C2176" s="398"/>
      <c r="D2176" s="399"/>
      <c r="E2176" s="383" t="str">
        <f t="shared" si="339"/>
        <v>C</v>
      </c>
      <c r="F2176" s="383" t="str">
        <f t="shared" si="340"/>
        <v>C</v>
      </c>
      <c r="G2176" s="400"/>
      <c r="H2176" s="385" t="str">
        <f>IF(G2176="","",VLOOKUP(G2176,下拉数据源!J:K,2,0))</f>
        <v/>
      </c>
      <c r="I2176" s="385"/>
      <c r="J2176" s="385"/>
      <c r="K2176" s="386"/>
      <c r="L2176" s="401"/>
      <c r="M2176" s="384"/>
      <c r="N2176" s="384"/>
      <c r="O2176" s="384"/>
      <c r="P2176" s="386"/>
      <c r="Q2176" s="387"/>
      <c r="R2176" s="286"/>
      <c r="S2176" s="388">
        <f t="shared" si="344"/>
        <v>0</v>
      </c>
      <c r="T2176" s="389"/>
      <c r="U2176" s="389">
        <f t="shared" si="342"/>
        <v>0</v>
      </c>
      <c r="V2176" s="451"/>
      <c r="W2176" s="452"/>
      <c r="X2176" s="386"/>
      <c r="Y2176" s="390"/>
      <c r="Z2176" s="391"/>
      <c r="AA2176" s="392"/>
      <c r="AB2176" s="393"/>
      <c r="AC2176" s="394"/>
      <c r="AD2176" s="395">
        <f t="shared" ref="AD2176:AD2239" si="345">IF(AE2176&gt;0,(DATE(YEAR(AC2176),MONTH(AC2176)+1,1)-1)+AE2176,AC2176)</f>
        <v>0</v>
      </c>
      <c r="AE2176" s="396">
        <f>IF(OR(G2176=账期!$A$18,G2176=账期!$A$20,G2176=账期!$A$22,G2176=账期!$A$24,G2176=账期!$A$25,G2176=账期!$A$27,G2176=账期!$A$26,G2176=账期!$A$28,G2176=账期!$A$30,G2176=账期!$A$32,G2176=账期!$A$34,G2176=账期!$A$35,G2176=账期!$A$37,G2176=账期!$A$39,G2176=账期!$A$40,G2176=账期!$A$41,G2176=账期!$A$42,G2176=账期!$A$43,G2176=账期!$A$44,G2176=账期!$A$45,G2176=账期!$A$46,G2176=账期!$A$48,G2176=账期!$A$50,G2176=账期!$A$51,G2176=账期!$A$52,G2176=账期!$A$53,G2176=账期!$A$54,G2176=账期!$A$56,G2176=账期!$A$57,G2176=账期!$A$58,G2176=账期!$A$59,G2176=账期!$A$60,G2176=账期!$A$61,G2176=账期!$A$62,G2176=账期!$A$63,G2176=账期!$A$64,G2176=账期!$A$66,G2176=账期!$A$67,G2176=账期!$A$68,G2176=账期!$A$70,G2176=账期!$A$71),30,IF(OR(G2176=账期!$A$74,G2176=账期!$A$77,G2176=账期!$A$76,G2176=账期!$A$79,G2176=账期!$A$80,G2176=账期!$A$81,G2176=账期!$A$83,G2176=账期!$A$85,G2176=账期!$A$87,G2176=账期!$A$89,G2176=账期!$A$91),60,IF(OR(G2176=账期!$A$93,G2176=账期!$A$94,G2176=账期!$A$95,G2176=账期!$A$96,G2176=账期!$A$98,G2176=账期!$A$99,G2176=账期!$A$101,G2176=账期!$A$102),90,0)))</f>
        <v>0</v>
      </c>
      <c r="AF2176" s="396"/>
      <c r="AG2176" s="384"/>
      <c r="AH2176" s="396" t="str">
        <f t="shared" si="341"/>
        <v/>
      </c>
    </row>
    <row r="2177" spans="1:34" ht="18" customHeight="1" x14ac:dyDescent="0.25">
      <c r="A2177" s="301" t="str">
        <f t="shared" si="343"/>
        <v/>
      </c>
      <c r="B2177" s="397"/>
      <c r="C2177" s="398"/>
      <c r="D2177" s="399"/>
      <c r="E2177" s="383" t="str">
        <f t="shared" si="339"/>
        <v>C</v>
      </c>
      <c r="F2177" s="383" t="str">
        <f t="shared" si="340"/>
        <v>C</v>
      </c>
      <c r="G2177" s="400"/>
      <c r="H2177" s="385" t="str">
        <f>IF(G2177="","",VLOOKUP(G2177,下拉数据源!J:K,2,0))</f>
        <v/>
      </c>
      <c r="I2177" s="385"/>
      <c r="J2177" s="385"/>
      <c r="K2177" s="386"/>
      <c r="L2177" s="401"/>
      <c r="M2177" s="384"/>
      <c r="N2177" s="384"/>
      <c r="O2177" s="384"/>
      <c r="P2177" s="386"/>
      <c r="Q2177" s="387"/>
      <c r="R2177" s="286"/>
      <c r="S2177" s="388">
        <f t="shared" si="344"/>
        <v>0</v>
      </c>
      <c r="T2177" s="389"/>
      <c r="U2177" s="389">
        <f t="shared" si="342"/>
        <v>0</v>
      </c>
      <c r="V2177" s="451"/>
      <c r="W2177" s="452"/>
      <c r="X2177" s="386"/>
      <c r="Y2177" s="390"/>
      <c r="Z2177" s="391"/>
      <c r="AA2177" s="392"/>
      <c r="AB2177" s="393"/>
      <c r="AC2177" s="394"/>
      <c r="AD2177" s="395">
        <f t="shared" si="345"/>
        <v>0</v>
      </c>
      <c r="AE2177" s="396">
        <f>IF(OR(G2177=账期!$A$18,G2177=账期!$A$20,G2177=账期!$A$22,G2177=账期!$A$24,G2177=账期!$A$25,G2177=账期!$A$27,G2177=账期!$A$26,G2177=账期!$A$28,G2177=账期!$A$30,G2177=账期!$A$32,G2177=账期!$A$34,G2177=账期!$A$35,G2177=账期!$A$37,G2177=账期!$A$39,G2177=账期!$A$40,G2177=账期!$A$41,G2177=账期!$A$42,G2177=账期!$A$43,G2177=账期!$A$44,G2177=账期!$A$45,G2177=账期!$A$46,G2177=账期!$A$48,G2177=账期!$A$50,G2177=账期!$A$51,G2177=账期!$A$52,G2177=账期!$A$53,G2177=账期!$A$54,G2177=账期!$A$56,G2177=账期!$A$57,G2177=账期!$A$58,G2177=账期!$A$59,G2177=账期!$A$60,G2177=账期!$A$61,G2177=账期!$A$62,G2177=账期!$A$63,G2177=账期!$A$64,G2177=账期!$A$66,G2177=账期!$A$67,G2177=账期!$A$68,G2177=账期!$A$70,G2177=账期!$A$71),30,IF(OR(G2177=账期!$A$74,G2177=账期!$A$77,G2177=账期!$A$76,G2177=账期!$A$79,G2177=账期!$A$80,G2177=账期!$A$81,G2177=账期!$A$83,G2177=账期!$A$85,G2177=账期!$A$87,G2177=账期!$A$89,G2177=账期!$A$91),60,IF(OR(G2177=账期!$A$93,G2177=账期!$A$94,G2177=账期!$A$95,G2177=账期!$A$96,G2177=账期!$A$98,G2177=账期!$A$99,G2177=账期!$A$101,G2177=账期!$A$102),90,0)))</f>
        <v>0</v>
      </c>
      <c r="AF2177" s="396"/>
      <c r="AG2177" s="384"/>
      <c r="AH2177" s="396" t="str">
        <f t="shared" si="341"/>
        <v/>
      </c>
    </row>
    <row r="2178" spans="1:34" ht="18" customHeight="1" x14ac:dyDescent="0.25">
      <c r="A2178" s="301" t="str">
        <f t="shared" si="343"/>
        <v/>
      </c>
      <c r="B2178" s="397"/>
      <c r="C2178" s="398"/>
      <c r="D2178" s="399"/>
      <c r="E2178" s="383" t="str">
        <f t="shared" si="339"/>
        <v>C</v>
      </c>
      <c r="F2178" s="383" t="str">
        <f t="shared" si="340"/>
        <v>C</v>
      </c>
      <c r="G2178" s="400"/>
      <c r="H2178" s="385" t="str">
        <f>IF(G2178="","",VLOOKUP(G2178,下拉数据源!J:K,2,0))</f>
        <v/>
      </c>
      <c r="I2178" s="385"/>
      <c r="J2178" s="385"/>
      <c r="K2178" s="386"/>
      <c r="L2178" s="401"/>
      <c r="M2178" s="384"/>
      <c r="N2178" s="384"/>
      <c r="O2178" s="384"/>
      <c r="P2178" s="386"/>
      <c r="Q2178" s="387"/>
      <c r="R2178" s="286"/>
      <c r="S2178" s="388">
        <f t="shared" si="344"/>
        <v>0</v>
      </c>
      <c r="T2178" s="389"/>
      <c r="U2178" s="389">
        <f t="shared" si="342"/>
        <v>0</v>
      </c>
      <c r="V2178" s="451"/>
      <c r="W2178" s="452"/>
      <c r="X2178" s="386"/>
      <c r="Y2178" s="390"/>
      <c r="Z2178" s="391"/>
      <c r="AA2178" s="392"/>
      <c r="AB2178" s="393"/>
      <c r="AC2178" s="394"/>
      <c r="AD2178" s="395">
        <f t="shared" si="345"/>
        <v>0</v>
      </c>
      <c r="AE2178" s="396">
        <f>IF(OR(G2178=账期!$A$18,G2178=账期!$A$20,G2178=账期!$A$22,G2178=账期!$A$24,G2178=账期!$A$25,G2178=账期!$A$27,G2178=账期!$A$26,G2178=账期!$A$28,G2178=账期!$A$30,G2178=账期!$A$32,G2178=账期!$A$34,G2178=账期!$A$35,G2178=账期!$A$37,G2178=账期!$A$39,G2178=账期!$A$40,G2178=账期!$A$41,G2178=账期!$A$42,G2178=账期!$A$43,G2178=账期!$A$44,G2178=账期!$A$45,G2178=账期!$A$46,G2178=账期!$A$48,G2178=账期!$A$50,G2178=账期!$A$51,G2178=账期!$A$52,G2178=账期!$A$53,G2178=账期!$A$54,G2178=账期!$A$56,G2178=账期!$A$57,G2178=账期!$A$58,G2178=账期!$A$59,G2178=账期!$A$60,G2178=账期!$A$61,G2178=账期!$A$62,G2178=账期!$A$63,G2178=账期!$A$64,G2178=账期!$A$66,G2178=账期!$A$67,G2178=账期!$A$68,G2178=账期!$A$70,G2178=账期!$A$71),30,IF(OR(G2178=账期!$A$74,G2178=账期!$A$77,G2178=账期!$A$76,G2178=账期!$A$79,G2178=账期!$A$80,G2178=账期!$A$81,G2178=账期!$A$83,G2178=账期!$A$85,G2178=账期!$A$87,G2178=账期!$A$89,G2178=账期!$A$91),60,IF(OR(G2178=账期!$A$93,G2178=账期!$A$94,G2178=账期!$A$95,G2178=账期!$A$96,G2178=账期!$A$98,G2178=账期!$A$99,G2178=账期!$A$101,G2178=账期!$A$102),90,0)))</f>
        <v>0</v>
      </c>
      <c r="AF2178" s="396"/>
      <c r="AG2178" s="384"/>
      <c r="AH2178" s="396" t="str">
        <f t="shared" si="341"/>
        <v/>
      </c>
    </row>
    <row r="2179" spans="1:34" ht="18" customHeight="1" x14ac:dyDescent="0.25">
      <c r="A2179" s="301" t="str">
        <f t="shared" si="343"/>
        <v/>
      </c>
      <c r="B2179" s="397"/>
      <c r="C2179" s="398"/>
      <c r="D2179" s="399"/>
      <c r="E2179" s="383" t="str">
        <f t="shared" si="339"/>
        <v>C</v>
      </c>
      <c r="F2179" s="383" t="str">
        <f t="shared" si="340"/>
        <v>C</v>
      </c>
      <c r="G2179" s="400"/>
      <c r="H2179" s="385" t="str">
        <f>IF(G2179="","",VLOOKUP(G2179,下拉数据源!J:K,2,0))</f>
        <v/>
      </c>
      <c r="I2179" s="385"/>
      <c r="J2179" s="385"/>
      <c r="K2179" s="386"/>
      <c r="L2179" s="401"/>
      <c r="M2179" s="384"/>
      <c r="N2179" s="384"/>
      <c r="O2179" s="384"/>
      <c r="P2179" s="386"/>
      <c r="Q2179" s="387"/>
      <c r="R2179" s="286"/>
      <c r="S2179" s="388">
        <f t="shared" si="344"/>
        <v>0</v>
      </c>
      <c r="T2179" s="389"/>
      <c r="U2179" s="389">
        <f t="shared" si="342"/>
        <v>0</v>
      </c>
      <c r="V2179" s="451"/>
      <c r="W2179" s="452"/>
      <c r="X2179" s="386"/>
      <c r="Y2179" s="390"/>
      <c r="Z2179" s="391"/>
      <c r="AA2179" s="392"/>
      <c r="AB2179" s="393"/>
      <c r="AC2179" s="394"/>
      <c r="AD2179" s="395">
        <f t="shared" si="345"/>
        <v>0</v>
      </c>
      <c r="AE2179" s="396">
        <f>IF(OR(G2179=账期!$A$18,G2179=账期!$A$20,G2179=账期!$A$22,G2179=账期!$A$24,G2179=账期!$A$25,G2179=账期!$A$27,G2179=账期!$A$26,G2179=账期!$A$28,G2179=账期!$A$30,G2179=账期!$A$32,G2179=账期!$A$34,G2179=账期!$A$35,G2179=账期!$A$37,G2179=账期!$A$39,G2179=账期!$A$40,G2179=账期!$A$41,G2179=账期!$A$42,G2179=账期!$A$43,G2179=账期!$A$44,G2179=账期!$A$45,G2179=账期!$A$46,G2179=账期!$A$48,G2179=账期!$A$50,G2179=账期!$A$51,G2179=账期!$A$52,G2179=账期!$A$53,G2179=账期!$A$54,G2179=账期!$A$56,G2179=账期!$A$57,G2179=账期!$A$58,G2179=账期!$A$59,G2179=账期!$A$60,G2179=账期!$A$61,G2179=账期!$A$62,G2179=账期!$A$63,G2179=账期!$A$64,G2179=账期!$A$66,G2179=账期!$A$67,G2179=账期!$A$68,G2179=账期!$A$70,G2179=账期!$A$71),30,IF(OR(G2179=账期!$A$74,G2179=账期!$A$77,G2179=账期!$A$76,G2179=账期!$A$79,G2179=账期!$A$80,G2179=账期!$A$81,G2179=账期!$A$83,G2179=账期!$A$85,G2179=账期!$A$87,G2179=账期!$A$89,G2179=账期!$A$91),60,IF(OR(G2179=账期!$A$93,G2179=账期!$A$94,G2179=账期!$A$95,G2179=账期!$A$96,G2179=账期!$A$98,G2179=账期!$A$99,G2179=账期!$A$101,G2179=账期!$A$102),90,0)))</f>
        <v>0</v>
      </c>
      <c r="AF2179" s="396"/>
      <c r="AG2179" s="384"/>
      <c r="AH2179" s="396" t="str">
        <f t="shared" si="341"/>
        <v/>
      </c>
    </row>
    <row r="2180" spans="1:34" ht="18" customHeight="1" x14ac:dyDescent="0.25">
      <c r="A2180" s="301" t="str">
        <f t="shared" si="343"/>
        <v/>
      </c>
      <c r="B2180" s="397"/>
      <c r="C2180" s="398"/>
      <c r="D2180" s="399"/>
      <c r="E2180" s="383" t="str">
        <f t="shared" si="339"/>
        <v>C</v>
      </c>
      <c r="F2180" s="383" t="str">
        <f t="shared" si="340"/>
        <v>C</v>
      </c>
      <c r="G2180" s="400"/>
      <c r="H2180" s="385" t="str">
        <f>IF(G2180="","",VLOOKUP(G2180,下拉数据源!J:K,2,0))</f>
        <v/>
      </c>
      <c r="I2180" s="385"/>
      <c r="J2180" s="385"/>
      <c r="K2180" s="386"/>
      <c r="L2180" s="401"/>
      <c r="M2180" s="384"/>
      <c r="N2180" s="384"/>
      <c r="O2180" s="384"/>
      <c r="P2180" s="386"/>
      <c r="Q2180" s="387"/>
      <c r="R2180" s="286"/>
      <c r="S2180" s="388">
        <f t="shared" si="344"/>
        <v>0</v>
      </c>
      <c r="T2180" s="389"/>
      <c r="U2180" s="389">
        <f t="shared" si="342"/>
        <v>0</v>
      </c>
      <c r="V2180" s="451"/>
      <c r="W2180" s="452"/>
      <c r="X2180" s="386"/>
      <c r="Y2180" s="390"/>
      <c r="Z2180" s="391"/>
      <c r="AA2180" s="392"/>
      <c r="AB2180" s="393"/>
      <c r="AC2180" s="394"/>
      <c r="AD2180" s="395">
        <f t="shared" si="345"/>
        <v>0</v>
      </c>
      <c r="AE2180" s="396">
        <f>IF(OR(G2180=账期!$A$18,G2180=账期!$A$20,G2180=账期!$A$22,G2180=账期!$A$24,G2180=账期!$A$25,G2180=账期!$A$27,G2180=账期!$A$26,G2180=账期!$A$28,G2180=账期!$A$30,G2180=账期!$A$32,G2180=账期!$A$34,G2180=账期!$A$35,G2180=账期!$A$37,G2180=账期!$A$39,G2180=账期!$A$40,G2180=账期!$A$41,G2180=账期!$A$42,G2180=账期!$A$43,G2180=账期!$A$44,G2180=账期!$A$45,G2180=账期!$A$46,G2180=账期!$A$48,G2180=账期!$A$50,G2180=账期!$A$51,G2180=账期!$A$52,G2180=账期!$A$53,G2180=账期!$A$54,G2180=账期!$A$56,G2180=账期!$A$57,G2180=账期!$A$58,G2180=账期!$A$59,G2180=账期!$A$60,G2180=账期!$A$61,G2180=账期!$A$62,G2180=账期!$A$63,G2180=账期!$A$64,G2180=账期!$A$66,G2180=账期!$A$67,G2180=账期!$A$68,G2180=账期!$A$70,G2180=账期!$A$71),30,IF(OR(G2180=账期!$A$74,G2180=账期!$A$77,G2180=账期!$A$76,G2180=账期!$A$79,G2180=账期!$A$80,G2180=账期!$A$81,G2180=账期!$A$83,G2180=账期!$A$85,G2180=账期!$A$87,G2180=账期!$A$89,G2180=账期!$A$91),60,IF(OR(G2180=账期!$A$93,G2180=账期!$A$94,G2180=账期!$A$95,G2180=账期!$A$96,G2180=账期!$A$98,G2180=账期!$A$99,G2180=账期!$A$101,G2180=账期!$A$102),90,0)))</f>
        <v>0</v>
      </c>
      <c r="AF2180" s="396"/>
      <c r="AG2180" s="384"/>
      <c r="AH2180" s="396" t="str">
        <f t="shared" si="341"/>
        <v/>
      </c>
    </row>
    <row r="2181" spans="1:34" ht="18" customHeight="1" x14ac:dyDescent="0.25">
      <c r="A2181" s="301" t="str">
        <f t="shared" si="343"/>
        <v/>
      </c>
      <c r="B2181" s="397"/>
      <c r="C2181" s="398"/>
      <c r="D2181" s="399"/>
      <c r="E2181" s="383" t="str">
        <f t="shared" si="339"/>
        <v>C</v>
      </c>
      <c r="F2181" s="383" t="str">
        <f t="shared" si="340"/>
        <v>C</v>
      </c>
      <c r="G2181" s="400"/>
      <c r="H2181" s="385" t="str">
        <f>IF(G2181="","",VLOOKUP(G2181,下拉数据源!J:K,2,0))</f>
        <v/>
      </c>
      <c r="I2181" s="385"/>
      <c r="J2181" s="385"/>
      <c r="K2181" s="386"/>
      <c r="L2181" s="401"/>
      <c r="M2181" s="384"/>
      <c r="N2181" s="384"/>
      <c r="O2181" s="384"/>
      <c r="P2181" s="386"/>
      <c r="Q2181" s="387"/>
      <c r="R2181" s="286"/>
      <c r="S2181" s="388">
        <f t="shared" si="344"/>
        <v>0</v>
      </c>
      <c r="T2181" s="389"/>
      <c r="U2181" s="389">
        <f t="shared" si="342"/>
        <v>0</v>
      </c>
      <c r="V2181" s="451"/>
      <c r="W2181" s="452"/>
      <c r="X2181" s="386"/>
      <c r="Y2181" s="390"/>
      <c r="Z2181" s="391"/>
      <c r="AA2181" s="392"/>
      <c r="AB2181" s="393"/>
      <c r="AC2181" s="394"/>
      <c r="AD2181" s="395">
        <f t="shared" si="345"/>
        <v>0</v>
      </c>
      <c r="AE2181" s="396">
        <f>IF(OR(G2181=账期!$A$18,G2181=账期!$A$20,G2181=账期!$A$22,G2181=账期!$A$24,G2181=账期!$A$25,G2181=账期!$A$27,G2181=账期!$A$26,G2181=账期!$A$28,G2181=账期!$A$30,G2181=账期!$A$32,G2181=账期!$A$34,G2181=账期!$A$35,G2181=账期!$A$37,G2181=账期!$A$39,G2181=账期!$A$40,G2181=账期!$A$41,G2181=账期!$A$42,G2181=账期!$A$43,G2181=账期!$A$44,G2181=账期!$A$45,G2181=账期!$A$46,G2181=账期!$A$48,G2181=账期!$A$50,G2181=账期!$A$51,G2181=账期!$A$52,G2181=账期!$A$53,G2181=账期!$A$54,G2181=账期!$A$56,G2181=账期!$A$57,G2181=账期!$A$58,G2181=账期!$A$59,G2181=账期!$A$60,G2181=账期!$A$61,G2181=账期!$A$62,G2181=账期!$A$63,G2181=账期!$A$64,G2181=账期!$A$66,G2181=账期!$A$67,G2181=账期!$A$68,G2181=账期!$A$70,G2181=账期!$A$71),30,IF(OR(G2181=账期!$A$74,G2181=账期!$A$77,G2181=账期!$A$76,G2181=账期!$A$79,G2181=账期!$A$80,G2181=账期!$A$81,G2181=账期!$A$83,G2181=账期!$A$85,G2181=账期!$A$87,G2181=账期!$A$89,G2181=账期!$A$91),60,IF(OR(G2181=账期!$A$93,G2181=账期!$A$94,G2181=账期!$A$95,G2181=账期!$A$96,G2181=账期!$A$98,G2181=账期!$A$99,G2181=账期!$A$101,G2181=账期!$A$102),90,0)))</f>
        <v>0</v>
      </c>
      <c r="AF2181" s="396"/>
      <c r="AG2181" s="384"/>
      <c r="AH2181" s="396" t="str">
        <f t="shared" si="341"/>
        <v/>
      </c>
    </row>
    <row r="2182" spans="1:34" ht="18" customHeight="1" x14ac:dyDescent="0.25">
      <c r="A2182" s="301" t="str">
        <f t="shared" si="343"/>
        <v/>
      </c>
      <c r="B2182" s="397"/>
      <c r="C2182" s="398"/>
      <c r="D2182" s="399"/>
      <c r="E2182" s="383" t="str">
        <f t="shared" si="339"/>
        <v>C</v>
      </c>
      <c r="F2182" s="383" t="str">
        <f t="shared" si="340"/>
        <v>C</v>
      </c>
      <c r="G2182" s="400"/>
      <c r="H2182" s="385" t="str">
        <f>IF(G2182="","",VLOOKUP(G2182,下拉数据源!J:K,2,0))</f>
        <v/>
      </c>
      <c r="I2182" s="385"/>
      <c r="J2182" s="385"/>
      <c r="K2182" s="386"/>
      <c r="L2182" s="401"/>
      <c r="M2182" s="384"/>
      <c r="N2182" s="384"/>
      <c r="O2182" s="384"/>
      <c r="P2182" s="386"/>
      <c r="Q2182" s="387"/>
      <c r="R2182" s="286"/>
      <c r="S2182" s="388">
        <f t="shared" si="344"/>
        <v>0</v>
      </c>
      <c r="T2182" s="389"/>
      <c r="U2182" s="389">
        <f t="shared" si="342"/>
        <v>0</v>
      </c>
      <c r="V2182" s="451"/>
      <c r="W2182" s="452"/>
      <c r="X2182" s="386"/>
      <c r="Y2182" s="390"/>
      <c r="Z2182" s="391"/>
      <c r="AA2182" s="392"/>
      <c r="AB2182" s="393"/>
      <c r="AC2182" s="394"/>
      <c r="AD2182" s="395">
        <f t="shared" si="345"/>
        <v>0</v>
      </c>
      <c r="AE2182" s="396">
        <f>IF(OR(G2182=账期!$A$18,G2182=账期!$A$20,G2182=账期!$A$22,G2182=账期!$A$24,G2182=账期!$A$25,G2182=账期!$A$27,G2182=账期!$A$26,G2182=账期!$A$28,G2182=账期!$A$30,G2182=账期!$A$32,G2182=账期!$A$34,G2182=账期!$A$35,G2182=账期!$A$37,G2182=账期!$A$39,G2182=账期!$A$40,G2182=账期!$A$41,G2182=账期!$A$42,G2182=账期!$A$43,G2182=账期!$A$44,G2182=账期!$A$45,G2182=账期!$A$46,G2182=账期!$A$48,G2182=账期!$A$50,G2182=账期!$A$51,G2182=账期!$A$52,G2182=账期!$A$53,G2182=账期!$A$54,G2182=账期!$A$56,G2182=账期!$A$57,G2182=账期!$A$58,G2182=账期!$A$59,G2182=账期!$A$60,G2182=账期!$A$61,G2182=账期!$A$62,G2182=账期!$A$63,G2182=账期!$A$64,G2182=账期!$A$66,G2182=账期!$A$67,G2182=账期!$A$68,G2182=账期!$A$70,G2182=账期!$A$71),30,IF(OR(G2182=账期!$A$74,G2182=账期!$A$77,G2182=账期!$A$76,G2182=账期!$A$79,G2182=账期!$A$80,G2182=账期!$A$81,G2182=账期!$A$83,G2182=账期!$A$85,G2182=账期!$A$87,G2182=账期!$A$89,G2182=账期!$A$91),60,IF(OR(G2182=账期!$A$93,G2182=账期!$A$94,G2182=账期!$A$95,G2182=账期!$A$96,G2182=账期!$A$98,G2182=账期!$A$99,G2182=账期!$A$101,G2182=账期!$A$102),90,0)))</f>
        <v>0</v>
      </c>
      <c r="AF2182" s="396"/>
      <c r="AG2182" s="384"/>
      <c r="AH2182" s="396" t="str">
        <f t="shared" si="341"/>
        <v/>
      </c>
    </row>
    <row r="2183" spans="1:34" ht="18" customHeight="1" x14ac:dyDescent="0.25">
      <c r="A2183" s="301" t="str">
        <f t="shared" si="343"/>
        <v/>
      </c>
      <c r="B2183" s="397"/>
      <c r="C2183" s="398"/>
      <c r="D2183" s="399"/>
      <c r="E2183" s="383" t="str">
        <f t="shared" si="339"/>
        <v>C</v>
      </c>
      <c r="F2183" s="383" t="str">
        <f t="shared" si="340"/>
        <v>C</v>
      </c>
      <c r="G2183" s="400"/>
      <c r="H2183" s="385" t="str">
        <f>IF(G2183="","",VLOOKUP(G2183,下拉数据源!J:K,2,0))</f>
        <v/>
      </c>
      <c r="I2183" s="385"/>
      <c r="J2183" s="385"/>
      <c r="K2183" s="386"/>
      <c r="L2183" s="401"/>
      <c r="M2183" s="384"/>
      <c r="N2183" s="384"/>
      <c r="O2183" s="384"/>
      <c r="P2183" s="386"/>
      <c r="Q2183" s="387"/>
      <c r="R2183" s="286"/>
      <c r="S2183" s="388">
        <f t="shared" si="344"/>
        <v>0</v>
      </c>
      <c r="T2183" s="389"/>
      <c r="U2183" s="389">
        <f t="shared" si="342"/>
        <v>0</v>
      </c>
      <c r="V2183" s="451"/>
      <c r="W2183" s="452"/>
      <c r="X2183" s="386"/>
      <c r="Y2183" s="390"/>
      <c r="Z2183" s="391"/>
      <c r="AA2183" s="392"/>
      <c r="AB2183" s="393"/>
      <c r="AC2183" s="394"/>
      <c r="AD2183" s="395">
        <f t="shared" si="345"/>
        <v>0</v>
      </c>
      <c r="AE2183" s="396">
        <f>IF(OR(G2183=账期!$A$18,G2183=账期!$A$20,G2183=账期!$A$22,G2183=账期!$A$24,G2183=账期!$A$25,G2183=账期!$A$27,G2183=账期!$A$26,G2183=账期!$A$28,G2183=账期!$A$30,G2183=账期!$A$32,G2183=账期!$A$34,G2183=账期!$A$35,G2183=账期!$A$37,G2183=账期!$A$39,G2183=账期!$A$40,G2183=账期!$A$41,G2183=账期!$A$42,G2183=账期!$A$43,G2183=账期!$A$44,G2183=账期!$A$45,G2183=账期!$A$46,G2183=账期!$A$48,G2183=账期!$A$50,G2183=账期!$A$51,G2183=账期!$A$52,G2183=账期!$A$53,G2183=账期!$A$54,G2183=账期!$A$56,G2183=账期!$A$57,G2183=账期!$A$58,G2183=账期!$A$59,G2183=账期!$A$60,G2183=账期!$A$61,G2183=账期!$A$62,G2183=账期!$A$63,G2183=账期!$A$64,G2183=账期!$A$66,G2183=账期!$A$67,G2183=账期!$A$68,G2183=账期!$A$70,G2183=账期!$A$71),30,IF(OR(G2183=账期!$A$74,G2183=账期!$A$77,G2183=账期!$A$76,G2183=账期!$A$79,G2183=账期!$A$80,G2183=账期!$A$81,G2183=账期!$A$83,G2183=账期!$A$85,G2183=账期!$A$87,G2183=账期!$A$89,G2183=账期!$A$91),60,IF(OR(G2183=账期!$A$93,G2183=账期!$A$94,G2183=账期!$A$95,G2183=账期!$A$96,G2183=账期!$A$98,G2183=账期!$A$99,G2183=账期!$A$101,G2183=账期!$A$102),90,0)))</f>
        <v>0</v>
      </c>
      <c r="AF2183" s="396"/>
      <c r="AG2183" s="384"/>
      <c r="AH2183" s="396" t="str">
        <f t="shared" si="341"/>
        <v/>
      </c>
    </row>
    <row r="2184" spans="1:34" ht="18" customHeight="1" x14ac:dyDescent="0.25">
      <c r="A2184" s="301" t="str">
        <f t="shared" si="343"/>
        <v/>
      </c>
      <c r="B2184" s="397"/>
      <c r="C2184" s="398"/>
      <c r="D2184" s="399"/>
      <c r="E2184" s="383" t="str">
        <f t="shared" si="339"/>
        <v>C</v>
      </c>
      <c r="F2184" s="383" t="str">
        <f t="shared" si="340"/>
        <v>C</v>
      </c>
      <c r="G2184" s="400"/>
      <c r="H2184" s="385" t="str">
        <f>IF(G2184="","",VLOOKUP(G2184,下拉数据源!J:K,2,0))</f>
        <v/>
      </c>
      <c r="I2184" s="385"/>
      <c r="J2184" s="385"/>
      <c r="K2184" s="386"/>
      <c r="L2184" s="401"/>
      <c r="M2184" s="384"/>
      <c r="N2184" s="384"/>
      <c r="O2184" s="384"/>
      <c r="P2184" s="386"/>
      <c r="Q2184" s="387"/>
      <c r="R2184" s="286"/>
      <c r="S2184" s="388">
        <f t="shared" si="344"/>
        <v>0</v>
      </c>
      <c r="T2184" s="389"/>
      <c r="U2184" s="389">
        <f t="shared" si="342"/>
        <v>0</v>
      </c>
      <c r="V2184" s="451"/>
      <c r="W2184" s="452"/>
      <c r="X2184" s="386"/>
      <c r="Y2184" s="390"/>
      <c r="Z2184" s="391"/>
      <c r="AA2184" s="392"/>
      <c r="AB2184" s="393"/>
      <c r="AC2184" s="394"/>
      <c r="AD2184" s="395">
        <f t="shared" si="345"/>
        <v>0</v>
      </c>
      <c r="AE2184" s="396">
        <f>IF(OR(G2184=账期!$A$18,G2184=账期!$A$20,G2184=账期!$A$22,G2184=账期!$A$24,G2184=账期!$A$25,G2184=账期!$A$27,G2184=账期!$A$26,G2184=账期!$A$28,G2184=账期!$A$30,G2184=账期!$A$32,G2184=账期!$A$34,G2184=账期!$A$35,G2184=账期!$A$37,G2184=账期!$A$39,G2184=账期!$A$40,G2184=账期!$A$41,G2184=账期!$A$42,G2184=账期!$A$43,G2184=账期!$A$44,G2184=账期!$A$45,G2184=账期!$A$46,G2184=账期!$A$48,G2184=账期!$A$50,G2184=账期!$A$51,G2184=账期!$A$52,G2184=账期!$A$53,G2184=账期!$A$54,G2184=账期!$A$56,G2184=账期!$A$57,G2184=账期!$A$58,G2184=账期!$A$59,G2184=账期!$A$60,G2184=账期!$A$61,G2184=账期!$A$62,G2184=账期!$A$63,G2184=账期!$A$64,G2184=账期!$A$66,G2184=账期!$A$67,G2184=账期!$A$68,G2184=账期!$A$70,G2184=账期!$A$71),30,IF(OR(G2184=账期!$A$74,G2184=账期!$A$77,G2184=账期!$A$76,G2184=账期!$A$79,G2184=账期!$A$80,G2184=账期!$A$81,G2184=账期!$A$83,G2184=账期!$A$85,G2184=账期!$A$87,G2184=账期!$A$89,G2184=账期!$A$91),60,IF(OR(G2184=账期!$A$93,G2184=账期!$A$94,G2184=账期!$A$95,G2184=账期!$A$96,G2184=账期!$A$98,G2184=账期!$A$99,G2184=账期!$A$101,G2184=账期!$A$102),90,0)))</f>
        <v>0</v>
      </c>
      <c r="AF2184" s="396"/>
      <c r="AG2184" s="384"/>
      <c r="AH2184" s="396" t="str">
        <f t="shared" si="341"/>
        <v/>
      </c>
    </row>
    <row r="2185" spans="1:34" ht="18" customHeight="1" x14ac:dyDescent="0.25">
      <c r="A2185" s="301" t="str">
        <f t="shared" si="343"/>
        <v/>
      </c>
      <c r="B2185" s="397"/>
      <c r="C2185" s="398"/>
      <c r="D2185" s="399"/>
      <c r="E2185" s="383" t="str">
        <f t="shared" si="339"/>
        <v>C</v>
      </c>
      <c r="F2185" s="383" t="str">
        <f t="shared" si="340"/>
        <v>C</v>
      </c>
      <c r="G2185" s="400"/>
      <c r="H2185" s="385" t="str">
        <f>IF(G2185="","",VLOOKUP(G2185,下拉数据源!J:K,2,0))</f>
        <v/>
      </c>
      <c r="I2185" s="385"/>
      <c r="J2185" s="385"/>
      <c r="K2185" s="386"/>
      <c r="L2185" s="401"/>
      <c r="M2185" s="384"/>
      <c r="N2185" s="384"/>
      <c r="O2185" s="384"/>
      <c r="P2185" s="386"/>
      <c r="Q2185" s="387"/>
      <c r="R2185" s="286"/>
      <c r="S2185" s="388">
        <f t="shared" si="344"/>
        <v>0</v>
      </c>
      <c r="T2185" s="389"/>
      <c r="U2185" s="389">
        <f t="shared" si="342"/>
        <v>0</v>
      </c>
      <c r="V2185" s="451"/>
      <c r="W2185" s="452"/>
      <c r="X2185" s="386"/>
      <c r="Y2185" s="390"/>
      <c r="Z2185" s="391"/>
      <c r="AA2185" s="392"/>
      <c r="AB2185" s="393"/>
      <c r="AC2185" s="394"/>
      <c r="AD2185" s="395">
        <f t="shared" si="345"/>
        <v>0</v>
      </c>
      <c r="AE2185" s="396">
        <f>IF(OR(G2185=账期!$A$18,G2185=账期!$A$20,G2185=账期!$A$22,G2185=账期!$A$24,G2185=账期!$A$25,G2185=账期!$A$27,G2185=账期!$A$26,G2185=账期!$A$28,G2185=账期!$A$30,G2185=账期!$A$32,G2185=账期!$A$34,G2185=账期!$A$35,G2185=账期!$A$37,G2185=账期!$A$39,G2185=账期!$A$40,G2185=账期!$A$41,G2185=账期!$A$42,G2185=账期!$A$43,G2185=账期!$A$44,G2185=账期!$A$45,G2185=账期!$A$46,G2185=账期!$A$48,G2185=账期!$A$50,G2185=账期!$A$51,G2185=账期!$A$52,G2185=账期!$A$53,G2185=账期!$A$54,G2185=账期!$A$56,G2185=账期!$A$57,G2185=账期!$A$58,G2185=账期!$A$59,G2185=账期!$A$60,G2185=账期!$A$61,G2185=账期!$A$62,G2185=账期!$A$63,G2185=账期!$A$64,G2185=账期!$A$66,G2185=账期!$A$67,G2185=账期!$A$68,G2185=账期!$A$70,G2185=账期!$A$71),30,IF(OR(G2185=账期!$A$74,G2185=账期!$A$77,G2185=账期!$A$76,G2185=账期!$A$79,G2185=账期!$A$80,G2185=账期!$A$81,G2185=账期!$A$83,G2185=账期!$A$85,G2185=账期!$A$87,G2185=账期!$A$89,G2185=账期!$A$91),60,IF(OR(G2185=账期!$A$93,G2185=账期!$A$94,G2185=账期!$A$95,G2185=账期!$A$96,G2185=账期!$A$98,G2185=账期!$A$99,G2185=账期!$A$101,G2185=账期!$A$102),90,0)))</f>
        <v>0</v>
      </c>
      <c r="AF2185" s="396"/>
      <c r="AG2185" s="384"/>
      <c r="AH2185" s="396" t="str">
        <f t="shared" si="341"/>
        <v/>
      </c>
    </row>
    <row r="2186" spans="1:34" ht="18" customHeight="1" x14ac:dyDescent="0.25">
      <c r="A2186" s="301" t="str">
        <f t="shared" si="343"/>
        <v/>
      </c>
      <c r="B2186" s="397"/>
      <c r="C2186" s="398"/>
      <c r="D2186" s="399"/>
      <c r="E2186" s="383" t="str">
        <f t="shared" si="339"/>
        <v>C</v>
      </c>
      <c r="F2186" s="383" t="str">
        <f t="shared" si="340"/>
        <v>C</v>
      </c>
      <c r="G2186" s="400"/>
      <c r="H2186" s="385" t="str">
        <f>IF(G2186="","",VLOOKUP(G2186,下拉数据源!J:K,2,0))</f>
        <v/>
      </c>
      <c r="I2186" s="385"/>
      <c r="J2186" s="385"/>
      <c r="K2186" s="386"/>
      <c r="L2186" s="401"/>
      <c r="M2186" s="384"/>
      <c r="N2186" s="384"/>
      <c r="O2186" s="384"/>
      <c r="P2186" s="386"/>
      <c r="Q2186" s="387"/>
      <c r="R2186" s="286"/>
      <c r="S2186" s="388">
        <f t="shared" si="344"/>
        <v>0</v>
      </c>
      <c r="T2186" s="389"/>
      <c r="U2186" s="389">
        <f t="shared" si="342"/>
        <v>0</v>
      </c>
      <c r="V2186" s="451"/>
      <c r="W2186" s="452"/>
      <c r="X2186" s="386"/>
      <c r="Y2186" s="390"/>
      <c r="Z2186" s="391"/>
      <c r="AA2186" s="392"/>
      <c r="AB2186" s="393"/>
      <c r="AC2186" s="394"/>
      <c r="AD2186" s="395">
        <f t="shared" si="345"/>
        <v>0</v>
      </c>
      <c r="AE2186" s="396">
        <f>IF(OR(G2186=账期!$A$18,G2186=账期!$A$20,G2186=账期!$A$22,G2186=账期!$A$24,G2186=账期!$A$25,G2186=账期!$A$27,G2186=账期!$A$26,G2186=账期!$A$28,G2186=账期!$A$30,G2186=账期!$A$32,G2186=账期!$A$34,G2186=账期!$A$35,G2186=账期!$A$37,G2186=账期!$A$39,G2186=账期!$A$40,G2186=账期!$A$41,G2186=账期!$A$42,G2186=账期!$A$43,G2186=账期!$A$44,G2186=账期!$A$45,G2186=账期!$A$46,G2186=账期!$A$48,G2186=账期!$A$50,G2186=账期!$A$51,G2186=账期!$A$52,G2186=账期!$A$53,G2186=账期!$A$54,G2186=账期!$A$56,G2186=账期!$A$57,G2186=账期!$A$58,G2186=账期!$A$59,G2186=账期!$A$60,G2186=账期!$A$61,G2186=账期!$A$62,G2186=账期!$A$63,G2186=账期!$A$64,G2186=账期!$A$66,G2186=账期!$A$67,G2186=账期!$A$68,G2186=账期!$A$70,G2186=账期!$A$71),30,IF(OR(G2186=账期!$A$74,G2186=账期!$A$77,G2186=账期!$A$76,G2186=账期!$A$79,G2186=账期!$A$80,G2186=账期!$A$81,G2186=账期!$A$83,G2186=账期!$A$85,G2186=账期!$A$87,G2186=账期!$A$89,G2186=账期!$A$91),60,IF(OR(G2186=账期!$A$93,G2186=账期!$A$94,G2186=账期!$A$95,G2186=账期!$A$96,G2186=账期!$A$98,G2186=账期!$A$99,G2186=账期!$A$101,G2186=账期!$A$102),90,0)))</f>
        <v>0</v>
      </c>
      <c r="AF2186" s="396"/>
      <c r="AG2186" s="384"/>
      <c r="AH2186" s="396" t="str">
        <f t="shared" si="341"/>
        <v/>
      </c>
    </row>
    <row r="2187" spans="1:34" ht="18" customHeight="1" x14ac:dyDescent="0.25">
      <c r="A2187" s="301" t="str">
        <f t="shared" si="343"/>
        <v/>
      </c>
      <c r="B2187" s="397"/>
      <c r="C2187" s="398"/>
      <c r="D2187" s="399"/>
      <c r="E2187" s="383" t="str">
        <f t="shared" si="339"/>
        <v>C</v>
      </c>
      <c r="F2187" s="383" t="str">
        <f t="shared" si="340"/>
        <v>C</v>
      </c>
      <c r="G2187" s="400"/>
      <c r="H2187" s="385" t="str">
        <f>IF(G2187="","",VLOOKUP(G2187,下拉数据源!J:K,2,0))</f>
        <v/>
      </c>
      <c r="I2187" s="385"/>
      <c r="J2187" s="385"/>
      <c r="K2187" s="386"/>
      <c r="L2187" s="401"/>
      <c r="M2187" s="384"/>
      <c r="N2187" s="384"/>
      <c r="O2187" s="384"/>
      <c r="P2187" s="386"/>
      <c r="Q2187" s="387"/>
      <c r="R2187" s="286"/>
      <c r="S2187" s="388">
        <f t="shared" si="344"/>
        <v>0</v>
      </c>
      <c r="T2187" s="389"/>
      <c r="U2187" s="389">
        <f t="shared" si="342"/>
        <v>0</v>
      </c>
      <c r="V2187" s="451"/>
      <c r="W2187" s="452"/>
      <c r="X2187" s="386"/>
      <c r="Y2187" s="390"/>
      <c r="Z2187" s="391"/>
      <c r="AA2187" s="392"/>
      <c r="AB2187" s="393"/>
      <c r="AC2187" s="394"/>
      <c r="AD2187" s="395">
        <f t="shared" si="345"/>
        <v>0</v>
      </c>
      <c r="AE2187" s="396">
        <f>IF(OR(G2187=账期!$A$18,G2187=账期!$A$20,G2187=账期!$A$22,G2187=账期!$A$24,G2187=账期!$A$25,G2187=账期!$A$27,G2187=账期!$A$26,G2187=账期!$A$28,G2187=账期!$A$30,G2187=账期!$A$32,G2187=账期!$A$34,G2187=账期!$A$35,G2187=账期!$A$37,G2187=账期!$A$39,G2187=账期!$A$40,G2187=账期!$A$41,G2187=账期!$A$42,G2187=账期!$A$43,G2187=账期!$A$44,G2187=账期!$A$45,G2187=账期!$A$46,G2187=账期!$A$48,G2187=账期!$A$50,G2187=账期!$A$51,G2187=账期!$A$52,G2187=账期!$A$53,G2187=账期!$A$54,G2187=账期!$A$56,G2187=账期!$A$57,G2187=账期!$A$58,G2187=账期!$A$59,G2187=账期!$A$60,G2187=账期!$A$61,G2187=账期!$A$62,G2187=账期!$A$63,G2187=账期!$A$64,G2187=账期!$A$66,G2187=账期!$A$67,G2187=账期!$A$68,G2187=账期!$A$70,G2187=账期!$A$71),30,IF(OR(G2187=账期!$A$74,G2187=账期!$A$77,G2187=账期!$A$76,G2187=账期!$A$79,G2187=账期!$A$80,G2187=账期!$A$81,G2187=账期!$A$83,G2187=账期!$A$85,G2187=账期!$A$87,G2187=账期!$A$89,G2187=账期!$A$91),60,IF(OR(G2187=账期!$A$93,G2187=账期!$A$94,G2187=账期!$A$95,G2187=账期!$A$96,G2187=账期!$A$98,G2187=账期!$A$99,G2187=账期!$A$101,G2187=账期!$A$102),90,0)))</f>
        <v>0</v>
      </c>
      <c r="AF2187" s="396"/>
      <c r="AG2187" s="384"/>
      <c r="AH2187" s="396" t="str">
        <f t="shared" si="341"/>
        <v/>
      </c>
    </row>
    <row r="2188" spans="1:34" ht="18" customHeight="1" x14ac:dyDescent="0.25">
      <c r="A2188" s="301" t="str">
        <f t="shared" si="343"/>
        <v/>
      </c>
      <c r="B2188" s="397"/>
      <c r="C2188" s="398"/>
      <c r="D2188" s="399"/>
      <c r="E2188" s="383" t="str">
        <f t="shared" si="339"/>
        <v>C</v>
      </c>
      <c r="F2188" s="383" t="str">
        <f t="shared" si="340"/>
        <v>C</v>
      </c>
      <c r="G2188" s="400"/>
      <c r="H2188" s="385" t="str">
        <f>IF(G2188="","",VLOOKUP(G2188,下拉数据源!J:K,2,0))</f>
        <v/>
      </c>
      <c r="I2188" s="385"/>
      <c r="J2188" s="385"/>
      <c r="K2188" s="386"/>
      <c r="L2188" s="401"/>
      <c r="M2188" s="384"/>
      <c r="N2188" s="384"/>
      <c r="O2188" s="384"/>
      <c r="P2188" s="386"/>
      <c r="Q2188" s="387"/>
      <c r="R2188" s="286"/>
      <c r="S2188" s="388">
        <f t="shared" si="344"/>
        <v>0</v>
      </c>
      <c r="T2188" s="389"/>
      <c r="U2188" s="389">
        <f t="shared" si="342"/>
        <v>0</v>
      </c>
      <c r="V2188" s="451"/>
      <c r="W2188" s="452"/>
      <c r="X2188" s="386"/>
      <c r="Y2188" s="390"/>
      <c r="Z2188" s="391"/>
      <c r="AA2188" s="392"/>
      <c r="AB2188" s="393"/>
      <c r="AC2188" s="394"/>
      <c r="AD2188" s="395">
        <f t="shared" si="345"/>
        <v>0</v>
      </c>
      <c r="AE2188" s="396">
        <f>IF(OR(G2188=账期!$A$18,G2188=账期!$A$20,G2188=账期!$A$22,G2188=账期!$A$24,G2188=账期!$A$25,G2188=账期!$A$27,G2188=账期!$A$26,G2188=账期!$A$28,G2188=账期!$A$30,G2188=账期!$A$32,G2188=账期!$A$34,G2188=账期!$A$35,G2188=账期!$A$37,G2188=账期!$A$39,G2188=账期!$A$40,G2188=账期!$A$41,G2188=账期!$A$42,G2188=账期!$A$43,G2188=账期!$A$44,G2188=账期!$A$45,G2188=账期!$A$46,G2188=账期!$A$48,G2188=账期!$A$50,G2188=账期!$A$51,G2188=账期!$A$52,G2188=账期!$A$53,G2188=账期!$A$54,G2188=账期!$A$56,G2188=账期!$A$57,G2188=账期!$A$58,G2188=账期!$A$59,G2188=账期!$A$60,G2188=账期!$A$61,G2188=账期!$A$62,G2188=账期!$A$63,G2188=账期!$A$64,G2188=账期!$A$66,G2188=账期!$A$67,G2188=账期!$A$68,G2188=账期!$A$70,G2188=账期!$A$71),30,IF(OR(G2188=账期!$A$74,G2188=账期!$A$77,G2188=账期!$A$76,G2188=账期!$A$79,G2188=账期!$A$80,G2188=账期!$A$81,G2188=账期!$A$83,G2188=账期!$A$85,G2188=账期!$A$87,G2188=账期!$A$89,G2188=账期!$A$91),60,IF(OR(G2188=账期!$A$93,G2188=账期!$A$94,G2188=账期!$A$95,G2188=账期!$A$96,G2188=账期!$A$98,G2188=账期!$A$99,G2188=账期!$A$101,G2188=账期!$A$102),90,0)))</f>
        <v>0</v>
      </c>
      <c r="AF2188" s="396"/>
      <c r="AG2188" s="384"/>
      <c r="AH2188" s="396" t="str">
        <f t="shared" si="341"/>
        <v/>
      </c>
    </row>
    <row r="2189" spans="1:34" ht="18" customHeight="1" x14ac:dyDescent="0.25">
      <c r="A2189" s="301" t="str">
        <f t="shared" si="343"/>
        <v/>
      </c>
      <c r="B2189" s="397"/>
      <c r="C2189" s="398"/>
      <c r="D2189" s="399"/>
      <c r="E2189" s="383" t="str">
        <f t="shared" si="339"/>
        <v>C</v>
      </c>
      <c r="F2189" s="383" t="str">
        <f t="shared" si="340"/>
        <v>C</v>
      </c>
      <c r="G2189" s="400"/>
      <c r="H2189" s="385" t="str">
        <f>IF(G2189="","",VLOOKUP(G2189,下拉数据源!J:K,2,0))</f>
        <v/>
      </c>
      <c r="I2189" s="385"/>
      <c r="J2189" s="385"/>
      <c r="K2189" s="386"/>
      <c r="L2189" s="401"/>
      <c r="M2189" s="384"/>
      <c r="N2189" s="384"/>
      <c r="O2189" s="384"/>
      <c r="P2189" s="386"/>
      <c r="Q2189" s="387"/>
      <c r="R2189" s="286"/>
      <c r="S2189" s="388">
        <f t="shared" si="344"/>
        <v>0</v>
      </c>
      <c r="T2189" s="389"/>
      <c r="U2189" s="389">
        <f t="shared" si="342"/>
        <v>0</v>
      </c>
      <c r="V2189" s="451"/>
      <c r="W2189" s="452"/>
      <c r="X2189" s="386"/>
      <c r="Y2189" s="390"/>
      <c r="Z2189" s="391"/>
      <c r="AA2189" s="392"/>
      <c r="AB2189" s="393"/>
      <c r="AC2189" s="394"/>
      <c r="AD2189" s="395">
        <f t="shared" si="345"/>
        <v>0</v>
      </c>
      <c r="AE2189" s="396">
        <f>IF(OR(G2189=账期!$A$18,G2189=账期!$A$20,G2189=账期!$A$22,G2189=账期!$A$24,G2189=账期!$A$25,G2189=账期!$A$27,G2189=账期!$A$26,G2189=账期!$A$28,G2189=账期!$A$30,G2189=账期!$A$32,G2189=账期!$A$34,G2189=账期!$A$35,G2189=账期!$A$37,G2189=账期!$A$39,G2189=账期!$A$40,G2189=账期!$A$41,G2189=账期!$A$42,G2189=账期!$A$43,G2189=账期!$A$44,G2189=账期!$A$45,G2189=账期!$A$46,G2189=账期!$A$48,G2189=账期!$A$50,G2189=账期!$A$51,G2189=账期!$A$52,G2189=账期!$A$53,G2189=账期!$A$54,G2189=账期!$A$56,G2189=账期!$A$57,G2189=账期!$A$58,G2189=账期!$A$59,G2189=账期!$A$60,G2189=账期!$A$61,G2189=账期!$A$62,G2189=账期!$A$63,G2189=账期!$A$64,G2189=账期!$A$66,G2189=账期!$A$67,G2189=账期!$A$68,G2189=账期!$A$70,G2189=账期!$A$71),30,IF(OR(G2189=账期!$A$74,G2189=账期!$A$77,G2189=账期!$A$76,G2189=账期!$A$79,G2189=账期!$A$80,G2189=账期!$A$81,G2189=账期!$A$83,G2189=账期!$A$85,G2189=账期!$A$87,G2189=账期!$A$89,G2189=账期!$A$91),60,IF(OR(G2189=账期!$A$93,G2189=账期!$A$94,G2189=账期!$A$95,G2189=账期!$A$96,G2189=账期!$A$98,G2189=账期!$A$99,G2189=账期!$A$101,G2189=账期!$A$102),90,0)))</f>
        <v>0</v>
      </c>
      <c r="AF2189" s="396"/>
      <c r="AG2189" s="384"/>
      <c r="AH2189" s="396" t="str">
        <f t="shared" si="341"/>
        <v/>
      </c>
    </row>
    <row r="2190" spans="1:34" ht="18" customHeight="1" x14ac:dyDescent="0.25">
      <c r="A2190" s="301" t="str">
        <f t="shared" si="343"/>
        <v/>
      </c>
      <c r="B2190" s="397"/>
      <c r="C2190" s="398"/>
      <c r="D2190" s="399"/>
      <c r="E2190" s="383" t="str">
        <f t="shared" si="339"/>
        <v>C</v>
      </c>
      <c r="F2190" s="383" t="str">
        <f t="shared" si="340"/>
        <v>C</v>
      </c>
      <c r="G2190" s="400"/>
      <c r="H2190" s="385" t="str">
        <f>IF(G2190="","",VLOOKUP(G2190,下拉数据源!J:K,2,0))</f>
        <v/>
      </c>
      <c r="I2190" s="385"/>
      <c r="J2190" s="385"/>
      <c r="K2190" s="386"/>
      <c r="L2190" s="401"/>
      <c r="M2190" s="384"/>
      <c r="N2190" s="384"/>
      <c r="O2190" s="384"/>
      <c r="P2190" s="386"/>
      <c r="Q2190" s="387"/>
      <c r="R2190" s="286"/>
      <c r="S2190" s="388">
        <f t="shared" si="344"/>
        <v>0</v>
      </c>
      <c r="T2190" s="389"/>
      <c r="U2190" s="389">
        <f t="shared" si="342"/>
        <v>0</v>
      </c>
      <c r="V2190" s="451"/>
      <c r="W2190" s="452"/>
      <c r="X2190" s="386"/>
      <c r="Y2190" s="390"/>
      <c r="Z2190" s="391"/>
      <c r="AA2190" s="392"/>
      <c r="AB2190" s="393"/>
      <c r="AC2190" s="394"/>
      <c r="AD2190" s="395">
        <f t="shared" si="345"/>
        <v>0</v>
      </c>
      <c r="AE2190" s="396">
        <f>IF(OR(G2190=账期!$A$18,G2190=账期!$A$20,G2190=账期!$A$22,G2190=账期!$A$24,G2190=账期!$A$25,G2190=账期!$A$27,G2190=账期!$A$26,G2190=账期!$A$28,G2190=账期!$A$30,G2190=账期!$A$32,G2190=账期!$A$34,G2190=账期!$A$35,G2190=账期!$A$37,G2190=账期!$A$39,G2190=账期!$A$40,G2190=账期!$A$41,G2190=账期!$A$42,G2190=账期!$A$43,G2190=账期!$A$44,G2190=账期!$A$45,G2190=账期!$A$46,G2190=账期!$A$48,G2190=账期!$A$50,G2190=账期!$A$51,G2190=账期!$A$52,G2190=账期!$A$53,G2190=账期!$A$54,G2190=账期!$A$56,G2190=账期!$A$57,G2190=账期!$A$58,G2190=账期!$A$59,G2190=账期!$A$60,G2190=账期!$A$61,G2190=账期!$A$62,G2190=账期!$A$63,G2190=账期!$A$64,G2190=账期!$A$66,G2190=账期!$A$67,G2190=账期!$A$68,G2190=账期!$A$70,G2190=账期!$A$71),30,IF(OR(G2190=账期!$A$74,G2190=账期!$A$77,G2190=账期!$A$76,G2190=账期!$A$79,G2190=账期!$A$80,G2190=账期!$A$81,G2190=账期!$A$83,G2190=账期!$A$85,G2190=账期!$A$87,G2190=账期!$A$89,G2190=账期!$A$91),60,IF(OR(G2190=账期!$A$93,G2190=账期!$A$94,G2190=账期!$A$95,G2190=账期!$A$96,G2190=账期!$A$98,G2190=账期!$A$99,G2190=账期!$A$101,G2190=账期!$A$102),90,0)))</f>
        <v>0</v>
      </c>
      <c r="AF2190" s="396"/>
      <c r="AG2190" s="384"/>
      <c r="AH2190" s="396" t="str">
        <f t="shared" si="341"/>
        <v/>
      </c>
    </row>
    <row r="2191" spans="1:34" ht="18" customHeight="1" x14ac:dyDescent="0.25">
      <c r="A2191" s="301" t="str">
        <f t="shared" si="343"/>
        <v/>
      </c>
      <c r="B2191" s="397"/>
      <c r="C2191" s="398"/>
      <c r="D2191" s="399"/>
      <c r="E2191" s="383" t="str">
        <f t="shared" si="339"/>
        <v>C</v>
      </c>
      <c r="F2191" s="383" t="str">
        <f t="shared" si="340"/>
        <v>C</v>
      </c>
      <c r="G2191" s="400"/>
      <c r="H2191" s="385" t="str">
        <f>IF(G2191="","",VLOOKUP(G2191,下拉数据源!J:K,2,0))</f>
        <v/>
      </c>
      <c r="I2191" s="385"/>
      <c r="J2191" s="385"/>
      <c r="K2191" s="386"/>
      <c r="L2191" s="401"/>
      <c r="M2191" s="384"/>
      <c r="N2191" s="384"/>
      <c r="O2191" s="384"/>
      <c r="P2191" s="386"/>
      <c r="Q2191" s="387"/>
      <c r="R2191" s="286"/>
      <c r="S2191" s="388">
        <f t="shared" si="344"/>
        <v>0</v>
      </c>
      <c r="T2191" s="389"/>
      <c r="U2191" s="389">
        <f t="shared" si="342"/>
        <v>0</v>
      </c>
      <c r="V2191" s="451"/>
      <c r="W2191" s="452"/>
      <c r="X2191" s="386"/>
      <c r="Y2191" s="390"/>
      <c r="Z2191" s="391"/>
      <c r="AA2191" s="392"/>
      <c r="AB2191" s="393"/>
      <c r="AC2191" s="394"/>
      <c r="AD2191" s="395">
        <f t="shared" si="345"/>
        <v>0</v>
      </c>
      <c r="AE2191" s="396">
        <f>IF(OR(G2191=账期!$A$18,G2191=账期!$A$20,G2191=账期!$A$22,G2191=账期!$A$24,G2191=账期!$A$25,G2191=账期!$A$27,G2191=账期!$A$26,G2191=账期!$A$28,G2191=账期!$A$30,G2191=账期!$A$32,G2191=账期!$A$34,G2191=账期!$A$35,G2191=账期!$A$37,G2191=账期!$A$39,G2191=账期!$A$40,G2191=账期!$A$41,G2191=账期!$A$42,G2191=账期!$A$43,G2191=账期!$A$44,G2191=账期!$A$45,G2191=账期!$A$46,G2191=账期!$A$48,G2191=账期!$A$50,G2191=账期!$A$51,G2191=账期!$A$52,G2191=账期!$A$53,G2191=账期!$A$54,G2191=账期!$A$56,G2191=账期!$A$57,G2191=账期!$A$58,G2191=账期!$A$59,G2191=账期!$A$60,G2191=账期!$A$61,G2191=账期!$A$62,G2191=账期!$A$63,G2191=账期!$A$64,G2191=账期!$A$66,G2191=账期!$A$67,G2191=账期!$A$68,G2191=账期!$A$70,G2191=账期!$A$71),30,IF(OR(G2191=账期!$A$74,G2191=账期!$A$77,G2191=账期!$A$76,G2191=账期!$A$79,G2191=账期!$A$80,G2191=账期!$A$81,G2191=账期!$A$83,G2191=账期!$A$85,G2191=账期!$A$87,G2191=账期!$A$89,G2191=账期!$A$91),60,IF(OR(G2191=账期!$A$93,G2191=账期!$A$94,G2191=账期!$A$95,G2191=账期!$A$96,G2191=账期!$A$98,G2191=账期!$A$99,G2191=账期!$A$101,G2191=账期!$A$102),90,0)))</f>
        <v>0</v>
      </c>
      <c r="AF2191" s="396"/>
      <c r="AG2191" s="384"/>
      <c r="AH2191" s="396" t="str">
        <f t="shared" si="341"/>
        <v/>
      </c>
    </row>
    <row r="2192" spans="1:34" ht="18" customHeight="1" x14ac:dyDescent="0.25">
      <c r="A2192" s="301" t="str">
        <f t="shared" si="343"/>
        <v/>
      </c>
      <c r="B2192" s="397"/>
      <c r="C2192" s="398"/>
      <c r="D2192" s="399"/>
      <c r="E2192" s="383" t="str">
        <f t="shared" si="339"/>
        <v>C</v>
      </c>
      <c r="F2192" s="383" t="str">
        <f t="shared" si="340"/>
        <v>C</v>
      </c>
      <c r="G2192" s="400"/>
      <c r="H2192" s="385" t="str">
        <f>IF(G2192="","",VLOOKUP(G2192,下拉数据源!J:K,2,0))</f>
        <v/>
      </c>
      <c r="I2192" s="385"/>
      <c r="J2192" s="385"/>
      <c r="K2192" s="386"/>
      <c r="L2192" s="401"/>
      <c r="M2192" s="384"/>
      <c r="N2192" s="384"/>
      <c r="O2192" s="384"/>
      <c r="P2192" s="386"/>
      <c r="Q2192" s="387"/>
      <c r="R2192" s="286"/>
      <c r="S2192" s="388">
        <f t="shared" si="344"/>
        <v>0</v>
      </c>
      <c r="T2192" s="389"/>
      <c r="U2192" s="389">
        <f t="shared" si="342"/>
        <v>0</v>
      </c>
      <c r="V2192" s="451"/>
      <c r="W2192" s="452"/>
      <c r="X2192" s="386"/>
      <c r="Y2192" s="390"/>
      <c r="Z2192" s="391"/>
      <c r="AA2192" s="392"/>
      <c r="AB2192" s="393"/>
      <c r="AC2192" s="394"/>
      <c r="AD2192" s="395">
        <f t="shared" si="345"/>
        <v>0</v>
      </c>
      <c r="AE2192" s="396">
        <f>IF(OR(G2192=账期!$A$18,G2192=账期!$A$20,G2192=账期!$A$22,G2192=账期!$A$24,G2192=账期!$A$25,G2192=账期!$A$27,G2192=账期!$A$26,G2192=账期!$A$28,G2192=账期!$A$30,G2192=账期!$A$32,G2192=账期!$A$34,G2192=账期!$A$35,G2192=账期!$A$37,G2192=账期!$A$39,G2192=账期!$A$40,G2192=账期!$A$41,G2192=账期!$A$42,G2192=账期!$A$43,G2192=账期!$A$44,G2192=账期!$A$45,G2192=账期!$A$46,G2192=账期!$A$48,G2192=账期!$A$50,G2192=账期!$A$51,G2192=账期!$A$52,G2192=账期!$A$53,G2192=账期!$A$54,G2192=账期!$A$56,G2192=账期!$A$57,G2192=账期!$A$58,G2192=账期!$A$59,G2192=账期!$A$60,G2192=账期!$A$61,G2192=账期!$A$62,G2192=账期!$A$63,G2192=账期!$A$64,G2192=账期!$A$66,G2192=账期!$A$67,G2192=账期!$A$68,G2192=账期!$A$70,G2192=账期!$A$71),30,IF(OR(G2192=账期!$A$74,G2192=账期!$A$77,G2192=账期!$A$76,G2192=账期!$A$79,G2192=账期!$A$80,G2192=账期!$A$81,G2192=账期!$A$83,G2192=账期!$A$85,G2192=账期!$A$87,G2192=账期!$A$89,G2192=账期!$A$91),60,IF(OR(G2192=账期!$A$93,G2192=账期!$A$94,G2192=账期!$A$95,G2192=账期!$A$96,G2192=账期!$A$98,G2192=账期!$A$99,G2192=账期!$A$101,G2192=账期!$A$102),90,0)))</f>
        <v>0</v>
      </c>
      <c r="AF2192" s="396"/>
      <c r="AG2192" s="384"/>
      <c r="AH2192" s="396" t="str">
        <f t="shared" si="341"/>
        <v/>
      </c>
    </row>
    <row r="2193" spans="1:34" ht="18" customHeight="1" x14ac:dyDescent="0.25">
      <c r="A2193" s="301" t="str">
        <f t="shared" si="343"/>
        <v/>
      </c>
      <c r="B2193" s="397"/>
      <c r="C2193" s="398"/>
      <c r="D2193" s="399"/>
      <c r="E2193" s="383" t="str">
        <f t="shared" si="339"/>
        <v>C</v>
      </c>
      <c r="F2193" s="383" t="str">
        <f t="shared" si="340"/>
        <v>C</v>
      </c>
      <c r="G2193" s="400"/>
      <c r="H2193" s="385" t="str">
        <f>IF(G2193="","",VLOOKUP(G2193,下拉数据源!J:K,2,0))</f>
        <v/>
      </c>
      <c r="I2193" s="385"/>
      <c r="J2193" s="385"/>
      <c r="K2193" s="386"/>
      <c r="L2193" s="401"/>
      <c r="M2193" s="384"/>
      <c r="N2193" s="384"/>
      <c r="O2193" s="384"/>
      <c r="P2193" s="386"/>
      <c r="Q2193" s="387"/>
      <c r="R2193" s="286"/>
      <c r="S2193" s="388">
        <f t="shared" si="344"/>
        <v>0</v>
      </c>
      <c r="T2193" s="389"/>
      <c r="U2193" s="389">
        <f t="shared" si="342"/>
        <v>0</v>
      </c>
      <c r="V2193" s="451"/>
      <c r="W2193" s="452"/>
      <c r="X2193" s="386"/>
      <c r="Y2193" s="390"/>
      <c r="Z2193" s="391"/>
      <c r="AA2193" s="392"/>
      <c r="AB2193" s="393"/>
      <c r="AC2193" s="394"/>
      <c r="AD2193" s="395">
        <f t="shared" si="345"/>
        <v>0</v>
      </c>
      <c r="AE2193" s="396">
        <f>IF(OR(G2193=账期!$A$18,G2193=账期!$A$20,G2193=账期!$A$22,G2193=账期!$A$24,G2193=账期!$A$25,G2193=账期!$A$27,G2193=账期!$A$26,G2193=账期!$A$28,G2193=账期!$A$30,G2193=账期!$A$32,G2193=账期!$A$34,G2193=账期!$A$35,G2193=账期!$A$37,G2193=账期!$A$39,G2193=账期!$A$40,G2193=账期!$A$41,G2193=账期!$A$42,G2193=账期!$A$43,G2193=账期!$A$44,G2193=账期!$A$45,G2193=账期!$A$46,G2193=账期!$A$48,G2193=账期!$A$50,G2193=账期!$A$51,G2193=账期!$A$52,G2193=账期!$A$53,G2193=账期!$A$54,G2193=账期!$A$56,G2193=账期!$A$57,G2193=账期!$A$58,G2193=账期!$A$59,G2193=账期!$A$60,G2193=账期!$A$61,G2193=账期!$A$62,G2193=账期!$A$63,G2193=账期!$A$64,G2193=账期!$A$66,G2193=账期!$A$67,G2193=账期!$A$68,G2193=账期!$A$70,G2193=账期!$A$71),30,IF(OR(G2193=账期!$A$74,G2193=账期!$A$77,G2193=账期!$A$76,G2193=账期!$A$79,G2193=账期!$A$80,G2193=账期!$A$81,G2193=账期!$A$83,G2193=账期!$A$85,G2193=账期!$A$87,G2193=账期!$A$89,G2193=账期!$A$91),60,IF(OR(G2193=账期!$A$93,G2193=账期!$A$94,G2193=账期!$A$95,G2193=账期!$A$96,G2193=账期!$A$98,G2193=账期!$A$99,G2193=账期!$A$101,G2193=账期!$A$102),90,0)))</f>
        <v>0</v>
      </c>
      <c r="AF2193" s="396"/>
      <c r="AG2193" s="384"/>
      <c r="AH2193" s="396" t="str">
        <f t="shared" si="341"/>
        <v/>
      </c>
    </row>
    <row r="2194" spans="1:34" ht="18" customHeight="1" x14ac:dyDescent="0.25">
      <c r="A2194" s="301" t="str">
        <f t="shared" si="343"/>
        <v/>
      </c>
      <c r="B2194" s="397"/>
      <c r="C2194" s="398"/>
      <c r="D2194" s="399"/>
      <c r="E2194" s="383" t="str">
        <f t="shared" si="339"/>
        <v>C</v>
      </c>
      <c r="F2194" s="383" t="str">
        <f t="shared" si="340"/>
        <v>C</v>
      </c>
      <c r="G2194" s="400"/>
      <c r="H2194" s="385" t="str">
        <f>IF(G2194="","",VLOOKUP(G2194,下拉数据源!J:K,2,0))</f>
        <v/>
      </c>
      <c r="I2194" s="385"/>
      <c r="J2194" s="385"/>
      <c r="K2194" s="386"/>
      <c r="L2194" s="401"/>
      <c r="M2194" s="384"/>
      <c r="N2194" s="384"/>
      <c r="O2194" s="384"/>
      <c r="P2194" s="386"/>
      <c r="Q2194" s="387"/>
      <c r="R2194" s="286"/>
      <c r="S2194" s="388">
        <f t="shared" si="344"/>
        <v>0</v>
      </c>
      <c r="T2194" s="389"/>
      <c r="U2194" s="389">
        <f t="shared" si="342"/>
        <v>0</v>
      </c>
      <c r="V2194" s="451"/>
      <c r="W2194" s="452"/>
      <c r="X2194" s="386"/>
      <c r="Y2194" s="390"/>
      <c r="Z2194" s="391"/>
      <c r="AA2194" s="392"/>
      <c r="AB2194" s="393"/>
      <c r="AC2194" s="394"/>
      <c r="AD2194" s="395">
        <f t="shared" si="345"/>
        <v>0</v>
      </c>
      <c r="AE2194" s="396">
        <f>IF(OR(G2194=账期!$A$18,G2194=账期!$A$20,G2194=账期!$A$22,G2194=账期!$A$24,G2194=账期!$A$25,G2194=账期!$A$27,G2194=账期!$A$26,G2194=账期!$A$28,G2194=账期!$A$30,G2194=账期!$A$32,G2194=账期!$A$34,G2194=账期!$A$35,G2194=账期!$A$37,G2194=账期!$A$39,G2194=账期!$A$40,G2194=账期!$A$41,G2194=账期!$A$42,G2194=账期!$A$43,G2194=账期!$A$44,G2194=账期!$A$45,G2194=账期!$A$46,G2194=账期!$A$48,G2194=账期!$A$50,G2194=账期!$A$51,G2194=账期!$A$52,G2194=账期!$A$53,G2194=账期!$A$54,G2194=账期!$A$56,G2194=账期!$A$57,G2194=账期!$A$58,G2194=账期!$A$59,G2194=账期!$A$60,G2194=账期!$A$61,G2194=账期!$A$62,G2194=账期!$A$63,G2194=账期!$A$64,G2194=账期!$A$66,G2194=账期!$A$67,G2194=账期!$A$68,G2194=账期!$A$70,G2194=账期!$A$71),30,IF(OR(G2194=账期!$A$74,G2194=账期!$A$77,G2194=账期!$A$76,G2194=账期!$A$79,G2194=账期!$A$80,G2194=账期!$A$81,G2194=账期!$A$83,G2194=账期!$A$85,G2194=账期!$A$87,G2194=账期!$A$89,G2194=账期!$A$91),60,IF(OR(G2194=账期!$A$93,G2194=账期!$A$94,G2194=账期!$A$95,G2194=账期!$A$96,G2194=账期!$A$98,G2194=账期!$A$99,G2194=账期!$A$101,G2194=账期!$A$102),90,0)))</f>
        <v>0</v>
      </c>
      <c r="AF2194" s="396"/>
      <c r="AG2194" s="384"/>
      <c r="AH2194" s="396" t="str">
        <f t="shared" si="341"/>
        <v/>
      </c>
    </row>
    <row r="2195" spans="1:34" ht="18" customHeight="1" x14ac:dyDescent="0.25">
      <c r="A2195" s="301" t="str">
        <f t="shared" si="343"/>
        <v/>
      </c>
      <c r="B2195" s="397"/>
      <c r="C2195" s="398"/>
      <c r="D2195" s="399"/>
      <c r="E2195" s="383" t="str">
        <f t="shared" si="339"/>
        <v>C</v>
      </c>
      <c r="F2195" s="383" t="str">
        <f t="shared" si="340"/>
        <v>C</v>
      </c>
      <c r="G2195" s="400"/>
      <c r="H2195" s="385" t="str">
        <f>IF(G2195="","",VLOOKUP(G2195,下拉数据源!J:K,2,0))</f>
        <v/>
      </c>
      <c r="I2195" s="385"/>
      <c r="J2195" s="385"/>
      <c r="K2195" s="386"/>
      <c r="L2195" s="401"/>
      <c r="M2195" s="384"/>
      <c r="N2195" s="384"/>
      <c r="O2195" s="384"/>
      <c r="P2195" s="386"/>
      <c r="Q2195" s="387"/>
      <c r="R2195" s="286"/>
      <c r="S2195" s="388">
        <f t="shared" si="344"/>
        <v>0</v>
      </c>
      <c r="T2195" s="389"/>
      <c r="U2195" s="389">
        <f t="shared" si="342"/>
        <v>0</v>
      </c>
      <c r="V2195" s="451"/>
      <c r="W2195" s="452"/>
      <c r="X2195" s="386"/>
      <c r="Y2195" s="390"/>
      <c r="Z2195" s="391"/>
      <c r="AA2195" s="392"/>
      <c r="AB2195" s="393"/>
      <c r="AC2195" s="394"/>
      <c r="AD2195" s="395">
        <f t="shared" si="345"/>
        <v>0</v>
      </c>
      <c r="AE2195" s="396">
        <f>IF(OR(G2195=账期!$A$18,G2195=账期!$A$20,G2195=账期!$A$22,G2195=账期!$A$24,G2195=账期!$A$25,G2195=账期!$A$27,G2195=账期!$A$26,G2195=账期!$A$28,G2195=账期!$A$30,G2195=账期!$A$32,G2195=账期!$A$34,G2195=账期!$A$35,G2195=账期!$A$37,G2195=账期!$A$39,G2195=账期!$A$40,G2195=账期!$A$41,G2195=账期!$A$42,G2195=账期!$A$43,G2195=账期!$A$44,G2195=账期!$A$45,G2195=账期!$A$46,G2195=账期!$A$48,G2195=账期!$A$50,G2195=账期!$A$51,G2195=账期!$A$52,G2195=账期!$A$53,G2195=账期!$A$54,G2195=账期!$A$56,G2195=账期!$A$57,G2195=账期!$A$58,G2195=账期!$A$59,G2195=账期!$A$60,G2195=账期!$A$61,G2195=账期!$A$62,G2195=账期!$A$63,G2195=账期!$A$64,G2195=账期!$A$66,G2195=账期!$A$67,G2195=账期!$A$68,G2195=账期!$A$70,G2195=账期!$A$71),30,IF(OR(G2195=账期!$A$74,G2195=账期!$A$77,G2195=账期!$A$76,G2195=账期!$A$79,G2195=账期!$A$80,G2195=账期!$A$81,G2195=账期!$A$83,G2195=账期!$A$85,G2195=账期!$A$87,G2195=账期!$A$89,G2195=账期!$A$91),60,IF(OR(G2195=账期!$A$93,G2195=账期!$A$94,G2195=账期!$A$95,G2195=账期!$A$96,G2195=账期!$A$98,G2195=账期!$A$99,G2195=账期!$A$101,G2195=账期!$A$102),90,0)))</f>
        <v>0</v>
      </c>
      <c r="AF2195" s="396"/>
      <c r="AG2195" s="384"/>
      <c r="AH2195" s="396" t="str">
        <f t="shared" si="341"/>
        <v/>
      </c>
    </row>
    <row r="2196" spans="1:34" ht="18" customHeight="1" x14ac:dyDescent="0.25">
      <c r="A2196" s="301" t="str">
        <f t="shared" si="343"/>
        <v/>
      </c>
      <c r="B2196" s="397"/>
      <c r="C2196" s="398"/>
      <c r="D2196" s="399"/>
      <c r="E2196" s="383" t="str">
        <f t="shared" si="339"/>
        <v>C</v>
      </c>
      <c r="F2196" s="383" t="str">
        <f t="shared" si="340"/>
        <v>C</v>
      </c>
      <c r="G2196" s="400"/>
      <c r="H2196" s="385" t="str">
        <f>IF(G2196="","",VLOOKUP(G2196,下拉数据源!J:K,2,0))</f>
        <v/>
      </c>
      <c r="I2196" s="385"/>
      <c r="J2196" s="385"/>
      <c r="K2196" s="386"/>
      <c r="L2196" s="401"/>
      <c r="M2196" s="384"/>
      <c r="N2196" s="384"/>
      <c r="O2196" s="384"/>
      <c r="P2196" s="386"/>
      <c r="Q2196" s="387"/>
      <c r="R2196" s="286"/>
      <c r="S2196" s="388">
        <f t="shared" si="344"/>
        <v>0</v>
      </c>
      <c r="T2196" s="389"/>
      <c r="U2196" s="389">
        <f t="shared" si="342"/>
        <v>0</v>
      </c>
      <c r="V2196" s="451"/>
      <c r="W2196" s="452"/>
      <c r="X2196" s="386"/>
      <c r="Y2196" s="390"/>
      <c r="Z2196" s="391"/>
      <c r="AA2196" s="392"/>
      <c r="AB2196" s="393"/>
      <c r="AC2196" s="394"/>
      <c r="AD2196" s="395">
        <f t="shared" si="345"/>
        <v>0</v>
      </c>
      <c r="AE2196" s="396">
        <f>IF(OR(G2196=账期!$A$18,G2196=账期!$A$20,G2196=账期!$A$22,G2196=账期!$A$24,G2196=账期!$A$25,G2196=账期!$A$27,G2196=账期!$A$26,G2196=账期!$A$28,G2196=账期!$A$30,G2196=账期!$A$32,G2196=账期!$A$34,G2196=账期!$A$35,G2196=账期!$A$37,G2196=账期!$A$39,G2196=账期!$A$40,G2196=账期!$A$41,G2196=账期!$A$42,G2196=账期!$A$43,G2196=账期!$A$44,G2196=账期!$A$45,G2196=账期!$A$46,G2196=账期!$A$48,G2196=账期!$A$50,G2196=账期!$A$51,G2196=账期!$A$52,G2196=账期!$A$53,G2196=账期!$A$54,G2196=账期!$A$56,G2196=账期!$A$57,G2196=账期!$A$58,G2196=账期!$A$59,G2196=账期!$A$60,G2196=账期!$A$61,G2196=账期!$A$62,G2196=账期!$A$63,G2196=账期!$A$64,G2196=账期!$A$66,G2196=账期!$A$67,G2196=账期!$A$68,G2196=账期!$A$70,G2196=账期!$A$71),30,IF(OR(G2196=账期!$A$74,G2196=账期!$A$77,G2196=账期!$A$76,G2196=账期!$A$79,G2196=账期!$A$80,G2196=账期!$A$81,G2196=账期!$A$83,G2196=账期!$A$85,G2196=账期!$A$87,G2196=账期!$A$89,G2196=账期!$A$91),60,IF(OR(G2196=账期!$A$93,G2196=账期!$A$94,G2196=账期!$A$95,G2196=账期!$A$96,G2196=账期!$A$98,G2196=账期!$A$99,G2196=账期!$A$101,G2196=账期!$A$102),90,0)))</f>
        <v>0</v>
      </c>
      <c r="AF2196" s="396"/>
      <c r="AG2196" s="384"/>
      <c r="AH2196" s="396" t="str">
        <f t="shared" si="341"/>
        <v/>
      </c>
    </row>
    <row r="2197" spans="1:34" ht="18" customHeight="1" x14ac:dyDescent="0.25">
      <c r="A2197" s="301" t="str">
        <f t="shared" si="343"/>
        <v/>
      </c>
      <c r="B2197" s="397"/>
      <c r="C2197" s="398"/>
      <c r="D2197" s="399"/>
      <c r="E2197" s="383" t="str">
        <f t="shared" si="339"/>
        <v>C</v>
      </c>
      <c r="F2197" s="383" t="str">
        <f t="shared" si="340"/>
        <v>C</v>
      </c>
      <c r="G2197" s="400"/>
      <c r="H2197" s="385" t="str">
        <f>IF(G2197="","",VLOOKUP(G2197,下拉数据源!J:K,2,0))</f>
        <v/>
      </c>
      <c r="I2197" s="385"/>
      <c r="J2197" s="385"/>
      <c r="K2197" s="386"/>
      <c r="L2197" s="401"/>
      <c r="M2197" s="384"/>
      <c r="N2197" s="384"/>
      <c r="O2197" s="384"/>
      <c r="P2197" s="386"/>
      <c r="Q2197" s="387"/>
      <c r="R2197" s="286"/>
      <c r="S2197" s="388">
        <f t="shared" si="344"/>
        <v>0</v>
      </c>
      <c r="T2197" s="389"/>
      <c r="U2197" s="389">
        <f t="shared" si="342"/>
        <v>0</v>
      </c>
      <c r="V2197" s="451"/>
      <c r="W2197" s="452"/>
      <c r="X2197" s="386"/>
      <c r="Y2197" s="390"/>
      <c r="Z2197" s="391"/>
      <c r="AA2197" s="392"/>
      <c r="AB2197" s="393"/>
      <c r="AC2197" s="394"/>
      <c r="AD2197" s="395">
        <f t="shared" si="345"/>
        <v>0</v>
      </c>
      <c r="AE2197" s="396">
        <f>IF(OR(G2197=账期!$A$18,G2197=账期!$A$20,G2197=账期!$A$22,G2197=账期!$A$24,G2197=账期!$A$25,G2197=账期!$A$27,G2197=账期!$A$26,G2197=账期!$A$28,G2197=账期!$A$30,G2197=账期!$A$32,G2197=账期!$A$34,G2197=账期!$A$35,G2197=账期!$A$37,G2197=账期!$A$39,G2197=账期!$A$40,G2197=账期!$A$41,G2197=账期!$A$42,G2197=账期!$A$43,G2197=账期!$A$44,G2197=账期!$A$45,G2197=账期!$A$46,G2197=账期!$A$48,G2197=账期!$A$50,G2197=账期!$A$51,G2197=账期!$A$52,G2197=账期!$A$53,G2197=账期!$A$54,G2197=账期!$A$56,G2197=账期!$A$57,G2197=账期!$A$58,G2197=账期!$A$59,G2197=账期!$A$60,G2197=账期!$A$61,G2197=账期!$A$62,G2197=账期!$A$63,G2197=账期!$A$64,G2197=账期!$A$66,G2197=账期!$A$67,G2197=账期!$A$68,G2197=账期!$A$70,G2197=账期!$A$71),30,IF(OR(G2197=账期!$A$74,G2197=账期!$A$77,G2197=账期!$A$76,G2197=账期!$A$79,G2197=账期!$A$80,G2197=账期!$A$81,G2197=账期!$A$83,G2197=账期!$A$85,G2197=账期!$A$87,G2197=账期!$A$89,G2197=账期!$A$91),60,IF(OR(G2197=账期!$A$93,G2197=账期!$A$94,G2197=账期!$A$95,G2197=账期!$A$96,G2197=账期!$A$98,G2197=账期!$A$99,G2197=账期!$A$101,G2197=账期!$A$102),90,0)))</f>
        <v>0</v>
      </c>
      <c r="AF2197" s="396"/>
      <c r="AG2197" s="384"/>
      <c r="AH2197" s="396" t="str">
        <f t="shared" si="341"/>
        <v/>
      </c>
    </row>
    <row r="2198" spans="1:34" ht="18" customHeight="1" x14ac:dyDescent="0.25">
      <c r="A2198" s="301" t="str">
        <f t="shared" si="343"/>
        <v/>
      </c>
      <c r="B2198" s="397"/>
      <c r="C2198" s="398"/>
      <c r="D2198" s="399"/>
      <c r="E2198" s="383" t="str">
        <f t="shared" si="339"/>
        <v>C</v>
      </c>
      <c r="F2198" s="383" t="str">
        <f t="shared" si="340"/>
        <v>C</v>
      </c>
      <c r="G2198" s="400"/>
      <c r="H2198" s="385" t="str">
        <f>IF(G2198="","",VLOOKUP(G2198,下拉数据源!J:K,2,0))</f>
        <v/>
      </c>
      <c r="I2198" s="385"/>
      <c r="J2198" s="385"/>
      <c r="K2198" s="386"/>
      <c r="L2198" s="401"/>
      <c r="M2198" s="384"/>
      <c r="N2198" s="384"/>
      <c r="O2198" s="384"/>
      <c r="P2198" s="386"/>
      <c r="Q2198" s="387"/>
      <c r="R2198" s="286"/>
      <c r="S2198" s="388">
        <f t="shared" si="344"/>
        <v>0</v>
      </c>
      <c r="T2198" s="389"/>
      <c r="U2198" s="389">
        <f t="shared" si="342"/>
        <v>0</v>
      </c>
      <c r="V2198" s="451"/>
      <c r="W2198" s="452"/>
      <c r="X2198" s="386"/>
      <c r="Y2198" s="390"/>
      <c r="Z2198" s="391"/>
      <c r="AA2198" s="392"/>
      <c r="AB2198" s="393"/>
      <c r="AC2198" s="394"/>
      <c r="AD2198" s="395">
        <f t="shared" si="345"/>
        <v>0</v>
      </c>
      <c r="AE2198" s="396">
        <f>IF(OR(G2198=账期!$A$18,G2198=账期!$A$20,G2198=账期!$A$22,G2198=账期!$A$24,G2198=账期!$A$25,G2198=账期!$A$27,G2198=账期!$A$26,G2198=账期!$A$28,G2198=账期!$A$30,G2198=账期!$A$32,G2198=账期!$A$34,G2198=账期!$A$35,G2198=账期!$A$37,G2198=账期!$A$39,G2198=账期!$A$40,G2198=账期!$A$41,G2198=账期!$A$42,G2198=账期!$A$43,G2198=账期!$A$44,G2198=账期!$A$45,G2198=账期!$A$46,G2198=账期!$A$48,G2198=账期!$A$50,G2198=账期!$A$51,G2198=账期!$A$52,G2198=账期!$A$53,G2198=账期!$A$54,G2198=账期!$A$56,G2198=账期!$A$57,G2198=账期!$A$58,G2198=账期!$A$59,G2198=账期!$A$60,G2198=账期!$A$61,G2198=账期!$A$62,G2198=账期!$A$63,G2198=账期!$A$64,G2198=账期!$A$66,G2198=账期!$A$67,G2198=账期!$A$68,G2198=账期!$A$70,G2198=账期!$A$71),30,IF(OR(G2198=账期!$A$74,G2198=账期!$A$77,G2198=账期!$A$76,G2198=账期!$A$79,G2198=账期!$A$80,G2198=账期!$A$81,G2198=账期!$A$83,G2198=账期!$A$85,G2198=账期!$A$87,G2198=账期!$A$89,G2198=账期!$A$91),60,IF(OR(G2198=账期!$A$93,G2198=账期!$A$94,G2198=账期!$A$95,G2198=账期!$A$96,G2198=账期!$A$98,G2198=账期!$A$99,G2198=账期!$A$101,G2198=账期!$A$102),90,0)))</f>
        <v>0</v>
      </c>
      <c r="AF2198" s="396"/>
      <c r="AG2198" s="384"/>
      <c r="AH2198" s="396" t="str">
        <f t="shared" si="341"/>
        <v/>
      </c>
    </row>
    <row r="2199" spans="1:34" ht="18" customHeight="1" x14ac:dyDescent="0.25">
      <c r="A2199" s="301" t="str">
        <f t="shared" si="343"/>
        <v/>
      </c>
      <c r="B2199" s="397"/>
      <c r="C2199" s="398"/>
      <c r="D2199" s="399"/>
      <c r="E2199" s="383" t="str">
        <f t="shared" si="339"/>
        <v>C</v>
      </c>
      <c r="F2199" s="383" t="str">
        <f t="shared" si="340"/>
        <v>C</v>
      </c>
      <c r="G2199" s="400"/>
      <c r="H2199" s="385" t="str">
        <f>IF(G2199="","",VLOOKUP(G2199,下拉数据源!J:K,2,0))</f>
        <v/>
      </c>
      <c r="I2199" s="385"/>
      <c r="J2199" s="385"/>
      <c r="K2199" s="386"/>
      <c r="L2199" s="401"/>
      <c r="M2199" s="384"/>
      <c r="N2199" s="384"/>
      <c r="O2199" s="384"/>
      <c r="P2199" s="386"/>
      <c r="Q2199" s="387"/>
      <c r="R2199" s="286"/>
      <c r="S2199" s="388">
        <f t="shared" si="344"/>
        <v>0</v>
      </c>
      <c r="T2199" s="389"/>
      <c r="U2199" s="389">
        <f t="shared" si="342"/>
        <v>0</v>
      </c>
      <c r="V2199" s="451"/>
      <c r="W2199" s="452"/>
      <c r="X2199" s="386"/>
      <c r="Y2199" s="390"/>
      <c r="Z2199" s="391"/>
      <c r="AA2199" s="392"/>
      <c r="AB2199" s="393"/>
      <c r="AC2199" s="394"/>
      <c r="AD2199" s="395">
        <f t="shared" si="345"/>
        <v>0</v>
      </c>
      <c r="AE2199" s="396">
        <f>IF(OR(G2199=账期!$A$18,G2199=账期!$A$20,G2199=账期!$A$22,G2199=账期!$A$24,G2199=账期!$A$25,G2199=账期!$A$27,G2199=账期!$A$26,G2199=账期!$A$28,G2199=账期!$A$30,G2199=账期!$A$32,G2199=账期!$A$34,G2199=账期!$A$35,G2199=账期!$A$37,G2199=账期!$A$39,G2199=账期!$A$40,G2199=账期!$A$41,G2199=账期!$A$42,G2199=账期!$A$43,G2199=账期!$A$44,G2199=账期!$A$45,G2199=账期!$A$46,G2199=账期!$A$48,G2199=账期!$A$50,G2199=账期!$A$51,G2199=账期!$A$52,G2199=账期!$A$53,G2199=账期!$A$54,G2199=账期!$A$56,G2199=账期!$A$57,G2199=账期!$A$58,G2199=账期!$A$59,G2199=账期!$A$60,G2199=账期!$A$61,G2199=账期!$A$62,G2199=账期!$A$63,G2199=账期!$A$64,G2199=账期!$A$66,G2199=账期!$A$67,G2199=账期!$A$68,G2199=账期!$A$70,G2199=账期!$A$71),30,IF(OR(G2199=账期!$A$74,G2199=账期!$A$77,G2199=账期!$A$76,G2199=账期!$A$79,G2199=账期!$A$80,G2199=账期!$A$81,G2199=账期!$A$83,G2199=账期!$A$85,G2199=账期!$A$87,G2199=账期!$A$89,G2199=账期!$A$91),60,IF(OR(G2199=账期!$A$93,G2199=账期!$A$94,G2199=账期!$A$95,G2199=账期!$A$96,G2199=账期!$A$98,G2199=账期!$A$99,G2199=账期!$A$101,G2199=账期!$A$102),90,0)))</f>
        <v>0</v>
      </c>
      <c r="AF2199" s="396"/>
      <c r="AG2199" s="384"/>
      <c r="AH2199" s="396" t="str">
        <f t="shared" si="341"/>
        <v/>
      </c>
    </row>
    <row r="2200" spans="1:34" ht="18" customHeight="1" x14ac:dyDescent="0.25">
      <c r="A2200" s="301" t="str">
        <f t="shared" si="343"/>
        <v/>
      </c>
      <c r="B2200" s="397"/>
      <c r="C2200" s="398"/>
      <c r="D2200" s="399"/>
      <c r="E2200" s="383" t="str">
        <f t="shared" si="339"/>
        <v>C</v>
      </c>
      <c r="F2200" s="383" t="str">
        <f t="shared" si="340"/>
        <v>C</v>
      </c>
      <c r="G2200" s="400"/>
      <c r="H2200" s="385" t="str">
        <f>IF(G2200="","",VLOOKUP(G2200,下拉数据源!J:K,2,0))</f>
        <v/>
      </c>
      <c r="I2200" s="385"/>
      <c r="J2200" s="385"/>
      <c r="K2200" s="386"/>
      <c r="L2200" s="401"/>
      <c r="M2200" s="384"/>
      <c r="N2200" s="384"/>
      <c r="O2200" s="384"/>
      <c r="P2200" s="386"/>
      <c r="Q2200" s="387"/>
      <c r="R2200" s="286"/>
      <c r="S2200" s="388">
        <f t="shared" si="344"/>
        <v>0</v>
      </c>
      <c r="T2200" s="389"/>
      <c r="U2200" s="389">
        <f t="shared" si="342"/>
        <v>0</v>
      </c>
      <c r="V2200" s="451"/>
      <c r="W2200" s="452"/>
      <c r="X2200" s="386"/>
      <c r="Y2200" s="390"/>
      <c r="Z2200" s="391"/>
      <c r="AA2200" s="392"/>
      <c r="AB2200" s="393"/>
      <c r="AC2200" s="394"/>
      <c r="AD2200" s="395">
        <f t="shared" si="345"/>
        <v>0</v>
      </c>
      <c r="AE2200" s="396">
        <f>IF(OR(G2200=账期!$A$18,G2200=账期!$A$20,G2200=账期!$A$22,G2200=账期!$A$24,G2200=账期!$A$25,G2200=账期!$A$27,G2200=账期!$A$26,G2200=账期!$A$28,G2200=账期!$A$30,G2200=账期!$A$32,G2200=账期!$A$34,G2200=账期!$A$35,G2200=账期!$A$37,G2200=账期!$A$39,G2200=账期!$A$40,G2200=账期!$A$41,G2200=账期!$A$42,G2200=账期!$A$43,G2200=账期!$A$44,G2200=账期!$A$45,G2200=账期!$A$46,G2200=账期!$A$48,G2200=账期!$A$50,G2200=账期!$A$51,G2200=账期!$A$52,G2200=账期!$A$53,G2200=账期!$A$54,G2200=账期!$A$56,G2200=账期!$A$57,G2200=账期!$A$58,G2200=账期!$A$59,G2200=账期!$A$60,G2200=账期!$A$61,G2200=账期!$A$62,G2200=账期!$A$63,G2200=账期!$A$64,G2200=账期!$A$66,G2200=账期!$A$67,G2200=账期!$A$68,G2200=账期!$A$70,G2200=账期!$A$71),30,IF(OR(G2200=账期!$A$74,G2200=账期!$A$77,G2200=账期!$A$76,G2200=账期!$A$79,G2200=账期!$A$80,G2200=账期!$A$81,G2200=账期!$A$83,G2200=账期!$A$85,G2200=账期!$A$87,G2200=账期!$A$89,G2200=账期!$A$91),60,IF(OR(G2200=账期!$A$93,G2200=账期!$A$94,G2200=账期!$A$95,G2200=账期!$A$96,G2200=账期!$A$98,G2200=账期!$A$99,G2200=账期!$A$101,G2200=账期!$A$102),90,0)))</f>
        <v>0</v>
      </c>
      <c r="AF2200" s="396"/>
      <c r="AG2200" s="384"/>
      <c r="AH2200" s="396" t="str">
        <f t="shared" si="341"/>
        <v/>
      </c>
    </row>
    <row r="2201" spans="1:34" ht="18" customHeight="1" x14ac:dyDescent="0.25">
      <c r="A2201" s="301" t="str">
        <f t="shared" si="343"/>
        <v/>
      </c>
      <c r="B2201" s="397"/>
      <c r="C2201" s="398"/>
      <c r="D2201" s="399"/>
      <c r="E2201" s="383" t="str">
        <f t="shared" si="339"/>
        <v>C</v>
      </c>
      <c r="F2201" s="383" t="str">
        <f t="shared" si="340"/>
        <v>C</v>
      </c>
      <c r="G2201" s="400"/>
      <c r="H2201" s="385" t="str">
        <f>IF(G2201="","",VLOOKUP(G2201,下拉数据源!J:K,2,0))</f>
        <v/>
      </c>
      <c r="I2201" s="385"/>
      <c r="J2201" s="385"/>
      <c r="K2201" s="386"/>
      <c r="L2201" s="401"/>
      <c r="M2201" s="384"/>
      <c r="N2201" s="384"/>
      <c r="O2201" s="384"/>
      <c r="P2201" s="386"/>
      <c r="Q2201" s="387"/>
      <c r="R2201" s="286"/>
      <c r="S2201" s="388">
        <f t="shared" si="344"/>
        <v>0</v>
      </c>
      <c r="T2201" s="389"/>
      <c r="U2201" s="389">
        <f t="shared" si="342"/>
        <v>0</v>
      </c>
      <c r="V2201" s="451"/>
      <c r="W2201" s="452"/>
      <c r="X2201" s="386"/>
      <c r="Y2201" s="390"/>
      <c r="Z2201" s="391"/>
      <c r="AA2201" s="392"/>
      <c r="AB2201" s="393"/>
      <c r="AC2201" s="394"/>
      <c r="AD2201" s="395">
        <f t="shared" si="345"/>
        <v>0</v>
      </c>
      <c r="AE2201" s="396">
        <f>IF(OR(G2201=账期!$A$18,G2201=账期!$A$20,G2201=账期!$A$22,G2201=账期!$A$24,G2201=账期!$A$25,G2201=账期!$A$27,G2201=账期!$A$26,G2201=账期!$A$28,G2201=账期!$A$30,G2201=账期!$A$32,G2201=账期!$A$34,G2201=账期!$A$35,G2201=账期!$A$37,G2201=账期!$A$39,G2201=账期!$A$40,G2201=账期!$A$41,G2201=账期!$A$42,G2201=账期!$A$43,G2201=账期!$A$44,G2201=账期!$A$45,G2201=账期!$A$46,G2201=账期!$A$48,G2201=账期!$A$50,G2201=账期!$A$51,G2201=账期!$A$52,G2201=账期!$A$53,G2201=账期!$A$54,G2201=账期!$A$56,G2201=账期!$A$57,G2201=账期!$A$58,G2201=账期!$A$59,G2201=账期!$A$60,G2201=账期!$A$61,G2201=账期!$A$62,G2201=账期!$A$63,G2201=账期!$A$64,G2201=账期!$A$66,G2201=账期!$A$67,G2201=账期!$A$68,G2201=账期!$A$70,G2201=账期!$A$71),30,IF(OR(G2201=账期!$A$74,G2201=账期!$A$77,G2201=账期!$A$76,G2201=账期!$A$79,G2201=账期!$A$80,G2201=账期!$A$81,G2201=账期!$A$83,G2201=账期!$A$85,G2201=账期!$A$87,G2201=账期!$A$89,G2201=账期!$A$91),60,IF(OR(G2201=账期!$A$93,G2201=账期!$A$94,G2201=账期!$A$95,G2201=账期!$A$96,G2201=账期!$A$98,G2201=账期!$A$99,G2201=账期!$A$101,G2201=账期!$A$102),90,0)))</f>
        <v>0</v>
      </c>
      <c r="AF2201" s="396"/>
      <c r="AG2201" s="384"/>
      <c r="AH2201" s="396" t="str">
        <f t="shared" si="341"/>
        <v/>
      </c>
    </row>
    <row r="2202" spans="1:34" ht="18" customHeight="1" x14ac:dyDescent="0.25">
      <c r="A2202" s="301" t="str">
        <f t="shared" si="343"/>
        <v/>
      </c>
      <c r="B2202" s="397"/>
      <c r="C2202" s="398"/>
      <c r="D2202" s="399"/>
      <c r="E2202" s="383" t="str">
        <f t="shared" si="339"/>
        <v>C</v>
      </c>
      <c r="F2202" s="383" t="str">
        <f t="shared" si="340"/>
        <v>C</v>
      </c>
      <c r="G2202" s="400"/>
      <c r="H2202" s="385" t="str">
        <f>IF(G2202="","",VLOOKUP(G2202,下拉数据源!J:K,2,0))</f>
        <v/>
      </c>
      <c r="I2202" s="385"/>
      <c r="J2202" s="385"/>
      <c r="K2202" s="386"/>
      <c r="L2202" s="401"/>
      <c r="M2202" s="384"/>
      <c r="N2202" s="384"/>
      <c r="O2202" s="384"/>
      <c r="P2202" s="386"/>
      <c r="Q2202" s="387"/>
      <c r="R2202" s="286"/>
      <c r="S2202" s="388">
        <f t="shared" si="344"/>
        <v>0</v>
      </c>
      <c r="T2202" s="389"/>
      <c r="U2202" s="389">
        <f t="shared" si="342"/>
        <v>0</v>
      </c>
      <c r="V2202" s="451"/>
      <c r="W2202" s="452"/>
      <c r="X2202" s="386"/>
      <c r="Y2202" s="390"/>
      <c r="Z2202" s="391"/>
      <c r="AA2202" s="392"/>
      <c r="AB2202" s="393"/>
      <c r="AC2202" s="394"/>
      <c r="AD2202" s="395">
        <f t="shared" si="345"/>
        <v>0</v>
      </c>
      <c r="AE2202" s="396">
        <f>IF(OR(G2202=账期!$A$18,G2202=账期!$A$20,G2202=账期!$A$22,G2202=账期!$A$24,G2202=账期!$A$25,G2202=账期!$A$27,G2202=账期!$A$26,G2202=账期!$A$28,G2202=账期!$A$30,G2202=账期!$A$32,G2202=账期!$A$34,G2202=账期!$A$35,G2202=账期!$A$37,G2202=账期!$A$39,G2202=账期!$A$40,G2202=账期!$A$41,G2202=账期!$A$42,G2202=账期!$A$43,G2202=账期!$A$44,G2202=账期!$A$45,G2202=账期!$A$46,G2202=账期!$A$48,G2202=账期!$A$50,G2202=账期!$A$51,G2202=账期!$A$52,G2202=账期!$A$53,G2202=账期!$A$54,G2202=账期!$A$56,G2202=账期!$A$57,G2202=账期!$A$58,G2202=账期!$A$59,G2202=账期!$A$60,G2202=账期!$A$61,G2202=账期!$A$62,G2202=账期!$A$63,G2202=账期!$A$64,G2202=账期!$A$66,G2202=账期!$A$67,G2202=账期!$A$68,G2202=账期!$A$70,G2202=账期!$A$71),30,IF(OR(G2202=账期!$A$74,G2202=账期!$A$77,G2202=账期!$A$76,G2202=账期!$A$79,G2202=账期!$A$80,G2202=账期!$A$81,G2202=账期!$A$83,G2202=账期!$A$85,G2202=账期!$A$87,G2202=账期!$A$89,G2202=账期!$A$91),60,IF(OR(G2202=账期!$A$93,G2202=账期!$A$94,G2202=账期!$A$95,G2202=账期!$A$96,G2202=账期!$A$98,G2202=账期!$A$99,G2202=账期!$A$101,G2202=账期!$A$102),90,0)))</f>
        <v>0</v>
      </c>
      <c r="AF2202" s="396"/>
      <c r="AG2202" s="384"/>
      <c r="AH2202" s="396" t="str">
        <f t="shared" si="341"/>
        <v/>
      </c>
    </row>
    <row r="2203" spans="1:34" ht="18" customHeight="1" x14ac:dyDescent="0.25">
      <c r="A2203" s="301" t="str">
        <f t="shared" si="343"/>
        <v/>
      </c>
      <c r="B2203" s="397"/>
      <c r="C2203" s="398"/>
      <c r="D2203" s="399"/>
      <c r="E2203" s="383" t="str">
        <f t="shared" si="339"/>
        <v>C</v>
      </c>
      <c r="F2203" s="383" t="str">
        <f t="shared" si="340"/>
        <v>C</v>
      </c>
      <c r="G2203" s="400"/>
      <c r="H2203" s="385" t="str">
        <f>IF(G2203="","",VLOOKUP(G2203,下拉数据源!J:K,2,0))</f>
        <v/>
      </c>
      <c r="I2203" s="385"/>
      <c r="J2203" s="385"/>
      <c r="K2203" s="386"/>
      <c r="L2203" s="401"/>
      <c r="M2203" s="384"/>
      <c r="N2203" s="384"/>
      <c r="O2203" s="384"/>
      <c r="P2203" s="386"/>
      <c r="Q2203" s="387"/>
      <c r="R2203" s="286"/>
      <c r="S2203" s="388">
        <f t="shared" si="344"/>
        <v>0</v>
      </c>
      <c r="T2203" s="389"/>
      <c r="U2203" s="389">
        <f t="shared" si="342"/>
        <v>0</v>
      </c>
      <c r="V2203" s="451"/>
      <c r="W2203" s="452"/>
      <c r="X2203" s="386"/>
      <c r="Y2203" s="390"/>
      <c r="Z2203" s="391"/>
      <c r="AA2203" s="392"/>
      <c r="AB2203" s="393"/>
      <c r="AC2203" s="394"/>
      <c r="AD2203" s="395">
        <f t="shared" si="345"/>
        <v>0</v>
      </c>
      <c r="AE2203" s="396">
        <f>IF(OR(G2203=账期!$A$18,G2203=账期!$A$20,G2203=账期!$A$22,G2203=账期!$A$24,G2203=账期!$A$25,G2203=账期!$A$27,G2203=账期!$A$26,G2203=账期!$A$28,G2203=账期!$A$30,G2203=账期!$A$32,G2203=账期!$A$34,G2203=账期!$A$35,G2203=账期!$A$37,G2203=账期!$A$39,G2203=账期!$A$40,G2203=账期!$A$41,G2203=账期!$A$42,G2203=账期!$A$43,G2203=账期!$A$44,G2203=账期!$A$45,G2203=账期!$A$46,G2203=账期!$A$48,G2203=账期!$A$50,G2203=账期!$A$51,G2203=账期!$A$52,G2203=账期!$A$53,G2203=账期!$A$54,G2203=账期!$A$56,G2203=账期!$A$57,G2203=账期!$A$58,G2203=账期!$A$59,G2203=账期!$A$60,G2203=账期!$A$61,G2203=账期!$A$62,G2203=账期!$A$63,G2203=账期!$A$64,G2203=账期!$A$66,G2203=账期!$A$67,G2203=账期!$A$68,G2203=账期!$A$70,G2203=账期!$A$71),30,IF(OR(G2203=账期!$A$74,G2203=账期!$A$77,G2203=账期!$A$76,G2203=账期!$A$79,G2203=账期!$A$80,G2203=账期!$A$81,G2203=账期!$A$83,G2203=账期!$A$85,G2203=账期!$A$87,G2203=账期!$A$89,G2203=账期!$A$91),60,IF(OR(G2203=账期!$A$93,G2203=账期!$A$94,G2203=账期!$A$95,G2203=账期!$A$96,G2203=账期!$A$98,G2203=账期!$A$99,G2203=账期!$A$101,G2203=账期!$A$102),90,0)))</f>
        <v>0</v>
      </c>
      <c r="AF2203" s="396"/>
      <c r="AG2203" s="384"/>
      <c r="AH2203" s="396" t="str">
        <f t="shared" si="341"/>
        <v/>
      </c>
    </row>
    <row r="2204" spans="1:34" ht="18" customHeight="1" x14ac:dyDescent="0.25">
      <c r="A2204" s="301" t="str">
        <f t="shared" si="343"/>
        <v/>
      </c>
      <c r="B2204" s="397"/>
      <c r="C2204" s="398"/>
      <c r="D2204" s="399"/>
      <c r="E2204" s="383" t="str">
        <f t="shared" si="339"/>
        <v>C</v>
      </c>
      <c r="F2204" s="383" t="str">
        <f t="shared" si="340"/>
        <v>C</v>
      </c>
      <c r="G2204" s="400"/>
      <c r="H2204" s="385" t="str">
        <f>IF(G2204="","",VLOOKUP(G2204,下拉数据源!J:K,2,0))</f>
        <v/>
      </c>
      <c r="I2204" s="385"/>
      <c r="J2204" s="385"/>
      <c r="K2204" s="386"/>
      <c r="L2204" s="401"/>
      <c r="M2204" s="384"/>
      <c r="N2204" s="384"/>
      <c r="O2204" s="384"/>
      <c r="P2204" s="386"/>
      <c r="Q2204" s="387"/>
      <c r="R2204" s="286"/>
      <c r="S2204" s="388">
        <f t="shared" si="344"/>
        <v>0</v>
      </c>
      <c r="T2204" s="389"/>
      <c r="U2204" s="389">
        <f t="shared" si="342"/>
        <v>0</v>
      </c>
      <c r="V2204" s="451"/>
      <c r="W2204" s="452"/>
      <c r="X2204" s="386"/>
      <c r="Y2204" s="390"/>
      <c r="Z2204" s="391"/>
      <c r="AA2204" s="392"/>
      <c r="AB2204" s="393"/>
      <c r="AC2204" s="394"/>
      <c r="AD2204" s="395">
        <f t="shared" si="345"/>
        <v>0</v>
      </c>
      <c r="AE2204" s="396">
        <f>IF(OR(G2204=账期!$A$18,G2204=账期!$A$20,G2204=账期!$A$22,G2204=账期!$A$24,G2204=账期!$A$25,G2204=账期!$A$27,G2204=账期!$A$26,G2204=账期!$A$28,G2204=账期!$A$30,G2204=账期!$A$32,G2204=账期!$A$34,G2204=账期!$A$35,G2204=账期!$A$37,G2204=账期!$A$39,G2204=账期!$A$40,G2204=账期!$A$41,G2204=账期!$A$42,G2204=账期!$A$43,G2204=账期!$A$44,G2204=账期!$A$45,G2204=账期!$A$46,G2204=账期!$A$48,G2204=账期!$A$50,G2204=账期!$A$51,G2204=账期!$A$52,G2204=账期!$A$53,G2204=账期!$A$54,G2204=账期!$A$56,G2204=账期!$A$57,G2204=账期!$A$58,G2204=账期!$A$59,G2204=账期!$A$60,G2204=账期!$A$61,G2204=账期!$A$62,G2204=账期!$A$63,G2204=账期!$A$64,G2204=账期!$A$66,G2204=账期!$A$67,G2204=账期!$A$68,G2204=账期!$A$70,G2204=账期!$A$71),30,IF(OR(G2204=账期!$A$74,G2204=账期!$A$77,G2204=账期!$A$76,G2204=账期!$A$79,G2204=账期!$A$80,G2204=账期!$A$81,G2204=账期!$A$83,G2204=账期!$A$85,G2204=账期!$A$87,G2204=账期!$A$89,G2204=账期!$A$91),60,IF(OR(G2204=账期!$A$93,G2204=账期!$A$94,G2204=账期!$A$95,G2204=账期!$A$96,G2204=账期!$A$98,G2204=账期!$A$99,G2204=账期!$A$101,G2204=账期!$A$102),90,0)))</f>
        <v>0</v>
      </c>
      <c r="AF2204" s="396"/>
      <c r="AG2204" s="384"/>
      <c r="AH2204" s="396" t="str">
        <f t="shared" si="341"/>
        <v/>
      </c>
    </row>
    <row r="2205" spans="1:34" ht="18" customHeight="1" x14ac:dyDescent="0.25">
      <c r="A2205" s="301" t="str">
        <f t="shared" si="343"/>
        <v/>
      </c>
      <c r="B2205" s="397"/>
      <c r="C2205" s="398"/>
      <c r="D2205" s="399"/>
      <c r="E2205" s="383" t="str">
        <f t="shared" ref="E2205:E2268" si="346">IF(OR(D2205="长飞",D2205="烽火",D2205="特发",D2205="富通",D2205="亨通",G2205="赣州金信诺",G2205="江苏永鼎",G2205="宏安集团"),"A",IF(OR(G2205="广意通讯",G2205="湖北楚天",G2205="宁波格亿达",G2205="通鼎互联",G2205="黄石昌达",G2205="江苏俊知",G2205="珠海汉胜",G2205="武汉电信"),"B","C"))</f>
        <v>C</v>
      </c>
      <c r="F2205" s="383" t="str">
        <f t="shared" ref="F2205:F2268" si="347">IF(OR(G2205="成都大唐",G2205="广东亨通",G2205="江苏亨通",G2205="兰州长飞",G2205="南京华信",G2205="汕头奥星",G2205="特发光网",G2205="武汉长飞",G2205="长春烽火",G2205="广意通讯",G2205="湖北楚天",G2205="宁波格亿达",G2205="通鼎互联",G2205="安徽汉唐",G2205="安徽宜德",G2205="安徽盈通",G2205="成都康宁",G2205="成都中飞",G2205="东莞光佳",G2205="东莞鸿鑫",G2205="烽火博鑫",G2205="佛山星蓝",G2205="广东金桥",G2205="广州联兴",G2205="贵州乾新",G2205="航天电工",G2205="合肥兴联",G2205="湖北宇洪",G2205="江苏奥通",G2205="江苏中远",G2205="宁波辰飞",G2205="宁波汉生",G2205="宁波宇欣",G2205="山东太平洋",G2205="山东特发",G2205="山东永通",G2205="上海朗闻",G2205="上海翼波",G2205="四川天邑",G2205="四川旭泰",G2205="武汉瑞联",G2205="武汉同至",G2205="西安西古",G2205="西安鑫华通",G2205="武汉驿路通",G2205="长光通信",G2205="中电八所",G2205="中电光达",G2205="中利集团",G2205="重庆特发",G2205="舟山安格",G2205="珠海邗秦"),"A",IF(OR(G2205="富通天津",G2205="赣州金信诺",G2205="江苏永鼎",G2205="上海长飞",G2205="特发股份",G2205="武汉烽火",G2205="西安烽火",G2205="长飞中利",G2205="江苏中天",G2205="江西联创",G2205="宁波盈谷",G2205="黄石昌达",G2205="四川长飞"),"B","C"))</f>
        <v>C</v>
      </c>
      <c r="G2205" s="400"/>
      <c r="H2205" s="385" t="str">
        <f>IF(G2205="","",VLOOKUP(G2205,下拉数据源!J:K,2,0))</f>
        <v/>
      </c>
      <c r="I2205" s="385"/>
      <c r="J2205" s="385"/>
      <c r="K2205" s="386"/>
      <c r="L2205" s="401"/>
      <c r="M2205" s="384"/>
      <c r="N2205" s="384"/>
      <c r="O2205" s="384"/>
      <c r="P2205" s="386"/>
      <c r="Q2205" s="387"/>
      <c r="R2205" s="286"/>
      <c r="S2205" s="388">
        <f t="shared" si="344"/>
        <v>0</v>
      </c>
      <c r="T2205" s="389"/>
      <c r="U2205" s="389">
        <f t="shared" si="342"/>
        <v>0</v>
      </c>
      <c r="V2205" s="451"/>
      <c r="W2205" s="452"/>
      <c r="X2205" s="386"/>
      <c r="Y2205" s="390"/>
      <c r="Z2205" s="391"/>
      <c r="AA2205" s="392"/>
      <c r="AB2205" s="393"/>
      <c r="AC2205" s="394"/>
      <c r="AD2205" s="395">
        <f t="shared" si="345"/>
        <v>0</v>
      </c>
      <c r="AE2205" s="396">
        <f>IF(OR(G2205=账期!$A$18,G2205=账期!$A$20,G2205=账期!$A$22,G2205=账期!$A$24,G2205=账期!$A$25,G2205=账期!$A$27,G2205=账期!$A$26,G2205=账期!$A$28,G2205=账期!$A$30,G2205=账期!$A$32,G2205=账期!$A$34,G2205=账期!$A$35,G2205=账期!$A$37,G2205=账期!$A$39,G2205=账期!$A$40,G2205=账期!$A$41,G2205=账期!$A$42,G2205=账期!$A$43,G2205=账期!$A$44,G2205=账期!$A$45,G2205=账期!$A$46,G2205=账期!$A$48,G2205=账期!$A$50,G2205=账期!$A$51,G2205=账期!$A$52,G2205=账期!$A$53,G2205=账期!$A$54,G2205=账期!$A$56,G2205=账期!$A$57,G2205=账期!$A$58,G2205=账期!$A$59,G2205=账期!$A$60,G2205=账期!$A$61,G2205=账期!$A$62,G2205=账期!$A$63,G2205=账期!$A$64,G2205=账期!$A$66,G2205=账期!$A$67,G2205=账期!$A$68,G2205=账期!$A$70,G2205=账期!$A$71),30,IF(OR(G2205=账期!$A$74,G2205=账期!$A$77,G2205=账期!$A$76,G2205=账期!$A$79,G2205=账期!$A$80,G2205=账期!$A$81,G2205=账期!$A$83,G2205=账期!$A$85,G2205=账期!$A$87,G2205=账期!$A$89,G2205=账期!$A$91),60,IF(OR(G2205=账期!$A$93,G2205=账期!$A$94,G2205=账期!$A$95,G2205=账期!$A$96,G2205=账期!$A$98,G2205=账期!$A$99,G2205=账期!$A$101,G2205=账期!$A$102),90,0)))</f>
        <v>0</v>
      </c>
      <c r="AF2205" s="396"/>
      <c r="AG2205" s="384"/>
      <c r="AH2205" s="396" t="str">
        <f t="shared" si="341"/>
        <v/>
      </c>
    </row>
    <row r="2206" spans="1:34" ht="18" customHeight="1" x14ac:dyDescent="0.25">
      <c r="A2206" s="301" t="str">
        <f t="shared" si="343"/>
        <v/>
      </c>
      <c r="B2206" s="397"/>
      <c r="C2206" s="398"/>
      <c r="D2206" s="399"/>
      <c r="E2206" s="383" t="str">
        <f t="shared" si="346"/>
        <v>C</v>
      </c>
      <c r="F2206" s="383" t="str">
        <f t="shared" si="347"/>
        <v>C</v>
      </c>
      <c r="G2206" s="400"/>
      <c r="H2206" s="385" t="str">
        <f>IF(G2206="","",VLOOKUP(G2206,下拉数据源!J:K,2,0))</f>
        <v/>
      </c>
      <c r="I2206" s="385"/>
      <c r="J2206" s="385"/>
      <c r="K2206" s="386"/>
      <c r="L2206" s="401"/>
      <c r="M2206" s="384"/>
      <c r="N2206" s="384"/>
      <c r="O2206" s="384"/>
      <c r="P2206" s="386"/>
      <c r="Q2206" s="387"/>
      <c r="R2206" s="286"/>
      <c r="S2206" s="388">
        <f t="shared" si="344"/>
        <v>0</v>
      </c>
      <c r="T2206" s="389"/>
      <c r="U2206" s="389">
        <f t="shared" si="342"/>
        <v>0</v>
      </c>
      <c r="V2206" s="451"/>
      <c r="W2206" s="452"/>
      <c r="X2206" s="386"/>
      <c r="Y2206" s="390"/>
      <c r="Z2206" s="391"/>
      <c r="AA2206" s="392"/>
      <c r="AB2206" s="393"/>
      <c r="AC2206" s="394"/>
      <c r="AD2206" s="395">
        <f t="shared" si="345"/>
        <v>0</v>
      </c>
      <c r="AE2206" s="396">
        <f>IF(OR(G2206=账期!$A$18,G2206=账期!$A$20,G2206=账期!$A$22,G2206=账期!$A$24,G2206=账期!$A$25,G2206=账期!$A$27,G2206=账期!$A$26,G2206=账期!$A$28,G2206=账期!$A$30,G2206=账期!$A$32,G2206=账期!$A$34,G2206=账期!$A$35,G2206=账期!$A$37,G2206=账期!$A$39,G2206=账期!$A$40,G2206=账期!$A$41,G2206=账期!$A$42,G2206=账期!$A$43,G2206=账期!$A$44,G2206=账期!$A$45,G2206=账期!$A$46,G2206=账期!$A$48,G2206=账期!$A$50,G2206=账期!$A$51,G2206=账期!$A$52,G2206=账期!$A$53,G2206=账期!$A$54,G2206=账期!$A$56,G2206=账期!$A$57,G2206=账期!$A$58,G2206=账期!$A$59,G2206=账期!$A$60,G2206=账期!$A$61,G2206=账期!$A$62,G2206=账期!$A$63,G2206=账期!$A$64,G2206=账期!$A$66,G2206=账期!$A$67,G2206=账期!$A$68,G2206=账期!$A$70,G2206=账期!$A$71),30,IF(OR(G2206=账期!$A$74,G2206=账期!$A$77,G2206=账期!$A$76,G2206=账期!$A$79,G2206=账期!$A$80,G2206=账期!$A$81,G2206=账期!$A$83,G2206=账期!$A$85,G2206=账期!$A$87,G2206=账期!$A$89,G2206=账期!$A$91),60,IF(OR(G2206=账期!$A$93,G2206=账期!$A$94,G2206=账期!$A$95,G2206=账期!$A$96,G2206=账期!$A$98,G2206=账期!$A$99,G2206=账期!$A$101,G2206=账期!$A$102),90,0)))</f>
        <v>0</v>
      </c>
      <c r="AF2206" s="396"/>
      <c r="AG2206" s="384"/>
      <c r="AH2206" s="396" t="str">
        <f t="shared" si="341"/>
        <v/>
      </c>
    </row>
    <row r="2207" spans="1:34" ht="18" customHeight="1" x14ac:dyDescent="0.25">
      <c r="A2207" s="301" t="str">
        <f t="shared" si="343"/>
        <v/>
      </c>
      <c r="B2207" s="397"/>
      <c r="C2207" s="398"/>
      <c r="D2207" s="399"/>
      <c r="E2207" s="383" t="str">
        <f t="shared" si="346"/>
        <v>C</v>
      </c>
      <c r="F2207" s="383" t="str">
        <f t="shared" si="347"/>
        <v>C</v>
      </c>
      <c r="G2207" s="400"/>
      <c r="H2207" s="385" t="str">
        <f>IF(G2207="","",VLOOKUP(G2207,下拉数据源!J:K,2,0))</f>
        <v/>
      </c>
      <c r="I2207" s="385"/>
      <c r="J2207" s="385"/>
      <c r="K2207" s="386"/>
      <c r="L2207" s="401"/>
      <c r="M2207" s="384"/>
      <c r="N2207" s="384"/>
      <c r="O2207" s="384"/>
      <c r="P2207" s="386"/>
      <c r="Q2207" s="387"/>
      <c r="R2207" s="286"/>
      <c r="S2207" s="388">
        <f t="shared" si="344"/>
        <v>0</v>
      </c>
      <c r="T2207" s="389"/>
      <c r="U2207" s="389">
        <f t="shared" si="342"/>
        <v>0</v>
      </c>
      <c r="V2207" s="451"/>
      <c r="W2207" s="452"/>
      <c r="X2207" s="386"/>
      <c r="Y2207" s="390"/>
      <c r="Z2207" s="391"/>
      <c r="AA2207" s="392"/>
      <c r="AB2207" s="393"/>
      <c r="AC2207" s="394"/>
      <c r="AD2207" s="395">
        <f t="shared" si="345"/>
        <v>0</v>
      </c>
      <c r="AE2207" s="396">
        <f>IF(OR(G2207=账期!$A$18,G2207=账期!$A$20,G2207=账期!$A$22,G2207=账期!$A$24,G2207=账期!$A$25,G2207=账期!$A$27,G2207=账期!$A$26,G2207=账期!$A$28,G2207=账期!$A$30,G2207=账期!$A$32,G2207=账期!$A$34,G2207=账期!$A$35,G2207=账期!$A$37,G2207=账期!$A$39,G2207=账期!$A$40,G2207=账期!$A$41,G2207=账期!$A$42,G2207=账期!$A$43,G2207=账期!$A$44,G2207=账期!$A$45,G2207=账期!$A$46,G2207=账期!$A$48,G2207=账期!$A$50,G2207=账期!$A$51,G2207=账期!$A$52,G2207=账期!$A$53,G2207=账期!$A$54,G2207=账期!$A$56,G2207=账期!$A$57,G2207=账期!$A$58,G2207=账期!$A$59,G2207=账期!$A$60,G2207=账期!$A$61,G2207=账期!$A$62,G2207=账期!$A$63,G2207=账期!$A$64,G2207=账期!$A$66,G2207=账期!$A$67,G2207=账期!$A$68,G2207=账期!$A$70,G2207=账期!$A$71),30,IF(OR(G2207=账期!$A$74,G2207=账期!$A$77,G2207=账期!$A$76,G2207=账期!$A$79,G2207=账期!$A$80,G2207=账期!$A$81,G2207=账期!$A$83,G2207=账期!$A$85,G2207=账期!$A$87,G2207=账期!$A$89,G2207=账期!$A$91),60,IF(OR(G2207=账期!$A$93,G2207=账期!$A$94,G2207=账期!$A$95,G2207=账期!$A$96,G2207=账期!$A$98,G2207=账期!$A$99,G2207=账期!$A$101,G2207=账期!$A$102),90,0)))</f>
        <v>0</v>
      </c>
      <c r="AF2207" s="396"/>
      <c r="AG2207" s="384"/>
      <c r="AH2207" s="396" t="str">
        <f t="shared" si="341"/>
        <v/>
      </c>
    </row>
    <row r="2208" spans="1:34" ht="18" customHeight="1" x14ac:dyDescent="0.25">
      <c r="A2208" s="301" t="str">
        <f t="shared" si="343"/>
        <v/>
      </c>
      <c r="B2208" s="397"/>
      <c r="C2208" s="398"/>
      <c r="D2208" s="399"/>
      <c r="E2208" s="383" t="str">
        <f t="shared" si="346"/>
        <v>C</v>
      </c>
      <c r="F2208" s="383" t="str">
        <f t="shared" si="347"/>
        <v>C</v>
      </c>
      <c r="G2208" s="400"/>
      <c r="H2208" s="385" t="str">
        <f>IF(G2208="","",VLOOKUP(G2208,下拉数据源!J:K,2,0))</f>
        <v/>
      </c>
      <c r="I2208" s="385"/>
      <c r="J2208" s="385"/>
      <c r="K2208" s="386"/>
      <c r="L2208" s="401"/>
      <c r="M2208" s="384"/>
      <c r="N2208" s="384"/>
      <c r="O2208" s="384"/>
      <c r="P2208" s="386"/>
      <c r="Q2208" s="387"/>
      <c r="R2208" s="286"/>
      <c r="S2208" s="388">
        <f t="shared" si="344"/>
        <v>0</v>
      </c>
      <c r="T2208" s="389"/>
      <c r="U2208" s="389">
        <f t="shared" si="342"/>
        <v>0</v>
      </c>
      <c r="V2208" s="451"/>
      <c r="W2208" s="452"/>
      <c r="X2208" s="386"/>
      <c r="Y2208" s="390"/>
      <c r="Z2208" s="391"/>
      <c r="AA2208" s="392"/>
      <c r="AB2208" s="393"/>
      <c r="AC2208" s="394"/>
      <c r="AD2208" s="395">
        <f t="shared" si="345"/>
        <v>0</v>
      </c>
      <c r="AE2208" s="396">
        <f>IF(OR(G2208=账期!$A$18,G2208=账期!$A$20,G2208=账期!$A$22,G2208=账期!$A$24,G2208=账期!$A$25,G2208=账期!$A$27,G2208=账期!$A$26,G2208=账期!$A$28,G2208=账期!$A$30,G2208=账期!$A$32,G2208=账期!$A$34,G2208=账期!$A$35,G2208=账期!$A$37,G2208=账期!$A$39,G2208=账期!$A$40,G2208=账期!$A$41,G2208=账期!$A$42,G2208=账期!$A$43,G2208=账期!$A$44,G2208=账期!$A$45,G2208=账期!$A$46,G2208=账期!$A$48,G2208=账期!$A$50,G2208=账期!$A$51,G2208=账期!$A$52,G2208=账期!$A$53,G2208=账期!$A$54,G2208=账期!$A$56,G2208=账期!$A$57,G2208=账期!$A$58,G2208=账期!$A$59,G2208=账期!$A$60,G2208=账期!$A$61,G2208=账期!$A$62,G2208=账期!$A$63,G2208=账期!$A$64,G2208=账期!$A$66,G2208=账期!$A$67,G2208=账期!$A$68,G2208=账期!$A$70,G2208=账期!$A$71),30,IF(OR(G2208=账期!$A$74,G2208=账期!$A$77,G2208=账期!$A$76,G2208=账期!$A$79,G2208=账期!$A$80,G2208=账期!$A$81,G2208=账期!$A$83,G2208=账期!$A$85,G2208=账期!$A$87,G2208=账期!$A$89,G2208=账期!$A$91),60,IF(OR(G2208=账期!$A$93,G2208=账期!$A$94,G2208=账期!$A$95,G2208=账期!$A$96,G2208=账期!$A$98,G2208=账期!$A$99,G2208=账期!$A$101,G2208=账期!$A$102),90,0)))</f>
        <v>0</v>
      </c>
      <c r="AF2208" s="396"/>
      <c r="AG2208" s="384"/>
      <c r="AH2208" s="396" t="str">
        <f t="shared" si="341"/>
        <v/>
      </c>
    </row>
    <row r="2209" spans="1:34" ht="18" customHeight="1" x14ac:dyDescent="0.25">
      <c r="A2209" s="301" t="str">
        <f t="shared" si="343"/>
        <v/>
      </c>
      <c r="B2209" s="397"/>
      <c r="C2209" s="398"/>
      <c r="D2209" s="399"/>
      <c r="E2209" s="383" t="str">
        <f t="shared" si="346"/>
        <v>C</v>
      </c>
      <c r="F2209" s="383" t="str">
        <f t="shared" si="347"/>
        <v>C</v>
      </c>
      <c r="G2209" s="400"/>
      <c r="H2209" s="385" t="str">
        <f>IF(G2209="","",VLOOKUP(G2209,下拉数据源!J:K,2,0))</f>
        <v/>
      </c>
      <c r="I2209" s="385"/>
      <c r="J2209" s="385"/>
      <c r="K2209" s="386"/>
      <c r="L2209" s="401"/>
      <c r="M2209" s="384"/>
      <c r="N2209" s="384"/>
      <c r="O2209" s="384"/>
      <c r="P2209" s="386"/>
      <c r="Q2209" s="387"/>
      <c r="R2209" s="286"/>
      <c r="S2209" s="388">
        <f t="shared" si="344"/>
        <v>0</v>
      </c>
      <c r="T2209" s="389"/>
      <c r="U2209" s="389">
        <f t="shared" si="342"/>
        <v>0</v>
      </c>
      <c r="V2209" s="451"/>
      <c r="W2209" s="452"/>
      <c r="X2209" s="386"/>
      <c r="Y2209" s="390"/>
      <c r="Z2209" s="391"/>
      <c r="AA2209" s="392"/>
      <c r="AB2209" s="393"/>
      <c r="AC2209" s="394"/>
      <c r="AD2209" s="395">
        <f t="shared" si="345"/>
        <v>0</v>
      </c>
      <c r="AE2209" s="396">
        <f>IF(OR(G2209=账期!$A$18,G2209=账期!$A$20,G2209=账期!$A$22,G2209=账期!$A$24,G2209=账期!$A$25,G2209=账期!$A$27,G2209=账期!$A$26,G2209=账期!$A$28,G2209=账期!$A$30,G2209=账期!$A$32,G2209=账期!$A$34,G2209=账期!$A$35,G2209=账期!$A$37,G2209=账期!$A$39,G2209=账期!$A$40,G2209=账期!$A$41,G2209=账期!$A$42,G2209=账期!$A$43,G2209=账期!$A$44,G2209=账期!$A$45,G2209=账期!$A$46,G2209=账期!$A$48,G2209=账期!$A$50,G2209=账期!$A$51,G2209=账期!$A$52,G2209=账期!$A$53,G2209=账期!$A$54,G2209=账期!$A$56,G2209=账期!$A$57,G2209=账期!$A$58,G2209=账期!$A$59,G2209=账期!$A$60,G2209=账期!$A$61,G2209=账期!$A$62,G2209=账期!$A$63,G2209=账期!$A$64,G2209=账期!$A$66,G2209=账期!$A$67,G2209=账期!$A$68,G2209=账期!$A$70,G2209=账期!$A$71),30,IF(OR(G2209=账期!$A$74,G2209=账期!$A$77,G2209=账期!$A$76,G2209=账期!$A$79,G2209=账期!$A$80,G2209=账期!$A$81,G2209=账期!$A$83,G2209=账期!$A$85,G2209=账期!$A$87,G2209=账期!$A$89,G2209=账期!$A$91),60,IF(OR(G2209=账期!$A$93,G2209=账期!$A$94,G2209=账期!$A$95,G2209=账期!$A$96,G2209=账期!$A$98,G2209=账期!$A$99,G2209=账期!$A$101,G2209=账期!$A$102),90,0)))</f>
        <v>0</v>
      </c>
      <c r="AF2209" s="396"/>
      <c r="AG2209" s="384"/>
      <c r="AH2209" s="396" t="str">
        <f t="shared" si="341"/>
        <v/>
      </c>
    </row>
    <row r="2210" spans="1:34" ht="18" customHeight="1" x14ac:dyDescent="0.25">
      <c r="A2210" s="301" t="str">
        <f t="shared" si="343"/>
        <v/>
      </c>
      <c r="B2210" s="397"/>
      <c r="C2210" s="398"/>
      <c r="D2210" s="399"/>
      <c r="E2210" s="383" t="str">
        <f t="shared" si="346"/>
        <v>C</v>
      </c>
      <c r="F2210" s="383" t="str">
        <f t="shared" si="347"/>
        <v>C</v>
      </c>
      <c r="G2210" s="400"/>
      <c r="H2210" s="385" t="str">
        <f>IF(G2210="","",VLOOKUP(G2210,下拉数据源!J:K,2,0))</f>
        <v/>
      </c>
      <c r="I2210" s="385"/>
      <c r="J2210" s="385"/>
      <c r="K2210" s="386"/>
      <c r="L2210" s="401"/>
      <c r="M2210" s="384"/>
      <c r="N2210" s="384"/>
      <c r="O2210" s="384"/>
      <c r="P2210" s="386"/>
      <c r="Q2210" s="387"/>
      <c r="R2210" s="286"/>
      <c r="S2210" s="388">
        <f t="shared" si="344"/>
        <v>0</v>
      </c>
      <c r="T2210" s="389"/>
      <c r="U2210" s="389">
        <f t="shared" si="342"/>
        <v>0</v>
      </c>
      <c r="V2210" s="451"/>
      <c r="W2210" s="452"/>
      <c r="X2210" s="386"/>
      <c r="Y2210" s="390"/>
      <c r="Z2210" s="391"/>
      <c r="AA2210" s="392"/>
      <c r="AB2210" s="393"/>
      <c r="AC2210" s="394"/>
      <c r="AD2210" s="395">
        <f t="shared" si="345"/>
        <v>0</v>
      </c>
      <c r="AE2210" s="396">
        <f>IF(OR(G2210=账期!$A$18,G2210=账期!$A$20,G2210=账期!$A$22,G2210=账期!$A$24,G2210=账期!$A$25,G2210=账期!$A$27,G2210=账期!$A$26,G2210=账期!$A$28,G2210=账期!$A$30,G2210=账期!$A$32,G2210=账期!$A$34,G2210=账期!$A$35,G2210=账期!$A$37,G2210=账期!$A$39,G2210=账期!$A$40,G2210=账期!$A$41,G2210=账期!$A$42,G2210=账期!$A$43,G2210=账期!$A$44,G2210=账期!$A$45,G2210=账期!$A$46,G2210=账期!$A$48,G2210=账期!$A$50,G2210=账期!$A$51,G2210=账期!$A$52,G2210=账期!$A$53,G2210=账期!$A$54,G2210=账期!$A$56,G2210=账期!$A$57,G2210=账期!$A$58,G2210=账期!$A$59,G2210=账期!$A$60,G2210=账期!$A$61,G2210=账期!$A$62,G2210=账期!$A$63,G2210=账期!$A$64,G2210=账期!$A$66,G2210=账期!$A$67,G2210=账期!$A$68,G2210=账期!$A$70,G2210=账期!$A$71),30,IF(OR(G2210=账期!$A$74,G2210=账期!$A$77,G2210=账期!$A$76,G2210=账期!$A$79,G2210=账期!$A$80,G2210=账期!$A$81,G2210=账期!$A$83,G2210=账期!$A$85,G2210=账期!$A$87,G2210=账期!$A$89,G2210=账期!$A$91),60,IF(OR(G2210=账期!$A$93,G2210=账期!$A$94,G2210=账期!$A$95,G2210=账期!$A$96,G2210=账期!$A$98,G2210=账期!$A$99,G2210=账期!$A$101,G2210=账期!$A$102),90,0)))</f>
        <v>0</v>
      </c>
      <c r="AF2210" s="396"/>
      <c r="AG2210" s="384"/>
      <c r="AH2210" s="396" t="str">
        <f t="shared" si="341"/>
        <v/>
      </c>
    </row>
    <row r="2211" spans="1:34" ht="18" customHeight="1" x14ac:dyDescent="0.25">
      <c r="A2211" s="301" t="str">
        <f t="shared" si="343"/>
        <v/>
      </c>
      <c r="B2211" s="397"/>
      <c r="C2211" s="398"/>
      <c r="D2211" s="399"/>
      <c r="E2211" s="383" t="str">
        <f t="shared" si="346"/>
        <v>C</v>
      </c>
      <c r="F2211" s="383" t="str">
        <f t="shared" si="347"/>
        <v>C</v>
      </c>
      <c r="G2211" s="400"/>
      <c r="H2211" s="385" t="str">
        <f>IF(G2211="","",VLOOKUP(G2211,下拉数据源!J:K,2,0))</f>
        <v/>
      </c>
      <c r="I2211" s="385"/>
      <c r="J2211" s="385"/>
      <c r="K2211" s="386"/>
      <c r="L2211" s="401"/>
      <c r="M2211" s="384"/>
      <c r="N2211" s="384"/>
      <c r="O2211" s="384"/>
      <c r="P2211" s="386"/>
      <c r="Q2211" s="387"/>
      <c r="R2211" s="286"/>
      <c r="S2211" s="388">
        <f t="shared" si="344"/>
        <v>0</v>
      </c>
      <c r="T2211" s="389"/>
      <c r="U2211" s="389">
        <f t="shared" si="342"/>
        <v>0</v>
      </c>
      <c r="V2211" s="451"/>
      <c r="W2211" s="452"/>
      <c r="X2211" s="386"/>
      <c r="Y2211" s="390"/>
      <c r="Z2211" s="391"/>
      <c r="AA2211" s="392"/>
      <c r="AB2211" s="393"/>
      <c r="AC2211" s="394"/>
      <c r="AD2211" s="395">
        <f t="shared" si="345"/>
        <v>0</v>
      </c>
      <c r="AE2211" s="396">
        <f>IF(OR(G2211=账期!$A$18,G2211=账期!$A$20,G2211=账期!$A$22,G2211=账期!$A$24,G2211=账期!$A$25,G2211=账期!$A$27,G2211=账期!$A$26,G2211=账期!$A$28,G2211=账期!$A$30,G2211=账期!$A$32,G2211=账期!$A$34,G2211=账期!$A$35,G2211=账期!$A$37,G2211=账期!$A$39,G2211=账期!$A$40,G2211=账期!$A$41,G2211=账期!$A$42,G2211=账期!$A$43,G2211=账期!$A$44,G2211=账期!$A$45,G2211=账期!$A$46,G2211=账期!$A$48,G2211=账期!$A$50,G2211=账期!$A$51,G2211=账期!$A$52,G2211=账期!$A$53,G2211=账期!$A$54,G2211=账期!$A$56,G2211=账期!$A$57,G2211=账期!$A$58,G2211=账期!$A$59,G2211=账期!$A$60,G2211=账期!$A$61,G2211=账期!$A$62,G2211=账期!$A$63,G2211=账期!$A$64,G2211=账期!$A$66,G2211=账期!$A$67,G2211=账期!$A$68,G2211=账期!$A$70,G2211=账期!$A$71),30,IF(OR(G2211=账期!$A$74,G2211=账期!$A$77,G2211=账期!$A$76,G2211=账期!$A$79,G2211=账期!$A$80,G2211=账期!$A$81,G2211=账期!$A$83,G2211=账期!$A$85,G2211=账期!$A$87,G2211=账期!$A$89,G2211=账期!$A$91),60,IF(OR(G2211=账期!$A$93,G2211=账期!$A$94,G2211=账期!$A$95,G2211=账期!$A$96,G2211=账期!$A$98,G2211=账期!$A$99,G2211=账期!$A$101,G2211=账期!$A$102),90,0)))</f>
        <v>0</v>
      </c>
      <c r="AF2211" s="396"/>
      <c r="AG2211" s="384"/>
      <c r="AH2211" s="396" t="str">
        <f t="shared" si="341"/>
        <v/>
      </c>
    </row>
    <row r="2212" spans="1:34" ht="18" customHeight="1" x14ac:dyDescent="0.25">
      <c r="A2212" s="301" t="str">
        <f t="shared" si="343"/>
        <v/>
      </c>
      <c r="B2212" s="397"/>
      <c r="C2212" s="398"/>
      <c r="D2212" s="399"/>
      <c r="E2212" s="383" t="str">
        <f t="shared" si="346"/>
        <v>C</v>
      </c>
      <c r="F2212" s="383" t="str">
        <f t="shared" si="347"/>
        <v>C</v>
      </c>
      <c r="G2212" s="400"/>
      <c r="H2212" s="385" t="str">
        <f>IF(G2212="","",VLOOKUP(G2212,下拉数据源!J:K,2,0))</f>
        <v/>
      </c>
      <c r="I2212" s="385"/>
      <c r="J2212" s="385"/>
      <c r="K2212" s="386"/>
      <c r="L2212" s="401"/>
      <c r="M2212" s="384"/>
      <c r="N2212" s="384"/>
      <c r="O2212" s="384"/>
      <c r="P2212" s="386"/>
      <c r="Q2212" s="387"/>
      <c r="R2212" s="286"/>
      <c r="S2212" s="388">
        <f t="shared" si="344"/>
        <v>0</v>
      </c>
      <c r="T2212" s="389"/>
      <c r="U2212" s="389">
        <f t="shared" si="342"/>
        <v>0</v>
      </c>
      <c r="V2212" s="451"/>
      <c r="W2212" s="452"/>
      <c r="X2212" s="386"/>
      <c r="Y2212" s="390"/>
      <c r="Z2212" s="391"/>
      <c r="AA2212" s="392"/>
      <c r="AB2212" s="393"/>
      <c r="AC2212" s="394"/>
      <c r="AD2212" s="395">
        <f t="shared" si="345"/>
        <v>0</v>
      </c>
      <c r="AE2212" s="396">
        <f>IF(OR(G2212=账期!$A$18,G2212=账期!$A$20,G2212=账期!$A$22,G2212=账期!$A$24,G2212=账期!$A$25,G2212=账期!$A$27,G2212=账期!$A$26,G2212=账期!$A$28,G2212=账期!$A$30,G2212=账期!$A$32,G2212=账期!$A$34,G2212=账期!$A$35,G2212=账期!$A$37,G2212=账期!$A$39,G2212=账期!$A$40,G2212=账期!$A$41,G2212=账期!$A$42,G2212=账期!$A$43,G2212=账期!$A$44,G2212=账期!$A$45,G2212=账期!$A$46,G2212=账期!$A$48,G2212=账期!$A$50,G2212=账期!$A$51,G2212=账期!$A$52,G2212=账期!$A$53,G2212=账期!$A$54,G2212=账期!$A$56,G2212=账期!$A$57,G2212=账期!$A$58,G2212=账期!$A$59,G2212=账期!$A$60,G2212=账期!$A$61,G2212=账期!$A$62,G2212=账期!$A$63,G2212=账期!$A$64,G2212=账期!$A$66,G2212=账期!$A$67,G2212=账期!$A$68,G2212=账期!$A$70,G2212=账期!$A$71),30,IF(OR(G2212=账期!$A$74,G2212=账期!$A$77,G2212=账期!$A$76,G2212=账期!$A$79,G2212=账期!$A$80,G2212=账期!$A$81,G2212=账期!$A$83,G2212=账期!$A$85,G2212=账期!$A$87,G2212=账期!$A$89,G2212=账期!$A$91),60,IF(OR(G2212=账期!$A$93,G2212=账期!$A$94,G2212=账期!$A$95,G2212=账期!$A$96,G2212=账期!$A$98,G2212=账期!$A$99,G2212=账期!$A$101,G2212=账期!$A$102),90,0)))</f>
        <v>0</v>
      </c>
      <c r="AF2212" s="396"/>
      <c r="AG2212" s="384"/>
      <c r="AH2212" s="396" t="str">
        <f t="shared" si="341"/>
        <v/>
      </c>
    </row>
    <row r="2213" spans="1:34" ht="18" customHeight="1" x14ac:dyDescent="0.25">
      <c r="A2213" s="301" t="str">
        <f t="shared" si="343"/>
        <v/>
      </c>
      <c r="B2213" s="397"/>
      <c r="C2213" s="398"/>
      <c r="D2213" s="399"/>
      <c r="E2213" s="383" t="str">
        <f t="shared" si="346"/>
        <v>C</v>
      </c>
      <c r="F2213" s="383" t="str">
        <f t="shared" si="347"/>
        <v>C</v>
      </c>
      <c r="G2213" s="400"/>
      <c r="H2213" s="385" t="str">
        <f>IF(G2213="","",VLOOKUP(G2213,下拉数据源!J:K,2,0))</f>
        <v/>
      </c>
      <c r="I2213" s="385"/>
      <c r="J2213" s="385"/>
      <c r="K2213" s="386"/>
      <c r="L2213" s="401"/>
      <c r="M2213" s="384"/>
      <c r="N2213" s="384"/>
      <c r="O2213" s="384"/>
      <c r="P2213" s="386"/>
      <c r="Q2213" s="387"/>
      <c r="R2213" s="286"/>
      <c r="S2213" s="388">
        <f t="shared" si="344"/>
        <v>0</v>
      </c>
      <c r="T2213" s="389"/>
      <c r="U2213" s="389">
        <f t="shared" si="342"/>
        <v>0</v>
      </c>
      <c r="V2213" s="451"/>
      <c r="W2213" s="452"/>
      <c r="X2213" s="386"/>
      <c r="Y2213" s="390"/>
      <c r="Z2213" s="391"/>
      <c r="AA2213" s="392"/>
      <c r="AB2213" s="393"/>
      <c r="AC2213" s="394"/>
      <c r="AD2213" s="395">
        <f t="shared" si="345"/>
        <v>0</v>
      </c>
      <c r="AE2213" s="396">
        <f>IF(OR(G2213=账期!$A$18,G2213=账期!$A$20,G2213=账期!$A$22,G2213=账期!$A$24,G2213=账期!$A$25,G2213=账期!$A$27,G2213=账期!$A$26,G2213=账期!$A$28,G2213=账期!$A$30,G2213=账期!$A$32,G2213=账期!$A$34,G2213=账期!$A$35,G2213=账期!$A$37,G2213=账期!$A$39,G2213=账期!$A$40,G2213=账期!$A$41,G2213=账期!$A$42,G2213=账期!$A$43,G2213=账期!$A$44,G2213=账期!$A$45,G2213=账期!$A$46,G2213=账期!$A$48,G2213=账期!$A$50,G2213=账期!$A$51,G2213=账期!$A$52,G2213=账期!$A$53,G2213=账期!$A$54,G2213=账期!$A$56,G2213=账期!$A$57,G2213=账期!$A$58,G2213=账期!$A$59,G2213=账期!$A$60,G2213=账期!$A$61,G2213=账期!$A$62,G2213=账期!$A$63,G2213=账期!$A$64,G2213=账期!$A$66,G2213=账期!$A$67,G2213=账期!$A$68,G2213=账期!$A$70,G2213=账期!$A$71),30,IF(OR(G2213=账期!$A$74,G2213=账期!$A$77,G2213=账期!$A$76,G2213=账期!$A$79,G2213=账期!$A$80,G2213=账期!$A$81,G2213=账期!$A$83,G2213=账期!$A$85,G2213=账期!$A$87,G2213=账期!$A$89,G2213=账期!$A$91),60,IF(OR(G2213=账期!$A$93,G2213=账期!$A$94,G2213=账期!$A$95,G2213=账期!$A$96,G2213=账期!$A$98,G2213=账期!$A$99,G2213=账期!$A$101,G2213=账期!$A$102),90,0)))</f>
        <v>0</v>
      </c>
      <c r="AF2213" s="396"/>
      <c r="AG2213" s="384"/>
      <c r="AH2213" s="396" t="str">
        <f t="shared" si="341"/>
        <v/>
      </c>
    </row>
    <row r="2214" spans="1:34" ht="18" customHeight="1" x14ac:dyDescent="0.25">
      <c r="A2214" s="301" t="str">
        <f t="shared" si="343"/>
        <v/>
      </c>
      <c r="B2214" s="397"/>
      <c r="C2214" s="398"/>
      <c r="D2214" s="399"/>
      <c r="E2214" s="383" t="str">
        <f t="shared" si="346"/>
        <v>C</v>
      </c>
      <c r="F2214" s="383" t="str">
        <f t="shared" si="347"/>
        <v>C</v>
      </c>
      <c r="G2214" s="400"/>
      <c r="H2214" s="385" t="str">
        <f>IF(G2214="","",VLOOKUP(G2214,下拉数据源!J:K,2,0))</f>
        <v/>
      </c>
      <c r="I2214" s="385"/>
      <c r="J2214" s="385"/>
      <c r="K2214" s="386"/>
      <c r="L2214" s="401"/>
      <c r="M2214" s="384"/>
      <c r="N2214" s="384"/>
      <c r="O2214" s="384"/>
      <c r="P2214" s="386"/>
      <c r="Q2214" s="387"/>
      <c r="R2214" s="286"/>
      <c r="S2214" s="388">
        <f t="shared" si="344"/>
        <v>0</v>
      </c>
      <c r="T2214" s="389"/>
      <c r="U2214" s="389">
        <f t="shared" si="342"/>
        <v>0</v>
      </c>
      <c r="V2214" s="451"/>
      <c r="W2214" s="452"/>
      <c r="X2214" s="386"/>
      <c r="Y2214" s="390"/>
      <c r="Z2214" s="391"/>
      <c r="AA2214" s="392"/>
      <c r="AB2214" s="393"/>
      <c r="AC2214" s="394"/>
      <c r="AD2214" s="395">
        <f t="shared" si="345"/>
        <v>0</v>
      </c>
      <c r="AE2214" s="396">
        <f>IF(OR(G2214=账期!$A$18,G2214=账期!$A$20,G2214=账期!$A$22,G2214=账期!$A$24,G2214=账期!$A$25,G2214=账期!$A$27,G2214=账期!$A$26,G2214=账期!$A$28,G2214=账期!$A$30,G2214=账期!$A$32,G2214=账期!$A$34,G2214=账期!$A$35,G2214=账期!$A$37,G2214=账期!$A$39,G2214=账期!$A$40,G2214=账期!$A$41,G2214=账期!$A$42,G2214=账期!$A$43,G2214=账期!$A$44,G2214=账期!$A$45,G2214=账期!$A$46,G2214=账期!$A$48,G2214=账期!$A$50,G2214=账期!$A$51,G2214=账期!$A$52,G2214=账期!$A$53,G2214=账期!$A$54,G2214=账期!$A$56,G2214=账期!$A$57,G2214=账期!$A$58,G2214=账期!$A$59,G2214=账期!$A$60,G2214=账期!$A$61,G2214=账期!$A$62,G2214=账期!$A$63,G2214=账期!$A$64,G2214=账期!$A$66,G2214=账期!$A$67,G2214=账期!$A$68,G2214=账期!$A$70,G2214=账期!$A$71),30,IF(OR(G2214=账期!$A$74,G2214=账期!$A$77,G2214=账期!$A$76,G2214=账期!$A$79,G2214=账期!$A$80,G2214=账期!$A$81,G2214=账期!$A$83,G2214=账期!$A$85,G2214=账期!$A$87,G2214=账期!$A$89,G2214=账期!$A$91),60,IF(OR(G2214=账期!$A$93,G2214=账期!$A$94,G2214=账期!$A$95,G2214=账期!$A$96,G2214=账期!$A$98,G2214=账期!$A$99,G2214=账期!$A$101,G2214=账期!$A$102),90,0)))</f>
        <v>0</v>
      </c>
      <c r="AF2214" s="396"/>
      <c r="AG2214" s="384"/>
      <c r="AH2214" s="396" t="str">
        <f t="shared" si="341"/>
        <v/>
      </c>
    </row>
    <row r="2215" spans="1:34" ht="18" customHeight="1" x14ac:dyDescent="0.25">
      <c r="A2215" s="301" t="str">
        <f t="shared" si="343"/>
        <v/>
      </c>
      <c r="B2215" s="397"/>
      <c r="C2215" s="398"/>
      <c r="D2215" s="399"/>
      <c r="E2215" s="383" t="str">
        <f t="shared" si="346"/>
        <v>C</v>
      </c>
      <c r="F2215" s="383" t="str">
        <f t="shared" si="347"/>
        <v>C</v>
      </c>
      <c r="G2215" s="400"/>
      <c r="H2215" s="385" t="str">
        <f>IF(G2215="","",VLOOKUP(G2215,下拉数据源!J:K,2,0))</f>
        <v/>
      </c>
      <c r="I2215" s="385"/>
      <c r="J2215" s="385"/>
      <c r="K2215" s="386"/>
      <c r="L2215" s="401"/>
      <c r="M2215" s="384"/>
      <c r="N2215" s="384"/>
      <c r="O2215" s="384"/>
      <c r="P2215" s="386"/>
      <c r="Q2215" s="387"/>
      <c r="R2215" s="286"/>
      <c r="S2215" s="388">
        <f t="shared" si="344"/>
        <v>0</v>
      </c>
      <c r="T2215" s="389"/>
      <c r="U2215" s="389">
        <f t="shared" si="342"/>
        <v>0</v>
      </c>
      <c r="V2215" s="451"/>
      <c r="W2215" s="452"/>
      <c r="X2215" s="386"/>
      <c r="Y2215" s="390"/>
      <c r="Z2215" s="391"/>
      <c r="AA2215" s="392"/>
      <c r="AB2215" s="393"/>
      <c r="AC2215" s="394"/>
      <c r="AD2215" s="395">
        <f t="shared" si="345"/>
        <v>0</v>
      </c>
      <c r="AE2215" s="396">
        <f>IF(OR(G2215=账期!$A$18,G2215=账期!$A$20,G2215=账期!$A$22,G2215=账期!$A$24,G2215=账期!$A$25,G2215=账期!$A$27,G2215=账期!$A$26,G2215=账期!$A$28,G2215=账期!$A$30,G2215=账期!$A$32,G2215=账期!$A$34,G2215=账期!$A$35,G2215=账期!$A$37,G2215=账期!$A$39,G2215=账期!$A$40,G2215=账期!$A$41,G2215=账期!$A$42,G2215=账期!$A$43,G2215=账期!$A$44,G2215=账期!$A$45,G2215=账期!$A$46,G2215=账期!$A$48,G2215=账期!$A$50,G2215=账期!$A$51,G2215=账期!$A$52,G2215=账期!$A$53,G2215=账期!$A$54,G2215=账期!$A$56,G2215=账期!$A$57,G2215=账期!$A$58,G2215=账期!$A$59,G2215=账期!$A$60,G2215=账期!$A$61,G2215=账期!$A$62,G2215=账期!$A$63,G2215=账期!$A$64,G2215=账期!$A$66,G2215=账期!$A$67,G2215=账期!$A$68,G2215=账期!$A$70,G2215=账期!$A$71),30,IF(OR(G2215=账期!$A$74,G2215=账期!$A$77,G2215=账期!$A$76,G2215=账期!$A$79,G2215=账期!$A$80,G2215=账期!$A$81,G2215=账期!$A$83,G2215=账期!$A$85,G2215=账期!$A$87,G2215=账期!$A$89,G2215=账期!$A$91),60,IF(OR(G2215=账期!$A$93,G2215=账期!$A$94,G2215=账期!$A$95,G2215=账期!$A$96,G2215=账期!$A$98,G2215=账期!$A$99,G2215=账期!$A$101,G2215=账期!$A$102),90,0)))</f>
        <v>0</v>
      </c>
      <c r="AF2215" s="396"/>
      <c r="AG2215" s="384"/>
      <c r="AH2215" s="396" t="str">
        <f t="shared" ref="AH2215:AH2278" si="348">IF(AG2215="华东","徐绪盛",IF(AG2215="华南","柯童柱",IF(AG2215="华中","杭得利",IF(AG2215="西南","张军",IF(AG2215="华北","石浩宇","")))))</f>
        <v/>
      </c>
    </row>
    <row r="2216" spans="1:34" ht="18" customHeight="1" x14ac:dyDescent="0.25">
      <c r="A2216" s="301" t="str">
        <f t="shared" si="343"/>
        <v/>
      </c>
      <c r="B2216" s="397"/>
      <c r="C2216" s="398"/>
      <c r="D2216" s="399"/>
      <c r="E2216" s="383" t="str">
        <f t="shared" si="346"/>
        <v>C</v>
      </c>
      <c r="F2216" s="383" t="str">
        <f t="shared" si="347"/>
        <v>C</v>
      </c>
      <c r="G2216" s="400"/>
      <c r="H2216" s="385" t="str">
        <f>IF(G2216="","",VLOOKUP(G2216,下拉数据源!J:K,2,0))</f>
        <v/>
      </c>
      <c r="I2216" s="385"/>
      <c r="J2216" s="385"/>
      <c r="K2216" s="386"/>
      <c r="L2216" s="401"/>
      <c r="M2216" s="384"/>
      <c r="N2216" s="384"/>
      <c r="O2216" s="384"/>
      <c r="P2216" s="386"/>
      <c r="Q2216" s="387"/>
      <c r="R2216" s="286"/>
      <c r="S2216" s="388">
        <f t="shared" si="344"/>
        <v>0</v>
      </c>
      <c r="T2216" s="389"/>
      <c r="U2216" s="389">
        <f t="shared" si="342"/>
        <v>0</v>
      </c>
      <c r="V2216" s="451"/>
      <c r="W2216" s="452"/>
      <c r="X2216" s="386"/>
      <c r="Y2216" s="390"/>
      <c r="Z2216" s="391"/>
      <c r="AA2216" s="392"/>
      <c r="AB2216" s="393"/>
      <c r="AC2216" s="394"/>
      <c r="AD2216" s="395">
        <f t="shared" si="345"/>
        <v>0</v>
      </c>
      <c r="AE2216" s="396">
        <f>IF(OR(G2216=账期!$A$18,G2216=账期!$A$20,G2216=账期!$A$22,G2216=账期!$A$24,G2216=账期!$A$25,G2216=账期!$A$27,G2216=账期!$A$26,G2216=账期!$A$28,G2216=账期!$A$30,G2216=账期!$A$32,G2216=账期!$A$34,G2216=账期!$A$35,G2216=账期!$A$37,G2216=账期!$A$39,G2216=账期!$A$40,G2216=账期!$A$41,G2216=账期!$A$42,G2216=账期!$A$43,G2216=账期!$A$44,G2216=账期!$A$45,G2216=账期!$A$46,G2216=账期!$A$48,G2216=账期!$A$50,G2216=账期!$A$51,G2216=账期!$A$52,G2216=账期!$A$53,G2216=账期!$A$54,G2216=账期!$A$56,G2216=账期!$A$57,G2216=账期!$A$58,G2216=账期!$A$59,G2216=账期!$A$60,G2216=账期!$A$61,G2216=账期!$A$62,G2216=账期!$A$63,G2216=账期!$A$64,G2216=账期!$A$66,G2216=账期!$A$67,G2216=账期!$A$68,G2216=账期!$A$70,G2216=账期!$A$71),30,IF(OR(G2216=账期!$A$74,G2216=账期!$A$77,G2216=账期!$A$76,G2216=账期!$A$79,G2216=账期!$A$80,G2216=账期!$A$81,G2216=账期!$A$83,G2216=账期!$A$85,G2216=账期!$A$87,G2216=账期!$A$89,G2216=账期!$A$91),60,IF(OR(G2216=账期!$A$93,G2216=账期!$A$94,G2216=账期!$A$95,G2216=账期!$A$96,G2216=账期!$A$98,G2216=账期!$A$99,G2216=账期!$A$101,G2216=账期!$A$102),90,0)))</f>
        <v>0</v>
      </c>
      <c r="AF2216" s="396"/>
      <c r="AG2216" s="384"/>
      <c r="AH2216" s="396" t="str">
        <f t="shared" si="348"/>
        <v/>
      </c>
    </row>
    <row r="2217" spans="1:34" ht="18" customHeight="1" x14ac:dyDescent="0.25">
      <c r="A2217" s="301" t="str">
        <f t="shared" si="343"/>
        <v/>
      </c>
      <c r="B2217" s="397"/>
      <c r="C2217" s="398"/>
      <c r="D2217" s="399"/>
      <c r="E2217" s="383" t="str">
        <f t="shared" si="346"/>
        <v>C</v>
      </c>
      <c r="F2217" s="383" t="str">
        <f t="shared" si="347"/>
        <v>C</v>
      </c>
      <c r="G2217" s="400"/>
      <c r="H2217" s="385" t="str">
        <f>IF(G2217="","",VLOOKUP(G2217,下拉数据源!J:K,2,0))</f>
        <v/>
      </c>
      <c r="I2217" s="385"/>
      <c r="J2217" s="385"/>
      <c r="K2217" s="386"/>
      <c r="L2217" s="401"/>
      <c r="M2217" s="384"/>
      <c r="N2217" s="384"/>
      <c r="O2217" s="384"/>
      <c r="P2217" s="386"/>
      <c r="Q2217" s="387"/>
      <c r="R2217" s="286"/>
      <c r="S2217" s="388">
        <f t="shared" si="344"/>
        <v>0</v>
      </c>
      <c r="T2217" s="389"/>
      <c r="U2217" s="389">
        <f t="shared" si="342"/>
        <v>0</v>
      </c>
      <c r="V2217" s="451"/>
      <c r="W2217" s="452"/>
      <c r="X2217" s="386"/>
      <c r="Y2217" s="390"/>
      <c r="Z2217" s="391"/>
      <c r="AA2217" s="392"/>
      <c r="AB2217" s="393"/>
      <c r="AC2217" s="394"/>
      <c r="AD2217" s="395">
        <f t="shared" si="345"/>
        <v>0</v>
      </c>
      <c r="AE2217" s="396">
        <f>IF(OR(G2217=账期!$A$18,G2217=账期!$A$20,G2217=账期!$A$22,G2217=账期!$A$24,G2217=账期!$A$25,G2217=账期!$A$27,G2217=账期!$A$26,G2217=账期!$A$28,G2217=账期!$A$30,G2217=账期!$A$32,G2217=账期!$A$34,G2217=账期!$A$35,G2217=账期!$A$37,G2217=账期!$A$39,G2217=账期!$A$40,G2217=账期!$A$41,G2217=账期!$A$42,G2217=账期!$A$43,G2217=账期!$A$44,G2217=账期!$A$45,G2217=账期!$A$46,G2217=账期!$A$48,G2217=账期!$A$50,G2217=账期!$A$51,G2217=账期!$A$52,G2217=账期!$A$53,G2217=账期!$A$54,G2217=账期!$A$56,G2217=账期!$A$57,G2217=账期!$A$58,G2217=账期!$A$59,G2217=账期!$A$60,G2217=账期!$A$61,G2217=账期!$A$62,G2217=账期!$A$63,G2217=账期!$A$64,G2217=账期!$A$66,G2217=账期!$A$67,G2217=账期!$A$68,G2217=账期!$A$70,G2217=账期!$A$71),30,IF(OR(G2217=账期!$A$74,G2217=账期!$A$77,G2217=账期!$A$76,G2217=账期!$A$79,G2217=账期!$A$80,G2217=账期!$A$81,G2217=账期!$A$83,G2217=账期!$A$85,G2217=账期!$A$87,G2217=账期!$A$89,G2217=账期!$A$91),60,IF(OR(G2217=账期!$A$93,G2217=账期!$A$94,G2217=账期!$A$95,G2217=账期!$A$96,G2217=账期!$A$98,G2217=账期!$A$99,G2217=账期!$A$101,G2217=账期!$A$102),90,0)))</f>
        <v>0</v>
      </c>
      <c r="AF2217" s="396"/>
      <c r="AG2217" s="384"/>
      <c r="AH2217" s="396" t="str">
        <f t="shared" si="348"/>
        <v/>
      </c>
    </row>
    <row r="2218" spans="1:34" ht="18" customHeight="1" x14ac:dyDescent="0.25">
      <c r="A2218" s="301" t="str">
        <f t="shared" si="343"/>
        <v/>
      </c>
      <c r="B2218" s="397"/>
      <c r="C2218" s="398"/>
      <c r="D2218" s="399"/>
      <c r="E2218" s="383" t="str">
        <f t="shared" si="346"/>
        <v>C</v>
      </c>
      <c r="F2218" s="383" t="str">
        <f t="shared" si="347"/>
        <v>C</v>
      </c>
      <c r="G2218" s="400"/>
      <c r="H2218" s="385" t="str">
        <f>IF(G2218="","",VLOOKUP(G2218,下拉数据源!J:K,2,0))</f>
        <v/>
      </c>
      <c r="I2218" s="385"/>
      <c r="J2218" s="385"/>
      <c r="K2218" s="386"/>
      <c r="L2218" s="401"/>
      <c r="M2218" s="384"/>
      <c r="N2218" s="384"/>
      <c r="O2218" s="384"/>
      <c r="P2218" s="386"/>
      <c r="Q2218" s="387"/>
      <c r="R2218" s="286"/>
      <c r="S2218" s="388">
        <f t="shared" si="344"/>
        <v>0</v>
      </c>
      <c r="T2218" s="389"/>
      <c r="U2218" s="389">
        <f t="shared" si="342"/>
        <v>0</v>
      </c>
      <c r="V2218" s="451"/>
      <c r="W2218" s="452"/>
      <c r="X2218" s="386"/>
      <c r="Y2218" s="390"/>
      <c r="Z2218" s="391"/>
      <c r="AA2218" s="392"/>
      <c r="AB2218" s="393"/>
      <c r="AC2218" s="394"/>
      <c r="AD2218" s="395">
        <f t="shared" si="345"/>
        <v>0</v>
      </c>
      <c r="AE2218" s="396">
        <f>IF(OR(G2218=账期!$A$18,G2218=账期!$A$20,G2218=账期!$A$22,G2218=账期!$A$24,G2218=账期!$A$25,G2218=账期!$A$27,G2218=账期!$A$26,G2218=账期!$A$28,G2218=账期!$A$30,G2218=账期!$A$32,G2218=账期!$A$34,G2218=账期!$A$35,G2218=账期!$A$37,G2218=账期!$A$39,G2218=账期!$A$40,G2218=账期!$A$41,G2218=账期!$A$42,G2218=账期!$A$43,G2218=账期!$A$44,G2218=账期!$A$45,G2218=账期!$A$46,G2218=账期!$A$48,G2218=账期!$A$50,G2218=账期!$A$51,G2218=账期!$A$52,G2218=账期!$A$53,G2218=账期!$A$54,G2218=账期!$A$56,G2218=账期!$A$57,G2218=账期!$A$58,G2218=账期!$A$59,G2218=账期!$A$60,G2218=账期!$A$61,G2218=账期!$A$62,G2218=账期!$A$63,G2218=账期!$A$64,G2218=账期!$A$66,G2218=账期!$A$67,G2218=账期!$A$68,G2218=账期!$A$70,G2218=账期!$A$71),30,IF(OR(G2218=账期!$A$74,G2218=账期!$A$77,G2218=账期!$A$76,G2218=账期!$A$79,G2218=账期!$A$80,G2218=账期!$A$81,G2218=账期!$A$83,G2218=账期!$A$85,G2218=账期!$A$87,G2218=账期!$A$89,G2218=账期!$A$91),60,IF(OR(G2218=账期!$A$93,G2218=账期!$A$94,G2218=账期!$A$95,G2218=账期!$A$96,G2218=账期!$A$98,G2218=账期!$A$99,G2218=账期!$A$101,G2218=账期!$A$102),90,0)))</f>
        <v>0</v>
      </c>
      <c r="AF2218" s="396"/>
      <c r="AG2218" s="384"/>
      <c r="AH2218" s="396" t="str">
        <f t="shared" si="348"/>
        <v/>
      </c>
    </row>
    <row r="2219" spans="1:34" ht="18" customHeight="1" x14ac:dyDescent="0.25">
      <c r="A2219" s="301" t="str">
        <f t="shared" si="343"/>
        <v/>
      </c>
      <c r="B2219" s="397"/>
      <c r="C2219" s="398"/>
      <c r="D2219" s="399"/>
      <c r="E2219" s="383" t="str">
        <f t="shared" si="346"/>
        <v>C</v>
      </c>
      <c r="F2219" s="383" t="str">
        <f t="shared" si="347"/>
        <v>C</v>
      </c>
      <c r="G2219" s="400"/>
      <c r="H2219" s="385" t="str">
        <f>IF(G2219="","",VLOOKUP(G2219,下拉数据源!J:K,2,0))</f>
        <v/>
      </c>
      <c r="I2219" s="385"/>
      <c r="J2219" s="385"/>
      <c r="K2219" s="386"/>
      <c r="L2219" s="401"/>
      <c r="M2219" s="384"/>
      <c r="N2219" s="384"/>
      <c r="O2219" s="384"/>
      <c r="P2219" s="386"/>
      <c r="Q2219" s="387"/>
      <c r="R2219" s="286"/>
      <c r="S2219" s="388">
        <f t="shared" si="344"/>
        <v>0</v>
      </c>
      <c r="T2219" s="389"/>
      <c r="U2219" s="389">
        <f t="shared" si="342"/>
        <v>0</v>
      </c>
      <c r="V2219" s="451"/>
      <c r="W2219" s="452"/>
      <c r="X2219" s="386"/>
      <c r="Y2219" s="390"/>
      <c r="Z2219" s="391"/>
      <c r="AA2219" s="392"/>
      <c r="AB2219" s="393"/>
      <c r="AC2219" s="394"/>
      <c r="AD2219" s="395">
        <f t="shared" si="345"/>
        <v>0</v>
      </c>
      <c r="AE2219" s="396">
        <f>IF(OR(G2219=账期!$A$18,G2219=账期!$A$20,G2219=账期!$A$22,G2219=账期!$A$24,G2219=账期!$A$25,G2219=账期!$A$27,G2219=账期!$A$26,G2219=账期!$A$28,G2219=账期!$A$30,G2219=账期!$A$32,G2219=账期!$A$34,G2219=账期!$A$35,G2219=账期!$A$37,G2219=账期!$A$39,G2219=账期!$A$40,G2219=账期!$A$41,G2219=账期!$A$42,G2219=账期!$A$43,G2219=账期!$A$44,G2219=账期!$A$45,G2219=账期!$A$46,G2219=账期!$A$48,G2219=账期!$A$50,G2219=账期!$A$51,G2219=账期!$A$52,G2219=账期!$A$53,G2219=账期!$A$54,G2219=账期!$A$56,G2219=账期!$A$57,G2219=账期!$A$58,G2219=账期!$A$59,G2219=账期!$A$60,G2219=账期!$A$61,G2219=账期!$A$62,G2219=账期!$A$63,G2219=账期!$A$64,G2219=账期!$A$66,G2219=账期!$A$67,G2219=账期!$A$68,G2219=账期!$A$70,G2219=账期!$A$71),30,IF(OR(G2219=账期!$A$74,G2219=账期!$A$77,G2219=账期!$A$76,G2219=账期!$A$79,G2219=账期!$A$80,G2219=账期!$A$81,G2219=账期!$A$83,G2219=账期!$A$85,G2219=账期!$A$87,G2219=账期!$A$89,G2219=账期!$A$91),60,IF(OR(G2219=账期!$A$93,G2219=账期!$A$94,G2219=账期!$A$95,G2219=账期!$A$96,G2219=账期!$A$98,G2219=账期!$A$99,G2219=账期!$A$101,G2219=账期!$A$102),90,0)))</f>
        <v>0</v>
      </c>
      <c r="AF2219" s="396"/>
      <c r="AG2219" s="384"/>
      <c r="AH2219" s="396" t="str">
        <f t="shared" si="348"/>
        <v/>
      </c>
    </row>
    <row r="2220" spans="1:34" ht="18" customHeight="1" x14ac:dyDescent="0.25">
      <c r="A2220" s="301" t="str">
        <f t="shared" si="343"/>
        <v/>
      </c>
      <c r="B2220" s="397"/>
      <c r="C2220" s="398"/>
      <c r="D2220" s="399"/>
      <c r="E2220" s="383" t="str">
        <f t="shared" si="346"/>
        <v>C</v>
      </c>
      <c r="F2220" s="383" t="str">
        <f t="shared" si="347"/>
        <v>C</v>
      </c>
      <c r="G2220" s="400"/>
      <c r="H2220" s="385" t="str">
        <f>IF(G2220="","",VLOOKUP(G2220,下拉数据源!J:K,2,0))</f>
        <v/>
      </c>
      <c r="I2220" s="385"/>
      <c r="J2220" s="385"/>
      <c r="K2220" s="386"/>
      <c r="L2220" s="401"/>
      <c r="M2220" s="384"/>
      <c r="N2220" s="384"/>
      <c r="O2220" s="384"/>
      <c r="P2220" s="386"/>
      <c r="Q2220" s="387"/>
      <c r="R2220" s="286"/>
      <c r="S2220" s="388">
        <f t="shared" si="344"/>
        <v>0</v>
      </c>
      <c r="T2220" s="389"/>
      <c r="U2220" s="389">
        <f t="shared" si="342"/>
        <v>0</v>
      </c>
      <c r="V2220" s="451"/>
      <c r="W2220" s="452"/>
      <c r="X2220" s="386"/>
      <c r="Y2220" s="390"/>
      <c r="Z2220" s="391"/>
      <c r="AA2220" s="392"/>
      <c r="AB2220" s="393"/>
      <c r="AC2220" s="394"/>
      <c r="AD2220" s="395">
        <f t="shared" si="345"/>
        <v>0</v>
      </c>
      <c r="AE2220" s="396">
        <f>IF(OR(G2220=账期!$A$18,G2220=账期!$A$20,G2220=账期!$A$22,G2220=账期!$A$24,G2220=账期!$A$25,G2220=账期!$A$27,G2220=账期!$A$26,G2220=账期!$A$28,G2220=账期!$A$30,G2220=账期!$A$32,G2220=账期!$A$34,G2220=账期!$A$35,G2220=账期!$A$37,G2220=账期!$A$39,G2220=账期!$A$40,G2220=账期!$A$41,G2220=账期!$A$42,G2220=账期!$A$43,G2220=账期!$A$44,G2220=账期!$A$45,G2220=账期!$A$46,G2220=账期!$A$48,G2220=账期!$A$50,G2220=账期!$A$51,G2220=账期!$A$52,G2220=账期!$A$53,G2220=账期!$A$54,G2220=账期!$A$56,G2220=账期!$A$57,G2220=账期!$A$58,G2220=账期!$A$59,G2220=账期!$A$60,G2220=账期!$A$61,G2220=账期!$A$62,G2220=账期!$A$63,G2220=账期!$A$64,G2220=账期!$A$66,G2220=账期!$A$67,G2220=账期!$A$68,G2220=账期!$A$70,G2220=账期!$A$71),30,IF(OR(G2220=账期!$A$74,G2220=账期!$A$77,G2220=账期!$A$76,G2220=账期!$A$79,G2220=账期!$A$80,G2220=账期!$A$81,G2220=账期!$A$83,G2220=账期!$A$85,G2220=账期!$A$87,G2220=账期!$A$89,G2220=账期!$A$91),60,IF(OR(G2220=账期!$A$93,G2220=账期!$A$94,G2220=账期!$A$95,G2220=账期!$A$96,G2220=账期!$A$98,G2220=账期!$A$99,G2220=账期!$A$101,G2220=账期!$A$102),90,0)))</f>
        <v>0</v>
      </c>
      <c r="AF2220" s="396"/>
      <c r="AG2220" s="384"/>
      <c r="AH2220" s="396" t="str">
        <f t="shared" si="348"/>
        <v/>
      </c>
    </row>
    <row r="2221" spans="1:34" ht="18" customHeight="1" x14ac:dyDescent="0.25">
      <c r="A2221" s="301" t="str">
        <f t="shared" si="343"/>
        <v/>
      </c>
      <c r="B2221" s="397"/>
      <c r="C2221" s="398"/>
      <c r="D2221" s="399"/>
      <c r="E2221" s="383" t="str">
        <f t="shared" si="346"/>
        <v>C</v>
      </c>
      <c r="F2221" s="383" t="str">
        <f t="shared" si="347"/>
        <v>C</v>
      </c>
      <c r="G2221" s="400"/>
      <c r="H2221" s="385" t="str">
        <f>IF(G2221="","",VLOOKUP(G2221,下拉数据源!J:K,2,0))</f>
        <v/>
      </c>
      <c r="I2221" s="385"/>
      <c r="J2221" s="385"/>
      <c r="K2221" s="386"/>
      <c r="L2221" s="401"/>
      <c r="M2221" s="384"/>
      <c r="N2221" s="384"/>
      <c r="O2221" s="384"/>
      <c r="P2221" s="386"/>
      <c r="Q2221" s="387"/>
      <c r="R2221" s="286"/>
      <c r="S2221" s="388">
        <f t="shared" si="344"/>
        <v>0</v>
      </c>
      <c r="T2221" s="389"/>
      <c r="U2221" s="389">
        <f t="shared" si="342"/>
        <v>0</v>
      </c>
      <c r="V2221" s="451"/>
      <c r="W2221" s="452"/>
      <c r="X2221" s="386"/>
      <c r="Y2221" s="390"/>
      <c r="Z2221" s="391"/>
      <c r="AA2221" s="392"/>
      <c r="AB2221" s="393"/>
      <c r="AC2221" s="394"/>
      <c r="AD2221" s="395">
        <f t="shared" si="345"/>
        <v>0</v>
      </c>
      <c r="AE2221" s="396">
        <f>IF(OR(G2221=账期!$A$18,G2221=账期!$A$20,G2221=账期!$A$22,G2221=账期!$A$24,G2221=账期!$A$25,G2221=账期!$A$27,G2221=账期!$A$26,G2221=账期!$A$28,G2221=账期!$A$30,G2221=账期!$A$32,G2221=账期!$A$34,G2221=账期!$A$35,G2221=账期!$A$37,G2221=账期!$A$39,G2221=账期!$A$40,G2221=账期!$A$41,G2221=账期!$A$42,G2221=账期!$A$43,G2221=账期!$A$44,G2221=账期!$A$45,G2221=账期!$A$46,G2221=账期!$A$48,G2221=账期!$A$50,G2221=账期!$A$51,G2221=账期!$A$52,G2221=账期!$A$53,G2221=账期!$A$54,G2221=账期!$A$56,G2221=账期!$A$57,G2221=账期!$A$58,G2221=账期!$A$59,G2221=账期!$A$60,G2221=账期!$A$61,G2221=账期!$A$62,G2221=账期!$A$63,G2221=账期!$A$64,G2221=账期!$A$66,G2221=账期!$A$67,G2221=账期!$A$68,G2221=账期!$A$70,G2221=账期!$A$71),30,IF(OR(G2221=账期!$A$74,G2221=账期!$A$77,G2221=账期!$A$76,G2221=账期!$A$79,G2221=账期!$A$80,G2221=账期!$A$81,G2221=账期!$A$83,G2221=账期!$A$85,G2221=账期!$A$87,G2221=账期!$A$89,G2221=账期!$A$91),60,IF(OR(G2221=账期!$A$93,G2221=账期!$A$94,G2221=账期!$A$95,G2221=账期!$A$96,G2221=账期!$A$98,G2221=账期!$A$99,G2221=账期!$A$101,G2221=账期!$A$102),90,0)))</f>
        <v>0</v>
      </c>
      <c r="AF2221" s="396"/>
      <c r="AG2221" s="384"/>
      <c r="AH2221" s="396" t="str">
        <f t="shared" si="348"/>
        <v/>
      </c>
    </row>
    <row r="2222" spans="1:34" ht="18" customHeight="1" x14ac:dyDescent="0.25">
      <c r="A2222" s="301" t="str">
        <f t="shared" si="343"/>
        <v/>
      </c>
      <c r="B2222" s="397"/>
      <c r="C2222" s="398"/>
      <c r="D2222" s="399"/>
      <c r="E2222" s="383" t="str">
        <f t="shared" si="346"/>
        <v>C</v>
      </c>
      <c r="F2222" s="383" t="str">
        <f t="shared" si="347"/>
        <v>C</v>
      </c>
      <c r="G2222" s="400"/>
      <c r="H2222" s="385" t="str">
        <f>IF(G2222="","",VLOOKUP(G2222,下拉数据源!J:K,2,0))</f>
        <v/>
      </c>
      <c r="I2222" s="385"/>
      <c r="J2222" s="385"/>
      <c r="K2222" s="386"/>
      <c r="L2222" s="401"/>
      <c r="M2222" s="384"/>
      <c r="N2222" s="384"/>
      <c r="O2222" s="384"/>
      <c r="P2222" s="386"/>
      <c r="Q2222" s="387"/>
      <c r="R2222" s="286"/>
      <c r="S2222" s="388">
        <f t="shared" si="344"/>
        <v>0</v>
      </c>
      <c r="T2222" s="389"/>
      <c r="U2222" s="389">
        <f t="shared" si="342"/>
        <v>0</v>
      </c>
      <c r="V2222" s="451"/>
      <c r="W2222" s="452"/>
      <c r="X2222" s="386"/>
      <c r="Y2222" s="390"/>
      <c r="Z2222" s="391"/>
      <c r="AA2222" s="392"/>
      <c r="AB2222" s="393"/>
      <c r="AC2222" s="394"/>
      <c r="AD2222" s="395">
        <f t="shared" si="345"/>
        <v>0</v>
      </c>
      <c r="AE2222" s="396">
        <f>IF(OR(G2222=账期!$A$18,G2222=账期!$A$20,G2222=账期!$A$22,G2222=账期!$A$24,G2222=账期!$A$25,G2222=账期!$A$27,G2222=账期!$A$26,G2222=账期!$A$28,G2222=账期!$A$30,G2222=账期!$A$32,G2222=账期!$A$34,G2222=账期!$A$35,G2222=账期!$A$37,G2222=账期!$A$39,G2222=账期!$A$40,G2222=账期!$A$41,G2222=账期!$A$42,G2222=账期!$A$43,G2222=账期!$A$44,G2222=账期!$A$45,G2222=账期!$A$46,G2222=账期!$A$48,G2222=账期!$A$50,G2222=账期!$A$51,G2222=账期!$A$52,G2222=账期!$A$53,G2222=账期!$A$54,G2222=账期!$A$56,G2222=账期!$A$57,G2222=账期!$A$58,G2222=账期!$A$59,G2222=账期!$A$60,G2222=账期!$A$61,G2222=账期!$A$62,G2222=账期!$A$63,G2222=账期!$A$64,G2222=账期!$A$66,G2222=账期!$A$67,G2222=账期!$A$68,G2222=账期!$A$70,G2222=账期!$A$71),30,IF(OR(G2222=账期!$A$74,G2222=账期!$A$77,G2222=账期!$A$76,G2222=账期!$A$79,G2222=账期!$A$80,G2222=账期!$A$81,G2222=账期!$A$83,G2222=账期!$A$85,G2222=账期!$A$87,G2222=账期!$A$89,G2222=账期!$A$91),60,IF(OR(G2222=账期!$A$93,G2222=账期!$A$94,G2222=账期!$A$95,G2222=账期!$A$96,G2222=账期!$A$98,G2222=账期!$A$99,G2222=账期!$A$101,G2222=账期!$A$102),90,0)))</f>
        <v>0</v>
      </c>
      <c r="AF2222" s="396"/>
      <c r="AG2222" s="384"/>
      <c r="AH2222" s="396" t="str">
        <f t="shared" si="348"/>
        <v/>
      </c>
    </row>
    <row r="2223" spans="1:34" ht="18" customHeight="1" x14ac:dyDescent="0.25">
      <c r="A2223" s="301" t="str">
        <f t="shared" si="343"/>
        <v/>
      </c>
      <c r="B2223" s="397"/>
      <c r="C2223" s="398"/>
      <c r="D2223" s="399"/>
      <c r="E2223" s="383" t="str">
        <f t="shared" si="346"/>
        <v>C</v>
      </c>
      <c r="F2223" s="383" t="str">
        <f t="shared" si="347"/>
        <v>C</v>
      </c>
      <c r="G2223" s="400"/>
      <c r="H2223" s="385" t="str">
        <f>IF(G2223="","",VLOOKUP(G2223,下拉数据源!J:K,2,0))</f>
        <v/>
      </c>
      <c r="I2223" s="385"/>
      <c r="J2223" s="385"/>
      <c r="K2223" s="386"/>
      <c r="L2223" s="401"/>
      <c r="M2223" s="384"/>
      <c r="N2223" s="384"/>
      <c r="O2223" s="384"/>
      <c r="P2223" s="386"/>
      <c r="Q2223" s="387"/>
      <c r="R2223" s="286"/>
      <c r="S2223" s="388">
        <f t="shared" si="344"/>
        <v>0</v>
      </c>
      <c r="T2223" s="389"/>
      <c r="U2223" s="389">
        <f t="shared" si="342"/>
        <v>0</v>
      </c>
      <c r="V2223" s="451"/>
      <c r="W2223" s="452"/>
      <c r="X2223" s="386"/>
      <c r="Y2223" s="390"/>
      <c r="Z2223" s="391"/>
      <c r="AA2223" s="392"/>
      <c r="AB2223" s="393"/>
      <c r="AC2223" s="394"/>
      <c r="AD2223" s="395">
        <f t="shared" si="345"/>
        <v>0</v>
      </c>
      <c r="AE2223" s="396">
        <f>IF(OR(G2223=账期!$A$18,G2223=账期!$A$20,G2223=账期!$A$22,G2223=账期!$A$24,G2223=账期!$A$25,G2223=账期!$A$27,G2223=账期!$A$26,G2223=账期!$A$28,G2223=账期!$A$30,G2223=账期!$A$32,G2223=账期!$A$34,G2223=账期!$A$35,G2223=账期!$A$37,G2223=账期!$A$39,G2223=账期!$A$40,G2223=账期!$A$41,G2223=账期!$A$42,G2223=账期!$A$43,G2223=账期!$A$44,G2223=账期!$A$45,G2223=账期!$A$46,G2223=账期!$A$48,G2223=账期!$A$50,G2223=账期!$A$51,G2223=账期!$A$52,G2223=账期!$A$53,G2223=账期!$A$54,G2223=账期!$A$56,G2223=账期!$A$57,G2223=账期!$A$58,G2223=账期!$A$59,G2223=账期!$A$60,G2223=账期!$A$61,G2223=账期!$A$62,G2223=账期!$A$63,G2223=账期!$A$64,G2223=账期!$A$66,G2223=账期!$A$67,G2223=账期!$A$68,G2223=账期!$A$70,G2223=账期!$A$71),30,IF(OR(G2223=账期!$A$74,G2223=账期!$A$77,G2223=账期!$A$76,G2223=账期!$A$79,G2223=账期!$A$80,G2223=账期!$A$81,G2223=账期!$A$83,G2223=账期!$A$85,G2223=账期!$A$87,G2223=账期!$A$89,G2223=账期!$A$91),60,IF(OR(G2223=账期!$A$93,G2223=账期!$A$94,G2223=账期!$A$95,G2223=账期!$A$96,G2223=账期!$A$98,G2223=账期!$A$99,G2223=账期!$A$101,G2223=账期!$A$102),90,0)))</f>
        <v>0</v>
      </c>
      <c r="AF2223" s="396"/>
      <c r="AG2223" s="384"/>
      <c r="AH2223" s="396" t="str">
        <f t="shared" si="348"/>
        <v/>
      </c>
    </row>
    <row r="2224" spans="1:34" ht="18" customHeight="1" x14ac:dyDescent="0.25">
      <c r="A2224" s="301" t="str">
        <f t="shared" si="343"/>
        <v/>
      </c>
      <c r="B2224" s="397"/>
      <c r="C2224" s="398"/>
      <c r="D2224" s="399"/>
      <c r="E2224" s="383" t="str">
        <f t="shared" si="346"/>
        <v>C</v>
      </c>
      <c r="F2224" s="383" t="str">
        <f t="shared" si="347"/>
        <v>C</v>
      </c>
      <c r="G2224" s="400"/>
      <c r="H2224" s="385" t="str">
        <f>IF(G2224="","",VLOOKUP(G2224,下拉数据源!J:K,2,0))</f>
        <v/>
      </c>
      <c r="I2224" s="385"/>
      <c r="J2224" s="385"/>
      <c r="K2224" s="386"/>
      <c r="L2224" s="401"/>
      <c r="M2224" s="384"/>
      <c r="N2224" s="384"/>
      <c r="O2224" s="384"/>
      <c r="P2224" s="386"/>
      <c r="Q2224" s="387"/>
      <c r="R2224" s="286"/>
      <c r="S2224" s="388">
        <f t="shared" si="344"/>
        <v>0</v>
      </c>
      <c r="T2224" s="389"/>
      <c r="U2224" s="389">
        <f t="shared" si="342"/>
        <v>0</v>
      </c>
      <c r="V2224" s="451"/>
      <c r="W2224" s="452"/>
      <c r="X2224" s="386"/>
      <c r="Y2224" s="390"/>
      <c r="Z2224" s="391"/>
      <c r="AA2224" s="392"/>
      <c r="AB2224" s="393"/>
      <c r="AC2224" s="394"/>
      <c r="AD2224" s="395">
        <f t="shared" si="345"/>
        <v>0</v>
      </c>
      <c r="AE2224" s="396">
        <f>IF(OR(G2224=账期!$A$18,G2224=账期!$A$20,G2224=账期!$A$22,G2224=账期!$A$24,G2224=账期!$A$25,G2224=账期!$A$27,G2224=账期!$A$26,G2224=账期!$A$28,G2224=账期!$A$30,G2224=账期!$A$32,G2224=账期!$A$34,G2224=账期!$A$35,G2224=账期!$A$37,G2224=账期!$A$39,G2224=账期!$A$40,G2224=账期!$A$41,G2224=账期!$A$42,G2224=账期!$A$43,G2224=账期!$A$44,G2224=账期!$A$45,G2224=账期!$A$46,G2224=账期!$A$48,G2224=账期!$A$50,G2224=账期!$A$51,G2224=账期!$A$52,G2224=账期!$A$53,G2224=账期!$A$54,G2224=账期!$A$56,G2224=账期!$A$57,G2224=账期!$A$58,G2224=账期!$A$59,G2224=账期!$A$60,G2224=账期!$A$61,G2224=账期!$A$62,G2224=账期!$A$63,G2224=账期!$A$64,G2224=账期!$A$66,G2224=账期!$A$67,G2224=账期!$A$68,G2224=账期!$A$70,G2224=账期!$A$71),30,IF(OR(G2224=账期!$A$74,G2224=账期!$A$77,G2224=账期!$A$76,G2224=账期!$A$79,G2224=账期!$A$80,G2224=账期!$A$81,G2224=账期!$A$83,G2224=账期!$A$85,G2224=账期!$A$87,G2224=账期!$A$89,G2224=账期!$A$91),60,IF(OR(G2224=账期!$A$93,G2224=账期!$A$94,G2224=账期!$A$95,G2224=账期!$A$96,G2224=账期!$A$98,G2224=账期!$A$99,G2224=账期!$A$101,G2224=账期!$A$102),90,0)))</f>
        <v>0</v>
      </c>
      <c r="AF2224" s="396"/>
      <c r="AG2224" s="384"/>
      <c r="AH2224" s="396" t="str">
        <f t="shared" si="348"/>
        <v/>
      </c>
    </row>
    <row r="2225" spans="1:34" ht="18" customHeight="1" x14ac:dyDescent="0.25">
      <c r="A2225" s="301" t="str">
        <f t="shared" si="343"/>
        <v/>
      </c>
      <c r="B2225" s="397"/>
      <c r="C2225" s="398"/>
      <c r="D2225" s="399"/>
      <c r="E2225" s="383" t="str">
        <f t="shared" si="346"/>
        <v>C</v>
      </c>
      <c r="F2225" s="383" t="str">
        <f t="shared" si="347"/>
        <v>C</v>
      </c>
      <c r="G2225" s="400"/>
      <c r="H2225" s="385" t="str">
        <f>IF(G2225="","",VLOOKUP(G2225,下拉数据源!J:K,2,0))</f>
        <v/>
      </c>
      <c r="I2225" s="385"/>
      <c r="J2225" s="385"/>
      <c r="K2225" s="386"/>
      <c r="L2225" s="401"/>
      <c r="M2225" s="384"/>
      <c r="N2225" s="384"/>
      <c r="O2225" s="384"/>
      <c r="P2225" s="386"/>
      <c r="Q2225" s="387"/>
      <c r="R2225" s="286"/>
      <c r="S2225" s="388">
        <f t="shared" si="344"/>
        <v>0</v>
      </c>
      <c r="T2225" s="389"/>
      <c r="U2225" s="389">
        <f t="shared" si="342"/>
        <v>0</v>
      </c>
      <c r="V2225" s="451"/>
      <c r="W2225" s="452"/>
      <c r="X2225" s="386"/>
      <c r="Y2225" s="390"/>
      <c r="Z2225" s="391"/>
      <c r="AA2225" s="392"/>
      <c r="AB2225" s="393"/>
      <c r="AC2225" s="394"/>
      <c r="AD2225" s="395">
        <f t="shared" si="345"/>
        <v>0</v>
      </c>
      <c r="AE2225" s="396">
        <f>IF(OR(G2225=账期!$A$18,G2225=账期!$A$20,G2225=账期!$A$22,G2225=账期!$A$24,G2225=账期!$A$25,G2225=账期!$A$27,G2225=账期!$A$26,G2225=账期!$A$28,G2225=账期!$A$30,G2225=账期!$A$32,G2225=账期!$A$34,G2225=账期!$A$35,G2225=账期!$A$37,G2225=账期!$A$39,G2225=账期!$A$40,G2225=账期!$A$41,G2225=账期!$A$42,G2225=账期!$A$43,G2225=账期!$A$44,G2225=账期!$A$45,G2225=账期!$A$46,G2225=账期!$A$48,G2225=账期!$A$50,G2225=账期!$A$51,G2225=账期!$A$52,G2225=账期!$A$53,G2225=账期!$A$54,G2225=账期!$A$56,G2225=账期!$A$57,G2225=账期!$A$58,G2225=账期!$A$59,G2225=账期!$A$60,G2225=账期!$A$61,G2225=账期!$A$62,G2225=账期!$A$63,G2225=账期!$A$64,G2225=账期!$A$66,G2225=账期!$A$67,G2225=账期!$A$68,G2225=账期!$A$70,G2225=账期!$A$71),30,IF(OR(G2225=账期!$A$74,G2225=账期!$A$77,G2225=账期!$A$76,G2225=账期!$A$79,G2225=账期!$A$80,G2225=账期!$A$81,G2225=账期!$A$83,G2225=账期!$A$85,G2225=账期!$A$87,G2225=账期!$A$89,G2225=账期!$A$91),60,IF(OR(G2225=账期!$A$93,G2225=账期!$A$94,G2225=账期!$A$95,G2225=账期!$A$96,G2225=账期!$A$98,G2225=账期!$A$99,G2225=账期!$A$101,G2225=账期!$A$102),90,0)))</f>
        <v>0</v>
      </c>
      <c r="AF2225" s="396"/>
      <c r="AG2225" s="384"/>
      <c r="AH2225" s="396" t="str">
        <f t="shared" si="348"/>
        <v/>
      </c>
    </row>
    <row r="2226" spans="1:34" ht="18" customHeight="1" x14ac:dyDescent="0.25">
      <c r="A2226" s="301" t="str">
        <f t="shared" si="343"/>
        <v/>
      </c>
      <c r="B2226" s="397"/>
      <c r="C2226" s="398"/>
      <c r="D2226" s="399"/>
      <c r="E2226" s="383" t="str">
        <f t="shared" si="346"/>
        <v>C</v>
      </c>
      <c r="F2226" s="383" t="str">
        <f t="shared" si="347"/>
        <v>C</v>
      </c>
      <c r="G2226" s="400"/>
      <c r="H2226" s="385" t="str">
        <f>IF(G2226="","",VLOOKUP(G2226,下拉数据源!J:K,2,0))</f>
        <v/>
      </c>
      <c r="I2226" s="385"/>
      <c r="J2226" s="385"/>
      <c r="K2226" s="386"/>
      <c r="L2226" s="401"/>
      <c r="M2226" s="384"/>
      <c r="N2226" s="384"/>
      <c r="O2226" s="384"/>
      <c r="P2226" s="386"/>
      <c r="Q2226" s="387"/>
      <c r="R2226" s="286"/>
      <c r="S2226" s="388">
        <f t="shared" si="344"/>
        <v>0</v>
      </c>
      <c r="T2226" s="389"/>
      <c r="U2226" s="389">
        <f t="shared" si="342"/>
        <v>0</v>
      </c>
      <c r="V2226" s="451"/>
      <c r="W2226" s="452"/>
      <c r="X2226" s="386"/>
      <c r="Y2226" s="390"/>
      <c r="Z2226" s="391"/>
      <c r="AA2226" s="392"/>
      <c r="AB2226" s="393"/>
      <c r="AC2226" s="394"/>
      <c r="AD2226" s="395">
        <f t="shared" si="345"/>
        <v>0</v>
      </c>
      <c r="AE2226" s="396">
        <f>IF(OR(G2226=账期!$A$18,G2226=账期!$A$20,G2226=账期!$A$22,G2226=账期!$A$24,G2226=账期!$A$25,G2226=账期!$A$27,G2226=账期!$A$26,G2226=账期!$A$28,G2226=账期!$A$30,G2226=账期!$A$32,G2226=账期!$A$34,G2226=账期!$A$35,G2226=账期!$A$37,G2226=账期!$A$39,G2226=账期!$A$40,G2226=账期!$A$41,G2226=账期!$A$42,G2226=账期!$A$43,G2226=账期!$A$44,G2226=账期!$A$45,G2226=账期!$A$46,G2226=账期!$A$48,G2226=账期!$A$50,G2226=账期!$A$51,G2226=账期!$A$52,G2226=账期!$A$53,G2226=账期!$A$54,G2226=账期!$A$56,G2226=账期!$A$57,G2226=账期!$A$58,G2226=账期!$A$59,G2226=账期!$A$60,G2226=账期!$A$61,G2226=账期!$A$62,G2226=账期!$A$63,G2226=账期!$A$64,G2226=账期!$A$66,G2226=账期!$A$67,G2226=账期!$A$68,G2226=账期!$A$70,G2226=账期!$A$71),30,IF(OR(G2226=账期!$A$74,G2226=账期!$A$77,G2226=账期!$A$76,G2226=账期!$A$79,G2226=账期!$A$80,G2226=账期!$A$81,G2226=账期!$A$83,G2226=账期!$A$85,G2226=账期!$A$87,G2226=账期!$A$89,G2226=账期!$A$91),60,IF(OR(G2226=账期!$A$93,G2226=账期!$A$94,G2226=账期!$A$95,G2226=账期!$A$96,G2226=账期!$A$98,G2226=账期!$A$99,G2226=账期!$A$101,G2226=账期!$A$102),90,0)))</f>
        <v>0</v>
      </c>
      <c r="AF2226" s="396"/>
      <c r="AG2226" s="384"/>
      <c r="AH2226" s="396" t="str">
        <f t="shared" si="348"/>
        <v/>
      </c>
    </row>
    <row r="2227" spans="1:34" ht="18" customHeight="1" x14ac:dyDescent="0.25">
      <c r="A2227" s="301" t="str">
        <f t="shared" si="343"/>
        <v/>
      </c>
      <c r="B2227" s="397"/>
      <c r="C2227" s="398"/>
      <c r="D2227" s="399"/>
      <c r="E2227" s="383" t="str">
        <f t="shared" si="346"/>
        <v>C</v>
      </c>
      <c r="F2227" s="383" t="str">
        <f t="shared" si="347"/>
        <v>C</v>
      </c>
      <c r="G2227" s="400"/>
      <c r="H2227" s="385" t="str">
        <f>IF(G2227="","",VLOOKUP(G2227,下拉数据源!J:K,2,0))</f>
        <v/>
      </c>
      <c r="I2227" s="385"/>
      <c r="J2227" s="385"/>
      <c r="K2227" s="386"/>
      <c r="L2227" s="401"/>
      <c r="M2227" s="384"/>
      <c r="N2227" s="384"/>
      <c r="O2227" s="384"/>
      <c r="P2227" s="386"/>
      <c r="Q2227" s="387"/>
      <c r="R2227" s="286"/>
      <c r="S2227" s="388">
        <f t="shared" si="344"/>
        <v>0</v>
      </c>
      <c r="T2227" s="389"/>
      <c r="U2227" s="389">
        <f t="shared" si="342"/>
        <v>0</v>
      </c>
      <c r="V2227" s="451"/>
      <c r="W2227" s="452"/>
      <c r="X2227" s="386"/>
      <c r="Y2227" s="390"/>
      <c r="Z2227" s="391"/>
      <c r="AA2227" s="392"/>
      <c r="AB2227" s="393"/>
      <c r="AC2227" s="394"/>
      <c r="AD2227" s="395">
        <f t="shared" si="345"/>
        <v>0</v>
      </c>
      <c r="AE2227" s="396">
        <f>IF(OR(G2227=账期!$A$18,G2227=账期!$A$20,G2227=账期!$A$22,G2227=账期!$A$24,G2227=账期!$A$25,G2227=账期!$A$27,G2227=账期!$A$26,G2227=账期!$A$28,G2227=账期!$A$30,G2227=账期!$A$32,G2227=账期!$A$34,G2227=账期!$A$35,G2227=账期!$A$37,G2227=账期!$A$39,G2227=账期!$A$40,G2227=账期!$A$41,G2227=账期!$A$42,G2227=账期!$A$43,G2227=账期!$A$44,G2227=账期!$A$45,G2227=账期!$A$46,G2227=账期!$A$48,G2227=账期!$A$50,G2227=账期!$A$51,G2227=账期!$A$52,G2227=账期!$A$53,G2227=账期!$A$54,G2227=账期!$A$56,G2227=账期!$A$57,G2227=账期!$A$58,G2227=账期!$A$59,G2227=账期!$A$60,G2227=账期!$A$61,G2227=账期!$A$62,G2227=账期!$A$63,G2227=账期!$A$64,G2227=账期!$A$66,G2227=账期!$A$67,G2227=账期!$A$68,G2227=账期!$A$70,G2227=账期!$A$71),30,IF(OR(G2227=账期!$A$74,G2227=账期!$A$77,G2227=账期!$A$76,G2227=账期!$A$79,G2227=账期!$A$80,G2227=账期!$A$81,G2227=账期!$A$83,G2227=账期!$A$85,G2227=账期!$A$87,G2227=账期!$A$89,G2227=账期!$A$91),60,IF(OR(G2227=账期!$A$93,G2227=账期!$A$94,G2227=账期!$A$95,G2227=账期!$A$96,G2227=账期!$A$98,G2227=账期!$A$99,G2227=账期!$A$101,G2227=账期!$A$102),90,0)))</f>
        <v>0</v>
      </c>
      <c r="AF2227" s="396"/>
      <c r="AG2227" s="384"/>
      <c r="AH2227" s="396" t="str">
        <f t="shared" si="348"/>
        <v/>
      </c>
    </row>
    <row r="2228" spans="1:34" ht="18" customHeight="1" x14ac:dyDescent="0.25">
      <c r="A2228" s="301" t="str">
        <f t="shared" si="343"/>
        <v/>
      </c>
      <c r="B2228" s="397"/>
      <c r="C2228" s="398"/>
      <c r="D2228" s="399"/>
      <c r="E2228" s="383" t="str">
        <f t="shared" si="346"/>
        <v>C</v>
      </c>
      <c r="F2228" s="383" t="str">
        <f t="shared" si="347"/>
        <v>C</v>
      </c>
      <c r="G2228" s="400"/>
      <c r="H2228" s="385" t="str">
        <f>IF(G2228="","",VLOOKUP(G2228,下拉数据源!J:K,2,0))</f>
        <v/>
      </c>
      <c r="I2228" s="385"/>
      <c r="J2228" s="385"/>
      <c r="K2228" s="386"/>
      <c r="L2228" s="401"/>
      <c r="M2228" s="384"/>
      <c r="N2228" s="384"/>
      <c r="O2228" s="384"/>
      <c r="P2228" s="386"/>
      <c r="Q2228" s="387"/>
      <c r="R2228" s="286"/>
      <c r="S2228" s="388">
        <f t="shared" si="344"/>
        <v>0</v>
      </c>
      <c r="T2228" s="389"/>
      <c r="U2228" s="389">
        <f t="shared" si="342"/>
        <v>0</v>
      </c>
      <c r="V2228" s="451"/>
      <c r="W2228" s="452"/>
      <c r="X2228" s="386"/>
      <c r="Y2228" s="390"/>
      <c r="Z2228" s="391"/>
      <c r="AA2228" s="392"/>
      <c r="AB2228" s="393"/>
      <c r="AC2228" s="394"/>
      <c r="AD2228" s="395">
        <f t="shared" si="345"/>
        <v>0</v>
      </c>
      <c r="AE2228" s="396">
        <f>IF(OR(G2228=账期!$A$18,G2228=账期!$A$20,G2228=账期!$A$22,G2228=账期!$A$24,G2228=账期!$A$25,G2228=账期!$A$27,G2228=账期!$A$26,G2228=账期!$A$28,G2228=账期!$A$30,G2228=账期!$A$32,G2228=账期!$A$34,G2228=账期!$A$35,G2228=账期!$A$37,G2228=账期!$A$39,G2228=账期!$A$40,G2228=账期!$A$41,G2228=账期!$A$42,G2228=账期!$A$43,G2228=账期!$A$44,G2228=账期!$A$45,G2228=账期!$A$46,G2228=账期!$A$48,G2228=账期!$A$50,G2228=账期!$A$51,G2228=账期!$A$52,G2228=账期!$A$53,G2228=账期!$A$54,G2228=账期!$A$56,G2228=账期!$A$57,G2228=账期!$A$58,G2228=账期!$A$59,G2228=账期!$A$60,G2228=账期!$A$61,G2228=账期!$A$62,G2228=账期!$A$63,G2228=账期!$A$64,G2228=账期!$A$66,G2228=账期!$A$67,G2228=账期!$A$68,G2228=账期!$A$70,G2228=账期!$A$71),30,IF(OR(G2228=账期!$A$74,G2228=账期!$A$77,G2228=账期!$A$76,G2228=账期!$A$79,G2228=账期!$A$80,G2228=账期!$A$81,G2228=账期!$A$83,G2228=账期!$A$85,G2228=账期!$A$87,G2228=账期!$A$89,G2228=账期!$A$91),60,IF(OR(G2228=账期!$A$93,G2228=账期!$A$94,G2228=账期!$A$95,G2228=账期!$A$96,G2228=账期!$A$98,G2228=账期!$A$99,G2228=账期!$A$101,G2228=账期!$A$102),90,0)))</f>
        <v>0</v>
      </c>
      <c r="AF2228" s="396"/>
      <c r="AG2228" s="384"/>
      <c r="AH2228" s="396" t="str">
        <f t="shared" si="348"/>
        <v/>
      </c>
    </row>
    <row r="2229" spans="1:34" ht="18" customHeight="1" x14ac:dyDescent="0.25">
      <c r="A2229" s="301" t="str">
        <f t="shared" si="343"/>
        <v/>
      </c>
      <c r="B2229" s="397"/>
      <c r="C2229" s="398"/>
      <c r="D2229" s="399"/>
      <c r="E2229" s="383" t="str">
        <f t="shared" si="346"/>
        <v>C</v>
      </c>
      <c r="F2229" s="383" t="str">
        <f t="shared" si="347"/>
        <v>C</v>
      </c>
      <c r="G2229" s="400"/>
      <c r="H2229" s="385" t="str">
        <f>IF(G2229="","",VLOOKUP(G2229,下拉数据源!J:K,2,0))</f>
        <v/>
      </c>
      <c r="I2229" s="385"/>
      <c r="J2229" s="385"/>
      <c r="K2229" s="386"/>
      <c r="L2229" s="401"/>
      <c r="M2229" s="384"/>
      <c r="N2229" s="384"/>
      <c r="O2229" s="384"/>
      <c r="P2229" s="386"/>
      <c r="Q2229" s="387"/>
      <c r="R2229" s="286"/>
      <c r="S2229" s="388">
        <f t="shared" si="344"/>
        <v>0</v>
      </c>
      <c r="T2229" s="389"/>
      <c r="U2229" s="389">
        <f t="shared" si="342"/>
        <v>0</v>
      </c>
      <c r="V2229" s="451"/>
      <c r="W2229" s="452"/>
      <c r="X2229" s="386"/>
      <c r="Y2229" s="390"/>
      <c r="Z2229" s="391"/>
      <c r="AA2229" s="392"/>
      <c r="AB2229" s="393"/>
      <c r="AC2229" s="394"/>
      <c r="AD2229" s="395">
        <f t="shared" si="345"/>
        <v>0</v>
      </c>
      <c r="AE2229" s="396">
        <f>IF(OR(G2229=账期!$A$18,G2229=账期!$A$20,G2229=账期!$A$22,G2229=账期!$A$24,G2229=账期!$A$25,G2229=账期!$A$27,G2229=账期!$A$26,G2229=账期!$A$28,G2229=账期!$A$30,G2229=账期!$A$32,G2229=账期!$A$34,G2229=账期!$A$35,G2229=账期!$A$37,G2229=账期!$A$39,G2229=账期!$A$40,G2229=账期!$A$41,G2229=账期!$A$42,G2229=账期!$A$43,G2229=账期!$A$44,G2229=账期!$A$45,G2229=账期!$A$46,G2229=账期!$A$48,G2229=账期!$A$50,G2229=账期!$A$51,G2229=账期!$A$52,G2229=账期!$A$53,G2229=账期!$A$54,G2229=账期!$A$56,G2229=账期!$A$57,G2229=账期!$A$58,G2229=账期!$A$59,G2229=账期!$A$60,G2229=账期!$A$61,G2229=账期!$A$62,G2229=账期!$A$63,G2229=账期!$A$64,G2229=账期!$A$66,G2229=账期!$A$67,G2229=账期!$A$68,G2229=账期!$A$70,G2229=账期!$A$71),30,IF(OR(G2229=账期!$A$74,G2229=账期!$A$77,G2229=账期!$A$76,G2229=账期!$A$79,G2229=账期!$A$80,G2229=账期!$A$81,G2229=账期!$A$83,G2229=账期!$A$85,G2229=账期!$A$87,G2229=账期!$A$89,G2229=账期!$A$91),60,IF(OR(G2229=账期!$A$93,G2229=账期!$A$94,G2229=账期!$A$95,G2229=账期!$A$96,G2229=账期!$A$98,G2229=账期!$A$99,G2229=账期!$A$101,G2229=账期!$A$102),90,0)))</f>
        <v>0</v>
      </c>
      <c r="AF2229" s="396"/>
      <c r="AG2229" s="384"/>
      <c r="AH2229" s="396" t="str">
        <f t="shared" si="348"/>
        <v/>
      </c>
    </row>
    <row r="2230" spans="1:34" ht="18" customHeight="1" x14ac:dyDescent="0.25">
      <c r="A2230" s="301" t="str">
        <f t="shared" si="343"/>
        <v/>
      </c>
      <c r="B2230" s="397"/>
      <c r="C2230" s="398"/>
      <c r="D2230" s="399"/>
      <c r="E2230" s="383" t="str">
        <f t="shared" si="346"/>
        <v>C</v>
      </c>
      <c r="F2230" s="383" t="str">
        <f t="shared" si="347"/>
        <v>C</v>
      </c>
      <c r="G2230" s="400"/>
      <c r="H2230" s="385" t="str">
        <f>IF(G2230="","",VLOOKUP(G2230,下拉数据源!J:K,2,0))</f>
        <v/>
      </c>
      <c r="I2230" s="385"/>
      <c r="J2230" s="385"/>
      <c r="K2230" s="386"/>
      <c r="L2230" s="401"/>
      <c r="M2230" s="384"/>
      <c r="N2230" s="384"/>
      <c r="O2230" s="384"/>
      <c r="P2230" s="386"/>
      <c r="Q2230" s="387"/>
      <c r="R2230" s="286"/>
      <c r="S2230" s="388">
        <f t="shared" si="344"/>
        <v>0</v>
      </c>
      <c r="T2230" s="389"/>
      <c r="U2230" s="389">
        <f t="shared" si="342"/>
        <v>0</v>
      </c>
      <c r="V2230" s="451"/>
      <c r="W2230" s="452"/>
      <c r="X2230" s="386"/>
      <c r="Y2230" s="390"/>
      <c r="Z2230" s="391"/>
      <c r="AA2230" s="392"/>
      <c r="AB2230" s="393"/>
      <c r="AC2230" s="394"/>
      <c r="AD2230" s="395">
        <f t="shared" si="345"/>
        <v>0</v>
      </c>
      <c r="AE2230" s="396">
        <f>IF(OR(G2230=账期!$A$18,G2230=账期!$A$20,G2230=账期!$A$22,G2230=账期!$A$24,G2230=账期!$A$25,G2230=账期!$A$27,G2230=账期!$A$26,G2230=账期!$A$28,G2230=账期!$A$30,G2230=账期!$A$32,G2230=账期!$A$34,G2230=账期!$A$35,G2230=账期!$A$37,G2230=账期!$A$39,G2230=账期!$A$40,G2230=账期!$A$41,G2230=账期!$A$42,G2230=账期!$A$43,G2230=账期!$A$44,G2230=账期!$A$45,G2230=账期!$A$46,G2230=账期!$A$48,G2230=账期!$A$50,G2230=账期!$A$51,G2230=账期!$A$52,G2230=账期!$A$53,G2230=账期!$A$54,G2230=账期!$A$56,G2230=账期!$A$57,G2230=账期!$A$58,G2230=账期!$A$59,G2230=账期!$A$60,G2230=账期!$A$61,G2230=账期!$A$62,G2230=账期!$A$63,G2230=账期!$A$64,G2230=账期!$A$66,G2230=账期!$A$67,G2230=账期!$A$68,G2230=账期!$A$70,G2230=账期!$A$71),30,IF(OR(G2230=账期!$A$74,G2230=账期!$A$77,G2230=账期!$A$76,G2230=账期!$A$79,G2230=账期!$A$80,G2230=账期!$A$81,G2230=账期!$A$83,G2230=账期!$A$85,G2230=账期!$A$87,G2230=账期!$A$89,G2230=账期!$A$91),60,IF(OR(G2230=账期!$A$93,G2230=账期!$A$94,G2230=账期!$A$95,G2230=账期!$A$96,G2230=账期!$A$98,G2230=账期!$A$99,G2230=账期!$A$101,G2230=账期!$A$102),90,0)))</f>
        <v>0</v>
      </c>
      <c r="AF2230" s="396"/>
      <c r="AG2230" s="384"/>
      <c r="AH2230" s="396" t="str">
        <f t="shared" si="348"/>
        <v/>
      </c>
    </row>
    <row r="2231" spans="1:34" ht="18" customHeight="1" x14ac:dyDescent="0.25">
      <c r="A2231" s="301" t="str">
        <f t="shared" si="343"/>
        <v/>
      </c>
      <c r="B2231" s="397"/>
      <c r="C2231" s="398"/>
      <c r="D2231" s="399"/>
      <c r="E2231" s="383" t="str">
        <f t="shared" si="346"/>
        <v>C</v>
      </c>
      <c r="F2231" s="383" t="str">
        <f t="shared" si="347"/>
        <v>C</v>
      </c>
      <c r="G2231" s="400"/>
      <c r="H2231" s="385" t="str">
        <f>IF(G2231="","",VLOOKUP(G2231,下拉数据源!J:K,2,0))</f>
        <v/>
      </c>
      <c r="I2231" s="385"/>
      <c r="J2231" s="385"/>
      <c r="K2231" s="386"/>
      <c r="L2231" s="401"/>
      <c r="M2231" s="384"/>
      <c r="N2231" s="384"/>
      <c r="O2231" s="384"/>
      <c r="P2231" s="386"/>
      <c r="Q2231" s="387"/>
      <c r="R2231" s="286"/>
      <c r="S2231" s="388">
        <f t="shared" si="344"/>
        <v>0</v>
      </c>
      <c r="T2231" s="389"/>
      <c r="U2231" s="389">
        <f t="shared" si="342"/>
        <v>0</v>
      </c>
      <c r="V2231" s="451"/>
      <c r="W2231" s="452"/>
      <c r="X2231" s="386"/>
      <c r="Y2231" s="390"/>
      <c r="Z2231" s="391"/>
      <c r="AA2231" s="392"/>
      <c r="AB2231" s="393"/>
      <c r="AC2231" s="394"/>
      <c r="AD2231" s="395">
        <f t="shared" si="345"/>
        <v>0</v>
      </c>
      <c r="AE2231" s="396">
        <f>IF(OR(G2231=账期!$A$18,G2231=账期!$A$20,G2231=账期!$A$22,G2231=账期!$A$24,G2231=账期!$A$25,G2231=账期!$A$27,G2231=账期!$A$26,G2231=账期!$A$28,G2231=账期!$A$30,G2231=账期!$A$32,G2231=账期!$A$34,G2231=账期!$A$35,G2231=账期!$A$37,G2231=账期!$A$39,G2231=账期!$A$40,G2231=账期!$A$41,G2231=账期!$A$42,G2231=账期!$A$43,G2231=账期!$A$44,G2231=账期!$A$45,G2231=账期!$A$46,G2231=账期!$A$48,G2231=账期!$A$50,G2231=账期!$A$51,G2231=账期!$A$52,G2231=账期!$A$53,G2231=账期!$A$54,G2231=账期!$A$56,G2231=账期!$A$57,G2231=账期!$A$58,G2231=账期!$A$59,G2231=账期!$A$60,G2231=账期!$A$61,G2231=账期!$A$62,G2231=账期!$A$63,G2231=账期!$A$64,G2231=账期!$A$66,G2231=账期!$A$67,G2231=账期!$A$68,G2231=账期!$A$70,G2231=账期!$A$71),30,IF(OR(G2231=账期!$A$74,G2231=账期!$A$77,G2231=账期!$A$76,G2231=账期!$A$79,G2231=账期!$A$80,G2231=账期!$A$81,G2231=账期!$A$83,G2231=账期!$A$85,G2231=账期!$A$87,G2231=账期!$A$89,G2231=账期!$A$91),60,IF(OR(G2231=账期!$A$93,G2231=账期!$A$94,G2231=账期!$A$95,G2231=账期!$A$96,G2231=账期!$A$98,G2231=账期!$A$99,G2231=账期!$A$101,G2231=账期!$A$102),90,0)))</f>
        <v>0</v>
      </c>
      <c r="AF2231" s="396"/>
      <c r="AG2231" s="384"/>
      <c r="AH2231" s="396" t="str">
        <f t="shared" si="348"/>
        <v/>
      </c>
    </row>
    <row r="2232" spans="1:34" ht="18" customHeight="1" x14ac:dyDescent="0.25">
      <c r="A2232" s="301" t="str">
        <f t="shared" si="343"/>
        <v/>
      </c>
      <c r="B2232" s="397"/>
      <c r="C2232" s="398"/>
      <c r="D2232" s="399"/>
      <c r="E2232" s="383" t="str">
        <f t="shared" si="346"/>
        <v>C</v>
      </c>
      <c r="F2232" s="383" t="str">
        <f t="shared" si="347"/>
        <v>C</v>
      </c>
      <c r="G2232" s="400"/>
      <c r="H2232" s="385" t="str">
        <f>IF(G2232="","",VLOOKUP(G2232,下拉数据源!J:K,2,0))</f>
        <v/>
      </c>
      <c r="I2232" s="385"/>
      <c r="J2232" s="385"/>
      <c r="K2232" s="386"/>
      <c r="L2232" s="401"/>
      <c r="M2232" s="384"/>
      <c r="N2232" s="384"/>
      <c r="O2232" s="384"/>
      <c r="P2232" s="386"/>
      <c r="Q2232" s="387"/>
      <c r="R2232" s="286"/>
      <c r="S2232" s="388">
        <f t="shared" si="344"/>
        <v>0</v>
      </c>
      <c r="T2232" s="389"/>
      <c r="U2232" s="389">
        <f t="shared" si="342"/>
        <v>0</v>
      </c>
      <c r="V2232" s="451"/>
      <c r="W2232" s="452"/>
      <c r="X2232" s="386"/>
      <c r="Y2232" s="390"/>
      <c r="Z2232" s="391"/>
      <c r="AA2232" s="392"/>
      <c r="AB2232" s="393"/>
      <c r="AC2232" s="394"/>
      <c r="AD2232" s="395">
        <f t="shared" si="345"/>
        <v>0</v>
      </c>
      <c r="AE2232" s="396">
        <f>IF(OR(G2232=账期!$A$18,G2232=账期!$A$20,G2232=账期!$A$22,G2232=账期!$A$24,G2232=账期!$A$25,G2232=账期!$A$27,G2232=账期!$A$26,G2232=账期!$A$28,G2232=账期!$A$30,G2232=账期!$A$32,G2232=账期!$A$34,G2232=账期!$A$35,G2232=账期!$A$37,G2232=账期!$A$39,G2232=账期!$A$40,G2232=账期!$A$41,G2232=账期!$A$42,G2232=账期!$A$43,G2232=账期!$A$44,G2232=账期!$A$45,G2232=账期!$A$46,G2232=账期!$A$48,G2232=账期!$A$50,G2232=账期!$A$51,G2232=账期!$A$52,G2232=账期!$A$53,G2232=账期!$A$54,G2232=账期!$A$56,G2232=账期!$A$57,G2232=账期!$A$58,G2232=账期!$A$59,G2232=账期!$A$60,G2232=账期!$A$61,G2232=账期!$A$62,G2232=账期!$A$63,G2232=账期!$A$64,G2232=账期!$A$66,G2232=账期!$A$67,G2232=账期!$A$68,G2232=账期!$A$70,G2232=账期!$A$71),30,IF(OR(G2232=账期!$A$74,G2232=账期!$A$77,G2232=账期!$A$76,G2232=账期!$A$79,G2232=账期!$A$80,G2232=账期!$A$81,G2232=账期!$A$83,G2232=账期!$A$85,G2232=账期!$A$87,G2232=账期!$A$89,G2232=账期!$A$91),60,IF(OR(G2232=账期!$A$93,G2232=账期!$A$94,G2232=账期!$A$95,G2232=账期!$A$96,G2232=账期!$A$98,G2232=账期!$A$99,G2232=账期!$A$101,G2232=账期!$A$102),90,0)))</f>
        <v>0</v>
      </c>
      <c r="AF2232" s="396"/>
      <c r="AG2232" s="384"/>
      <c r="AH2232" s="396" t="str">
        <f t="shared" si="348"/>
        <v/>
      </c>
    </row>
    <row r="2233" spans="1:34" ht="18" customHeight="1" x14ac:dyDescent="0.25">
      <c r="A2233" s="301" t="str">
        <f t="shared" si="343"/>
        <v/>
      </c>
      <c r="B2233" s="397"/>
      <c r="C2233" s="398"/>
      <c r="D2233" s="399"/>
      <c r="E2233" s="383" t="str">
        <f t="shared" si="346"/>
        <v>C</v>
      </c>
      <c r="F2233" s="383" t="str">
        <f t="shared" si="347"/>
        <v>C</v>
      </c>
      <c r="G2233" s="400"/>
      <c r="H2233" s="385" t="str">
        <f>IF(G2233="","",VLOOKUP(G2233,下拉数据源!J:K,2,0))</f>
        <v/>
      </c>
      <c r="I2233" s="385"/>
      <c r="J2233" s="385"/>
      <c r="K2233" s="386"/>
      <c r="L2233" s="401"/>
      <c r="M2233" s="384"/>
      <c r="N2233" s="384"/>
      <c r="O2233" s="384"/>
      <c r="P2233" s="386"/>
      <c r="Q2233" s="387"/>
      <c r="R2233" s="286"/>
      <c r="S2233" s="388">
        <f t="shared" si="344"/>
        <v>0</v>
      </c>
      <c r="T2233" s="389"/>
      <c r="U2233" s="389">
        <f t="shared" si="342"/>
        <v>0</v>
      </c>
      <c r="V2233" s="451"/>
      <c r="W2233" s="452"/>
      <c r="X2233" s="386"/>
      <c r="Y2233" s="390"/>
      <c r="Z2233" s="391"/>
      <c r="AA2233" s="392"/>
      <c r="AB2233" s="393"/>
      <c r="AC2233" s="394"/>
      <c r="AD2233" s="395">
        <f t="shared" si="345"/>
        <v>0</v>
      </c>
      <c r="AE2233" s="396">
        <f>IF(OR(G2233=账期!$A$18,G2233=账期!$A$20,G2233=账期!$A$22,G2233=账期!$A$24,G2233=账期!$A$25,G2233=账期!$A$27,G2233=账期!$A$26,G2233=账期!$A$28,G2233=账期!$A$30,G2233=账期!$A$32,G2233=账期!$A$34,G2233=账期!$A$35,G2233=账期!$A$37,G2233=账期!$A$39,G2233=账期!$A$40,G2233=账期!$A$41,G2233=账期!$A$42,G2233=账期!$A$43,G2233=账期!$A$44,G2233=账期!$A$45,G2233=账期!$A$46,G2233=账期!$A$48,G2233=账期!$A$50,G2233=账期!$A$51,G2233=账期!$A$52,G2233=账期!$A$53,G2233=账期!$A$54,G2233=账期!$A$56,G2233=账期!$A$57,G2233=账期!$A$58,G2233=账期!$A$59,G2233=账期!$A$60,G2233=账期!$A$61,G2233=账期!$A$62,G2233=账期!$A$63,G2233=账期!$A$64,G2233=账期!$A$66,G2233=账期!$A$67,G2233=账期!$A$68,G2233=账期!$A$70,G2233=账期!$A$71),30,IF(OR(G2233=账期!$A$74,G2233=账期!$A$77,G2233=账期!$A$76,G2233=账期!$A$79,G2233=账期!$A$80,G2233=账期!$A$81,G2233=账期!$A$83,G2233=账期!$A$85,G2233=账期!$A$87,G2233=账期!$A$89,G2233=账期!$A$91),60,IF(OR(G2233=账期!$A$93,G2233=账期!$A$94,G2233=账期!$A$95,G2233=账期!$A$96,G2233=账期!$A$98,G2233=账期!$A$99,G2233=账期!$A$101,G2233=账期!$A$102),90,0)))</f>
        <v>0</v>
      </c>
      <c r="AF2233" s="396"/>
      <c r="AG2233" s="384"/>
      <c r="AH2233" s="396" t="str">
        <f t="shared" si="348"/>
        <v/>
      </c>
    </row>
    <row r="2234" spans="1:34" ht="18" customHeight="1" x14ac:dyDescent="0.25">
      <c r="A2234" s="301" t="str">
        <f t="shared" si="343"/>
        <v/>
      </c>
      <c r="B2234" s="397"/>
      <c r="C2234" s="398"/>
      <c r="D2234" s="399"/>
      <c r="E2234" s="383" t="str">
        <f t="shared" si="346"/>
        <v>C</v>
      </c>
      <c r="F2234" s="383" t="str">
        <f t="shared" si="347"/>
        <v>C</v>
      </c>
      <c r="G2234" s="400"/>
      <c r="H2234" s="385" t="str">
        <f>IF(G2234="","",VLOOKUP(G2234,下拉数据源!J:K,2,0))</f>
        <v/>
      </c>
      <c r="I2234" s="385"/>
      <c r="J2234" s="385"/>
      <c r="K2234" s="386"/>
      <c r="L2234" s="401"/>
      <c r="M2234" s="384"/>
      <c r="N2234" s="384"/>
      <c r="O2234" s="384"/>
      <c r="P2234" s="386"/>
      <c r="Q2234" s="387"/>
      <c r="R2234" s="286"/>
      <c r="S2234" s="388">
        <f t="shared" si="344"/>
        <v>0</v>
      </c>
      <c r="T2234" s="389"/>
      <c r="U2234" s="389">
        <f t="shared" ref="U2234:U2297" si="349">S2234-T2234</f>
        <v>0</v>
      </c>
      <c r="V2234" s="451"/>
      <c r="W2234" s="452"/>
      <c r="X2234" s="386"/>
      <c r="Y2234" s="390"/>
      <c r="Z2234" s="391"/>
      <c r="AA2234" s="392"/>
      <c r="AB2234" s="393"/>
      <c r="AC2234" s="394"/>
      <c r="AD2234" s="395">
        <f t="shared" si="345"/>
        <v>0</v>
      </c>
      <c r="AE2234" s="396">
        <f>IF(OR(G2234=账期!$A$18,G2234=账期!$A$20,G2234=账期!$A$22,G2234=账期!$A$24,G2234=账期!$A$25,G2234=账期!$A$27,G2234=账期!$A$26,G2234=账期!$A$28,G2234=账期!$A$30,G2234=账期!$A$32,G2234=账期!$A$34,G2234=账期!$A$35,G2234=账期!$A$37,G2234=账期!$A$39,G2234=账期!$A$40,G2234=账期!$A$41,G2234=账期!$A$42,G2234=账期!$A$43,G2234=账期!$A$44,G2234=账期!$A$45,G2234=账期!$A$46,G2234=账期!$A$48,G2234=账期!$A$50,G2234=账期!$A$51,G2234=账期!$A$52,G2234=账期!$A$53,G2234=账期!$A$54,G2234=账期!$A$56,G2234=账期!$A$57,G2234=账期!$A$58,G2234=账期!$A$59,G2234=账期!$A$60,G2234=账期!$A$61,G2234=账期!$A$62,G2234=账期!$A$63,G2234=账期!$A$64,G2234=账期!$A$66,G2234=账期!$A$67,G2234=账期!$A$68,G2234=账期!$A$70,G2234=账期!$A$71),30,IF(OR(G2234=账期!$A$74,G2234=账期!$A$77,G2234=账期!$A$76,G2234=账期!$A$79,G2234=账期!$A$80,G2234=账期!$A$81,G2234=账期!$A$83,G2234=账期!$A$85,G2234=账期!$A$87,G2234=账期!$A$89,G2234=账期!$A$91),60,IF(OR(G2234=账期!$A$93,G2234=账期!$A$94,G2234=账期!$A$95,G2234=账期!$A$96,G2234=账期!$A$98,G2234=账期!$A$99,G2234=账期!$A$101,G2234=账期!$A$102),90,0)))</f>
        <v>0</v>
      </c>
      <c r="AF2234" s="396"/>
      <c r="AG2234" s="384"/>
      <c r="AH2234" s="396" t="str">
        <f t="shared" si="348"/>
        <v/>
      </c>
    </row>
    <row r="2235" spans="1:34" ht="18" customHeight="1" x14ac:dyDescent="0.25">
      <c r="A2235" s="301" t="str">
        <f t="shared" si="343"/>
        <v/>
      </c>
      <c r="B2235" s="397"/>
      <c r="C2235" s="398"/>
      <c r="D2235" s="399"/>
      <c r="E2235" s="383" t="str">
        <f t="shared" si="346"/>
        <v>C</v>
      </c>
      <c r="F2235" s="383" t="str">
        <f t="shared" si="347"/>
        <v>C</v>
      </c>
      <c r="G2235" s="400"/>
      <c r="H2235" s="385" t="str">
        <f>IF(G2235="","",VLOOKUP(G2235,下拉数据源!J:K,2,0))</f>
        <v/>
      </c>
      <c r="I2235" s="385"/>
      <c r="J2235" s="385"/>
      <c r="K2235" s="386"/>
      <c r="L2235" s="401"/>
      <c r="M2235" s="384"/>
      <c r="N2235" s="384"/>
      <c r="O2235" s="384"/>
      <c r="P2235" s="386"/>
      <c r="Q2235" s="387"/>
      <c r="R2235" s="286"/>
      <c r="S2235" s="388">
        <f t="shared" si="344"/>
        <v>0</v>
      </c>
      <c r="T2235" s="389"/>
      <c r="U2235" s="389">
        <f t="shared" si="349"/>
        <v>0</v>
      </c>
      <c r="V2235" s="451"/>
      <c r="W2235" s="452"/>
      <c r="X2235" s="386"/>
      <c r="Y2235" s="390"/>
      <c r="Z2235" s="391"/>
      <c r="AA2235" s="392"/>
      <c r="AB2235" s="393"/>
      <c r="AC2235" s="394"/>
      <c r="AD2235" s="395">
        <f t="shared" si="345"/>
        <v>0</v>
      </c>
      <c r="AE2235" s="396">
        <f>IF(OR(G2235=账期!$A$18,G2235=账期!$A$20,G2235=账期!$A$22,G2235=账期!$A$24,G2235=账期!$A$25,G2235=账期!$A$27,G2235=账期!$A$26,G2235=账期!$A$28,G2235=账期!$A$30,G2235=账期!$A$32,G2235=账期!$A$34,G2235=账期!$A$35,G2235=账期!$A$37,G2235=账期!$A$39,G2235=账期!$A$40,G2235=账期!$A$41,G2235=账期!$A$42,G2235=账期!$A$43,G2235=账期!$A$44,G2235=账期!$A$45,G2235=账期!$A$46,G2235=账期!$A$48,G2235=账期!$A$50,G2235=账期!$A$51,G2235=账期!$A$52,G2235=账期!$A$53,G2235=账期!$A$54,G2235=账期!$A$56,G2235=账期!$A$57,G2235=账期!$A$58,G2235=账期!$A$59,G2235=账期!$A$60,G2235=账期!$A$61,G2235=账期!$A$62,G2235=账期!$A$63,G2235=账期!$A$64,G2235=账期!$A$66,G2235=账期!$A$67,G2235=账期!$A$68,G2235=账期!$A$70,G2235=账期!$A$71),30,IF(OR(G2235=账期!$A$74,G2235=账期!$A$77,G2235=账期!$A$76,G2235=账期!$A$79,G2235=账期!$A$80,G2235=账期!$A$81,G2235=账期!$A$83,G2235=账期!$A$85,G2235=账期!$A$87,G2235=账期!$A$89,G2235=账期!$A$91),60,IF(OR(G2235=账期!$A$93,G2235=账期!$A$94,G2235=账期!$A$95,G2235=账期!$A$96,G2235=账期!$A$98,G2235=账期!$A$99,G2235=账期!$A$101,G2235=账期!$A$102),90,0)))</f>
        <v>0</v>
      </c>
      <c r="AF2235" s="396"/>
      <c r="AG2235" s="384"/>
      <c r="AH2235" s="396" t="str">
        <f t="shared" si="348"/>
        <v/>
      </c>
    </row>
    <row r="2236" spans="1:34" ht="18" customHeight="1" x14ac:dyDescent="0.25">
      <c r="A2236" s="301" t="str">
        <f t="shared" si="343"/>
        <v/>
      </c>
      <c r="B2236" s="397"/>
      <c r="C2236" s="398"/>
      <c r="D2236" s="399"/>
      <c r="E2236" s="383" t="str">
        <f t="shared" si="346"/>
        <v>C</v>
      </c>
      <c r="F2236" s="383" t="str">
        <f t="shared" si="347"/>
        <v>C</v>
      </c>
      <c r="G2236" s="400"/>
      <c r="H2236" s="385" t="str">
        <f>IF(G2236="","",VLOOKUP(G2236,下拉数据源!J:K,2,0))</f>
        <v/>
      </c>
      <c r="I2236" s="385"/>
      <c r="J2236" s="385"/>
      <c r="K2236" s="386"/>
      <c r="L2236" s="401"/>
      <c r="M2236" s="384"/>
      <c r="N2236" s="384"/>
      <c r="O2236" s="384"/>
      <c r="P2236" s="386"/>
      <c r="Q2236" s="387"/>
      <c r="R2236" s="286"/>
      <c r="S2236" s="388">
        <f t="shared" si="344"/>
        <v>0</v>
      </c>
      <c r="T2236" s="389"/>
      <c r="U2236" s="389">
        <f t="shared" si="349"/>
        <v>0</v>
      </c>
      <c r="V2236" s="451"/>
      <c r="W2236" s="452"/>
      <c r="X2236" s="386"/>
      <c r="Y2236" s="390"/>
      <c r="Z2236" s="391"/>
      <c r="AA2236" s="392"/>
      <c r="AB2236" s="393"/>
      <c r="AC2236" s="394"/>
      <c r="AD2236" s="395">
        <f t="shared" si="345"/>
        <v>0</v>
      </c>
      <c r="AE2236" s="396">
        <f>IF(OR(G2236=账期!$A$18,G2236=账期!$A$20,G2236=账期!$A$22,G2236=账期!$A$24,G2236=账期!$A$25,G2236=账期!$A$27,G2236=账期!$A$26,G2236=账期!$A$28,G2236=账期!$A$30,G2236=账期!$A$32,G2236=账期!$A$34,G2236=账期!$A$35,G2236=账期!$A$37,G2236=账期!$A$39,G2236=账期!$A$40,G2236=账期!$A$41,G2236=账期!$A$42,G2236=账期!$A$43,G2236=账期!$A$44,G2236=账期!$A$45,G2236=账期!$A$46,G2236=账期!$A$48,G2236=账期!$A$50,G2236=账期!$A$51,G2236=账期!$A$52,G2236=账期!$A$53,G2236=账期!$A$54,G2236=账期!$A$56,G2236=账期!$A$57,G2236=账期!$A$58,G2236=账期!$A$59,G2236=账期!$A$60,G2236=账期!$A$61,G2236=账期!$A$62,G2236=账期!$A$63,G2236=账期!$A$64,G2236=账期!$A$66,G2236=账期!$A$67,G2236=账期!$A$68,G2236=账期!$A$70,G2236=账期!$A$71),30,IF(OR(G2236=账期!$A$74,G2236=账期!$A$77,G2236=账期!$A$76,G2236=账期!$A$79,G2236=账期!$A$80,G2236=账期!$A$81,G2236=账期!$A$83,G2236=账期!$A$85,G2236=账期!$A$87,G2236=账期!$A$89,G2236=账期!$A$91),60,IF(OR(G2236=账期!$A$93,G2236=账期!$A$94,G2236=账期!$A$95,G2236=账期!$A$96,G2236=账期!$A$98,G2236=账期!$A$99,G2236=账期!$A$101,G2236=账期!$A$102),90,0)))</f>
        <v>0</v>
      </c>
      <c r="AF2236" s="396"/>
      <c r="AG2236" s="384"/>
      <c r="AH2236" s="396" t="str">
        <f t="shared" si="348"/>
        <v/>
      </c>
    </row>
    <row r="2237" spans="1:34" ht="18" customHeight="1" x14ac:dyDescent="0.25">
      <c r="A2237" s="301" t="str">
        <f t="shared" ref="A2237:A2300" si="350">IF(V2237="","",TEXT(V2237,"yyyy年m月"))</f>
        <v/>
      </c>
      <c r="B2237" s="397"/>
      <c r="C2237" s="398"/>
      <c r="D2237" s="399"/>
      <c r="E2237" s="383" t="str">
        <f t="shared" si="346"/>
        <v>C</v>
      </c>
      <c r="F2237" s="383" t="str">
        <f t="shared" si="347"/>
        <v>C</v>
      </c>
      <c r="G2237" s="400"/>
      <c r="H2237" s="385" t="str">
        <f>IF(G2237="","",VLOOKUP(G2237,下拉数据源!J:K,2,0))</f>
        <v/>
      </c>
      <c r="I2237" s="385"/>
      <c r="J2237" s="385"/>
      <c r="K2237" s="386"/>
      <c r="L2237" s="401"/>
      <c r="M2237" s="384"/>
      <c r="N2237" s="384"/>
      <c r="O2237" s="384"/>
      <c r="P2237" s="386"/>
      <c r="Q2237" s="387"/>
      <c r="R2237" s="286"/>
      <c r="S2237" s="388">
        <f t="shared" si="344"/>
        <v>0</v>
      </c>
      <c r="T2237" s="389"/>
      <c r="U2237" s="389">
        <f t="shared" si="349"/>
        <v>0</v>
      </c>
      <c r="V2237" s="451"/>
      <c r="W2237" s="452"/>
      <c r="X2237" s="386"/>
      <c r="Y2237" s="390"/>
      <c r="Z2237" s="391"/>
      <c r="AA2237" s="392"/>
      <c r="AB2237" s="393"/>
      <c r="AC2237" s="394"/>
      <c r="AD2237" s="395">
        <f t="shared" si="345"/>
        <v>0</v>
      </c>
      <c r="AE2237" s="396">
        <f>IF(OR(G2237=账期!$A$18,G2237=账期!$A$20,G2237=账期!$A$22,G2237=账期!$A$24,G2237=账期!$A$25,G2237=账期!$A$27,G2237=账期!$A$26,G2237=账期!$A$28,G2237=账期!$A$30,G2237=账期!$A$32,G2237=账期!$A$34,G2237=账期!$A$35,G2237=账期!$A$37,G2237=账期!$A$39,G2237=账期!$A$40,G2237=账期!$A$41,G2237=账期!$A$42,G2237=账期!$A$43,G2237=账期!$A$44,G2237=账期!$A$45,G2237=账期!$A$46,G2237=账期!$A$48,G2237=账期!$A$50,G2237=账期!$A$51,G2237=账期!$A$52,G2237=账期!$A$53,G2237=账期!$A$54,G2237=账期!$A$56,G2237=账期!$A$57,G2237=账期!$A$58,G2237=账期!$A$59,G2237=账期!$A$60,G2237=账期!$A$61,G2237=账期!$A$62,G2237=账期!$A$63,G2237=账期!$A$64,G2237=账期!$A$66,G2237=账期!$A$67,G2237=账期!$A$68,G2237=账期!$A$70,G2237=账期!$A$71),30,IF(OR(G2237=账期!$A$74,G2237=账期!$A$77,G2237=账期!$A$76,G2237=账期!$A$79,G2237=账期!$A$80,G2237=账期!$A$81,G2237=账期!$A$83,G2237=账期!$A$85,G2237=账期!$A$87,G2237=账期!$A$89,G2237=账期!$A$91),60,IF(OR(G2237=账期!$A$93,G2237=账期!$A$94,G2237=账期!$A$95,G2237=账期!$A$96,G2237=账期!$A$98,G2237=账期!$A$99,G2237=账期!$A$101,G2237=账期!$A$102),90,0)))</f>
        <v>0</v>
      </c>
      <c r="AF2237" s="396"/>
      <c r="AG2237" s="384"/>
      <c r="AH2237" s="396" t="str">
        <f t="shared" si="348"/>
        <v/>
      </c>
    </row>
    <row r="2238" spans="1:34" ht="18" customHeight="1" x14ac:dyDescent="0.25">
      <c r="A2238" s="301" t="str">
        <f t="shared" si="350"/>
        <v/>
      </c>
      <c r="B2238" s="397"/>
      <c r="C2238" s="398"/>
      <c r="D2238" s="399"/>
      <c r="E2238" s="383" t="str">
        <f t="shared" si="346"/>
        <v>C</v>
      </c>
      <c r="F2238" s="383" t="str">
        <f t="shared" si="347"/>
        <v>C</v>
      </c>
      <c r="G2238" s="400"/>
      <c r="H2238" s="385" t="str">
        <f>IF(G2238="","",VLOOKUP(G2238,下拉数据源!J:K,2,0))</f>
        <v/>
      </c>
      <c r="I2238" s="385"/>
      <c r="J2238" s="385"/>
      <c r="K2238" s="386"/>
      <c r="L2238" s="401"/>
      <c r="M2238" s="384"/>
      <c r="N2238" s="384"/>
      <c r="O2238" s="384"/>
      <c r="P2238" s="386"/>
      <c r="Q2238" s="387"/>
      <c r="R2238" s="286"/>
      <c r="S2238" s="388">
        <f t="shared" si="344"/>
        <v>0</v>
      </c>
      <c r="T2238" s="389"/>
      <c r="U2238" s="389">
        <f t="shared" si="349"/>
        <v>0</v>
      </c>
      <c r="V2238" s="451"/>
      <c r="W2238" s="452"/>
      <c r="X2238" s="386"/>
      <c r="Y2238" s="390"/>
      <c r="Z2238" s="391"/>
      <c r="AA2238" s="392"/>
      <c r="AB2238" s="393"/>
      <c r="AC2238" s="394"/>
      <c r="AD2238" s="395">
        <f t="shared" si="345"/>
        <v>0</v>
      </c>
      <c r="AE2238" s="396">
        <f>IF(OR(G2238=账期!$A$18,G2238=账期!$A$20,G2238=账期!$A$22,G2238=账期!$A$24,G2238=账期!$A$25,G2238=账期!$A$27,G2238=账期!$A$26,G2238=账期!$A$28,G2238=账期!$A$30,G2238=账期!$A$32,G2238=账期!$A$34,G2238=账期!$A$35,G2238=账期!$A$37,G2238=账期!$A$39,G2238=账期!$A$40,G2238=账期!$A$41,G2238=账期!$A$42,G2238=账期!$A$43,G2238=账期!$A$44,G2238=账期!$A$45,G2238=账期!$A$46,G2238=账期!$A$48,G2238=账期!$A$50,G2238=账期!$A$51,G2238=账期!$A$52,G2238=账期!$A$53,G2238=账期!$A$54,G2238=账期!$A$56,G2238=账期!$A$57,G2238=账期!$A$58,G2238=账期!$A$59,G2238=账期!$A$60,G2238=账期!$A$61,G2238=账期!$A$62,G2238=账期!$A$63,G2238=账期!$A$64,G2238=账期!$A$66,G2238=账期!$A$67,G2238=账期!$A$68,G2238=账期!$A$70,G2238=账期!$A$71),30,IF(OR(G2238=账期!$A$74,G2238=账期!$A$77,G2238=账期!$A$76,G2238=账期!$A$79,G2238=账期!$A$80,G2238=账期!$A$81,G2238=账期!$A$83,G2238=账期!$A$85,G2238=账期!$A$87,G2238=账期!$A$89,G2238=账期!$A$91),60,IF(OR(G2238=账期!$A$93,G2238=账期!$A$94,G2238=账期!$A$95,G2238=账期!$A$96,G2238=账期!$A$98,G2238=账期!$A$99,G2238=账期!$A$101,G2238=账期!$A$102),90,0)))</f>
        <v>0</v>
      </c>
      <c r="AF2238" s="396"/>
      <c r="AG2238" s="384"/>
      <c r="AH2238" s="396" t="str">
        <f t="shared" si="348"/>
        <v/>
      </c>
    </row>
    <row r="2239" spans="1:34" ht="18" customHeight="1" x14ac:dyDescent="0.25">
      <c r="A2239" s="301" t="str">
        <f t="shared" si="350"/>
        <v/>
      </c>
      <c r="B2239" s="397"/>
      <c r="C2239" s="398"/>
      <c r="D2239" s="399"/>
      <c r="E2239" s="383" t="str">
        <f t="shared" si="346"/>
        <v>C</v>
      </c>
      <c r="F2239" s="383" t="str">
        <f t="shared" si="347"/>
        <v>C</v>
      </c>
      <c r="G2239" s="400"/>
      <c r="H2239" s="385" t="str">
        <f>IF(G2239="","",VLOOKUP(G2239,下拉数据源!J:K,2,0))</f>
        <v/>
      </c>
      <c r="I2239" s="385"/>
      <c r="J2239" s="385"/>
      <c r="K2239" s="386"/>
      <c r="L2239" s="401"/>
      <c r="M2239" s="384"/>
      <c r="N2239" s="384"/>
      <c r="O2239" s="384"/>
      <c r="P2239" s="386"/>
      <c r="Q2239" s="387"/>
      <c r="R2239" s="286"/>
      <c r="S2239" s="388">
        <f t="shared" ref="S2239:S2302" si="351">Q2239*R2239</f>
        <v>0</v>
      </c>
      <c r="T2239" s="389"/>
      <c r="U2239" s="389">
        <f t="shared" si="349"/>
        <v>0</v>
      </c>
      <c r="V2239" s="451"/>
      <c r="W2239" s="452"/>
      <c r="X2239" s="386"/>
      <c r="Y2239" s="390"/>
      <c r="Z2239" s="391"/>
      <c r="AA2239" s="392"/>
      <c r="AB2239" s="393"/>
      <c r="AC2239" s="394"/>
      <c r="AD2239" s="395">
        <f t="shared" si="345"/>
        <v>0</v>
      </c>
      <c r="AE2239" s="396">
        <f>IF(OR(G2239=账期!$A$18,G2239=账期!$A$20,G2239=账期!$A$22,G2239=账期!$A$24,G2239=账期!$A$25,G2239=账期!$A$27,G2239=账期!$A$26,G2239=账期!$A$28,G2239=账期!$A$30,G2239=账期!$A$32,G2239=账期!$A$34,G2239=账期!$A$35,G2239=账期!$A$37,G2239=账期!$A$39,G2239=账期!$A$40,G2239=账期!$A$41,G2239=账期!$A$42,G2239=账期!$A$43,G2239=账期!$A$44,G2239=账期!$A$45,G2239=账期!$A$46,G2239=账期!$A$48,G2239=账期!$A$50,G2239=账期!$A$51,G2239=账期!$A$52,G2239=账期!$A$53,G2239=账期!$A$54,G2239=账期!$A$56,G2239=账期!$A$57,G2239=账期!$A$58,G2239=账期!$A$59,G2239=账期!$A$60,G2239=账期!$A$61,G2239=账期!$A$62,G2239=账期!$A$63,G2239=账期!$A$64,G2239=账期!$A$66,G2239=账期!$A$67,G2239=账期!$A$68,G2239=账期!$A$70,G2239=账期!$A$71),30,IF(OR(G2239=账期!$A$74,G2239=账期!$A$77,G2239=账期!$A$76,G2239=账期!$A$79,G2239=账期!$A$80,G2239=账期!$A$81,G2239=账期!$A$83,G2239=账期!$A$85,G2239=账期!$A$87,G2239=账期!$A$89,G2239=账期!$A$91),60,IF(OR(G2239=账期!$A$93,G2239=账期!$A$94,G2239=账期!$A$95,G2239=账期!$A$96,G2239=账期!$A$98,G2239=账期!$A$99,G2239=账期!$A$101,G2239=账期!$A$102),90,0)))</f>
        <v>0</v>
      </c>
      <c r="AF2239" s="396"/>
      <c r="AG2239" s="384"/>
      <c r="AH2239" s="396" t="str">
        <f t="shared" si="348"/>
        <v/>
      </c>
    </row>
    <row r="2240" spans="1:34" ht="18" customHeight="1" x14ac:dyDescent="0.25">
      <c r="A2240" s="301" t="str">
        <f t="shared" si="350"/>
        <v/>
      </c>
      <c r="B2240" s="397"/>
      <c r="C2240" s="398"/>
      <c r="D2240" s="399"/>
      <c r="E2240" s="383" t="str">
        <f t="shared" si="346"/>
        <v>C</v>
      </c>
      <c r="F2240" s="383" t="str">
        <f t="shared" si="347"/>
        <v>C</v>
      </c>
      <c r="G2240" s="400"/>
      <c r="H2240" s="385" t="str">
        <f>IF(G2240="","",VLOOKUP(G2240,下拉数据源!J:K,2,0))</f>
        <v/>
      </c>
      <c r="I2240" s="385"/>
      <c r="J2240" s="385"/>
      <c r="K2240" s="386"/>
      <c r="L2240" s="401"/>
      <c r="M2240" s="384"/>
      <c r="N2240" s="384"/>
      <c r="O2240" s="384"/>
      <c r="P2240" s="386"/>
      <c r="Q2240" s="387"/>
      <c r="R2240" s="286"/>
      <c r="S2240" s="388">
        <f t="shared" si="351"/>
        <v>0</v>
      </c>
      <c r="T2240" s="389"/>
      <c r="U2240" s="389">
        <f t="shared" si="349"/>
        <v>0</v>
      </c>
      <c r="V2240" s="451"/>
      <c r="W2240" s="452"/>
      <c r="X2240" s="386"/>
      <c r="Y2240" s="390"/>
      <c r="Z2240" s="391"/>
      <c r="AA2240" s="392"/>
      <c r="AB2240" s="393"/>
      <c r="AC2240" s="394"/>
      <c r="AD2240" s="395">
        <f t="shared" ref="AD2240:AD2303" si="352">IF(AE2240&gt;0,(DATE(YEAR(AC2240),MONTH(AC2240)+1,1)-1)+AE2240,AC2240)</f>
        <v>0</v>
      </c>
      <c r="AE2240" s="396">
        <f>IF(OR(G2240=账期!$A$18,G2240=账期!$A$20,G2240=账期!$A$22,G2240=账期!$A$24,G2240=账期!$A$25,G2240=账期!$A$27,G2240=账期!$A$26,G2240=账期!$A$28,G2240=账期!$A$30,G2240=账期!$A$32,G2240=账期!$A$34,G2240=账期!$A$35,G2240=账期!$A$37,G2240=账期!$A$39,G2240=账期!$A$40,G2240=账期!$A$41,G2240=账期!$A$42,G2240=账期!$A$43,G2240=账期!$A$44,G2240=账期!$A$45,G2240=账期!$A$46,G2240=账期!$A$48,G2240=账期!$A$50,G2240=账期!$A$51,G2240=账期!$A$52,G2240=账期!$A$53,G2240=账期!$A$54,G2240=账期!$A$56,G2240=账期!$A$57,G2240=账期!$A$58,G2240=账期!$A$59,G2240=账期!$A$60,G2240=账期!$A$61,G2240=账期!$A$62,G2240=账期!$A$63,G2240=账期!$A$64,G2240=账期!$A$66,G2240=账期!$A$67,G2240=账期!$A$68,G2240=账期!$A$70,G2240=账期!$A$71),30,IF(OR(G2240=账期!$A$74,G2240=账期!$A$77,G2240=账期!$A$76,G2240=账期!$A$79,G2240=账期!$A$80,G2240=账期!$A$81,G2240=账期!$A$83,G2240=账期!$A$85,G2240=账期!$A$87,G2240=账期!$A$89,G2240=账期!$A$91),60,IF(OR(G2240=账期!$A$93,G2240=账期!$A$94,G2240=账期!$A$95,G2240=账期!$A$96,G2240=账期!$A$98,G2240=账期!$A$99,G2240=账期!$A$101,G2240=账期!$A$102),90,0)))</f>
        <v>0</v>
      </c>
      <c r="AF2240" s="396"/>
      <c r="AG2240" s="384"/>
      <c r="AH2240" s="396" t="str">
        <f t="shared" si="348"/>
        <v/>
      </c>
    </row>
    <row r="2241" spans="1:34" ht="18" customHeight="1" x14ac:dyDescent="0.25">
      <c r="A2241" s="301" t="str">
        <f t="shared" si="350"/>
        <v/>
      </c>
      <c r="B2241" s="397"/>
      <c r="C2241" s="398"/>
      <c r="D2241" s="399"/>
      <c r="E2241" s="383" t="str">
        <f t="shared" si="346"/>
        <v>C</v>
      </c>
      <c r="F2241" s="383" t="str">
        <f t="shared" si="347"/>
        <v>C</v>
      </c>
      <c r="G2241" s="400"/>
      <c r="H2241" s="385" t="str">
        <f>IF(G2241="","",VLOOKUP(G2241,下拉数据源!J:K,2,0))</f>
        <v/>
      </c>
      <c r="I2241" s="385"/>
      <c r="J2241" s="385"/>
      <c r="K2241" s="386"/>
      <c r="L2241" s="401"/>
      <c r="M2241" s="384"/>
      <c r="N2241" s="384"/>
      <c r="O2241" s="384"/>
      <c r="P2241" s="386"/>
      <c r="Q2241" s="387"/>
      <c r="R2241" s="286"/>
      <c r="S2241" s="388">
        <f t="shared" si="351"/>
        <v>0</v>
      </c>
      <c r="T2241" s="389"/>
      <c r="U2241" s="389">
        <f t="shared" si="349"/>
        <v>0</v>
      </c>
      <c r="V2241" s="451"/>
      <c r="W2241" s="452"/>
      <c r="X2241" s="386"/>
      <c r="Y2241" s="390"/>
      <c r="Z2241" s="391"/>
      <c r="AA2241" s="392"/>
      <c r="AB2241" s="393"/>
      <c r="AC2241" s="394"/>
      <c r="AD2241" s="395">
        <f t="shared" si="352"/>
        <v>0</v>
      </c>
      <c r="AE2241" s="396">
        <f>IF(OR(G2241=账期!$A$18,G2241=账期!$A$20,G2241=账期!$A$22,G2241=账期!$A$24,G2241=账期!$A$25,G2241=账期!$A$27,G2241=账期!$A$26,G2241=账期!$A$28,G2241=账期!$A$30,G2241=账期!$A$32,G2241=账期!$A$34,G2241=账期!$A$35,G2241=账期!$A$37,G2241=账期!$A$39,G2241=账期!$A$40,G2241=账期!$A$41,G2241=账期!$A$42,G2241=账期!$A$43,G2241=账期!$A$44,G2241=账期!$A$45,G2241=账期!$A$46,G2241=账期!$A$48,G2241=账期!$A$50,G2241=账期!$A$51,G2241=账期!$A$52,G2241=账期!$A$53,G2241=账期!$A$54,G2241=账期!$A$56,G2241=账期!$A$57,G2241=账期!$A$58,G2241=账期!$A$59,G2241=账期!$A$60,G2241=账期!$A$61,G2241=账期!$A$62,G2241=账期!$A$63,G2241=账期!$A$64,G2241=账期!$A$66,G2241=账期!$A$67,G2241=账期!$A$68,G2241=账期!$A$70,G2241=账期!$A$71),30,IF(OR(G2241=账期!$A$74,G2241=账期!$A$77,G2241=账期!$A$76,G2241=账期!$A$79,G2241=账期!$A$80,G2241=账期!$A$81,G2241=账期!$A$83,G2241=账期!$A$85,G2241=账期!$A$87,G2241=账期!$A$89,G2241=账期!$A$91),60,IF(OR(G2241=账期!$A$93,G2241=账期!$A$94,G2241=账期!$A$95,G2241=账期!$A$96,G2241=账期!$A$98,G2241=账期!$A$99,G2241=账期!$A$101,G2241=账期!$A$102),90,0)))</f>
        <v>0</v>
      </c>
      <c r="AF2241" s="396"/>
      <c r="AG2241" s="384"/>
      <c r="AH2241" s="396" t="str">
        <f t="shared" si="348"/>
        <v/>
      </c>
    </row>
    <row r="2242" spans="1:34" ht="18" customHeight="1" x14ac:dyDescent="0.25">
      <c r="A2242" s="301" t="str">
        <f t="shared" si="350"/>
        <v/>
      </c>
      <c r="B2242" s="397"/>
      <c r="C2242" s="398"/>
      <c r="D2242" s="399"/>
      <c r="E2242" s="383" t="str">
        <f t="shared" si="346"/>
        <v>C</v>
      </c>
      <c r="F2242" s="383" t="str">
        <f t="shared" si="347"/>
        <v>C</v>
      </c>
      <c r="G2242" s="400"/>
      <c r="H2242" s="385" t="str">
        <f>IF(G2242="","",VLOOKUP(G2242,下拉数据源!J:K,2,0))</f>
        <v/>
      </c>
      <c r="I2242" s="385"/>
      <c r="J2242" s="385"/>
      <c r="K2242" s="386"/>
      <c r="L2242" s="401"/>
      <c r="M2242" s="384"/>
      <c r="N2242" s="384"/>
      <c r="O2242" s="384"/>
      <c r="P2242" s="386"/>
      <c r="Q2242" s="387"/>
      <c r="R2242" s="286"/>
      <c r="S2242" s="388">
        <f t="shared" si="351"/>
        <v>0</v>
      </c>
      <c r="T2242" s="389"/>
      <c r="U2242" s="389">
        <f t="shared" si="349"/>
        <v>0</v>
      </c>
      <c r="V2242" s="451"/>
      <c r="W2242" s="452"/>
      <c r="X2242" s="386"/>
      <c r="Y2242" s="390"/>
      <c r="Z2242" s="391"/>
      <c r="AA2242" s="392"/>
      <c r="AB2242" s="393"/>
      <c r="AC2242" s="394"/>
      <c r="AD2242" s="395">
        <f t="shared" si="352"/>
        <v>0</v>
      </c>
      <c r="AE2242" s="396">
        <f>IF(OR(G2242=账期!$A$18,G2242=账期!$A$20,G2242=账期!$A$22,G2242=账期!$A$24,G2242=账期!$A$25,G2242=账期!$A$27,G2242=账期!$A$26,G2242=账期!$A$28,G2242=账期!$A$30,G2242=账期!$A$32,G2242=账期!$A$34,G2242=账期!$A$35,G2242=账期!$A$37,G2242=账期!$A$39,G2242=账期!$A$40,G2242=账期!$A$41,G2242=账期!$A$42,G2242=账期!$A$43,G2242=账期!$A$44,G2242=账期!$A$45,G2242=账期!$A$46,G2242=账期!$A$48,G2242=账期!$A$50,G2242=账期!$A$51,G2242=账期!$A$52,G2242=账期!$A$53,G2242=账期!$A$54,G2242=账期!$A$56,G2242=账期!$A$57,G2242=账期!$A$58,G2242=账期!$A$59,G2242=账期!$A$60,G2242=账期!$A$61,G2242=账期!$A$62,G2242=账期!$A$63,G2242=账期!$A$64,G2242=账期!$A$66,G2242=账期!$A$67,G2242=账期!$A$68,G2242=账期!$A$70,G2242=账期!$A$71),30,IF(OR(G2242=账期!$A$74,G2242=账期!$A$77,G2242=账期!$A$76,G2242=账期!$A$79,G2242=账期!$A$80,G2242=账期!$A$81,G2242=账期!$A$83,G2242=账期!$A$85,G2242=账期!$A$87,G2242=账期!$A$89,G2242=账期!$A$91),60,IF(OR(G2242=账期!$A$93,G2242=账期!$A$94,G2242=账期!$A$95,G2242=账期!$A$96,G2242=账期!$A$98,G2242=账期!$A$99,G2242=账期!$A$101,G2242=账期!$A$102),90,0)))</f>
        <v>0</v>
      </c>
      <c r="AF2242" s="396"/>
      <c r="AG2242" s="384"/>
      <c r="AH2242" s="396" t="str">
        <f t="shared" si="348"/>
        <v/>
      </c>
    </row>
    <row r="2243" spans="1:34" ht="18" customHeight="1" x14ac:dyDescent="0.25">
      <c r="A2243" s="301" t="str">
        <f t="shared" si="350"/>
        <v/>
      </c>
      <c r="B2243" s="397"/>
      <c r="C2243" s="398"/>
      <c r="D2243" s="399"/>
      <c r="E2243" s="383" t="str">
        <f t="shared" si="346"/>
        <v>C</v>
      </c>
      <c r="F2243" s="383" t="str">
        <f t="shared" si="347"/>
        <v>C</v>
      </c>
      <c r="G2243" s="400"/>
      <c r="H2243" s="385" t="str">
        <f>IF(G2243="","",VLOOKUP(G2243,下拉数据源!J:K,2,0))</f>
        <v/>
      </c>
      <c r="I2243" s="385"/>
      <c r="J2243" s="385"/>
      <c r="K2243" s="386"/>
      <c r="L2243" s="401"/>
      <c r="M2243" s="384"/>
      <c r="N2243" s="384"/>
      <c r="O2243" s="384"/>
      <c r="P2243" s="386"/>
      <c r="Q2243" s="387"/>
      <c r="R2243" s="286"/>
      <c r="S2243" s="388">
        <f t="shared" si="351"/>
        <v>0</v>
      </c>
      <c r="T2243" s="389"/>
      <c r="U2243" s="389">
        <f t="shared" si="349"/>
        <v>0</v>
      </c>
      <c r="V2243" s="451"/>
      <c r="W2243" s="452"/>
      <c r="X2243" s="386"/>
      <c r="Y2243" s="390"/>
      <c r="Z2243" s="391"/>
      <c r="AA2243" s="392"/>
      <c r="AB2243" s="393"/>
      <c r="AC2243" s="394"/>
      <c r="AD2243" s="395">
        <f t="shared" si="352"/>
        <v>0</v>
      </c>
      <c r="AE2243" s="396">
        <f>IF(OR(G2243=账期!$A$18,G2243=账期!$A$20,G2243=账期!$A$22,G2243=账期!$A$24,G2243=账期!$A$25,G2243=账期!$A$27,G2243=账期!$A$26,G2243=账期!$A$28,G2243=账期!$A$30,G2243=账期!$A$32,G2243=账期!$A$34,G2243=账期!$A$35,G2243=账期!$A$37,G2243=账期!$A$39,G2243=账期!$A$40,G2243=账期!$A$41,G2243=账期!$A$42,G2243=账期!$A$43,G2243=账期!$A$44,G2243=账期!$A$45,G2243=账期!$A$46,G2243=账期!$A$48,G2243=账期!$A$50,G2243=账期!$A$51,G2243=账期!$A$52,G2243=账期!$A$53,G2243=账期!$A$54,G2243=账期!$A$56,G2243=账期!$A$57,G2243=账期!$A$58,G2243=账期!$A$59,G2243=账期!$A$60,G2243=账期!$A$61,G2243=账期!$A$62,G2243=账期!$A$63,G2243=账期!$A$64,G2243=账期!$A$66,G2243=账期!$A$67,G2243=账期!$A$68,G2243=账期!$A$70,G2243=账期!$A$71),30,IF(OR(G2243=账期!$A$74,G2243=账期!$A$77,G2243=账期!$A$76,G2243=账期!$A$79,G2243=账期!$A$80,G2243=账期!$A$81,G2243=账期!$A$83,G2243=账期!$A$85,G2243=账期!$A$87,G2243=账期!$A$89,G2243=账期!$A$91),60,IF(OR(G2243=账期!$A$93,G2243=账期!$A$94,G2243=账期!$A$95,G2243=账期!$A$96,G2243=账期!$A$98,G2243=账期!$A$99,G2243=账期!$A$101,G2243=账期!$A$102),90,0)))</f>
        <v>0</v>
      </c>
      <c r="AF2243" s="396"/>
      <c r="AG2243" s="384"/>
      <c r="AH2243" s="396" t="str">
        <f t="shared" si="348"/>
        <v/>
      </c>
    </row>
    <row r="2244" spans="1:34" ht="18" customHeight="1" x14ac:dyDescent="0.25">
      <c r="A2244" s="301" t="str">
        <f t="shared" si="350"/>
        <v/>
      </c>
      <c r="B2244" s="397"/>
      <c r="C2244" s="398"/>
      <c r="D2244" s="399"/>
      <c r="E2244" s="383" t="str">
        <f t="shared" si="346"/>
        <v>C</v>
      </c>
      <c r="F2244" s="383" t="str">
        <f t="shared" si="347"/>
        <v>C</v>
      </c>
      <c r="G2244" s="400"/>
      <c r="H2244" s="385" t="str">
        <f>IF(G2244="","",VLOOKUP(G2244,下拉数据源!J:K,2,0))</f>
        <v/>
      </c>
      <c r="I2244" s="385"/>
      <c r="J2244" s="385"/>
      <c r="K2244" s="386"/>
      <c r="L2244" s="401"/>
      <c r="M2244" s="384"/>
      <c r="N2244" s="384"/>
      <c r="O2244" s="384"/>
      <c r="P2244" s="386"/>
      <c r="Q2244" s="387"/>
      <c r="R2244" s="286"/>
      <c r="S2244" s="388">
        <f t="shared" si="351"/>
        <v>0</v>
      </c>
      <c r="T2244" s="389"/>
      <c r="U2244" s="389">
        <f t="shared" si="349"/>
        <v>0</v>
      </c>
      <c r="V2244" s="451"/>
      <c r="W2244" s="452"/>
      <c r="X2244" s="386"/>
      <c r="Y2244" s="390"/>
      <c r="Z2244" s="391"/>
      <c r="AA2244" s="392"/>
      <c r="AB2244" s="393"/>
      <c r="AC2244" s="394"/>
      <c r="AD2244" s="395">
        <f t="shared" si="352"/>
        <v>0</v>
      </c>
      <c r="AE2244" s="396">
        <f>IF(OR(G2244=账期!$A$18,G2244=账期!$A$20,G2244=账期!$A$22,G2244=账期!$A$24,G2244=账期!$A$25,G2244=账期!$A$27,G2244=账期!$A$26,G2244=账期!$A$28,G2244=账期!$A$30,G2244=账期!$A$32,G2244=账期!$A$34,G2244=账期!$A$35,G2244=账期!$A$37,G2244=账期!$A$39,G2244=账期!$A$40,G2244=账期!$A$41,G2244=账期!$A$42,G2244=账期!$A$43,G2244=账期!$A$44,G2244=账期!$A$45,G2244=账期!$A$46,G2244=账期!$A$48,G2244=账期!$A$50,G2244=账期!$A$51,G2244=账期!$A$52,G2244=账期!$A$53,G2244=账期!$A$54,G2244=账期!$A$56,G2244=账期!$A$57,G2244=账期!$A$58,G2244=账期!$A$59,G2244=账期!$A$60,G2244=账期!$A$61,G2244=账期!$A$62,G2244=账期!$A$63,G2244=账期!$A$64,G2244=账期!$A$66,G2244=账期!$A$67,G2244=账期!$A$68,G2244=账期!$A$70,G2244=账期!$A$71),30,IF(OR(G2244=账期!$A$74,G2244=账期!$A$77,G2244=账期!$A$76,G2244=账期!$A$79,G2244=账期!$A$80,G2244=账期!$A$81,G2244=账期!$A$83,G2244=账期!$A$85,G2244=账期!$A$87,G2244=账期!$A$89,G2244=账期!$A$91),60,IF(OR(G2244=账期!$A$93,G2244=账期!$A$94,G2244=账期!$A$95,G2244=账期!$A$96,G2244=账期!$A$98,G2244=账期!$A$99,G2244=账期!$A$101,G2244=账期!$A$102),90,0)))</f>
        <v>0</v>
      </c>
      <c r="AF2244" s="396"/>
      <c r="AG2244" s="384"/>
      <c r="AH2244" s="396" t="str">
        <f t="shared" si="348"/>
        <v/>
      </c>
    </row>
    <row r="2245" spans="1:34" ht="18" customHeight="1" x14ac:dyDescent="0.25">
      <c r="A2245" s="301" t="str">
        <f t="shared" si="350"/>
        <v/>
      </c>
      <c r="B2245" s="397"/>
      <c r="C2245" s="398"/>
      <c r="D2245" s="399"/>
      <c r="E2245" s="383" t="str">
        <f t="shared" si="346"/>
        <v>C</v>
      </c>
      <c r="F2245" s="383" t="str">
        <f t="shared" si="347"/>
        <v>C</v>
      </c>
      <c r="G2245" s="400"/>
      <c r="H2245" s="385" t="str">
        <f>IF(G2245="","",VLOOKUP(G2245,下拉数据源!J:K,2,0))</f>
        <v/>
      </c>
      <c r="I2245" s="385"/>
      <c r="J2245" s="385"/>
      <c r="K2245" s="386"/>
      <c r="L2245" s="401"/>
      <c r="M2245" s="384"/>
      <c r="N2245" s="384"/>
      <c r="O2245" s="384"/>
      <c r="P2245" s="386"/>
      <c r="Q2245" s="387"/>
      <c r="R2245" s="286"/>
      <c r="S2245" s="388">
        <f t="shared" si="351"/>
        <v>0</v>
      </c>
      <c r="T2245" s="389"/>
      <c r="U2245" s="389">
        <f t="shared" si="349"/>
        <v>0</v>
      </c>
      <c r="V2245" s="451"/>
      <c r="W2245" s="452"/>
      <c r="X2245" s="386"/>
      <c r="Y2245" s="390"/>
      <c r="Z2245" s="391"/>
      <c r="AA2245" s="392"/>
      <c r="AB2245" s="393"/>
      <c r="AC2245" s="394"/>
      <c r="AD2245" s="395">
        <f t="shared" si="352"/>
        <v>0</v>
      </c>
      <c r="AE2245" s="396">
        <f>IF(OR(G2245=账期!$A$18,G2245=账期!$A$20,G2245=账期!$A$22,G2245=账期!$A$24,G2245=账期!$A$25,G2245=账期!$A$27,G2245=账期!$A$26,G2245=账期!$A$28,G2245=账期!$A$30,G2245=账期!$A$32,G2245=账期!$A$34,G2245=账期!$A$35,G2245=账期!$A$37,G2245=账期!$A$39,G2245=账期!$A$40,G2245=账期!$A$41,G2245=账期!$A$42,G2245=账期!$A$43,G2245=账期!$A$44,G2245=账期!$A$45,G2245=账期!$A$46,G2245=账期!$A$48,G2245=账期!$A$50,G2245=账期!$A$51,G2245=账期!$A$52,G2245=账期!$A$53,G2245=账期!$A$54,G2245=账期!$A$56,G2245=账期!$A$57,G2245=账期!$A$58,G2245=账期!$A$59,G2245=账期!$A$60,G2245=账期!$A$61,G2245=账期!$A$62,G2245=账期!$A$63,G2245=账期!$A$64,G2245=账期!$A$66,G2245=账期!$A$67,G2245=账期!$A$68,G2245=账期!$A$70,G2245=账期!$A$71),30,IF(OR(G2245=账期!$A$74,G2245=账期!$A$77,G2245=账期!$A$76,G2245=账期!$A$79,G2245=账期!$A$80,G2245=账期!$A$81,G2245=账期!$A$83,G2245=账期!$A$85,G2245=账期!$A$87,G2245=账期!$A$89,G2245=账期!$A$91),60,IF(OR(G2245=账期!$A$93,G2245=账期!$A$94,G2245=账期!$A$95,G2245=账期!$A$96,G2245=账期!$A$98,G2245=账期!$A$99,G2245=账期!$A$101,G2245=账期!$A$102),90,0)))</f>
        <v>0</v>
      </c>
      <c r="AF2245" s="396"/>
      <c r="AG2245" s="384"/>
      <c r="AH2245" s="396" t="str">
        <f t="shared" si="348"/>
        <v/>
      </c>
    </row>
    <row r="2246" spans="1:34" ht="18" customHeight="1" x14ac:dyDescent="0.25">
      <c r="A2246" s="301" t="str">
        <f t="shared" si="350"/>
        <v/>
      </c>
      <c r="B2246" s="397"/>
      <c r="C2246" s="398"/>
      <c r="D2246" s="399"/>
      <c r="E2246" s="383" t="str">
        <f t="shared" si="346"/>
        <v>C</v>
      </c>
      <c r="F2246" s="383" t="str">
        <f t="shared" si="347"/>
        <v>C</v>
      </c>
      <c r="G2246" s="400"/>
      <c r="H2246" s="385" t="str">
        <f>IF(G2246="","",VLOOKUP(G2246,下拉数据源!J:K,2,0))</f>
        <v/>
      </c>
      <c r="I2246" s="385"/>
      <c r="J2246" s="385"/>
      <c r="K2246" s="386"/>
      <c r="L2246" s="401"/>
      <c r="M2246" s="384"/>
      <c r="N2246" s="384"/>
      <c r="O2246" s="384"/>
      <c r="P2246" s="386"/>
      <c r="Q2246" s="387"/>
      <c r="R2246" s="286"/>
      <c r="S2246" s="388">
        <f t="shared" si="351"/>
        <v>0</v>
      </c>
      <c r="T2246" s="389"/>
      <c r="U2246" s="389">
        <f t="shared" si="349"/>
        <v>0</v>
      </c>
      <c r="V2246" s="451"/>
      <c r="W2246" s="452"/>
      <c r="X2246" s="386"/>
      <c r="Y2246" s="390"/>
      <c r="Z2246" s="391"/>
      <c r="AA2246" s="392"/>
      <c r="AB2246" s="393"/>
      <c r="AC2246" s="394"/>
      <c r="AD2246" s="395">
        <f t="shared" si="352"/>
        <v>0</v>
      </c>
      <c r="AE2246" s="396">
        <f>IF(OR(G2246=账期!$A$18,G2246=账期!$A$20,G2246=账期!$A$22,G2246=账期!$A$24,G2246=账期!$A$25,G2246=账期!$A$27,G2246=账期!$A$26,G2246=账期!$A$28,G2246=账期!$A$30,G2246=账期!$A$32,G2246=账期!$A$34,G2246=账期!$A$35,G2246=账期!$A$37,G2246=账期!$A$39,G2246=账期!$A$40,G2246=账期!$A$41,G2246=账期!$A$42,G2246=账期!$A$43,G2246=账期!$A$44,G2246=账期!$A$45,G2246=账期!$A$46,G2246=账期!$A$48,G2246=账期!$A$50,G2246=账期!$A$51,G2246=账期!$A$52,G2246=账期!$A$53,G2246=账期!$A$54,G2246=账期!$A$56,G2246=账期!$A$57,G2246=账期!$A$58,G2246=账期!$A$59,G2246=账期!$A$60,G2246=账期!$A$61,G2246=账期!$A$62,G2246=账期!$A$63,G2246=账期!$A$64,G2246=账期!$A$66,G2246=账期!$A$67,G2246=账期!$A$68,G2246=账期!$A$70,G2246=账期!$A$71),30,IF(OR(G2246=账期!$A$74,G2246=账期!$A$77,G2246=账期!$A$76,G2246=账期!$A$79,G2246=账期!$A$80,G2246=账期!$A$81,G2246=账期!$A$83,G2246=账期!$A$85,G2246=账期!$A$87,G2246=账期!$A$89,G2246=账期!$A$91),60,IF(OR(G2246=账期!$A$93,G2246=账期!$A$94,G2246=账期!$A$95,G2246=账期!$A$96,G2246=账期!$A$98,G2246=账期!$A$99,G2246=账期!$A$101,G2246=账期!$A$102),90,0)))</f>
        <v>0</v>
      </c>
      <c r="AF2246" s="396"/>
      <c r="AG2246" s="384"/>
      <c r="AH2246" s="396" t="str">
        <f t="shared" si="348"/>
        <v/>
      </c>
    </row>
    <row r="2247" spans="1:34" ht="18" customHeight="1" x14ac:dyDescent="0.25">
      <c r="A2247" s="301" t="str">
        <f t="shared" si="350"/>
        <v/>
      </c>
      <c r="B2247" s="397"/>
      <c r="C2247" s="398"/>
      <c r="D2247" s="399"/>
      <c r="E2247" s="383" t="str">
        <f t="shared" si="346"/>
        <v>C</v>
      </c>
      <c r="F2247" s="383" t="str">
        <f t="shared" si="347"/>
        <v>C</v>
      </c>
      <c r="G2247" s="400"/>
      <c r="H2247" s="385" t="str">
        <f>IF(G2247="","",VLOOKUP(G2247,下拉数据源!J:K,2,0))</f>
        <v/>
      </c>
      <c r="I2247" s="385"/>
      <c r="J2247" s="385"/>
      <c r="K2247" s="386"/>
      <c r="L2247" s="401"/>
      <c r="M2247" s="384"/>
      <c r="N2247" s="384"/>
      <c r="O2247" s="384"/>
      <c r="P2247" s="386"/>
      <c r="Q2247" s="387"/>
      <c r="R2247" s="286"/>
      <c r="S2247" s="388">
        <f t="shared" si="351"/>
        <v>0</v>
      </c>
      <c r="T2247" s="389"/>
      <c r="U2247" s="389">
        <f t="shared" si="349"/>
        <v>0</v>
      </c>
      <c r="V2247" s="451"/>
      <c r="W2247" s="452"/>
      <c r="X2247" s="386"/>
      <c r="Y2247" s="390"/>
      <c r="Z2247" s="391"/>
      <c r="AA2247" s="392"/>
      <c r="AB2247" s="393"/>
      <c r="AC2247" s="394"/>
      <c r="AD2247" s="395">
        <f t="shared" si="352"/>
        <v>0</v>
      </c>
      <c r="AE2247" s="396">
        <f>IF(OR(G2247=账期!$A$18,G2247=账期!$A$20,G2247=账期!$A$22,G2247=账期!$A$24,G2247=账期!$A$25,G2247=账期!$A$27,G2247=账期!$A$26,G2247=账期!$A$28,G2247=账期!$A$30,G2247=账期!$A$32,G2247=账期!$A$34,G2247=账期!$A$35,G2247=账期!$A$37,G2247=账期!$A$39,G2247=账期!$A$40,G2247=账期!$A$41,G2247=账期!$A$42,G2247=账期!$A$43,G2247=账期!$A$44,G2247=账期!$A$45,G2247=账期!$A$46,G2247=账期!$A$48,G2247=账期!$A$50,G2247=账期!$A$51,G2247=账期!$A$52,G2247=账期!$A$53,G2247=账期!$A$54,G2247=账期!$A$56,G2247=账期!$A$57,G2247=账期!$A$58,G2247=账期!$A$59,G2247=账期!$A$60,G2247=账期!$A$61,G2247=账期!$A$62,G2247=账期!$A$63,G2247=账期!$A$64,G2247=账期!$A$66,G2247=账期!$A$67,G2247=账期!$A$68,G2247=账期!$A$70,G2247=账期!$A$71),30,IF(OR(G2247=账期!$A$74,G2247=账期!$A$77,G2247=账期!$A$76,G2247=账期!$A$79,G2247=账期!$A$80,G2247=账期!$A$81,G2247=账期!$A$83,G2247=账期!$A$85,G2247=账期!$A$87,G2247=账期!$A$89,G2247=账期!$A$91),60,IF(OR(G2247=账期!$A$93,G2247=账期!$A$94,G2247=账期!$A$95,G2247=账期!$A$96,G2247=账期!$A$98,G2247=账期!$A$99,G2247=账期!$A$101,G2247=账期!$A$102),90,0)))</f>
        <v>0</v>
      </c>
      <c r="AF2247" s="396"/>
      <c r="AG2247" s="384"/>
      <c r="AH2247" s="396" t="str">
        <f t="shared" si="348"/>
        <v/>
      </c>
    </row>
    <row r="2248" spans="1:34" ht="18" customHeight="1" x14ac:dyDescent="0.25">
      <c r="A2248" s="301" t="str">
        <f t="shared" si="350"/>
        <v/>
      </c>
      <c r="B2248" s="397"/>
      <c r="C2248" s="398"/>
      <c r="D2248" s="399"/>
      <c r="E2248" s="383" t="str">
        <f t="shared" si="346"/>
        <v>C</v>
      </c>
      <c r="F2248" s="383" t="str">
        <f t="shared" si="347"/>
        <v>C</v>
      </c>
      <c r="G2248" s="400"/>
      <c r="H2248" s="385" t="str">
        <f>IF(G2248="","",VLOOKUP(G2248,下拉数据源!J:K,2,0))</f>
        <v/>
      </c>
      <c r="I2248" s="385"/>
      <c r="J2248" s="385"/>
      <c r="K2248" s="386"/>
      <c r="L2248" s="401"/>
      <c r="M2248" s="384"/>
      <c r="N2248" s="384"/>
      <c r="O2248" s="384"/>
      <c r="P2248" s="386"/>
      <c r="Q2248" s="387"/>
      <c r="R2248" s="286"/>
      <c r="S2248" s="388">
        <f t="shared" si="351"/>
        <v>0</v>
      </c>
      <c r="T2248" s="389"/>
      <c r="U2248" s="389">
        <f t="shared" si="349"/>
        <v>0</v>
      </c>
      <c r="V2248" s="451"/>
      <c r="W2248" s="452"/>
      <c r="X2248" s="386"/>
      <c r="Y2248" s="390"/>
      <c r="Z2248" s="391"/>
      <c r="AA2248" s="392"/>
      <c r="AB2248" s="393"/>
      <c r="AC2248" s="394"/>
      <c r="AD2248" s="395">
        <f t="shared" si="352"/>
        <v>0</v>
      </c>
      <c r="AE2248" s="396">
        <f>IF(OR(G2248=账期!$A$18,G2248=账期!$A$20,G2248=账期!$A$22,G2248=账期!$A$24,G2248=账期!$A$25,G2248=账期!$A$27,G2248=账期!$A$26,G2248=账期!$A$28,G2248=账期!$A$30,G2248=账期!$A$32,G2248=账期!$A$34,G2248=账期!$A$35,G2248=账期!$A$37,G2248=账期!$A$39,G2248=账期!$A$40,G2248=账期!$A$41,G2248=账期!$A$42,G2248=账期!$A$43,G2248=账期!$A$44,G2248=账期!$A$45,G2248=账期!$A$46,G2248=账期!$A$48,G2248=账期!$A$50,G2248=账期!$A$51,G2248=账期!$A$52,G2248=账期!$A$53,G2248=账期!$A$54,G2248=账期!$A$56,G2248=账期!$A$57,G2248=账期!$A$58,G2248=账期!$A$59,G2248=账期!$A$60,G2248=账期!$A$61,G2248=账期!$A$62,G2248=账期!$A$63,G2248=账期!$A$64,G2248=账期!$A$66,G2248=账期!$A$67,G2248=账期!$A$68,G2248=账期!$A$70,G2248=账期!$A$71),30,IF(OR(G2248=账期!$A$74,G2248=账期!$A$77,G2248=账期!$A$76,G2248=账期!$A$79,G2248=账期!$A$80,G2248=账期!$A$81,G2248=账期!$A$83,G2248=账期!$A$85,G2248=账期!$A$87,G2248=账期!$A$89,G2248=账期!$A$91),60,IF(OR(G2248=账期!$A$93,G2248=账期!$A$94,G2248=账期!$A$95,G2248=账期!$A$96,G2248=账期!$A$98,G2248=账期!$A$99,G2248=账期!$A$101,G2248=账期!$A$102),90,0)))</f>
        <v>0</v>
      </c>
      <c r="AF2248" s="396"/>
      <c r="AG2248" s="384"/>
      <c r="AH2248" s="396" t="str">
        <f t="shared" si="348"/>
        <v/>
      </c>
    </row>
    <row r="2249" spans="1:34" ht="18" customHeight="1" x14ac:dyDescent="0.25">
      <c r="A2249" s="301" t="str">
        <f t="shared" si="350"/>
        <v/>
      </c>
      <c r="B2249" s="397"/>
      <c r="C2249" s="398"/>
      <c r="D2249" s="399"/>
      <c r="E2249" s="383" t="str">
        <f t="shared" si="346"/>
        <v>C</v>
      </c>
      <c r="F2249" s="383" t="str">
        <f t="shared" si="347"/>
        <v>C</v>
      </c>
      <c r="G2249" s="400"/>
      <c r="H2249" s="385" t="str">
        <f>IF(G2249="","",VLOOKUP(G2249,下拉数据源!J:K,2,0))</f>
        <v/>
      </c>
      <c r="I2249" s="385"/>
      <c r="J2249" s="385"/>
      <c r="K2249" s="386"/>
      <c r="L2249" s="401"/>
      <c r="M2249" s="384"/>
      <c r="N2249" s="384"/>
      <c r="O2249" s="384"/>
      <c r="P2249" s="386"/>
      <c r="Q2249" s="387"/>
      <c r="R2249" s="286"/>
      <c r="S2249" s="388">
        <f t="shared" si="351"/>
        <v>0</v>
      </c>
      <c r="T2249" s="389"/>
      <c r="U2249" s="389">
        <f t="shared" si="349"/>
        <v>0</v>
      </c>
      <c r="V2249" s="451"/>
      <c r="W2249" s="452"/>
      <c r="X2249" s="386"/>
      <c r="Y2249" s="390"/>
      <c r="Z2249" s="391"/>
      <c r="AA2249" s="392"/>
      <c r="AB2249" s="393"/>
      <c r="AC2249" s="394"/>
      <c r="AD2249" s="395">
        <f t="shared" si="352"/>
        <v>0</v>
      </c>
      <c r="AE2249" s="396">
        <f>IF(OR(G2249=账期!$A$18,G2249=账期!$A$20,G2249=账期!$A$22,G2249=账期!$A$24,G2249=账期!$A$25,G2249=账期!$A$27,G2249=账期!$A$26,G2249=账期!$A$28,G2249=账期!$A$30,G2249=账期!$A$32,G2249=账期!$A$34,G2249=账期!$A$35,G2249=账期!$A$37,G2249=账期!$A$39,G2249=账期!$A$40,G2249=账期!$A$41,G2249=账期!$A$42,G2249=账期!$A$43,G2249=账期!$A$44,G2249=账期!$A$45,G2249=账期!$A$46,G2249=账期!$A$48,G2249=账期!$A$50,G2249=账期!$A$51,G2249=账期!$A$52,G2249=账期!$A$53,G2249=账期!$A$54,G2249=账期!$A$56,G2249=账期!$A$57,G2249=账期!$A$58,G2249=账期!$A$59,G2249=账期!$A$60,G2249=账期!$A$61,G2249=账期!$A$62,G2249=账期!$A$63,G2249=账期!$A$64,G2249=账期!$A$66,G2249=账期!$A$67,G2249=账期!$A$68,G2249=账期!$A$70,G2249=账期!$A$71),30,IF(OR(G2249=账期!$A$74,G2249=账期!$A$77,G2249=账期!$A$76,G2249=账期!$A$79,G2249=账期!$A$80,G2249=账期!$A$81,G2249=账期!$A$83,G2249=账期!$A$85,G2249=账期!$A$87,G2249=账期!$A$89,G2249=账期!$A$91),60,IF(OR(G2249=账期!$A$93,G2249=账期!$A$94,G2249=账期!$A$95,G2249=账期!$A$96,G2249=账期!$A$98,G2249=账期!$A$99,G2249=账期!$A$101,G2249=账期!$A$102),90,0)))</f>
        <v>0</v>
      </c>
      <c r="AF2249" s="396"/>
      <c r="AG2249" s="384"/>
      <c r="AH2249" s="396" t="str">
        <f t="shared" si="348"/>
        <v/>
      </c>
    </row>
    <row r="2250" spans="1:34" ht="18" customHeight="1" x14ac:dyDescent="0.25">
      <c r="A2250" s="301" t="str">
        <f t="shared" si="350"/>
        <v/>
      </c>
      <c r="B2250" s="397"/>
      <c r="C2250" s="398"/>
      <c r="D2250" s="399"/>
      <c r="E2250" s="383" t="str">
        <f t="shared" si="346"/>
        <v>C</v>
      </c>
      <c r="F2250" s="383" t="str">
        <f t="shared" si="347"/>
        <v>C</v>
      </c>
      <c r="G2250" s="400"/>
      <c r="H2250" s="385" t="str">
        <f>IF(G2250="","",VLOOKUP(G2250,下拉数据源!J:K,2,0))</f>
        <v/>
      </c>
      <c r="I2250" s="385"/>
      <c r="J2250" s="385"/>
      <c r="K2250" s="386"/>
      <c r="L2250" s="401"/>
      <c r="M2250" s="384"/>
      <c r="N2250" s="384"/>
      <c r="O2250" s="384"/>
      <c r="P2250" s="386"/>
      <c r="Q2250" s="387"/>
      <c r="R2250" s="286"/>
      <c r="S2250" s="388">
        <f t="shared" si="351"/>
        <v>0</v>
      </c>
      <c r="T2250" s="389"/>
      <c r="U2250" s="389">
        <f t="shared" si="349"/>
        <v>0</v>
      </c>
      <c r="V2250" s="451"/>
      <c r="W2250" s="452"/>
      <c r="X2250" s="386"/>
      <c r="Y2250" s="390"/>
      <c r="Z2250" s="391"/>
      <c r="AA2250" s="392"/>
      <c r="AB2250" s="393"/>
      <c r="AC2250" s="394"/>
      <c r="AD2250" s="395">
        <f t="shared" si="352"/>
        <v>0</v>
      </c>
      <c r="AE2250" s="396">
        <f>IF(OR(G2250=账期!$A$18,G2250=账期!$A$20,G2250=账期!$A$22,G2250=账期!$A$24,G2250=账期!$A$25,G2250=账期!$A$27,G2250=账期!$A$26,G2250=账期!$A$28,G2250=账期!$A$30,G2250=账期!$A$32,G2250=账期!$A$34,G2250=账期!$A$35,G2250=账期!$A$37,G2250=账期!$A$39,G2250=账期!$A$40,G2250=账期!$A$41,G2250=账期!$A$42,G2250=账期!$A$43,G2250=账期!$A$44,G2250=账期!$A$45,G2250=账期!$A$46,G2250=账期!$A$48,G2250=账期!$A$50,G2250=账期!$A$51,G2250=账期!$A$52,G2250=账期!$A$53,G2250=账期!$A$54,G2250=账期!$A$56,G2250=账期!$A$57,G2250=账期!$A$58,G2250=账期!$A$59,G2250=账期!$A$60,G2250=账期!$A$61,G2250=账期!$A$62,G2250=账期!$A$63,G2250=账期!$A$64,G2250=账期!$A$66,G2250=账期!$A$67,G2250=账期!$A$68,G2250=账期!$A$70,G2250=账期!$A$71),30,IF(OR(G2250=账期!$A$74,G2250=账期!$A$77,G2250=账期!$A$76,G2250=账期!$A$79,G2250=账期!$A$80,G2250=账期!$A$81,G2250=账期!$A$83,G2250=账期!$A$85,G2250=账期!$A$87,G2250=账期!$A$89,G2250=账期!$A$91),60,IF(OR(G2250=账期!$A$93,G2250=账期!$A$94,G2250=账期!$A$95,G2250=账期!$A$96,G2250=账期!$A$98,G2250=账期!$A$99,G2250=账期!$A$101,G2250=账期!$A$102),90,0)))</f>
        <v>0</v>
      </c>
      <c r="AF2250" s="396"/>
      <c r="AG2250" s="384"/>
      <c r="AH2250" s="396" t="str">
        <f t="shared" si="348"/>
        <v/>
      </c>
    </row>
    <row r="2251" spans="1:34" ht="18" customHeight="1" x14ac:dyDescent="0.25">
      <c r="A2251" s="301" t="str">
        <f t="shared" si="350"/>
        <v/>
      </c>
      <c r="B2251" s="397"/>
      <c r="C2251" s="398"/>
      <c r="D2251" s="399"/>
      <c r="E2251" s="383" t="str">
        <f t="shared" si="346"/>
        <v>C</v>
      </c>
      <c r="F2251" s="383" t="str">
        <f t="shared" si="347"/>
        <v>C</v>
      </c>
      <c r="G2251" s="400"/>
      <c r="H2251" s="385" t="str">
        <f>IF(G2251="","",VLOOKUP(G2251,下拉数据源!J:K,2,0))</f>
        <v/>
      </c>
      <c r="I2251" s="385"/>
      <c r="J2251" s="385"/>
      <c r="K2251" s="386"/>
      <c r="L2251" s="401"/>
      <c r="M2251" s="384"/>
      <c r="N2251" s="384"/>
      <c r="O2251" s="384"/>
      <c r="P2251" s="386"/>
      <c r="Q2251" s="387"/>
      <c r="R2251" s="286"/>
      <c r="S2251" s="388">
        <f t="shared" si="351"/>
        <v>0</v>
      </c>
      <c r="T2251" s="389"/>
      <c r="U2251" s="389">
        <f t="shared" si="349"/>
        <v>0</v>
      </c>
      <c r="V2251" s="451"/>
      <c r="W2251" s="452"/>
      <c r="X2251" s="386"/>
      <c r="Y2251" s="390"/>
      <c r="Z2251" s="391"/>
      <c r="AA2251" s="392"/>
      <c r="AB2251" s="393"/>
      <c r="AC2251" s="394"/>
      <c r="AD2251" s="395">
        <f t="shared" si="352"/>
        <v>0</v>
      </c>
      <c r="AE2251" s="396">
        <f>IF(OR(G2251=账期!$A$18,G2251=账期!$A$20,G2251=账期!$A$22,G2251=账期!$A$24,G2251=账期!$A$25,G2251=账期!$A$27,G2251=账期!$A$26,G2251=账期!$A$28,G2251=账期!$A$30,G2251=账期!$A$32,G2251=账期!$A$34,G2251=账期!$A$35,G2251=账期!$A$37,G2251=账期!$A$39,G2251=账期!$A$40,G2251=账期!$A$41,G2251=账期!$A$42,G2251=账期!$A$43,G2251=账期!$A$44,G2251=账期!$A$45,G2251=账期!$A$46,G2251=账期!$A$48,G2251=账期!$A$50,G2251=账期!$A$51,G2251=账期!$A$52,G2251=账期!$A$53,G2251=账期!$A$54,G2251=账期!$A$56,G2251=账期!$A$57,G2251=账期!$A$58,G2251=账期!$A$59,G2251=账期!$A$60,G2251=账期!$A$61,G2251=账期!$A$62,G2251=账期!$A$63,G2251=账期!$A$64,G2251=账期!$A$66,G2251=账期!$A$67,G2251=账期!$A$68,G2251=账期!$A$70,G2251=账期!$A$71),30,IF(OR(G2251=账期!$A$74,G2251=账期!$A$77,G2251=账期!$A$76,G2251=账期!$A$79,G2251=账期!$A$80,G2251=账期!$A$81,G2251=账期!$A$83,G2251=账期!$A$85,G2251=账期!$A$87,G2251=账期!$A$89,G2251=账期!$A$91),60,IF(OR(G2251=账期!$A$93,G2251=账期!$A$94,G2251=账期!$A$95,G2251=账期!$A$96,G2251=账期!$A$98,G2251=账期!$A$99,G2251=账期!$A$101,G2251=账期!$A$102),90,0)))</f>
        <v>0</v>
      </c>
      <c r="AF2251" s="396"/>
      <c r="AG2251" s="384"/>
      <c r="AH2251" s="396" t="str">
        <f t="shared" si="348"/>
        <v/>
      </c>
    </row>
    <row r="2252" spans="1:34" ht="18" customHeight="1" x14ac:dyDescent="0.25">
      <c r="A2252" s="301" t="str">
        <f t="shared" si="350"/>
        <v/>
      </c>
      <c r="B2252" s="397"/>
      <c r="C2252" s="398"/>
      <c r="D2252" s="399"/>
      <c r="E2252" s="383" t="str">
        <f t="shared" si="346"/>
        <v>C</v>
      </c>
      <c r="F2252" s="383" t="str">
        <f t="shared" si="347"/>
        <v>C</v>
      </c>
      <c r="G2252" s="400"/>
      <c r="H2252" s="385" t="str">
        <f>IF(G2252="","",VLOOKUP(G2252,下拉数据源!J:K,2,0))</f>
        <v/>
      </c>
      <c r="I2252" s="385"/>
      <c r="J2252" s="385"/>
      <c r="K2252" s="386"/>
      <c r="L2252" s="401"/>
      <c r="M2252" s="384"/>
      <c r="N2252" s="384"/>
      <c r="O2252" s="384"/>
      <c r="P2252" s="386"/>
      <c r="Q2252" s="387"/>
      <c r="R2252" s="286"/>
      <c r="S2252" s="388">
        <f t="shared" si="351"/>
        <v>0</v>
      </c>
      <c r="T2252" s="389"/>
      <c r="U2252" s="389">
        <f t="shared" si="349"/>
        <v>0</v>
      </c>
      <c r="V2252" s="451"/>
      <c r="W2252" s="452"/>
      <c r="X2252" s="386"/>
      <c r="Y2252" s="390"/>
      <c r="Z2252" s="391"/>
      <c r="AA2252" s="392"/>
      <c r="AB2252" s="393"/>
      <c r="AC2252" s="394"/>
      <c r="AD2252" s="395">
        <f t="shared" si="352"/>
        <v>0</v>
      </c>
      <c r="AE2252" s="396">
        <f>IF(OR(G2252=账期!$A$18,G2252=账期!$A$20,G2252=账期!$A$22,G2252=账期!$A$24,G2252=账期!$A$25,G2252=账期!$A$27,G2252=账期!$A$26,G2252=账期!$A$28,G2252=账期!$A$30,G2252=账期!$A$32,G2252=账期!$A$34,G2252=账期!$A$35,G2252=账期!$A$37,G2252=账期!$A$39,G2252=账期!$A$40,G2252=账期!$A$41,G2252=账期!$A$42,G2252=账期!$A$43,G2252=账期!$A$44,G2252=账期!$A$45,G2252=账期!$A$46,G2252=账期!$A$48,G2252=账期!$A$50,G2252=账期!$A$51,G2252=账期!$A$52,G2252=账期!$A$53,G2252=账期!$A$54,G2252=账期!$A$56,G2252=账期!$A$57,G2252=账期!$A$58,G2252=账期!$A$59,G2252=账期!$A$60,G2252=账期!$A$61,G2252=账期!$A$62,G2252=账期!$A$63,G2252=账期!$A$64,G2252=账期!$A$66,G2252=账期!$A$67,G2252=账期!$A$68,G2252=账期!$A$70,G2252=账期!$A$71),30,IF(OR(G2252=账期!$A$74,G2252=账期!$A$77,G2252=账期!$A$76,G2252=账期!$A$79,G2252=账期!$A$80,G2252=账期!$A$81,G2252=账期!$A$83,G2252=账期!$A$85,G2252=账期!$A$87,G2252=账期!$A$89,G2252=账期!$A$91),60,IF(OR(G2252=账期!$A$93,G2252=账期!$A$94,G2252=账期!$A$95,G2252=账期!$A$96,G2252=账期!$A$98,G2252=账期!$A$99,G2252=账期!$A$101,G2252=账期!$A$102),90,0)))</f>
        <v>0</v>
      </c>
      <c r="AF2252" s="396"/>
      <c r="AG2252" s="384"/>
      <c r="AH2252" s="396" t="str">
        <f t="shared" si="348"/>
        <v/>
      </c>
    </row>
    <row r="2253" spans="1:34" ht="18" customHeight="1" x14ac:dyDescent="0.25">
      <c r="A2253" s="301" t="str">
        <f t="shared" si="350"/>
        <v/>
      </c>
      <c r="B2253" s="397"/>
      <c r="C2253" s="398"/>
      <c r="D2253" s="399"/>
      <c r="E2253" s="383" t="str">
        <f t="shared" si="346"/>
        <v>C</v>
      </c>
      <c r="F2253" s="383" t="str">
        <f t="shared" si="347"/>
        <v>C</v>
      </c>
      <c r="G2253" s="400"/>
      <c r="H2253" s="385" t="str">
        <f>IF(G2253="","",VLOOKUP(G2253,下拉数据源!J:K,2,0))</f>
        <v/>
      </c>
      <c r="I2253" s="385"/>
      <c r="J2253" s="385"/>
      <c r="K2253" s="386"/>
      <c r="L2253" s="401"/>
      <c r="M2253" s="384"/>
      <c r="N2253" s="384"/>
      <c r="O2253" s="384"/>
      <c r="P2253" s="386"/>
      <c r="Q2253" s="387"/>
      <c r="R2253" s="286"/>
      <c r="S2253" s="388">
        <f t="shared" si="351"/>
        <v>0</v>
      </c>
      <c r="T2253" s="389"/>
      <c r="U2253" s="389">
        <f t="shared" si="349"/>
        <v>0</v>
      </c>
      <c r="V2253" s="451"/>
      <c r="W2253" s="452"/>
      <c r="X2253" s="386"/>
      <c r="Y2253" s="390"/>
      <c r="Z2253" s="391"/>
      <c r="AA2253" s="392"/>
      <c r="AB2253" s="393"/>
      <c r="AC2253" s="394"/>
      <c r="AD2253" s="395">
        <f t="shared" si="352"/>
        <v>0</v>
      </c>
      <c r="AE2253" s="396">
        <f>IF(OR(G2253=账期!$A$18,G2253=账期!$A$20,G2253=账期!$A$22,G2253=账期!$A$24,G2253=账期!$A$25,G2253=账期!$A$27,G2253=账期!$A$26,G2253=账期!$A$28,G2253=账期!$A$30,G2253=账期!$A$32,G2253=账期!$A$34,G2253=账期!$A$35,G2253=账期!$A$37,G2253=账期!$A$39,G2253=账期!$A$40,G2253=账期!$A$41,G2253=账期!$A$42,G2253=账期!$A$43,G2253=账期!$A$44,G2253=账期!$A$45,G2253=账期!$A$46,G2253=账期!$A$48,G2253=账期!$A$50,G2253=账期!$A$51,G2253=账期!$A$52,G2253=账期!$A$53,G2253=账期!$A$54,G2253=账期!$A$56,G2253=账期!$A$57,G2253=账期!$A$58,G2253=账期!$A$59,G2253=账期!$A$60,G2253=账期!$A$61,G2253=账期!$A$62,G2253=账期!$A$63,G2253=账期!$A$64,G2253=账期!$A$66,G2253=账期!$A$67,G2253=账期!$A$68,G2253=账期!$A$70,G2253=账期!$A$71),30,IF(OR(G2253=账期!$A$74,G2253=账期!$A$77,G2253=账期!$A$76,G2253=账期!$A$79,G2253=账期!$A$80,G2253=账期!$A$81,G2253=账期!$A$83,G2253=账期!$A$85,G2253=账期!$A$87,G2253=账期!$A$89,G2253=账期!$A$91),60,IF(OR(G2253=账期!$A$93,G2253=账期!$A$94,G2253=账期!$A$95,G2253=账期!$A$96,G2253=账期!$A$98,G2253=账期!$A$99,G2253=账期!$A$101,G2253=账期!$A$102),90,0)))</f>
        <v>0</v>
      </c>
      <c r="AF2253" s="396"/>
      <c r="AG2253" s="384"/>
      <c r="AH2253" s="396" t="str">
        <f t="shared" si="348"/>
        <v/>
      </c>
    </row>
    <row r="2254" spans="1:34" ht="18" customHeight="1" x14ac:dyDescent="0.25">
      <c r="A2254" s="301" t="str">
        <f t="shared" si="350"/>
        <v/>
      </c>
      <c r="B2254" s="397"/>
      <c r="C2254" s="398"/>
      <c r="D2254" s="399"/>
      <c r="E2254" s="383" t="str">
        <f t="shared" si="346"/>
        <v>C</v>
      </c>
      <c r="F2254" s="383" t="str">
        <f t="shared" si="347"/>
        <v>C</v>
      </c>
      <c r="G2254" s="400"/>
      <c r="H2254" s="385" t="str">
        <f>IF(G2254="","",VLOOKUP(G2254,下拉数据源!J:K,2,0))</f>
        <v/>
      </c>
      <c r="I2254" s="385"/>
      <c r="J2254" s="385"/>
      <c r="K2254" s="386"/>
      <c r="L2254" s="401"/>
      <c r="M2254" s="384"/>
      <c r="N2254" s="384"/>
      <c r="O2254" s="384"/>
      <c r="P2254" s="386"/>
      <c r="Q2254" s="387"/>
      <c r="R2254" s="286"/>
      <c r="S2254" s="388">
        <f t="shared" si="351"/>
        <v>0</v>
      </c>
      <c r="T2254" s="389"/>
      <c r="U2254" s="389">
        <f t="shared" si="349"/>
        <v>0</v>
      </c>
      <c r="V2254" s="451"/>
      <c r="W2254" s="452"/>
      <c r="X2254" s="386"/>
      <c r="Y2254" s="390"/>
      <c r="Z2254" s="391"/>
      <c r="AA2254" s="392"/>
      <c r="AB2254" s="393"/>
      <c r="AC2254" s="394"/>
      <c r="AD2254" s="395">
        <f t="shared" si="352"/>
        <v>0</v>
      </c>
      <c r="AE2254" s="396">
        <f>IF(OR(G2254=账期!$A$18,G2254=账期!$A$20,G2254=账期!$A$22,G2254=账期!$A$24,G2254=账期!$A$25,G2254=账期!$A$27,G2254=账期!$A$26,G2254=账期!$A$28,G2254=账期!$A$30,G2254=账期!$A$32,G2254=账期!$A$34,G2254=账期!$A$35,G2254=账期!$A$37,G2254=账期!$A$39,G2254=账期!$A$40,G2254=账期!$A$41,G2254=账期!$A$42,G2254=账期!$A$43,G2254=账期!$A$44,G2254=账期!$A$45,G2254=账期!$A$46,G2254=账期!$A$48,G2254=账期!$A$50,G2254=账期!$A$51,G2254=账期!$A$52,G2254=账期!$A$53,G2254=账期!$A$54,G2254=账期!$A$56,G2254=账期!$A$57,G2254=账期!$A$58,G2254=账期!$A$59,G2254=账期!$A$60,G2254=账期!$A$61,G2254=账期!$A$62,G2254=账期!$A$63,G2254=账期!$A$64,G2254=账期!$A$66,G2254=账期!$A$67,G2254=账期!$A$68,G2254=账期!$A$70,G2254=账期!$A$71),30,IF(OR(G2254=账期!$A$74,G2254=账期!$A$77,G2254=账期!$A$76,G2254=账期!$A$79,G2254=账期!$A$80,G2254=账期!$A$81,G2254=账期!$A$83,G2254=账期!$A$85,G2254=账期!$A$87,G2254=账期!$A$89,G2254=账期!$A$91),60,IF(OR(G2254=账期!$A$93,G2254=账期!$A$94,G2254=账期!$A$95,G2254=账期!$A$96,G2254=账期!$A$98,G2254=账期!$A$99,G2254=账期!$A$101,G2254=账期!$A$102),90,0)))</f>
        <v>0</v>
      </c>
      <c r="AF2254" s="396"/>
      <c r="AG2254" s="384"/>
      <c r="AH2254" s="396" t="str">
        <f t="shared" si="348"/>
        <v/>
      </c>
    </row>
    <row r="2255" spans="1:34" ht="18" customHeight="1" x14ac:dyDescent="0.25">
      <c r="A2255" s="301" t="str">
        <f t="shared" si="350"/>
        <v/>
      </c>
      <c r="B2255" s="397"/>
      <c r="C2255" s="398"/>
      <c r="D2255" s="399"/>
      <c r="E2255" s="383" t="str">
        <f t="shared" si="346"/>
        <v>C</v>
      </c>
      <c r="F2255" s="383" t="str">
        <f t="shared" si="347"/>
        <v>C</v>
      </c>
      <c r="G2255" s="400"/>
      <c r="H2255" s="385" t="str">
        <f>IF(G2255="","",VLOOKUP(G2255,下拉数据源!J:K,2,0))</f>
        <v/>
      </c>
      <c r="I2255" s="385"/>
      <c r="J2255" s="385"/>
      <c r="K2255" s="386"/>
      <c r="L2255" s="401"/>
      <c r="M2255" s="384"/>
      <c r="N2255" s="384"/>
      <c r="O2255" s="384"/>
      <c r="P2255" s="386"/>
      <c r="Q2255" s="387"/>
      <c r="R2255" s="286"/>
      <c r="S2255" s="388">
        <f t="shared" si="351"/>
        <v>0</v>
      </c>
      <c r="T2255" s="389"/>
      <c r="U2255" s="389">
        <f t="shared" si="349"/>
        <v>0</v>
      </c>
      <c r="V2255" s="451"/>
      <c r="W2255" s="452"/>
      <c r="X2255" s="386"/>
      <c r="Y2255" s="390"/>
      <c r="Z2255" s="391"/>
      <c r="AA2255" s="392"/>
      <c r="AB2255" s="393"/>
      <c r="AC2255" s="394"/>
      <c r="AD2255" s="395">
        <f t="shared" si="352"/>
        <v>0</v>
      </c>
      <c r="AE2255" s="396">
        <f>IF(OR(G2255=账期!$A$18,G2255=账期!$A$20,G2255=账期!$A$22,G2255=账期!$A$24,G2255=账期!$A$25,G2255=账期!$A$27,G2255=账期!$A$26,G2255=账期!$A$28,G2255=账期!$A$30,G2255=账期!$A$32,G2255=账期!$A$34,G2255=账期!$A$35,G2255=账期!$A$37,G2255=账期!$A$39,G2255=账期!$A$40,G2255=账期!$A$41,G2255=账期!$A$42,G2255=账期!$A$43,G2255=账期!$A$44,G2255=账期!$A$45,G2255=账期!$A$46,G2255=账期!$A$48,G2255=账期!$A$50,G2255=账期!$A$51,G2255=账期!$A$52,G2255=账期!$A$53,G2255=账期!$A$54,G2255=账期!$A$56,G2255=账期!$A$57,G2255=账期!$A$58,G2255=账期!$A$59,G2255=账期!$A$60,G2255=账期!$A$61,G2255=账期!$A$62,G2255=账期!$A$63,G2255=账期!$A$64,G2255=账期!$A$66,G2255=账期!$A$67,G2255=账期!$A$68,G2255=账期!$A$70,G2255=账期!$A$71),30,IF(OR(G2255=账期!$A$74,G2255=账期!$A$77,G2255=账期!$A$76,G2255=账期!$A$79,G2255=账期!$A$80,G2255=账期!$A$81,G2255=账期!$A$83,G2255=账期!$A$85,G2255=账期!$A$87,G2255=账期!$A$89,G2255=账期!$A$91),60,IF(OR(G2255=账期!$A$93,G2255=账期!$A$94,G2255=账期!$A$95,G2255=账期!$A$96,G2255=账期!$A$98,G2255=账期!$A$99,G2255=账期!$A$101,G2255=账期!$A$102),90,0)))</f>
        <v>0</v>
      </c>
      <c r="AF2255" s="396"/>
      <c r="AG2255" s="384"/>
      <c r="AH2255" s="396" t="str">
        <f t="shared" si="348"/>
        <v/>
      </c>
    </row>
    <row r="2256" spans="1:34" ht="18" customHeight="1" x14ac:dyDescent="0.25">
      <c r="A2256" s="301" t="str">
        <f t="shared" si="350"/>
        <v/>
      </c>
      <c r="B2256" s="397"/>
      <c r="C2256" s="398"/>
      <c r="D2256" s="399"/>
      <c r="E2256" s="383" t="str">
        <f t="shared" si="346"/>
        <v>C</v>
      </c>
      <c r="F2256" s="383" t="str">
        <f t="shared" si="347"/>
        <v>C</v>
      </c>
      <c r="G2256" s="400"/>
      <c r="H2256" s="385" t="str">
        <f>IF(G2256="","",VLOOKUP(G2256,下拉数据源!J:K,2,0))</f>
        <v/>
      </c>
      <c r="I2256" s="385"/>
      <c r="J2256" s="385"/>
      <c r="K2256" s="386"/>
      <c r="L2256" s="401"/>
      <c r="M2256" s="384"/>
      <c r="N2256" s="384"/>
      <c r="O2256" s="384"/>
      <c r="P2256" s="386"/>
      <c r="Q2256" s="387"/>
      <c r="R2256" s="286"/>
      <c r="S2256" s="388">
        <f t="shared" si="351"/>
        <v>0</v>
      </c>
      <c r="T2256" s="389"/>
      <c r="U2256" s="389">
        <f t="shared" si="349"/>
        <v>0</v>
      </c>
      <c r="V2256" s="451"/>
      <c r="W2256" s="452"/>
      <c r="X2256" s="386"/>
      <c r="Y2256" s="390"/>
      <c r="Z2256" s="391"/>
      <c r="AA2256" s="392"/>
      <c r="AB2256" s="393"/>
      <c r="AC2256" s="394"/>
      <c r="AD2256" s="395">
        <f t="shared" si="352"/>
        <v>0</v>
      </c>
      <c r="AE2256" s="396">
        <f>IF(OR(G2256=账期!$A$18,G2256=账期!$A$20,G2256=账期!$A$22,G2256=账期!$A$24,G2256=账期!$A$25,G2256=账期!$A$27,G2256=账期!$A$26,G2256=账期!$A$28,G2256=账期!$A$30,G2256=账期!$A$32,G2256=账期!$A$34,G2256=账期!$A$35,G2256=账期!$A$37,G2256=账期!$A$39,G2256=账期!$A$40,G2256=账期!$A$41,G2256=账期!$A$42,G2256=账期!$A$43,G2256=账期!$A$44,G2256=账期!$A$45,G2256=账期!$A$46,G2256=账期!$A$48,G2256=账期!$A$50,G2256=账期!$A$51,G2256=账期!$A$52,G2256=账期!$A$53,G2256=账期!$A$54,G2256=账期!$A$56,G2256=账期!$A$57,G2256=账期!$A$58,G2256=账期!$A$59,G2256=账期!$A$60,G2256=账期!$A$61,G2256=账期!$A$62,G2256=账期!$A$63,G2256=账期!$A$64,G2256=账期!$A$66,G2256=账期!$A$67,G2256=账期!$A$68,G2256=账期!$A$70,G2256=账期!$A$71),30,IF(OR(G2256=账期!$A$74,G2256=账期!$A$77,G2256=账期!$A$76,G2256=账期!$A$79,G2256=账期!$A$80,G2256=账期!$A$81,G2256=账期!$A$83,G2256=账期!$A$85,G2256=账期!$A$87,G2256=账期!$A$89,G2256=账期!$A$91),60,IF(OR(G2256=账期!$A$93,G2256=账期!$A$94,G2256=账期!$A$95,G2256=账期!$A$96,G2256=账期!$A$98,G2256=账期!$A$99,G2256=账期!$A$101,G2256=账期!$A$102),90,0)))</f>
        <v>0</v>
      </c>
      <c r="AF2256" s="396"/>
      <c r="AG2256" s="384"/>
      <c r="AH2256" s="396" t="str">
        <f t="shared" si="348"/>
        <v/>
      </c>
    </row>
    <row r="2257" spans="1:34" ht="18" customHeight="1" x14ac:dyDescent="0.25">
      <c r="A2257" s="301" t="str">
        <f t="shared" si="350"/>
        <v/>
      </c>
      <c r="B2257" s="397"/>
      <c r="C2257" s="398"/>
      <c r="D2257" s="399"/>
      <c r="E2257" s="383" t="str">
        <f t="shared" si="346"/>
        <v>C</v>
      </c>
      <c r="F2257" s="383" t="str">
        <f t="shared" si="347"/>
        <v>C</v>
      </c>
      <c r="G2257" s="400"/>
      <c r="H2257" s="385" t="str">
        <f>IF(G2257="","",VLOOKUP(G2257,下拉数据源!J:K,2,0))</f>
        <v/>
      </c>
      <c r="I2257" s="385"/>
      <c r="J2257" s="385"/>
      <c r="K2257" s="386"/>
      <c r="L2257" s="401"/>
      <c r="M2257" s="384"/>
      <c r="N2257" s="384"/>
      <c r="O2257" s="384"/>
      <c r="P2257" s="386"/>
      <c r="Q2257" s="387"/>
      <c r="R2257" s="286"/>
      <c r="S2257" s="388">
        <f t="shared" si="351"/>
        <v>0</v>
      </c>
      <c r="T2257" s="389"/>
      <c r="U2257" s="389">
        <f t="shared" si="349"/>
        <v>0</v>
      </c>
      <c r="V2257" s="451"/>
      <c r="W2257" s="452"/>
      <c r="X2257" s="386"/>
      <c r="Y2257" s="390"/>
      <c r="Z2257" s="391"/>
      <c r="AA2257" s="392"/>
      <c r="AB2257" s="393"/>
      <c r="AC2257" s="394"/>
      <c r="AD2257" s="395">
        <f t="shared" si="352"/>
        <v>0</v>
      </c>
      <c r="AE2257" s="396">
        <f>IF(OR(G2257=账期!$A$18,G2257=账期!$A$20,G2257=账期!$A$22,G2257=账期!$A$24,G2257=账期!$A$25,G2257=账期!$A$27,G2257=账期!$A$26,G2257=账期!$A$28,G2257=账期!$A$30,G2257=账期!$A$32,G2257=账期!$A$34,G2257=账期!$A$35,G2257=账期!$A$37,G2257=账期!$A$39,G2257=账期!$A$40,G2257=账期!$A$41,G2257=账期!$A$42,G2257=账期!$A$43,G2257=账期!$A$44,G2257=账期!$A$45,G2257=账期!$A$46,G2257=账期!$A$48,G2257=账期!$A$50,G2257=账期!$A$51,G2257=账期!$A$52,G2257=账期!$A$53,G2257=账期!$A$54,G2257=账期!$A$56,G2257=账期!$A$57,G2257=账期!$A$58,G2257=账期!$A$59,G2257=账期!$A$60,G2257=账期!$A$61,G2257=账期!$A$62,G2257=账期!$A$63,G2257=账期!$A$64,G2257=账期!$A$66,G2257=账期!$A$67,G2257=账期!$A$68,G2257=账期!$A$70,G2257=账期!$A$71),30,IF(OR(G2257=账期!$A$74,G2257=账期!$A$77,G2257=账期!$A$76,G2257=账期!$A$79,G2257=账期!$A$80,G2257=账期!$A$81,G2257=账期!$A$83,G2257=账期!$A$85,G2257=账期!$A$87,G2257=账期!$A$89,G2257=账期!$A$91),60,IF(OR(G2257=账期!$A$93,G2257=账期!$A$94,G2257=账期!$A$95,G2257=账期!$A$96,G2257=账期!$A$98,G2257=账期!$A$99,G2257=账期!$A$101,G2257=账期!$A$102),90,0)))</f>
        <v>0</v>
      </c>
      <c r="AF2257" s="396"/>
      <c r="AG2257" s="384"/>
      <c r="AH2257" s="396" t="str">
        <f t="shared" si="348"/>
        <v/>
      </c>
    </row>
    <row r="2258" spans="1:34" ht="18" customHeight="1" x14ac:dyDescent="0.25">
      <c r="A2258" s="301" t="str">
        <f t="shared" si="350"/>
        <v/>
      </c>
      <c r="B2258" s="397"/>
      <c r="C2258" s="398"/>
      <c r="D2258" s="399"/>
      <c r="E2258" s="383" t="str">
        <f t="shared" si="346"/>
        <v>C</v>
      </c>
      <c r="F2258" s="383" t="str">
        <f t="shared" si="347"/>
        <v>C</v>
      </c>
      <c r="G2258" s="400"/>
      <c r="H2258" s="385" t="str">
        <f>IF(G2258="","",VLOOKUP(G2258,下拉数据源!J:K,2,0))</f>
        <v/>
      </c>
      <c r="I2258" s="385"/>
      <c r="J2258" s="385"/>
      <c r="K2258" s="386"/>
      <c r="L2258" s="401"/>
      <c r="M2258" s="384"/>
      <c r="N2258" s="384"/>
      <c r="O2258" s="384"/>
      <c r="P2258" s="386"/>
      <c r="Q2258" s="387"/>
      <c r="R2258" s="286"/>
      <c r="S2258" s="388">
        <f t="shared" si="351"/>
        <v>0</v>
      </c>
      <c r="T2258" s="389"/>
      <c r="U2258" s="389">
        <f t="shared" si="349"/>
        <v>0</v>
      </c>
      <c r="V2258" s="451"/>
      <c r="W2258" s="452"/>
      <c r="X2258" s="386"/>
      <c r="Y2258" s="390"/>
      <c r="Z2258" s="391"/>
      <c r="AA2258" s="392"/>
      <c r="AB2258" s="393"/>
      <c r="AC2258" s="394"/>
      <c r="AD2258" s="395">
        <f t="shared" si="352"/>
        <v>0</v>
      </c>
      <c r="AE2258" s="396">
        <f>IF(OR(G2258=账期!$A$18,G2258=账期!$A$20,G2258=账期!$A$22,G2258=账期!$A$24,G2258=账期!$A$25,G2258=账期!$A$27,G2258=账期!$A$26,G2258=账期!$A$28,G2258=账期!$A$30,G2258=账期!$A$32,G2258=账期!$A$34,G2258=账期!$A$35,G2258=账期!$A$37,G2258=账期!$A$39,G2258=账期!$A$40,G2258=账期!$A$41,G2258=账期!$A$42,G2258=账期!$A$43,G2258=账期!$A$44,G2258=账期!$A$45,G2258=账期!$A$46,G2258=账期!$A$48,G2258=账期!$A$50,G2258=账期!$A$51,G2258=账期!$A$52,G2258=账期!$A$53,G2258=账期!$A$54,G2258=账期!$A$56,G2258=账期!$A$57,G2258=账期!$A$58,G2258=账期!$A$59,G2258=账期!$A$60,G2258=账期!$A$61,G2258=账期!$A$62,G2258=账期!$A$63,G2258=账期!$A$64,G2258=账期!$A$66,G2258=账期!$A$67,G2258=账期!$A$68,G2258=账期!$A$70,G2258=账期!$A$71),30,IF(OR(G2258=账期!$A$74,G2258=账期!$A$77,G2258=账期!$A$76,G2258=账期!$A$79,G2258=账期!$A$80,G2258=账期!$A$81,G2258=账期!$A$83,G2258=账期!$A$85,G2258=账期!$A$87,G2258=账期!$A$89,G2258=账期!$A$91),60,IF(OR(G2258=账期!$A$93,G2258=账期!$A$94,G2258=账期!$A$95,G2258=账期!$A$96,G2258=账期!$A$98,G2258=账期!$A$99,G2258=账期!$A$101,G2258=账期!$A$102),90,0)))</f>
        <v>0</v>
      </c>
      <c r="AF2258" s="396"/>
      <c r="AG2258" s="384"/>
      <c r="AH2258" s="396" t="str">
        <f t="shared" si="348"/>
        <v/>
      </c>
    </row>
    <row r="2259" spans="1:34" ht="18" customHeight="1" x14ac:dyDescent="0.25">
      <c r="A2259" s="301" t="str">
        <f t="shared" si="350"/>
        <v/>
      </c>
      <c r="B2259" s="397"/>
      <c r="C2259" s="398"/>
      <c r="D2259" s="399"/>
      <c r="E2259" s="383" t="str">
        <f t="shared" si="346"/>
        <v>C</v>
      </c>
      <c r="F2259" s="383" t="str">
        <f t="shared" si="347"/>
        <v>C</v>
      </c>
      <c r="G2259" s="400"/>
      <c r="H2259" s="385" t="str">
        <f>IF(G2259="","",VLOOKUP(G2259,下拉数据源!J:K,2,0))</f>
        <v/>
      </c>
      <c r="I2259" s="385"/>
      <c r="J2259" s="385"/>
      <c r="K2259" s="386"/>
      <c r="L2259" s="401"/>
      <c r="M2259" s="384"/>
      <c r="N2259" s="384"/>
      <c r="O2259" s="384"/>
      <c r="P2259" s="386"/>
      <c r="Q2259" s="387"/>
      <c r="R2259" s="286"/>
      <c r="S2259" s="388">
        <f t="shared" si="351"/>
        <v>0</v>
      </c>
      <c r="T2259" s="389"/>
      <c r="U2259" s="389">
        <f t="shared" si="349"/>
        <v>0</v>
      </c>
      <c r="V2259" s="451"/>
      <c r="W2259" s="452"/>
      <c r="X2259" s="386"/>
      <c r="Y2259" s="390"/>
      <c r="Z2259" s="391"/>
      <c r="AA2259" s="392"/>
      <c r="AB2259" s="393"/>
      <c r="AC2259" s="394"/>
      <c r="AD2259" s="395">
        <f t="shared" si="352"/>
        <v>0</v>
      </c>
      <c r="AE2259" s="396">
        <f>IF(OR(G2259=账期!$A$18,G2259=账期!$A$20,G2259=账期!$A$22,G2259=账期!$A$24,G2259=账期!$A$25,G2259=账期!$A$27,G2259=账期!$A$26,G2259=账期!$A$28,G2259=账期!$A$30,G2259=账期!$A$32,G2259=账期!$A$34,G2259=账期!$A$35,G2259=账期!$A$37,G2259=账期!$A$39,G2259=账期!$A$40,G2259=账期!$A$41,G2259=账期!$A$42,G2259=账期!$A$43,G2259=账期!$A$44,G2259=账期!$A$45,G2259=账期!$A$46,G2259=账期!$A$48,G2259=账期!$A$50,G2259=账期!$A$51,G2259=账期!$A$52,G2259=账期!$A$53,G2259=账期!$A$54,G2259=账期!$A$56,G2259=账期!$A$57,G2259=账期!$A$58,G2259=账期!$A$59,G2259=账期!$A$60,G2259=账期!$A$61,G2259=账期!$A$62,G2259=账期!$A$63,G2259=账期!$A$64,G2259=账期!$A$66,G2259=账期!$A$67,G2259=账期!$A$68,G2259=账期!$A$70,G2259=账期!$A$71),30,IF(OR(G2259=账期!$A$74,G2259=账期!$A$77,G2259=账期!$A$76,G2259=账期!$A$79,G2259=账期!$A$80,G2259=账期!$A$81,G2259=账期!$A$83,G2259=账期!$A$85,G2259=账期!$A$87,G2259=账期!$A$89,G2259=账期!$A$91),60,IF(OR(G2259=账期!$A$93,G2259=账期!$A$94,G2259=账期!$A$95,G2259=账期!$A$96,G2259=账期!$A$98,G2259=账期!$A$99,G2259=账期!$A$101,G2259=账期!$A$102),90,0)))</f>
        <v>0</v>
      </c>
      <c r="AF2259" s="396"/>
      <c r="AG2259" s="384"/>
      <c r="AH2259" s="396" t="str">
        <f t="shared" si="348"/>
        <v/>
      </c>
    </row>
    <row r="2260" spans="1:34" ht="18" customHeight="1" x14ac:dyDescent="0.25">
      <c r="A2260" s="301" t="str">
        <f t="shared" si="350"/>
        <v/>
      </c>
      <c r="B2260" s="397"/>
      <c r="C2260" s="398"/>
      <c r="D2260" s="399"/>
      <c r="E2260" s="383" t="str">
        <f t="shared" si="346"/>
        <v>C</v>
      </c>
      <c r="F2260" s="383" t="str">
        <f t="shared" si="347"/>
        <v>C</v>
      </c>
      <c r="G2260" s="400"/>
      <c r="H2260" s="385" t="str">
        <f>IF(G2260="","",VLOOKUP(G2260,下拉数据源!J:K,2,0))</f>
        <v/>
      </c>
      <c r="I2260" s="385"/>
      <c r="J2260" s="385"/>
      <c r="K2260" s="386"/>
      <c r="L2260" s="401"/>
      <c r="M2260" s="384"/>
      <c r="N2260" s="384"/>
      <c r="O2260" s="384"/>
      <c r="P2260" s="386"/>
      <c r="Q2260" s="387"/>
      <c r="R2260" s="286"/>
      <c r="S2260" s="388">
        <f t="shared" si="351"/>
        <v>0</v>
      </c>
      <c r="T2260" s="389"/>
      <c r="U2260" s="389">
        <f t="shared" si="349"/>
        <v>0</v>
      </c>
      <c r="V2260" s="451"/>
      <c r="W2260" s="452"/>
      <c r="X2260" s="386"/>
      <c r="Y2260" s="390"/>
      <c r="Z2260" s="391"/>
      <c r="AA2260" s="392"/>
      <c r="AB2260" s="393"/>
      <c r="AC2260" s="394"/>
      <c r="AD2260" s="395">
        <f t="shared" si="352"/>
        <v>0</v>
      </c>
      <c r="AE2260" s="396">
        <f>IF(OR(G2260=账期!$A$18,G2260=账期!$A$20,G2260=账期!$A$22,G2260=账期!$A$24,G2260=账期!$A$25,G2260=账期!$A$27,G2260=账期!$A$26,G2260=账期!$A$28,G2260=账期!$A$30,G2260=账期!$A$32,G2260=账期!$A$34,G2260=账期!$A$35,G2260=账期!$A$37,G2260=账期!$A$39,G2260=账期!$A$40,G2260=账期!$A$41,G2260=账期!$A$42,G2260=账期!$A$43,G2260=账期!$A$44,G2260=账期!$A$45,G2260=账期!$A$46,G2260=账期!$A$48,G2260=账期!$A$50,G2260=账期!$A$51,G2260=账期!$A$52,G2260=账期!$A$53,G2260=账期!$A$54,G2260=账期!$A$56,G2260=账期!$A$57,G2260=账期!$A$58,G2260=账期!$A$59,G2260=账期!$A$60,G2260=账期!$A$61,G2260=账期!$A$62,G2260=账期!$A$63,G2260=账期!$A$64,G2260=账期!$A$66,G2260=账期!$A$67,G2260=账期!$A$68,G2260=账期!$A$70,G2260=账期!$A$71),30,IF(OR(G2260=账期!$A$74,G2260=账期!$A$77,G2260=账期!$A$76,G2260=账期!$A$79,G2260=账期!$A$80,G2260=账期!$A$81,G2260=账期!$A$83,G2260=账期!$A$85,G2260=账期!$A$87,G2260=账期!$A$89,G2260=账期!$A$91),60,IF(OR(G2260=账期!$A$93,G2260=账期!$A$94,G2260=账期!$A$95,G2260=账期!$A$96,G2260=账期!$A$98,G2260=账期!$A$99,G2260=账期!$A$101,G2260=账期!$A$102),90,0)))</f>
        <v>0</v>
      </c>
      <c r="AF2260" s="396"/>
      <c r="AG2260" s="384"/>
      <c r="AH2260" s="396" t="str">
        <f t="shared" si="348"/>
        <v/>
      </c>
    </row>
    <row r="2261" spans="1:34" ht="18" customHeight="1" x14ac:dyDescent="0.25">
      <c r="A2261" s="301" t="str">
        <f t="shared" si="350"/>
        <v/>
      </c>
      <c r="B2261" s="397"/>
      <c r="C2261" s="398"/>
      <c r="D2261" s="399"/>
      <c r="E2261" s="383" t="str">
        <f t="shared" si="346"/>
        <v>C</v>
      </c>
      <c r="F2261" s="383" t="str">
        <f t="shared" si="347"/>
        <v>C</v>
      </c>
      <c r="G2261" s="400"/>
      <c r="H2261" s="385" t="str">
        <f>IF(G2261="","",VLOOKUP(G2261,下拉数据源!J:K,2,0))</f>
        <v/>
      </c>
      <c r="I2261" s="385"/>
      <c r="J2261" s="385"/>
      <c r="K2261" s="386"/>
      <c r="L2261" s="401"/>
      <c r="M2261" s="384"/>
      <c r="N2261" s="384"/>
      <c r="O2261" s="384"/>
      <c r="P2261" s="386"/>
      <c r="Q2261" s="387"/>
      <c r="R2261" s="286"/>
      <c r="S2261" s="388">
        <f t="shared" si="351"/>
        <v>0</v>
      </c>
      <c r="T2261" s="389"/>
      <c r="U2261" s="389">
        <f t="shared" si="349"/>
        <v>0</v>
      </c>
      <c r="V2261" s="451"/>
      <c r="W2261" s="452"/>
      <c r="X2261" s="386"/>
      <c r="Y2261" s="390"/>
      <c r="Z2261" s="391"/>
      <c r="AA2261" s="392"/>
      <c r="AB2261" s="393"/>
      <c r="AC2261" s="394"/>
      <c r="AD2261" s="395">
        <f t="shared" si="352"/>
        <v>0</v>
      </c>
      <c r="AE2261" s="396">
        <f>IF(OR(G2261=账期!$A$18,G2261=账期!$A$20,G2261=账期!$A$22,G2261=账期!$A$24,G2261=账期!$A$25,G2261=账期!$A$27,G2261=账期!$A$26,G2261=账期!$A$28,G2261=账期!$A$30,G2261=账期!$A$32,G2261=账期!$A$34,G2261=账期!$A$35,G2261=账期!$A$37,G2261=账期!$A$39,G2261=账期!$A$40,G2261=账期!$A$41,G2261=账期!$A$42,G2261=账期!$A$43,G2261=账期!$A$44,G2261=账期!$A$45,G2261=账期!$A$46,G2261=账期!$A$48,G2261=账期!$A$50,G2261=账期!$A$51,G2261=账期!$A$52,G2261=账期!$A$53,G2261=账期!$A$54,G2261=账期!$A$56,G2261=账期!$A$57,G2261=账期!$A$58,G2261=账期!$A$59,G2261=账期!$A$60,G2261=账期!$A$61,G2261=账期!$A$62,G2261=账期!$A$63,G2261=账期!$A$64,G2261=账期!$A$66,G2261=账期!$A$67,G2261=账期!$A$68,G2261=账期!$A$70,G2261=账期!$A$71),30,IF(OR(G2261=账期!$A$74,G2261=账期!$A$77,G2261=账期!$A$76,G2261=账期!$A$79,G2261=账期!$A$80,G2261=账期!$A$81,G2261=账期!$A$83,G2261=账期!$A$85,G2261=账期!$A$87,G2261=账期!$A$89,G2261=账期!$A$91),60,IF(OR(G2261=账期!$A$93,G2261=账期!$A$94,G2261=账期!$A$95,G2261=账期!$A$96,G2261=账期!$A$98,G2261=账期!$A$99,G2261=账期!$A$101,G2261=账期!$A$102),90,0)))</f>
        <v>0</v>
      </c>
      <c r="AF2261" s="396"/>
      <c r="AG2261" s="384"/>
      <c r="AH2261" s="396" t="str">
        <f t="shared" si="348"/>
        <v/>
      </c>
    </row>
    <row r="2262" spans="1:34" ht="18" customHeight="1" x14ac:dyDescent="0.25">
      <c r="A2262" s="301" t="str">
        <f t="shared" si="350"/>
        <v/>
      </c>
      <c r="B2262" s="397"/>
      <c r="C2262" s="398"/>
      <c r="D2262" s="399"/>
      <c r="E2262" s="383" t="str">
        <f t="shared" si="346"/>
        <v>C</v>
      </c>
      <c r="F2262" s="383" t="str">
        <f t="shared" si="347"/>
        <v>C</v>
      </c>
      <c r="G2262" s="400"/>
      <c r="H2262" s="385" t="str">
        <f>IF(G2262="","",VLOOKUP(G2262,下拉数据源!J:K,2,0))</f>
        <v/>
      </c>
      <c r="I2262" s="385"/>
      <c r="J2262" s="385"/>
      <c r="K2262" s="386"/>
      <c r="L2262" s="401"/>
      <c r="M2262" s="384"/>
      <c r="N2262" s="384"/>
      <c r="O2262" s="384"/>
      <c r="P2262" s="386"/>
      <c r="Q2262" s="387"/>
      <c r="R2262" s="286"/>
      <c r="S2262" s="388">
        <f t="shared" si="351"/>
        <v>0</v>
      </c>
      <c r="T2262" s="389"/>
      <c r="U2262" s="389">
        <f t="shared" si="349"/>
        <v>0</v>
      </c>
      <c r="V2262" s="451"/>
      <c r="W2262" s="452"/>
      <c r="X2262" s="386"/>
      <c r="Y2262" s="390"/>
      <c r="Z2262" s="391"/>
      <c r="AA2262" s="392"/>
      <c r="AB2262" s="393"/>
      <c r="AC2262" s="394"/>
      <c r="AD2262" s="395">
        <f t="shared" si="352"/>
        <v>0</v>
      </c>
      <c r="AE2262" s="396">
        <f>IF(OR(G2262=账期!$A$18,G2262=账期!$A$20,G2262=账期!$A$22,G2262=账期!$A$24,G2262=账期!$A$25,G2262=账期!$A$27,G2262=账期!$A$26,G2262=账期!$A$28,G2262=账期!$A$30,G2262=账期!$A$32,G2262=账期!$A$34,G2262=账期!$A$35,G2262=账期!$A$37,G2262=账期!$A$39,G2262=账期!$A$40,G2262=账期!$A$41,G2262=账期!$A$42,G2262=账期!$A$43,G2262=账期!$A$44,G2262=账期!$A$45,G2262=账期!$A$46,G2262=账期!$A$48,G2262=账期!$A$50,G2262=账期!$A$51,G2262=账期!$A$52,G2262=账期!$A$53,G2262=账期!$A$54,G2262=账期!$A$56,G2262=账期!$A$57,G2262=账期!$A$58,G2262=账期!$A$59,G2262=账期!$A$60,G2262=账期!$A$61,G2262=账期!$A$62,G2262=账期!$A$63,G2262=账期!$A$64,G2262=账期!$A$66,G2262=账期!$A$67,G2262=账期!$A$68,G2262=账期!$A$70,G2262=账期!$A$71),30,IF(OR(G2262=账期!$A$74,G2262=账期!$A$77,G2262=账期!$A$76,G2262=账期!$A$79,G2262=账期!$A$80,G2262=账期!$A$81,G2262=账期!$A$83,G2262=账期!$A$85,G2262=账期!$A$87,G2262=账期!$A$89,G2262=账期!$A$91),60,IF(OR(G2262=账期!$A$93,G2262=账期!$A$94,G2262=账期!$A$95,G2262=账期!$A$96,G2262=账期!$A$98,G2262=账期!$A$99,G2262=账期!$A$101,G2262=账期!$A$102),90,0)))</f>
        <v>0</v>
      </c>
      <c r="AF2262" s="396"/>
      <c r="AG2262" s="384"/>
      <c r="AH2262" s="396" t="str">
        <f t="shared" si="348"/>
        <v/>
      </c>
    </row>
    <row r="2263" spans="1:34" ht="18" customHeight="1" x14ac:dyDescent="0.25">
      <c r="A2263" s="301" t="str">
        <f t="shared" si="350"/>
        <v/>
      </c>
      <c r="B2263" s="397"/>
      <c r="C2263" s="398"/>
      <c r="D2263" s="399"/>
      <c r="E2263" s="383" t="str">
        <f t="shared" si="346"/>
        <v>C</v>
      </c>
      <c r="F2263" s="383" t="str">
        <f t="shared" si="347"/>
        <v>C</v>
      </c>
      <c r="G2263" s="400"/>
      <c r="H2263" s="385" t="str">
        <f>IF(G2263="","",VLOOKUP(G2263,下拉数据源!J:K,2,0))</f>
        <v/>
      </c>
      <c r="I2263" s="385"/>
      <c r="J2263" s="385"/>
      <c r="K2263" s="386"/>
      <c r="L2263" s="401"/>
      <c r="M2263" s="384"/>
      <c r="N2263" s="384"/>
      <c r="O2263" s="384"/>
      <c r="P2263" s="386"/>
      <c r="Q2263" s="387"/>
      <c r="R2263" s="286"/>
      <c r="S2263" s="388">
        <f t="shared" si="351"/>
        <v>0</v>
      </c>
      <c r="T2263" s="389"/>
      <c r="U2263" s="389">
        <f t="shared" si="349"/>
        <v>0</v>
      </c>
      <c r="V2263" s="451"/>
      <c r="W2263" s="452"/>
      <c r="X2263" s="386"/>
      <c r="Y2263" s="390"/>
      <c r="Z2263" s="391"/>
      <c r="AA2263" s="392"/>
      <c r="AB2263" s="393"/>
      <c r="AC2263" s="394"/>
      <c r="AD2263" s="395">
        <f t="shared" si="352"/>
        <v>0</v>
      </c>
      <c r="AE2263" s="396">
        <f>IF(OR(G2263=账期!$A$18,G2263=账期!$A$20,G2263=账期!$A$22,G2263=账期!$A$24,G2263=账期!$A$25,G2263=账期!$A$27,G2263=账期!$A$26,G2263=账期!$A$28,G2263=账期!$A$30,G2263=账期!$A$32,G2263=账期!$A$34,G2263=账期!$A$35,G2263=账期!$A$37,G2263=账期!$A$39,G2263=账期!$A$40,G2263=账期!$A$41,G2263=账期!$A$42,G2263=账期!$A$43,G2263=账期!$A$44,G2263=账期!$A$45,G2263=账期!$A$46,G2263=账期!$A$48,G2263=账期!$A$50,G2263=账期!$A$51,G2263=账期!$A$52,G2263=账期!$A$53,G2263=账期!$A$54,G2263=账期!$A$56,G2263=账期!$A$57,G2263=账期!$A$58,G2263=账期!$A$59,G2263=账期!$A$60,G2263=账期!$A$61,G2263=账期!$A$62,G2263=账期!$A$63,G2263=账期!$A$64,G2263=账期!$A$66,G2263=账期!$A$67,G2263=账期!$A$68,G2263=账期!$A$70,G2263=账期!$A$71),30,IF(OR(G2263=账期!$A$74,G2263=账期!$A$77,G2263=账期!$A$76,G2263=账期!$A$79,G2263=账期!$A$80,G2263=账期!$A$81,G2263=账期!$A$83,G2263=账期!$A$85,G2263=账期!$A$87,G2263=账期!$A$89,G2263=账期!$A$91),60,IF(OR(G2263=账期!$A$93,G2263=账期!$A$94,G2263=账期!$A$95,G2263=账期!$A$96,G2263=账期!$A$98,G2263=账期!$A$99,G2263=账期!$A$101,G2263=账期!$A$102),90,0)))</f>
        <v>0</v>
      </c>
      <c r="AF2263" s="396"/>
      <c r="AG2263" s="384"/>
      <c r="AH2263" s="396" t="str">
        <f t="shared" si="348"/>
        <v/>
      </c>
    </row>
    <row r="2264" spans="1:34" ht="18" customHeight="1" x14ac:dyDescent="0.25">
      <c r="A2264" s="301" t="str">
        <f t="shared" si="350"/>
        <v/>
      </c>
      <c r="B2264" s="397"/>
      <c r="C2264" s="398"/>
      <c r="D2264" s="399"/>
      <c r="E2264" s="383" t="str">
        <f t="shared" si="346"/>
        <v>C</v>
      </c>
      <c r="F2264" s="383" t="str">
        <f t="shared" si="347"/>
        <v>C</v>
      </c>
      <c r="G2264" s="400"/>
      <c r="H2264" s="385" t="str">
        <f>IF(G2264="","",VLOOKUP(G2264,下拉数据源!J:K,2,0))</f>
        <v/>
      </c>
      <c r="I2264" s="385"/>
      <c r="J2264" s="385"/>
      <c r="K2264" s="386"/>
      <c r="L2264" s="401"/>
      <c r="M2264" s="384"/>
      <c r="N2264" s="384"/>
      <c r="O2264" s="384"/>
      <c r="P2264" s="386"/>
      <c r="Q2264" s="387"/>
      <c r="R2264" s="286"/>
      <c r="S2264" s="388">
        <f t="shared" si="351"/>
        <v>0</v>
      </c>
      <c r="T2264" s="389"/>
      <c r="U2264" s="389">
        <f t="shared" si="349"/>
        <v>0</v>
      </c>
      <c r="V2264" s="451"/>
      <c r="W2264" s="452"/>
      <c r="X2264" s="386"/>
      <c r="Y2264" s="390"/>
      <c r="Z2264" s="391"/>
      <c r="AA2264" s="392"/>
      <c r="AB2264" s="393"/>
      <c r="AC2264" s="394"/>
      <c r="AD2264" s="395">
        <f t="shared" si="352"/>
        <v>0</v>
      </c>
      <c r="AE2264" s="396">
        <f>IF(OR(G2264=账期!$A$18,G2264=账期!$A$20,G2264=账期!$A$22,G2264=账期!$A$24,G2264=账期!$A$25,G2264=账期!$A$27,G2264=账期!$A$26,G2264=账期!$A$28,G2264=账期!$A$30,G2264=账期!$A$32,G2264=账期!$A$34,G2264=账期!$A$35,G2264=账期!$A$37,G2264=账期!$A$39,G2264=账期!$A$40,G2264=账期!$A$41,G2264=账期!$A$42,G2264=账期!$A$43,G2264=账期!$A$44,G2264=账期!$A$45,G2264=账期!$A$46,G2264=账期!$A$48,G2264=账期!$A$50,G2264=账期!$A$51,G2264=账期!$A$52,G2264=账期!$A$53,G2264=账期!$A$54,G2264=账期!$A$56,G2264=账期!$A$57,G2264=账期!$A$58,G2264=账期!$A$59,G2264=账期!$A$60,G2264=账期!$A$61,G2264=账期!$A$62,G2264=账期!$A$63,G2264=账期!$A$64,G2264=账期!$A$66,G2264=账期!$A$67,G2264=账期!$A$68,G2264=账期!$A$70,G2264=账期!$A$71),30,IF(OR(G2264=账期!$A$74,G2264=账期!$A$77,G2264=账期!$A$76,G2264=账期!$A$79,G2264=账期!$A$80,G2264=账期!$A$81,G2264=账期!$A$83,G2264=账期!$A$85,G2264=账期!$A$87,G2264=账期!$A$89,G2264=账期!$A$91),60,IF(OR(G2264=账期!$A$93,G2264=账期!$A$94,G2264=账期!$A$95,G2264=账期!$A$96,G2264=账期!$A$98,G2264=账期!$A$99,G2264=账期!$A$101,G2264=账期!$A$102),90,0)))</f>
        <v>0</v>
      </c>
      <c r="AF2264" s="396"/>
      <c r="AG2264" s="384"/>
      <c r="AH2264" s="396" t="str">
        <f t="shared" si="348"/>
        <v/>
      </c>
    </row>
    <row r="2265" spans="1:34" ht="18" customHeight="1" x14ac:dyDescent="0.25">
      <c r="A2265" s="301" t="str">
        <f t="shared" si="350"/>
        <v/>
      </c>
      <c r="B2265" s="397"/>
      <c r="C2265" s="398"/>
      <c r="D2265" s="399"/>
      <c r="E2265" s="383" t="str">
        <f t="shared" si="346"/>
        <v>C</v>
      </c>
      <c r="F2265" s="383" t="str">
        <f t="shared" si="347"/>
        <v>C</v>
      </c>
      <c r="G2265" s="400"/>
      <c r="H2265" s="385" t="str">
        <f>IF(G2265="","",VLOOKUP(G2265,下拉数据源!J:K,2,0))</f>
        <v/>
      </c>
      <c r="I2265" s="385"/>
      <c r="J2265" s="385"/>
      <c r="K2265" s="386"/>
      <c r="L2265" s="401"/>
      <c r="M2265" s="384"/>
      <c r="N2265" s="384"/>
      <c r="O2265" s="384"/>
      <c r="P2265" s="386"/>
      <c r="Q2265" s="387"/>
      <c r="R2265" s="286"/>
      <c r="S2265" s="388">
        <f t="shared" si="351"/>
        <v>0</v>
      </c>
      <c r="T2265" s="389"/>
      <c r="U2265" s="389">
        <f t="shared" si="349"/>
        <v>0</v>
      </c>
      <c r="V2265" s="451"/>
      <c r="W2265" s="452"/>
      <c r="X2265" s="386"/>
      <c r="Y2265" s="390"/>
      <c r="Z2265" s="391"/>
      <c r="AA2265" s="392"/>
      <c r="AB2265" s="393"/>
      <c r="AC2265" s="394"/>
      <c r="AD2265" s="395">
        <f t="shared" si="352"/>
        <v>0</v>
      </c>
      <c r="AE2265" s="396">
        <f>IF(OR(G2265=账期!$A$18,G2265=账期!$A$20,G2265=账期!$A$22,G2265=账期!$A$24,G2265=账期!$A$25,G2265=账期!$A$27,G2265=账期!$A$26,G2265=账期!$A$28,G2265=账期!$A$30,G2265=账期!$A$32,G2265=账期!$A$34,G2265=账期!$A$35,G2265=账期!$A$37,G2265=账期!$A$39,G2265=账期!$A$40,G2265=账期!$A$41,G2265=账期!$A$42,G2265=账期!$A$43,G2265=账期!$A$44,G2265=账期!$A$45,G2265=账期!$A$46,G2265=账期!$A$48,G2265=账期!$A$50,G2265=账期!$A$51,G2265=账期!$A$52,G2265=账期!$A$53,G2265=账期!$A$54,G2265=账期!$A$56,G2265=账期!$A$57,G2265=账期!$A$58,G2265=账期!$A$59,G2265=账期!$A$60,G2265=账期!$A$61,G2265=账期!$A$62,G2265=账期!$A$63,G2265=账期!$A$64,G2265=账期!$A$66,G2265=账期!$A$67,G2265=账期!$A$68,G2265=账期!$A$70,G2265=账期!$A$71),30,IF(OR(G2265=账期!$A$74,G2265=账期!$A$77,G2265=账期!$A$76,G2265=账期!$A$79,G2265=账期!$A$80,G2265=账期!$A$81,G2265=账期!$A$83,G2265=账期!$A$85,G2265=账期!$A$87,G2265=账期!$A$89,G2265=账期!$A$91),60,IF(OR(G2265=账期!$A$93,G2265=账期!$A$94,G2265=账期!$A$95,G2265=账期!$A$96,G2265=账期!$A$98,G2265=账期!$A$99,G2265=账期!$A$101,G2265=账期!$A$102),90,0)))</f>
        <v>0</v>
      </c>
      <c r="AF2265" s="396"/>
      <c r="AG2265" s="384"/>
      <c r="AH2265" s="396" t="str">
        <f t="shared" si="348"/>
        <v/>
      </c>
    </row>
    <row r="2266" spans="1:34" ht="18" customHeight="1" x14ac:dyDescent="0.25">
      <c r="A2266" s="301" t="str">
        <f t="shared" si="350"/>
        <v/>
      </c>
      <c r="B2266" s="397"/>
      <c r="C2266" s="398"/>
      <c r="D2266" s="399"/>
      <c r="E2266" s="383" t="str">
        <f t="shared" si="346"/>
        <v>C</v>
      </c>
      <c r="F2266" s="383" t="str">
        <f t="shared" si="347"/>
        <v>C</v>
      </c>
      <c r="G2266" s="400"/>
      <c r="H2266" s="385" t="str">
        <f>IF(G2266="","",VLOOKUP(G2266,下拉数据源!J:K,2,0))</f>
        <v/>
      </c>
      <c r="I2266" s="385"/>
      <c r="J2266" s="385"/>
      <c r="K2266" s="386"/>
      <c r="L2266" s="401"/>
      <c r="M2266" s="384"/>
      <c r="N2266" s="384"/>
      <c r="O2266" s="384"/>
      <c r="P2266" s="386"/>
      <c r="Q2266" s="387"/>
      <c r="R2266" s="286"/>
      <c r="S2266" s="388">
        <f t="shared" si="351"/>
        <v>0</v>
      </c>
      <c r="T2266" s="389"/>
      <c r="U2266" s="389">
        <f t="shared" si="349"/>
        <v>0</v>
      </c>
      <c r="V2266" s="451"/>
      <c r="W2266" s="452"/>
      <c r="X2266" s="386"/>
      <c r="Y2266" s="390"/>
      <c r="Z2266" s="391"/>
      <c r="AA2266" s="392"/>
      <c r="AB2266" s="393"/>
      <c r="AC2266" s="394"/>
      <c r="AD2266" s="395">
        <f t="shared" si="352"/>
        <v>0</v>
      </c>
      <c r="AE2266" s="396">
        <f>IF(OR(G2266=账期!$A$18,G2266=账期!$A$20,G2266=账期!$A$22,G2266=账期!$A$24,G2266=账期!$A$25,G2266=账期!$A$27,G2266=账期!$A$26,G2266=账期!$A$28,G2266=账期!$A$30,G2266=账期!$A$32,G2266=账期!$A$34,G2266=账期!$A$35,G2266=账期!$A$37,G2266=账期!$A$39,G2266=账期!$A$40,G2266=账期!$A$41,G2266=账期!$A$42,G2266=账期!$A$43,G2266=账期!$A$44,G2266=账期!$A$45,G2266=账期!$A$46,G2266=账期!$A$48,G2266=账期!$A$50,G2266=账期!$A$51,G2266=账期!$A$52,G2266=账期!$A$53,G2266=账期!$A$54,G2266=账期!$A$56,G2266=账期!$A$57,G2266=账期!$A$58,G2266=账期!$A$59,G2266=账期!$A$60,G2266=账期!$A$61,G2266=账期!$A$62,G2266=账期!$A$63,G2266=账期!$A$64,G2266=账期!$A$66,G2266=账期!$A$67,G2266=账期!$A$68,G2266=账期!$A$70,G2266=账期!$A$71),30,IF(OR(G2266=账期!$A$74,G2266=账期!$A$77,G2266=账期!$A$76,G2266=账期!$A$79,G2266=账期!$A$80,G2266=账期!$A$81,G2266=账期!$A$83,G2266=账期!$A$85,G2266=账期!$A$87,G2266=账期!$A$89,G2266=账期!$A$91),60,IF(OR(G2266=账期!$A$93,G2266=账期!$A$94,G2266=账期!$A$95,G2266=账期!$A$96,G2266=账期!$A$98,G2266=账期!$A$99,G2266=账期!$A$101,G2266=账期!$A$102),90,0)))</f>
        <v>0</v>
      </c>
      <c r="AF2266" s="396"/>
      <c r="AG2266" s="384"/>
      <c r="AH2266" s="396" t="str">
        <f t="shared" si="348"/>
        <v/>
      </c>
    </row>
    <row r="2267" spans="1:34" ht="18" customHeight="1" x14ac:dyDescent="0.25">
      <c r="A2267" s="301" t="str">
        <f t="shared" si="350"/>
        <v/>
      </c>
      <c r="B2267" s="397"/>
      <c r="C2267" s="398"/>
      <c r="D2267" s="399"/>
      <c r="E2267" s="383" t="str">
        <f t="shared" si="346"/>
        <v>C</v>
      </c>
      <c r="F2267" s="383" t="str">
        <f t="shared" si="347"/>
        <v>C</v>
      </c>
      <c r="G2267" s="400"/>
      <c r="H2267" s="385" t="str">
        <f>IF(G2267="","",VLOOKUP(G2267,下拉数据源!J:K,2,0))</f>
        <v/>
      </c>
      <c r="I2267" s="385"/>
      <c r="J2267" s="385"/>
      <c r="K2267" s="386"/>
      <c r="L2267" s="401"/>
      <c r="M2267" s="384"/>
      <c r="N2267" s="384"/>
      <c r="O2267" s="384"/>
      <c r="P2267" s="386"/>
      <c r="Q2267" s="387"/>
      <c r="R2267" s="286"/>
      <c r="S2267" s="388">
        <f t="shared" si="351"/>
        <v>0</v>
      </c>
      <c r="T2267" s="389"/>
      <c r="U2267" s="389">
        <f t="shared" si="349"/>
        <v>0</v>
      </c>
      <c r="V2267" s="451"/>
      <c r="W2267" s="452"/>
      <c r="X2267" s="386"/>
      <c r="Y2267" s="390"/>
      <c r="Z2267" s="391"/>
      <c r="AA2267" s="392"/>
      <c r="AB2267" s="393"/>
      <c r="AC2267" s="394"/>
      <c r="AD2267" s="395">
        <f t="shared" si="352"/>
        <v>0</v>
      </c>
      <c r="AE2267" s="396">
        <f>IF(OR(G2267=账期!$A$18,G2267=账期!$A$20,G2267=账期!$A$22,G2267=账期!$A$24,G2267=账期!$A$25,G2267=账期!$A$27,G2267=账期!$A$26,G2267=账期!$A$28,G2267=账期!$A$30,G2267=账期!$A$32,G2267=账期!$A$34,G2267=账期!$A$35,G2267=账期!$A$37,G2267=账期!$A$39,G2267=账期!$A$40,G2267=账期!$A$41,G2267=账期!$A$42,G2267=账期!$A$43,G2267=账期!$A$44,G2267=账期!$A$45,G2267=账期!$A$46,G2267=账期!$A$48,G2267=账期!$A$50,G2267=账期!$A$51,G2267=账期!$A$52,G2267=账期!$A$53,G2267=账期!$A$54,G2267=账期!$A$56,G2267=账期!$A$57,G2267=账期!$A$58,G2267=账期!$A$59,G2267=账期!$A$60,G2267=账期!$A$61,G2267=账期!$A$62,G2267=账期!$A$63,G2267=账期!$A$64,G2267=账期!$A$66,G2267=账期!$A$67,G2267=账期!$A$68,G2267=账期!$A$70,G2267=账期!$A$71),30,IF(OR(G2267=账期!$A$74,G2267=账期!$A$77,G2267=账期!$A$76,G2267=账期!$A$79,G2267=账期!$A$80,G2267=账期!$A$81,G2267=账期!$A$83,G2267=账期!$A$85,G2267=账期!$A$87,G2267=账期!$A$89,G2267=账期!$A$91),60,IF(OR(G2267=账期!$A$93,G2267=账期!$A$94,G2267=账期!$A$95,G2267=账期!$A$96,G2267=账期!$A$98,G2267=账期!$A$99,G2267=账期!$A$101,G2267=账期!$A$102),90,0)))</f>
        <v>0</v>
      </c>
      <c r="AF2267" s="396"/>
      <c r="AG2267" s="384"/>
      <c r="AH2267" s="396" t="str">
        <f t="shared" si="348"/>
        <v/>
      </c>
    </row>
    <row r="2268" spans="1:34" ht="18" customHeight="1" x14ac:dyDescent="0.25">
      <c r="A2268" s="301" t="str">
        <f t="shared" si="350"/>
        <v/>
      </c>
      <c r="B2268" s="397"/>
      <c r="C2268" s="398"/>
      <c r="D2268" s="399"/>
      <c r="E2268" s="383" t="str">
        <f t="shared" si="346"/>
        <v>C</v>
      </c>
      <c r="F2268" s="383" t="str">
        <f t="shared" si="347"/>
        <v>C</v>
      </c>
      <c r="G2268" s="400"/>
      <c r="H2268" s="385" t="str">
        <f>IF(G2268="","",VLOOKUP(G2268,下拉数据源!J:K,2,0))</f>
        <v/>
      </c>
      <c r="I2268" s="385"/>
      <c r="J2268" s="385"/>
      <c r="K2268" s="386"/>
      <c r="L2268" s="401"/>
      <c r="M2268" s="384"/>
      <c r="N2268" s="384"/>
      <c r="O2268" s="384"/>
      <c r="P2268" s="386"/>
      <c r="Q2268" s="387"/>
      <c r="R2268" s="286"/>
      <c r="S2268" s="388">
        <f t="shared" si="351"/>
        <v>0</v>
      </c>
      <c r="T2268" s="389"/>
      <c r="U2268" s="389">
        <f t="shared" si="349"/>
        <v>0</v>
      </c>
      <c r="V2268" s="451"/>
      <c r="W2268" s="452"/>
      <c r="X2268" s="386"/>
      <c r="Y2268" s="390"/>
      <c r="Z2268" s="391"/>
      <c r="AA2268" s="392"/>
      <c r="AB2268" s="393"/>
      <c r="AC2268" s="394"/>
      <c r="AD2268" s="395">
        <f t="shared" si="352"/>
        <v>0</v>
      </c>
      <c r="AE2268" s="396">
        <f>IF(OR(G2268=账期!$A$18,G2268=账期!$A$20,G2268=账期!$A$22,G2268=账期!$A$24,G2268=账期!$A$25,G2268=账期!$A$27,G2268=账期!$A$26,G2268=账期!$A$28,G2268=账期!$A$30,G2268=账期!$A$32,G2268=账期!$A$34,G2268=账期!$A$35,G2268=账期!$A$37,G2268=账期!$A$39,G2268=账期!$A$40,G2268=账期!$A$41,G2268=账期!$A$42,G2268=账期!$A$43,G2268=账期!$A$44,G2268=账期!$A$45,G2268=账期!$A$46,G2268=账期!$A$48,G2268=账期!$A$50,G2268=账期!$A$51,G2268=账期!$A$52,G2268=账期!$A$53,G2268=账期!$A$54,G2268=账期!$A$56,G2268=账期!$A$57,G2268=账期!$A$58,G2268=账期!$A$59,G2268=账期!$A$60,G2268=账期!$A$61,G2268=账期!$A$62,G2268=账期!$A$63,G2268=账期!$A$64,G2268=账期!$A$66,G2268=账期!$A$67,G2268=账期!$A$68,G2268=账期!$A$70,G2268=账期!$A$71),30,IF(OR(G2268=账期!$A$74,G2268=账期!$A$77,G2268=账期!$A$76,G2268=账期!$A$79,G2268=账期!$A$80,G2268=账期!$A$81,G2268=账期!$A$83,G2268=账期!$A$85,G2268=账期!$A$87,G2268=账期!$A$89,G2268=账期!$A$91),60,IF(OR(G2268=账期!$A$93,G2268=账期!$A$94,G2268=账期!$A$95,G2268=账期!$A$96,G2268=账期!$A$98,G2268=账期!$A$99,G2268=账期!$A$101,G2268=账期!$A$102),90,0)))</f>
        <v>0</v>
      </c>
      <c r="AF2268" s="396"/>
      <c r="AG2268" s="384"/>
      <c r="AH2268" s="396" t="str">
        <f t="shared" si="348"/>
        <v/>
      </c>
    </row>
    <row r="2269" spans="1:34" ht="18" customHeight="1" x14ac:dyDescent="0.25">
      <c r="A2269" s="301" t="str">
        <f t="shared" si="350"/>
        <v/>
      </c>
      <c r="B2269" s="397"/>
      <c r="C2269" s="398"/>
      <c r="D2269" s="399"/>
      <c r="E2269" s="383" t="str">
        <f t="shared" ref="E2269:E2332" si="353">IF(OR(D2269="长飞",D2269="烽火",D2269="特发",D2269="富通",D2269="亨通",G2269="赣州金信诺",G2269="江苏永鼎",G2269="宏安集团"),"A",IF(OR(G2269="广意通讯",G2269="湖北楚天",G2269="宁波格亿达",G2269="通鼎互联",G2269="黄石昌达",G2269="江苏俊知",G2269="珠海汉胜",G2269="武汉电信"),"B","C"))</f>
        <v>C</v>
      </c>
      <c r="F2269" s="383" t="str">
        <f t="shared" ref="F2269:F2332" si="354">IF(OR(G2269="成都大唐",G2269="广东亨通",G2269="江苏亨通",G2269="兰州长飞",G2269="南京华信",G2269="汕头奥星",G2269="特发光网",G2269="武汉长飞",G2269="长春烽火",G2269="广意通讯",G2269="湖北楚天",G2269="宁波格亿达",G2269="通鼎互联",G2269="安徽汉唐",G2269="安徽宜德",G2269="安徽盈通",G2269="成都康宁",G2269="成都中飞",G2269="东莞光佳",G2269="东莞鸿鑫",G2269="烽火博鑫",G2269="佛山星蓝",G2269="广东金桥",G2269="广州联兴",G2269="贵州乾新",G2269="航天电工",G2269="合肥兴联",G2269="湖北宇洪",G2269="江苏奥通",G2269="江苏中远",G2269="宁波辰飞",G2269="宁波汉生",G2269="宁波宇欣",G2269="山东太平洋",G2269="山东特发",G2269="山东永通",G2269="上海朗闻",G2269="上海翼波",G2269="四川天邑",G2269="四川旭泰",G2269="武汉瑞联",G2269="武汉同至",G2269="西安西古",G2269="西安鑫华通",G2269="武汉驿路通",G2269="长光通信",G2269="中电八所",G2269="中电光达",G2269="中利集团",G2269="重庆特发",G2269="舟山安格",G2269="珠海邗秦"),"A",IF(OR(G2269="富通天津",G2269="赣州金信诺",G2269="江苏永鼎",G2269="上海长飞",G2269="特发股份",G2269="武汉烽火",G2269="西安烽火",G2269="长飞中利",G2269="江苏中天",G2269="江西联创",G2269="宁波盈谷",G2269="黄石昌达",G2269="四川长飞"),"B","C"))</f>
        <v>C</v>
      </c>
      <c r="G2269" s="400"/>
      <c r="H2269" s="385" t="str">
        <f>IF(G2269="","",VLOOKUP(G2269,下拉数据源!J:K,2,0))</f>
        <v/>
      </c>
      <c r="I2269" s="385"/>
      <c r="J2269" s="385"/>
      <c r="K2269" s="386"/>
      <c r="L2269" s="401"/>
      <c r="M2269" s="384"/>
      <c r="N2269" s="384"/>
      <c r="O2269" s="384"/>
      <c r="P2269" s="386"/>
      <c r="Q2269" s="387"/>
      <c r="R2269" s="286"/>
      <c r="S2269" s="388">
        <f t="shared" si="351"/>
        <v>0</v>
      </c>
      <c r="T2269" s="389"/>
      <c r="U2269" s="389">
        <f t="shared" si="349"/>
        <v>0</v>
      </c>
      <c r="V2269" s="451"/>
      <c r="W2269" s="452"/>
      <c r="X2269" s="386"/>
      <c r="Y2269" s="390"/>
      <c r="Z2269" s="391"/>
      <c r="AA2269" s="392"/>
      <c r="AB2269" s="393"/>
      <c r="AC2269" s="394"/>
      <c r="AD2269" s="395">
        <f t="shared" si="352"/>
        <v>0</v>
      </c>
      <c r="AE2269" s="396">
        <f>IF(OR(G2269=账期!$A$18,G2269=账期!$A$20,G2269=账期!$A$22,G2269=账期!$A$24,G2269=账期!$A$25,G2269=账期!$A$27,G2269=账期!$A$26,G2269=账期!$A$28,G2269=账期!$A$30,G2269=账期!$A$32,G2269=账期!$A$34,G2269=账期!$A$35,G2269=账期!$A$37,G2269=账期!$A$39,G2269=账期!$A$40,G2269=账期!$A$41,G2269=账期!$A$42,G2269=账期!$A$43,G2269=账期!$A$44,G2269=账期!$A$45,G2269=账期!$A$46,G2269=账期!$A$48,G2269=账期!$A$50,G2269=账期!$A$51,G2269=账期!$A$52,G2269=账期!$A$53,G2269=账期!$A$54,G2269=账期!$A$56,G2269=账期!$A$57,G2269=账期!$A$58,G2269=账期!$A$59,G2269=账期!$A$60,G2269=账期!$A$61,G2269=账期!$A$62,G2269=账期!$A$63,G2269=账期!$A$64,G2269=账期!$A$66,G2269=账期!$A$67,G2269=账期!$A$68,G2269=账期!$A$70,G2269=账期!$A$71),30,IF(OR(G2269=账期!$A$74,G2269=账期!$A$77,G2269=账期!$A$76,G2269=账期!$A$79,G2269=账期!$A$80,G2269=账期!$A$81,G2269=账期!$A$83,G2269=账期!$A$85,G2269=账期!$A$87,G2269=账期!$A$89,G2269=账期!$A$91),60,IF(OR(G2269=账期!$A$93,G2269=账期!$A$94,G2269=账期!$A$95,G2269=账期!$A$96,G2269=账期!$A$98,G2269=账期!$A$99,G2269=账期!$A$101,G2269=账期!$A$102),90,0)))</f>
        <v>0</v>
      </c>
      <c r="AF2269" s="396"/>
      <c r="AG2269" s="384"/>
      <c r="AH2269" s="396" t="str">
        <f t="shared" si="348"/>
        <v/>
      </c>
    </row>
    <row r="2270" spans="1:34" ht="18" customHeight="1" x14ac:dyDescent="0.25">
      <c r="A2270" s="301" t="str">
        <f t="shared" si="350"/>
        <v/>
      </c>
      <c r="B2270" s="397"/>
      <c r="C2270" s="398"/>
      <c r="D2270" s="399"/>
      <c r="E2270" s="383" t="str">
        <f t="shared" si="353"/>
        <v>C</v>
      </c>
      <c r="F2270" s="383" t="str">
        <f t="shared" si="354"/>
        <v>C</v>
      </c>
      <c r="G2270" s="400"/>
      <c r="H2270" s="385" t="str">
        <f>IF(G2270="","",VLOOKUP(G2270,下拉数据源!J:K,2,0))</f>
        <v/>
      </c>
      <c r="I2270" s="385"/>
      <c r="J2270" s="385"/>
      <c r="K2270" s="386"/>
      <c r="L2270" s="401"/>
      <c r="M2270" s="384"/>
      <c r="N2270" s="384"/>
      <c r="O2270" s="384"/>
      <c r="P2270" s="386"/>
      <c r="Q2270" s="387"/>
      <c r="R2270" s="286"/>
      <c r="S2270" s="388">
        <f t="shared" si="351"/>
        <v>0</v>
      </c>
      <c r="T2270" s="389"/>
      <c r="U2270" s="389">
        <f t="shared" si="349"/>
        <v>0</v>
      </c>
      <c r="V2270" s="451"/>
      <c r="W2270" s="452"/>
      <c r="X2270" s="386"/>
      <c r="Y2270" s="390"/>
      <c r="Z2270" s="391"/>
      <c r="AA2270" s="392"/>
      <c r="AB2270" s="393"/>
      <c r="AC2270" s="394"/>
      <c r="AD2270" s="395">
        <f t="shared" si="352"/>
        <v>0</v>
      </c>
      <c r="AE2270" s="396">
        <f>IF(OR(G2270=账期!$A$18,G2270=账期!$A$20,G2270=账期!$A$22,G2270=账期!$A$24,G2270=账期!$A$25,G2270=账期!$A$27,G2270=账期!$A$26,G2270=账期!$A$28,G2270=账期!$A$30,G2270=账期!$A$32,G2270=账期!$A$34,G2270=账期!$A$35,G2270=账期!$A$37,G2270=账期!$A$39,G2270=账期!$A$40,G2270=账期!$A$41,G2270=账期!$A$42,G2270=账期!$A$43,G2270=账期!$A$44,G2270=账期!$A$45,G2270=账期!$A$46,G2270=账期!$A$48,G2270=账期!$A$50,G2270=账期!$A$51,G2270=账期!$A$52,G2270=账期!$A$53,G2270=账期!$A$54,G2270=账期!$A$56,G2270=账期!$A$57,G2270=账期!$A$58,G2270=账期!$A$59,G2270=账期!$A$60,G2270=账期!$A$61,G2270=账期!$A$62,G2270=账期!$A$63,G2270=账期!$A$64,G2270=账期!$A$66,G2270=账期!$A$67,G2270=账期!$A$68,G2270=账期!$A$70,G2270=账期!$A$71),30,IF(OR(G2270=账期!$A$74,G2270=账期!$A$77,G2270=账期!$A$76,G2270=账期!$A$79,G2270=账期!$A$80,G2270=账期!$A$81,G2270=账期!$A$83,G2270=账期!$A$85,G2270=账期!$A$87,G2270=账期!$A$89,G2270=账期!$A$91),60,IF(OR(G2270=账期!$A$93,G2270=账期!$A$94,G2270=账期!$A$95,G2270=账期!$A$96,G2270=账期!$A$98,G2270=账期!$A$99,G2270=账期!$A$101,G2270=账期!$A$102),90,0)))</f>
        <v>0</v>
      </c>
      <c r="AF2270" s="396"/>
      <c r="AG2270" s="384"/>
      <c r="AH2270" s="396" t="str">
        <f t="shared" si="348"/>
        <v/>
      </c>
    </row>
    <row r="2271" spans="1:34" ht="18" customHeight="1" x14ac:dyDescent="0.25">
      <c r="A2271" s="301" t="str">
        <f t="shared" si="350"/>
        <v/>
      </c>
      <c r="B2271" s="397"/>
      <c r="C2271" s="398"/>
      <c r="D2271" s="399"/>
      <c r="E2271" s="383" t="str">
        <f t="shared" si="353"/>
        <v>C</v>
      </c>
      <c r="F2271" s="383" t="str">
        <f t="shared" si="354"/>
        <v>C</v>
      </c>
      <c r="G2271" s="400"/>
      <c r="H2271" s="385" t="str">
        <f>IF(G2271="","",VLOOKUP(G2271,下拉数据源!J:K,2,0))</f>
        <v/>
      </c>
      <c r="I2271" s="385"/>
      <c r="J2271" s="385"/>
      <c r="K2271" s="386"/>
      <c r="L2271" s="401"/>
      <c r="M2271" s="384"/>
      <c r="N2271" s="384"/>
      <c r="O2271" s="384"/>
      <c r="P2271" s="386"/>
      <c r="Q2271" s="387"/>
      <c r="R2271" s="286"/>
      <c r="S2271" s="388">
        <f t="shared" si="351"/>
        <v>0</v>
      </c>
      <c r="T2271" s="389"/>
      <c r="U2271" s="389">
        <f t="shared" si="349"/>
        <v>0</v>
      </c>
      <c r="V2271" s="451"/>
      <c r="W2271" s="452"/>
      <c r="X2271" s="386"/>
      <c r="Y2271" s="390"/>
      <c r="Z2271" s="391"/>
      <c r="AA2271" s="392"/>
      <c r="AB2271" s="393"/>
      <c r="AC2271" s="394"/>
      <c r="AD2271" s="395">
        <f t="shared" si="352"/>
        <v>0</v>
      </c>
      <c r="AE2271" s="396">
        <f>IF(OR(G2271=账期!$A$18,G2271=账期!$A$20,G2271=账期!$A$22,G2271=账期!$A$24,G2271=账期!$A$25,G2271=账期!$A$27,G2271=账期!$A$26,G2271=账期!$A$28,G2271=账期!$A$30,G2271=账期!$A$32,G2271=账期!$A$34,G2271=账期!$A$35,G2271=账期!$A$37,G2271=账期!$A$39,G2271=账期!$A$40,G2271=账期!$A$41,G2271=账期!$A$42,G2271=账期!$A$43,G2271=账期!$A$44,G2271=账期!$A$45,G2271=账期!$A$46,G2271=账期!$A$48,G2271=账期!$A$50,G2271=账期!$A$51,G2271=账期!$A$52,G2271=账期!$A$53,G2271=账期!$A$54,G2271=账期!$A$56,G2271=账期!$A$57,G2271=账期!$A$58,G2271=账期!$A$59,G2271=账期!$A$60,G2271=账期!$A$61,G2271=账期!$A$62,G2271=账期!$A$63,G2271=账期!$A$64,G2271=账期!$A$66,G2271=账期!$A$67,G2271=账期!$A$68,G2271=账期!$A$70,G2271=账期!$A$71),30,IF(OR(G2271=账期!$A$74,G2271=账期!$A$77,G2271=账期!$A$76,G2271=账期!$A$79,G2271=账期!$A$80,G2271=账期!$A$81,G2271=账期!$A$83,G2271=账期!$A$85,G2271=账期!$A$87,G2271=账期!$A$89,G2271=账期!$A$91),60,IF(OR(G2271=账期!$A$93,G2271=账期!$A$94,G2271=账期!$A$95,G2271=账期!$A$96,G2271=账期!$A$98,G2271=账期!$A$99,G2271=账期!$A$101,G2271=账期!$A$102),90,0)))</f>
        <v>0</v>
      </c>
      <c r="AF2271" s="396"/>
      <c r="AG2271" s="384"/>
      <c r="AH2271" s="396" t="str">
        <f t="shared" si="348"/>
        <v/>
      </c>
    </row>
    <row r="2272" spans="1:34" ht="18" customHeight="1" x14ac:dyDescent="0.25">
      <c r="A2272" s="301" t="str">
        <f t="shared" si="350"/>
        <v/>
      </c>
      <c r="B2272" s="397"/>
      <c r="C2272" s="398"/>
      <c r="D2272" s="399"/>
      <c r="E2272" s="383" t="str">
        <f t="shared" si="353"/>
        <v>C</v>
      </c>
      <c r="F2272" s="383" t="str">
        <f t="shared" si="354"/>
        <v>C</v>
      </c>
      <c r="G2272" s="400"/>
      <c r="H2272" s="385" t="str">
        <f>IF(G2272="","",VLOOKUP(G2272,下拉数据源!J:K,2,0))</f>
        <v/>
      </c>
      <c r="I2272" s="385"/>
      <c r="J2272" s="385"/>
      <c r="K2272" s="386"/>
      <c r="L2272" s="401"/>
      <c r="M2272" s="384"/>
      <c r="N2272" s="384"/>
      <c r="O2272" s="384"/>
      <c r="P2272" s="386"/>
      <c r="Q2272" s="387"/>
      <c r="R2272" s="286"/>
      <c r="S2272" s="388">
        <f t="shared" si="351"/>
        <v>0</v>
      </c>
      <c r="T2272" s="389"/>
      <c r="U2272" s="389">
        <f t="shared" si="349"/>
        <v>0</v>
      </c>
      <c r="V2272" s="451"/>
      <c r="W2272" s="452"/>
      <c r="X2272" s="386"/>
      <c r="Y2272" s="390"/>
      <c r="Z2272" s="391"/>
      <c r="AA2272" s="392"/>
      <c r="AB2272" s="393"/>
      <c r="AC2272" s="394"/>
      <c r="AD2272" s="395">
        <f t="shared" si="352"/>
        <v>0</v>
      </c>
      <c r="AE2272" s="396">
        <f>IF(OR(G2272=账期!$A$18,G2272=账期!$A$20,G2272=账期!$A$22,G2272=账期!$A$24,G2272=账期!$A$25,G2272=账期!$A$27,G2272=账期!$A$26,G2272=账期!$A$28,G2272=账期!$A$30,G2272=账期!$A$32,G2272=账期!$A$34,G2272=账期!$A$35,G2272=账期!$A$37,G2272=账期!$A$39,G2272=账期!$A$40,G2272=账期!$A$41,G2272=账期!$A$42,G2272=账期!$A$43,G2272=账期!$A$44,G2272=账期!$A$45,G2272=账期!$A$46,G2272=账期!$A$48,G2272=账期!$A$50,G2272=账期!$A$51,G2272=账期!$A$52,G2272=账期!$A$53,G2272=账期!$A$54,G2272=账期!$A$56,G2272=账期!$A$57,G2272=账期!$A$58,G2272=账期!$A$59,G2272=账期!$A$60,G2272=账期!$A$61,G2272=账期!$A$62,G2272=账期!$A$63,G2272=账期!$A$64,G2272=账期!$A$66,G2272=账期!$A$67,G2272=账期!$A$68,G2272=账期!$A$70,G2272=账期!$A$71),30,IF(OR(G2272=账期!$A$74,G2272=账期!$A$77,G2272=账期!$A$76,G2272=账期!$A$79,G2272=账期!$A$80,G2272=账期!$A$81,G2272=账期!$A$83,G2272=账期!$A$85,G2272=账期!$A$87,G2272=账期!$A$89,G2272=账期!$A$91),60,IF(OR(G2272=账期!$A$93,G2272=账期!$A$94,G2272=账期!$A$95,G2272=账期!$A$96,G2272=账期!$A$98,G2272=账期!$A$99,G2272=账期!$A$101,G2272=账期!$A$102),90,0)))</f>
        <v>0</v>
      </c>
      <c r="AF2272" s="396"/>
      <c r="AG2272" s="384"/>
      <c r="AH2272" s="396" t="str">
        <f t="shared" si="348"/>
        <v/>
      </c>
    </row>
    <row r="2273" spans="1:34" ht="18" customHeight="1" x14ac:dyDescent="0.25">
      <c r="A2273" s="301" t="str">
        <f t="shared" si="350"/>
        <v/>
      </c>
      <c r="B2273" s="397"/>
      <c r="C2273" s="398"/>
      <c r="D2273" s="399"/>
      <c r="E2273" s="383" t="str">
        <f t="shared" si="353"/>
        <v>C</v>
      </c>
      <c r="F2273" s="383" t="str">
        <f t="shared" si="354"/>
        <v>C</v>
      </c>
      <c r="G2273" s="400"/>
      <c r="H2273" s="385" t="str">
        <f>IF(G2273="","",VLOOKUP(G2273,下拉数据源!J:K,2,0))</f>
        <v/>
      </c>
      <c r="I2273" s="385"/>
      <c r="J2273" s="385"/>
      <c r="K2273" s="386"/>
      <c r="L2273" s="401"/>
      <c r="M2273" s="384"/>
      <c r="N2273" s="384"/>
      <c r="O2273" s="384"/>
      <c r="P2273" s="386"/>
      <c r="Q2273" s="387"/>
      <c r="R2273" s="286"/>
      <c r="S2273" s="388">
        <f t="shared" si="351"/>
        <v>0</v>
      </c>
      <c r="T2273" s="389"/>
      <c r="U2273" s="389">
        <f t="shared" si="349"/>
        <v>0</v>
      </c>
      <c r="V2273" s="451"/>
      <c r="W2273" s="452"/>
      <c r="X2273" s="386"/>
      <c r="Y2273" s="390"/>
      <c r="Z2273" s="391"/>
      <c r="AA2273" s="392"/>
      <c r="AB2273" s="393"/>
      <c r="AC2273" s="394"/>
      <c r="AD2273" s="395">
        <f t="shared" si="352"/>
        <v>0</v>
      </c>
      <c r="AE2273" s="396">
        <f>IF(OR(G2273=账期!$A$18,G2273=账期!$A$20,G2273=账期!$A$22,G2273=账期!$A$24,G2273=账期!$A$25,G2273=账期!$A$27,G2273=账期!$A$26,G2273=账期!$A$28,G2273=账期!$A$30,G2273=账期!$A$32,G2273=账期!$A$34,G2273=账期!$A$35,G2273=账期!$A$37,G2273=账期!$A$39,G2273=账期!$A$40,G2273=账期!$A$41,G2273=账期!$A$42,G2273=账期!$A$43,G2273=账期!$A$44,G2273=账期!$A$45,G2273=账期!$A$46,G2273=账期!$A$48,G2273=账期!$A$50,G2273=账期!$A$51,G2273=账期!$A$52,G2273=账期!$A$53,G2273=账期!$A$54,G2273=账期!$A$56,G2273=账期!$A$57,G2273=账期!$A$58,G2273=账期!$A$59,G2273=账期!$A$60,G2273=账期!$A$61,G2273=账期!$A$62,G2273=账期!$A$63,G2273=账期!$A$64,G2273=账期!$A$66,G2273=账期!$A$67,G2273=账期!$A$68,G2273=账期!$A$70,G2273=账期!$A$71),30,IF(OR(G2273=账期!$A$74,G2273=账期!$A$77,G2273=账期!$A$76,G2273=账期!$A$79,G2273=账期!$A$80,G2273=账期!$A$81,G2273=账期!$A$83,G2273=账期!$A$85,G2273=账期!$A$87,G2273=账期!$A$89,G2273=账期!$A$91),60,IF(OR(G2273=账期!$A$93,G2273=账期!$A$94,G2273=账期!$A$95,G2273=账期!$A$96,G2273=账期!$A$98,G2273=账期!$A$99,G2273=账期!$A$101,G2273=账期!$A$102),90,0)))</f>
        <v>0</v>
      </c>
      <c r="AF2273" s="396"/>
      <c r="AG2273" s="384"/>
      <c r="AH2273" s="396" t="str">
        <f t="shared" si="348"/>
        <v/>
      </c>
    </row>
    <row r="2274" spans="1:34" ht="18" customHeight="1" x14ac:dyDescent="0.25">
      <c r="A2274" s="301" t="str">
        <f t="shared" si="350"/>
        <v/>
      </c>
      <c r="B2274" s="397"/>
      <c r="C2274" s="398"/>
      <c r="D2274" s="399"/>
      <c r="E2274" s="383" t="str">
        <f t="shared" si="353"/>
        <v>C</v>
      </c>
      <c r="F2274" s="383" t="str">
        <f t="shared" si="354"/>
        <v>C</v>
      </c>
      <c r="G2274" s="400"/>
      <c r="H2274" s="385" t="str">
        <f>IF(G2274="","",VLOOKUP(G2274,下拉数据源!J:K,2,0))</f>
        <v/>
      </c>
      <c r="I2274" s="385"/>
      <c r="J2274" s="385"/>
      <c r="K2274" s="386"/>
      <c r="L2274" s="401"/>
      <c r="M2274" s="384"/>
      <c r="N2274" s="384"/>
      <c r="O2274" s="384"/>
      <c r="P2274" s="386"/>
      <c r="Q2274" s="387"/>
      <c r="R2274" s="286"/>
      <c r="S2274" s="388">
        <f t="shared" si="351"/>
        <v>0</v>
      </c>
      <c r="T2274" s="389"/>
      <c r="U2274" s="389">
        <f t="shared" si="349"/>
        <v>0</v>
      </c>
      <c r="V2274" s="451"/>
      <c r="W2274" s="452"/>
      <c r="X2274" s="386"/>
      <c r="Y2274" s="390"/>
      <c r="Z2274" s="391"/>
      <c r="AA2274" s="392"/>
      <c r="AB2274" s="393"/>
      <c r="AC2274" s="394"/>
      <c r="AD2274" s="395">
        <f t="shared" si="352"/>
        <v>0</v>
      </c>
      <c r="AE2274" s="396">
        <f>IF(OR(G2274=账期!$A$18,G2274=账期!$A$20,G2274=账期!$A$22,G2274=账期!$A$24,G2274=账期!$A$25,G2274=账期!$A$27,G2274=账期!$A$26,G2274=账期!$A$28,G2274=账期!$A$30,G2274=账期!$A$32,G2274=账期!$A$34,G2274=账期!$A$35,G2274=账期!$A$37,G2274=账期!$A$39,G2274=账期!$A$40,G2274=账期!$A$41,G2274=账期!$A$42,G2274=账期!$A$43,G2274=账期!$A$44,G2274=账期!$A$45,G2274=账期!$A$46,G2274=账期!$A$48,G2274=账期!$A$50,G2274=账期!$A$51,G2274=账期!$A$52,G2274=账期!$A$53,G2274=账期!$A$54,G2274=账期!$A$56,G2274=账期!$A$57,G2274=账期!$A$58,G2274=账期!$A$59,G2274=账期!$A$60,G2274=账期!$A$61,G2274=账期!$A$62,G2274=账期!$A$63,G2274=账期!$A$64,G2274=账期!$A$66,G2274=账期!$A$67,G2274=账期!$A$68,G2274=账期!$A$70,G2274=账期!$A$71),30,IF(OR(G2274=账期!$A$74,G2274=账期!$A$77,G2274=账期!$A$76,G2274=账期!$A$79,G2274=账期!$A$80,G2274=账期!$A$81,G2274=账期!$A$83,G2274=账期!$A$85,G2274=账期!$A$87,G2274=账期!$A$89,G2274=账期!$A$91),60,IF(OR(G2274=账期!$A$93,G2274=账期!$A$94,G2274=账期!$A$95,G2274=账期!$A$96,G2274=账期!$A$98,G2274=账期!$A$99,G2274=账期!$A$101,G2274=账期!$A$102),90,0)))</f>
        <v>0</v>
      </c>
      <c r="AF2274" s="396"/>
      <c r="AG2274" s="384"/>
      <c r="AH2274" s="396" t="str">
        <f t="shared" si="348"/>
        <v/>
      </c>
    </row>
    <row r="2275" spans="1:34" ht="18" customHeight="1" x14ac:dyDescent="0.25">
      <c r="A2275" s="301" t="str">
        <f t="shared" si="350"/>
        <v/>
      </c>
      <c r="B2275" s="397"/>
      <c r="C2275" s="398"/>
      <c r="D2275" s="399"/>
      <c r="E2275" s="383" t="str">
        <f t="shared" si="353"/>
        <v>C</v>
      </c>
      <c r="F2275" s="383" t="str">
        <f t="shared" si="354"/>
        <v>C</v>
      </c>
      <c r="G2275" s="400"/>
      <c r="H2275" s="385" t="str">
        <f>IF(G2275="","",VLOOKUP(G2275,下拉数据源!J:K,2,0))</f>
        <v/>
      </c>
      <c r="I2275" s="385"/>
      <c r="J2275" s="385"/>
      <c r="K2275" s="386"/>
      <c r="L2275" s="401"/>
      <c r="M2275" s="384"/>
      <c r="N2275" s="384"/>
      <c r="O2275" s="384"/>
      <c r="P2275" s="386"/>
      <c r="Q2275" s="387"/>
      <c r="R2275" s="286"/>
      <c r="S2275" s="388">
        <f t="shared" si="351"/>
        <v>0</v>
      </c>
      <c r="T2275" s="389"/>
      <c r="U2275" s="389">
        <f t="shared" si="349"/>
        <v>0</v>
      </c>
      <c r="V2275" s="451"/>
      <c r="W2275" s="452"/>
      <c r="X2275" s="386"/>
      <c r="Y2275" s="390"/>
      <c r="Z2275" s="391"/>
      <c r="AA2275" s="392"/>
      <c r="AB2275" s="393"/>
      <c r="AC2275" s="394"/>
      <c r="AD2275" s="395">
        <f t="shared" si="352"/>
        <v>0</v>
      </c>
      <c r="AE2275" s="396">
        <f>IF(OR(G2275=账期!$A$18,G2275=账期!$A$20,G2275=账期!$A$22,G2275=账期!$A$24,G2275=账期!$A$25,G2275=账期!$A$27,G2275=账期!$A$26,G2275=账期!$A$28,G2275=账期!$A$30,G2275=账期!$A$32,G2275=账期!$A$34,G2275=账期!$A$35,G2275=账期!$A$37,G2275=账期!$A$39,G2275=账期!$A$40,G2275=账期!$A$41,G2275=账期!$A$42,G2275=账期!$A$43,G2275=账期!$A$44,G2275=账期!$A$45,G2275=账期!$A$46,G2275=账期!$A$48,G2275=账期!$A$50,G2275=账期!$A$51,G2275=账期!$A$52,G2275=账期!$A$53,G2275=账期!$A$54,G2275=账期!$A$56,G2275=账期!$A$57,G2275=账期!$A$58,G2275=账期!$A$59,G2275=账期!$A$60,G2275=账期!$A$61,G2275=账期!$A$62,G2275=账期!$A$63,G2275=账期!$A$64,G2275=账期!$A$66,G2275=账期!$A$67,G2275=账期!$A$68,G2275=账期!$A$70,G2275=账期!$A$71),30,IF(OR(G2275=账期!$A$74,G2275=账期!$A$77,G2275=账期!$A$76,G2275=账期!$A$79,G2275=账期!$A$80,G2275=账期!$A$81,G2275=账期!$A$83,G2275=账期!$A$85,G2275=账期!$A$87,G2275=账期!$A$89,G2275=账期!$A$91),60,IF(OR(G2275=账期!$A$93,G2275=账期!$A$94,G2275=账期!$A$95,G2275=账期!$A$96,G2275=账期!$A$98,G2275=账期!$A$99,G2275=账期!$A$101,G2275=账期!$A$102),90,0)))</f>
        <v>0</v>
      </c>
      <c r="AF2275" s="396"/>
      <c r="AG2275" s="384"/>
      <c r="AH2275" s="396" t="str">
        <f t="shared" si="348"/>
        <v/>
      </c>
    </row>
    <row r="2276" spans="1:34" ht="18" customHeight="1" x14ac:dyDescent="0.25">
      <c r="A2276" s="301" t="str">
        <f t="shared" si="350"/>
        <v/>
      </c>
      <c r="B2276" s="397"/>
      <c r="C2276" s="398"/>
      <c r="D2276" s="399"/>
      <c r="E2276" s="383" t="str">
        <f t="shared" si="353"/>
        <v>C</v>
      </c>
      <c r="F2276" s="383" t="str">
        <f t="shared" si="354"/>
        <v>C</v>
      </c>
      <c r="G2276" s="400"/>
      <c r="H2276" s="385" t="str">
        <f>IF(G2276="","",VLOOKUP(G2276,下拉数据源!J:K,2,0))</f>
        <v/>
      </c>
      <c r="I2276" s="385"/>
      <c r="J2276" s="385"/>
      <c r="K2276" s="386"/>
      <c r="L2276" s="401"/>
      <c r="M2276" s="384"/>
      <c r="N2276" s="384"/>
      <c r="O2276" s="384"/>
      <c r="P2276" s="386"/>
      <c r="Q2276" s="387"/>
      <c r="R2276" s="286"/>
      <c r="S2276" s="388">
        <f t="shared" si="351"/>
        <v>0</v>
      </c>
      <c r="T2276" s="389"/>
      <c r="U2276" s="389">
        <f t="shared" si="349"/>
        <v>0</v>
      </c>
      <c r="V2276" s="451"/>
      <c r="W2276" s="452"/>
      <c r="X2276" s="386"/>
      <c r="Y2276" s="390"/>
      <c r="Z2276" s="391"/>
      <c r="AA2276" s="392"/>
      <c r="AB2276" s="393"/>
      <c r="AC2276" s="394"/>
      <c r="AD2276" s="395">
        <f t="shared" si="352"/>
        <v>0</v>
      </c>
      <c r="AE2276" s="396">
        <f>IF(OR(G2276=账期!$A$18,G2276=账期!$A$20,G2276=账期!$A$22,G2276=账期!$A$24,G2276=账期!$A$25,G2276=账期!$A$27,G2276=账期!$A$26,G2276=账期!$A$28,G2276=账期!$A$30,G2276=账期!$A$32,G2276=账期!$A$34,G2276=账期!$A$35,G2276=账期!$A$37,G2276=账期!$A$39,G2276=账期!$A$40,G2276=账期!$A$41,G2276=账期!$A$42,G2276=账期!$A$43,G2276=账期!$A$44,G2276=账期!$A$45,G2276=账期!$A$46,G2276=账期!$A$48,G2276=账期!$A$50,G2276=账期!$A$51,G2276=账期!$A$52,G2276=账期!$A$53,G2276=账期!$A$54,G2276=账期!$A$56,G2276=账期!$A$57,G2276=账期!$A$58,G2276=账期!$A$59,G2276=账期!$A$60,G2276=账期!$A$61,G2276=账期!$A$62,G2276=账期!$A$63,G2276=账期!$A$64,G2276=账期!$A$66,G2276=账期!$A$67,G2276=账期!$A$68,G2276=账期!$A$70,G2276=账期!$A$71),30,IF(OR(G2276=账期!$A$74,G2276=账期!$A$77,G2276=账期!$A$76,G2276=账期!$A$79,G2276=账期!$A$80,G2276=账期!$A$81,G2276=账期!$A$83,G2276=账期!$A$85,G2276=账期!$A$87,G2276=账期!$A$89,G2276=账期!$A$91),60,IF(OR(G2276=账期!$A$93,G2276=账期!$A$94,G2276=账期!$A$95,G2276=账期!$A$96,G2276=账期!$A$98,G2276=账期!$A$99,G2276=账期!$A$101,G2276=账期!$A$102),90,0)))</f>
        <v>0</v>
      </c>
      <c r="AF2276" s="396"/>
      <c r="AG2276" s="384"/>
      <c r="AH2276" s="396" t="str">
        <f t="shared" si="348"/>
        <v/>
      </c>
    </row>
    <row r="2277" spans="1:34" ht="18" customHeight="1" x14ac:dyDescent="0.25">
      <c r="A2277" s="301" t="str">
        <f t="shared" si="350"/>
        <v/>
      </c>
      <c r="B2277" s="397"/>
      <c r="C2277" s="398"/>
      <c r="D2277" s="399"/>
      <c r="E2277" s="383" t="str">
        <f t="shared" si="353"/>
        <v>C</v>
      </c>
      <c r="F2277" s="383" t="str">
        <f t="shared" si="354"/>
        <v>C</v>
      </c>
      <c r="G2277" s="400"/>
      <c r="H2277" s="385" t="str">
        <f>IF(G2277="","",VLOOKUP(G2277,下拉数据源!J:K,2,0))</f>
        <v/>
      </c>
      <c r="I2277" s="385"/>
      <c r="J2277" s="385"/>
      <c r="K2277" s="386"/>
      <c r="L2277" s="401"/>
      <c r="M2277" s="384"/>
      <c r="N2277" s="384"/>
      <c r="O2277" s="384"/>
      <c r="P2277" s="386"/>
      <c r="Q2277" s="387"/>
      <c r="R2277" s="286"/>
      <c r="S2277" s="388">
        <f t="shared" si="351"/>
        <v>0</v>
      </c>
      <c r="T2277" s="389"/>
      <c r="U2277" s="389">
        <f t="shared" si="349"/>
        <v>0</v>
      </c>
      <c r="V2277" s="451"/>
      <c r="W2277" s="452"/>
      <c r="X2277" s="386"/>
      <c r="Y2277" s="390"/>
      <c r="Z2277" s="391"/>
      <c r="AA2277" s="392"/>
      <c r="AB2277" s="393"/>
      <c r="AC2277" s="394"/>
      <c r="AD2277" s="395">
        <f t="shared" si="352"/>
        <v>0</v>
      </c>
      <c r="AE2277" s="396">
        <f>IF(OR(G2277=账期!$A$18,G2277=账期!$A$20,G2277=账期!$A$22,G2277=账期!$A$24,G2277=账期!$A$25,G2277=账期!$A$27,G2277=账期!$A$26,G2277=账期!$A$28,G2277=账期!$A$30,G2277=账期!$A$32,G2277=账期!$A$34,G2277=账期!$A$35,G2277=账期!$A$37,G2277=账期!$A$39,G2277=账期!$A$40,G2277=账期!$A$41,G2277=账期!$A$42,G2277=账期!$A$43,G2277=账期!$A$44,G2277=账期!$A$45,G2277=账期!$A$46,G2277=账期!$A$48,G2277=账期!$A$50,G2277=账期!$A$51,G2277=账期!$A$52,G2277=账期!$A$53,G2277=账期!$A$54,G2277=账期!$A$56,G2277=账期!$A$57,G2277=账期!$A$58,G2277=账期!$A$59,G2277=账期!$A$60,G2277=账期!$A$61,G2277=账期!$A$62,G2277=账期!$A$63,G2277=账期!$A$64,G2277=账期!$A$66,G2277=账期!$A$67,G2277=账期!$A$68,G2277=账期!$A$70,G2277=账期!$A$71),30,IF(OR(G2277=账期!$A$74,G2277=账期!$A$77,G2277=账期!$A$76,G2277=账期!$A$79,G2277=账期!$A$80,G2277=账期!$A$81,G2277=账期!$A$83,G2277=账期!$A$85,G2277=账期!$A$87,G2277=账期!$A$89,G2277=账期!$A$91),60,IF(OR(G2277=账期!$A$93,G2277=账期!$A$94,G2277=账期!$A$95,G2277=账期!$A$96,G2277=账期!$A$98,G2277=账期!$A$99,G2277=账期!$A$101,G2277=账期!$A$102),90,0)))</f>
        <v>0</v>
      </c>
      <c r="AF2277" s="396"/>
      <c r="AG2277" s="384"/>
      <c r="AH2277" s="396" t="str">
        <f t="shared" si="348"/>
        <v/>
      </c>
    </row>
    <row r="2278" spans="1:34" ht="18" customHeight="1" x14ac:dyDescent="0.25">
      <c r="A2278" s="301" t="str">
        <f t="shared" si="350"/>
        <v/>
      </c>
      <c r="B2278" s="397"/>
      <c r="C2278" s="398"/>
      <c r="D2278" s="399"/>
      <c r="E2278" s="383" t="str">
        <f t="shared" si="353"/>
        <v>C</v>
      </c>
      <c r="F2278" s="383" t="str">
        <f t="shared" si="354"/>
        <v>C</v>
      </c>
      <c r="G2278" s="400"/>
      <c r="H2278" s="385" t="str">
        <f>IF(G2278="","",VLOOKUP(G2278,下拉数据源!J:K,2,0))</f>
        <v/>
      </c>
      <c r="I2278" s="385"/>
      <c r="J2278" s="385"/>
      <c r="K2278" s="386"/>
      <c r="L2278" s="401"/>
      <c r="M2278" s="384"/>
      <c r="N2278" s="384"/>
      <c r="O2278" s="384"/>
      <c r="P2278" s="386"/>
      <c r="Q2278" s="387"/>
      <c r="R2278" s="286"/>
      <c r="S2278" s="388">
        <f t="shared" si="351"/>
        <v>0</v>
      </c>
      <c r="T2278" s="389"/>
      <c r="U2278" s="389">
        <f t="shared" si="349"/>
        <v>0</v>
      </c>
      <c r="V2278" s="451"/>
      <c r="W2278" s="452"/>
      <c r="X2278" s="386"/>
      <c r="Y2278" s="390"/>
      <c r="Z2278" s="391"/>
      <c r="AA2278" s="392"/>
      <c r="AB2278" s="393"/>
      <c r="AC2278" s="394"/>
      <c r="AD2278" s="395">
        <f t="shared" si="352"/>
        <v>0</v>
      </c>
      <c r="AE2278" s="396">
        <f>IF(OR(G2278=账期!$A$18,G2278=账期!$A$20,G2278=账期!$A$22,G2278=账期!$A$24,G2278=账期!$A$25,G2278=账期!$A$27,G2278=账期!$A$26,G2278=账期!$A$28,G2278=账期!$A$30,G2278=账期!$A$32,G2278=账期!$A$34,G2278=账期!$A$35,G2278=账期!$A$37,G2278=账期!$A$39,G2278=账期!$A$40,G2278=账期!$A$41,G2278=账期!$A$42,G2278=账期!$A$43,G2278=账期!$A$44,G2278=账期!$A$45,G2278=账期!$A$46,G2278=账期!$A$48,G2278=账期!$A$50,G2278=账期!$A$51,G2278=账期!$A$52,G2278=账期!$A$53,G2278=账期!$A$54,G2278=账期!$A$56,G2278=账期!$A$57,G2278=账期!$A$58,G2278=账期!$A$59,G2278=账期!$A$60,G2278=账期!$A$61,G2278=账期!$A$62,G2278=账期!$A$63,G2278=账期!$A$64,G2278=账期!$A$66,G2278=账期!$A$67,G2278=账期!$A$68,G2278=账期!$A$70,G2278=账期!$A$71),30,IF(OR(G2278=账期!$A$74,G2278=账期!$A$77,G2278=账期!$A$76,G2278=账期!$A$79,G2278=账期!$A$80,G2278=账期!$A$81,G2278=账期!$A$83,G2278=账期!$A$85,G2278=账期!$A$87,G2278=账期!$A$89,G2278=账期!$A$91),60,IF(OR(G2278=账期!$A$93,G2278=账期!$A$94,G2278=账期!$A$95,G2278=账期!$A$96,G2278=账期!$A$98,G2278=账期!$A$99,G2278=账期!$A$101,G2278=账期!$A$102),90,0)))</f>
        <v>0</v>
      </c>
      <c r="AF2278" s="396"/>
      <c r="AG2278" s="384"/>
      <c r="AH2278" s="396" t="str">
        <f t="shared" si="348"/>
        <v/>
      </c>
    </row>
    <row r="2279" spans="1:34" ht="18" customHeight="1" x14ac:dyDescent="0.25">
      <c r="A2279" s="301" t="str">
        <f t="shared" si="350"/>
        <v/>
      </c>
      <c r="B2279" s="397"/>
      <c r="C2279" s="398"/>
      <c r="D2279" s="399"/>
      <c r="E2279" s="383" t="str">
        <f t="shared" si="353"/>
        <v>C</v>
      </c>
      <c r="F2279" s="383" t="str">
        <f t="shared" si="354"/>
        <v>C</v>
      </c>
      <c r="G2279" s="400"/>
      <c r="H2279" s="385" t="str">
        <f>IF(G2279="","",VLOOKUP(G2279,下拉数据源!J:K,2,0))</f>
        <v/>
      </c>
      <c r="I2279" s="385"/>
      <c r="J2279" s="385"/>
      <c r="K2279" s="386"/>
      <c r="L2279" s="401"/>
      <c r="M2279" s="384"/>
      <c r="N2279" s="384"/>
      <c r="O2279" s="384"/>
      <c r="P2279" s="386"/>
      <c r="Q2279" s="387"/>
      <c r="R2279" s="286"/>
      <c r="S2279" s="388">
        <f t="shared" si="351"/>
        <v>0</v>
      </c>
      <c r="T2279" s="389"/>
      <c r="U2279" s="389">
        <f t="shared" si="349"/>
        <v>0</v>
      </c>
      <c r="V2279" s="451"/>
      <c r="W2279" s="452"/>
      <c r="X2279" s="386"/>
      <c r="Y2279" s="390"/>
      <c r="Z2279" s="391"/>
      <c r="AA2279" s="392"/>
      <c r="AB2279" s="393"/>
      <c r="AC2279" s="394"/>
      <c r="AD2279" s="395">
        <f t="shared" si="352"/>
        <v>0</v>
      </c>
      <c r="AE2279" s="396">
        <f>IF(OR(G2279=账期!$A$18,G2279=账期!$A$20,G2279=账期!$A$22,G2279=账期!$A$24,G2279=账期!$A$25,G2279=账期!$A$27,G2279=账期!$A$26,G2279=账期!$A$28,G2279=账期!$A$30,G2279=账期!$A$32,G2279=账期!$A$34,G2279=账期!$A$35,G2279=账期!$A$37,G2279=账期!$A$39,G2279=账期!$A$40,G2279=账期!$A$41,G2279=账期!$A$42,G2279=账期!$A$43,G2279=账期!$A$44,G2279=账期!$A$45,G2279=账期!$A$46,G2279=账期!$A$48,G2279=账期!$A$50,G2279=账期!$A$51,G2279=账期!$A$52,G2279=账期!$A$53,G2279=账期!$A$54,G2279=账期!$A$56,G2279=账期!$A$57,G2279=账期!$A$58,G2279=账期!$A$59,G2279=账期!$A$60,G2279=账期!$A$61,G2279=账期!$A$62,G2279=账期!$A$63,G2279=账期!$A$64,G2279=账期!$A$66,G2279=账期!$A$67,G2279=账期!$A$68,G2279=账期!$A$70,G2279=账期!$A$71),30,IF(OR(G2279=账期!$A$74,G2279=账期!$A$77,G2279=账期!$A$76,G2279=账期!$A$79,G2279=账期!$A$80,G2279=账期!$A$81,G2279=账期!$A$83,G2279=账期!$A$85,G2279=账期!$A$87,G2279=账期!$A$89,G2279=账期!$A$91),60,IF(OR(G2279=账期!$A$93,G2279=账期!$A$94,G2279=账期!$A$95,G2279=账期!$A$96,G2279=账期!$A$98,G2279=账期!$A$99,G2279=账期!$A$101,G2279=账期!$A$102),90,0)))</f>
        <v>0</v>
      </c>
      <c r="AF2279" s="396"/>
      <c r="AG2279" s="384"/>
      <c r="AH2279" s="396" t="str">
        <f t="shared" ref="AH2279:AH2342" si="355">IF(AG2279="华东","徐绪盛",IF(AG2279="华南","柯童柱",IF(AG2279="华中","杭得利",IF(AG2279="西南","张军",IF(AG2279="华北","石浩宇","")))))</f>
        <v/>
      </c>
    </row>
    <row r="2280" spans="1:34" ht="18" customHeight="1" x14ac:dyDescent="0.25">
      <c r="A2280" s="301" t="str">
        <f t="shared" si="350"/>
        <v/>
      </c>
      <c r="B2280" s="397"/>
      <c r="C2280" s="398"/>
      <c r="D2280" s="399"/>
      <c r="E2280" s="383" t="str">
        <f t="shared" si="353"/>
        <v>C</v>
      </c>
      <c r="F2280" s="383" t="str">
        <f t="shared" si="354"/>
        <v>C</v>
      </c>
      <c r="G2280" s="400"/>
      <c r="H2280" s="385" t="str">
        <f>IF(G2280="","",VLOOKUP(G2280,下拉数据源!J:K,2,0))</f>
        <v/>
      </c>
      <c r="I2280" s="385"/>
      <c r="J2280" s="385"/>
      <c r="K2280" s="386"/>
      <c r="L2280" s="401"/>
      <c r="M2280" s="384"/>
      <c r="N2280" s="384"/>
      <c r="O2280" s="384"/>
      <c r="P2280" s="386"/>
      <c r="Q2280" s="387"/>
      <c r="R2280" s="286"/>
      <c r="S2280" s="388">
        <f t="shared" si="351"/>
        <v>0</v>
      </c>
      <c r="T2280" s="389"/>
      <c r="U2280" s="389">
        <f t="shared" si="349"/>
        <v>0</v>
      </c>
      <c r="V2280" s="451"/>
      <c r="W2280" s="452"/>
      <c r="X2280" s="386"/>
      <c r="Y2280" s="390"/>
      <c r="Z2280" s="391"/>
      <c r="AA2280" s="392"/>
      <c r="AB2280" s="393"/>
      <c r="AC2280" s="394"/>
      <c r="AD2280" s="395">
        <f t="shared" si="352"/>
        <v>0</v>
      </c>
      <c r="AE2280" s="396">
        <f>IF(OR(G2280=账期!$A$18,G2280=账期!$A$20,G2280=账期!$A$22,G2280=账期!$A$24,G2280=账期!$A$25,G2280=账期!$A$27,G2280=账期!$A$26,G2280=账期!$A$28,G2280=账期!$A$30,G2280=账期!$A$32,G2280=账期!$A$34,G2280=账期!$A$35,G2280=账期!$A$37,G2280=账期!$A$39,G2280=账期!$A$40,G2280=账期!$A$41,G2280=账期!$A$42,G2280=账期!$A$43,G2280=账期!$A$44,G2280=账期!$A$45,G2280=账期!$A$46,G2280=账期!$A$48,G2280=账期!$A$50,G2280=账期!$A$51,G2280=账期!$A$52,G2280=账期!$A$53,G2280=账期!$A$54,G2280=账期!$A$56,G2280=账期!$A$57,G2280=账期!$A$58,G2280=账期!$A$59,G2280=账期!$A$60,G2280=账期!$A$61,G2280=账期!$A$62,G2280=账期!$A$63,G2280=账期!$A$64,G2280=账期!$A$66,G2280=账期!$A$67,G2280=账期!$A$68,G2280=账期!$A$70,G2280=账期!$A$71),30,IF(OR(G2280=账期!$A$74,G2280=账期!$A$77,G2280=账期!$A$76,G2280=账期!$A$79,G2280=账期!$A$80,G2280=账期!$A$81,G2280=账期!$A$83,G2280=账期!$A$85,G2280=账期!$A$87,G2280=账期!$A$89,G2280=账期!$A$91),60,IF(OR(G2280=账期!$A$93,G2280=账期!$A$94,G2280=账期!$A$95,G2280=账期!$A$96,G2280=账期!$A$98,G2280=账期!$A$99,G2280=账期!$A$101,G2280=账期!$A$102),90,0)))</f>
        <v>0</v>
      </c>
      <c r="AF2280" s="396"/>
      <c r="AG2280" s="384"/>
      <c r="AH2280" s="396" t="str">
        <f t="shared" si="355"/>
        <v/>
      </c>
    </row>
    <row r="2281" spans="1:34" ht="18" customHeight="1" x14ac:dyDescent="0.25">
      <c r="A2281" s="301" t="str">
        <f t="shared" si="350"/>
        <v/>
      </c>
      <c r="B2281" s="397"/>
      <c r="C2281" s="398"/>
      <c r="D2281" s="399"/>
      <c r="E2281" s="383" t="str">
        <f t="shared" si="353"/>
        <v>C</v>
      </c>
      <c r="F2281" s="383" t="str">
        <f t="shared" si="354"/>
        <v>C</v>
      </c>
      <c r="G2281" s="400"/>
      <c r="H2281" s="385" t="str">
        <f>IF(G2281="","",VLOOKUP(G2281,下拉数据源!J:K,2,0))</f>
        <v/>
      </c>
      <c r="I2281" s="385"/>
      <c r="J2281" s="385"/>
      <c r="K2281" s="386"/>
      <c r="L2281" s="401"/>
      <c r="M2281" s="384"/>
      <c r="N2281" s="384"/>
      <c r="O2281" s="384"/>
      <c r="P2281" s="386"/>
      <c r="Q2281" s="387"/>
      <c r="R2281" s="286"/>
      <c r="S2281" s="388">
        <f t="shared" si="351"/>
        <v>0</v>
      </c>
      <c r="T2281" s="389"/>
      <c r="U2281" s="389">
        <f t="shared" si="349"/>
        <v>0</v>
      </c>
      <c r="V2281" s="451"/>
      <c r="W2281" s="452"/>
      <c r="X2281" s="386"/>
      <c r="Y2281" s="390"/>
      <c r="Z2281" s="391"/>
      <c r="AA2281" s="392"/>
      <c r="AB2281" s="393"/>
      <c r="AC2281" s="394"/>
      <c r="AD2281" s="395">
        <f t="shared" si="352"/>
        <v>0</v>
      </c>
      <c r="AE2281" s="396">
        <f>IF(OR(G2281=账期!$A$18,G2281=账期!$A$20,G2281=账期!$A$22,G2281=账期!$A$24,G2281=账期!$A$25,G2281=账期!$A$27,G2281=账期!$A$26,G2281=账期!$A$28,G2281=账期!$A$30,G2281=账期!$A$32,G2281=账期!$A$34,G2281=账期!$A$35,G2281=账期!$A$37,G2281=账期!$A$39,G2281=账期!$A$40,G2281=账期!$A$41,G2281=账期!$A$42,G2281=账期!$A$43,G2281=账期!$A$44,G2281=账期!$A$45,G2281=账期!$A$46,G2281=账期!$A$48,G2281=账期!$A$50,G2281=账期!$A$51,G2281=账期!$A$52,G2281=账期!$A$53,G2281=账期!$A$54,G2281=账期!$A$56,G2281=账期!$A$57,G2281=账期!$A$58,G2281=账期!$A$59,G2281=账期!$A$60,G2281=账期!$A$61,G2281=账期!$A$62,G2281=账期!$A$63,G2281=账期!$A$64,G2281=账期!$A$66,G2281=账期!$A$67,G2281=账期!$A$68,G2281=账期!$A$70,G2281=账期!$A$71),30,IF(OR(G2281=账期!$A$74,G2281=账期!$A$77,G2281=账期!$A$76,G2281=账期!$A$79,G2281=账期!$A$80,G2281=账期!$A$81,G2281=账期!$A$83,G2281=账期!$A$85,G2281=账期!$A$87,G2281=账期!$A$89,G2281=账期!$A$91),60,IF(OR(G2281=账期!$A$93,G2281=账期!$A$94,G2281=账期!$A$95,G2281=账期!$A$96,G2281=账期!$A$98,G2281=账期!$A$99,G2281=账期!$A$101,G2281=账期!$A$102),90,0)))</f>
        <v>0</v>
      </c>
      <c r="AF2281" s="396"/>
      <c r="AG2281" s="384"/>
      <c r="AH2281" s="396" t="str">
        <f t="shared" si="355"/>
        <v/>
      </c>
    </row>
    <row r="2282" spans="1:34" ht="18" customHeight="1" x14ac:dyDescent="0.25">
      <c r="A2282" s="301" t="str">
        <f t="shared" si="350"/>
        <v/>
      </c>
      <c r="B2282" s="397"/>
      <c r="C2282" s="398"/>
      <c r="D2282" s="399"/>
      <c r="E2282" s="383" t="str">
        <f t="shared" si="353"/>
        <v>C</v>
      </c>
      <c r="F2282" s="383" t="str">
        <f t="shared" si="354"/>
        <v>C</v>
      </c>
      <c r="G2282" s="400"/>
      <c r="H2282" s="385" t="str">
        <f>IF(G2282="","",VLOOKUP(G2282,下拉数据源!J:K,2,0))</f>
        <v/>
      </c>
      <c r="I2282" s="385"/>
      <c r="J2282" s="385"/>
      <c r="K2282" s="386"/>
      <c r="L2282" s="401"/>
      <c r="M2282" s="384"/>
      <c r="N2282" s="384"/>
      <c r="O2282" s="384"/>
      <c r="P2282" s="386"/>
      <c r="Q2282" s="387"/>
      <c r="R2282" s="286"/>
      <c r="S2282" s="388">
        <f t="shared" si="351"/>
        <v>0</v>
      </c>
      <c r="T2282" s="389"/>
      <c r="U2282" s="389">
        <f t="shared" si="349"/>
        <v>0</v>
      </c>
      <c r="V2282" s="451"/>
      <c r="W2282" s="452"/>
      <c r="X2282" s="386"/>
      <c r="Y2282" s="390"/>
      <c r="Z2282" s="391"/>
      <c r="AA2282" s="392"/>
      <c r="AB2282" s="393"/>
      <c r="AC2282" s="394"/>
      <c r="AD2282" s="395">
        <f t="shared" si="352"/>
        <v>0</v>
      </c>
      <c r="AE2282" s="396">
        <f>IF(OR(G2282=账期!$A$18,G2282=账期!$A$20,G2282=账期!$A$22,G2282=账期!$A$24,G2282=账期!$A$25,G2282=账期!$A$27,G2282=账期!$A$26,G2282=账期!$A$28,G2282=账期!$A$30,G2282=账期!$A$32,G2282=账期!$A$34,G2282=账期!$A$35,G2282=账期!$A$37,G2282=账期!$A$39,G2282=账期!$A$40,G2282=账期!$A$41,G2282=账期!$A$42,G2282=账期!$A$43,G2282=账期!$A$44,G2282=账期!$A$45,G2282=账期!$A$46,G2282=账期!$A$48,G2282=账期!$A$50,G2282=账期!$A$51,G2282=账期!$A$52,G2282=账期!$A$53,G2282=账期!$A$54,G2282=账期!$A$56,G2282=账期!$A$57,G2282=账期!$A$58,G2282=账期!$A$59,G2282=账期!$A$60,G2282=账期!$A$61,G2282=账期!$A$62,G2282=账期!$A$63,G2282=账期!$A$64,G2282=账期!$A$66,G2282=账期!$A$67,G2282=账期!$A$68,G2282=账期!$A$70,G2282=账期!$A$71),30,IF(OR(G2282=账期!$A$74,G2282=账期!$A$77,G2282=账期!$A$76,G2282=账期!$A$79,G2282=账期!$A$80,G2282=账期!$A$81,G2282=账期!$A$83,G2282=账期!$A$85,G2282=账期!$A$87,G2282=账期!$A$89,G2282=账期!$A$91),60,IF(OR(G2282=账期!$A$93,G2282=账期!$A$94,G2282=账期!$A$95,G2282=账期!$A$96,G2282=账期!$A$98,G2282=账期!$A$99,G2282=账期!$A$101,G2282=账期!$A$102),90,0)))</f>
        <v>0</v>
      </c>
      <c r="AF2282" s="396"/>
      <c r="AG2282" s="384"/>
      <c r="AH2282" s="396" t="str">
        <f t="shared" si="355"/>
        <v/>
      </c>
    </row>
    <row r="2283" spans="1:34" ht="18" customHeight="1" x14ac:dyDescent="0.25">
      <c r="A2283" s="301" t="str">
        <f t="shared" si="350"/>
        <v/>
      </c>
      <c r="B2283" s="397"/>
      <c r="C2283" s="398"/>
      <c r="D2283" s="399"/>
      <c r="E2283" s="383" t="str">
        <f t="shared" si="353"/>
        <v>C</v>
      </c>
      <c r="F2283" s="383" t="str">
        <f t="shared" si="354"/>
        <v>C</v>
      </c>
      <c r="G2283" s="400"/>
      <c r="H2283" s="385" t="str">
        <f>IF(G2283="","",VLOOKUP(G2283,下拉数据源!J:K,2,0))</f>
        <v/>
      </c>
      <c r="I2283" s="385"/>
      <c r="J2283" s="385"/>
      <c r="K2283" s="386"/>
      <c r="L2283" s="401"/>
      <c r="M2283" s="384"/>
      <c r="N2283" s="384"/>
      <c r="O2283" s="384"/>
      <c r="P2283" s="386"/>
      <c r="Q2283" s="387"/>
      <c r="R2283" s="286"/>
      <c r="S2283" s="388">
        <f t="shared" si="351"/>
        <v>0</v>
      </c>
      <c r="T2283" s="389"/>
      <c r="U2283" s="389">
        <f t="shared" si="349"/>
        <v>0</v>
      </c>
      <c r="V2283" s="451"/>
      <c r="W2283" s="452"/>
      <c r="X2283" s="386"/>
      <c r="Y2283" s="390"/>
      <c r="Z2283" s="391"/>
      <c r="AA2283" s="392"/>
      <c r="AB2283" s="393"/>
      <c r="AC2283" s="394"/>
      <c r="AD2283" s="395">
        <f t="shared" si="352"/>
        <v>0</v>
      </c>
      <c r="AE2283" s="396">
        <f>IF(OR(G2283=账期!$A$18,G2283=账期!$A$20,G2283=账期!$A$22,G2283=账期!$A$24,G2283=账期!$A$25,G2283=账期!$A$27,G2283=账期!$A$26,G2283=账期!$A$28,G2283=账期!$A$30,G2283=账期!$A$32,G2283=账期!$A$34,G2283=账期!$A$35,G2283=账期!$A$37,G2283=账期!$A$39,G2283=账期!$A$40,G2283=账期!$A$41,G2283=账期!$A$42,G2283=账期!$A$43,G2283=账期!$A$44,G2283=账期!$A$45,G2283=账期!$A$46,G2283=账期!$A$48,G2283=账期!$A$50,G2283=账期!$A$51,G2283=账期!$A$52,G2283=账期!$A$53,G2283=账期!$A$54,G2283=账期!$A$56,G2283=账期!$A$57,G2283=账期!$A$58,G2283=账期!$A$59,G2283=账期!$A$60,G2283=账期!$A$61,G2283=账期!$A$62,G2283=账期!$A$63,G2283=账期!$A$64,G2283=账期!$A$66,G2283=账期!$A$67,G2283=账期!$A$68,G2283=账期!$A$70,G2283=账期!$A$71),30,IF(OR(G2283=账期!$A$74,G2283=账期!$A$77,G2283=账期!$A$76,G2283=账期!$A$79,G2283=账期!$A$80,G2283=账期!$A$81,G2283=账期!$A$83,G2283=账期!$A$85,G2283=账期!$A$87,G2283=账期!$A$89,G2283=账期!$A$91),60,IF(OR(G2283=账期!$A$93,G2283=账期!$A$94,G2283=账期!$A$95,G2283=账期!$A$96,G2283=账期!$A$98,G2283=账期!$A$99,G2283=账期!$A$101,G2283=账期!$A$102),90,0)))</f>
        <v>0</v>
      </c>
      <c r="AF2283" s="396"/>
      <c r="AG2283" s="384"/>
      <c r="AH2283" s="396" t="str">
        <f t="shared" si="355"/>
        <v/>
      </c>
    </row>
    <row r="2284" spans="1:34" ht="18" customHeight="1" x14ac:dyDescent="0.25">
      <c r="A2284" s="301" t="str">
        <f t="shared" si="350"/>
        <v/>
      </c>
      <c r="B2284" s="397"/>
      <c r="C2284" s="398"/>
      <c r="D2284" s="399"/>
      <c r="E2284" s="383" t="str">
        <f t="shared" si="353"/>
        <v>C</v>
      </c>
      <c r="F2284" s="383" t="str">
        <f t="shared" si="354"/>
        <v>C</v>
      </c>
      <c r="G2284" s="400"/>
      <c r="H2284" s="385" t="str">
        <f>IF(G2284="","",VLOOKUP(G2284,下拉数据源!J:K,2,0))</f>
        <v/>
      </c>
      <c r="I2284" s="385"/>
      <c r="J2284" s="385"/>
      <c r="K2284" s="386"/>
      <c r="L2284" s="401"/>
      <c r="M2284" s="384"/>
      <c r="N2284" s="384"/>
      <c r="O2284" s="384"/>
      <c r="P2284" s="386"/>
      <c r="Q2284" s="387"/>
      <c r="R2284" s="286"/>
      <c r="S2284" s="388">
        <f t="shared" si="351"/>
        <v>0</v>
      </c>
      <c r="T2284" s="389"/>
      <c r="U2284" s="389">
        <f t="shared" si="349"/>
        <v>0</v>
      </c>
      <c r="V2284" s="451"/>
      <c r="W2284" s="452"/>
      <c r="X2284" s="386"/>
      <c r="Y2284" s="390"/>
      <c r="Z2284" s="391"/>
      <c r="AA2284" s="392"/>
      <c r="AB2284" s="393"/>
      <c r="AC2284" s="394"/>
      <c r="AD2284" s="395">
        <f t="shared" si="352"/>
        <v>0</v>
      </c>
      <c r="AE2284" s="396">
        <f>IF(OR(G2284=账期!$A$18,G2284=账期!$A$20,G2284=账期!$A$22,G2284=账期!$A$24,G2284=账期!$A$25,G2284=账期!$A$27,G2284=账期!$A$26,G2284=账期!$A$28,G2284=账期!$A$30,G2284=账期!$A$32,G2284=账期!$A$34,G2284=账期!$A$35,G2284=账期!$A$37,G2284=账期!$A$39,G2284=账期!$A$40,G2284=账期!$A$41,G2284=账期!$A$42,G2284=账期!$A$43,G2284=账期!$A$44,G2284=账期!$A$45,G2284=账期!$A$46,G2284=账期!$A$48,G2284=账期!$A$50,G2284=账期!$A$51,G2284=账期!$A$52,G2284=账期!$A$53,G2284=账期!$A$54,G2284=账期!$A$56,G2284=账期!$A$57,G2284=账期!$A$58,G2284=账期!$A$59,G2284=账期!$A$60,G2284=账期!$A$61,G2284=账期!$A$62,G2284=账期!$A$63,G2284=账期!$A$64,G2284=账期!$A$66,G2284=账期!$A$67,G2284=账期!$A$68,G2284=账期!$A$70,G2284=账期!$A$71),30,IF(OR(G2284=账期!$A$74,G2284=账期!$A$77,G2284=账期!$A$76,G2284=账期!$A$79,G2284=账期!$A$80,G2284=账期!$A$81,G2284=账期!$A$83,G2284=账期!$A$85,G2284=账期!$A$87,G2284=账期!$A$89,G2284=账期!$A$91),60,IF(OR(G2284=账期!$A$93,G2284=账期!$A$94,G2284=账期!$A$95,G2284=账期!$A$96,G2284=账期!$A$98,G2284=账期!$A$99,G2284=账期!$A$101,G2284=账期!$A$102),90,0)))</f>
        <v>0</v>
      </c>
      <c r="AF2284" s="396"/>
      <c r="AG2284" s="384"/>
      <c r="AH2284" s="396" t="str">
        <f t="shared" si="355"/>
        <v/>
      </c>
    </row>
    <row r="2285" spans="1:34" ht="18" customHeight="1" x14ac:dyDescent="0.25">
      <c r="A2285" s="301" t="str">
        <f t="shared" si="350"/>
        <v/>
      </c>
      <c r="B2285" s="397"/>
      <c r="C2285" s="398"/>
      <c r="D2285" s="399"/>
      <c r="E2285" s="383" t="str">
        <f t="shared" si="353"/>
        <v>C</v>
      </c>
      <c r="F2285" s="383" t="str">
        <f t="shared" si="354"/>
        <v>C</v>
      </c>
      <c r="G2285" s="400"/>
      <c r="H2285" s="385" t="str">
        <f>IF(G2285="","",VLOOKUP(G2285,下拉数据源!J:K,2,0))</f>
        <v/>
      </c>
      <c r="I2285" s="385"/>
      <c r="J2285" s="385"/>
      <c r="K2285" s="386"/>
      <c r="L2285" s="401"/>
      <c r="M2285" s="384"/>
      <c r="N2285" s="384"/>
      <c r="O2285" s="384"/>
      <c r="P2285" s="386"/>
      <c r="Q2285" s="387"/>
      <c r="R2285" s="286"/>
      <c r="S2285" s="388">
        <f t="shared" si="351"/>
        <v>0</v>
      </c>
      <c r="T2285" s="389"/>
      <c r="U2285" s="389">
        <f t="shared" si="349"/>
        <v>0</v>
      </c>
      <c r="V2285" s="451"/>
      <c r="W2285" s="452"/>
      <c r="X2285" s="386"/>
      <c r="Y2285" s="390"/>
      <c r="Z2285" s="391"/>
      <c r="AA2285" s="392"/>
      <c r="AB2285" s="393"/>
      <c r="AC2285" s="394"/>
      <c r="AD2285" s="395">
        <f t="shared" si="352"/>
        <v>0</v>
      </c>
      <c r="AE2285" s="396">
        <f>IF(OR(G2285=账期!$A$18,G2285=账期!$A$20,G2285=账期!$A$22,G2285=账期!$A$24,G2285=账期!$A$25,G2285=账期!$A$27,G2285=账期!$A$26,G2285=账期!$A$28,G2285=账期!$A$30,G2285=账期!$A$32,G2285=账期!$A$34,G2285=账期!$A$35,G2285=账期!$A$37,G2285=账期!$A$39,G2285=账期!$A$40,G2285=账期!$A$41,G2285=账期!$A$42,G2285=账期!$A$43,G2285=账期!$A$44,G2285=账期!$A$45,G2285=账期!$A$46,G2285=账期!$A$48,G2285=账期!$A$50,G2285=账期!$A$51,G2285=账期!$A$52,G2285=账期!$A$53,G2285=账期!$A$54,G2285=账期!$A$56,G2285=账期!$A$57,G2285=账期!$A$58,G2285=账期!$A$59,G2285=账期!$A$60,G2285=账期!$A$61,G2285=账期!$A$62,G2285=账期!$A$63,G2285=账期!$A$64,G2285=账期!$A$66,G2285=账期!$A$67,G2285=账期!$A$68,G2285=账期!$A$70,G2285=账期!$A$71),30,IF(OR(G2285=账期!$A$74,G2285=账期!$A$77,G2285=账期!$A$76,G2285=账期!$A$79,G2285=账期!$A$80,G2285=账期!$A$81,G2285=账期!$A$83,G2285=账期!$A$85,G2285=账期!$A$87,G2285=账期!$A$89,G2285=账期!$A$91),60,IF(OR(G2285=账期!$A$93,G2285=账期!$A$94,G2285=账期!$A$95,G2285=账期!$A$96,G2285=账期!$A$98,G2285=账期!$A$99,G2285=账期!$A$101,G2285=账期!$A$102),90,0)))</f>
        <v>0</v>
      </c>
      <c r="AF2285" s="396"/>
      <c r="AG2285" s="384"/>
      <c r="AH2285" s="396" t="str">
        <f t="shared" si="355"/>
        <v/>
      </c>
    </row>
    <row r="2286" spans="1:34" ht="18" customHeight="1" x14ac:dyDescent="0.25">
      <c r="A2286" s="301" t="str">
        <f t="shared" si="350"/>
        <v/>
      </c>
      <c r="B2286" s="397"/>
      <c r="C2286" s="398"/>
      <c r="D2286" s="399"/>
      <c r="E2286" s="383" t="str">
        <f t="shared" si="353"/>
        <v>C</v>
      </c>
      <c r="F2286" s="383" t="str">
        <f t="shared" si="354"/>
        <v>C</v>
      </c>
      <c r="G2286" s="400"/>
      <c r="H2286" s="385" t="str">
        <f>IF(G2286="","",VLOOKUP(G2286,下拉数据源!J:K,2,0))</f>
        <v/>
      </c>
      <c r="I2286" s="385"/>
      <c r="J2286" s="385"/>
      <c r="K2286" s="386"/>
      <c r="L2286" s="401"/>
      <c r="M2286" s="384"/>
      <c r="N2286" s="384"/>
      <c r="O2286" s="384"/>
      <c r="P2286" s="386"/>
      <c r="Q2286" s="387"/>
      <c r="R2286" s="286"/>
      <c r="S2286" s="388">
        <f t="shared" si="351"/>
        <v>0</v>
      </c>
      <c r="T2286" s="389"/>
      <c r="U2286" s="389">
        <f t="shared" si="349"/>
        <v>0</v>
      </c>
      <c r="V2286" s="451"/>
      <c r="W2286" s="452"/>
      <c r="X2286" s="386"/>
      <c r="Y2286" s="390"/>
      <c r="Z2286" s="391"/>
      <c r="AA2286" s="392"/>
      <c r="AB2286" s="393"/>
      <c r="AC2286" s="394"/>
      <c r="AD2286" s="395">
        <f t="shared" si="352"/>
        <v>0</v>
      </c>
      <c r="AE2286" s="396">
        <f>IF(OR(G2286=账期!$A$18,G2286=账期!$A$20,G2286=账期!$A$22,G2286=账期!$A$24,G2286=账期!$A$25,G2286=账期!$A$27,G2286=账期!$A$26,G2286=账期!$A$28,G2286=账期!$A$30,G2286=账期!$A$32,G2286=账期!$A$34,G2286=账期!$A$35,G2286=账期!$A$37,G2286=账期!$A$39,G2286=账期!$A$40,G2286=账期!$A$41,G2286=账期!$A$42,G2286=账期!$A$43,G2286=账期!$A$44,G2286=账期!$A$45,G2286=账期!$A$46,G2286=账期!$A$48,G2286=账期!$A$50,G2286=账期!$A$51,G2286=账期!$A$52,G2286=账期!$A$53,G2286=账期!$A$54,G2286=账期!$A$56,G2286=账期!$A$57,G2286=账期!$A$58,G2286=账期!$A$59,G2286=账期!$A$60,G2286=账期!$A$61,G2286=账期!$A$62,G2286=账期!$A$63,G2286=账期!$A$64,G2286=账期!$A$66,G2286=账期!$A$67,G2286=账期!$A$68,G2286=账期!$A$70,G2286=账期!$A$71),30,IF(OR(G2286=账期!$A$74,G2286=账期!$A$77,G2286=账期!$A$76,G2286=账期!$A$79,G2286=账期!$A$80,G2286=账期!$A$81,G2286=账期!$A$83,G2286=账期!$A$85,G2286=账期!$A$87,G2286=账期!$A$89,G2286=账期!$A$91),60,IF(OR(G2286=账期!$A$93,G2286=账期!$A$94,G2286=账期!$A$95,G2286=账期!$A$96,G2286=账期!$A$98,G2286=账期!$A$99,G2286=账期!$A$101,G2286=账期!$A$102),90,0)))</f>
        <v>0</v>
      </c>
      <c r="AF2286" s="396"/>
      <c r="AG2286" s="384"/>
      <c r="AH2286" s="396" t="str">
        <f t="shared" si="355"/>
        <v/>
      </c>
    </row>
    <row r="2287" spans="1:34" ht="18" customHeight="1" x14ac:dyDescent="0.25">
      <c r="A2287" s="301" t="str">
        <f t="shared" si="350"/>
        <v/>
      </c>
      <c r="B2287" s="397"/>
      <c r="C2287" s="398"/>
      <c r="D2287" s="399"/>
      <c r="E2287" s="383" t="str">
        <f t="shared" si="353"/>
        <v>C</v>
      </c>
      <c r="F2287" s="383" t="str">
        <f t="shared" si="354"/>
        <v>C</v>
      </c>
      <c r="G2287" s="400"/>
      <c r="H2287" s="385" t="str">
        <f>IF(G2287="","",VLOOKUP(G2287,下拉数据源!J:K,2,0))</f>
        <v/>
      </c>
      <c r="I2287" s="385"/>
      <c r="J2287" s="385"/>
      <c r="K2287" s="386"/>
      <c r="L2287" s="401"/>
      <c r="M2287" s="384"/>
      <c r="N2287" s="384"/>
      <c r="O2287" s="384"/>
      <c r="P2287" s="386"/>
      <c r="Q2287" s="387"/>
      <c r="R2287" s="286"/>
      <c r="S2287" s="388">
        <f t="shared" si="351"/>
        <v>0</v>
      </c>
      <c r="T2287" s="389"/>
      <c r="U2287" s="389">
        <f t="shared" si="349"/>
        <v>0</v>
      </c>
      <c r="V2287" s="451"/>
      <c r="W2287" s="452"/>
      <c r="X2287" s="386"/>
      <c r="Y2287" s="390"/>
      <c r="Z2287" s="391"/>
      <c r="AA2287" s="392"/>
      <c r="AB2287" s="393"/>
      <c r="AC2287" s="394"/>
      <c r="AD2287" s="395">
        <f t="shared" si="352"/>
        <v>0</v>
      </c>
      <c r="AE2287" s="396">
        <f>IF(OR(G2287=账期!$A$18,G2287=账期!$A$20,G2287=账期!$A$22,G2287=账期!$A$24,G2287=账期!$A$25,G2287=账期!$A$27,G2287=账期!$A$26,G2287=账期!$A$28,G2287=账期!$A$30,G2287=账期!$A$32,G2287=账期!$A$34,G2287=账期!$A$35,G2287=账期!$A$37,G2287=账期!$A$39,G2287=账期!$A$40,G2287=账期!$A$41,G2287=账期!$A$42,G2287=账期!$A$43,G2287=账期!$A$44,G2287=账期!$A$45,G2287=账期!$A$46,G2287=账期!$A$48,G2287=账期!$A$50,G2287=账期!$A$51,G2287=账期!$A$52,G2287=账期!$A$53,G2287=账期!$A$54,G2287=账期!$A$56,G2287=账期!$A$57,G2287=账期!$A$58,G2287=账期!$A$59,G2287=账期!$A$60,G2287=账期!$A$61,G2287=账期!$A$62,G2287=账期!$A$63,G2287=账期!$A$64,G2287=账期!$A$66,G2287=账期!$A$67,G2287=账期!$A$68,G2287=账期!$A$70,G2287=账期!$A$71),30,IF(OR(G2287=账期!$A$74,G2287=账期!$A$77,G2287=账期!$A$76,G2287=账期!$A$79,G2287=账期!$A$80,G2287=账期!$A$81,G2287=账期!$A$83,G2287=账期!$A$85,G2287=账期!$A$87,G2287=账期!$A$89,G2287=账期!$A$91),60,IF(OR(G2287=账期!$A$93,G2287=账期!$A$94,G2287=账期!$A$95,G2287=账期!$A$96,G2287=账期!$A$98,G2287=账期!$A$99,G2287=账期!$A$101,G2287=账期!$A$102),90,0)))</f>
        <v>0</v>
      </c>
      <c r="AF2287" s="396"/>
      <c r="AG2287" s="384"/>
      <c r="AH2287" s="396" t="str">
        <f t="shared" si="355"/>
        <v/>
      </c>
    </row>
    <row r="2288" spans="1:34" ht="18" customHeight="1" x14ac:dyDescent="0.25">
      <c r="A2288" s="301" t="str">
        <f t="shared" si="350"/>
        <v/>
      </c>
      <c r="B2288" s="397"/>
      <c r="C2288" s="398"/>
      <c r="D2288" s="399"/>
      <c r="E2288" s="383" t="str">
        <f t="shared" si="353"/>
        <v>C</v>
      </c>
      <c r="F2288" s="383" t="str">
        <f t="shared" si="354"/>
        <v>C</v>
      </c>
      <c r="G2288" s="400"/>
      <c r="H2288" s="385" t="str">
        <f>IF(G2288="","",VLOOKUP(G2288,下拉数据源!J:K,2,0))</f>
        <v/>
      </c>
      <c r="I2288" s="385"/>
      <c r="J2288" s="385"/>
      <c r="K2288" s="386"/>
      <c r="L2288" s="401"/>
      <c r="M2288" s="384"/>
      <c r="N2288" s="384"/>
      <c r="O2288" s="384"/>
      <c r="P2288" s="386"/>
      <c r="Q2288" s="387"/>
      <c r="R2288" s="286"/>
      <c r="S2288" s="388">
        <f t="shared" si="351"/>
        <v>0</v>
      </c>
      <c r="T2288" s="389"/>
      <c r="U2288" s="389">
        <f t="shared" si="349"/>
        <v>0</v>
      </c>
      <c r="V2288" s="451"/>
      <c r="W2288" s="452"/>
      <c r="X2288" s="386"/>
      <c r="Y2288" s="390"/>
      <c r="Z2288" s="391"/>
      <c r="AA2288" s="392"/>
      <c r="AB2288" s="393"/>
      <c r="AC2288" s="394"/>
      <c r="AD2288" s="395">
        <f t="shared" si="352"/>
        <v>0</v>
      </c>
      <c r="AE2288" s="396">
        <f>IF(OR(G2288=账期!$A$18,G2288=账期!$A$20,G2288=账期!$A$22,G2288=账期!$A$24,G2288=账期!$A$25,G2288=账期!$A$27,G2288=账期!$A$26,G2288=账期!$A$28,G2288=账期!$A$30,G2288=账期!$A$32,G2288=账期!$A$34,G2288=账期!$A$35,G2288=账期!$A$37,G2288=账期!$A$39,G2288=账期!$A$40,G2288=账期!$A$41,G2288=账期!$A$42,G2288=账期!$A$43,G2288=账期!$A$44,G2288=账期!$A$45,G2288=账期!$A$46,G2288=账期!$A$48,G2288=账期!$A$50,G2288=账期!$A$51,G2288=账期!$A$52,G2288=账期!$A$53,G2288=账期!$A$54,G2288=账期!$A$56,G2288=账期!$A$57,G2288=账期!$A$58,G2288=账期!$A$59,G2288=账期!$A$60,G2288=账期!$A$61,G2288=账期!$A$62,G2288=账期!$A$63,G2288=账期!$A$64,G2288=账期!$A$66,G2288=账期!$A$67,G2288=账期!$A$68,G2288=账期!$A$70,G2288=账期!$A$71),30,IF(OR(G2288=账期!$A$74,G2288=账期!$A$77,G2288=账期!$A$76,G2288=账期!$A$79,G2288=账期!$A$80,G2288=账期!$A$81,G2288=账期!$A$83,G2288=账期!$A$85,G2288=账期!$A$87,G2288=账期!$A$89,G2288=账期!$A$91),60,IF(OR(G2288=账期!$A$93,G2288=账期!$A$94,G2288=账期!$A$95,G2288=账期!$A$96,G2288=账期!$A$98,G2288=账期!$A$99,G2288=账期!$A$101,G2288=账期!$A$102),90,0)))</f>
        <v>0</v>
      </c>
      <c r="AF2288" s="396"/>
      <c r="AG2288" s="384"/>
      <c r="AH2288" s="396" t="str">
        <f t="shared" si="355"/>
        <v/>
      </c>
    </row>
    <row r="2289" spans="1:34" ht="18" customHeight="1" x14ac:dyDescent="0.25">
      <c r="A2289" s="301" t="str">
        <f t="shared" si="350"/>
        <v/>
      </c>
      <c r="B2289" s="397"/>
      <c r="C2289" s="398"/>
      <c r="D2289" s="399"/>
      <c r="E2289" s="383" t="str">
        <f t="shared" si="353"/>
        <v>C</v>
      </c>
      <c r="F2289" s="383" t="str">
        <f t="shared" si="354"/>
        <v>C</v>
      </c>
      <c r="G2289" s="400"/>
      <c r="H2289" s="385" t="str">
        <f>IF(G2289="","",VLOOKUP(G2289,下拉数据源!J:K,2,0))</f>
        <v/>
      </c>
      <c r="I2289" s="385"/>
      <c r="J2289" s="385"/>
      <c r="K2289" s="386"/>
      <c r="L2289" s="401"/>
      <c r="M2289" s="384"/>
      <c r="N2289" s="384"/>
      <c r="O2289" s="384"/>
      <c r="P2289" s="386"/>
      <c r="Q2289" s="387"/>
      <c r="R2289" s="286"/>
      <c r="S2289" s="388">
        <f t="shared" si="351"/>
        <v>0</v>
      </c>
      <c r="T2289" s="389"/>
      <c r="U2289" s="389">
        <f t="shared" si="349"/>
        <v>0</v>
      </c>
      <c r="V2289" s="451"/>
      <c r="W2289" s="452"/>
      <c r="X2289" s="386"/>
      <c r="Y2289" s="390"/>
      <c r="Z2289" s="391"/>
      <c r="AA2289" s="392"/>
      <c r="AB2289" s="393"/>
      <c r="AC2289" s="394"/>
      <c r="AD2289" s="395">
        <f t="shared" si="352"/>
        <v>0</v>
      </c>
      <c r="AE2289" s="396">
        <f>IF(OR(G2289=账期!$A$18,G2289=账期!$A$20,G2289=账期!$A$22,G2289=账期!$A$24,G2289=账期!$A$25,G2289=账期!$A$27,G2289=账期!$A$26,G2289=账期!$A$28,G2289=账期!$A$30,G2289=账期!$A$32,G2289=账期!$A$34,G2289=账期!$A$35,G2289=账期!$A$37,G2289=账期!$A$39,G2289=账期!$A$40,G2289=账期!$A$41,G2289=账期!$A$42,G2289=账期!$A$43,G2289=账期!$A$44,G2289=账期!$A$45,G2289=账期!$A$46,G2289=账期!$A$48,G2289=账期!$A$50,G2289=账期!$A$51,G2289=账期!$A$52,G2289=账期!$A$53,G2289=账期!$A$54,G2289=账期!$A$56,G2289=账期!$A$57,G2289=账期!$A$58,G2289=账期!$A$59,G2289=账期!$A$60,G2289=账期!$A$61,G2289=账期!$A$62,G2289=账期!$A$63,G2289=账期!$A$64,G2289=账期!$A$66,G2289=账期!$A$67,G2289=账期!$A$68,G2289=账期!$A$70,G2289=账期!$A$71),30,IF(OR(G2289=账期!$A$74,G2289=账期!$A$77,G2289=账期!$A$76,G2289=账期!$A$79,G2289=账期!$A$80,G2289=账期!$A$81,G2289=账期!$A$83,G2289=账期!$A$85,G2289=账期!$A$87,G2289=账期!$A$89,G2289=账期!$A$91),60,IF(OR(G2289=账期!$A$93,G2289=账期!$A$94,G2289=账期!$A$95,G2289=账期!$A$96,G2289=账期!$A$98,G2289=账期!$A$99,G2289=账期!$A$101,G2289=账期!$A$102),90,0)))</f>
        <v>0</v>
      </c>
      <c r="AF2289" s="396"/>
      <c r="AG2289" s="384"/>
      <c r="AH2289" s="396" t="str">
        <f t="shared" si="355"/>
        <v/>
      </c>
    </row>
    <row r="2290" spans="1:34" ht="18" customHeight="1" x14ac:dyDescent="0.25">
      <c r="A2290" s="301" t="str">
        <f t="shared" si="350"/>
        <v/>
      </c>
      <c r="B2290" s="397"/>
      <c r="C2290" s="398"/>
      <c r="D2290" s="399"/>
      <c r="E2290" s="383" t="str">
        <f t="shared" si="353"/>
        <v>C</v>
      </c>
      <c r="F2290" s="383" t="str">
        <f t="shared" si="354"/>
        <v>C</v>
      </c>
      <c r="G2290" s="400"/>
      <c r="H2290" s="385" t="str">
        <f>IF(G2290="","",VLOOKUP(G2290,下拉数据源!J:K,2,0))</f>
        <v/>
      </c>
      <c r="I2290" s="385"/>
      <c r="J2290" s="385"/>
      <c r="K2290" s="386"/>
      <c r="L2290" s="401"/>
      <c r="M2290" s="384"/>
      <c r="N2290" s="384"/>
      <c r="O2290" s="384"/>
      <c r="P2290" s="386"/>
      <c r="Q2290" s="387"/>
      <c r="R2290" s="286"/>
      <c r="S2290" s="388">
        <f t="shared" si="351"/>
        <v>0</v>
      </c>
      <c r="T2290" s="389"/>
      <c r="U2290" s="389">
        <f t="shared" si="349"/>
        <v>0</v>
      </c>
      <c r="V2290" s="451"/>
      <c r="W2290" s="452"/>
      <c r="X2290" s="386"/>
      <c r="Y2290" s="390"/>
      <c r="Z2290" s="391"/>
      <c r="AA2290" s="392"/>
      <c r="AB2290" s="393"/>
      <c r="AC2290" s="394"/>
      <c r="AD2290" s="395">
        <f t="shared" si="352"/>
        <v>0</v>
      </c>
      <c r="AE2290" s="396">
        <f>IF(OR(G2290=账期!$A$18,G2290=账期!$A$20,G2290=账期!$A$22,G2290=账期!$A$24,G2290=账期!$A$25,G2290=账期!$A$27,G2290=账期!$A$26,G2290=账期!$A$28,G2290=账期!$A$30,G2290=账期!$A$32,G2290=账期!$A$34,G2290=账期!$A$35,G2290=账期!$A$37,G2290=账期!$A$39,G2290=账期!$A$40,G2290=账期!$A$41,G2290=账期!$A$42,G2290=账期!$A$43,G2290=账期!$A$44,G2290=账期!$A$45,G2290=账期!$A$46,G2290=账期!$A$48,G2290=账期!$A$50,G2290=账期!$A$51,G2290=账期!$A$52,G2290=账期!$A$53,G2290=账期!$A$54,G2290=账期!$A$56,G2290=账期!$A$57,G2290=账期!$A$58,G2290=账期!$A$59,G2290=账期!$A$60,G2290=账期!$A$61,G2290=账期!$A$62,G2290=账期!$A$63,G2290=账期!$A$64,G2290=账期!$A$66,G2290=账期!$A$67,G2290=账期!$A$68,G2290=账期!$A$70,G2290=账期!$A$71),30,IF(OR(G2290=账期!$A$74,G2290=账期!$A$77,G2290=账期!$A$76,G2290=账期!$A$79,G2290=账期!$A$80,G2290=账期!$A$81,G2290=账期!$A$83,G2290=账期!$A$85,G2290=账期!$A$87,G2290=账期!$A$89,G2290=账期!$A$91),60,IF(OR(G2290=账期!$A$93,G2290=账期!$A$94,G2290=账期!$A$95,G2290=账期!$A$96,G2290=账期!$A$98,G2290=账期!$A$99,G2290=账期!$A$101,G2290=账期!$A$102),90,0)))</f>
        <v>0</v>
      </c>
      <c r="AF2290" s="396"/>
      <c r="AG2290" s="384"/>
      <c r="AH2290" s="396" t="str">
        <f t="shared" si="355"/>
        <v/>
      </c>
    </row>
    <row r="2291" spans="1:34" ht="18" customHeight="1" x14ac:dyDescent="0.25">
      <c r="A2291" s="301" t="str">
        <f t="shared" si="350"/>
        <v/>
      </c>
      <c r="B2291" s="397"/>
      <c r="C2291" s="398"/>
      <c r="D2291" s="399"/>
      <c r="E2291" s="383" t="str">
        <f t="shared" si="353"/>
        <v>C</v>
      </c>
      <c r="F2291" s="383" t="str">
        <f t="shared" si="354"/>
        <v>C</v>
      </c>
      <c r="G2291" s="400"/>
      <c r="H2291" s="385" t="str">
        <f>IF(G2291="","",VLOOKUP(G2291,下拉数据源!J:K,2,0))</f>
        <v/>
      </c>
      <c r="I2291" s="385"/>
      <c r="J2291" s="385"/>
      <c r="K2291" s="386"/>
      <c r="L2291" s="401"/>
      <c r="M2291" s="384"/>
      <c r="N2291" s="384"/>
      <c r="O2291" s="384"/>
      <c r="P2291" s="386"/>
      <c r="Q2291" s="387"/>
      <c r="R2291" s="286"/>
      <c r="S2291" s="388">
        <f t="shared" si="351"/>
        <v>0</v>
      </c>
      <c r="T2291" s="389"/>
      <c r="U2291" s="389">
        <f t="shared" si="349"/>
        <v>0</v>
      </c>
      <c r="V2291" s="451"/>
      <c r="W2291" s="452"/>
      <c r="X2291" s="386"/>
      <c r="Y2291" s="390"/>
      <c r="Z2291" s="391"/>
      <c r="AA2291" s="392"/>
      <c r="AB2291" s="393"/>
      <c r="AC2291" s="394"/>
      <c r="AD2291" s="395">
        <f t="shared" si="352"/>
        <v>0</v>
      </c>
      <c r="AE2291" s="396">
        <f>IF(OR(G2291=账期!$A$18,G2291=账期!$A$20,G2291=账期!$A$22,G2291=账期!$A$24,G2291=账期!$A$25,G2291=账期!$A$27,G2291=账期!$A$26,G2291=账期!$A$28,G2291=账期!$A$30,G2291=账期!$A$32,G2291=账期!$A$34,G2291=账期!$A$35,G2291=账期!$A$37,G2291=账期!$A$39,G2291=账期!$A$40,G2291=账期!$A$41,G2291=账期!$A$42,G2291=账期!$A$43,G2291=账期!$A$44,G2291=账期!$A$45,G2291=账期!$A$46,G2291=账期!$A$48,G2291=账期!$A$50,G2291=账期!$A$51,G2291=账期!$A$52,G2291=账期!$A$53,G2291=账期!$A$54,G2291=账期!$A$56,G2291=账期!$A$57,G2291=账期!$A$58,G2291=账期!$A$59,G2291=账期!$A$60,G2291=账期!$A$61,G2291=账期!$A$62,G2291=账期!$A$63,G2291=账期!$A$64,G2291=账期!$A$66,G2291=账期!$A$67,G2291=账期!$A$68,G2291=账期!$A$70,G2291=账期!$A$71),30,IF(OR(G2291=账期!$A$74,G2291=账期!$A$77,G2291=账期!$A$76,G2291=账期!$A$79,G2291=账期!$A$80,G2291=账期!$A$81,G2291=账期!$A$83,G2291=账期!$A$85,G2291=账期!$A$87,G2291=账期!$A$89,G2291=账期!$A$91),60,IF(OR(G2291=账期!$A$93,G2291=账期!$A$94,G2291=账期!$A$95,G2291=账期!$A$96,G2291=账期!$A$98,G2291=账期!$A$99,G2291=账期!$A$101,G2291=账期!$A$102),90,0)))</f>
        <v>0</v>
      </c>
      <c r="AF2291" s="396"/>
      <c r="AG2291" s="384"/>
      <c r="AH2291" s="396" t="str">
        <f t="shared" si="355"/>
        <v/>
      </c>
    </row>
    <row r="2292" spans="1:34" ht="18" customHeight="1" x14ac:dyDescent="0.25">
      <c r="A2292" s="301" t="str">
        <f t="shared" si="350"/>
        <v/>
      </c>
      <c r="B2292" s="397"/>
      <c r="C2292" s="398"/>
      <c r="D2292" s="399"/>
      <c r="E2292" s="383" t="str">
        <f t="shared" si="353"/>
        <v>C</v>
      </c>
      <c r="F2292" s="383" t="str">
        <f t="shared" si="354"/>
        <v>C</v>
      </c>
      <c r="G2292" s="400"/>
      <c r="H2292" s="385" t="str">
        <f>IF(G2292="","",VLOOKUP(G2292,下拉数据源!J:K,2,0))</f>
        <v/>
      </c>
      <c r="I2292" s="385"/>
      <c r="J2292" s="385"/>
      <c r="K2292" s="386"/>
      <c r="L2292" s="401"/>
      <c r="M2292" s="384"/>
      <c r="N2292" s="384"/>
      <c r="O2292" s="384"/>
      <c r="P2292" s="386"/>
      <c r="Q2292" s="387"/>
      <c r="R2292" s="286"/>
      <c r="S2292" s="388">
        <f t="shared" si="351"/>
        <v>0</v>
      </c>
      <c r="T2292" s="389"/>
      <c r="U2292" s="389">
        <f t="shared" si="349"/>
        <v>0</v>
      </c>
      <c r="V2292" s="451"/>
      <c r="W2292" s="452"/>
      <c r="X2292" s="386"/>
      <c r="Y2292" s="390"/>
      <c r="Z2292" s="391"/>
      <c r="AA2292" s="392"/>
      <c r="AB2292" s="393"/>
      <c r="AC2292" s="394"/>
      <c r="AD2292" s="395">
        <f t="shared" si="352"/>
        <v>0</v>
      </c>
      <c r="AE2292" s="396">
        <f>IF(OR(G2292=账期!$A$18,G2292=账期!$A$20,G2292=账期!$A$22,G2292=账期!$A$24,G2292=账期!$A$25,G2292=账期!$A$27,G2292=账期!$A$26,G2292=账期!$A$28,G2292=账期!$A$30,G2292=账期!$A$32,G2292=账期!$A$34,G2292=账期!$A$35,G2292=账期!$A$37,G2292=账期!$A$39,G2292=账期!$A$40,G2292=账期!$A$41,G2292=账期!$A$42,G2292=账期!$A$43,G2292=账期!$A$44,G2292=账期!$A$45,G2292=账期!$A$46,G2292=账期!$A$48,G2292=账期!$A$50,G2292=账期!$A$51,G2292=账期!$A$52,G2292=账期!$A$53,G2292=账期!$A$54,G2292=账期!$A$56,G2292=账期!$A$57,G2292=账期!$A$58,G2292=账期!$A$59,G2292=账期!$A$60,G2292=账期!$A$61,G2292=账期!$A$62,G2292=账期!$A$63,G2292=账期!$A$64,G2292=账期!$A$66,G2292=账期!$A$67,G2292=账期!$A$68,G2292=账期!$A$70,G2292=账期!$A$71),30,IF(OR(G2292=账期!$A$74,G2292=账期!$A$77,G2292=账期!$A$76,G2292=账期!$A$79,G2292=账期!$A$80,G2292=账期!$A$81,G2292=账期!$A$83,G2292=账期!$A$85,G2292=账期!$A$87,G2292=账期!$A$89,G2292=账期!$A$91),60,IF(OR(G2292=账期!$A$93,G2292=账期!$A$94,G2292=账期!$A$95,G2292=账期!$A$96,G2292=账期!$A$98,G2292=账期!$A$99,G2292=账期!$A$101,G2292=账期!$A$102),90,0)))</f>
        <v>0</v>
      </c>
      <c r="AF2292" s="396"/>
      <c r="AG2292" s="384"/>
      <c r="AH2292" s="396" t="str">
        <f t="shared" si="355"/>
        <v/>
      </c>
    </row>
    <row r="2293" spans="1:34" ht="18" customHeight="1" x14ac:dyDescent="0.25">
      <c r="A2293" s="301" t="str">
        <f t="shared" si="350"/>
        <v/>
      </c>
      <c r="B2293" s="397"/>
      <c r="C2293" s="398"/>
      <c r="D2293" s="399"/>
      <c r="E2293" s="383" t="str">
        <f t="shared" si="353"/>
        <v>C</v>
      </c>
      <c r="F2293" s="383" t="str">
        <f t="shared" si="354"/>
        <v>C</v>
      </c>
      <c r="G2293" s="400"/>
      <c r="H2293" s="385" t="str">
        <f>IF(G2293="","",VLOOKUP(G2293,下拉数据源!J:K,2,0))</f>
        <v/>
      </c>
      <c r="I2293" s="385"/>
      <c r="J2293" s="385"/>
      <c r="K2293" s="386"/>
      <c r="L2293" s="401"/>
      <c r="M2293" s="384"/>
      <c r="N2293" s="384"/>
      <c r="O2293" s="384"/>
      <c r="P2293" s="386"/>
      <c r="Q2293" s="387"/>
      <c r="R2293" s="286"/>
      <c r="S2293" s="388">
        <f t="shared" si="351"/>
        <v>0</v>
      </c>
      <c r="T2293" s="389"/>
      <c r="U2293" s="389">
        <f t="shared" si="349"/>
        <v>0</v>
      </c>
      <c r="V2293" s="451"/>
      <c r="W2293" s="452"/>
      <c r="X2293" s="386"/>
      <c r="Y2293" s="390"/>
      <c r="Z2293" s="391"/>
      <c r="AA2293" s="392"/>
      <c r="AB2293" s="393"/>
      <c r="AC2293" s="394"/>
      <c r="AD2293" s="395">
        <f t="shared" si="352"/>
        <v>0</v>
      </c>
      <c r="AE2293" s="396">
        <f>IF(OR(G2293=账期!$A$18,G2293=账期!$A$20,G2293=账期!$A$22,G2293=账期!$A$24,G2293=账期!$A$25,G2293=账期!$A$27,G2293=账期!$A$26,G2293=账期!$A$28,G2293=账期!$A$30,G2293=账期!$A$32,G2293=账期!$A$34,G2293=账期!$A$35,G2293=账期!$A$37,G2293=账期!$A$39,G2293=账期!$A$40,G2293=账期!$A$41,G2293=账期!$A$42,G2293=账期!$A$43,G2293=账期!$A$44,G2293=账期!$A$45,G2293=账期!$A$46,G2293=账期!$A$48,G2293=账期!$A$50,G2293=账期!$A$51,G2293=账期!$A$52,G2293=账期!$A$53,G2293=账期!$A$54,G2293=账期!$A$56,G2293=账期!$A$57,G2293=账期!$A$58,G2293=账期!$A$59,G2293=账期!$A$60,G2293=账期!$A$61,G2293=账期!$A$62,G2293=账期!$A$63,G2293=账期!$A$64,G2293=账期!$A$66,G2293=账期!$A$67,G2293=账期!$A$68,G2293=账期!$A$70,G2293=账期!$A$71),30,IF(OR(G2293=账期!$A$74,G2293=账期!$A$77,G2293=账期!$A$76,G2293=账期!$A$79,G2293=账期!$A$80,G2293=账期!$A$81,G2293=账期!$A$83,G2293=账期!$A$85,G2293=账期!$A$87,G2293=账期!$A$89,G2293=账期!$A$91),60,IF(OR(G2293=账期!$A$93,G2293=账期!$A$94,G2293=账期!$A$95,G2293=账期!$A$96,G2293=账期!$A$98,G2293=账期!$A$99,G2293=账期!$A$101,G2293=账期!$A$102),90,0)))</f>
        <v>0</v>
      </c>
      <c r="AF2293" s="396"/>
      <c r="AG2293" s="384"/>
      <c r="AH2293" s="396" t="str">
        <f t="shared" si="355"/>
        <v/>
      </c>
    </row>
    <row r="2294" spans="1:34" ht="18" customHeight="1" x14ac:dyDescent="0.25">
      <c r="A2294" s="301" t="str">
        <f t="shared" si="350"/>
        <v/>
      </c>
      <c r="B2294" s="397"/>
      <c r="C2294" s="398"/>
      <c r="D2294" s="399"/>
      <c r="E2294" s="383" t="str">
        <f t="shared" si="353"/>
        <v>C</v>
      </c>
      <c r="F2294" s="383" t="str">
        <f t="shared" si="354"/>
        <v>C</v>
      </c>
      <c r="G2294" s="400"/>
      <c r="H2294" s="385" t="str">
        <f>IF(G2294="","",VLOOKUP(G2294,下拉数据源!J:K,2,0))</f>
        <v/>
      </c>
      <c r="I2294" s="385"/>
      <c r="J2294" s="385"/>
      <c r="K2294" s="386"/>
      <c r="L2294" s="401"/>
      <c r="M2294" s="384"/>
      <c r="N2294" s="384"/>
      <c r="O2294" s="384"/>
      <c r="P2294" s="386"/>
      <c r="Q2294" s="387"/>
      <c r="R2294" s="286"/>
      <c r="S2294" s="388">
        <f t="shared" si="351"/>
        <v>0</v>
      </c>
      <c r="T2294" s="389"/>
      <c r="U2294" s="389">
        <f t="shared" si="349"/>
        <v>0</v>
      </c>
      <c r="V2294" s="451"/>
      <c r="W2294" s="452"/>
      <c r="X2294" s="386"/>
      <c r="Y2294" s="390"/>
      <c r="Z2294" s="391"/>
      <c r="AA2294" s="392"/>
      <c r="AB2294" s="393"/>
      <c r="AC2294" s="394"/>
      <c r="AD2294" s="395">
        <f t="shared" si="352"/>
        <v>0</v>
      </c>
      <c r="AE2294" s="396">
        <f>IF(OR(G2294=账期!$A$18,G2294=账期!$A$20,G2294=账期!$A$22,G2294=账期!$A$24,G2294=账期!$A$25,G2294=账期!$A$27,G2294=账期!$A$26,G2294=账期!$A$28,G2294=账期!$A$30,G2294=账期!$A$32,G2294=账期!$A$34,G2294=账期!$A$35,G2294=账期!$A$37,G2294=账期!$A$39,G2294=账期!$A$40,G2294=账期!$A$41,G2294=账期!$A$42,G2294=账期!$A$43,G2294=账期!$A$44,G2294=账期!$A$45,G2294=账期!$A$46,G2294=账期!$A$48,G2294=账期!$A$50,G2294=账期!$A$51,G2294=账期!$A$52,G2294=账期!$A$53,G2294=账期!$A$54,G2294=账期!$A$56,G2294=账期!$A$57,G2294=账期!$A$58,G2294=账期!$A$59,G2294=账期!$A$60,G2294=账期!$A$61,G2294=账期!$A$62,G2294=账期!$A$63,G2294=账期!$A$64,G2294=账期!$A$66,G2294=账期!$A$67,G2294=账期!$A$68,G2294=账期!$A$70,G2294=账期!$A$71),30,IF(OR(G2294=账期!$A$74,G2294=账期!$A$77,G2294=账期!$A$76,G2294=账期!$A$79,G2294=账期!$A$80,G2294=账期!$A$81,G2294=账期!$A$83,G2294=账期!$A$85,G2294=账期!$A$87,G2294=账期!$A$89,G2294=账期!$A$91),60,IF(OR(G2294=账期!$A$93,G2294=账期!$A$94,G2294=账期!$A$95,G2294=账期!$A$96,G2294=账期!$A$98,G2294=账期!$A$99,G2294=账期!$A$101,G2294=账期!$A$102),90,0)))</f>
        <v>0</v>
      </c>
      <c r="AF2294" s="396"/>
      <c r="AG2294" s="384"/>
      <c r="AH2294" s="396" t="str">
        <f t="shared" si="355"/>
        <v/>
      </c>
    </row>
    <row r="2295" spans="1:34" ht="18" customHeight="1" x14ac:dyDescent="0.25">
      <c r="A2295" s="301" t="str">
        <f t="shared" si="350"/>
        <v/>
      </c>
      <c r="B2295" s="397"/>
      <c r="C2295" s="398"/>
      <c r="D2295" s="399"/>
      <c r="E2295" s="383" t="str">
        <f t="shared" si="353"/>
        <v>C</v>
      </c>
      <c r="F2295" s="383" t="str">
        <f t="shared" si="354"/>
        <v>C</v>
      </c>
      <c r="G2295" s="400"/>
      <c r="H2295" s="385" t="str">
        <f>IF(G2295="","",VLOOKUP(G2295,下拉数据源!J:K,2,0))</f>
        <v/>
      </c>
      <c r="I2295" s="385"/>
      <c r="J2295" s="385"/>
      <c r="K2295" s="386"/>
      <c r="L2295" s="401"/>
      <c r="M2295" s="384"/>
      <c r="N2295" s="384"/>
      <c r="O2295" s="384"/>
      <c r="P2295" s="386"/>
      <c r="Q2295" s="387"/>
      <c r="R2295" s="286"/>
      <c r="S2295" s="388">
        <f t="shared" si="351"/>
        <v>0</v>
      </c>
      <c r="T2295" s="389"/>
      <c r="U2295" s="389">
        <f t="shared" si="349"/>
        <v>0</v>
      </c>
      <c r="V2295" s="451"/>
      <c r="W2295" s="452"/>
      <c r="X2295" s="386"/>
      <c r="Y2295" s="390"/>
      <c r="Z2295" s="391"/>
      <c r="AA2295" s="392"/>
      <c r="AB2295" s="393"/>
      <c r="AC2295" s="394"/>
      <c r="AD2295" s="395">
        <f t="shared" si="352"/>
        <v>0</v>
      </c>
      <c r="AE2295" s="396">
        <f>IF(OR(G2295=账期!$A$18,G2295=账期!$A$20,G2295=账期!$A$22,G2295=账期!$A$24,G2295=账期!$A$25,G2295=账期!$A$27,G2295=账期!$A$26,G2295=账期!$A$28,G2295=账期!$A$30,G2295=账期!$A$32,G2295=账期!$A$34,G2295=账期!$A$35,G2295=账期!$A$37,G2295=账期!$A$39,G2295=账期!$A$40,G2295=账期!$A$41,G2295=账期!$A$42,G2295=账期!$A$43,G2295=账期!$A$44,G2295=账期!$A$45,G2295=账期!$A$46,G2295=账期!$A$48,G2295=账期!$A$50,G2295=账期!$A$51,G2295=账期!$A$52,G2295=账期!$A$53,G2295=账期!$A$54,G2295=账期!$A$56,G2295=账期!$A$57,G2295=账期!$A$58,G2295=账期!$A$59,G2295=账期!$A$60,G2295=账期!$A$61,G2295=账期!$A$62,G2295=账期!$A$63,G2295=账期!$A$64,G2295=账期!$A$66,G2295=账期!$A$67,G2295=账期!$A$68,G2295=账期!$A$70,G2295=账期!$A$71),30,IF(OR(G2295=账期!$A$74,G2295=账期!$A$77,G2295=账期!$A$76,G2295=账期!$A$79,G2295=账期!$A$80,G2295=账期!$A$81,G2295=账期!$A$83,G2295=账期!$A$85,G2295=账期!$A$87,G2295=账期!$A$89,G2295=账期!$A$91),60,IF(OR(G2295=账期!$A$93,G2295=账期!$A$94,G2295=账期!$A$95,G2295=账期!$A$96,G2295=账期!$A$98,G2295=账期!$A$99,G2295=账期!$A$101,G2295=账期!$A$102),90,0)))</f>
        <v>0</v>
      </c>
      <c r="AF2295" s="396"/>
      <c r="AG2295" s="384"/>
      <c r="AH2295" s="396" t="str">
        <f t="shared" si="355"/>
        <v/>
      </c>
    </row>
    <row r="2296" spans="1:34" ht="18" customHeight="1" x14ac:dyDescent="0.25">
      <c r="A2296" s="301" t="str">
        <f t="shared" si="350"/>
        <v/>
      </c>
      <c r="B2296" s="397"/>
      <c r="C2296" s="398"/>
      <c r="D2296" s="399"/>
      <c r="E2296" s="383" t="str">
        <f t="shared" si="353"/>
        <v>C</v>
      </c>
      <c r="F2296" s="383" t="str">
        <f t="shared" si="354"/>
        <v>C</v>
      </c>
      <c r="G2296" s="400"/>
      <c r="H2296" s="385" t="str">
        <f>IF(G2296="","",VLOOKUP(G2296,下拉数据源!J:K,2,0))</f>
        <v/>
      </c>
      <c r="I2296" s="385"/>
      <c r="J2296" s="385"/>
      <c r="K2296" s="386"/>
      <c r="L2296" s="401"/>
      <c r="M2296" s="384"/>
      <c r="N2296" s="384"/>
      <c r="O2296" s="384"/>
      <c r="P2296" s="386"/>
      <c r="Q2296" s="387"/>
      <c r="R2296" s="286"/>
      <c r="S2296" s="388">
        <f t="shared" si="351"/>
        <v>0</v>
      </c>
      <c r="T2296" s="389"/>
      <c r="U2296" s="389">
        <f t="shared" si="349"/>
        <v>0</v>
      </c>
      <c r="V2296" s="451"/>
      <c r="W2296" s="452"/>
      <c r="X2296" s="386"/>
      <c r="Y2296" s="390"/>
      <c r="Z2296" s="391"/>
      <c r="AA2296" s="392"/>
      <c r="AB2296" s="393"/>
      <c r="AC2296" s="394"/>
      <c r="AD2296" s="395">
        <f t="shared" si="352"/>
        <v>0</v>
      </c>
      <c r="AE2296" s="396">
        <f>IF(OR(G2296=账期!$A$18,G2296=账期!$A$20,G2296=账期!$A$22,G2296=账期!$A$24,G2296=账期!$A$25,G2296=账期!$A$27,G2296=账期!$A$26,G2296=账期!$A$28,G2296=账期!$A$30,G2296=账期!$A$32,G2296=账期!$A$34,G2296=账期!$A$35,G2296=账期!$A$37,G2296=账期!$A$39,G2296=账期!$A$40,G2296=账期!$A$41,G2296=账期!$A$42,G2296=账期!$A$43,G2296=账期!$A$44,G2296=账期!$A$45,G2296=账期!$A$46,G2296=账期!$A$48,G2296=账期!$A$50,G2296=账期!$A$51,G2296=账期!$A$52,G2296=账期!$A$53,G2296=账期!$A$54,G2296=账期!$A$56,G2296=账期!$A$57,G2296=账期!$A$58,G2296=账期!$A$59,G2296=账期!$A$60,G2296=账期!$A$61,G2296=账期!$A$62,G2296=账期!$A$63,G2296=账期!$A$64,G2296=账期!$A$66,G2296=账期!$A$67,G2296=账期!$A$68,G2296=账期!$A$70,G2296=账期!$A$71),30,IF(OR(G2296=账期!$A$74,G2296=账期!$A$77,G2296=账期!$A$76,G2296=账期!$A$79,G2296=账期!$A$80,G2296=账期!$A$81,G2296=账期!$A$83,G2296=账期!$A$85,G2296=账期!$A$87,G2296=账期!$A$89,G2296=账期!$A$91),60,IF(OR(G2296=账期!$A$93,G2296=账期!$A$94,G2296=账期!$A$95,G2296=账期!$A$96,G2296=账期!$A$98,G2296=账期!$A$99,G2296=账期!$A$101,G2296=账期!$A$102),90,0)))</f>
        <v>0</v>
      </c>
      <c r="AF2296" s="396"/>
      <c r="AG2296" s="384"/>
      <c r="AH2296" s="396" t="str">
        <f t="shared" si="355"/>
        <v/>
      </c>
    </row>
    <row r="2297" spans="1:34" ht="18" customHeight="1" x14ac:dyDescent="0.25">
      <c r="A2297" s="301" t="str">
        <f t="shared" si="350"/>
        <v/>
      </c>
      <c r="B2297" s="397"/>
      <c r="C2297" s="398"/>
      <c r="D2297" s="399"/>
      <c r="E2297" s="383" t="str">
        <f t="shared" si="353"/>
        <v>C</v>
      </c>
      <c r="F2297" s="383" t="str">
        <f t="shared" si="354"/>
        <v>C</v>
      </c>
      <c r="G2297" s="400"/>
      <c r="H2297" s="385" t="str">
        <f>IF(G2297="","",VLOOKUP(G2297,下拉数据源!J:K,2,0))</f>
        <v/>
      </c>
      <c r="I2297" s="385"/>
      <c r="J2297" s="385"/>
      <c r="K2297" s="386"/>
      <c r="L2297" s="401"/>
      <c r="M2297" s="384"/>
      <c r="N2297" s="384"/>
      <c r="O2297" s="384"/>
      <c r="P2297" s="386"/>
      <c r="Q2297" s="387"/>
      <c r="R2297" s="286"/>
      <c r="S2297" s="388">
        <f t="shared" si="351"/>
        <v>0</v>
      </c>
      <c r="T2297" s="389"/>
      <c r="U2297" s="389">
        <f t="shared" si="349"/>
        <v>0</v>
      </c>
      <c r="V2297" s="451"/>
      <c r="W2297" s="452"/>
      <c r="X2297" s="386"/>
      <c r="Y2297" s="390"/>
      <c r="Z2297" s="391"/>
      <c r="AA2297" s="392"/>
      <c r="AB2297" s="393"/>
      <c r="AC2297" s="394"/>
      <c r="AD2297" s="395">
        <f t="shared" si="352"/>
        <v>0</v>
      </c>
      <c r="AE2297" s="396">
        <f>IF(OR(G2297=账期!$A$18,G2297=账期!$A$20,G2297=账期!$A$22,G2297=账期!$A$24,G2297=账期!$A$25,G2297=账期!$A$27,G2297=账期!$A$26,G2297=账期!$A$28,G2297=账期!$A$30,G2297=账期!$A$32,G2297=账期!$A$34,G2297=账期!$A$35,G2297=账期!$A$37,G2297=账期!$A$39,G2297=账期!$A$40,G2297=账期!$A$41,G2297=账期!$A$42,G2297=账期!$A$43,G2297=账期!$A$44,G2297=账期!$A$45,G2297=账期!$A$46,G2297=账期!$A$48,G2297=账期!$A$50,G2297=账期!$A$51,G2297=账期!$A$52,G2297=账期!$A$53,G2297=账期!$A$54,G2297=账期!$A$56,G2297=账期!$A$57,G2297=账期!$A$58,G2297=账期!$A$59,G2297=账期!$A$60,G2297=账期!$A$61,G2297=账期!$A$62,G2297=账期!$A$63,G2297=账期!$A$64,G2297=账期!$A$66,G2297=账期!$A$67,G2297=账期!$A$68,G2297=账期!$A$70,G2297=账期!$A$71),30,IF(OR(G2297=账期!$A$74,G2297=账期!$A$77,G2297=账期!$A$76,G2297=账期!$A$79,G2297=账期!$A$80,G2297=账期!$A$81,G2297=账期!$A$83,G2297=账期!$A$85,G2297=账期!$A$87,G2297=账期!$A$89,G2297=账期!$A$91),60,IF(OR(G2297=账期!$A$93,G2297=账期!$A$94,G2297=账期!$A$95,G2297=账期!$A$96,G2297=账期!$A$98,G2297=账期!$A$99,G2297=账期!$A$101,G2297=账期!$A$102),90,0)))</f>
        <v>0</v>
      </c>
      <c r="AF2297" s="396"/>
      <c r="AG2297" s="384"/>
      <c r="AH2297" s="396" t="str">
        <f t="shared" si="355"/>
        <v/>
      </c>
    </row>
    <row r="2298" spans="1:34" ht="18" customHeight="1" x14ac:dyDescent="0.25">
      <c r="A2298" s="301" t="str">
        <f t="shared" si="350"/>
        <v/>
      </c>
      <c r="B2298" s="397"/>
      <c r="C2298" s="398"/>
      <c r="D2298" s="399"/>
      <c r="E2298" s="383" t="str">
        <f t="shared" si="353"/>
        <v>C</v>
      </c>
      <c r="F2298" s="383" t="str">
        <f t="shared" si="354"/>
        <v>C</v>
      </c>
      <c r="G2298" s="400"/>
      <c r="H2298" s="385" t="str">
        <f>IF(G2298="","",VLOOKUP(G2298,下拉数据源!J:K,2,0))</f>
        <v/>
      </c>
      <c r="I2298" s="385"/>
      <c r="J2298" s="385"/>
      <c r="K2298" s="386"/>
      <c r="L2298" s="401"/>
      <c r="M2298" s="384"/>
      <c r="N2298" s="384"/>
      <c r="O2298" s="384"/>
      <c r="P2298" s="386"/>
      <c r="Q2298" s="387"/>
      <c r="R2298" s="286"/>
      <c r="S2298" s="388">
        <f t="shared" si="351"/>
        <v>0</v>
      </c>
      <c r="T2298" s="389"/>
      <c r="U2298" s="389">
        <f t="shared" ref="U2298:U2361" si="356">S2298-T2298</f>
        <v>0</v>
      </c>
      <c r="V2298" s="451"/>
      <c r="W2298" s="452"/>
      <c r="X2298" s="386"/>
      <c r="Y2298" s="390"/>
      <c r="Z2298" s="391"/>
      <c r="AA2298" s="392"/>
      <c r="AB2298" s="393"/>
      <c r="AC2298" s="394"/>
      <c r="AD2298" s="395">
        <f t="shared" si="352"/>
        <v>0</v>
      </c>
      <c r="AE2298" s="396">
        <f>IF(OR(G2298=账期!$A$18,G2298=账期!$A$20,G2298=账期!$A$22,G2298=账期!$A$24,G2298=账期!$A$25,G2298=账期!$A$27,G2298=账期!$A$26,G2298=账期!$A$28,G2298=账期!$A$30,G2298=账期!$A$32,G2298=账期!$A$34,G2298=账期!$A$35,G2298=账期!$A$37,G2298=账期!$A$39,G2298=账期!$A$40,G2298=账期!$A$41,G2298=账期!$A$42,G2298=账期!$A$43,G2298=账期!$A$44,G2298=账期!$A$45,G2298=账期!$A$46,G2298=账期!$A$48,G2298=账期!$A$50,G2298=账期!$A$51,G2298=账期!$A$52,G2298=账期!$A$53,G2298=账期!$A$54,G2298=账期!$A$56,G2298=账期!$A$57,G2298=账期!$A$58,G2298=账期!$A$59,G2298=账期!$A$60,G2298=账期!$A$61,G2298=账期!$A$62,G2298=账期!$A$63,G2298=账期!$A$64,G2298=账期!$A$66,G2298=账期!$A$67,G2298=账期!$A$68,G2298=账期!$A$70,G2298=账期!$A$71),30,IF(OR(G2298=账期!$A$74,G2298=账期!$A$77,G2298=账期!$A$76,G2298=账期!$A$79,G2298=账期!$A$80,G2298=账期!$A$81,G2298=账期!$A$83,G2298=账期!$A$85,G2298=账期!$A$87,G2298=账期!$A$89,G2298=账期!$A$91),60,IF(OR(G2298=账期!$A$93,G2298=账期!$A$94,G2298=账期!$A$95,G2298=账期!$A$96,G2298=账期!$A$98,G2298=账期!$A$99,G2298=账期!$A$101,G2298=账期!$A$102),90,0)))</f>
        <v>0</v>
      </c>
      <c r="AF2298" s="396"/>
      <c r="AG2298" s="384"/>
      <c r="AH2298" s="396" t="str">
        <f t="shared" si="355"/>
        <v/>
      </c>
    </row>
    <row r="2299" spans="1:34" ht="18" customHeight="1" x14ac:dyDescent="0.25">
      <c r="A2299" s="301" t="str">
        <f t="shared" si="350"/>
        <v/>
      </c>
      <c r="B2299" s="397"/>
      <c r="C2299" s="398"/>
      <c r="D2299" s="399"/>
      <c r="E2299" s="383" t="str">
        <f t="shared" si="353"/>
        <v>C</v>
      </c>
      <c r="F2299" s="383" t="str">
        <f t="shared" si="354"/>
        <v>C</v>
      </c>
      <c r="G2299" s="400"/>
      <c r="H2299" s="385" t="str">
        <f>IF(G2299="","",VLOOKUP(G2299,下拉数据源!J:K,2,0))</f>
        <v/>
      </c>
      <c r="I2299" s="385"/>
      <c r="J2299" s="385"/>
      <c r="K2299" s="386"/>
      <c r="L2299" s="401"/>
      <c r="M2299" s="384"/>
      <c r="N2299" s="384"/>
      <c r="O2299" s="384"/>
      <c r="P2299" s="386"/>
      <c r="Q2299" s="387"/>
      <c r="R2299" s="286"/>
      <c r="S2299" s="388">
        <f t="shared" si="351"/>
        <v>0</v>
      </c>
      <c r="T2299" s="389"/>
      <c r="U2299" s="389">
        <f t="shared" si="356"/>
        <v>0</v>
      </c>
      <c r="V2299" s="451"/>
      <c r="W2299" s="452"/>
      <c r="X2299" s="386"/>
      <c r="Y2299" s="390"/>
      <c r="Z2299" s="391"/>
      <c r="AA2299" s="392"/>
      <c r="AB2299" s="393"/>
      <c r="AC2299" s="394"/>
      <c r="AD2299" s="395">
        <f t="shared" si="352"/>
        <v>0</v>
      </c>
      <c r="AE2299" s="396">
        <f>IF(OR(G2299=账期!$A$18,G2299=账期!$A$20,G2299=账期!$A$22,G2299=账期!$A$24,G2299=账期!$A$25,G2299=账期!$A$27,G2299=账期!$A$26,G2299=账期!$A$28,G2299=账期!$A$30,G2299=账期!$A$32,G2299=账期!$A$34,G2299=账期!$A$35,G2299=账期!$A$37,G2299=账期!$A$39,G2299=账期!$A$40,G2299=账期!$A$41,G2299=账期!$A$42,G2299=账期!$A$43,G2299=账期!$A$44,G2299=账期!$A$45,G2299=账期!$A$46,G2299=账期!$A$48,G2299=账期!$A$50,G2299=账期!$A$51,G2299=账期!$A$52,G2299=账期!$A$53,G2299=账期!$A$54,G2299=账期!$A$56,G2299=账期!$A$57,G2299=账期!$A$58,G2299=账期!$A$59,G2299=账期!$A$60,G2299=账期!$A$61,G2299=账期!$A$62,G2299=账期!$A$63,G2299=账期!$A$64,G2299=账期!$A$66,G2299=账期!$A$67,G2299=账期!$A$68,G2299=账期!$A$70,G2299=账期!$A$71),30,IF(OR(G2299=账期!$A$74,G2299=账期!$A$77,G2299=账期!$A$76,G2299=账期!$A$79,G2299=账期!$A$80,G2299=账期!$A$81,G2299=账期!$A$83,G2299=账期!$A$85,G2299=账期!$A$87,G2299=账期!$A$89,G2299=账期!$A$91),60,IF(OR(G2299=账期!$A$93,G2299=账期!$A$94,G2299=账期!$A$95,G2299=账期!$A$96,G2299=账期!$A$98,G2299=账期!$A$99,G2299=账期!$A$101,G2299=账期!$A$102),90,0)))</f>
        <v>0</v>
      </c>
      <c r="AF2299" s="396"/>
      <c r="AG2299" s="384"/>
      <c r="AH2299" s="396" t="str">
        <f t="shared" si="355"/>
        <v/>
      </c>
    </row>
    <row r="2300" spans="1:34" ht="18" customHeight="1" x14ac:dyDescent="0.25">
      <c r="A2300" s="301" t="str">
        <f t="shared" si="350"/>
        <v/>
      </c>
      <c r="B2300" s="397"/>
      <c r="C2300" s="398"/>
      <c r="D2300" s="399"/>
      <c r="E2300" s="383" t="str">
        <f t="shared" si="353"/>
        <v>C</v>
      </c>
      <c r="F2300" s="383" t="str">
        <f t="shared" si="354"/>
        <v>C</v>
      </c>
      <c r="G2300" s="400"/>
      <c r="H2300" s="385" t="str">
        <f>IF(G2300="","",VLOOKUP(G2300,下拉数据源!J:K,2,0))</f>
        <v/>
      </c>
      <c r="I2300" s="385"/>
      <c r="J2300" s="385"/>
      <c r="K2300" s="386"/>
      <c r="L2300" s="401"/>
      <c r="M2300" s="384"/>
      <c r="N2300" s="384"/>
      <c r="O2300" s="384"/>
      <c r="P2300" s="386"/>
      <c r="Q2300" s="387"/>
      <c r="R2300" s="286"/>
      <c r="S2300" s="388">
        <f t="shared" si="351"/>
        <v>0</v>
      </c>
      <c r="T2300" s="389"/>
      <c r="U2300" s="389">
        <f t="shared" si="356"/>
        <v>0</v>
      </c>
      <c r="V2300" s="451"/>
      <c r="W2300" s="452"/>
      <c r="X2300" s="386"/>
      <c r="Y2300" s="390"/>
      <c r="Z2300" s="391"/>
      <c r="AA2300" s="392"/>
      <c r="AB2300" s="393"/>
      <c r="AC2300" s="394"/>
      <c r="AD2300" s="395">
        <f t="shared" si="352"/>
        <v>0</v>
      </c>
      <c r="AE2300" s="396">
        <f>IF(OR(G2300=账期!$A$18,G2300=账期!$A$20,G2300=账期!$A$22,G2300=账期!$A$24,G2300=账期!$A$25,G2300=账期!$A$27,G2300=账期!$A$26,G2300=账期!$A$28,G2300=账期!$A$30,G2300=账期!$A$32,G2300=账期!$A$34,G2300=账期!$A$35,G2300=账期!$A$37,G2300=账期!$A$39,G2300=账期!$A$40,G2300=账期!$A$41,G2300=账期!$A$42,G2300=账期!$A$43,G2300=账期!$A$44,G2300=账期!$A$45,G2300=账期!$A$46,G2300=账期!$A$48,G2300=账期!$A$50,G2300=账期!$A$51,G2300=账期!$A$52,G2300=账期!$A$53,G2300=账期!$A$54,G2300=账期!$A$56,G2300=账期!$A$57,G2300=账期!$A$58,G2300=账期!$A$59,G2300=账期!$A$60,G2300=账期!$A$61,G2300=账期!$A$62,G2300=账期!$A$63,G2300=账期!$A$64,G2300=账期!$A$66,G2300=账期!$A$67,G2300=账期!$A$68,G2300=账期!$A$70,G2300=账期!$A$71),30,IF(OR(G2300=账期!$A$74,G2300=账期!$A$77,G2300=账期!$A$76,G2300=账期!$A$79,G2300=账期!$A$80,G2300=账期!$A$81,G2300=账期!$A$83,G2300=账期!$A$85,G2300=账期!$A$87,G2300=账期!$A$89,G2300=账期!$A$91),60,IF(OR(G2300=账期!$A$93,G2300=账期!$A$94,G2300=账期!$A$95,G2300=账期!$A$96,G2300=账期!$A$98,G2300=账期!$A$99,G2300=账期!$A$101,G2300=账期!$A$102),90,0)))</f>
        <v>0</v>
      </c>
      <c r="AF2300" s="396"/>
      <c r="AG2300" s="384"/>
      <c r="AH2300" s="396" t="str">
        <f t="shared" si="355"/>
        <v/>
      </c>
    </row>
    <row r="2301" spans="1:34" ht="18" customHeight="1" x14ac:dyDescent="0.25">
      <c r="A2301" s="301" t="str">
        <f t="shared" ref="A2301:A2364" si="357">IF(V2301="","",TEXT(V2301,"yyyy年m月"))</f>
        <v/>
      </c>
      <c r="B2301" s="397"/>
      <c r="C2301" s="398"/>
      <c r="D2301" s="399"/>
      <c r="E2301" s="383" t="str">
        <f t="shared" si="353"/>
        <v>C</v>
      </c>
      <c r="F2301" s="383" t="str">
        <f t="shared" si="354"/>
        <v>C</v>
      </c>
      <c r="G2301" s="400"/>
      <c r="H2301" s="385" t="str">
        <f>IF(G2301="","",VLOOKUP(G2301,下拉数据源!J:K,2,0))</f>
        <v/>
      </c>
      <c r="I2301" s="385"/>
      <c r="J2301" s="385"/>
      <c r="K2301" s="386"/>
      <c r="L2301" s="401"/>
      <c r="M2301" s="384"/>
      <c r="N2301" s="384"/>
      <c r="O2301" s="384"/>
      <c r="P2301" s="386"/>
      <c r="Q2301" s="387"/>
      <c r="R2301" s="286"/>
      <c r="S2301" s="388">
        <f t="shared" si="351"/>
        <v>0</v>
      </c>
      <c r="T2301" s="389"/>
      <c r="U2301" s="389">
        <f t="shared" si="356"/>
        <v>0</v>
      </c>
      <c r="V2301" s="451"/>
      <c r="W2301" s="452"/>
      <c r="X2301" s="386"/>
      <c r="Y2301" s="390"/>
      <c r="Z2301" s="391"/>
      <c r="AA2301" s="392"/>
      <c r="AB2301" s="393"/>
      <c r="AC2301" s="394"/>
      <c r="AD2301" s="395">
        <f t="shared" si="352"/>
        <v>0</v>
      </c>
      <c r="AE2301" s="396">
        <f>IF(OR(G2301=账期!$A$18,G2301=账期!$A$20,G2301=账期!$A$22,G2301=账期!$A$24,G2301=账期!$A$25,G2301=账期!$A$27,G2301=账期!$A$26,G2301=账期!$A$28,G2301=账期!$A$30,G2301=账期!$A$32,G2301=账期!$A$34,G2301=账期!$A$35,G2301=账期!$A$37,G2301=账期!$A$39,G2301=账期!$A$40,G2301=账期!$A$41,G2301=账期!$A$42,G2301=账期!$A$43,G2301=账期!$A$44,G2301=账期!$A$45,G2301=账期!$A$46,G2301=账期!$A$48,G2301=账期!$A$50,G2301=账期!$A$51,G2301=账期!$A$52,G2301=账期!$A$53,G2301=账期!$A$54,G2301=账期!$A$56,G2301=账期!$A$57,G2301=账期!$A$58,G2301=账期!$A$59,G2301=账期!$A$60,G2301=账期!$A$61,G2301=账期!$A$62,G2301=账期!$A$63,G2301=账期!$A$64,G2301=账期!$A$66,G2301=账期!$A$67,G2301=账期!$A$68,G2301=账期!$A$70,G2301=账期!$A$71),30,IF(OR(G2301=账期!$A$74,G2301=账期!$A$77,G2301=账期!$A$76,G2301=账期!$A$79,G2301=账期!$A$80,G2301=账期!$A$81,G2301=账期!$A$83,G2301=账期!$A$85,G2301=账期!$A$87,G2301=账期!$A$89,G2301=账期!$A$91),60,IF(OR(G2301=账期!$A$93,G2301=账期!$A$94,G2301=账期!$A$95,G2301=账期!$A$96,G2301=账期!$A$98,G2301=账期!$A$99,G2301=账期!$A$101,G2301=账期!$A$102),90,0)))</f>
        <v>0</v>
      </c>
      <c r="AF2301" s="396"/>
      <c r="AG2301" s="384"/>
      <c r="AH2301" s="396" t="str">
        <f t="shared" si="355"/>
        <v/>
      </c>
    </row>
    <row r="2302" spans="1:34" ht="18" customHeight="1" x14ac:dyDescent="0.25">
      <c r="A2302" s="301" t="str">
        <f t="shared" si="357"/>
        <v/>
      </c>
      <c r="B2302" s="397"/>
      <c r="C2302" s="398"/>
      <c r="D2302" s="399"/>
      <c r="E2302" s="383" t="str">
        <f t="shared" si="353"/>
        <v>C</v>
      </c>
      <c r="F2302" s="383" t="str">
        <f t="shared" si="354"/>
        <v>C</v>
      </c>
      <c r="G2302" s="400"/>
      <c r="H2302" s="385" t="str">
        <f>IF(G2302="","",VLOOKUP(G2302,下拉数据源!J:K,2,0))</f>
        <v/>
      </c>
      <c r="I2302" s="385"/>
      <c r="J2302" s="385"/>
      <c r="K2302" s="386"/>
      <c r="L2302" s="401"/>
      <c r="M2302" s="384"/>
      <c r="N2302" s="384"/>
      <c r="O2302" s="384"/>
      <c r="P2302" s="386"/>
      <c r="Q2302" s="387"/>
      <c r="R2302" s="286"/>
      <c r="S2302" s="388">
        <f t="shared" si="351"/>
        <v>0</v>
      </c>
      <c r="T2302" s="389"/>
      <c r="U2302" s="389">
        <f t="shared" si="356"/>
        <v>0</v>
      </c>
      <c r="V2302" s="451"/>
      <c r="W2302" s="452"/>
      <c r="X2302" s="386"/>
      <c r="Y2302" s="390"/>
      <c r="Z2302" s="391"/>
      <c r="AA2302" s="392"/>
      <c r="AB2302" s="393"/>
      <c r="AC2302" s="394"/>
      <c r="AD2302" s="395">
        <f t="shared" si="352"/>
        <v>0</v>
      </c>
      <c r="AE2302" s="396">
        <f>IF(OR(G2302=账期!$A$18,G2302=账期!$A$20,G2302=账期!$A$22,G2302=账期!$A$24,G2302=账期!$A$25,G2302=账期!$A$27,G2302=账期!$A$26,G2302=账期!$A$28,G2302=账期!$A$30,G2302=账期!$A$32,G2302=账期!$A$34,G2302=账期!$A$35,G2302=账期!$A$37,G2302=账期!$A$39,G2302=账期!$A$40,G2302=账期!$A$41,G2302=账期!$A$42,G2302=账期!$A$43,G2302=账期!$A$44,G2302=账期!$A$45,G2302=账期!$A$46,G2302=账期!$A$48,G2302=账期!$A$50,G2302=账期!$A$51,G2302=账期!$A$52,G2302=账期!$A$53,G2302=账期!$A$54,G2302=账期!$A$56,G2302=账期!$A$57,G2302=账期!$A$58,G2302=账期!$A$59,G2302=账期!$A$60,G2302=账期!$A$61,G2302=账期!$A$62,G2302=账期!$A$63,G2302=账期!$A$64,G2302=账期!$A$66,G2302=账期!$A$67,G2302=账期!$A$68,G2302=账期!$A$70,G2302=账期!$A$71),30,IF(OR(G2302=账期!$A$74,G2302=账期!$A$77,G2302=账期!$A$76,G2302=账期!$A$79,G2302=账期!$A$80,G2302=账期!$A$81,G2302=账期!$A$83,G2302=账期!$A$85,G2302=账期!$A$87,G2302=账期!$A$89,G2302=账期!$A$91),60,IF(OR(G2302=账期!$A$93,G2302=账期!$A$94,G2302=账期!$A$95,G2302=账期!$A$96,G2302=账期!$A$98,G2302=账期!$A$99,G2302=账期!$A$101,G2302=账期!$A$102),90,0)))</f>
        <v>0</v>
      </c>
      <c r="AF2302" s="396"/>
      <c r="AG2302" s="384"/>
      <c r="AH2302" s="396" t="str">
        <f t="shared" si="355"/>
        <v/>
      </c>
    </row>
    <row r="2303" spans="1:34" ht="18" customHeight="1" x14ac:dyDescent="0.25">
      <c r="A2303" s="301" t="str">
        <f t="shared" si="357"/>
        <v/>
      </c>
      <c r="B2303" s="397"/>
      <c r="C2303" s="398"/>
      <c r="D2303" s="399"/>
      <c r="E2303" s="383" t="str">
        <f t="shared" si="353"/>
        <v>C</v>
      </c>
      <c r="F2303" s="383" t="str">
        <f t="shared" si="354"/>
        <v>C</v>
      </c>
      <c r="G2303" s="400"/>
      <c r="H2303" s="385" t="str">
        <f>IF(G2303="","",VLOOKUP(G2303,下拉数据源!J:K,2,0))</f>
        <v/>
      </c>
      <c r="I2303" s="385"/>
      <c r="J2303" s="385"/>
      <c r="K2303" s="386"/>
      <c r="L2303" s="401"/>
      <c r="M2303" s="384"/>
      <c r="N2303" s="384"/>
      <c r="O2303" s="384"/>
      <c r="P2303" s="386"/>
      <c r="Q2303" s="387"/>
      <c r="R2303" s="286"/>
      <c r="S2303" s="388">
        <f t="shared" ref="S2303:S2366" si="358">Q2303*R2303</f>
        <v>0</v>
      </c>
      <c r="T2303" s="389"/>
      <c r="U2303" s="389">
        <f t="shared" si="356"/>
        <v>0</v>
      </c>
      <c r="V2303" s="451"/>
      <c r="W2303" s="452"/>
      <c r="X2303" s="386"/>
      <c r="Y2303" s="390"/>
      <c r="Z2303" s="391"/>
      <c r="AA2303" s="392"/>
      <c r="AB2303" s="393"/>
      <c r="AC2303" s="394"/>
      <c r="AD2303" s="395">
        <f t="shared" si="352"/>
        <v>0</v>
      </c>
      <c r="AE2303" s="396">
        <f>IF(OR(G2303=账期!$A$18,G2303=账期!$A$20,G2303=账期!$A$22,G2303=账期!$A$24,G2303=账期!$A$25,G2303=账期!$A$27,G2303=账期!$A$26,G2303=账期!$A$28,G2303=账期!$A$30,G2303=账期!$A$32,G2303=账期!$A$34,G2303=账期!$A$35,G2303=账期!$A$37,G2303=账期!$A$39,G2303=账期!$A$40,G2303=账期!$A$41,G2303=账期!$A$42,G2303=账期!$A$43,G2303=账期!$A$44,G2303=账期!$A$45,G2303=账期!$A$46,G2303=账期!$A$48,G2303=账期!$A$50,G2303=账期!$A$51,G2303=账期!$A$52,G2303=账期!$A$53,G2303=账期!$A$54,G2303=账期!$A$56,G2303=账期!$A$57,G2303=账期!$A$58,G2303=账期!$A$59,G2303=账期!$A$60,G2303=账期!$A$61,G2303=账期!$A$62,G2303=账期!$A$63,G2303=账期!$A$64,G2303=账期!$A$66,G2303=账期!$A$67,G2303=账期!$A$68,G2303=账期!$A$70,G2303=账期!$A$71),30,IF(OR(G2303=账期!$A$74,G2303=账期!$A$77,G2303=账期!$A$76,G2303=账期!$A$79,G2303=账期!$A$80,G2303=账期!$A$81,G2303=账期!$A$83,G2303=账期!$A$85,G2303=账期!$A$87,G2303=账期!$A$89,G2303=账期!$A$91),60,IF(OR(G2303=账期!$A$93,G2303=账期!$A$94,G2303=账期!$A$95,G2303=账期!$A$96,G2303=账期!$A$98,G2303=账期!$A$99,G2303=账期!$A$101,G2303=账期!$A$102),90,0)))</f>
        <v>0</v>
      </c>
      <c r="AF2303" s="396"/>
      <c r="AG2303" s="384"/>
      <c r="AH2303" s="396" t="str">
        <f t="shared" si="355"/>
        <v/>
      </c>
    </row>
    <row r="2304" spans="1:34" ht="18" customHeight="1" x14ac:dyDescent="0.25">
      <c r="A2304" s="301" t="str">
        <f t="shared" si="357"/>
        <v/>
      </c>
      <c r="B2304" s="397"/>
      <c r="C2304" s="398"/>
      <c r="D2304" s="399"/>
      <c r="E2304" s="383" t="str">
        <f t="shared" si="353"/>
        <v>C</v>
      </c>
      <c r="F2304" s="383" t="str">
        <f t="shared" si="354"/>
        <v>C</v>
      </c>
      <c r="G2304" s="400"/>
      <c r="H2304" s="385" t="str">
        <f>IF(G2304="","",VLOOKUP(G2304,下拉数据源!J:K,2,0))</f>
        <v/>
      </c>
      <c r="I2304" s="385"/>
      <c r="J2304" s="385"/>
      <c r="K2304" s="386"/>
      <c r="L2304" s="401"/>
      <c r="M2304" s="384"/>
      <c r="N2304" s="384"/>
      <c r="O2304" s="384"/>
      <c r="P2304" s="386"/>
      <c r="Q2304" s="387"/>
      <c r="R2304" s="286"/>
      <c r="S2304" s="388">
        <f t="shared" si="358"/>
        <v>0</v>
      </c>
      <c r="T2304" s="389"/>
      <c r="U2304" s="389">
        <f t="shared" si="356"/>
        <v>0</v>
      </c>
      <c r="V2304" s="451"/>
      <c r="W2304" s="452"/>
      <c r="X2304" s="386"/>
      <c r="Y2304" s="390"/>
      <c r="Z2304" s="391"/>
      <c r="AA2304" s="392"/>
      <c r="AB2304" s="393"/>
      <c r="AC2304" s="394"/>
      <c r="AD2304" s="395">
        <f t="shared" ref="AD2304:AD2367" si="359">IF(AE2304&gt;0,(DATE(YEAR(AC2304),MONTH(AC2304)+1,1)-1)+AE2304,AC2304)</f>
        <v>0</v>
      </c>
      <c r="AE2304" s="396">
        <f>IF(OR(G2304=账期!$A$18,G2304=账期!$A$20,G2304=账期!$A$22,G2304=账期!$A$24,G2304=账期!$A$25,G2304=账期!$A$27,G2304=账期!$A$26,G2304=账期!$A$28,G2304=账期!$A$30,G2304=账期!$A$32,G2304=账期!$A$34,G2304=账期!$A$35,G2304=账期!$A$37,G2304=账期!$A$39,G2304=账期!$A$40,G2304=账期!$A$41,G2304=账期!$A$42,G2304=账期!$A$43,G2304=账期!$A$44,G2304=账期!$A$45,G2304=账期!$A$46,G2304=账期!$A$48,G2304=账期!$A$50,G2304=账期!$A$51,G2304=账期!$A$52,G2304=账期!$A$53,G2304=账期!$A$54,G2304=账期!$A$56,G2304=账期!$A$57,G2304=账期!$A$58,G2304=账期!$A$59,G2304=账期!$A$60,G2304=账期!$A$61,G2304=账期!$A$62,G2304=账期!$A$63,G2304=账期!$A$64,G2304=账期!$A$66,G2304=账期!$A$67,G2304=账期!$A$68,G2304=账期!$A$70,G2304=账期!$A$71),30,IF(OR(G2304=账期!$A$74,G2304=账期!$A$77,G2304=账期!$A$76,G2304=账期!$A$79,G2304=账期!$A$80,G2304=账期!$A$81,G2304=账期!$A$83,G2304=账期!$A$85,G2304=账期!$A$87,G2304=账期!$A$89,G2304=账期!$A$91),60,IF(OR(G2304=账期!$A$93,G2304=账期!$A$94,G2304=账期!$A$95,G2304=账期!$A$96,G2304=账期!$A$98,G2304=账期!$A$99,G2304=账期!$A$101,G2304=账期!$A$102),90,0)))</f>
        <v>0</v>
      </c>
      <c r="AF2304" s="396"/>
      <c r="AG2304" s="384"/>
      <c r="AH2304" s="396" t="str">
        <f t="shared" si="355"/>
        <v/>
      </c>
    </row>
    <row r="2305" spans="1:34" ht="18" customHeight="1" x14ac:dyDescent="0.25">
      <c r="A2305" s="301" t="str">
        <f t="shared" si="357"/>
        <v/>
      </c>
      <c r="B2305" s="397"/>
      <c r="C2305" s="398"/>
      <c r="D2305" s="399"/>
      <c r="E2305" s="383" t="str">
        <f t="shared" si="353"/>
        <v>C</v>
      </c>
      <c r="F2305" s="383" t="str">
        <f t="shared" si="354"/>
        <v>C</v>
      </c>
      <c r="G2305" s="400"/>
      <c r="H2305" s="385" t="str">
        <f>IF(G2305="","",VLOOKUP(G2305,下拉数据源!J:K,2,0))</f>
        <v/>
      </c>
      <c r="I2305" s="385"/>
      <c r="J2305" s="385"/>
      <c r="K2305" s="386"/>
      <c r="L2305" s="401"/>
      <c r="M2305" s="384"/>
      <c r="N2305" s="384"/>
      <c r="O2305" s="384"/>
      <c r="P2305" s="386"/>
      <c r="Q2305" s="387"/>
      <c r="R2305" s="286"/>
      <c r="S2305" s="388">
        <f t="shared" si="358"/>
        <v>0</v>
      </c>
      <c r="T2305" s="389"/>
      <c r="U2305" s="389">
        <f t="shared" si="356"/>
        <v>0</v>
      </c>
      <c r="V2305" s="451"/>
      <c r="W2305" s="452"/>
      <c r="X2305" s="386"/>
      <c r="Y2305" s="390"/>
      <c r="Z2305" s="391"/>
      <c r="AA2305" s="392"/>
      <c r="AB2305" s="393"/>
      <c r="AC2305" s="394"/>
      <c r="AD2305" s="395">
        <f t="shared" si="359"/>
        <v>0</v>
      </c>
      <c r="AE2305" s="396">
        <f>IF(OR(G2305=账期!$A$18,G2305=账期!$A$20,G2305=账期!$A$22,G2305=账期!$A$24,G2305=账期!$A$25,G2305=账期!$A$27,G2305=账期!$A$26,G2305=账期!$A$28,G2305=账期!$A$30,G2305=账期!$A$32,G2305=账期!$A$34,G2305=账期!$A$35,G2305=账期!$A$37,G2305=账期!$A$39,G2305=账期!$A$40,G2305=账期!$A$41,G2305=账期!$A$42,G2305=账期!$A$43,G2305=账期!$A$44,G2305=账期!$A$45,G2305=账期!$A$46,G2305=账期!$A$48,G2305=账期!$A$50,G2305=账期!$A$51,G2305=账期!$A$52,G2305=账期!$A$53,G2305=账期!$A$54,G2305=账期!$A$56,G2305=账期!$A$57,G2305=账期!$A$58,G2305=账期!$A$59,G2305=账期!$A$60,G2305=账期!$A$61,G2305=账期!$A$62,G2305=账期!$A$63,G2305=账期!$A$64,G2305=账期!$A$66,G2305=账期!$A$67,G2305=账期!$A$68,G2305=账期!$A$70,G2305=账期!$A$71),30,IF(OR(G2305=账期!$A$74,G2305=账期!$A$77,G2305=账期!$A$76,G2305=账期!$A$79,G2305=账期!$A$80,G2305=账期!$A$81,G2305=账期!$A$83,G2305=账期!$A$85,G2305=账期!$A$87,G2305=账期!$A$89,G2305=账期!$A$91),60,IF(OR(G2305=账期!$A$93,G2305=账期!$A$94,G2305=账期!$A$95,G2305=账期!$A$96,G2305=账期!$A$98,G2305=账期!$A$99,G2305=账期!$A$101,G2305=账期!$A$102),90,0)))</f>
        <v>0</v>
      </c>
      <c r="AF2305" s="396"/>
      <c r="AG2305" s="384"/>
      <c r="AH2305" s="396" t="str">
        <f t="shared" si="355"/>
        <v/>
      </c>
    </row>
    <row r="2306" spans="1:34" ht="18" customHeight="1" x14ac:dyDescent="0.25">
      <c r="A2306" s="301" t="str">
        <f t="shared" si="357"/>
        <v/>
      </c>
      <c r="B2306" s="397"/>
      <c r="C2306" s="398"/>
      <c r="D2306" s="399"/>
      <c r="E2306" s="383" t="str">
        <f t="shared" si="353"/>
        <v>C</v>
      </c>
      <c r="F2306" s="383" t="str">
        <f t="shared" si="354"/>
        <v>C</v>
      </c>
      <c r="G2306" s="400"/>
      <c r="H2306" s="385" t="str">
        <f>IF(G2306="","",VLOOKUP(G2306,下拉数据源!J:K,2,0))</f>
        <v/>
      </c>
      <c r="I2306" s="385"/>
      <c r="J2306" s="385"/>
      <c r="K2306" s="386"/>
      <c r="L2306" s="401"/>
      <c r="M2306" s="384"/>
      <c r="N2306" s="384"/>
      <c r="O2306" s="384"/>
      <c r="P2306" s="386"/>
      <c r="Q2306" s="387"/>
      <c r="R2306" s="286"/>
      <c r="S2306" s="388">
        <f t="shared" si="358"/>
        <v>0</v>
      </c>
      <c r="T2306" s="389"/>
      <c r="U2306" s="389">
        <f t="shared" si="356"/>
        <v>0</v>
      </c>
      <c r="V2306" s="451"/>
      <c r="W2306" s="452"/>
      <c r="X2306" s="386"/>
      <c r="Y2306" s="390"/>
      <c r="Z2306" s="391"/>
      <c r="AA2306" s="392"/>
      <c r="AB2306" s="393"/>
      <c r="AC2306" s="394"/>
      <c r="AD2306" s="395">
        <f t="shared" si="359"/>
        <v>0</v>
      </c>
      <c r="AE2306" s="396">
        <f>IF(OR(G2306=账期!$A$18,G2306=账期!$A$20,G2306=账期!$A$22,G2306=账期!$A$24,G2306=账期!$A$25,G2306=账期!$A$27,G2306=账期!$A$26,G2306=账期!$A$28,G2306=账期!$A$30,G2306=账期!$A$32,G2306=账期!$A$34,G2306=账期!$A$35,G2306=账期!$A$37,G2306=账期!$A$39,G2306=账期!$A$40,G2306=账期!$A$41,G2306=账期!$A$42,G2306=账期!$A$43,G2306=账期!$A$44,G2306=账期!$A$45,G2306=账期!$A$46,G2306=账期!$A$48,G2306=账期!$A$50,G2306=账期!$A$51,G2306=账期!$A$52,G2306=账期!$A$53,G2306=账期!$A$54,G2306=账期!$A$56,G2306=账期!$A$57,G2306=账期!$A$58,G2306=账期!$A$59,G2306=账期!$A$60,G2306=账期!$A$61,G2306=账期!$A$62,G2306=账期!$A$63,G2306=账期!$A$64,G2306=账期!$A$66,G2306=账期!$A$67,G2306=账期!$A$68,G2306=账期!$A$70,G2306=账期!$A$71),30,IF(OR(G2306=账期!$A$74,G2306=账期!$A$77,G2306=账期!$A$76,G2306=账期!$A$79,G2306=账期!$A$80,G2306=账期!$A$81,G2306=账期!$A$83,G2306=账期!$A$85,G2306=账期!$A$87,G2306=账期!$A$89,G2306=账期!$A$91),60,IF(OR(G2306=账期!$A$93,G2306=账期!$A$94,G2306=账期!$A$95,G2306=账期!$A$96,G2306=账期!$A$98,G2306=账期!$A$99,G2306=账期!$A$101,G2306=账期!$A$102),90,0)))</f>
        <v>0</v>
      </c>
      <c r="AF2306" s="396"/>
      <c r="AG2306" s="384"/>
      <c r="AH2306" s="396" t="str">
        <f t="shared" si="355"/>
        <v/>
      </c>
    </row>
    <row r="2307" spans="1:34" ht="18" customHeight="1" x14ac:dyDescent="0.25">
      <c r="A2307" s="301" t="str">
        <f t="shared" si="357"/>
        <v/>
      </c>
      <c r="B2307" s="397"/>
      <c r="C2307" s="398"/>
      <c r="D2307" s="399"/>
      <c r="E2307" s="383" t="str">
        <f t="shared" si="353"/>
        <v>C</v>
      </c>
      <c r="F2307" s="383" t="str">
        <f t="shared" si="354"/>
        <v>C</v>
      </c>
      <c r="G2307" s="400"/>
      <c r="H2307" s="385" t="str">
        <f>IF(G2307="","",VLOOKUP(G2307,下拉数据源!J:K,2,0))</f>
        <v/>
      </c>
      <c r="I2307" s="385"/>
      <c r="J2307" s="385"/>
      <c r="K2307" s="386"/>
      <c r="L2307" s="401"/>
      <c r="M2307" s="384"/>
      <c r="N2307" s="384"/>
      <c r="O2307" s="384"/>
      <c r="P2307" s="386"/>
      <c r="Q2307" s="387"/>
      <c r="R2307" s="286"/>
      <c r="S2307" s="388">
        <f t="shared" si="358"/>
        <v>0</v>
      </c>
      <c r="T2307" s="389"/>
      <c r="U2307" s="389">
        <f t="shared" si="356"/>
        <v>0</v>
      </c>
      <c r="V2307" s="451"/>
      <c r="W2307" s="452"/>
      <c r="X2307" s="386"/>
      <c r="Y2307" s="390"/>
      <c r="Z2307" s="391"/>
      <c r="AA2307" s="392"/>
      <c r="AB2307" s="393"/>
      <c r="AC2307" s="394"/>
      <c r="AD2307" s="395">
        <f t="shared" si="359"/>
        <v>0</v>
      </c>
      <c r="AE2307" s="396">
        <f>IF(OR(G2307=账期!$A$18,G2307=账期!$A$20,G2307=账期!$A$22,G2307=账期!$A$24,G2307=账期!$A$25,G2307=账期!$A$27,G2307=账期!$A$26,G2307=账期!$A$28,G2307=账期!$A$30,G2307=账期!$A$32,G2307=账期!$A$34,G2307=账期!$A$35,G2307=账期!$A$37,G2307=账期!$A$39,G2307=账期!$A$40,G2307=账期!$A$41,G2307=账期!$A$42,G2307=账期!$A$43,G2307=账期!$A$44,G2307=账期!$A$45,G2307=账期!$A$46,G2307=账期!$A$48,G2307=账期!$A$50,G2307=账期!$A$51,G2307=账期!$A$52,G2307=账期!$A$53,G2307=账期!$A$54,G2307=账期!$A$56,G2307=账期!$A$57,G2307=账期!$A$58,G2307=账期!$A$59,G2307=账期!$A$60,G2307=账期!$A$61,G2307=账期!$A$62,G2307=账期!$A$63,G2307=账期!$A$64,G2307=账期!$A$66,G2307=账期!$A$67,G2307=账期!$A$68,G2307=账期!$A$70,G2307=账期!$A$71),30,IF(OR(G2307=账期!$A$74,G2307=账期!$A$77,G2307=账期!$A$76,G2307=账期!$A$79,G2307=账期!$A$80,G2307=账期!$A$81,G2307=账期!$A$83,G2307=账期!$A$85,G2307=账期!$A$87,G2307=账期!$A$89,G2307=账期!$A$91),60,IF(OR(G2307=账期!$A$93,G2307=账期!$A$94,G2307=账期!$A$95,G2307=账期!$A$96,G2307=账期!$A$98,G2307=账期!$A$99,G2307=账期!$A$101,G2307=账期!$A$102),90,0)))</f>
        <v>0</v>
      </c>
      <c r="AF2307" s="396"/>
      <c r="AG2307" s="384"/>
      <c r="AH2307" s="396" t="str">
        <f t="shared" si="355"/>
        <v/>
      </c>
    </row>
    <row r="2308" spans="1:34" ht="18" customHeight="1" x14ac:dyDescent="0.25">
      <c r="A2308" s="301" t="str">
        <f t="shared" si="357"/>
        <v/>
      </c>
      <c r="B2308" s="397"/>
      <c r="C2308" s="398"/>
      <c r="D2308" s="399"/>
      <c r="E2308" s="383" t="str">
        <f t="shared" si="353"/>
        <v>C</v>
      </c>
      <c r="F2308" s="383" t="str">
        <f t="shared" si="354"/>
        <v>C</v>
      </c>
      <c r="G2308" s="400"/>
      <c r="H2308" s="385" t="str">
        <f>IF(G2308="","",VLOOKUP(G2308,下拉数据源!J:K,2,0))</f>
        <v/>
      </c>
      <c r="I2308" s="385"/>
      <c r="J2308" s="385"/>
      <c r="K2308" s="386"/>
      <c r="L2308" s="401"/>
      <c r="M2308" s="384"/>
      <c r="N2308" s="384"/>
      <c r="O2308" s="384"/>
      <c r="P2308" s="386"/>
      <c r="Q2308" s="387"/>
      <c r="R2308" s="286"/>
      <c r="S2308" s="388">
        <f t="shared" si="358"/>
        <v>0</v>
      </c>
      <c r="T2308" s="389"/>
      <c r="U2308" s="389">
        <f t="shared" si="356"/>
        <v>0</v>
      </c>
      <c r="V2308" s="451"/>
      <c r="W2308" s="452"/>
      <c r="X2308" s="386"/>
      <c r="Y2308" s="390"/>
      <c r="Z2308" s="391"/>
      <c r="AA2308" s="392"/>
      <c r="AB2308" s="393"/>
      <c r="AC2308" s="394"/>
      <c r="AD2308" s="395">
        <f t="shared" si="359"/>
        <v>0</v>
      </c>
      <c r="AE2308" s="396">
        <f>IF(OR(G2308=账期!$A$18,G2308=账期!$A$20,G2308=账期!$A$22,G2308=账期!$A$24,G2308=账期!$A$25,G2308=账期!$A$27,G2308=账期!$A$26,G2308=账期!$A$28,G2308=账期!$A$30,G2308=账期!$A$32,G2308=账期!$A$34,G2308=账期!$A$35,G2308=账期!$A$37,G2308=账期!$A$39,G2308=账期!$A$40,G2308=账期!$A$41,G2308=账期!$A$42,G2308=账期!$A$43,G2308=账期!$A$44,G2308=账期!$A$45,G2308=账期!$A$46,G2308=账期!$A$48,G2308=账期!$A$50,G2308=账期!$A$51,G2308=账期!$A$52,G2308=账期!$A$53,G2308=账期!$A$54,G2308=账期!$A$56,G2308=账期!$A$57,G2308=账期!$A$58,G2308=账期!$A$59,G2308=账期!$A$60,G2308=账期!$A$61,G2308=账期!$A$62,G2308=账期!$A$63,G2308=账期!$A$64,G2308=账期!$A$66,G2308=账期!$A$67,G2308=账期!$A$68,G2308=账期!$A$70,G2308=账期!$A$71),30,IF(OR(G2308=账期!$A$74,G2308=账期!$A$77,G2308=账期!$A$76,G2308=账期!$A$79,G2308=账期!$A$80,G2308=账期!$A$81,G2308=账期!$A$83,G2308=账期!$A$85,G2308=账期!$A$87,G2308=账期!$A$89,G2308=账期!$A$91),60,IF(OR(G2308=账期!$A$93,G2308=账期!$A$94,G2308=账期!$A$95,G2308=账期!$A$96,G2308=账期!$A$98,G2308=账期!$A$99,G2308=账期!$A$101,G2308=账期!$A$102),90,0)))</f>
        <v>0</v>
      </c>
      <c r="AF2308" s="396"/>
      <c r="AG2308" s="384"/>
      <c r="AH2308" s="396" t="str">
        <f t="shared" si="355"/>
        <v/>
      </c>
    </row>
    <row r="2309" spans="1:34" ht="18" customHeight="1" x14ac:dyDescent="0.25">
      <c r="A2309" s="301" t="str">
        <f t="shared" si="357"/>
        <v/>
      </c>
      <c r="B2309" s="397"/>
      <c r="C2309" s="398"/>
      <c r="D2309" s="399"/>
      <c r="E2309" s="383" t="str">
        <f t="shared" si="353"/>
        <v>C</v>
      </c>
      <c r="F2309" s="383" t="str">
        <f t="shared" si="354"/>
        <v>C</v>
      </c>
      <c r="G2309" s="400"/>
      <c r="H2309" s="385" t="str">
        <f>IF(G2309="","",VLOOKUP(G2309,下拉数据源!J:K,2,0))</f>
        <v/>
      </c>
      <c r="I2309" s="385"/>
      <c r="J2309" s="385"/>
      <c r="K2309" s="386"/>
      <c r="L2309" s="401"/>
      <c r="M2309" s="384"/>
      <c r="N2309" s="384"/>
      <c r="O2309" s="384"/>
      <c r="P2309" s="386"/>
      <c r="Q2309" s="387"/>
      <c r="R2309" s="286"/>
      <c r="S2309" s="388">
        <f t="shared" si="358"/>
        <v>0</v>
      </c>
      <c r="T2309" s="389"/>
      <c r="U2309" s="389">
        <f t="shared" si="356"/>
        <v>0</v>
      </c>
      <c r="V2309" s="451"/>
      <c r="W2309" s="452"/>
      <c r="X2309" s="386"/>
      <c r="Y2309" s="390"/>
      <c r="Z2309" s="391"/>
      <c r="AA2309" s="392"/>
      <c r="AB2309" s="393"/>
      <c r="AC2309" s="394"/>
      <c r="AD2309" s="395">
        <f t="shared" si="359"/>
        <v>0</v>
      </c>
      <c r="AE2309" s="396">
        <f>IF(OR(G2309=账期!$A$18,G2309=账期!$A$20,G2309=账期!$A$22,G2309=账期!$A$24,G2309=账期!$A$25,G2309=账期!$A$27,G2309=账期!$A$26,G2309=账期!$A$28,G2309=账期!$A$30,G2309=账期!$A$32,G2309=账期!$A$34,G2309=账期!$A$35,G2309=账期!$A$37,G2309=账期!$A$39,G2309=账期!$A$40,G2309=账期!$A$41,G2309=账期!$A$42,G2309=账期!$A$43,G2309=账期!$A$44,G2309=账期!$A$45,G2309=账期!$A$46,G2309=账期!$A$48,G2309=账期!$A$50,G2309=账期!$A$51,G2309=账期!$A$52,G2309=账期!$A$53,G2309=账期!$A$54,G2309=账期!$A$56,G2309=账期!$A$57,G2309=账期!$A$58,G2309=账期!$A$59,G2309=账期!$A$60,G2309=账期!$A$61,G2309=账期!$A$62,G2309=账期!$A$63,G2309=账期!$A$64,G2309=账期!$A$66,G2309=账期!$A$67,G2309=账期!$A$68,G2309=账期!$A$70,G2309=账期!$A$71),30,IF(OR(G2309=账期!$A$74,G2309=账期!$A$77,G2309=账期!$A$76,G2309=账期!$A$79,G2309=账期!$A$80,G2309=账期!$A$81,G2309=账期!$A$83,G2309=账期!$A$85,G2309=账期!$A$87,G2309=账期!$A$89,G2309=账期!$A$91),60,IF(OR(G2309=账期!$A$93,G2309=账期!$A$94,G2309=账期!$A$95,G2309=账期!$A$96,G2309=账期!$A$98,G2309=账期!$A$99,G2309=账期!$A$101,G2309=账期!$A$102),90,0)))</f>
        <v>0</v>
      </c>
      <c r="AF2309" s="396"/>
      <c r="AG2309" s="384"/>
      <c r="AH2309" s="396" t="str">
        <f t="shared" si="355"/>
        <v/>
      </c>
    </row>
    <row r="2310" spans="1:34" ht="18" customHeight="1" x14ac:dyDescent="0.25">
      <c r="A2310" s="301" t="str">
        <f t="shared" si="357"/>
        <v/>
      </c>
      <c r="B2310" s="397"/>
      <c r="C2310" s="398"/>
      <c r="D2310" s="399"/>
      <c r="E2310" s="383" t="str">
        <f t="shared" si="353"/>
        <v>C</v>
      </c>
      <c r="F2310" s="383" t="str">
        <f t="shared" si="354"/>
        <v>C</v>
      </c>
      <c r="G2310" s="400"/>
      <c r="H2310" s="385" t="str">
        <f>IF(G2310="","",VLOOKUP(G2310,下拉数据源!J:K,2,0))</f>
        <v/>
      </c>
      <c r="I2310" s="385"/>
      <c r="J2310" s="385"/>
      <c r="K2310" s="386"/>
      <c r="L2310" s="401"/>
      <c r="M2310" s="384"/>
      <c r="N2310" s="384"/>
      <c r="O2310" s="384"/>
      <c r="P2310" s="386"/>
      <c r="Q2310" s="387"/>
      <c r="R2310" s="286"/>
      <c r="S2310" s="388">
        <f t="shared" si="358"/>
        <v>0</v>
      </c>
      <c r="T2310" s="389"/>
      <c r="U2310" s="389">
        <f t="shared" si="356"/>
        <v>0</v>
      </c>
      <c r="V2310" s="451"/>
      <c r="W2310" s="452"/>
      <c r="X2310" s="386"/>
      <c r="Y2310" s="390"/>
      <c r="Z2310" s="391"/>
      <c r="AA2310" s="392"/>
      <c r="AB2310" s="393"/>
      <c r="AC2310" s="394"/>
      <c r="AD2310" s="395">
        <f t="shared" si="359"/>
        <v>0</v>
      </c>
      <c r="AE2310" s="396">
        <f>IF(OR(G2310=账期!$A$18,G2310=账期!$A$20,G2310=账期!$A$22,G2310=账期!$A$24,G2310=账期!$A$25,G2310=账期!$A$27,G2310=账期!$A$26,G2310=账期!$A$28,G2310=账期!$A$30,G2310=账期!$A$32,G2310=账期!$A$34,G2310=账期!$A$35,G2310=账期!$A$37,G2310=账期!$A$39,G2310=账期!$A$40,G2310=账期!$A$41,G2310=账期!$A$42,G2310=账期!$A$43,G2310=账期!$A$44,G2310=账期!$A$45,G2310=账期!$A$46,G2310=账期!$A$48,G2310=账期!$A$50,G2310=账期!$A$51,G2310=账期!$A$52,G2310=账期!$A$53,G2310=账期!$A$54,G2310=账期!$A$56,G2310=账期!$A$57,G2310=账期!$A$58,G2310=账期!$A$59,G2310=账期!$A$60,G2310=账期!$A$61,G2310=账期!$A$62,G2310=账期!$A$63,G2310=账期!$A$64,G2310=账期!$A$66,G2310=账期!$A$67,G2310=账期!$A$68,G2310=账期!$A$70,G2310=账期!$A$71),30,IF(OR(G2310=账期!$A$74,G2310=账期!$A$77,G2310=账期!$A$76,G2310=账期!$A$79,G2310=账期!$A$80,G2310=账期!$A$81,G2310=账期!$A$83,G2310=账期!$A$85,G2310=账期!$A$87,G2310=账期!$A$89,G2310=账期!$A$91),60,IF(OR(G2310=账期!$A$93,G2310=账期!$A$94,G2310=账期!$A$95,G2310=账期!$A$96,G2310=账期!$A$98,G2310=账期!$A$99,G2310=账期!$A$101,G2310=账期!$A$102),90,0)))</f>
        <v>0</v>
      </c>
      <c r="AF2310" s="396"/>
      <c r="AG2310" s="384"/>
      <c r="AH2310" s="396" t="str">
        <f t="shared" si="355"/>
        <v/>
      </c>
    </row>
    <row r="2311" spans="1:34" ht="18" customHeight="1" x14ac:dyDescent="0.25">
      <c r="A2311" s="301" t="str">
        <f t="shared" si="357"/>
        <v/>
      </c>
      <c r="B2311" s="397"/>
      <c r="C2311" s="398"/>
      <c r="D2311" s="399"/>
      <c r="E2311" s="383" t="str">
        <f t="shared" si="353"/>
        <v>C</v>
      </c>
      <c r="F2311" s="383" t="str">
        <f t="shared" si="354"/>
        <v>C</v>
      </c>
      <c r="G2311" s="400"/>
      <c r="H2311" s="385" t="str">
        <f>IF(G2311="","",VLOOKUP(G2311,下拉数据源!J:K,2,0))</f>
        <v/>
      </c>
      <c r="I2311" s="385"/>
      <c r="J2311" s="385"/>
      <c r="K2311" s="386"/>
      <c r="L2311" s="401"/>
      <c r="M2311" s="384"/>
      <c r="N2311" s="384"/>
      <c r="O2311" s="384"/>
      <c r="P2311" s="386"/>
      <c r="Q2311" s="387"/>
      <c r="R2311" s="286"/>
      <c r="S2311" s="388">
        <f t="shared" si="358"/>
        <v>0</v>
      </c>
      <c r="T2311" s="389"/>
      <c r="U2311" s="389">
        <f t="shared" si="356"/>
        <v>0</v>
      </c>
      <c r="V2311" s="451"/>
      <c r="W2311" s="452"/>
      <c r="X2311" s="386"/>
      <c r="Y2311" s="390"/>
      <c r="Z2311" s="391"/>
      <c r="AA2311" s="392"/>
      <c r="AB2311" s="393"/>
      <c r="AC2311" s="394"/>
      <c r="AD2311" s="395">
        <f t="shared" si="359"/>
        <v>0</v>
      </c>
      <c r="AE2311" s="396">
        <f>IF(OR(G2311=账期!$A$18,G2311=账期!$A$20,G2311=账期!$A$22,G2311=账期!$A$24,G2311=账期!$A$25,G2311=账期!$A$27,G2311=账期!$A$26,G2311=账期!$A$28,G2311=账期!$A$30,G2311=账期!$A$32,G2311=账期!$A$34,G2311=账期!$A$35,G2311=账期!$A$37,G2311=账期!$A$39,G2311=账期!$A$40,G2311=账期!$A$41,G2311=账期!$A$42,G2311=账期!$A$43,G2311=账期!$A$44,G2311=账期!$A$45,G2311=账期!$A$46,G2311=账期!$A$48,G2311=账期!$A$50,G2311=账期!$A$51,G2311=账期!$A$52,G2311=账期!$A$53,G2311=账期!$A$54,G2311=账期!$A$56,G2311=账期!$A$57,G2311=账期!$A$58,G2311=账期!$A$59,G2311=账期!$A$60,G2311=账期!$A$61,G2311=账期!$A$62,G2311=账期!$A$63,G2311=账期!$A$64,G2311=账期!$A$66,G2311=账期!$A$67,G2311=账期!$A$68,G2311=账期!$A$70,G2311=账期!$A$71),30,IF(OR(G2311=账期!$A$74,G2311=账期!$A$77,G2311=账期!$A$76,G2311=账期!$A$79,G2311=账期!$A$80,G2311=账期!$A$81,G2311=账期!$A$83,G2311=账期!$A$85,G2311=账期!$A$87,G2311=账期!$A$89,G2311=账期!$A$91),60,IF(OR(G2311=账期!$A$93,G2311=账期!$A$94,G2311=账期!$A$95,G2311=账期!$A$96,G2311=账期!$A$98,G2311=账期!$A$99,G2311=账期!$A$101,G2311=账期!$A$102),90,0)))</f>
        <v>0</v>
      </c>
      <c r="AF2311" s="396"/>
      <c r="AG2311" s="384"/>
      <c r="AH2311" s="396" t="str">
        <f t="shared" si="355"/>
        <v/>
      </c>
    </row>
    <row r="2312" spans="1:34" ht="18" customHeight="1" x14ac:dyDescent="0.25">
      <c r="A2312" s="301" t="str">
        <f t="shared" si="357"/>
        <v/>
      </c>
      <c r="B2312" s="397"/>
      <c r="C2312" s="398"/>
      <c r="D2312" s="399"/>
      <c r="E2312" s="383" t="str">
        <f t="shared" si="353"/>
        <v>C</v>
      </c>
      <c r="F2312" s="383" t="str">
        <f t="shared" si="354"/>
        <v>C</v>
      </c>
      <c r="G2312" s="400"/>
      <c r="H2312" s="385" t="str">
        <f>IF(G2312="","",VLOOKUP(G2312,下拉数据源!J:K,2,0))</f>
        <v/>
      </c>
      <c r="I2312" s="385"/>
      <c r="J2312" s="385"/>
      <c r="K2312" s="386"/>
      <c r="L2312" s="401"/>
      <c r="M2312" s="384"/>
      <c r="N2312" s="384"/>
      <c r="O2312" s="384"/>
      <c r="P2312" s="386"/>
      <c r="Q2312" s="387"/>
      <c r="R2312" s="286"/>
      <c r="S2312" s="388">
        <f t="shared" si="358"/>
        <v>0</v>
      </c>
      <c r="T2312" s="389"/>
      <c r="U2312" s="389">
        <f t="shared" si="356"/>
        <v>0</v>
      </c>
      <c r="V2312" s="451"/>
      <c r="W2312" s="452"/>
      <c r="X2312" s="386"/>
      <c r="Y2312" s="390"/>
      <c r="Z2312" s="391"/>
      <c r="AA2312" s="392"/>
      <c r="AB2312" s="393"/>
      <c r="AC2312" s="394"/>
      <c r="AD2312" s="395">
        <f t="shared" si="359"/>
        <v>0</v>
      </c>
      <c r="AE2312" s="396">
        <f>IF(OR(G2312=账期!$A$18,G2312=账期!$A$20,G2312=账期!$A$22,G2312=账期!$A$24,G2312=账期!$A$25,G2312=账期!$A$27,G2312=账期!$A$26,G2312=账期!$A$28,G2312=账期!$A$30,G2312=账期!$A$32,G2312=账期!$A$34,G2312=账期!$A$35,G2312=账期!$A$37,G2312=账期!$A$39,G2312=账期!$A$40,G2312=账期!$A$41,G2312=账期!$A$42,G2312=账期!$A$43,G2312=账期!$A$44,G2312=账期!$A$45,G2312=账期!$A$46,G2312=账期!$A$48,G2312=账期!$A$50,G2312=账期!$A$51,G2312=账期!$A$52,G2312=账期!$A$53,G2312=账期!$A$54,G2312=账期!$A$56,G2312=账期!$A$57,G2312=账期!$A$58,G2312=账期!$A$59,G2312=账期!$A$60,G2312=账期!$A$61,G2312=账期!$A$62,G2312=账期!$A$63,G2312=账期!$A$64,G2312=账期!$A$66,G2312=账期!$A$67,G2312=账期!$A$68,G2312=账期!$A$70,G2312=账期!$A$71),30,IF(OR(G2312=账期!$A$74,G2312=账期!$A$77,G2312=账期!$A$76,G2312=账期!$A$79,G2312=账期!$A$80,G2312=账期!$A$81,G2312=账期!$A$83,G2312=账期!$A$85,G2312=账期!$A$87,G2312=账期!$A$89,G2312=账期!$A$91),60,IF(OR(G2312=账期!$A$93,G2312=账期!$A$94,G2312=账期!$A$95,G2312=账期!$A$96,G2312=账期!$A$98,G2312=账期!$A$99,G2312=账期!$A$101,G2312=账期!$A$102),90,0)))</f>
        <v>0</v>
      </c>
      <c r="AF2312" s="396"/>
      <c r="AG2312" s="384"/>
      <c r="AH2312" s="396" t="str">
        <f t="shared" si="355"/>
        <v/>
      </c>
    </row>
    <row r="2313" spans="1:34" ht="18" customHeight="1" x14ac:dyDescent="0.25">
      <c r="A2313" s="301" t="str">
        <f t="shared" si="357"/>
        <v/>
      </c>
      <c r="B2313" s="397"/>
      <c r="C2313" s="398"/>
      <c r="D2313" s="399"/>
      <c r="E2313" s="383" t="str">
        <f t="shared" si="353"/>
        <v>C</v>
      </c>
      <c r="F2313" s="383" t="str">
        <f t="shared" si="354"/>
        <v>C</v>
      </c>
      <c r="G2313" s="400"/>
      <c r="H2313" s="385" t="str">
        <f>IF(G2313="","",VLOOKUP(G2313,下拉数据源!J:K,2,0))</f>
        <v/>
      </c>
      <c r="I2313" s="385"/>
      <c r="J2313" s="385"/>
      <c r="K2313" s="386"/>
      <c r="L2313" s="401"/>
      <c r="M2313" s="384"/>
      <c r="N2313" s="384"/>
      <c r="O2313" s="384"/>
      <c r="P2313" s="386"/>
      <c r="Q2313" s="387"/>
      <c r="R2313" s="286"/>
      <c r="S2313" s="388">
        <f t="shared" si="358"/>
        <v>0</v>
      </c>
      <c r="T2313" s="389"/>
      <c r="U2313" s="389">
        <f t="shared" si="356"/>
        <v>0</v>
      </c>
      <c r="V2313" s="451"/>
      <c r="W2313" s="452"/>
      <c r="X2313" s="386"/>
      <c r="Y2313" s="390"/>
      <c r="Z2313" s="391"/>
      <c r="AA2313" s="392"/>
      <c r="AB2313" s="393"/>
      <c r="AC2313" s="394"/>
      <c r="AD2313" s="395">
        <f t="shared" si="359"/>
        <v>0</v>
      </c>
      <c r="AE2313" s="396">
        <f>IF(OR(G2313=账期!$A$18,G2313=账期!$A$20,G2313=账期!$A$22,G2313=账期!$A$24,G2313=账期!$A$25,G2313=账期!$A$27,G2313=账期!$A$26,G2313=账期!$A$28,G2313=账期!$A$30,G2313=账期!$A$32,G2313=账期!$A$34,G2313=账期!$A$35,G2313=账期!$A$37,G2313=账期!$A$39,G2313=账期!$A$40,G2313=账期!$A$41,G2313=账期!$A$42,G2313=账期!$A$43,G2313=账期!$A$44,G2313=账期!$A$45,G2313=账期!$A$46,G2313=账期!$A$48,G2313=账期!$A$50,G2313=账期!$A$51,G2313=账期!$A$52,G2313=账期!$A$53,G2313=账期!$A$54,G2313=账期!$A$56,G2313=账期!$A$57,G2313=账期!$A$58,G2313=账期!$A$59,G2313=账期!$A$60,G2313=账期!$A$61,G2313=账期!$A$62,G2313=账期!$A$63,G2313=账期!$A$64,G2313=账期!$A$66,G2313=账期!$A$67,G2313=账期!$A$68,G2313=账期!$A$70,G2313=账期!$A$71),30,IF(OR(G2313=账期!$A$74,G2313=账期!$A$77,G2313=账期!$A$76,G2313=账期!$A$79,G2313=账期!$A$80,G2313=账期!$A$81,G2313=账期!$A$83,G2313=账期!$A$85,G2313=账期!$A$87,G2313=账期!$A$89,G2313=账期!$A$91),60,IF(OR(G2313=账期!$A$93,G2313=账期!$A$94,G2313=账期!$A$95,G2313=账期!$A$96,G2313=账期!$A$98,G2313=账期!$A$99,G2313=账期!$A$101,G2313=账期!$A$102),90,0)))</f>
        <v>0</v>
      </c>
      <c r="AF2313" s="396"/>
      <c r="AG2313" s="384"/>
      <c r="AH2313" s="396" t="str">
        <f t="shared" si="355"/>
        <v/>
      </c>
    </row>
    <row r="2314" spans="1:34" ht="18" customHeight="1" x14ac:dyDescent="0.25">
      <c r="A2314" s="301" t="str">
        <f t="shared" si="357"/>
        <v/>
      </c>
      <c r="B2314" s="397"/>
      <c r="C2314" s="398"/>
      <c r="D2314" s="399"/>
      <c r="E2314" s="383" t="str">
        <f t="shared" si="353"/>
        <v>C</v>
      </c>
      <c r="F2314" s="383" t="str">
        <f t="shared" si="354"/>
        <v>C</v>
      </c>
      <c r="G2314" s="400"/>
      <c r="H2314" s="385" t="str">
        <f>IF(G2314="","",VLOOKUP(G2314,下拉数据源!J:K,2,0))</f>
        <v/>
      </c>
      <c r="I2314" s="385"/>
      <c r="J2314" s="385"/>
      <c r="K2314" s="386"/>
      <c r="L2314" s="401"/>
      <c r="M2314" s="384"/>
      <c r="N2314" s="384"/>
      <c r="O2314" s="384"/>
      <c r="P2314" s="386"/>
      <c r="Q2314" s="387"/>
      <c r="R2314" s="286"/>
      <c r="S2314" s="388">
        <f t="shared" si="358"/>
        <v>0</v>
      </c>
      <c r="T2314" s="389"/>
      <c r="U2314" s="389">
        <f t="shared" si="356"/>
        <v>0</v>
      </c>
      <c r="V2314" s="451"/>
      <c r="W2314" s="452"/>
      <c r="X2314" s="386"/>
      <c r="Y2314" s="390"/>
      <c r="Z2314" s="391"/>
      <c r="AA2314" s="392"/>
      <c r="AB2314" s="393"/>
      <c r="AC2314" s="394"/>
      <c r="AD2314" s="395">
        <f t="shared" si="359"/>
        <v>0</v>
      </c>
      <c r="AE2314" s="396">
        <f>IF(OR(G2314=账期!$A$18,G2314=账期!$A$20,G2314=账期!$A$22,G2314=账期!$A$24,G2314=账期!$A$25,G2314=账期!$A$27,G2314=账期!$A$26,G2314=账期!$A$28,G2314=账期!$A$30,G2314=账期!$A$32,G2314=账期!$A$34,G2314=账期!$A$35,G2314=账期!$A$37,G2314=账期!$A$39,G2314=账期!$A$40,G2314=账期!$A$41,G2314=账期!$A$42,G2314=账期!$A$43,G2314=账期!$A$44,G2314=账期!$A$45,G2314=账期!$A$46,G2314=账期!$A$48,G2314=账期!$A$50,G2314=账期!$A$51,G2314=账期!$A$52,G2314=账期!$A$53,G2314=账期!$A$54,G2314=账期!$A$56,G2314=账期!$A$57,G2314=账期!$A$58,G2314=账期!$A$59,G2314=账期!$A$60,G2314=账期!$A$61,G2314=账期!$A$62,G2314=账期!$A$63,G2314=账期!$A$64,G2314=账期!$A$66,G2314=账期!$A$67,G2314=账期!$A$68,G2314=账期!$A$70,G2314=账期!$A$71),30,IF(OR(G2314=账期!$A$74,G2314=账期!$A$77,G2314=账期!$A$76,G2314=账期!$A$79,G2314=账期!$A$80,G2314=账期!$A$81,G2314=账期!$A$83,G2314=账期!$A$85,G2314=账期!$A$87,G2314=账期!$A$89,G2314=账期!$A$91),60,IF(OR(G2314=账期!$A$93,G2314=账期!$A$94,G2314=账期!$A$95,G2314=账期!$A$96,G2314=账期!$A$98,G2314=账期!$A$99,G2314=账期!$A$101,G2314=账期!$A$102),90,0)))</f>
        <v>0</v>
      </c>
      <c r="AF2314" s="396"/>
      <c r="AG2314" s="384"/>
      <c r="AH2314" s="396" t="str">
        <f t="shared" si="355"/>
        <v/>
      </c>
    </row>
    <row r="2315" spans="1:34" ht="18" customHeight="1" x14ac:dyDescent="0.25">
      <c r="A2315" s="301" t="str">
        <f t="shared" si="357"/>
        <v/>
      </c>
      <c r="B2315" s="397"/>
      <c r="C2315" s="398"/>
      <c r="D2315" s="399"/>
      <c r="E2315" s="383" t="str">
        <f t="shared" si="353"/>
        <v>C</v>
      </c>
      <c r="F2315" s="383" t="str">
        <f t="shared" si="354"/>
        <v>C</v>
      </c>
      <c r="G2315" s="400"/>
      <c r="H2315" s="385" t="str">
        <f>IF(G2315="","",VLOOKUP(G2315,下拉数据源!J:K,2,0))</f>
        <v/>
      </c>
      <c r="I2315" s="385"/>
      <c r="J2315" s="385"/>
      <c r="K2315" s="386"/>
      <c r="L2315" s="401"/>
      <c r="M2315" s="384"/>
      <c r="N2315" s="384"/>
      <c r="O2315" s="384"/>
      <c r="P2315" s="386"/>
      <c r="Q2315" s="387"/>
      <c r="R2315" s="286"/>
      <c r="S2315" s="388">
        <f t="shared" si="358"/>
        <v>0</v>
      </c>
      <c r="T2315" s="389"/>
      <c r="U2315" s="389">
        <f t="shared" si="356"/>
        <v>0</v>
      </c>
      <c r="V2315" s="451"/>
      <c r="W2315" s="452"/>
      <c r="X2315" s="386"/>
      <c r="Y2315" s="390"/>
      <c r="Z2315" s="391"/>
      <c r="AA2315" s="392"/>
      <c r="AB2315" s="393"/>
      <c r="AC2315" s="394"/>
      <c r="AD2315" s="395">
        <f t="shared" si="359"/>
        <v>0</v>
      </c>
      <c r="AE2315" s="396">
        <f>IF(OR(G2315=账期!$A$18,G2315=账期!$A$20,G2315=账期!$A$22,G2315=账期!$A$24,G2315=账期!$A$25,G2315=账期!$A$27,G2315=账期!$A$26,G2315=账期!$A$28,G2315=账期!$A$30,G2315=账期!$A$32,G2315=账期!$A$34,G2315=账期!$A$35,G2315=账期!$A$37,G2315=账期!$A$39,G2315=账期!$A$40,G2315=账期!$A$41,G2315=账期!$A$42,G2315=账期!$A$43,G2315=账期!$A$44,G2315=账期!$A$45,G2315=账期!$A$46,G2315=账期!$A$48,G2315=账期!$A$50,G2315=账期!$A$51,G2315=账期!$A$52,G2315=账期!$A$53,G2315=账期!$A$54,G2315=账期!$A$56,G2315=账期!$A$57,G2315=账期!$A$58,G2315=账期!$A$59,G2315=账期!$A$60,G2315=账期!$A$61,G2315=账期!$A$62,G2315=账期!$A$63,G2315=账期!$A$64,G2315=账期!$A$66,G2315=账期!$A$67,G2315=账期!$A$68,G2315=账期!$A$70,G2315=账期!$A$71),30,IF(OR(G2315=账期!$A$74,G2315=账期!$A$77,G2315=账期!$A$76,G2315=账期!$A$79,G2315=账期!$A$80,G2315=账期!$A$81,G2315=账期!$A$83,G2315=账期!$A$85,G2315=账期!$A$87,G2315=账期!$A$89,G2315=账期!$A$91),60,IF(OR(G2315=账期!$A$93,G2315=账期!$A$94,G2315=账期!$A$95,G2315=账期!$A$96,G2315=账期!$A$98,G2315=账期!$A$99,G2315=账期!$A$101,G2315=账期!$A$102),90,0)))</f>
        <v>0</v>
      </c>
      <c r="AF2315" s="396"/>
      <c r="AG2315" s="384"/>
      <c r="AH2315" s="396" t="str">
        <f t="shared" si="355"/>
        <v/>
      </c>
    </row>
    <row r="2316" spans="1:34" ht="18" customHeight="1" x14ac:dyDescent="0.25">
      <c r="A2316" s="301" t="str">
        <f t="shared" si="357"/>
        <v/>
      </c>
      <c r="B2316" s="397"/>
      <c r="C2316" s="398"/>
      <c r="D2316" s="399"/>
      <c r="E2316" s="383" t="str">
        <f t="shared" si="353"/>
        <v>C</v>
      </c>
      <c r="F2316" s="383" t="str">
        <f t="shared" si="354"/>
        <v>C</v>
      </c>
      <c r="G2316" s="400"/>
      <c r="H2316" s="385" t="str">
        <f>IF(G2316="","",VLOOKUP(G2316,下拉数据源!J:K,2,0))</f>
        <v/>
      </c>
      <c r="I2316" s="385"/>
      <c r="J2316" s="385"/>
      <c r="K2316" s="386"/>
      <c r="L2316" s="401"/>
      <c r="M2316" s="384"/>
      <c r="N2316" s="384"/>
      <c r="O2316" s="384"/>
      <c r="P2316" s="386"/>
      <c r="Q2316" s="387"/>
      <c r="R2316" s="286"/>
      <c r="S2316" s="388">
        <f t="shared" si="358"/>
        <v>0</v>
      </c>
      <c r="T2316" s="389"/>
      <c r="U2316" s="389">
        <f t="shared" si="356"/>
        <v>0</v>
      </c>
      <c r="V2316" s="451"/>
      <c r="W2316" s="452"/>
      <c r="X2316" s="386"/>
      <c r="Y2316" s="390"/>
      <c r="Z2316" s="391"/>
      <c r="AA2316" s="392"/>
      <c r="AB2316" s="393"/>
      <c r="AC2316" s="394"/>
      <c r="AD2316" s="395">
        <f t="shared" si="359"/>
        <v>0</v>
      </c>
      <c r="AE2316" s="396">
        <f>IF(OR(G2316=账期!$A$18,G2316=账期!$A$20,G2316=账期!$A$22,G2316=账期!$A$24,G2316=账期!$A$25,G2316=账期!$A$27,G2316=账期!$A$26,G2316=账期!$A$28,G2316=账期!$A$30,G2316=账期!$A$32,G2316=账期!$A$34,G2316=账期!$A$35,G2316=账期!$A$37,G2316=账期!$A$39,G2316=账期!$A$40,G2316=账期!$A$41,G2316=账期!$A$42,G2316=账期!$A$43,G2316=账期!$A$44,G2316=账期!$A$45,G2316=账期!$A$46,G2316=账期!$A$48,G2316=账期!$A$50,G2316=账期!$A$51,G2316=账期!$A$52,G2316=账期!$A$53,G2316=账期!$A$54,G2316=账期!$A$56,G2316=账期!$A$57,G2316=账期!$A$58,G2316=账期!$A$59,G2316=账期!$A$60,G2316=账期!$A$61,G2316=账期!$A$62,G2316=账期!$A$63,G2316=账期!$A$64,G2316=账期!$A$66,G2316=账期!$A$67,G2316=账期!$A$68,G2316=账期!$A$70,G2316=账期!$A$71),30,IF(OR(G2316=账期!$A$74,G2316=账期!$A$77,G2316=账期!$A$76,G2316=账期!$A$79,G2316=账期!$A$80,G2316=账期!$A$81,G2316=账期!$A$83,G2316=账期!$A$85,G2316=账期!$A$87,G2316=账期!$A$89,G2316=账期!$A$91),60,IF(OR(G2316=账期!$A$93,G2316=账期!$A$94,G2316=账期!$A$95,G2316=账期!$A$96,G2316=账期!$A$98,G2316=账期!$A$99,G2316=账期!$A$101,G2316=账期!$A$102),90,0)))</f>
        <v>0</v>
      </c>
      <c r="AF2316" s="396"/>
      <c r="AG2316" s="384"/>
      <c r="AH2316" s="396" t="str">
        <f t="shared" si="355"/>
        <v/>
      </c>
    </row>
    <row r="2317" spans="1:34" ht="18" customHeight="1" x14ac:dyDescent="0.25">
      <c r="A2317" s="301" t="str">
        <f t="shared" si="357"/>
        <v/>
      </c>
      <c r="B2317" s="397"/>
      <c r="C2317" s="398"/>
      <c r="D2317" s="399"/>
      <c r="E2317" s="383" t="str">
        <f t="shared" si="353"/>
        <v>C</v>
      </c>
      <c r="F2317" s="383" t="str">
        <f t="shared" si="354"/>
        <v>C</v>
      </c>
      <c r="G2317" s="400"/>
      <c r="H2317" s="385" t="str">
        <f>IF(G2317="","",VLOOKUP(G2317,下拉数据源!J:K,2,0))</f>
        <v/>
      </c>
      <c r="I2317" s="385"/>
      <c r="J2317" s="385"/>
      <c r="K2317" s="386"/>
      <c r="L2317" s="401"/>
      <c r="M2317" s="384"/>
      <c r="N2317" s="384"/>
      <c r="O2317" s="384"/>
      <c r="P2317" s="386"/>
      <c r="Q2317" s="387"/>
      <c r="R2317" s="286"/>
      <c r="S2317" s="388">
        <f t="shared" si="358"/>
        <v>0</v>
      </c>
      <c r="T2317" s="389"/>
      <c r="U2317" s="389">
        <f t="shared" si="356"/>
        <v>0</v>
      </c>
      <c r="V2317" s="451"/>
      <c r="W2317" s="452"/>
      <c r="X2317" s="386"/>
      <c r="Y2317" s="390"/>
      <c r="Z2317" s="391"/>
      <c r="AA2317" s="392"/>
      <c r="AB2317" s="393"/>
      <c r="AC2317" s="394"/>
      <c r="AD2317" s="395">
        <f t="shared" si="359"/>
        <v>0</v>
      </c>
      <c r="AE2317" s="396">
        <f>IF(OR(G2317=账期!$A$18,G2317=账期!$A$20,G2317=账期!$A$22,G2317=账期!$A$24,G2317=账期!$A$25,G2317=账期!$A$27,G2317=账期!$A$26,G2317=账期!$A$28,G2317=账期!$A$30,G2317=账期!$A$32,G2317=账期!$A$34,G2317=账期!$A$35,G2317=账期!$A$37,G2317=账期!$A$39,G2317=账期!$A$40,G2317=账期!$A$41,G2317=账期!$A$42,G2317=账期!$A$43,G2317=账期!$A$44,G2317=账期!$A$45,G2317=账期!$A$46,G2317=账期!$A$48,G2317=账期!$A$50,G2317=账期!$A$51,G2317=账期!$A$52,G2317=账期!$A$53,G2317=账期!$A$54,G2317=账期!$A$56,G2317=账期!$A$57,G2317=账期!$A$58,G2317=账期!$A$59,G2317=账期!$A$60,G2317=账期!$A$61,G2317=账期!$A$62,G2317=账期!$A$63,G2317=账期!$A$64,G2317=账期!$A$66,G2317=账期!$A$67,G2317=账期!$A$68,G2317=账期!$A$70,G2317=账期!$A$71),30,IF(OR(G2317=账期!$A$74,G2317=账期!$A$77,G2317=账期!$A$76,G2317=账期!$A$79,G2317=账期!$A$80,G2317=账期!$A$81,G2317=账期!$A$83,G2317=账期!$A$85,G2317=账期!$A$87,G2317=账期!$A$89,G2317=账期!$A$91),60,IF(OR(G2317=账期!$A$93,G2317=账期!$A$94,G2317=账期!$A$95,G2317=账期!$A$96,G2317=账期!$A$98,G2317=账期!$A$99,G2317=账期!$A$101,G2317=账期!$A$102),90,0)))</f>
        <v>0</v>
      </c>
      <c r="AF2317" s="396"/>
      <c r="AG2317" s="384"/>
      <c r="AH2317" s="396" t="str">
        <f t="shared" si="355"/>
        <v/>
      </c>
    </row>
    <row r="2318" spans="1:34" ht="18" customHeight="1" x14ac:dyDescent="0.25">
      <c r="A2318" s="301" t="str">
        <f t="shared" si="357"/>
        <v/>
      </c>
      <c r="B2318" s="397"/>
      <c r="C2318" s="398"/>
      <c r="D2318" s="399"/>
      <c r="E2318" s="383" t="str">
        <f t="shared" si="353"/>
        <v>C</v>
      </c>
      <c r="F2318" s="383" t="str">
        <f t="shared" si="354"/>
        <v>C</v>
      </c>
      <c r="G2318" s="400"/>
      <c r="H2318" s="385" t="str">
        <f>IF(G2318="","",VLOOKUP(G2318,下拉数据源!J:K,2,0))</f>
        <v/>
      </c>
      <c r="I2318" s="385"/>
      <c r="J2318" s="385"/>
      <c r="K2318" s="386"/>
      <c r="L2318" s="401"/>
      <c r="M2318" s="384"/>
      <c r="N2318" s="384"/>
      <c r="O2318" s="384"/>
      <c r="P2318" s="386"/>
      <c r="Q2318" s="387"/>
      <c r="R2318" s="286"/>
      <c r="S2318" s="388">
        <f t="shared" si="358"/>
        <v>0</v>
      </c>
      <c r="T2318" s="389"/>
      <c r="U2318" s="389">
        <f t="shared" si="356"/>
        <v>0</v>
      </c>
      <c r="V2318" s="451"/>
      <c r="W2318" s="452"/>
      <c r="X2318" s="386"/>
      <c r="Y2318" s="390"/>
      <c r="Z2318" s="391"/>
      <c r="AA2318" s="392"/>
      <c r="AB2318" s="393"/>
      <c r="AC2318" s="394"/>
      <c r="AD2318" s="395">
        <f t="shared" si="359"/>
        <v>0</v>
      </c>
      <c r="AE2318" s="396">
        <f>IF(OR(G2318=账期!$A$18,G2318=账期!$A$20,G2318=账期!$A$22,G2318=账期!$A$24,G2318=账期!$A$25,G2318=账期!$A$27,G2318=账期!$A$26,G2318=账期!$A$28,G2318=账期!$A$30,G2318=账期!$A$32,G2318=账期!$A$34,G2318=账期!$A$35,G2318=账期!$A$37,G2318=账期!$A$39,G2318=账期!$A$40,G2318=账期!$A$41,G2318=账期!$A$42,G2318=账期!$A$43,G2318=账期!$A$44,G2318=账期!$A$45,G2318=账期!$A$46,G2318=账期!$A$48,G2318=账期!$A$50,G2318=账期!$A$51,G2318=账期!$A$52,G2318=账期!$A$53,G2318=账期!$A$54,G2318=账期!$A$56,G2318=账期!$A$57,G2318=账期!$A$58,G2318=账期!$A$59,G2318=账期!$A$60,G2318=账期!$A$61,G2318=账期!$A$62,G2318=账期!$A$63,G2318=账期!$A$64,G2318=账期!$A$66,G2318=账期!$A$67,G2318=账期!$A$68,G2318=账期!$A$70,G2318=账期!$A$71),30,IF(OR(G2318=账期!$A$74,G2318=账期!$A$77,G2318=账期!$A$76,G2318=账期!$A$79,G2318=账期!$A$80,G2318=账期!$A$81,G2318=账期!$A$83,G2318=账期!$A$85,G2318=账期!$A$87,G2318=账期!$A$89,G2318=账期!$A$91),60,IF(OR(G2318=账期!$A$93,G2318=账期!$A$94,G2318=账期!$A$95,G2318=账期!$A$96,G2318=账期!$A$98,G2318=账期!$A$99,G2318=账期!$A$101,G2318=账期!$A$102),90,0)))</f>
        <v>0</v>
      </c>
      <c r="AF2318" s="396"/>
      <c r="AG2318" s="384"/>
      <c r="AH2318" s="396" t="str">
        <f t="shared" si="355"/>
        <v/>
      </c>
    </row>
    <row r="2319" spans="1:34" ht="18" customHeight="1" x14ac:dyDescent="0.25">
      <c r="A2319" s="301" t="str">
        <f t="shared" si="357"/>
        <v/>
      </c>
      <c r="B2319" s="397"/>
      <c r="C2319" s="398"/>
      <c r="D2319" s="399"/>
      <c r="E2319" s="383" t="str">
        <f t="shared" si="353"/>
        <v>C</v>
      </c>
      <c r="F2319" s="383" t="str">
        <f t="shared" si="354"/>
        <v>C</v>
      </c>
      <c r="G2319" s="400"/>
      <c r="H2319" s="385" t="str">
        <f>IF(G2319="","",VLOOKUP(G2319,下拉数据源!J:K,2,0))</f>
        <v/>
      </c>
      <c r="I2319" s="385"/>
      <c r="J2319" s="385"/>
      <c r="K2319" s="386"/>
      <c r="L2319" s="401"/>
      <c r="M2319" s="384"/>
      <c r="N2319" s="384"/>
      <c r="O2319" s="384"/>
      <c r="P2319" s="386"/>
      <c r="Q2319" s="387"/>
      <c r="R2319" s="286"/>
      <c r="S2319" s="388">
        <f t="shared" si="358"/>
        <v>0</v>
      </c>
      <c r="T2319" s="389"/>
      <c r="U2319" s="389">
        <f t="shared" si="356"/>
        <v>0</v>
      </c>
      <c r="V2319" s="451"/>
      <c r="W2319" s="452"/>
      <c r="X2319" s="386"/>
      <c r="Y2319" s="390"/>
      <c r="Z2319" s="391"/>
      <c r="AA2319" s="392"/>
      <c r="AB2319" s="393"/>
      <c r="AC2319" s="394"/>
      <c r="AD2319" s="395">
        <f t="shared" si="359"/>
        <v>0</v>
      </c>
      <c r="AE2319" s="396">
        <f>IF(OR(G2319=账期!$A$18,G2319=账期!$A$20,G2319=账期!$A$22,G2319=账期!$A$24,G2319=账期!$A$25,G2319=账期!$A$27,G2319=账期!$A$26,G2319=账期!$A$28,G2319=账期!$A$30,G2319=账期!$A$32,G2319=账期!$A$34,G2319=账期!$A$35,G2319=账期!$A$37,G2319=账期!$A$39,G2319=账期!$A$40,G2319=账期!$A$41,G2319=账期!$A$42,G2319=账期!$A$43,G2319=账期!$A$44,G2319=账期!$A$45,G2319=账期!$A$46,G2319=账期!$A$48,G2319=账期!$A$50,G2319=账期!$A$51,G2319=账期!$A$52,G2319=账期!$A$53,G2319=账期!$A$54,G2319=账期!$A$56,G2319=账期!$A$57,G2319=账期!$A$58,G2319=账期!$A$59,G2319=账期!$A$60,G2319=账期!$A$61,G2319=账期!$A$62,G2319=账期!$A$63,G2319=账期!$A$64,G2319=账期!$A$66,G2319=账期!$A$67,G2319=账期!$A$68,G2319=账期!$A$70,G2319=账期!$A$71),30,IF(OR(G2319=账期!$A$74,G2319=账期!$A$77,G2319=账期!$A$76,G2319=账期!$A$79,G2319=账期!$A$80,G2319=账期!$A$81,G2319=账期!$A$83,G2319=账期!$A$85,G2319=账期!$A$87,G2319=账期!$A$89,G2319=账期!$A$91),60,IF(OR(G2319=账期!$A$93,G2319=账期!$A$94,G2319=账期!$A$95,G2319=账期!$A$96,G2319=账期!$A$98,G2319=账期!$A$99,G2319=账期!$A$101,G2319=账期!$A$102),90,0)))</f>
        <v>0</v>
      </c>
      <c r="AF2319" s="396"/>
      <c r="AG2319" s="384"/>
      <c r="AH2319" s="396" t="str">
        <f t="shared" si="355"/>
        <v/>
      </c>
    </row>
    <row r="2320" spans="1:34" ht="18" customHeight="1" x14ac:dyDescent="0.25">
      <c r="A2320" s="301" t="str">
        <f t="shared" si="357"/>
        <v/>
      </c>
      <c r="B2320" s="397"/>
      <c r="C2320" s="398"/>
      <c r="D2320" s="399"/>
      <c r="E2320" s="383" t="str">
        <f t="shared" si="353"/>
        <v>C</v>
      </c>
      <c r="F2320" s="383" t="str">
        <f t="shared" si="354"/>
        <v>C</v>
      </c>
      <c r="G2320" s="400"/>
      <c r="H2320" s="385" t="str">
        <f>IF(G2320="","",VLOOKUP(G2320,下拉数据源!J:K,2,0))</f>
        <v/>
      </c>
      <c r="I2320" s="385"/>
      <c r="J2320" s="385"/>
      <c r="K2320" s="386"/>
      <c r="L2320" s="401"/>
      <c r="M2320" s="384"/>
      <c r="N2320" s="384"/>
      <c r="O2320" s="384"/>
      <c r="P2320" s="386"/>
      <c r="Q2320" s="387"/>
      <c r="R2320" s="286"/>
      <c r="S2320" s="388">
        <f t="shared" si="358"/>
        <v>0</v>
      </c>
      <c r="T2320" s="389"/>
      <c r="U2320" s="389">
        <f t="shared" si="356"/>
        <v>0</v>
      </c>
      <c r="V2320" s="451"/>
      <c r="W2320" s="452"/>
      <c r="X2320" s="386"/>
      <c r="Y2320" s="390"/>
      <c r="Z2320" s="391"/>
      <c r="AA2320" s="392"/>
      <c r="AB2320" s="393"/>
      <c r="AC2320" s="394"/>
      <c r="AD2320" s="395">
        <f t="shared" si="359"/>
        <v>0</v>
      </c>
      <c r="AE2320" s="396">
        <f>IF(OR(G2320=账期!$A$18,G2320=账期!$A$20,G2320=账期!$A$22,G2320=账期!$A$24,G2320=账期!$A$25,G2320=账期!$A$27,G2320=账期!$A$26,G2320=账期!$A$28,G2320=账期!$A$30,G2320=账期!$A$32,G2320=账期!$A$34,G2320=账期!$A$35,G2320=账期!$A$37,G2320=账期!$A$39,G2320=账期!$A$40,G2320=账期!$A$41,G2320=账期!$A$42,G2320=账期!$A$43,G2320=账期!$A$44,G2320=账期!$A$45,G2320=账期!$A$46,G2320=账期!$A$48,G2320=账期!$A$50,G2320=账期!$A$51,G2320=账期!$A$52,G2320=账期!$A$53,G2320=账期!$A$54,G2320=账期!$A$56,G2320=账期!$A$57,G2320=账期!$A$58,G2320=账期!$A$59,G2320=账期!$A$60,G2320=账期!$A$61,G2320=账期!$A$62,G2320=账期!$A$63,G2320=账期!$A$64,G2320=账期!$A$66,G2320=账期!$A$67,G2320=账期!$A$68,G2320=账期!$A$70,G2320=账期!$A$71),30,IF(OR(G2320=账期!$A$74,G2320=账期!$A$77,G2320=账期!$A$76,G2320=账期!$A$79,G2320=账期!$A$80,G2320=账期!$A$81,G2320=账期!$A$83,G2320=账期!$A$85,G2320=账期!$A$87,G2320=账期!$A$89,G2320=账期!$A$91),60,IF(OR(G2320=账期!$A$93,G2320=账期!$A$94,G2320=账期!$A$95,G2320=账期!$A$96,G2320=账期!$A$98,G2320=账期!$A$99,G2320=账期!$A$101,G2320=账期!$A$102),90,0)))</f>
        <v>0</v>
      </c>
      <c r="AF2320" s="396"/>
      <c r="AG2320" s="384"/>
      <c r="AH2320" s="396" t="str">
        <f t="shared" si="355"/>
        <v/>
      </c>
    </row>
    <row r="2321" spans="1:34" ht="18" customHeight="1" x14ac:dyDescent="0.25">
      <c r="A2321" s="301" t="str">
        <f t="shared" si="357"/>
        <v/>
      </c>
      <c r="B2321" s="397"/>
      <c r="C2321" s="398"/>
      <c r="D2321" s="399"/>
      <c r="E2321" s="383" t="str">
        <f t="shared" si="353"/>
        <v>C</v>
      </c>
      <c r="F2321" s="383" t="str">
        <f t="shared" si="354"/>
        <v>C</v>
      </c>
      <c r="G2321" s="400"/>
      <c r="H2321" s="385" t="str">
        <f>IF(G2321="","",VLOOKUP(G2321,下拉数据源!J:K,2,0))</f>
        <v/>
      </c>
      <c r="I2321" s="385"/>
      <c r="J2321" s="385"/>
      <c r="K2321" s="386"/>
      <c r="L2321" s="401"/>
      <c r="M2321" s="384"/>
      <c r="N2321" s="384"/>
      <c r="O2321" s="384"/>
      <c r="P2321" s="386"/>
      <c r="Q2321" s="387"/>
      <c r="R2321" s="286"/>
      <c r="S2321" s="388">
        <f t="shared" si="358"/>
        <v>0</v>
      </c>
      <c r="T2321" s="389"/>
      <c r="U2321" s="389">
        <f t="shared" si="356"/>
        <v>0</v>
      </c>
      <c r="V2321" s="451"/>
      <c r="W2321" s="452"/>
      <c r="X2321" s="386"/>
      <c r="Y2321" s="390"/>
      <c r="Z2321" s="391"/>
      <c r="AA2321" s="392"/>
      <c r="AB2321" s="393"/>
      <c r="AC2321" s="394"/>
      <c r="AD2321" s="395">
        <f t="shared" si="359"/>
        <v>0</v>
      </c>
      <c r="AE2321" s="396">
        <f>IF(OR(G2321=账期!$A$18,G2321=账期!$A$20,G2321=账期!$A$22,G2321=账期!$A$24,G2321=账期!$A$25,G2321=账期!$A$27,G2321=账期!$A$26,G2321=账期!$A$28,G2321=账期!$A$30,G2321=账期!$A$32,G2321=账期!$A$34,G2321=账期!$A$35,G2321=账期!$A$37,G2321=账期!$A$39,G2321=账期!$A$40,G2321=账期!$A$41,G2321=账期!$A$42,G2321=账期!$A$43,G2321=账期!$A$44,G2321=账期!$A$45,G2321=账期!$A$46,G2321=账期!$A$48,G2321=账期!$A$50,G2321=账期!$A$51,G2321=账期!$A$52,G2321=账期!$A$53,G2321=账期!$A$54,G2321=账期!$A$56,G2321=账期!$A$57,G2321=账期!$A$58,G2321=账期!$A$59,G2321=账期!$A$60,G2321=账期!$A$61,G2321=账期!$A$62,G2321=账期!$A$63,G2321=账期!$A$64,G2321=账期!$A$66,G2321=账期!$A$67,G2321=账期!$A$68,G2321=账期!$A$70,G2321=账期!$A$71),30,IF(OR(G2321=账期!$A$74,G2321=账期!$A$77,G2321=账期!$A$76,G2321=账期!$A$79,G2321=账期!$A$80,G2321=账期!$A$81,G2321=账期!$A$83,G2321=账期!$A$85,G2321=账期!$A$87,G2321=账期!$A$89,G2321=账期!$A$91),60,IF(OR(G2321=账期!$A$93,G2321=账期!$A$94,G2321=账期!$A$95,G2321=账期!$A$96,G2321=账期!$A$98,G2321=账期!$A$99,G2321=账期!$A$101,G2321=账期!$A$102),90,0)))</f>
        <v>0</v>
      </c>
      <c r="AF2321" s="396"/>
      <c r="AG2321" s="384"/>
      <c r="AH2321" s="396" t="str">
        <f t="shared" si="355"/>
        <v/>
      </c>
    </row>
    <row r="2322" spans="1:34" ht="18" customHeight="1" x14ac:dyDescent="0.25">
      <c r="A2322" s="301" t="str">
        <f t="shared" si="357"/>
        <v/>
      </c>
      <c r="B2322" s="397"/>
      <c r="C2322" s="398"/>
      <c r="D2322" s="399"/>
      <c r="E2322" s="383" t="str">
        <f t="shared" si="353"/>
        <v>C</v>
      </c>
      <c r="F2322" s="383" t="str">
        <f t="shared" si="354"/>
        <v>C</v>
      </c>
      <c r="G2322" s="400"/>
      <c r="H2322" s="385" t="str">
        <f>IF(G2322="","",VLOOKUP(G2322,下拉数据源!J:K,2,0))</f>
        <v/>
      </c>
      <c r="I2322" s="385"/>
      <c r="J2322" s="385"/>
      <c r="K2322" s="386"/>
      <c r="L2322" s="401"/>
      <c r="M2322" s="384"/>
      <c r="N2322" s="384"/>
      <c r="O2322" s="384"/>
      <c r="P2322" s="386"/>
      <c r="Q2322" s="387"/>
      <c r="R2322" s="286"/>
      <c r="S2322" s="388">
        <f t="shared" si="358"/>
        <v>0</v>
      </c>
      <c r="T2322" s="389"/>
      <c r="U2322" s="389">
        <f t="shared" si="356"/>
        <v>0</v>
      </c>
      <c r="V2322" s="451"/>
      <c r="W2322" s="452"/>
      <c r="X2322" s="386"/>
      <c r="Y2322" s="390"/>
      <c r="Z2322" s="391"/>
      <c r="AA2322" s="392"/>
      <c r="AB2322" s="393"/>
      <c r="AC2322" s="394"/>
      <c r="AD2322" s="395">
        <f t="shared" si="359"/>
        <v>0</v>
      </c>
      <c r="AE2322" s="396">
        <f>IF(OR(G2322=账期!$A$18,G2322=账期!$A$20,G2322=账期!$A$22,G2322=账期!$A$24,G2322=账期!$A$25,G2322=账期!$A$27,G2322=账期!$A$26,G2322=账期!$A$28,G2322=账期!$A$30,G2322=账期!$A$32,G2322=账期!$A$34,G2322=账期!$A$35,G2322=账期!$A$37,G2322=账期!$A$39,G2322=账期!$A$40,G2322=账期!$A$41,G2322=账期!$A$42,G2322=账期!$A$43,G2322=账期!$A$44,G2322=账期!$A$45,G2322=账期!$A$46,G2322=账期!$A$48,G2322=账期!$A$50,G2322=账期!$A$51,G2322=账期!$A$52,G2322=账期!$A$53,G2322=账期!$A$54,G2322=账期!$A$56,G2322=账期!$A$57,G2322=账期!$A$58,G2322=账期!$A$59,G2322=账期!$A$60,G2322=账期!$A$61,G2322=账期!$A$62,G2322=账期!$A$63,G2322=账期!$A$64,G2322=账期!$A$66,G2322=账期!$A$67,G2322=账期!$A$68,G2322=账期!$A$70,G2322=账期!$A$71),30,IF(OR(G2322=账期!$A$74,G2322=账期!$A$77,G2322=账期!$A$76,G2322=账期!$A$79,G2322=账期!$A$80,G2322=账期!$A$81,G2322=账期!$A$83,G2322=账期!$A$85,G2322=账期!$A$87,G2322=账期!$A$89,G2322=账期!$A$91),60,IF(OR(G2322=账期!$A$93,G2322=账期!$A$94,G2322=账期!$A$95,G2322=账期!$A$96,G2322=账期!$A$98,G2322=账期!$A$99,G2322=账期!$A$101,G2322=账期!$A$102),90,0)))</f>
        <v>0</v>
      </c>
      <c r="AF2322" s="396"/>
      <c r="AG2322" s="384"/>
      <c r="AH2322" s="396" t="str">
        <f t="shared" si="355"/>
        <v/>
      </c>
    </row>
    <row r="2323" spans="1:34" ht="18" customHeight="1" x14ac:dyDescent="0.25">
      <c r="A2323" s="301" t="str">
        <f t="shared" si="357"/>
        <v/>
      </c>
      <c r="B2323" s="397"/>
      <c r="C2323" s="398"/>
      <c r="D2323" s="399"/>
      <c r="E2323" s="383" t="str">
        <f t="shared" si="353"/>
        <v>C</v>
      </c>
      <c r="F2323" s="383" t="str">
        <f t="shared" si="354"/>
        <v>C</v>
      </c>
      <c r="G2323" s="400"/>
      <c r="H2323" s="385" t="str">
        <f>IF(G2323="","",VLOOKUP(G2323,下拉数据源!J:K,2,0))</f>
        <v/>
      </c>
      <c r="I2323" s="385"/>
      <c r="J2323" s="385"/>
      <c r="K2323" s="386"/>
      <c r="L2323" s="401"/>
      <c r="M2323" s="384"/>
      <c r="N2323" s="384"/>
      <c r="O2323" s="384"/>
      <c r="P2323" s="386"/>
      <c r="Q2323" s="387"/>
      <c r="R2323" s="286"/>
      <c r="S2323" s="388">
        <f t="shared" si="358"/>
        <v>0</v>
      </c>
      <c r="T2323" s="389"/>
      <c r="U2323" s="389">
        <f t="shared" si="356"/>
        <v>0</v>
      </c>
      <c r="V2323" s="451"/>
      <c r="W2323" s="452"/>
      <c r="X2323" s="386"/>
      <c r="Y2323" s="390"/>
      <c r="Z2323" s="391"/>
      <c r="AA2323" s="392"/>
      <c r="AB2323" s="393"/>
      <c r="AC2323" s="394"/>
      <c r="AD2323" s="395">
        <f t="shared" si="359"/>
        <v>0</v>
      </c>
      <c r="AE2323" s="396">
        <f>IF(OR(G2323=账期!$A$18,G2323=账期!$A$20,G2323=账期!$A$22,G2323=账期!$A$24,G2323=账期!$A$25,G2323=账期!$A$27,G2323=账期!$A$26,G2323=账期!$A$28,G2323=账期!$A$30,G2323=账期!$A$32,G2323=账期!$A$34,G2323=账期!$A$35,G2323=账期!$A$37,G2323=账期!$A$39,G2323=账期!$A$40,G2323=账期!$A$41,G2323=账期!$A$42,G2323=账期!$A$43,G2323=账期!$A$44,G2323=账期!$A$45,G2323=账期!$A$46,G2323=账期!$A$48,G2323=账期!$A$50,G2323=账期!$A$51,G2323=账期!$A$52,G2323=账期!$A$53,G2323=账期!$A$54,G2323=账期!$A$56,G2323=账期!$A$57,G2323=账期!$A$58,G2323=账期!$A$59,G2323=账期!$A$60,G2323=账期!$A$61,G2323=账期!$A$62,G2323=账期!$A$63,G2323=账期!$A$64,G2323=账期!$A$66,G2323=账期!$A$67,G2323=账期!$A$68,G2323=账期!$A$70,G2323=账期!$A$71),30,IF(OR(G2323=账期!$A$74,G2323=账期!$A$77,G2323=账期!$A$76,G2323=账期!$A$79,G2323=账期!$A$80,G2323=账期!$A$81,G2323=账期!$A$83,G2323=账期!$A$85,G2323=账期!$A$87,G2323=账期!$A$89,G2323=账期!$A$91),60,IF(OR(G2323=账期!$A$93,G2323=账期!$A$94,G2323=账期!$A$95,G2323=账期!$A$96,G2323=账期!$A$98,G2323=账期!$A$99,G2323=账期!$A$101,G2323=账期!$A$102),90,0)))</f>
        <v>0</v>
      </c>
      <c r="AF2323" s="396"/>
      <c r="AG2323" s="384"/>
      <c r="AH2323" s="396" t="str">
        <f t="shared" si="355"/>
        <v/>
      </c>
    </row>
    <row r="2324" spans="1:34" ht="18" customHeight="1" x14ac:dyDescent="0.25">
      <c r="A2324" s="301" t="str">
        <f t="shared" si="357"/>
        <v/>
      </c>
      <c r="B2324" s="397"/>
      <c r="C2324" s="398"/>
      <c r="D2324" s="399"/>
      <c r="E2324" s="383" t="str">
        <f t="shared" si="353"/>
        <v>C</v>
      </c>
      <c r="F2324" s="383" t="str">
        <f t="shared" si="354"/>
        <v>C</v>
      </c>
      <c r="G2324" s="400"/>
      <c r="H2324" s="385" t="str">
        <f>IF(G2324="","",VLOOKUP(G2324,下拉数据源!J:K,2,0))</f>
        <v/>
      </c>
      <c r="I2324" s="385"/>
      <c r="J2324" s="385"/>
      <c r="K2324" s="386"/>
      <c r="L2324" s="401"/>
      <c r="M2324" s="384"/>
      <c r="N2324" s="384"/>
      <c r="O2324" s="384"/>
      <c r="P2324" s="386"/>
      <c r="Q2324" s="387"/>
      <c r="R2324" s="286"/>
      <c r="S2324" s="388">
        <f t="shared" si="358"/>
        <v>0</v>
      </c>
      <c r="T2324" s="389"/>
      <c r="U2324" s="389">
        <f t="shared" si="356"/>
        <v>0</v>
      </c>
      <c r="V2324" s="451"/>
      <c r="W2324" s="452"/>
      <c r="X2324" s="386"/>
      <c r="Y2324" s="390"/>
      <c r="Z2324" s="391"/>
      <c r="AA2324" s="392"/>
      <c r="AB2324" s="393"/>
      <c r="AC2324" s="394"/>
      <c r="AD2324" s="395">
        <f t="shared" si="359"/>
        <v>0</v>
      </c>
      <c r="AE2324" s="396">
        <f>IF(OR(G2324=账期!$A$18,G2324=账期!$A$20,G2324=账期!$A$22,G2324=账期!$A$24,G2324=账期!$A$25,G2324=账期!$A$27,G2324=账期!$A$26,G2324=账期!$A$28,G2324=账期!$A$30,G2324=账期!$A$32,G2324=账期!$A$34,G2324=账期!$A$35,G2324=账期!$A$37,G2324=账期!$A$39,G2324=账期!$A$40,G2324=账期!$A$41,G2324=账期!$A$42,G2324=账期!$A$43,G2324=账期!$A$44,G2324=账期!$A$45,G2324=账期!$A$46,G2324=账期!$A$48,G2324=账期!$A$50,G2324=账期!$A$51,G2324=账期!$A$52,G2324=账期!$A$53,G2324=账期!$A$54,G2324=账期!$A$56,G2324=账期!$A$57,G2324=账期!$A$58,G2324=账期!$A$59,G2324=账期!$A$60,G2324=账期!$A$61,G2324=账期!$A$62,G2324=账期!$A$63,G2324=账期!$A$64,G2324=账期!$A$66,G2324=账期!$A$67,G2324=账期!$A$68,G2324=账期!$A$70,G2324=账期!$A$71),30,IF(OR(G2324=账期!$A$74,G2324=账期!$A$77,G2324=账期!$A$76,G2324=账期!$A$79,G2324=账期!$A$80,G2324=账期!$A$81,G2324=账期!$A$83,G2324=账期!$A$85,G2324=账期!$A$87,G2324=账期!$A$89,G2324=账期!$A$91),60,IF(OR(G2324=账期!$A$93,G2324=账期!$A$94,G2324=账期!$A$95,G2324=账期!$A$96,G2324=账期!$A$98,G2324=账期!$A$99,G2324=账期!$A$101,G2324=账期!$A$102),90,0)))</f>
        <v>0</v>
      </c>
      <c r="AF2324" s="396"/>
      <c r="AG2324" s="384"/>
      <c r="AH2324" s="396" t="str">
        <f t="shared" si="355"/>
        <v/>
      </c>
    </row>
    <row r="2325" spans="1:34" ht="18" customHeight="1" x14ac:dyDescent="0.25">
      <c r="A2325" s="301" t="str">
        <f t="shared" si="357"/>
        <v/>
      </c>
      <c r="B2325" s="397"/>
      <c r="C2325" s="398"/>
      <c r="D2325" s="399"/>
      <c r="E2325" s="383" t="str">
        <f t="shared" si="353"/>
        <v>C</v>
      </c>
      <c r="F2325" s="383" t="str">
        <f t="shared" si="354"/>
        <v>C</v>
      </c>
      <c r="G2325" s="400"/>
      <c r="H2325" s="385" t="str">
        <f>IF(G2325="","",VLOOKUP(G2325,下拉数据源!J:K,2,0))</f>
        <v/>
      </c>
      <c r="I2325" s="385"/>
      <c r="J2325" s="385"/>
      <c r="K2325" s="386"/>
      <c r="L2325" s="401"/>
      <c r="M2325" s="384"/>
      <c r="N2325" s="384"/>
      <c r="O2325" s="384"/>
      <c r="P2325" s="386"/>
      <c r="Q2325" s="387"/>
      <c r="R2325" s="286"/>
      <c r="S2325" s="388">
        <f t="shared" si="358"/>
        <v>0</v>
      </c>
      <c r="T2325" s="389"/>
      <c r="U2325" s="389">
        <f t="shared" si="356"/>
        <v>0</v>
      </c>
      <c r="V2325" s="451"/>
      <c r="W2325" s="452"/>
      <c r="X2325" s="386"/>
      <c r="Y2325" s="390"/>
      <c r="Z2325" s="391"/>
      <c r="AA2325" s="392"/>
      <c r="AB2325" s="393"/>
      <c r="AC2325" s="394"/>
      <c r="AD2325" s="395">
        <f t="shared" si="359"/>
        <v>0</v>
      </c>
      <c r="AE2325" s="396">
        <f>IF(OR(G2325=账期!$A$18,G2325=账期!$A$20,G2325=账期!$A$22,G2325=账期!$A$24,G2325=账期!$A$25,G2325=账期!$A$27,G2325=账期!$A$26,G2325=账期!$A$28,G2325=账期!$A$30,G2325=账期!$A$32,G2325=账期!$A$34,G2325=账期!$A$35,G2325=账期!$A$37,G2325=账期!$A$39,G2325=账期!$A$40,G2325=账期!$A$41,G2325=账期!$A$42,G2325=账期!$A$43,G2325=账期!$A$44,G2325=账期!$A$45,G2325=账期!$A$46,G2325=账期!$A$48,G2325=账期!$A$50,G2325=账期!$A$51,G2325=账期!$A$52,G2325=账期!$A$53,G2325=账期!$A$54,G2325=账期!$A$56,G2325=账期!$A$57,G2325=账期!$A$58,G2325=账期!$A$59,G2325=账期!$A$60,G2325=账期!$A$61,G2325=账期!$A$62,G2325=账期!$A$63,G2325=账期!$A$64,G2325=账期!$A$66,G2325=账期!$A$67,G2325=账期!$A$68,G2325=账期!$A$70,G2325=账期!$A$71),30,IF(OR(G2325=账期!$A$74,G2325=账期!$A$77,G2325=账期!$A$76,G2325=账期!$A$79,G2325=账期!$A$80,G2325=账期!$A$81,G2325=账期!$A$83,G2325=账期!$A$85,G2325=账期!$A$87,G2325=账期!$A$89,G2325=账期!$A$91),60,IF(OR(G2325=账期!$A$93,G2325=账期!$A$94,G2325=账期!$A$95,G2325=账期!$A$96,G2325=账期!$A$98,G2325=账期!$A$99,G2325=账期!$A$101,G2325=账期!$A$102),90,0)))</f>
        <v>0</v>
      </c>
      <c r="AF2325" s="396"/>
      <c r="AG2325" s="384"/>
      <c r="AH2325" s="396" t="str">
        <f t="shared" si="355"/>
        <v/>
      </c>
    </row>
    <row r="2326" spans="1:34" ht="18" customHeight="1" x14ac:dyDescent="0.25">
      <c r="A2326" s="301" t="str">
        <f t="shared" si="357"/>
        <v/>
      </c>
      <c r="B2326" s="397"/>
      <c r="C2326" s="398"/>
      <c r="D2326" s="399"/>
      <c r="E2326" s="383" t="str">
        <f t="shared" si="353"/>
        <v>C</v>
      </c>
      <c r="F2326" s="383" t="str">
        <f t="shared" si="354"/>
        <v>C</v>
      </c>
      <c r="G2326" s="400"/>
      <c r="H2326" s="385" t="str">
        <f>IF(G2326="","",VLOOKUP(G2326,下拉数据源!J:K,2,0))</f>
        <v/>
      </c>
      <c r="I2326" s="385"/>
      <c r="J2326" s="385"/>
      <c r="K2326" s="386"/>
      <c r="L2326" s="401"/>
      <c r="M2326" s="384"/>
      <c r="N2326" s="384"/>
      <c r="O2326" s="384"/>
      <c r="P2326" s="386"/>
      <c r="Q2326" s="387"/>
      <c r="R2326" s="286"/>
      <c r="S2326" s="388">
        <f t="shared" si="358"/>
        <v>0</v>
      </c>
      <c r="T2326" s="389"/>
      <c r="U2326" s="389">
        <f t="shared" si="356"/>
        <v>0</v>
      </c>
      <c r="V2326" s="451"/>
      <c r="W2326" s="452"/>
      <c r="X2326" s="386"/>
      <c r="Y2326" s="390"/>
      <c r="Z2326" s="391"/>
      <c r="AA2326" s="392"/>
      <c r="AB2326" s="393"/>
      <c r="AC2326" s="394"/>
      <c r="AD2326" s="395">
        <f t="shared" si="359"/>
        <v>0</v>
      </c>
      <c r="AE2326" s="396">
        <f>IF(OR(G2326=账期!$A$18,G2326=账期!$A$20,G2326=账期!$A$22,G2326=账期!$A$24,G2326=账期!$A$25,G2326=账期!$A$27,G2326=账期!$A$26,G2326=账期!$A$28,G2326=账期!$A$30,G2326=账期!$A$32,G2326=账期!$A$34,G2326=账期!$A$35,G2326=账期!$A$37,G2326=账期!$A$39,G2326=账期!$A$40,G2326=账期!$A$41,G2326=账期!$A$42,G2326=账期!$A$43,G2326=账期!$A$44,G2326=账期!$A$45,G2326=账期!$A$46,G2326=账期!$A$48,G2326=账期!$A$50,G2326=账期!$A$51,G2326=账期!$A$52,G2326=账期!$A$53,G2326=账期!$A$54,G2326=账期!$A$56,G2326=账期!$A$57,G2326=账期!$A$58,G2326=账期!$A$59,G2326=账期!$A$60,G2326=账期!$A$61,G2326=账期!$A$62,G2326=账期!$A$63,G2326=账期!$A$64,G2326=账期!$A$66,G2326=账期!$A$67,G2326=账期!$A$68,G2326=账期!$A$70,G2326=账期!$A$71),30,IF(OR(G2326=账期!$A$74,G2326=账期!$A$77,G2326=账期!$A$76,G2326=账期!$A$79,G2326=账期!$A$80,G2326=账期!$A$81,G2326=账期!$A$83,G2326=账期!$A$85,G2326=账期!$A$87,G2326=账期!$A$89,G2326=账期!$A$91),60,IF(OR(G2326=账期!$A$93,G2326=账期!$A$94,G2326=账期!$A$95,G2326=账期!$A$96,G2326=账期!$A$98,G2326=账期!$A$99,G2326=账期!$A$101,G2326=账期!$A$102),90,0)))</f>
        <v>0</v>
      </c>
      <c r="AF2326" s="396"/>
      <c r="AG2326" s="384"/>
      <c r="AH2326" s="396" t="str">
        <f t="shared" si="355"/>
        <v/>
      </c>
    </row>
    <row r="2327" spans="1:34" ht="18" customHeight="1" x14ac:dyDescent="0.25">
      <c r="A2327" s="301" t="str">
        <f t="shared" si="357"/>
        <v/>
      </c>
      <c r="B2327" s="397"/>
      <c r="C2327" s="398"/>
      <c r="D2327" s="399"/>
      <c r="E2327" s="383" t="str">
        <f t="shared" si="353"/>
        <v>C</v>
      </c>
      <c r="F2327" s="383" t="str">
        <f t="shared" si="354"/>
        <v>C</v>
      </c>
      <c r="G2327" s="400"/>
      <c r="H2327" s="385" t="str">
        <f>IF(G2327="","",VLOOKUP(G2327,下拉数据源!J:K,2,0))</f>
        <v/>
      </c>
      <c r="I2327" s="385"/>
      <c r="J2327" s="385"/>
      <c r="K2327" s="386"/>
      <c r="L2327" s="401"/>
      <c r="M2327" s="384"/>
      <c r="N2327" s="384"/>
      <c r="O2327" s="384"/>
      <c r="P2327" s="386"/>
      <c r="Q2327" s="387"/>
      <c r="R2327" s="286"/>
      <c r="S2327" s="388">
        <f t="shared" si="358"/>
        <v>0</v>
      </c>
      <c r="T2327" s="389"/>
      <c r="U2327" s="389">
        <f t="shared" si="356"/>
        <v>0</v>
      </c>
      <c r="V2327" s="451"/>
      <c r="W2327" s="452"/>
      <c r="X2327" s="386"/>
      <c r="Y2327" s="390"/>
      <c r="Z2327" s="391"/>
      <c r="AA2327" s="392"/>
      <c r="AB2327" s="393"/>
      <c r="AC2327" s="394"/>
      <c r="AD2327" s="395">
        <f t="shared" si="359"/>
        <v>0</v>
      </c>
      <c r="AE2327" s="396">
        <f>IF(OR(G2327=账期!$A$18,G2327=账期!$A$20,G2327=账期!$A$22,G2327=账期!$A$24,G2327=账期!$A$25,G2327=账期!$A$27,G2327=账期!$A$26,G2327=账期!$A$28,G2327=账期!$A$30,G2327=账期!$A$32,G2327=账期!$A$34,G2327=账期!$A$35,G2327=账期!$A$37,G2327=账期!$A$39,G2327=账期!$A$40,G2327=账期!$A$41,G2327=账期!$A$42,G2327=账期!$A$43,G2327=账期!$A$44,G2327=账期!$A$45,G2327=账期!$A$46,G2327=账期!$A$48,G2327=账期!$A$50,G2327=账期!$A$51,G2327=账期!$A$52,G2327=账期!$A$53,G2327=账期!$A$54,G2327=账期!$A$56,G2327=账期!$A$57,G2327=账期!$A$58,G2327=账期!$A$59,G2327=账期!$A$60,G2327=账期!$A$61,G2327=账期!$A$62,G2327=账期!$A$63,G2327=账期!$A$64,G2327=账期!$A$66,G2327=账期!$A$67,G2327=账期!$A$68,G2327=账期!$A$70,G2327=账期!$A$71),30,IF(OR(G2327=账期!$A$74,G2327=账期!$A$77,G2327=账期!$A$76,G2327=账期!$A$79,G2327=账期!$A$80,G2327=账期!$A$81,G2327=账期!$A$83,G2327=账期!$A$85,G2327=账期!$A$87,G2327=账期!$A$89,G2327=账期!$A$91),60,IF(OR(G2327=账期!$A$93,G2327=账期!$A$94,G2327=账期!$A$95,G2327=账期!$A$96,G2327=账期!$A$98,G2327=账期!$A$99,G2327=账期!$A$101,G2327=账期!$A$102),90,0)))</f>
        <v>0</v>
      </c>
      <c r="AF2327" s="396"/>
      <c r="AG2327" s="384"/>
      <c r="AH2327" s="396" t="str">
        <f t="shared" si="355"/>
        <v/>
      </c>
    </row>
    <row r="2328" spans="1:34" ht="18" customHeight="1" x14ac:dyDescent="0.25">
      <c r="A2328" s="301" t="str">
        <f t="shared" si="357"/>
        <v/>
      </c>
      <c r="B2328" s="397"/>
      <c r="C2328" s="398"/>
      <c r="D2328" s="399"/>
      <c r="E2328" s="383" t="str">
        <f t="shared" si="353"/>
        <v>C</v>
      </c>
      <c r="F2328" s="383" t="str">
        <f t="shared" si="354"/>
        <v>C</v>
      </c>
      <c r="G2328" s="400"/>
      <c r="H2328" s="385" t="str">
        <f>IF(G2328="","",VLOOKUP(G2328,下拉数据源!J:K,2,0))</f>
        <v/>
      </c>
      <c r="I2328" s="385"/>
      <c r="J2328" s="385"/>
      <c r="K2328" s="386"/>
      <c r="L2328" s="401"/>
      <c r="M2328" s="384"/>
      <c r="N2328" s="384"/>
      <c r="O2328" s="384"/>
      <c r="P2328" s="386"/>
      <c r="Q2328" s="387"/>
      <c r="R2328" s="286"/>
      <c r="S2328" s="388">
        <f t="shared" si="358"/>
        <v>0</v>
      </c>
      <c r="T2328" s="389"/>
      <c r="U2328" s="389">
        <f t="shared" si="356"/>
        <v>0</v>
      </c>
      <c r="V2328" s="451"/>
      <c r="W2328" s="452"/>
      <c r="X2328" s="386"/>
      <c r="Y2328" s="390"/>
      <c r="Z2328" s="391"/>
      <c r="AA2328" s="392"/>
      <c r="AB2328" s="393"/>
      <c r="AC2328" s="394"/>
      <c r="AD2328" s="395">
        <f t="shared" si="359"/>
        <v>0</v>
      </c>
      <c r="AE2328" s="396">
        <f>IF(OR(G2328=账期!$A$18,G2328=账期!$A$20,G2328=账期!$A$22,G2328=账期!$A$24,G2328=账期!$A$25,G2328=账期!$A$27,G2328=账期!$A$26,G2328=账期!$A$28,G2328=账期!$A$30,G2328=账期!$A$32,G2328=账期!$A$34,G2328=账期!$A$35,G2328=账期!$A$37,G2328=账期!$A$39,G2328=账期!$A$40,G2328=账期!$A$41,G2328=账期!$A$42,G2328=账期!$A$43,G2328=账期!$A$44,G2328=账期!$A$45,G2328=账期!$A$46,G2328=账期!$A$48,G2328=账期!$A$50,G2328=账期!$A$51,G2328=账期!$A$52,G2328=账期!$A$53,G2328=账期!$A$54,G2328=账期!$A$56,G2328=账期!$A$57,G2328=账期!$A$58,G2328=账期!$A$59,G2328=账期!$A$60,G2328=账期!$A$61,G2328=账期!$A$62,G2328=账期!$A$63,G2328=账期!$A$64,G2328=账期!$A$66,G2328=账期!$A$67,G2328=账期!$A$68,G2328=账期!$A$70,G2328=账期!$A$71),30,IF(OR(G2328=账期!$A$74,G2328=账期!$A$77,G2328=账期!$A$76,G2328=账期!$A$79,G2328=账期!$A$80,G2328=账期!$A$81,G2328=账期!$A$83,G2328=账期!$A$85,G2328=账期!$A$87,G2328=账期!$A$89,G2328=账期!$A$91),60,IF(OR(G2328=账期!$A$93,G2328=账期!$A$94,G2328=账期!$A$95,G2328=账期!$A$96,G2328=账期!$A$98,G2328=账期!$A$99,G2328=账期!$A$101,G2328=账期!$A$102),90,0)))</f>
        <v>0</v>
      </c>
      <c r="AF2328" s="396"/>
      <c r="AG2328" s="384"/>
      <c r="AH2328" s="396" t="str">
        <f t="shared" si="355"/>
        <v/>
      </c>
    </row>
    <row r="2329" spans="1:34" ht="18" customHeight="1" x14ac:dyDescent="0.25">
      <c r="A2329" s="301" t="str">
        <f t="shared" si="357"/>
        <v/>
      </c>
      <c r="B2329" s="397"/>
      <c r="C2329" s="398"/>
      <c r="D2329" s="399"/>
      <c r="E2329" s="383" t="str">
        <f t="shared" si="353"/>
        <v>C</v>
      </c>
      <c r="F2329" s="383" t="str">
        <f t="shared" si="354"/>
        <v>C</v>
      </c>
      <c r="G2329" s="400"/>
      <c r="H2329" s="385" t="str">
        <f>IF(G2329="","",VLOOKUP(G2329,下拉数据源!J:K,2,0))</f>
        <v/>
      </c>
      <c r="I2329" s="385"/>
      <c r="J2329" s="385"/>
      <c r="K2329" s="386"/>
      <c r="L2329" s="401"/>
      <c r="M2329" s="384"/>
      <c r="N2329" s="384"/>
      <c r="O2329" s="384"/>
      <c r="P2329" s="386"/>
      <c r="Q2329" s="387"/>
      <c r="R2329" s="286"/>
      <c r="S2329" s="388">
        <f t="shared" si="358"/>
        <v>0</v>
      </c>
      <c r="T2329" s="389"/>
      <c r="U2329" s="389">
        <f t="shared" si="356"/>
        <v>0</v>
      </c>
      <c r="V2329" s="451"/>
      <c r="W2329" s="452"/>
      <c r="X2329" s="386"/>
      <c r="Y2329" s="390"/>
      <c r="Z2329" s="391"/>
      <c r="AA2329" s="392"/>
      <c r="AB2329" s="393"/>
      <c r="AC2329" s="394"/>
      <c r="AD2329" s="395">
        <f t="shared" si="359"/>
        <v>0</v>
      </c>
      <c r="AE2329" s="396">
        <f>IF(OR(G2329=账期!$A$18,G2329=账期!$A$20,G2329=账期!$A$22,G2329=账期!$A$24,G2329=账期!$A$25,G2329=账期!$A$27,G2329=账期!$A$26,G2329=账期!$A$28,G2329=账期!$A$30,G2329=账期!$A$32,G2329=账期!$A$34,G2329=账期!$A$35,G2329=账期!$A$37,G2329=账期!$A$39,G2329=账期!$A$40,G2329=账期!$A$41,G2329=账期!$A$42,G2329=账期!$A$43,G2329=账期!$A$44,G2329=账期!$A$45,G2329=账期!$A$46,G2329=账期!$A$48,G2329=账期!$A$50,G2329=账期!$A$51,G2329=账期!$A$52,G2329=账期!$A$53,G2329=账期!$A$54,G2329=账期!$A$56,G2329=账期!$A$57,G2329=账期!$A$58,G2329=账期!$A$59,G2329=账期!$A$60,G2329=账期!$A$61,G2329=账期!$A$62,G2329=账期!$A$63,G2329=账期!$A$64,G2329=账期!$A$66,G2329=账期!$A$67,G2329=账期!$A$68,G2329=账期!$A$70,G2329=账期!$A$71),30,IF(OR(G2329=账期!$A$74,G2329=账期!$A$77,G2329=账期!$A$76,G2329=账期!$A$79,G2329=账期!$A$80,G2329=账期!$A$81,G2329=账期!$A$83,G2329=账期!$A$85,G2329=账期!$A$87,G2329=账期!$A$89,G2329=账期!$A$91),60,IF(OR(G2329=账期!$A$93,G2329=账期!$A$94,G2329=账期!$A$95,G2329=账期!$A$96,G2329=账期!$A$98,G2329=账期!$A$99,G2329=账期!$A$101,G2329=账期!$A$102),90,0)))</f>
        <v>0</v>
      </c>
      <c r="AF2329" s="396"/>
      <c r="AG2329" s="384"/>
      <c r="AH2329" s="396" t="str">
        <f t="shared" si="355"/>
        <v/>
      </c>
    </row>
    <row r="2330" spans="1:34" ht="18" customHeight="1" x14ac:dyDescent="0.25">
      <c r="A2330" s="301" t="str">
        <f t="shared" si="357"/>
        <v/>
      </c>
      <c r="B2330" s="397"/>
      <c r="C2330" s="398"/>
      <c r="D2330" s="399"/>
      <c r="E2330" s="383" t="str">
        <f t="shared" si="353"/>
        <v>C</v>
      </c>
      <c r="F2330" s="383" t="str">
        <f t="shared" si="354"/>
        <v>C</v>
      </c>
      <c r="G2330" s="400"/>
      <c r="H2330" s="385" t="str">
        <f>IF(G2330="","",VLOOKUP(G2330,下拉数据源!J:K,2,0))</f>
        <v/>
      </c>
      <c r="I2330" s="385"/>
      <c r="J2330" s="385"/>
      <c r="K2330" s="386"/>
      <c r="L2330" s="401"/>
      <c r="M2330" s="384"/>
      <c r="N2330" s="384"/>
      <c r="O2330" s="384"/>
      <c r="P2330" s="386"/>
      <c r="Q2330" s="387"/>
      <c r="R2330" s="286"/>
      <c r="S2330" s="388">
        <f t="shared" si="358"/>
        <v>0</v>
      </c>
      <c r="T2330" s="389"/>
      <c r="U2330" s="389">
        <f t="shared" si="356"/>
        <v>0</v>
      </c>
      <c r="V2330" s="451"/>
      <c r="W2330" s="452"/>
      <c r="X2330" s="386"/>
      <c r="Y2330" s="390"/>
      <c r="Z2330" s="391"/>
      <c r="AA2330" s="392"/>
      <c r="AB2330" s="393"/>
      <c r="AC2330" s="394"/>
      <c r="AD2330" s="395">
        <f t="shared" si="359"/>
        <v>0</v>
      </c>
      <c r="AE2330" s="396">
        <f>IF(OR(G2330=账期!$A$18,G2330=账期!$A$20,G2330=账期!$A$22,G2330=账期!$A$24,G2330=账期!$A$25,G2330=账期!$A$27,G2330=账期!$A$26,G2330=账期!$A$28,G2330=账期!$A$30,G2330=账期!$A$32,G2330=账期!$A$34,G2330=账期!$A$35,G2330=账期!$A$37,G2330=账期!$A$39,G2330=账期!$A$40,G2330=账期!$A$41,G2330=账期!$A$42,G2330=账期!$A$43,G2330=账期!$A$44,G2330=账期!$A$45,G2330=账期!$A$46,G2330=账期!$A$48,G2330=账期!$A$50,G2330=账期!$A$51,G2330=账期!$A$52,G2330=账期!$A$53,G2330=账期!$A$54,G2330=账期!$A$56,G2330=账期!$A$57,G2330=账期!$A$58,G2330=账期!$A$59,G2330=账期!$A$60,G2330=账期!$A$61,G2330=账期!$A$62,G2330=账期!$A$63,G2330=账期!$A$64,G2330=账期!$A$66,G2330=账期!$A$67,G2330=账期!$A$68,G2330=账期!$A$70,G2330=账期!$A$71),30,IF(OR(G2330=账期!$A$74,G2330=账期!$A$77,G2330=账期!$A$76,G2330=账期!$A$79,G2330=账期!$A$80,G2330=账期!$A$81,G2330=账期!$A$83,G2330=账期!$A$85,G2330=账期!$A$87,G2330=账期!$A$89,G2330=账期!$A$91),60,IF(OR(G2330=账期!$A$93,G2330=账期!$A$94,G2330=账期!$A$95,G2330=账期!$A$96,G2330=账期!$A$98,G2330=账期!$A$99,G2330=账期!$A$101,G2330=账期!$A$102),90,0)))</f>
        <v>0</v>
      </c>
      <c r="AF2330" s="396"/>
      <c r="AG2330" s="384"/>
      <c r="AH2330" s="396" t="str">
        <f t="shared" si="355"/>
        <v/>
      </c>
    </row>
    <row r="2331" spans="1:34" ht="18" customHeight="1" x14ac:dyDescent="0.25">
      <c r="A2331" s="301" t="str">
        <f t="shared" si="357"/>
        <v/>
      </c>
      <c r="B2331" s="397"/>
      <c r="C2331" s="398"/>
      <c r="D2331" s="399"/>
      <c r="E2331" s="383" t="str">
        <f t="shared" si="353"/>
        <v>C</v>
      </c>
      <c r="F2331" s="383" t="str">
        <f t="shared" si="354"/>
        <v>C</v>
      </c>
      <c r="G2331" s="400"/>
      <c r="H2331" s="385" t="str">
        <f>IF(G2331="","",VLOOKUP(G2331,下拉数据源!J:K,2,0))</f>
        <v/>
      </c>
      <c r="I2331" s="385"/>
      <c r="J2331" s="385"/>
      <c r="K2331" s="386"/>
      <c r="L2331" s="401"/>
      <c r="M2331" s="384"/>
      <c r="N2331" s="384"/>
      <c r="O2331" s="384"/>
      <c r="P2331" s="386"/>
      <c r="Q2331" s="387"/>
      <c r="R2331" s="286"/>
      <c r="S2331" s="388">
        <f t="shared" si="358"/>
        <v>0</v>
      </c>
      <c r="T2331" s="389"/>
      <c r="U2331" s="389">
        <f t="shared" si="356"/>
        <v>0</v>
      </c>
      <c r="V2331" s="451"/>
      <c r="W2331" s="452"/>
      <c r="X2331" s="386"/>
      <c r="Y2331" s="390"/>
      <c r="Z2331" s="391"/>
      <c r="AA2331" s="392"/>
      <c r="AB2331" s="393"/>
      <c r="AC2331" s="394"/>
      <c r="AD2331" s="395">
        <f t="shared" si="359"/>
        <v>0</v>
      </c>
      <c r="AE2331" s="396">
        <f>IF(OR(G2331=账期!$A$18,G2331=账期!$A$20,G2331=账期!$A$22,G2331=账期!$A$24,G2331=账期!$A$25,G2331=账期!$A$27,G2331=账期!$A$26,G2331=账期!$A$28,G2331=账期!$A$30,G2331=账期!$A$32,G2331=账期!$A$34,G2331=账期!$A$35,G2331=账期!$A$37,G2331=账期!$A$39,G2331=账期!$A$40,G2331=账期!$A$41,G2331=账期!$A$42,G2331=账期!$A$43,G2331=账期!$A$44,G2331=账期!$A$45,G2331=账期!$A$46,G2331=账期!$A$48,G2331=账期!$A$50,G2331=账期!$A$51,G2331=账期!$A$52,G2331=账期!$A$53,G2331=账期!$A$54,G2331=账期!$A$56,G2331=账期!$A$57,G2331=账期!$A$58,G2331=账期!$A$59,G2331=账期!$A$60,G2331=账期!$A$61,G2331=账期!$A$62,G2331=账期!$A$63,G2331=账期!$A$64,G2331=账期!$A$66,G2331=账期!$A$67,G2331=账期!$A$68,G2331=账期!$A$70,G2331=账期!$A$71),30,IF(OR(G2331=账期!$A$74,G2331=账期!$A$77,G2331=账期!$A$76,G2331=账期!$A$79,G2331=账期!$A$80,G2331=账期!$A$81,G2331=账期!$A$83,G2331=账期!$A$85,G2331=账期!$A$87,G2331=账期!$A$89,G2331=账期!$A$91),60,IF(OR(G2331=账期!$A$93,G2331=账期!$A$94,G2331=账期!$A$95,G2331=账期!$A$96,G2331=账期!$A$98,G2331=账期!$A$99,G2331=账期!$A$101,G2331=账期!$A$102),90,0)))</f>
        <v>0</v>
      </c>
      <c r="AF2331" s="396"/>
      <c r="AG2331" s="384"/>
      <c r="AH2331" s="396" t="str">
        <f t="shared" si="355"/>
        <v/>
      </c>
    </row>
    <row r="2332" spans="1:34" ht="18" customHeight="1" x14ac:dyDescent="0.25">
      <c r="A2332" s="301" t="str">
        <f t="shared" si="357"/>
        <v/>
      </c>
      <c r="B2332" s="397"/>
      <c r="C2332" s="398"/>
      <c r="D2332" s="399"/>
      <c r="E2332" s="383" t="str">
        <f t="shared" si="353"/>
        <v>C</v>
      </c>
      <c r="F2332" s="383" t="str">
        <f t="shared" si="354"/>
        <v>C</v>
      </c>
      <c r="G2332" s="400"/>
      <c r="H2332" s="385" t="str">
        <f>IF(G2332="","",VLOOKUP(G2332,下拉数据源!J:K,2,0))</f>
        <v/>
      </c>
      <c r="I2332" s="385"/>
      <c r="J2332" s="385"/>
      <c r="K2332" s="386"/>
      <c r="L2332" s="401"/>
      <c r="M2332" s="384"/>
      <c r="N2332" s="384"/>
      <c r="O2332" s="384"/>
      <c r="P2332" s="386"/>
      <c r="Q2332" s="387"/>
      <c r="R2332" s="286"/>
      <c r="S2332" s="388">
        <f t="shared" si="358"/>
        <v>0</v>
      </c>
      <c r="T2332" s="389"/>
      <c r="U2332" s="389">
        <f t="shared" si="356"/>
        <v>0</v>
      </c>
      <c r="V2332" s="451"/>
      <c r="W2332" s="452"/>
      <c r="X2332" s="386"/>
      <c r="Y2332" s="390"/>
      <c r="Z2332" s="391"/>
      <c r="AA2332" s="392"/>
      <c r="AB2332" s="393"/>
      <c r="AC2332" s="394"/>
      <c r="AD2332" s="395">
        <f t="shared" si="359"/>
        <v>0</v>
      </c>
      <c r="AE2332" s="396">
        <f>IF(OR(G2332=账期!$A$18,G2332=账期!$A$20,G2332=账期!$A$22,G2332=账期!$A$24,G2332=账期!$A$25,G2332=账期!$A$27,G2332=账期!$A$26,G2332=账期!$A$28,G2332=账期!$A$30,G2332=账期!$A$32,G2332=账期!$A$34,G2332=账期!$A$35,G2332=账期!$A$37,G2332=账期!$A$39,G2332=账期!$A$40,G2332=账期!$A$41,G2332=账期!$A$42,G2332=账期!$A$43,G2332=账期!$A$44,G2332=账期!$A$45,G2332=账期!$A$46,G2332=账期!$A$48,G2332=账期!$A$50,G2332=账期!$A$51,G2332=账期!$A$52,G2332=账期!$A$53,G2332=账期!$A$54,G2332=账期!$A$56,G2332=账期!$A$57,G2332=账期!$A$58,G2332=账期!$A$59,G2332=账期!$A$60,G2332=账期!$A$61,G2332=账期!$A$62,G2332=账期!$A$63,G2332=账期!$A$64,G2332=账期!$A$66,G2332=账期!$A$67,G2332=账期!$A$68,G2332=账期!$A$70,G2332=账期!$A$71),30,IF(OR(G2332=账期!$A$74,G2332=账期!$A$77,G2332=账期!$A$76,G2332=账期!$A$79,G2332=账期!$A$80,G2332=账期!$A$81,G2332=账期!$A$83,G2332=账期!$A$85,G2332=账期!$A$87,G2332=账期!$A$89,G2332=账期!$A$91),60,IF(OR(G2332=账期!$A$93,G2332=账期!$A$94,G2332=账期!$A$95,G2332=账期!$A$96,G2332=账期!$A$98,G2332=账期!$A$99,G2332=账期!$A$101,G2332=账期!$A$102),90,0)))</f>
        <v>0</v>
      </c>
      <c r="AF2332" s="396"/>
      <c r="AG2332" s="384"/>
      <c r="AH2332" s="396" t="str">
        <f t="shared" si="355"/>
        <v/>
      </c>
    </row>
    <row r="2333" spans="1:34" ht="18" customHeight="1" x14ac:dyDescent="0.25">
      <c r="A2333" s="301" t="str">
        <f t="shared" si="357"/>
        <v/>
      </c>
      <c r="B2333" s="397"/>
      <c r="C2333" s="398"/>
      <c r="D2333" s="399"/>
      <c r="E2333" s="383" t="str">
        <f t="shared" ref="E2333:E2396" si="360">IF(OR(D2333="长飞",D2333="烽火",D2333="特发",D2333="富通",D2333="亨通",G2333="赣州金信诺",G2333="江苏永鼎",G2333="宏安集团"),"A",IF(OR(G2333="广意通讯",G2333="湖北楚天",G2333="宁波格亿达",G2333="通鼎互联",G2333="黄石昌达",G2333="江苏俊知",G2333="珠海汉胜",G2333="武汉电信"),"B","C"))</f>
        <v>C</v>
      </c>
      <c r="F2333" s="383" t="str">
        <f t="shared" ref="F2333:F2396" si="361">IF(OR(G2333="成都大唐",G2333="广东亨通",G2333="江苏亨通",G2333="兰州长飞",G2333="南京华信",G2333="汕头奥星",G2333="特发光网",G2333="武汉长飞",G2333="长春烽火",G2333="广意通讯",G2333="湖北楚天",G2333="宁波格亿达",G2333="通鼎互联",G2333="安徽汉唐",G2333="安徽宜德",G2333="安徽盈通",G2333="成都康宁",G2333="成都中飞",G2333="东莞光佳",G2333="东莞鸿鑫",G2333="烽火博鑫",G2333="佛山星蓝",G2333="广东金桥",G2333="广州联兴",G2333="贵州乾新",G2333="航天电工",G2333="合肥兴联",G2333="湖北宇洪",G2333="江苏奥通",G2333="江苏中远",G2333="宁波辰飞",G2333="宁波汉生",G2333="宁波宇欣",G2333="山东太平洋",G2333="山东特发",G2333="山东永通",G2333="上海朗闻",G2333="上海翼波",G2333="四川天邑",G2333="四川旭泰",G2333="武汉瑞联",G2333="武汉同至",G2333="西安西古",G2333="西安鑫华通",G2333="武汉驿路通",G2333="长光通信",G2333="中电八所",G2333="中电光达",G2333="中利集团",G2333="重庆特发",G2333="舟山安格",G2333="珠海邗秦"),"A",IF(OR(G2333="富通天津",G2333="赣州金信诺",G2333="江苏永鼎",G2333="上海长飞",G2333="特发股份",G2333="武汉烽火",G2333="西安烽火",G2333="长飞中利",G2333="江苏中天",G2333="江西联创",G2333="宁波盈谷",G2333="黄石昌达",G2333="四川长飞"),"B","C"))</f>
        <v>C</v>
      </c>
      <c r="G2333" s="400"/>
      <c r="H2333" s="385" t="str">
        <f>IF(G2333="","",VLOOKUP(G2333,下拉数据源!J:K,2,0))</f>
        <v/>
      </c>
      <c r="I2333" s="385"/>
      <c r="J2333" s="385"/>
      <c r="K2333" s="386"/>
      <c r="L2333" s="401"/>
      <c r="M2333" s="384"/>
      <c r="N2333" s="384"/>
      <c r="O2333" s="384"/>
      <c r="P2333" s="386"/>
      <c r="Q2333" s="387"/>
      <c r="R2333" s="286"/>
      <c r="S2333" s="388">
        <f t="shared" si="358"/>
        <v>0</v>
      </c>
      <c r="T2333" s="389"/>
      <c r="U2333" s="389">
        <f t="shared" si="356"/>
        <v>0</v>
      </c>
      <c r="V2333" s="451"/>
      <c r="W2333" s="452"/>
      <c r="X2333" s="386"/>
      <c r="Y2333" s="390"/>
      <c r="Z2333" s="391"/>
      <c r="AA2333" s="392"/>
      <c r="AB2333" s="393"/>
      <c r="AC2333" s="394"/>
      <c r="AD2333" s="395">
        <f t="shared" si="359"/>
        <v>0</v>
      </c>
      <c r="AE2333" s="396">
        <f>IF(OR(G2333=账期!$A$18,G2333=账期!$A$20,G2333=账期!$A$22,G2333=账期!$A$24,G2333=账期!$A$25,G2333=账期!$A$27,G2333=账期!$A$26,G2333=账期!$A$28,G2333=账期!$A$30,G2333=账期!$A$32,G2333=账期!$A$34,G2333=账期!$A$35,G2333=账期!$A$37,G2333=账期!$A$39,G2333=账期!$A$40,G2333=账期!$A$41,G2333=账期!$A$42,G2333=账期!$A$43,G2333=账期!$A$44,G2333=账期!$A$45,G2333=账期!$A$46,G2333=账期!$A$48,G2333=账期!$A$50,G2333=账期!$A$51,G2333=账期!$A$52,G2333=账期!$A$53,G2333=账期!$A$54,G2333=账期!$A$56,G2333=账期!$A$57,G2333=账期!$A$58,G2333=账期!$A$59,G2333=账期!$A$60,G2333=账期!$A$61,G2333=账期!$A$62,G2333=账期!$A$63,G2333=账期!$A$64,G2333=账期!$A$66,G2333=账期!$A$67,G2333=账期!$A$68,G2333=账期!$A$70,G2333=账期!$A$71),30,IF(OR(G2333=账期!$A$74,G2333=账期!$A$77,G2333=账期!$A$76,G2333=账期!$A$79,G2333=账期!$A$80,G2333=账期!$A$81,G2333=账期!$A$83,G2333=账期!$A$85,G2333=账期!$A$87,G2333=账期!$A$89,G2333=账期!$A$91),60,IF(OR(G2333=账期!$A$93,G2333=账期!$A$94,G2333=账期!$A$95,G2333=账期!$A$96,G2333=账期!$A$98,G2333=账期!$A$99,G2333=账期!$A$101,G2333=账期!$A$102),90,0)))</f>
        <v>0</v>
      </c>
      <c r="AF2333" s="396"/>
      <c r="AG2333" s="384"/>
      <c r="AH2333" s="396" t="str">
        <f t="shared" si="355"/>
        <v/>
      </c>
    </row>
    <row r="2334" spans="1:34" ht="18" customHeight="1" x14ac:dyDescent="0.25">
      <c r="A2334" s="301" t="str">
        <f t="shared" si="357"/>
        <v/>
      </c>
      <c r="B2334" s="397"/>
      <c r="C2334" s="398"/>
      <c r="D2334" s="399"/>
      <c r="E2334" s="383" t="str">
        <f t="shared" si="360"/>
        <v>C</v>
      </c>
      <c r="F2334" s="383" t="str">
        <f t="shared" si="361"/>
        <v>C</v>
      </c>
      <c r="G2334" s="400"/>
      <c r="H2334" s="385" t="str">
        <f>IF(G2334="","",VLOOKUP(G2334,下拉数据源!J:K,2,0))</f>
        <v/>
      </c>
      <c r="I2334" s="385"/>
      <c r="J2334" s="385"/>
      <c r="K2334" s="386"/>
      <c r="L2334" s="401"/>
      <c r="M2334" s="384"/>
      <c r="N2334" s="384"/>
      <c r="O2334" s="384"/>
      <c r="P2334" s="386"/>
      <c r="Q2334" s="387"/>
      <c r="R2334" s="286"/>
      <c r="S2334" s="388">
        <f t="shared" si="358"/>
        <v>0</v>
      </c>
      <c r="T2334" s="389"/>
      <c r="U2334" s="389">
        <f t="shared" si="356"/>
        <v>0</v>
      </c>
      <c r="V2334" s="451"/>
      <c r="W2334" s="452"/>
      <c r="X2334" s="386"/>
      <c r="Y2334" s="390"/>
      <c r="Z2334" s="391"/>
      <c r="AA2334" s="392"/>
      <c r="AB2334" s="393"/>
      <c r="AC2334" s="394"/>
      <c r="AD2334" s="395">
        <f t="shared" si="359"/>
        <v>0</v>
      </c>
      <c r="AE2334" s="396">
        <f>IF(OR(G2334=账期!$A$18,G2334=账期!$A$20,G2334=账期!$A$22,G2334=账期!$A$24,G2334=账期!$A$25,G2334=账期!$A$27,G2334=账期!$A$26,G2334=账期!$A$28,G2334=账期!$A$30,G2334=账期!$A$32,G2334=账期!$A$34,G2334=账期!$A$35,G2334=账期!$A$37,G2334=账期!$A$39,G2334=账期!$A$40,G2334=账期!$A$41,G2334=账期!$A$42,G2334=账期!$A$43,G2334=账期!$A$44,G2334=账期!$A$45,G2334=账期!$A$46,G2334=账期!$A$48,G2334=账期!$A$50,G2334=账期!$A$51,G2334=账期!$A$52,G2334=账期!$A$53,G2334=账期!$A$54,G2334=账期!$A$56,G2334=账期!$A$57,G2334=账期!$A$58,G2334=账期!$A$59,G2334=账期!$A$60,G2334=账期!$A$61,G2334=账期!$A$62,G2334=账期!$A$63,G2334=账期!$A$64,G2334=账期!$A$66,G2334=账期!$A$67,G2334=账期!$A$68,G2334=账期!$A$70,G2334=账期!$A$71),30,IF(OR(G2334=账期!$A$74,G2334=账期!$A$77,G2334=账期!$A$76,G2334=账期!$A$79,G2334=账期!$A$80,G2334=账期!$A$81,G2334=账期!$A$83,G2334=账期!$A$85,G2334=账期!$A$87,G2334=账期!$A$89,G2334=账期!$A$91),60,IF(OR(G2334=账期!$A$93,G2334=账期!$A$94,G2334=账期!$A$95,G2334=账期!$A$96,G2334=账期!$A$98,G2334=账期!$A$99,G2334=账期!$A$101,G2334=账期!$A$102),90,0)))</f>
        <v>0</v>
      </c>
      <c r="AF2334" s="396"/>
      <c r="AG2334" s="384"/>
      <c r="AH2334" s="396" t="str">
        <f t="shared" si="355"/>
        <v/>
      </c>
    </row>
    <row r="2335" spans="1:34" ht="18" customHeight="1" x14ac:dyDescent="0.25">
      <c r="A2335" s="301" t="str">
        <f t="shared" si="357"/>
        <v/>
      </c>
      <c r="B2335" s="397"/>
      <c r="C2335" s="398"/>
      <c r="D2335" s="399"/>
      <c r="E2335" s="383" t="str">
        <f t="shared" si="360"/>
        <v>C</v>
      </c>
      <c r="F2335" s="383" t="str">
        <f t="shared" si="361"/>
        <v>C</v>
      </c>
      <c r="G2335" s="400"/>
      <c r="H2335" s="385" t="str">
        <f>IF(G2335="","",VLOOKUP(G2335,下拉数据源!J:K,2,0))</f>
        <v/>
      </c>
      <c r="I2335" s="385"/>
      <c r="J2335" s="385"/>
      <c r="K2335" s="386"/>
      <c r="L2335" s="401"/>
      <c r="M2335" s="384"/>
      <c r="N2335" s="384"/>
      <c r="O2335" s="384"/>
      <c r="P2335" s="386"/>
      <c r="Q2335" s="387"/>
      <c r="R2335" s="286"/>
      <c r="S2335" s="388">
        <f t="shared" si="358"/>
        <v>0</v>
      </c>
      <c r="T2335" s="389"/>
      <c r="U2335" s="389">
        <f t="shared" si="356"/>
        <v>0</v>
      </c>
      <c r="V2335" s="451"/>
      <c r="W2335" s="452"/>
      <c r="X2335" s="386"/>
      <c r="Y2335" s="390"/>
      <c r="Z2335" s="391"/>
      <c r="AA2335" s="392"/>
      <c r="AB2335" s="393"/>
      <c r="AC2335" s="394"/>
      <c r="AD2335" s="395">
        <f t="shared" si="359"/>
        <v>0</v>
      </c>
      <c r="AE2335" s="396">
        <f>IF(OR(G2335=账期!$A$18,G2335=账期!$A$20,G2335=账期!$A$22,G2335=账期!$A$24,G2335=账期!$A$25,G2335=账期!$A$27,G2335=账期!$A$26,G2335=账期!$A$28,G2335=账期!$A$30,G2335=账期!$A$32,G2335=账期!$A$34,G2335=账期!$A$35,G2335=账期!$A$37,G2335=账期!$A$39,G2335=账期!$A$40,G2335=账期!$A$41,G2335=账期!$A$42,G2335=账期!$A$43,G2335=账期!$A$44,G2335=账期!$A$45,G2335=账期!$A$46,G2335=账期!$A$48,G2335=账期!$A$50,G2335=账期!$A$51,G2335=账期!$A$52,G2335=账期!$A$53,G2335=账期!$A$54,G2335=账期!$A$56,G2335=账期!$A$57,G2335=账期!$A$58,G2335=账期!$A$59,G2335=账期!$A$60,G2335=账期!$A$61,G2335=账期!$A$62,G2335=账期!$A$63,G2335=账期!$A$64,G2335=账期!$A$66,G2335=账期!$A$67,G2335=账期!$A$68,G2335=账期!$A$70,G2335=账期!$A$71),30,IF(OR(G2335=账期!$A$74,G2335=账期!$A$77,G2335=账期!$A$76,G2335=账期!$A$79,G2335=账期!$A$80,G2335=账期!$A$81,G2335=账期!$A$83,G2335=账期!$A$85,G2335=账期!$A$87,G2335=账期!$A$89,G2335=账期!$A$91),60,IF(OR(G2335=账期!$A$93,G2335=账期!$A$94,G2335=账期!$A$95,G2335=账期!$A$96,G2335=账期!$A$98,G2335=账期!$A$99,G2335=账期!$A$101,G2335=账期!$A$102),90,0)))</f>
        <v>0</v>
      </c>
      <c r="AF2335" s="396"/>
      <c r="AG2335" s="384"/>
      <c r="AH2335" s="396" t="str">
        <f t="shared" si="355"/>
        <v/>
      </c>
    </row>
    <row r="2336" spans="1:34" ht="18" customHeight="1" x14ac:dyDescent="0.25">
      <c r="A2336" s="301" t="str">
        <f t="shared" si="357"/>
        <v/>
      </c>
      <c r="B2336" s="397"/>
      <c r="C2336" s="398"/>
      <c r="D2336" s="399"/>
      <c r="E2336" s="383" t="str">
        <f t="shared" si="360"/>
        <v>C</v>
      </c>
      <c r="F2336" s="383" t="str">
        <f t="shared" si="361"/>
        <v>C</v>
      </c>
      <c r="G2336" s="400"/>
      <c r="H2336" s="385" t="str">
        <f>IF(G2336="","",VLOOKUP(G2336,下拉数据源!J:K,2,0))</f>
        <v/>
      </c>
      <c r="I2336" s="385"/>
      <c r="J2336" s="385"/>
      <c r="K2336" s="386"/>
      <c r="L2336" s="401"/>
      <c r="M2336" s="384"/>
      <c r="N2336" s="384"/>
      <c r="O2336" s="384"/>
      <c r="P2336" s="386"/>
      <c r="Q2336" s="387"/>
      <c r="R2336" s="286"/>
      <c r="S2336" s="388">
        <f t="shared" si="358"/>
        <v>0</v>
      </c>
      <c r="T2336" s="389"/>
      <c r="U2336" s="389">
        <f t="shared" si="356"/>
        <v>0</v>
      </c>
      <c r="V2336" s="451"/>
      <c r="W2336" s="452"/>
      <c r="X2336" s="386"/>
      <c r="Y2336" s="390"/>
      <c r="Z2336" s="391"/>
      <c r="AA2336" s="392"/>
      <c r="AB2336" s="393"/>
      <c r="AC2336" s="394"/>
      <c r="AD2336" s="395">
        <f t="shared" si="359"/>
        <v>0</v>
      </c>
      <c r="AE2336" s="396">
        <f>IF(OR(G2336=账期!$A$18,G2336=账期!$A$20,G2336=账期!$A$22,G2336=账期!$A$24,G2336=账期!$A$25,G2336=账期!$A$27,G2336=账期!$A$26,G2336=账期!$A$28,G2336=账期!$A$30,G2336=账期!$A$32,G2336=账期!$A$34,G2336=账期!$A$35,G2336=账期!$A$37,G2336=账期!$A$39,G2336=账期!$A$40,G2336=账期!$A$41,G2336=账期!$A$42,G2336=账期!$A$43,G2336=账期!$A$44,G2336=账期!$A$45,G2336=账期!$A$46,G2336=账期!$A$48,G2336=账期!$A$50,G2336=账期!$A$51,G2336=账期!$A$52,G2336=账期!$A$53,G2336=账期!$A$54,G2336=账期!$A$56,G2336=账期!$A$57,G2336=账期!$A$58,G2336=账期!$A$59,G2336=账期!$A$60,G2336=账期!$A$61,G2336=账期!$A$62,G2336=账期!$A$63,G2336=账期!$A$64,G2336=账期!$A$66,G2336=账期!$A$67,G2336=账期!$A$68,G2336=账期!$A$70,G2336=账期!$A$71),30,IF(OR(G2336=账期!$A$74,G2336=账期!$A$77,G2336=账期!$A$76,G2336=账期!$A$79,G2336=账期!$A$80,G2336=账期!$A$81,G2336=账期!$A$83,G2336=账期!$A$85,G2336=账期!$A$87,G2336=账期!$A$89,G2336=账期!$A$91),60,IF(OR(G2336=账期!$A$93,G2336=账期!$A$94,G2336=账期!$A$95,G2336=账期!$A$96,G2336=账期!$A$98,G2336=账期!$A$99,G2336=账期!$A$101,G2336=账期!$A$102),90,0)))</f>
        <v>0</v>
      </c>
      <c r="AF2336" s="396"/>
      <c r="AG2336" s="384"/>
      <c r="AH2336" s="396" t="str">
        <f t="shared" si="355"/>
        <v/>
      </c>
    </row>
    <row r="2337" spans="1:34" ht="18" customHeight="1" x14ac:dyDescent="0.25">
      <c r="A2337" s="301" t="str">
        <f t="shared" si="357"/>
        <v/>
      </c>
      <c r="B2337" s="397"/>
      <c r="C2337" s="398"/>
      <c r="D2337" s="399"/>
      <c r="E2337" s="383" t="str">
        <f t="shared" si="360"/>
        <v>C</v>
      </c>
      <c r="F2337" s="383" t="str">
        <f t="shared" si="361"/>
        <v>C</v>
      </c>
      <c r="G2337" s="400"/>
      <c r="H2337" s="385" t="str">
        <f>IF(G2337="","",VLOOKUP(G2337,下拉数据源!J:K,2,0))</f>
        <v/>
      </c>
      <c r="I2337" s="385"/>
      <c r="J2337" s="385"/>
      <c r="K2337" s="386"/>
      <c r="L2337" s="401"/>
      <c r="M2337" s="384"/>
      <c r="N2337" s="384"/>
      <c r="O2337" s="384"/>
      <c r="P2337" s="386"/>
      <c r="Q2337" s="387"/>
      <c r="R2337" s="286"/>
      <c r="S2337" s="388">
        <f t="shared" si="358"/>
        <v>0</v>
      </c>
      <c r="T2337" s="389"/>
      <c r="U2337" s="389">
        <f t="shared" si="356"/>
        <v>0</v>
      </c>
      <c r="V2337" s="451"/>
      <c r="W2337" s="452"/>
      <c r="X2337" s="386"/>
      <c r="Y2337" s="390"/>
      <c r="Z2337" s="391"/>
      <c r="AA2337" s="392"/>
      <c r="AB2337" s="393"/>
      <c r="AC2337" s="394"/>
      <c r="AD2337" s="395">
        <f t="shared" si="359"/>
        <v>0</v>
      </c>
      <c r="AE2337" s="396">
        <f>IF(OR(G2337=账期!$A$18,G2337=账期!$A$20,G2337=账期!$A$22,G2337=账期!$A$24,G2337=账期!$A$25,G2337=账期!$A$27,G2337=账期!$A$26,G2337=账期!$A$28,G2337=账期!$A$30,G2337=账期!$A$32,G2337=账期!$A$34,G2337=账期!$A$35,G2337=账期!$A$37,G2337=账期!$A$39,G2337=账期!$A$40,G2337=账期!$A$41,G2337=账期!$A$42,G2337=账期!$A$43,G2337=账期!$A$44,G2337=账期!$A$45,G2337=账期!$A$46,G2337=账期!$A$48,G2337=账期!$A$50,G2337=账期!$A$51,G2337=账期!$A$52,G2337=账期!$A$53,G2337=账期!$A$54,G2337=账期!$A$56,G2337=账期!$A$57,G2337=账期!$A$58,G2337=账期!$A$59,G2337=账期!$A$60,G2337=账期!$A$61,G2337=账期!$A$62,G2337=账期!$A$63,G2337=账期!$A$64,G2337=账期!$A$66,G2337=账期!$A$67,G2337=账期!$A$68,G2337=账期!$A$70,G2337=账期!$A$71),30,IF(OR(G2337=账期!$A$74,G2337=账期!$A$77,G2337=账期!$A$76,G2337=账期!$A$79,G2337=账期!$A$80,G2337=账期!$A$81,G2337=账期!$A$83,G2337=账期!$A$85,G2337=账期!$A$87,G2337=账期!$A$89,G2337=账期!$A$91),60,IF(OR(G2337=账期!$A$93,G2337=账期!$A$94,G2337=账期!$A$95,G2337=账期!$A$96,G2337=账期!$A$98,G2337=账期!$A$99,G2337=账期!$A$101,G2337=账期!$A$102),90,0)))</f>
        <v>0</v>
      </c>
      <c r="AF2337" s="396"/>
      <c r="AG2337" s="384"/>
      <c r="AH2337" s="396" t="str">
        <f t="shared" si="355"/>
        <v/>
      </c>
    </row>
    <row r="2338" spans="1:34" ht="18" customHeight="1" x14ac:dyDescent="0.25">
      <c r="A2338" s="301" t="str">
        <f t="shared" si="357"/>
        <v/>
      </c>
      <c r="B2338" s="397"/>
      <c r="C2338" s="398"/>
      <c r="D2338" s="399"/>
      <c r="E2338" s="383" t="str">
        <f t="shared" si="360"/>
        <v>C</v>
      </c>
      <c r="F2338" s="383" t="str">
        <f t="shared" si="361"/>
        <v>C</v>
      </c>
      <c r="G2338" s="400"/>
      <c r="H2338" s="385" t="str">
        <f>IF(G2338="","",VLOOKUP(G2338,下拉数据源!J:K,2,0))</f>
        <v/>
      </c>
      <c r="I2338" s="385"/>
      <c r="J2338" s="385"/>
      <c r="K2338" s="386"/>
      <c r="L2338" s="401"/>
      <c r="M2338" s="384"/>
      <c r="N2338" s="384"/>
      <c r="O2338" s="384"/>
      <c r="P2338" s="386"/>
      <c r="Q2338" s="387"/>
      <c r="R2338" s="286"/>
      <c r="S2338" s="388">
        <f t="shared" si="358"/>
        <v>0</v>
      </c>
      <c r="T2338" s="389"/>
      <c r="U2338" s="389">
        <f t="shared" si="356"/>
        <v>0</v>
      </c>
      <c r="V2338" s="451"/>
      <c r="W2338" s="452"/>
      <c r="X2338" s="386"/>
      <c r="Y2338" s="390"/>
      <c r="Z2338" s="391"/>
      <c r="AA2338" s="392"/>
      <c r="AB2338" s="393"/>
      <c r="AC2338" s="394"/>
      <c r="AD2338" s="395">
        <f t="shared" si="359"/>
        <v>0</v>
      </c>
      <c r="AE2338" s="396">
        <f>IF(OR(G2338=账期!$A$18,G2338=账期!$A$20,G2338=账期!$A$22,G2338=账期!$A$24,G2338=账期!$A$25,G2338=账期!$A$27,G2338=账期!$A$26,G2338=账期!$A$28,G2338=账期!$A$30,G2338=账期!$A$32,G2338=账期!$A$34,G2338=账期!$A$35,G2338=账期!$A$37,G2338=账期!$A$39,G2338=账期!$A$40,G2338=账期!$A$41,G2338=账期!$A$42,G2338=账期!$A$43,G2338=账期!$A$44,G2338=账期!$A$45,G2338=账期!$A$46,G2338=账期!$A$48,G2338=账期!$A$50,G2338=账期!$A$51,G2338=账期!$A$52,G2338=账期!$A$53,G2338=账期!$A$54,G2338=账期!$A$56,G2338=账期!$A$57,G2338=账期!$A$58,G2338=账期!$A$59,G2338=账期!$A$60,G2338=账期!$A$61,G2338=账期!$A$62,G2338=账期!$A$63,G2338=账期!$A$64,G2338=账期!$A$66,G2338=账期!$A$67,G2338=账期!$A$68,G2338=账期!$A$70,G2338=账期!$A$71),30,IF(OR(G2338=账期!$A$74,G2338=账期!$A$77,G2338=账期!$A$76,G2338=账期!$A$79,G2338=账期!$A$80,G2338=账期!$A$81,G2338=账期!$A$83,G2338=账期!$A$85,G2338=账期!$A$87,G2338=账期!$A$89,G2338=账期!$A$91),60,IF(OR(G2338=账期!$A$93,G2338=账期!$A$94,G2338=账期!$A$95,G2338=账期!$A$96,G2338=账期!$A$98,G2338=账期!$A$99,G2338=账期!$A$101,G2338=账期!$A$102),90,0)))</f>
        <v>0</v>
      </c>
      <c r="AF2338" s="396"/>
      <c r="AG2338" s="384"/>
      <c r="AH2338" s="396" t="str">
        <f t="shared" si="355"/>
        <v/>
      </c>
    </row>
    <row r="2339" spans="1:34" ht="18" customHeight="1" x14ac:dyDescent="0.25">
      <c r="A2339" s="301" t="str">
        <f t="shared" si="357"/>
        <v/>
      </c>
      <c r="B2339" s="397"/>
      <c r="C2339" s="398"/>
      <c r="D2339" s="399"/>
      <c r="E2339" s="383" t="str">
        <f t="shared" si="360"/>
        <v>C</v>
      </c>
      <c r="F2339" s="383" t="str">
        <f t="shared" si="361"/>
        <v>C</v>
      </c>
      <c r="G2339" s="400"/>
      <c r="H2339" s="385" t="str">
        <f>IF(G2339="","",VLOOKUP(G2339,下拉数据源!J:K,2,0))</f>
        <v/>
      </c>
      <c r="I2339" s="385"/>
      <c r="J2339" s="385"/>
      <c r="K2339" s="386"/>
      <c r="L2339" s="401"/>
      <c r="M2339" s="384"/>
      <c r="N2339" s="384"/>
      <c r="O2339" s="384"/>
      <c r="P2339" s="386"/>
      <c r="Q2339" s="387"/>
      <c r="R2339" s="286"/>
      <c r="S2339" s="388">
        <f t="shared" si="358"/>
        <v>0</v>
      </c>
      <c r="T2339" s="389"/>
      <c r="U2339" s="389">
        <f t="shared" si="356"/>
        <v>0</v>
      </c>
      <c r="V2339" s="451"/>
      <c r="W2339" s="452"/>
      <c r="X2339" s="386"/>
      <c r="Y2339" s="390"/>
      <c r="Z2339" s="391"/>
      <c r="AA2339" s="392"/>
      <c r="AB2339" s="393"/>
      <c r="AC2339" s="394"/>
      <c r="AD2339" s="395">
        <f t="shared" si="359"/>
        <v>0</v>
      </c>
      <c r="AE2339" s="396">
        <f>IF(OR(G2339=账期!$A$18,G2339=账期!$A$20,G2339=账期!$A$22,G2339=账期!$A$24,G2339=账期!$A$25,G2339=账期!$A$27,G2339=账期!$A$26,G2339=账期!$A$28,G2339=账期!$A$30,G2339=账期!$A$32,G2339=账期!$A$34,G2339=账期!$A$35,G2339=账期!$A$37,G2339=账期!$A$39,G2339=账期!$A$40,G2339=账期!$A$41,G2339=账期!$A$42,G2339=账期!$A$43,G2339=账期!$A$44,G2339=账期!$A$45,G2339=账期!$A$46,G2339=账期!$A$48,G2339=账期!$A$50,G2339=账期!$A$51,G2339=账期!$A$52,G2339=账期!$A$53,G2339=账期!$A$54,G2339=账期!$A$56,G2339=账期!$A$57,G2339=账期!$A$58,G2339=账期!$A$59,G2339=账期!$A$60,G2339=账期!$A$61,G2339=账期!$A$62,G2339=账期!$A$63,G2339=账期!$A$64,G2339=账期!$A$66,G2339=账期!$A$67,G2339=账期!$A$68,G2339=账期!$A$70,G2339=账期!$A$71),30,IF(OR(G2339=账期!$A$74,G2339=账期!$A$77,G2339=账期!$A$76,G2339=账期!$A$79,G2339=账期!$A$80,G2339=账期!$A$81,G2339=账期!$A$83,G2339=账期!$A$85,G2339=账期!$A$87,G2339=账期!$A$89,G2339=账期!$A$91),60,IF(OR(G2339=账期!$A$93,G2339=账期!$A$94,G2339=账期!$A$95,G2339=账期!$A$96,G2339=账期!$A$98,G2339=账期!$A$99,G2339=账期!$A$101,G2339=账期!$A$102),90,0)))</f>
        <v>0</v>
      </c>
      <c r="AF2339" s="396"/>
      <c r="AG2339" s="384"/>
      <c r="AH2339" s="396" t="str">
        <f t="shared" si="355"/>
        <v/>
      </c>
    </row>
    <row r="2340" spans="1:34" ht="18" customHeight="1" x14ac:dyDescent="0.25">
      <c r="A2340" s="301" t="str">
        <f t="shared" si="357"/>
        <v/>
      </c>
      <c r="B2340" s="397"/>
      <c r="C2340" s="398"/>
      <c r="D2340" s="399"/>
      <c r="E2340" s="383" t="str">
        <f t="shared" si="360"/>
        <v>C</v>
      </c>
      <c r="F2340" s="383" t="str">
        <f t="shared" si="361"/>
        <v>C</v>
      </c>
      <c r="G2340" s="400"/>
      <c r="H2340" s="385" t="str">
        <f>IF(G2340="","",VLOOKUP(G2340,下拉数据源!J:K,2,0))</f>
        <v/>
      </c>
      <c r="I2340" s="385"/>
      <c r="J2340" s="385"/>
      <c r="K2340" s="386"/>
      <c r="L2340" s="401"/>
      <c r="M2340" s="384"/>
      <c r="N2340" s="384"/>
      <c r="O2340" s="384"/>
      <c r="P2340" s="386"/>
      <c r="Q2340" s="387"/>
      <c r="R2340" s="286"/>
      <c r="S2340" s="388">
        <f t="shared" si="358"/>
        <v>0</v>
      </c>
      <c r="T2340" s="389"/>
      <c r="U2340" s="389">
        <f t="shared" si="356"/>
        <v>0</v>
      </c>
      <c r="V2340" s="451"/>
      <c r="W2340" s="452"/>
      <c r="X2340" s="386"/>
      <c r="Y2340" s="390"/>
      <c r="Z2340" s="391"/>
      <c r="AA2340" s="392"/>
      <c r="AB2340" s="393"/>
      <c r="AC2340" s="394"/>
      <c r="AD2340" s="395">
        <f t="shared" si="359"/>
        <v>0</v>
      </c>
      <c r="AE2340" s="396">
        <f>IF(OR(G2340=账期!$A$18,G2340=账期!$A$20,G2340=账期!$A$22,G2340=账期!$A$24,G2340=账期!$A$25,G2340=账期!$A$27,G2340=账期!$A$26,G2340=账期!$A$28,G2340=账期!$A$30,G2340=账期!$A$32,G2340=账期!$A$34,G2340=账期!$A$35,G2340=账期!$A$37,G2340=账期!$A$39,G2340=账期!$A$40,G2340=账期!$A$41,G2340=账期!$A$42,G2340=账期!$A$43,G2340=账期!$A$44,G2340=账期!$A$45,G2340=账期!$A$46,G2340=账期!$A$48,G2340=账期!$A$50,G2340=账期!$A$51,G2340=账期!$A$52,G2340=账期!$A$53,G2340=账期!$A$54,G2340=账期!$A$56,G2340=账期!$A$57,G2340=账期!$A$58,G2340=账期!$A$59,G2340=账期!$A$60,G2340=账期!$A$61,G2340=账期!$A$62,G2340=账期!$A$63,G2340=账期!$A$64,G2340=账期!$A$66,G2340=账期!$A$67,G2340=账期!$A$68,G2340=账期!$A$70,G2340=账期!$A$71),30,IF(OR(G2340=账期!$A$74,G2340=账期!$A$77,G2340=账期!$A$76,G2340=账期!$A$79,G2340=账期!$A$80,G2340=账期!$A$81,G2340=账期!$A$83,G2340=账期!$A$85,G2340=账期!$A$87,G2340=账期!$A$89,G2340=账期!$A$91),60,IF(OR(G2340=账期!$A$93,G2340=账期!$A$94,G2340=账期!$A$95,G2340=账期!$A$96,G2340=账期!$A$98,G2340=账期!$A$99,G2340=账期!$A$101,G2340=账期!$A$102),90,0)))</f>
        <v>0</v>
      </c>
      <c r="AF2340" s="396"/>
      <c r="AG2340" s="384"/>
      <c r="AH2340" s="396" t="str">
        <f t="shared" si="355"/>
        <v/>
      </c>
    </row>
    <row r="2341" spans="1:34" ht="18" customHeight="1" x14ac:dyDescent="0.25">
      <c r="A2341" s="301" t="str">
        <f t="shared" si="357"/>
        <v/>
      </c>
      <c r="B2341" s="397"/>
      <c r="C2341" s="398"/>
      <c r="D2341" s="399"/>
      <c r="E2341" s="383" t="str">
        <f t="shared" si="360"/>
        <v>C</v>
      </c>
      <c r="F2341" s="383" t="str">
        <f t="shared" si="361"/>
        <v>C</v>
      </c>
      <c r="G2341" s="400"/>
      <c r="H2341" s="385" t="str">
        <f>IF(G2341="","",VLOOKUP(G2341,下拉数据源!J:K,2,0))</f>
        <v/>
      </c>
      <c r="I2341" s="385"/>
      <c r="J2341" s="385"/>
      <c r="K2341" s="386"/>
      <c r="L2341" s="401"/>
      <c r="M2341" s="384"/>
      <c r="N2341" s="384"/>
      <c r="O2341" s="384"/>
      <c r="P2341" s="386"/>
      <c r="Q2341" s="387"/>
      <c r="R2341" s="286"/>
      <c r="S2341" s="388">
        <f t="shared" si="358"/>
        <v>0</v>
      </c>
      <c r="T2341" s="389"/>
      <c r="U2341" s="389">
        <f t="shared" si="356"/>
        <v>0</v>
      </c>
      <c r="V2341" s="451"/>
      <c r="W2341" s="452"/>
      <c r="X2341" s="386"/>
      <c r="Y2341" s="390"/>
      <c r="Z2341" s="391"/>
      <c r="AA2341" s="392"/>
      <c r="AB2341" s="393"/>
      <c r="AC2341" s="394"/>
      <c r="AD2341" s="395">
        <f t="shared" si="359"/>
        <v>0</v>
      </c>
      <c r="AE2341" s="396">
        <f>IF(OR(G2341=账期!$A$18,G2341=账期!$A$20,G2341=账期!$A$22,G2341=账期!$A$24,G2341=账期!$A$25,G2341=账期!$A$27,G2341=账期!$A$26,G2341=账期!$A$28,G2341=账期!$A$30,G2341=账期!$A$32,G2341=账期!$A$34,G2341=账期!$A$35,G2341=账期!$A$37,G2341=账期!$A$39,G2341=账期!$A$40,G2341=账期!$A$41,G2341=账期!$A$42,G2341=账期!$A$43,G2341=账期!$A$44,G2341=账期!$A$45,G2341=账期!$A$46,G2341=账期!$A$48,G2341=账期!$A$50,G2341=账期!$A$51,G2341=账期!$A$52,G2341=账期!$A$53,G2341=账期!$A$54,G2341=账期!$A$56,G2341=账期!$A$57,G2341=账期!$A$58,G2341=账期!$A$59,G2341=账期!$A$60,G2341=账期!$A$61,G2341=账期!$A$62,G2341=账期!$A$63,G2341=账期!$A$64,G2341=账期!$A$66,G2341=账期!$A$67,G2341=账期!$A$68,G2341=账期!$A$70,G2341=账期!$A$71),30,IF(OR(G2341=账期!$A$74,G2341=账期!$A$77,G2341=账期!$A$76,G2341=账期!$A$79,G2341=账期!$A$80,G2341=账期!$A$81,G2341=账期!$A$83,G2341=账期!$A$85,G2341=账期!$A$87,G2341=账期!$A$89,G2341=账期!$A$91),60,IF(OR(G2341=账期!$A$93,G2341=账期!$A$94,G2341=账期!$A$95,G2341=账期!$A$96,G2341=账期!$A$98,G2341=账期!$A$99,G2341=账期!$A$101,G2341=账期!$A$102),90,0)))</f>
        <v>0</v>
      </c>
      <c r="AF2341" s="396"/>
      <c r="AG2341" s="384"/>
      <c r="AH2341" s="396" t="str">
        <f t="shared" si="355"/>
        <v/>
      </c>
    </row>
    <row r="2342" spans="1:34" ht="18" customHeight="1" x14ac:dyDescent="0.25">
      <c r="A2342" s="301" t="str">
        <f t="shared" si="357"/>
        <v/>
      </c>
      <c r="B2342" s="397"/>
      <c r="C2342" s="398"/>
      <c r="D2342" s="399"/>
      <c r="E2342" s="383" t="str">
        <f t="shared" si="360"/>
        <v>C</v>
      </c>
      <c r="F2342" s="383" t="str">
        <f t="shared" si="361"/>
        <v>C</v>
      </c>
      <c r="G2342" s="400"/>
      <c r="H2342" s="385" t="str">
        <f>IF(G2342="","",VLOOKUP(G2342,下拉数据源!J:K,2,0))</f>
        <v/>
      </c>
      <c r="I2342" s="385"/>
      <c r="J2342" s="385"/>
      <c r="K2342" s="386"/>
      <c r="L2342" s="401"/>
      <c r="M2342" s="384"/>
      <c r="N2342" s="384"/>
      <c r="O2342" s="384"/>
      <c r="P2342" s="386"/>
      <c r="Q2342" s="387"/>
      <c r="R2342" s="286"/>
      <c r="S2342" s="388">
        <f t="shared" si="358"/>
        <v>0</v>
      </c>
      <c r="T2342" s="389"/>
      <c r="U2342" s="389">
        <f t="shared" si="356"/>
        <v>0</v>
      </c>
      <c r="V2342" s="451"/>
      <c r="W2342" s="452"/>
      <c r="X2342" s="386"/>
      <c r="Y2342" s="390"/>
      <c r="Z2342" s="391"/>
      <c r="AA2342" s="392"/>
      <c r="AB2342" s="393"/>
      <c r="AC2342" s="394"/>
      <c r="AD2342" s="395">
        <f t="shared" si="359"/>
        <v>0</v>
      </c>
      <c r="AE2342" s="396">
        <f>IF(OR(G2342=账期!$A$18,G2342=账期!$A$20,G2342=账期!$A$22,G2342=账期!$A$24,G2342=账期!$A$25,G2342=账期!$A$27,G2342=账期!$A$26,G2342=账期!$A$28,G2342=账期!$A$30,G2342=账期!$A$32,G2342=账期!$A$34,G2342=账期!$A$35,G2342=账期!$A$37,G2342=账期!$A$39,G2342=账期!$A$40,G2342=账期!$A$41,G2342=账期!$A$42,G2342=账期!$A$43,G2342=账期!$A$44,G2342=账期!$A$45,G2342=账期!$A$46,G2342=账期!$A$48,G2342=账期!$A$50,G2342=账期!$A$51,G2342=账期!$A$52,G2342=账期!$A$53,G2342=账期!$A$54,G2342=账期!$A$56,G2342=账期!$A$57,G2342=账期!$A$58,G2342=账期!$A$59,G2342=账期!$A$60,G2342=账期!$A$61,G2342=账期!$A$62,G2342=账期!$A$63,G2342=账期!$A$64,G2342=账期!$A$66,G2342=账期!$A$67,G2342=账期!$A$68,G2342=账期!$A$70,G2342=账期!$A$71),30,IF(OR(G2342=账期!$A$74,G2342=账期!$A$77,G2342=账期!$A$76,G2342=账期!$A$79,G2342=账期!$A$80,G2342=账期!$A$81,G2342=账期!$A$83,G2342=账期!$A$85,G2342=账期!$A$87,G2342=账期!$A$89,G2342=账期!$A$91),60,IF(OR(G2342=账期!$A$93,G2342=账期!$A$94,G2342=账期!$A$95,G2342=账期!$A$96,G2342=账期!$A$98,G2342=账期!$A$99,G2342=账期!$A$101,G2342=账期!$A$102),90,0)))</f>
        <v>0</v>
      </c>
      <c r="AF2342" s="396"/>
      <c r="AG2342" s="384"/>
      <c r="AH2342" s="396" t="str">
        <f t="shared" si="355"/>
        <v/>
      </c>
    </row>
    <row r="2343" spans="1:34" ht="18" customHeight="1" x14ac:dyDescent="0.25">
      <c r="A2343" s="301" t="str">
        <f t="shared" si="357"/>
        <v/>
      </c>
      <c r="B2343" s="397"/>
      <c r="C2343" s="398"/>
      <c r="D2343" s="399"/>
      <c r="E2343" s="383" t="str">
        <f t="shared" si="360"/>
        <v>C</v>
      </c>
      <c r="F2343" s="383" t="str">
        <f t="shared" si="361"/>
        <v>C</v>
      </c>
      <c r="G2343" s="400"/>
      <c r="H2343" s="385" t="str">
        <f>IF(G2343="","",VLOOKUP(G2343,下拉数据源!J:K,2,0))</f>
        <v/>
      </c>
      <c r="I2343" s="385"/>
      <c r="J2343" s="385"/>
      <c r="K2343" s="386"/>
      <c r="L2343" s="401"/>
      <c r="M2343" s="384"/>
      <c r="N2343" s="384"/>
      <c r="O2343" s="384"/>
      <c r="P2343" s="386"/>
      <c r="Q2343" s="387"/>
      <c r="R2343" s="286"/>
      <c r="S2343" s="388">
        <f t="shared" si="358"/>
        <v>0</v>
      </c>
      <c r="T2343" s="389"/>
      <c r="U2343" s="389">
        <f t="shared" si="356"/>
        <v>0</v>
      </c>
      <c r="V2343" s="451"/>
      <c r="W2343" s="452"/>
      <c r="X2343" s="386"/>
      <c r="Y2343" s="390"/>
      <c r="Z2343" s="391"/>
      <c r="AA2343" s="392"/>
      <c r="AB2343" s="393"/>
      <c r="AC2343" s="394"/>
      <c r="AD2343" s="395">
        <f t="shared" si="359"/>
        <v>0</v>
      </c>
      <c r="AE2343" s="396">
        <f>IF(OR(G2343=账期!$A$18,G2343=账期!$A$20,G2343=账期!$A$22,G2343=账期!$A$24,G2343=账期!$A$25,G2343=账期!$A$27,G2343=账期!$A$26,G2343=账期!$A$28,G2343=账期!$A$30,G2343=账期!$A$32,G2343=账期!$A$34,G2343=账期!$A$35,G2343=账期!$A$37,G2343=账期!$A$39,G2343=账期!$A$40,G2343=账期!$A$41,G2343=账期!$A$42,G2343=账期!$A$43,G2343=账期!$A$44,G2343=账期!$A$45,G2343=账期!$A$46,G2343=账期!$A$48,G2343=账期!$A$50,G2343=账期!$A$51,G2343=账期!$A$52,G2343=账期!$A$53,G2343=账期!$A$54,G2343=账期!$A$56,G2343=账期!$A$57,G2343=账期!$A$58,G2343=账期!$A$59,G2343=账期!$A$60,G2343=账期!$A$61,G2343=账期!$A$62,G2343=账期!$A$63,G2343=账期!$A$64,G2343=账期!$A$66,G2343=账期!$A$67,G2343=账期!$A$68,G2343=账期!$A$70,G2343=账期!$A$71),30,IF(OR(G2343=账期!$A$74,G2343=账期!$A$77,G2343=账期!$A$76,G2343=账期!$A$79,G2343=账期!$A$80,G2343=账期!$A$81,G2343=账期!$A$83,G2343=账期!$A$85,G2343=账期!$A$87,G2343=账期!$A$89,G2343=账期!$A$91),60,IF(OR(G2343=账期!$A$93,G2343=账期!$A$94,G2343=账期!$A$95,G2343=账期!$A$96,G2343=账期!$A$98,G2343=账期!$A$99,G2343=账期!$A$101,G2343=账期!$A$102),90,0)))</f>
        <v>0</v>
      </c>
      <c r="AF2343" s="396"/>
      <c r="AG2343" s="384"/>
      <c r="AH2343" s="396" t="str">
        <f t="shared" ref="AH2343:AH2406" si="362">IF(AG2343="华东","徐绪盛",IF(AG2343="华南","柯童柱",IF(AG2343="华中","杭得利",IF(AG2343="西南","张军",IF(AG2343="华北","石浩宇","")))))</f>
        <v/>
      </c>
    </row>
    <row r="2344" spans="1:34" ht="18" customHeight="1" x14ac:dyDescent="0.25">
      <c r="A2344" s="301" t="str">
        <f t="shared" si="357"/>
        <v/>
      </c>
      <c r="B2344" s="397"/>
      <c r="C2344" s="398"/>
      <c r="D2344" s="399"/>
      <c r="E2344" s="383" t="str">
        <f t="shared" si="360"/>
        <v>C</v>
      </c>
      <c r="F2344" s="383" t="str">
        <f t="shared" si="361"/>
        <v>C</v>
      </c>
      <c r="G2344" s="400"/>
      <c r="H2344" s="385" t="str">
        <f>IF(G2344="","",VLOOKUP(G2344,下拉数据源!J:K,2,0))</f>
        <v/>
      </c>
      <c r="I2344" s="385"/>
      <c r="J2344" s="385"/>
      <c r="K2344" s="386"/>
      <c r="L2344" s="401"/>
      <c r="M2344" s="384"/>
      <c r="N2344" s="384"/>
      <c r="O2344" s="384"/>
      <c r="P2344" s="386"/>
      <c r="Q2344" s="387"/>
      <c r="R2344" s="286"/>
      <c r="S2344" s="388">
        <f t="shared" si="358"/>
        <v>0</v>
      </c>
      <c r="T2344" s="389"/>
      <c r="U2344" s="389">
        <f t="shared" si="356"/>
        <v>0</v>
      </c>
      <c r="V2344" s="451"/>
      <c r="W2344" s="452"/>
      <c r="X2344" s="386"/>
      <c r="Y2344" s="390"/>
      <c r="Z2344" s="391"/>
      <c r="AA2344" s="392"/>
      <c r="AB2344" s="393"/>
      <c r="AC2344" s="394"/>
      <c r="AD2344" s="395">
        <f t="shared" si="359"/>
        <v>0</v>
      </c>
      <c r="AE2344" s="396">
        <f>IF(OR(G2344=账期!$A$18,G2344=账期!$A$20,G2344=账期!$A$22,G2344=账期!$A$24,G2344=账期!$A$25,G2344=账期!$A$27,G2344=账期!$A$26,G2344=账期!$A$28,G2344=账期!$A$30,G2344=账期!$A$32,G2344=账期!$A$34,G2344=账期!$A$35,G2344=账期!$A$37,G2344=账期!$A$39,G2344=账期!$A$40,G2344=账期!$A$41,G2344=账期!$A$42,G2344=账期!$A$43,G2344=账期!$A$44,G2344=账期!$A$45,G2344=账期!$A$46,G2344=账期!$A$48,G2344=账期!$A$50,G2344=账期!$A$51,G2344=账期!$A$52,G2344=账期!$A$53,G2344=账期!$A$54,G2344=账期!$A$56,G2344=账期!$A$57,G2344=账期!$A$58,G2344=账期!$A$59,G2344=账期!$A$60,G2344=账期!$A$61,G2344=账期!$A$62,G2344=账期!$A$63,G2344=账期!$A$64,G2344=账期!$A$66,G2344=账期!$A$67,G2344=账期!$A$68,G2344=账期!$A$70,G2344=账期!$A$71),30,IF(OR(G2344=账期!$A$74,G2344=账期!$A$77,G2344=账期!$A$76,G2344=账期!$A$79,G2344=账期!$A$80,G2344=账期!$A$81,G2344=账期!$A$83,G2344=账期!$A$85,G2344=账期!$A$87,G2344=账期!$A$89,G2344=账期!$A$91),60,IF(OR(G2344=账期!$A$93,G2344=账期!$A$94,G2344=账期!$A$95,G2344=账期!$A$96,G2344=账期!$A$98,G2344=账期!$A$99,G2344=账期!$A$101,G2344=账期!$A$102),90,0)))</f>
        <v>0</v>
      </c>
      <c r="AF2344" s="396"/>
      <c r="AG2344" s="384"/>
      <c r="AH2344" s="396" t="str">
        <f t="shared" si="362"/>
        <v/>
      </c>
    </row>
    <row r="2345" spans="1:34" ht="18" customHeight="1" x14ac:dyDescent="0.25">
      <c r="A2345" s="301" t="str">
        <f t="shared" si="357"/>
        <v/>
      </c>
      <c r="B2345" s="397"/>
      <c r="C2345" s="398"/>
      <c r="D2345" s="399"/>
      <c r="E2345" s="383" t="str">
        <f t="shared" si="360"/>
        <v>C</v>
      </c>
      <c r="F2345" s="383" t="str">
        <f t="shared" si="361"/>
        <v>C</v>
      </c>
      <c r="G2345" s="400"/>
      <c r="H2345" s="385" t="str">
        <f>IF(G2345="","",VLOOKUP(G2345,下拉数据源!J:K,2,0))</f>
        <v/>
      </c>
      <c r="I2345" s="385"/>
      <c r="J2345" s="385"/>
      <c r="K2345" s="386"/>
      <c r="L2345" s="401"/>
      <c r="M2345" s="384"/>
      <c r="N2345" s="384"/>
      <c r="O2345" s="384"/>
      <c r="P2345" s="386"/>
      <c r="Q2345" s="387"/>
      <c r="R2345" s="286"/>
      <c r="S2345" s="388">
        <f t="shared" si="358"/>
        <v>0</v>
      </c>
      <c r="T2345" s="389"/>
      <c r="U2345" s="389">
        <f t="shared" si="356"/>
        <v>0</v>
      </c>
      <c r="V2345" s="451"/>
      <c r="W2345" s="452"/>
      <c r="X2345" s="386"/>
      <c r="Y2345" s="390"/>
      <c r="Z2345" s="391"/>
      <c r="AA2345" s="392"/>
      <c r="AB2345" s="393"/>
      <c r="AC2345" s="394"/>
      <c r="AD2345" s="395">
        <f t="shared" si="359"/>
        <v>0</v>
      </c>
      <c r="AE2345" s="396">
        <f>IF(OR(G2345=账期!$A$18,G2345=账期!$A$20,G2345=账期!$A$22,G2345=账期!$A$24,G2345=账期!$A$25,G2345=账期!$A$27,G2345=账期!$A$26,G2345=账期!$A$28,G2345=账期!$A$30,G2345=账期!$A$32,G2345=账期!$A$34,G2345=账期!$A$35,G2345=账期!$A$37,G2345=账期!$A$39,G2345=账期!$A$40,G2345=账期!$A$41,G2345=账期!$A$42,G2345=账期!$A$43,G2345=账期!$A$44,G2345=账期!$A$45,G2345=账期!$A$46,G2345=账期!$A$48,G2345=账期!$A$50,G2345=账期!$A$51,G2345=账期!$A$52,G2345=账期!$A$53,G2345=账期!$A$54,G2345=账期!$A$56,G2345=账期!$A$57,G2345=账期!$A$58,G2345=账期!$A$59,G2345=账期!$A$60,G2345=账期!$A$61,G2345=账期!$A$62,G2345=账期!$A$63,G2345=账期!$A$64,G2345=账期!$A$66,G2345=账期!$A$67,G2345=账期!$A$68,G2345=账期!$A$70,G2345=账期!$A$71),30,IF(OR(G2345=账期!$A$74,G2345=账期!$A$77,G2345=账期!$A$76,G2345=账期!$A$79,G2345=账期!$A$80,G2345=账期!$A$81,G2345=账期!$A$83,G2345=账期!$A$85,G2345=账期!$A$87,G2345=账期!$A$89,G2345=账期!$A$91),60,IF(OR(G2345=账期!$A$93,G2345=账期!$A$94,G2345=账期!$A$95,G2345=账期!$A$96,G2345=账期!$A$98,G2345=账期!$A$99,G2345=账期!$A$101,G2345=账期!$A$102),90,0)))</f>
        <v>0</v>
      </c>
      <c r="AF2345" s="396"/>
      <c r="AG2345" s="384"/>
      <c r="AH2345" s="396" t="str">
        <f t="shared" si="362"/>
        <v/>
      </c>
    </row>
    <row r="2346" spans="1:34" ht="18" customHeight="1" x14ac:dyDescent="0.25">
      <c r="A2346" s="301" t="str">
        <f t="shared" si="357"/>
        <v/>
      </c>
      <c r="B2346" s="397"/>
      <c r="C2346" s="398"/>
      <c r="D2346" s="399"/>
      <c r="E2346" s="383" t="str">
        <f t="shared" si="360"/>
        <v>C</v>
      </c>
      <c r="F2346" s="383" t="str">
        <f t="shared" si="361"/>
        <v>C</v>
      </c>
      <c r="G2346" s="400"/>
      <c r="H2346" s="385" t="str">
        <f>IF(G2346="","",VLOOKUP(G2346,下拉数据源!J:K,2,0))</f>
        <v/>
      </c>
      <c r="I2346" s="385"/>
      <c r="J2346" s="385"/>
      <c r="K2346" s="386"/>
      <c r="L2346" s="401"/>
      <c r="M2346" s="384"/>
      <c r="N2346" s="384"/>
      <c r="O2346" s="384"/>
      <c r="P2346" s="386"/>
      <c r="Q2346" s="387"/>
      <c r="R2346" s="286"/>
      <c r="S2346" s="388">
        <f t="shared" si="358"/>
        <v>0</v>
      </c>
      <c r="T2346" s="389"/>
      <c r="U2346" s="389">
        <f t="shared" si="356"/>
        <v>0</v>
      </c>
      <c r="V2346" s="451"/>
      <c r="W2346" s="452"/>
      <c r="X2346" s="386"/>
      <c r="Y2346" s="390"/>
      <c r="Z2346" s="391"/>
      <c r="AA2346" s="392"/>
      <c r="AB2346" s="393"/>
      <c r="AC2346" s="394"/>
      <c r="AD2346" s="395">
        <f t="shared" si="359"/>
        <v>0</v>
      </c>
      <c r="AE2346" s="396">
        <f>IF(OR(G2346=账期!$A$18,G2346=账期!$A$20,G2346=账期!$A$22,G2346=账期!$A$24,G2346=账期!$A$25,G2346=账期!$A$27,G2346=账期!$A$26,G2346=账期!$A$28,G2346=账期!$A$30,G2346=账期!$A$32,G2346=账期!$A$34,G2346=账期!$A$35,G2346=账期!$A$37,G2346=账期!$A$39,G2346=账期!$A$40,G2346=账期!$A$41,G2346=账期!$A$42,G2346=账期!$A$43,G2346=账期!$A$44,G2346=账期!$A$45,G2346=账期!$A$46,G2346=账期!$A$48,G2346=账期!$A$50,G2346=账期!$A$51,G2346=账期!$A$52,G2346=账期!$A$53,G2346=账期!$A$54,G2346=账期!$A$56,G2346=账期!$A$57,G2346=账期!$A$58,G2346=账期!$A$59,G2346=账期!$A$60,G2346=账期!$A$61,G2346=账期!$A$62,G2346=账期!$A$63,G2346=账期!$A$64,G2346=账期!$A$66,G2346=账期!$A$67,G2346=账期!$A$68,G2346=账期!$A$70,G2346=账期!$A$71),30,IF(OR(G2346=账期!$A$74,G2346=账期!$A$77,G2346=账期!$A$76,G2346=账期!$A$79,G2346=账期!$A$80,G2346=账期!$A$81,G2346=账期!$A$83,G2346=账期!$A$85,G2346=账期!$A$87,G2346=账期!$A$89,G2346=账期!$A$91),60,IF(OR(G2346=账期!$A$93,G2346=账期!$A$94,G2346=账期!$A$95,G2346=账期!$A$96,G2346=账期!$A$98,G2346=账期!$A$99,G2346=账期!$A$101,G2346=账期!$A$102),90,0)))</f>
        <v>0</v>
      </c>
      <c r="AF2346" s="396"/>
      <c r="AG2346" s="384"/>
      <c r="AH2346" s="396" t="str">
        <f t="shared" si="362"/>
        <v/>
      </c>
    </row>
    <row r="2347" spans="1:34" ht="18" customHeight="1" x14ac:dyDescent="0.25">
      <c r="A2347" s="301" t="str">
        <f t="shared" si="357"/>
        <v/>
      </c>
      <c r="B2347" s="397"/>
      <c r="C2347" s="398"/>
      <c r="D2347" s="399"/>
      <c r="E2347" s="383" t="str">
        <f t="shared" si="360"/>
        <v>C</v>
      </c>
      <c r="F2347" s="383" t="str">
        <f t="shared" si="361"/>
        <v>C</v>
      </c>
      <c r="G2347" s="400"/>
      <c r="H2347" s="385" t="str">
        <f>IF(G2347="","",VLOOKUP(G2347,下拉数据源!J:K,2,0))</f>
        <v/>
      </c>
      <c r="I2347" s="385"/>
      <c r="J2347" s="385"/>
      <c r="K2347" s="386"/>
      <c r="L2347" s="401"/>
      <c r="M2347" s="384"/>
      <c r="N2347" s="384"/>
      <c r="O2347" s="384"/>
      <c r="P2347" s="386"/>
      <c r="Q2347" s="387"/>
      <c r="R2347" s="286"/>
      <c r="S2347" s="388">
        <f t="shared" si="358"/>
        <v>0</v>
      </c>
      <c r="T2347" s="389"/>
      <c r="U2347" s="389">
        <f t="shared" si="356"/>
        <v>0</v>
      </c>
      <c r="V2347" s="451"/>
      <c r="W2347" s="452"/>
      <c r="X2347" s="386"/>
      <c r="Y2347" s="390"/>
      <c r="Z2347" s="391"/>
      <c r="AA2347" s="392"/>
      <c r="AB2347" s="393"/>
      <c r="AC2347" s="394"/>
      <c r="AD2347" s="395">
        <f t="shared" si="359"/>
        <v>0</v>
      </c>
      <c r="AE2347" s="396">
        <f>IF(OR(G2347=账期!$A$18,G2347=账期!$A$20,G2347=账期!$A$22,G2347=账期!$A$24,G2347=账期!$A$25,G2347=账期!$A$27,G2347=账期!$A$26,G2347=账期!$A$28,G2347=账期!$A$30,G2347=账期!$A$32,G2347=账期!$A$34,G2347=账期!$A$35,G2347=账期!$A$37,G2347=账期!$A$39,G2347=账期!$A$40,G2347=账期!$A$41,G2347=账期!$A$42,G2347=账期!$A$43,G2347=账期!$A$44,G2347=账期!$A$45,G2347=账期!$A$46,G2347=账期!$A$48,G2347=账期!$A$50,G2347=账期!$A$51,G2347=账期!$A$52,G2347=账期!$A$53,G2347=账期!$A$54,G2347=账期!$A$56,G2347=账期!$A$57,G2347=账期!$A$58,G2347=账期!$A$59,G2347=账期!$A$60,G2347=账期!$A$61,G2347=账期!$A$62,G2347=账期!$A$63,G2347=账期!$A$64,G2347=账期!$A$66,G2347=账期!$A$67,G2347=账期!$A$68,G2347=账期!$A$70,G2347=账期!$A$71),30,IF(OR(G2347=账期!$A$74,G2347=账期!$A$77,G2347=账期!$A$76,G2347=账期!$A$79,G2347=账期!$A$80,G2347=账期!$A$81,G2347=账期!$A$83,G2347=账期!$A$85,G2347=账期!$A$87,G2347=账期!$A$89,G2347=账期!$A$91),60,IF(OR(G2347=账期!$A$93,G2347=账期!$A$94,G2347=账期!$A$95,G2347=账期!$A$96,G2347=账期!$A$98,G2347=账期!$A$99,G2347=账期!$A$101,G2347=账期!$A$102),90,0)))</f>
        <v>0</v>
      </c>
      <c r="AF2347" s="396"/>
      <c r="AG2347" s="384"/>
      <c r="AH2347" s="396" t="str">
        <f t="shared" si="362"/>
        <v/>
      </c>
    </row>
    <row r="2348" spans="1:34" ht="18" customHeight="1" x14ac:dyDescent="0.25">
      <c r="A2348" s="301" t="str">
        <f t="shared" si="357"/>
        <v/>
      </c>
      <c r="B2348" s="397"/>
      <c r="C2348" s="398"/>
      <c r="D2348" s="399"/>
      <c r="E2348" s="383" t="str">
        <f t="shared" si="360"/>
        <v>C</v>
      </c>
      <c r="F2348" s="383" t="str">
        <f t="shared" si="361"/>
        <v>C</v>
      </c>
      <c r="G2348" s="400"/>
      <c r="H2348" s="385" t="str">
        <f>IF(G2348="","",VLOOKUP(G2348,下拉数据源!J:K,2,0))</f>
        <v/>
      </c>
      <c r="I2348" s="385"/>
      <c r="J2348" s="385"/>
      <c r="K2348" s="386"/>
      <c r="L2348" s="401"/>
      <c r="M2348" s="384"/>
      <c r="N2348" s="384"/>
      <c r="O2348" s="384"/>
      <c r="P2348" s="386"/>
      <c r="Q2348" s="387"/>
      <c r="R2348" s="286"/>
      <c r="S2348" s="388">
        <f t="shared" si="358"/>
        <v>0</v>
      </c>
      <c r="T2348" s="389"/>
      <c r="U2348" s="389">
        <f t="shared" si="356"/>
        <v>0</v>
      </c>
      <c r="V2348" s="451"/>
      <c r="W2348" s="452"/>
      <c r="X2348" s="386"/>
      <c r="Y2348" s="390"/>
      <c r="Z2348" s="391"/>
      <c r="AA2348" s="392"/>
      <c r="AB2348" s="393"/>
      <c r="AC2348" s="394"/>
      <c r="AD2348" s="395">
        <f t="shared" si="359"/>
        <v>0</v>
      </c>
      <c r="AE2348" s="396">
        <f>IF(OR(G2348=账期!$A$18,G2348=账期!$A$20,G2348=账期!$A$22,G2348=账期!$A$24,G2348=账期!$A$25,G2348=账期!$A$27,G2348=账期!$A$26,G2348=账期!$A$28,G2348=账期!$A$30,G2348=账期!$A$32,G2348=账期!$A$34,G2348=账期!$A$35,G2348=账期!$A$37,G2348=账期!$A$39,G2348=账期!$A$40,G2348=账期!$A$41,G2348=账期!$A$42,G2348=账期!$A$43,G2348=账期!$A$44,G2348=账期!$A$45,G2348=账期!$A$46,G2348=账期!$A$48,G2348=账期!$A$50,G2348=账期!$A$51,G2348=账期!$A$52,G2348=账期!$A$53,G2348=账期!$A$54,G2348=账期!$A$56,G2348=账期!$A$57,G2348=账期!$A$58,G2348=账期!$A$59,G2348=账期!$A$60,G2348=账期!$A$61,G2348=账期!$A$62,G2348=账期!$A$63,G2348=账期!$A$64,G2348=账期!$A$66,G2348=账期!$A$67,G2348=账期!$A$68,G2348=账期!$A$70,G2348=账期!$A$71),30,IF(OR(G2348=账期!$A$74,G2348=账期!$A$77,G2348=账期!$A$76,G2348=账期!$A$79,G2348=账期!$A$80,G2348=账期!$A$81,G2348=账期!$A$83,G2348=账期!$A$85,G2348=账期!$A$87,G2348=账期!$A$89,G2348=账期!$A$91),60,IF(OR(G2348=账期!$A$93,G2348=账期!$A$94,G2348=账期!$A$95,G2348=账期!$A$96,G2348=账期!$A$98,G2348=账期!$A$99,G2348=账期!$A$101,G2348=账期!$A$102),90,0)))</f>
        <v>0</v>
      </c>
      <c r="AF2348" s="396"/>
      <c r="AG2348" s="384"/>
      <c r="AH2348" s="396" t="str">
        <f t="shared" si="362"/>
        <v/>
      </c>
    </row>
    <row r="2349" spans="1:34" ht="18" customHeight="1" x14ac:dyDescent="0.25">
      <c r="A2349" s="301" t="str">
        <f t="shared" si="357"/>
        <v/>
      </c>
      <c r="B2349" s="397"/>
      <c r="C2349" s="398"/>
      <c r="D2349" s="399"/>
      <c r="E2349" s="383" t="str">
        <f t="shared" si="360"/>
        <v>C</v>
      </c>
      <c r="F2349" s="383" t="str">
        <f t="shared" si="361"/>
        <v>C</v>
      </c>
      <c r="G2349" s="400"/>
      <c r="H2349" s="385" t="str">
        <f>IF(G2349="","",VLOOKUP(G2349,下拉数据源!J:K,2,0))</f>
        <v/>
      </c>
      <c r="I2349" s="385"/>
      <c r="J2349" s="385"/>
      <c r="K2349" s="386"/>
      <c r="L2349" s="401"/>
      <c r="M2349" s="384"/>
      <c r="N2349" s="384"/>
      <c r="O2349" s="384"/>
      <c r="P2349" s="386"/>
      <c r="Q2349" s="387"/>
      <c r="R2349" s="286"/>
      <c r="S2349" s="388">
        <f t="shared" si="358"/>
        <v>0</v>
      </c>
      <c r="T2349" s="389"/>
      <c r="U2349" s="389">
        <f t="shared" si="356"/>
        <v>0</v>
      </c>
      <c r="V2349" s="451"/>
      <c r="W2349" s="452"/>
      <c r="X2349" s="386"/>
      <c r="Y2349" s="390"/>
      <c r="Z2349" s="391"/>
      <c r="AA2349" s="392"/>
      <c r="AB2349" s="393"/>
      <c r="AC2349" s="394"/>
      <c r="AD2349" s="395">
        <f t="shared" si="359"/>
        <v>0</v>
      </c>
      <c r="AE2349" s="396">
        <f>IF(OR(G2349=账期!$A$18,G2349=账期!$A$20,G2349=账期!$A$22,G2349=账期!$A$24,G2349=账期!$A$25,G2349=账期!$A$27,G2349=账期!$A$26,G2349=账期!$A$28,G2349=账期!$A$30,G2349=账期!$A$32,G2349=账期!$A$34,G2349=账期!$A$35,G2349=账期!$A$37,G2349=账期!$A$39,G2349=账期!$A$40,G2349=账期!$A$41,G2349=账期!$A$42,G2349=账期!$A$43,G2349=账期!$A$44,G2349=账期!$A$45,G2349=账期!$A$46,G2349=账期!$A$48,G2349=账期!$A$50,G2349=账期!$A$51,G2349=账期!$A$52,G2349=账期!$A$53,G2349=账期!$A$54,G2349=账期!$A$56,G2349=账期!$A$57,G2349=账期!$A$58,G2349=账期!$A$59,G2349=账期!$A$60,G2349=账期!$A$61,G2349=账期!$A$62,G2349=账期!$A$63,G2349=账期!$A$64,G2349=账期!$A$66,G2349=账期!$A$67,G2349=账期!$A$68,G2349=账期!$A$70,G2349=账期!$A$71),30,IF(OR(G2349=账期!$A$74,G2349=账期!$A$77,G2349=账期!$A$76,G2349=账期!$A$79,G2349=账期!$A$80,G2349=账期!$A$81,G2349=账期!$A$83,G2349=账期!$A$85,G2349=账期!$A$87,G2349=账期!$A$89,G2349=账期!$A$91),60,IF(OR(G2349=账期!$A$93,G2349=账期!$A$94,G2349=账期!$A$95,G2349=账期!$A$96,G2349=账期!$A$98,G2349=账期!$A$99,G2349=账期!$A$101,G2349=账期!$A$102),90,0)))</f>
        <v>0</v>
      </c>
      <c r="AF2349" s="396"/>
      <c r="AG2349" s="384"/>
      <c r="AH2349" s="396" t="str">
        <f t="shared" si="362"/>
        <v/>
      </c>
    </row>
    <row r="2350" spans="1:34" ht="18" customHeight="1" x14ac:dyDescent="0.25">
      <c r="A2350" s="301" t="str">
        <f t="shared" si="357"/>
        <v/>
      </c>
      <c r="B2350" s="397"/>
      <c r="C2350" s="398"/>
      <c r="D2350" s="399"/>
      <c r="E2350" s="383" t="str">
        <f t="shared" si="360"/>
        <v>C</v>
      </c>
      <c r="F2350" s="383" t="str">
        <f t="shared" si="361"/>
        <v>C</v>
      </c>
      <c r="G2350" s="400"/>
      <c r="H2350" s="385" t="str">
        <f>IF(G2350="","",VLOOKUP(G2350,下拉数据源!J:K,2,0))</f>
        <v/>
      </c>
      <c r="I2350" s="385"/>
      <c r="J2350" s="385"/>
      <c r="K2350" s="386"/>
      <c r="L2350" s="401"/>
      <c r="M2350" s="384"/>
      <c r="N2350" s="384"/>
      <c r="O2350" s="384"/>
      <c r="P2350" s="386"/>
      <c r="Q2350" s="387"/>
      <c r="R2350" s="286"/>
      <c r="S2350" s="388">
        <f t="shared" si="358"/>
        <v>0</v>
      </c>
      <c r="T2350" s="389"/>
      <c r="U2350" s="389">
        <f t="shared" si="356"/>
        <v>0</v>
      </c>
      <c r="V2350" s="451"/>
      <c r="W2350" s="452"/>
      <c r="X2350" s="386"/>
      <c r="Y2350" s="390"/>
      <c r="Z2350" s="391"/>
      <c r="AA2350" s="392"/>
      <c r="AB2350" s="393"/>
      <c r="AC2350" s="394"/>
      <c r="AD2350" s="395">
        <f t="shared" si="359"/>
        <v>0</v>
      </c>
      <c r="AE2350" s="396">
        <f>IF(OR(G2350=账期!$A$18,G2350=账期!$A$20,G2350=账期!$A$22,G2350=账期!$A$24,G2350=账期!$A$25,G2350=账期!$A$27,G2350=账期!$A$26,G2350=账期!$A$28,G2350=账期!$A$30,G2350=账期!$A$32,G2350=账期!$A$34,G2350=账期!$A$35,G2350=账期!$A$37,G2350=账期!$A$39,G2350=账期!$A$40,G2350=账期!$A$41,G2350=账期!$A$42,G2350=账期!$A$43,G2350=账期!$A$44,G2350=账期!$A$45,G2350=账期!$A$46,G2350=账期!$A$48,G2350=账期!$A$50,G2350=账期!$A$51,G2350=账期!$A$52,G2350=账期!$A$53,G2350=账期!$A$54,G2350=账期!$A$56,G2350=账期!$A$57,G2350=账期!$A$58,G2350=账期!$A$59,G2350=账期!$A$60,G2350=账期!$A$61,G2350=账期!$A$62,G2350=账期!$A$63,G2350=账期!$A$64,G2350=账期!$A$66,G2350=账期!$A$67,G2350=账期!$A$68,G2350=账期!$A$70,G2350=账期!$A$71),30,IF(OR(G2350=账期!$A$74,G2350=账期!$A$77,G2350=账期!$A$76,G2350=账期!$A$79,G2350=账期!$A$80,G2350=账期!$A$81,G2350=账期!$A$83,G2350=账期!$A$85,G2350=账期!$A$87,G2350=账期!$A$89,G2350=账期!$A$91),60,IF(OR(G2350=账期!$A$93,G2350=账期!$A$94,G2350=账期!$A$95,G2350=账期!$A$96,G2350=账期!$A$98,G2350=账期!$A$99,G2350=账期!$A$101,G2350=账期!$A$102),90,0)))</f>
        <v>0</v>
      </c>
      <c r="AF2350" s="396"/>
      <c r="AG2350" s="384"/>
      <c r="AH2350" s="396" t="str">
        <f t="shared" si="362"/>
        <v/>
      </c>
    </row>
    <row r="2351" spans="1:34" ht="18" customHeight="1" x14ac:dyDescent="0.25">
      <c r="A2351" s="301" t="str">
        <f t="shared" si="357"/>
        <v/>
      </c>
      <c r="B2351" s="397"/>
      <c r="C2351" s="398"/>
      <c r="D2351" s="399"/>
      <c r="E2351" s="383" t="str">
        <f t="shared" si="360"/>
        <v>C</v>
      </c>
      <c r="F2351" s="383" t="str">
        <f t="shared" si="361"/>
        <v>C</v>
      </c>
      <c r="G2351" s="400"/>
      <c r="H2351" s="385" t="str">
        <f>IF(G2351="","",VLOOKUP(G2351,下拉数据源!J:K,2,0))</f>
        <v/>
      </c>
      <c r="I2351" s="385"/>
      <c r="J2351" s="385"/>
      <c r="K2351" s="386"/>
      <c r="L2351" s="401"/>
      <c r="M2351" s="384"/>
      <c r="N2351" s="384"/>
      <c r="O2351" s="384"/>
      <c r="P2351" s="386"/>
      <c r="Q2351" s="387"/>
      <c r="R2351" s="286"/>
      <c r="S2351" s="388">
        <f t="shared" si="358"/>
        <v>0</v>
      </c>
      <c r="T2351" s="389"/>
      <c r="U2351" s="389">
        <f t="shared" si="356"/>
        <v>0</v>
      </c>
      <c r="V2351" s="451"/>
      <c r="W2351" s="452"/>
      <c r="X2351" s="386"/>
      <c r="Y2351" s="390"/>
      <c r="Z2351" s="391"/>
      <c r="AA2351" s="392"/>
      <c r="AB2351" s="393"/>
      <c r="AC2351" s="394"/>
      <c r="AD2351" s="395">
        <f t="shared" si="359"/>
        <v>0</v>
      </c>
      <c r="AE2351" s="396">
        <f>IF(OR(G2351=账期!$A$18,G2351=账期!$A$20,G2351=账期!$A$22,G2351=账期!$A$24,G2351=账期!$A$25,G2351=账期!$A$27,G2351=账期!$A$26,G2351=账期!$A$28,G2351=账期!$A$30,G2351=账期!$A$32,G2351=账期!$A$34,G2351=账期!$A$35,G2351=账期!$A$37,G2351=账期!$A$39,G2351=账期!$A$40,G2351=账期!$A$41,G2351=账期!$A$42,G2351=账期!$A$43,G2351=账期!$A$44,G2351=账期!$A$45,G2351=账期!$A$46,G2351=账期!$A$48,G2351=账期!$A$50,G2351=账期!$A$51,G2351=账期!$A$52,G2351=账期!$A$53,G2351=账期!$A$54,G2351=账期!$A$56,G2351=账期!$A$57,G2351=账期!$A$58,G2351=账期!$A$59,G2351=账期!$A$60,G2351=账期!$A$61,G2351=账期!$A$62,G2351=账期!$A$63,G2351=账期!$A$64,G2351=账期!$A$66,G2351=账期!$A$67,G2351=账期!$A$68,G2351=账期!$A$70,G2351=账期!$A$71),30,IF(OR(G2351=账期!$A$74,G2351=账期!$A$77,G2351=账期!$A$76,G2351=账期!$A$79,G2351=账期!$A$80,G2351=账期!$A$81,G2351=账期!$A$83,G2351=账期!$A$85,G2351=账期!$A$87,G2351=账期!$A$89,G2351=账期!$A$91),60,IF(OR(G2351=账期!$A$93,G2351=账期!$A$94,G2351=账期!$A$95,G2351=账期!$A$96,G2351=账期!$A$98,G2351=账期!$A$99,G2351=账期!$A$101,G2351=账期!$A$102),90,0)))</f>
        <v>0</v>
      </c>
      <c r="AF2351" s="396"/>
      <c r="AG2351" s="384"/>
      <c r="AH2351" s="396" t="str">
        <f t="shared" si="362"/>
        <v/>
      </c>
    </row>
    <row r="2352" spans="1:34" ht="18" customHeight="1" x14ac:dyDescent="0.25">
      <c r="A2352" s="301" t="str">
        <f t="shared" si="357"/>
        <v/>
      </c>
      <c r="B2352" s="397"/>
      <c r="C2352" s="398"/>
      <c r="D2352" s="399"/>
      <c r="E2352" s="383" t="str">
        <f t="shared" si="360"/>
        <v>C</v>
      </c>
      <c r="F2352" s="383" t="str">
        <f t="shared" si="361"/>
        <v>C</v>
      </c>
      <c r="G2352" s="400"/>
      <c r="H2352" s="385" t="str">
        <f>IF(G2352="","",VLOOKUP(G2352,下拉数据源!J:K,2,0))</f>
        <v/>
      </c>
      <c r="I2352" s="385"/>
      <c r="J2352" s="385"/>
      <c r="K2352" s="386"/>
      <c r="L2352" s="401"/>
      <c r="M2352" s="384"/>
      <c r="N2352" s="384"/>
      <c r="O2352" s="384"/>
      <c r="P2352" s="386"/>
      <c r="Q2352" s="387"/>
      <c r="R2352" s="286"/>
      <c r="S2352" s="388">
        <f t="shared" si="358"/>
        <v>0</v>
      </c>
      <c r="T2352" s="389"/>
      <c r="U2352" s="389">
        <f t="shared" si="356"/>
        <v>0</v>
      </c>
      <c r="V2352" s="451"/>
      <c r="W2352" s="452"/>
      <c r="X2352" s="386"/>
      <c r="Y2352" s="390"/>
      <c r="Z2352" s="391"/>
      <c r="AA2352" s="392"/>
      <c r="AB2352" s="393"/>
      <c r="AC2352" s="394"/>
      <c r="AD2352" s="395">
        <f t="shared" si="359"/>
        <v>0</v>
      </c>
      <c r="AE2352" s="396">
        <f>IF(OR(G2352=账期!$A$18,G2352=账期!$A$20,G2352=账期!$A$22,G2352=账期!$A$24,G2352=账期!$A$25,G2352=账期!$A$27,G2352=账期!$A$26,G2352=账期!$A$28,G2352=账期!$A$30,G2352=账期!$A$32,G2352=账期!$A$34,G2352=账期!$A$35,G2352=账期!$A$37,G2352=账期!$A$39,G2352=账期!$A$40,G2352=账期!$A$41,G2352=账期!$A$42,G2352=账期!$A$43,G2352=账期!$A$44,G2352=账期!$A$45,G2352=账期!$A$46,G2352=账期!$A$48,G2352=账期!$A$50,G2352=账期!$A$51,G2352=账期!$A$52,G2352=账期!$A$53,G2352=账期!$A$54,G2352=账期!$A$56,G2352=账期!$A$57,G2352=账期!$A$58,G2352=账期!$A$59,G2352=账期!$A$60,G2352=账期!$A$61,G2352=账期!$A$62,G2352=账期!$A$63,G2352=账期!$A$64,G2352=账期!$A$66,G2352=账期!$A$67,G2352=账期!$A$68,G2352=账期!$A$70,G2352=账期!$A$71),30,IF(OR(G2352=账期!$A$74,G2352=账期!$A$77,G2352=账期!$A$76,G2352=账期!$A$79,G2352=账期!$A$80,G2352=账期!$A$81,G2352=账期!$A$83,G2352=账期!$A$85,G2352=账期!$A$87,G2352=账期!$A$89,G2352=账期!$A$91),60,IF(OR(G2352=账期!$A$93,G2352=账期!$A$94,G2352=账期!$A$95,G2352=账期!$A$96,G2352=账期!$A$98,G2352=账期!$A$99,G2352=账期!$A$101,G2352=账期!$A$102),90,0)))</f>
        <v>0</v>
      </c>
      <c r="AF2352" s="396"/>
      <c r="AG2352" s="384"/>
      <c r="AH2352" s="396" t="str">
        <f t="shared" si="362"/>
        <v/>
      </c>
    </row>
    <row r="2353" spans="1:34" ht="18" customHeight="1" x14ac:dyDescent="0.25">
      <c r="A2353" s="301" t="str">
        <f t="shared" si="357"/>
        <v/>
      </c>
      <c r="B2353" s="397"/>
      <c r="C2353" s="398"/>
      <c r="D2353" s="399"/>
      <c r="E2353" s="383" t="str">
        <f t="shared" si="360"/>
        <v>C</v>
      </c>
      <c r="F2353" s="383" t="str">
        <f t="shared" si="361"/>
        <v>C</v>
      </c>
      <c r="G2353" s="400"/>
      <c r="H2353" s="385" t="str">
        <f>IF(G2353="","",VLOOKUP(G2353,下拉数据源!J:K,2,0))</f>
        <v/>
      </c>
      <c r="I2353" s="385"/>
      <c r="J2353" s="385"/>
      <c r="K2353" s="386"/>
      <c r="L2353" s="401"/>
      <c r="M2353" s="384"/>
      <c r="N2353" s="384"/>
      <c r="O2353" s="384"/>
      <c r="P2353" s="386"/>
      <c r="Q2353" s="387"/>
      <c r="R2353" s="286"/>
      <c r="S2353" s="388">
        <f t="shared" si="358"/>
        <v>0</v>
      </c>
      <c r="T2353" s="389"/>
      <c r="U2353" s="389">
        <f t="shared" si="356"/>
        <v>0</v>
      </c>
      <c r="V2353" s="451"/>
      <c r="W2353" s="452"/>
      <c r="X2353" s="386"/>
      <c r="Y2353" s="390"/>
      <c r="Z2353" s="391"/>
      <c r="AA2353" s="392"/>
      <c r="AB2353" s="393"/>
      <c r="AC2353" s="394"/>
      <c r="AD2353" s="395">
        <f t="shared" si="359"/>
        <v>0</v>
      </c>
      <c r="AE2353" s="396">
        <f>IF(OR(G2353=账期!$A$18,G2353=账期!$A$20,G2353=账期!$A$22,G2353=账期!$A$24,G2353=账期!$A$25,G2353=账期!$A$27,G2353=账期!$A$26,G2353=账期!$A$28,G2353=账期!$A$30,G2353=账期!$A$32,G2353=账期!$A$34,G2353=账期!$A$35,G2353=账期!$A$37,G2353=账期!$A$39,G2353=账期!$A$40,G2353=账期!$A$41,G2353=账期!$A$42,G2353=账期!$A$43,G2353=账期!$A$44,G2353=账期!$A$45,G2353=账期!$A$46,G2353=账期!$A$48,G2353=账期!$A$50,G2353=账期!$A$51,G2353=账期!$A$52,G2353=账期!$A$53,G2353=账期!$A$54,G2353=账期!$A$56,G2353=账期!$A$57,G2353=账期!$A$58,G2353=账期!$A$59,G2353=账期!$A$60,G2353=账期!$A$61,G2353=账期!$A$62,G2353=账期!$A$63,G2353=账期!$A$64,G2353=账期!$A$66,G2353=账期!$A$67,G2353=账期!$A$68,G2353=账期!$A$70,G2353=账期!$A$71),30,IF(OR(G2353=账期!$A$74,G2353=账期!$A$77,G2353=账期!$A$76,G2353=账期!$A$79,G2353=账期!$A$80,G2353=账期!$A$81,G2353=账期!$A$83,G2353=账期!$A$85,G2353=账期!$A$87,G2353=账期!$A$89,G2353=账期!$A$91),60,IF(OR(G2353=账期!$A$93,G2353=账期!$A$94,G2353=账期!$A$95,G2353=账期!$A$96,G2353=账期!$A$98,G2353=账期!$A$99,G2353=账期!$A$101,G2353=账期!$A$102),90,0)))</f>
        <v>0</v>
      </c>
      <c r="AF2353" s="396"/>
      <c r="AG2353" s="384"/>
      <c r="AH2353" s="396" t="str">
        <f t="shared" si="362"/>
        <v/>
      </c>
    </row>
    <row r="2354" spans="1:34" ht="18" customHeight="1" x14ac:dyDescent="0.25">
      <c r="A2354" s="301" t="str">
        <f t="shared" si="357"/>
        <v/>
      </c>
      <c r="B2354" s="397"/>
      <c r="C2354" s="398"/>
      <c r="D2354" s="399"/>
      <c r="E2354" s="383" t="str">
        <f t="shared" si="360"/>
        <v>C</v>
      </c>
      <c r="F2354" s="383" t="str">
        <f t="shared" si="361"/>
        <v>C</v>
      </c>
      <c r="G2354" s="400"/>
      <c r="H2354" s="385" t="str">
        <f>IF(G2354="","",VLOOKUP(G2354,下拉数据源!J:K,2,0))</f>
        <v/>
      </c>
      <c r="I2354" s="385"/>
      <c r="J2354" s="385"/>
      <c r="K2354" s="386"/>
      <c r="L2354" s="401"/>
      <c r="M2354" s="384"/>
      <c r="N2354" s="384"/>
      <c r="O2354" s="384"/>
      <c r="P2354" s="386"/>
      <c r="Q2354" s="387"/>
      <c r="R2354" s="286"/>
      <c r="S2354" s="388">
        <f t="shared" si="358"/>
        <v>0</v>
      </c>
      <c r="T2354" s="389"/>
      <c r="U2354" s="389">
        <f t="shared" si="356"/>
        <v>0</v>
      </c>
      <c r="V2354" s="451"/>
      <c r="W2354" s="452"/>
      <c r="X2354" s="386"/>
      <c r="Y2354" s="390"/>
      <c r="Z2354" s="391"/>
      <c r="AA2354" s="392"/>
      <c r="AB2354" s="393"/>
      <c r="AC2354" s="394"/>
      <c r="AD2354" s="395">
        <f t="shared" si="359"/>
        <v>0</v>
      </c>
      <c r="AE2354" s="396">
        <f>IF(OR(G2354=账期!$A$18,G2354=账期!$A$20,G2354=账期!$A$22,G2354=账期!$A$24,G2354=账期!$A$25,G2354=账期!$A$27,G2354=账期!$A$26,G2354=账期!$A$28,G2354=账期!$A$30,G2354=账期!$A$32,G2354=账期!$A$34,G2354=账期!$A$35,G2354=账期!$A$37,G2354=账期!$A$39,G2354=账期!$A$40,G2354=账期!$A$41,G2354=账期!$A$42,G2354=账期!$A$43,G2354=账期!$A$44,G2354=账期!$A$45,G2354=账期!$A$46,G2354=账期!$A$48,G2354=账期!$A$50,G2354=账期!$A$51,G2354=账期!$A$52,G2354=账期!$A$53,G2354=账期!$A$54,G2354=账期!$A$56,G2354=账期!$A$57,G2354=账期!$A$58,G2354=账期!$A$59,G2354=账期!$A$60,G2354=账期!$A$61,G2354=账期!$A$62,G2354=账期!$A$63,G2354=账期!$A$64,G2354=账期!$A$66,G2354=账期!$A$67,G2354=账期!$A$68,G2354=账期!$A$70,G2354=账期!$A$71),30,IF(OR(G2354=账期!$A$74,G2354=账期!$A$77,G2354=账期!$A$76,G2354=账期!$A$79,G2354=账期!$A$80,G2354=账期!$A$81,G2354=账期!$A$83,G2354=账期!$A$85,G2354=账期!$A$87,G2354=账期!$A$89,G2354=账期!$A$91),60,IF(OR(G2354=账期!$A$93,G2354=账期!$A$94,G2354=账期!$A$95,G2354=账期!$A$96,G2354=账期!$A$98,G2354=账期!$A$99,G2354=账期!$A$101,G2354=账期!$A$102),90,0)))</f>
        <v>0</v>
      </c>
      <c r="AF2354" s="396"/>
      <c r="AG2354" s="384"/>
      <c r="AH2354" s="396" t="str">
        <f t="shared" si="362"/>
        <v/>
      </c>
    </row>
    <row r="2355" spans="1:34" ht="18" customHeight="1" x14ac:dyDescent="0.25">
      <c r="A2355" s="301" t="str">
        <f t="shared" si="357"/>
        <v/>
      </c>
      <c r="B2355" s="397"/>
      <c r="C2355" s="398"/>
      <c r="D2355" s="399"/>
      <c r="E2355" s="383" t="str">
        <f t="shared" si="360"/>
        <v>C</v>
      </c>
      <c r="F2355" s="383" t="str">
        <f t="shared" si="361"/>
        <v>C</v>
      </c>
      <c r="G2355" s="400"/>
      <c r="H2355" s="385" t="str">
        <f>IF(G2355="","",VLOOKUP(G2355,下拉数据源!J:K,2,0))</f>
        <v/>
      </c>
      <c r="I2355" s="385"/>
      <c r="J2355" s="385"/>
      <c r="K2355" s="386"/>
      <c r="L2355" s="401"/>
      <c r="M2355" s="384"/>
      <c r="N2355" s="384"/>
      <c r="O2355" s="384"/>
      <c r="P2355" s="386"/>
      <c r="Q2355" s="387"/>
      <c r="R2355" s="286"/>
      <c r="S2355" s="388">
        <f t="shared" si="358"/>
        <v>0</v>
      </c>
      <c r="T2355" s="389"/>
      <c r="U2355" s="389">
        <f t="shared" si="356"/>
        <v>0</v>
      </c>
      <c r="V2355" s="451"/>
      <c r="W2355" s="452"/>
      <c r="X2355" s="386"/>
      <c r="Y2355" s="390"/>
      <c r="Z2355" s="391"/>
      <c r="AA2355" s="392"/>
      <c r="AB2355" s="393"/>
      <c r="AC2355" s="394"/>
      <c r="AD2355" s="395">
        <f t="shared" si="359"/>
        <v>0</v>
      </c>
      <c r="AE2355" s="396">
        <f>IF(OR(G2355=账期!$A$18,G2355=账期!$A$20,G2355=账期!$A$22,G2355=账期!$A$24,G2355=账期!$A$25,G2355=账期!$A$27,G2355=账期!$A$26,G2355=账期!$A$28,G2355=账期!$A$30,G2355=账期!$A$32,G2355=账期!$A$34,G2355=账期!$A$35,G2355=账期!$A$37,G2355=账期!$A$39,G2355=账期!$A$40,G2355=账期!$A$41,G2355=账期!$A$42,G2355=账期!$A$43,G2355=账期!$A$44,G2355=账期!$A$45,G2355=账期!$A$46,G2355=账期!$A$48,G2355=账期!$A$50,G2355=账期!$A$51,G2355=账期!$A$52,G2355=账期!$A$53,G2355=账期!$A$54,G2355=账期!$A$56,G2355=账期!$A$57,G2355=账期!$A$58,G2355=账期!$A$59,G2355=账期!$A$60,G2355=账期!$A$61,G2355=账期!$A$62,G2355=账期!$A$63,G2355=账期!$A$64,G2355=账期!$A$66,G2355=账期!$A$67,G2355=账期!$A$68,G2355=账期!$A$70,G2355=账期!$A$71),30,IF(OR(G2355=账期!$A$74,G2355=账期!$A$77,G2355=账期!$A$76,G2355=账期!$A$79,G2355=账期!$A$80,G2355=账期!$A$81,G2355=账期!$A$83,G2355=账期!$A$85,G2355=账期!$A$87,G2355=账期!$A$89,G2355=账期!$A$91),60,IF(OR(G2355=账期!$A$93,G2355=账期!$A$94,G2355=账期!$A$95,G2355=账期!$A$96,G2355=账期!$A$98,G2355=账期!$A$99,G2355=账期!$A$101,G2355=账期!$A$102),90,0)))</f>
        <v>0</v>
      </c>
      <c r="AF2355" s="396"/>
      <c r="AG2355" s="384"/>
      <c r="AH2355" s="396" t="str">
        <f t="shared" si="362"/>
        <v/>
      </c>
    </row>
    <row r="2356" spans="1:34" ht="18" customHeight="1" x14ac:dyDescent="0.25">
      <c r="A2356" s="301" t="str">
        <f t="shared" si="357"/>
        <v/>
      </c>
      <c r="B2356" s="397"/>
      <c r="C2356" s="398"/>
      <c r="D2356" s="399"/>
      <c r="E2356" s="383" t="str">
        <f t="shared" si="360"/>
        <v>C</v>
      </c>
      <c r="F2356" s="383" t="str">
        <f t="shared" si="361"/>
        <v>C</v>
      </c>
      <c r="G2356" s="400"/>
      <c r="H2356" s="385" t="str">
        <f>IF(G2356="","",VLOOKUP(G2356,下拉数据源!J:K,2,0))</f>
        <v/>
      </c>
      <c r="I2356" s="385"/>
      <c r="J2356" s="385"/>
      <c r="K2356" s="386"/>
      <c r="L2356" s="401"/>
      <c r="M2356" s="384"/>
      <c r="N2356" s="384"/>
      <c r="O2356" s="384"/>
      <c r="P2356" s="386"/>
      <c r="Q2356" s="387"/>
      <c r="R2356" s="286"/>
      <c r="S2356" s="388">
        <f t="shared" si="358"/>
        <v>0</v>
      </c>
      <c r="T2356" s="389"/>
      <c r="U2356" s="389">
        <f t="shared" si="356"/>
        <v>0</v>
      </c>
      <c r="V2356" s="451"/>
      <c r="W2356" s="452"/>
      <c r="X2356" s="386"/>
      <c r="Y2356" s="390"/>
      <c r="Z2356" s="391"/>
      <c r="AA2356" s="392"/>
      <c r="AB2356" s="393"/>
      <c r="AC2356" s="394"/>
      <c r="AD2356" s="395">
        <f t="shared" si="359"/>
        <v>0</v>
      </c>
      <c r="AE2356" s="396">
        <f>IF(OR(G2356=账期!$A$18,G2356=账期!$A$20,G2356=账期!$A$22,G2356=账期!$A$24,G2356=账期!$A$25,G2356=账期!$A$27,G2356=账期!$A$26,G2356=账期!$A$28,G2356=账期!$A$30,G2356=账期!$A$32,G2356=账期!$A$34,G2356=账期!$A$35,G2356=账期!$A$37,G2356=账期!$A$39,G2356=账期!$A$40,G2356=账期!$A$41,G2356=账期!$A$42,G2356=账期!$A$43,G2356=账期!$A$44,G2356=账期!$A$45,G2356=账期!$A$46,G2356=账期!$A$48,G2356=账期!$A$50,G2356=账期!$A$51,G2356=账期!$A$52,G2356=账期!$A$53,G2356=账期!$A$54,G2356=账期!$A$56,G2356=账期!$A$57,G2356=账期!$A$58,G2356=账期!$A$59,G2356=账期!$A$60,G2356=账期!$A$61,G2356=账期!$A$62,G2356=账期!$A$63,G2356=账期!$A$64,G2356=账期!$A$66,G2356=账期!$A$67,G2356=账期!$A$68,G2356=账期!$A$70,G2356=账期!$A$71),30,IF(OR(G2356=账期!$A$74,G2356=账期!$A$77,G2356=账期!$A$76,G2356=账期!$A$79,G2356=账期!$A$80,G2356=账期!$A$81,G2356=账期!$A$83,G2356=账期!$A$85,G2356=账期!$A$87,G2356=账期!$A$89,G2356=账期!$A$91),60,IF(OR(G2356=账期!$A$93,G2356=账期!$A$94,G2356=账期!$A$95,G2356=账期!$A$96,G2356=账期!$A$98,G2356=账期!$A$99,G2356=账期!$A$101,G2356=账期!$A$102),90,0)))</f>
        <v>0</v>
      </c>
      <c r="AF2356" s="396"/>
      <c r="AG2356" s="384"/>
      <c r="AH2356" s="396" t="str">
        <f t="shared" si="362"/>
        <v/>
      </c>
    </row>
    <row r="2357" spans="1:34" ht="18" customHeight="1" x14ac:dyDescent="0.25">
      <c r="A2357" s="301" t="str">
        <f t="shared" si="357"/>
        <v/>
      </c>
      <c r="B2357" s="397"/>
      <c r="C2357" s="398"/>
      <c r="D2357" s="399"/>
      <c r="E2357" s="383" t="str">
        <f t="shared" si="360"/>
        <v>C</v>
      </c>
      <c r="F2357" s="383" t="str">
        <f t="shared" si="361"/>
        <v>C</v>
      </c>
      <c r="G2357" s="400"/>
      <c r="H2357" s="385" t="str">
        <f>IF(G2357="","",VLOOKUP(G2357,下拉数据源!J:K,2,0))</f>
        <v/>
      </c>
      <c r="I2357" s="385"/>
      <c r="J2357" s="385"/>
      <c r="K2357" s="386"/>
      <c r="L2357" s="401"/>
      <c r="M2357" s="384"/>
      <c r="N2357" s="384"/>
      <c r="O2357" s="384"/>
      <c r="P2357" s="386"/>
      <c r="Q2357" s="387"/>
      <c r="R2357" s="286"/>
      <c r="S2357" s="388">
        <f t="shared" si="358"/>
        <v>0</v>
      </c>
      <c r="T2357" s="389"/>
      <c r="U2357" s="389">
        <f t="shared" si="356"/>
        <v>0</v>
      </c>
      <c r="V2357" s="451"/>
      <c r="W2357" s="452"/>
      <c r="X2357" s="386"/>
      <c r="Y2357" s="390"/>
      <c r="Z2357" s="391"/>
      <c r="AA2357" s="392"/>
      <c r="AB2357" s="393"/>
      <c r="AC2357" s="394"/>
      <c r="AD2357" s="395">
        <f t="shared" si="359"/>
        <v>0</v>
      </c>
      <c r="AE2357" s="396">
        <f>IF(OR(G2357=账期!$A$18,G2357=账期!$A$20,G2357=账期!$A$22,G2357=账期!$A$24,G2357=账期!$A$25,G2357=账期!$A$27,G2357=账期!$A$26,G2357=账期!$A$28,G2357=账期!$A$30,G2357=账期!$A$32,G2357=账期!$A$34,G2357=账期!$A$35,G2357=账期!$A$37,G2357=账期!$A$39,G2357=账期!$A$40,G2357=账期!$A$41,G2357=账期!$A$42,G2357=账期!$A$43,G2357=账期!$A$44,G2357=账期!$A$45,G2357=账期!$A$46,G2357=账期!$A$48,G2357=账期!$A$50,G2357=账期!$A$51,G2357=账期!$A$52,G2357=账期!$A$53,G2357=账期!$A$54,G2357=账期!$A$56,G2357=账期!$A$57,G2357=账期!$A$58,G2357=账期!$A$59,G2357=账期!$A$60,G2357=账期!$A$61,G2357=账期!$A$62,G2357=账期!$A$63,G2357=账期!$A$64,G2357=账期!$A$66,G2357=账期!$A$67,G2357=账期!$A$68,G2357=账期!$A$70,G2357=账期!$A$71),30,IF(OR(G2357=账期!$A$74,G2357=账期!$A$77,G2357=账期!$A$76,G2357=账期!$A$79,G2357=账期!$A$80,G2357=账期!$A$81,G2357=账期!$A$83,G2357=账期!$A$85,G2357=账期!$A$87,G2357=账期!$A$89,G2357=账期!$A$91),60,IF(OR(G2357=账期!$A$93,G2357=账期!$A$94,G2357=账期!$A$95,G2357=账期!$A$96,G2357=账期!$A$98,G2357=账期!$A$99,G2357=账期!$A$101,G2357=账期!$A$102),90,0)))</f>
        <v>0</v>
      </c>
      <c r="AF2357" s="396"/>
      <c r="AG2357" s="384"/>
      <c r="AH2357" s="396" t="str">
        <f t="shared" si="362"/>
        <v/>
      </c>
    </row>
    <row r="2358" spans="1:34" ht="18" customHeight="1" x14ac:dyDescent="0.25">
      <c r="A2358" s="301" t="str">
        <f t="shared" si="357"/>
        <v/>
      </c>
      <c r="B2358" s="397"/>
      <c r="C2358" s="398"/>
      <c r="D2358" s="399"/>
      <c r="E2358" s="383" t="str">
        <f t="shared" si="360"/>
        <v>C</v>
      </c>
      <c r="F2358" s="383" t="str">
        <f t="shared" si="361"/>
        <v>C</v>
      </c>
      <c r="G2358" s="400"/>
      <c r="H2358" s="385" t="str">
        <f>IF(G2358="","",VLOOKUP(G2358,下拉数据源!J:K,2,0))</f>
        <v/>
      </c>
      <c r="I2358" s="385"/>
      <c r="J2358" s="385"/>
      <c r="K2358" s="386"/>
      <c r="L2358" s="401"/>
      <c r="M2358" s="384"/>
      <c r="N2358" s="384"/>
      <c r="O2358" s="384"/>
      <c r="P2358" s="386"/>
      <c r="Q2358" s="387"/>
      <c r="R2358" s="286"/>
      <c r="S2358" s="388">
        <f t="shared" si="358"/>
        <v>0</v>
      </c>
      <c r="T2358" s="389"/>
      <c r="U2358" s="389">
        <f t="shared" si="356"/>
        <v>0</v>
      </c>
      <c r="V2358" s="451"/>
      <c r="W2358" s="452"/>
      <c r="X2358" s="386"/>
      <c r="Y2358" s="390"/>
      <c r="Z2358" s="391"/>
      <c r="AA2358" s="392"/>
      <c r="AB2358" s="393"/>
      <c r="AC2358" s="394"/>
      <c r="AD2358" s="395">
        <f t="shared" si="359"/>
        <v>0</v>
      </c>
      <c r="AE2358" s="396">
        <f>IF(OR(G2358=账期!$A$18,G2358=账期!$A$20,G2358=账期!$A$22,G2358=账期!$A$24,G2358=账期!$A$25,G2358=账期!$A$27,G2358=账期!$A$26,G2358=账期!$A$28,G2358=账期!$A$30,G2358=账期!$A$32,G2358=账期!$A$34,G2358=账期!$A$35,G2358=账期!$A$37,G2358=账期!$A$39,G2358=账期!$A$40,G2358=账期!$A$41,G2358=账期!$A$42,G2358=账期!$A$43,G2358=账期!$A$44,G2358=账期!$A$45,G2358=账期!$A$46,G2358=账期!$A$48,G2358=账期!$A$50,G2358=账期!$A$51,G2358=账期!$A$52,G2358=账期!$A$53,G2358=账期!$A$54,G2358=账期!$A$56,G2358=账期!$A$57,G2358=账期!$A$58,G2358=账期!$A$59,G2358=账期!$A$60,G2358=账期!$A$61,G2358=账期!$A$62,G2358=账期!$A$63,G2358=账期!$A$64,G2358=账期!$A$66,G2358=账期!$A$67,G2358=账期!$A$68,G2358=账期!$A$70,G2358=账期!$A$71),30,IF(OR(G2358=账期!$A$74,G2358=账期!$A$77,G2358=账期!$A$76,G2358=账期!$A$79,G2358=账期!$A$80,G2358=账期!$A$81,G2358=账期!$A$83,G2358=账期!$A$85,G2358=账期!$A$87,G2358=账期!$A$89,G2358=账期!$A$91),60,IF(OR(G2358=账期!$A$93,G2358=账期!$A$94,G2358=账期!$A$95,G2358=账期!$A$96,G2358=账期!$A$98,G2358=账期!$A$99,G2358=账期!$A$101,G2358=账期!$A$102),90,0)))</f>
        <v>0</v>
      </c>
      <c r="AF2358" s="396"/>
      <c r="AG2358" s="384"/>
      <c r="AH2358" s="396" t="str">
        <f t="shared" si="362"/>
        <v/>
      </c>
    </row>
    <row r="2359" spans="1:34" ht="18" customHeight="1" x14ac:dyDescent="0.25">
      <c r="A2359" s="301" t="str">
        <f t="shared" si="357"/>
        <v/>
      </c>
      <c r="B2359" s="397"/>
      <c r="C2359" s="398"/>
      <c r="D2359" s="399"/>
      <c r="E2359" s="383" t="str">
        <f t="shared" si="360"/>
        <v>C</v>
      </c>
      <c r="F2359" s="383" t="str">
        <f t="shared" si="361"/>
        <v>C</v>
      </c>
      <c r="G2359" s="400"/>
      <c r="H2359" s="385" t="str">
        <f>IF(G2359="","",VLOOKUP(G2359,下拉数据源!J:K,2,0))</f>
        <v/>
      </c>
      <c r="I2359" s="385"/>
      <c r="J2359" s="385"/>
      <c r="K2359" s="386"/>
      <c r="L2359" s="401"/>
      <c r="M2359" s="384"/>
      <c r="N2359" s="384"/>
      <c r="O2359" s="384"/>
      <c r="P2359" s="386"/>
      <c r="Q2359" s="387"/>
      <c r="R2359" s="286"/>
      <c r="S2359" s="388">
        <f t="shared" si="358"/>
        <v>0</v>
      </c>
      <c r="T2359" s="389"/>
      <c r="U2359" s="389">
        <f t="shared" si="356"/>
        <v>0</v>
      </c>
      <c r="V2359" s="451"/>
      <c r="W2359" s="452"/>
      <c r="X2359" s="386"/>
      <c r="Y2359" s="390"/>
      <c r="Z2359" s="391"/>
      <c r="AA2359" s="392"/>
      <c r="AB2359" s="393"/>
      <c r="AC2359" s="394"/>
      <c r="AD2359" s="395">
        <f t="shared" si="359"/>
        <v>0</v>
      </c>
      <c r="AE2359" s="396">
        <f>IF(OR(G2359=账期!$A$18,G2359=账期!$A$20,G2359=账期!$A$22,G2359=账期!$A$24,G2359=账期!$A$25,G2359=账期!$A$27,G2359=账期!$A$26,G2359=账期!$A$28,G2359=账期!$A$30,G2359=账期!$A$32,G2359=账期!$A$34,G2359=账期!$A$35,G2359=账期!$A$37,G2359=账期!$A$39,G2359=账期!$A$40,G2359=账期!$A$41,G2359=账期!$A$42,G2359=账期!$A$43,G2359=账期!$A$44,G2359=账期!$A$45,G2359=账期!$A$46,G2359=账期!$A$48,G2359=账期!$A$50,G2359=账期!$A$51,G2359=账期!$A$52,G2359=账期!$A$53,G2359=账期!$A$54,G2359=账期!$A$56,G2359=账期!$A$57,G2359=账期!$A$58,G2359=账期!$A$59,G2359=账期!$A$60,G2359=账期!$A$61,G2359=账期!$A$62,G2359=账期!$A$63,G2359=账期!$A$64,G2359=账期!$A$66,G2359=账期!$A$67,G2359=账期!$A$68,G2359=账期!$A$70,G2359=账期!$A$71),30,IF(OR(G2359=账期!$A$74,G2359=账期!$A$77,G2359=账期!$A$76,G2359=账期!$A$79,G2359=账期!$A$80,G2359=账期!$A$81,G2359=账期!$A$83,G2359=账期!$A$85,G2359=账期!$A$87,G2359=账期!$A$89,G2359=账期!$A$91),60,IF(OR(G2359=账期!$A$93,G2359=账期!$A$94,G2359=账期!$A$95,G2359=账期!$A$96,G2359=账期!$A$98,G2359=账期!$A$99,G2359=账期!$A$101,G2359=账期!$A$102),90,0)))</f>
        <v>0</v>
      </c>
      <c r="AF2359" s="396"/>
      <c r="AG2359" s="384"/>
      <c r="AH2359" s="396" t="str">
        <f t="shared" si="362"/>
        <v/>
      </c>
    </row>
    <row r="2360" spans="1:34" ht="18" customHeight="1" x14ac:dyDescent="0.25">
      <c r="A2360" s="301" t="str">
        <f t="shared" si="357"/>
        <v/>
      </c>
      <c r="B2360" s="397"/>
      <c r="C2360" s="398"/>
      <c r="D2360" s="399"/>
      <c r="E2360" s="383" t="str">
        <f t="shared" si="360"/>
        <v>C</v>
      </c>
      <c r="F2360" s="383" t="str">
        <f t="shared" si="361"/>
        <v>C</v>
      </c>
      <c r="G2360" s="400"/>
      <c r="H2360" s="385" t="str">
        <f>IF(G2360="","",VLOOKUP(G2360,下拉数据源!J:K,2,0))</f>
        <v/>
      </c>
      <c r="I2360" s="385"/>
      <c r="J2360" s="385"/>
      <c r="K2360" s="386"/>
      <c r="L2360" s="401"/>
      <c r="M2360" s="384"/>
      <c r="N2360" s="384"/>
      <c r="O2360" s="384"/>
      <c r="P2360" s="386"/>
      <c r="Q2360" s="387"/>
      <c r="R2360" s="286"/>
      <c r="S2360" s="388">
        <f t="shared" si="358"/>
        <v>0</v>
      </c>
      <c r="T2360" s="389"/>
      <c r="U2360" s="389">
        <f t="shared" si="356"/>
        <v>0</v>
      </c>
      <c r="V2360" s="451"/>
      <c r="W2360" s="452"/>
      <c r="X2360" s="386"/>
      <c r="Y2360" s="390"/>
      <c r="Z2360" s="391"/>
      <c r="AA2360" s="392"/>
      <c r="AB2360" s="393"/>
      <c r="AC2360" s="394"/>
      <c r="AD2360" s="395">
        <f t="shared" si="359"/>
        <v>0</v>
      </c>
      <c r="AE2360" s="396">
        <f>IF(OR(G2360=账期!$A$18,G2360=账期!$A$20,G2360=账期!$A$22,G2360=账期!$A$24,G2360=账期!$A$25,G2360=账期!$A$27,G2360=账期!$A$26,G2360=账期!$A$28,G2360=账期!$A$30,G2360=账期!$A$32,G2360=账期!$A$34,G2360=账期!$A$35,G2360=账期!$A$37,G2360=账期!$A$39,G2360=账期!$A$40,G2360=账期!$A$41,G2360=账期!$A$42,G2360=账期!$A$43,G2360=账期!$A$44,G2360=账期!$A$45,G2360=账期!$A$46,G2360=账期!$A$48,G2360=账期!$A$50,G2360=账期!$A$51,G2360=账期!$A$52,G2360=账期!$A$53,G2360=账期!$A$54,G2360=账期!$A$56,G2360=账期!$A$57,G2360=账期!$A$58,G2360=账期!$A$59,G2360=账期!$A$60,G2360=账期!$A$61,G2360=账期!$A$62,G2360=账期!$A$63,G2360=账期!$A$64,G2360=账期!$A$66,G2360=账期!$A$67,G2360=账期!$A$68,G2360=账期!$A$70,G2360=账期!$A$71),30,IF(OR(G2360=账期!$A$74,G2360=账期!$A$77,G2360=账期!$A$76,G2360=账期!$A$79,G2360=账期!$A$80,G2360=账期!$A$81,G2360=账期!$A$83,G2360=账期!$A$85,G2360=账期!$A$87,G2360=账期!$A$89,G2360=账期!$A$91),60,IF(OR(G2360=账期!$A$93,G2360=账期!$A$94,G2360=账期!$A$95,G2360=账期!$A$96,G2360=账期!$A$98,G2360=账期!$A$99,G2360=账期!$A$101,G2360=账期!$A$102),90,0)))</f>
        <v>0</v>
      </c>
      <c r="AF2360" s="396"/>
      <c r="AG2360" s="384"/>
      <c r="AH2360" s="396" t="str">
        <f t="shared" si="362"/>
        <v/>
      </c>
    </row>
    <row r="2361" spans="1:34" ht="18" customHeight="1" x14ac:dyDescent="0.25">
      <c r="A2361" s="301" t="str">
        <f t="shared" si="357"/>
        <v/>
      </c>
      <c r="B2361" s="397"/>
      <c r="C2361" s="398"/>
      <c r="D2361" s="399"/>
      <c r="E2361" s="383" t="str">
        <f t="shared" si="360"/>
        <v>C</v>
      </c>
      <c r="F2361" s="383" t="str">
        <f t="shared" si="361"/>
        <v>C</v>
      </c>
      <c r="G2361" s="400"/>
      <c r="H2361" s="385" t="str">
        <f>IF(G2361="","",VLOOKUP(G2361,下拉数据源!J:K,2,0))</f>
        <v/>
      </c>
      <c r="I2361" s="385"/>
      <c r="J2361" s="385"/>
      <c r="K2361" s="386"/>
      <c r="L2361" s="401"/>
      <c r="M2361" s="384"/>
      <c r="N2361" s="384"/>
      <c r="O2361" s="384"/>
      <c r="P2361" s="386"/>
      <c r="Q2361" s="387"/>
      <c r="R2361" s="286"/>
      <c r="S2361" s="388">
        <f t="shared" si="358"/>
        <v>0</v>
      </c>
      <c r="T2361" s="389"/>
      <c r="U2361" s="389">
        <f t="shared" si="356"/>
        <v>0</v>
      </c>
      <c r="V2361" s="451"/>
      <c r="W2361" s="452"/>
      <c r="X2361" s="386"/>
      <c r="Y2361" s="390"/>
      <c r="Z2361" s="391"/>
      <c r="AA2361" s="392"/>
      <c r="AB2361" s="393"/>
      <c r="AC2361" s="394"/>
      <c r="AD2361" s="395">
        <f t="shared" si="359"/>
        <v>0</v>
      </c>
      <c r="AE2361" s="396">
        <f>IF(OR(G2361=账期!$A$18,G2361=账期!$A$20,G2361=账期!$A$22,G2361=账期!$A$24,G2361=账期!$A$25,G2361=账期!$A$27,G2361=账期!$A$26,G2361=账期!$A$28,G2361=账期!$A$30,G2361=账期!$A$32,G2361=账期!$A$34,G2361=账期!$A$35,G2361=账期!$A$37,G2361=账期!$A$39,G2361=账期!$A$40,G2361=账期!$A$41,G2361=账期!$A$42,G2361=账期!$A$43,G2361=账期!$A$44,G2361=账期!$A$45,G2361=账期!$A$46,G2361=账期!$A$48,G2361=账期!$A$50,G2361=账期!$A$51,G2361=账期!$A$52,G2361=账期!$A$53,G2361=账期!$A$54,G2361=账期!$A$56,G2361=账期!$A$57,G2361=账期!$A$58,G2361=账期!$A$59,G2361=账期!$A$60,G2361=账期!$A$61,G2361=账期!$A$62,G2361=账期!$A$63,G2361=账期!$A$64,G2361=账期!$A$66,G2361=账期!$A$67,G2361=账期!$A$68,G2361=账期!$A$70,G2361=账期!$A$71),30,IF(OR(G2361=账期!$A$74,G2361=账期!$A$77,G2361=账期!$A$76,G2361=账期!$A$79,G2361=账期!$A$80,G2361=账期!$A$81,G2361=账期!$A$83,G2361=账期!$A$85,G2361=账期!$A$87,G2361=账期!$A$89,G2361=账期!$A$91),60,IF(OR(G2361=账期!$A$93,G2361=账期!$A$94,G2361=账期!$A$95,G2361=账期!$A$96,G2361=账期!$A$98,G2361=账期!$A$99,G2361=账期!$A$101,G2361=账期!$A$102),90,0)))</f>
        <v>0</v>
      </c>
      <c r="AF2361" s="396"/>
      <c r="AG2361" s="384"/>
      <c r="AH2361" s="396" t="str">
        <f t="shared" si="362"/>
        <v/>
      </c>
    </row>
    <row r="2362" spans="1:34" ht="18" customHeight="1" x14ac:dyDescent="0.25">
      <c r="A2362" s="301" t="str">
        <f t="shared" si="357"/>
        <v/>
      </c>
      <c r="B2362" s="397"/>
      <c r="C2362" s="398"/>
      <c r="D2362" s="399"/>
      <c r="E2362" s="383" t="str">
        <f t="shared" si="360"/>
        <v>C</v>
      </c>
      <c r="F2362" s="383" t="str">
        <f t="shared" si="361"/>
        <v>C</v>
      </c>
      <c r="G2362" s="400"/>
      <c r="H2362" s="385" t="str">
        <f>IF(G2362="","",VLOOKUP(G2362,下拉数据源!J:K,2,0))</f>
        <v/>
      </c>
      <c r="I2362" s="385"/>
      <c r="J2362" s="385"/>
      <c r="K2362" s="386"/>
      <c r="L2362" s="401"/>
      <c r="M2362" s="384"/>
      <c r="N2362" s="384"/>
      <c r="O2362" s="384"/>
      <c r="P2362" s="386"/>
      <c r="Q2362" s="387"/>
      <c r="R2362" s="286"/>
      <c r="S2362" s="388">
        <f t="shared" si="358"/>
        <v>0</v>
      </c>
      <c r="T2362" s="389"/>
      <c r="U2362" s="389">
        <f t="shared" ref="U2362:U2425" si="363">S2362-T2362</f>
        <v>0</v>
      </c>
      <c r="V2362" s="451"/>
      <c r="W2362" s="452"/>
      <c r="X2362" s="386"/>
      <c r="Y2362" s="390"/>
      <c r="Z2362" s="391"/>
      <c r="AA2362" s="392"/>
      <c r="AB2362" s="393"/>
      <c r="AC2362" s="394"/>
      <c r="AD2362" s="395">
        <f t="shared" si="359"/>
        <v>0</v>
      </c>
      <c r="AE2362" s="396">
        <f>IF(OR(G2362=账期!$A$18,G2362=账期!$A$20,G2362=账期!$A$22,G2362=账期!$A$24,G2362=账期!$A$25,G2362=账期!$A$27,G2362=账期!$A$26,G2362=账期!$A$28,G2362=账期!$A$30,G2362=账期!$A$32,G2362=账期!$A$34,G2362=账期!$A$35,G2362=账期!$A$37,G2362=账期!$A$39,G2362=账期!$A$40,G2362=账期!$A$41,G2362=账期!$A$42,G2362=账期!$A$43,G2362=账期!$A$44,G2362=账期!$A$45,G2362=账期!$A$46,G2362=账期!$A$48,G2362=账期!$A$50,G2362=账期!$A$51,G2362=账期!$A$52,G2362=账期!$A$53,G2362=账期!$A$54,G2362=账期!$A$56,G2362=账期!$A$57,G2362=账期!$A$58,G2362=账期!$A$59,G2362=账期!$A$60,G2362=账期!$A$61,G2362=账期!$A$62,G2362=账期!$A$63,G2362=账期!$A$64,G2362=账期!$A$66,G2362=账期!$A$67,G2362=账期!$A$68,G2362=账期!$A$70,G2362=账期!$A$71),30,IF(OR(G2362=账期!$A$74,G2362=账期!$A$77,G2362=账期!$A$76,G2362=账期!$A$79,G2362=账期!$A$80,G2362=账期!$A$81,G2362=账期!$A$83,G2362=账期!$A$85,G2362=账期!$A$87,G2362=账期!$A$89,G2362=账期!$A$91),60,IF(OR(G2362=账期!$A$93,G2362=账期!$A$94,G2362=账期!$A$95,G2362=账期!$A$96,G2362=账期!$A$98,G2362=账期!$A$99,G2362=账期!$A$101,G2362=账期!$A$102),90,0)))</f>
        <v>0</v>
      </c>
      <c r="AF2362" s="396"/>
      <c r="AG2362" s="384"/>
      <c r="AH2362" s="396" t="str">
        <f t="shared" si="362"/>
        <v/>
      </c>
    </row>
    <row r="2363" spans="1:34" ht="18" customHeight="1" x14ac:dyDescent="0.25">
      <c r="A2363" s="301" t="str">
        <f t="shared" si="357"/>
        <v/>
      </c>
      <c r="B2363" s="397"/>
      <c r="C2363" s="398"/>
      <c r="D2363" s="399"/>
      <c r="E2363" s="383" t="str">
        <f t="shared" si="360"/>
        <v>C</v>
      </c>
      <c r="F2363" s="383" t="str">
        <f t="shared" si="361"/>
        <v>C</v>
      </c>
      <c r="G2363" s="400"/>
      <c r="H2363" s="385" t="str">
        <f>IF(G2363="","",VLOOKUP(G2363,下拉数据源!J:K,2,0))</f>
        <v/>
      </c>
      <c r="I2363" s="385"/>
      <c r="J2363" s="385"/>
      <c r="K2363" s="386"/>
      <c r="L2363" s="401"/>
      <c r="M2363" s="384"/>
      <c r="N2363" s="384"/>
      <c r="O2363" s="384"/>
      <c r="P2363" s="386"/>
      <c r="Q2363" s="387"/>
      <c r="R2363" s="286"/>
      <c r="S2363" s="388">
        <f t="shared" si="358"/>
        <v>0</v>
      </c>
      <c r="T2363" s="389"/>
      <c r="U2363" s="389">
        <f t="shared" si="363"/>
        <v>0</v>
      </c>
      <c r="V2363" s="451"/>
      <c r="W2363" s="452"/>
      <c r="X2363" s="386"/>
      <c r="Y2363" s="390"/>
      <c r="Z2363" s="391"/>
      <c r="AA2363" s="392"/>
      <c r="AB2363" s="393"/>
      <c r="AC2363" s="394"/>
      <c r="AD2363" s="395">
        <f t="shared" si="359"/>
        <v>0</v>
      </c>
      <c r="AE2363" s="396">
        <f>IF(OR(G2363=账期!$A$18,G2363=账期!$A$20,G2363=账期!$A$22,G2363=账期!$A$24,G2363=账期!$A$25,G2363=账期!$A$27,G2363=账期!$A$26,G2363=账期!$A$28,G2363=账期!$A$30,G2363=账期!$A$32,G2363=账期!$A$34,G2363=账期!$A$35,G2363=账期!$A$37,G2363=账期!$A$39,G2363=账期!$A$40,G2363=账期!$A$41,G2363=账期!$A$42,G2363=账期!$A$43,G2363=账期!$A$44,G2363=账期!$A$45,G2363=账期!$A$46,G2363=账期!$A$48,G2363=账期!$A$50,G2363=账期!$A$51,G2363=账期!$A$52,G2363=账期!$A$53,G2363=账期!$A$54,G2363=账期!$A$56,G2363=账期!$A$57,G2363=账期!$A$58,G2363=账期!$A$59,G2363=账期!$A$60,G2363=账期!$A$61,G2363=账期!$A$62,G2363=账期!$A$63,G2363=账期!$A$64,G2363=账期!$A$66,G2363=账期!$A$67,G2363=账期!$A$68,G2363=账期!$A$70,G2363=账期!$A$71),30,IF(OR(G2363=账期!$A$74,G2363=账期!$A$77,G2363=账期!$A$76,G2363=账期!$A$79,G2363=账期!$A$80,G2363=账期!$A$81,G2363=账期!$A$83,G2363=账期!$A$85,G2363=账期!$A$87,G2363=账期!$A$89,G2363=账期!$A$91),60,IF(OR(G2363=账期!$A$93,G2363=账期!$A$94,G2363=账期!$A$95,G2363=账期!$A$96,G2363=账期!$A$98,G2363=账期!$A$99,G2363=账期!$A$101,G2363=账期!$A$102),90,0)))</f>
        <v>0</v>
      </c>
      <c r="AF2363" s="396"/>
      <c r="AG2363" s="384"/>
      <c r="AH2363" s="396" t="str">
        <f t="shared" si="362"/>
        <v/>
      </c>
    </row>
    <row r="2364" spans="1:34" ht="18" customHeight="1" x14ac:dyDescent="0.25">
      <c r="A2364" s="301" t="str">
        <f t="shared" si="357"/>
        <v/>
      </c>
      <c r="B2364" s="397"/>
      <c r="C2364" s="398"/>
      <c r="D2364" s="399"/>
      <c r="E2364" s="383" t="str">
        <f t="shared" si="360"/>
        <v>C</v>
      </c>
      <c r="F2364" s="383" t="str">
        <f t="shared" si="361"/>
        <v>C</v>
      </c>
      <c r="G2364" s="400"/>
      <c r="H2364" s="385" t="str">
        <f>IF(G2364="","",VLOOKUP(G2364,下拉数据源!J:K,2,0))</f>
        <v/>
      </c>
      <c r="I2364" s="385"/>
      <c r="J2364" s="385"/>
      <c r="K2364" s="386"/>
      <c r="L2364" s="401"/>
      <c r="M2364" s="384"/>
      <c r="N2364" s="384"/>
      <c r="O2364" s="384"/>
      <c r="P2364" s="386"/>
      <c r="Q2364" s="387"/>
      <c r="R2364" s="286"/>
      <c r="S2364" s="388">
        <f t="shared" si="358"/>
        <v>0</v>
      </c>
      <c r="T2364" s="389"/>
      <c r="U2364" s="389">
        <f t="shared" si="363"/>
        <v>0</v>
      </c>
      <c r="V2364" s="451"/>
      <c r="W2364" s="452"/>
      <c r="X2364" s="386"/>
      <c r="Y2364" s="390"/>
      <c r="Z2364" s="391"/>
      <c r="AA2364" s="392"/>
      <c r="AB2364" s="393"/>
      <c r="AC2364" s="394"/>
      <c r="AD2364" s="395">
        <f t="shared" si="359"/>
        <v>0</v>
      </c>
      <c r="AE2364" s="396">
        <f>IF(OR(G2364=账期!$A$18,G2364=账期!$A$20,G2364=账期!$A$22,G2364=账期!$A$24,G2364=账期!$A$25,G2364=账期!$A$27,G2364=账期!$A$26,G2364=账期!$A$28,G2364=账期!$A$30,G2364=账期!$A$32,G2364=账期!$A$34,G2364=账期!$A$35,G2364=账期!$A$37,G2364=账期!$A$39,G2364=账期!$A$40,G2364=账期!$A$41,G2364=账期!$A$42,G2364=账期!$A$43,G2364=账期!$A$44,G2364=账期!$A$45,G2364=账期!$A$46,G2364=账期!$A$48,G2364=账期!$A$50,G2364=账期!$A$51,G2364=账期!$A$52,G2364=账期!$A$53,G2364=账期!$A$54,G2364=账期!$A$56,G2364=账期!$A$57,G2364=账期!$A$58,G2364=账期!$A$59,G2364=账期!$A$60,G2364=账期!$A$61,G2364=账期!$A$62,G2364=账期!$A$63,G2364=账期!$A$64,G2364=账期!$A$66,G2364=账期!$A$67,G2364=账期!$A$68,G2364=账期!$A$70,G2364=账期!$A$71),30,IF(OR(G2364=账期!$A$74,G2364=账期!$A$77,G2364=账期!$A$76,G2364=账期!$A$79,G2364=账期!$A$80,G2364=账期!$A$81,G2364=账期!$A$83,G2364=账期!$A$85,G2364=账期!$A$87,G2364=账期!$A$89,G2364=账期!$A$91),60,IF(OR(G2364=账期!$A$93,G2364=账期!$A$94,G2364=账期!$A$95,G2364=账期!$A$96,G2364=账期!$A$98,G2364=账期!$A$99,G2364=账期!$A$101,G2364=账期!$A$102),90,0)))</f>
        <v>0</v>
      </c>
      <c r="AF2364" s="396"/>
      <c r="AG2364" s="384"/>
      <c r="AH2364" s="396" t="str">
        <f t="shared" si="362"/>
        <v/>
      </c>
    </row>
    <row r="2365" spans="1:34" ht="18" customHeight="1" x14ac:dyDescent="0.25">
      <c r="A2365" s="301" t="str">
        <f t="shared" ref="A2365:A2428" si="364">IF(V2365="","",TEXT(V2365,"yyyy年m月"))</f>
        <v/>
      </c>
      <c r="B2365" s="397"/>
      <c r="C2365" s="398"/>
      <c r="D2365" s="399"/>
      <c r="E2365" s="383" t="str">
        <f t="shared" si="360"/>
        <v>C</v>
      </c>
      <c r="F2365" s="383" t="str">
        <f t="shared" si="361"/>
        <v>C</v>
      </c>
      <c r="G2365" s="400"/>
      <c r="H2365" s="385" t="str">
        <f>IF(G2365="","",VLOOKUP(G2365,下拉数据源!J:K,2,0))</f>
        <v/>
      </c>
      <c r="I2365" s="385"/>
      <c r="J2365" s="385"/>
      <c r="K2365" s="386"/>
      <c r="L2365" s="401"/>
      <c r="M2365" s="384"/>
      <c r="N2365" s="384"/>
      <c r="O2365" s="384"/>
      <c r="P2365" s="386"/>
      <c r="Q2365" s="387"/>
      <c r="R2365" s="286"/>
      <c r="S2365" s="388">
        <f t="shared" si="358"/>
        <v>0</v>
      </c>
      <c r="T2365" s="389"/>
      <c r="U2365" s="389">
        <f t="shared" si="363"/>
        <v>0</v>
      </c>
      <c r="V2365" s="451"/>
      <c r="W2365" s="452"/>
      <c r="X2365" s="386"/>
      <c r="Y2365" s="390"/>
      <c r="Z2365" s="391"/>
      <c r="AA2365" s="392"/>
      <c r="AB2365" s="393"/>
      <c r="AC2365" s="394"/>
      <c r="AD2365" s="395">
        <f t="shared" si="359"/>
        <v>0</v>
      </c>
      <c r="AE2365" s="396">
        <f>IF(OR(G2365=账期!$A$18,G2365=账期!$A$20,G2365=账期!$A$22,G2365=账期!$A$24,G2365=账期!$A$25,G2365=账期!$A$27,G2365=账期!$A$26,G2365=账期!$A$28,G2365=账期!$A$30,G2365=账期!$A$32,G2365=账期!$A$34,G2365=账期!$A$35,G2365=账期!$A$37,G2365=账期!$A$39,G2365=账期!$A$40,G2365=账期!$A$41,G2365=账期!$A$42,G2365=账期!$A$43,G2365=账期!$A$44,G2365=账期!$A$45,G2365=账期!$A$46,G2365=账期!$A$48,G2365=账期!$A$50,G2365=账期!$A$51,G2365=账期!$A$52,G2365=账期!$A$53,G2365=账期!$A$54,G2365=账期!$A$56,G2365=账期!$A$57,G2365=账期!$A$58,G2365=账期!$A$59,G2365=账期!$A$60,G2365=账期!$A$61,G2365=账期!$A$62,G2365=账期!$A$63,G2365=账期!$A$64,G2365=账期!$A$66,G2365=账期!$A$67,G2365=账期!$A$68,G2365=账期!$A$70,G2365=账期!$A$71),30,IF(OR(G2365=账期!$A$74,G2365=账期!$A$77,G2365=账期!$A$76,G2365=账期!$A$79,G2365=账期!$A$80,G2365=账期!$A$81,G2365=账期!$A$83,G2365=账期!$A$85,G2365=账期!$A$87,G2365=账期!$A$89,G2365=账期!$A$91),60,IF(OR(G2365=账期!$A$93,G2365=账期!$A$94,G2365=账期!$A$95,G2365=账期!$A$96,G2365=账期!$A$98,G2365=账期!$A$99,G2365=账期!$A$101,G2365=账期!$A$102),90,0)))</f>
        <v>0</v>
      </c>
      <c r="AF2365" s="396"/>
      <c r="AG2365" s="384"/>
      <c r="AH2365" s="396" t="str">
        <f t="shared" si="362"/>
        <v/>
      </c>
    </row>
    <row r="2366" spans="1:34" ht="18" customHeight="1" x14ac:dyDescent="0.25">
      <c r="A2366" s="301" t="str">
        <f t="shared" si="364"/>
        <v/>
      </c>
      <c r="B2366" s="397"/>
      <c r="C2366" s="398"/>
      <c r="D2366" s="399"/>
      <c r="E2366" s="383" t="str">
        <f t="shared" si="360"/>
        <v>C</v>
      </c>
      <c r="F2366" s="383" t="str">
        <f t="shared" si="361"/>
        <v>C</v>
      </c>
      <c r="G2366" s="400"/>
      <c r="H2366" s="385" t="str">
        <f>IF(G2366="","",VLOOKUP(G2366,下拉数据源!J:K,2,0))</f>
        <v/>
      </c>
      <c r="I2366" s="385"/>
      <c r="J2366" s="385"/>
      <c r="K2366" s="386"/>
      <c r="L2366" s="401"/>
      <c r="M2366" s="384"/>
      <c r="N2366" s="384"/>
      <c r="O2366" s="384"/>
      <c r="P2366" s="386"/>
      <c r="Q2366" s="387"/>
      <c r="R2366" s="286"/>
      <c r="S2366" s="388">
        <f t="shared" si="358"/>
        <v>0</v>
      </c>
      <c r="T2366" s="389"/>
      <c r="U2366" s="389">
        <f t="shared" si="363"/>
        <v>0</v>
      </c>
      <c r="V2366" s="451"/>
      <c r="W2366" s="452"/>
      <c r="X2366" s="386"/>
      <c r="Y2366" s="390"/>
      <c r="Z2366" s="391"/>
      <c r="AA2366" s="392"/>
      <c r="AB2366" s="393"/>
      <c r="AC2366" s="394"/>
      <c r="AD2366" s="395">
        <f t="shared" si="359"/>
        <v>0</v>
      </c>
      <c r="AE2366" s="396">
        <f>IF(OR(G2366=账期!$A$18,G2366=账期!$A$20,G2366=账期!$A$22,G2366=账期!$A$24,G2366=账期!$A$25,G2366=账期!$A$27,G2366=账期!$A$26,G2366=账期!$A$28,G2366=账期!$A$30,G2366=账期!$A$32,G2366=账期!$A$34,G2366=账期!$A$35,G2366=账期!$A$37,G2366=账期!$A$39,G2366=账期!$A$40,G2366=账期!$A$41,G2366=账期!$A$42,G2366=账期!$A$43,G2366=账期!$A$44,G2366=账期!$A$45,G2366=账期!$A$46,G2366=账期!$A$48,G2366=账期!$A$50,G2366=账期!$A$51,G2366=账期!$A$52,G2366=账期!$A$53,G2366=账期!$A$54,G2366=账期!$A$56,G2366=账期!$A$57,G2366=账期!$A$58,G2366=账期!$A$59,G2366=账期!$A$60,G2366=账期!$A$61,G2366=账期!$A$62,G2366=账期!$A$63,G2366=账期!$A$64,G2366=账期!$A$66,G2366=账期!$A$67,G2366=账期!$A$68,G2366=账期!$A$70,G2366=账期!$A$71),30,IF(OR(G2366=账期!$A$74,G2366=账期!$A$77,G2366=账期!$A$76,G2366=账期!$A$79,G2366=账期!$A$80,G2366=账期!$A$81,G2366=账期!$A$83,G2366=账期!$A$85,G2366=账期!$A$87,G2366=账期!$A$89,G2366=账期!$A$91),60,IF(OR(G2366=账期!$A$93,G2366=账期!$A$94,G2366=账期!$A$95,G2366=账期!$A$96,G2366=账期!$A$98,G2366=账期!$A$99,G2366=账期!$A$101,G2366=账期!$A$102),90,0)))</f>
        <v>0</v>
      </c>
      <c r="AF2366" s="396"/>
      <c r="AG2366" s="384"/>
      <c r="AH2366" s="396" t="str">
        <f t="shared" si="362"/>
        <v/>
      </c>
    </row>
    <row r="2367" spans="1:34" ht="18" customHeight="1" x14ac:dyDescent="0.25">
      <c r="A2367" s="301" t="str">
        <f t="shared" si="364"/>
        <v/>
      </c>
      <c r="B2367" s="397"/>
      <c r="C2367" s="398"/>
      <c r="D2367" s="399"/>
      <c r="E2367" s="383" t="str">
        <f t="shared" si="360"/>
        <v>C</v>
      </c>
      <c r="F2367" s="383" t="str">
        <f t="shared" si="361"/>
        <v>C</v>
      </c>
      <c r="G2367" s="400"/>
      <c r="H2367" s="385" t="str">
        <f>IF(G2367="","",VLOOKUP(G2367,下拉数据源!J:K,2,0))</f>
        <v/>
      </c>
      <c r="I2367" s="385"/>
      <c r="J2367" s="385"/>
      <c r="K2367" s="386"/>
      <c r="L2367" s="401"/>
      <c r="M2367" s="384"/>
      <c r="N2367" s="384"/>
      <c r="O2367" s="384"/>
      <c r="P2367" s="386"/>
      <c r="Q2367" s="387"/>
      <c r="R2367" s="286"/>
      <c r="S2367" s="388">
        <f t="shared" ref="S2367:S2430" si="365">Q2367*R2367</f>
        <v>0</v>
      </c>
      <c r="T2367" s="389"/>
      <c r="U2367" s="389">
        <f t="shared" si="363"/>
        <v>0</v>
      </c>
      <c r="V2367" s="451"/>
      <c r="W2367" s="452"/>
      <c r="X2367" s="386"/>
      <c r="Y2367" s="390"/>
      <c r="Z2367" s="391"/>
      <c r="AA2367" s="392"/>
      <c r="AB2367" s="393"/>
      <c r="AC2367" s="394"/>
      <c r="AD2367" s="395">
        <f t="shared" si="359"/>
        <v>0</v>
      </c>
      <c r="AE2367" s="396">
        <f>IF(OR(G2367=账期!$A$18,G2367=账期!$A$20,G2367=账期!$A$22,G2367=账期!$A$24,G2367=账期!$A$25,G2367=账期!$A$27,G2367=账期!$A$26,G2367=账期!$A$28,G2367=账期!$A$30,G2367=账期!$A$32,G2367=账期!$A$34,G2367=账期!$A$35,G2367=账期!$A$37,G2367=账期!$A$39,G2367=账期!$A$40,G2367=账期!$A$41,G2367=账期!$A$42,G2367=账期!$A$43,G2367=账期!$A$44,G2367=账期!$A$45,G2367=账期!$A$46,G2367=账期!$A$48,G2367=账期!$A$50,G2367=账期!$A$51,G2367=账期!$A$52,G2367=账期!$A$53,G2367=账期!$A$54,G2367=账期!$A$56,G2367=账期!$A$57,G2367=账期!$A$58,G2367=账期!$A$59,G2367=账期!$A$60,G2367=账期!$A$61,G2367=账期!$A$62,G2367=账期!$A$63,G2367=账期!$A$64,G2367=账期!$A$66,G2367=账期!$A$67,G2367=账期!$A$68,G2367=账期!$A$70,G2367=账期!$A$71),30,IF(OR(G2367=账期!$A$74,G2367=账期!$A$77,G2367=账期!$A$76,G2367=账期!$A$79,G2367=账期!$A$80,G2367=账期!$A$81,G2367=账期!$A$83,G2367=账期!$A$85,G2367=账期!$A$87,G2367=账期!$A$89,G2367=账期!$A$91),60,IF(OR(G2367=账期!$A$93,G2367=账期!$A$94,G2367=账期!$A$95,G2367=账期!$A$96,G2367=账期!$A$98,G2367=账期!$A$99,G2367=账期!$A$101,G2367=账期!$A$102),90,0)))</f>
        <v>0</v>
      </c>
      <c r="AF2367" s="396"/>
      <c r="AG2367" s="384"/>
      <c r="AH2367" s="396" t="str">
        <f t="shared" si="362"/>
        <v/>
      </c>
    </row>
    <row r="2368" spans="1:34" ht="18" customHeight="1" x14ac:dyDescent="0.25">
      <c r="A2368" s="301" t="str">
        <f t="shared" si="364"/>
        <v/>
      </c>
      <c r="B2368" s="397"/>
      <c r="C2368" s="398"/>
      <c r="D2368" s="399"/>
      <c r="E2368" s="383" t="str">
        <f t="shared" si="360"/>
        <v>C</v>
      </c>
      <c r="F2368" s="383" t="str">
        <f t="shared" si="361"/>
        <v>C</v>
      </c>
      <c r="G2368" s="400"/>
      <c r="H2368" s="385" t="str">
        <f>IF(G2368="","",VLOOKUP(G2368,下拉数据源!J:K,2,0))</f>
        <v/>
      </c>
      <c r="I2368" s="385"/>
      <c r="J2368" s="385"/>
      <c r="K2368" s="386"/>
      <c r="L2368" s="401"/>
      <c r="M2368" s="384"/>
      <c r="N2368" s="384"/>
      <c r="O2368" s="384"/>
      <c r="P2368" s="386"/>
      <c r="Q2368" s="387"/>
      <c r="R2368" s="286"/>
      <c r="S2368" s="388">
        <f t="shared" si="365"/>
        <v>0</v>
      </c>
      <c r="T2368" s="389"/>
      <c r="U2368" s="389">
        <f t="shared" si="363"/>
        <v>0</v>
      </c>
      <c r="V2368" s="451"/>
      <c r="W2368" s="452"/>
      <c r="X2368" s="386"/>
      <c r="Y2368" s="390"/>
      <c r="Z2368" s="391"/>
      <c r="AA2368" s="392"/>
      <c r="AB2368" s="393"/>
      <c r="AC2368" s="394"/>
      <c r="AD2368" s="395">
        <f t="shared" ref="AD2368:AD2431" si="366">IF(AE2368&gt;0,(DATE(YEAR(AC2368),MONTH(AC2368)+1,1)-1)+AE2368,AC2368)</f>
        <v>0</v>
      </c>
      <c r="AE2368" s="396">
        <f>IF(OR(G2368=账期!$A$18,G2368=账期!$A$20,G2368=账期!$A$22,G2368=账期!$A$24,G2368=账期!$A$25,G2368=账期!$A$27,G2368=账期!$A$26,G2368=账期!$A$28,G2368=账期!$A$30,G2368=账期!$A$32,G2368=账期!$A$34,G2368=账期!$A$35,G2368=账期!$A$37,G2368=账期!$A$39,G2368=账期!$A$40,G2368=账期!$A$41,G2368=账期!$A$42,G2368=账期!$A$43,G2368=账期!$A$44,G2368=账期!$A$45,G2368=账期!$A$46,G2368=账期!$A$48,G2368=账期!$A$50,G2368=账期!$A$51,G2368=账期!$A$52,G2368=账期!$A$53,G2368=账期!$A$54,G2368=账期!$A$56,G2368=账期!$A$57,G2368=账期!$A$58,G2368=账期!$A$59,G2368=账期!$A$60,G2368=账期!$A$61,G2368=账期!$A$62,G2368=账期!$A$63,G2368=账期!$A$64,G2368=账期!$A$66,G2368=账期!$A$67,G2368=账期!$A$68,G2368=账期!$A$70,G2368=账期!$A$71),30,IF(OR(G2368=账期!$A$74,G2368=账期!$A$77,G2368=账期!$A$76,G2368=账期!$A$79,G2368=账期!$A$80,G2368=账期!$A$81,G2368=账期!$A$83,G2368=账期!$A$85,G2368=账期!$A$87,G2368=账期!$A$89,G2368=账期!$A$91),60,IF(OR(G2368=账期!$A$93,G2368=账期!$A$94,G2368=账期!$A$95,G2368=账期!$A$96,G2368=账期!$A$98,G2368=账期!$A$99,G2368=账期!$A$101,G2368=账期!$A$102),90,0)))</f>
        <v>0</v>
      </c>
      <c r="AF2368" s="396"/>
      <c r="AG2368" s="384"/>
      <c r="AH2368" s="396" t="str">
        <f t="shared" si="362"/>
        <v/>
      </c>
    </row>
    <row r="2369" spans="1:34" ht="18" customHeight="1" x14ac:dyDescent="0.25">
      <c r="A2369" s="301" t="str">
        <f t="shared" si="364"/>
        <v/>
      </c>
      <c r="B2369" s="397"/>
      <c r="C2369" s="398"/>
      <c r="D2369" s="399"/>
      <c r="E2369" s="383" t="str">
        <f t="shared" si="360"/>
        <v>C</v>
      </c>
      <c r="F2369" s="383" t="str">
        <f t="shared" si="361"/>
        <v>C</v>
      </c>
      <c r="G2369" s="400"/>
      <c r="H2369" s="385" t="str">
        <f>IF(G2369="","",VLOOKUP(G2369,下拉数据源!J:K,2,0))</f>
        <v/>
      </c>
      <c r="I2369" s="385"/>
      <c r="J2369" s="385"/>
      <c r="K2369" s="386"/>
      <c r="L2369" s="401"/>
      <c r="M2369" s="384"/>
      <c r="N2369" s="384"/>
      <c r="O2369" s="384"/>
      <c r="P2369" s="386"/>
      <c r="Q2369" s="387"/>
      <c r="R2369" s="286"/>
      <c r="S2369" s="388">
        <f t="shared" si="365"/>
        <v>0</v>
      </c>
      <c r="T2369" s="389"/>
      <c r="U2369" s="389">
        <f t="shared" si="363"/>
        <v>0</v>
      </c>
      <c r="V2369" s="451"/>
      <c r="W2369" s="452"/>
      <c r="X2369" s="386"/>
      <c r="Y2369" s="390"/>
      <c r="Z2369" s="391"/>
      <c r="AA2369" s="392"/>
      <c r="AB2369" s="393"/>
      <c r="AC2369" s="394"/>
      <c r="AD2369" s="395">
        <f t="shared" si="366"/>
        <v>0</v>
      </c>
      <c r="AE2369" s="396">
        <f>IF(OR(G2369=账期!$A$18,G2369=账期!$A$20,G2369=账期!$A$22,G2369=账期!$A$24,G2369=账期!$A$25,G2369=账期!$A$27,G2369=账期!$A$26,G2369=账期!$A$28,G2369=账期!$A$30,G2369=账期!$A$32,G2369=账期!$A$34,G2369=账期!$A$35,G2369=账期!$A$37,G2369=账期!$A$39,G2369=账期!$A$40,G2369=账期!$A$41,G2369=账期!$A$42,G2369=账期!$A$43,G2369=账期!$A$44,G2369=账期!$A$45,G2369=账期!$A$46,G2369=账期!$A$48,G2369=账期!$A$50,G2369=账期!$A$51,G2369=账期!$A$52,G2369=账期!$A$53,G2369=账期!$A$54,G2369=账期!$A$56,G2369=账期!$A$57,G2369=账期!$A$58,G2369=账期!$A$59,G2369=账期!$A$60,G2369=账期!$A$61,G2369=账期!$A$62,G2369=账期!$A$63,G2369=账期!$A$64,G2369=账期!$A$66,G2369=账期!$A$67,G2369=账期!$A$68,G2369=账期!$A$70,G2369=账期!$A$71),30,IF(OR(G2369=账期!$A$74,G2369=账期!$A$77,G2369=账期!$A$76,G2369=账期!$A$79,G2369=账期!$A$80,G2369=账期!$A$81,G2369=账期!$A$83,G2369=账期!$A$85,G2369=账期!$A$87,G2369=账期!$A$89,G2369=账期!$A$91),60,IF(OR(G2369=账期!$A$93,G2369=账期!$A$94,G2369=账期!$A$95,G2369=账期!$A$96,G2369=账期!$A$98,G2369=账期!$A$99,G2369=账期!$A$101,G2369=账期!$A$102),90,0)))</f>
        <v>0</v>
      </c>
      <c r="AF2369" s="396"/>
      <c r="AG2369" s="384"/>
      <c r="AH2369" s="396" t="str">
        <f t="shared" si="362"/>
        <v/>
      </c>
    </row>
    <row r="2370" spans="1:34" ht="18" customHeight="1" x14ac:dyDescent="0.25">
      <c r="A2370" s="301" t="str">
        <f t="shared" si="364"/>
        <v/>
      </c>
      <c r="B2370" s="397"/>
      <c r="C2370" s="398"/>
      <c r="D2370" s="399"/>
      <c r="E2370" s="383" t="str">
        <f t="shared" si="360"/>
        <v>C</v>
      </c>
      <c r="F2370" s="383" t="str">
        <f t="shared" si="361"/>
        <v>C</v>
      </c>
      <c r="G2370" s="400"/>
      <c r="H2370" s="385" t="str">
        <f>IF(G2370="","",VLOOKUP(G2370,下拉数据源!J:K,2,0))</f>
        <v/>
      </c>
      <c r="I2370" s="385"/>
      <c r="J2370" s="385"/>
      <c r="K2370" s="386"/>
      <c r="L2370" s="401"/>
      <c r="M2370" s="384"/>
      <c r="N2370" s="384"/>
      <c r="O2370" s="384"/>
      <c r="P2370" s="386"/>
      <c r="Q2370" s="387"/>
      <c r="R2370" s="286"/>
      <c r="S2370" s="388">
        <f t="shared" si="365"/>
        <v>0</v>
      </c>
      <c r="T2370" s="389"/>
      <c r="U2370" s="389">
        <f t="shared" si="363"/>
        <v>0</v>
      </c>
      <c r="V2370" s="451"/>
      <c r="W2370" s="452"/>
      <c r="X2370" s="386"/>
      <c r="Y2370" s="390"/>
      <c r="Z2370" s="391"/>
      <c r="AA2370" s="392"/>
      <c r="AB2370" s="393"/>
      <c r="AC2370" s="394"/>
      <c r="AD2370" s="395">
        <f t="shared" si="366"/>
        <v>0</v>
      </c>
      <c r="AE2370" s="396">
        <f>IF(OR(G2370=账期!$A$18,G2370=账期!$A$20,G2370=账期!$A$22,G2370=账期!$A$24,G2370=账期!$A$25,G2370=账期!$A$27,G2370=账期!$A$26,G2370=账期!$A$28,G2370=账期!$A$30,G2370=账期!$A$32,G2370=账期!$A$34,G2370=账期!$A$35,G2370=账期!$A$37,G2370=账期!$A$39,G2370=账期!$A$40,G2370=账期!$A$41,G2370=账期!$A$42,G2370=账期!$A$43,G2370=账期!$A$44,G2370=账期!$A$45,G2370=账期!$A$46,G2370=账期!$A$48,G2370=账期!$A$50,G2370=账期!$A$51,G2370=账期!$A$52,G2370=账期!$A$53,G2370=账期!$A$54,G2370=账期!$A$56,G2370=账期!$A$57,G2370=账期!$A$58,G2370=账期!$A$59,G2370=账期!$A$60,G2370=账期!$A$61,G2370=账期!$A$62,G2370=账期!$A$63,G2370=账期!$A$64,G2370=账期!$A$66,G2370=账期!$A$67,G2370=账期!$A$68,G2370=账期!$A$70,G2370=账期!$A$71),30,IF(OR(G2370=账期!$A$74,G2370=账期!$A$77,G2370=账期!$A$76,G2370=账期!$A$79,G2370=账期!$A$80,G2370=账期!$A$81,G2370=账期!$A$83,G2370=账期!$A$85,G2370=账期!$A$87,G2370=账期!$A$89,G2370=账期!$A$91),60,IF(OR(G2370=账期!$A$93,G2370=账期!$A$94,G2370=账期!$A$95,G2370=账期!$A$96,G2370=账期!$A$98,G2370=账期!$A$99,G2370=账期!$A$101,G2370=账期!$A$102),90,0)))</f>
        <v>0</v>
      </c>
      <c r="AF2370" s="396"/>
      <c r="AG2370" s="384"/>
      <c r="AH2370" s="396" t="str">
        <f t="shared" si="362"/>
        <v/>
      </c>
    </row>
    <row r="2371" spans="1:34" ht="18" customHeight="1" x14ac:dyDescent="0.25">
      <c r="A2371" s="301" t="str">
        <f t="shared" si="364"/>
        <v/>
      </c>
      <c r="B2371" s="397"/>
      <c r="C2371" s="398"/>
      <c r="D2371" s="399"/>
      <c r="E2371" s="383" t="str">
        <f t="shared" si="360"/>
        <v>C</v>
      </c>
      <c r="F2371" s="383" t="str">
        <f t="shared" si="361"/>
        <v>C</v>
      </c>
      <c r="G2371" s="400"/>
      <c r="H2371" s="385" t="str">
        <f>IF(G2371="","",VLOOKUP(G2371,下拉数据源!J:K,2,0))</f>
        <v/>
      </c>
      <c r="I2371" s="385"/>
      <c r="J2371" s="385"/>
      <c r="K2371" s="386"/>
      <c r="L2371" s="401"/>
      <c r="M2371" s="384"/>
      <c r="N2371" s="384"/>
      <c r="O2371" s="384"/>
      <c r="P2371" s="386"/>
      <c r="Q2371" s="387"/>
      <c r="R2371" s="286"/>
      <c r="S2371" s="388">
        <f t="shared" si="365"/>
        <v>0</v>
      </c>
      <c r="T2371" s="389"/>
      <c r="U2371" s="389">
        <f t="shared" si="363"/>
        <v>0</v>
      </c>
      <c r="V2371" s="451"/>
      <c r="W2371" s="452"/>
      <c r="X2371" s="386"/>
      <c r="Y2371" s="390"/>
      <c r="Z2371" s="391"/>
      <c r="AA2371" s="392"/>
      <c r="AB2371" s="393"/>
      <c r="AC2371" s="394"/>
      <c r="AD2371" s="395">
        <f t="shared" si="366"/>
        <v>0</v>
      </c>
      <c r="AE2371" s="396">
        <f>IF(OR(G2371=账期!$A$18,G2371=账期!$A$20,G2371=账期!$A$22,G2371=账期!$A$24,G2371=账期!$A$25,G2371=账期!$A$27,G2371=账期!$A$26,G2371=账期!$A$28,G2371=账期!$A$30,G2371=账期!$A$32,G2371=账期!$A$34,G2371=账期!$A$35,G2371=账期!$A$37,G2371=账期!$A$39,G2371=账期!$A$40,G2371=账期!$A$41,G2371=账期!$A$42,G2371=账期!$A$43,G2371=账期!$A$44,G2371=账期!$A$45,G2371=账期!$A$46,G2371=账期!$A$48,G2371=账期!$A$50,G2371=账期!$A$51,G2371=账期!$A$52,G2371=账期!$A$53,G2371=账期!$A$54,G2371=账期!$A$56,G2371=账期!$A$57,G2371=账期!$A$58,G2371=账期!$A$59,G2371=账期!$A$60,G2371=账期!$A$61,G2371=账期!$A$62,G2371=账期!$A$63,G2371=账期!$A$64,G2371=账期!$A$66,G2371=账期!$A$67,G2371=账期!$A$68,G2371=账期!$A$70,G2371=账期!$A$71),30,IF(OR(G2371=账期!$A$74,G2371=账期!$A$77,G2371=账期!$A$76,G2371=账期!$A$79,G2371=账期!$A$80,G2371=账期!$A$81,G2371=账期!$A$83,G2371=账期!$A$85,G2371=账期!$A$87,G2371=账期!$A$89,G2371=账期!$A$91),60,IF(OR(G2371=账期!$A$93,G2371=账期!$A$94,G2371=账期!$A$95,G2371=账期!$A$96,G2371=账期!$A$98,G2371=账期!$A$99,G2371=账期!$A$101,G2371=账期!$A$102),90,0)))</f>
        <v>0</v>
      </c>
      <c r="AF2371" s="396"/>
      <c r="AG2371" s="384"/>
      <c r="AH2371" s="396" t="str">
        <f t="shared" si="362"/>
        <v/>
      </c>
    </row>
    <row r="2372" spans="1:34" ht="18" customHeight="1" x14ac:dyDescent="0.25">
      <c r="A2372" s="301" t="str">
        <f t="shared" si="364"/>
        <v/>
      </c>
      <c r="B2372" s="397"/>
      <c r="C2372" s="398"/>
      <c r="D2372" s="399"/>
      <c r="E2372" s="383" t="str">
        <f t="shared" si="360"/>
        <v>C</v>
      </c>
      <c r="F2372" s="383" t="str">
        <f t="shared" si="361"/>
        <v>C</v>
      </c>
      <c r="G2372" s="400"/>
      <c r="H2372" s="385" t="str">
        <f>IF(G2372="","",VLOOKUP(G2372,下拉数据源!J:K,2,0))</f>
        <v/>
      </c>
      <c r="I2372" s="385"/>
      <c r="J2372" s="385"/>
      <c r="K2372" s="386"/>
      <c r="L2372" s="401"/>
      <c r="M2372" s="384"/>
      <c r="N2372" s="384"/>
      <c r="O2372" s="384"/>
      <c r="P2372" s="386"/>
      <c r="Q2372" s="387"/>
      <c r="R2372" s="286"/>
      <c r="S2372" s="388">
        <f t="shared" si="365"/>
        <v>0</v>
      </c>
      <c r="T2372" s="389"/>
      <c r="U2372" s="389">
        <f t="shared" si="363"/>
        <v>0</v>
      </c>
      <c r="V2372" s="451"/>
      <c r="W2372" s="452"/>
      <c r="X2372" s="386"/>
      <c r="Y2372" s="390"/>
      <c r="Z2372" s="391"/>
      <c r="AA2372" s="392"/>
      <c r="AB2372" s="393"/>
      <c r="AC2372" s="394"/>
      <c r="AD2372" s="395">
        <f t="shared" si="366"/>
        <v>0</v>
      </c>
      <c r="AE2372" s="396">
        <f>IF(OR(G2372=账期!$A$18,G2372=账期!$A$20,G2372=账期!$A$22,G2372=账期!$A$24,G2372=账期!$A$25,G2372=账期!$A$27,G2372=账期!$A$26,G2372=账期!$A$28,G2372=账期!$A$30,G2372=账期!$A$32,G2372=账期!$A$34,G2372=账期!$A$35,G2372=账期!$A$37,G2372=账期!$A$39,G2372=账期!$A$40,G2372=账期!$A$41,G2372=账期!$A$42,G2372=账期!$A$43,G2372=账期!$A$44,G2372=账期!$A$45,G2372=账期!$A$46,G2372=账期!$A$48,G2372=账期!$A$50,G2372=账期!$A$51,G2372=账期!$A$52,G2372=账期!$A$53,G2372=账期!$A$54,G2372=账期!$A$56,G2372=账期!$A$57,G2372=账期!$A$58,G2372=账期!$A$59,G2372=账期!$A$60,G2372=账期!$A$61,G2372=账期!$A$62,G2372=账期!$A$63,G2372=账期!$A$64,G2372=账期!$A$66,G2372=账期!$A$67,G2372=账期!$A$68,G2372=账期!$A$70,G2372=账期!$A$71),30,IF(OR(G2372=账期!$A$74,G2372=账期!$A$77,G2372=账期!$A$76,G2372=账期!$A$79,G2372=账期!$A$80,G2372=账期!$A$81,G2372=账期!$A$83,G2372=账期!$A$85,G2372=账期!$A$87,G2372=账期!$A$89,G2372=账期!$A$91),60,IF(OR(G2372=账期!$A$93,G2372=账期!$A$94,G2372=账期!$A$95,G2372=账期!$A$96,G2372=账期!$A$98,G2372=账期!$A$99,G2372=账期!$A$101,G2372=账期!$A$102),90,0)))</f>
        <v>0</v>
      </c>
      <c r="AF2372" s="396"/>
      <c r="AG2372" s="384"/>
      <c r="AH2372" s="396" t="str">
        <f t="shared" si="362"/>
        <v/>
      </c>
    </row>
    <row r="2373" spans="1:34" ht="18" customHeight="1" x14ac:dyDescent="0.25">
      <c r="A2373" s="301" t="str">
        <f t="shared" si="364"/>
        <v/>
      </c>
      <c r="B2373" s="397"/>
      <c r="C2373" s="398"/>
      <c r="D2373" s="399"/>
      <c r="E2373" s="383" t="str">
        <f t="shared" si="360"/>
        <v>C</v>
      </c>
      <c r="F2373" s="383" t="str">
        <f t="shared" si="361"/>
        <v>C</v>
      </c>
      <c r="G2373" s="400"/>
      <c r="H2373" s="385" t="str">
        <f>IF(G2373="","",VLOOKUP(G2373,下拉数据源!J:K,2,0))</f>
        <v/>
      </c>
      <c r="I2373" s="385"/>
      <c r="J2373" s="385"/>
      <c r="K2373" s="386"/>
      <c r="L2373" s="401"/>
      <c r="M2373" s="384"/>
      <c r="N2373" s="384"/>
      <c r="O2373" s="384"/>
      <c r="P2373" s="386"/>
      <c r="Q2373" s="387"/>
      <c r="R2373" s="286"/>
      <c r="S2373" s="388">
        <f t="shared" si="365"/>
        <v>0</v>
      </c>
      <c r="T2373" s="389"/>
      <c r="U2373" s="389">
        <f t="shared" si="363"/>
        <v>0</v>
      </c>
      <c r="V2373" s="451"/>
      <c r="W2373" s="452"/>
      <c r="X2373" s="386"/>
      <c r="Y2373" s="390"/>
      <c r="Z2373" s="391"/>
      <c r="AA2373" s="392"/>
      <c r="AB2373" s="393"/>
      <c r="AC2373" s="394"/>
      <c r="AD2373" s="395">
        <f t="shared" si="366"/>
        <v>0</v>
      </c>
      <c r="AE2373" s="396">
        <f>IF(OR(G2373=账期!$A$18,G2373=账期!$A$20,G2373=账期!$A$22,G2373=账期!$A$24,G2373=账期!$A$25,G2373=账期!$A$27,G2373=账期!$A$26,G2373=账期!$A$28,G2373=账期!$A$30,G2373=账期!$A$32,G2373=账期!$A$34,G2373=账期!$A$35,G2373=账期!$A$37,G2373=账期!$A$39,G2373=账期!$A$40,G2373=账期!$A$41,G2373=账期!$A$42,G2373=账期!$A$43,G2373=账期!$A$44,G2373=账期!$A$45,G2373=账期!$A$46,G2373=账期!$A$48,G2373=账期!$A$50,G2373=账期!$A$51,G2373=账期!$A$52,G2373=账期!$A$53,G2373=账期!$A$54,G2373=账期!$A$56,G2373=账期!$A$57,G2373=账期!$A$58,G2373=账期!$A$59,G2373=账期!$A$60,G2373=账期!$A$61,G2373=账期!$A$62,G2373=账期!$A$63,G2373=账期!$A$64,G2373=账期!$A$66,G2373=账期!$A$67,G2373=账期!$A$68,G2373=账期!$A$70,G2373=账期!$A$71),30,IF(OR(G2373=账期!$A$74,G2373=账期!$A$77,G2373=账期!$A$76,G2373=账期!$A$79,G2373=账期!$A$80,G2373=账期!$A$81,G2373=账期!$A$83,G2373=账期!$A$85,G2373=账期!$A$87,G2373=账期!$A$89,G2373=账期!$A$91),60,IF(OR(G2373=账期!$A$93,G2373=账期!$A$94,G2373=账期!$A$95,G2373=账期!$A$96,G2373=账期!$A$98,G2373=账期!$A$99,G2373=账期!$A$101,G2373=账期!$A$102),90,0)))</f>
        <v>0</v>
      </c>
      <c r="AF2373" s="396"/>
      <c r="AG2373" s="384"/>
      <c r="AH2373" s="396" t="str">
        <f t="shared" si="362"/>
        <v/>
      </c>
    </row>
    <row r="2374" spans="1:34" ht="18" customHeight="1" x14ac:dyDescent="0.25">
      <c r="A2374" s="301" t="str">
        <f t="shared" si="364"/>
        <v/>
      </c>
      <c r="B2374" s="397"/>
      <c r="C2374" s="398"/>
      <c r="D2374" s="399"/>
      <c r="E2374" s="383" t="str">
        <f t="shared" si="360"/>
        <v>C</v>
      </c>
      <c r="F2374" s="383" t="str">
        <f t="shared" si="361"/>
        <v>C</v>
      </c>
      <c r="G2374" s="400"/>
      <c r="H2374" s="385" t="str">
        <f>IF(G2374="","",VLOOKUP(G2374,下拉数据源!J:K,2,0))</f>
        <v/>
      </c>
      <c r="I2374" s="385"/>
      <c r="J2374" s="385"/>
      <c r="K2374" s="386"/>
      <c r="L2374" s="401"/>
      <c r="M2374" s="384"/>
      <c r="N2374" s="384"/>
      <c r="O2374" s="384"/>
      <c r="P2374" s="386"/>
      <c r="Q2374" s="387"/>
      <c r="R2374" s="286"/>
      <c r="S2374" s="388">
        <f t="shared" si="365"/>
        <v>0</v>
      </c>
      <c r="T2374" s="389"/>
      <c r="U2374" s="389">
        <f t="shared" si="363"/>
        <v>0</v>
      </c>
      <c r="V2374" s="451"/>
      <c r="W2374" s="452"/>
      <c r="X2374" s="386"/>
      <c r="Y2374" s="390"/>
      <c r="Z2374" s="391"/>
      <c r="AA2374" s="392"/>
      <c r="AB2374" s="393"/>
      <c r="AC2374" s="394"/>
      <c r="AD2374" s="395">
        <f t="shared" si="366"/>
        <v>0</v>
      </c>
      <c r="AE2374" s="396">
        <f>IF(OR(G2374=账期!$A$18,G2374=账期!$A$20,G2374=账期!$A$22,G2374=账期!$A$24,G2374=账期!$A$25,G2374=账期!$A$27,G2374=账期!$A$26,G2374=账期!$A$28,G2374=账期!$A$30,G2374=账期!$A$32,G2374=账期!$A$34,G2374=账期!$A$35,G2374=账期!$A$37,G2374=账期!$A$39,G2374=账期!$A$40,G2374=账期!$A$41,G2374=账期!$A$42,G2374=账期!$A$43,G2374=账期!$A$44,G2374=账期!$A$45,G2374=账期!$A$46,G2374=账期!$A$48,G2374=账期!$A$50,G2374=账期!$A$51,G2374=账期!$A$52,G2374=账期!$A$53,G2374=账期!$A$54,G2374=账期!$A$56,G2374=账期!$A$57,G2374=账期!$A$58,G2374=账期!$A$59,G2374=账期!$A$60,G2374=账期!$A$61,G2374=账期!$A$62,G2374=账期!$A$63,G2374=账期!$A$64,G2374=账期!$A$66,G2374=账期!$A$67,G2374=账期!$A$68,G2374=账期!$A$70,G2374=账期!$A$71),30,IF(OR(G2374=账期!$A$74,G2374=账期!$A$77,G2374=账期!$A$76,G2374=账期!$A$79,G2374=账期!$A$80,G2374=账期!$A$81,G2374=账期!$A$83,G2374=账期!$A$85,G2374=账期!$A$87,G2374=账期!$A$89,G2374=账期!$A$91),60,IF(OR(G2374=账期!$A$93,G2374=账期!$A$94,G2374=账期!$A$95,G2374=账期!$A$96,G2374=账期!$A$98,G2374=账期!$A$99,G2374=账期!$A$101,G2374=账期!$A$102),90,0)))</f>
        <v>0</v>
      </c>
      <c r="AF2374" s="396"/>
      <c r="AG2374" s="384"/>
      <c r="AH2374" s="396" t="str">
        <f t="shared" si="362"/>
        <v/>
      </c>
    </row>
    <row r="2375" spans="1:34" ht="18" customHeight="1" x14ac:dyDescent="0.25">
      <c r="A2375" s="301" t="str">
        <f t="shared" si="364"/>
        <v/>
      </c>
      <c r="B2375" s="397"/>
      <c r="C2375" s="398"/>
      <c r="D2375" s="399"/>
      <c r="E2375" s="383" t="str">
        <f t="shared" si="360"/>
        <v>C</v>
      </c>
      <c r="F2375" s="383" t="str">
        <f t="shared" si="361"/>
        <v>C</v>
      </c>
      <c r="G2375" s="400"/>
      <c r="H2375" s="385" t="str">
        <f>IF(G2375="","",VLOOKUP(G2375,下拉数据源!J:K,2,0))</f>
        <v/>
      </c>
      <c r="I2375" s="385"/>
      <c r="J2375" s="385"/>
      <c r="K2375" s="386"/>
      <c r="L2375" s="401"/>
      <c r="M2375" s="384"/>
      <c r="N2375" s="384"/>
      <c r="O2375" s="384"/>
      <c r="P2375" s="386"/>
      <c r="Q2375" s="387"/>
      <c r="R2375" s="286"/>
      <c r="S2375" s="388">
        <f t="shared" si="365"/>
        <v>0</v>
      </c>
      <c r="T2375" s="389"/>
      <c r="U2375" s="389">
        <f t="shared" si="363"/>
        <v>0</v>
      </c>
      <c r="V2375" s="451"/>
      <c r="W2375" s="452"/>
      <c r="X2375" s="386"/>
      <c r="Y2375" s="390"/>
      <c r="Z2375" s="391"/>
      <c r="AA2375" s="392"/>
      <c r="AB2375" s="393"/>
      <c r="AC2375" s="394"/>
      <c r="AD2375" s="395">
        <f t="shared" si="366"/>
        <v>0</v>
      </c>
      <c r="AE2375" s="396">
        <f>IF(OR(G2375=账期!$A$18,G2375=账期!$A$20,G2375=账期!$A$22,G2375=账期!$A$24,G2375=账期!$A$25,G2375=账期!$A$27,G2375=账期!$A$26,G2375=账期!$A$28,G2375=账期!$A$30,G2375=账期!$A$32,G2375=账期!$A$34,G2375=账期!$A$35,G2375=账期!$A$37,G2375=账期!$A$39,G2375=账期!$A$40,G2375=账期!$A$41,G2375=账期!$A$42,G2375=账期!$A$43,G2375=账期!$A$44,G2375=账期!$A$45,G2375=账期!$A$46,G2375=账期!$A$48,G2375=账期!$A$50,G2375=账期!$A$51,G2375=账期!$A$52,G2375=账期!$A$53,G2375=账期!$A$54,G2375=账期!$A$56,G2375=账期!$A$57,G2375=账期!$A$58,G2375=账期!$A$59,G2375=账期!$A$60,G2375=账期!$A$61,G2375=账期!$A$62,G2375=账期!$A$63,G2375=账期!$A$64,G2375=账期!$A$66,G2375=账期!$A$67,G2375=账期!$A$68,G2375=账期!$A$70,G2375=账期!$A$71),30,IF(OR(G2375=账期!$A$74,G2375=账期!$A$77,G2375=账期!$A$76,G2375=账期!$A$79,G2375=账期!$A$80,G2375=账期!$A$81,G2375=账期!$A$83,G2375=账期!$A$85,G2375=账期!$A$87,G2375=账期!$A$89,G2375=账期!$A$91),60,IF(OR(G2375=账期!$A$93,G2375=账期!$A$94,G2375=账期!$A$95,G2375=账期!$A$96,G2375=账期!$A$98,G2375=账期!$A$99,G2375=账期!$A$101,G2375=账期!$A$102),90,0)))</f>
        <v>0</v>
      </c>
      <c r="AF2375" s="396"/>
      <c r="AG2375" s="384"/>
      <c r="AH2375" s="396" t="str">
        <f t="shared" si="362"/>
        <v/>
      </c>
    </row>
    <row r="2376" spans="1:34" ht="18" customHeight="1" x14ac:dyDescent="0.25">
      <c r="A2376" s="301" t="str">
        <f t="shared" si="364"/>
        <v/>
      </c>
      <c r="B2376" s="397"/>
      <c r="C2376" s="398"/>
      <c r="D2376" s="399"/>
      <c r="E2376" s="383" t="str">
        <f t="shared" si="360"/>
        <v>C</v>
      </c>
      <c r="F2376" s="383" t="str">
        <f t="shared" si="361"/>
        <v>C</v>
      </c>
      <c r="G2376" s="400"/>
      <c r="H2376" s="385" t="str">
        <f>IF(G2376="","",VLOOKUP(G2376,下拉数据源!J:K,2,0))</f>
        <v/>
      </c>
      <c r="I2376" s="385"/>
      <c r="J2376" s="385"/>
      <c r="K2376" s="386"/>
      <c r="L2376" s="401"/>
      <c r="M2376" s="384"/>
      <c r="N2376" s="384"/>
      <c r="O2376" s="384"/>
      <c r="P2376" s="386"/>
      <c r="Q2376" s="387"/>
      <c r="R2376" s="286"/>
      <c r="S2376" s="388">
        <f t="shared" si="365"/>
        <v>0</v>
      </c>
      <c r="T2376" s="389"/>
      <c r="U2376" s="389">
        <f t="shared" si="363"/>
        <v>0</v>
      </c>
      <c r="V2376" s="451"/>
      <c r="W2376" s="452"/>
      <c r="X2376" s="386"/>
      <c r="Y2376" s="390"/>
      <c r="Z2376" s="391"/>
      <c r="AA2376" s="392"/>
      <c r="AB2376" s="393"/>
      <c r="AC2376" s="394"/>
      <c r="AD2376" s="395">
        <f t="shared" si="366"/>
        <v>0</v>
      </c>
      <c r="AE2376" s="396">
        <f>IF(OR(G2376=账期!$A$18,G2376=账期!$A$20,G2376=账期!$A$22,G2376=账期!$A$24,G2376=账期!$A$25,G2376=账期!$A$27,G2376=账期!$A$26,G2376=账期!$A$28,G2376=账期!$A$30,G2376=账期!$A$32,G2376=账期!$A$34,G2376=账期!$A$35,G2376=账期!$A$37,G2376=账期!$A$39,G2376=账期!$A$40,G2376=账期!$A$41,G2376=账期!$A$42,G2376=账期!$A$43,G2376=账期!$A$44,G2376=账期!$A$45,G2376=账期!$A$46,G2376=账期!$A$48,G2376=账期!$A$50,G2376=账期!$A$51,G2376=账期!$A$52,G2376=账期!$A$53,G2376=账期!$A$54,G2376=账期!$A$56,G2376=账期!$A$57,G2376=账期!$A$58,G2376=账期!$A$59,G2376=账期!$A$60,G2376=账期!$A$61,G2376=账期!$A$62,G2376=账期!$A$63,G2376=账期!$A$64,G2376=账期!$A$66,G2376=账期!$A$67,G2376=账期!$A$68,G2376=账期!$A$70,G2376=账期!$A$71),30,IF(OR(G2376=账期!$A$74,G2376=账期!$A$77,G2376=账期!$A$76,G2376=账期!$A$79,G2376=账期!$A$80,G2376=账期!$A$81,G2376=账期!$A$83,G2376=账期!$A$85,G2376=账期!$A$87,G2376=账期!$A$89,G2376=账期!$A$91),60,IF(OR(G2376=账期!$A$93,G2376=账期!$A$94,G2376=账期!$A$95,G2376=账期!$A$96,G2376=账期!$A$98,G2376=账期!$A$99,G2376=账期!$A$101,G2376=账期!$A$102),90,0)))</f>
        <v>0</v>
      </c>
      <c r="AF2376" s="396"/>
      <c r="AG2376" s="384"/>
      <c r="AH2376" s="396" t="str">
        <f t="shared" si="362"/>
        <v/>
      </c>
    </row>
    <row r="2377" spans="1:34" ht="18" customHeight="1" x14ac:dyDescent="0.25">
      <c r="A2377" s="301" t="str">
        <f t="shared" si="364"/>
        <v/>
      </c>
      <c r="B2377" s="397"/>
      <c r="C2377" s="398"/>
      <c r="D2377" s="399"/>
      <c r="E2377" s="383" t="str">
        <f t="shared" si="360"/>
        <v>C</v>
      </c>
      <c r="F2377" s="383" t="str">
        <f t="shared" si="361"/>
        <v>C</v>
      </c>
      <c r="G2377" s="400"/>
      <c r="H2377" s="385" t="str">
        <f>IF(G2377="","",VLOOKUP(G2377,下拉数据源!J:K,2,0))</f>
        <v/>
      </c>
      <c r="I2377" s="385"/>
      <c r="J2377" s="385"/>
      <c r="K2377" s="386"/>
      <c r="L2377" s="401"/>
      <c r="M2377" s="384"/>
      <c r="N2377" s="384"/>
      <c r="O2377" s="384"/>
      <c r="P2377" s="386"/>
      <c r="Q2377" s="387"/>
      <c r="R2377" s="286"/>
      <c r="S2377" s="388">
        <f t="shared" si="365"/>
        <v>0</v>
      </c>
      <c r="T2377" s="389"/>
      <c r="U2377" s="389">
        <f t="shared" si="363"/>
        <v>0</v>
      </c>
      <c r="V2377" s="451"/>
      <c r="W2377" s="452"/>
      <c r="X2377" s="386"/>
      <c r="Y2377" s="390"/>
      <c r="Z2377" s="391"/>
      <c r="AA2377" s="392"/>
      <c r="AB2377" s="393"/>
      <c r="AC2377" s="394"/>
      <c r="AD2377" s="395">
        <f t="shared" si="366"/>
        <v>0</v>
      </c>
      <c r="AE2377" s="396">
        <f>IF(OR(G2377=账期!$A$18,G2377=账期!$A$20,G2377=账期!$A$22,G2377=账期!$A$24,G2377=账期!$A$25,G2377=账期!$A$27,G2377=账期!$A$26,G2377=账期!$A$28,G2377=账期!$A$30,G2377=账期!$A$32,G2377=账期!$A$34,G2377=账期!$A$35,G2377=账期!$A$37,G2377=账期!$A$39,G2377=账期!$A$40,G2377=账期!$A$41,G2377=账期!$A$42,G2377=账期!$A$43,G2377=账期!$A$44,G2377=账期!$A$45,G2377=账期!$A$46,G2377=账期!$A$48,G2377=账期!$A$50,G2377=账期!$A$51,G2377=账期!$A$52,G2377=账期!$A$53,G2377=账期!$A$54,G2377=账期!$A$56,G2377=账期!$A$57,G2377=账期!$A$58,G2377=账期!$A$59,G2377=账期!$A$60,G2377=账期!$A$61,G2377=账期!$A$62,G2377=账期!$A$63,G2377=账期!$A$64,G2377=账期!$A$66,G2377=账期!$A$67,G2377=账期!$A$68,G2377=账期!$A$70,G2377=账期!$A$71),30,IF(OR(G2377=账期!$A$74,G2377=账期!$A$77,G2377=账期!$A$76,G2377=账期!$A$79,G2377=账期!$A$80,G2377=账期!$A$81,G2377=账期!$A$83,G2377=账期!$A$85,G2377=账期!$A$87,G2377=账期!$A$89,G2377=账期!$A$91),60,IF(OR(G2377=账期!$A$93,G2377=账期!$A$94,G2377=账期!$A$95,G2377=账期!$A$96,G2377=账期!$A$98,G2377=账期!$A$99,G2377=账期!$A$101,G2377=账期!$A$102),90,0)))</f>
        <v>0</v>
      </c>
      <c r="AF2377" s="396"/>
      <c r="AG2377" s="384"/>
      <c r="AH2377" s="396" t="str">
        <f t="shared" si="362"/>
        <v/>
      </c>
    </row>
    <row r="2378" spans="1:34" ht="18" customHeight="1" x14ac:dyDescent="0.25">
      <c r="A2378" s="301" t="str">
        <f t="shared" si="364"/>
        <v/>
      </c>
      <c r="B2378" s="397"/>
      <c r="C2378" s="398"/>
      <c r="D2378" s="399"/>
      <c r="E2378" s="383" t="str">
        <f t="shared" si="360"/>
        <v>C</v>
      </c>
      <c r="F2378" s="383" t="str">
        <f t="shared" si="361"/>
        <v>C</v>
      </c>
      <c r="G2378" s="400"/>
      <c r="H2378" s="385" t="str">
        <f>IF(G2378="","",VLOOKUP(G2378,下拉数据源!J:K,2,0))</f>
        <v/>
      </c>
      <c r="I2378" s="385"/>
      <c r="J2378" s="385"/>
      <c r="K2378" s="386"/>
      <c r="L2378" s="401"/>
      <c r="M2378" s="384"/>
      <c r="N2378" s="384"/>
      <c r="O2378" s="384"/>
      <c r="P2378" s="386"/>
      <c r="Q2378" s="387"/>
      <c r="R2378" s="286"/>
      <c r="S2378" s="388">
        <f t="shared" si="365"/>
        <v>0</v>
      </c>
      <c r="T2378" s="389"/>
      <c r="U2378" s="389">
        <f t="shared" si="363"/>
        <v>0</v>
      </c>
      <c r="V2378" s="451"/>
      <c r="W2378" s="452"/>
      <c r="X2378" s="386"/>
      <c r="Y2378" s="390"/>
      <c r="Z2378" s="391"/>
      <c r="AA2378" s="392"/>
      <c r="AB2378" s="393"/>
      <c r="AC2378" s="394"/>
      <c r="AD2378" s="395">
        <f t="shared" si="366"/>
        <v>0</v>
      </c>
      <c r="AE2378" s="396">
        <f>IF(OR(G2378=账期!$A$18,G2378=账期!$A$20,G2378=账期!$A$22,G2378=账期!$A$24,G2378=账期!$A$25,G2378=账期!$A$27,G2378=账期!$A$26,G2378=账期!$A$28,G2378=账期!$A$30,G2378=账期!$A$32,G2378=账期!$A$34,G2378=账期!$A$35,G2378=账期!$A$37,G2378=账期!$A$39,G2378=账期!$A$40,G2378=账期!$A$41,G2378=账期!$A$42,G2378=账期!$A$43,G2378=账期!$A$44,G2378=账期!$A$45,G2378=账期!$A$46,G2378=账期!$A$48,G2378=账期!$A$50,G2378=账期!$A$51,G2378=账期!$A$52,G2378=账期!$A$53,G2378=账期!$A$54,G2378=账期!$A$56,G2378=账期!$A$57,G2378=账期!$A$58,G2378=账期!$A$59,G2378=账期!$A$60,G2378=账期!$A$61,G2378=账期!$A$62,G2378=账期!$A$63,G2378=账期!$A$64,G2378=账期!$A$66,G2378=账期!$A$67,G2378=账期!$A$68,G2378=账期!$A$70,G2378=账期!$A$71),30,IF(OR(G2378=账期!$A$74,G2378=账期!$A$77,G2378=账期!$A$76,G2378=账期!$A$79,G2378=账期!$A$80,G2378=账期!$A$81,G2378=账期!$A$83,G2378=账期!$A$85,G2378=账期!$A$87,G2378=账期!$A$89,G2378=账期!$A$91),60,IF(OR(G2378=账期!$A$93,G2378=账期!$A$94,G2378=账期!$A$95,G2378=账期!$A$96,G2378=账期!$A$98,G2378=账期!$A$99,G2378=账期!$A$101,G2378=账期!$A$102),90,0)))</f>
        <v>0</v>
      </c>
      <c r="AF2378" s="396"/>
      <c r="AG2378" s="384"/>
      <c r="AH2378" s="396" t="str">
        <f t="shared" si="362"/>
        <v/>
      </c>
    </row>
    <row r="2379" spans="1:34" ht="18" customHeight="1" x14ac:dyDescent="0.25">
      <c r="A2379" s="301" t="str">
        <f t="shared" si="364"/>
        <v/>
      </c>
      <c r="B2379" s="397"/>
      <c r="C2379" s="398"/>
      <c r="D2379" s="399"/>
      <c r="E2379" s="383" t="str">
        <f t="shared" si="360"/>
        <v>C</v>
      </c>
      <c r="F2379" s="383" t="str">
        <f t="shared" si="361"/>
        <v>C</v>
      </c>
      <c r="G2379" s="400"/>
      <c r="H2379" s="385" t="str">
        <f>IF(G2379="","",VLOOKUP(G2379,下拉数据源!J:K,2,0))</f>
        <v/>
      </c>
      <c r="I2379" s="385"/>
      <c r="J2379" s="385"/>
      <c r="K2379" s="386"/>
      <c r="L2379" s="401"/>
      <c r="M2379" s="384"/>
      <c r="N2379" s="384"/>
      <c r="O2379" s="384"/>
      <c r="P2379" s="386"/>
      <c r="Q2379" s="387"/>
      <c r="R2379" s="286"/>
      <c r="S2379" s="388">
        <f t="shared" si="365"/>
        <v>0</v>
      </c>
      <c r="T2379" s="389"/>
      <c r="U2379" s="389">
        <f t="shared" si="363"/>
        <v>0</v>
      </c>
      <c r="V2379" s="451"/>
      <c r="W2379" s="452"/>
      <c r="X2379" s="386"/>
      <c r="Y2379" s="390"/>
      <c r="Z2379" s="391"/>
      <c r="AA2379" s="392"/>
      <c r="AB2379" s="393"/>
      <c r="AC2379" s="394"/>
      <c r="AD2379" s="395">
        <f t="shared" si="366"/>
        <v>0</v>
      </c>
      <c r="AE2379" s="396">
        <f>IF(OR(G2379=账期!$A$18,G2379=账期!$A$20,G2379=账期!$A$22,G2379=账期!$A$24,G2379=账期!$A$25,G2379=账期!$A$27,G2379=账期!$A$26,G2379=账期!$A$28,G2379=账期!$A$30,G2379=账期!$A$32,G2379=账期!$A$34,G2379=账期!$A$35,G2379=账期!$A$37,G2379=账期!$A$39,G2379=账期!$A$40,G2379=账期!$A$41,G2379=账期!$A$42,G2379=账期!$A$43,G2379=账期!$A$44,G2379=账期!$A$45,G2379=账期!$A$46,G2379=账期!$A$48,G2379=账期!$A$50,G2379=账期!$A$51,G2379=账期!$A$52,G2379=账期!$A$53,G2379=账期!$A$54,G2379=账期!$A$56,G2379=账期!$A$57,G2379=账期!$A$58,G2379=账期!$A$59,G2379=账期!$A$60,G2379=账期!$A$61,G2379=账期!$A$62,G2379=账期!$A$63,G2379=账期!$A$64,G2379=账期!$A$66,G2379=账期!$A$67,G2379=账期!$A$68,G2379=账期!$A$70,G2379=账期!$A$71),30,IF(OR(G2379=账期!$A$74,G2379=账期!$A$77,G2379=账期!$A$76,G2379=账期!$A$79,G2379=账期!$A$80,G2379=账期!$A$81,G2379=账期!$A$83,G2379=账期!$A$85,G2379=账期!$A$87,G2379=账期!$A$89,G2379=账期!$A$91),60,IF(OR(G2379=账期!$A$93,G2379=账期!$A$94,G2379=账期!$A$95,G2379=账期!$A$96,G2379=账期!$A$98,G2379=账期!$A$99,G2379=账期!$A$101,G2379=账期!$A$102),90,0)))</f>
        <v>0</v>
      </c>
      <c r="AF2379" s="396"/>
      <c r="AG2379" s="384"/>
      <c r="AH2379" s="396" t="str">
        <f t="shared" si="362"/>
        <v/>
      </c>
    </row>
    <row r="2380" spans="1:34" ht="18" customHeight="1" x14ac:dyDescent="0.25">
      <c r="A2380" s="301" t="str">
        <f t="shared" si="364"/>
        <v/>
      </c>
      <c r="B2380" s="397"/>
      <c r="C2380" s="398"/>
      <c r="D2380" s="399"/>
      <c r="E2380" s="383" t="str">
        <f t="shared" si="360"/>
        <v>C</v>
      </c>
      <c r="F2380" s="383" t="str">
        <f t="shared" si="361"/>
        <v>C</v>
      </c>
      <c r="G2380" s="400"/>
      <c r="H2380" s="385" t="str">
        <f>IF(G2380="","",VLOOKUP(G2380,下拉数据源!J:K,2,0))</f>
        <v/>
      </c>
      <c r="I2380" s="385"/>
      <c r="J2380" s="385"/>
      <c r="K2380" s="386"/>
      <c r="L2380" s="401"/>
      <c r="M2380" s="384"/>
      <c r="N2380" s="384"/>
      <c r="O2380" s="384"/>
      <c r="P2380" s="386"/>
      <c r="Q2380" s="387"/>
      <c r="R2380" s="286"/>
      <c r="S2380" s="388">
        <f t="shared" si="365"/>
        <v>0</v>
      </c>
      <c r="T2380" s="389"/>
      <c r="U2380" s="389">
        <f t="shared" si="363"/>
        <v>0</v>
      </c>
      <c r="V2380" s="451"/>
      <c r="W2380" s="452"/>
      <c r="X2380" s="386"/>
      <c r="Y2380" s="390"/>
      <c r="Z2380" s="391"/>
      <c r="AA2380" s="392"/>
      <c r="AB2380" s="393"/>
      <c r="AC2380" s="394"/>
      <c r="AD2380" s="395">
        <f t="shared" si="366"/>
        <v>0</v>
      </c>
      <c r="AE2380" s="396">
        <f>IF(OR(G2380=账期!$A$18,G2380=账期!$A$20,G2380=账期!$A$22,G2380=账期!$A$24,G2380=账期!$A$25,G2380=账期!$A$27,G2380=账期!$A$26,G2380=账期!$A$28,G2380=账期!$A$30,G2380=账期!$A$32,G2380=账期!$A$34,G2380=账期!$A$35,G2380=账期!$A$37,G2380=账期!$A$39,G2380=账期!$A$40,G2380=账期!$A$41,G2380=账期!$A$42,G2380=账期!$A$43,G2380=账期!$A$44,G2380=账期!$A$45,G2380=账期!$A$46,G2380=账期!$A$48,G2380=账期!$A$50,G2380=账期!$A$51,G2380=账期!$A$52,G2380=账期!$A$53,G2380=账期!$A$54,G2380=账期!$A$56,G2380=账期!$A$57,G2380=账期!$A$58,G2380=账期!$A$59,G2380=账期!$A$60,G2380=账期!$A$61,G2380=账期!$A$62,G2380=账期!$A$63,G2380=账期!$A$64,G2380=账期!$A$66,G2380=账期!$A$67,G2380=账期!$A$68,G2380=账期!$A$70,G2380=账期!$A$71),30,IF(OR(G2380=账期!$A$74,G2380=账期!$A$77,G2380=账期!$A$76,G2380=账期!$A$79,G2380=账期!$A$80,G2380=账期!$A$81,G2380=账期!$A$83,G2380=账期!$A$85,G2380=账期!$A$87,G2380=账期!$A$89,G2380=账期!$A$91),60,IF(OR(G2380=账期!$A$93,G2380=账期!$A$94,G2380=账期!$A$95,G2380=账期!$A$96,G2380=账期!$A$98,G2380=账期!$A$99,G2380=账期!$A$101,G2380=账期!$A$102),90,0)))</f>
        <v>0</v>
      </c>
      <c r="AF2380" s="396"/>
      <c r="AG2380" s="384"/>
      <c r="AH2380" s="396" t="str">
        <f t="shared" si="362"/>
        <v/>
      </c>
    </row>
    <row r="2381" spans="1:34" ht="18" customHeight="1" x14ac:dyDescent="0.25">
      <c r="A2381" s="301" t="str">
        <f t="shared" si="364"/>
        <v/>
      </c>
      <c r="B2381" s="397"/>
      <c r="C2381" s="398"/>
      <c r="D2381" s="399"/>
      <c r="E2381" s="383" t="str">
        <f t="shared" si="360"/>
        <v>C</v>
      </c>
      <c r="F2381" s="383" t="str">
        <f t="shared" si="361"/>
        <v>C</v>
      </c>
      <c r="G2381" s="400"/>
      <c r="H2381" s="385" t="str">
        <f>IF(G2381="","",VLOOKUP(G2381,下拉数据源!J:K,2,0))</f>
        <v/>
      </c>
      <c r="I2381" s="385"/>
      <c r="J2381" s="385"/>
      <c r="K2381" s="386"/>
      <c r="L2381" s="401"/>
      <c r="M2381" s="384"/>
      <c r="N2381" s="384"/>
      <c r="O2381" s="384"/>
      <c r="P2381" s="386"/>
      <c r="Q2381" s="387"/>
      <c r="R2381" s="286"/>
      <c r="S2381" s="388">
        <f t="shared" si="365"/>
        <v>0</v>
      </c>
      <c r="T2381" s="389"/>
      <c r="U2381" s="389">
        <f t="shared" si="363"/>
        <v>0</v>
      </c>
      <c r="V2381" s="451"/>
      <c r="W2381" s="452"/>
      <c r="X2381" s="386"/>
      <c r="Y2381" s="390"/>
      <c r="Z2381" s="391"/>
      <c r="AA2381" s="392"/>
      <c r="AB2381" s="393"/>
      <c r="AC2381" s="394"/>
      <c r="AD2381" s="395">
        <f t="shared" si="366"/>
        <v>0</v>
      </c>
      <c r="AE2381" s="396">
        <f>IF(OR(G2381=账期!$A$18,G2381=账期!$A$20,G2381=账期!$A$22,G2381=账期!$A$24,G2381=账期!$A$25,G2381=账期!$A$27,G2381=账期!$A$26,G2381=账期!$A$28,G2381=账期!$A$30,G2381=账期!$A$32,G2381=账期!$A$34,G2381=账期!$A$35,G2381=账期!$A$37,G2381=账期!$A$39,G2381=账期!$A$40,G2381=账期!$A$41,G2381=账期!$A$42,G2381=账期!$A$43,G2381=账期!$A$44,G2381=账期!$A$45,G2381=账期!$A$46,G2381=账期!$A$48,G2381=账期!$A$50,G2381=账期!$A$51,G2381=账期!$A$52,G2381=账期!$A$53,G2381=账期!$A$54,G2381=账期!$A$56,G2381=账期!$A$57,G2381=账期!$A$58,G2381=账期!$A$59,G2381=账期!$A$60,G2381=账期!$A$61,G2381=账期!$A$62,G2381=账期!$A$63,G2381=账期!$A$64,G2381=账期!$A$66,G2381=账期!$A$67,G2381=账期!$A$68,G2381=账期!$A$70,G2381=账期!$A$71),30,IF(OR(G2381=账期!$A$74,G2381=账期!$A$77,G2381=账期!$A$76,G2381=账期!$A$79,G2381=账期!$A$80,G2381=账期!$A$81,G2381=账期!$A$83,G2381=账期!$A$85,G2381=账期!$A$87,G2381=账期!$A$89,G2381=账期!$A$91),60,IF(OR(G2381=账期!$A$93,G2381=账期!$A$94,G2381=账期!$A$95,G2381=账期!$A$96,G2381=账期!$A$98,G2381=账期!$A$99,G2381=账期!$A$101,G2381=账期!$A$102),90,0)))</f>
        <v>0</v>
      </c>
      <c r="AF2381" s="396"/>
      <c r="AG2381" s="384"/>
      <c r="AH2381" s="396" t="str">
        <f t="shared" si="362"/>
        <v/>
      </c>
    </row>
    <row r="2382" spans="1:34" ht="18" customHeight="1" x14ac:dyDescent="0.25">
      <c r="A2382" s="301" t="str">
        <f t="shared" si="364"/>
        <v/>
      </c>
      <c r="B2382" s="397"/>
      <c r="C2382" s="398"/>
      <c r="D2382" s="399"/>
      <c r="E2382" s="383" t="str">
        <f t="shared" si="360"/>
        <v>C</v>
      </c>
      <c r="F2382" s="383" t="str">
        <f t="shared" si="361"/>
        <v>C</v>
      </c>
      <c r="G2382" s="400"/>
      <c r="H2382" s="385" t="str">
        <f>IF(G2382="","",VLOOKUP(G2382,下拉数据源!J:K,2,0))</f>
        <v/>
      </c>
      <c r="I2382" s="385"/>
      <c r="J2382" s="385"/>
      <c r="K2382" s="386"/>
      <c r="L2382" s="401"/>
      <c r="M2382" s="384"/>
      <c r="N2382" s="384"/>
      <c r="O2382" s="384"/>
      <c r="P2382" s="386"/>
      <c r="Q2382" s="387"/>
      <c r="R2382" s="286"/>
      <c r="S2382" s="388">
        <f t="shared" si="365"/>
        <v>0</v>
      </c>
      <c r="T2382" s="389"/>
      <c r="U2382" s="389">
        <f t="shared" si="363"/>
        <v>0</v>
      </c>
      <c r="V2382" s="451"/>
      <c r="W2382" s="452"/>
      <c r="X2382" s="386"/>
      <c r="Y2382" s="390"/>
      <c r="Z2382" s="391"/>
      <c r="AA2382" s="392"/>
      <c r="AB2382" s="393"/>
      <c r="AC2382" s="394"/>
      <c r="AD2382" s="395">
        <f t="shared" si="366"/>
        <v>0</v>
      </c>
      <c r="AE2382" s="396">
        <f>IF(OR(G2382=账期!$A$18,G2382=账期!$A$20,G2382=账期!$A$22,G2382=账期!$A$24,G2382=账期!$A$25,G2382=账期!$A$27,G2382=账期!$A$26,G2382=账期!$A$28,G2382=账期!$A$30,G2382=账期!$A$32,G2382=账期!$A$34,G2382=账期!$A$35,G2382=账期!$A$37,G2382=账期!$A$39,G2382=账期!$A$40,G2382=账期!$A$41,G2382=账期!$A$42,G2382=账期!$A$43,G2382=账期!$A$44,G2382=账期!$A$45,G2382=账期!$A$46,G2382=账期!$A$48,G2382=账期!$A$50,G2382=账期!$A$51,G2382=账期!$A$52,G2382=账期!$A$53,G2382=账期!$A$54,G2382=账期!$A$56,G2382=账期!$A$57,G2382=账期!$A$58,G2382=账期!$A$59,G2382=账期!$A$60,G2382=账期!$A$61,G2382=账期!$A$62,G2382=账期!$A$63,G2382=账期!$A$64,G2382=账期!$A$66,G2382=账期!$A$67,G2382=账期!$A$68,G2382=账期!$A$70,G2382=账期!$A$71),30,IF(OR(G2382=账期!$A$74,G2382=账期!$A$77,G2382=账期!$A$76,G2382=账期!$A$79,G2382=账期!$A$80,G2382=账期!$A$81,G2382=账期!$A$83,G2382=账期!$A$85,G2382=账期!$A$87,G2382=账期!$A$89,G2382=账期!$A$91),60,IF(OR(G2382=账期!$A$93,G2382=账期!$A$94,G2382=账期!$A$95,G2382=账期!$A$96,G2382=账期!$A$98,G2382=账期!$A$99,G2382=账期!$A$101,G2382=账期!$A$102),90,0)))</f>
        <v>0</v>
      </c>
      <c r="AF2382" s="396"/>
      <c r="AG2382" s="384"/>
      <c r="AH2382" s="396" t="str">
        <f t="shared" si="362"/>
        <v/>
      </c>
    </row>
    <row r="2383" spans="1:34" ht="18" customHeight="1" x14ac:dyDescent="0.25">
      <c r="A2383" s="301" t="str">
        <f t="shared" si="364"/>
        <v/>
      </c>
      <c r="B2383" s="397"/>
      <c r="C2383" s="398"/>
      <c r="D2383" s="399"/>
      <c r="E2383" s="383" t="str">
        <f t="shared" si="360"/>
        <v>C</v>
      </c>
      <c r="F2383" s="383" t="str">
        <f t="shared" si="361"/>
        <v>C</v>
      </c>
      <c r="G2383" s="400"/>
      <c r="H2383" s="385" t="str">
        <f>IF(G2383="","",VLOOKUP(G2383,下拉数据源!J:K,2,0))</f>
        <v/>
      </c>
      <c r="I2383" s="385"/>
      <c r="J2383" s="385"/>
      <c r="K2383" s="386"/>
      <c r="L2383" s="401"/>
      <c r="M2383" s="384"/>
      <c r="N2383" s="384"/>
      <c r="O2383" s="384"/>
      <c r="P2383" s="386"/>
      <c r="Q2383" s="387"/>
      <c r="R2383" s="286"/>
      <c r="S2383" s="388">
        <f t="shared" si="365"/>
        <v>0</v>
      </c>
      <c r="T2383" s="389"/>
      <c r="U2383" s="389">
        <f t="shared" si="363"/>
        <v>0</v>
      </c>
      <c r="V2383" s="451"/>
      <c r="W2383" s="452"/>
      <c r="X2383" s="386"/>
      <c r="Y2383" s="390"/>
      <c r="Z2383" s="391"/>
      <c r="AA2383" s="392"/>
      <c r="AB2383" s="393"/>
      <c r="AC2383" s="394"/>
      <c r="AD2383" s="395">
        <f t="shared" si="366"/>
        <v>0</v>
      </c>
      <c r="AE2383" s="396">
        <f>IF(OR(G2383=账期!$A$18,G2383=账期!$A$20,G2383=账期!$A$22,G2383=账期!$A$24,G2383=账期!$A$25,G2383=账期!$A$27,G2383=账期!$A$26,G2383=账期!$A$28,G2383=账期!$A$30,G2383=账期!$A$32,G2383=账期!$A$34,G2383=账期!$A$35,G2383=账期!$A$37,G2383=账期!$A$39,G2383=账期!$A$40,G2383=账期!$A$41,G2383=账期!$A$42,G2383=账期!$A$43,G2383=账期!$A$44,G2383=账期!$A$45,G2383=账期!$A$46,G2383=账期!$A$48,G2383=账期!$A$50,G2383=账期!$A$51,G2383=账期!$A$52,G2383=账期!$A$53,G2383=账期!$A$54,G2383=账期!$A$56,G2383=账期!$A$57,G2383=账期!$A$58,G2383=账期!$A$59,G2383=账期!$A$60,G2383=账期!$A$61,G2383=账期!$A$62,G2383=账期!$A$63,G2383=账期!$A$64,G2383=账期!$A$66,G2383=账期!$A$67,G2383=账期!$A$68,G2383=账期!$A$70,G2383=账期!$A$71),30,IF(OR(G2383=账期!$A$74,G2383=账期!$A$77,G2383=账期!$A$76,G2383=账期!$A$79,G2383=账期!$A$80,G2383=账期!$A$81,G2383=账期!$A$83,G2383=账期!$A$85,G2383=账期!$A$87,G2383=账期!$A$89,G2383=账期!$A$91),60,IF(OR(G2383=账期!$A$93,G2383=账期!$A$94,G2383=账期!$A$95,G2383=账期!$A$96,G2383=账期!$A$98,G2383=账期!$A$99,G2383=账期!$A$101,G2383=账期!$A$102),90,0)))</f>
        <v>0</v>
      </c>
      <c r="AF2383" s="396"/>
      <c r="AG2383" s="384"/>
      <c r="AH2383" s="396" t="str">
        <f t="shared" si="362"/>
        <v/>
      </c>
    </row>
    <row r="2384" spans="1:34" ht="18" customHeight="1" x14ac:dyDescent="0.25">
      <c r="A2384" s="301" t="str">
        <f t="shared" si="364"/>
        <v/>
      </c>
      <c r="B2384" s="397"/>
      <c r="C2384" s="398"/>
      <c r="D2384" s="399"/>
      <c r="E2384" s="383" t="str">
        <f t="shared" si="360"/>
        <v>C</v>
      </c>
      <c r="F2384" s="383" t="str">
        <f t="shared" si="361"/>
        <v>C</v>
      </c>
      <c r="G2384" s="400"/>
      <c r="H2384" s="385" t="str">
        <f>IF(G2384="","",VLOOKUP(G2384,下拉数据源!J:K,2,0))</f>
        <v/>
      </c>
      <c r="I2384" s="385"/>
      <c r="J2384" s="385"/>
      <c r="K2384" s="386"/>
      <c r="L2384" s="401"/>
      <c r="M2384" s="384"/>
      <c r="N2384" s="384"/>
      <c r="O2384" s="384"/>
      <c r="P2384" s="386"/>
      <c r="Q2384" s="387"/>
      <c r="R2384" s="286"/>
      <c r="S2384" s="388">
        <f t="shared" si="365"/>
        <v>0</v>
      </c>
      <c r="T2384" s="389"/>
      <c r="U2384" s="389">
        <f t="shared" si="363"/>
        <v>0</v>
      </c>
      <c r="V2384" s="451"/>
      <c r="W2384" s="452"/>
      <c r="X2384" s="386"/>
      <c r="Y2384" s="390"/>
      <c r="Z2384" s="391"/>
      <c r="AA2384" s="392"/>
      <c r="AB2384" s="393"/>
      <c r="AC2384" s="394"/>
      <c r="AD2384" s="395">
        <f t="shared" si="366"/>
        <v>0</v>
      </c>
      <c r="AE2384" s="396">
        <f>IF(OR(G2384=账期!$A$18,G2384=账期!$A$20,G2384=账期!$A$22,G2384=账期!$A$24,G2384=账期!$A$25,G2384=账期!$A$27,G2384=账期!$A$26,G2384=账期!$A$28,G2384=账期!$A$30,G2384=账期!$A$32,G2384=账期!$A$34,G2384=账期!$A$35,G2384=账期!$A$37,G2384=账期!$A$39,G2384=账期!$A$40,G2384=账期!$A$41,G2384=账期!$A$42,G2384=账期!$A$43,G2384=账期!$A$44,G2384=账期!$A$45,G2384=账期!$A$46,G2384=账期!$A$48,G2384=账期!$A$50,G2384=账期!$A$51,G2384=账期!$A$52,G2384=账期!$A$53,G2384=账期!$A$54,G2384=账期!$A$56,G2384=账期!$A$57,G2384=账期!$A$58,G2384=账期!$A$59,G2384=账期!$A$60,G2384=账期!$A$61,G2384=账期!$A$62,G2384=账期!$A$63,G2384=账期!$A$64,G2384=账期!$A$66,G2384=账期!$A$67,G2384=账期!$A$68,G2384=账期!$A$70,G2384=账期!$A$71),30,IF(OR(G2384=账期!$A$74,G2384=账期!$A$77,G2384=账期!$A$76,G2384=账期!$A$79,G2384=账期!$A$80,G2384=账期!$A$81,G2384=账期!$A$83,G2384=账期!$A$85,G2384=账期!$A$87,G2384=账期!$A$89,G2384=账期!$A$91),60,IF(OR(G2384=账期!$A$93,G2384=账期!$A$94,G2384=账期!$A$95,G2384=账期!$A$96,G2384=账期!$A$98,G2384=账期!$A$99,G2384=账期!$A$101,G2384=账期!$A$102),90,0)))</f>
        <v>0</v>
      </c>
      <c r="AF2384" s="396"/>
      <c r="AG2384" s="384"/>
      <c r="AH2384" s="396" t="str">
        <f t="shared" si="362"/>
        <v/>
      </c>
    </row>
    <row r="2385" spans="1:34" ht="18" customHeight="1" x14ac:dyDescent="0.25">
      <c r="A2385" s="301" t="str">
        <f t="shared" si="364"/>
        <v/>
      </c>
      <c r="B2385" s="397"/>
      <c r="C2385" s="398"/>
      <c r="D2385" s="399"/>
      <c r="E2385" s="383" t="str">
        <f t="shared" si="360"/>
        <v>C</v>
      </c>
      <c r="F2385" s="383" t="str">
        <f t="shared" si="361"/>
        <v>C</v>
      </c>
      <c r="G2385" s="400"/>
      <c r="H2385" s="385" t="str">
        <f>IF(G2385="","",VLOOKUP(G2385,下拉数据源!J:K,2,0))</f>
        <v/>
      </c>
      <c r="I2385" s="385"/>
      <c r="J2385" s="385"/>
      <c r="K2385" s="386"/>
      <c r="L2385" s="401"/>
      <c r="M2385" s="384"/>
      <c r="N2385" s="384"/>
      <c r="O2385" s="384"/>
      <c r="P2385" s="386"/>
      <c r="Q2385" s="387"/>
      <c r="R2385" s="286"/>
      <c r="S2385" s="388">
        <f t="shared" si="365"/>
        <v>0</v>
      </c>
      <c r="T2385" s="389"/>
      <c r="U2385" s="389">
        <f t="shared" si="363"/>
        <v>0</v>
      </c>
      <c r="V2385" s="451"/>
      <c r="W2385" s="452"/>
      <c r="X2385" s="386"/>
      <c r="Y2385" s="390"/>
      <c r="Z2385" s="391"/>
      <c r="AA2385" s="392"/>
      <c r="AB2385" s="393"/>
      <c r="AC2385" s="394"/>
      <c r="AD2385" s="395">
        <f t="shared" si="366"/>
        <v>0</v>
      </c>
      <c r="AE2385" s="396">
        <f>IF(OR(G2385=账期!$A$18,G2385=账期!$A$20,G2385=账期!$A$22,G2385=账期!$A$24,G2385=账期!$A$25,G2385=账期!$A$27,G2385=账期!$A$26,G2385=账期!$A$28,G2385=账期!$A$30,G2385=账期!$A$32,G2385=账期!$A$34,G2385=账期!$A$35,G2385=账期!$A$37,G2385=账期!$A$39,G2385=账期!$A$40,G2385=账期!$A$41,G2385=账期!$A$42,G2385=账期!$A$43,G2385=账期!$A$44,G2385=账期!$A$45,G2385=账期!$A$46,G2385=账期!$A$48,G2385=账期!$A$50,G2385=账期!$A$51,G2385=账期!$A$52,G2385=账期!$A$53,G2385=账期!$A$54,G2385=账期!$A$56,G2385=账期!$A$57,G2385=账期!$A$58,G2385=账期!$A$59,G2385=账期!$A$60,G2385=账期!$A$61,G2385=账期!$A$62,G2385=账期!$A$63,G2385=账期!$A$64,G2385=账期!$A$66,G2385=账期!$A$67,G2385=账期!$A$68,G2385=账期!$A$70,G2385=账期!$A$71),30,IF(OR(G2385=账期!$A$74,G2385=账期!$A$77,G2385=账期!$A$76,G2385=账期!$A$79,G2385=账期!$A$80,G2385=账期!$A$81,G2385=账期!$A$83,G2385=账期!$A$85,G2385=账期!$A$87,G2385=账期!$A$89,G2385=账期!$A$91),60,IF(OR(G2385=账期!$A$93,G2385=账期!$A$94,G2385=账期!$A$95,G2385=账期!$A$96,G2385=账期!$A$98,G2385=账期!$A$99,G2385=账期!$A$101,G2385=账期!$A$102),90,0)))</f>
        <v>0</v>
      </c>
      <c r="AF2385" s="396"/>
      <c r="AG2385" s="384"/>
      <c r="AH2385" s="396" t="str">
        <f t="shared" si="362"/>
        <v/>
      </c>
    </row>
    <row r="2386" spans="1:34" ht="18" customHeight="1" x14ac:dyDescent="0.25">
      <c r="A2386" s="301" t="str">
        <f t="shared" si="364"/>
        <v/>
      </c>
      <c r="B2386" s="397"/>
      <c r="C2386" s="398"/>
      <c r="D2386" s="399"/>
      <c r="E2386" s="383" t="str">
        <f t="shared" si="360"/>
        <v>C</v>
      </c>
      <c r="F2386" s="383" t="str">
        <f t="shared" si="361"/>
        <v>C</v>
      </c>
      <c r="G2386" s="400"/>
      <c r="H2386" s="385" t="str">
        <f>IF(G2386="","",VLOOKUP(G2386,下拉数据源!J:K,2,0))</f>
        <v/>
      </c>
      <c r="I2386" s="385"/>
      <c r="J2386" s="385"/>
      <c r="K2386" s="386"/>
      <c r="L2386" s="401"/>
      <c r="M2386" s="384"/>
      <c r="N2386" s="384"/>
      <c r="O2386" s="384"/>
      <c r="P2386" s="386"/>
      <c r="Q2386" s="387"/>
      <c r="R2386" s="286"/>
      <c r="S2386" s="388">
        <f t="shared" si="365"/>
        <v>0</v>
      </c>
      <c r="T2386" s="389"/>
      <c r="U2386" s="389">
        <f t="shared" si="363"/>
        <v>0</v>
      </c>
      <c r="V2386" s="451"/>
      <c r="W2386" s="452"/>
      <c r="X2386" s="386"/>
      <c r="Y2386" s="390"/>
      <c r="Z2386" s="391"/>
      <c r="AA2386" s="392"/>
      <c r="AB2386" s="393"/>
      <c r="AC2386" s="394"/>
      <c r="AD2386" s="395">
        <f t="shared" si="366"/>
        <v>0</v>
      </c>
      <c r="AE2386" s="396">
        <f>IF(OR(G2386=账期!$A$18,G2386=账期!$A$20,G2386=账期!$A$22,G2386=账期!$A$24,G2386=账期!$A$25,G2386=账期!$A$27,G2386=账期!$A$26,G2386=账期!$A$28,G2386=账期!$A$30,G2386=账期!$A$32,G2386=账期!$A$34,G2386=账期!$A$35,G2386=账期!$A$37,G2386=账期!$A$39,G2386=账期!$A$40,G2386=账期!$A$41,G2386=账期!$A$42,G2386=账期!$A$43,G2386=账期!$A$44,G2386=账期!$A$45,G2386=账期!$A$46,G2386=账期!$A$48,G2386=账期!$A$50,G2386=账期!$A$51,G2386=账期!$A$52,G2386=账期!$A$53,G2386=账期!$A$54,G2386=账期!$A$56,G2386=账期!$A$57,G2386=账期!$A$58,G2386=账期!$A$59,G2386=账期!$A$60,G2386=账期!$A$61,G2386=账期!$A$62,G2386=账期!$A$63,G2386=账期!$A$64,G2386=账期!$A$66,G2386=账期!$A$67,G2386=账期!$A$68,G2386=账期!$A$70,G2386=账期!$A$71),30,IF(OR(G2386=账期!$A$74,G2386=账期!$A$77,G2386=账期!$A$76,G2386=账期!$A$79,G2386=账期!$A$80,G2386=账期!$A$81,G2386=账期!$A$83,G2386=账期!$A$85,G2386=账期!$A$87,G2386=账期!$A$89,G2386=账期!$A$91),60,IF(OR(G2386=账期!$A$93,G2386=账期!$A$94,G2386=账期!$A$95,G2386=账期!$A$96,G2386=账期!$A$98,G2386=账期!$A$99,G2386=账期!$A$101,G2386=账期!$A$102),90,0)))</f>
        <v>0</v>
      </c>
      <c r="AF2386" s="396"/>
      <c r="AG2386" s="384"/>
      <c r="AH2386" s="396" t="str">
        <f t="shared" si="362"/>
        <v/>
      </c>
    </row>
    <row r="2387" spans="1:34" ht="18" customHeight="1" x14ac:dyDescent="0.25">
      <c r="A2387" s="301" t="str">
        <f t="shared" si="364"/>
        <v/>
      </c>
      <c r="B2387" s="397"/>
      <c r="C2387" s="398"/>
      <c r="D2387" s="399"/>
      <c r="E2387" s="383" t="str">
        <f t="shared" si="360"/>
        <v>C</v>
      </c>
      <c r="F2387" s="383" t="str">
        <f t="shared" si="361"/>
        <v>C</v>
      </c>
      <c r="G2387" s="400"/>
      <c r="H2387" s="385" t="str">
        <f>IF(G2387="","",VLOOKUP(G2387,下拉数据源!J:K,2,0))</f>
        <v/>
      </c>
      <c r="I2387" s="385"/>
      <c r="J2387" s="385"/>
      <c r="K2387" s="386"/>
      <c r="L2387" s="401"/>
      <c r="M2387" s="384"/>
      <c r="N2387" s="384"/>
      <c r="O2387" s="384"/>
      <c r="P2387" s="386"/>
      <c r="Q2387" s="387"/>
      <c r="R2387" s="286"/>
      <c r="S2387" s="388">
        <f t="shared" si="365"/>
        <v>0</v>
      </c>
      <c r="T2387" s="389"/>
      <c r="U2387" s="389">
        <f t="shared" si="363"/>
        <v>0</v>
      </c>
      <c r="V2387" s="451"/>
      <c r="W2387" s="452"/>
      <c r="X2387" s="386"/>
      <c r="Y2387" s="390"/>
      <c r="Z2387" s="391"/>
      <c r="AA2387" s="392"/>
      <c r="AB2387" s="393"/>
      <c r="AC2387" s="394"/>
      <c r="AD2387" s="395">
        <f t="shared" si="366"/>
        <v>0</v>
      </c>
      <c r="AE2387" s="396">
        <f>IF(OR(G2387=账期!$A$18,G2387=账期!$A$20,G2387=账期!$A$22,G2387=账期!$A$24,G2387=账期!$A$25,G2387=账期!$A$27,G2387=账期!$A$26,G2387=账期!$A$28,G2387=账期!$A$30,G2387=账期!$A$32,G2387=账期!$A$34,G2387=账期!$A$35,G2387=账期!$A$37,G2387=账期!$A$39,G2387=账期!$A$40,G2387=账期!$A$41,G2387=账期!$A$42,G2387=账期!$A$43,G2387=账期!$A$44,G2387=账期!$A$45,G2387=账期!$A$46,G2387=账期!$A$48,G2387=账期!$A$50,G2387=账期!$A$51,G2387=账期!$A$52,G2387=账期!$A$53,G2387=账期!$A$54,G2387=账期!$A$56,G2387=账期!$A$57,G2387=账期!$A$58,G2387=账期!$A$59,G2387=账期!$A$60,G2387=账期!$A$61,G2387=账期!$A$62,G2387=账期!$A$63,G2387=账期!$A$64,G2387=账期!$A$66,G2387=账期!$A$67,G2387=账期!$A$68,G2387=账期!$A$70,G2387=账期!$A$71),30,IF(OR(G2387=账期!$A$74,G2387=账期!$A$77,G2387=账期!$A$76,G2387=账期!$A$79,G2387=账期!$A$80,G2387=账期!$A$81,G2387=账期!$A$83,G2387=账期!$A$85,G2387=账期!$A$87,G2387=账期!$A$89,G2387=账期!$A$91),60,IF(OR(G2387=账期!$A$93,G2387=账期!$A$94,G2387=账期!$A$95,G2387=账期!$A$96,G2387=账期!$A$98,G2387=账期!$A$99,G2387=账期!$A$101,G2387=账期!$A$102),90,0)))</f>
        <v>0</v>
      </c>
      <c r="AF2387" s="396"/>
      <c r="AG2387" s="384"/>
      <c r="AH2387" s="396" t="str">
        <f t="shared" si="362"/>
        <v/>
      </c>
    </row>
    <row r="2388" spans="1:34" ht="18" customHeight="1" x14ac:dyDescent="0.25">
      <c r="A2388" s="301" t="str">
        <f t="shared" si="364"/>
        <v/>
      </c>
      <c r="B2388" s="397"/>
      <c r="C2388" s="398"/>
      <c r="D2388" s="399"/>
      <c r="E2388" s="383" t="str">
        <f t="shared" si="360"/>
        <v>C</v>
      </c>
      <c r="F2388" s="383" t="str">
        <f t="shared" si="361"/>
        <v>C</v>
      </c>
      <c r="G2388" s="400"/>
      <c r="H2388" s="385" t="str">
        <f>IF(G2388="","",VLOOKUP(G2388,下拉数据源!J:K,2,0))</f>
        <v/>
      </c>
      <c r="I2388" s="385"/>
      <c r="J2388" s="385"/>
      <c r="K2388" s="386"/>
      <c r="L2388" s="401"/>
      <c r="M2388" s="384"/>
      <c r="N2388" s="384"/>
      <c r="O2388" s="384"/>
      <c r="P2388" s="386"/>
      <c r="Q2388" s="387"/>
      <c r="R2388" s="286"/>
      <c r="S2388" s="388">
        <f t="shared" si="365"/>
        <v>0</v>
      </c>
      <c r="T2388" s="389"/>
      <c r="U2388" s="389">
        <f t="shared" si="363"/>
        <v>0</v>
      </c>
      <c r="V2388" s="451"/>
      <c r="W2388" s="452"/>
      <c r="X2388" s="386"/>
      <c r="Y2388" s="390"/>
      <c r="Z2388" s="391"/>
      <c r="AA2388" s="392"/>
      <c r="AB2388" s="393"/>
      <c r="AC2388" s="394"/>
      <c r="AD2388" s="395">
        <f t="shared" si="366"/>
        <v>0</v>
      </c>
      <c r="AE2388" s="396">
        <f>IF(OR(G2388=账期!$A$18,G2388=账期!$A$20,G2388=账期!$A$22,G2388=账期!$A$24,G2388=账期!$A$25,G2388=账期!$A$27,G2388=账期!$A$26,G2388=账期!$A$28,G2388=账期!$A$30,G2388=账期!$A$32,G2388=账期!$A$34,G2388=账期!$A$35,G2388=账期!$A$37,G2388=账期!$A$39,G2388=账期!$A$40,G2388=账期!$A$41,G2388=账期!$A$42,G2388=账期!$A$43,G2388=账期!$A$44,G2388=账期!$A$45,G2388=账期!$A$46,G2388=账期!$A$48,G2388=账期!$A$50,G2388=账期!$A$51,G2388=账期!$A$52,G2388=账期!$A$53,G2388=账期!$A$54,G2388=账期!$A$56,G2388=账期!$A$57,G2388=账期!$A$58,G2388=账期!$A$59,G2388=账期!$A$60,G2388=账期!$A$61,G2388=账期!$A$62,G2388=账期!$A$63,G2388=账期!$A$64,G2388=账期!$A$66,G2388=账期!$A$67,G2388=账期!$A$68,G2388=账期!$A$70,G2388=账期!$A$71),30,IF(OR(G2388=账期!$A$74,G2388=账期!$A$77,G2388=账期!$A$76,G2388=账期!$A$79,G2388=账期!$A$80,G2388=账期!$A$81,G2388=账期!$A$83,G2388=账期!$A$85,G2388=账期!$A$87,G2388=账期!$A$89,G2388=账期!$A$91),60,IF(OR(G2388=账期!$A$93,G2388=账期!$A$94,G2388=账期!$A$95,G2388=账期!$A$96,G2388=账期!$A$98,G2388=账期!$A$99,G2388=账期!$A$101,G2388=账期!$A$102),90,0)))</f>
        <v>0</v>
      </c>
      <c r="AF2388" s="396"/>
      <c r="AG2388" s="384"/>
      <c r="AH2388" s="396" t="str">
        <f t="shared" si="362"/>
        <v/>
      </c>
    </row>
    <row r="2389" spans="1:34" ht="18" customHeight="1" x14ac:dyDescent="0.25">
      <c r="A2389" s="301" t="str">
        <f t="shared" si="364"/>
        <v/>
      </c>
      <c r="B2389" s="397"/>
      <c r="C2389" s="398"/>
      <c r="D2389" s="399"/>
      <c r="E2389" s="383" t="str">
        <f t="shared" si="360"/>
        <v>C</v>
      </c>
      <c r="F2389" s="383" t="str">
        <f t="shared" si="361"/>
        <v>C</v>
      </c>
      <c r="G2389" s="400"/>
      <c r="H2389" s="385" t="str">
        <f>IF(G2389="","",VLOOKUP(G2389,下拉数据源!J:K,2,0))</f>
        <v/>
      </c>
      <c r="I2389" s="385"/>
      <c r="J2389" s="385"/>
      <c r="K2389" s="386"/>
      <c r="L2389" s="401"/>
      <c r="M2389" s="384"/>
      <c r="N2389" s="384"/>
      <c r="O2389" s="384"/>
      <c r="P2389" s="386"/>
      <c r="Q2389" s="387"/>
      <c r="R2389" s="286"/>
      <c r="S2389" s="388">
        <f t="shared" si="365"/>
        <v>0</v>
      </c>
      <c r="T2389" s="389"/>
      <c r="U2389" s="389">
        <f t="shared" si="363"/>
        <v>0</v>
      </c>
      <c r="V2389" s="451"/>
      <c r="W2389" s="452"/>
      <c r="X2389" s="386"/>
      <c r="Y2389" s="390"/>
      <c r="Z2389" s="391"/>
      <c r="AA2389" s="392"/>
      <c r="AB2389" s="393"/>
      <c r="AC2389" s="394"/>
      <c r="AD2389" s="395">
        <f t="shared" si="366"/>
        <v>0</v>
      </c>
      <c r="AE2389" s="396">
        <f>IF(OR(G2389=账期!$A$18,G2389=账期!$A$20,G2389=账期!$A$22,G2389=账期!$A$24,G2389=账期!$A$25,G2389=账期!$A$27,G2389=账期!$A$26,G2389=账期!$A$28,G2389=账期!$A$30,G2389=账期!$A$32,G2389=账期!$A$34,G2389=账期!$A$35,G2389=账期!$A$37,G2389=账期!$A$39,G2389=账期!$A$40,G2389=账期!$A$41,G2389=账期!$A$42,G2389=账期!$A$43,G2389=账期!$A$44,G2389=账期!$A$45,G2389=账期!$A$46,G2389=账期!$A$48,G2389=账期!$A$50,G2389=账期!$A$51,G2389=账期!$A$52,G2389=账期!$A$53,G2389=账期!$A$54,G2389=账期!$A$56,G2389=账期!$A$57,G2389=账期!$A$58,G2389=账期!$A$59,G2389=账期!$A$60,G2389=账期!$A$61,G2389=账期!$A$62,G2389=账期!$A$63,G2389=账期!$A$64,G2389=账期!$A$66,G2389=账期!$A$67,G2389=账期!$A$68,G2389=账期!$A$70,G2389=账期!$A$71),30,IF(OR(G2389=账期!$A$74,G2389=账期!$A$77,G2389=账期!$A$76,G2389=账期!$A$79,G2389=账期!$A$80,G2389=账期!$A$81,G2389=账期!$A$83,G2389=账期!$A$85,G2389=账期!$A$87,G2389=账期!$A$89,G2389=账期!$A$91),60,IF(OR(G2389=账期!$A$93,G2389=账期!$A$94,G2389=账期!$A$95,G2389=账期!$A$96,G2389=账期!$A$98,G2389=账期!$A$99,G2389=账期!$A$101,G2389=账期!$A$102),90,0)))</f>
        <v>0</v>
      </c>
      <c r="AF2389" s="396"/>
      <c r="AG2389" s="384"/>
      <c r="AH2389" s="396" t="str">
        <f t="shared" si="362"/>
        <v/>
      </c>
    </row>
    <row r="2390" spans="1:34" ht="18" customHeight="1" x14ac:dyDescent="0.25">
      <c r="A2390" s="301" t="str">
        <f t="shared" si="364"/>
        <v/>
      </c>
      <c r="B2390" s="397"/>
      <c r="C2390" s="398"/>
      <c r="D2390" s="399"/>
      <c r="E2390" s="383" t="str">
        <f t="shared" si="360"/>
        <v>C</v>
      </c>
      <c r="F2390" s="383" t="str">
        <f t="shared" si="361"/>
        <v>C</v>
      </c>
      <c r="G2390" s="400"/>
      <c r="H2390" s="385" t="str">
        <f>IF(G2390="","",VLOOKUP(G2390,下拉数据源!J:K,2,0))</f>
        <v/>
      </c>
      <c r="I2390" s="385"/>
      <c r="J2390" s="385"/>
      <c r="K2390" s="386"/>
      <c r="L2390" s="401"/>
      <c r="M2390" s="384"/>
      <c r="N2390" s="384"/>
      <c r="O2390" s="384"/>
      <c r="P2390" s="386"/>
      <c r="Q2390" s="387"/>
      <c r="R2390" s="286"/>
      <c r="S2390" s="388">
        <f t="shared" si="365"/>
        <v>0</v>
      </c>
      <c r="T2390" s="389"/>
      <c r="U2390" s="389">
        <f t="shared" si="363"/>
        <v>0</v>
      </c>
      <c r="V2390" s="451"/>
      <c r="W2390" s="452"/>
      <c r="X2390" s="386"/>
      <c r="Y2390" s="390"/>
      <c r="Z2390" s="391"/>
      <c r="AA2390" s="392"/>
      <c r="AB2390" s="393"/>
      <c r="AC2390" s="394"/>
      <c r="AD2390" s="395">
        <f t="shared" si="366"/>
        <v>0</v>
      </c>
      <c r="AE2390" s="396">
        <f>IF(OR(G2390=账期!$A$18,G2390=账期!$A$20,G2390=账期!$A$22,G2390=账期!$A$24,G2390=账期!$A$25,G2390=账期!$A$27,G2390=账期!$A$26,G2390=账期!$A$28,G2390=账期!$A$30,G2390=账期!$A$32,G2390=账期!$A$34,G2390=账期!$A$35,G2390=账期!$A$37,G2390=账期!$A$39,G2390=账期!$A$40,G2390=账期!$A$41,G2390=账期!$A$42,G2390=账期!$A$43,G2390=账期!$A$44,G2390=账期!$A$45,G2390=账期!$A$46,G2390=账期!$A$48,G2390=账期!$A$50,G2390=账期!$A$51,G2390=账期!$A$52,G2390=账期!$A$53,G2390=账期!$A$54,G2390=账期!$A$56,G2390=账期!$A$57,G2390=账期!$A$58,G2390=账期!$A$59,G2390=账期!$A$60,G2390=账期!$A$61,G2390=账期!$A$62,G2390=账期!$A$63,G2390=账期!$A$64,G2390=账期!$A$66,G2390=账期!$A$67,G2390=账期!$A$68,G2390=账期!$A$70,G2390=账期!$A$71),30,IF(OR(G2390=账期!$A$74,G2390=账期!$A$77,G2390=账期!$A$76,G2390=账期!$A$79,G2390=账期!$A$80,G2390=账期!$A$81,G2390=账期!$A$83,G2390=账期!$A$85,G2390=账期!$A$87,G2390=账期!$A$89,G2390=账期!$A$91),60,IF(OR(G2390=账期!$A$93,G2390=账期!$A$94,G2390=账期!$A$95,G2390=账期!$A$96,G2390=账期!$A$98,G2390=账期!$A$99,G2390=账期!$A$101,G2390=账期!$A$102),90,0)))</f>
        <v>0</v>
      </c>
      <c r="AF2390" s="396"/>
      <c r="AG2390" s="384"/>
      <c r="AH2390" s="396" t="str">
        <f t="shared" si="362"/>
        <v/>
      </c>
    </row>
    <row r="2391" spans="1:34" ht="18" customHeight="1" x14ac:dyDescent="0.25">
      <c r="A2391" s="301" t="str">
        <f t="shared" si="364"/>
        <v/>
      </c>
      <c r="B2391" s="397"/>
      <c r="C2391" s="398"/>
      <c r="D2391" s="399"/>
      <c r="E2391" s="383" t="str">
        <f t="shared" si="360"/>
        <v>C</v>
      </c>
      <c r="F2391" s="383" t="str">
        <f t="shared" si="361"/>
        <v>C</v>
      </c>
      <c r="G2391" s="400"/>
      <c r="H2391" s="385" t="str">
        <f>IF(G2391="","",VLOOKUP(G2391,下拉数据源!J:K,2,0))</f>
        <v/>
      </c>
      <c r="I2391" s="385"/>
      <c r="J2391" s="385"/>
      <c r="K2391" s="386"/>
      <c r="L2391" s="401"/>
      <c r="M2391" s="384"/>
      <c r="N2391" s="384"/>
      <c r="O2391" s="384"/>
      <c r="P2391" s="386"/>
      <c r="Q2391" s="387"/>
      <c r="R2391" s="286"/>
      <c r="S2391" s="388">
        <f t="shared" si="365"/>
        <v>0</v>
      </c>
      <c r="T2391" s="389"/>
      <c r="U2391" s="389">
        <f t="shared" si="363"/>
        <v>0</v>
      </c>
      <c r="V2391" s="451"/>
      <c r="W2391" s="452"/>
      <c r="X2391" s="386"/>
      <c r="Y2391" s="390"/>
      <c r="Z2391" s="391"/>
      <c r="AA2391" s="392"/>
      <c r="AB2391" s="393"/>
      <c r="AC2391" s="394"/>
      <c r="AD2391" s="395">
        <f t="shared" si="366"/>
        <v>0</v>
      </c>
      <c r="AE2391" s="396">
        <f>IF(OR(G2391=账期!$A$18,G2391=账期!$A$20,G2391=账期!$A$22,G2391=账期!$A$24,G2391=账期!$A$25,G2391=账期!$A$27,G2391=账期!$A$26,G2391=账期!$A$28,G2391=账期!$A$30,G2391=账期!$A$32,G2391=账期!$A$34,G2391=账期!$A$35,G2391=账期!$A$37,G2391=账期!$A$39,G2391=账期!$A$40,G2391=账期!$A$41,G2391=账期!$A$42,G2391=账期!$A$43,G2391=账期!$A$44,G2391=账期!$A$45,G2391=账期!$A$46,G2391=账期!$A$48,G2391=账期!$A$50,G2391=账期!$A$51,G2391=账期!$A$52,G2391=账期!$A$53,G2391=账期!$A$54,G2391=账期!$A$56,G2391=账期!$A$57,G2391=账期!$A$58,G2391=账期!$A$59,G2391=账期!$A$60,G2391=账期!$A$61,G2391=账期!$A$62,G2391=账期!$A$63,G2391=账期!$A$64,G2391=账期!$A$66,G2391=账期!$A$67,G2391=账期!$A$68,G2391=账期!$A$70,G2391=账期!$A$71),30,IF(OR(G2391=账期!$A$74,G2391=账期!$A$77,G2391=账期!$A$76,G2391=账期!$A$79,G2391=账期!$A$80,G2391=账期!$A$81,G2391=账期!$A$83,G2391=账期!$A$85,G2391=账期!$A$87,G2391=账期!$A$89,G2391=账期!$A$91),60,IF(OR(G2391=账期!$A$93,G2391=账期!$A$94,G2391=账期!$A$95,G2391=账期!$A$96,G2391=账期!$A$98,G2391=账期!$A$99,G2391=账期!$A$101,G2391=账期!$A$102),90,0)))</f>
        <v>0</v>
      </c>
      <c r="AF2391" s="396"/>
      <c r="AG2391" s="384"/>
      <c r="AH2391" s="396" t="str">
        <f t="shared" si="362"/>
        <v/>
      </c>
    </row>
    <row r="2392" spans="1:34" ht="18" customHeight="1" x14ac:dyDescent="0.25">
      <c r="A2392" s="301" t="str">
        <f t="shared" si="364"/>
        <v/>
      </c>
      <c r="B2392" s="397"/>
      <c r="C2392" s="398"/>
      <c r="D2392" s="399"/>
      <c r="E2392" s="383" t="str">
        <f t="shared" si="360"/>
        <v>C</v>
      </c>
      <c r="F2392" s="383" t="str">
        <f t="shared" si="361"/>
        <v>C</v>
      </c>
      <c r="G2392" s="400"/>
      <c r="H2392" s="385" t="str">
        <f>IF(G2392="","",VLOOKUP(G2392,下拉数据源!J:K,2,0))</f>
        <v/>
      </c>
      <c r="I2392" s="385"/>
      <c r="J2392" s="385"/>
      <c r="K2392" s="386"/>
      <c r="L2392" s="401"/>
      <c r="M2392" s="384"/>
      <c r="N2392" s="384"/>
      <c r="O2392" s="384"/>
      <c r="P2392" s="386"/>
      <c r="Q2392" s="387"/>
      <c r="R2392" s="286"/>
      <c r="S2392" s="388">
        <f t="shared" si="365"/>
        <v>0</v>
      </c>
      <c r="T2392" s="389"/>
      <c r="U2392" s="389">
        <f t="shared" si="363"/>
        <v>0</v>
      </c>
      <c r="V2392" s="451"/>
      <c r="W2392" s="452"/>
      <c r="X2392" s="386"/>
      <c r="Y2392" s="390"/>
      <c r="Z2392" s="391"/>
      <c r="AA2392" s="392"/>
      <c r="AB2392" s="393"/>
      <c r="AC2392" s="394"/>
      <c r="AD2392" s="395">
        <f t="shared" si="366"/>
        <v>0</v>
      </c>
      <c r="AE2392" s="396">
        <f>IF(OR(G2392=账期!$A$18,G2392=账期!$A$20,G2392=账期!$A$22,G2392=账期!$A$24,G2392=账期!$A$25,G2392=账期!$A$27,G2392=账期!$A$26,G2392=账期!$A$28,G2392=账期!$A$30,G2392=账期!$A$32,G2392=账期!$A$34,G2392=账期!$A$35,G2392=账期!$A$37,G2392=账期!$A$39,G2392=账期!$A$40,G2392=账期!$A$41,G2392=账期!$A$42,G2392=账期!$A$43,G2392=账期!$A$44,G2392=账期!$A$45,G2392=账期!$A$46,G2392=账期!$A$48,G2392=账期!$A$50,G2392=账期!$A$51,G2392=账期!$A$52,G2392=账期!$A$53,G2392=账期!$A$54,G2392=账期!$A$56,G2392=账期!$A$57,G2392=账期!$A$58,G2392=账期!$A$59,G2392=账期!$A$60,G2392=账期!$A$61,G2392=账期!$A$62,G2392=账期!$A$63,G2392=账期!$A$64,G2392=账期!$A$66,G2392=账期!$A$67,G2392=账期!$A$68,G2392=账期!$A$70,G2392=账期!$A$71),30,IF(OR(G2392=账期!$A$74,G2392=账期!$A$77,G2392=账期!$A$76,G2392=账期!$A$79,G2392=账期!$A$80,G2392=账期!$A$81,G2392=账期!$A$83,G2392=账期!$A$85,G2392=账期!$A$87,G2392=账期!$A$89,G2392=账期!$A$91),60,IF(OR(G2392=账期!$A$93,G2392=账期!$A$94,G2392=账期!$A$95,G2392=账期!$A$96,G2392=账期!$A$98,G2392=账期!$A$99,G2392=账期!$A$101,G2392=账期!$A$102),90,0)))</f>
        <v>0</v>
      </c>
      <c r="AF2392" s="396"/>
      <c r="AG2392" s="384"/>
      <c r="AH2392" s="396" t="str">
        <f t="shared" si="362"/>
        <v/>
      </c>
    </row>
    <row r="2393" spans="1:34" ht="18" customHeight="1" x14ac:dyDescent="0.25">
      <c r="A2393" s="301" t="str">
        <f t="shared" si="364"/>
        <v/>
      </c>
      <c r="B2393" s="397"/>
      <c r="C2393" s="398"/>
      <c r="D2393" s="399"/>
      <c r="E2393" s="383" t="str">
        <f t="shared" si="360"/>
        <v>C</v>
      </c>
      <c r="F2393" s="383" t="str">
        <f t="shared" si="361"/>
        <v>C</v>
      </c>
      <c r="G2393" s="400"/>
      <c r="H2393" s="385" t="str">
        <f>IF(G2393="","",VLOOKUP(G2393,下拉数据源!J:K,2,0))</f>
        <v/>
      </c>
      <c r="I2393" s="385"/>
      <c r="J2393" s="385"/>
      <c r="K2393" s="386"/>
      <c r="L2393" s="401"/>
      <c r="M2393" s="384"/>
      <c r="N2393" s="384"/>
      <c r="O2393" s="384"/>
      <c r="P2393" s="386"/>
      <c r="Q2393" s="387"/>
      <c r="R2393" s="286"/>
      <c r="S2393" s="388">
        <f t="shared" si="365"/>
        <v>0</v>
      </c>
      <c r="T2393" s="389"/>
      <c r="U2393" s="389">
        <f t="shared" si="363"/>
        <v>0</v>
      </c>
      <c r="V2393" s="451"/>
      <c r="W2393" s="452"/>
      <c r="X2393" s="386"/>
      <c r="Y2393" s="390"/>
      <c r="Z2393" s="391"/>
      <c r="AA2393" s="392"/>
      <c r="AB2393" s="393"/>
      <c r="AC2393" s="394"/>
      <c r="AD2393" s="395">
        <f t="shared" si="366"/>
        <v>0</v>
      </c>
      <c r="AE2393" s="396">
        <f>IF(OR(G2393=账期!$A$18,G2393=账期!$A$20,G2393=账期!$A$22,G2393=账期!$A$24,G2393=账期!$A$25,G2393=账期!$A$27,G2393=账期!$A$26,G2393=账期!$A$28,G2393=账期!$A$30,G2393=账期!$A$32,G2393=账期!$A$34,G2393=账期!$A$35,G2393=账期!$A$37,G2393=账期!$A$39,G2393=账期!$A$40,G2393=账期!$A$41,G2393=账期!$A$42,G2393=账期!$A$43,G2393=账期!$A$44,G2393=账期!$A$45,G2393=账期!$A$46,G2393=账期!$A$48,G2393=账期!$A$50,G2393=账期!$A$51,G2393=账期!$A$52,G2393=账期!$A$53,G2393=账期!$A$54,G2393=账期!$A$56,G2393=账期!$A$57,G2393=账期!$A$58,G2393=账期!$A$59,G2393=账期!$A$60,G2393=账期!$A$61,G2393=账期!$A$62,G2393=账期!$A$63,G2393=账期!$A$64,G2393=账期!$A$66,G2393=账期!$A$67,G2393=账期!$A$68,G2393=账期!$A$70,G2393=账期!$A$71),30,IF(OR(G2393=账期!$A$74,G2393=账期!$A$77,G2393=账期!$A$76,G2393=账期!$A$79,G2393=账期!$A$80,G2393=账期!$A$81,G2393=账期!$A$83,G2393=账期!$A$85,G2393=账期!$A$87,G2393=账期!$A$89,G2393=账期!$A$91),60,IF(OR(G2393=账期!$A$93,G2393=账期!$A$94,G2393=账期!$A$95,G2393=账期!$A$96,G2393=账期!$A$98,G2393=账期!$A$99,G2393=账期!$A$101,G2393=账期!$A$102),90,0)))</f>
        <v>0</v>
      </c>
      <c r="AF2393" s="396"/>
      <c r="AG2393" s="384"/>
      <c r="AH2393" s="396" t="str">
        <f t="shared" si="362"/>
        <v/>
      </c>
    </row>
    <row r="2394" spans="1:34" ht="18" customHeight="1" x14ac:dyDescent="0.25">
      <c r="A2394" s="301" t="str">
        <f t="shared" si="364"/>
        <v/>
      </c>
      <c r="B2394" s="397"/>
      <c r="C2394" s="398"/>
      <c r="D2394" s="399"/>
      <c r="E2394" s="383" t="str">
        <f t="shared" si="360"/>
        <v>C</v>
      </c>
      <c r="F2394" s="383" t="str">
        <f t="shared" si="361"/>
        <v>C</v>
      </c>
      <c r="G2394" s="400"/>
      <c r="H2394" s="385" t="str">
        <f>IF(G2394="","",VLOOKUP(G2394,下拉数据源!J:K,2,0))</f>
        <v/>
      </c>
      <c r="I2394" s="385"/>
      <c r="J2394" s="385"/>
      <c r="K2394" s="386"/>
      <c r="L2394" s="401"/>
      <c r="M2394" s="384"/>
      <c r="N2394" s="384"/>
      <c r="O2394" s="384"/>
      <c r="P2394" s="386"/>
      <c r="Q2394" s="387"/>
      <c r="R2394" s="286"/>
      <c r="S2394" s="388">
        <f t="shared" si="365"/>
        <v>0</v>
      </c>
      <c r="T2394" s="389"/>
      <c r="U2394" s="389">
        <f t="shared" si="363"/>
        <v>0</v>
      </c>
      <c r="V2394" s="451"/>
      <c r="W2394" s="452"/>
      <c r="X2394" s="386"/>
      <c r="Y2394" s="390"/>
      <c r="Z2394" s="391"/>
      <c r="AA2394" s="392"/>
      <c r="AB2394" s="393"/>
      <c r="AC2394" s="394"/>
      <c r="AD2394" s="395">
        <f t="shared" si="366"/>
        <v>0</v>
      </c>
      <c r="AE2394" s="396">
        <f>IF(OR(G2394=账期!$A$18,G2394=账期!$A$20,G2394=账期!$A$22,G2394=账期!$A$24,G2394=账期!$A$25,G2394=账期!$A$27,G2394=账期!$A$26,G2394=账期!$A$28,G2394=账期!$A$30,G2394=账期!$A$32,G2394=账期!$A$34,G2394=账期!$A$35,G2394=账期!$A$37,G2394=账期!$A$39,G2394=账期!$A$40,G2394=账期!$A$41,G2394=账期!$A$42,G2394=账期!$A$43,G2394=账期!$A$44,G2394=账期!$A$45,G2394=账期!$A$46,G2394=账期!$A$48,G2394=账期!$A$50,G2394=账期!$A$51,G2394=账期!$A$52,G2394=账期!$A$53,G2394=账期!$A$54,G2394=账期!$A$56,G2394=账期!$A$57,G2394=账期!$A$58,G2394=账期!$A$59,G2394=账期!$A$60,G2394=账期!$A$61,G2394=账期!$A$62,G2394=账期!$A$63,G2394=账期!$A$64,G2394=账期!$A$66,G2394=账期!$A$67,G2394=账期!$A$68,G2394=账期!$A$70,G2394=账期!$A$71),30,IF(OR(G2394=账期!$A$74,G2394=账期!$A$77,G2394=账期!$A$76,G2394=账期!$A$79,G2394=账期!$A$80,G2394=账期!$A$81,G2394=账期!$A$83,G2394=账期!$A$85,G2394=账期!$A$87,G2394=账期!$A$89,G2394=账期!$A$91),60,IF(OR(G2394=账期!$A$93,G2394=账期!$A$94,G2394=账期!$A$95,G2394=账期!$A$96,G2394=账期!$A$98,G2394=账期!$A$99,G2394=账期!$A$101,G2394=账期!$A$102),90,0)))</f>
        <v>0</v>
      </c>
      <c r="AF2394" s="396"/>
      <c r="AG2394" s="384"/>
      <c r="AH2394" s="396" t="str">
        <f t="shared" si="362"/>
        <v/>
      </c>
    </row>
    <row r="2395" spans="1:34" ht="18" customHeight="1" x14ac:dyDescent="0.25">
      <c r="A2395" s="301" t="str">
        <f t="shared" si="364"/>
        <v/>
      </c>
      <c r="B2395" s="397"/>
      <c r="C2395" s="398"/>
      <c r="D2395" s="399"/>
      <c r="E2395" s="383" t="str">
        <f t="shared" si="360"/>
        <v>C</v>
      </c>
      <c r="F2395" s="383" t="str">
        <f t="shared" si="361"/>
        <v>C</v>
      </c>
      <c r="G2395" s="400"/>
      <c r="H2395" s="385" t="str">
        <f>IF(G2395="","",VLOOKUP(G2395,下拉数据源!J:K,2,0))</f>
        <v/>
      </c>
      <c r="I2395" s="385"/>
      <c r="J2395" s="385"/>
      <c r="K2395" s="386"/>
      <c r="L2395" s="401"/>
      <c r="M2395" s="384"/>
      <c r="N2395" s="384"/>
      <c r="O2395" s="384"/>
      <c r="P2395" s="386"/>
      <c r="Q2395" s="387"/>
      <c r="R2395" s="286"/>
      <c r="S2395" s="388">
        <f t="shared" si="365"/>
        <v>0</v>
      </c>
      <c r="T2395" s="389"/>
      <c r="U2395" s="389">
        <f t="shared" si="363"/>
        <v>0</v>
      </c>
      <c r="V2395" s="451"/>
      <c r="W2395" s="452"/>
      <c r="X2395" s="386"/>
      <c r="Y2395" s="390"/>
      <c r="Z2395" s="391"/>
      <c r="AA2395" s="392"/>
      <c r="AB2395" s="393"/>
      <c r="AC2395" s="394"/>
      <c r="AD2395" s="395">
        <f t="shared" si="366"/>
        <v>0</v>
      </c>
      <c r="AE2395" s="396">
        <f>IF(OR(G2395=账期!$A$18,G2395=账期!$A$20,G2395=账期!$A$22,G2395=账期!$A$24,G2395=账期!$A$25,G2395=账期!$A$27,G2395=账期!$A$26,G2395=账期!$A$28,G2395=账期!$A$30,G2395=账期!$A$32,G2395=账期!$A$34,G2395=账期!$A$35,G2395=账期!$A$37,G2395=账期!$A$39,G2395=账期!$A$40,G2395=账期!$A$41,G2395=账期!$A$42,G2395=账期!$A$43,G2395=账期!$A$44,G2395=账期!$A$45,G2395=账期!$A$46,G2395=账期!$A$48,G2395=账期!$A$50,G2395=账期!$A$51,G2395=账期!$A$52,G2395=账期!$A$53,G2395=账期!$A$54,G2395=账期!$A$56,G2395=账期!$A$57,G2395=账期!$A$58,G2395=账期!$A$59,G2395=账期!$A$60,G2395=账期!$A$61,G2395=账期!$A$62,G2395=账期!$A$63,G2395=账期!$A$64,G2395=账期!$A$66,G2395=账期!$A$67,G2395=账期!$A$68,G2395=账期!$A$70,G2395=账期!$A$71),30,IF(OR(G2395=账期!$A$74,G2395=账期!$A$77,G2395=账期!$A$76,G2395=账期!$A$79,G2395=账期!$A$80,G2395=账期!$A$81,G2395=账期!$A$83,G2395=账期!$A$85,G2395=账期!$A$87,G2395=账期!$A$89,G2395=账期!$A$91),60,IF(OR(G2395=账期!$A$93,G2395=账期!$A$94,G2395=账期!$A$95,G2395=账期!$A$96,G2395=账期!$A$98,G2395=账期!$A$99,G2395=账期!$A$101,G2395=账期!$A$102),90,0)))</f>
        <v>0</v>
      </c>
      <c r="AF2395" s="396"/>
      <c r="AG2395" s="384"/>
      <c r="AH2395" s="396" t="str">
        <f t="shared" si="362"/>
        <v/>
      </c>
    </row>
    <row r="2396" spans="1:34" ht="18" customHeight="1" x14ac:dyDescent="0.25">
      <c r="A2396" s="301" t="str">
        <f t="shared" si="364"/>
        <v/>
      </c>
      <c r="B2396" s="397"/>
      <c r="C2396" s="398"/>
      <c r="D2396" s="399"/>
      <c r="E2396" s="383" t="str">
        <f t="shared" si="360"/>
        <v>C</v>
      </c>
      <c r="F2396" s="383" t="str">
        <f t="shared" si="361"/>
        <v>C</v>
      </c>
      <c r="G2396" s="400"/>
      <c r="H2396" s="385" t="str">
        <f>IF(G2396="","",VLOOKUP(G2396,下拉数据源!J:K,2,0))</f>
        <v/>
      </c>
      <c r="I2396" s="385"/>
      <c r="J2396" s="385"/>
      <c r="K2396" s="386"/>
      <c r="L2396" s="401"/>
      <c r="M2396" s="384"/>
      <c r="N2396" s="384"/>
      <c r="O2396" s="384"/>
      <c r="P2396" s="386"/>
      <c r="Q2396" s="387"/>
      <c r="R2396" s="286"/>
      <c r="S2396" s="388">
        <f t="shared" si="365"/>
        <v>0</v>
      </c>
      <c r="T2396" s="389"/>
      <c r="U2396" s="389">
        <f t="shared" si="363"/>
        <v>0</v>
      </c>
      <c r="V2396" s="451"/>
      <c r="W2396" s="452"/>
      <c r="X2396" s="386"/>
      <c r="Y2396" s="390"/>
      <c r="Z2396" s="391"/>
      <c r="AA2396" s="392"/>
      <c r="AB2396" s="393"/>
      <c r="AC2396" s="394"/>
      <c r="AD2396" s="395">
        <f t="shared" si="366"/>
        <v>0</v>
      </c>
      <c r="AE2396" s="396">
        <f>IF(OR(G2396=账期!$A$18,G2396=账期!$A$20,G2396=账期!$A$22,G2396=账期!$A$24,G2396=账期!$A$25,G2396=账期!$A$27,G2396=账期!$A$26,G2396=账期!$A$28,G2396=账期!$A$30,G2396=账期!$A$32,G2396=账期!$A$34,G2396=账期!$A$35,G2396=账期!$A$37,G2396=账期!$A$39,G2396=账期!$A$40,G2396=账期!$A$41,G2396=账期!$A$42,G2396=账期!$A$43,G2396=账期!$A$44,G2396=账期!$A$45,G2396=账期!$A$46,G2396=账期!$A$48,G2396=账期!$A$50,G2396=账期!$A$51,G2396=账期!$A$52,G2396=账期!$A$53,G2396=账期!$A$54,G2396=账期!$A$56,G2396=账期!$A$57,G2396=账期!$A$58,G2396=账期!$A$59,G2396=账期!$A$60,G2396=账期!$A$61,G2396=账期!$A$62,G2396=账期!$A$63,G2396=账期!$A$64,G2396=账期!$A$66,G2396=账期!$A$67,G2396=账期!$A$68,G2396=账期!$A$70,G2396=账期!$A$71),30,IF(OR(G2396=账期!$A$74,G2396=账期!$A$77,G2396=账期!$A$76,G2396=账期!$A$79,G2396=账期!$A$80,G2396=账期!$A$81,G2396=账期!$A$83,G2396=账期!$A$85,G2396=账期!$A$87,G2396=账期!$A$89,G2396=账期!$A$91),60,IF(OR(G2396=账期!$A$93,G2396=账期!$A$94,G2396=账期!$A$95,G2396=账期!$A$96,G2396=账期!$A$98,G2396=账期!$A$99,G2396=账期!$A$101,G2396=账期!$A$102),90,0)))</f>
        <v>0</v>
      </c>
      <c r="AF2396" s="396"/>
      <c r="AG2396" s="384"/>
      <c r="AH2396" s="396" t="str">
        <f t="shared" si="362"/>
        <v/>
      </c>
    </row>
    <row r="2397" spans="1:34" ht="18" customHeight="1" x14ac:dyDescent="0.25">
      <c r="A2397" s="301" t="str">
        <f t="shared" si="364"/>
        <v/>
      </c>
      <c r="B2397" s="397"/>
      <c r="C2397" s="398"/>
      <c r="D2397" s="399"/>
      <c r="E2397" s="383" t="str">
        <f t="shared" ref="E2397:E2460" si="367">IF(OR(D2397="长飞",D2397="烽火",D2397="特发",D2397="富通",D2397="亨通",G2397="赣州金信诺",G2397="江苏永鼎",G2397="宏安集团"),"A",IF(OR(G2397="广意通讯",G2397="湖北楚天",G2397="宁波格亿达",G2397="通鼎互联",G2397="黄石昌达",G2397="江苏俊知",G2397="珠海汉胜",G2397="武汉电信"),"B","C"))</f>
        <v>C</v>
      </c>
      <c r="F2397" s="383" t="str">
        <f t="shared" ref="F2397:F2460" si="368">IF(OR(G2397="成都大唐",G2397="广东亨通",G2397="江苏亨通",G2397="兰州长飞",G2397="南京华信",G2397="汕头奥星",G2397="特发光网",G2397="武汉长飞",G2397="长春烽火",G2397="广意通讯",G2397="湖北楚天",G2397="宁波格亿达",G2397="通鼎互联",G2397="安徽汉唐",G2397="安徽宜德",G2397="安徽盈通",G2397="成都康宁",G2397="成都中飞",G2397="东莞光佳",G2397="东莞鸿鑫",G2397="烽火博鑫",G2397="佛山星蓝",G2397="广东金桥",G2397="广州联兴",G2397="贵州乾新",G2397="航天电工",G2397="合肥兴联",G2397="湖北宇洪",G2397="江苏奥通",G2397="江苏中远",G2397="宁波辰飞",G2397="宁波汉生",G2397="宁波宇欣",G2397="山东太平洋",G2397="山东特发",G2397="山东永通",G2397="上海朗闻",G2397="上海翼波",G2397="四川天邑",G2397="四川旭泰",G2397="武汉瑞联",G2397="武汉同至",G2397="西安西古",G2397="西安鑫华通",G2397="武汉驿路通",G2397="长光通信",G2397="中电八所",G2397="中电光达",G2397="中利集团",G2397="重庆特发",G2397="舟山安格",G2397="珠海邗秦"),"A",IF(OR(G2397="富通天津",G2397="赣州金信诺",G2397="江苏永鼎",G2397="上海长飞",G2397="特发股份",G2397="武汉烽火",G2397="西安烽火",G2397="长飞中利",G2397="江苏中天",G2397="江西联创",G2397="宁波盈谷",G2397="黄石昌达",G2397="四川长飞"),"B","C"))</f>
        <v>C</v>
      </c>
      <c r="G2397" s="400"/>
      <c r="H2397" s="385" t="str">
        <f>IF(G2397="","",VLOOKUP(G2397,下拉数据源!J:K,2,0))</f>
        <v/>
      </c>
      <c r="I2397" s="385"/>
      <c r="J2397" s="385"/>
      <c r="K2397" s="386"/>
      <c r="L2397" s="401"/>
      <c r="M2397" s="384"/>
      <c r="N2397" s="384"/>
      <c r="O2397" s="384"/>
      <c r="P2397" s="386"/>
      <c r="Q2397" s="387"/>
      <c r="R2397" s="286"/>
      <c r="S2397" s="388">
        <f t="shared" si="365"/>
        <v>0</v>
      </c>
      <c r="T2397" s="389"/>
      <c r="U2397" s="389">
        <f t="shared" si="363"/>
        <v>0</v>
      </c>
      <c r="V2397" s="451"/>
      <c r="W2397" s="452"/>
      <c r="X2397" s="386"/>
      <c r="Y2397" s="390"/>
      <c r="Z2397" s="391"/>
      <c r="AA2397" s="392"/>
      <c r="AB2397" s="393"/>
      <c r="AC2397" s="394"/>
      <c r="AD2397" s="395">
        <f t="shared" si="366"/>
        <v>0</v>
      </c>
      <c r="AE2397" s="396">
        <f>IF(OR(G2397=账期!$A$18,G2397=账期!$A$20,G2397=账期!$A$22,G2397=账期!$A$24,G2397=账期!$A$25,G2397=账期!$A$27,G2397=账期!$A$26,G2397=账期!$A$28,G2397=账期!$A$30,G2397=账期!$A$32,G2397=账期!$A$34,G2397=账期!$A$35,G2397=账期!$A$37,G2397=账期!$A$39,G2397=账期!$A$40,G2397=账期!$A$41,G2397=账期!$A$42,G2397=账期!$A$43,G2397=账期!$A$44,G2397=账期!$A$45,G2397=账期!$A$46,G2397=账期!$A$48,G2397=账期!$A$50,G2397=账期!$A$51,G2397=账期!$A$52,G2397=账期!$A$53,G2397=账期!$A$54,G2397=账期!$A$56,G2397=账期!$A$57,G2397=账期!$A$58,G2397=账期!$A$59,G2397=账期!$A$60,G2397=账期!$A$61,G2397=账期!$A$62,G2397=账期!$A$63,G2397=账期!$A$64,G2397=账期!$A$66,G2397=账期!$A$67,G2397=账期!$A$68,G2397=账期!$A$70,G2397=账期!$A$71),30,IF(OR(G2397=账期!$A$74,G2397=账期!$A$77,G2397=账期!$A$76,G2397=账期!$A$79,G2397=账期!$A$80,G2397=账期!$A$81,G2397=账期!$A$83,G2397=账期!$A$85,G2397=账期!$A$87,G2397=账期!$A$89,G2397=账期!$A$91),60,IF(OR(G2397=账期!$A$93,G2397=账期!$A$94,G2397=账期!$A$95,G2397=账期!$A$96,G2397=账期!$A$98,G2397=账期!$A$99,G2397=账期!$A$101,G2397=账期!$A$102),90,0)))</f>
        <v>0</v>
      </c>
      <c r="AF2397" s="396"/>
      <c r="AG2397" s="384"/>
      <c r="AH2397" s="396" t="str">
        <f t="shared" si="362"/>
        <v/>
      </c>
    </row>
    <row r="2398" spans="1:34" ht="18" customHeight="1" x14ac:dyDescent="0.25">
      <c r="A2398" s="301" t="str">
        <f t="shared" si="364"/>
        <v/>
      </c>
      <c r="B2398" s="397"/>
      <c r="C2398" s="398"/>
      <c r="D2398" s="399"/>
      <c r="E2398" s="383" t="str">
        <f t="shared" si="367"/>
        <v>C</v>
      </c>
      <c r="F2398" s="383" t="str">
        <f t="shared" si="368"/>
        <v>C</v>
      </c>
      <c r="G2398" s="400"/>
      <c r="H2398" s="385" t="str">
        <f>IF(G2398="","",VLOOKUP(G2398,下拉数据源!J:K,2,0))</f>
        <v/>
      </c>
      <c r="I2398" s="385"/>
      <c r="J2398" s="385"/>
      <c r="K2398" s="386"/>
      <c r="L2398" s="401"/>
      <c r="M2398" s="384"/>
      <c r="N2398" s="384"/>
      <c r="O2398" s="384"/>
      <c r="P2398" s="386"/>
      <c r="Q2398" s="387"/>
      <c r="R2398" s="286"/>
      <c r="S2398" s="388">
        <f t="shared" si="365"/>
        <v>0</v>
      </c>
      <c r="T2398" s="389"/>
      <c r="U2398" s="389">
        <f t="shared" si="363"/>
        <v>0</v>
      </c>
      <c r="V2398" s="451"/>
      <c r="W2398" s="452"/>
      <c r="X2398" s="386"/>
      <c r="Y2398" s="390"/>
      <c r="Z2398" s="391"/>
      <c r="AA2398" s="392"/>
      <c r="AB2398" s="393"/>
      <c r="AC2398" s="394"/>
      <c r="AD2398" s="395">
        <f t="shared" si="366"/>
        <v>0</v>
      </c>
      <c r="AE2398" s="396">
        <f>IF(OR(G2398=账期!$A$18,G2398=账期!$A$20,G2398=账期!$A$22,G2398=账期!$A$24,G2398=账期!$A$25,G2398=账期!$A$27,G2398=账期!$A$26,G2398=账期!$A$28,G2398=账期!$A$30,G2398=账期!$A$32,G2398=账期!$A$34,G2398=账期!$A$35,G2398=账期!$A$37,G2398=账期!$A$39,G2398=账期!$A$40,G2398=账期!$A$41,G2398=账期!$A$42,G2398=账期!$A$43,G2398=账期!$A$44,G2398=账期!$A$45,G2398=账期!$A$46,G2398=账期!$A$48,G2398=账期!$A$50,G2398=账期!$A$51,G2398=账期!$A$52,G2398=账期!$A$53,G2398=账期!$A$54,G2398=账期!$A$56,G2398=账期!$A$57,G2398=账期!$A$58,G2398=账期!$A$59,G2398=账期!$A$60,G2398=账期!$A$61,G2398=账期!$A$62,G2398=账期!$A$63,G2398=账期!$A$64,G2398=账期!$A$66,G2398=账期!$A$67,G2398=账期!$A$68,G2398=账期!$A$70,G2398=账期!$A$71),30,IF(OR(G2398=账期!$A$74,G2398=账期!$A$77,G2398=账期!$A$76,G2398=账期!$A$79,G2398=账期!$A$80,G2398=账期!$A$81,G2398=账期!$A$83,G2398=账期!$A$85,G2398=账期!$A$87,G2398=账期!$A$89,G2398=账期!$A$91),60,IF(OR(G2398=账期!$A$93,G2398=账期!$A$94,G2398=账期!$A$95,G2398=账期!$A$96,G2398=账期!$A$98,G2398=账期!$A$99,G2398=账期!$A$101,G2398=账期!$A$102),90,0)))</f>
        <v>0</v>
      </c>
      <c r="AF2398" s="396"/>
      <c r="AG2398" s="384"/>
      <c r="AH2398" s="396" t="str">
        <f t="shared" si="362"/>
        <v/>
      </c>
    </row>
    <row r="2399" spans="1:34" ht="18" customHeight="1" x14ac:dyDescent="0.25">
      <c r="A2399" s="301" t="str">
        <f t="shared" si="364"/>
        <v/>
      </c>
      <c r="B2399" s="397"/>
      <c r="C2399" s="398"/>
      <c r="D2399" s="399"/>
      <c r="E2399" s="383" t="str">
        <f t="shared" si="367"/>
        <v>C</v>
      </c>
      <c r="F2399" s="383" t="str">
        <f t="shared" si="368"/>
        <v>C</v>
      </c>
      <c r="G2399" s="400"/>
      <c r="H2399" s="385" t="str">
        <f>IF(G2399="","",VLOOKUP(G2399,下拉数据源!J:K,2,0))</f>
        <v/>
      </c>
      <c r="I2399" s="385"/>
      <c r="J2399" s="385"/>
      <c r="K2399" s="386"/>
      <c r="L2399" s="401"/>
      <c r="M2399" s="384"/>
      <c r="N2399" s="384"/>
      <c r="O2399" s="384"/>
      <c r="P2399" s="386"/>
      <c r="Q2399" s="387"/>
      <c r="R2399" s="286"/>
      <c r="S2399" s="388">
        <f t="shared" si="365"/>
        <v>0</v>
      </c>
      <c r="T2399" s="389"/>
      <c r="U2399" s="389">
        <f t="shared" si="363"/>
        <v>0</v>
      </c>
      <c r="V2399" s="451"/>
      <c r="W2399" s="452"/>
      <c r="X2399" s="386"/>
      <c r="Y2399" s="390"/>
      <c r="Z2399" s="391"/>
      <c r="AA2399" s="392"/>
      <c r="AB2399" s="393"/>
      <c r="AC2399" s="394"/>
      <c r="AD2399" s="395">
        <f t="shared" si="366"/>
        <v>0</v>
      </c>
      <c r="AE2399" s="396">
        <f>IF(OR(G2399=账期!$A$18,G2399=账期!$A$20,G2399=账期!$A$22,G2399=账期!$A$24,G2399=账期!$A$25,G2399=账期!$A$27,G2399=账期!$A$26,G2399=账期!$A$28,G2399=账期!$A$30,G2399=账期!$A$32,G2399=账期!$A$34,G2399=账期!$A$35,G2399=账期!$A$37,G2399=账期!$A$39,G2399=账期!$A$40,G2399=账期!$A$41,G2399=账期!$A$42,G2399=账期!$A$43,G2399=账期!$A$44,G2399=账期!$A$45,G2399=账期!$A$46,G2399=账期!$A$48,G2399=账期!$A$50,G2399=账期!$A$51,G2399=账期!$A$52,G2399=账期!$A$53,G2399=账期!$A$54,G2399=账期!$A$56,G2399=账期!$A$57,G2399=账期!$A$58,G2399=账期!$A$59,G2399=账期!$A$60,G2399=账期!$A$61,G2399=账期!$A$62,G2399=账期!$A$63,G2399=账期!$A$64,G2399=账期!$A$66,G2399=账期!$A$67,G2399=账期!$A$68,G2399=账期!$A$70,G2399=账期!$A$71),30,IF(OR(G2399=账期!$A$74,G2399=账期!$A$77,G2399=账期!$A$76,G2399=账期!$A$79,G2399=账期!$A$80,G2399=账期!$A$81,G2399=账期!$A$83,G2399=账期!$A$85,G2399=账期!$A$87,G2399=账期!$A$89,G2399=账期!$A$91),60,IF(OR(G2399=账期!$A$93,G2399=账期!$A$94,G2399=账期!$A$95,G2399=账期!$A$96,G2399=账期!$A$98,G2399=账期!$A$99,G2399=账期!$A$101,G2399=账期!$A$102),90,0)))</f>
        <v>0</v>
      </c>
      <c r="AF2399" s="396"/>
      <c r="AG2399" s="384"/>
      <c r="AH2399" s="396" t="str">
        <f t="shared" si="362"/>
        <v/>
      </c>
    </row>
    <row r="2400" spans="1:34" ht="18" customHeight="1" x14ac:dyDescent="0.25">
      <c r="A2400" s="301" t="str">
        <f t="shared" si="364"/>
        <v/>
      </c>
      <c r="B2400" s="397"/>
      <c r="C2400" s="398"/>
      <c r="D2400" s="399"/>
      <c r="E2400" s="383" t="str">
        <f t="shared" si="367"/>
        <v>C</v>
      </c>
      <c r="F2400" s="383" t="str">
        <f t="shared" si="368"/>
        <v>C</v>
      </c>
      <c r="G2400" s="400"/>
      <c r="H2400" s="385" t="str">
        <f>IF(G2400="","",VLOOKUP(G2400,下拉数据源!J:K,2,0))</f>
        <v/>
      </c>
      <c r="I2400" s="385"/>
      <c r="J2400" s="385"/>
      <c r="K2400" s="386"/>
      <c r="L2400" s="401"/>
      <c r="M2400" s="384"/>
      <c r="N2400" s="384"/>
      <c r="O2400" s="384"/>
      <c r="P2400" s="386"/>
      <c r="Q2400" s="387"/>
      <c r="R2400" s="286"/>
      <c r="S2400" s="388">
        <f t="shared" si="365"/>
        <v>0</v>
      </c>
      <c r="T2400" s="389"/>
      <c r="U2400" s="389">
        <f t="shared" si="363"/>
        <v>0</v>
      </c>
      <c r="V2400" s="451"/>
      <c r="W2400" s="452"/>
      <c r="X2400" s="386"/>
      <c r="Y2400" s="390"/>
      <c r="Z2400" s="391"/>
      <c r="AA2400" s="392"/>
      <c r="AB2400" s="393"/>
      <c r="AC2400" s="394"/>
      <c r="AD2400" s="395">
        <f t="shared" si="366"/>
        <v>0</v>
      </c>
      <c r="AE2400" s="396">
        <f>IF(OR(G2400=账期!$A$18,G2400=账期!$A$20,G2400=账期!$A$22,G2400=账期!$A$24,G2400=账期!$A$25,G2400=账期!$A$27,G2400=账期!$A$26,G2400=账期!$A$28,G2400=账期!$A$30,G2400=账期!$A$32,G2400=账期!$A$34,G2400=账期!$A$35,G2400=账期!$A$37,G2400=账期!$A$39,G2400=账期!$A$40,G2400=账期!$A$41,G2400=账期!$A$42,G2400=账期!$A$43,G2400=账期!$A$44,G2400=账期!$A$45,G2400=账期!$A$46,G2400=账期!$A$48,G2400=账期!$A$50,G2400=账期!$A$51,G2400=账期!$A$52,G2400=账期!$A$53,G2400=账期!$A$54,G2400=账期!$A$56,G2400=账期!$A$57,G2400=账期!$A$58,G2400=账期!$A$59,G2400=账期!$A$60,G2400=账期!$A$61,G2400=账期!$A$62,G2400=账期!$A$63,G2400=账期!$A$64,G2400=账期!$A$66,G2400=账期!$A$67,G2400=账期!$A$68,G2400=账期!$A$70,G2400=账期!$A$71),30,IF(OR(G2400=账期!$A$74,G2400=账期!$A$77,G2400=账期!$A$76,G2400=账期!$A$79,G2400=账期!$A$80,G2400=账期!$A$81,G2400=账期!$A$83,G2400=账期!$A$85,G2400=账期!$A$87,G2400=账期!$A$89,G2400=账期!$A$91),60,IF(OR(G2400=账期!$A$93,G2400=账期!$A$94,G2400=账期!$A$95,G2400=账期!$A$96,G2400=账期!$A$98,G2400=账期!$A$99,G2400=账期!$A$101,G2400=账期!$A$102),90,0)))</f>
        <v>0</v>
      </c>
      <c r="AF2400" s="396"/>
      <c r="AG2400" s="384"/>
      <c r="AH2400" s="396" t="str">
        <f t="shared" si="362"/>
        <v/>
      </c>
    </row>
    <row r="2401" spans="1:34" ht="18" customHeight="1" x14ac:dyDescent="0.25">
      <c r="A2401" s="301" t="str">
        <f t="shared" si="364"/>
        <v/>
      </c>
      <c r="B2401" s="397"/>
      <c r="C2401" s="398"/>
      <c r="D2401" s="399"/>
      <c r="E2401" s="383" t="str">
        <f t="shared" si="367"/>
        <v>C</v>
      </c>
      <c r="F2401" s="383" t="str">
        <f t="shared" si="368"/>
        <v>C</v>
      </c>
      <c r="G2401" s="400"/>
      <c r="H2401" s="385" t="str">
        <f>IF(G2401="","",VLOOKUP(G2401,下拉数据源!J:K,2,0))</f>
        <v/>
      </c>
      <c r="I2401" s="385"/>
      <c r="J2401" s="385"/>
      <c r="K2401" s="386"/>
      <c r="L2401" s="401"/>
      <c r="M2401" s="384"/>
      <c r="N2401" s="384"/>
      <c r="O2401" s="384"/>
      <c r="P2401" s="386"/>
      <c r="Q2401" s="387"/>
      <c r="R2401" s="286"/>
      <c r="S2401" s="388">
        <f t="shared" si="365"/>
        <v>0</v>
      </c>
      <c r="T2401" s="389"/>
      <c r="U2401" s="389">
        <f t="shared" si="363"/>
        <v>0</v>
      </c>
      <c r="V2401" s="451"/>
      <c r="W2401" s="452"/>
      <c r="X2401" s="386"/>
      <c r="Y2401" s="390"/>
      <c r="Z2401" s="391"/>
      <c r="AA2401" s="392"/>
      <c r="AB2401" s="393"/>
      <c r="AC2401" s="394"/>
      <c r="AD2401" s="395">
        <f t="shared" si="366"/>
        <v>0</v>
      </c>
      <c r="AE2401" s="396">
        <f>IF(OR(G2401=账期!$A$18,G2401=账期!$A$20,G2401=账期!$A$22,G2401=账期!$A$24,G2401=账期!$A$25,G2401=账期!$A$27,G2401=账期!$A$26,G2401=账期!$A$28,G2401=账期!$A$30,G2401=账期!$A$32,G2401=账期!$A$34,G2401=账期!$A$35,G2401=账期!$A$37,G2401=账期!$A$39,G2401=账期!$A$40,G2401=账期!$A$41,G2401=账期!$A$42,G2401=账期!$A$43,G2401=账期!$A$44,G2401=账期!$A$45,G2401=账期!$A$46,G2401=账期!$A$48,G2401=账期!$A$50,G2401=账期!$A$51,G2401=账期!$A$52,G2401=账期!$A$53,G2401=账期!$A$54,G2401=账期!$A$56,G2401=账期!$A$57,G2401=账期!$A$58,G2401=账期!$A$59,G2401=账期!$A$60,G2401=账期!$A$61,G2401=账期!$A$62,G2401=账期!$A$63,G2401=账期!$A$64,G2401=账期!$A$66,G2401=账期!$A$67,G2401=账期!$A$68,G2401=账期!$A$70,G2401=账期!$A$71),30,IF(OR(G2401=账期!$A$74,G2401=账期!$A$77,G2401=账期!$A$76,G2401=账期!$A$79,G2401=账期!$A$80,G2401=账期!$A$81,G2401=账期!$A$83,G2401=账期!$A$85,G2401=账期!$A$87,G2401=账期!$A$89,G2401=账期!$A$91),60,IF(OR(G2401=账期!$A$93,G2401=账期!$A$94,G2401=账期!$A$95,G2401=账期!$A$96,G2401=账期!$A$98,G2401=账期!$A$99,G2401=账期!$A$101,G2401=账期!$A$102),90,0)))</f>
        <v>0</v>
      </c>
      <c r="AF2401" s="396"/>
      <c r="AG2401" s="384"/>
      <c r="AH2401" s="396" t="str">
        <f t="shared" si="362"/>
        <v/>
      </c>
    </row>
    <row r="2402" spans="1:34" ht="18" customHeight="1" x14ac:dyDescent="0.25">
      <c r="A2402" s="301" t="str">
        <f t="shared" si="364"/>
        <v/>
      </c>
      <c r="B2402" s="397"/>
      <c r="C2402" s="398"/>
      <c r="D2402" s="399"/>
      <c r="E2402" s="383" t="str">
        <f t="shared" si="367"/>
        <v>C</v>
      </c>
      <c r="F2402" s="383" t="str">
        <f t="shared" si="368"/>
        <v>C</v>
      </c>
      <c r="G2402" s="400"/>
      <c r="H2402" s="385" t="str">
        <f>IF(G2402="","",VLOOKUP(G2402,下拉数据源!J:K,2,0))</f>
        <v/>
      </c>
      <c r="I2402" s="385"/>
      <c r="J2402" s="385"/>
      <c r="K2402" s="386"/>
      <c r="L2402" s="401"/>
      <c r="M2402" s="384"/>
      <c r="N2402" s="384"/>
      <c r="O2402" s="384"/>
      <c r="P2402" s="386"/>
      <c r="Q2402" s="387"/>
      <c r="R2402" s="286"/>
      <c r="S2402" s="388">
        <f t="shared" si="365"/>
        <v>0</v>
      </c>
      <c r="T2402" s="389"/>
      <c r="U2402" s="389">
        <f t="shared" si="363"/>
        <v>0</v>
      </c>
      <c r="V2402" s="451"/>
      <c r="W2402" s="452"/>
      <c r="X2402" s="386"/>
      <c r="Y2402" s="390"/>
      <c r="Z2402" s="391"/>
      <c r="AA2402" s="392"/>
      <c r="AB2402" s="393"/>
      <c r="AC2402" s="394"/>
      <c r="AD2402" s="395">
        <f t="shared" si="366"/>
        <v>0</v>
      </c>
      <c r="AE2402" s="396">
        <f>IF(OR(G2402=账期!$A$18,G2402=账期!$A$20,G2402=账期!$A$22,G2402=账期!$A$24,G2402=账期!$A$25,G2402=账期!$A$27,G2402=账期!$A$26,G2402=账期!$A$28,G2402=账期!$A$30,G2402=账期!$A$32,G2402=账期!$A$34,G2402=账期!$A$35,G2402=账期!$A$37,G2402=账期!$A$39,G2402=账期!$A$40,G2402=账期!$A$41,G2402=账期!$A$42,G2402=账期!$A$43,G2402=账期!$A$44,G2402=账期!$A$45,G2402=账期!$A$46,G2402=账期!$A$48,G2402=账期!$A$50,G2402=账期!$A$51,G2402=账期!$A$52,G2402=账期!$A$53,G2402=账期!$A$54,G2402=账期!$A$56,G2402=账期!$A$57,G2402=账期!$A$58,G2402=账期!$A$59,G2402=账期!$A$60,G2402=账期!$A$61,G2402=账期!$A$62,G2402=账期!$A$63,G2402=账期!$A$64,G2402=账期!$A$66,G2402=账期!$A$67,G2402=账期!$A$68,G2402=账期!$A$70,G2402=账期!$A$71),30,IF(OR(G2402=账期!$A$74,G2402=账期!$A$77,G2402=账期!$A$76,G2402=账期!$A$79,G2402=账期!$A$80,G2402=账期!$A$81,G2402=账期!$A$83,G2402=账期!$A$85,G2402=账期!$A$87,G2402=账期!$A$89,G2402=账期!$A$91),60,IF(OR(G2402=账期!$A$93,G2402=账期!$A$94,G2402=账期!$A$95,G2402=账期!$A$96,G2402=账期!$A$98,G2402=账期!$A$99,G2402=账期!$A$101,G2402=账期!$A$102),90,0)))</f>
        <v>0</v>
      </c>
      <c r="AF2402" s="396"/>
      <c r="AG2402" s="384"/>
      <c r="AH2402" s="396" t="str">
        <f t="shared" si="362"/>
        <v/>
      </c>
    </row>
    <row r="2403" spans="1:34" ht="18" customHeight="1" x14ac:dyDescent="0.25">
      <c r="A2403" s="301" t="str">
        <f t="shared" si="364"/>
        <v/>
      </c>
      <c r="B2403" s="397"/>
      <c r="C2403" s="398"/>
      <c r="D2403" s="399"/>
      <c r="E2403" s="383" t="str">
        <f t="shared" si="367"/>
        <v>C</v>
      </c>
      <c r="F2403" s="383" t="str">
        <f t="shared" si="368"/>
        <v>C</v>
      </c>
      <c r="G2403" s="400"/>
      <c r="H2403" s="385" t="str">
        <f>IF(G2403="","",VLOOKUP(G2403,下拉数据源!J:K,2,0))</f>
        <v/>
      </c>
      <c r="I2403" s="385"/>
      <c r="J2403" s="385"/>
      <c r="K2403" s="386"/>
      <c r="L2403" s="401"/>
      <c r="M2403" s="384"/>
      <c r="N2403" s="384"/>
      <c r="O2403" s="384"/>
      <c r="P2403" s="386"/>
      <c r="Q2403" s="387"/>
      <c r="R2403" s="286"/>
      <c r="S2403" s="388">
        <f t="shared" si="365"/>
        <v>0</v>
      </c>
      <c r="T2403" s="389"/>
      <c r="U2403" s="389">
        <f t="shared" si="363"/>
        <v>0</v>
      </c>
      <c r="V2403" s="451"/>
      <c r="W2403" s="452"/>
      <c r="X2403" s="386"/>
      <c r="Y2403" s="390"/>
      <c r="Z2403" s="391"/>
      <c r="AA2403" s="392"/>
      <c r="AB2403" s="393"/>
      <c r="AC2403" s="394"/>
      <c r="AD2403" s="395">
        <f t="shared" si="366"/>
        <v>0</v>
      </c>
      <c r="AE2403" s="396">
        <f>IF(OR(G2403=账期!$A$18,G2403=账期!$A$20,G2403=账期!$A$22,G2403=账期!$A$24,G2403=账期!$A$25,G2403=账期!$A$27,G2403=账期!$A$26,G2403=账期!$A$28,G2403=账期!$A$30,G2403=账期!$A$32,G2403=账期!$A$34,G2403=账期!$A$35,G2403=账期!$A$37,G2403=账期!$A$39,G2403=账期!$A$40,G2403=账期!$A$41,G2403=账期!$A$42,G2403=账期!$A$43,G2403=账期!$A$44,G2403=账期!$A$45,G2403=账期!$A$46,G2403=账期!$A$48,G2403=账期!$A$50,G2403=账期!$A$51,G2403=账期!$A$52,G2403=账期!$A$53,G2403=账期!$A$54,G2403=账期!$A$56,G2403=账期!$A$57,G2403=账期!$A$58,G2403=账期!$A$59,G2403=账期!$A$60,G2403=账期!$A$61,G2403=账期!$A$62,G2403=账期!$A$63,G2403=账期!$A$64,G2403=账期!$A$66,G2403=账期!$A$67,G2403=账期!$A$68,G2403=账期!$A$70,G2403=账期!$A$71),30,IF(OR(G2403=账期!$A$74,G2403=账期!$A$77,G2403=账期!$A$76,G2403=账期!$A$79,G2403=账期!$A$80,G2403=账期!$A$81,G2403=账期!$A$83,G2403=账期!$A$85,G2403=账期!$A$87,G2403=账期!$A$89,G2403=账期!$A$91),60,IF(OR(G2403=账期!$A$93,G2403=账期!$A$94,G2403=账期!$A$95,G2403=账期!$A$96,G2403=账期!$A$98,G2403=账期!$A$99,G2403=账期!$A$101,G2403=账期!$A$102),90,0)))</f>
        <v>0</v>
      </c>
      <c r="AF2403" s="396"/>
      <c r="AG2403" s="384"/>
      <c r="AH2403" s="396" t="str">
        <f t="shared" si="362"/>
        <v/>
      </c>
    </row>
    <row r="2404" spans="1:34" ht="18" customHeight="1" x14ac:dyDescent="0.25">
      <c r="A2404" s="301" t="str">
        <f t="shared" si="364"/>
        <v/>
      </c>
      <c r="B2404" s="397"/>
      <c r="C2404" s="398"/>
      <c r="D2404" s="399"/>
      <c r="E2404" s="383" t="str">
        <f t="shared" si="367"/>
        <v>C</v>
      </c>
      <c r="F2404" s="383" t="str">
        <f t="shared" si="368"/>
        <v>C</v>
      </c>
      <c r="G2404" s="400"/>
      <c r="H2404" s="385" t="str">
        <f>IF(G2404="","",VLOOKUP(G2404,下拉数据源!J:K,2,0))</f>
        <v/>
      </c>
      <c r="I2404" s="385"/>
      <c r="J2404" s="385"/>
      <c r="K2404" s="386"/>
      <c r="L2404" s="401"/>
      <c r="M2404" s="384"/>
      <c r="N2404" s="384"/>
      <c r="O2404" s="384"/>
      <c r="P2404" s="386"/>
      <c r="Q2404" s="387"/>
      <c r="R2404" s="286"/>
      <c r="S2404" s="388">
        <f t="shared" si="365"/>
        <v>0</v>
      </c>
      <c r="T2404" s="389"/>
      <c r="U2404" s="389">
        <f t="shared" si="363"/>
        <v>0</v>
      </c>
      <c r="V2404" s="451"/>
      <c r="W2404" s="452"/>
      <c r="X2404" s="386"/>
      <c r="Y2404" s="390"/>
      <c r="Z2404" s="391"/>
      <c r="AA2404" s="392"/>
      <c r="AB2404" s="393"/>
      <c r="AC2404" s="394"/>
      <c r="AD2404" s="395">
        <f t="shared" si="366"/>
        <v>0</v>
      </c>
      <c r="AE2404" s="396">
        <f>IF(OR(G2404=账期!$A$18,G2404=账期!$A$20,G2404=账期!$A$22,G2404=账期!$A$24,G2404=账期!$A$25,G2404=账期!$A$27,G2404=账期!$A$26,G2404=账期!$A$28,G2404=账期!$A$30,G2404=账期!$A$32,G2404=账期!$A$34,G2404=账期!$A$35,G2404=账期!$A$37,G2404=账期!$A$39,G2404=账期!$A$40,G2404=账期!$A$41,G2404=账期!$A$42,G2404=账期!$A$43,G2404=账期!$A$44,G2404=账期!$A$45,G2404=账期!$A$46,G2404=账期!$A$48,G2404=账期!$A$50,G2404=账期!$A$51,G2404=账期!$A$52,G2404=账期!$A$53,G2404=账期!$A$54,G2404=账期!$A$56,G2404=账期!$A$57,G2404=账期!$A$58,G2404=账期!$A$59,G2404=账期!$A$60,G2404=账期!$A$61,G2404=账期!$A$62,G2404=账期!$A$63,G2404=账期!$A$64,G2404=账期!$A$66,G2404=账期!$A$67,G2404=账期!$A$68,G2404=账期!$A$70,G2404=账期!$A$71),30,IF(OR(G2404=账期!$A$74,G2404=账期!$A$77,G2404=账期!$A$76,G2404=账期!$A$79,G2404=账期!$A$80,G2404=账期!$A$81,G2404=账期!$A$83,G2404=账期!$A$85,G2404=账期!$A$87,G2404=账期!$A$89,G2404=账期!$A$91),60,IF(OR(G2404=账期!$A$93,G2404=账期!$A$94,G2404=账期!$A$95,G2404=账期!$A$96,G2404=账期!$A$98,G2404=账期!$A$99,G2404=账期!$A$101,G2404=账期!$A$102),90,0)))</f>
        <v>0</v>
      </c>
      <c r="AF2404" s="396"/>
      <c r="AG2404" s="384"/>
      <c r="AH2404" s="396" t="str">
        <f t="shared" si="362"/>
        <v/>
      </c>
    </row>
    <row r="2405" spans="1:34" ht="18" customHeight="1" x14ac:dyDescent="0.25">
      <c r="A2405" s="301" t="str">
        <f t="shared" si="364"/>
        <v/>
      </c>
      <c r="B2405" s="397"/>
      <c r="C2405" s="398"/>
      <c r="D2405" s="399"/>
      <c r="E2405" s="383" t="str">
        <f t="shared" si="367"/>
        <v>C</v>
      </c>
      <c r="F2405" s="383" t="str">
        <f t="shared" si="368"/>
        <v>C</v>
      </c>
      <c r="G2405" s="400"/>
      <c r="H2405" s="385" t="str">
        <f>IF(G2405="","",VLOOKUP(G2405,下拉数据源!J:K,2,0))</f>
        <v/>
      </c>
      <c r="I2405" s="385"/>
      <c r="J2405" s="385"/>
      <c r="K2405" s="386"/>
      <c r="L2405" s="401"/>
      <c r="M2405" s="384"/>
      <c r="N2405" s="384"/>
      <c r="O2405" s="384"/>
      <c r="P2405" s="386"/>
      <c r="Q2405" s="387"/>
      <c r="R2405" s="286"/>
      <c r="S2405" s="388">
        <f t="shared" si="365"/>
        <v>0</v>
      </c>
      <c r="T2405" s="389"/>
      <c r="U2405" s="389">
        <f t="shared" si="363"/>
        <v>0</v>
      </c>
      <c r="V2405" s="451"/>
      <c r="W2405" s="452"/>
      <c r="X2405" s="386"/>
      <c r="Y2405" s="390"/>
      <c r="Z2405" s="391"/>
      <c r="AA2405" s="392"/>
      <c r="AB2405" s="393"/>
      <c r="AC2405" s="394"/>
      <c r="AD2405" s="395">
        <f t="shared" si="366"/>
        <v>0</v>
      </c>
      <c r="AE2405" s="396">
        <f>IF(OR(G2405=账期!$A$18,G2405=账期!$A$20,G2405=账期!$A$22,G2405=账期!$A$24,G2405=账期!$A$25,G2405=账期!$A$27,G2405=账期!$A$26,G2405=账期!$A$28,G2405=账期!$A$30,G2405=账期!$A$32,G2405=账期!$A$34,G2405=账期!$A$35,G2405=账期!$A$37,G2405=账期!$A$39,G2405=账期!$A$40,G2405=账期!$A$41,G2405=账期!$A$42,G2405=账期!$A$43,G2405=账期!$A$44,G2405=账期!$A$45,G2405=账期!$A$46,G2405=账期!$A$48,G2405=账期!$A$50,G2405=账期!$A$51,G2405=账期!$A$52,G2405=账期!$A$53,G2405=账期!$A$54,G2405=账期!$A$56,G2405=账期!$A$57,G2405=账期!$A$58,G2405=账期!$A$59,G2405=账期!$A$60,G2405=账期!$A$61,G2405=账期!$A$62,G2405=账期!$A$63,G2405=账期!$A$64,G2405=账期!$A$66,G2405=账期!$A$67,G2405=账期!$A$68,G2405=账期!$A$70,G2405=账期!$A$71),30,IF(OR(G2405=账期!$A$74,G2405=账期!$A$77,G2405=账期!$A$76,G2405=账期!$A$79,G2405=账期!$A$80,G2405=账期!$A$81,G2405=账期!$A$83,G2405=账期!$A$85,G2405=账期!$A$87,G2405=账期!$A$89,G2405=账期!$A$91),60,IF(OR(G2405=账期!$A$93,G2405=账期!$A$94,G2405=账期!$A$95,G2405=账期!$A$96,G2405=账期!$A$98,G2405=账期!$A$99,G2405=账期!$A$101,G2405=账期!$A$102),90,0)))</f>
        <v>0</v>
      </c>
      <c r="AF2405" s="396"/>
      <c r="AG2405" s="384"/>
      <c r="AH2405" s="396" t="str">
        <f t="shared" si="362"/>
        <v/>
      </c>
    </row>
    <row r="2406" spans="1:34" ht="18" customHeight="1" x14ac:dyDescent="0.25">
      <c r="A2406" s="301" t="str">
        <f t="shared" si="364"/>
        <v/>
      </c>
      <c r="B2406" s="397"/>
      <c r="C2406" s="398"/>
      <c r="D2406" s="399"/>
      <c r="E2406" s="383" t="str">
        <f t="shared" si="367"/>
        <v>C</v>
      </c>
      <c r="F2406" s="383" t="str">
        <f t="shared" si="368"/>
        <v>C</v>
      </c>
      <c r="G2406" s="400"/>
      <c r="H2406" s="385" t="str">
        <f>IF(G2406="","",VLOOKUP(G2406,下拉数据源!J:K,2,0))</f>
        <v/>
      </c>
      <c r="I2406" s="385"/>
      <c r="J2406" s="385"/>
      <c r="K2406" s="386"/>
      <c r="L2406" s="401"/>
      <c r="M2406" s="384"/>
      <c r="N2406" s="384"/>
      <c r="O2406" s="384"/>
      <c r="P2406" s="386"/>
      <c r="Q2406" s="387"/>
      <c r="R2406" s="286"/>
      <c r="S2406" s="388">
        <f t="shared" si="365"/>
        <v>0</v>
      </c>
      <c r="T2406" s="389"/>
      <c r="U2406" s="389">
        <f t="shared" si="363"/>
        <v>0</v>
      </c>
      <c r="V2406" s="451"/>
      <c r="W2406" s="452"/>
      <c r="X2406" s="386"/>
      <c r="Y2406" s="390"/>
      <c r="Z2406" s="391"/>
      <c r="AA2406" s="392"/>
      <c r="AB2406" s="393"/>
      <c r="AC2406" s="394"/>
      <c r="AD2406" s="395">
        <f t="shared" si="366"/>
        <v>0</v>
      </c>
      <c r="AE2406" s="396">
        <f>IF(OR(G2406=账期!$A$18,G2406=账期!$A$20,G2406=账期!$A$22,G2406=账期!$A$24,G2406=账期!$A$25,G2406=账期!$A$27,G2406=账期!$A$26,G2406=账期!$A$28,G2406=账期!$A$30,G2406=账期!$A$32,G2406=账期!$A$34,G2406=账期!$A$35,G2406=账期!$A$37,G2406=账期!$A$39,G2406=账期!$A$40,G2406=账期!$A$41,G2406=账期!$A$42,G2406=账期!$A$43,G2406=账期!$A$44,G2406=账期!$A$45,G2406=账期!$A$46,G2406=账期!$A$48,G2406=账期!$A$50,G2406=账期!$A$51,G2406=账期!$A$52,G2406=账期!$A$53,G2406=账期!$A$54,G2406=账期!$A$56,G2406=账期!$A$57,G2406=账期!$A$58,G2406=账期!$A$59,G2406=账期!$A$60,G2406=账期!$A$61,G2406=账期!$A$62,G2406=账期!$A$63,G2406=账期!$A$64,G2406=账期!$A$66,G2406=账期!$A$67,G2406=账期!$A$68,G2406=账期!$A$70,G2406=账期!$A$71),30,IF(OR(G2406=账期!$A$74,G2406=账期!$A$77,G2406=账期!$A$76,G2406=账期!$A$79,G2406=账期!$A$80,G2406=账期!$A$81,G2406=账期!$A$83,G2406=账期!$A$85,G2406=账期!$A$87,G2406=账期!$A$89,G2406=账期!$A$91),60,IF(OR(G2406=账期!$A$93,G2406=账期!$A$94,G2406=账期!$A$95,G2406=账期!$A$96,G2406=账期!$A$98,G2406=账期!$A$99,G2406=账期!$A$101,G2406=账期!$A$102),90,0)))</f>
        <v>0</v>
      </c>
      <c r="AF2406" s="396"/>
      <c r="AG2406" s="384"/>
      <c r="AH2406" s="396" t="str">
        <f t="shared" si="362"/>
        <v/>
      </c>
    </row>
    <row r="2407" spans="1:34" ht="18" customHeight="1" x14ac:dyDescent="0.25">
      <c r="A2407" s="301" t="str">
        <f t="shared" si="364"/>
        <v/>
      </c>
      <c r="B2407" s="397"/>
      <c r="C2407" s="398"/>
      <c r="D2407" s="399"/>
      <c r="E2407" s="383" t="str">
        <f t="shared" si="367"/>
        <v>C</v>
      </c>
      <c r="F2407" s="383" t="str">
        <f t="shared" si="368"/>
        <v>C</v>
      </c>
      <c r="G2407" s="400"/>
      <c r="H2407" s="385" t="str">
        <f>IF(G2407="","",VLOOKUP(G2407,下拉数据源!J:K,2,0))</f>
        <v/>
      </c>
      <c r="I2407" s="385"/>
      <c r="J2407" s="385"/>
      <c r="K2407" s="386"/>
      <c r="L2407" s="401"/>
      <c r="M2407" s="384"/>
      <c r="N2407" s="384"/>
      <c r="O2407" s="384"/>
      <c r="P2407" s="386"/>
      <c r="Q2407" s="387"/>
      <c r="R2407" s="286"/>
      <c r="S2407" s="388">
        <f t="shared" si="365"/>
        <v>0</v>
      </c>
      <c r="T2407" s="389"/>
      <c r="U2407" s="389">
        <f t="shared" si="363"/>
        <v>0</v>
      </c>
      <c r="V2407" s="451"/>
      <c r="W2407" s="452"/>
      <c r="X2407" s="386"/>
      <c r="Y2407" s="390"/>
      <c r="Z2407" s="391"/>
      <c r="AA2407" s="392"/>
      <c r="AB2407" s="393"/>
      <c r="AC2407" s="394"/>
      <c r="AD2407" s="395">
        <f t="shared" si="366"/>
        <v>0</v>
      </c>
      <c r="AE2407" s="396">
        <f>IF(OR(G2407=账期!$A$18,G2407=账期!$A$20,G2407=账期!$A$22,G2407=账期!$A$24,G2407=账期!$A$25,G2407=账期!$A$27,G2407=账期!$A$26,G2407=账期!$A$28,G2407=账期!$A$30,G2407=账期!$A$32,G2407=账期!$A$34,G2407=账期!$A$35,G2407=账期!$A$37,G2407=账期!$A$39,G2407=账期!$A$40,G2407=账期!$A$41,G2407=账期!$A$42,G2407=账期!$A$43,G2407=账期!$A$44,G2407=账期!$A$45,G2407=账期!$A$46,G2407=账期!$A$48,G2407=账期!$A$50,G2407=账期!$A$51,G2407=账期!$A$52,G2407=账期!$A$53,G2407=账期!$A$54,G2407=账期!$A$56,G2407=账期!$A$57,G2407=账期!$A$58,G2407=账期!$A$59,G2407=账期!$A$60,G2407=账期!$A$61,G2407=账期!$A$62,G2407=账期!$A$63,G2407=账期!$A$64,G2407=账期!$A$66,G2407=账期!$A$67,G2407=账期!$A$68,G2407=账期!$A$70,G2407=账期!$A$71),30,IF(OR(G2407=账期!$A$74,G2407=账期!$A$77,G2407=账期!$A$76,G2407=账期!$A$79,G2407=账期!$A$80,G2407=账期!$A$81,G2407=账期!$A$83,G2407=账期!$A$85,G2407=账期!$A$87,G2407=账期!$A$89,G2407=账期!$A$91),60,IF(OR(G2407=账期!$A$93,G2407=账期!$A$94,G2407=账期!$A$95,G2407=账期!$A$96,G2407=账期!$A$98,G2407=账期!$A$99,G2407=账期!$A$101,G2407=账期!$A$102),90,0)))</f>
        <v>0</v>
      </c>
      <c r="AF2407" s="396"/>
      <c r="AG2407" s="384"/>
      <c r="AH2407" s="396" t="str">
        <f t="shared" ref="AH2407:AH2470" si="369">IF(AG2407="华东","徐绪盛",IF(AG2407="华南","柯童柱",IF(AG2407="华中","杭得利",IF(AG2407="西南","张军",IF(AG2407="华北","石浩宇","")))))</f>
        <v/>
      </c>
    </row>
    <row r="2408" spans="1:34" ht="18" customHeight="1" x14ac:dyDescent="0.25">
      <c r="A2408" s="301" t="str">
        <f t="shared" si="364"/>
        <v/>
      </c>
      <c r="B2408" s="397"/>
      <c r="C2408" s="398"/>
      <c r="D2408" s="399"/>
      <c r="E2408" s="383" t="str">
        <f t="shared" si="367"/>
        <v>C</v>
      </c>
      <c r="F2408" s="383" t="str">
        <f t="shared" si="368"/>
        <v>C</v>
      </c>
      <c r="G2408" s="400"/>
      <c r="H2408" s="385" t="str">
        <f>IF(G2408="","",VLOOKUP(G2408,下拉数据源!J:K,2,0))</f>
        <v/>
      </c>
      <c r="I2408" s="385"/>
      <c r="J2408" s="385"/>
      <c r="K2408" s="386"/>
      <c r="L2408" s="401"/>
      <c r="M2408" s="384"/>
      <c r="N2408" s="384"/>
      <c r="O2408" s="384"/>
      <c r="P2408" s="386"/>
      <c r="Q2408" s="387"/>
      <c r="R2408" s="286"/>
      <c r="S2408" s="388">
        <f t="shared" si="365"/>
        <v>0</v>
      </c>
      <c r="T2408" s="389"/>
      <c r="U2408" s="389">
        <f t="shared" si="363"/>
        <v>0</v>
      </c>
      <c r="V2408" s="451"/>
      <c r="W2408" s="452"/>
      <c r="X2408" s="386"/>
      <c r="Y2408" s="390"/>
      <c r="Z2408" s="391"/>
      <c r="AA2408" s="392"/>
      <c r="AB2408" s="393"/>
      <c r="AC2408" s="394"/>
      <c r="AD2408" s="395">
        <f t="shared" si="366"/>
        <v>0</v>
      </c>
      <c r="AE2408" s="396">
        <f>IF(OR(G2408=账期!$A$18,G2408=账期!$A$20,G2408=账期!$A$22,G2408=账期!$A$24,G2408=账期!$A$25,G2408=账期!$A$27,G2408=账期!$A$26,G2408=账期!$A$28,G2408=账期!$A$30,G2408=账期!$A$32,G2408=账期!$A$34,G2408=账期!$A$35,G2408=账期!$A$37,G2408=账期!$A$39,G2408=账期!$A$40,G2408=账期!$A$41,G2408=账期!$A$42,G2408=账期!$A$43,G2408=账期!$A$44,G2408=账期!$A$45,G2408=账期!$A$46,G2408=账期!$A$48,G2408=账期!$A$50,G2408=账期!$A$51,G2408=账期!$A$52,G2408=账期!$A$53,G2408=账期!$A$54,G2408=账期!$A$56,G2408=账期!$A$57,G2408=账期!$A$58,G2408=账期!$A$59,G2408=账期!$A$60,G2408=账期!$A$61,G2408=账期!$A$62,G2408=账期!$A$63,G2408=账期!$A$64,G2408=账期!$A$66,G2408=账期!$A$67,G2408=账期!$A$68,G2408=账期!$A$70,G2408=账期!$A$71),30,IF(OR(G2408=账期!$A$74,G2408=账期!$A$77,G2408=账期!$A$76,G2408=账期!$A$79,G2408=账期!$A$80,G2408=账期!$A$81,G2408=账期!$A$83,G2408=账期!$A$85,G2408=账期!$A$87,G2408=账期!$A$89,G2408=账期!$A$91),60,IF(OR(G2408=账期!$A$93,G2408=账期!$A$94,G2408=账期!$A$95,G2408=账期!$A$96,G2408=账期!$A$98,G2408=账期!$A$99,G2408=账期!$A$101,G2408=账期!$A$102),90,0)))</f>
        <v>0</v>
      </c>
      <c r="AF2408" s="396"/>
      <c r="AG2408" s="384"/>
      <c r="AH2408" s="396" t="str">
        <f t="shared" si="369"/>
        <v/>
      </c>
    </row>
    <row r="2409" spans="1:34" ht="18" customHeight="1" x14ac:dyDescent="0.25">
      <c r="A2409" s="301" t="str">
        <f t="shared" si="364"/>
        <v/>
      </c>
      <c r="B2409" s="397"/>
      <c r="C2409" s="398"/>
      <c r="D2409" s="399"/>
      <c r="E2409" s="383" t="str">
        <f t="shared" si="367"/>
        <v>C</v>
      </c>
      <c r="F2409" s="383" t="str">
        <f t="shared" si="368"/>
        <v>C</v>
      </c>
      <c r="G2409" s="400"/>
      <c r="H2409" s="385" t="str">
        <f>IF(G2409="","",VLOOKUP(G2409,下拉数据源!J:K,2,0))</f>
        <v/>
      </c>
      <c r="I2409" s="385"/>
      <c r="J2409" s="385"/>
      <c r="K2409" s="386"/>
      <c r="L2409" s="401"/>
      <c r="M2409" s="384"/>
      <c r="N2409" s="384"/>
      <c r="O2409" s="384"/>
      <c r="P2409" s="386"/>
      <c r="Q2409" s="387"/>
      <c r="R2409" s="286"/>
      <c r="S2409" s="388">
        <f t="shared" si="365"/>
        <v>0</v>
      </c>
      <c r="T2409" s="389"/>
      <c r="U2409" s="389">
        <f t="shared" si="363"/>
        <v>0</v>
      </c>
      <c r="V2409" s="451"/>
      <c r="W2409" s="452"/>
      <c r="X2409" s="386"/>
      <c r="Y2409" s="390"/>
      <c r="Z2409" s="391"/>
      <c r="AA2409" s="392"/>
      <c r="AB2409" s="393"/>
      <c r="AC2409" s="394"/>
      <c r="AD2409" s="395">
        <f t="shared" si="366"/>
        <v>0</v>
      </c>
      <c r="AE2409" s="396">
        <f>IF(OR(G2409=账期!$A$18,G2409=账期!$A$20,G2409=账期!$A$22,G2409=账期!$A$24,G2409=账期!$A$25,G2409=账期!$A$27,G2409=账期!$A$26,G2409=账期!$A$28,G2409=账期!$A$30,G2409=账期!$A$32,G2409=账期!$A$34,G2409=账期!$A$35,G2409=账期!$A$37,G2409=账期!$A$39,G2409=账期!$A$40,G2409=账期!$A$41,G2409=账期!$A$42,G2409=账期!$A$43,G2409=账期!$A$44,G2409=账期!$A$45,G2409=账期!$A$46,G2409=账期!$A$48,G2409=账期!$A$50,G2409=账期!$A$51,G2409=账期!$A$52,G2409=账期!$A$53,G2409=账期!$A$54,G2409=账期!$A$56,G2409=账期!$A$57,G2409=账期!$A$58,G2409=账期!$A$59,G2409=账期!$A$60,G2409=账期!$A$61,G2409=账期!$A$62,G2409=账期!$A$63,G2409=账期!$A$64,G2409=账期!$A$66,G2409=账期!$A$67,G2409=账期!$A$68,G2409=账期!$A$70,G2409=账期!$A$71),30,IF(OR(G2409=账期!$A$74,G2409=账期!$A$77,G2409=账期!$A$76,G2409=账期!$A$79,G2409=账期!$A$80,G2409=账期!$A$81,G2409=账期!$A$83,G2409=账期!$A$85,G2409=账期!$A$87,G2409=账期!$A$89,G2409=账期!$A$91),60,IF(OR(G2409=账期!$A$93,G2409=账期!$A$94,G2409=账期!$A$95,G2409=账期!$A$96,G2409=账期!$A$98,G2409=账期!$A$99,G2409=账期!$A$101,G2409=账期!$A$102),90,0)))</f>
        <v>0</v>
      </c>
      <c r="AF2409" s="396"/>
      <c r="AG2409" s="384"/>
      <c r="AH2409" s="396" t="str">
        <f t="shared" si="369"/>
        <v/>
      </c>
    </row>
    <row r="2410" spans="1:34" ht="18" customHeight="1" x14ac:dyDescent="0.25">
      <c r="A2410" s="301" t="str">
        <f t="shared" si="364"/>
        <v/>
      </c>
      <c r="B2410" s="397"/>
      <c r="C2410" s="398"/>
      <c r="D2410" s="399"/>
      <c r="E2410" s="383" t="str">
        <f t="shared" si="367"/>
        <v>C</v>
      </c>
      <c r="F2410" s="383" t="str">
        <f t="shared" si="368"/>
        <v>C</v>
      </c>
      <c r="G2410" s="400"/>
      <c r="H2410" s="385" t="str">
        <f>IF(G2410="","",VLOOKUP(G2410,下拉数据源!J:K,2,0))</f>
        <v/>
      </c>
      <c r="I2410" s="385"/>
      <c r="J2410" s="385"/>
      <c r="K2410" s="386"/>
      <c r="L2410" s="401"/>
      <c r="M2410" s="384"/>
      <c r="N2410" s="384"/>
      <c r="O2410" s="384"/>
      <c r="P2410" s="386"/>
      <c r="Q2410" s="387"/>
      <c r="R2410" s="286"/>
      <c r="S2410" s="388">
        <f t="shared" si="365"/>
        <v>0</v>
      </c>
      <c r="T2410" s="389"/>
      <c r="U2410" s="389">
        <f t="shared" si="363"/>
        <v>0</v>
      </c>
      <c r="V2410" s="451"/>
      <c r="W2410" s="452"/>
      <c r="X2410" s="386"/>
      <c r="Y2410" s="390"/>
      <c r="Z2410" s="391"/>
      <c r="AA2410" s="392"/>
      <c r="AB2410" s="393"/>
      <c r="AC2410" s="394"/>
      <c r="AD2410" s="395">
        <f t="shared" si="366"/>
        <v>0</v>
      </c>
      <c r="AE2410" s="396">
        <f>IF(OR(G2410=账期!$A$18,G2410=账期!$A$20,G2410=账期!$A$22,G2410=账期!$A$24,G2410=账期!$A$25,G2410=账期!$A$27,G2410=账期!$A$26,G2410=账期!$A$28,G2410=账期!$A$30,G2410=账期!$A$32,G2410=账期!$A$34,G2410=账期!$A$35,G2410=账期!$A$37,G2410=账期!$A$39,G2410=账期!$A$40,G2410=账期!$A$41,G2410=账期!$A$42,G2410=账期!$A$43,G2410=账期!$A$44,G2410=账期!$A$45,G2410=账期!$A$46,G2410=账期!$A$48,G2410=账期!$A$50,G2410=账期!$A$51,G2410=账期!$A$52,G2410=账期!$A$53,G2410=账期!$A$54,G2410=账期!$A$56,G2410=账期!$A$57,G2410=账期!$A$58,G2410=账期!$A$59,G2410=账期!$A$60,G2410=账期!$A$61,G2410=账期!$A$62,G2410=账期!$A$63,G2410=账期!$A$64,G2410=账期!$A$66,G2410=账期!$A$67,G2410=账期!$A$68,G2410=账期!$A$70,G2410=账期!$A$71),30,IF(OR(G2410=账期!$A$74,G2410=账期!$A$77,G2410=账期!$A$76,G2410=账期!$A$79,G2410=账期!$A$80,G2410=账期!$A$81,G2410=账期!$A$83,G2410=账期!$A$85,G2410=账期!$A$87,G2410=账期!$A$89,G2410=账期!$A$91),60,IF(OR(G2410=账期!$A$93,G2410=账期!$A$94,G2410=账期!$A$95,G2410=账期!$A$96,G2410=账期!$A$98,G2410=账期!$A$99,G2410=账期!$A$101,G2410=账期!$A$102),90,0)))</f>
        <v>0</v>
      </c>
      <c r="AF2410" s="396"/>
      <c r="AG2410" s="384"/>
      <c r="AH2410" s="396" t="str">
        <f t="shared" si="369"/>
        <v/>
      </c>
    </row>
    <row r="2411" spans="1:34" ht="18" customHeight="1" x14ac:dyDescent="0.25">
      <c r="A2411" s="301" t="str">
        <f t="shared" si="364"/>
        <v/>
      </c>
      <c r="B2411" s="397"/>
      <c r="C2411" s="398"/>
      <c r="D2411" s="399"/>
      <c r="E2411" s="383" t="str">
        <f t="shared" si="367"/>
        <v>C</v>
      </c>
      <c r="F2411" s="383" t="str">
        <f t="shared" si="368"/>
        <v>C</v>
      </c>
      <c r="G2411" s="400"/>
      <c r="H2411" s="385" t="str">
        <f>IF(G2411="","",VLOOKUP(G2411,下拉数据源!J:K,2,0))</f>
        <v/>
      </c>
      <c r="I2411" s="385"/>
      <c r="J2411" s="385"/>
      <c r="K2411" s="386"/>
      <c r="L2411" s="401"/>
      <c r="M2411" s="384"/>
      <c r="N2411" s="384"/>
      <c r="O2411" s="384"/>
      <c r="P2411" s="386"/>
      <c r="Q2411" s="387"/>
      <c r="R2411" s="286"/>
      <c r="S2411" s="388">
        <f t="shared" si="365"/>
        <v>0</v>
      </c>
      <c r="T2411" s="389"/>
      <c r="U2411" s="389">
        <f t="shared" si="363"/>
        <v>0</v>
      </c>
      <c r="V2411" s="451"/>
      <c r="W2411" s="452"/>
      <c r="X2411" s="386"/>
      <c r="Y2411" s="390"/>
      <c r="Z2411" s="391"/>
      <c r="AA2411" s="392"/>
      <c r="AB2411" s="393"/>
      <c r="AC2411" s="394"/>
      <c r="AD2411" s="395">
        <f t="shared" si="366"/>
        <v>0</v>
      </c>
      <c r="AE2411" s="396">
        <f>IF(OR(G2411=账期!$A$18,G2411=账期!$A$20,G2411=账期!$A$22,G2411=账期!$A$24,G2411=账期!$A$25,G2411=账期!$A$27,G2411=账期!$A$26,G2411=账期!$A$28,G2411=账期!$A$30,G2411=账期!$A$32,G2411=账期!$A$34,G2411=账期!$A$35,G2411=账期!$A$37,G2411=账期!$A$39,G2411=账期!$A$40,G2411=账期!$A$41,G2411=账期!$A$42,G2411=账期!$A$43,G2411=账期!$A$44,G2411=账期!$A$45,G2411=账期!$A$46,G2411=账期!$A$48,G2411=账期!$A$50,G2411=账期!$A$51,G2411=账期!$A$52,G2411=账期!$A$53,G2411=账期!$A$54,G2411=账期!$A$56,G2411=账期!$A$57,G2411=账期!$A$58,G2411=账期!$A$59,G2411=账期!$A$60,G2411=账期!$A$61,G2411=账期!$A$62,G2411=账期!$A$63,G2411=账期!$A$64,G2411=账期!$A$66,G2411=账期!$A$67,G2411=账期!$A$68,G2411=账期!$A$70,G2411=账期!$A$71),30,IF(OR(G2411=账期!$A$74,G2411=账期!$A$77,G2411=账期!$A$76,G2411=账期!$A$79,G2411=账期!$A$80,G2411=账期!$A$81,G2411=账期!$A$83,G2411=账期!$A$85,G2411=账期!$A$87,G2411=账期!$A$89,G2411=账期!$A$91),60,IF(OR(G2411=账期!$A$93,G2411=账期!$A$94,G2411=账期!$A$95,G2411=账期!$A$96,G2411=账期!$A$98,G2411=账期!$A$99,G2411=账期!$A$101,G2411=账期!$A$102),90,0)))</f>
        <v>0</v>
      </c>
      <c r="AF2411" s="396"/>
      <c r="AG2411" s="384"/>
      <c r="AH2411" s="396" t="str">
        <f t="shared" si="369"/>
        <v/>
      </c>
    </row>
    <row r="2412" spans="1:34" ht="18" customHeight="1" x14ac:dyDescent="0.25">
      <c r="A2412" s="301" t="str">
        <f t="shared" si="364"/>
        <v/>
      </c>
      <c r="B2412" s="397"/>
      <c r="C2412" s="398"/>
      <c r="D2412" s="399"/>
      <c r="E2412" s="383" t="str">
        <f t="shared" si="367"/>
        <v>C</v>
      </c>
      <c r="F2412" s="383" t="str">
        <f t="shared" si="368"/>
        <v>C</v>
      </c>
      <c r="G2412" s="400"/>
      <c r="H2412" s="385" t="str">
        <f>IF(G2412="","",VLOOKUP(G2412,下拉数据源!J:K,2,0))</f>
        <v/>
      </c>
      <c r="I2412" s="385"/>
      <c r="J2412" s="385"/>
      <c r="K2412" s="386"/>
      <c r="L2412" s="401"/>
      <c r="M2412" s="384"/>
      <c r="N2412" s="384"/>
      <c r="O2412" s="384"/>
      <c r="P2412" s="386"/>
      <c r="Q2412" s="387"/>
      <c r="R2412" s="286"/>
      <c r="S2412" s="388">
        <f t="shared" si="365"/>
        <v>0</v>
      </c>
      <c r="T2412" s="389"/>
      <c r="U2412" s="389">
        <f t="shared" si="363"/>
        <v>0</v>
      </c>
      <c r="V2412" s="451"/>
      <c r="W2412" s="452"/>
      <c r="X2412" s="386"/>
      <c r="Y2412" s="390"/>
      <c r="Z2412" s="391"/>
      <c r="AA2412" s="392"/>
      <c r="AB2412" s="393"/>
      <c r="AC2412" s="394"/>
      <c r="AD2412" s="395">
        <f t="shared" si="366"/>
        <v>0</v>
      </c>
      <c r="AE2412" s="396">
        <f>IF(OR(G2412=账期!$A$18,G2412=账期!$A$20,G2412=账期!$A$22,G2412=账期!$A$24,G2412=账期!$A$25,G2412=账期!$A$27,G2412=账期!$A$26,G2412=账期!$A$28,G2412=账期!$A$30,G2412=账期!$A$32,G2412=账期!$A$34,G2412=账期!$A$35,G2412=账期!$A$37,G2412=账期!$A$39,G2412=账期!$A$40,G2412=账期!$A$41,G2412=账期!$A$42,G2412=账期!$A$43,G2412=账期!$A$44,G2412=账期!$A$45,G2412=账期!$A$46,G2412=账期!$A$48,G2412=账期!$A$50,G2412=账期!$A$51,G2412=账期!$A$52,G2412=账期!$A$53,G2412=账期!$A$54,G2412=账期!$A$56,G2412=账期!$A$57,G2412=账期!$A$58,G2412=账期!$A$59,G2412=账期!$A$60,G2412=账期!$A$61,G2412=账期!$A$62,G2412=账期!$A$63,G2412=账期!$A$64,G2412=账期!$A$66,G2412=账期!$A$67,G2412=账期!$A$68,G2412=账期!$A$70,G2412=账期!$A$71),30,IF(OR(G2412=账期!$A$74,G2412=账期!$A$77,G2412=账期!$A$76,G2412=账期!$A$79,G2412=账期!$A$80,G2412=账期!$A$81,G2412=账期!$A$83,G2412=账期!$A$85,G2412=账期!$A$87,G2412=账期!$A$89,G2412=账期!$A$91),60,IF(OR(G2412=账期!$A$93,G2412=账期!$A$94,G2412=账期!$A$95,G2412=账期!$A$96,G2412=账期!$A$98,G2412=账期!$A$99,G2412=账期!$A$101,G2412=账期!$A$102),90,0)))</f>
        <v>0</v>
      </c>
      <c r="AF2412" s="396"/>
      <c r="AG2412" s="384"/>
      <c r="AH2412" s="396" t="str">
        <f t="shared" si="369"/>
        <v/>
      </c>
    </row>
    <row r="2413" spans="1:34" ht="18" customHeight="1" x14ac:dyDescent="0.25">
      <c r="A2413" s="301" t="str">
        <f t="shared" si="364"/>
        <v/>
      </c>
      <c r="B2413" s="397"/>
      <c r="C2413" s="398"/>
      <c r="D2413" s="399"/>
      <c r="E2413" s="383" t="str">
        <f t="shared" si="367"/>
        <v>C</v>
      </c>
      <c r="F2413" s="383" t="str">
        <f t="shared" si="368"/>
        <v>C</v>
      </c>
      <c r="G2413" s="400"/>
      <c r="H2413" s="385" t="str">
        <f>IF(G2413="","",VLOOKUP(G2413,下拉数据源!J:K,2,0))</f>
        <v/>
      </c>
      <c r="I2413" s="385"/>
      <c r="J2413" s="385"/>
      <c r="K2413" s="386"/>
      <c r="L2413" s="401"/>
      <c r="M2413" s="384"/>
      <c r="N2413" s="384"/>
      <c r="O2413" s="384"/>
      <c r="P2413" s="386"/>
      <c r="Q2413" s="387"/>
      <c r="R2413" s="286"/>
      <c r="S2413" s="388">
        <f t="shared" si="365"/>
        <v>0</v>
      </c>
      <c r="T2413" s="389"/>
      <c r="U2413" s="389">
        <f t="shared" si="363"/>
        <v>0</v>
      </c>
      <c r="V2413" s="451"/>
      <c r="W2413" s="452"/>
      <c r="X2413" s="386"/>
      <c r="Y2413" s="390"/>
      <c r="Z2413" s="391"/>
      <c r="AA2413" s="392"/>
      <c r="AB2413" s="393"/>
      <c r="AC2413" s="394"/>
      <c r="AD2413" s="395">
        <f t="shared" si="366"/>
        <v>0</v>
      </c>
      <c r="AE2413" s="396">
        <f>IF(OR(G2413=账期!$A$18,G2413=账期!$A$20,G2413=账期!$A$22,G2413=账期!$A$24,G2413=账期!$A$25,G2413=账期!$A$27,G2413=账期!$A$26,G2413=账期!$A$28,G2413=账期!$A$30,G2413=账期!$A$32,G2413=账期!$A$34,G2413=账期!$A$35,G2413=账期!$A$37,G2413=账期!$A$39,G2413=账期!$A$40,G2413=账期!$A$41,G2413=账期!$A$42,G2413=账期!$A$43,G2413=账期!$A$44,G2413=账期!$A$45,G2413=账期!$A$46,G2413=账期!$A$48,G2413=账期!$A$50,G2413=账期!$A$51,G2413=账期!$A$52,G2413=账期!$A$53,G2413=账期!$A$54,G2413=账期!$A$56,G2413=账期!$A$57,G2413=账期!$A$58,G2413=账期!$A$59,G2413=账期!$A$60,G2413=账期!$A$61,G2413=账期!$A$62,G2413=账期!$A$63,G2413=账期!$A$64,G2413=账期!$A$66,G2413=账期!$A$67,G2413=账期!$A$68,G2413=账期!$A$70,G2413=账期!$A$71),30,IF(OR(G2413=账期!$A$74,G2413=账期!$A$77,G2413=账期!$A$76,G2413=账期!$A$79,G2413=账期!$A$80,G2413=账期!$A$81,G2413=账期!$A$83,G2413=账期!$A$85,G2413=账期!$A$87,G2413=账期!$A$89,G2413=账期!$A$91),60,IF(OR(G2413=账期!$A$93,G2413=账期!$A$94,G2413=账期!$A$95,G2413=账期!$A$96,G2413=账期!$A$98,G2413=账期!$A$99,G2413=账期!$A$101,G2413=账期!$A$102),90,0)))</f>
        <v>0</v>
      </c>
      <c r="AF2413" s="396"/>
      <c r="AG2413" s="384"/>
      <c r="AH2413" s="396" t="str">
        <f t="shared" si="369"/>
        <v/>
      </c>
    </row>
    <row r="2414" spans="1:34" ht="18" customHeight="1" x14ac:dyDescent="0.25">
      <c r="A2414" s="301" t="str">
        <f t="shared" si="364"/>
        <v/>
      </c>
      <c r="B2414" s="397"/>
      <c r="C2414" s="398"/>
      <c r="D2414" s="399"/>
      <c r="E2414" s="383" t="str">
        <f t="shared" si="367"/>
        <v>C</v>
      </c>
      <c r="F2414" s="383" t="str">
        <f t="shared" si="368"/>
        <v>C</v>
      </c>
      <c r="G2414" s="400"/>
      <c r="H2414" s="385" t="str">
        <f>IF(G2414="","",VLOOKUP(G2414,下拉数据源!J:K,2,0))</f>
        <v/>
      </c>
      <c r="I2414" s="385"/>
      <c r="J2414" s="385"/>
      <c r="K2414" s="386"/>
      <c r="L2414" s="401"/>
      <c r="M2414" s="384"/>
      <c r="N2414" s="384"/>
      <c r="O2414" s="384"/>
      <c r="P2414" s="386"/>
      <c r="Q2414" s="387"/>
      <c r="R2414" s="286"/>
      <c r="S2414" s="388">
        <f t="shared" si="365"/>
        <v>0</v>
      </c>
      <c r="T2414" s="389"/>
      <c r="U2414" s="389">
        <f t="shared" si="363"/>
        <v>0</v>
      </c>
      <c r="V2414" s="451"/>
      <c r="W2414" s="452"/>
      <c r="X2414" s="386"/>
      <c r="Y2414" s="390"/>
      <c r="Z2414" s="391"/>
      <c r="AA2414" s="392"/>
      <c r="AB2414" s="393"/>
      <c r="AC2414" s="394"/>
      <c r="AD2414" s="395">
        <f t="shared" si="366"/>
        <v>0</v>
      </c>
      <c r="AE2414" s="396">
        <f>IF(OR(G2414=账期!$A$18,G2414=账期!$A$20,G2414=账期!$A$22,G2414=账期!$A$24,G2414=账期!$A$25,G2414=账期!$A$27,G2414=账期!$A$26,G2414=账期!$A$28,G2414=账期!$A$30,G2414=账期!$A$32,G2414=账期!$A$34,G2414=账期!$A$35,G2414=账期!$A$37,G2414=账期!$A$39,G2414=账期!$A$40,G2414=账期!$A$41,G2414=账期!$A$42,G2414=账期!$A$43,G2414=账期!$A$44,G2414=账期!$A$45,G2414=账期!$A$46,G2414=账期!$A$48,G2414=账期!$A$50,G2414=账期!$A$51,G2414=账期!$A$52,G2414=账期!$A$53,G2414=账期!$A$54,G2414=账期!$A$56,G2414=账期!$A$57,G2414=账期!$A$58,G2414=账期!$A$59,G2414=账期!$A$60,G2414=账期!$A$61,G2414=账期!$A$62,G2414=账期!$A$63,G2414=账期!$A$64,G2414=账期!$A$66,G2414=账期!$A$67,G2414=账期!$A$68,G2414=账期!$A$70,G2414=账期!$A$71),30,IF(OR(G2414=账期!$A$74,G2414=账期!$A$77,G2414=账期!$A$76,G2414=账期!$A$79,G2414=账期!$A$80,G2414=账期!$A$81,G2414=账期!$A$83,G2414=账期!$A$85,G2414=账期!$A$87,G2414=账期!$A$89,G2414=账期!$A$91),60,IF(OR(G2414=账期!$A$93,G2414=账期!$A$94,G2414=账期!$A$95,G2414=账期!$A$96,G2414=账期!$A$98,G2414=账期!$A$99,G2414=账期!$A$101,G2414=账期!$A$102),90,0)))</f>
        <v>0</v>
      </c>
      <c r="AF2414" s="396"/>
      <c r="AG2414" s="384"/>
      <c r="AH2414" s="396" t="str">
        <f t="shared" si="369"/>
        <v/>
      </c>
    </row>
    <row r="2415" spans="1:34" ht="18" customHeight="1" x14ac:dyDescent="0.25">
      <c r="A2415" s="301" t="str">
        <f t="shared" si="364"/>
        <v/>
      </c>
      <c r="B2415" s="397"/>
      <c r="C2415" s="398"/>
      <c r="D2415" s="399"/>
      <c r="E2415" s="383" t="str">
        <f t="shared" si="367"/>
        <v>C</v>
      </c>
      <c r="F2415" s="383" t="str">
        <f t="shared" si="368"/>
        <v>C</v>
      </c>
      <c r="G2415" s="400"/>
      <c r="H2415" s="385" t="str">
        <f>IF(G2415="","",VLOOKUP(G2415,下拉数据源!J:K,2,0))</f>
        <v/>
      </c>
      <c r="I2415" s="385"/>
      <c r="J2415" s="385"/>
      <c r="K2415" s="386"/>
      <c r="L2415" s="401"/>
      <c r="M2415" s="384"/>
      <c r="N2415" s="384"/>
      <c r="O2415" s="384"/>
      <c r="P2415" s="386"/>
      <c r="Q2415" s="387"/>
      <c r="R2415" s="286"/>
      <c r="S2415" s="388">
        <f t="shared" si="365"/>
        <v>0</v>
      </c>
      <c r="T2415" s="389"/>
      <c r="U2415" s="389">
        <f t="shared" si="363"/>
        <v>0</v>
      </c>
      <c r="V2415" s="451"/>
      <c r="W2415" s="452"/>
      <c r="X2415" s="386"/>
      <c r="Y2415" s="390"/>
      <c r="Z2415" s="391"/>
      <c r="AA2415" s="392"/>
      <c r="AB2415" s="393"/>
      <c r="AC2415" s="394"/>
      <c r="AD2415" s="395">
        <f t="shared" si="366"/>
        <v>0</v>
      </c>
      <c r="AE2415" s="396">
        <f>IF(OR(G2415=账期!$A$18,G2415=账期!$A$20,G2415=账期!$A$22,G2415=账期!$A$24,G2415=账期!$A$25,G2415=账期!$A$27,G2415=账期!$A$26,G2415=账期!$A$28,G2415=账期!$A$30,G2415=账期!$A$32,G2415=账期!$A$34,G2415=账期!$A$35,G2415=账期!$A$37,G2415=账期!$A$39,G2415=账期!$A$40,G2415=账期!$A$41,G2415=账期!$A$42,G2415=账期!$A$43,G2415=账期!$A$44,G2415=账期!$A$45,G2415=账期!$A$46,G2415=账期!$A$48,G2415=账期!$A$50,G2415=账期!$A$51,G2415=账期!$A$52,G2415=账期!$A$53,G2415=账期!$A$54,G2415=账期!$A$56,G2415=账期!$A$57,G2415=账期!$A$58,G2415=账期!$A$59,G2415=账期!$A$60,G2415=账期!$A$61,G2415=账期!$A$62,G2415=账期!$A$63,G2415=账期!$A$64,G2415=账期!$A$66,G2415=账期!$A$67,G2415=账期!$A$68,G2415=账期!$A$70,G2415=账期!$A$71),30,IF(OR(G2415=账期!$A$74,G2415=账期!$A$77,G2415=账期!$A$76,G2415=账期!$A$79,G2415=账期!$A$80,G2415=账期!$A$81,G2415=账期!$A$83,G2415=账期!$A$85,G2415=账期!$A$87,G2415=账期!$A$89,G2415=账期!$A$91),60,IF(OR(G2415=账期!$A$93,G2415=账期!$A$94,G2415=账期!$A$95,G2415=账期!$A$96,G2415=账期!$A$98,G2415=账期!$A$99,G2415=账期!$A$101,G2415=账期!$A$102),90,0)))</f>
        <v>0</v>
      </c>
      <c r="AF2415" s="396"/>
      <c r="AG2415" s="384"/>
      <c r="AH2415" s="396" t="str">
        <f t="shared" si="369"/>
        <v/>
      </c>
    </row>
    <row r="2416" spans="1:34" ht="18" customHeight="1" x14ac:dyDescent="0.25">
      <c r="A2416" s="301" t="str">
        <f t="shared" si="364"/>
        <v/>
      </c>
      <c r="B2416" s="397"/>
      <c r="C2416" s="398"/>
      <c r="D2416" s="399"/>
      <c r="E2416" s="383" t="str">
        <f t="shared" si="367"/>
        <v>C</v>
      </c>
      <c r="F2416" s="383" t="str">
        <f t="shared" si="368"/>
        <v>C</v>
      </c>
      <c r="G2416" s="400"/>
      <c r="H2416" s="385" t="str">
        <f>IF(G2416="","",VLOOKUP(G2416,下拉数据源!J:K,2,0))</f>
        <v/>
      </c>
      <c r="I2416" s="385"/>
      <c r="J2416" s="385"/>
      <c r="K2416" s="386"/>
      <c r="L2416" s="401"/>
      <c r="M2416" s="384"/>
      <c r="N2416" s="384"/>
      <c r="O2416" s="384"/>
      <c r="P2416" s="386"/>
      <c r="Q2416" s="387"/>
      <c r="R2416" s="286"/>
      <c r="S2416" s="388">
        <f t="shared" si="365"/>
        <v>0</v>
      </c>
      <c r="T2416" s="389"/>
      <c r="U2416" s="389">
        <f t="shared" si="363"/>
        <v>0</v>
      </c>
      <c r="V2416" s="451"/>
      <c r="W2416" s="452"/>
      <c r="X2416" s="386"/>
      <c r="Y2416" s="390"/>
      <c r="Z2416" s="391"/>
      <c r="AA2416" s="392"/>
      <c r="AB2416" s="393"/>
      <c r="AC2416" s="394"/>
      <c r="AD2416" s="395">
        <f t="shared" si="366"/>
        <v>0</v>
      </c>
      <c r="AE2416" s="396">
        <f>IF(OR(G2416=账期!$A$18,G2416=账期!$A$20,G2416=账期!$A$22,G2416=账期!$A$24,G2416=账期!$A$25,G2416=账期!$A$27,G2416=账期!$A$26,G2416=账期!$A$28,G2416=账期!$A$30,G2416=账期!$A$32,G2416=账期!$A$34,G2416=账期!$A$35,G2416=账期!$A$37,G2416=账期!$A$39,G2416=账期!$A$40,G2416=账期!$A$41,G2416=账期!$A$42,G2416=账期!$A$43,G2416=账期!$A$44,G2416=账期!$A$45,G2416=账期!$A$46,G2416=账期!$A$48,G2416=账期!$A$50,G2416=账期!$A$51,G2416=账期!$A$52,G2416=账期!$A$53,G2416=账期!$A$54,G2416=账期!$A$56,G2416=账期!$A$57,G2416=账期!$A$58,G2416=账期!$A$59,G2416=账期!$A$60,G2416=账期!$A$61,G2416=账期!$A$62,G2416=账期!$A$63,G2416=账期!$A$64,G2416=账期!$A$66,G2416=账期!$A$67,G2416=账期!$A$68,G2416=账期!$A$70,G2416=账期!$A$71),30,IF(OR(G2416=账期!$A$74,G2416=账期!$A$77,G2416=账期!$A$76,G2416=账期!$A$79,G2416=账期!$A$80,G2416=账期!$A$81,G2416=账期!$A$83,G2416=账期!$A$85,G2416=账期!$A$87,G2416=账期!$A$89,G2416=账期!$A$91),60,IF(OR(G2416=账期!$A$93,G2416=账期!$A$94,G2416=账期!$A$95,G2416=账期!$A$96,G2416=账期!$A$98,G2416=账期!$A$99,G2416=账期!$A$101,G2416=账期!$A$102),90,0)))</f>
        <v>0</v>
      </c>
      <c r="AF2416" s="396"/>
      <c r="AG2416" s="384"/>
      <c r="AH2416" s="396" t="str">
        <f t="shared" si="369"/>
        <v/>
      </c>
    </row>
    <row r="2417" spans="1:34" ht="18" customHeight="1" x14ac:dyDescent="0.25">
      <c r="A2417" s="301" t="str">
        <f t="shared" si="364"/>
        <v/>
      </c>
      <c r="B2417" s="397"/>
      <c r="C2417" s="398"/>
      <c r="D2417" s="399"/>
      <c r="E2417" s="383" t="str">
        <f t="shared" si="367"/>
        <v>C</v>
      </c>
      <c r="F2417" s="383" t="str">
        <f t="shared" si="368"/>
        <v>C</v>
      </c>
      <c r="G2417" s="400"/>
      <c r="H2417" s="385" t="str">
        <f>IF(G2417="","",VLOOKUP(G2417,下拉数据源!J:K,2,0))</f>
        <v/>
      </c>
      <c r="I2417" s="385"/>
      <c r="J2417" s="385"/>
      <c r="K2417" s="386"/>
      <c r="L2417" s="401"/>
      <c r="M2417" s="384"/>
      <c r="N2417" s="384"/>
      <c r="O2417" s="384"/>
      <c r="P2417" s="386"/>
      <c r="Q2417" s="387"/>
      <c r="R2417" s="286"/>
      <c r="S2417" s="388">
        <f t="shared" si="365"/>
        <v>0</v>
      </c>
      <c r="T2417" s="389"/>
      <c r="U2417" s="389">
        <f t="shared" si="363"/>
        <v>0</v>
      </c>
      <c r="V2417" s="451"/>
      <c r="W2417" s="452"/>
      <c r="X2417" s="386"/>
      <c r="Y2417" s="390"/>
      <c r="Z2417" s="391"/>
      <c r="AA2417" s="392"/>
      <c r="AB2417" s="393"/>
      <c r="AC2417" s="394"/>
      <c r="AD2417" s="395">
        <f t="shared" si="366"/>
        <v>0</v>
      </c>
      <c r="AE2417" s="396">
        <f>IF(OR(G2417=账期!$A$18,G2417=账期!$A$20,G2417=账期!$A$22,G2417=账期!$A$24,G2417=账期!$A$25,G2417=账期!$A$27,G2417=账期!$A$26,G2417=账期!$A$28,G2417=账期!$A$30,G2417=账期!$A$32,G2417=账期!$A$34,G2417=账期!$A$35,G2417=账期!$A$37,G2417=账期!$A$39,G2417=账期!$A$40,G2417=账期!$A$41,G2417=账期!$A$42,G2417=账期!$A$43,G2417=账期!$A$44,G2417=账期!$A$45,G2417=账期!$A$46,G2417=账期!$A$48,G2417=账期!$A$50,G2417=账期!$A$51,G2417=账期!$A$52,G2417=账期!$A$53,G2417=账期!$A$54,G2417=账期!$A$56,G2417=账期!$A$57,G2417=账期!$A$58,G2417=账期!$A$59,G2417=账期!$A$60,G2417=账期!$A$61,G2417=账期!$A$62,G2417=账期!$A$63,G2417=账期!$A$64,G2417=账期!$A$66,G2417=账期!$A$67,G2417=账期!$A$68,G2417=账期!$A$70,G2417=账期!$A$71),30,IF(OR(G2417=账期!$A$74,G2417=账期!$A$77,G2417=账期!$A$76,G2417=账期!$A$79,G2417=账期!$A$80,G2417=账期!$A$81,G2417=账期!$A$83,G2417=账期!$A$85,G2417=账期!$A$87,G2417=账期!$A$89,G2417=账期!$A$91),60,IF(OR(G2417=账期!$A$93,G2417=账期!$A$94,G2417=账期!$A$95,G2417=账期!$A$96,G2417=账期!$A$98,G2417=账期!$A$99,G2417=账期!$A$101,G2417=账期!$A$102),90,0)))</f>
        <v>0</v>
      </c>
      <c r="AF2417" s="396"/>
      <c r="AG2417" s="384"/>
      <c r="AH2417" s="396" t="str">
        <f t="shared" si="369"/>
        <v/>
      </c>
    </row>
    <row r="2418" spans="1:34" ht="18" customHeight="1" x14ac:dyDescent="0.25">
      <c r="A2418" s="301" t="str">
        <f t="shared" si="364"/>
        <v/>
      </c>
      <c r="B2418" s="397"/>
      <c r="C2418" s="398"/>
      <c r="D2418" s="399"/>
      <c r="E2418" s="383" t="str">
        <f t="shared" si="367"/>
        <v>C</v>
      </c>
      <c r="F2418" s="383" t="str">
        <f t="shared" si="368"/>
        <v>C</v>
      </c>
      <c r="G2418" s="400"/>
      <c r="H2418" s="385" t="str">
        <f>IF(G2418="","",VLOOKUP(G2418,下拉数据源!J:K,2,0))</f>
        <v/>
      </c>
      <c r="I2418" s="385"/>
      <c r="J2418" s="385"/>
      <c r="K2418" s="386"/>
      <c r="L2418" s="401"/>
      <c r="M2418" s="384"/>
      <c r="N2418" s="384"/>
      <c r="O2418" s="384"/>
      <c r="P2418" s="386"/>
      <c r="Q2418" s="387"/>
      <c r="R2418" s="286"/>
      <c r="S2418" s="388">
        <f t="shared" si="365"/>
        <v>0</v>
      </c>
      <c r="T2418" s="389"/>
      <c r="U2418" s="389">
        <f t="shared" si="363"/>
        <v>0</v>
      </c>
      <c r="V2418" s="451"/>
      <c r="W2418" s="452"/>
      <c r="X2418" s="386"/>
      <c r="Y2418" s="390"/>
      <c r="Z2418" s="391"/>
      <c r="AA2418" s="392"/>
      <c r="AB2418" s="393"/>
      <c r="AC2418" s="394"/>
      <c r="AD2418" s="395">
        <f t="shared" si="366"/>
        <v>0</v>
      </c>
      <c r="AE2418" s="396">
        <f>IF(OR(G2418=账期!$A$18,G2418=账期!$A$20,G2418=账期!$A$22,G2418=账期!$A$24,G2418=账期!$A$25,G2418=账期!$A$27,G2418=账期!$A$26,G2418=账期!$A$28,G2418=账期!$A$30,G2418=账期!$A$32,G2418=账期!$A$34,G2418=账期!$A$35,G2418=账期!$A$37,G2418=账期!$A$39,G2418=账期!$A$40,G2418=账期!$A$41,G2418=账期!$A$42,G2418=账期!$A$43,G2418=账期!$A$44,G2418=账期!$A$45,G2418=账期!$A$46,G2418=账期!$A$48,G2418=账期!$A$50,G2418=账期!$A$51,G2418=账期!$A$52,G2418=账期!$A$53,G2418=账期!$A$54,G2418=账期!$A$56,G2418=账期!$A$57,G2418=账期!$A$58,G2418=账期!$A$59,G2418=账期!$A$60,G2418=账期!$A$61,G2418=账期!$A$62,G2418=账期!$A$63,G2418=账期!$A$64,G2418=账期!$A$66,G2418=账期!$A$67,G2418=账期!$A$68,G2418=账期!$A$70,G2418=账期!$A$71),30,IF(OR(G2418=账期!$A$74,G2418=账期!$A$77,G2418=账期!$A$76,G2418=账期!$A$79,G2418=账期!$A$80,G2418=账期!$A$81,G2418=账期!$A$83,G2418=账期!$A$85,G2418=账期!$A$87,G2418=账期!$A$89,G2418=账期!$A$91),60,IF(OR(G2418=账期!$A$93,G2418=账期!$A$94,G2418=账期!$A$95,G2418=账期!$A$96,G2418=账期!$A$98,G2418=账期!$A$99,G2418=账期!$A$101,G2418=账期!$A$102),90,0)))</f>
        <v>0</v>
      </c>
      <c r="AF2418" s="396"/>
      <c r="AG2418" s="384"/>
      <c r="AH2418" s="396" t="str">
        <f t="shared" si="369"/>
        <v/>
      </c>
    </row>
    <row r="2419" spans="1:34" ht="18" customHeight="1" x14ac:dyDescent="0.25">
      <c r="A2419" s="301" t="str">
        <f t="shared" si="364"/>
        <v/>
      </c>
      <c r="B2419" s="397"/>
      <c r="C2419" s="398"/>
      <c r="D2419" s="399"/>
      <c r="E2419" s="383" t="str">
        <f t="shared" si="367"/>
        <v>C</v>
      </c>
      <c r="F2419" s="383" t="str">
        <f t="shared" si="368"/>
        <v>C</v>
      </c>
      <c r="G2419" s="400"/>
      <c r="H2419" s="385" t="str">
        <f>IF(G2419="","",VLOOKUP(G2419,下拉数据源!J:K,2,0))</f>
        <v/>
      </c>
      <c r="I2419" s="385"/>
      <c r="J2419" s="385"/>
      <c r="K2419" s="386"/>
      <c r="L2419" s="401"/>
      <c r="M2419" s="384"/>
      <c r="N2419" s="384"/>
      <c r="O2419" s="384"/>
      <c r="P2419" s="386"/>
      <c r="Q2419" s="387"/>
      <c r="R2419" s="286"/>
      <c r="S2419" s="388">
        <f t="shared" si="365"/>
        <v>0</v>
      </c>
      <c r="T2419" s="389"/>
      <c r="U2419" s="389">
        <f t="shared" si="363"/>
        <v>0</v>
      </c>
      <c r="V2419" s="451"/>
      <c r="W2419" s="452"/>
      <c r="X2419" s="386"/>
      <c r="Y2419" s="390"/>
      <c r="Z2419" s="391"/>
      <c r="AA2419" s="392"/>
      <c r="AB2419" s="393"/>
      <c r="AC2419" s="394"/>
      <c r="AD2419" s="395">
        <f t="shared" si="366"/>
        <v>0</v>
      </c>
      <c r="AE2419" s="396">
        <f>IF(OR(G2419=账期!$A$18,G2419=账期!$A$20,G2419=账期!$A$22,G2419=账期!$A$24,G2419=账期!$A$25,G2419=账期!$A$27,G2419=账期!$A$26,G2419=账期!$A$28,G2419=账期!$A$30,G2419=账期!$A$32,G2419=账期!$A$34,G2419=账期!$A$35,G2419=账期!$A$37,G2419=账期!$A$39,G2419=账期!$A$40,G2419=账期!$A$41,G2419=账期!$A$42,G2419=账期!$A$43,G2419=账期!$A$44,G2419=账期!$A$45,G2419=账期!$A$46,G2419=账期!$A$48,G2419=账期!$A$50,G2419=账期!$A$51,G2419=账期!$A$52,G2419=账期!$A$53,G2419=账期!$A$54,G2419=账期!$A$56,G2419=账期!$A$57,G2419=账期!$A$58,G2419=账期!$A$59,G2419=账期!$A$60,G2419=账期!$A$61,G2419=账期!$A$62,G2419=账期!$A$63,G2419=账期!$A$64,G2419=账期!$A$66,G2419=账期!$A$67,G2419=账期!$A$68,G2419=账期!$A$70,G2419=账期!$A$71),30,IF(OR(G2419=账期!$A$74,G2419=账期!$A$77,G2419=账期!$A$76,G2419=账期!$A$79,G2419=账期!$A$80,G2419=账期!$A$81,G2419=账期!$A$83,G2419=账期!$A$85,G2419=账期!$A$87,G2419=账期!$A$89,G2419=账期!$A$91),60,IF(OR(G2419=账期!$A$93,G2419=账期!$A$94,G2419=账期!$A$95,G2419=账期!$A$96,G2419=账期!$A$98,G2419=账期!$A$99,G2419=账期!$A$101,G2419=账期!$A$102),90,0)))</f>
        <v>0</v>
      </c>
      <c r="AF2419" s="396"/>
      <c r="AG2419" s="384"/>
      <c r="AH2419" s="396" t="str">
        <f t="shared" si="369"/>
        <v/>
      </c>
    </row>
    <row r="2420" spans="1:34" ht="18" customHeight="1" x14ac:dyDescent="0.25">
      <c r="A2420" s="301" t="str">
        <f t="shared" si="364"/>
        <v/>
      </c>
      <c r="B2420" s="397"/>
      <c r="C2420" s="398"/>
      <c r="D2420" s="399"/>
      <c r="E2420" s="383" t="str">
        <f t="shared" si="367"/>
        <v>C</v>
      </c>
      <c r="F2420" s="383" t="str">
        <f t="shared" si="368"/>
        <v>C</v>
      </c>
      <c r="G2420" s="400"/>
      <c r="H2420" s="385" t="str">
        <f>IF(G2420="","",VLOOKUP(G2420,下拉数据源!J:K,2,0))</f>
        <v/>
      </c>
      <c r="I2420" s="385"/>
      <c r="J2420" s="385"/>
      <c r="K2420" s="386"/>
      <c r="L2420" s="401"/>
      <c r="M2420" s="384"/>
      <c r="N2420" s="384"/>
      <c r="O2420" s="384"/>
      <c r="P2420" s="386"/>
      <c r="Q2420" s="387"/>
      <c r="R2420" s="286"/>
      <c r="S2420" s="388">
        <f t="shared" si="365"/>
        <v>0</v>
      </c>
      <c r="T2420" s="389"/>
      <c r="U2420" s="389">
        <f t="shared" si="363"/>
        <v>0</v>
      </c>
      <c r="V2420" s="451"/>
      <c r="W2420" s="452"/>
      <c r="X2420" s="386"/>
      <c r="Y2420" s="390"/>
      <c r="Z2420" s="391"/>
      <c r="AA2420" s="392"/>
      <c r="AB2420" s="393"/>
      <c r="AC2420" s="394"/>
      <c r="AD2420" s="395">
        <f t="shared" si="366"/>
        <v>0</v>
      </c>
      <c r="AE2420" s="396">
        <f>IF(OR(G2420=账期!$A$18,G2420=账期!$A$20,G2420=账期!$A$22,G2420=账期!$A$24,G2420=账期!$A$25,G2420=账期!$A$27,G2420=账期!$A$26,G2420=账期!$A$28,G2420=账期!$A$30,G2420=账期!$A$32,G2420=账期!$A$34,G2420=账期!$A$35,G2420=账期!$A$37,G2420=账期!$A$39,G2420=账期!$A$40,G2420=账期!$A$41,G2420=账期!$A$42,G2420=账期!$A$43,G2420=账期!$A$44,G2420=账期!$A$45,G2420=账期!$A$46,G2420=账期!$A$48,G2420=账期!$A$50,G2420=账期!$A$51,G2420=账期!$A$52,G2420=账期!$A$53,G2420=账期!$A$54,G2420=账期!$A$56,G2420=账期!$A$57,G2420=账期!$A$58,G2420=账期!$A$59,G2420=账期!$A$60,G2420=账期!$A$61,G2420=账期!$A$62,G2420=账期!$A$63,G2420=账期!$A$64,G2420=账期!$A$66,G2420=账期!$A$67,G2420=账期!$A$68,G2420=账期!$A$70,G2420=账期!$A$71),30,IF(OR(G2420=账期!$A$74,G2420=账期!$A$77,G2420=账期!$A$76,G2420=账期!$A$79,G2420=账期!$A$80,G2420=账期!$A$81,G2420=账期!$A$83,G2420=账期!$A$85,G2420=账期!$A$87,G2420=账期!$A$89,G2420=账期!$A$91),60,IF(OR(G2420=账期!$A$93,G2420=账期!$A$94,G2420=账期!$A$95,G2420=账期!$A$96,G2420=账期!$A$98,G2420=账期!$A$99,G2420=账期!$A$101,G2420=账期!$A$102),90,0)))</f>
        <v>0</v>
      </c>
      <c r="AF2420" s="396"/>
      <c r="AG2420" s="384"/>
      <c r="AH2420" s="396" t="str">
        <f t="shared" si="369"/>
        <v/>
      </c>
    </row>
    <row r="2421" spans="1:34" ht="18" customHeight="1" x14ac:dyDescent="0.25">
      <c r="A2421" s="301" t="str">
        <f t="shared" si="364"/>
        <v/>
      </c>
      <c r="B2421" s="397"/>
      <c r="C2421" s="398"/>
      <c r="D2421" s="399"/>
      <c r="E2421" s="383" t="str">
        <f t="shared" si="367"/>
        <v>C</v>
      </c>
      <c r="F2421" s="383" t="str">
        <f t="shared" si="368"/>
        <v>C</v>
      </c>
      <c r="G2421" s="400"/>
      <c r="H2421" s="385" t="str">
        <f>IF(G2421="","",VLOOKUP(G2421,下拉数据源!J:K,2,0))</f>
        <v/>
      </c>
      <c r="I2421" s="385"/>
      <c r="J2421" s="385"/>
      <c r="K2421" s="386"/>
      <c r="L2421" s="401"/>
      <c r="M2421" s="384"/>
      <c r="N2421" s="384"/>
      <c r="O2421" s="384"/>
      <c r="P2421" s="386"/>
      <c r="Q2421" s="387"/>
      <c r="R2421" s="286"/>
      <c r="S2421" s="388">
        <f t="shared" si="365"/>
        <v>0</v>
      </c>
      <c r="T2421" s="389"/>
      <c r="U2421" s="389">
        <f t="shared" si="363"/>
        <v>0</v>
      </c>
      <c r="V2421" s="451"/>
      <c r="W2421" s="452"/>
      <c r="X2421" s="386"/>
      <c r="Y2421" s="390"/>
      <c r="Z2421" s="391"/>
      <c r="AA2421" s="392"/>
      <c r="AB2421" s="393"/>
      <c r="AC2421" s="394"/>
      <c r="AD2421" s="395">
        <f t="shared" si="366"/>
        <v>0</v>
      </c>
      <c r="AE2421" s="396">
        <f>IF(OR(G2421=账期!$A$18,G2421=账期!$A$20,G2421=账期!$A$22,G2421=账期!$A$24,G2421=账期!$A$25,G2421=账期!$A$27,G2421=账期!$A$26,G2421=账期!$A$28,G2421=账期!$A$30,G2421=账期!$A$32,G2421=账期!$A$34,G2421=账期!$A$35,G2421=账期!$A$37,G2421=账期!$A$39,G2421=账期!$A$40,G2421=账期!$A$41,G2421=账期!$A$42,G2421=账期!$A$43,G2421=账期!$A$44,G2421=账期!$A$45,G2421=账期!$A$46,G2421=账期!$A$48,G2421=账期!$A$50,G2421=账期!$A$51,G2421=账期!$A$52,G2421=账期!$A$53,G2421=账期!$A$54,G2421=账期!$A$56,G2421=账期!$A$57,G2421=账期!$A$58,G2421=账期!$A$59,G2421=账期!$A$60,G2421=账期!$A$61,G2421=账期!$A$62,G2421=账期!$A$63,G2421=账期!$A$64,G2421=账期!$A$66,G2421=账期!$A$67,G2421=账期!$A$68,G2421=账期!$A$70,G2421=账期!$A$71),30,IF(OR(G2421=账期!$A$74,G2421=账期!$A$77,G2421=账期!$A$76,G2421=账期!$A$79,G2421=账期!$A$80,G2421=账期!$A$81,G2421=账期!$A$83,G2421=账期!$A$85,G2421=账期!$A$87,G2421=账期!$A$89,G2421=账期!$A$91),60,IF(OR(G2421=账期!$A$93,G2421=账期!$A$94,G2421=账期!$A$95,G2421=账期!$A$96,G2421=账期!$A$98,G2421=账期!$A$99,G2421=账期!$A$101,G2421=账期!$A$102),90,0)))</f>
        <v>0</v>
      </c>
      <c r="AF2421" s="396"/>
      <c r="AG2421" s="384"/>
      <c r="AH2421" s="396" t="str">
        <f t="shared" si="369"/>
        <v/>
      </c>
    </row>
    <row r="2422" spans="1:34" ht="18" customHeight="1" x14ac:dyDescent="0.25">
      <c r="A2422" s="301" t="str">
        <f t="shared" si="364"/>
        <v/>
      </c>
      <c r="B2422" s="397"/>
      <c r="C2422" s="398"/>
      <c r="D2422" s="399"/>
      <c r="E2422" s="383" t="str">
        <f t="shared" si="367"/>
        <v>C</v>
      </c>
      <c r="F2422" s="383" t="str">
        <f t="shared" si="368"/>
        <v>C</v>
      </c>
      <c r="G2422" s="400"/>
      <c r="H2422" s="385" t="str">
        <f>IF(G2422="","",VLOOKUP(G2422,下拉数据源!J:K,2,0))</f>
        <v/>
      </c>
      <c r="I2422" s="385"/>
      <c r="J2422" s="385"/>
      <c r="K2422" s="386"/>
      <c r="L2422" s="401"/>
      <c r="M2422" s="384"/>
      <c r="N2422" s="384"/>
      <c r="O2422" s="384"/>
      <c r="P2422" s="386"/>
      <c r="Q2422" s="387"/>
      <c r="R2422" s="286"/>
      <c r="S2422" s="388">
        <f t="shared" si="365"/>
        <v>0</v>
      </c>
      <c r="T2422" s="389"/>
      <c r="U2422" s="389">
        <f t="shared" si="363"/>
        <v>0</v>
      </c>
      <c r="V2422" s="451"/>
      <c r="W2422" s="452"/>
      <c r="X2422" s="386"/>
      <c r="Y2422" s="390"/>
      <c r="Z2422" s="391"/>
      <c r="AA2422" s="392"/>
      <c r="AB2422" s="393"/>
      <c r="AC2422" s="394"/>
      <c r="AD2422" s="395">
        <f t="shared" si="366"/>
        <v>0</v>
      </c>
      <c r="AE2422" s="396">
        <f>IF(OR(G2422=账期!$A$18,G2422=账期!$A$20,G2422=账期!$A$22,G2422=账期!$A$24,G2422=账期!$A$25,G2422=账期!$A$27,G2422=账期!$A$26,G2422=账期!$A$28,G2422=账期!$A$30,G2422=账期!$A$32,G2422=账期!$A$34,G2422=账期!$A$35,G2422=账期!$A$37,G2422=账期!$A$39,G2422=账期!$A$40,G2422=账期!$A$41,G2422=账期!$A$42,G2422=账期!$A$43,G2422=账期!$A$44,G2422=账期!$A$45,G2422=账期!$A$46,G2422=账期!$A$48,G2422=账期!$A$50,G2422=账期!$A$51,G2422=账期!$A$52,G2422=账期!$A$53,G2422=账期!$A$54,G2422=账期!$A$56,G2422=账期!$A$57,G2422=账期!$A$58,G2422=账期!$A$59,G2422=账期!$A$60,G2422=账期!$A$61,G2422=账期!$A$62,G2422=账期!$A$63,G2422=账期!$A$64,G2422=账期!$A$66,G2422=账期!$A$67,G2422=账期!$A$68,G2422=账期!$A$70,G2422=账期!$A$71),30,IF(OR(G2422=账期!$A$74,G2422=账期!$A$77,G2422=账期!$A$76,G2422=账期!$A$79,G2422=账期!$A$80,G2422=账期!$A$81,G2422=账期!$A$83,G2422=账期!$A$85,G2422=账期!$A$87,G2422=账期!$A$89,G2422=账期!$A$91),60,IF(OR(G2422=账期!$A$93,G2422=账期!$A$94,G2422=账期!$A$95,G2422=账期!$A$96,G2422=账期!$A$98,G2422=账期!$A$99,G2422=账期!$A$101,G2422=账期!$A$102),90,0)))</f>
        <v>0</v>
      </c>
      <c r="AF2422" s="396"/>
      <c r="AG2422" s="384"/>
      <c r="AH2422" s="396" t="str">
        <f t="shared" si="369"/>
        <v/>
      </c>
    </row>
    <row r="2423" spans="1:34" ht="18" customHeight="1" x14ac:dyDescent="0.25">
      <c r="A2423" s="301" t="str">
        <f t="shared" si="364"/>
        <v/>
      </c>
      <c r="B2423" s="397"/>
      <c r="C2423" s="398"/>
      <c r="D2423" s="399"/>
      <c r="E2423" s="383" t="str">
        <f t="shared" si="367"/>
        <v>C</v>
      </c>
      <c r="F2423" s="383" t="str">
        <f t="shared" si="368"/>
        <v>C</v>
      </c>
      <c r="G2423" s="400"/>
      <c r="H2423" s="385" t="str">
        <f>IF(G2423="","",VLOOKUP(G2423,下拉数据源!J:K,2,0))</f>
        <v/>
      </c>
      <c r="I2423" s="385"/>
      <c r="J2423" s="385"/>
      <c r="K2423" s="386"/>
      <c r="L2423" s="401"/>
      <c r="M2423" s="384"/>
      <c r="N2423" s="384"/>
      <c r="O2423" s="384"/>
      <c r="P2423" s="386"/>
      <c r="Q2423" s="387"/>
      <c r="R2423" s="286"/>
      <c r="S2423" s="388">
        <f t="shared" si="365"/>
        <v>0</v>
      </c>
      <c r="T2423" s="389"/>
      <c r="U2423" s="389">
        <f t="shared" si="363"/>
        <v>0</v>
      </c>
      <c r="V2423" s="451"/>
      <c r="W2423" s="452"/>
      <c r="X2423" s="386"/>
      <c r="Y2423" s="390"/>
      <c r="Z2423" s="391"/>
      <c r="AA2423" s="392"/>
      <c r="AB2423" s="393"/>
      <c r="AC2423" s="394"/>
      <c r="AD2423" s="395">
        <f t="shared" si="366"/>
        <v>0</v>
      </c>
      <c r="AE2423" s="396">
        <f>IF(OR(G2423=账期!$A$18,G2423=账期!$A$20,G2423=账期!$A$22,G2423=账期!$A$24,G2423=账期!$A$25,G2423=账期!$A$27,G2423=账期!$A$26,G2423=账期!$A$28,G2423=账期!$A$30,G2423=账期!$A$32,G2423=账期!$A$34,G2423=账期!$A$35,G2423=账期!$A$37,G2423=账期!$A$39,G2423=账期!$A$40,G2423=账期!$A$41,G2423=账期!$A$42,G2423=账期!$A$43,G2423=账期!$A$44,G2423=账期!$A$45,G2423=账期!$A$46,G2423=账期!$A$48,G2423=账期!$A$50,G2423=账期!$A$51,G2423=账期!$A$52,G2423=账期!$A$53,G2423=账期!$A$54,G2423=账期!$A$56,G2423=账期!$A$57,G2423=账期!$A$58,G2423=账期!$A$59,G2423=账期!$A$60,G2423=账期!$A$61,G2423=账期!$A$62,G2423=账期!$A$63,G2423=账期!$A$64,G2423=账期!$A$66,G2423=账期!$A$67,G2423=账期!$A$68,G2423=账期!$A$70,G2423=账期!$A$71),30,IF(OR(G2423=账期!$A$74,G2423=账期!$A$77,G2423=账期!$A$76,G2423=账期!$A$79,G2423=账期!$A$80,G2423=账期!$A$81,G2423=账期!$A$83,G2423=账期!$A$85,G2423=账期!$A$87,G2423=账期!$A$89,G2423=账期!$A$91),60,IF(OR(G2423=账期!$A$93,G2423=账期!$A$94,G2423=账期!$A$95,G2423=账期!$A$96,G2423=账期!$A$98,G2423=账期!$A$99,G2423=账期!$A$101,G2423=账期!$A$102),90,0)))</f>
        <v>0</v>
      </c>
      <c r="AF2423" s="396"/>
      <c r="AG2423" s="384"/>
      <c r="AH2423" s="396" t="str">
        <f t="shared" si="369"/>
        <v/>
      </c>
    </row>
    <row r="2424" spans="1:34" ht="18" customHeight="1" x14ac:dyDescent="0.25">
      <c r="A2424" s="301" t="str">
        <f t="shared" si="364"/>
        <v/>
      </c>
      <c r="B2424" s="397"/>
      <c r="C2424" s="398"/>
      <c r="D2424" s="399"/>
      <c r="E2424" s="383" t="str">
        <f t="shared" si="367"/>
        <v>C</v>
      </c>
      <c r="F2424" s="383" t="str">
        <f t="shared" si="368"/>
        <v>C</v>
      </c>
      <c r="G2424" s="400"/>
      <c r="H2424" s="385" t="str">
        <f>IF(G2424="","",VLOOKUP(G2424,下拉数据源!J:K,2,0))</f>
        <v/>
      </c>
      <c r="I2424" s="385"/>
      <c r="J2424" s="385"/>
      <c r="K2424" s="386"/>
      <c r="L2424" s="401"/>
      <c r="M2424" s="384"/>
      <c r="N2424" s="384"/>
      <c r="O2424" s="384"/>
      <c r="P2424" s="386"/>
      <c r="Q2424" s="387"/>
      <c r="R2424" s="286"/>
      <c r="S2424" s="388">
        <f t="shared" si="365"/>
        <v>0</v>
      </c>
      <c r="T2424" s="389"/>
      <c r="U2424" s="389">
        <f t="shared" si="363"/>
        <v>0</v>
      </c>
      <c r="V2424" s="451"/>
      <c r="W2424" s="452"/>
      <c r="X2424" s="386"/>
      <c r="Y2424" s="390"/>
      <c r="Z2424" s="391"/>
      <c r="AA2424" s="392"/>
      <c r="AB2424" s="393"/>
      <c r="AC2424" s="394"/>
      <c r="AD2424" s="395">
        <f t="shared" si="366"/>
        <v>0</v>
      </c>
      <c r="AE2424" s="396">
        <f>IF(OR(G2424=账期!$A$18,G2424=账期!$A$20,G2424=账期!$A$22,G2424=账期!$A$24,G2424=账期!$A$25,G2424=账期!$A$27,G2424=账期!$A$26,G2424=账期!$A$28,G2424=账期!$A$30,G2424=账期!$A$32,G2424=账期!$A$34,G2424=账期!$A$35,G2424=账期!$A$37,G2424=账期!$A$39,G2424=账期!$A$40,G2424=账期!$A$41,G2424=账期!$A$42,G2424=账期!$A$43,G2424=账期!$A$44,G2424=账期!$A$45,G2424=账期!$A$46,G2424=账期!$A$48,G2424=账期!$A$50,G2424=账期!$A$51,G2424=账期!$A$52,G2424=账期!$A$53,G2424=账期!$A$54,G2424=账期!$A$56,G2424=账期!$A$57,G2424=账期!$A$58,G2424=账期!$A$59,G2424=账期!$A$60,G2424=账期!$A$61,G2424=账期!$A$62,G2424=账期!$A$63,G2424=账期!$A$64,G2424=账期!$A$66,G2424=账期!$A$67,G2424=账期!$A$68,G2424=账期!$A$70,G2424=账期!$A$71),30,IF(OR(G2424=账期!$A$74,G2424=账期!$A$77,G2424=账期!$A$76,G2424=账期!$A$79,G2424=账期!$A$80,G2424=账期!$A$81,G2424=账期!$A$83,G2424=账期!$A$85,G2424=账期!$A$87,G2424=账期!$A$89,G2424=账期!$A$91),60,IF(OR(G2424=账期!$A$93,G2424=账期!$A$94,G2424=账期!$A$95,G2424=账期!$A$96,G2424=账期!$A$98,G2424=账期!$A$99,G2424=账期!$A$101,G2424=账期!$A$102),90,0)))</f>
        <v>0</v>
      </c>
      <c r="AF2424" s="396"/>
      <c r="AG2424" s="384"/>
      <c r="AH2424" s="396" t="str">
        <f t="shared" si="369"/>
        <v/>
      </c>
    </row>
    <row r="2425" spans="1:34" ht="18" customHeight="1" x14ac:dyDescent="0.25">
      <c r="A2425" s="301" t="str">
        <f t="shared" si="364"/>
        <v/>
      </c>
      <c r="B2425" s="397"/>
      <c r="C2425" s="398"/>
      <c r="D2425" s="399"/>
      <c r="E2425" s="383" t="str">
        <f t="shared" si="367"/>
        <v>C</v>
      </c>
      <c r="F2425" s="383" t="str">
        <f t="shared" si="368"/>
        <v>C</v>
      </c>
      <c r="G2425" s="400"/>
      <c r="H2425" s="385" t="str">
        <f>IF(G2425="","",VLOOKUP(G2425,下拉数据源!J:K,2,0))</f>
        <v/>
      </c>
      <c r="I2425" s="385"/>
      <c r="J2425" s="385"/>
      <c r="K2425" s="386"/>
      <c r="L2425" s="401"/>
      <c r="M2425" s="384"/>
      <c r="N2425" s="384"/>
      <c r="O2425" s="384"/>
      <c r="P2425" s="386"/>
      <c r="Q2425" s="387"/>
      <c r="R2425" s="286"/>
      <c r="S2425" s="388">
        <f t="shared" si="365"/>
        <v>0</v>
      </c>
      <c r="T2425" s="389"/>
      <c r="U2425" s="389">
        <f t="shared" si="363"/>
        <v>0</v>
      </c>
      <c r="V2425" s="451"/>
      <c r="W2425" s="452"/>
      <c r="X2425" s="386"/>
      <c r="Y2425" s="390"/>
      <c r="Z2425" s="391"/>
      <c r="AA2425" s="392"/>
      <c r="AB2425" s="393"/>
      <c r="AC2425" s="394"/>
      <c r="AD2425" s="395">
        <f t="shared" si="366"/>
        <v>0</v>
      </c>
      <c r="AE2425" s="396">
        <f>IF(OR(G2425=账期!$A$18,G2425=账期!$A$20,G2425=账期!$A$22,G2425=账期!$A$24,G2425=账期!$A$25,G2425=账期!$A$27,G2425=账期!$A$26,G2425=账期!$A$28,G2425=账期!$A$30,G2425=账期!$A$32,G2425=账期!$A$34,G2425=账期!$A$35,G2425=账期!$A$37,G2425=账期!$A$39,G2425=账期!$A$40,G2425=账期!$A$41,G2425=账期!$A$42,G2425=账期!$A$43,G2425=账期!$A$44,G2425=账期!$A$45,G2425=账期!$A$46,G2425=账期!$A$48,G2425=账期!$A$50,G2425=账期!$A$51,G2425=账期!$A$52,G2425=账期!$A$53,G2425=账期!$A$54,G2425=账期!$A$56,G2425=账期!$A$57,G2425=账期!$A$58,G2425=账期!$A$59,G2425=账期!$A$60,G2425=账期!$A$61,G2425=账期!$A$62,G2425=账期!$A$63,G2425=账期!$A$64,G2425=账期!$A$66,G2425=账期!$A$67,G2425=账期!$A$68,G2425=账期!$A$70,G2425=账期!$A$71),30,IF(OR(G2425=账期!$A$74,G2425=账期!$A$77,G2425=账期!$A$76,G2425=账期!$A$79,G2425=账期!$A$80,G2425=账期!$A$81,G2425=账期!$A$83,G2425=账期!$A$85,G2425=账期!$A$87,G2425=账期!$A$89,G2425=账期!$A$91),60,IF(OR(G2425=账期!$A$93,G2425=账期!$A$94,G2425=账期!$A$95,G2425=账期!$A$96,G2425=账期!$A$98,G2425=账期!$A$99,G2425=账期!$A$101,G2425=账期!$A$102),90,0)))</f>
        <v>0</v>
      </c>
      <c r="AF2425" s="396"/>
      <c r="AG2425" s="384"/>
      <c r="AH2425" s="396" t="str">
        <f t="shared" si="369"/>
        <v/>
      </c>
    </row>
    <row r="2426" spans="1:34" ht="18" customHeight="1" x14ac:dyDescent="0.25">
      <c r="A2426" s="301" t="str">
        <f t="shared" si="364"/>
        <v/>
      </c>
      <c r="B2426" s="397"/>
      <c r="C2426" s="398"/>
      <c r="D2426" s="399"/>
      <c r="E2426" s="383" t="str">
        <f t="shared" si="367"/>
        <v>C</v>
      </c>
      <c r="F2426" s="383" t="str">
        <f t="shared" si="368"/>
        <v>C</v>
      </c>
      <c r="G2426" s="400"/>
      <c r="H2426" s="385" t="str">
        <f>IF(G2426="","",VLOOKUP(G2426,下拉数据源!J:K,2,0))</f>
        <v/>
      </c>
      <c r="I2426" s="385"/>
      <c r="J2426" s="385"/>
      <c r="K2426" s="386"/>
      <c r="L2426" s="401"/>
      <c r="M2426" s="384"/>
      <c r="N2426" s="384"/>
      <c r="O2426" s="384"/>
      <c r="P2426" s="386"/>
      <c r="Q2426" s="387"/>
      <c r="R2426" s="286"/>
      <c r="S2426" s="388">
        <f t="shared" si="365"/>
        <v>0</v>
      </c>
      <c r="T2426" s="389"/>
      <c r="U2426" s="389">
        <f t="shared" ref="U2426:U2489" si="370">S2426-T2426</f>
        <v>0</v>
      </c>
      <c r="V2426" s="451"/>
      <c r="W2426" s="452"/>
      <c r="X2426" s="386"/>
      <c r="Y2426" s="390"/>
      <c r="Z2426" s="391"/>
      <c r="AA2426" s="392"/>
      <c r="AB2426" s="393"/>
      <c r="AC2426" s="394"/>
      <c r="AD2426" s="395">
        <f t="shared" si="366"/>
        <v>0</v>
      </c>
      <c r="AE2426" s="396">
        <f>IF(OR(G2426=账期!$A$18,G2426=账期!$A$20,G2426=账期!$A$22,G2426=账期!$A$24,G2426=账期!$A$25,G2426=账期!$A$27,G2426=账期!$A$26,G2426=账期!$A$28,G2426=账期!$A$30,G2426=账期!$A$32,G2426=账期!$A$34,G2426=账期!$A$35,G2426=账期!$A$37,G2426=账期!$A$39,G2426=账期!$A$40,G2426=账期!$A$41,G2426=账期!$A$42,G2426=账期!$A$43,G2426=账期!$A$44,G2426=账期!$A$45,G2426=账期!$A$46,G2426=账期!$A$48,G2426=账期!$A$50,G2426=账期!$A$51,G2426=账期!$A$52,G2426=账期!$A$53,G2426=账期!$A$54,G2426=账期!$A$56,G2426=账期!$A$57,G2426=账期!$A$58,G2426=账期!$A$59,G2426=账期!$A$60,G2426=账期!$A$61,G2426=账期!$A$62,G2426=账期!$A$63,G2426=账期!$A$64,G2426=账期!$A$66,G2426=账期!$A$67,G2426=账期!$A$68,G2426=账期!$A$70,G2426=账期!$A$71),30,IF(OR(G2426=账期!$A$74,G2426=账期!$A$77,G2426=账期!$A$76,G2426=账期!$A$79,G2426=账期!$A$80,G2426=账期!$A$81,G2426=账期!$A$83,G2426=账期!$A$85,G2426=账期!$A$87,G2426=账期!$A$89,G2426=账期!$A$91),60,IF(OR(G2426=账期!$A$93,G2426=账期!$A$94,G2426=账期!$A$95,G2426=账期!$A$96,G2426=账期!$A$98,G2426=账期!$A$99,G2426=账期!$A$101,G2426=账期!$A$102),90,0)))</f>
        <v>0</v>
      </c>
      <c r="AF2426" s="396"/>
      <c r="AG2426" s="384"/>
      <c r="AH2426" s="396" t="str">
        <f t="shared" si="369"/>
        <v/>
      </c>
    </row>
    <row r="2427" spans="1:34" ht="18" customHeight="1" x14ac:dyDescent="0.25">
      <c r="A2427" s="301" t="str">
        <f t="shared" si="364"/>
        <v/>
      </c>
      <c r="B2427" s="397"/>
      <c r="C2427" s="398"/>
      <c r="D2427" s="399"/>
      <c r="E2427" s="383" t="str">
        <f t="shared" si="367"/>
        <v>C</v>
      </c>
      <c r="F2427" s="383" t="str">
        <f t="shared" si="368"/>
        <v>C</v>
      </c>
      <c r="G2427" s="400"/>
      <c r="H2427" s="385" t="str">
        <f>IF(G2427="","",VLOOKUP(G2427,下拉数据源!J:K,2,0))</f>
        <v/>
      </c>
      <c r="I2427" s="385"/>
      <c r="J2427" s="385"/>
      <c r="K2427" s="386"/>
      <c r="L2427" s="401"/>
      <c r="M2427" s="384"/>
      <c r="N2427" s="384"/>
      <c r="O2427" s="384"/>
      <c r="P2427" s="386"/>
      <c r="Q2427" s="387"/>
      <c r="R2427" s="286"/>
      <c r="S2427" s="388">
        <f t="shared" si="365"/>
        <v>0</v>
      </c>
      <c r="T2427" s="389"/>
      <c r="U2427" s="389">
        <f t="shared" si="370"/>
        <v>0</v>
      </c>
      <c r="V2427" s="451"/>
      <c r="W2427" s="452"/>
      <c r="X2427" s="386"/>
      <c r="Y2427" s="390"/>
      <c r="Z2427" s="391"/>
      <c r="AA2427" s="392"/>
      <c r="AB2427" s="393"/>
      <c r="AC2427" s="394"/>
      <c r="AD2427" s="395">
        <f t="shared" si="366"/>
        <v>0</v>
      </c>
      <c r="AE2427" s="396">
        <f>IF(OR(G2427=账期!$A$18,G2427=账期!$A$20,G2427=账期!$A$22,G2427=账期!$A$24,G2427=账期!$A$25,G2427=账期!$A$27,G2427=账期!$A$26,G2427=账期!$A$28,G2427=账期!$A$30,G2427=账期!$A$32,G2427=账期!$A$34,G2427=账期!$A$35,G2427=账期!$A$37,G2427=账期!$A$39,G2427=账期!$A$40,G2427=账期!$A$41,G2427=账期!$A$42,G2427=账期!$A$43,G2427=账期!$A$44,G2427=账期!$A$45,G2427=账期!$A$46,G2427=账期!$A$48,G2427=账期!$A$50,G2427=账期!$A$51,G2427=账期!$A$52,G2427=账期!$A$53,G2427=账期!$A$54,G2427=账期!$A$56,G2427=账期!$A$57,G2427=账期!$A$58,G2427=账期!$A$59,G2427=账期!$A$60,G2427=账期!$A$61,G2427=账期!$A$62,G2427=账期!$A$63,G2427=账期!$A$64,G2427=账期!$A$66,G2427=账期!$A$67,G2427=账期!$A$68,G2427=账期!$A$70,G2427=账期!$A$71),30,IF(OR(G2427=账期!$A$74,G2427=账期!$A$77,G2427=账期!$A$76,G2427=账期!$A$79,G2427=账期!$A$80,G2427=账期!$A$81,G2427=账期!$A$83,G2427=账期!$A$85,G2427=账期!$A$87,G2427=账期!$A$89,G2427=账期!$A$91),60,IF(OR(G2427=账期!$A$93,G2427=账期!$A$94,G2427=账期!$A$95,G2427=账期!$A$96,G2427=账期!$A$98,G2427=账期!$A$99,G2427=账期!$A$101,G2427=账期!$A$102),90,0)))</f>
        <v>0</v>
      </c>
      <c r="AF2427" s="396"/>
      <c r="AG2427" s="384"/>
      <c r="AH2427" s="396" t="str">
        <f t="shared" si="369"/>
        <v/>
      </c>
    </row>
    <row r="2428" spans="1:34" ht="18" customHeight="1" x14ac:dyDescent="0.25">
      <c r="A2428" s="301" t="str">
        <f t="shared" si="364"/>
        <v/>
      </c>
      <c r="B2428" s="397"/>
      <c r="C2428" s="398"/>
      <c r="D2428" s="399"/>
      <c r="E2428" s="383" t="str">
        <f t="shared" si="367"/>
        <v>C</v>
      </c>
      <c r="F2428" s="383" t="str">
        <f t="shared" si="368"/>
        <v>C</v>
      </c>
      <c r="G2428" s="400"/>
      <c r="H2428" s="385" t="str">
        <f>IF(G2428="","",VLOOKUP(G2428,下拉数据源!J:K,2,0))</f>
        <v/>
      </c>
      <c r="I2428" s="385"/>
      <c r="J2428" s="385"/>
      <c r="K2428" s="386"/>
      <c r="L2428" s="401"/>
      <c r="M2428" s="384"/>
      <c r="N2428" s="384"/>
      <c r="O2428" s="384"/>
      <c r="P2428" s="386"/>
      <c r="Q2428" s="387"/>
      <c r="R2428" s="286"/>
      <c r="S2428" s="388">
        <f t="shared" si="365"/>
        <v>0</v>
      </c>
      <c r="T2428" s="389"/>
      <c r="U2428" s="389">
        <f t="shared" si="370"/>
        <v>0</v>
      </c>
      <c r="V2428" s="451"/>
      <c r="W2428" s="452"/>
      <c r="X2428" s="386"/>
      <c r="Y2428" s="390"/>
      <c r="Z2428" s="391"/>
      <c r="AA2428" s="392"/>
      <c r="AB2428" s="393"/>
      <c r="AC2428" s="394"/>
      <c r="AD2428" s="395">
        <f t="shared" si="366"/>
        <v>0</v>
      </c>
      <c r="AE2428" s="396">
        <f>IF(OR(G2428=账期!$A$18,G2428=账期!$A$20,G2428=账期!$A$22,G2428=账期!$A$24,G2428=账期!$A$25,G2428=账期!$A$27,G2428=账期!$A$26,G2428=账期!$A$28,G2428=账期!$A$30,G2428=账期!$A$32,G2428=账期!$A$34,G2428=账期!$A$35,G2428=账期!$A$37,G2428=账期!$A$39,G2428=账期!$A$40,G2428=账期!$A$41,G2428=账期!$A$42,G2428=账期!$A$43,G2428=账期!$A$44,G2428=账期!$A$45,G2428=账期!$A$46,G2428=账期!$A$48,G2428=账期!$A$50,G2428=账期!$A$51,G2428=账期!$A$52,G2428=账期!$A$53,G2428=账期!$A$54,G2428=账期!$A$56,G2428=账期!$A$57,G2428=账期!$A$58,G2428=账期!$A$59,G2428=账期!$A$60,G2428=账期!$A$61,G2428=账期!$A$62,G2428=账期!$A$63,G2428=账期!$A$64,G2428=账期!$A$66,G2428=账期!$A$67,G2428=账期!$A$68,G2428=账期!$A$70,G2428=账期!$A$71),30,IF(OR(G2428=账期!$A$74,G2428=账期!$A$77,G2428=账期!$A$76,G2428=账期!$A$79,G2428=账期!$A$80,G2428=账期!$A$81,G2428=账期!$A$83,G2428=账期!$A$85,G2428=账期!$A$87,G2428=账期!$A$89,G2428=账期!$A$91),60,IF(OR(G2428=账期!$A$93,G2428=账期!$A$94,G2428=账期!$A$95,G2428=账期!$A$96,G2428=账期!$A$98,G2428=账期!$A$99,G2428=账期!$A$101,G2428=账期!$A$102),90,0)))</f>
        <v>0</v>
      </c>
      <c r="AF2428" s="396"/>
      <c r="AG2428" s="384"/>
      <c r="AH2428" s="396" t="str">
        <f t="shared" si="369"/>
        <v/>
      </c>
    </row>
    <row r="2429" spans="1:34" ht="18" customHeight="1" x14ac:dyDescent="0.25">
      <c r="A2429" s="301" t="str">
        <f t="shared" ref="A2429:A2492" si="371">IF(V2429="","",TEXT(V2429,"yyyy年m月"))</f>
        <v/>
      </c>
      <c r="B2429" s="397"/>
      <c r="C2429" s="398"/>
      <c r="D2429" s="399"/>
      <c r="E2429" s="383" t="str">
        <f t="shared" si="367"/>
        <v>C</v>
      </c>
      <c r="F2429" s="383" t="str">
        <f t="shared" si="368"/>
        <v>C</v>
      </c>
      <c r="G2429" s="400"/>
      <c r="H2429" s="385" t="str">
        <f>IF(G2429="","",VLOOKUP(G2429,下拉数据源!J:K,2,0))</f>
        <v/>
      </c>
      <c r="I2429" s="385"/>
      <c r="J2429" s="385"/>
      <c r="K2429" s="386"/>
      <c r="L2429" s="401"/>
      <c r="M2429" s="384"/>
      <c r="N2429" s="384"/>
      <c r="O2429" s="384"/>
      <c r="P2429" s="386"/>
      <c r="Q2429" s="387"/>
      <c r="R2429" s="286"/>
      <c r="S2429" s="388">
        <f t="shared" si="365"/>
        <v>0</v>
      </c>
      <c r="T2429" s="389"/>
      <c r="U2429" s="389">
        <f t="shared" si="370"/>
        <v>0</v>
      </c>
      <c r="V2429" s="451"/>
      <c r="W2429" s="452"/>
      <c r="X2429" s="386"/>
      <c r="Y2429" s="390"/>
      <c r="Z2429" s="391"/>
      <c r="AA2429" s="392"/>
      <c r="AB2429" s="393"/>
      <c r="AC2429" s="394"/>
      <c r="AD2429" s="395">
        <f t="shared" si="366"/>
        <v>0</v>
      </c>
      <c r="AE2429" s="396">
        <f>IF(OR(G2429=账期!$A$18,G2429=账期!$A$20,G2429=账期!$A$22,G2429=账期!$A$24,G2429=账期!$A$25,G2429=账期!$A$27,G2429=账期!$A$26,G2429=账期!$A$28,G2429=账期!$A$30,G2429=账期!$A$32,G2429=账期!$A$34,G2429=账期!$A$35,G2429=账期!$A$37,G2429=账期!$A$39,G2429=账期!$A$40,G2429=账期!$A$41,G2429=账期!$A$42,G2429=账期!$A$43,G2429=账期!$A$44,G2429=账期!$A$45,G2429=账期!$A$46,G2429=账期!$A$48,G2429=账期!$A$50,G2429=账期!$A$51,G2429=账期!$A$52,G2429=账期!$A$53,G2429=账期!$A$54,G2429=账期!$A$56,G2429=账期!$A$57,G2429=账期!$A$58,G2429=账期!$A$59,G2429=账期!$A$60,G2429=账期!$A$61,G2429=账期!$A$62,G2429=账期!$A$63,G2429=账期!$A$64,G2429=账期!$A$66,G2429=账期!$A$67,G2429=账期!$A$68,G2429=账期!$A$70,G2429=账期!$A$71),30,IF(OR(G2429=账期!$A$74,G2429=账期!$A$77,G2429=账期!$A$76,G2429=账期!$A$79,G2429=账期!$A$80,G2429=账期!$A$81,G2429=账期!$A$83,G2429=账期!$A$85,G2429=账期!$A$87,G2429=账期!$A$89,G2429=账期!$A$91),60,IF(OR(G2429=账期!$A$93,G2429=账期!$A$94,G2429=账期!$A$95,G2429=账期!$A$96,G2429=账期!$A$98,G2429=账期!$A$99,G2429=账期!$A$101,G2429=账期!$A$102),90,0)))</f>
        <v>0</v>
      </c>
      <c r="AF2429" s="396"/>
      <c r="AG2429" s="384"/>
      <c r="AH2429" s="396" t="str">
        <f t="shared" si="369"/>
        <v/>
      </c>
    </row>
    <row r="2430" spans="1:34" ht="18" customHeight="1" x14ac:dyDescent="0.25">
      <c r="A2430" s="301" t="str">
        <f t="shared" si="371"/>
        <v/>
      </c>
      <c r="B2430" s="397"/>
      <c r="C2430" s="398"/>
      <c r="D2430" s="399"/>
      <c r="E2430" s="383" t="str">
        <f t="shared" si="367"/>
        <v>C</v>
      </c>
      <c r="F2430" s="383" t="str">
        <f t="shared" si="368"/>
        <v>C</v>
      </c>
      <c r="G2430" s="400"/>
      <c r="H2430" s="385" t="str">
        <f>IF(G2430="","",VLOOKUP(G2430,下拉数据源!J:K,2,0))</f>
        <v/>
      </c>
      <c r="I2430" s="385"/>
      <c r="J2430" s="385"/>
      <c r="K2430" s="386"/>
      <c r="L2430" s="401"/>
      <c r="M2430" s="384"/>
      <c r="N2430" s="384"/>
      <c r="O2430" s="384"/>
      <c r="P2430" s="386"/>
      <c r="Q2430" s="387"/>
      <c r="R2430" s="286"/>
      <c r="S2430" s="388">
        <f t="shared" si="365"/>
        <v>0</v>
      </c>
      <c r="T2430" s="389"/>
      <c r="U2430" s="389">
        <f t="shared" si="370"/>
        <v>0</v>
      </c>
      <c r="V2430" s="451"/>
      <c r="W2430" s="452"/>
      <c r="X2430" s="386"/>
      <c r="Y2430" s="390"/>
      <c r="Z2430" s="391"/>
      <c r="AA2430" s="392"/>
      <c r="AB2430" s="393"/>
      <c r="AC2430" s="394"/>
      <c r="AD2430" s="395">
        <f t="shared" si="366"/>
        <v>0</v>
      </c>
      <c r="AE2430" s="396">
        <f>IF(OR(G2430=账期!$A$18,G2430=账期!$A$20,G2430=账期!$A$22,G2430=账期!$A$24,G2430=账期!$A$25,G2430=账期!$A$27,G2430=账期!$A$26,G2430=账期!$A$28,G2430=账期!$A$30,G2430=账期!$A$32,G2430=账期!$A$34,G2430=账期!$A$35,G2430=账期!$A$37,G2430=账期!$A$39,G2430=账期!$A$40,G2430=账期!$A$41,G2430=账期!$A$42,G2430=账期!$A$43,G2430=账期!$A$44,G2430=账期!$A$45,G2430=账期!$A$46,G2430=账期!$A$48,G2430=账期!$A$50,G2430=账期!$A$51,G2430=账期!$A$52,G2430=账期!$A$53,G2430=账期!$A$54,G2430=账期!$A$56,G2430=账期!$A$57,G2430=账期!$A$58,G2430=账期!$A$59,G2430=账期!$A$60,G2430=账期!$A$61,G2430=账期!$A$62,G2430=账期!$A$63,G2430=账期!$A$64,G2430=账期!$A$66,G2430=账期!$A$67,G2430=账期!$A$68,G2430=账期!$A$70,G2430=账期!$A$71),30,IF(OR(G2430=账期!$A$74,G2430=账期!$A$77,G2430=账期!$A$76,G2430=账期!$A$79,G2430=账期!$A$80,G2430=账期!$A$81,G2430=账期!$A$83,G2430=账期!$A$85,G2430=账期!$A$87,G2430=账期!$A$89,G2430=账期!$A$91),60,IF(OR(G2430=账期!$A$93,G2430=账期!$A$94,G2430=账期!$A$95,G2430=账期!$A$96,G2430=账期!$A$98,G2430=账期!$A$99,G2430=账期!$A$101,G2430=账期!$A$102),90,0)))</f>
        <v>0</v>
      </c>
      <c r="AF2430" s="396"/>
      <c r="AG2430" s="384"/>
      <c r="AH2430" s="396" t="str">
        <f t="shared" si="369"/>
        <v/>
      </c>
    </row>
    <row r="2431" spans="1:34" ht="18" customHeight="1" x14ac:dyDescent="0.25">
      <c r="A2431" s="301" t="str">
        <f t="shared" si="371"/>
        <v/>
      </c>
      <c r="B2431" s="397"/>
      <c r="C2431" s="398"/>
      <c r="D2431" s="399"/>
      <c r="E2431" s="383" t="str">
        <f t="shared" si="367"/>
        <v>C</v>
      </c>
      <c r="F2431" s="383" t="str">
        <f t="shared" si="368"/>
        <v>C</v>
      </c>
      <c r="G2431" s="400"/>
      <c r="H2431" s="385" t="str">
        <f>IF(G2431="","",VLOOKUP(G2431,下拉数据源!J:K,2,0))</f>
        <v/>
      </c>
      <c r="I2431" s="385"/>
      <c r="J2431" s="385"/>
      <c r="K2431" s="386"/>
      <c r="L2431" s="401"/>
      <c r="M2431" s="384"/>
      <c r="N2431" s="384"/>
      <c r="O2431" s="384"/>
      <c r="P2431" s="386"/>
      <c r="Q2431" s="387"/>
      <c r="R2431" s="286"/>
      <c r="S2431" s="388">
        <f t="shared" ref="S2431:S2494" si="372">Q2431*R2431</f>
        <v>0</v>
      </c>
      <c r="T2431" s="389"/>
      <c r="U2431" s="389">
        <f t="shared" si="370"/>
        <v>0</v>
      </c>
      <c r="V2431" s="451"/>
      <c r="W2431" s="452"/>
      <c r="X2431" s="386"/>
      <c r="Y2431" s="390"/>
      <c r="Z2431" s="391"/>
      <c r="AA2431" s="392"/>
      <c r="AB2431" s="393"/>
      <c r="AC2431" s="394"/>
      <c r="AD2431" s="395">
        <f t="shared" si="366"/>
        <v>0</v>
      </c>
      <c r="AE2431" s="396">
        <f>IF(OR(G2431=账期!$A$18,G2431=账期!$A$20,G2431=账期!$A$22,G2431=账期!$A$24,G2431=账期!$A$25,G2431=账期!$A$27,G2431=账期!$A$26,G2431=账期!$A$28,G2431=账期!$A$30,G2431=账期!$A$32,G2431=账期!$A$34,G2431=账期!$A$35,G2431=账期!$A$37,G2431=账期!$A$39,G2431=账期!$A$40,G2431=账期!$A$41,G2431=账期!$A$42,G2431=账期!$A$43,G2431=账期!$A$44,G2431=账期!$A$45,G2431=账期!$A$46,G2431=账期!$A$48,G2431=账期!$A$50,G2431=账期!$A$51,G2431=账期!$A$52,G2431=账期!$A$53,G2431=账期!$A$54,G2431=账期!$A$56,G2431=账期!$A$57,G2431=账期!$A$58,G2431=账期!$A$59,G2431=账期!$A$60,G2431=账期!$A$61,G2431=账期!$A$62,G2431=账期!$A$63,G2431=账期!$A$64,G2431=账期!$A$66,G2431=账期!$A$67,G2431=账期!$A$68,G2431=账期!$A$70,G2431=账期!$A$71),30,IF(OR(G2431=账期!$A$74,G2431=账期!$A$77,G2431=账期!$A$76,G2431=账期!$A$79,G2431=账期!$A$80,G2431=账期!$A$81,G2431=账期!$A$83,G2431=账期!$A$85,G2431=账期!$A$87,G2431=账期!$A$89,G2431=账期!$A$91),60,IF(OR(G2431=账期!$A$93,G2431=账期!$A$94,G2431=账期!$A$95,G2431=账期!$A$96,G2431=账期!$A$98,G2431=账期!$A$99,G2431=账期!$A$101,G2431=账期!$A$102),90,0)))</f>
        <v>0</v>
      </c>
      <c r="AF2431" s="396"/>
      <c r="AG2431" s="384"/>
      <c r="AH2431" s="396" t="str">
        <f t="shared" si="369"/>
        <v/>
      </c>
    </row>
    <row r="2432" spans="1:34" ht="18" customHeight="1" x14ac:dyDescent="0.25">
      <c r="A2432" s="301" t="str">
        <f t="shared" si="371"/>
        <v/>
      </c>
      <c r="B2432" s="397"/>
      <c r="C2432" s="398"/>
      <c r="D2432" s="399"/>
      <c r="E2432" s="383" t="str">
        <f t="shared" si="367"/>
        <v>C</v>
      </c>
      <c r="F2432" s="383" t="str">
        <f t="shared" si="368"/>
        <v>C</v>
      </c>
      <c r="G2432" s="400"/>
      <c r="H2432" s="385" t="str">
        <f>IF(G2432="","",VLOOKUP(G2432,下拉数据源!J:K,2,0))</f>
        <v/>
      </c>
      <c r="I2432" s="385"/>
      <c r="J2432" s="385"/>
      <c r="K2432" s="386"/>
      <c r="L2432" s="401"/>
      <c r="M2432" s="384"/>
      <c r="N2432" s="384"/>
      <c r="O2432" s="384"/>
      <c r="P2432" s="386"/>
      <c r="Q2432" s="387"/>
      <c r="R2432" s="286"/>
      <c r="S2432" s="388">
        <f t="shared" si="372"/>
        <v>0</v>
      </c>
      <c r="T2432" s="389"/>
      <c r="U2432" s="389">
        <f t="shared" si="370"/>
        <v>0</v>
      </c>
      <c r="V2432" s="451"/>
      <c r="W2432" s="452"/>
      <c r="X2432" s="386"/>
      <c r="Y2432" s="390"/>
      <c r="Z2432" s="391"/>
      <c r="AA2432" s="392"/>
      <c r="AB2432" s="393"/>
      <c r="AC2432" s="394"/>
      <c r="AD2432" s="395">
        <f t="shared" ref="AD2432:AD2495" si="373">IF(AE2432&gt;0,(DATE(YEAR(AC2432),MONTH(AC2432)+1,1)-1)+AE2432,AC2432)</f>
        <v>0</v>
      </c>
      <c r="AE2432" s="396">
        <f>IF(OR(G2432=账期!$A$18,G2432=账期!$A$20,G2432=账期!$A$22,G2432=账期!$A$24,G2432=账期!$A$25,G2432=账期!$A$27,G2432=账期!$A$26,G2432=账期!$A$28,G2432=账期!$A$30,G2432=账期!$A$32,G2432=账期!$A$34,G2432=账期!$A$35,G2432=账期!$A$37,G2432=账期!$A$39,G2432=账期!$A$40,G2432=账期!$A$41,G2432=账期!$A$42,G2432=账期!$A$43,G2432=账期!$A$44,G2432=账期!$A$45,G2432=账期!$A$46,G2432=账期!$A$48,G2432=账期!$A$50,G2432=账期!$A$51,G2432=账期!$A$52,G2432=账期!$A$53,G2432=账期!$A$54,G2432=账期!$A$56,G2432=账期!$A$57,G2432=账期!$A$58,G2432=账期!$A$59,G2432=账期!$A$60,G2432=账期!$A$61,G2432=账期!$A$62,G2432=账期!$A$63,G2432=账期!$A$64,G2432=账期!$A$66,G2432=账期!$A$67,G2432=账期!$A$68,G2432=账期!$A$70,G2432=账期!$A$71),30,IF(OR(G2432=账期!$A$74,G2432=账期!$A$77,G2432=账期!$A$76,G2432=账期!$A$79,G2432=账期!$A$80,G2432=账期!$A$81,G2432=账期!$A$83,G2432=账期!$A$85,G2432=账期!$A$87,G2432=账期!$A$89,G2432=账期!$A$91),60,IF(OR(G2432=账期!$A$93,G2432=账期!$A$94,G2432=账期!$A$95,G2432=账期!$A$96,G2432=账期!$A$98,G2432=账期!$A$99,G2432=账期!$A$101,G2432=账期!$A$102),90,0)))</f>
        <v>0</v>
      </c>
      <c r="AF2432" s="396"/>
      <c r="AG2432" s="384"/>
      <c r="AH2432" s="396" t="str">
        <f t="shared" si="369"/>
        <v/>
      </c>
    </row>
    <row r="2433" spans="1:34" ht="18" customHeight="1" x14ac:dyDescent="0.25">
      <c r="A2433" s="301" t="str">
        <f t="shared" si="371"/>
        <v/>
      </c>
      <c r="B2433" s="397"/>
      <c r="C2433" s="398"/>
      <c r="D2433" s="399"/>
      <c r="E2433" s="383" t="str">
        <f t="shared" si="367"/>
        <v>C</v>
      </c>
      <c r="F2433" s="383" t="str">
        <f t="shared" si="368"/>
        <v>C</v>
      </c>
      <c r="G2433" s="400"/>
      <c r="H2433" s="385" t="str">
        <f>IF(G2433="","",VLOOKUP(G2433,下拉数据源!J:K,2,0))</f>
        <v/>
      </c>
      <c r="I2433" s="385"/>
      <c r="J2433" s="385"/>
      <c r="K2433" s="386"/>
      <c r="L2433" s="401"/>
      <c r="M2433" s="384"/>
      <c r="N2433" s="384"/>
      <c r="O2433" s="384"/>
      <c r="P2433" s="386"/>
      <c r="Q2433" s="387"/>
      <c r="R2433" s="286"/>
      <c r="S2433" s="388">
        <f t="shared" si="372"/>
        <v>0</v>
      </c>
      <c r="T2433" s="389"/>
      <c r="U2433" s="389">
        <f t="shared" si="370"/>
        <v>0</v>
      </c>
      <c r="V2433" s="451"/>
      <c r="W2433" s="452"/>
      <c r="X2433" s="386"/>
      <c r="Y2433" s="390"/>
      <c r="Z2433" s="391"/>
      <c r="AA2433" s="392"/>
      <c r="AB2433" s="393"/>
      <c r="AC2433" s="394"/>
      <c r="AD2433" s="395">
        <f t="shared" si="373"/>
        <v>0</v>
      </c>
      <c r="AE2433" s="396">
        <f>IF(OR(G2433=账期!$A$18,G2433=账期!$A$20,G2433=账期!$A$22,G2433=账期!$A$24,G2433=账期!$A$25,G2433=账期!$A$27,G2433=账期!$A$26,G2433=账期!$A$28,G2433=账期!$A$30,G2433=账期!$A$32,G2433=账期!$A$34,G2433=账期!$A$35,G2433=账期!$A$37,G2433=账期!$A$39,G2433=账期!$A$40,G2433=账期!$A$41,G2433=账期!$A$42,G2433=账期!$A$43,G2433=账期!$A$44,G2433=账期!$A$45,G2433=账期!$A$46,G2433=账期!$A$48,G2433=账期!$A$50,G2433=账期!$A$51,G2433=账期!$A$52,G2433=账期!$A$53,G2433=账期!$A$54,G2433=账期!$A$56,G2433=账期!$A$57,G2433=账期!$A$58,G2433=账期!$A$59,G2433=账期!$A$60,G2433=账期!$A$61,G2433=账期!$A$62,G2433=账期!$A$63,G2433=账期!$A$64,G2433=账期!$A$66,G2433=账期!$A$67,G2433=账期!$A$68,G2433=账期!$A$70,G2433=账期!$A$71),30,IF(OR(G2433=账期!$A$74,G2433=账期!$A$77,G2433=账期!$A$76,G2433=账期!$A$79,G2433=账期!$A$80,G2433=账期!$A$81,G2433=账期!$A$83,G2433=账期!$A$85,G2433=账期!$A$87,G2433=账期!$A$89,G2433=账期!$A$91),60,IF(OR(G2433=账期!$A$93,G2433=账期!$A$94,G2433=账期!$A$95,G2433=账期!$A$96,G2433=账期!$A$98,G2433=账期!$A$99,G2433=账期!$A$101,G2433=账期!$A$102),90,0)))</f>
        <v>0</v>
      </c>
      <c r="AF2433" s="396"/>
      <c r="AG2433" s="384"/>
      <c r="AH2433" s="396" t="str">
        <f t="shared" si="369"/>
        <v/>
      </c>
    </row>
    <row r="2434" spans="1:34" ht="18" customHeight="1" x14ac:dyDescent="0.25">
      <c r="A2434" s="301" t="str">
        <f t="shared" si="371"/>
        <v/>
      </c>
      <c r="B2434" s="397"/>
      <c r="C2434" s="398"/>
      <c r="D2434" s="399"/>
      <c r="E2434" s="383" t="str">
        <f t="shared" si="367"/>
        <v>C</v>
      </c>
      <c r="F2434" s="383" t="str">
        <f t="shared" si="368"/>
        <v>C</v>
      </c>
      <c r="G2434" s="400"/>
      <c r="H2434" s="385" t="str">
        <f>IF(G2434="","",VLOOKUP(G2434,下拉数据源!J:K,2,0))</f>
        <v/>
      </c>
      <c r="I2434" s="385"/>
      <c r="J2434" s="385"/>
      <c r="K2434" s="386"/>
      <c r="L2434" s="401"/>
      <c r="M2434" s="384"/>
      <c r="N2434" s="384"/>
      <c r="O2434" s="384"/>
      <c r="P2434" s="386"/>
      <c r="Q2434" s="387"/>
      <c r="R2434" s="286"/>
      <c r="S2434" s="388">
        <f t="shared" si="372"/>
        <v>0</v>
      </c>
      <c r="T2434" s="389"/>
      <c r="U2434" s="389">
        <f t="shared" si="370"/>
        <v>0</v>
      </c>
      <c r="V2434" s="451"/>
      <c r="W2434" s="452"/>
      <c r="X2434" s="386"/>
      <c r="Y2434" s="390"/>
      <c r="Z2434" s="391"/>
      <c r="AA2434" s="392"/>
      <c r="AB2434" s="393"/>
      <c r="AC2434" s="394"/>
      <c r="AD2434" s="395">
        <f t="shared" si="373"/>
        <v>0</v>
      </c>
      <c r="AE2434" s="396">
        <f>IF(OR(G2434=账期!$A$18,G2434=账期!$A$20,G2434=账期!$A$22,G2434=账期!$A$24,G2434=账期!$A$25,G2434=账期!$A$27,G2434=账期!$A$26,G2434=账期!$A$28,G2434=账期!$A$30,G2434=账期!$A$32,G2434=账期!$A$34,G2434=账期!$A$35,G2434=账期!$A$37,G2434=账期!$A$39,G2434=账期!$A$40,G2434=账期!$A$41,G2434=账期!$A$42,G2434=账期!$A$43,G2434=账期!$A$44,G2434=账期!$A$45,G2434=账期!$A$46,G2434=账期!$A$48,G2434=账期!$A$50,G2434=账期!$A$51,G2434=账期!$A$52,G2434=账期!$A$53,G2434=账期!$A$54,G2434=账期!$A$56,G2434=账期!$A$57,G2434=账期!$A$58,G2434=账期!$A$59,G2434=账期!$A$60,G2434=账期!$A$61,G2434=账期!$A$62,G2434=账期!$A$63,G2434=账期!$A$64,G2434=账期!$A$66,G2434=账期!$A$67,G2434=账期!$A$68,G2434=账期!$A$70,G2434=账期!$A$71),30,IF(OR(G2434=账期!$A$74,G2434=账期!$A$77,G2434=账期!$A$76,G2434=账期!$A$79,G2434=账期!$A$80,G2434=账期!$A$81,G2434=账期!$A$83,G2434=账期!$A$85,G2434=账期!$A$87,G2434=账期!$A$89,G2434=账期!$A$91),60,IF(OR(G2434=账期!$A$93,G2434=账期!$A$94,G2434=账期!$A$95,G2434=账期!$A$96,G2434=账期!$A$98,G2434=账期!$A$99,G2434=账期!$A$101,G2434=账期!$A$102),90,0)))</f>
        <v>0</v>
      </c>
      <c r="AF2434" s="396"/>
      <c r="AG2434" s="384"/>
      <c r="AH2434" s="396" t="str">
        <f t="shared" si="369"/>
        <v/>
      </c>
    </row>
    <row r="2435" spans="1:34" ht="18" customHeight="1" x14ac:dyDescent="0.25">
      <c r="A2435" s="301" t="str">
        <f t="shared" si="371"/>
        <v/>
      </c>
      <c r="B2435" s="397"/>
      <c r="C2435" s="398"/>
      <c r="D2435" s="399"/>
      <c r="E2435" s="383" t="str">
        <f t="shared" si="367"/>
        <v>C</v>
      </c>
      <c r="F2435" s="383" t="str">
        <f t="shared" si="368"/>
        <v>C</v>
      </c>
      <c r="G2435" s="400"/>
      <c r="H2435" s="385" t="str">
        <f>IF(G2435="","",VLOOKUP(G2435,下拉数据源!J:K,2,0))</f>
        <v/>
      </c>
      <c r="I2435" s="385"/>
      <c r="J2435" s="385"/>
      <c r="K2435" s="386"/>
      <c r="L2435" s="401"/>
      <c r="M2435" s="384"/>
      <c r="N2435" s="384"/>
      <c r="O2435" s="384"/>
      <c r="P2435" s="386"/>
      <c r="Q2435" s="387"/>
      <c r="R2435" s="286"/>
      <c r="S2435" s="388">
        <f t="shared" si="372"/>
        <v>0</v>
      </c>
      <c r="T2435" s="389"/>
      <c r="U2435" s="389">
        <f t="shared" si="370"/>
        <v>0</v>
      </c>
      <c r="V2435" s="451"/>
      <c r="W2435" s="452"/>
      <c r="X2435" s="386"/>
      <c r="Y2435" s="390"/>
      <c r="Z2435" s="391"/>
      <c r="AA2435" s="392"/>
      <c r="AB2435" s="393"/>
      <c r="AC2435" s="394"/>
      <c r="AD2435" s="395">
        <f t="shared" si="373"/>
        <v>0</v>
      </c>
      <c r="AE2435" s="396">
        <f>IF(OR(G2435=账期!$A$18,G2435=账期!$A$20,G2435=账期!$A$22,G2435=账期!$A$24,G2435=账期!$A$25,G2435=账期!$A$27,G2435=账期!$A$26,G2435=账期!$A$28,G2435=账期!$A$30,G2435=账期!$A$32,G2435=账期!$A$34,G2435=账期!$A$35,G2435=账期!$A$37,G2435=账期!$A$39,G2435=账期!$A$40,G2435=账期!$A$41,G2435=账期!$A$42,G2435=账期!$A$43,G2435=账期!$A$44,G2435=账期!$A$45,G2435=账期!$A$46,G2435=账期!$A$48,G2435=账期!$A$50,G2435=账期!$A$51,G2435=账期!$A$52,G2435=账期!$A$53,G2435=账期!$A$54,G2435=账期!$A$56,G2435=账期!$A$57,G2435=账期!$A$58,G2435=账期!$A$59,G2435=账期!$A$60,G2435=账期!$A$61,G2435=账期!$A$62,G2435=账期!$A$63,G2435=账期!$A$64,G2435=账期!$A$66,G2435=账期!$A$67,G2435=账期!$A$68,G2435=账期!$A$70,G2435=账期!$A$71),30,IF(OR(G2435=账期!$A$74,G2435=账期!$A$77,G2435=账期!$A$76,G2435=账期!$A$79,G2435=账期!$A$80,G2435=账期!$A$81,G2435=账期!$A$83,G2435=账期!$A$85,G2435=账期!$A$87,G2435=账期!$A$89,G2435=账期!$A$91),60,IF(OR(G2435=账期!$A$93,G2435=账期!$A$94,G2435=账期!$A$95,G2435=账期!$A$96,G2435=账期!$A$98,G2435=账期!$A$99,G2435=账期!$A$101,G2435=账期!$A$102),90,0)))</f>
        <v>0</v>
      </c>
      <c r="AF2435" s="396"/>
      <c r="AG2435" s="384"/>
      <c r="AH2435" s="396" t="str">
        <f t="shared" si="369"/>
        <v/>
      </c>
    </row>
    <row r="2436" spans="1:34" ht="18" customHeight="1" x14ac:dyDescent="0.25">
      <c r="A2436" s="301" t="str">
        <f t="shared" si="371"/>
        <v/>
      </c>
      <c r="B2436" s="397"/>
      <c r="C2436" s="398"/>
      <c r="D2436" s="399"/>
      <c r="E2436" s="383" t="str">
        <f t="shared" si="367"/>
        <v>C</v>
      </c>
      <c r="F2436" s="383" t="str">
        <f t="shared" si="368"/>
        <v>C</v>
      </c>
      <c r="G2436" s="400"/>
      <c r="H2436" s="385" t="str">
        <f>IF(G2436="","",VLOOKUP(G2436,下拉数据源!J:K,2,0))</f>
        <v/>
      </c>
      <c r="I2436" s="385"/>
      <c r="J2436" s="385"/>
      <c r="K2436" s="386"/>
      <c r="L2436" s="401"/>
      <c r="M2436" s="384"/>
      <c r="N2436" s="384"/>
      <c r="O2436" s="384"/>
      <c r="P2436" s="386"/>
      <c r="Q2436" s="387"/>
      <c r="R2436" s="286"/>
      <c r="S2436" s="388">
        <f t="shared" si="372"/>
        <v>0</v>
      </c>
      <c r="T2436" s="389"/>
      <c r="U2436" s="389">
        <f t="shared" si="370"/>
        <v>0</v>
      </c>
      <c r="V2436" s="451"/>
      <c r="W2436" s="452"/>
      <c r="X2436" s="386"/>
      <c r="Y2436" s="390"/>
      <c r="Z2436" s="391"/>
      <c r="AA2436" s="392"/>
      <c r="AB2436" s="393"/>
      <c r="AC2436" s="394"/>
      <c r="AD2436" s="395">
        <f t="shared" si="373"/>
        <v>0</v>
      </c>
      <c r="AE2436" s="396">
        <f>IF(OR(G2436=账期!$A$18,G2436=账期!$A$20,G2436=账期!$A$22,G2436=账期!$A$24,G2436=账期!$A$25,G2436=账期!$A$27,G2436=账期!$A$26,G2436=账期!$A$28,G2436=账期!$A$30,G2436=账期!$A$32,G2436=账期!$A$34,G2436=账期!$A$35,G2436=账期!$A$37,G2436=账期!$A$39,G2436=账期!$A$40,G2436=账期!$A$41,G2436=账期!$A$42,G2436=账期!$A$43,G2436=账期!$A$44,G2436=账期!$A$45,G2436=账期!$A$46,G2436=账期!$A$48,G2436=账期!$A$50,G2436=账期!$A$51,G2436=账期!$A$52,G2436=账期!$A$53,G2436=账期!$A$54,G2436=账期!$A$56,G2436=账期!$A$57,G2436=账期!$A$58,G2436=账期!$A$59,G2436=账期!$A$60,G2436=账期!$A$61,G2436=账期!$A$62,G2436=账期!$A$63,G2436=账期!$A$64,G2436=账期!$A$66,G2436=账期!$A$67,G2436=账期!$A$68,G2436=账期!$A$70,G2436=账期!$A$71),30,IF(OR(G2436=账期!$A$74,G2436=账期!$A$77,G2436=账期!$A$76,G2436=账期!$A$79,G2436=账期!$A$80,G2436=账期!$A$81,G2436=账期!$A$83,G2436=账期!$A$85,G2436=账期!$A$87,G2436=账期!$A$89,G2436=账期!$A$91),60,IF(OR(G2436=账期!$A$93,G2436=账期!$A$94,G2436=账期!$A$95,G2436=账期!$A$96,G2436=账期!$A$98,G2436=账期!$A$99,G2436=账期!$A$101,G2436=账期!$A$102),90,0)))</f>
        <v>0</v>
      </c>
      <c r="AF2436" s="396"/>
      <c r="AG2436" s="384"/>
      <c r="AH2436" s="396" t="str">
        <f t="shared" si="369"/>
        <v/>
      </c>
    </row>
    <row r="2437" spans="1:34" ht="18" customHeight="1" x14ac:dyDescent="0.25">
      <c r="A2437" s="301" t="str">
        <f t="shared" si="371"/>
        <v/>
      </c>
      <c r="B2437" s="397"/>
      <c r="C2437" s="398"/>
      <c r="D2437" s="399"/>
      <c r="E2437" s="383" t="str">
        <f t="shared" si="367"/>
        <v>C</v>
      </c>
      <c r="F2437" s="383" t="str">
        <f t="shared" si="368"/>
        <v>C</v>
      </c>
      <c r="G2437" s="400"/>
      <c r="H2437" s="385" t="str">
        <f>IF(G2437="","",VLOOKUP(G2437,下拉数据源!J:K,2,0))</f>
        <v/>
      </c>
      <c r="I2437" s="385"/>
      <c r="J2437" s="385"/>
      <c r="K2437" s="386"/>
      <c r="L2437" s="401"/>
      <c r="M2437" s="384"/>
      <c r="N2437" s="384"/>
      <c r="O2437" s="384"/>
      <c r="P2437" s="386"/>
      <c r="Q2437" s="387"/>
      <c r="R2437" s="286"/>
      <c r="S2437" s="388">
        <f t="shared" si="372"/>
        <v>0</v>
      </c>
      <c r="T2437" s="389"/>
      <c r="U2437" s="389">
        <f t="shared" si="370"/>
        <v>0</v>
      </c>
      <c r="V2437" s="451"/>
      <c r="W2437" s="452"/>
      <c r="X2437" s="386"/>
      <c r="Y2437" s="390"/>
      <c r="Z2437" s="391"/>
      <c r="AA2437" s="392"/>
      <c r="AB2437" s="393"/>
      <c r="AC2437" s="394"/>
      <c r="AD2437" s="395">
        <f t="shared" si="373"/>
        <v>0</v>
      </c>
      <c r="AE2437" s="396">
        <f>IF(OR(G2437=账期!$A$18,G2437=账期!$A$20,G2437=账期!$A$22,G2437=账期!$A$24,G2437=账期!$A$25,G2437=账期!$A$27,G2437=账期!$A$26,G2437=账期!$A$28,G2437=账期!$A$30,G2437=账期!$A$32,G2437=账期!$A$34,G2437=账期!$A$35,G2437=账期!$A$37,G2437=账期!$A$39,G2437=账期!$A$40,G2437=账期!$A$41,G2437=账期!$A$42,G2437=账期!$A$43,G2437=账期!$A$44,G2437=账期!$A$45,G2437=账期!$A$46,G2437=账期!$A$48,G2437=账期!$A$50,G2437=账期!$A$51,G2437=账期!$A$52,G2437=账期!$A$53,G2437=账期!$A$54,G2437=账期!$A$56,G2437=账期!$A$57,G2437=账期!$A$58,G2437=账期!$A$59,G2437=账期!$A$60,G2437=账期!$A$61,G2437=账期!$A$62,G2437=账期!$A$63,G2437=账期!$A$64,G2437=账期!$A$66,G2437=账期!$A$67,G2437=账期!$A$68,G2437=账期!$A$70,G2437=账期!$A$71),30,IF(OR(G2437=账期!$A$74,G2437=账期!$A$77,G2437=账期!$A$76,G2437=账期!$A$79,G2437=账期!$A$80,G2437=账期!$A$81,G2437=账期!$A$83,G2437=账期!$A$85,G2437=账期!$A$87,G2437=账期!$A$89,G2437=账期!$A$91),60,IF(OR(G2437=账期!$A$93,G2437=账期!$A$94,G2437=账期!$A$95,G2437=账期!$A$96,G2437=账期!$A$98,G2437=账期!$A$99,G2437=账期!$A$101,G2437=账期!$A$102),90,0)))</f>
        <v>0</v>
      </c>
      <c r="AF2437" s="396"/>
      <c r="AG2437" s="384"/>
      <c r="AH2437" s="396" t="str">
        <f t="shared" si="369"/>
        <v/>
      </c>
    </row>
    <row r="2438" spans="1:34" ht="18" customHeight="1" x14ac:dyDescent="0.25">
      <c r="A2438" s="301" t="str">
        <f t="shared" si="371"/>
        <v/>
      </c>
      <c r="B2438" s="397"/>
      <c r="C2438" s="398"/>
      <c r="D2438" s="399"/>
      <c r="E2438" s="383" t="str">
        <f t="shared" si="367"/>
        <v>C</v>
      </c>
      <c r="F2438" s="383" t="str">
        <f t="shared" si="368"/>
        <v>C</v>
      </c>
      <c r="G2438" s="400"/>
      <c r="H2438" s="385" t="str">
        <f>IF(G2438="","",VLOOKUP(G2438,下拉数据源!J:K,2,0))</f>
        <v/>
      </c>
      <c r="I2438" s="385"/>
      <c r="J2438" s="385"/>
      <c r="K2438" s="386"/>
      <c r="L2438" s="401"/>
      <c r="M2438" s="384"/>
      <c r="N2438" s="384"/>
      <c r="O2438" s="384"/>
      <c r="P2438" s="386"/>
      <c r="Q2438" s="387"/>
      <c r="R2438" s="286"/>
      <c r="S2438" s="388">
        <f t="shared" si="372"/>
        <v>0</v>
      </c>
      <c r="T2438" s="389"/>
      <c r="U2438" s="389">
        <f t="shared" si="370"/>
        <v>0</v>
      </c>
      <c r="V2438" s="451"/>
      <c r="W2438" s="452"/>
      <c r="X2438" s="386"/>
      <c r="Y2438" s="390"/>
      <c r="Z2438" s="391"/>
      <c r="AA2438" s="392"/>
      <c r="AB2438" s="393"/>
      <c r="AC2438" s="394"/>
      <c r="AD2438" s="395">
        <f t="shared" si="373"/>
        <v>0</v>
      </c>
      <c r="AE2438" s="396">
        <f>IF(OR(G2438=账期!$A$18,G2438=账期!$A$20,G2438=账期!$A$22,G2438=账期!$A$24,G2438=账期!$A$25,G2438=账期!$A$27,G2438=账期!$A$26,G2438=账期!$A$28,G2438=账期!$A$30,G2438=账期!$A$32,G2438=账期!$A$34,G2438=账期!$A$35,G2438=账期!$A$37,G2438=账期!$A$39,G2438=账期!$A$40,G2438=账期!$A$41,G2438=账期!$A$42,G2438=账期!$A$43,G2438=账期!$A$44,G2438=账期!$A$45,G2438=账期!$A$46,G2438=账期!$A$48,G2438=账期!$A$50,G2438=账期!$A$51,G2438=账期!$A$52,G2438=账期!$A$53,G2438=账期!$A$54,G2438=账期!$A$56,G2438=账期!$A$57,G2438=账期!$A$58,G2438=账期!$A$59,G2438=账期!$A$60,G2438=账期!$A$61,G2438=账期!$A$62,G2438=账期!$A$63,G2438=账期!$A$64,G2438=账期!$A$66,G2438=账期!$A$67,G2438=账期!$A$68,G2438=账期!$A$70,G2438=账期!$A$71),30,IF(OR(G2438=账期!$A$74,G2438=账期!$A$77,G2438=账期!$A$76,G2438=账期!$A$79,G2438=账期!$A$80,G2438=账期!$A$81,G2438=账期!$A$83,G2438=账期!$A$85,G2438=账期!$A$87,G2438=账期!$A$89,G2438=账期!$A$91),60,IF(OR(G2438=账期!$A$93,G2438=账期!$A$94,G2438=账期!$A$95,G2438=账期!$A$96,G2438=账期!$A$98,G2438=账期!$A$99,G2438=账期!$A$101,G2438=账期!$A$102),90,0)))</f>
        <v>0</v>
      </c>
      <c r="AF2438" s="396"/>
      <c r="AG2438" s="384"/>
      <c r="AH2438" s="396" t="str">
        <f t="shared" si="369"/>
        <v/>
      </c>
    </row>
    <row r="2439" spans="1:34" ht="18" customHeight="1" x14ac:dyDescent="0.25">
      <c r="A2439" s="301" t="str">
        <f t="shared" si="371"/>
        <v/>
      </c>
      <c r="B2439" s="397"/>
      <c r="C2439" s="398"/>
      <c r="D2439" s="399"/>
      <c r="E2439" s="383" t="str">
        <f t="shared" si="367"/>
        <v>C</v>
      </c>
      <c r="F2439" s="383" t="str">
        <f t="shared" si="368"/>
        <v>C</v>
      </c>
      <c r="G2439" s="400"/>
      <c r="H2439" s="385" t="str">
        <f>IF(G2439="","",VLOOKUP(G2439,下拉数据源!J:K,2,0))</f>
        <v/>
      </c>
      <c r="I2439" s="385"/>
      <c r="J2439" s="385"/>
      <c r="K2439" s="386"/>
      <c r="L2439" s="401"/>
      <c r="M2439" s="384"/>
      <c r="N2439" s="384"/>
      <c r="O2439" s="384"/>
      <c r="P2439" s="386"/>
      <c r="Q2439" s="387"/>
      <c r="R2439" s="286"/>
      <c r="S2439" s="388">
        <f t="shared" si="372"/>
        <v>0</v>
      </c>
      <c r="T2439" s="389"/>
      <c r="U2439" s="389">
        <f t="shared" si="370"/>
        <v>0</v>
      </c>
      <c r="V2439" s="451"/>
      <c r="W2439" s="452"/>
      <c r="X2439" s="386"/>
      <c r="Y2439" s="390"/>
      <c r="Z2439" s="391"/>
      <c r="AA2439" s="392"/>
      <c r="AB2439" s="393"/>
      <c r="AC2439" s="394"/>
      <c r="AD2439" s="395">
        <f t="shared" si="373"/>
        <v>0</v>
      </c>
      <c r="AE2439" s="396">
        <f>IF(OR(G2439=账期!$A$18,G2439=账期!$A$20,G2439=账期!$A$22,G2439=账期!$A$24,G2439=账期!$A$25,G2439=账期!$A$27,G2439=账期!$A$26,G2439=账期!$A$28,G2439=账期!$A$30,G2439=账期!$A$32,G2439=账期!$A$34,G2439=账期!$A$35,G2439=账期!$A$37,G2439=账期!$A$39,G2439=账期!$A$40,G2439=账期!$A$41,G2439=账期!$A$42,G2439=账期!$A$43,G2439=账期!$A$44,G2439=账期!$A$45,G2439=账期!$A$46,G2439=账期!$A$48,G2439=账期!$A$50,G2439=账期!$A$51,G2439=账期!$A$52,G2439=账期!$A$53,G2439=账期!$A$54,G2439=账期!$A$56,G2439=账期!$A$57,G2439=账期!$A$58,G2439=账期!$A$59,G2439=账期!$A$60,G2439=账期!$A$61,G2439=账期!$A$62,G2439=账期!$A$63,G2439=账期!$A$64,G2439=账期!$A$66,G2439=账期!$A$67,G2439=账期!$A$68,G2439=账期!$A$70,G2439=账期!$A$71),30,IF(OR(G2439=账期!$A$74,G2439=账期!$A$77,G2439=账期!$A$76,G2439=账期!$A$79,G2439=账期!$A$80,G2439=账期!$A$81,G2439=账期!$A$83,G2439=账期!$A$85,G2439=账期!$A$87,G2439=账期!$A$89,G2439=账期!$A$91),60,IF(OR(G2439=账期!$A$93,G2439=账期!$A$94,G2439=账期!$A$95,G2439=账期!$A$96,G2439=账期!$A$98,G2439=账期!$A$99,G2439=账期!$A$101,G2439=账期!$A$102),90,0)))</f>
        <v>0</v>
      </c>
      <c r="AF2439" s="396"/>
      <c r="AG2439" s="384"/>
      <c r="AH2439" s="396" t="str">
        <f t="shared" si="369"/>
        <v/>
      </c>
    </row>
    <row r="2440" spans="1:34" ht="18" customHeight="1" x14ac:dyDescent="0.25">
      <c r="A2440" s="301" t="str">
        <f t="shared" si="371"/>
        <v/>
      </c>
      <c r="B2440" s="397"/>
      <c r="C2440" s="398"/>
      <c r="D2440" s="399"/>
      <c r="E2440" s="383" t="str">
        <f t="shared" si="367"/>
        <v>C</v>
      </c>
      <c r="F2440" s="383" t="str">
        <f t="shared" si="368"/>
        <v>C</v>
      </c>
      <c r="G2440" s="400"/>
      <c r="H2440" s="385" t="str">
        <f>IF(G2440="","",VLOOKUP(G2440,下拉数据源!J:K,2,0))</f>
        <v/>
      </c>
      <c r="I2440" s="385"/>
      <c r="J2440" s="385"/>
      <c r="K2440" s="386"/>
      <c r="L2440" s="401"/>
      <c r="M2440" s="384"/>
      <c r="N2440" s="384"/>
      <c r="O2440" s="384"/>
      <c r="P2440" s="386"/>
      <c r="Q2440" s="387"/>
      <c r="R2440" s="286"/>
      <c r="S2440" s="388">
        <f t="shared" si="372"/>
        <v>0</v>
      </c>
      <c r="T2440" s="389"/>
      <c r="U2440" s="389">
        <f t="shared" si="370"/>
        <v>0</v>
      </c>
      <c r="V2440" s="451"/>
      <c r="W2440" s="452"/>
      <c r="X2440" s="386"/>
      <c r="Y2440" s="390"/>
      <c r="Z2440" s="391"/>
      <c r="AA2440" s="392"/>
      <c r="AB2440" s="393"/>
      <c r="AC2440" s="394"/>
      <c r="AD2440" s="395">
        <f t="shared" si="373"/>
        <v>0</v>
      </c>
      <c r="AE2440" s="396">
        <f>IF(OR(G2440=账期!$A$18,G2440=账期!$A$20,G2440=账期!$A$22,G2440=账期!$A$24,G2440=账期!$A$25,G2440=账期!$A$27,G2440=账期!$A$26,G2440=账期!$A$28,G2440=账期!$A$30,G2440=账期!$A$32,G2440=账期!$A$34,G2440=账期!$A$35,G2440=账期!$A$37,G2440=账期!$A$39,G2440=账期!$A$40,G2440=账期!$A$41,G2440=账期!$A$42,G2440=账期!$A$43,G2440=账期!$A$44,G2440=账期!$A$45,G2440=账期!$A$46,G2440=账期!$A$48,G2440=账期!$A$50,G2440=账期!$A$51,G2440=账期!$A$52,G2440=账期!$A$53,G2440=账期!$A$54,G2440=账期!$A$56,G2440=账期!$A$57,G2440=账期!$A$58,G2440=账期!$A$59,G2440=账期!$A$60,G2440=账期!$A$61,G2440=账期!$A$62,G2440=账期!$A$63,G2440=账期!$A$64,G2440=账期!$A$66,G2440=账期!$A$67,G2440=账期!$A$68,G2440=账期!$A$70,G2440=账期!$A$71),30,IF(OR(G2440=账期!$A$74,G2440=账期!$A$77,G2440=账期!$A$76,G2440=账期!$A$79,G2440=账期!$A$80,G2440=账期!$A$81,G2440=账期!$A$83,G2440=账期!$A$85,G2440=账期!$A$87,G2440=账期!$A$89,G2440=账期!$A$91),60,IF(OR(G2440=账期!$A$93,G2440=账期!$A$94,G2440=账期!$A$95,G2440=账期!$A$96,G2440=账期!$A$98,G2440=账期!$A$99,G2440=账期!$A$101,G2440=账期!$A$102),90,0)))</f>
        <v>0</v>
      </c>
      <c r="AF2440" s="396"/>
      <c r="AG2440" s="384"/>
      <c r="AH2440" s="396" t="str">
        <f t="shared" si="369"/>
        <v/>
      </c>
    </row>
    <row r="2441" spans="1:34" ht="18" customHeight="1" x14ac:dyDescent="0.25">
      <c r="A2441" s="301" t="str">
        <f t="shared" si="371"/>
        <v/>
      </c>
      <c r="B2441" s="397"/>
      <c r="C2441" s="398"/>
      <c r="D2441" s="399"/>
      <c r="E2441" s="383" t="str">
        <f t="shared" si="367"/>
        <v>C</v>
      </c>
      <c r="F2441" s="383" t="str">
        <f t="shared" si="368"/>
        <v>C</v>
      </c>
      <c r="G2441" s="400"/>
      <c r="H2441" s="385" t="str">
        <f>IF(G2441="","",VLOOKUP(G2441,下拉数据源!J:K,2,0))</f>
        <v/>
      </c>
      <c r="I2441" s="385"/>
      <c r="J2441" s="385"/>
      <c r="K2441" s="386"/>
      <c r="L2441" s="401"/>
      <c r="M2441" s="384"/>
      <c r="N2441" s="384"/>
      <c r="O2441" s="384"/>
      <c r="P2441" s="386"/>
      <c r="Q2441" s="387"/>
      <c r="R2441" s="286"/>
      <c r="S2441" s="388">
        <f t="shared" si="372"/>
        <v>0</v>
      </c>
      <c r="T2441" s="389"/>
      <c r="U2441" s="389">
        <f t="shared" si="370"/>
        <v>0</v>
      </c>
      <c r="V2441" s="451"/>
      <c r="W2441" s="452"/>
      <c r="X2441" s="386"/>
      <c r="Y2441" s="390"/>
      <c r="Z2441" s="391"/>
      <c r="AA2441" s="392"/>
      <c r="AB2441" s="393"/>
      <c r="AC2441" s="394"/>
      <c r="AD2441" s="395">
        <f t="shared" si="373"/>
        <v>0</v>
      </c>
      <c r="AE2441" s="396">
        <f>IF(OR(G2441=账期!$A$18,G2441=账期!$A$20,G2441=账期!$A$22,G2441=账期!$A$24,G2441=账期!$A$25,G2441=账期!$A$27,G2441=账期!$A$26,G2441=账期!$A$28,G2441=账期!$A$30,G2441=账期!$A$32,G2441=账期!$A$34,G2441=账期!$A$35,G2441=账期!$A$37,G2441=账期!$A$39,G2441=账期!$A$40,G2441=账期!$A$41,G2441=账期!$A$42,G2441=账期!$A$43,G2441=账期!$A$44,G2441=账期!$A$45,G2441=账期!$A$46,G2441=账期!$A$48,G2441=账期!$A$50,G2441=账期!$A$51,G2441=账期!$A$52,G2441=账期!$A$53,G2441=账期!$A$54,G2441=账期!$A$56,G2441=账期!$A$57,G2441=账期!$A$58,G2441=账期!$A$59,G2441=账期!$A$60,G2441=账期!$A$61,G2441=账期!$A$62,G2441=账期!$A$63,G2441=账期!$A$64,G2441=账期!$A$66,G2441=账期!$A$67,G2441=账期!$A$68,G2441=账期!$A$70,G2441=账期!$A$71),30,IF(OR(G2441=账期!$A$74,G2441=账期!$A$77,G2441=账期!$A$76,G2441=账期!$A$79,G2441=账期!$A$80,G2441=账期!$A$81,G2441=账期!$A$83,G2441=账期!$A$85,G2441=账期!$A$87,G2441=账期!$A$89,G2441=账期!$A$91),60,IF(OR(G2441=账期!$A$93,G2441=账期!$A$94,G2441=账期!$A$95,G2441=账期!$A$96,G2441=账期!$A$98,G2441=账期!$A$99,G2441=账期!$A$101,G2441=账期!$A$102),90,0)))</f>
        <v>0</v>
      </c>
      <c r="AF2441" s="396"/>
      <c r="AG2441" s="384"/>
      <c r="AH2441" s="396" t="str">
        <f t="shared" si="369"/>
        <v/>
      </c>
    </row>
    <row r="2442" spans="1:34" ht="18" customHeight="1" x14ac:dyDescent="0.25">
      <c r="A2442" s="301" t="str">
        <f t="shared" si="371"/>
        <v/>
      </c>
      <c r="B2442" s="397"/>
      <c r="C2442" s="398"/>
      <c r="D2442" s="399"/>
      <c r="E2442" s="383" t="str">
        <f t="shared" si="367"/>
        <v>C</v>
      </c>
      <c r="F2442" s="383" t="str">
        <f t="shared" si="368"/>
        <v>C</v>
      </c>
      <c r="G2442" s="400"/>
      <c r="H2442" s="385" t="str">
        <f>IF(G2442="","",VLOOKUP(G2442,下拉数据源!J:K,2,0))</f>
        <v/>
      </c>
      <c r="I2442" s="385"/>
      <c r="J2442" s="385"/>
      <c r="K2442" s="386"/>
      <c r="L2442" s="401"/>
      <c r="M2442" s="384"/>
      <c r="N2442" s="384"/>
      <c r="O2442" s="384"/>
      <c r="P2442" s="386"/>
      <c r="Q2442" s="387"/>
      <c r="R2442" s="286"/>
      <c r="S2442" s="388">
        <f t="shared" si="372"/>
        <v>0</v>
      </c>
      <c r="T2442" s="389"/>
      <c r="U2442" s="389">
        <f t="shared" si="370"/>
        <v>0</v>
      </c>
      <c r="V2442" s="451"/>
      <c r="W2442" s="452"/>
      <c r="X2442" s="386"/>
      <c r="Y2442" s="390"/>
      <c r="Z2442" s="391"/>
      <c r="AA2442" s="392"/>
      <c r="AB2442" s="393"/>
      <c r="AC2442" s="394"/>
      <c r="AD2442" s="395">
        <f t="shared" si="373"/>
        <v>0</v>
      </c>
      <c r="AE2442" s="396">
        <f>IF(OR(G2442=账期!$A$18,G2442=账期!$A$20,G2442=账期!$A$22,G2442=账期!$A$24,G2442=账期!$A$25,G2442=账期!$A$27,G2442=账期!$A$26,G2442=账期!$A$28,G2442=账期!$A$30,G2442=账期!$A$32,G2442=账期!$A$34,G2442=账期!$A$35,G2442=账期!$A$37,G2442=账期!$A$39,G2442=账期!$A$40,G2442=账期!$A$41,G2442=账期!$A$42,G2442=账期!$A$43,G2442=账期!$A$44,G2442=账期!$A$45,G2442=账期!$A$46,G2442=账期!$A$48,G2442=账期!$A$50,G2442=账期!$A$51,G2442=账期!$A$52,G2442=账期!$A$53,G2442=账期!$A$54,G2442=账期!$A$56,G2442=账期!$A$57,G2442=账期!$A$58,G2442=账期!$A$59,G2442=账期!$A$60,G2442=账期!$A$61,G2442=账期!$A$62,G2442=账期!$A$63,G2442=账期!$A$64,G2442=账期!$A$66,G2442=账期!$A$67,G2442=账期!$A$68,G2442=账期!$A$70,G2442=账期!$A$71),30,IF(OR(G2442=账期!$A$74,G2442=账期!$A$77,G2442=账期!$A$76,G2442=账期!$A$79,G2442=账期!$A$80,G2442=账期!$A$81,G2442=账期!$A$83,G2442=账期!$A$85,G2442=账期!$A$87,G2442=账期!$A$89,G2442=账期!$A$91),60,IF(OR(G2442=账期!$A$93,G2442=账期!$A$94,G2442=账期!$A$95,G2442=账期!$A$96,G2442=账期!$A$98,G2442=账期!$A$99,G2442=账期!$A$101,G2442=账期!$A$102),90,0)))</f>
        <v>0</v>
      </c>
      <c r="AF2442" s="396"/>
      <c r="AG2442" s="384"/>
      <c r="AH2442" s="396" t="str">
        <f t="shared" si="369"/>
        <v/>
      </c>
    </row>
    <row r="2443" spans="1:34" ht="18" customHeight="1" x14ac:dyDescent="0.25">
      <c r="A2443" s="301" t="str">
        <f t="shared" si="371"/>
        <v/>
      </c>
      <c r="B2443" s="397"/>
      <c r="C2443" s="398"/>
      <c r="D2443" s="399"/>
      <c r="E2443" s="383" t="str">
        <f t="shared" si="367"/>
        <v>C</v>
      </c>
      <c r="F2443" s="383" t="str">
        <f t="shared" si="368"/>
        <v>C</v>
      </c>
      <c r="G2443" s="400"/>
      <c r="H2443" s="385" t="str">
        <f>IF(G2443="","",VLOOKUP(G2443,下拉数据源!J:K,2,0))</f>
        <v/>
      </c>
      <c r="I2443" s="385"/>
      <c r="J2443" s="385"/>
      <c r="K2443" s="386"/>
      <c r="L2443" s="401"/>
      <c r="M2443" s="384"/>
      <c r="N2443" s="384"/>
      <c r="O2443" s="384"/>
      <c r="P2443" s="386"/>
      <c r="Q2443" s="387"/>
      <c r="R2443" s="286"/>
      <c r="S2443" s="388">
        <f t="shared" si="372"/>
        <v>0</v>
      </c>
      <c r="T2443" s="389"/>
      <c r="U2443" s="389">
        <f t="shared" si="370"/>
        <v>0</v>
      </c>
      <c r="V2443" s="451"/>
      <c r="W2443" s="452"/>
      <c r="X2443" s="386"/>
      <c r="Y2443" s="390"/>
      <c r="Z2443" s="391"/>
      <c r="AA2443" s="392"/>
      <c r="AB2443" s="393"/>
      <c r="AC2443" s="394"/>
      <c r="AD2443" s="395">
        <f t="shared" si="373"/>
        <v>0</v>
      </c>
      <c r="AE2443" s="396">
        <f>IF(OR(G2443=账期!$A$18,G2443=账期!$A$20,G2443=账期!$A$22,G2443=账期!$A$24,G2443=账期!$A$25,G2443=账期!$A$27,G2443=账期!$A$26,G2443=账期!$A$28,G2443=账期!$A$30,G2443=账期!$A$32,G2443=账期!$A$34,G2443=账期!$A$35,G2443=账期!$A$37,G2443=账期!$A$39,G2443=账期!$A$40,G2443=账期!$A$41,G2443=账期!$A$42,G2443=账期!$A$43,G2443=账期!$A$44,G2443=账期!$A$45,G2443=账期!$A$46,G2443=账期!$A$48,G2443=账期!$A$50,G2443=账期!$A$51,G2443=账期!$A$52,G2443=账期!$A$53,G2443=账期!$A$54,G2443=账期!$A$56,G2443=账期!$A$57,G2443=账期!$A$58,G2443=账期!$A$59,G2443=账期!$A$60,G2443=账期!$A$61,G2443=账期!$A$62,G2443=账期!$A$63,G2443=账期!$A$64,G2443=账期!$A$66,G2443=账期!$A$67,G2443=账期!$A$68,G2443=账期!$A$70,G2443=账期!$A$71),30,IF(OR(G2443=账期!$A$74,G2443=账期!$A$77,G2443=账期!$A$76,G2443=账期!$A$79,G2443=账期!$A$80,G2443=账期!$A$81,G2443=账期!$A$83,G2443=账期!$A$85,G2443=账期!$A$87,G2443=账期!$A$89,G2443=账期!$A$91),60,IF(OR(G2443=账期!$A$93,G2443=账期!$A$94,G2443=账期!$A$95,G2443=账期!$A$96,G2443=账期!$A$98,G2443=账期!$A$99,G2443=账期!$A$101,G2443=账期!$A$102),90,0)))</f>
        <v>0</v>
      </c>
      <c r="AF2443" s="396"/>
      <c r="AG2443" s="384"/>
      <c r="AH2443" s="396" t="str">
        <f t="shared" si="369"/>
        <v/>
      </c>
    </row>
    <row r="2444" spans="1:34" ht="18" customHeight="1" x14ac:dyDescent="0.25">
      <c r="A2444" s="301" t="str">
        <f t="shared" si="371"/>
        <v/>
      </c>
      <c r="B2444" s="397"/>
      <c r="C2444" s="398"/>
      <c r="D2444" s="399"/>
      <c r="E2444" s="383" t="str">
        <f t="shared" si="367"/>
        <v>C</v>
      </c>
      <c r="F2444" s="383" t="str">
        <f t="shared" si="368"/>
        <v>C</v>
      </c>
      <c r="G2444" s="400"/>
      <c r="H2444" s="385" t="str">
        <f>IF(G2444="","",VLOOKUP(G2444,下拉数据源!J:K,2,0))</f>
        <v/>
      </c>
      <c r="I2444" s="385"/>
      <c r="J2444" s="385"/>
      <c r="K2444" s="386"/>
      <c r="L2444" s="401"/>
      <c r="M2444" s="384"/>
      <c r="N2444" s="384"/>
      <c r="O2444" s="384"/>
      <c r="P2444" s="386"/>
      <c r="Q2444" s="387"/>
      <c r="R2444" s="286"/>
      <c r="S2444" s="388">
        <f t="shared" si="372"/>
        <v>0</v>
      </c>
      <c r="T2444" s="389"/>
      <c r="U2444" s="389">
        <f t="shared" si="370"/>
        <v>0</v>
      </c>
      <c r="V2444" s="451"/>
      <c r="W2444" s="452"/>
      <c r="X2444" s="386"/>
      <c r="Y2444" s="390"/>
      <c r="Z2444" s="391"/>
      <c r="AA2444" s="392"/>
      <c r="AB2444" s="393"/>
      <c r="AC2444" s="394"/>
      <c r="AD2444" s="395">
        <f t="shared" si="373"/>
        <v>0</v>
      </c>
      <c r="AE2444" s="396">
        <f>IF(OR(G2444=账期!$A$18,G2444=账期!$A$20,G2444=账期!$A$22,G2444=账期!$A$24,G2444=账期!$A$25,G2444=账期!$A$27,G2444=账期!$A$26,G2444=账期!$A$28,G2444=账期!$A$30,G2444=账期!$A$32,G2444=账期!$A$34,G2444=账期!$A$35,G2444=账期!$A$37,G2444=账期!$A$39,G2444=账期!$A$40,G2444=账期!$A$41,G2444=账期!$A$42,G2444=账期!$A$43,G2444=账期!$A$44,G2444=账期!$A$45,G2444=账期!$A$46,G2444=账期!$A$48,G2444=账期!$A$50,G2444=账期!$A$51,G2444=账期!$A$52,G2444=账期!$A$53,G2444=账期!$A$54,G2444=账期!$A$56,G2444=账期!$A$57,G2444=账期!$A$58,G2444=账期!$A$59,G2444=账期!$A$60,G2444=账期!$A$61,G2444=账期!$A$62,G2444=账期!$A$63,G2444=账期!$A$64,G2444=账期!$A$66,G2444=账期!$A$67,G2444=账期!$A$68,G2444=账期!$A$70,G2444=账期!$A$71),30,IF(OR(G2444=账期!$A$74,G2444=账期!$A$77,G2444=账期!$A$76,G2444=账期!$A$79,G2444=账期!$A$80,G2444=账期!$A$81,G2444=账期!$A$83,G2444=账期!$A$85,G2444=账期!$A$87,G2444=账期!$A$89,G2444=账期!$A$91),60,IF(OR(G2444=账期!$A$93,G2444=账期!$A$94,G2444=账期!$A$95,G2444=账期!$A$96,G2444=账期!$A$98,G2444=账期!$A$99,G2444=账期!$A$101,G2444=账期!$A$102),90,0)))</f>
        <v>0</v>
      </c>
      <c r="AF2444" s="396"/>
      <c r="AG2444" s="384"/>
      <c r="AH2444" s="396" t="str">
        <f t="shared" si="369"/>
        <v/>
      </c>
    </row>
    <row r="2445" spans="1:34" ht="18" customHeight="1" x14ac:dyDescent="0.25">
      <c r="A2445" s="301" t="str">
        <f t="shared" si="371"/>
        <v/>
      </c>
      <c r="B2445" s="397"/>
      <c r="C2445" s="398"/>
      <c r="D2445" s="399"/>
      <c r="E2445" s="383" t="str">
        <f t="shared" si="367"/>
        <v>C</v>
      </c>
      <c r="F2445" s="383" t="str">
        <f t="shared" si="368"/>
        <v>C</v>
      </c>
      <c r="G2445" s="400"/>
      <c r="H2445" s="385" t="str">
        <f>IF(G2445="","",VLOOKUP(G2445,下拉数据源!J:K,2,0))</f>
        <v/>
      </c>
      <c r="I2445" s="385"/>
      <c r="J2445" s="385"/>
      <c r="K2445" s="386"/>
      <c r="L2445" s="401"/>
      <c r="M2445" s="384"/>
      <c r="N2445" s="384"/>
      <c r="O2445" s="384"/>
      <c r="P2445" s="386"/>
      <c r="Q2445" s="387"/>
      <c r="R2445" s="286"/>
      <c r="S2445" s="388">
        <f t="shared" si="372"/>
        <v>0</v>
      </c>
      <c r="T2445" s="389"/>
      <c r="U2445" s="389">
        <f t="shared" si="370"/>
        <v>0</v>
      </c>
      <c r="V2445" s="451"/>
      <c r="W2445" s="452"/>
      <c r="X2445" s="386"/>
      <c r="Y2445" s="390"/>
      <c r="Z2445" s="391"/>
      <c r="AA2445" s="392"/>
      <c r="AB2445" s="393"/>
      <c r="AC2445" s="394"/>
      <c r="AD2445" s="395">
        <f t="shared" si="373"/>
        <v>0</v>
      </c>
      <c r="AE2445" s="396">
        <f>IF(OR(G2445=账期!$A$18,G2445=账期!$A$20,G2445=账期!$A$22,G2445=账期!$A$24,G2445=账期!$A$25,G2445=账期!$A$27,G2445=账期!$A$26,G2445=账期!$A$28,G2445=账期!$A$30,G2445=账期!$A$32,G2445=账期!$A$34,G2445=账期!$A$35,G2445=账期!$A$37,G2445=账期!$A$39,G2445=账期!$A$40,G2445=账期!$A$41,G2445=账期!$A$42,G2445=账期!$A$43,G2445=账期!$A$44,G2445=账期!$A$45,G2445=账期!$A$46,G2445=账期!$A$48,G2445=账期!$A$50,G2445=账期!$A$51,G2445=账期!$A$52,G2445=账期!$A$53,G2445=账期!$A$54,G2445=账期!$A$56,G2445=账期!$A$57,G2445=账期!$A$58,G2445=账期!$A$59,G2445=账期!$A$60,G2445=账期!$A$61,G2445=账期!$A$62,G2445=账期!$A$63,G2445=账期!$A$64,G2445=账期!$A$66,G2445=账期!$A$67,G2445=账期!$A$68,G2445=账期!$A$70,G2445=账期!$A$71),30,IF(OR(G2445=账期!$A$74,G2445=账期!$A$77,G2445=账期!$A$76,G2445=账期!$A$79,G2445=账期!$A$80,G2445=账期!$A$81,G2445=账期!$A$83,G2445=账期!$A$85,G2445=账期!$A$87,G2445=账期!$A$89,G2445=账期!$A$91),60,IF(OR(G2445=账期!$A$93,G2445=账期!$A$94,G2445=账期!$A$95,G2445=账期!$A$96,G2445=账期!$A$98,G2445=账期!$A$99,G2445=账期!$A$101,G2445=账期!$A$102),90,0)))</f>
        <v>0</v>
      </c>
      <c r="AF2445" s="396"/>
      <c r="AG2445" s="384"/>
      <c r="AH2445" s="396" t="str">
        <f t="shared" si="369"/>
        <v/>
      </c>
    </row>
    <row r="2446" spans="1:34" ht="18" customHeight="1" x14ac:dyDescent="0.25">
      <c r="A2446" s="301" t="str">
        <f t="shared" si="371"/>
        <v/>
      </c>
      <c r="B2446" s="397"/>
      <c r="C2446" s="398"/>
      <c r="D2446" s="399"/>
      <c r="E2446" s="383" t="str">
        <f t="shared" si="367"/>
        <v>C</v>
      </c>
      <c r="F2446" s="383" t="str">
        <f t="shared" si="368"/>
        <v>C</v>
      </c>
      <c r="G2446" s="400"/>
      <c r="H2446" s="385" t="str">
        <f>IF(G2446="","",VLOOKUP(G2446,下拉数据源!J:K,2,0))</f>
        <v/>
      </c>
      <c r="I2446" s="385"/>
      <c r="J2446" s="385"/>
      <c r="K2446" s="386"/>
      <c r="L2446" s="401"/>
      <c r="M2446" s="384"/>
      <c r="N2446" s="384"/>
      <c r="O2446" s="384"/>
      <c r="P2446" s="386"/>
      <c r="Q2446" s="387"/>
      <c r="R2446" s="286"/>
      <c r="S2446" s="388">
        <f t="shared" si="372"/>
        <v>0</v>
      </c>
      <c r="T2446" s="389"/>
      <c r="U2446" s="389">
        <f t="shared" si="370"/>
        <v>0</v>
      </c>
      <c r="V2446" s="451"/>
      <c r="W2446" s="452"/>
      <c r="X2446" s="386"/>
      <c r="Y2446" s="390"/>
      <c r="Z2446" s="391"/>
      <c r="AA2446" s="392"/>
      <c r="AB2446" s="393"/>
      <c r="AC2446" s="394"/>
      <c r="AD2446" s="395">
        <f t="shared" si="373"/>
        <v>0</v>
      </c>
      <c r="AE2446" s="396">
        <f>IF(OR(G2446=账期!$A$18,G2446=账期!$A$20,G2446=账期!$A$22,G2446=账期!$A$24,G2446=账期!$A$25,G2446=账期!$A$27,G2446=账期!$A$26,G2446=账期!$A$28,G2446=账期!$A$30,G2446=账期!$A$32,G2446=账期!$A$34,G2446=账期!$A$35,G2446=账期!$A$37,G2446=账期!$A$39,G2446=账期!$A$40,G2446=账期!$A$41,G2446=账期!$A$42,G2446=账期!$A$43,G2446=账期!$A$44,G2446=账期!$A$45,G2446=账期!$A$46,G2446=账期!$A$48,G2446=账期!$A$50,G2446=账期!$A$51,G2446=账期!$A$52,G2446=账期!$A$53,G2446=账期!$A$54,G2446=账期!$A$56,G2446=账期!$A$57,G2446=账期!$A$58,G2446=账期!$A$59,G2446=账期!$A$60,G2446=账期!$A$61,G2446=账期!$A$62,G2446=账期!$A$63,G2446=账期!$A$64,G2446=账期!$A$66,G2446=账期!$A$67,G2446=账期!$A$68,G2446=账期!$A$70,G2446=账期!$A$71),30,IF(OR(G2446=账期!$A$74,G2446=账期!$A$77,G2446=账期!$A$76,G2446=账期!$A$79,G2446=账期!$A$80,G2446=账期!$A$81,G2446=账期!$A$83,G2446=账期!$A$85,G2446=账期!$A$87,G2446=账期!$A$89,G2446=账期!$A$91),60,IF(OR(G2446=账期!$A$93,G2446=账期!$A$94,G2446=账期!$A$95,G2446=账期!$A$96,G2446=账期!$A$98,G2446=账期!$A$99,G2446=账期!$A$101,G2446=账期!$A$102),90,0)))</f>
        <v>0</v>
      </c>
      <c r="AF2446" s="396"/>
      <c r="AG2446" s="384"/>
      <c r="AH2446" s="396" t="str">
        <f t="shared" si="369"/>
        <v/>
      </c>
    </row>
    <row r="2447" spans="1:34" ht="18" customHeight="1" x14ac:dyDescent="0.25">
      <c r="A2447" s="301" t="str">
        <f t="shared" si="371"/>
        <v/>
      </c>
      <c r="B2447" s="397"/>
      <c r="C2447" s="398"/>
      <c r="D2447" s="399"/>
      <c r="E2447" s="383" t="str">
        <f t="shared" si="367"/>
        <v>C</v>
      </c>
      <c r="F2447" s="383" t="str">
        <f t="shared" si="368"/>
        <v>C</v>
      </c>
      <c r="G2447" s="400"/>
      <c r="H2447" s="385" t="str">
        <f>IF(G2447="","",VLOOKUP(G2447,下拉数据源!J:K,2,0))</f>
        <v/>
      </c>
      <c r="I2447" s="385"/>
      <c r="J2447" s="385"/>
      <c r="K2447" s="386"/>
      <c r="L2447" s="401"/>
      <c r="M2447" s="384"/>
      <c r="N2447" s="384"/>
      <c r="O2447" s="384"/>
      <c r="P2447" s="386"/>
      <c r="Q2447" s="387"/>
      <c r="R2447" s="286"/>
      <c r="S2447" s="388">
        <f t="shared" si="372"/>
        <v>0</v>
      </c>
      <c r="T2447" s="389"/>
      <c r="U2447" s="389">
        <f t="shared" si="370"/>
        <v>0</v>
      </c>
      <c r="V2447" s="451"/>
      <c r="W2447" s="452"/>
      <c r="X2447" s="386"/>
      <c r="Y2447" s="390"/>
      <c r="Z2447" s="391"/>
      <c r="AA2447" s="392"/>
      <c r="AB2447" s="393"/>
      <c r="AC2447" s="394"/>
      <c r="AD2447" s="395">
        <f t="shared" si="373"/>
        <v>0</v>
      </c>
      <c r="AE2447" s="396">
        <f>IF(OR(G2447=账期!$A$18,G2447=账期!$A$20,G2447=账期!$A$22,G2447=账期!$A$24,G2447=账期!$A$25,G2447=账期!$A$27,G2447=账期!$A$26,G2447=账期!$A$28,G2447=账期!$A$30,G2447=账期!$A$32,G2447=账期!$A$34,G2447=账期!$A$35,G2447=账期!$A$37,G2447=账期!$A$39,G2447=账期!$A$40,G2447=账期!$A$41,G2447=账期!$A$42,G2447=账期!$A$43,G2447=账期!$A$44,G2447=账期!$A$45,G2447=账期!$A$46,G2447=账期!$A$48,G2447=账期!$A$50,G2447=账期!$A$51,G2447=账期!$A$52,G2447=账期!$A$53,G2447=账期!$A$54,G2447=账期!$A$56,G2447=账期!$A$57,G2447=账期!$A$58,G2447=账期!$A$59,G2447=账期!$A$60,G2447=账期!$A$61,G2447=账期!$A$62,G2447=账期!$A$63,G2447=账期!$A$64,G2447=账期!$A$66,G2447=账期!$A$67,G2447=账期!$A$68,G2447=账期!$A$70,G2447=账期!$A$71),30,IF(OR(G2447=账期!$A$74,G2447=账期!$A$77,G2447=账期!$A$76,G2447=账期!$A$79,G2447=账期!$A$80,G2447=账期!$A$81,G2447=账期!$A$83,G2447=账期!$A$85,G2447=账期!$A$87,G2447=账期!$A$89,G2447=账期!$A$91),60,IF(OR(G2447=账期!$A$93,G2447=账期!$A$94,G2447=账期!$A$95,G2447=账期!$A$96,G2447=账期!$A$98,G2447=账期!$A$99,G2447=账期!$A$101,G2447=账期!$A$102),90,0)))</f>
        <v>0</v>
      </c>
      <c r="AF2447" s="396"/>
      <c r="AG2447" s="384"/>
      <c r="AH2447" s="396" t="str">
        <f t="shared" si="369"/>
        <v/>
      </c>
    </row>
    <row r="2448" spans="1:34" ht="18" customHeight="1" x14ac:dyDescent="0.25">
      <c r="A2448" s="301" t="str">
        <f t="shared" si="371"/>
        <v/>
      </c>
      <c r="B2448" s="397"/>
      <c r="C2448" s="398"/>
      <c r="D2448" s="399"/>
      <c r="E2448" s="383" t="str">
        <f t="shared" si="367"/>
        <v>C</v>
      </c>
      <c r="F2448" s="383" t="str">
        <f t="shared" si="368"/>
        <v>C</v>
      </c>
      <c r="G2448" s="400"/>
      <c r="H2448" s="385" t="str">
        <f>IF(G2448="","",VLOOKUP(G2448,下拉数据源!J:K,2,0))</f>
        <v/>
      </c>
      <c r="I2448" s="385"/>
      <c r="J2448" s="385"/>
      <c r="K2448" s="386"/>
      <c r="L2448" s="401"/>
      <c r="M2448" s="384"/>
      <c r="N2448" s="384"/>
      <c r="O2448" s="384"/>
      <c r="P2448" s="386"/>
      <c r="Q2448" s="387"/>
      <c r="R2448" s="286"/>
      <c r="S2448" s="388">
        <f t="shared" si="372"/>
        <v>0</v>
      </c>
      <c r="T2448" s="389"/>
      <c r="U2448" s="389">
        <f t="shared" si="370"/>
        <v>0</v>
      </c>
      <c r="V2448" s="451"/>
      <c r="W2448" s="452"/>
      <c r="X2448" s="386"/>
      <c r="Y2448" s="390"/>
      <c r="Z2448" s="391"/>
      <c r="AA2448" s="392"/>
      <c r="AB2448" s="393"/>
      <c r="AC2448" s="394"/>
      <c r="AD2448" s="395">
        <f t="shared" si="373"/>
        <v>0</v>
      </c>
      <c r="AE2448" s="396">
        <f>IF(OR(G2448=账期!$A$18,G2448=账期!$A$20,G2448=账期!$A$22,G2448=账期!$A$24,G2448=账期!$A$25,G2448=账期!$A$27,G2448=账期!$A$26,G2448=账期!$A$28,G2448=账期!$A$30,G2448=账期!$A$32,G2448=账期!$A$34,G2448=账期!$A$35,G2448=账期!$A$37,G2448=账期!$A$39,G2448=账期!$A$40,G2448=账期!$A$41,G2448=账期!$A$42,G2448=账期!$A$43,G2448=账期!$A$44,G2448=账期!$A$45,G2448=账期!$A$46,G2448=账期!$A$48,G2448=账期!$A$50,G2448=账期!$A$51,G2448=账期!$A$52,G2448=账期!$A$53,G2448=账期!$A$54,G2448=账期!$A$56,G2448=账期!$A$57,G2448=账期!$A$58,G2448=账期!$A$59,G2448=账期!$A$60,G2448=账期!$A$61,G2448=账期!$A$62,G2448=账期!$A$63,G2448=账期!$A$64,G2448=账期!$A$66,G2448=账期!$A$67,G2448=账期!$A$68,G2448=账期!$A$70,G2448=账期!$A$71),30,IF(OR(G2448=账期!$A$74,G2448=账期!$A$77,G2448=账期!$A$76,G2448=账期!$A$79,G2448=账期!$A$80,G2448=账期!$A$81,G2448=账期!$A$83,G2448=账期!$A$85,G2448=账期!$A$87,G2448=账期!$A$89,G2448=账期!$A$91),60,IF(OR(G2448=账期!$A$93,G2448=账期!$A$94,G2448=账期!$A$95,G2448=账期!$A$96,G2448=账期!$A$98,G2448=账期!$A$99,G2448=账期!$A$101,G2448=账期!$A$102),90,0)))</f>
        <v>0</v>
      </c>
      <c r="AF2448" s="396"/>
      <c r="AG2448" s="384"/>
      <c r="AH2448" s="396" t="str">
        <f t="shared" si="369"/>
        <v/>
      </c>
    </row>
    <row r="2449" spans="1:34" ht="18" customHeight="1" x14ac:dyDescent="0.25">
      <c r="A2449" s="301" t="str">
        <f t="shared" si="371"/>
        <v/>
      </c>
      <c r="B2449" s="397"/>
      <c r="C2449" s="398"/>
      <c r="D2449" s="399"/>
      <c r="E2449" s="383" t="str">
        <f t="shared" si="367"/>
        <v>C</v>
      </c>
      <c r="F2449" s="383" t="str">
        <f t="shared" si="368"/>
        <v>C</v>
      </c>
      <c r="G2449" s="400"/>
      <c r="H2449" s="385" t="str">
        <f>IF(G2449="","",VLOOKUP(G2449,下拉数据源!J:K,2,0))</f>
        <v/>
      </c>
      <c r="I2449" s="385"/>
      <c r="J2449" s="385"/>
      <c r="K2449" s="386"/>
      <c r="L2449" s="401"/>
      <c r="M2449" s="384"/>
      <c r="N2449" s="384"/>
      <c r="O2449" s="384"/>
      <c r="P2449" s="386"/>
      <c r="Q2449" s="387"/>
      <c r="R2449" s="286"/>
      <c r="S2449" s="388">
        <f t="shared" si="372"/>
        <v>0</v>
      </c>
      <c r="T2449" s="389"/>
      <c r="U2449" s="389">
        <f t="shared" si="370"/>
        <v>0</v>
      </c>
      <c r="V2449" s="451"/>
      <c r="W2449" s="452"/>
      <c r="X2449" s="386"/>
      <c r="Y2449" s="390"/>
      <c r="Z2449" s="391"/>
      <c r="AA2449" s="392"/>
      <c r="AB2449" s="393"/>
      <c r="AC2449" s="394"/>
      <c r="AD2449" s="395">
        <f t="shared" si="373"/>
        <v>0</v>
      </c>
      <c r="AE2449" s="396">
        <f>IF(OR(G2449=账期!$A$18,G2449=账期!$A$20,G2449=账期!$A$22,G2449=账期!$A$24,G2449=账期!$A$25,G2449=账期!$A$27,G2449=账期!$A$26,G2449=账期!$A$28,G2449=账期!$A$30,G2449=账期!$A$32,G2449=账期!$A$34,G2449=账期!$A$35,G2449=账期!$A$37,G2449=账期!$A$39,G2449=账期!$A$40,G2449=账期!$A$41,G2449=账期!$A$42,G2449=账期!$A$43,G2449=账期!$A$44,G2449=账期!$A$45,G2449=账期!$A$46,G2449=账期!$A$48,G2449=账期!$A$50,G2449=账期!$A$51,G2449=账期!$A$52,G2449=账期!$A$53,G2449=账期!$A$54,G2449=账期!$A$56,G2449=账期!$A$57,G2449=账期!$A$58,G2449=账期!$A$59,G2449=账期!$A$60,G2449=账期!$A$61,G2449=账期!$A$62,G2449=账期!$A$63,G2449=账期!$A$64,G2449=账期!$A$66,G2449=账期!$A$67,G2449=账期!$A$68,G2449=账期!$A$70,G2449=账期!$A$71),30,IF(OR(G2449=账期!$A$74,G2449=账期!$A$77,G2449=账期!$A$76,G2449=账期!$A$79,G2449=账期!$A$80,G2449=账期!$A$81,G2449=账期!$A$83,G2449=账期!$A$85,G2449=账期!$A$87,G2449=账期!$A$89,G2449=账期!$A$91),60,IF(OR(G2449=账期!$A$93,G2449=账期!$A$94,G2449=账期!$A$95,G2449=账期!$A$96,G2449=账期!$A$98,G2449=账期!$A$99,G2449=账期!$A$101,G2449=账期!$A$102),90,0)))</f>
        <v>0</v>
      </c>
      <c r="AF2449" s="396"/>
      <c r="AG2449" s="384"/>
      <c r="AH2449" s="396" t="str">
        <f t="shared" si="369"/>
        <v/>
      </c>
    </row>
    <row r="2450" spans="1:34" ht="18" customHeight="1" x14ac:dyDescent="0.25">
      <c r="A2450" s="301" t="str">
        <f t="shared" si="371"/>
        <v/>
      </c>
      <c r="B2450" s="397"/>
      <c r="C2450" s="398"/>
      <c r="D2450" s="399"/>
      <c r="E2450" s="383" t="str">
        <f t="shared" si="367"/>
        <v>C</v>
      </c>
      <c r="F2450" s="383" t="str">
        <f t="shared" si="368"/>
        <v>C</v>
      </c>
      <c r="G2450" s="400"/>
      <c r="H2450" s="385" t="str">
        <f>IF(G2450="","",VLOOKUP(G2450,下拉数据源!J:K,2,0))</f>
        <v/>
      </c>
      <c r="I2450" s="385"/>
      <c r="J2450" s="385"/>
      <c r="K2450" s="386"/>
      <c r="L2450" s="401"/>
      <c r="M2450" s="384"/>
      <c r="N2450" s="384"/>
      <c r="O2450" s="384"/>
      <c r="P2450" s="386"/>
      <c r="Q2450" s="387"/>
      <c r="R2450" s="286"/>
      <c r="S2450" s="388">
        <f t="shared" si="372"/>
        <v>0</v>
      </c>
      <c r="T2450" s="389"/>
      <c r="U2450" s="389">
        <f t="shared" si="370"/>
        <v>0</v>
      </c>
      <c r="V2450" s="451"/>
      <c r="W2450" s="452"/>
      <c r="X2450" s="386"/>
      <c r="Y2450" s="390"/>
      <c r="Z2450" s="391"/>
      <c r="AA2450" s="392"/>
      <c r="AB2450" s="393"/>
      <c r="AC2450" s="394"/>
      <c r="AD2450" s="395">
        <f t="shared" si="373"/>
        <v>0</v>
      </c>
      <c r="AE2450" s="396">
        <f>IF(OR(G2450=账期!$A$18,G2450=账期!$A$20,G2450=账期!$A$22,G2450=账期!$A$24,G2450=账期!$A$25,G2450=账期!$A$27,G2450=账期!$A$26,G2450=账期!$A$28,G2450=账期!$A$30,G2450=账期!$A$32,G2450=账期!$A$34,G2450=账期!$A$35,G2450=账期!$A$37,G2450=账期!$A$39,G2450=账期!$A$40,G2450=账期!$A$41,G2450=账期!$A$42,G2450=账期!$A$43,G2450=账期!$A$44,G2450=账期!$A$45,G2450=账期!$A$46,G2450=账期!$A$48,G2450=账期!$A$50,G2450=账期!$A$51,G2450=账期!$A$52,G2450=账期!$A$53,G2450=账期!$A$54,G2450=账期!$A$56,G2450=账期!$A$57,G2450=账期!$A$58,G2450=账期!$A$59,G2450=账期!$A$60,G2450=账期!$A$61,G2450=账期!$A$62,G2450=账期!$A$63,G2450=账期!$A$64,G2450=账期!$A$66,G2450=账期!$A$67,G2450=账期!$A$68,G2450=账期!$A$70,G2450=账期!$A$71),30,IF(OR(G2450=账期!$A$74,G2450=账期!$A$77,G2450=账期!$A$76,G2450=账期!$A$79,G2450=账期!$A$80,G2450=账期!$A$81,G2450=账期!$A$83,G2450=账期!$A$85,G2450=账期!$A$87,G2450=账期!$A$89,G2450=账期!$A$91),60,IF(OR(G2450=账期!$A$93,G2450=账期!$A$94,G2450=账期!$A$95,G2450=账期!$A$96,G2450=账期!$A$98,G2450=账期!$A$99,G2450=账期!$A$101,G2450=账期!$A$102),90,0)))</f>
        <v>0</v>
      </c>
      <c r="AF2450" s="396"/>
      <c r="AG2450" s="384"/>
      <c r="AH2450" s="396" t="str">
        <f t="shared" si="369"/>
        <v/>
      </c>
    </row>
    <row r="2451" spans="1:34" ht="18" customHeight="1" x14ac:dyDescent="0.25">
      <c r="A2451" s="301" t="str">
        <f t="shared" si="371"/>
        <v/>
      </c>
      <c r="B2451" s="397"/>
      <c r="C2451" s="398"/>
      <c r="D2451" s="399"/>
      <c r="E2451" s="383" t="str">
        <f t="shared" si="367"/>
        <v>C</v>
      </c>
      <c r="F2451" s="383" t="str">
        <f t="shared" si="368"/>
        <v>C</v>
      </c>
      <c r="G2451" s="400"/>
      <c r="H2451" s="385" t="str">
        <f>IF(G2451="","",VLOOKUP(G2451,下拉数据源!J:K,2,0))</f>
        <v/>
      </c>
      <c r="I2451" s="385"/>
      <c r="J2451" s="385"/>
      <c r="K2451" s="386"/>
      <c r="L2451" s="401"/>
      <c r="M2451" s="384"/>
      <c r="N2451" s="384"/>
      <c r="O2451" s="384"/>
      <c r="P2451" s="386"/>
      <c r="Q2451" s="387"/>
      <c r="R2451" s="286"/>
      <c r="S2451" s="388">
        <f t="shared" si="372"/>
        <v>0</v>
      </c>
      <c r="T2451" s="389"/>
      <c r="U2451" s="389">
        <f t="shared" si="370"/>
        <v>0</v>
      </c>
      <c r="V2451" s="451"/>
      <c r="W2451" s="452"/>
      <c r="X2451" s="386"/>
      <c r="Y2451" s="390"/>
      <c r="Z2451" s="391"/>
      <c r="AA2451" s="392"/>
      <c r="AB2451" s="393"/>
      <c r="AC2451" s="394"/>
      <c r="AD2451" s="395">
        <f t="shared" si="373"/>
        <v>0</v>
      </c>
      <c r="AE2451" s="396">
        <f>IF(OR(G2451=账期!$A$18,G2451=账期!$A$20,G2451=账期!$A$22,G2451=账期!$A$24,G2451=账期!$A$25,G2451=账期!$A$27,G2451=账期!$A$26,G2451=账期!$A$28,G2451=账期!$A$30,G2451=账期!$A$32,G2451=账期!$A$34,G2451=账期!$A$35,G2451=账期!$A$37,G2451=账期!$A$39,G2451=账期!$A$40,G2451=账期!$A$41,G2451=账期!$A$42,G2451=账期!$A$43,G2451=账期!$A$44,G2451=账期!$A$45,G2451=账期!$A$46,G2451=账期!$A$48,G2451=账期!$A$50,G2451=账期!$A$51,G2451=账期!$A$52,G2451=账期!$A$53,G2451=账期!$A$54,G2451=账期!$A$56,G2451=账期!$A$57,G2451=账期!$A$58,G2451=账期!$A$59,G2451=账期!$A$60,G2451=账期!$A$61,G2451=账期!$A$62,G2451=账期!$A$63,G2451=账期!$A$64,G2451=账期!$A$66,G2451=账期!$A$67,G2451=账期!$A$68,G2451=账期!$A$70,G2451=账期!$A$71),30,IF(OR(G2451=账期!$A$74,G2451=账期!$A$77,G2451=账期!$A$76,G2451=账期!$A$79,G2451=账期!$A$80,G2451=账期!$A$81,G2451=账期!$A$83,G2451=账期!$A$85,G2451=账期!$A$87,G2451=账期!$A$89,G2451=账期!$A$91),60,IF(OR(G2451=账期!$A$93,G2451=账期!$A$94,G2451=账期!$A$95,G2451=账期!$A$96,G2451=账期!$A$98,G2451=账期!$A$99,G2451=账期!$A$101,G2451=账期!$A$102),90,0)))</f>
        <v>0</v>
      </c>
      <c r="AF2451" s="396"/>
      <c r="AG2451" s="384"/>
      <c r="AH2451" s="396" t="str">
        <f t="shared" si="369"/>
        <v/>
      </c>
    </row>
    <row r="2452" spans="1:34" ht="18" customHeight="1" x14ac:dyDescent="0.25">
      <c r="A2452" s="301" t="str">
        <f t="shared" si="371"/>
        <v/>
      </c>
      <c r="B2452" s="397"/>
      <c r="C2452" s="398"/>
      <c r="D2452" s="399"/>
      <c r="E2452" s="383" t="str">
        <f t="shared" si="367"/>
        <v>C</v>
      </c>
      <c r="F2452" s="383" t="str">
        <f t="shared" si="368"/>
        <v>C</v>
      </c>
      <c r="G2452" s="400"/>
      <c r="H2452" s="385" t="str">
        <f>IF(G2452="","",VLOOKUP(G2452,下拉数据源!J:K,2,0))</f>
        <v/>
      </c>
      <c r="I2452" s="385"/>
      <c r="J2452" s="385"/>
      <c r="K2452" s="386"/>
      <c r="L2452" s="401"/>
      <c r="M2452" s="384"/>
      <c r="N2452" s="384"/>
      <c r="O2452" s="384"/>
      <c r="P2452" s="386"/>
      <c r="Q2452" s="387"/>
      <c r="R2452" s="286"/>
      <c r="S2452" s="388">
        <f t="shared" si="372"/>
        <v>0</v>
      </c>
      <c r="T2452" s="389"/>
      <c r="U2452" s="389">
        <f t="shared" si="370"/>
        <v>0</v>
      </c>
      <c r="V2452" s="451"/>
      <c r="W2452" s="452"/>
      <c r="X2452" s="386"/>
      <c r="Y2452" s="390"/>
      <c r="Z2452" s="391"/>
      <c r="AA2452" s="392"/>
      <c r="AB2452" s="393"/>
      <c r="AC2452" s="394"/>
      <c r="AD2452" s="395">
        <f t="shared" si="373"/>
        <v>0</v>
      </c>
      <c r="AE2452" s="396">
        <f>IF(OR(G2452=账期!$A$18,G2452=账期!$A$20,G2452=账期!$A$22,G2452=账期!$A$24,G2452=账期!$A$25,G2452=账期!$A$27,G2452=账期!$A$26,G2452=账期!$A$28,G2452=账期!$A$30,G2452=账期!$A$32,G2452=账期!$A$34,G2452=账期!$A$35,G2452=账期!$A$37,G2452=账期!$A$39,G2452=账期!$A$40,G2452=账期!$A$41,G2452=账期!$A$42,G2452=账期!$A$43,G2452=账期!$A$44,G2452=账期!$A$45,G2452=账期!$A$46,G2452=账期!$A$48,G2452=账期!$A$50,G2452=账期!$A$51,G2452=账期!$A$52,G2452=账期!$A$53,G2452=账期!$A$54,G2452=账期!$A$56,G2452=账期!$A$57,G2452=账期!$A$58,G2452=账期!$A$59,G2452=账期!$A$60,G2452=账期!$A$61,G2452=账期!$A$62,G2452=账期!$A$63,G2452=账期!$A$64,G2452=账期!$A$66,G2452=账期!$A$67,G2452=账期!$A$68,G2452=账期!$A$70,G2452=账期!$A$71),30,IF(OR(G2452=账期!$A$74,G2452=账期!$A$77,G2452=账期!$A$76,G2452=账期!$A$79,G2452=账期!$A$80,G2452=账期!$A$81,G2452=账期!$A$83,G2452=账期!$A$85,G2452=账期!$A$87,G2452=账期!$A$89,G2452=账期!$A$91),60,IF(OR(G2452=账期!$A$93,G2452=账期!$A$94,G2452=账期!$A$95,G2452=账期!$A$96,G2452=账期!$A$98,G2452=账期!$A$99,G2452=账期!$A$101,G2452=账期!$A$102),90,0)))</f>
        <v>0</v>
      </c>
      <c r="AF2452" s="396"/>
      <c r="AG2452" s="384"/>
      <c r="AH2452" s="396" t="str">
        <f t="shared" si="369"/>
        <v/>
      </c>
    </row>
    <row r="2453" spans="1:34" ht="18" customHeight="1" x14ac:dyDescent="0.25">
      <c r="A2453" s="301" t="str">
        <f t="shared" si="371"/>
        <v/>
      </c>
      <c r="B2453" s="397"/>
      <c r="C2453" s="398"/>
      <c r="D2453" s="399"/>
      <c r="E2453" s="383" t="str">
        <f t="shared" si="367"/>
        <v>C</v>
      </c>
      <c r="F2453" s="383" t="str">
        <f t="shared" si="368"/>
        <v>C</v>
      </c>
      <c r="G2453" s="400"/>
      <c r="H2453" s="385" t="str">
        <f>IF(G2453="","",VLOOKUP(G2453,下拉数据源!J:K,2,0))</f>
        <v/>
      </c>
      <c r="I2453" s="385"/>
      <c r="J2453" s="385"/>
      <c r="K2453" s="386"/>
      <c r="L2453" s="401"/>
      <c r="M2453" s="384"/>
      <c r="N2453" s="384"/>
      <c r="O2453" s="384"/>
      <c r="P2453" s="386"/>
      <c r="Q2453" s="387"/>
      <c r="R2453" s="286"/>
      <c r="S2453" s="388">
        <f t="shared" si="372"/>
        <v>0</v>
      </c>
      <c r="T2453" s="389"/>
      <c r="U2453" s="389">
        <f t="shared" si="370"/>
        <v>0</v>
      </c>
      <c r="V2453" s="451"/>
      <c r="W2453" s="452"/>
      <c r="X2453" s="386"/>
      <c r="Y2453" s="390"/>
      <c r="Z2453" s="391"/>
      <c r="AA2453" s="392"/>
      <c r="AB2453" s="393"/>
      <c r="AC2453" s="394"/>
      <c r="AD2453" s="395">
        <f t="shared" si="373"/>
        <v>0</v>
      </c>
      <c r="AE2453" s="396">
        <f>IF(OR(G2453=账期!$A$18,G2453=账期!$A$20,G2453=账期!$A$22,G2453=账期!$A$24,G2453=账期!$A$25,G2453=账期!$A$27,G2453=账期!$A$26,G2453=账期!$A$28,G2453=账期!$A$30,G2453=账期!$A$32,G2453=账期!$A$34,G2453=账期!$A$35,G2453=账期!$A$37,G2453=账期!$A$39,G2453=账期!$A$40,G2453=账期!$A$41,G2453=账期!$A$42,G2453=账期!$A$43,G2453=账期!$A$44,G2453=账期!$A$45,G2453=账期!$A$46,G2453=账期!$A$48,G2453=账期!$A$50,G2453=账期!$A$51,G2453=账期!$A$52,G2453=账期!$A$53,G2453=账期!$A$54,G2453=账期!$A$56,G2453=账期!$A$57,G2453=账期!$A$58,G2453=账期!$A$59,G2453=账期!$A$60,G2453=账期!$A$61,G2453=账期!$A$62,G2453=账期!$A$63,G2453=账期!$A$64,G2453=账期!$A$66,G2453=账期!$A$67,G2453=账期!$A$68,G2453=账期!$A$70,G2453=账期!$A$71),30,IF(OR(G2453=账期!$A$74,G2453=账期!$A$77,G2453=账期!$A$76,G2453=账期!$A$79,G2453=账期!$A$80,G2453=账期!$A$81,G2453=账期!$A$83,G2453=账期!$A$85,G2453=账期!$A$87,G2453=账期!$A$89,G2453=账期!$A$91),60,IF(OR(G2453=账期!$A$93,G2453=账期!$A$94,G2453=账期!$A$95,G2453=账期!$A$96,G2453=账期!$A$98,G2453=账期!$A$99,G2453=账期!$A$101,G2453=账期!$A$102),90,0)))</f>
        <v>0</v>
      </c>
      <c r="AF2453" s="396"/>
      <c r="AG2453" s="384"/>
      <c r="AH2453" s="396" t="str">
        <f t="shared" si="369"/>
        <v/>
      </c>
    </row>
    <row r="2454" spans="1:34" ht="18" customHeight="1" x14ac:dyDescent="0.25">
      <c r="A2454" s="301" t="str">
        <f t="shared" si="371"/>
        <v/>
      </c>
      <c r="B2454" s="397"/>
      <c r="C2454" s="398"/>
      <c r="D2454" s="399"/>
      <c r="E2454" s="383" t="str">
        <f t="shared" si="367"/>
        <v>C</v>
      </c>
      <c r="F2454" s="383" t="str">
        <f t="shared" si="368"/>
        <v>C</v>
      </c>
      <c r="G2454" s="400"/>
      <c r="H2454" s="385" t="str">
        <f>IF(G2454="","",VLOOKUP(G2454,下拉数据源!J:K,2,0))</f>
        <v/>
      </c>
      <c r="I2454" s="385"/>
      <c r="J2454" s="385"/>
      <c r="K2454" s="386"/>
      <c r="L2454" s="401"/>
      <c r="M2454" s="384"/>
      <c r="N2454" s="384"/>
      <c r="O2454" s="384"/>
      <c r="P2454" s="386"/>
      <c r="Q2454" s="387"/>
      <c r="R2454" s="286"/>
      <c r="S2454" s="388">
        <f t="shared" si="372"/>
        <v>0</v>
      </c>
      <c r="T2454" s="389"/>
      <c r="U2454" s="389">
        <f t="shared" si="370"/>
        <v>0</v>
      </c>
      <c r="V2454" s="451"/>
      <c r="W2454" s="452"/>
      <c r="X2454" s="386"/>
      <c r="Y2454" s="390"/>
      <c r="Z2454" s="391"/>
      <c r="AA2454" s="392"/>
      <c r="AB2454" s="393"/>
      <c r="AC2454" s="394"/>
      <c r="AD2454" s="395">
        <f t="shared" si="373"/>
        <v>0</v>
      </c>
      <c r="AE2454" s="396">
        <f>IF(OR(G2454=账期!$A$18,G2454=账期!$A$20,G2454=账期!$A$22,G2454=账期!$A$24,G2454=账期!$A$25,G2454=账期!$A$27,G2454=账期!$A$26,G2454=账期!$A$28,G2454=账期!$A$30,G2454=账期!$A$32,G2454=账期!$A$34,G2454=账期!$A$35,G2454=账期!$A$37,G2454=账期!$A$39,G2454=账期!$A$40,G2454=账期!$A$41,G2454=账期!$A$42,G2454=账期!$A$43,G2454=账期!$A$44,G2454=账期!$A$45,G2454=账期!$A$46,G2454=账期!$A$48,G2454=账期!$A$50,G2454=账期!$A$51,G2454=账期!$A$52,G2454=账期!$A$53,G2454=账期!$A$54,G2454=账期!$A$56,G2454=账期!$A$57,G2454=账期!$A$58,G2454=账期!$A$59,G2454=账期!$A$60,G2454=账期!$A$61,G2454=账期!$A$62,G2454=账期!$A$63,G2454=账期!$A$64,G2454=账期!$A$66,G2454=账期!$A$67,G2454=账期!$A$68,G2454=账期!$A$70,G2454=账期!$A$71),30,IF(OR(G2454=账期!$A$74,G2454=账期!$A$77,G2454=账期!$A$76,G2454=账期!$A$79,G2454=账期!$A$80,G2454=账期!$A$81,G2454=账期!$A$83,G2454=账期!$A$85,G2454=账期!$A$87,G2454=账期!$A$89,G2454=账期!$A$91),60,IF(OR(G2454=账期!$A$93,G2454=账期!$A$94,G2454=账期!$A$95,G2454=账期!$A$96,G2454=账期!$A$98,G2454=账期!$A$99,G2454=账期!$A$101,G2454=账期!$A$102),90,0)))</f>
        <v>0</v>
      </c>
      <c r="AF2454" s="396"/>
      <c r="AG2454" s="384"/>
      <c r="AH2454" s="396" t="str">
        <f t="shared" si="369"/>
        <v/>
      </c>
    </row>
    <row r="2455" spans="1:34" ht="18" customHeight="1" x14ac:dyDescent="0.25">
      <c r="A2455" s="301" t="str">
        <f t="shared" si="371"/>
        <v/>
      </c>
      <c r="B2455" s="397"/>
      <c r="C2455" s="398"/>
      <c r="D2455" s="399"/>
      <c r="E2455" s="383" t="str">
        <f t="shared" si="367"/>
        <v>C</v>
      </c>
      <c r="F2455" s="383" t="str">
        <f t="shared" si="368"/>
        <v>C</v>
      </c>
      <c r="G2455" s="400"/>
      <c r="H2455" s="385" t="str">
        <f>IF(G2455="","",VLOOKUP(G2455,下拉数据源!J:K,2,0))</f>
        <v/>
      </c>
      <c r="I2455" s="385"/>
      <c r="J2455" s="385"/>
      <c r="K2455" s="386"/>
      <c r="L2455" s="401"/>
      <c r="M2455" s="384"/>
      <c r="N2455" s="384"/>
      <c r="O2455" s="384"/>
      <c r="P2455" s="386"/>
      <c r="Q2455" s="387"/>
      <c r="R2455" s="286"/>
      <c r="S2455" s="388">
        <f t="shared" si="372"/>
        <v>0</v>
      </c>
      <c r="T2455" s="389"/>
      <c r="U2455" s="389">
        <f t="shared" si="370"/>
        <v>0</v>
      </c>
      <c r="V2455" s="451"/>
      <c r="W2455" s="452"/>
      <c r="X2455" s="386"/>
      <c r="Y2455" s="390"/>
      <c r="Z2455" s="391"/>
      <c r="AA2455" s="392"/>
      <c r="AB2455" s="393"/>
      <c r="AC2455" s="394"/>
      <c r="AD2455" s="395">
        <f t="shared" si="373"/>
        <v>0</v>
      </c>
      <c r="AE2455" s="396">
        <f>IF(OR(G2455=账期!$A$18,G2455=账期!$A$20,G2455=账期!$A$22,G2455=账期!$A$24,G2455=账期!$A$25,G2455=账期!$A$27,G2455=账期!$A$26,G2455=账期!$A$28,G2455=账期!$A$30,G2455=账期!$A$32,G2455=账期!$A$34,G2455=账期!$A$35,G2455=账期!$A$37,G2455=账期!$A$39,G2455=账期!$A$40,G2455=账期!$A$41,G2455=账期!$A$42,G2455=账期!$A$43,G2455=账期!$A$44,G2455=账期!$A$45,G2455=账期!$A$46,G2455=账期!$A$48,G2455=账期!$A$50,G2455=账期!$A$51,G2455=账期!$A$52,G2455=账期!$A$53,G2455=账期!$A$54,G2455=账期!$A$56,G2455=账期!$A$57,G2455=账期!$A$58,G2455=账期!$A$59,G2455=账期!$A$60,G2455=账期!$A$61,G2455=账期!$A$62,G2455=账期!$A$63,G2455=账期!$A$64,G2455=账期!$A$66,G2455=账期!$A$67,G2455=账期!$A$68,G2455=账期!$A$70,G2455=账期!$A$71),30,IF(OR(G2455=账期!$A$74,G2455=账期!$A$77,G2455=账期!$A$76,G2455=账期!$A$79,G2455=账期!$A$80,G2455=账期!$A$81,G2455=账期!$A$83,G2455=账期!$A$85,G2455=账期!$A$87,G2455=账期!$A$89,G2455=账期!$A$91),60,IF(OR(G2455=账期!$A$93,G2455=账期!$A$94,G2455=账期!$A$95,G2455=账期!$A$96,G2455=账期!$A$98,G2455=账期!$A$99,G2455=账期!$A$101,G2455=账期!$A$102),90,0)))</f>
        <v>0</v>
      </c>
      <c r="AF2455" s="396"/>
      <c r="AG2455" s="384"/>
      <c r="AH2455" s="396" t="str">
        <f t="shared" si="369"/>
        <v/>
      </c>
    </row>
    <row r="2456" spans="1:34" ht="18" customHeight="1" x14ac:dyDescent="0.25">
      <c r="A2456" s="301" t="str">
        <f t="shared" si="371"/>
        <v/>
      </c>
      <c r="B2456" s="397"/>
      <c r="C2456" s="398"/>
      <c r="D2456" s="399"/>
      <c r="E2456" s="383" t="str">
        <f t="shared" si="367"/>
        <v>C</v>
      </c>
      <c r="F2456" s="383" t="str">
        <f t="shared" si="368"/>
        <v>C</v>
      </c>
      <c r="G2456" s="400"/>
      <c r="H2456" s="385" t="str">
        <f>IF(G2456="","",VLOOKUP(G2456,下拉数据源!J:K,2,0))</f>
        <v/>
      </c>
      <c r="I2456" s="385"/>
      <c r="J2456" s="385"/>
      <c r="K2456" s="386"/>
      <c r="L2456" s="401"/>
      <c r="M2456" s="384"/>
      <c r="N2456" s="384"/>
      <c r="O2456" s="384"/>
      <c r="P2456" s="386"/>
      <c r="Q2456" s="387"/>
      <c r="R2456" s="286"/>
      <c r="S2456" s="388">
        <f t="shared" si="372"/>
        <v>0</v>
      </c>
      <c r="T2456" s="389"/>
      <c r="U2456" s="389">
        <f t="shared" si="370"/>
        <v>0</v>
      </c>
      <c r="V2456" s="451"/>
      <c r="W2456" s="452"/>
      <c r="X2456" s="386"/>
      <c r="Y2456" s="390"/>
      <c r="Z2456" s="391"/>
      <c r="AA2456" s="392"/>
      <c r="AB2456" s="393"/>
      <c r="AC2456" s="394"/>
      <c r="AD2456" s="395">
        <f t="shared" si="373"/>
        <v>0</v>
      </c>
      <c r="AE2456" s="396">
        <f>IF(OR(G2456=账期!$A$18,G2456=账期!$A$20,G2456=账期!$A$22,G2456=账期!$A$24,G2456=账期!$A$25,G2456=账期!$A$27,G2456=账期!$A$26,G2456=账期!$A$28,G2456=账期!$A$30,G2456=账期!$A$32,G2456=账期!$A$34,G2456=账期!$A$35,G2456=账期!$A$37,G2456=账期!$A$39,G2456=账期!$A$40,G2456=账期!$A$41,G2456=账期!$A$42,G2456=账期!$A$43,G2456=账期!$A$44,G2456=账期!$A$45,G2456=账期!$A$46,G2456=账期!$A$48,G2456=账期!$A$50,G2456=账期!$A$51,G2456=账期!$A$52,G2456=账期!$A$53,G2456=账期!$A$54,G2456=账期!$A$56,G2456=账期!$A$57,G2456=账期!$A$58,G2456=账期!$A$59,G2456=账期!$A$60,G2456=账期!$A$61,G2456=账期!$A$62,G2456=账期!$A$63,G2456=账期!$A$64,G2456=账期!$A$66,G2456=账期!$A$67,G2456=账期!$A$68,G2456=账期!$A$70,G2456=账期!$A$71),30,IF(OR(G2456=账期!$A$74,G2456=账期!$A$77,G2456=账期!$A$76,G2456=账期!$A$79,G2456=账期!$A$80,G2456=账期!$A$81,G2456=账期!$A$83,G2456=账期!$A$85,G2456=账期!$A$87,G2456=账期!$A$89,G2456=账期!$A$91),60,IF(OR(G2456=账期!$A$93,G2456=账期!$A$94,G2456=账期!$A$95,G2456=账期!$A$96,G2456=账期!$A$98,G2456=账期!$A$99,G2456=账期!$A$101,G2456=账期!$A$102),90,0)))</f>
        <v>0</v>
      </c>
      <c r="AF2456" s="396"/>
      <c r="AG2456" s="384"/>
      <c r="AH2456" s="396" t="str">
        <f t="shared" si="369"/>
        <v/>
      </c>
    </row>
    <row r="2457" spans="1:34" ht="18" customHeight="1" x14ac:dyDescent="0.25">
      <c r="A2457" s="301" t="str">
        <f t="shared" si="371"/>
        <v/>
      </c>
      <c r="B2457" s="397"/>
      <c r="C2457" s="398"/>
      <c r="D2457" s="399"/>
      <c r="E2457" s="383" t="str">
        <f t="shared" si="367"/>
        <v>C</v>
      </c>
      <c r="F2457" s="383" t="str">
        <f t="shared" si="368"/>
        <v>C</v>
      </c>
      <c r="G2457" s="400"/>
      <c r="H2457" s="385" t="str">
        <f>IF(G2457="","",VLOOKUP(G2457,下拉数据源!J:K,2,0))</f>
        <v/>
      </c>
      <c r="I2457" s="385"/>
      <c r="J2457" s="385"/>
      <c r="K2457" s="386"/>
      <c r="L2457" s="401"/>
      <c r="M2457" s="384"/>
      <c r="N2457" s="384"/>
      <c r="O2457" s="384"/>
      <c r="P2457" s="386"/>
      <c r="Q2457" s="387"/>
      <c r="R2457" s="286"/>
      <c r="S2457" s="388">
        <f t="shared" si="372"/>
        <v>0</v>
      </c>
      <c r="T2457" s="389"/>
      <c r="U2457" s="389">
        <f t="shared" si="370"/>
        <v>0</v>
      </c>
      <c r="V2457" s="451"/>
      <c r="W2457" s="452"/>
      <c r="X2457" s="386"/>
      <c r="Y2457" s="390"/>
      <c r="Z2457" s="391"/>
      <c r="AA2457" s="392"/>
      <c r="AB2457" s="393"/>
      <c r="AC2457" s="394"/>
      <c r="AD2457" s="395">
        <f t="shared" si="373"/>
        <v>0</v>
      </c>
      <c r="AE2457" s="396">
        <f>IF(OR(G2457=账期!$A$18,G2457=账期!$A$20,G2457=账期!$A$22,G2457=账期!$A$24,G2457=账期!$A$25,G2457=账期!$A$27,G2457=账期!$A$26,G2457=账期!$A$28,G2457=账期!$A$30,G2457=账期!$A$32,G2457=账期!$A$34,G2457=账期!$A$35,G2457=账期!$A$37,G2457=账期!$A$39,G2457=账期!$A$40,G2457=账期!$A$41,G2457=账期!$A$42,G2457=账期!$A$43,G2457=账期!$A$44,G2457=账期!$A$45,G2457=账期!$A$46,G2457=账期!$A$48,G2457=账期!$A$50,G2457=账期!$A$51,G2457=账期!$A$52,G2457=账期!$A$53,G2457=账期!$A$54,G2457=账期!$A$56,G2457=账期!$A$57,G2457=账期!$A$58,G2457=账期!$A$59,G2457=账期!$A$60,G2457=账期!$A$61,G2457=账期!$A$62,G2457=账期!$A$63,G2457=账期!$A$64,G2457=账期!$A$66,G2457=账期!$A$67,G2457=账期!$A$68,G2457=账期!$A$70,G2457=账期!$A$71),30,IF(OR(G2457=账期!$A$74,G2457=账期!$A$77,G2457=账期!$A$76,G2457=账期!$A$79,G2457=账期!$A$80,G2457=账期!$A$81,G2457=账期!$A$83,G2457=账期!$A$85,G2457=账期!$A$87,G2457=账期!$A$89,G2457=账期!$A$91),60,IF(OR(G2457=账期!$A$93,G2457=账期!$A$94,G2457=账期!$A$95,G2457=账期!$A$96,G2457=账期!$A$98,G2457=账期!$A$99,G2457=账期!$A$101,G2457=账期!$A$102),90,0)))</f>
        <v>0</v>
      </c>
      <c r="AF2457" s="396"/>
      <c r="AG2457" s="384"/>
      <c r="AH2457" s="396" t="str">
        <f t="shared" si="369"/>
        <v/>
      </c>
    </row>
    <row r="2458" spans="1:34" ht="18" customHeight="1" x14ac:dyDescent="0.25">
      <c r="A2458" s="301" t="str">
        <f t="shared" si="371"/>
        <v/>
      </c>
      <c r="B2458" s="397"/>
      <c r="C2458" s="398"/>
      <c r="D2458" s="399"/>
      <c r="E2458" s="383" t="str">
        <f t="shared" si="367"/>
        <v>C</v>
      </c>
      <c r="F2458" s="383" t="str">
        <f t="shared" si="368"/>
        <v>C</v>
      </c>
      <c r="G2458" s="400"/>
      <c r="H2458" s="385" t="str">
        <f>IF(G2458="","",VLOOKUP(G2458,下拉数据源!J:K,2,0))</f>
        <v/>
      </c>
      <c r="I2458" s="385"/>
      <c r="J2458" s="385"/>
      <c r="K2458" s="386"/>
      <c r="L2458" s="401"/>
      <c r="M2458" s="384"/>
      <c r="N2458" s="384"/>
      <c r="O2458" s="384"/>
      <c r="P2458" s="386"/>
      <c r="Q2458" s="387"/>
      <c r="R2458" s="286"/>
      <c r="S2458" s="388">
        <f t="shared" si="372"/>
        <v>0</v>
      </c>
      <c r="T2458" s="389"/>
      <c r="U2458" s="389">
        <f t="shared" si="370"/>
        <v>0</v>
      </c>
      <c r="V2458" s="451"/>
      <c r="W2458" s="452"/>
      <c r="X2458" s="386"/>
      <c r="Y2458" s="390"/>
      <c r="Z2458" s="391"/>
      <c r="AA2458" s="392"/>
      <c r="AB2458" s="393"/>
      <c r="AC2458" s="394"/>
      <c r="AD2458" s="395">
        <f t="shared" si="373"/>
        <v>0</v>
      </c>
      <c r="AE2458" s="396">
        <f>IF(OR(G2458=账期!$A$18,G2458=账期!$A$20,G2458=账期!$A$22,G2458=账期!$A$24,G2458=账期!$A$25,G2458=账期!$A$27,G2458=账期!$A$26,G2458=账期!$A$28,G2458=账期!$A$30,G2458=账期!$A$32,G2458=账期!$A$34,G2458=账期!$A$35,G2458=账期!$A$37,G2458=账期!$A$39,G2458=账期!$A$40,G2458=账期!$A$41,G2458=账期!$A$42,G2458=账期!$A$43,G2458=账期!$A$44,G2458=账期!$A$45,G2458=账期!$A$46,G2458=账期!$A$48,G2458=账期!$A$50,G2458=账期!$A$51,G2458=账期!$A$52,G2458=账期!$A$53,G2458=账期!$A$54,G2458=账期!$A$56,G2458=账期!$A$57,G2458=账期!$A$58,G2458=账期!$A$59,G2458=账期!$A$60,G2458=账期!$A$61,G2458=账期!$A$62,G2458=账期!$A$63,G2458=账期!$A$64,G2458=账期!$A$66,G2458=账期!$A$67,G2458=账期!$A$68,G2458=账期!$A$70,G2458=账期!$A$71),30,IF(OR(G2458=账期!$A$74,G2458=账期!$A$77,G2458=账期!$A$76,G2458=账期!$A$79,G2458=账期!$A$80,G2458=账期!$A$81,G2458=账期!$A$83,G2458=账期!$A$85,G2458=账期!$A$87,G2458=账期!$A$89,G2458=账期!$A$91),60,IF(OR(G2458=账期!$A$93,G2458=账期!$A$94,G2458=账期!$A$95,G2458=账期!$A$96,G2458=账期!$A$98,G2458=账期!$A$99,G2458=账期!$A$101,G2458=账期!$A$102),90,0)))</f>
        <v>0</v>
      </c>
      <c r="AF2458" s="396"/>
      <c r="AG2458" s="384"/>
      <c r="AH2458" s="396" t="str">
        <f t="shared" si="369"/>
        <v/>
      </c>
    </row>
    <row r="2459" spans="1:34" ht="18" customHeight="1" x14ac:dyDescent="0.25">
      <c r="A2459" s="301" t="str">
        <f t="shared" si="371"/>
        <v/>
      </c>
      <c r="B2459" s="397"/>
      <c r="C2459" s="398"/>
      <c r="D2459" s="399"/>
      <c r="E2459" s="383" t="str">
        <f t="shared" si="367"/>
        <v>C</v>
      </c>
      <c r="F2459" s="383" t="str">
        <f t="shared" si="368"/>
        <v>C</v>
      </c>
      <c r="G2459" s="400"/>
      <c r="H2459" s="385" t="str">
        <f>IF(G2459="","",VLOOKUP(G2459,下拉数据源!J:K,2,0))</f>
        <v/>
      </c>
      <c r="I2459" s="385"/>
      <c r="J2459" s="385"/>
      <c r="K2459" s="386"/>
      <c r="L2459" s="401"/>
      <c r="M2459" s="384"/>
      <c r="N2459" s="384"/>
      <c r="O2459" s="384"/>
      <c r="P2459" s="386"/>
      <c r="Q2459" s="387"/>
      <c r="R2459" s="286"/>
      <c r="S2459" s="388">
        <f t="shared" si="372"/>
        <v>0</v>
      </c>
      <c r="T2459" s="389"/>
      <c r="U2459" s="389">
        <f t="shared" si="370"/>
        <v>0</v>
      </c>
      <c r="V2459" s="451"/>
      <c r="W2459" s="452"/>
      <c r="X2459" s="386"/>
      <c r="Y2459" s="390"/>
      <c r="Z2459" s="391"/>
      <c r="AA2459" s="392"/>
      <c r="AB2459" s="393"/>
      <c r="AC2459" s="394"/>
      <c r="AD2459" s="395">
        <f t="shared" si="373"/>
        <v>0</v>
      </c>
      <c r="AE2459" s="396">
        <f>IF(OR(G2459=账期!$A$18,G2459=账期!$A$20,G2459=账期!$A$22,G2459=账期!$A$24,G2459=账期!$A$25,G2459=账期!$A$27,G2459=账期!$A$26,G2459=账期!$A$28,G2459=账期!$A$30,G2459=账期!$A$32,G2459=账期!$A$34,G2459=账期!$A$35,G2459=账期!$A$37,G2459=账期!$A$39,G2459=账期!$A$40,G2459=账期!$A$41,G2459=账期!$A$42,G2459=账期!$A$43,G2459=账期!$A$44,G2459=账期!$A$45,G2459=账期!$A$46,G2459=账期!$A$48,G2459=账期!$A$50,G2459=账期!$A$51,G2459=账期!$A$52,G2459=账期!$A$53,G2459=账期!$A$54,G2459=账期!$A$56,G2459=账期!$A$57,G2459=账期!$A$58,G2459=账期!$A$59,G2459=账期!$A$60,G2459=账期!$A$61,G2459=账期!$A$62,G2459=账期!$A$63,G2459=账期!$A$64,G2459=账期!$A$66,G2459=账期!$A$67,G2459=账期!$A$68,G2459=账期!$A$70,G2459=账期!$A$71),30,IF(OR(G2459=账期!$A$74,G2459=账期!$A$77,G2459=账期!$A$76,G2459=账期!$A$79,G2459=账期!$A$80,G2459=账期!$A$81,G2459=账期!$A$83,G2459=账期!$A$85,G2459=账期!$A$87,G2459=账期!$A$89,G2459=账期!$A$91),60,IF(OR(G2459=账期!$A$93,G2459=账期!$A$94,G2459=账期!$A$95,G2459=账期!$A$96,G2459=账期!$A$98,G2459=账期!$A$99,G2459=账期!$A$101,G2459=账期!$A$102),90,0)))</f>
        <v>0</v>
      </c>
      <c r="AF2459" s="396"/>
      <c r="AG2459" s="384"/>
      <c r="AH2459" s="396" t="str">
        <f t="shared" si="369"/>
        <v/>
      </c>
    </row>
    <row r="2460" spans="1:34" ht="18" customHeight="1" x14ac:dyDescent="0.25">
      <c r="A2460" s="301" t="str">
        <f t="shared" si="371"/>
        <v/>
      </c>
      <c r="B2460" s="397"/>
      <c r="C2460" s="398"/>
      <c r="D2460" s="399"/>
      <c r="E2460" s="383" t="str">
        <f t="shared" si="367"/>
        <v>C</v>
      </c>
      <c r="F2460" s="383" t="str">
        <f t="shared" si="368"/>
        <v>C</v>
      </c>
      <c r="G2460" s="400"/>
      <c r="H2460" s="385" t="str">
        <f>IF(G2460="","",VLOOKUP(G2460,下拉数据源!J:K,2,0))</f>
        <v/>
      </c>
      <c r="I2460" s="385"/>
      <c r="J2460" s="385"/>
      <c r="K2460" s="386"/>
      <c r="L2460" s="401"/>
      <c r="M2460" s="384"/>
      <c r="N2460" s="384"/>
      <c r="O2460" s="384"/>
      <c r="P2460" s="386"/>
      <c r="Q2460" s="387"/>
      <c r="R2460" s="286"/>
      <c r="S2460" s="388">
        <f t="shared" si="372"/>
        <v>0</v>
      </c>
      <c r="T2460" s="389"/>
      <c r="U2460" s="389">
        <f t="shared" si="370"/>
        <v>0</v>
      </c>
      <c r="V2460" s="451"/>
      <c r="W2460" s="452"/>
      <c r="X2460" s="386"/>
      <c r="Y2460" s="390"/>
      <c r="Z2460" s="391"/>
      <c r="AA2460" s="392"/>
      <c r="AB2460" s="393"/>
      <c r="AC2460" s="394"/>
      <c r="AD2460" s="395">
        <f t="shared" si="373"/>
        <v>0</v>
      </c>
      <c r="AE2460" s="396">
        <f>IF(OR(G2460=账期!$A$18,G2460=账期!$A$20,G2460=账期!$A$22,G2460=账期!$A$24,G2460=账期!$A$25,G2460=账期!$A$27,G2460=账期!$A$26,G2460=账期!$A$28,G2460=账期!$A$30,G2460=账期!$A$32,G2460=账期!$A$34,G2460=账期!$A$35,G2460=账期!$A$37,G2460=账期!$A$39,G2460=账期!$A$40,G2460=账期!$A$41,G2460=账期!$A$42,G2460=账期!$A$43,G2460=账期!$A$44,G2460=账期!$A$45,G2460=账期!$A$46,G2460=账期!$A$48,G2460=账期!$A$50,G2460=账期!$A$51,G2460=账期!$A$52,G2460=账期!$A$53,G2460=账期!$A$54,G2460=账期!$A$56,G2460=账期!$A$57,G2460=账期!$A$58,G2460=账期!$A$59,G2460=账期!$A$60,G2460=账期!$A$61,G2460=账期!$A$62,G2460=账期!$A$63,G2460=账期!$A$64,G2460=账期!$A$66,G2460=账期!$A$67,G2460=账期!$A$68,G2460=账期!$A$70,G2460=账期!$A$71),30,IF(OR(G2460=账期!$A$74,G2460=账期!$A$77,G2460=账期!$A$76,G2460=账期!$A$79,G2460=账期!$A$80,G2460=账期!$A$81,G2460=账期!$A$83,G2460=账期!$A$85,G2460=账期!$A$87,G2460=账期!$A$89,G2460=账期!$A$91),60,IF(OR(G2460=账期!$A$93,G2460=账期!$A$94,G2460=账期!$A$95,G2460=账期!$A$96,G2460=账期!$A$98,G2460=账期!$A$99,G2460=账期!$A$101,G2460=账期!$A$102),90,0)))</f>
        <v>0</v>
      </c>
      <c r="AF2460" s="396"/>
      <c r="AG2460" s="384"/>
      <c r="AH2460" s="396" t="str">
        <f t="shared" si="369"/>
        <v/>
      </c>
    </row>
    <row r="2461" spans="1:34" ht="18" customHeight="1" x14ac:dyDescent="0.25">
      <c r="A2461" s="301" t="str">
        <f t="shared" si="371"/>
        <v/>
      </c>
      <c r="B2461" s="397"/>
      <c r="C2461" s="398"/>
      <c r="D2461" s="399"/>
      <c r="E2461" s="383" t="str">
        <f t="shared" ref="E2461:E2524" si="374">IF(OR(D2461="长飞",D2461="烽火",D2461="特发",D2461="富通",D2461="亨通",G2461="赣州金信诺",G2461="江苏永鼎",G2461="宏安集团"),"A",IF(OR(G2461="广意通讯",G2461="湖北楚天",G2461="宁波格亿达",G2461="通鼎互联",G2461="黄石昌达",G2461="江苏俊知",G2461="珠海汉胜",G2461="武汉电信"),"B","C"))</f>
        <v>C</v>
      </c>
      <c r="F2461" s="383" t="str">
        <f t="shared" ref="F2461:F2524" si="375">IF(OR(G2461="成都大唐",G2461="广东亨通",G2461="江苏亨通",G2461="兰州长飞",G2461="南京华信",G2461="汕头奥星",G2461="特发光网",G2461="武汉长飞",G2461="长春烽火",G2461="广意通讯",G2461="湖北楚天",G2461="宁波格亿达",G2461="通鼎互联",G2461="安徽汉唐",G2461="安徽宜德",G2461="安徽盈通",G2461="成都康宁",G2461="成都中飞",G2461="东莞光佳",G2461="东莞鸿鑫",G2461="烽火博鑫",G2461="佛山星蓝",G2461="广东金桥",G2461="广州联兴",G2461="贵州乾新",G2461="航天电工",G2461="合肥兴联",G2461="湖北宇洪",G2461="江苏奥通",G2461="江苏中远",G2461="宁波辰飞",G2461="宁波汉生",G2461="宁波宇欣",G2461="山东太平洋",G2461="山东特发",G2461="山东永通",G2461="上海朗闻",G2461="上海翼波",G2461="四川天邑",G2461="四川旭泰",G2461="武汉瑞联",G2461="武汉同至",G2461="西安西古",G2461="西安鑫华通",G2461="武汉驿路通",G2461="长光通信",G2461="中电八所",G2461="中电光达",G2461="中利集团",G2461="重庆特发",G2461="舟山安格",G2461="珠海邗秦"),"A",IF(OR(G2461="富通天津",G2461="赣州金信诺",G2461="江苏永鼎",G2461="上海长飞",G2461="特发股份",G2461="武汉烽火",G2461="西安烽火",G2461="长飞中利",G2461="江苏中天",G2461="江西联创",G2461="宁波盈谷",G2461="黄石昌达",G2461="四川长飞"),"B","C"))</f>
        <v>C</v>
      </c>
      <c r="G2461" s="400"/>
      <c r="H2461" s="385" t="str">
        <f>IF(G2461="","",VLOOKUP(G2461,下拉数据源!J:K,2,0))</f>
        <v/>
      </c>
      <c r="I2461" s="385"/>
      <c r="J2461" s="385"/>
      <c r="K2461" s="386"/>
      <c r="L2461" s="401"/>
      <c r="M2461" s="384"/>
      <c r="N2461" s="384"/>
      <c r="O2461" s="384"/>
      <c r="P2461" s="386"/>
      <c r="Q2461" s="387"/>
      <c r="R2461" s="286"/>
      <c r="S2461" s="388">
        <f t="shared" si="372"/>
        <v>0</v>
      </c>
      <c r="T2461" s="389"/>
      <c r="U2461" s="389">
        <f t="shared" si="370"/>
        <v>0</v>
      </c>
      <c r="V2461" s="451"/>
      <c r="W2461" s="452"/>
      <c r="X2461" s="386"/>
      <c r="Y2461" s="390"/>
      <c r="Z2461" s="391"/>
      <c r="AA2461" s="392"/>
      <c r="AB2461" s="393"/>
      <c r="AC2461" s="394"/>
      <c r="AD2461" s="395">
        <f t="shared" si="373"/>
        <v>0</v>
      </c>
      <c r="AE2461" s="396">
        <f>IF(OR(G2461=账期!$A$18,G2461=账期!$A$20,G2461=账期!$A$22,G2461=账期!$A$24,G2461=账期!$A$25,G2461=账期!$A$27,G2461=账期!$A$26,G2461=账期!$A$28,G2461=账期!$A$30,G2461=账期!$A$32,G2461=账期!$A$34,G2461=账期!$A$35,G2461=账期!$A$37,G2461=账期!$A$39,G2461=账期!$A$40,G2461=账期!$A$41,G2461=账期!$A$42,G2461=账期!$A$43,G2461=账期!$A$44,G2461=账期!$A$45,G2461=账期!$A$46,G2461=账期!$A$48,G2461=账期!$A$50,G2461=账期!$A$51,G2461=账期!$A$52,G2461=账期!$A$53,G2461=账期!$A$54,G2461=账期!$A$56,G2461=账期!$A$57,G2461=账期!$A$58,G2461=账期!$A$59,G2461=账期!$A$60,G2461=账期!$A$61,G2461=账期!$A$62,G2461=账期!$A$63,G2461=账期!$A$64,G2461=账期!$A$66,G2461=账期!$A$67,G2461=账期!$A$68,G2461=账期!$A$70,G2461=账期!$A$71),30,IF(OR(G2461=账期!$A$74,G2461=账期!$A$77,G2461=账期!$A$76,G2461=账期!$A$79,G2461=账期!$A$80,G2461=账期!$A$81,G2461=账期!$A$83,G2461=账期!$A$85,G2461=账期!$A$87,G2461=账期!$A$89,G2461=账期!$A$91),60,IF(OR(G2461=账期!$A$93,G2461=账期!$A$94,G2461=账期!$A$95,G2461=账期!$A$96,G2461=账期!$A$98,G2461=账期!$A$99,G2461=账期!$A$101,G2461=账期!$A$102),90,0)))</f>
        <v>0</v>
      </c>
      <c r="AF2461" s="396"/>
      <c r="AG2461" s="384"/>
      <c r="AH2461" s="396" t="str">
        <f t="shared" si="369"/>
        <v/>
      </c>
    </row>
    <row r="2462" spans="1:34" ht="18" customHeight="1" x14ac:dyDescent="0.25">
      <c r="A2462" s="301" t="str">
        <f t="shared" si="371"/>
        <v/>
      </c>
      <c r="B2462" s="397"/>
      <c r="C2462" s="398"/>
      <c r="D2462" s="399"/>
      <c r="E2462" s="383" t="str">
        <f t="shared" si="374"/>
        <v>C</v>
      </c>
      <c r="F2462" s="383" t="str">
        <f t="shared" si="375"/>
        <v>C</v>
      </c>
      <c r="G2462" s="400"/>
      <c r="H2462" s="385" t="str">
        <f>IF(G2462="","",VLOOKUP(G2462,下拉数据源!J:K,2,0))</f>
        <v/>
      </c>
      <c r="I2462" s="385"/>
      <c r="J2462" s="385"/>
      <c r="K2462" s="386"/>
      <c r="L2462" s="401"/>
      <c r="M2462" s="384"/>
      <c r="N2462" s="384"/>
      <c r="O2462" s="384"/>
      <c r="P2462" s="386"/>
      <c r="Q2462" s="387"/>
      <c r="R2462" s="286"/>
      <c r="S2462" s="388">
        <f t="shared" si="372"/>
        <v>0</v>
      </c>
      <c r="T2462" s="389"/>
      <c r="U2462" s="389">
        <f t="shared" si="370"/>
        <v>0</v>
      </c>
      <c r="V2462" s="451"/>
      <c r="W2462" s="452"/>
      <c r="X2462" s="386"/>
      <c r="Y2462" s="390"/>
      <c r="Z2462" s="391"/>
      <c r="AA2462" s="392"/>
      <c r="AB2462" s="393"/>
      <c r="AC2462" s="394"/>
      <c r="AD2462" s="395">
        <f t="shared" si="373"/>
        <v>0</v>
      </c>
      <c r="AE2462" s="396">
        <f>IF(OR(G2462=账期!$A$18,G2462=账期!$A$20,G2462=账期!$A$22,G2462=账期!$A$24,G2462=账期!$A$25,G2462=账期!$A$27,G2462=账期!$A$26,G2462=账期!$A$28,G2462=账期!$A$30,G2462=账期!$A$32,G2462=账期!$A$34,G2462=账期!$A$35,G2462=账期!$A$37,G2462=账期!$A$39,G2462=账期!$A$40,G2462=账期!$A$41,G2462=账期!$A$42,G2462=账期!$A$43,G2462=账期!$A$44,G2462=账期!$A$45,G2462=账期!$A$46,G2462=账期!$A$48,G2462=账期!$A$50,G2462=账期!$A$51,G2462=账期!$A$52,G2462=账期!$A$53,G2462=账期!$A$54,G2462=账期!$A$56,G2462=账期!$A$57,G2462=账期!$A$58,G2462=账期!$A$59,G2462=账期!$A$60,G2462=账期!$A$61,G2462=账期!$A$62,G2462=账期!$A$63,G2462=账期!$A$64,G2462=账期!$A$66,G2462=账期!$A$67,G2462=账期!$A$68,G2462=账期!$A$70,G2462=账期!$A$71),30,IF(OR(G2462=账期!$A$74,G2462=账期!$A$77,G2462=账期!$A$76,G2462=账期!$A$79,G2462=账期!$A$80,G2462=账期!$A$81,G2462=账期!$A$83,G2462=账期!$A$85,G2462=账期!$A$87,G2462=账期!$A$89,G2462=账期!$A$91),60,IF(OR(G2462=账期!$A$93,G2462=账期!$A$94,G2462=账期!$A$95,G2462=账期!$A$96,G2462=账期!$A$98,G2462=账期!$A$99,G2462=账期!$A$101,G2462=账期!$A$102),90,0)))</f>
        <v>0</v>
      </c>
      <c r="AF2462" s="396"/>
      <c r="AG2462" s="384"/>
      <c r="AH2462" s="396" t="str">
        <f t="shared" si="369"/>
        <v/>
      </c>
    </row>
    <row r="2463" spans="1:34" ht="18" customHeight="1" x14ac:dyDescent="0.25">
      <c r="A2463" s="301" t="str">
        <f t="shared" si="371"/>
        <v/>
      </c>
      <c r="B2463" s="397"/>
      <c r="C2463" s="398"/>
      <c r="D2463" s="399"/>
      <c r="E2463" s="383" t="str">
        <f t="shared" si="374"/>
        <v>C</v>
      </c>
      <c r="F2463" s="383" t="str">
        <f t="shared" si="375"/>
        <v>C</v>
      </c>
      <c r="G2463" s="400"/>
      <c r="H2463" s="385" t="str">
        <f>IF(G2463="","",VLOOKUP(G2463,下拉数据源!J:K,2,0))</f>
        <v/>
      </c>
      <c r="I2463" s="385"/>
      <c r="J2463" s="385"/>
      <c r="K2463" s="386"/>
      <c r="L2463" s="401"/>
      <c r="M2463" s="384"/>
      <c r="N2463" s="384"/>
      <c r="O2463" s="384"/>
      <c r="P2463" s="386"/>
      <c r="Q2463" s="387"/>
      <c r="R2463" s="286"/>
      <c r="S2463" s="388">
        <f t="shared" si="372"/>
        <v>0</v>
      </c>
      <c r="T2463" s="389"/>
      <c r="U2463" s="389">
        <f t="shared" si="370"/>
        <v>0</v>
      </c>
      <c r="V2463" s="451"/>
      <c r="W2463" s="452"/>
      <c r="X2463" s="386"/>
      <c r="Y2463" s="390"/>
      <c r="Z2463" s="391"/>
      <c r="AA2463" s="392"/>
      <c r="AB2463" s="393"/>
      <c r="AC2463" s="394"/>
      <c r="AD2463" s="395">
        <f t="shared" si="373"/>
        <v>0</v>
      </c>
      <c r="AE2463" s="396">
        <f>IF(OR(G2463=账期!$A$18,G2463=账期!$A$20,G2463=账期!$A$22,G2463=账期!$A$24,G2463=账期!$A$25,G2463=账期!$A$27,G2463=账期!$A$26,G2463=账期!$A$28,G2463=账期!$A$30,G2463=账期!$A$32,G2463=账期!$A$34,G2463=账期!$A$35,G2463=账期!$A$37,G2463=账期!$A$39,G2463=账期!$A$40,G2463=账期!$A$41,G2463=账期!$A$42,G2463=账期!$A$43,G2463=账期!$A$44,G2463=账期!$A$45,G2463=账期!$A$46,G2463=账期!$A$48,G2463=账期!$A$50,G2463=账期!$A$51,G2463=账期!$A$52,G2463=账期!$A$53,G2463=账期!$A$54,G2463=账期!$A$56,G2463=账期!$A$57,G2463=账期!$A$58,G2463=账期!$A$59,G2463=账期!$A$60,G2463=账期!$A$61,G2463=账期!$A$62,G2463=账期!$A$63,G2463=账期!$A$64,G2463=账期!$A$66,G2463=账期!$A$67,G2463=账期!$A$68,G2463=账期!$A$70,G2463=账期!$A$71),30,IF(OR(G2463=账期!$A$74,G2463=账期!$A$77,G2463=账期!$A$76,G2463=账期!$A$79,G2463=账期!$A$80,G2463=账期!$A$81,G2463=账期!$A$83,G2463=账期!$A$85,G2463=账期!$A$87,G2463=账期!$A$89,G2463=账期!$A$91),60,IF(OR(G2463=账期!$A$93,G2463=账期!$A$94,G2463=账期!$A$95,G2463=账期!$A$96,G2463=账期!$A$98,G2463=账期!$A$99,G2463=账期!$A$101,G2463=账期!$A$102),90,0)))</f>
        <v>0</v>
      </c>
      <c r="AF2463" s="396"/>
      <c r="AG2463" s="384"/>
      <c r="AH2463" s="396" t="str">
        <f t="shared" si="369"/>
        <v/>
      </c>
    </row>
    <row r="2464" spans="1:34" ht="18" customHeight="1" x14ac:dyDescent="0.25">
      <c r="A2464" s="301" t="str">
        <f t="shared" si="371"/>
        <v/>
      </c>
      <c r="B2464" s="397"/>
      <c r="C2464" s="398"/>
      <c r="D2464" s="399"/>
      <c r="E2464" s="383" t="str">
        <f t="shared" si="374"/>
        <v>C</v>
      </c>
      <c r="F2464" s="383" t="str">
        <f t="shared" si="375"/>
        <v>C</v>
      </c>
      <c r="G2464" s="400"/>
      <c r="H2464" s="385" t="str">
        <f>IF(G2464="","",VLOOKUP(G2464,下拉数据源!J:K,2,0))</f>
        <v/>
      </c>
      <c r="I2464" s="385"/>
      <c r="J2464" s="385"/>
      <c r="K2464" s="386"/>
      <c r="L2464" s="401"/>
      <c r="M2464" s="384"/>
      <c r="N2464" s="384"/>
      <c r="O2464" s="384"/>
      <c r="P2464" s="386"/>
      <c r="Q2464" s="387"/>
      <c r="R2464" s="286"/>
      <c r="S2464" s="388">
        <f t="shared" si="372"/>
        <v>0</v>
      </c>
      <c r="T2464" s="389"/>
      <c r="U2464" s="389">
        <f t="shared" si="370"/>
        <v>0</v>
      </c>
      <c r="V2464" s="451"/>
      <c r="W2464" s="452"/>
      <c r="X2464" s="386"/>
      <c r="Y2464" s="390"/>
      <c r="Z2464" s="391"/>
      <c r="AA2464" s="392"/>
      <c r="AB2464" s="393"/>
      <c r="AC2464" s="394"/>
      <c r="AD2464" s="395">
        <f t="shared" si="373"/>
        <v>0</v>
      </c>
      <c r="AE2464" s="396">
        <f>IF(OR(G2464=账期!$A$18,G2464=账期!$A$20,G2464=账期!$A$22,G2464=账期!$A$24,G2464=账期!$A$25,G2464=账期!$A$27,G2464=账期!$A$26,G2464=账期!$A$28,G2464=账期!$A$30,G2464=账期!$A$32,G2464=账期!$A$34,G2464=账期!$A$35,G2464=账期!$A$37,G2464=账期!$A$39,G2464=账期!$A$40,G2464=账期!$A$41,G2464=账期!$A$42,G2464=账期!$A$43,G2464=账期!$A$44,G2464=账期!$A$45,G2464=账期!$A$46,G2464=账期!$A$48,G2464=账期!$A$50,G2464=账期!$A$51,G2464=账期!$A$52,G2464=账期!$A$53,G2464=账期!$A$54,G2464=账期!$A$56,G2464=账期!$A$57,G2464=账期!$A$58,G2464=账期!$A$59,G2464=账期!$A$60,G2464=账期!$A$61,G2464=账期!$A$62,G2464=账期!$A$63,G2464=账期!$A$64,G2464=账期!$A$66,G2464=账期!$A$67,G2464=账期!$A$68,G2464=账期!$A$70,G2464=账期!$A$71),30,IF(OR(G2464=账期!$A$74,G2464=账期!$A$77,G2464=账期!$A$76,G2464=账期!$A$79,G2464=账期!$A$80,G2464=账期!$A$81,G2464=账期!$A$83,G2464=账期!$A$85,G2464=账期!$A$87,G2464=账期!$A$89,G2464=账期!$A$91),60,IF(OR(G2464=账期!$A$93,G2464=账期!$A$94,G2464=账期!$A$95,G2464=账期!$A$96,G2464=账期!$A$98,G2464=账期!$A$99,G2464=账期!$A$101,G2464=账期!$A$102),90,0)))</f>
        <v>0</v>
      </c>
      <c r="AF2464" s="396"/>
      <c r="AG2464" s="384"/>
      <c r="AH2464" s="396" t="str">
        <f t="shared" si="369"/>
        <v/>
      </c>
    </row>
    <row r="2465" spans="1:34" ht="18" customHeight="1" x14ac:dyDescent="0.25">
      <c r="A2465" s="301" t="str">
        <f t="shared" si="371"/>
        <v/>
      </c>
      <c r="B2465" s="397"/>
      <c r="C2465" s="398"/>
      <c r="D2465" s="399"/>
      <c r="E2465" s="383" t="str">
        <f t="shared" si="374"/>
        <v>C</v>
      </c>
      <c r="F2465" s="383" t="str">
        <f t="shared" si="375"/>
        <v>C</v>
      </c>
      <c r="G2465" s="400"/>
      <c r="H2465" s="385" t="str">
        <f>IF(G2465="","",VLOOKUP(G2465,下拉数据源!J:K,2,0))</f>
        <v/>
      </c>
      <c r="I2465" s="385"/>
      <c r="J2465" s="385"/>
      <c r="K2465" s="386"/>
      <c r="L2465" s="401"/>
      <c r="M2465" s="384"/>
      <c r="N2465" s="384"/>
      <c r="O2465" s="384"/>
      <c r="P2465" s="386"/>
      <c r="Q2465" s="387"/>
      <c r="R2465" s="286"/>
      <c r="S2465" s="388">
        <f t="shared" si="372"/>
        <v>0</v>
      </c>
      <c r="T2465" s="389"/>
      <c r="U2465" s="389">
        <f t="shared" si="370"/>
        <v>0</v>
      </c>
      <c r="V2465" s="451"/>
      <c r="W2465" s="452"/>
      <c r="X2465" s="386"/>
      <c r="Y2465" s="390"/>
      <c r="Z2465" s="391"/>
      <c r="AA2465" s="392"/>
      <c r="AB2465" s="393"/>
      <c r="AC2465" s="394"/>
      <c r="AD2465" s="395">
        <f t="shared" si="373"/>
        <v>0</v>
      </c>
      <c r="AE2465" s="396">
        <f>IF(OR(G2465=账期!$A$18,G2465=账期!$A$20,G2465=账期!$A$22,G2465=账期!$A$24,G2465=账期!$A$25,G2465=账期!$A$27,G2465=账期!$A$26,G2465=账期!$A$28,G2465=账期!$A$30,G2465=账期!$A$32,G2465=账期!$A$34,G2465=账期!$A$35,G2465=账期!$A$37,G2465=账期!$A$39,G2465=账期!$A$40,G2465=账期!$A$41,G2465=账期!$A$42,G2465=账期!$A$43,G2465=账期!$A$44,G2465=账期!$A$45,G2465=账期!$A$46,G2465=账期!$A$48,G2465=账期!$A$50,G2465=账期!$A$51,G2465=账期!$A$52,G2465=账期!$A$53,G2465=账期!$A$54,G2465=账期!$A$56,G2465=账期!$A$57,G2465=账期!$A$58,G2465=账期!$A$59,G2465=账期!$A$60,G2465=账期!$A$61,G2465=账期!$A$62,G2465=账期!$A$63,G2465=账期!$A$64,G2465=账期!$A$66,G2465=账期!$A$67,G2465=账期!$A$68,G2465=账期!$A$70,G2465=账期!$A$71),30,IF(OR(G2465=账期!$A$74,G2465=账期!$A$77,G2465=账期!$A$76,G2465=账期!$A$79,G2465=账期!$A$80,G2465=账期!$A$81,G2465=账期!$A$83,G2465=账期!$A$85,G2465=账期!$A$87,G2465=账期!$A$89,G2465=账期!$A$91),60,IF(OR(G2465=账期!$A$93,G2465=账期!$A$94,G2465=账期!$A$95,G2465=账期!$A$96,G2465=账期!$A$98,G2465=账期!$A$99,G2465=账期!$A$101,G2465=账期!$A$102),90,0)))</f>
        <v>0</v>
      </c>
      <c r="AF2465" s="396"/>
      <c r="AG2465" s="384"/>
      <c r="AH2465" s="396" t="str">
        <f t="shared" si="369"/>
        <v/>
      </c>
    </row>
    <row r="2466" spans="1:34" ht="18" customHeight="1" x14ac:dyDescent="0.25">
      <c r="A2466" s="301" t="str">
        <f t="shared" si="371"/>
        <v/>
      </c>
      <c r="B2466" s="397"/>
      <c r="C2466" s="398"/>
      <c r="D2466" s="399"/>
      <c r="E2466" s="383" t="str">
        <f t="shared" si="374"/>
        <v>C</v>
      </c>
      <c r="F2466" s="383" t="str">
        <f t="shared" si="375"/>
        <v>C</v>
      </c>
      <c r="G2466" s="400"/>
      <c r="H2466" s="385" t="str">
        <f>IF(G2466="","",VLOOKUP(G2466,下拉数据源!J:K,2,0))</f>
        <v/>
      </c>
      <c r="I2466" s="385"/>
      <c r="J2466" s="385"/>
      <c r="K2466" s="386"/>
      <c r="L2466" s="401"/>
      <c r="M2466" s="384"/>
      <c r="N2466" s="384"/>
      <c r="O2466" s="384"/>
      <c r="P2466" s="386"/>
      <c r="Q2466" s="387"/>
      <c r="R2466" s="286"/>
      <c r="S2466" s="388">
        <f t="shared" si="372"/>
        <v>0</v>
      </c>
      <c r="T2466" s="389"/>
      <c r="U2466" s="389">
        <f t="shared" si="370"/>
        <v>0</v>
      </c>
      <c r="V2466" s="451"/>
      <c r="W2466" s="452"/>
      <c r="X2466" s="386"/>
      <c r="Y2466" s="390"/>
      <c r="Z2466" s="391"/>
      <c r="AA2466" s="392"/>
      <c r="AB2466" s="393"/>
      <c r="AC2466" s="394"/>
      <c r="AD2466" s="395">
        <f t="shared" si="373"/>
        <v>0</v>
      </c>
      <c r="AE2466" s="396">
        <f>IF(OR(G2466=账期!$A$18,G2466=账期!$A$20,G2466=账期!$A$22,G2466=账期!$A$24,G2466=账期!$A$25,G2466=账期!$A$27,G2466=账期!$A$26,G2466=账期!$A$28,G2466=账期!$A$30,G2466=账期!$A$32,G2466=账期!$A$34,G2466=账期!$A$35,G2466=账期!$A$37,G2466=账期!$A$39,G2466=账期!$A$40,G2466=账期!$A$41,G2466=账期!$A$42,G2466=账期!$A$43,G2466=账期!$A$44,G2466=账期!$A$45,G2466=账期!$A$46,G2466=账期!$A$48,G2466=账期!$A$50,G2466=账期!$A$51,G2466=账期!$A$52,G2466=账期!$A$53,G2466=账期!$A$54,G2466=账期!$A$56,G2466=账期!$A$57,G2466=账期!$A$58,G2466=账期!$A$59,G2466=账期!$A$60,G2466=账期!$A$61,G2466=账期!$A$62,G2466=账期!$A$63,G2466=账期!$A$64,G2466=账期!$A$66,G2466=账期!$A$67,G2466=账期!$A$68,G2466=账期!$A$70,G2466=账期!$A$71),30,IF(OR(G2466=账期!$A$74,G2466=账期!$A$77,G2466=账期!$A$76,G2466=账期!$A$79,G2466=账期!$A$80,G2466=账期!$A$81,G2466=账期!$A$83,G2466=账期!$A$85,G2466=账期!$A$87,G2466=账期!$A$89,G2466=账期!$A$91),60,IF(OR(G2466=账期!$A$93,G2466=账期!$A$94,G2466=账期!$A$95,G2466=账期!$A$96,G2466=账期!$A$98,G2466=账期!$A$99,G2466=账期!$A$101,G2466=账期!$A$102),90,0)))</f>
        <v>0</v>
      </c>
      <c r="AF2466" s="396"/>
      <c r="AG2466" s="384"/>
      <c r="AH2466" s="396" t="str">
        <f t="shared" si="369"/>
        <v/>
      </c>
    </row>
    <row r="2467" spans="1:34" ht="18" customHeight="1" x14ac:dyDescent="0.25">
      <c r="A2467" s="301" t="str">
        <f t="shared" si="371"/>
        <v/>
      </c>
      <c r="B2467" s="397"/>
      <c r="C2467" s="398"/>
      <c r="D2467" s="399"/>
      <c r="E2467" s="383" t="str">
        <f t="shared" si="374"/>
        <v>C</v>
      </c>
      <c r="F2467" s="383" t="str">
        <f t="shared" si="375"/>
        <v>C</v>
      </c>
      <c r="G2467" s="400"/>
      <c r="H2467" s="385" t="str">
        <f>IF(G2467="","",VLOOKUP(G2467,下拉数据源!J:K,2,0))</f>
        <v/>
      </c>
      <c r="I2467" s="385"/>
      <c r="J2467" s="385"/>
      <c r="K2467" s="386"/>
      <c r="L2467" s="401"/>
      <c r="M2467" s="384"/>
      <c r="N2467" s="384"/>
      <c r="O2467" s="384"/>
      <c r="P2467" s="386"/>
      <c r="Q2467" s="387"/>
      <c r="R2467" s="286"/>
      <c r="S2467" s="388">
        <f t="shared" si="372"/>
        <v>0</v>
      </c>
      <c r="T2467" s="389"/>
      <c r="U2467" s="389">
        <f t="shared" si="370"/>
        <v>0</v>
      </c>
      <c r="V2467" s="451"/>
      <c r="W2467" s="452"/>
      <c r="X2467" s="386"/>
      <c r="Y2467" s="390"/>
      <c r="Z2467" s="391"/>
      <c r="AA2467" s="392"/>
      <c r="AB2467" s="393"/>
      <c r="AC2467" s="394"/>
      <c r="AD2467" s="395">
        <f t="shared" si="373"/>
        <v>0</v>
      </c>
      <c r="AE2467" s="396">
        <f>IF(OR(G2467=账期!$A$18,G2467=账期!$A$20,G2467=账期!$A$22,G2467=账期!$A$24,G2467=账期!$A$25,G2467=账期!$A$27,G2467=账期!$A$26,G2467=账期!$A$28,G2467=账期!$A$30,G2467=账期!$A$32,G2467=账期!$A$34,G2467=账期!$A$35,G2467=账期!$A$37,G2467=账期!$A$39,G2467=账期!$A$40,G2467=账期!$A$41,G2467=账期!$A$42,G2467=账期!$A$43,G2467=账期!$A$44,G2467=账期!$A$45,G2467=账期!$A$46,G2467=账期!$A$48,G2467=账期!$A$50,G2467=账期!$A$51,G2467=账期!$A$52,G2467=账期!$A$53,G2467=账期!$A$54,G2467=账期!$A$56,G2467=账期!$A$57,G2467=账期!$A$58,G2467=账期!$A$59,G2467=账期!$A$60,G2467=账期!$A$61,G2467=账期!$A$62,G2467=账期!$A$63,G2467=账期!$A$64,G2467=账期!$A$66,G2467=账期!$A$67,G2467=账期!$A$68,G2467=账期!$A$70,G2467=账期!$A$71),30,IF(OR(G2467=账期!$A$74,G2467=账期!$A$77,G2467=账期!$A$76,G2467=账期!$A$79,G2467=账期!$A$80,G2467=账期!$A$81,G2467=账期!$A$83,G2467=账期!$A$85,G2467=账期!$A$87,G2467=账期!$A$89,G2467=账期!$A$91),60,IF(OR(G2467=账期!$A$93,G2467=账期!$A$94,G2467=账期!$A$95,G2467=账期!$A$96,G2467=账期!$A$98,G2467=账期!$A$99,G2467=账期!$A$101,G2467=账期!$A$102),90,0)))</f>
        <v>0</v>
      </c>
      <c r="AF2467" s="396"/>
      <c r="AG2467" s="384"/>
      <c r="AH2467" s="396" t="str">
        <f t="shared" si="369"/>
        <v/>
      </c>
    </row>
    <row r="2468" spans="1:34" ht="18" customHeight="1" x14ac:dyDescent="0.25">
      <c r="A2468" s="301" t="str">
        <f t="shared" si="371"/>
        <v/>
      </c>
      <c r="B2468" s="397"/>
      <c r="C2468" s="398"/>
      <c r="D2468" s="399"/>
      <c r="E2468" s="383" t="str">
        <f t="shared" si="374"/>
        <v>C</v>
      </c>
      <c r="F2468" s="383" t="str">
        <f t="shared" si="375"/>
        <v>C</v>
      </c>
      <c r="G2468" s="400"/>
      <c r="H2468" s="385" t="str">
        <f>IF(G2468="","",VLOOKUP(G2468,下拉数据源!J:K,2,0))</f>
        <v/>
      </c>
      <c r="I2468" s="385"/>
      <c r="J2468" s="385"/>
      <c r="K2468" s="386"/>
      <c r="L2468" s="401"/>
      <c r="M2468" s="384"/>
      <c r="N2468" s="384"/>
      <c r="O2468" s="384"/>
      <c r="P2468" s="386"/>
      <c r="Q2468" s="387"/>
      <c r="R2468" s="286"/>
      <c r="S2468" s="388">
        <f t="shared" si="372"/>
        <v>0</v>
      </c>
      <c r="T2468" s="389"/>
      <c r="U2468" s="389">
        <f t="shared" si="370"/>
        <v>0</v>
      </c>
      <c r="V2468" s="451"/>
      <c r="W2468" s="452"/>
      <c r="X2468" s="386"/>
      <c r="Y2468" s="390"/>
      <c r="Z2468" s="391"/>
      <c r="AA2468" s="392"/>
      <c r="AB2468" s="393"/>
      <c r="AC2468" s="394"/>
      <c r="AD2468" s="395">
        <f t="shared" si="373"/>
        <v>0</v>
      </c>
      <c r="AE2468" s="396">
        <f>IF(OR(G2468=账期!$A$18,G2468=账期!$A$20,G2468=账期!$A$22,G2468=账期!$A$24,G2468=账期!$A$25,G2468=账期!$A$27,G2468=账期!$A$26,G2468=账期!$A$28,G2468=账期!$A$30,G2468=账期!$A$32,G2468=账期!$A$34,G2468=账期!$A$35,G2468=账期!$A$37,G2468=账期!$A$39,G2468=账期!$A$40,G2468=账期!$A$41,G2468=账期!$A$42,G2468=账期!$A$43,G2468=账期!$A$44,G2468=账期!$A$45,G2468=账期!$A$46,G2468=账期!$A$48,G2468=账期!$A$50,G2468=账期!$A$51,G2468=账期!$A$52,G2468=账期!$A$53,G2468=账期!$A$54,G2468=账期!$A$56,G2468=账期!$A$57,G2468=账期!$A$58,G2468=账期!$A$59,G2468=账期!$A$60,G2468=账期!$A$61,G2468=账期!$A$62,G2468=账期!$A$63,G2468=账期!$A$64,G2468=账期!$A$66,G2468=账期!$A$67,G2468=账期!$A$68,G2468=账期!$A$70,G2468=账期!$A$71),30,IF(OR(G2468=账期!$A$74,G2468=账期!$A$77,G2468=账期!$A$76,G2468=账期!$A$79,G2468=账期!$A$80,G2468=账期!$A$81,G2468=账期!$A$83,G2468=账期!$A$85,G2468=账期!$A$87,G2468=账期!$A$89,G2468=账期!$A$91),60,IF(OR(G2468=账期!$A$93,G2468=账期!$A$94,G2468=账期!$A$95,G2468=账期!$A$96,G2468=账期!$A$98,G2468=账期!$A$99,G2468=账期!$A$101,G2468=账期!$A$102),90,0)))</f>
        <v>0</v>
      </c>
      <c r="AF2468" s="396"/>
      <c r="AG2468" s="384"/>
      <c r="AH2468" s="396" t="str">
        <f t="shared" si="369"/>
        <v/>
      </c>
    </row>
    <row r="2469" spans="1:34" ht="18" customHeight="1" x14ac:dyDescent="0.25">
      <c r="A2469" s="301" t="str">
        <f t="shared" si="371"/>
        <v/>
      </c>
      <c r="B2469" s="397"/>
      <c r="C2469" s="398"/>
      <c r="D2469" s="399"/>
      <c r="E2469" s="383" t="str">
        <f t="shared" si="374"/>
        <v>C</v>
      </c>
      <c r="F2469" s="383" t="str">
        <f t="shared" si="375"/>
        <v>C</v>
      </c>
      <c r="G2469" s="400"/>
      <c r="H2469" s="385" t="str">
        <f>IF(G2469="","",VLOOKUP(G2469,下拉数据源!J:K,2,0))</f>
        <v/>
      </c>
      <c r="I2469" s="385"/>
      <c r="J2469" s="385"/>
      <c r="K2469" s="386"/>
      <c r="L2469" s="401"/>
      <c r="M2469" s="384"/>
      <c r="N2469" s="384"/>
      <c r="O2469" s="384"/>
      <c r="P2469" s="386"/>
      <c r="Q2469" s="387"/>
      <c r="R2469" s="286"/>
      <c r="S2469" s="388">
        <f t="shared" si="372"/>
        <v>0</v>
      </c>
      <c r="T2469" s="389"/>
      <c r="U2469" s="389">
        <f t="shared" si="370"/>
        <v>0</v>
      </c>
      <c r="V2469" s="451"/>
      <c r="W2469" s="452"/>
      <c r="X2469" s="386"/>
      <c r="Y2469" s="390"/>
      <c r="Z2469" s="391"/>
      <c r="AA2469" s="392"/>
      <c r="AB2469" s="393"/>
      <c r="AC2469" s="394"/>
      <c r="AD2469" s="395">
        <f t="shared" si="373"/>
        <v>0</v>
      </c>
      <c r="AE2469" s="396">
        <f>IF(OR(G2469=账期!$A$18,G2469=账期!$A$20,G2469=账期!$A$22,G2469=账期!$A$24,G2469=账期!$A$25,G2469=账期!$A$27,G2469=账期!$A$26,G2469=账期!$A$28,G2469=账期!$A$30,G2469=账期!$A$32,G2469=账期!$A$34,G2469=账期!$A$35,G2469=账期!$A$37,G2469=账期!$A$39,G2469=账期!$A$40,G2469=账期!$A$41,G2469=账期!$A$42,G2469=账期!$A$43,G2469=账期!$A$44,G2469=账期!$A$45,G2469=账期!$A$46,G2469=账期!$A$48,G2469=账期!$A$50,G2469=账期!$A$51,G2469=账期!$A$52,G2469=账期!$A$53,G2469=账期!$A$54,G2469=账期!$A$56,G2469=账期!$A$57,G2469=账期!$A$58,G2469=账期!$A$59,G2469=账期!$A$60,G2469=账期!$A$61,G2469=账期!$A$62,G2469=账期!$A$63,G2469=账期!$A$64,G2469=账期!$A$66,G2469=账期!$A$67,G2469=账期!$A$68,G2469=账期!$A$70,G2469=账期!$A$71),30,IF(OR(G2469=账期!$A$74,G2469=账期!$A$77,G2469=账期!$A$76,G2469=账期!$A$79,G2469=账期!$A$80,G2469=账期!$A$81,G2469=账期!$A$83,G2469=账期!$A$85,G2469=账期!$A$87,G2469=账期!$A$89,G2469=账期!$A$91),60,IF(OR(G2469=账期!$A$93,G2469=账期!$A$94,G2469=账期!$A$95,G2469=账期!$A$96,G2469=账期!$A$98,G2469=账期!$A$99,G2469=账期!$A$101,G2469=账期!$A$102),90,0)))</f>
        <v>0</v>
      </c>
      <c r="AF2469" s="396"/>
      <c r="AG2469" s="384"/>
      <c r="AH2469" s="396" t="str">
        <f t="shared" si="369"/>
        <v/>
      </c>
    </row>
    <row r="2470" spans="1:34" ht="18" customHeight="1" x14ac:dyDescent="0.25">
      <c r="A2470" s="301" t="str">
        <f t="shared" si="371"/>
        <v/>
      </c>
      <c r="B2470" s="397"/>
      <c r="C2470" s="398"/>
      <c r="D2470" s="399"/>
      <c r="E2470" s="383" t="str">
        <f t="shared" si="374"/>
        <v>C</v>
      </c>
      <c r="F2470" s="383" t="str">
        <f t="shared" si="375"/>
        <v>C</v>
      </c>
      <c r="G2470" s="400"/>
      <c r="H2470" s="385" t="str">
        <f>IF(G2470="","",VLOOKUP(G2470,下拉数据源!J:K,2,0))</f>
        <v/>
      </c>
      <c r="I2470" s="385"/>
      <c r="J2470" s="385"/>
      <c r="K2470" s="386"/>
      <c r="L2470" s="401"/>
      <c r="M2470" s="384"/>
      <c r="N2470" s="384"/>
      <c r="O2470" s="384"/>
      <c r="P2470" s="386"/>
      <c r="Q2470" s="387"/>
      <c r="R2470" s="286"/>
      <c r="S2470" s="388">
        <f t="shared" si="372"/>
        <v>0</v>
      </c>
      <c r="T2470" s="389"/>
      <c r="U2470" s="389">
        <f t="shared" si="370"/>
        <v>0</v>
      </c>
      <c r="V2470" s="451"/>
      <c r="W2470" s="452"/>
      <c r="X2470" s="386"/>
      <c r="Y2470" s="390"/>
      <c r="Z2470" s="391"/>
      <c r="AA2470" s="392"/>
      <c r="AB2470" s="393"/>
      <c r="AC2470" s="394"/>
      <c r="AD2470" s="395">
        <f t="shared" si="373"/>
        <v>0</v>
      </c>
      <c r="AE2470" s="396">
        <f>IF(OR(G2470=账期!$A$18,G2470=账期!$A$20,G2470=账期!$A$22,G2470=账期!$A$24,G2470=账期!$A$25,G2470=账期!$A$27,G2470=账期!$A$26,G2470=账期!$A$28,G2470=账期!$A$30,G2470=账期!$A$32,G2470=账期!$A$34,G2470=账期!$A$35,G2470=账期!$A$37,G2470=账期!$A$39,G2470=账期!$A$40,G2470=账期!$A$41,G2470=账期!$A$42,G2470=账期!$A$43,G2470=账期!$A$44,G2470=账期!$A$45,G2470=账期!$A$46,G2470=账期!$A$48,G2470=账期!$A$50,G2470=账期!$A$51,G2470=账期!$A$52,G2470=账期!$A$53,G2470=账期!$A$54,G2470=账期!$A$56,G2470=账期!$A$57,G2470=账期!$A$58,G2470=账期!$A$59,G2470=账期!$A$60,G2470=账期!$A$61,G2470=账期!$A$62,G2470=账期!$A$63,G2470=账期!$A$64,G2470=账期!$A$66,G2470=账期!$A$67,G2470=账期!$A$68,G2470=账期!$A$70,G2470=账期!$A$71),30,IF(OR(G2470=账期!$A$74,G2470=账期!$A$77,G2470=账期!$A$76,G2470=账期!$A$79,G2470=账期!$A$80,G2470=账期!$A$81,G2470=账期!$A$83,G2470=账期!$A$85,G2470=账期!$A$87,G2470=账期!$A$89,G2470=账期!$A$91),60,IF(OR(G2470=账期!$A$93,G2470=账期!$A$94,G2470=账期!$A$95,G2470=账期!$A$96,G2470=账期!$A$98,G2470=账期!$A$99,G2470=账期!$A$101,G2470=账期!$A$102),90,0)))</f>
        <v>0</v>
      </c>
      <c r="AF2470" s="396"/>
      <c r="AG2470" s="384"/>
      <c r="AH2470" s="396" t="str">
        <f t="shared" si="369"/>
        <v/>
      </c>
    </row>
    <row r="2471" spans="1:34" ht="18" customHeight="1" x14ac:dyDescent="0.25">
      <c r="A2471" s="301" t="str">
        <f t="shared" si="371"/>
        <v/>
      </c>
      <c r="B2471" s="397"/>
      <c r="C2471" s="398"/>
      <c r="D2471" s="399"/>
      <c r="E2471" s="383" t="str">
        <f t="shared" si="374"/>
        <v>C</v>
      </c>
      <c r="F2471" s="383" t="str">
        <f t="shared" si="375"/>
        <v>C</v>
      </c>
      <c r="G2471" s="400"/>
      <c r="H2471" s="385" t="str">
        <f>IF(G2471="","",VLOOKUP(G2471,下拉数据源!J:K,2,0))</f>
        <v/>
      </c>
      <c r="I2471" s="385"/>
      <c r="J2471" s="385"/>
      <c r="K2471" s="386"/>
      <c r="L2471" s="401"/>
      <c r="M2471" s="384"/>
      <c r="N2471" s="384"/>
      <c r="O2471" s="384"/>
      <c r="P2471" s="386"/>
      <c r="Q2471" s="387"/>
      <c r="R2471" s="286"/>
      <c r="S2471" s="388">
        <f t="shared" si="372"/>
        <v>0</v>
      </c>
      <c r="T2471" s="389"/>
      <c r="U2471" s="389">
        <f t="shared" si="370"/>
        <v>0</v>
      </c>
      <c r="V2471" s="451"/>
      <c r="W2471" s="452"/>
      <c r="X2471" s="386"/>
      <c r="Y2471" s="390"/>
      <c r="Z2471" s="391"/>
      <c r="AA2471" s="392"/>
      <c r="AB2471" s="393"/>
      <c r="AC2471" s="394"/>
      <c r="AD2471" s="395">
        <f t="shared" si="373"/>
        <v>0</v>
      </c>
      <c r="AE2471" s="396">
        <f>IF(OR(G2471=账期!$A$18,G2471=账期!$A$20,G2471=账期!$A$22,G2471=账期!$A$24,G2471=账期!$A$25,G2471=账期!$A$27,G2471=账期!$A$26,G2471=账期!$A$28,G2471=账期!$A$30,G2471=账期!$A$32,G2471=账期!$A$34,G2471=账期!$A$35,G2471=账期!$A$37,G2471=账期!$A$39,G2471=账期!$A$40,G2471=账期!$A$41,G2471=账期!$A$42,G2471=账期!$A$43,G2471=账期!$A$44,G2471=账期!$A$45,G2471=账期!$A$46,G2471=账期!$A$48,G2471=账期!$A$50,G2471=账期!$A$51,G2471=账期!$A$52,G2471=账期!$A$53,G2471=账期!$A$54,G2471=账期!$A$56,G2471=账期!$A$57,G2471=账期!$A$58,G2471=账期!$A$59,G2471=账期!$A$60,G2471=账期!$A$61,G2471=账期!$A$62,G2471=账期!$A$63,G2471=账期!$A$64,G2471=账期!$A$66,G2471=账期!$A$67,G2471=账期!$A$68,G2471=账期!$A$70,G2471=账期!$A$71),30,IF(OR(G2471=账期!$A$74,G2471=账期!$A$77,G2471=账期!$A$76,G2471=账期!$A$79,G2471=账期!$A$80,G2471=账期!$A$81,G2471=账期!$A$83,G2471=账期!$A$85,G2471=账期!$A$87,G2471=账期!$A$89,G2471=账期!$A$91),60,IF(OR(G2471=账期!$A$93,G2471=账期!$A$94,G2471=账期!$A$95,G2471=账期!$A$96,G2471=账期!$A$98,G2471=账期!$A$99,G2471=账期!$A$101,G2471=账期!$A$102),90,0)))</f>
        <v>0</v>
      </c>
      <c r="AF2471" s="396"/>
      <c r="AG2471" s="384"/>
      <c r="AH2471" s="396" t="str">
        <f t="shared" ref="AH2471:AH2534" si="376">IF(AG2471="华东","徐绪盛",IF(AG2471="华南","柯童柱",IF(AG2471="华中","杭得利",IF(AG2471="西南","张军",IF(AG2471="华北","石浩宇","")))))</f>
        <v/>
      </c>
    </row>
    <row r="2472" spans="1:34" ht="18" customHeight="1" x14ac:dyDescent="0.25">
      <c r="A2472" s="301" t="str">
        <f t="shared" si="371"/>
        <v/>
      </c>
      <c r="B2472" s="397"/>
      <c r="C2472" s="398"/>
      <c r="D2472" s="399"/>
      <c r="E2472" s="383" t="str">
        <f t="shared" si="374"/>
        <v>C</v>
      </c>
      <c r="F2472" s="383" t="str">
        <f t="shared" si="375"/>
        <v>C</v>
      </c>
      <c r="G2472" s="400"/>
      <c r="H2472" s="385" t="str">
        <f>IF(G2472="","",VLOOKUP(G2472,下拉数据源!J:K,2,0))</f>
        <v/>
      </c>
      <c r="I2472" s="385"/>
      <c r="J2472" s="385"/>
      <c r="K2472" s="386"/>
      <c r="L2472" s="401"/>
      <c r="M2472" s="384"/>
      <c r="N2472" s="384"/>
      <c r="O2472" s="384"/>
      <c r="P2472" s="386"/>
      <c r="Q2472" s="387"/>
      <c r="R2472" s="286"/>
      <c r="S2472" s="388">
        <f t="shared" si="372"/>
        <v>0</v>
      </c>
      <c r="T2472" s="389"/>
      <c r="U2472" s="389">
        <f t="shared" si="370"/>
        <v>0</v>
      </c>
      <c r="V2472" s="451"/>
      <c r="W2472" s="452"/>
      <c r="X2472" s="386"/>
      <c r="Y2472" s="390"/>
      <c r="Z2472" s="391"/>
      <c r="AA2472" s="392"/>
      <c r="AB2472" s="393"/>
      <c r="AC2472" s="394"/>
      <c r="AD2472" s="395">
        <f t="shared" si="373"/>
        <v>0</v>
      </c>
      <c r="AE2472" s="396">
        <f>IF(OR(G2472=账期!$A$18,G2472=账期!$A$20,G2472=账期!$A$22,G2472=账期!$A$24,G2472=账期!$A$25,G2472=账期!$A$27,G2472=账期!$A$26,G2472=账期!$A$28,G2472=账期!$A$30,G2472=账期!$A$32,G2472=账期!$A$34,G2472=账期!$A$35,G2472=账期!$A$37,G2472=账期!$A$39,G2472=账期!$A$40,G2472=账期!$A$41,G2472=账期!$A$42,G2472=账期!$A$43,G2472=账期!$A$44,G2472=账期!$A$45,G2472=账期!$A$46,G2472=账期!$A$48,G2472=账期!$A$50,G2472=账期!$A$51,G2472=账期!$A$52,G2472=账期!$A$53,G2472=账期!$A$54,G2472=账期!$A$56,G2472=账期!$A$57,G2472=账期!$A$58,G2472=账期!$A$59,G2472=账期!$A$60,G2472=账期!$A$61,G2472=账期!$A$62,G2472=账期!$A$63,G2472=账期!$A$64,G2472=账期!$A$66,G2472=账期!$A$67,G2472=账期!$A$68,G2472=账期!$A$70,G2472=账期!$A$71),30,IF(OR(G2472=账期!$A$74,G2472=账期!$A$77,G2472=账期!$A$76,G2472=账期!$A$79,G2472=账期!$A$80,G2472=账期!$A$81,G2472=账期!$A$83,G2472=账期!$A$85,G2472=账期!$A$87,G2472=账期!$A$89,G2472=账期!$A$91),60,IF(OR(G2472=账期!$A$93,G2472=账期!$A$94,G2472=账期!$A$95,G2472=账期!$A$96,G2472=账期!$A$98,G2472=账期!$A$99,G2472=账期!$A$101,G2472=账期!$A$102),90,0)))</f>
        <v>0</v>
      </c>
      <c r="AF2472" s="396"/>
      <c r="AG2472" s="384"/>
      <c r="AH2472" s="396" t="str">
        <f t="shared" si="376"/>
        <v/>
      </c>
    </row>
    <row r="2473" spans="1:34" ht="18" customHeight="1" x14ac:dyDescent="0.25">
      <c r="A2473" s="301" t="str">
        <f t="shared" si="371"/>
        <v/>
      </c>
      <c r="B2473" s="397"/>
      <c r="C2473" s="398"/>
      <c r="D2473" s="399"/>
      <c r="E2473" s="383" t="str">
        <f t="shared" si="374"/>
        <v>C</v>
      </c>
      <c r="F2473" s="383" t="str">
        <f t="shared" si="375"/>
        <v>C</v>
      </c>
      <c r="G2473" s="400"/>
      <c r="H2473" s="385" t="str">
        <f>IF(G2473="","",VLOOKUP(G2473,下拉数据源!J:K,2,0))</f>
        <v/>
      </c>
      <c r="I2473" s="385"/>
      <c r="J2473" s="385"/>
      <c r="K2473" s="386"/>
      <c r="L2473" s="401"/>
      <c r="M2473" s="384"/>
      <c r="N2473" s="384"/>
      <c r="O2473" s="384"/>
      <c r="P2473" s="386"/>
      <c r="Q2473" s="387"/>
      <c r="R2473" s="286"/>
      <c r="S2473" s="388">
        <f t="shared" si="372"/>
        <v>0</v>
      </c>
      <c r="T2473" s="389"/>
      <c r="U2473" s="389">
        <f t="shared" si="370"/>
        <v>0</v>
      </c>
      <c r="V2473" s="451"/>
      <c r="W2473" s="452"/>
      <c r="X2473" s="386"/>
      <c r="Y2473" s="390"/>
      <c r="Z2473" s="391"/>
      <c r="AA2473" s="392"/>
      <c r="AB2473" s="393"/>
      <c r="AC2473" s="394"/>
      <c r="AD2473" s="395">
        <f t="shared" si="373"/>
        <v>0</v>
      </c>
      <c r="AE2473" s="396">
        <f>IF(OR(G2473=账期!$A$18,G2473=账期!$A$20,G2473=账期!$A$22,G2473=账期!$A$24,G2473=账期!$A$25,G2473=账期!$A$27,G2473=账期!$A$26,G2473=账期!$A$28,G2473=账期!$A$30,G2473=账期!$A$32,G2473=账期!$A$34,G2473=账期!$A$35,G2473=账期!$A$37,G2473=账期!$A$39,G2473=账期!$A$40,G2473=账期!$A$41,G2473=账期!$A$42,G2473=账期!$A$43,G2473=账期!$A$44,G2473=账期!$A$45,G2473=账期!$A$46,G2473=账期!$A$48,G2473=账期!$A$50,G2473=账期!$A$51,G2473=账期!$A$52,G2473=账期!$A$53,G2473=账期!$A$54,G2473=账期!$A$56,G2473=账期!$A$57,G2473=账期!$A$58,G2473=账期!$A$59,G2473=账期!$A$60,G2473=账期!$A$61,G2473=账期!$A$62,G2473=账期!$A$63,G2473=账期!$A$64,G2473=账期!$A$66,G2473=账期!$A$67,G2473=账期!$A$68,G2473=账期!$A$70,G2473=账期!$A$71),30,IF(OR(G2473=账期!$A$74,G2473=账期!$A$77,G2473=账期!$A$76,G2473=账期!$A$79,G2473=账期!$A$80,G2473=账期!$A$81,G2473=账期!$A$83,G2473=账期!$A$85,G2473=账期!$A$87,G2473=账期!$A$89,G2473=账期!$A$91),60,IF(OR(G2473=账期!$A$93,G2473=账期!$A$94,G2473=账期!$A$95,G2473=账期!$A$96,G2473=账期!$A$98,G2473=账期!$A$99,G2473=账期!$A$101,G2473=账期!$A$102),90,0)))</f>
        <v>0</v>
      </c>
      <c r="AF2473" s="396"/>
      <c r="AG2473" s="384"/>
      <c r="AH2473" s="396" t="str">
        <f t="shared" si="376"/>
        <v/>
      </c>
    </row>
    <row r="2474" spans="1:34" ht="18" customHeight="1" x14ac:dyDescent="0.25">
      <c r="A2474" s="301" t="str">
        <f t="shared" si="371"/>
        <v/>
      </c>
      <c r="B2474" s="397"/>
      <c r="C2474" s="398"/>
      <c r="D2474" s="399"/>
      <c r="E2474" s="383" t="str">
        <f t="shared" si="374"/>
        <v>C</v>
      </c>
      <c r="F2474" s="383" t="str">
        <f t="shared" si="375"/>
        <v>C</v>
      </c>
      <c r="G2474" s="400"/>
      <c r="H2474" s="385" t="str">
        <f>IF(G2474="","",VLOOKUP(G2474,下拉数据源!J:K,2,0))</f>
        <v/>
      </c>
      <c r="I2474" s="385"/>
      <c r="J2474" s="385"/>
      <c r="K2474" s="386"/>
      <c r="L2474" s="401"/>
      <c r="M2474" s="384"/>
      <c r="N2474" s="384"/>
      <c r="O2474" s="384"/>
      <c r="P2474" s="386"/>
      <c r="Q2474" s="387"/>
      <c r="R2474" s="286"/>
      <c r="S2474" s="388">
        <f t="shared" si="372"/>
        <v>0</v>
      </c>
      <c r="T2474" s="389"/>
      <c r="U2474" s="389">
        <f t="shared" si="370"/>
        <v>0</v>
      </c>
      <c r="V2474" s="451"/>
      <c r="W2474" s="452"/>
      <c r="X2474" s="386"/>
      <c r="Y2474" s="390"/>
      <c r="Z2474" s="391"/>
      <c r="AA2474" s="392"/>
      <c r="AB2474" s="393"/>
      <c r="AC2474" s="394"/>
      <c r="AD2474" s="395">
        <f t="shared" si="373"/>
        <v>0</v>
      </c>
      <c r="AE2474" s="396">
        <f>IF(OR(G2474=账期!$A$18,G2474=账期!$A$20,G2474=账期!$A$22,G2474=账期!$A$24,G2474=账期!$A$25,G2474=账期!$A$27,G2474=账期!$A$26,G2474=账期!$A$28,G2474=账期!$A$30,G2474=账期!$A$32,G2474=账期!$A$34,G2474=账期!$A$35,G2474=账期!$A$37,G2474=账期!$A$39,G2474=账期!$A$40,G2474=账期!$A$41,G2474=账期!$A$42,G2474=账期!$A$43,G2474=账期!$A$44,G2474=账期!$A$45,G2474=账期!$A$46,G2474=账期!$A$48,G2474=账期!$A$50,G2474=账期!$A$51,G2474=账期!$A$52,G2474=账期!$A$53,G2474=账期!$A$54,G2474=账期!$A$56,G2474=账期!$A$57,G2474=账期!$A$58,G2474=账期!$A$59,G2474=账期!$A$60,G2474=账期!$A$61,G2474=账期!$A$62,G2474=账期!$A$63,G2474=账期!$A$64,G2474=账期!$A$66,G2474=账期!$A$67,G2474=账期!$A$68,G2474=账期!$A$70,G2474=账期!$A$71),30,IF(OR(G2474=账期!$A$74,G2474=账期!$A$77,G2474=账期!$A$76,G2474=账期!$A$79,G2474=账期!$A$80,G2474=账期!$A$81,G2474=账期!$A$83,G2474=账期!$A$85,G2474=账期!$A$87,G2474=账期!$A$89,G2474=账期!$A$91),60,IF(OR(G2474=账期!$A$93,G2474=账期!$A$94,G2474=账期!$A$95,G2474=账期!$A$96,G2474=账期!$A$98,G2474=账期!$A$99,G2474=账期!$A$101,G2474=账期!$A$102),90,0)))</f>
        <v>0</v>
      </c>
      <c r="AF2474" s="396"/>
      <c r="AG2474" s="384"/>
      <c r="AH2474" s="396" t="str">
        <f t="shared" si="376"/>
        <v/>
      </c>
    </row>
    <row r="2475" spans="1:34" ht="18" customHeight="1" x14ac:dyDescent="0.25">
      <c r="A2475" s="301" t="str">
        <f t="shared" si="371"/>
        <v/>
      </c>
      <c r="B2475" s="397"/>
      <c r="C2475" s="398"/>
      <c r="D2475" s="399"/>
      <c r="E2475" s="383" t="str">
        <f t="shared" si="374"/>
        <v>C</v>
      </c>
      <c r="F2475" s="383" t="str">
        <f t="shared" si="375"/>
        <v>C</v>
      </c>
      <c r="G2475" s="400"/>
      <c r="H2475" s="385" t="str">
        <f>IF(G2475="","",VLOOKUP(G2475,下拉数据源!J:K,2,0))</f>
        <v/>
      </c>
      <c r="I2475" s="385"/>
      <c r="J2475" s="385"/>
      <c r="K2475" s="386"/>
      <c r="L2475" s="401"/>
      <c r="M2475" s="384"/>
      <c r="N2475" s="384"/>
      <c r="O2475" s="384"/>
      <c r="P2475" s="386"/>
      <c r="Q2475" s="387"/>
      <c r="R2475" s="286"/>
      <c r="S2475" s="388">
        <f t="shared" si="372"/>
        <v>0</v>
      </c>
      <c r="T2475" s="389"/>
      <c r="U2475" s="389">
        <f t="shared" si="370"/>
        <v>0</v>
      </c>
      <c r="V2475" s="451"/>
      <c r="W2475" s="452"/>
      <c r="X2475" s="386"/>
      <c r="Y2475" s="390"/>
      <c r="Z2475" s="391"/>
      <c r="AA2475" s="392"/>
      <c r="AB2475" s="393"/>
      <c r="AC2475" s="394"/>
      <c r="AD2475" s="395">
        <f t="shared" si="373"/>
        <v>0</v>
      </c>
      <c r="AE2475" s="396">
        <f>IF(OR(G2475=账期!$A$18,G2475=账期!$A$20,G2475=账期!$A$22,G2475=账期!$A$24,G2475=账期!$A$25,G2475=账期!$A$27,G2475=账期!$A$26,G2475=账期!$A$28,G2475=账期!$A$30,G2475=账期!$A$32,G2475=账期!$A$34,G2475=账期!$A$35,G2475=账期!$A$37,G2475=账期!$A$39,G2475=账期!$A$40,G2475=账期!$A$41,G2475=账期!$A$42,G2475=账期!$A$43,G2475=账期!$A$44,G2475=账期!$A$45,G2475=账期!$A$46,G2475=账期!$A$48,G2475=账期!$A$50,G2475=账期!$A$51,G2475=账期!$A$52,G2475=账期!$A$53,G2475=账期!$A$54,G2475=账期!$A$56,G2475=账期!$A$57,G2475=账期!$A$58,G2475=账期!$A$59,G2475=账期!$A$60,G2475=账期!$A$61,G2475=账期!$A$62,G2475=账期!$A$63,G2475=账期!$A$64,G2475=账期!$A$66,G2475=账期!$A$67,G2475=账期!$A$68,G2475=账期!$A$70,G2475=账期!$A$71),30,IF(OR(G2475=账期!$A$74,G2475=账期!$A$77,G2475=账期!$A$76,G2475=账期!$A$79,G2475=账期!$A$80,G2475=账期!$A$81,G2475=账期!$A$83,G2475=账期!$A$85,G2475=账期!$A$87,G2475=账期!$A$89,G2475=账期!$A$91),60,IF(OR(G2475=账期!$A$93,G2475=账期!$A$94,G2475=账期!$A$95,G2475=账期!$A$96,G2475=账期!$A$98,G2475=账期!$A$99,G2475=账期!$A$101,G2475=账期!$A$102),90,0)))</f>
        <v>0</v>
      </c>
      <c r="AF2475" s="396"/>
      <c r="AG2475" s="384"/>
      <c r="AH2475" s="396" t="str">
        <f t="shared" si="376"/>
        <v/>
      </c>
    </row>
    <row r="2476" spans="1:34" ht="18" customHeight="1" x14ac:dyDescent="0.25">
      <c r="A2476" s="301" t="str">
        <f t="shared" si="371"/>
        <v/>
      </c>
      <c r="B2476" s="397"/>
      <c r="C2476" s="398"/>
      <c r="D2476" s="399"/>
      <c r="E2476" s="383" t="str">
        <f t="shared" si="374"/>
        <v>C</v>
      </c>
      <c r="F2476" s="383" t="str">
        <f t="shared" si="375"/>
        <v>C</v>
      </c>
      <c r="G2476" s="400"/>
      <c r="H2476" s="385" t="str">
        <f>IF(G2476="","",VLOOKUP(G2476,下拉数据源!J:K,2,0))</f>
        <v/>
      </c>
      <c r="I2476" s="385"/>
      <c r="J2476" s="385"/>
      <c r="K2476" s="386"/>
      <c r="L2476" s="401"/>
      <c r="M2476" s="384"/>
      <c r="N2476" s="384"/>
      <c r="O2476" s="384"/>
      <c r="P2476" s="386"/>
      <c r="Q2476" s="387"/>
      <c r="R2476" s="286"/>
      <c r="S2476" s="388">
        <f t="shared" si="372"/>
        <v>0</v>
      </c>
      <c r="T2476" s="389"/>
      <c r="U2476" s="389">
        <f t="shared" si="370"/>
        <v>0</v>
      </c>
      <c r="V2476" s="451"/>
      <c r="W2476" s="452"/>
      <c r="X2476" s="386"/>
      <c r="Y2476" s="390"/>
      <c r="Z2476" s="391"/>
      <c r="AA2476" s="392"/>
      <c r="AB2476" s="393"/>
      <c r="AC2476" s="394"/>
      <c r="AD2476" s="395">
        <f t="shared" si="373"/>
        <v>0</v>
      </c>
      <c r="AE2476" s="396">
        <f>IF(OR(G2476=账期!$A$18,G2476=账期!$A$20,G2476=账期!$A$22,G2476=账期!$A$24,G2476=账期!$A$25,G2476=账期!$A$27,G2476=账期!$A$26,G2476=账期!$A$28,G2476=账期!$A$30,G2476=账期!$A$32,G2476=账期!$A$34,G2476=账期!$A$35,G2476=账期!$A$37,G2476=账期!$A$39,G2476=账期!$A$40,G2476=账期!$A$41,G2476=账期!$A$42,G2476=账期!$A$43,G2476=账期!$A$44,G2476=账期!$A$45,G2476=账期!$A$46,G2476=账期!$A$48,G2476=账期!$A$50,G2476=账期!$A$51,G2476=账期!$A$52,G2476=账期!$A$53,G2476=账期!$A$54,G2476=账期!$A$56,G2476=账期!$A$57,G2476=账期!$A$58,G2476=账期!$A$59,G2476=账期!$A$60,G2476=账期!$A$61,G2476=账期!$A$62,G2476=账期!$A$63,G2476=账期!$A$64,G2476=账期!$A$66,G2476=账期!$A$67,G2476=账期!$A$68,G2476=账期!$A$70,G2476=账期!$A$71),30,IF(OR(G2476=账期!$A$74,G2476=账期!$A$77,G2476=账期!$A$76,G2476=账期!$A$79,G2476=账期!$A$80,G2476=账期!$A$81,G2476=账期!$A$83,G2476=账期!$A$85,G2476=账期!$A$87,G2476=账期!$A$89,G2476=账期!$A$91),60,IF(OR(G2476=账期!$A$93,G2476=账期!$A$94,G2476=账期!$A$95,G2476=账期!$A$96,G2476=账期!$A$98,G2476=账期!$A$99,G2476=账期!$A$101,G2476=账期!$A$102),90,0)))</f>
        <v>0</v>
      </c>
      <c r="AF2476" s="396"/>
      <c r="AG2476" s="384"/>
      <c r="AH2476" s="396" t="str">
        <f t="shared" si="376"/>
        <v/>
      </c>
    </row>
    <row r="2477" spans="1:34" ht="18" customHeight="1" x14ac:dyDescent="0.25">
      <c r="A2477" s="301" t="str">
        <f t="shared" si="371"/>
        <v/>
      </c>
      <c r="B2477" s="397"/>
      <c r="C2477" s="398"/>
      <c r="D2477" s="399"/>
      <c r="E2477" s="383" t="str">
        <f t="shared" si="374"/>
        <v>C</v>
      </c>
      <c r="F2477" s="383" t="str">
        <f t="shared" si="375"/>
        <v>C</v>
      </c>
      <c r="G2477" s="400"/>
      <c r="H2477" s="385" t="str">
        <f>IF(G2477="","",VLOOKUP(G2477,下拉数据源!J:K,2,0))</f>
        <v/>
      </c>
      <c r="I2477" s="385"/>
      <c r="J2477" s="385"/>
      <c r="K2477" s="386"/>
      <c r="L2477" s="401"/>
      <c r="M2477" s="384"/>
      <c r="N2477" s="384"/>
      <c r="O2477" s="384"/>
      <c r="P2477" s="386"/>
      <c r="Q2477" s="387"/>
      <c r="R2477" s="286"/>
      <c r="S2477" s="388">
        <f t="shared" si="372"/>
        <v>0</v>
      </c>
      <c r="T2477" s="389"/>
      <c r="U2477" s="389">
        <f t="shared" si="370"/>
        <v>0</v>
      </c>
      <c r="V2477" s="451"/>
      <c r="W2477" s="452"/>
      <c r="X2477" s="386"/>
      <c r="Y2477" s="390"/>
      <c r="Z2477" s="391"/>
      <c r="AA2477" s="392"/>
      <c r="AB2477" s="393"/>
      <c r="AC2477" s="394"/>
      <c r="AD2477" s="395">
        <f t="shared" si="373"/>
        <v>0</v>
      </c>
      <c r="AE2477" s="396">
        <f>IF(OR(G2477=账期!$A$18,G2477=账期!$A$20,G2477=账期!$A$22,G2477=账期!$A$24,G2477=账期!$A$25,G2477=账期!$A$27,G2477=账期!$A$26,G2477=账期!$A$28,G2477=账期!$A$30,G2477=账期!$A$32,G2477=账期!$A$34,G2477=账期!$A$35,G2477=账期!$A$37,G2477=账期!$A$39,G2477=账期!$A$40,G2477=账期!$A$41,G2477=账期!$A$42,G2477=账期!$A$43,G2477=账期!$A$44,G2477=账期!$A$45,G2477=账期!$A$46,G2477=账期!$A$48,G2477=账期!$A$50,G2477=账期!$A$51,G2477=账期!$A$52,G2477=账期!$A$53,G2477=账期!$A$54,G2477=账期!$A$56,G2477=账期!$A$57,G2477=账期!$A$58,G2477=账期!$A$59,G2477=账期!$A$60,G2477=账期!$A$61,G2477=账期!$A$62,G2477=账期!$A$63,G2477=账期!$A$64,G2477=账期!$A$66,G2477=账期!$A$67,G2477=账期!$A$68,G2477=账期!$A$70,G2477=账期!$A$71),30,IF(OR(G2477=账期!$A$74,G2477=账期!$A$77,G2477=账期!$A$76,G2477=账期!$A$79,G2477=账期!$A$80,G2477=账期!$A$81,G2477=账期!$A$83,G2477=账期!$A$85,G2477=账期!$A$87,G2477=账期!$A$89,G2477=账期!$A$91),60,IF(OR(G2477=账期!$A$93,G2477=账期!$A$94,G2477=账期!$A$95,G2477=账期!$A$96,G2477=账期!$A$98,G2477=账期!$A$99,G2477=账期!$A$101,G2477=账期!$A$102),90,0)))</f>
        <v>0</v>
      </c>
      <c r="AF2477" s="396"/>
      <c r="AG2477" s="384"/>
      <c r="AH2477" s="396" t="str">
        <f t="shared" si="376"/>
        <v/>
      </c>
    </row>
    <row r="2478" spans="1:34" ht="18" customHeight="1" x14ac:dyDescent="0.25">
      <c r="A2478" s="301" t="str">
        <f t="shared" si="371"/>
        <v/>
      </c>
      <c r="B2478" s="397"/>
      <c r="C2478" s="398"/>
      <c r="D2478" s="399"/>
      <c r="E2478" s="383" t="str">
        <f t="shared" si="374"/>
        <v>C</v>
      </c>
      <c r="F2478" s="383" t="str">
        <f t="shared" si="375"/>
        <v>C</v>
      </c>
      <c r="G2478" s="400"/>
      <c r="H2478" s="385" t="str">
        <f>IF(G2478="","",VLOOKUP(G2478,下拉数据源!J:K,2,0))</f>
        <v/>
      </c>
      <c r="I2478" s="385"/>
      <c r="J2478" s="385"/>
      <c r="K2478" s="386"/>
      <c r="L2478" s="401"/>
      <c r="M2478" s="384"/>
      <c r="N2478" s="384"/>
      <c r="O2478" s="384"/>
      <c r="P2478" s="386"/>
      <c r="Q2478" s="387"/>
      <c r="R2478" s="286"/>
      <c r="S2478" s="388">
        <f t="shared" si="372"/>
        <v>0</v>
      </c>
      <c r="T2478" s="389"/>
      <c r="U2478" s="389">
        <f t="shared" si="370"/>
        <v>0</v>
      </c>
      <c r="V2478" s="451"/>
      <c r="W2478" s="452"/>
      <c r="X2478" s="386"/>
      <c r="Y2478" s="390"/>
      <c r="Z2478" s="391"/>
      <c r="AA2478" s="392"/>
      <c r="AB2478" s="393"/>
      <c r="AC2478" s="394"/>
      <c r="AD2478" s="395">
        <f t="shared" si="373"/>
        <v>0</v>
      </c>
      <c r="AE2478" s="396">
        <f>IF(OR(G2478=账期!$A$18,G2478=账期!$A$20,G2478=账期!$A$22,G2478=账期!$A$24,G2478=账期!$A$25,G2478=账期!$A$27,G2478=账期!$A$26,G2478=账期!$A$28,G2478=账期!$A$30,G2478=账期!$A$32,G2478=账期!$A$34,G2478=账期!$A$35,G2478=账期!$A$37,G2478=账期!$A$39,G2478=账期!$A$40,G2478=账期!$A$41,G2478=账期!$A$42,G2478=账期!$A$43,G2478=账期!$A$44,G2478=账期!$A$45,G2478=账期!$A$46,G2478=账期!$A$48,G2478=账期!$A$50,G2478=账期!$A$51,G2478=账期!$A$52,G2478=账期!$A$53,G2478=账期!$A$54,G2478=账期!$A$56,G2478=账期!$A$57,G2478=账期!$A$58,G2478=账期!$A$59,G2478=账期!$A$60,G2478=账期!$A$61,G2478=账期!$A$62,G2478=账期!$A$63,G2478=账期!$A$64,G2478=账期!$A$66,G2478=账期!$A$67,G2478=账期!$A$68,G2478=账期!$A$70,G2478=账期!$A$71),30,IF(OR(G2478=账期!$A$74,G2478=账期!$A$77,G2478=账期!$A$76,G2478=账期!$A$79,G2478=账期!$A$80,G2478=账期!$A$81,G2478=账期!$A$83,G2478=账期!$A$85,G2478=账期!$A$87,G2478=账期!$A$89,G2478=账期!$A$91),60,IF(OR(G2478=账期!$A$93,G2478=账期!$A$94,G2478=账期!$A$95,G2478=账期!$A$96,G2478=账期!$A$98,G2478=账期!$A$99,G2478=账期!$A$101,G2478=账期!$A$102),90,0)))</f>
        <v>0</v>
      </c>
      <c r="AF2478" s="396"/>
      <c r="AG2478" s="384"/>
      <c r="AH2478" s="396" t="str">
        <f t="shared" si="376"/>
        <v/>
      </c>
    </row>
    <row r="2479" spans="1:34" ht="18" customHeight="1" x14ac:dyDescent="0.25">
      <c r="A2479" s="301" t="str">
        <f t="shared" si="371"/>
        <v/>
      </c>
      <c r="B2479" s="397"/>
      <c r="C2479" s="398"/>
      <c r="D2479" s="399"/>
      <c r="E2479" s="383" t="str">
        <f t="shared" si="374"/>
        <v>C</v>
      </c>
      <c r="F2479" s="383" t="str">
        <f t="shared" si="375"/>
        <v>C</v>
      </c>
      <c r="G2479" s="400"/>
      <c r="H2479" s="385" t="str">
        <f>IF(G2479="","",VLOOKUP(G2479,下拉数据源!J:K,2,0))</f>
        <v/>
      </c>
      <c r="I2479" s="385"/>
      <c r="J2479" s="385"/>
      <c r="K2479" s="386"/>
      <c r="L2479" s="401"/>
      <c r="M2479" s="384"/>
      <c r="N2479" s="384"/>
      <c r="O2479" s="384"/>
      <c r="P2479" s="386"/>
      <c r="Q2479" s="387"/>
      <c r="R2479" s="286"/>
      <c r="S2479" s="388">
        <f t="shared" si="372"/>
        <v>0</v>
      </c>
      <c r="T2479" s="389"/>
      <c r="U2479" s="389">
        <f t="shared" si="370"/>
        <v>0</v>
      </c>
      <c r="V2479" s="451"/>
      <c r="W2479" s="452"/>
      <c r="X2479" s="386"/>
      <c r="Y2479" s="390"/>
      <c r="Z2479" s="391"/>
      <c r="AA2479" s="392"/>
      <c r="AB2479" s="393"/>
      <c r="AC2479" s="394"/>
      <c r="AD2479" s="395">
        <f t="shared" si="373"/>
        <v>0</v>
      </c>
      <c r="AE2479" s="396">
        <f>IF(OR(G2479=账期!$A$18,G2479=账期!$A$20,G2479=账期!$A$22,G2479=账期!$A$24,G2479=账期!$A$25,G2479=账期!$A$27,G2479=账期!$A$26,G2479=账期!$A$28,G2479=账期!$A$30,G2479=账期!$A$32,G2479=账期!$A$34,G2479=账期!$A$35,G2479=账期!$A$37,G2479=账期!$A$39,G2479=账期!$A$40,G2479=账期!$A$41,G2479=账期!$A$42,G2479=账期!$A$43,G2479=账期!$A$44,G2479=账期!$A$45,G2479=账期!$A$46,G2479=账期!$A$48,G2479=账期!$A$50,G2479=账期!$A$51,G2479=账期!$A$52,G2479=账期!$A$53,G2479=账期!$A$54,G2479=账期!$A$56,G2479=账期!$A$57,G2479=账期!$A$58,G2479=账期!$A$59,G2479=账期!$A$60,G2479=账期!$A$61,G2479=账期!$A$62,G2479=账期!$A$63,G2479=账期!$A$64,G2479=账期!$A$66,G2479=账期!$A$67,G2479=账期!$A$68,G2479=账期!$A$70,G2479=账期!$A$71),30,IF(OR(G2479=账期!$A$74,G2479=账期!$A$77,G2479=账期!$A$76,G2479=账期!$A$79,G2479=账期!$A$80,G2479=账期!$A$81,G2479=账期!$A$83,G2479=账期!$A$85,G2479=账期!$A$87,G2479=账期!$A$89,G2479=账期!$A$91),60,IF(OR(G2479=账期!$A$93,G2479=账期!$A$94,G2479=账期!$A$95,G2479=账期!$A$96,G2479=账期!$A$98,G2479=账期!$A$99,G2479=账期!$A$101,G2479=账期!$A$102),90,0)))</f>
        <v>0</v>
      </c>
      <c r="AF2479" s="396"/>
      <c r="AG2479" s="384"/>
      <c r="AH2479" s="396" t="str">
        <f t="shared" si="376"/>
        <v/>
      </c>
    </row>
    <row r="2480" spans="1:34" ht="18" customHeight="1" x14ac:dyDescent="0.25">
      <c r="A2480" s="301" t="str">
        <f t="shared" si="371"/>
        <v/>
      </c>
      <c r="B2480" s="397"/>
      <c r="C2480" s="398"/>
      <c r="D2480" s="399"/>
      <c r="E2480" s="383" t="str">
        <f t="shared" si="374"/>
        <v>C</v>
      </c>
      <c r="F2480" s="383" t="str">
        <f t="shared" si="375"/>
        <v>C</v>
      </c>
      <c r="G2480" s="400"/>
      <c r="H2480" s="385" t="str">
        <f>IF(G2480="","",VLOOKUP(G2480,下拉数据源!J:K,2,0))</f>
        <v/>
      </c>
      <c r="I2480" s="385"/>
      <c r="J2480" s="385"/>
      <c r="K2480" s="386"/>
      <c r="L2480" s="401"/>
      <c r="M2480" s="384"/>
      <c r="N2480" s="384"/>
      <c r="O2480" s="384"/>
      <c r="P2480" s="386"/>
      <c r="Q2480" s="387"/>
      <c r="R2480" s="286"/>
      <c r="S2480" s="388">
        <f t="shared" si="372"/>
        <v>0</v>
      </c>
      <c r="T2480" s="389"/>
      <c r="U2480" s="389">
        <f t="shared" si="370"/>
        <v>0</v>
      </c>
      <c r="V2480" s="451"/>
      <c r="W2480" s="452"/>
      <c r="X2480" s="386"/>
      <c r="Y2480" s="390"/>
      <c r="Z2480" s="391"/>
      <c r="AA2480" s="392"/>
      <c r="AB2480" s="393"/>
      <c r="AC2480" s="394"/>
      <c r="AD2480" s="395">
        <f t="shared" si="373"/>
        <v>0</v>
      </c>
      <c r="AE2480" s="396">
        <f>IF(OR(G2480=账期!$A$18,G2480=账期!$A$20,G2480=账期!$A$22,G2480=账期!$A$24,G2480=账期!$A$25,G2480=账期!$A$27,G2480=账期!$A$26,G2480=账期!$A$28,G2480=账期!$A$30,G2480=账期!$A$32,G2480=账期!$A$34,G2480=账期!$A$35,G2480=账期!$A$37,G2480=账期!$A$39,G2480=账期!$A$40,G2480=账期!$A$41,G2480=账期!$A$42,G2480=账期!$A$43,G2480=账期!$A$44,G2480=账期!$A$45,G2480=账期!$A$46,G2480=账期!$A$48,G2480=账期!$A$50,G2480=账期!$A$51,G2480=账期!$A$52,G2480=账期!$A$53,G2480=账期!$A$54,G2480=账期!$A$56,G2480=账期!$A$57,G2480=账期!$A$58,G2480=账期!$A$59,G2480=账期!$A$60,G2480=账期!$A$61,G2480=账期!$A$62,G2480=账期!$A$63,G2480=账期!$A$64,G2480=账期!$A$66,G2480=账期!$A$67,G2480=账期!$A$68,G2480=账期!$A$70,G2480=账期!$A$71),30,IF(OR(G2480=账期!$A$74,G2480=账期!$A$77,G2480=账期!$A$76,G2480=账期!$A$79,G2480=账期!$A$80,G2480=账期!$A$81,G2480=账期!$A$83,G2480=账期!$A$85,G2480=账期!$A$87,G2480=账期!$A$89,G2480=账期!$A$91),60,IF(OR(G2480=账期!$A$93,G2480=账期!$A$94,G2480=账期!$A$95,G2480=账期!$A$96,G2480=账期!$A$98,G2480=账期!$A$99,G2480=账期!$A$101,G2480=账期!$A$102),90,0)))</f>
        <v>0</v>
      </c>
      <c r="AF2480" s="396"/>
      <c r="AG2480" s="384"/>
      <c r="AH2480" s="396" t="str">
        <f t="shared" si="376"/>
        <v/>
      </c>
    </row>
    <row r="2481" spans="1:34" ht="18" customHeight="1" x14ac:dyDescent="0.25">
      <c r="A2481" s="301" t="str">
        <f t="shared" si="371"/>
        <v/>
      </c>
      <c r="B2481" s="397"/>
      <c r="C2481" s="398"/>
      <c r="D2481" s="399"/>
      <c r="E2481" s="383" t="str">
        <f t="shared" si="374"/>
        <v>C</v>
      </c>
      <c r="F2481" s="383" t="str">
        <f t="shared" si="375"/>
        <v>C</v>
      </c>
      <c r="G2481" s="400"/>
      <c r="H2481" s="385" t="str">
        <f>IF(G2481="","",VLOOKUP(G2481,下拉数据源!J:K,2,0))</f>
        <v/>
      </c>
      <c r="I2481" s="385"/>
      <c r="J2481" s="385"/>
      <c r="K2481" s="386"/>
      <c r="L2481" s="401"/>
      <c r="M2481" s="384"/>
      <c r="N2481" s="384"/>
      <c r="O2481" s="384"/>
      <c r="P2481" s="386"/>
      <c r="Q2481" s="387"/>
      <c r="R2481" s="286"/>
      <c r="S2481" s="388">
        <f t="shared" si="372"/>
        <v>0</v>
      </c>
      <c r="T2481" s="389"/>
      <c r="U2481" s="389">
        <f t="shared" si="370"/>
        <v>0</v>
      </c>
      <c r="V2481" s="451"/>
      <c r="W2481" s="452"/>
      <c r="X2481" s="386"/>
      <c r="Y2481" s="390"/>
      <c r="Z2481" s="391"/>
      <c r="AA2481" s="392"/>
      <c r="AB2481" s="393"/>
      <c r="AC2481" s="394"/>
      <c r="AD2481" s="395">
        <f t="shared" si="373"/>
        <v>0</v>
      </c>
      <c r="AE2481" s="396">
        <f>IF(OR(G2481=账期!$A$18,G2481=账期!$A$20,G2481=账期!$A$22,G2481=账期!$A$24,G2481=账期!$A$25,G2481=账期!$A$27,G2481=账期!$A$26,G2481=账期!$A$28,G2481=账期!$A$30,G2481=账期!$A$32,G2481=账期!$A$34,G2481=账期!$A$35,G2481=账期!$A$37,G2481=账期!$A$39,G2481=账期!$A$40,G2481=账期!$A$41,G2481=账期!$A$42,G2481=账期!$A$43,G2481=账期!$A$44,G2481=账期!$A$45,G2481=账期!$A$46,G2481=账期!$A$48,G2481=账期!$A$50,G2481=账期!$A$51,G2481=账期!$A$52,G2481=账期!$A$53,G2481=账期!$A$54,G2481=账期!$A$56,G2481=账期!$A$57,G2481=账期!$A$58,G2481=账期!$A$59,G2481=账期!$A$60,G2481=账期!$A$61,G2481=账期!$A$62,G2481=账期!$A$63,G2481=账期!$A$64,G2481=账期!$A$66,G2481=账期!$A$67,G2481=账期!$A$68,G2481=账期!$A$70,G2481=账期!$A$71),30,IF(OR(G2481=账期!$A$74,G2481=账期!$A$77,G2481=账期!$A$76,G2481=账期!$A$79,G2481=账期!$A$80,G2481=账期!$A$81,G2481=账期!$A$83,G2481=账期!$A$85,G2481=账期!$A$87,G2481=账期!$A$89,G2481=账期!$A$91),60,IF(OR(G2481=账期!$A$93,G2481=账期!$A$94,G2481=账期!$A$95,G2481=账期!$A$96,G2481=账期!$A$98,G2481=账期!$A$99,G2481=账期!$A$101,G2481=账期!$A$102),90,0)))</f>
        <v>0</v>
      </c>
      <c r="AF2481" s="396"/>
      <c r="AG2481" s="384"/>
      <c r="AH2481" s="396" t="str">
        <f t="shared" si="376"/>
        <v/>
      </c>
    </row>
    <row r="2482" spans="1:34" ht="18" customHeight="1" x14ac:dyDescent="0.25">
      <c r="A2482" s="301" t="str">
        <f t="shared" si="371"/>
        <v/>
      </c>
      <c r="B2482" s="397"/>
      <c r="C2482" s="398"/>
      <c r="D2482" s="399"/>
      <c r="E2482" s="383" t="str">
        <f t="shared" si="374"/>
        <v>C</v>
      </c>
      <c r="F2482" s="383" t="str">
        <f t="shared" si="375"/>
        <v>C</v>
      </c>
      <c r="G2482" s="400"/>
      <c r="H2482" s="385" t="str">
        <f>IF(G2482="","",VLOOKUP(G2482,下拉数据源!J:K,2,0))</f>
        <v/>
      </c>
      <c r="I2482" s="385"/>
      <c r="J2482" s="385"/>
      <c r="K2482" s="386"/>
      <c r="L2482" s="401"/>
      <c r="M2482" s="384"/>
      <c r="N2482" s="384"/>
      <c r="O2482" s="384"/>
      <c r="P2482" s="386"/>
      <c r="Q2482" s="387"/>
      <c r="R2482" s="286"/>
      <c r="S2482" s="388">
        <f t="shared" si="372"/>
        <v>0</v>
      </c>
      <c r="T2482" s="389"/>
      <c r="U2482" s="389">
        <f t="shared" si="370"/>
        <v>0</v>
      </c>
      <c r="V2482" s="451"/>
      <c r="W2482" s="452"/>
      <c r="X2482" s="386"/>
      <c r="Y2482" s="390"/>
      <c r="Z2482" s="391"/>
      <c r="AA2482" s="392"/>
      <c r="AB2482" s="393"/>
      <c r="AC2482" s="394"/>
      <c r="AD2482" s="395">
        <f t="shared" si="373"/>
        <v>0</v>
      </c>
      <c r="AE2482" s="396">
        <f>IF(OR(G2482=账期!$A$18,G2482=账期!$A$20,G2482=账期!$A$22,G2482=账期!$A$24,G2482=账期!$A$25,G2482=账期!$A$27,G2482=账期!$A$26,G2482=账期!$A$28,G2482=账期!$A$30,G2482=账期!$A$32,G2482=账期!$A$34,G2482=账期!$A$35,G2482=账期!$A$37,G2482=账期!$A$39,G2482=账期!$A$40,G2482=账期!$A$41,G2482=账期!$A$42,G2482=账期!$A$43,G2482=账期!$A$44,G2482=账期!$A$45,G2482=账期!$A$46,G2482=账期!$A$48,G2482=账期!$A$50,G2482=账期!$A$51,G2482=账期!$A$52,G2482=账期!$A$53,G2482=账期!$A$54,G2482=账期!$A$56,G2482=账期!$A$57,G2482=账期!$A$58,G2482=账期!$A$59,G2482=账期!$A$60,G2482=账期!$A$61,G2482=账期!$A$62,G2482=账期!$A$63,G2482=账期!$A$64,G2482=账期!$A$66,G2482=账期!$A$67,G2482=账期!$A$68,G2482=账期!$A$70,G2482=账期!$A$71),30,IF(OR(G2482=账期!$A$74,G2482=账期!$A$77,G2482=账期!$A$76,G2482=账期!$A$79,G2482=账期!$A$80,G2482=账期!$A$81,G2482=账期!$A$83,G2482=账期!$A$85,G2482=账期!$A$87,G2482=账期!$A$89,G2482=账期!$A$91),60,IF(OR(G2482=账期!$A$93,G2482=账期!$A$94,G2482=账期!$A$95,G2482=账期!$A$96,G2482=账期!$A$98,G2482=账期!$A$99,G2482=账期!$A$101,G2482=账期!$A$102),90,0)))</f>
        <v>0</v>
      </c>
      <c r="AF2482" s="396"/>
      <c r="AG2482" s="384"/>
      <c r="AH2482" s="396" t="str">
        <f t="shared" si="376"/>
        <v/>
      </c>
    </row>
    <row r="2483" spans="1:34" ht="18" customHeight="1" x14ac:dyDescent="0.25">
      <c r="A2483" s="301" t="str">
        <f t="shared" si="371"/>
        <v/>
      </c>
      <c r="B2483" s="397"/>
      <c r="C2483" s="398"/>
      <c r="D2483" s="399"/>
      <c r="E2483" s="383" t="str">
        <f t="shared" si="374"/>
        <v>C</v>
      </c>
      <c r="F2483" s="383" t="str">
        <f t="shared" si="375"/>
        <v>C</v>
      </c>
      <c r="G2483" s="400"/>
      <c r="H2483" s="385" t="str">
        <f>IF(G2483="","",VLOOKUP(G2483,下拉数据源!J:K,2,0))</f>
        <v/>
      </c>
      <c r="I2483" s="385"/>
      <c r="J2483" s="385"/>
      <c r="K2483" s="386"/>
      <c r="L2483" s="401"/>
      <c r="M2483" s="384"/>
      <c r="N2483" s="384"/>
      <c r="O2483" s="384"/>
      <c r="P2483" s="386"/>
      <c r="Q2483" s="387"/>
      <c r="R2483" s="286"/>
      <c r="S2483" s="388">
        <f t="shared" si="372"/>
        <v>0</v>
      </c>
      <c r="T2483" s="389"/>
      <c r="U2483" s="389">
        <f t="shared" si="370"/>
        <v>0</v>
      </c>
      <c r="V2483" s="451"/>
      <c r="W2483" s="452"/>
      <c r="X2483" s="386"/>
      <c r="Y2483" s="390"/>
      <c r="Z2483" s="391"/>
      <c r="AA2483" s="392"/>
      <c r="AB2483" s="393"/>
      <c r="AC2483" s="394"/>
      <c r="AD2483" s="395">
        <f t="shared" si="373"/>
        <v>0</v>
      </c>
      <c r="AE2483" s="396">
        <f>IF(OR(G2483=账期!$A$18,G2483=账期!$A$20,G2483=账期!$A$22,G2483=账期!$A$24,G2483=账期!$A$25,G2483=账期!$A$27,G2483=账期!$A$26,G2483=账期!$A$28,G2483=账期!$A$30,G2483=账期!$A$32,G2483=账期!$A$34,G2483=账期!$A$35,G2483=账期!$A$37,G2483=账期!$A$39,G2483=账期!$A$40,G2483=账期!$A$41,G2483=账期!$A$42,G2483=账期!$A$43,G2483=账期!$A$44,G2483=账期!$A$45,G2483=账期!$A$46,G2483=账期!$A$48,G2483=账期!$A$50,G2483=账期!$A$51,G2483=账期!$A$52,G2483=账期!$A$53,G2483=账期!$A$54,G2483=账期!$A$56,G2483=账期!$A$57,G2483=账期!$A$58,G2483=账期!$A$59,G2483=账期!$A$60,G2483=账期!$A$61,G2483=账期!$A$62,G2483=账期!$A$63,G2483=账期!$A$64,G2483=账期!$A$66,G2483=账期!$A$67,G2483=账期!$A$68,G2483=账期!$A$70,G2483=账期!$A$71),30,IF(OR(G2483=账期!$A$74,G2483=账期!$A$77,G2483=账期!$A$76,G2483=账期!$A$79,G2483=账期!$A$80,G2483=账期!$A$81,G2483=账期!$A$83,G2483=账期!$A$85,G2483=账期!$A$87,G2483=账期!$A$89,G2483=账期!$A$91),60,IF(OR(G2483=账期!$A$93,G2483=账期!$A$94,G2483=账期!$A$95,G2483=账期!$A$96,G2483=账期!$A$98,G2483=账期!$A$99,G2483=账期!$A$101,G2483=账期!$A$102),90,0)))</f>
        <v>0</v>
      </c>
      <c r="AF2483" s="396"/>
      <c r="AG2483" s="384"/>
      <c r="AH2483" s="396" t="str">
        <f t="shared" si="376"/>
        <v/>
      </c>
    </row>
    <row r="2484" spans="1:34" ht="18" customHeight="1" x14ac:dyDescent="0.25">
      <c r="A2484" s="301" t="str">
        <f t="shared" si="371"/>
        <v/>
      </c>
      <c r="B2484" s="397"/>
      <c r="C2484" s="398"/>
      <c r="D2484" s="399"/>
      <c r="E2484" s="383" t="str">
        <f t="shared" si="374"/>
        <v>C</v>
      </c>
      <c r="F2484" s="383" t="str">
        <f t="shared" si="375"/>
        <v>C</v>
      </c>
      <c r="G2484" s="400"/>
      <c r="H2484" s="385" t="str">
        <f>IF(G2484="","",VLOOKUP(G2484,下拉数据源!J:K,2,0))</f>
        <v/>
      </c>
      <c r="I2484" s="385"/>
      <c r="J2484" s="385"/>
      <c r="K2484" s="386"/>
      <c r="L2484" s="401"/>
      <c r="M2484" s="384"/>
      <c r="N2484" s="384"/>
      <c r="O2484" s="384"/>
      <c r="P2484" s="386"/>
      <c r="Q2484" s="387"/>
      <c r="R2484" s="286"/>
      <c r="S2484" s="388">
        <f t="shared" si="372"/>
        <v>0</v>
      </c>
      <c r="T2484" s="389"/>
      <c r="U2484" s="389">
        <f t="shared" si="370"/>
        <v>0</v>
      </c>
      <c r="V2484" s="451"/>
      <c r="W2484" s="452"/>
      <c r="X2484" s="386"/>
      <c r="Y2484" s="390"/>
      <c r="Z2484" s="391"/>
      <c r="AA2484" s="392"/>
      <c r="AB2484" s="393"/>
      <c r="AC2484" s="394"/>
      <c r="AD2484" s="395">
        <f t="shared" si="373"/>
        <v>0</v>
      </c>
      <c r="AE2484" s="396">
        <f>IF(OR(G2484=账期!$A$18,G2484=账期!$A$20,G2484=账期!$A$22,G2484=账期!$A$24,G2484=账期!$A$25,G2484=账期!$A$27,G2484=账期!$A$26,G2484=账期!$A$28,G2484=账期!$A$30,G2484=账期!$A$32,G2484=账期!$A$34,G2484=账期!$A$35,G2484=账期!$A$37,G2484=账期!$A$39,G2484=账期!$A$40,G2484=账期!$A$41,G2484=账期!$A$42,G2484=账期!$A$43,G2484=账期!$A$44,G2484=账期!$A$45,G2484=账期!$A$46,G2484=账期!$A$48,G2484=账期!$A$50,G2484=账期!$A$51,G2484=账期!$A$52,G2484=账期!$A$53,G2484=账期!$A$54,G2484=账期!$A$56,G2484=账期!$A$57,G2484=账期!$A$58,G2484=账期!$A$59,G2484=账期!$A$60,G2484=账期!$A$61,G2484=账期!$A$62,G2484=账期!$A$63,G2484=账期!$A$64,G2484=账期!$A$66,G2484=账期!$A$67,G2484=账期!$A$68,G2484=账期!$A$70,G2484=账期!$A$71),30,IF(OR(G2484=账期!$A$74,G2484=账期!$A$77,G2484=账期!$A$76,G2484=账期!$A$79,G2484=账期!$A$80,G2484=账期!$A$81,G2484=账期!$A$83,G2484=账期!$A$85,G2484=账期!$A$87,G2484=账期!$A$89,G2484=账期!$A$91),60,IF(OR(G2484=账期!$A$93,G2484=账期!$A$94,G2484=账期!$A$95,G2484=账期!$A$96,G2484=账期!$A$98,G2484=账期!$A$99,G2484=账期!$A$101,G2484=账期!$A$102),90,0)))</f>
        <v>0</v>
      </c>
      <c r="AF2484" s="396"/>
      <c r="AG2484" s="384"/>
      <c r="AH2484" s="396" t="str">
        <f t="shared" si="376"/>
        <v/>
      </c>
    </row>
    <row r="2485" spans="1:34" ht="18" customHeight="1" x14ac:dyDescent="0.25">
      <c r="A2485" s="301" t="str">
        <f t="shared" si="371"/>
        <v/>
      </c>
      <c r="B2485" s="397"/>
      <c r="C2485" s="398"/>
      <c r="D2485" s="399"/>
      <c r="E2485" s="383" t="str">
        <f t="shared" si="374"/>
        <v>C</v>
      </c>
      <c r="F2485" s="383" t="str">
        <f t="shared" si="375"/>
        <v>C</v>
      </c>
      <c r="G2485" s="400"/>
      <c r="H2485" s="385" t="str">
        <f>IF(G2485="","",VLOOKUP(G2485,下拉数据源!J:K,2,0))</f>
        <v/>
      </c>
      <c r="I2485" s="385"/>
      <c r="J2485" s="385"/>
      <c r="K2485" s="386"/>
      <c r="L2485" s="401"/>
      <c r="M2485" s="384"/>
      <c r="N2485" s="384"/>
      <c r="O2485" s="384"/>
      <c r="P2485" s="386"/>
      <c r="Q2485" s="387"/>
      <c r="R2485" s="286"/>
      <c r="S2485" s="388">
        <f t="shared" si="372"/>
        <v>0</v>
      </c>
      <c r="T2485" s="389"/>
      <c r="U2485" s="389">
        <f t="shared" si="370"/>
        <v>0</v>
      </c>
      <c r="V2485" s="451"/>
      <c r="W2485" s="452"/>
      <c r="X2485" s="386"/>
      <c r="Y2485" s="390"/>
      <c r="Z2485" s="391"/>
      <c r="AA2485" s="392"/>
      <c r="AB2485" s="393"/>
      <c r="AC2485" s="394"/>
      <c r="AD2485" s="395">
        <f t="shared" si="373"/>
        <v>0</v>
      </c>
      <c r="AE2485" s="396">
        <f>IF(OR(G2485=账期!$A$18,G2485=账期!$A$20,G2485=账期!$A$22,G2485=账期!$A$24,G2485=账期!$A$25,G2485=账期!$A$27,G2485=账期!$A$26,G2485=账期!$A$28,G2485=账期!$A$30,G2485=账期!$A$32,G2485=账期!$A$34,G2485=账期!$A$35,G2485=账期!$A$37,G2485=账期!$A$39,G2485=账期!$A$40,G2485=账期!$A$41,G2485=账期!$A$42,G2485=账期!$A$43,G2485=账期!$A$44,G2485=账期!$A$45,G2485=账期!$A$46,G2485=账期!$A$48,G2485=账期!$A$50,G2485=账期!$A$51,G2485=账期!$A$52,G2485=账期!$A$53,G2485=账期!$A$54,G2485=账期!$A$56,G2485=账期!$A$57,G2485=账期!$A$58,G2485=账期!$A$59,G2485=账期!$A$60,G2485=账期!$A$61,G2485=账期!$A$62,G2485=账期!$A$63,G2485=账期!$A$64,G2485=账期!$A$66,G2485=账期!$A$67,G2485=账期!$A$68,G2485=账期!$A$70,G2485=账期!$A$71),30,IF(OR(G2485=账期!$A$74,G2485=账期!$A$77,G2485=账期!$A$76,G2485=账期!$A$79,G2485=账期!$A$80,G2485=账期!$A$81,G2485=账期!$A$83,G2485=账期!$A$85,G2485=账期!$A$87,G2485=账期!$A$89,G2485=账期!$A$91),60,IF(OR(G2485=账期!$A$93,G2485=账期!$A$94,G2485=账期!$A$95,G2485=账期!$A$96,G2485=账期!$A$98,G2485=账期!$A$99,G2485=账期!$A$101,G2485=账期!$A$102),90,0)))</f>
        <v>0</v>
      </c>
      <c r="AF2485" s="396"/>
      <c r="AG2485" s="384"/>
      <c r="AH2485" s="396" t="str">
        <f t="shared" si="376"/>
        <v/>
      </c>
    </row>
    <row r="2486" spans="1:34" ht="18" customHeight="1" x14ac:dyDescent="0.25">
      <c r="A2486" s="301" t="str">
        <f t="shared" si="371"/>
        <v/>
      </c>
      <c r="B2486" s="397"/>
      <c r="C2486" s="398"/>
      <c r="D2486" s="399"/>
      <c r="E2486" s="383" t="str">
        <f t="shared" si="374"/>
        <v>C</v>
      </c>
      <c r="F2486" s="383" t="str">
        <f t="shared" si="375"/>
        <v>C</v>
      </c>
      <c r="G2486" s="400"/>
      <c r="H2486" s="385" t="str">
        <f>IF(G2486="","",VLOOKUP(G2486,下拉数据源!J:K,2,0))</f>
        <v/>
      </c>
      <c r="I2486" s="385"/>
      <c r="J2486" s="385"/>
      <c r="K2486" s="386"/>
      <c r="L2486" s="401"/>
      <c r="M2486" s="384"/>
      <c r="N2486" s="384"/>
      <c r="O2486" s="384"/>
      <c r="P2486" s="386"/>
      <c r="Q2486" s="387"/>
      <c r="R2486" s="286"/>
      <c r="S2486" s="388">
        <f t="shared" si="372"/>
        <v>0</v>
      </c>
      <c r="T2486" s="389"/>
      <c r="U2486" s="389">
        <f t="shared" si="370"/>
        <v>0</v>
      </c>
      <c r="V2486" s="451"/>
      <c r="W2486" s="452"/>
      <c r="X2486" s="386"/>
      <c r="Y2486" s="390"/>
      <c r="Z2486" s="391"/>
      <c r="AA2486" s="392"/>
      <c r="AB2486" s="393"/>
      <c r="AC2486" s="394"/>
      <c r="AD2486" s="395">
        <f t="shared" si="373"/>
        <v>0</v>
      </c>
      <c r="AE2486" s="396">
        <f>IF(OR(G2486=账期!$A$18,G2486=账期!$A$20,G2486=账期!$A$22,G2486=账期!$A$24,G2486=账期!$A$25,G2486=账期!$A$27,G2486=账期!$A$26,G2486=账期!$A$28,G2486=账期!$A$30,G2486=账期!$A$32,G2486=账期!$A$34,G2486=账期!$A$35,G2486=账期!$A$37,G2486=账期!$A$39,G2486=账期!$A$40,G2486=账期!$A$41,G2486=账期!$A$42,G2486=账期!$A$43,G2486=账期!$A$44,G2486=账期!$A$45,G2486=账期!$A$46,G2486=账期!$A$48,G2486=账期!$A$50,G2486=账期!$A$51,G2486=账期!$A$52,G2486=账期!$A$53,G2486=账期!$A$54,G2486=账期!$A$56,G2486=账期!$A$57,G2486=账期!$A$58,G2486=账期!$A$59,G2486=账期!$A$60,G2486=账期!$A$61,G2486=账期!$A$62,G2486=账期!$A$63,G2486=账期!$A$64,G2486=账期!$A$66,G2486=账期!$A$67,G2486=账期!$A$68,G2486=账期!$A$70,G2486=账期!$A$71),30,IF(OR(G2486=账期!$A$74,G2486=账期!$A$77,G2486=账期!$A$76,G2486=账期!$A$79,G2486=账期!$A$80,G2486=账期!$A$81,G2486=账期!$A$83,G2486=账期!$A$85,G2486=账期!$A$87,G2486=账期!$A$89,G2486=账期!$A$91),60,IF(OR(G2486=账期!$A$93,G2486=账期!$A$94,G2486=账期!$A$95,G2486=账期!$A$96,G2486=账期!$A$98,G2486=账期!$A$99,G2486=账期!$A$101,G2486=账期!$A$102),90,0)))</f>
        <v>0</v>
      </c>
      <c r="AF2486" s="396"/>
      <c r="AG2486" s="384"/>
      <c r="AH2486" s="396" t="str">
        <f t="shared" si="376"/>
        <v/>
      </c>
    </row>
    <row r="2487" spans="1:34" ht="18" customHeight="1" x14ac:dyDescent="0.25">
      <c r="A2487" s="301" t="str">
        <f t="shared" si="371"/>
        <v/>
      </c>
      <c r="B2487" s="397"/>
      <c r="C2487" s="398"/>
      <c r="D2487" s="399"/>
      <c r="E2487" s="383" t="str">
        <f t="shared" si="374"/>
        <v>C</v>
      </c>
      <c r="F2487" s="383" t="str">
        <f t="shared" si="375"/>
        <v>C</v>
      </c>
      <c r="G2487" s="400"/>
      <c r="H2487" s="385" t="str">
        <f>IF(G2487="","",VLOOKUP(G2487,下拉数据源!J:K,2,0))</f>
        <v/>
      </c>
      <c r="I2487" s="385"/>
      <c r="J2487" s="385"/>
      <c r="K2487" s="386"/>
      <c r="L2487" s="401"/>
      <c r="M2487" s="384"/>
      <c r="N2487" s="384"/>
      <c r="O2487" s="384"/>
      <c r="P2487" s="386"/>
      <c r="Q2487" s="387"/>
      <c r="R2487" s="286"/>
      <c r="S2487" s="388">
        <f t="shared" si="372"/>
        <v>0</v>
      </c>
      <c r="T2487" s="389"/>
      <c r="U2487" s="389">
        <f t="shared" si="370"/>
        <v>0</v>
      </c>
      <c r="V2487" s="451"/>
      <c r="W2487" s="452"/>
      <c r="X2487" s="386"/>
      <c r="Y2487" s="390"/>
      <c r="Z2487" s="391"/>
      <c r="AA2487" s="392"/>
      <c r="AB2487" s="393"/>
      <c r="AC2487" s="394"/>
      <c r="AD2487" s="395">
        <f t="shared" si="373"/>
        <v>0</v>
      </c>
      <c r="AE2487" s="396">
        <f>IF(OR(G2487=账期!$A$18,G2487=账期!$A$20,G2487=账期!$A$22,G2487=账期!$A$24,G2487=账期!$A$25,G2487=账期!$A$27,G2487=账期!$A$26,G2487=账期!$A$28,G2487=账期!$A$30,G2487=账期!$A$32,G2487=账期!$A$34,G2487=账期!$A$35,G2487=账期!$A$37,G2487=账期!$A$39,G2487=账期!$A$40,G2487=账期!$A$41,G2487=账期!$A$42,G2487=账期!$A$43,G2487=账期!$A$44,G2487=账期!$A$45,G2487=账期!$A$46,G2487=账期!$A$48,G2487=账期!$A$50,G2487=账期!$A$51,G2487=账期!$A$52,G2487=账期!$A$53,G2487=账期!$A$54,G2487=账期!$A$56,G2487=账期!$A$57,G2487=账期!$A$58,G2487=账期!$A$59,G2487=账期!$A$60,G2487=账期!$A$61,G2487=账期!$A$62,G2487=账期!$A$63,G2487=账期!$A$64,G2487=账期!$A$66,G2487=账期!$A$67,G2487=账期!$A$68,G2487=账期!$A$70,G2487=账期!$A$71),30,IF(OR(G2487=账期!$A$74,G2487=账期!$A$77,G2487=账期!$A$76,G2487=账期!$A$79,G2487=账期!$A$80,G2487=账期!$A$81,G2487=账期!$A$83,G2487=账期!$A$85,G2487=账期!$A$87,G2487=账期!$A$89,G2487=账期!$A$91),60,IF(OR(G2487=账期!$A$93,G2487=账期!$A$94,G2487=账期!$A$95,G2487=账期!$A$96,G2487=账期!$A$98,G2487=账期!$A$99,G2487=账期!$A$101,G2487=账期!$A$102),90,0)))</f>
        <v>0</v>
      </c>
      <c r="AF2487" s="396"/>
      <c r="AG2487" s="384"/>
      <c r="AH2487" s="396" t="str">
        <f t="shared" si="376"/>
        <v/>
      </c>
    </row>
    <row r="2488" spans="1:34" ht="18" customHeight="1" x14ac:dyDescent="0.25">
      <c r="A2488" s="301" t="str">
        <f t="shared" si="371"/>
        <v/>
      </c>
      <c r="B2488" s="397"/>
      <c r="C2488" s="398"/>
      <c r="D2488" s="399"/>
      <c r="E2488" s="383" t="str">
        <f t="shared" si="374"/>
        <v>C</v>
      </c>
      <c r="F2488" s="383" t="str">
        <f t="shared" si="375"/>
        <v>C</v>
      </c>
      <c r="G2488" s="400"/>
      <c r="H2488" s="385" t="str">
        <f>IF(G2488="","",VLOOKUP(G2488,下拉数据源!J:K,2,0))</f>
        <v/>
      </c>
      <c r="I2488" s="385"/>
      <c r="J2488" s="385"/>
      <c r="K2488" s="386"/>
      <c r="L2488" s="401"/>
      <c r="M2488" s="384"/>
      <c r="N2488" s="384"/>
      <c r="O2488" s="384"/>
      <c r="P2488" s="386"/>
      <c r="Q2488" s="387"/>
      <c r="R2488" s="286"/>
      <c r="S2488" s="388">
        <f t="shared" si="372"/>
        <v>0</v>
      </c>
      <c r="T2488" s="389"/>
      <c r="U2488" s="389">
        <f t="shared" si="370"/>
        <v>0</v>
      </c>
      <c r="V2488" s="451"/>
      <c r="W2488" s="452"/>
      <c r="X2488" s="386"/>
      <c r="Y2488" s="390"/>
      <c r="Z2488" s="391"/>
      <c r="AA2488" s="392"/>
      <c r="AB2488" s="393"/>
      <c r="AC2488" s="394"/>
      <c r="AD2488" s="395">
        <f t="shared" si="373"/>
        <v>0</v>
      </c>
      <c r="AE2488" s="396">
        <f>IF(OR(G2488=账期!$A$18,G2488=账期!$A$20,G2488=账期!$A$22,G2488=账期!$A$24,G2488=账期!$A$25,G2488=账期!$A$27,G2488=账期!$A$26,G2488=账期!$A$28,G2488=账期!$A$30,G2488=账期!$A$32,G2488=账期!$A$34,G2488=账期!$A$35,G2488=账期!$A$37,G2488=账期!$A$39,G2488=账期!$A$40,G2488=账期!$A$41,G2488=账期!$A$42,G2488=账期!$A$43,G2488=账期!$A$44,G2488=账期!$A$45,G2488=账期!$A$46,G2488=账期!$A$48,G2488=账期!$A$50,G2488=账期!$A$51,G2488=账期!$A$52,G2488=账期!$A$53,G2488=账期!$A$54,G2488=账期!$A$56,G2488=账期!$A$57,G2488=账期!$A$58,G2488=账期!$A$59,G2488=账期!$A$60,G2488=账期!$A$61,G2488=账期!$A$62,G2488=账期!$A$63,G2488=账期!$A$64,G2488=账期!$A$66,G2488=账期!$A$67,G2488=账期!$A$68,G2488=账期!$A$70,G2488=账期!$A$71),30,IF(OR(G2488=账期!$A$74,G2488=账期!$A$77,G2488=账期!$A$76,G2488=账期!$A$79,G2488=账期!$A$80,G2488=账期!$A$81,G2488=账期!$A$83,G2488=账期!$A$85,G2488=账期!$A$87,G2488=账期!$A$89,G2488=账期!$A$91),60,IF(OR(G2488=账期!$A$93,G2488=账期!$A$94,G2488=账期!$A$95,G2488=账期!$A$96,G2488=账期!$A$98,G2488=账期!$A$99,G2488=账期!$A$101,G2488=账期!$A$102),90,0)))</f>
        <v>0</v>
      </c>
      <c r="AF2488" s="396"/>
      <c r="AG2488" s="384"/>
      <c r="AH2488" s="396" t="str">
        <f t="shared" si="376"/>
        <v/>
      </c>
    </row>
    <row r="2489" spans="1:34" ht="18" customHeight="1" x14ac:dyDescent="0.25">
      <c r="A2489" s="301" t="str">
        <f t="shared" si="371"/>
        <v/>
      </c>
      <c r="B2489" s="397"/>
      <c r="C2489" s="398"/>
      <c r="D2489" s="399"/>
      <c r="E2489" s="383" t="str">
        <f t="shared" si="374"/>
        <v>C</v>
      </c>
      <c r="F2489" s="383" t="str">
        <f t="shared" si="375"/>
        <v>C</v>
      </c>
      <c r="G2489" s="400"/>
      <c r="H2489" s="385" t="str">
        <f>IF(G2489="","",VLOOKUP(G2489,下拉数据源!J:K,2,0))</f>
        <v/>
      </c>
      <c r="I2489" s="385"/>
      <c r="J2489" s="385"/>
      <c r="K2489" s="386"/>
      <c r="L2489" s="401"/>
      <c r="M2489" s="384"/>
      <c r="N2489" s="384"/>
      <c r="O2489" s="384"/>
      <c r="P2489" s="386"/>
      <c r="Q2489" s="387"/>
      <c r="R2489" s="286"/>
      <c r="S2489" s="388">
        <f t="shared" si="372"/>
        <v>0</v>
      </c>
      <c r="T2489" s="389"/>
      <c r="U2489" s="389">
        <f t="shared" si="370"/>
        <v>0</v>
      </c>
      <c r="V2489" s="451"/>
      <c r="W2489" s="452"/>
      <c r="X2489" s="386"/>
      <c r="Y2489" s="390"/>
      <c r="Z2489" s="391"/>
      <c r="AA2489" s="392"/>
      <c r="AB2489" s="393"/>
      <c r="AC2489" s="394"/>
      <c r="AD2489" s="395">
        <f t="shared" si="373"/>
        <v>0</v>
      </c>
      <c r="AE2489" s="396">
        <f>IF(OR(G2489=账期!$A$18,G2489=账期!$A$20,G2489=账期!$A$22,G2489=账期!$A$24,G2489=账期!$A$25,G2489=账期!$A$27,G2489=账期!$A$26,G2489=账期!$A$28,G2489=账期!$A$30,G2489=账期!$A$32,G2489=账期!$A$34,G2489=账期!$A$35,G2489=账期!$A$37,G2489=账期!$A$39,G2489=账期!$A$40,G2489=账期!$A$41,G2489=账期!$A$42,G2489=账期!$A$43,G2489=账期!$A$44,G2489=账期!$A$45,G2489=账期!$A$46,G2489=账期!$A$48,G2489=账期!$A$50,G2489=账期!$A$51,G2489=账期!$A$52,G2489=账期!$A$53,G2489=账期!$A$54,G2489=账期!$A$56,G2489=账期!$A$57,G2489=账期!$A$58,G2489=账期!$A$59,G2489=账期!$A$60,G2489=账期!$A$61,G2489=账期!$A$62,G2489=账期!$A$63,G2489=账期!$A$64,G2489=账期!$A$66,G2489=账期!$A$67,G2489=账期!$A$68,G2489=账期!$A$70,G2489=账期!$A$71),30,IF(OR(G2489=账期!$A$74,G2489=账期!$A$77,G2489=账期!$A$76,G2489=账期!$A$79,G2489=账期!$A$80,G2489=账期!$A$81,G2489=账期!$A$83,G2489=账期!$A$85,G2489=账期!$A$87,G2489=账期!$A$89,G2489=账期!$A$91),60,IF(OR(G2489=账期!$A$93,G2489=账期!$A$94,G2489=账期!$A$95,G2489=账期!$A$96,G2489=账期!$A$98,G2489=账期!$A$99,G2489=账期!$A$101,G2489=账期!$A$102),90,0)))</f>
        <v>0</v>
      </c>
      <c r="AF2489" s="396"/>
      <c r="AG2489" s="384"/>
      <c r="AH2489" s="396" t="str">
        <f t="shared" si="376"/>
        <v/>
      </c>
    </row>
    <row r="2490" spans="1:34" ht="18" customHeight="1" x14ac:dyDescent="0.25">
      <c r="A2490" s="301" t="str">
        <f t="shared" si="371"/>
        <v/>
      </c>
      <c r="B2490" s="397"/>
      <c r="C2490" s="398"/>
      <c r="D2490" s="399"/>
      <c r="E2490" s="383" t="str">
        <f t="shared" si="374"/>
        <v>C</v>
      </c>
      <c r="F2490" s="383" t="str">
        <f t="shared" si="375"/>
        <v>C</v>
      </c>
      <c r="G2490" s="400"/>
      <c r="H2490" s="385" t="str">
        <f>IF(G2490="","",VLOOKUP(G2490,下拉数据源!J:K,2,0))</f>
        <v/>
      </c>
      <c r="I2490" s="385"/>
      <c r="J2490" s="385"/>
      <c r="K2490" s="386"/>
      <c r="L2490" s="401"/>
      <c r="M2490" s="384"/>
      <c r="N2490" s="384"/>
      <c r="O2490" s="384"/>
      <c r="P2490" s="386"/>
      <c r="Q2490" s="387"/>
      <c r="R2490" s="286"/>
      <c r="S2490" s="388">
        <f t="shared" si="372"/>
        <v>0</v>
      </c>
      <c r="T2490" s="389"/>
      <c r="U2490" s="389">
        <f t="shared" ref="U2490:U2553" si="377">S2490-T2490</f>
        <v>0</v>
      </c>
      <c r="V2490" s="451"/>
      <c r="W2490" s="452"/>
      <c r="X2490" s="386"/>
      <c r="Y2490" s="390"/>
      <c r="Z2490" s="391"/>
      <c r="AA2490" s="392"/>
      <c r="AB2490" s="393"/>
      <c r="AC2490" s="394"/>
      <c r="AD2490" s="395">
        <f t="shared" si="373"/>
        <v>0</v>
      </c>
      <c r="AE2490" s="396">
        <f>IF(OR(G2490=账期!$A$18,G2490=账期!$A$20,G2490=账期!$A$22,G2490=账期!$A$24,G2490=账期!$A$25,G2490=账期!$A$27,G2490=账期!$A$26,G2490=账期!$A$28,G2490=账期!$A$30,G2490=账期!$A$32,G2490=账期!$A$34,G2490=账期!$A$35,G2490=账期!$A$37,G2490=账期!$A$39,G2490=账期!$A$40,G2490=账期!$A$41,G2490=账期!$A$42,G2490=账期!$A$43,G2490=账期!$A$44,G2490=账期!$A$45,G2490=账期!$A$46,G2490=账期!$A$48,G2490=账期!$A$50,G2490=账期!$A$51,G2490=账期!$A$52,G2490=账期!$A$53,G2490=账期!$A$54,G2490=账期!$A$56,G2490=账期!$A$57,G2490=账期!$A$58,G2490=账期!$A$59,G2490=账期!$A$60,G2490=账期!$A$61,G2490=账期!$A$62,G2490=账期!$A$63,G2490=账期!$A$64,G2490=账期!$A$66,G2490=账期!$A$67,G2490=账期!$A$68,G2490=账期!$A$70,G2490=账期!$A$71),30,IF(OR(G2490=账期!$A$74,G2490=账期!$A$77,G2490=账期!$A$76,G2490=账期!$A$79,G2490=账期!$A$80,G2490=账期!$A$81,G2490=账期!$A$83,G2490=账期!$A$85,G2490=账期!$A$87,G2490=账期!$A$89,G2490=账期!$A$91),60,IF(OR(G2490=账期!$A$93,G2490=账期!$A$94,G2490=账期!$A$95,G2490=账期!$A$96,G2490=账期!$A$98,G2490=账期!$A$99,G2490=账期!$A$101,G2490=账期!$A$102),90,0)))</f>
        <v>0</v>
      </c>
      <c r="AF2490" s="396"/>
      <c r="AG2490" s="384"/>
      <c r="AH2490" s="396" t="str">
        <f t="shared" si="376"/>
        <v/>
      </c>
    </row>
    <row r="2491" spans="1:34" ht="18" customHeight="1" x14ac:dyDescent="0.25">
      <c r="A2491" s="301" t="str">
        <f t="shared" si="371"/>
        <v/>
      </c>
      <c r="B2491" s="397"/>
      <c r="C2491" s="398"/>
      <c r="D2491" s="399"/>
      <c r="E2491" s="383" t="str">
        <f t="shared" si="374"/>
        <v>C</v>
      </c>
      <c r="F2491" s="383" t="str">
        <f t="shared" si="375"/>
        <v>C</v>
      </c>
      <c r="G2491" s="400"/>
      <c r="H2491" s="385" t="str">
        <f>IF(G2491="","",VLOOKUP(G2491,下拉数据源!J:K,2,0))</f>
        <v/>
      </c>
      <c r="I2491" s="385"/>
      <c r="J2491" s="385"/>
      <c r="K2491" s="386"/>
      <c r="L2491" s="401"/>
      <c r="M2491" s="384"/>
      <c r="N2491" s="384"/>
      <c r="O2491" s="384"/>
      <c r="P2491" s="386"/>
      <c r="Q2491" s="387"/>
      <c r="R2491" s="286"/>
      <c r="S2491" s="388">
        <f t="shared" si="372"/>
        <v>0</v>
      </c>
      <c r="T2491" s="389"/>
      <c r="U2491" s="389">
        <f t="shared" si="377"/>
        <v>0</v>
      </c>
      <c r="V2491" s="451"/>
      <c r="W2491" s="452"/>
      <c r="X2491" s="386"/>
      <c r="Y2491" s="390"/>
      <c r="Z2491" s="391"/>
      <c r="AA2491" s="392"/>
      <c r="AB2491" s="393"/>
      <c r="AC2491" s="394"/>
      <c r="AD2491" s="395">
        <f t="shared" si="373"/>
        <v>0</v>
      </c>
      <c r="AE2491" s="396">
        <f>IF(OR(G2491=账期!$A$18,G2491=账期!$A$20,G2491=账期!$A$22,G2491=账期!$A$24,G2491=账期!$A$25,G2491=账期!$A$27,G2491=账期!$A$26,G2491=账期!$A$28,G2491=账期!$A$30,G2491=账期!$A$32,G2491=账期!$A$34,G2491=账期!$A$35,G2491=账期!$A$37,G2491=账期!$A$39,G2491=账期!$A$40,G2491=账期!$A$41,G2491=账期!$A$42,G2491=账期!$A$43,G2491=账期!$A$44,G2491=账期!$A$45,G2491=账期!$A$46,G2491=账期!$A$48,G2491=账期!$A$50,G2491=账期!$A$51,G2491=账期!$A$52,G2491=账期!$A$53,G2491=账期!$A$54,G2491=账期!$A$56,G2491=账期!$A$57,G2491=账期!$A$58,G2491=账期!$A$59,G2491=账期!$A$60,G2491=账期!$A$61,G2491=账期!$A$62,G2491=账期!$A$63,G2491=账期!$A$64,G2491=账期!$A$66,G2491=账期!$A$67,G2491=账期!$A$68,G2491=账期!$A$70,G2491=账期!$A$71),30,IF(OR(G2491=账期!$A$74,G2491=账期!$A$77,G2491=账期!$A$76,G2491=账期!$A$79,G2491=账期!$A$80,G2491=账期!$A$81,G2491=账期!$A$83,G2491=账期!$A$85,G2491=账期!$A$87,G2491=账期!$A$89,G2491=账期!$A$91),60,IF(OR(G2491=账期!$A$93,G2491=账期!$A$94,G2491=账期!$A$95,G2491=账期!$A$96,G2491=账期!$A$98,G2491=账期!$A$99,G2491=账期!$A$101,G2491=账期!$A$102),90,0)))</f>
        <v>0</v>
      </c>
      <c r="AF2491" s="396"/>
      <c r="AG2491" s="384"/>
      <c r="AH2491" s="396" t="str">
        <f t="shared" si="376"/>
        <v/>
      </c>
    </row>
    <row r="2492" spans="1:34" ht="18" customHeight="1" x14ac:dyDescent="0.25">
      <c r="A2492" s="301" t="str">
        <f t="shared" si="371"/>
        <v/>
      </c>
      <c r="B2492" s="397"/>
      <c r="C2492" s="398"/>
      <c r="D2492" s="399"/>
      <c r="E2492" s="383" t="str">
        <f t="shared" si="374"/>
        <v>C</v>
      </c>
      <c r="F2492" s="383" t="str">
        <f t="shared" si="375"/>
        <v>C</v>
      </c>
      <c r="G2492" s="400"/>
      <c r="H2492" s="385" t="str">
        <f>IF(G2492="","",VLOOKUP(G2492,下拉数据源!J:K,2,0))</f>
        <v/>
      </c>
      <c r="I2492" s="385"/>
      <c r="J2492" s="385"/>
      <c r="K2492" s="386"/>
      <c r="L2492" s="401"/>
      <c r="M2492" s="384"/>
      <c r="N2492" s="384"/>
      <c r="O2492" s="384"/>
      <c r="P2492" s="386"/>
      <c r="Q2492" s="387"/>
      <c r="R2492" s="286"/>
      <c r="S2492" s="388">
        <f t="shared" si="372"/>
        <v>0</v>
      </c>
      <c r="T2492" s="389"/>
      <c r="U2492" s="389">
        <f t="shared" si="377"/>
        <v>0</v>
      </c>
      <c r="V2492" s="451"/>
      <c r="W2492" s="452"/>
      <c r="X2492" s="386"/>
      <c r="Y2492" s="390"/>
      <c r="Z2492" s="391"/>
      <c r="AA2492" s="392"/>
      <c r="AB2492" s="393"/>
      <c r="AC2492" s="394"/>
      <c r="AD2492" s="395">
        <f t="shared" si="373"/>
        <v>0</v>
      </c>
      <c r="AE2492" s="396">
        <f>IF(OR(G2492=账期!$A$18,G2492=账期!$A$20,G2492=账期!$A$22,G2492=账期!$A$24,G2492=账期!$A$25,G2492=账期!$A$27,G2492=账期!$A$26,G2492=账期!$A$28,G2492=账期!$A$30,G2492=账期!$A$32,G2492=账期!$A$34,G2492=账期!$A$35,G2492=账期!$A$37,G2492=账期!$A$39,G2492=账期!$A$40,G2492=账期!$A$41,G2492=账期!$A$42,G2492=账期!$A$43,G2492=账期!$A$44,G2492=账期!$A$45,G2492=账期!$A$46,G2492=账期!$A$48,G2492=账期!$A$50,G2492=账期!$A$51,G2492=账期!$A$52,G2492=账期!$A$53,G2492=账期!$A$54,G2492=账期!$A$56,G2492=账期!$A$57,G2492=账期!$A$58,G2492=账期!$A$59,G2492=账期!$A$60,G2492=账期!$A$61,G2492=账期!$A$62,G2492=账期!$A$63,G2492=账期!$A$64,G2492=账期!$A$66,G2492=账期!$A$67,G2492=账期!$A$68,G2492=账期!$A$70,G2492=账期!$A$71),30,IF(OR(G2492=账期!$A$74,G2492=账期!$A$77,G2492=账期!$A$76,G2492=账期!$A$79,G2492=账期!$A$80,G2492=账期!$A$81,G2492=账期!$A$83,G2492=账期!$A$85,G2492=账期!$A$87,G2492=账期!$A$89,G2492=账期!$A$91),60,IF(OR(G2492=账期!$A$93,G2492=账期!$A$94,G2492=账期!$A$95,G2492=账期!$A$96,G2492=账期!$A$98,G2492=账期!$A$99,G2492=账期!$A$101,G2492=账期!$A$102),90,0)))</f>
        <v>0</v>
      </c>
      <c r="AF2492" s="396"/>
      <c r="AG2492" s="384"/>
      <c r="AH2492" s="396" t="str">
        <f t="shared" si="376"/>
        <v/>
      </c>
    </row>
    <row r="2493" spans="1:34" ht="18" customHeight="1" x14ac:dyDescent="0.25">
      <c r="A2493" s="301" t="str">
        <f t="shared" ref="A2493:A2556" si="378">IF(V2493="","",TEXT(V2493,"yyyy年m月"))</f>
        <v/>
      </c>
      <c r="B2493" s="397"/>
      <c r="C2493" s="398"/>
      <c r="D2493" s="399"/>
      <c r="E2493" s="383" t="str">
        <f t="shared" si="374"/>
        <v>C</v>
      </c>
      <c r="F2493" s="383" t="str">
        <f t="shared" si="375"/>
        <v>C</v>
      </c>
      <c r="G2493" s="400"/>
      <c r="H2493" s="385" t="str">
        <f>IF(G2493="","",VLOOKUP(G2493,下拉数据源!J:K,2,0))</f>
        <v/>
      </c>
      <c r="I2493" s="385"/>
      <c r="J2493" s="385"/>
      <c r="K2493" s="386"/>
      <c r="L2493" s="401"/>
      <c r="M2493" s="384"/>
      <c r="N2493" s="384"/>
      <c r="O2493" s="384"/>
      <c r="P2493" s="386"/>
      <c r="Q2493" s="387"/>
      <c r="R2493" s="286"/>
      <c r="S2493" s="388">
        <f t="shared" si="372"/>
        <v>0</v>
      </c>
      <c r="T2493" s="389"/>
      <c r="U2493" s="389">
        <f t="shared" si="377"/>
        <v>0</v>
      </c>
      <c r="V2493" s="451"/>
      <c r="W2493" s="452"/>
      <c r="X2493" s="386"/>
      <c r="Y2493" s="390"/>
      <c r="Z2493" s="391"/>
      <c r="AA2493" s="392"/>
      <c r="AB2493" s="393"/>
      <c r="AC2493" s="394"/>
      <c r="AD2493" s="395">
        <f t="shared" si="373"/>
        <v>0</v>
      </c>
      <c r="AE2493" s="396">
        <f>IF(OR(G2493=账期!$A$18,G2493=账期!$A$20,G2493=账期!$A$22,G2493=账期!$A$24,G2493=账期!$A$25,G2493=账期!$A$27,G2493=账期!$A$26,G2493=账期!$A$28,G2493=账期!$A$30,G2493=账期!$A$32,G2493=账期!$A$34,G2493=账期!$A$35,G2493=账期!$A$37,G2493=账期!$A$39,G2493=账期!$A$40,G2493=账期!$A$41,G2493=账期!$A$42,G2493=账期!$A$43,G2493=账期!$A$44,G2493=账期!$A$45,G2493=账期!$A$46,G2493=账期!$A$48,G2493=账期!$A$50,G2493=账期!$A$51,G2493=账期!$A$52,G2493=账期!$A$53,G2493=账期!$A$54,G2493=账期!$A$56,G2493=账期!$A$57,G2493=账期!$A$58,G2493=账期!$A$59,G2493=账期!$A$60,G2493=账期!$A$61,G2493=账期!$A$62,G2493=账期!$A$63,G2493=账期!$A$64,G2493=账期!$A$66,G2493=账期!$A$67,G2493=账期!$A$68,G2493=账期!$A$70,G2493=账期!$A$71),30,IF(OR(G2493=账期!$A$74,G2493=账期!$A$77,G2493=账期!$A$76,G2493=账期!$A$79,G2493=账期!$A$80,G2493=账期!$A$81,G2493=账期!$A$83,G2493=账期!$A$85,G2493=账期!$A$87,G2493=账期!$A$89,G2493=账期!$A$91),60,IF(OR(G2493=账期!$A$93,G2493=账期!$A$94,G2493=账期!$A$95,G2493=账期!$A$96,G2493=账期!$A$98,G2493=账期!$A$99,G2493=账期!$A$101,G2493=账期!$A$102),90,0)))</f>
        <v>0</v>
      </c>
      <c r="AF2493" s="396"/>
      <c r="AG2493" s="384"/>
      <c r="AH2493" s="396" t="str">
        <f t="shared" si="376"/>
        <v/>
      </c>
    </row>
    <row r="2494" spans="1:34" ht="18" customHeight="1" x14ac:dyDescent="0.25">
      <c r="A2494" s="301" t="str">
        <f t="shared" si="378"/>
        <v/>
      </c>
      <c r="B2494" s="397"/>
      <c r="C2494" s="398"/>
      <c r="D2494" s="399"/>
      <c r="E2494" s="383" t="str">
        <f t="shared" si="374"/>
        <v>C</v>
      </c>
      <c r="F2494" s="383" t="str">
        <f t="shared" si="375"/>
        <v>C</v>
      </c>
      <c r="G2494" s="400"/>
      <c r="H2494" s="385" t="str">
        <f>IF(G2494="","",VLOOKUP(G2494,下拉数据源!J:K,2,0))</f>
        <v/>
      </c>
      <c r="I2494" s="385"/>
      <c r="J2494" s="385"/>
      <c r="K2494" s="386"/>
      <c r="L2494" s="401"/>
      <c r="M2494" s="384"/>
      <c r="N2494" s="384"/>
      <c r="O2494" s="384"/>
      <c r="P2494" s="386"/>
      <c r="Q2494" s="387"/>
      <c r="R2494" s="286"/>
      <c r="S2494" s="388">
        <f t="shared" si="372"/>
        <v>0</v>
      </c>
      <c r="T2494" s="389"/>
      <c r="U2494" s="389">
        <f t="shared" si="377"/>
        <v>0</v>
      </c>
      <c r="V2494" s="451"/>
      <c r="W2494" s="452"/>
      <c r="X2494" s="386"/>
      <c r="Y2494" s="390"/>
      <c r="Z2494" s="391"/>
      <c r="AA2494" s="392"/>
      <c r="AB2494" s="393"/>
      <c r="AC2494" s="394"/>
      <c r="AD2494" s="395">
        <f t="shared" si="373"/>
        <v>0</v>
      </c>
      <c r="AE2494" s="396">
        <f>IF(OR(G2494=账期!$A$18,G2494=账期!$A$20,G2494=账期!$A$22,G2494=账期!$A$24,G2494=账期!$A$25,G2494=账期!$A$27,G2494=账期!$A$26,G2494=账期!$A$28,G2494=账期!$A$30,G2494=账期!$A$32,G2494=账期!$A$34,G2494=账期!$A$35,G2494=账期!$A$37,G2494=账期!$A$39,G2494=账期!$A$40,G2494=账期!$A$41,G2494=账期!$A$42,G2494=账期!$A$43,G2494=账期!$A$44,G2494=账期!$A$45,G2494=账期!$A$46,G2494=账期!$A$48,G2494=账期!$A$50,G2494=账期!$A$51,G2494=账期!$A$52,G2494=账期!$A$53,G2494=账期!$A$54,G2494=账期!$A$56,G2494=账期!$A$57,G2494=账期!$A$58,G2494=账期!$A$59,G2494=账期!$A$60,G2494=账期!$A$61,G2494=账期!$A$62,G2494=账期!$A$63,G2494=账期!$A$64,G2494=账期!$A$66,G2494=账期!$A$67,G2494=账期!$A$68,G2494=账期!$A$70,G2494=账期!$A$71),30,IF(OR(G2494=账期!$A$74,G2494=账期!$A$77,G2494=账期!$A$76,G2494=账期!$A$79,G2494=账期!$A$80,G2494=账期!$A$81,G2494=账期!$A$83,G2494=账期!$A$85,G2494=账期!$A$87,G2494=账期!$A$89,G2494=账期!$A$91),60,IF(OR(G2494=账期!$A$93,G2494=账期!$A$94,G2494=账期!$A$95,G2494=账期!$A$96,G2494=账期!$A$98,G2494=账期!$A$99,G2494=账期!$A$101,G2494=账期!$A$102),90,0)))</f>
        <v>0</v>
      </c>
      <c r="AF2494" s="396"/>
      <c r="AG2494" s="384"/>
      <c r="AH2494" s="396" t="str">
        <f t="shared" si="376"/>
        <v/>
      </c>
    </row>
    <row r="2495" spans="1:34" ht="18" customHeight="1" x14ac:dyDescent="0.25">
      <c r="A2495" s="301" t="str">
        <f t="shared" si="378"/>
        <v/>
      </c>
      <c r="B2495" s="397"/>
      <c r="C2495" s="398"/>
      <c r="D2495" s="399"/>
      <c r="E2495" s="383" t="str">
        <f t="shared" si="374"/>
        <v>C</v>
      </c>
      <c r="F2495" s="383" t="str">
        <f t="shared" si="375"/>
        <v>C</v>
      </c>
      <c r="G2495" s="400"/>
      <c r="H2495" s="385" t="str">
        <f>IF(G2495="","",VLOOKUP(G2495,下拉数据源!J:K,2,0))</f>
        <v/>
      </c>
      <c r="I2495" s="385"/>
      <c r="J2495" s="385"/>
      <c r="K2495" s="386"/>
      <c r="L2495" s="401"/>
      <c r="M2495" s="384"/>
      <c r="N2495" s="384"/>
      <c r="O2495" s="384"/>
      <c r="P2495" s="386"/>
      <c r="Q2495" s="387"/>
      <c r="R2495" s="286"/>
      <c r="S2495" s="388">
        <f t="shared" ref="S2495:S2558" si="379">Q2495*R2495</f>
        <v>0</v>
      </c>
      <c r="T2495" s="389"/>
      <c r="U2495" s="389">
        <f t="shared" si="377"/>
        <v>0</v>
      </c>
      <c r="V2495" s="451"/>
      <c r="W2495" s="452"/>
      <c r="X2495" s="386"/>
      <c r="Y2495" s="390"/>
      <c r="Z2495" s="391"/>
      <c r="AA2495" s="392"/>
      <c r="AB2495" s="393"/>
      <c r="AC2495" s="394"/>
      <c r="AD2495" s="395">
        <f t="shared" si="373"/>
        <v>0</v>
      </c>
      <c r="AE2495" s="396">
        <f>IF(OR(G2495=账期!$A$18,G2495=账期!$A$20,G2495=账期!$A$22,G2495=账期!$A$24,G2495=账期!$A$25,G2495=账期!$A$27,G2495=账期!$A$26,G2495=账期!$A$28,G2495=账期!$A$30,G2495=账期!$A$32,G2495=账期!$A$34,G2495=账期!$A$35,G2495=账期!$A$37,G2495=账期!$A$39,G2495=账期!$A$40,G2495=账期!$A$41,G2495=账期!$A$42,G2495=账期!$A$43,G2495=账期!$A$44,G2495=账期!$A$45,G2495=账期!$A$46,G2495=账期!$A$48,G2495=账期!$A$50,G2495=账期!$A$51,G2495=账期!$A$52,G2495=账期!$A$53,G2495=账期!$A$54,G2495=账期!$A$56,G2495=账期!$A$57,G2495=账期!$A$58,G2495=账期!$A$59,G2495=账期!$A$60,G2495=账期!$A$61,G2495=账期!$A$62,G2495=账期!$A$63,G2495=账期!$A$64,G2495=账期!$A$66,G2495=账期!$A$67,G2495=账期!$A$68,G2495=账期!$A$70,G2495=账期!$A$71),30,IF(OR(G2495=账期!$A$74,G2495=账期!$A$77,G2495=账期!$A$76,G2495=账期!$A$79,G2495=账期!$A$80,G2495=账期!$A$81,G2495=账期!$A$83,G2495=账期!$A$85,G2495=账期!$A$87,G2495=账期!$A$89,G2495=账期!$A$91),60,IF(OR(G2495=账期!$A$93,G2495=账期!$A$94,G2495=账期!$A$95,G2495=账期!$A$96,G2495=账期!$A$98,G2495=账期!$A$99,G2495=账期!$A$101,G2495=账期!$A$102),90,0)))</f>
        <v>0</v>
      </c>
      <c r="AF2495" s="396"/>
      <c r="AG2495" s="384"/>
      <c r="AH2495" s="396" t="str">
        <f t="shared" si="376"/>
        <v/>
      </c>
    </row>
    <row r="2496" spans="1:34" ht="18" customHeight="1" x14ac:dyDescent="0.25">
      <c r="A2496" s="301" t="str">
        <f t="shared" si="378"/>
        <v/>
      </c>
      <c r="B2496" s="397"/>
      <c r="C2496" s="398"/>
      <c r="D2496" s="399"/>
      <c r="E2496" s="383" t="str">
        <f t="shared" si="374"/>
        <v>C</v>
      </c>
      <c r="F2496" s="383" t="str">
        <f t="shared" si="375"/>
        <v>C</v>
      </c>
      <c r="G2496" s="400"/>
      <c r="H2496" s="385" t="str">
        <f>IF(G2496="","",VLOOKUP(G2496,下拉数据源!J:K,2,0))</f>
        <v/>
      </c>
      <c r="I2496" s="385"/>
      <c r="J2496" s="385"/>
      <c r="K2496" s="386"/>
      <c r="L2496" s="401"/>
      <c r="M2496" s="384"/>
      <c r="N2496" s="384"/>
      <c r="O2496" s="384"/>
      <c r="P2496" s="386"/>
      <c r="Q2496" s="387"/>
      <c r="R2496" s="286"/>
      <c r="S2496" s="388">
        <f t="shared" si="379"/>
        <v>0</v>
      </c>
      <c r="T2496" s="389"/>
      <c r="U2496" s="389">
        <f t="shared" si="377"/>
        <v>0</v>
      </c>
      <c r="V2496" s="451"/>
      <c r="W2496" s="452"/>
      <c r="X2496" s="386"/>
      <c r="Y2496" s="390"/>
      <c r="Z2496" s="391"/>
      <c r="AA2496" s="392"/>
      <c r="AB2496" s="393"/>
      <c r="AC2496" s="394"/>
      <c r="AD2496" s="395">
        <f t="shared" ref="AD2496:AD2559" si="380">IF(AE2496&gt;0,(DATE(YEAR(AC2496),MONTH(AC2496)+1,1)-1)+AE2496,AC2496)</f>
        <v>0</v>
      </c>
      <c r="AE2496" s="396">
        <f>IF(OR(G2496=账期!$A$18,G2496=账期!$A$20,G2496=账期!$A$22,G2496=账期!$A$24,G2496=账期!$A$25,G2496=账期!$A$27,G2496=账期!$A$26,G2496=账期!$A$28,G2496=账期!$A$30,G2496=账期!$A$32,G2496=账期!$A$34,G2496=账期!$A$35,G2496=账期!$A$37,G2496=账期!$A$39,G2496=账期!$A$40,G2496=账期!$A$41,G2496=账期!$A$42,G2496=账期!$A$43,G2496=账期!$A$44,G2496=账期!$A$45,G2496=账期!$A$46,G2496=账期!$A$48,G2496=账期!$A$50,G2496=账期!$A$51,G2496=账期!$A$52,G2496=账期!$A$53,G2496=账期!$A$54,G2496=账期!$A$56,G2496=账期!$A$57,G2496=账期!$A$58,G2496=账期!$A$59,G2496=账期!$A$60,G2496=账期!$A$61,G2496=账期!$A$62,G2496=账期!$A$63,G2496=账期!$A$64,G2496=账期!$A$66,G2496=账期!$A$67,G2496=账期!$A$68,G2496=账期!$A$70,G2496=账期!$A$71),30,IF(OR(G2496=账期!$A$74,G2496=账期!$A$77,G2496=账期!$A$76,G2496=账期!$A$79,G2496=账期!$A$80,G2496=账期!$A$81,G2496=账期!$A$83,G2496=账期!$A$85,G2496=账期!$A$87,G2496=账期!$A$89,G2496=账期!$A$91),60,IF(OR(G2496=账期!$A$93,G2496=账期!$A$94,G2496=账期!$A$95,G2496=账期!$A$96,G2496=账期!$A$98,G2496=账期!$A$99,G2496=账期!$A$101,G2496=账期!$A$102),90,0)))</f>
        <v>0</v>
      </c>
      <c r="AF2496" s="396"/>
      <c r="AG2496" s="384"/>
      <c r="AH2496" s="396" t="str">
        <f t="shared" si="376"/>
        <v/>
      </c>
    </row>
    <row r="2497" spans="1:34" ht="18" customHeight="1" x14ac:dyDescent="0.25">
      <c r="A2497" s="301" t="str">
        <f t="shared" si="378"/>
        <v/>
      </c>
      <c r="B2497" s="397"/>
      <c r="C2497" s="398"/>
      <c r="D2497" s="399"/>
      <c r="E2497" s="383" t="str">
        <f t="shared" si="374"/>
        <v>C</v>
      </c>
      <c r="F2497" s="383" t="str">
        <f t="shared" si="375"/>
        <v>C</v>
      </c>
      <c r="G2497" s="400"/>
      <c r="H2497" s="385" t="str">
        <f>IF(G2497="","",VLOOKUP(G2497,下拉数据源!J:K,2,0))</f>
        <v/>
      </c>
      <c r="I2497" s="385"/>
      <c r="J2497" s="385"/>
      <c r="K2497" s="386"/>
      <c r="L2497" s="401"/>
      <c r="M2497" s="384"/>
      <c r="N2497" s="384"/>
      <c r="O2497" s="384"/>
      <c r="P2497" s="386"/>
      <c r="Q2497" s="387"/>
      <c r="R2497" s="286"/>
      <c r="S2497" s="388">
        <f t="shared" si="379"/>
        <v>0</v>
      </c>
      <c r="T2497" s="389"/>
      <c r="U2497" s="389">
        <f t="shared" si="377"/>
        <v>0</v>
      </c>
      <c r="V2497" s="451"/>
      <c r="W2497" s="452"/>
      <c r="X2497" s="386"/>
      <c r="Y2497" s="390"/>
      <c r="Z2497" s="391"/>
      <c r="AA2497" s="392"/>
      <c r="AB2497" s="393"/>
      <c r="AC2497" s="394"/>
      <c r="AD2497" s="395">
        <f t="shared" si="380"/>
        <v>0</v>
      </c>
      <c r="AE2497" s="396">
        <f>IF(OR(G2497=账期!$A$18,G2497=账期!$A$20,G2497=账期!$A$22,G2497=账期!$A$24,G2497=账期!$A$25,G2497=账期!$A$27,G2497=账期!$A$26,G2497=账期!$A$28,G2497=账期!$A$30,G2497=账期!$A$32,G2497=账期!$A$34,G2497=账期!$A$35,G2497=账期!$A$37,G2497=账期!$A$39,G2497=账期!$A$40,G2497=账期!$A$41,G2497=账期!$A$42,G2497=账期!$A$43,G2497=账期!$A$44,G2497=账期!$A$45,G2497=账期!$A$46,G2497=账期!$A$48,G2497=账期!$A$50,G2497=账期!$A$51,G2497=账期!$A$52,G2497=账期!$A$53,G2497=账期!$A$54,G2497=账期!$A$56,G2497=账期!$A$57,G2497=账期!$A$58,G2497=账期!$A$59,G2497=账期!$A$60,G2497=账期!$A$61,G2497=账期!$A$62,G2497=账期!$A$63,G2497=账期!$A$64,G2497=账期!$A$66,G2497=账期!$A$67,G2497=账期!$A$68,G2497=账期!$A$70,G2497=账期!$A$71),30,IF(OR(G2497=账期!$A$74,G2497=账期!$A$77,G2497=账期!$A$76,G2497=账期!$A$79,G2497=账期!$A$80,G2497=账期!$A$81,G2497=账期!$A$83,G2497=账期!$A$85,G2497=账期!$A$87,G2497=账期!$A$89,G2497=账期!$A$91),60,IF(OR(G2497=账期!$A$93,G2497=账期!$A$94,G2497=账期!$A$95,G2497=账期!$A$96,G2497=账期!$A$98,G2497=账期!$A$99,G2497=账期!$A$101,G2497=账期!$A$102),90,0)))</f>
        <v>0</v>
      </c>
      <c r="AF2497" s="396"/>
      <c r="AG2497" s="384"/>
      <c r="AH2497" s="396" t="str">
        <f t="shared" si="376"/>
        <v/>
      </c>
    </row>
    <row r="2498" spans="1:34" ht="18" customHeight="1" x14ac:dyDescent="0.25">
      <c r="A2498" s="301" t="str">
        <f t="shared" si="378"/>
        <v/>
      </c>
      <c r="B2498" s="397"/>
      <c r="C2498" s="398"/>
      <c r="D2498" s="399"/>
      <c r="E2498" s="383" t="str">
        <f t="shared" si="374"/>
        <v>C</v>
      </c>
      <c r="F2498" s="383" t="str">
        <f t="shared" si="375"/>
        <v>C</v>
      </c>
      <c r="G2498" s="400"/>
      <c r="H2498" s="385" t="str">
        <f>IF(G2498="","",VLOOKUP(G2498,下拉数据源!J:K,2,0))</f>
        <v/>
      </c>
      <c r="I2498" s="385"/>
      <c r="J2498" s="385"/>
      <c r="K2498" s="386"/>
      <c r="L2498" s="401"/>
      <c r="M2498" s="384"/>
      <c r="N2498" s="384"/>
      <c r="O2498" s="384"/>
      <c r="P2498" s="386"/>
      <c r="Q2498" s="387"/>
      <c r="R2498" s="286"/>
      <c r="S2498" s="388">
        <f t="shared" si="379"/>
        <v>0</v>
      </c>
      <c r="T2498" s="389"/>
      <c r="U2498" s="389">
        <f t="shared" si="377"/>
        <v>0</v>
      </c>
      <c r="V2498" s="451"/>
      <c r="W2498" s="452"/>
      <c r="X2498" s="386"/>
      <c r="Y2498" s="390"/>
      <c r="Z2498" s="391"/>
      <c r="AA2498" s="392"/>
      <c r="AB2498" s="393"/>
      <c r="AC2498" s="394"/>
      <c r="AD2498" s="395">
        <f t="shared" si="380"/>
        <v>0</v>
      </c>
      <c r="AE2498" s="396">
        <f>IF(OR(G2498=账期!$A$18,G2498=账期!$A$20,G2498=账期!$A$22,G2498=账期!$A$24,G2498=账期!$A$25,G2498=账期!$A$27,G2498=账期!$A$26,G2498=账期!$A$28,G2498=账期!$A$30,G2498=账期!$A$32,G2498=账期!$A$34,G2498=账期!$A$35,G2498=账期!$A$37,G2498=账期!$A$39,G2498=账期!$A$40,G2498=账期!$A$41,G2498=账期!$A$42,G2498=账期!$A$43,G2498=账期!$A$44,G2498=账期!$A$45,G2498=账期!$A$46,G2498=账期!$A$48,G2498=账期!$A$50,G2498=账期!$A$51,G2498=账期!$A$52,G2498=账期!$A$53,G2498=账期!$A$54,G2498=账期!$A$56,G2498=账期!$A$57,G2498=账期!$A$58,G2498=账期!$A$59,G2498=账期!$A$60,G2498=账期!$A$61,G2498=账期!$A$62,G2498=账期!$A$63,G2498=账期!$A$64,G2498=账期!$A$66,G2498=账期!$A$67,G2498=账期!$A$68,G2498=账期!$A$70,G2498=账期!$A$71),30,IF(OR(G2498=账期!$A$74,G2498=账期!$A$77,G2498=账期!$A$76,G2498=账期!$A$79,G2498=账期!$A$80,G2498=账期!$A$81,G2498=账期!$A$83,G2498=账期!$A$85,G2498=账期!$A$87,G2498=账期!$A$89,G2498=账期!$A$91),60,IF(OR(G2498=账期!$A$93,G2498=账期!$A$94,G2498=账期!$A$95,G2498=账期!$A$96,G2498=账期!$A$98,G2498=账期!$A$99,G2498=账期!$A$101,G2498=账期!$A$102),90,0)))</f>
        <v>0</v>
      </c>
      <c r="AF2498" s="396"/>
      <c r="AG2498" s="384"/>
      <c r="AH2498" s="396" t="str">
        <f t="shared" si="376"/>
        <v/>
      </c>
    </row>
    <row r="2499" spans="1:34" ht="18" customHeight="1" x14ac:dyDescent="0.25">
      <c r="A2499" s="301" t="str">
        <f t="shared" si="378"/>
        <v/>
      </c>
      <c r="B2499" s="397"/>
      <c r="C2499" s="398"/>
      <c r="D2499" s="399"/>
      <c r="E2499" s="383" t="str">
        <f t="shared" si="374"/>
        <v>C</v>
      </c>
      <c r="F2499" s="383" t="str">
        <f t="shared" si="375"/>
        <v>C</v>
      </c>
      <c r="G2499" s="400"/>
      <c r="H2499" s="385" t="str">
        <f>IF(G2499="","",VLOOKUP(G2499,下拉数据源!J:K,2,0))</f>
        <v/>
      </c>
      <c r="I2499" s="385"/>
      <c r="J2499" s="385"/>
      <c r="K2499" s="386"/>
      <c r="L2499" s="401"/>
      <c r="M2499" s="384"/>
      <c r="N2499" s="384"/>
      <c r="O2499" s="384"/>
      <c r="P2499" s="386"/>
      <c r="Q2499" s="387"/>
      <c r="R2499" s="286"/>
      <c r="S2499" s="388">
        <f t="shared" si="379"/>
        <v>0</v>
      </c>
      <c r="T2499" s="389"/>
      <c r="U2499" s="389">
        <f t="shared" si="377"/>
        <v>0</v>
      </c>
      <c r="V2499" s="451"/>
      <c r="W2499" s="452"/>
      <c r="X2499" s="386"/>
      <c r="Y2499" s="390"/>
      <c r="Z2499" s="391"/>
      <c r="AA2499" s="392"/>
      <c r="AB2499" s="393"/>
      <c r="AC2499" s="394"/>
      <c r="AD2499" s="395">
        <f t="shared" si="380"/>
        <v>0</v>
      </c>
      <c r="AE2499" s="396">
        <f>IF(OR(G2499=账期!$A$18,G2499=账期!$A$20,G2499=账期!$A$22,G2499=账期!$A$24,G2499=账期!$A$25,G2499=账期!$A$27,G2499=账期!$A$26,G2499=账期!$A$28,G2499=账期!$A$30,G2499=账期!$A$32,G2499=账期!$A$34,G2499=账期!$A$35,G2499=账期!$A$37,G2499=账期!$A$39,G2499=账期!$A$40,G2499=账期!$A$41,G2499=账期!$A$42,G2499=账期!$A$43,G2499=账期!$A$44,G2499=账期!$A$45,G2499=账期!$A$46,G2499=账期!$A$48,G2499=账期!$A$50,G2499=账期!$A$51,G2499=账期!$A$52,G2499=账期!$A$53,G2499=账期!$A$54,G2499=账期!$A$56,G2499=账期!$A$57,G2499=账期!$A$58,G2499=账期!$A$59,G2499=账期!$A$60,G2499=账期!$A$61,G2499=账期!$A$62,G2499=账期!$A$63,G2499=账期!$A$64,G2499=账期!$A$66,G2499=账期!$A$67,G2499=账期!$A$68,G2499=账期!$A$70,G2499=账期!$A$71),30,IF(OR(G2499=账期!$A$74,G2499=账期!$A$77,G2499=账期!$A$76,G2499=账期!$A$79,G2499=账期!$A$80,G2499=账期!$A$81,G2499=账期!$A$83,G2499=账期!$A$85,G2499=账期!$A$87,G2499=账期!$A$89,G2499=账期!$A$91),60,IF(OR(G2499=账期!$A$93,G2499=账期!$A$94,G2499=账期!$A$95,G2499=账期!$A$96,G2499=账期!$A$98,G2499=账期!$A$99,G2499=账期!$A$101,G2499=账期!$A$102),90,0)))</f>
        <v>0</v>
      </c>
      <c r="AF2499" s="396"/>
      <c r="AG2499" s="384"/>
      <c r="AH2499" s="396" t="str">
        <f t="shared" si="376"/>
        <v/>
      </c>
    </row>
    <row r="2500" spans="1:34" ht="18" customHeight="1" x14ac:dyDescent="0.25">
      <c r="A2500" s="301" t="str">
        <f t="shared" si="378"/>
        <v/>
      </c>
      <c r="B2500" s="397"/>
      <c r="C2500" s="398"/>
      <c r="D2500" s="399"/>
      <c r="E2500" s="383" t="str">
        <f t="shared" si="374"/>
        <v>C</v>
      </c>
      <c r="F2500" s="383" t="str">
        <f t="shared" si="375"/>
        <v>C</v>
      </c>
      <c r="G2500" s="400"/>
      <c r="H2500" s="385" t="str">
        <f>IF(G2500="","",VLOOKUP(G2500,下拉数据源!J:K,2,0))</f>
        <v/>
      </c>
      <c r="I2500" s="385"/>
      <c r="J2500" s="385"/>
      <c r="K2500" s="386"/>
      <c r="L2500" s="401"/>
      <c r="M2500" s="384"/>
      <c r="N2500" s="384"/>
      <c r="O2500" s="384"/>
      <c r="P2500" s="386"/>
      <c r="Q2500" s="387"/>
      <c r="R2500" s="286"/>
      <c r="S2500" s="388">
        <f t="shared" si="379"/>
        <v>0</v>
      </c>
      <c r="T2500" s="389"/>
      <c r="U2500" s="389">
        <f t="shared" si="377"/>
        <v>0</v>
      </c>
      <c r="V2500" s="451"/>
      <c r="W2500" s="452"/>
      <c r="X2500" s="386"/>
      <c r="Y2500" s="390"/>
      <c r="Z2500" s="391"/>
      <c r="AA2500" s="392"/>
      <c r="AB2500" s="393"/>
      <c r="AC2500" s="394"/>
      <c r="AD2500" s="395">
        <f t="shared" si="380"/>
        <v>0</v>
      </c>
      <c r="AE2500" s="396">
        <f>IF(OR(G2500=账期!$A$18,G2500=账期!$A$20,G2500=账期!$A$22,G2500=账期!$A$24,G2500=账期!$A$25,G2500=账期!$A$27,G2500=账期!$A$26,G2500=账期!$A$28,G2500=账期!$A$30,G2500=账期!$A$32,G2500=账期!$A$34,G2500=账期!$A$35,G2500=账期!$A$37,G2500=账期!$A$39,G2500=账期!$A$40,G2500=账期!$A$41,G2500=账期!$A$42,G2500=账期!$A$43,G2500=账期!$A$44,G2500=账期!$A$45,G2500=账期!$A$46,G2500=账期!$A$48,G2500=账期!$A$50,G2500=账期!$A$51,G2500=账期!$A$52,G2500=账期!$A$53,G2500=账期!$A$54,G2500=账期!$A$56,G2500=账期!$A$57,G2500=账期!$A$58,G2500=账期!$A$59,G2500=账期!$A$60,G2500=账期!$A$61,G2500=账期!$A$62,G2500=账期!$A$63,G2500=账期!$A$64,G2500=账期!$A$66,G2500=账期!$A$67,G2500=账期!$A$68,G2500=账期!$A$70,G2500=账期!$A$71),30,IF(OR(G2500=账期!$A$74,G2500=账期!$A$77,G2500=账期!$A$76,G2500=账期!$A$79,G2500=账期!$A$80,G2500=账期!$A$81,G2500=账期!$A$83,G2500=账期!$A$85,G2500=账期!$A$87,G2500=账期!$A$89,G2500=账期!$A$91),60,IF(OR(G2500=账期!$A$93,G2500=账期!$A$94,G2500=账期!$A$95,G2500=账期!$A$96,G2500=账期!$A$98,G2500=账期!$A$99,G2500=账期!$A$101,G2500=账期!$A$102),90,0)))</f>
        <v>0</v>
      </c>
      <c r="AF2500" s="396"/>
      <c r="AG2500" s="384"/>
      <c r="AH2500" s="396" t="str">
        <f t="shared" si="376"/>
        <v/>
      </c>
    </row>
    <row r="2501" spans="1:34" ht="18" customHeight="1" x14ac:dyDescent="0.25">
      <c r="A2501" s="301" t="str">
        <f t="shared" si="378"/>
        <v/>
      </c>
      <c r="B2501" s="397"/>
      <c r="C2501" s="398"/>
      <c r="D2501" s="399"/>
      <c r="E2501" s="383" t="str">
        <f t="shared" si="374"/>
        <v>C</v>
      </c>
      <c r="F2501" s="383" t="str">
        <f t="shared" si="375"/>
        <v>C</v>
      </c>
      <c r="G2501" s="400"/>
      <c r="H2501" s="385" t="str">
        <f>IF(G2501="","",VLOOKUP(G2501,下拉数据源!J:K,2,0))</f>
        <v/>
      </c>
      <c r="I2501" s="385"/>
      <c r="J2501" s="385"/>
      <c r="K2501" s="386"/>
      <c r="L2501" s="401"/>
      <c r="M2501" s="384"/>
      <c r="N2501" s="384"/>
      <c r="O2501" s="384"/>
      <c r="P2501" s="386"/>
      <c r="Q2501" s="387"/>
      <c r="R2501" s="286"/>
      <c r="S2501" s="388">
        <f t="shared" si="379"/>
        <v>0</v>
      </c>
      <c r="T2501" s="389"/>
      <c r="U2501" s="389">
        <f t="shared" si="377"/>
        <v>0</v>
      </c>
      <c r="V2501" s="451"/>
      <c r="W2501" s="452"/>
      <c r="X2501" s="386"/>
      <c r="Y2501" s="390"/>
      <c r="Z2501" s="391"/>
      <c r="AA2501" s="392"/>
      <c r="AB2501" s="393"/>
      <c r="AC2501" s="394"/>
      <c r="AD2501" s="395">
        <f t="shared" si="380"/>
        <v>0</v>
      </c>
      <c r="AE2501" s="396">
        <f>IF(OR(G2501=账期!$A$18,G2501=账期!$A$20,G2501=账期!$A$22,G2501=账期!$A$24,G2501=账期!$A$25,G2501=账期!$A$27,G2501=账期!$A$26,G2501=账期!$A$28,G2501=账期!$A$30,G2501=账期!$A$32,G2501=账期!$A$34,G2501=账期!$A$35,G2501=账期!$A$37,G2501=账期!$A$39,G2501=账期!$A$40,G2501=账期!$A$41,G2501=账期!$A$42,G2501=账期!$A$43,G2501=账期!$A$44,G2501=账期!$A$45,G2501=账期!$A$46,G2501=账期!$A$48,G2501=账期!$A$50,G2501=账期!$A$51,G2501=账期!$A$52,G2501=账期!$A$53,G2501=账期!$A$54,G2501=账期!$A$56,G2501=账期!$A$57,G2501=账期!$A$58,G2501=账期!$A$59,G2501=账期!$A$60,G2501=账期!$A$61,G2501=账期!$A$62,G2501=账期!$A$63,G2501=账期!$A$64,G2501=账期!$A$66,G2501=账期!$A$67,G2501=账期!$A$68,G2501=账期!$A$70,G2501=账期!$A$71),30,IF(OR(G2501=账期!$A$74,G2501=账期!$A$77,G2501=账期!$A$76,G2501=账期!$A$79,G2501=账期!$A$80,G2501=账期!$A$81,G2501=账期!$A$83,G2501=账期!$A$85,G2501=账期!$A$87,G2501=账期!$A$89,G2501=账期!$A$91),60,IF(OR(G2501=账期!$A$93,G2501=账期!$A$94,G2501=账期!$A$95,G2501=账期!$A$96,G2501=账期!$A$98,G2501=账期!$A$99,G2501=账期!$A$101,G2501=账期!$A$102),90,0)))</f>
        <v>0</v>
      </c>
      <c r="AF2501" s="396"/>
      <c r="AG2501" s="384"/>
      <c r="AH2501" s="396" t="str">
        <f t="shared" si="376"/>
        <v/>
      </c>
    </row>
    <row r="2502" spans="1:34" ht="18" customHeight="1" x14ac:dyDescent="0.25">
      <c r="A2502" s="301" t="str">
        <f t="shared" si="378"/>
        <v/>
      </c>
      <c r="B2502" s="397"/>
      <c r="C2502" s="398"/>
      <c r="D2502" s="399"/>
      <c r="E2502" s="383" t="str">
        <f t="shared" si="374"/>
        <v>C</v>
      </c>
      <c r="F2502" s="383" t="str">
        <f t="shared" si="375"/>
        <v>C</v>
      </c>
      <c r="G2502" s="400"/>
      <c r="H2502" s="385" t="str">
        <f>IF(G2502="","",VLOOKUP(G2502,下拉数据源!J:K,2,0))</f>
        <v/>
      </c>
      <c r="I2502" s="385"/>
      <c r="J2502" s="385"/>
      <c r="K2502" s="386"/>
      <c r="L2502" s="401"/>
      <c r="M2502" s="384"/>
      <c r="N2502" s="384"/>
      <c r="O2502" s="384"/>
      <c r="P2502" s="386"/>
      <c r="Q2502" s="387"/>
      <c r="R2502" s="286"/>
      <c r="S2502" s="388">
        <f t="shared" si="379"/>
        <v>0</v>
      </c>
      <c r="T2502" s="389"/>
      <c r="U2502" s="389">
        <f t="shared" si="377"/>
        <v>0</v>
      </c>
      <c r="V2502" s="451"/>
      <c r="W2502" s="452"/>
      <c r="X2502" s="386"/>
      <c r="Y2502" s="390"/>
      <c r="Z2502" s="391"/>
      <c r="AA2502" s="392"/>
      <c r="AB2502" s="393"/>
      <c r="AC2502" s="394"/>
      <c r="AD2502" s="395">
        <f t="shared" si="380"/>
        <v>0</v>
      </c>
      <c r="AE2502" s="396">
        <f>IF(OR(G2502=账期!$A$18,G2502=账期!$A$20,G2502=账期!$A$22,G2502=账期!$A$24,G2502=账期!$A$25,G2502=账期!$A$27,G2502=账期!$A$26,G2502=账期!$A$28,G2502=账期!$A$30,G2502=账期!$A$32,G2502=账期!$A$34,G2502=账期!$A$35,G2502=账期!$A$37,G2502=账期!$A$39,G2502=账期!$A$40,G2502=账期!$A$41,G2502=账期!$A$42,G2502=账期!$A$43,G2502=账期!$A$44,G2502=账期!$A$45,G2502=账期!$A$46,G2502=账期!$A$48,G2502=账期!$A$50,G2502=账期!$A$51,G2502=账期!$A$52,G2502=账期!$A$53,G2502=账期!$A$54,G2502=账期!$A$56,G2502=账期!$A$57,G2502=账期!$A$58,G2502=账期!$A$59,G2502=账期!$A$60,G2502=账期!$A$61,G2502=账期!$A$62,G2502=账期!$A$63,G2502=账期!$A$64,G2502=账期!$A$66,G2502=账期!$A$67,G2502=账期!$A$68,G2502=账期!$A$70,G2502=账期!$A$71),30,IF(OR(G2502=账期!$A$74,G2502=账期!$A$77,G2502=账期!$A$76,G2502=账期!$A$79,G2502=账期!$A$80,G2502=账期!$A$81,G2502=账期!$A$83,G2502=账期!$A$85,G2502=账期!$A$87,G2502=账期!$A$89,G2502=账期!$A$91),60,IF(OR(G2502=账期!$A$93,G2502=账期!$A$94,G2502=账期!$A$95,G2502=账期!$A$96,G2502=账期!$A$98,G2502=账期!$A$99,G2502=账期!$A$101,G2502=账期!$A$102),90,0)))</f>
        <v>0</v>
      </c>
      <c r="AF2502" s="396"/>
      <c r="AG2502" s="384"/>
      <c r="AH2502" s="396" t="str">
        <f t="shared" si="376"/>
        <v/>
      </c>
    </row>
    <row r="2503" spans="1:34" ht="18" customHeight="1" x14ac:dyDescent="0.25">
      <c r="A2503" s="301" t="str">
        <f t="shared" si="378"/>
        <v/>
      </c>
      <c r="B2503" s="397"/>
      <c r="C2503" s="398"/>
      <c r="D2503" s="399"/>
      <c r="E2503" s="383" t="str">
        <f t="shared" si="374"/>
        <v>C</v>
      </c>
      <c r="F2503" s="383" t="str">
        <f t="shared" si="375"/>
        <v>C</v>
      </c>
      <c r="G2503" s="400"/>
      <c r="H2503" s="385" t="str">
        <f>IF(G2503="","",VLOOKUP(G2503,下拉数据源!J:K,2,0))</f>
        <v/>
      </c>
      <c r="I2503" s="385"/>
      <c r="J2503" s="385"/>
      <c r="K2503" s="386"/>
      <c r="L2503" s="401"/>
      <c r="M2503" s="384"/>
      <c r="N2503" s="384"/>
      <c r="O2503" s="384"/>
      <c r="P2503" s="386"/>
      <c r="Q2503" s="387"/>
      <c r="R2503" s="286"/>
      <c r="S2503" s="388">
        <f t="shared" si="379"/>
        <v>0</v>
      </c>
      <c r="T2503" s="389"/>
      <c r="U2503" s="389">
        <f t="shared" si="377"/>
        <v>0</v>
      </c>
      <c r="V2503" s="451"/>
      <c r="W2503" s="452"/>
      <c r="X2503" s="386"/>
      <c r="Y2503" s="390"/>
      <c r="Z2503" s="391"/>
      <c r="AA2503" s="392"/>
      <c r="AB2503" s="393"/>
      <c r="AC2503" s="394"/>
      <c r="AD2503" s="395">
        <f t="shared" si="380"/>
        <v>0</v>
      </c>
      <c r="AE2503" s="396">
        <f>IF(OR(G2503=账期!$A$18,G2503=账期!$A$20,G2503=账期!$A$22,G2503=账期!$A$24,G2503=账期!$A$25,G2503=账期!$A$27,G2503=账期!$A$26,G2503=账期!$A$28,G2503=账期!$A$30,G2503=账期!$A$32,G2503=账期!$A$34,G2503=账期!$A$35,G2503=账期!$A$37,G2503=账期!$A$39,G2503=账期!$A$40,G2503=账期!$A$41,G2503=账期!$A$42,G2503=账期!$A$43,G2503=账期!$A$44,G2503=账期!$A$45,G2503=账期!$A$46,G2503=账期!$A$48,G2503=账期!$A$50,G2503=账期!$A$51,G2503=账期!$A$52,G2503=账期!$A$53,G2503=账期!$A$54,G2503=账期!$A$56,G2503=账期!$A$57,G2503=账期!$A$58,G2503=账期!$A$59,G2503=账期!$A$60,G2503=账期!$A$61,G2503=账期!$A$62,G2503=账期!$A$63,G2503=账期!$A$64,G2503=账期!$A$66,G2503=账期!$A$67,G2503=账期!$A$68,G2503=账期!$A$70,G2503=账期!$A$71),30,IF(OR(G2503=账期!$A$74,G2503=账期!$A$77,G2503=账期!$A$76,G2503=账期!$A$79,G2503=账期!$A$80,G2503=账期!$A$81,G2503=账期!$A$83,G2503=账期!$A$85,G2503=账期!$A$87,G2503=账期!$A$89,G2503=账期!$A$91),60,IF(OR(G2503=账期!$A$93,G2503=账期!$A$94,G2503=账期!$A$95,G2503=账期!$A$96,G2503=账期!$A$98,G2503=账期!$A$99,G2503=账期!$A$101,G2503=账期!$A$102),90,0)))</f>
        <v>0</v>
      </c>
      <c r="AF2503" s="396"/>
      <c r="AG2503" s="384"/>
      <c r="AH2503" s="396" t="str">
        <f t="shared" si="376"/>
        <v/>
      </c>
    </row>
    <row r="2504" spans="1:34" ht="18" customHeight="1" x14ac:dyDescent="0.25">
      <c r="A2504" s="301" t="str">
        <f t="shared" si="378"/>
        <v/>
      </c>
      <c r="B2504" s="397"/>
      <c r="C2504" s="398"/>
      <c r="D2504" s="399"/>
      <c r="E2504" s="383" t="str">
        <f t="shared" si="374"/>
        <v>C</v>
      </c>
      <c r="F2504" s="383" t="str">
        <f t="shared" si="375"/>
        <v>C</v>
      </c>
      <c r="G2504" s="400"/>
      <c r="H2504" s="385" t="str">
        <f>IF(G2504="","",VLOOKUP(G2504,下拉数据源!J:K,2,0))</f>
        <v/>
      </c>
      <c r="I2504" s="385"/>
      <c r="J2504" s="385"/>
      <c r="K2504" s="386"/>
      <c r="L2504" s="401"/>
      <c r="M2504" s="384"/>
      <c r="N2504" s="384"/>
      <c r="O2504" s="384"/>
      <c r="P2504" s="386"/>
      <c r="Q2504" s="387"/>
      <c r="R2504" s="286"/>
      <c r="S2504" s="388">
        <f t="shared" si="379"/>
        <v>0</v>
      </c>
      <c r="T2504" s="389"/>
      <c r="U2504" s="389">
        <f t="shared" si="377"/>
        <v>0</v>
      </c>
      <c r="V2504" s="451"/>
      <c r="W2504" s="452"/>
      <c r="X2504" s="386"/>
      <c r="Y2504" s="390"/>
      <c r="Z2504" s="391"/>
      <c r="AA2504" s="392"/>
      <c r="AB2504" s="393"/>
      <c r="AC2504" s="394"/>
      <c r="AD2504" s="395">
        <f t="shared" si="380"/>
        <v>0</v>
      </c>
      <c r="AE2504" s="396">
        <f>IF(OR(G2504=账期!$A$18,G2504=账期!$A$20,G2504=账期!$A$22,G2504=账期!$A$24,G2504=账期!$A$25,G2504=账期!$A$27,G2504=账期!$A$26,G2504=账期!$A$28,G2504=账期!$A$30,G2504=账期!$A$32,G2504=账期!$A$34,G2504=账期!$A$35,G2504=账期!$A$37,G2504=账期!$A$39,G2504=账期!$A$40,G2504=账期!$A$41,G2504=账期!$A$42,G2504=账期!$A$43,G2504=账期!$A$44,G2504=账期!$A$45,G2504=账期!$A$46,G2504=账期!$A$48,G2504=账期!$A$50,G2504=账期!$A$51,G2504=账期!$A$52,G2504=账期!$A$53,G2504=账期!$A$54,G2504=账期!$A$56,G2504=账期!$A$57,G2504=账期!$A$58,G2504=账期!$A$59,G2504=账期!$A$60,G2504=账期!$A$61,G2504=账期!$A$62,G2504=账期!$A$63,G2504=账期!$A$64,G2504=账期!$A$66,G2504=账期!$A$67,G2504=账期!$A$68,G2504=账期!$A$70,G2504=账期!$A$71),30,IF(OR(G2504=账期!$A$74,G2504=账期!$A$77,G2504=账期!$A$76,G2504=账期!$A$79,G2504=账期!$A$80,G2504=账期!$A$81,G2504=账期!$A$83,G2504=账期!$A$85,G2504=账期!$A$87,G2504=账期!$A$89,G2504=账期!$A$91),60,IF(OR(G2504=账期!$A$93,G2504=账期!$A$94,G2504=账期!$A$95,G2504=账期!$A$96,G2504=账期!$A$98,G2504=账期!$A$99,G2504=账期!$A$101,G2504=账期!$A$102),90,0)))</f>
        <v>0</v>
      </c>
      <c r="AF2504" s="396"/>
      <c r="AG2504" s="384"/>
      <c r="AH2504" s="396" t="str">
        <f t="shared" si="376"/>
        <v/>
      </c>
    </row>
    <row r="2505" spans="1:34" ht="18" customHeight="1" x14ac:dyDescent="0.25">
      <c r="A2505" s="301" t="str">
        <f t="shared" si="378"/>
        <v/>
      </c>
      <c r="B2505" s="397"/>
      <c r="C2505" s="398"/>
      <c r="D2505" s="399"/>
      <c r="E2505" s="383" t="str">
        <f t="shared" si="374"/>
        <v>C</v>
      </c>
      <c r="F2505" s="383" t="str">
        <f t="shared" si="375"/>
        <v>C</v>
      </c>
      <c r="G2505" s="400"/>
      <c r="H2505" s="385" t="str">
        <f>IF(G2505="","",VLOOKUP(G2505,下拉数据源!J:K,2,0))</f>
        <v/>
      </c>
      <c r="I2505" s="385"/>
      <c r="J2505" s="385"/>
      <c r="K2505" s="386"/>
      <c r="L2505" s="401"/>
      <c r="M2505" s="384"/>
      <c r="N2505" s="384"/>
      <c r="O2505" s="384"/>
      <c r="P2505" s="386"/>
      <c r="Q2505" s="387"/>
      <c r="R2505" s="286"/>
      <c r="S2505" s="388">
        <f t="shared" si="379"/>
        <v>0</v>
      </c>
      <c r="T2505" s="389"/>
      <c r="U2505" s="389">
        <f t="shared" si="377"/>
        <v>0</v>
      </c>
      <c r="V2505" s="451"/>
      <c r="W2505" s="452"/>
      <c r="X2505" s="386"/>
      <c r="Y2505" s="390"/>
      <c r="Z2505" s="391"/>
      <c r="AA2505" s="392"/>
      <c r="AB2505" s="393"/>
      <c r="AC2505" s="394"/>
      <c r="AD2505" s="395">
        <f t="shared" si="380"/>
        <v>0</v>
      </c>
      <c r="AE2505" s="396">
        <f>IF(OR(G2505=账期!$A$18,G2505=账期!$A$20,G2505=账期!$A$22,G2505=账期!$A$24,G2505=账期!$A$25,G2505=账期!$A$27,G2505=账期!$A$26,G2505=账期!$A$28,G2505=账期!$A$30,G2505=账期!$A$32,G2505=账期!$A$34,G2505=账期!$A$35,G2505=账期!$A$37,G2505=账期!$A$39,G2505=账期!$A$40,G2505=账期!$A$41,G2505=账期!$A$42,G2505=账期!$A$43,G2505=账期!$A$44,G2505=账期!$A$45,G2505=账期!$A$46,G2505=账期!$A$48,G2505=账期!$A$50,G2505=账期!$A$51,G2505=账期!$A$52,G2505=账期!$A$53,G2505=账期!$A$54,G2505=账期!$A$56,G2505=账期!$A$57,G2505=账期!$A$58,G2505=账期!$A$59,G2505=账期!$A$60,G2505=账期!$A$61,G2505=账期!$A$62,G2505=账期!$A$63,G2505=账期!$A$64,G2505=账期!$A$66,G2505=账期!$A$67,G2505=账期!$A$68,G2505=账期!$A$70,G2505=账期!$A$71),30,IF(OR(G2505=账期!$A$74,G2505=账期!$A$77,G2505=账期!$A$76,G2505=账期!$A$79,G2505=账期!$A$80,G2505=账期!$A$81,G2505=账期!$A$83,G2505=账期!$A$85,G2505=账期!$A$87,G2505=账期!$A$89,G2505=账期!$A$91),60,IF(OR(G2505=账期!$A$93,G2505=账期!$A$94,G2505=账期!$A$95,G2505=账期!$A$96,G2505=账期!$A$98,G2505=账期!$A$99,G2505=账期!$A$101,G2505=账期!$A$102),90,0)))</f>
        <v>0</v>
      </c>
      <c r="AF2505" s="396"/>
      <c r="AG2505" s="384"/>
      <c r="AH2505" s="396" t="str">
        <f t="shared" si="376"/>
        <v/>
      </c>
    </row>
    <row r="2506" spans="1:34" ht="18" customHeight="1" x14ac:dyDescent="0.25">
      <c r="A2506" s="301" t="str">
        <f t="shared" si="378"/>
        <v/>
      </c>
      <c r="B2506" s="397"/>
      <c r="C2506" s="398"/>
      <c r="D2506" s="399"/>
      <c r="E2506" s="383" t="str">
        <f t="shared" si="374"/>
        <v>C</v>
      </c>
      <c r="F2506" s="383" t="str">
        <f t="shared" si="375"/>
        <v>C</v>
      </c>
      <c r="G2506" s="400"/>
      <c r="H2506" s="385" t="str">
        <f>IF(G2506="","",VLOOKUP(G2506,下拉数据源!J:K,2,0))</f>
        <v/>
      </c>
      <c r="I2506" s="385"/>
      <c r="J2506" s="385"/>
      <c r="K2506" s="386"/>
      <c r="L2506" s="401"/>
      <c r="M2506" s="384"/>
      <c r="N2506" s="384"/>
      <c r="O2506" s="384"/>
      <c r="P2506" s="386"/>
      <c r="Q2506" s="387"/>
      <c r="R2506" s="286"/>
      <c r="S2506" s="388">
        <f t="shared" si="379"/>
        <v>0</v>
      </c>
      <c r="T2506" s="389"/>
      <c r="U2506" s="389">
        <f t="shared" si="377"/>
        <v>0</v>
      </c>
      <c r="V2506" s="451"/>
      <c r="W2506" s="452"/>
      <c r="X2506" s="386"/>
      <c r="Y2506" s="390"/>
      <c r="Z2506" s="391"/>
      <c r="AA2506" s="392"/>
      <c r="AB2506" s="393"/>
      <c r="AC2506" s="394"/>
      <c r="AD2506" s="395">
        <f t="shared" si="380"/>
        <v>0</v>
      </c>
      <c r="AE2506" s="396">
        <f>IF(OR(G2506=账期!$A$18,G2506=账期!$A$20,G2506=账期!$A$22,G2506=账期!$A$24,G2506=账期!$A$25,G2506=账期!$A$27,G2506=账期!$A$26,G2506=账期!$A$28,G2506=账期!$A$30,G2506=账期!$A$32,G2506=账期!$A$34,G2506=账期!$A$35,G2506=账期!$A$37,G2506=账期!$A$39,G2506=账期!$A$40,G2506=账期!$A$41,G2506=账期!$A$42,G2506=账期!$A$43,G2506=账期!$A$44,G2506=账期!$A$45,G2506=账期!$A$46,G2506=账期!$A$48,G2506=账期!$A$50,G2506=账期!$A$51,G2506=账期!$A$52,G2506=账期!$A$53,G2506=账期!$A$54,G2506=账期!$A$56,G2506=账期!$A$57,G2506=账期!$A$58,G2506=账期!$A$59,G2506=账期!$A$60,G2506=账期!$A$61,G2506=账期!$A$62,G2506=账期!$A$63,G2506=账期!$A$64,G2506=账期!$A$66,G2506=账期!$A$67,G2506=账期!$A$68,G2506=账期!$A$70,G2506=账期!$A$71),30,IF(OR(G2506=账期!$A$74,G2506=账期!$A$77,G2506=账期!$A$76,G2506=账期!$A$79,G2506=账期!$A$80,G2506=账期!$A$81,G2506=账期!$A$83,G2506=账期!$A$85,G2506=账期!$A$87,G2506=账期!$A$89,G2506=账期!$A$91),60,IF(OR(G2506=账期!$A$93,G2506=账期!$A$94,G2506=账期!$A$95,G2506=账期!$A$96,G2506=账期!$A$98,G2506=账期!$A$99,G2506=账期!$A$101,G2506=账期!$A$102),90,0)))</f>
        <v>0</v>
      </c>
      <c r="AF2506" s="396"/>
      <c r="AG2506" s="384"/>
      <c r="AH2506" s="396" t="str">
        <f t="shared" si="376"/>
        <v/>
      </c>
    </row>
    <row r="2507" spans="1:34" ht="18" customHeight="1" x14ac:dyDescent="0.25">
      <c r="A2507" s="301" t="str">
        <f t="shared" si="378"/>
        <v/>
      </c>
      <c r="B2507" s="397"/>
      <c r="C2507" s="398"/>
      <c r="D2507" s="399"/>
      <c r="E2507" s="383" t="str">
        <f t="shared" si="374"/>
        <v>C</v>
      </c>
      <c r="F2507" s="383" t="str">
        <f t="shared" si="375"/>
        <v>C</v>
      </c>
      <c r="G2507" s="400"/>
      <c r="H2507" s="385" t="str">
        <f>IF(G2507="","",VLOOKUP(G2507,下拉数据源!J:K,2,0))</f>
        <v/>
      </c>
      <c r="I2507" s="385"/>
      <c r="J2507" s="385"/>
      <c r="K2507" s="386"/>
      <c r="L2507" s="401"/>
      <c r="M2507" s="384"/>
      <c r="N2507" s="384"/>
      <c r="O2507" s="384"/>
      <c r="P2507" s="386"/>
      <c r="Q2507" s="387"/>
      <c r="R2507" s="286"/>
      <c r="S2507" s="388">
        <f t="shared" si="379"/>
        <v>0</v>
      </c>
      <c r="T2507" s="389"/>
      <c r="U2507" s="389">
        <f t="shared" si="377"/>
        <v>0</v>
      </c>
      <c r="V2507" s="451"/>
      <c r="W2507" s="452"/>
      <c r="X2507" s="386"/>
      <c r="Y2507" s="390"/>
      <c r="Z2507" s="391"/>
      <c r="AA2507" s="392"/>
      <c r="AB2507" s="393"/>
      <c r="AC2507" s="394"/>
      <c r="AD2507" s="395">
        <f t="shared" si="380"/>
        <v>0</v>
      </c>
      <c r="AE2507" s="396">
        <f>IF(OR(G2507=账期!$A$18,G2507=账期!$A$20,G2507=账期!$A$22,G2507=账期!$A$24,G2507=账期!$A$25,G2507=账期!$A$27,G2507=账期!$A$26,G2507=账期!$A$28,G2507=账期!$A$30,G2507=账期!$A$32,G2507=账期!$A$34,G2507=账期!$A$35,G2507=账期!$A$37,G2507=账期!$A$39,G2507=账期!$A$40,G2507=账期!$A$41,G2507=账期!$A$42,G2507=账期!$A$43,G2507=账期!$A$44,G2507=账期!$A$45,G2507=账期!$A$46,G2507=账期!$A$48,G2507=账期!$A$50,G2507=账期!$A$51,G2507=账期!$A$52,G2507=账期!$A$53,G2507=账期!$A$54,G2507=账期!$A$56,G2507=账期!$A$57,G2507=账期!$A$58,G2507=账期!$A$59,G2507=账期!$A$60,G2507=账期!$A$61,G2507=账期!$A$62,G2507=账期!$A$63,G2507=账期!$A$64,G2507=账期!$A$66,G2507=账期!$A$67,G2507=账期!$A$68,G2507=账期!$A$70,G2507=账期!$A$71),30,IF(OR(G2507=账期!$A$74,G2507=账期!$A$77,G2507=账期!$A$76,G2507=账期!$A$79,G2507=账期!$A$80,G2507=账期!$A$81,G2507=账期!$A$83,G2507=账期!$A$85,G2507=账期!$A$87,G2507=账期!$A$89,G2507=账期!$A$91),60,IF(OR(G2507=账期!$A$93,G2507=账期!$A$94,G2507=账期!$A$95,G2507=账期!$A$96,G2507=账期!$A$98,G2507=账期!$A$99,G2507=账期!$A$101,G2507=账期!$A$102),90,0)))</f>
        <v>0</v>
      </c>
      <c r="AF2507" s="396"/>
      <c r="AG2507" s="384"/>
      <c r="AH2507" s="396" t="str">
        <f t="shared" si="376"/>
        <v/>
      </c>
    </row>
    <row r="2508" spans="1:34" ht="18" customHeight="1" x14ac:dyDescent="0.25">
      <c r="A2508" s="301" t="str">
        <f t="shared" si="378"/>
        <v/>
      </c>
      <c r="B2508" s="397"/>
      <c r="C2508" s="398"/>
      <c r="D2508" s="399"/>
      <c r="E2508" s="383" t="str">
        <f t="shared" si="374"/>
        <v>C</v>
      </c>
      <c r="F2508" s="383" t="str">
        <f t="shared" si="375"/>
        <v>C</v>
      </c>
      <c r="G2508" s="400"/>
      <c r="H2508" s="385" t="str">
        <f>IF(G2508="","",VLOOKUP(G2508,下拉数据源!J:K,2,0))</f>
        <v/>
      </c>
      <c r="I2508" s="385"/>
      <c r="J2508" s="385"/>
      <c r="K2508" s="386"/>
      <c r="L2508" s="401"/>
      <c r="M2508" s="384"/>
      <c r="N2508" s="384"/>
      <c r="O2508" s="384"/>
      <c r="P2508" s="386"/>
      <c r="Q2508" s="387"/>
      <c r="R2508" s="286"/>
      <c r="S2508" s="388">
        <f t="shared" si="379"/>
        <v>0</v>
      </c>
      <c r="T2508" s="389"/>
      <c r="U2508" s="389">
        <f t="shared" si="377"/>
        <v>0</v>
      </c>
      <c r="V2508" s="451"/>
      <c r="W2508" s="452"/>
      <c r="X2508" s="386"/>
      <c r="Y2508" s="390"/>
      <c r="Z2508" s="391"/>
      <c r="AA2508" s="392"/>
      <c r="AB2508" s="393"/>
      <c r="AC2508" s="394"/>
      <c r="AD2508" s="395">
        <f t="shared" si="380"/>
        <v>0</v>
      </c>
      <c r="AE2508" s="396">
        <f>IF(OR(G2508=账期!$A$18,G2508=账期!$A$20,G2508=账期!$A$22,G2508=账期!$A$24,G2508=账期!$A$25,G2508=账期!$A$27,G2508=账期!$A$26,G2508=账期!$A$28,G2508=账期!$A$30,G2508=账期!$A$32,G2508=账期!$A$34,G2508=账期!$A$35,G2508=账期!$A$37,G2508=账期!$A$39,G2508=账期!$A$40,G2508=账期!$A$41,G2508=账期!$A$42,G2508=账期!$A$43,G2508=账期!$A$44,G2508=账期!$A$45,G2508=账期!$A$46,G2508=账期!$A$48,G2508=账期!$A$50,G2508=账期!$A$51,G2508=账期!$A$52,G2508=账期!$A$53,G2508=账期!$A$54,G2508=账期!$A$56,G2508=账期!$A$57,G2508=账期!$A$58,G2508=账期!$A$59,G2508=账期!$A$60,G2508=账期!$A$61,G2508=账期!$A$62,G2508=账期!$A$63,G2508=账期!$A$64,G2508=账期!$A$66,G2508=账期!$A$67,G2508=账期!$A$68,G2508=账期!$A$70,G2508=账期!$A$71),30,IF(OR(G2508=账期!$A$74,G2508=账期!$A$77,G2508=账期!$A$76,G2508=账期!$A$79,G2508=账期!$A$80,G2508=账期!$A$81,G2508=账期!$A$83,G2508=账期!$A$85,G2508=账期!$A$87,G2508=账期!$A$89,G2508=账期!$A$91),60,IF(OR(G2508=账期!$A$93,G2508=账期!$A$94,G2508=账期!$A$95,G2508=账期!$A$96,G2508=账期!$A$98,G2508=账期!$A$99,G2508=账期!$A$101,G2508=账期!$A$102),90,0)))</f>
        <v>0</v>
      </c>
      <c r="AF2508" s="396"/>
      <c r="AG2508" s="384"/>
      <c r="AH2508" s="396" t="str">
        <f t="shared" si="376"/>
        <v/>
      </c>
    </row>
    <row r="2509" spans="1:34" ht="18" customHeight="1" x14ac:dyDescent="0.25">
      <c r="A2509" s="301" t="str">
        <f t="shared" si="378"/>
        <v/>
      </c>
      <c r="B2509" s="397"/>
      <c r="C2509" s="398"/>
      <c r="D2509" s="399"/>
      <c r="E2509" s="383" t="str">
        <f t="shared" si="374"/>
        <v>C</v>
      </c>
      <c r="F2509" s="383" t="str">
        <f t="shared" si="375"/>
        <v>C</v>
      </c>
      <c r="G2509" s="400"/>
      <c r="H2509" s="385" t="str">
        <f>IF(G2509="","",VLOOKUP(G2509,下拉数据源!J:K,2,0))</f>
        <v/>
      </c>
      <c r="I2509" s="385"/>
      <c r="J2509" s="385"/>
      <c r="K2509" s="386"/>
      <c r="L2509" s="401"/>
      <c r="M2509" s="384"/>
      <c r="N2509" s="384"/>
      <c r="O2509" s="384"/>
      <c r="P2509" s="386"/>
      <c r="Q2509" s="387"/>
      <c r="R2509" s="286"/>
      <c r="S2509" s="388">
        <f t="shared" si="379"/>
        <v>0</v>
      </c>
      <c r="T2509" s="389"/>
      <c r="U2509" s="389">
        <f t="shared" si="377"/>
        <v>0</v>
      </c>
      <c r="V2509" s="451"/>
      <c r="W2509" s="452"/>
      <c r="X2509" s="386"/>
      <c r="Y2509" s="390"/>
      <c r="Z2509" s="391"/>
      <c r="AA2509" s="392"/>
      <c r="AB2509" s="393"/>
      <c r="AC2509" s="394"/>
      <c r="AD2509" s="395">
        <f t="shared" si="380"/>
        <v>0</v>
      </c>
      <c r="AE2509" s="396">
        <f>IF(OR(G2509=账期!$A$18,G2509=账期!$A$20,G2509=账期!$A$22,G2509=账期!$A$24,G2509=账期!$A$25,G2509=账期!$A$27,G2509=账期!$A$26,G2509=账期!$A$28,G2509=账期!$A$30,G2509=账期!$A$32,G2509=账期!$A$34,G2509=账期!$A$35,G2509=账期!$A$37,G2509=账期!$A$39,G2509=账期!$A$40,G2509=账期!$A$41,G2509=账期!$A$42,G2509=账期!$A$43,G2509=账期!$A$44,G2509=账期!$A$45,G2509=账期!$A$46,G2509=账期!$A$48,G2509=账期!$A$50,G2509=账期!$A$51,G2509=账期!$A$52,G2509=账期!$A$53,G2509=账期!$A$54,G2509=账期!$A$56,G2509=账期!$A$57,G2509=账期!$A$58,G2509=账期!$A$59,G2509=账期!$A$60,G2509=账期!$A$61,G2509=账期!$A$62,G2509=账期!$A$63,G2509=账期!$A$64,G2509=账期!$A$66,G2509=账期!$A$67,G2509=账期!$A$68,G2509=账期!$A$70,G2509=账期!$A$71),30,IF(OR(G2509=账期!$A$74,G2509=账期!$A$77,G2509=账期!$A$76,G2509=账期!$A$79,G2509=账期!$A$80,G2509=账期!$A$81,G2509=账期!$A$83,G2509=账期!$A$85,G2509=账期!$A$87,G2509=账期!$A$89,G2509=账期!$A$91),60,IF(OR(G2509=账期!$A$93,G2509=账期!$A$94,G2509=账期!$A$95,G2509=账期!$A$96,G2509=账期!$A$98,G2509=账期!$A$99,G2509=账期!$A$101,G2509=账期!$A$102),90,0)))</f>
        <v>0</v>
      </c>
      <c r="AF2509" s="396"/>
      <c r="AG2509" s="384"/>
      <c r="AH2509" s="396" t="str">
        <f t="shared" si="376"/>
        <v/>
      </c>
    </row>
    <row r="2510" spans="1:34" ht="18" customHeight="1" x14ac:dyDescent="0.25">
      <c r="A2510" s="301" t="str">
        <f t="shared" si="378"/>
        <v/>
      </c>
      <c r="B2510" s="397"/>
      <c r="C2510" s="398"/>
      <c r="D2510" s="399"/>
      <c r="E2510" s="383" t="str">
        <f t="shared" si="374"/>
        <v>C</v>
      </c>
      <c r="F2510" s="383" t="str">
        <f t="shared" si="375"/>
        <v>C</v>
      </c>
      <c r="G2510" s="400"/>
      <c r="H2510" s="385" t="str">
        <f>IF(G2510="","",VLOOKUP(G2510,下拉数据源!J:K,2,0))</f>
        <v/>
      </c>
      <c r="I2510" s="385"/>
      <c r="J2510" s="385"/>
      <c r="K2510" s="386"/>
      <c r="L2510" s="401"/>
      <c r="M2510" s="384"/>
      <c r="N2510" s="384"/>
      <c r="O2510" s="384"/>
      <c r="P2510" s="386"/>
      <c r="Q2510" s="387"/>
      <c r="R2510" s="286"/>
      <c r="S2510" s="388">
        <f t="shared" si="379"/>
        <v>0</v>
      </c>
      <c r="T2510" s="389"/>
      <c r="U2510" s="389">
        <f t="shared" si="377"/>
        <v>0</v>
      </c>
      <c r="V2510" s="451"/>
      <c r="W2510" s="452"/>
      <c r="X2510" s="386"/>
      <c r="Y2510" s="390"/>
      <c r="Z2510" s="391"/>
      <c r="AA2510" s="392"/>
      <c r="AB2510" s="393"/>
      <c r="AC2510" s="394"/>
      <c r="AD2510" s="395">
        <f t="shared" si="380"/>
        <v>0</v>
      </c>
      <c r="AE2510" s="396">
        <f>IF(OR(G2510=账期!$A$18,G2510=账期!$A$20,G2510=账期!$A$22,G2510=账期!$A$24,G2510=账期!$A$25,G2510=账期!$A$27,G2510=账期!$A$26,G2510=账期!$A$28,G2510=账期!$A$30,G2510=账期!$A$32,G2510=账期!$A$34,G2510=账期!$A$35,G2510=账期!$A$37,G2510=账期!$A$39,G2510=账期!$A$40,G2510=账期!$A$41,G2510=账期!$A$42,G2510=账期!$A$43,G2510=账期!$A$44,G2510=账期!$A$45,G2510=账期!$A$46,G2510=账期!$A$48,G2510=账期!$A$50,G2510=账期!$A$51,G2510=账期!$A$52,G2510=账期!$A$53,G2510=账期!$A$54,G2510=账期!$A$56,G2510=账期!$A$57,G2510=账期!$A$58,G2510=账期!$A$59,G2510=账期!$A$60,G2510=账期!$A$61,G2510=账期!$A$62,G2510=账期!$A$63,G2510=账期!$A$64,G2510=账期!$A$66,G2510=账期!$A$67,G2510=账期!$A$68,G2510=账期!$A$70,G2510=账期!$A$71),30,IF(OR(G2510=账期!$A$74,G2510=账期!$A$77,G2510=账期!$A$76,G2510=账期!$A$79,G2510=账期!$A$80,G2510=账期!$A$81,G2510=账期!$A$83,G2510=账期!$A$85,G2510=账期!$A$87,G2510=账期!$A$89,G2510=账期!$A$91),60,IF(OR(G2510=账期!$A$93,G2510=账期!$A$94,G2510=账期!$A$95,G2510=账期!$A$96,G2510=账期!$A$98,G2510=账期!$A$99,G2510=账期!$A$101,G2510=账期!$A$102),90,0)))</f>
        <v>0</v>
      </c>
      <c r="AF2510" s="396"/>
      <c r="AG2510" s="384"/>
      <c r="AH2510" s="396" t="str">
        <f t="shared" si="376"/>
        <v/>
      </c>
    </row>
    <row r="2511" spans="1:34" ht="18" customHeight="1" x14ac:dyDescent="0.25">
      <c r="A2511" s="301" t="str">
        <f t="shared" si="378"/>
        <v/>
      </c>
      <c r="B2511" s="397"/>
      <c r="C2511" s="398"/>
      <c r="D2511" s="399"/>
      <c r="E2511" s="383" t="str">
        <f t="shared" si="374"/>
        <v>C</v>
      </c>
      <c r="F2511" s="383" t="str">
        <f t="shared" si="375"/>
        <v>C</v>
      </c>
      <c r="G2511" s="400"/>
      <c r="H2511" s="385" t="str">
        <f>IF(G2511="","",VLOOKUP(G2511,下拉数据源!J:K,2,0))</f>
        <v/>
      </c>
      <c r="I2511" s="385"/>
      <c r="J2511" s="385"/>
      <c r="K2511" s="386"/>
      <c r="L2511" s="401"/>
      <c r="M2511" s="384"/>
      <c r="N2511" s="384"/>
      <c r="O2511" s="384"/>
      <c r="P2511" s="386"/>
      <c r="Q2511" s="387"/>
      <c r="R2511" s="286"/>
      <c r="S2511" s="388">
        <f t="shared" si="379"/>
        <v>0</v>
      </c>
      <c r="T2511" s="389"/>
      <c r="U2511" s="389">
        <f t="shared" si="377"/>
        <v>0</v>
      </c>
      <c r="V2511" s="451"/>
      <c r="W2511" s="452"/>
      <c r="X2511" s="386"/>
      <c r="Y2511" s="390"/>
      <c r="Z2511" s="391"/>
      <c r="AA2511" s="392"/>
      <c r="AB2511" s="393"/>
      <c r="AC2511" s="394"/>
      <c r="AD2511" s="395">
        <f t="shared" si="380"/>
        <v>0</v>
      </c>
      <c r="AE2511" s="396">
        <f>IF(OR(G2511=账期!$A$18,G2511=账期!$A$20,G2511=账期!$A$22,G2511=账期!$A$24,G2511=账期!$A$25,G2511=账期!$A$27,G2511=账期!$A$26,G2511=账期!$A$28,G2511=账期!$A$30,G2511=账期!$A$32,G2511=账期!$A$34,G2511=账期!$A$35,G2511=账期!$A$37,G2511=账期!$A$39,G2511=账期!$A$40,G2511=账期!$A$41,G2511=账期!$A$42,G2511=账期!$A$43,G2511=账期!$A$44,G2511=账期!$A$45,G2511=账期!$A$46,G2511=账期!$A$48,G2511=账期!$A$50,G2511=账期!$A$51,G2511=账期!$A$52,G2511=账期!$A$53,G2511=账期!$A$54,G2511=账期!$A$56,G2511=账期!$A$57,G2511=账期!$A$58,G2511=账期!$A$59,G2511=账期!$A$60,G2511=账期!$A$61,G2511=账期!$A$62,G2511=账期!$A$63,G2511=账期!$A$64,G2511=账期!$A$66,G2511=账期!$A$67,G2511=账期!$A$68,G2511=账期!$A$70,G2511=账期!$A$71),30,IF(OR(G2511=账期!$A$74,G2511=账期!$A$77,G2511=账期!$A$76,G2511=账期!$A$79,G2511=账期!$A$80,G2511=账期!$A$81,G2511=账期!$A$83,G2511=账期!$A$85,G2511=账期!$A$87,G2511=账期!$A$89,G2511=账期!$A$91),60,IF(OR(G2511=账期!$A$93,G2511=账期!$A$94,G2511=账期!$A$95,G2511=账期!$A$96,G2511=账期!$A$98,G2511=账期!$A$99,G2511=账期!$A$101,G2511=账期!$A$102),90,0)))</f>
        <v>0</v>
      </c>
      <c r="AF2511" s="396"/>
      <c r="AG2511" s="384"/>
      <c r="AH2511" s="396" t="str">
        <f t="shared" si="376"/>
        <v/>
      </c>
    </row>
    <row r="2512" spans="1:34" ht="18" customHeight="1" x14ac:dyDescent="0.25">
      <c r="A2512" s="301" t="str">
        <f t="shared" si="378"/>
        <v/>
      </c>
      <c r="B2512" s="397"/>
      <c r="C2512" s="398"/>
      <c r="D2512" s="399"/>
      <c r="E2512" s="383" t="str">
        <f t="shared" si="374"/>
        <v>C</v>
      </c>
      <c r="F2512" s="383" t="str">
        <f t="shared" si="375"/>
        <v>C</v>
      </c>
      <c r="G2512" s="400"/>
      <c r="H2512" s="385" t="str">
        <f>IF(G2512="","",VLOOKUP(G2512,下拉数据源!J:K,2,0))</f>
        <v/>
      </c>
      <c r="I2512" s="385"/>
      <c r="J2512" s="385"/>
      <c r="K2512" s="386"/>
      <c r="L2512" s="401"/>
      <c r="M2512" s="384"/>
      <c r="N2512" s="384"/>
      <c r="O2512" s="384"/>
      <c r="P2512" s="386"/>
      <c r="Q2512" s="387"/>
      <c r="R2512" s="286"/>
      <c r="S2512" s="388">
        <f t="shared" si="379"/>
        <v>0</v>
      </c>
      <c r="T2512" s="389"/>
      <c r="U2512" s="389">
        <f t="shared" si="377"/>
        <v>0</v>
      </c>
      <c r="V2512" s="451"/>
      <c r="W2512" s="452"/>
      <c r="X2512" s="386"/>
      <c r="Y2512" s="390"/>
      <c r="Z2512" s="391"/>
      <c r="AA2512" s="392"/>
      <c r="AB2512" s="393"/>
      <c r="AC2512" s="394"/>
      <c r="AD2512" s="395">
        <f t="shared" si="380"/>
        <v>0</v>
      </c>
      <c r="AE2512" s="396">
        <f>IF(OR(G2512=账期!$A$18,G2512=账期!$A$20,G2512=账期!$A$22,G2512=账期!$A$24,G2512=账期!$A$25,G2512=账期!$A$27,G2512=账期!$A$26,G2512=账期!$A$28,G2512=账期!$A$30,G2512=账期!$A$32,G2512=账期!$A$34,G2512=账期!$A$35,G2512=账期!$A$37,G2512=账期!$A$39,G2512=账期!$A$40,G2512=账期!$A$41,G2512=账期!$A$42,G2512=账期!$A$43,G2512=账期!$A$44,G2512=账期!$A$45,G2512=账期!$A$46,G2512=账期!$A$48,G2512=账期!$A$50,G2512=账期!$A$51,G2512=账期!$A$52,G2512=账期!$A$53,G2512=账期!$A$54,G2512=账期!$A$56,G2512=账期!$A$57,G2512=账期!$A$58,G2512=账期!$A$59,G2512=账期!$A$60,G2512=账期!$A$61,G2512=账期!$A$62,G2512=账期!$A$63,G2512=账期!$A$64,G2512=账期!$A$66,G2512=账期!$A$67,G2512=账期!$A$68,G2512=账期!$A$70,G2512=账期!$A$71),30,IF(OR(G2512=账期!$A$74,G2512=账期!$A$77,G2512=账期!$A$76,G2512=账期!$A$79,G2512=账期!$A$80,G2512=账期!$A$81,G2512=账期!$A$83,G2512=账期!$A$85,G2512=账期!$A$87,G2512=账期!$A$89,G2512=账期!$A$91),60,IF(OR(G2512=账期!$A$93,G2512=账期!$A$94,G2512=账期!$A$95,G2512=账期!$A$96,G2512=账期!$A$98,G2512=账期!$A$99,G2512=账期!$A$101,G2512=账期!$A$102),90,0)))</f>
        <v>0</v>
      </c>
      <c r="AF2512" s="396"/>
      <c r="AG2512" s="384"/>
      <c r="AH2512" s="396" t="str">
        <f t="shared" si="376"/>
        <v/>
      </c>
    </row>
    <row r="2513" spans="1:34" ht="18" customHeight="1" x14ac:dyDescent="0.25">
      <c r="A2513" s="301" t="str">
        <f t="shared" si="378"/>
        <v/>
      </c>
      <c r="B2513" s="397"/>
      <c r="C2513" s="398"/>
      <c r="D2513" s="399"/>
      <c r="E2513" s="383" t="str">
        <f t="shared" si="374"/>
        <v>C</v>
      </c>
      <c r="F2513" s="383" t="str">
        <f t="shared" si="375"/>
        <v>C</v>
      </c>
      <c r="G2513" s="400"/>
      <c r="H2513" s="385" t="str">
        <f>IF(G2513="","",VLOOKUP(G2513,下拉数据源!J:K,2,0))</f>
        <v/>
      </c>
      <c r="I2513" s="385"/>
      <c r="J2513" s="385"/>
      <c r="K2513" s="386"/>
      <c r="L2513" s="401"/>
      <c r="M2513" s="384"/>
      <c r="N2513" s="384"/>
      <c r="O2513" s="384"/>
      <c r="P2513" s="386"/>
      <c r="Q2513" s="387"/>
      <c r="R2513" s="286"/>
      <c r="S2513" s="388">
        <f t="shared" si="379"/>
        <v>0</v>
      </c>
      <c r="T2513" s="389"/>
      <c r="U2513" s="389">
        <f t="shared" si="377"/>
        <v>0</v>
      </c>
      <c r="V2513" s="451"/>
      <c r="W2513" s="452"/>
      <c r="X2513" s="386"/>
      <c r="Y2513" s="390"/>
      <c r="Z2513" s="391"/>
      <c r="AA2513" s="392"/>
      <c r="AB2513" s="393"/>
      <c r="AC2513" s="394"/>
      <c r="AD2513" s="395">
        <f t="shared" si="380"/>
        <v>0</v>
      </c>
      <c r="AE2513" s="396">
        <f>IF(OR(G2513=账期!$A$18,G2513=账期!$A$20,G2513=账期!$A$22,G2513=账期!$A$24,G2513=账期!$A$25,G2513=账期!$A$27,G2513=账期!$A$26,G2513=账期!$A$28,G2513=账期!$A$30,G2513=账期!$A$32,G2513=账期!$A$34,G2513=账期!$A$35,G2513=账期!$A$37,G2513=账期!$A$39,G2513=账期!$A$40,G2513=账期!$A$41,G2513=账期!$A$42,G2513=账期!$A$43,G2513=账期!$A$44,G2513=账期!$A$45,G2513=账期!$A$46,G2513=账期!$A$48,G2513=账期!$A$50,G2513=账期!$A$51,G2513=账期!$A$52,G2513=账期!$A$53,G2513=账期!$A$54,G2513=账期!$A$56,G2513=账期!$A$57,G2513=账期!$A$58,G2513=账期!$A$59,G2513=账期!$A$60,G2513=账期!$A$61,G2513=账期!$A$62,G2513=账期!$A$63,G2513=账期!$A$64,G2513=账期!$A$66,G2513=账期!$A$67,G2513=账期!$A$68,G2513=账期!$A$70,G2513=账期!$A$71),30,IF(OR(G2513=账期!$A$74,G2513=账期!$A$77,G2513=账期!$A$76,G2513=账期!$A$79,G2513=账期!$A$80,G2513=账期!$A$81,G2513=账期!$A$83,G2513=账期!$A$85,G2513=账期!$A$87,G2513=账期!$A$89,G2513=账期!$A$91),60,IF(OR(G2513=账期!$A$93,G2513=账期!$A$94,G2513=账期!$A$95,G2513=账期!$A$96,G2513=账期!$A$98,G2513=账期!$A$99,G2513=账期!$A$101,G2513=账期!$A$102),90,0)))</f>
        <v>0</v>
      </c>
      <c r="AF2513" s="396"/>
      <c r="AG2513" s="384"/>
      <c r="AH2513" s="396" t="str">
        <f t="shared" si="376"/>
        <v/>
      </c>
    </row>
    <row r="2514" spans="1:34" ht="18" customHeight="1" x14ac:dyDescent="0.25">
      <c r="A2514" s="301" t="str">
        <f t="shared" si="378"/>
        <v/>
      </c>
      <c r="B2514" s="397"/>
      <c r="C2514" s="398"/>
      <c r="D2514" s="399"/>
      <c r="E2514" s="383" t="str">
        <f t="shared" si="374"/>
        <v>C</v>
      </c>
      <c r="F2514" s="383" t="str">
        <f t="shared" si="375"/>
        <v>C</v>
      </c>
      <c r="G2514" s="400"/>
      <c r="H2514" s="385" t="str">
        <f>IF(G2514="","",VLOOKUP(G2514,下拉数据源!J:K,2,0))</f>
        <v/>
      </c>
      <c r="I2514" s="385"/>
      <c r="J2514" s="385"/>
      <c r="K2514" s="386"/>
      <c r="L2514" s="401"/>
      <c r="M2514" s="384"/>
      <c r="N2514" s="384"/>
      <c r="O2514" s="384"/>
      <c r="P2514" s="386"/>
      <c r="Q2514" s="387"/>
      <c r="R2514" s="286"/>
      <c r="S2514" s="388">
        <f t="shared" si="379"/>
        <v>0</v>
      </c>
      <c r="T2514" s="389"/>
      <c r="U2514" s="389">
        <f t="shared" si="377"/>
        <v>0</v>
      </c>
      <c r="V2514" s="451"/>
      <c r="W2514" s="452"/>
      <c r="X2514" s="386"/>
      <c r="Y2514" s="390"/>
      <c r="Z2514" s="391"/>
      <c r="AA2514" s="392"/>
      <c r="AB2514" s="393"/>
      <c r="AC2514" s="394"/>
      <c r="AD2514" s="395">
        <f t="shared" si="380"/>
        <v>0</v>
      </c>
      <c r="AE2514" s="396">
        <f>IF(OR(G2514=账期!$A$18,G2514=账期!$A$20,G2514=账期!$A$22,G2514=账期!$A$24,G2514=账期!$A$25,G2514=账期!$A$27,G2514=账期!$A$26,G2514=账期!$A$28,G2514=账期!$A$30,G2514=账期!$A$32,G2514=账期!$A$34,G2514=账期!$A$35,G2514=账期!$A$37,G2514=账期!$A$39,G2514=账期!$A$40,G2514=账期!$A$41,G2514=账期!$A$42,G2514=账期!$A$43,G2514=账期!$A$44,G2514=账期!$A$45,G2514=账期!$A$46,G2514=账期!$A$48,G2514=账期!$A$50,G2514=账期!$A$51,G2514=账期!$A$52,G2514=账期!$A$53,G2514=账期!$A$54,G2514=账期!$A$56,G2514=账期!$A$57,G2514=账期!$A$58,G2514=账期!$A$59,G2514=账期!$A$60,G2514=账期!$A$61,G2514=账期!$A$62,G2514=账期!$A$63,G2514=账期!$A$64,G2514=账期!$A$66,G2514=账期!$A$67,G2514=账期!$A$68,G2514=账期!$A$70,G2514=账期!$A$71),30,IF(OR(G2514=账期!$A$74,G2514=账期!$A$77,G2514=账期!$A$76,G2514=账期!$A$79,G2514=账期!$A$80,G2514=账期!$A$81,G2514=账期!$A$83,G2514=账期!$A$85,G2514=账期!$A$87,G2514=账期!$A$89,G2514=账期!$A$91),60,IF(OR(G2514=账期!$A$93,G2514=账期!$A$94,G2514=账期!$A$95,G2514=账期!$A$96,G2514=账期!$A$98,G2514=账期!$A$99,G2514=账期!$A$101,G2514=账期!$A$102),90,0)))</f>
        <v>0</v>
      </c>
      <c r="AF2514" s="396"/>
      <c r="AG2514" s="384"/>
      <c r="AH2514" s="396" t="str">
        <f t="shared" si="376"/>
        <v/>
      </c>
    </row>
    <row r="2515" spans="1:34" ht="18" customHeight="1" x14ac:dyDescent="0.25">
      <c r="A2515" s="301" t="str">
        <f t="shared" si="378"/>
        <v/>
      </c>
      <c r="B2515" s="397"/>
      <c r="C2515" s="398"/>
      <c r="D2515" s="399"/>
      <c r="E2515" s="383" t="str">
        <f t="shared" si="374"/>
        <v>C</v>
      </c>
      <c r="F2515" s="383" t="str">
        <f t="shared" si="375"/>
        <v>C</v>
      </c>
      <c r="G2515" s="400"/>
      <c r="H2515" s="385" t="str">
        <f>IF(G2515="","",VLOOKUP(G2515,下拉数据源!J:K,2,0))</f>
        <v/>
      </c>
      <c r="I2515" s="385"/>
      <c r="J2515" s="385"/>
      <c r="K2515" s="386"/>
      <c r="L2515" s="401"/>
      <c r="M2515" s="384"/>
      <c r="N2515" s="384"/>
      <c r="O2515" s="384"/>
      <c r="P2515" s="386"/>
      <c r="Q2515" s="387"/>
      <c r="R2515" s="286"/>
      <c r="S2515" s="388">
        <f t="shared" si="379"/>
        <v>0</v>
      </c>
      <c r="T2515" s="389"/>
      <c r="U2515" s="389">
        <f t="shared" si="377"/>
        <v>0</v>
      </c>
      <c r="V2515" s="451"/>
      <c r="W2515" s="452"/>
      <c r="X2515" s="386"/>
      <c r="Y2515" s="390"/>
      <c r="Z2515" s="391"/>
      <c r="AA2515" s="392"/>
      <c r="AB2515" s="393"/>
      <c r="AC2515" s="394"/>
      <c r="AD2515" s="395">
        <f t="shared" si="380"/>
        <v>0</v>
      </c>
      <c r="AE2515" s="396">
        <f>IF(OR(G2515=账期!$A$18,G2515=账期!$A$20,G2515=账期!$A$22,G2515=账期!$A$24,G2515=账期!$A$25,G2515=账期!$A$27,G2515=账期!$A$26,G2515=账期!$A$28,G2515=账期!$A$30,G2515=账期!$A$32,G2515=账期!$A$34,G2515=账期!$A$35,G2515=账期!$A$37,G2515=账期!$A$39,G2515=账期!$A$40,G2515=账期!$A$41,G2515=账期!$A$42,G2515=账期!$A$43,G2515=账期!$A$44,G2515=账期!$A$45,G2515=账期!$A$46,G2515=账期!$A$48,G2515=账期!$A$50,G2515=账期!$A$51,G2515=账期!$A$52,G2515=账期!$A$53,G2515=账期!$A$54,G2515=账期!$A$56,G2515=账期!$A$57,G2515=账期!$A$58,G2515=账期!$A$59,G2515=账期!$A$60,G2515=账期!$A$61,G2515=账期!$A$62,G2515=账期!$A$63,G2515=账期!$A$64,G2515=账期!$A$66,G2515=账期!$A$67,G2515=账期!$A$68,G2515=账期!$A$70,G2515=账期!$A$71),30,IF(OR(G2515=账期!$A$74,G2515=账期!$A$77,G2515=账期!$A$76,G2515=账期!$A$79,G2515=账期!$A$80,G2515=账期!$A$81,G2515=账期!$A$83,G2515=账期!$A$85,G2515=账期!$A$87,G2515=账期!$A$89,G2515=账期!$A$91),60,IF(OR(G2515=账期!$A$93,G2515=账期!$A$94,G2515=账期!$A$95,G2515=账期!$A$96,G2515=账期!$A$98,G2515=账期!$A$99,G2515=账期!$A$101,G2515=账期!$A$102),90,0)))</f>
        <v>0</v>
      </c>
      <c r="AF2515" s="396"/>
      <c r="AG2515" s="384"/>
      <c r="AH2515" s="396" t="str">
        <f t="shared" si="376"/>
        <v/>
      </c>
    </row>
    <row r="2516" spans="1:34" ht="18" customHeight="1" x14ac:dyDescent="0.25">
      <c r="A2516" s="301" t="str">
        <f t="shared" si="378"/>
        <v/>
      </c>
      <c r="B2516" s="397"/>
      <c r="C2516" s="398"/>
      <c r="D2516" s="399"/>
      <c r="E2516" s="383" t="str">
        <f t="shared" si="374"/>
        <v>C</v>
      </c>
      <c r="F2516" s="383" t="str">
        <f t="shared" si="375"/>
        <v>C</v>
      </c>
      <c r="G2516" s="400"/>
      <c r="H2516" s="385" t="str">
        <f>IF(G2516="","",VLOOKUP(G2516,下拉数据源!J:K,2,0))</f>
        <v/>
      </c>
      <c r="I2516" s="385"/>
      <c r="J2516" s="385"/>
      <c r="K2516" s="386"/>
      <c r="L2516" s="401"/>
      <c r="M2516" s="384"/>
      <c r="N2516" s="384"/>
      <c r="O2516" s="384"/>
      <c r="P2516" s="386"/>
      <c r="Q2516" s="387"/>
      <c r="R2516" s="286"/>
      <c r="S2516" s="388">
        <f t="shared" si="379"/>
        <v>0</v>
      </c>
      <c r="T2516" s="389"/>
      <c r="U2516" s="389">
        <f t="shared" si="377"/>
        <v>0</v>
      </c>
      <c r="V2516" s="451"/>
      <c r="W2516" s="452"/>
      <c r="X2516" s="386"/>
      <c r="Y2516" s="390"/>
      <c r="Z2516" s="391"/>
      <c r="AA2516" s="392"/>
      <c r="AB2516" s="393"/>
      <c r="AC2516" s="394"/>
      <c r="AD2516" s="395">
        <f t="shared" si="380"/>
        <v>0</v>
      </c>
      <c r="AE2516" s="396">
        <f>IF(OR(G2516=账期!$A$18,G2516=账期!$A$20,G2516=账期!$A$22,G2516=账期!$A$24,G2516=账期!$A$25,G2516=账期!$A$27,G2516=账期!$A$26,G2516=账期!$A$28,G2516=账期!$A$30,G2516=账期!$A$32,G2516=账期!$A$34,G2516=账期!$A$35,G2516=账期!$A$37,G2516=账期!$A$39,G2516=账期!$A$40,G2516=账期!$A$41,G2516=账期!$A$42,G2516=账期!$A$43,G2516=账期!$A$44,G2516=账期!$A$45,G2516=账期!$A$46,G2516=账期!$A$48,G2516=账期!$A$50,G2516=账期!$A$51,G2516=账期!$A$52,G2516=账期!$A$53,G2516=账期!$A$54,G2516=账期!$A$56,G2516=账期!$A$57,G2516=账期!$A$58,G2516=账期!$A$59,G2516=账期!$A$60,G2516=账期!$A$61,G2516=账期!$A$62,G2516=账期!$A$63,G2516=账期!$A$64,G2516=账期!$A$66,G2516=账期!$A$67,G2516=账期!$A$68,G2516=账期!$A$70,G2516=账期!$A$71),30,IF(OR(G2516=账期!$A$74,G2516=账期!$A$77,G2516=账期!$A$76,G2516=账期!$A$79,G2516=账期!$A$80,G2516=账期!$A$81,G2516=账期!$A$83,G2516=账期!$A$85,G2516=账期!$A$87,G2516=账期!$A$89,G2516=账期!$A$91),60,IF(OR(G2516=账期!$A$93,G2516=账期!$A$94,G2516=账期!$A$95,G2516=账期!$A$96,G2516=账期!$A$98,G2516=账期!$A$99,G2516=账期!$A$101,G2516=账期!$A$102),90,0)))</f>
        <v>0</v>
      </c>
      <c r="AF2516" s="396"/>
      <c r="AG2516" s="384"/>
      <c r="AH2516" s="396" t="str">
        <f t="shared" si="376"/>
        <v/>
      </c>
    </row>
    <row r="2517" spans="1:34" ht="18" customHeight="1" x14ac:dyDescent="0.25">
      <c r="A2517" s="301" t="str">
        <f t="shared" si="378"/>
        <v/>
      </c>
      <c r="B2517" s="397"/>
      <c r="C2517" s="398"/>
      <c r="D2517" s="399"/>
      <c r="E2517" s="383" t="str">
        <f t="shared" si="374"/>
        <v>C</v>
      </c>
      <c r="F2517" s="383" t="str">
        <f t="shared" si="375"/>
        <v>C</v>
      </c>
      <c r="G2517" s="400"/>
      <c r="H2517" s="385" t="str">
        <f>IF(G2517="","",VLOOKUP(G2517,下拉数据源!J:K,2,0))</f>
        <v/>
      </c>
      <c r="I2517" s="385"/>
      <c r="J2517" s="385"/>
      <c r="K2517" s="386"/>
      <c r="L2517" s="401"/>
      <c r="M2517" s="384"/>
      <c r="N2517" s="384"/>
      <c r="O2517" s="384"/>
      <c r="P2517" s="386"/>
      <c r="Q2517" s="387"/>
      <c r="R2517" s="286"/>
      <c r="S2517" s="388">
        <f t="shared" si="379"/>
        <v>0</v>
      </c>
      <c r="T2517" s="389"/>
      <c r="U2517" s="389">
        <f t="shared" si="377"/>
        <v>0</v>
      </c>
      <c r="V2517" s="451"/>
      <c r="W2517" s="452"/>
      <c r="X2517" s="386"/>
      <c r="Y2517" s="390"/>
      <c r="Z2517" s="391"/>
      <c r="AA2517" s="392"/>
      <c r="AB2517" s="393"/>
      <c r="AC2517" s="394"/>
      <c r="AD2517" s="395">
        <f t="shared" si="380"/>
        <v>0</v>
      </c>
      <c r="AE2517" s="396">
        <f>IF(OR(G2517=账期!$A$18,G2517=账期!$A$20,G2517=账期!$A$22,G2517=账期!$A$24,G2517=账期!$A$25,G2517=账期!$A$27,G2517=账期!$A$26,G2517=账期!$A$28,G2517=账期!$A$30,G2517=账期!$A$32,G2517=账期!$A$34,G2517=账期!$A$35,G2517=账期!$A$37,G2517=账期!$A$39,G2517=账期!$A$40,G2517=账期!$A$41,G2517=账期!$A$42,G2517=账期!$A$43,G2517=账期!$A$44,G2517=账期!$A$45,G2517=账期!$A$46,G2517=账期!$A$48,G2517=账期!$A$50,G2517=账期!$A$51,G2517=账期!$A$52,G2517=账期!$A$53,G2517=账期!$A$54,G2517=账期!$A$56,G2517=账期!$A$57,G2517=账期!$A$58,G2517=账期!$A$59,G2517=账期!$A$60,G2517=账期!$A$61,G2517=账期!$A$62,G2517=账期!$A$63,G2517=账期!$A$64,G2517=账期!$A$66,G2517=账期!$A$67,G2517=账期!$A$68,G2517=账期!$A$70,G2517=账期!$A$71),30,IF(OR(G2517=账期!$A$74,G2517=账期!$A$77,G2517=账期!$A$76,G2517=账期!$A$79,G2517=账期!$A$80,G2517=账期!$A$81,G2517=账期!$A$83,G2517=账期!$A$85,G2517=账期!$A$87,G2517=账期!$A$89,G2517=账期!$A$91),60,IF(OR(G2517=账期!$A$93,G2517=账期!$A$94,G2517=账期!$A$95,G2517=账期!$A$96,G2517=账期!$A$98,G2517=账期!$A$99,G2517=账期!$A$101,G2517=账期!$A$102),90,0)))</f>
        <v>0</v>
      </c>
      <c r="AF2517" s="396"/>
      <c r="AG2517" s="384"/>
      <c r="AH2517" s="396" t="str">
        <f t="shared" si="376"/>
        <v/>
      </c>
    </row>
    <row r="2518" spans="1:34" ht="18" customHeight="1" x14ac:dyDescent="0.25">
      <c r="A2518" s="301" t="str">
        <f t="shared" si="378"/>
        <v/>
      </c>
      <c r="B2518" s="397"/>
      <c r="C2518" s="398"/>
      <c r="D2518" s="399"/>
      <c r="E2518" s="383" t="str">
        <f t="shared" si="374"/>
        <v>C</v>
      </c>
      <c r="F2518" s="383" t="str">
        <f t="shared" si="375"/>
        <v>C</v>
      </c>
      <c r="G2518" s="400"/>
      <c r="H2518" s="385" t="str">
        <f>IF(G2518="","",VLOOKUP(G2518,下拉数据源!J:K,2,0))</f>
        <v/>
      </c>
      <c r="I2518" s="385"/>
      <c r="J2518" s="385"/>
      <c r="K2518" s="386"/>
      <c r="L2518" s="401"/>
      <c r="M2518" s="384"/>
      <c r="N2518" s="384"/>
      <c r="O2518" s="384"/>
      <c r="P2518" s="386"/>
      <c r="Q2518" s="387"/>
      <c r="R2518" s="286"/>
      <c r="S2518" s="388">
        <f t="shared" si="379"/>
        <v>0</v>
      </c>
      <c r="T2518" s="389"/>
      <c r="U2518" s="389">
        <f t="shared" si="377"/>
        <v>0</v>
      </c>
      <c r="V2518" s="451"/>
      <c r="W2518" s="452"/>
      <c r="X2518" s="386"/>
      <c r="Y2518" s="390"/>
      <c r="Z2518" s="391"/>
      <c r="AA2518" s="392"/>
      <c r="AB2518" s="393"/>
      <c r="AC2518" s="394"/>
      <c r="AD2518" s="395">
        <f t="shared" si="380"/>
        <v>0</v>
      </c>
      <c r="AE2518" s="396">
        <f>IF(OR(G2518=账期!$A$18,G2518=账期!$A$20,G2518=账期!$A$22,G2518=账期!$A$24,G2518=账期!$A$25,G2518=账期!$A$27,G2518=账期!$A$26,G2518=账期!$A$28,G2518=账期!$A$30,G2518=账期!$A$32,G2518=账期!$A$34,G2518=账期!$A$35,G2518=账期!$A$37,G2518=账期!$A$39,G2518=账期!$A$40,G2518=账期!$A$41,G2518=账期!$A$42,G2518=账期!$A$43,G2518=账期!$A$44,G2518=账期!$A$45,G2518=账期!$A$46,G2518=账期!$A$48,G2518=账期!$A$50,G2518=账期!$A$51,G2518=账期!$A$52,G2518=账期!$A$53,G2518=账期!$A$54,G2518=账期!$A$56,G2518=账期!$A$57,G2518=账期!$A$58,G2518=账期!$A$59,G2518=账期!$A$60,G2518=账期!$A$61,G2518=账期!$A$62,G2518=账期!$A$63,G2518=账期!$A$64,G2518=账期!$A$66,G2518=账期!$A$67,G2518=账期!$A$68,G2518=账期!$A$70,G2518=账期!$A$71),30,IF(OR(G2518=账期!$A$74,G2518=账期!$A$77,G2518=账期!$A$76,G2518=账期!$A$79,G2518=账期!$A$80,G2518=账期!$A$81,G2518=账期!$A$83,G2518=账期!$A$85,G2518=账期!$A$87,G2518=账期!$A$89,G2518=账期!$A$91),60,IF(OR(G2518=账期!$A$93,G2518=账期!$A$94,G2518=账期!$A$95,G2518=账期!$A$96,G2518=账期!$A$98,G2518=账期!$A$99,G2518=账期!$A$101,G2518=账期!$A$102),90,0)))</f>
        <v>0</v>
      </c>
      <c r="AF2518" s="396"/>
      <c r="AG2518" s="384"/>
      <c r="AH2518" s="396" t="str">
        <f t="shared" si="376"/>
        <v/>
      </c>
    </row>
    <row r="2519" spans="1:34" ht="18" customHeight="1" x14ac:dyDescent="0.25">
      <c r="A2519" s="301" t="str">
        <f t="shared" si="378"/>
        <v/>
      </c>
      <c r="B2519" s="397"/>
      <c r="C2519" s="398"/>
      <c r="D2519" s="399"/>
      <c r="E2519" s="383" t="str">
        <f t="shared" si="374"/>
        <v>C</v>
      </c>
      <c r="F2519" s="383" t="str">
        <f t="shared" si="375"/>
        <v>C</v>
      </c>
      <c r="G2519" s="400"/>
      <c r="H2519" s="385" t="str">
        <f>IF(G2519="","",VLOOKUP(G2519,下拉数据源!J:K,2,0))</f>
        <v/>
      </c>
      <c r="I2519" s="385"/>
      <c r="J2519" s="385"/>
      <c r="K2519" s="386"/>
      <c r="L2519" s="401"/>
      <c r="M2519" s="384"/>
      <c r="N2519" s="384"/>
      <c r="O2519" s="384"/>
      <c r="P2519" s="386"/>
      <c r="Q2519" s="387"/>
      <c r="R2519" s="286"/>
      <c r="S2519" s="388">
        <f t="shared" si="379"/>
        <v>0</v>
      </c>
      <c r="T2519" s="389"/>
      <c r="U2519" s="389">
        <f t="shared" si="377"/>
        <v>0</v>
      </c>
      <c r="V2519" s="451"/>
      <c r="W2519" s="452"/>
      <c r="X2519" s="386"/>
      <c r="Y2519" s="390"/>
      <c r="Z2519" s="391"/>
      <c r="AA2519" s="392"/>
      <c r="AB2519" s="393"/>
      <c r="AC2519" s="394"/>
      <c r="AD2519" s="395">
        <f t="shared" si="380"/>
        <v>0</v>
      </c>
      <c r="AE2519" s="396">
        <f>IF(OR(G2519=账期!$A$18,G2519=账期!$A$20,G2519=账期!$A$22,G2519=账期!$A$24,G2519=账期!$A$25,G2519=账期!$A$27,G2519=账期!$A$26,G2519=账期!$A$28,G2519=账期!$A$30,G2519=账期!$A$32,G2519=账期!$A$34,G2519=账期!$A$35,G2519=账期!$A$37,G2519=账期!$A$39,G2519=账期!$A$40,G2519=账期!$A$41,G2519=账期!$A$42,G2519=账期!$A$43,G2519=账期!$A$44,G2519=账期!$A$45,G2519=账期!$A$46,G2519=账期!$A$48,G2519=账期!$A$50,G2519=账期!$A$51,G2519=账期!$A$52,G2519=账期!$A$53,G2519=账期!$A$54,G2519=账期!$A$56,G2519=账期!$A$57,G2519=账期!$A$58,G2519=账期!$A$59,G2519=账期!$A$60,G2519=账期!$A$61,G2519=账期!$A$62,G2519=账期!$A$63,G2519=账期!$A$64,G2519=账期!$A$66,G2519=账期!$A$67,G2519=账期!$A$68,G2519=账期!$A$70,G2519=账期!$A$71),30,IF(OR(G2519=账期!$A$74,G2519=账期!$A$77,G2519=账期!$A$76,G2519=账期!$A$79,G2519=账期!$A$80,G2519=账期!$A$81,G2519=账期!$A$83,G2519=账期!$A$85,G2519=账期!$A$87,G2519=账期!$A$89,G2519=账期!$A$91),60,IF(OR(G2519=账期!$A$93,G2519=账期!$A$94,G2519=账期!$A$95,G2519=账期!$A$96,G2519=账期!$A$98,G2519=账期!$A$99,G2519=账期!$A$101,G2519=账期!$A$102),90,0)))</f>
        <v>0</v>
      </c>
      <c r="AF2519" s="396"/>
      <c r="AG2519" s="384"/>
      <c r="AH2519" s="396" t="str">
        <f t="shared" si="376"/>
        <v/>
      </c>
    </row>
    <row r="2520" spans="1:34" ht="18" customHeight="1" x14ac:dyDescent="0.25">
      <c r="A2520" s="301" t="str">
        <f t="shared" si="378"/>
        <v/>
      </c>
      <c r="B2520" s="397"/>
      <c r="C2520" s="398"/>
      <c r="D2520" s="399"/>
      <c r="E2520" s="383" t="str">
        <f t="shared" si="374"/>
        <v>C</v>
      </c>
      <c r="F2520" s="383" t="str">
        <f t="shared" si="375"/>
        <v>C</v>
      </c>
      <c r="G2520" s="400"/>
      <c r="H2520" s="385" t="str">
        <f>IF(G2520="","",VLOOKUP(G2520,下拉数据源!J:K,2,0))</f>
        <v/>
      </c>
      <c r="I2520" s="385"/>
      <c r="J2520" s="385"/>
      <c r="K2520" s="386"/>
      <c r="L2520" s="401"/>
      <c r="M2520" s="384"/>
      <c r="N2520" s="384"/>
      <c r="O2520" s="384"/>
      <c r="P2520" s="386"/>
      <c r="Q2520" s="387"/>
      <c r="R2520" s="286"/>
      <c r="S2520" s="388">
        <f t="shared" si="379"/>
        <v>0</v>
      </c>
      <c r="T2520" s="389"/>
      <c r="U2520" s="389">
        <f t="shared" si="377"/>
        <v>0</v>
      </c>
      <c r="V2520" s="451"/>
      <c r="W2520" s="452"/>
      <c r="X2520" s="386"/>
      <c r="Y2520" s="390"/>
      <c r="Z2520" s="391"/>
      <c r="AA2520" s="392"/>
      <c r="AB2520" s="393"/>
      <c r="AC2520" s="394"/>
      <c r="AD2520" s="395">
        <f t="shared" si="380"/>
        <v>0</v>
      </c>
      <c r="AE2520" s="396">
        <f>IF(OR(G2520=账期!$A$18,G2520=账期!$A$20,G2520=账期!$A$22,G2520=账期!$A$24,G2520=账期!$A$25,G2520=账期!$A$27,G2520=账期!$A$26,G2520=账期!$A$28,G2520=账期!$A$30,G2520=账期!$A$32,G2520=账期!$A$34,G2520=账期!$A$35,G2520=账期!$A$37,G2520=账期!$A$39,G2520=账期!$A$40,G2520=账期!$A$41,G2520=账期!$A$42,G2520=账期!$A$43,G2520=账期!$A$44,G2520=账期!$A$45,G2520=账期!$A$46,G2520=账期!$A$48,G2520=账期!$A$50,G2520=账期!$A$51,G2520=账期!$A$52,G2520=账期!$A$53,G2520=账期!$A$54,G2520=账期!$A$56,G2520=账期!$A$57,G2520=账期!$A$58,G2520=账期!$A$59,G2520=账期!$A$60,G2520=账期!$A$61,G2520=账期!$A$62,G2520=账期!$A$63,G2520=账期!$A$64,G2520=账期!$A$66,G2520=账期!$A$67,G2520=账期!$A$68,G2520=账期!$A$70,G2520=账期!$A$71),30,IF(OR(G2520=账期!$A$74,G2520=账期!$A$77,G2520=账期!$A$76,G2520=账期!$A$79,G2520=账期!$A$80,G2520=账期!$A$81,G2520=账期!$A$83,G2520=账期!$A$85,G2520=账期!$A$87,G2520=账期!$A$89,G2520=账期!$A$91),60,IF(OR(G2520=账期!$A$93,G2520=账期!$A$94,G2520=账期!$A$95,G2520=账期!$A$96,G2520=账期!$A$98,G2520=账期!$A$99,G2520=账期!$A$101,G2520=账期!$A$102),90,0)))</f>
        <v>0</v>
      </c>
      <c r="AF2520" s="396"/>
      <c r="AG2520" s="384"/>
      <c r="AH2520" s="396" t="str">
        <f t="shared" si="376"/>
        <v/>
      </c>
    </row>
    <row r="2521" spans="1:34" ht="18" customHeight="1" x14ac:dyDescent="0.25">
      <c r="A2521" s="301" t="str">
        <f t="shared" si="378"/>
        <v/>
      </c>
      <c r="B2521" s="397"/>
      <c r="C2521" s="398"/>
      <c r="D2521" s="399"/>
      <c r="E2521" s="383" t="str">
        <f t="shared" si="374"/>
        <v>C</v>
      </c>
      <c r="F2521" s="383" t="str">
        <f t="shared" si="375"/>
        <v>C</v>
      </c>
      <c r="G2521" s="400"/>
      <c r="H2521" s="385" t="str">
        <f>IF(G2521="","",VLOOKUP(G2521,下拉数据源!J:K,2,0))</f>
        <v/>
      </c>
      <c r="I2521" s="385"/>
      <c r="J2521" s="385"/>
      <c r="K2521" s="386"/>
      <c r="L2521" s="401"/>
      <c r="M2521" s="384"/>
      <c r="N2521" s="384"/>
      <c r="O2521" s="384"/>
      <c r="P2521" s="386"/>
      <c r="Q2521" s="387"/>
      <c r="R2521" s="286"/>
      <c r="S2521" s="388">
        <f t="shared" si="379"/>
        <v>0</v>
      </c>
      <c r="T2521" s="389"/>
      <c r="U2521" s="389">
        <f t="shared" si="377"/>
        <v>0</v>
      </c>
      <c r="V2521" s="451"/>
      <c r="W2521" s="452"/>
      <c r="X2521" s="386"/>
      <c r="Y2521" s="390"/>
      <c r="Z2521" s="391"/>
      <c r="AA2521" s="392"/>
      <c r="AB2521" s="393"/>
      <c r="AC2521" s="394"/>
      <c r="AD2521" s="395">
        <f t="shared" si="380"/>
        <v>0</v>
      </c>
      <c r="AE2521" s="396">
        <f>IF(OR(G2521=账期!$A$18,G2521=账期!$A$20,G2521=账期!$A$22,G2521=账期!$A$24,G2521=账期!$A$25,G2521=账期!$A$27,G2521=账期!$A$26,G2521=账期!$A$28,G2521=账期!$A$30,G2521=账期!$A$32,G2521=账期!$A$34,G2521=账期!$A$35,G2521=账期!$A$37,G2521=账期!$A$39,G2521=账期!$A$40,G2521=账期!$A$41,G2521=账期!$A$42,G2521=账期!$A$43,G2521=账期!$A$44,G2521=账期!$A$45,G2521=账期!$A$46,G2521=账期!$A$48,G2521=账期!$A$50,G2521=账期!$A$51,G2521=账期!$A$52,G2521=账期!$A$53,G2521=账期!$A$54,G2521=账期!$A$56,G2521=账期!$A$57,G2521=账期!$A$58,G2521=账期!$A$59,G2521=账期!$A$60,G2521=账期!$A$61,G2521=账期!$A$62,G2521=账期!$A$63,G2521=账期!$A$64,G2521=账期!$A$66,G2521=账期!$A$67,G2521=账期!$A$68,G2521=账期!$A$70,G2521=账期!$A$71),30,IF(OR(G2521=账期!$A$74,G2521=账期!$A$77,G2521=账期!$A$76,G2521=账期!$A$79,G2521=账期!$A$80,G2521=账期!$A$81,G2521=账期!$A$83,G2521=账期!$A$85,G2521=账期!$A$87,G2521=账期!$A$89,G2521=账期!$A$91),60,IF(OR(G2521=账期!$A$93,G2521=账期!$A$94,G2521=账期!$A$95,G2521=账期!$A$96,G2521=账期!$A$98,G2521=账期!$A$99,G2521=账期!$A$101,G2521=账期!$A$102),90,0)))</f>
        <v>0</v>
      </c>
      <c r="AF2521" s="396"/>
      <c r="AG2521" s="384"/>
      <c r="AH2521" s="396" t="str">
        <f t="shared" si="376"/>
        <v/>
      </c>
    </row>
    <row r="2522" spans="1:34" ht="18" customHeight="1" x14ac:dyDescent="0.25">
      <c r="A2522" s="301" t="str">
        <f t="shared" si="378"/>
        <v/>
      </c>
      <c r="B2522" s="397"/>
      <c r="C2522" s="398"/>
      <c r="D2522" s="399"/>
      <c r="E2522" s="383" t="str">
        <f t="shared" si="374"/>
        <v>C</v>
      </c>
      <c r="F2522" s="383" t="str">
        <f t="shared" si="375"/>
        <v>C</v>
      </c>
      <c r="G2522" s="400"/>
      <c r="H2522" s="385" t="str">
        <f>IF(G2522="","",VLOOKUP(G2522,下拉数据源!J:K,2,0))</f>
        <v/>
      </c>
      <c r="I2522" s="385"/>
      <c r="J2522" s="385"/>
      <c r="K2522" s="386"/>
      <c r="L2522" s="401"/>
      <c r="M2522" s="384"/>
      <c r="N2522" s="384"/>
      <c r="O2522" s="384"/>
      <c r="P2522" s="386"/>
      <c r="Q2522" s="387"/>
      <c r="R2522" s="286"/>
      <c r="S2522" s="388">
        <f t="shared" si="379"/>
        <v>0</v>
      </c>
      <c r="T2522" s="389"/>
      <c r="U2522" s="389">
        <f t="shared" si="377"/>
        <v>0</v>
      </c>
      <c r="V2522" s="451"/>
      <c r="W2522" s="452"/>
      <c r="X2522" s="386"/>
      <c r="Y2522" s="390"/>
      <c r="Z2522" s="391"/>
      <c r="AA2522" s="392"/>
      <c r="AB2522" s="393"/>
      <c r="AC2522" s="394"/>
      <c r="AD2522" s="395">
        <f t="shared" si="380"/>
        <v>0</v>
      </c>
      <c r="AE2522" s="396">
        <f>IF(OR(G2522=账期!$A$18,G2522=账期!$A$20,G2522=账期!$A$22,G2522=账期!$A$24,G2522=账期!$A$25,G2522=账期!$A$27,G2522=账期!$A$26,G2522=账期!$A$28,G2522=账期!$A$30,G2522=账期!$A$32,G2522=账期!$A$34,G2522=账期!$A$35,G2522=账期!$A$37,G2522=账期!$A$39,G2522=账期!$A$40,G2522=账期!$A$41,G2522=账期!$A$42,G2522=账期!$A$43,G2522=账期!$A$44,G2522=账期!$A$45,G2522=账期!$A$46,G2522=账期!$A$48,G2522=账期!$A$50,G2522=账期!$A$51,G2522=账期!$A$52,G2522=账期!$A$53,G2522=账期!$A$54,G2522=账期!$A$56,G2522=账期!$A$57,G2522=账期!$A$58,G2522=账期!$A$59,G2522=账期!$A$60,G2522=账期!$A$61,G2522=账期!$A$62,G2522=账期!$A$63,G2522=账期!$A$64,G2522=账期!$A$66,G2522=账期!$A$67,G2522=账期!$A$68,G2522=账期!$A$70,G2522=账期!$A$71),30,IF(OR(G2522=账期!$A$74,G2522=账期!$A$77,G2522=账期!$A$76,G2522=账期!$A$79,G2522=账期!$A$80,G2522=账期!$A$81,G2522=账期!$A$83,G2522=账期!$A$85,G2522=账期!$A$87,G2522=账期!$A$89,G2522=账期!$A$91),60,IF(OR(G2522=账期!$A$93,G2522=账期!$A$94,G2522=账期!$A$95,G2522=账期!$A$96,G2522=账期!$A$98,G2522=账期!$A$99,G2522=账期!$A$101,G2522=账期!$A$102),90,0)))</f>
        <v>0</v>
      </c>
      <c r="AF2522" s="396"/>
      <c r="AG2522" s="384"/>
      <c r="AH2522" s="396" t="str">
        <f t="shared" si="376"/>
        <v/>
      </c>
    </row>
    <row r="2523" spans="1:34" ht="18" customHeight="1" x14ac:dyDescent="0.25">
      <c r="A2523" s="301" t="str">
        <f t="shared" si="378"/>
        <v/>
      </c>
      <c r="B2523" s="397"/>
      <c r="C2523" s="398"/>
      <c r="D2523" s="399"/>
      <c r="E2523" s="383" t="str">
        <f t="shared" si="374"/>
        <v>C</v>
      </c>
      <c r="F2523" s="383" t="str">
        <f t="shared" si="375"/>
        <v>C</v>
      </c>
      <c r="G2523" s="400"/>
      <c r="H2523" s="385" t="str">
        <f>IF(G2523="","",VLOOKUP(G2523,下拉数据源!J:K,2,0))</f>
        <v/>
      </c>
      <c r="I2523" s="385"/>
      <c r="J2523" s="385"/>
      <c r="K2523" s="386"/>
      <c r="L2523" s="401"/>
      <c r="M2523" s="384"/>
      <c r="N2523" s="384"/>
      <c r="O2523" s="384"/>
      <c r="P2523" s="386"/>
      <c r="Q2523" s="387"/>
      <c r="R2523" s="286"/>
      <c r="S2523" s="388">
        <f t="shared" si="379"/>
        <v>0</v>
      </c>
      <c r="T2523" s="389"/>
      <c r="U2523" s="389">
        <f t="shared" si="377"/>
        <v>0</v>
      </c>
      <c r="V2523" s="451"/>
      <c r="W2523" s="452"/>
      <c r="X2523" s="386"/>
      <c r="Y2523" s="390"/>
      <c r="Z2523" s="391"/>
      <c r="AA2523" s="392"/>
      <c r="AB2523" s="393"/>
      <c r="AC2523" s="394"/>
      <c r="AD2523" s="395">
        <f t="shared" si="380"/>
        <v>0</v>
      </c>
      <c r="AE2523" s="396">
        <f>IF(OR(G2523=账期!$A$18,G2523=账期!$A$20,G2523=账期!$A$22,G2523=账期!$A$24,G2523=账期!$A$25,G2523=账期!$A$27,G2523=账期!$A$26,G2523=账期!$A$28,G2523=账期!$A$30,G2523=账期!$A$32,G2523=账期!$A$34,G2523=账期!$A$35,G2523=账期!$A$37,G2523=账期!$A$39,G2523=账期!$A$40,G2523=账期!$A$41,G2523=账期!$A$42,G2523=账期!$A$43,G2523=账期!$A$44,G2523=账期!$A$45,G2523=账期!$A$46,G2523=账期!$A$48,G2523=账期!$A$50,G2523=账期!$A$51,G2523=账期!$A$52,G2523=账期!$A$53,G2523=账期!$A$54,G2523=账期!$A$56,G2523=账期!$A$57,G2523=账期!$A$58,G2523=账期!$A$59,G2523=账期!$A$60,G2523=账期!$A$61,G2523=账期!$A$62,G2523=账期!$A$63,G2523=账期!$A$64,G2523=账期!$A$66,G2523=账期!$A$67,G2523=账期!$A$68,G2523=账期!$A$70,G2523=账期!$A$71),30,IF(OR(G2523=账期!$A$74,G2523=账期!$A$77,G2523=账期!$A$76,G2523=账期!$A$79,G2523=账期!$A$80,G2523=账期!$A$81,G2523=账期!$A$83,G2523=账期!$A$85,G2523=账期!$A$87,G2523=账期!$A$89,G2523=账期!$A$91),60,IF(OR(G2523=账期!$A$93,G2523=账期!$A$94,G2523=账期!$A$95,G2523=账期!$A$96,G2523=账期!$A$98,G2523=账期!$A$99,G2523=账期!$A$101,G2523=账期!$A$102),90,0)))</f>
        <v>0</v>
      </c>
      <c r="AF2523" s="396"/>
      <c r="AG2523" s="384"/>
      <c r="AH2523" s="396" t="str">
        <f t="shared" si="376"/>
        <v/>
      </c>
    </row>
    <row r="2524" spans="1:34" ht="18" customHeight="1" x14ac:dyDescent="0.25">
      <c r="A2524" s="301" t="str">
        <f t="shared" si="378"/>
        <v/>
      </c>
      <c r="B2524" s="397"/>
      <c r="C2524" s="398"/>
      <c r="D2524" s="399"/>
      <c r="E2524" s="383" t="str">
        <f t="shared" si="374"/>
        <v>C</v>
      </c>
      <c r="F2524" s="383" t="str">
        <f t="shared" si="375"/>
        <v>C</v>
      </c>
      <c r="G2524" s="400"/>
      <c r="H2524" s="385" t="str">
        <f>IF(G2524="","",VLOOKUP(G2524,下拉数据源!J:K,2,0))</f>
        <v/>
      </c>
      <c r="I2524" s="385"/>
      <c r="J2524" s="385"/>
      <c r="K2524" s="386"/>
      <c r="L2524" s="401"/>
      <c r="M2524" s="384"/>
      <c r="N2524" s="384"/>
      <c r="O2524" s="384"/>
      <c r="P2524" s="386"/>
      <c r="Q2524" s="387"/>
      <c r="R2524" s="286"/>
      <c r="S2524" s="388">
        <f t="shared" si="379"/>
        <v>0</v>
      </c>
      <c r="T2524" s="389"/>
      <c r="U2524" s="389">
        <f t="shared" si="377"/>
        <v>0</v>
      </c>
      <c r="V2524" s="451"/>
      <c r="W2524" s="452"/>
      <c r="X2524" s="386"/>
      <c r="Y2524" s="390"/>
      <c r="Z2524" s="391"/>
      <c r="AA2524" s="392"/>
      <c r="AB2524" s="393"/>
      <c r="AC2524" s="394"/>
      <c r="AD2524" s="395">
        <f t="shared" si="380"/>
        <v>0</v>
      </c>
      <c r="AE2524" s="396">
        <f>IF(OR(G2524=账期!$A$18,G2524=账期!$A$20,G2524=账期!$A$22,G2524=账期!$A$24,G2524=账期!$A$25,G2524=账期!$A$27,G2524=账期!$A$26,G2524=账期!$A$28,G2524=账期!$A$30,G2524=账期!$A$32,G2524=账期!$A$34,G2524=账期!$A$35,G2524=账期!$A$37,G2524=账期!$A$39,G2524=账期!$A$40,G2524=账期!$A$41,G2524=账期!$A$42,G2524=账期!$A$43,G2524=账期!$A$44,G2524=账期!$A$45,G2524=账期!$A$46,G2524=账期!$A$48,G2524=账期!$A$50,G2524=账期!$A$51,G2524=账期!$A$52,G2524=账期!$A$53,G2524=账期!$A$54,G2524=账期!$A$56,G2524=账期!$A$57,G2524=账期!$A$58,G2524=账期!$A$59,G2524=账期!$A$60,G2524=账期!$A$61,G2524=账期!$A$62,G2524=账期!$A$63,G2524=账期!$A$64,G2524=账期!$A$66,G2524=账期!$A$67,G2524=账期!$A$68,G2524=账期!$A$70,G2524=账期!$A$71),30,IF(OR(G2524=账期!$A$74,G2524=账期!$A$77,G2524=账期!$A$76,G2524=账期!$A$79,G2524=账期!$A$80,G2524=账期!$A$81,G2524=账期!$A$83,G2524=账期!$A$85,G2524=账期!$A$87,G2524=账期!$A$89,G2524=账期!$A$91),60,IF(OR(G2524=账期!$A$93,G2524=账期!$A$94,G2524=账期!$A$95,G2524=账期!$A$96,G2524=账期!$A$98,G2524=账期!$A$99,G2524=账期!$A$101,G2524=账期!$A$102),90,0)))</f>
        <v>0</v>
      </c>
      <c r="AF2524" s="396"/>
      <c r="AG2524" s="384"/>
      <c r="AH2524" s="396" t="str">
        <f t="shared" si="376"/>
        <v/>
      </c>
    </row>
    <row r="2525" spans="1:34" ht="18" customHeight="1" x14ac:dyDescent="0.25">
      <c r="A2525" s="301" t="str">
        <f t="shared" si="378"/>
        <v/>
      </c>
      <c r="B2525" s="397"/>
      <c r="C2525" s="398"/>
      <c r="D2525" s="399"/>
      <c r="E2525" s="383" t="str">
        <f t="shared" ref="E2525:E2588" si="381">IF(OR(D2525="长飞",D2525="烽火",D2525="特发",D2525="富通",D2525="亨通",G2525="赣州金信诺",G2525="江苏永鼎",G2525="宏安集团"),"A",IF(OR(G2525="广意通讯",G2525="湖北楚天",G2525="宁波格亿达",G2525="通鼎互联",G2525="黄石昌达",G2525="江苏俊知",G2525="珠海汉胜",G2525="武汉电信"),"B","C"))</f>
        <v>C</v>
      </c>
      <c r="F2525" s="383" t="str">
        <f t="shared" ref="F2525:F2588" si="382">IF(OR(G2525="成都大唐",G2525="广东亨通",G2525="江苏亨通",G2525="兰州长飞",G2525="南京华信",G2525="汕头奥星",G2525="特发光网",G2525="武汉长飞",G2525="长春烽火",G2525="广意通讯",G2525="湖北楚天",G2525="宁波格亿达",G2525="通鼎互联",G2525="安徽汉唐",G2525="安徽宜德",G2525="安徽盈通",G2525="成都康宁",G2525="成都中飞",G2525="东莞光佳",G2525="东莞鸿鑫",G2525="烽火博鑫",G2525="佛山星蓝",G2525="广东金桥",G2525="广州联兴",G2525="贵州乾新",G2525="航天电工",G2525="合肥兴联",G2525="湖北宇洪",G2525="江苏奥通",G2525="江苏中远",G2525="宁波辰飞",G2525="宁波汉生",G2525="宁波宇欣",G2525="山东太平洋",G2525="山东特发",G2525="山东永通",G2525="上海朗闻",G2525="上海翼波",G2525="四川天邑",G2525="四川旭泰",G2525="武汉瑞联",G2525="武汉同至",G2525="西安西古",G2525="西安鑫华通",G2525="武汉驿路通",G2525="长光通信",G2525="中电八所",G2525="中电光达",G2525="中利集团",G2525="重庆特发",G2525="舟山安格",G2525="珠海邗秦"),"A",IF(OR(G2525="富通天津",G2525="赣州金信诺",G2525="江苏永鼎",G2525="上海长飞",G2525="特发股份",G2525="武汉烽火",G2525="西安烽火",G2525="长飞中利",G2525="江苏中天",G2525="江西联创",G2525="宁波盈谷",G2525="黄石昌达",G2525="四川长飞"),"B","C"))</f>
        <v>C</v>
      </c>
      <c r="G2525" s="400"/>
      <c r="H2525" s="385" t="str">
        <f>IF(G2525="","",VLOOKUP(G2525,下拉数据源!J:K,2,0))</f>
        <v/>
      </c>
      <c r="I2525" s="385"/>
      <c r="J2525" s="385"/>
      <c r="K2525" s="386"/>
      <c r="L2525" s="401"/>
      <c r="M2525" s="384"/>
      <c r="N2525" s="384"/>
      <c r="O2525" s="384"/>
      <c r="P2525" s="386"/>
      <c r="Q2525" s="387"/>
      <c r="R2525" s="286"/>
      <c r="S2525" s="388">
        <f t="shared" si="379"/>
        <v>0</v>
      </c>
      <c r="T2525" s="389"/>
      <c r="U2525" s="389">
        <f t="shared" si="377"/>
        <v>0</v>
      </c>
      <c r="V2525" s="451"/>
      <c r="W2525" s="452"/>
      <c r="X2525" s="386"/>
      <c r="Y2525" s="390"/>
      <c r="Z2525" s="391"/>
      <c r="AA2525" s="392"/>
      <c r="AB2525" s="393"/>
      <c r="AC2525" s="394"/>
      <c r="AD2525" s="395">
        <f t="shared" si="380"/>
        <v>0</v>
      </c>
      <c r="AE2525" s="396">
        <f>IF(OR(G2525=账期!$A$18,G2525=账期!$A$20,G2525=账期!$A$22,G2525=账期!$A$24,G2525=账期!$A$25,G2525=账期!$A$27,G2525=账期!$A$26,G2525=账期!$A$28,G2525=账期!$A$30,G2525=账期!$A$32,G2525=账期!$A$34,G2525=账期!$A$35,G2525=账期!$A$37,G2525=账期!$A$39,G2525=账期!$A$40,G2525=账期!$A$41,G2525=账期!$A$42,G2525=账期!$A$43,G2525=账期!$A$44,G2525=账期!$A$45,G2525=账期!$A$46,G2525=账期!$A$48,G2525=账期!$A$50,G2525=账期!$A$51,G2525=账期!$A$52,G2525=账期!$A$53,G2525=账期!$A$54,G2525=账期!$A$56,G2525=账期!$A$57,G2525=账期!$A$58,G2525=账期!$A$59,G2525=账期!$A$60,G2525=账期!$A$61,G2525=账期!$A$62,G2525=账期!$A$63,G2525=账期!$A$64,G2525=账期!$A$66,G2525=账期!$A$67,G2525=账期!$A$68,G2525=账期!$A$70,G2525=账期!$A$71),30,IF(OR(G2525=账期!$A$74,G2525=账期!$A$77,G2525=账期!$A$76,G2525=账期!$A$79,G2525=账期!$A$80,G2525=账期!$A$81,G2525=账期!$A$83,G2525=账期!$A$85,G2525=账期!$A$87,G2525=账期!$A$89,G2525=账期!$A$91),60,IF(OR(G2525=账期!$A$93,G2525=账期!$A$94,G2525=账期!$A$95,G2525=账期!$A$96,G2525=账期!$A$98,G2525=账期!$A$99,G2525=账期!$A$101,G2525=账期!$A$102),90,0)))</f>
        <v>0</v>
      </c>
      <c r="AF2525" s="396"/>
      <c r="AG2525" s="384"/>
      <c r="AH2525" s="396" t="str">
        <f t="shared" si="376"/>
        <v/>
      </c>
    </row>
    <row r="2526" spans="1:34" ht="18" customHeight="1" x14ac:dyDescent="0.25">
      <c r="A2526" s="301" t="str">
        <f t="shared" si="378"/>
        <v/>
      </c>
      <c r="B2526" s="397"/>
      <c r="C2526" s="398"/>
      <c r="D2526" s="399"/>
      <c r="E2526" s="383" t="str">
        <f t="shared" si="381"/>
        <v>C</v>
      </c>
      <c r="F2526" s="383" t="str">
        <f t="shared" si="382"/>
        <v>C</v>
      </c>
      <c r="G2526" s="400"/>
      <c r="H2526" s="385" t="str">
        <f>IF(G2526="","",VLOOKUP(G2526,下拉数据源!J:K,2,0))</f>
        <v/>
      </c>
      <c r="I2526" s="385"/>
      <c r="J2526" s="385"/>
      <c r="K2526" s="386"/>
      <c r="L2526" s="401"/>
      <c r="M2526" s="384"/>
      <c r="N2526" s="384"/>
      <c r="O2526" s="384"/>
      <c r="P2526" s="386"/>
      <c r="Q2526" s="387"/>
      <c r="R2526" s="286"/>
      <c r="S2526" s="388">
        <f t="shared" si="379"/>
        <v>0</v>
      </c>
      <c r="T2526" s="389"/>
      <c r="U2526" s="389">
        <f t="shared" si="377"/>
        <v>0</v>
      </c>
      <c r="V2526" s="451"/>
      <c r="W2526" s="452"/>
      <c r="X2526" s="386"/>
      <c r="Y2526" s="390"/>
      <c r="Z2526" s="391"/>
      <c r="AA2526" s="392"/>
      <c r="AB2526" s="393"/>
      <c r="AC2526" s="394"/>
      <c r="AD2526" s="395">
        <f t="shared" si="380"/>
        <v>0</v>
      </c>
      <c r="AE2526" s="396">
        <f>IF(OR(G2526=账期!$A$18,G2526=账期!$A$20,G2526=账期!$A$22,G2526=账期!$A$24,G2526=账期!$A$25,G2526=账期!$A$27,G2526=账期!$A$26,G2526=账期!$A$28,G2526=账期!$A$30,G2526=账期!$A$32,G2526=账期!$A$34,G2526=账期!$A$35,G2526=账期!$A$37,G2526=账期!$A$39,G2526=账期!$A$40,G2526=账期!$A$41,G2526=账期!$A$42,G2526=账期!$A$43,G2526=账期!$A$44,G2526=账期!$A$45,G2526=账期!$A$46,G2526=账期!$A$48,G2526=账期!$A$50,G2526=账期!$A$51,G2526=账期!$A$52,G2526=账期!$A$53,G2526=账期!$A$54,G2526=账期!$A$56,G2526=账期!$A$57,G2526=账期!$A$58,G2526=账期!$A$59,G2526=账期!$A$60,G2526=账期!$A$61,G2526=账期!$A$62,G2526=账期!$A$63,G2526=账期!$A$64,G2526=账期!$A$66,G2526=账期!$A$67,G2526=账期!$A$68,G2526=账期!$A$70,G2526=账期!$A$71),30,IF(OR(G2526=账期!$A$74,G2526=账期!$A$77,G2526=账期!$A$76,G2526=账期!$A$79,G2526=账期!$A$80,G2526=账期!$A$81,G2526=账期!$A$83,G2526=账期!$A$85,G2526=账期!$A$87,G2526=账期!$A$89,G2526=账期!$A$91),60,IF(OR(G2526=账期!$A$93,G2526=账期!$A$94,G2526=账期!$A$95,G2526=账期!$A$96,G2526=账期!$A$98,G2526=账期!$A$99,G2526=账期!$A$101,G2526=账期!$A$102),90,0)))</f>
        <v>0</v>
      </c>
      <c r="AF2526" s="396"/>
      <c r="AG2526" s="384"/>
      <c r="AH2526" s="396" t="str">
        <f t="shared" si="376"/>
        <v/>
      </c>
    </row>
    <row r="2527" spans="1:34" ht="18" customHeight="1" x14ac:dyDescent="0.25">
      <c r="A2527" s="301" t="str">
        <f t="shared" si="378"/>
        <v/>
      </c>
      <c r="B2527" s="397"/>
      <c r="C2527" s="398"/>
      <c r="D2527" s="399"/>
      <c r="E2527" s="383" t="str">
        <f t="shared" si="381"/>
        <v>C</v>
      </c>
      <c r="F2527" s="383" t="str">
        <f t="shared" si="382"/>
        <v>C</v>
      </c>
      <c r="G2527" s="400"/>
      <c r="H2527" s="385" t="str">
        <f>IF(G2527="","",VLOOKUP(G2527,下拉数据源!J:K,2,0))</f>
        <v/>
      </c>
      <c r="I2527" s="385"/>
      <c r="J2527" s="385"/>
      <c r="K2527" s="386"/>
      <c r="L2527" s="401"/>
      <c r="M2527" s="384"/>
      <c r="N2527" s="384"/>
      <c r="O2527" s="384"/>
      <c r="P2527" s="386"/>
      <c r="Q2527" s="387"/>
      <c r="R2527" s="286"/>
      <c r="S2527" s="388">
        <f t="shared" si="379"/>
        <v>0</v>
      </c>
      <c r="T2527" s="389"/>
      <c r="U2527" s="389">
        <f t="shared" si="377"/>
        <v>0</v>
      </c>
      <c r="V2527" s="451"/>
      <c r="W2527" s="452"/>
      <c r="X2527" s="386"/>
      <c r="Y2527" s="390"/>
      <c r="Z2527" s="391"/>
      <c r="AA2527" s="392"/>
      <c r="AB2527" s="393"/>
      <c r="AC2527" s="394"/>
      <c r="AD2527" s="395">
        <f t="shared" si="380"/>
        <v>0</v>
      </c>
      <c r="AE2527" s="396">
        <f>IF(OR(G2527=账期!$A$18,G2527=账期!$A$20,G2527=账期!$A$22,G2527=账期!$A$24,G2527=账期!$A$25,G2527=账期!$A$27,G2527=账期!$A$26,G2527=账期!$A$28,G2527=账期!$A$30,G2527=账期!$A$32,G2527=账期!$A$34,G2527=账期!$A$35,G2527=账期!$A$37,G2527=账期!$A$39,G2527=账期!$A$40,G2527=账期!$A$41,G2527=账期!$A$42,G2527=账期!$A$43,G2527=账期!$A$44,G2527=账期!$A$45,G2527=账期!$A$46,G2527=账期!$A$48,G2527=账期!$A$50,G2527=账期!$A$51,G2527=账期!$A$52,G2527=账期!$A$53,G2527=账期!$A$54,G2527=账期!$A$56,G2527=账期!$A$57,G2527=账期!$A$58,G2527=账期!$A$59,G2527=账期!$A$60,G2527=账期!$A$61,G2527=账期!$A$62,G2527=账期!$A$63,G2527=账期!$A$64,G2527=账期!$A$66,G2527=账期!$A$67,G2527=账期!$A$68,G2527=账期!$A$70,G2527=账期!$A$71),30,IF(OR(G2527=账期!$A$74,G2527=账期!$A$77,G2527=账期!$A$76,G2527=账期!$A$79,G2527=账期!$A$80,G2527=账期!$A$81,G2527=账期!$A$83,G2527=账期!$A$85,G2527=账期!$A$87,G2527=账期!$A$89,G2527=账期!$A$91),60,IF(OR(G2527=账期!$A$93,G2527=账期!$A$94,G2527=账期!$A$95,G2527=账期!$A$96,G2527=账期!$A$98,G2527=账期!$A$99,G2527=账期!$A$101,G2527=账期!$A$102),90,0)))</f>
        <v>0</v>
      </c>
      <c r="AF2527" s="396"/>
      <c r="AG2527" s="384"/>
      <c r="AH2527" s="396" t="str">
        <f t="shared" si="376"/>
        <v/>
      </c>
    </row>
    <row r="2528" spans="1:34" ht="18" customHeight="1" x14ac:dyDescent="0.25">
      <c r="A2528" s="301" t="str">
        <f t="shared" si="378"/>
        <v/>
      </c>
      <c r="B2528" s="397"/>
      <c r="C2528" s="398"/>
      <c r="D2528" s="399"/>
      <c r="E2528" s="383" t="str">
        <f t="shared" si="381"/>
        <v>C</v>
      </c>
      <c r="F2528" s="383" t="str">
        <f t="shared" si="382"/>
        <v>C</v>
      </c>
      <c r="G2528" s="400"/>
      <c r="H2528" s="385" t="str">
        <f>IF(G2528="","",VLOOKUP(G2528,下拉数据源!J:K,2,0))</f>
        <v/>
      </c>
      <c r="I2528" s="385"/>
      <c r="J2528" s="385"/>
      <c r="K2528" s="386"/>
      <c r="L2528" s="401"/>
      <c r="M2528" s="384"/>
      <c r="N2528" s="384"/>
      <c r="O2528" s="384"/>
      <c r="P2528" s="386"/>
      <c r="Q2528" s="387"/>
      <c r="R2528" s="286"/>
      <c r="S2528" s="388">
        <f t="shared" si="379"/>
        <v>0</v>
      </c>
      <c r="T2528" s="389"/>
      <c r="U2528" s="389">
        <f t="shared" si="377"/>
        <v>0</v>
      </c>
      <c r="V2528" s="451"/>
      <c r="W2528" s="452"/>
      <c r="X2528" s="386"/>
      <c r="Y2528" s="390"/>
      <c r="Z2528" s="391"/>
      <c r="AA2528" s="392"/>
      <c r="AB2528" s="393"/>
      <c r="AC2528" s="394"/>
      <c r="AD2528" s="395">
        <f t="shared" si="380"/>
        <v>0</v>
      </c>
      <c r="AE2528" s="396">
        <f>IF(OR(G2528=账期!$A$18,G2528=账期!$A$20,G2528=账期!$A$22,G2528=账期!$A$24,G2528=账期!$A$25,G2528=账期!$A$27,G2528=账期!$A$26,G2528=账期!$A$28,G2528=账期!$A$30,G2528=账期!$A$32,G2528=账期!$A$34,G2528=账期!$A$35,G2528=账期!$A$37,G2528=账期!$A$39,G2528=账期!$A$40,G2528=账期!$A$41,G2528=账期!$A$42,G2528=账期!$A$43,G2528=账期!$A$44,G2528=账期!$A$45,G2528=账期!$A$46,G2528=账期!$A$48,G2528=账期!$A$50,G2528=账期!$A$51,G2528=账期!$A$52,G2528=账期!$A$53,G2528=账期!$A$54,G2528=账期!$A$56,G2528=账期!$A$57,G2528=账期!$A$58,G2528=账期!$A$59,G2528=账期!$A$60,G2528=账期!$A$61,G2528=账期!$A$62,G2528=账期!$A$63,G2528=账期!$A$64,G2528=账期!$A$66,G2528=账期!$A$67,G2528=账期!$A$68,G2528=账期!$A$70,G2528=账期!$A$71),30,IF(OR(G2528=账期!$A$74,G2528=账期!$A$77,G2528=账期!$A$76,G2528=账期!$A$79,G2528=账期!$A$80,G2528=账期!$A$81,G2528=账期!$A$83,G2528=账期!$A$85,G2528=账期!$A$87,G2528=账期!$A$89,G2528=账期!$A$91),60,IF(OR(G2528=账期!$A$93,G2528=账期!$A$94,G2528=账期!$A$95,G2528=账期!$A$96,G2528=账期!$A$98,G2528=账期!$A$99,G2528=账期!$A$101,G2528=账期!$A$102),90,0)))</f>
        <v>0</v>
      </c>
      <c r="AF2528" s="396"/>
      <c r="AG2528" s="384"/>
      <c r="AH2528" s="396" t="str">
        <f t="shared" si="376"/>
        <v/>
      </c>
    </row>
    <row r="2529" spans="1:34" ht="18" customHeight="1" x14ac:dyDescent="0.25">
      <c r="A2529" s="301" t="str">
        <f t="shared" si="378"/>
        <v/>
      </c>
      <c r="B2529" s="397"/>
      <c r="C2529" s="398"/>
      <c r="D2529" s="399"/>
      <c r="E2529" s="383" t="str">
        <f t="shared" si="381"/>
        <v>C</v>
      </c>
      <c r="F2529" s="383" t="str">
        <f t="shared" si="382"/>
        <v>C</v>
      </c>
      <c r="G2529" s="400"/>
      <c r="H2529" s="385" t="str">
        <f>IF(G2529="","",VLOOKUP(G2529,下拉数据源!J:K,2,0))</f>
        <v/>
      </c>
      <c r="I2529" s="385"/>
      <c r="J2529" s="385"/>
      <c r="K2529" s="386"/>
      <c r="L2529" s="401"/>
      <c r="M2529" s="384"/>
      <c r="N2529" s="384"/>
      <c r="O2529" s="384"/>
      <c r="P2529" s="386"/>
      <c r="Q2529" s="387"/>
      <c r="R2529" s="286"/>
      <c r="S2529" s="388">
        <f t="shared" si="379"/>
        <v>0</v>
      </c>
      <c r="T2529" s="389"/>
      <c r="U2529" s="389">
        <f t="shared" si="377"/>
        <v>0</v>
      </c>
      <c r="V2529" s="451"/>
      <c r="W2529" s="452"/>
      <c r="X2529" s="386"/>
      <c r="Y2529" s="390"/>
      <c r="Z2529" s="391"/>
      <c r="AA2529" s="392"/>
      <c r="AB2529" s="393"/>
      <c r="AC2529" s="394"/>
      <c r="AD2529" s="395">
        <f t="shared" si="380"/>
        <v>0</v>
      </c>
      <c r="AE2529" s="396">
        <f>IF(OR(G2529=账期!$A$18,G2529=账期!$A$20,G2529=账期!$A$22,G2529=账期!$A$24,G2529=账期!$A$25,G2529=账期!$A$27,G2529=账期!$A$26,G2529=账期!$A$28,G2529=账期!$A$30,G2529=账期!$A$32,G2529=账期!$A$34,G2529=账期!$A$35,G2529=账期!$A$37,G2529=账期!$A$39,G2529=账期!$A$40,G2529=账期!$A$41,G2529=账期!$A$42,G2529=账期!$A$43,G2529=账期!$A$44,G2529=账期!$A$45,G2529=账期!$A$46,G2529=账期!$A$48,G2529=账期!$A$50,G2529=账期!$A$51,G2529=账期!$A$52,G2529=账期!$A$53,G2529=账期!$A$54,G2529=账期!$A$56,G2529=账期!$A$57,G2529=账期!$A$58,G2529=账期!$A$59,G2529=账期!$A$60,G2529=账期!$A$61,G2529=账期!$A$62,G2529=账期!$A$63,G2529=账期!$A$64,G2529=账期!$A$66,G2529=账期!$A$67,G2529=账期!$A$68,G2529=账期!$A$70,G2529=账期!$A$71),30,IF(OR(G2529=账期!$A$74,G2529=账期!$A$77,G2529=账期!$A$76,G2529=账期!$A$79,G2529=账期!$A$80,G2529=账期!$A$81,G2529=账期!$A$83,G2529=账期!$A$85,G2529=账期!$A$87,G2529=账期!$A$89,G2529=账期!$A$91),60,IF(OR(G2529=账期!$A$93,G2529=账期!$A$94,G2529=账期!$A$95,G2529=账期!$A$96,G2529=账期!$A$98,G2529=账期!$A$99,G2529=账期!$A$101,G2529=账期!$A$102),90,0)))</f>
        <v>0</v>
      </c>
      <c r="AF2529" s="396"/>
      <c r="AG2529" s="384"/>
      <c r="AH2529" s="396" t="str">
        <f t="shared" si="376"/>
        <v/>
      </c>
    </row>
    <row r="2530" spans="1:34" ht="18" customHeight="1" x14ac:dyDescent="0.25">
      <c r="A2530" s="301" t="str">
        <f t="shared" si="378"/>
        <v/>
      </c>
      <c r="B2530" s="397"/>
      <c r="C2530" s="398"/>
      <c r="D2530" s="399"/>
      <c r="E2530" s="383" t="str">
        <f t="shared" si="381"/>
        <v>C</v>
      </c>
      <c r="F2530" s="383" t="str">
        <f t="shared" si="382"/>
        <v>C</v>
      </c>
      <c r="G2530" s="400"/>
      <c r="H2530" s="385" t="str">
        <f>IF(G2530="","",VLOOKUP(G2530,下拉数据源!J:K,2,0))</f>
        <v/>
      </c>
      <c r="I2530" s="385"/>
      <c r="J2530" s="385"/>
      <c r="K2530" s="386"/>
      <c r="L2530" s="401"/>
      <c r="M2530" s="384"/>
      <c r="N2530" s="384"/>
      <c r="O2530" s="384"/>
      <c r="P2530" s="386"/>
      <c r="Q2530" s="387"/>
      <c r="R2530" s="286"/>
      <c r="S2530" s="388">
        <f t="shared" si="379"/>
        <v>0</v>
      </c>
      <c r="T2530" s="389"/>
      <c r="U2530" s="389">
        <f t="shared" si="377"/>
        <v>0</v>
      </c>
      <c r="V2530" s="451"/>
      <c r="W2530" s="452"/>
      <c r="X2530" s="386"/>
      <c r="Y2530" s="390"/>
      <c r="Z2530" s="391"/>
      <c r="AA2530" s="392"/>
      <c r="AB2530" s="393"/>
      <c r="AC2530" s="394"/>
      <c r="AD2530" s="395">
        <f t="shared" si="380"/>
        <v>0</v>
      </c>
      <c r="AE2530" s="396">
        <f>IF(OR(G2530=账期!$A$18,G2530=账期!$A$20,G2530=账期!$A$22,G2530=账期!$A$24,G2530=账期!$A$25,G2530=账期!$A$27,G2530=账期!$A$26,G2530=账期!$A$28,G2530=账期!$A$30,G2530=账期!$A$32,G2530=账期!$A$34,G2530=账期!$A$35,G2530=账期!$A$37,G2530=账期!$A$39,G2530=账期!$A$40,G2530=账期!$A$41,G2530=账期!$A$42,G2530=账期!$A$43,G2530=账期!$A$44,G2530=账期!$A$45,G2530=账期!$A$46,G2530=账期!$A$48,G2530=账期!$A$50,G2530=账期!$A$51,G2530=账期!$A$52,G2530=账期!$A$53,G2530=账期!$A$54,G2530=账期!$A$56,G2530=账期!$A$57,G2530=账期!$A$58,G2530=账期!$A$59,G2530=账期!$A$60,G2530=账期!$A$61,G2530=账期!$A$62,G2530=账期!$A$63,G2530=账期!$A$64,G2530=账期!$A$66,G2530=账期!$A$67,G2530=账期!$A$68,G2530=账期!$A$70,G2530=账期!$A$71),30,IF(OR(G2530=账期!$A$74,G2530=账期!$A$77,G2530=账期!$A$76,G2530=账期!$A$79,G2530=账期!$A$80,G2530=账期!$A$81,G2530=账期!$A$83,G2530=账期!$A$85,G2530=账期!$A$87,G2530=账期!$A$89,G2530=账期!$A$91),60,IF(OR(G2530=账期!$A$93,G2530=账期!$A$94,G2530=账期!$A$95,G2530=账期!$A$96,G2530=账期!$A$98,G2530=账期!$A$99,G2530=账期!$A$101,G2530=账期!$A$102),90,0)))</f>
        <v>0</v>
      </c>
      <c r="AF2530" s="396"/>
      <c r="AG2530" s="384"/>
      <c r="AH2530" s="396" t="str">
        <f t="shared" si="376"/>
        <v/>
      </c>
    </row>
    <row r="2531" spans="1:34" ht="18" customHeight="1" x14ac:dyDescent="0.25">
      <c r="A2531" s="301" t="str">
        <f t="shared" si="378"/>
        <v/>
      </c>
      <c r="B2531" s="397"/>
      <c r="C2531" s="398"/>
      <c r="D2531" s="399"/>
      <c r="E2531" s="383" t="str">
        <f t="shared" si="381"/>
        <v>C</v>
      </c>
      <c r="F2531" s="383" t="str">
        <f t="shared" si="382"/>
        <v>C</v>
      </c>
      <c r="G2531" s="400"/>
      <c r="H2531" s="385" t="str">
        <f>IF(G2531="","",VLOOKUP(G2531,下拉数据源!J:K,2,0))</f>
        <v/>
      </c>
      <c r="I2531" s="385"/>
      <c r="J2531" s="385"/>
      <c r="K2531" s="386"/>
      <c r="L2531" s="401"/>
      <c r="M2531" s="384"/>
      <c r="N2531" s="384"/>
      <c r="O2531" s="384"/>
      <c r="P2531" s="386"/>
      <c r="Q2531" s="387"/>
      <c r="R2531" s="286"/>
      <c r="S2531" s="388">
        <f t="shared" si="379"/>
        <v>0</v>
      </c>
      <c r="T2531" s="389"/>
      <c r="U2531" s="389">
        <f t="shared" si="377"/>
        <v>0</v>
      </c>
      <c r="V2531" s="451"/>
      <c r="W2531" s="452"/>
      <c r="X2531" s="386"/>
      <c r="Y2531" s="390"/>
      <c r="Z2531" s="391"/>
      <c r="AA2531" s="392"/>
      <c r="AB2531" s="393"/>
      <c r="AC2531" s="394"/>
      <c r="AD2531" s="395">
        <f t="shared" si="380"/>
        <v>0</v>
      </c>
      <c r="AE2531" s="396">
        <f>IF(OR(G2531=账期!$A$18,G2531=账期!$A$20,G2531=账期!$A$22,G2531=账期!$A$24,G2531=账期!$A$25,G2531=账期!$A$27,G2531=账期!$A$26,G2531=账期!$A$28,G2531=账期!$A$30,G2531=账期!$A$32,G2531=账期!$A$34,G2531=账期!$A$35,G2531=账期!$A$37,G2531=账期!$A$39,G2531=账期!$A$40,G2531=账期!$A$41,G2531=账期!$A$42,G2531=账期!$A$43,G2531=账期!$A$44,G2531=账期!$A$45,G2531=账期!$A$46,G2531=账期!$A$48,G2531=账期!$A$50,G2531=账期!$A$51,G2531=账期!$A$52,G2531=账期!$A$53,G2531=账期!$A$54,G2531=账期!$A$56,G2531=账期!$A$57,G2531=账期!$A$58,G2531=账期!$A$59,G2531=账期!$A$60,G2531=账期!$A$61,G2531=账期!$A$62,G2531=账期!$A$63,G2531=账期!$A$64,G2531=账期!$A$66,G2531=账期!$A$67,G2531=账期!$A$68,G2531=账期!$A$70,G2531=账期!$A$71),30,IF(OR(G2531=账期!$A$74,G2531=账期!$A$77,G2531=账期!$A$76,G2531=账期!$A$79,G2531=账期!$A$80,G2531=账期!$A$81,G2531=账期!$A$83,G2531=账期!$A$85,G2531=账期!$A$87,G2531=账期!$A$89,G2531=账期!$A$91),60,IF(OR(G2531=账期!$A$93,G2531=账期!$A$94,G2531=账期!$A$95,G2531=账期!$A$96,G2531=账期!$A$98,G2531=账期!$A$99,G2531=账期!$A$101,G2531=账期!$A$102),90,0)))</f>
        <v>0</v>
      </c>
      <c r="AF2531" s="396"/>
      <c r="AG2531" s="384"/>
      <c r="AH2531" s="396" t="str">
        <f t="shared" si="376"/>
        <v/>
      </c>
    </row>
    <row r="2532" spans="1:34" ht="18" customHeight="1" x14ac:dyDescent="0.25">
      <c r="A2532" s="301" t="str">
        <f t="shared" si="378"/>
        <v/>
      </c>
      <c r="B2532" s="397"/>
      <c r="C2532" s="398"/>
      <c r="D2532" s="399"/>
      <c r="E2532" s="383" t="str">
        <f t="shared" si="381"/>
        <v>C</v>
      </c>
      <c r="F2532" s="383" t="str">
        <f t="shared" si="382"/>
        <v>C</v>
      </c>
      <c r="G2532" s="400"/>
      <c r="H2532" s="385" t="str">
        <f>IF(G2532="","",VLOOKUP(G2532,下拉数据源!J:K,2,0))</f>
        <v/>
      </c>
      <c r="I2532" s="385"/>
      <c r="J2532" s="385"/>
      <c r="K2532" s="386"/>
      <c r="L2532" s="401"/>
      <c r="M2532" s="384"/>
      <c r="N2532" s="384"/>
      <c r="O2532" s="384"/>
      <c r="P2532" s="386"/>
      <c r="Q2532" s="387"/>
      <c r="R2532" s="286"/>
      <c r="S2532" s="388">
        <f t="shared" si="379"/>
        <v>0</v>
      </c>
      <c r="T2532" s="389"/>
      <c r="U2532" s="389">
        <f t="shared" si="377"/>
        <v>0</v>
      </c>
      <c r="V2532" s="451"/>
      <c r="W2532" s="452"/>
      <c r="X2532" s="386"/>
      <c r="Y2532" s="390"/>
      <c r="Z2532" s="391"/>
      <c r="AA2532" s="392"/>
      <c r="AB2532" s="393"/>
      <c r="AC2532" s="394"/>
      <c r="AD2532" s="395">
        <f t="shared" si="380"/>
        <v>0</v>
      </c>
      <c r="AE2532" s="396">
        <f>IF(OR(G2532=账期!$A$18,G2532=账期!$A$20,G2532=账期!$A$22,G2532=账期!$A$24,G2532=账期!$A$25,G2532=账期!$A$27,G2532=账期!$A$26,G2532=账期!$A$28,G2532=账期!$A$30,G2532=账期!$A$32,G2532=账期!$A$34,G2532=账期!$A$35,G2532=账期!$A$37,G2532=账期!$A$39,G2532=账期!$A$40,G2532=账期!$A$41,G2532=账期!$A$42,G2532=账期!$A$43,G2532=账期!$A$44,G2532=账期!$A$45,G2532=账期!$A$46,G2532=账期!$A$48,G2532=账期!$A$50,G2532=账期!$A$51,G2532=账期!$A$52,G2532=账期!$A$53,G2532=账期!$A$54,G2532=账期!$A$56,G2532=账期!$A$57,G2532=账期!$A$58,G2532=账期!$A$59,G2532=账期!$A$60,G2532=账期!$A$61,G2532=账期!$A$62,G2532=账期!$A$63,G2532=账期!$A$64,G2532=账期!$A$66,G2532=账期!$A$67,G2532=账期!$A$68,G2532=账期!$A$70,G2532=账期!$A$71),30,IF(OR(G2532=账期!$A$74,G2532=账期!$A$77,G2532=账期!$A$76,G2532=账期!$A$79,G2532=账期!$A$80,G2532=账期!$A$81,G2532=账期!$A$83,G2532=账期!$A$85,G2532=账期!$A$87,G2532=账期!$A$89,G2532=账期!$A$91),60,IF(OR(G2532=账期!$A$93,G2532=账期!$A$94,G2532=账期!$A$95,G2532=账期!$A$96,G2532=账期!$A$98,G2532=账期!$A$99,G2532=账期!$A$101,G2532=账期!$A$102),90,0)))</f>
        <v>0</v>
      </c>
      <c r="AF2532" s="396"/>
      <c r="AG2532" s="384"/>
      <c r="AH2532" s="396" t="str">
        <f t="shared" si="376"/>
        <v/>
      </c>
    </row>
    <row r="2533" spans="1:34" ht="18" customHeight="1" x14ac:dyDescent="0.25">
      <c r="A2533" s="301" t="str">
        <f t="shared" si="378"/>
        <v/>
      </c>
      <c r="B2533" s="397"/>
      <c r="C2533" s="398"/>
      <c r="D2533" s="399"/>
      <c r="E2533" s="383" t="str">
        <f t="shared" si="381"/>
        <v>C</v>
      </c>
      <c r="F2533" s="383" t="str">
        <f t="shared" si="382"/>
        <v>C</v>
      </c>
      <c r="G2533" s="400"/>
      <c r="H2533" s="385" t="str">
        <f>IF(G2533="","",VLOOKUP(G2533,下拉数据源!J:K,2,0))</f>
        <v/>
      </c>
      <c r="I2533" s="385"/>
      <c r="J2533" s="385"/>
      <c r="K2533" s="386"/>
      <c r="L2533" s="401"/>
      <c r="M2533" s="384"/>
      <c r="N2533" s="384"/>
      <c r="O2533" s="384"/>
      <c r="P2533" s="386"/>
      <c r="Q2533" s="387"/>
      <c r="R2533" s="286"/>
      <c r="S2533" s="388">
        <f t="shared" si="379"/>
        <v>0</v>
      </c>
      <c r="T2533" s="389"/>
      <c r="U2533" s="389">
        <f t="shared" si="377"/>
        <v>0</v>
      </c>
      <c r="V2533" s="451"/>
      <c r="W2533" s="452"/>
      <c r="X2533" s="386"/>
      <c r="Y2533" s="390"/>
      <c r="Z2533" s="391"/>
      <c r="AA2533" s="392"/>
      <c r="AB2533" s="393"/>
      <c r="AC2533" s="394"/>
      <c r="AD2533" s="395">
        <f t="shared" si="380"/>
        <v>0</v>
      </c>
      <c r="AE2533" s="396">
        <f>IF(OR(G2533=账期!$A$18,G2533=账期!$A$20,G2533=账期!$A$22,G2533=账期!$A$24,G2533=账期!$A$25,G2533=账期!$A$27,G2533=账期!$A$26,G2533=账期!$A$28,G2533=账期!$A$30,G2533=账期!$A$32,G2533=账期!$A$34,G2533=账期!$A$35,G2533=账期!$A$37,G2533=账期!$A$39,G2533=账期!$A$40,G2533=账期!$A$41,G2533=账期!$A$42,G2533=账期!$A$43,G2533=账期!$A$44,G2533=账期!$A$45,G2533=账期!$A$46,G2533=账期!$A$48,G2533=账期!$A$50,G2533=账期!$A$51,G2533=账期!$A$52,G2533=账期!$A$53,G2533=账期!$A$54,G2533=账期!$A$56,G2533=账期!$A$57,G2533=账期!$A$58,G2533=账期!$A$59,G2533=账期!$A$60,G2533=账期!$A$61,G2533=账期!$A$62,G2533=账期!$A$63,G2533=账期!$A$64,G2533=账期!$A$66,G2533=账期!$A$67,G2533=账期!$A$68,G2533=账期!$A$70,G2533=账期!$A$71),30,IF(OR(G2533=账期!$A$74,G2533=账期!$A$77,G2533=账期!$A$76,G2533=账期!$A$79,G2533=账期!$A$80,G2533=账期!$A$81,G2533=账期!$A$83,G2533=账期!$A$85,G2533=账期!$A$87,G2533=账期!$A$89,G2533=账期!$A$91),60,IF(OR(G2533=账期!$A$93,G2533=账期!$A$94,G2533=账期!$A$95,G2533=账期!$A$96,G2533=账期!$A$98,G2533=账期!$A$99,G2533=账期!$A$101,G2533=账期!$A$102),90,0)))</f>
        <v>0</v>
      </c>
      <c r="AF2533" s="396"/>
      <c r="AG2533" s="384"/>
      <c r="AH2533" s="396" t="str">
        <f t="shared" si="376"/>
        <v/>
      </c>
    </row>
    <row r="2534" spans="1:34" ht="18" customHeight="1" x14ac:dyDescent="0.25">
      <c r="A2534" s="301" t="str">
        <f t="shared" si="378"/>
        <v/>
      </c>
      <c r="B2534" s="397"/>
      <c r="C2534" s="398"/>
      <c r="D2534" s="399"/>
      <c r="E2534" s="383" t="str">
        <f t="shared" si="381"/>
        <v>C</v>
      </c>
      <c r="F2534" s="383" t="str">
        <f t="shared" si="382"/>
        <v>C</v>
      </c>
      <c r="G2534" s="400"/>
      <c r="H2534" s="385" t="str">
        <f>IF(G2534="","",VLOOKUP(G2534,下拉数据源!J:K,2,0))</f>
        <v/>
      </c>
      <c r="I2534" s="385"/>
      <c r="J2534" s="385"/>
      <c r="K2534" s="386"/>
      <c r="L2534" s="401"/>
      <c r="M2534" s="384"/>
      <c r="N2534" s="384"/>
      <c r="O2534" s="384"/>
      <c r="P2534" s="386"/>
      <c r="Q2534" s="387"/>
      <c r="R2534" s="286"/>
      <c r="S2534" s="388">
        <f t="shared" si="379"/>
        <v>0</v>
      </c>
      <c r="T2534" s="389"/>
      <c r="U2534" s="389">
        <f t="shared" si="377"/>
        <v>0</v>
      </c>
      <c r="V2534" s="451"/>
      <c r="W2534" s="452"/>
      <c r="X2534" s="386"/>
      <c r="Y2534" s="390"/>
      <c r="Z2534" s="391"/>
      <c r="AA2534" s="392"/>
      <c r="AB2534" s="393"/>
      <c r="AC2534" s="394"/>
      <c r="AD2534" s="395">
        <f t="shared" si="380"/>
        <v>0</v>
      </c>
      <c r="AE2534" s="396">
        <f>IF(OR(G2534=账期!$A$18,G2534=账期!$A$20,G2534=账期!$A$22,G2534=账期!$A$24,G2534=账期!$A$25,G2534=账期!$A$27,G2534=账期!$A$26,G2534=账期!$A$28,G2534=账期!$A$30,G2534=账期!$A$32,G2534=账期!$A$34,G2534=账期!$A$35,G2534=账期!$A$37,G2534=账期!$A$39,G2534=账期!$A$40,G2534=账期!$A$41,G2534=账期!$A$42,G2534=账期!$A$43,G2534=账期!$A$44,G2534=账期!$A$45,G2534=账期!$A$46,G2534=账期!$A$48,G2534=账期!$A$50,G2534=账期!$A$51,G2534=账期!$A$52,G2534=账期!$A$53,G2534=账期!$A$54,G2534=账期!$A$56,G2534=账期!$A$57,G2534=账期!$A$58,G2534=账期!$A$59,G2534=账期!$A$60,G2534=账期!$A$61,G2534=账期!$A$62,G2534=账期!$A$63,G2534=账期!$A$64,G2534=账期!$A$66,G2534=账期!$A$67,G2534=账期!$A$68,G2534=账期!$A$70,G2534=账期!$A$71),30,IF(OR(G2534=账期!$A$74,G2534=账期!$A$77,G2534=账期!$A$76,G2534=账期!$A$79,G2534=账期!$A$80,G2534=账期!$A$81,G2534=账期!$A$83,G2534=账期!$A$85,G2534=账期!$A$87,G2534=账期!$A$89,G2534=账期!$A$91),60,IF(OR(G2534=账期!$A$93,G2534=账期!$A$94,G2534=账期!$A$95,G2534=账期!$A$96,G2534=账期!$A$98,G2534=账期!$A$99,G2534=账期!$A$101,G2534=账期!$A$102),90,0)))</f>
        <v>0</v>
      </c>
      <c r="AF2534" s="396"/>
      <c r="AG2534" s="384"/>
      <c r="AH2534" s="396" t="str">
        <f t="shared" si="376"/>
        <v/>
      </c>
    </row>
    <row r="2535" spans="1:34" ht="18" customHeight="1" x14ac:dyDescent="0.25">
      <c r="A2535" s="301" t="str">
        <f t="shared" si="378"/>
        <v/>
      </c>
      <c r="B2535" s="397"/>
      <c r="C2535" s="398"/>
      <c r="D2535" s="399"/>
      <c r="E2535" s="383" t="str">
        <f t="shared" si="381"/>
        <v>C</v>
      </c>
      <c r="F2535" s="383" t="str">
        <f t="shared" si="382"/>
        <v>C</v>
      </c>
      <c r="G2535" s="400"/>
      <c r="H2535" s="385" t="str">
        <f>IF(G2535="","",VLOOKUP(G2535,下拉数据源!J:K,2,0))</f>
        <v/>
      </c>
      <c r="I2535" s="385"/>
      <c r="J2535" s="385"/>
      <c r="K2535" s="386"/>
      <c r="L2535" s="401"/>
      <c r="M2535" s="384"/>
      <c r="N2535" s="384"/>
      <c r="O2535" s="384"/>
      <c r="P2535" s="386"/>
      <c r="Q2535" s="387"/>
      <c r="R2535" s="286"/>
      <c r="S2535" s="388">
        <f t="shared" si="379"/>
        <v>0</v>
      </c>
      <c r="T2535" s="389"/>
      <c r="U2535" s="389">
        <f t="shared" si="377"/>
        <v>0</v>
      </c>
      <c r="V2535" s="451"/>
      <c r="W2535" s="452"/>
      <c r="X2535" s="386"/>
      <c r="Y2535" s="390"/>
      <c r="Z2535" s="391"/>
      <c r="AA2535" s="392"/>
      <c r="AB2535" s="393"/>
      <c r="AC2535" s="394"/>
      <c r="AD2535" s="395">
        <f t="shared" si="380"/>
        <v>0</v>
      </c>
      <c r="AE2535" s="396">
        <f>IF(OR(G2535=账期!$A$18,G2535=账期!$A$20,G2535=账期!$A$22,G2535=账期!$A$24,G2535=账期!$A$25,G2535=账期!$A$27,G2535=账期!$A$26,G2535=账期!$A$28,G2535=账期!$A$30,G2535=账期!$A$32,G2535=账期!$A$34,G2535=账期!$A$35,G2535=账期!$A$37,G2535=账期!$A$39,G2535=账期!$A$40,G2535=账期!$A$41,G2535=账期!$A$42,G2535=账期!$A$43,G2535=账期!$A$44,G2535=账期!$A$45,G2535=账期!$A$46,G2535=账期!$A$48,G2535=账期!$A$50,G2535=账期!$A$51,G2535=账期!$A$52,G2535=账期!$A$53,G2535=账期!$A$54,G2535=账期!$A$56,G2535=账期!$A$57,G2535=账期!$A$58,G2535=账期!$A$59,G2535=账期!$A$60,G2535=账期!$A$61,G2535=账期!$A$62,G2535=账期!$A$63,G2535=账期!$A$64,G2535=账期!$A$66,G2535=账期!$A$67,G2535=账期!$A$68,G2535=账期!$A$70,G2535=账期!$A$71),30,IF(OR(G2535=账期!$A$74,G2535=账期!$A$77,G2535=账期!$A$76,G2535=账期!$A$79,G2535=账期!$A$80,G2535=账期!$A$81,G2535=账期!$A$83,G2535=账期!$A$85,G2535=账期!$A$87,G2535=账期!$A$89,G2535=账期!$A$91),60,IF(OR(G2535=账期!$A$93,G2535=账期!$A$94,G2535=账期!$A$95,G2535=账期!$A$96,G2535=账期!$A$98,G2535=账期!$A$99,G2535=账期!$A$101,G2535=账期!$A$102),90,0)))</f>
        <v>0</v>
      </c>
      <c r="AF2535" s="396"/>
      <c r="AG2535" s="384"/>
      <c r="AH2535" s="396" t="str">
        <f t="shared" ref="AH2535:AH2598" si="383">IF(AG2535="华东","徐绪盛",IF(AG2535="华南","柯童柱",IF(AG2535="华中","杭得利",IF(AG2535="西南","张军",IF(AG2535="华北","石浩宇","")))))</f>
        <v/>
      </c>
    </row>
    <row r="2536" spans="1:34" ht="18" customHeight="1" x14ac:dyDescent="0.25">
      <c r="A2536" s="301" t="str">
        <f t="shared" si="378"/>
        <v/>
      </c>
      <c r="B2536" s="397"/>
      <c r="C2536" s="398"/>
      <c r="D2536" s="399"/>
      <c r="E2536" s="383" t="str">
        <f t="shared" si="381"/>
        <v>C</v>
      </c>
      <c r="F2536" s="383" t="str">
        <f t="shared" si="382"/>
        <v>C</v>
      </c>
      <c r="G2536" s="400"/>
      <c r="H2536" s="385" t="str">
        <f>IF(G2536="","",VLOOKUP(G2536,下拉数据源!J:K,2,0))</f>
        <v/>
      </c>
      <c r="I2536" s="385"/>
      <c r="J2536" s="385"/>
      <c r="K2536" s="386"/>
      <c r="L2536" s="401"/>
      <c r="M2536" s="384"/>
      <c r="N2536" s="384"/>
      <c r="O2536" s="384"/>
      <c r="P2536" s="386"/>
      <c r="Q2536" s="387"/>
      <c r="R2536" s="286"/>
      <c r="S2536" s="388">
        <f t="shared" si="379"/>
        <v>0</v>
      </c>
      <c r="T2536" s="389"/>
      <c r="U2536" s="389">
        <f t="shared" si="377"/>
        <v>0</v>
      </c>
      <c r="V2536" s="451"/>
      <c r="W2536" s="452"/>
      <c r="X2536" s="386"/>
      <c r="Y2536" s="390"/>
      <c r="Z2536" s="391"/>
      <c r="AA2536" s="392"/>
      <c r="AB2536" s="393"/>
      <c r="AC2536" s="394"/>
      <c r="AD2536" s="395">
        <f t="shared" si="380"/>
        <v>0</v>
      </c>
      <c r="AE2536" s="396">
        <f>IF(OR(G2536=账期!$A$18,G2536=账期!$A$20,G2536=账期!$A$22,G2536=账期!$A$24,G2536=账期!$A$25,G2536=账期!$A$27,G2536=账期!$A$26,G2536=账期!$A$28,G2536=账期!$A$30,G2536=账期!$A$32,G2536=账期!$A$34,G2536=账期!$A$35,G2536=账期!$A$37,G2536=账期!$A$39,G2536=账期!$A$40,G2536=账期!$A$41,G2536=账期!$A$42,G2536=账期!$A$43,G2536=账期!$A$44,G2536=账期!$A$45,G2536=账期!$A$46,G2536=账期!$A$48,G2536=账期!$A$50,G2536=账期!$A$51,G2536=账期!$A$52,G2536=账期!$A$53,G2536=账期!$A$54,G2536=账期!$A$56,G2536=账期!$A$57,G2536=账期!$A$58,G2536=账期!$A$59,G2536=账期!$A$60,G2536=账期!$A$61,G2536=账期!$A$62,G2536=账期!$A$63,G2536=账期!$A$64,G2536=账期!$A$66,G2536=账期!$A$67,G2536=账期!$A$68,G2536=账期!$A$70,G2536=账期!$A$71),30,IF(OR(G2536=账期!$A$74,G2536=账期!$A$77,G2536=账期!$A$76,G2536=账期!$A$79,G2536=账期!$A$80,G2536=账期!$A$81,G2536=账期!$A$83,G2536=账期!$A$85,G2536=账期!$A$87,G2536=账期!$A$89,G2536=账期!$A$91),60,IF(OR(G2536=账期!$A$93,G2536=账期!$A$94,G2536=账期!$A$95,G2536=账期!$A$96,G2536=账期!$A$98,G2536=账期!$A$99,G2536=账期!$A$101,G2536=账期!$A$102),90,0)))</f>
        <v>0</v>
      </c>
      <c r="AF2536" s="396"/>
      <c r="AG2536" s="384"/>
      <c r="AH2536" s="396" t="str">
        <f t="shared" si="383"/>
        <v/>
      </c>
    </row>
    <row r="2537" spans="1:34" ht="18" customHeight="1" x14ac:dyDescent="0.25">
      <c r="A2537" s="301" t="str">
        <f t="shared" si="378"/>
        <v/>
      </c>
      <c r="B2537" s="397"/>
      <c r="C2537" s="398"/>
      <c r="D2537" s="399"/>
      <c r="E2537" s="383" t="str">
        <f t="shared" si="381"/>
        <v>C</v>
      </c>
      <c r="F2537" s="383" t="str">
        <f t="shared" si="382"/>
        <v>C</v>
      </c>
      <c r="G2537" s="400"/>
      <c r="H2537" s="385" t="str">
        <f>IF(G2537="","",VLOOKUP(G2537,下拉数据源!J:K,2,0))</f>
        <v/>
      </c>
      <c r="I2537" s="385"/>
      <c r="J2537" s="385"/>
      <c r="K2537" s="386"/>
      <c r="L2537" s="401"/>
      <c r="M2537" s="384"/>
      <c r="N2537" s="384"/>
      <c r="O2537" s="384"/>
      <c r="P2537" s="386"/>
      <c r="Q2537" s="387"/>
      <c r="R2537" s="286"/>
      <c r="S2537" s="388">
        <f t="shared" si="379"/>
        <v>0</v>
      </c>
      <c r="T2537" s="389"/>
      <c r="U2537" s="389">
        <f t="shared" si="377"/>
        <v>0</v>
      </c>
      <c r="V2537" s="451"/>
      <c r="W2537" s="452"/>
      <c r="X2537" s="386"/>
      <c r="Y2537" s="390"/>
      <c r="Z2537" s="391"/>
      <c r="AA2537" s="392"/>
      <c r="AB2537" s="393"/>
      <c r="AC2537" s="394"/>
      <c r="AD2537" s="395">
        <f t="shared" si="380"/>
        <v>0</v>
      </c>
      <c r="AE2537" s="396">
        <f>IF(OR(G2537=账期!$A$18,G2537=账期!$A$20,G2537=账期!$A$22,G2537=账期!$A$24,G2537=账期!$A$25,G2537=账期!$A$27,G2537=账期!$A$26,G2537=账期!$A$28,G2537=账期!$A$30,G2537=账期!$A$32,G2537=账期!$A$34,G2537=账期!$A$35,G2537=账期!$A$37,G2537=账期!$A$39,G2537=账期!$A$40,G2537=账期!$A$41,G2537=账期!$A$42,G2537=账期!$A$43,G2537=账期!$A$44,G2537=账期!$A$45,G2537=账期!$A$46,G2537=账期!$A$48,G2537=账期!$A$50,G2537=账期!$A$51,G2537=账期!$A$52,G2537=账期!$A$53,G2537=账期!$A$54,G2537=账期!$A$56,G2537=账期!$A$57,G2537=账期!$A$58,G2537=账期!$A$59,G2537=账期!$A$60,G2537=账期!$A$61,G2537=账期!$A$62,G2537=账期!$A$63,G2537=账期!$A$64,G2537=账期!$A$66,G2537=账期!$A$67,G2537=账期!$A$68,G2537=账期!$A$70,G2537=账期!$A$71),30,IF(OR(G2537=账期!$A$74,G2537=账期!$A$77,G2537=账期!$A$76,G2537=账期!$A$79,G2537=账期!$A$80,G2537=账期!$A$81,G2537=账期!$A$83,G2537=账期!$A$85,G2537=账期!$A$87,G2537=账期!$A$89,G2537=账期!$A$91),60,IF(OR(G2537=账期!$A$93,G2537=账期!$A$94,G2537=账期!$A$95,G2537=账期!$A$96,G2537=账期!$A$98,G2537=账期!$A$99,G2537=账期!$A$101,G2537=账期!$A$102),90,0)))</f>
        <v>0</v>
      </c>
      <c r="AF2537" s="396"/>
      <c r="AG2537" s="384"/>
      <c r="AH2537" s="396" t="str">
        <f t="shared" si="383"/>
        <v/>
      </c>
    </row>
    <row r="2538" spans="1:34" ht="18" customHeight="1" x14ac:dyDescent="0.25">
      <c r="A2538" s="301" t="str">
        <f t="shared" si="378"/>
        <v/>
      </c>
      <c r="B2538" s="397"/>
      <c r="C2538" s="398"/>
      <c r="D2538" s="399"/>
      <c r="E2538" s="383" t="str">
        <f t="shared" si="381"/>
        <v>C</v>
      </c>
      <c r="F2538" s="383" t="str">
        <f t="shared" si="382"/>
        <v>C</v>
      </c>
      <c r="G2538" s="400"/>
      <c r="H2538" s="385" t="str">
        <f>IF(G2538="","",VLOOKUP(G2538,下拉数据源!J:K,2,0))</f>
        <v/>
      </c>
      <c r="I2538" s="385"/>
      <c r="J2538" s="385"/>
      <c r="K2538" s="386"/>
      <c r="L2538" s="401"/>
      <c r="M2538" s="384"/>
      <c r="N2538" s="384"/>
      <c r="O2538" s="384"/>
      <c r="P2538" s="386"/>
      <c r="Q2538" s="387"/>
      <c r="R2538" s="286"/>
      <c r="S2538" s="388">
        <f t="shared" si="379"/>
        <v>0</v>
      </c>
      <c r="T2538" s="389"/>
      <c r="U2538" s="389">
        <f t="shared" si="377"/>
        <v>0</v>
      </c>
      <c r="V2538" s="451"/>
      <c r="W2538" s="452"/>
      <c r="X2538" s="386"/>
      <c r="Y2538" s="390"/>
      <c r="Z2538" s="391"/>
      <c r="AA2538" s="392"/>
      <c r="AB2538" s="393"/>
      <c r="AC2538" s="394"/>
      <c r="AD2538" s="395">
        <f t="shared" si="380"/>
        <v>0</v>
      </c>
      <c r="AE2538" s="396">
        <f>IF(OR(G2538=账期!$A$18,G2538=账期!$A$20,G2538=账期!$A$22,G2538=账期!$A$24,G2538=账期!$A$25,G2538=账期!$A$27,G2538=账期!$A$26,G2538=账期!$A$28,G2538=账期!$A$30,G2538=账期!$A$32,G2538=账期!$A$34,G2538=账期!$A$35,G2538=账期!$A$37,G2538=账期!$A$39,G2538=账期!$A$40,G2538=账期!$A$41,G2538=账期!$A$42,G2538=账期!$A$43,G2538=账期!$A$44,G2538=账期!$A$45,G2538=账期!$A$46,G2538=账期!$A$48,G2538=账期!$A$50,G2538=账期!$A$51,G2538=账期!$A$52,G2538=账期!$A$53,G2538=账期!$A$54,G2538=账期!$A$56,G2538=账期!$A$57,G2538=账期!$A$58,G2538=账期!$A$59,G2538=账期!$A$60,G2538=账期!$A$61,G2538=账期!$A$62,G2538=账期!$A$63,G2538=账期!$A$64,G2538=账期!$A$66,G2538=账期!$A$67,G2538=账期!$A$68,G2538=账期!$A$70,G2538=账期!$A$71),30,IF(OR(G2538=账期!$A$74,G2538=账期!$A$77,G2538=账期!$A$76,G2538=账期!$A$79,G2538=账期!$A$80,G2538=账期!$A$81,G2538=账期!$A$83,G2538=账期!$A$85,G2538=账期!$A$87,G2538=账期!$A$89,G2538=账期!$A$91),60,IF(OR(G2538=账期!$A$93,G2538=账期!$A$94,G2538=账期!$A$95,G2538=账期!$A$96,G2538=账期!$A$98,G2538=账期!$A$99,G2538=账期!$A$101,G2538=账期!$A$102),90,0)))</f>
        <v>0</v>
      </c>
      <c r="AF2538" s="396"/>
      <c r="AG2538" s="384"/>
      <c r="AH2538" s="396" t="str">
        <f t="shared" si="383"/>
        <v/>
      </c>
    </row>
    <row r="2539" spans="1:34" ht="18" customHeight="1" x14ac:dyDescent="0.25">
      <c r="A2539" s="301" t="str">
        <f t="shared" si="378"/>
        <v/>
      </c>
      <c r="B2539" s="397"/>
      <c r="C2539" s="398"/>
      <c r="D2539" s="399"/>
      <c r="E2539" s="383" t="str">
        <f t="shared" si="381"/>
        <v>C</v>
      </c>
      <c r="F2539" s="383" t="str">
        <f t="shared" si="382"/>
        <v>C</v>
      </c>
      <c r="G2539" s="400"/>
      <c r="H2539" s="385" t="str">
        <f>IF(G2539="","",VLOOKUP(G2539,下拉数据源!J:K,2,0))</f>
        <v/>
      </c>
      <c r="I2539" s="385"/>
      <c r="J2539" s="385"/>
      <c r="K2539" s="386"/>
      <c r="L2539" s="401"/>
      <c r="M2539" s="384"/>
      <c r="N2539" s="384"/>
      <c r="O2539" s="384"/>
      <c r="P2539" s="386"/>
      <c r="Q2539" s="387"/>
      <c r="R2539" s="286"/>
      <c r="S2539" s="388">
        <f t="shared" si="379"/>
        <v>0</v>
      </c>
      <c r="T2539" s="389"/>
      <c r="U2539" s="389">
        <f t="shared" si="377"/>
        <v>0</v>
      </c>
      <c r="V2539" s="451"/>
      <c r="W2539" s="452"/>
      <c r="X2539" s="386"/>
      <c r="Y2539" s="390"/>
      <c r="Z2539" s="391"/>
      <c r="AA2539" s="392"/>
      <c r="AB2539" s="393"/>
      <c r="AC2539" s="394"/>
      <c r="AD2539" s="395">
        <f t="shared" si="380"/>
        <v>0</v>
      </c>
      <c r="AE2539" s="396">
        <f>IF(OR(G2539=账期!$A$18,G2539=账期!$A$20,G2539=账期!$A$22,G2539=账期!$A$24,G2539=账期!$A$25,G2539=账期!$A$27,G2539=账期!$A$26,G2539=账期!$A$28,G2539=账期!$A$30,G2539=账期!$A$32,G2539=账期!$A$34,G2539=账期!$A$35,G2539=账期!$A$37,G2539=账期!$A$39,G2539=账期!$A$40,G2539=账期!$A$41,G2539=账期!$A$42,G2539=账期!$A$43,G2539=账期!$A$44,G2539=账期!$A$45,G2539=账期!$A$46,G2539=账期!$A$48,G2539=账期!$A$50,G2539=账期!$A$51,G2539=账期!$A$52,G2539=账期!$A$53,G2539=账期!$A$54,G2539=账期!$A$56,G2539=账期!$A$57,G2539=账期!$A$58,G2539=账期!$A$59,G2539=账期!$A$60,G2539=账期!$A$61,G2539=账期!$A$62,G2539=账期!$A$63,G2539=账期!$A$64,G2539=账期!$A$66,G2539=账期!$A$67,G2539=账期!$A$68,G2539=账期!$A$70,G2539=账期!$A$71),30,IF(OR(G2539=账期!$A$74,G2539=账期!$A$77,G2539=账期!$A$76,G2539=账期!$A$79,G2539=账期!$A$80,G2539=账期!$A$81,G2539=账期!$A$83,G2539=账期!$A$85,G2539=账期!$A$87,G2539=账期!$A$89,G2539=账期!$A$91),60,IF(OR(G2539=账期!$A$93,G2539=账期!$A$94,G2539=账期!$A$95,G2539=账期!$A$96,G2539=账期!$A$98,G2539=账期!$A$99,G2539=账期!$A$101,G2539=账期!$A$102),90,0)))</f>
        <v>0</v>
      </c>
      <c r="AF2539" s="396"/>
      <c r="AG2539" s="384"/>
      <c r="AH2539" s="396" t="str">
        <f t="shared" si="383"/>
        <v/>
      </c>
    </row>
    <row r="2540" spans="1:34" ht="18" customHeight="1" x14ac:dyDescent="0.25">
      <c r="A2540" s="301" t="str">
        <f t="shared" si="378"/>
        <v/>
      </c>
      <c r="B2540" s="397"/>
      <c r="C2540" s="398"/>
      <c r="D2540" s="399"/>
      <c r="E2540" s="383" t="str">
        <f t="shared" si="381"/>
        <v>C</v>
      </c>
      <c r="F2540" s="383" t="str">
        <f t="shared" si="382"/>
        <v>C</v>
      </c>
      <c r="G2540" s="400"/>
      <c r="H2540" s="385" t="str">
        <f>IF(G2540="","",VLOOKUP(G2540,下拉数据源!J:K,2,0))</f>
        <v/>
      </c>
      <c r="I2540" s="385"/>
      <c r="J2540" s="385"/>
      <c r="K2540" s="386"/>
      <c r="L2540" s="401"/>
      <c r="M2540" s="384"/>
      <c r="N2540" s="384"/>
      <c r="O2540" s="384"/>
      <c r="P2540" s="386"/>
      <c r="Q2540" s="387"/>
      <c r="R2540" s="286"/>
      <c r="S2540" s="388">
        <f t="shared" si="379"/>
        <v>0</v>
      </c>
      <c r="T2540" s="389"/>
      <c r="U2540" s="389">
        <f t="shared" si="377"/>
        <v>0</v>
      </c>
      <c r="V2540" s="451"/>
      <c r="W2540" s="452"/>
      <c r="X2540" s="386"/>
      <c r="Y2540" s="390"/>
      <c r="Z2540" s="391"/>
      <c r="AA2540" s="392"/>
      <c r="AB2540" s="393"/>
      <c r="AC2540" s="394"/>
      <c r="AD2540" s="395">
        <f t="shared" si="380"/>
        <v>0</v>
      </c>
      <c r="AE2540" s="396">
        <f>IF(OR(G2540=账期!$A$18,G2540=账期!$A$20,G2540=账期!$A$22,G2540=账期!$A$24,G2540=账期!$A$25,G2540=账期!$A$27,G2540=账期!$A$26,G2540=账期!$A$28,G2540=账期!$A$30,G2540=账期!$A$32,G2540=账期!$A$34,G2540=账期!$A$35,G2540=账期!$A$37,G2540=账期!$A$39,G2540=账期!$A$40,G2540=账期!$A$41,G2540=账期!$A$42,G2540=账期!$A$43,G2540=账期!$A$44,G2540=账期!$A$45,G2540=账期!$A$46,G2540=账期!$A$48,G2540=账期!$A$50,G2540=账期!$A$51,G2540=账期!$A$52,G2540=账期!$A$53,G2540=账期!$A$54,G2540=账期!$A$56,G2540=账期!$A$57,G2540=账期!$A$58,G2540=账期!$A$59,G2540=账期!$A$60,G2540=账期!$A$61,G2540=账期!$A$62,G2540=账期!$A$63,G2540=账期!$A$64,G2540=账期!$A$66,G2540=账期!$A$67,G2540=账期!$A$68,G2540=账期!$A$70,G2540=账期!$A$71),30,IF(OR(G2540=账期!$A$74,G2540=账期!$A$77,G2540=账期!$A$76,G2540=账期!$A$79,G2540=账期!$A$80,G2540=账期!$A$81,G2540=账期!$A$83,G2540=账期!$A$85,G2540=账期!$A$87,G2540=账期!$A$89,G2540=账期!$A$91),60,IF(OR(G2540=账期!$A$93,G2540=账期!$A$94,G2540=账期!$A$95,G2540=账期!$A$96,G2540=账期!$A$98,G2540=账期!$A$99,G2540=账期!$A$101,G2540=账期!$A$102),90,0)))</f>
        <v>0</v>
      </c>
      <c r="AF2540" s="396"/>
      <c r="AG2540" s="384"/>
      <c r="AH2540" s="396" t="str">
        <f t="shared" si="383"/>
        <v/>
      </c>
    </row>
    <row r="2541" spans="1:34" ht="18" customHeight="1" x14ac:dyDescent="0.25">
      <c r="A2541" s="301" t="str">
        <f t="shared" si="378"/>
        <v/>
      </c>
      <c r="B2541" s="397"/>
      <c r="C2541" s="398"/>
      <c r="D2541" s="399"/>
      <c r="E2541" s="383" t="str">
        <f t="shared" si="381"/>
        <v>C</v>
      </c>
      <c r="F2541" s="383" t="str">
        <f t="shared" si="382"/>
        <v>C</v>
      </c>
      <c r="G2541" s="400"/>
      <c r="H2541" s="385" t="str">
        <f>IF(G2541="","",VLOOKUP(G2541,下拉数据源!J:K,2,0))</f>
        <v/>
      </c>
      <c r="I2541" s="385"/>
      <c r="J2541" s="385"/>
      <c r="K2541" s="386"/>
      <c r="L2541" s="401"/>
      <c r="M2541" s="384"/>
      <c r="N2541" s="384"/>
      <c r="O2541" s="384"/>
      <c r="P2541" s="386"/>
      <c r="Q2541" s="387"/>
      <c r="R2541" s="286"/>
      <c r="S2541" s="388">
        <f t="shared" si="379"/>
        <v>0</v>
      </c>
      <c r="T2541" s="389"/>
      <c r="U2541" s="389">
        <f t="shared" si="377"/>
        <v>0</v>
      </c>
      <c r="V2541" s="451"/>
      <c r="W2541" s="452"/>
      <c r="X2541" s="386"/>
      <c r="Y2541" s="390"/>
      <c r="Z2541" s="391"/>
      <c r="AA2541" s="392"/>
      <c r="AB2541" s="393"/>
      <c r="AC2541" s="394"/>
      <c r="AD2541" s="395">
        <f t="shared" si="380"/>
        <v>0</v>
      </c>
      <c r="AE2541" s="396">
        <f>IF(OR(G2541=账期!$A$18,G2541=账期!$A$20,G2541=账期!$A$22,G2541=账期!$A$24,G2541=账期!$A$25,G2541=账期!$A$27,G2541=账期!$A$26,G2541=账期!$A$28,G2541=账期!$A$30,G2541=账期!$A$32,G2541=账期!$A$34,G2541=账期!$A$35,G2541=账期!$A$37,G2541=账期!$A$39,G2541=账期!$A$40,G2541=账期!$A$41,G2541=账期!$A$42,G2541=账期!$A$43,G2541=账期!$A$44,G2541=账期!$A$45,G2541=账期!$A$46,G2541=账期!$A$48,G2541=账期!$A$50,G2541=账期!$A$51,G2541=账期!$A$52,G2541=账期!$A$53,G2541=账期!$A$54,G2541=账期!$A$56,G2541=账期!$A$57,G2541=账期!$A$58,G2541=账期!$A$59,G2541=账期!$A$60,G2541=账期!$A$61,G2541=账期!$A$62,G2541=账期!$A$63,G2541=账期!$A$64,G2541=账期!$A$66,G2541=账期!$A$67,G2541=账期!$A$68,G2541=账期!$A$70,G2541=账期!$A$71),30,IF(OR(G2541=账期!$A$74,G2541=账期!$A$77,G2541=账期!$A$76,G2541=账期!$A$79,G2541=账期!$A$80,G2541=账期!$A$81,G2541=账期!$A$83,G2541=账期!$A$85,G2541=账期!$A$87,G2541=账期!$A$89,G2541=账期!$A$91),60,IF(OR(G2541=账期!$A$93,G2541=账期!$A$94,G2541=账期!$A$95,G2541=账期!$A$96,G2541=账期!$A$98,G2541=账期!$A$99,G2541=账期!$A$101,G2541=账期!$A$102),90,0)))</f>
        <v>0</v>
      </c>
      <c r="AF2541" s="396"/>
      <c r="AG2541" s="384"/>
      <c r="AH2541" s="396" t="str">
        <f t="shared" si="383"/>
        <v/>
      </c>
    </row>
    <row r="2542" spans="1:34" ht="18" customHeight="1" x14ac:dyDescent="0.25">
      <c r="A2542" s="301" t="str">
        <f t="shared" si="378"/>
        <v/>
      </c>
      <c r="B2542" s="397"/>
      <c r="C2542" s="398"/>
      <c r="D2542" s="399"/>
      <c r="E2542" s="383" t="str">
        <f t="shared" si="381"/>
        <v>C</v>
      </c>
      <c r="F2542" s="383" t="str">
        <f t="shared" si="382"/>
        <v>C</v>
      </c>
      <c r="G2542" s="400"/>
      <c r="H2542" s="385" t="str">
        <f>IF(G2542="","",VLOOKUP(G2542,下拉数据源!J:K,2,0))</f>
        <v/>
      </c>
      <c r="I2542" s="385"/>
      <c r="J2542" s="385"/>
      <c r="K2542" s="386"/>
      <c r="L2542" s="401"/>
      <c r="M2542" s="384"/>
      <c r="N2542" s="384"/>
      <c r="O2542" s="384"/>
      <c r="P2542" s="386"/>
      <c r="Q2542" s="387"/>
      <c r="R2542" s="286"/>
      <c r="S2542" s="388">
        <f t="shared" si="379"/>
        <v>0</v>
      </c>
      <c r="T2542" s="389"/>
      <c r="U2542" s="389">
        <f t="shared" si="377"/>
        <v>0</v>
      </c>
      <c r="V2542" s="451"/>
      <c r="W2542" s="452"/>
      <c r="X2542" s="386"/>
      <c r="Y2542" s="390"/>
      <c r="Z2542" s="391"/>
      <c r="AA2542" s="392"/>
      <c r="AB2542" s="393"/>
      <c r="AC2542" s="394"/>
      <c r="AD2542" s="395">
        <f t="shared" si="380"/>
        <v>0</v>
      </c>
      <c r="AE2542" s="396">
        <f>IF(OR(G2542=账期!$A$18,G2542=账期!$A$20,G2542=账期!$A$22,G2542=账期!$A$24,G2542=账期!$A$25,G2542=账期!$A$27,G2542=账期!$A$26,G2542=账期!$A$28,G2542=账期!$A$30,G2542=账期!$A$32,G2542=账期!$A$34,G2542=账期!$A$35,G2542=账期!$A$37,G2542=账期!$A$39,G2542=账期!$A$40,G2542=账期!$A$41,G2542=账期!$A$42,G2542=账期!$A$43,G2542=账期!$A$44,G2542=账期!$A$45,G2542=账期!$A$46,G2542=账期!$A$48,G2542=账期!$A$50,G2542=账期!$A$51,G2542=账期!$A$52,G2542=账期!$A$53,G2542=账期!$A$54,G2542=账期!$A$56,G2542=账期!$A$57,G2542=账期!$A$58,G2542=账期!$A$59,G2542=账期!$A$60,G2542=账期!$A$61,G2542=账期!$A$62,G2542=账期!$A$63,G2542=账期!$A$64,G2542=账期!$A$66,G2542=账期!$A$67,G2542=账期!$A$68,G2542=账期!$A$70,G2542=账期!$A$71),30,IF(OR(G2542=账期!$A$74,G2542=账期!$A$77,G2542=账期!$A$76,G2542=账期!$A$79,G2542=账期!$A$80,G2542=账期!$A$81,G2542=账期!$A$83,G2542=账期!$A$85,G2542=账期!$A$87,G2542=账期!$A$89,G2542=账期!$A$91),60,IF(OR(G2542=账期!$A$93,G2542=账期!$A$94,G2542=账期!$A$95,G2542=账期!$A$96,G2542=账期!$A$98,G2542=账期!$A$99,G2542=账期!$A$101,G2542=账期!$A$102),90,0)))</f>
        <v>0</v>
      </c>
      <c r="AF2542" s="396"/>
      <c r="AG2542" s="384"/>
      <c r="AH2542" s="396" t="str">
        <f t="shared" si="383"/>
        <v/>
      </c>
    </row>
    <row r="2543" spans="1:34" ht="18" customHeight="1" x14ac:dyDescent="0.25">
      <c r="A2543" s="301" t="str">
        <f t="shared" si="378"/>
        <v/>
      </c>
      <c r="B2543" s="397"/>
      <c r="C2543" s="398"/>
      <c r="D2543" s="399"/>
      <c r="E2543" s="383" t="str">
        <f t="shared" si="381"/>
        <v>C</v>
      </c>
      <c r="F2543" s="383" t="str">
        <f t="shared" si="382"/>
        <v>C</v>
      </c>
      <c r="G2543" s="400"/>
      <c r="H2543" s="385" t="str">
        <f>IF(G2543="","",VLOOKUP(G2543,下拉数据源!J:K,2,0))</f>
        <v/>
      </c>
      <c r="I2543" s="385"/>
      <c r="J2543" s="385"/>
      <c r="K2543" s="386"/>
      <c r="L2543" s="401"/>
      <c r="M2543" s="384"/>
      <c r="N2543" s="384"/>
      <c r="O2543" s="384"/>
      <c r="P2543" s="386"/>
      <c r="Q2543" s="387"/>
      <c r="R2543" s="286"/>
      <c r="S2543" s="388">
        <f t="shared" si="379"/>
        <v>0</v>
      </c>
      <c r="T2543" s="389"/>
      <c r="U2543" s="389">
        <f t="shared" si="377"/>
        <v>0</v>
      </c>
      <c r="V2543" s="451"/>
      <c r="W2543" s="452"/>
      <c r="X2543" s="386"/>
      <c r="Y2543" s="390"/>
      <c r="Z2543" s="391"/>
      <c r="AA2543" s="392"/>
      <c r="AB2543" s="393"/>
      <c r="AC2543" s="394"/>
      <c r="AD2543" s="395">
        <f t="shared" si="380"/>
        <v>0</v>
      </c>
      <c r="AE2543" s="396">
        <f>IF(OR(G2543=账期!$A$18,G2543=账期!$A$20,G2543=账期!$A$22,G2543=账期!$A$24,G2543=账期!$A$25,G2543=账期!$A$27,G2543=账期!$A$26,G2543=账期!$A$28,G2543=账期!$A$30,G2543=账期!$A$32,G2543=账期!$A$34,G2543=账期!$A$35,G2543=账期!$A$37,G2543=账期!$A$39,G2543=账期!$A$40,G2543=账期!$A$41,G2543=账期!$A$42,G2543=账期!$A$43,G2543=账期!$A$44,G2543=账期!$A$45,G2543=账期!$A$46,G2543=账期!$A$48,G2543=账期!$A$50,G2543=账期!$A$51,G2543=账期!$A$52,G2543=账期!$A$53,G2543=账期!$A$54,G2543=账期!$A$56,G2543=账期!$A$57,G2543=账期!$A$58,G2543=账期!$A$59,G2543=账期!$A$60,G2543=账期!$A$61,G2543=账期!$A$62,G2543=账期!$A$63,G2543=账期!$A$64,G2543=账期!$A$66,G2543=账期!$A$67,G2543=账期!$A$68,G2543=账期!$A$70,G2543=账期!$A$71),30,IF(OR(G2543=账期!$A$74,G2543=账期!$A$77,G2543=账期!$A$76,G2543=账期!$A$79,G2543=账期!$A$80,G2543=账期!$A$81,G2543=账期!$A$83,G2543=账期!$A$85,G2543=账期!$A$87,G2543=账期!$A$89,G2543=账期!$A$91),60,IF(OR(G2543=账期!$A$93,G2543=账期!$A$94,G2543=账期!$A$95,G2543=账期!$A$96,G2543=账期!$A$98,G2543=账期!$A$99,G2543=账期!$A$101,G2543=账期!$A$102),90,0)))</f>
        <v>0</v>
      </c>
      <c r="AF2543" s="396"/>
      <c r="AG2543" s="384"/>
      <c r="AH2543" s="396" t="str">
        <f t="shared" si="383"/>
        <v/>
      </c>
    </row>
    <row r="2544" spans="1:34" ht="18" customHeight="1" x14ac:dyDescent="0.25">
      <c r="A2544" s="301" t="str">
        <f t="shared" si="378"/>
        <v/>
      </c>
      <c r="B2544" s="397"/>
      <c r="C2544" s="398"/>
      <c r="D2544" s="399"/>
      <c r="E2544" s="383" t="str">
        <f t="shared" si="381"/>
        <v>C</v>
      </c>
      <c r="F2544" s="383" t="str">
        <f t="shared" si="382"/>
        <v>C</v>
      </c>
      <c r="G2544" s="400"/>
      <c r="H2544" s="385" t="str">
        <f>IF(G2544="","",VLOOKUP(G2544,下拉数据源!J:K,2,0))</f>
        <v/>
      </c>
      <c r="I2544" s="385"/>
      <c r="J2544" s="385"/>
      <c r="K2544" s="386"/>
      <c r="L2544" s="401"/>
      <c r="M2544" s="384"/>
      <c r="N2544" s="384"/>
      <c r="O2544" s="384"/>
      <c r="P2544" s="386"/>
      <c r="Q2544" s="387"/>
      <c r="R2544" s="286"/>
      <c r="S2544" s="388">
        <f t="shared" si="379"/>
        <v>0</v>
      </c>
      <c r="T2544" s="389"/>
      <c r="U2544" s="389">
        <f t="shared" si="377"/>
        <v>0</v>
      </c>
      <c r="V2544" s="451"/>
      <c r="W2544" s="452"/>
      <c r="X2544" s="386"/>
      <c r="Y2544" s="390"/>
      <c r="Z2544" s="391"/>
      <c r="AA2544" s="392"/>
      <c r="AB2544" s="393"/>
      <c r="AC2544" s="394"/>
      <c r="AD2544" s="395">
        <f t="shared" si="380"/>
        <v>0</v>
      </c>
      <c r="AE2544" s="396">
        <f>IF(OR(G2544=账期!$A$18,G2544=账期!$A$20,G2544=账期!$A$22,G2544=账期!$A$24,G2544=账期!$A$25,G2544=账期!$A$27,G2544=账期!$A$26,G2544=账期!$A$28,G2544=账期!$A$30,G2544=账期!$A$32,G2544=账期!$A$34,G2544=账期!$A$35,G2544=账期!$A$37,G2544=账期!$A$39,G2544=账期!$A$40,G2544=账期!$A$41,G2544=账期!$A$42,G2544=账期!$A$43,G2544=账期!$A$44,G2544=账期!$A$45,G2544=账期!$A$46,G2544=账期!$A$48,G2544=账期!$A$50,G2544=账期!$A$51,G2544=账期!$A$52,G2544=账期!$A$53,G2544=账期!$A$54,G2544=账期!$A$56,G2544=账期!$A$57,G2544=账期!$A$58,G2544=账期!$A$59,G2544=账期!$A$60,G2544=账期!$A$61,G2544=账期!$A$62,G2544=账期!$A$63,G2544=账期!$A$64,G2544=账期!$A$66,G2544=账期!$A$67,G2544=账期!$A$68,G2544=账期!$A$70,G2544=账期!$A$71),30,IF(OR(G2544=账期!$A$74,G2544=账期!$A$77,G2544=账期!$A$76,G2544=账期!$A$79,G2544=账期!$A$80,G2544=账期!$A$81,G2544=账期!$A$83,G2544=账期!$A$85,G2544=账期!$A$87,G2544=账期!$A$89,G2544=账期!$A$91),60,IF(OR(G2544=账期!$A$93,G2544=账期!$A$94,G2544=账期!$A$95,G2544=账期!$A$96,G2544=账期!$A$98,G2544=账期!$A$99,G2544=账期!$A$101,G2544=账期!$A$102),90,0)))</f>
        <v>0</v>
      </c>
      <c r="AF2544" s="396"/>
      <c r="AG2544" s="384"/>
      <c r="AH2544" s="396" t="str">
        <f t="shared" si="383"/>
        <v/>
      </c>
    </row>
    <row r="2545" spans="1:34" ht="18" customHeight="1" x14ac:dyDescent="0.25">
      <c r="A2545" s="301" t="str">
        <f t="shared" si="378"/>
        <v/>
      </c>
      <c r="B2545" s="397"/>
      <c r="C2545" s="398"/>
      <c r="D2545" s="399"/>
      <c r="E2545" s="383" t="str">
        <f t="shared" si="381"/>
        <v>C</v>
      </c>
      <c r="F2545" s="383" t="str">
        <f t="shared" si="382"/>
        <v>C</v>
      </c>
      <c r="G2545" s="400"/>
      <c r="H2545" s="385" t="str">
        <f>IF(G2545="","",VLOOKUP(G2545,下拉数据源!J:K,2,0))</f>
        <v/>
      </c>
      <c r="I2545" s="385"/>
      <c r="J2545" s="385"/>
      <c r="K2545" s="386"/>
      <c r="L2545" s="401"/>
      <c r="M2545" s="384"/>
      <c r="N2545" s="384"/>
      <c r="O2545" s="384"/>
      <c r="P2545" s="386"/>
      <c r="Q2545" s="387"/>
      <c r="R2545" s="286"/>
      <c r="S2545" s="388">
        <f t="shared" si="379"/>
        <v>0</v>
      </c>
      <c r="T2545" s="389"/>
      <c r="U2545" s="389">
        <f t="shared" si="377"/>
        <v>0</v>
      </c>
      <c r="V2545" s="451"/>
      <c r="W2545" s="452"/>
      <c r="X2545" s="386"/>
      <c r="Y2545" s="390"/>
      <c r="Z2545" s="391"/>
      <c r="AA2545" s="392"/>
      <c r="AB2545" s="393"/>
      <c r="AC2545" s="394"/>
      <c r="AD2545" s="395">
        <f t="shared" si="380"/>
        <v>0</v>
      </c>
      <c r="AE2545" s="396">
        <f>IF(OR(G2545=账期!$A$18,G2545=账期!$A$20,G2545=账期!$A$22,G2545=账期!$A$24,G2545=账期!$A$25,G2545=账期!$A$27,G2545=账期!$A$26,G2545=账期!$A$28,G2545=账期!$A$30,G2545=账期!$A$32,G2545=账期!$A$34,G2545=账期!$A$35,G2545=账期!$A$37,G2545=账期!$A$39,G2545=账期!$A$40,G2545=账期!$A$41,G2545=账期!$A$42,G2545=账期!$A$43,G2545=账期!$A$44,G2545=账期!$A$45,G2545=账期!$A$46,G2545=账期!$A$48,G2545=账期!$A$50,G2545=账期!$A$51,G2545=账期!$A$52,G2545=账期!$A$53,G2545=账期!$A$54,G2545=账期!$A$56,G2545=账期!$A$57,G2545=账期!$A$58,G2545=账期!$A$59,G2545=账期!$A$60,G2545=账期!$A$61,G2545=账期!$A$62,G2545=账期!$A$63,G2545=账期!$A$64,G2545=账期!$A$66,G2545=账期!$A$67,G2545=账期!$A$68,G2545=账期!$A$70,G2545=账期!$A$71),30,IF(OR(G2545=账期!$A$74,G2545=账期!$A$77,G2545=账期!$A$76,G2545=账期!$A$79,G2545=账期!$A$80,G2545=账期!$A$81,G2545=账期!$A$83,G2545=账期!$A$85,G2545=账期!$A$87,G2545=账期!$A$89,G2545=账期!$A$91),60,IF(OR(G2545=账期!$A$93,G2545=账期!$A$94,G2545=账期!$A$95,G2545=账期!$A$96,G2545=账期!$A$98,G2545=账期!$A$99,G2545=账期!$A$101,G2545=账期!$A$102),90,0)))</f>
        <v>0</v>
      </c>
      <c r="AF2545" s="396"/>
      <c r="AG2545" s="384"/>
      <c r="AH2545" s="396" t="str">
        <f t="shared" si="383"/>
        <v/>
      </c>
    </row>
    <row r="2546" spans="1:34" ht="18" customHeight="1" x14ac:dyDescent="0.25">
      <c r="A2546" s="301" t="str">
        <f t="shared" si="378"/>
        <v/>
      </c>
      <c r="B2546" s="397"/>
      <c r="C2546" s="398"/>
      <c r="D2546" s="399"/>
      <c r="E2546" s="383" t="str">
        <f t="shared" si="381"/>
        <v>C</v>
      </c>
      <c r="F2546" s="383" t="str">
        <f t="shared" si="382"/>
        <v>C</v>
      </c>
      <c r="G2546" s="400"/>
      <c r="H2546" s="385" t="str">
        <f>IF(G2546="","",VLOOKUP(G2546,下拉数据源!J:K,2,0))</f>
        <v/>
      </c>
      <c r="I2546" s="385"/>
      <c r="J2546" s="385"/>
      <c r="K2546" s="386"/>
      <c r="L2546" s="401"/>
      <c r="M2546" s="384"/>
      <c r="N2546" s="384"/>
      <c r="O2546" s="384"/>
      <c r="P2546" s="386"/>
      <c r="Q2546" s="387"/>
      <c r="R2546" s="286"/>
      <c r="S2546" s="388">
        <f t="shared" si="379"/>
        <v>0</v>
      </c>
      <c r="T2546" s="389"/>
      <c r="U2546" s="389">
        <f t="shared" si="377"/>
        <v>0</v>
      </c>
      <c r="V2546" s="451"/>
      <c r="W2546" s="452"/>
      <c r="X2546" s="386"/>
      <c r="Y2546" s="390"/>
      <c r="Z2546" s="391"/>
      <c r="AA2546" s="392"/>
      <c r="AB2546" s="393"/>
      <c r="AC2546" s="394"/>
      <c r="AD2546" s="395">
        <f t="shared" si="380"/>
        <v>0</v>
      </c>
      <c r="AE2546" s="396">
        <f>IF(OR(G2546=账期!$A$18,G2546=账期!$A$20,G2546=账期!$A$22,G2546=账期!$A$24,G2546=账期!$A$25,G2546=账期!$A$27,G2546=账期!$A$26,G2546=账期!$A$28,G2546=账期!$A$30,G2546=账期!$A$32,G2546=账期!$A$34,G2546=账期!$A$35,G2546=账期!$A$37,G2546=账期!$A$39,G2546=账期!$A$40,G2546=账期!$A$41,G2546=账期!$A$42,G2546=账期!$A$43,G2546=账期!$A$44,G2546=账期!$A$45,G2546=账期!$A$46,G2546=账期!$A$48,G2546=账期!$A$50,G2546=账期!$A$51,G2546=账期!$A$52,G2546=账期!$A$53,G2546=账期!$A$54,G2546=账期!$A$56,G2546=账期!$A$57,G2546=账期!$A$58,G2546=账期!$A$59,G2546=账期!$A$60,G2546=账期!$A$61,G2546=账期!$A$62,G2546=账期!$A$63,G2546=账期!$A$64,G2546=账期!$A$66,G2546=账期!$A$67,G2546=账期!$A$68,G2546=账期!$A$70,G2546=账期!$A$71),30,IF(OR(G2546=账期!$A$74,G2546=账期!$A$77,G2546=账期!$A$76,G2546=账期!$A$79,G2546=账期!$A$80,G2546=账期!$A$81,G2546=账期!$A$83,G2546=账期!$A$85,G2546=账期!$A$87,G2546=账期!$A$89,G2546=账期!$A$91),60,IF(OR(G2546=账期!$A$93,G2546=账期!$A$94,G2546=账期!$A$95,G2546=账期!$A$96,G2546=账期!$A$98,G2546=账期!$A$99,G2546=账期!$A$101,G2546=账期!$A$102),90,0)))</f>
        <v>0</v>
      </c>
      <c r="AF2546" s="396"/>
      <c r="AG2546" s="384"/>
      <c r="AH2546" s="396" t="str">
        <f t="shared" si="383"/>
        <v/>
      </c>
    </row>
    <row r="2547" spans="1:34" ht="18" customHeight="1" x14ac:dyDescent="0.25">
      <c r="A2547" s="301" t="str">
        <f t="shared" si="378"/>
        <v/>
      </c>
      <c r="B2547" s="397"/>
      <c r="C2547" s="398"/>
      <c r="D2547" s="399"/>
      <c r="E2547" s="383" t="str">
        <f t="shared" si="381"/>
        <v>C</v>
      </c>
      <c r="F2547" s="383" t="str">
        <f t="shared" si="382"/>
        <v>C</v>
      </c>
      <c r="G2547" s="400"/>
      <c r="H2547" s="385" t="str">
        <f>IF(G2547="","",VLOOKUP(G2547,下拉数据源!J:K,2,0))</f>
        <v/>
      </c>
      <c r="I2547" s="385"/>
      <c r="J2547" s="385"/>
      <c r="K2547" s="386"/>
      <c r="L2547" s="401"/>
      <c r="M2547" s="384"/>
      <c r="N2547" s="384"/>
      <c r="O2547" s="384"/>
      <c r="P2547" s="386"/>
      <c r="Q2547" s="387"/>
      <c r="R2547" s="286"/>
      <c r="S2547" s="388">
        <f t="shared" si="379"/>
        <v>0</v>
      </c>
      <c r="T2547" s="389"/>
      <c r="U2547" s="389">
        <f t="shared" si="377"/>
        <v>0</v>
      </c>
      <c r="V2547" s="451"/>
      <c r="W2547" s="452"/>
      <c r="X2547" s="386"/>
      <c r="Y2547" s="390"/>
      <c r="Z2547" s="391"/>
      <c r="AA2547" s="392"/>
      <c r="AB2547" s="393"/>
      <c r="AC2547" s="394"/>
      <c r="AD2547" s="395">
        <f t="shared" si="380"/>
        <v>0</v>
      </c>
      <c r="AE2547" s="396">
        <f>IF(OR(G2547=账期!$A$18,G2547=账期!$A$20,G2547=账期!$A$22,G2547=账期!$A$24,G2547=账期!$A$25,G2547=账期!$A$27,G2547=账期!$A$26,G2547=账期!$A$28,G2547=账期!$A$30,G2547=账期!$A$32,G2547=账期!$A$34,G2547=账期!$A$35,G2547=账期!$A$37,G2547=账期!$A$39,G2547=账期!$A$40,G2547=账期!$A$41,G2547=账期!$A$42,G2547=账期!$A$43,G2547=账期!$A$44,G2547=账期!$A$45,G2547=账期!$A$46,G2547=账期!$A$48,G2547=账期!$A$50,G2547=账期!$A$51,G2547=账期!$A$52,G2547=账期!$A$53,G2547=账期!$A$54,G2547=账期!$A$56,G2547=账期!$A$57,G2547=账期!$A$58,G2547=账期!$A$59,G2547=账期!$A$60,G2547=账期!$A$61,G2547=账期!$A$62,G2547=账期!$A$63,G2547=账期!$A$64,G2547=账期!$A$66,G2547=账期!$A$67,G2547=账期!$A$68,G2547=账期!$A$70,G2547=账期!$A$71),30,IF(OR(G2547=账期!$A$74,G2547=账期!$A$77,G2547=账期!$A$76,G2547=账期!$A$79,G2547=账期!$A$80,G2547=账期!$A$81,G2547=账期!$A$83,G2547=账期!$A$85,G2547=账期!$A$87,G2547=账期!$A$89,G2547=账期!$A$91),60,IF(OR(G2547=账期!$A$93,G2547=账期!$A$94,G2547=账期!$A$95,G2547=账期!$A$96,G2547=账期!$A$98,G2547=账期!$A$99,G2547=账期!$A$101,G2547=账期!$A$102),90,0)))</f>
        <v>0</v>
      </c>
      <c r="AF2547" s="396"/>
      <c r="AG2547" s="384"/>
      <c r="AH2547" s="396" t="str">
        <f t="shared" si="383"/>
        <v/>
      </c>
    </row>
    <row r="2548" spans="1:34" ht="18" customHeight="1" x14ac:dyDescent="0.25">
      <c r="A2548" s="301" t="str">
        <f t="shared" si="378"/>
        <v/>
      </c>
      <c r="B2548" s="397"/>
      <c r="C2548" s="398"/>
      <c r="D2548" s="399"/>
      <c r="E2548" s="383" t="str">
        <f t="shared" si="381"/>
        <v>C</v>
      </c>
      <c r="F2548" s="383" t="str">
        <f t="shared" si="382"/>
        <v>C</v>
      </c>
      <c r="G2548" s="400"/>
      <c r="H2548" s="385" t="str">
        <f>IF(G2548="","",VLOOKUP(G2548,下拉数据源!J:K,2,0))</f>
        <v/>
      </c>
      <c r="I2548" s="385"/>
      <c r="J2548" s="385"/>
      <c r="K2548" s="386"/>
      <c r="L2548" s="401"/>
      <c r="M2548" s="384"/>
      <c r="N2548" s="384"/>
      <c r="O2548" s="384"/>
      <c r="P2548" s="386"/>
      <c r="Q2548" s="387"/>
      <c r="R2548" s="286"/>
      <c r="S2548" s="388">
        <f t="shared" si="379"/>
        <v>0</v>
      </c>
      <c r="T2548" s="389"/>
      <c r="U2548" s="389">
        <f t="shared" si="377"/>
        <v>0</v>
      </c>
      <c r="V2548" s="451"/>
      <c r="W2548" s="452"/>
      <c r="X2548" s="386"/>
      <c r="Y2548" s="390"/>
      <c r="Z2548" s="391"/>
      <c r="AA2548" s="392"/>
      <c r="AB2548" s="393"/>
      <c r="AC2548" s="394"/>
      <c r="AD2548" s="395">
        <f t="shared" si="380"/>
        <v>0</v>
      </c>
      <c r="AE2548" s="396">
        <f>IF(OR(G2548=账期!$A$18,G2548=账期!$A$20,G2548=账期!$A$22,G2548=账期!$A$24,G2548=账期!$A$25,G2548=账期!$A$27,G2548=账期!$A$26,G2548=账期!$A$28,G2548=账期!$A$30,G2548=账期!$A$32,G2548=账期!$A$34,G2548=账期!$A$35,G2548=账期!$A$37,G2548=账期!$A$39,G2548=账期!$A$40,G2548=账期!$A$41,G2548=账期!$A$42,G2548=账期!$A$43,G2548=账期!$A$44,G2548=账期!$A$45,G2548=账期!$A$46,G2548=账期!$A$48,G2548=账期!$A$50,G2548=账期!$A$51,G2548=账期!$A$52,G2548=账期!$A$53,G2548=账期!$A$54,G2548=账期!$A$56,G2548=账期!$A$57,G2548=账期!$A$58,G2548=账期!$A$59,G2548=账期!$A$60,G2548=账期!$A$61,G2548=账期!$A$62,G2548=账期!$A$63,G2548=账期!$A$64,G2548=账期!$A$66,G2548=账期!$A$67,G2548=账期!$A$68,G2548=账期!$A$70,G2548=账期!$A$71),30,IF(OR(G2548=账期!$A$74,G2548=账期!$A$77,G2548=账期!$A$76,G2548=账期!$A$79,G2548=账期!$A$80,G2548=账期!$A$81,G2548=账期!$A$83,G2548=账期!$A$85,G2548=账期!$A$87,G2548=账期!$A$89,G2548=账期!$A$91),60,IF(OR(G2548=账期!$A$93,G2548=账期!$A$94,G2548=账期!$A$95,G2548=账期!$A$96,G2548=账期!$A$98,G2548=账期!$A$99,G2548=账期!$A$101,G2548=账期!$A$102),90,0)))</f>
        <v>0</v>
      </c>
      <c r="AF2548" s="396"/>
      <c r="AG2548" s="384"/>
      <c r="AH2548" s="396" t="str">
        <f t="shared" si="383"/>
        <v/>
      </c>
    </row>
    <row r="2549" spans="1:34" ht="18" customHeight="1" x14ac:dyDescent="0.25">
      <c r="A2549" s="301" t="str">
        <f t="shared" si="378"/>
        <v/>
      </c>
      <c r="B2549" s="397"/>
      <c r="C2549" s="398"/>
      <c r="D2549" s="399"/>
      <c r="E2549" s="383" t="str">
        <f t="shared" si="381"/>
        <v>C</v>
      </c>
      <c r="F2549" s="383" t="str">
        <f t="shared" si="382"/>
        <v>C</v>
      </c>
      <c r="G2549" s="400"/>
      <c r="H2549" s="385" t="str">
        <f>IF(G2549="","",VLOOKUP(G2549,下拉数据源!J:K,2,0))</f>
        <v/>
      </c>
      <c r="I2549" s="385"/>
      <c r="J2549" s="385"/>
      <c r="K2549" s="386"/>
      <c r="L2549" s="401"/>
      <c r="M2549" s="384"/>
      <c r="N2549" s="384"/>
      <c r="O2549" s="384"/>
      <c r="P2549" s="386"/>
      <c r="Q2549" s="387"/>
      <c r="R2549" s="286"/>
      <c r="S2549" s="388">
        <f t="shared" si="379"/>
        <v>0</v>
      </c>
      <c r="T2549" s="389"/>
      <c r="U2549" s="389">
        <f t="shared" si="377"/>
        <v>0</v>
      </c>
      <c r="V2549" s="451"/>
      <c r="W2549" s="452"/>
      <c r="X2549" s="386"/>
      <c r="Y2549" s="390"/>
      <c r="Z2549" s="391"/>
      <c r="AA2549" s="392"/>
      <c r="AB2549" s="393"/>
      <c r="AC2549" s="394"/>
      <c r="AD2549" s="395">
        <f t="shared" si="380"/>
        <v>0</v>
      </c>
      <c r="AE2549" s="396">
        <f>IF(OR(G2549=账期!$A$18,G2549=账期!$A$20,G2549=账期!$A$22,G2549=账期!$A$24,G2549=账期!$A$25,G2549=账期!$A$27,G2549=账期!$A$26,G2549=账期!$A$28,G2549=账期!$A$30,G2549=账期!$A$32,G2549=账期!$A$34,G2549=账期!$A$35,G2549=账期!$A$37,G2549=账期!$A$39,G2549=账期!$A$40,G2549=账期!$A$41,G2549=账期!$A$42,G2549=账期!$A$43,G2549=账期!$A$44,G2549=账期!$A$45,G2549=账期!$A$46,G2549=账期!$A$48,G2549=账期!$A$50,G2549=账期!$A$51,G2549=账期!$A$52,G2549=账期!$A$53,G2549=账期!$A$54,G2549=账期!$A$56,G2549=账期!$A$57,G2549=账期!$A$58,G2549=账期!$A$59,G2549=账期!$A$60,G2549=账期!$A$61,G2549=账期!$A$62,G2549=账期!$A$63,G2549=账期!$A$64,G2549=账期!$A$66,G2549=账期!$A$67,G2549=账期!$A$68,G2549=账期!$A$70,G2549=账期!$A$71),30,IF(OR(G2549=账期!$A$74,G2549=账期!$A$77,G2549=账期!$A$76,G2549=账期!$A$79,G2549=账期!$A$80,G2549=账期!$A$81,G2549=账期!$A$83,G2549=账期!$A$85,G2549=账期!$A$87,G2549=账期!$A$89,G2549=账期!$A$91),60,IF(OR(G2549=账期!$A$93,G2549=账期!$A$94,G2549=账期!$A$95,G2549=账期!$A$96,G2549=账期!$A$98,G2549=账期!$A$99,G2549=账期!$A$101,G2549=账期!$A$102),90,0)))</f>
        <v>0</v>
      </c>
      <c r="AF2549" s="396"/>
      <c r="AG2549" s="384"/>
      <c r="AH2549" s="396" t="str">
        <f t="shared" si="383"/>
        <v/>
      </c>
    </row>
    <row r="2550" spans="1:34" ht="18" customHeight="1" x14ac:dyDescent="0.25">
      <c r="A2550" s="301" t="str">
        <f t="shared" si="378"/>
        <v/>
      </c>
      <c r="B2550" s="397"/>
      <c r="C2550" s="398"/>
      <c r="D2550" s="399"/>
      <c r="E2550" s="383" t="str">
        <f t="shared" si="381"/>
        <v>C</v>
      </c>
      <c r="F2550" s="383" t="str">
        <f t="shared" si="382"/>
        <v>C</v>
      </c>
      <c r="G2550" s="400"/>
      <c r="H2550" s="385" t="str">
        <f>IF(G2550="","",VLOOKUP(G2550,下拉数据源!J:K,2,0))</f>
        <v/>
      </c>
      <c r="I2550" s="385"/>
      <c r="J2550" s="385"/>
      <c r="K2550" s="386"/>
      <c r="L2550" s="401"/>
      <c r="M2550" s="384"/>
      <c r="N2550" s="384"/>
      <c r="O2550" s="384"/>
      <c r="P2550" s="386"/>
      <c r="Q2550" s="387"/>
      <c r="R2550" s="286"/>
      <c r="S2550" s="388">
        <f t="shared" si="379"/>
        <v>0</v>
      </c>
      <c r="T2550" s="389"/>
      <c r="U2550" s="389">
        <f t="shared" si="377"/>
        <v>0</v>
      </c>
      <c r="V2550" s="451"/>
      <c r="W2550" s="452"/>
      <c r="X2550" s="386"/>
      <c r="Y2550" s="390"/>
      <c r="Z2550" s="391"/>
      <c r="AA2550" s="392"/>
      <c r="AB2550" s="393"/>
      <c r="AC2550" s="394"/>
      <c r="AD2550" s="395">
        <f t="shared" si="380"/>
        <v>0</v>
      </c>
      <c r="AE2550" s="396">
        <f>IF(OR(G2550=账期!$A$18,G2550=账期!$A$20,G2550=账期!$A$22,G2550=账期!$A$24,G2550=账期!$A$25,G2550=账期!$A$27,G2550=账期!$A$26,G2550=账期!$A$28,G2550=账期!$A$30,G2550=账期!$A$32,G2550=账期!$A$34,G2550=账期!$A$35,G2550=账期!$A$37,G2550=账期!$A$39,G2550=账期!$A$40,G2550=账期!$A$41,G2550=账期!$A$42,G2550=账期!$A$43,G2550=账期!$A$44,G2550=账期!$A$45,G2550=账期!$A$46,G2550=账期!$A$48,G2550=账期!$A$50,G2550=账期!$A$51,G2550=账期!$A$52,G2550=账期!$A$53,G2550=账期!$A$54,G2550=账期!$A$56,G2550=账期!$A$57,G2550=账期!$A$58,G2550=账期!$A$59,G2550=账期!$A$60,G2550=账期!$A$61,G2550=账期!$A$62,G2550=账期!$A$63,G2550=账期!$A$64,G2550=账期!$A$66,G2550=账期!$A$67,G2550=账期!$A$68,G2550=账期!$A$70,G2550=账期!$A$71),30,IF(OR(G2550=账期!$A$74,G2550=账期!$A$77,G2550=账期!$A$76,G2550=账期!$A$79,G2550=账期!$A$80,G2550=账期!$A$81,G2550=账期!$A$83,G2550=账期!$A$85,G2550=账期!$A$87,G2550=账期!$A$89,G2550=账期!$A$91),60,IF(OR(G2550=账期!$A$93,G2550=账期!$A$94,G2550=账期!$A$95,G2550=账期!$A$96,G2550=账期!$A$98,G2550=账期!$A$99,G2550=账期!$A$101,G2550=账期!$A$102),90,0)))</f>
        <v>0</v>
      </c>
      <c r="AF2550" s="396"/>
      <c r="AG2550" s="384"/>
      <c r="AH2550" s="396" t="str">
        <f t="shared" si="383"/>
        <v/>
      </c>
    </row>
    <row r="2551" spans="1:34" ht="18" customHeight="1" x14ac:dyDescent="0.25">
      <c r="A2551" s="301" t="str">
        <f t="shared" si="378"/>
        <v/>
      </c>
      <c r="B2551" s="397"/>
      <c r="C2551" s="398"/>
      <c r="D2551" s="399"/>
      <c r="E2551" s="383" t="str">
        <f t="shared" si="381"/>
        <v>C</v>
      </c>
      <c r="F2551" s="383" t="str">
        <f t="shared" si="382"/>
        <v>C</v>
      </c>
      <c r="G2551" s="400"/>
      <c r="H2551" s="385" t="str">
        <f>IF(G2551="","",VLOOKUP(G2551,下拉数据源!J:K,2,0))</f>
        <v/>
      </c>
      <c r="I2551" s="385"/>
      <c r="J2551" s="385"/>
      <c r="K2551" s="386"/>
      <c r="L2551" s="401"/>
      <c r="M2551" s="384"/>
      <c r="N2551" s="384"/>
      <c r="O2551" s="384"/>
      <c r="P2551" s="386"/>
      <c r="Q2551" s="387"/>
      <c r="R2551" s="286"/>
      <c r="S2551" s="388">
        <f t="shared" si="379"/>
        <v>0</v>
      </c>
      <c r="T2551" s="389"/>
      <c r="U2551" s="389">
        <f t="shared" si="377"/>
        <v>0</v>
      </c>
      <c r="V2551" s="451"/>
      <c r="W2551" s="452"/>
      <c r="X2551" s="386"/>
      <c r="Y2551" s="390"/>
      <c r="Z2551" s="391"/>
      <c r="AA2551" s="392"/>
      <c r="AB2551" s="393"/>
      <c r="AC2551" s="394"/>
      <c r="AD2551" s="395">
        <f t="shared" si="380"/>
        <v>0</v>
      </c>
      <c r="AE2551" s="396">
        <f>IF(OR(G2551=账期!$A$18,G2551=账期!$A$20,G2551=账期!$A$22,G2551=账期!$A$24,G2551=账期!$A$25,G2551=账期!$A$27,G2551=账期!$A$26,G2551=账期!$A$28,G2551=账期!$A$30,G2551=账期!$A$32,G2551=账期!$A$34,G2551=账期!$A$35,G2551=账期!$A$37,G2551=账期!$A$39,G2551=账期!$A$40,G2551=账期!$A$41,G2551=账期!$A$42,G2551=账期!$A$43,G2551=账期!$A$44,G2551=账期!$A$45,G2551=账期!$A$46,G2551=账期!$A$48,G2551=账期!$A$50,G2551=账期!$A$51,G2551=账期!$A$52,G2551=账期!$A$53,G2551=账期!$A$54,G2551=账期!$A$56,G2551=账期!$A$57,G2551=账期!$A$58,G2551=账期!$A$59,G2551=账期!$A$60,G2551=账期!$A$61,G2551=账期!$A$62,G2551=账期!$A$63,G2551=账期!$A$64,G2551=账期!$A$66,G2551=账期!$A$67,G2551=账期!$A$68,G2551=账期!$A$70,G2551=账期!$A$71),30,IF(OR(G2551=账期!$A$74,G2551=账期!$A$77,G2551=账期!$A$76,G2551=账期!$A$79,G2551=账期!$A$80,G2551=账期!$A$81,G2551=账期!$A$83,G2551=账期!$A$85,G2551=账期!$A$87,G2551=账期!$A$89,G2551=账期!$A$91),60,IF(OR(G2551=账期!$A$93,G2551=账期!$A$94,G2551=账期!$A$95,G2551=账期!$A$96,G2551=账期!$A$98,G2551=账期!$A$99,G2551=账期!$A$101,G2551=账期!$A$102),90,0)))</f>
        <v>0</v>
      </c>
      <c r="AF2551" s="396"/>
      <c r="AG2551" s="384"/>
      <c r="AH2551" s="396" t="str">
        <f t="shared" si="383"/>
        <v/>
      </c>
    </row>
    <row r="2552" spans="1:34" ht="18" customHeight="1" x14ac:dyDescent="0.25">
      <c r="A2552" s="301" t="str">
        <f t="shared" si="378"/>
        <v/>
      </c>
      <c r="B2552" s="397"/>
      <c r="C2552" s="398"/>
      <c r="D2552" s="399"/>
      <c r="E2552" s="383" t="str">
        <f t="shared" si="381"/>
        <v>C</v>
      </c>
      <c r="F2552" s="383" t="str">
        <f t="shared" si="382"/>
        <v>C</v>
      </c>
      <c r="G2552" s="400"/>
      <c r="H2552" s="385" t="str">
        <f>IF(G2552="","",VLOOKUP(G2552,下拉数据源!J:K,2,0))</f>
        <v/>
      </c>
      <c r="I2552" s="385"/>
      <c r="J2552" s="385"/>
      <c r="K2552" s="386"/>
      <c r="L2552" s="401"/>
      <c r="M2552" s="384"/>
      <c r="N2552" s="384"/>
      <c r="O2552" s="384"/>
      <c r="P2552" s="386"/>
      <c r="Q2552" s="387"/>
      <c r="R2552" s="286"/>
      <c r="S2552" s="388">
        <f t="shared" si="379"/>
        <v>0</v>
      </c>
      <c r="T2552" s="389"/>
      <c r="U2552" s="389">
        <f t="shared" si="377"/>
        <v>0</v>
      </c>
      <c r="V2552" s="451"/>
      <c r="W2552" s="452"/>
      <c r="X2552" s="386"/>
      <c r="Y2552" s="390"/>
      <c r="Z2552" s="391"/>
      <c r="AA2552" s="392"/>
      <c r="AB2552" s="393"/>
      <c r="AC2552" s="394"/>
      <c r="AD2552" s="395">
        <f t="shared" si="380"/>
        <v>0</v>
      </c>
      <c r="AE2552" s="396">
        <f>IF(OR(G2552=账期!$A$18,G2552=账期!$A$20,G2552=账期!$A$22,G2552=账期!$A$24,G2552=账期!$A$25,G2552=账期!$A$27,G2552=账期!$A$26,G2552=账期!$A$28,G2552=账期!$A$30,G2552=账期!$A$32,G2552=账期!$A$34,G2552=账期!$A$35,G2552=账期!$A$37,G2552=账期!$A$39,G2552=账期!$A$40,G2552=账期!$A$41,G2552=账期!$A$42,G2552=账期!$A$43,G2552=账期!$A$44,G2552=账期!$A$45,G2552=账期!$A$46,G2552=账期!$A$48,G2552=账期!$A$50,G2552=账期!$A$51,G2552=账期!$A$52,G2552=账期!$A$53,G2552=账期!$A$54,G2552=账期!$A$56,G2552=账期!$A$57,G2552=账期!$A$58,G2552=账期!$A$59,G2552=账期!$A$60,G2552=账期!$A$61,G2552=账期!$A$62,G2552=账期!$A$63,G2552=账期!$A$64,G2552=账期!$A$66,G2552=账期!$A$67,G2552=账期!$A$68,G2552=账期!$A$70,G2552=账期!$A$71),30,IF(OR(G2552=账期!$A$74,G2552=账期!$A$77,G2552=账期!$A$76,G2552=账期!$A$79,G2552=账期!$A$80,G2552=账期!$A$81,G2552=账期!$A$83,G2552=账期!$A$85,G2552=账期!$A$87,G2552=账期!$A$89,G2552=账期!$A$91),60,IF(OR(G2552=账期!$A$93,G2552=账期!$A$94,G2552=账期!$A$95,G2552=账期!$A$96,G2552=账期!$A$98,G2552=账期!$A$99,G2552=账期!$A$101,G2552=账期!$A$102),90,0)))</f>
        <v>0</v>
      </c>
      <c r="AF2552" s="396"/>
      <c r="AG2552" s="384"/>
      <c r="AH2552" s="396" t="str">
        <f t="shared" si="383"/>
        <v/>
      </c>
    </row>
    <row r="2553" spans="1:34" ht="18" customHeight="1" x14ac:dyDescent="0.25">
      <c r="A2553" s="301" t="str">
        <f t="shared" si="378"/>
        <v/>
      </c>
      <c r="B2553" s="397"/>
      <c r="C2553" s="398"/>
      <c r="D2553" s="399"/>
      <c r="E2553" s="383" t="str">
        <f t="shared" si="381"/>
        <v>C</v>
      </c>
      <c r="F2553" s="383" t="str">
        <f t="shared" si="382"/>
        <v>C</v>
      </c>
      <c r="G2553" s="400"/>
      <c r="H2553" s="385" t="str">
        <f>IF(G2553="","",VLOOKUP(G2553,下拉数据源!J:K,2,0))</f>
        <v/>
      </c>
      <c r="I2553" s="385"/>
      <c r="J2553" s="385"/>
      <c r="K2553" s="386"/>
      <c r="L2553" s="401"/>
      <c r="M2553" s="384"/>
      <c r="N2553" s="384"/>
      <c r="O2553" s="384"/>
      <c r="P2553" s="386"/>
      <c r="Q2553" s="387"/>
      <c r="R2553" s="286"/>
      <c r="S2553" s="388">
        <f t="shared" si="379"/>
        <v>0</v>
      </c>
      <c r="T2553" s="389"/>
      <c r="U2553" s="389">
        <f t="shared" si="377"/>
        <v>0</v>
      </c>
      <c r="V2553" s="451"/>
      <c r="W2553" s="452"/>
      <c r="X2553" s="386"/>
      <c r="Y2553" s="390"/>
      <c r="Z2553" s="391"/>
      <c r="AA2553" s="392"/>
      <c r="AB2553" s="393"/>
      <c r="AC2553" s="394"/>
      <c r="AD2553" s="395">
        <f t="shared" si="380"/>
        <v>0</v>
      </c>
      <c r="AE2553" s="396">
        <f>IF(OR(G2553=账期!$A$18,G2553=账期!$A$20,G2553=账期!$A$22,G2553=账期!$A$24,G2553=账期!$A$25,G2553=账期!$A$27,G2553=账期!$A$26,G2553=账期!$A$28,G2553=账期!$A$30,G2553=账期!$A$32,G2553=账期!$A$34,G2553=账期!$A$35,G2553=账期!$A$37,G2553=账期!$A$39,G2553=账期!$A$40,G2553=账期!$A$41,G2553=账期!$A$42,G2553=账期!$A$43,G2553=账期!$A$44,G2553=账期!$A$45,G2553=账期!$A$46,G2553=账期!$A$48,G2553=账期!$A$50,G2553=账期!$A$51,G2553=账期!$A$52,G2553=账期!$A$53,G2553=账期!$A$54,G2553=账期!$A$56,G2553=账期!$A$57,G2553=账期!$A$58,G2553=账期!$A$59,G2553=账期!$A$60,G2553=账期!$A$61,G2553=账期!$A$62,G2553=账期!$A$63,G2553=账期!$A$64,G2553=账期!$A$66,G2553=账期!$A$67,G2553=账期!$A$68,G2553=账期!$A$70,G2553=账期!$A$71),30,IF(OR(G2553=账期!$A$74,G2553=账期!$A$77,G2553=账期!$A$76,G2553=账期!$A$79,G2553=账期!$A$80,G2553=账期!$A$81,G2553=账期!$A$83,G2553=账期!$A$85,G2553=账期!$A$87,G2553=账期!$A$89,G2553=账期!$A$91),60,IF(OR(G2553=账期!$A$93,G2553=账期!$A$94,G2553=账期!$A$95,G2553=账期!$A$96,G2553=账期!$A$98,G2553=账期!$A$99,G2553=账期!$A$101,G2553=账期!$A$102),90,0)))</f>
        <v>0</v>
      </c>
      <c r="AF2553" s="396"/>
      <c r="AG2553" s="384"/>
      <c r="AH2553" s="396" t="str">
        <f t="shared" si="383"/>
        <v/>
      </c>
    </row>
    <row r="2554" spans="1:34" ht="18" customHeight="1" x14ac:dyDescent="0.25">
      <c r="A2554" s="301" t="str">
        <f t="shared" si="378"/>
        <v/>
      </c>
      <c r="B2554" s="397"/>
      <c r="C2554" s="398"/>
      <c r="D2554" s="399"/>
      <c r="E2554" s="383" t="str">
        <f t="shared" si="381"/>
        <v>C</v>
      </c>
      <c r="F2554" s="383" t="str">
        <f t="shared" si="382"/>
        <v>C</v>
      </c>
      <c r="G2554" s="400"/>
      <c r="H2554" s="385" t="str">
        <f>IF(G2554="","",VLOOKUP(G2554,下拉数据源!J:K,2,0))</f>
        <v/>
      </c>
      <c r="I2554" s="385"/>
      <c r="J2554" s="385"/>
      <c r="K2554" s="386"/>
      <c r="L2554" s="401"/>
      <c r="M2554" s="384"/>
      <c r="N2554" s="384"/>
      <c r="O2554" s="384"/>
      <c r="P2554" s="386"/>
      <c r="Q2554" s="387"/>
      <c r="R2554" s="286"/>
      <c r="S2554" s="388">
        <f t="shared" si="379"/>
        <v>0</v>
      </c>
      <c r="T2554" s="389"/>
      <c r="U2554" s="389">
        <f t="shared" ref="U2554:U2617" si="384">S2554-T2554</f>
        <v>0</v>
      </c>
      <c r="V2554" s="451"/>
      <c r="W2554" s="452"/>
      <c r="X2554" s="386"/>
      <c r="Y2554" s="390"/>
      <c r="Z2554" s="391"/>
      <c r="AA2554" s="392"/>
      <c r="AB2554" s="393"/>
      <c r="AC2554" s="394"/>
      <c r="AD2554" s="395">
        <f t="shared" si="380"/>
        <v>0</v>
      </c>
      <c r="AE2554" s="396">
        <f>IF(OR(G2554=账期!$A$18,G2554=账期!$A$20,G2554=账期!$A$22,G2554=账期!$A$24,G2554=账期!$A$25,G2554=账期!$A$27,G2554=账期!$A$26,G2554=账期!$A$28,G2554=账期!$A$30,G2554=账期!$A$32,G2554=账期!$A$34,G2554=账期!$A$35,G2554=账期!$A$37,G2554=账期!$A$39,G2554=账期!$A$40,G2554=账期!$A$41,G2554=账期!$A$42,G2554=账期!$A$43,G2554=账期!$A$44,G2554=账期!$A$45,G2554=账期!$A$46,G2554=账期!$A$48,G2554=账期!$A$50,G2554=账期!$A$51,G2554=账期!$A$52,G2554=账期!$A$53,G2554=账期!$A$54,G2554=账期!$A$56,G2554=账期!$A$57,G2554=账期!$A$58,G2554=账期!$A$59,G2554=账期!$A$60,G2554=账期!$A$61,G2554=账期!$A$62,G2554=账期!$A$63,G2554=账期!$A$64,G2554=账期!$A$66,G2554=账期!$A$67,G2554=账期!$A$68,G2554=账期!$A$70,G2554=账期!$A$71),30,IF(OR(G2554=账期!$A$74,G2554=账期!$A$77,G2554=账期!$A$76,G2554=账期!$A$79,G2554=账期!$A$80,G2554=账期!$A$81,G2554=账期!$A$83,G2554=账期!$A$85,G2554=账期!$A$87,G2554=账期!$A$89,G2554=账期!$A$91),60,IF(OR(G2554=账期!$A$93,G2554=账期!$A$94,G2554=账期!$A$95,G2554=账期!$A$96,G2554=账期!$A$98,G2554=账期!$A$99,G2554=账期!$A$101,G2554=账期!$A$102),90,0)))</f>
        <v>0</v>
      </c>
      <c r="AF2554" s="396"/>
      <c r="AG2554" s="384"/>
      <c r="AH2554" s="396" t="str">
        <f t="shared" si="383"/>
        <v/>
      </c>
    </row>
    <row r="2555" spans="1:34" ht="18" customHeight="1" x14ac:dyDescent="0.25">
      <c r="A2555" s="301" t="str">
        <f t="shared" si="378"/>
        <v/>
      </c>
      <c r="B2555" s="397"/>
      <c r="C2555" s="398"/>
      <c r="D2555" s="399"/>
      <c r="E2555" s="383" t="str">
        <f t="shared" si="381"/>
        <v>C</v>
      </c>
      <c r="F2555" s="383" t="str">
        <f t="shared" si="382"/>
        <v>C</v>
      </c>
      <c r="G2555" s="400"/>
      <c r="H2555" s="385" t="str">
        <f>IF(G2555="","",VLOOKUP(G2555,下拉数据源!J:K,2,0))</f>
        <v/>
      </c>
      <c r="I2555" s="385"/>
      <c r="J2555" s="385"/>
      <c r="K2555" s="386"/>
      <c r="L2555" s="401"/>
      <c r="M2555" s="384"/>
      <c r="N2555" s="384"/>
      <c r="O2555" s="384"/>
      <c r="P2555" s="386"/>
      <c r="Q2555" s="387"/>
      <c r="R2555" s="286"/>
      <c r="S2555" s="388">
        <f t="shared" si="379"/>
        <v>0</v>
      </c>
      <c r="T2555" s="389"/>
      <c r="U2555" s="389">
        <f t="shared" si="384"/>
        <v>0</v>
      </c>
      <c r="V2555" s="451"/>
      <c r="W2555" s="452"/>
      <c r="X2555" s="386"/>
      <c r="Y2555" s="390"/>
      <c r="Z2555" s="391"/>
      <c r="AA2555" s="392"/>
      <c r="AB2555" s="393"/>
      <c r="AC2555" s="394"/>
      <c r="AD2555" s="395">
        <f t="shared" si="380"/>
        <v>0</v>
      </c>
      <c r="AE2555" s="396">
        <f>IF(OR(G2555=账期!$A$18,G2555=账期!$A$20,G2555=账期!$A$22,G2555=账期!$A$24,G2555=账期!$A$25,G2555=账期!$A$27,G2555=账期!$A$26,G2555=账期!$A$28,G2555=账期!$A$30,G2555=账期!$A$32,G2555=账期!$A$34,G2555=账期!$A$35,G2555=账期!$A$37,G2555=账期!$A$39,G2555=账期!$A$40,G2555=账期!$A$41,G2555=账期!$A$42,G2555=账期!$A$43,G2555=账期!$A$44,G2555=账期!$A$45,G2555=账期!$A$46,G2555=账期!$A$48,G2555=账期!$A$50,G2555=账期!$A$51,G2555=账期!$A$52,G2555=账期!$A$53,G2555=账期!$A$54,G2555=账期!$A$56,G2555=账期!$A$57,G2555=账期!$A$58,G2555=账期!$A$59,G2555=账期!$A$60,G2555=账期!$A$61,G2555=账期!$A$62,G2555=账期!$A$63,G2555=账期!$A$64,G2555=账期!$A$66,G2555=账期!$A$67,G2555=账期!$A$68,G2555=账期!$A$70,G2555=账期!$A$71),30,IF(OR(G2555=账期!$A$74,G2555=账期!$A$77,G2555=账期!$A$76,G2555=账期!$A$79,G2555=账期!$A$80,G2555=账期!$A$81,G2555=账期!$A$83,G2555=账期!$A$85,G2555=账期!$A$87,G2555=账期!$A$89,G2555=账期!$A$91),60,IF(OR(G2555=账期!$A$93,G2555=账期!$A$94,G2555=账期!$A$95,G2555=账期!$A$96,G2555=账期!$A$98,G2555=账期!$A$99,G2555=账期!$A$101,G2555=账期!$A$102),90,0)))</f>
        <v>0</v>
      </c>
      <c r="AF2555" s="396"/>
      <c r="AG2555" s="384"/>
      <c r="AH2555" s="396" t="str">
        <f t="shared" si="383"/>
        <v/>
      </c>
    </row>
    <row r="2556" spans="1:34" ht="18" customHeight="1" x14ac:dyDescent="0.25">
      <c r="A2556" s="301" t="str">
        <f t="shared" si="378"/>
        <v/>
      </c>
      <c r="B2556" s="397"/>
      <c r="C2556" s="398"/>
      <c r="D2556" s="399"/>
      <c r="E2556" s="383" t="str">
        <f t="shared" si="381"/>
        <v>C</v>
      </c>
      <c r="F2556" s="383" t="str">
        <f t="shared" si="382"/>
        <v>C</v>
      </c>
      <c r="G2556" s="400"/>
      <c r="H2556" s="385" t="str">
        <f>IF(G2556="","",VLOOKUP(G2556,下拉数据源!J:K,2,0))</f>
        <v/>
      </c>
      <c r="I2556" s="385"/>
      <c r="J2556" s="385"/>
      <c r="K2556" s="386"/>
      <c r="L2556" s="401"/>
      <c r="M2556" s="384"/>
      <c r="N2556" s="384"/>
      <c r="O2556" s="384"/>
      <c r="P2556" s="386"/>
      <c r="Q2556" s="387"/>
      <c r="R2556" s="286"/>
      <c r="S2556" s="388">
        <f t="shared" si="379"/>
        <v>0</v>
      </c>
      <c r="T2556" s="389"/>
      <c r="U2556" s="389">
        <f t="shared" si="384"/>
        <v>0</v>
      </c>
      <c r="V2556" s="451"/>
      <c r="W2556" s="452"/>
      <c r="X2556" s="386"/>
      <c r="Y2556" s="390"/>
      <c r="Z2556" s="391"/>
      <c r="AA2556" s="392"/>
      <c r="AB2556" s="393"/>
      <c r="AC2556" s="394"/>
      <c r="AD2556" s="395">
        <f t="shared" si="380"/>
        <v>0</v>
      </c>
      <c r="AE2556" s="396">
        <f>IF(OR(G2556=账期!$A$18,G2556=账期!$A$20,G2556=账期!$A$22,G2556=账期!$A$24,G2556=账期!$A$25,G2556=账期!$A$27,G2556=账期!$A$26,G2556=账期!$A$28,G2556=账期!$A$30,G2556=账期!$A$32,G2556=账期!$A$34,G2556=账期!$A$35,G2556=账期!$A$37,G2556=账期!$A$39,G2556=账期!$A$40,G2556=账期!$A$41,G2556=账期!$A$42,G2556=账期!$A$43,G2556=账期!$A$44,G2556=账期!$A$45,G2556=账期!$A$46,G2556=账期!$A$48,G2556=账期!$A$50,G2556=账期!$A$51,G2556=账期!$A$52,G2556=账期!$A$53,G2556=账期!$A$54,G2556=账期!$A$56,G2556=账期!$A$57,G2556=账期!$A$58,G2556=账期!$A$59,G2556=账期!$A$60,G2556=账期!$A$61,G2556=账期!$A$62,G2556=账期!$A$63,G2556=账期!$A$64,G2556=账期!$A$66,G2556=账期!$A$67,G2556=账期!$A$68,G2556=账期!$A$70,G2556=账期!$A$71),30,IF(OR(G2556=账期!$A$74,G2556=账期!$A$77,G2556=账期!$A$76,G2556=账期!$A$79,G2556=账期!$A$80,G2556=账期!$A$81,G2556=账期!$A$83,G2556=账期!$A$85,G2556=账期!$A$87,G2556=账期!$A$89,G2556=账期!$A$91),60,IF(OR(G2556=账期!$A$93,G2556=账期!$A$94,G2556=账期!$A$95,G2556=账期!$A$96,G2556=账期!$A$98,G2556=账期!$A$99,G2556=账期!$A$101,G2556=账期!$A$102),90,0)))</f>
        <v>0</v>
      </c>
      <c r="AF2556" s="396"/>
      <c r="AG2556" s="384"/>
      <c r="AH2556" s="396" t="str">
        <f t="shared" si="383"/>
        <v/>
      </c>
    </row>
    <row r="2557" spans="1:34" ht="18" customHeight="1" x14ac:dyDescent="0.25">
      <c r="A2557" s="301" t="str">
        <f t="shared" ref="A2557:A2620" si="385">IF(V2557="","",TEXT(V2557,"yyyy年m月"))</f>
        <v/>
      </c>
      <c r="B2557" s="397"/>
      <c r="C2557" s="398"/>
      <c r="D2557" s="399"/>
      <c r="E2557" s="383" t="str">
        <f t="shared" si="381"/>
        <v>C</v>
      </c>
      <c r="F2557" s="383" t="str">
        <f t="shared" si="382"/>
        <v>C</v>
      </c>
      <c r="G2557" s="400"/>
      <c r="H2557" s="385" t="str">
        <f>IF(G2557="","",VLOOKUP(G2557,下拉数据源!J:K,2,0))</f>
        <v/>
      </c>
      <c r="I2557" s="385"/>
      <c r="J2557" s="385"/>
      <c r="K2557" s="386"/>
      <c r="L2557" s="401"/>
      <c r="M2557" s="384"/>
      <c r="N2557" s="384"/>
      <c r="O2557" s="384"/>
      <c r="P2557" s="386"/>
      <c r="Q2557" s="387"/>
      <c r="R2557" s="286"/>
      <c r="S2557" s="388">
        <f t="shared" si="379"/>
        <v>0</v>
      </c>
      <c r="T2557" s="389"/>
      <c r="U2557" s="389">
        <f t="shared" si="384"/>
        <v>0</v>
      </c>
      <c r="V2557" s="451"/>
      <c r="W2557" s="452"/>
      <c r="X2557" s="386"/>
      <c r="Y2557" s="390"/>
      <c r="Z2557" s="391"/>
      <c r="AA2557" s="392"/>
      <c r="AB2557" s="393"/>
      <c r="AC2557" s="394"/>
      <c r="AD2557" s="395">
        <f t="shared" si="380"/>
        <v>0</v>
      </c>
      <c r="AE2557" s="396">
        <f>IF(OR(G2557=账期!$A$18,G2557=账期!$A$20,G2557=账期!$A$22,G2557=账期!$A$24,G2557=账期!$A$25,G2557=账期!$A$27,G2557=账期!$A$26,G2557=账期!$A$28,G2557=账期!$A$30,G2557=账期!$A$32,G2557=账期!$A$34,G2557=账期!$A$35,G2557=账期!$A$37,G2557=账期!$A$39,G2557=账期!$A$40,G2557=账期!$A$41,G2557=账期!$A$42,G2557=账期!$A$43,G2557=账期!$A$44,G2557=账期!$A$45,G2557=账期!$A$46,G2557=账期!$A$48,G2557=账期!$A$50,G2557=账期!$A$51,G2557=账期!$A$52,G2557=账期!$A$53,G2557=账期!$A$54,G2557=账期!$A$56,G2557=账期!$A$57,G2557=账期!$A$58,G2557=账期!$A$59,G2557=账期!$A$60,G2557=账期!$A$61,G2557=账期!$A$62,G2557=账期!$A$63,G2557=账期!$A$64,G2557=账期!$A$66,G2557=账期!$A$67,G2557=账期!$A$68,G2557=账期!$A$70,G2557=账期!$A$71),30,IF(OR(G2557=账期!$A$74,G2557=账期!$A$77,G2557=账期!$A$76,G2557=账期!$A$79,G2557=账期!$A$80,G2557=账期!$A$81,G2557=账期!$A$83,G2557=账期!$A$85,G2557=账期!$A$87,G2557=账期!$A$89,G2557=账期!$A$91),60,IF(OR(G2557=账期!$A$93,G2557=账期!$A$94,G2557=账期!$A$95,G2557=账期!$A$96,G2557=账期!$A$98,G2557=账期!$A$99,G2557=账期!$A$101,G2557=账期!$A$102),90,0)))</f>
        <v>0</v>
      </c>
      <c r="AF2557" s="396"/>
      <c r="AG2557" s="384"/>
      <c r="AH2557" s="396" t="str">
        <f t="shared" si="383"/>
        <v/>
      </c>
    </row>
    <row r="2558" spans="1:34" ht="18" customHeight="1" x14ac:dyDescent="0.25">
      <c r="A2558" s="301" t="str">
        <f t="shared" si="385"/>
        <v/>
      </c>
      <c r="B2558" s="397"/>
      <c r="C2558" s="398"/>
      <c r="D2558" s="399"/>
      <c r="E2558" s="383" t="str">
        <f t="shared" si="381"/>
        <v>C</v>
      </c>
      <c r="F2558" s="383" t="str">
        <f t="shared" si="382"/>
        <v>C</v>
      </c>
      <c r="G2558" s="400"/>
      <c r="H2558" s="385" t="str">
        <f>IF(G2558="","",VLOOKUP(G2558,下拉数据源!J:K,2,0))</f>
        <v/>
      </c>
      <c r="I2558" s="385"/>
      <c r="J2558" s="385"/>
      <c r="K2558" s="386"/>
      <c r="L2558" s="401"/>
      <c r="M2558" s="384"/>
      <c r="N2558" s="384"/>
      <c r="O2558" s="384"/>
      <c r="P2558" s="386"/>
      <c r="Q2558" s="387"/>
      <c r="R2558" s="286"/>
      <c r="S2558" s="388">
        <f t="shared" si="379"/>
        <v>0</v>
      </c>
      <c r="T2558" s="389"/>
      <c r="U2558" s="389">
        <f t="shared" si="384"/>
        <v>0</v>
      </c>
      <c r="V2558" s="451"/>
      <c r="W2558" s="452"/>
      <c r="X2558" s="386"/>
      <c r="Y2558" s="390"/>
      <c r="Z2558" s="391"/>
      <c r="AA2558" s="392"/>
      <c r="AB2558" s="393"/>
      <c r="AC2558" s="394"/>
      <c r="AD2558" s="395">
        <f t="shared" si="380"/>
        <v>0</v>
      </c>
      <c r="AE2558" s="396">
        <f>IF(OR(G2558=账期!$A$18,G2558=账期!$A$20,G2558=账期!$A$22,G2558=账期!$A$24,G2558=账期!$A$25,G2558=账期!$A$27,G2558=账期!$A$26,G2558=账期!$A$28,G2558=账期!$A$30,G2558=账期!$A$32,G2558=账期!$A$34,G2558=账期!$A$35,G2558=账期!$A$37,G2558=账期!$A$39,G2558=账期!$A$40,G2558=账期!$A$41,G2558=账期!$A$42,G2558=账期!$A$43,G2558=账期!$A$44,G2558=账期!$A$45,G2558=账期!$A$46,G2558=账期!$A$48,G2558=账期!$A$50,G2558=账期!$A$51,G2558=账期!$A$52,G2558=账期!$A$53,G2558=账期!$A$54,G2558=账期!$A$56,G2558=账期!$A$57,G2558=账期!$A$58,G2558=账期!$A$59,G2558=账期!$A$60,G2558=账期!$A$61,G2558=账期!$A$62,G2558=账期!$A$63,G2558=账期!$A$64,G2558=账期!$A$66,G2558=账期!$A$67,G2558=账期!$A$68,G2558=账期!$A$70,G2558=账期!$A$71),30,IF(OR(G2558=账期!$A$74,G2558=账期!$A$77,G2558=账期!$A$76,G2558=账期!$A$79,G2558=账期!$A$80,G2558=账期!$A$81,G2558=账期!$A$83,G2558=账期!$A$85,G2558=账期!$A$87,G2558=账期!$A$89,G2558=账期!$A$91),60,IF(OR(G2558=账期!$A$93,G2558=账期!$A$94,G2558=账期!$A$95,G2558=账期!$A$96,G2558=账期!$A$98,G2558=账期!$A$99,G2558=账期!$A$101,G2558=账期!$A$102),90,0)))</f>
        <v>0</v>
      </c>
      <c r="AF2558" s="396"/>
      <c r="AG2558" s="384"/>
      <c r="AH2558" s="396" t="str">
        <f t="shared" si="383"/>
        <v/>
      </c>
    </row>
    <row r="2559" spans="1:34" ht="18" customHeight="1" x14ac:dyDescent="0.25">
      <c r="A2559" s="301" t="str">
        <f t="shared" si="385"/>
        <v/>
      </c>
      <c r="B2559" s="397"/>
      <c r="C2559" s="398"/>
      <c r="D2559" s="399"/>
      <c r="E2559" s="383" t="str">
        <f t="shared" si="381"/>
        <v>C</v>
      </c>
      <c r="F2559" s="383" t="str">
        <f t="shared" si="382"/>
        <v>C</v>
      </c>
      <c r="G2559" s="400"/>
      <c r="H2559" s="385" t="str">
        <f>IF(G2559="","",VLOOKUP(G2559,下拉数据源!J:K,2,0))</f>
        <v/>
      </c>
      <c r="I2559" s="385"/>
      <c r="J2559" s="385"/>
      <c r="K2559" s="386"/>
      <c r="L2559" s="401"/>
      <c r="M2559" s="384"/>
      <c r="N2559" s="384"/>
      <c r="O2559" s="384"/>
      <c r="P2559" s="386"/>
      <c r="Q2559" s="387"/>
      <c r="R2559" s="286"/>
      <c r="S2559" s="388">
        <f t="shared" ref="S2559:S2622" si="386">Q2559*R2559</f>
        <v>0</v>
      </c>
      <c r="T2559" s="389"/>
      <c r="U2559" s="389">
        <f t="shared" si="384"/>
        <v>0</v>
      </c>
      <c r="V2559" s="451"/>
      <c r="W2559" s="452"/>
      <c r="X2559" s="386"/>
      <c r="Y2559" s="390"/>
      <c r="Z2559" s="391"/>
      <c r="AA2559" s="392"/>
      <c r="AB2559" s="393"/>
      <c r="AC2559" s="394"/>
      <c r="AD2559" s="395">
        <f t="shared" si="380"/>
        <v>0</v>
      </c>
      <c r="AE2559" s="396">
        <f>IF(OR(G2559=账期!$A$18,G2559=账期!$A$20,G2559=账期!$A$22,G2559=账期!$A$24,G2559=账期!$A$25,G2559=账期!$A$27,G2559=账期!$A$26,G2559=账期!$A$28,G2559=账期!$A$30,G2559=账期!$A$32,G2559=账期!$A$34,G2559=账期!$A$35,G2559=账期!$A$37,G2559=账期!$A$39,G2559=账期!$A$40,G2559=账期!$A$41,G2559=账期!$A$42,G2559=账期!$A$43,G2559=账期!$A$44,G2559=账期!$A$45,G2559=账期!$A$46,G2559=账期!$A$48,G2559=账期!$A$50,G2559=账期!$A$51,G2559=账期!$A$52,G2559=账期!$A$53,G2559=账期!$A$54,G2559=账期!$A$56,G2559=账期!$A$57,G2559=账期!$A$58,G2559=账期!$A$59,G2559=账期!$A$60,G2559=账期!$A$61,G2559=账期!$A$62,G2559=账期!$A$63,G2559=账期!$A$64,G2559=账期!$A$66,G2559=账期!$A$67,G2559=账期!$A$68,G2559=账期!$A$70,G2559=账期!$A$71),30,IF(OR(G2559=账期!$A$74,G2559=账期!$A$77,G2559=账期!$A$76,G2559=账期!$A$79,G2559=账期!$A$80,G2559=账期!$A$81,G2559=账期!$A$83,G2559=账期!$A$85,G2559=账期!$A$87,G2559=账期!$A$89,G2559=账期!$A$91),60,IF(OR(G2559=账期!$A$93,G2559=账期!$A$94,G2559=账期!$A$95,G2559=账期!$A$96,G2559=账期!$A$98,G2559=账期!$A$99,G2559=账期!$A$101,G2559=账期!$A$102),90,0)))</f>
        <v>0</v>
      </c>
      <c r="AF2559" s="396"/>
      <c r="AG2559" s="384"/>
      <c r="AH2559" s="396" t="str">
        <f t="shared" si="383"/>
        <v/>
      </c>
    </row>
    <row r="2560" spans="1:34" ht="18" customHeight="1" x14ac:dyDescent="0.25">
      <c r="A2560" s="301" t="str">
        <f t="shared" si="385"/>
        <v/>
      </c>
      <c r="B2560" s="397"/>
      <c r="C2560" s="398"/>
      <c r="D2560" s="399"/>
      <c r="E2560" s="383" t="str">
        <f t="shared" si="381"/>
        <v>C</v>
      </c>
      <c r="F2560" s="383" t="str">
        <f t="shared" si="382"/>
        <v>C</v>
      </c>
      <c r="G2560" s="400"/>
      <c r="H2560" s="385" t="str">
        <f>IF(G2560="","",VLOOKUP(G2560,下拉数据源!J:K,2,0))</f>
        <v/>
      </c>
      <c r="I2560" s="385"/>
      <c r="J2560" s="385"/>
      <c r="K2560" s="386"/>
      <c r="L2560" s="401"/>
      <c r="M2560" s="384"/>
      <c r="N2560" s="384"/>
      <c r="O2560" s="384"/>
      <c r="P2560" s="386"/>
      <c r="Q2560" s="387"/>
      <c r="R2560" s="286"/>
      <c r="S2560" s="388">
        <f t="shared" si="386"/>
        <v>0</v>
      </c>
      <c r="T2560" s="389"/>
      <c r="U2560" s="389">
        <f t="shared" si="384"/>
        <v>0</v>
      </c>
      <c r="V2560" s="451"/>
      <c r="W2560" s="452"/>
      <c r="X2560" s="386"/>
      <c r="Y2560" s="390"/>
      <c r="Z2560" s="391"/>
      <c r="AA2560" s="392"/>
      <c r="AB2560" s="393"/>
      <c r="AC2560" s="394"/>
      <c r="AD2560" s="395">
        <f t="shared" ref="AD2560:AD2623" si="387">IF(AE2560&gt;0,(DATE(YEAR(AC2560),MONTH(AC2560)+1,1)-1)+AE2560,AC2560)</f>
        <v>0</v>
      </c>
      <c r="AE2560" s="396">
        <f>IF(OR(G2560=账期!$A$18,G2560=账期!$A$20,G2560=账期!$A$22,G2560=账期!$A$24,G2560=账期!$A$25,G2560=账期!$A$27,G2560=账期!$A$26,G2560=账期!$A$28,G2560=账期!$A$30,G2560=账期!$A$32,G2560=账期!$A$34,G2560=账期!$A$35,G2560=账期!$A$37,G2560=账期!$A$39,G2560=账期!$A$40,G2560=账期!$A$41,G2560=账期!$A$42,G2560=账期!$A$43,G2560=账期!$A$44,G2560=账期!$A$45,G2560=账期!$A$46,G2560=账期!$A$48,G2560=账期!$A$50,G2560=账期!$A$51,G2560=账期!$A$52,G2560=账期!$A$53,G2560=账期!$A$54,G2560=账期!$A$56,G2560=账期!$A$57,G2560=账期!$A$58,G2560=账期!$A$59,G2560=账期!$A$60,G2560=账期!$A$61,G2560=账期!$A$62,G2560=账期!$A$63,G2560=账期!$A$64,G2560=账期!$A$66,G2560=账期!$A$67,G2560=账期!$A$68,G2560=账期!$A$70,G2560=账期!$A$71),30,IF(OR(G2560=账期!$A$74,G2560=账期!$A$77,G2560=账期!$A$76,G2560=账期!$A$79,G2560=账期!$A$80,G2560=账期!$A$81,G2560=账期!$A$83,G2560=账期!$A$85,G2560=账期!$A$87,G2560=账期!$A$89,G2560=账期!$A$91),60,IF(OR(G2560=账期!$A$93,G2560=账期!$A$94,G2560=账期!$A$95,G2560=账期!$A$96,G2560=账期!$A$98,G2560=账期!$A$99,G2560=账期!$A$101,G2560=账期!$A$102),90,0)))</f>
        <v>0</v>
      </c>
      <c r="AF2560" s="396"/>
      <c r="AG2560" s="384"/>
      <c r="AH2560" s="396" t="str">
        <f t="shared" si="383"/>
        <v/>
      </c>
    </row>
    <row r="2561" spans="1:34" ht="18" customHeight="1" x14ac:dyDescent="0.25">
      <c r="A2561" s="301" t="str">
        <f t="shared" si="385"/>
        <v/>
      </c>
      <c r="B2561" s="397"/>
      <c r="C2561" s="398"/>
      <c r="D2561" s="399"/>
      <c r="E2561" s="383" t="str">
        <f t="shared" si="381"/>
        <v>C</v>
      </c>
      <c r="F2561" s="383" t="str">
        <f t="shared" si="382"/>
        <v>C</v>
      </c>
      <c r="G2561" s="400"/>
      <c r="H2561" s="385" t="str">
        <f>IF(G2561="","",VLOOKUP(G2561,下拉数据源!J:K,2,0))</f>
        <v/>
      </c>
      <c r="I2561" s="385"/>
      <c r="J2561" s="385"/>
      <c r="K2561" s="386"/>
      <c r="L2561" s="401"/>
      <c r="M2561" s="384"/>
      <c r="N2561" s="384"/>
      <c r="O2561" s="384"/>
      <c r="P2561" s="386"/>
      <c r="Q2561" s="387"/>
      <c r="R2561" s="286"/>
      <c r="S2561" s="388">
        <f t="shared" si="386"/>
        <v>0</v>
      </c>
      <c r="T2561" s="389"/>
      <c r="U2561" s="389">
        <f t="shared" si="384"/>
        <v>0</v>
      </c>
      <c r="V2561" s="451"/>
      <c r="W2561" s="452"/>
      <c r="X2561" s="386"/>
      <c r="Y2561" s="390"/>
      <c r="Z2561" s="391"/>
      <c r="AA2561" s="392"/>
      <c r="AB2561" s="393"/>
      <c r="AC2561" s="394"/>
      <c r="AD2561" s="395">
        <f t="shared" si="387"/>
        <v>0</v>
      </c>
      <c r="AE2561" s="396">
        <f>IF(OR(G2561=账期!$A$18,G2561=账期!$A$20,G2561=账期!$A$22,G2561=账期!$A$24,G2561=账期!$A$25,G2561=账期!$A$27,G2561=账期!$A$26,G2561=账期!$A$28,G2561=账期!$A$30,G2561=账期!$A$32,G2561=账期!$A$34,G2561=账期!$A$35,G2561=账期!$A$37,G2561=账期!$A$39,G2561=账期!$A$40,G2561=账期!$A$41,G2561=账期!$A$42,G2561=账期!$A$43,G2561=账期!$A$44,G2561=账期!$A$45,G2561=账期!$A$46,G2561=账期!$A$48,G2561=账期!$A$50,G2561=账期!$A$51,G2561=账期!$A$52,G2561=账期!$A$53,G2561=账期!$A$54,G2561=账期!$A$56,G2561=账期!$A$57,G2561=账期!$A$58,G2561=账期!$A$59,G2561=账期!$A$60,G2561=账期!$A$61,G2561=账期!$A$62,G2561=账期!$A$63,G2561=账期!$A$64,G2561=账期!$A$66,G2561=账期!$A$67,G2561=账期!$A$68,G2561=账期!$A$70,G2561=账期!$A$71),30,IF(OR(G2561=账期!$A$74,G2561=账期!$A$77,G2561=账期!$A$76,G2561=账期!$A$79,G2561=账期!$A$80,G2561=账期!$A$81,G2561=账期!$A$83,G2561=账期!$A$85,G2561=账期!$A$87,G2561=账期!$A$89,G2561=账期!$A$91),60,IF(OR(G2561=账期!$A$93,G2561=账期!$A$94,G2561=账期!$A$95,G2561=账期!$A$96,G2561=账期!$A$98,G2561=账期!$A$99,G2561=账期!$A$101,G2561=账期!$A$102),90,0)))</f>
        <v>0</v>
      </c>
      <c r="AF2561" s="396"/>
      <c r="AG2561" s="384"/>
      <c r="AH2561" s="396" t="str">
        <f t="shared" si="383"/>
        <v/>
      </c>
    </row>
    <row r="2562" spans="1:34" ht="18" customHeight="1" x14ac:dyDescent="0.25">
      <c r="A2562" s="301" t="str">
        <f t="shared" si="385"/>
        <v/>
      </c>
      <c r="B2562" s="397"/>
      <c r="C2562" s="398"/>
      <c r="D2562" s="399"/>
      <c r="E2562" s="383" t="str">
        <f t="shared" si="381"/>
        <v>C</v>
      </c>
      <c r="F2562" s="383" t="str">
        <f t="shared" si="382"/>
        <v>C</v>
      </c>
      <c r="G2562" s="400"/>
      <c r="H2562" s="385" t="str">
        <f>IF(G2562="","",VLOOKUP(G2562,下拉数据源!J:K,2,0))</f>
        <v/>
      </c>
      <c r="I2562" s="385"/>
      <c r="J2562" s="385"/>
      <c r="K2562" s="386"/>
      <c r="L2562" s="401"/>
      <c r="M2562" s="384"/>
      <c r="N2562" s="384"/>
      <c r="O2562" s="384"/>
      <c r="P2562" s="386"/>
      <c r="Q2562" s="387"/>
      <c r="R2562" s="286"/>
      <c r="S2562" s="388">
        <f t="shared" si="386"/>
        <v>0</v>
      </c>
      <c r="T2562" s="389"/>
      <c r="U2562" s="389">
        <f t="shared" si="384"/>
        <v>0</v>
      </c>
      <c r="V2562" s="451"/>
      <c r="W2562" s="452"/>
      <c r="X2562" s="386"/>
      <c r="Y2562" s="390"/>
      <c r="Z2562" s="391"/>
      <c r="AA2562" s="392"/>
      <c r="AB2562" s="393"/>
      <c r="AC2562" s="394"/>
      <c r="AD2562" s="395">
        <f t="shared" si="387"/>
        <v>0</v>
      </c>
      <c r="AE2562" s="396">
        <f>IF(OR(G2562=账期!$A$18,G2562=账期!$A$20,G2562=账期!$A$22,G2562=账期!$A$24,G2562=账期!$A$25,G2562=账期!$A$27,G2562=账期!$A$26,G2562=账期!$A$28,G2562=账期!$A$30,G2562=账期!$A$32,G2562=账期!$A$34,G2562=账期!$A$35,G2562=账期!$A$37,G2562=账期!$A$39,G2562=账期!$A$40,G2562=账期!$A$41,G2562=账期!$A$42,G2562=账期!$A$43,G2562=账期!$A$44,G2562=账期!$A$45,G2562=账期!$A$46,G2562=账期!$A$48,G2562=账期!$A$50,G2562=账期!$A$51,G2562=账期!$A$52,G2562=账期!$A$53,G2562=账期!$A$54,G2562=账期!$A$56,G2562=账期!$A$57,G2562=账期!$A$58,G2562=账期!$A$59,G2562=账期!$A$60,G2562=账期!$A$61,G2562=账期!$A$62,G2562=账期!$A$63,G2562=账期!$A$64,G2562=账期!$A$66,G2562=账期!$A$67,G2562=账期!$A$68,G2562=账期!$A$70,G2562=账期!$A$71),30,IF(OR(G2562=账期!$A$74,G2562=账期!$A$77,G2562=账期!$A$76,G2562=账期!$A$79,G2562=账期!$A$80,G2562=账期!$A$81,G2562=账期!$A$83,G2562=账期!$A$85,G2562=账期!$A$87,G2562=账期!$A$89,G2562=账期!$A$91),60,IF(OR(G2562=账期!$A$93,G2562=账期!$A$94,G2562=账期!$A$95,G2562=账期!$A$96,G2562=账期!$A$98,G2562=账期!$A$99,G2562=账期!$A$101,G2562=账期!$A$102),90,0)))</f>
        <v>0</v>
      </c>
      <c r="AF2562" s="396"/>
      <c r="AG2562" s="384"/>
      <c r="AH2562" s="396" t="str">
        <f t="shared" si="383"/>
        <v/>
      </c>
    </row>
    <row r="2563" spans="1:34" ht="18" customHeight="1" x14ac:dyDescent="0.25">
      <c r="A2563" s="301" t="str">
        <f t="shared" si="385"/>
        <v/>
      </c>
      <c r="B2563" s="397"/>
      <c r="C2563" s="398"/>
      <c r="D2563" s="399"/>
      <c r="E2563" s="383" t="str">
        <f t="shared" si="381"/>
        <v>C</v>
      </c>
      <c r="F2563" s="383" t="str">
        <f t="shared" si="382"/>
        <v>C</v>
      </c>
      <c r="G2563" s="400"/>
      <c r="H2563" s="385" t="str">
        <f>IF(G2563="","",VLOOKUP(G2563,下拉数据源!J:K,2,0))</f>
        <v/>
      </c>
      <c r="I2563" s="385"/>
      <c r="J2563" s="385"/>
      <c r="K2563" s="386"/>
      <c r="L2563" s="401"/>
      <c r="M2563" s="384"/>
      <c r="N2563" s="384"/>
      <c r="O2563" s="384"/>
      <c r="P2563" s="386"/>
      <c r="Q2563" s="387"/>
      <c r="R2563" s="286"/>
      <c r="S2563" s="388">
        <f t="shared" si="386"/>
        <v>0</v>
      </c>
      <c r="T2563" s="389"/>
      <c r="U2563" s="389">
        <f t="shared" si="384"/>
        <v>0</v>
      </c>
      <c r="V2563" s="451"/>
      <c r="W2563" s="452"/>
      <c r="X2563" s="386"/>
      <c r="Y2563" s="390"/>
      <c r="Z2563" s="391"/>
      <c r="AA2563" s="392"/>
      <c r="AB2563" s="393"/>
      <c r="AC2563" s="394"/>
      <c r="AD2563" s="395">
        <f t="shared" si="387"/>
        <v>0</v>
      </c>
      <c r="AE2563" s="396">
        <f>IF(OR(G2563=账期!$A$18,G2563=账期!$A$20,G2563=账期!$A$22,G2563=账期!$A$24,G2563=账期!$A$25,G2563=账期!$A$27,G2563=账期!$A$26,G2563=账期!$A$28,G2563=账期!$A$30,G2563=账期!$A$32,G2563=账期!$A$34,G2563=账期!$A$35,G2563=账期!$A$37,G2563=账期!$A$39,G2563=账期!$A$40,G2563=账期!$A$41,G2563=账期!$A$42,G2563=账期!$A$43,G2563=账期!$A$44,G2563=账期!$A$45,G2563=账期!$A$46,G2563=账期!$A$48,G2563=账期!$A$50,G2563=账期!$A$51,G2563=账期!$A$52,G2563=账期!$A$53,G2563=账期!$A$54,G2563=账期!$A$56,G2563=账期!$A$57,G2563=账期!$A$58,G2563=账期!$A$59,G2563=账期!$A$60,G2563=账期!$A$61,G2563=账期!$A$62,G2563=账期!$A$63,G2563=账期!$A$64,G2563=账期!$A$66,G2563=账期!$A$67,G2563=账期!$A$68,G2563=账期!$A$70,G2563=账期!$A$71),30,IF(OR(G2563=账期!$A$74,G2563=账期!$A$77,G2563=账期!$A$76,G2563=账期!$A$79,G2563=账期!$A$80,G2563=账期!$A$81,G2563=账期!$A$83,G2563=账期!$A$85,G2563=账期!$A$87,G2563=账期!$A$89,G2563=账期!$A$91),60,IF(OR(G2563=账期!$A$93,G2563=账期!$A$94,G2563=账期!$A$95,G2563=账期!$A$96,G2563=账期!$A$98,G2563=账期!$A$99,G2563=账期!$A$101,G2563=账期!$A$102),90,0)))</f>
        <v>0</v>
      </c>
      <c r="AF2563" s="396"/>
      <c r="AG2563" s="384"/>
      <c r="AH2563" s="396" t="str">
        <f t="shared" si="383"/>
        <v/>
      </c>
    </row>
    <row r="2564" spans="1:34" ht="18" customHeight="1" x14ac:dyDescent="0.25">
      <c r="A2564" s="301" t="str">
        <f t="shared" si="385"/>
        <v/>
      </c>
      <c r="B2564" s="397"/>
      <c r="C2564" s="398"/>
      <c r="D2564" s="399"/>
      <c r="E2564" s="383" t="str">
        <f t="shared" si="381"/>
        <v>C</v>
      </c>
      <c r="F2564" s="383" t="str">
        <f t="shared" si="382"/>
        <v>C</v>
      </c>
      <c r="G2564" s="400"/>
      <c r="H2564" s="385" t="str">
        <f>IF(G2564="","",VLOOKUP(G2564,下拉数据源!J:K,2,0))</f>
        <v/>
      </c>
      <c r="I2564" s="385"/>
      <c r="J2564" s="385"/>
      <c r="K2564" s="386"/>
      <c r="L2564" s="401"/>
      <c r="M2564" s="384"/>
      <c r="N2564" s="384"/>
      <c r="O2564" s="384"/>
      <c r="P2564" s="386"/>
      <c r="Q2564" s="387"/>
      <c r="R2564" s="286"/>
      <c r="S2564" s="388">
        <f t="shared" si="386"/>
        <v>0</v>
      </c>
      <c r="T2564" s="389"/>
      <c r="U2564" s="389">
        <f t="shared" si="384"/>
        <v>0</v>
      </c>
      <c r="V2564" s="451"/>
      <c r="W2564" s="452"/>
      <c r="X2564" s="386"/>
      <c r="Y2564" s="390"/>
      <c r="Z2564" s="391"/>
      <c r="AA2564" s="392"/>
      <c r="AB2564" s="393"/>
      <c r="AC2564" s="394"/>
      <c r="AD2564" s="395">
        <f t="shared" si="387"/>
        <v>0</v>
      </c>
      <c r="AE2564" s="396">
        <f>IF(OR(G2564=账期!$A$18,G2564=账期!$A$20,G2564=账期!$A$22,G2564=账期!$A$24,G2564=账期!$A$25,G2564=账期!$A$27,G2564=账期!$A$26,G2564=账期!$A$28,G2564=账期!$A$30,G2564=账期!$A$32,G2564=账期!$A$34,G2564=账期!$A$35,G2564=账期!$A$37,G2564=账期!$A$39,G2564=账期!$A$40,G2564=账期!$A$41,G2564=账期!$A$42,G2564=账期!$A$43,G2564=账期!$A$44,G2564=账期!$A$45,G2564=账期!$A$46,G2564=账期!$A$48,G2564=账期!$A$50,G2564=账期!$A$51,G2564=账期!$A$52,G2564=账期!$A$53,G2564=账期!$A$54,G2564=账期!$A$56,G2564=账期!$A$57,G2564=账期!$A$58,G2564=账期!$A$59,G2564=账期!$A$60,G2564=账期!$A$61,G2564=账期!$A$62,G2564=账期!$A$63,G2564=账期!$A$64,G2564=账期!$A$66,G2564=账期!$A$67,G2564=账期!$A$68,G2564=账期!$A$70,G2564=账期!$A$71),30,IF(OR(G2564=账期!$A$74,G2564=账期!$A$77,G2564=账期!$A$76,G2564=账期!$A$79,G2564=账期!$A$80,G2564=账期!$A$81,G2564=账期!$A$83,G2564=账期!$A$85,G2564=账期!$A$87,G2564=账期!$A$89,G2564=账期!$A$91),60,IF(OR(G2564=账期!$A$93,G2564=账期!$A$94,G2564=账期!$A$95,G2564=账期!$A$96,G2564=账期!$A$98,G2564=账期!$A$99,G2564=账期!$A$101,G2564=账期!$A$102),90,0)))</f>
        <v>0</v>
      </c>
      <c r="AF2564" s="396"/>
      <c r="AG2564" s="384"/>
      <c r="AH2564" s="396" t="str">
        <f t="shared" si="383"/>
        <v/>
      </c>
    </row>
    <row r="2565" spans="1:34" ht="18" customHeight="1" x14ac:dyDescent="0.25">
      <c r="A2565" s="301" t="str">
        <f t="shared" si="385"/>
        <v/>
      </c>
      <c r="B2565" s="397"/>
      <c r="C2565" s="398"/>
      <c r="D2565" s="399"/>
      <c r="E2565" s="383" t="str">
        <f t="shared" si="381"/>
        <v>C</v>
      </c>
      <c r="F2565" s="383" t="str">
        <f t="shared" si="382"/>
        <v>C</v>
      </c>
      <c r="G2565" s="400"/>
      <c r="H2565" s="385" t="str">
        <f>IF(G2565="","",VLOOKUP(G2565,下拉数据源!J:K,2,0))</f>
        <v/>
      </c>
      <c r="I2565" s="385"/>
      <c r="J2565" s="385"/>
      <c r="K2565" s="386"/>
      <c r="L2565" s="401"/>
      <c r="M2565" s="384"/>
      <c r="N2565" s="384"/>
      <c r="O2565" s="384"/>
      <c r="P2565" s="386"/>
      <c r="Q2565" s="387"/>
      <c r="R2565" s="286"/>
      <c r="S2565" s="388">
        <f t="shared" si="386"/>
        <v>0</v>
      </c>
      <c r="T2565" s="389"/>
      <c r="U2565" s="389">
        <f t="shared" si="384"/>
        <v>0</v>
      </c>
      <c r="V2565" s="451"/>
      <c r="W2565" s="452"/>
      <c r="X2565" s="386"/>
      <c r="Y2565" s="390"/>
      <c r="Z2565" s="391"/>
      <c r="AA2565" s="392"/>
      <c r="AB2565" s="393"/>
      <c r="AC2565" s="394"/>
      <c r="AD2565" s="395">
        <f t="shared" si="387"/>
        <v>0</v>
      </c>
      <c r="AE2565" s="396">
        <f>IF(OR(G2565=账期!$A$18,G2565=账期!$A$20,G2565=账期!$A$22,G2565=账期!$A$24,G2565=账期!$A$25,G2565=账期!$A$27,G2565=账期!$A$26,G2565=账期!$A$28,G2565=账期!$A$30,G2565=账期!$A$32,G2565=账期!$A$34,G2565=账期!$A$35,G2565=账期!$A$37,G2565=账期!$A$39,G2565=账期!$A$40,G2565=账期!$A$41,G2565=账期!$A$42,G2565=账期!$A$43,G2565=账期!$A$44,G2565=账期!$A$45,G2565=账期!$A$46,G2565=账期!$A$48,G2565=账期!$A$50,G2565=账期!$A$51,G2565=账期!$A$52,G2565=账期!$A$53,G2565=账期!$A$54,G2565=账期!$A$56,G2565=账期!$A$57,G2565=账期!$A$58,G2565=账期!$A$59,G2565=账期!$A$60,G2565=账期!$A$61,G2565=账期!$A$62,G2565=账期!$A$63,G2565=账期!$A$64,G2565=账期!$A$66,G2565=账期!$A$67,G2565=账期!$A$68,G2565=账期!$A$70,G2565=账期!$A$71),30,IF(OR(G2565=账期!$A$74,G2565=账期!$A$77,G2565=账期!$A$76,G2565=账期!$A$79,G2565=账期!$A$80,G2565=账期!$A$81,G2565=账期!$A$83,G2565=账期!$A$85,G2565=账期!$A$87,G2565=账期!$A$89,G2565=账期!$A$91),60,IF(OR(G2565=账期!$A$93,G2565=账期!$A$94,G2565=账期!$A$95,G2565=账期!$A$96,G2565=账期!$A$98,G2565=账期!$A$99,G2565=账期!$A$101,G2565=账期!$A$102),90,0)))</f>
        <v>0</v>
      </c>
      <c r="AF2565" s="396"/>
      <c r="AG2565" s="384"/>
      <c r="AH2565" s="396" t="str">
        <f t="shared" si="383"/>
        <v/>
      </c>
    </row>
    <row r="2566" spans="1:34" ht="18" customHeight="1" x14ac:dyDescent="0.25">
      <c r="A2566" s="301" t="str">
        <f t="shared" si="385"/>
        <v/>
      </c>
      <c r="B2566" s="397"/>
      <c r="C2566" s="398"/>
      <c r="D2566" s="399"/>
      <c r="E2566" s="383" t="str">
        <f t="shared" si="381"/>
        <v>C</v>
      </c>
      <c r="F2566" s="383" t="str">
        <f t="shared" si="382"/>
        <v>C</v>
      </c>
      <c r="G2566" s="400"/>
      <c r="H2566" s="385" t="str">
        <f>IF(G2566="","",VLOOKUP(G2566,下拉数据源!J:K,2,0))</f>
        <v/>
      </c>
      <c r="I2566" s="385"/>
      <c r="J2566" s="385"/>
      <c r="K2566" s="386"/>
      <c r="L2566" s="401"/>
      <c r="M2566" s="384"/>
      <c r="N2566" s="384"/>
      <c r="O2566" s="384"/>
      <c r="P2566" s="386"/>
      <c r="Q2566" s="387"/>
      <c r="R2566" s="286"/>
      <c r="S2566" s="388">
        <f t="shared" si="386"/>
        <v>0</v>
      </c>
      <c r="T2566" s="389"/>
      <c r="U2566" s="389">
        <f t="shared" si="384"/>
        <v>0</v>
      </c>
      <c r="V2566" s="451"/>
      <c r="W2566" s="452"/>
      <c r="X2566" s="386"/>
      <c r="Y2566" s="390"/>
      <c r="Z2566" s="391"/>
      <c r="AA2566" s="392"/>
      <c r="AB2566" s="393"/>
      <c r="AC2566" s="394"/>
      <c r="AD2566" s="395">
        <f t="shared" si="387"/>
        <v>0</v>
      </c>
      <c r="AE2566" s="396">
        <f>IF(OR(G2566=账期!$A$18,G2566=账期!$A$20,G2566=账期!$A$22,G2566=账期!$A$24,G2566=账期!$A$25,G2566=账期!$A$27,G2566=账期!$A$26,G2566=账期!$A$28,G2566=账期!$A$30,G2566=账期!$A$32,G2566=账期!$A$34,G2566=账期!$A$35,G2566=账期!$A$37,G2566=账期!$A$39,G2566=账期!$A$40,G2566=账期!$A$41,G2566=账期!$A$42,G2566=账期!$A$43,G2566=账期!$A$44,G2566=账期!$A$45,G2566=账期!$A$46,G2566=账期!$A$48,G2566=账期!$A$50,G2566=账期!$A$51,G2566=账期!$A$52,G2566=账期!$A$53,G2566=账期!$A$54,G2566=账期!$A$56,G2566=账期!$A$57,G2566=账期!$A$58,G2566=账期!$A$59,G2566=账期!$A$60,G2566=账期!$A$61,G2566=账期!$A$62,G2566=账期!$A$63,G2566=账期!$A$64,G2566=账期!$A$66,G2566=账期!$A$67,G2566=账期!$A$68,G2566=账期!$A$70,G2566=账期!$A$71),30,IF(OR(G2566=账期!$A$74,G2566=账期!$A$77,G2566=账期!$A$76,G2566=账期!$A$79,G2566=账期!$A$80,G2566=账期!$A$81,G2566=账期!$A$83,G2566=账期!$A$85,G2566=账期!$A$87,G2566=账期!$A$89,G2566=账期!$A$91),60,IF(OR(G2566=账期!$A$93,G2566=账期!$A$94,G2566=账期!$A$95,G2566=账期!$A$96,G2566=账期!$A$98,G2566=账期!$A$99,G2566=账期!$A$101,G2566=账期!$A$102),90,0)))</f>
        <v>0</v>
      </c>
      <c r="AF2566" s="396"/>
      <c r="AG2566" s="384"/>
      <c r="AH2566" s="396" t="str">
        <f t="shared" si="383"/>
        <v/>
      </c>
    </row>
    <row r="2567" spans="1:34" ht="18" customHeight="1" x14ac:dyDescent="0.25">
      <c r="A2567" s="301" t="str">
        <f t="shared" si="385"/>
        <v/>
      </c>
      <c r="B2567" s="397"/>
      <c r="C2567" s="398"/>
      <c r="D2567" s="399"/>
      <c r="E2567" s="383" t="str">
        <f t="shared" si="381"/>
        <v>C</v>
      </c>
      <c r="F2567" s="383" t="str">
        <f t="shared" si="382"/>
        <v>C</v>
      </c>
      <c r="G2567" s="400"/>
      <c r="H2567" s="385" t="str">
        <f>IF(G2567="","",VLOOKUP(G2567,下拉数据源!J:K,2,0))</f>
        <v/>
      </c>
      <c r="I2567" s="385"/>
      <c r="J2567" s="385"/>
      <c r="K2567" s="386"/>
      <c r="L2567" s="401"/>
      <c r="M2567" s="384"/>
      <c r="N2567" s="384"/>
      <c r="O2567" s="384"/>
      <c r="P2567" s="386"/>
      <c r="Q2567" s="387"/>
      <c r="R2567" s="286"/>
      <c r="S2567" s="388">
        <f t="shared" si="386"/>
        <v>0</v>
      </c>
      <c r="T2567" s="389"/>
      <c r="U2567" s="389">
        <f t="shared" si="384"/>
        <v>0</v>
      </c>
      <c r="V2567" s="451"/>
      <c r="W2567" s="452"/>
      <c r="X2567" s="386"/>
      <c r="Y2567" s="390"/>
      <c r="Z2567" s="391"/>
      <c r="AA2567" s="392"/>
      <c r="AB2567" s="393"/>
      <c r="AC2567" s="394"/>
      <c r="AD2567" s="395">
        <f t="shared" si="387"/>
        <v>0</v>
      </c>
      <c r="AE2567" s="396">
        <f>IF(OR(G2567=账期!$A$18,G2567=账期!$A$20,G2567=账期!$A$22,G2567=账期!$A$24,G2567=账期!$A$25,G2567=账期!$A$27,G2567=账期!$A$26,G2567=账期!$A$28,G2567=账期!$A$30,G2567=账期!$A$32,G2567=账期!$A$34,G2567=账期!$A$35,G2567=账期!$A$37,G2567=账期!$A$39,G2567=账期!$A$40,G2567=账期!$A$41,G2567=账期!$A$42,G2567=账期!$A$43,G2567=账期!$A$44,G2567=账期!$A$45,G2567=账期!$A$46,G2567=账期!$A$48,G2567=账期!$A$50,G2567=账期!$A$51,G2567=账期!$A$52,G2567=账期!$A$53,G2567=账期!$A$54,G2567=账期!$A$56,G2567=账期!$A$57,G2567=账期!$A$58,G2567=账期!$A$59,G2567=账期!$A$60,G2567=账期!$A$61,G2567=账期!$A$62,G2567=账期!$A$63,G2567=账期!$A$64,G2567=账期!$A$66,G2567=账期!$A$67,G2567=账期!$A$68,G2567=账期!$A$70,G2567=账期!$A$71),30,IF(OR(G2567=账期!$A$74,G2567=账期!$A$77,G2567=账期!$A$76,G2567=账期!$A$79,G2567=账期!$A$80,G2567=账期!$A$81,G2567=账期!$A$83,G2567=账期!$A$85,G2567=账期!$A$87,G2567=账期!$A$89,G2567=账期!$A$91),60,IF(OR(G2567=账期!$A$93,G2567=账期!$A$94,G2567=账期!$A$95,G2567=账期!$A$96,G2567=账期!$A$98,G2567=账期!$A$99,G2567=账期!$A$101,G2567=账期!$A$102),90,0)))</f>
        <v>0</v>
      </c>
      <c r="AF2567" s="396"/>
      <c r="AG2567" s="384"/>
      <c r="AH2567" s="396" t="str">
        <f t="shared" si="383"/>
        <v/>
      </c>
    </row>
    <row r="2568" spans="1:34" ht="18" customHeight="1" x14ac:dyDescent="0.25">
      <c r="A2568" s="301" t="str">
        <f t="shared" si="385"/>
        <v/>
      </c>
      <c r="B2568" s="397"/>
      <c r="C2568" s="398"/>
      <c r="D2568" s="399"/>
      <c r="E2568" s="383" t="str">
        <f t="shared" si="381"/>
        <v>C</v>
      </c>
      <c r="F2568" s="383" t="str">
        <f t="shared" si="382"/>
        <v>C</v>
      </c>
      <c r="G2568" s="400"/>
      <c r="H2568" s="385" t="str">
        <f>IF(G2568="","",VLOOKUP(G2568,下拉数据源!J:K,2,0))</f>
        <v/>
      </c>
      <c r="I2568" s="385"/>
      <c r="J2568" s="385"/>
      <c r="K2568" s="386"/>
      <c r="L2568" s="401"/>
      <c r="M2568" s="384"/>
      <c r="N2568" s="384"/>
      <c r="O2568" s="384"/>
      <c r="P2568" s="386"/>
      <c r="Q2568" s="387"/>
      <c r="R2568" s="286"/>
      <c r="S2568" s="388">
        <f t="shared" si="386"/>
        <v>0</v>
      </c>
      <c r="T2568" s="389"/>
      <c r="U2568" s="389">
        <f t="shared" si="384"/>
        <v>0</v>
      </c>
      <c r="V2568" s="451"/>
      <c r="W2568" s="452"/>
      <c r="X2568" s="386"/>
      <c r="Y2568" s="390"/>
      <c r="Z2568" s="391"/>
      <c r="AA2568" s="392"/>
      <c r="AB2568" s="393"/>
      <c r="AC2568" s="394"/>
      <c r="AD2568" s="395">
        <f t="shared" si="387"/>
        <v>0</v>
      </c>
      <c r="AE2568" s="396">
        <f>IF(OR(G2568=账期!$A$18,G2568=账期!$A$20,G2568=账期!$A$22,G2568=账期!$A$24,G2568=账期!$A$25,G2568=账期!$A$27,G2568=账期!$A$26,G2568=账期!$A$28,G2568=账期!$A$30,G2568=账期!$A$32,G2568=账期!$A$34,G2568=账期!$A$35,G2568=账期!$A$37,G2568=账期!$A$39,G2568=账期!$A$40,G2568=账期!$A$41,G2568=账期!$A$42,G2568=账期!$A$43,G2568=账期!$A$44,G2568=账期!$A$45,G2568=账期!$A$46,G2568=账期!$A$48,G2568=账期!$A$50,G2568=账期!$A$51,G2568=账期!$A$52,G2568=账期!$A$53,G2568=账期!$A$54,G2568=账期!$A$56,G2568=账期!$A$57,G2568=账期!$A$58,G2568=账期!$A$59,G2568=账期!$A$60,G2568=账期!$A$61,G2568=账期!$A$62,G2568=账期!$A$63,G2568=账期!$A$64,G2568=账期!$A$66,G2568=账期!$A$67,G2568=账期!$A$68,G2568=账期!$A$70,G2568=账期!$A$71),30,IF(OR(G2568=账期!$A$74,G2568=账期!$A$77,G2568=账期!$A$76,G2568=账期!$A$79,G2568=账期!$A$80,G2568=账期!$A$81,G2568=账期!$A$83,G2568=账期!$A$85,G2568=账期!$A$87,G2568=账期!$A$89,G2568=账期!$A$91),60,IF(OR(G2568=账期!$A$93,G2568=账期!$A$94,G2568=账期!$A$95,G2568=账期!$A$96,G2568=账期!$A$98,G2568=账期!$A$99,G2568=账期!$A$101,G2568=账期!$A$102),90,0)))</f>
        <v>0</v>
      </c>
      <c r="AF2568" s="396"/>
      <c r="AG2568" s="384"/>
      <c r="AH2568" s="396" t="str">
        <f t="shared" si="383"/>
        <v/>
      </c>
    </row>
    <row r="2569" spans="1:34" ht="18" customHeight="1" x14ac:dyDescent="0.25">
      <c r="A2569" s="301" t="str">
        <f t="shared" si="385"/>
        <v/>
      </c>
      <c r="B2569" s="397"/>
      <c r="C2569" s="398"/>
      <c r="D2569" s="399"/>
      <c r="E2569" s="383" t="str">
        <f t="shared" si="381"/>
        <v>C</v>
      </c>
      <c r="F2569" s="383" t="str">
        <f t="shared" si="382"/>
        <v>C</v>
      </c>
      <c r="G2569" s="400"/>
      <c r="H2569" s="385" t="str">
        <f>IF(G2569="","",VLOOKUP(G2569,下拉数据源!J:K,2,0))</f>
        <v/>
      </c>
      <c r="I2569" s="385"/>
      <c r="J2569" s="385"/>
      <c r="K2569" s="386"/>
      <c r="L2569" s="401"/>
      <c r="M2569" s="384"/>
      <c r="N2569" s="384"/>
      <c r="O2569" s="384"/>
      <c r="P2569" s="386"/>
      <c r="Q2569" s="387"/>
      <c r="R2569" s="286"/>
      <c r="S2569" s="388">
        <f t="shared" si="386"/>
        <v>0</v>
      </c>
      <c r="T2569" s="389"/>
      <c r="U2569" s="389">
        <f t="shared" si="384"/>
        <v>0</v>
      </c>
      <c r="V2569" s="451"/>
      <c r="W2569" s="452"/>
      <c r="X2569" s="386"/>
      <c r="Y2569" s="390"/>
      <c r="Z2569" s="391"/>
      <c r="AA2569" s="392"/>
      <c r="AB2569" s="393"/>
      <c r="AC2569" s="394"/>
      <c r="AD2569" s="395">
        <f t="shared" si="387"/>
        <v>0</v>
      </c>
      <c r="AE2569" s="396">
        <f>IF(OR(G2569=账期!$A$18,G2569=账期!$A$20,G2569=账期!$A$22,G2569=账期!$A$24,G2569=账期!$A$25,G2569=账期!$A$27,G2569=账期!$A$26,G2569=账期!$A$28,G2569=账期!$A$30,G2569=账期!$A$32,G2569=账期!$A$34,G2569=账期!$A$35,G2569=账期!$A$37,G2569=账期!$A$39,G2569=账期!$A$40,G2569=账期!$A$41,G2569=账期!$A$42,G2569=账期!$A$43,G2569=账期!$A$44,G2569=账期!$A$45,G2569=账期!$A$46,G2569=账期!$A$48,G2569=账期!$A$50,G2569=账期!$A$51,G2569=账期!$A$52,G2569=账期!$A$53,G2569=账期!$A$54,G2569=账期!$A$56,G2569=账期!$A$57,G2569=账期!$A$58,G2569=账期!$A$59,G2569=账期!$A$60,G2569=账期!$A$61,G2569=账期!$A$62,G2569=账期!$A$63,G2569=账期!$A$64,G2569=账期!$A$66,G2569=账期!$A$67,G2569=账期!$A$68,G2569=账期!$A$70,G2569=账期!$A$71),30,IF(OR(G2569=账期!$A$74,G2569=账期!$A$77,G2569=账期!$A$76,G2569=账期!$A$79,G2569=账期!$A$80,G2569=账期!$A$81,G2569=账期!$A$83,G2569=账期!$A$85,G2569=账期!$A$87,G2569=账期!$A$89,G2569=账期!$A$91),60,IF(OR(G2569=账期!$A$93,G2569=账期!$A$94,G2569=账期!$A$95,G2569=账期!$A$96,G2569=账期!$A$98,G2569=账期!$A$99,G2569=账期!$A$101,G2569=账期!$A$102),90,0)))</f>
        <v>0</v>
      </c>
      <c r="AF2569" s="396"/>
      <c r="AG2569" s="384"/>
      <c r="AH2569" s="396" t="str">
        <f t="shared" si="383"/>
        <v/>
      </c>
    </row>
    <row r="2570" spans="1:34" ht="18" customHeight="1" x14ac:dyDescent="0.25">
      <c r="A2570" s="301" t="str">
        <f t="shared" si="385"/>
        <v/>
      </c>
      <c r="B2570" s="397"/>
      <c r="C2570" s="398"/>
      <c r="D2570" s="399"/>
      <c r="E2570" s="383" t="str">
        <f t="shared" si="381"/>
        <v>C</v>
      </c>
      <c r="F2570" s="383" t="str">
        <f t="shared" si="382"/>
        <v>C</v>
      </c>
      <c r="G2570" s="400"/>
      <c r="H2570" s="385" t="str">
        <f>IF(G2570="","",VLOOKUP(G2570,下拉数据源!J:K,2,0))</f>
        <v/>
      </c>
      <c r="I2570" s="385"/>
      <c r="J2570" s="385"/>
      <c r="K2570" s="386"/>
      <c r="L2570" s="401"/>
      <c r="M2570" s="384"/>
      <c r="N2570" s="384"/>
      <c r="O2570" s="384"/>
      <c r="P2570" s="386"/>
      <c r="Q2570" s="387"/>
      <c r="R2570" s="286"/>
      <c r="S2570" s="388">
        <f t="shared" si="386"/>
        <v>0</v>
      </c>
      <c r="T2570" s="389"/>
      <c r="U2570" s="389">
        <f t="shared" si="384"/>
        <v>0</v>
      </c>
      <c r="V2570" s="451"/>
      <c r="W2570" s="452"/>
      <c r="X2570" s="386"/>
      <c r="Y2570" s="390"/>
      <c r="Z2570" s="391"/>
      <c r="AA2570" s="392"/>
      <c r="AB2570" s="393"/>
      <c r="AC2570" s="394"/>
      <c r="AD2570" s="395">
        <f t="shared" si="387"/>
        <v>0</v>
      </c>
      <c r="AE2570" s="396">
        <f>IF(OR(G2570=账期!$A$18,G2570=账期!$A$20,G2570=账期!$A$22,G2570=账期!$A$24,G2570=账期!$A$25,G2570=账期!$A$27,G2570=账期!$A$26,G2570=账期!$A$28,G2570=账期!$A$30,G2570=账期!$A$32,G2570=账期!$A$34,G2570=账期!$A$35,G2570=账期!$A$37,G2570=账期!$A$39,G2570=账期!$A$40,G2570=账期!$A$41,G2570=账期!$A$42,G2570=账期!$A$43,G2570=账期!$A$44,G2570=账期!$A$45,G2570=账期!$A$46,G2570=账期!$A$48,G2570=账期!$A$50,G2570=账期!$A$51,G2570=账期!$A$52,G2570=账期!$A$53,G2570=账期!$A$54,G2570=账期!$A$56,G2570=账期!$A$57,G2570=账期!$A$58,G2570=账期!$A$59,G2570=账期!$A$60,G2570=账期!$A$61,G2570=账期!$A$62,G2570=账期!$A$63,G2570=账期!$A$64,G2570=账期!$A$66,G2570=账期!$A$67,G2570=账期!$A$68,G2570=账期!$A$70,G2570=账期!$A$71),30,IF(OR(G2570=账期!$A$74,G2570=账期!$A$77,G2570=账期!$A$76,G2570=账期!$A$79,G2570=账期!$A$80,G2570=账期!$A$81,G2570=账期!$A$83,G2570=账期!$A$85,G2570=账期!$A$87,G2570=账期!$A$89,G2570=账期!$A$91),60,IF(OR(G2570=账期!$A$93,G2570=账期!$A$94,G2570=账期!$A$95,G2570=账期!$A$96,G2570=账期!$A$98,G2570=账期!$A$99,G2570=账期!$A$101,G2570=账期!$A$102),90,0)))</f>
        <v>0</v>
      </c>
      <c r="AF2570" s="396"/>
      <c r="AG2570" s="384"/>
      <c r="AH2570" s="396" t="str">
        <f t="shared" si="383"/>
        <v/>
      </c>
    </row>
    <row r="2571" spans="1:34" ht="18" customHeight="1" x14ac:dyDescent="0.25">
      <c r="A2571" s="301" t="str">
        <f t="shared" si="385"/>
        <v/>
      </c>
      <c r="B2571" s="397"/>
      <c r="C2571" s="398"/>
      <c r="D2571" s="399"/>
      <c r="E2571" s="383" t="str">
        <f t="shared" si="381"/>
        <v>C</v>
      </c>
      <c r="F2571" s="383" t="str">
        <f t="shared" si="382"/>
        <v>C</v>
      </c>
      <c r="G2571" s="400"/>
      <c r="H2571" s="385" t="str">
        <f>IF(G2571="","",VLOOKUP(G2571,下拉数据源!J:K,2,0))</f>
        <v/>
      </c>
      <c r="I2571" s="385"/>
      <c r="J2571" s="385"/>
      <c r="K2571" s="386"/>
      <c r="L2571" s="401"/>
      <c r="M2571" s="384"/>
      <c r="N2571" s="384"/>
      <c r="O2571" s="384"/>
      <c r="P2571" s="386"/>
      <c r="Q2571" s="387"/>
      <c r="R2571" s="286"/>
      <c r="S2571" s="388">
        <f t="shared" si="386"/>
        <v>0</v>
      </c>
      <c r="T2571" s="389"/>
      <c r="U2571" s="389">
        <f t="shared" si="384"/>
        <v>0</v>
      </c>
      <c r="V2571" s="451"/>
      <c r="W2571" s="452"/>
      <c r="X2571" s="386"/>
      <c r="Y2571" s="390"/>
      <c r="Z2571" s="391"/>
      <c r="AA2571" s="392"/>
      <c r="AB2571" s="393"/>
      <c r="AC2571" s="394"/>
      <c r="AD2571" s="395">
        <f t="shared" si="387"/>
        <v>0</v>
      </c>
      <c r="AE2571" s="396">
        <f>IF(OR(G2571=账期!$A$18,G2571=账期!$A$20,G2571=账期!$A$22,G2571=账期!$A$24,G2571=账期!$A$25,G2571=账期!$A$27,G2571=账期!$A$26,G2571=账期!$A$28,G2571=账期!$A$30,G2571=账期!$A$32,G2571=账期!$A$34,G2571=账期!$A$35,G2571=账期!$A$37,G2571=账期!$A$39,G2571=账期!$A$40,G2571=账期!$A$41,G2571=账期!$A$42,G2571=账期!$A$43,G2571=账期!$A$44,G2571=账期!$A$45,G2571=账期!$A$46,G2571=账期!$A$48,G2571=账期!$A$50,G2571=账期!$A$51,G2571=账期!$A$52,G2571=账期!$A$53,G2571=账期!$A$54,G2571=账期!$A$56,G2571=账期!$A$57,G2571=账期!$A$58,G2571=账期!$A$59,G2571=账期!$A$60,G2571=账期!$A$61,G2571=账期!$A$62,G2571=账期!$A$63,G2571=账期!$A$64,G2571=账期!$A$66,G2571=账期!$A$67,G2571=账期!$A$68,G2571=账期!$A$70,G2571=账期!$A$71),30,IF(OR(G2571=账期!$A$74,G2571=账期!$A$77,G2571=账期!$A$76,G2571=账期!$A$79,G2571=账期!$A$80,G2571=账期!$A$81,G2571=账期!$A$83,G2571=账期!$A$85,G2571=账期!$A$87,G2571=账期!$A$89,G2571=账期!$A$91),60,IF(OR(G2571=账期!$A$93,G2571=账期!$A$94,G2571=账期!$A$95,G2571=账期!$A$96,G2571=账期!$A$98,G2571=账期!$A$99,G2571=账期!$A$101,G2571=账期!$A$102),90,0)))</f>
        <v>0</v>
      </c>
      <c r="AF2571" s="396"/>
      <c r="AG2571" s="384"/>
      <c r="AH2571" s="396" t="str">
        <f t="shared" si="383"/>
        <v/>
      </c>
    </row>
    <row r="2572" spans="1:34" ht="18" customHeight="1" x14ac:dyDescent="0.25">
      <c r="A2572" s="301" t="str">
        <f t="shared" si="385"/>
        <v/>
      </c>
      <c r="B2572" s="397"/>
      <c r="C2572" s="398"/>
      <c r="D2572" s="399"/>
      <c r="E2572" s="383" t="str">
        <f t="shared" si="381"/>
        <v>C</v>
      </c>
      <c r="F2572" s="383" t="str">
        <f t="shared" si="382"/>
        <v>C</v>
      </c>
      <c r="G2572" s="400"/>
      <c r="H2572" s="385" t="str">
        <f>IF(G2572="","",VLOOKUP(G2572,下拉数据源!J:K,2,0))</f>
        <v/>
      </c>
      <c r="I2572" s="385"/>
      <c r="J2572" s="385"/>
      <c r="K2572" s="386"/>
      <c r="L2572" s="401"/>
      <c r="M2572" s="384"/>
      <c r="N2572" s="384"/>
      <c r="O2572" s="384"/>
      <c r="P2572" s="386"/>
      <c r="Q2572" s="387"/>
      <c r="R2572" s="286"/>
      <c r="S2572" s="388">
        <f t="shared" si="386"/>
        <v>0</v>
      </c>
      <c r="T2572" s="389"/>
      <c r="U2572" s="389">
        <f t="shared" si="384"/>
        <v>0</v>
      </c>
      <c r="V2572" s="451"/>
      <c r="W2572" s="452"/>
      <c r="X2572" s="386"/>
      <c r="Y2572" s="390"/>
      <c r="Z2572" s="391"/>
      <c r="AA2572" s="392"/>
      <c r="AB2572" s="393"/>
      <c r="AC2572" s="394"/>
      <c r="AD2572" s="395">
        <f t="shared" si="387"/>
        <v>0</v>
      </c>
      <c r="AE2572" s="396">
        <f>IF(OR(G2572=账期!$A$18,G2572=账期!$A$20,G2572=账期!$A$22,G2572=账期!$A$24,G2572=账期!$A$25,G2572=账期!$A$27,G2572=账期!$A$26,G2572=账期!$A$28,G2572=账期!$A$30,G2572=账期!$A$32,G2572=账期!$A$34,G2572=账期!$A$35,G2572=账期!$A$37,G2572=账期!$A$39,G2572=账期!$A$40,G2572=账期!$A$41,G2572=账期!$A$42,G2572=账期!$A$43,G2572=账期!$A$44,G2572=账期!$A$45,G2572=账期!$A$46,G2572=账期!$A$48,G2572=账期!$A$50,G2572=账期!$A$51,G2572=账期!$A$52,G2572=账期!$A$53,G2572=账期!$A$54,G2572=账期!$A$56,G2572=账期!$A$57,G2572=账期!$A$58,G2572=账期!$A$59,G2572=账期!$A$60,G2572=账期!$A$61,G2572=账期!$A$62,G2572=账期!$A$63,G2572=账期!$A$64,G2572=账期!$A$66,G2572=账期!$A$67,G2572=账期!$A$68,G2572=账期!$A$70,G2572=账期!$A$71),30,IF(OR(G2572=账期!$A$74,G2572=账期!$A$77,G2572=账期!$A$76,G2572=账期!$A$79,G2572=账期!$A$80,G2572=账期!$A$81,G2572=账期!$A$83,G2572=账期!$A$85,G2572=账期!$A$87,G2572=账期!$A$89,G2572=账期!$A$91),60,IF(OR(G2572=账期!$A$93,G2572=账期!$A$94,G2572=账期!$A$95,G2572=账期!$A$96,G2572=账期!$A$98,G2572=账期!$A$99,G2572=账期!$A$101,G2572=账期!$A$102),90,0)))</f>
        <v>0</v>
      </c>
      <c r="AF2572" s="396"/>
      <c r="AG2572" s="384"/>
      <c r="AH2572" s="396" t="str">
        <f t="shared" si="383"/>
        <v/>
      </c>
    </row>
    <row r="2573" spans="1:34" ht="18" customHeight="1" x14ac:dyDescent="0.25">
      <c r="A2573" s="301" t="str">
        <f t="shared" si="385"/>
        <v/>
      </c>
      <c r="B2573" s="397"/>
      <c r="C2573" s="398"/>
      <c r="D2573" s="399"/>
      <c r="E2573" s="383" t="str">
        <f t="shared" si="381"/>
        <v>C</v>
      </c>
      <c r="F2573" s="383" t="str">
        <f t="shared" si="382"/>
        <v>C</v>
      </c>
      <c r="G2573" s="400"/>
      <c r="H2573" s="385" t="str">
        <f>IF(G2573="","",VLOOKUP(G2573,下拉数据源!J:K,2,0))</f>
        <v/>
      </c>
      <c r="I2573" s="385"/>
      <c r="J2573" s="385"/>
      <c r="K2573" s="386"/>
      <c r="L2573" s="401"/>
      <c r="M2573" s="384"/>
      <c r="N2573" s="384"/>
      <c r="O2573" s="384"/>
      <c r="P2573" s="386"/>
      <c r="Q2573" s="387"/>
      <c r="R2573" s="286"/>
      <c r="S2573" s="388">
        <f t="shared" si="386"/>
        <v>0</v>
      </c>
      <c r="T2573" s="389"/>
      <c r="U2573" s="389">
        <f t="shared" si="384"/>
        <v>0</v>
      </c>
      <c r="V2573" s="451"/>
      <c r="W2573" s="452"/>
      <c r="X2573" s="386"/>
      <c r="Y2573" s="390"/>
      <c r="Z2573" s="391"/>
      <c r="AA2573" s="392"/>
      <c r="AB2573" s="393"/>
      <c r="AC2573" s="394"/>
      <c r="AD2573" s="395">
        <f t="shared" si="387"/>
        <v>0</v>
      </c>
      <c r="AE2573" s="396">
        <f>IF(OR(G2573=账期!$A$18,G2573=账期!$A$20,G2573=账期!$A$22,G2573=账期!$A$24,G2573=账期!$A$25,G2573=账期!$A$27,G2573=账期!$A$26,G2573=账期!$A$28,G2573=账期!$A$30,G2573=账期!$A$32,G2573=账期!$A$34,G2573=账期!$A$35,G2573=账期!$A$37,G2573=账期!$A$39,G2573=账期!$A$40,G2573=账期!$A$41,G2573=账期!$A$42,G2573=账期!$A$43,G2573=账期!$A$44,G2573=账期!$A$45,G2573=账期!$A$46,G2573=账期!$A$48,G2573=账期!$A$50,G2573=账期!$A$51,G2573=账期!$A$52,G2573=账期!$A$53,G2573=账期!$A$54,G2573=账期!$A$56,G2573=账期!$A$57,G2573=账期!$A$58,G2573=账期!$A$59,G2573=账期!$A$60,G2573=账期!$A$61,G2573=账期!$A$62,G2573=账期!$A$63,G2573=账期!$A$64,G2573=账期!$A$66,G2573=账期!$A$67,G2573=账期!$A$68,G2573=账期!$A$70,G2573=账期!$A$71),30,IF(OR(G2573=账期!$A$74,G2573=账期!$A$77,G2573=账期!$A$76,G2573=账期!$A$79,G2573=账期!$A$80,G2573=账期!$A$81,G2573=账期!$A$83,G2573=账期!$A$85,G2573=账期!$A$87,G2573=账期!$A$89,G2573=账期!$A$91),60,IF(OR(G2573=账期!$A$93,G2573=账期!$A$94,G2573=账期!$A$95,G2573=账期!$A$96,G2573=账期!$A$98,G2573=账期!$A$99,G2573=账期!$A$101,G2573=账期!$A$102),90,0)))</f>
        <v>0</v>
      </c>
      <c r="AF2573" s="396"/>
      <c r="AG2573" s="384"/>
      <c r="AH2573" s="396" t="str">
        <f t="shared" si="383"/>
        <v/>
      </c>
    </row>
    <row r="2574" spans="1:34" ht="18" customHeight="1" x14ac:dyDescent="0.25">
      <c r="A2574" s="301" t="str">
        <f t="shared" si="385"/>
        <v/>
      </c>
      <c r="B2574" s="397"/>
      <c r="C2574" s="398"/>
      <c r="D2574" s="399"/>
      <c r="E2574" s="383" t="str">
        <f t="shared" si="381"/>
        <v>C</v>
      </c>
      <c r="F2574" s="383" t="str">
        <f t="shared" si="382"/>
        <v>C</v>
      </c>
      <c r="G2574" s="400"/>
      <c r="H2574" s="385" t="str">
        <f>IF(G2574="","",VLOOKUP(G2574,下拉数据源!J:K,2,0))</f>
        <v/>
      </c>
      <c r="I2574" s="385"/>
      <c r="J2574" s="385"/>
      <c r="K2574" s="386"/>
      <c r="L2574" s="401"/>
      <c r="M2574" s="384"/>
      <c r="N2574" s="384"/>
      <c r="O2574" s="384"/>
      <c r="P2574" s="386"/>
      <c r="Q2574" s="387"/>
      <c r="R2574" s="286"/>
      <c r="S2574" s="388">
        <f t="shared" si="386"/>
        <v>0</v>
      </c>
      <c r="T2574" s="389"/>
      <c r="U2574" s="389">
        <f t="shared" si="384"/>
        <v>0</v>
      </c>
      <c r="V2574" s="451"/>
      <c r="W2574" s="452"/>
      <c r="X2574" s="386"/>
      <c r="Y2574" s="390"/>
      <c r="Z2574" s="391"/>
      <c r="AA2574" s="392"/>
      <c r="AB2574" s="393"/>
      <c r="AC2574" s="394"/>
      <c r="AD2574" s="395">
        <f t="shared" si="387"/>
        <v>0</v>
      </c>
      <c r="AE2574" s="396">
        <f>IF(OR(G2574=账期!$A$18,G2574=账期!$A$20,G2574=账期!$A$22,G2574=账期!$A$24,G2574=账期!$A$25,G2574=账期!$A$27,G2574=账期!$A$26,G2574=账期!$A$28,G2574=账期!$A$30,G2574=账期!$A$32,G2574=账期!$A$34,G2574=账期!$A$35,G2574=账期!$A$37,G2574=账期!$A$39,G2574=账期!$A$40,G2574=账期!$A$41,G2574=账期!$A$42,G2574=账期!$A$43,G2574=账期!$A$44,G2574=账期!$A$45,G2574=账期!$A$46,G2574=账期!$A$48,G2574=账期!$A$50,G2574=账期!$A$51,G2574=账期!$A$52,G2574=账期!$A$53,G2574=账期!$A$54,G2574=账期!$A$56,G2574=账期!$A$57,G2574=账期!$A$58,G2574=账期!$A$59,G2574=账期!$A$60,G2574=账期!$A$61,G2574=账期!$A$62,G2574=账期!$A$63,G2574=账期!$A$64,G2574=账期!$A$66,G2574=账期!$A$67,G2574=账期!$A$68,G2574=账期!$A$70,G2574=账期!$A$71),30,IF(OR(G2574=账期!$A$74,G2574=账期!$A$77,G2574=账期!$A$76,G2574=账期!$A$79,G2574=账期!$A$80,G2574=账期!$A$81,G2574=账期!$A$83,G2574=账期!$A$85,G2574=账期!$A$87,G2574=账期!$A$89,G2574=账期!$A$91),60,IF(OR(G2574=账期!$A$93,G2574=账期!$A$94,G2574=账期!$A$95,G2574=账期!$A$96,G2574=账期!$A$98,G2574=账期!$A$99,G2574=账期!$A$101,G2574=账期!$A$102),90,0)))</f>
        <v>0</v>
      </c>
      <c r="AF2574" s="396"/>
      <c r="AG2574" s="384"/>
      <c r="AH2574" s="396" t="str">
        <f t="shared" si="383"/>
        <v/>
      </c>
    </row>
    <row r="2575" spans="1:34" ht="18" customHeight="1" x14ac:dyDescent="0.25">
      <c r="A2575" s="301" t="str">
        <f t="shared" si="385"/>
        <v/>
      </c>
      <c r="B2575" s="397"/>
      <c r="C2575" s="398"/>
      <c r="D2575" s="399"/>
      <c r="E2575" s="383" t="str">
        <f t="shared" si="381"/>
        <v>C</v>
      </c>
      <c r="F2575" s="383" t="str">
        <f t="shared" si="382"/>
        <v>C</v>
      </c>
      <c r="G2575" s="400"/>
      <c r="H2575" s="385" t="str">
        <f>IF(G2575="","",VLOOKUP(G2575,下拉数据源!J:K,2,0))</f>
        <v/>
      </c>
      <c r="I2575" s="385"/>
      <c r="J2575" s="385"/>
      <c r="K2575" s="386"/>
      <c r="L2575" s="401"/>
      <c r="M2575" s="384"/>
      <c r="N2575" s="384"/>
      <c r="O2575" s="384"/>
      <c r="P2575" s="386"/>
      <c r="Q2575" s="387"/>
      <c r="R2575" s="286"/>
      <c r="S2575" s="388">
        <f t="shared" si="386"/>
        <v>0</v>
      </c>
      <c r="T2575" s="389"/>
      <c r="U2575" s="389">
        <f t="shared" si="384"/>
        <v>0</v>
      </c>
      <c r="V2575" s="451"/>
      <c r="W2575" s="452"/>
      <c r="X2575" s="386"/>
      <c r="Y2575" s="390"/>
      <c r="Z2575" s="391"/>
      <c r="AA2575" s="392"/>
      <c r="AB2575" s="393"/>
      <c r="AC2575" s="394"/>
      <c r="AD2575" s="395">
        <f t="shared" si="387"/>
        <v>0</v>
      </c>
      <c r="AE2575" s="396">
        <f>IF(OR(G2575=账期!$A$18,G2575=账期!$A$20,G2575=账期!$A$22,G2575=账期!$A$24,G2575=账期!$A$25,G2575=账期!$A$27,G2575=账期!$A$26,G2575=账期!$A$28,G2575=账期!$A$30,G2575=账期!$A$32,G2575=账期!$A$34,G2575=账期!$A$35,G2575=账期!$A$37,G2575=账期!$A$39,G2575=账期!$A$40,G2575=账期!$A$41,G2575=账期!$A$42,G2575=账期!$A$43,G2575=账期!$A$44,G2575=账期!$A$45,G2575=账期!$A$46,G2575=账期!$A$48,G2575=账期!$A$50,G2575=账期!$A$51,G2575=账期!$A$52,G2575=账期!$A$53,G2575=账期!$A$54,G2575=账期!$A$56,G2575=账期!$A$57,G2575=账期!$A$58,G2575=账期!$A$59,G2575=账期!$A$60,G2575=账期!$A$61,G2575=账期!$A$62,G2575=账期!$A$63,G2575=账期!$A$64,G2575=账期!$A$66,G2575=账期!$A$67,G2575=账期!$A$68,G2575=账期!$A$70,G2575=账期!$A$71),30,IF(OR(G2575=账期!$A$74,G2575=账期!$A$77,G2575=账期!$A$76,G2575=账期!$A$79,G2575=账期!$A$80,G2575=账期!$A$81,G2575=账期!$A$83,G2575=账期!$A$85,G2575=账期!$A$87,G2575=账期!$A$89,G2575=账期!$A$91),60,IF(OR(G2575=账期!$A$93,G2575=账期!$A$94,G2575=账期!$A$95,G2575=账期!$A$96,G2575=账期!$A$98,G2575=账期!$A$99,G2575=账期!$A$101,G2575=账期!$A$102),90,0)))</f>
        <v>0</v>
      </c>
      <c r="AF2575" s="396"/>
      <c r="AG2575" s="384"/>
      <c r="AH2575" s="396" t="str">
        <f t="shared" si="383"/>
        <v/>
      </c>
    </row>
    <row r="2576" spans="1:34" ht="18" customHeight="1" x14ac:dyDescent="0.25">
      <c r="A2576" s="301" t="str">
        <f t="shared" si="385"/>
        <v/>
      </c>
      <c r="B2576" s="397"/>
      <c r="C2576" s="398"/>
      <c r="D2576" s="399"/>
      <c r="E2576" s="383" t="str">
        <f t="shared" si="381"/>
        <v>C</v>
      </c>
      <c r="F2576" s="383" t="str">
        <f t="shared" si="382"/>
        <v>C</v>
      </c>
      <c r="G2576" s="400"/>
      <c r="H2576" s="385" t="str">
        <f>IF(G2576="","",VLOOKUP(G2576,下拉数据源!J:K,2,0))</f>
        <v/>
      </c>
      <c r="I2576" s="385"/>
      <c r="J2576" s="385"/>
      <c r="K2576" s="386"/>
      <c r="L2576" s="401"/>
      <c r="M2576" s="384"/>
      <c r="N2576" s="384"/>
      <c r="O2576" s="384"/>
      <c r="P2576" s="386"/>
      <c r="Q2576" s="387"/>
      <c r="R2576" s="286"/>
      <c r="S2576" s="388">
        <f t="shared" si="386"/>
        <v>0</v>
      </c>
      <c r="T2576" s="389"/>
      <c r="U2576" s="389">
        <f t="shared" si="384"/>
        <v>0</v>
      </c>
      <c r="V2576" s="451"/>
      <c r="W2576" s="452"/>
      <c r="X2576" s="386"/>
      <c r="Y2576" s="390"/>
      <c r="Z2576" s="391"/>
      <c r="AA2576" s="392"/>
      <c r="AB2576" s="393"/>
      <c r="AC2576" s="394"/>
      <c r="AD2576" s="395">
        <f t="shared" si="387"/>
        <v>0</v>
      </c>
      <c r="AE2576" s="396">
        <f>IF(OR(G2576=账期!$A$18,G2576=账期!$A$20,G2576=账期!$A$22,G2576=账期!$A$24,G2576=账期!$A$25,G2576=账期!$A$27,G2576=账期!$A$26,G2576=账期!$A$28,G2576=账期!$A$30,G2576=账期!$A$32,G2576=账期!$A$34,G2576=账期!$A$35,G2576=账期!$A$37,G2576=账期!$A$39,G2576=账期!$A$40,G2576=账期!$A$41,G2576=账期!$A$42,G2576=账期!$A$43,G2576=账期!$A$44,G2576=账期!$A$45,G2576=账期!$A$46,G2576=账期!$A$48,G2576=账期!$A$50,G2576=账期!$A$51,G2576=账期!$A$52,G2576=账期!$A$53,G2576=账期!$A$54,G2576=账期!$A$56,G2576=账期!$A$57,G2576=账期!$A$58,G2576=账期!$A$59,G2576=账期!$A$60,G2576=账期!$A$61,G2576=账期!$A$62,G2576=账期!$A$63,G2576=账期!$A$64,G2576=账期!$A$66,G2576=账期!$A$67,G2576=账期!$A$68,G2576=账期!$A$70,G2576=账期!$A$71),30,IF(OR(G2576=账期!$A$74,G2576=账期!$A$77,G2576=账期!$A$76,G2576=账期!$A$79,G2576=账期!$A$80,G2576=账期!$A$81,G2576=账期!$A$83,G2576=账期!$A$85,G2576=账期!$A$87,G2576=账期!$A$89,G2576=账期!$A$91),60,IF(OR(G2576=账期!$A$93,G2576=账期!$A$94,G2576=账期!$A$95,G2576=账期!$A$96,G2576=账期!$A$98,G2576=账期!$A$99,G2576=账期!$A$101,G2576=账期!$A$102),90,0)))</f>
        <v>0</v>
      </c>
      <c r="AF2576" s="396"/>
      <c r="AG2576" s="384"/>
      <c r="AH2576" s="396" t="str">
        <f t="shared" si="383"/>
        <v/>
      </c>
    </row>
    <row r="2577" spans="1:34" ht="18" customHeight="1" x14ac:dyDescent="0.25">
      <c r="A2577" s="301" t="str">
        <f t="shared" si="385"/>
        <v/>
      </c>
      <c r="B2577" s="397"/>
      <c r="C2577" s="398"/>
      <c r="D2577" s="399"/>
      <c r="E2577" s="383" t="str">
        <f t="shared" si="381"/>
        <v>C</v>
      </c>
      <c r="F2577" s="383" t="str">
        <f t="shared" si="382"/>
        <v>C</v>
      </c>
      <c r="G2577" s="400"/>
      <c r="H2577" s="385" t="str">
        <f>IF(G2577="","",VLOOKUP(G2577,下拉数据源!J:K,2,0))</f>
        <v/>
      </c>
      <c r="I2577" s="385"/>
      <c r="J2577" s="385"/>
      <c r="K2577" s="386"/>
      <c r="L2577" s="401"/>
      <c r="M2577" s="384"/>
      <c r="N2577" s="384"/>
      <c r="O2577" s="384"/>
      <c r="P2577" s="386"/>
      <c r="Q2577" s="387"/>
      <c r="R2577" s="286"/>
      <c r="S2577" s="388">
        <f t="shared" si="386"/>
        <v>0</v>
      </c>
      <c r="T2577" s="389"/>
      <c r="U2577" s="389">
        <f t="shared" si="384"/>
        <v>0</v>
      </c>
      <c r="V2577" s="451"/>
      <c r="W2577" s="452"/>
      <c r="X2577" s="386"/>
      <c r="Y2577" s="390"/>
      <c r="Z2577" s="391"/>
      <c r="AA2577" s="392"/>
      <c r="AB2577" s="393"/>
      <c r="AC2577" s="394"/>
      <c r="AD2577" s="395">
        <f t="shared" si="387"/>
        <v>0</v>
      </c>
      <c r="AE2577" s="396">
        <f>IF(OR(G2577=账期!$A$18,G2577=账期!$A$20,G2577=账期!$A$22,G2577=账期!$A$24,G2577=账期!$A$25,G2577=账期!$A$27,G2577=账期!$A$26,G2577=账期!$A$28,G2577=账期!$A$30,G2577=账期!$A$32,G2577=账期!$A$34,G2577=账期!$A$35,G2577=账期!$A$37,G2577=账期!$A$39,G2577=账期!$A$40,G2577=账期!$A$41,G2577=账期!$A$42,G2577=账期!$A$43,G2577=账期!$A$44,G2577=账期!$A$45,G2577=账期!$A$46,G2577=账期!$A$48,G2577=账期!$A$50,G2577=账期!$A$51,G2577=账期!$A$52,G2577=账期!$A$53,G2577=账期!$A$54,G2577=账期!$A$56,G2577=账期!$A$57,G2577=账期!$A$58,G2577=账期!$A$59,G2577=账期!$A$60,G2577=账期!$A$61,G2577=账期!$A$62,G2577=账期!$A$63,G2577=账期!$A$64,G2577=账期!$A$66,G2577=账期!$A$67,G2577=账期!$A$68,G2577=账期!$A$70,G2577=账期!$A$71),30,IF(OR(G2577=账期!$A$74,G2577=账期!$A$77,G2577=账期!$A$76,G2577=账期!$A$79,G2577=账期!$A$80,G2577=账期!$A$81,G2577=账期!$A$83,G2577=账期!$A$85,G2577=账期!$A$87,G2577=账期!$A$89,G2577=账期!$A$91),60,IF(OR(G2577=账期!$A$93,G2577=账期!$A$94,G2577=账期!$A$95,G2577=账期!$A$96,G2577=账期!$A$98,G2577=账期!$A$99,G2577=账期!$A$101,G2577=账期!$A$102),90,0)))</f>
        <v>0</v>
      </c>
      <c r="AF2577" s="396"/>
      <c r="AG2577" s="384"/>
      <c r="AH2577" s="396" t="str">
        <f t="shared" si="383"/>
        <v/>
      </c>
    </row>
    <row r="2578" spans="1:34" ht="18" customHeight="1" x14ac:dyDescent="0.25">
      <c r="A2578" s="301" t="str">
        <f t="shared" si="385"/>
        <v/>
      </c>
      <c r="B2578" s="397"/>
      <c r="C2578" s="398"/>
      <c r="D2578" s="399"/>
      <c r="E2578" s="383" t="str">
        <f t="shared" si="381"/>
        <v>C</v>
      </c>
      <c r="F2578" s="383" t="str">
        <f t="shared" si="382"/>
        <v>C</v>
      </c>
      <c r="G2578" s="400"/>
      <c r="H2578" s="385" t="str">
        <f>IF(G2578="","",VLOOKUP(G2578,下拉数据源!J:K,2,0))</f>
        <v/>
      </c>
      <c r="I2578" s="385"/>
      <c r="J2578" s="385"/>
      <c r="K2578" s="386"/>
      <c r="L2578" s="401"/>
      <c r="M2578" s="384"/>
      <c r="N2578" s="384"/>
      <c r="O2578" s="384"/>
      <c r="P2578" s="386"/>
      <c r="Q2578" s="387"/>
      <c r="R2578" s="286"/>
      <c r="S2578" s="388">
        <f t="shared" si="386"/>
        <v>0</v>
      </c>
      <c r="T2578" s="389"/>
      <c r="U2578" s="389">
        <f t="shared" si="384"/>
        <v>0</v>
      </c>
      <c r="V2578" s="451"/>
      <c r="W2578" s="452"/>
      <c r="X2578" s="386"/>
      <c r="Y2578" s="390"/>
      <c r="Z2578" s="391"/>
      <c r="AA2578" s="392"/>
      <c r="AB2578" s="393"/>
      <c r="AC2578" s="394"/>
      <c r="AD2578" s="395">
        <f t="shared" si="387"/>
        <v>0</v>
      </c>
      <c r="AE2578" s="396">
        <f>IF(OR(G2578=账期!$A$18,G2578=账期!$A$20,G2578=账期!$A$22,G2578=账期!$A$24,G2578=账期!$A$25,G2578=账期!$A$27,G2578=账期!$A$26,G2578=账期!$A$28,G2578=账期!$A$30,G2578=账期!$A$32,G2578=账期!$A$34,G2578=账期!$A$35,G2578=账期!$A$37,G2578=账期!$A$39,G2578=账期!$A$40,G2578=账期!$A$41,G2578=账期!$A$42,G2578=账期!$A$43,G2578=账期!$A$44,G2578=账期!$A$45,G2578=账期!$A$46,G2578=账期!$A$48,G2578=账期!$A$50,G2578=账期!$A$51,G2578=账期!$A$52,G2578=账期!$A$53,G2578=账期!$A$54,G2578=账期!$A$56,G2578=账期!$A$57,G2578=账期!$A$58,G2578=账期!$A$59,G2578=账期!$A$60,G2578=账期!$A$61,G2578=账期!$A$62,G2578=账期!$A$63,G2578=账期!$A$64,G2578=账期!$A$66,G2578=账期!$A$67,G2578=账期!$A$68,G2578=账期!$A$70,G2578=账期!$A$71),30,IF(OR(G2578=账期!$A$74,G2578=账期!$A$77,G2578=账期!$A$76,G2578=账期!$A$79,G2578=账期!$A$80,G2578=账期!$A$81,G2578=账期!$A$83,G2578=账期!$A$85,G2578=账期!$A$87,G2578=账期!$A$89,G2578=账期!$A$91),60,IF(OR(G2578=账期!$A$93,G2578=账期!$A$94,G2578=账期!$A$95,G2578=账期!$A$96,G2578=账期!$A$98,G2578=账期!$A$99,G2578=账期!$A$101,G2578=账期!$A$102),90,0)))</f>
        <v>0</v>
      </c>
      <c r="AF2578" s="396"/>
      <c r="AG2578" s="384"/>
      <c r="AH2578" s="396" t="str">
        <f t="shared" si="383"/>
        <v/>
      </c>
    </row>
    <row r="2579" spans="1:34" ht="18" customHeight="1" x14ac:dyDescent="0.25">
      <c r="A2579" s="301" t="str">
        <f t="shared" si="385"/>
        <v/>
      </c>
      <c r="B2579" s="397"/>
      <c r="C2579" s="398"/>
      <c r="D2579" s="399"/>
      <c r="E2579" s="383" t="str">
        <f t="shared" si="381"/>
        <v>C</v>
      </c>
      <c r="F2579" s="383" t="str">
        <f t="shared" si="382"/>
        <v>C</v>
      </c>
      <c r="G2579" s="400"/>
      <c r="H2579" s="385" t="str">
        <f>IF(G2579="","",VLOOKUP(G2579,下拉数据源!J:K,2,0))</f>
        <v/>
      </c>
      <c r="I2579" s="385"/>
      <c r="J2579" s="385"/>
      <c r="K2579" s="386"/>
      <c r="L2579" s="401"/>
      <c r="M2579" s="384"/>
      <c r="N2579" s="384"/>
      <c r="O2579" s="384"/>
      <c r="P2579" s="386"/>
      <c r="Q2579" s="387"/>
      <c r="R2579" s="286"/>
      <c r="S2579" s="388">
        <f t="shared" si="386"/>
        <v>0</v>
      </c>
      <c r="T2579" s="389"/>
      <c r="U2579" s="389">
        <f t="shared" si="384"/>
        <v>0</v>
      </c>
      <c r="V2579" s="451"/>
      <c r="W2579" s="452"/>
      <c r="X2579" s="386"/>
      <c r="Y2579" s="390"/>
      <c r="Z2579" s="391"/>
      <c r="AA2579" s="392"/>
      <c r="AB2579" s="393"/>
      <c r="AC2579" s="394"/>
      <c r="AD2579" s="395">
        <f t="shared" si="387"/>
        <v>0</v>
      </c>
      <c r="AE2579" s="396">
        <f>IF(OR(G2579=账期!$A$18,G2579=账期!$A$20,G2579=账期!$A$22,G2579=账期!$A$24,G2579=账期!$A$25,G2579=账期!$A$27,G2579=账期!$A$26,G2579=账期!$A$28,G2579=账期!$A$30,G2579=账期!$A$32,G2579=账期!$A$34,G2579=账期!$A$35,G2579=账期!$A$37,G2579=账期!$A$39,G2579=账期!$A$40,G2579=账期!$A$41,G2579=账期!$A$42,G2579=账期!$A$43,G2579=账期!$A$44,G2579=账期!$A$45,G2579=账期!$A$46,G2579=账期!$A$48,G2579=账期!$A$50,G2579=账期!$A$51,G2579=账期!$A$52,G2579=账期!$A$53,G2579=账期!$A$54,G2579=账期!$A$56,G2579=账期!$A$57,G2579=账期!$A$58,G2579=账期!$A$59,G2579=账期!$A$60,G2579=账期!$A$61,G2579=账期!$A$62,G2579=账期!$A$63,G2579=账期!$A$64,G2579=账期!$A$66,G2579=账期!$A$67,G2579=账期!$A$68,G2579=账期!$A$70,G2579=账期!$A$71),30,IF(OR(G2579=账期!$A$74,G2579=账期!$A$77,G2579=账期!$A$76,G2579=账期!$A$79,G2579=账期!$A$80,G2579=账期!$A$81,G2579=账期!$A$83,G2579=账期!$A$85,G2579=账期!$A$87,G2579=账期!$A$89,G2579=账期!$A$91),60,IF(OR(G2579=账期!$A$93,G2579=账期!$A$94,G2579=账期!$A$95,G2579=账期!$A$96,G2579=账期!$A$98,G2579=账期!$A$99,G2579=账期!$A$101,G2579=账期!$A$102),90,0)))</f>
        <v>0</v>
      </c>
      <c r="AF2579" s="396"/>
      <c r="AG2579" s="384"/>
      <c r="AH2579" s="396" t="str">
        <f t="shared" si="383"/>
        <v/>
      </c>
    </row>
    <row r="2580" spans="1:34" ht="18" customHeight="1" x14ac:dyDescent="0.25">
      <c r="A2580" s="301" t="str">
        <f t="shared" si="385"/>
        <v/>
      </c>
      <c r="B2580" s="397"/>
      <c r="C2580" s="398"/>
      <c r="D2580" s="399"/>
      <c r="E2580" s="383" t="str">
        <f t="shared" si="381"/>
        <v>C</v>
      </c>
      <c r="F2580" s="383" t="str">
        <f t="shared" si="382"/>
        <v>C</v>
      </c>
      <c r="G2580" s="400"/>
      <c r="H2580" s="385" t="str">
        <f>IF(G2580="","",VLOOKUP(G2580,下拉数据源!J:K,2,0))</f>
        <v/>
      </c>
      <c r="I2580" s="385"/>
      <c r="J2580" s="385"/>
      <c r="K2580" s="386"/>
      <c r="L2580" s="401"/>
      <c r="M2580" s="384"/>
      <c r="N2580" s="384"/>
      <c r="O2580" s="384"/>
      <c r="P2580" s="386"/>
      <c r="Q2580" s="387"/>
      <c r="R2580" s="286"/>
      <c r="S2580" s="388">
        <f t="shared" si="386"/>
        <v>0</v>
      </c>
      <c r="T2580" s="389"/>
      <c r="U2580" s="389">
        <f t="shared" si="384"/>
        <v>0</v>
      </c>
      <c r="V2580" s="451"/>
      <c r="W2580" s="452"/>
      <c r="X2580" s="386"/>
      <c r="Y2580" s="390"/>
      <c r="Z2580" s="391"/>
      <c r="AA2580" s="392"/>
      <c r="AB2580" s="393"/>
      <c r="AC2580" s="394"/>
      <c r="AD2580" s="395">
        <f t="shared" si="387"/>
        <v>0</v>
      </c>
      <c r="AE2580" s="396">
        <f>IF(OR(G2580=账期!$A$18,G2580=账期!$A$20,G2580=账期!$A$22,G2580=账期!$A$24,G2580=账期!$A$25,G2580=账期!$A$27,G2580=账期!$A$26,G2580=账期!$A$28,G2580=账期!$A$30,G2580=账期!$A$32,G2580=账期!$A$34,G2580=账期!$A$35,G2580=账期!$A$37,G2580=账期!$A$39,G2580=账期!$A$40,G2580=账期!$A$41,G2580=账期!$A$42,G2580=账期!$A$43,G2580=账期!$A$44,G2580=账期!$A$45,G2580=账期!$A$46,G2580=账期!$A$48,G2580=账期!$A$50,G2580=账期!$A$51,G2580=账期!$A$52,G2580=账期!$A$53,G2580=账期!$A$54,G2580=账期!$A$56,G2580=账期!$A$57,G2580=账期!$A$58,G2580=账期!$A$59,G2580=账期!$A$60,G2580=账期!$A$61,G2580=账期!$A$62,G2580=账期!$A$63,G2580=账期!$A$64,G2580=账期!$A$66,G2580=账期!$A$67,G2580=账期!$A$68,G2580=账期!$A$70,G2580=账期!$A$71),30,IF(OR(G2580=账期!$A$74,G2580=账期!$A$77,G2580=账期!$A$76,G2580=账期!$A$79,G2580=账期!$A$80,G2580=账期!$A$81,G2580=账期!$A$83,G2580=账期!$A$85,G2580=账期!$A$87,G2580=账期!$A$89,G2580=账期!$A$91),60,IF(OR(G2580=账期!$A$93,G2580=账期!$A$94,G2580=账期!$A$95,G2580=账期!$A$96,G2580=账期!$A$98,G2580=账期!$A$99,G2580=账期!$A$101,G2580=账期!$A$102),90,0)))</f>
        <v>0</v>
      </c>
      <c r="AF2580" s="396"/>
      <c r="AG2580" s="384"/>
      <c r="AH2580" s="396" t="str">
        <f t="shared" si="383"/>
        <v/>
      </c>
    </row>
    <row r="2581" spans="1:34" ht="18" customHeight="1" x14ac:dyDescent="0.25">
      <c r="A2581" s="301" t="str">
        <f t="shared" si="385"/>
        <v/>
      </c>
      <c r="B2581" s="397"/>
      <c r="C2581" s="398"/>
      <c r="D2581" s="399"/>
      <c r="E2581" s="383" t="str">
        <f t="shared" si="381"/>
        <v>C</v>
      </c>
      <c r="F2581" s="383" t="str">
        <f t="shared" si="382"/>
        <v>C</v>
      </c>
      <c r="G2581" s="400"/>
      <c r="H2581" s="385" t="str">
        <f>IF(G2581="","",VLOOKUP(G2581,下拉数据源!J:K,2,0))</f>
        <v/>
      </c>
      <c r="I2581" s="385"/>
      <c r="J2581" s="385"/>
      <c r="K2581" s="386"/>
      <c r="L2581" s="401"/>
      <c r="M2581" s="384"/>
      <c r="N2581" s="384"/>
      <c r="O2581" s="384"/>
      <c r="P2581" s="386"/>
      <c r="Q2581" s="387"/>
      <c r="R2581" s="286"/>
      <c r="S2581" s="388">
        <f t="shared" si="386"/>
        <v>0</v>
      </c>
      <c r="T2581" s="389"/>
      <c r="U2581" s="389">
        <f t="shared" si="384"/>
        <v>0</v>
      </c>
      <c r="V2581" s="451"/>
      <c r="W2581" s="452"/>
      <c r="X2581" s="386"/>
      <c r="Y2581" s="390"/>
      <c r="Z2581" s="391"/>
      <c r="AA2581" s="392"/>
      <c r="AB2581" s="393"/>
      <c r="AC2581" s="394"/>
      <c r="AD2581" s="395">
        <f t="shared" si="387"/>
        <v>0</v>
      </c>
      <c r="AE2581" s="396">
        <f>IF(OR(G2581=账期!$A$18,G2581=账期!$A$20,G2581=账期!$A$22,G2581=账期!$A$24,G2581=账期!$A$25,G2581=账期!$A$27,G2581=账期!$A$26,G2581=账期!$A$28,G2581=账期!$A$30,G2581=账期!$A$32,G2581=账期!$A$34,G2581=账期!$A$35,G2581=账期!$A$37,G2581=账期!$A$39,G2581=账期!$A$40,G2581=账期!$A$41,G2581=账期!$A$42,G2581=账期!$A$43,G2581=账期!$A$44,G2581=账期!$A$45,G2581=账期!$A$46,G2581=账期!$A$48,G2581=账期!$A$50,G2581=账期!$A$51,G2581=账期!$A$52,G2581=账期!$A$53,G2581=账期!$A$54,G2581=账期!$A$56,G2581=账期!$A$57,G2581=账期!$A$58,G2581=账期!$A$59,G2581=账期!$A$60,G2581=账期!$A$61,G2581=账期!$A$62,G2581=账期!$A$63,G2581=账期!$A$64,G2581=账期!$A$66,G2581=账期!$A$67,G2581=账期!$A$68,G2581=账期!$A$70,G2581=账期!$A$71),30,IF(OR(G2581=账期!$A$74,G2581=账期!$A$77,G2581=账期!$A$76,G2581=账期!$A$79,G2581=账期!$A$80,G2581=账期!$A$81,G2581=账期!$A$83,G2581=账期!$A$85,G2581=账期!$A$87,G2581=账期!$A$89,G2581=账期!$A$91),60,IF(OR(G2581=账期!$A$93,G2581=账期!$A$94,G2581=账期!$A$95,G2581=账期!$A$96,G2581=账期!$A$98,G2581=账期!$A$99,G2581=账期!$A$101,G2581=账期!$A$102),90,0)))</f>
        <v>0</v>
      </c>
      <c r="AF2581" s="396"/>
      <c r="AG2581" s="384"/>
      <c r="AH2581" s="396" t="str">
        <f t="shared" si="383"/>
        <v/>
      </c>
    </row>
    <row r="2582" spans="1:34" ht="18" customHeight="1" x14ac:dyDescent="0.25">
      <c r="A2582" s="301" t="str">
        <f t="shared" si="385"/>
        <v/>
      </c>
      <c r="B2582" s="397"/>
      <c r="C2582" s="398"/>
      <c r="D2582" s="399"/>
      <c r="E2582" s="383" t="str">
        <f t="shared" si="381"/>
        <v>C</v>
      </c>
      <c r="F2582" s="383" t="str">
        <f t="shared" si="382"/>
        <v>C</v>
      </c>
      <c r="G2582" s="400"/>
      <c r="H2582" s="385" t="str">
        <f>IF(G2582="","",VLOOKUP(G2582,下拉数据源!J:K,2,0))</f>
        <v/>
      </c>
      <c r="I2582" s="385"/>
      <c r="J2582" s="385"/>
      <c r="K2582" s="386"/>
      <c r="L2582" s="401"/>
      <c r="M2582" s="384"/>
      <c r="N2582" s="384"/>
      <c r="O2582" s="384"/>
      <c r="P2582" s="386"/>
      <c r="Q2582" s="387"/>
      <c r="R2582" s="286"/>
      <c r="S2582" s="388">
        <f t="shared" si="386"/>
        <v>0</v>
      </c>
      <c r="T2582" s="389"/>
      <c r="U2582" s="389">
        <f t="shared" si="384"/>
        <v>0</v>
      </c>
      <c r="V2582" s="451"/>
      <c r="W2582" s="452"/>
      <c r="X2582" s="386"/>
      <c r="Y2582" s="390"/>
      <c r="Z2582" s="391"/>
      <c r="AA2582" s="392"/>
      <c r="AB2582" s="393"/>
      <c r="AC2582" s="394"/>
      <c r="AD2582" s="395">
        <f t="shared" si="387"/>
        <v>0</v>
      </c>
      <c r="AE2582" s="396">
        <f>IF(OR(G2582=账期!$A$18,G2582=账期!$A$20,G2582=账期!$A$22,G2582=账期!$A$24,G2582=账期!$A$25,G2582=账期!$A$27,G2582=账期!$A$26,G2582=账期!$A$28,G2582=账期!$A$30,G2582=账期!$A$32,G2582=账期!$A$34,G2582=账期!$A$35,G2582=账期!$A$37,G2582=账期!$A$39,G2582=账期!$A$40,G2582=账期!$A$41,G2582=账期!$A$42,G2582=账期!$A$43,G2582=账期!$A$44,G2582=账期!$A$45,G2582=账期!$A$46,G2582=账期!$A$48,G2582=账期!$A$50,G2582=账期!$A$51,G2582=账期!$A$52,G2582=账期!$A$53,G2582=账期!$A$54,G2582=账期!$A$56,G2582=账期!$A$57,G2582=账期!$A$58,G2582=账期!$A$59,G2582=账期!$A$60,G2582=账期!$A$61,G2582=账期!$A$62,G2582=账期!$A$63,G2582=账期!$A$64,G2582=账期!$A$66,G2582=账期!$A$67,G2582=账期!$A$68,G2582=账期!$A$70,G2582=账期!$A$71),30,IF(OR(G2582=账期!$A$74,G2582=账期!$A$77,G2582=账期!$A$76,G2582=账期!$A$79,G2582=账期!$A$80,G2582=账期!$A$81,G2582=账期!$A$83,G2582=账期!$A$85,G2582=账期!$A$87,G2582=账期!$A$89,G2582=账期!$A$91),60,IF(OR(G2582=账期!$A$93,G2582=账期!$A$94,G2582=账期!$A$95,G2582=账期!$A$96,G2582=账期!$A$98,G2582=账期!$A$99,G2582=账期!$A$101,G2582=账期!$A$102),90,0)))</f>
        <v>0</v>
      </c>
      <c r="AF2582" s="396"/>
      <c r="AG2582" s="384"/>
      <c r="AH2582" s="396" t="str">
        <f t="shared" si="383"/>
        <v/>
      </c>
    </row>
    <row r="2583" spans="1:34" ht="18" customHeight="1" x14ac:dyDescent="0.25">
      <c r="A2583" s="301" t="str">
        <f t="shared" si="385"/>
        <v/>
      </c>
      <c r="B2583" s="397"/>
      <c r="C2583" s="398"/>
      <c r="D2583" s="399"/>
      <c r="E2583" s="383" t="str">
        <f t="shared" si="381"/>
        <v>C</v>
      </c>
      <c r="F2583" s="383" t="str">
        <f t="shared" si="382"/>
        <v>C</v>
      </c>
      <c r="G2583" s="400"/>
      <c r="H2583" s="385" t="str">
        <f>IF(G2583="","",VLOOKUP(G2583,下拉数据源!J:K,2,0))</f>
        <v/>
      </c>
      <c r="I2583" s="385"/>
      <c r="J2583" s="385"/>
      <c r="K2583" s="386"/>
      <c r="L2583" s="401"/>
      <c r="M2583" s="384"/>
      <c r="N2583" s="384"/>
      <c r="O2583" s="384"/>
      <c r="P2583" s="386"/>
      <c r="Q2583" s="387"/>
      <c r="R2583" s="286"/>
      <c r="S2583" s="388">
        <f t="shared" si="386"/>
        <v>0</v>
      </c>
      <c r="T2583" s="389"/>
      <c r="U2583" s="389">
        <f t="shared" si="384"/>
        <v>0</v>
      </c>
      <c r="V2583" s="451"/>
      <c r="W2583" s="452"/>
      <c r="X2583" s="386"/>
      <c r="Y2583" s="390"/>
      <c r="Z2583" s="391"/>
      <c r="AA2583" s="392"/>
      <c r="AB2583" s="393"/>
      <c r="AC2583" s="394"/>
      <c r="AD2583" s="395">
        <f t="shared" si="387"/>
        <v>0</v>
      </c>
      <c r="AE2583" s="396">
        <f>IF(OR(G2583=账期!$A$18,G2583=账期!$A$20,G2583=账期!$A$22,G2583=账期!$A$24,G2583=账期!$A$25,G2583=账期!$A$27,G2583=账期!$A$26,G2583=账期!$A$28,G2583=账期!$A$30,G2583=账期!$A$32,G2583=账期!$A$34,G2583=账期!$A$35,G2583=账期!$A$37,G2583=账期!$A$39,G2583=账期!$A$40,G2583=账期!$A$41,G2583=账期!$A$42,G2583=账期!$A$43,G2583=账期!$A$44,G2583=账期!$A$45,G2583=账期!$A$46,G2583=账期!$A$48,G2583=账期!$A$50,G2583=账期!$A$51,G2583=账期!$A$52,G2583=账期!$A$53,G2583=账期!$A$54,G2583=账期!$A$56,G2583=账期!$A$57,G2583=账期!$A$58,G2583=账期!$A$59,G2583=账期!$A$60,G2583=账期!$A$61,G2583=账期!$A$62,G2583=账期!$A$63,G2583=账期!$A$64,G2583=账期!$A$66,G2583=账期!$A$67,G2583=账期!$A$68,G2583=账期!$A$70,G2583=账期!$A$71),30,IF(OR(G2583=账期!$A$74,G2583=账期!$A$77,G2583=账期!$A$76,G2583=账期!$A$79,G2583=账期!$A$80,G2583=账期!$A$81,G2583=账期!$A$83,G2583=账期!$A$85,G2583=账期!$A$87,G2583=账期!$A$89,G2583=账期!$A$91),60,IF(OR(G2583=账期!$A$93,G2583=账期!$A$94,G2583=账期!$A$95,G2583=账期!$A$96,G2583=账期!$A$98,G2583=账期!$A$99,G2583=账期!$A$101,G2583=账期!$A$102),90,0)))</f>
        <v>0</v>
      </c>
      <c r="AF2583" s="396"/>
      <c r="AG2583" s="384"/>
      <c r="AH2583" s="396" t="str">
        <f t="shared" si="383"/>
        <v/>
      </c>
    </row>
    <row r="2584" spans="1:34" ht="18" customHeight="1" x14ac:dyDescent="0.25">
      <c r="A2584" s="301" t="str">
        <f t="shared" si="385"/>
        <v/>
      </c>
      <c r="B2584" s="397"/>
      <c r="C2584" s="398"/>
      <c r="D2584" s="399"/>
      <c r="E2584" s="383" t="str">
        <f t="shared" si="381"/>
        <v>C</v>
      </c>
      <c r="F2584" s="383" t="str">
        <f t="shared" si="382"/>
        <v>C</v>
      </c>
      <c r="G2584" s="400"/>
      <c r="H2584" s="385" t="str">
        <f>IF(G2584="","",VLOOKUP(G2584,下拉数据源!J:K,2,0))</f>
        <v/>
      </c>
      <c r="I2584" s="385"/>
      <c r="J2584" s="385"/>
      <c r="K2584" s="386"/>
      <c r="L2584" s="401"/>
      <c r="M2584" s="384"/>
      <c r="N2584" s="384"/>
      <c r="O2584" s="384"/>
      <c r="P2584" s="386"/>
      <c r="Q2584" s="387"/>
      <c r="R2584" s="286"/>
      <c r="S2584" s="388">
        <f t="shared" si="386"/>
        <v>0</v>
      </c>
      <c r="T2584" s="389"/>
      <c r="U2584" s="389">
        <f t="shared" si="384"/>
        <v>0</v>
      </c>
      <c r="V2584" s="451"/>
      <c r="W2584" s="452"/>
      <c r="X2584" s="386"/>
      <c r="Y2584" s="390"/>
      <c r="Z2584" s="391"/>
      <c r="AA2584" s="392"/>
      <c r="AB2584" s="393"/>
      <c r="AC2584" s="394"/>
      <c r="AD2584" s="395">
        <f t="shared" si="387"/>
        <v>0</v>
      </c>
      <c r="AE2584" s="396">
        <f>IF(OR(G2584=账期!$A$18,G2584=账期!$A$20,G2584=账期!$A$22,G2584=账期!$A$24,G2584=账期!$A$25,G2584=账期!$A$27,G2584=账期!$A$26,G2584=账期!$A$28,G2584=账期!$A$30,G2584=账期!$A$32,G2584=账期!$A$34,G2584=账期!$A$35,G2584=账期!$A$37,G2584=账期!$A$39,G2584=账期!$A$40,G2584=账期!$A$41,G2584=账期!$A$42,G2584=账期!$A$43,G2584=账期!$A$44,G2584=账期!$A$45,G2584=账期!$A$46,G2584=账期!$A$48,G2584=账期!$A$50,G2584=账期!$A$51,G2584=账期!$A$52,G2584=账期!$A$53,G2584=账期!$A$54,G2584=账期!$A$56,G2584=账期!$A$57,G2584=账期!$A$58,G2584=账期!$A$59,G2584=账期!$A$60,G2584=账期!$A$61,G2584=账期!$A$62,G2584=账期!$A$63,G2584=账期!$A$64,G2584=账期!$A$66,G2584=账期!$A$67,G2584=账期!$A$68,G2584=账期!$A$70,G2584=账期!$A$71),30,IF(OR(G2584=账期!$A$74,G2584=账期!$A$77,G2584=账期!$A$76,G2584=账期!$A$79,G2584=账期!$A$80,G2584=账期!$A$81,G2584=账期!$A$83,G2584=账期!$A$85,G2584=账期!$A$87,G2584=账期!$A$89,G2584=账期!$A$91),60,IF(OR(G2584=账期!$A$93,G2584=账期!$A$94,G2584=账期!$A$95,G2584=账期!$A$96,G2584=账期!$A$98,G2584=账期!$A$99,G2584=账期!$A$101,G2584=账期!$A$102),90,0)))</f>
        <v>0</v>
      </c>
      <c r="AF2584" s="396"/>
      <c r="AG2584" s="384"/>
      <c r="AH2584" s="396" t="str">
        <f t="shared" si="383"/>
        <v/>
      </c>
    </row>
    <row r="2585" spans="1:34" ht="18" customHeight="1" x14ac:dyDescent="0.25">
      <c r="A2585" s="301" t="str">
        <f t="shared" si="385"/>
        <v/>
      </c>
      <c r="B2585" s="397"/>
      <c r="C2585" s="398"/>
      <c r="D2585" s="399"/>
      <c r="E2585" s="383" t="str">
        <f t="shared" si="381"/>
        <v>C</v>
      </c>
      <c r="F2585" s="383" t="str">
        <f t="shared" si="382"/>
        <v>C</v>
      </c>
      <c r="G2585" s="400"/>
      <c r="H2585" s="385" t="str">
        <f>IF(G2585="","",VLOOKUP(G2585,下拉数据源!J:K,2,0))</f>
        <v/>
      </c>
      <c r="I2585" s="385"/>
      <c r="J2585" s="385"/>
      <c r="K2585" s="386"/>
      <c r="L2585" s="401"/>
      <c r="M2585" s="384"/>
      <c r="N2585" s="384"/>
      <c r="O2585" s="384"/>
      <c r="P2585" s="386"/>
      <c r="Q2585" s="387"/>
      <c r="R2585" s="286"/>
      <c r="S2585" s="388">
        <f t="shared" si="386"/>
        <v>0</v>
      </c>
      <c r="T2585" s="389"/>
      <c r="U2585" s="389">
        <f t="shared" si="384"/>
        <v>0</v>
      </c>
      <c r="V2585" s="451"/>
      <c r="W2585" s="452"/>
      <c r="X2585" s="386"/>
      <c r="Y2585" s="390"/>
      <c r="Z2585" s="391"/>
      <c r="AA2585" s="392"/>
      <c r="AB2585" s="393"/>
      <c r="AC2585" s="394"/>
      <c r="AD2585" s="395">
        <f t="shared" si="387"/>
        <v>0</v>
      </c>
      <c r="AE2585" s="396">
        <f>IF(OR(G2585=账期!$A$18,G2585=账期!$A$20,G2585=账期!$A$22,G2585=账期!$A$24,G2585=账期!$A$25,G2585=账期!$A$27,G2585=账期!$A$26,G2585=账期!$A$28,G2585=账期!$A$30,G2585=账期!$A$32,G2585=账期!$A$34,G2585=账期!$A$35,G2585=账期!$A$37,G2585=账期!$A$39,G2585=账期!$A$40,G2585=账期!$A$41,G2585=账期!$A$42,G2585=账期!$A$43,G2585=账期!$A$44,G2585=账期!$A$45,G2585=账期!$A$46,G2585=账期!$A$48,G2585=账期!$A$50,G2585=账期!$A$51,G2585=账期!$A$52,G2585=账期!$A$53,G2585=账期!$A$54,G2585=账期!$A$56,G2585=账期!$A$57,G2585=账期!$A$58,G2585=账期!$A$59,G2585=账期!$A$60,G2585=账期!$A$61,G2585=账期!$A$62,G2585=账期!$A$63,G2585=账期!$A$64,G2585=账期!$A$66,G2585=账期!$A$67,G2585=账期!$A$68,G2585=账期!$A$70,G2585=账期!$A$71),30,IF(OR(G2585=账期!$A$74,G2585=账期!$A$77,G2585=账期!$A$76,G2585=账期!$A$79,G2585=账期!$A$80,G2585=账期!$A$81,G2585=账期!$A$83,G2585=账期!$A$85,G2585=账期!$A$87,G2585=账期!$A$89,G2585=账期!$A$91),60,IF(OR(G2585=账期!$A$93,G2585=账期!$A$94,G2585=账期!$A$95,G2585=账期!$A$96,G2585=账期!$A$98,G2585=账期!$A$99,G2585=账期!$A$101,G2585=账期!$A$102),90,0)))</f>
        <v>0</v>
      </c>
      <c r="AF2585" s="396"/>
      <c r="AG2585" s="384"/>
      <c r="AH2585" s="396" t="str">
        <f t="shared" si="383"/>
        <v/>
      </c>
    </row>
    <row r="2586" spans="1:34" ht="18" customHeight="1" x14ac:dyDescent="0.25">
      <c r="A2586" s="301" t="str">
        <f t="shared" si="385"/>
        <v/>
      </c>
      <c r="B2586" s="397"/>
      <c r="C2586" s="398"/>
      <c r="D2586" s="399"/>
      <c r="E2586" s="383" t="str">
        <f t="shared" si="381"/>
        <v>C</v>
      </c>
      <c r="F2586" s="383" t="str">
        <f t="shared" si="382"/>
        <v>C</v>
      </c>
      <c r="G2586" s="400"/>
      <c r="H2586" s="385" t="str">
        <f>IF(G2586="","",VLOOKUP(G2586,下拉数据源!J:K,2,0))</f>
        <v/>
      </c>
      <c r="I2586" s="385"/>
      <c r="J2586" s="385"/>
      <c r="K2586" s="386"/>
      <c r="L2586" s="401"/>
      <c r="M2586" s="384"/>
      <c r="N2586" s="384"/>
      <c r="O2586" s="384"/>
      <c r="P2586" s="386"/>
      <c r="Q2586" s="387"/>
      <c r="R2586" s="286"/>
      <c r="S2586" s="388">
        <f t="shared" si="386"/>
        <v>0</v>
      </c>
      <c r="T2586" s="389"/>
      <c r="U2586" s="389">
        <f t="shared" si="384"/>
        <v>0</v>
      </c>
      <c r="V2586" s="451"/>
      <c r="W2586" s="452"/>
      <c r="X2586" s="386"/>
      <c r="Y2586" s="390"/>
      <c r="Z2586" s="391"/>
      <c r="AA2586" s="392"/>
      <c r="AB2586" s="393"/>
      <c r="AC2586" s="394"/>
      <c r="AD2586" s="395">
        <f t="shared" si="387"/>
        <v>0</v>
      </c>
      <c r="AE2586" s="396">
        <f>IF(OR(G2586=账期!$A$18,G2586=账期!$A$20,G2586=账期!$A$22,G2586=账期!$A$24,G2586=账期!$A$25,G2586=账期!$A$27,G2586=账期!$A$26,G2586=账期!$A$28,G2586=账期!$A$30,G2586=账期!$A$32,G2586=账期!$A$34,G2586=账期!$A$35,G2586=账期!$A$37,G2586=账期!$A$39,G2586=账期!$A$40,G2586=账期!$A$41,G2586=账期!$A$42,G2586=账期!$A$43,G2586=账期!$A$44,G2586=账期!$A$45,G2586=账期!$A$46,G2586=账期!$A$48,G2586=账期!$A$50,G2586=账期!$A$51,G2586=账期!$A$52,G2586=账期!$A$53,G2586=账期!$A$54,G2586=账期!$A$56,G2586=账期!$A$57,G2586=账期!$A$58,G2586=账期!$A$59,G2586=账期!$A$60,G2586=账期!$A$61,G2586=账期!$A$62,G2586=账期!$A$63,G2586=账期!$A$64,G2586=账期!$A$66,G2586=账期!$A$67,G2586=账期!$A$68,G2586=账期!$A$70,G2586=账期!$A$71),30,IF(OR(G2586=账期!$A$74,G2586=账期!$A$77,G2586=账期!$A$76,G2586=账期!$A$79,G2586=账期!$A$80,G2586=账期!$A$81,G2586=账期!$A$83,G2586=账期!$A$85,G2586=账期!$A$87,G2586=账期!$A$89,G2586=账期!$A$91),60,IF(OR(G2586=账期!$A$93,G2586=账期!$A$94,G2586=账期!$A$95,G2586=账期!$A$96,G2586=账期!$A$98,G2586=账期!$A$99,G2586=账期!$A$101,G2586=账期!$A$102),90,0)))</f>
        <v>0</v>
      </c>
      <c r="AF2586" s="396"/>
      <c r="AG2586" s="384"/>
      <c r="AH2586" s="396" t="str">
        <f t="shared" si="383"/>
        <v/>
      </c>
    </row>
    <row r="2587" spans="1:34" ht="18" customHeight="1" x14ac:dyDescent="0.25">
      <c r="A2587" s="301" t="str">
        <f t="shared" si="385"/>
        <v/>
      </c>
      <c r="B2587" s="397"/>
      <c r="C2587" s="398"/>
      <c r="D2587" s="399"/>
      <c r="E2587" s="383" t="str">
        <f t="shared" si="381"/>
        <v>C</v>
      </c>
      <c r="F2587" s="383" t="str">
        <f t="shared" si="382"/>
        <v>C</v>
      </c>
      <c r="G2587" s="400"/>
      <c r="H2587" s="385" t="str">
        <f>IF(G2587="","",VLOOKUP(G2587,下拉数据源!J:K,2,0))</f>
        <v/>
      </c>
      <c r="I2587" s="385"/>
      <c r="J2587" s="385"/>
      <c r="K2587" s="386"/>
      <c r="L2587" s="401"/>
      <c r="M2587" s="384"/>
      <c r="N2587" s="384"/>
      <c r="O2587" s="384"/>
      <c r="P2587" s="386"/>
      <c r="Q2587" s="387"/>
      <c r="R2587" s="286"/>
      <c r="S2587" s="388">
        <f t="shared" si="386"/>
        <v>0</v>
      </c>
      <c r="T2587" s="389"/>
      <c r="U2587" s="389">
        <f t="shared" si="384"/>
        <v>0</v>
      </c>
      <c r="V2587" s="451"/>
      <c r="W2587" s="452"/>
      <c r="X2587" s="386"/>
      <c r="Y2587" s="390"/>
      <c r="Z2587" s="391"/>
      <c r="AA2587" s="392"/>
      <c r="AB2587" s="393"/>
      <c r="AC2587" s="394"/>
      <c r="AD2587" s="395">
        <f t="shared" si="387"/>
        <v>0</v>
      </c>
      <c r="AE2587" s="396">
        <f>IF(OR(G2587=账期!$A$18,G2587=账期!$A$20,G2587=账期!$A$22,G2587=账期!$A$24,G2587=账期!$A$25,G2587=账期!$A$27,G2587=账期!$A$26,G2587=账期!$A$28,G2587=账期!$A$30,G2587=账期!$A$32,G2587=账期!$A$34,G2587=账期!$A$35,G2587=账期!$A$37,G2587=账期!$A$39,G2587=账期!$A$40,G2587=账期!$A$41,G2587=账期!$A$42,G2587=账期!$A$43,G2587=账期!$A$44,G2587=账期!$A$45,G2587=账期!$A$46,G2587=账期!$A$48,G2587=账期!$A$50,G2587=账期!$A$51,G2587=账期!$A$52,G2587=账期!$A$53,G2587=账期!$A$54,G2587=账期!$A$56,G2587=账期!$A$57,G2587=账期!$A$58,G2587=账期!$A$59,G2587=账期!$A$60,G2587=账期!$A$61,G2587=账期!$A$62,G2587=账期!$A$63,G2587=账期!$A$64,G2587=账期!$A$66,G2587=账期!$A$67,G2587=账期!$A$68,G2587=账期!$A$70,G2587=账期!$A$71),30,IF(OR(G2587=账期!$A$74,G2587=账期!$A$77,G2587=账期!$A$76,G2587=账期!$A$79,G2587=账期!$A$80,G2587=账期!$A$81,G2587=账期!$A$83,G2587=账期!$A$85,G2587=账期!$A$87,G2587=账期!$A$89,G2587=账期!$A$91),60,IF(OR(G2587=账期!$A$93,G2587=账期!$A$94,G2587=账期!$A$95,G2587=账期!$A$96,G2587=账期!$A$98,G2587=账期!$A$99,G2587=账期!$A$101,G2587=账期!$A$102),90,0)))</f>
        <v>0</v>
      </c>
      <c r="AF2587" s="396"/>
      <c r="AG2587" s="384"/>
      <c r="AH2587" s="396" t="str">
        <f t="shared" si="383"/>
        <v/>
      </c>
    </row>
    <row r="2588" spans="1:34" ht="18" customHeight="1" x14ac:dyDescent="0.25">
      <c r="A2588" s="301" t="str">
        <f t="shared" si="385"/>
        <v/>
      </c>
      <c r="B2588" s="397"/>
      <c r="C2588" s="398"/>
      <c r="D2588" s="399"/>
      <c r="E2588" s="383" t="str">
        <f t="shared" si="381"/>
        <v>C</v>
      </c>
      <c r="F2588" s="383" t="str">
        <f t="shared" si="382"/>
        <v>C</v>
      </c>
      <c r="G2588" s="400"/>
      <c r="H2588" s="385" t="str">
        <f>IF(G2588="","",VLOOKUP(G2588,下拉数据源!J:K,2,0))</f>
        <v/>
      </c>
      <c r="I2588" s="385"/>
      <c r="J2588" s="385"/>
      <c r="K2588" s="386"/>
      <c r="L2588" s="401"/>
      <c r="M2588" s="384"/>
      <c r="N2588" s="384"/>
      <c r="O2588" s="384"/>
      <c r="P2588" s="386"/>
      <c r="Q2588" s="387"/>
      <c r="R2588" s="286"/>
      <c r="S2588" s="388">
        <f t="shared" si="386"/>
        <v>0</v>
      </c>
      <c r="T2588" s="389"/>
      <c r="U2588" s="389">
        <f t="shared" si="384"/>
        <v>0</v>
      </c>
      <c r="V2588" s="451"/>
      <c r="W2588" s="452"/>
      <c r="X2588" s="386"/>
      <c r="Y2588" s="390"/>
      <c r="Z2588" s="391"/>
      <c r="AA2588" s="392"/>
      <c r="AB2588" s="393"/>
      <c r="AC2588" s="394"/>
      <c r="AD2588" s="395">
        <f t="shared" si="387"/>
        <v>0</v>
      </c>
      <c r="AE2588" s="396">
        <f>IF(OR(G2588=账期!$A$18,G2588=账期!$A$20,G2588=账期!$A$22,G2588=账期!$A$24,G2588=账期!$A$25,G2588=账期!$A$27,G2588=账期!$A$26,G2588=账期!$A$28,G2588=账期!$A$30,G2588=账期!$A$32,G2588=账期!$A$34,G2588=账期!$A$35,G2588=账期!$A$37,G2588=账期!$A$39,G2588=账期!$A$40,G2588=账期!$A$41,G2588=账期!$A$42,G2588=账期!$A$43,G2588=账期!$A$44,G2588=账期!$A$45,G2588=账期!$A$46,G2588=账期!$A$48,G2588=账期!$A$50,G2588=账期!$A$51,G2588=账期!$A$52,G2588=账期!$A$53,G2588=账期!$A$54,G2588=账期!$A$56,G2588=账期!$A$57,G2588=账期!$A$58,G2588=账期!$A$59,G2588=账期!$A$60,G2588=账期!$A$61,G2588=账期!$A$62,G2588=账期!$A$63,G2588=账期!$A$64,G2588=账期!$A$66,G2588=账期!$A$67,G2588=账期!$A$68,G2588=账期!$A$70,G2588=账期!$A$71),30,IF(OR(G2588=账期!$A$74,G2588=账期!$A$77,G2588=账期!$A$76,G2588=账期!$A$79,G2588=账期!$A$80,G2588=账期!$A$81,G2588=账期!$A$83,G2588=账期!$A$85,G2588=账期!$A$87,G2588=账期!$A$89,G2588=账期!$A$91),60,IF(OR(G2588=账期!$A$93,G2588=账期!$A$94,G2588=账期!$A$95,G2588=账期!$A$96,G2588=账期!$A$98,G2588=账期!$A$99,G2588=账期!$A$101,G2588=账期!$A$102),90,0)))</f>
        <v>0</v>
      </c>
      <c r="AF2588" s="396"/>
      <c r="AG2588" s="384"/>
      <c r="AH2588" s="396" t="str">
        <f t="shared" si="383"/>
        <v/>
      </c>
    </row>
    <row r="2589" spans="1:34" ht="18" customHeight="1" x14ac:dyDescent="0.25">
      <c r="A2589" s="301" t="str">
        <f t="shared" si="385"/>
        <v/>
      </c>
      <c r="B2589" s="397"/>
      <c r="C2589" s="398"/>
      <c r="D2589" s="399"/>
      <c r="E2589" s="383" t="str">
        <f t="shared" ref="E2589:E2652" si="388">IF(OR(D2589="长飞",D2589="烽火",D2589="特发",D2589="富通",D2589="亨通",G2589="赣州金信诺",G2589="江苏永鼎",G2589="宏安集团"),"A",IF(OR(G2589="广意通讯",G2589="湖北楚天",G2589="宁波格亿达",G2589="通鼎互联",G2589="黄石昌达",G2589="江苏俊知",G2589="珠海汉胜",G2589="武汉电信"),"B","C"))</f>
        <v>C</v>
      </c>
      <c r="F2589" s="383" t="str">
        <f t="shared" ref="F2589:F2652" si="389">IF(OR(G2589="成都大唐",G2589="广东亨通",G2589="江苏亨通",G2589="兰州长飞",G2589="南京华信",G2589="汕头奥星",G2589="特发光网",G2589="武汉长飞",G2589="长春烽火",G2589="广意通讯",G2589="湖北楚天",G2589="宁波格亿达",G2589="通鼎互联",G2589="安徽汉唐",G2589="安徽宜德",G2589="安徽盈通",G2589="成都康宁",G2589="成都中飞",G2589="东莞光佳",G2589="东莞鸿鑫",G2589="烽火博鑫",G2589="佛山星蓝",G2589="广东金桥",G2589="广州联兴",G2589="贵州乾新",G2589="航天电工",G2589="合肥兴联",G2589="湖北宇洪",G2589="江苏奥通",G2589="江苏中远",G2589="宁波辰飞",G2589="宁波汉生",G2589="宁波宇欣",G2589="山东太平洋",G2589="山东特发",G2589="山东永通",G2589="上海朗闻",G2589="上海翼波",G2589="四川天邑",G2589="四川旭泰",G2589="武汉瑞联",G2589="武汉同至",G2589="西安西古",G2589="西安鑫华通",G2589="武汉驿路通",G2589="长光通信",G2589="中电八所",G2589="中电光达",G2589="中利集团",G2589="重庆特发",G2589="舟山安格",G2589="珠海邗秦"),"A",IF(OR(G2589="富通天津",G2589="赣州金信诺",G2589="江苏永鼎",G2589="上海长飞",G2589="特发股份",G2589="武汉烽火",G2589="西安烽火",G2589="长飞中利",G2589="江苏中天",G2589="江西联创",G2589="宁波盈谷",G2589="黄石昌达",G2589="四川长飞"),"B","C"))</f>
        <v>C</v>
      </c>
      <c r="G2589" s="400"/>
      <c r="H2589" s="385" t="str">
        <f>IF(G2589="","",VLOOKUP(G2589,下拉数据源!J:K,2,0))</f>
        <v/>
      </c>
      <c r="I2589" s="385"/>
      <c r="J2589" s="385"/>
      <c r="K2589" s="386"/>
      <c r="L2589" s="401"/>
      <c r="M2589" s="384"/>
      <c r="N2589" s="384"/>
      <c r="O2589" s="384"/>
      <c r="P2589" s="386"/>
      <c r="Q2589" s="387"/>
      <c r="R2589" s="286"/>
      <c r="S2589" s="388">
        <f t="shared" si="386"/>
        <v>0</v>
      </c>
      <c r="T2589" s="389"/>
      <c r="U2589" s="389">
        <f t="shared" si="384"/>
        <v>0</v>
      </c>
      <c r="V2589" s="451"/>
      <c r="W2589" s="452"/>
      <c r="X2589" s="386"/>
      <c r="Y2589" s="390"/>
      <c r="Z2589" s="391"/>
      <c r="AA2589" s="392"/>
      <c r="AB2589" s="393"/>
      <c r="AC2589" s="394"/>
      <c r="AD2589" s="395">
        <f t="shared" si="387"/>
        <v>0</v>
      </c>
      <c r="AE2589" s="396">
        <f>IF(OR(G2589=账期!$A$18,G2589=账期!$A$20,G2589=账期!$A$22,G2589=账期!$A$24,G2589=账期!$A$25,G2589=账期!$A$27,G2589=账期!$A$26,G2589=账期!$A$28,G2589=账期!$A$30,G2589=账期!$A$32,G2589=账期!$A$34,G2589=账期!$A$35,G2589=账期!$A$37,G2589=账期!$A$39,G2589=账期!$A$40,G2589=账期!$A$41,G2589=账期!$A$42,G2589=账期!$A$43,G2589=账期!$A$44,G2589=账期!$A$45,G2589=账期!$A$46,G2589=账期!$A$48,G2589=账期!$A$50,G2589=账期!$A$51,G2589=账期!$A$52,G2589=账期!$A$53,G2589=账期!$A$54,G2589=账期!$A$56,G2589=账期!$A$57,G2589=账期!$A$58,G2589=账期!$A$59,G2589=账期!$A$60,G2589=账期!$A$61,G2589=账期!$A$62,G2589=账期!$A$63,G2589=账期!$A$64,G2589=账期!$A$66,G2589=账期!$A$67,G2589=账期!$A$68,G2589=账期!$A$70,G2589=账期!$A$71),30,IF(OR(G2589=账期!$A$74,G2589=账期!$A$77,G2589=账期!$A$76,G2589=账期!$A$79,G2589=账期!$A$80,G2589=账期!$A$81,G2589=账期!$A$83,G2589=账期!$A$85,G2589=账期!$A$87,G2589=账期!$A$89,G2589=账期!$A$91),60,IF(OR(G2589=账期!$A$93,G2589=账期!$A$94,G2589=账期!$A$95,G2589=账期!$A$96,G2589=账期!$A$98,G2589=账期!$A$99,G2589=账期!$A$101,G2589=账期!$A$102),90,0)))</f>
        <v>0</v>
      </c>
      <c r="AF2589" s="396"/>
      <c r="AG2589" s="384"/>
      <c r="AH2589" s="396" t="str">
        <f t="shared" si="383"/>
        <v/>
      </c>
    </row>
    <row r="2590" spans="1:34" ht="18" customHeight="1" x14ac:dyDescent="0.25">
      <c r="A2590" s="301" t="str">
        <f t="shared" si="385"/>
        <v/>
      </c>
      <c r="B2590" s="397"/>
      <c r="C2590" s="398"/>
      <c r="D2590" s="399"/>
      <c r="E2590" s="383" t="str">
        <f t="shared" si="388"/>
        <v>C</v>
      </c>
      <c r="F2590" s="383" t="str">
        <f t="shared" si="389"/>
        <v>C</v>
      </c>
      <c r="G2590" s="400"/>
      <c r="H2590" s="385" t="str">
        <f>IF(G2590="","",VLOOKUP(G2590,下拉数据源!J:K,2,0))</f>
        <v/>
      </c>
      <c r="I2590" s="385"/>
      <c r="J2590" s="385"/>
      <c r="K2590" s="386"/>
      <c r="L2590" s="401"/>
      <c r="M2590" s="384"/>
      <c r="N2590" s="384"/>
      <c r="O2590" s="384"/>
      <c r="P2590" s="386"/>
      <c r="Q2590" s="387"/>
      <c r="R2590" s="286"/>
      <c r="S2590" s="388">
        <f t="shared" si="386"/>
        <v>0</v>
      </c>
      <c r="T2590" s="389"/>
      <c r="U2590" s="389">
        <f t="shared" si="384"/>
        <v>0</v>
      </c>
      <c r="V2590" s="451"/>
      <c r="W2590" s="452"/>
      <c r="X2590" s="386"/>
      <c r="Y2590" s="390"/>
      <c r="Z2590" s="391"/>
      <c r="AA2590" s="392"/>
      <c r="AB2590" s="393"/>
      <c r="AC2590" s="394"/>
      <c r="AD2590" s="395">
        <f t="shared" si="387"/>
        <v>0</v>
      </c>
      <c r="AE2590" s="396">
        <f>IF(OR(G2590=账期!$A$18,G2590=账期!$A$20,G2590=账期!$A$22,G2590=账期!$A$24,G2590=账期!$A$25,G2590=账期!$A$27,G2590=账期!$A$26,G2590=账期!$A$28,G2590=账期!$A$30,G2590=账期!$A$32,G2590=账期!$A$34,G2590=账期!$A$35,G2590=账期!$A$37,G2590=账期!$A$39,G2590=账期!$A$40,G2590=账期!$A$41,G2590=账期!$A$42,G2590=账期!$A$43,G2590=账期!$A$44,G2590=账期!$A$45,G2590=账期!$A$46,G2590=账期!$A$48,G2590=账期!$A$50,G2590=账期!$A$51,G2590=账期!$A$52,G2590=账期!$A$53,G2590=账期!$A$54,G2590=账期!$A$56,G2590=账期!$A$57,G2590=账期!$A$58,G2590=账期!$A$59,G2590=账期!$A$60,G2590=账期!$A$61,G2590=账期!$A$62,G2590=账期!$A$63,G2590=账期!$A$64,G2590=账期!$A$66,G2590=账期!$A$67,G2590=账期!$A$68,G2590=账期!$A$70,G2590=账期!$A$71),30,IF(OR(G2590=账期!$A$74,G2590=账期!$A$77,G2590=账期!$A$76,G2590=账期!$A$79,G2590=账期!$A$80,G2590=账期!$A$81,G2590=账期!$A$83,G2590=账期!$A$85,G2590=账期!$A$87,G2590=账期!$A$89,G2590=账期!$A$91),60,IF(OR(G2590=账期!$A$93,G2590=账期!$A$94,G2590=账期!$A$95,G2590=账期!$A$96,G2590=账期!$A$98,G2590=账期!$A$99,G2590=账期!$A$101,G2590=账期!$A$102),90,0)))</f>
        <v>0</v>
      </c>
      <c r="AF2590" s="396"/>
      <c r="AG2590" s="384"/>
      <c r="AH2590" s="396" t="str">
        <f t="shared" si="383"/>
        <v/>
      </c>
    </row>
    <row r="2591" spans="1:34" ht="18" customHeight="1" x14ac:dyDescent="0.25">
      <c r="A2591" s="301" t="str">
        <f t="shared" si="385"/>
        <v/>
      </c>
      <c r="B2591" s="397"/>
      <c r="C2591" s="398"/>
      <c r="D2591" s="399"/>
      <c r="E2591" s="383" t="str">
        <f t="shared" si="388"/>
        <v>C</v>
      </c>
      <c r="F2591" s="383" t="str">
        <f t="shared" si="389"/>
        <v>C</v>
      </c>
      <c r="G2591" s="400"/>
      <c r="H2591" s="385" t="str">
        <f>IF(G2591="","",VLOOKUP(G2591,下拉数据源!J:K,2,0))</f>
        <v/>
      </c>
      <c r="I2591" s="385"/>
      <c r="J2591" s="385"/>
      <c r="K2591" s="386"/>
      <c r="L2591" s="401"/>
      <c r="M2591" s="384"/>
      <c r="N2591" s="384"/>
      <c r="O2591" s="384"/>
      <c r="P2591" s="386"/>
      <c r="Q2591" s="387"/>
      <c r="R2591" s="286"/>
      <c r="S2591" s="388">
        <f t="shared" si="386"/>
        <v>0</v>
      </c>
      <c r="T2591" s="389"/>
      <c r="U2591" s="389">
        <f t="shared" si="384"/>
        <v>0</v>
      </c>
      <c r="V2591" s="451"/>
      <c r="W2591" s="452"/>
      <c r="X2591" s="386"/>
      <c r="Y2591" s="390"/>
      <c r="Z2591" s="391"/>
      <c r="AA2591" s="392"/>
      <c r="AB2591" s="393"/>
      <c r="AC2591" s="394"/>
      <c r="AD2591" s="395">
        <f t="shared" si="387"/>
        <v>0</v>
      </c>
      <c r="AE2591" s="396">
        <f>IF(OR(G2591=账期!$A$18,G2591=账期!$A$20,G2591=账期!$A$22,G2591=账期!$A$24,G2591=账期!$A$25,G2591=账期!$A$27,G2591=账期!$A$26,G2591=账期!$A$28,G2591=账期!$A$30,G2591=账期!$A$32,G2591=账期!$A$34,G2591=账期!$A$35,G2591=账期!$A$37,G2591=账期!$A$39,G2591=账期!$A$40,G2591=账期!$A$41,G2591=账期!$A$42,G2591=账期!$A$43,G2591=账期!$A$44,G2591=账期!$A$45,G2591=账期!$A$46,G2591=账期!$A$48,G2591=账期!$A$50,G2591=账期!$A$51,G2591=账期!$A$52,G2591=账期!$A$53,G2591=账期!$A$54,G2591=账期!$A$56,G2591=账期!$A$57,G2591=账期!$A$58,G2591=账期!$A$59,G2591=账期!$A$60,G2591=账期!$A$61,G2591=账期!$A$62,G2591=账期!$A$63,G2591=账期!$A$64,G2591=账期!$A$66,G2591=账期!$A$67,G2591=账期!$A$68,G2591=账期!$A$70,G2591=账期!$A$71),30,IF(OR(G2591=账期!$A$74,G2591=账期!$A$77,G2591=账期!$A$76,G2591=账期!$A$79,G2591=账期!$A$80,G2591=账期!$A$81,G2591=账期!$A$83,G2591=账期!$A$85,G2591=账期!$A$87,G2591=账期!$A$89,G2591=账期!$A$91),60,IF(OR(G2591=账期!$A$93,G2591=账期!$A$94,G2591=账期!$A$95,G2591=账期!$A$96,G2591=账期!$A$98,G2591=账期!$A$99,G2591=账期!$A$101,G2591=账期!$A$102),90,0)))</f>
        <v>0</v>
      </c>
      <c r="AF2591" s="396"/>
      <c r="AG2591" s="384"/>
      <c r="AH2591" s="396" t="str">
        <f t="shared" si="383"/>
        <v/>
      </c>
    </row>
    <row r="2592" spans="1:34" ht="18" customHeight="1" x14ac:dyDescent="0.25">
      <c r="A2592" s="301" t="str">
        <f t="shared" si="385"/>
        <v/>
      </c>
      <c r="B2592" s="397"/>
      <c r="C2592" s="398"/>
      <c r="D2592" s="399"/>
      <c r="E2592" s="383" t="str">
        <f t="shared" si="388"/>
        <v>C</v>
      </c>
      <c r="F2592" s="383" t="str">
        <f t="shared" si="389"/>
        <v>C</v>
      </c>
      <c r="G2592" s="400"/>
      <c r="H2592" s="385" t="str">
        <f>IF(G2592="","",VLOOKUP(G2592,下拉数据源!J:K,2,0))</f>
        <v/>
      </c>
      <c r="I2592" s="385"/>
      <c r="J2592" s="385"/>
      <c r="K2592" s="386"/>
      <c r="L2592" s="401"/>
      <c r="M2592" s="384"/>
      <c r="N2592" s="384"/>
      <c r="O2592" s="384"/>
      <c r="P2592" s="386"/>
      <c r="Q2592" s="387"/>
      <c r="R2592" s="286"/>
      <c r="S2592" s="388">
        <f t="shared" si="386"/>
        <v>0</v>
      </c>
      <c r="T2592" s="389"/>
      <c r="U2592" s="389">
        <f t="shared" si="384"/>
        <v>0</v>
      </c>
      <c r="V2592" s="451"/>
      <c r="W2592" s="452"/>
      <c r="X2592" s="386"/>
      <c r="Y2592" s="390"/>
      <c r="Z2592" s="391"/>
      <c r="AA2592" s="392"/>
      <c r="AB2592" s="393"/>
      <c r="AC2592" s="394"/>
      <c r="AD2592" s="395">
        <f t="shared" si="387"/>
        <v>0</v>
      </c>
      <c r="AE2592" s="396">
        <f>IF(OR(G2592=账期!$A$18,G2592=账期!$A$20,G2592=账期!$A$22,G2592=账期!$A$24,G2592=账期!$A$25,G2592=账期!$A$27,G2592=账期!$A$26,G2592=账期!$A$28,G2592=账期!$A$30,G2592=账期!$A$32,G2592=账期!$A$34,G2592=账期!$A$35,G2592=账期!$A$37,G2592=账期!$A$39,G2592=账期!$A$40,G2592=账期!$A$41,G2592=账期!$A$42,G2592=账期!$A$43,G2592=账期!$A$44,G2592=账期!$A$45,G2592=账期!$A$46,G2592=账期!$A$48,G2592=账期!$A$50,G2592=账期!$A$51,G2592=账期!$A$52,G2592=账期!$A$53,G2592=账期!$A$54,G2592=账期!$A$56,G2592=账期!$A$57,G2592=账期!$A$58,G2592=账期!$A$59,G2592=账期!$A$60,G2592=账期!$A$61,G2592=账期!$A$62,G2592=账期!$A$63,G2592=账期!$A$64,G2592=账期!$A$66,G2592=账期!$A$67,G2592=账期!$A$68,G2592=账期!$A$70,G2592=账期!$A$71),30,IF(OR(G2592=账期!$A$74,G2592=账期!$A$77,G2592=账期!$A$76,G2592=账期!$A$79,G2592=账期!$A$80,G2592=账期!$A$81,G2592=账期!$A$83,G2592=账期!$A$85,G2592=账期!$A$87,G2592=账期!$A$89,G2592=账期!$A$91),60,IF(OR(G2592=账期!$A$93,G2592=账期!$A$94,G2592=账期!$A$95,G2592=账期!$A$96,G2592=账期!$A$98,G2592=账期!$A$99,G2592=账期!$A$101,G2592=账期!$A$102),90,0)))</f>
        <v>0</v>
      </c>
      <c r="AF2592" s="396"/>
      <c r="AG2592" s="384"/>
      <c r="AH2592" s="396" t="str">
        <f t="shared" si="383"/>
        <v/>
      </c>
    </row>
    <row r="2593" spans="1:34" ht="18" customHeight="1" x14ac:dyDescent="0.25">
      <c r="A2593" s="301" t="str">
        <f t="shared" si="385"/>
        <v/>
      </c>
      <c r="B2593" s="397"/>
      <c r="C2593" s="398"/>
      <c r="D2593" s="399"/>
      <c r="E2593" s="383" t="str">
        <f t="shared" si="388"/>
        <v>C</v>
      </c>
      <c r="F2593" s="383" t="str">
        <f t="shared" si="389"/>
        <v>C</v>
      </c>
      <c r="G2593" s="400"/>
      <c r="H2593" s="385" t="str">
        <f>IF(G2593="","",VLOOKUP(G2593,下拉数据源!J:K,2,0))</f>
        <v/>
      </c>
      <c r="I2593" s="385"/>
      <c r="J2593" s="385"/>
      <c r="K2593" s="386"/>
      <c r="L2593" s="401"/>
      <c r="M2593" s="384"/>
      <c r="N2593" s="384"/>
      <c r="O2593" s="384"/>
      <c r="P2593" s="386"/>
      <c r="Q2593" s="387"/>
      <c r="R2593" s="286"/>
      <c r="S2593" s="388">
        <f t="shared" si="386"/>
        <v>0</v>
      </c>
      <c r="T2593" s="389"/>
      <c r="U2593" s="389">
        <f t="shared" si="384"/>
        <v>0</v>
      </c>
      <c r="V2593" s="451"/>
      <c r="W2593" s="452"/>
      <c r="X2593" s="386"/>
      <c r="Y2593" s="390"/>
      <c r="Z2593" s="391"/>
      <c r="AA2593" s="392"/>
      <c r="AB2593" s="393"/>
      <c r="AC2593" s="394"/>
      <c r="AD2593" s="395">
        <f t="shared" si="387"/>
        <v>0</v>
      </c>
      <c r="AE2593" s="396">
        <f>IF(OR(G2593=账期!$A$18,G2593=账期!$A$20,G2593=账期!$A$22,G2593=账期!$A$24,G2593=账期!$A$25,G2593=账期!$A$27,G2593=账期!$A$26,G2593=账期!$A$28,G2593=账期!$A$30,G2593=账期!$A$32,G2593=账期!$A$34,G2593=账期!$A$35,G2593=账期!$A$37,G2593=账期!$A$39,G2593=账期!$A$40,G2593=账期!$A$41,G2593=账期!$A$42,G2593=账期!$A$43,G2593=账期!$A$44,G2593=账期!$A$45,G2593=账期!$A$46,G2593=账期!$A$48,G2593=账期!$A$50,G2593=账期!$A$51,G2593=账期!$A$52,G2593=账期!$A$53,G2593=账期!$A$54,G2593=账期!$A$56,G2593=账期!$A$57,G2593=账期!$A$58,G2593=账期!$A$59,G2593=账期!$A$60,G2593=账期!$A$61,G2593=账期!$A$62,G2593=账期!$A$63,G2593=账期!$A$64,G2593=账期!$A$66,G2593=账期!$A$67,G2593=账期!$A$68,G2593=账期!$A$70,G2593=账期!$A$71),30,IF(OR(G2593=账期!$A$74,G2593=账期!$A$77,G2593=账期!$A$76,G2593=账期!$A$79,G2593=账期!$A$80,G2593=账期!$A$81,G2593=账期!$A$83,G2593=账期!$A$85,G2593=账期!$A$87,G2593=账期!$A$89,G2593=账期!$A$91),60,IF(OR(G2593=账期!$A$93,G2593=账期!$A$94,G2593=账期!$A$95,G2593=账期!$A$96,G2593=账期!$A$98,G2593=账期!$A$99,G2593=账期!$A$101,G2593=账期!$A$102),90,0)))</f>
        <v>0</v>
      </c>
      <c r="AF2593" s="396"/>
      <c r="AG2593" s="384"/>
      <c r="AH2593" s="396" t="str">
        <f t="shared" si="383"/>
        <v/>
      </c>
    </row>
    <row r="2594" spans="1:34" ht="18" customHeight="1" x14ac:dyDescent="0.25">
      <c r="A2594" s="301" t="str">
        <f t="shared" si="385"/>
        <v/>
      </c>
      <c r="B2594" s="397"/>
      <c r="C2594" s="398"/>
      <c r="D2594" s="399"/>
      <c r="E2594" s="383" t="str">
        <f t="shared" si="388"/>
        <v>C</v>
      </c>
      <c r="F2594" s="383" t="str">
        <f t="shared" si="389"/>
        <v>C</v>
      </c>
      <c r="G2594" s="400"/>
      <c r="H2594" s="385" t="str">
        <f>IF(G2594="","",VLOOKUP(G2594,下拉数据源!J:K,2,0))</f>
        <v/>
      </c>
      <c r="I2594" s="385"/>
      <c r="J2594" s="385"/>
      <c r="K2594" s="386"/>
      <c r="L2594" s="401"/>
      <c r="M2594" s="384"/>
      <c r="N2594" s="384"/>
      <c r="O2594" s="384"/>
      <c r="P2594" s="386"/>
      <c r="Q2594" s="387"/>
      <c r="R2594" s="286"/>
      <c r="S2594" s="388">
        <f t="shared" si="386"/>
        <v>0</v>
      </c>
      <c r="T2594" s="389"/>
      <c r="U2594" s="389">
        <f t="shared" si="384"/>
        <v>0</v>
      </c>
      <c r="V2594" s="451"/>
      <c r="W2594" s="452"/>
      <c r="X2594" s="386"/>
      <c r="Y2594" s="390"/>
      <c r="Z2594" s="391"/>
      <c r="AA2594" s="392"/>
      <c r="AB2594" s="393"/>
      <c r="AC2594" s="394"/>
      <c r="AD2594" s="395">
        <f t="shared" si="387"/>
        <v>0</v>
      </c>
      <c r="AE2594" s="396">
        <f>IF(OR(G2594=账期!$A$18,G2594=账期!$A$20,G2594=账期!$A$22,G2594=账期!$A$24,G2594=账期!$A$25,G2594=账期!$A$27,G2594=账期!$A$26,G2594=账期!$A$28,G2594=账期!$A$30,G2594=账期!$A$32,G2594=账期!$A$34,G2594=账期!$A$35,G2594=账期!$A$37,G2594=账期!$A$39,G2594=账期!$A$40,G2594=账期!$A$41,G2594=账期!$A$42,G2594=账期!$A$43,G2594=账期!$A$44,G2594=账期!$A$45,G2594=账期!$A$46,G2594=账期!$A$48,G2594=账期!$A$50,G2594=账期!$A$51,G2594=账期!$A$52,G2594=账期!$A$53,G2594=账期!$A$54,G2594=账期!$A$56,G2594=账期!$A$57,G2594=账期!$A$58,G2594=账期!$A$59,G2594=账期!$A$60,G2594=账期!$A$61,G2594=账期!$A$62,G2594=账期!$A$63,G2594=账期!$A$64,G2594=账期!$A$66,G2594=账期!$A$67,G2594=账期!$A$68,G2594=账期!$A$70,G2594=账期!$A$71),30,IF(OR(G2594=账期!$A$74,G2594=账期!$A$77,G2594=账期!$A$76,G2594=账期!$A$79,G2594=账期!$A$80,G2594=账期!$A$81,G2594=账期!$A$83,G2594=账期!$A$85,G2594=账期!$A$87,G2594=账期!$A$89,G2594=账期!$A$91),60,IF(OR(G2594=账期!$A$93,G2594=账期!$A$94,G2594=账期!$A$95,G2594=账期!$A$96,G2594=账期!$A$98,G2594=账期!$A$99,G2594=账期!$A$101,G2594=账期!$A$102),90,0)))</f>
        <v>0</v>
      </c>
      <c r="AF2594" s="396"/>
      <c r="AG2594" s="384"/>
      <c r="AH2594" s="396" t="str">
        <f t="shared" si="383"/>
        <v/>
      </c>
    </row>
    <row r="2595" spans="1:34" ht="18" customHeight="1" x14ac:dyDescent="0.25">
      <c r="A2595" s="301" t="str">
        <f t="shared" si="385"/>
        <v/>
      </c>
      <c r="B2595" s="397"/>
      <c r="C2595" s="398"/>
      <c r="D2595" s="399"/>
      <c r="E2595" s="383" t="str">
        <f t="shared" si="388"/>
        <v>C</v>
      </c>
      <c r="F2595" s="383" t="str">
        <f t="shared" si="389"/>
        <v>C</v>
      </c>
      <c r="G2595" s="400"/>
      <c r="H2595" s="385" t="str">
        <f>IF(G2595="","",VLOOKUP(G2595,下拉数据源!J:K,2,0))</f>
        <v/>
      </c>
      <c r="I2595" s="385"/>
      <c r="J2595" s="385"/>
      <c r="K2595" s="386"/>
      <c r="L2595" s="401"/>
      <c r="M2595" s="384"/>
      <c r="N2595" s="384"/>
      <c r="O2595" s="384"/>
      <c r="P2595" s="386"/>
      <c r="Q2595" s="387"/>
      <c r="R2595" s="286"/>
      <c r="S2595" s="388">
        <f t="shared" si="386"/>
        <v>0</v>
      </c>
      <c r="T2595" s="389"/>
      <c r="U2595" s="389">
        <f t="shared" si="384"/>
        <v>0</v>
      </c>
      <c r="V2595" s="451"/>
      <c r="W2595" s="452"/>
      <c r="X2595" s="386"/>
      <c r="Y2595" s="390"/>
      <c r="Z2595" s="391"/>
      <c r="AA2595" s="392"/>
      <c r="AB2595" s="393"/>
      <c r="AC2595" s="394"/>
      <c r="AD2595" s="395">
        <f t="shared" si="387"/>
        <v>0</v>
      </c>
      <c r="AE2595" s="396">
        <f>IF(OR(G2595=账期!$A$18,G2595=账期!$A$20,G2595=账期!$A$22,G2595=账期!$A$24,G2595=账期!$A$25,G2595=账期!$A$27,G2595=账期!$A$26,G2595=账期!$A$28,G2595=账期!$A$30,G2595=账期!$A$32,G2595=账期!$A$34,G2595=账期!$A$35,G2595=账期!$A$37,G2595=账期!$A$39,G2595=账期!$A$40,G2595=账期!$A$41,G2595=账期!$A$42,G2595=账期!$A$43,G2595=账期!$A$44,G2595=账期!$A$45,G2595=账期!$A$46,G2595=账期!$A$48,G2595=账期!$A$50,G2595=账期!$A$51,G2595=账期!$A$52,G2595=账期!$A$53,G2595=账期!$A$54,G2595=账期!$A$56,G2595=账期!$A$57,G2595=账期!$A$58,G2595=账期!$A$59,G2595=账期!$A$60,G2595=账期!$A$61,G2595=账期!$A$62,G2595=账期!$A$63,G2595=账期!$A$64,G2595=账期!$A$66,G2595=账期!$A$67,G2595=账期!$A$68,G2595=账期!$A$70,G2595=账期!$A$71),30,IF(OR(G2595=账期!$A$74,G2595=账期!$A$77,G2595=账期!$A$76,G2595=账期!$A$79,G2595=账期!$A$80,G2595=账期!$A$81,G2595=账期!$A$83,G2595=账期!$A$85,G2595=账期!$A$87,G2595=账期!$A$89,G2595=账期!$A$91),60,IF(OR(G2595=账期!$A$93,G2595=账期!$A$94,G2595=账期!$A$95,G2595=账期!$A$96,G2595=账期!$A$98,G2595=账期!$A$99,G2595=账期!$A$101,G2595=账期!$A$102),90,0)))</f>
        <v>0</v>
      </c>
      <c r="AF2595" s="396"/>
      <c r="AG2595" s="384"/>
      <c r="AH2595" s="396" t="str">
        <f t="shared" si="383"/>
        <v/>
      </c>
    </row>
    <row r="2596" spans="1:34" ht="18" customHeight="1" x14ac:dyDescent="0.25">
      <c r="A2596" s="301" t="str">
        <f t="shared" si="385"/>
        <v/>
      </c>
      <c r="B2596" s="397"/>
      <c r="C2596" s="398"/>
      <c r="D2596" s="399"/>
      <c r="E2596" s="383" t="str">
        <f t="shared" si="388"/>
        <v>C</v>
      </c>
      <c r="F2596" s="383" t="str">
        <f t="shared" si="389"/>
        <v>C</v>
      </c>
      <c r="G2596" s="400"/>
      <c r="H2596" s="385" t="str">
        <f>IF(G2596="","",VLOOKUP(G2596,下拉数据源!J:K,2,0))</f>
        <v/>
      </c>
      <c r="I2596" s="385"/>
      <c r="J2596" s="385"/>
      <c r="K2596" s="386"/>
      <c r="L2596" s="401"/>
      <c r="M2596" s="384"/>
      <c r="N2596" s="384"/>
      <c r="O2596" s="384"/>
      <c r="P2596" s="386"/>
      <c r="Q2596" s="387"/>
      <c r="R2596" s="286"/>
      <c r="S2596" s="388">
        <f t="shared" si="386"/>
        <v>0</v>
      </c>
      <c r="T2596" s="389"/>
      <c r="U2596" s="389">
        <f t="shared" si="384"/>
        <v>0</v>
      </c>
      <c r="V2596" s="451"/>
      <c r="W2596" s="452"/>
      <c r="X2596" s="386"/>
      <c r="Y2596" s="390"/>
      <c r="Z2596" s="391"/>
      <c r="AA2596" s="392"/>
      <c r="AB2596" s="393"/>
      <c r="AC2596" s="394"/>
      <c r="AD2596" s="395">
        <f t="shared" si="387"/>
        <v>0</v>
      </c>
      <c r="AE2596" s="396">
        <f>IF(OR(G2596=账期!$A$18,G2596=账期!$A$20,G2596=账期!$A$22,G2596=账期!$A$24,G2596=账期!$A$25,G2596=账期!$A$27,G2596=账期!$A$26,G2596=账期!$A$28,G2596=账期!$A$30,G2596=账期!$A$32,G2596=账期!$A$34,G2596=账期!$A$35,G2596=账期!$A$37,G2596=账期!$A$39,G2596=账期!$A$40,G2596=账期!$A$41,G2596=账期!$A$42,G2596=账期!$A$43,G2596=账期!$A$44,G2596=账期!$A$45,G2596=账期!$A$46,G2596=账期!$A$48,G2596=账期!$A$50,G2596=账期!$A$51,G2596=账期!$A$52,G2596=账期!$A$53,G2596=账期!$A$54,G2596=账期!$A$56,G2596=账期!$A$57,G2596=账期!$A$58,G2596=账期!$A$59,G2596=账期!$A$60,G2596=账期!$A$61,G2596=账期!$A$62,G2596=账期!$A$63,G2596=账期!$A$64,G2596=账期!$A$66,G2596=账期!$A$67,G2596=账期!$A$68,G2596=账期!$A$70,G2596=账期!$A$71),30,IF(OR(G2596=账期!$A$74,G2596=账期!$A$77,G2596=账期!$A$76,G2596=账期!$A$79,G2596=账期!$A$80,G2596=账期!$A$81,G2596=账期!$A$83,G2596=账期!$A$85,G2596=账期!$A$87,G2596=账期!$A$89,G2596=账期!$A$91),60,IF(OR(G2596=账期!$A$93,G2596=账期!$A$94,G2596=账期!$A$95,G2596=账期!$A$96,G2596=账期!$A$98,G2596=账期!$A$99,G2596=账期!$A$101,G2596=账期!$A$102),90,0)))</f>
        <v>0</v>
      </c>
      <c r="AF2596" s="396"/>
      <c r="AG2596" s="384"/>
      <c r="AH2596" s="396" t="str">
        <f t="shared" si="383"/>
        <v/>
      </c>
    </row>
    <row r="2597" spans="1:34" ht="18" customHeight="1" x14ac:dyDescent="0.25">
      <c r="A2597" s="301" t="str">
        <f t="shared" si="385"/>
        <v/>
      </c>
      <c r="B2597" s="397"/>
      <c r="C2597" s="398"/>
      <c r="D2597" s="399"/>
      <c r="E2597" s="383" t="str">
        <f t="shared" si="388"/>
        <v>C</v>
      </c>
      <c r="F2597" s="383" t="str">
        <f t="shared" si="389"/>
        <v>C</v>
      </c>
      <c r="G2597" s="400"/>
      <c r="H2597" s="385" t="str">
        <f>IF(G2597="","",VLOOKUP(G2597,下拉数据源!J:K,2,0))</f>
        <v/>
      </c>
      <c r="I2597" s="385"/>
      <c r="J2597" s="385"/>
      <c r="K2597" s="386"/>
      <c r="L2597" s="401"/>
      <c r="M2597" s="384"/>
      <c r="N2597" s="384"/>
      <c r="O2597" s="384"/>
      <c r="P2597" s="386"/>
      <c r="Q2597" s="387"/>
      <c r="R2597" s="286"/>
      <c r="S2597" s="388">
        <f t="shared" si="386"/>
        <v>0</v>
      </c>
      <c r="T2597" s="389"/>
      <c r="U2597" s="389">
        <f t="shared" si="384"/>
        <v>0</v>
      </c>
      <c r="V2597" s="451"/>
      <c r="W2597" s="452"/>
      <c r="X2597" s="386"/>
      <c r="Y2597" s="390"/>
      <c r="Z2597" s="391"/>
      <c r="AA2597" s="392"/>
      <c r="AB2597" s="393"/>
      <c r="AC2597" s="394"/>
      <c r="AD2597" s="395">
        <f t="shared" si="387"/>
        <v>0</v>
      </c>
      <c r="AE2597" s="396">
        <f>IF(OR(G2597=账期!$A$18,G2597=账期!$A$20,G2597=账期!$A$22,G2597=账期!$A$24,G2597=账期!$A$25,G2597=账期!$A$27,G2597=账期!$A$26,G2597=账期!$A$28,G2597=账期!$A$30,G2597=账期!$A$32,G2597=账期!$A$34,G2597=账期!$A$35,G2597=账期!$A$37,G2597=账期!$A$39,G2597=账期!$A$40,G2597=账期!$A$41,G2597=账期!$A$42,G2597=账期!$A$43,G2597=账期!$A$44,G2597=账期!$A$45,G2597=账期!$A$46,G2597=账期!$A$48,G2597=账期!$A$50,G2597=账期!$A$51,G2597=账期!$A$52,G2597=账期!$A$53,G2597=账期!$A$54,G2597=账期!$A$56,G2597=账期!$A$57,G2597=账期!$A$58,G2597=账期!$A$59,G2597=账期!$A$60,G2597=账期!$A$61,G2597=账期!$A$62,G2597=账期!$A$63,G2597=账期!$A$64,G2597=账期!$A$66,G2597=账期!$A$67,G2597=账期!$A$68,G2597=账期!$A$70,G2597=账期!$A$71),30,IF(OR(G2597=账期!$A$74,G2597=账期!$A$77,G2597=账期!$A$76,G2597=账期!$A$79,G2597=账期!$A$80,G2597=账期!$A$81,G2597=账期!$A$83,G2597=账期!$A$85,G2597=账期!$A$87,G2597=账期!$A$89,G2597=账期!$A$91),60,IF(OR(G2597=账期!$A$93,G2597=账期!$A$94,G2597=账期!$A$95,G2597=账期!$A$96,G2597=账期!$A$98,G2597=账期!$A$99,G2597=账期!$A$101,G2597=账期!$A$102),90,0)))</f>
        <v>0</v>
      </c>
      <c r="AF2597" s="396"/>
      <c r="AG2597" s="384"/>
      <c r="AH2597" s="396" t="str">
        <f t="shared" si="383"/>
        <v/>
      </c>
    </row>
    <row r="2598" spans="1:34" ht="18" customHeight="1" x14ac:dyDescent="0.25">
      <c r="A2598" s="301" t="str">
        <f t="shared" si="385"/>
        <v/>
      </c>
      <c r="B2598" s="397"/>
      <c r="C2598" s="398"/>
      <c r="D2598" s="399"/>
      <c r="E2598" s="383" t="str">
        <f t="shared" si="388"/>
        <v>C</v>
      </c>
      <c r="F2598" s="383" t="str">
        <f t="shared" si="389"/>
        <v>C</v>
      </c>
      <c r="G2598" s="400"/>
      <c r="H2598" s="385" t="str">
        <f>IF(G2598="","",VLOOKUP(G2598,下拉数据源!J:K,2,0))</f>
        <v/>
      </c>
      <c r="I2598" s="385"/>
      <c r="J2598" s="385"/>
      <c r="K2598" s="386"/>
      <c r="L2598" s="401"/>
      <c r="M2598" s="384"/>
      <c r="N2598" s="384"/>
      <c r="O2598" s="384"/>
      <c r="P2598" s="386"/>
      <c r="Q2598" s="387"/>
      <c r="R2598" s="286"/>
      <c r="S2598" s="388">
        <f t="shared" si="386"/>
        <v>0</v>
      </c>
      <c r="T2598" s="389"/>
      <c r="U2598" s="389">
        <f t="shared" si="384"/>
        <v>0</v>
      </c>
      <c r="V2598" s="451"/>
      <c r="W2598" s="452"/>
      <c r="X2598" s="386"/>
      <c r="Y2598" s="390"/>
      <c r="Z2598" s="391"/>
      <c r="AA2598" s="392"/>
      <c r="AB2598" s="393"/>
      <c r="AC2598" s="394"/>
      <c r="AD2598" s="395">
        <f t="shared" si="387"/>
        <v>0</v>
      </c>
      <c r="AE2598" s="396">
        <f>IF(OR(G2598=账期!$A$18,G2598=账期!$A$20,G2598=账期!$A$22,G2598=账期!$A$24,G2598=账期!$A$25,G2598=账期!$A$27,G2598=账期!$A$26,G2598=账期!$A$28,G2598=账期!$A$30,G2598=账期!$A$32,G2598=账期!$A$34,G2598=账期!$A$35,G2598=账期!$A$37,G2598=账期!$A$39,G2598=账期!$A$40,G2598=账期!$A$41,G2598=账期!$A$42,G2598=账期!$A$43,G2598=账期!$A$44,G2598=账期!$A$45,G2598=账期!$A$46,G2598=账期!$A$48,G2598=账期!$A$50,G2598=账期!$A$51,G2598=账期!$A$52,G2598=账期!$A$53,G2598=账期!$A$54,G2598=账期!$A$56,G2598=账期!$A$57,G2598=账期!$A$58,G2598=账期!$A$59,G2598=账期!$A$60,G2598=账期!$A$61,G2598=账期!$A$62,G2598=账期!$A$63,G2598=账期!$A$64,G2598=账期!$A$66,G2598=账期!$A$67,G2598=账期!$A$68,G2598=账期!$A$70,G2598=账期!$A$71),30,IF(OR(G2598=账期!$A$74,G2598=账期!$A$77,G2598=账期!$A$76,G2598=账期!$A$79,G2598=账期!$A$80,G2598=账期!$A$81,G2598=账期!$A$83,G2598=账期!$A$85,G2598=账期!$A$87,G2598=账期!$A$89,G2598=账期!$A$91),60,IF(OR(G2598=账期!$A$93,G2598=账期!$A$94,G2598=账期!$A$95,G2598=账期!$A$96,G2598=账期!$A$98,G2598=账期!$A$99,G2598=账期!$A$101,G2598=账期!$A$102),90,0)))</f>
        <v>0</v>
      </c>
      <c r="AF2598" s="396"/>
      <c r="AG2598" s="384"/>
      <c r="AH2598" s="396" t="str">
        <f t="shared" si="383"/>
        <v/>
      </c>
    </row>
    <row r="2599" spans="1:34" ht="18" customHeight="1" x14ac:dyDescent="0.25">
      <c r="A2599" s="301" t="str">
        <f t="shared" si="385"/>
        <v/>
      </c>
      <c r="B2599" s="397"/>
      <c r="C2599" s="398"/>
      <c r="D2599" s="399"/>
      <c r="E2599" s="383" t="str">
        <f t="shared" si="388"/>
        <v>C</v>
      </c>
      <c r="F2599" s="383" t="str">
        <f t="shared" si="389"/>
        <v>C</v>
      </c>
      <c r="G2599" s="400"/>
      <c r="H2599" s="385" t="str">
        <f>IF(G2599="","",VLOOKUP(G2599,下拉数据源!J:K,2,0))</f>
        <v/>
      </c>
      <c r="I2599" s="385"/>
      <c r="J2599" s="385"/>
      <c r="K2599" s="386"/>
      <c r="L2599" s="401"/>
      <c r="M2599" s="384"/>
      <c r="N2599" s="384"/>
      <c r="O2599" s="384"/>
      <c r="P2599" s="386"/>
      <c r="Q2599" s="387"/>
      <c r="R2599" s="286"/>
      <c r="S2599" s="388">
        <f t="shared" si="386"/>
        <v>0</v>
      </c>
      <c r="T2599" s="389"/>
      <c r="U2599" s="389">
        <f t="shared" si="384"/>
        <v>0</v>
      </c>
      <c r="V2599" s="451"/>
      <c r="W2599" s="452"/>
      <c r="X2599" s="386"/>
      <c r="Y2599" s="390"/>
      <c r="Z2599" s="391"/>
      <c r="AA2599" s="392"/>
      <c r="AB2599" s="393"/>
      <c r="AC2599" s="394"/>
      <c r="AD2599" s="395">
        <f t="shared" si="387"/>
        <v>0</v>
      </c>
      <c r="AE2599" s="396">
        <f>IF(OR(G2599=账期!$A$18,G2599=账期!$A$20,G2599=账期!$A$22,G2599=账期!$A$24,G2599=账期!$A$25,G2599=账期!$A$27,G2599=账期!$A$26,G2599=账期!$A$28,G2599=账期!$A$30,G2599=账期!$A$32,G2599=账期!$A$34,G2599=账期!$A$35,G2599=账期!$A$37,G2599=账期!$A$39,G2599=账期!$A$40,G2599=账期!$A$41,G2599=账期!$A$42,G2599=账期!$A$43,G2599=账期!$A$44,G2599=账期!$A$45,G2599=账期!$A$46,G2599=账期!$A$48,G2599=账期!$A$50,G2599=账期!$A$51,G2599=账期!$A$52,G2599=账期!$A$53,G2599=账期!$A$54,G2599=账期!$A$56,G2599=账期!$A$57,G2599=账期!$A$58,G2599=账期!$A$59,G2599=账期!$A$60,G2599=账期!$A$61,G2599=账期!$A$62,G2599=账期!$A$63,G2599=账期!$A$64,G2599=账期!$A$66,G2599=账期!$A$67,G2599=账期!$A$68,G2599=账期!$A$70,G2599=账期!$A$71),30,IF(OR(G2599=账期!$A$74,G2599=账期!$A$77,G2599=账期!$A$76,G2599=账期!$A$79,G2599=账期!$A$80,G2599=账期!$A$81,G2599=账期!$A$83,G2599=账期!$A$85,G2599=账期!$A$87,G2599=账期!$A$89,G2599=账期!$A$91),60,IF(OR(G2599=账期!$A$93,G2599=账期!$A$94,G2599=账期!$A$95,G2599=账期!$A$96,G2599=账期!$A$98,G2599=账期!$A$99,G2599=账期!$A$101,G2599=账期!$A$102),90,0)))</f>
        <v>0</v>
      </c>
      <c r="AF2599" s="396"/>
      <c r="AG2599" s="384"/>
      <c r="AH2599" s="396" t="str">
        <f t="shared" ref="AH2599:AH2662" si="390">IF(AG2599="华东","徐绪盛",IF(AG2599="华南","柯童柱",IF(AG2599="华中","杭得利",IF(AG2599="西南","张军",IF(AG2599="华北","石浩宇","")))))</f>
        <v/>
      </c>
    </row>
    <row r="2600" spans="1:34" ht="18" customHeight="1" x14ac:dyDescent="0.25">
      <c r="A2600" s="301" t="str">
        <f t="shared" si="385"/>
        <v/>
      </c>
      <c r="B2600" s="397"/>
      <c r="C2600" s="398"/>
      <c r="D2600" s="399"/>
      <c r="E2600" s="383" t="str">
        <f t="shared" si="388"/>
        <v>C</v>
      </c>
      <c r="F2600" s="383" t="str">
        <f t="shared" si="389"/>
        <v>C</v>
      </c>
      <c r="G2600" s="400"/>
      <c r="H2600" s="385" t="str">
        <f>IF(G2600="","",VLOOKUP(G2600,下拉数据源!J:K,2,0))</f>
        <v/>
      </c>
      <c r="I2600" s="385"/>
      <c r="J2600" s="385"/>
      <c r="K2600" s="386"/>
      <c r="L2600" s="401"/>
      <c r="M2600" s="384"/>
      <c r="N2600" s="384"/>
      <c r="O2600" s="384"/>
      <c r="P2600" s="386"/>
      <c r="Q2600" s="387"/>
      <c r="R2600" s="286"/>
      <c r="S2600" s="388">
        <f t="shared" si="386"/>
        <v>0</v>
      </c>
      <c r="T2600" s="389"/>
      <c r="U2600" s="389">
        <f t="shared" si="384"/>
        <v>0</v>
      </c>
      <c r="V2600" s="451"/>
      <c r="W2600" s="452"/>
      <c r="X2600" s="386"/>
      <c r="Y2600" s="390"/>
      <c r="Z2600" s="391"/>
      <c r="AA2600" s="392"/>
      <c r="AB2600" s="393"/>
      <c r="AC2600" s="394"/>
      <c r="AD2600" s="395">
        <f t="shared" si="387"/>
        <v>0</v>
      </c>
      <c r="AE2600" s="396">
        <f>IF(OR(G2600=账期!$A$18,G2600=账期!$A$20,G2600=账期!$A$22,G2600=账期!$A$24,G2600=账期!$A$25,G2600=账期!$A$27,G2600=账期!$A$26,G2600=账期!$A$28,G2600=账期!$A$30,G2600=账期!$A$32,G2600=账期!$A$34,G2600=账期!$A$35,G2600=账期!$A$37,G2600=账期!$A$39,G2600=账期!$A$40,G2600=账期!$A$41,G2600=账期!$A$42,G2600=账期!$A$43,G2600=账期!$A$44,G2600=账期!$A$45,G2600=账期!$A$46,G2600=账期!$A$48,G2600=账期!$A$50,G2600=账期!$A$51,G2600=账期!$A$52,G2600=账期!$A$53,G2600=账期!$A$54,G2600=账期!$A$56,G2600=账期!$A$57,G2600=账期!$A$58,G2600=账期!$A$59,G2600=账期!$A$60,G2600=账期!$A$61,G2600=账期!$A$62,G2600=账期!$A$63,G2600=账期!$A$64,G2600=账期!$A$66,G2600=账期!$A$67,G2600=账期!$A$68,G2600=账期!$A$70,G2600=账期!$A$71),30,IF(OR(G2600=账期!$A$74,G2600=账期!$A$77,G2600=账期!$A$76,G2600=账期!$A$79,G2600=账期!$A$80,G2600=账期!$A$81,G2600=账期!$A$83,G2600=账期!$A$85,G2600=账期!$A$87,G2600=账期!$A$89,G2600=账期!$A$91),60,IF(OR(G2600=账期!$A$93,G2600=账期!$A$94,G2600=账期!$A$95,G2600=账期!$A$96,G2600=账期!$A$98,G2600=账期!$A$99,G2600=账期!$A$101,G2600=账期!$A$102),90,0)))</f>
        <v>0</v>
      </c>
      <c r="AF2600" s="396"/>
      <c r="AG2600" s="384"/>
      <c r="AH2600" s="396" t="str">
        <f t="shared" si="390"/>
        <v/>
      </c>
    </row>
    <row r="2601" spans="1:34" ht="18" customHeight="1" x14ac:dyDescent="0.25">
      <c r="A2601" s="301" t="str">
        <f t="shared" si="385"/>
        <v/>
      </c>
      <c r="B2601" s="397"/>
      <c r="C2601" s="398"/>
      <c r="D2601" s="399"/>
      <c r="E2601" s="383" t="str">
        <f t="shared" si="388"/>
        <v>C</v>
      </c>
      <c r="F2601" s="383" t="str">
        <f t="shared" si="389"/>
        <v>C</v>
      </c>
      <c r="G2601" s="400"/>
      <c r="H2601" s="385" t="str">
        <f>IF(G2601="","",VLOOKUP(G2601,下拉数据源!J:K,2,0))</f>
        <v/>
      </c>
      <c r="I2601" s="385"/>
      <c r="J2601" s="385"/>
      <c r="K2601" s="386"/>
      <c r="L2601" s="401"/>
      <c r="M2601" s="384"/>
      <c r="N2601" s="384"/>
      <c r="O2601" s="384"/>
      <c r="P2601" s="386"/>
      <c r="Q2601" s="387"/>
      <c r="R2601" s="286"/>
      <c r="S2601" s="388">
        <f t="shared" si="386"/>
        <v>0</v>
      </c>
      <c r="T2601" s="389"/>
      <c r="U2601" s="389">
        <f t="shared" si="384"/>
        <v>0</v>
      </c>
      <c r="V2601" s="451"/>
      <c r="W2601" s="452"/>
      <c r="X2601" s="386"/>
      <c r="Y2601" s="390"/>
      <c r="Z2601" s="391"/>
      <c r="AA2601" s="392"/>
      <c r="AB2601" s="393"/>
      <c r="AC2601" s="394"/>
      <c r="AD2601" s="395">
        <f t="shared" si="387"/>
        <v>0</v>
      </c>
      <c r="AE2601" s="396">
        <f>IF(OR(G2601=账期!$A$18,G2601=账期!$A$20,G2601=账期!$A$22,G2601=账期!$A$24,G2601=账期!$A$25,G2601=账期!$A$27,G2601=账期!$A$26,G2601=账期!$A$28,G2601=账期!$A$30,G2601=账期!$A$32,G2601=账期!$A$34,G2601=账期!$A$35,G2601=账期!$A$37,G2601=账期!$A$39,G2601=账期!$A$40,G2601=账期!$A$41,G2601=账期!$A$42,G2601=账期!$A$43,G2601=账期!$A$44,G2601=账期!$A$45,G2601=账期!$A$46,G2601=账期!$A$48,G2601=账期!$A$50,G2601=账期!$A$51,G2601=账期!$A$52,G2601=账期!$A$53,G2601=账期!$A$54,G2601=账期!$A$56,G2601=账期!$A$57,G2601=账期!$A$58,G2601=账期!$A$59,G2601=账期!$A$60,G2601=账期!$A$61,G2601=账期!$A$62,G2601=账期!$A$63,G2601=账期!$A$64,G2601=账期!$A$66,G2601=账期!$A$67,G2601=账期!$A$68,G2601=账期!$A$70,G2601=账期!$A$71),30,IF(OR(G2601=账期!$A$74,G2601=账期!$A$77,G2601=账期!$A$76,G2601=账期!$A$79,G2601=账期!$A$80,G2601=账期!$A$81,G2601=账期!$A$83,G2601=账期!$A$85,G2601=账期!$A$87,G2601=账期!$A$89,G2601=账期!$A$91),60,IF(OR(G2601=账期!$A$93,G2601=账期!$A$94,G2601=账期!$A$95,G2601=账期!$A$96,G2601=账期!$A$98,G2601=账期!$A$99,G2601=账期!$A$101,G2601=账期!$A$102),90,0)))</f>
        <v>0</v>
      </c>
      <c r="AF2601" s="396"/>
      <c r="AG2601" s="384"/>
      <c r="AH2601" s="396" t="str">
        <f t="shared" si="390"/>
        <v/>
      </c>
    </row>
    <row r="2602" spans="1:34" ht="18" customHeight="1" x14ac:dyDescent="0.25">
      <c r="A2602" s="301" t="str">
        <f t="shared" si="385"/>
        <v/>
      </c>
      <c r="B2602" s="397"/>
      <c r="C2602" s="398"/>
      <c r="D2602" s="399"/>
      <c r="E2602" s="383" t="str">
        <f t="shared" si="388"/>
        <v>C</v>
      </c>
      <c r="F2602" s="383" t="str">
        <f t="shared" si="389"/>
        <v>C</v>
      </c>
      <c r="G2602" s="400"/>
      <c r="H2602" s="385" t="str">
        <f>IF(G2602="","",VLOOKUP(G2602,下拉数据源!J:K,2,0))</f>
        <v/>
      </c>
      <c r="I2602" s="385"/>
      <c r="J2602" s="385"/>
      <c r="K2602" s="386"/>
      <c r="L2602" s="401"/>
      <c r="M2602" s="384"/>
      <c r="N2602" s="384"/>
      <c r="O2602" s="384"/>
      <c r="P2602" s="386"/>
      <c r="Q2602" s="387"/>
      <c r="R2602" s="286"/>
      <c r="S2602" s="388">
        <f t="shared" si="386"/>
        <v>0</v>
      </c>
      <c r="T2602" s="389"/>
      <c r="U2602" s="389">
        <f t="shared" si="384"/>
        <v>0</v>
      </c>
      <c r="V2602" s="451"/>
      <c r="W2602" s="452"/>
      <c r="X2602" s="386"/>
      <c r="Y2602" s="390"/>
      <c r="Z2602" s="391"/>
      <c r="AA2602" s="392"/>
      <c r="AB2602" s="393"/>
      <c r="AC2602" s="394"/>
      <c r="AD2602" s="395">
        <f t="shared" si="387"/>
        <v>0</v>
      </c>
      <c r="AE2602" s="396">
        <f>IF(OR(G2602=账期!$A$18,G2602=账期!$A$20,G2602=账期!$A$22,G2602=账期!$A$24,G2602=账期!$A$25,G2602=账期!$A$27,G2602=账期!$A$26,G2602=账期!$A$28,G2602=账期!$A$30,G2602=账期!$A$32,G2602=账期!$A$34,G2602=账期!$A$35,G2602=账期!$A$37,G2602=账期!$A$39,G2602=账期!$A$40,G2602=账期!$A$41,G2602=账期!$A$42,G2602=账期!$A$43,G2602=账期!$A$44,G2602=账期!$A$45,G2602=账期!$A$46,G2602=账期!$A$48,G2602=账期!$A$50,G2602=账期!$A$51,G2602=账期!$A$52,G2602=账期!$A$53,G2602=账期!$A$54,G2602=账期!$A$56,G2602=账期!$A$57,G2602=账期!$A$58,G2602=账期!$A$59,G2602=账期!$A$60,G2602=账期!$A$61,G2602=账期!$A$62,G2602=账期!$A$63,G2602=账期!$A$64,G2602=账期!$A$66,G2602=账期!$A$67,G2602=账期!$A$68,G2602=账期!$A$70,G2602=账期!$A$71),30,IF(OR(G2602=账期!$A$74,G2602=账期!$A$77,G2602=账期!$A$76,G2602=账期!$A$79,G2602=账期!$A$80,G2602=账期!$A$81,G2602=账期!$A$83,G2602=账期!$A$85,G2602=账期!$A$87,G2602=账期!$A$89,G2602=账期!$A$91),60,IF(OR(G2602=账期!$A$93,G2602=账期!$A$94,G2602=账期!$A$95,G2602=账期!$A$96,G2602=账期!$A$98,G2602=账期!$A$99,G2602=账期!$A$101,G2602=账期!$A$102),90,0)))</f>
        <v>0</v>
      </c>
      <c r="AF2602" s="396"/>
      <c r="AG2602" s="384"/>
      <c r="AH2602" s="396" t="str">
        <f t="shared" si="390"/>
        <v/>
      </c>
    </row>
    <row r="2603" spans="1:34" ht="18" customHeight="1" x14ac:dyDescent="0.25">
      <c r="A2603" s="301" t="str">
        <f t="shared" si="385"/>
        <v/>
      </c>
      <c r="B2603" s="397"/>
      <c r="C2603" s="398"/>
      <c r="D2603" s="399"/>
      <c r="E2603" s="383" t="str">
        <f t="shared" si="388"/>
        <v>C</v>
      </c>
      <c r="F2603" s="383" t="str">
        <f t="shared" si="389"/>
        <v>C</v>
      </c>
      <c r="G2603" s="400"/>
      <c r="H2603" s="385" t="str">
        <f>IF(G2603="","",VLOOKUP(G2603,下拉数据源!J:K,2,0))</f>
        <v/>
      </c>
      <c r="I2603" s="385"/>
      <c r="J2603" s="385"/>
      <c r="K2603" s="386"/>
      <c r="L2603" s="401"/>
      <c r="M2603" s="384"/>
      <c r="N2603" s="384"/>
      <c r="O2603" s="384"/>
      <c r="P2603" s="386"/>
      <c r="Q2603" s="387"/>
      <c r="R2603" s="286"/>
      <c r="S2603" s="388">
        <f t="shared" si="386"/>
        <v>0</v>
      </c>
      <c r="T2603" s="389"/>
      <c r="U2603" s="389">
        <f t="shared" si="384"/>
        <v>0</v>
      </c>
      <c r="V2603" s="451"/>
      <c r="W2603" s="452"/>
      <c r="X2603" s="386"/>
      <c r="Y2603" s="390"/>
      <c r="Z2603" s="391"/>
      <c r="AA2603" s="392"/>
      <c r="AB2603" s="393"/>
      <c r="AC2603" s="394"/>
      <c r="AD2603" s="395">
        <f t="shared" si="387"/>
        <v>0</v>
      </c>
      <c r="AE2603" s="396">
        <f>IF(OR(G2603=账期!$A$18,G2603=账期!$A$20,G2603=账期!$A$22,G2603=账期!$A$24,G2603=账期!$A$25,G2603=账期!$A$27,G2603=账期!$A$26,G2603=账期!$A$28,G2603=账期!$A$30,G2603=账期!$A$32,G2603=账期!$A$34,G2603=账期!$A$35,G2603=账期!$A$37,G2603=账期!$A$39,G2603=账期!$A$40,G2603=账期!$A$41,G2603=账期!$A$42,G2603=账期!$A$43,G2603=账期!$A$44,G2603=账期!$A$45,G2603=账期!$A$46,G2603=账期!$A$48,G2603=账期!$A$50,G2603=账期!$A$51,G2603=账期!$A$52,G2603=账期!$A$53,G2603=账期!$A$54,G2603=账期!$A$56,G2603=账期!$A$57,G2603=账期!$A$58,G2603=账期!$A$59,G2603=账期!$A$60,G2603=账期!$A$61,G2603=账期!$A$62,G2603=账期!$A$63,G2603=账期!$A$64,G2603=账期!$A$66,G2603=账期!$A$67,G2603=账期!$A$68,G2603=账期!$A$70,G2603=账期!$A$71),30,IF(OR(G2603=账期!$A$74,G2603=账期!$A$77,G2603=账期!$A$76,G2603=账期!$A$79,G2603=账期!$A$80,G2603=账期!$A$81,G2603=账期!$A$83,G2603=账期!$A$85,G2603=账期!$A$87,G2603=账期!$A$89,G2603=账期!$A$91),60,IF(OR(G2603=账期!$A$93,G2603=账期!$A$94,G2603=账期!$A$95,G2603=账期!$A$96,G2603=账期!$A$98,G2603=账期!$A$99,G2603=账期!$A$101,G2603=账期!$A$102),90,0)))</f>
        <v>0</v>
      </c>
      <c r="AF2603" s="396"/>
      <c r="AG2603" s="384"/>
      <c r="AH2603" s="396" t="str">
        <f t="shared" si="390"/>
        <v/>
      </c>
    </row>
    <row r="2604" spans="1:34" ht="18" customHeight="1" x14ac:dyDescent="0.25">
      <c r="A2604" s="301" t="str">
        <f t="shared" si="385"/>
        <v/>
      </c>
      <c r="B2604" s="397"/>
      <c r="C2604" s="398"/>
      <c r="D2604" s="399"/>
      <c r="E2604" s="383" t="str">
        <f t="shared" si="388"/>
        <v>C</v>
      </c>
      <c r="F2604" s="383" t="str">
        <f t="shared" si="389"/>
        <v>C</v>
      </c>
      <c r="G2604" s="400"/>
      <c r="H2604" s="385" t="str">
        <f>IF(G2604="","",VLOOKUP(G2604,下拉数据源!J:K,2,0))</f>
        <v/>
      </c>
      <c r="I2604" s="385"/>
      <c r="J2604" s="385"/>
      <c r="K2604" s="386"/>
      <c r="L2604" s="401"/>
      <c r="M2604" s="384"/>
      <c r="N2604" s="384"/>
      <c r="O2604" s="384"/>
      <c r="P2604" s="386"/>
      <c r="Q2604" s="387"/>
      <c r="R2604" s="286"/>
      <c r="S2604" s="388">
        <f t="shared" si="386"/>
        <v>0</v>
      </c>
      <c r="T2604" s="389"/>
      <c r="U2604" s="389">
        <f t="shared" si="384"/>
        <v>0</v>
      </c>
      <c r="V2604" s="451"/>
      <c r="W2604" s="452"/>
      <c r="X2604" s="386"/>
      <c r="Y2604" s="390"/>
      <c r="Z2604" s="391"/>
      <c r="AA2604" s="392"/>
      <c r="AB2604" s="393"/>
      <c r="AC2604" s="394"/>
      <c r="AD2604" s="395">
        <f t="shared" si="387"/>
        <v>0</v>
      </c>
      <c r="AE2604" s="396">
        <f>IF(OR(G2604=账期!$A$18,G2604=账期!$A$20,G2604=账期!$A$22,G2604=账期!$A$24,G2604=账期!$A$25,G2604=账期!$A$27,G2604=账期!$A$26,G2604=账期!$A$28,G2604=账期!$A$30,G2604=账期!$A$32,G2604=账期!$A$34,G2604=账期!$A$35,G2604=账期!$A$37,G2604=账期!$A$39,G2604=账期!$A$40,G2604=账期!$A$41,G2604=账期!$A$42,G2604=账期!$A$43,G2604=账期!$A$44,G2604=账期!$A$45,G2604=账期!$A$46,G2604=账期!$A$48,G2604=账期!$A$50,G2604=账期!$A$51,G2604=账期!$A$52,G2604=账期!$A$53,G2604=账期!$A$54,G2604=账期!$A$56,G2604=账期!$A$57,G2604=账期!$A$58,G2604=账期!$A$59,G2604=账期!$A$60,G2604=账期!$A$61,G2604=账期!$A$62,G2604=账期!$A$63,G2604=账期!$A$64,G2604=账期!$A$66,G2604=账期!$A$67,G2604=账期!$A$68,G2604=账期!$A$70,G2604=账期!$A$71),30,IF(OR(G2604=账期!$A$74,G2604=账期!$A$77,G2604=账期!$A$76,G2604=账期!$A$79,G2604=账期!$A$80,G2604=账期!$A$81,G2604=账期!$A$83,G2604=账期!$A$85,G2604=账期!$A$87,G2604=账期!$A$89,G2604=账期!$A$91),60,IF(OR(G2604=账期!$A$93,G2604=账期!$A$94,G2604=账期!$A$95,G2604=账期!$A$96,G2604=账期!$A$98,G2604=账期!$A$99,G2604=账期!$A$101,G2604=账期!$A$102),90,0)))</f>
        <v>0</v>
      </c>
      <c r="AF2604" s="396"/>
      <c r="AG2604" s="384"/>
      <c r="AH2604" s="396" t="str">
        <f t="shared" si="390"/>
        <v/>
      </c>
    </row>
    <row r="2605" spans="1:34" ht="18" customHeight="1" x14ac:dyDescent="0.25">
      <c r="A2605" s="301" t="str">
        <f t="shared" si="385"/>
        <v/>
      </c>
      <c r="B2605" s="397"/>
      <c r="C2605" s="398"/>
      <c r="D2605" s="399"/>
      <c r="E2605" s="383" t="str">
        <f t="shared" si="388"/>
        <v>C</v>
      </c>
      <c r="F2605" s="383" t="str">
        <f t="shared" si="389"/>
        <v>C</v>
      </c>
      <c r="G2605" s="400"/>
      <c r="H2605" s="385" t="str">
        <f>IF(G2605="","",VLOOKUP(G2605,下拉数据源!J:K,2,0))</f>
        <v/>
      </c>
      <c r="I2605" s="385"/>
      <c r="J2605" s="385"/>
      <c r="K2605" s="386"/>
      <c r="L2605" s="401"/>
      <c r="M2605" s="384"/>
      <c r="N2605" s="384"/>
      <c r="O2605" s="384"/>
      <c r="P2605" s="386"/>
      <c r="Q2605" s="387"/>
      <c r="R2605" s="286"/>
      <c r="S2605" s="388">
        <f t="shared" si="386"/>
        <v>0</v>
      </c>
      <c r="T2605" s="389"/>
      <c r="U2605" s="389">
        <f t="shared" si="384"/>
        <v>0</v>
      </c>
      <c r="V2605" s="451"/>
      <c r="W2605" s="452"/>
      <c r="X2605" s="386"/>
      <c r="Y2605" s="390"/>
      <c r="Z2605" s="391"/>
      <c r="AA2605" s="392"/>
      <c r="AB2605" s="393"/>
      <c r="AC2605" s="394"/>
      <c r="AD2605" s="395">
        <f t="shared" si="387"/>
        <v>0</v>
      </c>
      <c r="AE2605" s="396">
        <f>IF(OR(G2605=账期!$A$18,G2605=账期!$A$20,G2605=账期!$A$22,G2605=账期!$A$24,G2605=账期!$A$25,G2605=账期!$A$27,G2605=账期!$A$26,G2605=账期!$A$28,G2605=账期!$A$30,G2605=账期!$A$32,G2605=账期!$A$34,G2605=账期!$A$35,G2605=账期!$A$37,G2605=账期!$A$39,G2605=账期!$A$40,G2605=账期!$A$41,G2605=账期!$A$42,G2605=账期!$A$43,G2605=账期!$A$44,G2605=账期!$A$45,G2605=账期!$A$46,G2605=账期!$A$48,G2605=账期!$A$50,G2605=账期!$A$51,G2605=账期!$A$52,G2605=账期!$A$53,G2605=账期!$A$54,G2605=账期!$A$56,G2605=账期!$A$57,G2605=账期!$A$58,G2605=账期!$A$59,G2605=账期!$A$60,G2605=账期!$A$61,G2605=账期!$A$62,G2605=账期!$A$63,G2605=账期!$A$64,G2605=账期!$A$66,G2605=账期!$A$67,G2605=账期!$A$68,G2605=账期!$A$70,G2605=账期!$A$71),30,IF(OR(G2605=账期!$A$74,G2605=账期!$A$77,G2605=账期!$A$76,G2605=账期!$A$79,G2605=账期!$A$80,G2605=账期!$A$81,G2605=账期!$A$83,G2605=账期!$A$85,G2605=账期!$A$87,G2605=账期!$A$89,G2605=账期!$A$91),60,IF(OR(G2605=账期!$A$93,G2605=账期!$A$94,G2605=账期!$A$95,G2605=账期!$A$96,G2605=账期!$A$98,G2605=账期!$A$99,G2605=账期!$A$101,G2605=账期!$A$102),90,0)))</f>
        <v>0</v>
      </c>
      <c r="AF2605" s="396"/>
      <c r="AG2605" s="384"/>
      <c r="AH2605" s="396" t="str">
        <f t="shared" si="390"/>
        <v/>
      </c>
    </row>
    <row r="2606" spans="1:34" ht="18" customHeight="1" x14ac:dyDescent="0.25">
      <c r="A2606" s="301" t="str">
        <f t="shared" si="385"/>
        <v/>
      </c>
      <c r="B2606" s="397"/>
      <c r="C2606" s="398"/>
      <c r="D2606" s="399"/>
      <c r="E2606" s="383" t="str">
        <f t="shared" si="388"/>
        <v>C</v>
      </c>
      <c r="F2606" s="383" t="str">
        <f t="shared" si="389"/>
        <v>C</v>
      </c>
      <c r="G2606" s="400"/>
      <c r="H2606" s="385" t="str">
        <f>IF(G2606="","",VLOOKUP(G2606,下拉数据源!J:K,2,0))</f>
        <v/>
      </c>
      <c r="I2606" s="385"/>
      <c r="J2606" s="385"/>
      <c r="K2606" s="386"/>
      <c r="L2606" s="401"/>
      <c r="M2606" s="384"/>
      <c r="N2606" s="384"/>
      <c r="O2606" s="384"/>
      <c r="P2606" s="386"/>
      <c r="Q2606" s="387"/>
      <c r="R2606" s="286"/>
      <c r="S2606" s="388">
        <f t="shared" si="386"/>
        <v>0</v>
      </c>
      <c r="T2606" s="389"/>
      <c r="U2606" s="389">
        <f t="shared" si="384"/>
        <v>0</v>
      </c>
      <c r="V2606" s="451"/>
      <c r="W2606" s="452"/>
      <c r="X2606" s="386"/>
      <c r="Y2606" s="390"/>
      <c r="Z2606" s="391"/>
      <c r="AA2606" s="392"/>
      <c r="AB2606" s="393"/>
      <c r="AC2606" s="394"/>
      <c r="AD2606" s="395">
        <f t="shared" si="387"/>
        <v>0</v>
      </c>
      <c r="AE2606" s="396">
        <f>IF(OR(G2606=账期!$A$18,G2606=账期!$A$20,G2606=账期!$A$22,G2606=账期!$A$24,G2606=账期!$A$25,G2606=账期!$A$27,G2606=账期!$A$26,G2606=账期!$A$28,G2606=账期!$A$30,G2606=账期!$A$32,G2606=账期!$A$34,G2606=账期!$A$35,G2606=账期!$A$37,G2606=账期!$A$39,G2606=账期!$A$40,G2606=账期!$A$41,G2606=账期!$A$42,G2606=账期!$A$43,G2606=账期!$A$44,G2606=账期!$A$45,G2606=账期!$A$46,G2606=账期!$A$48,G2606=账期!$A$50,G2606=账期!$A$51,G2606=账期!$A$52,G2606=账期!$A$53,G2606=账期!$A$54,G2606=账期!$A$56,G2606=账期!$A$57,G2606=账期!$A$58,G2606=账期!$A$59,G2606=账期!$A$60,G2606=账期!$A$61,G2606=账期!$A$62,G2606=账期!$A$63,G2606=账期!$A$64,G2606=账期!$A$66,G2606=账期!$A$67,G2606=账期!$A$68,G2606=账期!$A$70,G2606=账期!$A$71),30,IF(OR(G2606=账期!$A$74,G2606=账期!$A$77,G2606=账期!$A$76,G2606=账期!$A$79,G2606=账期!$A$80,G2606=账期!$A$81,G2606=账期!$A$83,G2606=账期!$A$85,G2606=账期!$A$87,G2606=账期!$A$89,G2606=账期!$A$91),60,IF(OR(G2606=账期!$A$93,G2606=账期!$A$94,G2606=账期!$A$95,G2606=账期!$A$96,G2606=账期!$A$98,G2606=账期!$A$99,G2606=账期!$A$101,G2606=账期!$A$102),90,0)))</f>
        <v>0</v>
      </c>
      <c r="AF2606" s="396"/>
      <c r="AG2606" s="384"/>
      <c r="AH2606" s="396" t="str">
        <f t="shared" si="390"/>
        <v/>
      </c>
    </row>
    <row r="2607" spans="1:34" ht="18" customHeight="1" x14ac:dyDescent="0.25">
      <c r="A2607" s="301" t="str">
        <f t="shared" si="385"/>
        <v/>
      </c>
      <c r="B2607" s="397"/>
      <c r="C2607" s="398"/>
      <c r="D2607" s="399"/>
      <c r="E2607" s="383" t="str">
        <f t="shared" si="388"/>
        <v>C</v>
      </c>
      <c r="F2607" s="383" t="str">
        <f t="shared" si="389"/>
        <v>C</v>
      </c>
      <c r="G2607" s="400"/>
      <c r="H2607" s="385" t="str">
        <f>IF(G2607="","",VLOOKUP(G2607,下拉数据源!J:K,2,0))</f>
        <v/>
      </c>
      <c r="I2607" s="385"/>
      <c r="J2607" s="385"/>
      <c r="K2607" s="386"/>
      <c r="L2607" s="401"/>
      <c r="M2607" s="384"/>
      <c r="N2607" s="384"/>
      <c r="O2607" s="384"/>
      <c r="P2607" s="386"/>
      <c r="Q2607" s="387"/>
      <c r="R2607" s="286"/>
      <c r="S2607" s="388">
        <f t="shared" si="386"/>
        <v>0</v>
      </c>
      <c r="T2607" s="389"/>
      <c r="U2607" s="389">
        <f t="shared" si="384"/>
        <v>0</v>
      </c>
      <c r="V2607" s="451"/>
      <c r="W2607" s="452"/>
      <c r="X2607" s="386"/>
      <c r="Y2607" s="390"/>
      <c r="Z2607" s="391"/>
      <c r="AA2607" s="392"/>
      <c r="AB2607" s="393"/>
      <c r="AC2607" s="394"/>
      <c r="AD2607" s="395">
        <f t="shared" si="387"/>
        <v>0</v>
      </c>
      <c r="AE2607" s="396">
        <f>IF(OR(G2607=账期!$A$18,G2607=账期!$A$20,G2607=账期!$A$22,G2607=账期!$A$24,G2607=账期!$A$25,G2607=账期!$A$27,G2607=账期!$A$26,G2607=账期!$A$28,G2607=账期!$A$30,G2607=账期!$A$32,G2607=账期!$A$34,G2607=账期!$A$35,G2607=账期!$A$37,G2607=账期!$A$39,G2607=账期!$A$40,G2607=账期!$A$41,G2607=账期!$A$42,G2607=账期!$A$43,G2607=账期!$A$44,G2607=账期!$A$45,G2607=账期!$A$46,G2607=账期!$A$48,G2607=账期!$A$50,G2607=账期!$A$51,G2607=账期!$A$52,G2607=账期!$A$53,G2607=账期!$A$54,G2607=账期!$A$56,G2607=账期!$A$57,G2607=账期!$A$58,G2607=账期!$A$59,G2607=账期!$A$60,G2607=账期!$A$61,G2607=账期!$A$62,G2607=账期!$A$63,G2607=账期!$A$64,G2607=账期!$A$66,G2607=账期!$A$67,G2607=账期!$A$68,G2607=账期!$A$70,G2607=账期!$A$71),30,IF(OR(G2607=账期!$A$74,G2607=账期!$A$77,G2607=账期!$A$76,G2607=账期!$A$79,G2607=账期!$A$80,G2607=账期!$A$81,G2607=账期!$A$83,G2607=账期!$A$85,G2607=账期!$A$87,G2607=账期!$A$89,G2607=账期!$A$91),60,IF(OR(G2607=账期!$A$93,G2607=账期!$A$94,G2607=账期!$A$95,G2607=账期!$A$96,G2607=账期!$A$98,G2607=账期!$A$99,G2607=账期!$A$101,G2607=账期!$A$102),90,0)))</f>
        <v>0</v>
      </c>
      <c r="AF2607" s="396"/>
      <c r="AG2607" s="384"/>
      <c r="AH2607" s="396" t="str">
        <f t="shared" si="390"/>
        <v/>
      </c>
    </row>
    <row r="2608" spans="1:34" ht="18" customHeight="1" x14ac:dyDescent="0.25">
      <c r="A2608" s="301" t="str">
        <f t="shared" si="385"/>
        <v/>
      </c>
      <c r="B2608" s="397"/>
      <c r="C2608" s="398"/>
      <c r="D2608" s="399"/>
      <c r="E2608" s="383" t="str">
        <f t="shared" si="388"/>
        <v>C</v>
      </c>
      <c r="F2608" s="383" t="str">
        <f t="shared" si="389"/>
        <v>C</v>
      </c>
      <c r="G2608" s="400"/>
      <c r="H2608" s="385" t="str">
        <f>IF(G2608="","",VLOOKUP(G2608,下拉数据源!J:K,2,0))</f>
        <v/>
      </c>
      <c r="I2608" s="385"/>
      <c r="J2608" s="385"/>
      <c r="K2608" s="386"/>
      <c r="L2608" s="401"/>
      <c r="M2608" s="384"/>
      <c r="N2608" s="384"/>
      <c r="O2608" s="384"/>
      <c r="P2608" s="386"/>
      <c r="Q2608" s="387"/>
      <c r="R2608" s="286"/>
      <c r="S2608" s="388">
        <f t="shared" si="386"/>
        <v>0</v>
      </c>
      <c r="T2608" s="389"/>
      <c r="U2608" s="389">
        <f t="shared" si="384"/>
        <v>0</v>
      </c>
      <c r="V2608" s="451"/>
      <c r="W2608" s="452"/>
      <c r="X2608" s="386"/>
      <c r="Y2608" s="390"/>
      <c r="Z2608" s="391"/>
      <c r="AA2608" s="392"/>
      <c r="AB2608" s="393"/>
      <c r="AC2608" s="394"/>
      <c r="AD2608" s="395">
        <f t="shared" si="387"/>
        <v>0</v>
      </c>
      <c r="AE2608" s="396">
        <f>IF(OR(G2608=账期!$A$18,G2608=账期!$A$20,G2608=账期!$A$22,G2608=账期!$A$24,G2608=账期!$A$25,G2608=账期!$A$27,G2608=账期!$A$26,G2608=账期!$A$28,G2608=账期!$A$30,G2608=账期!$A$32,G2608=账期!$A$34,G2608=账期!$A$35,G2608=账期!$A$37,G2608=账期!$A$39,G2608=账期!$A$40,G2608=账期!$A$41,G2608=账期!$A$42,G2608=账期!$A$43,G2608=账期!$A$44,G2608=账期!$A$45,G2608=账期!$A$46,G2608=账期!$A$48,G2608=账期!$A$50,G2608=账期!$A$51,G2608=账期!$A$52,G2608=账期!$A$53,G2608=账期!$A$54,G2608=账期!$A$56,G2608=账期!$A$57,G2608=账期!$A$58,G2608=账期!$A$59,G2608=账期!$A$60,G2608=账期!$A$61,G2608=账期!$A$62,G2608=账期!$A$63,G2608=账期!$A$64,G2608=账期!$A$66,G2608=账期!$A$67,G2608=账期!$A$68,G2608=账期!$A$70,G2608=账期!$A$71),30,IF(OR(G2608=账期!$A$74,G2608=账期!$A$77,G2608=账期!$A$76,G2608=账期!$A$79,G2608=账期!$A$80,G2608=账期!$A$81,G2608=账期!$A$83,G2608=账期!$A$85,G2608=账期!$A$87,G2608=账期!$A$89,G2608=账期!$A$91),60,IF(OR(G2608=账期!$A$93,G2608=账期!$A$94,G2608=账期!$A$95,G2608=账期!$A$96,G2608=账期!$A$98,G2608=账期!$A$99,G2608=账期!$A$101,G2608=账期!$A$102),90,0)))</f>
        <v>0</v>
      </c>
      <c r="AF2608" s="396"/>
      <c r="AG2608" s="384"/>
      <c r="AH2608" s="396" t="str">
        <f t="shared" si="390"/>
        <v/>
      </c>
    </row>
    <row r="2609" spans="1:34" ht="18" customHeight="1" x14ac:dyDescent="0.25">
      <c r="A2609" s="301" t="str">
        <f t="shared" si="385"/>
        <v/>
      </c>
      <c r="B2609" s="397"/>
      <c r="C2609" s="398"/>
      <c r="D2609" s="399"/>
      <c r="E2609" s="383" t="str">
        <f t="shared" si="388"/>
        <v>C</v>
      </c>
      <c r="F2609" s="383" t="str">
        <f t="shared" si="389"/>
        <v>C</v>
      </c>
      <c r="G2609" s="400"/>
      <c r="H2609" s="385" t="str">
        <f>IF(G2609="","",VLOOKUP(G2609,下拉数据源!J:K,2,0))</f>
        <v/>
      </c>
      <c r="I2609" s="385"/>
      <c r="J2609" s="385"/>
      <c r="K2609" s="386"/>
      <c r="L2609" s="401"/>
      <c r="M2609" s="384"/>
      <c r="N2609" s="384"/>
      <c r="O2609" s="384"/>
      <c r="P2609" s="386"/>
      <c r="Q2609" s="387"/>
      <c r="R2609" s="286"/>
      <c r="S2609" s="388">
        <f t="shared" si="386"/>
        <v>0</v>
      </c>
      <c r="T2609" s="389"/>
      <c r="U2609" s="389">
        <f t="shared" si="384"/>
        <v>0</v>
      </c>
      <c r="V2609" s="451"/>
      <c r="W2609" s="452"/>
      <c r="X2609" s="386"/>
      <c r="Y2609" s="390"/>
      <c r="Z2609" s="391"/>
      <c r="AA2609" s="392"/>
      <c r="AB2609" s="393"/>
      <c r="AC2609" s="394"/>
      <c r="AD2609" s="395">
        <f t="shared" si="387"/>
        <v>0</v>
      </c>
      <c r="AE2609" s="396">
        <f>IF(OR(G2609=账期!$A$18,G2609=账期!$A$20,G2609=账期!$A$22,G2609=账期!$A$24,G2609=账期!$A$25,G2609=账期!$A$27,G2609=账期!$A$26,G2609=账期!$A$28,G2609=账期!$A$30,G2609=账期!$A$32,G2609=账期!$A$34,G2609=账期!$A$35,G2609=账期!$A$37,G2609=账期!$A$39,G2609=账期!$A$40,G2609=账期!$A$41,G2609=账期!$A$42,G2609=账期!$A$43,G2609=账期!$A$44,G2609=账期!$A$45,G2609=账期!$A$46,G2609=账期!$A$48,G2609=账期!$A$50,G2609=账期!$A$51,G2609=账期!$A$52,G2609=账期!$A$53,G2609=账期!$A$54,G2609=账期!$A$56,G2609=账期!$A$57,G2609=账期!$A$58,G2609=账期!$A$59,G2609=账期!$A$60,G2609=账期!$A$61,G2609=账期!$A$62,G2609=账期!$A$63,G2609=账期!$A$64,G2609=账期!$A$66,G2609=账期!$A$67,G2609=账期!$A$68,G2609=账期!$A$70,G2609=账期!$A$71),30,IF(OR(G2609=账期!$A$74,G2609=账期!$A$77,G2609=账期!$A$76,G2609=账期!$A$79,G2609=账期!$A$80,G2609=账期!$A$81,G2609=账期!$A$83,G2609=账期!$A$85,G2609=账期!$A$87,G2609=账期!$A$89,G2609=账期!$A$91),60,IF(OR(G2609=账期!$A$93,G2609=账期!$A$94,G2609=账期!$A$95,G2609=账期!$A$96,G2609=账期!$A$98,G2609=账期!$A$99,G2609=账期!$A$101,G2609=账期!$A$102),90,0)))</f>
        <v>0</v>
      </c>
      <c r="AF2609" s="396"/>
      <c r="AG2609" s="384"/>
      <c r="AH2609" s="396" t="str">
        <f t="shared" si="390"/>
        <v/>
      </c>
    </row>
    <row r="2610" spans="1:34" ht="18" customHeight="1" x14ac:dyDescent="0.25">
      <c r="A2610" s="301" t="str">
        <f t="shared" si="385"/>
        <v/>
      </c>
      <c r="B2610" s="397"/>
      <c r="C2610" s="398"/>
      <c r="D2610" s="399"/>
      <c r="E2610" s="383" t="str">
        <f t="shared" si="388"/>
        <v>C</v>
      </c>
      <c r="F2610" s="383" t="str">
        <f t="shared" si="389"/>
        <v>C</v>
      </c>
      <c r="G2610" s="400"/>
      <c r="H2610" s="385" t="str">
        <f>IF(G2610="","",VLOOKUP(G2610,下拉数据源!J:K,2,0))</f>
        <v/>
      </c>
      <c r="I2610" s="385"/>
      <c r="J2610" s="385"/>
      <c r="K2610" s="386"/>
      <c r="L2610" s="401"/>
      <c r="M2610" s="384"/>
      <c r="N2610" s="384"/>
      <c r="O2610" s="384"/>
      <c r="P2610" s="386"/>
      <c r="Q2610" s="387"/>
      <c r="R2610" s="286"/>
      <c r="S2610" s="388">
        <f t="shared" si="386"/>
        <v>0</v>
      </c>
      <c r="T2610" s="389"/>
      <c r="U2610" s="389">
        <f t="shared" si="384"/>
        <v>0</v>
      </c>
      <c r="V2610" s="451"/>
      <c r="W2610" s="452"/>
      <c r="X2610" s="386"/>
      <c r="Y2610" s="390"/>
      <c r="Z2610" s="391"/>
      <c r="AA2610" s="392"/>
      <c r="AB2610" s="393"/>
      <c r="AC2610" s="394"/>
      <c r="AD2610" s="395">
        <f t="shared" si="387"/>
        <v>0</v>
      </c>
      <c r="AE2610" s="396">
        <f>IF(OR(G2610=账期!$A$18,G2610=账期!$A$20,G2610=账期!$A$22,G2610=账期!$A$24,G2610=账期!$A$25,G2610=账期!$A$27,G2610=账期!$A$26,G2610=账期!$A$28,G2610=账期!$A$30,G2610=账期!$A$32,G2610=账期!$A$34,G2610=账期!$A$35,G2610=账期!$A$37,G2610=账期!$A$39,G2610=账期!$A$40,G2610=账期!$A$41,G2610=账期!$A$42,G2610=账期!$A$43,G2610=账期!$A$44,G2610=账期!$A$45,G2610=账期!$A$46,G2610=账期!$A$48,G2610=账期!$A$50,G2610=账期!$A$51,G2610=账期!$A$52,G2610=账期!$A$53,G2610=账期!$A$54,G2610=账期!$A$56,G2610=账期!$A$57,G2610=账期!$A$58,G2610=账期!$A$59,G2610=账期!$A$60,G2610=账期!$A$61,G2610=账期!$A$62,G2610=账期!$A$63,G2610=账期!$A$64,G2610=账期!$A$66,G2610=账期!$A$67,G2610=账期!$A$68,G2610=账期!$A$70,G2610=账期!$A$71),30,IF(OR(G2610=账期!$A$74,G2610=账期!$A$77,G2610=账期!$A$76,G2610=账期!$A$79,G2610=账期!$A$80,G2610=账期!$A$81,G2610=账期!$A$83,G2610=账期!$A$85,G2610=账期!$A$87,G2610=账期!$A$89,G2610=账期!$A$91),60,IF(OR(G2610=账期!$A$93,G2610=账期!$A$94,G2610=账期!$A$95,G2610=账期!$A$96,G2610=账期!$A$98,G2610=账期!$A$99,G2610=账期!$A$101,G2610=账期!$A$102),90,0)))</f>
        <v>0</v>
      </c>
      <c r="AF2610" s="396"/>
      <c r="AG2610" s="384"/>
      <c r="AH2610" s="396" t="str">
        <f t="shared" si="390"/>
        <v/>
      </c>
    </row>
    <row r="2611" spans="1:34" ht="18" customHeight="1" x14ac:dyDescent="0.25">
      <c r="A2611" s="301" t="str">
        <f t="shared" si="385"/>
        <v/>
      </c>
      <c r="B2611" s="397"/>
      <c r="C2611" s="398"/>
      <c r="D2611" s="399"/>
      <c r="E2611" s="383" t="str">
        <f t="shared" si="388"/>
        <v>C</v>
      </c>
      <c r="F2611" s="383" t="str">
        <f t="shared" si="389"/>
        <v>C</v>
      </c>
      <c r="G2611" s="400"/>
      <c r="H2611" s="385" t="str">
        <f>IF(G2611="","",VLOOKUP(G2611,下拉数据源!J:K,2,0))</f>
        <v/>
      </c>
      <c r="I2611" s="385"/>
      <c r="J2611" s="385"/>
      <c r="K2611" s="386"/>
      <c r="L2611" s="401"/>
      <c r="M2611" s="384"/>
      <c r="N2611" s="384"/>
      <c r="O2611" s="384"/>
      <c r="P2611" s="386"/>
      <c r="Q2611" s="387"/>
      <c r="R2611" s="286"/>
      <c r="S2611" s="388">
        <f t="shared" si="386"/>
        <v>0</v>
      </c>
      <c r="T2611" s="389"/>
      <c r="U2611" s="389">
        <f t="shared" si="384"/>
        <v>0</v>
      </c>
      <c r="V2611" s="451"/>
      <c r="W2611" s="452"/>
      <c r="X2611" s="386"/>
      <c r="Y2611" s="390"/>
      <c r="Z2611" s="391"/>
      <c r="AA2611" s="392"/>
      <c r="AB2611" s="393"/>
      <c r="AC2611" s="394"/>
      <c r="AD2611" s="395">
        <f t="shared" si="387"/>
        <v>0</v>
      </c>
      <c r="AE2611" s="396">
        <f>IF(OR(G2611=账期!$A$18,G2611=账期!$A$20,G2611=账期!$A$22,G2611=账期!$A$24,G2611=账期!$A$25,G2611=账期!$A$27,G2611=账期!$A$26,G2611=账期!$A$28,G2611=账期!$A$30,G2611=账期!$A$32,G2611=账期!$A$34,G2611=账期!$A$35,G2611=账期!$A$37,G2611=账期!$A$39,G2611=账期!$A$40,G2611=账期!$A$41,G2611=账期!$A$42,G2611=账期!$A$43,G2611=账期!$A$44,G2611=账期!$A$45,G2611=账期!$A$46,G2611=账期!$A$48,G2611=账期!$A$50,G2611=账期!$A$51,G2611=账期!$A$52,G2611=账期!$A$53,G2611=账期!$A$54,G2611=账期!$A$56,G2611=账期!$A$57,G2611=账期!$A$58,G2611=账期!$A$59,G2611=账期!$A$60,G2611=账期!$A$61,G2611=账期!$A$62,G2611=账期!$A$63,G2611=账期!$A$64,G2611=账期!$A$66,G2611=账期!$A$67,G2611=账期!$A$68,G2611=账期!$A$70,G2611=账期!$A$71),30,IF(OR(G2611=账期!$A$74,G2611=账期!$A$77,G2611=账期!$A$76,G2611=账期!$A$79,G2611=账期!$A$80,G2611=账期!$A$81,G2611=账期!$A$83,G2611=账期!$A$85,G2611=账期!$A$87,G2611=账期!$A$89,G2611=账期!$A$91),60,IF(OR(G2611=账期!$A$93,G2611=账期!$A$94,G2611=账期!$A$95,G2611=账期!$A$96,G2611=账期!$A$98,G2611=账期!$A$99,G2611=账期!$A$101,G2611=账期!$A$102),90,0)))</f>
        <v>0</v>
      </c>
      <c r="AF2611" s="396"/>
      <c r="AG2611" s="384"/>
      <c r="AH2611" s="396" t="str">
        <f t="shared" si="390"/>
        <v/>
      </c>
    </row>
    <row r="2612" spans="1:34" ht="18" customHeight="1" x14ac:dyDescent="0.25">
      <c r="A2612" s="301" t="str">
        <f t="shared" si="385"/>
        <v/>
      </c>
      <c r="B2612" s="397"/>
      <c r="C2612" s="398"/>
      <c r="D2612" s="399"/>
      <c r="E2612" s="383" t="str">
        <f t="shared" si="388"/>
        <v>C</v>
      </c>
      <c r="F2612" s="383" t="str">
        <f t="shared" si="389"/>
        <v>C</v>
      </c>
      <c r="G2612" s="400"/>
      <c r="H2612" s="385" t="str">
        <f>IF(G2612="","",VLOOKUP(G2612,下拉数据源!J:K,2,0))</f>
        <v/>
      </c>
      <c r="I2612" s="385"/>
      <c r="J2612" s="385"/>
      <c r="K2612" s="386"/>
      <c r="L2612" s="401"/>
      <c r="M2612" s="384"/>
      <c r="N2612" s="384"/>
      <c r="O2612" s="384"/>
      <c r="P2612" s="386"/>
      <c r="Q2612" s="387"/>
      <c r="R2612" s="286"/>
      <c r="S2612" s="388">
        <f t="shared" si="386"/>
        <v>0</v>
      </c>
      <c r="T2612" s="389"/>
      <c r="U2612" s="389">
        <f t="shared" si="384"/>
        <v>0</v>
      </c>
      <c r="V2612" s="451"/>
      <c r="W2612" s="452"/>
      <c r="X2612" s="386"/>
      <c r="Y2612" s="390"/>
      <c r="Z2612" s="391"/>
      <c r="AA2612" s="392"/>
      <c r="AB2612" s="393"/>
      <c r="AC2612" s="394"/>
      <c r="AD2612" s="395">
        <f t="shared" si="387"/>
        <v>0</v>
      </c>
      <c r="AE2612" s="396">
        <f>IF(OR(G2612=账期!$A$18,G2612=账期!$A$20,G2612=账期!$A$22,G2612=账期!$A$24,G2612=账期!$A$25,G2612=账期!$A$27,G2612=账期!$A$26,G2612=账期!$A$28,G2612=账期!$A$30,G2612=账期!$A$32,G2612=账期!$A$34,G2612=账期!$A$35,G2612=账期!$A$37,G2612=账期!$A$39,G2612=账期!$A$40,G2612=账期!$A$41,G2612=账期!$A$42,G2612=账期!$A$43,G2612=账期!$A$44,G2612=账期!$A$45,G2612=账期!$A$46,G2612=账期!$A$48,G2612=账期!$A$50,G2612=账期!$A$51,G2612=账期!$A$52,G2612=账期!$A$53,G2612=账期!$A$54,G2612=账期!$A$56,G2612=账期!$A$57,G2612=账期!$A$58,G2612=账期!$A$59,G2612=账期!$A$60,G2612=账期!$A$61,G2612=账期!$A$62,G2612=账期!$A$63,G2612=账期!$A$64,G2612=账期!$A$66,G2612=账期!$A$67,G2612=账期!$A$68,G2612=账期!$A$70,G2612=账期!$A$71),30,IF(OR(G2612=账期!$A$74,G2612=账期!$A$77,G2612=账期!$A$76,G2612=账期!$A$79,G2612=账期!$A$80,G2612=账期!$A$81,G2612=账期!$A$83,G2612=账期!$A$85,G2612=账期!$A$87,G2612=账期!$A$89,G2612=账期!$A$91),60,IF(OR(G2612=账期!$A$93,G2612=账期!$A$94,G2612=账期!$A$95,G2612=账期!$A$96,G2612=账期!$A$98,G2612=账期!$A$99,G2612=账期!$A$101,G2612=账期!$A$102),90,0)))</f>
        <v>0</v>
      </c>
      <c r="AF2612" s="396"/>
      <c r="AG2612" s="384"/>
      <c r="AH2612" s="396" t="str">
        <f t="shared" si="390"/>
        <v/>
      </c>
    </row>
    <row r="2613" spans="1:34" ht="18" customHeight="1" x14ac:dyDescent="0.25">
      <c r="A2613" s="301" t="str">
        <f t="shared" si="385"/>
        <v/>
      </c>
      <c r="B2613" s="397"/>
      <c r="C2613" s="398"/>
      <c r="D2613" s="399"/>
      <c r="E2613" s="383" t="str">
        <f t="shared" si="388"/>
        <v>C</v>
      </c>
      <c r="F2613" s="383" t="str">
        <f t="shared" si="389"/>
        <v>C</v>
      </c>
      <c r="G2613" s="400"/>
      <c r="H2613" s="385" t="str">
        <f>IF(G2613="","",VLOOKUP(G2613,下拉数据源!J:K,2,0))</f>
        <v/>
      </c>
      <c r="I2613" s="385"/>
      <c r="J2613" s="385"/>
      <c r="K2613" s="386"/>
      <c r="L2613" s="401"/>
      <c r="M2613" s="384"/>
      <c r="N2613" s="384"/>
      <c r="O2613" s="384"/>
      <c r="P2613" s="386"/>
      <c r="Q2613" s="387"/>
      <c r="R2613" s="286"/>
      <c r="S2613" s="388">
        <f t="shared" si="386"/>
        <v>0</v>
      </c>
      <c r="T2613" s="389"/>
      <c r="U2613" s="389">
        <f t="shared" si="384"/>
        <v>0</v>
      </c>
      <c r="V2613" s="451"/>
      <c r="W2613" s="452"/>
      <c r="X2613" s="386"/>
      <c r="Y2613" s="390"/>
      <c r="Z2613" s="391"/>
      <c r="AA2613" s="392"/>
      <c r="AB2613" s="393"/>
      <c r="AC2613" s="394"/>
      <c r="AD2613" s="395">
        <f t="shared" si="387"/>
        <v>0</v>
      </c>
      <c r="AE2613" s="396">
        <f>IF(OR(G2613=账期!$A$18,G2613=账期!$A$20,G2613=账期!$A$22,G2613=账期!$A$24,G2613=账期!$A$25,G2613=账期!$A$27,G2613=账期!$A$26,G2613=账期!$A$28,G2613=账期!$A$30,G2613=账期!$A$32,G2613=账期!$A$34,G2613=账期!$A$35,G2613=账期!$A$37,G2613=账期!$A$39,G2613=账期!$A$40,G2613=账期!$A$41,G2613=账期!$A$42,G2613=账期!$A$43,G2613=账期!$A$44,G2613=账期!$A$45,G2613=账期!$A$46,G2613=账期!$A$48,G2613=账期!$A$50,G2613=账期!$A$51,G2613=账期!$A$52,G2613=账期!$A$53,G2613=账期!$A$54,G2613=账期!$A$56,G2613=账期!$A$57,G2613=账期!$A$58,G2613=账期!$A$59,G2613=账期!$A$60,G2613=账期!$A$61,G2613=账期!$A$62,G2613=账期!$A$63,G2613=账期!$A$64,G2613=账期!$A$66,G2613=账期!$A$67,G2613=账期!$A$68,G2613=账期!$A$70,G2613=账期!$A$71),30,IF(OR(G2613=账期!$A$74,G2613=账期!$A$77,G2613=账期!$A$76,G2613=账期!$A$79,G2613=账期!$A$80,G2613=账期!$A$81,G2613=账期!$A$83,G2613=账期!$A$85,G2613=账期!$A$87,G2613=账期!$A$89,G2613=账期!$A$91),60,IF(OR(G2613=账期!$A$93,G2613=账期!$A$94,G2613=账期!$A$95,G2613=账期!$A$96,G2613=账期!$A$98,G2613=账期!$A$99,G2613=账期!$A$101,G2613=账期!$A$102),90,0)))</f>
        <v>0</v>
      </c>
      <c r="AF2613" s="396"/>
      <c r="AG2613" s="384"/>
      <c r="AH2613" s="396" t="str">
        <f t="shared" si="390"/>
        <v/>
      </c>
    </row>
    <row r="2614" spans="1:34" ht="18" customHeight="1" x14ac:dyDescent="0.25">
      <c r="A2614" s="301" t="str">
        <f t="shared" si="385"/>
        <v/>
      </c>
      <c r="B2614" s="397"/>
      <c r="C2614" s="398"/>
      <c r="D2614" s="399"/>
      <c r="E2614" s="383" t="str">
        <f t="shared" si="388"/>
        <v>C</v>
      </c>
      <c r="F2614" s="383" t="str">
        <f t="shared" si="389"/>
        <v>C</v>
      </c>
      <c r="G2614" s="400"/>
      <c r="H2614" s="385" t="str">
        <f>IF(G2614="","",VLOOKUP(G2614,下拉数据源!J:K,2,0))</f>
        <v/>
      </c>
      <c r="I2614" s="385"/>
      <c r="J2614" s="385"/>
      <c r="K2614" s="386"/>
      <c r="L2614" s="401"/>
      <c r="M2614" s="384"/>
      <c r="N2614" s="384"/>
      <c r="O2614" s="384"/>
      <c r="P2614" s="386"/>
      <c r="Q2614" s="387"/>
      <c r="R2614" s="286"/>
      <c r="S2614" s="388">
        <f t="shared" si="386"/>
        <v>0</v>
      </c>
      <c r="T2614" s="389"/>
      <c r="U2614" s="389">
        <f t="shared" si="384"/>
        <v>0</v>
      </c>
      <c r="V2614" s="451"/>
      <c r="W2614" s="452"/>
      <c r="X2614" s="386"/>
      <c r="Y2614" s="390"/>
      <c r="Z2614" s="391"/>
      <c r="AA2614" s="392"/>
      <c r="AB2614" s="393"/>
      <c r="AC2614" s="394"/>
      <c r="AD2614" s="395">
        <f t="shared" si="387"/>
        <v>0</v>
      </c>
      <c r="AE2614" s="396">
        <f>IF(OR(G2614=账期!$A$18,G2614=账期!$A$20,G2614=账期!$A$22,G2614=账期!$A$24,G2614=账期!$A$25,G2614=账期!$A$27,G2614=账期!$A$26,G2614=账期!$A$28,G2614=账期!$A$30,G2614=账期!$A$32,G2614=账期!$A$34,G2614=账期!$A$35,G2614=账期!$A$37,G2614=账期!$A$39,G2614=账期!$A$40,G2614=账期!$A$41,G2614=账期!$A$42,G2614=账期!$A$43,G2614=账期!$A$44,G2614=账期!$A$45,G2614=账期!$A$46,G2614=账期!$A$48,G2614=账期!$A$50,G2614=账期!$A$51,G2614=账期!$A$52,G2614=账期!$A$53,G2614=账期!$A$54,G2614=账期!$A$56,G2614=账期!$A$57,G2614=账期!$A$58,G2614=账期!$A$59,G2614=账期!$A$60,G2614=账期!$A$61,G2614=账期!$A$62,G2614=账期!$A$63,G2614=账期!$A$64,G2614=账期!$A$66,G2614=账期!$A$67,G2614=账期!$A$68,G2614=账期!$A$70,G2614=账期!$A$71),30,IF(OR(G2614=账期!$A$74,G2614=账期!$A$77,G2614=账期!$A$76,G2614=账期!$A$79,G2614=账期!$A$80,G2614=账期!$A$81,G2614=账期!$A$83,G2614=账期!$A$85,G2614=账期!$A$87,G2614=账期!$A$89,G2614=账期!$A$91),60,IF(OR(G2614=账期!$A$93,G2614=账期!$A$94,G2614=账期!$A$95,G2614=账期!$A$96,G2614=账期!$A$98,G2614=账期!$A$99,G2614=账期!$A$101,G2614=账期!$A$102),90,0)))</f>
        <v>0</v>
      </c>
      <c r="AF2614" s="396"/>
      <c r="AG2614" s="384"/>
      <c r="AH2614" s="396" t="str">
        <f t="shared" si="390"/>
        <v/>
      </c>
    </row>
    <row r="2615" spans="1:34" ht="18" customHeight="1" x14ac:dyDescent="0.25">
      <c r="A2615" s="301" t="str">
        <f t="shared" si="385"/>
        <v/>
      </c>
      <c r="B2615" s="397"/>
      <c r="C2615" s="398"/>
      <c r="D2615" s="399"/>
      <c r="E2615" s="383" t="str">
        <f t="shared" si="388"/>
        <v>C</v>
      </c>
      <c r="F2615" s="383" t="str">
        <f t="shared" si="389"/>
        <v>C</v>
      </c>
      <c r="G2615" s="400"/>
      <c r="H2615" s="385" t="str">
        <f>IF(G2615="","",VLOOKUP(G2615,下拉数据源!J:K,2,0))</f>
        <v/>
      </c>
      <c r="I2615" s="385"/>
      <c r="J2615" s="385"/>
      <c r="K2615" s="386"/>
      <c r="L2615" s="401"/>
      <c r="M2615" s="384"/>
      <c r="N2615" s="384"/>
      <c r="O2615" s="384"/>
      <c r="P2615" s="386"/>
      <c r="Q2615" s="387"/>
      <c r="R2615" s="286"/>
      <c r="S2615" s="388">
        <f t="shared" si="386"/>
        <v>0</v>
      </c>
      <c r="T2615" s="389"/>
      <c r="U2615" s="389">
        <f t="shared" si="384"/>
        <v>0</v>
      </c>
      <c r="V2615" s="451"/>
      <c r="W2615" s="452"/>
      <c r="X2615" s="386"/>
      <c r="Y2615" s="390"/>
      <c r="Z2615" s="391"/>
      <c r="AA2615" s="392"/>
      <c r="AB2615" s="393"/>
      <c r="AC2615" s="394"/>
      <c r="AD2615" s="395">
        <f t="shared" si="387"/>
        <v>0</v>
      </c>
      <c r="AE2615" s="396">
        <f>IF(OR(G2615=账期!$A$18,G2615=账期!$A$20,G2615=账期!$A$22,G2615=账期!$A$24,G2615=账期!$A$25,G2615=账期!$A$27,G2615=账期!$A$26,G2615=账期!$A$28,G2615=账期!$A$30,G2615=账期!$A$32,G2615=账期!$A$34,G2615=账期!$A$35,G2615=账期!$A$37,G2615=账期!$A$39,G2615=账期!$A$40,G2615=账期!$A$41,G2615=账期!$A$42,G2615=账期!$A$43,G2615=账期!$A$44,G2615=账期!$A$45,G2615=账期!$A$46,G2615=账期!$A$48,G2615=账期!$A$50,G2615=账期!$A$51,G2615=账期!$A$52,G2615=账期!$A$53,G2615=账期!$A$54,G2615=账期!$A$56,G2615=账期!$A$57,G2615=账期!$A$58,G2615=账期!$A$59,G2615=账期!$A$60,G2615=账期!$A$61,G2615=账期!$A$62,G2615=账期!$A$63,G2615=账期!$A$64,G2615=账期!$A$66,G2615=账期!$A$67,G2615=账期!$A$68,G2615=账期!$A$70,G2615=账期!$A$71),30,IF(OR(G2615=账期!$A$74,G2615=账期!$A$77,G2615=账期!$A$76,G2615=账期!$A$79,G2615=账期!$A$80,G2615=账期!$A$81,G2615=账期!$A$83,G2615=账期!$A$85,G2615=账期!$A$87,G2615=账期!$A$89,G2615=账期!$A$91),60,IF(OR(G2615=账期!$A$93,G2615=账期!$A$94,G2615=账期!$A$95,G2615=账期!$A$96,G2615=账期!$A$98,G2615=账期!$A$99,G2615=账期!$A$101,G2615=账期!$A$102),90,0)))</f>
        <v>0</v>
      </c>
      <c r="AF2615" s="396"/>
      <c r="AG2615" s="384"/>
      <c r="AH2615" s="396" t="str">
        <f t="shared" si="390"/>
        <v/>
      </c>
    </row>
    <row r="2616" spans="1:34" ht="18" customHeight="1" x14ac:dyDescent="0.25">
      <c r="A2616" s="301" t="str">
        <f t="shared" si="385"/>
        <v/>
      </c>
      <c r="B2616" s="397"/>
      <c r="C2616" s="398"/>
      <c r="D2616" s="399"/>
      <c r="E2616" s="383" t="str">
        <f t="shared" si="388"/>
        <v>C</v>
      </c>
      <c r="F2616" s="383" t="str">
        <f t="shared" si="389"/>
        <v>C</v>
      </c>
      <c r="G2616" s="400"/>
      <c r="H2616" s="385" t="str">
        <f>IF(G2616="","",VLOOKUP(G2616,下拉数据源!J:K,2,0))</f>
        <v/>
      </c>
      <c r="I2616" s="385"/>
      <c r="J2616" s="385"/>
      <c r="K2616" s="386"/>
      <c r="L2616" s="401"/>
      <c r="M2616" s="384"/>
      <c r="N2616" s="384"/>
      <c r="O2616" s="384"/>
      <c r="P2616" s="386"/>
      <c r="Q2616" s="387"/>
      <c r="R2616" s="286"/>
      <c r="S2616" s="388">
        <f t="shared" si="386"/>
        <v>0</v>
      </c>
      <c r="T2616" s="389"/>
      <c r="U2616" s="389">
        <f t="shared" si="384"/>
        <v>0</v>
      </c>
      <c r="V2616" s="451"/>
      <c r="W2616" s="452"/>
      <c r="X2616" s="386"/>
      <c r="Y2616" s="390"/>
      <c r="Z2616" s="391"/>
      <c r="AA2616" s="392"/>
      <c r="AB2616" s="393"/>
      <c r="AC2616" s="394"/>
      <c r="AD2616" s="395">
        <f t="shared" si="387"/>
        <v>0</v>
      </c>
      <c r="AE2616" s="396">
        <f>IF(OR(G2616=账期!$A$18,G2616=账期!$A$20,G2616=账期!$A$22,G2616=账期!$A$24,G2616=账期!$A$25,G2616=账期!$A$27,G2616=账期!$A$26,G2616=账期!$A$28,G2616=账期!$A$30,G2616=账期!$A$32,G2616=账期!$A$34,G2616=账期!$A$35,G2616=账期!$A$37,G2616=账期!$A$39,G2616=账期!$A$40,G2616=账期!$A$41,G2616=账期!$A$42,G2616=账期!$A$43,G2616=账期!$A$44,G2616=账期!$A$45,G2616=账期!$A$46,G2616=账期!$A$48,G2616=账期!$A$50,G2616=账期!$A$51,G2616=账期!$A$52,G2616=账期!$A$53,G2616=账期!$A$54,G2616=账期!$A$56,G2616=账期!$A$57,G2616=账期!$A$58,G2616=账期!$A$59,G2616=账期!$A$60,G2616=账期!$A$61,G2616=账期!$A$62,G2616=账期!$A$63,G2616=账期!$A$64,G2616=账期!$A$66,G2616=账期!$A$67,G2616=账期!$A$68,G2616=账期!$A$70,G2616=账期!$A$71),30,IF(OR(G2616=账期!$A$74,G2616=账期!$A$77,G2616=账期!$A$76,G2616=账期!$A$79,G2616=账期!$A$80,G2616=账期!$A$81,G2616=账期!$A$83,G2616=账期!$A$85,G2616=账期!$A$87,G2616=账期!$A$89,G2616=账期!$A$91),60,IF(OR(G2616=账期!$A$93,G2616=账期!$A$94,G2616=账期!$A$95,G2616=账期!$A$96,G2616=账期!$A$98,G2616=账期!$A$99,G2616=账期!$A$101,G2616=账期!$A$102),90,0)))</f>
        <v>0</v>
      </c>
      <c r="AF2616" s="396"/>
      <c r="AG2616" s="384"/>
      <c r="AH2616" s="396" t="str">
        <f t="shared" si="390"/>
        <v/>
      </c>
    </row>
    <row r="2617" spans="1:34" ht="18" customHeight="1" x14ac:dyDescent="0.25">
      <c r="A2617" s="301" t="str">
        <f t="shared" si="385"/>
        <v/>
      </c>
      <c r="B2617" s="397"/>
      <c r="C2617" s="398"/>
      <c r="D2617" s="399"/>
      <c r="E2617" s="383" t="str">
        <f t="shared" si="388"/>
        <v>C</v>
      </c>
      <c r="F2617" s="383" t="str">
        <f t="shared" si="389"/>
        <v>C</v>
      </c>
      <c r="G2617" s="400"/>
      <c r="H2617" s="385" t="str">
        <f>IF(G2617="","",VLOOKUP(G2617,下拉数据源!J:K,2,0))</f>
        <v/>
      </c>
      <c r="I2617" s="385"/>
      <c r="J2617" s="385"/>
      <c r="K2617" s="386"/>
      <c r="L2617" s="401"/>
      <c r="M2617" s="384"/>
      <c r="N2617" s="384"/>
      <c r="O2617" s="384"/>
      <c r="P2617" s="386"/>
      <c r="Q2617" s="387"/>
      <c r="R2617" s="286"/>
      <c r="S2617" s="388">
        <f t="shared" si="386"/>
        <v>0</v>
      </c>
      <c r="T2617" s="389"/>
      <c r="U2617" s="389">
        <f t="shared" si="384"/>
        <v>0</v>
      </c>
      <c r="V2617" s="451"/>
      <c r="W2617" s="452"/>
      <c r="X2617" s="386"/>
      <c r="Y2617" s="390"/>
      <c r="Z2617" s="391"/>
      <c r="AA2617" s="392"/>
      <c r="AB2617" s="393"/>
      <c r="AC2617" s="394"/>
      <c r="AD2617" s="395">
        <f t="shared" si="387"/>
        <v>0</v>
      </c>
      <c r="AE2617" s="396">
        <f>IF(OR(G2617=账期!$A$18,G2617=账期!$A$20,G2617=账期!$A$22,G2617=账期!$A$24,G2617=账期!$A$25,G2617=账期!$A$27,G2617=账期!$A$26,G2617=账期!$A$28,G2617=账期!$A$30,G2617=账期!$A$32,G2617=账期!$A$34,G2617=账期!$A$35,G2617=账期!$A$37,G2617=账期!$A$39,G2617=账期!$A$40,G2617=账期!$A$41,G2617=账期!$A$42,G2617=账期!$A$43,G2617=账期!$A$44,G2617=账期!$A$45,G2617=账期!$A$46,G2617=账期!$A$48,G2617=账期!$A$50,G2617=账期!$A$51,G2617=账期!$A$52,G2617=账期!$A$53,G2617=账期!$A$54,G2617=账期!$A$56,G2617=账期!$A$57,G2617=账期!$A$58,G2617=账期!$A$59,G2617=账期!$A$60,G2617=账期!$A$61,G2617=账期!$A$62,G2617=账期!$A$63,G2617=账期!$A$64,G2617=账期!$A$66,G2617=账期!$A$67,G2617=账期!$A$68,G2617=账期!$A$70,G2617=账期!$A$71),30,IF(OR(G2617=账期!$A$74,G2617=账期!$A$77,G2617=账期!$A$76,G2617=账期!$A$79,G2617=账期!$A$80,G2617=账期!$A$81,G2617=账期!$A$83,G2617=账期!$A$85,G2617=账期!$A$87,G2617=账期!$A$89,G2617=账期!$A$91),60,IF(OR(G2617=账期!$A$93,G2617=账期!$A$94,G2617=账期!$A$95,G2617=账期!$A$96,G2617=账期!$A$98,G2617=账期!$A$99,G2617=账期!$A$101,G2617=账期!$A$102),90,0)))</f>
        <v>0</v>
      </c>
      <c r="AF2617" s="396"/>
      <c r="AG2617" s="384"/>
      <c r="AH2617" s="396" t="str">
        <f t="shared" si="390"/>
        <v/>
      </c>
    </row>
    <row r="2618" spans="1:34" ht="18" customHeight="1" x14ac:dyDescent="0.25">
      <c r="A2618" s="301" t="str">
        <f t="shared" si="385"/>
        <v/>
      </c>
      <c r="B2618" s="397"/>
      <c r="C2618" s="398"/>
      <c r="D2618" s="399"/>
      <c r="E2618" s="383" t="str">
        <f t="shared" si="388"/>
        <v>C</v>
      </c>
      <c r="F2618" s="383" t="str">
        <f t="shared" si="389"/>
        <v>C</v>
      </c>
      <c r="G2618" s="400"/>
      <c r="H2618" s="385" t="str">
        <f>IF(G2618="","",VLOOKUP(G2618,下拉数据源!J:K,2,0))</f>
        <v/>
      </c>
      <c r="I2618" s="385"/>
      <c r="J2618" s="385"/>
      <c r="K2618" s="386"/>
      <c r="L2618" s="401"/>
      <c r="M2618" s="384"/>
      <c r="N2618" s="384"/>
      <c r="O2618" s="384"/>
      <c r="P2618" s="386"/>
      <c r="Q2618" s="387"/>
      <c r="R2618" s="286"/>
      <c r="S2618" s="388">
        <f t="shared" si="386"/>
        <v>0</v>
      </c>
      <c r="T2618" s="389"/>
      <c r="U2618" s="389">
        <f t="shared" ref="U2618:U2681" si="391">S2618-T2618</f>
        <v>0</v>
      </c>
      <c r="V2618" s="451"/>
      <c r="W2618" s="452"/>
      <c r="X2618" s="386"/>
      <c r="Y2618" s="390"/>
      <c r="Z2618" s="391"/>
      <c r="AA2618" s="392"/>
      <c r="AB2618" s="393"/>
      <c r="AC2618" s="394"/>
      <c r="AD2618" s="395">
        <f t="shared" si="387"/>
        <v>0</v>
      </c>
      <c r="AE2618" s="396">
        <f>IF(OR(G2618=账期!$A$18,G2618=账期!$A$20,G2618=账期!$A$22,G2618=账期!$A$24,G2618=账期!$A$25,G2618=账期!$A$27,G2618=账期!$A$26,G2618=账期!$A$28,G2618=账期!$A$30,G2618=账期!$A$32,G2618=账期!$A$34,G2618=账期!$A$35,G2618=账期!$A$37,G2618=账期!$A$39,G2618=账期!$A$40,G2618=账期!$A$41,G2618=账期!$A$42,G2618=账期!$A$43,G2618=账期!$A$44,G2618=账期!$A$45,G2618=账期!$A$46,G2618=账期!$A$48,G2618=账期!$A$50,G2618=账期!$A$51,G2618=账期!$A$52,G2618=账期!$A$53,G2618=账期!$A$54,G2618=账期!$A$56,G2618=账期!$A$57,G2618=账期!$A$58,G2618=账期!$A$59,G2618=账期!$A$60,G2618=账期!$A$61,G2618=账期!$A$62,G2618=账期!$A$63,G2618=账期!$A$64,G2618=账期!$A$66,G2618=账期!$A$67,G2618=账期!$A$68,G2618=账期!$A$70,G2618=账期!$A$71),30,IF(OR(G2618=账期!$A$74,G2618=账期!$A$77,G2618=账期!$A$76,G2618=账期!$A$79,G2618=账期!$A$80,G2618=账期!$A$81,G2618=账期!$A$83,G2618=账期!$A$85,G2618=账期!$A$87,G2618=账期!$A$89,G2618=账期!$A$91),60,IF(OR(G2618=账期!$A$93,G2618=账期!$A$94,G2618=账期!$A$95,G2618=账期!$A$96,G2618=账期!$A$98,G2618=账期!$A$99,G2618=账期!$A$101,G2618=账期!$A$102),90,0)))</f>
        <v>0</v>
      </c>
      <c r="AF2618" s="396"/>
      <c r="AG2618" s="384"/>
      <c r="AH2618" s="396" t="str">
        <f t="shared" si="390"/>
        <v/>
      </c>
    </row>
    <row r="2619" spans="1:34" ht="18" customHeight="1" x14ac:dyDescent="0.25">
      <c r="A2619" s="301" t="str">
        <f t="shared" si="385"/>
        <v/>
      </c>
      <c r="B2619" s="397"/>
      <c r="C2619" s="398"/>
      <c r="D2619" s="399"/>
      <c r="E2619" s="383" t="str">
        <f t="shared" si="388"/>
        <v>C</v>
      </c>
      <c r="F2619" s="383" t="str">
        <f t="shared" si="389"/>
        <v>C</v>
      </c>
      <c r="G2619" s="400"/>
      <c r="H2619" s="385" t="str">
        <f>IF(G2619="","",VLOOKUP(G2619,下拉数据源!J:K,2,0))</f>
        <v/>
      </c>
      <c r="I2619" s="385"/>
      <c r="J2619" s="385"/>
      <c r="K2619" s="386"/>
      <c r="L2619" s="401"/>
      <c r="M2619" s="384"/>
      <c r="N2619" s="384"/>
      <c r="O2619" s="384"/>
      <c r="P2619" s="386"/>
      <c r="Q2619" s="387"/>
      <c r="R2619" s="286"/>
      <c r="S2619" s="388">
        <f t="shared" si="386"/>
        <v>0</v>
      </c>
      <c r="T2619" s="389"/>
      <c r="U2619" s="389">
        <f t="shared" si="391"/>
        <v>0</v>
      </c>
      <c r="V2619" s="451"/>
      <c r="W2619" s="452"/>
      <c r="X2619" s="386"/>
      <c r="Y2619" s="390"/>
      <c r="Z2619" s="391"/>
      <c r="AA2619" s="392"/>
      <c r="AB2619" s="393"/>
      <c r="AC2619" s="394"/>
      <c r="AD2619" s="395">
        <f t="shared" si="387"/>
        <v>0</v>
      </c>
      <c r="AE2619" s="396">
        <f>IF(OR(G2619=账期!$A$18,G2619=账期!$A$20,G2619=账期!$A$22,G2619=账期!$A$24,G2619=账期!$A$25,G2619=账期!$A$27,G2619=账期!$A$26,G2619=账期!$A$28,G2619=账期!$A$30,G2619=账期!$A$32,G2619=账期!$A$34,G2619=账期!$A$35,G2619=账期!$A$37,G2619=账期!$A$39,G2619=账期!$A$40,G2619=账期!$A$41,G2619=账期!$A$42,G2619=账期!$A$43,G2619=账期!$A$44,G2619=账期!$A$45,G2619=账期!$A$46,G2619=账期!$A$48,G2619=账期!$A$50,G2619=账期!$A$51,G2619=账期!$A$52,G2619=账期!$A$53,G2619=账期!$A$54,G2619=账期!$A$56,G2619=账期!$A$57,G2619=账期!$A$58,G2619=账期!$A$59,G2619=账期!$A$60,G2619=账期!$A$61,G2619=账期!$A$62,G2619=账期!$A$63,G2619=账期!$A$64,G2619=账期!$A$66,G2619=账期!$A$67,G2619=账期!$A$68,G2619=账期!$A$70,G2619=账期!$A$71),30,IF(OR(G2619=账期!$A$74,G2619=账期!$A$77,G2619=账期!$A$76,G2619=账期!$A$79,G2619=账期!$A$80,G2619=账期!$A$81,G2619=账期!$A$83,G2619=账期!$A$85,G2619=账期!$A$87,G2619=账期!$A$89,G2619=账期!$A$91),60,IF(OR(G2619=账期!$A$93,G2619=账期!$A$94,G2619=账期!$A$95,G2619=账期!$A$96,G2619=账期!$A$98,G2619=账期!$A$99,G2619=账期!$A$101,G2619=账期!$A$102),90,0)))</f>
        <v>0</v>
      </c>
      <c r="AF2619" s="396"/>
      <c r="AG2619" s="384"/>
      <c r="AH2619" s="396" t="str">
        <f t="shared" si="390"/>
        <v/>
      </c>
    </row>
    <row r="2620" spans="1:34" ht="18" customHeight="1" x14ac:dyDescent="0.25">
      <c r="A2620" s="301" t="str">
        <f t="shared" si="385"/>
        <v/>
      </c>
      <c r="B2620" s="397"/>
      <c r="C2620" s="398"/>
      <c r="D2620" s="399"/>
      <c r="E2620" s="383" t="str">
        <f t="shared" si="388"/>
        <v>C</v>
      </c>
      <c r="F2620" s="383" t="str">
        <f t="shared" si="389"/>
        <v>C</v>
      </c>
      <c r="G2620" s="400"/>
      <c r="H2620" s="385" t="str">
        <f>IF(G2620="","",VLOOKUP(G2620,下拉数据源!J:K,2,0))</f>
        <v/>
      </c>
      <c r="I2620" s="385"/>
      <c r="J2620" s="385"/>
      <c r="K2620" s="386"/>
      <c r="L2620" s="401"/>
      <c r="M2620" s="384"/>
      <c r="N2620" s="384"/>
      <c r="O2620" s="384"/>
      <c r="P2620" s="386"/>
      <c r="Q2620" s="387"/>
      <c r="R2620" s="286"/>
      <c r="S2620" s="388">
        <f t="shared" si="386"/>
        <v>0</v>
      </c>
      <c r="T2620" s="389"/>
      <c r="U2620" s="389">
        <f t="shared" si="391"/>
        <v>0</v>
      </c>
      <c r="V2620" s="451"/>
      <c r="W2620" s="452"/>
      <c r="X2620" s="386"/>
      <c r="Y2620" s="390"/>
      <c r="Z2620" s="391"/>
      <c r="AA2620" s="392"/>
      <c r="AB2620" s="393"/>
      <c r="AC2620" s="394"/>
      <c r="AD2620" s="395">
        <f t="shared" si="387"/>
        <v>0</v>
      </c>
      <c r="AE2620" s="396">
        <f>IF(OR(G2620=账期!$A$18,G2620=账期!$A$20,G2620=账期!$A$22,G2620=账期!$A$24,G2620=账期!$A$25,G2620=账期!$A$27,G2620=账期!$A$26,G2620=账期!$A$28,G2620=账期!$A$30,G2620=账期!$A$32,G2620=账期!$A$34,G2620=账期!$A$35,G2620=账期!$A$37,G2620=账期!$A$39,G2620=账期!$A$40,G2620=账期!$A$41,G2620=账期!$A$42,G2620=账期!$A$43,G2620=账期!$A$44,G2620=账期!$A$45,G2620=账期!$A$46,G2620=账期!$A$48,G2620=账期!$A$50,G2620=账期!$A$51,G2620=账期!$A$52,G2620=账期!$A$53,G2620=账期!$A$54,G2620=账期!$A$56,G2620=账期!$A$57,G2620=账期!$A$58,G2620=账期!$A$59,G2620=账期!$A$60,G2620=账期!$A$61,G2620=账期!$A$62,G2620=账期!$A$63,G2620=账期!$A$64,G2620=账期!$A$66,G2620=账期!$A$67,G2620=账期!$A$68,G2620=账期!$A$70,G2620=账期!$A$71),30,IF(OR(G2620=账期!$A$74,G2620=账期!$A$77,G2620=账期!$A$76,G2620=账期!$A$79,G2620=账期!$A$80,G2620=账期!$A$81,G2620=账期!$A$83,G2620=账期!$A$85,G2620=账期!$A$87,G2620=账期!$A$89,G2620=账期!$A$91),60,IF(OR(G2620=账期!$A$93,G2620=账期!$A$94,G2620=账期!$A$95,G2620=账期!$A$96,G2620=账期!$A$98,G2620=账期!$A$99,G2620=账期!$A$101,G2620=账期!$A$102),90,0)))</f>
        <v>0</v>
      </c>
      <c r="AF2620" s="396"/>
      <c r="AG2620" s="384"/>
      <c r="AH2620" s="396" t="str">
        <f t="shared" si="390"/>
        <v/>
      </c>
    </row>
    <row r="2621" spans="1:34" ht="18" customHeight="1" x14ac:dyDescent="0.25">
      <c r="A2621" s="301" t="str">
        <f t="shared" ref="A2621:A2684" si="392">IF(V2621="","",TEXT(V2621,"yyyy年m月"))</f>
        <v/>
      </c>
      <c r="B2621" s="397"/>
      <c r="C2621" s="398"/>
      <c r="D2621" s="399"/>
      <c r="E2621" s="383" t="str">
        <f t="shared" si="388"/>
        <v>C</v>
      </c>
      <c r="F2621" s="383" t="str">
        <f t="shared" si="389"/>
        <v>C</v>
      </c>
      <c r="G2621" s="400"/>
      <c r="H2621" s="385" t="str">
        <f>IF(G2621="","",VLOOKUP(G2621,下拉数据源!J:K,2,0))</f>
        <v/>
      </c>
      <c r="I2621" s="385"/>
      <c r="J2621" s="385"/>
      <c r="K2621" s="386"/>
      <c r="L2621" s="401"/>
      <c r="M2621" s="384"/>
      <c r="N2621" s="384"/>
      <c r="O2621" s="384"/>
      <c r="P2621" s="386"/>
      <c r="Q2621" s="387"/>
      <c r="R2621" s="286"/>
      <c r="S2621" s="388">
        <f t="shared" si="386"/>
        <v>0</v>
      </c>
      <c r="T2621" s="389"/>
      <c r="U2621" s="389">
        <f t="shared" si="391"/>
        <v>0</v>
      </c>
      <c r="V2621" s="451"/>
      <c r="W2621" s="452"/>
      <c r="X2621" s="386"/>
      <c r="Y2621" s="390"/>
      <c r="Z2621" s="391"/>
      <c r="AA2621" s="392"/>
      <c r="AB2621" s="393"/>
      <c r="AC2621" s="394"/>
      <c r="AD2621" s="395">
        <f t="shared" si="387"/>
        <v>0</v>
      </c>
      <c r="AE2621" s="396">
        <f>IF(OR(G2621=账期!$A$18,G2621=账期!$A$20,G2621=账期!$A$22,G2621=账期!$A$24,G2621=账期!$A$25,G2621=账期!$A$27,G2621=账期!$A$26,G2621=账期!$A$28,G2621=账期!$A$30,G2621=账期!$A$32,G2621=账期!$A$34,G2621=账期!$A$35,G2621=账期!$A$37,G2621=账期!$A$39,G2621=账期!$A$40,G2621=账期!$A$41,G2621=账期!$A$42,G2621=账期!$A$43,G2621=账期!$A$44,G2621=账期!$A$45,G2621=账期!$A$46,G2621=账期!$A$48,G2621=账期!$A$50,G2621=账期!$A$51,G2621=账期!$A$52,G2621=账期!$A$53,G2621=账期!$A$54,G2621=账期!$A$56,G2621=账期!$A$57,G2621=账期!$A$58,G2621=账期!$A$59,G2621=账期!$A$60,G2621=账期!$A$61,G2621=账期!$A$62,G2621=账期!$A$63,G2621=账期!$A$64,G2621=账期!$A$66,G2621=账期!$A$67,G2621=账期!$A$68,G2621=账期!$A$70,G2621=账期!$A$71),30,IF(OR(G2621=账期!$A$74,G2621=账期!$A$77,G2621=账期!$A$76,G2621=账期!$A$79,G2621=账期!$A$80,G2621=账期!$A$81,G2621=账期!$A$83,G2621=账期!$A$85,G2621=账期!$A$87,G2621=账期!$A$89,G2621=账期!$A$91),60,IF(OR(G2621=账期!$A$93,G2621=账期!$A$94,G2621=账期!$A$95,G2621=账期!$A$96,G2621=账期!$A$98,G2621=账期!$A$99,G2621=账期!$A$101,G2621=账期!$A$102),90,0)))</f>
        <v>0</v>
      </c>
      <c r="AF2621" s="396"/>
      <c r="AG2621" s="384"/>
      <c r="AH2621" s="396" t="str">
        <f t="shared" si="390"/>
        <v/>
      </c>
    </row>
    <row r="2622" spans="1:34" ht="18" customHeight="1" x14ac:dyDescent="0.25">
      <c r="A2622" s="301" t="str">
        <f t="shared" si="392"/>
        <v/>
      </c>
      <c r="B2622" s="397"/>
      <c r="C2622" s="398"/>
      <c r="D2622" s="399"/>
      <c r="E2622" s="383" t="str">
        <f t="shared" si="388"/>
        <v>C</v>
      </c>
      <c r="F2622" s="383" t="str">
        <f t="shared" si="389"/>
        <v>C</v>
      </c>
      <c r="G2622" s="400"/>
      <c r="H2622" s="385" t="str">
        <f>IF(G2622="","",VLOOKUP(G2622,下拉数据源!J:K,2,0))</f>
        <v/>
      </c>
      <c r="I2622" s="385"/>
      <c r="J2622" s="385"/>
      <c r="K2622" s="386"/>
      <c r="L2622" s="401"/>
      <c r="M2622" s="384"/>
      <c r="N2622" s="384"/>
      <c r="O2622" s="384"/>
      <c r="P2622" s="386"/>
      <c r="Q2622" s="387"/>
      <c r="R2622" s="286"/>
      <c r="S2622" s="388">
        <f t="shared" si="386"/>
        <v>0</v>
      </c>
      <c r="T2622" s="389"/>
      <c r="U2622" s="389">
        <f t="shared" si="391"/>
        <v>0</v>
      </c>
      <c r="V2622" s="451"/>
      <c r="W2622" s="452"/>
      <c r="X2622" s="386"/>
      <c r="Y2622" s="390"/>
      <c r="Z2622" s="391"/>
      <c r="AA2622" s="392"/>
      <c r="AB2622" s="393"/>
      <c r="AC2622" s="394"/>
      <c r="AD2622" s="395">
        <f t="shared" si="387"/>
        <v>0</v>
      </c>
      <c r="AE2622" s="396">
        <f>IF(OR(G2622=账期!$A$18,G2622=账期!$A$20,G2622=账期!$A$22,G2622=账期!$A$24,G2622=账期!$A$25,G2622=账期!$A$27,G2622=账期!$A$26,G2622=账期!$A$28,G2622=账期!$A$30,G2622=账期!$A$32,G2622=账期!$A$34,G2622=账期!$A$35,G2622=账期!$A$37,G2622=账期!$A$39,G2622=账期!$A$40,G2622=账期!$A$41,G2622=账期!$A$42,G2622=账期!$A$43,G2622=账期!$A$44,G2622=账期!$A$45,G2622=账期!$A$46,G2622=账期!$A$48,G2622=账期!$A$50,G2622=账期!$A$51,G2622=账期!$A$52,G2622=账期!$A$53,G2622=账期!$A$54,G2622=账期!$A$56,G2622=账期!$A$57,G2622=账期!$A$58,G2622=账期!$A$59,G2622=账期!$A$60,G2622=账期!$A$61,G2622=账期!$A$62,G2622=账期!$A$63,G2622=账期!$A$64,G2622=账期!$A$66,G2622=账期!$A$67,G2622=账期!$A$68,G2622=账期!$A$70,G2622=账期!$A$71),30,IF(OR(G2622=账期!$A$74,G2622=账期!$A$77,G2622=账期!$A$76,G2622=账期!$A$79,G2622=账期!$A$80,G2622=账期!$A$81,G2622=账期!$A$83,G2622=账期!$A$85,G2622=账期!$A$87,G2622=账期!$A$89,G2622=账期!$A$91),60,IF(OR(G2622=账期!$A$93,G2622=账期!$A$94,G2622=账期!$A$95,G2622=账期!$A$96,G2622=账期!$A$98,G2622=账期!$A$99,G2622=账期!$A$101,G2622=账期!$A$102),90,0)))</f>
        <v>0</v>
      </c>
      <c r="AF2622" s="396"/>
      <c r="AG2622" s="384"/>
      <c r="AH2622" s="396" t="str">
        <f t="shared" si="390"/>
        <v/>
      </c>
    </row>
    <row r="2623" spans="1:34" ht="18" customHeight="1" x14ac:dyDescent="0.25">
      <c r="A2623" s="301" t="str">
        <f t="shared" si="392"/>
        <v/>
      </c>
      <c r="B2623" s="397"/>
      <c r="C2623" s="398"/>
      <c r="D2623" s="399"/>
      <c r="E2623" s="383" t="str">
        <f t="shared" si="388"/>
        <v>C</v>
      </c>
      <c r="F2623" s="383" t="str">
        <f t="shared" si="389"/>
        <v>C</v>
      </c>
      <c r="G2623" s="400"/>
      <c r="H2623" s="385" t="str">
        <f>IF(G2623="","",VLOOKUP(G2623,下拉数据源!J:K,2,0))</f>
        <v/>
      </c>
      <c r="I2623" s="385"/>
      <c r="J2623" s="385"/>
      <c r="K2623" s="386"/>
      <c r="L2623" s="401"/>
      <c r="M2623" s="384"/>
      <c r="N2623" s="384"/>
      <c r="O2623" s="384"/>
      <c r="P2623" s="386"/>
      <c r="Q2623" s="387"/>
      <c r="R2623" s="286"/>
      <c r="S2623" s="388">
        <f t="shared" ref="S2623:S2686" si="393">Q2623*R2623</f>
        <v>0</v>
      </c>
      <c r="T2623" s="389"/>
      <c r="U2623" s="389">
        <f t="shared" si="391"/>
        <v>0</v>
      </c>
      <c r="V2623" s="451"/>
      <c r="W2623" s="452"/>
      <c r="X2623" s="386"/>
      <c r="Y2623" s="390"/>
      <c r="Z2623" s="391"/>
      <c r="AA2623" s="392"/>
      <c r="AB2623" s="393"/>
      <c r="AC2623" s="394"/>
      <c r="AD2623" s="395">
        <f t="shared" si="387"/>
        <v>0</v>
      </c>
      <c r="AE2623" s="396">
        <f>IF(OR(G2623=账期!$A$18,G2623=账期!$A$20,G2623=账期!$A$22,G2623=账期!$A$24,G2623=账期!$A$25,G2623=账期!$A$27,G2623=账期!$A$26,G2623=账期!$A$28,G2623=账期!$A$30,G2623=账期!$A$32,G2623=账期!$A$34,G2623=账期!$A$35,G2623=账期!$A$37,G2623=账期!$A$39,G2623=账期!$A$40,G2623=账期!$A$41,G2623=账期!$A$42,G2623=账期!$A$43,G2623=账期!$A$44,G2623=账期!$A$45,G2623=账期!$A$46,G2623=账期!$A$48,G2623=账期!$A$50,G2623=账期!$A$51,G2623=账期!$A$52,G2623=账期!$A$53,G2623=账期!$A$54,G2623=账期!$A$56,G2623=账期!$A$57,G2623=账期!$A$58,G2623=账期!$A$59,G2623=账期!$A$60,G2623=账期!$A$61,G2623=账期!$A$62,G2623=账期!$A$63,G2623=账期!$A$64,G2623=账期!$A$66,G2623=账期!$A$67,G2623=账期!$A$68,G2623=账期!$A$70,G2623=账期!$A$71),30,IF(OR(G2623=账期!$A$74,G2623=账期!$A$77,G2623=账期!$A$76,G2623=账期!$A$79,G2623=账期!$A$80,G2623=账期!$A$81,G2623=账期!$A$83,G2623=账期!$A$85,G2623=账期!$A$87,G2623=账期!$A$89,G2623=账期!$A$91),60,IF(OR(G2623=账期!$A$93,G2623=账期!$A$94,G2623=账期!$A$95,G2623=账期!$A$96,G2623=账期!$A$98,G2623=账期!$A$99,G2623=账期!$A$101,G2623=账期!$A$102),90,0)))</f>
        <v>0</v>
      </c>
      <c r="AF2623" s="396"/>
      <c r="AG2623" s="384"/>
      <c r="AH2623" s="396" t="str">
        <f t="shared" si="390"/>
        <v/>
      </c>
    </row>
    <row r="2624" spans="1:34" ht="18" customHeight="1" x14ac:dyDescent="0.25">
      <c r="A2624" s="301" t="str">
        <f t="shared" si="392"/>
        <v/>
      </c>
      <c r="B2624" s="397"/>
      <c r="C2624" s="398"/>
      <c r="D2624" s="399"/>
      <c r="E2624" s="383" t="str">
        <f t="shared" si="388"/>
        <v>C</v>
      </c>
      <c r="F2624" s="383" t="str">
        <f t="shared" si="389"/>
        <v>C</v>
      </c>
      <c r="G2624" s="400"/>
      <c r="H2624" s="385" t="str">
        <f>IF(G2624="","",VLOOKUP(G2624,下拉数据源!J:K,2,0))</f>
        <v/>
      </c>
      <c r="I2624" s="385"/>
      <c r="J2624" s="385"/>
      <c r="K2624" s="386"/>
      <c r="L2624" s="401"/>
      <c r="M2624" s="384"/>
      <c r="N2624" s="384"/>
      <c r="O2624" s="384"/>
      <c r="P2624" s="386"/>
      <c r="Q2624" s="387"/>
      <c r="R2624" s="286"/>
      <c r="S2624" s="388">
        <f t="shared" si="393"/>
        <v>0</v>
      </c>
      <c r="T2624" s="389"/>
      <c r="U2624" s="389">
        <f t="shared" si="391"/>
        <v>0</v>
      </c>
      <c r="V2624" s="451"/>
      <c r="W2624" s="452"/>
      <c r="X2624" s="386"/>
      <c r="Y2624" s="390"/>
      <c r="Z2624" s="391"/>
      <c r="AA2624" s="392"/>
      <c r="AB2624" s="393"/>
      <c r="AC2624" s="394"/>
      <c r="AD2624" s="395">
        <f t="shared" ref="AD2624:AD2687" si="394">IF(AE2624&gt;0,(DATE(YEAR(AC2624),MONTH(AC2624)+1,1)-1)+AE2624,AC2624)</f>
        <v>0</v>
      </c>
      <c r="AE2624" s="396">
        <f>IF(OR(G2624=账期!$A$18,G2624=账期!$A$20,G2624=账期!$A$22,G2624=账期!$A$24,G2624=账期!$A$25,G2624=账期!$A$27,G2624=账期!$A$26,G2624=账期!$A$28,G2624=账期!$A$30,G2624=账期!$A$32,G2624=账期!$A$34,G2624=账期!$A$35,G2624=账期!$A$37,G2624=账期!$A$39,G2624=账期!$A$40,G2624=账期!$A$41,G2624=账期!$A$42,G2624=账期!$A$43,G2624=账期!$A$44,G2624=账期!$A$45,G2624=账期!$A$46,G2624=账期!$A$48,G2624=账期!$A$50,G2624=账期!$A$51,G2624=账期!$A$52,G2624=账期!$A$53,G2624=账期!$A$54,G2624=账期!$A$56,G2624=账期!$A$57,G2624=账期!$A$58,G2624=账期!$A$59,G2624=账期!$A$60,G2624=账期!$A$61,G2624=账期!$A$62,G2624=账期!$A$63,G2624=账期!$A$64,G2624=账期!$A$66,G2624=账期!$A$67,G2624=账期!$A$68,G2624=账期!$A$70,G2624=账期!$A$71),30,IF(OR(G2624=账期!$A$74,G2624=账期!$A$77,G2624=账期!$A$76,G2624=账期!$A$79,G2624=账期!$A$80,G2624=账期!$A$81,G2624=账期!$A$83,G2624=账期!$A$85,G2624=账期!$A$87,G2624=账期!$A$89,G2624=账期!$A$91),60,IF(OR(G2624=账期!$A$93,G2624=账期!$A$94,G2624=账期!$A$95,G2624=账期!$A$96,G2624=账期!$A$98,G2624=账期!$A$99,G2624=账期!$A$101,G2624=账期!$A$102),90,0)))</f>
        <v>0</v>
      </c>
      <c r="AF2624" s="396"/>
      <c r="AG2624" s="384"/>
      <c r="AH2624" s="396" t="str">
        <f t="shared" si="390"/>
        <v/>
      </c>
    </row>
    <row r="2625" spans="1:34" ht="18" customHeight="1" x14ac:dyDescent="0.25">
      <c r="A2625" s="301" t="str">
        <f t="shared" si="392"/>
        <v/>
      </c>
      <c r="B2625" s="397"/>
      <c r="C2625" s="398"/>
      <c r="D2625" s="399"/>
      <c r="E2625" s="383" t="str">
        <f t="shared" si="388"/>
        <v>C</v>
      </c>
      <c r="F2625" s="383" t="str">
        <f t="shared" si="389"/>
        <v>C</v>
      </c>
      <c r="G2625" s="400"/>
      <c r="H2625" s="385" t="str">
        <f>IF(G2625="","",VLOOKUP(G2625,下拉数据源!J:K,2,0))</f>
        <v/>
      </c>
      <c r="I2625" s="385"/>
      <c r="J2625" s="385"/>
      <c r="K2625" s="386"/>
      <c r="L2625" s="401"/>
      <c r="M2625" s="384"/>
      <c r="N2625" s="384"/>
      <c r="O2625" s="384"/>
      <c r="P2625" s="386"/>
      <c r="Q2625" s="387"/>
      <c r="R2625" s="286"/>
      <c r="S2625" s="388">
        <f t="shared" si="393"/>
        <v>0</v>
      </c>
      <c r="T2625" s="389"/>
      <c r="U2625" s="389">
        <f t="shared" si="391"/>
        <v>0</v>
      </c>
      <c r="V2625" s="451"/>
      <c r="W2625" s="452"/>
      <c r="X2625" s="386"/>
      <c r="Y2625" s="390"/>
      <c r="Z2625" s="391"/>
      <c r="AA2625" s="392"/>
      <c r="AB2625" s="393"/>
      <c r="AC2625" s="394"/>
      <c r="AD2625" s="395">
        <f t="shared" si="394"/>
        <v>0</v>
      </c>
      <c r="AE2625" s="396">
        <f>IF(OR(G2625=账期!$A$18,G2625=账期!$A$20,G2625=账期!$A$22,G2625=账期!$A$24,G2625=账期!$A$25,G2625=账期!$A$27,G2625=账期!$A$26,G2625=账期!$A$28,G2625=账期!$A$30,G2625=账期!$A$32,G2625=账期!$A$34,G2625=账期!$A$35,G2625=账期!$A$37,G2625=账期!$A$39,G2625=账期!$A$40,G2625=账期!$A$41,G2625=账期!$A$42,G2625=账期!$A$43,G2625=账期!$A$44,G2625=账期!$A$45,G2625=账期!$A$46,G2625=账期!$A$48,G2625=账期!$A$50,G2625=账期!$A$51,G2625=账期!$A$52,G2625=账期!$A$53,G2625=账期!$A$54,G2625=账期!$A$56,G2625=账期!$A$57,G2625=账期!$A$58,G2625=账期!$A$59,G2625=账期!$A$60,G2625=账期!$A$61,G2625=账期!$A$62,G2625=账期!$A$63,G2625=账期!$A$64,G2625=账期!$A$66,G2625=账期!$A$67,G2625=账期!$A$68,G2625=账期!$A$70,G2625=账期!$A$71),30,IF(OR(G2625=账期!$A$74,G2625=账期!$A$77,G2625=账期!$A$76,G2625=账期!$A$79,G2625=账期!$A$80,G2625=账期!$A$81,G2625=账期!$A$83,G2625=账期!$A$85,G2625=账期!$A$87,G2625=账期!$A$89,G2625=账期!$A$91),60,IF(OR(G2625=账期!$A$93,G2625=账期!$A$94,G2625=账期!$A$95,G2625=账期!$A$96,G2625=账期!$A$98,G2625=账期!$A$99,G2625=账期!$A$101,G2625=账期!$A$102),90,0)))</f>
        <v>0</v>
      </c>
      <c r="AF2625" s="396"/>
      <c r="AG2625" s="384"/>
      <c r="AH2625" s="396" t="str">
        <f t="shared" si="390"/>
        <v/>
      </c>
    </row>
    <row r="2626" spans="1:34" ht="18" customHeight="1" x14ac:dyDescent="0.25">
      <c r="A2626" s="301" t="str">
        <f t="shared" si="392"/>
        <v/>
      </c>
      <c r="B2626" s="397"/>
      <c r="C2626" s="398"/>
      <c r="D2626" s="399"/>
      <c r="E2626" s="383" t="str">
        <f t="shared" si="388"/>
        <v>C</v>
      </c>
      <c r="F2626" s="383" t="str">
        <f t="shared" si="389"/>
        <v>C</v>
      </c>
      <c r="G2626" s="400"/>
      <c r="H2626" s="385" t="str">
        <f>IF(G2626="","",VLOOKUP(G2626,下拉数据源!J:K,2,0))</f>
        <v/>
      </c>
      <c r="I2626" s="385"/>
      <c r="J2626" s="385"/>
      <c r="K2626" s="386"/>
      <c r="L2626" s="401"/>
      <c r="M2626" s="384"/>
      <c r="N2626" s="384"/>
      <c r="O2626" s="384"/>
      <c r="P2626" s="386"/>
      <c r="Q2626" s="387"/>
      <c r="R2626" s="286"/>
      <c r="S2626" s="388">
        <f t="shared" si="393"/>
        <v>0</v>
      </c>
      <c r="T2626" s="389"/>
      <c r="U2626" s="389">
        <f t="shared" si="391"/>
        <v>0</v>
      </c>
      <c r="V2626" s="451"/>
      <c r="W2626" s="452"/>
      <c r="X2626" s="386"/>
      <c r="Y2626" s="390"/>
      <c r="Z2626" s="391"/>
      <c r="AA2626" s="392"/>
      <c r="AB2626" s="393"/>
      <c r="AC2626" s="394"/>
      <c r="AD2626" s="395">
        <f t="shared" si="394"/>
        <v>0</v>
      </c>
      <c r="AE2626" s="396">
        <f>IF(OR(G2626=账期!$A$18,G2626=账期!$A$20,G2626=账期!$A$22,G2626=账期!$A$24,G2626=账期!$A$25,G2626=账期!$A$27,G2626=账期!$A$26,G2626=账期!$A$28,G2626=账期!$A$30,G2626=账期!$A$32,G2626=账期!$A$34,G2626=账期!$A$35,G2626=账期!$A$37,G2626=账期!$A$39,G2626=账期!$A$40,G2626=账期!$A$41,G2626=账期!$A$42,G2626=账期!$A$43,G2626=账期!$A$44,G2626=账期!$A$45,G2626=账期!$A$46,G2626=账期!$A$48,G2626=账期!$A$50,G2626=账期!$A$51,G2626=账期!$A$52,G2626=账期!$A$53,G2626=账期!$A$54,G2626=账期!$A$56,G2626=账期!$A$57,G2626=账期!$A$58,G2626=账期!$A$59,G2626=账期!$A$60,G2626=账期!$A$61,G2626=账期!$A$62,G2626=账期!$A$63,G2626=账期!$A$64,G2626=账期!$A$66,G2626=账期!$A$67,G2626=账期!$A$68,G2626=账期!$A$70,G2626=账期!$A$71),30,IF(OR(G2626=账期!$A$74,G2626=账期!$A$77,G2626=账期!$A$76,G2626=账期!$A$79,G2626=账期!$A$80,G2626=账期!$A$81,G2626=账期!$A$83,G2626=账期!$A$85,G2626=账期!$A$87,G2626=账期!$A$89,G2626=账期!$A$91),60,IF(OR(G2626=账期!$A$93,G2626=账期!$A$94,G2626=账期!$A$95,G2626=账期!$A$96,G2626=账期!$A$98,G2626=账期!$A$99,G2626=账期!$A$101,G2626=账期!$A$102),90,0)))</f>
        <v>0</v>
      </c>
      <c r="AF2626" s="396"/>
      <c r="AG2626" s="384"/>
      <c r="AH2626" s="396" t="str">
        <f t="shared" si="390"/>
        <v/>
      </c>
    </row>
    <row r="2627" spans="1:34" ht="18" customHeight="1" x14ac:dyDescent="0.25">
      <c r="A2627" s="301" t="str">
        <f t="shared" si="392"/>
        <v/>
      </c>
      <c r="B2627" s="397"/>
      <c r="C2627" s="398"/>
      <c r="D2627" s="399"/>
      <c r="E2627" s="383" t="str">
        <f t="shared" si="388"/>
        <v>C</v>
      </c>
      <c r="F2627" s="383" t="str">
        <f t="shared" si="389"/>
        <v>C</v>
      </c>
      <c r="G2627" s="400"/>
      <c r="H2627" s="385" t="str">
        <f>IF(G2627="","",VLOOKUP(G2627,下拉数据源!J:K,2,0))</f>
        <v/>
      </c>
      <c r="I2627" s="385"/>
      <c r="J2627" s="385"/>
      <c r="K2627" s="386"/>
      <c r="L2627" s="401"/>
      <c r="M2627" s="384"/>
      <c r="N2627" s="384"/>
      <c r="O2627" s="384"/>
      <c r="P2627" s="386"/>
      <c r="Q2627" s="387"/>
      <c r="R2627" s="286"/>
      <c r="S2627" s="388">
        <f t="shared" si="393"/>
        <v>0</v>
      </c>
      <c r="T2627" s="389"/>
      <c r="U2627" s="389">
        <f t="shared" si="391"/>
        <v>0</v>
      </c>
      <c r="V2627" s="451"/>
      <c r="W2627" s="452"/>
      <c r="X2627" s="386"/>
      <c r="Y2627" s="390"/>
      <c r="Z2627" s="391"/>
      <c r="AA2627" s="392"/>
      <c r="AB2627" s="393"/>
      <c r="AC2627" s="394"/>
      <c r="AD2627" s="395">
        <f t="shared" si="394"/>
        <v>0</v>
      </c>
      <c r="AE2627" s="396">
        <f>IF(OR(G2627=账期!$A$18,G2627=账期!$A$20,G2627=账期!$A$22,G2627=账期!$A$24,G2627=账期!$A$25,G2627=账期!$A$27,G2627=账期!$A$26,G2627=账期!$A$28,G2627=账期!$A$30,G2627=账期!$A$32,G2627=账期!$A$34,G2627=账期!$A$35,G2627=账期!$A$37,G2627=账期!$A$39,G2627=账期!$A$40,G2627=账期!$A$41,G2627=账期!$A$42,G2627=账期!$A$43,G2627=账期!$A$44,G2627=账期!$A$45,G2627=账期!$A$46,G2627=账期!$A$48,G2627=账期!$A$50,G2627=账期!$A$51,G2627=账期!$A$52,G2627=账期!$A$53,G2627=账期!$A$54,G2627=账期!$A$56,G2627=账期!$A$57,G2627=账期!$A$58,G2627=账期!$A$59,G2627=账期!$A$60,G2627=账期!$A$61,G2627=账期!$A$62,G2627=账期!$A$63,G2627=账期!$A$64,G2627=账期!$A$66,G2627=账期!$A$67,G2627=账期!$A$68,G2627=账期!$A$70,G2627=账期!$A$71),30,IF(OR(G2627=账期!$A$74,G2627=账期!$A$77,G2627=账期!$A$76,G2627=账期!$A$79,G2627=账期!$A$80,G2627=账期!$A$81,G2627=账期!$A$83,G2627=账期!$A$85,G2627=账期!$A$87,G2627=账期!$A$89,G2627=账期!$A$91),60,IF(OR(G2627=账期!$A$93,G2627=账期!$A$94,G2627=账期!$A$95,G2627=账期!$A$96,G2627=账期!$A$98,G2627=账期!$A$99,G2627=账期!$A$101,G2627=账期!$A$102),90,0)))</f>
        <v>0</v>
      </c>
      <c r="AF2627" s="396"/>
      <c r="AG2627" s="384"/>
      <c r="AH2627" s="396" t="str">
        <f t="shared" si="390"/>
        <v/>
      </c>
    </row>
    <row r="2628" spans="1:34" ht="18" customHeight="1" x14ac:dyDescent="0.25">
      <c r="A2628" s="301" t="str">
        <f t="shared" si="392"/>
        <v/>
      </c>
      <c r="B2628" s="397"/>
      <c r="C2628" s="398"/>
      <c r="D2628" s="399"/>
      <c r="E2628" s="383" t="str">
        <f t="shared" si="388"/>
        <v>C</v>
      </c>
      <c r="F2628" s="383" t="str">
        <f t="shared" si="389"/>
        <v>C</v>
      </c>
      <c r="G2628" s="400"/>
      <c r="H2628" s="385" t="str">
        <f>IF(G2628="","",VLOOKUP(G2628,下拉数据源!J:K,2,0))</f>
        <v/>
      </c>
      <c r="I2628" s="385"/>
      <c r="J2628" s="385"/>
      <c r="K2628" s="386"/>
      <c r="L2628" s="401"/>
      <c r="M2628" s="384"/>
      <c r="N2628" s="384"/>
      <c r="O2628" s="384"/>
      <c r="P2628" s="386"/>
      <c r="Q2628" s="387"/>
      <c r="R2628" s="286"/>
      <c r="S2628" s="388">
        <f t="shared" si="393"/>
        <v>0</v>
      </c>
      <c r="T2628" s="389"/>
      <c r="U2628" s="389">
        <f t="shared" si="391"/>
        <v>0</v>
      </c>
      <c r="V2628" s="451"/>
      <c r="W2628" s="452"/>
      <c r="X2628" s="386"/>
      <c r="Y2628" s="390"/>
      <c r="Z2628" s="391"/>
      <c r="AA2628" s="392"/>
      <c r="AB2628" s="393"/>
      <c r="AC2628" s="394"/>
      <c r="AD2628" s="395">
        <f t="shared" si="394"/>
        <v>0</v>
      </c>
      <c r="AE2628" s="396">
        <f>IF(OR(G2628=账期!$A$18,G2628=账期!$A$20,G2628=账期!$A$22,G2628=账期!$A$24,G2628=账期!$A$25,G2628=账期!$A$27,G2628=账期!$A$26,G2628=账期!$A$28,G2628=账期!$A$30,G2628=账期!$A$32,G2628=账期!$A$34,G2628=账期!$A$35,G2628=账期!$A$37,G2628=账期!$A$39,G2628=账期!$A$40,G2628=账期!$A$41,G2628=账期!$A$42,G2628=账期!$A$43,G2628=账期!$A$44,G2628=账期!$A$45,G2628=账期!$A$46,G2628=账期!$A$48,G2628=账期!$A$50,G2628=账期!$A$51,G2628=账期!$A$52,G2628=账期!$A$53,G2628=账期!$A$54,G2628=账期!$A$56,G2628=账期!$A$57,G2628=账期!$A$58,G2628=账期!$A$59,G2628=账期!$A$60,G2628=账期!$A$61,G2628=账期!$A$62,G2628=账期!$A$63,G2628=账期!$A$64,G2628=账期!$A$66,G2628=账期!$A$67,G2628=账期!$A$68,G2628=账期!$A$70,G2628=账期!$A$71),30,IF(OR(G2628=账期!$A$74,G2628=账期!$A$77,G2628=账期!$A$76,G2628=账期!$A$79,G2628=账期!$A$80,G2628=账期!$A$81,G2628=账期!$A$83,G2628=账期!$A$85,G2628=账期!$A$87,G2628=账期!$A$89,G2628=账期!$A$91),60,IF(OR(G2628=账期!$A$93,G2628=账期!$A$94,G2628=账期!$A$95,G2628=账期!$A$96,G2628=账期!$A$98,G2628=账期!$A$99,G2628=账期!$A$101,G2628=账期!$A$102),90,0)))</f>
        <v>0</v>
      </c>
      <c r="AF2628" s="396"/>
      <c r="AG2628" s="384"/>
      <c r="AH2628" s="396" t="str">
        <f t="shared" si="390"/>
        <v/>
      </c>
    </row>
    <row r="2629" spans="1:34" ht="18" customHeight="1" x14ac:dyDescent="0.25">
      <c r="A2629" s="301" t="str">
        <f t="shared" si="392"/>
        <v/>
      </c>
      <c r="B2629" s="397"/>
      <c r="C2629" s="398"/>
      <c r="D2629" s="399"/>
      <c r="E2629" s="383" t="str">
        <f t="shared" si="388"/>
        <v>C</v>
      </c>
      <c r="F2629" s="383" t="str">
        <f t="shared" si="389"/>
        <v>C</v>
      </c>
      <c r="G2629" s="400"/>
      <c r="H2629" s="385" t="str">
        <f>IF(G2629="","",VLOOKUP(G2629,下拉数据源!J:K,2,0))</f>
        <v/>
      </c>
      <c r="I2629" s="385"/>
      <c r="J2629" s="385"/>
      <c r="K2629" s="386"/>
      <c r="L2629" s="401"/>
      <c r="M2629" s="384"/>
      <c r="N2629" s="384"/>
      <c r="O2629" s="384"/>
      <c r="P2629" s="386"/>
      <c r="Q2629" s="387"/>
      <c r="R2629" s="286"/>
      <c r="S2629" s="388">
        <f t="shared" si="393"/>
        <v>0</v>
      </c>
      <c r="T2629" s="389"/>
      <c r="U2629" s="389">
        <f t="shared" si="391"/>
        <v>0</v>
      </c>
      <c r="V2629" s="451"/>
      <c r="W2629" s="452"/>
      <c r="X2629" s="386"/>
      <c r="Y2629" s="390"/>
      <c r="Z2629" s="391"/>
      <c r="AA2629" s="392"/>
      <c r="AB2629" s="393"/>
      <c r="AC2629" s="394"/>
      <c r="AD2629" s="395">
        <f t="shared" si="394"/>
        <v>0</v>
      </c>
      <c r="AE2629" s="396">
        <f>IF(OR(G2629=账期!$A$18,G2629=账期!$A$20,G2629=账期!$A$22,G2629=账期!$A$24,G2629=账期!$A$25,G2629=账期!$A$27,G2629=账期!$A$26,G2629=账期!$A$28,G2629=账期!$A$30,G2629=账期!$A$32,G2629=账期!$A$34,G2629=账期!$A$35,G2629=账期!$A$37,G2629=账期!$A$39,G2629=账期!$A$40,G2629=账期!$A$41,G2629=账期!$A$42,G2629=账期!$A$43,G2629=账期!$A$44,G2629=账期!$A$45,G2629=账期!$A$46,G2629=账期!$A$48,G2629=账期!$A$50,G2629=账期!$A$51,G2629=账期!$A$52,G2629=账期!$A$53,G2629=账期!$A$54,G2629=账期!$A$56,G2629=账期!$A$57,G2629=账期!$A$58,G2629=账期!$A$59,G2629=账期!$A$60,G2629=账期!$A$61,G2629=账期!$A$62,G2629=账期!$A$63,G2629=账期!$A$64,G2629=账期!$A$66,G2629=账期!$A$67,G2629=账期!$A$68,G2629=账期!$A$70,G2629=账期!$A$71),30,IF(OR(G2629=账期!$A$74,G2629=账期!$A$77,G2629=账期!$A$76,G2629=账期!$A$79,G2629=账期!$A$80,G2629=账期!$A$81,G2629=账期!$A$83,G2629=账期!$A$85,G2629=账期!$A$87,G2629=账期!$A$89,G2629=账期!$A$91),60,IF(OR(G2629=账期!$A$93,G2629=账期!$A$94,G2629=账期!$A$95,G2629=账期!$A$96,G2629=账期!$A$98,G2629=账期!$A$99,G2629=账期!$A$101,G2629=账期!$A$102),90,0)))</f>
        <v>0</v>
      </c>
      <c r="AF2629" s="396"/>
      <c r="AG2629" s="384"/>
      <c r="AH2629" s="396" t="str">
        <f t="shared" si="390"/>
        <v/>
      </c>
    </row>
    <row r="2630" spans="1:34" ht="18" customHeight="1" x14ac:dyDescent="0.25">
      <c r="A2630" s="301" t="str">
        <f t="shared" si="392"/>
        <v/>
      </c>
      <c r="B2630" s="397"/>
      <c r="C2630" s="398"/>
      <c r="D2630" s="399"/>
      <c r="E2630" s="383" t="str">
        <f t="shared" si="388"/>
        <v>C</v>
      </c>
      <c r="F2630" s="383" t="str">
        <f t="shared" si="389"/>
        <v>C</v>
      </c>
      <c r="G2630" s="400"/>
      <c r="H2630" s="385" t="str">
        <f>IF(G2630="","",VLOOKUP(G2630,下拉数据源!J:K,2,0))</f>
        <v/>
      </c>
      <c r="I2630" s="385"/>
      <c r="J2630" s="385"/>
      <c r="K2630" s="386"/>
      <c r="L2630" s="401"/>
      <c r="M2630" s="384"/>
      <c r="N2630" s="384"/>
      <c r="O2630" s="384"/>
      <c r="P2630" s="386"/>
      <c r="Q2630" s="387"/>
      <c r="R2630" s="286"/>
      <c r="S2630" s="388">
        <f t="shared" si="393"/>
        <v>0</v>
      </c>
      <c r="T2630" s="389"/>
      <c r="U2630" s="389">
        <f t="shared" si="391"/>
        <v>0</v>
      </c>
      <c r="V2630" s="451"/>
      <c r="W2630" s="452"/>
      <c r="X2630" s="386"/>
      <c r="Y2630" s="390"/>
      <c r="Z2630" s="391"/>
      <c r="AA2630" s="392"/>
      <c r="AB2630" s="393"/>
      <c r="AC2630" s="394"/>
      <c r="AD2630" s="395">
        <f t="shared" si="394"/>
        <v>0</v>
      </c>
      <c r="AE2630" s="396">
        <f>IF(OR(G2630=账期!$A$18,G2630=账期!$A$20,G2630=账期!$A$22,G2630=账期!$A$24,G2630=账期!$A$25,G2630=账期!$A$27,G2630=账期!$A$26,G2630=账期!$A$28,G2630=账期!$A$30,G2630=账期!$A$32,G2630=账期!$A$34,G2630=账期!$A$35,G2630=账期!$A$37,G2630=账期!$A$39,G2630=账期!$A$40,G2630=账期!$A$41,G2630=账期!$A$42,G2630=账期!$A$43,G2630=账期!$A$44,G2630=账期!$A$45,G2630=账期!$A$46,G2630=账期!$A$48,G2630=账期!$A$50,G2630=账期!$A$51,G2630=账期!$A$52,G2630=账期!$A$53,G2630=账期!$A$54,G2630=账期!$A$56,G2630=账期!$A$57,G2630=账期!$A$58,G2630=账期!$A$59,G2630=账期!$A$60,G2630=账期!$A$61,G2630=账期!$A$62,G2630=账期!$A$63,G2630=账期!$A$64,G2630=账期!$A$66,G2630=账期!$A$67,G2630=账期!$A$68,G2630=账期!$A$70,G2630=账期!$A$71),30,IF(OR(G2630=账期!$A$74,G2630=账期!$A$77,G2630=账期!$A$76,G2630=账期!$A$79,G2630=账期!$A$80,G2630=账期!$A$81,G2630=账期!$A$83,G2630=账期!$A$85,G2630=账期!$A$87,G2630=账期!$A$89,G2630=账期!$A$91),60,IF(OR(G2630=账期!$A$93,G2630=账期!$A$94,G2630=账期!$A$95,G2630=账期!$A$96,G2630=账期!$A$98,G2630=账期!$A$99,G2630=账期!$A$101,G2630=账期!$A$102),90,0)))</f>
        <v>0</v>
      </c>
      <c r="AF2630" s="396"/>
      <c r="AG2630" s="384"/>
      <c r="AH2630" s="396" t="str">
        <f t="shared" si="390"/>
        <v/>
      </c>
    </row>
    <row r="2631" spans="1:34" ht="18" customHeight="1" x14ac:dyDescent="0.25">
      <c r="A2631" s="301" t="str">
        <f t="shared" si="392"/>
        <v/>
      </c>
      <c r="B2631" s="397"/>
      <c r="C2631" s="398"/>
      <c r="D2631" s="399"/>
      <c r="E2631" s="383" t="str">
        <f t="shared" si="388"/>
        <v>C</v>
      </c>
      <c r="F2631" s="383" t="str">
        <f t="shared" si="389"/>
        <v>C</v>
      </c>
      <c r="G2631" s="400"/>
      <c r="H2631" s="385" t="str">
        <f>IF(G2631="","",VLOOKUP(G2631,下拉数据源!J:K,2,0))</f>
        <v/>
      </c>
      <c r="I2631" s="385"/>
      <c r="J2631" s="385"/>
      <c r="K2631" s="386"/>
      <c r="L2631" s="401"/>
      <c r="M2631" s="384"/>
      <c r="N2631" s="384"/>
      <c r="O2631" s="384"/>
      <c r="P2631" s="386"/>
      <c r="Q2631" s="387"/>
      <c r="R2631" s="286"/>
      <c r="S2631" s="388">
        <f t="shared" si="393"/>
        <v>0</v>
      </c>
      <c r="T2631" s="389"/>
      <c r="U2631" s="389">
        <f t="shared" si="391"/>
        <v>0</v>
      </c>
      <c r="V2631" s="451"/>
      <c r="W2631" s="452"/>
      <c r="X2631" s="386"/>
      <c r="Y2631" s="390"/>
      <c r="Z2631" s="391"/>
      <c r="AA2631" s="392"/>
      <c r="AB2631" s="393"/>
      <c r="AC2631" s="394"/>
      <c r="AD2631" s="395">
        <f t="shared" si="394"/>
        <v>0</v>
      </c>
      <c r="AE2631" s="396">
        <f>IF(OR(G2631=账期!$A$18,G2631=账期!$A$20,G2631=账期!$A$22,G2631=账期!$A$24,G2631=账期!$A$25,G2631=账期!$A$27,G2631=账期!$A$26,G2631=账期!$A$28,G2631=账期!$A$30,G2631=账期!$A$32,G2631=账期!$A$34,G2631=账期!$A$35,G2631=账期!$A$37,G2631=账期!$A$39,G2631=账期!$A$40,G2631=账期!$A$41,G2631=账期!$A$42,G2631=账期!$A$43,G2631=账期!$A$44,G2631=账期!$A$45,G2631=账期!$A$46,G2631=账期!$A$48,G2631=账期!$A$50,G2631=账期!$A$51,G2631=账期!$A$52,G2631=账期!$A$53,G2631=账期!$A$54,G2631=账期!$A$56,G2631=账期!$A$57,G2631=账期!$A$58,G2631=账期!$A$59,G2631=账期!$A$60,G2631=账期!$A$61,G2631=账期!$A$62,G2631=账期!$A$63,G2631=账期!$A$64,G2631=账期!$A$66,G2631=账期!$A$67,G2631=账期!$A$68,G2631=账期!$A$70,G2631=账期!$A$71),30,IF(OR(G2631=账期!$A$74,G2631=账期!$A$77,G2631=账期!$A$76,G2631=账期!$A$79,G2631=账期!$A$80,G2631=账期!$A$81,G2631=账期!$A$83,G2631=账期!$A$85,G2631=账期!$A$87,G2631=账期!$A$89,G2631=账期!$A$91),60,IF(OR(G2631=账期!$A$93,G2631=账期!$A$94,G2631=账期!$A$95,G2631=账期!$A$96,G2631=账期!$A$98,G2631=账期!$A$99,G2631=账期!$A$101,G2631=账期!$A$102),90,0)))</f>
        <v>0</v>
      </c>
      <c r="AF2631" s="396"/>
      <c r="AG2631" s="384"/>
      <c r="AH2631" s="396" t="str">
        <f t="shared" si="390"/>
        <v/>
      </c>
    </row>
    <row r="2632" spans="1:34" ht="18" customHeight="1" x14ac:dyDescent="0.25">
      <c r="A2632" s="301" t="str">
        <f t="shared" si="392"/>
        <v/>
      </c>
      <c r="B2632" s="397"/>
      <c r="C2632" s="398"/>
      <c r="D2632" s="399"/>
      <c r="E2632" s="383" t="str">
        <f t="shared" si="388"/>
        <v>C</v>
      </c>
      <c r="F2632" s="383" t="str">
        <f t="shared" si="389"/>
        <v>C</v>
      </c>
      <c r="G2632" s="400"/>
      <c r="H2632" s="385" t="str">
        <f>IF(G2632="","",VLOOKUP(G2632,下拉数据源!J:K,2,0))</f>
        <v/>
      </c>
      <c r="I2632" s="385"/>
      <c r="J2632" s="385"/>
      <c r="K2632" s="386"/>
      <c r="L2632" s="401"/>
      <c r="M2632" s="384"/>
      <c r="N2632" s="384"/>
      <c r="O2632" s="384"/>
      <c r="P2632" s="386"/>
      <c r="Q2632" s="387"/>
      <c r="R2632" s="286"/>
      <c r="S2632" s="388">
        <f t="shared" si="393"/>
        <v>0</v>
      </c>
      <c r="T2632" s="389"/>
      <c r="U2632" s="389">
        <f t="shared" si="391"/>
        <v>0</v>
      </c>
      <c r="V2632" s="451"/>
      <c r="W2632" s="452"/>
      <c r="X2632" s="386"/>
      <c r="Y2632" s="390"/>
      <c r="Z2632" s="391"/>
      <c r="AA2632" s="392"/>
      <c r="AB2632" s="393"/>
      <c r="AC2632" s="394"/>
      <c r="AD2632" s="395">
        <f t="shared" si="394"/>
        <v>0</v>
      </c>
      <c r="AE2632" s="396">
        <f>IF(OR(G2632=账期!$A$18,G2632=账期!$A$20,G2632=账期!$A$22,G2632=账期!$A$24,G2632=账期!$A$25,G2632=账期!$A$27,G2632=账期!$A$26,G2632=账期!$A$28,G2632=账期!$A$30,G2632=账期!$A$32,G2632=账期!$A$34,G2632=账期!$A$35,G2632=账期!$A$37,G2632=账期!$A$39,G2632=账期!$A$40,G2632=账期!$A$41,G2632=账期!$A$42,G2632=账期!$A$43,G2632=账期!$A$44,G2632=账期!$A$45,G2632=账期!$A$46,G2632=账期!$A$48,G2632=账期!$A$50,G2632=账期!$A$51,G2632=账期!$A$52,G2632=账期!$A$53,G2632=账期!$A$54,G2632=账期!$A$56,G2632=账期!$A$57,G2632=账期!$A$58,G2632=账期!$A$59,G2632=账期!$A$60,G2632=账期!$A$61,G2632=账期!$A$62,G2632=账期!$A$63,G2632=账期!$A$64,G2632=账期!$A$66,G2632=账期!$A$67,G2632=账期!$A$68,G2632=账期!$A$70,G2632=账期!$A$71),30,IF(OR(G2632=账期!$A$74,G2632=账期!$A$77,G2632=账期!$A$76,G2632=账期!$A$79,G2632=账期!$A$80,G2632=账期!$A$81,G2632=账期!$A$83,G2632=账期!$A$85,G2632=账期!$A$87,G2632=账期!$A$89,G2632=账期!$A$91),60,IF(OR(G2632=账期!$A$93,G2632=账期!$A$94,G2632=账期!$A$95,G2632=账期!$A$96,G2632=账期!$A$98,G2632=账期!$A$99,G2632=账期!$A$101,G2632=账期!$A$102),90,0)))</f>
        <v>0</v>
      </c>
      <c r="AF2632" s="396"/>
      <c r="AG2632" s="384"/>
      <c r="AH2632" s="396" t="str">
        <f t="shared" si="390"/>
        <v/>
      </c>
    </row>
    <row r="2633" spans="1:34" ht="18" customHeight="1" x14ac:dyDescent="0.25">
      <c r="A2633" s="301" t="str">
        <f t="shared" si="392"/>
        <v/>
      </c>
      <c r="B2633" s="397"/>
      <c r="C2633" s="398"/>
      <c r="D2633" s="399"/>
      <c r="E2633" s="383" t="str">
        <f t="shared" si="388"/>
        <v>C</v>
      </c>
      <c r="F2633" s="383" t="str">
        <f t="shared" si="389"/>
        <v>C</v>
      </c>
      <c r="G2633" s="400"/>
      <c r="H2633" s="385" t="str">
        <f>IF(G2633="","",VLOOKUP(G2633,下拉数据源!J:K,2,0))</f>
        <v/>
      </c>
      <c r="I2633" s="385"/>
      <c r="J2633" s="385"/>
      <c r="K2633" s="386"/>
      <c r="L2633" s="401"/>
      <c r="M2633" s="384"/>
      <c r="N2633" s="384"/>
      <c r="O2633" s="384"/>
      <c r="P2633" s="386"/>
      <c r="Q2633" s="387"/>
      <c r="R2633" s="286"/>
      <c r="S2633" s="388">
        <f t="shared" si="393"/>
        <v>0</v>
      </c>
      <c r="T2633" s="389"/>
      <c r="U2633" s="389">
        <f t="shared" si="391"/>
        <v>0</v>
      </c>
      <c r="V2633" s="451"/>
      <c r="W2633" s="452"/>
      <c r="X2633" s="386"/>
      <c r="Y2633" s="390"/>
      <c r="Z2633" s="391"/>
      <c r="AA2633" s="392"/>
      <c r="AB2633" s="393"/>
      <c r="AC2633" s="394"/>
      <c r="AD2633" s="395">
        <f t="shared" si="394"/>
        <v>0</v>
      </c>
      <c r="AE2633" s="396">
        <f>IF(OR(G2633=账期!$A$18,G2633=账期!$A$20,G2633=账期!$A$22,G2633=账期!$A$24,G2633=账期!$A$25,G2633=账期!$A$27,G2633=账期!$A$26,G2633=账期!$A$28,G2633=账期!$A$30,G2633=账期!$A$32,G2633=账期!$A$34,G2633=账期!$A$35,G2633=账期!$A$37,G2633=账期!$A$39,G2633=账期!$A$40,G2633=账期!$A$41,G2633=账期!$A$42,G2633=账期!$A$43,G2633=账期!$A$44,G2633=账期!$A$45,G2633=账期!$A$46,G2633=账期!$A$48,G2633=账期!$A$50,G2633=账期!$A$51,G2633=账期!$A$52,G2633=账期!$A$53,G2633=账期!$A$54,G2633=账期!$A$56,G2633=账期!$A$57,G2633=账期!$A$58,G2633=账期!$A$59,G2633=账期!$A$60,G2633=账期!$A$61,G2633=账期!$A$62,G2633=账期!$A$63,G2633=账期!$A$64,G2633=账期!$A$66,G2633=账期!$A$67,G2633=账期!$A$68,G2633=账期!$A$70,G2633=账期!$A$71),30,IF(OR(G2633=账期!$A$74,G2633=账期!$A$77,G2633=账期!$A$76,G2633=账期!$A$79,G2633=账期!$A$80,G2633=账期!$A$81,G2633=账期!$A$83,G2633=账期!$A$85,G2633=账期!$A$87,G2633=账期!$A$89,G2633=账期!$A$91),60,IF(OR(G2633=账期!$A$93,G2633=账期!$A$94,G2633=账期!$A$95,G2633=账期!$A$96,G2633=账期!$A$98,G2633=账期!$A$99,G2633=账期!$A$101,G2633=账期!$A$102),90,0)))</f>
        <v>0</v>
      </c>
      <c r="AF2633" s="396"/>
      <c r="AG2633" s="384"/>
      <c r="AH2633" s="396" t="str">
        <f t="shared" si="390"/>
        <v/>
      </c>
    </row>
    <row r="2634" spans="1:34" ht="18" customHeight="1" x14ac:dyDescent="0.25">
      <c r="A2634" s="301" t="str">
        <f t="shared" si="392"/>
        <v/>
      </c>
      <c r="B2634" s="397"/>
      <c r="C2634" s="398"/>
      <c r="D2634" s="399"/>
      <c r="E2634" s="383" t="str">
        <f t="shared" si="388"/>
        <v>C</v>
      </c>
      <c r="F2634" s="383" t="str">
        <f t="shared" si="389"/>
        <v>C</v>
      </c>
      <c r="G2634" s="400"/>
      <c r="H2634" s="385" t="str">
        <f>IF(G2634="","",VLOOKUP(G2634,下拉数据源!J:K,2,0))</f>
        <v/>
      </c>
      <c r="I2634" s="385"/>
      <c r="J2634" s="385"/>
      <c r="K2634" s="386"/>
      <c r="L2634" s="401"/>
      <c r="M2634" s="384"/>
      <c r="N2634" s="384"/>
      <c r="O2634" s="384"/>
      <c r="P2634" s="386"/>
      <c r="Q2634" s="387"/>
      <c r="R2634" s="286"/>
      <c r="S2634" s="388">
        <f t="shared" si="393"/>
        <v>0</v>
      </c>
      <c r="T2634" s="389"/>
      <c r="U2634" s="389">
        <f t="shared" si="391"/>
        <v>0</v>
      </c>
      <c r="V2634" s="451"/>
      <c r="W2634" s="452"/>
      <c r="X2634" s="386"/>
      <c r="Y2634" s="390"/>
      <c r="Z2634" s="391"/>
      <c r="AA2634" s="392"/>
      <c r="AB2634" s="393"/>
      <c r="AC2634" s="394"/>
      <c r="AD2634" s="395">
        <f t="shared" si="394"/>
        <v>0</v>
      </c>
      <c r="AE2634" s="396">
        <f>IF(OR(G2634=账期!$A$18,G2634=账期!$A$20,G2634=账期!$A$22,G2634=账期!$A$24,G2634=账期!$A$25,G2634=账期!$A$27,G2634=账期!$A$26,G2634=账期!$A$28,G2634=账期!$A$30,G2634=账期!$A$32,G2634=账期!$A$34,G2634=账期!$A$35,G2634=账期!$A$37,G2634=账期!$A$39,G2634=账期!$A$40,G2634=账期!$A$41,G2634=账期!$A$42,G2634=账期!$A$43,G2634=账期!$A$44,G2634=账期!$A$45,G2634=账期!$A$46,G2634=账期!$A$48,G2634=账期!$A$50,G2634=账期!$A$51,G2634=账期!$A$52,G2634=账期!$A$53,G2634=账期!$A$54,G2634=账期!$A$56,G2634=账期!$A$57,G2634=账期!$A$58,G2634=账期!$A$59,G2634=账期!$A$60,G2634=账期!$A$61,G2634=账期!$A$62,G2634=账期!$A$63,G2634=账期!$A$64,G2634=账期!$A$66,G2634=账期!$A$67,G2634=账期!$A$68,G2634=账期!$A$70,G2634=账期!$A$71),30,IF(OR(G2634=账期!$A$74,G2634=账期!$A$77,G2634=账期!$A$76,G2634=账期!$A$79,G2634=账期!$A$80,G2634=账期!$A$81,G2634=账期!$A$83,G2634=账期!$A$85,G2634=账期!$A$87,G2634=账期!$A$89,G2634=账期!$A$91),60,IF(OR(G2634=账期!$A$93,G2634=账期!$A$94,G2634=账期!$A$95,G2634=账期!$A$96,G2634=账期!$A$98,G2634=账期!$A$99,G2634=账期!$A$101,G2634=账期!$A$102),90,0)))</f>
        <v>0</v>
      </c>
      <c r="AF2634" s="396"/>
      <c r="AG2634" s="384"/>
      <c r="AH2634" s="396" t="str">
        <f t="shared" si="390"/>
        <v/>
      </c>
    </row>
    <row r="2635" spans="1:34" ht="18" customHeight="1" x14ac:dyDescent="0.25">
      <c r="A2635" s="301" t="str">
        <f t="shared" si="392"/>
        <v/>
      </c>
      <c r="B2635" s="397"/>
      <c r="C2635" s="398"/>
      <c r="D2635" s="399"/>
      <c r="E2635" s="383" t="str">
        <f t="shared" si="388"/>
        <v>C</v>
      </c>
      <c r="F2635" s="383" t="str">
        <f t="shared" si="389"/>
        <v>C</v>
      </c>
      <c r="G2635" s="400"/>
      <c r="H2635" s="385" t="str">
        <f>IF(G2635="","",VLOOKUP(G2635,下拉数据源!J:K,2,0))</f>
        <v/>
      </c>
      <c r="I2635" s="385"/>
      <c r="J2635" s="385"/>
      <c r="K2635" s="386"/>
      <c r="L2635" s="401"/>
      <c r="M2635" s="384"/>
      <c r="N2635" s="384"/>
      <c r="O2635" s="384"/>
      <c r="P2635" s="386"/>
      <c r="Q2635" s="387"/>
      <c r="R2635" s="286"/>
      <c r="S2635" s="388">
        <f t="shared" si="393"/>
        <v>0</v>
      </c>
      <c r="T2635" s="389"/>
      <c r="U2635" s="389">
        <f t="shared" si="391"/>
        <v>0</v>
      </c>
      <c r="V2635" s="451"/>
      <c r="W2635" s="452"/>
      <c r="X2635" s="386"/>
      <c r="Y2635" s="390"/>
      <c r="Z2635" s="391"/>
      <c r="AA2635" s="392"/>
      <c r="AB2635" s="393"/>
      <c r="AC2635" s="394"/>
      <c r="AD2635" s="395">
        <f t="shared" si="394"/>
        <v>0</v>
      </c>
      <c r="AE2635" s="396">
        <f>IF(OR(G2635=账期!$A$18,G2635=账期!$A$20,G2635=账期!$A$22,G2635=账期!$A$24,G2635=账期!$A$25,G2635=账期!$A$27,G2635=账期!$A$26,G2635=账期!$A$28,G2635=账期!$A$30,G2635=账期!$A$32,G2635=账期!$A$34,G2635=账期!$A$35,G2635=账期!$A$37,G2635=账期!$A$39,G2635=账期!$A$40,G2635=账期!$A$41,G2635=账期!$A$42,G2635=账期!$A$43,G2635=账期!$A$44,G2635=账期!$A$45,G2635=账期!$A$46,G2635=账期!$A$48,G2635=账期!$A$50,G2635=账期!$A$51,G2635=账期!$A$52,G2635=账期!$A$53,G2635=账期!$A$54,G2635=账期!$A$56,G2635=账期!$A$57,G2635=账期!$A$58,G2635=账期!$A$59,G2635=账期!$A$60,G2635=账期!$A$61,G2635=账期!$A$62,G2635=账期!$A$63,G2635=账期!$A$64,G2635=账期!$A$66,G2635=账期!$A$67,G2635=账期!$A$68,G2635=账期!$A$70,G2635=账期!$A$71),30,IF(OR(G2635=账期!$A$74,G2635=账期!$A$77,G2635=账期!$A$76,G2635=账期!$A$79,G2635=账期!$A$80,G2635=账期!$A$81,G2635=账期!$A$83,G2635=账期!$A$85,G2635=账期!$A$87,G2635=账期!$A$89,G2635=账期!$A$91),60,IF(OR(G2635=账期!$A$93,G2635=账期!$A$94,G2635=账期!$A$95,G2635=账期!$A$96,G2635=账期!$A$98,G2635=账期!$A$99,G2635=账期!$A$101,G2635=账期!$A$102),90,0)))</f>
        <v>0</v>
      </c>
      <c r="AF2635" s="396"/>
      <c r="AG2635" s="384"/>
      <c r="AH2635" s="396" t="str">
        <f t="shared" si="390"/>
        <v/>
      </c>
    </row>
    <row r="2636" spans="1:34" ht="18" customHeight="1" x14ac:dyDescent="0.25">
      <c r="A2636" s="301" t="str">
        <f t="shared" si="392"/>
        <v/>
      </c>
      <c r="B2636" s="397"/>
      <c r="C2636" s="398"/>
      <c r="D2636" s="399"/>
      <c r="E2636" s="383" t="str">
        <f t="shared" si="388"/>
        <v>C</v>
      </c>
      <c r="F2636" s="383" t="str">
        <f t="shared" si="389"/>
        <v>C</v>
      </c>
      <c r="G2636" s="400"/>
      <c r="H2636" s="385" t="str">
        <f>IF(G2636="","",VLOOKUP(G2636,下拉数据源!J:K,2,0))</f>
        <v/>
      </c>
      <c r="I2636" s="385"/>
      <c r="J2636" s="385"/>
      <c r="K2636" s="386"/>
      <c r="L2636" s="401"/>
      <c r="M2636" s="384"/>
      <c r="N2636" s="384"/>
      <c r="O2636" s="384"/>
      <c r="P2636" s="386"/>
      <c r="Q2636" s="387"/>
      <c r="R2636" s="286"/>
      <c r="S2636" s="388">
        <f t="shared" si="393"/>
        <v>0</v>
      </c>
      <c r="T2636" s="389"/>
      <c r="U2636" s="389">
        <f t="shared" si="391"/>
        <v>0</v>
      </c>
      <c r="V2636" s="451"/>
      <c r="W2636" s="452"/>
      <c r="X2636" s="386"/>
      <c r="Y2636" s="390"/>
      <c r="Z2636" s="391"/>
      <c r="AA2636" s="392"/>
      <c r="AB2636" s="393"/>
      <c r="AC2636" s="394"/>
      <c r="AD2636" s="395">
        <f t="shared" si="394"/>
        <v>0</v>
      </c>
      <c r="AE2636" s="396">
        <f>IF(OR(G2636=账期!$A$18,G2636=账期!$A$20,G2636=账期!$A$22,G2636=账期!$A$24,G2636=账期!$A$25,G2636=账期!$A$27,G2636=账期!$A$26,G2636=账期!$A$28,G2636=账期!$A$30,G2636=账期!$A$32,G2636=账期!$A$34,G2636=账期!$A$35,G2636=账期!$A$37,G2636=账期!$A$39,G2636=账期!$A$40,G2636=账期!$A$41,G2636=账期!$A$42,G2636=账期!$A$43,G2636=账期!$A$44,G2636=账期!$A$45,G2636=账期!$A$46,G2636=账期!$A$48,G2636=账期!$A$50,G2636=账期!$A$51,G2636=账期!$A$52,G2636=账期!$A$53,G2636=账期!$A$54,G2636=账期!$A$56,G2636=账期!$A$57,G2636=账期!$A$58,G2636=账期!$A$59,G2636=账期!$A$60,G2636=账期!$A$61,G2636=账期!$A$62,G2636=账期!$A$63,G2636=账期!$A$64,G2636=账期!$A$66,G2636=账期!$A$67,G2636=账期!$A$68,G2636=账期!$A$70,G2636=账期!$A$71),30,IF(OR(G2636=账期!$A$74,G2636=账期!$A$77,G2636=账期!$A$76,G2636=账期!$A$79,G2636=账期!$A$80,G2636=账期!$A$81,G2636=账期!$A$83,G2636=账期!$A$85,G2636=账期!$A$87,G2636=账期!$A$89,G2636=账期!$A$91),60,IF(OR(G2636=账期!$A$93,G2636=账期!$A$94,G2636=账期!$A$95,G2636=账期!$A$96,G2636=账期!$A$98,G2636=账期!$A$99,G2636=账期!$A$101,G2636=账期!$A$102),90,0)))</f>
        <v>0</v>
      </c>
      <c r="AF2636" s="396"/>
      <c r="AG2636" s="384"/>
      <c r="AH2636" s="396" t="str">
        <f t="shared" si="390"/>
        <v/>
      </c>
    </row>
    <row r="2637" spans="1:34" ht="18" customHeight="1" x14ac:dyDescent="0.25">
      <c r="A2637" s="301" t="str">
        <f t="shared" si="392"/>
        <v/>
      </c>
      <c r="B2637" s="397"/>
      <c r="C2637" s="398"/>
      <c r="D2637" s="399"/>
      <c r="E2637" s="383" t="str">
        <f t="shared" si="388"/>
        <v>C</v>
      </c>
      <c r="F2637" s="383" t="str">
        <f t="shared" si="389"/>
        <v>C</v>
      </c>
      <c r="G2637" s="400"/>
      <c r="H2637" s="385" t="str">
        <f>IF(G2637="","",VLOOKUP(G2637,下拉数据源!J:K,2,0))</f>
        <v/>
      </c>
      <c r="I2637" s="385"/>
      <c r="J2637" s="385"/>
      <c r="K2637" s="386"/>
      <c r="L2637" s="401"/>
      <c r="M2637" s="384"/>
      <c r="N2637" s="384"/>
      <c r="O2637" s="384"/>
      <c r="P2637" s="386"/>
      <c r="Q2637" s="387"/>
      <c r="R2637" s="286"/>
      <c r="S2637" s="388">
        <f t="shared" si="393"/>
        <v>0</v>
      </c>
      <c r="T2637" s="389"/>
      <c r="U2637" s="389">
        <f t="shared" si="391"/>
        <v>0</v>
      </c>
      <c r="V2637" s="451"/>
      <c r="W2637" s="452"/>
      <c r="X2637" s="386"/>
      <c r="Y2637" s="390"/>
      <c r="Z2637" s="391"/>
      <c r="AA2637" s="392"/>
      <c r="AB2637" s="393"/>
      <c r="AC2637" s="394"/>
      <c r="AD2637" s="395">
        <f t="shared" si="394"/>
        <v>0</v>
      </c>
      <c r="AE2637" s="396">
        <f>IF(OR(G2637=账期!$A$18,G2637=账期!$A$20,G2637=账期!$A$22,G2637=账期!$A$24,G2637=账期!$A$25,G2637=账期!$A$27,G2637=账期!$A$26,G2637=账期!$A$28,G2637=账期!$A$30,G2637=账期!$A$32,G2637=账期!$A$34,G2637=账期!$A$35,G2637=账期!$A$37,G2637=账期!$A$39,G2637=账期!$A$40,G2637=账期!$A$41,G2637=账期!$A$42,G2637=账期!$A$43,G2637=账期!$A$44,G2637=账期!$A$45,G2637=账期!$A$46,G2637=账期!$A$48,G2637=账期!$A$50,G2637=账期!$A$51,G2637=账期!$A$52,G2637=账期!$A$53,G2637=账期!$A$54,G2637=账期!$A$56,G2637=账期!$A$57,G2637=账期!$A$58,G2637=账期!$A$59,G2637=账期!$A$60,G2637=账期!$A$61,G2637=账期!$A$62,G2637=账期!$A$63,G2637=账期!$A$64,G2637=账期!$A$66,G2637=账期!$A$67,G2637=账期!$A$68,G2637=账期!$A$70,G2637=账期!$A$71),30,IF(OR(G2637=账期!$A$74,G2637=账期!$A$77,G2637=账期!$A$76,G2637=账期!$A$79,G2637=账期!$A$80,G2637=账期!$A$81,G2637=账期!$A$83,G2637=账期!$A$85,G2637=账期!$A$87,G2637=账期!$A$89,G2637=账期!$A$91),60,IF(OR(G2637=账期!$A$93,G2637=账期!$A$94,G2637=账期!$A$95,G2637=账期!$A$96,G2637=账期!$A$98,G2637=账期!$A$99,G2637=账期!$A$101,G2637=账期!$A$102),90,0)))</f>
        <v>0</v>
      </c>
      <c r="AF2637" s="396"/>
      <c r="AG2637" s="384"/>
      <c r="AH2637" s="396" t="str">
        <f t="shared" si="390"/>
        <v/>
      </c>
    </row>
    <row r="2638" spans="1:34" ht="18" customHeight="1" x14ac:dyDescent="0.25">
      <c r="A2638" s="301" t="str">
        <f t="shared" si="392"/>
        <v/>
      </c>
      <c r="B2638" s="397"/>
      <c r="C2638" s="398"/>
      <c r="D2638" s="399"/>
      <c r="E2638" s="383" t="str">
        <f t="shared" si="388"/>
        <v>C</v>
      </c>
      <c r="F2638" s="383" t="str">
        <f t="shared" si="389"/>
        <v>C</v>
      </c>
      <c r="G2638" s="400"/>
      <c r="H2638" s="385" t="str">
        <f>IF(G2638="","",VLOOKUP(G2638,下拉数据源!J:K,2,0))</f>
        <v/>
      </c>
      <c r="I2638" s="385"/>
      <c r="J2638" s="385"/>
      <c r="K2638" s="386"/>
      <c r="L2638" s="401"/>
      <c r="M2638" s="384"/>
      <c r="N2638" s="384"/>
      <c r="O2638" s="384"/>
      <c r="P2638" s="386"/>
      <c r="Q2638" s="387"/>
      <c r="R2638" s="286"/>
      <c r="S2638" s="388">
        <f t="shared" si="393"/>
        <v>0</v>
      </c>
      <c r="T2638" s="389"/>
      <c r="U2638" s="389">
        <f t="shared" si="391"/>
        <v>0</v>
      </c>
      <c r="V2638" s="451"/>
      <c r="W2638" s="452"/>
      <c r="X2638" s="386"/>
      <c r="Y2638" s="390"/>
      <c r="Z2638" s="391"/>
      <c r="AA2638" s="392"/>
      <c r="AB2638" s="393"/>
      <c r="AC2638" s="394"/>
      <c r="AD2638" s="395">
        <f t="shared" si="394"/>
        <v>0</v>
      </c>
      <c r="AE2638" s="396">
        <f>IF(OR(G2638=账期!$A$18,G2638=账期!$A$20,G2638=账期!$A$22,G2638=账期!$A$24,G2638=账期!$A$25,G2638=账期!$A$27,G2638=账期!$A$26,G2638=账期!$A$28,G2638=账期!$A$30,G2638=账期!$A$32,G2638=账期!$A$34,G2638=账期!$A$35,G2638=账期!$A$37,G2638=账期!$A$39,G2638=账期!$A$40,G2638=账期!$A$41,G2638=账期!$A$42,G2638=账期!$A$43,G2638=账期!$A$44,G2638=账期!$A$45,G2638=账期!$A$46,G2638=账期!$A$48,G2638=账期!$A$50,G2638=账期!$A$51,G2638=账期!$A$52,G2638=账期!$A$53,G2638=账期!$A$54,G2638=账期!$A$56,G2638=账期!$A$57,G2638=账期!$A$58,G2638=账期!$A$59,G2638=账期!$A$60,G2638=账期!$A$61,G2638=账期!$A$62,G2638=账期!$A$63,G2638=账期!$A$64,G2638=账期!$A$66,G2638=账期!$A$67,G2638=账期!$A$68,G2638=账期!$A$70,G2638=账期!$A$71),30,IF(OR(G2638=账期!$A$74,G2638=账期!$A$77,G2638=账期!$A$76,G2638=账期!$A$79,G2638=账期!$A$80,G2638=账期!$A$81,G2638=账期!$A$83,G2638=账期!$A$85,G2638=账期!$A$87,G2638=账期!$A$89,G2638=账期!$A$91),60,IF(OR(G2638=账期!$A$93,G2638=账期!$A$94,G2638=账期!$A$95,G2638=账期!$A$96,G2638=账期!$A$98,G2638=账期!$A$99,G2638=账期!$A$101,G2638=账期!$A$102),90,0)))</f>
        <v>0</v>
      </c>
      <c r="AF2638" s="396"/>
      <c r="AG2638" s="384"/>
      <c r="AH2638" s="396" t="str">
        <f t="shared" si="390"/>
        <v/>
      </c>
    </row>
    <row r="2639" spans="1:34" ht="18" customHeight="1" x14ac:dyDescent="0.25">
      <c r="A2639" s="301" t="str">
        <f t="shared" si="392"/>
        <v/>
      </c>
      <c r="B2639" s="397"/>
      <c r="C2639" s="398"/>
      <c r="D2639" s="399"/>
      <c r="E2639" s="383" t="str">
        <f t="shared" si="388"/>
        <v>C</v>
      </c>
      <c r="F2639" s="383" t="str">
        <f t="shared" si="389"/>
        <v>C</v>
      </c>
      <c r="G2639" s="400"/>
      <c r="H2639" s="385" t="str">
        <f>IF(G2639="","",VLOOKUP(G2639,下拉数据源!J:K,2,0))</f>
        <v/>
      </c>
      <c r="I2639" s="385"/>
      <c r="J2639" s="385"/>
      <c r="K2639" s="386"/>
      <c r="L2639" s="401"/>
      <c r="M2639" s="384"/>
      <c r="N2639" s="384"/>
      <c r="O2639" s="384"/>
      <c r="P2639" s="386"/>
      <c r="Q2639" s="387"/>
      <c r="R2639" s="286"/>
      <c r="S2639" s="388">
        <f t="shared" si="393"/>
        <v>0</v>
      </c>
      <c r="T2639" s="389"/>
      <c r="U2639" s="389">
        <f t="shared" si="391"/>
        <v>0</v>
      </c>
      <c r="V2639" s="451"/>
      <c r="W2639" s="452"/>
      <c r="X2639" s="386"/>
      <c r="Y2639" s="390"/>
      <c r="Z2639" s="391"/>
      <c r="AA2639" s="392"/>
      <c r="AB2639" s="393"/>
      <c r="AC2639" s="394"/>
      <c r="AD2639" s="395">
        <f t="shared" si="394"/>
        <v>0</v>
      </c>
      <c r="AE2639" s="396">
        <f>IF(OR(G2639=账期!$A$18,G2639=账期!$A$20,G2639=账期!$A$22,G2639=账期!$A$24,G2639=账期!$A$25,G2639=账期!$A$27,G2639=账期!$A$26,G2639=账期!$A$28,G2639=账期!$A$30,G2639=账期!$A$32,G2639=账期!$A$34,G2639=账期!$A$35,G2639=账期!$A$37,G2639=账期!$A$39,G2639=账期!$A$40,G2639=账期!$A$41,G2639=账期!$A$42,G2639=账期!$A$43,G2639=账期!$A$44,G2639=账期!$A$45,G2639=账期!$A$46,G2639=账期!$A$48,G2639=账期!$A$50,G2639=账期!$A$51,G2639=账期!$A$52,G2639=账期!$A$53,G2639=账期!$A$54,G2639=账期!$A$56,G2639=账期!$A$57,G2639=账期!$A$58,G2639=账期!$A$59,G2639=账期!$A$60,G2639=账期!$A$61,G2639=账期!$A$62,G2639=账期!$A$63,G2639=账期!$A$64,G2639=账期!$A$66,G2639=账期!$A$67,G2639=账期!$A$68,G2639=账期!$A$70,G2639=账期!$A$71),30,IF(OR(G2639=账期!$A$74,G2639=账期!$A$77,G2639=账期!$A$76,G2639=账期!$A$79,G2639=账期!$A$80,G2639=账期!$A$81,G2639=账期!$A$83,G2639=账期!$A$85,G2639=账期!$A$87,G2639=账期!$A$89,G2639=账期!$A$91),60,IF(OR(G2639=账期!$A$93,G2639=账期!$A$94,G2639=账期!$A$95,G2639=账期!$A$96,G2639=账期!$A$98,G2639=账期!$A$99,G2639=账期!$A$101,G2639=账期!$A$102),90,0)))</f>
        <v>0</v>
      </c>
      <c r="AF2639" s="396"/>
      <c r="AG2639" s="384"/>
      <c r="AH2639" s="396" t="str">
        <f t="shared" si="390"/>
        <v/>
      </c>
    </row>
    <row r="2640" spans="1:34" ht="18" customHeight="1" x14ac:dyDescent="0.25">
      <c r="A2640" s="301" t="str">
        <f t="shared" si="392"/>
        <v/>
      </c>
      <c r="B2640" s="397"/>
      <c r="C2640" s="398"/>
      <c r="D2640" s="399"/>
      <c r="E2640" s="383" t="str">
        <f t="shared" si="388"/>
        <v>C</v>
      </c>
      <c r="F2640" s="383" t="str">
        <f t="shared" si="389"/>
        <v>C</v>
      </c>
      <c r="G2640" s="400"/>
      <c r="H2640" s="385" t="str">
        <f>IF(G2640="","",VLOOKUP(G2640,下拉数据源!J:K,2,0))</f>
        <v/>
      </c>
      <c r="I2640" s="385"/>
      <c r="J2640" s="385"/>
      <c r="K2640" s="386"/>
      <c r="L2640" s="401"/>
      <c r="M2640" s="384"/>
      <c r="N2640" s="384"/>
      <c r="O2640" s="384"/>
      <c r="P2640" s="386"/>
      <c r="Q2640" s="387"/>
      <c r="R2640" s="286"/>
      <c r="S2640" s="388">
        <f t="shared" si="393"/>
        <v>0</v>
      </c>
      <c r="T2640" s="389"/>
      <c r="U2640" s="389">
        <f t="shared" si="391"/>
        <v>0</v>
      </c>
      <c r="V2640" s="451"/>
      <c r="W2640" s="452"/>
      <c r="X2640" s="386"/>
      <c r="Y2640" s="390"/>
      <c r="Z2640" s="391"/>
      <c r="AA2640" s="392"/>
      <c r="AB2640" s="393"/>
      <c r="AC2640" s="394"/>
      <c r="AD2640" s="395">
        <f t="shared" si="394"/>
        <v>0</v>
      </c>
      <c r="AE2640" s="396">
        <f>IF(OR(G2640=账期!$A$18,G2640=账期!$A$20,G2640=账期!$A$22,G2640=账期!$A$24,G2640=账期!$A$25,G2640=账期!$A$27,G2640=账期!$A$26,G2640=账期!$A$28,G2640=账期!$A$30,G2640=账期!$A$32,G2640=账期!$A$34,G2640=账期!$A$35,G2640=账期!$A$37,G2640=账期!$A$39,G2640=账期!$A$40,G2640=账期!$A$41,G2640=账期!$A$42,G2640=账期!$A$43,G2640=账期!$A$44,G2640=账期!$A$45,G2640=账期!$A$46,G2640=账期!$A$48,G2640=账期!$A$50,G2640=账期!$A$51,G2640=账期!$A$52,G2640=账期!$A$53,G2640=账期!$A$54,G2640=账期!$A$56,G2640=账期!$A$57,G2640=账期!$A$58,G2640=账期!$A$59,G2640=账期!$A$60,G2640=账期!$A$61,G2640=账期!$A$62,G2640=账期!$A$63,G2640=账期!$A$64,G2640=账期!$A$66,G2640=账期!$A$67,G2640=账期!$A$68,G2640=账期!$A$70,G2640=账期!$A$71),30,IF(OR(G2640=账期!$A$74,G2640=账期!$A$77,G2640=账期!$A$76,G2640=账期!$A$79,G2640=账期!$A$80,G2640=账期!$A$81,G2640=账期!$A$83,G2640=账期!$A$85,G2640=账期!$A$87,G2640=账期!$A$89,G2640=账期!$A$91),60,IF(OR(G2640=账期!$A$93,G2640=账期!$A$94,G2640=账期!$A$95,G2640=账期!$A$96,G2640=账期!$A$98,G2640=账期!$A$99,G2640=账期!$A$101,G2640=账期!$A$102),90,0)))</f>
        <v>0</v>
      </c>
      <c r="AF2640" s="396"/>
      <c r="AG2640" s="384"/>
      <c r="AH2640" s="396" t="str">
        <f t="shared" si="390"/>
        <v/>
      </c>
    </row>
    <row r="2641" spans="1:34" ht="18" customHeight="1" x14ac:dyDescent="0.25">
      <c r="A2641" s="301" t="str">
        <f t="shared" si="392"/>
        <v/>
      </c>
      <c r="B2641" s="397"/>
      <c r="C2641" s="398"/>
      <c r="D2641" s="399"/>
      <c r="E2641" s="383" t="str">
        <f t="shared" si="388"/>
        <v>C</v>
      </c>
      <c r="F2641" s="383" t="str">
        <f t="shared" si="389"/>
        <v>C</v>
      </c>
      <c r="G2641" s="400"/>
      <c r="H2641" s="385" t="str">
        <f>IF(G2641="","",VLOOKUP(G2641,下拉数据源!J:K,2,0))</f>
        <v/>
      </c>
      <c r="I2641" s="385"/>
      <c r="J2641" s="385"/>
      <c r="K2641" s="386"/>
      <c r="L2641" s="401"/>
      <c r="M2641" s="384"/>
      <c r="N2641" s="384"/>
      <c r="O2641" s="384"/>
      <c r="P2641" s="386"/>
      <c r="Q2641" s="387"/>
      <c r="R2641" s="286"/>
      <c r="S2641" s="388">
        <f t="shared" si="393"/>
        <v>0</v>
      </c>
      <c r="T2641" s="389"/>
      <c r="U2641" s="389">
        <f t="shared" si="391"/>
        <v>0</v>
      </c>
      <c r="V2641" s="451"/>
      <c r="W2641" s="452"/>
      <c r="X2641" s="386"/>
      <c r="Y2641" s="390"/>
      <c r="Z2641" s="391"/>
      <c r="AA2641" s="392"/>
      <c r="AB2641" s="393"/>
      <c r="AC2641" s="394"/>
      <c r="AD2641" s="395">
        <f t="shared" si="394"/>
        <v>0</v>
      </c>
      <c r="AE2641" s="396">
        <f>IF(OR(G2641=账期!$A$18,G2641=账期!$A$20,G2641=账期!$A$22,G2641=账期!$A$24,G2641=账期!$A$25,G2641=账期!$A$27,G2641=账期!$A$26,G2641=账期!$A$28,G2641=账期!$A$30,G2641=账期!$A$32,G2641=账期!$A$34,G2641=账期!$A$35,G2641=账期!$A$37,G2641=账期!$A$39,G2641=账期!$A$40,G2641=账期!$A$41,G2641=账期!$A$42,G2641=账期!$A$43,G2641=账期!$A$44,G2641=账期!$A$45,G2641=账期!$A$46,G2641=账期!$A$48,G2641=账期!$A$50,G2641=账期!$A$51,G2641=账期!$A$52,G2641=账期!$A$53,G2641=账期!$A$54,G2641=账期!$A$56,G2641=账期!$A$57,G2641=账期!$A$58,G2641=账期!$A$59,G2641=账期!$A$60,G2641=账期!$A$61,G2641=账期!$A$62,G2641=账期!$A$63,G2641=账期!$A$64,G2641=账期!$A$66,G2641=账期!$A$67,G2641=账期!$A$68,G2641=账期!$A$70,G2641=账期!$A$71),30,IF(OR(G2641=账期!$A$74,G2641=账期!$A$77,G2641=账期!$A$76,G2641=账期!$A$79,G2641=账期!$A$80,G2641=账期!$A$81,G2641=账期!$A$83,G2641=账期!$A$85,G2641=账期!$A$87,G2641=账期!$A$89,G2641=账期!$A$91),60,IF(OR(G2641=账期!$A$93,G2641=账期!$A$94,G2641=账期!$A$95,G2641=账期!$A$96,G2641=账期!$A$98,G2641=账期!$A$99,G2641=账期!$A$101,G2641=账期!$A$102),90,0)))</f>
        <v>0</v>
      </c>
      <c r="AF2641" s="396"/>
      <c r="AG2641" s="384"/>
      <c r="AH2641" s="396" t="str">
        <f t="shared" si="390"/>
        <v/>
      </c>
    </row>
    <row r="2642" spans="1:34" ht="18" customHeight="1" x14ac:dyDescent="0.25">
      <c r="A2642" s="301" t="str">
        <f t="shared" si="392"/>
        <v/>
      </c>
      <c r="B2642" s="397"/>
      <c r="C2642" s="398"/>
      <c r="D2642" s="399"/>
      <c r="E2642" s="383" t="str">
        <f t="shared" si="388"/>
        <v>C</v>
      </c>
      <c r="F2642" s="383" t="str">
        <f t="shared" si="389"/>
        <v>C</v>
      </c>
      <c r="G2642" s="400"/>
      <c r="H2642" s="385" t="str">
        <f>IF(G2642="","",VLOOKUP(G2642,下拉数据源!J:K,2,0))</f>
        <v/>
      </c>
      <c r="I2642" s="385"/>
      <c r="J2642" s="385"/>
      <c r="K2642" s="386"/>
      <c r="L2642" s="401"/>
      <c r="M2642" s="384"/>
      <c r="N2642" s="384"/>
      <c r="O2642" s="384"/>
      <c r="P2642" s="386"/>
      <c r="Q2642" s="387"/>
      <c r="R2642" s="286"/>
      <c r="S2642" s="388">
        <f t="shared" si="393"/>
        <v>0</v>
      </c>
      <c r="T2642" s="389"/>
      <c r="U2642" s="389">
        <f t="shared" si="391"/>
        <v>0</v>
      </c>
      <c r="V2642" s="451"/>
      <c r="W2642" s="452"/>
      <c r="X2642" s="386"/>
      <c r="Y2642" s="390"/>
      <c r="Z2642" s="391"/>
      <c r="AA2642" s="392"/>
      <c r="AB2642" s="393"/>
      <c r="AC2642" s="394"/>
      <c r="AD2642" s="395">
        <f t="shared" si="394"/>
        <v>0</v>
      </c>
      <c r="AE2642" s="396">
        <f>IF(OR(G2642=账期!$A$18,G2642=账期!$A$20,G2642=账期!$A$22,G2642=账期!$A$24,G2642=账期!$A$25,G2642=账期!$A$27,G2642=账期!$A$26,G2642=账期!$A$28,G2642=账期!$A$30,G2642=账期!$A$32,G2642=账期!$A$34,G2642=账期!$A$35,G2642=账期!$A$37,G2642=账期!$A$39,G2642=账期!$A$40,G2642=账期!$A$41,G2642=账期!$A$42,G2642=账期!$A$43,G2642=账期!$A$44,G2642=账期!$A$45,G2642=账期!$A$46,G2642=账期!$A$48,G2642=账期!$A$50,G2642=账期!$A$51,G2642=账期!$A$52,G2642=账期!$A$53,G2642=账期!$A$54,G2642=账期!$A$56,G2642=账期!$A$57,G2642=账期!$A$58,G2642=账期!$A$59,G2642=账期!$A$60,G2642=账期!$A$61,G2642=账期!$A$62,G2642=账期!$A$63,G2642=账期!$A$64,G2642=账期!$A$66,G2642=账期!$A$67,G2642=账期!$A$68,G2642=账期!$A$70,G2642=账期!$A$71),30,IF(OR(G2642=账期!$A$74,G2642=账期!$A$77,G2642=账期!$A$76,G2642=账期!$A$79,G2642=账期!$A$80,G2642=账期!$A$81,G2642=账期!$A$83,G2642=账期!$A$85,G2642=账期!$A$87,G2642=账期!$A$89,G2642=账期!$A$91),60,IF(OR(G2642=账期!$A$93,G2642=账期!$A$94,G2642=账期!$A$95,G2642=账期!$A$96,G2642=账期!$A$98,G2642=账期!$A$99,G2642=账期!$A$101,G2642=账期!$A$102),90,0)))</f>
        <v>0</v>
      </c>
      <c r="AF2642" s="396"/>
      <c r="AG2642" s="384"/>
      <c r="AH2642" s="396" t="str">
        <f t="shared" si="390"/>
        <v/>
      </c>
    </row>
    <row r="2643" spans="1:34" ht="18" customHeight="1" x14ac:dyDescent="0.25">
      <c r="A2643" s="301" t="str">
        <f t="shared" si="392"/>
        <v/>
      </c>
      <c r="B2643" s="397"/>
      <c r="C2643" s="398"/>
      <c r="D2643" s="399"/>
      <c r="E2643" s="383" t="str">
        <f t="shared" si="388"/>
        <v>C</v>
      </c>
      <c r="F2643" s="383" t="str">
        <f t="shared" si="389"/>
        <v>C</v>
      </c>
      <c r="G2643" s="400"/>
      <c r="H2643" s="385" t="str">
        <f>IF(G2643="","",VLOOKUP(G2643,下拉数据源!J:K,2,0))</f>
        <v/>
      </c>
      <c r="I2643" s="385"/>
      <c r="J2643" s="385"/>
      <c r="K2643" s="386"/>
      <c r="L2643" s="401"/>
      <c r="M2643" s="384"/>
      <c r="N2643" s="384"/>
      <c r="O2643" s="384"/>
      <c r="P2643" s="386"/>
      <c r="Q2643" s="387"/>
      <c r="R2643" s="286"/>
      <c r="S2643" s="388">
        <f t="shared" si="393"/>
        <v>0</v>
      </c>
      <c r="T2643" s="389"/>
      <c r="U2643" s="389">
        <f t="shared" si="391"/>
        <v>0</v>
      </c>
      <c r="V2643" s="451"/>
      <c r="W2643" s="452"/>
      <c r="X2643" s="386"/>
      <c r="Y2643" s="390"/>
      <c r="Z2643" s="391"/>
      <c r="AA2643" s="392"/>
      <c r="AB2643" s="393"/>
      <c r="AC2643" s="394"/>
      <c r="AD2643" s="395">
        <f t="shared" si="394"/>
        <v>0</v>
      </c>
      <c r="AE2643" s="396">
        <f>IF(OR(G2643=账期!$A$18,G2643=账期!$A$20,G2643=账期!$A$22,G2643=账期!$A$24,G2643=账期!$A$25,G2643=账期!$A$27,G2643=账期!$A$26,G2643=账期!$A$28,G2643=账期!$A$30,G2643=账期!$A$32,G2643=账期!$A$34,G2643=账期!$A$35,G2643=账期!$A$37,G2643=账期!$A$39,G2643=账期!$A$40,G2643=账期!$A$41,G2643=账期!$A$42,G2643=账期!$A$43,G2643=账期!$A$44,G2643=账期!$A$45,G2643=账期!$A$46,G2643=账期!$A$48,G2643=账期!$A$50,G2643=账期!$A$51,G2643=账期!$A$52,G2643=账期!$A$53,G2643=账期!$A$54,G2643=账期!$A$56,G2643=账期!$A$57,G2643=账期!$A$58,G2643=账期!$A$59,G2643=账期!$A$60,G2643=账期!$A$61,G2643=账期!$A$62,G2643=账期!$A$63,G2643=账期!$A$64,G2643=账期!$A$66,G2643=账期!$A$67,G2643=账期!$A$68,G2643=账期!$A$70,G2643=账期!$A$71),30,IF(OR(G2643=账期!$A$74,G2643=账期!$A$77,G2643=账期!$A$76,G2643=账期!$A$79,G2643=账期!$A$80,G2643=账期!$A$81,G2643=账期!$A$83,G2643=账期!$A$85,G2643=账期!$A$87,G2643=账期!$A$89,G2643=账期!$A$91),60,IF(OR(G2643=账期!$A$93,G2643=账期!$A$94,G2643=账期!$A$95,G2643=账期!$A$96,G2643=账期!$A$98,G2643=账期!$A$99,G2643=账期!$A$101,G2643=账期!$A$102),90,0)))</f>
        <v>0</v>
      </c>
      <c r="AF2643" s="396"/>
      <c r="AG2643" s="384"/>
      <c r="AH2643" s="396" t="str">
        <f t="shared" si="390"/>
        <v/>
      </c>
    </row>
    <row r="2644" spans="1:34" ht="18" customHeight="1" x14ac:dyDescent="0.25">
      <c r="A2644" s="301" t="str">
        <f t="shared" si="392"/>
        <v/>
      </c>
      <c r="B2644" s="397"/>
      <c r="C2644" s="398"/>
      <c r="D2644" s="399"/>
      <c r="E2644" s="383" t="str">
        <f t="shared" si="388"/>
        <v>C</v>
      </c>
      <c r="F2644" s="383" t="str">
        <f t="shared" si="389"/>
        <v>C</v>
      </c>
      <c r="G2644" s="400"/>
      <c r="H2644" s="385" t="str">
        <f>IF(G2644="","",VLOOKUP(G2644,下拉数据源!J:K,2,0))</f>
        <v/>
      </c>
      <c r="I2644" s="385"/>
      <c r="J2644" s="385"/>
      <c r="K2644" s="386"/>
      <c r="L2644" s="401"/>
      <c r="M2644" s="384"/>
      <c r="N2644" s="384"/>
      <c r="O2644" s="384"/>
      <c r="P2644" s="386"/>
      <c r="Q2644" s="387"/>
      <c r="R2644" s="286"/>
      <c r="S2644" s="388">
        <f t="shared" si="393"/>
        <v>0</v>
      </c>
      <c r="T2644" s="389"/>
      <c r="U2644" s="389">
        <f t="shared" si="391"/>
        <v>0</v>
      </c>
      <c r="V2644" s="451"/>
      <c r="W2644" s="452"/>
      <c r="X2644" s="386"/>
      <c r="Y2644" s="390"/>
      <c r="Z2644" s="391"/>
      <c r="AA2644" s="392"/>
      <c r="AB2644" s="393"/>
      <c r="AC2644" s="394"/>
      <c r="AD2644" s="395">
        <f t="shared" si="394"/>
        <v>0</v>
      </c>
      <c r="AE2644" s="396">
        <f>IF(OR(G2644=账期!$A$18,G2644=账期!$A$20,G2644=账期!$A$22,G2644=账期!$A$24,G2644=账期!$A$25,G2644=账期!$A$27,G2644=账期!$A$26,G2644=账期!$A$28,G2644=账期!$A$30,G2644=账期!$A$32,G2644=账期!$A$34,G2644=账期!$A$35,G2644=账期!$A$37,G2644=账期!$A$39,G2644=账期!$A$40,G2644=账期!$A$41,G2644=账期!$A$42,G2644=账期!$A$43,G2644=账期!$A$44,G2644=账期!$A$45,G2644=账期!$A$46,G2644=账期!$A$48,G2644=账期!$A$50,G2644=账期!$A$51,G2644=账期!$A$52,G2644=账期!$A$53,G2644=账期!$A$54,G2644=账期!$A$56,G2644=账期!$A$57,G2644=账期!$A$58,G2644=账期!$A$59,G2644=账期!$A$60,G2644=账期!$A$61,G2644=账期!$A$62,G2644=账期!$A$63,G2644=账期!$A$64,G2644=账期!$A$66,G2644=账期!$A$67,G2644=账期!$A$68,G2644=账期!$A$70,G2644=账期!$A$71),30,IF(OR(G2644=账期!$A$74,G2644=账期!$A$77,G2644=账期!$A$76,G2644=账期!$A$79,G2644=账期!$A$80,G2644=账期!$A$81,G2644=账期!$A$83,G2644=账期!$A$85,G2644=账期!$A$87,G2644=账期!$A$89,G2644=账期!$A$91),60,IF(OR(G2644=账期!$A$93,G2644=账期!$A$94,G2644=账期!$A$95,G2644=账期!$A$96,G2644=账期!$A$98,G2644=账期!$A$99,G2644=账期!$A$101,G2644=账期!$A$102),90,0)))</f>
        <v>0</v>
      </c>
      <c r="AF2644" s="396"/>
      <c r="AG2644" s="384"/>
      <c r="AH2644" s="396" t="str">
        <f t="shared" si="390"/>
        <v/>
      </c>
    </row>
    <row r="2645" spans="1:34" ht="18" customHeight="1" x14ac:dyDescent="0.25">
      <c r="A2645" s="301" t="str">
        <f t="shared" si="392"/>
        <v/>
      </c>
      <c r="B2645" s="397"/>
      <c r="C2645" s="398"/>
      <c r="D2645" s="399"/>
      <c r="E2645" s="383" t="str">
        <f t="shared" si="388"/>
        <v>C</v>
      </c>
      <c r="F2645" s="383" t="str">
        <f t="shared" si="389"/>
        <v>C</v>
      </c>
      <c r="G2645" s="400"/>
      <c r="H2645" s="385" t="str">
        <f>IF(G2645="","",VLOOKUP(G2645,下拉数据源!J:K,2,0))</f>
        <v/>
      </c>
      <c r="I2645" s="385"/>
      <c r="J2645" s="385"/>
      <c r="K2645" s="386"/>
      <c r="L2645" s="401"/>
      <c r="M2645" s="384"/>
      <c r="N2645" s="384"/>
      <c r="O2645" s="384"/>
      <c r="P2645" s="386"/>
      <c r="Q2645" s="387"/>
      <c r="R2645" s="286"/>
      <c r="S2645" s="388">
        <f t="shared" si="393"/>
        <v>0</v>
      </c>
      <c r="T2645" s="389"/>
      <c r="U2645" s="389">
        <f t="shared" si="391"/>
        <v>0</v>
      </c>
      <c r="V2645" s="451"/>
      <c r="W2645" s="452"/>
      <c r="X2645" s="386"/>
      <c r="Y2645" s="390"/>
      <c r="Z2645" s="391"/>
      <c r="AA2645" s="392"/>
      <c r="AB2645" s="393"/>
      <c r="AC2645" s="394"/>
      <c r="AD2645" s="395">
        <f t="shared" si="394"/>
        <v>0</v>
      </c>
      <c r="AE2645" s="396">
        <f>IF(OR(G2645=账期!$A$18,G2645=账期!$A$20,G2645=账期!$A$22,G2645=账期!$A$24,G2645=账期!$A$25,G2645=账期!$A$27,G2645=账期!$A$26,G2645=账期!$A$28,G2645=账期!$A$30,G2645=账期!$A$32,G2645=账期!$A$34,G2645=账期!$A$35,G2645=账期!$A$37,G2645=账期!$A$39,G2645=账期!$A$40,G2645=账期!$A$41,G2645=账期!$A$42,G2645=账期!$A$43,G2645=账期!$A$44,G2645=账期!$A$45,G2645=账期!$A$46,G2645=账期!$A$48,G2645=账期!$A$50,G2645=账期!$A$51,G2645=账期!$A$52,G2645=账期!$A$53,G2645=账期!$A$54,G2645=账期!$A$56,G2645=账期!$A$57,G2645=账期!$A$58,G2645=账期!$A$59,G2645=账期!$A$60,G2645=账期!$A$61,G2645=账期!$A$62,G2645=账期!$A$63,G2645=账期!$A$64,G2645=账期!$A$66,G2645=账期!$A$67,G2645=账期!$A$68,G2645=账期!$A$70,G2645=账期!$A$71),30,IF(OR(G2645=账期!$A$74,G2645=账期!$A$77,G2645=账期!$A$76,G2645=账期!$A$79,G2645=账期!$A$80,G2645=账期!$A$81,G2645=账期!$A$83,G2645=账期!$A$85,G2645=账期!$A$87,G2645=账期!$A$89,G2645=账期!$A$91),60,IF(OR(G2645=账期!$A$93,G2645=账期!$A$94,G2645=账期!$A$95,G2645=账期!$A$96,G2645=账期!$A$98,G2645=账期!$A$99,G2645=账期!$A$101,G2645=账期!$A$102),90,0)))</f>
        <v>0</v>
      </c>
      <c r="AF2645" s="396"/>
      <c r="AG2645" s="384"/>
      <c r="AH2645" s="396" t="str">
        <f t="shared" si="390"/>
        <v/>
      </c>
    </row>
    <row r="2646" spans="1:34" ht="18" customHeight="1" x14ac:dyDescent="0.25">
      <c r="A2646" s="301" t="str">
        <f t="shared" si="392"/>
        <v/>
      </c>
      <c r="B2646" s="397"/>
      <c r="C2646" s="398"/>
      <c r="D2646" s="399"/>
      <c r="E2646" s="383" t="str">
        <f t="shared" si="388"/>
        <v>C</v>
      </c>
      <c r="F2646" s="383" t="str">
        <f t="shared" si="389"/>
        <v>C</v>
      </c>
      <c r="G2646" s="400"/>
      <c r="H2646" s="385" t="str">
        <f>IF(G2646="","",VLOOKUP(G2646,下拉数据源!J:K,2,0))</f>
        <v/>
      </c>
      <c r="I2646" s="385"/>
      <c r="J2646" s="385"/>
      <c r="K2646" s="386"/>
      <c r="L2646" s="401"/>
      <c r="M2646" s="384"/>
      <c r="N2646" s="384"/>
      <c r="O2646" s="384"/>
      <c r="P2646" s="386"/>
      <c r="Q2646" s="387"/>
      <c r="R2646" s="286"/>
      <c r="S2646" s="388">
        <f t="shared" si="393"/>
        <v>0</v>
      </c>
      <c r="T2646" s="389"/>
      <c r="U2646" s="389">
        <f t="shared" si="391"/>
        <v>0</v>
      </c>
      <c r="V2646" s="451"/>
      <c r="W2646" s="452"/>
      <c r="X2646" s="386"/>
      <c r="Y2646" s="390"/>
      <c r="Z2646" s="391"/>
      <c r="AA2646" s="392"/>
      <c r="AB2646" s="393"/>
      <c r="AC2646" s="394"/>
      <c r="AD2646" s="395">
        <f t="shared" si="394"/>
        <v>0</v>
      </c>
      <c r="AE2646" s="396">
        <f>IF(OR(G2646=账期!$A$18,G2646=账期!$A$20,G2646=账期!$A$22,G2646=账期!$A$24,G2646=账期!$A$25,G2646=账期!$A$27,G2646=账期!$A$26,G2646=账期!$A$28,G2646=账期!$A$30,G2646=账期!$A$32,G2646=账期!$A$34,G2646=账期!$A$35,G2646=账期!$A$37,G2646=账期!$A$39,G2646=账期!$A$40,G2646=账期!$A$41,G2646=账期!$A$42,G2646=账期!$A$43,G2646=账期!$A$44,G2646=账期!$A$45,G2646=账期!$A$46,G2646=账期!$A$48,G2646=账期!$A$50,G2646=账期!$A$51,G2646=账期!$A$52,G2646=账期!$A$53,G2646=账期!$A$54,G2646=账期!$A$56,G2646=账期!$A$57,G2646=账期!$A$58,G2646=账期!$A$59,G2646=账期!$A$60,G2646=账期!$A$61,G2646=账期!$A$62,G2646=账期!$A$63,G2646=账期!$A$64,G2646=账期!$A$66,G2646=账期!$A$67,G2646=账期!$A$68,G2646=账期!$A$70,G2646=账期!$A$71),30,IF(OR(G2646=账期!$A$74,G2646=账期!$A$77,G2646=账期!$A$76,G2646=账期!$A$79,G2646=账期!$A$80,G2646=账期!$A$81,G2646=账期!$A$83,G2646=账期!$A$85,G2646=账期!$A$87,G2646=账期!$A$89,G2646=账期!$A$91),60,IF(OR(G2646=账期!$A$93,G2646=账期!$A$94,G2646=账期!$A$95,G2646=账期!$A$96,G2646=账期!$A$98,G2646=账期!$A$99,G2646=账期!$A$101,G2646=账期!$A$102),90,0)))</f>
        <v>0</v>
      </c>
      <c r="AF2646" s="396"/>
      <c r="AG2646" s="384"/>
      <c r="AH2646" s="396" t="str">
        <f t="shared" si="390"/>
        <v/>
      </c>
    </row>
    <row r="2647" spans="1:34" ht="18" customHeight="1" x14ac:dyDescent="0.25">
      <c r="A2647" s="301" t="str">
        <f t="shared" si="392"/>
        <v/>
      </c>
      <c r="B2647" s="397"/>
      <c r="C2647" s="398"/>
      <c r="D2647" s="399"/>
      <c r="E2647" s="383" t="str">
        <f t="shared" si="388"/>
        <v>C</v>
      </c>
      <c r="F2647" s="383" t="str">
        <f t="shared" si="389"/>
        <v>C</v>
      </c>
      <c r="G2647" s="400"/>
      <c r="H2647" s="385" t="str">
        <f>IF(G2647="","",VLOOKUP(G2647,下拉数据源!J:K,2,0))</f>
        <v/>
      </c>
      <c r="I2647" s="385"/>
      <c r="J2647" s="385"/>
      <c r="K2647" s="386"/>
      <c r="L2647" s="401"/>
      <c r="M2647" s="384"/>
      <c r="N2647" s="384"/>
      <c r="O2647" s="384"/>
      <c r="P2647" s="386"/>
      <c r="Q2647" s="387"/>
      <c r="R2647" s="286"/>
      <c r="S2647" s="388">
        <f t="shared" si="393"/>
        <v>0</v>
      </c>
      <c r="T2647" s="389"/>
      <c r="U2647" s="389">
        <f t="shared" si="391"/>
        <v>0</v>
      </c>
      <c r="V2647" s="451"/>
      <c r="W2647" s="452"/>
      <c r="X2647" s="386"/>
      <c r="Y2647" s="390"/>
      <c r="Z2647" s="391"/>
      <c r="AA2647" s="392"/>
      <c r="AB2647" s="393"/>
      <c r="AC2647" s="394"/>
      <c r="AD2647" s="395">
        <f t="shared" si="394"/>
        <v>0</v>
      </c>
      <c r="AE2647" s="396">
        <f>IF(OR(G2647=账期!$A$18,G2647=账期!$A$20,G2647=账期!$A$22,G2647=账期!$A$24,G2647=账期!$A$25,G2647=账期!$A$27,G2647=账期!$A$26,G2647=账期!$A$28,G2647=账期!$A$30,G2647=账期!$A$32,G2647=账期!$A$34,G2647=账期!$A$35,G2647=账期!$A$37,G2647=账期!$A$39,G2647=账期!$A$40,G2647=账期!$A$41,G2647=账期!$A$42,G2647=账期!$A$43,G2647=账期!$A$44,G2647=账期!$A$45,G2647=账期!$A$46,G2647=账期!$A$48,G2647=账期!$A$50,G2647=账期!$A$51,G2647=账期!$A$52,G2647=账期!$A$53,G2647=账期!$A$54,G2647=账期!$A$56,G2647=账期!$A$57,G2647=账期!$A$58,G2647=账期!$A$59,G2647=账期!$A$60,G2647=账期!$A$61,G2647=账期!$A$62,G2647=账期!$A$63,G2647=账期!$A$64,G2647=账期!$A$66,G2647=账期!$A$67,G2647=账期!$A$68,G2647=账期!$A$70,G2647=账期!$A$71),30,IF(OR(G2647=账期!$A$74,G2647=账期!$A$77,G2647=账期!$A$76,G2647=账期!$A$79,G2647=账期!$A$80,G2647=账期!$A$81,G2647=账期!$A$83,G2647=账期!$A$85,G2647=账期!$A$87,G2647=账期!$A$89,G2647=账期!$A$91),60,IF(OR(G2647=账期!$A$93,G2647=账期!$A$94,G2647=账期!$A$95,G2647=账期!$A$96,G2647=账期!$A$98,G2647=账期!$A$99,G2647=账期!$A$101,G2647=账期!$A$102),90,0)))</f>
        <v>0</v>
      </c>
      <c r="AF2647" s="396"/>
      <c r="AG2647" s="384"/>
      <c r="AH2647" s="396" t="str">
        <f t="shared" si="390"/>
        <v/>
      </c>
    </row>
    <row r="2648" spans="1:34" ht="18" customHeight="1" x14ac:dyDescent="0.25">
      <c r="A2648" s="301" t="str">
        <f t="shared" si="392"/>
        <v/>
      </c>
      <c r="B2648" s="397"/>
      <c r="C2648" s="398"/>
      <c r="D2648" s="399"/>
      <c r="E2648" s="383" t="str">
        <f t="shared" si="388"/>
        <v>C</v>
      </c>
      <c r="F2648" s="383" t="str">
        <f t="shared" si="389"/>
        <v>C</v>
      </c>
      <c r="G2648" s="400"/>
      <c r="H2648" s="385" t="str">
        <f>IF(G2648="","",VLOOKUP(G2648,下拉数据源!J:K,2,0))</f>
        <v/>
      </c>
      <c r="I2648" s="385"/>
      <c r="J2648" s="385"/>
      <c r="K2648" s="386"/>
      <c r="L2648" s="401"/>
      <c r="M2648" s="384"/>
      <c r="N2648" s="384"/>
      <c r="O2648" s="384"/>
      <c r="P2648" s="386"/>
      <c r="Q2648" s="387"/>
      <c r="R2648" s="286"/>
      <c r="S2648" s="388">
        <f t="shared" si="393"/>
        <v>0</v>
      </c>
      <c r="T2648" s="389"/>
      <c r="U2648" s="389">
        <f t="shared" si="391"/>
        <v>0</v>
      </c>
      <c r="V2648" s="451"/>
      <c r="W2648" s="452"/>
      <c r="X2648" s="386"/>
      <c r="Y2648" s="390"/>
      <c r="Z2648" s="391"/>
      <c r="AA2648" s="392"/>
      <c r="AB2648" s="393"/>
      <c r="AC2648" s="394"/>
      <c r="AD2648" s="395">
        <f t="shared" si="394"/>
        <v>0</v>
      </c>
      <c r="AE2648" s="396">
        <f>IF(OR(G2648=账期!$A$18,G2648=账期!$A$20,G2648=账期!$A$22,G2648=账期!$A$24,G2648=账期!$A$25,G2648=账期!$A$27,G2648=账期!$A$26,G2648=账期!$A$28,G2648=账期!$A$30,G2648=账期!$A$32,G2648=账期!$A$34,G2648=账期!$A$35,G2648=账期!$A$37,G2648=账期!$A$39,G2648=账期!$A$40,G2648=账期!$A$41,G2648=账期!$A$42,G2648=账期!$A$43,G2648=账期!$A$44,G2648=账期!$A$45,G2648=账期!$A$46,G2648=账期!$A$48,G2648=账期!$A$50,G2648=账期!$A$51,G2648=账期!$A$52,G2648=账期!$A$53,G2648=账期!$A$54,G2648=账期!$A$56,G2648=账期!$A$57,G2648=账期!$A$58,G2648=账期!$A$59,G2648=账期!$A$60,G2648=账期!$A$61,G2648=账期!$A$62,G2648=账期!$A$63,G2648=账期!$A$64,G2648=账期!$A$66,G2648=账期!$A$67,G2648=账期!$A$68,G2648=账期!$A$70,G2648=账期!$A$71),30,IF(OR(G2648=账期!$A$74,G2648=账期!$A$77,G2648=账期!$A$76,G2648=账期!$A$79,G2648=账期!$A$80,G2648=账期!$A$81,G2648=账期!$A$83,G2648=账期!$A$85,G2648=账期!$A$87,G2648=账期!$A$89,G2648=账期!$A$91),60,IF(OR(G2648=账期!$A$93,G2648=账期!$A$94,G2648=账期!$A$95,G2648=账期!$A$96,G2648=账期!$A$98,G2648=账期!$A$99,G2648=账期!$A$101,G2648=账期!$A$102),90,0)))</f>
        <v>0</v>
      </c>
      <c r="AF2648" s="396"/>
      <c r="AG2648" s="384"/>
      <c r="AH2648" s="396" t="str">
        <f t="shared" si="390"/>
        <v/>
      </c>
    </row>
    <row r="2649" spans="1:34" ht="18" customHeight="1" x14ac:dyDescent="0.25">
      <c r="A2649" s="301" t="str">
        <f t="shared" si="392"/>
        <v/>
      </c>
      <c r="B2649" s="397"/>
      <c r="C2649" s="398"/>
      <c r="D2649" s="399"/>
      <c r="E2649" s="383" t="str">
        <f t="shared" si="388"/>
        <v>C</v>
      </c>
      <c r="F2649" s="383" t="str">
        <f t="shared" si="389"/>
        <v>C</v>
      </c>
      <c r="G2649" s="400"/>
      <c r="H2649" s="385" t="str">
        <f>IF(G2649="","",VLOOKUP(G2649,下拉数据源!J:K,2,0))</f>
        <v/>
      </c>
      <c r="I2649" s="385"/>
      <c r="J2649" s="385"/>
      <c r="K2649" s="386"/>
      <c r="L2649" s="401"/>
      <c r="M2649" s="384"/>
      <c r="N2649" s="384"/>
      <c r="O2649" s="384"/>
      <c r="P2649" s="386"/>
      <c r="Q2649" s="387"/>
      <c r="R2649" s="286"/>
      <c r="S2649" s="388">
        <f t="shared" si="393"/>
        <v>0</v>
      </c>
      <c r="T2649" s="389"/>
      <c r="U2649" s="389">
        <f t="shared" si="391"/>
        <v>0</v>
      </c>
      <c r="V2649" s="451"/>
      <c r="W2649" s="452"/>
      <c r="X2649" s="386"/>
      <c r="Y2649" s="390"/>
      <c r="Z2649" s="391"/>
      <c r="AA2649" s="392"/>
      <c r="AB2649" s="393"/>
      <c r="AC2649" s="394"/>
      <c r="AD2649" s="395">
        <f t="shared" si="394"/>
        <v>0</v>
      </c>
      <c r="AE2649" s="396">
        <f>IF(OR(G2649=账期!$A$18,G2649=账期!$A$20,G2649=账期!$A$22,G2649=账期!$A$24,G2649=账期!$A$25,G2649=账期!$A$27,G2649=账期!$A$26,G2649=账期!$A$28,G2649=账期!$A$30,G2649=账期!$A$32,G2649=账期!$A$34,G2649=账期!$A$35,G2649=账期!$A$37,G2649=账期!$A$39,G2649=账期!$A$40,G2649=账期!$A$41,G2649=账期!$A$42,G2649=账期!$A$43,G2649=账期!$A$44,G2649=账期!$A$45,G2649=账期!$A$46,G2649=账期!$A$48,G2649=账期!$A$50,G2649=账期!$A$51,G2649=账期!$A$52,G2649=账期!$A$53,G2649=账期!$A$54,G2649=账期!$A$56,G2649=账期!$A$57,G2649=账期!$A$58,G2649=账期!$A$59,G2649=账期!$A$60,G2649=账期!$A$61,G2649=账期!$A$62,G2649=账期!$A$63,G2649=账期!$A$64,G2649=账期!$A$66,G2649=账期!$A$67,G2649=账期!$A$68,G2649=账期!$A$70,G2649=账期!$A$71),30,IF(OR(G2649=账期!$A$74,G2649=账期!$A$77,G2649=账期!$A$76,G2649=账期!$A$79,G2649=账期!$A$80,G2649=账期!$A$81,G2649=账期!$A$83,G2649=账期!$A$85,G2649=账期!$A$87,G2649=账期!$A$89,G2649=账期!$A$91),60,IF(OR(G2649=账期!$A$93,G2649=账期!$A$94,G2649=账期!$A$95,G2649=账期!$A$96,G2649=账期!$A$98,G2649=账期!$A$99,G2649=账期!$A$101,G2649=账期!$A$102),90,0)))</f>
        <v>0</v>
      </c>
      <c r="AF2649" s="396"/>
      <c r="AG2649" s="384"/>
      <c r="AH2649" s="396" t="str">
        <f t="shared" si="390"/>
        <v/>
      </c>
    </row>
    <row r="2650" spans="1:34" ht="18" customHeight="1" x14ac:dyDescent="0.25">
      <c r="A2650" s="301" t="str">
        <f t="shared" si="392"/>
        <v/>
      </c>
      <c r="B2650" s="397"/>
      <c r="C2650" s="398"/>
      <c r="D2650" s="399"/>
      <c r="E2650" s="383" t="str">
        <f t="shared" si="388"/>
        <v>C</v>
      </c>
      <c r="F2650" s="383" t="str">
        <f t="shared" si="389"/>
        <v>C</v>
      </c>
      <c r="G2650" s="400"/>
      <c r="H2650" s="385" t="str">
        <f>IF(G2650="","",VLOOKUP(G2650,下拉数据源!J:K,2,0))</f>
        <v/>
      </c>
      <c r="I2650" s="385"/>
      <c r="J2650" s="385"/>
      <c r="K2650" s="386"/>
      <c r="L2650" s="401"/>
      <c r="M2650" s="384"/>
      <c r="N2650" s="384"/>
      <c r="O2650" s="384"/>
      <c r="P2650" s="386"/>
      <c r="Q2650" s="387"/>
      <c r="R2650" s="286"/>
      <c r="S2650" s="388">
        <f t="shared" si="393"/>
        <v>0</v>
      </c>
      <c r="T2650" s="389"/>
      <c r="U2650" s="389">
        <f t="shared" si="391"/>
        <v>0</v>
      </c>
      <c r="V2650" s="451"/>
      <c r="W2650" s="452"/>
      <c r="X2650" s="386"/>
      <c r="Y2650" s="390"/>
      <c r="Z2650" s="391"/>
      <c r="AA2650" s="392"/>
      <c r="AB2650" s="393"/>
      <c r="AC2650" s="394"/>
      <c r="AD2650" s="395">
        <f t="shared" si="394"/>
        <v>0</v>
      </c>
      <c r="AE2650" s="396">
        <f>IF(OR(G2650=账期!$A$18,G2650=账期!$A$20,G2650=账期!$A$22,G2650=账期!$A$24,G2650=账期!$A$25,G2650=账期!$A$27,G2650=账期!$A$26,G2650=账期!$A$28,G2650=账期!$A$30,G2650=账期!$A$32,G2650=账期!$A$34,G2650=账期!$A$35,G2650=账期!$A$37,G2650=账期!$A$39,G2650=账期!$A$40,G2650=账期!$A$41,G2650=账期!$A$42,G2650=账期!$A$43,G2650=账期!$A$44,G2650=账期!$A$45,G2650=账期!$A$46,G2650=账期!$A$48,G2650=账期!$A$50,G2650=账期!$A$51,G2650=账期!$A$52,G2650=账期!$A$53,G2650=账期!$A$54,G2650=账期!$A$56,G2650=账期!$A$57,G2650=账期!$A$58,G2650=账期!$A$59,G2650=账期!$A$60,G2650=账期!$A$61,G2650=账期!$A$62,G2650=账期!$A$63,G2650=账期!$A$64,G2650=账期!$A$66,G2650=账期!$A$67,G2650=账期!$A$68,G2650=账期!$A$70,G2650=账期!$A$71),30,IF(OR(G2650=账期!$A$74,G2650=账期!$A$77,G2650=账期!$A$76,G2650=账期!$A$79,G2650=账期!$A$80,G2650=账期!$A$81,G2650=账期!$A$83,G2650=账期!$A$85,G2650=账期!$A$87,G2650=账期!$A$89,G2650=账期!$A$91),60,IF(OR(G2650=账期!$A$93,G2650=账期!$A$94,G2650=账期!$A$95,G2650=账期!$A$96,G2650=账期!$A$98,G2650=账期!$A$99,G2650=账期!$A$101,G2650=账期!$A$102),90,0)))</f>
        <v>0</v>
      </c>
      <c r="AF2650" s="396"/>
      <c r="AG2650" s="384"/>
      <c r="AH2650" s="396" t="str">
        <f t="shared" si="390"/>
        <v/>
      </c>
    </row>
    <row r="2651" spans="1:34" ht="18" customHeight="1" x14ac:dyDescent="0.25">
      <c r="A2651" s="301" t="str">
        <f t="shared" si="392"/>
        <v/>
      </c>
      <c r="B2651" s="397"/>
      <c r="C2651" s="398"/>
      <c r="D2651" s="399"/>
      <c r="E2651" s="383" t="str">
        <f t="shared" si="388"/>
        <v>C</v>
      </c>
      <c r="F2651" s="383" t="str">
        <f t="shared" si="389"/>
        <v>C</v>
      </c>
      <c r="G2651" s="400"/>
      <c r="H2651" s="385" t="str">
        <f>IF(G2651="","",VLOOKUP(G2651,下拉数据源!J:K,2,0))</f>
        <v/>
      </c>
      <c r="I2651" s="385"/>
      <c r="J2651" s="385"/>
      <c r="K2651" s="386"/>
      <c r="L2651" s="401"/>
      <c r="M2651" s="384"/>
      <c r="N2651" s="384"/>
      <c r="O2651" s="384"/>
      <c r="P2651" s="386"/>
      <c r="Q2651" s="387"/>
      <c r="R2651" s="286"/>
      <c r="S2651" s="388">
        <f t="shared" si="393"/>
        <v>0</v>
      </c>
      <c r="T2651" s="389"/>
      <c r="U2651" s="389">
        <f t="shared" si="391"/>
        <v>0</v>
      </c>
      <c r="V2651" s="451"/>
      <c r="W2651" s="452"/>
      <c r="X2651" s="386"/>
      <c r="Y2651" s="390"/>
      <c r="Z2651" s="391"/>
      <c r="AA2651" s="392"/>
      <c r="AB2651" s="393"/>
      <c r="AC2651" s="394"/>
      <c r="AD2651" s="395">
        <f t="shared" si="394"/>
        <v>0</v>
      </c>
      <c r="AE2651" s="396">
        <f>IF(OR(G2651=账期!$A$18,G2651=账期!$A$20,G2651=账期!$A$22,G2651=账期!$A$24,G2651=账期!$A$25,G2651=账期!$A$27,G2651=账期!$A$26,G2651=账期!$A$28,G2651=账期!$A$30,G2651=账期!$A$32,G2651=账期!$A$34,G2651=账期!$A$35,G2651=账期!$A$37,G2651=账期!$A$39,G2651=账期!$A$40,G2651=账期!$A$41,G2651=账期!$A$42,G2651=账期!$A$43,G2651=账期!$A$44,G2651=账期!$A$45,G2651=账期!$A$46,G2651=账期!$A$48,G2651=账期!$A$50,G2651=账期!$A$51,G2651=账期!$A$52,G2651=账期!$A$53,G2651=账期!$A$54,G2651=账期!$A$56,G2651=账期!$A$57,G2651=账期!$A$58,G2651=账期!$A$59,G2651=账期!$A$60,G2651=账期!$A$61,G2651=账期!$A$62,G2651=账期!$A$63,G2651=账期!$A$64,G2651=账期!$A$66,G2651=账期!$A$67,G2651=账期!$A$68,G2651=账期!$A$70,G2651=账期!$A$71),30,IF(OR(G2651=账期!$A$74,G2651=账期!$A$77,G2651=账期!$A$76,G2651=账期!$A$79,G2651=账期!$A$80,G2651=账期!$A$81,G2651=账期!$A$83,G2651=账期!$A$85,G2651=账期!$A$87,G2651=账期!$A$89,G2651=账期!$A$91),60,IF(OR(G2651=账期!$A$93,G2651=账期!$A$94,G2651=账期!$A$95,G2651=账期!$A$96,G2651=账期!$A$98,G2651=账期!$A$99,G2651=账期!$A$101,G2651=账期!$A$102),90,0)))</f>
        <v>0</v>
      </c>
      <c r="AF2651" s="396"/>
      <c r="AG2651" s="384"/>
      <c r="AH2651" s="396" t="str">
        <f t="shared" si="390"/>
        <v/>
      </c>
    </row>
    <row r="2652" spans="1:34" ht="18" customHeight="1" x14ac:dyDescent="0.25">
      <c r="A2652" s="301" t="str">
        <f t="shared" si="392"/>
        <v/>
      </c>
      <c r="B2652" s="397"/>
      <c r="C2652" s="398"/>
      <c r="D2652" s="399"/>
      <c r="E2652" s="383" t="str">
        <f t="shared" si="388"/>
        <v>C</v>
      </c>
      <c r="F2652" s="383" t="str">
        <f t="shared" si="389"/>
        <v>C</v>
      </c>
      <c r="G2652" s="400"/>
      <c r="H2652" s="385" t="str">
        <f>IF(G2652="","",VLOOKUP(G2652,下拉数据源!J:K,2,0))</f>
        <v/>
      </c>
      <c r="I2652" s="385"/>
      <c r="J2652" s="385"/>
      <c r="K2652" s="386"/>
      <c r="L2652" s="401"/>
      <c r="M2652" s="384"/>
      <c r="N2652" s="384"/>
      <c r="O2652" s="384"/>
      <c r="P2652" s="386"/>
      <c r="Q2652" s="387"/>
      <c r="R2652" s="286"/>
      <c r="S2652" s="388">
        <f t="shared" si="393"/>
        <v>0</v>
      </c>
      <c r="T2652" s="389"/>
      <c r="U2652" s="389">
        <f t="shared" si="391"/>
        <v>0</v>
      </c>
      <c r="V2652" s="451"/>
      <c r="W2652" s="452"/>
      <c r="X2652" s="386"/>
      <c r="Y2652" s="390"/>
      <c r="Z2652" s="391"/>
      <c r="AA2652" s="392"/>
      <c r="AB2652" s="393"/>
      <c r="AC2652" s="394"/>
      <c r="AD2652" s="395">
        <f t="shared" si="394"/>
        <v>0</v>
      </c>
      <c r="AE2652" s="396">
        <f>IF(OR(G2652=账期!$A$18,G2652=账期!$A$20,G2652=账期!$A$22,G2652=账期!$A$24,G2652=账期!$A$25,G2652=账期!$A$27,G2652=账期!$A$26,G2652=账期!$A$28,G2652=账期!$A$30,G2652=账期!$A$32,G2652=账期!$A$34,G2652=账期!$A$35,G2652=账期!$A$37,G2652=账期!$A$39,G2652=账期!$A$40,G2652=账期!$A$41,G2652=账期!$A$42,G2652=账期!$A$43,G2652=账期!$A$44,G2652=账期!$A$45,G2652=账期!$A$46,G2652=账期!$A$48,G2652=账期!$A$50,G2652=账期!$A$51,G2652=账期!$A$52,G2652=账期!$A$53,G2652=账期!$A$54,G2652=账期!$A$56,G2652=账期!$A$57,G2652=账期!$A$58,G2652=账期!$A$59,G2652=账期!$A$60,G2652=账期!$A$61,G2652=账期!$A$62,G2652=账期!$A$63,G2652=账期!$A$64,G2652=账期!$A$66,G2652=账期!$A$67,G2652=账期!$A$68,G2652=账期!$A$70,G2652=账期!$A$71),30,IF(OR(G2652=账期!$A$74,G2652=账期!$A$77,G2652=账期!$A$76,G2652=账期!$A$79,G2652=账期!$A$80,G2652=账期!$A$81,G2652=账期!$A$83,G2652=账期!$A$85,G2652=账期!$A$87,G2652=账期!$A$89,G2652=账期!$A$91),60,IF(OR(G2652=账期!$A$93,G2652=账期!$A$94,G2652=账期!$A$95,G2652=账期!$A$96,G2652=账期!$A$98,G2652=账期!$A$99,G2652=账期!$A$101,G2652=账期!$A$102),90,0)))</f>
        <v>0</v>
      </c>
      <c r="AF2652" s="396"/>
      <c r="AG2652" s="384"/>
      <c r="AH2652" s="396" t="str">
        <f t="shared" si="390"/>
        <v/>
      </c>
    </row>
    <row r="2653" spans="1:34" ht="18" customHeight="1" x14ac:dyDescent="0.25">
      <c r="A2653" s="301" t="str">
        <f t="shared" si="392"/>
        <v/>
      </c>
      <c r="B2653" s="397"/>
      <c r="C2653" s="398"/>
      <c r="D2653" s="399"/>
      <c r="E2653" s="383" t="str">
        <f t="shared" ref="E2653:E2716" si="395">IF(OR(D2653="长飞",D2653="烽火",D2653="特发",D2653="富通",D2653="亨通",G2653="赣州金信诺",G2653="江苏永鼎",G2653="宏安集团"),"A",IF(OR(G2653="广意通讯",G2653="湖北楚天",G2653="宁波格亿达",G2653="通鼎互联",G2653="黄石昌达",G2653="江苏俊知",G2653="珠海汉胜",G2653="武汉电信"),"B","C"))</f>
        <v>C</v>
      </c>
      <c r="F2653" s="383" t="str">
        <f t="shared" ref="F2653:F2716" si="396">IF(OR(G2653="成都大唐",G2653="广东亨通",G2653="江苏亨通",G2653="兰州长飞",G2653="南京华信",G2653="汕头奥星",G2653="特发光网",G2653="武汉长飞",G2653="长春烽火",G2653="广意通讯",G2653="湖北楚天",G2653="宁波格亿达",G2653="通鼎互联",G2653="安徽汉唐",G2653="安徽宜德",G2653="安徽盈通",G2653="成都康宁",G2653="成都中飞",G2653="东莞光佳",G2653="东莞鸿鑫",G2653="烽火博鑫",G2653="佛山星蓝",G2653="广东金桥",G2653="广州联兴",G2653="贵州乾新",G2653="航天电工",G2653="合肥兴联",G2653="湖北宇洪",G2653="江苏奥通",G2653="江苏中远",G2653="宁波辰飞",G2653="宁波汉生",G2653="宁波宇欣",G2653="山东太平洋",G2653="山东特发",G2653="山东永通",G2653="上海朗闻",G2653="上海翼波",G2653="四川天邑",G2653="四川旭泰",G2653="武汉瑞联",G2653="武汉同至",G2653="西安西古",G2653="西安鑫华通",G2653="武汉驿路通",G2653="长光通信",G2653="中电八所",G2653="中电光达",G2653="中利集团",G2653="重庆特发",G2653="舟山安格",G2653="珠海邗秦"),"A",IF(OR(G2653="富通天津",G2653="赣州金信诺",G2653="江苏永鼎",G2653="上海长飞",G2653="特发股份",G2653="武汉烽火",G2653="西安烽火",G2653="长飞中利",G2653="江苏中天",G2653="江西联创",G2653="宁波盈谷",G2653="黄石昌达",G2653="四川长飞"),"B","C"))</f>
        <v>C</v>
      </c>
      <c r="G2653" s="400"/>
      <c r="H2653" s="385" t="str">
        <f>IF(G2653="","",VLOOKUP(G2653,下拉数据源!J:K,2,0))</f>
        <v/>
      </c>
      <c r="I2653" s="385"/>
      <c r="J2653" s="385"/>
      <c r="K2653" s="386"/>
      <c r="L2653" s="401"/>
      <c r="M2653" s="384"/>
      <c r="N2653" s="384"/>
      <c r="O2653" s="384"/>
      <c r="P2653" s="386"/>
      <c r="Q2653" s="387"/>
      <c r="R2653" s="286"/>
      <c r="S2653" s="388">
        <f t="shared" si="393"/>
        <v>0</v>
      </c>
      <c r="T2653" s="389"/>
      <c r="U2653" s="389">
        <f t="shared" si="391"/>
        <v>0</v>
      </c>
      <c r="V2653" s="451"/>
      <c r="W2653" s="452"/>
      <c r="X2653" s="386"/>
      <c r="Y2653" s="390"/>
      <c r="Z2653" s="391"/>
      <c r="AA2653" s="392"/>
      <c r="AB2653" s="393"/>
      <c r="AC2653" s="394"/>
      <c r="AD2653" s="395">
        <f t="shared" si="394"/>
        <v>0</v>
      </c>
      <c r="AE2653" s="396">
        <f>IF(OR(G2653=账期!$A$18,G2653=账期!$A$20,G2653=账期!$A$22,G2653=账期!$A$24,G2653=账期!$A$25,G2653=账期!$A$27,G2653=账期!$A$26,G2653=账期!$A$28,G2653=账期!$A$30,G2653=账期!$A$32,G2653=账期!$A$34,G2653=账期!$A$35,G2653=账期!$A$37,G2653=账期!$A$39,G2653=账期!$A$40,G2653=账期!$A$41,G2653=账期!$A$42,G2653=账期!$A$43,G2653=账期!$A$44,G2653=账期!$A$45,G2653=账期!$A$46,G2653=账期!$A$48,G2653=账期!$A$50,G2653=账期!$A$51,G2653=账期!$A$52,G2653=账期!$A$53,G2653=账期!$A$54,G2653=账期!$A$56,G2653=账期!$A$57,G2653=账期!$A$58,G2653=账期!$A$59,G2653=账期!$A$60,G2653=账期!$A$61,G2653=账期!$A$62,G2653=账期!$A$63,G2653=账期!$A$64,G2653=账期!$A$66,G2653=账期!$A$67,G2653=账期!$A$68,G2653=账期!$A$70,G2653=账期!$A$71),30,IF(OR(G2653=账期!$A$74,G2653=账期!$A$77,G2653=账期!$A$76,G2653=账期!$A$79,G2653=账期!$A$80,G2653=账期!$A$81,G2653=账期!$A$83,G2653=账期!$A$85,G2653=账期!$A$87,G2653=账期!$A$89,G2653=账期!$A$91),60,IF(OR(G2653=账期!$A$93,G2653=账期!$A$94,G2653=账期!$A$95,G2653=账期!$A$96,G2653=账期!$A$98,G2653=账期!$A$99,G2653=账期!$A$101,G2653=账期!$A$102),90,0)))</f>
        <v>0</v>
      </c>
      <c r="AF2653" s="396"/>
      <c r="AG2653" s="384"/>
      <c r="AH2653" s="396" t="str">
        <f t="shared" si="390"/>
        <v/>
      </c>
    </row>
    <row r="2654" spans="1:34" ht="18" customHeight="1" x14ac:dyDescent="0.25">
      <c r="A2654" s="301" t="str">
        <f t="shared" si="392"/>
        <v/>
      </c>
      <c r="B2654" s="397"/>
      <c r="C2654" s="398"/>
      <c r="D2654" s="399"/>
      <c r="E2654" s="383" t="str">
        <f t="shared" si="395"/>
        <v>C</v>
      </c>
      <c r="F2654" s="383" t="str">
        <f t="shared" si="396"/>
        <v>C</v>
      </c>
      <c r="G2654" s="400"/>
      <c r="H2654" s="385" t="str">
        <f>IF(G2654="","",VLOOKUP(G2654,下拉数据源!J:K,2,0))</f>
        <v/>
      </c>
      <c r="I2654" s="385"/>
      <c r="J2654" s="385"/>
      <c r="K2654" s="386"/>
      <c r="L2654" s="401"/>
      <c r="M2654" s="384"/>
      <c r="N2654" s="384"/>
      <c r="O2654" s="384"/>
      <c r="P2654" s="386"/>
      <c r="Q2654" s="387"/>
      <c r="R2654" s="286"/>
      <c r="S2654" s="388">
        <f t="shared" si="393"/>
        <v>0</v>
      </c>
      <c r="T2654" s="389"/>
      <c r="U2654" s="389">
        <f t="shared" si="391"/>
        <v>0</v>
      </c>
      <c r="V2654" s="451"/>
      <c r="W2654" s="452"/>
      <c r="X2654" s="386"/>
      <c r="Y2654" s="390"/>
      <c r="Z2654" s="391"/>
      <c r="AA2654" s="392"/>
      <c r="AB2654" s="393"/>
      <c r="AC2654" s="394"/>
      <c r="AD2654" s="395">
        <f t="shared" si="394"/>
        <v>0</v>
      </c>
      <c r="AE2654" s="396">
        <f>IF(OR(G2654=账期!$A$18,G2654=账期!$A$20,G2654=账期!$A$22,G2654=账期!$A$24,G2654=账期!$A$25,G2654=账期!$A$27,G2654=账期!$A$26,G2654=账期!$A$28,G2654=账期!$A$30,G2654=账期!$A$32,G2654=账期!$A$34,G2654=账期!$A$35,G2654=账期!$A$37,G2654=账期!$A$39,G2654=账期!$A$40,G2654=账期!$A$41,G2654=账期!$A$42,G2654=账期!$A$43,G2654=账期!$A$44,G2654=账期!$A$45,G2654=账期!$A$46,G2654=账期!$A$48,G2654=账期!$A$50,G2654=账期!$A$51,G2654=账期!$A$52,G2654=账期!$A$53,G2654=账期!$A$54,G2654=账期!$A$56,G2654=账期!$A$57,G2654=账期!$A$58,G2654=账期!$A$59,G2654=账期!$A$60,G2654=账期!$A$61,G2654=账期!$A$62,G2654=账期!$A$63,G2654=账期!$A$64,G2654=账期!$A$66,G2654=账期!$A$67,G2654=账期!$A$68,G2654=账期!$A$70,G2654=账期!$A$71),30,IF(OR(G2654=账期!$A$74,G2654=账期!$A$77,G2654=账期!$A$76,G2654=账期!$A$79,G2654=账期!$A$80,G2654=账期!$A$81,G2654=账期!$A$83,G2654=账期!$A$85,G2654=账期!$A$87,G2654=账期!$A$89,G2654=账期!$A$91),60,IF(OR(G2654=账期!$A$93,G2654=账期!$A$94,G2654=账期!$A$95,G2654=账期!$A$96,G2654=账期!$A$98,G2654=账期!$A$99,G2654=账期!$A$101,G2654=账期!$A$102),90,0)))</f>
        <v>0</v>
      </c>
      <c r="AF2654" s="396"/>
      <c r="AG2654" s="384"/>
      <c r="AH2654" s="396" t="str">
        <f t="shared" si="390"/>
        <v/>
      </c>
    </row>
    <row r="2655" spans="1:34" ht="18" customHeight="1" x14ac:dyDescent="0.25">
      <c r="A2655" s="301" t="str">
        <f t="shared" si="392"/>
        <v/>
      </c>
      <c r="B2655" s="397"/>
      <c r="C2655" s="398"/>
      <c r="D2655" s="399"/>
      <c r="E2655" s="383" t="str">
        <f t="shared" si="395"/>
        <v>C</v>
      </c>
      <c r="F2655" s="383" t="str">
        <f t="shared" si="396"/>
        <v>C</v>
      </c>
      <c r="G2655" s="400"/>
      <c r="H2655" s="385" t="str">
        <f>IF(G2655="","",VLOOKUP(G2655,下拉数据源!J:K,2,0))</f>
        <v/>
      </c>
      <c r="I2655" s="385"/>
      <c r="J2655" s="385"/>
      <c r="K2655" s="386"/>
      <c r="L2655" s="401"/>
      <c r="M2655" s="384"/>
      <c r="N2655" s="384"/>
      <c r="O2655" s="384"/>
      <c r="P2655" s="386"/>
      <c r="Q2655" s="387"/>
      <c r="R2655" s="286"/>
      <c r="S2655" s="388">
        <f t="shared" si="393"/>
        <v>0</v>
      </c>
      <c r="T2655" s="389"/>
      <c r="U2655" s="389">
        <f t="shared" si="391"/>
        <v>0</v>
      </c>
      <c r="V2655" s="451"/>
      <c r="W2655" s="452"/>
      <c r="X2655" s="386"/>
      <c r="Y2655" s="390"/>
      <c r="Z2655" s="391"/>
      <c r="AA2655" s="392"/>
      <c r="AB2655" s="393"/>
      <c r="AC2655" s="394"/>
      <c r="AD2655" s="395">
        <f t="shared" si="394"/>
        <v>0</v>
      </c>
      <c r="AE2655" s="396">
        <f>IF(OR(G2655=账期!$A$18,G2655=账期!$A$20,G2655=账期!$A$22,G2655=账期!$A$24,G2655=账期!$A$25,G2655=账期!$A$27,G2655=账期!$A$26,G2655=账期!$A$28,G2655=账期!$A$30,G2655=账期!$A$32,G2655=账期!$A$34,G2655=账期!$A$35,G2655=账期!$A$37,G2655=账期!$A$39,G2655=账期!$A$40,G2655=账期!$A$41,G2655=账期!$A$42,G2655=账期!$A$43,G2655=账期!$A$44,G2655=账期!$A$45,G2655=账期!$A$46,G2655=账期!$A$48,G2655=账期!$A$50,G2655=账期!$A$51,G2655=账期!$A$52,G2655=账期!$A$53,G2655=账期!$A$54,G2655=账期!$A$56,G2655=账期!$A$57,G2655=账期!$A$58,G2655=账期!$A$59,G2655=账期!$A$60,G2655=账期!$A$61,G2655=账期!$A$62,G2655=账期!$A$63,G2655=账期!$A$64,G2655=账期!$A$66,G2655=账期!$A$67,G2655=账期!$A$68,G2655=账期!$A$70,G2655=账期!$A$71),30,IF(OR(G2655=账期!$A$74,G2655=账期!$A$77,G2655=账期!$A$76,G2655=账期!$A$79,G2655=账期!$A$80,G2655=账期!$A$81,G2655=账期!$A$83,G2655=账期!$A$85,G2655=账期!$A$87,G2655=账期!$A$89,G2655=账期!$A$91),60,IF(OR(G2655=账期!$A$93,G2655=账期!$A$94,G2655=账期!$A$95,G2655=账期!$A$96,G2655=账期!$A$98,G2655=账期!$A$99,G2655=账期!$A$101,G2655=账期!$A$102),90,0)))</f>
        <v>0</v>
      </c>
      <c r="AF2655" s="396"/>
      <c r="AG2655" s="384"/>
      <c r="AH2655" s="396" t="str">
        <f t="shared" si="390"/>
        <v/>
      </c>
    </row>
    <row r="2656" spans="1:34" ht="18" customHeight="1" x14ac:dyDescent="0.25">
      <c r="A2656" s="301" t="str">
        <f t="shared" si="392"/>
        <v/>
      </c>
      <c r="B2656" s="397"/>
      <c r="C2656" s="398"/>
      <c r="D2656" s="399"/>
      <c r="E2656" s="383" t="str">
        <f t="shared" si="395"/>
        <v>C</v>
      </c>
      <c r="F2656" s="383" t="str">
        <f t="shared" si="396"/>
        <v>C</v>
      </c>
      <c r="G2656" s="400"/>
      <c r="H2656" s="385" t="str">
        <f>IF(G2656="","",VLOOKUP(G2656,下拉数据源!J:K,2,0))</f>
        <v/>
      </c>
      <c r="I2656" s="385"/>
      <c r="J2656" s="385"/>
      <c r="K2656" s="386"/>
      <c r="L2656" s="401"/>
      <c r="M2656" s="384"/>
      <c r="N2656" s="384"/>
      <c r="O2656" s="384"/>
      <c r="P2656" s="386"/>
      <c r="Q2656" s="387"/>
      <c r="R2656" s="286"/>
      <c r="S2656" s="388">
        <f t="shared" si="393"/>
        <v>0</v>
      </c>
      <c r="T2656" s="389"/>
      <c r="U2656" s="389">
        <f t="shared" si="391"/>
        <v>0</v>
      </c>
      <c r="V2656" s="451"/>
      <c r="W2656" s="452"/>
      <c r="X2656" s="386"/>
      <c r="Y2656" s="390"/>
      <c r="Z2656" s="391"/>
      <c r="AA2656" s="392"/>
      <c r="AB2656" s="393"/>
      <c r="AC2656" s="394"/>
      <c r="AD2656" s="395">
        <f t="shared" si="394"/>
        <v>0</v>
      </c>
      <c r="AE2656" s="396">
        <f>IF(OR(G2656=账期!$A$18,G2656=账期!$A$20,G2656=账期!$A$22,G2656=账期!$A$24,G2656=账期!$A$25,G2656=账期!$A$27,G2656=账期!$A$26,G2656=账期!$A$28,G2656=账期!$A$30,G2656=账期!$A$32,G2656=账期!$A$34,G2656=账期!$A$35,G2656=账期!$A$37,G2656=账期!$A$39,G2656=账期!$A$40,G2656=账期!$A$41,G2656=账期!$A$42,G2656=账期!$A$43,G2656=账期!$A$44,G2656=账期!$A$45,G2656=账期!$A$46,G2656=账期!$A$48,G2656=账期!$A$50,G2656=账期!$A$51,G2656=账期!$A$52,G2656=账期!$A$53,G2656=账期!$A$54,G2656=账期!$A$56,G2656=账期!$A$57,G2656=账期!$A$58,G2656=账期!$A$59,G2656=账期!$A$60,G2656=账期!$A$61,G2656=账期!$A$62,G2656=账期!$A$63,G2656=账期!$A$64,G2656=账期!$A$66,G2656=账期!$A$67,G2656=账期!$A$68,G2656=账期!$A$70,G2656=账期!$A$71),30,IF(OR(G2656=账期!$A$74,G2656=账期!$A$77,G2656=账期!$A$76,G2656=账期!$A$79,G2656=账期!$A$80,G2656=账期!$A$81,G2656=账期!$A$83,G2656=账期!$A$85,G2656=账期!$A$87,G2656=账期!$A$89,G2656=账期!$A$91),60,IF(OR(G2656=账期!$A$93,G2656=账期!$A$94,G2656=账期!$A$95,G2656=账期!$A$96,G2656=账期!$A$98,G2656=账期!$A$99,G2656=账期!$A$101,G2656=账期!$A$102),90,0)))</f>
        <v>0</v>
      </c>
      <c r="AF2656" s="396"/>
      <c r="AG2656" s="384"/>
      <c r="AH2656" s="396" t="str">
        <f t="shared" si="390"/>
        <v/>
      </c>
    </row>
    <row r="2657" spans="1:34" ht="18" customHeight="1" x14ac:dyDescent="0.25">
      <c r="A2657" s="301" t="str">
        <f t="shared" si="392"/>
        <v/>
      </c>
      <c r="B2657" s="397"/>
      <c r="C2657" s="398"/>
      <c r="D2657" s="399"/>
      <c r="E2657" s="383" t="str">
        <f t="shared" si="395"/>
        <v>C</v>
      </c>
      <c r="F2657" s="383" t="str">
        <f t="shared" si="396"/>
        <v>C</v>
      </c>
      <c r="G2657" s="400"/>
      <c r="H2657" s="385" t="str">
        <f>IF(G2657="","",VLOOKUP(G2657,下拉数据源!J:K,2,0))</f>
        <v/>
      </c>
      <c r="I2657" s="385"/>
      <c r="J2657" s="385"/>
      <c r="K2657" s="386"/>
      <c r="L2657" s="401"/>
      <c r="M2657" s="384"/>
      <c r="N2657" s="384"/>
      <c r="O2657" s="384"/>
      <c r="P2657" s="386"/>
      <c r="Q2657" s="387"/>
      <c r="R2657" s="286"/>
      <c r="S2657" s="388">
        <f t="shared" si="393"/>
        <v>0</v>
      </c>
      <c r="T2657" s="389"/>
      <c r="U2657" s="389">
        <f t="shared" si="391"/>
        <v>0</v>
      </c>
      <c r="V2657" s="451"/>
      <c r="W2657" s="452"/>
      <c r="X2657" s="386"/>
      <c r="Y2657" s="390"/>
      <c r="Z2657" s="391"/>
      <c r="AA2657" s="392"/>
      <c r="AB2657" s="393"/>
      <c r="AC2657" s="394"/>
      <c r="AD2657" s="395">
        <f t="shared" si="394"/>
        <v>0</v>
      </c>
      <c r="AE2657" s="396">
        <f>IF(OR(G2657=账期!$A$18,G2657=账期!$A$20,G2657=账期!$A$22,G2657=账期!$A$24,G2657=账期!$A$25,G2657=账期!$A$27,G2657=账期!$A$26,G2657=账期!$A$28,G2657=账期!$A$30,G2657=账期!$A$32,G2657=账期!$A$34,G2657=账期!$A$35,G2657=账期!$A$37,G2657=账期!$A$39,G2657=账期!$A$40,G2657=账期!$A$41,G2657=账期!$A$42,G2657=账期!$A$43,G2657=账期!$A$44,G2657=账期!$A$45,G2657=账期!$A$46,G2657=账期!$A$48,G2657=账期!$A$50,G2657=账期!$A$51,G2657=账期!$A$52,G2657=账期!$A$53,G2657=账期!$A$54,G2657=账期!$A$56,G2657=账期!$A$57,G2657=账期!$A$58,G2657=账期!$A$59,G2657=账期!$A$60,G2657=账期!$A$61,G2657=账期!$A$62,G2657=账期!$A$63,G2657=账期!$A$64,G2657=账期!$A$66,G2657=账期!$A$67,G2657=账期!$A$68,G2657=账期!$A$70,G2657=账期!$A$71),30,IF(OR(G2657=账期!$A$74,G2657=账期!$A$77,G2657=账期!$A$76,G2657=账期!$A$79,G2657=账期!$A$80,G2657=账期!$A$81,G2657=账期!$A$83,G2657=账期!$A$85,G2657=账期!$A$87,G2657=账期!$A$89,G2657=账期!$A$91),60,IF(OR(G2657=账期!$A$93,G2657=账期!$A$94,G2657=账期!$A$95,G2657=账期!$A$96,G2657=账期!$A$98,G2657=账期!$A$99,G2657=账期!$A$101,G2657=账期!$A$102),90,0)))</f>
        <v>0</v>
      </c>
      <c r="AF2657" s="396"/>
      <c r="AG2657" s="384"/>
      <c r="AH2657" s="396" t="str">
        <f t="shared" si="390"/>
        <v/>
      </c>
    </row>
    <row r="2658" spans="1:34" ht="18" customHeight="1" x14ac:dyDescent="0.25">
      <c r="A2658" s="301" t="str">
        <f t="shared" si="392"/>
        <v/>
      </c>
      <c r="B2658" s="397"/>
      <c r="C2658" s="398"/>
      <c r="D2658" s="399"/>
      <c r="E2658" s="383" t="str">
        <f t="shared" si="395"/>
        <v>C</v>
      </c>
      <c r="F2658" s="383" t="str">
        <f t="shared" si="396"/>
        <v>C</v>
      </c>
      <c r="G2658" s="400"/>
      <c r="H2658" s="385" t="str">
        <f>IF(G2658="","",VLOOKUP(G2658,下拉数据源!J:K,2,0))</f>
        <v/>
      </c>
      <c r="I2658" s="385"/>
      <c r="J2658" s="385"/>
      <c r="K2658" s="386"/>
      <c r="L2658" s="401"/>
      <c r="M2658" s="384"/>
      <c r="N2658" s="384"/>
      <c r="O2658" s="384"/>
      <c r="P2658" s="386"/>
      <c r="Q2658" s="387"/>
      <c r="R2658" s="286"/>
      <c r="S2658" s="388">
        <f t="shared" si="393"/>
        <v>0</v>
      </c>
      <c r="T2658" s="389"/>
      <c r="U2658" s="389">
        <f t="shared" si="391"/>
        <v>0</v>
      </c>
      <c r="V2658" s="451"/>
      <c r="W2658" s="452"/>
      <c r="X2658" s="386"/>
      <c r="Y2658" s="390"/>
      <c r="Z2658" s="391"/>
      <c r="AA2658" s="392"/>
      <c r="AB2658" s="393"/>
      <c r="AC2658" s="394"/>
      <c r="AD2658" s="395">
        <f t="shared" si="394"/>
        <v>0</v>
      </c>
      <c r="AE2658" s="396">
        <f>IF(OR(G2658=账期!$A$18,G2658=账期!$A$20,G2658=账期!$A$22,G2658=账期!$A$24,G2658=账期!$A$25,G2658=账期!$A$27,G2658=账期!$A$26,G2658=账期!$A$28,G2658=账期!$A$30,G2658=账期!$A$32,G2658=账期!$A$34,G2658=账期!$A$35,G2658=账期!$A$37,G2658=账期!$A$39,G2658=账期!$A$40,G2658=账期!$A$41,G2658=账期!$A$42,G2658=账期!$A$43,G2658=账期!$A$44,G2658=账期!$A$45,G2658=账期!$A$46,G2658=账期!$A$48,G2658=账期!$A$50,G2658=账期!$A$51,G2658=账期!$A$52,G2658=账期!$A$53,G2658=账期!$A$54,G2658=账期!$A$56,G2658=账期!$A$57,G2658=账期!$A$58,G2658=账期!$A$59,G2658=账期!$A$60,G2658=账期!$A$61,G2658=账期!$A$62,G2658=账期!$A$63,G2658=账期!$A$64,G2658=账期!$A$66,G2658=账期!$A$67,G2658=账期!$A$68,G2658=账期!$A$70,G2658=账期!$A$71),30,IF(OR(G2658=账期!$A$74,G2658=账期!$A$77,G2658=账期!$A$76,G2658=账期!$A$79,G2658=账期!$A$80,G2658=账期!$A$81,G2658=账期!$A$83,G2658=账期!$A$85,G2658=账期!$A$87,G2658=账期!$A$89,G2658=账期!$A$91),60,IF(OR(G2658=账期!$A$93,G2658=账期!$A$94,G2658=账期!$A$95,G2658=账期!$A$96,G2658=账期!$A$98,G2658=账期!$A$99,G2658=账期!$A$101,G2658=账期!$A$102),90,0)))</f>
        <v>0</v>
      </c>
      <c r="AF2658" s="396"/>
      <c r="AG2658" s="384"/>
      <c r="AH2658" s="396" t="str">
        <f t="shared" si="390"/>
        <v/>
      </c>
    </row>
    <row r="2659" spans="1:34" ht="18" customHeight="1" x14ac:dyDescent="0.25">
      <c r="A2659" s="301" t="str">
        <f t="shared" si="392"/>
        <v/>
      </c>
      <c r="B2659" s="397"/>
      <c r="C2659" s="398"/>
      <c r="D2659" s="399"/>
      <c r="E2659" s="383" t="str">
        <f t="shared" si="395"/>
        <v>C</v>
      </c>
      <c r="F2659" s="383" t="str">
        <f t="shared" si="396"/>
        <v>C</v>
      </c>
      <c r="G2659" s="400"/>
      <c r="H2659" s="385" t="str">
        <f>IF(G2659="","",VLOOKUP(G2659,下拉数据源!J:K,2,0))</f>
        <v/>
      </c>
      <c r="I2659" s="385"/>
      <c r="J2659" s="385"/>
      <c r="K2659" s="386"/>
      <c r="L2659" s="401"/>
      <c r="M2659" s="384"/>
      <c r="N2659" s="384"/>
      <c r="O2659" s="384"/>
      <c r="P2659" s="386"/>
      <c r="Q2659" s="387"/>
      <c r="R2659" s="286"/>
      <c r="S2659" s="388">
        <f t="shared" si="393"/>
        <v>0</v>
      </c>
      <c r="T2659" s="389"/>
      <c r="U2659" s="389">
        <f t="shared" si="391"/>
        <v>0</v>
      </c>
      <c r="V2659" s="451"/>
      <c r="W2659" s="452"/>
      <c r="X2659" s="386"/>
      <c r="Y2659" s="390"/>
      <c r="Z2659" s="391"/>
      <c r="AA2659" s="392"/>
      <c r="AB2659" s="393"/>
      <c r="AC2659" s="394"/>
      <c r="AD2659" s="395">
        <f t="shared" si="394"/>
        <v>0</v>
      </c>
      <c r="AE2659" s="396">
        <f>IF(OR(G2659=账期!$A$18,G2659=账期!$A$20,G2659=账期!$A$22,G2659=账期!$A$24,G2659=账期!$A$25,G2659=账期!$A$27,G2659=账期!$A$26,G2659=账期!$A$28,G2659=账期!$A$30,G2659=账期!$A$32,G2659=账期!$A$34,G2659=账期!$A$35,G2659=账期!$A$37,G2659=账期!$A$39,G2659=账期!$A$40,G2659=账期!$A$41,G2659=账期!$A$42,G2659=账期!$A$43,G2659=账期!$A$44,G2659=账期!$A$45,G2659=账期!$A$46,G2659=账期!$A$48,G2659=账期!$A$50,G2659=账期!$A$51,G2659=账期!$A$52,G2659=账期!$A$53,G2659=账期!$A$54,G2659=账期!$A$56,G2659=账期!$A$57,G2659=账期!$A$58,G2659=账期!$A$59,G2659=账期!$A$60,G2659=账期!$A$61,G2659=账期!$A$62,G2659=账期!$A$63,G2659=账期!$A$64,G2659=账期!$A$66,G2659=账期!$A$67,G2659=账期!$A$68,G2659=账期!$A$70,G2659=账期!$A$71),30,IF(OR(G2659=账期!$A$74,G2659=账期!$A$77,G2659=账期!$A$76,G2659=账期!$A$79,G2659=账期!$A$80,G2659=账期!$A$81,G2659=账期!$A$83,G2659=账期!$A$85,G2659=账期!$A$87,G2659=账期!$A$89,G2659=账期!$A$91),60,IF(OR(G2659=账期!$A$93,G2659=账期!$A$94,G2659=账期!$A$95,G2659=账期!$A$96,G2659=账期!$A$98,G2659=账期!$A$99,G2659=账期!$A$101,G2659=账期!$A$102),90,0)))</f>
        <v>0</v>
      </c>
      <c r="AF2659" s="396"/>
      <c r="AG2659" s="384"/>
      <c r="AH2659" s="396" t="str">
        <f t="shared" si="390"/>
        <v/>
      </c>
    </row>
    <row r="2660" spans="1:34" ht="18" customHeight="1" x14ac:dyDescent="0.25">
      <c r="A2660" s="301" t="str">
        <f t="shared" si="392"/>
        <v/>
      </c>
      <c r="B2660" s="397"/>
      <c r="C2660" s="398"/>
      <c r="D2660" s="399"/>
      <c r="E2660" s="383" t="str">
        <f t="shared" si="395"/>
        <v>C</v>
      </c>
      <c r="F2660" s="383" t="str">
        <f t="shared" si="396"/>
        <v>C</v>
      </c>
      <c r="G2660" s="400"/>
      <c r="H2660" s="385" t="str">
        <f>IF(G2660="","",VLOOKUP(G2660,下拉数据源!J:K,2,0))</f>
        <v/>
      </c>
      <c r="I2660" s="385"/>
      <c r="J2660" s="385"/>
      <c r="K2660" s="386"/>
      <c r="L2660" s="401"/>
      <c r="M2660" s="384"/>
      <c r="N2660" s="384"/>
      <c r="O2660" s="384"/>
      <c r="P2660" s="386"/>
      <c r="Q2660" s="387"/>
      <c r="R2660" s="286"/>
      <c r="S2660" s="388">
        <f t="shared" si="393"/>
        <v>0</v>
      </c>
      <c r="T2660" s="389"/>
      <c r="U2660" s="389">
        <f t="shared" si="391"/>
        <v>0</v>
      </c>
      <c r="V2660" s="451"/>
      <c r="W2660" s="452"/>
      <c r="X2660" s="386"/>
      <c r="Y2660" s="390"/>
      <c r="Z2660" s="391"/>
      <c r="AA2660" s="392"/>
      <c r="AB2660" s="393"/>
      <c r="AC2660" s="394"/>
      <c r="AD2660" s="395">
        <f t="shared" si="394"/>
        <v>0</v>
      </c>
      <c r="AE2660" s="396">
        <f>IF(OR(G2660=账期!$A$18,G2660=账期!$A$20,G2660=账期!$A$22,G2660=账期!$A$24,G2660=账期!$A$25,G2660=账期!$A$27,G2660=账期!$A$26,G2660=账期!$A$28,G2660=账期!$A$30,G2660=账期!$A$32,G2660=账期!$A$34,G2660=账期!$A$35,G2660=账期!$A$37,G2660=账期!$A$39,G2660=账期!$A$40,G2660=账期!$A$41,G2660=账期!$A$42,G2660=账期!$A$43,G2660=账期!$A$44,G2660=账期!$A$45,G2660=账期!$A$46,G2660=账期!$A$48,G2660=账期!$A$50,G2660=账期!$A$51,G2660=账期!$A$52,G2660=账期!$A$53,G2660=账期!$A$54,G2660=账期!$A$56,G2660=账期!$A$57,G2660=账期!$A$58,G2660=账期!$A$59,G2660=账期!$A$60,G2660=账期!$A$61,G2660=账期!$A$62,G2660=账期!$A$63,G2660=账期!$A$64,G2660=账期!$A$66,G2660=账期!$A$67,G2660=账期!$A$68,G2660=账期!$A$70,G2660=账期!$A$71),30,IF(OR(G2660=账期!$A$74,G2660=账期!$A$77,G2660=账期!$A$76,G2660=账期!$A$79,G2660=账期!$A$80,G2660=账期!$A$81,G2660=账期!$A$83,G2660=账期!$A$85,G2660=账期!$A$87,G2660=账期!$A$89,G2660=账期!$A$91),60,IF(OR(G2660=账期!$A$93,G2660=账期!$A$94,G2660=账期!$A$95,G2660=账期!$A$96,G2660=账期!$A$98,G2660=账期!$A$99,G2660=账期!$A$101,G2660=账期!$A$102),90,0)))</f>
        <v>0</v>
      </c>
      <c r="AF2660" s="396"/>
      <c r="AG2660" s="384"/>
      <c r="AH2660" s="396" t="str">
        <f t="shared" si="390"/>
        <v/>
      </c>
    </row>
    <row r="2661" spans="1:34" ht="18" customHeight="1" x14ac:dyDescent="0.25">
      <c r="A2661" s="301" t="str">
        <f t="shared" si="392"/>
        <v/>
      </c>
      <c r="B2661" s="397"/>
      <c r="C2661" s="398"/>
      <c r="D2661" s="399"/>
      <c r="E2661" s="383" t="str">
        <f t="shared" si="395"/>
        <v>C</v>
      </c>
      <c r="F2661" s="383" t="str">
        <f t="shared" si="396"/>
        <v>C</v>
      </c>
      <c r="G2661" s="400"/>
      <c r="H2661" s="385" t="str">
        <f>IF(G2661="","",VLOOKUP(G2661,下拉数据源!J:K,2,0))</f>
        <v/>
      </c>
      <c r="I2661" s="385"/>
      <c r="J2661" s="385"/>
      <c r="K2661" s="386"/>
      <c r="L2661" s="401"/>
      <c r="M2661" s="384"/>
      <c r="N2661" s="384"/>
      <c r="O2661" s="384"/>
      <c r="P2661" s="386"/>
      <c r="Q2661" s="387"/>
      <c r="R2661" s="286"/>
      <c r="S2661" s="388">
        <f t="shared" si="393"/>
        <v>0</v>
      </c>
      <c r="T2661" s="389"/>
      <c r="U2661" s="389">
        <f t="shared" si="391"/>
        <v>0</v>
      </c>
      <c r="V2661" s="451"/>
      <c r="W2661" s="452"/>
      <c r="X2661" s="386"/>
      <c r="Y2661" s="390"/>
      <c r="Z2661" s="391"/>
      <c r="AA2661" s="392"/>
      <c r="AB2661" s="393"/>
      <c r="AC2661" s="394"/>
      <c r="AD2661" s="395">
        <f t="shared" si="394"/>
        <v>0</v>
      </c>
      <c r="AE2661" s="396">
        <f>IF(OR(G2661=账期!$A$18,G2661=账期!$A$20,G2661=账期!$A$22,G2661=账期!$A$24,G2661=账期!$A$25,G2661=账期!$A$27,G2661=账期!$A$26,G2661=账期!$A$28,G2661=账期!$A$30,G2661=账期!$A$32,G2661=账期!$A$34,G2661=账期!$A$35,G2661=账期!$A$37,G2661=账期!$A$39,G2661=账期!$A$40,G2661=账期!$A$41,G2661=账期!$A$42,G2661=账期!$A$43,G2661=账期!$A$44,G2661=账期!$A$45,G2661=账期!$A$46,G2661=账期!$A$48,G2661=账期!$A$50,G2661=账期!$A$51,G2661=账期!$A$52,G2661=账期!$A$53,G2661=账期!$A$54,G2661=账期!$A$56,G2661=账期!$A$57,G2661=账期!$A$58,G2661=账期!$A$59,G2661=账期!$A$60,G2661=账期!$A$61,G2661=账期!$A$62,G2661=账期!$A$63,G2661=账期!$A$64,G2661=账期!$A$66,G2661=账期!$A$67,G2661=账期!$A$68,G2661=账期!$A$70,G2661=账期!$A$71),30,IF(OR(G2661=账期!$A$74,G2661=账期!$A$77,G2661=账期!$A$76,G2661=账期!$A$79,G2661=账期!$A$80,G2661=账期!$A$81,G2661=账期!$A$83,G2661=账期!$A$85,G2661=账期!$A$87,G2661=账期!$A$89,G2661=账期!$A$91),60,IF(OR(G2661=账期!$A$93,G2661=账期!$A$94,G2661=账期!$A$95,G2661=账期!$A$96,G2661=账期!$A$98,G2661=账期!$A$99,G2661=账期!$A$101,G2661=账期!$A$102),90,0)))</f>
        <v>0</v>
      </c>
      <c r="AF2661" s="396"/>
      <c r="AG2661" s="384"/>
      <c r="AH2661" s="396" t="str">
        <f t="shared" si="390"/>
        <v/>
      </c>
    </row>
    <row r="2662" spans="1:34" ht="18" customHeight="1" x14ac:dyDescent="0.25">
      <c r="A2662" s="301" t="str">
        <f t="shared" si="392"/>
        <v/>
      </c>
      <c r="B2662" s="397"/>
      <c r="C2662" s="398"/>
      <c r="D2662" s="399"/>
      <c r="E2662" s="383" t="str">
        <f t="shared" si="395"/>
        <v>C</v>
      </c>
      <c r="F2662" s="383" t="str">
        <f t="shared" si="396"/>
        <v>C</v>
      </c>
      <c r="G2662" s="400"/>
      <c r="H2662" s="385" t="str">
        <f>IF(G2662="","",VLOOKUP(G2662,下拉数据源!J:K,2,0))</f>
        <v/>
      </c>
      <c r="I2662" s="385"/>
      <c r="J2662" s="385"/>
      <c r="K2662" s="386"/>
      <c r="L2662" s="401"/>
      <c r="M2662" s="384"/>
      <c r="N2662" s="384"/>
      <c r="O2662" s="384"/>
      <c r="P2662" s="386"/>
      <c r="Q2662" s="387"/>
      <c r="R2662" s="286"/>
      <c r="S2662" s="388">
        <f t="shared" si="393"/>
        <v>0</v>
      </c>
      <c r="T2662" s="389"/>
      <c r="U2662" s="389">
        <f t="shared" si="391"/>
        <v>0</v>
      </c>
      <c r="V2662" s="451"/>
      <c r="W2662" s="452"/>
      <c r="X2662" s="386"/>
      <c r="Y2662" s="390"/>
      <c r="Z2662" s="391"/>
      <c r="AA2662" s="392"/>
      <c r="AB2662" s="393"/>
      <c r="AC2662" s="394"/>
      <c r="AD2662" s="395">
        <f t="shared" si="394"/>
        <v>0</v>
      </c>
      <c r="AE2662" s="396">
        <f>IF(OR(G2662=账期!$A$18,G2662=账期!$A$20,G2662=账期!$A$22,G2662=账期!$A$24,G2662=账期!$A$25,G2662=账期!$A$27,G2662=账期!$A$26,G2662=账期!$A$28,G2662=账期!$A$30,G2662=账期!$A$32,G2662=账期!$A$34,G2662=账期!$A$35,G2662=账期!$A$37,G2662=账期!$A$39,G2662=账期!$A$40,G2662=账期!$A$41,G2662=账期!$A$42,G2662=账期!$A$43,G2662=账期!$A$44,G2662=账期!$A$45,G2662=账期!$A$46,G2662=账期!$A$48,G2662=账期!$A$50,G2662=账期!$A$51,G2662=账期!$A$52,G2662=账期!$A$53,G2662=账期!$A$54,G2662=账期!$A$56,G2662=账期!$A$57,G2662=账期!$A$58,G2662=账期!$A$59,G2662=账期!$A$60,G2662=账期!$A$61,G2662=账期!$A$62,G2662=账期!$A$63,G2662=账期!$A$64,G2662=账期!$A$66,G2662=账期!$A$67,G2662=账期!$A$68,G2662=账期!$A$70,G2662=账期!$A$71),30,IF(OR(G2662=账期!$A$74,G2662=账期!$A$77,G2662=账期!$A$76,G2662=账期!$A$79,G2662=账期!$A$80,G2662=账期!$A$81,G2662=账期!$A$83,G2662=账期!$A$85,G2662=账期!$A$87,G2662=账期!$A$89,G2662=账期!$A$91),60,IF(OR(G2662=账期!$A$93,G2662=账期!$A$94,G2662=账期!$A$95,G2662=账期!$A$96,G2662=账期!$A$98,G2662=账期!$A$99,G2662=账期!$A$101,G2662=账期!$A$102),90,0)))</f>
        <v>0</v>
      </c>
      <c r="AF2662" s="396"/>
      <c r="AG2662" s="384"/>
      <c r="AH2662" s="396" t="str">
        <f t="shared" si="390"/>
        <v/>
      </c>
    </row>
    <row r="2663" spans="1:34" ht="18" customHeight="1" x14ac:dyDescent="0.25">
      <c r="A2663" s="301" t="str">
        <f t="shared" si="392"/>
        <v/>
      </c>
      <c r="B2663" s="397"/>
      <c r="C2663" s="398"/>
      <c r="D2663" s="399"/>
      <c r="E2663" s="383" t="str">
        <f t="shared" si="395"/>
        <v>C</v>
      </c>
      <c r="F2663" s="383" t="str">
        <f t="shared" si="396"/>
        <v>C</v>
      </c>
      <c r="G2663" s="400"/>
      <c r="H2663" s="385" t="str">
        <f>IF(G2663="","",VLOOKUP(G2663,下拉数据源!J:K,2,0))</f>
        <v/>
      </c>
      <c r="I2663" s="385"/>
      <c r="J2663" s="385"/>
      <c r="K2663" s="386"/>
      <c r="L2663" s="401"/>
      <c r="M2663" s="384"/>
      <c r="N2663" s="384"/>
      <c r="O2663" s="384"/>
      <c r="P2663" s="386"/>
      <c r="Q2663" s="387"/>
      <c r="R2663" s="286"/>
      <c r="S2663" s="388">
        <f t="shared" si="393"/>
        <v>0</v>
      </c>
      <c r="T2663" s="389"/>
      <c r="U2663" s="389">
        <f t="shared" si="391"/>
        <v>0</v>
      </c>
      <c r="V2663" s="451"/>
      <c r="W2663" s="452"/>
      <c r="X2663" s="386"/>
      <c r="Y2663" s="390"/>
      <c r="Z2663" s="391"/>
      <c r="AA2663" s="392"/>
      <c r="AB2663" s="393"/>
      <c r="AC2663" s="394"/>
      <c r="AD2663" s="395">
        <f t="shared" si="394"/>
        <v>0</v>
      </c>
      <c r="AE2663" s="396">
        <f>IF(OR(G2663=账期!$A$18,G2663=账期!$A$20,G2663=账期!$A$22,G2663=账期!$A$24,G2663=账期!$A$25,G2663=账期!$A$27,G2663=账期!$A$26,G2663=账期!$A$28,G2663=账期!$A$30,G2663=账期!$A$32,G2663=账期!$A$34,G2663=账期!$A$35,G2663=账期!$A$37,G2663=账期!$A$39,G2663=账期!$A$40,G2663=账期!$A$41,G2663=账期!$A$42,G2663=账期!$A$43,G2663=账期!$A$44,G2663=账期!$A$45,G2663=账期!$A$46,G2663=账期!$A$48,G2663=账期!$A$50,G2663=账期!$A$51,G2663=账期!$A$52,G2663=账期!$A$53,G2663=账期!$A$54,G2663=账期!$A$56,G2663=账期!$A$57,G2663=账期!$A$58,G2663=账期!$A$59,G2663=账期!$A$60,G2663=账期!$A$61,G2663=账期!$A$62,G2663=账期!$A$63,G2663=账期!$A$64,G2663=账期!$A$66,G2663=账期!$A$67,G2663=账期!$A$68,G2663=账期!$A$70,G2663=账期!$A$71),30,IF(OR(G2663=账期!$A$74,G2663=账期!$A$77,G2663=账期!$A$76,G2663=账期!$A$79,G2663=账期!$A$80,G2663=账期!$A$81,G2663=账期!$A$83,G2663=账期!$A$85,G2663=账期!$A$87,G2663=账期!$A$89,G2663=账期!$A$91),60,IF(OR(G2663=账期!$A$93,G2663=账期!$A$94,G2663=账期!$A$95,G2663=账期!$A$96,G2663=账期!$A$98,G2663=账期!$A$99,G2663=账期!$A$101,G2663=账期!$A$102),90,0)))</f>
        <v>0</v>
      </c>
      <c r="AF2663" s="396"/>
      <c r="AG2663" s="384"/>
      <c r="AH2663" s="396" t="str">
        <f t="shared" ref="AH2663:AH2726" si="397">IF(AG2663="华东","徐绪盛",IF(AG2663="华南","柯童柱",IF(AG2663="华中","杭得利",IF(AG2663="西南","张军",IF(AG2663="华北","石浩宇","")))))</f>
        <v/>
      </c>
    </row>
    <row r="2664" spans="1:34" ht="18" customHeight="1" x14ac:dyDescent="0.25">
      <c r="A2664" s="301" t="str">
        <f t="shared" si="392"/>
        <v/>
      </c>
      <c r="B2664" s="397"/>
      <c r="C2664" s="398"/>
      <c r="D2664" s="399"/>
      <c r="E2664" s="383" t="str">
        <f t="shared" si="395"/>
        <v>C</v>
      </c>
      <c r="F2664" s="383" t="str">
        <f t="shared" si="396"/>
        <v>C</v>
      </c>
      <c r="G2664" s="400"/>
      <c r="H2664" s="385" t="str">
        <f>IF(G2664="","",VLOOKUP(G2664,下拉数据源!J:K,2,0))</f>
        <v/>
      </c>
      <c r="I2664" s="385"/>
      <c r="J2664" s="385"/>
      <c r="K2664" s="386"/>
      <c r="L2664" s="401"/>
      <c r="M2664" s="384"/>
      <c r="N2664" s="384"/>
      <c r="O2664" s="384"/>
      <c r="P2664" s="386"/>
      <c r="Q2664" s="387"/>
      <c r="R2664" s="286"/>
      <c r="S2664" s="388">
        <f t="shared" si="393"/>
        <v>0</v>
      </c>
      <c r="T2664" s="389"/>
      <c r="U2664" s="389">
        <f t="shared" si="391"/>
        <v>0</v>
      </c>
      <c r="V2664" s="451"/>
      <c r="W2664" s="452"/>
      <c r="X2664" s="386"/>
      <c r="Y2664" s="390"/>
      <c r="Z2664" s="391"/>
      <c r="AA2664" s="392"/>
      <c r="AB2664" s="393"/>
      <c r="AC2664" s="394"/>
      <c r="AD2664" s="395">
        <f t="shared" si="394"/>
        <v>0</v>
      </c>
      <c r="AE2664" s="396">
        <f>IF(OR(G2664=账期!$A$18,G2664=账期!$A$20,G2664=账期!$A$22,G2664=账期!$A$24,G2664=账期!$A$25,G2664=账期!$A$27,G2664=账期!$A$26,G2664=账期!$A$28,G2664=账期!$A$30,G2664=账期!$A$32,G2664=账期!$A$34,G2664=账期!$A$35,G2664=账期!$A$37,G2664=账期!$A$39,G2664=账期!$A$40,G2664=账期!$A$41,G2664=账期!$A$42,G2664=账期!$A$43,G2664=账期!$A$44,G2664=账期!$A$45,G2664=账期!$A$46,G2664=账期!$A$48,G2664=账期!$A$50,G2664=账期!$A$51,G2664=账期!$A$52,G2664=账期!$A$53,G2664=账期!$A$54,G2664=账期!$A$56,G2664=账期!$A$57,G2664=账期!$A$58,G2664=账期!$A$59,G2664=账期!$A$60,G2664=账期!$A$61,G2664=账期!$A$62,G2664=账期!$A$63,G2664=账期!$A$64,G2664=账期!$A$66,G2664=账期!$A$67,G2664=账期!$A$68,G2664=账期!$A$70,G2664=账期!$A$71),30,IF(OR(G2664=账期!$A$74,G2664=账期!$A$77,G2664=账期!$A$76,G2664=账期!$A$79,G2664=账期!$A$80,G2664=账期!$A$81,G2664=账期!$A$83,G2664=账期!$A$85,G2664=账期!$A$87,G2664=账期!$A$89,G2664=账期!$A$91),60,IF(OR(G2664=账期!$A$93,G2664=账期!$A$94,G2664=账期!$A$95,G2664=账期!$A$96,G2664=账期!$A$98,G2664=账期!$A$99,G2664=账期!$A$101,G2664=账期!$A$102),90,0)))</f>
        <v>0</v>
      </c>
      <c r="AF2664" s="396"/>
      <c r="AG2664" s="384"/>
      <c r="AH2664" s="396" t="str">
        <f t="shared" si="397"/>
        <v/>
      </c>
    </row>
    <row r="2665" spans="1:34" ht="18" customHeight="1" x14ac:dyDescent="0.25">
      <c r="A2665" s="301" t="str">
        <f t="shared" si="392"/>
        <v/>
      </c>
      <c r="B2665" s="397"/>
      <c r="C2665" s="398"/>
      <c r="D2665" s="399"/>
      <c r="E2665" s="383" t="str">
        <f t="shared" si="395"/>
        <v>C</v>
      </c>
      <c r="F2665" s="383" t="str">
        <f t="shared" si="396"/>
        <v>C</v>
      </c>
      <c r="G2665" s="400"/>
      <c r="H2665" s="385" t="str">
        <f>IF(G2665="","",VLOOKUP(G2665,下拉数据源!J:K,2,0))</f>
        <v/>
      </c>
      <c r="I2665" s="385"/>
      <c r="J2665" s="385"/>
      <c r="K2665" s="386"/>
      <c r="L2665" s="401"/>
      <c r="M2665" s="384"/>
      <c r="N2665" s="384"/>
      <c r="O2665" s="384"/>
      <c r="P2665" s="386"/>
      <c r="Q2665" s="387"/>
      <c r="R2665" s="286"/>
      <c r="S2665" s="388">
        <f t="shared" si="393"/>
        <v>0</v>
      </c>
      <c r="T2665" s="389"/>
      <c r="U2665" s="389">
        <f t="shared" si="391"/>
        <v>0</v>
      </c>
      <c r="V2665" s="451"/>
      <c r="W2665" s="452"/>
      <c r="X2665" s="386"/>
      <c r="Y2665" s="390"/>
      <c r="Z2665" s="391"/>
      <c r="AA2665" s="392"/>
      <c r="AB2665" s="393"/>
      <c r="AC2665" s="394"/>
      <c r="AD2665" s="395">
        <f t="shared" si="394"/>
        <v>0</v>
      </c>
      <c r="AE2665" s="396">
        <f>IF(OR(G2665=账期!$A$18,G2665=账期!$A$20,G2665=账期!$A$22,G2665=账期!$A$24,G2665=账期!$A$25,G2665=账期!$A$27,G2665=账期!$A$26,G2665=账期!$A$28,G2665=账期!$A$30,G2665=账期!$A$32,G2665=账期!$A$34,G2665=账期!$A$35,G2665=账期!$A$37,G2665=账期!$A$39,G2665=账期!$A$40,G2665=账期!$A$41,G2665=账期!$A$42,G2665=账期!$A$43,G2665=账期!$A$44,G2665=账期!$A$45,G2665=账期!$A$46,G2665=账期!$A$48,G2665=账期!$A$50,G2665=账期!$A$51,G2665=账期!$A$52,G2665=账期!$A$53,G2665=账期!$A$54,G2665=账期!$A$56,G2665=账期!$A$57,G2665=账期!$A$58,G2665=账期!$A$59,G2665=账期!$A$60,G2665=账期!$A$61,G2665=账期!$A$62,G2665=账期!$A$63,G2665=账期!$A$64,G2665=账期!$A$66,G2665=账期!$A$67,G2665=账期!$A$68,G2665=账期!$A$70,G2665=账期!$A$71),30,IF(OR(G2665=账期!$A$74,G2665=账期!$A$77,G2665=账期!$A$76,G2665=账期!$A$79,G2665=账期!$A$80,G2665=账期!$A$81,G2665=账期!$A$83,G2665=账期!$A$85,G2665=账期!$A$87,G2665=账期!$A$89,G2665=账期!$A$91),60,IF(OR(G2665=账期!$A$93,G2665=账期!$A$94,G2665=账期!$A$95,G2665=账期!$A$96,G2665=账期!$A$98,G2665=账期!$A$99,G2665=账期!$A$101,G2665=账期!$A$102),90,0)))</f>
        <v>0</v>
      </c>
      <c r="AF2665" s="396"/>
      <c r="AG2665" s="384"/>
      <c r="AH2665" s="396" t="str">
        <f t="shared" si="397"/>
        <v/>
      </c>
    </row>
    <row r="2666" spans="1:34" ht="18" customHeight="1" x14ac:dyDescent="0.25">
      <c r="A2666" s="301" t="str">
        <f t="shared" si="392"/>
        <v/>
      </c>
      <c r="B2666" s="397"/>
      <c r="C2666" s="398"/>
      <c r="D2666" s="399"/>
      <c r="E2666" s="383" t="str">
        <f t="shared" si="395"/>
        <v>C</v>
      </c>
      <c r="F2666" s="383" t="str">
        <f t="shared" si="396"/>
        <v>C</v>
      </c>
      <c r="G2666" s="400"/>
      <c r="H2666" s="385" t="str">
        <f>IF(G2666="","",VLOOKUP(G2666,下拉数据源!J:K,2,0))</f>
        <v/>
      </c>
      <c r="I2666" s="385"/>
      <c r="J2666" s="385"/>
      <c r="K2666" s="386"/>
      <c r="L2666" s="401"/>
      <c r="M2666" s="384"/>
      <c r="N2666" s="384"/>
      <c r="O2666" s="384"/>
      <c r="P2666" s="386"/>
      <c r="Q2666" s="387"/>
      <c r="R2666" s="286"/>
      <c r="S2666" s="388">
        <f t="shared" si="393"/>
        <v>0</v>
      </c>
      <c r="T2666" s="389"/>
      <c r="U2666" s="389">
        <f t="shared" si="391"/>
        <v>0</v>
      </c>
      <c r="V2666" s="451"/>
      <c r="W2666" s="452"/>
      <c r="X2666" s="386"/>
      <c r="Y2666" s="390"/>
      <c r="Z2666" s="391"/>
      <c r="AA2666" s="392"/>
      <c r="AB2666" s="393"/>
      <c r="AC2666" s="394"/>
      <c r="AD2666" s="395">
        <f t="shared" si="394"/>
        <v>0</v>
      </c>
      <c r="AE2666" s="396">
        <f>IF(OR(G2666=账期!$A$18,G2666=账期!$A$20,G2666=账期!$A$22,G2666=账期!$A$24,G2666=账期!$A$25,G2666=账期!$A$27,G2666=账期!$A$26,G2666=账期!$A$28,G2666=账期!$A$30,G2666=账期!$A$32,G2666=账期!$A$34,G2666=账期!$A$35,G2666=账期!$A$37,G2666=账期!$A$39,G2666=账期!$A$40,G2666=账期!$A$41,G2666=账期!$A$42,G2666=账期!$A$43,G2666=账期!$A$44,G2666=账期!$A$45,G2666=账期!$A$46,G2666=账期!$A$48,G2666=账期!$A$50,G2666=账期!$A$51,G2666=账期!$A$52,G2666=账期!$A$53,G2666=账期!$A$54,G2666=账期!$A$56,G2666=账期!$A$57,G2666=账期!$A$58,G2666=账期!$A$59,G2666=账期!$A$60,G2666=账期!$A$61,G2666=账期!$A$62,G2666=账期!$A$63,G2666=账期!$A$64,G2666=账期!$A$66,G2666=账期!$A$67,G2666=账期!$A$68,G2666=账期!$A$70,G2666=账期!$A$71),30,IF(OR(G2666=账期!$A$74,G2666=账期!$A$77,G2666=账期!$A$76,G2666=账期!$A$79,G2666=账期!$A$80,G2666=账期!$A$81,G2666=账期!$A$83,G2666=账期!$A$85,G2666=账期!$A$87,G2666=账期!$A$89,G2666=账期!$A$91),60,IF(OR(G2666=账期!$A$93,G2666=账期!$A$94,G2666=账期!$A$95,G2666=账期!$A$96,G2666=账期!$A$98,G2666=账期!$A$99,G2666=账期!$A$101,G2666=账期!$A$102),90,0)))</f>
        <v>0</v>
      </c>
      <c r="AF2666" s="396"/>
      <c r="AG2666" s="384"/>
      <c r="AH2666" s="396" t="str">
        <f t="shared" si="397"/>
        <v/>
      </c>
    </row>
    <row r="2667" spans="1:34" ht="18" customHeight="1" x14ac:dyDescent="0.25">
      <c r="A2667" s="301" t="str">
        <f t="shared" si="392"/>
        <v/>
      </c>
      <c r="B2667" s="397"/>
      <c r="C2667" s="398"/>
      <c r="D2667" s="399"/>
      <c r="E2667" s="383" t="str">
        <f t="shared" si="395"/>
        <v>C</v>
      </c>
      <c r="F2667" s="383" t="str">
        <f t="shared" si="396"/>
        <v>C</v>
      </c>
      <c r="G2667" s="400"/>
      <c r="H2667" s="385" t="str">
        <f>IF(G2667="","",VLOOKUP(G2667,下拉数据源!J:K,2,0))</f>
        <v/>
      </c>
      <c r="I2667" s="385"/>
      <c r="J2667" s="385"/>
      <c r="K2667" s="386"/>
      <c r="L2667" s="401"/>
      <c r="M2667" s="384"/>
      <c r="N2667" s="384"/>
      <c r="O2667" s="384"/>
      <c r="P2667" s="386"/>
      <c r="Q2667" s="387"/>
      <c r="R2667" s="286"/>
      <c r="S2667" s="388">
        <f t="shared" si="393"/>
        <v>0</v>
      </c>
      <c r="T2667" s="389"/>
      <c r="U2667" s="389">
        <f t="shared" si="391"/>
        <v>0</v>
      </c>
      <c r="V2667" s="451"/>
      <c r="W2667" s="452"/>
      <c r="X2667" s="386"/>
      <c r="Y2667" s="390"/>
      <c r="Z2667" s="391"/>
      <c r="AA2667" s="392"/>
      <c r="AB2667" s="393"/>
      <c r="AC2667" s="394"/>
      <c r="AD2667" s="395">
        <f t="shared" si="394"/>
        <v>0</v>
      </c>
      <c r="AE2667" s="396">
        <f>IF(OR(G2667=账期!$A$18,G2667=账期!$A$20,G2667=账期!$A$22,G2667=账期!$A$24,G2667=账期!$A$25,G2667=账期!$A$27,G2667=账期!$A$26,G2667=账期!$A$28,G2667=账期!$A$30,G2667=账期!$A$32,G2667=账期!$A$34,G2667=账期!$A$35,G2667=账期!$A$37,G2667=账期!$A$39,G2667=账期!$A$40,G2667=账期!$A$41,G2667=账期!$A$42,G2667=账期!$A$43,G2667=账期!$A$44,G2667=账期!$A$45,G2667=账期!$A$46,G2667=账期!$A$48,G2667=账期!$A$50,G2667=账期!$A$51,G2667=账期!$A$52,G2667=账期!$A$53,G2667=账期!$A$54,G2667=账期!$A$56,G2667=账期!$A$57,G2667=账期!$A$58,G2667=账期!$A$59,G2667=账期!$A$60,G2667=账期!$A$61,G2667=账期!$A$62,G2667=账期!$A$63,G2667=账期!$A$64,G2667=账期!$A$66,G2667=账期!$A$67,G2667=账期!$A$68,G2667=账期!$A$70,G2667=账期!$A$71),30,IF(OR(G2667=账期!$A$74,G2667=账期!$A$77,G2667=账期!$A$76,G2667=账期!$A$79,G2667=账期!$A$80,G2667=账期!$A$81,G2667=账期!$A$83,G2667=账期!$A$85,G2667=账期!$A$87,G2667=账期!$A$89,G2667=账期!$A$91),60,IF(OR(G2667=账期!$A$93,G2667=账期!$A$94,G2667=账期!$A$95,G2667=账期!$A$96,G2667=账期!$A$98,G2667=账期!$A$99,G2667=账期!$A$101,G2667=账期!$A$102),90,0)))</f>
        <v>0</v>
      </c>
      <c r="AF2667" s="396"/>
      <c r="AG2667" s="384"/>
      <c r="AH2667" s="396" t="str">
        <f t="shared" si="397"/>
        <v/>
      </c>
    </row>
    <row r="2668" spans="1:34" ht="18" customHeight="1" x14ac:dyDescent="0.25">
      <c r="A2668" s="301" t="str">
        <f t="shared" si="392"/>
        <v/>
      </c>
      <c r="B2668" s="397"/>
      <c r="C2668" s="398"/>
      <c r="D2668" s="399"/>
      <c r="E2668" s="383" t="str">
        <f t="shared" si="395"/>
        <v>C</v>
      </c>
      <c r="F2668" s="383" t="str">
        <f t="shared" si="396"/>
        <v>C</v>
      </c>
      <c r="G2668" s="400"/>
      <c r="H2668" s="385" t="str">
        <f>IF(G2668="","",VLOOKUP(G2668,下拉数据源!J:K,2,0))</f>
        <v/>
      </c>
      <c r="I2668" s="385"/>
      <c r="J2668" s="385"/>
      <c r="K2668" s="386"/>
      <c r="L2668" s="401"/>
      <c r="M2668" s="384"/>
      <c r="N2668" s="384"/>
      <c r="O2668" s="384"/>
      <c r="P2668" s="386"/>
      <c r="Q2668" s="387"/>
      <c r="R2668" s="286"/>
      <c r="S2668" s="388">
        <f t="shared" si="393"/>
        <v>0</v>
      </c>
      <c r="T2668" s="389"/>
      <c r="U2668" s="389">
        <f t="shared" si="391"/>
        <v>0</v>
      </c>
      <c r="V2668" s="451"/>
      <c r="W2668" s="452"/>
      <c r="X2668" s="386"/>
      <c r="Y2668" s="390"/>
      <c r="Z2668" s="391"/>
      <c r="AA2668" s="392"/>
      <c r="AB2668" s="393"/>
      <c r="AC2668" s="394"/>
      <c r="AD2668" s="395">
        <f t="shared" si="394"/>
        <v>0</v>
      </c>
      <c r="AE2668" s="396">
        <f>IF(OR(G2668=账期!$A$18,G2668=账期!$A$20,G2668=账期!$A$22,G2668=账期!$A$24,G2668=账期!$A$25,G2668=账期!$A$27,G2668=账期!$A$26,G2668=账期!$A$28,G2668=账期!$A$30,G2668=账期!$A$32,G2668=账期!$A$34,G2668=账期!$A$35,G2668=账期!$A$37,G2668=账期!$A$39,G2668=账期!$A$40,G2668=账期!$A$41,G2668=账期!$A$42,G2668=账期!$A$43,G2668=账期!$A$44,G2668=账期!$A$45,G2668=账期!$A$46,G2668=账期!$A$48,G2668=账期!$A$50,G2668=账期!$A$51,G2668=账期!$A$52,G2668=账期!$A$53,G2668=账期!$A$54,G2668=账期!$A$56,G2668=账期!$A$57,G2668=账期!$A$58,G2668=账期!$A$59,G2668=账期!$A$60,G2668=账期!$A$61,G2668=账期!$A$62,G2668=账期!$A$63,G2668=账期!$A$64,G2668=账期!$A$66,G2668=账期!$A$67,G2668=账期!$A$68,G2668=账期!$A$70,G2668=账期!$A$71),30,IF(OR(G2668=账期!$A$74,G2668=账期!$A$77,G2668=账期!$A$76,G2668=账期!$A$79,G2668=账期!$A$80,G2668=账期!$A$81,G2668=账期!$A$83,G2668=账期!$A$85,G2668=账期!$A$87,G2668=账期!$A$89,G2668=账期!$A$91),60,IF(OR(G2668=账期!$A$93,G2668=账期!$A$94,G2668=账期!$A$95,G2668=账期!$A$96,G2668=账期!$A$98,G2668=账期!$A$99,G2668=账期!$A$101,G2668=账期!$A$102),90,0)))</f>
        <v>0</v>
      </c>
      <c r="AF2668" s="396"/>
      <c r="AG2668" s="384"/>
      <c r="AH2668" s="396" t="str">
        <f t="shared" si="397"/>
        <v/>
      </c>
    </row>
    <row r="2669" spans="1:34" ht="18" customHeight="1" x14ac:dyDescent="0.25">
      <c r="A2669" s="301" t="str">
        <f t="shared" si="392"/>
        <v/>
      </c>
      <c r="B2669" s="397"/>
      <c r="C2669" s="398"/>
      <c r="D2669" s="399"/>
      <c r="E2669" s="383" t="str">
        <f t="shared" si="395"/>
        <v>C</v>
      </c>
      <c r="F2669" s="383" t="str">
        <f t="shared" si="396"/>
        <v>C</v>
      </c>
      <c r="G2669" s="400"/>
      <c r="H2669" s="385" t="str">
        <f>IF(G2669="","",VLOOKUP(G2669,下拉数据源!J:K,2,0))</f>
        <v/>
      </c>
      <c r="I2669" s="385"/>
      <c r="J2669" s="385"/>
      <c r="K2669" s="386"/>
      <c r="L2669" s="401"/>
      <c r="M2669" s="384"/>
      <c r="N2669" s="384"/>
      <c r="O2669" s="384"/>
      <c r="P2669" s="386"/>
      <c r="Q2669" s="387"/>
      <c r="R2669" s="286"/>
      <c r="S2669" s="388">
        <f t="shared" si="393"/>
        <v>0</v>
      </c>
      <c r="T2669" s="389"/>
      <c r="U2669" s="389">
        <f t="shared" si="391"/>
        <v>0</v>
      </c>
      <c r="V2669" s="451"/>
      <c r="W2669" s="452"/>
      <c r="X2669" s="386"/>
      <c r="Y2669" s="390"/>
      <c r="Z2669" s="391"/>
      <c r="AA2669" s="392"/>
      <c r="AB2669" s="393"/>
      <c r="AC2669" s="394"/>
      <c r="AD2669" s="395">
        <f t="shared" si="394"/>
        <v>0</v>
      </c>
      <c r="AE2669" s="396">
        <f>IF(OR(G2669=账期!$A$18,G2669=账期!$A$20,G2669=账期!$A$22,G2669=账期!$A$24,G2669=账期!$A$25,G2669=账期!$A$27,G2669=账期!$A$26,G2669=账期!$A$28,G2669=账期!$A$30,G2669=账期!$A$32,G2669=账期!$A$34,G2669=账期!$A$35,G2669=账期!$A$37,G2669=账期!$A$39,G2669=账期!$A$40,G2669=账期!$A$41,G2669=账期!$A$42,G2669=账期!$A$43,G2669=账期!$A$44,G2669=账期!$A$45,G2669=账期!$A$46,G2669=账期!$A$48,G2669=账期!$A$50,G2669=账期!$A$51,G2669=账期!$A$52,G2669=账期!$A$53,G2669=账期!$A$54,G2669=账期!$A$56,G2669=账期!$A$57,G2669=账期!$A$58,G2669=账期!$A$59,G2669=账期!$A$60,G2669=账期!$A$61,G2669=账期!$A$62,G2669=账期!$A$63,G2669=账期!$A$64,G2669=账期!$A$66,G2669=账期!$A$67,G2669=账期!$A$68,G2669=账期!$A$70,G2669=账期!$A$71),30,IF(OR(G2669=账期!$A$74,G2669=账期!$A$77,G2669=账期!$A$76,G2669=账期!$A$79,G2669=账期!$A$80,G2669=账期!$A$81,G2669=账期!$A$83,G2669=账期!$A$85,G2669=账期!$A$87,G2669=账期!$A$89,G2669=账期!$A$91),60,IF(OR(G2669=账期!$A$93,G2669=账期!$A$94,G2669=账期!$A$95,G2669=账期!$A$96,G2669=账期!$A$98,G2669=账期!$A$99,G2669=账期!$A$101,G2669=账期!$A$102),90,0)))</f>
        <v>0</v>
      </c>
      <c r="AF2669" s="396"/>
      <c r="AG2669" s="384"/>
      <c r="AH2669" s="396" t="str">
        <f t="shared" si="397"/>
        <v/>
      </c>
    </row>
    <row r="2670" spans="1:34" ht="18" customHeight="1" x14ac:dyDescent="0.25">
      <c r="A2670" s="301" t="str">
        <f t="shared" si="392"/>
        <v/>
      </c>
      <c r="B2670" s="397"/>
      <c r="C2670" s="398"/>
      <c r="D2670" s="399"/>
      <c r="E2670" s="383" t="str">
        <f t="shared" si="395"/>
        <v>C</v>
      </c>
      <c r="F2670" s="383" t="str">
        <f t="shared" si="396"/>
        <v>C</v>
      </c>
      <c r="G2670" s="400"/>
      <c r="H2670" s="385" t="str">
        <f>IF(G2670="","",VLOOKUP(G2670,下拉数据源!J:K,2,0))</f>
        <v/>
      </c>
      <c r="I2670" s="385"/>
      <c r="J2670" s="385"/>
      <c r="K2670" s="386"/>
      <c r="L2670" s="401"/>
      <c r="M2670" s="384"/>
      <c r="N2670" s="384"/>
      <c r="O2670" s="384"/>
      <c r="P2670" s="386"/>
      <c r="Q2670" s="387"/>
      <c r="R2670" s="286"/>
      <c r="S2670" s="388">
        <f t="shared" si="393"/>
        <v>0</v>
      </c>
      <c r="T2670" s="389"/>
      <c r="U2670" s="389">
        <f t="shared" si="391"/>
        <v>0</v>
      </c>
      <c r="V2670" s="451"/>
      <c r="W2670" s="452"/>
      <c r="X2670" s="386"/>
      <c r="Y2670" s="390"/>
      <c r="Z2670" s="391"/>
      <c r="AA2670" s="392"/>
      <c r="AB2670" s="393"/>
      <c r="AC2670" s="394"/>
      <c r="AD2670" s="395">
        <f t="shared" si="394"/>
        <v>0</v>
      </c>
      <c r="AE2670" s="396">
        <f>IF(OR(G2670=账期!$A$18,G2670=账期!$A$20,G2670=账期!$A$22,G2670=账期!$A$24,G2670=账期!$A$25,G2670=账期!$A$27,G2670=账期!$A$26,G2670=账期!$A$28,G2670=账期!$A$30,G2670=账期!$A$32,G2670=账期!$A$34,G2670=账期!$A$35,G2670=账期!$A$37,G2670=账期!$A$39,G2670=账期!$A$40,G2670=账期!$A$41,G2670=账期!$A$42,G2670=账期!$A$43,G2670=账期!$A$44,G2670=账期!$A$45,G2670=账期!$A$46,G2670=账期!$A$48,G2670=账期!$A$50,G2670=账期!$A$51,G2670=账期!$A$52,G2670=账期!$A$53,G2670=账期!$A$54,G2670=账期!$A$56,G2670=账期!$A$57,G2670=账期!$A$58,G2670=账期!$A$59,G2670=账期!$A$60,G2670=账期!$A$61,G2670=账期!$A$62,G2670=账期!$A$63,G2670=账期!$A$64,G2670=账期!$A$66,G2670=账期!$A$67,G2670=账期!$A$68,G2670=账期!$A$70,G2670=账期!$A$71),30,IF(OR(G2670=账期!$A$74,G2670=账期!$A$77,G2670=账期!$A$76,G2670=账期!$A$79,G2670=账期!$A$80,G2670=账期!$A$81,G2670=账期!$A$83,G2670=账期!$A$85,G2670=账期!$A$87,G2670=账期!$A$89,G2670=账期!$A$91),60,IF(OR(G2670=账期!$A$93,G2670=账期!$A$94,G2670=账期!$A$95,G2670=账期!$A$96,G2670=账期!$A$98,G2670=账期!$A$99,G2670=账期!$A$101,G2670=账期!$A$102),90,0)))</f>
        <v>0</v>
      </c>
      <c r="AF2670" s="396"/>
      <c r="AG2670" s="384"/>
      <c r="AH2670" s="396" t="str">
        <f t="shared" si="397"/>
        <v/>
      </c>
    </row>
    <row r="2671" spans="1:34" ht="18" customHeight="1" x14ac:dyDescent="0.25">
      <c r="A2671" s="301" t="str">
        <f t="shared" si="392"/>
        <v/>
      </c>
      <c r="B2671" s="397"/>
      <c r="C2671" s="398"/>
      <c r="D2671" s="399"/>
      <c r="E2671" s="383" t="str">
        <f t="shared" si="395"/>
        <v>C</v>
      </c>
      <c r="F2671" s="383" t="str">
        <f t="shared" si="396"/>
        <v>C</v>
      </c>
      <c r="G2671" s="400"/>
      <c r="H2671" s="385" t="str">
        <f>IF(G2671="","",VLOOKUP(G2671,下拉数据源!J:K,2,0))</f>
        <v/>
      </c>
      <c r="I2671" s="385"/>
      <c r="J2671" s="385"/>
      <c r="K2671" s="386"/>
      <c r="L2671" s="401"/>
      <c r="M2671" s="384"/>
      <c r="N2671" s="384"/>
      <c r="O2671" s="384"/>
      <c r="P2671" s="386"/>
      <c r="Q2671" s="387"/>
      <c r="R2671" s="286"/>
      <c r="S2671" s="388">
        <f t="shared" si="393"/>
        <v>0</v>
      </c>
      <c r="T2671" s="389"/>
      <c r="U2671" s="389">
        <f t="shared" si="391"/>
        <v>0</v>
      </c>
      <c r="V2671" s="451"/>
      <c r="W2671" s="452"/>
      <c r="X2671" s="386"/>
      <c r="Y2671" s="390"/>
      <c r="Z2671" s="391"/>
      <c r="AA2671" s="392"/>
      <c r="AB2671" s="393"/>
      <c r="AC2671" s="394"/>
      <c r="AD2671" s="395">
        <f t="shared" si="394"/>
        <v>0</v>
      </c>
      <c r="AE2671" s="396">
        <f>IF(OR(G2671=账期!$A$18,G2671=账期!$A$20,G2671=账期!$A$22,G2671=账期!$A$24,G2671=账期!$A$25,G2671=账期!$A$27,G2671=账期!$A$26,G2671=账期!$A$28,G2671=账期!$A$30,G2671=账期!$A$32,G2671=账期!$A$34,G2671=账期!$A$35,G2671=账期!$A$37,G2671=账期!$A$39,G2671=账期!$A$40,G2671=账期!$A$41,G2671=账期!$A$42,G2671=账期!$A$43,G2671=账期!$A$44,G2671=账期!$A$45,G2671=账期!$A$46,G2671=账期!$A$48,G2671=账期!$A$50,G2671=账期!$A$51,G2671=账期!$A$52,G2671=账期!$A$53,G2671=账期!$A$54,G2671=账期!$A$56,G2671=账期!$A$57,G2671=账期!$A$58,G2671=账期!$A$59,G2671=账期!$A$60,G2671=账期!$A$61,G2671=账期!$A$62,G2671=账期!$A$63,G2671=账期!$A$64,G2671=账期!$A$66,G2671=账期!$A$67,G2671=账期!$A$68,G2671=账期!$A$70,G2671=账期!$A$71),30,IF(OR(G2671=账期!$A$74,G2671=账期!$A$77,G2671=账期!$A$76,G2671=账期!$A$79,G2671=账期!$A$80,G2671=账期!$A$81,G2671=账期!$A$83,G2671=账期!$A$85,G2671=账期!$A$87,G2671=账期!$A$89,G2671=账期!$A$91),60,IF(OR(G2671=账期!$A$93,G2671=账期!$A$94,G2671=账期!$A$95,G2671=账期!$A$96,G2671=账期!$A$98,G2671=账期!$A$99,G2671=账期!$A$101,G2671=账期!$A$102),90,0)))</f>
        <v>0</v>
      </c>
      <c r="AF2671" s="396"/>
      <c r="AG2671" s="384"/>
      <c r="AH2671" s="396" t="str">
        <f t="shared" si="397"/>
        <v/>
      </c>
    </row>
    <row r="2672" spans="1:34" ht="18" customHeight="1" x14ac:dyDescent="0.25">
      <c r="A2672" s="301" t="str">
        <f t="shared" si="392"/>
        <v/>
      </c>
      <c r="B2672" s="397"/>
      <c r="C2672" s="398"/>
      <c r="D2672" s="399"/>
      <c r="E2672" s="383" t="str">
        <f t="shared" si="395"/>
        <v>C</v>
      </c>
      <c r="F2672" s="383" t="str">
        <f t="shared" si="396"/>
        <v>C</v>
      </c>
      <c r="G2672" s="400"/>
      <c r="H2672" s="385" t="str">
        <f>IF(G2672="","",VLOOKUP(G2672,下拉数据源!J:K,2,0))</f>
        <v/>
      </c>
      <c r="I2672" s="385"/>
      <c r="J2672" s="385"/>
      <c r="K2672" s="386"/>
      <c r="L2672" s="401"/>
      <c r="M2672" s="384"/>
      <c r="N2672" s="384"/>
      <c r="O2672" s="384"/>
      <c r="P2672" s="386"/>
      <c r="Q2672" s="387"/>
      <c r="R2672" s="286"/>
      <c r="S2672" s="388">
        <f t="shared" si="393"/>
        <v>0</v>
      </c>
      <c r="T2672" s="389"/>
      <c r="U2672" s="389">
        <f t="shared" si="391"/>
        <v>0</v>
      </c>
      <c r="V2672" s="451"/>
      <c r="W2672" s="452"/>
      <c r="X2672" s="386"/>
      <c r="Y2672" s="390"/>
      <c r="Z2672" s="391"/>
      <c r="AA2672" s="392"/>
      <c r="AB2672" s="393"/>
      <c r="AC2672" s="394"/>
      <c r="AD2672" s="395">
        <f t="shared" si="394"/>
        <v>0</v>
      </c>
      <c r="AE2672" s="396">
        <f>IF(OR(G2672=账期!$A$18,G2672=账期!$A$20,G2672=账期!$A$22,G2672=账期!$A$24,G2672=账期!$A$25,G2672=账期!$A$27,G2672=账期!$A$26,G2672=账期!$A$28,G2672=账期!$A$30,G2672=账期!$A$32,G2672=账期!$A$34,G2672=账期!$A$35,G2672=账期!$A$37,G2672=账期!$A$39,G2672=账期!$A$40,G2672=账期!$A$41,G2672=账期!$A$42,G2672=账期!$A$43,G2672=账期!$A$44,G2672=账期!$A$45,G2672=账期!$A$46,G2672=账期!$A$48,G2672=账期!$A$50,G2672=账期!$A$51,G2672=账期!$A$52,G2672=账期!$A$53,G2672=账期!$A$54,G2672=账期!$A$56,G2672=账期!$A$57,G2672=账期!$A$58,G2672=账期!$A$59,G2672=账期!$A$60,G2672=账期!$A$61,G2672=账期!$A$62,G2672=账期!$A$63,G2672=账期!$A$64,G2672=账期!$A$66,G2672=账期!$A$67,G2672=账期!$A$68,G2672=账期!$A$70,G2672=账期!$A$71),30,IF(OR(G2672=账期!$A$74,G2672=账期!$A$77,G2672=账期!$A$76,G2672=账期!$A$79,G2672=账期!$A$80,G2672=账期!$A$81,G2672=账期!$A$83,G2672=账期!$A$85,G2672=账期!$A$87,G2672=账期!$A$89,G2672=账期!$A$91),60,IF(OR(G2672=账期!$A$93,G2672=账期!$A$94,G2672=账期!$A$95,G2672=账期!$A$96,G2672=账期!$A$98,G2672=账期!$A$99,G2672=账期!$A$101,G2672=账期!$A$102),90,0)))</f>
        <v>0</v>
      </c>
      <c r="AF2672" s="396"/>
      <c r="AG2672" s="384"/>
      <c r="AH2672" s="396" t="str">
        <f t="shared" si="397"/>
        <v/>
      </c>
    </row>
    <row r="2673" spans="1:34" ht="18" customHeight="1" x14ac:dyDescent="0.25">
      <c r="A2673" s="301" t="str">
        <f t="shared" si="392"/>
        <v/>
      </c>
      <c r="B2673" s="397"/>
      <c r="C2673" s="398"/>
      <c r="D2673" s="399"/>
      <c r="E2673" s="383" t="str">
        <f t="shared" si="395"/>
        <v>C</v>
      </c>
      <c r="F2673" s="383" t="str">
        <f t="shared" si="396"/>
        <v>C</v>
      </c>
      <c r="G2673" s="400"/>
      <c r="H2673" s="385" t="str">
        <f>IF(G2673="","",VLOOKUP(G2673,下拉数据源!J:K,2,0))</f>
        <v/>
      </c>
      <c r="I2673" s="385"/>
      <c r="J2673" s="385"/>
      <c r="K2673" s="386"/>
      <c r="L2673" s="401"/>
      <c r="M2673" s="384"/>
      <c r="N2673" s="384"/>
      <c r="O2673" s="384"/>
      <c r="P2673" s="386"/>
      <c r="Q2673" s="387"/>
      <c r="R2673" s="286"/>
      <c r="S2673" s="388">
        <f t="shared" si="393"/>
        <v>0</v>
      </c>
      <c r="T2673" s="389"/>
      <c r="U2673" s="389">
        <f t="shared" si="391"/>
        <v>0</v>
      </c>
      <c r="V2673" s="451"/>
      <c r="W2673" s="452"/>
      <c r="X2673" s="386"/>
      <c r="Y2673" s="390"/>
      <c r="Z2673" s="391"/>
      <c r="AA2673" s="392"/>
      <c r="AB2673" s="393"/>
      <c r="AC2673" s="394"/>
      <c r="AD2673" s="395">
        <f t="shared" si="394"/>
        <v>0</v>
      </c>
      <c r="AE2673" s="396">
        <f>IF(OR(G2673=账期!$A$18,G2673=账期!$A$20,G2673=账期!$A$22,G2673=账期!$A$24,G2673=账期!$A$25,G2673=账期!$A$27,G2673=账期!$A$26,G2673=账期!$A$28,G2673=账期!$A$30,G2673=账期!$A$32,G2673=账期!$A$34,G2673=账期!$A$35,G2673=账期!$A$37,G2673=账期!$A$39,G2673=账期!$A$40,G2673=账期!$A$41,G2673=账期!$A$42,G2673=账期!$A$43,G2673=账期!$A$44,G2673=账期!$A$45,G2673=账期!$A$46,G2673=账期!$A$48,G2673=账期!$A$50,G2673=账期!$A$51,G2673=账期!$A$52,G2673=账期!$A$53,G2673=账期!$A$54,G2673=账期!$A$56,G2673=账期!$A$57,G2673=账期!$A$58,G2673=账期!$A$59,G2673=账期!$A$60,G2673=账期!$A$61,G2673=账期!$A$62,G2673=账期!$A$63,G2673=账期!$A$64,G2673=账期!$A$66,G2673=账期!$A$67,G2673=账期!$A$68,G2673=账期!$A$70,G2673=账期!$A$71),30,IF(OR(G2673=账期!$A$74,G2673=账期!$A$77,G2673=账期!$A$76,G2673=账期!$A$79,G2673=账期!$A$80,G2673=账期!$A$81,G2673=账期!$A$83,G2673=账期!$A$85,G2673=账期!$A$87,G2673=账期!$A$89,G2673=账期!$A$91),60,IF(OR(G2673=账期!$A$93,G2673=账期!$A$94,G2673=账期!$A$95,G2673=账期!$A$96,G2673=账期!$A$98,G2673=账期!$A$99,G2673=账期!$A$101,G2673=账期!$A$102),90,0)))</f>
        <v>0</v>
      </c>
      <c r="AF2673" s="396"/>
      <c r="AG2673" s="384"/>
      <c r="AH2673" s="396" t="str">
        <f t="shared" si="397"/>
        <v/>
      </c>
    </row>
    <row r="2674" spans="1:34" ht="18" customHeight="1" x14ac:dyDescent="0.25">
      <c r="A2674" s="301" t="str">
        <f t="shared" si="392"/>
        <v/>
      </c>
      <c r="B2674" s="397"/>
      <c r="C2674" s="398"/>
      <c r="D2674" s="399"/>
      <c r="E2674" s="383" t="str">
        <f t="shared" si="395"/>
        <v>C</v>
      </c>
      <c r="F2674" s="383" t="str">
        <f t="shared" si="396"/>
        <v>C</v>
      </c>
      <c r="G2674" s="400"/>
      <c r="H2674" s="385" t="str">
        <f>IF(G2674="","",VLOOKUP(G2674,下拉数据源!J:K,2,0))</f>
        <v/>
      </c>
      <c r="I2674" s="385"/>
      <c r="J2674" s="385"/>
      <c r="K2674" s="386"/>
      <c r="L2674" s="401"/>
      <c r="M2674" s="384"/>
      <c r="N2674" s="384"/>
      <c r="O2674" s="384"/>
      <c r="P2674" s="386"/>
      <c r="Q2674" s="387"/>
      <c r="R2674" s="286"/>
      <c r="S2674" s="388">
        <f t="shared" si="393"/>
        <v>0</v>
      </c>
      <c r="T2674" s="389"/>
      <c r="U2674" s="389">
        <f t="shared" si="391"/>
        <v>0</v>
      </c>
      <c r="V2674" s="451"/>
      <c r="W2674" s="452"/>
      <c r="X2674" s="386"/>
      <c r="Y2674" s="390"/>
      <c r="Z2674" s="391"/>
      <c r="AA2674" s="392"/>
      <c r="AB2674" s="393"/>
      <c r="AC2674" s="394"/>
      <c r="AD2674" s="395">
        <f t="shared" si="394"/>
        <v>0</v>
      </c>
      <c r="AE2674" s="396">
        <f>IF(OR(G2674=账期!$A$18,G2674=账期!$A$20,G2674=账期!$A$22,G2674=账期!$A$24,G2674=账期!$A$25,G2674=账期!$A$27,G2674=账期!$A$26,G2674=账期!$A$28,G2674=账期!$A$30,G2674=账期!$A$32,G2674=账期!$A$34,G2674=账期!$A$35,G2674=账期!$A$37,G2674=账期!$A$39,G2674=账期!$A$40,G2674=账期!$A$41,G2674=账期!$A$42,G2674=账期!$A$43,G2674=账期!$A$44,G2674=账期!$A$45,G2674=账期!$A$46,G2674=账期!$A$48,G2674=账期!$A$50,G2674=账期!$A$51,G2674=账期!$A$52,G2674=账期!$A$53,G2674=账期!$A$54,G2674=账期!$A$56,G2674=账期!$A$57,G2674=账期!$A$58,G2674=账期!$A$59,G2674=账期!$A$60,G2674=账期!$A$61,G2674=账期!$A$62,G2674=账期!$A$63,G2674=账期!$A$64,G2674=账期!$A$66,G2674=账期!$A$67,G2674=账期!$A$68,G2674=账期!$A$70,G2674=账期!$A$71),30,IF(OR(G2674=账期!$A$74,G2674=账期!$A$77,G2674=账期!$A$76,G2674=账期!$A$79,G2674=账期!$A$80,G2674=账期!$A$81,G2674=账期!$A$83,G2674=账期!$A$85,G2674=账期!$A$87,G2674=账期!$A$89,G2674=账期!$A$91),60,IF(OR(G2674=账期!$A$93,G2674=账期!$A$94,G2674=账期!$A$95,G2674=账期!$A$96,G2674=账期!$A$98,G2674=账期!$A$99,G2674=账期!$A$101,G2674=账期!$A$102),90,0)))</f>
        <v>0</v>
      </c>
      <c r="AF2674" s="396"/>
      <c r="AG2674" s="384"/>
      <c r="AH2674" s="396" t="str">
        <f t="shared" si="397"/>
        <v/>
      </c>
    </row>
    <row r="2675" spans="1:34" ht="18" customHeight="1" x14ac:dyDescent="0.25">
      <c r="A2675" s="301" t="str">
        <f t="shared" si="392"/>
        <v/>
      </c>
      <c r="B2675" s="397"/>
      <c r="C2675" s="398"/>
      <c r="D2675" s="399"/>
      <c r="E2675" s="383" t="str">
        <f t="shared" si="395"/>
        <v>C</v>
      </c>
      <c r="F2675" s="383" t="str">
        <f t="shared" si="396"/>
        <v>C</v>
      </c>
      <c r="G2675" s="400"/>
      <c r="H2675" s="385" t="str">
        <f>IF(G2675="","",VLOOKUP(G2675,下拉数据源!J:K,2,0))</f>
        <v/>
      </c>
      <c r="I2675" s="385"/>
      <c r="J2675" s="385"/>
      <c r="K2675" s="386"/>
      <c r="L2675" s="401"/>
      <c r="M2675" s="384"/>
      <c r="N2675" s="384"/>
      <c r="O2675" s="384"/>
      <c r="P2675" s="386"/>
      <c r="Q2675" s="387"/>
      <c r="R2675" s="286"/>
      <c r="S2675" s="388">
        <f t="shared" si="393"/>
        <v>0</v>
      </c>
      <c r="T2675" s="389"/>
      <c r="U2675" s="389">
        <f t="shared" si="391"/>
        <v>0</v>
      </c>
      <c r="V2675" s="451"/>
      <c r="W2675" s="452"/>
      <c r="X2675" s="386"/>
      <c r="Y2675" s="390"/>
      <c r="Z2675" s="391"/>
      <c r="AA2675" s="392"/>
      <c r="AB2675" s="393"/>
      <c r="AC2675" s="394"/>
      <c r="AD2675" s="395">
        <f t="shared" si="394"/>
        <v>0</v>
      </c>
      <c r="AE2675" s="396">
        <f>IF(OR(G2675=账期!$A$18,G2675=账期!$A$20,G2675=账期!$A$22,G2675=账期!$A$24,G2675=账期!$A$25,G2675=账期!$A$27,G2675=账期!$A$26,G2675=账期!$A$28,G2675=账期!$A$30,G2675=账期!$A$32,G2675=账期!$A$34,G2675=账期!$A$35,G2675=账期!$A$37,G2675=账期!$A$39,G2675=账期!$A$40,G2675=账期!$A$41,G2675=账期!$A$42,G2675=账期!$A$43,G2675=账期!$A$44,G2675=账期!$A$45,G2675=账期!$A$46,G2675=账期!$A$48,G2675=账期!$A$50,G2675=账期!$A$51,G2675=账期!$A$52,G2675=账期!$A$53,G2675=账期!$A$54,G2675=账期!$A$56,G2675=账期!$A$57,G2675=账期!$A$58,G2675=账期!$A$59,G2675=账期!$A$60,G2675=账期!$A$61,G2675=账期!$A$62,G2675=账期!$A$63,G2675=账期!$A$64,G2675=账期!$A$66,G2675=账期!$A$67,G2675=账期!$A$68,G2675=账期!$A$70,G2675=账期!$A$71),30,IF(OR(G2675=账期!$A$74,G2675=账期!$A$77,G2675=账期!$A$76,G2675=账期!$A$79,G2675=账期!$A$80,G2675=账期!$A$81,G2675=账期!$A$83,G2675=账期!$A$85,G2675=账期!$A$87,G2675=账期!$A$89,G2675=账期!$A$91),60,IF(OR(G2675=账期!$A$93,G2675=账期!$A$94,G2675=账期!$A$95,G2675=账期!$A$96,G2675=账期!$A$98,G2675=账期!$A$99,G2675=账期!$A$101,G2675=账期!$A$102),90,0)))</f>
        <v>0</v>
      </c>
      <c r="AF2675" s="396"/>
      <c r="AG2675" s="384"/>
      <c r="AH2675" s="396" t="str">
        <f t="shared" si="397"/>
        <v/>
      </c>
    </row>
    <row r="2676" spans="1:34" ht="18" customHeight="1" x14ac:dyDescent="0.25">
      <c r="A2676" s="301" t="str">
        <f t="shared" si="392"/>
        <v/>
      </c>
      <c r="B2676" s="397"/>
      <c r="C2676" s="398"/>
      <c r="D2676" s="399"/>
      <c r="E2676" s="383" t="str">
        <f t="shared" si="395"/>
        <v>C</v>
      </c>
      <c r="F2676" s="383" t="str">
        <f t="shared" si="396"/>
        <v>C</v>
      </c>
      <c r="G2676" s="400"/>
      <c r="H2676" s="385" t="str">
        <f>IF(G2676="","",VLOOKUP(G2676,下拉数据源!J:K,2,0))</f>
        <v/>
      </c>
      <c r="I2676" s="385"/>
      <c r="J2676" s="385"/>
      <c r="K2676" s="386"/>
      <c r="L2676" s="401"/>
      <c r="M2676" s="384"/>
      <c r="N2676" s="384"/>
      <c r="O2676" s="384"/>
      <c r="P2676" s="386"/>
      <c r="Q2676" s="387"/>
      <c r="R2676" s="286"/>
      <c r="S2676" s="388">
        <f t="shared" si="393"/>
        <v>0</v>
      </c>
      <c r="T2676" s="389"/>
      <c r="U2676" s="389">
        <f t="shared" si="391"/>
        <v>0</v>
      </c>
      <c r="V2676" s="451"/>
      <c r="W2676" s="452"/>
      <c r="X2676" s="386"/>
      <c r="Y2676" s="390"/>
      <c r="Z2676" s="391"/>
      <c r="AA2676" s="392"/>
      <c r="AB2676" s="393"/>
      <c r="AC2676" s="394"/>
      <c r="AD2676" s="395">
        <f t="shared" si="394"/>
        <v>0</v>
      </c>
      <c r="AE2676" s="396">
        <f>IF(OR(G2676=账期!$A$18,G2676=账期!$A$20,G2676=账期!$A$22,G2676=账期!$A$24,G2676=账期!$A$25,G2676=账期!$A$27,G2676=账期!$A$26,G2676=账期!$A$28,G2676=账期!$A$30,G2676=账期!$A$32,G2676=账期!$A$34,G2676=账期!$A$35,G2676=账期!$A$37,G2676=账期!$A$39,G2676=账期!$A$40,G2676=账期!$A$41,G2676=账期!$A$42,G2676=账期!$A$43,G2676=账期!$A$44,G2676=账期!$A$45,G2676=账期!$A$46,G2676=账期!$A$48,G2676=账期!$A$50,G2676=账期!$A$51,G2676=账期!$A$52,G2676=账期!$A$53,G2676=账期!$A$54,G2676=账期!$A$56,G2676=账期!$A$57,G2676=账期!$A$58,G2676=账期!$A$59,G2676=账期!$A$60,G2676=账期!$A$61,G2676=账期!$A$62,G2676=账期!$A$63,G2676=账期!$A$64,G2676=账期!$A$66,G2676=账期!$A$67,G2676=账期!$A$68,G2676=账期!$A$70,G2676=账期!$A$71),30,IF(OR(G2676=账期!$A$74,G2676=账期!$A$77,G2676=账期!$A$76,G2676=账期!$A$79,G2676=账期!$A$80,G2676=账期!$A$81,G2676=账期!$A$83,G2676=账期!$A$85,G2676=账期!$A$87,G2676=账期!$A$89,G2676=账期!$A$91),60,IF(OR(G2676=账期!$A$93,G2676=账期!$A$94,G2676=账期!$A$95,G2676=账期!$A$96,G2676=账期!$A$98,G2676=账期!$A$99,G2676=账期!$A$101,G2676=账期!$A$102),90,0)))</f>
        <v>0</v>
      </c>
      <c r="AF2676" s="396"/>
      <c r="AG2676" s="384"/>
      <c r="AH2676" s="396" t="str">
        <f t="shared" si="397"/>
        <v/>
      </c>
    </row>
    <row r="2677" spans="1:34" ht="18" customHeight="1" x14ac:dyDescent="0.25">
      <c r="A2677" s="301" t="str">
        <f t="shared" si="392"/>
        <v/>
      </c>
      <c r="B2677" s="397"/>
      <c r="C2677" s="398"/>
      <c r="D2677" s="399"/>
      <c r="E2677" s="383" t="str">
        <f t="shared" si="395"/>
        <v>C</v>
      </c>
      <c r="F2677" s="383" t="str">
        <f t="shared" si="396"/>
        <v>C</v>
      </c>
      <c r="G2677" s="400"/>
      <c r="H2677" s="385" t="str">
        <f>IF(G2677="","",VLOOKUP(G2677,下拉数据源!J:K,2,0))</f>
        <v/>
      </c>
      <c r="I2677" s="385"/>
      <c r="J2677" s="385"/>
      <c r="K2677" s="386"/>
      <c r="L2677" s="401"/>
      <c r="M2677" s="384"/>
      <c r="N2677" s="384"/>
      <c r="O2677" s="384"/>
      <c r="P2677" s="386"/>
      <c r="Q2677" s="387"/>
      <c r="R2677" s="286"/>
      <c r="S2677" s="388">
        <f t="shared" si="393"/>
        <v>0</v>
      </c>
      <c r="T2677" s="389"/>
      <c r="U2677" s="389">
        <f t="shared" si="391"/>
        <v>0</v>
      </c>
      <c r="V2677" s="451"/>
      <c r="W2677" s="452"/>
      <c r="X2677" s="386"/>
      <c r="Y2677" s="390"/>
      <c r="Z2677" s="391"/>
      <c r="AA2677" s="392"/>
      <c r="AB2677" s="393"/>
      <c r="AC2677" s="394"/>
      <c r="AD2677" s="395">
        <f t="shared" si="394"/>
        <v>0</v>
      </c>
      <c r="AE2677" s="396">
        <f>IF(OR(G2677=账期!$A$18,G2677=账期!$A$20,G2677=账期!$A$22,G2677=账期!$A$24,G2677=账期!$A$25,G2677=账期!$A$27,G2677=账期!$A$26,G2677=账期!$A$28,G2677=账期!$A$30,G2677=账期!$A$32,G2677=账期!$A$34,G2677=账期!$A$35,G2677=账期!$A$37,G2677=账期!$A$39,G2677=账期!$A$40,G2677=账期!$A$41,G2677=账期!$A$42,G2677=账期!$A$43,G2677=账期!$A$44,G2677=账期!$A$45,G2677=账期!$A$46,G2677=账期!$A$48,G2677=账期!$A$50,G2677=账期!$A$51,G2677=账期!$A$52,G2677=账期!$A$53,G2677=账期!$A$54,G2677=账期!$A$56,G2677=账期!$A$57,G2677=账期!$A$58,G2677=账期!$A$59,G2677=账期!$A$60,G2677=账期!$A$61,G2677=账期!$A$62,G2677=账期!$A$63,G2677=账期!$A$64,G2677=账期!$A$66,G2677=账期!$A$67,G2677=账期!$A$68,G2677=账期!$A$70,G2677=账期!$A$71),30,IF(OR(G2677=账期!$A$74,G2677=账期!$A$77,G2677=账期!$A$76,G2677=账期!$A$79,G2677=账期!$A$80,G2677=账期!$A$81,G2677=账期!$A$83,G2677=账期!$A$85,G2677=账期!$A$87,G2677=账期!$A$89,G2677=账期!$A$91),60,IF(OR(G2677=账期!$A$93,G2677=账期!$A$94,G2677=账期!$A$95,G2677=账期!$A$96,G2677=账期!$A$98,G2677=账期!$A$99,G2677=账期!$A$101,G2677=账期!$A$102),90,0)))</f>
        <v>0</v>
      </c>
      <c r="AF2677" s="396"/>
      <c r="AG2677" s="384"/>
      <c r="AH2677" s="396" t="str">
        <f t="shared" si="397"/>
        <v/>
      </c>
    </row>
    <row r="2678" spans="1:34" ht="18" customHeight="1" x14ac:dyDescent="0.25">
      <c r="A2678" s="301" t="str">
        <f t="shared" si="392"/>
        <v/>
      </c>
      <c r="B2678" s="397"/>
      <c r="C2678" s="398"/>
      <c r="D2678" s="399"/>
      <c r="E2678" s="383" t="str">
        <f t="shared" si="395"/>
        <v>C</v>
      </c>
      <c r="F2678" s="383" t="str">
        <f t="shared" si="396"/>
        <v>C</v>
      </c>
      <c r="G2678" s="400"/>
      <c r="H2678" s="385" t="str">
        <f>IF(G2678="","",VLOOKUP(G2678,下拉数据源!J:K,2,0))</f>
        <v/>
      </c>
      <c r="I2678" s="385"/>
      <c r="J2678" s="385"/>
      <c r="K2678" s="386"/>
      <c r="L2678" s="401"/>
      <c r="M2678" s="384"/>
      <c r="N2678" s="384"/>
      <c r="O2678" s="384"/>
      <c r="P2678" s="386"/>
      <c r="Q2678" s="387"/>
      <c r="R2678" s="286"/>
      <c r="S2678" s="388">
        <f t="shared" si="393"/>
        <v>0</v>
      </c>
      <c r="T2678" s="389"/>
      <c r="U2678" s="389">
        <f t="shared" si="391"/>
        <v>0</v>
      </c>
      <c r="V2678" s="451"/>
      <c r="W2678" s="452"/>
      <c r="X2678" s="386"/>
      <c r="Y2678" s="390"/>
      <c r="Z2678" s="391"/>
      <c r="AA2678" s="392"/>
      <c r="AB2678" s="393"/>
      <c r="AC2678" s="394"/>
      <c r="AD2678" s="395">
        <f t="shared" si="394"/>
        <v>0</v>
      </c>
      <c r="AE2678" s="396">
        <f>IF(OR(G2678=账期!$A$18,G2678=账期!$A$20,G2678=账期!$A$22,G2678=账期!$A$24,G2678=账期!$A$25,G2678=账期!$A$27,G2678=账期!$A$26,G2678=账期!$A$28,G2678=账期!$A$30,G2678=账期!$A$32,G2678=账期!$A$34,G2678=账期!$A$35,G2678=账期!$A$37,G2678=账期!$A$39,G2678=账期!$A$40,G2678=账期!$A$41,G2678=账期!$A$42,G2678=账期!$A$43,G2678=账期!$A$44,G2678=账期!$A$45,G2678=账期!$A$46,G2678=账期!$A$48,G2678=账期!$A$50,G2678=账期!$A$51,G2678=账期!$A$52,G2678=账期!$A$53,G2678=账期!$A$54,G2678=账期!$A$56,G2678=账期!$A$57,G2678=账期!$A$58,G2678=账期!$A$59,G2678=账期!$A$60,G2678=账期!$A$61,G2678=账期!$A$62,G2678=账期!$A$63,G2678=账期!$A$64,G2678=账期!$A$66,G2678=账期!$A$67,G2678=账期!$A$68,G2678=账期!$A$70,G2678=账期!$A$71),30,IF(OR(G2678=账期!$A$74,G2678=账期!$A$77,G2678=账期!$A$76,G2678=账期!$A$79,G2678=账期!$A$80,G2678=账期!$A$81,G2678=账期!$A$83,G2678=账期!$A$85,G2678=账期!$A$87,G2678=账期!$A$89,G2678=账期!$A$91),60,IF(OR(G2678=账期!$A$93,G2678=账期!$A$94,G2678=账期!$A$95,G2678=账期!$A$96,G2678=账期!$A$98,G2678=账期!$A$99,G2678=账期!$A$101,G2678=账期!$A$102),90,0)))</f>
        <v>0</v>
      </c>
      <c r="AF2678" s="396"/>
      <c r="AG2678" s="384"/>
      <c r="AH2678" s="396" t="str">
        <f t="shared" si="397"/>
        <v/>
      </c>
    </row>
    <row r="2679" spans="1:34" ht="18" customHeight="1" x14ac:dyDescent="0.25">
      <c r="A2679" s="301" t="str">
        <f t="shared" si="392"/>
        <v/>
      </c>
      <c r="B2679" s="397"/>
      <c r="C2679" s="398"/>
      <c r="D2679" s="399"/>
      <c r="E2679" s="383" t="str">
        <f t="shared" si="395"/>
        <v>C</v>
      </c>
      <c r="F2679" s="383" t="str">
        <f t="shared" si="396"/>
        <v>C</v>
      </c>
      <c r="G2679" s="400"/>
      <c r="H2679" s="385" t="str">
        <f>IF(G2679="","",VLOOKUP(G2679,下拉数据源!J:K,2,0))</f>
        <v/>
      </c>
      <c r="I2679" s="385"/>
      <c r="J2679" s="385"/>
      <c r="K2679" s="386"/>
      <c r="L2679" s="401"/>
      <c r="M2679" s="384"/>
      <c r="N2679" s="384"/>
      <c r="O2679" s="384"/>
      <c r="P2679" s="386"/>
      <c r="Q2679" s="387"/>
      <c r="R2679" s="286"/>
      <c r="S2679" s="388">
        <f t="shared" si="393"/>
        <v>0</v>
      </c>
      <c r="T2679" s="389"/>
      <c r="U2679" s="389">
        <f t="shared" si="391"/>
        <v>0</v>
      </c>
      <c r="V2679" s="451"/>
      <c r="W2679" s="452"/>
      <c r="X2679" s="386"/>
      <c r="Y2679" s="390"/>
      <c r="Z2679" s="391"/>
      <c r="AA2679" s="392"/>
      <c r="AB2679" s="393"/>
      <c r="AC2679" s="394"/>
      <c r="AD2679" s="395">
        <f t="shared" si="394"/>
        <v>0</v>
      </c>
      <c r="AE2679" s="396">
        <f>IF(OR(G2679=账期!$A$18,G2679=账期!$A$20,G2679=账期!$A$22,G2679=账期!$A$24,G2679=账期!$A$25,G2679=账期!$A$27,G2679=账期!$A$26,G2679=账期!$A$28,G2679=账期!$A$30,G2679=账期!$A$32,G2679=账期!$A$34,G2679=账期!$A$35,G2679=账期!$A$37,G2679=账期!$A$39,G2679=账期!$A$40,G2679=账期!$A$41,G2679=账期!$A$42,G2679=账期!$A$43,G2679=账期!$A$44,G2679=账期!$A$45,G2679=账期!$A$46,G2679=账期!$A$48,G2679=账期!$A$50,G2679=账期!$A$51,G2679=账期!$A$52,G2679=账期!$A$53,G2679=账期!$A$54,G2679=账期!$A$56,G2679=账期!$A$57,G2679=账期!$A$58,G2679=账期!$A$59,G2679=账期!$A$60,G2679=账期!$A$61,G2679=账期!$A$62,G2679=账期!$A$63,G2679=账期!$A$64,G2679=账期!$A$66,G2679=账期!$A$67,G2679=账期!$A$68,G2679=账期!$A$70,G2679=账期!$A$71),30,IF(OR(G2679=账期!$A$74,G2679=账期!$A$77,G2679=账期!$A$76,G2679=账期!$A$79,G2679=账期!$A$80,G2679=账期!$A$81,G2679=账期!$A$83,G2679=账期!$A$85,G2679=账期!$A$87,G2679=账期!$A$89,G2679=账期!$A$91),60,IF(OR(G2679=账期!$A$93,G2679=账期!$A$94,G2679=账期!$A$95,G2679=账期!$A$96,G2679=账期!$A$98,G2679=账期!$A$99,G2679=账期!$A$101,G2679=账期!$A$102),90,0)))</f>
        <v>0</v>
      </c>
      <c r="AF2679" s="396"/>
      <c r="AG2679" s="384"/>
      <c r="AH2679" s="396" t="str">
        <f t="shared" si="397"/>
        <v/>
      </c>
    </row>
    <row r="2680" spans="1:34" ht="18" customHeight="1" x14ac:dyDescent="0.25">
      <c r="A2680" s="301" t="str">
        <f t="shared" si="392"/>
        <v/>
      </c>
      <c r="B2680" s="397"/>
      <c r="C2680" s="398"/>
      <c r="D2680" s="399"/>
      <c r="E2680" s="383" t="str">
        <f t="shared" si="395"/>
        <v>C</v>
      </c>
      <c r="F2680" s="383" t="str">
        <f t="shared" si="396"/>
        <v>C</v>
      </c>
      <c r="G2680" s="400"/>
      <c r="H2680" s="385" t="str">
        <f>IF(G2680="","",VLOOKUP(G2680,下拉数据源!J:K,2,0))</f>
        <v/>
      </c>
      <c r="I2680" s="385"/>
      <c r="J2680" s="385"/>
      <c r="K2680" s="386"/>
      <c r="L2680" s="401"/>
      <c r="M2680" s="384"/>
      <c r="N2680" s="384"/>
      <c r="O2680" s="384"/>
      <c r="P2680" s="386"/>
      <c r="Q2680" s="387"/>
      <c r="R2680" s="286"/>
      <c r="S2680" s="388">
        <f t="shared" si="393"/>
        <v>0</v>
      </c>
      <c r="T2680" s="389"/>
      <c r="U2680" s="389">
        <f t="shared" si="391"/>
        <v>0</v>
      </c>
      <c r="V2680" s="451"/>
      <c r="W2680" s="452"/>
      <c r="X2680" s="386"/>
      <c r="Y2680" s="390"/>
      <c r="Z2680" s="391"/>
      <c r="AA2680" s="392"/>
      <c r="AB2680" s="393"/>
      <c r="AC2680" s="394"/>
      <c r="AD2680" s="395">
        <f t="shared" si="394"/>
        <v>0</v>
      </c>
      <c r="AE2680" s="396">
        <f>IF(OR(G2680=账期!$A$18,G2680=账期!$A$20,G2680=账期!$A$22,G2680=账期!$A$24,G2680=账期!$A$25,G2680=账期!$A$27,G2680=账期!$A$26,G2680=账期!$A$28,G2680=账期!$A$30,G2680=账期!$A$32,G2680=账期!$A$34,G2680=账期!$A$35,G2680=账期!$A$37,G2680=账期!$A$39,G2680=账期!$A$40,G2680=账期!$A$41,G2680=账期!$A$42,G2680=账期!$A$43,G2680=账期!$A$44,G2680=账期!$A$45,G2680=账期!$A$46,G2680=账期!$A$48,G2680=账期!$A$50,G2680=账期!$A$51,G2680=账期!$A$52,G2680=账期!$A$53,G2680=账期!$A$54,G2680=账期!$A$56,G2680=账期!$A$57,G2680=账期!$A$58,G2680=账期!$A$59,G2680=账期!$A$60,G2680=账期!$A$61,G2680=账期!$A$62,G2680=账期!$A$63,G2680=账期!$A$64,G2680=账期!$A$66,G2680=账期!$A$67,G2680=账期!$A$68,G2680=账期!$A$70,G2680=账期!$A$71),30,IF(OR(G2680=账期!$A$74,G2680=账期!$A$77,G2680=账期!$A$76,G2680=账期!$A$79,G2680=账期!$A$80,G2680=账期!$A$81,G2680=账期!$A$83,G2680=账期!$A$85,G2680=账期!$A$87,G2680=账期!$A$89,G2680=账期!$A$91),60,IF(OR(G2680=账期!$A$93,G2680=账期!$A$94,G2680=账期!$A$95,G2680=账期!$A$96,G2680=账期!$A$98,G2680=账期!$A$99,G2680=账期!$A$101,G2680=账期!$A$102),90,0)))</f>
        <v>0</v>
      </c>
      <c r="AF2680" s="396"/>
      <c r="AG2680" s="384"/>
      <c r="AH2680" s="396" t="str">
        <f t="shared" si="397"/>
        <v/>
      </c>
    </row>
    <row r="2681" spans="1:34" ht="18" customHeight="1" x14ac:dyDescent="0.25">
      <c r="A2681" s="301" t="str">
        <f t="shared" si="392"/>
        <v/>
      </c>
      <c r="B2681" s="397"/>
      <c r="C2681" s="398"/>
      <c r="D2681" s="399"/>
      <c r="E2681" s="383" t="str">
        <f t="shared" si="395"/>
        <v>C</v>
      </c>
      <c r="F2681" s="383" t="str">
        <f t="shared" si="396"/>
        <v>C</v>
      </c>
      <c r="G2681" s="400"/>
      <c r="H2681" s="385" t="str">
        <f>IF(G2681="","",VLOOKUP(G2681,下拉数据源!J:K,2,0))</f>
        <v/>
      </c>
      <c r="I2681" s="385"/>
      <c r="J2681" s="385"/>
      <c r="K2681" s="386"/>
      <c r="L2681" s="401"/>
      <c r="M2681" s="384"/>
      <c r="N2681" s="384"/>
      <c r="O2681" s="384"/>
      <c r="P2681" s="386"/>
      <c r="Q2681" s="387"/>
      <c r="R2681" s="286"/>
      <c r="S2681" s="388">
        <f t="shared" si="393"/>
        <v>0</v>
      </c>
      <c r="T2681" s="389"/>
      <c r="U2681" s="389">
        <f t="shared" si="391"/>
        <v>0</v>
      </c>
      <c r="V2681" s="451"/>
      <c r="W2681" s="452"/>
      <c r="X2681" s="386"/>
      <c r="Y2681" s="390"/>
      <c r="Z2681" s="391"/>
      <c r="AA2681" s="392"/>
      <c r="AB2681" s="393"/>
      <c r="AC2681" s="394"/>
      <c r="AD2681" s="395">
        <f t="shared" si="394"/>
        <v>0</v>
      </c>
      <c r="AE2681" s="396">
        <f>IF(OR(G2681=账期!$A$18,G2681=账期!$A$20,G2681=账期!$A$22,G2681=账期!$A$24,G2681=账期!$A$25,G2681=账期!$A$27,G2681=账期!$A$26,G2681=账期!$A$28,G2681=账期!$A$30,G2681=账期!$A$32,G2681=账期!$A$34,G2681=账期!$A$35,G2681=账期!$A$37,G2681=账期!$A$39,G2681=账期!$A$40,G2681=账期!$A$41,G2681=账期!$A$42,G2681=账期!$A$43,G2681=账期!$A$44,G2681=账期!$A$45,G2681=账期!$A$46,G2681=账期!$A$48,G2681=账期!$A$50,G2681=账期!$A$51,G2681=账期!$A$52,G2681=账期!$A$53,G2681=账期!$A$54,G2681=账期!$A$56,G2681=账期!$A$57,G2681=账期!$A$58,G2681=账期!$A$59,G2681=账期!$A$60,G2681=账期!$A$61,G2681=账期!$A$62,G2681=账期!$A$63,G2681=账期!$A$64,G2681=账期!$A$66,G2681=账期!$A$67,G2681=账期!$A$68,G2681=账期!$A$70,G2681=账期!$A$71),30,IF(OR(G2681=账期!$A$74,G2681=账期!$A$77,G2681=账期!$A$76,G2681=账期!$A$79,G2681=账期!$A$80,G2681=账期!$A$81,G2681=账期!$A$83,G2681=账期!$A$85,G2681=账期!$A$87,G2681=账期!$A$89,G2681=账期!$A$91),60,IF(OR(G2681=账期!$A$93,G2681=账期!$A$94,G2681=账期!$A$95,G2681=账期!$A$96,G2681=账期!$A$98,G2681=账期!$A$99,G2681=账期!$A$101,G2681=账期!$A$102),90,0)))</f>
        <v>0</v>
      </c>
      <c r="AF2681" s="396"/>
      <c r="AG2681" s="384"/>
      <c r="AH2681" s="396" t="str">
        <f t="shared" si="397"/>
        <v/>
      </c>
    </row>
    <row r="2682" spans="1:34" ht="18" customHeight="1" x14ac:dyDescent="0.25">
      <c r="A2682" s="301" t="str">
        <f t="shared" si="392"/>
        <v/>
      </c>
      <c r="B2682" s="397"/>
      <c r="C2682" s="398"/>
      <c r="D2682" s="399"/>
      <c r="E2682" s="383" t="str">
        <f t="shared" si="395"/>
        <v>C</v>
      </c>
      <c r="F2682" s="383" t="str">
        <f t="shared" si="396"/>
        <v>C</v>
      </c>
      <c r="G2682" s="400"/>
      <c r="H2682" s="385" t="str">
        <f>IF(G2682="","",VLOOKUP(G2682,下拉数据源!J:K,2,0))</f>
        <v/>
      </c>
      <c r="I2682" s="385"/>
      <c r="J2682" s="385"/>
      <c r="K2682" s="386"/>
      <c r="L2682" s="401"/>
      <c r="M2682" s="384"/>
      <c r="N2682" s="384"/>
      <c r="O2682" s="384"/>
      <c r="P2682" s="386"/>
      <c r="Q2682" s="387"/>
      <c r="R2682" s="286"/>
      <c r="S2682" s="388">
        <f t="shared" si="393"/>
        <v>0</v>
      </c>
      <c r="T2682" s="389"/>
      <c r="U2682" s="389">
        <f t="shared" ref="U2682:U2745" si="398">S2682-T2682</f>
        <v>0</v>
      </c>
      <c r="V2682" s="451"/>
      <c r="W2682" s="452"/>
      <c r="X2682" s="386"/>
      <c r="Y2682" s="390"/>
      <c r="Z2682" s="391"/>
      <c r="AA2682" s="392"/>
      <c r="AB2682" s="393"/>
      <c r="AC2682" s="394"/>
      <c r="AD2682" s="395">
        <f t="shared" si="394"/>
        <v>0</v>
      </c>
      <c r="AE2682" s="396">
        <f>IF(OR(G2682=账期!$A$18,G2682=账期!$A$20,G2682=账期!$A$22,G2682=账期!$A$24,G2682=账期!$A$25,G2682=账期!$A$27,G2682=账期!$A$26,G2682=账期!$A$28,G2682=账期!$A$30,G2682=账期!$A$32,G2682=账期!$A$34,G2682=账期!$A$35,G2682=账期!$A$37,G2682=账期!$A$39,G2682=账期!$A$40,G2682=账期!$A$41,G2682=账期!$A$42,G2682=账期!$A$43,G2682=账期!$A$44,G2682=账期!$A$45,G2682=账期!$A$46,G2682=账期!$A$48,G2682=账期!$A$50,G2682=账期!$A$51,G2682=账期!$A$52,G2682=账期!$A$53,G2682=账期!$A$54,G2682=账期!$A$56,G2682=账期!$A$57,G2682=账期!$A$58,G2682=账期!$A$59,G2682=账期!$A$60,G2682=账期!$A$61,G2682=账期!$A$62,G2682=账期!$A$63,G2682=账期!$A$64,G2682=账期!$A$66,G2682=账期!$A$67,G2682=账期!$A$68,G2682=账期!$A$70,G2682=账期!$A$71),30,IF(OR(G2682=账期!$A$74,G2682=账期!$A$77,G2682=账期!$A$76,G2682=账期!$A$79,G2682=账期!$A$80,G2682=账期!$A$81,G2682=账期!$A$83,G2682=账期!$A$85,G2682=账期!$A$87,G2682=账期!$A$89,G2682=账期!$A$91),60,IF(OR(G2682=账期!$A$93,G2682=账期!$A$94,G2682=账期!$A$95,G2682=账期!$A$96,G2682=账期!$A$98,G2682=账期!$A$99,G2682=账期!$A$101,G2682=账期!$A$102),90,0)))</f>
        <v>0</v>
      </c>
      <c r="AF2682" s="396"/>
      <c r="AG2682" s="384"/>
      <c r="AH2682" s="396" t="str">
        <f t="shared" si="397"/>
        <v/>
      </c>
    </row>
    <row r="2683" spans="1:34" ht="18" customHeight="1" x14ac:dyDescent="0.25">
      <c r="A2683" s="301" t="str">
        <f t="shared" si="392"/>
        <v/>
      </c>
      <c r="B2683" s="397"/>
      <c r="C2683" s="398"/>
      <c r="D2683" s="399"/>
      <c r="E2683" s="383" t="str">
        <f t="shared" si="395"/>
        <v>C</v>
      </c>
      <c r="F2683" s="383" t="str">
        <f t="shared" si="396"/>
        <v>C</v>
      </c>
      <c r="G2683" s="400"/>
      <c r="H2683" s="385" t="str">
        <f>IF(G2683="","",VLOOKUP(G2683,下拉数据源!J:K,2,0))</f>
        <v/>
      </c>
      <c r="I2683" s="385"/>
      <c r="J2683" s="385"/>
      <c r="K2683" s="386"/>
      <c r="L2683" s="401"/>
      <c r="M2683" s="384"/>
      <c r="N2683" s="384"/>
      <c r="O2683" s="384"/>
      <c r="P2683" s="386"/>
      <c r="Q2683" s="387"/>
      <c r="R2683" s="286"/>
      <c r="S2683" s="388">
        <f t="shared" si="393"/>
        <v>0</v>
      </c>
      <c r="T2683" s="389"/>
      <c r="U2683" s="389">
        <f t="shared" si="398"/>
        <v>0</v>
      </c>
      <c r="V2683" s="451"/>
      <c r="W2683" s="452"/>
      <c r="X2683" s="386"/>
      <c r="Y2683" s="390"/>
      <c r="Z2683" s="391"/>
      <c r="AA2683" s="392"/>
      <c r="AB2683" s="393"/>
      <c r="AC2683" s="394"/>
      <c r="AD2683" s="395">
        <f t="shared" si="394"/>
        <v>0</v>
      </c>
      <c r="AE2683" s="396">
        <f>IF(OR(G2683=账期!$A$18,G2683=账期!$A$20,G2683=账期!$A$22,G2683=账期!$A$24,G2683=账期!$A$25,G2683=账期!$A$27,G2683=账期!$A$26,G2683=账期!$A$28,G2683=账期!$A$30,G2683=账期!$A$32,G2683=账期!$A$34,G2683=账期!$A$35,G2683=账期!$A$37,G2683=账期!$A$39,G2683=账期!$A$40,G2683=账期!$A$41,G2683=账期!$A$42,G2683=账期!$A$43,G2683=账期!$A$44,G2683=账期!$A$45,G2683=账期!$A$46,G2683=账期!$A$48,G2683=账期!$A$50,G2683=账期!$A$51,G2683=账期!$A$52,G2683=账期!$A$53,G2683=账期!$A$54,G2683=账期!$A$56,G2683=账期!$A$57,G2683=账期!$A$58,G2683=账期!$A$59,G2683=账期!$A$60,G2683=账期!$A$61,G2683=账期!$A$62,G2683=账期!$A$63,G2683=账期!$A$64,G2683=账期!$A$66,G2683=账期!$A$67,G2683=账期!$A$68,G2683=账期!$A$70,G2683=账期!$A$71),30,IF(OR(G2683=账期!$A$74,G2683=账期!$A$77,G2683=账期!$A$76,G2683=账期!$A$79,G2683=账期!$A$80,G2683=账期!$A$81,G2683=账期!$A$83,G2683=账期!$A$85,G2683=账期!$A$87,G2683=账期!$A$89,G2683=账期!$A$91),60,IF(OR(G2683=账期!$A$93,G2683=账期!$A$94,G2683=账期!$A$95,G2683=账期!$A$96,G2683=账期!$A$98,G2683=账期!$A$99,G2683=账期!$A$101,G2683=账期!$A$102),90,0)))</f>
        <v>0</v>
      </c>
      <c r="AF2683" s="396"/>
      <c r="AG2683" s="384"/>
      <c r="AH2683" s="396" t="str">
        <f t="shared" si="397"/>
        <v/>
      </c>
    </row>
    <row r="2684" spans="1:34" ht="18" customHeight="1" x14ac:dyDescent="0.25">
      <c r="A2684" s="301" t="str">
        <f t="shared" si="392"/>
        <v/>
      </c>
      <c r="B2684" s="397"/>
      <c r="C2684" s="398"/>
      <c r="D2684" s="399"/>
      <c r="E2684" s="383" t="str">
        <f t="shared" si="395"/>
        <v>C</v>
      </c>
      <c r="F2684" s="383" t="str">
        <f t="shared" si="396"/>
        <v>C</v>
      </c>
      <c r="G2684" s="400"/>
      <c r="H2684" s="385" t="str">
        <f>IF(G2684="","",VLOOKUP(G2684,下拉数据源!J:K,2,0))</f>
        <v/>
      </c>
      <c r="I2684" s="385"/>
      <c r="J2684" s="385"/>
      <c r="K2684" s="386"/>
      <c r="L2684" s="401"/>
      <c r="M2684" s="384"/>
      <c r="N2684" s="384"/>
      <c r="O2684" s="384"/>
      <c r="P2684" s="386"/>
      <c r="Q2684" s="387"/>
      <c r="R2684" s="286"/>
      <c r="S2684" s="388">
        <f t="shared" si="393"/>
        <v>0</v>
      </c>
      <c r="T2684" s="389"/>
      <c r="U2684" s="389">
        <f t="shared" si="398"/>
        <v>0</v>
      </c>
      <c r="V2684" s="451"/>
      <c r="W2684" s="452"/>
      <c r="X2684" s="386"/>
      <c r="Y2684" s="390"/>
      <c r="Z2684" s="391"/>
      <c r="AA2684" s="392"/>
      <c r="AB2684" s="393"/>
      <c r="AC2684" s="394"/>
      <c r="AD2684" s="395">
        <f t="shared" si="394"/>
        <v>0</v>
      </c>
      <c r="AE2684" s="396">
        <f>IF(OR(G2684=账期!$A$18,G2684=账期!$A$20,G2684=账期!$A$22,G2684=账期!$A$24,G2684=账期!$A$25,G2684=账期!$A$27,G2684=账期!$A$26,G2684=账期!$A$28,G2684=账期!$A$30,G2684=账期!$A$32,G2684=账期!$A$34,G2684=账期!$A$35,G2684=账期!$A$37,G2684=账期!$A$39,G2684=账期!$A$40,G2684=账期!$A$41,G2684=账期!$A$42,G2684=账期!$A$43,G2684=账期!$A$44,G2684=账期!$A$45,G2684=账期!$A$46,G2684=账期!$A$48,G2684=账期!$A$50,G2684=账期!$A$51,G2684=账期!$A$52,G2684=账期!$A$53,G2684=账期!$A$54,G2684=账期!$A$56,G2684=账期!$A$57,G2684=账期!$A$58,G2684=账期!$A$59,G2684=账期!$A$60,G2684=账期!$A$61,G2684=账期!$A$62,G2684=账期!$A$63,G2684=账期!$A$64,G2684=账期!$A$66,G2684=账期!$A$67,G2684=账期!$A$68,G2684=账期!$A$70,G2684=账期!$A$71),30,IF(OR(G2684=账期!$A$74,G2684=账期!$A$77,G2684=账期!$A$76,G2684=账期!$A$79,G2684=账期!$A$80,G2684=账期!$A$81,G2684=账期!$A$83,G2684=账期!$A$85,G2684=账期!$A$87,G2684=账期!$A$89,G2684=账期!$A$91),60,IF(OR(G2684=账期!$A$93,G2684=账期!$A$94,G2684=账期!$A$95,G2684=账期!$A$96,G2684=账期!$A$98,G2684=账期!$A$99,G2684=账期!$A$101,G2684=账期!$A$102),90,0)))</f>
        <v>0</v>
      </c>
      <c r="AF2684" s="396"/>
      <c r="AG2684" s="384"/>
      <c r="AH2684" s="396" t="str">
        <f t="shared" si="397"/>
        <v/>
      </c>
    </row>
    <row r="2685" spans="1:34" ht="18" customHeight="1" x14ac:dyDescent="0.25">
      <c r="A2685" s="301" t="str">
        <f t="shared" ref="A2685:A2748" si="399">IF(V2685="","",TEXT(V2685,"yyyy年m月"))</f>
        <v/>
      </c>
      <c r="B2685" s="397"/>
      <c r="C2685" s="398"/>
      <c r="D2685" s="399"/>
      <c r="E2685" s="383" t="str">
        <f t="shared" si="395"/>
        <v>C</v>
      </c>
      <c r="F2685" s="383" t="str">
        <f t="shared" si="396"/>
        <v>C</v>
      </c>
      <c r="G2685" s="400"/>
      <c r="H2685" s="385" t="str">
        <f>IF(G2685="","",VLOOKUP(G2685,下拉数据源!J:K,2,0))</f>
        <v/>
      </c>
      <c r="I2685" s="385"/>
      <c r="J2685" s="385"/>
      <c r="K2685" s="386"/>
      <c r="L2685" s="401"/>
      <c r="M2685" s="384"/>
      <c r="N2685" s="384"/>
      <c r="O2685" s="384"/>
      <c r="P2685" s="386"/>
      <c r="Q2685" s="387"/>
      <c r="R2685" s="286"/>
      <c r="S2685" s="388">
        <f t="shared" si="393"/>
        <v>0</v>
      </c>
      <c r="T2685" s="389"/>
      <c r="U2685" s="389">
        <f t="shared" si="398"/>
        <v>0</v>
      </c>
      <c r="V2685" s="451"/>
      <c r="W2685" s="452"/>
      <c r="X2685" s="386"/>
      <c r="Y2685" s="390"/>
      <c r="Z2685" s="391"/>
      <c r="AA2685" s="392"/>
      <c r="AB2685" s="393"/>
      <c r="AC2685" s="394"/>
      <c r="AD2685" s="395">
        <f t="shared" si="394"/>
        <v>0</v>
      </c>
      <c r="AE2685" s="396">
        <f>IF(OR(G2685=账期!$A$18,G2685=账期!$A$20,G2685=账期!$A$22,G2685=账期!$A$24,G2685=账期!$A$25,G2685=账期!$A$27,G2685=账期!$A$26,G2685=账期!$A$28,G2685=账期!$A$30,G2685=账期!$A$32,G2685=账期!$A$34,G2685=账期!$A$35,G2685=账期!$A$37,G2685=账期!$A$39,G2685=账期!$A$40,G2685=账期!$A$41,G2685=账期!$A$42,G2685=账期!$A$43,G2685=账期!$A$44,G2685=账期!$A$45,G2685=账期!$A$46,G2685=账期!$A$48,G2685=账期!$A$50,G2685=账期!$A$51,G2685=账期!$A$52,G2685=账期!$A$53,G2685=账期!$A$54,G2685=账期!$A$56,G2685=账期!$A$57,G2685=账期!$A$58,G2685=账期!$A$59,G2685=账期!$A$60,G2685=账期!$A$61,G2685=账期!$A$62,G2685=账期!$A$63,G2685=账期!$A$64,G2685=账期!$A$66,G2685=账期!$A$67,G2685=账期!$A$68,G2685=账期!$A$70,G2685=账期!$A$71),30,IF(OR(G2685=账期!$A$74,G2685=账期!$A$77,G2685=账期!$A$76,G2685=账期!$A$79,G2685=账期!$A$80,G2685=账期!$A$81,G2685=账期!$A$83,G2685=账期!$A$85,G2685=账期!$A$87,G2685=账期!$A$89,G2685=账期!$A$91),60,IF(OR(G2685=账期!$A$93,G2685=账期!$A$94,G2685=账期!$A$95,G2685=账期!$A$96,G2685=账期!$A$98,G2685=账期!$A$99,G2685=账期!$A$101,G2685=账期!$A$102),90,0)))</f>
        <v>0</v>
      </c>
      <c r="AF2685" s="396"/>
      <c r="AG2685" s="384"/>
      <c r="AH2685" s="396" t="str">
        <f t="shared" si="397"/>
        <v/>
      </c>
    </row>
    <row r="2686" spans="1:34" ht="18" customHeight="1" x14ac:dyDescent="0.25">
      <c r="A2686" s="301" t="str">
        <f t="shared" si="399"/>
        <v/>
      </c>
      <c r="B2686" s="397"/>
      <c r="C2686" s="398"/>
      <c r="D2686" s="399"/>
      <c r="E2686" s="383" t="str">
        <f t="shared" si="395"/>
        <v>C</v>
      </c>
      <c r="F2686" s="383" t="str">
        <f t="shared" si="396"/>
        <v>C</v>
      </c>
      <c r="G2686" s="400"/>
      <c r="H2686" s="385" t="str">
        <f>IF(G2686="","",VLOOKUP(G2686,下拉数据源!J:K,2,0))</f>
        <v/>
      </c>
      <c r="I2686" s="385"/>
      <c r="J2686" s="385"/>
      <c r="K2686" s="386"/>
      <c r="L2686" s="401"/>
      <c r="M2686" s="384"/>
      <c r="N2686" s="384"/>
      <c r="O2686" s="384"/>
      <c r="P2686" s="386"/>
      <c r="Q2686" s="387"/>
      <c r="R2686" s="286"/>
      <c r="S2686" s="388">
        <f t="shared" si="393"/>
        <v>0</v>
      </c>
      <c r="T2686" s="389"/>
      <c r="U2686" s="389">
        <f t="shared" si="398"/>
        <v>0</v>
      </c>
      <c r="V2686" s="451"/>
      <c r="W2686" s="452"/>
      <c r="X2686" s="386"/>
      <c r="Y2686" s="390"/>
      <c r="Z2686" s="391"/>
      <c r="AA2686" s="392"/>
      <c r="AB2686" s="393"/>
      <c r="AC2686" s="394"/>
      <c r="AD2686" s="395">
        <f t="shared" si="394"/>
        <v>0</v>
      </c>
      <c r="AE2686" s="396">
        <f>IF(OR(G2686=账期!$A$18,G2686=账期!$A$20,G2686=账期!$A$22,G2686=账期!$A$24,G2686=账期!$A$25,G2686=账期!$A$27,G2686=账期!$A$26,G2686=账期!$A$28,G2686=账期!$A$30,G2686=账期!$A$32,G2686=账期!$A$34,G2686=账期!$A$35,G2686=账期!$A$37,G2686=账期!$A$39,G2686=账期!$A$40,G2686=账期!$A$41,G2686=账期!$A$42,G2686=账期!$A$43,G2686=账期!$A$44,G2686=账期!$A$45,G2686=账期!$A$46,G2686=账期!$A$48,G2686=账期!$A$50,G2686=账期!$A$51,G2686=账期!$A$52,G2686=账期!$A$53,G2686=账期!$A$54,G2686=账期!$A$56,G2686=账期!$A$57,G2686=账期!$A$58,G2686=账期!$A$59,G2686=账期!$A$60,G2686=账期!$A$61,G2686=账期!$A$62,G2686=账期!$A$63,G2686=账期!$A$64,G2686=账期!$A$66,G2686=账期!$A$67,G2686=账期!$A$68,G2686=账期!$A$70,G2686=账期!$A$71),30,IF(OR(G2686=账期!$A$74,G2686=账期!$A$77,G2686=账期!$A$76,G2686=账期!$A$79,G2686=账期!$A$80,G2686=账期!$A$81,G2686=账期!$A$83,G2686=账期!$A$85,G2686=账期!$A$87,G2686=账期!$A$89,G2686=账期!$A$91),60,IF(OR(G2686=账期!$A$93,G2686=账期!$A$94,G2686=账期!$A$95,G2686=账期!$A$96,G2686=账期!$A$98,G2686=账期!$A$99,G2686=账期!$A$101,G2686=账期!$A$102),90,0)))</f>
        <v>0</v>
      </c>
      <c r="AF2686" s="396"/>
      <c r="AG2686" s="384"/>
      <c r="AH2686" s="396" t="str">
        <f t="shared" si="397"/>
        <v/>
      </c>
    </row>
    <row r="2687" spans="1:34" ht="18" customHeight="1" x14ac:dyDescent="0.25">
      <c r="A2687" s="301" t="str">
        <f t="shared" si="399"/>
        <v/>
      </c>
      <c r="B2687" s="397"/>
      <c r="C2687" s="398"/>
      <c r="D2687" s="399"/>
      <c r="E2687" s="383" t="str">
        <f t="shared" si="395"/>
        <v>C</v>
      </c>
      <c r="F2687" s="383" t="str">
        <f t="shared" si="396"/>
        <v>C</v>
      </c>
      <c r="G2687" s="400"/>
      <c r="H2687" s="385" t="str">
        <f>IF(G2687="","",VLOOKUP(G2687,下拉数据源!J:K,2,0))</f>
        <v/>
      </c>
      <c r="I2687" s="385"/>
      <c r="J2687" s="385"/>
      <c r="K2687" s="386"/>
      <c r="L2687" s="401"/>
      <c r="M2687" s="384"/>
      <c r="N2687" s="384"/>
      <c r="O2687" s="384"/>
      <c r="P2687" s="386"/>
      <c r="Q2687" s="387"/>
      <c r="R2687" s="286"/>
      <c r="S2687" s="388">
        <f t="shared" ref="S2687:S2750" si="400">Q2687*R2687</f>
        <v>0</v>
      </c>
      <c r="T2687" s="389"/>
      <c r="U2687" s="389">
        <f t="shared" si="398"/>
        <v>0</v>
      </c>
      <c r="V2687" s="451"/>
      <c r="W2687" s="452"/>
      <c r="X2687" s="386"/>
      <c r="Y2687" s="390"/>
      <c r="Z2687" s="391"/>
      <c r="AA2687" s="392"/>
      <c r="AB2687" s="393"/>
      <c r="AC2687" s="394"/>
      <c r="AD2687" s="395">
        <f t="shared" si="394"/>
        <v>0</v>
      </c>
      <c r="AE2687" s="396">
        <f>IF(OR(G2687=账期!$A$18,G2687=账期!$A$20,G2687=账期!$A$22,G2687=账期!$A$24,G2687=账期!$A$25,G2687=账期!$A$27,G2687=账期!$A$26,G2687=账期!$A$28,G2687=账期!$A$30,G2687=账期!$A$32,G2687=账期!$A$34,G2687=账期!$A$35,G2687=账期!$A$37,G2687=账期!$A$39,G2687=账期!$A$40,G2687=账期!$A$41,G2687=账期!$A$42,G2687=账期!$A$43,G2687=账期!$A$44,G2687=账期!$A$45,G2687=账期!$A$46,G2687=账期!$A$48,G2687=账期!$A$50,G2687=账期!$A$51,G2687=账期!$A$52,G2687=账期!$A$53,G2687=账期!$A$54,G2687=账期!$A$56,G2687=账期!$A$57,G2687=账期!$A$58,G2687=账期!$A$59,G2687=账期!$A$60,G2687=账期!$A$61,G2687=账期!$A$62,G2687=账期!$A$63,G2687=账期!$A$64,G2687=账期!$A$66,G2687=账期!$A$67,G2687=账期!$A$68,G2687=账期!$A$70,G2687=账期!$A$71),30,IF(OR(G2687=账期!$A$74,G2687=账期!$A$77,G2687=账期!$A$76,G2687=账期!$A$79,G2687=账期!$A$80,G2687=账期!$A$81,G2687=账期!$A$83,G2687=账期!$A$85,G2687=账期!$A$87,G2687=账期!$A$89,G2687=账期!$A$91),60,IF(OR(G2687=账期!$A$93,G2687=账期!$A$94,G2687=账期!$A$95,G2687=账期!$A$96,G2687=账期!$A$98,G2687=账期!$A$99,G2687=账期!$A$101,G2687=账期!$A$102),90,0)))</f>
        <v>0</v>
      </c>
      <c r="AF2687" s="396"/>
      <c r="AG2687" s="384"/>
      <c r="AH2687" s="396" t="str">
        <f t="shared" si="397"/>
        <v/>
      </c>
    </row>
    <row r="2688" spans="1:34" ht="18" customHeight="1" x14ac:dyDescent="0.25">
      <c r="A2688" s="301" t="str">
        <f t="shared" si="399"/>
        <v/>
      </c>
      <c r="B2688" s="397"/>
      <c r="C2688" s="398"/>
      <c r="D2688" s="399"/>
      <c r="E2688" s="383" t="str">
        <f t="shared" si="395"/>
        <v>C</v>
      </c>
      <c r="F2688" s="383" t="str">
        <f t="shared" si="396"/>
        <v>C</v>
      </c>
      <c r="G2688" s="400"/>
      <c r="H2688" s="385" t="str">
        <f>IF(G2688="","",VLOOKUP(G2688,下拉数据源!J:K,2,0))</f>
        <v/>
      </c>
      <c r="I2688" s="385"/>
      <c r="J2688" s="385"/>
      <c r="K2688" s="386"/>
      <c r="L2688" s="401"/>
      <c r="M2688" s="384"/>
      <c r="N2688" s="384"/>
      <c r="O2688" s="384"/>
      <c r="P2688" s="386"/>
      <c r="Q2688" s="387"/>
      <c r="R2688" s="286"/>
      <c r="S2688" s="388">
        <f t="shared" si="400"/>
        <v>0</v>
      </c>
      <c r="T2688" s="389"/>
      <c r="U2688" s="389">
        <f t="shared" si="398"/>
        <v>0</v>
      </c>
      <c r="V2688" s="451"/>
      <c r="W2688" s="452"/>
      <c r="X2688" s="386"/>
      <c r="Y2688" s="390"/>
      <c r="Z2688" s="391"/>
      <c r="AA2688" s="392"/>
      <c r="AB2688" s="393"/>
      <c r="AC2688" s="394"/>
      <c r="AD2688" s="395">
        <f t="shared" ref="AD2688:AD2751" si="401">IF(AE2688&gt;0,(DATE(YEAR(AC2688),MONTH(AC2688)+1,1)-1)+AE2688,AC2688)</f>
        <v>0</v>
      </c>
      <c r="AE2688" s="396">
        <f>IF(OR(G2688=账期!$A$18,G2688=账期!$A$20,G2688=账期!$A$22,G2688=账期!$A$24,G2688=账期!$A$25,G2688=账期!$A$27,G2688=账期!$A$26,G2688=账期!$A$28,G2688=账期!$A$30,G2688=账期!$A$32,G2688=账期!$A$34,G2688=账期!$A$35,G2688=账期!$A$37,G2688=账期!$A$39,G2688=账期!$A$40,G2688=账期!$A$41,G2688=账期!$A$42,G2688=账期!$A$43,G2688=账期!$A$44,G2688=账期!$A$45,G2688=账期!$A$46,G2688=账期!$A$48,G2688=账期!$A$50,G2688=账期!$A$51,G2688=账期!$A$52,G2688=账期!$A$53,G2688=账期!$A$54,G2688=账期!$A$56,G2688=账期!$A$57,G2688=账期!$A$58,G2688=账期!$A$59,G2688=账期!$A$60,G2688=账期!$A$61,G2688=账期!$A$62,G2688=账期!$A$63,G2688=账期!$A$64,G2688=账期!$A$66,G2688=账期!$A$67,G2688=账期!$A$68,G2688=账期!$A$70,G2688=账期!$A$71),30,IF(OR(G2688=账期!$A$74,G2688=账期!$A$77,G2688=账期!$A$76,G2688=账期!$A$79,G2688=账期!$A$80,G2688=账期!$A$81,G2688=账期!$A$83,G2688=账期!$A$85,G2688=账期!$A$87,G2688=账期!$A$89,G2688=账期!$A$91),60,IF(OR(G2688=账期!$A$93,G2688=账期!$A$94,G2688=账期!$A$95,G2688=账期!$A$96,G2688=账期!$A$98,G2688=账期!$A$99,G2688=账期!$A$101,G2688=账期!$A$102),90,0)))</f>
        <v>0</v>
      </c>
      <c r="AF2688" s="396"/>
      <c r="AG2688" s="384"/>
      <c r="AH2688" s="396" t="str">
        <f t="shared" si="397"/>
        <v/>
      </c>
    </row>
    <row r="2689" spans="1:34" ht="18" customHeight="1" x14ac:dyDescent="0.25">
      <c r="A2689" s="301" t="str">
        <f t="shared" si="399"/>
        <v/>
      </c>
      <c r="B2689" s="397"/>
      <c r="C2689" s="398"/>
      <c r="D2689" s="399"/>
      <c r="E2689" s="383" t="str">
        <f t="shared" si="395"/>
        <v>C</v>
      </c>
      <c r="F2689" s="383" t="str">
        <f t="shared" si="396"/>
        <v>C</v>
      </c>
      <c r="G2689" s="400"/>
      <c r="H2689" s="385" t="str">
        <f>IF(G2689="","",VLOOKUP(G2689,下拉数据源!J:K,2,0))</f>
        <v/>
      </c>
      <c r="I2689" s="385"/>
      <c r="J2689" s="385"/>
      <c r="K2689" s="386"/>
      <c r="L2689" s="401"/>
      <c r="M2689" s="384"/>
      <c r="N2689" s="384"/>
      <c r="O2689" s="384"/>
      <c r="P2689" s="386"/>
      <c r="Q2689" s="387"/>
      <c r="R2689" s="286"/>
      <c r="S2689" s="388">
        <f t="shared" si="400"/>
        <v>0</v>
      </c>
      <c r="T2689" s="389"/>
      <c r="U2689" s="389">
        <f t="shared" si="398"/>
        <v>0</v>
      </c>
      <c r="V2689" s="451"/>
      <c r="W2689" s="452"/>
      <c r="X2689" s="386"/>
      <c r="Y2689" s="390"/>
      <c r="Z2689" s="391"/>
      <c r="AA2689" s="392"/>
      <c r="AB2689" s="393"/>
      <c r="AC2689" s="394"/>
      <c r="AD2689" s="395">
        <f t="shared" si="401"/>
        <v>0</v>
      </c>
      <c r="AE2689" s="396">
        <f>IF(OR(G2689=账期!$A$18,G2689=账期!$A$20,G2689=账期!$A$22,G2689=账期!$A$24,G2689=账期!$A$25,G2689=账期!$A$27,G2689=账期!$A$26,G2689=账期!$A$28,G2689=账期!$A$30,G2689=账期!$A$32,G2689=账期!$A$34,G2689=账期!$A$35,G2689=账期!$A$37,G2689=账期!$A$39,G2689=账期!$A$40,G2689=账期!$A$41,G2689=账期!$A$42,G2689=账期!$A$43,G2689=账期!$A$44,G2689=账期!$A$45,G2689=账期!$A$46,G2689=账期!$A$48,G2689=账期!$A$50,G2689=账期!$A$51,G2689=账期!$A$52,G2689=账期!$A$53,G2689=账期!$A$54,G2689=账期!$A$56,G2689=账期!$A$57,G2689=账期!$A$58,G2689=账期!$A$59,G2689=账期!$A$60,G2689=账期!$A$61,G2689=账期!$A$62,G2689=账期!$A$63,G2689=账期!$A$64,G2689=账期!$A$66,G2689=账期!$A$67,G2689=账期!$A$68,G2689=账期!$A$70,G2689=账期!$A$71),30,IF(OR(G2689=账期!$A$74,G2689=账期!$A$77,G2689=账期!$A$76,G2689=账期!$A$79,G2689=账期!$A$80,G2689=账期!$A$81,G2689=账期!$A$83,G2689=账期!$A$85,G2689=账期!$A$87,G2689=账期!$A$89,G2689=账期!$A$91),60,IF(OR(G2689=账期!$A$93,G2689=账期!$A$94,G2689=账期!$A$95,G2689=账期!$A$96,G2689=账期!$A$98,G2689=账期!$A$99,G2689=账期!$A$101,G2689=账期!$A$102),90,0)))</f>
        <v>0</v>
      </c>
      <c r="AF2689" s="396"/>
      <c r="AG2689" s="384"/>
      <c r="AH2689" s="396" t="str">
        <f t="shared" si="397"/>
        <v/>
      </c>
    </row>
    <row r="2690" spans="1:34" ht="18" customHeight="1" x14ac:dyDescent="0.25">
      <c r="A2690" s="301" t="str">
        <f t="shared" si="399"/>
        <v/>
      </c>
      <c r="B2690" s="397"/>
      <c r="C2690" s="398"/>
      <c r="D2690" s="399"/>
      <c r="E2690" s="383" t="str">
        <f t="shared" si="395"/>
        <v>C</v>
      </c>
      <c r="F2690" s="383" t="str">
        <f t="shared" si="396"/>
        <v>C</v>
      </c>
      <c r="G2690" s="400"/>
      <c r="H2690" s="385" t="str">
        <f>IF(G2690="","",VLOOKUP(G2690,下拉数据源!J:K,2,0))</f>
        <v/>
      </c>
      <c r="I2690" s="385"/>
      <c r="J2690" s="385"/>
      <c r="K2690" s="386"/>
      <c r="L2690" s="401"/>
      <c r="M2690" s="384"/>
      <c r="N2690" s="384"/>
      <c r="O2690" s="384"/>
      <c r="P2690" s="386"/>
      <c r="Q2690" s="387"/>
      <c r="R2690" s="286"/>
      <c r="S2690" s="388">
        <f t="shared" si="400"/>
        <v>0</v>
      </c>
      <c r="T2690" s="389"/>
      <c r="U2690" s="389">
        <f t="shared" si="398"/>
        <v>0</v>
      </c>
      <c r="V2690" s="451"/>
      <c r="W2690" s="452"/>
      <c r="X2690" s="386"/>
      <c r="Y2690" s="390"/>
      <c r="Z2690" s="391"/>
      <c r="AA2690" s="392"/>
      <c r="AB2690" s="393"/>
      <c r="AC2690" s="394"/>
      <c r="AD2690" s="395">
        <f t="shared" si="401"/>
        <v>0</v>
      </c>
      <c r="AE2690" s="396">
        <f>IF(OR(G2690=账期!$A$18,G2690=账期!$A$20,G2690=账期!$A$22,G2690=账期!$A$24,G2690=账期!$A$25,G2690=账期!$A$27,G2690=账期!$A$26,G2690=账期!$A$28,G2690=账期!$A$30,G2690=账期!$A$32,G2690=账期!$A$34,G2690=账期!$A$35,G2690=账期!$A$37,G2690=账期!$A$39,G2690=账期!$A$40,G2690=账期!$A$41,G2690=账期!$A$42,G2690=账期!$A$43,G2690=账期!$A$44,G2690=账期!$A$45,G2690=账期!$A$46,G2690=账期!$A$48,G2690=账期!$A$50,G2690=账期!$A$51,G2690=账期!$A$52,G2690=账期!$A$53,G2690=账期!$A$54,G2690=账期!$A$56,G2690=账期!$A$57,G2690=账期!$A$58,G2690=账期!$A$59,G2690=账期!$A$60,G2690=账期!$A$61,G2690=账期!$A$62,G2690=账期!$A$63,G2690=账期!$A$64,G2690=账期!$A$66,G2690=账期!$A$67,G2690=账期!$A$68,G2690=账期!$A$70,G2690=账期!$A$71),30,IF(OR(G2690=账期!$A$74,G2690=账期!$A$77,G2690=账期!$A$76,G2690=账期!$A$79,G2690=账期!$A$80,G2690=账期!$A$81,G2690=账期!$A$83,G2690=账期!$A$85,G2690=账期!$A$87,G2690=账期!$A$89,G2690=账期!$A$91),60,IF(OR(G2690=账期!$A$93,G2690=账期!$A$94,G2690=账期!$A$95,G2690=账期!$A$96,G2690=账期!$A$98,G2690=账期!$A$99,G2690=账期!$A$101,G2690=账期!$A$102),90,0)))</f>
        <v>0</v>
      </c>
      <c r="AF2690" s="396"/>
      <c r="AG2690" s="384"/>
      <c r="AH2690" s="396" t="str">
        <f t="shared" si="397"/>
        <v/>
      </c>
    </row>
    <row r="2691" spans="1:34" ht="18" customHeight="1" x14ac:dyDescent="0.25">
      <c r="A2691" s="301" t="str">
        <f t="shared" si="399"/>
        <v/>
      </c>
      <c r="B2691" s="397"/>
      <c r="C2691" s="398"/>
      <c r="D2691" s="399"/>
      <c r="E2691" s="383" t="str">
        <f t="shared" si="395"/>
        <v>C</v>
      </c>
      <c r="F2691" s="383" t="str">
        <f t="shared" si="396"/>
        <v>C</v>
      </c>
      <c r="G2691" s="400"/>
      <c r="H2691" s="385" t="str">
        <f>IF(G2691="","",VLOOKUP(G2691,下拉数据源!J:K,2,0))</f>
        <v/>
      </c>
      <c r="I2691" s="385"/>
      <c r="J2691" s="385"/>
      <c r="K2691" s="386"/>
      <c r="L2691" s="401"/>
      <c r="M2691" s="384"/>
      <c r="N2691" s="384"/>
      <c r="O2691" s="384"/>
      <c r="P2691" s="386"/>
      <c r="Q2691" s="387"/>
      <c r="R2691" s="286"/>
      <c r="S2691" s="388">
        <f t="shared" si="400"/>
        <v>0</v>
      </c>
      <c r="T2691" s="389"/>
      <c r="U2691" s="389">
        <f t="shared" si="398"/>
        <v>0</v>
      </c>
      <c r="V2691" s="451"/>
      <c r="W2691" s="452"/>
      <c r="X2691" s="386"/>
      <c r="Y2691" s="390"/>
      <c r="Z2691" s="391"/>
      <c r="AA2691" s="392"/>
      <c r="AB2691" s="393"/>
      <c r="AC2691" s="394"/>
      <c r="AD2691" s="395">
        <f t="shared" si="401"/>
        <v>0</v>
      </c>
      <c r="AE2691" s="396">
        <f>IF(OR(G2691=账期!$A$18,G2691=账期!$A$20,G2691=账期!$A$22,G2691=账期!$A$24,G2691=账期!$A$25,G2691=账期!$A$27,G2691=账期!$A$26,G2691=账期!$A$28,G2691=账期!$A$30,G2691=账期!$A$32,G2691=账期!$A$34,G2691=账期!$A$35,G2691=账期!$A$37,G2691=账期!$A$39,G2691=账期!$A$40,G2691=账期!$A$41,G2691=账期!$A$42,G2691=账期!$A$43,G2691=账期!$A$44,G2691=账期!$A$45,G2691=账期!$A$46,G2691=账期!$A$48,G2691=账期!$A$50,G2691=账期!$A$51,G2691=账期!$A$52,G2691=账期!$A$53,G2691=账期!$A$54,G2691=账期!$A$56,G2691=账期!$A$57,G2691=账期!$A$58,G2691=账期!$A$59,G2691=账期!$A$60,G2691=账期!$A$61,G2691=账期!$A$62,G2691=账期!$A$63,G2691=账期!$A$64,G2691=账期!$A$66,G2691=账期!$A$67,G2691=账期!$A$68,G2691=账期!$A$70,G2691=账期!$A$71),30,IF(OR(G2691=账期!$A$74,G2691=账期!$A$77,G2691=账期!$A$76,G2691=账期!$A$79,G2691=账期!$A$80,G2691=账期!$A$81,G2691=账期!$A$83,G2691=账期!$A$85,G2691=账期!$A$87,G2691=账期!$A$89,G2691=账期!$A$91),60,IF(OR(G2691=账期!$A$93,G2691=账期!$A$94,G2691=账期!$A$95,G2691=账期!$A$96,G2691=账期!$A$98,G2691=账期!$A$99,G2691=账期!$A$101,G2691=账期!$A$102),90,0)))</f>
        <v>0</v>
      </c>
      <c r="AF2691" s="396"/>
      <c r="AG2691" s="384"/>
      <c r="AH2691" s="396" t="str">
        <f t="shared" si="397"/>
        <v/>
      </c>
    </row>
    <row r="2692" spans="1:34" ht="18" customHeight="1" x14ac:dyDescent="0.25">
      <c r="A2692" s="301" t="str">
        <f t="shared" si="399"/>
        <v/>
      </c>
      <c r="B2692" s="397"/>
      <c r="C2692" s="398"/>
      <c r="D2692" s="399"/>
      <c r="E2692" s="383" t="str">
        <f t="shared" si="395"/>
        <v>C</v>
      </c>
      <c r="F2692" s="383" t="str">
        <f t="shared" si="396"/>
        <v>C</v>
      </c>
      <c r="G2692" s="400"/>
      <c r="H2692" s="385" t="str">
        <f>IF(G2692="","",VLOOKUP(G2692,下拉数据源!J:K,2,0))</f>
        <v/>
      </c>
      <c r="I2692" s="385"/>
      <c r="J2692" s="385"/>
      <c r="K2692" s="386"/>
      <c r="L2692" s="401"/>
      <c r="M2692" s="384"/>
      <c r="N2692" s="384"/>
      <c r="O2692" s="384"/>
      <c r="P2692" s="386"/>
      <c r="Q2692" s="387"/>
      <c r="R2692" s="286"/>
      <c r="S2692" s="388">
        <f t="shared" si="400"/>
        <v>0</v>
      </c>
      <c r="T2692" s="389"/>
      <c r="U2692" s="389">
        <f t="shared" si="398"/>
        <v>0</v>
      </c>
      <c r="V2692" s="451"/>
      <c r="W2692" s="452"/>
      <c r="X2692" s="386"/>
      <c r="Y2692" s="390"/>
      <c r="Z2692" s="391"/>
      <c r="AA2692" s="392"/>
      <c r="AB2692" s="393"/>
      <c r="AC2692" s="394"/>
      <c r="AD2692" s="395">
        <f t="shared" si="401"/>
        <v>0</v>
      </c>
      <c r="AE2692" s="396">
        <f>IF(OR(G2692=账期!$A$18,G2692=账期!$A$20,G2692=账期!$A$22,G2692=账期!$A$24,G2692=账期!$A$25,G2692=账期!$A$27,G2692=账期!$A$26,G2692=账期!$A$28,G2692=账期!$A$30,G2692=账期!$A$32,G2692=账期!$A$34,G2692=账期!$A$35,G2692=账期!$A$37,G2692=账期!$A$39,G2692=账期!$A$40,G2692=账期!$A$41,G2692=账期!$A$42,G2692=账期!$A$43,G2692=账期!$A$44,G2692=账期!$A$45,G2692=账期!$A$46,G2692=账期!$A$48,G2692=账期!$A$50,G2692=账期!$A$51,G2692=账期!$A$52,G2692=账期!$A$53,G2692=账期!$A$54,G2692=账期!$A$56,G2692=账期!$A$57,G2692=账期!$A$58,G2692=账期!$A$59,G2692=账期!$A$60,G2692=账期!$A$61,G2692=账期!$A$62,G2692=账期!$A$63,G2692=账期!$A$64,G2692=账期!$A$66,G2692=账期!$A$67,G2692=账期!$A$68,G2692=账期!$A$70,G2692=账期!$A$71),30,IF(OR(G2692=账期!$A$74,G2692=账期!$A$77,G2692=账期!$A$76,G2692=账期!$A$79,G2692=账期!$A$80,G2692=账期!$A$81,G2692=账期!$A$83,G2692=账期!$A$85,G2692=账期!$A$87,G2692=账期!$A$89,G2692=账期!$A$91),60,IF(OR(G2692=账期!$A$93,G2692=账期!$A$94,G2692=账期!$A$95,G2692=账期!$A$96,G2692=账期!$A$98,G2692=账期!$A$99,G2692=账期!$A$101,G2692=账期!$A$102),90,0)))</f>
        <v>0</v>
      </c>
      <c r="AF2692" s="396"/>
      <c r="AG2692" s="384"/>
      <c r="AH2692" s="396" t="str">
        <f t="shared" si="397"/>
        <v/>
      </c>
    </row>
    <row r="2693" spans="1:34" ht="18" customHeight="1" x14ac:dyDescent="0.25">
      <c r="A2693" s="301" t="str">
        <f t="shared" si="399"/>
        <v/>
      </c>
      <c r="B2693" s="397"/>
      <c r="C2693" s="398"/>
      <c r="D2693" s="399"/>
      <c r="E2693" s="383" t="str">
        <f t="shared" si="395"/>
        <v>C</v>
      </c>
      <c r="F2693" s="383" t="str">
        <f t="shared" si="396"/>
        <v>C</v>
      </c>
      <c r="G2693" s="400"/>
      <c r="H2693" s="385" t="str">
        <f>IF(G2693="","",VLOOKUP(G2693,下拉数据源!J:K,2,0))</f>
        <v/>
      </c>
      <c r="I2693" s="385"/>
      <c r="J2693" s="385"/>
      <c r="K2693" s="386"/>
      <c r="L2693" s="401"/>
      <c r="M2693" s="384"/>
      <c r="N2693" s="384"/>
      <c r="O2693" s="384"/>
      <c r="P2693" s="386"/>
      <c r="Q2693" s="387"/>
      <c r="R2693" s="286"/>
      <c r="S2693" s="388">
        <f t="shared" si="400"/>
        <v>0</v>
      </c>
      <c r="T2693" s="389"/>
      <c r="U2693" s="389">
        <f t="shared" si="398"/>
        <v>0</v>
      </c>
      <c r="V2693" s="451"/>
      <c r="W2693" s="452"/>
      <c r="X2693" s="386"/>
      <c r="Y2693" s="390"/>
      <c r="Z2693" s="391"/>
      <c r="AA2693" s="392"/>
      <c r="AB2693" s="393"/>
      <c r="AC2693" s="394"/>
      <c r="AD2693" s="395">
        <f t="shared" si="401"/>
        <v>0</v>
      </c>
      <c r="AE2693" s="396">
        <f>IF(OR(G2693=账期!$A$18,G2693=账期!$A$20,G2693=账期!$A$22,G2693=账期!$A$24,G2693=账期!$A$25,G2693=账期!$A$27,G2693=账期!$A$26,G2693=账期!$A$28,G2693=账期!$A$30,G2693=账期!$A$32,G2693=账期!$A$34,G2693=账期!$A$35,G2693=账期!$A$37,G2693=账期!$A$39,G2693=账期!$A$40,G2693=账期!$A$41,G2693=账期!$A$42,G2693=账期!$A$43,G2693=账期!$A$44,G2693=账期!$A$45,G2693=账期!$A$46,G2693=账期!$A$48,G2693=账期!$A$50,G2693=账期!$A$51,G2693=账期!$A$52,G2693=账期!$A$53,G2693=账期!$A$54,G2693=账期!$A$56,G2693=账期!$A$57,G2693=账期!$A$58,G2693=账期!$A$59,G2693=账期!$A$60,G2693=账期!$A$61,G2693=账期!$A$62,G2693=账期!$A$63,G2693=账期!$A$64,G2693=账期!$A$66,G2693=账期!$A$67,G2693=账期!$A$68,G2693=账期!$A$70,G2693=账期!$A$71),30,IF(OR(G2693=账期!$A$74,G2693=账期!$A$77,G2693=账期!$A$76,G2693=账期!$A$79,G2693=账期!$A$80,G2693=账期!$A$81,G2693=账期!$A$83,G2693=账期!$A$85,G2693=账期!$A$87,G2693=账期!$A$89,G2693=账期!$A$91),60,IF(OR(G2693=账期!$A$93,G2693=账期!$A$94,G2693=账期!$A$95,G2693=账期!$A$96,G2693=账期!$A$98,G2693=账期!$A$99,G2693=账期!$A$101,G2693=账期!$A$102),90,0)))</f>
        <v>0</v>
      </c>
      <c r="AF2693" s="396"/>
      <c r="AG2693" s="384"/>
      <c r="AH2693" s="396" t="str">
        <f t="shared" si="397"/>
        <v/>
      </c>
    </row>
    <row r="2694" spans="1:34" ht="18" customHeight="1" x14ac:dyDescent="0.25">
      <c r="A2694" s="301" t="str">
        <f t="shared" si="399"/>
        <v/>
      </c>
      <c r="B2694" s="397"/>
      <c r="C2694" s="398"/>
      <c r="D2694" s="399"/>
      <c r="E2694" s="383" t="str">
        <f t="shared" si="395"/>
        <v>C</v>
      </c>
      <c r="F2694" s="383" t="str">
        <f t="shared" si="396"/>
        <v>C</v>
      </c>
      <c r="G2694" s="400"/>
      <c r="H2694" s="385" t="str">
        <f>IF(G2694="","",VLOOKUP(G2694,下拉数据源!J:K,2,0))</f>
        <v/>
      </c>
      <c r="I2694" s="385"/>
      <c r="J2694" s="385"/>
      <c r="K2694" s="386"/>
      <c r="L2694" s="401"/>
      <c r="M2694" s="384"/>
      <c r="N2694" s="384"/>
      <c r="O2694" s="384"/>
      <c r="P2694" s="386"/>
      <c r="Q2694" s="387"/>
      <c r="R2694" s="286"/>
      <c r="S2694" s="388">
        <f t="shared" si="400"/>
        <v>0</v>
      </c>
      <c r="T2694" s="389"/>
      <c r="U2694" s="389">
        <f t="shared" si="398"/>
        <v>0</v>
      </c>
      <c r="V2694" s="451"/>
      <c r="W2694" s="452"/>
      <c r="X2694" s="386"/>
      <c r="Y2694" s="390"/>
      <c r="Z2694" s="391"/>
      <c r="AA2694" s="392"/>
      <c r="AB2694" s="393"/>
      <c r="AC2694" s="394"/>
      <c r="AD2694" s="395">
        <f t="shared" si="401"/>
        <v>0</v>
      </c>
      <c r="AE2694" s="396">
        <f>IF(OR(G2694=账期!$A$18,G2694=账期!$A$20,G2694=账期!$A$22,G2694=账期!$A$24,G2694=账期!$A$25,G2694=账期!$A$27,G2694=账期!$A$26,G2694=账期!$A$28,G2694=账期!$A$30,G2694=账期!$A$32,G2694=账期!$A$34,G2694=账期!$A$35,G2694=账期!$A$37,G2694=账期!$A$39,G2694=账期!$A$40,G2694=账期!$A$41,G2694=账期!$A$42,G2694=账期!$A$43,G2694=账期!$A$44,G2694=账期!$A$45,G2694=账期!$A$46,G2694=账期!$A$48,G2694=账期!$A$50,G2694=账期!$A$51,G2694=账期!$A$52,G2694=账期!$A$53,G2694=账期!$A$54,G2694=账期!$A$56,G2694=账期!$A$57,G2694=账期!$A$58,G2694=账期!$A$59,G2694=账期!$A$60,G2694=账期!$A$61,G2694=账期!$A$62,G2694=账期!$A$63,G2694=账期!$A$64,G2694=账期!$A$66,G2694=账期!$A$67,G2694=账期!$A$68,G2694=账期!$A$70,G2694=账期!$A$71),30,IF(OR(G2694=账期!$A$74,G2694=账期!$A$77,G2694=账期!$A$76,G2694=账期!$A$79,G2694=账期!$A$80,G2694=账期!$A$81,G2694=账期!$A$83,G2694=账期!$A$85,G2694=账期!$A$87,G2694=账期!$A$89,G2694=账期!$A$91),60,IF(OR(G2694=账期!$A$93,G2694=账期!$A$94,G2694=账期!$A$95,G2694=账期!$A$96,G2694=账期!$A$98,G2694=账期!$A$99,G2694=账期!$A$101,G2694=账期!$A$102),90,0)))</f>
        <v>0</v>
      </c>
      <c r="AF2694" s="396"/>
      <c r="AG2694" s="384"/>
      <c r="AH2694" s="396" t="str">
        <f t="shared" si="397"/>
        <v/>
      </c>
    </row>
    <row r="2695" spans="1:34" ht="18" customHeight="1" x14ac:dyDescent="0.25">
      <c r="A2695" s="301" t="str">
        <f t="shared" si="399"/>
        <v/>
      </c>
      <c r="B2695" s="397"/>
      <c r="C2695" s="398"/>
      <c r="D2695" s="399"/>
      <c r="E2695" s="383" t="str">
        <f t="shared" si="395"/>
        <v>C</v>
      </c>
      <c r="F2695" s="383" t="str">
        <f t="shared" si="396"/>
        <v>C</v>
      </c>
      <c r="G2695" s="400"/>
      <c r="H2695" s="385" t="str">
        <f>IF(G2695="","",VLOOKUP(G2695,下拉数据源!J:K,2,0))</f>
        <v/>
      </c>
      <c r="I2695" s="385"/>
      <c r="J2695" s="385"/>
      <c r="K2695" s="386"/>
      <c r="L2695" s="401"/>
      <c r="M2695" s="384"/>
      <c r="N2695" s="384"/>
      <c r="O2695" s="384"/>
      <c r="P2695" s="386"/>
      <c r="Q2695" s="387"/>
      <c r="R2695" s="286"/>
      <c r="S2695" s="388">
        <f t="shared" si="400"/>
        <v>0</v>
      </c>
      <c r="T2695" s="389"/>
      <c r="U2695" s="389">
        <f t="shared" si="398"/>
        <v>0</v>
      </c>
      <c r="V2695" s="451"/>
      <c r="W2695" s="452"/>
      <c r="X2695" s="386"/>
      <c r="Y2695" s="390"/>
      <c r="Z2695" s="391"/>
      <c r="AA2695" s="392"/>
      <c r="AB2695" s="393"/>
      <c r="AC2695" s="394"/>
      <c r="AD2695" s="395">
        <f t="shared" si="401"/>
        <v>0</v>
      </c>
      <c r="AE2695" s="396">
        <f>IF(OR(G2695=账期!$A$18,G2695=账期!$A$20,G2695=账期!$A$22,G2695=账期!$A$24,G2695=账期!$A$25,G2695=账期!$A$27,G2695=账期!$A$26,G2695=账期!$A$28,G2695=账期!$A$30,G2695=账期!$A$32,G2695=账期!$A$34,G2695=账期!$A$35,G2695=账期!$A$37,G2695=账期!$A$39,G2695=账期!$A$40,G2695=账期!$A$41,G2695=账期!$A$42,G2695=账期!$A$43,G2695=账期!$A$44,G2695=账期!$A$45,G2695=账期!$A$46,G2695=账期!$A$48,G2695=账期!$A$50,G2695=账期!$A$51,G2695=账期!$A$52,G2695=账期!$A$53,G2695=账期!$A$54,G2695=账期!$A$56,G2695=账期!$A$57,G2695=账期!$A$58,G2695=账期!$A$59,G2695=账期!$A$60,G2695=账期!$A$61,G2695=账期!$A$62,G2695=账期!$A$63,G2695=账期!$A$64,G2695=账期!$A$66,G2695=账期!$A$67,G2695=账期!$A$68,G2695=账期!$A$70,G2695=账期!$A$71),30,IF(OR(G2695=账期!$A$74,G2695=账期!$A$77,G2695=账期!$A$76,G2695=账期!$A$79,G2695=账期!$A$80,G2695=账期!$A$81,G2695=账期!$A$83,G2695=账期!$A$85,G2695=账期!$A$87,G2695=账期!$A$89,G2695=账期!$A$91),60,IF(OR(G2695=账期!$A$93,G2695=账期!$A$94,G2695=账期!$A$95,G2695=账期!$A$96,G2695=账期!$A$98,G2695=账期!$A$99,G2695=账期!$A$101,G2695=账期!$A$102),90,0)))</f>
        <v>0</v>
      </c>
      <c r="AF2695" s="396"/>
      <c r="AG2695" s="384"/>
      <c r="AH2695" s="396" t="str">
        <f t="shared" si="397"/>
        <v/>
      </c>
    </row>
    <row r="2696" spans="1:34" ht="18" customHeight="1" x14ac:dyDescent="0.25">
      <c r="A2696" s="301" t="str">
        <f t="shared" si="399"/>
        <v/>
      </c>
      <c r="B2696" s="397"/>
      <c r="C2696" s="398"/>
      <c r="D2696" s="399"/>
      <c r="E2696" s="383" t="str">
        <f t="shared" si="395"/>
        <v>C</v>
      </c>
      <c r="F2696" s="383" t="str">
        <f t="shared" si="396"/>
        <v>C</v>
      </c>
      <c r="G2696" s="400"/>
      <c r="H2696" s="385" t="str">
        <f>IF(G2696="","",VLOOKUP(G2696,下拉数据源!J:K,2,0))</f>
        <v/>
      </c>
      <c r="I2696" s="385"/>
      <c r="J2696" s="385"/>
      <c r="K2696" s="386"/>
      <c r="L2696" s="401"/>
      <c r="M2696" s="384"/>
      <c r="N2696" s="384"/>
      <c r="O2696" s="384"/>
      <c r="P2696" s="386"/>
      <c r="Q2696" s="387"/>
      <c r="R2696" s="286"/>
      <c r="S2696" s="388">
        <f t="shared" si="400"/>
        <v>0</v>
      </c>
      <c r="T2696" s="389"/>
      <c r="U2696" s="389">
        <f t="shared" si="398"/>
        <v>0</v>
      </c>
      <c r="V2696" s="451"/>
      <c r="W2696" s="452"/>
      <c r="X2696" s="386"/>
      <c r="Y2696" s="390"/>
      <c r="Z2696" s="391"/>
      <c r="AA2696" s="392"/>
      <c r="AB2696" s="393"/>
      <c r="AC2696" s="394"/>
      <c r="AD2696" s="395">
        <f t="shared" si="401"/>
        <v>0</v>
      </c>
      <c r="AE2696" s="396">
        <f>IF(OR(G2696=账期!$A$18,G2696=账期!$A$20,G2696=账期!$A$22,G2696=账期!$A$24,G2696=账期!$A$25,G2696=账期!$A$27,G2696=账期!$A$26,G2696=账期!$A$28,G2696=账期!$A$30,G2696=账期!$A$32,G2696=账期!$A$34,G2696=账期!$A$35,G2696=账期!$A$37,G2696=账期!$A$39,G2696=账期!$A$40,G2696=账期!$A$41,G2696=账期!$A$42,G2696=账期!$A$43,G2696=账期!$A$44,G2696=账期!$A$45,G2696=账期!$A$46,G2696=账期!$A$48,G2696=账期!$A$50,G2696=账期!$A$51,G2696=账期!$A$52,G2696=账期!$A$53,G2696=账期!$A$54,G2696=账期!$A$56,G2696=账期!$A$57,G2696=账期!$A$58,G2696=账期!$A$59,G2696=账期!$A$60,G2696=账期!$A$61,G2696=账期!$A$62,G2696=账期!$A$63,G2696=账期!$A$64,G2696=账期!$A$66,G2696=账期!$A$67,G2696=账期!$A$68,G2696=账期!$A$70,G2696=账期!$A$71),30,IF(OR(G2696=账期!$A$74,G2696=账期!$A$77,G2696=账期!$A$76,G2696=账期!$A$79,G2696=账期!$A$80,G2696=账期!$A$81,G2696=账期!$A$83,G2696=账期!$A$85,G2696=账期!$A$87,G2696=账期!$A$89,G2696=账期!$A$91),60,IF(OR(G2696=账期!$A$93,G2696=账期!$A$94,G2696=账期!$A$95,G2696=账期!$A$96,G2696=账期!$A$98,G2696=账期!$A$99,G2696=账期!$A$101,G2696=账期!$A$102),90,0)))</f>
        <v>0</v>
      </c>
      <c r="AF2696" s="396"/>
      <c r="AG2696" s="384"/>
      <c r="AH2696" s="396" t="str">
        <f t="shared" si="397"/>
        <v/>
      </c>
    </row>
    <row r="2697" spans="1:34" ht="18" customHeight="1" x14ac:dyDescent="0.25">
      <c r="A2697" s="301" t="str">
        <f t="shared" si="399"/>
        <v/>
      </c>
      <c r="B2697" s="397"/>
      <c r="C2697" s="398"/>
      <c r="D2697" s="399"/>
      <c r="E2697" s="383" t="str">
        <f t="shared" si="395"/>
        <v>C</v>
      </c>
      <c r="F2697" s="383" t="str">
        <f t="shared" si="396"/>
        <v>C</v>
      </c>
      <c r="G2697" s="400"/>
      <c r="H2697" s="385" t="str">
        <f>IF(G2697="","",VLOOKUP(G2697,下拉数据源!J:K,2,0))</f>
        <v/>
      </c>
      <c r="I2697" s="385"/>
      <c r="J2697" s="385"/>
      <c r="K2697" s="386"/>
      <c r="L2697" s="401"/>
      <c r="M2697" s="384"/>
      <c r="N2697" s="384"/>
      <c r="O2697" s="384"/>
      <c r="P2697" s="386"/>
      <c r="Q2697" s="387"/>
      <c r="R2697" s="286"/>
      <c r="S2697" s="388">
        <f t="shared" si="400"/>
        <v>0</v>
      </c>
      <c r="T2697" s="389"/>
      <c r="U2697" s="389">
        <f t="shared" si="398"/>
        <v>0</v>
      </c>
      <c r="V2697" s="451"/>
      <c r="W2697" s="452"/>
      <c r="X2697" s="386"/>
      <c r="Y2697" s="390"/>
      <c r="Z2697" s="391"/>
      <c r="AA2697" s="392"/>
      <c r="AB2697" s="393"/>
      <c r="AC2697" s="394"/>
      <c r="AD2697" s="395">
        <f t="shared" si="401"/>
        <v>0</v>
      </c>
      <c r="AE2697" s="396">
        <f>IF(OR(G2697=账期!$A$18,G2697=账期!$A$20,G2697=账期!$A$22,G2697=账期!$A$24,G2697=账期!$A$25,G2697=账期!$A$27,G2697=账期!$A$26,G2697=账期!$A$28,G2697=账期!$A$30,G2697=账期!$A$32,G2697=账期!$A$34,G2697=账期!$A$35,G2697=账期!$A$37,G2697=账期!$A$39,G2697=账期!$A$40,G2697=账期!$A$41,G2697=账期!$A$42,G2697=账期!$A$43,G2697=账期!$A$44,G2697=账期!$A$45,G2697=账期!$A$46,G2697=账期!$A$48,G2697=账期!$A$50,G2697=账期!$A$51,G2697=账期!$A$52,G2697=账期!$A$53,G2697=账期!$A$54,G2697=账期!$A$56,G2697=账期!$A$57,G2697=账期!$A$58,G2697=账期!$A$59,G2697=账期!$A$60,G2697=账期!$A$61,G2697=账期!$A$62,G2697=账期!$A$63,G2697=账期!$A$64,G2697=账期!$A$66,G2697=账期!$A$67,G2697=账期!$A$68,G2697=账期!$A$70,G2697=账期!$A$71),30,IF(OR(G2697=账期!$A$74,G2697=账期!$A$77,G2697=账期!$A$76,G2697=账期!$A$79,G2697=账期!$A$80,G2697=账期!$A$81,G2697=账期!$A$83,G2697=账期!$A$85,G2697=账期!$A$87,G2697=账期!$A$89,G2697=账期!$A$91),60,IF(OR(G2697=账期!$A$93,G2697=账期!$A$94,G2697=账期!$A$95,G2697=账期!$A$96,G2697=账期!$A$98,G2697=账期!$A$99,G2697=账期!$A$101,G2697=账期!$A$102),90,0)))</f>
        <v>0</v>
      </c>
      <c r="AF2697" s="396"/>
      <c r="AG2697" s="384"/>
      <c r="AH2697" s="396" t="str">
        <f t="shared" si="397"/>
        <v/>
      </c>
    </row>
    <row r="2698" spans="1:34" ht="18" customHeight="1" x14ac:dyDescent="0.25">
      <c r="A2698" s="301" t="str">
        <f t="shared" si="399"/>
        <v/>
      </c>
      <c r="B2698" s="397"/>
      <c r="C2698" s="398"/>
      <c r="D2698" s="399"/>
      <c r="E2698" s="383" t="str">
        <f t="shared" si="395"/>
        <v>C</v>
      </c>
      <c r="F2698" s="383" t="str">
        <f t="shared" si="396"/>
        <v>C</v>
      </c>
      <c r="G2698" s="400"/>
      <c r="H2698" s="385" t="str">
        <f>IF(G2698="","",VLOOKUP(G2698,下拉数据源!J:K,2,0))</f>
        <v/>
      </c>
      <c r="I2698" s="385"/>
      <c r="J2698" s="385"/>
      <c r="K2698" s="386"/>
      <c r="L2698" s="401"/>
      <c r="M2698" s="384"/>
      <c r="N2698" s="384"/>
      <c r="O2698" s="384"/>
      <c r="P2698" s="386"/>
      <c r="Q2698" s="387"/>
      <c r="R2698" s="286"/>
      <c r="S2698" s="388">
        <f t="shared" si="400"/>
        <v>0</v>
      </c>
      <c r="T2698" s="389"/>
      <c r="U2698" s="389">
        <f t="shared" si="398"/>
        <v>0</v>
      </c>
      <c r="V2698" s="451"/>
      <c r="W2698" s="452"/>
      <c r="X2698" s="386"/>
      <c r="Y2698" s="390"/>
      <c r="Z2698" s="391"/>
      <c r="AA2698" s="392"/>
      <c r="AB2698" s="393"/>
      <c r="AC2698" s="394"/>
      <c r="AD2698" s="395">
        <f t="shared" si="401"/>
        <v>0</v>
      </c>
      <c r="AE2698" s="396">
        <f>IF(OR(G2698=账期!$A$18,G2698=账期!$A$20,G2698=账期!$A$22,G2698=账期!$A$24,G2698=账期!$A$25,G2698=账期!$A$27,G2698=账期!$A$26,G2698=账期!$A$28,G2698=账期!$A$30,G2698=账期!$A$32,G2698=账期!$A$34,G2698=账期!$A$35,G2698=账期!$A$37,G2698=账期!$A$39,G2698=账期!$A$40,G2698=账期!$A$41,G2698=账期!$A$42,G2698=账期!$A$43,G2698=账期!$A$44,G2698=账期!$A$45,G2698=账期!$A$46,G2698=账期!$A$48,G2698=账期!$A$50,G2698=账期!$A$51,G2698=账期!$A$52,G2698=账期!$A$53,G2698=账期!$A$54,G2698=账期!$A$56,G2698=账期!$A$57,G2698=账期!$A$58,G2698=账期!$A$59,G2698=账期!$A$60,G2698=账期!$A$61,G2698=账期!$A$62,G2698=账期!$A$63,G2698=账期!$A$64,G2698=账期!$A$66,G2698=账期!$A$67,G2698=账期!$A$68,G2698=账期!$A$70,G2698=账期!$A$71),30,IF(OR(G2698=账期!$A$74,G2698=账期!$A$77,G2698=账期!$A$76,G2698=账期!$A$79,G2698=账期!$A$80,G2698=账期!$A$81,G2698=账期!$A$83,G2698=账期!$A$85,G2698=账期!$A$87,G2698=账期!$A$89,G2698=账期!$A$91),60,IF(OR(G2698=账期!$A$93,G2698=账期!$A$94,G2698=账期!$A$95,G2698=账期!$A$96,G2698=账期!$A$98,G2698=账期!$A$99,G2698=账期!$A$101,G2698=账期!$A$102),90,0)))</f>
        <v>0</v>
      </c>
      <c r="AF2698" s="396"/>
      <c r="AG2698" s="384"/>
      <c r="AH2698" s="396" t="str">
        <f t="shared" si="397"/>
        <v/>
      </c>
    </row>
    <row r="2699" spans="1:34" ht="18" customHeight="1" x14ac:dyDescent="0.25">
      <c r="A2699" s="301" t="str">
        <f t="shared" si="399"/>
        <v/>
      </c>
      <c r="B2699" s="397"/>
      <c r="C2699" s="398"/>
      <c r="D2699" s="399"/>
      <c r="E2699" s="383" t="str">
        <f t="shared" si="395"/>
        <v>C</v>
      </c>
      <c r="F2699" s="383" t="str">
        <f t="shared" si="396"/>
        <v>C</v>
      </c>
      <c r="G2699" s="400"/>
      <c r="H2699" s="385" t="str">
        <f>IF(G2699="","",VLOOKUP(G2699,下拉数据源!J:K,2,0))</f>
        <v/>
      </c>
      <c r="I2699" s="385"/>
      <c r="J2699" s="385"/>
      <c r="K2699" s="386"/>
      <c r="L2699" s="401"/>
      <c r="M2699" s="384"/>
      <c r="N2699" s="384"/>
      <c r="O2699" s="384"/>
      <c r="P2699" s="386"/>
      <c r="Q2699" s="387"/>
      <c r="R2699" s="286"/>
      <c r="S2699" s="388">
        <f t="shared" si="400"/>
        <v>0</v>
      </c>
      <c r="T2699" s="389"/>
      <c r="U2699" s="389">
        <f t="shared" si="398"/>
        <v>0</v>
      </c>
      <c r="V2699" s="451"/>
      <c r="W2699" s="452"/>
      <c r="X2699" s="386"/>
      <c r="Y2699" s="390"/>
      <c r="Z2699" s="391"/>
      <c r="AA2699" s="392"/>
      <c r="AB2699" s="393"/>
      <c r="AC2699" s="394"/>
      <c r="AD2699" s="395">
        <f t="shared" si="401"/>
        <v>0</v>
      </c>
      <c r="AE2699" s="396">
        <f>IF(OR(G2699=账期!$A$18,G2699=账期!$A$20,G2699=账期!$A$22,G2699=账期!$A$24,G2699=账期!$A$25,G2699=账期!$A$27,G2699=账期!$A$26,G2699=账期!$A$28,G2699=账期!$A$30,G2699=账期!$A$32,G2699=账期!$A$34,G2699=账期!$A$35,G2699=账期!$A$37,G2699=账期!$A$39,G2699=账期!$A$40,G2699=账期!$A$41,G2699=账期!$A$42,G2699=账期!$A$43,G2699=账期!$A$44,G2699=账期!$A$45,G2699=账期!$A$46,G2699=账期!$A$48,G2699=账期!$A$50,G2699=账期!$A$51,G2699=账期!$A$52,G2699=账期!$A$53,G2699=账期!$A$54,G2699=账期!$A$56,G2699=账期!$A$57,G2699=账期!$A$58,G2699=账期!$A$59,G2699=账期!$A$60,G2699=账期!$A$61,G2699=账期!$A$62,G2699=账期!$A$63,G2699=账期!$A$64,G2699=账期!$A$66,G2699=账期!$A$67,G2699=账期!$A$68,G2699=账期!$A$70,G2699=账期!$A$71),30,IF(OR(G2699=账期!$A$74,G2699=账期!$A$77,G2699=账期!$A$76,G2699=账期!$A$79,G2699=账期!$A$80,G2699=账期!$A$81,G2699=账期!$A$83,G2699=账期!$A$85,G2699=账期!$A$87,G2699=账期!$A$89,G2699=账期!$A$91),60,IF(OR(G2699=账期!$A$93,G2699=账期!$A$94,G2699=账期!$A$95,G2699=账期!$A$96,G2699=账期!$A$98,G2699=账期!$A$99,G2699=账期!$A$101,G2699=账期!$A$102),90,0)))</f>
        <v>0</v>
      </c>
      <c r="AF2699" s="396"/>
      <c r="AG2699" s="384"/>
      <c r="AH2699" s="396" t="str">
        <f t="shared" si="397"/>
        <v/>
      </c>
    </row>
    <row r="2700" spans="1:34" ht="18" customHeight="1" x14ac:dyDescent="0.25">
      <c r="A2700" s="301" t="str">
        <f t="shared" si="399"/>
        <v/>
      </c>
      <c r="B2700" s="397"/>
      <c r="C2700" s="398"/>
      <c r="D2700" s="399"/>
      <c r="E2700" s="383" t="str">
        <f t="shared" si="395"/>
        <v>C</v>
      </c>
      <c r="F2700" s="383" t="str">
        <f t="shared" si="396"/>
        <v>C</v>
      </c>
      <c r="G2700" s="400"/>
      <c r="H2700" s="385" t="str">
        <f>IF(G2700="","",VLOOKUP(G2700,下拉数据源!J:K,2,0))</f>
        <v/>
      </c>
      <c r="I2700" s="385"/>
      <c r="J2700" s="385"/>
      <c r="K2700" s="386"/>
      <c r="L2700" s="401"/>
      <c r="M2700" s="384"/>
      <c r="N2700" s="384"/>
      <c r="O2700" s="384"/>
      <c r="P2700" s="386"/>
      <c r="Q2700" s="387"/>
      <c r="R2700" s="286"/>
      <c r="S2700" s="388">
        <f t="shared" si="400"/>
        <v>0</v>
      </c>
      <c r="T2700" s="389"/>
      <c r="U2700" s="389">
        <f t="shared" si="398"/>
        <v>0</v>
      </c>
      <c r="V2700" s="451"/>
      <c r="W2700" s="452"/>
      <c r="X2700" s="386"/>
      <c r="Y2700" s="390"/>
      <c r="Z2700" s="391"/>
      <c r="AA2700" s="392"/>
      <c r="AB2700" s="393"/>
      <c r="AC2700" s="394"/>
      <c r="AD2700" s="395">
        <f t="shared" si="401"/>
        <v>0</v>
      </c>
      <c r="AE2700" s="396">
        <f>IF(OR(G2700=账期!$A$18,G2700=账期!$A$20,G2700=账期!$A$22,G2700=账期!$A$24,G2700=账期!$A$25,G2700=账期!$A$27,G2700=账期!$A$26,G2700=账期!$A$28,G2700=账期!$A$30,G2700=账期!$A$32,G2700=账期!$A$34,G2700=账期!$A$35,G2700=账期!$A$37,G2700=账期!$A$39,G2700=账期!$A$40,G2700=账期!$A$41,G2700=账期!$A$42,G2700=账期!$A$43,G2700=账期!$A$44,G2700=账期!$A$45,G2700=账期!$A$46,G2700=账期!$A$48,G2700=账期!$A$50,G2700=账期!$A$51,G2700=账期!$A$52,G2700=账期!$A$53,G2700=账期!$A$54,G2700=账期!$A$56,G2700=账期!$A$57,G2700=账期!$A$58,G2700=账期!$A$59,G2700=账期!$A$60,G2700=账期!$A$61,G2700=账期!$A$62,G2700=账期!$A$63,G2700=账期!$A$64,G2700=账期!$A$66,G2700=账期!$A$67,G2700=账期!$A$68,G2700=账期!$A$70,G2700=账期!$A$71),30,IF(OR(G2700=账期!$A$74,G2700=账期!$A$77,G2700=账期!$A$76,G2700=账期!$A$79,G2700=账期!$A$80,G2700=账期!$A$81,G2700=账期!$A$83,G2700=账期!$A$85,G2700=账期!$A$87,G2700=账期!$A$89,G2700=账期!$A$91),60,IF(OR(G2700=账期!$A$93,G2700=账期!$A$94,G2700=账期!$A$95,G2700=账期!$A$96,G2700=账期!$A$98,G2700=账期!$A$99,G2700=账期!$A$101,G2700=账期!$A$102),90,0)))</f>
        <v>0</v>
      </c>
      <c r="AF2700" s="396"/>
      <c r="AG2700" s="384"/>
      <c r="AH2700" s="396" t="str">
        <f t="shared" si="397"/>
        <v/>
      </c>
    </row>
    <row r="2701" spans="1:34" ht="18" customHeight="1" x14ac:dyDescent="0.25">
      <c r="A2701" s="301" t="str">
        <f t="shared" si="399"/>
        <v/>
      </c>
      <c r="B2701" s="397"/>
      <c r="C2701" s="398"/>
      <c r="D2701" s="399"/>
      <c r="E2701" s="383" t="str">
        <f t="shared" si="395"/>
        <v>C</v>
      </c>
      <c r="F2701" s="383" t="str">
        <f t="shared" si="396"/>
        <v>C</v>
      </c>
      <c r="G2701" s="400"/>
      <c r="H2701" s="385" t="str">
        <f>IF(G2701="","",VLOOKUP(G2701,下拉数据源!J:K,2,0))</f>
        <v/>
      </c>
      <c r="I2701" s="385"/>
      <c r="J2701" s="385"/>
      <c r="K2701" s="386"/>
      <c r="L2701" s="401"/>
      <c r="M2701" s="384"/>
      <c r="N2701" s="384"/>
      <c r="O2701" s="384"/>
      <c r="P2701" s="386"/>
      <c r="Q2701" s="387"/>
      <c r="R2701" s="286"/>
      <c r="S2701" s="388">
        <f t="shared" si="400"/>
        <v>0</v>
      </c>
      <c r="T2701" s="389"/>
      <c r="U2701" s="389">
        <f t="shared" si="398"/>
        <v>0</v>
      </c>
      <c r="V2701" s="451"/>
      <c r="W2701" s="452"/>
      <c r="X2701" s="386"/>
      <c r="Y2701" s="390"/>
      <c r="Z2701" s="391"/>
      <c r="AA2701" s="392"/>
      <c r="AB2701" s="393"/>
      <c r="AC2701" s="394"/>
      <c r="AD2701" s="395">
        <f t="shared" si="401"/>
        <v>0</v>
      </c>
      <c r="AE2701" s="396">
        <f>IF(OR(G2701=账期!$A$18,G2701=账期!$A$20,G2701=账期!$A$22,G2701=账期!$A$24,G2701=账期!$A$25,G2701=账期!$A$27,G2701=账期!$A$26,G2701=账期!$A$28,G2701=账期!$A$30,G2701=账期!$A$32,G2701=账期!$A$34,G2701=账期!$A$35,G2701=账期!$A$37,G2701=账期!$A$39,G2701=账期!$A$40,G2701=账期!$A$41,G2701=账期!$A$42,G2701=账期!$A$43,G2701=账期!$A$44,G2701=账期!$A$45,G2701=账期!$A$46,G2701=账期!$A$48,G2701=账期!$A$50,G2701=账期!$A$51,G2701=账期!$A$52,G2701=账期!$A$53,G2701=账期!$A$54,G2701=账期!$A$56,G2701=账期!$A$57,G2701=账期!$A$58,G2701=账期!$A$59,G2701=账期!$A$60,G2701=账期!$A$61,G2701=账期!$A$62,G2701=账期!$A$63,G2701=账期!$A$64,G2701=账期!$A$66,G2701=账期!$A$67,G2701=账期!$A$68,G2701=账期!$A$70,G2701=账期!$A$71),30,IF(OR(G2701=账期!$A$74,G2701=账期!$A$77,G2701=账期!$A$76,G2701=账期!$A$79,G2701=账期!$A$80,G2701=账期!$A$81,G2701=账期!$A$83,G2701=账期!$A$85,G2701=账期!$A$87,G2701=账期!$A$89,G2701=账期!$A$91),60,IF(OR(G2701=账期!$A$93,G2701=账期!$A$94,G2701=账期!$A$95,G2701=账期!$A$96,G2701=账期!$A$98,G2701=账期!$A$99,G2701=账期!$A$101,G2701=账期!$A$102),90,0)))</f>
        <v>0</v>
      </c>
      <c r="AF2701" s="396"/>
      <c r="AG2701" s="384"/>
      <c r="AH2701" s="396" t="str">
        <f t="shared" si="397"/>
        <v/>
      </c>
    </row>
    <row r="2702" spans="1:34" ht="18" customHeight="1" x14ac:dyDescent="0.25">
      <c r="A2702" s="301" t="str">
        <f t="shared" si="399"/>
        <v/>
      </c>
      <c r="B2702" s="397"/>
      <c r="C2702" s="398"/>
      <c r="D2702" s="399"/>
      <c r="E2702" s="383" t="str">
        <f t="shared" si="395"/>
        <v>C</v>
      </c>
      <c r="F2702" s="383" t="str">
        <f t="shared" si="396"/>
        <v>C</v>
      </c>
      <c r="G2702" s="400"/>
      <c r="H2702" s="385" t="str">
        <f>IF(G2702="","",VLOOKUP(G2702,下拉数据源!J:K,2,0))</f>
        <v/>
      </c>
      <c r="I2702" s="385"/>
      <c r="J2702" s="385"/>
      <c r="K2702" s="386"/>
      <c r="L2702" s="401"/>
      <c r="M2702" s="384"/>
      <c r="N2702" s="384"/>
      <c r="O2702" s="384"/>
      <c r="P2702" s="386"/>
      <c r="Q2702" s="387"/>
      <c r="R2702" s="286"/>
      <c r="S2702" s="388">
        <f t="shared" si="400"/>
        <v>0</v>
      </c>
      <c r="T2702" s="389"/>
      <c r="U2702" s="389">
        <f t="shared" si="398"/>
        <v>0</v>
      </c>
      <c r="V2702" s="451"/>
      <c r="W2702" s="452"/>
      <c r="X2702" s="386"/>
      <c r="Y2702" s="390"/>
      <c r="Z2702" s="391"/>
      <c r="AA2702" s="392"/>
      <c r="AB2702" s="393"/>
      <c r="AC2702" s="394"/>
      <c r="AD2702" s="395">
        <f t="shared" si="401"/>
        <v>0</v>
      </c>
      <c r="AE2702" s="396">
        <f>IF(OR(G2702=账期!$A$18,G2702=账期!$A$20,G2702=账期!$A$22,G2702=账期!$A$24,G2702=账期!$A$25,G2702=账期!$A$27,G2702=账期!$A$26,G2702=账期!$A$28,G2702=账期!$A$30,G2702=账期!$A$32,G2702=账期!$A$34,G2702=账期!$A$35,G2702=账期!$A$37,G2702=账期!$A$39,G2702=账期!$A$40,G2702=账期!$A$41,G2702=账期!$A$42,G2702=账期!$A$43,G2702=账期!$A$44,G2702=账期!$A$45,G2702=账期!$A$46,G2702=账期!$A$48,G2702=账期!$A$50,G2702=账期!$A$51,G2702=账期!$A$52,G2702=账期!$A$53,G2702=账期!$A$54,G2702=账期!$A$56,G2702=账期!$A$57,G2702=账期!$A$58,G2702=账期!$A$59,G2702=账期!$A$60,G2702=账期!$A$61,G2702=账期!$A$62,G2702=账期!$A$63,G2702=账期!$A$64,G2702=账期!$A$66,G2702=账期!$A$67,G2702=账期!$A$68,G2702=账期!$A$70,G2702=账期!$A$71),30,IF(OR(G2702=账期!$A$74,G2702=账期!$A$77,G2702=账期!$A$76,G2702=账期!$A$79,G2702=账期!$A$80,G2702=账期!$A$81,G2702=账期!$A$83,G2702=账期!$A$85,G2702=账期!$A$87,G2702=账期!$A$89,G2702=账期!$A$91),60,IF(OR(G2702=账期!$A$93,G2702=账期!$A$94,G2702=账期!$A$95,G2702=账期!$A$96,G2702=账期!$A$98,G2702=账期!$A$99,G2702=账期!$A$101,G2702=账期!$A$102),90,0)))</f>
        <v>0</v>
      </c>
      <c r="AF2702" s="396"/>
      <c r="AG2702" s="384"/>
      <c r="AH2702" s="396" t="str">
        <f t="shared" si="397"/>
        <v/>
      </c>
    </row>
    <row r="2703" spans="1:34" ht="18" customHeight="1" x14ac:dyDescent="0.25">
      <c r="A2703" s="301" t="str">
        <f t="shared" si="399"/>
        <v/>
      </c>
      <c r="B2703" s="397"/>
      <c r="C2703" s="398"/>
      <c r="D2703" s="399"/>
      <c r="E2703" s="383" t="str">
        <f t="shared" si="395"/>
        <v>C</v>
      </c>
      <c r="F2703" s="383" t="str">
        <f t="shared" si="396"/>
        <v>C</v>
      </c>
      <c r="G2703" s="400"/>
      <c r="H2703" s="385" t="str">
        <f>IF(G2703="","",VLOOKUP(G2703,下拉数据源!J:K,2,0))</f>
        <v/>
      </c>
      <c r="I2703" s="385"/>
      <c r="J2703" s="385"/>
      <c r="K2703" s="386"/>
      <c r="L2703" s="401"/>
      <c r="M2703" s="384"/>
      <c r="N2703" s="384"/>
      <c r="O2703" s="384"/>
      <c r="P2703" s="386"/>
      <c r="Q2703" s="387"/>
      <c r="R2703" s="286"/>
      <c r="S2703" s="388">
        <f t="shared" si="400"/>
        <v>0</v>
      </c>
      <c r="T2703" s="389"/>
      <c r="U2703" s="389">
        <f t="shared" si="398"/>
        <v>0</v>
      </c>
      <c r="V2703" s="451"/>
      <c r="W2703" s="452"/>
      <c r="X2703" s="386"/>
      <c r="Y2703" s="390"/>
      <c r="Z2703" s="391"/>
      <c r="AA2703" s="392"/>
      <c r="AB2703" s="393"/>
      <c r="AC2703" s="394"/>
      <c r="AD2703" s="395">
        <f t="shared" si="401"/>
        <v>0</v>
      </c>
      <c r="AE2703" s="396">
        <f>IF(OR(G2703=账期!$A$18,G2703=账期!$A$20,G2703=账期!$A$22,G2703=账期!$A$24,G2703=账期!$A$25,G2703=账期!$A$27,G2703=账期!$A$26,G2703=账期!$A$28,G2703=账期!$A$30,G2703=账期!$A$32,G2703=账期!$A$34,G2703=账期!$A$35,G2703=账期!$A$37,G2703=账期!$A$39,G2703=账期!$A$40,G2703=账期!$A$41,G2703=账期!$A$42,G2703=账期!$A$43,G2703=账期!$A$44,G2703=账期!$A$45,G2703=账期!$A$46,G2703=账期!$A$48,G2703=账期!$A$50,G2703=账期!$A$51,G2703=账期!$A$52,G2703=账期!$A$53,G2703=账期!$A$54,G2703=账期!$A$56,G2703=账期!$A$57,G2703=账期!$A$58,G2703=账期!$A$59,G2703=账期!$A$60,G2703=账期!$A$61,G2703=账期!$A$62,G2703=账期!$A$63,G2703=账期!$A$64,G2703=账期!$A$66,G2703=账期!$A$67,G2703=账期!$A$68,G2703=账期!$A$70,G2703=账期!$A$71),30,IF(OR(G2703=账期!$A$74,G2703=账期!$A$77,G2703=账期!$A$76,G2703=账期!$A$79,G2703=账期!$A$80,G2703=账期!$A$81,G2703=账期!$A$83,G2703=账期!$A$85,G2703=账期!$A$87,G2703=账期!$A$89,G2703=账期!$A$91),60,IF(OR(G2703=账期!$A$93,G2703=账期!$A$94,G2703=账期!$A$95,G2703=账期!$A$96,G2703=账期!$A$98,G2703=账期!$A$99,G2703=账期!$A$101,G2703=账期!$A$102),90,0)))</f>
        <v>0</v>
      </c>
      <c r="AF2703" s="396"/>
      <c r="AG2703" s="384"/>
      <c r="AH2703" s="396" t="str">
        <f t="shared" si="397"/>
        <v/>
      </c>
    </row>
    <row r="2704" spans="1:34" ht="18" customHeight="1" x14ac:dyDescent="0.25">
      <c r="A2704" s="301" t="str">
        <f t="shared" si="399"/>
        <v/>
      </c>
      <c r="B2704" s="397"/>
      <c r="C2704" s="398"/>
      <c r="D2704" s="399"/>
      <c r="E2704" s="383" t="str">
        <f t="shared" si="395"/>
        <v>C</v>
      </c>
      <c r="F2704" s="383" t="str">
        <f t="shared" si="396"/>
        <v>C</v>
      </c>
      <c r="G2704" s="400"/>
      <c r="H2704" s="385" t="str">
        <f>IF(G2704="","",VLOOKUP(G2704,下拉数据源!J:K,2,0))</f>
        <v/>
      </c>
      <c r="I2704" s="385"/>
      <c r="J2704" s="385"/>
      <c r="K2704" s="386"/>
      <c r="L2704" s="401"/>
      <c r="M2704" s="384"/>
      <c r="N2704" s="384"/>
      <c r="O2704" s="384"/>
      <c r="P2704" s="386"/>
      <c r="Q2704" s="387"/>
      <c r="R2704" s="286"/>
      <c r="S2704" s="388">
        <f t="shared" si="400"/>
        <v>0</v>
      </c>
      <c r="T2704" s="389"/>
      <c r="U2704" s="389">
        <f t="shared" si="398"/>
        <v>0</v>
      </c>
      <c r="V2704" s="451"/>
      <c r="W2704" s="452"/>
      <c r="X2704" s="386"/>
      <c r="Y2704" s="390"/>
      <c r="Z2704" s="391"/>
      <c r="AA2704" s="392"/>
      <c r="AB2704" s="393"/>
      <c r="AC2704" s="394"/>
      <c r="AD2704" s="395">
        <f t="shared" si="401"/>
        <v>0</v>
      </c>
      <c r="AE2704" s="396">
        <f>IF(OR(G2704=账期!$A$18,G2704=账期!$A$20,G2704=账期!$A$22,G2704=账期!$A$24,G2704=账期!$A$25,G2704=账期!$A$27,G2704=账期!$A$26,G2704=账期!$A$28,G2704=账期!$A$30,G2704=账期!$A$32,G2704=账期!$A$34,G2704=账期!$A$35,G2704=账期!$A$37,G2704=账期!$A$39,G2704=账期!$A$40,G2704=账期!$A$41,G2704=账期!$A$42,G2704=账期!$A$43,G2704=账期!$A$44,G2704=账期!$A$45,G2704=账期!$A$46,G2704=账期!$A$48,G2704=账期!$A$50,G2704=账期!$A$51,G2704=账期!$A$52,G2704=账期!$A$53,G2704=账期!$A$54,G2704=账期!$A$56,G2704=账期!$A$57,G2704=账期!$A$58,G2704=账期!$A$59,G2704=账期!$A$60,G2704=账期!$A$61,G2704=账期!$A$62,G2704=账期!$A$63,G2704=账期!$A$64,G2704=账期!$A$66,G2704=账期!$A$67,G2704=账期!$A$68,G2704=账期!$A$70,G2704=账期!$A$71),30,IF(OR(G2704=账期!$A$74,G2704=账期!$A$77,G2704=账期!$A$76,G2704=账期!$A$79,G2704=账期!$A$80,G2704=账期!$A$81,G2704=账期!$A$83,G2704=账期!$A$85,G2704=账期!$A$87,G2704=账期!$A$89,G2704=账期!$A$91),60,IF(OR(G2704=账期!$A$93,G2704=账期!$A$94,G2704=账期!$A$95,G2704=账期!$A$96,G2704=账期!$A$98,G2704=账期!$A$99,G2704=账期!$A$101,G2704=账期!$A$102),90,0)))</f>
        <v>0</v>
      </c>
      <c r="AF2704" s="396"/>
      <c r="AG2704" s="384"/>
      <c r="AH2704" s="396" t="str">
        <f t="shared" si="397"/>
        <v/>
      </c>
    </row>
    <row r="2705" spans="1:34" ht="18" customHeight="1" x14ac:dyDescent="0.25">
      <c r="A2705" s="301" t="str">
        <f t="shared" si="399"/>
        <v/>
      </c>
      <c r="B2705" s="397"/>
      <c r="C2705" s="398"/>
      <c r="D2705" s="399"/>
      <c r="E2705" s="383" t="str">
        <f t="shared" si="395"/>
        <v>C</v>
      </c>
      <c r="F2705" s="383" t="str">
        <f t="shared" si="396"/>
        <v>C</v>
      </c>
      <c r="G2705" s="400"/>
      <c r="H2705" s="385" t="str">
        <f>IF(G2705="","",VLOOKUP(G2705,下拉数据源!J:K,2,0))</f>
        <v/>
      </c>
      <c r="I2705" s="385"/>
      <c r="J2705" s="385"/>
      <c r="K2705" s="386"/>
      <c r="L2705" s="401"/>
      <c r="M2705" s="384"/>
      <c r="N2705" s="384"/>
      <c r="O2705" s="384"/>
      <c r="P2705" s="386"/>
      <c r="Q2705" s="387"/>
      <c r="R2705" s="286"/>
      <c r="S2705" s="388">
        <f t="shared" si="400"/>
        <v>0</v>
      </c>
      <c r="T2705" s="389"/>
      <c r="U2705" s="389">
        <f t="shared" si="398"/>
        <v>0</v>
      </c>
      <c r="V2705" s="451"/>
      <c r="W2705" s="452"/>
      <c r="X2705" s="386"/>
      <c r="Y2705" s="390"/>
      <c r="Z2705" s="391"/>
      <c r="AA2705" s="392"/>
      <c r="AB2705" s="393"/>
      <c r="AC2705" s="394"/>
      <c r="AD2705" s="395">
        <f t="shared" si="401"/>
        <v>0</v>
      </c>
      <c r="AE2705" s="396">
        <f>IF(OR(G2705=账期!$A$18,G2705=账期!$A$20,G2705=账期!$A$22,G2705=账期!$A$24,G2705=账期!$A$25,G2705=账期!$A$27,G2705=账期!$A$26,G2705=账期!$A$28,G2705=账期!$A$30,G2705=账期!$A$32,G2705=账期!$A$34,G2705=账期!$A$35,G2705=账期!$A$37,G2705=账期!$A$39,G2705=账期!$A$40,G2705=账期!$A$41,G2705=账期!$A$42,G2705=账期!$A$43,G2705=账期!$A$44,G2705=账期!$A$45,G2705=账期!$A$46,G2705=账期!$A$48,G2705=账期!$A$50,G2705=账期!$A$51,G2705=账期!$A$52,G2705=账期!$A$53,G2705=账期!$A$54,G2705=账期!$A$56,G2705=账期!$A$57,G2705=账期!$A$58,G2705=账期!$A$59,G2705=账期!$A$60,G2705=账期!$A$61,G2705=账期!$A$62,G2705=账期!$A$63,G2705=账期!$A$64,G2705=账期!$A$66,G2705=账期!$A$67,G2705=账期!$A$68,G2705=账期!$A$70,G2705=账期!$A$71),30,IF(OR(G2705=账期!$A$74,G2705=账期!$A$77,G2705=账期!$A$76,G2705=账期!$A$79,G2705=账期!$A$80,G2705=账期!$A$81,G2705=账期!$A$83,G2705=账期!$A$85,G2705=账期!$A$87,G2705=账期!$A$89,G2705=账期!$A$91),60,IF(OR(G2705=账期!$A$93,G2705=账期!$A$94,G2705=账期!$A$95,G2705=账期!$A$96,G2705=账期!$A$98,G2705=账期!$A$99,G2705=账期!$A$101,G2705=账期!$A$102),90,0)))</f>
        <v>0</v>
      </c>
      <c r="AF2705" s="396"/>
      <c r="AG2705" s="384"/>
      <c r="AH2705" s="396" t="str">
        <f t="shared" si="397"/>
        <v/>
      </c>
    </row>
    <row r="2706" spans="1:34" ht="18" customHeight="1" x14ac:dyDescent="0.25">
      <c r="A2706" s="301" t="str">
        <f t="shared" si="399"/>
        <v/>
      </c>
      <c r="B2706" s="397"/>
      <c r="C2706" s="398"/>
      <c r="D2706" s="399"/>
      <c r="E2706" s="383" t="str">
        <f t="shared" si="395"/>
        <v>C</v>
      </c>
      <c r="F2706" s="383" t="str">
        <f t="shared" si="396"/>
        <v>C</v>
      </c>
      <c r="G2706" s="400"/>
      <c r="H2706" s="385" t="str">
        <f>IF(G2706="","",VLOOKUP(G2706,下拉数据源!J:K,2,0))</f>
        <v/>
      </c>
      <c r="I2706" s="385"/>
      <c r="J2706" s="385"/>
      <c r="K2706" s="386"/>
      <c r="L2706" s="401"/>
      <c r="M2706" s="384"/>
      <c r="N2706" s="384"/>
      <c r="O2706" s="384"/>
      <c r="P2706" s="386"/>
      <c r="Q2706" s="387"/>
      <c r="R2706" s="286"/>
      <c r="S2706" s="388">
        <f t="shared" si="400"/>
        <v>0</v>
      </c>
      <c r="T2706" s="389"/>
      <c r="U2706" s="389">
        <f t="shared" si="398"/>
        <v>0</v>
      </c>
      <c r="V2706" s="451"/>
      <c r="W2706" s="452"/>
      <c r="X2706" s="386"/>
      <c r="Y2706" s="390"/>
      <c r="Z2706" s="391"/>
      <c r="AA2706" s="392"/>
      <c r="AB2706" s="393"/>
      <c r="AC2706" s="394"/>
      <c r="AD2706" s="395">
        <f t="shared" si="401"/>
        <v>0</v>
      </c>
      <c r="AE2706" s="396">
        <f>IF(OR(G2706=账期!$A$18,G2706=账期!$A$20,G2706=账期!$A$22,G2706=账期!$A$24,G2706=账期!$A$25,G2706=账期!$A$27,G2706=账期!$A$26,G2706=账期!$A$28,G2706=账期!$A$30,G2706=账期!$A$32,G2706=账期!$A$34,G2706=账期!$A$35,G2706=账期!$A$37,G2706=账期!$A$39,G2706=账期!$A$40,G2706=账期!$A$41,G2706=账期!$A$42,G2706=账期!$A$43,G2706=账期!$A$44,G2706=账期!$A$45,G2706=账期!$A$46,G2706=账期!$A$48,G2706=账期!$A$50,G2706=账期!$A$51,G2706=账期!$A$52,G2706=账期!$A$53,G2706=账期!$A$54,G2706=账期!$A$56,G2706=账期!$A$57,G2706=账期!$A$58,G2706=账期!$A$59,G2706=账期!$A$60,G2706=账期!$A$61,G2706=账期!$A$62,G2706=账期!$A$63,G2706=账期!$A$64,G2706=账期!$A$66,G2706=账期!$A$67,G2706=账期!$A$68,G2706=账期!$A$70,G2706=账期!$A$71),30,IF(OR(G2706=账期!$A$74,G2706=账期!$A$77,G2706=账期!$A$76,G2706=账期!$A$79,G2706=账期!$A$80,G2706=账期!$A$81,G2706=账期!$A$83,G2706=账期!$A$85,G2706=账期!$A$87,G2706=账期!$A$89,G2706=账期!$A$91),60,IF(OR(G2706=账期!$A$93,G2706=账期!$A$94,G2706=账期!$A$95,G2706=账期!$A$96,G2706=账期!$A$98,G2706=账期!$A$99,G2706=账期!$A$101,G2706=账期!$A$102),90,0)))</f>
        <v>0</v>
      </c>
      <c r="AF2706" s="396"/>
      <c r="AG2706" s="384"/>
      <c r="AH2706" s="396" t="str">
        <f t="shared" si="397"/>
        <v/>
      </c>
    </row>
    <row r="2707" spans="1:34" ht="18" customHeight="1" x14ac:dyDescent="0.25">
      <c r="A2707" s="301" t="str">
        <f t="shared" si="399"/>
        <v/>
      </c>
      <c r="B2707" s="397"/>
      <c r="C2707" s="398"/>
      <c r="D2707" s="399"/>
      <c r="E2707" s="383" t="str">
        <f t="shared" si="395"/>
        <v>C</v>
      </c>
      <c r="F2707" s="383" t="str">
        <f t="shared" si="396"/>
        <v>C</v>
      </c>
      <c r="G2707" s="400"/>
      <c r="H2707" s="385" t="str">
        <f>IF(G2707="","",VLOOKUP(G2707,下拉数据源!J:K,2,0))</f>
        <v/>
      </c>
      <c r="I2707" s="385"/>
      <c r="J2707" s="385"/>
      <c r="K2707" s="386"/>
      <c r="L2707" s="401"/>
      <c r="M2707" s="384"/>
      <c r="N2707" s="384"/>
      <c r="O2707" s="384"/>
      <c r="P2707" s="386"/>
      <c r="Q2707" s="387"/>
      <c r="R2707" s="286"/>
      <c r="S2707" s="388">
        <f t="shared" si="400"/>
        <v>0</v>
      </c>
      <c r="T2707" s="389"/>
      <c r="U2707" s="389">
        <f t="shared" si="398"/>
        <v>0</v>
      </c>
      <c r="V2707" s="451"/>
      <c r="W2707" s="452"/>
      <c r="X2707" s="386"/>
      <c r="Y2707" s="390"/>
      <c r="Z2707" s="391"/>
      <c r="AA2707" s="392"/>
      <c r="AB2707" s="393"/>
      <c r="AC2707" s="394"/>
      <c r="AD2707" s="395">
        <f t="shared" si="401"/>
        <v>0</v>
      </c>
      <c r="AE2707" s="396">
        <f>IF(OR(G2707=账期!$A$18,G2707=账期!$A$20,G2707=账期!$A$22,G2707=账期!$A$24,G2707=账期!$A$25,G2707=账期!$A$27,G2707=账期!$A$26,G2707=账期!$A$28,G2707=账期!$A$30,G2707=账期!$A$32,G2707=账期!$A$34,G2707=账期!$A$35,G2707=账期!$A$37,G2707=账期!$A$39,G2707=账期!$A$40,G2707=账期!$A$41,G2707=账期!$A$42,G2707=账期!$A$43,G2707=账期!$A$44,G2707=账期!$A$45,G2707=账期!$A$46,G2707=账期!$A$48,G2707=账期!$A$50,G2707=账期!$A$51,G2707=账期!$A$52,G2707=账期!$A$53,G2707=账期!$A$54,G2707=账期!$A$56,G2707=账期!$A$57,G2707=账期!$A$58,G2707=账期!$A$59,G2707=账期!$A$60,G2707=账期!$A$61,G2707=账期!$A$62,G2707=账期!$A$63,G2707=账期!$A$64,G2707=账期!$A$66,G2707=账期!$A$67,G2707=账期!$A$68,G2707=账期!$A$70,G2707=账期!$A$71),30,IF(OR(G2707=账期!$A$74,G2707=账期!$A$77,G2707=账期!$A$76,G2707=账期!$A$79,G2707=账期!$A$80,G2707=账期!$A$81,G2707=账期!$A$83,G2707=账期!$A$85,G2707=账期!$A$87,G2707=账期!$A$89,G2707=账期!$A$91),60,IF(OR(G2707=账期!$A$93,G2707=账期!$A$94,G2707=账期!$A$95,G2707=账期!$A$96,G2707=账期!$A$98,G2707=账期!$A$99,G2707=账期!$A$101,G2707=账期!$A$102),90,0)))</f>
        <v>0</v>
      </c>
      <c r="AF2707" s="396"/>
      <c r="AG2707" s="384"/>
      <c r="AH2707" s="396" t="str">
        <f t="shared" si="397"/>
        <v/>
      </c>
    </row>
    <row r="2708" spans="1:34" ht="18" customHeight="1" x14ac:dyDescent="0.25">
      <c r="A2708" s="301" t="str">
        <f t="shared" si="399"/>
        <v/>
      </c>
      <c r="B2708" s="397"/>
      <c r="C2708" s="398"/>
      <c r="D2708" s="399"/>
      <c r="E2708" s="383" t="str">
        <f t="shared" si="395"/>
        <v>C</v>
      </c>
      <c r="F2708" s="383" t="str">
        <f t="shared" si="396"/>
        <v>C</v>
      </c>
      <c r="G2708" s="400"/>
      <c r="H2708" s="385" t="str">
        <f>IF(G2708="","",VLOOKUP(G2708,下拉数据源!J:K,2,0))</f>
        <v/>
      </c>
      <c r="I2708" s="385"/>
      <c r="J2708" s="385"/>
      <c r="K2708" s="386"/>
      <c r="L2708" s="401"/>
      <c r="M2708" s="384"/>
      <c r="N2708" s="384"/>
      <c r="O2708" s="384"/>
      <c r="P2708" s="386"/>
      <c r="Q2708" s="387"/>
      <c r="R2708" s="286"/>
      <c r="S2708" s="388">
        <f t="shared" si="400"/>
        <v>0</v>
      </c>
      <c r="T2708" s="389"/>
      <c r="U2708" s="389">
        <f t="shared" si="398"/>
        <v>0</v>
      </c>
      <c r="V2708" s="451"/>
      <c r="W2708" s="452"/>
      <c r="X2708" s="386"/>
      <c r="Y2708" s="390"/>
      <c r="Z2708" s="391"/>
      <c r="AA2708" s="392"/>
      <c r="AB2708" s="393"/>
      <c r="AC2708" s="394"/>
      <c r="AD2708" s="395">
        <f t="shared" si="401"/>
        <v>0</v>
      </c>
      <c r="AE2708" s="396">
        <f>IF(OR(G2708=账期!$A$18,G2708=账期!$A$20,G2708=账期!$A$22,G2708=账期!$A$24,G2708=账期!$A$25,G2708=账期!$A$27,G2708=账期!$A$26,G2708=账期!$A$28,G2708=账期!$A$30,G2708=账期!$A$32,G2708=账期!$A$34,G2708=账期!$A$35,G2708=账期!$A$37,G2708=账期!$A$39,G2708=账期!$A$40,G2708=账期!$A$41,G2708=账期!$A$42,G2708=账期!$A$43,G2708=账期!$A$44,G2708=账期!$A$45,G2708=账期!$A$46,G2708=账期!$A$48,G2708=账期!$A$50,G2708=账期!$A$51,G2708=账期!$A$52,G2708=账期!$A$53,G2708=账期!$A$54,G2708=账期!$A$56,G2708=账期!$A$57,G2708=账期!$A$58,G2708=账期!$A$59,G2708=账期!$A$60,G2708=账期!$A$61,G2708=账期!$A$62,G2708=账期!$A$63,G2708=账期!$A$64,G2708=账期!$A$66,G2708=账期!$A$67,G2708=账期!$A$68,G2708=账期!$A$70,G2708=账期!$A$71),30,IF(OR(G2708=账期!$A$74,G2708=账期!$A$77,G2708=账期!$A$76,G2708=账期!$A$79,G2708=账期!$A$80,G2708=账期!$A$81,G2708=账期!$A$83,G2708=账期!$A$85,G2708=账期!$A$87,G2708=账期!$A$89,G2708=账期!$A$91),60,IF(OR(G2708=账期!$A$93,G2708=账期!$A$94,G2708=账期!$A$95,G2708=账期!$A$96,G2708=账期!$A$98,G2708=账期!$A$99,G2708=账期!$A$101,G2708=账期!$A$102),90,0)))</f>
        <v>0</v>
      </c>
      <c r="AF2708" s="396"/>
      <c r="AG2708" s="384"/>
      <c r="AH2708" s="396" t="str">
        <f t="shared" si="397"/>
        <v/>
      </c>
    </row>
    <row r="2709" spans="1:34" ht="18" customHeight="1" x14ac:dyDescent="0.25">
      <c r="A2709" s="301" t="str">
        <f t="shared" si="399"/>
        <v/>
      </c>
      <c r="B2709" s="397"/>
      <c r="C2709" s="398"/>
      <c r="D2709" s="399"/>
      <c r="E2709" s="383" t="str">
        <f t="shared" si="395"/>
        <v>C</v>
      </c>
      <c r="F2709" s="383" t="str">
        <f t="shared" si="396"/>
        <v>C</v>
      </c>
      <c r="G2709" s="400"/>
      <c r="H2709" s="385" t="str">
        <f>IF(G2709="","",VLOOKUP(G2709,下拉数据源!J:K,2,0))</f>
        <v/>
      </c>
      <c r="I2709" s="385"/>
      <c r="J2709" s="385"/>
      <c r="K2709" s="386"/>
      <c r="L2709" s="401"/>
      <c r="M2709" s="384"/>
      <c r="N2709" s="384"/>
      <c r="O2709" s="384"/>
      <c r="P2709" s="386"/>
      <c r="Q2709" s="387"/>
      <c r="R2709" s="286"/>
      <c r="S2709" s="388">
        <f t="shared" si="400"/>
        <v>0</v>
      </c>
      <c r="T2709" s="389"/>
      <c r="U2709" s="389">
        <f t="shared" si="398"/>
        <v>0</v>
      </c>
      <c r="V2709" s="451"/>
      <c r="W2709" s="452"/>
      <c r="X2709" s="386"/>
      <c r="Y2709" s="390"/>
      <c r="Z2709" s="391"/>
      <c r="AA2709" s="392"/>
      <c r="AB2709" s="393"/>
      <c r="AC2709" s="394"/>
      <c r="AD2709" s="395">
        <f t="shared" si="401"/>
        <v>0</v>
      </c>
      <c r="AE2709" s="396">
        <f>IF(OR(G2709=账期!$A$18,G2709=账期!$A$20,G2709=账期!$A$22,G2709=账期!$A$24,G2709=账期!$A$25,G2709=账期!$A$27,G2709=账期!$A$26,G2709=账期!$A$28,G2709=账期!$A$30,G2709=账期!$A$32,G2709=账期!$A$34,G2709=账期!$A$35,G2709=账期!$A$37,G2709=账期!$A$39,G2709=账期!$A$40,G2709=账期!$A$41,G2709=账期!$A$42,G2709=账期!$A$43,G2709=账期!$A$44,G2709=账期!$A$45,G2709=账期!$A$46,G2709=账期!$A$48,G2709=账期!$A$50,G2709=账期!$A$51,G2709=账期!$A$52,G2709=账期!$A$53,G2709=账期!$A$54,G2709=账期!$A$56,G2709=账期!$A$57,G2709=账期!$A$58,G2709=账期!$A$59,G2709=账期!$A$60,G2709=账期!$A$61,G2709=账期!$A$62,G2709=账期!$A$63,G2709=账期!$A$64,G2709=账期!$A$66,G2709=账期!$A$67,G2709=账期!$A$68,G2709=账期!$A$70,G2709=账期!$A$71),30,IF(OR(G2709=账期!$A$74,G2709=账期!$A$77,G2709=账期!$A$76,G2709=账期!$A$79,G2709=账期!$A$80,G2709=账期!$A$81,G2709=账期!$A$83,G2709=账期!$A$85,G2709=账期!$A$87,G2709=账期!$A$89,G2709=账期!$A$91),60,IF(OR(G2709=账期!$A$93,G2709=账期!$A$94,G2709=账期!$A$95,G2709=账期!$A$96,G2709=账期!$A$98,G2709=账期!$A$99,G2709=账期!$A$101,G2709=账期!$A$102),90,0)))</f>
        <v>0</v>
      </c>
      <c r="AF2709" s="396"/>
      <c r="AG2709" s="384"/>
      <c r="AH2709" s="396" t="str">
        <f t="shared" si="397"/>
        <v/>
      </c>
    </row>
    <row r="2710" spans="1:34" ht="18" customHeight="1" x14ac:dyDescent="0.25">
      <c r="A2710" s="301" t="str">
        <f t="shared" si="399"/>
        <v/>
      </c>
      <c r="B2710" s="397"/>
      <c r="C2710" s="398"/>
      <c r="D2710" s="399"/>
      <c r="E2710" s="383" t="str">
        <f t="shared" si="395"/>
        <v>C</v>
      </c>
      <c r="F2710" s="383" t="str">
        <f t="shared" si="396"/>
        <v>C</v>
      </c>
      <c r="G2710" s="400"/>
      <c r="H2710" s="385" t="str">
        <f>IF(G2710="","",VLOOKUP(G2710,下拉数据源!J:K,2,0))</f>
        <v/>
      </c>
      <c r="I2710" s="385"/>
      <c r="J2710" s="385"/>
      <c r="K2710" s="386"/>
      <c r="L2710" s="401"/>
      <c r="M2710" s="384"/>
      <c r="N2710" s="384"/>
      <c r="O2710" s="384"/>
      <c r="P2710" s="386"/>
      <c r="Q2710" s="387"/>
      <c r="R2710" s="286"/>
      <c r="S2710" s="388">
        <f t="shared" si="400"/>
        <v>0</v>
      </c>
      <c r="T2710" s="389"/>
      <c r="U2710" s="389">
        <f t="shared" si="398"/>
        <v>0</v>
      </c>
      <c r="V2710" s="451"/>
      <c r="W2710" s="452"/>
      <c r="X2710" s="386"/>
      <c r="Y2710" s="390"/>
      <c r="Z2710" s="391"/>
      <c r="AA2710" s="392"/>
      <c r="AB2710" s="393"/>
      <c r="AC2710" s="394"/>
      <c r="AD2710" s="395">
        <f t="shared" si="401"/>
        <v>0</v>
      </c>
      <c r="AE2710" s="396">
        <f>IF(OR(G2710=账期!$A$18,G2710=账期!$A$20,G2710=账期!$A$22,G2710=账期!$A$24,G2710=账期!$A$25,G2710=账期!$A$27,G2710=账期!$A$26,G2710=账期!$A$28,G2710=账期!$A$30,G2710=账期!$A$32,G2710=账期!$A$34,G2710=账期!$A$35,G2710=账期!$A$37,G2710=账期!$A$39,G2710=账期!$A$40,G2710=账期!$A$41,G2710=账期!$A$42,G2710=账期!$A$43,G2710=账期!$A$44,G2710=账期!$A$45,G2710=账期!$A$46,G2710=账期!$A$48,G2710=账期!$A$50,G2710=账期!$A$51,G2710=账期!$A$52,G2710=账期!$A$53,G2710=账期!$A$54,G2710=账期!$A$56,G2710=账期!$A$57,G2710=账期!$A$58,G2710=账期!$A$59,G2710=账期!$A$60,G2710=账期!$A$61,G2710=账期!$A$62,G2710=账期!$A$63,G2710=账期!$A$64,G2710=账期!$A$66,G2710=账期!$A$67,G2710=账期!$A$68,G2710=账期!$A$70,G2710=账期!$A$71),30,IF(OR(G2710=账期!$A$74,G2710=账期!$A$77,G2710=账期!$A$76,G2710=账期!$A$79,G2710=账期!$A$80,G2710=账期!$A$81,G2710=账期!$A$83,G2710=账期!$A$85,G2710=账期!$A$87,G2710=账期!$A$89,G2710=账期!$A$91),60,IF(OR(G2710=账期!$A$93,G2710=账期!$A$94,G2710=账期!$A$95,G2710=账期!$A$96,G2710=账期!$A$98,G2710=账期!$A$99,G2710=账期!$A$101,G2710=账期!$A$102),90,0)))</f>
        <v>0</v>
      </c>
      <c r="AF2710" s="396"/>
      <c r="AG2710" s="384"/>
      <c r="AH2710" s="396" t="str">
        <f t="shared" si="397"/>
        <v/>
      </c>
    </row>
    <row r="2711" spans="1:34" ht="18" customHeight="1" x14ac:dyDescent="0.25">
      <c r="A2711" s="301" t="str">
        <f t="shared" si="399"/>
        <v/>
      </c>
      <c r="B2711" s="397"/>
      <c r="C2711" s="398"/>
      <c r="D2711" s="399"/>
      <c r="E2711" s="383" t="str">
        <f t="shared" si="395"/>
        <v>C</v>
      </c>
      <c r="F2711" s="383" t="str">
        <f t="shared" si="396"/>
        <v>C</v>
      </c>
      <c r="G2711" s="400"/>
      <c r="H2711" s="385" t="str">
        <f>IF(G2711="","",VLOOKUP(G2711,下拉数据源!J:K,2,0))</f>
        <v/>
      </c>
      <c r="I2711" s="385"/>
      <c r="J2711" s="385"/>
      <c r="K2711" s="386"/>
      <c r="L2711" s="401"/>
      <c r="M2711" s="384"/>
      <c r="N2711" s="384"/>
      <c r="O2711" s="384"/>
      <c r="P2711" s="386"/>
      <c r="Q2711" s="387"/>
      <c r="R2711" s="286"/>
      <c r="S2711" s="388">
        <f t="shared" si="400"/>
        <v>0</v>
      </c>
      <c r="T2711" s="389"/>
      <c r="U2711" s="389">
        <f t="shared" si="398"/>
        <v>0</v>
      </c>
      <c r="V2711" s="451"/>
      <c r="W2711" s="452"/>
      <c r="X2711" s="386"/>
      <c r="Y2711" s="390"/>
      <c r="Z2711" s="391"/>
      <c r="AA2711" s="392"/>
      <c r="AB2711" s="393"/>
      <c r="AC2711" s="394"/>
      <c r="AD2711" s="395">
        <f t="shared" si="401"/>
        <v>0</v>
      </c>
      <c r="AE2711" s="396">
        <f>IF(OR(G2711=账期!$A$18,G2711=账期!$A$20,G2711=账期!$A$22,G2711=账期!$A$24,G2711=账期!$A$25,G2711=账期!$A$27,G2711=账期!$A$26,G2711=账期!$A$28,G2711=账期!$A$30,G2711=账期!$A$32,G2711=账期!$A$34,G2711=账期!$A$35,G2711=账期!$A$37,G2711=账期!$A$39,G2711=账期!$A$40,G2711=账期!$A$41,G2711=账期!$A$42,G2711=账期!$A$43,G2711=账期!$A$44,G2711=账期!$A$45,G2711=账期!$A$46,G2711=账期!$A$48,G2711=账期!$A$50,G2711=账期!$A$51,G2711=账期!$A$52,G2711=账期!$A$53,G2711=账期!$A$54,G2711=账期!$A$56,G2711=账期!$A$57,G2711=账期!$A$58,G2711=账期!$A$59,G2711=账期!$A$60,G2711=账期!$A$61,G2711=账期!$A$62,G2711=账期!$A$63,G2711=账期!$A$64,G2711=账期!$A$66,G2711=账期!$A$67,G2711=账期!$A$68,G2711=账期!$A$70,G2711=账期!$A$71),30,IF(OR(G2711=账期!$A$74,G2711=账期!$A$77,G2711=账期!$A$76,G2711=账期!$A$79,G2711=账期!$A$80,G2711=账期!$A$81,G2711=账期!$A$83,G2711=账期!$A$85,G2711=账期!$A$87,G2711=账期!$A$89,G2711=账期!$A$91),60,IF(OR(G2711=账期!$A$93,G2711=账期!$A$94,G2711=账期!$A$95,G2711=账期!$A$96,G2711=账期!$A$98,G2711=账期!$A$99,G2711=账期!$A$101,G2711=账期!$A$102),90,0)))</f>
        <v>0</v>
      </c>
      <c r="AF2711" s="396"/>
      <c r="AG2711" s="384"/>
      <c r="AH2711" s="396" t="str">
        <f t="shared" si="397"/>
        <v/>
      </c>
    </row>
    <row r="2712" spans="1:34" ht="18" customHeight="1" x14ac:dyDescent="0.25">
      <c r="A2712" s="301" t="str">
        <f t="shared" si="399"/>
        <v/>
      </c>
      <c r="B2712" s="397"/>
      <c r="C2712" s="398"/>
      <c r="D2712" s="399"/>
      <c r="E2712" s="383" t="str">
        <f t="shared" si="395"/>
        <v>C</v>
      </c>
      <c r="F2712" s="383" t="str">
        <f t="shared" si="396"/>
        <v>C</v>
      </c>
      <c r="G2712" s="400"/>
      <c r="H2712" s="385" t="str">
        <f>IF(G2712="","",VLOOKUP(G2712,下拉数据源!J:K,2,0))</f>
        <v/>
      </c>
      <c r="I2712" s="385"/>
      <c r="J2712" s="385"/>
      <c r="K2712" s="386"/>
      <c r="L2712" s="401"/>
      <c r="M2712" s="384"/>
      <c r="N2712" s="384"/>
      <c r="O2712" s="384"/>
      <c r="P2712" s="386"/>
      <c r="Q2712" s="387"/>
      <c r="R2712" s="286"/>
      <c r="S2712" s="388">
        <f t="shared" si="400"/>
        <v>0</v>
      </c>
      <c r="T2712" s="389"/>
      <c r="U2712" s="389">
        <f t="shared" si="398"/>
        <v>0</v>
      </c>
      <c r="V2712" s="451"/>
      <c r="W2712" s="452"/>
      <c r="X2712" s="386"/>
      <c r="Y2712" s="390"/>
      <c r="Z2712" s="391"/>
      <c r="AA2712" s="392"/>
      <c r="AB2712" s="393"/>
      <c r="AC2712" s="394"/>
      <c r="AD2712" s="395">
        <f t="shared" si="401"/>
        <v>0</v>
      </c>
      <c r="AE2712" s="396">
        <f>IF(OR(G2712=账期!$A$18,G2712=账期!$A$20,G2712=账期!$A$22,G2712=账期!$A$24,G2712=账期!$A$25,G2712=账期!$A$27,G2712=账期!$A$26,G2712=账期!$A$28,G2712=账期!$A$30,G2712=账期!$A$32,G2712=账期!$A$34,G2712=账期!$A$35,G2712=账期!$A$37,G2712=账期!$A$39,G2712=账期!$A$40,G2712=账期!$A$41,G2712=账期!$A$42,G2712=账期!$A$43,G2712=账期!$A$44,G2712=账期!$A$45,G2712=账期!$A$46,G2712=账期!$A$48,G2712=账期!$A$50,G2712=账期!$A$51,G2712=账期!$A$52,G2712=账期!$A$53,G2712=账期!$A$54,G2712=账期!$A$56,G2712=账期!$A$57,G2712=账期!$A$58,G2712=账期!$A$59,G2712=账期!$A$60,G2712=账期!$A$61,G2712=账期!$A$62,G2712=账期!$A$63,G2712=账期!$A$64,G2712=账期!$A$66,G2712=账期!$A$67,G2712=账期!$A$68,G2712=账期!$A$70,G2712=账期!$A$71),30,IF(OR(G2712=账期!$A$74,G2712=账期!$A$77,G2712=账期!$A$76,G2712=账期!$A$79,G2712=账期!$A$80,G2712=账期!$A$81,G2712=账期!$A$83,G2712=账期!$A$85,G2712=账期!$A$87,G2712=账期!$A$89,G2712=账期!$A$91),60,IF(OR(G2712=账期!$A$93,G2712=账期!$A$94,G2712=账期!$A$95,G2712=账期!$A$96,G2712=账期!$A$98,G2712=账期!$A$99,G2712=账期!$A$101,G2712=账期!$A$102),90,0)))</f>
        <v>0</v>
      </c>
      <c r="AF2712" s="396"/>
      <c r="AG2712" s="384"/>
      <c r="AH2712" s="396" t="str">
        <f t="shared" si="397"/>
        <v/>
      </c>
    </row>
    <row r="2713" spans="1:34" ht="18" customHeight="1" x14ac:dyDescent="0.25">
      <c r="A2713" s="301" t="str">
        <f t="shared" si="399"/>
        <v/>
      </c>
      <c r="B2713" s="397"/>
      <c r="C2713" s="398"/>
      <c r="D2713" s="399"/>
      <c r="E2713" s="383" t="str">
        <f t="shared" si="395"/>
        <v>C</v>
      </c>
      <c r="F2713" s="383" t="str">
        <f t="shared" si="396"/>
        <v>C</v>
      </c>
      <c r="G2713" s="400"/>
      <c r="H2713" s="385" t="str">
        <f>IF(G2713="","",VLOOKUP(G2713,下拉数据源!J:K,2,0))</f>
        <v/>
      </c>
      <c r="I2713" s="385"/>
      <c r="J2713" s="385"/>
      <c r="K2713" s="386"/>
      <c r="L2713" s="401"/>
      <c r="M2713" s="384"/>
      <c r="N2713" s="384"/>
      <c r="O2713" s="384"/>
      <c r="P2713" s="386"/>
      <c r="Q2713" s="387"/>
      <c r="R2713" s="286"/>
      <c r="S2713" s="388">
        <f t="shared" si="400"/>
        <v>0</v>
      </c>
      <c r="T2713" s="389"/>
      <c r="U2713" s="389">
        <f t="shared" si="398"/>
        <v>0</v>
      </c>
      <c r="V2713" s="451"/>
      <c r="W2713" s="452"/>
      <c r="X2713" s="386"/>
      <c r="Y2713" s="390"/>
      <c r="Z2713" s="391"/>
      <c r="AA2713" s="392"/>
      <c r="AB2713" s="393"/>
      <c r="AC2713" s="394"/>
      <c r="AD2713" s="395">
        <f t="shared" si="401"/>
        <v>0</v>
      </c>
      <c r="AE2713" s="396">
        <f>IF(OR(G2713=账期!$A$18,G2713=账期!$A$20,G2713=账期!$A$22,G2713=账期!$A$24,G2713=账期!$A$25,G2713=账期!$A$27,G2713=账期!$A$26,G2713=账期!$A$28,G2713=账期!$A$30,G2713=账期!$A$32,G2713=账期!$A$34,G2713=账期!$A$35,G2713=账期!$A$37,G2713=账期!$A$39,G2713=账期!$A$40,G2713=账期!$A$41,G2713=账期!$A$42,G2713=账期!$A$43,G2713=账期!$A$44,G2713=账期!$A$45,G2713=账期!$A$46,G2713=账期!$A$48,G2713=账期!$A$50,G2713=账期!$A$51,G2713=账期!$A$52,G2713=账期!$A$53,G2713=账期!$A$54,G2713=账期!$A$56,G2713=账期!$A$57,G2713=账期!$A$58,G2713=账期!$A$59,G2713=账期!$A$60,G2713=账期!$A$61,G2713=账期!$A$62,G2713=账期!$A$63,G2713=账期!$A$64,G2713=账期!$A$66,G2713=账期!$A$67,G2713=账期!$A$68,G2713=账期!$A$70,G2713=账期!$A$71),30,IF(OR(G2713=账期!$A$74,G2713=账期!$A$77,G2713=账期!$A$76,G2713=账期!$A$79,G2713=账期!$A$80,G2713=账期!$A$81,G2713=账期!$A$83,G2713=账期!$A$85,G2713=账期!$A$87,G2713=账期!$A$89,G2713=账期!$A$91),60,IF(OR(G2713=账期!$A$93,G2713=账期!$A$94,G2713=账期!$A$95,G2713=账期!$A$96,G2713=账期!$A$98,G2713=账期!$A$99,G2713=账期!$A$101,G2713=账期!$A$102),90,0)))</f>
        <v>0</v>
      </c>
      <c r="AF2713" s="396"/>
      <c r="AG2713" s="384"/>
      <c r="AH2713" s="396" t="str">
        <f t="shared" si="397"/>
        <v/>
      </c>
    </row>
    <row r="2714" spans="1:34" ht="18" customHeight="1" x14ac:dyDescent="0.25">
      <c r="A2714" s="301" t="str">
        <f t="shared" si="399"/>
        <v/>
      </c>
      <c r="B2714" s="397"/>
      <c r="C2714" s="398"/>
      <c r="D2714" s="399"/>
      <c r="E2714" s="383" t="str">
        <f t="shared" si="395"/>
        <v>C</v>
      </c>
      <c r="F2714" s="383" t="str">
        <f t="shared" si="396"/>
        <v>C</v>
      </c>
      <c r="G2714" s="400"/>
      <c r="H2714" s="385" t="str">
        <f>IF(G2714="","",VLOOKUP(G2714,下拉数据源!J:K,2,0))</f>
        <v/>
      </c>
      <c r="I2714" s="385"/>
      <c r="J2714" s="385"/>
      <c r="K2714" s="386"/>
      <c r="L2714" s="401"/>
      <c r="M2714" s="384"/>
      <c r="N2714" s="384"/>
      <c r="O2714" s="384"/>
      <c r="P2714" s="386"/>
      <c r="Q2714" s="387"/>
      <c r="R2714" s="286"/>
      <c r="S2714" s="388">
        <f t="shared" si="400"/>
        <v>0</v>
      </c>
      <c r="T2714" s="389"/>
      <c r="U2714" s="389">
        <f t="shared" si="398"/>
        <v>0</v>
      </c>
      <c r="V2714" s="451"/>
      <c r="W2714" s="452"/>
      <c r="X2714" s="386"/>
      <c r="Y2714" s="390"/>
      <c r="Z2714" s="391"/>
      <c r="AA2714" s="392"/>
      <c r="AB2714" s="393"/>
      <c r="AC2714" s="394"/>
      <c r="AD2714" s="395">
        <f t="shared" si="401"/>
        <v>0</v>
      </c>
      <c r="AE2714" s="396">
        <f>IF(OR(G2714=账期!$A$18,G2714=账期!$A$20,G2714=账期!$A$22,G2714=账期!$A$24,G2714=账期!$A$25,G2714=账期!$A$27,G2714=账期!$A$26,G2714=账期!$A$28,G2714=账期!$A$30,G2714=账期!$A$32,G2714=账期!$A$34,G2714=账期!$A$35,G2714=账期!$A$37,G2714=账期!$A$39,G2714=账期!$A$40,G2714=账期!$A$41,G2714=账期!$A$42,G2714=账期!$A$43,G2714=账期!$A$44,G2714=账期!$A$45,G2714=账期!$A$46,G2714=账期!$A$48,G2714=账期!$A$50,G2714=账期!$A$51,G2714=账期!$A$52,G2714=账期!$A$53,G2714=账期!$A$54,G2714=账期!$A$56,G2714=账期!$A$57,G2714=账期!$A$58,G2714=账期!$A$59,G2714=账期!$A$60,G2714=账期!$A$61,G2714=账期!$A$62,G2714=账期!$A$63,G2714=账期!$A$64,G2714=账期!$A$66,G2714=账期!$A$67,G2714=账期!$A$68,G2714=账期!$A$70,G2714=账期!$A$71),30,IF(OR(G2714=账期!$A$74,G2714=账期!$A$77,G2714=账期!$A$76,G2714=账期!$A$79,G2714=账期!$A$80,G2714=账期!$A$81,G2714=账期!$A$83,G2714=账期!$A$85,G2714=账期!$A$87,G2714=账期!$A$89,G2714=账期!$A$91),60,IF(OR(G2714=账期!$A$93,G2714=账期!$A$94,G2714=账期!$A$95,G2714=账期!$A$96,G2714=账期!$A$98,G2714=账期!$A$99,G2714=账期!$A$101,G2714=账期!$A$102),90,0)))</f>
        <v>0</v>
      </c>
      <c r="AF2714" s="396"/>
      <c r="AG2714" s="384"/>
      <c r="AH2714" s="396" t="str">
        <f t="shared" si="397"/>
        <v/>
      </c>
    </row>
    <row r="2715" spans="1:34" ht="18" customHeight="1" x14ac:dyDescent="0.25">
      <c r="A2715" s="301" t="str">
        <f t="shared" si="399"/>
        <v/>
      </c>
      <c r="B2715" s="397"/>
      <c r="C2715" s="398"/>
      <c r="D2715" s="399"/>
      <c r="E2715" s="383" t="str">
        <f t="shared" si="395"/>
        <v>C</v>
      </c>
      <c r="F2715" s="383" t="str">
        <f t="shared" si="396"/>
        <v>C</v>
      </c>
      <c r="G2715" s="400"/>
      <c r="H2715" s="385" t="str">
        <f>IF(G2715="","",VLOOKUP(G2715,下拉数据源!J:K,2,0))</f>
        <v/>
      </c>
      <c r="I2715" s="385"/>
      <c r="J2715" s="385"/>
      <c r="K2715" s="386"/>
      <c r="L2715" s="401"/>
      <c r="M2715" s="384"/>
      <c r="N2715" s="384"/>
      <c r="O2715" s="384"/>
      <c r="P2715" s="386"/>
      <c r="Q2715" s="387"/>
      <c r="R2715" s="286"/>
      <c r="S2715" s="388">
        <f t="shared" si="400"/>
        <v>0</v>
      </c>
      <c r="T2715" s="389"/>
      <c r="U2715" s="389">
        <f t="shared" si="398"/>
        <v>0</v>
      </c>
      <c r="V2715" s="451"/>
      <c r="W2715" s="452"/>
      <c r="X2715" s="386"/>
      <c r="Y2715" s="390"/>
      <c r="Z2715" s="391"/>
      <c r="AA2715" s="392"/>
      <c r="AB2715" s="393"/>
      <c r="AC2715" s="394"/>
      <c r="AD2715" s="395">
        <f t="shared" si="401"/>
        <v>0</v>
      </c>
      <c r="AE2715" s="396">
        <f>IF(OR(G2715=账期!$A$18,G2715=账期!$A$20,G2715=账期!$A$22,G2715=账期!$A$24,G2715=账期!$A$25,G2715=账期!$A$27,G2715=账期!$A$26,G2715=账期!$A$28,G2715=账期!$A$30,G2715=账期!$A$32,G2715=账期!$A$34,G2715=账期!$A$35,G2715=账期!$A$37,G2715=账期!$A$39,G2715=账期!$A$40,G2715=账期!$A$41,G2715=账期!$A$42,G2715=账期!$A$43,G2715=账期!$A$44,G2715=账期!$A$45,G2715=账期!$A$46,G2715=账期!$A$48,G2715=账期!$A$50,G2715=账期!$A$51,G2715=账期!$A$52,G2715=账期!$A$53,G2715=账期!$A$54,G2715=账期!$A$56,G2715=账期!$A$57,G2715=账期!$A$58,G2715=账期!$A$59,G2715=账期!$A$60,G2715=账期!$A$61,G2715=账期!$A$62,G2715=账期!$A$63,G2715=账期!$A$64,G2715=账期!$A$66,G2715=账期!$A$67,G2715=账期!$A$68,G2715=账期!$A$70,G2715=账期!$A$71),30,IF(OR(G2715=账期!$A$74,G2715=账期!$A$77,G2715=账期!$A$76,G2715=账期!$A$79,G2715=账期!$A$80,G2715=账期!$A$81,G2715=账期!$A$83,G2715=账期!$A$85,G2715=账期!$A$87,G2715=账期!$A$89,G2715=账期!$A$91),60,IF(OR(G2715=账期!$A$93,G2715=账期!$A$94,G2715=账期!$A$95,G2715=账期!$A$96,G2715=账期!$A$98,G2715=账期!$A$99,G2715=账期!$A$101,G2715=账期!$A$102),90,0)))</f>
        <v>0</v>
      </c>
      <c r="AF2715" s="396"/>
      <c r="AG2715" s="384"/>
      <c r="AH2715" s="396" t="str">
        <f t="shared" si="397"/>
        <v/>
      </c>
    </row>
    <row r="2716" spans="1:34" ht="18" customHeight="1" x14ac:dyDescent="0.25">
      <c r="A2716" s="301" t="str">
        <f t="shared" si="399"/>
        <v/>
      </c>
      <c r="B2716" s="397"/>
      <c r="C2716" s="398"/>
      <c r="D2716" s="399"/>
      <c r="E2716" s="383" t="str">
        <f t="shared" si="395"/>
        <v>C</v>
      </c>
      <c r="F2716" s="383" t="str">
        <f t="shared" si="396"/>
        <v>C</v>
      </c>
      <c r="G2716" s="400"/>
      <c r="H2716" s="385" t="str">
        <f>IF(G2716="","",VLOOKUP(G2716,下拉数据源!J:K,2,0))</f>
        <v/>
      </c>
      <c r="I2716" s="385"/>
      <c r="J2716" s="385"/>
      <c r="K2716" s="386"/>
      <c r="L2716" s="401"/>
      <c r="M2716" s="384"/>
      <c r="N2716" s="384"/>
      <c r="O2716" s="384"/>
      <c r="P2716" s="386"/>
      <c r="Q2716" s="387"/>
      <c r="R2716" s="286"/>
      <c r="S2716" s="388">
        <f t="shared" si="400"/>
        <v>0</v>
      </c>
      <c r="T2716" s="389"/>
      <c r="U2716" s="389">
        <f t="shared" si="398"/>
        <v>0</v>
      </c>
      <c r="V2716" s="451"/>
      <c r="W2716" s="452"/>
      <c r="X2716" s="386"/>
      <c r="Y2716" s="390"/>
      <c r="Z2716" s="391"/>
      <c r="AA2716" s="392"/>
      <c r="AB2716" s="393"/>
      <c r="AC2716" s="394"/>
      <c r="AD2716" s="395">
        <f t="shared" si="401"/>
        <v>0</v>
      </c>
      <c r="AE2716" s="396">
        <f>IF(OR(G2716=账期!$A$18,G2716=账期!$A$20,G2716=账期!$A$22,G2716=账期!$A$24,G2716=账期!$A$25,G2716=账期!$A$27,G2716=账期!$A$26,G2716=账期!$A$28,G2716=账期!$A$30,G2716=账期!$A$32,G2716=账期!$A$34,G2716=账期!$A$35,G2716=账期!$A$37,G2716=账期!$A$39,G2716=账期!$A$40,G2716=账期!$A$41,G2716=账期!$A$42,G2716=账期!$A$43,G2716=账期!$A$44,G2716=账期!$A$45,G2716=账期!$A$46,G2716=账期!$A$48,G2716=账期!$A$50,G2716=账期!$A$51,G2716=账期!$A$52,G2716=账期!$A$53,G2716=账期!$A$54,G2716=账期!$A$56,G2716=账期!$A$57,G2716=账期!$A$58,G2716=账期!$A$59,G2716=账期!$A$60,G2716=账期!$A$61,G2716=账期!$A$62,G2716=账期!$A$63,G2716=账期!$A$64,G2716=账期!$A$66,G2716=账期!$A$67,G2716=账期!$A$68,G2716=账期!$A$70,G2716=账期!$A$71),30,IF(OR(G2716=账期!$A$74,G2716=账期!$A$77,G2716=账期!$A$76,G2716=账期!$A$79,G2716=账期!$A$80,G2716=账期!$A$81,G2716=账期!$A$83,G2716=账期!$A$85,G2716=账期!$A$87,G2716=账期!$A$89,G2716=账期!$A$91),60,IF(OR(G2716=账期!$A$93,G2716=账期!$A$94,G2716=账期!$A$95,G2716=账期!$A$96,G2716=账期!$A$98,G2716=账期!$A$99,G2716=账期!$A$101,G2716=账期!$A$102),90,0)))</f>
        <v>0</v>
      </c>
      <c r="AF2716" s="396"/>
      <c r="AG2716" s="384"/>
      <c r="AH2716" s="396" t="str">
        <f t="shared" si="397"/>
        <v/>
      </c>
    </row>
    <row r="2717" spans="1:34" ht="18" customHeight="1" x14ac:dyDescent="0.25">
      <c r="A2717" s="301" t="str">
        <f t="shared" si="399"/>
        <v/>
      </c>
      <c r="B2717" s="397"/>
      <c r="C2717" s="398"/>
      <c r="D2717" s="399"/>
      <c r="E2717" s="383" t="str">
        <f t="shared" ref="E2717:E2780" si="402">IF(OR(D2717="长飞",D2717="烽火",D2717="特发",D2717="富通",D2717="亨通",G2717="赣州金信诺",G2717="江苏永鼎",G2717="宏安集团"),"A",IF(OR(G2717="广意通讯",G2717="湖北楚天",G2717="宁波格亿达",G2717="通鼎互联",G2717="黄石昌达",G2717="江苏俊知",G2717="珠海汉胜",G2717="武汉电信"),"B","C"))</f>
        <v>C</v>
      </c>
      <c r="F2717" s="383" t="str">
        <f t="shared" ref="F2717:F2780" si="403">IF(OR(G2717="成都大唐",G2717="广东亨通",G2717="江苏亨通",G2717="兰州长飞",G2717="南京华信",G2717="汕头奥星",G2717="特发光网",G2717="武汉长飞",G2717="长春烽火",G2717="广意通讯",G2717="湖北楚天",G2717="宁波格亿达",G2717="通鼎互联",G2717="安徽汉唐",G2717="安徽宜德",G2717="安徽盈通",G2717="成都康宁",G2717="成都中飞",G2717="东莞光佳",G2717="东莞鸿鑫",G2717="烽火博鑫",G2717="佛山星蓝",G2717="广东金桥",G2717="广州联兴",G2717="贵州乾新",G2717="航天电工",G2717="合肥兴联",G2717="湖北宇洪",G2717="江苏奥通",G2717="江苏中远",G2717="宁波辰飞",G2717="宁波汉生",G2717="宁波宇欣",G2717="山东太平洋",G2717="山东特发",G2717="山东永通",G2717="上海朗闻",G2717="上海翼波",G2717="四川天邑",G2717="四川旭泰",G2717="武汉瑞联",G2717="武汉同至",G2717="西安西古",G2717="西安鑫华通",G2717="武汉驿路通",G2717="长光通信",G2717="中电八所",G2717="中电光达",G2717="中利集团",G2717="重庆特发",G2717="舟山安格",G2717="珠海邗秦"),"A",IF(OR(G2717="富通天津",G2717="赣州金信诺",G2717="江苏永鼎",G2717="上海长飞",G2717="特发股份",G2717="武汉烽火",G2717="西安烽火",G2717="长飞中利",G2717="江苏中天",G2717="江西联创",G2717="宁波盈谷",G2717="黄石昌达",G2717="四川长飞"),"B","C"))</f>
        <v>C</v>
      </c>
      <c r="G2717" s="400"/>
      <c r="H2717" s="385" t="str">
        <f>IF(G2717="","",VLOOKUP(G2717,下拉数据源!J:K,2,0))</f>
        <v/>
      </c>
      <c r="I2717" s="385"/>
      <c r="J2717" s="385"/>
      <c r="K2717" s="386"/>
      <c r="L2717" s="401"/>
      <c r="M2717" s="384"/>
      <c r="N2717" s="384"/>
      <c r="O2717" s="384"/>
      <c r="P2717" s="386"/>
      <c r="Q2717" s="387"/>
      <c r="R2717" s="286"/>
      <c r="S2717" s="388">
        <f t="shared" si="400"/>
        <v>0</v>
      </c>
      <c r="T2717" s="389"/>
      <c r="U2717" s="389">
        <f t="shared" si="398"/>
        <v>0</v>
      </c>
      <c r="V2717" s="451"/>
      <c r="W2717" s="452"/>
      <c r="X2717" s="386"/>
      <c r="Y2717" s="390"/>
      <c r="Z2717" s="391"/>
      <c r="AA2717" s="392"/>
      <c r="AB2717" s="393"/>
      <c r="AC2717" s="394"/>
      <c r="AD2717" s="395">
        <f t="shared" si="401"/>
        <v>0</v>
      </c>
      <c r="AE2717" s="396">
        <f>IF(OR(G2717=账期!$A$18,G2717=账期!$A$20,G2717=账期!$A$22,G2717=账期!$A$24,G2717=账期!$A$25,G2717=账期!$A$27,G2717=账期!$A$26,G2717=账期!$A$28,G2717=账期!$A$30,G2717=账期!$A$32,G2717=账期!$A$34,G2717=账期!$A$35,G2717=账期!$A$37,G2717=账期!$A$39,G2717=账期!$A$40,G2717=账期!$A$41,G2717=账期!$A$42,G2717=账期!$A$43,G2717=账期!$A$44,G2717=账期!$A$45,G2717=账期!$A$46,G2717=账期!$A$48,G2717=账期!$A$50,G2717=账期!$A$51,G2717=账期!$A$52,G2717=账期!$A$53,G2717=账期!$A$54,G2717=账期!$A$56,G2717=账期!$A$57,G2717=账期!$A$58,G2717=账期!$A$59,G2717=账期!$A$60,G2717=账期!$A$61,G2717=账期!$A$62,G2717=账期!$A$63,G2717=账期!$A$64,G2717=账期!$A$66,G2717=账期!$A$67,G2717=账期!$A$68,G2717=账期!$A$70,G2717=账期!$A$71),30,IF(OR(G2717=账期!$A$74,G2717=账期!$A$77,G2717=账期!$A$76,G2717=账期!$A$79,G2717=账期!$A$80,G2717=账期!$A$81,G2717=账期!$A$83,G2717=账期!$A$85,G2717=账期!$A$87,G2717=账期!$A$89,G2717=账期!$A$91),60,IF(OR(G2717=账期!$A$93,G2717=账期!$A$94,G2717=账期!$A$95,G2717=账期!$A$96,G2717=账期!$A$98,G2717=账期!$A$99,G2717=账期!$A$101,G2717=账期!$A$102),90,0)))</f>
        <v>0</v>
      </c>
      <c r="AF2717" s="396"/>
      <c r="AG2717" s="384"/>
      <c r="AH2717" s="396" t="str">
        <f t="shared" si="397"/>
        <v/>
      </c>
    </row>
    <row r="2718" spans="1:34" ht="18" customHeight="1" x14ac:dyDescent="0.25">
      <c r="A2718" s="301" t="str">
        <f t="shared" si="399"/>
        <v/>
      </c>
      <c r="B2718" s="397"/>
      <c r="C2718" s="398"/>
      <c r="D2718" s="399"/>
      <c r="E2718" s="383" t="str">
        <f t="shared" si="402"/>
        <v>C</v>
      </c>
      <c r="F2718" s="383" t="str">
        <f t="shared" si="403"/>
        <v>C</v>
      </c>
      <c r="G2718" s="400"/>
      <c r="H2718" s="385" t="str">
        <f>IF(G2718="","",VLOOKUP(G2718,下拉数据源!J:K,2,0))</f>
        <v/>
      </c>
      <c r="I2718" s="385"/>
      <c r="J2718" s="385"/>
      <c r="K2718" s="386"/>
      <c r="L2718" s="401"/>
      <c r="M2718" s="384"/>
      <c r="N2718" s="384"/>
      <c r="O2718" s="384"/>
      <c r="P2718" s="386"/>
      <c r="Q2718" s="387"/>
      <c r="R2718" s="286"/>
      <c r="S2718" s="388">
        <f t="shared" si="400"/>
        <v>0</v>
      </c>
      <c r="T2718" s="389"/>
      <c r="U2718" s="389">
        <f t="shared" si="398"/>
        <v>0</v>
      </c>
      <c r="V2718" s="451"/>
      <c r="W2718" s="452"/>
      <c r="X2718" s="386"/>
      <c r="Y2718" s="390"/>
      <c r="Z2718" s="391"/>
      <c r="AA2718" s="392"/>
      <c r="AB2718" s="393"/>
      <c r="AC2718" s="394"/>
      <c r="AD2718" s="395">
        <f t="shared" si="401"/>
        <v>0</v>
      </c>
      <c r="AE2718" s="396">
        <f>IF(OR(G2718=账期!$A$18,G2718=账期!$A$20,G2718=账期!$A$22,G2718=账期!$A$24,G2718=账期!$A$25,G2718=账期!$A$27,G2718=账期!$A$26,G2718=账期!$A$28,G2718=账期!$A$30,G2718=账期!$A$32,G2718=账期!$A$34,G2718=账期!$A$35,G2718=账期!$A$37,G2718=账期!$A$39,G2718=账期!$A$40,G2718=账期!$A$41,G2718=账期!$A$42,G2718=账期!$A$43,G2718=账期!$A$44,G2718=账期!$A$45,G2718=账期!$A$46,G2718=账期!$A$48,G2718=账期!$A$50,G2718=账期!$A$51,G2718=账期!$A$52,G2718=账期!$A$53,G2718=账期!$A$54,G2718=账期!$A$56,G2718=账期!$A$57,G2718=账期!$A$58,G2718=账期!$A$59,G2718=账期!$A$60,G2718=账期!$A$61,G2718=账期!$A$62,G2718=账期!$A$63,G2718=账期!$A$64,G2718=账期!$A$66,G2718=账期!$A$67,G2718=账期!$A$68,G2718=账期!$A$70,G2718=账期!$A$71),30,IF(OR(G2718=账期!$A$74,G2718=账期!$A$77,G2718=账期!$A$76,G2718=账期!$A$79,G2718=账期!$A$80,G2718=账期!$A$81,G2718=账期!$A$83,G2718=账期!$A$85,G2718=账期!$A$87,G2718=账期!$A$89,G2718=账期!$A$91),60,IF(OR(G2718=账期!$A$93,G2718=账期!$A$94,G2718=账期!$A$95,G2718=账期!$A$96,G2718=账期!$A$98,G2718=账期!$A$99,G2718=账期!$A$101,G2718=账期!$A$102),90,0)))</f>
        <v>0</v>
      </c>
      <c r="AF2718" s="396"/>
      <c r="AG2718" s="384"/>
      <c r="AH2718" s="396" t="str">
        <f t="shared" si="397"/>
        <v/>
      </c>
    </row>
    <row r="2719" spans="1:34" ht="18" customHeight="1" x14ac:dyDescent="0.25">
      <c r="A2719" s="301" t="str">
        <f t="shared" si="399"/>
        <v/>
      </c>
      <c r="B2719" s="397"/>
      <c r="C2719" s="398"/>
      <c r="D2719" s="399"/>
      <c r="E2719" s="383" t="str">
        <f t="shared" si="402"/>
        <v>C</v>
      </c>
      <c r="F2719" s="383" t="str">
        <f t="shared" si="403"/>
        <v>C</v>
      </c>
      <c r="G2719" s="400"/>
      <c r="H2719" s="385" t="str">
        <f>IF(G2719="","",VLOOKUP(G2719,下拉数据源!J:K,2,0))</f>
        <v/>
      </c>
      <c r="I2719" s="385"/>
      <c r="J2719" s="385"/>
      <c r="K2719" s="386"/>
      <c r="L2719" s="401"/>
      <c r="M2719" s="384"/>
      <c r="N2719" s="384"/>
      <c r="O2719" s="384"/>
      <c r="P2719" s="386"/>
      <c r="Q2719" s="387"/>
      <c r="R2719" s="286"/>
      <c r="S2719" s="388">
        <f t="shared" si="400"/>
        <v>0</v>
      </c>
      <c r="T2719" s="389"/>
      <c r="U2719" s="389">
        <f t="shared" si="398"/>
        <v>0</v>
      </c>
      <c r="V2719" s="451"/>
      <c r="W2719" s="452"/>
      <c r="X2719" s="386"/>
      <c r="Y2719" s="390"/>
      <c r="Z2719" s="391"/>
      <c r="AA2719" s="392"/>
      <c r="AB2719" s="393"/>
      <c r="AC2719" s="394"/>
      <c r="AD2719" s="395">
        <f t="shared" si="401"/>
        <v>0</v>
      </c>
      <c r="AE2719" s="396">
        <f>IF(OR(G2719=账期!$A$18,G2719=账期!$A$20,G2719=账期!$A$22,G2719=账期!$A$24,G2719=账期!$A$25,G2719=账期!$A$27,G2719=账期!$A$26,G2719=账期!$A$28,G2719=账期!$A$30,G2719=账期!$A$32,G2719=账期!$A$34,G2719=账期!$A$35,G2719=账期!$A$37,G2719=账期!$A$39,G2719=账期!$A$40,G2719=账期!$A$41,G2719=账期!$A$42,G2719=账期!$A$43,G2719=账期!$A$44,G2719=账期!$A$45,G2719=账期!$A$46,G2719=账期!$A$48,G2719=账期!$A$50,G2719=账期!$A$51,G2719=账期!$A$52,G2719=账期!$A$53,G2719=账期!$A$54,G2719=账期!$A$56,G2719=账期!$A$57,G2719=账期!$A$58,G2719=账期!$A$59,G2719=账期!$A$60,G2719=账期!$A$61,G2719=账期!$A$62,G2719=账期!$A$63,G2719=账期!$A$64,G2719=账期!$A$66,G2719=账期!$A$67,G2719=账期!$A$68,G2719=账期!$A$70,G2719=账期!$A$71),30,IF(OR(G2719=账期!$A$74,G2719=账期!$A$77,G2719=账期!$A$76,G2719=账期!$A$79,G2719=账期!$A$80,G2719=账期!$A$81,G2719=账期!$A$83,G2719=账期!$A$85,G2719=账期!$A$87,G2719=账期!$A$89,G2719=账期!$A$91),60,IF(OR(G2719=账期!$A$93,G2719=账期!$A$94,G2719=账期!$A$95,G2719=账期!$A$96,G2719=账期!$A$98,G2719=账期!$A$99,G2719=账期!$A$101,G2719=账期!$A$102),90,0)))</f>
        <v>0</v>
      </c>
      <c r="AF2719" s="396"/>
      <c r="AG2719" s="384"/>
      <c r="AH2719" s="396" t="str">
        <f t="shared" si="397"/>
        <v/>
      </c>
    </row>
    <row r="2720" spans="1:34" ht="18" customHeight="1" x14ac:dyDescent="0.25">
      <c r="A2720" s="301" t="str">
        <f t="shared" si="399"/>
        <v/>
      </c>
      <c r="B2720" s="397"/>
      <c r="C2720" s="398"/>
      <c r="D2720" s="399"/>
      <c r="E2720" s="383" t="str">
        <f t="shared" si="402"/>
        <v>C</v>
      </c>
      <c r="F2720" s="383" t="str">
        <f t="shared" si="403"/>
        <v>C</v>
      </c>
      <c r="G2720" s="400"/>
      <c r="H2720" s="385" t="str">
        <f>IF(G2720="","",VLOOKUP(G2720,下拉数据源!J:K,2,0))</f>
        <v/>
      </c>
      <c r="I2720" s="385"/>
      <c r="J2720" s="385"/>
      <c r="K2720" s="386"/>
      <c r="L2720" s="401"/>
      <c r="M2720" s="384"/>
      <c r="N2720" s="384"/>
      <c r="O2720" s="384"/>
      <c r="P2720" s="386"/>
      <c r="Q2720" s="387"/>
      <c r="R2720" s="286"/>
      <c r="S2720" s="388">
        <f t="shared" si="400"/>
        <v>0</v>
      </c>
      <c r="T2720" s="389"/>
      <c r="U2720" s="389">
        <f t="shared" si="398"/>
        <v>0</v>
      </c>
      <c r="V2720" s="451"/>
      <c r="W2720" s="452"/>
      <c r="X2720" s="386"/>
      <c r="Y2720" s="390"/>
      <c r="Z2720" s="391"/>
      <c r="AA2720" s="392"/>
      <c r="AB2720" s="393"/>
      <c r="AC2720" s="394"/>
      <c r="AD2720" s="395">
        <f t="shared" si="401"/>
        <v>0</v>
      </c>
      <c r="AE2720" s="396">
        <f>IF(OR(G2720=账期!$A$18,G2720=账期!$A$20,G2720=账期!$A$22,G2720=账期!$A$24,G2720=账期!$A$25,G2720=账期!$A$27,G2720=账期!$A$26,G2720=账期!$A$28,G2720=账期!$A$30,G2720=账期!$A$32,G2720=账期!$A$34,G2720=账期!$A$35,G2720=账期!$A$37,G2720=账期!$A$39,G2720=账期!$A$40,G2720=账期!$A$41,G2720=账期!$A$42,G2720=账期!$A$43,G2720=账期!$A$44,G2720=账期!$A$45,G2720=账期!$A$46,G2720=账期!$A$48,G2720=账期!$A$50,G2720=账期!$A$51,G2720=账期!$A$52,G2720=账期!$A$53,G2720=账期!$A$54,G2720=账期!$A$56,G2720=账期!$A$57,G2720=账期!$A$58,G2720=账期!$A$59,G2720=账期!$A$60,G2720=账期!$A$61,G2720=账期!$A$62,G2720=账期!$A$63,G2720=账期!$A$64,G2720=账期!$A$66,G2720=账期!$A$67,G2720=账期!$A$68,G2720=账期!$A$70,G2720=账期!$A$71),30,IF(OR(G2720=账期!$A$74,G2720=账期!$A$77,G2720=账期!$A$76,G2720=账期!$A$79,G2720=账期!$A$80,G2720=账期!$A$81,G2720=账期!$A$83,G2720=账期!$A$85,G2720=账期!$A$87,G2720=账期!$A$89,G2720=账期!$A$91),60,IF(OR(G2720=账期!$A$93,G2720=账期!$A$94,G2720=账期!$A$95,G2720=账期!$A$96,G2720=账期!$A$98,G2720=账期!$A$99,G2720=账期!$A$101,G2720=账期!$A$102),90,0)))</f>
        <v>0</v>
      </c>
      <c r="AF2720" s="396"/>
      <c r="AG2720" s="384"/>
      <c r="AH2720" s="396" t="str">
        <f t="shared" si="397"/>
        <v/>
      </c>
    </row>
    <row r="2721" spans="1:34" ht="18" customHeight="1" x14ac:dyDescent="0.25">
      <c r="A2721" s="301" t="str">
        <f t="shared" si="399"/>
        <v/>
      </c>
      <c r="B2721" s="397"/>
      <c r="C2721" s="398"/>
      <c r="D2721" s="399"/>
      <c r="E2721" s="383" t="str">
        <f t="shared" si="402"/>
        <v>C</v>
      </c>
      <c r="F2721" s="383" t="str">
        <f t="shared" si="403"/>
        <v>C</v>
      </c>
      <c r="G2721" s="400"/>
      <c r="H2721" s="385" t="str">
        <f>IF(G2721="","",VLOOKUP(G2721,下拉数据源!J:K,2,0))</f>
        <v/>
      </c>
      <c r="I2721" s="385"/>
      <c r="J2721" s="385"/>
      <c r="K2721" s="386"/>
      <c r="L2721" s="401"/>
      <c r="M2721" s="384"/>
      <c r="N2721" s="384"/>
      <c r="O2721" s="384"/>
      <c r="P2721" s="386"/>
      <c r="Q2721" s="387"/>
      <c r="R2721" s="286"/>
      <c r="S2721" s="388">
        <f t="shared" si="400"/>
        <v>0</v>
      </c>
      <c r="T2721" s="389"/>
      <c r="U2721" s="389">
        <f t="shared" si="398"/>
        <v>0</v>
      </c>
      <c r="V2721" s="451"/>
      <c r="W2721" s="452"/>
      <c r="X2721" s="386"/>
      <c r="Y2721" s="390"/>
      <c r="Z2721" s="391"/>
      <c r="AA2721" s="392"/>
      <c r="AB2721" s="393"/>
      <c r="AC2721" s="394"/>
      <c r="AD2721" s="395">
        <f t="shared" si="401"/>
        <v>0</v>
      </c>
      <c r="AE2721" s="396">
        <f>IF(OR(G2721=账期!$A$18,G2721=账期!$A$20,G2721=账期!$A$22,G2721=账期!$A$24,G2721=账期!$A$25,G2721=账期!$A$27,G2721=账期!$A$26,G2721=账期!$A$28,G2721=账期!$A$30,G2721=账期!$A$32,G2721=账期!$A$34,G2721=账期!$A$35,G2721=账期!$A$37,G2721=账期!$A$39,G2721=账期!$A$40,G2721=账期!$A$41,G2721=账期!$A$42,G2721=账期!$A$43,G2721=账期!$A$44,G2721=账期!$A$45,G2721=账期!$A$46,G2721=账期!$A$48,G2721=账期!$A$50,G2721=账期!$A$51,G2721=账期!$A$52,G2721=账期!$A$53,G2721=账期!$A$54,G2721=账期!$A$56,G2721=账期!$A$57,G2721=账期!$A$58,G2721=账期!$A$59,G2721=账期!$A$60,G2721=账期!$A$61,G2721=账期!$A$62,G2721=账期!$A$63,G2721=账期!$A$64,G2721=账期!$A$66,G2721=账期!$A$67,G2721=账期!$A$68,G2721=账期!$A$70,G2721=账期!$A$71),30,IF(OR(G2721=账期!$A$74,G2721=账期!$A$77,G2721=账期!$A$76,G2721=账期!$A$79,G2721=账期!$A$80,G2721=账期!$A$81,G2721=账期!$A$83,G2721=账期!$A$85,G2721=账期!$A$87,G2721=账期!$A$89,G2721=账期!$A$91),60,IF(OR(G2721=账期!$A$93,G2721=账期!$A$94,G2721=账期!$A$95,G2721=账期!$A$96,G2721=账期!$A$98,G2721=账期!$A$99,G2721=账期!$A$101,G2721=账期!$A$102),90,0)))</f>
        <v>0</v>
      </c>
      <c r="AF2721" s="396"/>
      <c r="AG2721" s="384"/>
      <c r="AH2721" s="396" t="str">
        <f t="shared" si="397"/>
        <v/>
      </c>
    </row>
    <row r="2722" spans="1:34" ht="18" customHeight="1" x14ac:dyDescent="0.25">
      <c r="A2722" s="301" t="str">
        <f t="shared" si="399"/>
        <v/>
      </c>
      <c r="B2722" s="397"/>
      <c r="C2722" s="398"/>
      <c r="D2722" s="399"/>
      <c r="E2722" s="383" t="str">
        <f t="shared" si="402"/>
        <v>C</v>
      </c>
      <c r="F2722" s="383" t="str">
        <f t="shared" si="403"/>
        <v>C</v>
      </c>
      <c r="G2722" s="400"/>
      <c r="H2722" s="385" t="str">
        <f>IF(G2722="","",VLOOKUP(G2722,下拉数据源!J:K,2,0))</f>
        <v/>
      </c>
      <c r="I2722" s="385"/>
      <c r="J2722" s="385"/>
      <c r="K2722" s="386"/>
      <c r="L2722" s="401"/>
      <c r="M2722" s="384"/>
      <c r="N2722" s="384"/>
      <c r="O2722" s="384"/>
      <c r="P2722" s="386"/>
      <c r="Q2722" s="387"/>
      <c r="R2722" s="286"/>
      <c r="S2722" s="388">
        <f t="shared" si="400"/>
        <v>0</v>
      </c>
      <c r="T2722" s="389"/>
      <c r="U2722" s="389">
        <f t="shared" si="398"/>
        <v>0</v>
      </c>
      <c r="V2722" s="451"/>
      <c r="W2722" s="452"/>
      <c r="X2722" s="386"/>
      <c r="Y2722" s="390"/>
      <c r="Z2722" s="391"/>
      <c r="AA2722" s="392"/>
      <c r="AB2722" s="393"/>
      <c r="AC2722" s="394"/>
      <c r="AD2722" s="395">
        <f t="shared" si="401"/>
        <v>0</v>
      </c>
      <c r="AE2722" s="396">
        <f>IF(OR(G2722=账期!$A$18,G2722=账期!$A$20,G2722=账期!$A$22,G2722=账期!$A$24,G2722=账期!$A$25,G2722=账期!$A$27,G2722=账期!$A$26,G2722=账期!$A$28,G2722=账期!$A$30,G2722=账期!$A$32,G2722=账期!$A$34,G2722=账期!$A$35,G2722=账期!$A$37,G2722=账期!$A$39,G2722=账期!$A$40,G2722=账期!$A$41,G2722=账期!$A$42,G2722=账期!$A$43,G2722=账期!$A$44,G2722=账期!$A$45,G2722=账期!$A$46,G2722=账期!$A$48,G2722=账期!$A$50,G2722=账期!$A$51,G2722=账期!$A$52,G2722=账期!$A$53,G2722=账期!$A$54,G2722=账期!$A$56,G2722=账期!$A$57,G2722=账期!$A$58,G2722=账期!$A$59,G2722=账期!$A$60,G2722=账期!$A$61,G2722=账期!$A$62,G2722=账期!$A$63,G2722=账期!$A$64,G2722=账期!$A$66,G2722=账期!$A$67,G2722=账期!$A$68,G2722=账期!$A$70,G2722=账期!$A$71),30,IF(OR(G2722=账期!$A$74,G2722=账期!$A$77,G2722=账期!$A$76,G2722=账期!$A$79,G2722=账期!$A$80,G2722=账期!$A$81,G2722=账期!$A$83,G2722=账期!$A$85,G2722=账期!$A$87,G2722=账期!$A$89,G2722=账期!$A$91),60,IF(OR(G2722=账期!$A$93,G2722=账期!$A$94,G2722=账期!$A$95,G2722=账期!$A$96,G2722=账期!$A$98,G2722=账期!$A$99,G2722=账期!$A$101,G2722=账期!$A$102),90,0)))</f>
        <v>0</v>
      </c>
      <c r="AF2722" s="396"/>
      <c r="AG2722" s="384"/>
      <c r="AH2722" s="396" t="str">
        <f t="shared" si="397"/>
        <v/>
      </c>
    </row>
    <row r="2723" spans="1:34" ht="18" customHeight="1" x14ac:dyDescent="0.25">
      <c r="A2723" s="301" t="str">
        <f t="shared" si="399"/>
        <v/>
      </c>
      <c r="B2723" s="397"/>
      <c r="C2723" s="398"/>
      <c r="D2723" s="399"/>
      <c r="E2723" s="383" t="str">
        <f t="shared" si="402"/>
        <v>C</v>
      </c>
      <c r="F2723" s="383" t="str">
        <f t="shared" si="403"/>
        <v>C</v>
      </c>
      <c r="G2723" s="400"/>
      <c r="H2723" s="385" t="str">
        <f>IF(G2723="","",VLOOKUP(G2723,下拉数据源!J:K,2,0))</f>
        <v/>
      </c>
      <c r="I2723" s="385"/>
      <c r="J2723" s="385"/>
      <c r="K2723" s="386"/>
      <c r="L2723" s="401"/>
      <c r="M2723" s="384"/>
      <c r="N2723" s="384"/>
      <c r="O2723" s="384"/>
      <c r="P2723" s="386"/>
      <c r="Q2723" s="387"/>
      <c r="R2723" s="286"/>
      <c r="S2723" s="388">
        <f t="shared" si="400"/>
        <v>0</v>
      </c>
      <c r="T2723" s="389"/>
      <c r="U2723" s="389">
        <f t="shared" si="398"/>
        <v>0</v>
      </c>
      <c r="V2723" s="451"/>
      <c r="W2723" s="452"/>
      <c r="X2723" s="386"/>
      <c r="Y2723" s="390"/>
      <c r="Z2723" s="391"/>
      <c r="AA2723" s="392"/>
      <c r="AB2723" s="393"/>
      <c r="AC2723" s="394"/>
      <c r="AD2723" s="395">
        <f t="shared" si="401"/>
        <v>0</v>
      </c>
      <c r="AE2723" s="396">
        <f>IF(OR(G2723=账期!$A$18,G2723=账期!$A$20,G2723=账期!$A$22,G2723=账期!$A$24,G2723=账期!$A$25,G2723=账期!$A$27,G2723=账期!$A$26,G2723=账期!$A$28,G2723=账期!$A$30,G2723=账期!$A$32,G2723=账期!$A$34,G2723=账期!$A$35,G2723=账期!$A$37,G2723=账期!$A$39,G2723=账期!$A$40,G2723=账期!$A$41,G2723=账期!$A$42,G2723=账期!$A$43,G2723=账期!$A$44,G2723=账期!$A$45,G2723=账期!$A$46,G2723=账期!$A$48,G2723=账期!$A$50,G2723=账期!$A$51,G2723=账期!$A$52,G2723=账期!$A$53,G2723=账期!$A$54,G2723=账期!$A$56,G2723=账期!$A$57,G2723=账期!$A$58,G2723=账期!$A$59,G2723=账期!$A$60,G2723=账期!$A$61,G2723=账期!$A$62,G2723=账期!$A$63,G2723=账期!$A$64,G2723=账期!$A$66,G2723=账期!$A$67,G2723=账期!$A$68,G2723=账期!$A$70,G2723=账期!$A$71),30,IF(OR(G2723=账期!$A$74,G2723=账期!$A$77,G2723=账期!$A$76,G2723=账期!$A$79,G2723=账期!$A$80,G2723=账期!$A$81,G2723=账期!$A$83,G2723=账期!$A$85,G2723=账期!$A$87,G2723=账期!$A$89,G2723=账期!$A$91),60,IF(OR(G2723=账期!$A$93,G2723=账期!$A$94,G2723=账期!$A$95,G2723=账期!$A$96,G2723=账期!$A$98,G2723=账期!$A$99,G2723=账期!$A$101,G2723=账期!$A$102),90,0)))</f>
        <v>0</v>
      </c>
      <c r="AF2723" s="396"/>
      <c r="AG2723" s="384"/>
      <c r="AH2723" s="396" t="str">
        <f t="shared" si="397"/>
        <v/>
      </c>
    </row>
    <row r="2724" spans="1:34" ht="18" customHeight="1" x14ac:dyDescent="0.25">
      <c r="A2724" s="301" t="str">
        <f t="shared" si="399"/>
        <v/>
      </c>
      <c r="B2724" s="397"/>
      <c r="C2724" s="398"/>
      <c r="D2724" s="399"/>
      <c r="E2724" s="383" t="str">
        <f t="shared" si="402"/>
        <v>C</v>
      </c>
      <c r="F2724" s="383" t="str">
        <f t="shared" si="403"/>
        <v>C</v>
      </c>
      <c r="G2724" s="400"/>
      <c r="H2724" s="385" t="str">
        <f>IF(G2724="","",VLOOKUP(G2724,下拉数据源!J:K,2,0))</f>
        <v/>
      </c>
      <c r="I2724" s="385"/>
      <c r="J2724" s="385"/>
      <c r="K2724" s="386"/>
      <c r="L2724" s="401"/>
      <c r="M2724" s="384"/>
      <c r="N2724" s="384"/>
      <c r="O2724" s="384"/>
      <c r="P2724" s="386"/>
      <c r="Q2724" s="387"/>
      <c r="R2724" s="286"/>
      <c r="S2724" s="388">
        <f t="shared" si="400"/>
        <v>0</v>
      </c>
      <c r="T2724" s="389"/>
      <c r="U2724" s="389">
        <f t="shared" si="398"/>
        <v>0</v>
      </c>
      <c r="V2724" s="451"/>
      <c r="W2724" s="452"/>
      <c r="X2724" s="386"/>
      <c r="Y2724" s="390"/>
      <c r="Z2724" s="391"/>
      <c r="AA2724" s="392"/>
      <c r="AB2724" s="393"/>
      <c r="AC2724" s="394"/>
      <c r="AD2724" s="395">
        <f t="shared" si="401"/>
        <v>0</v>
      </c>
      <c r="AE2724" s="396">
        <f>IF(OR(G2724=账期!$A$18,G2724=账期!$A$20,G2724=账期!$A$22,G2724=账期!$A$24,G2724=账期!$A$25,G2724=账期!$A$27,G2724=账期!$A$26,G2724=账期!$A$28,G2724=账期!$A$30,G2724=账期!$A$32,G2724=账期!$A$34,G2724=账期!$A$35,G2724=账期!$A$37,G2724=账期!$A$39,G2724=账期!$A$40,G2724=账期!$A$41,G2724=账期!$A$42,G2724=账期!$A$43,G2724=账期!$A$44,G2724=账期!$A$45,G2724=账期!$A$46,G2724=账期!$A$48,G2724=账期!$A$50,G2724=账期!$A$51,G2724=账期!$A$52,G2724=账期!$A$53,G2724=账期!$A$54,G2724=账期!$A$56,G2724=账期!$A$57,G2724=账期!$A$58,G2724=账期!$A$59,G2724=账期!$A$60,G2724=账期!$A$61,G2724=账期!$A$62,G2724=账期!$A$63,G2724=账期!$A$64,G2724=账期!$A$66,G2724=账期!$A$67,G2724=账期!$A$68,G2724=账期!$A$70,G2724=账期!$A$71),30,IF(OR(G2724=账期!$A$74,G2724=账期!$A$77,G2724=账期!$A$76,G2724=账期!$A$79,G2724=账期!$A$80,G2724=账期!$A$81,G2724=账期!$A$83,G2724=账期!$A$85,G2724=账期!$A$87,G2724=账期!$A$89,G2724=账期!$A$91),60,IF(OR(G2724=账期!$A$93,G2724=账期!$A$94,G2724=账期!$A$95,G2724=账期!$A$96,G2724=账期!$A$98,G2724=账期!$A$99,G2724=账期!$A$101,G2724=账期!$A$102),90,0)))</f>
        <v>0</v>
      </c>
      <c r="AF2724" s="396"/>
      <c r="AG2724" s="384"/>
      <c r="AH2724" s="396" t="str">
        <f t="shared" si="397"/>
        <v/>
      </c>
    </row>
    <row r="2725" spans="1:34" ht="18" customHeight="1" x14ac:dyDescent="0.25">
      <c r="A2725" s="301" t="str">
        <f t="shared" si="399"/>
        <v/>
      </c>
      <c r="B2725" s="397"/>
      <c r="C2725" s="398"/>
      <c r="D2725" s="399"/>
      <c r="E2725" s="383" t="str">
        <f t="shared" si="402"/>
        <v>C</v>
      </c>
      <c r="F2725" s="383" t="str">
        <f t="shared" si="403"/>
        <v>C</v>
      </c>
      <c r="G2725" s="400"/>
      <c r="H2725" s="385" t="str">
        <f>IF(G2725="","",VLOOKUP(G2725,下拉数据源!J:K,2,0))</f>
        <v/>
      </c>
      <c r="I2725" s="385"/>
      <c r="J2725" s="385"/>
      <c r="K2725" s="386"/>
      <c r="L2725" s="401"/>
      <c r="M2725" s="384"/>
      <c r="N2725" s="384"/>
      <c r="O2725" s="384"/>
      <c r="P2725" s="386"/>
      <c r="Q2725" s="387"/>
      <c r="R2725" s="286"/>
      <c r="S2725" s="388">
        <f t="shared" si="400"/>
        <v>0</v>
      </c>
      <c r="T2725" s="389"/>
      <c r="U2725" s="389">
        <f t="shared" si="398"/>
        <v>0</v>
      </c>
      <c r="V2725" s="451"/>
      <c r="W2725" s="452"/>
      <c r="X2725" s="386"/>
      <c r="Y2725" s="390"/>
      <c r="Z2725" s="391"/>
      <c r="AA2725" s="392"/>
      <c r="AB2725" s="393"/>
      <c r="AC2725" s="394"/>
      <c r="AD2725" s="395">
        <f t="shared" si="401"/>
        <v>0</v>
      </c>
      <c r="AE2725" s="396">
        <f>IF(OR(G2725=账期!$A$18,G2725=账期!$A$20,G2725=账期!$A$22,G2725=账期!$A$24,G2725=账期!$A$25,G2725=账期!$A$27,G2725=账期!$A$26,G2725=账期!$A$28,G2725=账期!$A$30,G2725=账期!$A$32,G2725=账期!$A$34,G2725=账期!$A$35,G2725=账期!$A$37,G2725=账期!$A$39,G2725=账期!$A$40,G2725=账期!$A$41,G2725=账期!$A$42,G2725=账期!$A$43,G2725=账期!$A$44,G2725=账期!$A$45,G2725=账期!$A$46,G2725=账期!$A$48,G2725=账期!$A$50,G2725=账期!$A$51,G2725=账期!$A$52,G2725=账期!$A$53,G2725=账期!$A$54,G2725=账期!$A$56,G2725=账期!$A$57,G2725=账期!$A$58,G2725=账期!$A$59,G2725=账期!$A$60,G2725=账期!$A$61,G2725=账期!$A$62,G2725=账期!$A$63,G2725=账期!$A$64,G2725=账期!$A$66,G2725=账期!$A$67,G2725=账期!$A$68,G2725=账期!$A$70,G2725=账期!$A$71),30,IF(OR(G2725=账期!$A$74,G2725=账期!$A$77,G2725=账期!$A$76,G2725=账期!$A$79,G2725=账期!$A$80,G2725=账期!$A$81,G2725=账期!$A$83,G2725=账期!$A$85,G2725=账期!$A$87,G2725=账期!$A$89,G2725=账期!$A$91),60,IF(OR(G2725=账期!$A$93,G2725=账期!$A$94,G2725=账期!$A$95,G2725=账期!$A$96,G2725=账期!$A$98,G2725=账期!$A$99,G2725=账期!$A$101,G2725=账期!$A$102),90,0)))</f>
        <v>0</v>
      </c>
      <c r="AF2725" s="396"/>
      <c r="AG2725" s="384"/>
      <c r="AH2725" s="396" t="str">
        <f t="shared" si="397"/>
        <v/>
      </c>
    </row>
    <row r="2726" spans="1:34" ht="18" customHeight="1" x14ac:dyDescent="0.25">
      <c r="A2726" s="301" t="str">
        <f t="shared" si="399"/>
        <v/>
      </c>
      <c r="B2726" s="397"/>
      <c r="C2726" s="398"/>
      <c r="D2726" s="399"/>
      <c r="E2726" s="383" t="str">
        <f t="shared" si="402"/>
        <v>C</v>
      </c>
      <c r="F2726" s="383" t="str">
        <f t="shared" si="403"/>
        <v>C</v>
      </c>
      <c r="G2726" s="400"/>
      <c r="H2726" s="385" t="str">
        <f>IF(G2726="","",VLOOKUP(G2726,下拉数据源!J:K,2,0))</f>
        <v/>
      </c>
      <c r="I2726" s="385"/>
      <c r="J2726" s="385"/>
      <c r="K2726" s="386"/>
      <c r="L2726" s="401"/>
      <c r="M2726" s="384"/>
      <c r="N2726" s="384"/>
      <c r="O2726" s="384"/>
      <c r="P2726" s="386"/>
      <c r="Q2726" s="387"/>
      <c r="R2726" s="286"/>
      <c r="S2726" s="388">
        <f t="shared" si="400"/>
        <v>0</v>
      </c>
      <c r="T2726" s="389"/>
      <c r="U2726" s="389">
        <f t="shared" si="398"/>
        <v>0</v>
      </c>
      <c r="V2726" s="451"/>
      <c r="W2726" s="452"/>
      <c r="X2726" s="386"/>
      <c r="Y2726" s="390"/>
      <c r="Z2726" s="391"/>
      <c r="AA2726" s="392"/>
      <c r="AB2726" s="393"/>
      <c r="AC2726" s="394"/>
      <c r="AD2726" s="395">
        <f t="shared" si="401"/>
        <v>0</v>
      </c>
      <c r="AE2726" s="396">
        <f>IF(OR(G2726=账期!$A$18,G2726=账期!$A$20,G2726=账期!$A$22,G2726=账期!$A$24,G2726=账期!$A$25,G2726=账期!$A$27,G2726=账期!$A$26,G2726=账期!$A$28,G2726=账期!$A$30,G2726=账期!$A$32,G2726=账期!$A$34,G2726=账期!$A$35,G2726=账期!$A$37,G2726=账期!$A$39,G2726=账期!$A$40,G2726=账期!$A$41,G2726=账期!$A$42,G2726=账期!$A$43,G2726=账期!$A$44,G2726=账期!$A$45,G2726=账期!$A$46,G2726=账期!$A$48,G2726=账期!$A$50,G2726=账期!$A$51,G2726=账期!$A$52,G2726=账期!$A$53,G2726=账期!$A$54,G2726=账期!$A$56,G2726=账期!$A$57,G2726=账期!$A$58,G2726=账期!$A$59,G2726=账期!$A$60,G2726=账期!$A$61,G2726=账期!$A$62,G2726=账期!$A$63,G2726=账期!$A$64,G2726=账期!$A$66,G2726=账期!$A$67,G2726=账期!$A$68,G2726=账期!$A$70,G2726=账期!$A$71),30,IF(OR(G2726=账期!$A$74,G2726=账期!$A$77,G2726=账期!$A$76,G2726=账期!$A$79,G2726=账期!$A$80,G2726=账期!$A$81,G2726=账期!$A$83,G2726=账期!$A$85,G2726=账期!$A$87,G2726=账期!$A$89,G2726=账期!$A$91),60,IF(OR(G2726=账期!$A$93,G2726=账期!$A$94,G2726=账期!$A$95,G2726=账期!$A$96,G2726=账期!$A$98,G2726=账期!$A$99,G2726=账期!$A$101,G2726=账期!$A$102),90,0)))</f>
        <v>0</v>
      </c>
      <c r="AF2726" s="396"/>
      <c r="AG2726" s="384"/>
      <c r="AH2726" s="396" t="str">
        <f t="shared" si="397"/>
        <v/>
      </c>
    </row>
    <row r="2727" spans="1:34" ht="18" customHeight="1" x14ac:dyDescent="0.25">
      <c r="A2727" s="301" t="str">
        <f t="shared" si="399"/>
        <v/>
      </c>
      <c r="B2727" s="397"/>
      <c r="C2727" s="398"/>
      <c r="D2727" s="399"/>
      <c r="E2727" s="383" t="str">
        <f t="shared" si="402"/>
        <v>C</v>
      </c>
      <c r="F2727" s="383" t="str">
        <f t="shared" si="403"/>
        <v>C</v>
      </c>
      <c r="G2727" s="400"/>
      <c r="H2727" s="385" t="str">
        <f>IF(G2727="","",VLOOKUP(G2727,下拉数据源!J:K,2,0))</f>
        <v/>
      </c>
      <c r="I2727" s="385"/>
      <c r="J2727" s="385"/>
      <c r="K2727" s="386"/>
      <c r="L2727" s="401"/>
      <c r="M2727" s="384"/>
      <c r="N2727" s="384"/>
      <c r="O2727" s="384"/>
      <c r="P2727" s="386"/>
      <c r="Q2727" s="387"/>
      <c r="R2727" s="286"/>
      <c r="S2727" s="388">
        <f t="shared" si="400"/>
        <v>0</v>
      </c>
      <c r="T2727" s="389"/>
      <c r="U2727" s="389">
        <f t="shared" si="398"/>
        <v>0</v>
      </c>
      <c r="V2727" s="451"/>
      <c r="W2727" s="452"/>
      <c r="X2727" s="386"/>
      <c r="Y2727" s="390"/>
      <c r="Z2727" s="391"/>
      <c r="AA2727" s="392"/>
      <c r="AB2727" s="393"/>
      <c r="AC2727" s="394"/>
      <c r="AD2727" s="395">
        <f t="shared" si="401"/>
        <v>0</v>
      </c>
      <c r="AE2727" s="396">
        <f>IF(OR(G2727=账期!$A$18,G2727=账期!$A$20,G2727=账期!$A$22,G2727=账期!$A$24,G2727=账期!$A$25,G2727=账期!$A$27,G2727=账期!$A$26,G2727=账期!$A$28,G2727=账期!$A$30,G2727=账期!$A$32,G2727=账期!$A$34,G2727=账期!$A$35,G2727=账期!$A$37,G2727=账期!$A$39,G2727=账期!$A$40,G2727=账期!$A$41,G2727=账期!$A$42,G2727=账期!$A$43,G2727=账期!$A$44,G2727=账期!$A$45,G2727=账期!$A$46,G2727=账期!$A$48,G2727=账期!$A$50,G2727=账期!$A$51,G2727=账期!$A$52,G2727=账期!$A$53,G2727=账期!$A$54,G2727=账期!$A$56,G2727=账期!$A$57,G2727=账期!$A$58,G2727=账期!$A$59,G2727=账期!$A$60,G2727=账期!$A$61,G2727=账期!$A$62,G2727=账期!$A$63,G2727=账期!$A$64,G2727=账期!$A$66,G2727=账期!$A$67,G2727=账期!$A$68,G2727=账期!$A$70,G2727=账期!$A$71),30,IF(OR(G2727=账期!$A$74,G2727=账期!$A$77,G2727=账期!$A$76,G2727=账期!$A$79,G2727=账期!$A$80,G2727=账期!$A$81,G2727=账期!$A$83,G2727=账期!$A$85,G2727=账期!$A$87,G2727=账期!$A$89,G2727=账期!$A$91),60,IF(OR(G2727=账期!$A$93,G2727=账期!$A$94,G2727=账期!$A$95,G2727=账期!$A$96,G2727=账期!$A$98,G2727=账期!$A$99,G2727=账期!$A$101,G2727=账期!$A$102),90,0)))</f>
        <v>0</v>
      </c>
      <c r="AF2727" s="396"/>
      <c r="AG2727" s="384"/>
      <c r="AH2727" s="396" t="str">
        <f t="shared" ref="AH2727:AH2790" si="404">IF(AG2727="华东","徐绪盛",IF(AG2727="华南","柯童柱",IF(AG2727="华中","杭得利",IF(AG2727="西南","张军",IF(AG2727="华北","石浩宇","")))))</f>
        <v/>
      </c>
    </row>
    <row r="2728" spans="1:34" ht="18" customHeight="1" x14ac:dyDescent="0.25">
      <c r="A2728" s="301" t="str">
        <f t="shared" si="399"/>
        <v/>
      </c>
      <c r="B2728" s="397"/>
      <c r="C2728" s="398"/>
      <c r="D2728" s="399"/>
      <c r="E2728" s="383" t="str">
        <f t="shared" si="402"/>
        <v>C</v>
      </c>
      <c r="F2728" s="383" t="str">
        <f t="shared" si="403"/>
        <v>C</v>
      </c>
      <c r="G2728" s="400"/>
      <c r="H2728" s="385" t="str">
        <f>IF(G2728="","",VLOOKUP(G2728,下拉数据源!J:K,2,0))</f>
        <v/>
      </c>
      <c r="I2728" s="385"/>
      <c r="J2728" s="385"/>
      <c r="K2728" s="386"/>
      <c r="L2728" s="401"/>
      <c r="M2728" s="384"/>
      <c r="N2728" s="384"/>
      <c r="O2728" s="384"/>
      <c r="P2728" s="386"/>
      <c r="Q2728" s="387"/>
      <c r="R2728" s="286"/>
      <c r="S2728" s="388">
        <f t="shared" si="400"/>
        <v>0</v>
      </c>
      <c r="T2728" s="389"/>
      <c r="U2728" s="389">
        <f t="shared" si="398"/>
        <v>0</v>
      </c>
      <c r="V2728" s="451"/>
      <c r="W2728" s="452"/>
      <c r="X2728" s="386"/>
      <c r="Y2728" s="390"/>
      <c r="Z2728" s="391"/>
      <c r="AA2728" s="392"/>
      <c r="AB2728" s="393"/>
      <c r="AC2728" s="394"/>
      <c r="AD2728" s="395">
        <f t="shared" si="401"/>
        <v>0</v>
      </c>
      <c r="AE2728" s="396">
        <f>IF(OR(G2728=账期!$A$18,G2728=账期!$A$20,G2728=账期!$A$22,G2728=账期!$A$24,G2728=账期!$A$25,G2728=账期!$A$27,G2728=账期!$A$26,G2728=账期!$A$28,G2728=账期!$A$30,G2728=账期!$A$32,G2728=账期!$A$34,G2728=账期!$A$35,G2728=账期!$A$37,G2728=账期!$A$39,G2728=账期!$A$40,G2728=账期!$A$41,G2728=账期!$A$42,G2728=账期!$A$43,G2728=账期!$A$44,G2728=账期!$A$45,G2728=账期!$A$46,G2728=账期!$A$48,G2728=账期!$A$50,G2728=账期!$A$51,G2728=账期!$A$52,G2728=账期!$A$53,G2728=账期!$A$54,G2728=账期!$A$56,G2728=账期!$A$57,G2728=账期!$A$58,G2728=账期!$A$59,G2728=账期!$A$60,G2728=账期!$A$61,G2728=账期!$A$62,G2728=账期!$A$63,G2728=账期!$A$64,G2728=账期!$A$66,G2728=账期!$A$67,G2728=账期!$A$68,G2728=账期!$A$70,G2728=账期!$A$71),30,IF(OR(G2728=账期!$A$74,G2728=账期!$A$77,G2728=账期!$A$76,G2728=账期!$A$79,G2728=账期!$A$80,G2728=账期!$A$81,G2728=账期!$A$83,G2728=账期!$A$85,G2728=账期!$A$87,G2728=账期!$A$89,G2728=账期!$A$91),60,IF(OR(G2728=账期!$A$93,G2728=账期!$A$94,G2728=账期!$A$95,G2728=账期!$A$96,G2728=账期!$A$98,G2728=账期!$A$99,G2728=账期!$A$101,G2728=账期!$A$102),90,0)))</f>
        <v>0</v>
      </c>
      <c r="AF2728" s="396"/>
      <c r="AG2728" s="384"/>
      <c r="AH2728" s="396" t="str">
        <f t="shared" si="404"/>
        <v/>
      </c>
    </row>
    <row r="2729" spans="1:34" ht="18" customHeight="1" x14ac:dyDescent="0.25">
      <c r="A2729" s="301" t="str">
        <f t="shared" si="399"/>
        <v/>
      </c>
      <c r="B2729" s="397"/>
      <c r="C2729" s="398"/>
      <c r="D2729" s="399"/>
      <c r="E2729" s="383" t="str">
        <f t="shared" si="402"/>
        <v>C</v>
      </c>
      <c r="F2729" s="383" t="str">
        <f t="shared" si="403"/>
        <v>C</v>
      </c>
      <c r="G2729" s="400"/>
      <c r="H2729" s="385" t="str">
        <f>IF(G2729="","",VLOOKUP(G2729,下拉数据源!J:K,2,0))</f>
        <v/>
      </c>
      <c r="I2729" s="385"/>
      <c r="J2729" s="385"/>
      <c r="K2729" s="386"/>
      <c r="L2729" s="401"/>
      <c r="M2729" s="384"/>
      <c r="N2729" s="384"/>
      <c r="O2729" s="384"/>
      <c r="P2729" s="386"/>
      <c r="Q2729" s="387"/>
      <c r="R2729" s="286"/>
      <c r="S2729" s="388">
        <f t="shared" si="400"/>
        <v>0</v>
      </c>
      <c r="T2729" s="389"/>
      <c r="U2729" s="389">
        <f t="shared" si="398"/>
        <v>0</v>
      </c>
      <c r="V2729" s="451"/>
      <c r="W2729" s="452"/>
      <c r="X2729" s="386"/>
      <c r="Y2729" s="390"/>
      <c r="Z2729" s="391"/>
      <c r="AA2729" s="392"/>
      <c r="AB2729" s="393"/>
      <c r="AC2729" s="394"/>
      <c r="AD2729" s="395">
        <f t="shared" si="401"/>
        <v>0</v>
      </c>
      <c r="AE2729" s="396">
        <f>IF(OR(G2729=账期!$A$18,G2729=账期!$A$20,G2729=账期!$A$22,G2729=账期!$A$24,G2729=账期!$A$25,G2729=账期!$A$27,G2729=账期!$A$26,G2729=账期!$A$28,G2729=账期!$A$30,G2729=账期!$A$32,G2729=账期!$A$34,G2729=账期!$A$35,G2729=账期!$A$37,G2729=账期!$A$39,G2729=账期!$A$40,G2729=账期!$A$41,G2729=账期!$A$42,G2729=账期!$A$43,G2729=账期!$A$44,G2729=账期!$A$45,G2729=账期!$A$46,G2729=账期!$A$48,G2729=账期!$A$50,G2729=账期!$A$51,G2729=账期!$A$52,G2729=账期!$A$53,G2729=账期!$A$54,G2729=账期!$A$56,G2729=账期!$A$57,G2729=账期!$A$58,G2729=账期!$A$59,G2729=账期!$A$60,G2729=账期!$A$61,G2729=账期!$A$62,G2729=账期!$A$63,G2729=账期!$A$64,G2729=账期!$A$66,G2729=账期!$A$67,G2729=账期!$A$68,G2729=账期!$A$70,G2729=账期!$A$71),30,IF(OR(G2729=账期!$A$74,G2729=账期!$A$77,G2729=账期!$A$76,G2729=账期!$A$79,G2729=账期!$A$80,G2729=账期!$A$81,G2729=账期!$A$83,G2729=账期!$A$85,G2729=账期!$A$87,G2729=账期!$A$89,G2729=账期!$A$91),60,IF(OR(G2729=账期!$A$93,G2729=账期!$A$94,G2729=账期!$A$95,G2729=账期!$A$96,G2729=账期!$A$98,G2729=账期!$A$99,G2729=账期!$A$101,G2729=账期!$A$102),90,0)))</f>
        <v>0</v>
      </c>
      <c r="AF2729" s="396"/>
      <c r="AG2729" s="384"/>
      <c r="AH2729" s="396" t="str">
        <f t="shared" si="404"/>
        <v/>
      </c>
    </row>
    <row r="2730" spans="1:34" ht="18" customHeight="1" x14ac:dyDescent="0.25">
      <c r="A2730" s="301" t="str">
        <f t="shared" si="399"/>
        <v/>
      </c>
      <c r="B2730" s="397"/>
      <c r="C2730" s="398"/>
      <c r="D2730" s="399"/>
      <c r="E2730" s="383" t="str">
        <f t="shared" si="402"/>
        <v>C</v>
      </c>
      <c r="F2730" s="383" t="str">
        <f t="shared" si="403"/>
        <v>C</v>
      </c>
      <c r="G2730" s="400"/>
      <c r="H2730" s="385" t="str">
        <f>IF(G2730="","",VLOOKUP(G2730,下拉数据源!J:K,2,0))</f>
        <v/>
      </c>
      <c r="I2730" s="385"/>
      <c r="J2730" s="385"/>
      <c r="K2730" s="386"/>
      <c r="L2730" s="401"/>
      <c r="M2730" s="384"/>
      <c r="N2730" s="384"/>
      <c r="O2730" s="384"/>
      <c r="P2730" s="386"/>
      <c r="Q2730" s="387"/>
      <c r="R2730" s="286"/>
      <c r="S2730" s="388">
        <f t="shared" si="400"/>
        <v>0</v>
      </c>
      <c r="T2730" s="389"/>
      <c r="U2730" s="389">
        <f t="shared" si="398"/>
        <v>0</v>
      </c>
      <c r="V2730" s="451"/>
      <c r="W2730" s="452"/>
      <c r="X2730" s="386"/>
      <c r="Y2730" s="390"/>
      <c r="Z2730" s="391"/>
      <c r="AA2730" s="392"/>
      <c r="AB2730" s="393"/>
      <c r="AC2730" s="394"/>
      <c r="AD2730" s="395">
        <f t="shared" si="401"/>
        <v>0</v>
      </c>
      <c r="AE2730" s="396">
        <f>IF(OR(G2730=账期!$A$18,G2730=账期!$A$20,G2730=账期!$A$22,G2730=账期!$A$24,G2730=账期!$A$25,G2730=账期!$A$27,G2730=账期!$A$26,G2730=账期!$A$28,G2730=账期!$A$30,G2730=账期!$A$32,G2730=账期!$A$34,G2730=账期!$A$35,G2730=账期!$A$37,G2730=账期!$A$39,G2730=账期!$A$40,G2730=账期!$A$41,G2730=账期!$A$42,G2730=账期!$A$43,G2730=账期!$A$44,G2730=账期!$A$45,G2730=账期!$A$46,G2730=账期!$A$48,G2730=账期!$A$50,G2730=账期!$A$51,G2730=账期!$A$52,G2730=账期!$A$53,G2730=账期!$A$54,G2730=账期!$A$56,G2730=账期!$A$57,G2730=账期!$A$58,G2730=账期!$A$59,G2730=账期!$A$60,G2730=账期!$A$61,G2730=账期!$A$62,G2730=账期!$A$63,G2730=账期!$A$64,G2730=账期!$A$66,G2730=账期!$A$67,G2730=账期!$A$68,G2730=账期!$A$70,G2730=账期!$A$71),30,IF(OR(G2730=账期!$A$74,G2730=账期!$A$77,G2730=账期!$A$76,G2730=账期!$A$79,G2730=账期!$A$80,G2730=账期!$A$81,G2730=账期!$A$83,G2730=账期!$A$85,G2730=账期!$A$87,G2730=账期!$A$89,G2730=账期!$A$91),60,IF(OR(G2730=账期!$A$93,G2730=账期!$A$94,G2730=账期!$A$95,G2730=账期!$A$96,G2730=账期!$A$98,G2730=账期!$A$99,G2730=账期!$A$101,G2730=账期!$A$102),90,0)))</f>
        <v>0</v>
      </c>
      <c r="AF2730" s="396"/>
      <c r="AG2730" s="384"/>
      <c r="AH2730" s="396" t="str">
        <f t="shared" si="404"/>
        <v/>
      </c>
    </row>
    <row r="2731" spans="1:34" ht="18" customHeight="1" x14ac:dyDescent="0.25">
      <c r="A2731" s="301" t="str">
        <f t="shared" si="399"/>
        <v/>
      </c>
      <c r="B2731" s="397"/>
      <c r="C2731" s="398"/>
      <c r="D2731" s="399"/>
      <c r="E2731" s="383" t="str">
        <f t="shared" si="402"/>
        <v>C</v>
      </c>
      <c r="F2731" s="383" t="str">
        <f t="shared" si="403"/>
        <v>C</v>
      </c>
      <c r="G2731" s="400"/>
      <c r="H2731" s="385" t="str">
        <f>IF(G2731="","",VLOOKUP(G2731,下拉数据源!J:K,2,0))</f>
        <v/>
      </c>
      <c r="I2731" s="385"/>
      <c r="J2731" s="385"/>
      <c r="K2731" s="386"/>
      <c r="L2731" s="401"/>
      <c r="M2731" s="384"/>
      <c r="N2731" s="384"/>
      <c r="O2731" s="384"/>
      <c r="P2731" s="386"/>
      <c r="Q2731" s="387"/>
      <c r="R2731" s="286"/>
      <c r="S2731" s="388">
        <f t="shared" si="400"/>
        <v>0</v>
      </c>
      <c r="T2731" s="389"/>
      <c r="U2731" s="389">
        <f t="shared" si="398"/>
        <v>0</v>
      </c>
      <c r="V2731" s="451"/>
      <c r="W2731" s="452"/>
      <c r="X2731" s="386"/>
      <c r="Y2731" s="390"/>
      <c r="Z2731" s="391"/>
      <c r="AA2731" s="392"/>
      <c r="AB2731" s="393"/>
      <c r="AC2731" s="394"/>
      <c r="AD2731" s="395">
        <f t="shared" si="401"/>
        <v>0</v>
      </c>
      <c r="AE2731" s="396">
        <f>IF(OR(G2731=账期!$A$18,G2731=账期!$A$20,G2731=账期!$A$22,G2731=账期!$A$24,G2731=账期!$A$25,G2731=账期!$A$27,G2731=账期!$A$26,G2731=账期!$A$28,G2731=账期!$A$30,G2731=账期!$A$32,G2731=账期!$A$34,G2731=账期!$A$35,G2731=账期!$A$37,G2731=账期!$A$39,G2731=账期!$A$40,G2731=账期!$A$41,G2731=账期!$A$42,G2731=账期!$A$43,G2731=账期!$A$44,G2731=账期!$A$45,G2731=账期!$A$46,G2731=账期!$A$48,G2731=账期!$A$50,G2731=账期!$A$51,G2731=账期!$A$52,G2731=账期!$A$53,G2731=账期!$A$54,G2731=账期!$A$56,G2731=账期!$A$57,G2731=账期!$A$58,G2731=账期!$A$59,G2731=账期!$A$60,G2731=账期!$A$61,G2731=账期!$A$62,G2731=账期!$A$63,G2731=账期!$A$64,G2731=账期!$A$66,G2731=账期!$A$67,G2731=账期!$A$68,G2731=账期!$A$70,G2731=账期!$A$71),30,IF(OR(G2731=账期!$A$74,G2731=账期!$A$77,G2731=账期!$A$76,G2731=账期!$A$79,G2731=账期!$A$80,G2731=账期!$A$81,G2731=账期!$A$83,G2731=账期!$A$85,G2731=账期!$A$87,G2731=账期!$A$89,G2731=账期!$A$91),60,IF(OR(G2731=账期!$A$93,G2731=账期!$A$94,G2731=账期!$A$95,G2731=账期!$A$96,G2731=账期!$A$98,G2731=账期!$A$99,G2731=账期!$A$101,G2731=账期!$A$102),90,0)))</f>
        <v>0</v>
      </c>
      <c r="AF2731" s="396"/>
      <c r="AG2731" s="384"/>
      <c r="AH2731" s="396" t="str">
        <f t="shared" si="404"/>
        <v/>
      </c>
    </row>
    <row r="2732" spans="1:34" ht="18" customHeight="1" x14ac:dyDescent="0.25">
      <c r="A2732" s="301" t="str">
        <f t="shared" si="399"/>
        <v/>
      </c>
      <c r="B2732" s="397"/>
      <c r="C2732" s="398"/>
      <c r="D2732" s="399"/>
      <c r="E2732" s="383" t="str">
        <f t="shared" si="402"/>
        <v>C</v>
      </c>
      <c r="F2732" s="383" t="str">
        <f t="shared" si="403"/>
        <v>C</v>
      </c>
      <c r="G2732" s="400"/>
      <c r="H2732" s="385" t="str">
        <f>IF(G2732="","",VLOOKUP(G2732,下拉数据源!J:K,2,0))</f>
        <v/>
      </c>
      <c r="I2732" s="385"/>
      <c r="J2732" s="385"/>
      <c r="K2732" s="386"/>
      <c r="L2732" s="401"/>
      <c r="M2732" s="384"/>
      <c r="N2732" s="384"/>
      <c r="O2732" s="384"/>
      <c r="P2732" s="386"/>
      <c r="Q2732" s="387"/>
      <c r="R2732" s="286"/>
      <c r="S2732" s="388">
        <f t="shared" si="400"/>
        <v>0</v>
      </c>
      <c r="T2732" s="389"/>
      <c r="U2732" s="389">
        <f t="shared" si="398"/>
        <v>0</v>
      </c>
      <c r="V2732" s="451"/>
      <c r="W2732" s="452"/>
      <c r="X2732" s="386"/>
      <c r="Y2732" s="390"/>
      <c r="Z2732" s="391"/>
      <c r="AA2732" s="392"/>
      <c r="AB2732" s="393"/>
      <c r="AC2732" s="394"/>
      <c r="AD2732" s="395">
        <f t="shared" si="401"/>
        <v>0</v>
      </c>
      <c r="AE2732" s="396">
        <f>IF(OR(G2732=账期!$A$18,G2732=账期!$A$20,G2732=账期!$A$22,G2732=账期!$A$24,G2732=账期!$A$25,G2732=账期!$A$27,G2732=账期!$A$26,G2732=账期!$A$28,G2732=账期!$A$30,G2732=账期!$A$32,G2732=账期!$A$34,G2732=账期!$A$35,G2732=账期!$A$37,G2732=账期!$A$39,G2732=账期!$A$40,G2732=账期!$A$41,G2732=账期!$A$42,G2732=账期!$A$43,G2732=账期!$A$44,G2732=账期!$A$45,G2732=账期!$A$46,G2732=账期!$A$48,G2732=账期!$A$50,G2732=账期!$A$51,G2732=账期!$A$52,G2732=账期!$A$53,G2732=账期!$A$54,G2732=账期!$A$56,G2732=账期!$A$57,G2732=账期!$A$58,G2732=账期!$A$59,G2732=账期!$A$60,G2732=账期!$A$61,G2732=账期!$A$62,G2732=账期!$A$63,G2732=账期!$A$64,G2732=账期!$A$66,G2732=账期!$A$67,G2732=账期!$A$68,G2732=账期!$A$70,G2732=账期!$A$71),30,IF(OR(G2732=账期!$A$74,G2732=账期!$A$77,G2732=账期!$A$76,G2732=账期!$A$79,G2732=账期!$A$80,G2732=账期!$A$81,G2732=账期!$A$83,G2732=账期!$A$85,G2732=账期!$A$87,G2732=账期!$A$89,G2732=账期!$A$91),60,IF(OR(G2732=账期!$A$93,G2732=账期!$A$94,G2732=账期!$A$95,G2732=账期!$A$96,G2732=账期!$A$98,G2732=账期!$A$99,G2732=账期!$A$101,G2732=账期!$A$102),90,0)))</f>
        <v>0</v>
      </c>
      <c r="AF2732" s="396"/>
      <c r="AG2732" s="384"/>
      <c r="AH2732" s="396" t="str">
        <f t="shared" si="404"/>
        <v/>
      </c>
    </row>
    <row r="2733" spans="1:34" ht="18" customHeight="1" x14ac:dyDescent="0.25">
      <c r="A2733" s="301" t="str">
        <f t="shared" si="399"/>
        <v/>
      </c>
      <c r="B2733" s="397"/>
      <c r="C2733" s="398"/>
      <c r="D2733" s="399"/>
      <c r="E2733" s="383" t="str">
        <f t="shared" si="402"/>
        <v>C</v>
      </c>
      <c r="F2733" s="383" t="str">
        <f t="shared" si="403"/>
        <v>C</v>
      </c>
      <c r="G2733" s="400"/>
      <c r="H2733" s="385" t="str">
        <f>IF(G2733="","",VLOOKUP(G2733,下拉数据源!J:K,2,0))</f>
        <v/>
      </c>
      <c r="I2733" s="385"/>
      <c r="J2733" s="385"/>
      <c r="K2733" s="386"/>
      <c r="L2733" s="401"/>
      <c r="M2733" s="384"/>
      <c r="N2733" s="384"/>
      <c r="O2733" s="384"/>
      <c r="P2733" s="386"/>
      <c r="Q2733" s="387"/>
      <c r="R2733" s="286"/>
      <c r="S2733" s="388">
        <f t="shared" si="400"/>
        <v>0</v>
      </c>
      <c r="T2733" s="389"/>
      <c r="U2733" s="389">
        <f t="shared" si="398"/>
        <v>0</v>
      </c>
      <c r="V2733" s="451"/>
      <c r="W2733" s="452"/>
      <c r="X2733" s="386"/>
      <c r="Y2733" s="390"/>
      <c r="Z2733" s="391"/>
      <c r="AA2733" s="392"/>
      <c r="AB2733" s="393"/>
      <c r="AC2733" s="394"/>
      <c r="AD2733" s="395">
        <f t="shared" si="401"/>
        <v>0</v>
      </c>
      <c r="AE2733" s="396">
        <f>IF(OR(G2733=账期!$A$18,G2733=账期!$A$20,G2733=账期!$A$22,G2733=账期!$A$24,G2733=账期!$A$25,G2733=账期!$A$27,G2733=账期!$A$26,G2733=账期!$A$28,G2733=账期!$A$30,G2733=账期!$A$32,G2733=账期!$A$34,G2733=账期!$A$35,G2733=账期!$A$37,G2733=账期!$A$39,G2733=账期!$A$40,G2733=账期!$A$41,G2733=账期!$A$42,G2733=账期!$A$43,G2733=账期!$A$44,G2733=账期!$A$45,G2733=账期!$A$46,G2733=账期!$A$48,G2733=账期!$A$50,G2733=账期!$A$51,G2733=账期!$A$52,G2733=账期!$A$53,G2733=账期!$A$54,G2733=账期!$A$56,G2733=账期!$A$57,G2733=账期!$A$58,G2733=账期!$A$59,G2733=账期!$A$60,G2733=账期!$A$61,G2733=账期!$A$62,G2733=账期!$A$63,G2733=账期!$A$64,G2733=账期!$A$66,G2733=账期!$A$67,G2733=账期!$A$68,G2733=账期!$A$70,G2733=账期!$A$71),30,IF(OR(G2733=账期!$A$74,G2733=账期!$A$77,G2733=账期!$A$76,G2733=账期!$A$79,G2733=账期!$A$80,G2733=账期!$A$81,G2733=账期!$A$83,G2733=账期!$A$85,G2733=账期!$A$87,G2733=账期!$A$89,G2733=账期!$A$91),60,IF(OR(G2733=账期!$A$93,G2733=账期!$A$94,G2733=账期!$A$95,G2733=账期!$A$96,G2733=账期!$A$98,G2733=账期!$A$99,G2733=账期!$A$101,G2733=账期!$A$102),90,0)))</f>
        <v>0</v>
      </c>
      <c r="AF2733" s="396"/>
      <c r="AG2733" s="384"/>
      <c r="AH2733" s="396" t="str">
        <f t="shared" si="404"/>
        <v/>
      </c>
    </row>
    <row r="2734" spans="1:34" ht="18" customHeight="1" x14ac:dyDescent="0.25">
      <c r="A2734" s="301" t="str">
        <f t="shared" si="399"/>
        <v/>
      </c>
      <c r="B2734" s="397"/>
      <c r="C2734" s="398"/>
      <c r="D2734" s="399"/>
      <c r="E2734" s="383" t="str">
        <f t="shared" si="402"/>
        <v>C</v>
      </c>
      <c r="F2734" s="383" t="str">
        <f t="shared" si="403"/>
        <v>C</v>
      </c>
      <c r="G2734" s="400"/>
      <c r="H2734" s="385" t="str">
        <f>IF(G2734="","",VLOOKUP(G2734,下拉数据源!J:K,2,0))</f>
        <v/>
      </c>
      <c r="I2734" s="385"/>
      <c r="J2734" s="385"/>
      <c r="K2734" s="386"/>
      <c r="L2734" s="401"/>
      <c r="M2734" s="384"/>
      <c r="N2734" s="384"/>
      <c r="O2734" s="384"/>
      <c r="P2734" s="386"/>
      <c r="Q2734" s="387"/>
      <c r="R2734" s="286"/>
      <c r="S2734" s="388">
        <f t="shared" si="400"/>
        <v>0</v>
      </c>
      <c r="T2734" s="389"/>
      <c r="U2734" s="389">
        <f t="shared" si="398"/>
        <v>0</v>
      </c>
      <c r="V2734" s="451"/>
      <c r="W2734" s="452"/>
      <c r="X2734" s="386"/>
      <c r="Y2734" s="390"/>
      <c r="Z2734" s="391"/>
      <c r="AA2734" s="392"/>
      <c r="AB2734" s="393"/>
      <c r="AC2734" s="394"/>
      <c r="AD2734" s="395">
        <f t="shared" si="401"/>
        <v>0</v>
      </c>
      <c r="AE2734" s="396">
        <f>IF(OR(G2734=账期!$A$18,G2734=账期!$A$20,G2734=账期!$A$22,G2734=账期!$A$24,G2734=账期!$A$25,G2734=账期!$A$27,G2734=账期!$A$26,G2734=账期!$A$28,G2734=账期!$A$30,G2734=账期!$A$32,G2734=账期!$A$34,G2734=账期!$A$35,G2734=账期!$A$37,G2734=账期!$A$39,G2734=账期!$A$40,G2734=账期!$A$41,G2734=账期!$A$42,G2734=账期!$A$43,G2734=账期!$A$44,G2734=账期!$A$45,G2734=账期!$A$46,G2734=账期!$A$48,G2734=账期!$A$50,G2734=账期!$A$51,G2734=账期!$A$52,G2734=账期!$A$53,G2734=账期!$A$54,G2734=账期!$A$56,G2734=账期!$A$57,G2734=账期!$A$58,G2734=账期!$A$59,G2734=账期!$A$60,G2734=账期!$A$61,G2734=账期!$A$62,G2734=账期!$A$63,G2734=账期!$A$64,G2734=账期!$A$66,G2734=账期!$A$67,G2734=账期!$A$68,G2734=账期!$A$70,G2734=账期!$A$71),30,IF(OR(G2734=账期!$A$74,G2734=账期!$A$77,G2734=账期!$A$76,G2734=账期!$A$79,G2734=账期!$A$80,G2734=账期!$A$81,G2734=账期!$A$83,G2734=账期!$A$85,G2734=账期!$A$87,G2734=账期!$A$89,G2734=账期!$A$91),60,IF(OR(G2734=账期!$A$93,G2734=账期!$A$94,G2734=账期!$A$95,G2734=账期!$A$96,G2734=账期!$A$98,G2734=账期!$A$99,G2734=账期!$A$101,G2734=账期!$A$102),90,0)))</f>
        <v>0</v>
      </c>
      <c r="AF2734" s="396"/>
      <c r="AG2734" s="384"/>
      <c r="AH2734" s="396" t="str">
        <f t="shared" si="404"/>
        <v/>
      </c>
    </row>
    <row r="2735" spans="1:34" ht="18" customHeight="1" x14ac:dyDescent="0.25">
      <c r="A2735" s="301" t="str">
        <f t="shared" si="399"/>
        <v/>
      </c>
      <c r="B2735" s="397"/>
      <c r="C2735" s="398"/>
      <c r="D2735" s="399"/>
      <c r="E2735" s="383" t="str">
        <f t="shared" si="402"/>
        <v>C</v>
      </c>
      <c r="F2735" s="383" t="str">
        <f t="shared" si="403"/>
        <v>C</v>
      </c>
      <c r="G2735" s="400"/>
      <c r="H2735" s="385" t="str">
        <f>IF(G2735="","",VLOOKUP(G2735,下拉数据源!J:K,2,0))</f>
        <v/>
      </c>
      <c r="I2735" s="385"/>
      <c r="J2735" s="385"/>
      <c r="K2735" s="386"/>
      <c r="L2735" s="401"/>
      <c r="M2735" s="384"/>
      <c r="N2735" s="384"/>
      <c r="O2735" s="384"/>
      <c r="P2735" s="386"/>
      <c r="Q2735" s="387"/>
      <c r="R2735" s="286"/>
      <c r="S2735" s="388">
        <f t="shared" si="400"/>
        <v>0</v>
      </c>
      <c r="T2735" s="389"/>
      <c r="U2735" s="389">
        <f t="shared" si="398"/>
        <v>0</v>
      </c>
      <c r="V2735" s="451"/>
      <c r="W2735" s="452"/>
      <c r="X2735" s="386"/>
      <c r="Y2735" s="390"/>
      <c r="Z2735" s="391"/>
      <c r="AA2735" s="392"/>
      <c r="AB2735" s="393"/>
      <c r="AC2735" s="394"/>
      <c r="AD2735" s="395">
        <f t="shared" si="401"/>
        <v>0</v>
      </c>
      <c r="AE2735" s="396">
        <f>IF(OR(G2735=账期!$A$18,G2735=账期!$A$20,G2735=账期!$A$22,G2735=账期!$A$24,G2735=账期!$A$25,G2735=账期!$A$27,G2735=账期!$A$26,G2735=账期!$A$28,G2735=账期!$A$30,G2735=账期!$A$32,G2735=账期!$A$34,G2735=账期!$A$35,G2735=账期!$A$37,G2735=账期!$A$39,G2735=账期!$A$40,G2735=账期!$A$41,G2735=账期!$A$42,G2735=账期!$A$43,G2735=账期!$A$44,G2735=账期!$A$45,G2735=账期!$A$46,G2735=账期!$A$48,G2735=账期!$A$50,G2735=账期!$A$51,G2735=账期!$A$52,G2735=账期!$A$53,G2735=账期!$A$54,G2735=账期!$A$56,G2735=账期!$A$57,G2735=账期!$A$58,G2735=账期!$A$59,G2735=账期!$A$60,G2735=账期!$A$61,G2735=账期!$A$62,G2735=账期!$A$63,G2735=账期!$A$64,G2735=账期!$A$66,G2735=账期!$A$67,G2735=账期!$A$68,G2735=账期!$A$70,G2735=账期!$A$71),30,IF(OR(G2735=账期!$A$74,G2735=账期!$A$77,G2735=账期!$A$76,G2735=账期!$A$79,G2735=账期!$A$80,G2735=账期!$A$81,G2735=账期!$A$83,G2735=账期!$A$85,G2735=账期!$A$87,G2735=账期!$A$89,G2735=账期!$A$91),60,IF(OR(G2735=账期!$A$93,G2735=账期!$A$94,G2735=账期!$A$95,G2735=账期!$A$96,G2735=账期!$A$98,G2735=账期!$A$99,G2735=账期!$A$101,G2735=账期!$A$102),90,0)))</f>
        <v>0</v>
      </c>
      <c r="AF2735" s="396"/>
      <c r="AG2735" s="384"/>
      <c r="AH2735" s="396" t="str">
        <f t="shared" si="404"/>
        <v/>
      </c>
    </row>
    <row r="2736" spans="1:34" ht="18" customHeight="1" x14ac:dyDescent="0.25">
      <c r="A2736" s="301" t="str">
        <f t="shared" si="399"/>
        <v/>
      </c>
      <c r="B2736" s="397"/>
      <c r="C2736" s="398"/>
      <c r="D2736" s="399"/>
      <c r="E2736" s="383" t="str">
        <f t="shared" si="402"/>
        <v>C</v>
      </c>
      <c r="F2736" s="383" t="str">
        <f t="shared" si="403"/>
        <v>C</v>
      </c>
      <c r="G2736" s="400"/>
      <c r="H2736" s="385" t="str">
        <f>IF(G2736="","",VLOOKUP(G2736,下拉数据源!J:K,2,0))</f>
        <v/>
      </c>
      <c r="I2736" s="385"/>
      <c r="J2736" s="385"/>
      <c r="K2736" s="386"/>
      <c r="L2736" s="401"/>
      <c r="M2736" s="384"/>
      <c r="N2736" s="384"/>
      <c r="O2736" s="384"/>
      <c r="P2736" s="386"/>
      <c r="Q2736" s="387"/>
      <c r="R2736" s="286"/>
      <c r="S2736" s="388">
        <f t="shared" si="400"/>
        <v>0</v>
      </c>
      <c r="T2736" s="389"/>
      <c r="U2736" s="389">
        <f t="shared" si="398"/>
        <v>0</v>
      </c>
      <c r="V2736" s="451"/>
      <c r="W2736" s="452"/>
      <c r="X2736" s="386"/>
      <c r="Y2736" s="390"/>
      <c r="Z2736" s="391"/>
      <c r="AA2736" s="392"/>
      <c r="AB2736" s="393"/>
      <c r="AC2736" s="394"/>
      <c r="AD2736" s="395">
        <f t="shared" si="401"/>
        <v>0</v>
      </c>
      <c r="AE2736" s="396">
        <f>IF(OR(G2736=账期!$A$18,G2736=账期!$A$20,G2736=账期!$A$22,G2736=账期!$A$24,G2736=账期!$A$25,G2736=账期!$A$27,G2736=账期!$A$26,G2736=账期!$A$28,G2736=账期!$A$30,G2736=账期!$A$32,G2736=账期!$A$34,G2736=账期!$A$35,G2736=账期!$A$37,G2736=账期!$A$39,G2736=账期!$A$40,G2736=账期!$A$41,G2736=账期!$A$42,G2736=账期!$A$43,G2736=账期!$A$44,G2736=账期!$A$45,G2736=账期!$A$46,G2736=账期!$A$48,G2736=账期!$A$50,G2736=账期!$A$51,G2736=账期!$A$52,G2736=账期!$A$53,G2736=账期!$A$54,G2736=账期!$A$56,G2736=账期!$A$57,G2736=账期!$A$58,G2736=账期!$A$59,G2736=账期!$A$60,G2736=账期!$A$61,G2736=账期!$A$62,G2736=账期!$A$63,G2736=账期!$A$64,G2736=账期!$A$66,G2736=账期!$A$67,G2736=账期!$A$68,G2736=账期!$A$70,G2736=账期!$A$71),30,IF(OR(G2736=账期!$A$74,G2736=账期!$A$77,G2736=账期!$A$76,G2736=账期!$A$79,G2736=账期!$A$80,G2736=账期!$A$81,G2736=账期!$A$83,G2736=账期!$A$85,G2736=账期!$A$87,G2736=账期!$A$89,G2736=账期!$A$91),60,IF(OR(G2736=账期!$A$93,G2736=账期!$A$94,G2736=账期!$A$95,G2736=账期!$A$96,G2736=账期!$A$98,G2736=账期!$A$99,G2736=账期!$A$101,G2736=账期!$A$102),90,0)))</f>
        <v>0</v>
      </c>
      <c r="AF2736" s="396"/>
      <c r="AG2736" s="384"/>
      <c r="AH2736" s="396" t="str">
        <f t="shared" si="404"/>
        <v/>
      </c>
    </row>
    <row r="2737" spans="1:34" ht="18" customHeight="1" x14ac:dyDescent="0.25">
      <c r="A2737" s="301" t="str">
        <f t="shared" si="399"/>
        <v/>
      </c>
      <c r="B2737" s="397"/>
      <c r="C2737" s="398"/>
      <c r="D2737" s="399"/>
      <c r="E2737" s="383" t="str">
        <f t="shared" si="402"/>
        <v>C</v>
      </c>
      <c r="F2737" s="383" t="str">
        <f t="shared" si="403"/>
        <v>C</v>
      </c>
      <c r="G2737" s="400"/>
      <c r="H2737" s="385" t="str">
        <f>IF(G2737="","",VLOOKUP(G2737,下拉数据源!J:K,2,0))</f>
        <v/>
      </c>
      <c r="I2737" s="385"/>
      <c r="J2737" s="385"/>
      <c r="K2737" s="386"/>
      <c r="L2737" s="401"/>
      <c r="M2737" s="384"/>
      <c r="N2737" s="384"/>
      <c r="O2737" s="384"/>
      <c r="P2737" s="386"/>
      <c r="Q2737" s="387"/>
      <c r="R2737" s="286"/>
      <c r="S2737" s="388">
        <f t="shared" si="400"/>
        <v>0</v>
      </c>
      <c r="T2737" s="389"/>
      <c r="U2737" s="389">
        <f t="shared" si="398"/>
        <v>0</v>
      </c>
      <c r="V2737" s="451"/>
      <c r="W2737" s="452"/>
      <c r="X2737" s="386"/>
      <c r="Y2737" s="390"/>
      <c r="Z2737" s="391"/>
      <c r="AA2737" s="392"/>
      <c r="AB2737" s="393"/>
      <c r="AC2737" s="394"/>
      <c r="AD2737" s="395">
        <f t="shared" si="401"/>
        <v>0</v>
      </c>
      <c r="AE2737" s="396">
        <f>IF(OR(G2737=账期!$A$18,G2737=账期!$A$20,G2737=账期!$A$22,G2737=账期!$A$24,G2737=账期!$A$25,G2737=账期!$A$27,G2737=账期!$A$26,G2737=账期!$A$28,G2737=账期!$A$30,G2737=账期!$A$32,G2737=账期!$A$34,G2737=账期!$A$35,G2737=账期!$A$37,G2737=账期!$A$39,G2737=账期!$A$40,G2737=账期!$A$41,G2737=账期!$A$42,G2737=账期!$A$43,G2737=账期!$A$44,G2737=账期!$A$45,G2737=账期!$A$46,G2737=账期!$A$48,G2737=账期!$A$50,G2737=账期!$A$51,G2737=账期!$A$52,G2737=账期!$A$53,G2737=账期!$A$54,G2737=账期!$A$56,G2737=账期!$A$57,G2737=账期!$A$58,G2737=账期!$A$59,G2737=账期!$A$60,G2737=账期!$A$61,G2737=账期!$A$62,G2737=账期!$A$63,G2737=账期!$A$64,G2737=账期!$A$66,G2737=账期!$A$67,G2737=账期!$A$68,G2737=账期!$A$70,G2737=账期!$A$71),30,IF(OR(G2737=账期!$A$74,G2737=账期!$A$77,G2737=账期!$A$76,G2737=账期!$A$79,G2737=账期!$A$80,G2737=账期!$A$81,G2737=账期!$A$83,G2737=账期!$A$85,G2737=账期!$A$87,G2737=账期!$A$89,G2737=账期!$A$91),60,IF(OR(G2737=账期!$A$93,G2737=账期!$A$94,G2737=账期!$A$95,G2737=账期!$A$96,G2737=账期!$A$98,G2737=账期!$A$99,G2737=账期!$A$101,G2737=账期!$A$102),90,0)))</f>
        <v>0</v>
      </c>
      <c r="AF2737" s="396"/>
      <c r="AG2737" s="384"/>
      <c r="AH2737" s="396" t="str">
        <f t="shared" si="404"/>
        <v/>
      </c>
    </row>
    <row r="2738" spans="1:34" ht="18" customHeight="1" x14ac:dyDescent="0.25">
      <c r="A2738" s="301" t="str">
        <f t="shared" si="399"/>
        <v/>
      </c>
      <c r="B2738" s="397"/>
      <c r="C2738" s="398"/>
      <c r="D2738" s="399"/>
      <c r="E2738" s="383" t="str">
        <f t="shared" si="402"/>
        <v>C</v>
      </c>
      <c r="F2738" s="383" t="str">
        <f t="shared" si="403"/>
        <v>C</v>
      </c>
      <c r="G2738" s="400"/>
      <c r="H2738" s="385" t="str">
        <f>IF(G2738="","",VLOOKUP(G2738,下拉数据源!J:K,2,0))</f>
        <v/>
      </c>
      <c r="I2738" s="385"/>
      <c r="J2738" s="385"/>
      <c r="K2738" s="386"/>
      <c r="L2738" s="401"/>
      <c r="M2738" s="384"/>
      <c r="N2738" s="384"/>
      <c r="O2738" s="384"/>
      <c r="P2738" s="386"/>
      <c r="Q2738" s="387"/>
      <c r="R2738" s="286"/>
      <c r="S2738" s="388">
        <f t="shared" si="400"/>
        <v>0</v>
      </c>
      <c r="T2738" s="389"/>
      <c r="U2738" s="389">
        <f t="shared" si="398"/>
        <v>0</v>
      </c>
      <c r="V2738" s="451"/>
      <c r="W2738" s="452"/>
      <c r="X2738" s="386"/>
      <c r="Y2738" s="390"/>
      <c r="Z2738" s="391"/>
      <c r="AA2738" s="392"/>
      <c r="AB2738" s="393"/>
      <c r="AC2738" s="394"/>
      <c r="AD2738" s="395">
        <f t="shared" si="401"/>
        <v>0</v>
      </c>
      <c r="AE2738" s="396">
        <f>IF(OR(G2738=账期!$A$18,G2738=账期!$A$20,G2738=账期!$A$22,G2738=账期!$A$24,G2738=账期!$A$25,G2738=账期!$A$27,G2738=账期!$A$26,G2738=账期!$A$28,G2738=账期!$A$30,G2738=账期!$A$32,G2738=账期!$A$34,G2738=账期!$A$35,G2738=账期!$A$37,G2738=账期!$A$39,G2738=账期!$A$40,G2738=账期!$A$41,G2738=账期!$A$42,G2738=账期!$A$43,G2738=账期!$A$44,G2738=账期!$A$45,G2738=账期!$A$46,G2738=账期!$A$48,G2738=账期!$A$50,G2738=账期!$A$51,G2738=账期!$A$52,G2738=账期!$A$53,G2738=账期!$A$54,G2738=账期!$A$56,G2738=账期!$A$57,G2738=账期!$A$58,G2738=账期!$A$59,G2738=账期!$A$60,G2738=账期!$A$61,G2738=账期!$A$62,G2738=账期!$A$63,G2738=账期!$A$64,G2738=账期!$A$66,G2738=账期!$A$67,G2738=账期!$A$68,G2738=账期!$A$70,G2738=账期!$A$71),30,IF(OR(G2738=账期!$A$74,G2738=账期!$A$77,G2738=账期!$A$76,G2738=账期!$A$79,G2738=账期!$A$80,G2738=账期!$A$81,G2738=账期!$A$83,G2738=账期!$A$85,G2738=账期!$A$87,G2738=账期!$A$89,G2738=账期!$A$91),60,IF(OR(G2738=账期!$A$93,G2738=账期!$A$94,G2738=账期!$A$95,G2738=账期!$A$96,G2738=账期!$A$98,G2738=账期!$A$99,G2738=账期!$A$101,G2738=账期!$A$102),90,0)))</f>
        <v>0</v>
      </c>
      <c r="AF2738" s="396"/>
      <c r="AG2738" s="384"/>
      <c r="AH2738" s="396" t="str">
        <f t="shared" si="404"/>
        <v/>
      </c>
    </row>
    <row r="2739" spans="1:34" ht="18" customHeight="1" x14ac:dyDescent="0.25">
      <c r="A2739" s="301" t="str">
        <f t="shared" si="399"/>
        <v/>
      </c>
      <c r="B2739" s="397"/>
      <c r="C2739" s="398"/>
      <c r="D2739" s="399"/>
      <c r="E2739" s="383" t="str">
        <f t="shared" si="402"/>
        <v>C</v>
      </c>
      <c r="F2739" s="383" t="str">
        <f t="shared" si="403"/>
        <v>C</v>
      </c>
      <c r="G2739" s="400"/>
      <c r="H2739" s="385" t="str">
        <f>IF(G2739="","",VLOOKUP(G2739,下拉数据源!J:K,2,0))</f>
        <v/>
      </c>
      <c r="I2739" s="385"/>
      <c r="J2739" s="385"/>
      <c r="K2739" s="386"/>
      <c r="L2739" s="401"/>
      <c r="M2739" s="384"/>
      <c r="N2739" s="384"/>
      <c r="O2739" s="384"/>
      <c r="P2739" s="386"/>
      <c r="Q2739" s="387"/>
      <c r="R2739" s="286"/>
      <c r="S2739" s="388">
        <f t="shared" si="400"/>
        <v>0</v>
      </c>
      <c r="T2739" s="389"/>
      <c r="U2739" s="389">
        <f t="shared" si="398"/>
        <v>0</v>
      </c>
      <c r="V2739" s="451"/>
      <c r="W2739" s="452"/>
      <c r="X2739" s="386"/>
      <c r="Y2739" s="390"/>
      <c r="Z2739" s="391"/>
      <c r="AA2739" s="392"/>
      <c r="AB2739" s="393"/>
      <c r="AC2739" s="394"/>
      <c r="AD2739" s="395">
        <f t="shared" si="401"/>
        <v>0</v>
      </c>
      <c r="AE2739" s="396">
        <f>IF(OR(G2739=账期!$A$18,G2739=账期!$A$20,G2739=账期!$A$22,G2739=账期!$A$24,G2739=账期!$A$25,G2739=账期!$A$27,G2739=账期!$A$26,G2739=账期!$A$28,G2739=账期!$A$30,G2739=账期!$A$32,G2739=账期!$A$34,G2739=账期!$A$35,G2739=账期!$A$37,G2739=账期!$A$39,G2739=账期!$A$40,G2739=账期!$A$41,G2739=账期!$A$42,G2739=账期!$A$43,G2739=账期!$A$44,G2739=账期!$A$45,G2739=账期!$A$46,G2739=账期!$A$48,G2739=账期!$A$50,G2739=账期!$A$51,G2739=账期!$A$52,G2739=账期!$A$53,G2739=账期!$A$54,G2739=账期!$A$56,G2739=账期!$A$57,G2739=账期!$A$58,G2739=账期!$A$59,G2739=账期!$A$60,G2739=账期!$A$61,G2739=账期!$A$62,G2739=账期!$A$63,G2739=账期!$A$64,G2739=账期!$A$66,G2739=账期!$A$67,G2739=账期!$A$68,G2739=账期!$A$70,G2739=账期!$A$71),30,IF(OR(G2739=账期!$A$74,G2739=账期!$A$77,G2739=账期!$A$76,G2739=账期!$A$79,G2739=账期!$A$80,G2739=账期!$A$81,G2739=账期!$A$83,G2739=账期!$A$85,G2739=账期!$A$87,G2739=账期!$A$89,G2739=账期!$A$91),60,IF(OR(G2739=账期!$A$93,G2739=账期!$A$94,G2739=账期!$A$95,G2739=账期!$A$96,G2739=账期!$A$98,G2739=账期!$A$99,G2739=账期!$A$101,G2739=账期!$A$102),90,0)))</f>
        <v>0</v>
      </c>
      <c r="AF2739" s="396"/>
      <c r="AG2739" s="384"/>
      <c r="AH2739" s="396" t="str">
        <f t="shared" si="404"/>
        <v/>
      </c>
    </row>
    <row r="2740" spans="1:34" ht="18" customHeight="1" x14ac:dyDescent="0.25">
      <c r="A2740" s="301" t="str">
        <f t="shared" si="399"/>
        <v/>
      </c>
      <c r="B2740" s="397"/>
      <c r="C2740" s="398"/>
      <c r="D2740" s="399"/>
      <c r="E2740" s="383" t="str">
        <f t="shared" si="402"/>
        <v>C</v>
      </c>
      <c r="F2740" s="383" t="str">
        <f t="shared" si="403"/>
        <v>C</v>
      </c>
      <c r="G2740" s="400"/>
      <c r="H2740" s="385" t="str">
        <f>IF(G2740="","",VLOOKUP(G2740,下拉数据源!J:K,2,0))</f>
        <v/>
      </c>
      <c r="I2740" s="385"/>
      <c r="J2740" s="385"/>
      <c r="K2740" s="386"/>
      <c r="L2740" s="401"/>
      <c r="M2740" s="384"/>
      <c r="N2740" s="384"/>
      <c r="O2740" s="384"/>
      <c r="P2740" s="386"/>
      <c r="Q2740" s="387"/>
      <c r="R2740" s="286"/>
      <c r="S2740" s="388">
        <f t="shared" si="400"/>
        <v>0</v>
      </c>
      <c r="T2740" s="389"/>
      <c r="U2740" s="389">
        <f t="shared" si="398"/>
        <v>0</v>
      </c>
      <c r="V2740" s="451"/>
      <c r="W2740" s="452"/>
      <c r="X2740" s="386"/>
      <c r="Y2740" s="390"/>
      <c r="Z2740" s="391"/>
      <c r="AA2740" s="392"/>
      <c r="AB2740" s="393"/>
      <c r="AC2740" s="394"/>
      <c r="AD2740" s="395">
        <f t="shared" si="401"/>
        <v>0</v>
      </c>
      <c r="AE2740" s="396">
        <f>IF(OR(G2740=账期!$A$18,G2740=账期!$A$20,G2740=账期!$A$22,G2740=账期!$A$24,G2740=账期!$A$25,G2740=账期!$A$27,G2740=账期!$A$26,G2740=账期!$A$28,G2740=账期!$A$30,G2740=账期!$A$32,G2740=账期!$A$34,G2740=账期!$A$35,G2740=账期!$A$37,G2740=账期!$A$39,G2740=账期!$A$40,G2740=账期!$A$41,G2740=账期!$A$42,G2740=账期!$A$43,G2740=账期!$A$44,G2740=账期!$A$45,G2740=账期!$A$46,G2740=账期!$A$48,G2740=账期!$A$50,G2740=账期!$A$51,G2740=账期!$A$52,G2740=账期!$A$53,G2740=账期!$A$54,G2740=账期!$A$56,G2740=账期!$A$57,G2740=账期!$A$58,G2740=账期!$A$59,G2740=账期!$A$60,G2740=账期!$A$61,G2740=账期!$A$62,G2740=账期!$A$63,G2740=账期!$A$64,G2740=账期!$A$66,G2740=账期!$A$67,G2740=账期!$A$68,G2740=账期!$A$70,G2740=账期!$A$71),30,IF(OR(G2740=账期!$A$74,G2740=账期!$A$77,G2740=账期!$A$76,G2740=账期!$A$79,G2740=账期!$A$80,G2740=账期!$A$81,G2740=账期!$A$83,G2740=账期!$A$85,G2740=账期!$A$87,G2740=账期!$A$89,G2740=账期!$A$91),60,IF(OR(G2740=账期!$A$93,G2740=账期!$A$94,G2740=账期!$A$95,G2740=账期!$A$96,G2740=账期!$A$98,G2740=账期!$A$99,G2740=账期!$A$101,G2740=账期!$A$102),90,0)))</f>
        <v>0</v>
      </c>
      <c r="AF2740" s="396"/>
      <c r="AG2740" s="384"/>
      <c r="AH2740" s="396" t="str">
        <f t="shared" si="404"/>
        <v/>
      </c>
    </row>
    <row r="2741" spans="1:34" ht="18" customHeight="1" x14ac:dyDescent="0.25">
      <c r="A2741" s="301" t="str">
        <f t="shared" si="399"/>
        <v/>
      </c>
      <c r="B2741" s="397"/>
      <c r="C2741" s="398"/>
      <c r="D2741" s="399"/>
      <c r="E2741" s="383" t="str">
        <f t="shared" si="402"/>
        <v>C</v>
      </c>
      <c r="F2741" s="383" t="str">
        <f t="shared" si="403"/>
        <v>C</v>
      </c>
      <c r="G2741" s="400"/>
      <c r="H2741" s="385" t="str">
        <f>IF(G2741="","",VLOOKUP(G2741,下拉数据源!J:K,2,0))</f>
        <v/>
      </c>
      <c r="I2741" s="385"/>
      <c r="J2741" s="385"/>
      <c r="K2741" s="386"/>
      <c r="L2741" s="401"/>
      <c r="M2741" s="384"/>
      <c r="N2741" s="384"/>
      <c r="O2741" s="384"/>
      <c r="P2741" s="386"/>
      <c r="Q2741" s="387"/>
      <c r="R2741" s="286"/>
      <c r="S2741" s="388">
        <f t="shared" si="400"/>
        <v>0</v>
      </c>
      <c r="T2741" s="389"/>
      <c r="U2741" s="389">
        <f t="shared" si="398"/>
        <v>0</v>
      </c>
      <c r="V2741" s="451"/>
      <c r="W2741" s="452"/>
      <c r="X2741" s="386"/>
      <c r="Y2741" s="390"/>
      <c r="Z2741" s="391"/>
      <c r="AA2741" s="392"/>
      <c r="AB2741" s="393"/>
      <c r="AC2741" s="394"/>
      <c r="AD2741" s="395">
        <f t="shared" si="401"/>
        <v>0</v>
      </c>
      <c r="AE2741" s="396">
        <f>IF(OR(G2741=账期!$A$18,G2741=账期!$A$20,G2741=账期!$A$22,G2741=账期!$A$24,G2741=账期!$A$25,G2741=账期!$A$27,G2741=账期!$A$26,G2741=账期!$A$28,G2741=账期!$A$30,G2741=账期!$A$32,G2741=账期!$A$34,G2741=账期!$A$35,G2741=账期!$A$37,G2741=账期!$A$39,G2741=账期!$A$40,G2741=账期!$A$41,G2741=账期!$A$42,G2741=账期!$A$43,G2741=账期!$A$44,G2741=账期!$A$45,G2741=账期!$A$46,G2741=账期!$A$48,G2741=账期!$A$50,G2741=账期!$A$51,G2741=账期!$A$52,G2741=账期!$A$53,G2741=账期!$A$54,G2741=账期!$A$56,G2741=账期!$A$57,G2741=账期!$A$58,G2741=账期!$A$59,G2741=账期!$A$60,G2741=账期!$A$61,G2741=账期!$A$62,G2741=账期!$A$63,G2741=账期!$A$64,G2741=账期!$A$66,G2741=账期!$A$67,G2741=账期!$A$68,G2741=账期!$A$70,G2741=账期!$A$71),30,IF(OR(G2741=账期!$A$74,G2741=账期!$A$77,G2741=账期!$A$76,G2741=账期!$A$79,G2741=账期!$A$80,G2741=账期!$A$81,G2741=账期!$A$83,G2741=账期!$A$85,G2741=账期!$A$87,G2741=账期!$A$89,G2741=账期!$A$91),60,IF(OR(G2741=账期!$A$93,G2741=账期!$A$94,G2741=账期!$A$95,G2741=账期!$A$96,G2741=账期!$A$98,G2741=账期!$A$99,G2741=账期!$A$101,G2741=账期!$A$102),90,0)))</f>
        <v>0</v>
      </c>
      <c r="AF2741" s="396"/>
      <c r="AG2741" s="384"/>
      <c r="AH2741" s="396" t="str">
        <f t="shared" si="404"/>
        <v/>
      </c>
    </row>
    <row r="2742" spans="1:34" ht="18" customHeight="1" x14ac:dyDescent="0.25">
      <c r="A2742" s="301" t="str">
        <f t="shared" si="399"/>
        <v/>
      </c>
      <c r="B2742" s="397"/>
      <c r="C2742" s="398"/>
      <c r="D2742" s="399"/>
      <c r="E2742" s="383" t="str">
        <f t="shared" si="402"/>
        <v>C</v>
      </c>
      <c r="F2742" s="383" t="str">
        <f t="shared" si="403"/>
        <v>C</v>
      </c>
      <c r="G2742" s="400"/>
      <c r="H2742" s="385" t="str">
        <f>IF(G2742="","",VLOOKUP(G2742,下拉数据源!J:K,2,0))</f>
        <v/>
      </c>
      <c r="I2742" s="385"/>
      <c r="J2742" s="385"/>
      <c r="K2742" s="386"/>
      <c r="L2742" s="401"/>
      <c r="M2742" s="384"/>
      <c r="N2742" s="384"/>
      <c r="O2742" s="384"/>
      <c r="P2742" s="386"/>
      <c r="Q2742" s="387"/>
      <c r="R2742" s="286"/>
      <c r="S2742" s="388">
        <f t="shared" si="400"/>
        <v>0</v>
      </c>
      <c r="T2742" s="389"/>
      <c r="U2742" s="389">
        <f t="shared" si="398"/>
        <v>0</v>
      </c>
      <c r="V2742" s="451"/>
      <c r="W2742" s="452"/>
      <c r="X2742" s="386"/>
      <c r="Y2742" s="390"/>
      <c r="Z2742" s="391"/>
      <c r="AA2742" s="392"/>
      <c r="AB2742" s="393"/>
      <c r="AC2742" s="394"/>
      <c r="AD2742" s="395">
        <f t="shared" si="401"/>
        <v>0</v>
      </c>
      <c r="AE2742" s="396">
        <f>IF(OR(G2742=账期!$A$18,G2742=账期!$A$20,G2742=账期!$A$22,G2742=账期!$A$24,G2742=账期!$A$25,G2742=账期!$A$27,G2742=账期!$A$26,G2742=账期!$A$28,G2742=账期!$A$30,G2742=账期!$A$32,G2742=账期!$A$34,G2742=账期!$A$35,G2742=账期!$A$37,G2742=账期!$A$39,G2742=账期!$A$40,G2742=账期!$A$41,G2742=账期!$A$42,G2742=账期!$A$43,G2742=账期!$A$44,G2742=账期!$A$45,G2742=账期!$A$46,G2742=账期!$A$48,G2742=账期!$A$50,G2742=账期!$A$51,G2742=账期!$A$52,G2742=账期!$A$53,G2742=账期!$A$54,G2742=账期!$A$56,G2742=账期!$A$57,G2742=账期!$A$58,G2742=账期!$A$59,G2742=账期!$A$60,G2742=账期!$A$61,G2742=账期!$A$62,G2742=账期!$A$63,G2742=账期!$A$64,G2742=账期!$A$66,G2742=账期!$A$67,G2742=账期!$A$68,G2742=账期!$A$70,G2742=账期!$A$71),30,IF(OR(G2742=账期!$A$74,G2742=账期!$A$77,G2742=账期!$A$76,G2742=账期!$A$79,G2742=账期!$A$80,G2742=账期!$A$81,G2742=账期!$A$83,G2742=账期!$A$85,G2742=账期!$A$87,G2742=账期!$A$89,G2742=账期!$A$91),60,IF(OR(G2742=账期!$A$93,G2742=账期!$A$94,G2742=账期!$A$95,G2742=账期!$A$96,G2742=账期!$A$98,G2742=账期!$A$99,G2742=账期!$A$101,G2742=账期!$A$102),90,0)))</f>
        <v>0</v>
      </c>
      <c r="AF2742" s="396"/>
      <c r="AG2742" s="384"/>
      <c r="AH2742" s="396" t="str">
        <f t="shared" si="404"/>
        <v/>
      </c>
    </row>
    <row r="2743" spans="1:34" ht="18" customHeight="1" x14ac:dyDescent="0.25">
      <c r="A2743" s="301" t="str">
        <f t="shared" si="399"/>
        <v/>
      </c>
      <c r="B2743" s="397"/>
      <c r="C2743" s="398"/>
      <c r="D2743" s="399"/>
      <c r="E2743" s="383" t="str">
        <f t="shared" si="402"/>
        <v>C</v>
      </c>
      <c r="F2743" s="383" t="str">
        <f t="shared" si="403"/>
        <v>C</v>
      </c>
      <c r="G2743" s="400"/>
      <c r="H2743" s="385" t="str">
        <f>IF(G2743="","",VLOOKUP(G2743,下拉数据源!J:K,2,0))</f>
        <v/>
      </c>
      <c r="I2743" s="385"/>
      <c r="J2743" s="385"/>
      <c r="K2743" s="386"/>
      <c r="L2743" s="401"/>
      <c r="M2743" s="384"/>
      <c r="N2743" s="384"/>
      <c r="O2743" s="384"/>
      <c r="P2743" s="386"/>
      <c r="Q2743" s="387"/>
      <c r="R2743" s="286"/>
      <c r="S2743" s="388">
        <f t="shared" si="400"/>
        <v>0</v>
      </c>
      <c r="T2743" s="389"/>
      <c r="U2743" s="389">
        <f t="shared" si="398"/>
        <v>0</v>
      </c>
      <c r="V2743" s="451"/>
      <c r="W2743" s="452"/>
      <c r="X2743" s="386"/>
      <c r="Y2743" s="390"/>
      <c r="Z2743" s="391"/>
      <c r="AA2743" s="392"/>
      <c r="AB2743" s="393"/>
      <c r="AC2743" s="394"/>
      <c r="AD2743" s="395">
        <f t="shared" si="401"/>
        <v>0</v>
      </c>
      <c r="AE2743" s="396">
        <f>IF(OR(G2743=账期!$A$18,G2743=账期!$A$20,G2743=账期!$A$22,G2743=账期!$A$24,G2743=账期!$A$25,G2743=账期!$A$27,G2743=账期!$A$26,G2743=账期!$A$28,G2743=账期!$A$30,G2743=账期!$A$32,G2743=账期!$A$34,G2743=账期!$A$35,G2743=账期!$A$37,G2743=账期!$A$39,G2743=账期!$A$40,G2743=账期!$A$41,G2743=账期!$A$42,G2743=账期!$A$43,G2743=账期!$A$44,G2743=账期!$A$45,G2743=账期!$A$46,G2743=账期!$A$48,G2743=账期!$A$50,G2743=账期!$A$51,G2743=账期!$A$52,G2743=账期!$A$53,G2743=账期!$A$54,G2743=账期!$A$56,G2743=账期!$A$57,G2743=账期!$A$58,G2743=账期!$A$59,G2743=账期!$A$60,G2743=账期!$A$61,G2743=账期!$A$62,G2743=账期!$A$63,G2743=账期!$A$64,G2743=账期!$A$66,G2743=账期!$A$67,G2743=账期!$A$68,G2743=账期!$A$70,G2743=账期!$A$71),30,IF(OR(G2743=账期!$A$74,G2743=账期!$A$77,G2743=账期!$A$76,G2743=账期!$A$79,G2743=账期!$A$80,G2743=账期!$A$81,G2743=账期!$A$83,G2743=账期!$A$85,G2743=账期!$A$87,G2743=账期!$A$89,G2743=账期!$A$91),60,IF(OR(G2743=账期!$A$93,G2743=账期!$A$94,G2743=账期!$A$95,G2743=账期!$A$96,G2743=账期!$A$98,G2743=账期!$A$99,G2743=账期!$A$101,G2743=账期!$A$102),90,0)))</f>
        <v>0</v>
      </c>
      <c r="AF2743" s="396"/>
      <c r="AG2743" s="384"/>
      <c r="AH2743" s="396" t="str">
        <f t="shared" si="404"/>
        <v/>
      </c>
    </row>
    <row r="2744" spans="1:34" ht="18" customHeight="1" x14ac:dyDescent="0.25">
      <c r="A2744" s="301" t="str">
        <f t="shared" si="399"/>
        <v/>
      </c>
      <c r="B2744" s="397"/>
      <c r="C2744" s="398"/>
      <c r="D2744" s="399"/>
      <c r="E2744" s="383" t="str">
        <f t="shared" si="402"/>
        <v>C</v>
      </c>
      <c r="F2744" s="383" t="str">
        <f t="shared" si="403"/>
        <v>C</v>
      </c>
      <c r="G2744" s="400"/>
      <c r="H2744" s="385" t="str">
        <f>IF(G2744="","",VLOOKUP(G2744,下拉数据源!J:K,2,0))</f>
        <v/>
      </c>
      <c r="I2744" s="385"/>
      <c r="J2744" s="385"/>
      <c r="K2744" s="386"/>
      <c r="L2744" s="401"/>
      <c r="M2744" s="384"/>
      <c r="N2744" s="384"/>
      <c r="O2744" s="384"/>
      <c r="P2744" s="386"/>
      <c r="Q2744" s="387"/>
      <c r="R2744" s="286"/>
      <c r="S2744" s="388">
        <f t="shared" si="400"/>
        <v>0</v>
      </c>
      <c r="T2744" s="389"/>
      <c r="U2744" s="389">
        <f t="shared" si="398"/>
        <v>0</v>
      </c>
      <c r="V2744" s="451"/>
      <c r="W2744" s="452"/>
      <c r="X2744" s="386"/>
      <c r="Y2744" s="390"/>
      <c r="Z2744" s="391"/>
      <c r="AA2744" s="392"/>
      <c r="AB2744" s="393"/>
      <c r="AC2744" s="394"/>
      <c r="AD2744" s="395">
        <f t="shared" si="401"/>
        <v>0</v>
      </c>
      <c r="AE2744" s="396">
        <f>IF(OR(G2744=账期!$A$18,G2744=账期!$A$20,G2744=账期!$A$22,G2744=账期!$A$24,G2744=账期!$A$25,G2744=账期!$A$27,G2744=账期!$A$26,G2744=账期!$A$28,G2744=账期!$A$30,G2744=账期!$A$32,G2744=账期!$A$34,G2744=账期!$A$35,G2744=账期!$A$37,G2744=账期!$A$39,G2744=账期!$A$40,G2744=账期!$A$41,G2744=账期!$A$42,G2744=账期!$A$43,G2744=账期!$A$44,G2744=账期!$A$45,G2744=账期!$A$46,G2744=账期!$A$48,G2744=账期!$A$50,G2744=账期!$A$51,G2744=账期!$A$52,G2744=账期!$A$53,G2744=账期!$A$54,G2744=账期!$A$56,G2744=账期!$A$57,G2744=账期!$A$58,G2744=账期!$A$59,G2744=账期!$A$60,G2744=账期!$A$61,G2744=账期!$A$62,G2744=账期!$A$63,G2744=账期!$A$64,G2744=账期!$A$66,G2744=账期!$A$67,G2744=账期!$A$68,G2744=账期!$A$70,G2744=账期!$A$71),30,IF(OR(G2744=账期!$A$74,G2744=账期!$A$77,G2744=账期!$A$76,G2744=账期!$A$79,G2744=账期!$A$80,G2744=账期!$A$81,G2744=账期!$A$83,G2744=账期!$A$85,G2744=账期!$A$87,G2744=账期!$A$89,G2744=账期!$A$91),60,IF(OR(G2744=账期!$A$93,G2744=账期!$A$94,G2744=账期!$A$95,G2744=账期!$A$96,G2744=账期!$A$98,G2744=账期!$A$99,G2744=账期!$A$101,G2744=账期!$A$102),90,0)))</f>
        <v>0</v>
      </c>
      <c r="AF2744" s="396"/>
      <c r="AG2744" s="384"/>
      <c r="AH2744" s="396" t="str">
        <f t="shared" si="404"/>
        <v/>
      </c>
    </row>
    <row r="2745" spans="1:34" ht="18" customHeight="1" x14ac:dyDescent="0.25">
      <c r="A2745" s="301" t="str">
        <f t="shared" si="399"/>
        <v/>
      </c>
      <c r="B2745" s="397"/>
      <c r="C2745" s="398"/>
      <c r="D2745" s="399"/>
      <c r="E2745" s="383" t="str">
        <f t="shared" si="402"/>
        <v>C</v>
      </c>
      <c r="F2745" s="383" t="str">
        <f t="shared" si="403"/>
        <v>C</v>
      </c>
      <c r="G2745" s="400"/>
      <c r="H2745" s="385" t="str">
        <f>IF(G2745="","",VLOOKUP(G2745,下拉数据源!J:K,2,0))</f>
        <v/>
      </c>
      <c r="I2745" s="385"/>
      <c r="J2745" s="385"/>
      <c r="K2745" s="386"/>
      <c r="L2745" s="401"/>
      <c r="M2745" s="384"/>
      <c r="N2745" s="384"/>
      <c r="O2745" s="384"/>
      <c r="P2745" s="386"/>
      <c r="Q2745" s="387"/>
      <c r="R2745" s="286"/>
      <c r="S2745" s="388">
        <f t="shared" si="400"/>
        <v>0</v>
      </c>
      <c r="T2745" s="389"/>
      <c r="U2745" s="389">
        <f t="shared" si="398"/>
        <v>0</v>
      </c>
      <c r="V2745" s="451"/>
      <c r="W2745" s="452"/>
      <c r="X2745" s="386"/>
      <c r="Y2745" s="390"/>
      <c r="Z2745" s="391"/>
      <c r="AA2745" s="392"/>
      <c r="AB2745" s="393"/>
      <c r="AC2745" s="394"/>
      <c r="AD2745" s="395">
        <f t="shared" si="401"/>
        <v>0</v>
      </c>
      <c r="AE2745" s="396">
        <f>IF(OR(G2745=账期!$A$18,G2745=账期!$A$20,G2745=账期!$A$22,G2745=账期!$A$24,G2745=账期!$A$25,G2745=账期!$A$27,G2745=账期!$A$26,G2745=账期!$A$28,G2745=账期!$A$30,G2745=账期!$A$32,G2745=账期!$A$34,G2745=账期!$A$35,G2745=账期!$A$37,G2745=账期!$A$39,G2745=账期!$A$40,G2745=账期!$A$41,G2745=账期!$A$42,G2745=账期!$A$43,G2745=账期!$A$44,G2745=账期!$A$45,G2745=账期!$A$46,G2745=账期!$A$48,G2745=账期!$A$50,G2745=账期!$A$51,G2745=账期!$A$52,G2745=账期!$A$53,G2745=账期!$A$54,G2745=账期!$A$56,G2745=账期!$A$57,G2745=账期!$A$58,G2745=账期!$A$59,G2745=账期!$A$60,G2745=账期!$A$61,G2745=账期!$A$62,G2745=账期!$A$63,G2745=账期!$A$64,G2745=账期!$A$66,G2745=账期!$A$67,G2745=账期!$A$68,G2745=账期!$A$70,G2745=账期!$A$71),30,IF(OR(G2745=账期!$A$74,G2745=账期!$A$77,G2745=账期!$A$76,G2745=账期!$A$79,G2745=账期!$A$80,G2745=账期!$A$81,G2745=账期!$A$83,G2745=账期!$A$85,G2745=账期!$A$87,G2745=账期!$A$89,G2745=账期!$A$91),60,IF(OR(G2745=账期!$A$93,G2745=账期!$A$94,G2745=账期!$A$95,G2745=账期!$A$96,G2745=账期!$A$98,G2745=账期!$A$99,G2745=账期!$A$101,G2745=账期!$A$102),90,0)))</f>
        <v>0</v>
      </c>
      <c r="AF2745" s="396"/>
      <c r="AG2745" s="384"/>
      <c r="AH2745" s="396" t="str">
        <f t="shared" si="404"/>
        <v/>
      </c>
    </row>
    <row r="2746" spans="1:34" ht="18" customHeight="1" x14ac:dyDescent="0.25">
      <c r="A2746" s="301" t="str">
        <f t="shared" si="399"/>
        <v/>
      </c>
      <c r="B2746" s="397"/>
      <c r="C2746" s="398"/>
      <c r="D2746" s="399"/>
      <c r="E2746" s="383" t="str">
        <f t="shared" si="402"/>
        <v>C</v>
      </c>
      <c r="F2746" s="383" t="str">
        <f t="shared" si="403"/>
        <v>C</v>
      </c>
      <c r="G2746" s="400"/>
      <c r="H2746" s="385" t="str">
        <f>IF(G2746="","",VLOOKUP(G2746,下拉数据源!J:K,2,0))</f>
        <v/>
      </c>
      <c r="I2746" s="385"/>
      <c r="J2746" s="385"/>
      <c r="K2746" s="386"/>
      <c r="L2746" s="401"/>
      <c r="M2746" s="384"/>
      <c r="N2746" s="384"/>
      <c r="O2746" s="384"/>
      <c r="P2746" s="386"/>
      <c r="Q2746" s="387"/>
      <c r="R2746" s="286"/>
      <c r="S2746" s="388">
        <f t="shared" si="400"/>
        <v>0</v>
      </c>
      <c r="T2746" s="389"/>
      <c r="U2746" s="389">
        <f t="shared" ref="U2746:U2809" si="405">S2746-T2746</f>
        <v>0</v>
      </c>
      <c r="V2746" s="451"/>
      <c r="W2746" s="452"/>
      <c r="X2746" s="386"/>
      <c r="Y2746" s="390"/>
      <c r="Z2746" s="391"/>
      <c r="AA2746" s="392"/>
      <c r="AB2746" s="393"/>
      <c r="AC2746" s="394"/>
      <c r="AD2746" s="395">
        <f t="shared" si="401"/>
        <v>0</v>
      </c>
      <c r="AE2746" s="396">
        <f>IF(OR(G2746=账期!$A$18,G2746=账期!$A$20,G2746=账期!$A$22,G2746=账期!$A$24,G2746=账期!$A$25,G2746=账期!$A$27,G2746=账期!$A$26,G2746=账期!$A$28,G2746=账期!$A$30,G2746=账期!$A$32,G2746=账期!$A$34,G2746=账期!$A$35,G2746=账期!$A$37,G2746=账期!$A$39,G2746=账期!$A$40,G2746=账期!$A$41,G2746=账期!$A$42,G2746=账期!$A$43,G2746=账期!$A$44,G2746=账期!$A$45,G2746=账期!$A$46,G2746=账期!$A$48,G2746=账期!$A$50,G2746=账期!$A$51,G2746=账期!$A$52,G2746=账期!$A$53,G2746=账期!$A$54,G2746=账期!$A$56,G2746=账期!$A$57,G2746=账期!$A$58,G2746=账期!$A$59,G2746=账期!$A$60,G2746=账期!$A$61,G2746=账期!$A$62,G2746=账期!$A$63,G2746=账期!$A$64,G2746=账期!$A$66,G2746=账期!$A$67,G2746=账期!$A$68,G2746=账期!$A$70,G2746=账期!$A$71),30,IF(OR(G2746=账期!$A$74,G2746=账期!$A$77,G2746=账期!$A$76,G2746=账期!$A$79,G2746=账期!$A$80,G2746=账期!$A$81,G2746=账期!$A$83,G2746=账期!$A$85,G2746=账期!$A$87,G2746=账期!$A$89,G2746=账期!$A$91),60,IF(OR(G2746=账期!$A$93,G2746=账期!$A$94,G2746=账期!$A$95,G2746=账期!$A$96,G2746=账期!$A$98,G2746=账期!$A$99,G2746=账期!$A$101,G2746=账期!$A$102),90,0)))</f>
        <v>0</v>
      </c>
      <c r="AF2746" s="396"/>
      <c r="AG2746" s="384"/>
      <c r="AH2746" s="396" t="str">
        <f t="shared" si="404"/>
        <v/>
      </c>
    </row>
    <row r="2747" spans="1:34" ht="18" customHeight="1" x14ac:dyDescent="0.25">
      <c r="A2747" s="301" t="str">
        <f t="shared" si="399"/>
        <v/>
      </c>
      <c r="B2747" s="397"/>
      <c r="C2747" s="398"/>
      <c r="D2747" s="399"/>
      <c r="E2747" s="383" t="str">
        <f t="shared" si="402"/>
        <v>C</v>
      </c>
      <c r="F2747" s="383" t="str">
        <f t="shared" si="403"/>
        <v>C</v>
      </c>
      <c r="G2747" s="400"/>
      <c r="H2747" s="385" t="str">
        <f>IF(G2747="","",VLOOKUP(G2747,下拉数据源!J:K,2,0))</f>
        <v/>
      </c>
      <c r="I2747" s="385"/>
      <c r="J2747" s="385"/>
      <c r="K2747" s="386"/>
      <c r="L2747" s="401"/>
      <c r="M2747" s="384"/>
      <c r="N2747" s="384"/>
      <c r="O2747" s="384"/>
      <c r="P2747" s="386"/>
      <c r="Q2747" s="387"/>
      <c r="R2747" s="286"/>
      <c r="S2747" s="388">
        <f t="shared" si="400"/>
        <v>0</v>
      </c>
      <c r="T2747" s="389"/>
      <c r="U2747" s="389">
        <f t="shared" si="405"/>
        <v>0</v>
      </c>
      <c r="V2747" s="451"/>
      <c r="W2747" s="452"/>
      <c r="X2747" s="386"/>
      <c r="Y2747" s="390"/>
      <c r="Z2747" s="391"/>
      <c r="AA2747" s="392"/>
      <c r="AB2747" s="393"/>
      <c r="AC2747" s="394"/>
      <c r="AD2747" s="395">
        <f t="shared" si="401"/>
        <v>0</v>
      </c>
      <c r="AE2747" s="396">
        <f>IF(OR(G2747=账期!$A$18,G2747=账期!$A$20,G2747=账期!$A$22,G2747=账期!$A$24,G2747=账期!$A$25,G2747=账期!$A$27,G2747=账期!$A$26,G2747=账期!$A$28,G2747=账期!$A$30,G2747=账期!$A$32,G2747=账期!$A$34,G2747=账期!$A$35,G2747=账期!$A$37,G2747=账期!$A$39,G2747=账期!$A$40,G2747=账期!$A$41,G2747=账期!$A$42,G2747=账期!$A$43,G2747=账期!$A$44,G2747=账期!$A$45,G2747=账期!$A$46,G2747=账期!$A$48,G2747=账期!$A$50,G2747=账期!$A$51,G2747=账期!$A$52,G2747=账期!$A$53,G2747=账期!$A$54,G2747=账期!$A$56,G2747=账期!$A$57,G2747=账期!$A$58,G2747=账期!$A$59,G2747=账期!$A$60,G2747=账期!$A$61,G2747=账期!$A$62,G2747=账期!$A$63,G2747=账期!$A$64,G2747=账期!$A$66,G2747=账期!$A$67,G2747=账期!$A$68,G2747=账期!$A$70,G2747=账期!$A$71),30,IF(OR(G2747=账期!$A$74,G2747=账期!$A$77,G2747=账期!$A$76,G2747=账期!$A$79,G2747=账期!$A$80,G2747=账期!$A$81,G2747=账期!$A$83,G2747=账期!$A$85,G2747=账期!$A$87,G2747=账期!$A$89,G2747=账期!$A$91),60,IF(OR(G2747=账期!$A$93,G2747=账期!$A$94,G2747=账期!$A$95,G2747=账期!$A$96,G2747=账期!$A$98,G2747=账期!$A$99,G2747=账期!$A$101,G2747=账期!$A$102),90,0)))</f>
        <v>0</v>
      </c>
      <c r="AF2747" s="396"/>
      <c r="AG2747" s="384"/>
      <c r="AH2747" s="396" t="str">
        <f t="shared" si="404"/>
        <v/>
      </c>
    </row>
    <row r="2748" spans="1:34" ht="18" customHeight="1" x14ac:dyDescent="0.25">
      <c r="A2748" s="301" t="str">
        <f t="shared" si="399"/>
        <v/>
      </c>
      <c r="B2748" s="397"/>
      <c r="C2748" s="398"/>
      <c r="D2748" s="399"/>
      <c r="E2748" s="383" t="str">
        <f t="shared" si="402"/>
        <v>C</v>
      </c>
      <c r="F2748" s="383" t="str">
        <f t="shared" si="403"/>
        <v>C</v>
      </c>
      <c r="G2748" s="400"/>
      <c r="H2748" s="385" t="str">
        <f>IF(G2748="","",VLOOKUP(G2748,下拉数据源!J:K,2,0))</f>
        <v/>
      </c>
      <c r="I2748" s="385"/>
      <c r="J2748" s="385"/>
      <c r="K2748" s="386"/>
      <c r="L2748" s="401"/>
      <c r="M2748" s="384"/>
      <c r="N2748" s="384"/>
      <c r="O2748" s="384"/>
      <c r="P2748" s="386"/>
      <c r="Q2748" s="387"/>
      <c r="R2748" s="286"/>
      <c r="S2748" s="388">
        <f t="shared" si="400"/>
        <v>0</v>
      </c>
      <c r="T2748" s="389"/>
      <c r="U2748" s="389">
        <f t="shared" si="405"/>
        <v>0</v>
      </c>
      <c r="V2748" s="451"/>
      <c r="W2748" s="452"/>
      <c r="X2748" s="386"/>
      <c r="Y2748" s="390"/>
      <c r="Z2748" s="391"/>
      <c r="AA2748" s="392"/>
      <c r="AB2748" s="393"/>
      <c r="AC2748" s="394"/>
      <c r="AD2748" s="395">
        <f t="shared" si="401"/>
        <v>0</v>
      </c>
      <c r="AE2748" s="396">
        <f>IF(OR(G2748=账期!$A$18,G2748=账期!$A$20,G2748=账期!$A$22,G2748=账期!$A$24,G2748=账期!$A$25,G2748=账期!$A$27,G2748=账期!$A$26,G2748=账期!$A$28,G2748=账期!$A$30,G2748=账期!$A$32,G2748=账期!$A$34,G2748=账期!$A$35,G2748=账期!$A$37,G2748=账期!$A$39,G2748=账期!$A$40,G2748=账期!$A$41,G2748=账期!$A$42,G2748=账期!$A$43,G2748=账期!$A$44,G2748=账期!$A$45,G2748=账期!$A$46,G2748=账期!$A$48,G2748=账期!$A$50,G2748=账期!$A$51,G2748=账期!$A$52,G2748=账期!$A$53,G2748=账期!$A$54,G2748=账期!$A$56,G2748=账期!$A$57,G2748=账期!$A$58,G2748=账期!$A$59,G2748=账期!$A$60,G2748=账期!$A$61,G2748=账期!$A$62,G2748=账期!$A$63,G2748=账期!$A$64,G2748=账期!$A$66,G2748=账期!$A$67,G2748=账期!$A$68,G2748=账期!$A$70,G2748=账期!$A$71),30,IF(OR(G2748=账期!$A$74,G2748=账期!$A$77,G2748=账期!$A$76,G2748=账期!$A$79,G2748=账期!$A$80,G2748=账期!$A$81,G2748=账期!$A$83,G2748=账期!$A$85,G2748=账期!$A$87,G2748=账期!$A$89,G2748=账期!$A$91),60,IF(OR(G2748=账期!$A$93,G2748=账期!$A$94,G2748=账期!$A$95,G2748=账期!$A$96,G2748=账期!$A$98,G2748=账期!$A$99,G2748=账期!$A$101,G2748=账期!$A$102),90,0)))</f>
        <v>0</v>
      </c>
      <c r="AF2748" s="396"/>
      <c r="AG2748" s="384"/>
      <c r="AH2748" s="396" t="str">
        <f t="shared" si="404"/>
        <v/>
      </c>
    </row>
    <row r="2749" spans="1:34" ht="18" customHeight="1" x14ac:dyDescent="0.25">
      <c r="A2749" s="301" t="str">
        <f t="shared" ref="A2749:A2812" si="406">IF(V2749="","",TEXT(V2749,"yyyy年m月"))</f>
        <v/>
      </c>
      <c r="B2749" s="397"/>
      <c r="C2749" s="398"/>
      <c r="D2749" s="399"/>
      <c r="E2749" s="383" t="str">
        <f t="shared" si="402"/>
        <v>C</v>
      </c>
      <c r="F2749" s="383" t="str">
        <f t="shared" si="403"/>
        <v>C</v>
      </c>
      <c r="G2749" s="400"/>
      <c r="H2749" s="385" t="str">
        <f>IF(G2749="","",VLOOKUP(G2749,下拉数据源!J:K,2,0))</f>
        <v/>
      </c>
      <c r="I2749" s="385"/>
      <c r="J2749" s="385"/>
      <c r="K2749" s="386"/>
      <c r="L2749" s="401"/>
      <c r="M2749" s="384"/>
      <c r="N2749" s="384"/>
      <c r="O2749" s="384"/>
      <c r="P2749" s="386"/>
      <c r="Q2749" s="387"/>
      <c r="R2749" s="286"/>
      <c r="S2749" s="388">
        <f t="shared" si="400"/>
        <v>0</v>
      </c>
      <c r="T2749" s="389"/>
      <c r="U2749" s="389">
        <f t="shared" si="405"/>
        <v>0</v>
      </c>
      <c r="V2749" s="451"/>
      <c r="W2749" s="452"/>
      <c r="X2749" s="386"/>
      <c r="Y2749" s="390"/>
      <c r="Z2749" s="391"/>
      <c r="AA2749" s="392"/>
      <c r="AB2749" s="393"/>
      <c r="AC2749" s="394"/>
      <c r="AD2749" s="395">
        <f t="shared" si="401"/>
        <v>0</v>
      </c>
      <c r="AE2749" s="396">
        <f>IF(OR(G2749=账期!$A$18,G2749=账期!$A$20,G2749=账期!$A$22,G2749=账期!$A$24,G2749=账期!$A$25,G2749=账期!$A$27,G2749=账期!$A$26,G2749=账期!$A$28,G2749=账期!$A$30,G2749=账期!$A$32,G2749=账期!$A$34,G2749=账期!$A$35,G2749=账期!$A$37,G2749=账期!$A$39,G2749=账期!$A$40,G2749=账期!$A$41,G2749=账期!$A$42,G2749=账期!$A$43,G2749=账期!$A$44,G2749=账期!$A$45,G2749=账期!$A$46,G2749=账期!$A$48,G2749=账期!$A$50,G2749=账期!$A$51,G2749=账期!$A$52,G2749=账期!$A$53,G2749=账期!$A$54,G2749=账期!$A$56,G2749=账期!$A$57,G2749=账期!$A$58,G2749=账期!$A$59,G2749=账期!$A$60,G2749=账期!$A$61,G2749=账期!$A$62,G2749=账期!$A$63,G2749=账期!$A$64,G2749=账期!$A$66,G2749=账期!$A$67,G2749=账期!$A$68,G2749=账期!$A$70,G2749=账期!$A$71),30,IF(OR(G2749=账期!$A$74,G2749=账期!$A$77,G2749=账期!$A$76,G2749=账期!$A$79,G2749=账期!$A$80,G2749=账期!$A$81,G2749=账期!$A$83,G2749=账期!$A$85,G2749=账期!$A$87,G2749=账期!$A$89,G2749=账期!$A$91),60,IF(OR(G2749=账期!$A$93,G2749=账期!$A$94,G2749=账期!$A$95,G2749=账期!$A$96,G2749=账期!$A$98,G2749=账期!$A$99,G2749=账期!$A$101,G2749=账期!$A$102),90,0)))</f>
        <v>0</v>
      </c>
      <c r="AF2749" s="396"/>
      <c r="AG2749" s="384"/>
      <c r="AH2749" s="396" t="str">
        <f t="shared" si="404"/>
        <v/>
      </c>
    </row>
    <row r="2750" spans="1:34" ht="18" customHeight="1" x14ac:dyDescent="0.25">
      <c r="A2750" s="301" t="str">
        <f t="shared" si="406"/>
        <v/>
      </c>
      <c r="B2750" s="397"/>
      <c r="C2750" s="398"/>
      <c r="D2750" s="399"/>
      <c r="E2750" s="383" t="str">
        <f t="shared" si="402"/>
        <v>C</v>
      </c>
      <c r="F2750" s="383" t="str">
        <f t="shared" si="403"/>
        <v>C</v>
      </c>
      <c r="G2750" s="400"/>
      <c r="H2750" s="385" t="str">
        <f>IF(G2750="","",VLOOKUP(G2750,下拉数据源!J:K,2,0))</f>
        <v/>
      </c>
      <c r="I2750" s="385"/>
      <c r="J2750" s="385"/>
      <c r="K2750" s="386"/>
      <c r="L2750" s="401"/>
      <c r="M2750" s="384"/>
      <c r="N2750" s="384"/>
      <c r="O2750" s="384"/>
      <c r="P2750" s="386"/>
      <c r="Q2750" s="387"/>
      <c r="R2750" s="286"/>
      <c r="S2750" s="388">
        <f t="shared" si="400"/>
        <v>0</v>
      </c>
      <c r="T2750" s="389"/>
      <c r="U2750" s="389">
        <f t="shared" si="405"/>
        <v>0</v>
      </c>
      <c r="V2750" s="451"/>
      <c r="W2750" s="452"/>
      <c r="X2750" s="386"/>
      <c r="Y2750" s="390"/>
      <c r="Z2750" s="391"/>
      <c r="AA2750" s="392"/>
      <c r="AB2750" s="393"/>
      <c r="AC2750" s="394"/>
      <c r="AD2750" s="395">
        <f t="shared" si="401"/>
        <v>0</v>
      </c>
      <c r="AE2750" s="396">
        <f>IF(OR(G2750=账期!$A$18,G2750=账期!$A$20,G2750=账期!$A$22,G2750=账期!$A$24,G2750=账期!$A$25,G2750=账期!$A$27,G2750=账期!$A$26,G2750=账期!$A$28,G2750=账期!$A$30,G2750=账期!$A$32,G2750=账期!$A$34,G2750=账期!$A$35,G2750=账期!$A$37,G2750=账期!$A$39,G2750=账期!$A$40,G2750=账期!$A$41,G2750=账期!$A$42,G2750=账期!$A$43,G2750=账期!$A$44,G2750=账期!$A$45,G2750=账期!$A$46,G2750=账期!$A$48,G2750=账期!$A$50,G2750=账期!$A$51,G2750=账期!$A$52,G2750=账期!$A$53,G2750=账期!$A$54,G2750=账期!$A$56,G2750=账期!$A$57,G2750=账期!$A$58,G2750=账期!$A$59,G2750=账期!$A$60,G2750=账期!$A$61,G2750=账期!$A$62,G2750=账期!$A$63,G2750=账期!$A$64,G2750=账期!$A$66,G2750=账期!$A$67,G2750=账期!$A$68,G2750=账期!$A$70,G2750=账期!$A$71),30,IF(OR(G2750=账期!$A$74,G2750=账期!$A$77,G2750=账期!$A$76,G2750=账期!$A$79,G2750=账期!$A$80,G2750=账期!$A$81,G2750=账期!$A$83,G2750=账期!$A$85,G2750=账期!$A$87,G2750=账期!$A$89,G2750=账期!$A$91),60,IF(OR(G2750=账期!$A$93,G2750=账期!$A$94,G2750=账期!$A$95,G2750=账期!$A$96,G2750=账期!$A$98,G2750=账期!$A$99,G2750=账期!$A$101,G2750=账期!$A$102),90,0)))</f>
        <v>0</v>
      </c>
      <c r="AF2750" s="396"/>
      <c r="AG2750" s="384"/>
      <c r="AH2750" s="396" t="str">
        <f t="shared" si="404"/>
        <v/>
      </c>
    </row>
    <row r="2751" spans="1:34" ht="18" customHeight="1" x14ac:dyDescent="0.25">
      <c r="A2751" s="301" t="str">
        <f t="shared" si="406"/>
        <v/>
      </c>
      <c r="B2751" s="397"/>
      <c r="C2751" s="398"/>
      <c r="D2751" s="399"/>
      <c r="E2751" s="383" t="str">
        <f t="shared" si="402"/>
        <v>C</v>
      </c>
      <c r="F2751" s="383" t="str">
        <f t="shared" si="403"/>
        <v>C</v>
      </c>
      <c r="G2751" s="400"/>
      <c r="H2751" s="385" t="str">
        <f>IF(G2751="","",VLOOKUP(G2751,下拉数据源!J:K,2,0))</f>
        <v/>
      </c>
      <c r="I2751" s="385"/>
      <c r="J2751" s="385"/>
      <c r="K2751" s="386"/>
      <c r="L2751" s="401"/>
      <c r="M2751" s="384"/>
      <c r="N2751" s="384"/>
      <c r="O2751" s="384"/>
      <c r="P2751" s="386"/>
      <c r="Q2751" s="387"/>
      <c r="R2751" s="286"/>
      <c r="S2751" s="388">
        <f t="shared" ref="S2751:S2814" si="407">Q2751*R2751</f>
        <v>0</v>
      </c>
      <c r="T2751" s="389"/>
      <c r="U2751" s="389">
        <f t="shared" si="405"/>
        <v>0</v>
      </c>
      <c r="V2751" s="451"/>
      <c r="W2751" s="452"/>
      <c r="X2751" s="386"/>
      <c r="Y2751" s="390"/>
      <c r="Z2751" s="391"/>
      <c r="AA2751" s="392"/>
      <c r="AB2751" s="393"/>
      <c r="AC2751" s="394"/>
      <c r="AD2751" s="395">
        <f t="shared" si="401"/>
        <v>0</v>
      </c>
      <c r="AE2751" s="396">
        <f>IF(OR(G2751=账期!$A$18,G2751=账期!$A$20,G2751=账期!$A$22,G2751=账期!$A$24,G2751=账期!$A$25,G2751=账期!$A$27,G2751=账期!$A$26,G2751=账期!$A$28,G2751=账期!$A$30,G2751=账期!$A$32,G2751=账期!$A$34,G2751=账期!$A$35,G2751=账期!$A$37,G2751=账期!$A$39,G2751=账期!$A$40,G2751=账期!$A$41,G2751=账期!$A$42,G2751=账期!$A$43,G2751=账期!$A$44,G2751=账期!$A$45,G2751=账期!$A$46,G2751=账期!$A$48,G2751=账期!$A$50,G2751=账期!$A$51,G2751=账期!$A$52,G2751=账期!$A$53,G2751=账期!$A$54,G2751=账期!$A$56,G2751=账期!$A$57,G2751=账期!$A$58,G2751=账期!$A$59,G2751=账期!$A$60,G2751=账期!$A$61,G2751=账期!$A$62,G2751=账期!$A$63,G2751=账期!$A$64,G2751=账期!$A$66,G2751=账期!$A$67,G2751=账期!$A$68,G2751=账期!$A$70,G2751=账期!$A$71),30,IF(OR(G2751=账期!$A$74,G2751=账期!$A$77,G2751=账期!$A$76,G2751=账期!$A$79,G2751=账期!$A$80,G2751=账期!$A$81,G2751=账期!$A$83,G2751=账期!$A$85,G2751=账期!$A$87,G2751=账期!$A$89,G2751=账期!$A$91),60,IF(OR(G2751=账期!$A$93,G2751=账期!$A$94,G2751=账期!$A$95,G2751=账期!$A$96,G2751=账期!$A$98,G2751=账期!$A$99,G2751=账期!$A$101,G2751=账期!$A$102),90,0)))</f>
        <v>0</v>
      </c>
      <c r="AF2751" s="396"/>
      <c r="AG2751" s="384"/>
      <c r="AH2751" s="396" t="str">
        <f t="shared" si="404"/>
        <v/>
      </c>
    </row>
    <row r="2752" spans="1:34" ht="18" customHeight="1" x14ac:dyDescent="0.25">
      <c r="A2752" s="301" t="str">
        <f t="shared" si="406"/>
        <v/>
      </c>
      <c r="B2752" s="397"/>
      <c r="C2752" s="398"/>
      <c r="D2752" s="399"/>
      <c r="E2752" s="383" t="str">
        <f t="shared" si="402"/>
        <v>C</v>
      </c>
      <c r="F2752" s="383" t="str">
        <f t="shared" si="403"/>
        <v>C</v>
      </c>
      <c r="G2752" s="400"/>
      <c r="H2752" s="385" t="str">
        <f>IF(G2752="","",VLOOKUP(G2752,下拉数据源!J:K,2,0))</f>
        <v/>
      </c>
      <c r="I2752" s="385"/>
      <c r="J2752" s="385"/>
      <c r="K2752" s="386"/>
      <c r="L2752" s="401"/>
      <c r="M2752" s="384"/>
      <c r="N2752" s="384"/>
      <c r="O2752" s="384"/>
      <c r="P2752" s="386"/>
      <c r="Q2752" s="387"/>
      <c r="R2752" s="286"/>
      <c r="S2752" s="388">
        <f t="shared" si="407"/>
        <v>0</v>
      </c>
      <c r="T2752" s="389"/>
      <c r="U2752" s="389">
        <f t="shared" si="405"/>
        <v>0</v>
      </c>
      <c r="V2752" s="451"/>
      <c r="W2752" s="452"/>
      <c r="X2752" s="386"/>
      <c r="Y2752" s="390"/>
      <c r="Z2752" s="391"/>
      <c r="AA2752" s="392"/>
      <c r="AB2752" s="393"/>
      <c r="AC2752" s="394"/>
      <c r="AD2752" s="395">
        <f t="shared" ref="AD2752:AD2815" si="408">IF(AE2752&gt;0,(DATE(YEAR(AC2752),MONTH(AC2752)+1,1)-1)+AE2752,AC2752)</f>
        <v>0</v>
      </c>
      <c r="AE2752" s="396">
        <f>IF(OR(G2752=账期!$A$18,G2752=账期!$A$20,G2752=账期!$A$22,G2752=账期!$A$24,G2752=账期!$A$25,G2752=账期!$A$27,G2752=账期!$A$26,G2752=账期!$A$28,G2752=账期!$A$30,G2752=账期!$A$32,G2752=账期!$A$34,G2752=账期!$A$35,G2752=账期!$A$37,G2752=账期!$A$39,G2752=账期!$A$40,G2752=账期!$A$41,G2752=账期!$A$42,G2752=账期!$A$43,G2752=账期!$A$44,G2752=账期!$A$45,G2752=账期!$A$46,G2752=账期!$A$48,G2752=账期!$A$50,G2752=账期!$A$51,G2752=账期!$A$52,G2752=账期!$A$53,G2752=账期!$A$54,G2752=账期!$A$56,G2752=账期!$A$57,G2752=账期!$A$58,G2752=账期!$A$59,G2752=账期!$A$60,G2752=账期!$A$61,G2752=账期!$A$62,G2752=账期!$A$63,G2752=账期!$A$64,G2752=账期!$A$66,G2752=账期!$A$67,G2752=账期!$A$68,G2752=账期!$A$70,G2752=账期!$A$71),30,IF(OR(G2752=账期!$A$74,G2752=账期!$A$77,G2752=账期!$A$76,G2752=账期!$A$79,G2752=账期!$A$80,G2752=账期!$A$81,G2752=账期!$A$83,G2752=账期!$A$85,G2752=账期!$A$87,G2752=账期!$A$89,G2752=账期!$A$91),60,IF(OR(G2752=账期!$A$93,G2752=账期!$A$94,G2752=账期!$A$95,G2752=账期!$A$96,G2752=账期!$A$98,G2752=账期!$A$99,G2752=账期!$A$101,G2752=账期!$A$102),90,0)))</f>
        <v>0</v>
      </c>
      <c r="AF2752" s="396"/>
      <c r="AG2752" s="384"/>
      <c r="AH2752" s="396" t="str">
        <f t="shared" si="404"/>
        <v/>
      </c>
    </row>
    <row r="2753" spans="1:34" ht="18" customHeight="1" x14ac:dyDescent="0.25">
      <c r="A2753" s="301" t="str">
        <f t="shared" si="406"/>
        <v/>
      </c>
      <c r="B2753" s="397"/>
      <c r="C2753" s="398"/>
      <c r="D2753" s="399"/>
      <c r="E2753" s="383" t="str">
        <f t="shared" si="402"/>
        <v>C</v>
      </c>
      <c r="F2753" s="383" t="str">
        <f t="shared" si="403"/>
        <v>C</v>
      </c>
      <c r="G2753" s="400"/>
      <c r="H2753" s="385" t="str">
        <f>IF(G2753="","",VLOOKUP(G2753,下拉数据源!J:K,2,0))</f>
        <v/>
      </c>
      <c r="I2753" s="385"/>
      <c r="J2753" s="385"/>
      <c r="K2753" s="386"/>
      <c r="L2753" s="401"/>
      <c r="M2753" s="384"/>
      <c r="N2753" s="384"/>
      <c r="O2753" s="384"/>
      <c r="P2753" s="386"/>
      <c r="Q2753" s="387"/>
      <c r="R2753" s="286"/>
      <c r="S2753" s="388">
        <f t="shared" si="407"/>
        <v>0</v>
      </c>
      <c r="T2753" s="389"/>
      <c r="U2753" s="389">
        <f t="shared" si="405"/>
        <v>0</v>
      </c>
      <c r="V2753" s="451"/>
      <c r="W2753" s="452"/>
      <c r="X2753" s="386"/>
      <c r="Y2753" s="390"/>
      <c r="Z2753" s="391"/>
      <c r="AA2753" s="392"/>
      <c r="AB2753" s="393"/>
      <c r="AC2753" s="394"/>
      <c r="AD2753" s="395">
        <f t="shared" si="408"/>
        <v>0</v>
      </c>
      <c r="AE2753" s="396">
        <f>IF(OR(G2753=账期!$A$18,G2753=账期!$A$20,G2753=账期!$A$22,G2753=账期!$A$24,G2753=账期!$A$25,G2753=账期!$A$27,G2753=账期!$A$26,G2753=账期!$A$28,G2753=账期!$A$30,G2753=账期!$A$32,G2753=账期!$A$34,G2753=账期!$A$35,G2753=账期!$A$37,G2753=账期!$A$39,G2753=账期!$A$40,G2753=账期!$A$41,G2753=账期!$A$42,G2753=账期!$A$43,G2753=账期!$A$44,G2753=账期!$A$45,G2753=账期!$A$46,G2753=账期!$A$48,G2753=账期!$A$50,G2753=账期!$A$51,G2753=账期!$A$52,G2753=账期!$A$53,G2753=账期!$A$54,G2753=账期!$A$56,G2753=账期!$A$57,G2753=账期!$A$58,G2753=账期!$A$59,G2753=账期!$A$60,G2753=账期!$A$61,G2753=账期!$A$62,G2753=账期!$A$63,G2753=账期!$A$64,G2753=账期!$A$66,G2753=账期!$A$67,G2753=账期!$A$68,G2753=账期!$A$70,G2753=账期!$A$71),30,IF(OR(G2753=账期!$A$74,G2753=账期!$A$77,G2753=账期!$A$76,G2753=账期!$A$79,G2753=账期!$A$80,G2753=账期!$A$81,G2753=账期!$A$83,G2753=账期!$A$85,G2753=账期!$A$87,G2753=账期!$A$89,G2753=账期!$A$91),60,IF(OR(G2753=账期!$A$93,G2753=账期!$A$94,G2753=账期!$A$95,G2753=账期!$A$96,G2753=账期!$A$98,G2753=账期!$A$99,G2753=账期!$A$101,G2753=账期!$A$102),90,0)))</f>
        <v>0</v>
      </c>
      <c r="AF2753" s="396"/>
      <c r="AG2753" s="384"/>
      <c r="AH2753" s="396" t="str">
        <f t="shared" si="404"/>
        <v/>
      </c>
    </row>
    <row r="2754" spans="1:34" ht="18" customHeight="1" x14ac:dyDescent="0.25">
      <c r="A2754" s="301" t="str">
        <f t="shared" si="406"/>
        <v/>
      </c>
      <c r="B2754" s="397"/>
      <c r="C2754" s="398"/>
      <c r="D2754" s="399"/>
      <c r="E2754" s="383" t="str">
        <f t="shared" si="402"/>
        <v>C</v>
      </c>
      <c r="F2754" s="383" t="str">
        <f t="shared" si="403"/>
        <v>C</v>
      </c>
      <c r="G2754" s="400"/>
      <c r="H2754" s="385" t="str">
        <f>IF(G2754="","",VLOOKUP(G2754,下拉数据源!J:K,2,0))</f>
        <v/>
      </c>
      <c r="I2754" s="385"/>
      <c r="J2754" s="385"/>
      <c r="K2754" s="386"/>
      <c r="L2754" s="401"/>
      <c r="M2754" s="384"/>
      <c r="N2754" s="384"/>
      <c r="O2754" s="384"/>
      <c r="P2754" s="386"/>
      <c r="Q2754" s="387"/>
      <c r="R2754" s="286"/>
      <c r="S2754" s="388">
        <f t="shared" si="407"/>
        <v>0</v>
      </c>
      <c r="T2754" s="389"/>
      <c r="U2754" s="389">
        <f t="shared" si="405"/>
        <v>0</v>
      </c>
      <c r="V2754" s="451"/>
      <c r="W2754" s="452"/>
      <c r="X2754" s="386"/>
      <c r="Y2754" s="390"/>
      <c r="Z2754" s="391"/>
      <c r="AA2754" s="392"/>
      <c r="AB2754" s="393"/>
      <c r="AC2754" s="394"/>
      <c r="AD2754" s="395">
        <f t="shared" si="408"/>
        <v>0</v>
      </c>
      <c r="AE2754" s="396">
        <f>IF(OR(G2754=账期!$A$18,G2754=账期!$A$20,G2754=账期!$A$22,G2754=账期!$A$24,G2754=账期!$A$25,G2754=账期!$A$27,G2754=账期!$A$26,G2754=账期!$A$28,G2754=账期!$A$30,G2754=账期!$A$32,G2754=账期!$A$34,G2754=账期!$A$35,G2754=账期!$A$37,G2754=账期!$A$39,G2754=账期!$A$40,G2754=账期!$A$41,G2754=账期!$A$42,G2754=账期!$A$43,G2754=账期!$A$44,G2754=账期!$A$45,G2754=账期!$A$46,G2754=账期!$A$48,G2754=账期!$A$50,G2754=账期!$A$51,G2754=账期!$A$52,G2754=账期!$A$53,G2754=账期!$A$54,G2754=账期!$A$56,G2754=账期!$A$57,G2754=账期!$A$58,G2754=账期!$A$59,G2754=账期!$A$60,G2754=账期!$A$61,G2754=账期!$A$62,G2754=账期!$A$63,G2754=账期!$A$64,G2754=账期!$A$66,G2754=账期!$A$67,G2754=账期!$A$68,G2754=账期!$A$70,G2754=账期!$A$71),30,IF(OR(G2754=账期!$A$74,G2754=账期!$A$77,G2754=账期!$A$76,G2754=账期!$A$79,G2754=账期!$A$80,G2754=账期!$A$81,G2754=账期!$A$83,G2754=账期!$A$85,G2754=账期!$A$87,G2754=账期!$A$89,G2754=账期!$A$91),60,IF(OR(G2754=账期!$A$93,G2754=账期!$A$94,G2754=账期!$A$95,G2754=账期!$A$96,G2754=账期!$A$98,G2754=账期!$A$99,G2754=账期!$A$101,G2754=账期!$A$102),90,0)))</f>
        <v>0</v>
      </c>
      <c r="AF2754" s="396"/>
      <c r="AG2754" s="384"/>
      <c r="AH2754" s="396" t="str">
        <f t="shared" si="404"/>
        <v/>
      </c>
    </row>
    <row r="2755" spans="1:34" ht="18" customHeight="1" x14ac:dyDescent="0.25">
      <c r="A2755" s="301" t="str">
        <f t="shared" si="406"/>
        <v/>
      </c>
      <c r="B2755" s="397"/>
      <c r="C2755" s="398"/>
      <c r="D2755" s="399"/>
      <c r="E2755" s="383" t="str">
        <f t="shared" si="402"/>
        <v>C</v>
      </c>
      <c r="F2755" s="383" t="str">
        <f t="shared" si="403"/>
        <v>C</v>
      </c>
      <c r="G2755" s="400"/>
      <c r="H2755" s="385" t="str">
        <f>IF(G2755="","",VLOOKUP(G2755,下拉数据源!J:K,2,0))</f>
        <v/>
      </c>
      <c r="I2755" s="385"/>
      <c r="J2755" s="385"/>
      <c r="K2755" s="386"/>
      <c r="L2755" s="401"/>
      <c r="M2755" s="384"/>
      <c r="N2755" s="384"/>
      <c r="O2755" s="384"/>
      <c r="P2755" s="386"/>
      <c r="Q2755" s="387"/>
      <c r="R2755" s="286"/>
      <c r="S2755" s="388">
        <f t="shared" si="407"/>
        <v>0</v>
      </c>
      <c r="T2755" s="389"/>
      <c r="U2755" s="389">
        <f t="shared" si="405"/>
        <v>0</v>
      </c>
      <c r="V2755" s="451"/>
      <c r="W2755" s="452"/>
      <c r="X2755" s="386"/>
      <c r="Y2755" s="390"/>
      <c r="Z2755" s="391"/>
      <c r="AA2755" s="392"/>
      <c r="AB2755" s="393"/>
      <c r="AC2755" s="394"/>
      <c r="AD2755" s="395">
        <f t="shared" si="408"/>
        <v>0</v>
      </c>
      <c r="AE2755" s="396">
        <f>IF(OR(G2755=账期!$A$18,G2755=账期!$A$20,G2755=账期!$A$22,G2755=账期!$A$24,G2755=账期!$A$25,G2755=账期!$A$27,G2755=账期!$A$26,G2755=账期!$A$28,G2755=账期!$A$30,G2755=账期!$A$32,G2755=账期!$A$34,G2755=账期!$A$35,G2755=账期!$A$37,G2755=账期!$A$39,G2755=账期!$A$40,G2755=账期!$A$41,G2755=账期!$A$42,G2755=账期!$A$43,G2755=账期!$A$44,G2755=账期!$A$45,G2755=账期!$A$46,G2755=账期!$A$48,G2755=账期!$A$50,G2755=账期!$A$51,G2755=账期!$A$52,G2755=账期!$A$53,G2755=账期!$A$54,G2755=账期!$A$56,G2755=账期!$A$57,G2755=账期!$A$58,G2755=账期!$A$59,G2755=账期!$A$60,G2755=账期!$A$61,G2755=账期!$A$62,G2755=账期!$A$63,G2755=账期!$A$64,G2755=账期!$A$66,G2755=账期!$A$67,G2755=账期!$A$68,G2755=账期!$A$70,G2755=账期!$A$71),30,IF(OR(G2755=账期!$A$74,G2755=账期!$A$77,G2755=账期!$A$76,G2755=账期!$A$79,G2755=账期!$A$80,G2755=账期!$A$81,G2755=账期!$A$83,G2755=账期!$A$85,G2755=账期!$A$87,G2755=账期!$A$89,G2755=账期!$A$91),60,IF(OR(G2755=账期!$A$93,G2755=账期!$A$94,G2755=账期!$A$95,G2755=账期!$A$96,G2755=账期!$A$98,G2755=账期!$A$99,G2755=账期!$A$101,G2755=账期!$A$102),90,0)))</f>
        <v>0</v>
      </c>
      <c r="AF2755" s="396"/>
      <c r="AG2755" s="384"/>
      <c r="AH2755" s="396" t="str">
        <f t="shared" si="404"/>
        <v/>
      </c>
    </row>
    <row r="2756" spans="1:34" ht="18" customHeight="1" x14ac:dyDescent="0.25">
      <c r="A2756" s="301" t="str">
        <f t="shared" si="406"/>
        <v/>
      </c>
      <c r="B2756" s="397"/>
      <c r="C2756" s="398"/>
      <c r="D2756" s="399"/>
      <c r="E2756" s="383" t="str">
        <f t="shared" si="402"/>
        <v>C</v>
      </c>
      <c r="F2756" s="383" t="str">
        <f t="shared" si="403"/>
        <v>C</v>
      </c>
      <c r="G2756" s="400"/>
      <c r="H2756" s="385" t="str">
        <f>IF(G2756="","",VLOOKUP(G2756,下拉数据源!J:K,2,0))</f>
        <v/>
      </c>
      <c r="I2756" s="385"/>
      <c r="J2756" s="385"/>
      <c r="K2756" s="386"/>
      <c r="L2756" s="401"/>
      <c r="M2756" s="384"/>
      <c r="N2756" s="384"/>
      <c r="O2756" s="384"/>
      <c r="P2756" s="386"/>
      <c r="Q2756" s="387"/>
      <c r="R2756" s="286"/>
      <c r="S2756" s="388">
        <f t="shared" si="407"/>
        <v>0</v>
      </c>
      <c r="T2756" s="389"/>
      <c r="U2756" s="389">
        <f t="shared" si="405"/>
        <v>0</v>
      </c>
      <c r="V2756" s="451"/>
      <c r="W2756" s="452"/>
      <c r="X2756" s="386"/>
      <c r="Y2756" s="390"/>
      <c r="Z2756" s="391"/>
      <c r="AA2756" s="392"/>
      <c r="AB2756" s="393"/>
      <c r="AC2756" s="394"/>
      <c r="AD2756" s="395">
        <f t="shared" si="408"/>
        <v>0</v>
      </c>
      <c r="AE2756" s="396">
        <f>IF(OR(G2756=账期!$A$18,G2756=账期!$A$20,G2756=账期!$A$22,G2756=账期!$A$24,G2756=账期!$A$25,G2756=账期!$A$27,G2756=账期!$A$26,G2756=账期!$A$28,G2756=账期!$A$30,G2756=账期!$A$32,G2756=账期!$A$34,G2756=账期!$A$35,G2756=账期!$A$37,G2756=账期!$A$39,G2756=账期!$A$40,G2756=账期!$A$41,G2756=账期!$A$42,G2756=账期!$A$43,G2756=账期!$A$44,G2756=账期!$A$45,G2756=账期!$A$46,G2756=账期!$A$48,G2756=账期!$A$50,G2756=账期!$A$51,G2756=账期!$A$52,G2756=账期!$A$53,G2756=账期!$A$54,G2756=账期!$A$56,G2756=账期!$A$57,G2756=账期!$A$58,G2756=账期!$A$59,G2756=账期!$A$60,G2756=账期!$A$61,G2756=账期!$A$62,G2756=账期!$A$63,G2756=账期!$A$64,G2756=账期!$A$66,G2756=账期!$A$67,G2756=账期!$A$68,G2756=账期!$A$70,G2756=账期!$A$71),30,IF(OR(G2756=账期!$A$74,G2756=账期!$A$77,G2756=账期!$A$76,G2756=账期!$A$79,G2756=账期!$A$80,G2756=账期!$A$81,G2756=账期!$A$83,G2756=账期!$A$85,G2756=账期!$A$87,G2756=账期!$A$89,G2756=账期!$A$91),60,IF(OR(G2756=账期!$A$93,G2756=账期!$A$94,G2756=账期!$A$95,G2756=账期!$A$96,G2756=账期!$A$98,G2756=账期!$A$99,G2756=账期!$A$101,G2756=账期!$A$102),90,0)))</f>
        <v>0</v>
      </c>
      <c r="AF2756" s="396"/>
      <c r="AG2756" s="384"/>
      <c r="AH2756" s="396" t="str">
        <f t="shared" si="404"/>
        <v/>
      </c>
    </row>
    <row r="2757" spans="1:34" ht="18" customHeight="1" x14ac:dyDescent="0.25">
      <c r="A2757" s="301" t="str">
        <f t="shared" si="406"/>
        <v/>
      </c>
      <c r="B2757" s="397"/>
      <c r="C2757" s="398"/>
      <c r="D2757" s="399"/>
      <c r="E2757" s="383" t="str">
        <f t="shared" si="402"/>
        <v>C</v>
      </c>
      <c r="F2757" s="383" t="str">
        <f t="shared" si="403"/>
        <v>C</v>
      </c>
      <c r="G2757" s="400"/>
      <c r="H2757" s="385" t="str">
        <f>IF(G2757="","",VLOOKUP(G2757,下拉数据源!J:K,2,0))</f>
        <v/>
      </c>
      <c r="I2757" s="385"/>
      <c r="J2757" s="385"/>
      <c r="K2757" s="386"/>
      <c r="L2757" s="401"/>
      <c r="M2757" s="384"/>
      <c r="N2757" s="384"/>
      <c r="O2757" s="384"/>
      <c r="P2757" s="386"/>
      <c r="Q2757" s="387"/>
      <c r="R2757" s="286"/>
      <c r="S2757" s="388">
        <f t="shared" si="407"/>
        <v>0</v>
      </c>
      <c r="T2757" s="389"/>
      <c r="U2757" s="389">
        <f t="shared" si="405"/>
        <v>0</v>
      </c>
      <c r="V2757" s="451"/>
      <c r="W2757" s="452"/>
      <c r="X2757" s="386"/>
      <c r="Y2757" s="390"/>
      <c r="Z2757" s="391"/>
      <c r="AA2757" s="392"/>
      <c r="AB2757" s="393"/>
      <c r="AC2757" s="394"/>
      <c r="AD2757" s="395">
        <f t="shared" si="408"/>
        <v>0</v>
      </c>
      <c r="AE2757" s="396">
        <f>IF(OR(G2757=账期!$A$18,G2757=账期!$A$20,G2757=账期!$A$22,G2757=账期!$A$24,G2757=账期!$A$25,G2757=账期!$A$27,G2757=账期!$A$26,G2757=账期!$A$28,G2757=账期!$A$30,G2757=账期!$A$32,G2757=账期!$A$34,G2757=账期!$A$35,G2757=账期!$A$37,G2757=账期!$A$39,G2757=账期!$A$40,G2757=账期!$A$41,G2757=账期!$A$42,G2757=账期!$A$43,G2757=账期!$A$44,G2757=账期!$A$45,G2757=账期!$A$46,G2757=账期!$A$48,G2757=账期!$A$50,G2757=账期!$A$51,G2757=账期!$A$52,G2757=账期!$A$53,G2757=账期!$A$54,G2757=账期!$A$56,G2757=账期!$A$57,G2757=账期!$A$58,G2757=账期!$A$59,G2757=账期!$A$60,G2757=账期!$A$61,G2757=账期!$A$62,G2757=账期!$A$63,G2757=账期!$A$64,G2757=账期!$A$66,G2757=账期!$A$67,G2757=账期!$A$68,G2757=账期!$A$70,G2757=账期!$A$71),30,IF(OR(G2757=账期!$A$74,G2757=账期!$A$77,G2757=账期!$A$76,G2757=账期!$A$79,G2757=账期!$A$80,G2757=账期!$A$81,G2757=账期!$A$83,G2757=账期!$A$85,G2757=账期!$A$87,G2757=账期!$A$89,G2757=账期!$A$91),60,IF(OR(G2757=账期!$A$93,G2757=账期!$A$94,G2757=账期!$A$95,G2757=账期!$A$96,G2757=账期!$A$98,G2757=账期!$A$99,G2757=账期!$A$101,G2757=账期!$A$102),90,0)))</f>
        <v>0</v>
      </c>
      <c r="AF2757" s="396"/>
      <c r="AG2757" s="384"/>
      <c r="AH2757" s="396" t="str">
        <f t="shared" si="404"/>
        <v/>
      </c>
    </row>
    <row r="2758" spans="1:34" ht="18" customHeight="1" x14ac:dyDescent="0.25">
      <c r="A2758" s="301" t="str">
        <f t="shared" si="406"/>
        <v/>
      </c>
      <c r="B2758" s="397"/>
      <c r="C2758" s="398"/>
      <c r="D2758" s="399"/>
      <c r="E2758" s="383" t="str">
        <f t="shared" si="402"/>
        <v>C</v>
      </c>
      <c r="F2758" s="383" t="str">
        <f t="shared" si="403"/>
        <v>C</v>
      </c>
      <c r="G2758" s="400"/>
      <c r="H2758" s="385" t="str">
        <f>IF(G2758="","",VLOOKUP(G2758,下拉数据源!J:K,2,0))</f>
        <v/>
      </c>
      <c r="I2758" s="385"/>
      <c r="J2758" s="385"/>
      <c r="K2758" s="386"/>
      <c r="L2758" s="401"/>
      <c r="M2758" s="384"/>
      <c r="N2758" s="384"/>
      <c r="O2758" s="384"/>
      <c r="P2758" s="386"/>
      <c r="Q2758" s="387"/>
      <c r="R2758" s="286"/>
      <c r="S2758" s="388">
        <f t="shared" si="407"/>
        <v>0</v>
      </c>
      <c r="T2758" s="389"/>
      <c r="U2758" s="389">
        <f t="shared" si="405"/>
        <v>0</v>
      </c>
      <c r="V2758" s="451"/>
      <c r="W2758" s="452"/>
      <c r="X2758" s="386"/>
      <c r="Y2758" s="390"/>
      <c r="Z2758" s="391"/>
      <c r="AA2758" s="392"/>
      <c r="AB2758" s="393"/>
      <c r="AC2758" s="394"/>
      <c r="AD2758" s="395">
        <f t="shared" si="408"/>
        <v>0</v>
      </c>
      <c r="AE2758" s="396">
        <f>IF(OR(G2758=账期!$A$18,G2758=账期!$A$20,G2758=账期!$A$22,G2758=账期!$A$24,G2758=账期!$A$25,G2758=账期!$A$27,G2758=账期!$A$26,G2758=账期!$A$28,G2758=账期!$A$30,G2758=账期!$A$32,G2758=账期!$A$34,G2758=账期!$A$35,G2758=账期!$A$37,G2758=账期!$A$39,G2758=账期!$A$40,G2758=账期!$A$41,G2758=账期!$A$42,G2758=账期!$A$43,G2758=账期!$A$44,G2758=账期!$A$45,G2758=账期!$A$46,G2758=账期!$A$48,G2758=账期!$A$50,G2758=账期!$A$51,G2758=账期!$A$52,G2758=账期!$A$53,G2758=账期!$A$54,G2758=账期!$A$56,G2758=账期!$A$57,G2758=账期!$A$58,G2758=账期!$A$59,G2758=账期!$A$60,G2758=账期!$A$61,G2758=账期!$A$62,G2758=账期!$A$63,G2758=账期!$A$64,G2758=账期!$A$66,G2758=账期!$A$67,G2758=账期!$A$68,G2758=账期!$A$70,G2758=账期!$A$71),30,IF(OR(G2758=账期!$A$74,G2758=账期!$A$77,G2758=账期!$A$76,G2758=账期!$A$79,G2758=账期!$A$80,G2758=账期!$A$81,G2758=账期!$A$83,G2758=账期!$A$85,G2758=账期!$A$87,G2758=账期!$A$89,G2758=账期!$A$91),60,IF(OR(G2758=账期!$A$93,G2758=账期!$A$94,G2758=账期!$A$95,G2758=账期!$A$96,G2758=账期!$A$98,G2758=账期!$A$99,G2758=账期!$A$101,G2758=账期!$A$102),90,0)))</f>
        <v>0</v>
      </c>
      <c r="AF2758" s="396"/>
      <c r="AG2758" s="384"/>
      <c r="AH2758" s="396" t="str">
        <f t="shared" si="404"/>
        <v/>
      </c>
    </row>
    <row r="2759" spans="1:34" ht="18" customHeight="1" x14ac:dyDescent="0.25">
      <c r="A2759" s="301" t="str">
        <f t="shared" si="406"/>
        <v/>
      </c>
      <c r="B2759" s="397"/>
      <c r="C2759" s="398"/>
      <c r="D2759" s="399"/>
      <c r="E2759" s="383" t="str">
        <f t="shared" si="402"/>
        <v>C</v>
      </c>
      <c r="F2759" s="383" t="str">
        <f t="shared" si="403"/>
        <v>C</v>
      </c>
      <c r="G2759" s="400"/>
      <c r="H2759" s="385" t="str">
        <f>IF(G2759="","",VLOOKUP(G2759,下拉数据源!J:K,2,0))</f>
        <v/>
      </c>
      <c r="I2759" s="385"/>
      <c r="J2759" s="385"/>
      <c r="K2759" s="386"/>
      <c r="L2759" s="401"/>
      <c r="M2759" s="384"/>
      <c r="N2759" s="384"/>
      <c r="O2759" s="384"/>
      <c r="P2759" s="386"/>
      <c r="Q2759" s="387"/>
      <c r="R2759" s="286"/>
      <c r="S2759" s="388">
        <f t="shared" si="407"/>
        <v>0</v>
      </c>
      <c r="T2759" s="389"/>
      <c r="U2759" s="389">
        <f t="shared" si="405"/>
        <v>0</v>
      </c>
      <c r="V2759" s="451"/>
      <c r="W2759" s="452"/>
      <c r="X2759" s="386"/>
      <c r="Y2759" s="390"/>
      <c r="Z2759" s="391"/>
      <c r="AA2759" s="392"/>
      <c r="AB2759" s="393"/>
      <c r="AC2759" s="394"/>
      <c r="AD2759" s="395">
        <f t="shared" si="408"/>
        <v>0</v>
      </c>
      <c r="AE2759" s="396">
        <f>IF(OR(G2759=账期!$A$18,G2759=账期!$A$20,G2759=账期!$A$22,G2759=账期!$A$24,G2759=账期!$A$25,G2759=账期!$A$27,G2759=账期!$A$26,G2759=账期!$A$28,G2759=账期!$A$30,G2759=账期!$A$32,G2759=账期!$A$34,G2759=账期!$A$35,G2759=账期!$A$37,G2759=账期!$A$39,G2759=账期!$A$40,G2759=账期!$A$41,G2759=账期!$A$42,G2759=账期!$A$43,G2759=账期!$A$44,G2759=账期!$A$45,G2759=账期!$A$46,G2759=账期!$A$48,G2759=账期!$A$50,G2759=账期!$A$51,G2759=账期!$A$52,G2759=账期!$A$53,G2759=账期!$A$54,G2759=账期!$A$56,G2759=账期!$A$57,G2759=账期!$A$58,G2759=账期!$A$59,G2759=账期!$A$60,G2759=账期!$A$61,G2759=账期!$A$62,G2759=账期!$A$63,G2759=账期!$A$64,G2759=账期!$A$66,G2759=账期!$A$67,G2759=账期!$A$68,G2759=账期!$A$70,G2759=账期!$A$71),30,IF(OR(G2759=账期!$A$74,G2759=账期!$A$77,G2759=账期!$A$76,G2759=账期!$A$79,G2759=账期!$A$80,G2759=账期!$A$81,G2759=账期!$A$83,G2759=账期!$A$85,G2759=账期!$A$87,G2759=账期!$A$89,G2759=账期!$A$91),60,IF(OR(G2759=账期!$A$93,G2759=账期!$A$94,G2759=账期!$A$95,G2759=账期!$A$96,G2759=账期!$A$98,G2759=账期!$A$99,G2759=账期!$A$101,G2759=账期!$A$102),90,0)))</f>
        <v>0</v>
      </c>
      <c r="AF2759" s="396"/>
      <c r="AG2759" s="384"/>
      <c r="AH2759" s="396" t="str">
        <f t="shared" si="404"/>
        <v/>
      </c>
    </row>
    <row r="2760" spans="1:34" ht="18" customHeight="1" x14ac:dyDescent="0.25">
      <c r="A2760" s="301" t="str">
        <f t="shared" si="406"/>
        <v/>
      </c>
      <c r="B2760" s="397"/>
      <c r="C2760" s="398"/>
      <c r="D2760" s="399"/>
      <c r="E2760" s="383" t="str">
        <f t="shared" si="402"/>
        <v>C</v>
      </c>
      <c r="F2760" s="383" t="str">
        <f t="shared" si="403"/>
        <v>C</v>
      </c>
      <c r="G2760" s="400"/>
      <c r="H2760" s="385" t="str">
        <f>IF(G2760="","",VLOOKUP(G2760,下拉数据源!J:K,2,0))</f>
        <v/>
      </c>
      <c r="I2760" s="385"/>
      <c r="J2760" s="385"/>
      <c r="K2760" s="386"/>
      <c r="L2760" s="401"/>
      <c r="M2760" s="384"/>
      <c r="N2760" s="384"/>
      <c r="O2760" s="384"/>
      <c r="P2760" s="386"/>
      <c r="Q2760" s="387"/>
      <c r="R2760" s="286"/>
      <c r="S2760" s="388">
        <f t="shared" si="407"/>
        <v>0</v>
      </c>
      <c r="T2760" s="389"/>
      <c r="U2760" s="389">
        <f t="shared" si="405"/>
        <v>0</v>
      </c>
      <c r="V2760" s="451"/>
      <c r="W2760" s="452"/>
      <c r="X2760" s="386"/>
      <c r="Y2760" s="390"/>
      <c r="Z2760" s="391"/>
      <c r="AA2760" s="392"/>
      <c r="AB2760" s="393"/>
      <c r="AC2760" s="394"/>
      <c r="AD2760" s="395">
        <f t="shared" si="408"/>
        <v>0</v>
      </c>
      <c r="AE2760" s="396">
        <f>IF(OR(G2760=账期!$A$18,G2760=账期!$A$20,G2760=账期!$A$22,G2760=账期!$A$24,G2760=账期!$A$25,G2760=账期!$A$27,G2760=账期!$A$26,G2760=账期!$A$28,G2760=账期!$A$30,G2760=账期!$A$32,G2760=账期!$A$34,G2760=账期!$A$35,G2760=账期!$A$37,G2760=账期!$A$39,G2760=账期!$A$40,G2760=账期!$A$41,G2760=账期!$A$42,G2760=账期!$A$43,G2760=账期!$A$44,G2760=账期!$A$45,G2760=账期!$A$46,G2760=账期!$A$48,G2760=账期!$A$50,G2760=账期!$A$51,G2760=账期!$A$52,G2760=账期!$A$53,G2760=账期!$A$54,G2760=账期!$A$56,G2760=账期!$A$57,G2760=账期!$A$58,G2760=账期!$A$59,G2760=账期!$A$60,G2760=账期!$A$61,G2760=账期!$A$62,G2760=账期!$A$63,G2760=账期!$A$64,G2760=账期!$A$66,G2760=账期!$A$67,G2760=账期!$A$68,G2760=账期!$A$70,G2760=账期!$A$71),30,IF(OR(G2760=账期!$A$74,G2760=账期!$A$77,G2760=账期!$A$76,G2760=账期!$A$79,G2760=账期!$A$80,G2760=账期!$A$81,G2760=账期!$A$83,G2760=账期!$A$85,G2760=账期!$A$87,G2760=账期!$A$89,G2760=账期!$A$91),60,IF(OR(G2760=账期!$A$93,G2760=账期!$A$94,G2760=账期!$A$95,G2760=账期!$A$96,G2760=账期!$A$98,G2760=账期!$A$99,G2760=账期!$A$101,G2760=账期!$A$102),90,0)))</f>
        <v>0</v>
      </c>
      <c r="AF2760" s="396"/>
      <c r="AG2760" s="384"/>
      <c r="AH2760" s="396" t="str">
        <f t="shared" si="404"/>
        <v/>
      </c>
    </row>
    <row r="2761" spans="1:34" ht="18" customHeight="1" x14ac:dyDescent="0.25">
      <c r="A2761" s="301" t="str">
        <f t="shared" si="406"/>
        <v/>
      </c>
      <c r="B2761" s="397"/>
      <c r="C2761" s="398"/>
      <c r="D2761" s="399"/>
      <c r="E2761" s="383" t="str">
        <f t="shared" si="402"/>
        <v>C</v>
      </c>
      <c r="F2761" s="383" t="str">
        <f t="shared" si="403"/>
        <v>C</v>
      </c>
      <c r="G2761" s="400"/>
      <c r="H2761" s="385" t="str">
        <f>IF(G2761="","",VLOOKUP(G2761,下拉数据源!J:K,2,0))</f>
        <v/>
      </c>
      <c r="I2761" s="385"/>
      <c r="J2761" s="385"/>
      <c r="K2761" s="386"/>
      <c r="L2761" s="401"/>
      <c r="M2761" s="384"/>
      <c r="N2761" s="384"/>
      <c r="O2761" s="384"/>
      <c r="P2761" s="386"/>
      <c r="Q2761" s="387"/>
      <c r="R2761" s="286"/>
      <c r="S2761" s="388">
        <f t="shared" si="407"/>
        <v>0</v>
      </c>
      <c r="T2761" s="389"/>
      <c r="U2761" s="389">
        <f t="shared" si="405"/>
        <v>0</v>
      </c>
      <c r="V2761" s="451"/>
      <c r="W2761" s="452"/>
      <c r="X2761" s="386"/>
      <c r="Y2761" s="390"/>
      <c r="Z2761" s="391"/>
      <c r="AA2761" s="392"/>
      <c r="AB2761" s="393"/>
      <c r="AC2761" s="394"/>
      <c r="AD2761" s="395">
        <f t="shared" si="408"/>
        <v>0</v>
      </c>
      <c r="AE2761" s="396">
        <f>IF(OR(G2761=账期!$A$18,G2761=账期!$A$20,G2761=账期!$A$22,G2761=账期!$A$24,G2761=账期!$A$25,G2761=账期!$A$27,G2761=账期!$A$26,G2761=账期!$A$28,G2761=账期!$A$30,G2761=账期!$A$32,G2761=账期!$A$34,G2761=账期!$A$35,G2761=账期!$A$37,G2761=账期!$A$39,G2761=账期!$A$40,G2761=账期!$A$41,G2761=账期!$A$42,G2761=账期!$A$43,G2761=账期!$A$44,G2761=账期!$A$45,G2761=账期!$A$46,G2761=账期!$A$48,G2761=账期!$A$50,G2761=账期!$A$51,G2761=账期!$A$52,G2761=账期!$A$53,G2761=账期!$A$54,G2761=账期!$A$56,G2761=账期!$A$57,G2761=账期!$A$58,G2761=账期!$A$59,G2761=账期!$A$60,G2761=账期!$A$61,G2761=账期!$A$62,G2761=账期!$A$63,G2761=账期!$A$64,G2761=账期!$A$66,G2761=账期!$A$67,G2761=账期!$A$68,G2761=账期!$A$70,G2761=账期!$A$71),30,IF(OR(G2761=账期!$A$74,G2761=账期!$A$77,G2761=账期!$A$76,G2761=账期!$A$79,G2761=账期!$A$80,G2761=账期!$A$81,G2761=账期!$A$83,G2761=账期!$A$85,G2761=账期!$A$87,G2761=账期!$A$89,G2761=账期!$A$91),60,IF(OR(G2761=账期!$A$93,G2761=账期!$A$94,G2761=账期!$A$95,G2761=账期!$A$96,G2761=账期!$A$98,G2761=账期!$A$99,G2761=账期!$A$101,G2761=账期!$A$102),90,0)))</f>
        <v>0</v>
      </c>
      <c r="AF2761" s="396"/>
      <c r="AG2761" s="384"/>
      <c r="AH2761" s="396" t="str">
        <f t="shared" si="404"/>
        <v/>
      </c>
    </row>
    <row r="2762" spans="1:34" ht="18" customHeight="1" x14ac:dyDescent="0.25">
      <c r="A2762" s="301" t="str">
        <f t="shared" si="406"/>
        <v/>
      </c>
      <c r="B2762" s="397"/>
      <c r="C2762" s="398"/>
      <c r="D2762" s="399"/>
      <c r="E2762" s="383" t="str">
        <f t="shared" si="402"/>
        <v>C</v>
      </c>
      <c r="F2762" s="383" t="str">
        <f t="shared" si="403"/>
        <v>C</v>
      </c>
      <c r="G2762" s="400"/>
      <c r="H2762" s="385" t="str">
        <f>IF(G2762="","",VLOOKUP(G2762,下拉数据源!J:K,2,0))</f>
        <v/>
      </c>
      <c r="I2762" s="385"/>
      <c r="J2762" s="385"/>
      <c r="K2762" s="386"/>
      <c r="L2762" s="401"/>
      <c r="M2762" s="384"/>
      <c r="N2762" s="384"/>
      <c r="O2762" s="384"/>
      <c r="P2762" s="386"/>
      <c r="Q2762" s="387"/>
      <c r="R2762" s="286"/>
      <c r="S2762" s="388">
        <f t="shared" si="407"/>
        <v>0</v>
      </c>
      <c r="T2762" s="389"/>
      <c r="U2762" s="389">
        <f t="shared" si="405"/>
        <v>0</v>
      </c>
      <c r="V2762" s="451"/>
      <c r="W2762" s="452"/>
      <c r="X2762" s="386"/>
      <c r="Y2762" s="390"/>
      <c r="Z2762" s="391"/>
      <c r="AA2762" s="392"/>
      <c r="AB2762" s="393"/>
      <c r="AC2762" s="394"/>
      <c r="AD2762" s="395">
        <f t="shared" si="408"/>
        <v>0</v>
      </c>
      <c r="AE2762" s="396">
        <f>IF(OR(G2762=账期!$A$18,G2762=账期!$A$20,G2762=账期!$A$22,G2762=账期!$A$24,G2762=账期!$A$25,G2762=账期!$A$27,G2762=账期!$A$26,G2762=账期!$A$28,G2762=账期!$A$30,G2762=账期!$A$32,G2762=账期!$A$34,G2762=账期!$A$35,G2762=账期!$A$37,G2762=账期!$A$39,G2762=账期!$A$40,G2762=账期!$A$41,G2762=账期!$A$42,G2762=账期!$A$43,G2762=账期!$A$44,G2762=账期!$A$45,G2762=账期!$A$46,G2762=账期!$A$48,G2762=账期!$A$50,G2762=账期!$A$51,G2762=账期!$A$52,G2762=账期!$A$53,G2762=账期!$A$54,G2762=账期!$A$56,G2762=账期!$A$57,G2762=账期!$A$58,G2762=账期!$A$59,G2762=账期!$A$60,G2762=账期!$A$61,G2762=账期!$A$62,G2762=账期!$A$63,G2762=账期!$A$64,G2762=账期!$A$66,G2762=账期!$A$67,G2762=账期!$A$68,G2762=账期!$A$70,G2762=账期!$A$71),30,IF(OR(G2762=账期!$A$74,G2762=账期!$A$77,G2762=账期!$A$76,G2762=账期!$A$79,G2762=账期!$A$80,G2762=账期!$A$81,G2762=账期!$A$83,G2762=账期!$A$85,G2762=账期!$A$87,G2762=账期!$A$89,G2762=账期!$A$91),60,IF(OR(G2762=账期!$A$93,G2762=账期!$A$94,G2762=账期!$A$95,G2762=账期!$A$96,G2762=账期!$A$98,G2762=账期!$A$99,G2762=账期!$A$101,G2762=账期!$A$102),90,0)))</f>
        <v>0</v>
      </c>
      <c r="AF2762" s="396"/>
      <c r="AG2762" s="384"/>
      <c r="AH2762" s="396" t="str">
        <f t="shared" si="404"/>
        <v/>
      </c>
    </row>
    <row r="2763" spans="1:34" ht="18" customHeight="1" x14ac:dyDescent="0.25">
      <c r="A2763" s="301" t="str">
        <f t="shared" si="406"/>
        <v/>
      </c>
      <c r="B2763" s="397"/>
      <c r="C2763" s="398"/>
      <c r="D2763" s="399"/>
      <c r="E2763" s="383" t="str">
        <f t="shared" si="402"/>
        <v>C</v>
      </c>
      <c r="F2763" s="383" t="str">
        <f t="shared" si="403"/>
        <v>C</v>
      </c>
      <c r="G2763" s="400"/>
      <c r="H2763" s="385" t="str">
        <f>IF(G2763="","",VLOOKUP(G2763,下拉数据源!J:K,2,0))</f>
        <v/>
      </c>
      <c r="I2763" s="385"/>
      <c r="J2763" s="385"/>
      <c r="K2763" s="386"/>
      <c r="L2763" s="401"/>
      <c r="M2763" s="384"/>
      <c r="N2763" s="384"/>
      <c r="O2763" s="384"/>
      <c r="P2763" s="386"/>
      <c r="Q2763" s="387"/>
      <c r="R2763" s="286"/>
      <c r="S2763" s="388">
        <f t="shared" si="407"/>
        <v>0</v>
      </c>
      <c r="T2763" s="389"/>
      <c r="U2763" s="389">
        <f t="shared" si="405"/>
        <v>0</v>
      </c>
      <c r="V2763" s="451"/>
      <c r="W2763" s="452"/>
      <c r="X2763" s="386"/>
      <c r="Y2763" s="390"/>
      <c r="Z2763" s="391"/>
      <c r="AA2763" s="392"/>
      <c r="AB2763" s="393"/>
      <c r="AC2763" s="394"/>
      <c r="AD2763" s="395">
        <f t="shared" si="408"/>
        <v>0</v>
      </c>
      <c r="AE2763" s="396">
        <f>IF(OR(G2763=账期!$A$18,G2763=账期!$A$20,G2763=账期!$A$22,G2763=账期!$A$24,G2763=账期!$A$25,G2763=账期!$A$27,G2763=账期!$A$26,G2763=账期!$A$28,G2763=账期!$A$30,G2763=账期!$A$32,G2763=账期!$A$34,G2763=账期!$A$35,G2763=账期!$A$37,G2763=账期!$A$39,G2763=账期!$A$40,G2763=账期!$A$41,G2763=账期!$A$42,G2763=账期!$A$43,G2763=账期!$A$44,G2763=账期!$A$45,G2763=账期!$A$46,G2763=账期!$A$48,G2763=账期!$A$50,G2763=账期!$A$51,G2763=账期!$A$52,G2763=账期!$A$53,G2763=账期!$A$54,G2763=账期!$A$56,G2763=账期!$A$57,G2763=账期!$A$58,G2763=账期!$A$59,G2763=账期!$A$60,G2763=账期!$A$61,G2763=账期!$A$62,G2763=账期!$A$63,G2763=账期!$A$64,G2763=账期!$A$66,G2763=账期!$A$67,G2763=账期!$A$68,G2763=账期!$A$70,G2763=账期!$A$71),30,IF(OR(G2763=账期!$A$74,G2763=账期!$A$77,G2763=账期!$A$76,G2763=账期!$A$79,G2763=账期!$A$80,G2763=账期!$A$81,G2763=账期!$A$83,G2763=账期!$A$85,G2763=账期!$A$87,G2763=账期!$A$89,G2763=账期!$A$91),60,IF(OR(G2763=账期!$A$93,G2763=账期!$A$94,G2763=账期!$A$95,G2763=账期!$A$96,G2763=账期!$A$98,G2763=账期!$A$99,G2763=账期!$A$101,G2763=账期!$A$102),90,0)))</f>
        <v>0</v>
      </c>
      <c r="AF2763" s="396"/>
      <c r="AG2763" s="384"/>
      <c r="AH2763" s="396" t="str">
        <f t="shared" si="404"/>
        <v/>
      </c>
    </row>
    <row r="2764" spans="1:34" ht="18" customHeight="1" x14ac:dyDescent="0.25">
      <c r="A2764" s="301" t="str">
        <f t="shared" si="406"/>
        <v/>
      </c>
      <c r="B2764" s="397"/>
      <c r="C2764" s="398"/>
      <c r="D2764" s="399"/>
      <c r="E2764" s="383" t="str">
        <f t="shared" si="402"/>
        <v>C</v>
      </c>
      <c r="F2764" s="383" t="str">
        <f t="shared" si="403"/>
        <v>C</v>
      </c>
      <c r="G2764" s="400"/>
      <c r="H2764" s="385" t="str">
        <f>IF(G2764="","",VLOOKUP(G2764,下拉数据源!J:K,2,0))</f>
        <v/>
      </c>
      <c r="I2764" s="385"/>
      <c r="J2764" s="385"/>
      <c r="K2764" s="386"/>
      <c r="L2764" s="401"/>
      <c r="M2764" s="384"/>
      <c r="N2764" s="384"/>
      <c r="O2764" s="384"/>
      <c r="P2764" s="386"/>
      <c r="Q2764" s="387"/>
      <c r="R2764" s="286"/>
      <c r="S2764" s="388">
        <f t="shared" si="407"/>
        <v>0</v>
      </c>
      <c r="T2764" s="389"/>
      <c r="U2764" s="389">
        <f t="shared" si="405"/>
        <v>0</v>
      </c>
      <c r="V2764" s="451"/>
      <c r="W2764" s="452"/>
      <c r="X2764" s="386"/>
      <c r="Y2764" s="390"/>
      <c r="Z2764" s="391"/>
      <c r="AA2764" s="392"/>
      <c r="AB2764" s="393"/>
      <c r="AC2764" s="394"/>
      <c r="AD2764" s="395">
        <f t="shared" si="408"/>
        <v>0</v>
      </c>
      <c r="AE2764" s="396">
        <f>IF(OR(G2764=账期!$A$18,G2764=账期!$A$20,G2764=账期!$A$22,G2764=账期!$A$24,G2764=账期!$A$25,G2764=账期!$A$27,G2764=账期!$A$26,G2764=账期!$A$28,G2764=账期!$A$30,G2764=账期!$A$32,G2764=账期!$A$34,G2764=账期!$A$35,G2764=账期!$A$37,G2764=账期!$A$39,G2764=账期!$A$40,G2764=账期!$A$41,G2764=账期!$A$42,G2764=账期!$A$43,G2764=账期!$A$44,G2764=账期!$A$45,G2764=账期!$A$46,G2764=账期!$A$48,G2764=账期!$A$50,G2764=账期!$A$51,G2764=账期!$A$52,G2764=账期!$A$53,G2764=账期!$A$54,G2764=账期!$A$56,G2764=账期!$A$57,G2764=账期!$A$58,G2764=账期!$A$59,G2764=账期!$A$60,G2764=账期!$A$61,G2764=账期!$A$62,G2764=账期!$A$63,G2764=账期!$A$64,G2764=账期!$A$66,G2764=账期!$A$67,G2764=账期!$A$68,G2764=账期!$A$70,G2764=账期!$A$71),30,IF(OR(G2764=账期!$A$74,G2764=账期!$A$77,G2764=账期!$A$76,G2764=账期!$A$79,G2764=账期!$A$80,G2764=账期!$A$81,G2764=账期!$A$83,G2764=账期!$A$85,G2764=账期!$A$87,G2764=账期!$A$89,G2764=账期!$A$91),60,IF(OR(G2764=账期!$A$93,G2764=账期!$A$94,G2764=账期!$A$95,G2764=账期!$A$96,G2764=账期!$A$98,G2764=账期!$A$99,G2764=账期!$A$101,G2764=账期!$A$102),90,0)))</f>
        <v>0</v>
      </c>
      <c r="AF2764" s="396"/>
      <c r="AG2764" s="384"/>
      <c r="AH2764" s="396" t="str">
        <f t="shared" si="404"/>
        <v/>
      </c>
    </row>
    <row r="2765" spans="1:34" ht="18" customHeight="1" x14ac:dyDescent="0.25">
      <c r="A2765" s="301" t="str">
        <f t="shared" si="406"/>
        <v/>
      </c>
      <c r="B2765" s="397"/>
      <c r="C2765" s="398"/>
      <c r="D2765" s="399"/>
      <c r="E2765" s="383" t="str">
        <f t="shared" si="402"/>
        <v>C</v>
      </c>
      <c r="F2765" s="383" t="str">
        <f t="shared" si="403"/>
        <v>C</v>
      </c>
      <c r="G2765" s="400"/>
      <c r="H2765" s="385" t="str">
        <f>IF(G2765="","",VLOOKUP(G2765,下拉数据源!J:K,2,0))</f>
        <v/>
      </c>
      <c r="I2765" s="385"/>
      <c r="J2765" s="385"/>
      <c r="K2765" s="386"/>
      <c r="L2765" s="401"/>
      <c r="M2765" s="384"/>
      <c r="N2765" s="384"/>
      <c r="O2765" s="384"/>
      <c r="P2765" s="386"/>
      <c r="Q2765" s="387"/>
      <c r="R2765" s="286"/>
      <c r="S2765" s="388">
        <f t="shared" si="407"/>
        <v>0</v>
      </c>
      <c r="T2765" s="389"/>
      <c r="U2765" s="389">
        <f t="shared" si="405"/>
        <v>0</v>
      </c>
      <c r="V2765" s="451"/>
      <c r="W2765" s="452"/>
      <c r="X2765" s="386"/>
      <c r="Y2765" s="390"/>
      <c r="Z2765" s="391"/>
      <c r="AA2765" s="392"/>
      <c r="AB2765" s="393"/>
      <c r="AC2765" s="394"/>
      <c r="AD2765" s="395">
        <f t="shared" si="408"/>
        <v>0</v>
      </c>
      <c r="AE2765" s="396">
        <f>IF(OR(G2765=账期!$A$18,G2765=账期!$A$20,G2765=账期!$A$22,G2765=账期!$A$24,G2765=账期!$A$25,G2765=账期!$A$27,G2765=账期!$A$26,G2765=账期!$A$28,G2765=账期!$A$30,G2765=账期!$A$32,G2765=账期!$A$34,G2765=账期!$A$35,G2765=账期!$A$37,G2765=账期!$A$39,G2765=账期!$A$40,G2765=账期!$A$41,G2765=账期!$A$42,G2765=账期!$A$43,G2765=账期!$A$44,G2765=账期!$A$45,G2765=账期!$A$46,G2765=账期!$A$48,G2765=账期!$A$50,G2765=账期!$A$51,G2765=账期!$A$52,G2765=账期!$A$53,G2765=账期!$A$54,G2765=账期!$A$56,G2765=账期!$A$57,G2765=账期!$A$58,G2765=账期!$A$59,G2765=账期!$A$60,G2765=账期!$A$61,G2765=账期!$A$62,G2765=账期!$A$63,G2765=账期!$A$64,G2765=账期!$A$66,G2765=账期!$A$67,G2765=账期!$A$68,G2765=账期!$A$70,G2765=账期!$A$71),30,IF(OR(G2765=账期!$A$74,G2765=账期!$A$77,G2765=账期!$A$76,G2765=账期!$A$79,G2765=账期!$A$80,G2765=账期!$A$81,G2765=账期!$A$83,G2765=账期!$A$85,G2765=账期!$A$87,G2765=账期!$A$89,G2765=账期!$A$91),60,IF(OR(G2765=账期!$A$93,G2765=账期!$A$94,G2765=账期!$A$95,G2765=账期!$A$96,G2765=账期!$A$98,G2765=账期!$A$99,G2765=账期!$A$101,G2765=账期!$A$102),90,0)))</f>
        <v>0</v>
      </c>
      <c r="AF2765" s="396"/>
      <c r="AG2765" s="384"/>
      <c r="AH2765" s="396" t="str">
        <f t="shared" si="404"/>
        <v/>
      </c>
    </row>
    <row r="2766" spans="1:34" ht="18" customHeight="1" x14ac:dyDescent="0.25">
      <c r="A2766" s="301" t="str">
        <f t="shared" si="406"/>
        <v/>
      </c>
      <c r="B2766" s="397"/>
      <c r="C2766" s="398"/>
      <c r="D2766" s="399"/>
      <c r="E2766" s="383" t="str">
        <f t="shared" si="402"/>
        <v>C</v>
      </c>
      <c r="F2766" s="383" t="str">
        <f t="shared" si="403"/>
        <v>C</v>
      </c>
      <c r="G2766" s="400"/>
      <c r="H2766" s="385" t="str">
        <f>IF(G2766="","",VLOOKUP(G2766,下拉数据源!J:K,2,0))</f>
        <v/>
      </c>
      <c r="I2766" s="385"/>
      <c r="J2766" s="385"/>
      <c r="K2766" s="386"/>
      <c r="L2766" s="401"/>
      <c r="M2766" s="384"/>
      <c r="N2766" s="384"/>
      <c r="O2766" s="384"/>
      <c r="P2766" s="386"/>
      <c r="Q2766" s="387"/>
      <c r="R2766" s="286"/>
      <c r="S2766" s="388">
        <f t="shared" si="407"/>
        <v>0</v>
      </c>
      <c r="T2766" s="389"/>
      <c r="U2766" s="389">
        <f t="shared" si="405"/>
        <v>0</v>
      </c>
      <c r="V2766" s="451"/>
      <c r="W2766" s="452"/>
      <c r="X2766" s="386"/>
      <c r="Y2766" s="390"/>
      <c r="Z2766" s="391"/>
      <c r="AA2766" s="392"/>
      <c r="AB2766" s="393"/>
      <c r="AC2766" s="394"/>
      <c r="AD2766" s="395">
        <f t="shared" si="408"/>
        <v>0</v>
      </c>
      <c r="AE2766" s="396">
        <f>IF(OR(G2766=账期!$A$18,G2766=账期!$A$20,G2766=账期!$A$22,G2766=账期!$A$24,G2766=账期!$A$25,G2766=账期!$A$27,G2766=账期!$A$26,G2766=账期!$A$28,G2766=账期!$A$30,G2766=账期!$A$32,G2766=账期!$A$34,G2766=账期!$A$35,G2766=账期!$A$37,G2766=账期!$A$39,G2766=账期!$A$40,G2766=账期!$A$41,G2766=账期!$A$42,G2766=账期!$A$43,G2766=账期!$A$44,G2766=账期!$A$45,G2766=账期!$A$46,G2766=账期!$A$48,G2766=账期!$A$50,G2766=账期!$A$51,G2766=账期!$A$52,G2766=账期!$A$53,G2766=账期!$A$54,G2766=账期!$A$56,G2766=账期!$A$57,G2766=账期!$A$58,G2766=账期!$A$59,G2766=账期!$A$60,G2766=账期!$A$61,G2766=账期!$A$62,G2766=账期!$A$63,G2766=账期!$A$64,G2766=账期!$A$66,G2766=账期!$A$67,G2766=账期!$A$68,G2766=账期!$A$70,G2766=账期!$A$71),30,IF(OR(G2766=账期!$A$74,G2766=账期!$A$77,G2766=账期!$A$76,G2766=账期!$A$79,G2766=账期!$A$80,G2766=账期!$A$81,G2766=账期!$A$83,G2766=账期!$A$85,G2766=账期!$A$87,G2766=账期!$A$89,G2766=账期!$A$91),60,IF(OR(G2766=账期!$A$93,G2766=账期!$A$94,G2766=账期!$A$95,G2766=账期!$A$96,G2766=账期!$A$98,G2766=账期!$A$99,G2766=账期!$A$101,G2766=账期!$A$102),90,0)))</f>
        <v>0</v>
      </c>
      <c r="AF2766" s="396"/>
      <c r="AG2766" s="384"/>
      <c r="AH2766" s="396" t="str">
        <f t="shared" si="404"/>
        <v/>
      </c>
    </row>
    <row r="2767" spans="1:34" ht="18" customHeight="1" x14ac:dyDescent="0.25">
      <c r="A2767" s="301" t="str">
        <f t="shared" si="406"/>
        <v/>
      </c>
      <c r="B2767" s="397"/>
      <c r="C2767" s="398"/>
      <c r="D2767" s="399"/>
      <c r="E2767" s="383" t="str">
        <f t="shared" si="402"/>
        <v>C</v>
      </c>
      <c r="F2767" s="383" t="str">
        <f t="shared" si="403"/>
        <v>C</v>
      </c>
      <c r="G2767" s="400"/>
      <c r="H2767" s="385" t="str">
        <f>IF(G2767="","",VLOOKUP(G2767,下拉数据源!J:K,2,0))</f>
        <v/>
      </c>
      <c r="I2767" s="385"/>
      <c r="J2767" s="385"/>
      <c r="K2767" s="386"/>
      <c r="L2767" s="401"/>
      <c r="M2767" s="384"/>
      <c r="N2767" s="384"/>
      <c r="O2767" s="384"/>
      <c r="P2767" s="386"/>
      <c r="Q2767" s="387"/>
      <c r="R2767" s="286"/>
      <c r="S2767" s="388">
        <f t="shared" si="407"/>
        <v>0</v>
      </c>
      <c r="T2767" s="389"/>
      <c r="U2767" s="389">
        <f t="shared" si="405"/>
        <v>0</v>
      </c>
      <c r="V2767" s="451"/>
      <c r="W2767" s="452"/>
      <c r="X2767" s="386"/>
      <c r="Y2767" s="390"/>
      <c r="Z2767" s="391"/>
      <c r="AA2767" s="392"/>
      <c r="AB2767" s="393"/>
      <c r="AC2767" s="394"/>
      <c r="AD2767" s="395">
        <f t="shared" si="408"/>
        <v>0</v>
      </c>
      <c r="AE2767" s="396">
        <f>IF(OR(G2767=账期!$A$18,G2767=账期!$A$20,G2767=账期!$A$22,G2767=账期!$A$24,G2767=账期!$A$25,G2767=账期!$A$27,G2767=账期!$A$26,G2767=账期!$A$28,G2767=账期!$A$30,G2767=账期!$A$32,G2767=账期!$A$34,G2767=账期!$A$35,G2767=账期!$A$37,G2767=账期!$A$39,G2767=账期!$A$40,G2767=账期!$A$41,G2767=账期!$A$42,G2767=账期!$A$43,G2767=账期!$A$44,G2767=账期!$A$45,G2767=账期!$A$46,G2767=账期!$A$48,G2767=账期!$A$50,G2767=账期!$A$51,G2767=账期!$A$52,G2767=账期!$A$53,G2767=账期!$A$54,G2767=账期!$A$56,G2767=账期!$A$57,G2767=账期!$A$58,G2767=账期!$A$59,G2767=账期!$A$60,G2767=账期!$A$61,G2767=账期!$A$62,G2767=账期!$A$63,G2767=账期!$A$64,G2767=账期!$A$66,G2767=账期!$A$67,G2767=账期!$A$68,G2767=账期!$A$70,G2767=账期!$A$71),30,IF(OR(G2767=账期!$A$74,G2767=账期!$A$77,G2767=账期!$A$76,G2767=账期!$A$79,G2767=账期!$A$80,G2767=账期!$A$81,G2767=账期!$A$83,G2767=账期!$A$85,G2767=账期!$A$87,G2767=账期!$A$89,G2767=账期!$A$91),60,IF(OR(G2767=账期!$A$93,G2767=账期!$A$94,G2767=账期!$A$95,G2767=账期!$A$96,G2767=账期!$A$98,G2767=账期!$A$99,G2767=账期!$A$101,G2767=账期!$A$102),90,0)))</f>
        <v>0</v>
      </c>
      <c r="AF2767" s="396"/>
      <c r="AG2767" s="384"/>
      <c r="AH2767" s="396" t="str">
        <f t="shared" si="404"/>
        <v/>
      </c>
    </row>
    <row r="2768" spans="1:34" ht="18" customHeight="1" x14ac:dyDescent="0.25">
      <c r="A2768" s="301" t="str">
        <f t="shared" si="406"/>
        <v/>
      </c>
      <c r="B2768" s="397"/>
      <c r="C2768" s="398"/>
      <c r="D2768" s="399"/>
      <c r="E2768" s="383" t="str">
        <f t="shared" si="402"/>
        <v>C</v>
      </c>
      <c r="F2768" s="383" t="str">
        <f t="shared" si="403"/>
        <v>C</v>
      </c>
      <c r="G2768" s="400"/>
      <c r="H2768" s="385" t="str">
        <f>IF(G2768="","",VLOOKUP(G2768,下拉数据源!J:K,2,0))</f>
        <v/>
      </c>
      <c r="I2768" s="385"/>
      <c r="J2768" s="385"/>
      <c r="K2768" s="386"/>
      <c r="L2768" s="401"/>
      <c r="M2768" s="384"/>
      <c r="N2768" s="384"/>
      <c r="O2768" s="384"/>
      <c r="P2768" s="386"/>
      <c r="Q2768" s="387"/>
      <c r="R2768" s="286"/>
      <c r="S2768" s="388">
        <f t="shared" si="407"/>
        <v>0</v>
      </c>
      <c r="T2768" s="389"/>
      <c r="U2768" s="389">
        <f t="shared" si="405"/>
        <v>0</v>
      </c>
      <c r="V2768" s="451"/>
      <c r="W2768" s="452"/>
      <c r="X2768" s="386"/>
      <c r="Y2768" s="390"/>
      <c r="Z2768" s="391"/>
      <c r="AA2768" s="392"/>
      <c r="AB2768" s="393"/>
      <c r="AC2768" s="394"/>
      <c r="AD2768" s="395">
        <f t="shared" si="408"/>
        <v>0</v>
      </c>
      <c r="AE2768" s="396">
        <f>IF(OR(G2768=账期!$A$18,G2768=账期!$A$20,G2768=账期!$A$22,G2768=账期!$A$24,G2768=账期!$A$25,G2768=账期!$A$27,G2768=账期!$A$26,G2768=账期!$A$28,G2768=账期!$A$30,G2768=账期!$A$32,G2768=账期!$A$34,G2768=账期!$A$35,G2768=账期!$A$37,G2768=账期!$A$39,G2768=账期!$A$40,G2768=账期!$A$41,G2768=账期!$A$42,G2768=账期!$A$43,G2768=账期!$A$44,G2768=账期!$A$45,G2768=账期!$A$46,G2768=账期!$A$48,G2768=账期!$A$50,G2768=账期!$A$51,G2768=账期!$A$52,G2768=账期!$A$53,G2768=账期!$A$54,G2768=账期!$A$56,G2768=账期!$A$57,G2768=账期!$A$58,G2768=账期!$A$59,G2768=账期!$A$60,G2768=账期!$A$61,G2768=账期!$A$62,G2768=账期!$A$63,G2768=账期!$A$64,G2768=账期!$A$66,G2768=账期!$A$67,G2768=账期!$A$68,G2768=账期!$A$70,G2768=账期!$A$71),30,IF(OR(G2768=账期!$A$74,G2768=账期!$A$77,G2768=账期!$A$76,G2768=账期!$A$79,G2768=账期!$A$80,G2768=账期!$A$81,G2768=账期!$A$83,G2768=账期!$A$85,G2768=账期!$A$87,G2768=账期!$A$89,G2768=账期!$A$91),60,IF(OR(G2768=账期!$A$93,G2768=账期!$A$94,G2768=账期!$A$95,G2768=账期!$A$96,G2768=账期!$A$98,G2768=账期!$A$99,G2768=账期!$A$101,G2768=账期!$A$102),90,0)))</f>
        <v>0</v>
      </c>
      <c r="AF2768" s="396"/>
      <c r="AG2768" s="384"/>
      <c r="AH2768" s="396" t="str">
        <f t="shared" si="404"/>
        <v/>
      </c>
    </row>
    <row r="2769" spans="1:34" ht="18" customHeight="1" x14ac:dyDescent="0.25">
      <c r="A2769" s="301" t="str">
        <f t="shared" si="406"/>
        <v/>
      </c>
      <c r="B2769" s="397"/>
      <c r="C2769" s="398"/>
      <c r="D2769" s="399"/>
      <c r="E2769" s="383" t="str">
        <f t="shared" si="402"/>
        <v>C</v>
      </c>
      <c r="F2769" s="383" t="str">
        <f t="shared" si="403"/>
        <v>C</v>
      </c>
      <c r="G2769" s="400"/>
      <c r="H2769" s="385" t="str">
        <f>IF(G2769="","",VLOOKUP(G2769,下拉数据源!J:K,2,0))</f>
        <v/>
      </c>
      <c r="I2769" s="385"/>
      <c r="J2769" s="385"/>
      <c r="K2769" s="386"/>
      <c r="L2769" s="401"/>
      <c r="M2769" s="384"/>
      <c r="N2769" s="384"/>
      <c r="O2769" s="384"/>
      <c r="P2769" s="386"/>
      <c r="Q2769" s="387"/>
      <c r="R2769" s="286"/>
      <c r="S2769" s="388">
        <f t="shared" si="407"/>
        <v>0</v>
      </c>
      <c r="T2769" s="389"/>
      <c r="U2769" s="389">
        <f t="shared" si="405"/>
        <v>0</v>
      </c>
      <c r="V2769" s="451"/>
      <c r="W2769" s="452"/>
      <c r="X2769" s="386"/>
      <c r="Y2769" s="390"/>
      <c r="Z2769" s="391"/>
      <c r="AA2769" s="392"/>
      <c r="AB2769" s="393"/>
      <c r="AC2769" s="394"/>
      <c r="AD2769" s="395">
        <f t="shared" si="408"/>
        <v>0</v>
      </c>
      <c r="AE2769" s="396">
        <f>IF(OR(G2769=账期!$A$18,G2769=账期!$A$20,G2769=账期!$A$22,G2769=账期!$A$24,G2769=账期!$A$25,G2769=账期!$A$27,G2769=账期!$A$26,G2769=账期!$A$28,G2769=账期!$A$30,G2769=账期!$A$32,G2769=账期!$A$34,G2769=账期!$A$35,G2769=账期!$A$37,G2769=账期!$A$39,G2769=账期!$A$40,G2769=账期!$A$41,G2769=账期!$A$42,G2769=账期!$A$43,G2769=账期!$A$44,G2769=账期!$A$45,G2769=账期!$A$46,G2769=账期!$A$48,G2769=账期!$A$50,G2769=账期!$A$51,G2769=账期!$A$52,G2769=账期!$A$53,G2769=账期!$A$54,G2769=账期!$A$56,G2769=账期!$A$57,G2769=账期!$A$58,G2769=账期!$A$59,G2769=账期!$A$60,G2769=账期!$A$61,G2769=账期!$A$62,G2769=账期!$A$63,G2769=账期!$A$64,G2769=账期!$A$66,G2769=账期!$A$67,G2769=账期!$A$68,G2769=账期!$A$70,G2769=账期!$A$71),30,IF(OR(G2769=账期!$A$74,G2769=账期!$A$77,G2769=账期!$A$76,G2769=账期!$A$79,G2769=账期!$A$80,G2769=账期!$A$81,G2769=账期!$A$83,G2769=账期!$A$85,G2769=账期!$A$87,G2769=账期!$A$89,G2769=账期!$A$91),60,IF(OR(G2769=账期!$A$93,G2769=账期!$A$94,G2769=账期!$A$95,G2769=账期!$A$96,G2769=账期!$A$98,G2769=账期!$A$99,G2769=账期!$A$101,G2769=账期!$A$102),90,0)))</f>
        <v>0</v>
      </c>
      <c r="AF2769" s="396"/>
      <c r="AG2769" s="384"/>
      <c r="AH2769" s="396" t="str">
        <f t="shared" si="404"/>
        <v/>
      </c>
    </row>
    <row r="2770" spans="1:34" ht="18" customHeight="1" x14ac:dyDescent="0.25">
      <c r="A2770" s="301" t="str">
        <f t="shared" si="406"/>
        <v/>
      </c>
      <c r="B2770" s="397"/>
      <c r="C2770" s="398"/>
      <c r="D2770" s="399"/>
      <c r="E2770" s="383" t="str">
        <f t="shared" si="402"/>
        <v>C</v>
      </c>
      <c r="F2770" s="383" t="str">
        <f t="shared" si="403"/>
        <v>C</v>
      </c>
      <c r="G2770" s="400"/>
      <c r="H2770" s="385" t="str">
        <f>IF(G2770="","",VLOOKUP(G2770,下拉数据源!J:K,2,0))</f>
        <v/>
      </c>
      <c r="I2770" s="385"/>
      <c r="J2770" s="385"/>
      <c r="K2770" s="386"/>
      <c r="L2770" s="401"/>
      <c r="M2770" s="384"/>
      <c r="N2770" s="384"/>
      <c r="O2770" s="384"/>
      <c r="P2770" s="386"/>
      <c r="Q2770" s="387"/>
      <c r="R2770" s="286"/>
      <c r="S2770" s="388">
        <f t="shared" si="407"/>
        <v>0</v>
      </c>
      <c r="T2770" s="389"/>
      <c r="U2770" s="389">
        <f t="shared" si="405"/>
        <v>0</v>
      </c>
      <c r="V2770" s="451"/>
      <c r="W2770" s="452"/>
      <c r="X2770" s="386"/>
      <c r="Y2770" s="390"/>
      <c r="Z2770" s="391"/>
      <c r="AA2770" s="392"/>
      <c r="AB2770" s="393"/>
      <c r="AC2770" s="394"/>
      <c r="AD2770" s="395">
        <f t="shared" si="408"/>
        <v>0</v>
      </c>
      <c r="AE2770" s="396">
        <f>IF(OR(G2770=账期!$A$18,G2770=账期!$A$20,G2770=账期!$A$22,G2770=账期!$A$24,G2770=账期!$A$25,G2770=账期!$A$27,G2770=账期!$A$26,G2770=账期!$A$28,G2770=账期!$A$30,G2770=账期!$A$32,G2770=账期!$A$34,G2770=账期!$A$35,G2770=账期!$A$37,G2770=账期!$A$39,G2770=账期!$A$40,G2770=账期!$A$41,G2770=账期!$A$42,G2770=账期!$A$43,G2770=账期!$A$44,G2770=账期!$A$45,G2770=账期!$A$46,G2770=账期!$A$48,G2770=账期!$A$50,G2770=账期!$A$51,G2770=账期!$A$52,G2770=账期!$A$53,G2770=账期!$A$54,G2770=账期!$A$56,G2770=账期!$A$57,G2770=账期!$A$58,G2770=账期!$A$59,G2770=账期!$A$60,G2770=账期!$A$61,G2770=账期!$A$62,G2770=账期!$A$63,G2770=账期!$A$64,G2770=账期!$A$66,G2770=账期!$A$67,G2770=账期!$A$68,G2770=账期!$A$70,G2770=账期!$A$71),30,IF(OR(G2770=账期!$A$74,G2770=账期!$A$77,G2770=账期!$A$76,G2770=账期!$A$79,G2770=账期!$A$80,G2770=账期!$A$81,G2770=账期!$A$83,G2770=账期!$A$85,G2770=账期!$A$87,G2770=账期!$A$89,G2770=账期!$A$91),60,IF(OR(G2770=账期!$A$93,G2770=账期!$A$94,G2770=账期!$A$95,G2770=账期!$A$96,G2770=账期!$A$98,G2770=账期!$A$99,G2770=账期!$A$101,G2770=账期!$A$102),90,0)))</f>
        <v>0</v>
      </c>
      <c r="AF2770" s="396"/>
      <c r="AG2770" s="384"/>
      <c r="AH2770" s="396" t="str">
        <f t="shared" si="404"/>
        <v/>
      </c>
    </row>
    <row r="2771" spans="1:34" ht="18" customHeight="1" x14ac:dyDescent="0.25">
      <c r="A2771" s="301" t="str">
        <f t="shared" si="406"/>
        <v/>
      </c>
      <c r="B2771" s="397"/>
      <c r="C2771" s="398"/>
      <c r="D2771" s="399"/>
      <c r="E2771" s="383" t="str">
        <f t="shared" si="402"/>
        <v>C</v>
      </c>
      <c r="F2771" s="383" t="str">
        <f t="shared" si="403"/>
        <v>C</v>
      </c>
      <c r="G2771" s="400"/>
      <c r="H2771" s="385" t="str">
        <f>IF(G2771="","",VLOOKUP(G2771,下拉数据源!J:K,2,0))</f>
        <v/>
      </c>
      <c r="I2771" s="385"/>
      <c r="J2771" s="385"/>
      <c r="K2771" s="386"/>
      <c r="L2771" s="401"/>
      <c r="M2771" s="384"/>
      <c r="N2771" s="384"/>
      <c r="O2771" s="384"/>
      <c r="P2771" s="386"/>
      <c r="Q2771" s="387"/>
      <c r="R2771" s="286"/>
      <c r="S2771" s="388">
        <f t="shared" si="407"/>
        <v>0</v>
      </c>
      <c r="T2771" s="389"/>
      <c r="U2771" s="389">
        <f t="shared" si="405"/>
        <v>0</v>
      </c>
      <c r="V2771" s="451"/>
      <c r="W2771" s="452"/>
      <c r="X2771" s="386"/>
      <c r="Y2771" s="390"/>
      <c r="Z2771" s="391"/>
      <c r="AA2771" s="392"/>
      <c r="AB2771" s="393"/>
      <c r="AC2771" s="394"/>
      <c r="AD2771" s="395">
        <f t="shared" si="408"/>
        <v>0</v>
      </c>
      <c r="AE2771" s="396">
        <f>IF(OR(G2771=账期!$A$18,G2771=账期!$A$20,G2771=账期!$A$22,G2771=账期!$A$24,G2771=账期!$A$25,G2771=账期!$A$27,G2771=账期!$A$26,G2771=账期!$A$28,G2771=账期!$A$30,G2771=账期!$A$32,G2771=账期!$A$34,G2771=账期!$A$35,G2771=账期!$A$37,G2771=账期!$A$39,G2771=账期!$A$40,G2771=账期!$A$41,G2771=账期!$A$42,G2771=账期!$A$43,G2771=账期!$A$44,G2771=账期!$A$45,G2771=账期!$A$46,G2771=账期!$A$48,G2771=账期!$A$50,G2771=账期!$A$51,G2771=账期!$A$52,G2771=账期!$A$53,G2771=账期!$A$54,G2771=账期!$A$56,G2771=账期!$A$57,G2771=账期!$A$58,G2771=账期!$A$59,G2771=账期!$A$60,G2771=账期!$A$61,G2771=账期!$A$62,G2771=账期!$A$63,G2771=账期!$A$64,G2771=账期!$A$66,G2771=账期!$A$67,G2771=账期!$A$68,G2771=账期!$A$70,G2771=账期!$A$71),30,IF(OR(G2771=账期!$A$74,G2771=账期!$A$77,G2771=账期!$A$76,G2771=账期!$A$79,G2771=账期!$A$80,G2771=账期!$A$81,G2771=账期!$A$83,G2771=账期!$A$85,G2771=账期!$A$87,G2771=账期!$A$89,G2771=账期!$A$91),60,IF(OR(G2771=账期!$A$93,G2771=账期!$A$94,G2771=账期!$A$95,G2771=账期!$A$96,G2771=账期!$A$98,G2771=账期!$A$99,G2771=账期!$A$101,G2771=账期!$A$102),90,0)))</f>
        <v>0</v>
      </c>
      <c r="AF2771" s="396"/>
      <c r="AG2771" s="384"/>
      <c r="AH2771" s="396" t="str">
        <f t="shared" si="404"/>
        <v/>
      </c>
    </row>
    <row r="2772" spans="1:34" ht="18" customHeight="1" x14ac:dyDescent="0.25">
      <c r="A2772" s="301" t="str">
        <f t="shared" si="406"/>
        <v/>
      </c>
      <c r="B2772" s="397"/>
      <c r="C2772" s="398"/>
      <c r="D2772" s="399"/>
      <c r="E2772" s="383" t="str">
        <f t="shared" si="402"/>
        <v>C</v>
      </c>
      <c r="F2772" s="383" t="str">
        <f t="shared" si="403"/>
        <v>C</v>
      </c>
      <c r="G2772" s="400"/>
      <c r="H2772" s="385" t="str">
        <f>IF(G2772="","",VLOOKUP(G2772,下拉数据源!J:K,2,0))</f>
        <v/>
      </c>
      <c r="I2772" s="385"/>
      <c r="J2772" s="385"/>
      <c r="K2772" s="386"/>
      <c r="L2772" s="401"/>
      <c r="M2772" s="384"/>
      <c r="N2772" s="384"/>
      <c r="O2772" s="384"/>
      <c r="P2772" s="386"/>
      <c r="Q2772" s="387"/>
      <c r="R2772" s="286"/>
      <c r="S2772" s="388">
        <f t="shared" si="407"/>
        <v>0</v>
      </c>
      <c r="T2772" s="389"/>
      <c r="U2772" s="389">
        <f t="shared" si="405"/>
        <v>0</v>
      </c>
      <c r="V2772" s="451"/>
      <c r="W2772" s="452"/>
      <c r="X2772" s="386"/>
      <c r="Y2772" s="390"/>
      <c r="Z2772" s="391"/>
      <c r="AA2772" s="392"/>
      <c r="AB2772" s="393"/>
      <c r="AC2772" s="394"/>
      <c r="AD2772" s="395">
        <f t="shared" si="408"/>
        <v>0</v>
      </c>
      <c r="AE2772" s="396">
        <f>IF(OR(G2772=账期!$A$18,G2772=账期!$A$20,G2772=账期!$A$22,G2772=账期!$A$24,G2772=账期!$A$25,G2772=账期!$A$27,G2772=账期!$A$26,G2772=账期!$A$28,G2772=账期!$A$30,G2772=账期!$A$32,G2772=账期!$A$34,G2772=账期!$A$35,G2772=账期!$A$37,G2772=账期!$A$39,G2772=账期!$A$40,G2772=账期!$A$41,G2772=账期!$A$42,G2772=账期!$A$43,G2772=账期!$A$44,G2772=账期!$A$45,G2772=账期!$A$46,G2772=账期!$A$48,G2772=账期!$A$50,G2772=账期!$A$51,G2772=账期!$A$52,G2772=账期!$A$53,G2772=账期!$A$54,G2772=账期!$A$56,G2772=账期!$A$57,G2772=账期!$A$58,G2772=账期!$A$59,G2772=账期!$A$60,G2772=账期!$A$61,G2772=账期!$A$62,G2772=账期!$A$63,G2772=账期!$A$64,G2772=账期!$A$66,G2772=账期!$A$67,G2772=账期!$A$68,G2772=账期!$A$70,G2772=账期!$A$71),30,IF(OR(G2772=账期!$A$74,G2772=账期!$A$77,G2772=账期!$A$76,G2772=账期!$A$79,G2772=账期!$A$80,G2772=账期!$A$81,G2772=账期!$A$83,G2772=账期!$A$85,G2772=账期!$A$87,G2772=账期!$A$89,G2772=账期!$A$91),60,IF(OR(G2772=账期!$A$93,G2772=账期!$A$94,G2772=账期!$A$95,G2772=账期!$A$96,G2772=账期!$A$98,G2772=账期!$A$99,G2772=账期!$A$101,G2772=账期!$A$102),90,0)))</f>
        <v>0</v>
      </c>
      <c r="AF2772" s="396"/>
      <c r="AG2772" s="384"/>
      <c r="AH2772" s="396" t="str">
        <f t="shared" si="404"/>
        <v/>
      </c>
    </row>
    <row r="2773" spans="1:34" ht="18" customHeight="1" x14ac:dyDescent="0.25">
      <c r="A2773" s="301" t="str">
        <f t="shared" si="406"/>
        <v/>
      </c>
      <c r="B2773" s="397"/>
      <c r="C2773" s="398"/>
      <c r="D2773" s="399"/>
      <c r="E2773" s="383" t="str">
        <f t="shared" si="402"/>
        <v>C</v>
      </c>
      <c r="F2773" s="383" t="str">
        <f t="shared" si="403"/>
        <v>C</v>
      </c>
      <c r="G2773" s="400"/>
      <c r="H2773" s="385" t="str">
        <f>IF(G2773="","",VLOOKUP(G2773,下拉数据源!J:K,2,0))</f>
        <v/>
      </c>
      <c r="I2773" s="385"/>
      <c r="J2773" s="385"/>
      <c r="K2773" s="386"/>
      <c r="L2773" s="401"/>
      <c r="M2773" s="384"/>
      <c r="N2773" s="384"/>
      <c r="O2773" s="384"/>
      <c r="P2773" s="386"/>
      <c r="Q2773" s="387"/>
      <c r="R2773" s="286"/>
      <c r="S2773" s="388">
        <f t="shared" si="407"/>
        <v>0</v>
      </c>
      <c r="T2773" s="389"/>
      <c r="U2773" s="389">
        <f t="shared" si="405"/>
        <v>0</v>
      </c>
      <c r="V2773" s="451"/>
      <c r="W2773" s="452"/>
      <c r="X2773" s="386"/>
      <c r="Y2773" s="390"/>
      <c r="Z2773" s="391"/>
      <c r="AA2773" s="392"/>
      <c r="AB2773" s="393"/>
      <c r="AC2773" s="394"/>
      <c r="AD2773" s="395">
        <f t="shared" si="408"/>
        <v>0</v>
      </c>
      <c r="AE2773" s="396">
        <f>IF(OR(G2773=账期!$A$18,G2773=账期!$A$20,G2773=账期!$A$22,G2773=账期!$A$24,G2773=账期!$A$25,G2773=账期!$A$27,G2773=账期!$A$26,G2773=账期!$A$28,G2773=账期!$A$30,G2773=账期!$A$32,G2773=账期!$A$34,G2773=账期!$A$35,G2773=账期!$A$37,G2773=账期!$A$39,G2773=账期!$A$40,G2773=账期!$A$41,G2773=账期!$A$42,G2773=账期!$A$43,G2773=账期!$A$44,G2773=账期!$A$45,G2773=账期!$A$46,G2773=账期!$A$48,G2773=账期!$A$50,G2773=账期!$A$51,G2773=账期!$A$52,G2773=账期!$A$53,G2773=账期!$A$54,G2773=账期!$A$56,G2773=账期!$A$57,G2773=账期!$A$58,G2773=账期!$A$59,G2773=账期!$A$60,G2773=账期!$A$61,G2773=账期!$A$62,G2773=账期!$A$63,G2773=账期!$A$64,G2773=账期!$A$66,G2773=账期!$A$67,G2773=账期!$A$68,G2773=账期!$A$70,G2773=账期!$A$71),30,IF(OR(G2773=账期!$A$74,G2773=账期!$A$77,G2773=账期!$A$76,G2773=账期!$A$79,G2773=账期!$A$80,G2773=账期!$A$81,G2773=账期!$A$83,G2773=账期!$A$85,G2773=账期!$A$87,G2773=账期!$A$89,G2773=账期!$A$91),60,IF(OR(G2773=账期!$A$93,G2773=账期!$A$94,G2773=账期!$A$95,G2773=账期!$A$96,G2773=账期!$A$98,G2773=账期!$A$99,G2773=账期!$A$101,G2773=账期!$A$102),90,0)))</f>
        <v>0</v>
      </c>
      <c r="AF2773" s="396"/>
      <c r="AG2773" s="384"/>
      <c r="AH2773" s="396" t="str">
        <f t="shared" si="404"/>
        <v/>
      </c>
    </row>
    <row r="2774" spans="1:34" ht="18" customHeight="1" x14ac:dyDescent="0.25">
      <c r="A2774" s="301" t="str">
        <f t="shared" si="406"/>
        <v/>
      </c>
      <c r="B2774" s="397"/>
      <c r="C2774" s="398"/>
      <c r="D2774" s="399"/>
      <c r="E2774" s="383" t="str">
        <f t="shared" si="402"/>
        <v>C</v>
      </c>
      <c r="F2774" s="383" t="str">
        <f t="shared" si="403"/>
        <v>C</v>
      </c>
      <c r="G2774" s="400"/>
      <c r="H2774" s="385" t="str">
        <f>IF(G2774="","",VLOOKUP(G2774,下拉数据源!J:K,2,0))</f>
        <v/>
      </c>
      <c r="I2774" s="385"/>
      <c r="J2774" s="385"/>
      <c r="K2774" s="386"/>
      <c r="L2774" s="401"/>
      <c r="M2774" s="384"/>
      <c r="N2774" s="384"/>
      <c r="O2774" s="384"/>
      <c r="P2774" s="386"/>
      <c r="Q2774" s="387"/>
      <c r="R2774" s="286"/>
      <c r="S2774" s="388">
        <f t="shared" si="407"/>
        <v>0</v>
      </c>
      <c r="T2774" s="389"/>
      <c r="U2774" s="389">
        <f t="shared" si="405"/>
        <v>0</v>
      </c>
      <c r="V2774" s="451"/>
      <c r="W2774" s="452"/>
      <c r="X2774" s="386"/>
      <c r="Y2774" s="390"/>
      <c r="Z2774" s="391"/>
      <c r="AA2774" s="392"/>
      <c r="AB2774" s="393"/>
      <c r="AC2774" s="394"/>
      <c r="AD2774" s="395">
        <f t="shared" si="408"/>
        <v>0</v>
      </c>
      <c r="AE2774" s="396">
        <f>IF(OR(G2774=账期!$A$18,G2774=账期!$A$20,G2774=账期!$A$22,G2774=账期!$A$24,G2774=账期!$A$25,G2774=账期!$A$27,G2774=账期!$A$26,G2774=账期!$A$28,G2774=账期!$A$30,G2774=账期!$A$32,G2774=账期!$A$34,G2774=账期!$A$35,G2774=账期!$A$37,G2774=账期!$A$39,G2774=账期!$A$40,G2774=账期!$A$41,G2774=账期!$A$42,G2774=账期!$A$43,G2774=账期!$A$44,G2774=账期!$A$45,G2774=账期!$A$46,G2774=账期!$A$48,G2774=账期!$A$50,G2774=账期!$A$51,G2774=账期!$A$52,G2774=账期!$A$53,G2774=账期!$A$54,G2774=账期!$A$56,G2774=账期!$A$57,G2774=账期!$A$58,G2774=账期!$A$59,G2774=账期!$A$60,G2774=账期!$A$61,G2774=账期!$A$62,G2774=账期!$A$63,G2774=账期!$A$64,G2774=账期!$A$66,G2774=账期!$A$67,G2774=账期!$A$68,G2774=账期!$A$70,G2774=账期!$A$71),30,IF(OR(G2774=账期!$A$74,G2774=账期!$A$77,G2774=账期!$A$76,G2774=账期!$A$79,G2774=账期!$A$80,G2774=账期!$A$81,G2774=账期!$A$83,G2774=账期!$A$85,G2774=账期!$A$87,G2774=账期!$A$89,G2774=账期!$A$91),60,IF(OR(G2774=账期!$A$93,G2774=账期!$A$94,G2774=账期!$A$95,G2774=账期!$A$96,G2774=账期!$A$98,G2774=账期!$A$99,G2774=账期!$A$101,G2774=账期!$A$102),90,0)))</f>
        <v>0</v>
      </c>
      <c r="AF2774" s="396"/>
      <c r="AG2774" s="384"/>
      <c r="AH2774" s="396" t="str">
        <f t="shared" si="404"/>
        <v/>
      </c>
    </row>
    <row r="2775" spans="1:34" ht="18" customHeight="1" x14ac:dyDescent="0.25">
      <c r="A2775" s="301" t="str">
        <f t="shared" si="406"/>
        <v/>
      </c>
      <c r="B2775" s="397"/>
      <c r="C2775" s="398"/>
      <c r="D2775" s="399"/>
      <c r="E2775" s="383" t="str">
        <f t="shared" si="402"/>
        <v>C</v>
      </c>
      <c r="F2775" s="383" t="str">
        <f t="shared" si="403"/>
        <v>C</v>
      </c>
      <c r="G2775" s="400"/>
      <c r="H2775" s="385" t="str">
        <f>IF(G2775="","",VLOOKUP(G2775,下拉数据源!J:K,2,0))</f>
        <v/>
      </c>
      <c r="I2775" s="385"/>
      <c r="J2775" s="385"/>
      <c r="K2775" s="386"/>
      <c r="L2775" s="401"/>
      <c r="M2775" s="384"/>
      <c r="N2775" s="384"/>
      <c r="O2775" s="384"/>
      <c r="P2775" s="386"/>
      <c r="Q2775" s="387"/>
      <c r="R2775" s="286"/>
      <c r="S2775" s="388">
        <f t="shared" si="407"/>
        <v>0</v>
      </c>
      <c r="T2775" s="389"/>
      <c r="U2775" s="389">
        <f t="shared" si="405"/>
        <v>0</v>
      </c>
      <c r="V2775" s="451"/>
      <c r="W2775" s="452"/>
      <c r="X2775" s="386"/>
      <c r="Y2775" s="390"/>
      <c r="Z2775" s="391"/>
      <c r="AA2775" s="392"/>
      <c r="AB2775" s="393"/>
      <c r="AC2775" s="394"/>
      <c r="AD2775" s="395">
        <f t="shared" si="408"/>
        <v>0</v>
      </c>
      <c r="AE2775" s="396">
        <f>IF(OR(G2775=账期!$A$18,G2775=账期!$A$20,G2775=账期!$A$22,G2775=账期!$A$24,G2775=账期!$A$25,G2775=账期!$A$27,G2775=账期!$A$26,G2775=账期!$A$28,G2775=账期!$A$30,G2775=账期!$A$32,G2775=账期!$A$34,G2775=账期!$A$35,G2775=账期!$A$37,G2775=账期!$A$39,G2775=账期!$A$40,G2775=账期!$A$41,G2775=账期!$A$42,G2775=账期!$A$43,G2775=账期!$A$44,G2775=账期!$A$45,G2775=账期!$A$46,G2775=账期!$A$48,G2775=账期!$A$50,G2775=账期!$A$51,G2775=账期!$A$52,G2775=账期!$A$53,G2775=账期!$A$54,G2775=账期!$A$56,G2775=账期!$A$57,G2775=账期!$A$58,G2775=账期!$A$59,G2775=账期!$A$60,G2775=账期!$A$61,G2775=账期!$A$62,G2775=账期!$A$63,G2775=账期!$A$64,G2775=账期!$A$66,G2775=账期!$A$67,G2775=账期!$A$68,G2775=账期!$A$70,G2775=账期!$A$71),30,IF(OR(G2775=账期!$A$74,G2775=账期!$A$77,G2775=账期!$A$76,G2775=账期!$A$79,G2775=账期!$A$80,G2775=账期!$A$81,G2775=账期!$A$83,G2775=账期!$A$85,G2775=账期!$A$87,G2775=账期!$A$89,G2775=账期!$A$91),60,IF(OR(G2775=账期!$A$93,G2775=账期!$A$94,G2775=账期!$A$95,G2775=账期!$A$96,G2775=账期!$A$98,G2775=账期!$A$99,G2775=账期!$A$101,G2775=账期!$A$102),90,0)))</f>
        <v>0</v>
      </c>
      <c r="AF2775" s="396"/>
      <c r="AG2775" s="384"/>
      <c r="AH2775" s="396" t="str">
        <f t="shared" si="404"/>
        <v/>
      </c>
    </row>
    <row r="2776" spans="1:34" ht="18" customHeight="1" x14ac:dyDescent="0.25">
      <c r="A2776" s="301" t="str">
        <f t="shared" si="406"/>
        <v/>
      </c>
      <c r="B2776" s="397"/>
      <c r="C2776" s="398"/>
      <c r="D2776" s="399"/>
      <c r="E2776" s="383" t="str">
        <f t="shared" si="402"/>
        <v>C</v>
      </c>
      <c r="F2776" s="383" t="str">
        <f t="shared" si="403"/>
        <v>C</v>
      </c>
      <c r="G2776" s="400"/>
      <c r="H2776" s="385" t="str">
        <f>IF(G2776="","",VLOOKUP(G2776,下拉数据源!J:K,2,0))</f>
        <v/>
      </c>
      <c r="I2776" s="385"/>
      <c r="J2776" s="385"/>
      <c r="K2776" s="386"/>
      <c r="L2776" s="401"/>
      <c r="M2776" s="384"/>
      <c r="N2776" s="384"/>
      <c r="O2776" s="384"/>
      <c r="P2776" s="386"/>
      <c r="Q2776" s="387"/>
      <c r="R2776" s="286"/>
      <c r="S2776" s="388">
        <f t="shared" si="407"/>
        <v>0</v>
      </c>
      <c r="T2776" s="389"/>
      <c r="U2776" s="389">
        <f t="shared" si="405"/>
        <v>0</v>
      </c>
      <c r="V2776" s="451"/>
      <c r="W2776" s="452"/>
      <c r="X2776" s="386"/>
      <c r="Y2776" s="390"/>
      <c r="Z2776" s="391"/>
      <c r="AA2776" s="392"/>
      <c r="AB2776" s="393"/>
      <c r="AC2776" s="394"/>
      <c r="AD2776" s="395">
        <f t="shared" si="408"/>
        <v>0</v>
      </c>
      <c r="AE2776" s="396">
        <f>IF(OR(G2776=账期!$A$18,G2776=账期!$A$20,G2776=账期!$A$22,G2776=账期!$A$24,G2776=账期!$A$25,G2776=账期!$A$27,G2776=账期!$A$26,G2776=账期!$A$28,G2776=账期!$A$30,G2776=账期!$A$32,G2776=账期!$A$34,G2776=账期!$A$35,G2776=账期!$A$37,G2776=账期!$A$39,G2776=账期!$A$40,G2776=账期!$A$41,G2776=账期!$A$42,G2776=账期!$A$43,G2776=账期!$A$44,G2776=账期!$A$45,G2776=账期!$A$46,G2776=账期!$A$48,G2776=账期!$A$50,G2776=账期!$A$51,G2776=账期!$A$52,G2776=账期!$A$53,G2776=账期!$A$54,G2776=账期!$A$56,G2776=账期!$A$57,G2776=账期!$A$58,G2776=账期!$A$59,G2776=账期!$A$60,G2776=账期!$A$61,G2776=账期!$A$62,G2776=账期!$A$63,G2776=账期!$A$64,G2776=账期!$A$66,G2776=账期!$A$67,G2776=账期!$A$68,G2776=账期!$A$70,G2776=账期!$A$71),30,IF(OR(G2776=账期!$A$74,G2776=账期!$A$77,G2776=账期!$A$76,G2776=账期!$A$79,G2776=账期!$A$80,G2776=账期!$A$81,G2776=账期!$A$83,G2776=账期!$A$85,G2776=账期!$A$87,G2776=账期!$A$89,G2776=账期!$A$91),60,IF(OR(G2776=账期!$A$93,G2776=账期!$A$94,G2776=账期!$A$95,G2776=账期!$A$96,G2776=账期!$A$98,G2776=账期!$A$99,G2776=账期!$A$101,G2776=账期!$A$102),90,0)))</f>
        <v>0</v>
      </c>
      <c r="AF2776" s="396"/>
      <c r="AG2776" s="384"/>
      <c r="AH2776" s="396" t="str">
        <f t="shared" si="404"/>
        <v/>
      </c>
    </row>
    <row r="2777" spans="1:34" ht="18" customHeight="1" x14ac:dyDescent="0.25">
      <c r="A2777" s="301" t="str">
        <f t="shared" si="406"/>
        <v/>
      </c>
      <c r="B2777" s="397"/>
      <c r="C2777" s="398"/>
      <c r="D2777" s="399"/>
      <c r="E2777" s="383" t="str">
        <f t="shared" si="402"/>
        <v>C</v>
      </c>
      <c r="F2777" s="383" t="str">
        <f t="shared" si="403"/>
        <v>C</v>
      </c>
      <c r="G2777" s="400"/>
      <c r="H2777" s="385" t="str">
        <f>IF(G2777="","",VLOOKUP(G2777,下拉数据源!J:K,2,0))</f>
        <v/>
      </c>
      <c r="I2777" s="385"/>
      <c r="J2777" s="385"/>
      <c r="K2777" s="386"/>
      <c r="L2777" s="401"/>
      <c r="M2777" s="384"/>
      <c r="N2777" s="384"/>
      <c r="O2777" s="384"/>
      <c r="P2777" s="386"/>
      <c r="Q2777" s="387"/>
      <c r="R2777" s="286"/>
      <c r="S2777" s="388">
        <f t="shared" si="407"/>
        <v>0</v>
      </c>
      <c r="T2777" s="389"/>
      <c r="U2777" s="389">
        <f t="shared" si="405"/>
        <v>0</v>
      </c>
      <c r="V2777" s="451"/>
      <c r="W2777" s="452"/>
      <c r="X2777" s="386"/>
      <c r="Y2777" s="390"/>
      <c r="Z2777" s="391"/>
      <c r="AA2777" s="392"/>
      <c r="AB2777" s="393"/>
      <c r="AC2777" s="394"/>
      <c r="AD2777" s="395">
        <f t="shared" si="408"/>
        <v>0</v>
      </c>
      <c r="AE2777" s="396">
        <f>IF(OR(G2777=账期!$A$18,G2777=账期!$A$20,G2777=账期!$A$22,G2777=账期!$A$24,G2777=账期!$A$25,G2777=账期!$A$27,G2777=账期!$A$26,G2777=账期!$A$28,G2777=账期!$A$30,G2777=账期!$A$32,G2777=账期!$A$34,G2777=账期!$A$35,G2777=账期!$A$37,G2777=账期!$A$39,G2777=账期!$A$40,G2777=账期!$A$41,G2777=账期!$A$42,G2777=账期!$A$43,G2777=账期!$A$44,G2777=账期!$A$45,G2777=账期!$A$46,G2777=账期!$A$48,G2777=账期!$A$50,G2777=账期!$A$51,G2777=账期!$A$52,G2777=账期!$A$53,G2777=账期!$A$54,G2777=账期!$A$56,G2777=账期!$A$57,G2777=账期!$A$58,G2777=账期!$A$59,G2777=账期!$A$60,G2777=账期!$A$61,G2777=账期!$A$62,G2777=账期!$A$63,G2777=账期!$A$64,G2777=账期!$A$66,G2777=账期!$A$67,G2777=账期!$A$68,G2777=账期!$A$70,G2777=账期!$A$71),30,IF(OR(G2777=账期!$A$74,G2777=账期!$A$77,G2777=账期!$A$76,G2777=账期!$A$79,G2777=账期!$A$80,G2777=账期!$A$81,G2777=账期!$A$83,G2777=账期!$A$85,G2777=账期!$A$87,G2777=账期!$A$89,G2777=账期!$A$91),60,IF(OR(G2777=账期!$A$93,G2777=账期!$A$94,G2777=账期!$A$95,G2777=账期!$A$96,G2777=账期!$A$98,G2777=账期!$A$99,G2777=账期!$A$101,G2777=账期!$A$102),90,0)))</f>
        <v>0</v>
      </c>
      <c r="AF2777" s="396"/>
      <c r="AG2777" s="384"/>
      <c r="AH2777" s="396" t="str">
        <f t="shared" si="404"/>
        <v/>
      </c>
    </row>
    <row r="2778" spans="1:34" ht="18" customHeight="1" x14ac:dyDescent="0.25">
      <c r="A2778" s="301" t="str">
        <f t="shared" si="406"/>
        <v/>
      </c>
      <c r="B2778" s="397"/>
      <c r="C2778" s="398"/>
      <c r="D2778" s="399"/>
      <c r="E2778" s="383" t="str">
        <f t="shared" si="402"/>
        <v>C</v>
      </c>
      <c r="F2778" s="383" t="str">
        <f t="shared" si="403"/>
        <v>C</v>
      </c>
      <c r="G2778" s="400"/>
      <c r="H2778" s="385" t="str">
        <f>IF(G2778="","",VLOOKUP(G2778,下拉数据源!J:K,2,0))</f>
        <v/>
      </c>
      <c r="I2778" s="385"/>
      <c r="J2778" s="385"/>
      <c r="K2778" s="386"/>
      <c r="L2778" s="401"/>
      <c r="M2778" s="384"/>
      <c r="N2778" s="384"/>
      <c r="O2778" s="384"/>
      <c r="P2778" s="386"/>
      <c r="Q2778" s="387"/>
      <c r="R2778" s="286"/>
      <c r="S2778" s="388">
        <f t="shared" si="407"/>
        <v>0</v>
      </c>
      <c r="T2778" s="389"/>
      <c r="U2778" s="389">
        <f t="shared" si="405"/>
        <v>0</v>
      </c>
      <c r="V2778" s="451"/>
      <c r="W2778" s="452"/>
      <c r="X2778" s="386"/>
      <c r="Y2778" s="390"/>
      <c r="Z2778" s="391"/>
      <c r="AA2778" s="392"/>
      <c r="AB2778" s="393"/>
      <c r="AC2778" s="394"/>
      <c r="AD2778" s="395">
        <f t="shared" si="408"/>
        <v>0</v>
      </c>
      <c r="AE2778" s="396">
        <f>IF(OR(G2778=账期!$A$18,G2778=账期!$A$20,G2778=账期!$A$22,G2778=账期!$A$24,G2778=账期!$A$25,G2778=账期!$A$27,G2778=账期!$A$26,G2778=账期!$A$28,G2778=账期!$A$30,G2778=账期!$A$32,G2778=账期!$A$34,G2778=账期!$A$35,G2778=账期!$A$37,G2778=账期!$A$39,G2778=账期!$A$40,G2778=账期!$A$41,G2778=账期!$A$42,G2778=账期!$A$43,G2778=账期!$A$44,G2778=账期!$A$45,G2778=账期!$A$46,G2778=账期!$A$48,G2778=账期!$A$50,G2778=账期!$A$51,G2778=账期!$A$52,G2778=账期!$A$53,G2778=账期!$A$54,G2778=账期!$A$56,G2778=账期!$A$57,G2778=账期!$A$58,G2778=账期!$A$59,G2778=账期!$A$60,G2778=账期!$A$61,G2778=账期!$A$62,G2778=账期!$A$63,G2778=账期!$A$64,G2778=账期!$A$66,G2778=账期!$A$67,G2778=账期!$A$68,G2778=账期!$A$70,G2778=账期!$A$71),30,IF(OR(G2778=账期!$A$74,G2778=账期!$A$77,G2778=账期!$A$76,G2778=账期!$A$79,G2778=账期!$A$80,G2778=账期!$A$81,G2778=账期!$A$83,G2778=账期!$A$85,G2778=账期!$A$87,G2778=账期!$A$89,G2778=账期!$A$91),60,IF(OR(G2778=账期!$A$93,G2778=账期!$A$94,G2778=账期!$A$95,G2778=账期!$A$96,G2778=账期!$A$98,G2778=账期!$A$99,G2778=账期!$A$101,G2778=账期!$A$102),90,0)))</f>
        <v>0</v>
      </c>
      <c r="AF2778" s="396"/>
      <c r="AG2778" s="384"/>
      <c r="AH2778" s="396" t="str">
        <f t="shared" si="404"/>
        <v/>
      </c>
    </row>
    <row r="2779" spans="1:34" ht="18" customHeight="1" x14ac:dyDescent="0.25">
      <c r="A2779" s="301" t="str">
        <f t="shared" si="406"/>
        <v/>
      </c>
      <c r="B2779" s="397"/>
      <c r="C2779" s="398"/>
      <c r="D2779" s="399"/>
      <c r="E2779" s="383" t="str">
        <f t="shared" si="402"/>
        <v>C</v>
      </c>
      <c r="F2779" s="383" t="str">
        <f t="shared" si="403"/>
        <v>C</v>
      </c>
      <c r="G2779" s="400"/>
      <c r="H2779" s="385" t="str">
        <f>IF(G2779="","",VLOOKUP(G2779,下拉数据源!J:K,2,0))</f>
        <v/>
      </c>
      <c r="I2779" s="385"/>
      <c r="J2779" s="385"/>
      <c r="K2779" s="386"/>
      <c r="L2779" s="401"/>
      <c r="M2779" s="384"/>
      <c r="N2779" s="384"/>
      <c r="O2779" s="384"/>
      <c r="P2779" s="386"/>
      <c r="Q2779" s="387"/>
      <c r="R2779" s="286"/>
      <c r="S2779" s="388">
        <f t="shared" si="407"/>
        <v>0</v>
      </c>
      <c r="T2779" s="389"/>
      <c r="U2779" s="389">
        <f t="shared" si="405"/>
        <v>0</v>
      </c>
      <c r="V2779" s="451"/>
      <c r="W2779" s="452"/>
      <c r="X2779" s="386"/>
      <c r="Y2779" s="390"/>
      <c r="Z2779" s="391"/>
      <c r="AA2779" s="392"/>
      <c r="AB2779" s="393"/>
      <c r="AC2779" s="394"/>
      <c r="AD2779" s="395">
        <f t="shared" si="408"/>
        <v>0</v>
      </c>
      <c r="AE2779" s="396">
        <f>IF(OR(G2779=账期!$A$18,G2779=账期!$A$20,G2779=账期!$A$22,G2779=账期!$A$24,G2779=账期!$A$25,G2779=账期!$A$27,G2779=账期!$A$26,G2779=账期!$A$28,G2779=账期!$A$30,G2779=账期!$A$32,G2779=账期!$A$34,G2779=账期!$A$35,G2779=账期!$A$37,G2779=账期!$A$39,G2779=账期!$A$40,G2779=账期!$A$41,G2779=账期!$A$42,G2779=账期!$A$43,G2779=账期!$A$44,G2779=账期!$A$45,G2779=账期!$A$46,G2779=账期!$A$48,G2779=账期!$A$50,G2779=账期!$A$51,G2779=账期!$A$52,G2779=账期!$A$53,G2779=账期!$A$54,G2779=账期!$A$56,G2779=账期!$A$57,G2779=账期!$A$58,G2779=账期!$A$59,G2779=账期!$A$60,G2779=账期!$A$61,G2779=账期!$A$62,G2779=账期!$A$63,G2779=账期!$A$64,G2779=账期!$A$66,G2779=账期!$A$67,G2779=账期!$A$68,G2779=账期!$A$70,G2779=账期!$A$71),30,IF(OR(G2779=账期!$A$74,G2779=账期!$A$77,G2779=账期!$A$76,G2779=账期!$A$79,G2779=账期!$A$80,G2779=账期!$A$81,G2779=账期!$A$83,G2779=账期!$A$85,G2779=账期!$A$87,G2779=账期!$A$89,G2779=账期!$A$91),60,IF(OR(G2779=账期!$A$93,G2779=账期!$A$94,G2779=账期!$A$95,G2779=账期!$A$96,G2779=账期!$A$98,G2779=账期!$A$99,G2779=账期!$A$101,G2779=账期!$A$102),90,0)))</f>
        <v>0</v>
      </c>
      <c r="AF2779" s="396"/>
      <c r="AG2779" s="384"/>
      <c r="AH2779" s="396" t="str">
        <f t="shared" si="404"/>
        <v/>
      </c>
    </row>
    <row r="2780" spans="1:34" ht="18" customHeight="1" x14ac:dyDescent="0.25">
      <c r="A2780" s="301" t="str">
        <f t="shared" si="406"/>
        <v/>
      </c>
      <c r="B2780" s="397"/>
      <c r="C2780" s="398"/>
      <c r="D2780" s="399"/>
      <c r="E2780" s="383" t="str">
        <f t="shared" si="402"/>
        <v>C</v>
      </c>
      <c r="F2780" s="383" t="str">
        <f t="shared" si="403"/>
        <v>C</v>
      </c>
      <c r="G2780" s="400"/>
      <c r="H2780" s="385" t="str">
        <f>IF(G2780="","",VLOOKUP(G2780,下拉数据源!J:K,2,0))</f>
        <v/>
      </c>
      <c r="I2780" s="385"/>
      <c r="J2780" s="385"/>
      <c r="K2780" s="386"/>
      <c r="L2780" s="401"/>
      <c r="M2780" s="384"/>
      <c r="N2780" s="384"/>
      <c r="O2780" s="384"/>
      <c r="P2780" s="386"/>
      <c r="Q2780" s="387"/>
      <c r="R2780" s="286"/>
      <c r="S2780" s="388">
        <f t="shared" si="407"/>
        <v>0</v>
      </c>
      <c r="T2780" s="389"/>
      <c r="U2780" s="389">
        <f t="shared" si="405"/>
        <v>0</v>
      </c>
      <c r="V2780" s="451"/>
      <c r="W2780" s="452"/>
      <c r="X2780" s="386"/>
      <c r="Y2780" s="390"/>
      <c r="Z2780" s="391"/>
      <c r="AA2780" s="392"/>
      <c r="AB2780" s="393"/>
      <c r="AC2780" s="394"/>
      <c r="AD2780" s="395">
        <f t="shared" si="408"/>
        <v>0</v>
      </c>
      <c r="AE2780" s="396">
        <f>IF(OR(G2780=账期!$A$18,G2780=账期!$A$20,G2780=账期!$A$22,G2780=账期!$A$24,G2780=账期!$A$25,G2780=账期!$A$27,G2780=账期!$A$26,G2780=账期!$A$28,G2780=账期!$A$30,G2780=账期!$A$32,G2780=账期!$A$34,G2780=账期!$A$35,G2780=账期!$A$37,G2780=账期!$A$39,G2780=账期!$A$40,G2780=账期!$A$41,G2780=账期!$A$42,G2780=账期!$A$43,G2780=账期!$A$44,G2780=账期!$A$45,G2780=账期!$A$46,G2780=账期!$A$48,G2780=账期!$A$50,G2780=账期!$A$51,G2780=账期!$A$52,G2780=账期!$A$53,G2780=账期!$A$54,G2780=账期!$A$56,G2780=账期!$A$57,G2780=账期!$A$58,G2780=账期!$A$59,G2780=账期!$A$60,G2780=账期!$A$61,G2780=账期!$A$62,G2780=账期!$A$63,G2780=账期!$A$64,G2780=账期!$A$66,G2780=账期!$A$67,G2780=账期!$A$68,G2780=账期!$A$70,G2780=账期!$A$71),30,IF(OR(G2780=账期!$A$74,G2780=账期!$A$77,G2780=账期!$A$76,G2780=账期!$A$79,G2780=账期!$A$80,G2780=账期!$A$81,G2780=账期!$A$83,G2780=账期!$A$85,G2780=账期!$A$87,G2780=账期!$A$89,G2780=账期!$A$91),60,IF(OR(G2780=账期!$A$93,G2780=账期!$A$94,G2780=账期!$A$95,G2780=账期!$A$96,G2780=账期!$A$98,G2780=账期!$A$99,G2780=账期!$A$101,G2780=账期!$A$102),90,0)))</f>
        <v>0</v>
      </c>
      <c r="AF2780" s="396"/>
      <c r="AG2780" s="384"/>
      <c r="AH2780" s="396" t="str">
        <f t="shared" si="404"/>
        <v/>
      </c>
    </row>
    <row r="2781" spans="1:34" ht="18" customHeight="1" x14ac:dyDescent="0.25">
      <c r="A2781" s="301" t="str">
        <f t="shared" si="406"/>
        <v/>
      </c>
      <c r="B2781" s="397"/>
      <c r="C2781" s="398"/>
      <c r="D2781" s="399"/>
      <c r="E2781" s="383" t="str">
        <f t="shared" ref="E2781:E2844" si="409">IF(OR(D2781="长飞",D2781="烽火",D2781="特发",D2781="富通",D2781="亨通",G2781="赣州金信诺",G2781="江苏永鼎",G2781="宏安集团"),"A",IF(OR(G2781="广意通讯",G2781="湖北楚天",G2781="宁波格亿达",G2781="通鼎互联",G2781="黄石昌达",G2781="江苏俊知",G2781="珠海汉胜",G2781="武汉电信"),"B","C"))</f>
        <v>C</v>
      </c>
      <c r="F2781" s="383" t="str">
        <f t="shared" ref="F2781:F2844" si="410">IF(OR(G2781="成都大唐",G2781="广东亨通",G2781="江苏亨通",G2781="兰州长飞",G2781="南京华信",G2781="汕头奥星",G2781="特发光网",G2781="武汉长飞",G2781="长春烽火",G2781="广意通讯",G2781="湖北楚天",G2781="宁波格亿达",G2781="通鼎互联",G2781="安徽汉唐",G2781="安徽宜德",G2781="安徽盈通",G2781="成都康宁",G2781="成都中飞",G2781="东莞光佳",G2781="东莞鸿鑫",G2781="烽火博鑫",G2781="佛山星蓝",G2781="广东金桥",G2781="广州联兴",G2781="贵州乾新",G2781="航天电工",G2781="合肥兴联",G2781="湖北宇洪",G2781="江苏奥通",G2781="江苏中远",G2781="宁波辰飞",G2781="宁波汉生",G2781="宁波宇欣",G2781="山东太平洋",G2781="山东特发",G2781="山东永通",G2781="上海朗闻",G2781="上海翼波",G2781="四川天邑",G2781="四川旭泰",G2781="武汉瑞联",G2781="武汉同至",G2781="西安西古",G2781="西安鑫华通",G2781="武汉驿路通",G2781="长光通信",G2781="中电八所",G2781="中电光达",G2781="中利集团",G2781="重庆特发",G2781="舟山安格",G2781="珠海邗秦"),"A",IF(OR(G2781="富通天津",G2781="赣州金信诺",G2781="江苏永鼎",G2781="上海长飞",G2781="特发股份",G2781="武汉烽火",G2781="西安烽火",G2781="长飞中利",G2781="江苏中天",G2781="江西联创",G2781="宁波盈谷",G2781="黄石昌达",G2781="四川长飞"),"B","C"))</f>
        <v>C</v>
      </c>
      <c r="G2781" s="400"/>
      <c r="H2781" s="385" t="str">
        <f>IF(G2781="","",VLOOKUP(G2781,下拉数据源!J:K,2,0))</f>
        <v/>
      </c>
      <c r="I2781" s="385"/>
      <c r="J2781" s="385"/>
      <c r="K2781" s="386"/>
      <c r="L2781" s="401"/>
      <c r="M2781" s="384"/>
      <c r="N2781" s="384"/>
      <c r="O2781" s="384"/>
      <c r="P2781" s="386"/>
      <c r="Q2781" s="387"/>
      <c r="R2781" s="286"/>
      <c r="S2781" s="388">
        <f t="shared" si="407"/>
        <v>0</v>
      </c>
      <c r="T2781" s="389"/>
      <c r="U2781" s="389">
        <f t="shared" si="405"/>
        <v>0</v>
      </c>
      <c r="V2781" s="451"/>
      <c r="W2781" s="452"/>
      <c r="X2781" s="386"/>
      <c r="Y2781" s="390"/>
      <c r="Z2781" s="391"/>
      <c r="AA2781" s="392"/>
      <c r="AB2781" s="393"/>
      <c r="AC2781" s="394"/>
      <c r="AD2781" s="395">
        <f t="shared" si="408"/>
        <v>0</v>
      </c>
      <c r="AE2781" s="396">
        <f>IF(OR(G2781=账期!$A$18,G2781=账期!$A$20,G2781=账期!$A$22,G2781=账期!$A$24,G2781=账期!$A$25,G2781=账期!$A$27,G2781=账期!$A$26,G2781=账期!$A$28,G2781=账期!$A$30,G2781=账期!$A$32,G2781=账期!$A$34,G2781=账期!$A$35,G2781=账期!$A$37,G2781=账期!$A$39,G2781=账期!$A$40,G2781=账期!$A$41,G2781=账期!$A$42,G2781=账期!$A$43,G2781=账期!$A$44,G2781=账期!$A$45,G2781=账期!$A$46,G2781=账期!$A$48,G2781=账期!$A$50,G2781=账期!$A$51,G2781=账期!$A$52,G2781=账期!$A$53,G2781=账期!$A$54,G2781=账期!$A$56,G2781=账期!$A$57,G2781=账期!$A$58,G2781=账期!$A$59,G2781=账期!$A$60,G2781=账期!$A$61,G2781=账期!$A$62,G2781=账期!$A$63,G2781=账期!$A$64,G2781=账期!$A$66,G2781=账期!$A$67,G2781=账期!$A$68,G2781=账期!$A$70,G2781=账期!$A$71),30,IF(OR(G2781=账期!$A$74,G2781=账期!$A$77,G2781=账期!$A$76,G2781=账期!$A$79,G2781=账期!$A$80,G2781=账期!$A$81,G2781=账期!$A$83,G2781=账期!$A$85,G2781=账期!$A$87,G2781=账期!$A$89,G2781=账期!$A$91),60,IF(OR(G2781=账期!$A$93,G2781=账期!$A$94,G2781=账期!$A$95,G2781=账期!$A$96,G2781=账期!$A$98,G2781=账期!$A$99,G2781=账期!$A$101,G2781=账期!$A$102),90,0)))</f>
        <v>0</v>
      </c>
      <c r="AF2781" s="396"/>
      <c r="AG2781" s="384"/>
      <c r="AH2781" s="396" t="str">
        <f t="shared" si="404"/>
        <v/>
      </c>
    </row>
    <row r="2782" spans="1:34" ht="18" customHeight="1" x14ac:dyDescent="0.25">
      <c r="A2782" s="301" t="str">
        <f t="shared" si="406"/>
        <v/>
      </c>
      <c r="B2782" s="397"/>
      <c r="C2782" s="398"/>
      <c r="D2782" s="399"/>
      <c r="E2782" s="383" t="str">
        <f t="shared" si="409"/>
        <v>C</v>
      </c>
      <c r="F2782" s="383" t="str">
        <f t="shared" si="410"/>
        <v>C</v>
      </c>
      <c r="G2782" s="400"/>
      <c r="H2782" s="385" t="str">
        <f>IF(G2782="","",VLOOKUP(G2782,下拉数据源!J:K,2,0))</f>
        <v/>
      </c>
      <c r="I2782" s="385"/>
      <c r="J2782" s="385"/>
      <c r="K2782" s="386"/>
      <c r="L2782" s="401"/>
      <c r="M2782" s="384"/>
      <c r="N2782" s="384"/>
      <c r="O2782" s="384"/>
      <c r="P2782" s="386"/>
      <c r="Q2782" s="387"/>
      <c r="R2782" s="286"/>
      <c r="S2782" s="388">
        <f t="shared" si="407"/>
        <v>0</v>
      </c>
      <c r="T2782" s="389"/>
      <c r="U2782" s="389">
        <f t="shared" si="405"/>
        <v>0</v>
      </c>
      <c r="V2782" s="451"/>
      <c r="W2782" s="452"/>
      <c r="X2782" s="386"/>
      <c r="Y2782" s="390"/>
      <c r="Z2782" s="391"/>
      <c r="AA2782" s="392"/>
      <c r="AB2782" s="393"/>
      <c r="AC2782" s="394"/>
      <c r="AD2782" s="395">
        <f t="shared" si="408"/>
        <v>0</v>
      </c>
      <c r="AE2782" s="396">
        <f>IF(OR(G2782=账期!$A$18,G2782=账期!$A$20,G2782=账期!$A$22,G2782=账期!$A$24,G2782=账期!$A$25,G2782=账期!$A$27,G2782=账期!$A$26,G2782=账期!$A$28,G2782=账期!$A$30,G2782=账期!$A$32,G2782=账期!$A$34,G2782=账期!$A$35,G2782=账期!$A$37,G2782=账期!$A$39,G2782=账期!$A$40,G2782=账期!$A$41,G2782=账期!$A$42,G2782=账期!$A$43,G2782=账期!$A$44,G2782=账期!$A$45,G2782=账期!$A$46,G2782=账期!$A$48,G2782=账期!$A$50,G2782=账期!$A$51,G2782=账期!$A$52,G2782=账期!$A$53,G2782=账期!$A$54,G2782=账期!$A$56,G2782=账期!$A$57,G2782=账期!$A$58,G2782=账期!$A$59,G2782=账期!$A$60,G2782=账期!$A$61,G2782=账期!$A$62,G2782=账期!$A$63,G2782=账期!$A$64,G2782=账期!$A$66,G2782=账期!$A$67,G2782=账期!$A$68,G2782=账期!$A$70,G2782=账期!$A$71),30,IF(OR(G2782=账期!$A$74,G2782=账期!$A$77,G2782=账期!$A$76,G2782=账期!$A$79,G2782=账期!$A$80,G2782=账期!$A$81,G2782=账期!$A$83,G2782=账期!$A$85,G2782=账期!$A$87,G2782=账期!$A$89,G2782=账期!$A$91),60,IF(OR(G2782=账期!$A$93,G2782=账期!$A$94,G2782=账期!$A$95,G2782=账期!$A$96,G2782=账期!$A$98,G2782=账期!$A$99,G2782=账期!$A$101,G2782=账期!$A$102),90,0)))</f>
        <v>0</v>
      </c>
      <c r="AF2782" s="396"/>
      <c r="AG2782" s="384"/>
      <c r="AH2782" s="396" t="str">
        <f t="shared" si="404"/>
        <v/>
      </c>
    </row>
    <row r="2783" spans="1:34" ht="18" customHeight="1" x14ac:dyDescent="0.25">
      <c r="A2783" s="301" t="str">
        <f t="shared" si="406"/>
        <v/>
      </c>
      <c r="B2783" s="397"/>
      <c r="C2783" s="398"/>
      <c r="D2783" s="399"/>
      <c r="E2783" s="383" t="str">
        <f t="shared" si="409"/>
        <v>C</v>
      </c>
      <c r="F2783" s="383" t="str">
        <f t="shared" si="410"/>
        <v>C</v>
      </c>
      <c r="G2783" s="400"/>
      <c r="H2783" s="385" t="str">
        <f>IF(G2783="","",VLOOKUP(G2783,下拉数据源!J:K,2,0))</f>
        <v/>
      </c>
      <c r="I2783" s="385"/>
      <c r="J2783" s="385"/>
      <c r="K2783" s="386"/>
      <c r="L2783" s="401"/>
      <c r="M2783" s="384"/>
      <c r="N2783" s="384"/>
      <c r="O2783" s="384"/>
      <c r="P2783" s="386"/>
      <c r="Q2783" s="387"/>
      <c r="R2783" s="286"/>
      <c r="S2783" s="388">
        <f t="shared" si="407"/>
        <v>0</v>
      </c>
      <c r="T2783" s="389"/>
      <c r="U2783" s="389">
        <f t="shared" si="405"/>
        <v>0</v>
      </c>
      <c r="V2783" s="451"/>
      <c r="W2783" s="452"/>
      <c r="X2783" s="386"/>
      <c r="Y2783" s="390"/>
      <c r="Z2783" s="391"/>
      <c r="AA2783" s="392"/>
      <c r="AB2783" s="393"/>
      <c r="AC2783" s="394"/>
      <c r="AD2783" s="395">
        <f t="shared" si="408"/>
        <v>0</v>
      </c>
      <c r="AE2783" s="396">
        <f>IF(OR(G2783=账期!$A$18,G2783=账期!$A$20,G2783=账期!$A$22,G2783=账期!$A$24,G2783=账期!$A$25,G2783=账期!$A$27,G2783=账期!$A$26,G2783=账期!$A$28,G2783=账期!$A$30,G2783=账期!$A$32,G2783=账期!$A$34,G2783=账期!$A$35,G2783=账期!$A$37,G2783=账期!$A$39,G2783=账期!$A$40,G2783=账期!$A$41,G2783=账期!$A$42,G2783=账期!$A$43,G2783=账期!$A$44,G2783=账期!$A$45,G2783=账期!$A$46,G2783=账期!$A$48,G2783=账期!$A$50,G2783=账期!$A$51,G2783=账期!$A$52,G2783=账期!$A$53,G2783=账期!$A$54,G2783=账期!$A$56,G2783=账期!$A$57,G2783=账期!$A$58,G2783=账期!$A$59,G2783=账期!$A$60,G2783=账期!$A$61,G2783=账期!$A$62,G2783=账期!$A$63,G2783=账期!$A$64,G2783=账期!$A$66,G2783=账期!$A$67,G2783=账期!$A$68,G2783=账期!$A$70,G2783=账期!$A$71),30,IF(OR(G2783=账期!$A$74,G2783=账期!$A$77,G2783=账期!$A$76,G2783=账期!$A$79,G2783=账期!$A$80,G2783=账期!$A$81,G2783=账期!$A$83,G2783=账期!$A$85,G2783=账期!$A$87,G2783=账期!$A$89,G2783=账期!$A$91),60,IF(OR(G2783=账期!$A$93,G2783=账期!$A$94,G2783=账期!$A$95,G2783=账期!$A$96,G2783=账期!$A$98,G2783=账期!$A$99,G2783=账期!$A$101,G2783=账期!$A$102),90,0)))</f>
        <v>0</v>
      </c>
      <c r="AF2783" s="396"/>
      <c r="AG2783" s="384"/>
      <c r="AH2783" s="396" t="str">
        <f t="shared" si="404"/>
        <v/>
      </c>
    </row>
    <row r="2784" spans="1:34" ht="18" customHeight="1" x14ac:dyDescent="0.25">
      <c r="A2784" s="301" t="str">
        <f t="shared" si="406"/>
        <v/>
      </c>
      <c r="B2784" s="397"/>
      <c r="C2784" s="398"/>
      <c r="D2784" s="399"/>
      <c r="E2784" s="383" t="str">
        <f t="shared" si="409"/>
        <v>C</v>
      </c>
      <c r="F2784" s="383" t="str">
        <f t="shared" si="410"/>
        <v>C</v>
      </c>
      <c r="G2784" s="400"/>
      <c r="H2784" s="385" t="str">
        <f>IF(G2784="","",VLOOKUP(G2784,下拉数据源!J:K,2,0))</f>
        <v/>
      </c>
      <c r="I2784" s="385"/>
      <c r="J2784" s="385"/>
      <c r="K2784" s="386"/>
      <c r="L2784" s="401"/>
      <c r="M2784" s="384"/>
      <c r="N2784" s="384"/>
      <c r="O2784" s="384"/>
      <c r="P2784" s="386"/>
      <c r="Q2784" s="387"/>
      <c r="R2784" s="286"/>
      <c r="S2784" s="388">
        <f t="shared" si="407"/>
        <v>0</v>
      </c>
      <c r="T2784" s="389"/>
      <c r="U2784" s="389">
        <f t="shared" si="405"/>
        <v>0</v>
      </c>
      <c r="V2784" s="451"/>
      <c r="W2784" s="452"/>
      <c r="X2784" s="386"/>
      <c r="Y2784" s="390"/>
      <c r="Z2784" s="391"/>
      <c r="AA2784" s="392"/>
      <c r="AB2784" s="393"/>
      <c r="AC2784" s="394"/>
      <c r="AD2784" s="395">
        <f t="shared" si="408"/>
        <v>0</v>
      </c>
      <c r="AE2784" s="396">
        <f>IF(OR(G2784=账期!$A$18,G2784=账期!$A$20,G2784=账期!$A$22,G2784=账期!$A$24,G2784=账期!$A$25,G2784=账期!$A$27,G2784=账期!$A$26,G2784=账期!$A$28,G2784=账期!$A$30,G2784=账期!$A$32,G2784=账期!$A$34,G2784=账期!$A$35,G2784=账期!$A$37,G2784=账期!$A$39,G2784=账期!$A$40,G2784=账期!$A$41,G2784=账期!$A$42,G2784=账期!$A$43,G2784=账期!$A$44,G2784=账期!$A$45,G2784=账期!$A$46,G2784=账期!$A$48,G2784=账期!$A$50,G2784=账期!$A$51,G2784=账期!$A$52,G2784=账期!$A$53,G2784=账期!$A$54,G2784=账期!$A$56,G2784=账期!$A$57,G2784=账期!$A$58,G2784=账期!$A$59,G2784=账期!$A$60,G2784=账期!$A$61,G2784=账期!$A$62,G2784=账期!$A$63,G2784=账期!$A$64,G2784=账期!$A$66,G2784=账期!$A$67,G2784=账期!$A$68,G2784=账期!$A$70,G2784=账期!$A$71),30,IF(OR(G2784=账期!$A$74,G2784=账期!$A$77,G2784=账期!$A$76,G2784=账期!$A$79,G2784=账期!$A$80,G2784=账期!$A$81,G2784=账期!$A$83,G2784=账期!$A$85,G2784=账期!$A$87,G2784=账期!$A$89,G2784=账期!$A$91),60,IF(OR(G2784=账期!$A$93,G2784=账期!$A$94,G2784=账期!$A$95,G2784=账期!$A$96,G2784=账期!$A$98,G2784=账期!$A$99,G2784=账期!$A$101,G2784=账期!$A$102),90,0)))</f>
        <v>0</v>
      </c>
      <c r="AF2784" s="396"/>
      <c r="AG2784" s="384"/>
      <c r="AH2784" s="396" t="str">
        <f t="shared" si="404"/>
        <v/>
      </c>
    </row>
    <row r="2785" spans="1:34" ht="18" customHeight="1" x14ac:dyDescent="0.25">
      <c r="A2785" s="301" t="str">
        <f t="shared" si="406"/>
        <v/>
      </c>
      <c r="B2785" s="397"/>
      <c r="C2785" s="398"/>
      <c r="D2785" s="399"/>
      <c r="E2785" s="383" t="str">
        <f t="shared" si="409"/>
        <v>C</v>
      </c>
      <c r="F2785" s="383" t="str">
        <f t="shared" si="410"/>
        <v>C</v>
      </c>
      <c r="G2785" s="400"/>
      <c r="H2785" s="385" t="str">
        <f>IF(G2785="","",VLOOKUP(G2785,下拉数据源!J:K,2,0))</f>
        <v/>
      </c>
      <c r="I2785" s="385"/>
      <c r="J2785" s="385"/>
      <c r="K2785" s="386"/>
      <c r="L2785" s="401"/>
      <c r="M2785" s="384"/>
      <c r="N2785" s="384"/>
      <c r="O2785" s="384"/>
      <c r="P2785" s="386"/>
      <c r="Q2785" s="387"/>
      <c r="R2785" s="286"/>
      <c r="S2785" s="388">
        <f t="shared" si="407"/>
        <v>0</v>
      </c>
      <c r="T2785" s="389"/>
      <c r="U2785" s="389">
        <f t="shared" si="405"/>
        <v>0</v>
      </c>
      <c r="V2785" s="451"/>
      <c r="W2785" s="452"/>
      <c r="X2785" s="386"/>
      <c r="Y2785" s="390"/>
      <c r="Z2785" s="391"/>
      <c r="AA2785" s="392"/>
      <c r="AB2785" s="393"/>
      <c r="AC2785" s="394"/>
      <c r="AD2785" s="395">
        <f t="shared" si="408"/>
        <v>0</v>
      </c>
      <c r="AE2785" s="396">
        <f>IF(OR(G2785=账期!$A$18,G2785=账期!$A$20,G2785=账期!$A$22,G2785=账期!$A$24,G2785=账期!$A$25,G2785=账期!$A$27,G2785=账期!$A$26,G2785=账期!$A$28,G2785=账期!$A$30,G2785=账期!$A$32,G2785=账期!$A$34,G2785=账期!$A$35,G2785=账期!$A$37,G2785=账期!$A$39,G2785=账期!$A$40,G2785=账期!$A$41,G2785=账期!$A$42,G2785=账期!$A$43,G2785=账期!$A$44,G2785=账期!$A$45,G2785=账期!$A$46,G2785=账期!$A$48,G2785=账期!$A$50,G2785=账期!$A$51,G2785=账期!$A$52,G2785=账期!$A$53,G2785=账期!$A$54,G2785=账期!$A$56,G2785=账期!$A$57,G2785=账期!$A$58,G2785=账期!$A$59,G2785=账期!$A$60,G2785=账期!$A$61,G2785=账期!$A$62,G2785=账期!$A$63,G2785=账期!$A$64,G2785=账期!$A$66,G2785=账期!$A$67,G2785=账期!$A$68,G2785=账期!$A$70,G2785=账期!$A$71),30,IF(OR(G2785=账期!$A$74,G2785=账期!$A$77,G2785=账期!$A$76,G2785=账期!$A$79,G2785=账期!$A$80,G2785=账期!$A$81,G2785=账期!$A$83,G2785=账期!$A$85,G2785=账期!$A$87,G2785=账期!$A$89,G2785=账期!$A$91),60,IF(OR(G2785=账期!$A$93,G2785=账期!$A$94,G2785=账期!$A$95,G2785=账期!$A$96,G2785=账期!$A$98,G2785=账期!$A$99,G2785=账期!$A$101,G2785=账期!$A$102),90,0)))</f>
        <v>0</v>
      </c>
      <c r="AF2785" s="396"/>
      <c r="AG2785" s="384"/>
      <c r="AH2785" s="396" t="str">
        <f t="shared" si="404"/>
        <v/>
      </c>
    </row>
    <row r="2786" spans="1:34" ht="18" customHeight="1" x14ac:dyDescent="0.25">
      <c r="A2786" s="301" t="str">
        <f t="shared" si="406"/>
        <v/>
      </c>
      <c r="B2786" s="397"/>
      <c r="C2786" s="398"/>
      <c r="D2786" s="399"/>
      <c r="E2786" s="383" t="str">
        <f t="shared" si="409"/>
        <v>C</v>
      </c>
      <c r="F2786" s="383" t="str">
        <f t="shared" si="410"/>
        <v>C</v>
      </c>
      <c r="G2786" s="400"/>
      <c r="H2786" s="385" t="str">
        <f>IF(G2786="","",VLOOKUP(G2786,下拉数据源!J:K,2,0))</f>
        <v/>
      </c>
      <c r="I2786" s="385"/>
      <c r="J2786" s="385"/>
      <c r="K2786" s="386"/>
      <c r="L2786" s="401"/>
      <c r="M2786" s="384"/>
      <c r="N2786" s="384"/>
      <c r="O2786" s="384"/>
      <c r="P2786" s="386"/>
      <c r="Q2786" s="387"/>
      <c r="R2786" s="286"/>
      <c r="S2786" s="388">
        <f t="shared" si="407"/>
        <v>0</v>
      </c>
      <c r="T2786" s="389"/>
      <c r="U2786" s="389">
        <f t="shared" si="405"/>
        <v>0</v>
      </c>
      <c r="V2786" s="451"/>
      <c r="W2786" s="452"/>
      <c r="X2786" s="386"/>
      <c r="Y2786" s="390"/>
      <c r="Z2786" s="391"/>
      <c r="AA2786" s="392"/>
      <c r="AB2786" s="393"/>
      <c r="AC2786" s="394"/>
      <c r="AD2786" s="395">
        <f t="shared" si="408"/>
        <v>0</v>
      </c>
      <c r="AE2786" s="396">
        <f>IF(OR(G2786=账期!$A$18,G2786=账期!$A$20,G2786=账期!$A$22,G2786=账期!$A$24,G2786=账期!$A$25,G2786=账期!$A$27,G2786=账期!$A$26,G2786=账期!$A$28,G2786=账期!$A$30,G2786=账期!$A$32,G2786=账期!$A$34,G2786=账期!$A$35,G2786=账期!$A$37,G2786=账期!$A$39,G2786=账期!$A$40,G2786=账期!$A$41,G2786=账期!$A$42,G2786=账期!$A$43,G2786=账期!$A$44,G2786=账期!$A$45,G2786=账期!$A$46,G2786=账期!$A$48,G2786=账期!$A$50,G2786=账期!$A$51,G2786=账期!$A$52,G2786=账期!$A$53,G2786=账期!$A$54,G2786=账期!$A$56,G2786=账期!$A$57,G2786=账期!$A$58,G2786=账期!$A$59,G2786=账期!$A$60,G2786=账期!$A$61,G2786=账期!$A$62,G2786=账期!$A$63,G2786=账期!$A$64,G2786=账期!$A$66,G2786=账期!$A$67,G2786=账期!$A$68,G2786=账期!$A$70,G2786=账期!$A$71),30,IF(OR(G2786=账期!$A$74,G2786=账期!$A$77,G2786=账期!$A$76,G2786=账期!$A$79,G2786=账期!$A$80,G2786=账期!$A$81,G2786=账期!$A$83,G2786=账期!$A$85,G2786=账期!$A$87,G2786=账期!$A$89,G2786=账期!$A$91),60,IF(OR(G2786=账期!$A$93,G2786=账期!$A$94,G2786=账期!$A$95,G2786=账期!$A$96,G2786=账期!$A$98,G2786=账期!$A$99,G2786=账期!$A$101,G2786=账期!$A$102),90,0)))</f>
        <v>0</v>
      </c>
      <c r="AF2786" s="396"/>
      <c r="AG2786" s="384"/>
      <c r="AH2786" s="396" t="str">
        <f t="shared" si="404"/>
        <v/>
      </c>
    </row>
    <row r="2787" spans="1:34" ht="18" customHeight="1" x14ac:dyDescent="0.25">
      <c r="A2787" s="301" t="str">
        <f t="shared" si="406"/>
        <v/>
      </c>
      <c r="B2787" s="397"/>
      <c r="C2787" s="398"/>
      <c r="D2787" s="399"/>
      <c r="E2787" s="383" t="str">
        <f t="shared" si="409"/>
        <v>C</v>
      </c>
      <c r="F2787" s="383" t="str">
        <f t="shared" si="410"/>
        <v>C</v>
      </c>
      <c r="G2787" s="400"/>
      <c r="H2787" s="385" t="str">
        <f>IF(G2787="","",VLOOKUP(G2787,下拉数据源!J:K,2,0))</f>
        <v/>
      </c>
      <c r="I2787" s="385"/>
      <c r="J2787" s="385"/>
      <c r="K2787" s="386"/>
      <c r="L2787" s="401"/>
      <c r="M2787" s="384"/>
      <c r="N2787" s="384"/>
      <c r="O2787" s="384"/>
      <c r="P2787" s="386"/>
      <c r="Q2787" s="387"/>
      <c r="R2787" s="286"/>
      <c r="S2787" s="388">
        <f t="shared" si="407"/>
        <v>0</v>
      </c>
      <c r="T2787" s="389"/>
      <c r="U2787" s="389">
        <f t="shared" si="405"/>
        <v>0</v>
      </c>
      <c r="V2787" s="451"/>
      <c r="W2787" s="452"/>
      <c r="X2787" s="386"/>
      <c r="Y2787" s="390"/>
      <c r="Z2787" s="391"/>
      <c r="AA2787" s="392"/>
      <c r="AB2787" s="393"/>
      <c r="AC2787" s="394"/>
      <c r="AD2787" s="395">
        <f t="shared" si="408"/>
        <v>0</v>
      </c>
      <c r="AE2787" s="396">
        <f>IF(OR(G2787=账期!$A$18,G2787=账期!$A$20,G2787=账期!$A$22,G2787=账期!$A$24,G2787=账期!$A$25,G2787=账期!$A$27,G2787=账期!$A$26,G2787=账期!$A$28,G2787=账期!$A$30,G2787=账期!$A$32,G2787=账期!$A$34,G2787=账期!$A$35,G2787=账期!$A$37,G2787=账期!$A$39,G2787=账期!$A$40,G2787=账期!$A$41,G2787=账期!$A$42,G2787=账期!$A$43,G2787=账期!$A$44,G2787=账期!$A$45,G2787=账期!$A$46,G2787=账期!$A$48,G2787=账期!$A$50,G2787=账期!$A$51,G2787=账期!$A$52,G2787=账期!$A$53,G2787=账期!$A$54,G2787=账期!$A$56,G2787=账期!$A$57,G2787=账期!$A$58,G2787=账期!$A$59,G2787=账期!$A$60,G2787=账期!$A$61,G2787=账期!$A$62,G2787=账期!$A$63,G2787=账期!$A$64,G2787=账期!$A$66,G2787=账期!$A$67,G2787=账期!$A$68,G2787=账期!$A$70,G2787=账期!$A$71),30,IF(OR(G2787=账期!$A$74,G2787=账期!$A$77,G2787=账期!$A$76,G2787=账期!$A$79,G2787=账期!$A$80,G2787=账期!$A$81,G2787=账期!$A$83,G2787=账期!$A$85,G2787=账期!$A$87,G2787=账期!$A$89,G2787=账期!$A$91),60,IF(OR(G2787=账期!$A$93,G2787=账期!$A$94,G2787=账期!$A$95,G2787=账期!$A$96,G2787=账期!$A$98,G2787=账期!$A$99,G2787=账期!$A$101,G2787=账期!$A$102),90,0)))</f>
        <v>0</v>
      </c>
      <c r="AF2787" s="396"/>
      <c r="AG2787" s="384"/>
      <c r="AH2787" s="396" t="str">
        <f t="shared" si="404"/>
        <v/>
      </c>
    </row>
    <row r="2788" spans="1:34" ht="18" customHeight="1" x14ac:dyDescent="0.25">
      <c r="A2788" s="301" t="str">
        <f t="shared" si="406"/>
        <v/>
      </c>
      <c r="B2788" s="397"/>
      <c r="C2788" s="398"/>
      <c r="D2788" s="399"/>
      <c r="E2788" s="383" t="str">
        <f t="shared" si="409"/>
        <v>C</v>
      </c>
      <c r="F2788" s="383" t="str">
        <f t="shared" si="410"/>
        <v>C</v>
      </c>
      <c r="G2788" s="400"/>
      <c r="H2788" s="385" t="str">
        <f>IF(G2788="","",VLOOKUP(G2788,下拉数据源!J:K,2,0))</f>
        <v/>
      </c>
      <c r="I2788" s="385"/>
      <c r="J2788" s="385"/>
      <c r="K2788" s="386"/>
      <c r="L2788" s="401"/>
      <c r="M2788" s="384"/>
      <c r="N2788" s="384"/>
      <c r="O2788" s="384"/>
      <c r="P2788" s="386"/>
      <c r="Q2788" s="387"/>
      <c r="R2788" s="286"/>
      <c r="S2788" s="388">
        <f t="shared" si="407"/>
        <v>0</v>
      </c>
      <c r="T2788" s="389"/>
      <c r="U2788" s="389">
        <f t="shared" si="405"/>
        <v>0</v>
      </c>
      <c r="V2788" s="451"/>
      <c r="W2788" s="452"/>
      <c r="X2788" s="386"/>
      <c r="Y2788" s="390"/>
      <c r="Z2788" s="391"/>
      <c r="AA2788" s="392"/>
      <c r="AB2788" s="393"/>
      <c r="AC2788" s="394"/>
      <c r="AD2788" s="395">
        <f t="shared" si="408"/>
        <v>0</v>
      </c>
      <c r="AE2788" s="396">
        <f>IF(OR(G2788=账期!$A$18,G2788=账期!$A$20,G2788=账期!$A$22,G2788=账期!$A$24,G2788=账期!$A$25,G2788=账期!$A$27,G2788=账期!$A$26,G2788=账期!$A$28,G2788=账期!$A$30,G2788=账期!$A$32,G2788=账期!$A$34,G2788=账期!$A$35,G2788=账期!$A$37,G2788=账期!$A$39,G2788=账期!$A$40,G2788=账期!$A$41,G2788=账期!$A$42,G2788=账期!$A$43,G2788=账期!$A$44,G2788=账期!$A$45,G2788=账期!$A$46,G2788=账期!$A$48,G2788=账期!$A$50,G2788=账期!$A$51,G2788=账期!$A$52,G2788=账期!$A$53,G2788=账期!$A$54,G2788=账期!$A$56,G2788=账期!$A$57,G2788=账期!$A$58,G2788=账期!$A$59,G2788=账期!$A$60,G2788=账期!$A$61,G2788=账期!$A$62,G2788=账期!$A$63,G2788=账期!$A$64,G2788=账期!$A$66,G2788=账期!$A$67,G2788=账期!$A$68,G2788=账期!$A$70,G2788=账期!$A$71),30,IF(OR(G2788=账期!$A$74,G2788=账期!$A$77,G2788=账期!$A$76,G2788=账期!$A$79,G2788=账期!$A$80,G2788=账期!$A$81,G2788=账期!$A$83,G2788=账期!$A$85,G2788=账期!$A$87,G2788=账期!$A$89,G2788=账期!$A$91),60,IF(OR(G2788=账期!$A$93,G2788=账期!$A$94,G2788=账期!$A$95,G2788=账期!$A$96,G2788=账期!$A$98,G2788=账期!$A$99,G2788=账期!$A$101,G2788=账期!$A$102),90,0)))</f>
        <v>0</v>
      </c>
      <c r="AF2788" s="396"/>
      <c r="AG2788" s="384"/>
      <c r="AH2788" s="396" t="str">
        <f t="shared" si="404"/>
        <v/>
      </c>
    </row>
    <row r="2789" spans="1:34" ht="18" customHeight="1" x14ac:dyDescent="0.25">
      <c r="A2789" s="301" t="str">
        <f t="shared" si="406"/>
        <v/>
      </c>
      <c r="B2789" s="397"/>
      <c r="C2789" s="398"/>
      <c r="D2789" s="399"/>
      <c r="E2789" s="383" t="str">
        <f t="shared" si="409"/>
        <v>C</v>
      </c>
      <c r="F2789" s="383" t="str">
        <f t="shared" si="410"/>
        <v>C</v>
      </c>
      <c r="G2789" s="400"/>
      <c r="H2789" s="385" t="str">
        <f>IF(G2789="","",VLOOKUP(G2789,下拉数据源!J:K,2,0))</f>
        <v/>
      </c>
      <c r="I2789" s="385"/>
      <c r="J2789" s="385"/>
      <c r="K2789" s="386"/>
      <c r="L2789" s="401"/>
      <c r="M2789" s="384"/>
      <c r="N2789" s="384"/>
      <c r="O2789" s="384"/>
      <c r="P2789" s="386"/>
      <c r="Q2789" s="387"/>
      <c r="R2789" s="286"/>
      <c r="S2789" s="388">
        <f t="shared" si="407"/>
        <v>0</v>
      </c>
      <c r="T2789" s="389"/>
      <c r="U2789" s="389">
        <f t="shared" si="405"/>
        <v>0</v>
      </c>
      <c r="V2789" s="451"/>
      <c r="W2789" s="452"/>
      <c r="X2789" s="386"/>
      <c r="Y2789" s="390"/>
      <c r="Z2789" s="391"/>
      <c r="AA2789" s="392"/>
      <c r="AB2789" s="393"/>
      <c r="AC2789" s="394"/>
      <c r="AD2789" s="395">
        <f t="shared" si="408"/>
        <v>0</v>
      </c>
      <c r="AE2789" s="396">
        <f>IF(OR(G2789=账期!$A$18,G2789=账期!$A$20,G2789=账期!$A$22,G2789=账期!$A$24,G2789=账期!$A$25,G2789=账期!$A$27,G2789=账期!$A$26,G2789=账期!$A$28,G2789=账期!$A$30,G2789=账期!$A$32,G2789=账期!$A$34,G2789=账期!$A$35,G2789=账期!$A$37,G2789=账期!$A$39,G2789=账期!$A$40,G2789=账期!$A$41,G2789=账期!$A$42,G2789=账期!$A$43,G2789=账期!$A$44,G2789=账期!$A$45,G2789=账期!$A$46,G2789=账期!$A$48,G2789=账期!$A$50,G2789=账期!$A$51,G2789=账期!$A$52,G2789=账期!$A$53,G2789=账期!$A$54,G2789=账期!$A$56,G2789=账期!$A$57,G2789=账期!$A$58,G2789=账期!$A$59,G2789=账期!$A$60,G2789=账期!$A$61,G2789=账期!$A$62,G2789=账期!$A$63,G2789=账期!$A$64,G2789=账期!$A$66,G2789=账期!$A$67,G2789=账期!$A$68,G2789=账期!$A$70,G2789=账期!$A$71),30,IF(OR(G2789=账期!$A$74,G2789=账期!$A$77,G2789=账期!$A$76,G2789=账期!$A$79,G2789=账期!$A$80,G2789=账期!$A$81,G2789=账期!$A$83,G2789=账期!$A$85,G2789=账期!$A$87,G2789=账期!$A$89,G2789=账期!$A$91),60,IF(OR(G2789=账期!$A$93,G2789=账期!$A$94,G2789=账期!$A$95,G2789=账期!$A$96,G2789=账期!$A$98,G2789=账期!$A$99,G2789=账期!$A$101,G2789=账期!$A$102),90,0)))</f>
        <v>0</v>
      </c>
      <c r="AF2789" s="396"/>
      <c r="AG2789" s="384"/>
      <c r="AH2789" s="396" t="str">
        <f t="shared" si="404"/>
        <v/>
      </c>
    </row>
    <row r="2790" spans="1:34" ht="18" customHeight="1" x14ac:dyDescent="0.25">
      <c r="A2790" s="301" t="str">
        <f t="shared" si="406"/>
        <v/>
      </c>
      <c r="B2790" s="397"/>
      <c r="C2790" s="398"/>
      <c r="D2790" s="399"/>
      <c r="E2790" s="383" t="str">
        <f t="shared" si="409"/>
        <v>C</v>
      </c>
      <c r="F2790" s="383" t="str">
        <f t="shared" si="410"/>
        <v>C</v>
      </c>
      <c r="G2790" s="400"/>
      <c r="H2790" s="385" t="str">
        <f>IF(G2790="","",VLOOKUP(G2790,下拉数据源!J:K,2,0))</f>
        <v/>
      </c>
      <c r="I2790" s="385"/>
      <c r="J2790" s="385"/>
      <c r="K2790" s="386"/>
      <c r="L2790" s="401"/>
      <c r="M2790" s="384"/>
      <c r="N2790" s="384"/>
      <c r="O2790" s="384"/>
      <c r="P2790" s="386"/>
      <c r="Q2790" s="387"/>
      <c r="R2790" s="286"/>
      <c r="S2790" s="388">
        <f t="shared" si="407"/>
        <v>0</v>
      </c>
      <c r="T2790" s="389"/>
      <c r="U2790" s="389">
        <f t="shared" si="405"/>
        <v>0</v>
      </c>
      <c r="V2790" s="451"/>
      <c r="W2790" s="452"/>
      <c r="X2790" s="386"/>
      <c r="Y2790" s="390"/>
      <c r="Z2790" s="391"/>
      <c r="AA2790" s="392"/>
      <c r="AB2790" s="393"/>
      <c r="AC2790" s="394"/>
      <c r="AD2790" s="395">
        <f t="shared" si="408"/>
        <v>0</v>
      </c>
      <c r="AE2790" s="396">
        <f>IF(OR(G2790=账期!$A$18,G2790=账期!$A$20,G2790=账期!$A$22,G2790=账期!$A$24,G2790=账期!$A$25,G2790=账期!$A$27,G2790=账期!$A$26,G2790=账期!$A$28,G2790=账期!$A$30,G2790=账期!$A$32,G2790=账期!$A$34,G2790=账期!$A$35,G2790=账期!$A$37,G2790=账期!$A$39,G2790=账期!$A$40,G2790=账期!$A$41,G2790=账期!$A$42,G2790=账期!$A$43,G2790=账期!$A$44,G2790=账期!$A$45,G2790=账期!$A$46,G2790=账期!$A$48,G2790=账期!$A$50,G2790=账期!$A$51,G2790=账期!$A$52,G2790=账期!$A$53,G2790=账期!$A$54,G2790=账期!$A$56,G2790=账期!$A$57,G2790=账期!$A$58,G2790=账期!$A$59,G2790=账期!$A$60,G2790=账期!$A$61,G2790=账期!$A$62,G2790=账期!$A$63,G2790=账期!$A$64,G2790=账期!$A$66,G2790=账期!$A$67,G2790=账期!$A$68,G2790=账期!$A$70,G2790=账期!$A$71),30,IF(OR(G2790=账期!$A$74,G2790=账期!$A$77,G2790=账期!$A$76,G2790=账期!$A$79,G2790=账期!$A$80,G2790=账期!$A$81,G2790=账期!$A$83,G2790=账期!$A$85,G2790=账期!$A$87,G2790=账期!$A$89,G2790=账期!$A$91),60,IF(OR(G2790=账期!$A$93,G2790=账期!$A$94,G2790=账期!$A$95,G2790=账期!$A$96,G2790=账期!$A$98,G2790=账期!$A$99,G2790=账期!$A$101,G2790=账期!$A$102),90,0)))</f>
        <v>0</v>
      </c>
      <c r="AF2790" s="396"/>
      <c r="AG2790" s="384"/>
      <c r="AH2790" s="396" t="str">
        <f t="shared" si="404"/>
        <v/>
      </c>
    </row>
    <row r="2791" spans="1:34" ht="18" customHeight="1" x14ac:dyDescent="0.25">
      <c r="A2791" s="301" t="str">
        <f t="shared" si="406"/>
        <v/>
      </c>
      <c r="B2791" s="397"/>
      <c r="C2791" s="398"/>
      <c r="D2791" s="399"/>
      <c r="E2791" s="383" t="str">
        <f t="shared" si="409"/>
        <v>C</v>
      </c>
      <c r="F2791" s="383" t="str">
        <f t="shared" si="410"/>
        <v>C</v>
      </c>
      <c r="G2791" s="400"/>
      <c r="H2791" s="385" t="str">
        <f>IF(G2791="","",VLOOKUP(G2791,下拉数据源!J:K,2,0))</f>
        <v/>
      </c>
      <c r="I2791" s="385"/>
      <c r="J2791" s="385"/>
      <c r="K2791" s="386"/>
      <c r="L2791" s="401"/>
      <c r="M2791" s="384"/>
      <c r="N2791" s="384"/>
      <c r="O2791" s="384"/>
      <c r="P2791" s="386"/>
      <c r="Q2791" s="387"/>
      <c r="R2791" s="286"/>
      <c r="S2791" s="388">
        <f t="shared" si="407"/>
        <v>0</v>
      </c>
      <c r="T2791" s="389"/>
      <c r="U2791" s="389">
        <f t="shared" si="405"/>
        <v>0</v>
      </c>
      <c r="V2791" s="451"/>
      <c r="W2791" s="452"/>
      <c r="X2791" s="386"/>
      <c r="Y2791" s="390"/>
      <c r="Z2791" s="391"/>
      <c r="AA2791" s="392"/>
      <c r="AB2791" s="393"/>
      <c r="AC2791" s="394"/>
      <c r="AD2791" s="395">
        <f t="shared" si="408"/>
        <v>0</v>
      </c>
      <c r="AE2791" s="396">
        <f>IF(OR(G2791=账期!$A$18,G2791=账期!$A$20,G2791=账期!$A$22,G2791=账期!$A$24,G2791=账期!$A$25,G2791=账期!$A$27,G2791=账期!$A$26,G2791=账期!$A$28,G2791=账期!$A$30,G2791=账期!$A$32,G2791=账期!$A$34,G2791=账期!$A$35,G2791=账期!$A$37,G2791=账期!$A$39,G2791=账期!$A$40,G2791=账期!$A$41,G2791=账期!$A$42,G2791=账期!$A$43,G2791=账期!$A$44,G2791=账期!$A$45,G2791=账期!$A$46,G2791=账期!$A$48,G2791=账期!$A$50,G2791=账期!$A$51,G2791=账期!$A$52,G2791=账期!$A$53,G2791=账期!$A$54,G2791=账期!$A$56,G2791=账期!$A$57,G2791=账期!$A$58,G2791=账期!$A$59,G2791=账期!$A$60,G2791=账期!$A$61,G2791=账期!$A$62,G2791=账期!$A$63,G2791=账期!$A$64,G2791=账期!$A$66,G2791=账期!$A$67,G2791=账期!$A$68,G2791=账期!$A$70,G2791=账期!$A$71),30,IF(OR(G2791=账期!$A$74,G2791=账期!$A$77,G2791=账期!$A$76,G2791=账期!$A$79,G2791=账期!$A$80,G2791=账期!$A$81,G2791=账期!$A$83,G2791=账期!$A$85,G2791=账期!$A$87,G2791=账期!$A$89,G2791=账期!$A$91),60,IF(OR(G2791=账期!$A$93,G2791=账期!$A$94,G2791=账期!$A$95,G2791=账期!$A$96,G2791=账期!$A$98,G2791=账期!$A$99,G2791=账期!$A$101,G2791=账期!$A$102),90,0)))</f>
        <v>0</v>
      </c>
      <c r="AF2791" s="396"/>
      <c r="AG2791" s="384"/>
      <c r="AH2791" s="396" t="str">
        <f t="shared" ref="AH2791:AH2854" si="411">IF(AG2791="华东","徐绪盛",IF(AG2791="华南","柯童柱",IF(AG2791="华中","杭得利",IF(AG2791="西南","张军",IF(AG2791="华北","石浩宇","")))))</f>
        <v/>
      </c>
    </row>
    <row r="2792" spans="1:34" ht="18" customHeight="1" x14ac:dyDescent="0.25">
      <c r="A2792" s="301" t="str">
        <f t="shared" si="406"/>
        <v/>
      </c>
      <c r="B2792" s="397"/>
      <c r="C2792" s="398"/>
      <c r="D2792" s="399"/>
      <c r="E2792" s="383" t="str">
        <f t="shared" si="409"/>
        <v>C</v>
      </c>
      <c r="F2792" s="383" t="str">
        <f t="shared" si="410"/>
        <v>C</v>
      </c>
      <c r="G2792" s="400"/>
      <c r="H2792" s="385" t="str">
        <f>IF(G2792="","",VLOOKUP(G2792,下拉数据源!J:K,2,0))</f>
        <v/>
      </c>
      <c r="I2792" s="385"/>
      <c r="J2792" s="385"/>
      <c r="K2792" s="386"/>
      <c r="L2792" s="401"/>
      <c r="M2792" s="384"/>
      <c r="N2792" s="384"/>
      <c r="O2792" s="384"/>
      <c r="P2792" s="386"/>
      <c r="Q2792" s="387"/>
      <c r="R2792" s="286"/>
      <c r="S2792" s="388">
        <f t="shared" si="407"/>
        <v>0</v>
      </c>
      <c r="T2792" s="389"/>
      <c r="U2792" s="389">
        <f t="shared" si="405"/>
        <v>0</v>
      </c>
      <c r="V2792" s="451"/>
      <c r="W2792" s="452"/>
      <c r="X2792" s="386"/>
      <c r="Y2792" s="390"/>
      <c r="Z2792" s="391"/>
      <c r="AA2792" s="392"/>
      <c r="AB2792" s="393"/>
      <c r="AC2792" s="394"/>
      <c r="AD2792" s="395">
        <f t="shared" si="408"/>
        <v>0</v>
      </c>
      <c r="AE2792" s="396">
        <f>IF(OR(G2792=账期!$A$18,G2792=账期!$A$20,G2792=账期!$A$22,G2792=账期!$A$24,G2792=账期!$A$25,G2792=账期!$A$27,G2792=账期!$A$26,G2792=账期!$A$28,G2792=账期!$A$30,G2792=账期!$A$32,G2792=账期!$A$34,G2792=账期!$A$35,G2792=账期!$A$37,G2792=账期!$A$39,G2792=账期!$A$40,G2792=账期!$A$41,G2792=账期!$A$42,G2792=账期!$A$43,G2792=账期!$A$44,G2792=账期!$A$45,G2792=账期!$A$46,G2792=账期!$A$48,G2792=账期!$A$50,G2792=账期!$A$51,G2792=账期!$A$52,G2792=账期!$A$53,G2792=账期!$A$54,G2792=账期!$A$56,G2792=账期!$A$57,G2792=账期!$A$58,G2792=账期!$A$59,G2792=账期!$A$60,G2792=账期!$A$61,G2792=账期!$A$62,G2792=账期!$A$63,G2792=账期!$A$64,G2792=账期!$A$66,G2792=账期!$A$67,G2792=账期!$A$68,G2792=账期!$A$70,G2792=账期!$A$71),30,IF(OR(G2792=账期!$A$74,G2792=账期!$A$77,G2792=账期!$A$76,G2792=账期!$A$79,G2792=账期!$A$80,G2792=账期!$A$81,G2792=账期!$A$83,G2792=账期!$A$85,G2792=账期!$A$87,G2792=账期!$A$89,G2792=账期!$A$91),60,IF(OR(G2792=账期!$A$93,G2792=账期!$A$94,G2792=账期!$A$95,G2792=账期!$A$96,G2792=账期!$A$98,G2792=账期!$A$99,G2792=账期!$A$101,G2792=账期!$A$102),90,0)))</f>
        <v>0</v>
      </c>
      <c r="AF2792" s="396"/>
      <c r="AG2792" s="384"/>
      <c r="AH2792" s="396" t="str">
        <f t="shared" si="411"/>
        <v/>
      </c>
    </row>
    <row r="2793" spans="1:34" ht="18" customHeight="1" x14ac:dyDescent="0.25">
      <c r="A2793" s="301" t="str">
        <f t="shared" si="406"/>
        <v/>
      </c>
      <c r="B2793" s="397"/>
      <c r="C2793" s="398"/>
      <c r="D2793" s="399"/>
      <c r="E2793" s="383" t="str">
        <f t="shared" si="409"/>
        <v>C</v>
      </c>
      <c r="F2793" s="383" t="str">
        <f t="shared" si="410"/>
        <v>C</v>
      </c>
      <c r="G2793" s="400"/>
      <c r="H2793" s="385" t="str">
        <f>IF(G2793="","",VLOOKUP(G2793,下拉数据源!J:K,2,0))</f>
        <v/>
      </c>
      <c r="I2793" s="385"/>
      <c r="J2793" s="385"/>
      <c r="K2793" s="386"/>
      <c r="L2793" s="401"/>
      <c r="M2793" s="384"/>
      <c r="N2793" s="384"/>
      <c r="O2793" s="384"/>
      <c r="P2793" s="386"/>
      <c r="Q2793" s="387"/>
      <c r="R2793" s="286"/>
      <c r="S2793" s="388">
        <f t="shared" si="407"/>
        <v>0</v>
      </c>
      <c r="T2793" s="389"/>
      <c r="U2793" s="389">
        <f t="shared" si="405"/>
        <v>0</v>
      </c>
      <c r="V2793" s="451"/>
      <c r="W2793" s="452"/>
      <c r="X2793" s="386"/>
      <c r="Y2793" s="390"/>
      <c r="Z2793" s="391"/>
      <c r="AA2793" s="392"/>
      <c r="AB2793" s="393"/>
      <c r="AC2793" s="394"/>
      <c r="AD2793" s="395">
        <f t="shared" si="408"/>
        <v>0</v>
      </c>
      <c r="AE2793" s="396">
        <f>IF(OR(G2793=账期!$A$18,G2793=账期!$A$20,G2793=账期!$A$22,G2793=账期!$A$24,G2793=账期!$A$25,G2793=账期!$A$27,G2793=账期!$A$26,G2793=账期!$A$28,G2793=账期!$A$30,G2793=账期!$A$32,G2793=账期!$A$34,G2793=账期!$A$35,G2793=账期!$A$37,G2793=账期!$A$39,G2793=账期!$A$40,G2793=账期!$A$41,G2793=账期!$A$42,G2793=账期!$A$43,G2793=账期!$A$44,G2793=账期!$A$45,G2793=账期!$A$46,G2793=账期!$A$48,G2793=账期!$A$50,G2793=账期!$A$51,G2793=账期!$A$52,G2793=账期!$A$53,G2793=账期!$A$54,G2793=账期!$A$56,G2793=账期!$A$57,G2793=账期!$A$58,G2793=账期!$A$59,G2793=账期!$A$60,G2793=账期!$A$61,G2793=账期!$A$62,G2793=账期!$A$63,G2793=账期!$A$64,G2793=账期!$A$66,G2793=账期!$A$67,G2793=账期!$A$68,G2793=账期!$A$70,G2793=账期!$A$71),30,IF(OR(G2793=账期!$A$74,G2793=账期!$A$77,G2793=账期!$A$76,G2793=账期!$A$79,G2793=账期!$A$80,G2793=账期!$A$81,G2793=账期!$A$83,G2793=账期!$A$85,G2793=账期!$A$87,G2793=账期!$A$89,G2793=账期!$A$91),60,IF(OR(G2793=账期!$A$93,G2793=账期!$A$94,G2793=账期!$A$95,G2793=账期!$A$96,G2793=账期!$A$98,G2793=账期!$A$99,G2793=账期!$A$101,G2793=账期!$A$102),90,0)))</f>
        <v>0</v>
      </c>
      <c r="AF2793" s="396"/>
      <c r="AG2793" s="384"/>
      <c r="AH2793" s="396" t="str">
        <f t="shared" si="411"/>
        <v/>
      </c>
    </row>
    <row r="2794" spans="1:34" ht="18" customHeight="1" x14ac:dyDescent="0.25">
      <c r="A2794" s="301" t="str">
        <f t="shared" si="406"/>
        <v/>
      </c>
      <c r="B2794" s="397"/>
      <c r="C2794" s="398"/>
      <c r="D2794" s="399"/>
      <c r="E2794" s="383" t="str">
        <f t="shared" si="409"/>
        <v>C</v>
      </c>
      <c r="F2794" s="383" t="str">
        <f t="shared" si="410"/>
        <v>C</v>
      </c>
      <c r="G2794" s="400"/>
      <c r="H2794" s="385" t="str">
        <f>IF(G2794="","",VLOOKUP(G2794,下拉数据源!J:K,2,0))</f>
        <v/>
      </c>
      <c r="I2794" s="385"/>
      <c r="J2794" s="385"/>
      <c r="K2794" s="386"/>
      <c r="L2794" s="401"/>
      <c r="M2794" s="384"/>
      <c r="N2794" s="384"/>
      <c r="O2794" s="384"/>
      <c r="P2794" s="386"/>
      <c r="Q2794" s="387"/>
      <c r="R2794" s="286"/>
      <c r="S2794" s="388">
        <f t="shared" si="407"/>
        <v>0</v>
      </c>
      <c r="T2794" s="389"/>
      <c r="U2794" s="389">
        <f t="shared" si="405"/>
        <v>0</v>
      </c>
      <c r="V2794" s="451"/>
      <c r="W2794" s="452"/>
      <c r="X2794" s="386"/>
      <c r="Y2794" s="390"/>
      <c r="Z2794" s="391"/>
      <c r="AA2794" s="392"/>
      <c r="AB2794" s="393"/>
      <c r="AC2794" s="394"/>
      <c r="AD2794" s="395">
        <f t="shared" si="408"/>
        <v>0</v>
      </c>
      <c r="AE2794" s="396">
        <f>IF(OR(G2794=账期!$A$18,G2794=账期!$A$20,G2794=账期!$A$22,G2794=账期!$A$24,G2794=账期!$A$25,G2794=账期!$A$27,G2794=账期!$A$26,G2794=账期!$A$28,G2794=账期!$A$30,G2794=账期!$A$32,G2794=账期!$A$34,G2794=账期!$A$35,G2794=账期!$A$37,G2794=账期!$A$39,G2794=账期!$A$40,G2794=账期!$A$41,G2794=账期!$A$42,G2794=账期!$A$43,G2794=账期!$A$44,G2794=账期!$A$45,G2794=账期!$A$46,G2794=账期!$A$48,G2794=账期!$A$50,G2794=账期!$A$51,G2794=账期!$A$52,G2794=账期!$A$53,G2794=账期!$A$54,G2794=账期!$A$56,G2794=账期!$A$57,G2794=账期!$A$58,G2794=账期!$A$59,G2794=账期!$A$60,G2794=账期!$A$61,G2794=账期!$A$62,G2794=账期!$A$63,G2794=账期!$A$64,G2794=账期!$A$66,G2794=账期!$A$67,G2794=账期!$A$68,G2794=账期!$A$70,G2794=账期!$A$71),30,IF(OR(G2794=账期!$A$74,G2794=账期!$A$77,G2794=账期!$A$76,G2794=账期!$A$79,G2794=账期!$A$80,G2794=账期!$A$81,G2794=账期!$A$83,G2794=账期!$A$85,G2794=账期!$A$87,G2794=账期!$A$89,G2794=账期!$A$91),60,IF(OR(G2794=账期!$A$93,G2794=账期!$A$94,G2794=账期!$A$95,G2794=账期!$A$96,G2794=账期!$A$98,G2794=账期!$A$99,G2794=账期!$A$101,G2794=账期!$A$102),90,0)))</f>
        <v>0</v>
      </c>
      <c r="AF2794" s="396"/>
      <c r="AG2794" s="384"/>
      <c r="AH2794" s="396" t="str">
        <f t="shared" si="411"/>
        <v/>
      </c>
    </row>
    <row r="2795" spans="1:34" ht="18" customHeight="1" x14ac:dyDescent="0.25">
      <c r="A2795" s="301" t="str">
        <f t="shared" si="406"/>
        <v/>
      </c>
      <c r="B2795" s="397"/>
      <c r="C2795" s="398"/>
      <c r="D2795" s="399"/>
      <c r="E2795" s="383" t="str">
        <f t="shared" si="409"/>
        <v>C</v>
      </c>
      <c r="F2795" s="383" t="str">
        <f t="shared" si="410"/>
        <v>C</v>
      </c>
      <c r="G2795" s="400"/>
      <c r="H2795" s="385" t="str">
        <f>IF(G2795="","",VLOOKUP(G2795,下拉数据源!J:K,2,0))</f>
        <v/>
      </c>
      <c r="I2795" s="385"/>
      <c r="J2795" s="385"/>
      <c r="K2795" s="386"/>
      <c r="L2795" s="401"/>
      <c r="M2795" s="384"/>
      <c r="N2795" s="384"/>
      <c r="O2795" s="384"/>
      <c r="P2795" s="386"/>
      <c r="Q2795" s="387"/>
      <c r="R2795" s="286"/>
      <c r="S2795" s="388">
        <f t="shared" si="407"/>
        <v>0</v>
      </c>
      <c r="T2795" s="389"/>
      <c r="U2795" s="389">
        <f t="shared" si="405"/>
        <v>0</v>
      </c>
      <c r="V2795" s="451"/>
      <c r="W2795" s="452"/>
      <c r="X2795" s="386"/>
      <c r="Y2795" s="390"/>
      <c r="Z2795" s="391"/>
      <c r="AA2795" s="392"/>
      <c r="AB2795" s="393"/>
      <c r="AC2795" s="394"/>
      <c r="AD2795" s="395">
        <f t="shared" si="408"/>
        <v>0</v>
      </c>
      <c r="AE2795" s="396">
        <f>IF(OR(G2795=账期!$A$18,G2795=账期!$A$20,G2795=账期!$A$22,G2795=账期!$A$24,G2795=账期!$A$25,G2795=账期!$A$27,G2795=账期!$A$26,G2795=账期!$A$28,G2795=账期!$A$30,G2795=账期!$A$32,G2795=账期!$A$34,G2795=账期!$A$35,G2795=账期!$A$37,G2795=账期!$A$39,G2795=账期!$A$40,G2795=账期!$A$41,G2795=账期!$A$42,G2795=账期!$A$43,G2795=账期!$A$44,G2795=账期!$A$45,G2795=账期!$A$46,G2795=账期!$A$48,G2795=账期!$A$50,G2795=账期!$A$51,G2795=账期!$A$52,G2795=账期!$A$53,G2795=账期!$A$54,G2795=账期!$A$56,G2795=账期!$A$57,G2795=账期!$A$58,G2795=账期!$A$59,G2795=账期!$A$60,G2795=账期!$A$61,G2795=账期!$A$62,G2795=账期!$A$63,G2795=账期!$A$64,G2795=账期!$A$66,G2795=账期!$A$67,G2795=账期!$A$68,G2795=账期!$A$70,G2795=账期!$A$71),30,IF(OR(G2795=账期!$A$74,G2795=账期!$A$77,G2795=账期!$A$76,G2795=账期!$A$79,G2795=账期!$A$80,G2795=账期!$A$81,G2795=账期!$A$83,G2795=账期!$A$85,G2795=账期!$A$87,G2795=账期!$A$89,G2795=账期!$A$91),60,IF(OR(G2795=账期!$A$93,G2795=账期!$A$94,G2795=账期!$A$95,G2795=账期!$A$96,G2795=账期!$A$98,G2795=账期!$A$99,G2795=账期!$A$101,G2795=账期!$A$102),90,0)))</f>
        <v>0</v>
      </c>
      <c r="AF2795" s="396"/>
      <c r="AG2795" s="384"/>
      <c r="AH2795" s="396" t="str">
        <f t="shared" si="411"/>
        <v/>
      </c>
    </row>
    <row r="2796" spans="1:34" ht="18" customHeight="1" x14ac:dyDescent="0.25">
      <c r="A2796" s="301" t="str">
        <f t="shared" si="406"/>
        <v/>
      </c>
      <c r="B2796" s="397"/>
      <c r="C2796" s="398"/>
      <c r="D2796" s="399"/>
      <c r="E2796" s="383" t="str">
        <f t="shared" si="409"/>
        <v>C</v>
      </c>
      <c r="F2796" s="383" t="str">
        <f t="shared" si="410"/>
        <v>C</v>
      </c>
      <c r="G2796" s="400"/>
      <c r="H2796" s="385" t="str">
        <f>IF(G2796="","",VLOOKUP(G2796,下拉数据源!J:K,2,0))</f>
        <v/>
      </c>
      <c r="I2796" s="385"/>
      <c r="J2796" s="385"/>
      <c r="K2796" s="386"/>
      <c r="L2796" s="401"/>
      <c r="M2796" s="384"/>
      <c r="N2796" s="384"/>
      <c r="O2796" s="384"/>
      <c r="P2796" s="386"/>
      <c r="Q2796" s="387"/>
      <c r="R2796" s="286"/>
      <c r="S2796" s="388">
        <f t="shared" si="407"/>
        <v>0</v>
      </c>
      <c r="T2796" s="389"/>
      <c r="U2796" s="389">
        <f t="shared" si="405"/>
        <v>0</v>
      </c>
      <c r="V2796" s="451"/>
      <c r="W2796" s="452"/>
      <c r="X2796" s="386"/>
      <c r="Y2796" s="390"/>
      <c r="Z2796" s="391"/>
      <c r="AA2796" s="392"/>
      <c r="AB2796" s="393"/>
      <c r="AC2796" s="394"/>
      <c r="AD2796" s="395">
        <f t="shared" si="408"/>
        <v>0</v>
      </c>
      <c r="AE2796" s="396">
        <f>IF(OR(G2796=账期!$A$18,G2796=账期!$A$20,G2796=账期!$A$22,G2796=账期!$A$24,G2796=账期!$A$25,G2796=账期!$A$27,G2796=账期!$A$26,G2796=账期!$A$28,G2796=账期!$A$30,G2796=账期!$A$32,G2796=账期!$A$34,G2796=账期!$A$35,G2796=账期!$A$37,G2796=账期!$A$39,G2796=账期!$A$40,G2796=账期!$A$41,G2796=账期!$A$42,G2796=账期!$A$43,G2796=账期!$A$44,G2796=账期!$A$45,G2796=账期!$A$46,G2796=账期!$A$48,G2796=账期!$A$50,G2796=账期!$A$51,G2796=账期!$A$52,G2796=账期!$A$53,G2796=账期!$A$54,G2796=账期!$A$56,G2796=账期!$A$57,G2796=账期!$A$58,G2796=账期!$A$59,G2796=账期!$A$60,G2796=账期!$A$61,G2796=账期!$A$62,G2796=账期!$A$63,G2796=账期!$A$64,G2796=账期!$A$66,G2796=账期!$A$67,G2796=账期!$A$68,G2796=账期!$A$70,G2796=账期!$A$71),30,IF(OR(G2796=账期!$A$74,G2796=账期!$A$77,G2796=账期!$A$76,G2796=账期!$A$79,G2796=账期!$A$80,G2796=账期!$A$81,G2796=账期!$A$83,G2796=账期!$A$85,G2796=账期!$A$87,G2796=账期!$A$89,G2796=账期!$A$91),60,IF(OR(G2796=账期!$A$93,G2796=账期!$A$94,G2796=账期!$A$95,G2796=账期!$A$96,G2796=账期!$A$98,G2796=账期!$A$99,G2796=账期!$A$101,G2796=账期!$A$102),90,0)))</f>
        <v>0</v>
      </c>
      <c r="AF2796" s="396"/>
      <c r="AG2796" s="384"/>
      <c r="AH2796" s="396" t="str">
        <f t="shared" si="411"/>
        <v/>
      </c>
    </row>
    <row r="2797" spans="1:34" ht="18" customHeight="1" x14ac:dyDescent="0.25">
      <c r="A2797" s="301" t="str">
        <f t="shared" si="406"/>
        <v/>
      </c>
      <c r="B2797" s="397"/>
      <c r="C2797" s="398"/>
      <c r="D2797" s="399"/>
      <c r="E2797" s="383" t="str">
        <f t="shared" si="409"/>
        <v>C</v>
      </c>
      <c r="F2797" s="383" t="str">
        <f t="shared" si="410"/>
        <v>C</v>
      </c>
      <c r="G2797" s="400"/>
      <c r="H2797" s="385" t="str">
        <f>IF(G2797="","",VLOOKUP(G2797,下拉数据源!J:K,2,0))</f>
        <v/>
      </c>
      <c r="I2797" s="385"/>
      <c r="J2797" s="385"/>
      <c r="K2797" s="386"/>
      <c r="L2797" s="401"/>
      <c r="M2797" s="384"/>
      <c r="N2797" s="384"/>
      <c r="O2797" s="384"/>
      <c r="P2797" s="386"/>
      <c r="Q2797" s="387"/>
      <c r="R2797" s="286"/>
      <c r="S2797" s="388">
        <f t="shared" si="407"/>
        <v>0</v>
      </c>
      <c r="T2797" s="389"/>
      <c r="U2797" s="389">
        <f t="shared" si="405"/>
        <v>0</v>
      </c>
      <c r="V2797" s="451"/>
      <c r="W2797" s="452"/>
      <c r="X2797" s="386"/>
      <c r="Y2797" s="390"/>
      <c r="Z2797" s="391"/>
      <c r="AA2797" s="392"/>
      <c r="AB2797" s="393"/>
      <c r="AC2797" s="394"/>
      <c r="AD2797" s="395">
        <f t="shared" si="408"/>
        <v>0</v>
      </c>
      <c r="AE2797" s="396">
        <f>IF(OR(G2797=账期!$A$18,G2797=账期!$A$20,G2797=账期!$A$22,G2797=账期!$A$24,G2797=账期!$A$25,G2797=账期!$A$27,G2797=账期!$A$26,G2797=账期!$A$28,G2797=账期!$A$30,G2797=账期!$A$32,G2797=账期!$A$34,G2797=账期!$A$35,G2797=账期!$A$37,G2797=账期!$A$39,G2797=账期!$A$40,G2797=账期!$A$41,G2797=账期!$A$42,G2797=账期!$A$43,G2797=账期!$A$44,G2797=账期!$A$45,G2797=账期!$A$46,G2797=账期!$A$48,G2797=账期!$A$50,G2797=账期!$A$51,G2797=账期!$A$52,G2797=账期!$A$53,G2797=账期!$A$54,G2797=账期!$A$56,G2797=账期!$A$57,G2797=账期!$A$58,G2797=账期!$A$59,G2797=账期!$A$60,G2797=账期!$A$61,G2797=账期!$A$62,G2797=账期!$A$63,G2797=账期!$A$64,G2797=账期!$A$66,G2797=账期!$A$67,G2797=账期!$A$68,G2797=账期!$A$70,G2797=账期!$A$71),30,IF(OR(G2797=账期!$A$74,G2797=账期!$A$77,G2797=账期!$A$76,G2797=账期!$A$79,G2797=账期!$A$80,G2797=账期!$A$81,G2797=账期!$A$83,G2797=账期!$A$85,G2797=账期!$A$87,G2797=账期!$A$89,G2797=账期!$A$91),60,IF(OR(G2797=账期!$A$93,G2797=账期!$A$94,G2797=账期!$A$95,G2797=账期!$A$96,G2797=账期!$A$98,G2797=账期!$A$99,G2797=账期!$A$101,G2797=账期!$A$102),90,0)))</f>
        <v>0</v>
      </c>
      <c r="AF2797" s="396"/>
      <c r="AG2797" s="384"/>
      <c r="AH2797" s="396" t="str">
        <f t="shared" si="411"/>
        <v/>
      </c>
    </row>
    <row r="2798" spans="1:34" ht="18" customHeight="1" x14ac:dyDescent="0.25">
      <c r="A2798" s="301" t="str">
        <f t="shared" si="406"/>
        <v/>
      </c>
      <c r="B2798" s="397"/>
      <c r="C2798" s="398"/>
      <c r="D2798" s="399"/>
      <c r="E2798" s="383" t="str">
        <f t="shared" si="409"/>
        <v>C</v>
      </c>
      <c r="F2798" s="383" t="str">
        <f t="shared" si="410"/>
        <v>C</v>
      </c>
      <c r="G2798" s="400"/>
      <c r="H2798" s="385" t="str">
        <f>IF(G2798="","",VLOOKUP(G2798,下拉数据源!J:K,2,0))</f>
        <v/>
      </c>
      <c r="I2798" s="385"/>
      <c r="J2798" s="385"/>
      <c r="K2798" s="386"/>
      <c r="L2798" s="401"/>
      <c r="M2798" s="384"/>
      <c r="N2798" s="384"/>
      <c r="O2798" s="384"/>
      <c r="P2798" s="386"/>
      <c r="Q2798" s="387"/>
      <c r="R2798" s="286"/>
      <c r="S2798" s="388">
        <f t="shared" si="407"/>
        <v>0</v>
      </c>
      <c r="T2798" s="389"/>
      <c r="U2798" s="389">
        <f t="shared" si="405"/>
        <v>0</v>
      </c>
      <c r="V2798" s="451"/>
      <c r="W2798" s="452"/>
      <c r="X2798" s="386"/>
      <c r="Y2798" s="390"/>
      <c r="Z2798" s="391"/>
      <c r="AA2798" s="392"/>
      <c r="AB2798" s="393"/>
      <c r="AC2798" s="394"/>
      <c r="AD2798" s="395">
        <f t="shared" si="408"/>
        <v>0</v>
      </c>
      <c r="AE2798" s="396">
        <f>IF(OR(G2798=账期!$A$18,G2798=账期!$A$20,G2798=账期!$A$22,G2798=账期!$A$24,G2798=账期!$A$25,G2798=账期!$A$27,G2798=账期!$A$26,G2798=账期!$A$28,G2798=账期!$A$30,G2798=账期!$A$32,G2798=账期!$A$34,G2798=账期!$A$35,G2798=账期!$A$37,G2798=账期!$A$39,G2798=账期!$A$40,G2798=账期!$A$41,G2798=账期!$A$42,G2798=账期!$A$43,G2798=账期!$A$44,G2798=账期!$A$45,G2798=账期!$A$46,G2798=账期!$A$48,G2798=账期!$A$50,G2798=账期!$A$51,G2798=账期!$A$52,G2798=账期!$A$53,G2798=账期!$A$54,G2798=账期!$A$56,G2798=账期!$A$57,G2798=账期!$A$58,G2798=账期!$A$59,G2798=账期!$A$60,G2798=账期!$A$61,G2798=账期!$A$62,G2798=账期!$A$63,G2798=账期!$A$64,G2798=账期!$A$66,G2798=账期!$A$67,G2798=账期!$A$68,G2798=账期!$A$70,G2798=账期!$A$71),30,IF(OR(G2798=账期!$A$74,G2798=账期!$A$77,G2798=账期!$A$76,G2798=账期!$A$79,G2798=账期!$A$80,G2798=账期!$A$81,G2798=账期!$A$83,G2798=账期!$A$85,G2798=账期!$A$87,G2798=账期!$A$89,G2798=账期!$A$91),60,IF(OR(G2798=账期!$A$93,G2798=账期!$A$94,G2798=账期!$A$95,G2798=账期!$A$96,G2798=账期!$A$98,G2798=账期!$A$99,G2798=账期!$A$101,G2798=账期!$A$102),90,0)))</f>
        <v>0</v>
      </c>
      <c r="AF2798" s="396"/>
      <c r="AG2798" s="384"/>
      <c r="AH2798" s="396" t="str">
        <f t="shared" si="411"/>
        <v/>
      </c>
    </row>
    <row r="2799" spans="1:34" ht="18" customHeight="1" x14ac:dyDescent="0.25">
      <c r="A2799" s="301" t="str">
        <f t="shared" si="406"/>
        <v/>
      </c>
      <c r="B2799" s="397"/>
      <c r="C2799" s="398"/>
      <c r="D2799" s="399"/>
      <c r="E2799" s="383" t="str">
        <f t="shared" si="409"/>
        <v>C</v>
      </c>
      <c r="F2799" s="383" t="str">
        <f t="shared" si="410"/>
        <v>C</v>
      </c>
      <c r="G2799" s="400"/>
      <c r="H2799" s="385" t="str">
        <f>IF(G2799="","",VLOOKUP(G2799,下拉数据源!J:K,2,0))</f>
        <v/>
      </c>
      <c r="I2799" s="385"/>
      <c r="J2799" s="385"/>
      <c r="K2799" s="386"/>
      <c r="L2799" s="401"/>
      <c r="M2799" s="384"/>
      <c r="N2799" s="384"/>
      <c r="O2799" s="384"/>
      <c r="P2799" s="386"/>
      <c r="Q2799" s="387"/>
      <c r="R2799" s="286"/>
      <c r="S2799" s="388">
        <f t="shared" si="407"/>
        <v>0</v>
      </c>
      <c r="T2799" s="389"/>
      <c r="U2799" s="389">
        <f t="shared" si="405"/>
        <v>0</v>
      </c>
      <c r="V2799" s="451"/>
      <c r="W2799" s="452"/>
      <c r="X2799" s="386"/>
      <c r="Y2799" s="390"/>
      <c r="Z2799" s="391"/>
      <c r="AA2799" s="392"/>
      <c r="AB2799" s="393"/>
      <c r="AC2799" s="394"/>
      <c r="AD2799" s="395">
        <f t="shared" si="408"/>
        <v>0</v>
      </c>
      <c r="AE2799" s="396">
        <f>IF(OR(G2799=账期!$A$18,G2799=账期!$A$20,G2799=账期!$A$22,G2799=账期!$A$24,G2799=账期!$A$25,G2799=账期!$A$27,G2799=账期!$A$26,G2799=账期!$A$28,G2799=账期!$A$30,G2799=账期!$A$32,G2799=账期!$A$34,G2799=账期!$A$35,G2799=账期!$A$37,G2799=账期!$A$39,G2799=账期!$A$40,G2799=账期!$A$41,G2799=账期!$A$42,G2799=账期!$A$43,G2799=账期!$A$44,G2799=账期!$A$45,G2799=账期!$A$46,G2799=账期!$A$48,G2799=账期!$A$50,G2799=账期!$A$51,G2799=账期!$A$52,G2799=账期!$A$53,G2799=账期!$A$54,G2799=账期!$A$56,G2799=账期!$A$57,G2799=账期!$A$58,G2799=账期!$A$59,G2799=账期!$A$60,G2799=账期!$A$61,G2799=账期!$A$62,G2799=账期!$A$63,G2799=账期!$A$64,G2799=账期!$A$66,G2799=账期!$A$67,G2799=账期!$A$68,G2799=账期!$A$70,G2799=账期!$A$71),30,IF(OR(G2799=账期!$A$74,G2799=账期!$A$77,G2799=账期!$A$76,G2799=账期!$A$79,G2799=账期!$A$80,G2799=账期!$A$81,G2799=账期!$A$83,G2799=账期!$A$85,G2799=账期!$A$87,G2799=账期!$A$89,G2799=账期!$A$91),60,IF(OR(G2799=账期!$A$93,G2799=账期!$A$94,G2799=账期!$A$95,G2799=账期!$A$96,G2799=账期!$A$98,G2799=账期!$A$99,G2799=账期!$A$101,G2799=账期!$A$102),90,0)))</f>
        <v>0</v>
      </c>
      <c r="AF2799" s="396"/>
      <c r="AG2799" s="384"/>
      <c r="AH2799" s="396" t="str">
        <f t="shared" si="411"/>
        <v/>
      </c>
    </row>
    <row r="2800" spans="1:34" ht="18" customHeight="1" x14ac:dyDescent="0.25">
      <c r="A2800" s="301" t="str">
        <f t="shared" si="406"/>
        <v/>
      </c>
      <c r="B2800" s="397"/>
      <c r="C2800" s="398"/>
      <c r="D2800" s="399"/>
      <c r="E2800" s="383" t="str">
        <f t="shared" si="409"/>
        <v>C</v>
      </c>
      <c r="F2800" s="383" t="str">
        <f t="shared" si="410"/>
        <v>C</v>
      </c>
      <c r="G2800" s="400"/>
      <c r="H2800" s="385" t="str">
        <f>IF(G2800="","",VLOOKUP(G2800,下拉数据源!J:K,2,0))</f>
        <v/>
      </c>
      <c r="I2800" s="385"/>
      <c r="J2800" s="385"/>
      <c r="K2800" s="386"/>
      <c r="L2800" s="401"/>
      <c r="M2800" s="384"/>
      <c r="N2800" s="384"/>
      <c r="O2800" s="384"/>
      <c r="P2800" s="386"/>
      <c r="Q2800" s="387"/>
      <c r="R2800" s="286"/>
      <c r="S2800" s="388">
        <f t="shared" si="407"/>
        <v>0</v>
      </c>
      <c r="T2800" s="389"/>
      <c r="U2800" s="389">
        <f t="shared" si="405"/>
        <v>0</v>
      </c>
      <c r="V2800" s="451"/>
      <c r="W2800" s="452"/>
      <c r="X2800" s="386"/>
      <c r="Y2800" s="390"/>
      <c r="Z2800" s="391"/>
      <c r="AA2800" s="392"/>
      <c r="AB2800" s="393"/>
      <c r="AC2800" s="394"/>
      <c r="AD2800" s="395">
        <f t="shared" si="408"/>
        <v>0</v>
      </c>
      <c r="AE2800" s="396">
        <f>IF(OR(G2800=账期!$A$18,G2800=账期!$A$20,G2800=账期!$A$22,G2800=账期!$A$24,G2800=账期!$A$25,G2800=账期!$A$27,G2800=账期!$A$26,G2800=账期!$A$28,G2800=账期!$A$30,G2800=账期!$A$32,G2800=账期!$A$34,G2800=账期!$A$35,G2800=账期!$A$37,G2800=账期!$A$39,G2800=账期!$A$40,G2800=账期!$A$41,G2800=账期!$A$42,G2800=账期!$A$43,G2800=账期!$A$44,G2800=账期!$A$45,G2800=账期!$A$46,G2800=账期!$A$48,G2800=账期!$A$50,G2800=账期!$A$51,G2800=账期!$A$52,G2800=账期!$A$53,G2800=账期!$A$54,G2800=账期!$A$56,G2800=账期!$A$57,G2800=账期!$A$58,G2800=账期!$A$59,G2800=账期!$A$60,G2800=账期!$A$61,G2800=账期!$A$62,G2800=账期!$A$63,G2800=账期!$A$64,G2800=账期!$A$66,G2800=账期!$A$67,G2800=账期!$A$68,G2800=账期!$A$70,G2800=账期!$A$71),30,IF(OR(G2800=账期!$A$74,G2800=账期!$A$77,G2800=账期!$A$76,G2800=账期!$A$79,G2800=账期!$A$80,G2800=账期!$A$81,G2800=账期!$A$83,G2800=账期!$A$85,G2800=账期!$A$87,G2800=账期!$A$89,G2800=账期!$A$91),60,IF(OR(G2800=账期!$A$93,G2800=账期!$A$94,G2800=账期!$A$95,G2800=账期!$A$96,G2800=账期!$A$98,G2800=账期!$A$99,G2800=账期!$A$101,G2800=账期!$A$102),90,0)))</f>
        <v>0</v>
      </c>
      <c r="AF2800" s="396"/>
      <c r="AG2800" s="384"/>
      <c r="AH2800" s="396" t="str">
        <f t="shared" si="411"/>
        <v/>
      </c>
    </row>
    <row r="2801" spans="1:34" ht="18" customHeight="1" x14ac:dyDescent="0.25">
      <c r="A2801" s="301" t="str">
        <f t="shared" si="406"/>
        <v/>
      </c>
      <c r="B2801" s="397"/>
      <c r="C2801" s="398"/>
      <c r="D2801" s="399"/>
      <c r="E2801" s="383" t="str">
        <f t="shared" si="409"/>
        <v>C</v>
      </c>
      <c r="F2801" s="383" t="str">
        <f t="shared" si="410"/>
        <v>C</v>
      </c>
      <c r="G2801" s="400"/>
      <c r="H2801" s="385" t="str">
        <f>IF(G2801="","",VLOOKUP(G2801,下拉数据源!J:K,2,0))</f>
        <v/>
      </c>
      <c r="I2801" s="385"/>
      <c r="J2801" s="385"/>
      <c r="K2801" s="386"/>
      <c r="L2801" s="401"/>
      <c r="M2801" s="384"/>
      <c r="N2801" s="384"/>
      <c r="O2801" s="384"/>
      <c r="P2801" s="386"/>
      <c r="Q2801" s="387"/>
      <c r="R2801" s="286"/>
      <c r="S2801" s="388">
        <f t="shared" si="407"/>
        <v>0</v>
      </c>
      <c r="T2801" s="389"/>
      <c r="U2801" s="389">
        <f t="shared" si="405"/>
        <v>0</v>
      </c>
      <c r="V2801" s="451"/>
      <c r="W2801" s="452"/>
      <c r="X2801" s="386"/>
      <c r="Y2801" s="390"/>
      <c r="Z2801" s="391"/>
      <c r="AA2801" s="392"/>
      <c r="AB2801" s="393"/>
      <c r="AC2801" s="394"/>
      <c r="AD2801" s="395">
        <f t="shared" si="408"/>
        <v>0</v>
      </c>
      <c r="AE2801" s="396">
        <f>IF(OR(G2801=账期!$A$18,G2801=账期!$A$20,G2801=账期!$A$22,G2801=账期!$A$24,G2801=账期!$A$25,G2801=账期!$A$27,G2801=账期!$A$26,G2801=账期!$A$28,G2801=账期!$A$30,G2801=账期!$A$32,G2801=账期!$A$34,G2801=账期!$A$35,G2801=账期!$A$37,G2801=账期!$A$39,G2801=账期!$A$40,G2801=账期!$A$41,G2801=账期!$A$42,G2801=账期!$A$43,G2801=账期!$A$44,G2801=账期!$A$45,G2801=账期!$A$46,G2801=账期!$A$48,G2801=账期!$A$50,G2801=账期!$A$51,G2801=账期!$A$52,G2801=账期!$A$53,G2801=账期!$A$54,G2801=账期!$A$56,G2801=账期!$A$57,G2801=账期!$A$58,G2801=账期!$A$59,G2801=账期!$A$60,G2801=账期!$A$61,G2801=账期!$A$62,G2801=账期!$A$63,G2801=账期!$A$64,G2801=账期!$A$66,G2801=账期!$A$67,G2801=账期!$A$68,G2801=账期!$A$70,G2801=账期!$A$71),30,IF(OR(G2801=账期!$A$74,G2801=账期!$A$77,G2801=账期!$A$76,G2801=账期!$A$79,G2801=账期!$A$80,G2801=账期!$A$81,G2801=账期!$A$83,G2801=账期!$A$85,G2801=账期!$A$87,G2801=账期!$A$89,G2801=账期!$A$91),60,IF(OR(G2801=账期!$A$93,G2801=账期!$A$94,G2801=账期!$A$95,G2801=账期!$A$96,G2801=账期!$A$98,G2801=账期!$A$99,G2801=账期!$A$101,G2801=账期!$A$102),90,0)))</f>
        <v>0</v>
      </c>
      <c r="AF2801" s="396"/>
      <c r="AG2801" s="384"/>
      <c r="AH2801" s="396" t="str">
        <f t="shared" si="411"/>
        <v/>
      </c>
    </row>
    <row r="2802" spans="1:34" ht="18" customHeight="1" x14ac:dyDescent="0.25">
      <c r="A2802" s="301" t="str">
        <f t="shared" si="406"/>
        <v/>
      </c>
      <c r="B2802" s="397"/>
      <c r="C2802" s="398"/>
      <c r="D2802" s="399"/>
      <c r="E2802" s="383" t="str">
        <f t="shared" si="409"/>
        <v>C</v>
      </c>
      <c r="F2802" s="383" t="str">
        <f t="shared" si="410"/>
        <v>C</v>
      </c>
      <c r="G2802" s="400"/>
      <c r="H2802" s="385" t="str">
        <f>IF(G2802="","",VLOOKUP(G2802,下拉数据源!J:K,2,0))</f>
        <v/>
      </c>
      <c r="I2802" s="385"/>
      <c r="J2802" s="385"/>
      <c r="K2802" s="386"/>
      <c r="L2802" s="401"/>
      <c r="M2802" s="384"/>
      <c r="N2802" s="384"/>
      <c r="O2802" s="384"/>
      <c r="P2802" s="386"/>
      <c r="Q2802" s="387"/>
      <c r="R2802" s="286"/>
      <c r="S2802" s="388">
        <f t="shared" si="407"/>
        <v>0</v>
      </c>
      <c r="T2802" s="389"/>
      <c r="U2802" s="389">
        <f t="shared" si="405"/>
        <v>0</v>
      </c>
      <c r="V2802" s="451"/>
      <c r="W2802" s="452"/>
      <c r="X2802" s="386"/>
      <c r="Y2802" s="390"/>
      <c r="Z2802" s="391"/>
      <c r="AA2802" s="392"/>
      <c r="AB2802" s="393"/>
      <c r="AC2802" s="394"/>
      <c r="AD2802" s="395">
        <f t="shared" si="408"/>
        <v>0</v>
      </c>
      <c r="AE2802" s="396">
        <f>IF(OR(G2802=账期!$A$18,G2802=账期!$A$20,G2802=账期!$A$22,G2802=账期!$A$24,G2802=账期!$A$25,G2802=账期!$A$27,G2802=账期!$A$26,G2802=账期!$A$28,G2802=账期!$A$30,G2802=账期!$A$32,G2802=账期!$A$34,G2802=账期!$A$35,G2802=账期!$A$37,G2802=账期!$A$39,G2802=账期!$A$40,G2802=账期!$A$41,G2802=账期!$A$42,G2802=账期!$A$43,G2802=账期!$A$44,G2802=账期!$A$45,G2802=账期!$A$46,G2802=账期!$A$48,G2802=账期!$A$50,G2802=账期!$A$51,G2802=账期!$A$52,G2802=账期!$A$53,G2802=账期!$A$54,G2802=账期!$A$56,G2802=账期!$A$57,G2802=账期!$A$58,G2802=账期!$A$59,G2802=账期!$A$60,G2802=账期!$A$61,G2802=账期!$A$62,G2802=账期!$A$63,G2802=账期!$A$64,G2802=账期!$A$66,G2802=账期!$A$67,G2802=账期!$A$68,G2802=账期!$A$70,G2802=账期!$A$71),30,IF(OR(G2802=账期!$A$74,G2802=账期!$A$77,G2802=账期!$A$76,G2802=账期!$A$79,G2802=账期!$A$80,G2802=账期!$A$81,G2802=账期!$A$83,G2802=账期!$A$85,G2802=账期!$A$87,G2802=账期!$A$89,G2802=账期!$A$91),60,IF(OR(G2802=账期!$A$93,G2802=账期!$A$94,G2802=账期!$A$95,G2802=账期!$A$96,G2802=账期!$A$98,G2802=账期!$A$99,G2802=账期!$A$101,G2802=账期!$A$102),90,0)))</f>
        <v>0</v>
      </c>
      <c r="AF2802" s="396"/>
      <c r="AG2802" s="384"/>
      <c r="AH2802" s="396" t="str">
        <f t="shared" si="411"/>
        <v/>
      </c>
    </row>
    <row r="2803" spans="1:34" ht="18" customHeight="1" x14ac:dyDescent="0.25">
      <c r="A2803" s="301" t="str">
        <f t="shared" si="406"/>
        <v/>
      </c>
      <c r="B2803" s="397"/>
      <c r="C2803" s="398"/>
      <c r="D2803" s="399"/>
      <c r="E2803" s="383" t="str">
        <f t="shared" si="409"/>
        <v>C</v>
      </c>
      <c r="F2803" s="383" t="str">
        <f t="shared" si="410"/>
        <v>C</v>
      </c>
      <c r="G2803" s="400"/>
      <c r="H2803" s="385" t="str">
        <f>IF(G2803="","",VLOOKUP(G2803,下拉数据源!J:K,2,0))</f>
        <v/>
      </c>
      <c r="I2803" s="385"/>
      <c r="J2803" s="385"/>
      <c r="K2803" s="386"/>
      <c r="L2803" s="401"/>
      <c r="M2803" s="384"/>
      <c r="N2803" s="384"/>
      <c r="O2803" s="384"/>
      <c r="P2803" s="386"/>
      <c r="Q2803" s="387"/>
      <c r="R2803" s="286"/>
      <c r="S2803" s="388">
        <f t="shared" si="407"/>
        <v>0</v>
      </c>
      <c r="T2803" s="389"/>
      <c r="U2803" s="389">
        <f t="shared" si="405"/>
        <v>0</v>
      </c>
      <c r="V2803" s="451"/>
      <c r="W2803" s="452"/>
      <c r="X2803" s="386"/>
      <c r="Y2803" s="390"/>
      <c r="Z2803" s="391"/>
      <c r="AA2803" s="392"/>
      <c r="AB2803" s="393"/>
      <c r="AC2803" s="394"/>
      <c r="AD2803" s="395">
        <f t="shared" si="408"/>
        <v>0</v>
      </c>
      <c r="AE2803" s="396">
        <f>IF(OR(G2803=账期!$A$18,G2803=账期!$A$20,G2803=账期!$A$22,G2803=账期!$A$24,G2803=账期!$A$25,G2803=账期!$A$27,G2803=账期!$A$26,G2803=账期!$A$28,G2803=账期!$A$30,G2803=账期!$A$32,G2803=账期!$A$34,G2803=账期!$A$35,G2803=账期!$A$37,G2803=账期!$A$39,G2803=账期!$A$40,G2803=账期!$A$41,G2803=账期!$A$42,G2803=账期!$A$43,G2803=账期!$A$44,G2803=账期!$A$45,G2803=账期!$A$46,G2803=账期!$A$48,G2803=账期!$A$50,G2803=账期!$A$51,G2803=账期!$A$52,G2803=账期!$A$53,G2803=账期!$A$54,G2803=账期!$A$56,G2803=账期!$A$57,G2803=账期!$A$58,G2803=账期!$A$59,G2803=账期!$A$60,G2803=账期!$A$61,G2803=账期!$A$62,G2803=账期!$A$63,G2803=账期!$A$64,G2803=账期!$A$66,G2803=账期!$A$67,G2803=账期!$A$68,G2803=账期!$A$70,G2803=账期!$A$71),30,IF(OR(G2803=账期!$A$74,G2803=账期!$A$77,G2803=账期!$A$76,G2803=账期!$A$79,G2803=账期!$A$80,G2803=账期!$A$81,G2803=账期!$A$83,G2803=账期!$A$85,G2803=账期!$A$87,G2803=账期!$A$89,G2803=账期!$A$91),60,IF(OR(G2803=账期!$A$93,G2803=账期!$A$94,G2803=账期!$A$95,G2803=账期!$A$96,G2803=账期!$A$98,G2803=账期!$A$99,G2803=账期!$A$101,G2803=账期!$A$102),90,0)))</f>
        <v>0</v>
      </c>
      <c r="AF2803" s="396"/>
      <c r="AG2803" s="384"/>
      <c r="AH2803" s="396" t="str">
        <f t="shared" si="411"/>
        <v/>
      </c>
    </row>
    <row r="2804" spans="1:34" ht="18" customHeight="1" x14ac:dyDescent="0.25">
      <c r="A2804" s="301" t="str">
        <f t="shared" si="406"/>
        <v/>
      </c>
      <c r="B2804" s="397"/>
      <c r="C2804" s="398"/>
      <c r="D2804" s="399"/>
      <c r="E2804" s="383" t="str">
        <f t="shared" si="409"/>
        <v>C</v>
      </c>
      <c r="F2804" s="383" t="str">
        <f t="shared" si="410"/>
        <v>C</v>
      </c>
      <c r="G2804" s="400"/>
      <c r="H2804" s="385" t="str">
        <f>IF(G2804="","",VLOOKUP(G2804,下拉数据源!J:K,2,0))</f>
        <v/>
      </c>
      <c r="I2804" s="385"/>
      <c r="J2804" s="385"/>
      <c r="K2804" s="386"/>
      <c r="L2804" s="401"/>
      <c r="M2804" s="384"/>
      <c r="N2804" s="384"/>
      <c r="O2804" s="384"/>
      <c r="P2804" s="386"/>
      <c r="Q2804" s="387"/>
      <c r="R2804" s="286"/>
      <c r="S2804" s="388">
        <f t="shared" si="407"/>
        <v>0</v>
      </c>
      <c r="T2804" s="389"/>
      <c r="U2804" s="389">
        <f t="shared" si="405"/>
        <v>0</v>
      </c>
      <c r="V2804" s="451"/>
      <c r="W2804" s="452"/>
      <c r="X2804" s="386"/>
      <c r="Y2804" s="390"/>
      <c r="Z2804" s="391"/>
      <c r="AA2804" s="392"/>
      <c r="AB2804" s="393"/>
      <c r="AC2804" s="394"/>
      <c r="AD2804" s="395">
        <f t="shared" si="408"/>
        <v>0</v>
      </c>
      <c r="AE2804" s="396">
        <f>IF(OR(G2804=账期!$A$18,G2804=账期!$A$20,G2804=账期!$A$22,G2804=账期!$A$24,G2804=账期!$A$25,G2804=账期!$A$27,G2804=账期!$A$26,G2804=账期!$A$28,G2804=账期!$A$30,G2804=账期!$A$32,G2804=账期!$A$34,G2804=账期!$A$35,G2804=账期!$A$37,G2804=账期!$A$39,G2804=账期!$A$40,G2804=账期!$A$41,G2804=账期!$A$42,G2804=账期!$A$43,G2804=账期!$A$44,G2804=账期!$A$45,G2804=账期!$A$46,G2804=账期!$A$48,G2804=账期!$A$50,G2804=账期!$A$51,G2804=账期!$A$52,G2804=账期!$A$53,G2804=账期!$A$54,G2804=账期!$A$56,G2804=账期!$A$57,G2804=账期!$A$58,G2804=账期!$A$59,G2804=账期!$A$60,G2804=账期!$A$61,G2804=账期!$A$62,G2804=账期!$A$63,G2804=账期!$A$64,G2804=账期!$A$66,G2804=账期!$A$67,G2804=账期!$A$68,G2804=账期!$A$70,G2804=账期!$A$71),30,IF(OR(G2804=账期!$A$74,G2804=账期!$A$77,G2804=账期!$A$76,G2804=账期!$A$79,G2804=账期!$A$80,G2804=账期!$A$81,G2804=账期!$A$83,G2804=账期!$A$85,G2804=账期!$A$87,G2804=账期!$A$89,G2804=账期!$A$91),60,IF(OR(G2804=账期!$A$93,G2804=账期!$A$94,G2804=账期!$A$95,G2804=账期!$A$96,G2804=账期!$A$98,G2804=账期!$A$99,G2804=账期!$A$101,G2804=账期!$A$102),90,0)))</f>
        <v>0</v>
      </c>
      <c r="AF2804" s="396"/>
      <c r="AG2804" s="384"/>
      <c r="AH2804" s="396" t="str">
        <f t="shared" si="411"/>
        <v/>
      </c>
    </row>
    <row r="2805" spans="1:34" ht="18" customHeight="1" x14ac:dyDescent="0.25">
      <c r="A2805" s="301" t="str">
        <f t="shared" si="406"/>
        <v/>
      </c>
      <c r="B2805" s="397"/>
      <c r="C2805" s="398"/>
      <c r="D2805" s="399"/>
      <c r="E2805" s="383" t="str">
        <f t="shared" si="409"/>
        <v>C</v>
      </c>
      <c r="F2805" s="383" t="str">
        <f t="shared" si="410"/>
        <v>C</v>
      </c>
      <c r="G2805" s="400"/>
      <c r="H2805" s="385" t="str">
        <f>IF(G2805="","",VLOOKUP(G2805,下拉数据源!J:K,2,0))</f>
        <v/>
      </c>
      <c r="I2805" s="385"/>
      <c r="J2805" s="385"/>
      <c r="K2805" s="386"/>
      <c r="L2805" s="401"/>
      <c r="M2805" s="384"/>
      <c r="N2805" s="384"/>
      <c r="O2805" s="384"/>
      <c r="P2805" s="386"/>
      <c r="Q2805" s="387"/>
      <c r="R2805" s="286"/>
      <c r="S2805" s="388">
        <f t="shared" si="407"/>
        <v>0</v>
      </c>
      <c r="T2805" s="389"/>
      <c r="U2805" s="389">
        <f t="shared" si="405"/>
        <v>0</v>
      </c>
      <c r="V2805" s="451"/>
      <c r="W2805" s="452"/>
      <c r="X2805" s="386"/>
      <c r="Y2805" s="390"/>
      <c r="Z2805" s="391"/>
      <c r="AA2805" s="392"/>
      <c r="AB2805" s="393"/>
      <c r="AC2805" s="394"/>
      <c r="AD2805" s="395">
        <f t="shared" si="408"/>
        <v>0</v>
      </c>
      <c r="AE2805" s="396">
        <f>IF(OR(G2805=账期!$A$18,G2805=账期!$A$20,G2805=账期!$A$22,G2805=账期!$A$24,G2805=账期!$A$25,G2805=账期!$A$27,G2805=账期!$A$26,G2805=账期!$A$28,G2805=账期!$A$30,G2805=账期!$A$32,G2805=账期!$A$34,G2805=账期!$A$35,G2805=账期!$A$37,G2805=账期!$A$39,G2805=账期!$A$40,G2805=账期!$A$41,G2805=账期!$A$42,G2805=账期!$A$43,G2805=账期!$A$44,G2805=账期!$A$45,G2805=账期!$A$46,G2805=账期!$A$48,G2805=账期!$A$50,G2805=账期!$A$51,G2805=账期!$A$52,G2805=账期!$A$53,G2805=账期!$A$54,G2805=账期!$A$56,G2805=账期!$A$57,G2805=账期!$A$58,G2805=账期!$A$59,G2805=账期!$A$60,G2805=账期!$A$61,G2805=账期!$A$62,G2805=账期!$A$63,G2805=账期!$A$64,G2805=账期!$A$66,G2805=账期!$A$67,G2805=账期!$A$68,G2805=账期!$A$70,G2805=账期!$A$71),30,IF(OR(G2805=账期!$A$74,G2805=账期!$A$77,G2805=账期!$A$76,G2805=账期!$A$79,G2805=账期!$A$80,G2805=账期!$A$81,G2805=账期!$A$83,G2805=账期!$A$85,G2805=账期!$A$87,G2805=账期!$A$89,G2805=账期!$A$91),60,IF(OR(G2805=账期!$A$93,G2805=账期!$A$94,G2805=账期!$A$95,G2805=账期!$A$96,G2805=账期!$A$98,G2805=账期!$A$99,G2805=账期!$A$101,G2805=账期!$A$102),90,0)))</f>
        <v>0</v>
      </c>
      <c r="AF2805" s="396"/>
      <c r="AG2805" s="384"/>
      <c r="AH2805" s="396" t="str">
        <f t="shared" si="411"/>
        <v/>
      </c>
    </row>
    <row r="2806" spans="1:34" ht="18" customHeight="1" x14ac:dyDescent="0.25">
      <c r="A2806" s="301" t="str">
        <f t="shared" si="406"/>
        <v/>
      </c>
      <c r="B2806" s="397"/>
      <c r="C2806" s="398"/>
      <c r="D2806" s="399"/>
      <c r="E2806" s="383" t="str">
        <f t="shared" si="409"/>
        <v>C</v>
      </c>
      <c r="F2806" s="383" t="str">
        <f t="shared" si="410"/>
        <v>C</v>
      </c>
      <c r="G2806" s="400"/>
      <c r="H2806" s="385" t="str">
        <f>IF(G2806="","",VLOOKUP(G2806,下拉数据源!J:K,2,0))</f>
        <v/>
      </c>
      <c r="I2806" s="385"/>
      <c r="J2806" s="385"/>
      <c r="K2806" s="386"/>
      <c r="L2806" s="401"/>
      <c r="M2806" s="384"/>
      <c r="N2806" s="384"/>
      <c r="O2806" s="384"/>
      <c r="P2806" s="386"/>
      <c r="Q2806" s="387"/>
      <c r="R2806" s="286"/>
      <c r="S2806" s="388">
        <f t="shared" si="407"/>
        <v>0</v>
      </c>
      <c r="T2806" s="389"/>
      <c r="U2806" s="389">
        <f t="shared" si="405"/>
        <v>0</v>
      </c>
      <c r="V2806" s="451"/>
      <c r="W2806" s="452"/>
      <c r="X2806" s="386"/>
      <c r="Y2806" s="390"/>
      <c r="Z2806" s="391"/>
      <c r="AA2806" s="392"/>
      <c r="AB2806" s="393"/>
      <c r="AC2806" s="394"/>
      <c r="AD2806" s="395">
        <f t="shared" si="408"/>
        <v>0</v>
      </c>
      <c r="AE2806" s="396">
        <f>IF(OR(G2806=账期!$A$18,G2806=账期!$A$20,G2806=账期!$A$22,G2806=账期!$A$24,G2806=账期!$A$25,G2806=账期!$A$27,G2806=账期!$A$26,G2806=账期!$A$28,G2806=账期!$A$30,G2806=账期!$A$32,G2806=账期!$A$34,G2806=账期!$A$35,G2806=账期!$A$37,G2806=账期!$A$39,G2806=账期!$A$40,G2806=账期!$A$41,G2806=账期!$A$42,G2806=账期!$A$43,G2806=账期!$A$44,G2806=账期!$A$45,G2806=账期!$A$46,G2806=账期!$A$48,G2806=账期!$A$50,G2806=账期!$A$51,G2806=账期!$A$52,G2806=账期!$A$53,G2806=账期!$A$54,G2806=账期!$A$56,G2806=账期!$A$57,G2806=账期!$A$58,G2806=账期!$A$59,G2806=账期!$A$60,G2806=账期!$A$61,G2806=账期!$A$62,G2806=账期!$A$63,G2806=账期!$A$64,G2806=账期!$A$66,G2806=账期!$A$67,G2806=账期!$A$68,G2806=账期!$A$70,G2806=账期!$A$71),30,IF(OR(G2806=账期!$A$74,G2806=账期!$A$77,G2806=账期!$A$76,G2806=账期!$A$79,G2806=账期!$A$80,G2806=账期!$A$81,G2806=账期!$A$83,G2806=账期!$A$85,G2806=账期!$A$87,G2806=账期!$A$89,G2806=账期!$A$91),60,IF(OR(G2806=账期!$A$93,G2806=账期!$A$94,G2806=账期!$A$95,G2806=账期!$A$96,G2806=账期!$A$98,G2806=账期!$A$99,G2806=账期!$A$101,G2806=账期!$A$102),90,0)))</f>
        <v>0</v>
      </c>
      <c r="AF2806" s="396"/>
      <c r="AG2806" s="384"/>
      <c r="AH2806" s="396" t="str">
        <f t="shared" si="411"/>
        <v/>
      </c>
    </row>
    <row r="2807" spans="1:34" ht="18" customHeight="1" x14ac:dyDescent="0.25">
      <c r="A2807" s="301" t="str">
        <f t="shared" si="406"/>
        <v/>
      </c>
      <c r="B2807" s="397"/>
      <c r="C2807" s="398"/>
      <c r="D2807" s="399"/>
      <c r="E2807" s="383" t="str">
        <f t="shared" si="409"/>
        <v>C</v>
      </c>
      <c r="F2807" s="383" t="str">
        <f t="shared" si="410"/>
        <v>C</v>
      </c>
      <c r="G2807" s="400"/>
      <c r="H2807" s="385" t="str">
        <f>IF(G2807="","",VLOOKUP(G2807,下拉数据源!J:K,2,0))</f>
        <v/>
      </c>
      <c r="I2807" s="385"/>
      <c r="J2807" s="385"/>
      <c r="K2807" s="386"/>
      <c r="L2807" s="401"/>
      <c r="M2807" s="384"/>
      <c r="N2807" s="384"/>
      <c r="O2807" s="384"/>
      <c r="P2807" s="386"/>
      <c r="Q2807" s="387"/>
      <c r="R2807" s="286"/>
      <c r="S2807" s="388">
        <f t="shared" si="407"/>
        <v>0</v>
      </c>
      <c r="T2807" s="389"/>
      <c r="U2807" s="389">
        <f t="shared" si="405"/>
        <v>0</v>
      </c>
      <c r="V2807" s="451"/>
      <c r="W2807" s="452"/>
      <c r="X2807" s="386"/>
      <c r="Y2807" s="390"/>
      <c r="Z2807" s="391"/>
      <c r="AA2807" s="392"/>
      <c r="AB2807" s="393"/>
      <c r="AC2807" s="394"/>
      <c r="AD2807" s="395">
        <f t="shared" si="408"/>
        <v>0</v>
      </c>
      <c r="AE2807" s="396">
        <f>IF(OR(G2807=账期!$A$18,G2807=账期!$A$20,G2807=账期!$A$22,G2807=账期!$A$24,G2807=账期!$A$25,G2807=账期!$A$27,G2807=账期!$A$26,G2807=账期!$A$28,G2807=账期!$A$30,G2807=账期!$A$32,G2807=账期!$A$34,G2807=账期!$A$35,G2807=账期!$A$37,G2807=账期!$A$39,G2807=账期!$A$40,G2807=账期!$A$41,G2807=账期!$A$42,G2807=账期!$A$43,G2807=账期!$A$44,G2807=账期!$A$45,G2807=账期!$A$46,G2807=账期!$A$48,G2807=账期!$A$50,G2807=账期!$A$51,G2807=账期!$A$52,G2807=账期!$A$53,G2807=账期!$A$54,G2807=账期!$A$56,G2807=账期!$A$57,G2807=账期!$A$58,G2807=账期!$A$59,G2807=账期!$A$60,G2807=账期!$A$61,G2807=账期!$A$62,G2807=账期!$A$63,G2807=账期!$A$64,G2807=账期!$A$66,G2807=账期!$A$67,G2807=账期!$A$68,G2807=账期!$A$70,G2807=账期!$A$71),30,IF(OR(G2807=账期!$A$74,G2807=账期!$A$77,G2807=账期!$A$76,G2807=账期!$A$79,G2807=账期!$A$80,G2807=账期!$A$81,G2807=账期!$A$83,G2807=账期!$A$85,G2807=账期!$A$87,G2807=账期!$A$89,G2807=账期!$A$91),60,IF(OR(G2807=账期!$A$93,G2807=账期!$A$94,G2807=账期!$A$95,G2807=账期!$A$96,G2807=账期!$A$98,G2807=账期!$A$99,G2807=账期!$A$101,G2807=账期!$A$102),90,0)))</f>
        <v>0</v>
      </c>
      <c r="AF2807" s="396"/>
      <c r="AG2807" s="384"/>
      <c r="AH2807" s="396" t="str">
        <f t="shared" si="411"/>
        <v/>
      </c>
    </row>
    <row r="2808" spans="1:34" ht="18" customHeight="1" x14ac:dyDescent="0.25">
      <c r="A2808" s="301" t="str">
        <f t="shared" si="406"/>
        <v/>
      </c>
      <c r="B2808" s="397"/>
      <c r="C2808" s="398"/>
      <c r="D2808" s="399"/>
      <c r="E2808" s="383" t="str">
        <f t="shared" si="409"/>
        <v>C</v>
      </c>
      <c r="F2808" s="383" t="str">
        <f t="shared" si="410"/>
        <v>C</v>
      </c>
      <c r="G2808" s="400"/>
      <c r="H2808" s="385" t="str">
        <f>IF(G2808="","",VLOOKUP(G2808,下拉数据源!J:K,2,0))</f>
        <v/>
      </c>
      <c r="I2808" s="385"/>
      <c r="J2808" s="385"/>
      <c r="K2808" s="386"/>
      <c r="L2808" s="401"/>
      <c r="M2808" s="384"/>
      <c r="N2808" s="384"/>
      <c r="O2808" s="384"/>
      <c r="P2808" s="386"/>
      <c r="Q2808" s="387"/>
      <c r="R2808" s="286"/>
      <c r="S2808" s="388">
        <f t="shared" si="407"/>
        <v>0</v>
      </c>
      <c r="T2808" s="389"/>
      <c r="U2808" s="389">
        <f t="shared" si="405"/>
        <v>0</v>
      </c>
      <c r="V2808" s="451"/>
      <c r="W2808" s="452"/>
      <c r="X2808" s="386"/>
      <c r="Y2808" s="390"/>
      <c r="Z2808" s="391"/>
      <c r="AA2808" s="392"/>
      <c r="AB2808" s="393"/>
      <c r="AC2808" s="394"/>
      <c r="AD2808" s="395">
        <f t="shared" si="408"/>
        <v>0</v>
      </c>
      <c r="AE2808" s="396">
        <f>IF(OR(G2808=账期!$A$18,G2808=账期!$A$20,G2808=账期!$A$22,G2808=账期!$A$24,G2808=账期!$A$25,G2808=账期!$A$27,G2808=账期!$A$26,G2808=账期!$A$28,G2808=账期!$A$30,G2808=账期!$A$32,G2808=账期!$A$34,G2808=账期!$A$35,G2808=账期!$A$37,G2808=账期!$A$39,G2808=账期!$A$40,G2808=账期!$A$41,G2808=账期!$A$42,G2808=账期!$A$43,G2808=账期!$A$44,G2808=账期!$A$45,G2808=账期!$A$46,G2808=账期!$A$48,G2808=账期!$A$50,G2808=账期!$A$51,G2808=账期!$A$52,G2808=账期!$A$53,G2808=账期!$A$54,G2808=账期!$A$56,G2808=账期!$A$57,G2808=账期!$A$58,G2808=账期!$A$59,G2808=账期!$A$60,G2808=账期!$A$61,G2808=账期!$A$62,G2808=账期!$A$63,G2808=账期!$A$64,G2808=账期!$A$66,G2808=账期!$A$67,G2808=账期!$A$68,G2808=账期!$A$70,G2808=账期!$A$71),30,IF(OR(G2808=账期!$A$74,G2808=账期!$A$77,G2808=账期!$A$76,G2808=账期!$A$79,G2808=账期!$A$80,G2808=账期!$A$81,G2808=账期!$A$83,G2808=账期!$A$85,G2808=账期!$A$87,G2808=账期!$A$89,G2808=账期!$A$91),60,IF(OR(G2808=账期!$A$93,G2808=账期!$A$94,G2808=账期!$A$95,G2808=账期!$A$96,G2808=账期!$A$98,G2808=账期!$A$99,G2808=账期!$A$101,G2808=账期!$A$102),90,0)))</f>
        <v>0</v>
      </c>
      <c r="AF2808" s="396"/>
      <c r="AG2808" s="384"/>
      <c r="AH2808" s="396" t="str">
        <f t="shared" si="411"/>
        <v/>
      </c>
    </row>
    <row r="2809" spans="1:34" ht="18" customHeight="1" x14ac:dyDescent="0.25">
      <c r="A2809" s="301" t="str">
        <f t="shared" si="406"/>
        <v/>
      </c>
      <c r="B2809" s="397"/>
      <c r="C2809" s="398"/>
      <c r="D2809" s="399"/>
      <c r="E2809" s="383" t="str">
        <f t="shared" si="409"/>
        <v>C</v>
      </c>
      <c r="F2809" s="383" t="str">
        <f t="shared" si="410"/>
        <v>C</v>
      </c>
      <c r="G2809" s="400"/>
      <c r="H2809" s="385" t="str">
        <f>IF(G2809="","",VLOOKUP(G2809,下拉数据源!J:K,2,0))</f>
        <v/>
      </c>
      <c r="I2809" s="385"/>
      <c r="J2809" s="385"/>
      <c r="K2809" s="386"/>
      <c r="L2809" s="401"/>
      <c r="M2809" s="384"/>
      <c r="N2809" s="384"/>
      <c r="O2809" s="384"/>
      <c r="P2809" s="386"/>
      <c r="Q2809" s="387"/>
      <c r="R2809" s="286"/>
      <c r="S2809" s="388">
        <f t="shared" si="407"/>
        <v>0</v>
      </c>
      <c r="T2809" s="389"/>
      <c r="U2809" s="389">
        <f t="shared" si="405"/>
        <v>0</v>
      </c>
      <c r="V2809" s="451"/>
      <c r="W2809" s="452"/>
      <c r="X2809" s="386"/>
      <c r="Y2809" s="390"/>
      <c r="Z2809" s="391"/>
      <c r="AA2809" s="392"/>
      <c r="AB2809" s="393"/>
      <c r="AC2809" s="394"/>
      <c r="AD2809" s="395">
        <f t="shared" si="408"/>
        <v>0</v>
      </c>
      <c r="AE2809" s="396">
        <f>IF(OR(G2809=账期!$A$18,G2809=账期!$A$20,G2809=账期!$A$22,G2809=账期!$A$24,G2809=账期!$A$25,G2809=账期!$A$27,G2809=账期!$A$26,G2809=账期!$A$28,G2809=账期!$A$30,G2809=账期!$A$32,G2809=账期!$A$34,G2809=账期!$A$35,G2809=账期!$A$37,G2809=账期!$A$39,G2809=账期!$A$40,G2809=账期!$A$41,G2809=账期!$A$42,G2809=账期!$A$43,G2809=账期!$A$44,G2809=账期!$A$45,G2809=账期!$A$46,G2809=账期!$A$48,G2809=账期!$A$50,G2809=账期!$A$51,G2809=账期!$A$52,G2809=账期!$A$53,G2809=账期!$A$54,G2809=账期!$A$56,G2809=账期!$A$57,G2809=账期!$A$58,G2809=账期!$A$59,G2809=账期!$A$60,G2809=账期!$A$61,G2809=账期!$A$62,G2809=账期!$A$63,G2809=账期!$A$64,G2809=账期!$A$66,G2809=账期!$A$67,G2809=账期!$A$68,G2809=账期!$A$70,G2809=账期!$A$71),30,IF(OR(G2809=账期!$A$74,G2809=账期!$A$77,G2809=账期!$A$76,G2809=账期!$A$79,G2809=账期!$A$80,G2809=账期!$A$81,G2809=账期!$A$83,G2809=账期!$A$85,G2809=账期!$A$87,G2809=账期!$A$89,G2809=账期!$A$91),60,IF(OR(G2809=账期!$A$93,G2809=账期!$A$94,G2809=账期!$A$95,G2809=账期!$A$96,G2809=账期!$A$98,G2809=账期!$A$99,G2809=账期!$A$101,G2809=账期!$A$102),90,0)))</f>
        <v>0</v>
      </c>
      <c r="AF2809" s="396"/>
      <c r="AG2809" s="384"/>
      <c r="AH2809" s="396" t="str">
        <f t="shared" si="411"/>
        <v/>
      </c>
    </row>
    <row r="2810" spans="1:34" ht="18" customHeight="1" x14ac:dyDescent="0.25">
      <c r="A2810" s="301" t="str">
        <f t="shared" si="406"/>
        <v/>
      </c>
      <c r="B2810" s="397"/>
      <c r="C2810" s="398"/>
      <c r="D2810" s="399"/>
      <c r="E2810" s="383" t="str">
        <f t="shared" si="409"/>
        <v>C</v>
      </c>
      <c r="F2810" s="383" t="str">
        <f t="shared" si="410"/>
        <v>C</v>
      </c>
      <c r="G2810" s="400"/>
      <c r="H2810" s="385" t="str">
        <f>IF(G2810="","",VLOOKUP(G2810,下拉数据源!J:K,2,0))</f>
        <v/>
      </c>
      <c r="I2810" s="385"/>
      <c r="J2810" s="385"/>
      <c r="K2810" s="386"/>
      <c r="L2810" s="401"/>
      <c r="M2810" s="384"/>
      <c r="N2810" s="384"/>
      <c r="O2810" s="384"/>
      <c r="P2810" s="386"/>
      <c r="Q2810" s="387"/>
      <c r="R2810" s="286"/>
      <c r="S2810" s="388">
        <f t="shared" si="407"/>
        <v>0</v>
      </c>
      <c r="T2810" s="389"/>
      <c r="U2810" s="389">
        <f t="shared" ref="U2810:U2873" si="412">S2810-T2810</f>
        <v>0</v>
      </c>
      <c r="V2810" s="451"/>
      <c r="W2810" s="452"/>
      <c r="X2810" s="386"/>
      <c r="Y2810" s="390"/>
      <c r="Z2810" s="391"/>
      <c r="AA2810" s="392"/>
      <c r="AB2810" s="393"/>
      <c r="AC2810" s="394"/>
      <c r="AD2810" s="395">
        <f t="shared" si="408"/>
        <v>0</v>
      </c>
      <c r="AE2810" s="396">
        <f>IF(OR(G2810=账期!$A$18,G2810=账期!$A$20,G2810=账期!$A$22,G2810=账期!$A$24,G2810=账期!$A$25,G2810=账期!$A$27,G2810=账期!$A$26,G2810=账期!$A$28,G2810=账期!$A$30,G2810=账期!$A$32,G2810=账期!$A$34,G2810=账期!$A$35,G2810=账期!$A$37,G2810=账期!$A$39,G2810=账期!$A$40,G2810=账期!$A$41,G2810=账期!$A$42,G2810=账期!$A$43,G2810=账期!$A$44,G2810=账期!$A$45,G2810=账期!$A$46,G2810=账期!$A$48,G2810=账期!$A$50,G2810=账期!$A$51,G2810=账期!$A$52,G2810=账期!$A$53,G2810=账期!$A$54,G2810=账期!$A$56,G2810=账期!$A$57,G2810=账期!$A$58,G2810=账期!$A$59,G2810=账期!$A$60,G2810=账期!$A$61,G2810=账期!$A$62,G2810=账期!$A$63,G2810=账期!$A$64,G2810=账期!$A$66,G2810=账期!$A$67,G2810=账期!$A$68,G2810=账期!$A$70,G2810=账期!$A$71),30,IF(OR(G2810=账期!$A$74,G2810=账期!$A$77,G2810=账期!$A$76,G2810=账期!$A$79,G2810=账期!$A$80,G2810=账期!$A$81,G2810=账期!$A$83,G2810=账期!$A$85,G2810=账期!$A$87,G2810=账期!$A$89,G2810=账期!$A$91),60,IF(OR(G2810=账期!$A$93,G2810=账期!$A$94,G2810=账期!$A$95,G2810=账期!$A$96,G2810=账期!$A$98,G2810=账期!$A$99,G2810=账期!$A$101,G2810=账期!$A$102),90,0)))</f>
        <v>0</v>
      </c>
      <c r="AF2810" s="396"/>
      <c r="AG2810" s="384"/>
      <c r="AH2810" s="396" t="str">
        <f t="shared" si="411"/>
        <v/>
      </c>
    </row>
    <row r="2811" spans="1:34" ht="18" customHeight="1" x14ac:dyDescent="0.25">
      <c r="A2811" s="301" t="str">
        <f t="shared" si="406"/>
        <v/>
      </c>
      <c r="B2811" s="397"/>
      <c r="C2811" s="398"/>
      <c r="D2811" s="399"/>
      <c r="E2811" s="383" t="str">
        <f t="shared" si="409"/>
        <v>C</v>
      </c>
      <c r="F2811" s="383" t="str">
        <f t="shared" si="410"/>
        <v>C</v>
      </c>
      <c r="G2811" s="400"/>
      <c r="H2811" s="385" t="str">
        <f>IF(G2811="","",VLOOKUP(G2811,下拉数据源!J:K,2,0))</f>
        <v/>
      </c>
      <c r="I2811" s="385"/>
      <c r="J2811" s="385"/>
      <c r="K2811" s="386"/>
      <c r="L2811" s="401"/>
      <c r="M2811" s="384"/>
      <c r="N2811" s="384"/>
      <c r="O2811" s="384"/>
      <c r="P2811" s="386"/>
      <c r="Q2811" s="387"/>
      <c r="R2811" s="286"/>
      <c r="S2811" s="388">
        <f t="shared" si="407"/>
        <v>0</v>
      </c>
      <c r="T2811" s="389"/>
      <c r="U2811" s="389">
        <f t="shared" si="412"/>
        <v>0</v>
      </c>
      <c r="V2811" s="451"/>
      <c r="W2811" s="452"/>
      <c r="X2811" s="386"/>
      <c r="Y2811" s="390"/>
      <c r="Z2811" s="391"/>
      <c r="AA2811" s="392"/>
      <c r="AB2811" s="393"/>
      <c r="AC2811" s="394"/>
      <c r="AD2811" s="395">
        <f t="shared" si="408"/>
        <v>0</v>
      </c>
      <c r="AE2811" s="396">
        <f>IF(OR(G2811=账期!$A$18,G2811=账期!$A$20,G2811=账期!$A$22,G2811=账期!$A$24,G2811=账期!$A$25,G2811=账期!$A$27,G2811=账期!$A$26,G2811=账期!$A$28,G2811=账期!$A$30,G2811=账期!$A$32,G2811=账期!$A$34,G2811=账期!$A$35,G2811=账期!$A$37,G2811=账期!$A$39,G2811=账期!$A$40,G2811=账期!$A$41,G2811=账期!$A$42,G2811=账期!$A$43,G2811=账期!$A$44,G2811=账期!$A$45,G2811=账期!$A$46,G2811=账期!$A$48,G2811=账期!$A$50,G2811=账期!$A$51,G2811=账期!$A$52,G2811=账期!$A$53,G2811=账期!$A$54,G2811=账期!$A$56,G2811=账期!$A$57,G2811=账期!$A$58,G2811=账期!$A$59,G2811=账期!$A$60,G2811=账期!$A$61,G2811=账期!$A$62,G2811=账期!$A$63,G2811=账期!$A$64,G2811=账期!$A$66,G2811=账期!$A$67,G2811=账期!$A$68,G2811=账期!$A$70,G2811=账期!$A$71),30,IF(OR(G2811=账期!$A$74,G2811=账期!$A$77,G2811=账期!$A$76,G2811=账期!$A$79,G2811=账期!$A$80,G2811=账期!$A$81,G2811=账期!$A$83,G2811=账期!$A$85,G2811=账期!$A$87,G2811=账期!$A$89,G2811=账期!$A$91),60,IF(OR(G2811=账期!$A$93,G2811=账期!$A$94,G2811=账期!$A$95,G2811=账期!$A$96,G2811=账期!$A$98,G2811=账期!$A$99,G2811=账期!$A$101,G2811=账期!$A$102),90,0)))</f>
        <v>0</v>
      </c>
      <c r="AF2811" s="396"/>
      <c r="AG2811" s="384"/>
      <c r="AH2811" s="396" t="str">
        <f t="shared" si="411"/>
        <v/>
      </c>
    </row>
    <row r="2812" spans="1:34" ht="18" customHeight="1" x14ac:dyDescent="0.25">
      <c r="A2812" s="301" t="str">
        <f t="shared" si="406"/>
        <v/>
      </c>
      <c r="B2812" s="397"/>
      <c r="C2812" s="398"/>
      <c r="D2812" s="399"/>
      <c r="E2812" s="383" t="str">
        <f t="shared" si="409"/>
        <v>C</v>
      </c>
      <c r="F2812" s="383" t="str">
        <f t="shared" si="410"/>
        <v>C</v>
      </c>
      <c r="G2812" s="400"/>
      <c r="H2812" s="385" t="str">
        <f>IF(G2812="","",VLOOKUP(G2812,下拉数据源!J:K,2,0))</f>
        <v/>
      </c>
      <c r="I2812" s="385"/>
      <c r="J2812" s="385"/>
      <c r="K2812" s="386"/>
      <c r="L2812" s="401"/>
      <c r="M2812" s="384"/>
      <c r="N2812" s="384"/>
      <c r="O2812" s="384"/>
      <c r="P2812" s="386"/>
      <c r="Q2812" s="387"/>
      <c r="R2812" s="286"/>
      <c r="S2812" s="388">
        <f t="shared" si="407"/>
        <v>0</v>
      </c>
      <c r="T2812" s="389"/>
      <c r="U2812" s="389">
        <f t="shared" si="412"/>
        <v>0</v>
      </c>
      <c r="V2812" s="451"/>
      <c r="W2812" s="452"/>
      <c r="X2812" s="386"/>
      <c r="Y2812" s="390"/>
      <c r="Z2812" s="391"/>
      <c r="AA2812" s="392"/>
      <c r="AB2812" s="393"/>
      <c r="AC2812" s="394"/>
      <c r="AD2812" s="395">
        <f t="shared" si="408"/>
        <v>0</v>
      </c>
      <c r="AE2812" s="396">
        <f>IF(OR(G2812=账期!$A$18,G2812=账期!$A$20,G2812=账期!$A$22,G2812=账期!$A$24,G2812=账期!$A$25,G2812=账期!$A$27,G2812=账期!$A$26,G2812=账期!$A$28,G2812=账期!$A$30,G2812=账期!$A$32,G2812=账期!$A$34,G2812=账期!$A$35,G2812=账期!$A$37,G2812=账期!$A$39,G2812=账期!$A$40,G2812=账期!$A$41,G2812=账期!$A$42,G2812=账期!$A$43,G2812=账期!$A$44,G2812=账期!$A$45,G2812=账期!$A$46,G2812=账期!$A$48,G2812=账期!$A$50,G2812=账期!$A$51,G2812=账期!$A$52,G2812=账期!$A$53,G2812=账期!$A$54,G2812=账期!$A$56,G2812=账期!$A$57,G2812=账期!$A$58,G2812=账期!$A$59,G2812=账期!$A$60,G2812=账期!$A$61,G2812=账期!$A$62,G2812=账期!$A$63,G2812=账期!$A$64,G2812=账期!$A$66,G2812=账期!$A$67,G2812=账期!$A$68,G2812=账期!$A$70,G2812=账期!$A$71),30,IF(OR(G2812=账期!$A$74,G2812=账期!$A$77,G2812=账期!$A$76,G2812=账期!$A$79,G2812=账期!$A$80,G2812=账期!$A$81,G2812=账期!$A$83,G2812=账期!$A$85,G2812=账期!$A$87,G2812=账期!$A$89,G2812=账期!$A$91),60,IF(OR(G2812=账期!$A$93,G2812=账期!$A$94,G2812=账期!$A$95,G2812=账期!$A$96,G2812=账期!$A$98,G2812=账期!$A$99,G2812=账期!$A$101,G2812=账期!$A$102),90,0)))</f>
        <v>0</v>
      </c>
      <c r="AF2812" s="396"/>
      <c r="AG2812" s="384"/>
      <c r="AH2812" s="396" t="str">
        <f t="shared" si="411"/>
        <v/>
      </c>
    </row>
    <row r="2813" spans="1:34" ht="18" customHeight="1" x14ac:dyDescent="0.25">
      <c r="A2813" s="301" t="str">
        <f t="shared" ref="A2813:A2876" si="413">IF(V2813="","",TEXT(V2813,"yyyy年m月"))</f>
        <v/>
      </c>
      <c r="B2813" s="397"/>
      <c r="C2813" s="398"/>
      <c r="D2813" s="399"/>
      <c r="E2813" s="383" t="str">
        <f t="shared" si="409"/>
        <v>C</v>
      </c>
      <c r="F2813" s="383" t="str">
        <f t="shared" si="410"/>
        <v>C</v>
      </c>
      <c r="G2813" s="400"/>
      <c r="H2813" s="385" t="str">
        <f>IF(G2813="","",VLOOKUP(G2813,下拉数据源!J:K,2,0))</f>
        <v/>
      </c>
      <c r="I2813" s="385"/>
      <c r="J2813" s="385"/>
      <c r="K2813" s="386"/>
      <c r="L2813" s="401"/>
      <c r="M2813" s="384"/>
      <c r="N2813" s="384"/>
      <c r="O2813" s="384"/>
      <c r="P2813" s="386"/>
      <c r="Q2813" s="387"/>
      <c r="R2813" s="286"/>
      <c r="S2813" s="388">
        <f t="shared" si="407"/>
        <v>0</v>
      </c>
      <c r="T2813" s="389"/>
      <c r="U2813" s="389">
        <f t="shared" si="412"/>
        <v>0</v>
      </c>
      <c r="V2813" s="451"/>
      <c r="W2813" s="452"/>
      <c r="X2813" s="386"/>
      <c r="Y2813" s="390"/>
      <c r="Z2813" s="391"/>
      <c r="AA2813" s="392"/>
      <c r="AB2813" s="393"/>
      <c r="AC2813" s="394"/>
      <c r="AD2813" s="395">
        <f t="shared" si="408"/>
        <v>0</v>
      </c>
      <c r="AE2813" s="396">
        <f>IF(OR(G2813=账期!$A$18,G2813=账期!$A$20,G2813=账期!$A$22,G2813=账期!$A$24,G2813=账期!$A$25,G2813=账期!$A$27,G2813=账期!$A$26,G2813=账期!$A$28,G2813=账期!$A$30,G2813=账期!$A$32,G2813=账期!$A$34,G2813=账期!$A$35,G2813=账期!$A$37,G2813=账期!$A$39,G2813=账期!$A$40,G2813=账期!$A$41,G2813=账期!$A$42,G2813=账期!$A$43,G2813=账期!$A$44,G2813=账期!$A$45,G2813=账期!$A$46,G2813=账期!$A$48,G2813=账期!$A$50,G2813=账期!$A$51,G2813=账期!$A$52,G2813=账期!$A$53,G2813=账期!$A$54,G2813=账期!$A$56,G2813=账期!$A$57,G2813=账期!$A$58,G2813=账期!$A$59,G2813=账期!$A$60,G2813=账期!$A$61,G2813=账期!$A$62,G2813=账期!$A$63,G2813=账期!$A$64,G2813=账期!$A$66,G2813=账期!$A$67,G2813=账期!$A$68,G2813=账期!$A$70,G2813=账期!$A$71),30,IF(OR(G2813=账期!$A$74,G2813=账期!$A$77,G2813=账期!$A$76,G2813=账期!$A$79,G2813=账期!$A$80,G2813=账期!$A$81,G2813=账期!$A$83,G2813=账期!$A$85,G2813=账期!$A$87,G2813=账期!$A$89,G2813=账期!$A$91),60,IF(OR(G2813=账期!$A$93,G2813=账期!$A$94,G2813=账期!$A$95,G2813=账期!$A$96,G2813=账期!$A$98,G2813=账期!$A$99,G2813=账期!$A$101,G2813=账期!$A$102),90,0)))</f>
        <v>0</v>
      </c>
      <c r="AF2813" s="396"/>
      <c r="AG2813" s="384"/>
      <c r="AH2813" s="396" t="str">
        <f t="shared" si="411"/>
        <v/>
      </c>
    </row>
    <row r="2814" spans="1:34" ht="18" customHeight="1" x14ac:dyDescent="0.25">
      <c r="A2814" s="301" t="str">
        <f t="shared" si="413"/>
        <v/>
      </c>
      <c r="B2814" s="397"/>
      <c r="C2814" s="398"/>
      <c r="D2814" s="399"/>
      <c r="E2814" s="383" t="str">
        <f t="shared" si="409"/>
        <v>C</v>
      </c>
      <c r="F2814" s="383" t="str">
        <f t="shared" si="410"/>
        <v>C</v>
      </c>
      <c r="G2814" s="400"/>
      <c r="H2814" s="385" t="str">
        <f>IF(G2814="","",VLOOKUP(G2814,下拉数据源!J:K,2,0))</f>
        <v/>
      </c>
      <c r="I2814" s="385"/>
      <c r="J2814" s="385"/>
      <c r="K2814" s="386"/>
      <c r="L2814" s="401"/>
      <c r="M2814" s="384"/>
      <c r="N2814" s="384"/>
      <c r="O2814" s="384"/>
      <c r="P2814" s="386"/>
      <c r="Q2814" s="387"/>
      <c r="R2814" s="286"/>
      <c r="S2814" s="388">
        <f t="shared" si="407"/>
        <v>0</v>
      </c>
      <c r="T2814" s="389"/>
      <c r="U2814" s="389">
        <f t="shared" si="412"/>
        <v>0</v>
      </c>
      <c r="V2814" s="451"/>
      <c r="W2814" s="452"/>
      <c r="X2814" s="386"/>
      <c r="Y2814" s="390"/>
      <c r="Z2814" s="391"/>
      <c r="AA2814" s="392"/>
      <c r="AB2814" s="393"/>
      <c r="AC2814" s="394"/>
      <c r="AD2814" s="395">
        <f t="shared" si="408"/>
        <v>0</v>
      </c>
      <c r="AE2814" s="396">
        <f>IF(OR(G2814=账期!$A$18,G2814=账期!$A$20,G2814=账期!$A$22,G2814=账期!$A$24,G2814=账期!$A$25,G2814=账期!$A$27,G2814=账期!$A$26,G2814=账期!$A$28,G2814=账期!$A$30,G2814=账期!$A$32,G2814=账期!$A$34,G2814=账期!$A$35,G2814=账期!$A$37,G2814=账期!$A$39,G2814=账期!$A$40,G2814=账期!$A$41,G2814=账期!$A$42,G2814=账期!$A$43,G2814=账期!$A$44,G2814=账期!$A$45,G2814=账期!$A$46,G2814=账期!$A$48,G2814=账期!$A$50,G2814=账期!$A$51,G2814=账期!$A$52,G2814=账期!$A$53,G2814=账期!$A$54,G2814=账期!$A$56,G2814=账期!$A$57,G2814=账期!$A$58,G2814=账期!$A$59,G2814=账期!$A$60,G2814=账期!$A$61,G2814=账期!$A$62,G2814=账期!$A$63,G2814=账期!$A$64,G2814=账期!$A$66,G2814=账期!$A$67,G2814=账期!$A$68,G2814=账期!$A$70,G2814=账期!$A$71),30,IF(OR(G2814=账期!$A$74,G2814=账期!$A$77,G2814=账期!$A$76,G2814=账期!$A$79,G2814=账期!$A$80,G2814=账期!$A$81,G2814=账期!$A$83,G2814=账期!$A$85,G2814=账期!$A$87,G2814=账期!$A$89,G2814=账期!$A$91),60,IF(OR(G2814=账期!$A$93,G2814=账期!$A$94,G2814=账期!$A$95,G2814=账期!$A$96,G2814=账期!$A$98,G2814=账期!$A$99,G2814=账期!$A$101,G2814=账期!$A$102),90,0)))</f>
        <v>0</v>
      </c>
      <c r="AF2814" s="396"/>
      <c r="AG2814" s="384"/>
      <c r="AH2814" s="396" t="str">
        <f t="shared" si="411"/>
        <v/>
      </c>
    </row>
    <row r="2815" spans="1:34" ht="18" customHeight="1" x14ac:dyDescent="0.25">
      <c r="A2815" s="301" t="str">
        <f t="shared" si="413"/>
        <v/>
      </c>
      <c r="B2815" s="397"/>
      <c r="C2815" s="398"/>
      <c r="D2815" s="399"/>
      <c r="E2815" s="383" t="str">
        <f t="shared" si="409"/>
        <v>C</v>
      </c>
      <c r="F2815" s="383" t="str">
        <f t="shared" si="410"/>
        <v>C</v>
      </c>
      <c r="G2815" s="400"/>
      <c r="H2815" s="385" t="str">
        <f>IF(G2815="","",VLOOKUP(G2815,下拉数据源!J:K,2,0))</f>
        <v/>
      </c>
      <c r="I2815" s="385"/>
      <c r="J2815" s="385"/>
      <c r="K2815" s="386"/>
      <c r="L2815" s="401"/>
      <c r="M2815" s="384"/>
      <c r="N2815" s="384"/>
      <c r="O2815" s="384"/>
      <c r="P2815" s="386"/>
      <c r="Q2815" s="387"/>
      <c r="R2815" s="286"/>
      <c r="S2815" s="388">
        <f t="shared" ref="S2815:S2878" si="414">Q2815*R2815</f>
        <v>0</v>
      </c>
      <c r="T2815" s="389"/>
      <c r="U2815" s="389">
        <f t="shared" si="412"/>
        <v>0</v>
      </c>
      <c r="V2815" s="451"/>
      <c r="W2815" s="452"/>
      <c r="X2815" s="386"/>
      <c r="Y2815" s="390"/>
      <c r="Z2815" s="391"/>
      <c r="AA2815" s="392"/>
      <c r="AB2815" s="393"/>
      <c r="AC2815" s="394"/>
      <c r="AD2815" s="395">
        <f t="shared" si="408"/>
        <v>0</v>
      </c>
      <c r="AE2815" s="396">
        <f>IF(OR(G2815=账期!$A$18,G2815=账期!$A$20,G2815=账期!$A$22,G2815=账期!$A$24,G2815=账期!$A$25,G2815=账期!$A$27,G2815=账期!$A$26,G2815=账期!$A$28,G2815=账期!$A$30,G2815=账期!$A$32,G2815=账期!$A$34,G2815=账期!$A$35,G2815=账期!$A$37,G2815=账期!$A$39,G2815=账期!$A$40,G2815=账期!$A$41,G2815=账期!$A$42,G2815=账期!$A$43,G2815=账期!$A$44,G2815=账期!$A$45,G2815=账期!$A$46,G2815=账期!$A$48,G2815=账期!$A$50,G2815=账期!$A$51,G2815=账期!$A$52,G2815=账期!$A$53,G2815=账期!$A$54,G2815=账期!$A$56,G2815=账期!$A$57,G2815=账期!$A$58,G2815=账期!$A$59,G2815=账期!$A$60,G2815=账期!$A$61,G2815=账期!$A$62,G2815=账期!$A$63,G2815=账期!$A$64,G2815=账期!$A$66,G2815=账期!$A$67,G2815=账期!$A$68,G2815=账期!$A$70,G2815=账期!$A$71),30,IF(OR(G2815=账期!$A$74,G2815=账期!$A$77,G2815=账期!$A$76,G2815=账期!$A$79,G2815=账期!$A$80,G2815=账期!$A$81,G2815=账期!$A$83,G2815=账期!$A$85,G2815=账期!$A$87,G2815=账期!$A$89,G2815=账期!$A$91),60,IF(OR(G2815=账期!$A$93,G2815=账期!$A$94,G2815=账期!$A$95,G2815=账期!$A$96,G2815=账期!$A$98,G2815=账期!$A$99,G2815=账期!$A$101,G2815=账期!$A$102),90,0)))</f>
        <v>0</v>
      </c>
      <c r="AF2815" s="396"/>
      <c r="AG2815" s="384"/>
      <c r="AH2815" s="396" t="str">
        <f t="shared" si="411"/>
        <v/>
      </c>
    </row>
    <row r="2816" spans="1:34" ht="18" customHeight="1" x14ac:dyDescent="0.25">
      <c r="A2816" s="301" t="str">
        <f t="shared" si="413"/>
        <v/>
      </c>
      <c r="B2816" s="397"/>
      <c r="C2816" s="398"/>
      <c r="D2816" s="399"/>
      <c r="E2816" s="383" t="str">
        <f t="shared" si="409"/>
        <v>C</v>
      </c>
      <c r="F2816" s="383" t="str">
        <f t="shared" si="410"/>
        <v>C</v>
      </c>
      <c r="G2816" s="400"/>
      <c r="H2816" s="385" t="str">
        <f>IF(G2816="","",VLOOKUP(G2816,下拉数据源!J:K,2,0))</f>
        <v/>
      </c>
      <c r="I2816" s="385"/>
      <c r="J2816" s="385"/>
      <c r="K2816" s="386"/>
      <c r="L2816" s="401"/>
      <c r="M2816" s="384"/>
      <c r="N2816" s="384"/>
      <c r="O2816" s="384"/>
      <c r="P2816" s="386"/>
      <c r="Q2816" s="387"/>
      <c r="R2816" s="286"/>
      <c r="S2816" s="388">
        <f t="shared" si="414"/>
        <v>0</v>
      </c>
      <c r="T2816" s="389"/>
      <c r="U2816" s="389">
        <f t="shared" si="412"/>
        <v>0</v>
      </c>
      <c r="V2816" s="451"/>
      <c r="W2816" s="452"/>
      <c r="X2816" s="386"/>
      <c r="Y2816" s="390"/>
      <c r="Z2816" s="391"/>
      <c r="AA2816" s="392"/>
      <c r="AB2816" s="393"/>
      <c r="AC2816" s="394"/>
      <c r="AD2816" s="395">
        <f t="shared" ref="AD2816:AD2879" si="415">IF(AE2816&gt;0,(DATE(YEAR(AC2816),MONTH(AC2816)+1,1)-1)+AE2816,AC2816)</f>
        <v>0</v>
      </c>
      <c r="AE2816" s="396">
        <f>IF(OR(G2816=账期!$A$18,G2816=账期!$A$20,G2816=账期!$A$22,G2816=账期!$A$24,G2816=账期!$A$25,G2816=账期!$A$27,G2816=账期!$A$26,G2816=账期!$A$28,G2816=账期!$A$30,G2816=账期!$A$32,G2816=账期!$A$34,G2816=账期!$A$35,G2816=账期!$A$37,G2816=账期!$A$39,G2816=账期!$A$40,G2816=账期!$A$41,G2816=账期!$A$42,G2816=账期!$A$43,G2816=账期!$A$44,G2816=账期!$A$45,G2816=账期!$A$46,G2816=账期!$A$48,G2816=账期!$A$50,G2816=账期!$A$51,G2816=账期!$A$52,G2816=账期!$A$53,G2816=账期!$A$54,G2816=账期!$A$56,G2816=账期!$A$57,G2816=账期!$A$58,G2816=账期!$A$59,G2816=账期!$A$60,G2816=账期!$A$61,G2816=账期!$A$62,G2816=账期!$A$63,G2816=账期!$A$64,G2816=账期!$A$66,G2816=账期!$A$67,G2816=账期!$A$68,G2816=账期!$A$70,G2816=账期!$A$71),30,IF(OR(G2816=账期!$A$74,G2816=账期!$A$77,G2816=账期!$A$76,G2816=账期!$A$79,G2816=账期!$A$80,G2816=账期!$A$81,G2816=账期!$A$83,G2816=账期!$A$85,G2816=账期!$A$87,G2816=账期!$A$89,G2816=账期!$A$91),60,IF(OR(G2816=账期!$A$93,G2816=账期!$A$94,G2816=账期!$A$95,G2816=账期!$A$96,G2816=账期!$A$98,G2816=账期!$A$99,G2816=账期!$A$101,G2816=账期!$A$102),90,0)))</f>
        <v>0</v>
      </c>
      <c r="AF2816" s="396"/>
      <c r="AG2816" s="384"/>
      <c r="AH2816" s="396" t="str">
        <f t="shared" si="411"/>
        <v/>
      </c>
    </row>
    <row r="2817" spans="1:34" ht="18" customHeight="1" x14ac:dyDescent="0.25">
      <c r="A2817" s="301" t="str">
        <f t="shared" si="413"/>
        <v/>
      </c>
      <c r="B2817" s="397"/>
      <c r="C2817" s="398"/>
      <c r="D2817" s="399"/>
      <c r="E2817" s="383" t="str">
        <f t="shared" si="409"/>
        <v>C</v>
      </c>
      <c r="F2817" s="383" t="str">
        <f t="shared" si="410"/>
        <v>C</v>
      </c>
      <c r="G2817" s="400"/>
      <c r="H2817" s="385" t="str">
        <f>IF(G2817="","",VLOOKUP(G2817,下拉数据源!J:K,2,0))</f>
        <v/>
      </c>
      <c r="I2817" s="385"/>
      <c r="J2817" s="385"/>
      <c r="K2817" s="386"/>
      <c r="L2817" s="401"/>
      <c r="M2817" s="384"/>
      <c r="N2817" s="384"/>
      <c r="O2817" s="384"/>
      <c r="P2817" s="386"/>
      <c r="Q2817" s="387"/>
      <c r="R2817" s="286"/>
      <c r="S2817" s="388">
        <f t="shared" si="414"/>
        <v>0</v>
      </c>
      <c r="T2817" s="389"/>
      <c r="U2817" s="389">
        <f t="shared" si="412"/>
        <v>0</v>
      </c>
      <c r="V2817" s="451"/>
      <c r="W2817" s="452"/>
      <c r="X2817" s="386"/>
      <c r="Y2817" s="390"/>
      <c r="Z2817" s="391"/>
      <c r="AA2817" s="392"/>
      <c r="AB2817" s="393"/>
      <c r="AC2817" s="394"/>
      <c r="AD2817" s="395">
        <f t="shared" si="415"/>
        <v>0</v>
      </c>
      <c r="AE2817" s="396">
        <f>IF(OR(G2817=账期!$A$18,G2817=账期!$A$20,G2817=账期!$A$22,G2817=账期!$A$24,G2817=账期!$A$25,G2817=账期!$A$27,G2817=账期!$A$26,G2817=账期!$A$28,G2817=账期!$A$30,G2817=账期!$A$32,G2817=账期!$A$34,G2817=账期!$A$35,G2817=账期!$A$37,G2817=账期!$A$39,G2817=账期!$A$40,G2817=账期!$A$41,G2817=账期!$A$42,G2817=账期!$A$43,G2817=账期!$A$44,G2817=账期!$A$45,G2817=账期!$A$46,G2817=账期!$A$48,G2817=账期!$A$50,G2817=账期!$A$51,G2817=账期!$A$52,G2817=账期!$A$53,G2817=账期!$A$54,G2817=账期!$A$56,G2817=账期!$A$57,G2817=账期!$A$58,G2817=账期!$A$59,G2817=账期!$A$60,G2817=账期!$A$61,G2817=账期!$A$62,G2817=账期!$A$63,G2817=账期!$A$64,G2817=账期!$A$66,G2817=账期!$A$67,G2817=账期!$A$68,G2817=账期!$A$70,G2817=账期!$A$71),30,IF(OR(G2817=账期!$A$74,G2817=账期!$A$77,G2817=账期!$A$76,G2817=账期!$A$79,G2817=账期!$A$80,G2817=账期!$A$81,G2817=账期!$A$83,G2817=账期!$A$85,G2817=账期!$A$87,G2817=账期!$A$89,G2817=账期!$A$91),60,IF(OR(G2817=账期!$A$93,G2817=账期!$A$94,G2817=账期!$A$95,G2817=账期!$A$96,G2817=账期!$A$98,G2817=账期!$A$99,G2817=账期!$A$101,G2817=账期!$A$102),90,0)))</f>
        <v>0</v>
      </c>
      <c r="AF2817" s="396"/>
      <c r="AG2817" s="384"/>
      <c r="AH2817" s="396" t="str">
        <f t="shared" si="411"/>
        <v/>
      </c>
    </row>
    <row r="2818" spans="1:34" ht="18" customHeight="1" x14ac:dyDescent="0.25">
      <c r="A2818" s="301" t="str">
        <f t="shared" si="413"/>
        <v/>
      </c>
      <c r="B2818" s="397"/>
      <c r="C2818" s="398"/>
      <c r="D2818" s="399"/>
      <c r="E2818" s="383" t="str">
        <f t="shared" si="409"/>
        <v>C</v>
      </c>
      <c r="F2818" s="383" t="str">
        <f t="shared" si="410"/>
        <v>C</v>
      </c>
      <c r="G2818" s="400"/>
      <c r="H2818" s="385" t="str">
        <f>IF(G2818="","",VLOOKUP(G2818,下拉数据源!J:K,2,0))</f>
        <v/>
      </c>
      <c r="I2818" s="385"/>
      <c r="J2818" s="385"/>
      <c r="K2818" s="386"/>
      <c r="L2818" s="401"/>
      <c r="M2818" s="384"/>
      <c r="N2818" s="384"/>
      <c r="O2818" s="384"/>
      <c r="P2818" s="386"/>
      <c r="Q2818" s="387"/>
      <c r="R2818" s="286"/>
      <c r="S2818" s="388">
        <f t="shared" si="414"/>
        <v>0</v>
      </c>
      <c r="T2818" s="389"/>
      <c r="U2818" s="389">
        <f t="shared" si="412"/>
        <v>0</v>
      </c>
      <c r="V2818" s="451"/>
      <c r="W2818" s="452"/>
      <c r="X2818" s="386"/>
      <c r="Y2818" s="390"/>
      <c r="Z2818" s="391"/>
      <c r="AA2818" s="392"/>
      <c r="AB2818" s="393"/>
      <c r="AC2818" s="394"/>
      <c r="AD2818" s="395">
        <f t="shared" si="415"/>
        <v>0</v>
      </c>
      <c r="AE2818" s="396">
        <f>IF(OR(G2818=账期!$A$18,G2818=账期!$A$20,G2818=账期!$A$22,G2818=账期!$A$24,G2818=账期!$A$25,G2818=账期!$A$27,G2818=账期!$A$26,G2818=账期!$A$28,G2818=账期!$A$30,G2818=账期!$A$32,G2818=账期!$A$34,G2818=账期!$A$35,G2818=账期!$A$37,G2818=账期!$A$39,G2818=账期!$A$40,G2818=账期!$A$41,G2818=账期!$A$42,G2818=账期!$A$43,G2818=账期!$A$44,G2818=账期!$A$45,G2818=账期!$A$46,G2818=账期!$A$48,G2818=账期!$A$50,G2818=账期!$A$51,G2818=账期!$A$52,G2818=账期!$A$53,G2818=账期!$A$54,G2818=账期!$A$56,G2818=账期!$A$57,G2818=账期!$A$58,G2818=账期!$A$59,G2818=账期!$A$60,G2818=账期!$A$61,G2818=账期!$A$62,G2818=账期!$A$63,G2818=账期!$A$64,G2818=账期!$A$66,G2818=账期!$A$67,G2818=账期!$A$68,G2818=账期!$A$70,G2818=账期!$A$71),30,IF(OR(G2818=账期!$A$74,G2818=账期!$A$77,G2818=账期!$A$76,G2818=账期!$A$79,G2818=账期!$A$80,G2818=账期!$A$81,G2818=账期!$A$83,G2818=账期!$A$85,G2818=账期!$A$87,G2818=账期!$A$89,G2818=账期!$A$91),60,IF(OR(G2818=账期!$A$93,G2818=账期!$A$94,G2818=账期!$A$95,G2818=账期!$A$96,G2818=账期!$A$98,G2818=账期!$A$99,G2818=账期!$A$101,G2818=账期!$A$102),90,0)))</f>
        <v>0</v>
      </c>
      <c r="AF2818" s="396"/>
      <c r="AG2818" s="384"/>
      <c r="AH2818" s="396" t="str">
        <f t="shared" si="411"/>
        <v/>
      </c>
    </row>
    <row r="2819" spans="1:34" ht="18" customHeight="1" x14ac:dyDescent="0.25">
      <c r="A2819" s="301" t="str">
        <f t="shared" si="413"/>
        <v/>
      </c>
      <c r="B2819" s="397"/>
      <c r="C2819" s="398"/>
      <c r="D2819" s="399"/>
      <c r="E2819" s="383" t="str">
        <f t="shared" si="409"/>
        <v>C</v>
      </c>
      <c r="F2819" s="383" t="str">
        <f t="shared" si="410"/>
        <v>C</v>
      </c>
      <c r="G2819" s="400"/>
      <c r="H2819" s="385" t="str">
        <f>IF(G2819="","",VLOOKUP(G2819,下拉数据源!J:K,2,0))</f>
        <v/>
      </c>
      <c r="I2819" s="385"/>
      <c r="J2819" s="385"/>
      <c r="K2819" s="386"/>
      <c r="L2819" s="401"/>
      <c r="M2819" s="384"/>
      <c r="N2819" s="384"/>
      <c r="O2819" s="384"/>
      <c r="P2819" s="386"/>
      <c r="Q2819" s="387"/>
      <c r="R2819" s="286"/>
      <c r="S2819" s="388">
        <f t="shared" si="414"/>
        <v>0</v>
      </c>
      <c r="T2819" s="389"/>
      <c r="U2819" s="389">
        <f t="shared" si="412"/>
        <v>0</v>
      </c>
      <c r="V2819" s="451"/>
      <c r="W2819" s="452"/>
      <c r="X2819" s="386"/>
      <c r="Y2819" s="390"/>
      <c r="Z2819" s="391"/>
      <c r="AA2819" s="392"/>
      <c r="AB2819" s="393"/>
      <c r="AC2819" s="394"/>
      <c r="AD2819" s="395">
        <f t="shared" si="415"/>
        <v>0</v>
      </c>
      <c r="AE2819" s="396">
        <f>IF(OR(G2819=账期!$A$18,G2819=账期!$A$20,G2819=账期!$A$22,G2819=账期!$A$24,G2819=账期!$A$25,G2819=账期!$A$27,G2819=账期!$A$26,G2819=账期!$A$28,G2819=账期!$A$30,G2819=账期!$A$32,G2819=账期!$A$34,G2819=账期!$A$35,G2819=账期!$A$37,G2819=账期!$A$39,G2819=账期!$A$40,G2819=账期!$A$41,G2819=账期!$A$42,G2819=账期!$A$43,G2819=账期!$A$44,G2819=账期!$A$45,G2819=账期!$A$46,G2819=账期!$A$48,G2819=账期!$A$50,G2819=账期!$A$51,G2819=账期!$A$52,G2819=账期!$A$53,G2819=账期!$A$54,G2819=账期!$A$56,G2819=账期!$A$57,G2819=账期!$A$58,G2819=账期!$A$59,G2819=账期!$A$60,G2819=账期!$A$61,G2819=账期!$A$62,G2819=账期!$A$63,G2819=账期!$A$64,G2819=账期!$A$66,G2819=账期!$A$67,G2819=账期!$A$68,G2819=账期!$A$70,G2819=账期!$A$71),30,IF(OR(G2819=账期!$A$74,G2819=账期!$A$77,G2819=账期!$A$76,G2819=账期!$A$79,G2819=账期!$A$80,G2819=账期!$A$81,G2819=账期!$A$83,G2819=账期!$A$85,G2819=账期!$A$87,G2819=账期!$A$89,G2819=账期!$A$91),60,IF(OR(G2819=账期!$A$93,G2819=账期!$A$94,G2819=账期!$A$95,G2819=账期!$A$96,G2819=账期!$A$98,G2819=账期!$A$99,G2819=账期!$A$101,G2819=账期!$A$102),90,0)))</f>
        <v>0</v>
      </c>
      <c r="AF2819" s="396"/>
      <c r="AG2819" s="384"/>
      <c r="AH2819" s="396" t="str">
        <f t="shared" si="411"/>
        <v/>
      </c>
    </row>
    <row r="2820" spans="1:34" ht="18" customHeight="1" x14ac:dyDescent="0.25">
      <c r="A2820" s="301" t="str">
        <f t="shared" si="413"/>
        <v/>
      </c>
      <c r="B2820" s="397"/>
      <c r="C2820" s="398"/>
      <c r="D2820" s="399"/>
      <c r="E2820" s="383" t="str">
        <f t="shared" si="409"/>
        <v>C</v>
      </c>
      <c r="F2820" s="383" t="str">
        <f t="shared" si="410"/>
        <v>C</v>
      </c>
      <c r="G2820" s="400"/>
      <c r="H2820" s="385" t="str">
        <f>IF(G2820="","",VLOOKUP(G2820,下拉数据源!J:K,2,0))</f>
        <v/>
      </c>
      <c r="I2820" s="385"/>
      <c r="J2820" s="385"/>
      <c r="K2820" s="386"/>
      <c r="L2820" s="401"/>
      <c r="M2820" s="384"/>
      <c r="N2820" s="384"/>
      <c r="O2820" s="384"/>
      <c r="P2820" s="386"/>
      <c r="Q2820" s="387"/>
      <c r="R2820" s="286"/>
      <c r="S2820" s="388">
        <f t="shared" si="414"/>
        <v>0</v>
      </c>
      <c r="T2820" s="389"/>
      <c r="U2820" s="389">
        <f t="shared" si="412"/>
        <v>0</v>
      </c>
      <c r="V2820" s="451"/>
      <c r="W2820" s="452"/>
      <c r="X2820" s="386"/>
      <c r="Y2820" s="390"/>
      <c r="Z2820" s="391"/>
      <c r="AA2820" s="392"/>
      <c r="AB2820" s="393"/>
      <c r="AC2820" s="394"/>
      <c r="AD2820" s="395">
        <f t="shared" si="415"/>
        <v>0</v>
      </c>
      <c r="AE2820" s="396">
        <f>IF(OR(G2820=账期!$A$18,G2820=账期!$A$20,G2820=账期!$A$22,G2820=账期!$A$24,G2820=账期!$A$25,G2820=账期!$A$27,G2820=账期!$A$26,G2820=账期!$A$28,G2820=账期!$A$30,G2820=账期!$A$32,G2820=账期!$A$34,G2820=账期!$A$35,G2820=账期!$A$37,G2820=账期!$A$39,G2820=账期!$A$40,G2820=账期!$A$41,G2820=账期!$A$42,G2820=账期!$A$43,G2820=账期!$A$44,G2820=账期!$A$45,G2820=账期!$A$46,G2820=账期!$A$48,G2820=账期!$A$50,G2820=账期!$A$51,G2820=账期!$A$52,G2820=账期!$A$53,G2820=账期!$A$54,G2820=账期!$A$56,G2820=账期!$A$57,G2820=账期!$A$58,G2820=账期!$A$59,G2820=账期!$A$60,G2820=账期!$A$61,G2820=账期!$A$62,G2820=账期!$A$63,G2820=账期!$A$64,G2820=账期!$A$66,G2820=账期!$A$67,G2820=账期!$A$68,G2820=账期!$A$70,G2820=账期!$A$71),30,IF(OR(G2820=账期!$A$74,G2820=账期!$A$77,G2820=账期!$A$76,G2820=账期!$A$79,G2820=账期!$A$80,G2820=账期!$A$81,G2820=账期!$A$83,G2820=账期!$A$85,G2820=账期!$A$87,G2820=账期!$A$89,G2820=账期!$A$91),60,IF(OR(G2820=账期!$A$93,G2820=账期!$A$94,G2820=账期!$A$95,G2820=账期!$A$96,G2820=账期!$A$98,G2820=账期!$A$99,G2820=账期!$A$101,G2820=账期!$A$102),90,0)))</f>
        <v>0</v>
      </c>
      <c r="AF2820" s="396"/>
      <c r="AG2820" s="384"/>
      <c r="AH2820" s="396" t="str">
        <f t="shared" si="411"/>
        <v/>
      </c>
    </row>
    <row r="2821" spans="1:34" ht="18" customHeight="1" x14ac:dyDescent="0.25">
      <c r="A2821" s="301" t="str">
        <f t="shared" si="413"/>
        <v/>
      </c>
      <c r="B2821" s="397"/>
      <c r="C2821" s="398"/>
      <c r="D2821" s="399"/>
      <c r="E2821" s="383" t="str">
        <f t="shared" si="409"/>
        <v>C</v>
      </c>
      <c r="F2821" s="383" t="str">
        <f t="shared" si="410"/>
        <v>C</v>
      </c>
      <c r="G2821" s="400"/>
      <c r="H2821" s="385" t="str">
        <f>IF(G2821="","",VLOOKUP(G2821,下拉数据源!J:K,2,0))</f>
        <v/>
      </c>
      <c r="I2821" s="385"/>
      <c r="J2821" s="385"/>
      <c r="K2821" s="386"/>
      <c r="L2821" s="401"/>
      <c r="M2821" s="384"/>
      <c r="N2821" s="384"/>
      <c r="O2821" s="384"/>
      <c r="P2821" s="386"/>
      <c r="Q2821" s="387"/>
      <c r="R2821" s="286"/>
      <c r="S2821" s="388">
        <f t="shared" si="414"/>
        <v>0</v>
      </c>
      <c r="T2821" s="389"/>
      <c r="U2821" s="389">
        <f t="shared" si="412"/>
        <v>0</v>
      </c>
      <c r="V2821" s="451"/>
      <c r="W2821" s="452"/>
      <c r="X2821" s="386"/>
      <c r="Y2821" s="390"/>
      <c r="Z2821" s="391"/>
      <c r="AA2821" s="392"/>
      <c r="AB2821" s="393"/>
      <c r="AC2821" s="394"/>
      <c r="AD2821" s="395">
        <f t="shared" si="415"/>
        <v>0</v>
      </c>
      <c r="AE2821" s="396">
        <f>IF(OR(G2821=账期!$A$18,G2821=账期!$A$20,G2821=账期!$A$22,G2821=账期!$A$24,G2821=账期!$A$25,G2821=账期!$A$27,G2821=账期!$A$26,G2821=账期!$A$28,G2821=账期!$A$30,G2821=账期!$A$32,G2821=账期!$A$34,G2821=账期!$A$35,G2821=账期!$A$37,G2821=账期!$A$39,G2821=账期!$A$40,G2821=账期!$A$41,G2821=账期!$A$42,G2821=账期!$A$43,G2821=账期!$A$44,G2821=账期!$A$45,G2821=账期!$A$46,G2821=账期!$A$48,G2821=账期!$A$50,G2821=账期!$A$51,G2821=账期!$A$52,G2821=账期!$A$53,G2821=账期!$A$54,G2821=账期!$A$56,G2821=账期!$A$57,G2821=账期!$A$58,G2821=账期!$A$59,G2821=账期!$A$60,G2821=账期!$A$61,G2821=账期!$A$62,G2821=账期!$A$63,G2821=账期!$A$64,G2821=账期!$A$66,G2821=账期!$A$67,G2821=账期!$A$68,G2821=账期!$A$70,G2821=账期!$A$71),30,IF(OR(G2821=账期!$A$74,G2821=账期!$A$77,G2821=账期!$A$76,G2821=账期!$A$79,G2821=账期!$A$80,G2821=账期!$A$81,G2821=账期!$A$83,G2821=账期!$A$85,G2821=账期!$A$87,G2821=账期!$A$89,G2821=账期!$A$91),60,IF(OR(G2821=账期!$A$93,G2821=账期!$A$94,G2821=账期!$A$95,G2821=账期!$A$96,G2821=账期!$A$98,G2821=账期!$A$99,G2821=账期!$A$101,G2821=账期!$A$102),90,0)))</f>
        <v>0</v>
      </c>
      <c r="AF2821" s="396"/>
      <c r="AG2821" s="384"/>
      <c r="AH2821" s="396" t="str">
        <f t="shared" si="411"/>
        <v/>
      </c>
    </row>
    <row r="2822" spans="1:34" ht="18" customHeight="1" x14ac:dyDescent="0.25">
      <c r="A2822" s="301" t="str">
        <f t="shared" si="413"/>
        <v/>
      </c>
      <c r="B2822" s="397"/>
      <c r="C2822" s="398"/>
      <c r="D2822" s="399"/>
      <c r="E2822" s="383" t="str">
        <f t="shared" si="409"/>
        <v>C</v>
      </c>
      <c r="F2822" s="383" t="str">
        <f t="shared" si="410"/>
        <v>C</v>
      </c>
      <c r="G2822" s="400"/>
      <c r="H2822" s="385" t="str">
        <f>IF(G2822="","",VLOOKUP(G2822,下拉数据源!J:K,2,0))</f>
        <v/>
      </c>
      <c r="I2822" s="385"/>
      <c r="J2822" s="385"/>
      <c r="K2822" s="386"/>
      <c r="L2822" s="401"/>
      <c r="M2822" s="384"/>
      <c r="N2822" s="384"/>
      <c r="O2822" s="384"/>
      <c r="P2822" s="386"/>
      <c r="Q2822" s="387"/>
      <c r="R2822" s="286"/>
      <c r="S2822" s="388">
        <f t="shared" si="414"/>
        <v>0</v>
      </c>
      <c r="T2822" s="389"/>
      <c r="U2822" s="389">
        <f t="shared" si="412"/>
        <v>0</v>
      </c>
      <c r="V2822" s="451"/>
      <c r="W2822" s="452"/>
      <c r="X2822" s="386"/>
      <c r="Y2822" s="390"/>
      <c r="Z2822" s="391"/>
      <c r="AA2822" s="392"/>
      <c r="AB2822" s="393"/>
      <c r="AC2822" s="394"/>
      <c r="AD2822" s="395">
        <f t="shared" si="415"/>
        <v>0</v>
      </c>
      <c r="AE2822" s="396">
        <f>IF(OR(G2822=账期!$A$18,G2822=账期!$A$20,G2822=账期!$A$22,G2822=账期!$A$24,G2822=账期!$A$25,G2822=账期!$A$27,G2822=账期!$A$26,G2822=账期!$A$28,G2822=账期!$A$30,G2822=账期!$A$32,G2822=账期!$A$34,G2822=账期!$A$35,G2822=账期!$A$37,G2822=账期!$A$39,G2822=账期!$A$40,G2822=账期!$A$41,G2822=账期!$A$42,G2822=账期!$A$43,G2822=账期!$A$44,G2822=账期!$A$45,G2822=账期!$A$46,G2822=账期!$A$48,G2822=账期!$A$50,G2822=账期!$A$51,G2822=账期!$A$52,G2822=账期!$A$53,G2822=账期!$A$54,G2822=账期!$A$56,G2822=账期!$A$57,G2822=账期!$A$58,G2822=账期!$A$59,G2822=账期!$A$60,G2822=账期!$A$61,G2822=账期!$A$62,G2822=账期!$A$63,G2822=账期!$A$64,G2822=账期!$A$66,G2822=账期!$A$67,G2822=账期!$A$68,G2822=账期!$A$70,G2822=账期!$A$71),30,IF(OR(G2822=账期!$A$74,G2822=账期!$A$77,G2822=账期!$A$76,G2822=账期!$A$79,G2822=账期!$A$80,G2822=账期!$A$81,G2822=账期!$A$83,G2822=账期!$A$85,G2822=账期!$A$87,G2822=账期!$A$89,G2822=账期!$A$91),60,IF(OR(G2822=账期!$A$93,G2822=账期!$A$94,G2822=账期!$A$95,G2822=账期!$A$96,G2822=账期!$A$98,G2822=账期!$A$99,G2822=账期!$A$101,G2822=账期!$A$102),90,0)))</f>
        <v>0</v>
      </c>
      <c r="AF2822" s="396"/>
      <c r="AG2822" s="384"/>
      <c r="AH2822" s="396" t="str">
        <f t="shared" si="411"/>
        <v/>
      </c>
    </row>
    <row r="2823" spans="1:34" ht="18" customHeight="1" x14ac:dyDescent="0.25">
      <c r="A2823" s="301" t="str">
        <f t="shared" si="413"/>
        <v/>
      </c>
      <c r="B2823" s="397"/>
      <c r="C2823" s="398"/>
      <c r="D2823" s="399"/>
      <c r="E2823" s="383" t="str">
        <f t="shared" si="409"/>
        <v>C</v>
      </c>
      <c r="F2823" s="383" t="str">
        <f t="shared" si="410"/>
        <v>C</v>
      </c>
      <c r="G2823" s="400"/>
      <c r="H2823" s="385" t="str">
        <f>IF(G2823="","",VLOOKUP(G2823,下拉数据源!J:K,2,0))</f>
        <v/>
      </c>
      <c r="I2823" s="385"/>
      <c r="J2823" s="385"/>
      <c r="K2823" s="386"/>
      <c r="L2823" s="401"/>
      <c r="M2823" s="384"/>
      <c r="N2823" s="384"/>
      <c r="O2823" s="384"/>
      <c r="P2823" s="386"/>
      <c r="Q2823" s="387"/>
      <c r="R2823" s="286"/>
      <c r="S2823" s="388">
        <f t="shared" si="414"/>
        <v>0</v>
      </c>
      <c r="T2823" s="389"/>
      <c r="U2823" s="389">
        <f t="shared" si="412"/>
        <v>0</v>
      </c>
      <c r="V2823" s="451"/>
      <c r="W2823" s="452"/>
      <c r="X2823" s="386"/>
      <c r="Y2823" s="390"/>
      <c r="Z2823" s="391"/>
      <c r="AA2823" s="392"/>
      <c r="AB2823" s="393"/>
      <c r="AC2823" s="394"/>
      <c r="AD2823" s="395">
        <f t="shared" si="415"/>
        <v>0</v>
      </c>
      <c r="AE2823" s="396">
        <f>IF(OR(G2823=账期!$A$18,G2823=账期!$A$20,G2823=账期!$A$22,G2823=账期!$A$24,G2823=账期!$A$25,G2823=账期!$A$27,G2823=账期!$A$26,G2823=账期!$A$28,G2823=账期!$A$30,G2823=账期!$A$32,G2823=账期!$A$34,G2823=账期!$A$35,G2823=账期!$A$37,G2823=账期!$A$39,G2823=账期!$A$40,G2823=账期!$A$41,G2823=账期!$A$42,G2823=账期!$A$43,G2823=账期!$A$44,G2823=账期!$A$45,G2823=账期!$A$46,G2823=账期!$A$48,G2823=账期!$A$50,G2823=账期!$A$51,G2823=账期!$A$52,G2823=账期!$A$53,G2823=账期!$A$54,G2823=账期!$A$56,G2823=账期!$A$57,G2823=账期!$A$58,G2823=账期!$A$59,G2823=账期!$A$60,G2823=账期!$A$61,G2823=账期!$A$62,G2823=账期!$A$63,G2823=账期!$A$64,G2823=账期!$A$66,G2823=账期!$A$67,G2823=账期!$A$68,G2823=账期!$A$70,G2823=账期!$A$71),30,IF(OR(G2823=账期!$A$74,G2823=账期!$A$77,G2823=账期!$A$76,G2823=账期!$A$79,G2823=账期!$A$80,G2823=账期!$A$81,G2823=账期!$A$83,G2823=账期!$A$85,G2823=账期!$A$87,G2823=账期!$A$89,G2823=账期!$A$91),60,IF(OR(G2823=账期!$A$93,G2823=账期!$A$94,G2823=账期!$A$95,G2823=账期!$A$96,G2823=账期!$A$98,G2823=账期!$A$99,G2823=账期!$A$101,G2823=账期!$A$102),90,0)))</f>
        <v>0</v>
      </c>
      <c r="AF2823" s="396"/>
      <c r="AG2823" s="384"/>
      <c r="AH2823" s="396" t="str">
        <f t="shared" si="411"/>
        <v/>
      </c>
    </row>
    <row r="2824" spans="1:34" ht="18" customHeight="1" x14ac:dyDescent="0.25">
      <c r="A2824" s="301" t="str">
        <f t="shared" si="413"/>
        <v/>
      </c>
      <c r="B2824" s="397"/>
      <c r="C2824" s="398"/>
      <c r="D2824" s="399"/>
      <c r="E2824" s="383" t="str">
        <f t="shared" si="409"/>
        <v>C</v>
      </c>
      <c r="F2824" s="383" t="str">
        <f t="shared" si="410"/>
        <v>C</v>
      </c>
      <c r="G2824" s="400"/>
      <c r="H2824" s="385" t="str">
        <f>IF(G2824="","",VLOOKUP(G2824,下拉数据源!J:K,2,0))</f>
        <v/>
      </c>
      <c r="I2824" s="385"/>
      <c r="J2824" s="385"/>
      <c r="K2824" s="386"/>
      <c r="L2824" s="401"/>
      <c r="M2824" s="384"/>
      <c r="N2824" s="384"/>
      <c r="O2824" s="384"/>
      <c r="P2824" s="386"/>
      <c r="Q2824" s="387"/>
      <c r="R2824" s="286"/>
      <c r="S2824" s="388">
        <f t="shared" si="414"/>
        <v>0</v>
      </c>
      <c r="T2824" s="389"/>
      <c r="U2824" s="389">
        <f t="shared" si="412"/>
        <v>0</v>
      </c>
      <c r="V2824" s="451"/>
      <c r="W2824" s="452"/>
      <c r="X2824" s="386"/>
      <c r="Y2824" s="390"/>
      <c r="Z2824" s="391"/>
      <c r="AA2824" s="392"/>
      <c r="AB2824" s="393"/>
      <c r="AC2824" s="394"/>
      <c r="AD2824" s="395">
        <f t="shared" si="415"/>
        <v>0</v>
      </c>
      <c r="AE2824" s="396">
        <f>IF(OR(G2824=账期!$A$18,G2824=账期!$A$20,G2824=账期!$A$22,G2824=账期!$A$24,G2824=账期!$A$25,G2824=账期!$A$27,G2824=账期!$A$26,G2824=账期!$A$28,G2824=账期!$A$30,G2824=账期!$A$32,G2824=账期!$A$34,G2824=账期!$A$35,G2824=账期!$A$37,G2824=账期!$A$39,G2824=账期!$A$40,G2824=账期!$A$41,G2824=账期!$A$42,G2824=账期!$A$43,G2824=账期!$A$44,G2824=账期!$A$45,G2824=账期!$A$46,G2824=账期!$A$48,G2824=账期!$A$50,G2824=账期!$A$51,G2824=账期!$A$52,G2824=账期!$A$53,G2824=账期!$A$54,G2824=账期!$A$56,G2824=账期!$A$57,G2824=账期!$A$58,G2824=账期!$A$59,G2824=账期!$A$60,G2824=账期!$A$61,G2824=账期!$A$62,G2824=账期!$A$63,G2824=账期!$A$64,G2824=账期!$A$66,G2824=账期!$A$67,G2824=账期!$A$68,G2824=账期!$A$70,G2824=账期!$A$71),30,IF(OR(G2824=账期!$A$74,G2824=账期!$A$77,G2824=账期!$A$76,G2824=账期!$A$79,G2824=账期!$A$80,G2824=账期!$A$81,G2824=账期!$A$83,G2824=账期!$A$85,G2824=账期!$A$87,G2824=账期!$A$89,G2824=账期!$A$91),60,IF(OR(G2824=账期!$A$93,G2824=账期!$A$94,G2824=账期!$A$95,G2824=账期!$A$96,G2824=账期!$A$98,G2824=账期!$A$99,G2824=账期!$A$101,G2824=账期!$A$102),90,0)))</f>
        <v>0</v>
      </c>
      <c r="AF2824" s="396"/>
      <c r="AG2824" s="384"/>
      <c r="AH2824" s="396" t="str">
        <f t="shared" si="411"/>
        <v/>
      </c>
    </row>
    <row r="2825" spans="1:34" ht="18" customHeight="1" x14ac:dyDescent="0.25">
      <c r="A2825" s="301" t="str">
        <f t="shared" si="413"/>
        <v/>
      </c>
      <c r="B2825" s="397"/>
      <c r="C2825" s="398"/>
      <c r="D2825" s="399"/>
      <c r="E2825" s="383" t="str">
        <f t="shared" si="409"/>
        <v>C</v>
      </c>
      <c r="F2825" s="383" t="str">
        <f t="shared" si="410"/>
        <v>C</v>
      </c>
      <c r="G2825" s="400"/>
      <c r="H2825" s="385" t="str">
        <f>IF(G2825="","",VLOOKUP(G2825,下拉数据源!J:K,2,0))</f>
        <v/>
      </c>
      <c r="I2825" s="385"/>
      <c r="J2825" s="385"/>
      <c r="K2825" s="386"/>
      <c r="L2825" s="401"/>
      <c r="M2825" s="384"/>
      <c r="N2825" s="384"/>
      <c r="O2825" s="384"/>
      <c r="P2825" s="386"/>
      <c r="Q2825" s="387"/>
      <c r="R2825" s="286"/>
      <c r="S2825" s="388">
        <f t="shared" si="414"/>
        <v>0</v>
      </c>
      <c r="T2825" s="389"/>
      <c r="U2825" s="389">
        <f t="shared" si="412"/>
        <v>0</v>
      </c>
      <c r="V2825" s="451"/>
      <c r="W2825" s="452"/>
      <c r="X2825" s="386"/>
      <c r="Y2825" s="390"/>
      <c r="Z2825" s="391"/>
      <c r="AA2825" s="392"/>
      <c r="AB2825" s="393"/>
      <c r="AC2825" s="394"/>
      <c r="AD2825" s="395">
        <f t="shared" si="415"/>
        <v>0</v>
      </c>
      <c r="AE2825" s="396">
        <f>IF(OR(G2825=账期!$A$18,G2825=账期!$A$20,G2825=账期!$A$22,G2825=账期!$A$24,G2825=账期!$A$25,G2825=账期!$A$27,G2825=账期!$A$26,G2825=账期!$A$28,G2825=账期!$A$30,G2825=账期!$A$32,G2825=账期!$A$34,G2825=账期!$A$35,G2825=账期!$A$37,G2825=账期!$A$39,G2825=账期!$A$40,G2825=账期!$A$41,G2825=账期!$A$42,G2825=账期!$A$43,G2825=账期!$A$44,G2825=账期!$A$45,G2825=账期!$A$46,G2825=账期!$A$48,G2825=账期!$A$50,G2825=账期!$A$51,G2825=账期!$A$52,G2825=账期!$A$53,G2825=账期!$A$54,G2825=账期!$A$56,G2825=账期!$A$57,G2825=账期!$A$58,G2825=账期!$A$59,G2825=账期!$A$60,G2825=账期!$A$61,G2825=账期!$A$62,G2825=账期!$A$63,G2825=账期!$A$64,G2825=账期!$A$66,G2825=账期!$A$67,G2825=账期!$A$68,G2825=账期!$A$70,G2825=账期!$A$71),30,IF(OR(G2825=账期!$A$74,G2825=账期!$A$77,G2825=账期!$A$76,G2825=账期!$A$79,G2825=账期!$A$80,G2825=账期!$A$81,G2825=账期!$A$83,G2825=账期!$A$85,G2825=账期!$A$87,G2825=账期!$A$89,G2825=账期!$A$91),60,IF(OR(G2825=账期!$A$93,G2825=账期!$A$94,G2825=账期!$A$95,G2825=账期!$A$96,G2825=账期!$A$98,G2825=账期!$A$99,G2825=账期!$A$101,G2825=账期!$A$102),90,0)))</f>
        <v>0</v>
      </c>
      <c r="AF2825" s="396"/>
      <c r="AG2825" s="384"/>
      <c r="AH2825" s="396" t="str">
        <f t="shared" si="411"/>
        <v/>
      </c>
    </row>
    <row r="2826" spans="1:34" ht="18" customHeight="1" x14ac:dyDescent="0.25">
      <c r="A2826" s="301" t="str">
        <f t="shared" si="413"/>
        <v/>
      </c>
      <c r="B2826" s="397"/>
      <c r="C2826" s="398"/>
      <c r="D2826" s="399"/>
      <c r="E2826" s="383" t="str">
        <f t="shared" si="409"/>
        <v>C</v>
      </c>
      <c r="F2826" s="383" t="str">
        <f t="shared" si="410"/>
        <v>C</v>
      </c>
      <c r="G2826" s="400"/>
      <c r="H2826" s="385" t="str">
        <f>IF(G2826="","",VLOOKUP(G2826,下拉数据源!J:K,2,0))</f>
        <v/>
      </c>
      <c r="I2826" s="385"/>
      <c r="J2826" s="385"/>
      <c r="K2826" s="386"/>
      <c r="L2826" s="401"/>
      <c r="M2826" s="384"/>
      <c r="N2826" s="384"/>
      <c r="O2826" s="384"/>
      <c r="P2826" s="386"/>
      <c r="Q2826" s="387"/>
      <c r="R2826" s="286"/>
      <c r="S2826" s="388">
        <f t="shared" si="414"/>
        <v>0</v>
      </c>
      <c r="T2826" s="389"/>
      <c r="U2826" s="389">
        <f t="shared" si="412"/>
        <v>0</v>
      </c>
      <c r="V2826" s="451"/>
      <c r="W2826" s="452"/>
      <c r="X2826" s="386"/>
      <c r="Y2826" s="390"/>
      <c r="Z2826" s="391"/>
      <c r="AA2826" s="392"/>
      <c r="AB2826" s="393"/>
      <c r="AC2826" s="394"/>
      <c r="AD2826" s="395">
        <f t="shared" si="415"/>
        <v>0</v>
      </c>
      <c r="AE2826" s="396">
        <f>IF(OR(G2826=账期!$A$18,G2826=账期!$A$20,G2826=账期!$A$22,G2826=账期!$A$24,G2826=账期!$A$25,G2826=账期!$A$27,G2826=账期!$A$26,G2826=账期!$A$28,G2826=账期!$A$30,G2826=账期!$A$32,G2826=账期!$A$34,G2826=账期!$A$35,G2826=账期!$A$37,G2826=账期!$A$39,G2826=账期!$A$40,G2826=账期!$A$41,G2826=账期!$A$42,G2826=账期!$A$43,G2826=账期!$A$44,G2826=账期!$A$45,G2826=账期!$A$46,G2826=账期!$A$48,G2826=账期!$A$50,G2826=账期!$A$51,G2826=账期!$A$52,G2826=账期!$A$53,G2826=账期!$A$54,G2826=账期!$A$56,G2826=账期!$A$57,G2826=账期!$A$58,G2826=账期!$A$59,G2826=账期!$A$60,G2826=账期!$A$61,G2826=账期!$A$62,G2826=账期!$A$63,G2826=账期!$A$64,G2826=账期!$A$66,G2826=账期!$A$67,G2826=账期!$A$68,G2826=账期!$A$70,G2826=账期!$A$71),30,IF(OR(G2826=账期!$A$74,G2826=账期!$A$77,G2826=账期!$A$76,G2826=账期!$A$79,G2826=账期!$A$80,G2826=账期!$A$81,G2826=账期!$A$83,G2826=账期!$A$85,G2826=账期!$A$87,G2826=账期!$A$89,G2826=账期!$A$91),60,IF(OR(G2826=账期!$A$93,G2826=账期!$A$94,G2826=账期!$A$95,G2826=账期!$A$96,G2826=账期!$A$98,G2826=账期!$A$99,G2826=账期!$A$101,G2826=账期!$A$102),90,0)))</f>
        <v>0</v>
      </c>
      <c r="AF2826" s="396"/>
      <c r="AG2826" s="384"/>
      <c r="AH2826" s="396" t="str">
        <f t="shared" si="411"/>
        <v/>
      </c>
    </row>
    <row r="2827" spans="1:34" ht="18" customHeight="1" x14ac:dyDescent="0.25">
      <c r="A2827" s="301" t="str">
        <f t="shared" si="413"/>
        <v/>
      </c>
      <c r="B2827" s="397"/>
      <c r="C2827" s="398"/>
      <c r="D2827" s="399"/>
      <c r="E2827" s="383" t="str">
        <f t="shared" si="409"/>
        <v>C</v>
      </c>
      <c r="F2827" s="383" t="str">
        <f t="shared" si="410"/>
        <v>C</v>
      </c>
      <c r="G2827" s="400"/>
      <c r="H2827" s="385" t="str">
        <f>IF(G2827="","",VLOOKUP(G2827,下拉数据源!J:K,2,0))</f>
        <v/>
      </c>
      <c r="I2827" s="385"/>
      <c r="J2827" s="385"/>
      <c r="K2827" s="386"/>
      <c r="L2827" s="401"/>
      <c r="M2827" s="384"/>
      <c r="N2827" s="384"/>
      <c r="O2827" s="384"/>
      <c r="P2827" s="386"/>
      <c r="Q2827" s="387"/>
      <c r="R2827" s="286"/>
      <c r="S2827" s="388">
        <f t="shared" si="414"/>
        <v>0</v>
      </c>
      <c r="T2827" s="389"/>
      <c r="U2827" s="389">
        <f t="shared" si="412"/>
        <v>0</v>
      </c>
      <c r="V2827" s="451"/>
      <c r="W2827" s="452"/>
      <c r="X2827" s="386"/>
      <c r="Y2827" s="390"/>
      <c r="Z2827" s="391"/>
      <c r="AA2827" s="392"/>
      <c r="AB2827" s="393"/>
      <c r="AC2827" s="394"/>
      <c r="AD2827" s="395">
        <f t="shared" si="415"/>
        <v>0</v>
      </c>
      <c r="AE2827" s="396">
        <f>IF(OR(G2827=账期!$A$18,G2827=账期!$A$20,G2827=账期!$A$22,G2827=账期!$A$24,G2827=账期!$A$25,G2827=账期!$A$27,G2827=账期!$A$26,G2827=账期!$A$28,G2827=账期!$A$30,G2827=账期!$A$32,G2827=账期!$A$34,G2827=账期!$A$35,G2827=账期!$A$37,G2827=账期!$A$39,G2827=账期!$A$40,G2827=账期!$A$41,G2827=账期!$A$42,G2827=账期!$A$43,G2827=账期!$A$44,G2827=账期!$A$45,G2827=账期!$A$46,G2827=账期!$A$48,G2827=账期!$A$50,G2827=账期!$A$51,G2827=账期!$A$52,G2827=账期!$A$53,G2827=账期!$A$54,G2827=账期!$A$56,G2827=账期!$A$57,G2827=账期!$A$58,G2827=账期!$A$59,G2827=账期!$A$60,G2827=账期!$A$61,G2827=账期!$A$62,G2827=账期!$A$63,G2827=账期!$A$64,G2827=账期!$A$66,G2827=账期!$A$67,G2827=账期!$A$68,G2827=账期!$A$70,G2827=账期!$A$71),30,IF(OR(G2827=账期!$A$74,G2827=账期!$A$77,G2827=账期!$A$76,G2827=账期!$A$79,G2827=账期!$A$80,G2827=账期!$A$81,G2827=账期!$A$83,G2827=账期!$A$85,G2827=账期!$A$87,G2827=账期!$A$89,G2827=账期!$A$91),60,IF(OR(G2827=账期!$A$93,G2827=账期!$A$94,G2827=账期!$A$95,G2827=账期!$A$96,G2827=账期!$A$98,G2827=账期!$A$99,G2827=账期!$A$101,G2827=账期!$A$102),90,0)))</f>
        <v>0</v>
      </c>
      <c r="AF2827" s="396"/>
      <c r="AG2827" s="384"/>
      <c r="AH2827" s="396" t="str">
        <f t="shared" si="411"/>
        <v/>
      </c>
    </row>
    <row r="2828" spans="1:34" ht="18" customHeight="1" x14ac:dyDescent="0.25">
      <c r="A2828" s="301" t="str">
        <f t="shared" si="413"/>
        <v/>
      </c>
      <c r="B2828" s="397"/>
      <c r="C2828" s="398"/>
      <c r="D2828" s="399"/>
      <c r="E2828" s="383" t="str">
        <f t="shared" si="409"/>
        <v>C</v>
      </c>
      <c r="F2828" s="383" t="str">
        <f t="shared" si="410"/>
        <v>C</v>
      </c>
      <c r="G2828" s="400"/>
      <c r="H2828" s="385" t="str">
        <f>IF(G2828="","",VLOOKUP(G2828,下拉数据源!J:K,2,0))</f>
        <v/>
      </c>
      <c r="I2828" s="385"/>
      <c r="J2828" s="385"/>
      <c r="K2828" s="386"/>
      <c r="L2828" s="401"/>
      <c r="M2828" s="384"/>
      <c r="N2828" s="384"/>
      <c r="O2828" s="384"/>
      <c r="P2828" s="386"/>
      <c r="Q2828" s="387"/>
      <c r="R2828" s="286"/>
      <c r="S2828" s="388">
        <f t="shared" si="414"/>
        <v>0</v>
      </c>
      <c r="T2828" s="389"/>
      <c r="U2828" s="389">
        <f t="shared" si="412"/>
        <v>0</v>
      </c>
      <c r="V2828" s="451"/>
      <c r="W2828" s="452"/>
      <c r="X2828" s="386"/>
      <c r="Y2828" s="390"/>
      <c r="Z2828" s="391"/>
      <c r="AA2828" s="392"/>
      <c r="AB2828" s="393"/>
      <c r="AC2828" s="394"/>
      <c r="AD2828" s="395">
        <f t="shared" si="415"/>
        <v>0</v>
      </c>
      <c r="AE2828" s="396">
        <f>IF(OR(G2828=账期!$A$18,G2828=账期!$A$20,G2828=账期!$A$22,G2828=账期!$A$24,G2828=账期!$A$25,G2828=账期!$A$27,G2828=账期!$A$26,G2828=账期!$A$28,G2828=账期!$A$30,G2828=账期!$A$32,G2828=账期!$A$34,G2828=账期!$A$35,G2828=账期!$A$37,G2828=账期!$A$39,G2828=账期!$A$40,G2828=账期!$A$41,G2828=账期!$A$42,G2828=账期!$A$43,G2828=账期!$A$44,G2828=账期!$A$45,G2828=账期!$A$46,G2828=账期!$A$48,G2828=账期!$A$50,G2828=账期!$A$51,G2828=账期!$A$52,G2828=账期!$A$53,G2828=账期!$A$54,G2828=账期!$A$56,G2828=账期!$A$57,G2828=账期!$A$58,G2828=账期!$A$59,G2828=账期!$A$60,G2828=账期!$A$61,G2828=账期!$A$62,G2828=账期!$A$63,G2828=账期!$A$64,G2828=账期!$A$66,G2828=账期!$A$67,G2828=账期!$A$68,G2828=账期!$A$70,G2828=账期!$A$71),30,IF(OR(G2828=账期!$A$74,G2828=账期!$A$77,G2828=账期!$A$76,G2828=账期!$A$79,G2828=账期!$A$80,G2828=账期!$A$81,G2828=账期!$A$83,G2828=账期!$A$85,G2828=账期!$A$87,G2828=账期!$A$89,G2828=账期!$A$91),60,IF(OR(G2828=账期!$A$93,G2828=账期!$A$94,G2828=账期!$A$95,G2828=账期!$A$96,G2828=账期!$A$98,G2828=账期!$A$99,G2828=账期!$A$101,G2828=账期!$A$102),90,0)))</f>
        <v>0</v>
      </c>
      <c r="AF2828" s="396"/>
      <c r="AG2828" s="384"/>
      <c r="AH2828" s="396" t="str">
        <f t="shared" si="411"/>
        <v/>
      </c>
    </row>
    <row r="2829" spans="1:34" ht="18" customHeight="1" x14ac:dyDescent="0.25">
      <c r="A2829" s="301" t="str">
        <f t="shared" si="413"/>
        <v/>
      </c>
      <c r="B2829" s="397"/>
      <c r="C2829" s="398"/>
      <c r="D2829" s="399"/>
      <c r="E2829" s="383" t="str">
        <f t="shared" si="409"/>
        <v>C</v>
      </c>
      <c r="F2829" s="383" t="str">
        <f t="shared" si="410"/>
        <v>C</v>
      </c>
      <c r="G2829" s="400"/>
      <c r="H2829" s="385" t="str">
        <f>IF(G2829="","",VLOOKUP(G2829,下拉数据源!J:K,2,0))</f>
        <v/>
      </c>
      <c r="I2829" s="385"/>
      <c r="J2829" s="385"/>
      <c r="K2829" s="386"/>
      <c r="L2829" s="401"/>
      <c r="M2829" s="384"/>
      <c r="N2829" s="384"/>
      <c r="O2829" s="384"/>
      <c r="P2829" s="386"/>
      <c r="Q2829" s="387"/>
      <c r="R2829" s="286"/>
      <c r="S2829" s="388">
        <f t="shared" si="414"/>
        <v>0</v>
      </c>
      <c r="T2829" s="389"/>
      <c r="U2829" s="389">
        <f t="shared" si="412"/>
        <v>0</v>
      </c>
      <c r="V2829" s="451"/>
      <c r="W2829" s="452"/>
      <c r="X2829" s="386"/>
      <c r="Y2829" s="390"/>
      <c r="Z2829" s="391"/>
      <c r="AA2829" s="392"/>
      <c r="AB2829" s="393"/>
      <c r="AC2829" s="394"/>
      <c r="AD2829" s="395">
        <f t="shared" si="415"/>
        <v>0</v>
      </c>
      <c r="AE2829" s="396">
        <f>IF(OR(G2829=账期!$A$18,G2829=账期!$A$20,G2829=账期!$A$22,G2829=账期!$A$24,G2829=账期!$A$25,G2829=账期!$A$27,G2829=账期!$A$26,G2829=账期!$A$28,G2829=账期!$A$30,G2829=账期!$A$32,G2829=账期!$A$34,G2829=账期!$A$35,G2829=账期!$A$37,G2829=账期!$A$39,G2829=账期!$A$40,G2829=账期!$A$41,G2829=账期!$A$42,G2829=账期!$A$43,G2829=账期!$A$44,G2829=账期!$A$45,G2829=账期!$A$46,G2829=账期!$A$48,G2829=账期!$A$50,G2829=账期!$A$51,G2829=账期!$A$52,G2829=账期!$A$53,G2829=账期!$A$54,G2829=账期!$A$56,G2829=账期!$A$57,G2829=账期!$A$58,G2829=账期!$A$59,G2829=账期!$A$60,G2829=账期!$A$61,G2829=账期!$A$62,G2829=账期!$A$63,G2829=账期!$A$64,G2829=账期!$A$66,G2829=账期!$A$67,G2829=账期!$A$68,G2829=账期!$A$70,G2829=账期!$A$71),30,IF(OR(G2829=账期!$A$74,G2829=账期!$A$77,G2829=账期!$A$76,G2829=账期!$A$79,G2829=账期!$A$80,G2829=账期!$A$81,G2829=账期!$A$83,G2829=账期!$A$85,G2829=账期!$A$87,G2829=账期!$A$89,G2829=账期!$A$91),60,IF(OR(G2829=账期!$A$93,G2829=账期!$A$94,G2829=账期!$A$95,G2829=账期!$A$96,G2829=账期!$A$98,G2829=账期!$A$99,G2829=账期!$A$101,G2829=账期!$A$102),90,0)))</f>
        <v>0</v>
      </c>
      <c r="AF2829" s="396"/>
      <c r="AG2829" s="384"/>
      <c r="AH2829" s="396" t="str">
        <f t="shared" si="411"/>
        <v/>
      </c>
    </row>
    <row r="2830" spans="1:34" ht="18" customHeight="1" x14ac:dyDescent="0.25">
      <c r="A2830" s="301" t="str">
        <f t="shared" si="413"/>
        <v/>
      </c>
      <c r="B2830" s="397"/>
      <c r="C2830" s="398"/>
      <c r="D2830" s="399"/>
      <c r="E2830" s="383" t="str">
        <f t="shared" si="409"/>
        <v>C</v>
      </c>
      <c r="F2830" s="383" t="str">
        <f t="shared" si="410"/>
        <v>C</v>
      </c>
      <c r="G2830" s="400"/>
      <c r="H2830" s="385" t="str">
        <f>IF(G2830="","",VLOOKUP(G2830,下拉数据源!J:K,2,0))</f>
        <v/>
      </c>
      <c r="I2830" s="385"/>
      <c r="J2830" s="385"/>
      <c r="K2830" s="386"/>
      <c r="L2830" s="401"/>
      <c r="M2830" s="384"/>
      <c r="N2830" s="384"/>
      <c r="O2830" s="384"/>
      <c r="P2830" s="386"/>
      <c r="Q2830" s="387"/>
      <c r="R2830" s="286"/>
      <c r="S2830" s="388">
        <f t="shared" si="414"/>
        <v>0</v>
      </c>
      <c r="T2830" s="389"/>
      <c r="U2830" s="389">
        <f t="shared" si="412"/>
        <v>0</v>
      </c>
      <c r="V2830" s="451"/>
      <c r="W2830" s="452"/>
      <c r="X2830" s="386"/>
      <c r="Y2830" s="390"/>
      <c r="Z2830" s="391"/>
      <c r="AA2830" s="392"/>
      <c r="AB2830" s="393"/>
      <c r="AC2830" s="394"/>
      <c r="AD2830" s="395">
        <f t="shared" si="415"/>
        <v>0</v>
      </c>
      <c r="AE2830" s="396">
        <f>IF(OR(G2830=账期!$A$18,G2830=账期!$A$20,G2830=账期!$A$22,G2830=账期!$A$24,G2830=账期!$A$25,G2830=账期!$A$27,G2830=账期!$A$26,G2830=账期!$A$28,G2830=账期!$A$30,G2830=账期!$A$32,G2830=账期!$A$34,G2830=账期!$A$35,G2830=账期!$A$37,G2830=账期!$A$39,G2830=账期!$A$40,G2830=账期!$A$41,G2830=账期!$A$42,G2830=账期!$A$43,G2830=账期!$A$44,G2830=账期!$A$45,G2830=账期!$A$46,G2830=账期!$A$48,G2830=账期!$A$50,G2830=账期!$A$51,G2830=账期!$A$52,G2830=账期!$A$53,G2830=账期!$A$54,G2830=账期!$A$56,G2830=账期!$A$57,G2830=账期!$A$58,G2830=账期!$A$59,G2830=账期!$A$60,G2830=账期!$A$61,G2830=账期!$A$62,G2830=账期!$A$63,G2830=账期!$A$64,G2830=账期!$A$66,G2830=账期!$A$67,G2830=账期!$A$68,G2830=账期!$A$70,G2830=账期!$A$71),30,IF(OR(G2830=账期!$A$74,G2830=账期!$A$77,G2830=账期!$A$76,G2830=账期!$A$79,G2830=账期!$A$80,G2830=账期!$A$81,G2830=账期!$A$83,G2830=账期!$A$85,G2830=账期!$A$87,G2830=账期!$A$89,G2830=账期!$A$91),60,IF(OR(G2830=账期!$A$93,G2830=账期!$A$94,G2830=账期!$A$95,G2830=账期!$A$96,G2830=账期!$A$98,G2830=账期!$A$99,G2830=账期!$A$101,G2830=账期!$A$102),90,0)))</f>
        <v>0</v>
      </c>
      <c r="AF2830" s="396"/>
      <c r="AG2830" s="384"/>
      <c r="AH2830" s="396" t="str">
        <f t="shared" si="411"/>
        <v/>
      </c>
    </row>
    <row r="2831" spans="1:34" ht="18" customHeight="1" x14ac:dyDescent="0.25">
      <c r="A2831" s="301" t="str">
        <f t="shared" si="413"/>
        <v/>
      </c>
      <c r="B2831" s="397"/>
      <c r="C2831" s="398"/>
      <c r="D2831" s="399"/>
      <c r="E2831" s="383" t="str">
        <f t="shared" si="409"/>
        <v>C</v>
      </c>
      <c r="F2831" s="383" t="str">
        <f t="shared" si="410"/>
        <v>C</v>
      </c>
      <c r="G2831" s="400"/>
      <c r="H2831" s="385" t="str">
        <f>IF(G2831="","",VLOOKUP(G2831,下拉数据源!J:K,2,0))</f>
        <v/>
      </c>
      <c r="I2831" s="385"/>
      <c r="J2831" s="385"/>
      <c r="K2831" s="386"/>
      <c r="L2831" s="401"/>
      <c r="M2831" s="384"/>
      <c r="N2831" s="384"/>
      <c r="O2831" s="384"/>
      <c r="P2831" s="386"/>
      <c r="Q2831" s="387"/>
      <c r="R2831" s="286"/>
      <c r="S2831" s="388">
        <f t="shared" si="414"/>
        <v>0</v>
      </c>
      <c r="T2831" s="389"/>
      <c r="U2831" s="389">
        <f t="shared" si="412"/>
        <v>0</v>
      </c>
      <c r="V2831" s="451"/>
      <c r="W2831" s="452"/>
      <c r="X2831" s="386"/>
      <c r="Y2831" s="390"/>
      <c r="Z2831" s="391"/>
      <c r="AA2831" s="392"/>
      <c r="AB2831" s="393"/>
      <c r="AC2831" s="394"/>
      <c r="AD2831" s="395">
        <f t="shared" si="415"/>
        <v>0</v>
      </c>
      <c r="AE2831" s="396">
        <f>IF(OR(G2831=账期!$A$18,G2831=账期!$A$20,G2831=账期!$A$22,G2831=账期!$A$24,G2831=账期!$A$25,G2831=账期!$A$27,G2831=账期!$A$26,G2831=账期!$A$28,G2831=账期!$A$30,G2831=账期!$A$32,G2831=账期!$A$34,G2831=账期!$A$35,G2831=账期!$A$37,G2831=账期!$A$39,G2831=账期!$A$40,G2831=账期!$A$41,G2831=账期!$A$42,G2831=账期!$A$43,G2831=账期!$A$44,G2831=账期!$A$45,G2831=账期!$A$46,G2831=账期!$A$48,G2831=账期!$A$50,G2831=账期!$A$51,G2831=账期!$A$52,G2831=账期!$A$53,G2831=账期!$A$54,G2831=账期!$A$56,G2831=账期!$A$57,G2831=账期!$A$58,G2831=账期!$A$59,G2831=账期!$A$60,G2831=账期!$A$61,G2831=账期!$A$62,G2831=账期!$A$63,G2831=账期!$A$64,G2831=账期!$A$66,G2831=账期!$A$67,G2831=账期!$A$68,G2831=账期!$A$70,G2831=账期!$A$71),30,IF(OR(G2831=账期!$A$74,G2831=账期!$A$77,G2831=账期!$A$76,G2831=账期!$A$79,G2831=账期!$A$80,G2831=账期!$A$81,G2831=账期!$A$83,G2831=账期!$A$85,G2831=账期!$A$87,G2831=账期!$A$89,G2831=账期!$A$91),60,IF(OR(G2831=账期!$A$93,G2831=账期!$A$94,G2831=账期!$A$95,G2831=账期!$A$96,G2831=账期!$A$98,G2831=账期!$A$99,G2831=账期!$A$101,G2831=账期!$A$102),90,0)))</f>
        <v>0</v>
      </c>
      <c r="AF2831" s="396"/>
      <c r="AG2831" s="384"/>
      <c r="AH2831" s="396" t="str">
        <f t="shared" si="411"/>
        <v/>
      </c>
    </row>
    <row r="2832" spans="1:34" ht="18" customHeight="1" x14ac:dyDescent="0.25">
      <c r="A2832" s="301" t="str">
        <f t="shared" si="413"/>
        <v/>
      </c>
      <c r="B2832" s="397"/>
      <c r="C2832" s="398"/>
      <c r="D2832" s="399"/>
      <c r="E2832" s="383" t="str">
        <f t="shared" si="409"/>
        <v>C</v>
      </c>
      <c r="F2832" s="383" t="str">
        <f t="shared" si="410"/>
        <v>C</v>
      </c>
      <c r="G2832" s="400"/>
      <c r="H2832" s="385" t="str">
        <f>IF(G2832="","",VLOOKUP(G2832,下拉数据源!J:K,2,0))</f>
        <v/>
      </c>
      <c r="I2832" s="385"/>
      <c r="J2832" s="385"/>
      <c r="K2832" s="386"/>
      <c r="L2832" s="401"/>
      <c r="M2832" s="384"/>
      <c r="N2832" s="384"/>
      <c r="O2832" s="384"/>
      <c r="P2832" s="386"/>
      <c r="Q2832" s="387"/>
      <c r="R2832" s="286"/>
      <c r="S2832" s="388">
        <f t="shared" si="414"/>
        <v>0</v>
      </c>
      <c r="T2832" s="389"/>
      <c r="U2832" s="389">
        <f t="shared" si="412"/>
        <v>0</v>
      </c>
      <c r="V2832" s="451"/>
      <c r="W2832" s="452"/>
      <c r="X2832" s="386"/>
      <c r="Y2832" s="390"/>
      <c r="Z2832" s="391"/>
      <c r="AA2832" s="392"/>
      <c r="AB2832" s="393"/>
      <c r="AC2832" s="394"/>
      <c r="AD2832" s="395">
        <f t="shared" si="415"/>
        <v>0</v>
      </c>
      <c r="AE2832" s="396">
        <f>IF(OR(G2832=账期!$A$18,G2832=账期!$A$20,G2832=账期!$A$22,G2832=账期!$A$24,G2832=账期!$A$25,G2832=账期!$A$27,G2832=账期!$A$26,G2832=账期!$A$28,G2832=账期!$A$30,G2832=账期!$A$32,G2832=账期!$A$34,G2832=账期!$A$35,G2832=账期!$A$37,G2832=账期!$A$39,G2832=账期!$A$40,G2832=账期!$A$41,G2832=账期!$A$42,G2832=账期!$A$43,G2832=账期!$A$44,G2832=账期!$A$45,G2832=账期!$A$46,G2832=账期!$A$48,G2832=账期!$A$50,G2832=账期!$A$51,G2832=账期!$A$52,G2832=账期!$A$53,G2832=账期!$A$54,G2832=账期!$A$56,G2832=账期!$A$57,G2832=账期!$A$58,G2832=账期!$A$59,G2832=账期!$A$60,G2832=账期!$A$61,G2832=账期!$A$62,G2832=账期!$A$63,G2832=账期!$A$64,G2832=账期!$A$66,G2832=账期!$A$67,G2832=账期!$A$68,G2832=账期!$A$70,G2832=账期!$A$71),30,IF(OR(G2832=账期!$A$74,G2832=账期!$A$77,G2832=账期!$A$76,G2832=账期!$A$79,G2832=账期!$A$80,G2832=账期!$A$81,G2832=账期!$A$83,G2832=账期!$A$85,G2832=账期!$A$87,G2832=账期!$A$89,G2832=账期!$A$91),60,IF(OR(G2832=账期!$A$93,G2832=账期!$A$94,G2832=账期!$A$95,G2832=账期!$A$96,G2832=账期!$A$98,G2832=账期!$A$99,G2832=账期!$A$101,G2832=账期!$A$102),90,0)))</f>
        <v>0</v>
      </c>
      <c r="AF2832" s="396"/>
      <c r="AG2832" s="384"/>
      <c r="AH2832" s="396" t="str">
        <f t="shared" si="411"/>
        <v/>
      </c>
    </row>
    <row r="2833" spans="1:34" ht="18" customHeight="1" x14ac:dyDescent="0.25">
      <c r="A2833" s="301" t="str">
        <f t="shared" si="413"/>
        <v/>
      </c>
      <c r="B2833" s="397"/>
      <c r="C2833" s="398"/>
      <c r="D2833" s="399"/>
      <c r="E2833" s="383" t="str">
        <f t="shared" si="409"/>
        <v>C</v>
      </c>
      <c r="F2833" s="383" t="str">
        <f t="shared" si="410"/>
        <v>C</v>
      </c>
      <c r="G2833" s="400"/>
      <c r="H2833" s="385" t="str">
        <f>IF(G2833="","",VLOOKUP(G2833,下拉数据源!J:K,2,0))</f>
        <v/>
      </c>
      <c r="I2833" s="385"/>
      <c r="J2833" s="385"/>
      <c r="K2833" s="386"/>
      <c r="L2833" s="401"/>
      <c r="M2833" s="384"/>
      <c r="N2833" s="384"/>
      <c r="O2833" s="384"/>
      <c r="P2833" s="386"/>
      <c r="Q2833" s="387"/>
      <c r="R2833" s="286"/>
      <c r="S2833" s="388">
        <f t="shared" si="414"/>
        <v>0</v>
      </c>
      <c r="T2833" s="389"/>
      <c r="U2833" s="389">
        <f t="shared" si="412"/>
        <v>0</v>
      </c>
      <c r="V2833" s="451"/>
      <c r="W2833" s="452"/>
      <c r="X2833" s="386"/>
      <c r="Y2833" s="390"/>
      <c r="Z2833" s="391"/>
      <c r="AA2833" s="392"/>
      <c r="AB2833" s="393"/>
      <c r="AC2833" s="394"/>
      <c r="AD2833" s="395">
        <f t="shared" si="415"/>
        <v>0</v>
      </c>
      <c r="AE2833" s="396">
        <f>IF(OR(G2833=账期!$A$18,G2833=账期!$A$20,G2833=账期!$A$22,G2833=账期!$A$24,G2833=账期!$A$25,G2833=账期!$A$27,G2833=账期!$A$26,G2833=账期!$A$28,G2833=账期!$A$30,G2833=账期!$A$32,G2833=账期!$A$34,G2833=账期!$A$35,G2833=账期!$A$37,G2833=账期!$A$39,G2833=账期!$A$40,G2833=账期!$A$41,G2833=账期!$A$42,G2833=账期!$A$43,G2833=账期!$A$44,G2833=账期!$A$45,G2833=账期!$A$46,G2833=账期!$A$48,G2833=账期!$A$50,G2833=账期!$A$51,G2833=账期!$A$52,G2833=账期!$A$53,G2833=账期!$A$54,G2833=账期!$A$56,G2833=账期!$A$57,G2833=账期!$A$58,G2833=账期!$A$59,G2833=账期!$A$60,G2833=账期!$A$61,G2833=账期!$A$62,G2833=账期!$A$63,G2833=账期!$A$64,G2833=账期!$A$66,G2833=账期!$A$67,G2833=账期!$A$68,G2833=账期!$A$70,G2833=账期!$A$71),30,IF(OR(G2833=账期!$A$74,G2833=账期!$A$77,G2833=账期!$A$76,G2833=账期!$A$79,G2833=账期!$A$80,G2833=账期!$A$81,G2833=账期!$A$83,G2833=账期!$A$85,G2833=账期!$A$87,G2833=账期!$A$89,G2833=账期!$A$91),60,IF(OR(G2833=账期!$A$93,G2833=账期!$A$94,G2833=账期!$A$95,G2833=账期!$A$96,G2833=账期!$A$98,G2833=账期!$A$99,G2833=账期!$A$101,G2833=账期!$A$102),90,0)))</f>
        <v>0</v>
      </c>
      <c r="AF2833" s="396"/>
      <c r="AG2833" s="384"/>
      <c r="AH2833" s="396" t="str">
        <f t="shared" si="411"/>
        <v/>
      </c>
    </row>
    <row r="2834" spans="1:34" ht="18" customHeight="1" x14ac:dyDescent="0.25">
      <c r="A2834" s="301" t="str">
        <f t="shared" si="413"/>
        <v/>
      </c>
      <c r="B2834" s="397"/>
      <c r="C2834" s="398"/>
      <c r="D2834" s="399"/>
      <c r="E2834" s="383" t="str">
        <f t="shared" si="409"/>
        <v>C</v>
      </c>
      <c r="F2834" s="383" t="str">
        <f t="shared" si="410"/>
        <v>C</v>
      </c>
      <c r="G2834" s="400"/>
      <c r="H2834" s="385" t="str">
        <f>IF(G2834="","",VLOOKUP(G2834,下拉数据源!J:K,2,0))</f>
        <v/>
      </c>
      <c r="I2834" s="385"/>
      <c r="J2834" s="385"/>
      <c r="K2834" s="386"/>
      <c r="L2834" s="401"/>
      <c r="M2834" s="384"/>
      <c r="N2834" s="384"/>
      <c r="O2834" s="384"/>
      <c r="P2834" s="386"/>
      <c r="Q2834" s="387"/>
      <c r="R2834" s="286"/>
      <c r="S2834" s="388">
        <f t="shared" si="414"/>
        <v>0</v>
      </c>
      <c r="T2834" s="389"/>
      <c r="U2834" s="389">
        <f t="shared" si="412"/>
        <v>0</v>
      </c>
      <c r="V2834" s="451"/>
      <c r="W2834" s="452"/>
      <c r="X2834" s="386"/>
      <c r="Y2834" s="390"/>
      <c r="Z2834" s="391"/>
      <c r="AA2834" s="392"/>
      <c r="AB2834" s="393"/>
      <c r="AC2834" s="394"/>
      <c r="AD2834" s="395">
        <f t="shared" si="415"/>
        <v>0</v>
      </c>
      <c r="AE2834" s="396">
        <f>IF(OR(G2834=账期!$A$18,G2834=账期!$A$20,G2834=账期!$A$22,G2834=账期!$A$24,G2834=账期!$A$25,G2834=账期!$A$27,G2834=账期!$A$26,G2834=账期!$A$28,G2834=账期!$A$30,G2834=账期!$A$32,G2834=账期!$A$34,G2834=账期!$A$35,G2834=账期!$A$37,G2834=账期!$A$39,G2834=账期!$A$40,G2834=账期!$A$41,G2834=账期!$A$42,G2834=账期!$A$43,G2834=账期!$A$44,G2834=账期!$A$45,G2834=账期!$A$46,G2834=账期!$A$48,G2834=账期!$A$50,G2834=账期!$A$51,G2834=账期!$A$52,G2834=账期!$A$53,G2834=账期!$A$54,G2834=账期!$A$56,G2834=账期!$A$57,G2834=账期!$A$58,G2834=账期!$A$59,G2834=账期!$A$60,G2834=账期!$A$61,G2834=账期!$A$62,G2834=账期!$A$63,G2834=账期!$A$64,G2834=账期!$A$66,G2834=账期!$A$67,G2834=账期!$A$68,G2834=账期!$A$70,G2834=账期!$A$71),30,IF(OR(G2834=账期!$A$74,G2834=账期!$A$77,G2834=账期!$A$76,G2834=账期!$A$79,G2834=账期!$A$80,G2834=账期!$A$81,G2834=账期!$A$83,G2834=账期!$A$85,G2834=账期!$A$87,G2834=账期!$A$89,G2834=账期!$A$91),60,IF(OR(G2834=账期!$A$93,G2834=账期!$A$94,G2834=账期!$A$95,G2834=账期!$A$96,G2834=账期!$A$98,G2834=账期!$A$99,G2834=账期!$A$101,G2834=账期!$A$102),90,0)))</f>
        <v>0</v>
      </c>
      <c r="AF2834" s="396"/>
      <c r="AG2834" s="384"/>
      <c r="AH2834" s="396" t="str">
        <f t="shared" si="411"/>
        <v/>
      </c>
    </row>
    <row r="2835" spans="1:34" ht="18" customHeight="1" x14ac:dyDescent="0.25">
      <c r="A2835" s="301" t="str">
        <f t="shared" si="413"/>
        <v/>
      </c>
      <c r="B2835" s="397"/>
      <c r="C2835" s="398"/>
      <c r="D2835" s="399"/>
      <c r="E2835" s="383" t="str">
        <f t="shared" si="409"/>
        <v>C</v>
      </c>
      <c r="F2835" s="383" t="str">
        <f t="shared" si="410"/>
        <v>C</v>
      </c>
      <c r="G2835" s="400"/>
      <c r="H2835" s="385" t="str">
        <f>IF(G2835="","",VLOOKUP(G2835,下拉数据源!J:K,2,0))</f>
        <v/>
      </c>
      <c r="I2835" s="385"/>
      <c r="J2835" s="385"/>
      <c r="K2835" s="386"/>
      <c r="L2835" s="401"/>
      <c r="M2835" s="384"/>
      <c r="N2835" s="384"/>
      <c r="O2835" s="384"/>
      <c r="P2835" s="386"/>
      <c r="Q2835" s="387"/>
      <c r="R2835" s="286"/>
      <c r="S2835" s="388">
        <f t="shared" si="414"/>
        <v>0</v>
      </c>
      <c r="T2835" s="389"/>
      <c r="U2835" s="389">
        <f t="shared" si="412"/>
        <v>0</v>
      </c>
      <c r="V2835" s="451"/>
      <c r="W2835" s="452"/>
      <c r="X2835" s="386"/>
      <c r="Y2835" s="390"/>
      <c r="Z2835" s="391"/>
      <c r="AA2835" s="392"/>
      <c r="AB2835" s="393"/>
      <c r="AC2835" s="394"/>
      <c r="AD2835" s="395">
        <f t="shared" si="415"/>
        <v>0</v>
      </c>
      <c r="AE2835" s="396">
        <f>IF(OR(G2835=账期!$A$18,G2835=账期!$A$20,G2835=账期!$A$22,G2835=账期!$A$24,G2835=账期!$A$25,G2835=账期!$A$27,G2835=账期!$A$26,G2835=账期!$A$28,G2835=账期!$A$30,G2835=账期!$A$32,G2835=账期!$A$34,G2835=账期!$A$35,G2835=账期!$A$37,G2835=账期!$A$39,G2835=账期!$A$40,G2835=账期!$A$41,G2835=账期!$A$42,G2835=账期!$A$43,G2835=账期!$A$44,G2835=账期!$A$45,G2835=账期!$A$46,G2835=账期!$A$48,G2835=账期!$A$50,G2835=账期!$A$51,G2835=账期!$A$52,G2835=账期!$A$53,G2835=账期!$A$54,G2835=账期!$A$56,G2835=账期!$A$57,G2835=账期!$A$58,G2835=账期!$A$59,G2835=账期!$A$60,G2835=账期!$A$61,G2835=账期!$A$62,G2835=账期!$A$63,G2835=账期!$A$64,G2835=账期!$A$66,G2835=账期!$A$67,G2835=账期!$A$68,G2835=账期!$A$70,G2835=账期!$A$71),30,IF(OR(G2835=账期!$A$74,G2835=账期!$A$77,G2835=账期!$A$76,G2835=账期!$A$79,G2835=账期!$A$80,G2835=账期!$A$81,G2835=账期!$A$83,G2835=账期!$A$85,G2835=账期!$A$87,G2835=账期!$A$89,G2835=账期!$A$91),60,IF(OR(G2835=账期!$A$93,G2835=账期!$A$94,G2835=账期!$A$95,G2835=账期!$A$96,G2835=账期!$A$98,G2835=账期!$A$99,G2835=账期!$A$101,G2835=账期!$A$102),90,0)))</f>
        <v>0</v>
      </c>
      <c r="AF2835" s="396"/>
      <c r="AG2835" s="384"/>
      <c r="AH2835" s="396" t="str">
        <f t="shared" si="411"/>
        <v/>
      </c>
    </row>
    <row r="2836" spans="1:34" ht="18" customHeight="1" x14ac:dyDescent="0.25">
      <c r="A2836" s="301" t="str">
        <f t="shared" si="413"/>
        <v/>
      </c>
      <c r="B2836" s="397"/>
      <c r="C2836" s="398"/>
      <c r="D2836" s="399"/>
      <c r="E2836" s="383" t="str">
        <f t="shared" si="409"/>
        <v>C</v>
      </c>
      <c r="F2836" s="383" t="str">
        <f t="shared" si="410"/>
        <v>C</v>
      </c>
      <c r="G2836" s="400"/>
      <c r="H2836" s="385" t="str">
        <f>IF(G2836="","",VLOOKUP(G2836,下拉数据源!J:K,2,0))</f>
        <v/>
      </c>
      <c r="I2836" s="385"/>
      <c r="J2836" s="385"/>
      <c r="K2836" s="386"/>
      <c r="L2836" s="401"/>
      <c r="M2836" s="384"/>
      <c r="N2836" s="384"/>
      <c r="O2836" s="384"/>
      <c r="P2836" s="386"/>
      <c r="Q2836" s="387"/>
      <c r="R2836" s="286"/>
      <c r="S2836" s="388">
        <f t="shared" si="414"/>
        <v>0</v>
      </c>
      <c r="T2836" s="389"/>
      <c r="U2836" s="389">
        <f t="shared" si="412"/>
        <v>0</v>
      </c>
      <c r="V2836" s="451"/>
      <c r="W2836" s="452"/>
      <c r="X2836" s="386"/>
      <c r="Y2836" s="390"/>
      <c r="Z2836" s="391"/>
      <c r="AA2836" s="392"/>
      <c r="AB2836" s="393"/>
      <c r="AC2836" s="394"/>
      <c r="AD2836" s="395">
        <f t="shared" si="415"/>
        <v>0</v>
      </c>
      <c r="AE2836" s="396">
        <f>IF(OR(G2836=账期!$A$18,G2836=账期!$A$20,G2836=账期!$A$22,G2836=账期!$A$24,G2836=账期!$A$25,G2836=账期!$A$27,G2836=账期!$A$26,G2836=账期!$A$28,G2836=账期!$A$30,G2836=账期!$A$32,G2836=账期!$A$34,G2836=账期!$A$35,G2836=账期!$A$37,G2836=账期!$A$39,G2836=账期!$A$40,G2836=账期!$A$41,G2836=账期!$A$42,G2836=账期!$A$43,G2836=账期!$A$44,G2836=账期!$A$45,G2836=账期!$A$46,G2836=账期!$A$48,G2836=账期!$A$50,G2836=账期!$A$51,G2836=账期!$A$52,G2836=账期!$A$53,G2836=账期!$A$54,G2836=账期!$A$56,G2836=账期!$A$57,G2836=账期!$A$58,G2836=账期!$A$59,G2836=账期!$A$60,G2836=账期!$A$61,G2836=账期!$A$62,G2836=账期!$A$63,G2836=账期!$A$64,G2836=账期!$A$66,G2836=账期!$A$67,G2836=账期!$A$68,G2836=账期!$A$70,G2836=账期!$A$71),30,IF(OR(G2836=账期!$A$74,G2836=账期!$A$77,G2836=账期!$A$76,G2836=账期!$A$79,G2836=账期!$A$80,G2836=账期!$A$81,G2836=账期!$A$83,G2836=账期!$A$85,G2836=账期!$A$87,G2836=账期!$A$89,G2836=账期!$A$91),60,IF(OR(G2836=账期!$A$93,G2836=账期!$A$94,G2836=账期!$A$95,G2836=账期!$A$96,G2836=账期!$A$98,G2836=账期!$A$99,G2836=账期!$A$101,G2836=账期!$A$102),90,0)))</f>
        <v>0</v>
      </c>
      <c r="AF2836" s="396"/>
      <c r="AG2836" s="384"/>
      <c r="AH2836" s="396" t="str">
        <f t="shared" si="411"/>
        <v/>
      </c>
    </row>
    <row r="2837" spans="1:34" ht="18" customHeight="1" x14ac:dyDescent="0.25">
      <c r="A2837" s="301" t="str">
        <f t="shared" si="413"/>
        <v/>
      </c>
      <c r="B2837" s="397"/>
      <c r="C2837" s="398"/>
      <c r="D2837" s="399"/>
      <c r="E2837" s="383" t="str">
        <f t="shared" si="409"/>
        <v>C</v>
      </c>
      <c r="F2837" s="383" t="str">
        <f t="shared" si="410"/>
        <v>C</v>
      </c>
      <c r="G2837" s="400"/>
      <c r="H2837" s="385" t="str">
        <f>IF(G2837="","",VLOOKUP(G2837,下拉数据源!J:K,2,0))</f>
        <v/>
      </c>
      <c r="I2837" s="385"/>
      <c r="J2837" s="385"/>
      <c r="K2837" s="386"/>
      <c r="L2837" s="401"/>
      <c r="M2837" s="384"/>
      <c r="N2837" s="384"/>
      <c r="O2837" s="384"/>
      <c r="P2837" s="386"/>
      <c r="Q2837" s="387"/>
      <c r="R2837" s="286"/>
      <c r="S2837" s="388">
        <f t="shared" si="414"/>
        <v>0</v>
      </c>
      <c r="T2837" s="389"/>
      <c r="U2837" s="389">
        <f t="shared" si="412"/>
        <v>0</v>
      </c>
      <c r="V2837" s="451"/>
      <c r="W2837" s="452"/>
      <c r="X2837" s="386"/>
      <c r="Y2837" s="390"/>
      <c r="Z2837" s="391"/>
      <c r="AA2837" s="392"/>
      <c r="AB2837" s="393"/>
      <c r="AC2837" s="394"/>
      <c r="AD2837" s="395">
        <f t="shared" si="415"/>
        <v>0</v>
      </c>
      <c r="AE2837" s="396">
        <f>IF(OR(G2837=账期!$A$18,G2837=账期!$A$20,G2837=账期!$A$22,G2837=账期!$A$24,G2837=账期!$A$25,G2837=账期!$A$27,G2837=账期!$A$26,G2837=账期!$A$28,G2837=账期!$A$30,G2837=账期!$A$32,G2837=账期!$A$34,G2837=账期!$A$35,G2837=账期!$A$37,G2837=账期!$A$39,G2837=账期!$A$40,G2837=账期!$A$41,G2837=账期!$A$42,G2837=账期!$A$43,G2837=账期!$A$44,G2837=账期!$A$45,G2837=账期!$A$46,G2837=账期!$A$48,G2837=账期!$A$50,G2837=账期!$A$51,G2837=账期!$A$52,G2837=账期!$A$53,G2837=账期!$A$54,G2837=账期!$A$56,G2837=账期!$A$57,G2837=账期!$A$58,G2837=账期!$A$59,G2837=账期!$A$60,G2837=账期!$A$61,G2837=账期!$A$62,G2837=账期!$A$63,G2837=账期!$A$64,G2837=账期!$A$66,G2837=账期!$A$67,G2837=账期!$A$68,G2837=账期!$A$70,G2837=账期!$A$71),30,IF(OR(G2837=账期!$A$74,G2837=账期!$A$77,G2837=账期!$A$76,G2837=账期!$A$79,G2837=账期!$A$80,G2837=账期!$A$81,G2837=账期!$A$83,G2837=账期!$A$85,G2837=账期!$A$87,G2837=账期!$A$89,G2837=账期!$A$91),60,IF(OR(G2837=账期!$A$93,G2837=账期!$A$94,G2837=账期!$A$95,G2837=账期!$A$96,G2837=账期!$A$98,G2837=账期!$A$99,G2837=账期!$A$101,G2837=账期!$A$102),90,0)))</f>
        <v>0</v>
      </c>
      <c r="AF2837" s="396"/>
      <c r="AG2837" s="384"/>
      <c r="AH2837" s="396" t="str">
        <f t="shared" si="411"/>
        <v/>
      </c>
    </row>
    <row r="2838" spans="1:34" ht="18" customHeight="1" x14ac:dyDescent="0.25">
      <c r="A2838" s="301" t="str">
        <f t="shared" si="413"/>
        <v/>
      </c>
      <c r="B2838" s="397"/>
      <c r="C2838" s="398"/>
      <c r="D2838" s="399"/>
      <c r="E2838" s="383" t="str">
        <f t="shared" si="409"/>
        <v>C</v>
      </c>
      <c r="F2838" s="383" t="str">
        <f t="shared" si="410"/>
        <v>C</v>
      </c>
      <c r="G2838" s="400"/>
      <c r="H2838" s="385" t="str">
        <f>IF(G2838="","",VLOOKUP(G2838,下拉数据源!J:K,2,0))</f>
        <v/>
      </c>
      <c r="I2838" s="385"/>
      <c r="J2838" s="385"/>
      <c r="K2838" s="386"/>
      <c r="L2838" s="401"/>
      <c r="M2838" s="384"/>
      <c r="N2838" s="384"/>
      <c r="O2838" s="384"/>
      <c r="P2838" s="386"/>
      <c r="Q2838" s="387"/>
      <c r="R2838" s="286"/>
      <c r="S2838" s="388">
        <f t="shared" si="414"/>
        <v>0</v>
      </c>
      <c r="T2838" s="389"/>
      <c r="U2838" s="389">
        <f t="shared" si="412"/>
        <v>0</v>
      </c>
      <c r="V2838" s="451"/>
      <c r="W2838" s="452"/>
      <c r="X2838" s="386"/>
      <c r="Y2838" s="390"/>
      <c r="Z2838" s="391"/>
      <c r="AA2838" s="392"/>
      <c r="AB2838" s="393"/>
      <c r="AC2838" s="394"/>
      <c r="AD2838" s="395">
        <f t="shared" si="415"/>
        <v>0</v>
      </c>
      <c r="AE2838" s="396">
        <f>IF(OR(G2838=账期!$A$18,G2838=账期!$A$20,G2838=账期!$A$22,G2838=账期!$A$24,G2838=账期!$A$25,G2838=账期!$A$27,G2838=账期!$A$26,G2838=账期!$A$28,G2838=账期!$A$30,G2838=账期!$A$32,G2838=账期!$A$34,G2838=账期!$A$35,G2838=账期!$A$37,G2838=账期!$A$39,G2838=账期!$A$40,G2838=账期!$A$41,G2838=账期!$A$42,G2838=账期!$A$43,G2838=账期!$A$44,G2838=账期!$A$45,G2838=账期!$A$46,G2838=账期!$A$48,G2838=账期!$A$50,G2838=账期!$A$51,G2838=账期!$A$52,G2838=账期!$A$53,G2838=账期!$A$54,G2838=账期!$A$56,G2838=账期!$A$57,G2838=账期!$A$58,G2838=账期!$A$59,G2838=账期!$A$60,G2838=账期!$A$61,G2838=账期!$A$62,G2838=账期!$A$63,G2838=账期!$A$64,G2838=账期!$A$66,G2838=账期!$A$67,G2838=账期!$A$68,G2838=账期!$A$70,G2838=账期!$A$71),30,IF(OR(G2838=账期!$A$74,G2838=账期!$A$77,G2838=账期!$A$76,G2838=账期!$A$79,G2838=账期!$A$80,G2838=账期!$A$81,G2838=账期!$A$83,G2838=账期!$A$85,G2838=账期!$A$87,G2838=账期!$A$89,G2838=账期!$A$91),60,IF(OR(G2838=账期!$A$93,G2838=账期!$A$94,G2838=账期!$A$95,G2838=账期!$A$96,G2838=账期!$A$98,G2838=账期!$A$99,G2838=账期!$A$101,G2838=账期!$A$102),90,0)))</f>
        <v>0</v>
      </c>
      <c r="AF2838" s="396"/>
      <c r="AG2838" s="384"/>
      <c r="AH2838" s="396" t="str">
        <f t="shared" si="411"/>
        <v/>
      </c>
    </row>
    <row r="2839" spans="1:34" ht="18" customHeight="1" x14ac:dyDescent="0.25">
      <c r="A2839" s="301" t="str">
        <f t="shared" si="413"/>
        <v/>
      </c>
      <c r="B2839" s="397"/>
      <c r="C2839" s="398"/>
      <c r="D2839" s="399"/>
      <c r="E2839" s="383" t="str">
        <f t="shared" si="409"/>
        <v>C</v>
      </c>
      <c r="F2839" s="383" t="str">
        <f t="shared" si="410"/>
        <v>C</v>
      </c>
      <c r="G2839" s="400"/>
      <c r="H2839" s="385" t="str">
        <f>IF(G2839="","",VLOOKUP(G2839,下拉数据源!J:K,2,0))</f>
        <v/>
      </c>
      <c r="I2839" s="385"/>
      <c r="J2839" s="385"/>
      <c r="K2839" s="386"/>
      <c r="L2839" s="401"/>
      <c r="M2839" s="384"/>
      <c r="N2839" s="384"/>
      <c r="O2839" s="384"/>
      <c r="P2839" s="386"/>
      <c r="Q2839" s="387"/>
      <c r="R2839" s="286"/>
      <c r="S2839" s="388">
        <f t="shared" si="414"/>
        <v>0</v>
      </c>
      <c r="T2839" s="389"/>
      <c r="U2839" s="389">
        <f t="shared" si="412"/>
        <v>0</v>
      </c>
      <c r="V2839" s="451"/>
      <c r="W2839" s="452"/>
      <c r="X2839" s="386"/>
      <c r="Y2839" s="390"/>
      <c r="Z2839" s="391"/>
      <c r="AA2839" s="392"/>
      <c r="AB2839" s="393"/>
      <c r="AC2839" s="394"/>
      <c r="AD2839" s="395">
        <f t="shared" si="415"/>
        <v>0</v>
      </c>
      <c r="AE2839" s="396">
        <f>IF(OR(G2839=账期!$A$18,G2839=账期!$A$20,G2839=账期!$A$22,G2839=账期!$A$24,G2839=账期!$A$25,G2839=账期!$A$27,G2839=账期!$A$26,G2839=账期!$A$28,G2839=账期!$A$30,G2839=账期!$A$32,G2839=账期!$A$34,G2839=账期!$A$35,G2839=账期!$A$37,G2839=账期!$A$39,G2839=账期!$A$40,G2839=账期!$A$41,G2839=账期!$A$42,G2839=账期!$A$43,G2839=账期!$A$44,G2839=账期!$A$45,G2839=账期!$A$46,G2839=账期!$A$48,G2839=账期!$A$50,G2839=账期!$A$51,G2839=账期!$A$52,G2839=账期!$A$53,G2839=账期!$A$54,G2839=账期!$A$56,G2839=账期!$A$57,G2839=账期!$A$58,G2839=账期!$A$59,G2839=账期!$A$60,G2839=账期!$A$61,G2839=账期!$A$62,G2839=账期!$A$63,G2839=账期!$A$64,G2839=账期!$A$66,G2839=账期!$A$67,G2839=账期!$A$68,G2839=账期!$A$70,G2839=账期!$A$71),30,IF(OR(G2839=账期!$A$74,G2839=账期!$A$77,G2839=账期!$A$76,G2839=账期!$A$79,G2839=账期!$A$80,G2839=账期!$A$81,G2839=账期!$A$83,G2839=账期!$A$85,G2839=账期!$A$87,G2839=账期!$A$89,G2839=账期!$A$91),60,IF(OR(G2839=账期!$A$93,G2839=账期!$A$94,G2839=账期!$A$95,G2839=账期!$A$96,G2839=账期!$A$98,G2839=账期!$A$99,G2839=账期!$A$101,G2839=账期!$A$102),90,0)))</f>
        <v>0</v>
      </c>
      <c r="AF2839" s="396"/>
      <c r="AG2839" s="384"/>
      <c r="AH2839" s="396" t="str">
        <f t="shared" si="411"/>
        <v/>
      </c>
    </row>
    <row r="2840" spans="1:34" ht="18" customHeight="1" x14ac:dyDescent="0.25">
      <c r="A2840" s="301" t="str">
        <f t="shared" si="413"/>
        <v/>
      </c>
      <c r="B2840" s="397"/>
      <c r="C2840" s="398"/>
      <c r="D2840" s="399"/>
      <c r="E2840" s="383" t="str">
        <f t="shared" si="409"/>
        <v>C</v>
      </c>
      <c r="F2840" s="383" t="str">
        <f t="shared" si="410"/>
        <v>C</v>
      </c>
      <c r="G2840" s="400"/>
      <c r="H2840" s="385" t="str">
        <f>IF(G2840="","",VLOOKUP(G2840,下拉数据源!J:K,2,0))</f>
        <v/>
      </c>
      <c r="I2840" s="385"/>
      <c r="J2840" s="385"/>
      <c r="K2840" s="386"/>
      <c r="L2840" s="401"/>
      <c r="M2840" s="384"/>
      <c r="N2840" s="384"/>
      <c r="O2840" s="384"/>
      <c r="P2840" s="386"/>
      <c r="Q2840" s="387"/>
      <c r="R2840" s="286"/>
      <c r="S2840" s="388">
        <f t="shared" si="414"/>
        <v>0</v>
      </c>
      <c r="T2840" s="389"/>
      <c r="U2840" s="389">
        <f t="shared" si="412"/>
        <v>0</v>
      </c>
      <c r="V2840" s="451"/>
      <c r="W2840" s="452"/>
      <c r="X2840" s="386"/>
      <c r="Y2840" s="390"/>
      <c r="Z2840" s="391"/>
      <c r="AA2840" s="392"/>
      <c r="AB2840" s="393"/>
      <c r="AC2840" s="394"/>
      <c r="AD2840" s="395">
        <f t="shared" si="415"/>
        <v>0</v>
      </c>
      <c r="AE2840" s="396">
        <f>IF(OR(G2840=账期!$A$18,G2840=账期!$A$20,G2840=账期!$A$22,G2840=账期!$A$24,G2840=账期!$A$25,G2840=账期!$A$27,G2840=账期!$A$26,G2840=账期!$A$28,G2840=账期!$A$30,G2840=账期!$A$32,G2840=账期!$A$34,G2840=账期!$A$35,G2840=账期!$A$37,G2840=账期!$A$39,G2840=账期!$A$40,G2840=账期!$A$41,G2840=账期!$A$42,G2840=账期!$A$43,G2840=账期!$A$44,G2840=账期!$A$45,G2840=账期!$A$46,G2840=账期!$A$48,G2840=账期!$A$50,G2840=账期!$A$51,G2840=账期!$A$52,G2840=账期!$A$53,G2840=账期!$A$54,G2840=账期!$A$56,G2840=账期!$A$57,G2840=账期!$A$58,G2840=账期!$A$59,G2840=账期!$A$60,G2840=账期!$A$61,G2840=账期!$A$62,G2840=账期!$A$63,G2840=账期!$A$64,G2840=账期!$A$66,G2840=账期!$A$67,G2840=账期!$A$68,G2840=账期!$A$70,G2840=账期!$A$71),30,IF(OR(G2840=账期!$A$74,G2840=账期!$A$77,G2840=账期!$A$76,G2840=账期!$A$79,G2840=账期!$A$80,G2840=账期!$A$81,G2840=账期!$A$83,G2840=账期!$A$85,G2840=账期!$A$87,G2840=账期!$A$89,G2840=账期!$A$91),60,IF(OR(G2840=账期!$A$93,G2840=账期!$A$94,G2840=账期!$A$95,G2840=账期!$A$96,G2840=账期!$A$98,G2840=账期!$A$99,G2840=账期!$A$101,G2840=账期!$A$102),90,0)))</f>
        <v>0</v>
      </c>
      <c r="AF2840" s="396"/>
      <c r="AG2840" s="384"/>
      <c r="AH2840" s="396" t="str">
        <f t="shared" si="411"/>
        <v/>
      </c>
    </row>
    <row r="2841" spans="1:34" ht="18" customHeight="1" x14ac:dyDescent="0.25">
      <c r="A2841" s="301" t="str">
        <f t="shared" si="413"/>
        <v/>
      </c>
      <c r="B2841" s="397"/>
      <c r="C2841" s="398"/>
      <c r="D2841" s="399"/>
      <c r="E2841" s="383" t="str">
        <f t="shared" si="409"/>
        <v>C</v>
      </c>
      <c r="F2841" s="383" t="str">
        <f t="shared" si="410"/>
        <v>C</v>
      </c>
      <c r="G2841" s="400"/>
      <c r="H2841" s="385" t="str">
        <f>IF(G2841="","",VLOOKUP(G2841,下拉数据源!J:K,2,0))</f>
        <v/>
      </c>
      <c r="I2841" s="385"/>
      <c r="J2841" s="385"/>
      <c r="K2841" s="386"/>
      <c r="L2841" s="401"/>
      <c r="M2841" s="384"/>
      <c r="N2841" s="384"/>
      <c r="O2841" s="384"/>
      <c r="P2841" s="386"/>
      <c r="Q2841" s="387"/>
      <c r="R2841" s="286"/>
      <c r="S2841" s="388">
        <f t="shared" si="414"/>
        <v>0</v>
      </c>
      <c r="T2841" s="389"/>
      <c r="U2841" s="389">
        <f t="shared" si="412"/>
        <v>0</v>
      </c>
      <c r="V2841" s="451"/>
      <c r="W2841" s="452"/>
      <c r="X2841" s="386"/>
      <c r="Y2841" s="390"/>
      <c r="Z2841" s="391"/>
      <c r="AA2841" s="392"/>
      <c r="AB2841" s="393"/>
      <c r="AC2841" s="394"/>
      <c r="AD2841" s="395">
        <f t="shared" si="415"/>
        <v>0</v>
      </c>
      <c r="AE2841" s="396">
        <f>IF(OR(G2841=账期!$A$18,G2841=账期!$A$20,G2841=账期!$A$22,G2841=账期!$A$24,G2841=账期!$A$25,G2841=账期!$A$27,G2841=账期!$A$26,G2841=账期!$A$28,G2841=账期!$A$30,G2841=账期!$A$32,G2841=账期!$A$34,G2841=账期!$A$35,G2841=账期!$A$37,G2841=账期!$A$39,G2841=账期!$A$40,G2841=账期!$A$41,G2841=账期!$A$42,G2841=账期!$A$43,G2841=账期!$A$44,G2841=账期!$A$45,G2841=账期!$A$46,G2841=账期!$A$48,G2841=账期!$A$50,G2841=账期!$A$51,G2841=账期!$A$52,G2841=账期!$A$53,G2841=账期!$A$54,G2841=账期!$A$56,G2841=账期!$A$57,G2841=账期!$A$58,G2841=账期!$A$59,G2841=账期!$A$60,G2841=账期!$A$61,G2841=账期!$A$62,G2841=账期!$A$63,G2841=账期!$A$64,G2841=账期!$A$66,G2841=账期!$A$67,G2841=账期!$A$68,G2841=账期!$A$70,G2841=账期!$A$71),30,IF(OR(G2841=账期!$A$74,G2841=账期!$A$77,G2841=账期!$A$76,G2841=账期!$A$79,G2841=账期!$A$80,G2841=账期!$A$81,G2841=账期!$A$83,G2841=账期!$A$85,G2841=账期!$A$87,G2841=账期!$A$89,G2841=账期!$A$91),60,IF(OR(G2841=账期!$A$93,G2841=账期!$A$94,G2841=账期!$A$95,G2841=账期!$A$96,G2841=账期!$A$98,G2841=账期!$A$99,G2841=账期!$A$101,G2841=账期!$A$102),90,0)))</f>
        <v>0</v>
      </c>
      <c r="AF2841" s="396"/>
      <c r="AG2841" s="384"/>
      <c r="AH2841" s="396" t="str">
        <f t="shared" si="411"/>
        <v/>
      </c>
    </row>
    <row r="2842" spans="1:34" ht="18" customHeight="1" x14ac:dyDescent="0.25">
      <c r="A2842" s="301" t="str">
        <f t="shared" si="413"/>
        <v/>
      </c>
      <c r="B2842" s="397"/>
      <c r="C2842" s="398"/>
      <c r="D2842" s="399"/>
      <c r="E2842" s="383" t="str">
        <f t="shared" si="409"/>
        <v>C</v>
      </c>
      <c r="F2842" s="383" t="str">
        <f t="shared" si="410"/>
        <v>C</v>
      </c>
      <c r="G2842" s="400"/>
      <c r="H2842" s="385" t="str">
        <f>IF(G2842="","",VLOOKUP(G2842,下拉数据源!J:K,2,0))</f>
        <v/>
      </c>
      <c r="I2842" s="385"/>
      <c r="J2842" s="385"/>
      <c r="K2842" s="386"/>
      <c r="L2842" s="401"/>
      <c r="M2842" s="384"/>
      <c r="N2842" s="384"/>
      <c r="O2842" s="384"/>
      <c r="P2842" s="386"/>
      <c r="Q2842" s="387"/>
      <c r="R2842" s="286"/>
      <c r="S2842" s="388">
        <f t="shared" si="414"/>
        <v>0</v>
      </c>
      <c r="T2842" s="389"/>
      <c r="U2842" s="389">
        <f t="shared" si="412"/>
        <v>0</v>
      </c>
      <c r="V2842" s="451"/>
      <c r="W2842" s="452"/>
      <c r="X2842" s="386"/>
      <c r="Y2842" s="390"/>
      <c r="Z2842" s="391"/>
      <c r="AA2842" s="392"/>
      <c r="AB2842" s="393"/>
      <c r="AC2842" s="394"/>
      <c r="AD2842" s="395">
        <f t="shared" si="415"/>
        <v>0</v>
      </c>
      <c r="AE2842" s="396">
        <f>IF(OR(G2842=账期!$A$18,G2842=账期!$A$20,G2842=账期!$A$22,G2842=账期!$A$24,G2842=账期!$A$25,G2842=账期!$A$27,G2842=账期!$A$26,G2842=账期!$A$28,G2842=账期!$A$30,G2842=账期!$A$32,G2842=账期!$A$34,G2842=账期!$A$35,G2842=账期!$A$37,G2842=账期!$A$39,G2842=账期!$A$40,G2842=账期!$A$41,G2842=账期!$A$42,G2842=账期!$A$43,G2842=账期!$A$44,G2842=账期!$A$45,G2842=账期!$A$46,G2842=账期!$A$48,G2842=账期!$A$50,G2842=账期!$A$51,G2842=账期!$A$52,G2842=账期!$A$53,G2842=账期!$A$54,G2842=账期!$A$56,G2842=账期!$A$57,G2842=账期!$A$58,G2842=账期!$A$59,G2842=账期!$A$60,G2842=账期!$A$61,G2842=账期!$A$62,G2842=账期!$A$63,G2842=账期!$A$64,G2842=账期!$A$66,G2842=账期!$A$67,G2842=账期!$A$68,G2842=账期!$A$70,G2842=账期!$A$71),30,IF(OR(G2842=账期!$A$74,G2842=账期!$A$77,G2842=账期!$A$76,G2842=账期!$A$79,G2842=账期!$A$80,G2842=账期!$A$81,G2842=账期!$A$83,G2842=账期!$A$85,G2842=账期!$A$87,G2842=账期!$A$89,G2842=账期!$A$91),60,IF(OR(G2842=账期!$A$93,G2842=账期!$A$94,G2842=账期!$A$95,G2842=账期!$A$96,G2842=账期!$A$98,G2842=账期!$A$99,G2842=账期!$A$101,G2842=账期!$A$102),90,0)))</f>
        <v>0</v>
      </c>
      <c r="AF2842" s="396"/>
      <c r="AG2842" s="384"/>
      <c r="AH2842" s="396" t="str">
        <f t="shared" si="411"/>
        <v/>
      </c>
    </row>
    <row r="2843" spans="1:34" ht="18" customHeight="1" x14ac:dyDescent="0.25">
      <c r="A2843" s="301" t="str">
        <f t="shared" si="413"/>
        <v/>
      </c>
      <c r="B2843" s="397"/>
      <c r="C2843" s="398"/>
      <c r="D2843" s="399"/>
      <c r="E2843" s="383" t="str">
        <f t="shared" si="409"/>
        <v>C</v>
      </c>
      <c r="F2843" s="383" t="str">
        <f t="shared" si="410"/>
        <v>C</v>
      </c>
      <c r="G2843" s="400"/>
      <c r="H2843" s="385" t="str">
        <f>IF(G2843="","",VLOOKUP(G2843,下拉数据源!J:K,2,0))</f>
        <v/>
      </c>
      <c r="I2843" s="385"/>
      <c r="J2843" s="385"/>
      <c r="K2843" s="386"/>
      <c r="L2843" s="401"/>
      <c r="M2843" s="384"/>
      <c r="N2843" s="384"/>
      <c r="O2843" s="384"/>
      <c r="P2843" s="386"/>
      <c r="Q2843" s="387"/>
      <c r="R2843" s="286"/>
      <c r="S2843" s="388">
        <f t="shared" si="414"/>
        <v>0</v>
      </c>
      <c r="T2843" s="389"/>
      <c r="U2843" s="389">
        <f t="shared" si="412"/>
        <v>0</v>
      </c>
      <c r="V2843" s="451"/>
      <c r="W2843" s="452"/>
      <c r="X2843" s="386"/>
      <c r="Y2843" s="390"/>
      <c r="Z2843" s="391"/>
      <c r="AA2843" s="392"/>
      <c r="AB2843" s="393"/>
      <c r="AC2843" s="394"/>
      <c r="AD2843" s="395">
        <f t="shared" si="415"/>
        <v>0</v>
      </c>
      <c r="AE2843" s="396">
        <f>IF(OR(G2843=账期!$A$18,G2843=账期!$A$20,G2843=账期!$A$22,G2843=账期!$A$24,G2843=账期!$A$25,G2843=账期!$A$27,G2843=账期!$A$26,G2843=账期!$A$28,G2843=账期!$A$30,G2843=账期!$A$32,G2843=账期!$A$34,G2843=账期!$A$35,G2843=账期!$A$37,G2843=账期!$A$39,G2843=账期!$A$40,G2843=账期!$A$41,G2843=账期!$A$42,G2843=账期!$A$43,G2843=账期!$A$44,G2843=账期!$A$45,G2843=账期!$A$46,G2843=账期!$A$48,G2843=账期!$A$50,G2843=账期!$A$51,G2843=账期!$A$52,G2843=账期!$A$53,G2843=账期!$A$54,G2843=账期!$A$56,G2843=账期!$A$57,G2843=账期!$A$58,G2843=账期!$A$59,G2843=账期!$A$60,G2843=账期!$A$61,G2843=账期!$A$62,G2843=账期!$A$63,G2843=账期!$A$64,G2843=账期!$A$66,G2843=账期!$A$67,G2843=账期!$A$68,G2843=账期!$A$70,G2843=账期!$A$71),30,IF(OR(G2843=账期!$A$74,G2843=账期!$A$77,G2843=账期!$A$76,G2843=账期!$A$79,G2843=账期!$A$80,G2843=账期!$A$81,G2843=账期!$A$83,G2843=账期!$A$85,G2843=账期!$A$87,G2843=账期!$A$89,G2843=账期!$A$91),60,IF(OR(G2843=账期!$A$93,G2843=账期!$A$94,G2843=账期!$A$95,G2843=账期!$A$96,G2843=账期!$A$98,G2843=账期!$A$99,G2843=账期!$A$101,G2843=账期!$A$102),90,0)))</f>
        <v>0</v>
      </c>
      <c r="AF2843" s="396"/>
      <c r="AG2843" s="384"/>
      <c r="AH2843" s="396" t="str">
        <f t="shared" si="411"/>
        <v/>
      </c>
    </row>
    <row r="2844" spans="1:34" ht="18" customHeight="1" x14ac:dyDescent="0.25">
      <c r="A2844" s="301" t="str">
        <f t="shared" si="413"/>
        <v/>
      </c>
      <c r="B2844" s="397"/>
      <c r="C2844" s="398"/>
      <c r="D2844" s="399"/>
      <c r="E2844" s="383" t="str">
        <f t="shared" si="409"/>
        <v>C</v>
      </c>
      <c r="F2844" s="383" t="str">
        <f t="shared" si="410"/>
        <v>C</v>
      </c>
      <c r="G2844" s="400"/>
      <c r="H2844" s="385" t="str">
        <f>IF(G2844="","",VLOOKUP(G2844,下拉数据源!J:K,2,0))</f>
        <v/>
      </c>
      <c r="I2844" s="385"/>
      <c r="J2844" s="385"/>
      <c r="K2844" s="386"/>
      <c r="L2844" s="401"/>
      <c r="M2844" s="384"/>
      <c r="N2844" s="384"/>
      <c r="O2844" s="384"/>
      <c r="P2844" s="386"/>
      <c r="Q2844" s="387"/>
      <c r="R2844" s="286"/>
      <c r="S2844" s="388">
        <f t="shared" si="414"/>
        <v>0</v>
      </c>
      <c r="T2844" s="389"/>
      <c r="U2844" s="389">
        <f t="shared" si="412"/>
        <v>0</v>
      </c>
      <c r="V2844" s="451"/>
      <c r="W2844" s="452"/>
      <c r="X2844" s="386"/>
      <c r="Y2844" s="390"/>
      <c r="Z2844" s="391"/>
      <c r="AA2844" s="392"/>
      <c r="AB2844" s="393"/>
      <c r="AC2844" s="394"/>
      <c r="AD2844" s="395">
        <f t="shared" si="415"/>
        <v>0</v>
      </c>
      <c r="AE2844" s="396">
        <f>IF(OR(G2844=账期!$A$18,G2844=账期!$A$20,G2844=账期!$A$22,G2844=账期!$A$24,G2844=账期!$A$25,G2844=账期!$A$27,G2844=账期!$A$26,G2844=账期!$A$28,G2844=账期!$A$30,G2844=账期!$A$32,G2844=账期!$A$34,G2844=账期!$A$35,G2844=账期!$A$37,G2844=账期!$A$39,G2844=账期!$A$40,G2844=账期!$A$41,G2844=账期!$A$42,G2844=账期!$A$43,G2844=账期!$A$44,G2844=账期!$A$45,G2844=账期!$A$46,G2844=账期!$A$48,G2844=账期!$A$50,G2844=账期!$A$51,G2844=账期!$A$52,G2844=账期!$A$53,G2844=账期!$A$54,G2844=账期!$A$56,G2844=账期!$A$57,G2844=账期!$A$58,G2844=账期!$A$59,G2844=账期!$A$60,G2844=账期!$A$61,G2844=账期!$A$62,G2844=账期!$A$63,G2844=账期!$A$64,G2844=账期!$A$66,G2844=账期!$A$67,G2844=账期!$A$68,G2844=账期!$A$70,G2844=账期!$A$71),30,IF(OR(G2844=账期!$A$74,G2844=账期!$A$77,G2844=账期!$A$76,G2844=账期!$A$79,G2844=账期!$A$80,G2844=账期!$A$81,G2844=账期!$A$83,G2844=账期!$A$85,G2844=账期!$A$87,G2844=账期!$A$89,G2844=账期!$A$91),60,IF(OR(G2844=账期!$A$93,G2844=账期!$A$94,G2844=账期!$A$95,G2844=账期!$A$96,G2844=账期!$A$98,G2844=账期!$A$99,G2844=账期!$A$101,G2844=账期!$A$102),90,0)))</f>
        <v>0</v>
      </c>
      <c r="AF2844" s="396"/>
      <c r="AG2844" s="384"/>
      <c r="AH2844" s="396" t="str">
        <f t="shared" si="411"/>
        <v/>
      </c>
    </row>
    <row r="2845" spans="1:34" ht="18" customHeight="1" x14ac:dyDescent="0.25">
      <c r="A2845" s="301" t="str">
        <f t="shared" si="413"/>
        <v/>
      </c>
      <c r="B2845" s="397"/>
      <c r="C2845" s="398"/>
      <c r="D2845" s="399"/>
      <c r="E2845" s="383" t="str">
        <f t="shared" ref="E2845:E2908" si="416">IF(OR(D2845="长飞",D2845="烽火",D2845="特发",D2845="富通",D2845="亨通",G2845="赣州金信诺",G2845="江苏永鼎",G2845="宏安集团"),"A",IF(OR(G2845="广意通讯",G2845="湖北楚天",G2845="宁波格亿达",G2845="通鼎互联",G2845="黄石昌达",G2845="江苏俊知",G2845="珠海汉胜",G2845="武汉电信"),"B","C"))</f>
        <v>C</v>
      </c>
      <c r="F2845" s="383" t="str">
        <f t="shared" ref="F2845:F2908" si="417">IF(OR(G2845="成都大唐",G2845="广东亨通",G2845="江苏亨通",G2845="兰州长飞",G2845="南京华信",G2845="汕头奥星",G2845="特发光网",G2845="武汉长飞",G2845="长春烽火",G2845="广意通讯",G2845="湖北楚天",G2845="宁波格亿达",G2845="通鼎互联",G2845="安徽汉唐",G2845="安徽宜德",G2845="安徽盈通",G2845="成都康宁",G2845="成都中飞",G2845="东莞光佳",G2845="东莞鸿鑫",G2845="烽火博鑫",G2845="佛山星蓝",G2845="广东金桥",G2845="广州联兴",G2845="贵州乾新",G2845="航天电工",G2845="合肥兴联",G2845="湖北宇洪",G2845="江苏奥通",G2845="江苏中远",G2845="宁波辰飞",G2845="宁波汉生",G2845="宁波宇欣",G2845="山东太平洋",G2845="山东特发",G2845="山东永通",G2845="上海朗闻",G2845="上海翼波",G2845="四川天邑",G2845="四川旭泰",G2845="武汉瑞联",G2845="武汉同至",G2845="西安西古",G2845="西安鑫华通",G2845="武汉驿路通",G2845="长光通信",G2845="中电八所",G2845="中电光达",G2845="中利集团",G2845="重庆特发",G2845="舟山安格",G2845="珠海邗秦"),"A",IF(OR(G2845="富通天津",G2845="赣州金信诺",G2845="江苏永鼎",G2845="上海长飞",G2845="特发股份",G2845="武汉烽火",G2845="西安烽火",G2845="长飞中利",G2845="江苏中天",G2845="江西联创",G2845="宁波盈谷",G2845="黄石昌达",G2845="四川长飞"),"B","C"))</f>
        <v>C</v>
      </c>
      <c r="G2845" s="400"/>
      <c r="H2845" s="385" t="str">
        <f>IF(G2845="","",VLOOKUP(G2845,下拉数据源!J:K,2,0))</f>
        <v/>
      </c>
      <c r="I2845" s="385"/>
      <c r="J2845" s="385"/>
      <c r="K2845" s="386"/>
      <c r="L2845" s="401"/>
      <c r="M2845" s="384"/>
      <c r="N2845" s="384"/>
      <c r="O2845" s="384"/>
      <c r="P2845" s="386"/>
      <c r="Q2845" s="387"/>
      <c r="R2845" s="286"/>
      <c r="S2845" s="388">
        <f t="shared" si="414"/>
        <v>0</v>
      </c>
      <c r="T2845" s="389"/>
      <c r="U2845" s="389">
        <f t="shared" si="412"/>
        <v>0</v>
      </c>
      <c r="V2845" s="451"/>
      <c r="W2845" s="452"/>
      <c r="X2845" s="386"/>
      <c r="Y2845" s="390"/>
      <c r="Z2845" s="391"/>
      <c r="AA2845" s="392"/>
      <c r="AB2845" s="393"/>
      <c r="AC2845" s="394"/>
      <c r="AD2845" s="395">
        <f t="shared" si="415"/>
        <v>0</v>
      </c>
      <c r="AE2845" s="396">
        <f>IF(OR(G2845=账期!$A$18,G2845=账期!$A$20,G2845=账期!$A$22,G2845=账期!$A$24,G2845=账期!$A$25,G2845=账期!$A$27,G2845=账期!$A$26,G2845=账期!$A$28,G2845=账期!$A$30,G2845=账期!$A$32,G2845=账期!$A$34,G2845=账期!$A$35,G2845=账期!$A$37,G2845=账期!$A$39,G2845=账期!$A$40,G2845=账期!$A$41,G2845=账期!$A$42,G2845=账期!$A$43,G2845=账期!$A$44,G2845=账期!$A$45,G2845=账期!$A$46,G2845=账期!$A$48,G2845=账期!$A$50,G2845=账期!$A$51,G2845=账期!$A$52,G2845=账期!$A$53,G2845=账期!$A$54,G2845=账期!$A$56,G2845=账期!$A$57,G2845=账期!$A$58,G2845=账期!$A$59,G2845=账期!$A$60,G2845=账期!$A$61,G2845=账期!$A$62,G2845=账期!$A$63,G2845=账期!$A$64,G2845=账期!$A$66,G2845=账期!$A$67,G2845=账期!$A$68,G2845=账期!$A$70,G2845=账期!$A$71),30,IF(OR(G2845=账期!$A$74,G2845=账期!$A$77,G2845=账期!$A$76,G2845=账期!$A$79,G2845=账期!$A$80,G2845=账期!$A$81,G2845=账期!$A$83,G2845=账期!$A$85,G2845=账期!$A$87,G2845=账期!$A$89,G2845=账期!$A$91),60,IF(OR(G2845=账期!$A$93,G2845=账期!$A$94,G2845=账期!$A$95,G2845=账期!$A$96,G2845=账期!$A$98,G2845=账期!$A$99,G2845=账期!$A$101,G2845=账期!$A$102),90,0)))</f>
        <v>0</v>
      </c>
      <c r="AF2845" s="396"/>
      <c r="AG2845" s="384"/>
      <c r="AH2845" s="396" t="str">
        <f t="shared" si="411"/>
        <v/>
      </c>
    </row>
    <row r="2846" spans="1:34" ht="18" customHeight="1" x14ac:dyDescent="0.25">
      <c r="A2846" s="301" t="str">
        <f t="shared" si="413"/>
        <v/>
      </c>
      <c r="B2846" s="397"/>
      <c r="C2846" s="398"/>
      <c r="D2846" s="399"/>
      <c r="E2846" s="383" t="str">
        <f t="shared" si="416"/>
        <v>C</v>
      </c>
      <c r="F2846" s="383" t="str">
        <f t="shared" si="417"/>
        <v>C</v>
      </c>
      <c r="G2846" s="400"/>
      <c r="H2846" s="385" t="str">
        <f>IF(G2846="","",VLOOKUP(G2846,下拉数据源!J:K,2,0))</f>
        <v/>
      </c>
      <c r="I2846" s="385"/>
      <c r="J2846" s="385"/>
      <c r="K2846" s="386"/>
      <c r="L2846" s="401"/>
      <c r="M2846" s="384"/>
      <c r="N2846" s="384"/>
      <c r="O2846" s="384"/>
      <c r="P2846" s="386"/>
      <c r="Q2846" s="387"/>
      <c r="R2846" s="286"/>
      <c r="S2846" s="388">
        <f t="shared" si="414"/>
        <v>0</v>
      </c>
      <c r="T2846" s="389"/>
      <c r="U2846" s="389">
        <f t="shared" si="412"/>
        <v>0</v>
      </c>
      <c r="V2846" s="451"/>
      <c r="W2846" s="452"/>
      <c r="X2846" s="386"/>
      <c r="Y2846" s="390"/>
      <c r="Z2846" s="391"/>
      <c r="AA2846" s="392"/>
      <c r="AB2846" s="393"/>
      <c r="AC2846" s="394"/>
      <c r="AD2846" s="395">
        <f t="shared" si="415"/>
        <v>0</v>
      </c>
      <c r="AE2846" s="396">
        <f>IF(OR(G2846=账期!$A$18,G2846=账期!$A$20,G2846=账期!$A$22,G2846=账期!$A$24,G2846=账期!$A$25,G2846=账期!$A$27,G2846=账期!$A$26,G2846=账期!$A$28,G2846=账期!$A$30,G2846=账期!$A$32,G2846=账期!$A$34,G2846=账期!$A$35,G2846=账期!$A$37,G2846=账期!$A$39,G2846=账期!$A$40,G2846=账期!$A$41,G2846=账期!$A$42,G2846=账期!$A$43,G2846=账期!$A$44,G2846=账期!$A$45,G2846=账期!$A$46,G2846=账期!$A$48,G2846=账期!$A$50,G2846=账期!$A$51,G2846=账期!$A$52,G2846=账期!$A$53,G2846=账期!$A$54,G2846=账期!$A$56,G2846=账期!$A$57,G2846=账期!$A$58,G2846=账期!$A$59,G2846=账期!$A$60,G2846=账期!$A$61,G2846=账期!$A$62,G2846=账期!$A$63,G2846=账期!$A$64,G2846=账期!$A$66,G2846=账期!$A$67,G2846=账期!$A$68,G2846=账期!$A$70,G2846=账期!$A$71),30,IF(OR(G2846=账期!$A$74,G2846=账期!$A$77,G2846=账期!$A$76,G2846=账期!$A$79,G2846=账期!$A$80,G2846=账期!$A$81,G2846=账期!$A$83,G2846=账期!$A$85,G2846=账期!$A$87,G2846=账期!$A$89,G2846=账期!$A$91),60,IF(OR(G2846=账期!$A$93,G2846=账期!$A$94,G2846=账期!$A$95,G2846=账期!$A$96,G2846=账期!$A$98,G2846=账期!$A$99,G2846=账期!$A$101,G2846=账期!$A$102),90,0)))</f>
        <v>0</v>
      </c>
      <c r="AF2846" s="396"/>
      <c r="AG2846" s="384"/>
      <c r="AH2846" s="396" t="str">
        <f t="shared" si="411"/>
        <v/>
      </c>
    </row>
    <row r="2847" spans="1:34" ht="18" customHeight="1" x14ac:dyDescent="0.25">
      <c r="A2847" s="301" t="str">
        <f t="shared" si="413"/>
        <v/>
      </c>
      <c r="B2847" s="397"/>
      <c r="C2847" s="398"/>
      <c r="D2847" s="399"/>
      <c r="E2847" s="383" t="str">
        <f t="shared" si="416"/>
        <v>C</v>
      </c>
      <c r="F2847" s="383" t="str">
        <f t="shared" si="417"/>
        <v>C</v>
      </c>
      <c r="G2847" s="400"/>
      <c r="H2847" s="385" t="str">
        <f>IF(G2847="","",VLOOKUP(G2847,下拉数据源!J:K,2,0))</f>
        <v/>
      </c>
      <c r="I2847" s="385"/>
      <c r="J2847" s="385"/>
      <c r="K2847" s="386"/>
      <c r="L2847" s="401"/>
      <c r="M2847" s="384"/>
      <c r="N2847" s="384"/>
      <c r="O2847" s="384"/>
      <c r="P2847" s="386"/>
      <c r="Q2847" s="387"/>
      <c r="R2847" s="286"/>
      <c r="S2847" s="388">
        <f t="shared" si="414"/>
        <v>0</v>
      </c>
      <c r="T2847" s="389"/>
      <c r="U2847" s="389">
        <f t="shared" si="412"/>
        <v>0</v>
      </c>
      <c r="V2847" s="451"/>
      <c r="W2847" s="452"/>
      <c r="X2847" s="386"/>
      <c r="Y2847" s="390"/>
      <c r="Z2847" s="391"/>
      <c r="AA2847" s="392"/>
      <c r="AB2847" s="393"/>
      <c r="AC2847" s="394"/>
      <c r="AD2847" s="395">
        <f t="shared" si="415"/>
        <v>0</v>
      </c>
      <c r="AE2847" s="396">
        <f>IF(OR(G2847=账期!$A$18,G2847=账期!$A$20,G2847=账期!$A$22,G2847=账期!$A$24,G2847=账期!$A$25,G2847=账期!$A$27,G2847=账期!$A$26,G2847=账期!$A$28,G2847=账期!$A$30,G2847=账期!$A$32,G2847=账期!$A$34,G2847=账期!$A$35,G2847=账期!$A$37,G2847=账期!$A$39,G2847=账期!$A$40,G2847=账期!$A$41,G2847=账期!$A$42,G2847=账期!$A$43,G2847=账期!$A$44,G2847=账期!$A$45,G2847=账期!$A$46,G2847=账期!$A$48,G2847=账期!$A$50,G2847=账期!$A$51,G2847=账期!$A$52,G2847=账期!$A$53,G2847=账期!$A$54,G2847=账期!$A$56,G2847=账期!$A$57,G2847=账期!$A$58,G2847=账期!$A$59,G2847=账期!$A$60,G2847=账期!$A$61,G2847=账期!$A$62,G2847=账期!$A$63,G2847=账期!$A$64,G2847=账期!$A$66,G2847=账期!$A$67,G2847=账期!$A$68,G2847=账期!$A$70,G2847=账期!$A$71),30,IF(OR(G2847=账期!$A$74,G2847=账期!$A$77,G2847=账期!$A$76,G2847=账期!$A$79,G2847=账期!$A$80,G2847=账期!$A$81,G2847=账期!$A$83,G2847=账期!$A$85,G2847=账期!$A$87,G2847=账期!$A$89,G2847=账期!$A$91),60,IF(OR(G2847=账期!$A$93,G2847=账期!$A$94,G2847=账期!$A$95,G2847=账期!$A$96,G2847=账期!$A$98,G2847=账期!$A$99,G2847=账期!$A$101,G2847=账期!$A$102),90,0)))</f>
        <v>0</v>
      </c>
      <c r="AF2847" s="396"/>
      <c r="AG2847" s="384"/>
      <c r="AH2847" s="396" t="str">
        <f t="shared" si="411"/>
        <v/>
      </c>
    </row>
    <row r="2848" spans="1:34" ht="18" customHeight="1" x14ac:dyDescent="0.25">
      <c r="A2848" s="301" t="str">
        <f t="shared" si="413"/>
        <v/>
      </c>
      <c r="B2848" s="397"/>
      <c r="C2848" s="398"/>
      <c r="D2848" s="399"/>
      <c r="E2848" s="383" t="str">
        <f t="shared" si="416"/>
        <v>C</v>
      </c>
      <c r="F2848" s="383" t="str">
        <f t="shared" si="417"/>
        <v>C</v>
      </c>
      <c r="G2848" s="400"/>
      <c r="H2848" s="385" t="str">
        <f>IF(G2848="","",VLOOKUP(G2848,下拉数据源!J:K,2,0))</f>
        <v/>
      </c>
      <c r="I2848" s="385"/>
      <c r="J2848" s="385"/>
      <c r="K2848" s="386"/>
      <c r="L2848" s="401"/>
      <c r="M2848" s="384"/>
      <c r="N2848" s="384"/>
      <c r="O2848" s="384"/>
      <c r="P2848" s="386"/>
      <c r="Q2848" s="387"/>
      <c r="R2848" s="286"/>
      <c r="S2848" s="388">
        <f t="shared" si="414"/>
        <v>0</v>
      </c>
      <c r="T2848" s="389"/>
      <c r="U2848" s="389">
        <f t="shared" si="412"/>
        <v>0</v>
      </c>
      <c r="V2848" s="451"/>
      <c r="W2848" s="452"/>
      <c r="X2848" s="386"/>
      <c r="Y2848" s="390"/>
      <c r="Z2848" s="391"/>
      <c r="AA2848" s="392"/>
      <c r="AB2848" s="393"/>
      <c r="AC2848" s="394"/>
      <c r="AD2848" s="395">
        <f t="shared" si="415"/>
        <v>0</v>
      </c>
      <c r="AE2848" s="396">
        <f>IF(OR(G2848=账期!$A$18,G2848=账期!$A$20,G2848=账期!$A$22,G2848=账期!$A$24,G2848=账期!$A$25,G2848=账期!$A$27,G2848=账期!$A$26,G2848=账期!$A$28,G2848=账期!$A$30,G2848=账期!$A$32,G2848=账期!$A$34,G2848=账期!$A$35,G2848=账期!$A$37,G2848=账期!$A$39,G2848=账期!$A$40,G2848=账期!$A$41,G2848=账期!$A$42,G2848=账期!$A$43,G2848=账期!$A$44,G2848=账期!$A$45,G2848=账期!$A$46,G2848=账期!$A$48,G2848=账期!$A$50,G2848=账期!$A$51,G2848=账期!$A$52,G2848=账期!$A$53,G2848=账期!$A$54,G2848=账期!$A$56,G2848=账期!$A$57,G2848=账期!$A$58,G2848=账期!$A$59,G2848=账期!$A$60,G2848=账期!$A$61,G2848=账期!$A$62,G2848=账期!$A$63,G2848=账期!$A$64,G2848=账期!$A$66,G2848=账期!$A$67,G2848=账期!$A$68,G2848=账期!$A$70,G2848=账期!$A$71),30,IF(OR(G2848=账期!$A$74,G2848=账期!$A$77,G2848=账期!$A$76,G2848=账期!$A$79,G2848=账期!$A$80,G2848=账期!$A$81,G2848=账期!$A$83,G2848=账期!$A$85,G2848=账期!$A$87,G2848=账期!$A$89,G2848=账期!$A$91),60,IF(OR(G2848=账期!$A$93,G2848=账期!$A$94,G2848=账期!$A$95,G2848=账期!$A$96,G2848=账期!$A$98,G2848=账期!$A$99,G2848=账期!$A$101,G2848=账期!$A$102),90,0)))</f>
        <v>0</v>
      </c>
      <c r="AF2848" s="396"/>
      <c r="AG2848" s="384"/>
      <c r="AH2848" s="396" t="str">
        <f t="shared" si="411"/>
        <v/>
      </c>
    </row>
    <row r="2849" spans="1:34" ht="18" customHeight="1" x14ac:dyDescent="0.25">
      <c r="A2849" s="301" t="str">
        <f t="shared" si="413"/>
        <v/>
      </c>
      <c r="B2849" s="397"/>
      <c r="C2849" s="398"/>
      <c r="D2849" s="399"/>
      <c r="E2849" s="383" t="str">
        <f t="shared" si="416"/>
        <v>C</v>
      </c>
      <c r="F2849" s="383" t="str">
        <f t="shared" si="417"/>
        <v>C</v>
      </c>
      <c r="G2849" s="400"/>
      <c r="H2849" s="385" t="str">
        <f>IF(G2849="","",VLOOKUP(G2849,下拉数据源!J:K,2,0))</f>
        <v/>
      </c>
      <c r="I2849" s="385"/>
      <c r="J2849" s="385"/>
      <c r="K2849" s="386"/>
      <c r="L2849" s="401"/>
      <c r="M2849" s="384"/>
      <c r="N2849" s="384"/>
      <c r="O2849" s="384"/>
      <c r="P2849" s="386"/>
      <c r="Q2849" s="387"/>
      <c r="R2849" s="286"/>
      <c r="S2849" s="388">
        <f t="shared" si="414"/>
        <v>0</v>
      </c>
      <c r="T2849" s="389"/>
      <c r="U2849" s="389">
        <f t="shared" si="412"/>
        <v>0</v>
      </c>
      <c r="V2849" s="451"/>
      <c r="W2849" s="452"/>
      <c r="X2849" s="386"/>
      <c r="Y2849" s="390"/>
      <c r="Z2849" s="391"/>
      <c r="AA2849" s="392"/>
      <c r="AB2849" s="393"/>
      <c r="AC2849" s="394"/>
      <c r="AD2849" s="395">
        <f t="shared" si="415"/>
        <v>0</v>
      </c>
      <c r="AE2849" s="396">
        <f>IF(OR(G2849=账期!$A$18,G2849=账期!$A$20,G2849=账期!$A$22,G2849=账期!$A$24,G2849=账期!$A$25,G2849=账期!$A$27,G2849=账期!$A$26,G2849=账期!$A$28,G2849=账期!$A$30,G2849=账期!$A$32,G2849=账期!$A$34,G2849=账期!$A$35,G2849=账期!$A$37,G2849=账期!$A$39,G2849=账期!$A$40,G2849=账期!$A$41,G2849=账期!$A$42,G2849=账期!$A$43,G2849=账期!$A$44,G2849=账期!$A$45,G2849=账期!$A$46,G2849=账期!$A$48,G2849=账期!$A$50,G2849=账期!$A$51,G2849=账期!$A$52,G2849=账期!$A$53,G2849=账期!$A$54,G2849=账期!$A$56,G2849=账期!$A$57,G2849=账期!$A$58,G2849=账期!$A$59,G2849=账期!$A$60,G2849=账期!$A$61,G2849=账期!$A$62,G2849=账期!$A$63,G2849=账期!$A$64,G2849=账期!$A$66,G2849=账期!$A$67,G2849=账期!$A$68,G2849=账期!$A$70,G2849=账期!$A$71),30,IF(OR(G2849=账期!$A$74,G2849=账期!$A$77,G2849=账期!$A$76,G2849=账期!$A$79,G2849=账期!$A$80,G2849=账期!$A$81,G2849=账期!$A$83,G2849=账期!$A$85,G2849=账期!$A$87,G2849=账期!$A$89,G2849=账期!$A$91),60,IF(OR(G2849=账期!$A$93,G2849=账期!$A$94,G2849=账期!$A$95,G2849=账期!$A$96,G2849=账期!$A$98,G2849=账期!$A$99,G2849=账期!$A$101,G2849=账期!$A$102),90,0)))</f>
        <v>0</v>
      </c>
      <c r="AF2849" s="396"/>
      <c r="AG2849" s="384"/>
      <c r="AH2849" s="396" t="str">
        <f t="shared" si="411"/>
        <v/>
      </c>
    </row>
    <row r="2850" spans="1:34" ht="18" customHeight="1" x14ac:dyDescent="0.25">
      <c r="A2850" s="301" t="str">
        <f t="shared" si="413"/>
        <v/>
      </c>
      <c r="B2850" s="397"/>
      <c r="C2850" s="398"/>
      <c r="D2850" s="399"/>
      <c r="E2850" s="383" t="str">
        <f t="shared" si="416"/>
        <v>C</v>
      </c>
      <c r="F2850" s="383" t="str">
        <f t="shared" si="417"/>
        <v>C</v>
      </c>
      <c r="G2850" s="400"/>
      <c r="H2850" s="385" t="str">
        <f>IF(G2850="","",VLOOKUP(G2850,下拉数据源!J:K,2,0))</f>
        <v/>
      </c>
      <c r="I2850" s="385"/>
      <c r="J2850" s="385"/>
      <c r="K2850" s="386"/>
      <c r="L2850" s="401"/>
      <c r="M2850" s="384"/>
      <c r="N2850" s="384"/>
      <c r="O2850" s="384"/>
      <c r="P2850" s="386"/>
      <c r="Q2850" s="387"/>
      <c r="R2850" s="286"/>
      <c r="S2850" s="388">
        <f t="shared" si="414"/>
        <v>0</v>
      </c>
      <c r="T2850" s="389"/>
      <c r="U2850" s="389">
        <f t="shared" si="412"/>
        <v>0</v>
      </c>
      <c r="V2850" s="451"/>
      <c r="W2850" s="452"/>
      <c r="X2850" s="386"/>
      <c r="Y2850" s="390"/>
      <c r="Z2850" s="391"/>
      <c r="AA2850" s="392"/>
      <c r="AB2850" s="393"/>
      <c r="AC2850" s="394"/>
      <c r="AD2850" s="395">
        <f t="shared" si="415"/>
        <v>0</v>
      </c>
      <c r="AE2850" s="396">
        <f>IF(OR(G2850=账期!$A$18,G2850=账期!$A$20,G2850=账期!$A$22,G2850=账期!$A$24,G2850=账期!$A$25,G2850=账期!$A$27,G2850=账期!$A$26,G2850=账期!$A$28,G2850=账期!$A$30,G2850=账期!$A$32,G2850=账期!$A$34,G2850=账期!$A$35,G2850=账期!$A$37,G2850=账期!$A$39,G2850=账期!$A$40,G2850=账期!$A$41,G2850=账期!$A$42,G2850=账期!$A$43,G2850=账期!$A$44,G2850=账期!$A$45,G2850=账期!$A$46,G2850=账期!$A$48,G2850=账期!$A$50,G2850=账期!$A$51,G2850=账期!$A$52,G2850=账期!$A$53,G2850=账期!$A$54,G2850=账期!$A$56,G2850=账期!$A$57,G2850=账期!$A$58,G2850=账期!$A$59,G2850=账期!$A$60,G2850=账期!$A$61,G2850=账期!$A$62,G2850=账期!$A$63,G2850=账期!$A$64,G2850=账期!$A$66,G2850=账期!$A$67,G2850=账期!$A$68,G2850=账期!$A$70,G2850=账期!$A$71),30,IF(OR(G2850=账期!$A$74,G2850=账期!$A$77,G2850=账期!$A$76,G2850=账期!$A$79,G2850=账期!$A$80,G2850=账期!$A$81,G2850=账期!$A$83,G2850=账期!$A$85,G2850=账期!$A$87,G2850=账期!$A$89,G2850=账期!$A$91),60,IF(OR(G2850=账期!$A$93,G2850=账期!$A$94,G2850=账期!$A$95,G2850=账期!$A$96,G2850=账期!$A$98,G2850=账期!$A$99,G2850=账期!$A$101,G2850=账期!$A$102),90,0)))</f>
        <v>0</v>
      </c>
      <c r="AF2850" s="396"/>
      <c r="AG2850" s="384"/>
      <c r="AH2850" s="396" t="str">
        <f t="shared" si="411"/>
        <v/>
      </c>
    </row>
    <row r="2851" spans="1:34" ht="18" customHeight="1" x14ac:dyDescent="0.25">
      <c r="A2851" s="301" t="str">
        <f t="shared" si="413"/>
        <v/>
      </c>
      <c r="B2851" s="397"/>
      <c r="C2851" s="398"/>
      <c r="D2851" s="399"/>
      <c r="E2851" s="383" t="str">
        <f t="shared" si="416"/>
        <v>C</v>
      </c>
      <c r="F2851" s="383" t="str">
        <f t="shared" si="417"/>
        <v>C</v>
      </c>
      <c r="G2851" s="400"/>
      <c r="H2851" s="385" t="str">
        <f>IF(G2851="","",VLOOKUP(G2851,下拉数据源!J:K,2,0))</f>
        <v/>
      </c>
      <c r="I2851" s="385"/>
      <c r="J2851" s="385"/>
      <c r="K2851" s="386"/>
      <c r="L2851" s="401"/>
      <c r="M2851" s="384"/>
      <c r="N2851" s="384"/>
      <c r="O2851" s="384"/>
      <c r="P2851" s="386"/>
      <c r="Q2851" s="387"/>
      <c r="R2851" s="286"/>
      <c r="S2851" s="388">
        <f t="shared" si="414"/>
        <v>0</v>
      </c>
      <c r="T2851" s="389"/>
      <c r="U2851" s="389">
        <f t="shared" si="412"/>
        <v>0</v>
      </c>
      <c r="V2851" s="451"/>
      <c r="W2851" s="452"/>
      <c r="X2851" s="386"/>
      <c r="Y2851" s="390"/>
      <c r="Z2851" s="391"/>
      <c r="AA2851" s="392"/>
      <c r="AB2851" s="393"/>
      <c r="AC2851" s="394"/>
      <c r="AD2851" s="395">
        <f t="shared" si="415"/>
        <v>0</v>
      </c>
      <c r="AE2851" s="396">
        <f>IF(OR(G2851=账期!$A$18,G2851=账期!$A$20,G2851=账期!$A$22,G2851=账期!$A$24,G2851=账期!$A$25,G2851=账期!$A$27,G2851=账期!$A$26,G2851=账期!$A$28,G2851=账期!$A$30,G2851=账期!$A$32,G2851=账期!$A$34,G2851=账期!$A$35,G2851=账期!$A$37,G2851=账期!$A$39,G2851=账期!$A$40,G2851=账期!$A$41,G2851=账期!$A$42,G2851=账期!$A$43,G2851=账期!$A$44,G2851=账期!$A$45,G2851=账期!$A$46,G2851=账期!$A$48,G2851=账期!$A$50,G2851=账期!$A$51,G2851=账期!$A$52,G2851=账期!$A$53,G2851=账期!$A$54,G2851=账期!$A$56,G2851=账期!$A$57,G2851=账期!$A$58,G2851=账期!$A$59,G2851=账期!$A$60,G2851=账期!$A$61,G2851=账期!$A$62,G2851=账期!$A$63,G2851=账期!$A$64,G2851=账期!$A$66,G2851=账期!$A$67,G2851=账期!$A$68,G2851=账期!$A$70,G2851=账期!$A$71),30,IF(OR(G2851=账期!$A$74,G2851=账期!$A$77,G2851=账期!$A$76,G2851=账期!$A$79,G2851=账期!$A$80,G2851=账期!$A$81,G2851=账期!$A$83,G2851=账期!$A$85,G2851=账期!$A$87,G2851=账期!$A$89,G2851=账期!$A$91),60,IF(OR(G2851=账期!$A$93,G2851=账期!$A$94,G2851=账期!$A$95,G2851=账期!$A$96,G2851=账期!$A$98,G2851=账期!$A$99,G2851=账期!$A$101,G2851=账期!$A$102),90,0)))</f>
        <v>0</v>
      </c>
      <c r="AF2851" s="396"/>
      <c r="AG2851" s="384"/>
      <c r="AH2851" s="396" t="str">
        <f t="shared" si="411"/>
        <v/>
      </c>
    </row>
    <row r="2852" spans="1:34" ht="18" customHeight="1" x14ac:dyDescent="0.25">
      <c r="A2852" s="301" t="str">
        <f t="shared" si="413"/>
        <v/>
      </c>
      <c r="B2852" s="397"/>
      <c r="C2852" s="398"/>
      <c r="D2852" s="399"/>
      <c r="E2852" s="383" t="str">
        <f t="shared" si="416"/>
        <v>C</v>
      </c>
      <c r="F2852" s="383" t="str">
        <f t="shared" si="417"/>
        <v>C</v>
      </c>
      <c r="G2852" s="400"/>
      <c r="H2852" s="385" t="str">
        <f>IF(G2852="","",VLOOKUP(G2852,下拉数据源!J:K,2,0))</f>
        <v/>
      </c>
      <c r="I2852" s="385"/>
      <c r="J2852" s="385"/>
      <c r="K2852" s="386"/>
      <c r="L2852" s="401"/>
      <c r="M2852" s="384"/>
      <c r="N2852" s="384"/>
      <c r="O2852" s="384"/>
      <c r="P2852" s="386"/>
      <c r="Q2852" s="387"/>
      <c r="R2852" s="286"/>
      <c r="S2852" s="388">
        <f t="shared" si="414"/>
        <v>0</v>
      </c>
      <c r="T2852" s="389"/>
      <c r="U2852" s="389">
        <f t="shared" si="412"/>
        <v>0</v>
      </c>
      <c r="V2852" s="451"/>
      <c r="W2852" s="452"/>
      <c r="X2852" s="386"/>
      <c r="Y2852" s="390"/>
      <c r="Z2852" s="391"/>
      <c r="AA2852" s="392"/>
      <c r="AB2852" s="393"/>
      <c r="AC2852" s="394"/>
      <c r="AD2852" s="395">
        <f t="shared" si="415"/>
        <v>0</v>
      </c>
      <c r="AE2852" s="396">
        <f>IF(OR(G2852=账期!$A$18,G2852=账期!$A$20,G2852=账期!$A$22,G2852=账期!$A$24,G2852=账期!$A$25,G2852=账期!$A$27,G2852=账期!$A$26,G2852=账期!$A$28,G2852=账期!$A$30,G2852=账期!$A$32,G2852=账期!$A$34,G2852=账期!$A$35,G2852=账期!$A$37,G2852=账期!$A$39,G2852=账期!$A$40,G2852=账期!$A$41,G2852=账期!$A$42,G2852=账期!$A$43,G2852=账期!$A$44,G2852=账期!$A$45,G2852=账期!$A$46,G2852=账期!$A$48,G2852=账期!$A$50,G2852=账期!$A$51,G2852=账期!$A$52,G2852=账期!$A$53,G2852=账期!$A$54,G2852=账期!$A$56,G2852=账期!$A$57,G2852=账期!$A$58,G2852=账期!$A$59,G2852=账期!$A$60,G2852=账期!$A$61,G2852=账期!$A$62,G2852=账期!$A$63,G2852=账期!$A$64,G2852=账期!$A$66,G2852=账期!$A$67,G2852=账期!$A$68,G2852=账期!$A$70,G2852=账期!$A$71),30,IF(OR(G2852=账期!$A$74,G2852=账期!$A$77,G2852=账期!$A$76,G2852=账期!$A$79,G2852=账期!$A$80,G2852=账期!$A$81,G2852=账期!$A$83,G2852=账期!$A$85,G2852=账期!$A$87,G2852=账期!$A$89,G2852=账期!$A$91),60,IF(OR(G2852=账期!$A$93,G2852=账期!$A$94,G2852=账期!$A$95,G2852=账期!$A$96,G2852=账期!$A$98,G2852=账期!$A$99,G2852=账期!$A$101,G2852=账期!$A$102),90,0)))</f>
        <v>0</v>
      </c>
      <c r="AF2852" s="396"/>
      <c r="AG2852" s="384"/>
      <c r="AH2852" s="396" t="str">
        <f t="shared" si="411"/>
        <v/>
      </c>
    </row>
    <row r="2853" spans="1:34" ht="18" customHeight="1" x14ac:dyDescent="0.25">
      <c r="A2853" s="301" t="str">
        <f t="shared" si="413"/>
        <v/>
      </c>
      <c r="B2853" s="397"/>
      <c r="C2853" s="398"/>
      <c r="D2853" s="399"/>
      <c r="E2853" s="383" t="str">
        <f t="shared" si="416"/>
        <v>C</v>
      </c>
      <c r="F2853" s="383" t="str">
        <f t="shared" si="417"/>
        <v>C</v>
      </c>
      <c r="G2853" s="400"/>
      <c r="H2853" s="385" t="str">
        <f>IF(G2853="","",VLOOKUP(G2853,下拉数据源!J:K,2,0))</f>
        <v/>
      </c>
      <c r="I2853" s="385"/>
      <c r="J2853" s="385"/>
      <c r="K2853" s="386"/>
      <c r="L2853" s="401"/>
      <c r="M2853" s="384"/>
      <c r="N2853" s="384"/>
      <c r="O2853" s="384"/>
      <c r="P2853" s="386"/>
      <c r="Q2853" s="387"/>
      <c r="R2853" s="286"/>
      <c r="S2853" s="388">
        <f t="shared" si="414"/>
        <v>0</v>
      </c>
      <c r="T2853" s="389"/>
      <c r="U2853" s="389">
        <f t="shared" si="412"/>
        <v>0</v>
      </c>
      <c r="V2853" s="451"/>
      <c r="W2853" s="452"/>
      <c r="X2853" s="386"/>
      <c r="Y2853" s="390"/>
      <c r="Z2853" s="391"/>
      <c r="AA2853" s="392"/>
      <c r="AB2853" s="393"/>
      <c r="AC2853" s="394"/>
      <c r="AD2853" s="395">
        <f t="shared" si="415"/>
        <v>0</v>
      </c>
      <c r="AE2853" s="396">
        <f>IF(OR(G2853=账期!$A$18,G2853=账期!$A$20,G2853=账期!$A$22,G2853=账期!$A$24,G2853=账期!$A$25,G2853=账期!$A$27,G2853=账期!$A$26,G2853=账期!$A$28,G2853=账期!$A$30,G2853=账期!$A$32,G2853=账期!$A$34,G2853=账期!$A$35,G2853=账期!$A$37,G2853=账期!$A$39,G2853=账期!$A$40,G2853=账期!$A$41,G2853=账期!$A$42,G2853=账期!$A$43,G2853=账期!$A$44,G2853=账期!$A$45,G2853=账期!$A$46,G2853=账期!$A$48,G2853=账期!$A$50,G2853=账期!$A$51,G2853=账期!$A$52,G2853=账期!$A$53,G2853=账期!$A$54,G2853=账期!$A$56,G2853=账期!$A$57,G2853=账期!$A$58,G2853=账期!$A$59,G2853=账期!$A$60,G2853=账期!$A$61,G2853=账期!$A$62,G2853=账期!$A$63,G2853=账期!$A$64,G2853=账期!$A$66,G2853=账期!$A$67,G2853=账期!$A$68,G2853=账期!$A$70,G2853=账期!$A$71),30,IF(OR(G2853=账期!$A$74,G2853=账期!$A$77,G2853=账期!$A$76,G2853=账期!$A$79,G2853=账期!$A$80,G2853=账期!$A$81,G2853=账期!$A$83,G2853=账期!$A$85,G2853=账期!$A$87,G2853=账期!$A$89,G2853=账期!$A$91),60,IF(OR(G2853=账期!$A$93,G2853=账期!$A$94,G2853=账期!$A$95,G2853=账期!$A$96,G2853=账期!$A$98,G2853=账期!$A$99,G2853=账期!$A$101,G2853=账期!$A$102),90,0)))</f>
        <v>0</v>
      </c>
      <c r="AF2853" s="396"/>
      <c r="AG2853" s="384"/>
      <c r="AH2853" s="396" t="str">
        <f t="shared" si="411"/>
        <v/>
      </c>
    </row>
    <row r="2854" spans="1:34" ht="18" customHeight="1" x14ac:dyDescent="0.25">
      <c r="A2854" s="301" t="str">
        <f t="shared" si="413"/>
        <v/>
      </c>
      <c r="B2854" s="397"/>
      <c r="C2854" s="398"/>
      <c r="D2854" s="399"/>
      <c r="E2854" s="383" t="str">
        <f t="shared" si="416"/>
        <v>C</v>
      </c>
      <c r="F2854" s="383" t="str">
        <f t="shared" si="417"/>
        <v>C</v>
      </c>
      <c r="G2854" s="400"/>
      <c r="H2854" s="385" t="str">
        <f>IF(G2854="","",VLOOKUP(G2854,下拉数据源!J:K,2,0))</f>
        <v/>
      </c>
      <c r="I2854" s="385"/>
      <c r="J2854" s="385"/>
      <c r="K2854" s="386"/>
      <c r="L2854" s="401"/>
      <c r="M2854" s="384"/>
      <c r="N2854" s="384"/>
      <c r="O2854" s="384"/>
      <c r="P2854" s="386"/>
      <c r="Q2854" s="387"/>
      <c r="R2854" s="286"/>
      <c r="S2854" s="388">
        <f t="shared" si="414"/>
        <v>0</v>
      </c>
      <c r="T2854" s="389"/>
      <c r="U2854" s="389">
        <f t="shared" si="412"/>
        <v>0</v>
      </c>
      <c r="V2854" s="451"/>
      <c r="W2854" s="452"/>
      <c r="X2854" s="386"/>
      <c r="Y2854" s="390"/>
      <c r="Z2854" s="391"/>
      <c r="AA2854" s="392"/>
      <c r="AB2854" s="393"/>
      <c r="AC2854" s="394"/>
      <c r="AD2854" s="395">
        <f t="shared" si="415"/>
        <v>0</v>
      </c>
      <c r="AE2854" s="396">
        <f>IF(OR(G2854=账期!$A$18,G2854=账期!$A$20,G2854=账期!$A$22,G2854=账期!$A$24,G2854=账期!$A$25,G2854=账期!$A$27,G2854=账期!$A$26,G2854=账期!$A$28,G2854=账期!$A$30,G2854=账期!$A$32,G2854=账期!$A$34,G2854=账期!$A$35,G2854=账期!$A$37,G2854=账期!$A$39,G2854=账期!$A$40,G2854=账期!$A$41,G2854=账期!$A$42,G2854=账期!$A$43,G2854=账期!$A$44,G2854=账期!$A$45,G2854=账期!$A$46,G2854=账期!$A$48,G2854=账期!$A$50,G2854=账期!$A$51,G2854=账期!$A$52,G2854=账期!$A$53,G2854=账期!$A$54,G2854=账期!$A$56,G2854=账期!$A$57,G2854=账期!$A$58,G2854=账期!$A$59,G2854=账期!$A$60,G2854=账期!$A$61,G2854=账期!$A$62,G2854=账期!$A$63,G2854=账期!$A$64,G2854=账期!$A$66,G2854=账期!$A$67,G2854=账期!$A$68,G2854=账期!$A$70,G2854=账期!$A$71),30,IF(OR(G2854=账期!$A$74,G2854=账期!$A$77,G2854=账期!$A$76,G2854=账期!$A$79,G2854=账期!$A$80,G2854=账期!$A$81,G2854=账期!$A$83,G2854=账期!$A$85,G2854=账期!$A$87,G2854=账期!$A$89,G2854=账期!$A$91),60,IF(OR(G2854=账期!$A$93,G2854=账期!$A$94,G2854=账期!$A$95,G2854=账期!$A$96,G2854=账期!$A$98,G2854=账期!$A$99,G2854=账期!$A$101,G2854=账期!$A$102),90,0)))</f>
        <v>0</v>
      </c>
      <c r="AF2854" s="396"/>
      <c r="AG2854" s="384"/>
      <c r="AH2854" s="396" t="str">
        <f t="shared" si="411"/>
        <v/>
      </c>
    </row>
    <row r="2855" spans="1:34" ht="18" customHeight="1" x14ac:dyDescent="0.25">
      <c r="A2855" s="301" t="str">
        <f t="shared" si="413"/>
        <v/>
      </c>
      <c r="B2855" s="397"/>
      <c r="C2855" s="398"/>
      <c r="D2855" s="399"/>
      <c r="E2855" s="383" t="str">
        <f t="shared" si="416"/>
        <v>C</v>
      </c>
      <c r="F2855" s="383" t="str">
        <f t="shared" si="417"/>
        <v>C</v>
      </c>
      <c r="G2855" s="400"/>
      <c r="H2855" s="385" t="str">
        <f>IF(G2855="","",VLOOKUP(G2855,下拉数据源!J:K,2,0))</f>
        <v/>
      </c>
      <c r="I2855" s="385"/>
      <c r="J2855" s="385"/>
      <c r="K2855" s="386"/>
      <c r="L2855" s="401"/>
      <c r="M2855" s="384"/>
      <c r="N2855" s="384"/>
      <c r="O2855" s="384"/>
      <c r="P2855" s="386"/>
      <c r="Q2855" s="387"/>
      <c r="R2855" s="286"/>
      <c r="S2855" s="388">
        <f t="shared" si="414"/>
        <v>0</v>
      </c>
      <c r="T2855" s="389"/>
      <c r="U2855" s="389">
        <f t="shared" si="412"/>
        <v>0</v>
      </c>
      <c r="V2855" s="451"/>
      <c r="W2855" s="452"/>
      <c r="X2855" s="386"/>
      <c r="Y2855" s="390"/>
      <c r="Z2855" s="391"/>
      <c r="AA2855" s="392"/>
      <c r="AB2855" s="393"/>
      <c r="AC2855" s="394"/>
      <c r="AD2855" s="395">
        <f t="shared" si="415"/>
        <v>0</v>
      </c>
      <c r="AE2855" s="396">
        <f>IF(OR(G2855=账期!$A$18,G2855=账期!$A$20,G2855=账期!$A$22,G2855=账期!$A$24,G2855=账期!$A$25,G2855=账期!$A$27,G2855=账期!$A$26,G2855=账期!$A$28,G2855=账期!$A$30,G2855=账期!$A$32,G2855=账期!$A$34,G2855=账期!$A$35,G2855=账期!$A$37,G2855=账期!$A$39,G2855=账期!$A$40,G2855=账期!$A$41,G2855=账期!$A$42,G2855=账期!$A$43,G2855=账期!$A$44,G2855=账期!$A$45,G2855=账期!$A$46,G2855=账期!$A$48,G2855=账期!$A$50,G2855=账期!$A$51,G2855=账期!$A$52,G2855=账期!$A$53,G2855=账期!$A$54,G2855=账期!$A$56,G2855=账期!$A$57,G2855=账期!$A$58,G2855=账期!$A$59,G2855=账期!$A$60,G2855=账期!$A$61,G2855=账期!$A$62,G2855=账期!$A$63,G2855=账期!$A$64,G2855=账期!$A$66,G2855=账期!$A$67,G2855=账期!$A$68,G2855=账期!$A$70,G2855=账期!$A$71),30,IF(OR(G2855=账期!$A$74,G2855=账期!$A$77,G2855=账期!$A$76,G2855=账期!$A$79,G2855=账期!$A$80,G2855=账期!$A$81,G2855=账期!$A$83,G2855=账期!$A$85,G2855=账期!$A$87,G2855=账期!$A$89,G2855=账期!$A$91),60,IF(OR(G2855=账期!$A$93,G2855=账期!$A$94,G2855=账期!$A$95,G2855=账期!$A$96,G2855=账期!$A$98,G2855=账期!$A$99,G2855=账期!$A$101,G2855=账期!$A$102),90,0)))</f>
        <v>0</v>
      </c>
      <c r="AF2855" s="396"/>
      <c r="AG2855" s="384"/>
      <c r="AH2855" s="396" t="str">
        <f t="shared" ref="AH2855:AH2918" si="418">IF(AG2855="华东","徐绪盛",IF(AG2855="华南","柯童柱",IF(AG2855="华中","杭得利",IF(AG2855="西南","张军",IF(AG2855="华北","石浩宇","")))))</f>
        <v/>
      </c>
    </row>
    <row r="2856" spans="1:34" ht="18" customHeight="1" x14ac:dyDescent="0.25">
      <c r="A2856" s="301" t="str">
        <f t="shared" si="413"/>
        <v/>
      </c>
      <c r="B2856" s="397"/>
      <c r="C2856" s="398"/>
      <c r="D2856" s="399"/>
      <c r="E2856" s="383" t="str">
        <f t="shared" si="416"/>
        <v>C</v>
      </c>
      <c r="F2856" s="383" t="str">
        <f t="shared" si="417"/>
        <v>C</v>
      </c>
      <c r="G2856" s="400"/>
      <c r="H2856" s="385" t="str">
        <f>IF(G2856="","",VLOOKUP(G2856,下拉数据源!J:K,2,0))</f>
        <v/>
      </c>
      <c r="I2856" s="385"/>
      <c r="J2856" s="385"/>
      <c r="K2856" s="386"/>
      <c r="L2856" s="401"/>
      <c r="M2856" s="384"/>
      <c r="N2856" s="384"/>
      <c r="O2856" s="384"/>
      <c r="P2856" s="386"/>
      <c r="Q2856" s="387"/>
      <c r="R2856" s="286"/>
      <c r="S2856" s="388">
        <f t="shared" si="414"/>
        <v>0</v>
      </c>
      <c r="T2856" s="389"/>
      <c r="U2856" s="389">
        <f t="shared" si="412"/>
        <v>0</v>
      </c>
      <c r="V2856" s="451"/>
      <c r="W2856" s="452"/>
      <c r="X2856" s="386"/>
      <c r="Y2856" s="390"/>
      <c r="Z2856" s="391"/>
      <c r="AA2856" s="392"/>
      <c r="AB2856" s="393"/>
      <c r="AC2856" s="394"/>
      <c r="AD2856" s="395">
        <f t="shared" si="415"/>
        <v>0</v>
      </c>
      <c r="AE2856" s="396">
        <f>IF(OR(G2856=账期!$A$18,G2856=账期!$A$20,G2856=账期!$A$22,G2856=账期!$A$24,G2856=账期!$A$25,G2856=账期!$A$27,G2856=账期!$A$26,G2856=账期!$A$28,G2856=账期!$A$30,G2856=账期!$A$32,G2856=账期!$A$34,G2856=账期!$A$35,G2856=账期!$A$37,G2856=账期!$A$39,G2856=账期!$A$40,G2856=账期!$A$41,G2856=账期!$A$42,G2856=账期!$A$43,G2856=账期!$A$44,G2856=账期!$A$45,G2856=账期!$A$46,G2856=账期!$A$48,G2856=账期!$A$50,G2856=账期!$A$51,G2856=账期!$A$52,G2856=账期!$A$53,G2856=账期!$A$54,G2856=账期!$A$56,G2856=账期!$A$57,G2856=账期!$A$58,G2856=账期!$A$59,G2856=账期!$A$60,G2856=账期!$A$61,G2856=账期!$A$62,G2856=账期!$A$63,G2856=账期!$A$64,G2856=账期!$A$66,G2856=账期!$A$67,G2856=账期!$A$68,G2856=账期!$A$70,G2856=账期!$A$71),30,IF(OR(G2856=账期!$A$74,G2856=账期!$A$77,G2856=账期!$A$76,G2856=账期!$A$79,G2856=账期!$A$80,G2856=账期!$A$81,G2856=账期!$A$83,G2856=账期!$A$85,G2856=账期!$A$87,G2856=账期!$A$89,G2856=账期!$A$91),60,IF(OR(G2856=账期!$A$93,G2856=账期!$A$94,G2856=账期!$A$95,G2856=账期!$A$96,G2856=账期!$A$98,G2856=账期!$A$99,G2856=账期!$A$101,G2856=账期!$A$102),90,0)))</f>
        <v>0</v>
      </c>
      <c r="AF2856" s="396"/>
      <c r="AG2856" s="384"/>
      <c r="AH2856" s="396" t="str">
        <f t="shared" si="418"/>
        <v/>
      </c>
    </row>
    <row r="2857" spans="1:34" ht="18" customHeight="1" x14ac:dyDescent="0.25">
      <c r="A2857" s="301" t="str">
        <f t="shared" si="413"/>
        <v/>
      </c>
      <c r="B2857" s="397"/>
      <c r="C2857" s="398"/>
      <c r="D2857" s="399"/>
      <c r="E2857" s="383" t="str">
        <f t="shared" si="416"/>
        <v>C</v>
      </c>
      <c r="F2857" s="383" t="str">
        <f t="shared" si="417"/>
        <v>C</v>
      </c>
      <c r="G2857" s="400"/>
      <c r="H2857" s="385" t="str">
        <f>IF(G2857="","",VLOOKUP(G2857,下拉数据源!J:K,2,0))</f>
        <v/>
      </c>
      <c r="I2857" s="385"/>
      <c r="J2857" s="385"/>
      <c r="K2857" s="386"/>
      <c r="L2857" s="401"/>
      <c r="M2857" s="384"/>
      <c r="N2857" s="384"/>
      <c r="O2857" s="384"/>
      <c r="P2857" s="386"/>
      <c r="Q2857" s="387"/>
      <c r="R2857" s="286"/>
      <c r="S2857" s="388">
        <f t="shared" si="414"/>
        <v>0</v>
      </c>
      <c r="T2857" s="389"/>
      <c r="U2857" s="389">
        <f t="shared" si="412"/>
        <v>0</v>
      </c>
      <c r="V2857" s="451"/>
      <c r="W2857" s="452"/>
      <c r="X2857" s="386"/>
      <c r="Y2857" s="390"/>
      <c r="Z2857" s="391"/>
      <c r="AA2857" s="392"/>
      <c r="AB2857" s="393"/>
      <c r="AC2857" s="394"/>
      <c r="AD2857" s="395">
        <f t="shared" si="415"/>
        <v>0</v>
      </c>
      <c r="AE2857" s="396">
        <f>IF(OR(G2857=账期!$A$18,G2857=账期!$A$20,G2857=账期!$A$22,G2857=账期!$A$24,G2857=账期!$A$25,G2857=账期!$A$27,G2857=账期!$A$26,G2857=账期!$A$28,G2857=账期!$A$30,G2857=账期!$A$32,G2857=账期!$A$34,G2857=账期!$A$35,G2857=账期!$A$37,G2857=账期!$A$39,G2857=账期!$A$40,G2857=账期!$A$41,G2857=账期!$A$42,G2857=账期!$A$43,G2857=账期!$A$44,G2857=账期!$A$45,G2857=账期!$A$46,G2857=账期!$A$48,G2857=账期!$A$50,G2857=账期!$A$51,G2857=账期!$A$52,G2857=账期!$A$53,G2857=账期!$A$54,G2857=账期!$A$56,G2857=账期!$A$57,G2857=账期!$A$58,G2857=账期!$A$59,G2857=账期!$A$60,G2857=账期!$A$61,G2857=账期!$A$62,G2857=账期!$A$63,G2857=账期!$A$64,G2857=账期!$A$66,G2857=账期!$A$67,G2857=账期!$A$68,G2857=账期!$A$70,G2857=账期!$A$71),30,IF(OR(G2857=账期!$A$74,G2857=账期!$A$77,G2857=账期!$A$76,G2857=账期!$A$79,G2857=账期!$A$80,G2857=账期!$A$81,G2857=账期!$A$83,G2857=账期!$A$85,G2857=账期!$A$87,G2857=账期!$A$89,G2857=账期!$A$91),60,IF(OR(G2857=账期!$A$93,G2857=账期!$A$94,G2857=账期!$A$95,G2857=账期!$A$96,G2857=账期!$A$98,G2857=账期!$A$99,G2857=账期!$A$101,G2857=账期!$A$102),90,0)))</f>
        <v>0</v>
      </c>
      <c r="AF2857" s="396"/>
      <c r="AG2857" s="384"/>
      <c r="AH2857" s="396" t="str">
        <f t="shared" si="418"/>
        <v/>
      </c>
    </row>
    <row r="2858" spans="1:34" ht="18" customHeight="1" x14ac:dyDescent="0.25">
      <c r="A2858" s="301" t="str">
        <f t="shared" si="413"/>
        <v/>
      </c>
      <c r="B2858" s="397"/>
      <c r="C2858" s="398"/>
      <c r="D2858" s="399"/>
      <c r="E2858" s="383" t="str">
        <f t="shared" si="416"/>
        <v>C</v>
      </c>
      <c r="F2858" s="383" t="str">
        <f t="shared" si="417"/>
        <v>C</v>
      </c>
      <c r="G2858" s="400"/>
      <c r="H2858" s="385" t="str">
        <f>IF(G2858="","",VLOOKUP(G2858,下拉数据源!J:K,2,0))</f>
        <v/>
      </c>
      <c r="I2858" s="385"/>
      <c r="J2858" s="385"/>
      <c r="K2858" s="386"/>
      <c r="L2858" s="401"/>
      <c r="M2858" s="384"/>
      <c r="N2858" s="384"/>
      <c r="O2858" s="384"/>
      <c r="P2858" s="386"/>
      <c r="Q2858" s="387"/>
      <c r="R2858" s="286"/>
      <c r="S2858" s="388">
        <f t="shared" si="414"/>
        <v>0</v>
      </c>
      <c r="T2858" s="389"/>
      <c r="U2858" s="389">
        <f t="shared" si="412"/>
        <v>0</v>
      </c>
      <c r="V2858" s="451"/>
      <c r="W2858" s="452"/>
      <c r="X2858" s="386"/>
      <c r="Y2858" s="390"/>
      <c r="Z2858" s="391"/>
      <c r="AA2858" s="392"/>
      <c r="AB2858" s="393"/>
      <c r="AC2858" s="394"/>
      <c r="AD2858" s="395">
        <f t="shared" si="415"/>
        <v>0</v>
      </c>
      <c r="AE2858" s="396">
        <f>IF(OR(G2858=账期!$A$18,G2858=账期!$A$20,G2858=账期!$A$22,G2858=账期!$A$24,G2858=账期!$A$25,G2858=账期!$A$27,G2858=账期!$A$26,G2858=账期!$A$28,G2858=账期!$A$30,G2858=账期!$A$32,G2858=账期!$A$34,G2858=账期!$A$35,G2858=账期!$A$37,G2858=账期!$A$39,G2858=账期!$A$40,G2858=账期!$A$41,G2858=账期!$A$42,G2858=账期!$A$43,G2858=账期!$A$44,G2858=账期!$A$45,G2858=账期!$A$46,G2858=账期!$A$48,G2858=账期!$A$50,G2858=账期!$A$51,G2858=账期!$A$52,G2858=账期!$A$53,G2858=账期!$A$54,G2858=账期!$A$56,G2858=账期!$A$57,G2858=账期!$A$58,G2858=账期!$A$59,G2858=账期!$A$60,G2858=账期!$A$61,G2858=账期!$A$62,G2858=账期!$A$63,G2858=账期!$A$64,G2858=账期!$A$66,G2858=账期!$A$67,G2858=账期!$A$68,G2858=账期!$A$70,G2858=账期!$A$71),30,IF(OR(G2858=账期!$A$74,G2858=账期!$A$77,G2858=账期!$A$76,G2858=账期!$A$79,G2858=账期!$A$80,G2858=账期!$A$81,G2858=账期!$A$83,G2858=账期!$A$85,G2858=账期!$A$87,G2858=账期!$A$89,G2858=账期!$A$91),60,IF(OR(G2858=账期!$A$93,G2858=账期!$A$94,G2858=账期!$A$95,G2858=账期!$A$96,G2858=账期!$A$98,G2858=账期!$A$99,G2858=账期!$A$101,G2858=账期!$A$102),90,0)))</f>
        <v>0</v>
      </c>
      <c r="AF2858" s="396"/>
      <c r="AG2858" s="384"/>
      <c r="AH2858" s="396" t="str">
        <f t="shared" si="418"/>
        <v/>
      </c>
    </row>
    <row r="2859" spans="1:34" ht="18" customHeight="1" x14ac:dyDescent="0.25">
      <c r="A2859" s="301" t="str">
        <f t="shared" si="413"/>
        <v/>
      </c>
      <c r="B2859" s="397"/>
      <c r="C2859" s="398"/>
      <c r="D2859" s="399"/>
      <c r="E2859" s="383" t="str">
        <f t="shared" si="416"/>
        <v>C</v>
      </c>
      <c r="F2859" s="383" t="str">
        <f t="shared" si="417"/>
        <v>C</v>
      </c>
      <c r="G2859" s="400"/>
      <c r="H2859" s="385" t="str">
        <f>IF(G2859="","",VLOOKUP(G2859,下拉数据源!J:K,2,0))</f>
        <v/>
      </c>
      <c r="I2859" s="385"/>
      <c r="J2859" s="385"/>
      <c r="K2859" s="386"/>
      <c r="L2859" s="401"/>
      <c r="M2859" s="384"/>
      <c r="N2859" s="384"/>
      <c r="O2859" s="384"/>
      <c r="P2859" s="386"/>
      <c r="Q2859" s="387"/>
      <c r="R2859" s="286"/>
      <c r="S2859" s="388">
        <f t="shared" si="414"/>
        <v>0</v>
      </c>
      <c r="T2859" s="389"/>
      <c r="U2859" s="389">
        <f t="shared" si="412"/>
        <v>0</v>
      </c>
      <c r="V2859" s="451"/>
      <c r="W2859" s="452"/>
      <c r="X2859" s="386"/>
      <c r="Y2859" s="390"/>
      <c r="Z2859" s="391"/>
      <c r="AA2859" s="392"/>
      <c r="AB2859" s="393"/>
      <c r="AC2859" s="394"/>
      <c r="AD2859" s="395">
        <f t="shared" si="415"/>
        <v>0</v>
      </c>
      <c r="AE2859" s="396">
        <f>IF(OR(G2859=账期!$A$18,G2859=账期!$A$20,G2859=账期!$A$22,G2859=账期!$A$24,G2859=账期!$A$25,G2859=账期!$A$27,G2859=账期!$A$26,G2859=账期!$A$28,G2859=账期!$A$30,G2859=账期!$A$32,G2859=账期!$A$34,G2859=账期!$A$35,G2859=账期!$A$37,G2859=账期!$A$39,G2859=账期!$A$40,G2859=账期!$A$41,G2859=账期!$A$42,G2859=账期!$A$43,G2859=账期!$A$44,G2859=账期!$A$45,G2859=账期!$A$46,G2859=账期!$A$48,G2859=账期!$A$50,G2859=账期!$A$51,G2859=账期!$A$52,G2859=账期!$A$53,G2859=账期!$A$54,G2859=账期!$A$56,G2859=账期!$A$57,G2859=账期!$A$58,G2859=账期!$A$59,G2859=账期!$A$60,G2859=账期!$A$61,G2859=账期!$A$62,G2859=账期!$A$63,G2859=账期!$A$64,G2859=账期!$A$66,G2859=账期!$A$67,G2859=账期!$A$68,G2859=账期!$A$70,G2859=账期!$A$71),30,IF(OR(G2859=账期!$A$74,G2859=账期!$A$77,G2859=账期!$A$76,G2859=账期!$A$79,G2859=账期!$A$80,G2859=账期!$A$81,G2859=账期!$A$83,G2859=账期!$A$85,G2859=账期!$A$87,G2859=账期!$A$89,G2859=账期!$A$91),60,IF(OR(G2859=账期!$A$93,G2859=账期!$A$94,G2859=账期!$A$95,G2859=账期!$A$96,G2859=账期!$A$98,G2859=账期!$A$99,G2859=账期!$A$101,G2859=账期!$A$102),90,0)))</f>
        <v>0</v>
      </c>
      <c r="AF2859" s="396"/>
      <c r="AG2859" s="384"/>
      <c r="AH2859" s="396" t="str">
        <f t="shared" si="418"/>
        <v/>
      </c>
    </row>
    <row r="2860" spans="1:34" ht="18" customHeight="1" x14ac:dyDescent="0.25">
      <c r="A2860" s="301" t="str">
        <f t="shared" si="413"/>
        <v/>
      </c>
      <c r="B2860" s="397"/>
      <c r="C2860" s="398"/>
      <c r="D2860" s="399"/>
      <c r="E2860" s="383" t="str">
        <f t="shared" si="416"/>
        <v>C</v>
      </c>
      <c r="F2860" s="383" t="str">
        <f t="shared" si="417"/>
        <v>C</v>
      </c>
      <c r="G2860" s="400"/>
      <c r="H2860" s="385" t="str">
        <f>IF(G2860="","",VLOOKUP(G2860,下拉数据源!J:K,2,0))</f>
        <v/>
      </c>
      <c r="I2860" s="385"/>
      <c r="J2860" s="385"/>
      <c r="K2860" s="386"/>
      <c r="L2860" s="401"/>
      <c r="M2860" s="384"/>
      <c r="N2860" s="384"/>
      <c r="O2860" s="384"/>
      <c r="P2860" s="386"/>
      <c r="Q2860" s="387"/>
      <c r="R2860" s="286"/>
      <c r="S2860" s="388">
        <f t="shared" si="414"/>
        <v>0</v>
      </c>
      <c r="T2860" s="389"/>
      <c r="U2860" s="389">
        <f t="shared" si="412"/>
        <v>0</v>
      </c>
      <c r="V2860" s="451"/>
      <c r="W2860" s="452"/>
      <c r="X2860" s="386"/>
      <c r="Y2860" s="390"/>
      <c r="Z2860" s="391"/>
      <c r="AA2860" s="392"/>
      <c r="AB2860" s="393"/>
      <c r="AC2860" s="394"/>
      <c r="AD2860" s="395">
        <f t="shared" si="415"/>
        <v>0</v>
      </c>
      <c r="AE2860" s="396">
        <f>IF(OR(G2860=账期!$A$18,G2860=账期!$A$20,G2860=账期!$A$22,G2860=账期!$A$24,G2860=账期!$A$25,G2860=账期!$A$27,G2860=账期!$A$26,G2860=账期!$A$28,G2860=账期!$A$30,G2860=账期!$A$32,G2860=账期!$A$34,G2860=账期!$A$35,G2860=账期!$A$37,G2860=账期!$A$39,G2860=账期!$A$40,G2860=账期!$A$41,G2860=账期!$A$42,G2860=账期!$A$43,G2860=账期!$A$44,G2860=账期!$A$45,G2860=账期!$A$46,G2860=账期!$A$48,G2860=账期!$A$50,G2860=账期!$A$51,G2860=账期!$A$52,G2860=账期!$A$53,G2860=账期!$A$54,G2860=账期!$A$56,G2860=账期!$A$57,G2860=账期!$A$58,G2860=账期!$A$59,G2860=账期!$A$60,G2860=账期!$A$61,G2860=账期!$A$62,G2860=账期!$A$63,G2860=账期!$A$64,G2860=账期!$A$66,G2860=账期!$A$67,G2860=账期!$A$68,G2860=账期!$A$70,G2860=账期!$A$71),30,IF(OR(G2860=账期!$A$74,G2860=账期!$A$77,G2860=账期!$A$76,G2860=账期!$A$79,G2860=账期!$A$80,G2860=账期!$A$81,G2860=账期!$A$83,G2860=账期!$A$85,G2860=账期!$A$87,G2860=账期!$A$89,G2860=账期!$A$91),60,IF(OR(G2860=账期!$A$93,G2860=账期!$A$94,G2860=账期!$A$95,G2860=账期!$A$96,G2860=账期!$A$98,G2860=账期!$A$99,G2860=账期!$A$101,G2860=账期!$A$102),90,0)))</f>
        <v>0</v>
      </c>
      <c r="AF2860" s="396"/>
      <c r="AG2860" s="384"/>
      <c r="AH2860" s="396" t="str">
        <f t="shared" si="418"/>
        <v/>
      </c>
    </row>
    <row r="2861" spans="1:34" ht="18" customHeight="1" x14ac:dyDescent="0.25">
      <c r="A2861" s="301" t="str">
        <f t="shared" si="413"/>
        <v/>
      </c>
      <c r="B2861" s="397"/>
      <c r="C2861" s="398"/>
      <c r="D2861" s="399"/>
      <c r="E2861" s="383" t="str">
        <f t="shared" si="416"/>
        <v>C</v>
      </c>
      <c r="F2861" s="383" t="str">
        <f t="shared" si="417"/>
        <v>C</v>
      </c>
      <c r="G2861" s="400"/>
      <c r="H2861" s="385" t="str">
        <f>IF(G2861="","",VLOOKUP(G2861,下拉数据源!J:K,2,0))</f>
        <v/>
      </c>
      <c r="I2861" s="385"/>
      <c r="J2861" s="385"/>
      <c r="K2861" s="386"/>
      <c r="L2861" s="401"/>
      <c r="M2861" s="384"/>
      <c r="N2861" s="384"/>
      <c r="O2861" s="384"/>
      <c r="P2861" s="386"/>
      <c r="Q2861" s="387"/>
      <c r="R2861" s="286"/>
      <c r="S2861" s="388">
        <f t="shared" si="414"/>
        <v>0</v>
      </c>
      <c r="T2861" s="389"/>
      <c r="U2861" s="389">
        <f t="shared" si="412"/>
        <v>0</v>
      </c>
      <c r="V2861" s="451"/>
      <c r="W2861" s="452"/>
      <c r="X2861" s="386"/>
      <c r="Y2861" s="390"/>
      <c r="Z2861" s="391"/>
      <c r="AA2861" s="392"/>
      <c r="AB2861" s="393"/>
      <c r="AC2861" s="394"/>
      <c r="AD2861" s="395">
        <f t="shared" si="415"/>
        <v>0</v>
      </c>
      <c r="AE2861" s="396">
        <f>IF(OR(G2861=账期!$A$18,G2861=账期!$A$20,G2861=账期!$A$22,G2861=账期!$A$24,G2861=账期!$A$25,G2861=账期!$A$27,G2861=账期!$A$26,G2861=账期!$A$28,G2861=账期!$A$30,G2861=账期!$A$32,G2861=账期!$A$34,G2861=账期!$A$35,G2861=账期!$A$37,G2861=账期!$A$39,G2861=账期!$A$40,G2861=账期!$A$41,G2861=账期!$A$42,G2861=账期!$A$43,G2861=账期!$A$44,G2861=账期!$A$45,G2861=账期!$A$46,G2861=账期!$A$48,G2861=账期!$A$50,G2861=账期!$A$51,G2861=账期!$A$52,G2861=账期!$A$53,G2861=账期!$A$54,G2861=账期!$A$56,G2861=账期!$A$57,G2861=账期!$A$58,G2861=账期!$A$59,G2861=账期!$A$60,G2861=账期!$A$61,G2861=账期!$A$62,G2861=账期!$A$63,G2861=账期!$A$64,G2861=账期!$A$66,G2861=账期!$A$67,G2861=账期!$A$68,G2861=账期!$A$70,G2861=账期!$A$71),30,IF(OR(G2861=账期!$A$74,G2861=账期!$A$77,G2861=账期!$A$76,G2861=账期!$A$79,G2861=账期!$A$80,G2861=账期!$A$81,G2861=账期!$A$83,G2861=账期!$A$85,G2861=账期!$A$87,G2861=账期!$A$89,G2861=账期!$A$91),60,IF(OR(G2861=账期!$A$93,G2861=账期!$A$94,G2861=账期!$A$95,G2861=账期!$A$96,G2861=账期!$A$98,G2861=账期!$A$99,G2861=账期!$A$101,G2861=账期!$A$102),90,0)))</f>
        <v>0</v>
      </c>
      <c r="AF2861" s="396"/>
      <c r="AG2861" s="384"/>
      <c r="AH2861" s="396" t="str">
        <f t="shared" si="418"/>
        <v/>
      </c>
    </row>
    <row r="2862" spans="1:34" ht="18" customHeight="1" x14ac:dyDescent="0.25">
      <c r="A2862" s="301" t="str">
        <f t="shared" si="413"/>
        <v/>
      </c>
      <c r="B2862" s="397"/>
      <c r="C2862" s="398"/>
      <c r="D2862" s="399"/>
      <c r="E2862" s="383" t="str">
        <f t="shared" si="416"/>
        <v>C</v>
      </c>
      <c r="F2862" s="383" t="str">
        <f t="shared" si="417"/>
        <v>C</v>
      </c>
      <c r="G2862" s="400"/>
      <c r="H2862" s="385" t="str">
        <f>IF(G2862="","",VLOOKUP(G2862,下拉数据源!J:K,2,0))</f>
        <v/>
      </c>
      <c r="I2862" s="385"/>
      <c r="J2862" s="385"/>
      <c r="K2862" s="386"/>
      <c r="L2862" s="401"/>
      <c r="M2862" s="384"/>
      <c r="N2862" s="384"/>
      <c r="O2862" s="384"/>
      <c r="P2862" s="386"/>
      <c r="Q2862" s="387"/>
      <c r="R2862" s="286"/>
      <c r="S2862" s="388">
        <f t="shared" si="414"/>
        <v>0</v>
      </c>
      <c r="T2862" s="389"/>
      <c r="U2862" s="389">
        <f t="shared" si="412"/>
        <v>0</v>
      </c>
      <c r="V2862" s="451"/>
      <c r="W2862" s="452"/>
      <c r="X2862" s="386"/>
      <c r="Y2862" s="390"/>
      <c r="Z2862" s="391"/>
      <c r="AA2862" s="392"/>
      <c r="AB2862" s="393"/>
      <c r="AC2862" s="394"/>
      <c r="AD2862" s="395">
        <f t="shared" si="415"/>
        <v>0</v>
      </c>
      <c r="AE2862" s="396">
        <f>IF(OR(G2862=账期!$A$18,G2862=账期!$A$20,G2862=账期!$A$22,G2862=账期!$A$24,G2862=账期!$A$25,G2862=账期!$A$27,G2862=账期!$A$26,G2862=账期!$A$28,G2862=账期!$A$30,G2862=账期!$A$32,G2862=账期!$A$34,G2862=账期!$A$35,G2862=账期!$A$37,G2862=账期!$A$39,G2862=账期!$A$40,G2862=账期!$A$41,G2862=账期!$A$42,G2862=账期!$A$43,G2862=账期!$A$44,G2862=账期!$A$45,G2862=账期!$A$46,G2862=账期!$A$48,G2862=账期!$A$50,G2862=账期!$A$51,G2862=账期!$A$52,G2862=账期!$A$53,G2862=账期!$A$54,G2862=账期!$A$56,G2862=账期!$A$57,G2862=账期!$A$58,G2862=账期!$A$59,G2862=账期!$A$60,G2862=账期!$A$61,G2862=账期!$A$62,G2862=账期!$A$63,G2862=账期!$A$64,G2862=账期!$A$66,G2862=账期!$A$67,G2862=账期!$A$68,G2862=账期!$A$70,G2862=账期!$A$71),30,IF(OR(G2862=账期!$A$74,G2862=账期!$A$77,G2862=账期!$A$76,G2862=账期!$A$79,G2862=账期!$A$80,G2862=账期!$A$81,G2862=账期!$A$83,G2862=账期!$A$85,G2862=账期!$A$87,G2862=账期!$A$89,G2862=账期!$A$91),60,IF(OR(G2862=账期!$A$93,G2862=账期!$A$94,G2862=账期!$A$95,G2862=账期!$A$96,G2862=账期!$A$98,G2862=账期!$A$99,G2862=账期!$A$101,G2862=账期!$A$102),90,0)))</f>
        <v>0</v>
      </c>
      <c r="AF2862" s="396"/>
      <c r="AG2862" s="384"/>
      <c r="AH2862" s="396" t="str">
        <f t="shared" si="418"/>
        <v/>
      </c>
    </row>
    <row r="2863" spans="1:34" ht="18" customHeight="1" x14ac:dyDescent="0.25">
      <c r="A2863" s="301" t="str">
        <f t="shared" si="413"/>
        <v/>
      </c>
      <c r="B2863" s="397"/>
      <c r="C2863" s="398"/>
      <c r="D2863" s="399"/>
      <c r="E2863" s="383" t="str">
        <f t="shared" si="416"/>
        <v>C</v>
      </c>
      <c r="F2863" s="383" t="str">
        <f t="shared" si="417"/>
        <v>C</v>
      </c>
      <c r="G2863" s="400"/>
      <c r="H2863" s="385" t="str">
        <f>IF(G2863="","",VLOOKUP(G2863,下拉数据源!J:K,2,0))</f>
        <v/>
      </c>
      <c r="I2863" s="385"/>
      <c r="J2863" s="385"/>
      <c r="K2863" s="386"/>
      <c r="L2863" s="401"/>
      <c r="M2863" s="384"/>
      <c r="N2863" s="384"/>
      <c r="O2863" s="384"/>
      <c r="P2863" s="386"/>
      <c r="Q2863" s="387"/>
      <c r="R2863" s="286"/>
      <c r="S2863" s="388">
        <f t="shared" si="414"/>
        <v>0</v>
      </c>
      <c r="T2863" s="389"/>
      <c r="U2863" s="389">
        <f t="shared" si="412"/>
        <v>0</v>
      </c>
      <c r="V2863" s="451"/>
      <c r="W2863" s="452"/>
      <c r="X2863" s="386"/>
      <c r="Y2863" s="390"/>
      <c r="Z2863" s="391"/>
      <c r="AA2863" s="392"/>
      <c r="AB2863" s="393"/>
      <c r="AC2863" s="394"/>
      <c r="AD2863" s="395">
        <f t="shared" si="415"/>
        <v>0</v>
      </c>
      <c r="AE2863" s="396">
        <f>IF(OR(G2863=账期!$A$18,G2863=账期!$A$20,G2863=账期!$A$22,G2863=账期!$A$24,G2863=账期!$A$25,G2863=账期!$A$27,G2863=账期!$A$26,G2863=账期!$A$28,G2863=账期!$A$30,G2863=账期!$A$32,G2863=账期!$A$34,G2863=账期!$A$35,G2863=账期!$A$37,G2863=账期!$A$39,G2863=账期!$A$40,G2863=账期!$A$41,G2863=账期!$A$42,G2863=账期!$A$43,G2863=账期!$A$44,G2863=账期!$A$45,G2863=账期!$A$46,G2863=账期!$A$48,G2863=账期!$A$50,G2863=账期!$A$51,G2863=账期!$A$52,G2863=账期!$A$53,G2863=账期!$A$54,G2863=账期!$A$56,G2863=账期!$A$57,G2863=账期!$A$58,G2863=账期!$A$59,G2863=账期!$A$60,G2863=账期!$A$61,G2863=账期!$A$62,G2863=账期!$A$63,G2863=账期!$A$64,G2863=账期!$A$66,G2863=账期!$A$67,G2863=账期!$A$68,G2863=账期!$A$70,G2863=账期!$A$71),30,IF(OR(G2863=账期!$A$74,G2863=账期!$A$77,G2863=账期!$A$76,G2863=账期!$A$79,G2863=账期!$A$80,G2863=账期!$A$81,G2863=账期!$A$83,G2863=账期!$A$85,G2863=账期!$A$87,G2863=账期!$A$89,G2863=账期!$A$91),60,IF(OR(G2863=账期!$A$93,G2863=账期!$A$94,G2863=账期!$A$95,G2863=账期!$A$96,G2863=账期!$A$98,G2863=账期!$A$99,G2863=账期!$A$101,G2863=账期!$A$102),90,0)))</f>
        <v>0</v>
      </c>
      <c r="AF2863" s="396"/>
      <c r="AG2863" s="384"/>
      <c r="AH2863" s="396" t="str">
        <f t="shared" si="418"/>
        <v/>
      </c>
    </row>
    <row r="2864" spans="1:34" ht="18" customHeight="1" x14ac:dyDescent="0.25">
      <c r="A2864" s="301" t="str">
        <f t="shared" si="413"/>
        <v/>
      </c>
      <c r="B2864" s="397"/>
      <c r="C2864" s="398"/>
      <c r="D2864" s="399"/>
      <c r="E2864" s="383" t="str">
        <f t="shared" si="416"/>
        <v>C</v>
      </c>
      <c r="F2864" s="383" t="str">
        <f t="shared" si="417"/>
        <v>C</v>
      </c>
      <c r="G2864" s="400"/>
      <c r="H2864" s="385" t="str">
        <f>IF(G2864="","",VLOOKUP(G2864,下拉数据源!J:K,2,0))</f>
        <v/>
      </c>
      <c r="I2864" s="385"/>
      <c r="J2864" s="385"/>
      <c r="K2864" s="386"/>
      <c r="L2864" s="401"/>
      <c r="M2864" s="384"/>
      <c r="N2864" s="384"/>
      <c r="O2864" s="384"/>
      <c r="P2864" s="386"/>
      <c r="Q2864" s="387"/>
      <c r="R2864" s="286"/>
      <c r="S2864" s="388">
        <f t="shared" si="414"/>
        <v>0</v>
      </c>
      <c r="T2864" s="389"/>
      <c r="U2864" s="389">
        <f t="shared" si="412"/>
        <v>0</v>
      </c>
      <c r="V2864" s="451"/>
      <c r="W2864" s="452"/>
      <c r="X2864" s="386"/>
      <c r="Y2864" s="390"/>
      <c r="Z2864" s="391"/>
      <c r="AA2864" s="392"/>
      <c r="AB2864" s="393"/>
      <c r="AC2864" s="394"/>
      <c r="AD2864" s="395">
        <f t="shared" si="415"/>
        <v>0</v>
      </c>
      <c r="AE2864" s="396">
        <f>IF(OR(G2864=账期!$A$18,G2864=账期!$A$20,G2864=账期!$A$22,G2864=账期!$A$24,G2864=账期!$A$25,G2864=账期!$A$27,G2864=账期!$A$26,G2864=账期!$A$28,G2864=账期!$A$30,G2864=账期!$A$32,G2864=账期!$A$34,G2864=账期!$A$35,G2864=账期!$A$37,G2864=账期!$A$39,G2864=账期!$A$40,G2864=账期!$A$41,G2864=账期!$A$42,G2864=账期!$A$43,G2864=账期!$A$44,G2864=账期!$A$45,G2864=账期!$A$46,G2864=账期!$A$48,G2864=账期!$A$50,G2864=账期!$A$51,G2864=账期!$A$52,G2864=账期!$A$53,G2864=账期!$A$54,G2864=账期!$A$56,G2864=账期!$A$57,G2864=账期!$A$58,G2864=账期!$A$59,G2864=账期!$A$60,G2864=账期!$A$61,G2864=账期!$A$62,G2864=账期!$A$63,G2864=账期!$A$64,G2864=账期!$A$66,G2864=账期!$A$67,G2864=账期!$A$68,G2864=账期!$A$70,G2864=账期!$A$71),30,IF(OR(G2864=账期!$A$74,G2864=账期!$A$77,G2864=账期!$A$76,G2864=账期!$A$79,G2864=账期!$A$80,G2864=账期!$A$81,G2864=账期!$A$83,G2864=账期!$A$85,G2864=账期!$A$87,G2864=账期!$A$89,G2864=账期!$A$91),60,IF(OR(G2864=账期!$A$93,G2864=账期!$A$94,G2864=账期!$A$95,G2864=账期!$A$96,G2864=账期!$A$98,G2864=账期!$A$99,G2864=账期!$A$101,G2864=账期!$A$102),90,0)))</f>
        <v>0</v>
      </c>
      <c r="AF2864" s="396"/>
      <c r="AG2864" s="384"/>
      <c r="AH2864" s="396" t="str">
        <f t="shared" si="418"/>
        <v/>
      </c>
    </row>
    <row r="2865" spans="1:34" ht="18" customHeight="1" x14ac:dyDescent="0.25">
      <c r="A2865" s="301" t="str">
        <f t="shared" si="413"/>
        <v/>
      </c>
      <c r="B2865" s="397"/>
      <c r="C2865" s="398"/>
      <c r="D2865" s="399"/>
      <c r="E2865" s="383" t="str">
        <f t="shared" si="416"/>
        <v>C</v>
      </c>
      <c r="F2865" s="383" t="str">
        <f t="shared" si="417"/>
        <v>C</v>
      </c>
      <c r="G2865" s="400"/>
      <c r="H2865" s="385" t="str">
        <f>IF(G2865="","",VLOOKUP(G2865,下拉数据源!J:K,2,0))</f>
        <v/>
      </c>
      <c r="I2865" s="385"/>
      <c r="J2865" s="385"/>
      <c r="K2865" s="386"/>
      <c r="L2865" s="401"/>
      <c r="M2865" s="384"/>
      <c r="N2865" s="384"/>
      <c r="O2865" s="384"/>
      <c r="P2865" s="386"/>
      <c r="Q2865" s="387"/>
      <c r="R2865" s="286"/>
      <c r="S2865" s="388">
        <f t="shared" si="414"/>
        <v>0</v>
      </c>
      <c r="T2865" s="389"/>
      <c r="U2865" s="389">
        <f t="shared" si="412"/>
        <v>0</v>
      </c>
      <c r="V2865" s="451"/>
      <c r="W2865" s="452"/>
      <c r="X2865" s="386"/>
      <c r="Y2865" s="390"/>
      <c r="Z2865" s="391"/>
      <c r="AA2865" s="392"/>
      <c r="AB2865" s="393"/>
      <c r="AC2865" s="394"/>
      <c r="AD2865" s="395">
        <f t="shared" si="415"/>
        <v>0</v>
      </c>
      <c r="AE2865" s="396">
        <f>IF(OR(G2865=账期!$A$18,G2865=账期!$A$20,G2865=账期!$A$22,G2865=账期!$A$24,G2865=账期!$A$25,G2865=账期!$A$27,G2865=账期!$A$26,G2865=账期!$A$28,G2865=账期!$A$30,G2865=账期!$A$32,G2865=账期!$A$34,G2865=账期!$A$35,G2865=账期!$A$37,G2865=账期!$A$39,G2865=账期!$A$40,G2865=账期!$A$41,G2865=账期!$A$42,G2865=账期!$A$43,G2865=账期!$A$44,G2865=账期!$A$45,G2865=账期!$A$46,G2865=账期!$A$48,G2865=账期!$A$50,G2865=账期!$A$51,G2865=账期!$A$52,G2865=账期!$A$53,G2865=账期!$A$54,G2865=账期!$A$56,G2865=账期!$A$57,G2865=账期!$A$58,G2865=账期!$A$59,G2865=账期!$A$60,G2865=账期!$A$61,G2865=账期!$A$62,G2865=账期!$A$63,G2865=账期!$A$64,G2865=账期!$A$66,G2865=账期!$A$67,G2865=账期!$A$68,G2865=账期!$A$70,G2865=账期!$A$71),30,IF(OR(G2865=账期!$A$74,G2865=账期!$A$77,G2865=账期!$A$76,G2865=账期!$A$79,G2865=账期!$A$80,G2865=账期!$A$81,G2865=账期!$A$83,G2865=账期!$A$85,G2865=账期!$A$87,G2865=账期!$A$89,G2865=账期!$A$91),60,IF(OR(G2865=账期!$A$93,G2865=账期!$A$94,G2865=账期!$A$95,G2865=账期!$A$96,G2865=账期!$A$98,G2865=账期!$A$99,G2865=账期!$A$101,G2865=账期!$A$102),90,0)))</f>
        <v>0</v>
      </c>
      <c r="AF2865" s="396"/>
      <c r="AG2865" s="384"/>
      <c r="AH2865" s="396" t="str">
        <f t="shared" si="418"/>
        <v/>
      </c>
    </row>
    <row r="2866" spans="1:34" ht="18" customHeight="1" x14ac:dyDescent="0.25">
      <c r="A2866" s="301" t="str">
        <f t="shared" si="413"/>
        <v/>
      </c>
      <c r="B2866" s="397"/>
      <c r="C2866" s="398"/>
      <c r="D2866" s="399"/>
      <c r="E2866" s="383" t="str">
        <f t="shared" si="416"/>
        <v>C</v>
      </c>
      <c r="F2866" s="383" t="str">
        <f t="shared" si="417"/>
        <v>C</v>
      </c>
      <c r="G2866" s="400"/>
      <c r="H2866" s="385" t="str">
        <f>IF(G2866="","",VLOOKUP(G2866,下拉数据源!J:K,2,0))</f>
        <v/>
      </c>
      <c r="I2866" s="385"/>
      <c r="J2866" s="385"/>
      <c r="K2866" s="386"/>
      <c r="L2866" s="401"/>
      <c r="M2866" s="384"/>
      <c r="N2866" s="384"/>
      <c r="O2866" s="384"/>
      <c r="P2866" s="386"/>
      <c r="Q2866" s="387"/>
      <c r="R2866" s="286"/>
      <c r="S2866" s="388">
        <f t="shared" si="414"/>
        <v>0</v>
      </c>
      <c r="T2866" s="389"/>
      <c r="U2866" s="389">
        <f t="shared" si="412"/>
        <v>0</v>
      </c>
      <c r="V2866" s="451"/>
      <c r="W2866" s="452"/>
      <c r="X2866" s="386"/>
      <c r="Y2866" s="390"/>
      <c r="Z2866" s="391"/>
      <c r="AA2866" s="392"/>
      <c r="AB2866" s="393"/>
      <c r="AC2866" s="394"/>
      <c r="AD2866" s="395">
        <f t="shared" si="415"/>
        <v>0</v>
      </c>
      <c r="AE2866" s="396">
        <f>IF(OR(G2866=账期!$A$18,G2866=账期!$A$20,G2866=账期!$A$22,G2866=账期!$A$24,G2866=账期!$A$25,G2866=账期!$A$27,G2866=账期!$A$26,G2866=账期!$A$28,G2866=账期!$A$30,G2866=账期!$A$32,G2866=账期!$A$34,G2866=账期!$A$35,G2866=账期!$A$37,G2866=账期!$A$39,G2866=账期!$A$40,G2866=账期!$A$41,G2866=账期!$A$42,G2866=账期!$A$43,G2866=账期!$A$44,G2866=账期!$A$45,G2866=账期!$A$46,G2866=账期!$A$48,G2866=账期!$A$50,G2866=账期!$A$51,G2866=账期!$A$52,G2866=账期!$A$53,G2866=账期!$A$54,G2866=账期!$A$56,G2866=账期!$A$57,G2866=账期!$A$58,G2866=账期!$A$59,G2866=账期!$A$60,G2866=账期!$A$61,G2866=账期!$A$62,G2866=账期!$A$63,G2866=账期!$A$64,G2866=账期!$A$66,G2866=账期!$A$67,G2866=账期!$A$68,G2866=账期!$A$70,G2866=账期!$A$71),30,IF(OR(G2866=账期!$A$74,G2866=账期!$A$77,G2866=账期!$A$76,G2866=账期!$A$79,G2866=账期!$A$80,G2866=账期!$A$81,G2866=账期!$A$83,G2866=账期!$A$85,G2866=账期!$A$87,G2866=账期!$A$89,G2866=账期!$A$91),60,IF(OR(G2866=账期!$A$93,G2866=账期!$A$94,G2866=账期!$A$95,G2866=账期!$A$96,G2866=账期!$A$98,G2866=账期!$A$99,G2866=账期!$A$101,G2866=账期!$A$102),90,0)))</f>
        <v>0</v>
      </c>
      <c r="AF2866" s="396"/>
      <c r="AG2866" s="384"/>
      <c r="AH2866" s="396" t="str">
        <f t="shared" si="418"/>
        <v/>
      </c>
    </row>
    <row r="2867" spans="1:34" ht="18" customHeight="1" x14ac:dyDescent="0.25">
      <c r="A2867" s="301" t="str">
        <f t="shared" si="413"/>
        <v/>
      </c>
      <c r="B2867" s="397"/>
      <c r="C2867" s="398"/>
      <c r="D2867" s="399"/>
      <c r="E2867" s="383" t="str">
        <f t="shared" si="416"/>
        <v>C</v>
      </c>
      <c r="F2867" s="383" t="str">
        <f t="shared" si="417"/>
        <v>C</v>
      </c>
      <c r="G2867" s="400"/>
      <c r="H2867" s="385" t="str">
        <f>IF(G2867="","",VLOOKUP(G2867,下拉数据源!J:K,2,0))</f>
        <v/>
      </c>
      <c r="I2867" s="385"/>
      <c r="J2867" s="385"/>
      <c r="K2867" s="386"/>
      <c r="L2867" s="401"/>
      <c r="M2867" s="384"/>
      <c r="N2867" s="384"/>
      <c r="O2867" s="384"/>
      <c r="P2867" s="386"/>
      <c r="Q2867" s="387"/>
      <c r="R2867" s="286"/>
      <c r="S2867" s="388">
        <f t="shared" si="414"/>
        <v>0</v>
      </c>
      <c r="T2867" s="389"/>
      <c r="U2867" s="389">
        <f t="shared" si="412"/>
        <v>0</v>
      </c>
      <c r="V2867" s="451"/>
      <c r="W2867" s="452"/>
      <c r="X2867" s="386"/>
      <c r="Y2867" s="390"/>
      <c r="Z2867" s="391"/>
      <c r="AA2867" s="392"/>
      <c r="AB2867" s="393"/>
      <c r="AC2867" s="394"/>
      <c r="AD2867" s="395">
        <f t="shared" si="415"/>
        <v>0</v>
      </c>
      <c r="AE2867" s="396">
        <f>IF(OR(G2867=账期!$A$18,G2867=账期!$A$20,G2867=账期!$A$22,G2867=账期!$A$24,G2867=账期!$A$25,G2867=账期!$A$27,G2867=账期!$A$26,G2867=账期!$A$28,G2867=账期!$A$30,G2867=账期!$A$32,G2867=账期!$A$34,G2867=账期!$A$35,G2867=账期!$A$37,G2867=账期!$A$39,G2867=账期!$A$40,G2867=账期!$A$41,G2867=账期!$A$42,G2867=账期!$A$43,G2867=账期!$A$44,G2867=账期!$A$45,G2867=账期!$A$46,G2867=账期!$A$48,G2867=账期!$A$50,G2867=账期!$A$51,G2867=账期!$A$52,G2867=账期!$A$53,G2867=账期!$A$54,G2867=账期!$A$56,G2867=账期!$A$57,G2867=账期!$A$58,G2867=账期!$A$59,G2867=账期!$A$60,G2867=账期!$A$61,G2867=账期!$A$62,G2867=账期!$A$63,G2867=账期!$A$64,G2867=账期!$A$66,G2867=账期!$A$67,G2867=账期!$A$68,G2867=账期!$A$70,G2867=账期!$A$71),30,IF(OR(G2867=账期!$A$74,G2867=账期!$A$77,G2867=账期!$A$76,G2867=账期!$A$79,G2867=账期!$A$80,G2867=账期!$A$81,G2867=账期!$A$83,G2867=账期!$A$85,G2867=账期!$A$87,G2867=账期!$A$89,G2867=账期!$A$91),60,IF(OR(G2867=账期!$A$93,G2867=账期!$A$94,G2867=账期!$A$95,G2867=账期!$A$96,G2867=账期!$A$98,G2867=账期!$A$99,G2867=账期!$A$101,G2867=账期!$A$102),90,0)))</f>
        <v>0</v>
      </c>
      <c r="AF2867" s="396"/>
      <c r="AG2867" s="384"/>
      <c r="AH2867" s="396" t="str">
        <f t="shared" si="418"/>
        <v/>
      </c>
    </row>
    <row r="2868" spans="1:34" ht="18" customHeight="1" x14ac:dyDescent="0.25">
      <c r="A2868" s="301" t="str">
        <f t="shared" si="413"/>
        <v/>
      </c>
      <c r="B2868" s="397"/>
      <c r="C2868" s="398"/>
      <c r="D2868" s="399"/>
      <c r="E2868" s="383" t="str">
        <f t="shared" si="416"/>
        <v>C</v>
      </c>
      <c r="F2868" s="383" t="str">
        <f t="shared" si="417"/>
        <v>C</v>
      </c>
      <c r="G2868" s="400"/>
      <c r="H2868" s="385" t="str">
        <f>IF(G2868="","",VLOOKUP(G2868,下拉数据源!J:K,2,0))</f>
        <v/>
      </c>
      <c r="I2868" s="385"/>
      <c r="J2868" s="385"/>
      <c r="K2868" s="386"/>
      <c r="L2868" s="401"/>
      <c r="M2868" s="384"/>
      <c r="N2868" s="384"/>
      <c r="O2868" s="384"/>
      <c r="P2868" s="386"/>
      <c r="Q2868" s="387"/>
      <c r="R2868" s="286"/>
      <c r="S2868" s="388">
        <f t="shared" si="414"/>
        <v>0</v>
      </c>
      <c r="T2868" s="389"/>
      <c r="U2868" s="389">
        <f t="shared" si="412"/>
        <v>0</v>
      </c>
      <c r="V2868" s="451"/>
      <c r="W2868" s="452"/>
      <c r="X2868" s="386"/>
      <c r="Y2868" s="390"/>
      <c r="Z2868" s="391"/>
      <c r="AA2868" s="392"/>
      <c r="AB2868" s="393"/>
      <c r="AC2868" s="394"/>
      <c r="AD2868" s="395">
        <f t="shared" si="415"/>
        <v>0</v>
      </c>
      <c r="AE2868" s="396">
        <f>IF(OR(G2868=账期!$A$18,G2868=账期!$A$20,G2868=账期!$A$22,G2868=账期!$A$24,G2868=账期!$A$25,G2868=账期!$A$27,G2868=账期!$A$26,G2868=账期!$A$28,G2868=账期!$A$30,G2868=账期!$A$32,G2868=账期!$A$34,G2868=账期!$A$35,G2868=账期!$A$37,G2868=账期!$A$39,G2868=账期!$A$40,G2868=账期!$A$41,G2868=账期!$A$42,G2868=账期!$A$43,G2868=账期!$A$44,G2868=账期!$A$45,G2868=账期!$A$46,G2868=账期!$A$48,G2868=账期!$A$50,G2868=账期!$A$51,G2868=账期!$A$52,G2868=账期!$A$53,G2868=账期!$A$54,G2868=账期!$A$56,G2868=账期!$A$57,G2868=账期!$A$58,G2868=账期!$A$59,G2868=账期!$A$60,G2868=账期!$A$61,G2868=账期!$A$62,G2868=账期!$A$63,G2868=账期!$A$64,G2868=账期!$A$66,G2868=账期!$A$67,G2868=账期!$A$68,G2868=账期!$A$70,G2868=账期!$A$71),30,IF(OR(G2868=账期!$A$74,G2868=账期!$A$77,G2868=账期!$A$76,G2868=账期!$A$79,G2868=账期!$A$80,G2868=账期!$A$81,G2868=账期!$A$83,G2868=账期!$A$85,G2868=账期!$A$87,G2868=账期!$A$89,G2868=账期!$A$91),60,IF(OR(G2868=账期!$A$93,G2868=账期!$A$94,G2868=账期!$A$95,G2868=账期!$A$96,G2868=账期!$A$98,G2868=账期!$A$99,G2868=账期!$A$101,G2868=账期!$A$102),90,0)))</f>
        <v>0</v>
      </c>
      <c r="AF2868" s="396"/>
      <c r="AG2868" s="384"/>
      <c r="AH2868" s="396" t="str">
        <f t="shared" si="418"/>
        <v/>
      </c>
    </row>
    <row r="2869" spans="1:34" ht="18" customHeight="1" x14ac:dyDescent="0.25">
      <c r="A2869" s="301" t="str">
        <f t="shared" si="413"/>
        <v/>
      </c>
      <c r="B2869" s="397"/>
      <c r="C2869" s="398"/>
      <c r="D2869" s="399"/>
      <c r="E2869" s="383" t="str">
        <f t="shared" si="416"/>
        <v>C</v>
      </c>
      <c r="F2869" s="383" t="str">
        <f t="shared" si="417"/>
        <v>C</v>
      </c>
      <c r="G2869" s="400"/>
      <c r="H2869" s="385" t="str">
        <f>IF(G2869="","",VLOOKUP(G2869,下拉数据源!J:K,2,0))</f>
        <v/>
      </c>
      <c r="I2869" s="385"/>
      <c r="J2869" s="385"/>
      <c r="K2869" s="386"/>
      <c r="L2869" s="401"/>
      <c r="M2869" s="384"/>
      <c r="N2869" s="384"/>
      <c r="O2869" s="384"/>
      <c r="P2869" s="386"/>
      <c r="Q2869" s="387"/>
      <c r="R2869" s="286"/>
      <c r="S2869" s="388">
        <f t="shared" si="414"/>
        <v>0</v>
      </c>
      <c r="T2869" s="389"/>
      <c r="U2869" s="389">
        <f t="shared" si="412"/>
        <v>0</v>
      </c>
      <c r="V2869" s="451"/>
      <c r="W2869" s="452"/>
      <c r="X2869" s="386"/>
      <c r="Y2869" s="390"/>
      <c r="Z2869" s="391"/>
      <c r="AA2869" s="392"/>
      <c r="AB2869" s="393"/>
      <c r="AC2869" s="394"/>
      <c r="AD2869" s="395">
        <f t="shared" si="415"/>
        <v>0</v>
      </c>
      <c r="AE2869" s="396">
        <f>IF(OR(G2869=账期!$A$18,G2869=账期!$A$20,G2869=账期!$A$22,G2869=账期!$A$24,G2869=账期!$A$25,G2869=账期!$A$27,G2869=账期!$A$26,G2869=账期!$A$28,G2869=账期!$A$30,G2869=账期!$A$32,G2869=账期!$A$34,G2869=账期!$A$35,G2869=账期!$A$37,G2869=账期!$A$39,G2869=账期!$A$40,G2869=账期!$A$41,G2869=账期!$A$42,G2869=账期!$A$43,G2869=账期!$A$44,G2869=账期!$A$45,G2869=账期!$A$46,G2869=账期!$A$48,G2869=账期!$A$50,G2869=账期!$A$51,G2869=账期!$A$52,G2869=账期!$A$53,G2869=账期!$A$54,G2869=账期!$A$56,G2869=账期!$A$57,G2869=账期!$A$58,G2869=账期!$A$59,G2869=账期!$A$60,G2869=账期!$A$61,G2869=账期!$A$62,G2869=账期!$A$63,G2869=账期!$A$64,G2869=账期!$A$66,G2869=账期!$A$67,G2869=账期!$A$68,G2869=账期!$A$70,G2869=账期!$A$71),30,IF(OR(G2869=账期!$A$74,G2869=账期!$A$77,G2869=账期!$A$76,G2869=账期!$A$79,G2869=账期!$A$80,G2869=账期!$A$81,G2869=账期!$A$83,G2869=账期!$A$85,G2869=账期!$A$87,G2869=账期!$A$89,G2869=账期!$A$91),60,IF(OR(G2869=账期!$A$93,G2869=账期!$A$94,G2869=账期!$A$95,G2869=账期!$A$96,G2869=账期!$A$98,G2869=账期!$A$99,G2869=账期!$A$101,G2869=账期!$A$102),90,0)))</f>
        <v>0</v>
      </c>
      <c r="AF2869" s="396"/>
      <c r="AG2869" s="384"/>
      <c r="AH2869" s="396" t="str">
        <f t="shared" si="418"/>
        <v/>
      </c>
    </row>
    <row r="2870" spans="1:34" ht="18" customHeight="1" x14ac:dyDescent="0.25">
      <c r="A2870" s="301" t="str">
        <f t="shared" si="413"/>
        <v/>
      </c>
      <c r="B2870" s="397"/>
      <c r="C2870" s="398"/>
      <c r="D2870" s="399"/>
      <c r="E2870" s="383" t="str">
        <f t="shared" si="416"/>
        <v>C</v>
      </c>
      <c r="F2870" s="383" t="str">
        <f t="shared" si="417"/>
        <v>C</v>
      </c>
      <c r="G2870" s="400"/>
      <c r="H2870" s="385" t="str">
        <f>IF(G2870="","",VLOOKUP(G2870,下拉数据源!J:K,2,0))</f>
        <v/>
      </c>
      <c r="I2870" s="385"/>
      <c r="J2870" s="385"/>
      <c r="K2870" s="386"/>
      <c r="L2870" s="401"/>
      <c r="M2870" s="384"/>
      <c r="N2870" s="384"/>
      <c r="O2870" s="384"/>
      <c r="P2870" s="386"/>
      <c r="Q2870" s="387"/>
      <c r="R2870" s="286"/>
      <c r="S2870" s="388">
        <f t="shared" si="414"/>
        <v>0</v>
      </c>
      <c r="T2870" s="389"/>
      <c r="U2870" s="389">
        <f t="shared" si="412"/>
        <v>0</v>
      </c>
      <c r="V2870" s="451"/>
      <c r="W2870" s="452"/>
      <c r="X2870" s="386"/>
      <c r="Y2870" s="390"/>
      <c r="Z2870" s="391"/>
      <c r="AA2870" s="392"/>
      <c r="AB2870" s="393"/>
      <c r="AC2870" s="394"/>
      <c r="AD2870" s="395">
        <f t="shared" si="415"/>
        <v>0</v>
      </c>
      <c r="AE2870" s="396">
        <f>IF(OR(G2870=账期!$A$18,G2870=账期!$A$20,G2870=账期!$A$22,G2870=账期!$A$24,G2870=账期!$A$25,G2870=账期!$A$27,G2870=账期!$A$26,G2870=账期!$A$28,G2870=账期!$A$30,G2870=账期!$A$32,G2870=账期!$A$34,G2870=账期!$A$35,G2870=账期!$A$37,G2870=账期!$A$39,G2870=账期!$A$40,G2870=账期!$A$41,G2870=账期!$A$42,G2870=账期!$A$43,G2870=账期!$A$44,G2870=账期!$A$45,G2870=账期!$A$46,G2870=账期!$A$48,G2870=账期!$A$50,G2870=账期!$A$51,G2870=账期!$A$52,G2870=账期!$A$53,G2870=账期!$A$54,G2870=账期!$A$56,G2870=账期!$A$57,G2870=账期!$A$58,G2870=账期!$A$59,G2870=账期!$A$60,G2870=账期!$A$61,G2870=账期!$A$62,G2870=账期!$A$63,G2870=账期!$A$64,G2870=账期!$A$66,G2870=账期!$A$67,G2870=账期!$A$68,G2870=账期!$A$70,G2870=账期!$A$71),30,IF(OR(G2870=账期!$A$74,G2870=账期!$A$77,G2870=账期!$A$76,G2870=账期!$A$79,G2870=账期!$A$80,G2870=账期!$A$81,G2870=账期!$A$83,G2870=账期!$A$85,G2870=账期!$A$87,G2870=账期!$A$89,G2870=账期!$A$91),60,IF(OR(G2870=账期!$A$93,G2870=账期!$A$94,G2870=账期!$A$95,G2870=账期!$A$96,G2870=账期!$A$98,G2870=账期!$A$99,G2870=账期!$A$101,G2870=账期!$A$102),90,0)))</f>
        <v>0</v>
      </c>
      <c r="AF2870" s="396"/>
      <c r="AG2870" s="384"/>
      <c r="AH2870" s="396" t="str">
        <f t="shared" si="418"/>
        <v/>
      </c>
    </row>
    <row r="2871" spans="1:34" ht="18" customHeight="1" x14ac:dyDescent="0.25">
      <c r="A2871" s="301" t="str">
        <f t="shared" si="413"/>
        <v/>
      </c>
      <c r="B2871" s="397"/>
      <c r="C2871" s="398"/>
      <c r="D2871" s="399"/>
      <c r="E2871" s="383" t="str">
        <f t="shared" si="416"/>
        <v>C</v>
      </c>
      <c r="F2871" s="383" t="str">
        <f t="shared" si="417"/>
        <v>C</v>
      </c>
      <c r="G2871" s="400"/>
      <c r="H2871" s="385" t="str">
        <f>IF(G2871="","",VLOOKUP(G2871,下拉数据源!J:K,2,0))</f>
        <v/>
      </c>
      <c r="I2871" s="385"/>
      <c r="J2871" s="385"/>
      <c r="K2871" s="386"/>
      <c r="L2871" s="401"/>
      <c r="M2871" s="384"/>
      <c r="N2871" s="384"/>
      <c r="O2871" s="384"/>
      <c r="P2871" s="386"/>
      <c r="Q2871" s="387"/>
      <c r="R2871" s="286"/>
      <c r="S2871" s="388">
        <f t="shared" si="414"/>
        <v>0</v>
      </c>
      <c r="T2871" s="389"/>
      <c r="U2871" s="389">
        <f t="shared" si="412"/>
        <v>0</v>
      </c>
      <c r="V2871" s="451"/>
      <c r="W2871" s="452"/>
      <c r="X2871" s="386"/>
      <c r="Y2871" s="390"/>
      <c r="Z2871" s="391"/>
      <c r="AA2871" s="392"/>
      <c r="AB2871" s="393"/>
      <c r="AC2871" s="394"/>
      <c r="AD2871" s="395">
        <f t="shared" si="415"/>
        <v>0</v>
      </c>
      <c r="AE2871" s="396">
        <f>IF(OR(G2871=账期!$A$18,G2871=账期!$A$20,G2871=账期!$A$22,G2871=账期!$A$24,G2871=账期!$A$25,G2871=账期!$A$27,G2871=账期!$A$26,G2871=账期!$A$28,G2871=账期!$A$30,G2871=账期!$A$32,G2871=账期!$A$34,G2871=账期!$A$35,G2871=账期!$A$37,G2871=账期!$A$39,G2871=账期!$A$40,G2871=账期!$A$41,G2871=账期!$A$42,G2871=账期!$A$43,G2871=账期!$A$44,G2871=账期!$A$45,G2871=账期!$A$46,G2871=账期!$A$48,G2871=账期!$A$50,G2871=账期!$A$51,G2871=账期!$A$52,G2871=账期!$A$53,G2871=账期!$A$54,G2871=账期!$A$56,G2871=账期!$A$57,G2871=账期!$A$58,G2871=账期!$A$59,G2871=账期!$A$60,G2871=账期!$A$61,G2871=账期!$A$62,G2871=账期!$A$63,G2871=账期!$A$64,G2871=账期!$A$66,G2871=账期!$A$67,G2871=账期!$A$68,G2871=账期!$A$70,G2871=账期!$A$71),30,IF(OR(G2871=账期!$A$74,G2871=账期!$A$77,G2871=账期!$A$76,G2871=账期!$A$79,G2871=账期!$A$80,G2871=账期!$A$81,G2871=账期!$A$83,G2871=账期!$A$85,G2871=账期!$A$87,G2871=账期!$A$89,G2871=账期!$A$91),60,IF(OR(G2871=账期!$A$93,G2871=账期!$A$94,G2871=账期!$A$95,G2871=账期!$A$96,G2871=账期!$A$98,G2871=账期!$A$99,G2871=账期!$A$101,G2871=账期!$A$102),90,0)))</f>
        <v>0</v>
      </c>
      <c r="AF2871" s="396"/>
      <c r="AG2871" s="384"/>
      <c r="AH2871" s="396" t="str">
        <f t="shared" si="418"/>
        <v/>
      </c>
    </row>
    <row r="2872" spans="1:34" ht="18" customHeight="1" x14ac:dyDescent="0.25">
      <c r="A2872" s="301" t="str">
        <f t="shared" si="413"/>
        <v/>
      </c>
      <c r="B2872" s="397"/>
      <c r="C2872" s="398"/>
      <c r="D2872" s="399"/>
      <c r="E2872" s="383" t="str">
        <f t="shared" si="416"/>
        <v>C</v>
      </c>
      <c r="F2872" s="383" t="str">
        <f t="shared" si="417"/>
        <v>C</v>
      </c>
      <c r="G2872" s="400"/>
      <c r="H2872" s="385" t="str">
        <f>IF(G2872="","",VLOOKUP(G2872,下拉数据源!J:K,2,0))</f>
        <v/>
      </c>
      <c r="I2872" s="385"/>
      <c r="J2872" s="385"/>
      <c r="K2872" s="386"/>
      <c r="L2872" s="401"/>
      <c r="M2872" s="384"/>
      <c r="N2872" s="384"/>
      <c r="O2872" s="384"/>
      <c r="P2872" s="386"/>
      <c r="Q2872" s="387"/>
      <c r="R2872" s="286"/>
      <c r="S2872" s="388">
        <f t="shared" si="414"/>
        <v>0</v>
      </c>
      <c r="T2872" s="389"/>
      <c r="U2872" s="389">
        <f t="shared" si="412"/>
        <v>0</v>
      </c>
      <c r="V2872" s="451"/>
      <c r="W2872" s="452"/>
      <c r="X2872" s="386"/>
      <c r="Y2872" s="390"/>
      <c r="Z2872" s="391"/>
      <c r="AA2872" s="392"/>
      <c r="AB2872" s="393"/>
      <c r="AC2872" s="394"/>
      <c r="AD2872" s="395">
        <f t="shared" si="415"/>
        <v>0</v>
      </c>
      <c r="AE2872" s="396">
        <f>IF(OR(G2872=账期!$A$18,G2872=账期!$A$20,G2872=账期!$A$22,G2872=账期!$A$24,G2872=账期!$A$25,G2872=账期!$A$27,G2872=账期!$A$26,G2872=账期!$A$28,G2872=账期!$A$30,G2872=账期!$A$32,G2872=账期!$A$34,G2872=账期!$A$35,G2872=账期!$A$37,G2872=账期!$A$39,G2872=账期!$A$40,G2872=账期!$A$41,G2872=账期!$A$42,G2872=账期!$A$43,G2872=账期!$A$44,G2872=账期!$A$45,G2872=账期!$A$46,G2872=账期!$A$48,G2872=账期!$A$50,G2872=账期!$A$51,G2872=账期!$A$52,G2872=账期!$A$53,G2872=账期!$A$54,G2872=账期!$A$56,G2872=账期!$A$57,G2872=账期!$A$58,G2872=账期!$A$59,G2872=账期!$A$60,G2872=账期!$A$61,G2872=账期!$A$62,G2872=账期!$A$63,G2872=账期!$A$64,G2872=账期!$A$66,G2872=账期!$A$67,G2872=账期!$A$68,G2872=账期!$A$70,G2872=账期!$A$71),30,IF(OR(G2872=账期!$A$74,G2872=账期!$A$77,G2872=账期!$A$76,G2872=账期!$A$79,G2872=账期!$A$80,G2872=账期!$A$81,G2872=账期!$A$83,G2872=账期!$A$85,G2872=账期!$A$87,G2872=账期!$A$89,G2872=账期!$A$91),60,IF(OR(G2872=账期!$A$93,G2872=账期!$A$94,G2872=账期!$A$95,G2872=账期!$A$96,G2872=账期!$A$98,G2872=账期!$A$99,G2872=账期!$A$101,G2872=账期!$A$102),90,0)))</f>
        <v>0</v>
      </c>
      <c r="AF2872" s="396"/>
      <c r="AG2872" s="384"/>
      <c r="AH2872" s="396" t="str">
        <f t="shared" si="418"/>
        <v/>
      </c>
    </row>
    <row r="2873" spans="1:34" ht="18" customHeight="1" x14ac:dyDescent="0.25">
      <c r="A2873" s="301" t="str">
        <f t="shared" si="413"/>
        <v/>
      </c>
      <c r="B2873" s="397"/>
      <c r="C2873" s="398"/>
      <c r="D2873" s="399"/>
      <c r="E2873" s="383" t="str">
        <f t="shared" si="416"/>
        <v>C</v>
      </c>
      <c r="F2873" s="383" t="str">
        <f t="shared" si="417"/>
        <v>C</v>
      </c>
      <c r="G2873" s="400"/>
      <c r="H2873" s="385" t="str">
        <f>IF(G2873="","",VLOOKUP(G2873,下拉数据源!J:K,2,0))</f>
        <v/>
      </c>
      <c r="I2873" s="385"/>
      <c r="J2873" s="385"/>
      <c r="K2873" s="386"/>
      <c r="L2873" s="401"/>
      <c r="M2873" s="384"/>
      <c r="N2873" s="384"/>
      <c r="O2873" s="384"/>
      <c r="P2873" s="386"/>
      <c r="Q2873" s="387"/>
      <c r="R2873" s="286"/>
      <c r="S2873" s="388">
        <f t="shared" si="414"/>
        <v>0</v>
      </c>
      <c r="T2873" s="389"/>
      <c r="U2873" s="389">
        <f t="shared" si="412"/>
        <v>0</v>
      </c>
      <c r="V2873" s="451"/>
      <c r="W2873" s="452"/>
      <c r="X2873" s="386"/>
      <c r="Y2873" s="390"/>
      <c r="Z2873" s="391"/>
      <c r="AA2873" s="392"/>
      <c r="AB2873" s="393"/>
      <c r="AC2873" s="394"/>
      <c r="AD2873" s="395">
        <f t="shared" si="415"/>
        <v>0</v>
      </c>
      <c r="AE2873" s="396">
        <f>IF(OR(G2873=账期!$A$18,G2873=账期!$A$20,G2873=账期!$A$22,G2873=账期!$A$24,G2873=账期!$A$25,G2873=账期!$A$27,G2873=账期!$A$26,G2873=账期!$A$28,G2873=账期!$A$30,G2873=账期!$A$32,G2873=账期!$A$34,G2873=账期!$A$35,G2873=账期!$A$37,G2873=账期!$A$39,G2873=账期!$A$40,G2873=账期!$A$41,G2873=账期!$A$42,G2873=账期!$A$43,G2873=账期!$A$44,G2873=账期!$A$45,G2873=账期!$A$46,G2873=账期!$A$48,G2873=账期!$A$50,G2873=账期!$A$51,G2873=账期!$A$52,G2873=账期!$A$53,G2873=账期!$A$54,G2873=账期!$A$56,G2873=账期!$A$57,G2873=账期!$A$58,G2873=账期!$A$59,G2873=账期!$A$60,G2873=账期!$A$61,G2873=账期!$A$62,G2873=账期!$A$63,G2873=账期!$A$64,G2873=账期!$A$66,G2873=账期!$A$67,G2873=账期!$A$68,G2873=账期!$A$70,G2873=账期!$A$71),30,IF(OR(G2873=账期!$A$74,G2873=账期!$A$77,G2873=账期!$A$76,G2873=账期!$A$79,G2873=账期!$A$80,G2873=账期!$A$81,G2873=账期!$A$83,G2873=账期!$A$85,G2873=账期!$A$87,G2873=账期!$A$89,G2873=账期!$A$91),60,IF(OR(G2873=账期!$A$93,G2873=账期!$A$94,G2873=账期!$A$95,G2873=账期!$A$96,G2873=账期!$A$98,G2873=账期!$A$99,G2873=账期!$A$101,G2873=账期!$A$102),90,0)))</f>
        <v>0</v>
      </c>
      <c r="AF2873" s="396"/>
      <c r="AG2873" s="384"/>
      <c r="AH2873" s="396" t="str">
        <f t="shared" si="418"/>
        <v/>
      </c>
    </row>
    <row r="2874" spans="1:34" ht="18" customHeight="1" x14ac:dyDescent="0.25">
      <c r="A2874" s="301" t="str">
        <f t="shared" si="413"/>
        <v/>
      </c>
      <c r="B2874" s="397"/>
      <c r="C2874" s="398"/>
      <c r="D2874" s="399"/>
      <c r="E2874" s="383" t="str">
        <f t="shared" si="416"/>
        <v>C</v>
      </c>
      <c r="F2874" s="383" t="str">
        <f t="shared" si="417"/>
        <v>C</v>
      </c>
      <c r="G2874" s="400"/>
      <c r="H2874" s="385" t="str">
        <f>IF(G2874="","",VLOOKUP(G2874,下拉数据源!J:K,2,0))</f>
        <v/>
      </c>
      <c r="I2874" s="385"/>
      <c r="J2874" s="385"/>
      <c r="K2874" s="386"/>
      <c r="L2874" s="401"/>
      <c r="M2874" s="384"/>
      <c r="N2874" s="384"/>
      <c r="O2874" s="384"/>
      <c r="P2874" s="386"/>
      <c r="Q2874" s="387"/>
      <c r="R2874" s="286"/>
      <c r="S2874" s="388">
        <f t="shared" si="414"/>
        <v>0</v>
      </c>
      <c r="T2874" s="389"/>
      <c r="U2874" s="389">
        <f t="shared" ref="U2874:U2937" si="419">S2874-T2874</f>
        <v>0</v>
      </c>
      <c r="V2874" s="451"/>
      <c r="W2874" s="452"/>
      <c r="X2874" s="386"/>
      <c r="Y2874" s="390"/>
      <c r="Z2874" s="391"/>
      <c r="AA2874" s="392"/>
      <c r="AB2874" s="393"/>
      <c r="AC2874" s="394"/>
      <c r="AD2874" s="395">
        <f t="shared" si="415"/>
        <v>0</v>
      </c>
      <c r="AE2874" s="396">
        <f>IF(OR(G2874=账期!$A$18,G2874=账期!$A$20,G2874=账期!$A$22,G2874=账期!$A$24,G2874=账期!$A$25,G2874=账期!$A$27,G2874=账期!$A$26,G2874=账期!$A$28,G2874=账期!$A$30,G2874=账期!$A$32,G2874=账期!$A$34,G2874=账期!$A$35,G2874=账期!$A$37,G2874=账期!$A$39,G2874=账期!$A$40,G2874=账期!$A$41,G2874=账期!$A$42,G2874=账期!$A$43,G2874=账期!$A$44,G2874=账期!$A$45,G2874=账期!$A$46,G2874=账期!$A$48,G2874=账期!$A$50,G2874=账期!$A$51,G2874=账期!$A$52,G2874=账期!$A$53,G2874=账期!$A$54,G2874=账期!$A$56,G2874=账期!$A$57,G2874=账期!$A$58,G2874=账期!$A$59,G2874=账期!$A$60,G2874=账期!$A$61,G2874=账期!$A$62,G2874=账期!$A$63,G2874=账期!$A$64,G2874=账期!$A$66,G2874=账期!$A$67,G2874=账期!$A$68,G2874=账期!$A$70,G2874=账期!$A$71),30,IF(OR(G2874=账期!$A$74,G2874=账期!$A$77,G2874=账期!$A$76,G2874=账期!$A$79,G2874=账期!$A$80,G2874=账期!$A$81,G2874=账期!$A$83,G2874=账期!$A$85,G2874=账期!$A$87,G2874=账期!$A$89,G2874=账期!$A$91),60,IF(OR(G2874=账期!$A$93,G2874=账期!$A$94,G2874=账期!$A$95,G2874=账期!$A$96,G2874=账期!$A$98,G2874=账期!$A$99,G2874=账期!$A$101,G2874=账期!$A$102),90,0)))</f>
        <v>0</v>
      </c>
      <c r="AF2874" s="396"/>
      <c r="AG2874" s="384"/>
      <c r="AH2874" s="396" t="str">
        <f t="shared" si="418"/>
        <v/>
      </c>
    </row>
    <row r="2875" spans="1:34" ht="18" customHeight="1" x14ac:dyDescent="0.25">
      <c r="A2875" s="301" t="str">
        <f t="shared" si="413"/>
        <v/>
      </c>
      <c r="B2875" s="397"/>
      <c r="C2875" s="398"/>
      <c r="D2875" s="399"/>
      <c r="E2875" s="383" t="str">
        <f t="shared" si="416"/>
        <v>C</v>
      </c>
      <c r="F2875" s="383" t="str">
        <f t="shared" si="417"/>
        <v>C</v>
      </c>
      <c r="G2875" s="400"/>
      <c r="H2875" s="385" t="str">
        <f>IF(G2875="","",VLOOKUP(G2875,下拉数据源!J:K,2,0))</f>
        <v/>
      </c>
      <c r="I2875" s="385"/>
      <c r="J2875" s="385"/>
      <c r="K2875" s="386"/>
      <c r="L2875" s="401"/>
      <c r="M2875" s="384"/>
      <c r="N2875" s="384"/>
      <c r="O2875" s="384"/>
      <c r="P2875" s="386"/>
      <c r="Q2875" s="387"/>
      <c r="R2875" s="286"/>
      <c r="S2875" s="388">
        <f t="shared" si="414"/>
        <v>0</v>
      </c>
      <c r="T2875" s="389"/>
      <c r="U2875" s="389">
        <f t="shared" si="419"/>
        <v>0</v>
      </c>
      <c r="V2875" s="451"/>
      <c r="W2875" s="452"/>
      <c r="X2875" s="386"/>
      <c r="Y2875" s="390"/>
      <c r="Z2875" s="391"/>
      <c r="AA2875" s="392"/>
      <c r="AB2875" s="393"/>
      <c r="AC2875" s="394"/>
      <c r="AD2875" s="395">
        <f t="shared" si="415"/>
        <v>0</v>
      </c>
      <c r="AE2875" s="396">
        <f>IF(OR(G2875=账期!$A$18,G2875=账期!$A$20,G2875=账期!$A$22,G2875=账期!$A$24,G2875=账期!$A$25,G2875=账期!$A$27,G2875=账期!$A$26,G2875=账期!$A$28,G2875=账期!$A$30,G2875=账期!$A$32,G2875=账期!$A$34,G2875=账期!$A$35,G2875=账期!$A$37,G2875=账期!$A$39,G2875=账期!$A$40,G2875=账期!$A$41,G2875=账期!$A$42,G2875=账期!$A$43,G2875=账期!$A$44,G2875=账期!$A$45,G2875=账期!$A$46,G2875=账期!$A$48,G2875=账期!$A$50,G2875=账期!$A$51,G2875=账期!$A$52,G2875=账期!$A$53,G2875=账期!$A$54,G2875=账期!$A$56,G2875=账期!$A$57,G2875=账期!$A$58,G2875=账期!$A$59,G2875=账期!$A$60,G2875=账期!$A$61,G2875=账期!$A$62,G2875=账期!$A$63,G2875=账期!$A$64,G2875=账期!$A$66,G2875=账期!$A$67,G2875=账期!$A$68,G2875=账期!$A$70,G2875=账期!$A$71),30,IF(OR(G2875=账期!$A$74,G2875=账期!$A$77,G2875=账期!$A$76,G2875=账期!$A$79,G2875=账期!$A$80,G2875=账期!$A$81,G2875=账期!$A$83,G2875=账期!$A$85,G2875=账期!$A$87,G2875=账期!$A$89,G2875=账期!$A$91),60,IF(OR(G2875=账期!$A$93,G2875=账期!$A$94,G2875=账期!$A$95,G2875=账期!$A$96,G2875=账期!$A$98,G2875=账期!$A$99,G2875=账期!$A$101,G2875=账期!$A$102),90,0)))</f>
        <v>0</v>
      </c>
      <c r="AF2875" s="396"/>
      <c r="AG2875" s="384"/>
      <c r="AH2875" s="396" t="str">
        <f t="shared" si="418"/>
        <v/>
      </c>
    </row>
    <row r="2876" spans="1:34" ht="18" customHeight="1" x14ac:dyDescent="0.25">
      <c r="A2876" s="301" t="str">
        <f t="shared" si="413"/>
        <v/>
      </c>
      <c r="B2876" s="397"/>
      <c r="C2876" s="398"/>
      <c r="D2876" s="399"/>
      <c r="E2876" s="383" t="str">
        <f t="shared" si="416"/>
        <v>C</v>
      </c>
      <c r="F2876" s="383" t="str">
        <f t="shared" si="417"/>
        <v>C</v>
      </c>
      <c r="G2876" s="400"/>
      <c r="H2876" s="385" t="str">
        <f>IF(G2876="","",VLOOKUP(G2876,下拉数据源!J:K,2,0))</f>
        <v/>
      </c>
      <c r="I2876" s="385"/>
      <c r="J2876" s="385"/>
      <c r="K2876" s="386"/>
      <c r="L2876" s="401"/>
      <c r="M2876" s="384"/>
      <c r="N2876" s="384"/>
      <c r="O2876" s="384"/>
      <c r="P2876" s="386"/>
      <c r="Q2876" s="387"/>
      <c r="R2876" s="286"/>
      <c r="S2876" s="388">
        <f t="shared" si="414"/>
        <v>0</v>
      </c>
      <c r="T2876" s="389"/>
      <c r="U2876" s="389">
        <f t="shared" si="419"/>
        <v>0</v>
      </c>
      <c r="V2876" s="451"/>
      <c r="W2876" s="452"/>
      <c r="X2876" s="386"/>
      <c r="Y2876" s="390"/>
      <c r="Z2876" s="391"/>
      <c r="AA2876" s="392"/>
      <c r="AB2876" s="393"/>
      <c r="AC2876" s="394"/>
      <c r="AD2876" s="395">
        <f t="shared" si="415"/>
        <v>0</v>
      </c>
      <c r="AE2876" s="396">
        <f>IF(OR(G2876=账期!$A$18,G2876=账期!$A$20,G2876=账期!$A$22,G2876=账期!$A$24,G2876=账期!$A$25,G2876=账期!$A$27,G2876=账期!$A$26,G2876=账期!$A$28,G2876=账期!$A$30,G2876=账期!$A$32,G2876=账期!$A$34,G2876=账期!$A$35,G2876=账期!$A$37,G2876=账期!$A$39,G2876=账期!$A$40,G2876=账期!$A$41,G2876=账期!$A$42,G2876=账期!$A$43,G2876=账期!$A$44,G2876=账期!$A$45,G2876=账期!$A$46,G2876=账期!$A$48,G2876=账期!$A$50,G2876=账期!$A$51,G2876=账期!$A$52,G2876=账期!$A$53,G2876=账期!$A$54,G2876=账期!$A$56,G2876=账期!$A$57,G2876=账期!$A$58,G2876=账期!$A$59,G2876=账期!$A$60,G2876=账期!$A$61,G2876=账期!$A$62,G2876=账期!$A$63,G2876=账期!$A$64,G2876=账期!$A$66,G2876=账期!$A$67,G2876=账期!$A$68,G2876=账期!$A$70,G2876=账期!$A$71),30,IF(OR(G2876=账期!$A$74,G2876=账期!$A$77,G2876=账期!$A$76,G2876=账期!$A$79,G2876=账期!$A$80,G2876=账期!$A$81,G2876=账期!$A$83,G2876=账期!$A$85,G2876=账期!$A$87,G2876=账期!$A$89,G2876=账期!$A$91),60,IF(OR(G2876=账期!$A$93,G2876=账期!$A$94,G2876=账期!$A$95,G2876=账期!$A$96,G2876=账期!$A$98,G2876=账期!$A$99,G2876=账期!$A$101,G2876=账期!$A$102),90,0)))</f>
        <v>0</v>
      </c>
      <c r="AF2876" s="396"/>
      <c r="AG2876" s="384"/>
      <c r="AH2876" s="396" t="str">
        <f t="shared" si="418"/>
        <v/>
      </c>
    </row>
    <row r="2877" spans="1:34" ht="18" customHeight="1" x14ac:dyDescent="0.25">
      <c r="A2877" s="301" t="str">
        <f t="shared" ref="A2877:A2940" si="420">IF(V2877="","",TEXT(V2877,"yyyy年m月"))</f>
        <v/>
      </c>
      <c r="B2877" s="397"/>
      <c r="C2877" s="398"/>
      <c r="D2877" s="399"/>
      <c r="E2877" s="383" t="str">
        <f t="shared" si="416"/>
        <v>C</v>
      </c>
      <c r="F2877" s="383" t="str">
        <f t="shared" si="417"/>
        <v>C</v>
      </c>
      <c r="G2877" s="400"/>
      <c r="H2877" s="385" t="str">
        <f>IF(G2877="","",VLOOKUP(G2877,下拉数据源!J:K,2,0))</f>
        <v/>
      </c>
      <c r="I2877" s="385"/>
      <c r="J2877" s="385"/>
      <c r="K2877" s="386"/>
      <c r="L2877" s="401"/>
      <c r="M2877" s="384"/>
      <c r="N2877" s="384"/>
      <c r="O2877" s="384"/>
      <c r="P2877" s="386"/>
      <c r="Q2877" s="387"/>
      <c r="R2877" s="286"/>
      <c r="S2877" s="388">
        <f t="shared" si="414"/>
        <v>0</v>
      </c>
      <c r="T2877" s="389"/>
      <c r="U2877" s="389">
        <f t="shared" si="419"/>
        <v>0</v>
      </c>
      <c r="V2877" s="451"/>
      <c r="W2877" s="452"/>
      <c r="X2877" s="386"/>
      <c r="Y2877" s="390"/>
      <c r="Z2877" s="391"/>
      <c r="AA2877" s="392"/>
      <c r="AB2877" s="393"/>
      <c r="AC2877" s="394"/>
      <c r="AD2877" s="395">
        <f t="shared" si="415"/>
        <v>0</v>
      </c>
      <c r="AE2877" s="396">
        <f>IF(OR(G2877=账期!$A$18,G2877=账期!$A$20,G2877=账期!$A$22,G2877=账期!$A$24,G2877=账期!$A$25,G2877=账期!$A$27,G2877=账期!$A$26,G2877=账期!$A$28,G2877=账期!$A$30,G2877=账期!$A$32,G2877=账期!$A$34,G2877=账期!$A$35,G2877=账期!$A$37,G2877=账期!$A$39,G2877=账期!$A$40,G2877=账期!$A$41,G2877=账期!$A$42,G2877=账期!$A$43,G2877=账期!$A$44,G2877=账期!$A$45,G2877=账期!$A$46,G2877=账期!$A$48,G2877=账期!$A$50,G2877=账期!$A$51,G2877=账期!$A$52,G2877=账期!$A$53,G2877=账期!$A$54,G2877=账期!$A$56,G2877=账期!$A$57,G2877=账期!$A$58,G2877=账期!$A$59,G2877=账期!$A$60,G2877=账期!$A$61,G2877=账期!$A$62,G2877=账期!$A$63,G2877=账期!$A$64,G2877=账期!$A$66,G2877=账期!$A$67,G2877=账期!$A$68,G2877=账期!$A$70,G2877=账期!$A$71),30,IF(OR(G2877=账期!$A$74,G2877=账期!$A$77,G2877=账期!$A$76,G2877=账期!$A$79,G2877=账期!$A$80,G2877=账期!$A$81,G2877=账期!$A$83,G2877=账期!$A$85,G2877=账期!$A$87,G2877=账期!$A$89,G2877=账期!$A$91),60,IF(OR(G2877=账期!$A$93,G2877=账期!$A$94,G2877=账期!$A$95,G2877=账期!$A$96,G2877=账期!$A$98,G2877=账期!$A$99,G2877=账期!$A$101,G2877=账期!$A$102),90,0)))</f>
        <v>0</v>
      </c>
      <c r="AF2877" s="396"/>
      <c r="AG2877" s="384"/>
      <c r="AH2877" s="396" t="str">
        <f t="shared" si="418"/>
        <v/>
      </c>
    </row>
    <row r="2878" spans="1:34" ht="18" customHeight="1" x14ac:dyDescent="0.25">
      <c r="A2878" s="301" t="str">
        <f t="shared" si="420"/>
        <v/>
      </c>
      <c r="B2878" s="397"/>
      <c r="C2878" s="398"/>
      <c r="D2878" s="399"/>
      <c r="E2878" s="383" t="str">
        <f t="shared" si="416"/>
        <v>C</v>
      </c>
      <c r="F2878" s="383" t="str">
        <f t="shared" si="417"/>
        <v>C</v>
      </c>
      <c r="G2878" s="400"/>
      <c r="H2878" s="385" t="str">
        <f>IF(G2878="","",VLOOKUP(G2878,下拉数据源!J:K,2,0))</f>
        <v/>
      </c>
      <c r="I2878" s="385"/>
      <c r="J2878" s="385"/>
      <c r="K2878" s="386"/>
      <c r="L2878" s="401"/>
      <c r="M2878" s="384"/>
      <c r="N2878" s="384"/>
      <c r="O2878" s="384"/>
      <c r="P2878" s="386"/>
      <c r="Q2878" s="387"/>
      <c r="R2878" s="286"/>
      <c r="S2878" s="388">
        <f t="shared" si="414"/>
        <v>0</v>
      </c>
      <c r="T2878" s="389"/>
      <c r="U2878" s="389">
        <f t="shared" si="419"/>
        <v>0</v>
      </c>
      <c r="V2878" s="451"/>
      <c r="W2878" s="452"/>
      <c r="X2878" s="386"/>
      <c r="Y2878" s="390"/>
      <c r="Z2878" s="391"/>
      <c r="AA2878" s="392"/>
      <c r="AB2878" s="393"/>
      <c r="AC2878" s="394"/>
      <c r="AD2878" s="395">
        <f t="shared" si="415"/>
        <v>0</v>
      </c>
      <c r="AE2878" s="396">
        <f>IF(OR(G2878=账期!$A$18,G2878=账期!$A$20,G2878=账期!$A$22,G2878=账期!$A$24,G2878=账期!$A$25,G2878=账期!$A$27,G2878=账期!$A$26,G2878=账期!$A$28,G2878=账期!$A$30,G2878=账期!$A$32,G2878=账期!$A$34,G2878=账期!$A$35,G2878=账期!$A$37,G2878=账期!$A$39,G2878=账期!$A$40,G2878=账期!$A$41,G2878=账期!$A$42,G2878=账期!$A$43,G2878=账期!$A$44,G2878=账期!$A$45,G2878=账期!$A$46,G2878=账期!$A$48,G2878=账期!$A$50,G2878=账期!$A$51,G2878=账期!$A$52,G2878=账期!$A$53,G2878=账期!$A$54,G2878=账期!$A$56,G2878=账期!$A$57,G2878=账期!$A$58,G2878=账期!$A$59,G2878=账期!$A$60,G2878=账期!$A$61,G2878=账期!$A$62,G2878=账期!$A$63,G2878=账期!$A$64,G2878=账期!$A$66,G2878=账期!$A$67,G2878=账期!$A$68,G2878=账期!$A$70,G2878=账期!$A$71),30,IF(OR(G2878=账期!$A$74,G2878=账期!$A$77,G2878=账期!$A$76,G2878=账期!$A$79,G2878=账期!$A$80,G2878=账期!$A$81,G2878=账期!$A$83,G2878=账期!$A$85,G2878=账期!$A$87,G2878=账期!$A$89,G2878=账期!$A$91),60,IF(OR(G2878=账期!$A$93,G2878=账期!$A$94,G2878=账期!$A$95,G2878=账期!$A$96,G2878=账期!$A$98,G2878=账期!$A$99,G2878=账期!$A$101,G2878=账期!$A$102),90,0)))</f>
        <v>0</v>
      </c>
      <c r="AF2878" s="396"/>
      <c r="AG2878" s="384"/>
      <c r="AH2878" s="396" t="str">
        <f t="shared" si="418"/>
        <v/>
      </c>
    </row>
    <row r="2879" spans="1:34" ht="18" customHeight="1" x14ac:dyDescent="0.25">
      <c r="A2879" s="301" t="str">
        <f t="shared" si="420"/>
        <v/>
      </c>
      <c r="B2879" s="397"/>
      <c r="C2879" s="398"/>
      <c r="D2879" s="399"/>
      <c r="E2879" s="383" t="str">
        <f t="shared" si="416"/>
        <v>C</v>
      </c>
      <c r="F2879" s="383" t="str">
        <f t="shared" si="417"/>
        <v>C</v>
      </c>
      <c r="G2879" s="400"/>
      <c r="H2879" s="385" t="str">
        <f>IF(G2879="","",VLOOKUP(G2879,下拉数据源!J:K,2,0))</f>
        <v/>
      </c>
      <c r="I2879" s="385"/>
      <c r="J2879" s="385"/>
      <c r="K2879" s="386"/>
      <c r="L2879" s="401"/>
      <c r="M2879" s="384"/>
      <c r="N2879" s="384"/>
      <c r="O2879" s="384"/>
      <c r="P2879" s="386"/>
      <c r="Q2879" s="387"/>
      <c r="R2879" s="286"/>
      <c r="S2879" s="388">
        <f t="shared" ref="S2879:S2942" si="421">Q2879*R2879</f>
        <v>0</v>
      </c>
      <c r="T2879" s="389"/>
      <c r="U2879" s="389">
        <f t="shared" si="419"/>
        <v>0</v>
      </c>
      <c r="V2879" s="451"/>
      <c r="W2879" s="452"/>
      <c r="X2879" s="386"/>
      <c r="Y2879" s="390"/>
      <c r="Z2879" s="391"/>
      <c r="AA2879" s="392"/>
      <c r="AB2879" s="393"/>
      <c r="AC2879" s="394"/>
      <c r="AD2879" s="395">
        <f t="shared" si="415"/>
        <v>0</v>
      </c>
      <c r="AE2879" s="396">
        <f>IF(OR(G2879=账期!$A$18,G2879=账期!$A$20,G2879=账期!$A$22,G2879=账期!$A$24,G2879=账期!$A$25,G2879=账期!$A$27,G2879=账期!$A$26,G2879=账期!$A$28,G2879=账期!$A$30,G2879=账期!$A$32,G2879=账期!$A$34,G2879=账期!$A$35,G2879=账期!$A$37,G2879=账期!$A$39,G2879=账期!$A$40,G2879=账期!$A$41,G2879=账期!$A$42,G2879=账期!$A$43,G2879=账期!$A$44,G2879=账期!$A$45,G2879=账期!$A$46,G2879=账期!$A$48,G2879=账期!$A$50,G2879=账期!$A$51,G2879=账期!$A$52,G2879=账期!$A$53,G2879=账期!$A$54,G2879=账期!$A$56,G2879=账期!$A$57,G2879=账期!$A$58,G2879=账期!$A$59,G2879=账期!$A$60,G2879=账期!$A$61,G2879=账期!$A$62,G2879=账期!$A$63,G2879=账期!$A$64,G2879=账期!$A$66,G2879=账期!$A$67,G2879=账期!$A$68,G2879=账期!$A$70,G2879=账期!$A$71),30,IF(OR(G2879=账期!$A$74,G2879=账期!$A$77,G2879=账期!$A$76,G2879=账期!$A$79,G2879=账期!$A$80,G2879=账期!$A$81,G2879=账期!$A$83,G2879=账期!$A$85,G2879=账期!$A$87,G2879=账期!$A$89,G2879=账期!$A$91),60,IF(OR(G2879=账期!$A$93,G2879=账期!$A$94,G2879=账期!$A$95,G2879=账期!$A$96,G2879=账期!$A$98,G2879=账期!$A$99,G2879=账期!$A$101,G2879=账期!$A$102),90,0)))</f>
        <v>0</v>
      </c>
      <c r="AF2879" s="396"/>
      <c r="AG2879" s="384"/>
      <c r="AH2879" s="396" t="str">
        <f t="shared" si="418"/>
        <v/>
      </c>
    </row>
    <row r="2880" spans="1:34" ht="18" customHeight="1" x14ac:dyDescent="0.25">
      <c r="A2880" s="301" t="str">
        <f t="shared" si="420"/>
        <v/>
      </c>
      <c r="B2880" s="397"/>
      <c r="C2880" s="398"/>
      <c r="D2880" s="399"/>
      <c r="E2880" s="383" t="str">
        <f t="shared" si="416"/>
        <v>C</v>
      </c>
      <c r="F2880" s="383" t="str">
        <f t="shared" si="417"/>
        <v>C</v>
      </c>
      <c r="G2880" s="400"/>
      <c r="H2880" s="385" t="str">
        <f>IF(G2880="","",VLOOKUP(G2880,下拉数据源!J:K,2,0))</f>
        <v/>
      </c>
      <c r="I2880" s="385"/>
      <c r="J2880" s="385"/>
      <c r="K2880" s="386"/>
      <c r="L2880" s="401"/>
      <c r="M2880" s="384"/>
      <c r="N2880" s="384"/>
      <c r="O2880" s="384"/>
      <c r="P2880" s="386"/>
      <c r="Q2880" s="387"/>
      <c r="R2880" s="286"/>
      <c r="S2880" s="388">
        <f t="shared" si="421"/>
        <v>0</v>
      </c>
      <c r="T2880" s="389"/>
      <c r="U2880" s="389">
        <f t="shared" si="419"/>
        <v>0</v>
      </c>
      <c r="V2880" s="451"/>
      <c r="W2880" s="452"/>
      <c r="X2880" s="386"/>
      <c r="Y2880" s="390"/>
      <c r="Z2880" s="391"/>
      <c r="AA2880" s="392"/>
      <c r="AB2880" s="393"/>
      <c r="AC2880" s="394"/>
      <c r="AD2880" s="395">
        <f t="shared" ref="AD2880:AD2943" si="422">IF(AE2880&gt;0,(DATE(YEAR(AC2880),MONTH(AC2880)+1,1)-1)+AE2880,AC2880)</f>
        <v>0</v>
      </c>
      <c r="AE2880" s="396">
        <f>IF(OR(G2880=账期!$A$18,G2880=账期!$A$20,G2880=账期!$A$22,G2880=账期!$A$24,G2880=账期!$A$25,G2880=账期!$A$27,G2880=账期!$A$26,G2880=账期!$A$28,G2880=账期!$A$30,G2880=账期!$A$32,G2880=账期!$A$34,G2880=账期!$A$35,G2880=账期!$A$37,G2880=账期!$A$39,G2880=账期!$A$40,G2880=账期!$A$41,G2880=账期!$A$42,G2880=账期!$A$43,G2880=账期!$A$44,G2880=账期!$A$45,G2880=账期!$A$46,G2880=账期!$A$48,G2880=账期!$A$50,G2880=账期!$A$51,G2880=账期!$A$52,G2880=账期!$A$53,G2880=账期!$A$54,G2880=账期!$A$56,G2880=账期!$A$57,G2880=账期!$A$58,G2880=账期!$A$59,G2880=账期!$A$60,G2880=账期!$A$61,G2880=账期!$A$62,G2880=账期!$A$63,G2880=账期!$A$64,G2880=账期!$A$66,G2880=账期!$A$67,G2880=账期!$A$68,G2880=账期!$A$70,G2880=账期!$A$71),30,IF(OR(G2880=账期!$A$74,G2880=账期!$A$77,G2880=账期!$A$76,G2880=账期!$A$79,G2880=账期!$A$80,G2880=账期!$A$81,G2880=账期!$A$83,G2880=账期!$A$85,G2880=账期!$A$87,G2880=账期!$A$89,G2880=账期!$A$91),60,IF(OR(G2880=账期!$A$93,G2880=账期!$A$94,G2880=账期!$A$95,G2880=账期!$A$96,G2880=账期!$A$98,G2880=账期!$A$99,G2880=账期!$A$101,G2880=账期!$A$102),90,0)))</f>
        <v>0</v>
      </c>
      <c r="AF2880" s="396"/>
      <c r="AG2880" s="384"/>
      <c r="AH2880" s="396" t="str">
        <f t="shared" si="418"/>
        <v/>
      </c>
    </row>
    <row r="2881" spans="1:34" ht="18" customHeight="1" x14ac:dyDescent="0.25">
      <c r="A2881" s="301" t="str">
        <f t="shared" si="420"/>
        <v/>
      </c>
      <c r="B2881" s="397"/>
      <c r="C2881" s="398"/>
      <c r="D2881" s="399"/>
      <c r="E2881" s="383" t="str">
        <f t="shared" si="416"/>
        <v>C</v>
      </c>
      <c r="F2881" s="383" t="str">
        <f t="shared" si="417"/>
        <v>C</v>
      </c>
      <c r="G2881" s="400"/>
      <c r="H2881" s="385" t="str">
        <f>IF(G2881="","",VLOOKUP(G2881,下拉数据源!J:K,2,0))</f>
        <v/>
      </c>
      <c r="I2881" s="385"/>
      <c r="J2881" s="385"/>
      <c r="K2881" s="386"/>
      <c r="L2881" s="401"/>
      <c r="M2881" s="384"/>
      <c r="N2881" s="384"/>
      <c r="O2881" s="384"/>
      <c r="P2881" s="386"/>
      <c r="Q2881" s="387"/>
      <c r="R2881" s="286"/>
      <c r="S2881" s="388">
        <f t="shared" si="421"/>
        <v>0</v>
      </c>
      <c r="T2881" s="389"/>
      <c r="U2881" s="389">
        <f t="shared" si="419"/>
        <v>0</v>
      </c>
      <c r="V2881" s="451"/>
      <c r="W2881" s="452"/>
      <c r="X2881" s="386"/>
      <c r="Y2881" s="390"/>
      <c r="Z2881" s="391"/>
      <c r="AA2881" s="392"/>
      <c r="AB2881" s="393"/>
      <c r="AC2881" s="394"/>
      <c r="AD2881" s="395">
        <f t="shared" si="422"/>
        <v>0</v>
      </c>
      <c r="AE2881" s="396">
        <f>IF(OR(G2881=账期!$A$18,G2881=账期!$A$20,G2881=账期!$A$22,G2881=账期!$A$24,G2881=账期!$A$25,G2881=账期!$A$27,G2881=账期!$A$26,G2881=账期!$A$28,G2881=账期!$A$30,G2881=账期!$A$32,G2881=账期!$A$34,G2881=账期!$A$35,G2881=账期!$A$37,G2881=账期!$A$39,G2881=账期!$A$40,G2881=账期!$A$41,G2881=账期!$A$42,G2881=账期!$A$43,G2881=账期!$A$44,G2881=账期!$A$45,G2881=账期!$A$46,G2881=账期!$A$48,G2881=账期!$A$50,G2881=账期!$A$51,G2881=账期!$A$52,G2881=账期!$A$53,G2881=账期!$A$54,G2881=账期!$A$56,G2881=账期!$A$57,G2881=账期!$A$58,G2881=账期!$A$59,G2881=账期!$A$60,G2881=账期!$A$61,G2881=账期!$A$62,G2881=账期!$A$63,G2881=账期!$A$64,G2881=账期!$A$66,G2881=账期!$A$67,G2881=账期!$A$68,G2881=账期!$A$70,G2881=账期!$A$71),30,IF(OR(G2881=账期!$A$74,G2881=账期!$A$77,G2881=账期!$A$76,G2881=账期!$A$79,G2881=账期!$A$80,G2881=账期!$A$81,G2881=账期!$A$83,G2881=账期!$A$85,G2881=账期!$A$87,G2881=账期!$A$89,G2881=账期!$A$91),60,IF(OR(G2881=账期!$A$93,G2881=账期!$A$94,G2881=账期!$A$95,G2881=账期!$A$96,G2881=账期!$A$98,G2881=账期!$A$99,G2881=账期!$A$101,G2881=账期!$A$102),90,0)))</f>
        <v>0</v>
      </c>
      <c r="AF2881" s="396"/>
      <c r="AG2881" s="384"/>
      <c r="AH2881" s="396" t="str">
        <f t="shared" si="418"/>
        <v/>
      </c>
    </row>
    <row r="2882" spans="1:34" ht="18" customHeight="1" x14ac:dyDescent="0.25">
      <c r="A2882" s="301" t="str">
        <f t="shared" si="420"/>
        <v/>
      </c>
      <c r="B2882" s="397"/>
      <c r="C2882" s="398"/>
      <c r="D2882" s="399"/>
      <c r="E2882" s="383" t="str">
        <f t="shared" si="416"/>
        <v>C</v>
      </c>
      <c r="F2882" s="383" t="str">
        <f t="shared" si="417"/>
        <v>C</v>
      </c>
      <c r="G2882" s="400"/>
      <c r="H2882" s="385" t="str">
        <f>IF(G2882="","",VLOOKUP(G2882,下拉数据源!J:K,2,0))</f>
        <v/>
      </c>
      <c r="I2882" s="385"/>
      <c r="J2882" s="385"/>
      <c r="K2882" s="386"/>
      <c r="L2882" s="401"/>
      <c r="M2882" s="384"/>
      <c r="N2882" s="384"/>
      <c r="O2882" s="384"/>
      <c r="P2882" s="386"/>
      <c r="Q2882" s="387"/>
      <c r="R2882" s="286"/>
      <c r="S2882" s="388">
        <f t="shared" si="421"/>
        <v>0</v>
      </c>
      <c r="T2882" s="389"/>
      <c r="U2882" s="389">
        <f t="shared" si="419"/>
        <v>0</v>
      </c>
      <c r="V2882" s="451"/>
      <c r="W2882" s="452"/>
      <c r="X2882" s="386"/>
      <c r="Y2882" s="390"/>
      <c r="Z2882" s="391"/>
      <c r="AA2882" s="392"/>
      <c r="AB2882" s="393"/>
      <c r="AC2882" s="394"/>
      <c r="AD2882" s="395">
        <f t="shared" si="422"/>
        <v>0</v>
      </c>
      <c r="AE2882" s="396">
        <f>IF(OR(G2882=账期!$A$18,G2882=账期!$A$20,G2882=账期!$A$22,G2882=账期!$A$24,G2882=账期!$A$25,G2882=账期!$A$27,G2882=账期!$A$26,G2882=账期!$A$28,G2882=账期!$A$30,G2882=账期!$A$32,G2882=账期!$A$34,G2882=账期!$A$35,G2882=账期!$A$37,G2882=账期!$A$39,G2882=账期!$A$40,G2882=账期!$A$41,G2882=账期!$A$42,G2882=账期!$A$43,G2882=账期!$A$44,G2882=账期!$A$45,G2882=账期!$A$46,G2882=账期!$A$48,G2882=账期!$A$50,G2882=账期!$A$51,G2882=账期!$A$52,G2882=账期!$A$53,G2882=账期!$A$54,G2882=账期!$A$56,G2882=账期!$A$57,G2882=账期!$A$58,G2882=账期!$A$59,G2882=账期!$A$60,G2882=账期!$A$61,G2882=账期!$A$62,G2882=账期!$A$63,G2882=账期!$A$64,G2882=账期!$A$66,G2882=账期!$A$67,G2882=账期!$A$68,G2882=账期!$A$70,G2882=账期!$A$71),30,IF(OR(G2882=账期!$A$74,G2882=账期!$A$77,G2882=账期!$A$76,G2882=账期!$A$79,G2882=账期!$A$80,G2882=账期!$A$81,G2882=账期!$A$83,G2882=账期!$A$85,G2882=账期!$A$87,G2882=账期!$A$89,G2882=账期!$A$91),60,IF(OR(G2882=账期!$A$93,G2882=账期!$A$94,G2882=账期!$A$95,G2882=账期!$A$96,G2882=账期!$A$98,G2882=账期!$A$99,G2882=账期!$A$101,G2882=账期!$A$102),90,0)))</f>
        <v>0</v>
      </c>
      <c r="AF2882" s="396"/>
      <c r="AG2882" s="384"/>
      <c r="AH2882" s="396" t="str">
        <f t="shared" si="418"/>
        <v/>
      </c>
    </row>
    <row r="2883" spans="1:34" ht="18" customHeight="1" x14ac:dyDescent="0.25">
      <c r="A2883" s="301" t="str">
        <f t="shared" si="420"/>
        <v/>
      </c>
      <c r="B2883" s="397"/>
      <c r="C2883" s="398"/>
      <c r="D2883" s="399"/>
      <c r="E2883" s="383" t="str">
        <f t="shared" si="416"/>
        <v>C</v>
      </c>
      <c r="F2883" s="383" t="str">
        <f t="shared" si="417"/>
        <v>C</v>
      </c>
      <c r="G2883" s="400"/>
      <c r="H2883" s="385" t="str">
        <f>IF(G2883="","",VLOOKUP(G2883,下拉数据源!J:K,2,0))</f>
        <v/>
      </c>
      <c r="I2883" s="385"/>
      <c r="J2883" s="385"/>
      <c r="K2883" s="386"/>
      <c r="L2883" s="401"/>
      <c r="M2883" s="384"/>
      <c r="N2883" s="384"/>
      <c r="O2883" s="384"/>
      <c r="P2883" s="386"/>
      <c r="Q2883" s="387"/>
      <c r="R2883" s="286"/>
      <c r="S2883" s="388">
        <f t="shared" si="421"/>
        <v>0</v>
      </c>
      <c r="T2883" s="389"/>
      <c r="U2883" s="389">
        <f t="shared" si="419"/>
        <v>0</v>
      </c>
      <c r="V2883" s="451"/>
      <c r="W2883" s="452"/>
      <c r="X2883" s="386"/>
      <c r="Y2883" s="390"/>
      <c r="Z2883" s="391"/>
      <c r="AA2883" s="392"/>
      <c r="AB2883" s="393"/>
      <c r="AC2883" s="394"/>
      <c r="AD2883" s="395">
        <f t="shared" si="422"/>
        <v>0</v>
      </c>
      <c r="AE2883" s="396">
        <f>IF(OR(G2883=账期!$A$18,G2883=账期!$A$20,G2883=账期!$A$22,G2883=账期!$A$24,G2883=账期!$A$25,G2883=账期!$A$27,G2883=账期!$A$26,G2883=账期!$A$28,G2883=账期!$A$30,G2883=账期!$A$32,G2883=账期!$A$34,G2883=账期!$A$35,G2883=账期!$A$37,G2883=账期!$A$39,G2883=账期!$A$40,G2883=账期!$A$41,G2883=账期!$A$42,G2883=账期!$A$43,G2883=账期!$A$44,G2883=账期!$A$45,G2883=账期!$A$46,G2883=账期!$A$48,G2883=账期!$A$50,G2883=账期!$A$51,G2883=账期!$A$52,G2883=账期!$A$53,G2883=账期!$A$54,G2883=账期!$A$56,G2883=账期!$A$57,G2883=账期!$A$58,G2883=账期!$A$59,G2883=账期!$A$60,G2883=账期!$A$61,G2883=账期!$A$62,G2883=账期!$A$63,G2883=账期!$A$64,G2883=账期!$A$66,G2883=账期!$A$67,G2883=账期!$A$68,G2883=账期!$A$70,G2883=账期!$A$71),30,IF(OR(G2883=账期!$A$74,G2883=账期!$A$77,G2883=账期!$A$76,G2883=账期!$A$79,G2883=账期!$A$80,G2883=账期!$A$81,G2883=账期!$A$83,G2883=账期!$A$85,G2883=账期!$A$87,G2883=账期!$A$89,G2883=账期!$A$91),60,IF(OR(G2883=账期!$A$93,G2883=账期!$A$94,G2883=账期!$A$95,G2883=账期!$A$96,G2883=账期!$A$98,G2883=账期!$A$99,G2883=账期!$A$101,G2883=账期!$A$102),90,0)))</f>
        <v>0</v>
      </c>
      <c r="AF2883" s="396"/>
      <c r="AG2883" s="384"/>
      <c r="AH2883" s="396" t="str">
        <f t="shared" si="418"/>
        <v/>
      </c>
    </row>
    <row r="2884" spans="1:34" ht="18" customHeight="1" x14ac:dyDescent="0.25">
      <c r="A2884" s="301" t="str">
        <f t="shared" si="420"/>
        <v/>
      </c>
      <c r="B2884" s="397"/>
      <c r="C2884" s="398"/>
      <c r="D2884" s="399"/>
      <c r="E2884" s="383" t="str">
        <f t="shared" si="416"/>
        <v>C</v>
      </c>
      <c r="F2884" s="383" t="str">
        <f t="shared" si="417"/>
        <v>C</v>
      </c>
      <c r="G2884" s="400"/>
      <c r="H2884" s="385" t="str">
        <f>IF(G2884="","",VLOOKUP(G2884,下拉数据源!J:K,2,0))</f>
        <v/>
      </c>
      <c r="I2884" s="385"/>
      <c r="J2884" s="385"/>
      <c r="K2884" s="386"/>
      <c r="L2884" s="401"/>
      <c r="M2884" s="384"/>
      <c r="N2884" s="384"/>
      <c r="O2884" s="384"/>
      <c r="P2884" s="386"/>
      <c r="Q2884" s="387"/>
      <c r="R2884" s="286"/>
      <c r="S2884" s="388">
        <f t="shared" si="421"/>
        <v>0</v>
      </c>
      <c r="T2884" s="389"/>
      <c r="U2884" s="389">
        <f t="shared" si="419"/>
        <v>0</v>
      </c>
      <c r="V2884" s="451"/>
      <c r="W2884" s="452"/>
      <c r="X2884" s="386"/>
      <c r="Y2884" s="390"/>
      <c r="Z2884" s="391"/>
      <c r="AA2884" s="392"/>
      <c r="AB2884" s="393"/>
      <c r="AC2884" s="394"/>
      <c r="AD2884" s="395">
        <f t="shared" si="422"/>
        <v>0</v>
      </c>
      <c r="AE2884" s="396">
        <f>IF(OR(G2884=账期!$A$18,G2884=账期!$A$20,G2884=账期!$A$22,G2884=账期!$A$24,G2884=账期!$A$25,G2884=账期!$A$27,G2884=账期!$A$26,G2884=账期!$A$28,G2884=账期!$A$30,G2884=账期!$A$32,G2884=账期!$A$34,G2884=账期!$A$35,G2884=账期!$A$37,G2884=账期!$A$39,G2884=账期!$A$40,G2884=账期!$A$41,G2884=账期!$A$42,G2884=账期!$A$43,G2884=账期!$A$44,G2884=账期!$A$45,G2884=账期!$A$46,G2884=账期!$A$48,G2884=账期!$A$50,G2884=账期!$A$51,G2884=账期!$A$52,G2884=账期!$A$53,G2884=账期!$A$54,G2884=账期!$A$56,G2884=账期!$A$57,G2884=账期!$A$58,G2884=账期!$A$59,G2884=账期!$A$60,G2884=账期!$A$61,G2884=账期!$A$62,G2884=账期!$A$63,G2884=账期!$A$64,G2884=账期!$A$66,G2884=账期!$A$67,G2884=账期!$A$68,G2884=账期!$A$70,G2884=账期!$A$71),30,IF(OR(G2884=账期!$A$74,G2884=账期!$A$77,G2884=账期!$A$76,G2884=账期!$A$79,G2884=账期!$A$80,G2884=账期!$A$81,G2884=账期!$A$83,G2884=账期!$A$85,G2884=账期!$A$87,G2884=账期!$A$89,G2884=账期!$A$91),60,IF(OR(G2884=账期!$A$93,G2884=账期!$A$94,G2884=账期!$A$95,G2884=账期!$A$96,G2884=账期!$A$98,G2884=账期!$A$99,G2884=账期!$A$101,G2884=账期!$A$102),90,0)))</f>
        <v>0</v>
      </c>
      <c r="AF2884" s="396"/>
      <c r="AG2884" s="384"/>
      <c r="AH2884" s="396" t="str">
        <f t="shared" si="418"/>
        <v/>
      </c>
    </row>
    <row r="2885" spans="1:34" ht="18" customHeight="1" x14ac:dyDescent="0.25">
      <c r="A2885" s="301" t="str">
        <f t="shared" si="420"/>
        <v/>
      </c>
      <c r="B2885" s="397"/>
      <c r="C2885" s="398"/>
      <c r="D2885" s="399"/>
      <c r="E2885" s="383" t="str">
        <f t="shared" si="416"/>
        <v>C</v>
      </c>
      <c r="F2885" s="383" t="str">
        <f t="shared" si="417"/>
        <v>C</v>
      </c>
      <c r="G2885" s="400"/>
      <c r="H2885" s="385" t="str">
        <f>IF(G2885="","",VLOOKUP(G2885,下拉数据源!J:K,2,0))</f>
        <v/>
      </c>
      <c r="I2885" s="385"/>
      <c r="J2885" s="385"/>
      <c r="K2885" s="386"/>
      <c r="L2885" s="401"/>
      <c r="M2885" s="384"/>
      <c r="N2885" s="384"/>
      <c r="O2885" s="384"/>
      <c r="P2885" s="386"/>
      <c r="Q2885" s="387"/>
      <c r="R2885" s="286"/>
      <c r="S2885" s="388">
        <f t="shared" si="421"/>
        <v>0</v>
      </c>
      <c r="T2885" s="389"/>
      <c r="U2885" s="389">
        <f t="shared" si="419"/>
        <v>0</v>
      </c>
      <c r="V2885" s="451"/>
      <c r="W2885" s="452"/>
      <c r="X2885" s="386"/>
      <c r="Y2885" s="390"/>
      <c r="Z2885" s="391"/>
      <c r="AA2885" s="392"/>
      <c r="AB2885" s="393"/>
      <c r="AC2885" s="394"/>
      <c r="AD2885" s="395">
        <f t="shared" si="422"/>
        <v>0</v>
      </c>
      <c r="AE2885" s="396">
        <f>IF(OR(G2885=账期!$A$18,G2885=账期!$A$20,G2885=账期!$A$22,G2885=账期!$A$24,G2885=账期!$A$25,G2885=账期!$A$27,G2885=账期!$A$26,G2885=账期!$A$28,G2885=账期!$A$30,G2885=账期!$A$32,G2885=账期!$A$34,G2885=账期!$A$35,G2885=账期!$A$37,G2885=账期!$A$39,G2885=账期!$A$40,G2885=账期!$A$41,G2885=账期!$A$42,G2885=账期!$A$43,G2885=账期!$A$44,G2885=账期!$A$45,G2885=账期!$A$46,G2885=账期!$A$48,G2885=账期!$A$50,G2885=账期!$A$51,G2885=账期!$A$52,G2885=账期!$A$53,G2885=账期!$A$54,G2885=账期!$A$56,G2885=账期!$A$57,G2885=账期!$A$58,G2885=账期!$A$59,G2885=账期!$A$60,G2885=账期!$A$61,G2885=账期!$A$62,G2885=账期!$A$63,G2885=账期!$A$64,G2885=账期!$A$66,G2885=账期!$A$67,G2885=账期!$A$68,G2885=账期!$A$70,G2885=账期!$A$71),30,IF(OR(G2885=账期!$A$74,G2885=账期!$A$77,G2885=账期!$A$76,G2885=账期!$A$79,G2885=账期!$A$80,G2885=账期!$A$81,G2885=账期!$A$83,G2885=账期!$A$85,G2885=账期!$A$87,G2885=账期!$A$89,G2885=账期!$A$91),60,IF(OR(G2885=账期!$A$93,G2885=账期!$A$94,G2885=账期!$A$95,G2885=账期!$A$96,G2885=账期!$A$98,G2885=账期!$A$99,G2885=账期!$A$101,G2885=账期!$A$102),90,0)))</f>
        <v>0</v>
      </c>
      <c r="AF2885" s="396"/>
      <c r="AG2885" s="384"/>
      <c r="AH2885" s="396" t="str">
        <f t="shared" si="418"/>
        <v/>
      </c>
    </row>
    <row r="2886" spans="1:34" ht="18" customHeight="1" x14ac:dyDescent="0.25">
      <c r="A2886" s="301" t="str">
        <f t="shared" si="420"/>
        <v/>
      </c>
      <c r="B2886" s="397"/>
      <c r="C2886" s="398"/>
      <c r="D2886" s="399"/>
      <c r="E2886" s="383" t="str">
        <f t="shared" si="416"/>
        <v>C</v>
      </c>
      <c r="F2886" s="383" t="str">
        <f t="shared" si="417"/>
        <v>C</v>
      </c>
      <c r="G2886" s="400"/>
      <c r="H2886" s="385" t="str">
        <f>IF(G2886="","",VLOOKUP(G2886,下拉数据源!J:K,2,0))</f>
        <v/>
      </c>
      <c r="I2886" s="385"/>
      <c r="J2886" s="385"/>
      <c r="K2886" s="386"/>
      <c r="L2886" s="401"/>
      <c r="M2886" s="384"/>
      <c r="N2886" s="384"/>
      <c r="O2886" s="384"/>
      <c r="P2886" s="386"/>
      <c r="Q2886" s="387"/>
      <c r="R2886" s="286"/>
      <c r="S2886" s="388">
        <f t="shared" si="421"/>
        <v>0</v>
      </c>
      <c r="T2886" s="389"/>
      <c r="U2886" s="389">
        <f t="shared" si="419"/>
        <v>0</v>
      </c>
      <c r="V2886" s="451"/>
      <c r="W2886" s="452"/>
      <c r="X2886" s="386"/>
      <c r="Y2886" s="390"/>
      <c r="Z2886" s="391"/>
      <c r="AA2886" s="392"/>
      <c r="AB2886" s="393"/>
      <c r="AC2886" s="394"/>
      <c r="AD2886" s="395">
        <f t="shared" si="422"/>
        <v>0</v>
      </c>
      <c r="AE2886" s="396">
        <f>IF(OR(G2886=账期!$A$18,G2886=账期!$A$20,G2886=账期!$A$22,G2886=账期!$A$24,G2886=账期!$A$25,G2886=账期!$A$27,G2886=账期!$A$26,G2886=账期!$A$28,G2886=账期!$A$30,G2886=账期!$A$32,G2886=账期!$A$34,G2886=账期!$A$35,G2886=账期!$A$37,G2886=账期!$A$39,G2886=账期!$A$40,G2886=账期!$A$41,G2886=账期!$A$42,G2886=账期!$A$43,G2886=账期!$A$44,G2886=账期!$A$45,G2886=账期!$A$46,G2886=账期!$A$48,G2886=账期!$A$50,G2886=账期!$A$51,G2886=账期!$A$52,G2886=账期!$A$53,G2886=账期!$A$54,G2886=账期!$A$56,G2886=账期!$A$57,G2886=账期!$A$58,G2886=账期!$A$59,G2886=账期!$A$60,G2886=账期!$A$61,G2886=账期!$A$62,G2886=账期!$A$63,G2886=账期!$A$64,G2886=账期!$A$66,G2886=账期!$A$67,G2886=账期!$A$68,G2886=账期!$A$70,G2886=账期!$A$71),30,IF(OR(G2886=账期!$A$74,G2886=账期!$A$77,G2886=账期!$A$76,G2886=账期!$A$79,G2886=账期!$A$80,G2886=账期!$A$81,G2886=账期!$A$83,G2886=账期!$A$85,G2886=账期!$A$87,G2886=账期!$A$89,G2886=账期!$A$91),60,IF(OR(G2886=账期!$A$93,G2886=账期!$A$94,G2886=账期!$A$95,G2886=账期!$A$96,G2886=账期!$A$98,G2886=账期!$A$99,G2886=账期!$A$101,G2886=账期!$A$102),90,0)))</f>
        <v>0</v>
      </c>
      <c r="AF2886" s="396"/>
      <c r="AG2886" s="384"/>
      <c r="AH2886" s="396" t="str">
        <f t="shared" si="418"/>
        <v/>
      </c>
    </row>
    <row r="2887" spans="1:34" ht="18" customHeight="1" x14ac:dyDescent="0.25">
      <c r="A2887" s="301" t="str">
        <f t="shared" si="420"/>
        <v/>
      </c>
      <c r="B2887" s="397"/>
      <c r="C2887" s="398"/>
      <c r="D2887" s="399"/>
      <c r="E2887" s="383" t="str">
        <f t="shared" si="416"/>
        <v>C</v>
      </c>
      <c r="F2887" s="383" t="str">
        <f t="shared" si="417"/>
        <v>C</v>
      </c>
      <c r="G2887" s="400"/>
      <c r="H2887" s="385" t="str">
        <f>IF(G2887="","",VLOOKUP(G2887,下拉数据源!J:K,2,0))</f>
        <v/>
      </c>
      <c r="I2887" s="385"/>
      <c r="J2887" s="385"/>
      <c r="K2887" s="386"/>
      <c r="L2887" s="401"/>
      <c r="M2887" s="384"/>
      <c r="N2887" s="384"/>
      <c r="O2887" s="384"/>
      <c r="P2887" s="386"/>
      <c r="Q2887" s="387"/>
      <c r="R2887" s="286"/>
      <c r="S2887" s="388">
        <f t="shared" si="421"/>
        <v>0</v>
      </c>
      <c r="T2887" s="389"/>
      <c r="U2887" s="389">
        <f t="shared" si="419"/>
        <v>0</v>
      </c>
      <c r="V2887" s="451"/>
      <c r="W2887" s="452"/>
      <c r="X2887" s="386"/>
      <c r="Y2887" s="390"/>
      <c r="Z2887" s="391"/>
      <c r="AA2887" s="392"/>
      <c r="AB2887" s="393"/>
      <c r="AC2887" s="394"/>
      <c r="AD2887" s="395">
        <f t="shared" si="422"/>
        <v>0</v>
      </c>
      <c r="AE2887" s="396">
        <f>IF(OR(G2887=账期!$A$18,G2887=账期!$A$20,G2887=账期!$A$22,G2887=账期!$A$24,G2887=账期!$A$25,G2887=账期!$A$27,G2887=账期!$A$26,G2887=账期!$A$28,G2887=账期!$A$30,G2887=账期!$A$32,G2887=账期!$A$34,G2887=账期!$A$35,G2887=账期!$A$37,G2887=账期!$A$39,G2887=账期!$A$40,G2887=账期!$A$41,G2887=账期!$A$42,G2887=账期!$A$43,G2887=账期!$A$44,G2887=账期!$A$45,G2887=账期!$A$46,G2887=账期!$A$48,G2887=账期!$A$50,G2887=账期!$A$51,G2887=账期!$A$52,G2887=账期!$A$53,G2887=账期!$A$54,G2887=账期!$A$56,G2887=账期!$A$57,G2887=账期!$A$58,G2887=账期!$A$59,G2887=账期!$A$60,G2887=账期!$A$61,G2887=账期!$A$62,G2887=账期!$A$63,G2887=账期!$A$64,G2887=账期!$A$66,G2887=账期!$A$67,G2887=账期!$A$68,G2887=账期!$A$70,G2887=账期!$A$71),30,IF(OR(G2887=账期!$A$74,G2887=账期!$A$77,G2887=账期!$A$76,G2887=账期!$A$79,G2887=账期!$A$80,G2887=账期!$A$81,G2887=账期!$A$83,G2887=账期!$A$85,G2887=账期!$A$87,G2887=账期!$A$89,G2887=账期!$A$91),60,IF(OR(G2887=账期!$A$93,G2887=账期!$A$94,G2887=账期!$A$95,G2887=账期!$A$96,G2887=账期!$A$98,G2887=账期!$A$99,G2887=账期!$A$101,G2887=账期!$A$102),90,0)))</f>
        <v>0</v>
      </c>
      <c r="AF2887" s="396"/>
      <c r="AG2887" s="384"/>
      <c r="AH2887" s="396" t="str">
        <f t="shared" si="418"/>
        <v/>
      </c>
    </row>
    <row r="2888" spans="1:34" ht="18" customHeight="1" x14ac:dyDescent="0.25">
      <c r="A2888" s="301" t="str">
        <f t="shared" si="420"/>
        <v/>
      </c>
      <c r="B2888" s="397"/>
      <c r="C2888" s="398"/>
      <c r="D2888" s="399"/>
      <c r="E2888" s="383" t="str">
        <f t="shared" si="416"/>
        <v>C</v>
      </c>
      <c r="F2888" s="383" t="str">
        <f t="shared" si="417"/>
        <v>C</v>
      </c>
      <c r="G2888" s="400"/>
      <c r="H2888" s="385" t="str">
        <f>IF(G2888="","",VLOOKUP(G2888,下拉数据源!J:K,2,0))</f>
        <v/>
      </c>
      <c r="I2888" s="385"/>
      <c r="J2888" s="385"/>
      <c r="K2888" s="386"/>
      <c r="L2888" s="401"/>
      <c r="M2888" s="384"/>
      <c r="N2888" s="384"/>
      <c r="O2888" s="384"/>
      <c r="P2888" s="386"/>
      <c r="Q2888" s="387"/>
      <c r="R2888" s="286"/>
      <c r="S2888" s="388">
        <f t="shared" si="421"/>
        <v>0</v>
      </c>
      <c r="T2888" s="389"/>
      <c r="U2888" s="389">
        <f t="shared" si="419"/>
        <v>0</v>
      </c>
      <c r="V2888" s="451"/>
      <c r="W2888" s="452"/>
      <c r="X2888" s="386"/>
      <c r="Y2888" s="390"/>
      <c r="Z2888" s="391"/>
      <c r="AA2888" s="392"/>
      <c r="AB2888" s="393"/>
      <c r="AC2888" s="394"/>
      <c r="AD2888" s="395">
        <f t="shared" si="422"/>
        <v>0</v>
      </c>
      <c r="AE2888" s="396">
        <f>IF(OR(G2888=账期!$A$18,G2888=账期!$A$20,G2888=账期!$A$22,G2888=账期!$A$24,G2888=账期!$A$25,G2888=账期!$A$27,G2888=账期!$A$26,G2888=账期!$A$28,G2888=账期!$A$30,G2888=账期!$A$32,G2888=账期!$A$34,G2888=账期!$A$35,G2888=账期!$A$37,G2888=账期!$A$39,G2888=账期!$A$40,G2888=账期!$A$41,G2888=账期!$A$42,G2888=账期!$A$43,G2888=账期!$A$44,G2888=账期!$A$45,G2888=账期!$A$46,G2888=账期!$A$48,G2888=账期!$A$50,G2888=账期!$A$51,G2888=账期!$A$52,G2888=账期!$A$53,G2888=账期!$A$54,G2888=账期!$A$56,G2888=账期!$A$57,G2888=账期!$A$58,G2888=账期!$A$59,G2888=账期!$A$60,G2888=账期!$A$61,G2888=账期!$A$62,G2888=账期!$A$63,G2888=账期!$A$64,G2888=账期!$A$66,G2888=账期!$A$67,G2888=账期!$A$68,G2888=账期!$A$70,G2888=账期!$A$71),30,IF(OR(G2888=账期!$A$74,G2888=账期!$A$77,G2888=账期!$A$76,G2888=账期!$A$79,G2888=账期!$A$80,G2888=账期!$A$81,G2888=账期!$A$83,G2888=账期!$A$85,G2888=账期!$A$87,G2888=账期!$A$89,G2888=账期!$A$91),60,IF(OR(G2888=账期!$A$93,G2888=账期!$A$94,G2888=账期!$A$95,G2888=账期!$A$96,G2888=账期!$A$98,G2888=账期!$A$99,G2888=账期!$A$101,G2888=账期!$A$102),90,0)))</f>
        <v>0</v>
      </c>
      <c r="AF2888" s="396"/>
      <c r="AG2888" s="384"/>
      <c r="AH2888" s="396" t="str">
        <f t="shared" si="418"/>
        <v/>
      </c>
    </row>
    <row r="2889" spans="1:34" ht="18" customHeight="1" x14ac:dyDescent="0.25">
      <c r="A2889" s="301" t="str">
        <f t="shared" si="420"/>
        <v/>
      </c>
      <c r="B2889" s="397"/>
      <c r="C2889" s="398"/>
      <c r="D2889" s="399"/>
      <c r="E2889" s="383" t="str">
        <f t="shared" si="416"/>
        <v>C</v>
      </c>
      <c r="F2889" s="383" t="str">
        <f t="shared" si="417"/>
        <v>C</v>
      </c>
      <c r="G2889" s="400"/>
      <c r="H2889" s="385" t="str">
        <f>IF(G2889="","",VLOOKUP(G2889,下拉数据源!J:K,2,0))</f>
        <v/>
      </c>
      <c r="I2889" s="385"/>
      <c r="J2889" s="385"/>
      <c r="K2889" s="386"/>
      <c r="L2889" s="401"/>
      <c r="M2889" s="384"/>
      <c r="N2889" s="384"/>
      <c r="O2889" s="384"/>
      <c r="P2889" s="386"/>
      <c r="Q2889" s="387"/>
      <c r="R2889" s="286"/>
      <c r="S2889" s="388">
        <f t="shared" si="421"/>
        <v>0</v>
      </c>
      <c r="T2889" s="389"/>
      <c r="U2889" s="389">
        <f t="shared" si="419"/>
        <v>0</v>
      </c>
      <c r="V2889" s="451"/>
      <c r="W2889" s="452"/>
      <c r="X2889" s="386"/>
      <c r="Y2889" s="390"/>
      <c r="Z2889" s="391"/>
      <c r="AA2889" s="392"/>
      <c r="AB2889" s="393"/>
      <c r="AC2889" s="394"/>
      <c r="AD2889" s="395">
        <f t="shared" si="422"/>
        <v>0</v>
      </c>
      <c r="AE2889" s="396">
        <f>IF(OR(G2889=账期!$A$18,G2889=账期!$A$20,G2889=账期!$A$22,G2889=账期!$A$24,G2889=账期!$A$25,G2889=账期!$A$27,G2889=账期!$A$26,G2889=账期!$A$28,G2889=账期!$A$30,G2889=账期!$A$32,G2889=账期!$A$34,G2889=账期!$A$35,G2889=账期!$A$37,G2889=账期!$A$39,G2889=账期!$A$40,G2889=账期!$A$41,G2889=账期!$A$42,G2889=账期!$A$43,G2889=账期!$A$44,G2889=账期!$A$45,G2889=账期!$A$46,G2889=账期!$A$48,G2889=账期!$A$50,G2889=账期!$A$51,G2889=账期!$A$52,G2889=账期!$A$53,G2889=账期!$A$54,G2889=账期!$A$56,G2889=账期!$A$57,G2889=账期!$A$58,G2889=账期!$A$59,G2889=账期!$A$60,G2889=账期!$A$61,G2889=账期!$A$62,G2889=账期!$A$63,G2889=账期!$A$64,G2889=账期!$A$66,G2889=账期!$A$67,G2889=账期!$A$68,G2889=账期!$A$70,G2889=账期!$A$71),30,IF(OR(G2889=账期!$A$74,G2889=账期!$A$77,G2889=账期!$A$76,G2889=账期!$A$79,G2889=账期!$A$80,G2889=账期!$A$81,G2889=账期!$A$83,G2889=账期!$A$85,G2889=账期!$A$87,G2889=账期!$A$89,G2889=账期!$A$91),60,IF(OR(G2889=账期!$A$93,G2889=账期!$A$94,G2889=账期!$A$95,G2889=账期!$A$96,G2889=账期!$A$98,G2889=账期!$A$99,G2889=账期!$A$101,G2889=账期!$A$102),90,0)))</f>
        <v>0</v>
      </c>
      <c r="AF2889" s="396"/>
      <c r="AG2889" s="384"/>
      <c r="AH2889" s="396" t="str">
        <f t="shared" si="418"/>
        <v/>
      </c>
    </row>
    <row r="2890" spans="1:34" ht="18" customHeight="1" x14ac:dyDescent="0.25">
      <c r="A2890" s="301" t="str">
        <f t="shared" si="420"/>
        <v/>
      </c>
      <c r="B2890" s="397"/>
      <c r="C2890" s="398"/>
      <c r="D2890" s="399"/>
      <c r="E2890" s="383" t="str">
        <f t="shared" si="416"/>
        <v>C</v>
      </c>
      <c r="F2890" s="383" t="str">
        <f t="shared" si="417"/>
        <v>C</v>
      </c>
      <c r="G2890" s="400"/>
      <c r="H2890" s="385" t="str">
        <f>IF(G2890="","",VLOOKUP(G2890,下拉数据源!J:K,2,0))</f>
        <v/>
      </c>
      <c r="I2890" s="385"/>
      <c r="J2890" s="385"/>
      <c r="K2890" s="386"/>
      <c r="L2890" s="401"/>
      <c r="M2890" s="384"/>
      <c r="N2890" s="384"/>
      <c r="O2890" s="384"/>
      <c r="P2890" s="386"/>
      <c r="Q2890" s="387"/>
      <c r="R2890" s="286"/>
      <c r="S2890" s="388">
        <f t="shared" si="421"/>
        <v>0</v>
      </c>
      <c r="T2890" s="389"/>
      <c r="U2890" s="389">
        <f t="shared" si="419"/>
        <v>0</v>
      </c>
      <c r="V2890" s="451"/>
      <c r="W2890" s="452"/>
      <c r="X2890" s="386"/>
      <c r="Y2890" s="390"/>
      <c r="Z2890" s="391"/>
      <c r="AA2890" s="392"/>
      <c r="AB2890" s="393"/>
      <c r="AC2890" s="394"/>
      <c r="AD2890" s="395">
        <f t="shared" si="422"/>
        <v>0</v>
      </c>
      <c r="AE2890" s="396">
        <f>IF(OR(G2890=账期!$A$18,G2890=账期!$A$20,G2890=账期!$A$22,G2890=账期!$A$24,G2890=账期!$A$25,G2890=账期!$A$27,G2890=账期!$A$26,G2890=账期!$A$28,G2890=账期!$A$30,G2890=账期!$A$32,G2890=账期!$A$34,G2890=账期!$A$35,G2890=账期!$A$37,G2890=账期!$A$39,G2890=账期!$A$40,G2890=账期!$A$41,G2890=账期!$A$42,G2890=账期!$A$43,G2890=账期!$A$44,G2890=账期!$A$45,G2890=账期!$A$46,G2890=账期!$A$48,G2890=账期!$A$50,G2890=账期!$A$51,G2890=账期!$A$52,G2890=账期!$A$53,G2890=账期!$A$54,G2890=账期!$A$56,G2890=账期!$A$57,G2890=账期!$A$58,G2890=账期!$A$59,G2890=账期!$A$60,G2890=账期!$A$61,G2890=账期!$A$62,G2890=账期!$A$63,G2890=账期!$A$64,G2890=账期!$A$66,G2890=账期!$A$67,G2890=账期!$A$68,G2890=账期!$A$70,G2890=账期!$A$71),30,IF(OR(G2890=账期!$A$74,G2890=账期!$A$77,G2890=账期!$A$76,G2890=账期!$A$79,G2890=账期!$A$80,G2890=账期!$A$81,G2890=账期!$A$83,G2890=账期!$A$85,G2890=账期!$A$87,G2890=账期!$A$89,G2890=账期!$A$91),60,IF(OR(G2890=账期!$A$93,G2890=账期!$A$94,G2890=账期!$A$95,G2890=账期!$A$96,G2890=账期!$A$98,G2890=账期!$A$99,G2890=账期!$A$101,G2890=账期!$A$102),90,0)))</f>
        <v>0</v>
      </c>
      <c r="AF2890" s="396"/>
      <c r="AG2890" s="384"/>
      <c r="AH2890" s="396" t="str">
        <f t="shared" si="418"/>
        <v/>
      </c>
    </row>
    <row r="2891" spans="1:34" ht="18" customHeight="1" x14ac:dyDescent="0.25">
      <c r="A2891" s="301" t="str">
        <f t="shared" si="420"/>
        <v/>
      </c>
      <c r="B2891" s="397"/>
      <c r="C2891" s="398"/>
      <c r="D2891" s="399"/>
      <c r="E2891" s="383" t="str">
        <f t="shared" si="416"/>
        <v>C</v>
      </c>
      <c r="F2891" s="383" t="str">
        <f t="shared" si="417"/>
        <v>C</v>
      </c>
      <c r="G2891" s="400"/>
      <c r="H2891" s="385" t="str">
        <f>IF(G2891="","",VLOOKUP(G2891,下拉数据源!J:K,2,0))</f>
        <v/>
      </c>
      <c r="I2891" s="385"/>
      <c r="J2891" s="385"/>
      <c r="K2891" s="386"/>
      <c r="L2891" s="401"/>
      <c r="M2891" s="384"/>
      <c r="N2891" s="384"/>
      <c r="O2891" s="384"/>
      <c r="P2891" s="386"/>
      <c r="Q2891" s="387"/>
      <c r="R2891" s="286"/>
      <c r="S2891" s="388">
        <f t="shared" si="421"/>
        <v>0</v>
      </c>
      <c r="T2891" s="389"/>
      <c r="U2891" s="389">
        <f t="shared" si="419"/>
        <v>0</v>
      </c>
      <c r="V2891" s="451"/>
      <c r="W2891" s="452"/>
      <c r="X2891" s="386"/>
      <c r="Y2891" s="390"/>
      <c r="Z2891" s="391"/>
      <c r="AA2891" s="392"/>
      <c r="AB2891" s="393"/>
      <c r="AC2891" s="394"/>
      <c r="AD2891" s="395">
        <f t="shared" si="422"/>
        <v>0</v>
      </c>
      <c r="AE2891" s="396">
        <f>IF(OR(G2891=账期!$A$18,G2891=账期!$A$20,G2891=账期!$A$22,G2891=账期!$A$24,G2891=账期!$A$25,G2891=账期!$A$27,G2891=账期!$A$26,G2891=账期!$A$28,G2891=账期!$A$30,G2891=账期!$A$32,G2891=账期!$A$34,G2891=账期!$A$35,G2891=账期!$A$37,G2891=账期!$A$39,G2891=账期!$A$40,G2891=账期!$A$41,G2891=账期!$A$42,G2891=账期!$A$43,G2891=账期!$A$44,G2891=账期!$A$45,G2891=账期!$A$46,G2891=账期!$A$48,G2891=账期!$A$50,G2891=账期!$A$51,G2891=账期!$A$52,G2891=账期!$A$53,G2891=账期!$A$54,G2891=账期!$A$56,G2891=账期!$A$57,G2891=账期!$A$58,G2891=账期!$A$59,G2891=账期!$A$60,G2891=账期!$A$61,G2891=账期!$A$62,G2891=账期!$A$63,G2891=账期!$A$64,G2891=账期!$A$66,G2891=账期!$A$67,G2891=账期!$A$68,G2891=账期!$A$70,G2891=账期!$A$71),30,IF(OR(G2891=账期!$A$74,G2891=账期!$A$77,G2891=账期!$A$76,G2891=账期!$A$79,G2891=账期!$A$80,G2891=账期!$A$81,G2891=账期!$A$83,G2891=账期!$A$85,G2891=账期!$A$87,G2891=账期!$A$89,G2891=账期!$A$91),60,IF(OR(G2891=账期!$A$93,G2891=账期!$A$94,G2891=账期!$A$95,G2891=账期!$A$96,G2891=账期!$A$98,G2891=账期!$A$99,G2891=账期!$A$101,G2891=账期!$A$102),90,0)))</f>
        <v>0</v>
      </c>
      <c r="AF2891" s="396"/>
      <c r="AG2891" s="384"/>
      <c r="AH2891" s="396" t="str">
        <f t="shared" si="418"/>
        <v/>
      </c>
    </row>
    <row r="2892" spans="1:34" ht="18" customHeight="1" x14ac:dyDescent="0.25">
      <c r="A2892" s="301" t="str">
        <f t="shared" si="420"/>
        <v/>
      </c>
      <c r="B2892" s="397"/>
      <c r="C2892" s="398"/>
      <c r="D2892" s="399"/>
      <c r="E2892" s="383" t="str">
        <f t="shared" si="416"/>
        <v>C</v>
      </c>
      <c r="F2892" s="383" t="str">
        <f t="shared" si="417"/>
        <v>C</v>
      </c>
      <c r="G2892" s="400"/>
      <c r="H2892" s="385" t="str">
        <f>IF(G2892="","",VLOOKUP(G2892,下拉数据源!J:K,2,0))</f>
        <v/>
      </c>
      <c r="I2892" s="385"/>
      <c r="J2892" s="385"/>
      <c r="K2892" s="386"/>
      <c r="L2892" s="401"/>
      <c r="M2892" s="384"/>
      <c r="N2892" s="384"/>
      <c r="O2892" s="384"/>
      <c r="P2892" s="386"/>
      <c r="Q2892" s="387"/>
      <c r="R2892" s="286"/>
      <c r="S2892" s="388">
        <f t="shared" si="421"/>
        <v>0</v>
      </c>
      <c r="T2892" s="389"/>
      <c r="U2892" s="389">
        <f t="shared" si="419"/>
        <v>0</v>
      </c>
      <c r="V2892" s="451"/>
      <c r="W2892" s="452"/>
      <c r="X2892" s="386"/>
      <c r="Y2892" s="390"/>
      <c r="Z2892" s="391"/>
      <c r="AA2892" s="392"/>
      <c r="AB2892" s="393"/>
      <c r="AC2892" s="394"/>
      <c r="AD2892" s="395">
        <f t="shared" si="422"/>
        <v>0</v>
      </c>
      <c r="AE2892" s="396">
        <f>IF(OR(G2892=账期!$A$18,G2892=账期!$A$20,G2892=账期!$A$22,G2892=账期!$A$24,G2892=账期!$A$25,G2892=账期!$A$27,G2892=账期!$A$26,G2892=账期!$A$28,G2892=账期!$A$30,G2892=账期!$A$32,G2892=账期!$A$34,G2892=账期!$A$35,G2892=账期!$A$37,G2892=账期!$A$39,G2892=账期!$A$40,G2892=账期!$A$41,G2892=账期!$A$42,G2892=账期!$A$43,G2892=账期!$A$44,G2892=账期!$A$45,G2892=账期!$A$46,G2892=账期!$A$48,G2892=账期!$A$50,G2892=账期!$A$51,G2892=账期!$A$52,G2892=账期!$A$53,G2892=账期!$A$54,G2892=账期!$A$56,G2892=账期!$A$57,G2892=账期!$A$58,G2892=账期!$A$59,G2892=账期!$A$60,G2892=账期!$A$61,G2892=账期!$A$62,G2892=账期!$A$63,G2892=账期!$A$64,G2892=账期!$A$66,G2892=账期!$A$67,G2892=账期!$A$68,G2892=账期!$A$70,G2892=账期!$A$71),30,IF(OR(G2892=账期!$A$74,G2892=账期!$A$77,G2892=账期!$A$76,G2892=账期!$A$79,G2892=账期!$A$80,G2892=账期!$A$81,G2892=账期!$A$83,G2892=账期!$A$85,G2892=账期!$A$87,G2892=账期!$A$89,G2892=账期!$A$91),60,IF(OR(G2892=账期!$A$93,G2892=账期!$A$94,G2892=账期!$A$95,G2892=账期!$A$96,G2892=账期!$A$98,G2892=账期!$A$99,G2892=账期!$A$101,G2892=账期!$A$102),90,0)))</f>
        <v>0</v>
      </c>
      <c r="AF2892" s="396"/>
      <c r="AG2892" s="384"/>
      <c r="AH2892" s="396" t="str">
        <f t="shared" si="418"/>
        <v/>
      </c>
    </row>
    <row r="2893" spans="1:34" ht="18" customHeight="1" x14ac:dyDescent="0.25">
      <c r="A2893" s="301" t="str">
        <f t="shared" si="420"/>
        <v/>
      </c>
      <c r="B2893" s="397"/>
      <c r="C2893" s="398"/>
      <c r="D2893" s="399"/>
      <c r="E2893" s="383" t="str">
        <f t="shared" si="416"/>
        <v>C</v>
      </c>
      <c r="F2893" s="383" t="str">
        <f t="shared" si="417"/>
        <v>C</v>
      </c>
      <c r="G2893" s="400"/>
      <c r="H2893" s="385" t="str">
        <f>IF(G2893="","",VLOOKUP(G2893,下拉数据源!J:K,2,0))</f>
        <v/>
      </c>
      <c r="I2893" s="385"/>
      <c r="J2893" s="385"/>
      <c r="K2893" s="386"/>
      <c r="L2893" s="401"/>
      <c r="M2893" s="384"/>
      <c r="N2893" s="384"/>
      <c r="O2893" s="384"/>
      <c r="P2893" s="386"/>
      <c r="Q2893" s="387"/>
      <c r="R2893" s="286"/>
      <c r="S2893" s="388">
        <f t="shared" si="421"/>
        <v>0</v>
      </c>
      <c r="T2893" s="389"/>
      <c r="U2893" s="389">
        <f t="shared" si="419"/>
        <v>0</v>
      </c>
      <c r="V2893" s="451"/>
      <c r="W2893" s="452"/>
      <c r="X2893" s="386"/>
      <c r="Y2893" s="390"/>
      <c r="Z2893" s="391"/>
      <c r="AA2893" s="392"/>
      <c r="AB2893" s="393"/>
      <c r="AC2893" s="394"/>
      <c r="AD2893" s="395">
        <f t="shared" si="422"/>
        <v>0</v>
      </c>
      <c r="AE2893" s="396">
        <f>IF(OR(G2893=账期!$A$18,G2893=账期!$A$20,G2893=账期!$A$22,G2893=账期!$A$24,G2893=账期!$A$25,G2893=账期!$A$27,G2893=账期!$A$26,G2893=账期!$A$28,G2893=账期!$A$30,G2893=账期!$A$32,G2893=账期!$A$34,G2893=账期!$A$35,G2893=账期!$A$37,G2893=账期!$A$39,G2893=账期!$A$40,G2893=账期!$A$41,G2893=账期!$A$42,G2893=账期!$A$43,G2893=账期!$A$44,G2893=账期!$A$45,G2893=账期!$A$46,G2893=账期!$A$48,G2893=账期!$A$50,G2893=账期!$A$51,G2893=账期!$A$52,G2893=账期!$A$53,G2893=账期!$A$54,G2893=账期!$A$56,G2893=账期!$A$57,G2893=账期!$A$58,G2893=账期!$A$59,G2893=账期!$A$60,G2893=账期!$A$61,G2893=账期!$A$62,G2893=账期!$A$63,G2893=账期!$A$64,G2893=账期!$A$66,G2893=账期!$A$67,G2893=账期!$A$68,G2893=账期!$A$70,G2893=账期!$A$71),30,IF(OR(G2893=账期!$A$74,G2893=账期!$A$77,G2893=账期!$A$76,G2893=账期!$A$79,G2893=账期!$A$80,G2893=账期!$A$81,G2893=账期!$A$83,G2893=账期!$A$85,G2893=账期!$A$87,G2893=账期!$A$89,G2893=账期!$A$91),60,IF(OR(G2893=账期!$A$93,G2893=账期!$A$94,G2893=账期!$A$95,G2893=账期!$A$96,G2893=账期!$A$98,G2893=账期!$A$99,G2893=账期!$A$101,G2893=账期!$A$102),90,0)))</f>
        <v>0</v>
      </c>
      <c r="AF2893" s="396"/>
      <c r="AG2893" s="384"/>
      <c r="AH2893" s="396" t="str">
        <f t="shared" si="418"/>
        <v/>
      </c>
    </row>
    <row r="2894" spans="1:34" ht="18" customHeight="1" x14ac:dyDescent="0.25">
      <c r="A2894" s="301" t="str">
        <f t="shared" si="420"/>
        <v/>
      </c>
      <c r="B2894" s="397"/>
      <c r="C2894" s="398"/>
      <c r="D2894" s="399"/>
      <c r="E2894" s="383" t="str">
        <f t="shared" si="416"/>
        <v>C</v>
      </c>
      <c r="F2894" s="383" t="str">
        <f t="shared" si="417"/>
        <v>C</v>
      </c>
      <c r="G2894" s="400"/>
      <c r="H2894" s="385" t="str">
        <f>IF(G2894="","",VLOOKUP(G2894,下拉数据源!J:K,2,0))</f>
        <v/>
      </c>
      <c r="I2894" s="385"/>
      <c r="J2894" s="385"/>
      <c r="K2894" s="386"/>
      <c r="L2894" s="401"/>
      <c r="M2894" s="384"/>
      <c r="N2894" s="384"/>
      <c r="O2894" s="384"/>
      <c r="P2894" s="386"/>
      <c r="Q2894" s="387"/>
      <c r="R2894" s="286"/>
      <c r="S2894" s="388">
        <f t="shared" si="421"/>
        <v>0</v>
      </c>
      <c r="T2894" s="389"/>
      <c r="U2894" s="389">
        <f t="shared" si="419"/>
        <v>0</v>
      </c>
      <c r="V2894" s="451"/>
      <c r="W2894" s="452"/>
      <c r="X2894" s="386"/>
      <c r="Y2894" s="390"/>
      <c r="Z2894" s="391"/>
      <c r="AA2894" s="392"/>
      <c r="AB2894" s="393"/>
      <c r="AC2894" s="394"/>
      <c r="AD2894" s="395">
        <f t="shared" si="422"/>
        <v>0</v>
      </c>
      <c r="AE2894" s="396">
        <f>IF(OR(G2894=账期!$A$18,G2894=账期!$A$20,G2894=账期!$A$22,G2894=账期!$A$24,G2894=账期!$A$25,G2894=账期!$A$27,G2894=账期!$A$26,G2894=账期!$A$28,G2894=账期!$A$30,G2894=账期!$A$32,G2894=账期!$A$34,G2894=账期!$A$35,G2894=账期!$A$37,G2894=账期!$A$39,G2894=账期!$A$40,G2894=账期!$A$41,G2894=账期!$A$42,G2894=账期!$A$43,G2894=账期!$A$44,G2894=账期!$A$45,G2894=账期!$A$46,G2894=账期!$A$48,G2894=账期!$A$50,G2894=账期!$A$51,G2894=账期!$A$52,G2894=账期!$A$53,G2894=账期!$A$54,G2894=账期!$A$56,G2894=账期!$A$57,G2894=账期!$A$58,G2894=账期!$A$59,G2894=账期!$A$60,G2894=账期!$A$61,G2894=账期!$A$62,G2894=账期!$A$63,G2894=账期!$A$64,G2894=账期!$A$66,G2894=账期!$A$67,G2894=账期!$A$68,G2894=账期!$A$70,G2894=账期!$A$71),30,IF(OR(G2894=账期!$A$74,G2894=账期!$A$77,G2894=账期!$A$76,G2894=账期!$A$79,G2894=账期!$A$80,G2894=账期!$A$81,G2894=账期!$A$83,G2894=账期!$A$85,G2894=账期!$A$87,G2894=账期!$A$89,G2894=账期!$A$91),60,IF(OR(G2894=账期!$A$93,G2894=账期!$A$94,G2894=账期!$A$95,G2894=账期!$A$96,G2894=账期!$A$98,G2894=账期!$A$99,G2894=账期!$A$101,G2894=账期!$A$102),90,0)))</f>
        <v>0</v>
      </c>
      <c r="AF2894" s="396"/>
      <c r="AG2894" s="384"/>
      <c r="AH2894" s="396" t="str">
        <f t="shared" si="418"/>
        <v/>
      </c>
    </row>
    <row r="2895" spans="1:34" ht="18" customHeight="1" x14ac:dyDescent="0.25">
      <c r="A2895" s="301" t="str">
        <f t="shared" si="420"/>
        <v/>
      </c>
      <c r="B2895" s="397"/>
      <c r="C2895" s="398"/>
      <c r="D2895" s="399"/>
      <c r="E2895" s="383" t="str">
        <f t="shared" si="416"/>
        <v>C</v>
      </c>
      <c r="F2895" s="383" t="str">
        <f t="shared" si="417"/>
        <v>C</v>
      </c>
      <c r="G2895" s="400"/>
      <c r="H2895" s="385" t="str">
        <f>IF(G2895="","",VLOOKUP(G2895,下拉数据源!J:K,2,0))</f>
        <v/>
      </c>
      <c r="I2895" s="385"/>
      <c r="J2895" s="385"/>
      <c r="K2895" s="386"/>
      <c r="L2895" s="401"/>
      <c r="M2895" s="384"/>
      <c r="N2895" s="384"/>
      <c r="O2895" s="384"/>
      <c r="P2895" s="386"/>
      <c r="Q2895" s="387"/>
      <c r="R2895" s="286"/>
      <c r="S2895" s="388">
        <f t="shared" si="421"/>
        <v>0</v>
      </c>
      <c r="T2895" s="389"/>
      <c r="U2895" s="389">
        <f t="shared" si="419"/>
        <v>0</v>
      </c>
      <c r="V2895" s="451"/>
      <c r="W2895" s="452"/>
      <c r="X2895" s="386"/>
      <c r="Y2895" s="390"/>
      <c r="Z2895" s="391"/>
      <c r="AA2895" s="392"/>
      <c r="AB2895" s="393"/>
      <c r="AC2895" s="394"/>
      <c r="AD2895" s="395">
        <f t="shared" si="422"/>
        <v>0</v>
      </c>
      <c r="AE2895" s="396">
        <f>IF(OR(G2895=账期!$A$18,G2895=账期!$A$20,G2895=账期!$A$22,G2895=账期!$A$24,G2895=账期!$A$25,G2895=账期!$A$27,G2895=账期!$A$26,G2895=账期!$A$28,G2895=账期!$A$30,G2895=账期!$A$32,G2895=账期!$A$34,G2895=账期!$A$35,G2895=账期!$A$37,G2895=账期!$A$39,G2895=账期!$A$40,G2895=账期!$A$41,G2895=账期!$A$42,G2895=账期!$A$43,G2895=账期!$A$44,G2895=账期!$A$45,G2895=账期!$A$46,G2895=账期!$A$48,G2895=账期!$A$50,G2895=账期!$A$51,G2895=账期!$A$52,G2895=账期!$A$53,G2895=账期!$A$54,G2895=账期!$A$56,G2895=账期!$A$57,G2895=账期!$A$58,G2895=账期!$A$59,G2895=账期!$A$60,G2895=账期!$A$61,G2895=账期!$A$62,G2895=账期!$A$63,G2895=账期!$A$64,G2895=账期!$A$66,G2895=账期!$A$67,G2895=账期!$A$68,G2895=账期!$A$70,G2895=账期!$A$71),30,IF(OR(G2895=账期!$A$74,G2895=账期!$A$77,G2895=账期!$A$76,G2895=账期!$A$79,G2895=账期!$A$80,G2895=账期!$A$81,G2895=账期!$A$83,G2895=账期!$A$85,G2895=账期!$A$87,G2895=账期!$A$89,G2895=账期!$A$91),60,IF(OR(G2895=账期!$A$93,G2895=账期!$A$94,G2895=账期!$A$95,G2895=账期!$A$96,G2895=账期!$A$98,G2895=账期!$A$99,G2895=账期!$A$101,G2895=账期!$A$102),90,0)))</f>
        <v>0</v>
      </c>
      <c r="AF2895" s="396"/>
      <c r="AG2895" s="384"/>
      <c r="AH2895" s="396" t="str">
        <f t="shared" si="418"/>
        <v/>
      </c>
    </row>
    <row r="2896" spans="1:34" ht="18" customHeight="1" x14ac:dyDescent="0.25">
      <c r="A2896" s="301" t="str">
        <f t="shared" si="420"/>
        <v/>
      </c>
      <c r="B2896" s="397"/>
      <c r="C2896" s="398"/>
      <c r="D2896" s="399"/>
      <c r="E2896" s="383" t="str">
        <f t="shared" si="416"/>
        <v>C</v>
      </c>
      <c r="F2896" s="383" t="str">
        <f t="shared" si="417"/>
        <v>C</v>
      </c>
      <c r="G2896" s="400"/>
      <c r="H2896" s="385" t="str">
        <f>IF(G2896="","",VLOOKUP(G2896,下拉数据源!J:K,2,0))</f>
        <v/>
      </c>
      <c r="I2896" s="385"/>
      <c r="J2896" s="385"/>
      <c r="K2896" s="386"/>
      <c r="L2896" s="401"/>
      <c r="M2896" s="384"/>
      <c r="N2896" s="384"/>
      <c r="O2896" s="384"/>
      <c r="P2896" s="386"/>
      <c r="Q2896" s="387"/>
      <c r="R2896" s="286"/>
      <c r="S2896" s="388">
        <f t="shared" si="421"/>
        <v>0</v>
      </c>
      <c r="T2896" s="389"/>
      <c r="U2896" s="389">
        <f t="shared" si="419"/>
        <v>0</v>
      </c>
      <c r="V2896" s="451"/>
      <c r="W2896" s="452"/>
      <c r="X2896" s="386"/>
      <c r="Y2896" s="390"/>
      <c r="Z2896" s="391"/>
      <c r="AA2896" s="392"/>
      <c r="AB2896" s="393"/>
      <c r="AC2896" s="394"/>
      <c r="AD2896" s="395">
        <f t="shared" si="422"/>
        <v>0</v>
      </c>
      <c r="AE2896" s="396">
        <f>IF(OR(G2896=账期!$A$18,G2896=账期!$A$20,G2896=账期!$A$22,G2896=账期!$A$24,G2896=账期!$A$25,G2896=账期!$A$27,G2896=账期!$A$26,G2896=账期!$A$28,G2896=账期!$A$30,G2896=账期!$A$32,G2896=账期!$A$34,G2896=账期!$A$35,G2896=账期!$A$37,G2896=账期!$A$39,G2896=账期!$A$40,G2896=账期!$A$41,G2896=账期!$A$42,G2896=账期!$A$43,G2896=账期!$A$44,G2896=账期!$A$45,G2896=账期!$A$46,G2896=账期!$A$48,G2896=账期!$A$50,G2896=账期!$A$51,G2896=账期!$A$52,G2896=账期!$A$53,G2896=账期!$A$54,G2896=账期!$A$56,G2896=账期!$A$57,G2896=账期!$A$58,G2896=账期!$A$59,G2896=账期!$A$60,G2896=账期!$A$61,G2896=账期!$A$62,G2896=账期!$A$63,G2896=账期!$A$64,G2896=账期!$A$66,G2896=账期!$A$67,G2896=账期!$A$68,G2896=账期!$A$70,G2896=账期!$A$71),30,IF(OR(G2896=账期!$A$74,G2896=账期!$A$77,G2896=账期!$A$76,G2896=账期!$A$79,G2896=账期!$A$80,G2896=账期!$A$81,G2896=账期!$A$83,G2896=账期!$A$85,G2896=账期!$A$87,G2896=账期!$A$89,G2896=账期!$A$91),60,IF(OR(G2896=账期!$A$93,G2896=账期!$A$94,G2896=账期!$A$95,G2896=账期!$A$96,G2896=账期!$A$98,G2896=账期!$A$99,G2896=账期!$A$101,G2896=账期!$A$102),90,0)))</f>
        <v>0</v>
      </c>
      <c r="AF2896" s="396"/>
      <c r="AG2896" s="384"/>
      <c r="AH2896" s="396" t="str">
        <f t="shared" si="418"/>
        <v/>
      </c>
    </row>
    <row r="2897" spans="1:34" ht="18" customHeight="1" x14ac:dyDescent="0.25">
      <c r="A2897" s="301" t="str">
        <f t="shared" si="420"/>
        <v/>
      </c>
      <c r="B2897" s="397"/>
      <c r="C2897" s="398"/>
      <c r="D2897" s="399"/>
      <c r="E2897" s="383" t="str">
        <f t="shared" si="416"/>
        <v>C</v>
      </c>
      <c r="F2897" s="383" t="str">
        <f t="shared" si="417"/>
        <v>C</v>
      </c>
      <c r="G2897" s="400"/>
      <c r="H2897" s="385" t="str">
        <f>IF(G2897="","",VLOOKUP(G2897,下拉数据源!J:K,2,0))</f>
        <v/>
      </c>
      <c r="I2897" s="385"/>
      <c r="J2897" s="385"/>
      <c r="K2897" s="386"/>
      <c r="L2897" s="401"/>
      <c r="M2897" s="384"/>
      <c r="N2897" s="384"/>
      <c r="O2897" s="384"/>
      <c r="P2897" s="386"/>
      <c r="Q2897" s="387"/>
      <c r="R2897" s="286"/>
      <c r="S2897" s="388">
        <f t="shared" si="421"/>
        <v>0</v>
      </c>
      <c r="T2897" s="389"/>
      <c r="U2897" s="389">
        <f t="shared" si="419"/>
        <v>0</v>
      </c>
      <c r="V2897" s="451"/>
      <c r="W2897" s="452"/>
      <c r="X2897" s="386"/>
      <c r="Y2897" s="390"/>
      <c r="Z2897" s="391"/>
      <c r="AA2897" s="392"/>
      <c r="AB2897" s="393"/>
      <c r="AC2897" s="394"/>
      <c r="AD2897" s="395">
        <f t="shared" si="422"/>
        <v>0</v>
      </c>
      <c r="AE2897" s="396">
        <f>IF(OR(G2897=账期!$A$18,G2897=账期!$A$20,G2897=账期!$A$22,G2897=账期!$A$24,G2897=账期!$A$25,G2897=账期!$A$27,G2897=账期!$A$26,G2897=账期!$A$28,G2897=账期!$A$30,G2897=账期!$A$32,G2897=账期!$A$34,G2897=账期!$A$35,G2897=账期!$A$37,G2897=账期!$A$39,G2897=账期!$A$40,G2897=账期!$A$41,G2897=账期!$A$42,G2897=账期!$A$43,G2897=账期!$A$44,G2897=账期!$A$45,G2897=账期!$A$46,G2897=账期!$A$48,G2897=账期!$A$50,G2897=账期!$A$51,G2897=账期!$A$52,G2897=账期!$A$53,G2897=账期!$A$54,G2897=账期!$A$56,G2897=账期!$A$57,G2897=账期!$A$58,G2897=账期!$A$59,G2897=账期!$A$60,G2897=账期!$A$61,G2897=账期!$A$62,G2897=账期!$A$63,G2897=账期!$A$64,G2897=账期!$A$66,G2897=账期!$A$67,G2897=账期!$A$68,G2897=账期!$A$70,G2897=账期!$A$71),30,IF(OR(G2897=账期!$A$74,G2897=账期!$A$77,G2897=账期!$A$76,G2897=账期!$A$79,G2897=账期!$A$80,G2897=账期!$A$81,G2897=账期!$A$83,G2897=账期!$A$85,G2897=账期!$A$87,G2897=账期!$A$89,G2897=账期!$A$91),60,IF(OR(G2897=账期!$A$93,G2897=账期!$A$94,G2897=账期!$A$95,G2897=账期!$A$96,G2897=账期!$A$98,G2897=账期!$A$99,G2897=账期!$A$101,G2897=账期!$A$102),90,0)))</f>
        <v>0</v>
      </c>
      <c r="AF2897" s="396"/>
      <c r="AG2897" s="384"/>
      <c r="AH2897" s="396" t="str">
        <f t="shared" si="418"/>
        <v/>
      </c>
    </row>
    <row r="2898" spans="1:34" ht="18" customHeight="1" x14ac:dyDescent="0.25">
      <c r="A2898" s="301" t="str">
        <f t="shared" si="420"/>
        <v/>
      </c>
      <c r="B2898" s="397"/>
      <c r="C2898" s="398"/>
      <c r="D2898" s="399"/>
      <c r="E2898" s="383" t="str">
        <f t="shared" si="416"/>
        <v>C</v>
      </c>
      <c r="F2898" s="383" t="str">
        <f t="shared" si="417"/>
        <v>C</v>
      </c>
      <c r="G2898" s="400"/>
      <c r="H2898" s="385" t="str">
        <f>IF(G2898="","",VLOOKUP(G2898,下拉数据源!J:K,2,0))</f>
        <v/>
      </c>
      <c r="I2898" s="385"/>
      <c r="J2898" s="385"/>
      <c r="K2898" s="386"/>
      <c r="L2898" s="401"/>
      <c r="M2898" s="384"/>
      <c r="N2898" s="384"/>
      <c r="O2898" s="384"/>
      <c r="P2898" s="386"/>
      <c r="Q2898" s="387"/>
      <c r="R2898" s="286"/>
      <c r="S2898" s="388">
        <f t="shared" si="421"/>
        <v>0</v>
      </c>
      <c r="T2898" s="389"/>
      <c r="U2898" s="389">
        <f t="shared" si="419"/>
        <v>0</v>
      </c>
      <c r="V2898" s="451"/>
      <c r="W2898" s="452"/>
      <c r="X2898" s="386"/>
      <c r="Y2898" s="390"/>
      <c r="Z2898" s="391"/>
      <c r="AA2898" s="392"/>
      <c r="AB2898" s="393"/>
      <c r="AC2898" s="394"/>
      <c r="AD2898" s="395">
        <f t="shared" si="422"/>
        <v>0</v>
      </c>
      <c r="AE2898" s="396">
        <f>IF(OR(G2898=账期!$A$18,G2898=账期!$A$20,G2898=账期!$A$22,G2898=账期!$A$24,G2898=账期!$A$25,G2898=账期!$A$27,G2898=账期!$A$26,G2898=账期!$A$28,G2898=账期!$A$30,G2898=账期!$A$32,G2898=账期!$A$34,G2898=账期!$A$35,G2898=账期!$A$37,G2898=账期!$A$39,G2898=账期!$A$40,G2898=账期!$A$41,G2898=账期!$A$42,G2898=账期!$A$43,G2898=账期!$A$44,G2898=账期!$A$45,G2898=账期!$A$46,G2898=账期!$A$48,G2898=账期!$A$50,G2898=账期!$A$51,G2898=账期!$A$52,G2898=账期!$A$53,G2898=账期!$A$54,G2898=账期!$A$56,G2898=账期!$A$57,G2898=账期!$A$58,G2898=账期!$A$59,G2898=账期!$A$60,G2898=账期!$A$61,G2898=账期!$A$62,G2898=账期!$A$63,G2898=账期!$A$64,G2898=账期!$A$66,G2898=账期!$A$67,G2898=账期!$A$68,G2898=账期!$A$70,G2898=账期!$A$71),30,IF(OR(G2898=账期!$A$74,G2898=账期!$A$77,G2898=账期!$A$76,G2898=账期!$A$79,G2898=账期!$A$80,G2898=账期!$A$81,G2898=账期!$A$83,G2898=账期!$A$85,G2898=账期!$A$87,G2898=账期!$A$89,G2898=账期!$A$91),60,IF(OR(G2898=账期!$A$93,G2898=账期!$A$94,G2898=账期!$A$95,G2898=账期!$A$96,G2898=账期!$A$98,G2898=账期!$A$99,G2898=账期!$A$101,G2898=账期!$A$102),90,0)))</f>
        <v>0</v>
      </c>
      <c r="AF2898" s="396"/>
      <c r="AG2898" s="384"/>
      <c r="AH2898" s="396" t="str">
        <f t="shared" si="418"/>
        <v/>
      </c>
    </row>
    <row r="2899" spans="1:34" ht="18" customHeight="1" x14ac:dyDescent="0.25">
      <c r="A2899" s="301" t="str">
        <f t="shared" si="420"/>
        <v/>
      </c>
      <c r="B2899" s="397"/>
      <c r="C2899" s="398"/>
      <c r="D2899" s="399"/>
      <c r="E2899" s="383" t="str">
        <f t="shared" si="416"/>
        <v>C</v>
      </c>
      <c r="F2899" s="383" t="str">
        <f t="shared" si="417"/>
        <v>C</v>
      </c>
      <c r="G2899" s="400"/>
      <c r="H2899" s="385" t="str">
        <f>IF(G2899="","",VLOOKUP(G2899,下拉数据源!J:K,2,0))</f>
        <v/>
      </c>
      <c r="I2899" s="385"/>
      <c r="J2899" s="385"/>
      <c r="K2899" s="386"/>
      <c r="L2899" s="401"/>
      <c r="M2899" s="384"/>
      <c r="N2899" s="384"/>
      <c r="O2899" s="384"/>
      <c r="P2899" s="386"/>
      <c r="Q2899" s="387"/>
      <c r="R2899" s="286"/>
      <c r="S2899" s="388">
        <f t="shared" si="421"/>
        <v>0</v>
      </c>
      <c r="T2899" s="389"/>
      <c r="U2899" s="389">
        <f t="shared" si="419"/>
        <v>0</v>
      </c>
      <c r="V2899" s="451"/>
      <c r="W2899" s="452"/>
      <c r="X2899" s="386"/>
      <c r="Y2899" s="390"/>
      <c r="Z2899" s="391"/>
      <c r="AA2899" s="392"/>
      <c r="AB2899" s="393"/>
      <c r="AC2899" s="394"/>
      <c r="AD2899" s="395">
        <f t="shared" si="422"/>
        <v>0</v>
      </c>
      <c r="AE2899" s="396">
        <f>IF(OR(G2899=账期!$A$18,G2899=账期!$A$20,G2899=账期!$A$22,G2899=账期!$A$24,G2899=账期!$A$25,G2899=账期!$A$27,G2899=账期!$A$26,G2899=账期!$A$28,G2899=账期!$A$30,G2899=账期!$A$32,G2899=账期!$A$34,G2899=账期!$A$35,G2899=账期!$A$37,G2899=账期!$A$39,G2899=账期!$A$40,G2899=账期!$A$41,G2899=账期!$A$42,G2899=账期!$A$43,G2899=账期!$A$44,G2899=账期!$A$45,G2899=账期!$A$46,G2899=账期!$A$48,G2899=账期!$A$50,G2899=账期!$A$51,G2899=账期!$A$52,G2899=账期!$A$53,G2899=账期!$A$54,G2899=账期!$A$56,G2899=账期!$A$57,G2899=账期!$A$58,G2899=账期!$A$59,G2899=账期!$A$60,G2899=账期!$A$61,G2899=账期!$A$62,G2899=账期!$A$63,G2899=账期!$A$64,G2899=账期!$A$66,G2899=账期!$A$67,G2899=账期!$A$68,G2899=账期!$A$70,G2899=账期!$A$71),30,IF(OR(G2899=账期!$A$74,G2899=账期!$A$77,G2899=账期!$A$76,G2899=账期!$A$79,G2899=账期!$A$80,G2899=账期!$A$81,G2899=账期!$A$83,G2899=账期!$A$85,G2899=账期!$A$87,G2899=账期!$A$89,G2899=账期!$A$91),60,IF(OR(G2899=账期!$A$93,G2899=账期!$A$94,G2899=账期!$A$95,G2899=账期!$A$96,G2899=账期!$A$98,G2899=账期!$A$99,G2899=账期!$A$101,G2899=账期!$A$102),90,0)))</f>
        <v>0</v>
      </c>
      <c r="AF2899" s="396"/>
      <c r="AG2899" s="384"/>
      <c r="AH2899" s="396" t="str">
        <f t="shared" si="418"/>
        <v/>
      </c>
    </row>
    <row r="2900" spans="1:34" ht="18" customHeight="1" x14ac:dyDescent="0.25">
      <c r="A2900" s="301" t="str">
        <f t="shared" si="420"/>
        <v/>
      </c>
      <c r="B2900" s="397"/>
      <c r="C2900" s="398"/>
      <c r="D2900" s="399"/>
      <c r="E2900" s="383" t="str">
        <f t="shared" si="416"/>
        <v>C</v>
      </c>
      <c r="F2900" s="383" t="str">
        <f t="shared" si="417"/>
        <v>C</v>
      </c>
      <c r="G2900" s="400"/>
      <c r="H2900" s="385" t="str">
        <f>IF(G2900="","",VLOOKUP(G2900,下拉数据源!J:K,2,0))</f>
        <v/>
      </c>
      <c r="I2900" s="385"/>
      <c r="J2900" s="385"/>
      <c r="K2900" s="386"/>
      <c r="L2900" s="401"/>
      <c r="M2900" s="384"/>
      <c r="N2900" s="384"/>
      <c r="O2900" s="384"/>
      <c r="P2900" s="386"/>
      <c r="Q2900" s="387"/>
      <c r="R2900" s="286"/>
      <c r="S2900" s="388">
        <f t="shared" si="421"/>
        <v>0</v>
      </c>
      <c r="T2900" s="389"/>
      <c r="U2900" s="389">
        <f t="shared" si="419"/>
        <v>0</v>
      </c>
      <c r="V2900" s="451"/>
      <c r="W2900" s="452"/>
      <c r="X2900" s="386"/>
      <c r="Y2900" s="390"/>
      <c r="Z2900" s="391"/>
      <c r="AA2900" s="392"/>
      <c r="AB2900" s="393"/>
      <c r="AC2900" s="394"/>
      <c r="AD2900" s="395">
        <f t="shared" si="422"/>
        <v>0</v>
      </c>
      <c r="AE2900" s="396">
        <f>IF(OR(G2900=账期!$A$18,G2900=账期!$A$20,G2900=账期!$A$22,G2900=账期!$A$24,G2900=账期!$A$25,G2900=账期!$A$27,G2900=账期!$A$26,G2900=账期!$A$28,G2900=账期!$A$30,G2900=账期!$A$32,G2900=账期!$A$34,G2900=账期!$A$35,G2900=账期!$A$37,G2900=账期!$A$39,G2900=账期!$A$40,G2900=账期!$A$41,G2900=账期!$A$42,G2900=账期!$A$43,G2900=账期!$A$44,G2900=账期!$A$45,G2900=账期!$A$46,G2900=账期!$A$48,G2900=账期!$A$50,G2900=账期!$A$51,G2900=账期!$A$52,G2900=账期!$A$53,G2900=账期!$A$54,G2900=账期!$A$56,G2900=账期!$A$57,G2900=账期!$A$58,G2900=账期!$A$59,G2900=账期!$A$60,G2900=账期!$A$61,G2900=账期!$A$62,G2900=账期!$A$63,G2900=账期!$A$64,G2900=账期!$A$66,G2900=账期!$A$67,G2900=账期!$A$68,G2900=账期!$A$70,G2900=账期!$A$71),30,IF(OR(G2900=账期!$A$74,G2900=账期!$A$77,G2900=账期!$A$76,G2900=账期!$A$79,G2900=账期!$A$80,G2900=账期!$A$81,G2900=账期!$A$83,G2900=账期!$A$85,G2900=账期!$A$87,G2900=账期!$A$89,G2900=账期!$A$91),60,IF(OR(G2900=账期!$A$93,G2900=账期!$A$94,G2900=账期!$A$95,G2900=账期!$A$96,G2900=账期!$A$98,G2900=账期!$A$99,G2900=账期!$A$101,G2900=账期!$A$102),90,0)))</f>
        <v>0</v>
      </c>
      <c r="AF2900" s="396"/>
      <c r="AG2900" s="384"/>
      <c r="AH2900" s="396" t="str">
        <f t="shared" si="418"/>
        <v/>
      </c>
    </row>
    <row r="2901" spans="1:34" ht="18" customHeight="1" x14ac:dyDescent="0.25">
      <c r="A2901" s="301" t="str">
        <f t="shared" si="420"/>
        <v/>
      </c>
      <c r="B2901" s="397"/>
      <c r="C2901" s="398"/>
      <c r="D2901" s="399"/>
      <c r="E2901" s="383" t="str">
        <f t="shared" si="416"/>
        <v>C</v>
      </c>
      <c r="F2901" s="383" t="str">
        <f t="shared" si="417"/>
        <v>C</v>
      </c>
      <c r="G2901" s="400"/>
      <c r="H2901" s="385" t="str">
        <f>IF(G2901="","",VLOOKUP(G2901,下拉数据源!J:K,2,0))</f>
        <v/>
      </c>
      <c r="I2901" s="385"/>
      <c r="J2901" s="385"/>
      <c r="K2901" s="386"/>
      <c r="L2901" s="401"/>
      <c r="M2901" s="384"/>
      <c r="N2901" s="384"/>
      <c r="O2901" s="384"/>
      <c r="P2901" s="386"/>
      <c r="Q2901" s="387"/>
      <c r="R2901" s="286"/>
      <c r="S2901" s="388">
        <f t="shared" si="421"/>
        <v>0</v>
      </c>
      <c r="T2901" s="389"/>
      <c r="U2901" s="389">
        <f t="shared" si="419"/>
        <v>0</v>
      </c>
      <c r="V2901" s="451"/>
      <c r="W2901" s="452"/>
      <c r="X2901" s="386"/>
      <c r="Y2901" s="390"/>
      <c r="Z2901" s="391"/>
      <c r="AA2901" s="392"/>
      <c r="AB2901" s="393"/>
      <c r="AC2901" s="394"/>
      <c r="AD2901" s="395">
        <f t="shared" si="422"/>
        <v>0</v>
      </c>
      <c r="AE2901" s="396">
        <f>IF(OR(G2901=账期!$A$18,G2901=账期!$A$20,G2901=账期!$A$22,G2901=账期!$A$24,G2901=账期!$A$25,G2901=账期!$A$27,G2901=账期!$A$26,G2901=账期!$A$28,G2901=账期!$A$30,G2901=账期!$A$32,G2901=账期!$A$34,G2901=账期!$A$35,G2901=账期!$A$37,G2901=账期!$A$39,G2901=账期!$A$40,G2901=账期!$A$41,G2901=账期!$A$42,G2901=账期!$A$43,G2901=账期!$A$44,G2901=账期!$A$45,G2901=账期!$A$46,G2901=账期!$A$48,G2901=账期!$A$50,G2901=账期!$A$51,G2901=账期!$A$52,G2901=账期!$A$53,G2901=账期!$A$54,G2901=账期!$A$56,G2901=账期!$A$57,G2901=账期!$A$58,G2901=账期!$A$59,G2901=账期!$A$60,G2901=账期!$A$61,G2901=账期!$A$62,G2901=账期!$A$63,G2901=账期!$A$64,G2901=账期!$A$66,G2901=账期!$A$67,G2901=账期!$A$68,G2901=账期!$A$70,G2901=账期!$A$71),30,IF(OR(G2901=账期!$A$74,G2901=账期!$A$77,G2901=账期!$A$76,G2901=账期!$A$79,G2901=账期!$A$80,G2901=账期!$A$81,G2901=账期!$A$83,G2901=账期!$A$85,G2901=账期!$A$87,G2901=账期!$A$89,G2901=账期!$A$91),60,IF(OR(G2901=账期!$A$93,G2901=账期!$A$94,G2901=账期!$A$95,G2901=账期!$A$96,G2901=账期!$A$98,G2901=账期!$A$99,G2901=账期!$A$101,G2901=账期!$A$102),90,0)))</f>
        <v>0</v>
      </c>
      <c r="AF2901" s="396"/>
      <c r="AG2901" s="384"/>
      <c r="AH2901" s="396" t="str">
        <f t="shared" si="418"/>
        <v/>
      </c>
    </row>
    <row r="2902" spans="1:34" ht="18" customHeight="1" x14ac:dyDescent="0.25">
      <c r="A2902" s="301" t="str">
        <f t="shared" si="420"/>
        <v/>
      </c>
      <c r="B2902" s="397"/>
      <c r="C2902" s="398"/>
      <c r="D2902" s="399"/>
      <c r="E2902" s="383" t="str">
        <f t="shared" si="416"/>
        <v>C</v>
      </c>
      <c r="F2902" s="383" t="str">
        <f t="shared" si="417"/>
        <v>C</v>
      </c>
      <c r="G2902" s="400"/>
      <c r="H2902" s="385" t="str">
        <f>IF(G2902="","",VLOOKUP(G2902,下拉数据源!J:K,2,0))</f>
        <v/>
      </c>
      <c r="I2902" s="385"/>
      <c r="J2902" s="385"/>
      <c r="K2902" s="386"/>
      <c r="L2902" s="401"/>
      <c r="M2902" s="384"/>
      <c r="N2902" s="384"/>
      <c r="O2902" s="384"/>
      <c r="P2902" s="386"/>
      <c r="Q2902" s="387"/>
      <c r="R2902" s="286"/>
      <c r="S2902" s="388">
        <f t="shared" si="421"/>
        <v>0</v>
      </c>
      <c r="T2902" s="389"/>
      <c r="U2902" s="389">
        <f t="shared" si="419"/>
        <v>0</v>
      </c>
      <c r="V2902" s="451"/>
      <c r="W2902" s="452"/>
      <c r="X2902" s="386"/>
      <c r="Y2902" s="390"/>
      <c r="Z2902" s="391"/>
      <c r="AA2902" s="392"/>
      <c r="AB2902" s="393"/>
      <c r="AC2902" s="394"/>
      <c r="AD2902" s="395">
        <f t="shared" si="422"/>
        <v>0</v>
      </c>
      <c r="AE2902" s="396">
        <f>IF(OR(G2902=账期!$A$18,G2902=账期!$A$20,G2902=账期!$A$22,G2902=账期!$A$24,G2902=账期!$A$25,G2902=账期!$A$27,G2902=账期!$A$26,G2902=账期!$A$28,G2902=账期!$A$30,G2902=账期!$A$32,G2902=账期!$A$34,G2902=账期!$A$35,G2902=账期!$A$37,G2902=账期!$A$39,G2902=账期!$A$40,G2902=账期!$A$41,G2902=账期!$A$42,G2902=账期!$A$43,G2902=账期!$A$44,G2902=账期!$A$45,G2902=账期!$A$46,G2902=账期!$A$48,G2902=账期!$A$50,G2902=账期!$A$51,G2902=账期!$A$52,G2902=账期!$A$53,G2902=账期!$A$54,G2902=账期!$A$56,G2902=账期!$A$57,G2902=账期!$A$58,G2902=账期!$A$59,G2902=账期!$A$60,G2902=账期!$A$61,G2902=账期!$A$62,G2902=账期!$A$63,G2902=账期!$A$64,G2902=账期!$A$66,G2902=账期!$A$67,G2902=账期!$A$68,G2902=账期!$A$70,G2902=账期!$A$71),30,IF(OR(G2902=账期!$A$74,G2902=账期!$A$77,G2902=账期!$A$76,G2902=账期!$A$79,G2902=账期!$A$80,G2902=账期!$A$81,G2902=账期!$A$83,G2902=账期!$A$85,G2902=账期!$A$87,G2902=账期!$A$89,G2902=账期!$A$91),60,IF(OR(G2902=账期!$A$93,G2902=账期!$A$94,G2902=账期!$A$95,G2902=账期!$A$96,G2902=账期!$A$98,G2902=账期!$A$99,G2902=账期!$A$101,G2902=账期!$A$102),90,0)))</f>
        <v>0</v>
      </c>
      <c r="AF2902" s="396"/>
      <c r="AG2902" s="384"/>
      <c r="AH2902" s="396" t="str">
        <f t="shared" si="418"/>
        <v/>
      </c>
    </row>
    <row r="2903" spans="1:34" ht="18" customHeight="1" x14ac:dyDescent="0.25">
      <c r="A2903" s="301" t="str">
        <f t="shared" si="420"/>
        <v/>
      </c>
      <c r="B2903" s="397"/>
      <c r="C2903" s="398"/>
      <c r="D2903" s="399"/>
      <c r="E2903" s="383" t="str">
        <f t="shared" si="416"/>
        <v>C</v>
      </c>
      <c r="F2903" s="383" t="str">
        <f t="shared" si="417"/>
        <v>C</v>
      </c>
      <c r="G2903" s="400"/>
      <c r="H2903" s="385" t="str">
        <f>IF(G2903="","",VLOOKUP(G2903,下拉数据源!J:K,2,0))</f>
        <v/>
      </c>
      <c r="I2903" s="385"/>
      <c r="J2903" s="385"/>
      <c r="K2903" s="386"/>
      <c r="L2903" s="401"/>
      <c r="M2903" s="384"/>
      <c r="N2903" s="384"/>
      <c r="O2903" s="384"/>
      <c r="P2903" s="386"/>
      <c r="Q2903" s="387"/>
      <c r="R2903" s="286"/>
      <c r="S2903" s="388">
        <f t="shared" si="421"/>
        <v>0</v>
      </c>
      <c r="T2903" s="389"/>
      <c r="U2903" s="389">
        <f t="shared" si="419"/>
        <v>0</v>
      </c>
      <c r="V2903" s="451"/>
      <c r="W2903" s="452"/>
      <c r="X2903" s="386"/>
      <c r="Y2903" s="390"/>
      <c r="Z2903" s="391"/>
      <c r="AA2903" s="392"/>
      <c r="AB2903" s="393"/>
      <c r="AC2903" s="394"/>
      <c r="AD2903" s="395">
        <f t="shared" si="422"/>
        <v>0</v>
      </c>
      <c r="AE2903" s="396">
        <f>IF(OR(G2903=账期!$A$18,G2903=账期!$A$20,G2903=账期!$A$22,G2903=账期!$A$24,G2903=账期!$A$25,G2903=账期!$A$27,G2903=账期!$A$26,G2903=账期!$A$28,G2903=账期!$A$30,G2903=账期!$A$32,G2903=账期!$A$34,G2903=账期!$A$35,G2903=账期!$A$37,G2903=账期!$A$39,G2903=账期!$A$40,G2903=账期!$A$41,G2903=账期!$A$42,G2903=账期!$A$43,G2903=账期!$A$44,G2903=账期!$A$45,G2903=账期!$A$46,G2903=账期!$A$48,G2903=账期!$A$50,G2903=账期!$A$51,G2903=账期!$A$52,G2903=账期!$A$53,G2903=账期!$A$54,G2903=账期!$A$56,G2903=账期!$A$57,G2903=账期!$A$58,G2903=账期!$A$59,G2903=账期!$A$60,G2903=账期!$A$61,G2903=账期!$A$62,G2903=账期!$A$63,G2903=账期!$A$64,G2903=账期!$A$66,G2903=账期!$A$67,G2903=账期!$A$68,G2903=账期!$A$70,G2903=账期!$A$71),30,IF(OR(G2903=账期!$A$74,G2903=账期!$A$77,G2903=账期!$A$76,G2903=账期!$A$79,G2903=账期!$A$80,G2903=账期!$A$81,G2903=账期!$A$83,G2903=账期!$A$85,G2903=账期!$A$87,G2903=账期!$A$89,G2903=账期!$A$91),60,IF(OR(G2903=账期!$A$93,G2903=账期!$A$94,G2903=账期!$A$95,G2903=账期!$A$96,G2903=账期!$A$98,G2903=账期!$A$99,G2903=账期!$A$101,G2903=账期!$A$102),90,0)))</f>
        <v>0</v>
      </c>
      <c r="AF2903" s="396"/>
      <c r="AG2903" s="384"/>
      <c r="AH2903" s="396" t="str">
        <f t="shared" si="418"/>
        <v/>
      </c>
    </row>
    <row r="2904" spans="1:34" ht="18" customHeight="1" x14ac:dyDescent="0.25">
      <c r="A2904" s="301" t="str">
        <f t="shared" si="420"/>
        <v/>
      </c>
      <c r="B2904" s="397"/>
      <c r="C2904" s="398"/>
      <c r="D2904" s="399"/>
      <c r="E2904" s="383" t="str">
        <f t="shared" si="416"/>
        <v>C</v>
      </c>
      <c r="F2904" s="383" t="str">
        <f t="shared" si="417"/>
        <v>C</v>
      </c>
      <c r="G2904" s="400"/>
      <c r="H2904" s="385" t="str">
        <f>IF(G2904="","",VLOOKUP(G2904,下拉数据源!J:K,2,0))</f>
        <v/>
      </c>
      <c r="I2904" s="385"/>
      <c r="J2904" s="385"/>
      <c r="K2904" s="386"/>
      <c r="L2904" s="401"/>
      <c r="M2904" s="384"/>
      <c r="N2904" s="384"/>
      <c r="O2904" s="384"/>
      <c r="P2904" s="386"/>
      <c r="Q2904" s="387"/>
      <c r="R2904" s="286"/>
      <c r="S2904" s="388">
        <f t="shared" si="421"/>
        <v>0</v>
      </c>
      <c r="T2904" s="389"/>
      <c r="U2904" s="389">
        <f t="shared" si="419"/>
        <v>0</v>
      </c>
      <c r="V2904" s="451"/>
      <c r="W2904" s="452"/>
      <c r="X2904" s="386"/>
      <c r="Y2904" s="390"/>
      <c r="Z2904" s="391"/>
      <c r="AA2904" s="392"/>
      <c r="AB2904" s="393"/>
      <c r="AC2904" s="394"/>
      <c r="AD2904" s="395">
        <f t="shared" si="422"/>
        <v>0</v>
      </c>
      <c r="AE2904" s="396">
        <f>IF(OR(G2904=账期!$A$18,G2904=账期!$A$20,G2904=账期!$A$22,G2904=账期!$A$24,G2904=账期!$A$25,G2904=账期!$A$27,G2904=账期!$A$26,G2904=账期!$A$28,G2904=账期!$A$30,G2904=账期!$A$32,G2904=账期!$A$34,G2904=账期!$A$35,G2904=账期!$A$37,G2904=账期!$A$39,G2904=账期!$A$40,G2904=账期!$A$41,G2904=账期!$A$42,G2904=账期!$A$43,G2904=账期!$A$44,G2904=账期!$A$45,G2904=账期!$A$46,G2904=账期!$A$48,G2904=账期!$A$50,G2904=账期!$A$51,G2904=账期!$A$52,G2904=账期!$A$53,G2904=账期!$A$54,G2904=账期!$A$56,G2904=账期!$A$57,G2904=账期!$A$58,G2904=账期!$A$59,G2904=账期!$A$60,G2904=账期!$A$61,G2904=账期!$A$62,G2904=账期!$A$63,G2904=账期!$A$64,G2904=账期!$A$66,G2904=账期!$A$67,G2904=账期!$A$68,G2904=账期!$A$70,G2904=账期!$A$71),30,IF(OR(G2904=账期!$A$74,G2904=账期!$A$77,G2904=账期!$A$76,G2904=账期!$A$79,G2904=账期!$A$80,G2904=账期!$A$81,G2904=账期!$A$83,G2904=账期!$A$85,G2904=账期!$A$87,G2904=账期!$A$89,G2904=账期!$A$91),60,IF(OR(G2904=账期!$A$93,G2904=账期!$A$94,G2904=账期!$A$95,G2904=账期!$A$96,G2904=账期!$A$98,G2904=账期!$A$99,G2904=账期!$A$101,G2904=账期!$A$102),90,0)))</f>
        <v>0</v>
      </c>
      <c r="AF2904" s="396"/>
      <c r="AG2904" s="384"/>
      <c r="AH2904" s="396" t="str">
        <f t="shared" si="418"/>
        <v/>
      </c>
    </row>
    <row r="2905" spans="1:34" ht="18" customHeight="1" x14ac:dyDescent="0.25">
      <c r="A2905" s="301" t="str">
        <f t="shared" si="420"/>
        <v/>
      </c>
      <c r="B2905" s="397"/>
      <c r="C2905" s="398"/>
      <c r="D2905" s="399"/>
      <c r="E2905" s="383" t="str">
        <f t="shared" si="416"/>
        <v>C</v>
      </c>
      <c r="F2905" s="383" t="str">
        <f t="shared" si="417"/>
        <v>C</v>
      </c>
      <c r="G2905" s="400"/>
      <c r="H2905" s="385" t="str">
        <f>IF(G2905="","",VLOOKUP(G2905,下拉数据源!J:K,2,0))</f>
        <v/>
      </c>
      <c r="I2905" s="385"/>
      <c r="J2905" s="385"/>
      <c r="K2905" s="386"/>
      <c r="L2905" s="401"/>
      <c r="M2905" s="384"/>
      <c r="N2905" s="384"/>
      <c r="O2905" s="384"/>
      <c r="P2905" s="386"/>
      <c r="Q2905" s="387"/>
      <c r="R2905" s="286"/>
      <c r="S2905" s="388">
        <f t="shared" si="421"/>
        <v>0</v>
      </c>
      <c r="T2905" s="389"/>
      <c r="U2905" s="389">
        <f t="shared" si="419"/>
        <v>0</v>
      </c>
      <c r="V2905" s="451"/>
      <c r="W2905" s="452"/>
      <c r="X2905" s="386"/>
      <c r="Y2905" s="390"/>
      <c r="Z2905" s="391"/>
      <c r="AA2905" s="392"/>
      <c r="AB2905" s="393"/>
      <c r="AC2905" s="394"/>
      <c r="AD2905" s="395">
        <f t="shared" si="422"/>
        <v>0</v>
      </c>
      <c r="AE2905" s="396">
        <f>IF(OR(G2905=账期!$A$18,G2905=账期!$A$20,G2905=账期!$A$22,G2905=账期!$A$24,G2905=账期!$A$25,G2905=账期!$A$27,G2905=账期!$A$26,G2905=账期!$A$28,G2905=账期!$A$30,G2905=账期!$A$32,G2905=账期!$A$34,G2905=账期!$A$35,G2905=账期!$A$37,G2905=账期!$A$39,G2905=账期!$A$40,G2905=账期!$A$41,G2905=账期!$A$42,G2905=账期!$A$43,G2905=账期!$A$44,G2905=账期!$A$45,G2905=账期!$A$46,G2905=账期!$A$48,G2905=账期!$A$50,G2905=账期!$A$51,G2905=账期!$A$52,G2905=账期!$A$53,G2905=账期!$A$54,G2905=账期!$A$56,G2905=账期!$A$57,G2905=账期!$A$58,G2905=账期!$A$59,G2905=账期!$A$60,G2905=账期!$A$61,G2905=账期!$A$62,G2905=账期!$A$63,G2905=账期!$A$64,G2905=账期!$A$66,G2905=账期!$A$67,G2905=账期!$A$68,G2905=账期!$A$70,G2905=账期!$A$71),30,IF(OR(G2905=账期!$A$74,G2905=账期!$A$77,G2905=账期!$A$76,G2905=账期!$A$79,G2905=账期!$A$80,G2905=账期!$A$81,G2905=账期!$A$83,G2905=账期!$A$85,G2905=账期!$A$87,G2905=账期!$A$89,G2905=账期!$A$91),60,IF(OR(G2905=账期!$A$93,G2905=账期!$A$94,G2905=账期!$A$95,G2905=账期!$A$96,G2905=账期!$A$98,G2905=账期!$A$99,G2905=账期!$A$101,G2905=账期!$A$102),90,0)))</f>
        <v>0</v>
      </c>
      <c r="AF2905" s="396"/>
      <c r="AG2905" s="384"/>
      <c r="AH2905" s="396" t="str">
        <f t="shared" si="418"/>
        <v/>
      </c>
    </row>
    <row r="2906" spans="1:34" ht="18" customHeight="1" x14ac:dyDescent="0.25">
      <c r="A2906" s="301" t="str">
        <f t="shared" si="420"/>
        <v/>
      </c>
      <c r="B2906" s="397"/>
      <c r="C2906" s="398"/>
      <c r="D2906" s="399"/>
      <c r="E2906" s="383" t="str">
        <f t="shared" si="416"/>
        <v>C</v>
      </c>
      <c r="F2906" s="383" t="str">
        <f t="shared" si="417"/>
        <v>C</v>
      </c>
      <c r="G2906" s="400"/>
      <c r="H2906" s="385" t="str">
        <f>IF(G2906="","",VLOOKUP(G2906,下拉数据源!J:K,2,0))</f>
        <v/>
      </c>
      <c r="I2906" s="385"/>
      <c r="J2906" s="385"/>
      <c r="K2906" s="386"/>
      <c r="L2906" s="401"/>
      <c r="M2906" s="384"/>
      <c r="N2906" s="384"/>
      <c r="O2906" s="384"/>
      <c r="P2906" s="386"/>
      <c r="Q2906" s="387"/>
      <c r="R2906" s="286"/>
      <c r="S2906" s="388">
        <f t="shared" si="421"/>
        <v>0</v>
      </c>
      <c r="T2906" s="389"/>
      <c r="U2906" s="389">
        <f t="shared" si="419"/>
        <v>0</v>
      </c>
      <c r="V2906" s="451"/>
      <c r="W2906" s="452"/>
      <c r="X2906" s="386"/>
      <c r="Y2906" s="390"/>
      <c r="Z2906" s="391"/>
      <c r="AA2906" s="392"/>
      <c r="AB2906" s="393"/>
      <c r="AC2906" s="394"/>
      <c r="AD2906" s="395">
        <f t="shared" si="422"/>
        <v>0</v>
      </c>
      <c r="AE2906" s="396">
        <f>IF(OR(G2906=账期!$A$18,G2906=账期!$A$20,G2906=账期!$A$22,G2906=账期!$A$24,G2906=账期!$A$25,G2906=账期!$A$27,G2906=账期!$A$26,G2906=账期!$A$28,G2906=账期!$A$30,G2906=账期!$A$32,G2906=账期!$A$34,G2906=账期!$A$35,G2906=账期!$A$37,G2906=账期!$A$39,G2906=账期!$A$40,G2906=账期!$A$41,G2906=账期!$A$42,G2906=账期!$A$43,G2906=账期!$A$44,G2906=账期!$A$45,G2906=账期!$A$46,G2906=账期!$A$48,G2906=账期!$A$50,G2906=账期!$A$51,G2906=账期!$A$52,G2906=账期!$A$53,G2906=账期!$A$54,G2906=账期!$A$56,G2906=账期!$A$57,G2906=账期!$A$58,G2906=账期!$A$59,G2906=账期!$A$60,G2906=账期!$A$61,G2906=账期!$A$62,G2906=账期!$A$63,G2906=账期!$A$64,G2906=账期!$A$66,G2906=账期!$A$67,G2906=账期!$A$68,G2906=账期!$A$70,G2906=账期!$A$71),30,IF(OR(G2906=账期!$A$74,G2906=账期!$A$77,G2906=账期!$A$76,G2906=账期!$A$79,G2906=账期!$A$80,G2906=账期!$A$81,G2906=账期!$A$83,G2906=账期!$A$85,G2906=账期!$A$87,G2906=账期!$A$89,G2906=账期!$A$91),60,IF(OR(G2906=账期!$A$93,G2906=账期!$A$94,G2906=账期!$A$95,G2906=账期!$A$96,G2906=账期!$A$98,G2906=账期!$A$99,G2906=账期!$A$101,G2906=账期!$A$102),90,0)))</f>
        <v>0</v>
      </c>
      <c r="AF2906" s="396"/>
      <c r="AG2906" s="384"/>
      <c r="AH2906" s="396" t="str">
        <f t="shared" si="418"/>
        <v/>
      </c>
    </row>
    <row r="2907" spans="1:34" ht="18" customHeight="1" x14ac:dyDescent="0.25">
      <c r="A2907" s="301" t="str">
        <f t="shared" si="420"/>
        <v/>
      </c>
      <c r="B2907" s="397"/>
      <c r="C2907" s="398"/>
      <c r="D2907" s="399"/>
      <c r="E2907" s="383" t="str">
        <f t="shared" si="416"/>
        <v>C</v>
      </c>
      <c r="F2907" s="383" t="str">
        <f t="shared" si="417"/>
        <v>C</v>
      </c>
      <c r="G2907" s="400"/>
      <c r="H2907" s="385" t="str">
        <f>IF(G2907="","",VLOOKUP(G2907,下拉数据源!J:K,2,0))</f>
        <v/>
      </c>
      <c r="I2907" s="385"/>
      <c r="J2907" s="385"/>
      <c r="K2907" s="386"/>
      <c r="L2907" s="401"/>
      <c r="M2907" s="384"/>
      <c r="N2907" s="384"/>
      <c r="O2907" s="384"/>
      <c r="P2907" s="386"/>
      <c r="Q2907" s="387"/>
      <c r="R2907" s="286"/>
      <c r="S2907" s="388">
        <f t="shared" si="421"/>
        <v>0</v>
      </c>
      <c r="T2907" s="389"/>
      <c r="U2907" s="389">
        <f t="shared" si="419"/>
        <v>0</v>
      </c>
      <c r="V2907" s="451"/>
      <c r="W2907" s="452"/>
      <c r="X2907" s="386"/>
      <c r="Y2907" s="390"/>
      <c r="Z2907" s="391"/>
      <c r="AA2907" s="392"/>
      <c r="AB2907" s="393"/>
      <c r="AC2907" s="394"/>
      <c r="AD2907" s="395">
        <f t="shared" si="422"/>
        <v>0</v>
      </c>
      <c r="AE2907" s="396">
        <f>IF(OR(G2907=账期!$A$18,G2907=账期!$A$20,G2907=账期!$A$22,G2907=账期!$A$24,G2907=账期!$A$25,G2907=账期!$A$27,G2907=账期!$A$26,G2907=账期!$A$28,G2907=账期!$A$30,G2907=账期!$A$32,G2907=账期!$A$34,G2907=账期!$A$35,G2907=账期!$A$37,G2907=账期!$A$39,G2907=账期!$A$40,G2907=账期!$A$41,G2907=账期!$A$42,G2907=账期!$A$43,G2907=账期!$A$44,G2907=账期!$A$45,G2907=账期!$A$46,G2907=账期!$A$48,G2907=账期!$A$50,G2907=账期!$A$51,G2907=账期!$A$52,G2907=账期!$A$53,G2907=账期!$A$54,G2907=账期!$A$56,G2907=账期!$A$57,G2907=账期!$A$58,G2907=账期!$A$59,G2907=账期!$A$60,G2907=账期!$A$61,G2907=账期!$A$62,G2907=账期!$A$63,G2907=账期!$A$64,G2907=账期!$A$66,G2907=账期!$A$67,G2907=账期!$A$68,G2907=账期!$A$70,G2907=账期!$A$71),30,IF(OR(G2907=账期!$A$74,G2907=账期!$A$77,G2907=账期!$A$76,G2907=账期!$A$79,G2907=账期!$A$80,G2907=账期!$A$81,G2907=账期!$A$83,G2907=账期!$A$85,G2907=账期!$A$87,G2907=账期!$A$89,G2907=账期!$A$91),60,IF(OR(G2907=账期!$A$93,G2907=账期!$A$94,G2907=账期!$A$95,G2907=账期!$A$96,G2907=账期!$A$98,G2907=账期!$A$99,G2907=账期!$A$101,G2907=账期!$A$102),90,0)))</f>
        <v>0</v>
      </c>
      <c r="AF2907" s="396"/>
      <c r="AG2907" s="384"/>
      <c r="AH2907" s="396" t="str">
        <f t="shared" si="418"/>
        <v/>
      </c>
    </row>
    <row r="2908" spans="1:34" ht="18" customHeight="1" x14ac:dyDescent="0.25">
      <c r="A2908" s="301" t="str">
        <f t="shared" si="420"/>
        <v/>
      </c>
      <c r="B2908" s="397"/>
      <c r="C2908" s="398"/>
      <c r="D2908" s="399"/>
      <c r="E2908" s="383" t="str">
        <f t="shared" si="416"/>
        <v>C</v>
      </c>
      <c r="F2908" s="383" t="str">
        <f t="shared" si="417"/>
        <v>C</v>
      </c>
      <c r="G2908" s="400"/>
      <c r="H2908" s="385" t="str">
        <f>IF(G2908="","",VLOOKUP(G2908,下拉数据源!J:K,2,0))</f>
        <v/>
      </c>
      <c r="I2908" s="385"/>
      <c r="J2908" s="385"/>
      <c r="K2908" s="386"/>
      <c r="L2908" s="401"/>
      <c r="M2908" s="384"/>
      <c r="N2908" s="384"/>
      <c r="O2908" s="384"/>
      <c r="P2908" s="386"/>
      <c r="Q2908" s="387"/>
      <c r="R2908" s="286"/>
      <c r="S2908" s="388">
        <f t="shared" si="421"/>
        <v>0</v>
      </c>
      <c r="T2908" s="389"/>
      <c r="U2908" s="389">
        <f t="shared" si="419"/>
        <v>0</v>
      </c>
      <c r="V2908" s="451"/>
      <c r="W2908" s="452"/>
      <c r="X2908" s="386"/>
      <c r="Y2908" s="390"/>
      <c r="Z2908" s="391"/>
      <c r="AA2908" s="392"/>
      <c r="AB2908" s="393"/>
      <c r="AC2908" s="394"/>
      <c r="AD2908" s="395">
        <f t="shared" si="422"/>
        <v>0</v>
      </c>
      <c r="AE2908" s="396">
        <f>IF(OR(G2908=账期!$A$18,G2908=账期!$A$20,G2908=账期!$A$22,G2908=账期!$A$24,G2908=账期!$A$25,G2908=账期!$A$27,G2908=账期!$A$26,G2908=账期!$A$28,G2908=账期!$A$30,G2908=账期!$A$32,G2908=账期!$A$34,G2908=账期!$A$35,G2908=账期!$A$37,G2908=账期!$A$39,G2908=账期!$A$40,G2908=账期!$A$41,G2908=账期!$A$42,G2908=账期!$A$43,G2908=账期!$A$44,G2908=账期!$A$45,G2908=账期!$A$46,G2908=账期!$A$48,G2908=账期!$A$50,G2908=账期!$A$51,G2908=账期!$A$52,G2908=账期!$A$53,G2908=账期!$A$54,G2908=账期!$A$56,G2908=账期!$A$57,G2908=账期!$A$58,G2908=账期!$A$59,G2908=账期!$A$60,G2908=账期!$A$61,G2908=账期!$A$62,G2908=账期!$A$63,G2908=账期!$A$64,G2908=账期!$A$66,G2908=账期!$A$67,G2908=账期!$A$68,G2908=账期!$A$70,G2908=账期!$A$71),30,IF(OR(G2908=账期!$A$74,G2908=账期!$A$77,G2908=账期!$A$76,G2908=账期!$A$79,G2908=账期!$A$80,G2908=账期!$A$81,G2908=账期!$A$83,G2908=账期!$A$85,G2908=账期!$A$87,G2908=账期!$A$89,G2908=账期!$A$91),60,IF(OR(G2908=账期!$A$93,G2908=账期!$A$94,G2908=账期!$A$95,G2908=账期!$A$96,G2908=账期!$A$98,G2908=账期!$A$99,G2908=账期!$A$101,G2908=账期!$A$102),90,0)))</f>
        <v>0</v>
      </c>
      <c r="AF2908" s="396"/>
      <c r="AG2908" s="384"/>
      <c r="AH2908" s="396" t="str">
        <f t="shared" si="418"/>
        <v/>
      </c>
    </row>
    <row r="2909" spans="1:34" ht="18" customHeight="1" x14ac:dyDescent="0.25">
      <c r="A2909" s="301" t="str">
        <f t="shared" si="420"/>
        <v/>
      </c>
      <c r="B2909" s="397"/>
      <c r="C2909" s="398"/>
      <c r="D2909" s="399"/>
      <c r="E2909" s="383" t="str">
        <f t="shared" ref="E2909:E2972" si="423">IF(OR(D2909="长飞",D2909="烽火",D2909="特发",D2909="富通",D2909="亨通",G2909="赣州金信诺",G2909="江苏永鼎",G2909="宏安集团"),"A",IF(OR(G2909="广意通讯",G2909="湖北楚天",G2909="宁波格亿达",G2909="通鼎互联",G2909="黄石昌达",G2909="江苏俊知",G2909="珠海汉胜",G2909="武汉电信"),"B","C"))</f>
        <v>C</v>
      </c>
      <c r="F2909" s="383" t="str">
        <f t="shared" ref="F2909:F2972" si="424">IF(OR(G2909="成都大唐",G2909="广东亨通",G2909="江苏亨通",G2909="兰州长飞",G2909="南京华信",G2909="汕头奥星",G2909="特发光网",G2909="武汉长飞",G2909="长春烽火",G2909="广意通讯",G2909="湖北楚天",G2909="宁波格亿达",G2909="通鼎互联",G2909="安徽汉唐",G2909="安徽宜德",G2909="安徽盈通",G2909="成都康宁",G2909="成都中飞",G2909="东莞光佳",G2909="东莞鸿鑫",G2909="烽火博鑫",G2909="佛山星蓝",G2909="广东金桥",G2909="广州联兴",G2909="贵州乾新",G2909="航天电工",G2909="合肥兴联",G2909="湖北宇洪",G2909="江苏奥通",G2909="江苏中远",G2909="宁波辰飞",G2909="宁波汉生",G2909="宁波宇欣",G2909="山东太平洋",G2909="山东特发",G2909="山东永通",G2909="上海朗闻",G2909="上海翼波",G2909="四川天邑",G2909="四川旭泰",G2909="武汉瑞联",G2909="武汉同至",G2909="西安西古",G2909="西安鑫华通",G2909="武汉驿路通",G2909="长光通信",G2909="中电八所",G2909="中电光达",G2909="中利集团",G2909="重庆特发",G2909="舟山安格",G2909="珠海邗秦"),"A",IF(OR(G2909="富通天津",G2909="赣州金信诺",G2909="江苏永鼎",G2909="上海长飞",G2909="特发股份",G2909="武汉烽火",G2909="西安烽火",G2909="长飞中利",G2909="江苏中天",G2909="江西联创",G2909="宁波盈谷",G2909="黄石昌达",G2909="四川长飞"),"B","C"))</f>
        <v>C</v>
      </c>
      <c r="G2909" s="400"/>
      <c r="H2909" s="385" t="str">
        <f>IF(G2909="","",VLOOKUP(G2909,下拉数据源!J:K,2,0))</f>
        <v/>
      </c>
      <c r="I2909" s="385"/>
      <c r="J2909" s="385"/>
      <c r="K2909" s="386"/>
      <c r="L2909" s="401"/>
      <c r="M2909" s="384"/>
      <c r="N2909" s="384"/>
      <c r="O2909" s="384"/>
      <c r="P2909" s="386"/>
      <c r="Q2909" s="387"/>
      <c r="R2909" s="286"/>
      <c r="S2909" s="388">
        <f t="shared" si="421"/>
        <v>0</v>
      </c>
      <c r="T2909" s="389"/>
      <c r="U2909" s="389">
        <f t="shared" si="419"/>
        <v>0</v>
      </c>
      <c r="V2909" s="451"/>
      <c r="W2909" s="452"/>
      <c r="X2909" s="386"/>
      <c r="Y2909" s="390"/>
      <c r="Z2909" s="391"/>
      <c r="AA2909" s="392"/>
      <c r="AB2909" s="393"/>
      <c r="AC2909" s="394"/>
      <c r="AD2909" s="395">
        <f t="shared" si="422"/>
        <v>0</v>
      </c>
      <c r="AE2909" s="396">
        <f>IF(OR(G2909=账期!$A$18,G2909=账期!$A$20,G2909=账期!$A$22,G2909=账期!$A$24,G2909=账期!$A$25,G2909=账期!$A$27,G2909=账期!$A$26,G2909=账期!$A$28,G2909=账期!$A$30,G2909=账期!$A$32,G2909=账期!$A$34,G2909=账期!$A$35,G2909=账期!$A$37,G2909=账期!$A$39,G2909=账期!$A$40,G2909=账期!$A$41,G2909=账期!$A$42,G2909=账期!$A$43,G2909=账期!$A$44,G2909=账期!$A$45,G2909=账期!$A$46,G2909=账期!$A$48,G2909=账期!$A$50,G2909=账期!$A$51,G2909=账期!$A$52,G2909=账期!$A$53,G2909=账期!$A$54,G2909=账期!$A$56,G2909=账期!$A$57,G2909=账期!$A$58,G2909=账期!$A$59,G2909=账期!$A$60,G2909=账期!$A$61,G2909=账期!$A$62,G2909=账期!$A$63,G2909=账期!$A$64,G2909=账期!$A$66,G2909=账期!$A$67,G2909=账期!$A$68,G2909=账期!$A$70,G2909=账期!$A$71),30,IF(OR(G2909=账期!$A$74,G2909=账期!$A$77,G2909=账期!$A$76,G2909=账期!$A$79,G2909=账期!$A$80,G2909=账期!$A$81,G2909=账期!$A$83,G2909=账期!$A$85,G2909=账期!$A$87,G2909=账期!$A$89,G2909=账期!$A$91),60,IF(OR(G2909=账期!$A$93,G2909=账期!$A$94,G2909=账期!$A$95,G2909=账期!$A$96,G2909=账期!$A$98,G2909=账期!$A$99,G2909=账期!$A$101,G2909=账期!$A$102),90,0)))</f>
        <v>0</v>
      </c>
      <c r="AF2909" s="396"/>
      <c r="AG2909" s="384"/>
      <c r="AH2909" s="396" t="str">
        <f t="shared" si="418"/>
        <v/>
      </c>
    </row>
    <row r="2910" spans="1:34" ht="18" customHeight="1" x14ac:dyDescent="0.25">
      <c r="A2910" s="301" t="str">
        <f t="shared" si="420"/>
        <v/>
      </c>
      <c r="B2910" s="397"/>
      <c r="C2910" s="398"/>
      <c r="D2910" s="399"/>
      <c r="E2910" s="383" t="str">
        <f t="shared" si="423"/>
        <v>C</v>
      </c>
      <c r="F2910" s="383" t="str">
        <f t="shared" si="424"/>
        <v>C</v>
      </c>
      <c r="G2910" s="400"/>
      <c r="H2910" s="385" t="str">
        <f>IF(G2910="","",VLOOKUP(G2910,下拉数据源!J:K,2,0))</f>
        <v/>
      </c>
      <c r="I2910" s="385"/>
      <c r="J2910" s="385"/>
      <c r="K2910" s="386"/>
      <c r="L2910" s="401"/>
      <c r="M2910" s="384"/>
      <c r="N2910" s="384"/>
      <c r="O2910" s="384"/>
      <c r="P2910" s="386"/>
      <c r="Q2910" s="387"/>
      <c r="R2910" s="286"/>
      <c r="S2910" s="388">
        <f t="shared" si="421"/>
        <v>0</v>
      </c>
      <c r="T2910" s="389"/>
      <c r="U2910" s="389">
        <f t="shared" si="419"/>
        <v>0</v>
      </c>
      <c r="V2910" s="451"/>
      <c r="W2910" s="452"/>
      <c r="X2910" s="386"/>
      <c r="Y2910" s="390"/>
      <c r="Z2910" s="391"/>
      <c r="AA2910" s="392"/>
      <c r="AB2910" s="393"/>
      <c r="AC2910" s="394"/>
      <c r="AD2910" s="395">
        <f t="shared" si="422"/>
        <v>0</v>
      </c>
      <c r="AE2910" s="396">
        <f>IF(OR(G2910=账期!$A$18,G2910=账期!$A$20,G2910=账期!$A$22,G2910=账期!$A$24,G2910=账期!$A$25,G2910=账期!$A$27,G2910=账期!$A$26,G2910=账期!$A$28,G2910=账期!$A$30,G2910=账期!$A$32,G2910=账期!$A$34,G2910=账期!$A$35,G2910=账期!$A$37,G2910=账期!$A$39,G2910=账期!$A$40,G2910=账期!$A$41,G2910=账期!$A$42,G2910=账期!$A$43,G2910=账期!$A$44,G2910=账期!$A$45,G2910=账期!$A$46,G2910=账期!$A$48,G2910=账期!$A$50,G2910=账期!$A$51,G2910=账期!$A$52,G2910=账期!$A$53,G2910=账期!$A$54,G2910=账期!$A$56,G2910=账期!$A$57,G2910=账期!$A$58,G2910=账期!$A$59,G2910=账期!$A$60,G2910=账期!$A$61,G2910=账期!$A$62,G2910=账期!$A$63,G2910=账期!$A$64,G2910=账期!$A$66,G2910=账期!$A$67,G2910=账期!$A$68,G2910=账期!$A$70,G2910=账期!$A$71),30,IF(OR(G2910=账期!$A$74,G2910=账期!$A$77,G2910=账期!$A$76,G2910=账期!$A$79,G2910=账期!$A$80,G2910=账期!$A$81,G2910=账期!$A$83,G2910=账期!$A$85,G2910=账期!$A$87,G2910=账期!$A$89,G2910=账期!$A$91),60,IF(OR(G2910=账期!$A$93,G2910=账期!$A$94,G2910=账期!$A$95,G2910=账期!$A$96,G2910=账期!$A$98,G2910=账期!$A$99,G2910=账期!$A$101,G2910=账期!$A$102),90,0)))</f>
        <v>0</v>
      </c>
      <c r="AF2910" s="396"/>
      <c r="AG2910" s="384"/>
      <c r="AH2910" s="396" t="str">
        <f t="shared" si="418"/>
        <v/>
      </c>
    </row>
    <row r="2911" spans="1:34" ht="18" customHeight="1" x14ac:dyDescent="0.25">
      <c r="A2911" s="301" t="str">
        <f t="shared" si="420"/>
        <v/>
      </c>
      <c r="B2911" s="397"/>
      <c r="C2911" s="398"/>
      <c r="D2911" s="399"/>
      <c r="E2911" s="383" t="str">
        <f t="shared" si="423"/>
        <v>C</v>
      </c>
      <c r="F2911" s="383" t="str">
        <f t="shared" si="424"/>
        <v>C</v>
      </c>
      <c r="G2911" s="400"/>
      <c r="H2911" s="385" t="str">
        <f>IF(G2911="","",VLOOKUP(G2911,下拉数据源!J:K,2,0))</f>
        <v/>
      </c>
      <c r="I2911" s="385"/>
      <c r="J2911" s="385"/>
      <c r="K2911" s="386"/>
      <c r="L2911" s="401"/>
      <c r="M2911" s="384"/>
      <c r="N2911" s="384"/>
      <c r="O2911" s="384"/>
      <c r="P2911" s="386"/>
      <c r="Q2911" s="387"/>
      <c r="R2911" s="286"/>
      <c r="S2911" s="388">
        <f t="shared" si="421"/>
        <v>0</v>
      </c>
      <c r="T2911" s="389"/>
      <c r="U2911" s="389">
        <f t="shared" si="419"/>
        <v>0</v>
      </c>
      <c r="V2911" s="451"/>
      <c r="W2911" s="452"/>
      <c r="X2911" s="386"/>
      <c r="Y2911" s="390"/>
      <c r="Z2911" s="391"/>
      <c r="AA2911" s="392"/>
      <c r="AB2911" s="393"/>
      <c r="AC2911" s="394"/>
      <c r="AD2911" s="395">
        <f t="shared" si="422"/>
        <v>0</v>
      </c>
      <c r="AE2911" s="396">
        <f>IF(OR(G2911=账期!$A$18,G2911=账期!$A$20,G2911=账期!$A$22,G2911=账期!$A$24,G2911=账期!$A$25,G2911=账期!$A$27,G2911=账期!$A$26,G2911=账期!$A$28,G2911=账期!$A$30,G2911=账期!$A$32,G2911=账期!$A$34,G2911=账期!$A$35,G2911=账期!$A$37,G2911=账期!$A$39,G2911=账期!$A$40,G2911=账期!$A$41,G2911=账期!$A$42,G2911=账期!$A$43,G2911=账期!$A$44,G2911=账期!$A$45,G2911=账期!$A$46,G2911=账期!$A$48,G2911=账期!$A$50,G2911=账期!$A$51,G2911=账期!$A$52,G2911=账期!$A$53,G2911=账期!$A$54,G2911=账期!$A$56,G2911=账期!$A$57,G2911=账期!$A$58,G2911=账期!$A$59,G2911=账期!$A$60,G2911=账期!$A$61,G2911=账期!$A$62,G2911=账期!$A$63,G2911=账期!$A$64,G2911=账期!$A$66,G2911=账期!$A$67,G2911=账期!$A$68,G2911=账期!$A$70,G2911=账期!$A$71),30,IF(OR(G2911=账期!$A$74,G2911=账期!$A$77,G2911=账期!$A$76,G2911=账期!$A$79,G2911=账期!$A$80,G2911=账期!$A$81,G2911=账期!$A$83,G2911=账期!$A$85,G2911=账期!$A$87,G2911=账期!$A$89,G2911=账期!$A$91),60,IF(OR(G2911=账期!$A$93,G2911=账期!$A$94,G2911=账期!$A$95,G2911=账期!$A$96,G2911=账期!$A$98,G2911=账期!$A$99,G2911=账期!$A$101,G2911=账期!$A$102),90,0)))</f>
        <v>0</v>
      </c>
      <c r="AF2911" s="396"/>
      <c r="AG2911" s="384"/>
      <c r="AH2911" s="396" t="str">
        <f t="shared" si="418"/>
        <v/>
      </c>
    </row>
    <row r="2912" spans="1:34" ht="18" customHeight="1" x14ac:dyDescent="0.25">
      <c r="A2912" s="301" t="str">
        <f t="shared" si="420"/>
        <v/>
      </c>
      <c r="B2912" s="397"/>
      <c r="C2912" s="398"/>
      <c r="D2912" s="399"/>
      <c r="E2912" s="383" t="str">
        <f t="shared" si="423"/>
        <v>C</v>
      </c>
      <c r="F2912" s="383" t="str">
        <f t="shared" si="424"/>
        <v>C</v>
      </c>
      <c r="G2912" s="400"/>
      <c r="H2912" s="385" t="str">
        <f>IF(G2912="","",VLOOKUP(G2912,下拉数据源!J:K,2,0))</f>
        <v/>
      </c>
      <c r="I2912" s="385"/>
      <c r="J2912" s="385"/>
      <c r="K2912" s="386"/>
      <c r="L2912" s="401"/>
      <c r="M2912" s="384"/>
      <c r="N2912" s="384"/>
      <c r="O2912" s="384"/>
      <c r="P2912" s="386"/>
      <c r="Q2912" s="387"/>
      <c r="R2912" s="286"/>
      <c r="S2912" s="388">
        <f t="shared" si="421"/>
        <v>0</v>
      </c>
      <c r="T2912" s="389"/>
      <c r="U2912" s="389">
        <f t="shared" si="419"/>
        <v>0</v>
      </c>
      <c r="V2912" s="451"/>
      <c r="W2912" s="452"/>
      <c r="X2912" s="386"/>
      <c r="Y2912" s="390"/>
      <c r="Z2912" s="391"/>
      <c r="AA2912" s="392"/>
      <c r="AB2912" s="393"/>
      <c r="AC2912" s="394"/>
      <c r="AD2912" s="395">
        <f t="shared" si="422"/>
        <v>0</v>
      </c>
      <c r="AE2912" s="396">
        <f>IF(OR(G2912=账期!$A$18,G2912=账期!$A$20,G2912=账期!$A$22,G2912=账期!$A$24,G2912=账期!$A$25,G2912=账期!$A$27,G2912=账期!$A$26,G2912=账期!$A$28,G2912=账期!$A$30,G2912=账期!$A$32,G2912=账期!$A$34,G2912=账期!$A$35,G2912=账期!$A$37,G2912=账期!$A$39,G2912=账期!$A$40,G2912=账期!$A$41,G2912=账期!$A$42,G2912=账期!$A$43,G2912=账期!$A$44,G2912=账期!$A$45,G2912=账期!$A$46,G2912=账期!$A$48,G2912=账期!$A$50,G2912=账期!$A$51,G2912=账期!$A$52,G2912=账期!$A$53,G2912=账期!$A$54,G2912=账期!$A$56,G2912=账期!$A$57,G2912=账期!$A$58,G2912=账期!$A$59,G2912=账期!$A$60,G2912=账期!$A$61,G2912=账期!$A$62,G2912=账期!$A$63,G2912=账期!$A$64,G2912=账期!$A$66,G2912=账期!$A$67,G2912=账期!$A$68,G2912=账期!$A$70,G2912=账期!$A$71),30,IF(OR(G2912=账期!$A$74,G2912=账期!$A$77,G2912=账期!$A$76,G2912=账期!$A$79,G2912=账期!$A$80,G2912=账期!$A$81,G2912=账期!$A$83,G2912=账期!$A$85,G2912=账期!$A$87,G2912=账期!$A$89,G2912=账期!$A$91),60,IF(OR(G2912=账期!$A$93,G2912=账期!$A$94,G2912=账期!$A$95,G2912=账期!$A$96,G2912=账期!$A$98,G2912=账期!$A$99,G2912=账期!$A$101,G2912=账期!$A$102),90,0)))</f>
        <v>0</v>
      </c>
      <c r="AF2912" s="396"/>
      <c r="AG2912" s="384"/>
      <c r="AH2912" s="396" t="str">
        <f t="shared" si="418"/>
        <v/>
      </c>
    </row>
    <row r="2913" spans="1:34" ht="18" customHeight="1" x14ac:dyDescent="0.25">
      <c r="A2913" s="301" t="str">
        <f t="shared" si="420"/>
        <v/>
      </c>
      <c r="B2913" s="397"/>
      <c r="C2913" s="398"/>
      <c r="D2913" s="399"/>
      <c r="E2913" s="383" t="str">
        <f t="shared" si="423"/>
        <v>C</v>
      </c>
      <c r="F2913" s="383" t="str">
        <f t="shared" si="424"/>
        <v>C</v>
      </c>
      <c r="G2913" s="400"/>
      <c r="H2913" s="385" t="str">
        <f>IF(G2913="","",VLOOKUP(G2913,下拉数据源!J:K,2,0))</f>
        <v/>
      </c>
      <c r="I2913" s="385"/>
      <c r="J2913" s="385"/>
      <c r="K2913" s="386"/>
      <c r="L2913" s="401"/>
      <c r="M2913" s="384"/>
      <c r="N2913" s="384"/>
      <c r="O2913" s="384"/>
      <c r="P2913" s="386"/>
      <c r="Q2913" s="387"/>
      <c r="R2913" s="286"/>
      <c r="S2913" s="388">
        <f t="shared" si="421"/>
        <v>0</v>
      </c>
      <c r="T2913" s="389"/>
      <c r="U2913" s="389">
        <f t="shared" si="419"/>
        <v>0</v>
      </c>
      <c r="V2913" s="451"/>
      <c r="W2913" s="452"/>
      <c r="X2913" s="386"/>
      <c r="Y2913" s="390"/>
      <c r="Z2913" s="391"/>
      <c r="AA2913" s="392"/>
      <c r="AB2913" s="393"/>
      <c r="AC2913" s="394"/>
      <c r="AD2913" s="395">
        <f t="shared" si="422"/>
        <v>0</v>
      </c>
      <c r="AE2913" s="396">
        <f>IF(OR(G2913=账期!$A$18,G2913=账期!$A$20,G2913=账期!$A$22,G2913=账期!$A$24,G2913=账期!$A$25,G2913=账期!$A$27,G2913=账期!$A$26,G2913=账期!$A$28,G2913=账期!$A$30,G2913=账期!$A$32,G2913=账期!$A$34,G2913=账期!$A$35,G2913=账期!$A$37,G2913=账期!$A$39,G2913=账期!$A$40,G2913=账期!$A$41,G2913=账期!$A$42,G2913=账期!$A$43,G2913=账期!$A$44,G2913=账期!$A$45,G2913=账期!$A$46,G2913=账期!$A$48,G2913=账期!$A$50,G2913=账期!$A$51,G2913=账期!$A$52,G2913=账期!$A$53,G2913=账期!$A$54,G2913=账期!$A$56,G2913=账期!$A$57,G2913=账期!$A$58,G2913=账期!$A$59,G2913=账期!$A$60,G2913=账期!$A$61,G2913=账期!$A$62,G2913=账期!$A$63,G2913=账期!$A$64,G2913=账期!$A$66,G2913=账期!$A$67,G2913=账期!$A$68,G2913=账期!$A$70,G2913=账期!$A$71),30,IF(OR(G2913=账期!$A$74,G2913=账期!$A$77,G2913=账期!$A$76,G2913=账期!$A$79,G2913=账期!$A$80,G2913=账期!$A$81,G2913=账期!$A$83,G2913=账期!$A$85,G2913=账期!$A$87,G2913=账期!$A$89,G2913=账期!$A$91),60,IF(OR(G2913=账期!$A$93,G2913=账期!$A$94,G2913=账期!$A$95,G2913=账期!$A$96,G2913=账期!$A$98,G2913=账期!$A$99,G2913=账期!$A$101,G2913=账期!$A$102),90,0)))</f>
        <v>0</v>
      </c>
      <c r="AF2913" s="396"/>
      <c r="AG2913" s="384"/>
      <c r="AH2913" s="396" t="str">
        <f t="shared" si="418"/>
        <v/>
      </c>
    </row>
    <row r="2914" spans="1:34" ht="18" customHeight="1" x14ac:dyDescent="0.25">
      <c r="A2914" s="301" t="str">
        <f t="shared" si="420"/>
        <v/>
      </c>
      <c r="B2914" s="397"/>
      <c r="C2914" s="398"/>
      <c r="D2914" s="399"/>
      <c r="E2914" s="383" t="str">
        <f t="shared" si="423"/>
        <v>C</v>
      </c>
      <c r="F2914" s="383" t="str">
        <f t="shared" si="424"/>
        <v>C</v>
      </c>
      <c r="G2914" s="400"/>
      <c r="H2914" s="385" t="str">
        <f>IF(G2914="","",VLOOKUP(G2914,下拉数据源!J:K,2,0))</f>
        <v/>
      </c>
      <c r="I2914" s="385"/>
      <c r="J2914" s="385"/>
      <c r="K2914" s="386"/>
      <c r="L2914" s="401"/>
      <c r="M2914" s="384"/>
      <c r="N2914" s="384"/>
      <c r="O2914" s="384"/>
      <c r="P2914" s="386"/>
      <c r="Q2914" s="387"/>
      <c r="R2914" s="286"/>
      <c r="S2914" s="388">
        <f t="shared" si="421"/>
        <v>0</v>
      </c>
      <c r="T2914" s="389"/>
      <c r="U2914" s="389">
        <f t="shared" si="419"/>
        <v>0</v>
      </c>
      <c r="V2914" s="451"/>
      <c r="W2914" s="452"/>
      <c r="X2914" s="386"/>
      <c r="Y2914" s="390"/>
      <c r="Z2914" s="391"/>
      <c r="AA2914" s="392"/>
      <c r="AB2914" s="393"/>
      <c r="AC2914" s="394"/>
      <c r="AD2914" s="395">
        <f t="shared" si="422"/>
        <v>0</v>
      </c>
      <c r="AE2914" s="396">
        <f>IF(OR(G2914=账期!$A$18,G2914=账期!$A$20,G2914=账期!$A$22,G2914=账期!$A$24,G2914=账期!$A$25,G2914=账期!$A$27,G2914=账期!$A$26,G2914=账期!$A$28,G2914=账期!$A$30,G2914=账期!$A$32,G2914=账期!$A$34,G2914=账期!$A$35,G2914=账期!$A$37,G2914=账期!$A$39,G2914=账期!$A$40,G2914=账期!$A$41,G2914=账期!$A$42,G2914=账期!$A$43,G2914=账期!$A$44,G2914=账期!$A$45,G2914=账期!$A$46,G2914=账期!$A$48,G2914=账期!$A$50,G2914=账期!$A$51,G2914=账期!$A$52,G2914=账期!$A$53,G2914=账期!$A$54,G2914=账期!$A$56,G2914=账期!$A$57,G2914=账期!$A$58,G2914=账期!$A$59,G2914=账期!$A$60,G2914=账期!$A$61,G2914=账期!$A$62,G2914=账期!$A$63,G2914=账期!$A$64,G2914=账期!$A$66,G2914=账期!$A$67,G2914=账期!$A$68,G2914=账期!$A$70,G2914=账期!$A$71),30,IF(OR(G2914=账期!$A$74,G2914=账期!$A$77,G2914=账期!$A$76,G2914=账期!$A$79,G2914=账期!$A$80,G2914=账期!$A$81,G2914=账期!$A$83,G2914=账期!$A$85,G2914=账期!$A$87,G2914=账期!$A$89,G2914=账期!$A$91),60,IF(OR(G2914=账期!$A$93,G2914=账期!$A$94,G2914=账期!$A$95,G2914=账期!$A$96,G2914=账期!$A$98,G2914=账期!$A$99,G2914=账期!$A$101,G2914=账期!$A$102),90,0)))</f>
        <v>0</v>
      </c>
      <c r="AF2914" s="396"/>
      <c r="AG2914" s="384"/>
      <c r="AH2914" s="396" t="str">
        <f t="shared" si="418"/>
        <v/>
      </c>
    </row>
    <row r="2915" spans="1:34" ht="18" customHeight="1" x14ac:dyDescent="0.25">
      <c r="A2915" s="301" t="str">
        <f t="shared" si="420"/>
        <v/>
      </c>
      <c r="B2915" s="397"/>
      <c r="C2915" s="398"/>
      <c r="D2915" s="399"/>
      <c r="E2915" s="383" t="str">
        <f t="shared" si="423"/>
        <v>C</v>
      </c>
      <c r="F2915" s="383" t="str">
        <f t="shared" si="424"/>
        <v>C</v>
      </c>
      <c r="G2915" s="400"/>
      <c r="H2915" s="385" t="str">
        <f>IF(G2915="","",VLOOKUP(G2915,下拉数据源!J:K,2,0))</f>
        <v/>
      </c>
      <c r="I2915" s="385"/>
      <c r="J2915" s="385"/>
      <c r="K2915" s="386"/>
      <c r="L2915" s="401"/>
      <c r="M2915" s="384"/>
      <c r="N2915" s="384"/>
      <c r="O2915" s="384"/>
      <c r="P2915" s="386"/>
      <c r="Q2915" s="387"/>
      <c r="R2915" s="286"/>
      <c r="S2915" s="388">
        <f t="shared" si="421"/>
        <v>0</v>
      </c>
      <c r="T2915" s="389"/>
      <c r="U2915" s="389">
        <f t="shared" si="419"/>
        <v>0</v>
      </c>
      <c r="V2915" s="451"/>
      <c r="W2915" s="452"/>
      <c r="X2915" s="386"/>
      <c r="Y2915" s="390"/>
      <c r="Z2915" s="391"/>
      <c r="AA2915" s="392"/>
      <c r="AB2915" s="393"/>
      <c r="AC2915" s="394"/>
      <c r="AD2915" s="395">
        <f t="shared" si="422"/>
        <v>0</v>
      </c>
      <c r="AE2915" s="396">
        <f>IF(OR(G2915=账期!$A$18,G2915=账期!$A$20,G2915=账期!$A$22,G2915=账期!$A$24,G2915=账期!$A$25,G2915=账期!$A$27,G2915=账期!$A$26,G2915=账期!$A$28,G2915=账期!$A$30,G2915=账期!$A$32,G2915=账期!$A$34,G2915=账期!$A$35,G2915=账期!$A$37,G2915=账期!$A$39,G2915=账期!$A$40,G2915=账期!$A$41,G2915=账期!$A$42,G2915=账期!$A$43,G2915=账期!$A$44,G2915=账期!$A$45,G2915=账期!$A$46,G2915=账期!$A$48,G2915=账期!$A$50,G2915=账期!$A$51,G2915=账期!$A$52,G2915=账期!$A$53,G2915=账期!$A$54,G2915=账期!$A$56,G2915=账期!$A$57,G2915=账期!$A$58,G2915=账期!$A$59,G2915=账期!$A$60,G2915=账期!$A$61,G2915=账期!$A$62,G2915=账期!$A$63,G2915=账期!$A$64,G2915=账期!$A$66,G2915=账期!$A$67,G2915=账期!$A$68,G2915=账期!$A$70,G2915=账期!$A$71),30,IF(OR(G2915=账期!$A$74,G2915=账期!$A$77,G2915=账期!$A$76,G2915=账期!$A$79,G2915=账期!$A$80,G2915=账期!$A$81,G2915=账期!$A$83,G2915=账期!$A$85,G2915=账期!$A$87,G2915=账期!$A$89,G2915=账期!$A$91),60,IF(OR(G2915=账期!$A$93,G2915=账期!$A$94,G2915=账期!$A$95,G2915=账期!$A$96,G2915=账期!$A$98,G2915=账期!$A$99,G2915=账期!$A$101,G2915=账期!$A$102),90,0)))</f>
        <v>0</v>
      </c>
      <c r="AF2915" s="396"/>
      <c r="AG2915" s="384"/>
      <c r="AH2915" s="396" t="str">
        <f t="shared" si="418"/>
        <v/>
      </c>
    </row>
    <row r="2916" spans="1:34" ht="18" customHeight="1" x14ac:dyDescent="0.25">
      <c r="A2916" s="301" t="str">
        <f t="shared" si="420"/>
        <v/>
      </c>
      <c r="B2916" s="397"/>
      <c r="C2916" s="398"/>
      <c r="D2916" s="399"/>
      <c r="E2916" s="383" t="str">
        <f t="shared" si="423"/>
        <v>C</v>
      </c>
      <c r="F2916" s="383" t="str">
        <f t="shared" si="424"/>
        <v>C</v>
      </c>
      <c r="G2916" s="400"/>
      <c r="H2916" s="385" t="str">
        <f>IF(G2916="","",VLOOKUP(G2916,下拉数据源!J:K,2,0))</f>
        <v/>
      </c>
      <c r="I2916" s="385"/>
      <c r="J2916" s="385"/>
      <c r="K2916" s="386"/>
      <c r="L2916" s="401"/>
      <c r="M2916" s="384"/>
      <c r="N2916" s="384"/>
      <c r="O2916" s="384"/>
      <c r="P2916" s="386"/>
      <c r="Q2916" s="387"/>
      <c r="R2916" s="286"/>
      <c r="S2916" s="388">
        <f t="shared" si="421"/>
        <v>0</v>
      </c>
      <c r="T2916" s="389"/>
      <c r="U2916" s="389">
        <f t="shared" si="419"/>
        <v>0</v>
      </c>
      <c r="V2916" s="451"/>
      <c r="W2916" s="452"/>
      <c r="X2916" s="386"/>
      <c r="Y2916" s="390"/>
      <c r="Z2916" s="391"/>
      <c r="AA2916" s="392"/>
      <c r="AB2916" s="393"/>
      <c r="AC2916" s="394"/>
      <c r="AD2916" s="395">
        <f t="shared" si="422"/>
        <v>0</v>
      </c>
      <c r="AE2916" s="396">
        <f>IF(OR(G2916=账期!$A$18,G2916=账期!$A$20,G2916=账期!$A$22,G2916=账期!$A$24,G2916=账期!$A$25,G2916=账期!$A$27,G2916=账期!$A$26,G2916=账期!$A$28,G2916=账期!$A$30,G2916=账期!$A$32,G2916=账期!$A$34,G2916=账期!$A$35,G2916=账期!$A$37,G2916=账期!$A$39,G2916=账期!$A$40,G2916=账期!$A$41,G2916=账期!$A$42,G2916=账期!$A$43,G2916=账期!$A$44,G2916=账期!$A$45,G2916=账期!$A$46,G2916=账期!$A$48,G2916=账期!$A$50,G2916=账期!$A$51,G2916=账期!$A$52,G2916=账期!$A$53,G2916=账期!$A$54,G2916=账期!$A$56,G2916=账期!$A$57,G2916=账期!$A$58,G2916=账期!$A$59,G2916=账期!$A$60,G2916=账期!$A$61,G2916=账期!$A$62,G2916=账期!$A$63,G2916=账期!$A$64,G2916=账期!$A$66,G2916=账期!$A$67,G2916=账期!$A$68,G2916=账期!$A$70,G2916=账期!$A$71),30,IF(OR(G2916=账期!$A$74,G2916=账期!$A$77,G2916=账期!$A$76,G2916=账期!$A$79,G2916=账期!$A$80,G2916=账期!$A$81,G2916=账期!$A$83,G2916=账期!$A$85,G2916=账期!$A$87,G2916=账期!$A$89,G2916=账期!$A$91),60,IF(OR(G2916=账期!$A$93,G2916=账期!$A$94,G2916=账期!$A$95,G2916=账期!$A$96,G2916=账期!$A$98,G2916=账期!$A$99,G2916=账期!$A$101,G2916=账期!$A$102),90,0)))</f>
        <v>0</v>
      </c>
      <c r="AF2916" s="396"/>
      <c r="AG2916" s="384"/>
      <c r="AH2916" s="396" t="str">
        <f t="shared" si="418"/>
        <v/>
      </c>
    </row>
    <row r="2917" spans="1:34" ht="18" customHeight="1" x14ac:dyDescent="0.25">
      <c r="A2917" s="301" t="str">
        <f t="shared" si="420"/>
        <v/>
      </c>
      <c r="B2917" s="397"/>
      <c r="C2917" s="398"/>
      <c r="D2917" s="399"/>
      <c r="E2917" s="383" t="str">
        <f t="shared" si="423"/>
        <v>C</v>
      </c>
      <c r="F2917" s="383" t="str">
        <f t="shared" si="424"/>
        <v>C</v>
      </c>
      <c r="G2917" s="400"/>
      <c r="H2917" s="385" t="str">
        <f>IF(G2917="","",VLOOKUP(G2917,下拉数据源!J:K,2,0))</f>
        <v/>
      </c>
      <c r="I2917" s="385"/>
      <c r="J2917" s="385"/>
      <c r="K2917" s="386"/>
      <c r="L2917" s="401"/>
      <c r="M2917" s="384"/>
      <c r="N2917" s="384"/>
      <c r="O2917" s="384"/>
      <c r="P2917" s="386"/>
      <c r="Q2917" s="387"/>
      <c r="R2917" s="286"/>
      <c r="S2917" s="388">
        <f t="shared" si="421"/>
        <v>0</v>
      </c>
      <c r="T2917" s="389"/>
      <c r="U2917" s="389">
        <f t="shared" si="419"/>
        <v>0</v>
      </c>
      <c r="V2917" s="451"/>
      <c r="W2917" s="452"/>
      <c r="X2917" s="386"/>
      <c r="Y2917" s="390"/>
      <c r="Z2917" s="391"/>
      <c r="AA2917" s="392"/>
      <c r="AB2917" s="393"/>
      <c r="AC2917" s="394"/>
      <c r="AD2917" s="395">
        <f t="shared" si="422"/>
        <v>0</v>
      </c>
      <c r="AE2917" s="396">
        <f>IF(OR(G2917=账期!$A$18,G2917=账期!$A$20,G2917=账期!$A$22,G2917=账期!$A$24,G2917=账期!$A$25,G2917=账期!$A$27,G2917=账期!$A$26,G2917=账期!$A$28,G2917=账期!$A$30,G2917=账期!$A$32,G2917=账期!$A$34,G2917=账期!$A$35,G2917=账期!$A$37,G2917=账期!$A$39,G2917=账期!$A$40,G2917=账期!$A$41,G2917=账期!$A$42,G2917=账期!$A$43,G2917=账期!$A$44,G2917=账期!$A$45,G2917=账期!$A$46,G2917=账期!$A$48,G2917=账期!$A$50,G2917=账期!$A$51,G2917=账期!$A$52,G2917=账期!$A$53,G2917=账期!$A$54,G2917=账期!$A$56,G2917=账期!$A$57,G2917=账期!$A$58,G2917=账期!$A$59,G2917=账期!$A$60,G2917=账期!$A$61,G2917=账期!$A$62,G2917=账期!$A$63,G2917=账期!$A$64,G2917=账期!$A$66,G2917=账期!$A$67,G2917=账期!$A$68,G2917=账期!$A$70,G2917=账期!$A$71),30,IF(OR(G2917=账期!$A$74,G2917=账期!$A$77,G2917=账期!$A$76,G2917=账期!$A$79,G2917=账期!$A$80,G2917=账期!$A$81,G2917=账期!$A$83,G2917=账期!$A$85,G2917=账期!$A$87,G2917=账期!$A$89,G2917=账期!$A$91),60,IF(OR(G2917=账期!$A$93,G2917=账期!$A$94,G2917=账期!$A$95,G2917=账期!$A$96,G2917=账期!$A$98,G2917=账期!$A$99,G2917=账期!$A$101,G2917=账期!$A$102),90,0)))</f>
        <v>0</v>
      </c>
      <c r="AF2917" s="396"/>
      <c r="AG2917" s="384"/>
      <c r="AH2917" s="396" t="str">
        <f t="shared" si="418"/>
        <v/>
      </c>
    </row>
    <row r="2918" spans="1:34" ht="18" customHeight="1" x14ac:dyDescent="0.25">
      <c r="A2918" s="301" t="str">
        <f t="shared" si="420"/>
        <v/>
      </c>
      <c r="B2918" s="397"/>
      <c r="C2918" s="398"/>
      <c r="D2918" s="399"/>
      <c r="E2918" s="383" t="str">
        <f t="shared" si="423"/>
        <v>C</v>
      </c>
      <c r="F2918" s="383" t="str">
        <f t="shared" si="424"/>
        <v>C</v>
      </c>
      <c r="G2918" s="400"/>
      <c r="H2918" s="385" t="str">
        <f>IF(G2918="","",VLOOKUP(G2918,下拉数据源!J:K,2,0))</f>
        <v/>
      </c>
      <c r="I2918" s="385"/>
      <c r="J2918" s="385"/>
      <c r="K2918" s="386"/>
      <c r="L2918" s="401"/>
      <c r="M2918" s="384"/>
      <c r="N2918" s="384"/>
      <c r="O2918" s="384"/>
      <c r="P2918" s="386"/>
      <c r="Q2918" s="387"/>
      <c r="R2918" s="286"/>
      <c r="S2918" s="388">
        <f t="shared" si="421"/>
        <v>0</v>
      </c>
      <c r="T2918" s="389"/>
      <c r="U2918" s="389">
        <f t="shared" si="419"/>
        <v>0</v>
      </c>
      <c r="V2918" s="451"/>
      <c r="W2918" s="452"/>
      <c r="X2918" s="386"/>
      <c r="Y2918" s="390"/>
      <c r="Z2918" s="391"/>
      <c r="AA2918" s="392"/>
      <c r="AB2918" s="393"/>
      <c r="AC2918" s="394"/>
      <c r="AD2918" s="395">
        <f t="shared" si="422"/>
        <v>0</v>
      </c>
      <c r="AE2918" s="396">
        <f>IF(OR(G2918=账期!$A$18,G2918=账期!$A$20,G2918=账期!$A$22,G2918=账期!$A$24,G2918=账期!$A$25,G2918=账期!$A$27,G2918=账期!$A$26,G2918=账期!$A$28,G2918=账期!$A$30,G2918=账期!$A$32,G2918=账期!$A$34,G2918=账期!$A$35,G2918=账期!$A$37,G2918=账期!$A$39,G2918=账期!$A$40,G2918=账期!$A$41,G2918=账期!$A$42,G2918=账期!$A$43,G2918=账期!$A$44,G2918=账期!$A$45,G2918=账期!$A$46,G2918=账期!$A$48,G2918=账期!$A$50,G2918=账期!$A$51,G2918=账期!$A$52,G2918=账期!$A$53,G2918=账期!$A$54,G2918=账期!$A$56,G2918=账期!$A$57,G2918=账期!$A$58,G2918=账期!$A$59,G2918=账期!$A$60,G2918=账期!$A$61,G2918=账期!$A$62,G2918=账期!$A$63,G2918=账期!$A$64,G2918=账期!$A$66,G2918=账期!$A$67,G2918=账期!$A$68,G2918=账期!$A$70,G2918=账期!$A$71),30,IF(OR(G2918=账期!$A$74,G2918=账期!$A$77,G2918=账期!$A$76,G2918=账期!$A$79,G2918=账期!$A$80,G2918=账期!$A$81,G2918=账期!$A$83,G2918=账期!$A$85,G2918=账期!$A$87,G2918=账期!$A$89,G2918=账期!$A$91),60,IF(OR(G2918=账期!$A$93,G2918=账期!$A$94,G2918=账期!$A$95,G2918=账期!$A$96,G2918=账期!$A$98,G2918=账期!$A$99,G2918=账期!$A$101,G2918=账期!$A$102),90,0)))</f>
        <v>0</v>
      </c>
      <c r="AF2918" s="396"/>
      <c r="AG2918" s="384"/>
      <c r="AH2918" s="396" t="str">
        <f t="shared" si="418"/>
        <v/>
      </c>
    </row>
    <row r="2919" spans="1:34" ht="18" customHeight="1" x14ac:dyDescent="0.25">
      <c r="A2919" s="301" t="str">
        <f t="shared" si="420"/>
        <v/>
      </c>
      <c r="B2919" s="397"/>
      <c r="C2919" s="398"/>
      <c r="D2919" s="399"/>
      <c r="E2919" s="383" t="str">
        <f t="shared" si="423"/>
        <v>C</v>
      </c>
      <c r="F2919" s="383" t="str">
        <f t="shared" si="424"/>
        <v>C</v>
      </c>
      <c r="G2919" s="400"/>
      <c r="H2919" s="385" t="str">
        <f>IF(G2919="","",VLOOKUP(G2919,下拉数据源!J:K,2,0))</f>
        <v/>
      </c>
      <c r="I2919" s="385"/>
      <c r="J2919" s="385"/>
      <c r="K2919" s="386"/>
      <c r="L2919" s="401"/>
      <c r="M2919" s="384"/>
      <c r="N2919" s="384"/>
      <c r="O2919" s="384"/>
      <c r="P2919" s="386"/>
      <c r="Q2919" s="387"/>
      <c r="R2919" s="286"/>
      <c r="S2919" s="388">
        <f t="shared" si="421"/>
        <v>0</v>
      </c>
      <c r="T2919" s="389"/>
      <c r="U2919" s="389">
        <f t="shared" si="419"/>
        <v>0</v>
      </c>
      <c r="V2919" s="451"/>
      <c r="W2919" s="452"/>
      <c r="X2919" s="386"/>
      <c r="Y2919" s="390"/>
      <c r="Z2919" s="391"/>
      <c r="AA2919" s="392"/>
      <c r="AB2919" s="393"/>
      <c r="AC2919" s="394"/>
      <c r="AD2919" s="395">
        <f t="shared" si="422"/>
        <v>0</v>
      </c>
      <c r="AE2919" s="396">
        <f>IF(OR(G2919=账期!$A$18,G2919=账期!$A$20,G2919=账期!$A$22,G2919=账期!$A$24,G2919=账期!$A$25,G2919=账期!$A$27,G2919=账期!$A$26,G2919=账期!$A$28,G2919=账期!$A$30,G2919=账期!$A$32,G2919=账期!$A$34,G2919=账期!$A$35,G2919=账期!$A$37,G2919=账期!$A$39,G2919=账期!$A$40,G2919=账期!$A$41,G2919=账期!$A$42,G2919=账期!$A$43,G2919=账期!$A$44,G2919=账期!$A$45,G2919=账期!$A$46,G2919=账期!$A$48,G2919=账期!$A$50,G2919=账期!$A$51,G2919=账期!$A$52,G2919=账期!$A$53,G2919=账期!$A$54,G2919=账期!$A$56,G2919=账期!$A$57,G2919=账期!$A$58,G2919=账期!$A$59,G2919=账期!$A$60,G2919=账期!$A$61,G2919=账期!$A$62,G2919=账期!$A$63,G2919=账期!$A$64,G2919=账期!$A$66,G2919=账期!$A$67,G2919=账期!$A$68,G2919=账期!$A$70,G2919=账期!$A$71),30,IF(OR(G2919=账期!$A$74,G2919=账期!$A$77,G2919=账期!$A$76,G2919=账期!$A$79,G2919=账期!$A$80,G2919=账期!$A$81,G2919=账期!$A$83,G2919=账期!$A$85,G2919=账期!$A$87,G2919=账期!$A$89,G2919=账期!$A$91),60,IF(OR(G2919=账期!$A$93,G2919=账期!$A$94,G2919=账期!$A$95,G2919=账期!$A$96,G2919=账期!$A$98,G2919=账期!$A$99,G2919=账期!$A$101,G2919=账期!$A$102),90,0)))</f>
        <v>0</v>
      </c>
      <c r="AF2919" s="396"/>
      <c r="AG2919" s="384"/>
      <c r="AH2919" s="396" t="str">
        <f t="shared" ref="AH2919:AH2982" si="425">IF(AG2919="华东","徐绪盛",IF(AG2919="华南","柯童柱",IF(AG2919="华中","杭得利",IF(AG2919="西南","张军",IF(AG2919="华北","石浩宇","")))))</f>
        <v/>
      </c>
    </row>
    <row r="2920" spans="1:34" ht="18" customHeight="1" x14ac:dyDescent="0.25">
      <c r="A2920" s="301" t="str">
        <f t="shared" si="420"/>
        <v/>
      </c>
      <c r="B2920" s="397"/>
      <c r="C2920" s="398"/>
      <c r="D2920" s="399"/>
      <c r="E2920" s="383" t="str">
        <f t="shared" si="423"/>
        <v>C</v>
      </c>
      <c r="F2920" s="383" t="str">
        <f t="shared" si="424"/>
        <v>C</v>
      </c>
      <c r="G2920" s="400"/>
      <c r="H2920" s="385" t="str">
        <f>IF(G2920="","",VLOOKUP(G2920,下拉数据源!J:K,2,0))</f>
        <v/>
      </c>
      <c r="I2920" s="385"/>
      <c r="J2920" s="385"/>
      <c r="K2920" s="386"/>
      <c r="L2920" s="401"/>
      <c r="M2920" s="384"/>
      <c r="N2920" s="384"/>
      <c r="O2920" s="384"/>
      <c r="P2920" s="386"/>
      <c r="Q2920" s="387"/>
      <c r="R2920" s="286"/>
      <c r="S2920" s="388">
        <f t="shared" si="421"/>
        <v>0</v>
      </c>
      <c r="T2920" s="389"/>
      <c r="U2920" s="389">
        <f t="shared" si="419"/>
        <v>0</v>
      </c>
      <c r="V2920" s="451"/>
      <c r="W2920" s="452"/>
      <c r="X2920" s="386"/>
      <c r="Y2920" s="390"/>
      <c r="Z2920" s="391"/>
      <c r="AA2920" s="392"/>
      <c r="AB2920" s="393"/>
      <c r="AC2920" s="394"/>
      <c r="AD2920" s="395">
        <f t="shared" si="422"/>
        <v>0</v>
      </c>
      <c r="AE2920" s="396">
        <f>IF(OR(G2920=账期!$A$18,G2920=账期!$A$20,G2920=账期!$A$22,G2920=账期!$A$24,G2920=账期!$A$25,G2920=账期!$A$27,G2920=账期!$A$26,G2920=账期!$A$28,G2920=账期!$A$30,G2920=账期!$A$32,G2920=账期!$A$34,G2920=账期!$A$35,G2920=账期!$A$37,G2920=账期!$A$39,G2920=账期!$A$40,G2920=账期!$A$41,G2920=账期!$A$42,G2920=账期!$A$43,G2920=账期!$A$44,G2920=账期!$A$45,G2920=账期!$A$46,G2920=账期!$A$48,G2920=账期!$A$50,G2920=账期!$A$51,G2920=账期!$A$52,G2920=账期!$A$53,G2920=账期!$A$54,G2920=账期!$A$56,G2920=账期!$A$57,G2920=账期!$A$58,G2920=账期!$A$59,G2920=账期!$A$60,G2920=账期!$A$61,G2920=账期!$A$62,G2920=账期!$A$63,G2920=账期!$A$64,G2920=账期!$A$66,G2920=账期!$A$67,G2920=账期!$A$68,G2920=账期!$A$70,G2920=账期!$A$71),30,IF(OR(G2920=账期!$A$74,G2920=账期!$A$77,G2920=账期!$A$76,G2920=账期!$A$79,G2920=账期!$A$80,G2920=账期!$A$81,G2920=账期!$A$83,G2920=账期!$A$85,G2920=账期!$A$87,G2920=账期!$A$89,G2920=账期!$A$91),60,IF(OR(G2920=账期!$A$93,G2920=账期!$A$94,G2920=账期!$A$95,G2920=账期!$A$96,G2920=账期!$A$98,G2920=账期!$A$99,G2920=账期!$A$101,G2920=账期!$A$102),90,0)))</f>
        <v>0</v>
      </c>
      <c r="AF2920" s="396"/>
      <c r="AG2920" s="384"/>
      <c r="AH2920" s="396" t="str">
        <f t="shared" si="425"/>
        <v/>
      </c>
    </row>
    <row r="2921" spans="1:34" ht="18" customHeight="1" x14ac:dyDescent="0.25">
      <c r="A2921" s="301" t="str">
        <f t="shared" si="420"/>
        <v/>
      </c>
      <c r="B2921" s="397"/>
      <c r="C2921" s="398"/>
      <c r="D2921" s="399"/>
      <c r="E2921" s="383" t="str">
        <f t="shared" si="423"/>
        <v>C</v>
      </c>
      <c r="F2921" s="383" t="str">
        <f t="shared" si="424"/>
        <v>C</v>
      </c>
      <c r="G2921" s="400"/>
      <c r="H2921" s="385" t="str">
        <f>IF(G2921="","",VLOOKUP(G2921,下拉数据源!J:K,2,0))</f>
        <v/>
      </c>
      <c r="I2921" s="385"/>
      <c r="J2921" s="385"/>
      <c r="K2921" s="386"/>
      <c r="L2921" s="401"/>
      <c r="M2921" s="384"/>
      <c r="N2921" s="384"/>
      <c r="O2921" s="384"/>
      <c r="P2921" s="386"/>
      <c r="Q2921" s="387"/>
      <c r="R2921" s="286"/>
      <c r="S2921" s="388">
        <f t="shared" si="421"/>
        <v>0</v>
      </c>
      <c r="T2921" s="389"/>
      <c r="U2921" s="389">
        <f t="shared" si="419"/>
        <v>0</v>
      </c>
      <c r="V2921" s="451"/>
      <c r="W2921" s="452"/>
      <c r="X2921" s="386"/>
      <c r="Y2921" s="390"/>
      <c r="Z2921" s="391"/>
      <c r="AA2921" s="392"/>
      <c r="AB2921" s="393"/>
      <c r="AC2921" s="394"/>
      <c r="AD2921" s="395">
        <f t="shared" si="422"/>
        <v>0</v>
      </c>
      <c r="AE2921" s="396">
        <f>IF(OR(G2921=账期!$A$18,G2921=账期!$A$20,G2921=账期!$A$22,G2921=账期!$A$24,G2921=账期!$A$25,G2921=账期!$A$27,G2921=账期!$A$26,G2921=账期!$A$28,G2921=账期!$A$30,G2921=账期!$A$32,G2921=账期!$A$34,G2921=账期!$A$35,G2921=账期!$A$37,G2921=账期!$A$39,G2921=账期!$A$40,G2921=账期!$A$41,G2921=账期!$A$42,G2921=账期!$A$43,G2921=账期!$A$44,G2921=账期!$A$45,G2921=账期!$A$46,G2921=账期!$A$48,G2921=账期!$A$50,G2921=账期!$A$51,G2921=账期!$A$52,G2921=账期!$A$53,G2921=账期!$A$54,G2921=账期!$A$56,G2921=账期!$A$57,G2921=账期!$A$58,G2921=账期!$A$59,G2921=账期!$A$60,G2921=账期!$A$61,G2921=账期!$A$62,G2921=账期!$A$63,G2921=账期!$A$64,G2921=账期!$A$66,G2921=账期!$A$67,G2921=账期!$A$68,G2921=账期!$A$70,G2921=账期!$A$71),30,IF(OR(G2921=账期!$A$74,G2921=账期!$A$77,G2921=账期!$A$76,G2921=账期!$A$79,G2921=账期!$A$80,G2921=账期!$A$81,G2921=账期!$A$83,G2921=账期!$A$85,G2921=账期!$A$87,G2921=账期!$A$89,G2921=账期!$A$91),60,IF(OR(G2921=账期!$A$93,G2921=账期!$A$94,G2921=账期!$A$95,G2921=账期!$A$96,G2921=账期!$A$98,G2921=账期!$A$99,G2921=账期!$A$101,G2921=账期!$A$102),90,0)))</f>
        <v>0</v>
      </c>
      <c r="AF2921" s="396"/>
      <c r="AG2921" s="384"/>
      <c r="AH2921" s="396" t="str">
        <f t="shared" si="425"/>
        <v/>
      </c>
    </row>
    <row r="2922" spans="1:34" ht="18" customHeight="1" x14ac:dyDescent="0.25">
      <c r="A2922" s="301" t="str">
        <f t="shared" si="420"/>
        <v/>
      </c>
      <c r="B2922" s="397"/>
      <c r="C2922" s="398"/>
      <c r="D2922" s="399"/>
      <c r="E2922" s="383" t="str">
        <f t="shared" si="423"/>
        <v>C</v>
      </c>
      <c r="F2922" s="383" t="str">
        <f t="shared" si="424"/>
        <v>C</v>
      </c>
      <c r="G2922" s="400"/>
      <c r="H2922" s="385" t="str">
        <f>IF(G2922="","",VLOOKUP(G2922,下拉数据源!J:K,2,0))</f>
        <v/>
      </c>
      <c r="I2922" s="385"/>
      <c r="J2922" s="385"/>
      <c r="K2922" s="386"/>
      <c r="L2922" s="401"/>
      <c r="M2922" s="384"/>
      <c r="N2922" s="384"/>
      <c r="O2922" s="384"/>
      <c r="P2922" s="386"/>
      <c r="Q2922" s="387"/>
      <c r="R2922" s="286"/>
      <c r="S2922" s="388">
        <f t="shared" si="421"/>
        <v>0</v>
      </c>
      <c r="T2922" s="389"/>
      <c r="U2922" s="389">
        <f t="shared" si="419"/>
        <v>0</v>
      </c>
      <c r="V2922" s="451"/>
      <c r="W2922" s="452"/>
      <c r="X2922" s="386"/>
      <c r="Y2922" s="390"/>
      <c r="Z2922" s="391"/>
      <c r="AA2922" s="392"/>
      <c r="AB2922" s="393"/>
      <c r="AC2922" s="394"/>
      <c r="AD2922" s="395">
        <f t="shared" si="422"/>
        <v>0</v>
      </c>
      <c r="AE2922" s="396">
        <f>IF(OR(G2922=账期!$A$18,G2922=账期!$A$20,G2922=账期!$A$22,G2922=账期!$A$24,G2922=账期!$A$25,G2922=账期!$A$27,G2922=账期!$A$26,G2922=账期!$A$28,G2922=账期!$A$30,G2922=账期!$A$32,G2922=账期!$A$34,G2922=账期!$A$35,G2922=账期!$A$37,G2922=账期!$A$39,G2922=账期!$A$40,G2922=账期!$A$41,G2922=账期!$A$42,G2922=账期!$A$43,G2922=账期!$A$44,G2922=账期!$A$45,G2922=账期!$A$46,G2922=账期!$A$48,G2922=账期!$A$50,G2922=账期!$A$51,G2922=账期!$A$52,G2922=账期!$A$53,G2922=账期!$A$54,G2922=账期!$A$56,G2922=账期!$A$57,G2922=账期!$A$58,G2922=账期!$A$59,G2922=账期!$A$60,G2922=账期!$A$61,G2922=账期!$A$62,G2922=账期!$A$63,G2922=账期!$A$64,G2922=账期!$A$66,G2922=账期!$A$67,G2922=账期!$A$68,G2922=账期!$A$70,G2922=账期!$A$71),30,IF(OR(G2922=账期!$A$74,G2922=账期!$A$77,G2922=账期!$A$76,G2922=账期!$A$79,G2922=账期!$A$80,G2922=账期!$A$81,G2922=账期!$A$83,G2922=账期!$A$85,G2922=账期!$A$87,G2922=账期!$A$89,G2922=账期!$A$91),60,IF(OR(G2922=账期!$A$93,G2922=账期!$A$94,G2922=账期!$A$95,G2922=账期!$A$96,G2922=账期!$A$98,G2922=账期!$A$99,G2922=账期!$A$101,G2922=账期!$A$102),90,0)))</f>
        <v>0</v>
      </c>
      <c r="AF2922" s="396"/>
      <c r="AG2922" s="384"/>
      <c r="AH2922" s="396" t="str">
        <f t="shared" si="425"/>
        <v/>
      </c>
    </row>
    <row r="2923" spans="1:34" ht="18" customHeight="1" x14ac:dyDescent="0.25">
      <c r="A2923" s="301" t="str">
        <f t="shared" si="420"/>
        <v/>
      </c>
      <c r="B2923" s="397"/>
      <c r="C2923" s="398"/>
      <c r="D2923" s="399"/>
      <c r="E2923" s="383" t="str">
        <f t="shared" si="423"/>
        <v>C</v>
      </c>
      <c r="F2923" s="383" t="str">
        <f t="shared" si="424"/>
        <v>C</v>
      </c>
      <c r="G2923" s="400"/>
      <c r="H2923" s="385" t="str">
        <f>IF(G2923="","",VLOOKUP(G2923,下拉数据源!J:K,2,0))</f>
        <v/>
      </c>
      <c r="I2923" s="385"/>
      <c r="J2923" s="385"/>
      <c r="K2923" s="386"/>
      <c r="L2923" s="401"/>
      <c r="M2923" s="384"/>
      <c r="N2923" s="384"/>
      <c r="O2923" s="384"/>
      <c r="P2923" s="386"/>
      <c r="Q2923" s="387"/>
      <c r="R2923" s="286"/>
      <c r="S2923" s="388">
        <f t="shared" si="421"/>
        <v>0</v>
      </c>
      <c r="T2923" s="389"/>
      <c r="U2923" s="389">
        <f t="shared" si="419"/>
        <v>0</v>
      </c>
      <c r="V2923" s="451"/>
      <c r="W2923" s="452"/>
      <c r="X2923" s="386"/>
      <c r="Y2923" s="390"/>
      <c r="Z2923" s="391"/>
      <c r="AA2923" s="392"/>
      <c r="AB2923" s="393"/>
      <c r="AC2923" s="394"/>
      <c r="AD2923" s="395">
        <f t="shared" si="422"/>
        <v>0</v>
      </c>
      <c r="AE2923" s="396">
        <f>IF(OR(G2923=账期!$A$18,G2923=账期!$A$20,G2923=账期!$A$22,G2923=账期!$A$24,G2923=账期!$A$25,G2923=账期!$A$27,G2923=账期!$A$26,G2923=账期!$A$28,G2923=账期!$A$30,G2923=账期!$A$32,G2923=账期!$A$34,G2923=账期!$A$35,G2923=账期!$A$37,G2923=账期!$A$39,G2923=账期!$A$40,G2923=账期!$A$41,G2923=账期!$A$42,G2923=账期!$A$43,G2923=账期!$A$44,G2923=账期!$A$45,G2923=账期!$A$46,G2923=账期!$A$48,G2923=账期!$A$50,G2923=账期!$A$51,G2923=账期!$A$52,G2923=账期!$A$53,G2923=账期!$A$54,G2923=账期!$A$56,G2923=账期!$A$57,G2923=账期!$A$58,G2923=账期!$A$59,G2923=账期!$A$60,G2923=账期!$A$61,G2923=账期!$A$62,G2923=账期!$A$63,G2923=账期!$A$64,G2923=账期!$A$66,G2923=账期!$A$67,G2923=账期!$A$68,G2923=账期!$A$70,G2923=账期!$A$71),30,IF(OR(G2923=账期!$A$74,G2923=账期!$A$77,G2923=账期!$A$76,G2923=账期!$A$79,G2923=账期!$A$80,G2923=账期!$A$81,G2923=账期!$A$83,G2923=账期!$A$85,G2923=账期!$A$87,G2923=账期!$A$89,G2923=账期!$A$91),60,IF(OR(G2923=账期!$A$93,G2923=账期!$A$94,G2923=账期!$A$95,G2923=账期!$A$96,G2923=账期!$A$98,G2923=账期!$A$99,G2923=账期!$A$101,G2923=账期!$A$102),90,0)))</f>
        <v>0</v>
      </c>
      <c r="AF2923" s="396"/>
      <c r="AG2923" s="384"/>
      <c r="AH2923" s="396" t="str">
        <f t="shared" si="425"/>
        <v/>
      </c>
    </row>
    <row r="2924" spans="1:34" ht="18" customHeight="1" x14ac:dyDescent="0.25">
      <c r="A2924" s="301" t="str">
        <f t="shared" si="420"/>
        <v/>
      </c>
      <c r="B2924" s="397"/>
      <c r="C2924" s="398"/>
      <c r="D2924" s="399"/>
      <c r="E2924" s="383" t="str">
        <f t="shared" si="423"/>
        <v>C</v>
      </c>
      <c r="F2924" s="383" t="str">
        <f t="shared" si="424"/>
        <v>C</v>
      </c>
      <c r="G2924" s="400"/>
      <c r="H2924" s="385" t="str">
        <f>IF(G2924="","",VLOOKUP(G2924,下拉数据源!J:K,2,0))</f>
        <v/>
      </c>
      <c r="I2924" s="385"/>
      <c r="J2924" s="385"/>
      <c r="K2924" s="386"/>
      <c r="L2924" s="401"/>
      <c r="M2924" s="384"/>
      <c r="N2924" s="384"/>
      <c r="O2924" s="384"/>
      <c r="P2924" s="386"/>
      <c r="Q2924" s="387"/>
      <c r="R2924" s="286"/>
      <c r="S2924" s="388">
        <f t="shared" si="421"/>
        <v>0</v>
      </c>
      <c r="T2924" s="389"/>
      <c r="U2924" s="389">
        <f t="shared" si="419"/>
        <v>0</v>
      </c>
      <c r="V2924" s="451"/>
      <c r="W2924" s="452"/>
      <c r="X2924" s="386"/>
      <c r="Y2924" s="390"/>
      <c r="Z2924" s="391"/>
      <c r="AA2924" s="392"/>
      <c r="AB2924" s="393"/>
      <c r="AC2924" s="394"/>
      <c r="AD2924" s="395">
        <f t="shared" si="422"/>
        <v>0</v>
      </c>
      <c r="AE2924" s="396">
        <f>IF(OR(G2924=账期!$A$18,G2924=账期!$A$20,G2924=账期!$A$22,G2924=账期!$A$24,G2924=账期!$A$25,G2924=账期!$A$27,G2924=账期!$A$26,G2924=账期!$A$28,G2924=账期!$A$30,G2924=账期!$A$32,G2924=账期!$A$34,G2924=账期!$A$35,G2924=账期!$A$37,G2924=账期!$A$39,G2924=账期!$A$40,G2924=账期!$A$41,G2924=账期!$A$42,G2924=账期!$A$43,G2924=账期!$A$44,G2924=账期!$A$45,G2924=账期!$A$46,G2924=账期!$A$48,G2924=账期!$A$50,G2924=账期!$A$51,G2924=账期!$A$52,G2924=账期!$A$53,G2924=账期!$A$54,G2924=账期!$A$56,G2924=账期!$A$57,G2924=账期!$A$58,G2924=账期!$A$59,G2924=账期!$A$60,G2924=账期!$A$61,G2924=账期!$A$62,G2924=账期!$A$63,G2924=账期!$A$64,G2924=账期!$A$66,G2924=账期!$A$67,G2924=账期!$A$68,G2924=账期!$A$70,G2924=账期!$A$71),30,IF(OR(G2924=账期!$A$74,G2924=账期!$A$77,G2924=账期!$A$76,G2924=账期!$A$79,G2924=账期!$A$80,G2924=账期!$A$81,G2924=账期!$A$83,G2924=账期!$A$85,G2924=账期!$A$87,G2924=账期!$A$89,G2924=账期!$A$91),60,IF(OR(G2924=账期!$A$93,G2924=账期!$A$94,G2924=账期!$A$95,G2924=账期!$A$96,G2924=账期!$A$98,G2924=账期!$A$99,G2924=账期!$A$101,G2924=账期!$A$102),90,0)))</f>
        <v>0</v>
      </c>
      <c r="AF2924" s="396"/>
      <c r="AG2924" s="384"/>
      <c r="AH2924" s="396" t="str">
        <f t="shared" si="425"/>
        <v/>
      </c>
    </row>
    <row r="2925" spans="1:34" ht="18" customHeight="1" x14ac:dyDescent="0.25">
      <c r="A2925" s="301" t="str">
        <f t="shared" si="420"/>
        <v/>
      </c>
      <c r="B2925" s="397"/>
      <c r="C2925" s="398"/>
      <c r="D2925" s="399"/>
      <c r="E2925" s="383" t="str">
        <f t="shared" si="423"/>
        <v>C</v>
      </c>
      <c r="F2925" s="383" t="str">
        <f t="shared" si="424"/>
        <v>C</v>
      </c>
      <c r="G2925" s="400"/>
      <c r="H2925" s="385" t="str">
        <f>IF(G2925="","",VLOOKUP(G2925,下拉数据源!J:K,2,0))</f>
        <v/>
      </c>
      <c r="I2925" s="385"/>
      <c r="J2925" s="385"/>
      <c r="K2925" s="386"/>
      <c r="L2925" s="401"/>
      <c r="M2925" s="384"/>
      <c r="N2925" s="384"/>
      <c r="O2925" s="384"/>
      <c r="P2925" s="386"/>
      <c r="Q2925" s="387"/>
      <c r="R2925" s="286"/>
      <c r="S2925" s="388">
        <f t="shared" si="421"/>
        <v>0</v>
      </c>
      <c r="T2925" s="389"/>
      <c r="U2925" s="389">
        <f t="shared" si="419"/>
        <v>0</v>
      </c>
      <c r="V2925" s="451"/>
      <c r="W2925" s="452"/>
      <c r="X2925" s="386"/>
      <c r="Y2925" s="390"/>
      <c r="Z2925" s="391"/>
      <c r="AA2925" s="392"/>
      <c r="AB2925" s="393"/>
      <c r="AC2925" s="394"/>
      <c r="AD2925" s="395">
        <f t="shared" si="422"/>
        <v>0</v>
      </c>
      <c r="AE2925" s="396">
        <f>IF(OR(G2925=账期!$A$18,G2925=账期!$A$20,G2925=账期!$A$22,G2925=账期!$A$24,G2925=账期!$A$25,G2925=账期!$A$27,G2925=账期!$A$26,G2925=账期!$A$28,G2925=账期!$A$30,G2925=账期!$A$32,G2925=账期!$A$34,G2925=账期!$A$35,G2925=账期!$A$37,G2925=账期!$A$39,G2925=账期!$A$40,G2925=账期!$A$41,G2925=账期!$A$42,G2925=账期!$A$43,G2925=账期!$A$44,G2925=账期!$A$45,G2925=账期!$A$46,G2925=账期!$A$48,G2925=账期!$A$50,G2925=账期!$A$51,G2925=账期!$A$52,G2925=账期!$A$53,G2925=账期!$A$54,G2925=账期!$A$56,G2925=账期!$A$57,G2925=账期!$A$58,G2925=账期!$A$59,G2925=账期!$A$60,G2925=账期!$A$61,G2925=账期!$A$62,G2925=账期!$A$63,G2925=账期!$A$64,G2925=账期!$A$66,G2925=账期!$A$67,G2925=账期!$A$68,G2925=账期!$A$70,G2925=账期!$A$71),30,IF(OR(G2925=账期!$A$74,G2925=账期!$A$77,G2925=账期!$A$76,G2925=账期!$A$79,G2925=账期!$A$80,G2925=账期!$A$81,G2925=账期!$A$83,G2925=账期!$A$85,G2925=账期!$A$87,G2925=账期!$A$89,G2925=账期!$A$91),60,IF(OR(G2925=账期!$A$93,G2925=账期!$A$94,G2925=账期!$A$95,G2925=账期!$A$96,G2925=账期!$A$98,G2925=账期!$A$99,G2925=账期!$A$101,G2925=账期!$A$102),90,0)))</f>
        <v>0</v>
      </c>
      <c r="AF2925" s="396"/>
      <c r="AG2925" s="384"/>
      <c r="AH2925" s="396" t="str">
        <f t="shared" si="425"/>
        <v/>
      </c>
    </row>
    <row r="2926" spans="1:34" ht="18" customHeight="1" x14ac:dyDescent="0.25">
      <c r="A2926" s="301" t="str">
        <f t="shared" si="420"/>
        <v/>
      </c>
      <c r="B2926" s="397"/>
      <c r="C2926" s="398"/>
      <c r="D2926" s="399"/>
      <c r="E2926" s="383" t="str">
        <f t="shared" si="423"/>
        <v>C</v>
      </c>
      <c r="F2926" s="383" t="str">
        <f t="shared" si="424"/>
        <v>C</v>
      </c>
      <c r="G2926" s="400"/>
      <c r="H2926" s="385" t="str">
        <f>IF(G2926="","",VLOOKUP(G2926,下拉数据源!J:K,2,0))</f>
        <v/>
      </c>
      <c r="I2926" s="385"/>
      <c r="J2926" s="385"/>
      <c r="K2926" s="386"/>
      <c r="L2926" s="401"/>
      <c r="M2926" s="384"/>
      <c r="N2926" s="384"/>
      <c r="O2926" s="384"/>
      <c r="P2926" s="386"/>
      <c r="Q2926" s="387"/>
      <c r="R2926" s="286"/>
      <c r="S2926" s="388">
        <f t="shared" si="421"/>
        <v>0</v>
      </c>
      <c r="T2926" s="389"/>
      <c r="U2926" s="389">
        <f t="shared" si="419"/>
        <v>0</v>
      </c>
      <c r="V2926" s="451"/>
      <c r="W2926" s="452"/>
      <c r="X2926" s="386"/>
      <c r="Y2926" s="390"/>
      <c r="Z2926" s="391"/>
      <c r="AA2926" s="392"/>
      <c r="AB2926" s="393"/>
      <c r="AC2926" s="394"/>
      <c r="AD2926" s="395">
        <f t="shared" si="422"/>
        <v>0</v>
      </c>
      <c r="AE2926" s="396">
        <f>IF(OR(G2926=账期!$A$18,G2926=账期!$A$20,G2926=账期!$A$22,G2926=账期!$A$24,G2926=账期!$A$25,G2926=账期!$A$27,G2926=账期!$A$26,G2926=账期!$A$28,G2926=账期!$A$30,G2926=账期!$A$32,G2926=账期!$A$34,G2926=账期!$A$35,G2926=账期!$A$37,G2926=账期!$A$39,G2926=账期!$A$40,G2926=账期!$A$41,G2926=账期!$A$42,G2926=账期!$A$43,G2926=账期!$A$44,G2926=账期!$A$45,G2926=账期!$A$46,G2926=账期!$A$48,G2926=账期!$A$50,G2926=账期!$A$51,G2926=账期!$A$52,G2926=账期!$A$53,G2926=账期!$A$54,G2926=账期!$A$56,G2926=账期!$A$57,G2926=账期!$A$58,G2926=账期!$A$59,G2926=账期!$A$60,G2926=账期!$A$61,G2926=账期!$A$62,G2926=账期!$A$63,G2926=账期!$A$64,G2926=账期!$A$66,G2926=账期!$A$67,G2926=账期!$A$68,G2926=账期!$A$70,G2926=账期!$A$71),30,IF(OR(G2926=账期!$A$74,G2926=账期!$A$77,G2926=账期!$A$76,G2926=账期!$A$79,G2926=账期!$A$80,G2926=账期!$A$81,G2926=账期!$A$83,G2926=账期!$A$85,G2926=账期!$A$87,G2926=账期!$A$89,G2926=账期!$A$91),60,IF(OR(G2926=账期!$A$93,G2926=账期!$A$94,G2926=账期!$A$95,G2926=账期!$A$96,G2926=账期!$A$98,G2926=账期!$A$99,G2926=账期!$A$101,G2926=账期!$A$102),90,0)))</f>
        <v>0</v>
      </c>
      <c r="AF2926" s="396"/>
      <c r="AG2926" s="384"/>
      <c r="AH2926" s="396" t="str">
        <f t="shared" si="425"/>
        <v/>
      </c>
    </row>
    <row r="2927" spans="1:34" ht="18" customHeight="1" x14ac:dyDescent="0.25">
      <c r="A2927" s="301" t="str">
        <f t="shared" si="420"/>
        <v/>
      </c>
      <c r="B2927" s="397"/>
      <c r="C2927" s="398"/>
      <c r="D2927" s="399"/>
      <c r="E2927" s="383" t="str">
        <f t="shared" si="423"/>
        <v>C</v>
      </c>
      <c r="F2927" s="383" t="str">
        <f t="shared" si="424"/>
        <v>C</v>
      </c>
      <c r="G2927" s="400"/>
      <c r="H2927" s="385" t="str">
        <f>IF(G2927="","",VLOOKUP(G2927,下拉数据源!J:K,2,0))</f>
        <v/>
      </c>
      <c r="I2927" s="385"/>
      <c r="J2927" s="385"/>
      <c r="K2927" s="386"/>
      <c r="L2927" s="401"/>
      <c r="M2927" s="384"/>
      <c r="N2927" s="384"/>
      <c r="O2927" s="384"/>
      <c r="P2927" s="386"/>
      <c r="Q2927" s="387"/>
      <c r="R2927" s="286"/>
      <c r="S2927" s="388">
        <f t="shared" si="421"/>
        <v>0</v>
      </c>
      <c r="T2927" s="389"/>
      <c r="U2927" s="389">
        <f t="shared" si="419"/>
        <v>0</v>
      </c>
      <c r="V2927" s="451"/>
      <c r="W2927" s="452"/>
      <c r="X2927" s="386"/>
      <c r="Y2927" s="390"/>
      <c r="Z2927" s="391"/>
      <c r="AA2927" s="392"/>
      <c r="AB2927" s="393"/>
      <c r="AC2927" s="394"/>
      <c r="AD2927" s="395">
        <f t="shared" si="422"/>
        <v>0</v>
      </c>
      <c r="AE2927" s="396">
        <f>IF(OR(G2927=账期!$A$18,G2927=账期!$A$20,G2927=账期!$A$22,G2927=账期!$A$24,G2927=账期!$A$25,G2927=账期!$A$27,G2927=账期!$A$26,G2927=账期!$A$28,G2927=账期!$A$30,G2927=账期!$A$32,G2927=账期!$A$34,G2927=账期!$A$35,G2927=账期!$A$37,G2927=账期!$A$39,G2927=账期!$A$40,G2927=账期!$A$41,G2927=账期!$A$42,G2927=账期!$A$43,G2927=账期!$A$44,G2927=账期!$A$45,G2927=账期!$A$46,G2927=账期!$A$48,G2927=账期!$A$50,G2927=账期!$A$51,G2927=账期!$A$52,G2927=账期!$A$53,G2927=账期!$A$54,G2927=账期!$A$56,G2927=账期!$A$57,G2927=账期!$A$58,G2927=账期!$A$59,G2927=账期!$A$60,G2927=账期!$A$61,G2927=账期!$A$62,G2927=账期!$A$63,G2927=账期!$A$64,G2927=账期!$A$66,G2927=账期!$A$67,G2927=账期!$A$68,G2927=账期!$A$70,G2927=账期!$A$71),30,IF(OR(G2927=账期!$A$74,G2927=账期!$A$77,G2927=账期!$A$76,G2927=账期!$A$79,G2927=账期!$A$80,G2927=账期!$A$81,G2927=账期!$A$83,G2927=账期!$A$85,G2927=账期!$A$87,G2927=账期!$A$89,G2927=账期!$A$91),60,IF(OR(G2927=账期!$A$93,G2927=账期!$A$94,G2927=账期!$A$95,G2927=账期!$A$96,G2927=账期!$A$98,G2927=账期!$A$99,G2927=账期!$A$101,G2927=账期!$A$102),90,0)))</f>
        <v>0</v>
      </c>
      <c r="AF2927" s="396"/>
      <c r="AG2927" s="384"/>
      <c r="AH2927" s="396" t="str">
        <f t="shared" si="425"/>
        <v/>
      </c>
    </row>
    <row r="2928" spans="1:34" ht="18" customHeight="1" x14ac:dyDescent="0.25">
      <c r="A2928" s="301" t="str">
        <f t="shared" si="420"/>
        <v/>
      </c>
      <c r="B2928" s="397"/>
      <c r="C2928" s="398"/>
      <c r="D2928" s="399"/>
      <c r="E2928" s="383" t="str">
        <f t="shared" si="423"/>
        <v>C</v>
      </c>
      <c r="F2928" s="383" t="str">
        <f t="shared" si="424"/>
        <v>C</v>
      </c>
      <c r="G2928" s="400"/>
      <c r="H2928" s="385" t="str">
        <f>IF(G2928="","",VLOOKUP(G2928,下拉数据源!J:K,2,0))</f>
        <v/>
      </c>
      <c r="I2928" s="385"/>
      <c r="J2928" s="385"/>
      <c r="K2928" s="386"/>
      <c r="L2928" s="401"/>
      <c r="M2928" s="384"/>
      <c r="N2928" s="384"/>
      <c r="O2928" s="384"/>
      <c r="P2928" s="386"/>
      <c r="Q2928" s="387"/>
      <c r="R2928" s="286"/>
      <c r="S2928" s="388">
        <f t="shared" si="421"/>
        <v>0</v>
      </c>
      <c r="T2928" s="389"/>
      <c r="U2928" s="389">
        <f t="shared" si="419"/>
        <v>0</v>
      </c>
      <c r="V2928" s="451"/>
      <c r="W2928" s="452"/>
      <c r="X2928" s="386"/>
      <c r="Y2928" s="390"/>
      <c r="Z2928" s="391"/>
      <c r="AA2928" s="392"/>
      <c r="AB2928" s="393"/>
      <c r="AC2928" s="394"/>
      <c r="AD2928" s="395">
        <f t="shared" si="422"/>
        <v>0</v>
      </c>
      <c r="AE2928" s="396">
        <f>IF(OR(G2928=账期!$A$18,G2928=账期!$A$20,G2928=账期!$A$22,G2928=账期!$A$24,G2928=账期!$A$25,G2928=账期!$A$27,G2928=账期!$A$26,G2928=账期!$A$28,G2928=账期!$A$30,G2928=账期!$A$32,G2928=账期!$A$34,G2928=账期!$A$35,G2928=账期!$A$37,G2928=账期!$A$39,G2928=账期!$A$40,G2928=账期!$A$41,G2928=账期!$A$42,G2928=账期!$A$43,G2928=账期!$A$44,G2928=账期!$A$45,G2928=账期!$A$46,G2928=账期!$A$48,G2928=账期!$A$50,G2928=账期!$A$51,G2928=账期!$A$52,G2928=账期!$A$53,G2928=账期!$A$54,G2928=账期!$A$56,G2928=账期!$A$57,G2928=账期!$A$58,G2928=账期!$A$59,G2928=账期!$A$60,G2928=账期!$A$61,G2928=账期!$A$62,G2928=账期!$A$63,G2928=账期!$A$64,G2928=账期!$A$66,G2928=账期!$A$67,G2928=账期!$A$68,G2928=账期!$A$70,G2928=账期!$A$71),30,IF(OR(G2928=账期!$A$74,G2928=账期!$A$77,G2928=账期!$A$76,G2928=账期!$A$79,G2928=账期!$A$80,G2928=账期!$A$81,G2928=账期!$A$83,G2928=账期!$A$85,G2928=账期!$A$87,G2928=账期!$A$89,G2928=账期!$A$91),60,IF(OR(G2928=账期!$A$93,G2928=账期!$A$94,G2928=账期!$A$95,G2928=账期!$A$96,G2928=账期!$A$98,G2928=账期!$A$99,G2928=账期!$A$101,G2928=账期!$A$102),90,0)))</f>
        <v>0</v>
      </c>
      <c r="AF2928" s="396"/>
      <c r="AG2928" s="384"/>
      <c r="AH2928" s="396" t="str">
        <f t="shared" si="425"/>
        <v/>
      </c>
    </row>
    <row r="2929" spans="1:34" ht="18" customHeight="1" x14ac:dyDescent="0.25">
      <c r="A2929" s="301" t="str">
        <f t="shared" si="420"/>
        <v/>
      </c>
      <c r="B2929" s="397"/>
      <c r="C2929" s="398"/>
      <c r="D2929" s="399"/>
      <c r="E2929" s="383" t="str">
        <f t="shared" si="423"/>
        <v>C</v>
      </c>
      <c r="F2929" s="383" t="str">
        <f t="shared" si="424"/>
        <v>C</v>
      </c>
      <c r="G2929" s="400"/>
      <c r="H2929" s="385" t="str">
        <f>IF(G2929="","",VLOOKUP(G2929,下拉数据源!J:K,2,0))</f>
        <v/>
      </c>
      <c r="I2929" s="385"/>
      <c r="J2929" s="385"/>
      <c r="K2929" s="386"/>
      <c r="L2929" s="401"/>
      <c r="M2929" s="384"/>
      <c r="N2929" s="384"/>
      <c r="O2929" s="384"/>
      <c r="P2929" s="386"/>
      <c r="Q2929" s="387"/>
      <c r="R2929" s="286"/>
      <c r="S2929" s="388">
        <f t="shared" si="421"/>
        <v>0</v>
      </c>
      <c r="T2929" s="389"/>
      <c r="U2929" s="389">
        <f t="shared" si="419"/>
        <v>0</v>
      </c>
      <c r="V2929" s="451"/>
      <c r="W2929" s="452"/>
      <c r="X2929" s="386"/>
      <c r="Y2929" s="390"/>
      <c r="Z2929" s="391"/>
      <c r="AA2929" s="392"/>
      <c r="AB2929" s="393"/>
      <c r="AC2929" s="394"/>
      <c r="AD2929" s="395">
        <f t="shared" si="422"/>
        <v>0</v>
      </c>
      <c r="AE2929" s="396">
        <f>IF(OR(G2929=账期!$A$18,G2929=账期!$A$20,G2929=账期!$A$22,G2929=账期!$A$24,G2929=账期!$A$25,G2929=账期!$A$27,G2929=账期!$A$26,G2929=账期!$A$28,G2929=账期!$A$30,G2929=账期!$A$32,G2929=账期!$A$34,G2929=账期!$A$35,G2929=账期!$A$37,G2929=账期!$A$39,G2929=账期!$A$40,G2929=账期!$A$41,G2929=账期!$A$42,G2929=账期!$A$43,G2929=账期!$A$44,G2929=账期!$A$45,G2929=账期!$A$46,G2929=账期!$A$48,G2929=账期!$A$50,G2929=账期!$A$51,G2929=账期!$A$52,G2929=账期!$A$53,G2929=账期!$A$54,G2929=账期!$A$56,G2929=账期!$A$57,G2929=账期!$A$58,G2929=账期!$A$59,G2929=账期!$A$60,G2929=账期!$A$61,G2929=账期!$A$62,G2929=账期!$A$63,G2929=账期!$A$64,G2929=账期!$A$66,G2929=账期!$A$67,G2929=账期!$A$68,G2929=账期!$A$70,G2929=账期!$A$71),30,IF(OR(G2929=账期!$A$74,G2929=账期!$A$77,G2929=账期!$A$76,G2929=账期!$A$79,G2929=账期!$A$80,G2929=账期!$A$81,G2929=账期!$A$83,G2929=账期!$A$85,G2929=账期!$A$87,G2929=账期!$A$89,G2929=账期!$A$91),60,IF(OR(G2929=账期!$A$93,G2929=账期!$A$94,G2929=账期!$A$95,G2929=账期!$A$96,G2929=账期!$A$98,G2929=账期!$A$99,G2929=账期!$A$101,G2929=账期!$A$102),90,0)))</f>
        <v>0</v>
      </c>
      <c r="AF2929" s="396"/>
      <c r="AG2929" s="384"/>
      <c r="AH2929" s="396" t="str">
        <f t="shared" si="425"/>
        <v/>
      </c>
    </row>
    <row r="2930" spans="1:34" ht="18" customHeight="1" x14ac:dyDescent="0.25">
      <c r="A2930" s="301" t="str">
        <f t="shared" si="420"/>
        <v/>
      </c>
      <c r="B2930" s="397"/>
      <c r="C2930" s="398"/>
      <c r="D2930" s="399"/>
      <c r="E2930" s="383" t="str">
        <f t="shared" si="423"/>
        <v>C</v>
      </c>
      <c r="F2930" s="383" t="str">
        <f t="shared" si="424"/>
        <v>C</v>
      </c>
      <c r="G2930" s="400"/>
      <c r="H2930" s="385" t="str">
        <f>IF(G2930="","",VLOOKUP(G2930,下拉数据源!J:K,2,0))</f>
        <v/>
      </c>
      <c r="I2930" s="385"/>
      <c r="J2930" s="385"/>
      <c r="K2930" s="386"/>
      <c r="L2930" s="401"/>
      <c r="M2930" s="384"/>
      <c r="N2930" s="384"/>
      <c r="O2930" s="384"/>
      <c r="P2930" s="386"/>
      <c r="Q2930" s="387"/>
      <c r="R2930" s="286"/>
      <c r="S2930" s="388">
        <f t="shared" si="421"/>
        <v>0</v>
      </c>
      <c r="T2930" s="389"/>
      <c r="U2930" s="389">
        <f t="shared" si="419"/>
        <v>0</v>
      </c>
      <c r="V2930" s="451"/>
      <c r="W2930" s="452"/>
      <c r="X2930" s="386"/>
      <c r="Y2930" s="390"/>
      <c r="Z2930" s="391"/>
      <c r="AA2930" s="392"/>
      <c r="AB2930" s="393"/>
      <c r="AC2930" s="394"/>
      <c r="AD2930" s="395">
        <f t="shared" si="422"/>
        <v>0</v>
      </c>
      <c r="AE2930" s="396">
        <f>IF(OR(G2930=账期!$A$18,G2930=账期!$A$20,G2930=账期!$A$22,G2930=账期!$A$24,G2930=账期!$A$25,G2930=账期!$A$27,G2930=账期!$A$26,G2930=账期!$A$28,G2930=账期!$A$30,G2930=账期!$A$32,G2930=账期!$A$34,G2930=账期!$A$35,G2930=账期!$A$37,G2930=账期!$A$39,G2930=账期!$A$40,G2930=账期!$A$41,G2930=账期!$A$42,G2930=账期!$A$43,G2930=账期!$A$44,G2930=账期!$A$45,G2930=账期!$A$46,G2930=账期!$A$48,G2930=账期!$A$50,G2930=账期!$A$51,G2930=账期!$A$52,G2930=账期!$A$53,G2930=账期!$A$54,G2930=账期!$A$56,G2930=账期!$A$57,G2930=账期!$A$58,G2930=账期!$A$59,G2930=账期!$A$60,G2930=账期!$A$61,G2930=账期!$A$62,G2930=账期!$A$63,G2930=账期!$A$64,G2930=账期!$A$66,G2930=账期!$A$67,G2930=账期!$A$68,G2930=账期!$A$70,G2930=账期!$A$71),30,IF(OR(G2930=账期!$A$74,G2930=账期!$A$77,G2930=账期!$A$76,G2930=账期!$A$79,G2930=账期!$A$80,G2930=账期!$A$81,G2930=账期!$A$83,G2930=账期!$A$85,G2930=账期!$A$87,G2930=账期!$A$89,G2930=账期!$A$91),60,IF(OR(G2930=账期!$A$93,G2930=账期!$A$94,G2930=账期!$A$95,G2930=账期!$A$96,G2930=账期!$A$98,G2930=账期!$A$99,G2930=账期!$A$101,G2930=账期!$A$102),90,0)))</f>
        <v>0</v>
      </c>
      <c r="AF2930" s="396"/>
      <c r="AG2930" s="384"/>
      <c r="AH2930" s="396" t="str">
        <f t="shared" si="425"/>
        <v/>
      </c>
    </row>
    <row r="2931" spans="1:34" ht="18" customHeight="1" x14ac:dyDescent="0.25">
      <c r="A2931" s="301" t="str">
        <f t="shared" si="420"/>
        <v/>
      </c>
      <c r="B2931" s="397"/>
      <c r="C2931" s="398"/>
      <c r="D2931" s="399"/>
      <c r="E2931" s="383" t="str">
        <f t="shared" si="423"/>
        <v>C</v>
      </c>
      <c r="F2931" s="383" t="str">
        <f t="shared" si="424"/>
        <v>C</v>
      </c>
      <c r="G2931" s="400"/>
      <c r="H2931" s="385" t="str">
        <f>IF(G2931="","",VLOOKUP(G2931,下拉数据源!J:K,2,0))</f>
        <v/>
      </c>
      <c r="I2931" s="385"/>
      <c r="J2931" s="385"/>
      <c r="K2931" s="386"/>
      <c r="L2931" s="401"/>
      <c r="M2931" s="384"/>
      <c r="N2931" s="384"/>
      <c r="O2931" s="384"/>
      <c r="P2931" s="386"/>
      <c r="Q2931" s="387"/>
      <c r="R2931" s="286"/>
      <c r="S2931" s="388">
        <f t="shared" si="421"/>
        <v>0</v>
      </c>
      <c r="T2931" s="389"/>
      <c r="U2931" s="389">
        <f t="shared" si="419"/>
        <v>0</v>
      </c>
      <c r="V2931" s="451"/>
      <c r="W2931" s="452"/>
      <c r="X2931" s="386"/>
      <c r="Y2931" s="390"/>
      <c r="Z2931" s="391"/>
      <c r="AA2931" s="392"/>
      <c r="AB2931" s="393"/>
      <c r="AC2931" s="394"/>
      <c r="AD2931" s="395">
        <f t="shared" si="422"/>
        <v>0</v>
      </c>
      <c r="AE2931" s="396">
        <f>IF(OR(G2931=账期!$A$18,G2931=账期!$A$20,G2931=账期!$A$22,G2931=账期!$A$24,G2931=账期!$A$25,G2931=账期!$A$27,G2931=账期!$A$26,G2931=账期!$A$28,G2931=账期!$A$30,G2931=账期!$A$32,G2931=账期!$A$34,G2931=账期!$A$35,G2931=账期!$A$37,G2931=账期!$A$39,G2931=账期!$A$40,G2931=账期!$A$41,G2931=账期!$A$42,G2931=账期!$A$43,G2931=账期!$A$44,G2931=账期!$A$45,G2931=账期!$A$46,G2931=账期!$A$48,G2931=账期!$A$50,G2931=账期!$A$51,G2931=账期!$A$52,G2931=账期!$A$53,G2931=账期!$A$54,G2931=账期!$A$56,G2931=账期!$A$57,G2931=账期!$A$58,G2931=账期!$A$59,G2931=账期!$A$60,G2931=账期!$A$61,G2931=账期!$A$62,G2931=账期!$A$63,G2931=账期!$A$64,G2931=账期!$A$66,G2931=账期!$A$67,G2931=账期!$A$68,G2931=账期!$A$70,G2931=账期!$A$71),30,IF(OR(G2931=账期!$A$74,G2931=账期!$A$77,G2931=账期!$A$76,G2931=账期!$A$79,G2931=账期!$A$80,G2931=账期!$A$81,G2931=账期!$A$83,G2931=账期!$A$85,G2931=账期!$A$87,G2931=账期!$A$89,G2931=账期!$A$91),60,IF(OR(G2931=账期!$A$93,G2931=账期!$A$94,G2931=账期!$A$95,G2931=账期!$A$96,G2931=账期!$A$98,G2931=账期!$A$99,G2931=账期!$A$101,G2931=账期!$A$102),90,0)))</f>
        <v>0</v>
      </c>
      <c r="AF2931" s="396"/>
      <c r="AG2931" s="384"/>
      <c r="AH2931" s="396" t="str">
        <f t="shared" si="425"/>
        <v/>
      </c>
    </row>
    <row r="2932" spans="1:34" ht="18" customHeight="1" x14ac:dyDescent="0.25">
      <c r="A2932" s="301" t="str">
        <f t="shared" si="420"/>
        <v/>
      </c>
      <c r="B2932" s="397"/>
      <c r="C2932" s="398"/>
      <c r="D2932" s="399"/>
      <c r="E2932" s="383" t="str">
        <f t="shared" si="423"/>
        <v>C</v>
      </c>
      <c r="F2932" s="383" t="str">
        <f t="shared" si="424"/>
        <v>C</v>
      </c>
      <c r="G2932" s="400"/>
      <c r="H2932" s="385" t="str">
        <f>IF(G2932="","",VLOOKUP(G2932,下拉数据源!J:K,2,0))</f>
        <v/>
      </c>
      <c r="I2932" s="385"/>
      <c r="J2932" s="385"/>
      <c r="K2932" s="386"/>
      <c r="L2932" s="401"/>
      <c r="M2932" s="384"/>
      <c r="N2932" s="384"/>
      <c r="O2932" s="384"/>
      <c r="P2932" s="386"/>
      <c r="Q2932" s="387"/>
      <c r="R2932" s="286"/>
      <c r="S2932" s="388">
        <f t="shared" si="421"/>
        <v>0</v>
      </c>
      <c r="T2932" s="389"/>
      <c r="U2932" s="389">
        <f t="shared" si="419"/>
        <v>0</v>
      </c>
      <c r="V2932" s="451"/>
      <c r="W2932" s="452"/>
      <c r="X2932" s="386"/>
      <c r="Y2932" s="390"/>
      <c r="Z2932" s="391"/>
      <c r="AA2932" s="392"/>
      <c r="AB2932" s="393"/>
      <c r="AC2932" s="394"/>
      <c r="AD2932" s="395">
        <f t="shared" si="422"/>
        <v>0</v>
      </c>
      <c r="AE2932" s="396">
        <f>IF(OR(G2932=账期!$A$18,G2932=账期!$A$20,G2932=账期!$A$22,G2932=账期!$A$24,G2932=账期!$A$25,G2932=账期!$A$27,G2932=账期!$A$26,G2932=账期!$A$28,G2932=账期!$A$30,G2932=账期!$A$32,G2932=账期!$A$34,G2932=账期!$A$35,G2932=账期!$A$37,G2932=账期!$A$39,G2932=账期!$A$40,G2932=账期!$A$41,G2932=账期!$A$42,G2932=账期!$A$43,G2932=账期!$A$44,G2932=账期!$A$45,G2932=账期!$A$46,G2932=账期!$A$48,G2932=账期!$A$50,G2932=账期!$A$51,G2932=账期!$A$52,G2932=账期!$A$53,G2932=账期!$A$54,G2932=账期!$A$56,G2932=账期!$A$57,G2932=账期!$A$58,G2932=账期!$A$59,G2932=账期!$A$60,G2932=账期!$A$61,G2932=账期!$A$62,G2932=账期!$A$63,G2932=账期!$A$64,G2932=账期!$A$66,G2932=账期!$A$67,G2932=账期!$A$68,G2932=账期!$A$70,G2932=账期!$A$71),30,IF(OR(G2932=账期!$A$74,G2932=账期!$A$77,G2932=账期!$A$76,G2932=账期!$A$79,G2932=账期!$A$80,G2932=账期!$A$81,G2932=账期!$A$83,G2932=账期!$A$85,G2932=账期!$A$87,G2932=账期!$A$89,G2932=账期!$A$91),60,IF(OR(G2932=账期!$A$93,G2932=账期!$A$94,G2932=账期!$A$95,G2932=账期!$A$96,G2932=账期!$A$98,G2932=账期!$A$99,G2932=账期!$A$101,G2932=账期!$A$102),90,0)))</f>
        <v>0</v>
      </c>
      <c r="AF2932" s="396"/>
      <c r="AG2932" s="384"/>
      <c r="AH2932" s="396" t="str">
        <f t="shared" si="425"/>
        <v/>
      </c>
    </row>
    <row r="2933" spans="1:34" ht="18" customHeight="1" x14ac:dyDescent="0.25">
      <c r="A2933" s="301" t="str">
        <f t="shared" si="420"/>
        <v/>
      </c>
      <c r="B2933" s="397"/>
      <c r="C2933" s="398"/>
      <c r="D2933" s="399"/>
      <c r="E2933" s="383" t="str">
        <f t="shared" si="423"/>
        <v>C</v>
      </c>
      <c r="F2933" s="383" t="str">
        <f t="shared" si="424"/>
        <v>C</v>
      </c>
      <c r="G2933" s="400"/>
      <c r="H2933" s="385" t="str">
        <f>IF(G2933="","",VLOOKUP(G2933,下拉数据源!J:K,2,0))</f>
        <v/>
      </c>
      <c r="I2933" s="385"/>
      <c r="J2933" s="385"/>
      <c r="K2933" s="386"/>
      <c r="L2933" s="401"/>
      <c r="M2933" s="384"/>
      <c r="N2933" s="384"/>
      <c r="O2933" s="384"/>
      <c r="P2933" s="386"/>
      <c r="Q2933" s="387"/>
      <c r="R2933" s="286"/>
      <c r="S2933" s="388">
        <f t="shared" si="421"/>
        <v>0</v>
      </c>
      <c r="T2933" s="389"/>
      <c r="U2933" s="389">
        <f t="shared" si="419"/>
        <v>0</v>
      </c>
      <c r="V2933" s="451"/>
      <c r="W2933" s="452"/>
      <c r="X2933" s="386"/>
      <c r="Y2933" s="390"/>
      <c r="Z2933" s="391"/>
      <c r="AA2933" s="392"/>
      <c r="AB2933" s="393"/>
      <c r="AC2933" s="394"/>
      <c r="AD2933" s="395">
        <f t="shared" si="422"/>
        <v>0</v>
      </c>
      <c r="AE2933" s="396">
        <f>IF(OR(G2933=账期!$A$18,G2933=账期!$A$20,G2933=账期!$A$22,G2933=账期!$A$24,G2933=账期!$A$25,G2933=账期!$A$27,G2933=账期!$A$26,G2933=账期!$A$28,G2933=账期!$A$30,G2933=账期!$A$32,G2933=账期!$A$34,G2933=账期!$A$35,G2933=账期!$A$37,G2933=账期!$A$39,G2933=账期!$A$40,G2933=账期!$A$41,G2933=账期!$A$42,G2933=账期!$A$43,G2933=账期!$A$44,G2933=账期!$A$45,G2933=账期!$A$46,G2933=账期!$A$48,G2933=账期!$A$50,G2933=账期!$A$51,G2933=账期!$A$52,G2933=账期!$A$53,G2933=账期!$A$54,G2933=账期!$A$56,G2933=账期!$A$57,G2933=账期!$A$58,G2933=账期!$A$59,G2933=账期!$A$60,G2933=账期!$A$61,G2933=账期!$A$62,G2933=账期!$A$63,G2933=账期!$A$64,G2933=账期!$A$66,G2933=账期!$A$67,G2933=账期!$A$68,G2933=账期!$A$70,G2933=账期!$A$71),30,IF(OR(G2933=账期!$A$74,G2933=账期!$A$77,G2933=账期!$A$76,G2933=账期!$A$79,G2933=账期!$A$80,G2933=账期!$A$81,G2933=账期!$A$83,G2933=账期!$A$85,G2933=账期!$A$87,G2933=账期!$A$89,G2933=账期!$A$91),60,IF(OR(G2933=账期!$A$93,G2933=账期!$A$94,G2933=账期!$A$95,G2933=账期!$A$96,G2933=账期!$A$98,G2933=账期!$A$99,G2933=账期!$A$101,G2933=账期!$A$102),90,0)))</f>
        <v>0</v>
      </c>
      <c r="AF2933" s="396"/>
      <c r="AG2933" s="384"/>
      <c r="AH2933" s="396" t="str">
        <f t="shared" si="425"/>
        <v/>
      </c>
    </row>
    <row r="2934" spans="1:34" ht="18" customHeight="1" x14ac:dyDescent="0.25">
      <c r="A2934" s="301" t="str">
        <f t="shared" si="420"/>
        <v/>
      </c>
      <c r="B2934" s="397"/>
      <c r="C2934" s="398"/>
      <c r="D2934" s="399"/>
      <c r="E2934" s="383" t="str">
        <f t="shared" si="423"/>
        <v>C</v>
      </c>
      <c r="F2934" s="383" t="str">
        <f t="shared" si="424"/>
        <v>C</v>
      </c>
      <c r="G2934" s="400"/>
      <c r="H2934" s="385" t="str">
        <f>IF(G2934="","",VLOOKUP(G2934,下拉数据源!J:K,2,0))</f>
        <v/>
      </c>
      <c r="I2934" s="385"/>
      <c r="J2934" s="385"/>
      <c r="K2934" s="386"/>
      <c r="L2934" s="401"/>
      <c r="M2934" s="384"/>
      <c r="N2934" s="384"/>
      <c r="O2934" s="384"/>
      <c r="P2934" s="386"/>
      <c r="Q2934" s="387"/>
      <c r="R2934" s="286"/>
      <c r="S2934" s="388">
        <f t="shared" si="421"/>
        <v>0</v>
      </c>
      <c r="T2934" s="389"/>
      <c r="U2934" s="389">
        <f t="shared" si="419"/>
        <v>0</v>
      </c>
      <c r="V2934" s="451"/>
      <c r="W2934" s="452"/>
      <c r="X2934" s="386"/>
      <c r="Y2934" s="390"/>
      <c r="Z2934" s="391"/>
      <c r="AA2934" s="392"/>
      <c r="AB2934" s="393"/>
      <c r="AC2934" s="394"/>
      <c r="AD2934" s="395">
        <f t="shared" si="422"/>
        <v>0</v>
      </c>
      <c r="AE2934" s="396">
        <f>IF(OR(G2934=账期!$A$18,G2934=账期!$A$20,G2934=账期!$A$22,G2934=账期!$A$24,G2934=账期!$A$25,G2934=账期!$A$27,G2934=账期!$A$26,G2934=账期!$A$28,G2934=账期!$A$30,G2934=账期!$A$32,G2934=账期!$A$34,G2934=账期!$A$35,G2934=账期!$A$37,G2934=账期!$A$39,G2934=账期!$A$40,G2934=账期!$A$41,G2934=账期!$A$42,G2934=账期!$A$43,G2934=账期!$A$44,G2934=账期!$A$45,G2934=账期!$A$46,G2934=账期!$A$48,G2934=账期!$A$50,G2934=账期!$A$51,G2934=账期!$A$52,G2934=账期!$A$53,G2934=账期!$A$54,G2934=账期!$A$56,G2934=账期!$A$57,G2934=账期!$A$58,G2934=账期!$A$59,G2934=账期!$A$60,G2934=账期!$A$61,G2934=账期!$A$62,G2934=账期!$A$63,G2934=账期!$A$64,G2934=账期!$A$66,G2934=账期!$A$67,G2934=账期!$A$68,G2934=账期!$A$70,G2934=账期!$A$71),30,IF(OR(G2934=账期!$A$74,G2934=账期!$A$77,G2934=账期!$A$76,G2934=账期!$A$79,G2934=账期!$A$80,G2934=账期!$A$81,G2934=账期!$A$83,G2934=账期!$A$85,G2934=账期!$A$87,G2934=账期!$A$89,G2934=账期!$A$91),60,IF(OR(G2934=账期!$A$93,G2934=账期!$A$94,G2934=账期!$A$95,G2934=账期!$A$96,G2934=账期!$A$98,G2934=账期!$A$99,G2934=账期!$A$101,G2934=账期!$A$102),90,0)))</f>
        <v>0</v>
      </c>
      <c r="AF2934" s="396"/>
      <c r="AG2934" s="384"/>
      <c r="AH2934" s="396" t="str">
        <f t="shared" si="425"/>
        <v/>
      </c>
    </row>
    <row r="2935" spans="1:34" ht="18" customHeight="1" x14ac:dyDescent="0.25">
      <c r="A2935" s="301" t="str">
        <f t="shared" si="420"/>
        <v/>
      </c>
      <c r="B2935" s="397"/>
      <c r="C2935" s="398"/>
      <c r="D2935" s="399"/>
      <c r="E2935" s="383" t="str">
        <f t="shared" si="423"/>
        <v>C</v>
      </c>
      <c r="F2935" s="383" t="str">
        <f t="shared" si="424"/>
        <v>C</v>
      </c>
      <c r="G2935" s="400"/>
      <c r="H2935" s="385" t="str">
        <f>IF(G2935="","",VLOOKUP(G2935,下拉数据源!J:K,2,0))</f>
        <v/>
      </c>
      <c r="I2935" s="385"/>
      <c r="J2935" s="385"/>
      <c r="K2935" s="386"/>
      <c r="L2935" s="401"/>
      <c r="M2935" s="384"/>
      <c r="N2935" s="384"/>
      <c r="O2935" s="384"/>
      <c r="P2935" s="386"/>
      <c r="Q2935" s="387"/>
      <c r="R2935" s="286"/>
      <c r="S2935" s="388">
        <f t="shared" si="421"/>
        <v>0</v>
      </c>
      <c r="T2935" s="389"/>
      <c r="U2935" s="389">
        <f t="shared" si="419"/>
        <v>0</v>
      </c>
      <c r="V2935" s="451"/>
      <c r="W2935" s="452"/>
      <c r="X2935" s="386"/>
      <c r="Y2935" s="390"/>
      <c r="Z2935" s="391"/>
      <c r="AA2935" s="392"/>
      <c r="AB2935" s="393"/>
      <c r="AC2935" s="394"/>
      <c r="AD2935" s="395">
        <f t="shared" si="422"/>
        <v>0</v>
      </c>
      <c r="AE2935" s="396">
        <f>IF(OR(G2935=账期!$A$18,G2935=账期!$A$20,G2935=账期!$A$22,G2935=账期!$A$24,G2935=账期!$A$25,G2935=账期!$A$27,G2935=账期!$A$26,G2935=账期!$A$28,G2935=账期!$A$30,G2935=账期!$A$32,G2935=账期!$A$34,G2935=账期!$A$35,G2935=账期!$A$37,G2935=账期!$A$39,G2935=账期!$A$40,G2935=账期!$A$41,G2935=账期!$A$42,G2935=账期!$A$43,G2935=账期!$A$44,G2935=账期!$A$45,G2935=账期!$A$46,G2935=账期!$A$48,G2935=账期!$A$50,G2935=账期!$A$51,G2935=账期!$A$52,G2935=账期!$A$53,G2935=账期!$A$54,G2935=账期!$A$56,G2935=账期!$A$57,G2935=账期!$A$58,G2935=账期!$A$59,G2935=账期!$A$60,G2935=账期!$A$61,G2935=账期!$A$62,G2935=账期!$A$63,G2935=账期!$A$64,G2935=账期!$A$66,G2935=账期!$A$67,G2935=账期!$A$68,G2935=账期!$A$70,G2935=账期!$A$71),30,IF(OR(G2935=账期!$A$74,G2935=账期!$A$77,G2935=账期!$A$76,G2935=账期!$A$79,G2935=账期!$A$80,G2935=账期!$A$81,G2935=账期!$A$83,G2935=账期!$A$85,G2935=账期!$A$87,G2935=账期!$A$89,G2935=账期!$A$91),60,IF(OR(G2935=账期!$A$93,G2935=账期!$A$94,G2935=账期!$A$95,G2935=账期!$A$96,G2935=账期!$A$98,G2935=账期!$A$99,G2935=账期!$A$101,G2935=账期!$A$102),90,0)))</f>
        <v>0</v>
      </c>
      <c r="AF2935" s="396"/>
      <c r="AG2935" s="384"/>
      <c r="AH2935" s="396" t="str">
        <f t="shared" si="425"/>
        <v/>
      </c>
    </row>
    <row r="2936" spans="1:34" ht="18" customHeight="1" x14ac:dyDescent="0.25">
      <c r="A2936" s="301" t="str">
        <f t="shared" si="420"/>
        <v/>
      </c>
      <c r="B2936" s="397"/>
      <c r="C2936" s="398"/>
      <c r="D2936" s="399"/>
      <c r="E2936" s="383" t="str">
        <f t="shared" si="423"/>
        <v>C</v>
      </c>
      <c r="F2936" s="383" t="str">
        <f t="shared" si="424"/>
        <v>C</v>
      </c>
      <c r="G2936" s="400"/>
      <c r="H2936" s="385" t="str">
        <f>IF(G2936="","",VLOOKUP(G2936,下拉数据源!J:K,2,0))</f>
        <v/>
      </c>
      <c r="I2936" s="385"/>
      <c r="J2936" s="385"/>
      <c r="K2936" s="386"/>
      <c r="L2936" s="401"/>
      <c r="M2936" s="384"/>
      <c r="N2936" s="384"/>
      <c r="O2936" s="384"/>
      <c r="P2936" s="386"/>
      <c r="Q2936" s="387"/>
      <c r="R2936" s="286"/>
      <c r="S2936" s="388">
        <f t="shared" si="421"/>
        <v>0</v>
      </c>
      <c r="T2936" s="389"/>
      <c r="U2936" s="389">
        <f t="shared" si="419"/>
        <v>0</v>
      </c>
      <c r="V2936" s="451"/>
      <c r="W2936" s="452"/>
      <c r="X2936" s="386"/>
      <c r="Y2936" s="390"/>
      <c r="Z2936" s="391"/>
      <c r="AA2936" s="392"/>
      <c r="AB2936" s="393"/>
      <c r="AC2936" s="394"/>
      <c r="AD2936" s="395">
        <f t="shared" si="422"/>
        <v>0</v>
      </c>
      <c r="AE2936" s="396">
        <f>IF(OR(G2936=账期!$A$18,G2936=账期!$A$20,G2936=账期!$A$22,G2936=账期!$A$24,G2936=账期!$A$25,G2936=账期!$A$27,G2936=账期!$A$26,G2936=账期!$A$28,G2936=账期!$A$30,G2936=账期!$A$32,G2936=账期!$A$34,G2936=账期!$A$35,G2936=账期!$A$37,G2936=账期!$A$39,G2936=账期!$A$40,G2936=账期!$A$41,G2936=账期!$A$42,G2936=账期!$A$43,G2936=账期!$A$44,G2936=账期!$A$45,G2936=账期!$A$46,G2936=账期!$A$48,G2936=账期!$A$50,G2936=账期!$A$51,G2936=账期!$A$52,G2936=账期!$A$53,G2936=账期!$A$54,G2936=账期!$A$56,G2936=账期!$A$57,G2936=账期!$A$58,G2936=账期!$A$59,G2936=账期!$A$60,G2936=账期!$A$61,G2936=账期!$A$62,G2936=账期!$A$63,G2936=账期!$A$64,G2936=账期!$A$66,G2936=账期!$A$67,G2936=账期!$A$68,G2936=账期!$A$70,G2936=账期!$A$71),30,IF(OR(G2936=账期!$A$74,G2936=账期!$A$77,G2936=账期!$A$76,G2936=账期!$A$79,G2936=账期!$A$80,G2936=账期!$A$81,G2936=账期!$A$83,G2936=账期!$A$85,G2936=账期!$A$87,G2936=账期!$A$89,G2936=账期!$A$91),60,IF(OR(G2936=账期!$A$93,G2936=账期!$A$94,G2936=账期!$A$95,G2936=账期!$A$96,G2936=账期!$A$98,G2936=账期!$A$99,G2936=账期!$A$101,G2936=账期!$A$102),90,0)))</f>
        <v>0</v>
      </c>
      <c r="AF2936" s="396"/>
      <c r="AG2936" s="384"/>
      <c r="AH2936" s="396" t="str">
        <f t="shared" si="425"/>
        <v/>
      </c>
    </row>
    <row r="2937" spans="1:34" ht="18" customHeight="1" x14ac:dyDescent="0.25">
      <c r="A2937" s="301" t="str">
        <f t="shared" si="420"/>
        <v/>
      </c>
      <c r="B2937" s="397"/>
      <c r="C2937" s="398"/>
      <c r="D2937" s="399"/>
      <c r="E2937" s="383" t="str">
        <f t="shared" si="423"/>
        <v>C</v>
      </c>
      <c r="F2937" s="383" t="str">
        <f t="shared" si="424"/>
        <v>C</v>
      </c>
      <c r="G2937" s="400"/>
      <c r="H2937" s="385" t="str">
        <f>IF(G2937="","",VLOOKUP(G2937,下拉数据源!J:K,2,0))</f>
        <v/>
      </c>
      <c r="I2937" s="385"/>
      <c r="J2937" s="385"/>
      <c r="K2937" s="386"/>
      <c r="L2937" s="401"/>
      <c r="M2937" s="384"/>
      <c r="N2937" s="384"/>
      <c r="O2937" s="384"/>
      <c r="P2937" s="386"/>
      <c r="Q2937" s="387"/>
      <c r="R2937" s="286"/>
      <c r="S2937" s="388">
        <f t="shared" si="421"/>
        <v>0</v>
      </c>
      <c r="T2937" s="389"/>
      <c r="U2937" s="389">
        <f t="shared" si="419"/>
        <v>0</v>
      </c>
      <c r="V2937" s="451"/>
      <c r="W2937" s="452"/>
      <c r="X2937" s="386"/>
      <c r="Y2937" s="390"/>
      <c r="Z2937" s="391"/>
      <c r="AA2937" s="392"/>
      <c r="AB2937" s="393"/>
      <c r="AC2937" s="394"/>
      <c r="AD2937" s="395">
        <f t="shared" si="422"/>
        <v>0</v>
      </c>
      <c r="AE2937" s="396">
        <f>IF(OR(G2937=账期!$A$18,G2937=账期!$A$20,G2937=账期!$A$22,G2937=账期!$A$24,G2937=账期!$A$25,G2937=账期!$A$27,G2937=账期!$A$26,G2937=账期!$A$28,G2937=账期!$A$30,G2937=账期!$A$32,G2937=账期!$A$34,G2937=账期!$A$35,G2937=账期!$A$37,G2937=账期!$A$39,G2937=账期!$A$40,G2937=账期!$A$41,G2937=账期!$A$42,G2937=账期!$A$43,G2937=账期!$A$44,G2937=账期!$A$45,G2937=账期!$A$46,G2937=账期!$A$48,G2937=账期!$A$50,G2937=账期!$A$51,G2937=账期!$A$52,G2937=账期!$A$53,G2937=账期!$A$54,G2937=账期!$A$56,G2937=账期!$A$57,G2937=账期!$A$58,G2937=账期!$A$59,G2937=账期!$A$60,G2937=账期!$A$61,G2937=账期!$A$62,G2937=账期!$A$63,G2937=账期!$A$64,G2937=账期!$A$66,G2937=账期!$A$67,G2937=账期!$A$68,G2937=账期!$A$70,G2937=账期!$A$71),30,IF(OR(G2937=账期!$A$74,G2937=账期!$A$77,G2937=账期!$A$76,G2937=账期!$A$79,G2937=账期!$A$80,G2937=账期!$A$81,G2937=账期!$A$83,G2937=账期!$A$85,G2937=账期!$A$87,G2937=账期!$A$89,G2937=账期!$A$91),60,IF(OR(G2937=账期!$A$93,G2937=账期!$A$94,G2937=账期!$A$95,G2937=账期!$A$96,G2937=账期!$A$98,G2937=账期!$A$99,G2937=账期!$A$101,G2937=账期!$A$102),90,0)))</f>
        <v>0</v>
      </c>
      <c r="AF2937" s="396"/>
      <c r="AG2937" s="384"/>
      <c r="AH2937" s="396" t="str">
        <f t="shared" si="425"/>
        <v/>
      </c>
    </row>
    <row r="2938" spans="1:34" ht="18" customHeight="1" x14ac:dyDescent="0.25">
      <c r="A2938" s="301" t="str">
        <f t="shared" si="420"/>
        <v/>
      </c>
      <c r="B2938" s="397"/>
      <c r="C2938" s="398"/>
      <c r="D2938" s="399"/>
      <c r="E2938" s="383" t="str">
        <f t="shared" si="423"/>
        <v>C</v>
      </c>
      <c r="F2938" s="383" t="str">
        <f t="shared" si="424"/>
        <v>C</v>
      </c>
      <c r="G2938" s="400"/>
      <c r="H2938" s="385" t="str">
        <f>IF(G2938="","",VLOOKUP(G2938,下拉数据源!J:K,2,0))</f>
        <v/>
      </c>
      <c r="I2938" s="385"/>
      <c r="J2938" s="385"/>
      <c r="K2938" s="386"/>
      <c r="L2938" s="401"/>
      <c r="M2938" s="384"/>
      <c r="N2938" s="384"/>
      <c r="O2938" s="384"/>
      <c r="P2938" s="386"/>
      <c r="Q2938" s="387"/>
      <c r="R2938" s="286"/>
      <c r="S2938" s="388">
        <f t="shared" si="421"/>
        <v>0</v>
      </c>
      <c r="T2938" s="389"/>
      <c r="U2938" s="389">
        <f t="shared" ref="U2938:U3001" si="426">S2938-T2938</f>
        <v>0</v>
      </c>
      <c r="V2938" s="451"/>
      <c r="W2938" s="452"/>
      <c r="X2938" s="386"/>
      <c r="Y2938" s="390"/>
      <c r="Z2938" s="391"/>
      <c r="AA2938" s="392"/>
      <c r="AB2938" s="393"/>
      <c r="AC2938" s="394"/>
      <c r="AD2938" s="395">
        <f t="shared" si="422"/>
        <v>0</v>
      </c>
      <c r="AE2938" s="396">
        <f>IF(OR(G2938=账期!$A$18,G2938=账期!$A$20,G2938=账期!$A$22,G2938=账期!$A$24,G2938=账期!$A$25,G2938=账期!$A$27,G2938=账期!$A$26,G2938=账期!$A$28,G2938=账期!$A$30,G2938=账期!$A$32,G2938=账期!$A$34,G2938=账期!$A$35,G2938=账期!$A$37,G2938=账期!$A$39,G2938=账期!$A$40,G2938=账期!$A$41,G2938=账期!$A$42,G2938=账期!$A$43,G2938=账期!$A$44,G2938=账期!$A$45,G2938=账期!$A$46,G2938=账期!$A$48,G2938=账期!$A$50,G2938=账期!$A$51,G2938=账期!$A$52,G2938=账期!$A$53,G2938=账期!$A$54,G2938=账期!$A$56,G2938=账期!$A$57,G2938=账期!$A$58,G2938=账期!$A$59,G2938=账期!$A$60,G2938=账期!$A$61,G2938=账期!$A$62,G2938=账期!$A$63,G2938=账期!$A$64,G2938=账期!$A$66,G2938=账期!$A$67,G2938=账期!$A$68,G2938=账期!$A$70,G2938=账期!$A$71),30,IF(OR(G2938=账期!$A$74,G2938=账期!$A$77,G2938=账期!$A$76,G2938=账期!$A$79,G2938=账期!$A$80,G2938=账期!$A$81,G2938=账期!$A$83,G2938=账期!$A$85,G2938=账期!$A$87,G2938=账期!$A$89,G2938=账期!$A$91),60,IF(OR(G2938=账期!$A$93,G2938=账期!$A$94,G2938=账期!$A$95,G2938=账期!$A$96,G2938=账期!$A$98,G2938=账期!$A$99,G2938=账期!$A$101,G2938=账期!$A$102),90,0)))</f>
        <v>0</v>
      </c>
      <c r="AF2938" s="396"/>
      <c r="AG2938" s="384"/>
      <c r="AH2938" s="396" t="str">
        <f t="shared" si="425"/>
        <v/>
      </c>
    </row>
    <row r="2939" spans="1:34" ht="18" customHeight="1" x14ac:dyDescent="0.25">
      <c r="A2939" s="301" t="str">
        <f t="shared" si="420"/>
        <v/>
      </c>
      <c r="B2939" s="397"/>
      <c r="C2939" s="398"/>
      <c r="D2939" s="399"/>
      <c r="E2939" s="383" t="str">
        <f t="shared" si="423"/>
        <v>C</v>
      </c>
      <c r="F2939" s="383" t="str">
        <f t="shared" si="424"/>
        <v>C</v>
      </c>
      <c r="G2939" s="400"/>
      <c r="H2939" s="385" t="str">
        <f>IF(G2939="","",VLOOKUP(G2939,下拉数据源!J:K,2,0))</f>
        <v/>
      </c>
      <c r="I2939" s="385"/>
      <c r="J2939" s="385"/>
      <c r="K2939" s="386"/>
      <c r="L2939" s="401"/>
      <c r="M2939" s="384"/>
      <c r="N2939" s="384"/>
      <c r="O2939" s="384"/>
      <c r="P2939" s="386"/>
      <c r="Q2939" s="387"/>
      <c r="R2939" s="286"/>
      <c r="S2939" s="388">
        <f t="shared" si="421"/>
        <v>0</v>
      </c>
      <c r="T2939" s="389"/>
      <c r="U2939" s="389">
        <f t="shared" si="426"/>
        <v>0</v>
      </c>
      <c r="V2939" s="451"/>
      <c r="W2939" s="452"/>
      <c r="X2939" s="386"/>
      <c r="Y2939" s="390"/>
      <c r="Z2939" s="391"/>
      <c r="AA2939" s="392"/>
      <c r="AB2939" s="393"/>
      <c r="AC2939" s="394"/>
      <c r="AD2939" s="395">
        <f t="shared" si="422"/>
        <v>0</v>
      </c>
      <c r="AE2939" s="396">
        <f>IF(OR(G2939=账期!$A$18,G2939=账期!$A$20,G2939=账期!$A$22,G2939=账期!$A$24,G2939=账期!$A$25,G2939=账期!$A$27,G2939=账期!$A$26,G2939=账期!$A$28,G2939=账期!$A$30,G2939=账期!$A$32,G2939=账期!$A$34,G2939=账期!$A$35,G2939=账期!$A$37,G2939=账期!$A$39,G2939=账期!$A$40,G2939=账期!$A$41,G2939=账期!$A$42,G2939=账期!$A$43,G2939=账期!$A$44,G2939=账期!$A$45,G2939=账期!$A$46,G2939=账期!$A$48,G2939=账期!$A$50,G2939=账期!$A$51,G2939=账期!$A$52,G2939=账期!$A$53,G2939=账期!$A$54,G2939=账期!$A$56,G2939=账期!$A$57,G2939=账期!$A$58,G2939=账期!$A$59,G2939=账期!$A$60,G2939=账期!$A$61,G2939=账期!$A$62,G2939=账期!$A$63,G2939=账期!$A$64,G2939=账期!$A$66,G2939=账期!$A$67,G2939=账期!$A$68,G2939=账期!$A$70,G2939=账期!$A$71),30,IF(OR(G2939=账期!$A$74,G2939=账期!$A$77,G2939=账期!$A$76,G2939=账期!$A$79,G2939=账期!$A$80,G2939=账期!$A$81,G2939=账期!$A$83,G2939=账期!$A$85,G2939=账期!$A$87,G2939=账期!$A$89,G2939=账期!$A$91),60,IF(OR(G2939=账期!$A$93,G2939=账期!$A$94,G2939=账期!$A$95,G2939=账期!$A$96,G2939=账期!$A$98,G2939=账期!$A$99,G2939=账期!$A$101,G2939=账期!$A$102),90,0)))</f>
        <v>0</v>
      </c>
      <c r="AF2939" s="396"/>
      <c r="AG2939" s="384"/>
      <c r="AH2939" s="396" t="str">
        <f t="shared" si="425"/>
        <v/>
      </c>
    </row>
    <row r="2940" spans="1:34" ht="18" customHeight="1" x14ac:dyDescent="0.25">
      <c r="A2940" s="301" t="str">
        <f t="shared" si="420"/>
        <v/>
      </c>
      <c r="B2940" s="397"/>
      <c r="C2940" s="398"/>
      <c r="D2940" s="399"/>
      <c r="E2940" s="383" t="str">
        <f t="shared" si="423"/>
        <v>C</v>
      </c>
      <c r="F2940" s="383" t="str">
        <f t="shared" si="424"/>
        <v>C</v>
      </c>
      <c r="G2940" s="400"/>
      <c r="H2940" s="385" t="str">
        <f>IF(G2940="","",VLOOKUP(G2940,下拉数据源!J:K,2,0))</f>
        <v/>
      </c>
      <c r="I2940" s="385"/>
      <c r="J2940" s="385"/>
      <c r="K2940" s="386"/>
      <c r="L2940" s="401"/>
      <c r="M2940" s="384"/>
      <c r="N2940" s="384"/>
      <c r="O2940" s="384"/>
      <c r="P2940" s="386"/>
      <c r="Q2940" s="387"/>
      <c r="R2940" s="286"/>
      <c r="S2940" s="388">
        <f t="shared" si="421"/>
        <v>0</v>
      </c>
      <c r="T2940" s="389"/>
      <c r="U2940" s="389">
        <f t="shared" si="426"/>
        <v>0</v>
      </c>
      <c r="V2940" s="451"/>
      <c r="W2940" s="452"/>
      <c r="X2940" s="386"/>
      <c r="Y2940" s="390"/>
      <c r="Z2940" s="391"/>
      <c r="AA2940" s="392"/>
      <c r="AB2940" s="393"/>
      <c r="AC2940" s="394"/>
      <c r="AD2940" s="395">
        <f t="shared" si="422"/>
        <v>0</v>
      </c>
      <c r="AE2940" s="396">
        <f>IF(OR(G2940=账期!$A$18,G2940=账期!$A$20,G2940=账期!$A$22,G2940=账期!$A$24,G2940=账期!$A$25,G2940=账期!$A$27,G2940=账期!$A$26,G2940=账期!$A$28,G2940=账期!$A$30,G2940=账期!$A$32,G2940=账期!$A$34,G2940=账期!$A$35,G2940=账期!$A$37,G2940=账期!$A$39,G2940=账期!$A$40,G2940=账期!$A$41,G2940=账期!$A$42,G2940=账期!$A$43,G2940=账期!$A$44,G2940=账期!$A$45,G2940=账期!$A$46,G2940=账期!$A$48,G2940=账期!$A$50,G2940=账期!$A$51,G2940=账期!$A$52,G2940=账期!$A$53,G2940=账期!$A$54,G2940=账期!$A$56,G2940=账期!$A$57,G2940=账期!$A$58,G2940=账期!$A$59,G2940=账期!$A$60,G2940=账期!$A$61,G2940=账期!$A$62,G2940=账期!$A$63,G2940=账期!$A$64,G2940=账期!$A$66,G2940=账期!$A$67,G2940=账期!$A$68,G2940=账期!$A$70,G2940=账期!$A$71),30,IF(OR(G2940=账期!$A$74,G2940=账期!$A$77,G2940=账期!$A$76,G2940=账期!$A$79,G2940=账期!$A$80,G2940=账期!$A$81,G2940=账期!$A$83,G2940=账期!$A$85,G2940=账期!$A$87,G2940=账期!$A$89,G2940=账期!$A$91),60,IF(OR(G2940=账期!$A$93,G2940=账期!$A$94,G2940=账期!$A$95,G2940=账期!$A$96,G2940=账期!$A$98,G2940=账期!$A$99,G2940=账期!$A$101,G2940=账期!$A$102),90,0)))</f>
        <v>0</v>
      </c>
      <c r="AF2940" s="396"/>
      <c r="AG2940" s="384"/>
      <c r="AH2940" s="396" t="str">
        <f t="shared" si="425"/>
        <v/>
      </c>
    </row>
    <row r="2941" spans="1:34" ht="18" customHeight="1" x14ac:dyDescent="0.25">
      <c r="A2941" s="301" t="str">
        <f t="shared" ref="A2941:A3004" si="427">IF(V2941="","",TEXT(V2941,"yyyy年m月"))</f>
        <v/>
      </c>
      <c r="B2941" s="397"/>
      <c r="C2941" s="398"/>
      <c r="D2941" s="399"/>
      <c r="E2941" s="383" t="str">
        <f t="shared" si="423"/>
        <v>C</v>
      </c>
      <c r="F2941" s="383" t="str">
        <f t="shared" si="424"/>
        <v>C</v>
      </c>
      <c r="G2941" s="400"/>
      <c r="H2941" s="385" t="str">
        <f>IF(G2941="","",VLOOKUP(G2941,下拉数据源!J:K,2,0))</f>
        <v/>
      </c>
      <c r="I2941" s="385"/>
      <c r="J2941" s="385"/>
      <c r="K2941" s="386"/>
      <c r="L2941" s="401"/>
      <c r="M2941" s="384"/>
      <c r="N2941" s="384"/>
      <c r="O2941" s="384"/>
      <c r="P2941" s="386"/>
      <c r="Q2941" s="387"/>
      <c r="R2941" s="286"/>
      <c r="S2941" s="388">
        <f t="shared" si="421"/>
        <v>0</v>
      </c>
      <c r="T2941" s="389"/>
      <c r="U2941" s="389">
        <f t="shared" si="426"/>
        <v>0</v>
      </c>
      <c r="V2941" s="451"/>
      <c r="W2941" s="452"/>
      <c r="X2941" s="386"/>
      <c r="Y2941" s="390"/>
      <c r="Z2941" s="391"/>
      <c r="AA2941" s="392"/>
      <c r="AB2941" s="393"/>
      <c r="AC2941" s="394"/>
      <c r="AD2941" s="395">
        <f t="shared" si="422"/>
        <v>0</v>
      </c>
      <c r="AE2941" s="396">
        <f>IF(OR(G2941=账期!$A$18,G2941=账期!$A$20,G2941=账期!$A$22,G2941=账期!$A$24,G2941=账期!$A$25,G2941=账期!$A$27,G2941=账期!$A$26,G2941=账期!$A$28,G2941=账期!$A$30,G2941=账期!$A$32,G2941=账期!$A$34,G2941=账期!$A$35,G2941=账期!$A$37,G2941=账期!$A$39,G2941=账期!$A$40,G2941=账期!$A$41,G2941=账期!$A$42,G2941=账期!$A$43,G2941=账期!$A$44,G2941=账期!$A$45,G2941=账期!$A$46,G2941=账期!$A$48,G2941=账期!$A$50,G2941=账期!$A$51,G2941=账期!$A$52,G2941=账期!$A$53,G2941=账期!$A$54,G2941=账期!$A$56,G2941=账期!$A$57,G2941=账期!$A$58,G2941=账期!$A$59,G2941=账期!$A$60,G2941=账期!$A$61,G2941=账期!$A$62,G2941=账期!$A$63,G2941=账期!$A$64,G2941=账期!$A$66,G2941=账期!$A$67,G2941=账期!$A$68,G2941=账期!$A$70,G2941=账期!$A$71),30,IF(OR(G2941=账期!$A$74,G2941=账期!$A$77,G2941=账期!$A$76,G2941=账期!$A$79,G2941=账期!$A$80,G2941=账期!$A$81,G2941=账期!$A$83,G2941=账期!$A$85,G2941=账期!$A$87,G2941=账期!$A$89,G2941=账期!$A$91),60,IF(OR(G2941=账期!$A$93,G2941=账期!$A$94,G2941=账期!$A$95,G2941=账期!$A$96,G2941=账期!$A$98,G2941=账期!$A$99,G2941=账期!$A$101,G2941=账期!$A$102),90,0)))</f>
        <v>0</v>
      </c>
      <c r="AF2941" s="396"/>
      <c r="AG2941" s="384"/>
      <c r="AH2941" s="396" t="str">
        <f t="shared" si="425"/>
        <v/>
      </c>
    </row>
    <row r="2942" spans="1:34" ht="18" customHeight="1" x14ac:dyDescent="0.25">
      <c r="A2942" s="301" t="str">
        <f t="shared" si="427"/>
        <v/>
      </c>
      <c r="B2942" s="397"/>
      <c r="C2942" s="398"/>
      <c r="D2942" s="399"/>
      <c r="E2942" s="383" t="str">
        <f t="shared" si="423"/>
        <v>C</v>
      </c>
      <c r="F2942" s="383" t="str">
        <f t="shared" si="424"/>
        <v>C</v>
      </c>
      <c r="G2942" s="400"/>
      <c r="H2942" s="385" t="str">
        <f>IF(G2942="","",VLOOKUP(G2942,下拉数据源!J:K,2,0))</f>
        <v/>
      </c>
      <c r="I2942" s="385"/>
      <c r="J2942" s="385"/>
      <c r="K2942" s="386"/>
      <c r="L2942" s="401"/>
      <c r="M2942" s="384"/>
      <c r="N2942" s="384"/>
      <c r="O2942" s="384"/>
      <c r="P2942" s="386"/>
      <c r="Q2942" s="387"/>
      <c r="R2942" s="286"/>
      <c r="S2942" s="388">
        <f t="shared" si="421"/>
        <v>0</v>
      </c>
      <c r="T2942" s="389"/>
      <c r="U2942" s="389">
        <f t="shared" si="426"/>
        <v>0</v>
      </c>
      <c r="V2942" s="451"/>
      <c r="W2942" s="452"/>
      <c r="X2942" s="386"/>
      <c r="Y2942" s="390"/>
      <c r="Z2942" s="391"/>
      <c r="AA2942" s="392"/>
      <c r="AB2942" s="393"/>
      <c r="AC2942" s="394"/>
      <c r="AD2942" s="395">
        <f t="shared" si="422"/>
        <v>0</v>
      </c>
      <c r="AE2942" s="396">
        <f>IF(OR(G2942=账期!$A$18,G2942=账期!$A$20,G2942=账期!$A$22,G2942=账期!$A$24,G2942=账期!$A$25,G2942=账期!$A$27,G2942=账期!$A$26,G2942=账期!$A$28,G2942=账期!$A$30,G2942=账期!$A$32,G2942=账期!$A$34,G2942=账期!$A$35,G2942=账期!$A$37,G2942=账期!$A$39,G2942=账期!$A$40,G2942=账期!$A$41,G2942=账期!$A$42,G2942=账期!$A$43,G2942=账期!$A$44,G2942=账期!$A$45,G2942=账期!$A$46,G2942=账期!$A$48,G2942=账期!$A$50,G2942=账期!$A$51,G2942=账期!$A$52,G2942=账期!$A$53,G2942=账期!$A$54,G2942=账期!$A$56,G2942=账期!$A$57,G2942=账期!$A$58,G2942=账期!$A$59,G2942=账期!$A$60,G2942=账期!$A$61,G2942=账期!$A$62,G2942=账期!$A$63,G2942=账期!$A$64,G2942=账期!$A$66,G2942=账期!$A$67,G2942=账期!$A$68,G2942=账期!$A$70,G2942=账期!$A$71),30,IF(OR(G2942=账期!$A$74,G2942=账期!$A$77,G2942=账期!$A$76,G2942=账期!$A$79,G2942=账期!$A$80,G2942=账期!$A$81,G2942=账期!$A$83,G2942=账期!$A$85,G2942=账期!$A$87,G2942=账期!$A$89,G2942=账期!$A$91),60,IF(OR(G2942=账期!$A$93,G2942=账期!$A$94,G2942=账期!$A$95,G2942=账期!$A$96,G2942=账期!$A$98,G2942=账期!$A$99,G2942=账期!$A$101,G2942=账期!$A$102),90,0)))</f>
        <v>0</v>
      </c>
      <c r="AF2942" s="396"/>
      <c r="AG2942" s="384"/>
      <c r="AH2942" s="396" t="str">
        <f t="shared" si="425"/>
        <v/>
      </c>
    </row>
    <row r="2943" spans="1:34" ht="18" customHeight="1" x14ac:dyDescent="0.25">
      <c r="A2943" s="301" t="str">
        <f t="shared" si="427"/>
        <v/>
      </c>
      <c r="B2943" s="397"/>
      <c r="C2943" s="398"/>
      <c r="D2943" s="399"/>
      <c r="E2943" s="383" t="str">
        <f t="shared" si="423"/>
        <v>C</v>
      </c>
      <c r="F2943" s="383" t="str">
        <f t="shared" si="424"/>
        <v>C</v>
      </c>
      <c r="G2943" s="400"/>
      <c r="H2943" s="385" t="str">
        <f>IF(G2943="","",VLOOKUP(G2943,下拉数据源!J:K,2,0))</f>
        <v/>
      </c>
      <c r="I2943" s="385"/>
      <c r="J2943" s="385"/>
      <c r="K2943" s="386"/>
      <c r="L2943" s="401"/>
      <c r="M2943" s="384"/>
      <c r="N2943" s="384"/>
      <c r="O2943" s="384"/>
      <c r="P2943" s="386"/>
      <c r="Q2943" s="387"/>
      <c r="R2943" s="286"/>
      <c r="S2943" s="388">
        <f t="shared" ref="S2943:S3006" si="428">Q2943*R2943</f>
        <v>0</v>
      </c>
      <c r="T2943" s="389"/>
      <c r="U2943" s="389">
        <f t="shared" si="426"/>
        <v>0</v>
      </c>
      <c r="V2943" s="451"/>
      <c r="W2943" s="452"/>
      <c r="X2943" s="386"/>
      <c r="Y2943" s="390"/>
      <c r="Z2943" s="391"/>
      <c r="AA2943" s="392"/>
      <c r="AB2943" s="393"/>
      <c r="AC2943" s="394"/>
      <c r="AD2943" s="395">
        <f t="shared" si="422"/>
        <v>0</v>
      </c>
      <c r="AE2943" s="396">
        <f>IF(OR(G2943=账期!$A$18,G2943=账期!$A$20,G2943=账期!$A$22,G2943=账期!$A$24,G2943=账期!$A$25,G2943=账期!$A$27,G2943=账期!$A$26,G2943=账期!$A$28,G2943=账期!$A$30,G2943=账期!$A$32,G2943=账期!$A$34,G2943=账期!$A$35,G2943=账期!$A$37,G2943=账期!$A$39,G2943=账期!$A$40,G2943=账期!$A$41,G2943=账期!$A$42,G2943=账期!$A$43,G2943=账期!$A$44,G2943=账期!$A$45,G2943=账期!$A$46,G2943=账期!$A$48,G2943=账期!$A$50,G2943=账期!$A$51,G2943=账期!$A$52,G2943=账期!$A$53,G2943=账期!$A$54,G2943=账期!$A$56,G2943=账期!$A$57,G2943=账期!$A$58,G2943=账期!$A$59,G2943=账期!$A$60,G2943=账期!$A$61,G2943=账期!$A$62,G2943=账期!$A$63,G2943=账期!$A$64,G2943=账期!$A$66,G2943=账期!$A$67,G2943=账期!$A$68,G2943=账期!$A$70,G2943=账期!$A$71),30,IF(OR(G2943=账期!$A$74,G2943=账期!$A$77,G2943=账期!$A$76,G2943=账期!$A$79,G2943=账期!$A$80,G2943=账期!$A$81,G2943=账期!$A$83,G2943=账期!$A$85,G2943=账期!$A$87,G2943=账期!$A$89,G2943=账期!$A$91),60,IF(OR(G2943=账期!$A$93,G2943=账期!$A$94,G2943=账期!$A$95,G2943=账期!$A$96,G2943=账期!$A$98,G2943=账期!$A$99,G2943=账期!$A$101,G2943=账期!$A$102),90,0)))</f>
        <v>0</v>
      </c>
      <c r="AF2943" s="396"/>
      <c r="AG2943" s="384"/>
      <c r="AH2943" s="396" t="str">
        <f t="shared" si="425"/>
        <v/>
      </c>
    </row>
    <row r="2944" spans="1:34" ht="18" customHeight="1" x14ac:dyDescent="0.25">
      <c r="A2944" s="301" t="str">
        <f t="shared" si="427"/>
        <v/>
      </c>
      <c r="B2944" s="397"/>
      <c r="C2944" s="398"/>
      <c r="D2944" s="399"/>
      <c r="E2944" s="383" t="str">
        <f t="shared" si="423"/>
        <v>C</v>
      </c>
      <c r="F2944" s="383" t="str">
        <f t="shared" si="424"/>
        <v>C</v>
      </c>
      <c r="G2944" s="400"/>
      <c r="H2944" s="385" t="str">
        <f>IF(G2944="","",VLOOKUP(G2944,下拉数据源!J:K,2,0))</f>
        <v/>
      </c>
      <c r="I2944" s="385"/>
      <c r="J2944" s="385"/>
      <c r="K2944" s="386"/>
      <c r="L2944" s="401"/>
      <c r="M2944" s="384"/>
      <c r="N2944" s="384"/>
      <c r="O2944" s="384"/>
      <c r="P2944" s="386"/>
      <c r="Q2944" s="387"/>
      <c r="R2944" s="286"/>
      <c r="S2944" s="388">
        <f t="shared" si="428"/>
        <v>0</v>
      </c>
      <c r="T2944" s="389"/>
      <c r="U2944" s="389">
        <f t="shared" si="426"/>
        <v>0</v>
      </c>
      <c r="V2944" s="451"/>
      <c r="W2944" s="452"/>
      <c r="X2944" s="386"/>
      <c r="Y2944" s="390"/>
      <c r="Z2944" s="391"/>
      <c r="AA2944" s="392"/>
      <c r="AB2944" s="393"/>
      <c r="AC2944" s="394"/>
      <c r="AD2944" s="395">
        <f t="shared" ref="AD2944:AD3007" si="429">IF(AE2944&gt;0,(DATE(YEAR(AC2944),MONTH(AC2944)+1,1)-1)+AE2944,AC2944)</f>
        <v>0</v>
      </c>
      <c r="AE2944" s="396">
        <f>IF(OR(G2944=账期!$A$18,G2944=账期!$A$20,G2944=账期!$A$22,G2944=账期!$A$24,G2944=账期!$A$25,G2944=账期!$A$27,G2944=账期!$A$26,G2944=账期!$A$28,G2944=账期!$A$30,G2944=账期!$A$32,G2944=账期!$A$34,G2944=账期!$A$35,G2944=账期!$A$37,G2944=账期!$A$39,G2944=账期!$A$40,G2944=账期!$A$41,G2944=账期!$A$42,G2944=账期!$A$43,G2944=账期!$A$44,G2944=账期!$A$45,G2944=账期!$A$46,G2944=账期!$A$48,G2944=账期!$A$50,G2944=账期!$A$51,G2944=账期!$A$52,G2944=账期!$A$53,G2944=账期!$A$54,G2944=账期!$A$56,G2944=账期!$A$57,G2944=账期!$A$58,G2944=账期!$A$59,G2944=账期!$A$60,G2944=账期!$A$61,G2944=账期!$A$62,G2944=账期!$A$63,G2944=账期!$A$64,G2944=账期!$A$66,G2944=账期!$A$67,G2944=账期!$A$68,G2944=账期!$A$70,G2944=账期!$A$71),30,IF(OR(G2944=账期!$A$74,G2944=账期!$A$77,G2944=账期!$A$76,G2944=账期!$A$79,G2944=账期!$A$80,G2944=账期!$A$81,G2944=账期!$A$83,G2944=账期!$A$85,G2944=账期!$A$87,G2944=账期!$A$89,G2944=账期!$A$91),60,IF(OR(G2944=账期!$A$93,G2944=账期!$A$94,G2944=账期!$A$95,G2944=账期!$A$96,G2944=账期!$A$98,G2944=账期!$A$99,G2944=账期!$A$101,G2944=账期!$A$102),90,0)))</f>
        <v>0</v>
      </c>
      <c r="AF2944" s="396"/>
      <c r="AG2944" s="384"/>
      <c r="AH2944" s="396" t="str">
        <f t="shared" si="425"/>
        <v/>
      </c>
    </row>
    <row r="2945" spans="1:34" ht="18" customHeight="1" x14ac:dyDescent="0.25">
      <c r="A2945" s="301" t="str">
        <f t="shared" si="427"/>
        <v/>
      </c>
      <c r="B2945" s="397"/>
      <c r="C2945" s="398"/>
      <c r="D2945" s="399"/>
      <c r="E2945" s="383" t="str">
        <f t="shared" si="423"/>
        <v>C</v>
      </c>
      <c r="F2945" s="383" t="str">
        <f t="shared" si="424"/>
        <v>C</v>
      </c>
      <c r="G2945" s="400"/>
      <c r="H2945" s="385" t="str">
        <f>IF(G2945="","",VLOOKUP(G2945,下拉数据源!J:K,2,0))</f>
        <v/>
      </c>
      <c r="I2945" s="385"/>
      <c r="J2945" s="385"/>
      <c r="K2945" s="386"/>
      <c r="L2945" s="401"/>
      <c r="M2945" s="384"/>
      <c r="N2945" s="384"/>
      <c r="O2945" s="384"/>
      <c r="P2945" s="386"/>
      <c r="Q2945" s="387"/>
      <c r="R2945" s="286"/>
      <c r="S2945" s="388">
        <f t="shared" si="428"/>
        <v>0</v>
      </c>
      <c r="T2945" s="389"/>
      <c r="U2945" s="389">
        <f t="shared" si="426"/>
        <v>0</v>
      </c>
      <c r="V2945" s="451"/>
      <c r="W2945" s="452"/>
      <c r="X2945" s="386"/>
      <c r="Y2945" s="390"/>
      <c r="Z2945" s="391"/>
      <c r="AA2945" s="392"/>
      <c r="AB2945" s="393"/>
      <c r="AC2945" s="394"/>
      <c r="AD2945" s="395">
        <f t="shared" si="429"/>
        <v>0</v>
      </c>
      <c r="AE2945" s="396">
        <f>IF(OR(G2945=账期!$A$18,G2945=账期!$A$20,G2945=账期!$A$22,G2945=账期!$A$24,G2945=账期!$A$25,G2945=账期!$A$27,G2945=账期!$A$26,G2945=账期!$A$28,G2945=账期!$A$30,G2945=账期!$A$32,G2945=账期!$A$34,G2945=账期!$A$35,G2945=账期!$A$37,G2945=账期!$A$39,G2945=账期!$A$40,G2945=账期!$A$41,G2945=账期!$A$42,G2945=账期!$A$43,G2945=账期!$A$44,G2945=账期!$A$45,G2945=账期!$A$46,G2945=账期!$A$48,G2945=账期!$A$50,G2945=账期!$A$51,G2945=账期!$A$52,G2945=账期!$A$53,G2945=账期!$A$54,G2945=账期!$A$56,G2945=账期!$A$57,G2945=账期!$A$58,G2945=账期!$A$59,G2945=账期!$A$60,G2945=账期!$A$61,G2945=账期!$A$62,G2945=账期!$A$63,G2945=账期!$A$64,G2945=账期!$A$66,G2945=账期!$A$67,G2945=账期!$A$68,G2945=账期!$A$70,G2945=账期!$A$71),30,IF(OR(G2945=账期!$A$74,G2945=账期!$A$77,G2945=账期!$A$76,G2945=账期!$A$79,G2945=账期!$A$80,G2945=账期!$A$81,G2945=账期!$A$83,G2945=账期!$A$85,G2945=账期!$A$87,G2945=账期!$A$89,G2945=账期!$A$91),60,IF(OR(G2945=账期!$A$93,G2945=账期!$A$94,G2945=账期!$A$95,G2945=账期!$A$96,G2945=账期!$A$98,G2945=账期!$A$99,G2945=账期!$A$101,G2945=账期!$A$102),90,0)))</f>
        <v>0</v>
      </c>
      <c r="AF2945" s="396"/>
      <c r="AG2945" s="384"/>
      <c r="AH2945" s="396" t="str">
        <f t="shared" si="425"/>
        <v/>
      </c>
    </row>
    <row r="2946" spans="1:34" ht="18" customHeight="1" x14ac:dyDescent="0.25">
      <c r="A2946" s="301" t="str">
        <f t="shared" si="427"/>
        <v/>
      </c>
      <c r="B2946" s="397"/>
      <c r="C2946" s="398"/>
      <c r="D2946" s="399"/>
      <c r="E2946" s="383" t="str">
        <f t="shared" si="423"/>
        <v>C</v>
      </c>
      <c r="F2946" s="383" t="str">
        <f t="shared" si="424"/>
        <v>C</v>
      </c>
      <c r="G2946" s="400"/>
      <c r="H2946" s="385" t="str">
        <f>IF(G2946="","",VLOOKUP(G2946,下拉数据源!J:K,2,0))</f>
        <v/>
      </c>
      <c r="I2946" s="385"/>
      <c r="J2946" s="385"/>
      <c r="K2946" s="386"/>
      <c r="L2946" s="401"/>
      <c r="M2946" s="384"/>
      <c r="N2946" s="384"/>
      <c r="O2946" s="384"/>
      <c r="P2946" s="386"/>
      <c r="Q2946" s="387"/>
      <c r="R2946" s="286"/>
      <c r="S2946" s="388">
        <f t="shared" si="428"/>
        <v>0</v>
      </c>
      <c r="T2946" s="389"/>
      <c r="U2946" s="389">
        <f t="shared" si="426"/>
        <v>0</v>
      </c>
      <c r="V2946" s="451"/>
      <c r="W2946" s="452"/>
      <c r="X2946" s="386"/>
      <c r="Y2946" s="390"/>
      <c r="Z2946" s="391"/>
      <c r="AA2946" s="392"/>
      <c r="AB2946" s="393"/>
      <c r="AC2946" s="394"/>
      <c r="AD2946" s="395">
        <f t="shared" si="429"/>
        <v>0</v>
      </c>
      <c r="AE2946" s="396">
        <f>IF(OR(G2946=账期!$A$18,G2946=账期!$A$20,G2946=账期!$A$22,G2946=账期!$A$24,G2946=账期!$A$25,G2946=账期!$A$27,G2946=账期!$A$26,G2946=账期!$A$28,G2946=账期!$A$30,G2946=账期!$A$32,G2946=账期!$A$34,G2946=账期!$A$35,G2946=账期!$A$37,G2946=账期!$A$39,G2946=账期!$A$40,G2946=账期!$A$41,G2946=账期!$A$42,G2946=账期!$A$43,G2946=账期!$A$44,G2946=账期!$A$45,G2946=账期!$A$46,G2946=账期!$A$48,G2946=账期!$A$50,G2946=账期!$A$51,G2946=账期!$A$52,G2946=账期!$A$53,G2946=账期!$A$54,G2946=账期!$A$56,G2946=账期!$A$57,G2946=账期!$A$58,G2946=账期!$A$59,G2946=账期!$A$60,G2946=账期!$A$61,G2946=账期!$A$62,G2946=账期!$A$63,G2946=账期!$A$64,G2946=账期!$A$66,G2946=账期!$A$67,G2946=账期!$A$68,G2946=账期!$A$70,G2946=账期!$A$71),30,IF(OR(G2946=账期!$A$74,G2946=账期!$A$77,G2946=账期!$A$76,G2946=账期!$A$79,G2946=账期!$A$80,G2946=账期!$A$81,G2946=账期!$A$83,G2946=账期!$A$85,G2946=账期!$A$87,G2946=账期!$A$89,G2946=账期!$A$91),60,IF(OR(G2946=账期!$A$93,G2946=账期!$A$94,G2946=账期!$A$95,G2946=账期!$A$96,G2946=账期!$A$98,G2946=账期!$A$99,G2946=账期!$A$101,G2946=账期!$A$102),90,0)))</f>
        <v>0</v>
      </c>
      <c r="AF2946" s="396"/>
      <c r="AG2946" s="384"/>
      <c r="AH2946" s="396" t="str">
        <f t="shared" si="425"/>
        <v/>
      </c>
    </row>
    <row r="2947" spans="1:34" ht="18" customHeight="1" x14ac:dyDescent="0.25">
      <c r="A2947" s="301" t="str">
        <f t="shared" si="427"/>
        <v/>
      </c>
      <c r="B2947" s="397"/>
      <c r="C2947" s="398"/>
      <c r="D2947" s="399"/>
      <c r="E2947" s="383" t="str">
        <f t="shared" si="423"/>
        <v>C</v>
      </c>
      <c r="F2947" s="383" t="str">
        <f t="shared" si="424"/>
        <v>C</v>
      </c>
      <c r="G2947" s="400"/>
      <c r="H2947" s="385" t="str">
        <f>IF(G2947="","",VLOOKUP(G2947,下拉数据源!J:K,2,0))</f>
        <v/>
      </c>
      <c r="I2947" s="385"/>
      <c r="J2947" s="385"/>
      <c r="K2947" s="386"/>
      <c r="L2947" s="401"/>
      <c r="M2947" s="384"/>
      <c r="N2947" s="384"/>
      <c r="O2947" s="384"/>
      <c r="P2947" s="386"/>
      <c r="Q2947" s="387"/>
      <c r="R2947" s="286"/>
      <c r="S2947" s="388">
        <f t="shared" si="428"/>
        <v>0</v>
      </c>
      <c r="T2947" s="389"/>
      <c r="U2947" s="389">
        <f t="shared" si="426"/>
        <v>0</v>
      </c>
      <c r="V2947" s="451"/>
      <c r="W2947" s="452"/>
      <c r="X2947" s="386"/>
      <c r="Y2947" s="390"/>
      <c r="Z2947" s="391"/>
      <c r="AA2947" s="392"/>
      <c r="AB2947" s="393"/>
      <c r="AC2947" s="394"/>
      <c r="AD2947" s="395">
        <f t="shared" si="429"/>
        <v>0</v>
      </c>
      <c r="AE2947" s="396">
        <f>IF(OR(G2947=账期!$A$18,G2947=账期!$A$20,G2947=账期!$A$22,G2947=账期!$A$24,G2947=账期!$A$25,G2947=账期!$A$27,G2947=账期!$A$26,G2947=账期!$A$28,G2947=账期!$A$30,G2947=账期!$A$32,G2947=账期!$A$34,G2947=账期!$A$35,G2947=账期!$A$37,G2947=账期!$A$39,G2947=账期!$A$40,G2947=账期!$A$41,G2947=账期!$A$42,G2947=账期!$A$43,G2947=账期!$A$44,G2947=账期!$A$45,G2947=账期!$A$46,G2947=账期!$A$48,G2947=账期!$A$50,G2947=账期!$A$51,G2947=账期!$A$52,G2947=账期!$A$53,G2947=账期!$A$54,G2947=账期!$A$56,G2947=账期!$A$57,G2947=账期!$A$58,G2947=账期!$A$59,G2947=账期!$A$60,G2947=账期!$A$61,G2947=账期!$A$62,G2947=账期!$A$63,G2947=账期!$A$64,G2947=账期!$A$66,G2947=账期!$A$67,G2947=账期!$A$68,G2947=账期!$A$70,G2947=账期!$A$71),30,IF(OR(G2947=账期!$A$74,G2947=账期!$A$77,G2947=账期!$A$76,G2947=账期!$A$79,G2947=账期!$A$80,G2947=账期!$A$81,G2947=账期!$A$83,G2947=账期!$A$85,G2947=账期!$A$87,G2947=账期!$A$89,G2947=账期!$A$91),60,IF(OR(G2947=账期!$A$93,G2947=账期!$A$94,G2947=账期!$A$95,G2947=账期!$A$96,G2947=账期!$A$98,G2947=账期!$A$99,G2947=账期!$A$101,G2947=账期!$A$102),90,0)))</f>
        <v>0</v>
      </c>
      <c r="AF2947" s="396"/>
      <c r="AG2947" s="384"/>
      <c r="AH2947" s="396" t="str">
        <f t="shared" si="425"/>
        <v/>
      </c>
    </row>
    <row r="2948" spans="1:34" ht="18" customHeight="1" x14ac:dyDescent="0.25">
      <c r="A2948" s="301" t="str">
        <f t="shared" si="427"/>
        <v/>
      </c>
      <c r="B2948" s="397"/>
      <c r="C2948" s="398"/>
      <c r="D2948" s="399"/>
      <c r="E2948" s="383" t="str">
        <f t="shared" si="423"/>
        <v>C</v>
      </c>
      <c r="F2948" s="383" t="str">
        <f t="shared" si="424"/>
        <v>C</v>
      </c>
      <c r="G2948" s="400"/>
      <c r="H2948" s="385" t="str">
        <f>IF(G2948="","",VLOOKUP(G2948,下拉数据源!J:K,2,0))</f>
        <v/>
      </c>
      <c r="I2948" s="385"/>
      <c r="J2948" s="385"/>
      <c r="K2948" s="386"/>
      <c r="L2948" s="401"/>
      <c r="M2948" s="384"/>
      <c r="N2948" s="384"/>
      <c r="O2948" s="384"/>
      <c r="P2948" s="386"/>
      <c r="Q2948" s="387"/>
      <c r="R2948" s="286"/>
      <c r="S2948" s="388">
        <f t="shared" si="428"/>
        <v>0</v>
      </c>
      <c r="T2948" s="389"/>
      <c r="U2948" s="389">
        <f t="shared" si="426"/>
        <v>0</v>
      </c>
      <c r="V2948" s="451"/>
      <c r="W2948" s="452"/>
      <c r="X2948" s="386"/>
      <c r="Y2948" s="390"/>
      <c r="Z2948" s="391"/>
      <c r="AA2948" s="392"/>
      <c r="AB2948" s="393"/>
      <c r="AC2948" s="394"/>
      <c r="AD2948" s="395">
        <f t="shared" si="429"/>
        <v>0</v>
      </c>
      <c r="AE2948" s="396">
        <f>IF(OR(G2948=账期!$A$18,G2948=账期!$A$20,G2948=账期!$A$22,G2948=账期!$A$24,G2948=账期!$A$25,G2948=账期!$A$27,G2948=账期!$A$26,G2948=账期!$A$28,G2948=账期!$A$30,G2948=账期!$A$32,G2948=账期!$A$34,G2948=账期!$A$35,G2948=账期!$A$37,G2948=账期!$A$39,G2948=账期!$A$40,G2948=账期!$A$41,G2948=账期!$A$42,G2948=账期!$A$43,G2948=账期!$A$44,G2948=账期!$A$45,G2948=账期!$A$46,G2948=账期!$A$48,G2948=账期!$A$50,G2948=账期!$A$51,G2948=账期!$A$52,G2948=账期!$A$53,G2948=账期!$A$54,G2948=账期!$A$56,G2948=账期!$A$57,G2948=账期!$A$58,G2948=账期!$A$59,G2948=账期!$A$60,G2948=账期!$A$61,G2948=账期!$A$62,G2948=账期!$A$63,G2948=账期!$A$64,G2948=账期!$A$66,G2948=账期!$A$67,G2948=账期!$A$68,G2948=账期!$A$70,G2948=账期!$A$71),30,IF(OR(G2948=账期!$A$74,G2948=账期!$A$77,G2948=账期!$A$76,G2948=账期!$A$79,G2948=账期!$A$80,G2948=账期!$A$81,G2948=账期!$A$83,G2948=账期!$A$85,G2948=账期!$A$87,G2948=账期!$A$89,G2948=账期!$A$91),60,IF(OR(G2948=账期!$A$93,G2948=账期!$A$94,G2948=账期!$A$95,G2948=账期!$A$96,G2948=账期!$A$98,G2948=账期!$A$99,G2948=账期!$A$101,G2948=账期!$A$102),90,0)))</f>
        <v>0</v>
      </c>
      <c r="AF2948" s="396"/>
      <c r="AG2948" s="384"/>
      <c r="AH2948" s="396" t="str">
        <f t="shared" si="425"/>
        <v/>
      </c>
    </row>
    <row r="2949" spans="1:34" ht="18" customHeight="1" x14ac:dyDescent="0.25">
      <c r="A2949" s="301" t="str">
        <f t="shared" si="427"/>
        <v/>
      </c>
      <c r="B2949" s="397"/>
      <c r="C2949" s="398"/>
      <c r="D2949" s="399"/>
      <c r="E2949" s="383" t="str">
        <f t="shared" si="423"/>
        <v>C</v>
      </c>
      <c r="F2949" s="383" t="str">
        <f t="shared" si="424"/>
        <v>C</v>
      </c>
      <c r="G2949" s="400"/>
      <c r="H2949" s="385" t="str">
        <f>IF(G2949="","",VLOOKUP(G2949,下拉数据源!J:K,2,0))</f>
        <v/>
      </c>
      <c r="I2949" s="385"/>
      <c r="J2949" s="385"/>
      <c r="K2949" s="386"/>
      <c r="L2949" s="401"/>
      <c r="M2949" s="384"/>
      <c r="N2949" s="384"/>
      <c r="O2949" s="384"/>
      <c r="P2949" s="386"/>
      <c r="Q2949" s="387"/>
      <c r="R2949" s="286"/>
      <c r="S2949" s="388">
        <f t="shared" si="428"/>
        <v>0</v>
      </c>
      <c r="T2949" s="389"/>
      <c r="U2949" s="389">
        <f t="shared" si="426"/>
        <v>0</v>
      </c>
      <c r="V2949" s="451"/>
      <c r="W2949" s="452"/>
      <c r="X2949" s="386"/>
      <c r="Y2949" s="390"/>
      <c r="Z2949" s="391"/>
      <c r="AA2949" s="392"/>
      <c r="AB2949" s="393"/>
      <c r="AC2949" s="394"/>
      <c r="AD2949" s="395">
        <f t="shared" si="429"/>
        <v>0</v>
      </c>
      <c r="AE2949" s="396">
        <f>IF(OR(G2949=账期!$A$18,G2949=账期!$A$20,G2949=账期!$A$22,G2949=账期!$A$24,G2949=账期!$A$25,G2949=账期!$A$27,G2949=账期!$A$26,G2949=账期!$A$28,G2949=账期!$A$30,G2949=账期!$A$32,G2949=账期!$A$34,G2949=账期!$A$35,G2949=账期!$A$37,G2949=账期!$A$39,G2949=账期!$A$40,G2949=账期!$A$41,G2949=账期!$A$42,G2949=账期!$A$43,G2949=账期!$A$44,G2949=账期!$A$45,G2949=账期!$A$46,G2949=账期!$A$48,G2949=账期!$A$50,G2949=账期!$A$51,G2949=账期!$A$52,G2949=账期!$A$53,G2949=账期!$A$54,G2949=账期!$A$56,G2949=账期!$A$57,G2949=账期!$A$58,G2949=账期!$A$59,G2949=账期!$A$60,G2949=账期!$A$61,G2949=账期!$A$62,G2949=账期!$A$63,G2949=账期!$A$64,G2949=账期!$A$66,G2949=账期!$A$67,G2949=账期!$A$68,G2949=账期!$A$70,G2949=账期!$A$71),30,IF(OR(G2949=账期!$A$74,G2949=账期!$A$77,G2949=账期!$A$76,G2949=账期!$A$79,G2949=账期!$A$80,G2949=账期!$A$81,G2949=账期!$A$83,G2949=账期!$A$85,G2949=账期!$A$87,G2949=账期!$A$89,G2949=账期!$A$91),60,IF(OR(G2949=账期!$A$93,G2949=账期!$A$94,G2949=账期!$A$95,G2949=账期!$A$96,G2949=账期!$A$98,G2949=账期!$A$99,G2949=账期!$A$101,G2949=账期!$A$102),90,0)))</f>
        <v>0</v>
      </c>
      <c r="AF2949" s="396"/>
      <c r="AG2949" s="384"/>
      <c r="AH2949" s="396" t="str">
        <f t="shared" si="425"/>
        <v/>
      </c>
    </row>
    <row r="2950" spans="1:34" ht="18" customHeight="1" x14ac:dyDescent="0.25">
      <c r="A2950" s="301" t="str">
        <f t="shared" si="427"/>
        <v/>
      </c>
      <c r="B2950" s="397"/>
      <c r="C2950" s="398"/>
      <c r="D2950" s="399"/>
      <c r="E2950" s="383" t="str">
        <f t="shared" si="423"/>
        <v>C</v>
      </c>
      <c r="F2950" s="383" t="str">
        <f t="shared" si="424"/>
        <v>C</v>
      </c>
      <c r="G2950" s="400"/>
      <c r="H2950" s="385" t="str">
        <f>IF(G2950="","",VLOOKUP(G2950,下拉数据源!J:K,2,0))</f>
        <v/>
      </c>
      <c r="I2950" s="385"/>
      <c r="J2950" s="385"/>
      <c r="K2950" s="386"/>
      <c r="L2950" s="401"/>
      <c r="M2950" s="384"/>
      <c r="N2950" s="384"/>
      <c r="O2950" s="384"/>
      <c r="P2950" s="386"/>
      <c r="Q2950" s="387"/>
      <c r="R2950" s="286"/>
      <c r="S2950" s="388">
        <f t="shared" si="428"/>
        <v>0</v>
      </c>
      <c r="T2950" s="389"/>
      <c r="U2950" s="389">
        <f t="shared" si="426"/>
        <v>0</v>
      </c>
      <c r="V2950" s="451"/>
      <c r="W2950" s="452"/>
      <c r="X2950" s="386"/>
      <c r="Y2950" s="390"/>
      <c r="Z2950" s="391"/>
      <c r="AA2950" s="392"/>
      <c r="AB2950" s="393"/>
      <c r="AC2950" s="394"/>
      <c r="AD2950" s="395">
        <f t="shared" si="429"/>
        <v>0</v>
      </c>
      <c r="AE2950" s="396">
        <f>IF(OR(G2950=账期!$A$18,G2950=账期!$A$20,G2950=账期!$A$22,G2950=账期!$A$24,G2950=账期!$A$25,G2950=账期!$A$27,G2950=账期!$A$26,G2950=账期!$A$28,G2950=账期!$A$30,G2950=账期!$A$32,G2950=账期!$A$34,G2950=账期!$A$35,G2950=账期!$A$37,G2950=账期!$A$39,G2950=账期!$A$40,G2950=账期!$A$41,G2950=账期!$A$42,G2950=账期!$A$43,G2950=账期!$A$44,G2950=账期!$A$45,G2950=账期!$A$46,G2950=账期!$A$48,G2950=账期!$A$50,G2950=账期!$A$51,G2950=账期!$A$52,G2950=账期!$A$53,G2950=账期!$A$54,G2950=账期!$A$56,G2950=账期!$A$57,G2950=账期!$A$58,G2950=账期!$A$59,G2950=账期!$A$60,G2950=账期!$A$61,G2950=账期!$A$62,G2950=账期!$A$63,G2950=账期!$A$64,G2950=账期!$A$66,G2950=账期!$A$67,G2950=账期!$A$68,G2950=账期!$A$70,G2950=账期!$A$71),30,IF(OR(G2950=账期!$A$74,G2950=账期!$A$77,G2950=账期!$A$76,G2950=账期!$A$79,G2950=账期!$A$80,G2950=账期!$A$81,G2950=账期!$A$83,G2950=账期!$A$85,G2950=账期!$A$87,G2950=账期!$A$89,G2950=账期!$A$91),60,IF(OR(G2950=账期!$A$93,G2950=账期!$A$94,G2950=账期!$A$95,G2950=账期!$A$96,G2950=账期!$A$98,G2950=账期!$A$99,G2950=账期!$A$101,G2950=账期!$A$102),90,0)))</f>
        <v>0</v>
      </c>
      <c r="AF2950" s="396"/>
      <c r="AG2950" s="384"/>
      <c r="AH2950" s="396" t="str">
        <f t="shared" si="425"/>
        <v/>
      </c>
    </row>
    <row r="2951" spans="1:34" ht="18" customHeight="1" x14ac:dyDescent="0.25">
      <c r="A2951" s="301" t="str">
        <f t="shared" si="427"/>
        <v/>
      </c>
      <c r="B2951" s="397"/>
      <c r="C2951" s="398"/>
      <c r="D2951" s="399"/>
      <c r="E2951" s="383" t="str">
        <f t="shared" si="423"/>
        <v>C</v>
      </c>
      <c r="F2951" s="383" t="str">
        <f t="shared" si="424"/>
        <v>C</v>
      </c>
      <c r="G2951" s="400"/>
      <c r="H2951" s="385" t="str">
        <f>IF(G2951="","",VLOOKUP(G2951,下拉数据源!J:K,2,0))</f>
        <v/>
      </c>
      <c r="I2951" s="385"/>
      <c r="J2951" s="385"/>
      <c r="K2951" s="386"/>
      <c r="L2951" s="401"/>
      <c r="M2951" s="384"/>
      <c r="N2951" s="384"/>
      <c r="O2951" s="384"/>
      <c r="P2951" s="386"/>
      <c r="Q2951" s="387"/>
      <c r="R2951" s="286"/>
      <c r="S2951" s="388">
        <f t="shared" si="428"/>
        <v>0</v>
      </c>
      <c r="T2951" s="389"/>
      <c r="U2951" s="389">
        <f t="shared" si="426"/>
        <v>0</v>
      </c>
      <c r="V2951" s="451"/>
      <c r="W2951" s="452"/>
      <c r="X2951" s="386"/>
      <c r="Y2951" s="390"/>
      <c r="Z2951" s="391"/>
      <c r="AA2951" s="392"/>
      <c r="AB2951" s="393"/>
      <c r="AC2951" s="394"/>
      <c r="AD2951" s="395">
        <f t="shared" si="429"/>
        <v>0</v>
      </c>
      <c r="AE2951" s="396">
        <f>IF(OR(G2951=账期!$A$18,G2951=账期!$A$20,G2951=账期!$A$22,G2951=账期!$A$24,G2951=账期!$A$25,G2951=账期!$A$27,G2951=账期!$A$26,G2951=账期!$A$28,G2951=账期!$A$30,G2951=账期!$A$32,G2951=账期!$A$34,G2951=账期!$A$35,G2951=账期!$A$37,G2951=账期!$A$39,G2951=账期!$A$40,G2951=账期!$A$41,G2951=账期!$A$42,G2951=账期!$A$43,G2951=账期!$A$44,G2951=账期!$A$45,G2951=账期!$A$46,G2951=账期!$A$48,G2951=账期!$A$50,G2951=账期!$A$51,G2951=账期!$A$52,G2951=账期!$A$53,G2951=账期!$A$54,G2951=账期!$A$56,G2951=账期!$A$57,G2951=账期!$A$58,G2951=账期!$A$59,G2951=账期!$A$60,G2951=账期!$A$61,G2951=账期!$A$62,G2951=账期!$A$63,G2951=账期!$A$64,G2951=账期!$A$66,G2951=账期!$A$67,G2951=账期!$A$68,G2951=账期!$A$70,G2951=账期!$A$71),30,IF(OR(G2951=账期!$A$74,G2951=账期!$A$77,G2951=账期!$A$76,G2951=账期!$A$79,G2951=账期!$A$80,G2951=账期!$A$81,G2951=账期!$A$83,G2951=账期!$A$85,G2951=账期!$A$87,G2951=账期!$A$89,G2951=账期!$A$91),60,IF(OR(G2951=账期!$A$93,G2951=账期!$A$94,G2951=账期!$A$95,G2951=账期!$A$96,G2951=账期!$A$98,G2951=账期!$A$99,G2951=账期!$A$101,G2951=账期!$A$102),90,0)))</f>
        <v>0</v>
      </c>
      <c r="AF2951" s="396"/>
      <c r="AG2951" s="384"/>
      <c r="AH2951" s="396" t="str">
        <f t="shared" si="425"/>
        <v/>
      </c>
    </row>
    <row r="2952" spans="1:34" ht="18" customHeight="1" x14ac:dyDescent="0.25">
      <c r="A2952" s="301" t="str">
        <f t="shared" si="427"/>
        <v/>
      </c>
      <c r="B2952" s="397"/>
      <c r="C2952" s="398"/>
      <c r="D2952" s="399"/>
      <c r="E2952" s="383" t="str">
        <f t="shared" si="423"/>
        <v>C</v>
      </c>
      <c r="F2952" s="383" t="str">
        <f t="shared" si="424"/>
        <v>C</v>
      </c>
      <c r="G2952" s="400"/>
      <c r="H2952" s="385" t="str">
        <f>IF(G2952="","",VLOOKUP(G2952,下拉数据源!J:K,2,0))</f>
        <v/>
      </c>
      <c r="I2952" s="385"/>
      <c r="J2952" s="385"/>
      <c r="K2952" s="386"/>
      <c r="L2952" s="401"/>
      <c r="M2952" s="384"/>
      <c r="N2952" s="384"/>
      <c r="O2952" s="384"/>
      <c r="P2952" s="386"/>
      <c r="Q2952" s="387"/>
      <c r="R2952" s="286"/>
      <c r="S2952" s="388">
        <f t="shared" si="428"/>
        <v>0</v>
      </c>
      <c r="T2952" s="389"/>
      <c r="U2952" s="389">
        <f t="shared" si="426"/>
        <v>0</v>
      </c>
      <c r="V2952" s="451"/>
      <c r="W2952" s="452"/>
      <c r="X2952" s="386"/>
      <c r="Y2952" s="390"/>
      <c r="Z2952" s="391"/>
      <c r="AA2952" s="392"/>
      <c r="AB2952" s="393"/>
      <c r="AC2952" s="394"/>
      <c r="AD2952" s="395">
        <f t="shared" si="429"/>
        <v>0</v>
      </c>
      <c r="AE2952" s="396">
        <f>IF(OR(G2952=账期!$A$18,G2952=账期!$A$20,G2952=账期!$A$22,G2952=账期!$A$24,G2952=账期!$A$25,G2952=账期!$A$27,G2952=账期!$A$26,G2952=账期!$A$28,G2952=账期!$A$30,G2952=账期!$A$32,G2952=账期!$A$34,G2952=账期!$A$35,G2952=账期!$A$37,G2952=账期!$A$39,G2952=账期!$A$40,G2952=账期!$A$41,G2952=账期!$A$42,G2952=账期!$A$43,G2952=账期!$A$44,G2952=账期!$A$45,G2952=账期!$A$46,G2952=账期!$A$48,G2952=账期!$A$50,G2952=账期!$A$51,G2952=账期!$A$52,G2952=账期!$A$53,G2952=账期!$A$54,G2952=账期!$A$56,G2952=账期!$A$57,G2952=账期!$A$58,G2952=账期!$A$59,G2952=账期!$A$60,G2952=账期!$A$61,G2952=账期!$A$62,G2952=账期!$A$63,G2952=账期!$A$64,G2952=账期!$A$66,G2952=账期!$A$67,G2952=账期!$A$68,G2952=账期!$A$70,G2952=账期!$A$71),30,IF(OR(G2952=账期!$A$74,G2952=账期!$A$77,G2952=账期!$A$76,G2952=账期!$A$79,G2952=账期!$A$80,G2952=账期!$A$81,G2952=账期!$A$83,G2952=账期!$A$85,G2952=账期!$A$87,G2952=账期!$A$89,G2952=账期!$A$91),60,IF(OR(G2952=账期!$A$93,G2952=账期!$A$94,G2952=账期!$A$95,G2952=账期!$A$96,G2952=账期!$A$98,G2952=账期!$A$99,G2952=账期!$A$101,G2952=账期!$A$102),90,0)))</f>
        <v>0</v>
      </c>
      <c r="AF2952" s="396"/>
      <c r="AG2952" s="384"/>
      <c r="AH2952" s="396" t="str">
        <f t="shared" si="425"/>
        <v/>
      </c>
    </row>
    <row r="2953" spans="1:34" ht="18" customHeight="1" x14ac:dyDescent="0.25">
      <c r="A2953" s="301" t="str">
        <f t="shared" si="427"/>
        <v/>
      </c>
      <c r="B2953" s="397"/>
      <c r="C2953" s="398"/>
      <c r="D2953" s="399"/>
      <c r="E2953" s="383" t="str">
        <f t="shared" si="423"/>
        <v>C</v>
      </c>
      <c r="F2953" s="383" t="str">
        <f t="shared" si="424"/>
        <v>C</v>
      </c>
      <c r="G2953" s="400"/>
      <c r="H2953" s="385" t="str">
        <f>IF(G2953="","",VLOOKUP(G2953,下拉数据源!J:K,2,0))</f>
        <v/>
      </c>
      <c r="I2953" s="385"/>
      <c r="J2953" s="385"/>
      <c r="K2953" s="386"/>
      <c r="L2953" s="401"/>
      <c r="M2953" s="384"/>
      <c r="N2953" s="384"/>
      <c r="O2953" s="384"/>
      <c r="P2953" s="386"/>
      <c r="Q2953" s="387"/>
      <c r="R2953" s="286"/>
      <c r="S2953" s="388">
        <f t="shared" si="428"/>
        <v>0</v>
      </c>
      <c r="T2953" s="389"/>
      <c r="U2953" s="389">
        <f t="shared" si="426"/>
        <v>0</v>
      </c>
      <c r="V2953" s="451"/>
      <c r="W2953" s="452"/>
      <c r="X2953" s="386"/>
      <c r="Y2953" s="390"/>
      <c r="Z2953" s="391"/>
      <c r="AA2953" s="392"/>
      <c r="AB2953" s="393"/>
      <c r="AC2953" s="394"/>
      <c r="AD2953" s="395">
        <f t="shared" si="429"/>
        <v>0</v>
      </c>
      <c r="AE2953" s="396">
        <f>IF(OR(G2953=账期!$A$18,G2953=账期!$A$20,G2953=账期!$A$22,G2953=账期!$A$24,G2953=账期!$A$25,G2953=账期!$A$27,G2953=账期!$A$26,G2953=账期!$A$28,G2953=账期!$A$30,G2953=账期!$A$32,G2953=账期!$A$34,G2953=账期!$A$35,G2953=账期!$A$37,G2953=账期!$A$39,G2953=账期!$A$40,G2953=账期!$A$41,G2953=账期!$A$42,G2953=账期!$A$43,G2953=账期!$A$44,G2953=账期!$A$45,G2953=账期!$A$46,G2953=账期!$A$48,G2953=账期!$A$50,G2953=账期!$A$51,G2953=账期!$A$52,G2953=账期!$A$53,G2953=账期!$A$54,G2953=账期!$A$56,G2953=账期!$A$57,G2953=账期!$A$58,G2953=账期!$A$59,G2953=账期!$A$60,G2953=账期!$A$61,G2953=账期!$A$62,G2953=账期!$A$63,G2953=账期!$A$64,G2953=账期!$A$66,G2953=账期!$A$67,G2953=账期!$A$68,G2953=账期!$A$70,G2953=账期!$A$71),30,IF(OR(G2953=账期!$A$74,G2953=账期!$A$77,G2953=账期!$A$76,G2953=账期!$A$79,G2953=账期!$A$80,G2953=账期!$A$81,G2953=账期!$A$83,G2953=账期!$A$85,G2953=账期!$A$87,G2953=账期!$A$89,G2953=账期!$A$91),60,IF(OR(G2953=账期!$A$93,G2953=账期!$A$94,G2953=账期!$A$95,G2953=账期!$A$96,G2953=账期!$A$98,G2953=账期!$A$99,G2953=账期!$A$101,G2953=账期!$A$102),90,0)))</f>
        <v>0</v>
      </c>
      <c r="AF2953" s="396"/>
      <c r="AG2953" s="384"/>
      <c r="AH2953" s="396" t="str">
        <f t="shared" si="425"/>
        <v/>
      </c>
    </row>
    <row r="2954" spans="1:34" ht="18" customHeight="1" x14ac:dyDescent="0.25">
      <c r="A2954" s="301" t="str">
        <f t="shared" si="427"/>
        <v/>
      </c>
      <c r="B2954" s="397"/>
      <c r="C2954" s="398"/>
      <c r="D2954" s="399"/>
      <c r="E2954" s="383" t="str">
        <f t="shared" si="423"/>
        <v>C</v>
      </c>
      <c r="F2954" s="383" t="str">
        <f t="shared" si="424"/>
        <v>C</v>
      </c>
      <c r="G2954" s="400"/>
      <c r="H2954" s="385" t="str">
        <f>IF(G2954="","",VLOOKUP(G2954,下拉数据源!J:K,2,0))</f>
        <v/>
      </c>
      <c r="I2954" s="385"/>
      <c r="J2954" s="385"/>
      <c r="K2954" s="386"/>
      <c r="L2954" s="401"/>
      <c r="M2954" s="384"/>
      <c r="N2954" s="384"/>
      <c r="O2954" s="384"/>
      <c r="P2954" s="386"/>
      <c r="Q2954" s="387"/>
      <c r="R2954" s="286"/>
      <c r="S2954" s="388">
        <f t="shared" si="428"/>
        <v>0</v>
      </c>
      <c r="T2954" s="389"/>
      <c r="U2954" s="389">
        <f t="shared" si="426"/>
        <v>0</v>
      </c>
      <c r="V2954" s="451"/>
      <c r="W2954" s="452"/>
      <c r="X2954" s="386"/>
      <c r="Y2954" s="390"/>
      <c r="Z2954" s="391"/>
      <c r="AA2954" s="392"/>
      <c r="AB2954" s="393"/>
      <c r="AC2954" s="394"/>
      <c r="AD2954" s="395">
        <f t="shared" si="429"/>
        <v>0</v>
      </c>
      <c r="AE2954" s="396">
        <f>IF(OR(G2954=账期!$A$18,G2954=账期!$A$20,G2954=账期!$A$22,G2954=账期!$A$24,G2954=账期!$A$25,G2954=账期!$A$27,G2954=账期!$A$26,G2954=账期!$A$28,G2954=账期!$A$30,G2954=账期!$A$32,G2954=账期!$A$34,G2954=账期!$A$35,G2954=账期!$A$37,G2954=账期!$A$39,G2954=账期!$A$40,G2954=账期!$A$41,G2954=账期!$A$42,G2954=账期!$A$43,G2954=账期!$A$44,G2954=账期!$A$45,G2954=账期!$A$46,G2954=账期!$A$48,G2954=账期!$A$50,G2954=账期!$A$51,G2954=账期!$A$52,G2954=账期!$A$53,G2954=账期!$A$54,G2954=账期!$A$56,G2954=账期!$A$57,G2954=账期!$A$58,G2954=账期!$A$59,G2954=账期!$A$60,G2954=账期!$A$61,G2954=账期!$A$62,G2954=账期!$A$63,G2954=账期!$A$64,G2954=账期!$A$66,G2954=账期!$A$67,G2954=账期!$A$68,G2954=账期!$A$70,G2954=账期!$A$71),30,IF(OR(G2954=账期!$A$74,G2954=账期!$A$77,G2954=账期!$A$76,G2954=账期!$A$79,G2954=账期!$A$80,G2954=账期!$A$81,G2954=账期!$A$83,G2954=账期!$A$85,G2954=账期!$A$87,G2954=账期!$A$89,G2954=账期!$A$91),60,IF(OR(G2954=账期!$A$93,G2954=账期!$A$94,G2954=账期!$A$95,G2954=账期!$A$96,G2954=账期!$A$98,G2954=账期!$A$99,G2954=账期!$A$101,G2954=账期!$A$102),90,0)))</f>
        <v>0</v>
      </c>
      <c r="AF2954" s="396"/>
      <c r="AG2954" s="384"/>
      <c r="AH2954" s="396" t="str">
        <f t="shared" si="425"/>
        <v/>
      </c>
    </row>
    <row r="2955" spans="1:34" ht="18" customHeight="1" x14ac:dyDescent="0.25">
      <c r="A2955" s="301" t="str">
        <f t="shared" si="427"/>
        <v/>
      </c>
      <c r="B2955" s="397"/>
      <c r="C2955" s="398"/>
      <c r="D2955" s="399"/>
      <c r="E2955" s="383" t="str">
        <f t="shared" si="423"/>
        <v>C</v>
      </c>
      <c r="F2955" s="383" t="str">
        <f t="shared" si="424"/>
        <v>C</v>
      </c>
      <c r="G2955" s="400"/>
      <c r="H2955" s="385" t="str">
        <f>IF(G2955="","",VLOOKUP(G2955,下拉数据源!J:K,2,0))</f>
        <v/>
      </c>
      <c r="I2955" s="385"/>
      <c r="J2955" s="385"/>
      <c r="K2955" s="386"/>
      <c r="L2955" s="401"/>
      <c r="M2955" s="384"/>
      <c r="N2955" s="384"/>
      <c r="O2955" s="384"/>
      <c r="P2955" s="386"/>
      <c r="Q2955" s="387"/>
      <c r="R2955" s="286"/>
      <c r="S2955" s="388">
        <f t="shared" si="428"/>
        <v>0</v>
      </c>
      <c r="T2955" s="389"/>
      <c r="U2955" s="389">
        <f t="shared" si="426"/>
        <v>0</v>
      </c>
      <c r="V2955" s="451"/>
      <c r="W2955" s="452"/>
      <c r="X2955" s="386"/>
      <c r="Y2955" s="390"/>
      <c r="Z2955" s="391"/>
      <c r="AA2955" s="392"/>
      <c r="AB2955" s="393"/>
      <c r="AC2955" s="394"/>
      <c r="AD2955" s="395">
        <f t="shared" si="429"/>
        <v>0</v>
      </c>
      <c r="AE2955" s="396">
        <f>IF(OR(G2955=账期!$A$18,G2955=账期!$A$20,G2955=账期!$A$22,G2955=账期!$A$24,G2955=账期!$A$25,G2955=账期!$A$27,G2955=账期!$A$26,G2955=账期!$A$28,G2955=账期!$A$30,G2955=账期!$A$32,G2955=账期!$A$34,G2955=账期!$A$35,G2955=账期!$A$37,G2955=账期!$A$39,G2955=账期!$A$40,G2955=账期!$A$41,G2955=账期!$A$42,G2955=账期!$A$43,G2955=账期!$A$44,G2955=账期!$A$45,G2955=账期!$A$46,G2955=账期!$A$48,G2955=账期!$A$50,G2955=账期!$A$51,G2955=账期!$A$52,G2955=账期!$A$53,G2955=账期!$A$54,G2955=账期!$A$56,G2955=账期!$A$57,G2955=账期!$A$58,G2955=账期!$A$59,G2955=账期!$A$60,G2955=账期!$A$61,G2955=账期!$A$62,G2955=账期!$A$63,G2955=账期!$A$64,G2955=账期!$A$66,G2955=账期!$A$67,G2955=账期!$A$68,G2955=账期!$A$70,G2955=账期!$A$71),30,IF(OR(G2955=账期!$A$74,G2955=账期!$A$77,G2955=账期!$A$76,G2955=账期!$A$79,G2955=账期!$A$80,G2955=账期!$A$81,G2955=账期!$A$83,G2955=账期!$A$85,G2955=账期!$A$87,G2955=账期!$A$89,G2955=账期!$A$91),60,IF(OR(G2955=账期!$A$93,G2955=账期!$A$94,G2955=账期!$A$95,G2955=账期!$A$96,G2955=账期!$A$98,G2955=账期!$A$99,G2955=账期!$A$101,G2955=账期!$A$102),90,0)))</f>
        <v>0</v>
      </c>
      <c r="AF2955" s="396"/>
      <c r="AG2955" s="384"/>
      <c r="AH2955" s="396" t="str">
        <f t="shared" si="425"/>
        <v/>
      </c>
    </row>
    <row r="2956" spans="1:34" ht="18" customHeight="1" x14ac:dyDescent="0.25">
      <c r="A2956" s="301" t="str">
        <f t="shared" si="427"/>
        <v/>
      </c>
      <c r="B2956" s="397"/>
      <c r="C2956" s="398"/>
      <c r="D2956" s="399"/>
      <c r="E2956" s="383" t="str">
        <f t="shared" si="423"/>
        <v>C</v>
      </c>
      <c r="F2956" s="383" t="str">
        <f t="shared" si="424"/>
        <v>C</v>
      </c>
      <c r="G2956" s="400"/>
      <c r="H2956" s="385" t="str">
        <f>IF(G2956="","",VLOOKUP(G2956,下拉数据源!J:K,2,0))</f>
        <v/>
      </c>
      <c r="I2956" s="385"/>
      <c r="J2956" s="385"/>
      <c r="K2956" s="386"/>
      <c r="L2956" s="401"/>
      <c r="M2956" s="384"/>
      <c r="N2956" s="384"/>
      <c r="O2956" s="384"/>
      <c r="P2956" s="386"/>
      <c r="Q2956" s="387"/>
      <c r="R2956" s="286"/>
      <c r="S2956" s="388">
        <f t="shared" si="428"/>
        <v>0</v>
      </c>
      <c r="T2956" s="389"/>
      <c r="U2956" s="389">
        <f t="shared" si="426"/>
        <v>0</v>
      </c>
      <c r="V2956" s="451"/>
      <c r="W2956" s="452"/>
      <c r="X2956" s="386"/>
      <c r="Y2956" s="390"/>
      <c r="Z2956" s="391"/>
      <c r="AA2956" s="392"/>
      <c r="AB2956" s="393"/>
      <c r="AC2956" s="394"/>
      <c r="AD2956" s="395">
        <f t="shared" si="429"/>
        <v>0</v>
      </c>
      <c r="AE2956" s="396">
        <f>IF(OR(G2956=账期!$A$18,G2956=账期!$A$20,G2956=账期!$A$22,G2956=账期!$A$24,G2956=账期!$A$25,G2956=账期!$A$27,G2956=账期!$A$26,G2956=账期!$A$28,G2956=账期!$A$30,G2956=账期!$A$32,G2956=账期!$A$34,G2956=账期!$A$35,G2956=账期!$A$37,G2956=账期!$A$39,G2956=账期!$A$40,G2956=账期!$A$41,G2956=账期!$A$42,G2956=账期!$A$43,G2956=账期!$A$44,G2956=账期!$A$45,G2956=账期!$A$46,G2956=账期!$A$48,G2956=账期!$A$50,G2956=账期!$A$51,G2956=账期!$A$52,G2956=账期!$A$53,G2956=账期!$A$54,G2956=账期!$A$56,G2956=账期!$A$57,G2956=账期!$A$58,G2956=账期!$A$59,G2956=账期!$A$60,G2956=账期!$A$61,G2956=账期!$A$62,G2956=账期!$A$63,G2956=账期!$A$64,G2956=账期!$A$66,G2956=账期!$A$67,G2956=账期!$A$68,G2956=账期!$A$70,G2956=账期!$A$71),30,IF(OR(G2956=账期!$A$74,G2956=账期!$A$77,G2956=账期!$A$76,G2956=账期!$A$79,G2956=账期!$A$80,G2956=账期!$A$81,G2956=账期!$A$83,G2956=账期!$A$85,G2956=账期!$A$87,G2956=账期!$A$89,G2956=账期!$A$91),60,IF(OR(G2956=账期!$A$93,G2956=账期!$A$94,G2956=账期!$A$95,G2956=账期!$A$96,G2956=账期!$A$98,G2956=账期!$A$99,G2956=账期!$A$101,G2956=账期!$A$102),90,0)))</f>
        <v>0</v>
      </c>
      <c r="AF2956" s="396"/>
      <c r="AG2956" s="384"/>
      <c r="AH2956" s="396" t="str">
        <f t="shared" si="425"/>
        <v/>
      </c>
    </row>
    <row r="2957" spans="1:34" ht="18" customHeight="1" x14ac:dyDescent="0.25">
      <c r="A2957" s="301" t="str">
        <f t="shared" si="427"/>
        <v/>
      </c>
      <c r="B2957" s="397"/>
      <c r="C2957" s="398"/>
      <c r="D2957" s="399"/>
      <c r="E2957" s="383" t="str">
        <f t="shared" si="423"/>
        <v>C</v>
      </c>
      <c r="F2957" s="383" t="str">
        <f t="shared" si="424"/>
        <v>C</v>
      </c>
      <c r="G2957" s="400"/>
      <c r="H2957" s="385" t="str">
        <f>IF(G2957="","",VLOOKUP(G2957,下拉数据源!J:K,2,0))</f>
        <v/>
      </c>
      <c r="I2957" s="385"/>
      <c r="J2957" s="385"/>
      <c r="K2957" s="386"/>
      <c r="L2957" s="401"/>
      <c r="M2957" s="384"/>
      <c r="N2957" s="384"/>
      <c r="O2957" s="384"/>
      <c r="P2957" s="386"/>
      <c r="Q2957" s="387"/>
      <c r="R2957" s="286"/>
      <c r="S2957" s="388">
        <f t="shared" si="428"/>
        <v>0</v>
      </c>
      <c r="T2957" s="389"/>
      <c r="U2957" s="389">
        <f t="shared" si="426"/>
        <v>0</v>
      </c>
      <c r="V2957" s="451"/>
      <c r="W2957" s="452"/>
      <c r="X2957" s="386"/>
      <c r="Y2957" s="390"/>
      <c r="Z2957" s="391"/>
      <c r="AA2957" s="392"/>
      <c r="AB2957" s="393"/>
      <c r="AC2957" s="394"/>
      <c r="AD2957" s="395">
        <f t="shared" si="429"/>
        <v>0</v>
      </c>
      <c r="AE2957" s="396">
        <f>IF(OR(G2957=账期!$A$18,G2957=账期!$A$20,G2957=账期!$A$22,G2957=账期!$A$24,G2957=账期!$A$25,G2957=账期!$A$27,G2957=账期!$A$26,G2957=账期!$A$28,G2957=账期!$A$30,G2957=账期!$A$32,G2957=账期!$A$34,G2957=账期!$A$35,G2957=账期!$A$37,G2957=账期!$A$39,G2957=账期!$A$40,G2957=账期!$A$41,G2957=账期!$A$42,G2957=账期!$A$43,G2957=账期!$A$44,G2957=账期!$A$45,G2957=账期!$A$46,G2957=账期!$A$48,G2957=账期!$A$50,G2957=账期!$A$51,G2957=账期!$A$52,G2957=账期!$A$53,G2957=账期!$A$54,G2957=账期!$A$56,G2957=账期!$A$57,G2957=账期!$A$58,G2957=账期!$A$59,G2957=账期!$A$60,G2957=账期!$A$61,G2957=账期!$A$62,G2957=账期!$A$63,G2957=账期!$A$64,G2957=账期!$A$66,G2957=账期!$A$67,G2957=账期!$A$68,G2957=账期!$A$70,G2957=账期!$A$71),30,IF(OR(G2957=账期!$A$74,G2957=账期!$A$77,G2957=账期!$A$76,G2957=账期!$A$79,G2957=账期!$A$80,G2957=账期!$A$81,G2957=账期!$A$83,G2957=账期!$A$85,G2957=账期!$A$87,G2957=账期!$A$89,G2957=账期!$A$91),60,IF(OR(G2957=账期!$A$93,G2957=账期!$A$94,G2957=账期!$A$95,G2957=账期!$A$96,G2957=账期!$A$98,G2957=账期!$A$99,G2957=账期!$A$101,G2957=账期!$A$102),90,0)))</f>
        <v>0</v>
      </c>
      <c r="AF2957" s="396"/>
      <c r="AG2957" s="384"/>
      <c r="AH2957" s="396" t="str">
        <f t="shared" si="425"/>
        <v/>
      </c>
    </row>
    <row r="2958" spans="1:34" ht="18" customHeight="1" x14ac:dyDescent="0.25">
      <c r="A2958" s="301" t="str">
        <f t="shared" si="427"/>
        <v/>
      </c>
      <c r="B2958" s="397"/>
      <c r="C2958" s="398"/>
      <c r="D2958" s="399"/>
      <c r="E2958" s="383" t="str">
        <f t="shared" si="423"/>
        <v>C</v>
      </c>
      <c r="F2958" s="383" t="str">
        <f t="shared" si="424"/>
        <v>C</v>
      </c>
      <c r="G2958" s="400"/>
      <c r="H2958" s="385" t="str">
        <f>IF(G2958="","",VLOOKUP(G2958,下拉数据源!J:K,2,0))</f>
        <v/>
      </c>
      <c r="I2958" s="385"/>
      <c r="J2958" s="385"/>
      <c r="K2958" s="386"/>
      <c r="L2958" s="401"/>
      <c r="M2958" s="384"/>
      <c r="N2958" s="384"/>
      <c r="O2958" s="384"/>
      <c r="P2958" s="386"/>
      <c r="Q2958" s="387"/>
      <c r="R2958" s="286"/>
      <c r="S2958" s="388">
        <f t="shared" si="428"/>
        <v>0</v>
      </c>
      <c r="T2958" s="389"/>
      <c r="U2958" s="389">
        <f t="shared" si="426"/>
        <v>0</v>
      </c>
      <c r="V2958" s="451"/>
      <c r="W2958" s="452"/>
      <c r="X2958" s="386"/>
      <c r="Y2958" s="390"/>
      <c r="Z2958" s="391"/>
      <c r="AA2958" s="392"/>
      <c r="AB2958" s="393"/>
      <c r="AC2958" s="394"/>
      <c r="AD2958" s="395">
        <f t="shared" si="429"/>
        <v>0</v>
      </c>
      <c r="AE2958" s="396">
        <f>IF(OR(G2958=账期!$A$18,G2958=账期!$A$20,G2958=账期!$A$22,G2958=账期!$A$24,G2958=账期!$A$25,G2958=账期!$A$27,G2958=账期!$A$26,G2958=账期!$A$28,G2958=账期!$A$30,G2958=账期!$A$32,G2958=账期!$A$34,G2958=账期!$A$35,G2958=账期!$A$37,G2958=账期!$A$39,G2958=账期!$A$40,G2958=账期!$A$41,G2958=账期!$A$42,G2958=账期!$A$43,G2958=账期!$A$44,G2958=账期!$A$45,G2958=账期!$A$46,G2958=账期!$A$48,G2958=账期!$A$50,G2958=账期!$A$51,G2958=账期!$A$52,G2958=账期!$A$53,G2958=账期!$A$54,G2958=账期!$A$56,G2958=账期!$A$57,G2958=账期!$A$58,G2958=账期!$A$59,G2958=账期!$A$60,G2958=账期!$A$61,G2958=账期!$A$62,G2958=账期!$A$63,G2958=账期!$A$64,G2958=账期!$A$66,G2958=账期!$A$67,G2958=账期!$A$68,G2958=账期!$A$70,G2958=账期!$A$71),30,IF(OR(G2958=账期!$A$74,G2958=账期!$A$77,G2958=账期!$A$76,G2958=账期!$A$79,G2958=账期!$A$80,G2958=账期!$A$81,G2958=账期!$A$83,G2958=账期!$A$85,G2958=账期!$A$87,G2958=账期!$A$89,G2958=账期!$A$91),60,IF(OR(G2958=账期!$A$93,G2958=账期!$A$94,G2958=账期!$A$95,G2958=账期!$A$96,G2958=账期!$A$98,G2958=账期!$A$99,G2958=账期!$A$101,G2958=账期!$A$102),90,0)))</f>
        <v>0</v>
      </c>
      <c r="AF2958" s="396"/>
      <c r="AG2958" s="384"/>
      <c r="AH2958" s="396" t="str">
        <f t="shared" si="425"/>
        <v/>
      </c>
    </row>
    <row r="2959" spans="1:34" ht="18" customHeight="1" x14ac:dyDescent="0.25">
      <c r="A2959" s="301" t="str">
        <f t="shared" si="427"/>
        <v/>
      </c>
      <c r="B2959" s="397"/>
      <c r="C2959" s="398"/>
      <c r="D2959" s="399"/>
      <c r="E2959" s="383" t="str">
        <f t="shared" si="423"/>
        <v>C</v>
      </c>
      <c r="F2959" s="383" t="str">
        <f t="shared" si="424"/>
        <v>C</v>
      </c>
      <c r="G2959" s="400"/>
      <c r="H2959" s="385" t="str">
        <f>IF(G2959="","",VLOOKUP(G2959,下拉数据源!J:K,2,0))</f>
        <v/>
      </c>
      <c r="I2959" s="385"/>
      <c r="J2959" s="385"/>
      <c r="K2959" s="386"/>
      <c r="L2959" s="401"/>
      <c r="M2959" s="384"/>
      <c r="N2959" s="384"/>
      <c r="O2959" s="384"/>
      <c r="P2959" s="386"/>
      <c r="Q2959" s="387"/>
      <c r="R2959" s="286"/>
      <c r="S2959" s="388">
        <f t="shared" si="428"/>
        <v>0</v>
      </c>
      <c r="T2959" s="389"/>
      <c r="U2959" s="389">
        <f t="shared" si="426"/>
        <v>0</v>
      </c>
      <c r="V2959" s="451"/>
      <c r="W2959" s="452"/>
      <c r="X2959" s="386"/>
      <c r="Y2959" s="390"/>
      <c r="Z2959" s="391"/>
      <c r="AA2959" s="392"/>
      <c r="AB2959" s="393"/>
      <c r="AC2959" s="394"/>
      <c r="AD2959" s="395">
        <f t="shared" si="429"/>
        <v>0</v>
      </c>
      <c r="AE2959" s="396">
        <f>IF(OR(G2959=账期!$A$18,G2959=账期!$A$20,G2959=账期!$A$22,G2959=账期!$A$24,G2959=账期!$A$25,G2959=账期!$A$27,G2959=账期!$A$26,G2959=账期!$A$28,G2959=账期!$A$30,G2959=账期!$A$32,G2959=账期!$A$34,G2959=账期!$A$35,G2959=账期!$A$37,G2959=账期!$A$39,G2959=账期!$A$40,G2959=账期!$A$41,G2959=账期!$A$42,G2959=账期!$A$43,G2959=账期!$A$44,G2959=账期!$A$45,G2959=账期!$A$46,G2959=账期!$A$48,G2959=账期!$A$50,G2959=账期!$A$51,G2959=账期!$A$52,G2959=账期!$A$53,G2959=账期!$A$54,G2959=账期!$A$56,G2959=账期!$A$57,G2959=账期!$A$58,G2959=账期!$A$59,G2959=账期!$A$60,G2959=账期!$A$61,G2959=账期!$A$62,G2959=账期!$A$63,G2959=账期!$A$64,G2959=账期!$A$66,G2959=账期!$A$67,G2959=账期!$A$68,G2959=账期!$A$70,G2959=账期!$A$71),30,IF(OR(G2959=账期!$A$74,G2959=账期!$A$77,G2959=账期!$A$76,G2959=账期!$A$79,G2959=账期!$A$80,G2959=账期!$A$81,G2959=账期!$A$83,G2959=账期!$A$85,G2959=账期!$A$87,G2959=账期!$A$89,G2959=账期!$A$91),60,IF(OR(G2959=账期!$A$93,G2959=账期!$A$94,G2959=账期!$A$95,G2959=账期!$A$96,G2959=账期!$A$98,G2959=账期!$A$99,G2959=账期!$A$101,G2959=账期!$A$102),90,0)))</f>
        <v>0</v>
      </c>
      <c r="AF2959" s="396"/>
      <c r="AG2959" s="384"/>
      <c r="AH2959" s="396" t="str">
        <f t="shared" si="425"/>
        <v/>
      </c>
    </row>
    <row r="2960" spans="1:34" ht="18" customHeight="1" x14ac:dyDescent="0.25">
      <c r="A2960" s="301" t="str">
        <f t="shared" si="427"/>
        <v/>
      </c>
      <c r="B2960" s="397"/>
      <c r="C2960" s="398"/>
      <c r="D2960" s="399"/>
      <c r="E2960" s="383" t="str">
        <f t="shared" si="423"/>
        <v>C</v>
      </c>
      <c r="F2960" s="383" t="str">
        <f t="shared" si="424"/>
        <v>C</v>
      </c>
      <c r="G2960" s="400"/>
      <c r="H2960" s="385" t="str">
        <f>IF(G2960="","",VLOOKUP(G2960,下拉数据源!J:K,2,0))</f>
        <v/>
      </c>
      <c r="I2960" s="385"/>
      <c r="J2960" s="385"/>
      <c r="K2960" s="386"/>
      <c r="L2960" s="401"/>
      <c r="M2960" s="384"/>
      <c r="N2960" s="384"/>
      <c r="O2960" s="384"/>
      <c r="P2960" s="386"/>
      <c r="Q2960" s="387"/>
      <c r="R2960" s="286"/>
      <c r="S2960" s="388">
        <f t="shared" si="428"/>
        <v>0</v>
      </c>
      <c r="T2960" s="389"/>
      <c r="U2960" s="389">
        <f t="shared" si="426"/>
        <v>0</v>
      </c>
      <c r="V2960" s="451"/>
      <c r="W2960" s="452"/>
      <c r="X2960" s="386"/>
      <c r="Y2960" s="390"/>
      <c r="Z2960" s="391"/>
      <c r="AA2960" s="392"/>
      <c r="AB2960" s="393"/>
      <c r="AC2960" s="394"/>
      <c r="AD2960" s="395">
        <f t="shared" si="429"/>
        <v>0</v>
      </c>
      <c r="AE2960" s="396">
        <f>IF(OR(G2960=账期!$A$18,G2960=账期!$A$20,G2960=账期!$A$22,G2960=账期!$A$24,G2960=账期!$A$25,G2960=账期!$A$27,G2960=账期!$A$26,G2960=账期!$A$28,G2960=账期!$A$30,G2960=账期!$A$32,G2960=账期!$A$34,G2960=账期!$A$35,G2960=账期!$A$37,G2960=账期!$A$39,G2960=账期!$A$40,G2960=账期!$A$41,G2960=账期!$A$42,G2960=账期!$A$43,G2960=账期!$A$44,G2960=账期!$A$45,G2960=账期!$A$46,G2960=账期!$A$48,G2960=账期!$A$50,G2960=账期!$A$51,G2960=账期!$A$52,G2960=账期!$A$53,G2960=账期!$A$54,G2960=账期!$A$56,G2960=账期!$A$57,G2960=账期!$A$58,G2960=账期!$A$59,G2960=账期!$A$60,G2960=账期!$A$61,G2960=账期!$A$62,G2960=账期!$A$63,G2960=账期!$A$64,G2960=账期!$A$66,G2960=账期!$A$67,G2960=账期!$A$68,G2960=账期!$A$70,G2960=账期!$A$71),30,IF(OR(G2960=账期!$A$74,G2960=账期!$A$77,G2960=账期!$A$76,G2960=账期!$A$79,G2960=账期!$A$80,G2960=账期!$A$81,G2960=账期!$A$83,G2960=账期!$A$85,G2960=账期!$A$87,G2960=账期!$A$89,G2960=账期!$A$91),60,IF(OR(G2960=账期!$A$93,G2960=账期!$A$94,G2960=账期!$A$95,G2960=账期!$A$96,G2960=账期!$A$98,G2960=账期!$A$99,G2960=账期!$A$101,G2960=账期!$A$102),90,0)))</f>
        <v>0</v>
      </c>
      <c r="AF2960" s="396"/>
      <c r="AG2960" s="384"/>
      <c r="AH2960" s="396" t="str">
        <f t="shared" si="425"/>
        <v/>
      </c>
    </row>
    <row r="2961" spans="1:34" ht="18" customHeight="1" x14ac:dyDescent="0.25">
      <c r="A2961" s="301" t="str">
        <f t="shared" si="427"/>
        <v/>
      </c>
      <c r="B2961" s="397"/>
      <c r="C2961" s="398"/>
      <c r="D2961" s="399"/>
      <c r="E2961" s="383" t="str">
        <f t="shared" si="423"/>
        <v>C</v>
      </c>
      <c r="F2961" s="383" t="str">
        <f t="shared" si="424"/>
        <v>C</v>
      </c>
      <c r="G2961" s="400"/>
      <c r="H2961" s="385" t="str">
        <f>IF(G2961="","",VLOOKUP(G2961,下拉数据源!J:K,2,0))</f>
        <v/>
      </c>
      <c r="I2961" s="385"/>
      <c r="J2961" s="385"/>
      <c r="K2961" s="386"/>
      <c r="L2961" s="401"/>
      <c r="M2961" s="384"/>
      <c r="N2961" s="384"/>
      <c r="O2961" s="384"/>
      <c r="P2961" s="386"/>
      <c r="Q2961" s="387"/>
      <c r="R2961" s="286"/>
      <c r="S2961" s="388">
        <f t="shared" si="428"/>
        <v>0</v>
      </c>
      <c r="T2961" s="389"/>
      <c r="U2961" s="389">
        <f t="shared" si="426"/>
        <v>0</v>
      </c>
      <c r="V2961" s="451"/>
      <c r="W2961" s="452"/>
      <c r="X2961" s="386"/>
      <c r="Y2961" s="390"/>
      <c r="Z2961" s="391"/>
      <c r="AA2961" s="392"/>
      <c r="AB2961" s="393"/>
      <c r="AC2961" s="394"/>
      <c r="AD2961" s="395">
        <f t="shared" si="429"/>
        <v>0</v>
      </c>
      <c r="AE2961" s="396">
        <f>IF(OR(G2961=账期!$A$18,G2961=账期!$A$20,G2961=账期!$A$22,G2961=账期!$A$24,G2961=账期!$A$25,G2961=账期!$A$27,G2961=账期!$A$26,G2961=账期!$A$28,G2961=账期!$A$30,G2961=账期!$A$32,G2961=账期!$A$34,G2961=账期!$A$35,G2961=账期!$A$37,G2961=账期!$A$39,G2961=账期!$A$40,G2961=账期!$A$41,G2961=账期!$A$42,G2961=账期!$A$43,G2961=账期!$A$44,G2961=账期!$A$45,G2961=账期!$A$46,G2961=账期!$A$48,G2961=账期!$A$50,G2961=账期!$A$51,G2961=账期!$A$52,G2961=账期!$A$53,G2961=账期!$A$54,G2961=账期!$A$56,G2961=账期!$A$57,G2961=账期!$A$58,G2961=账期!$A$59,G2961=账期!$A$60,G2961=账期!$A$61,G2961=账期!$A$62,G2961=账期!$A$63,G2961=账期!$A$64,G2961=账期!$A$66,G2961=账期!$A$67,G2961=账期!$A$68,G2961=账期!$A$70,G2961=账期!$A$71),30,IF(OR(G2961=账期!$A$74,G2961=账期!$A$77,G2961=账期!$A$76,G2961=账期!$A$79,G2961=账期!$A$80,G2961=账期!$A$81,G2961=账期!$A$83,G2961=账期!$A$85,G2961=账期!$A$87,G2961=账期!$A$89,G2961=账期!$A$91),60,IF(OR(G2961=账期!$A$93,G2961=账期!$A$94,G2961=账期!$A$95,G2961=账期!$A$96,G2961=账期!$A$98,G2961=账期!$A$99,G2961=账期!$A$101,G2961=账期!$A$102),90,0)))</f>
        <v>0</v>
      </c>
      <c r="AF2961" s="396"/>
      <c r="AG2961" s="384"/>
      <c r="AH2961" s="396" t="str">
        <f t="shared" si="425"/>
        <v/>
      </c>
    </row>
    <row r="2962" spans="1:34" ht="18" customHeight="1" x14ac:dyDescent="0.25">
      <c r="A2962" s="301" t="str">
        <f t="shared" si="427"/>
        <v/>
      </c>
      <c r="B2962" s="397"/>
      <c r="C2962" s="398"/>
      <c r="D2962" s="399"/>
      <c r="E2962" s="383" t="str">
        <f t="shared" si="423"/>
        <v>C</v>
      </c>
      <c r="F2962" s="383" t="str">
        <f t="shared" si="424"/>
        <v>C</v>
      </c>
      <c r="G2962" s="400"/>
      <c r="H2962" s="385" t="str">
        <f>IF(G2962="","",VLOOKUP(G2962,下拉数据源!J:K,2,0))</f>
        <v/>
      </c>
      <c r="I2962" s="385"/>
      <c r="J2962" s="385"/>
      <c r="K2962" s="386"/>
      <c r="L2962" s="401"/>
      <c r="M2962" s="384"/>
      <c r="N2962" s="384"/>
      <c r="O2962" s="384"/>
      <c r="P2962" s="386"/>
      <c r="Q2962" s="387"/>
      <c r="R2962" s="286"/>
      <c r="S2962" s="388">
        <f t="shared" si="428"/>
        <v>0</v>
      </c>
      <c r="T2962" s="389"/>
      <c r="U2962" s="389">
        <f t="shared" si="426"/>
        <v>0</v>
      </c>
      <c r="V2962" s="451"/>
      <c r="W2962" s="452"/>
      <c r="X2962" s="386"/>
      <c r="Y2962" s="390"/>
      <c r="Z2962" s="391"/>
      <c r="AA2962" s="392"/>
      <c r="AB2962" s="393"/>
      <c r="AC2962" s="394"/>
      <c r="AD2962" s="395">
        <f t="shared" si="429"/>
        <v>0</v>
      </c>
      <c r="AE2962" s="396">
        <f>IF(OR(G2962=账期!$A$18,G2962=账期!$A$20,G2962=账期!$A$22,G2962=账期!$A$24,G2962=账期!$A$25,G2962=账期!$A$27,G2962=账期!$A$26,G2962=账期!$A$28,G2962=账期!$A$30,G2962=账期!$A$32,G2962=账期!$A$34,G2962=账期!$A$35,G2962=账期!$A$37,G2962=账期!$A$39,G2962=账期!$A$40,G2962=账期!$A$41,G2962=账期!$A$42,G2962=账期!$A$43,G2962=账期!$A$44,G2962=账期!$A$45,G2962=账期!$A$46,G2962=账期!$A$48,G2962=账期!$A$50,G2962=账期!$A$51,G2962=账期!$A$52,G2962=账期!$A$53,G2962=账期!$A$54,G2962=账期!$A$56,G2962=账期!$A$57,G2962=账期!$A$58,G2962=账期!$A$59,G2962=账期!$A$60,G2962=账期!$A$61,G2962=账期!$A$62,G2962=账期!$A$63,G2962=账期!$A$64,G2962=账期!$A$66,G2962=账期!$A$67,G2962=账期!$A$68,G2962=账期!$A$70,G2962=账期!$A$71),30,IF(OR(G2962=账期!$A$74,G2962=账期!$A$77,G2962=账期!$A$76,G2962=账期!$A$79,G2962=账期!$A$80,G2962=账期!$A$81,G2962=账期!$A$83,G2962=账期!$A$85,G2962=账期!$A$87,G2962=账期!$A$89,G2962=账期!$A$91),60,IF(OR(G2962=账期!$A$93,G2962=账期!$A$94,G2962=账期!$A$95,G2962=账期!$A$96,G2962=账期!$A$98,G2962=账期!$A$99,G2962=账期!$A$101,G2962=账期!$A$102),90,0)))</f>
        <v>0</v>
      </c>
      <c r="AF2962" s="396"/>
      <c r="AG2962" s="384"/>
      <c r="AH2962" s="396" t="str">
        <f t="shared" si="425"/>
        <v/>
      </c>
    </row>
    <row r="2963" spans="1:34" ht="18" customHeight="1" x14ac:dyDescent="0.25">
      <c r="A2963" s="301" t="str">
        <f t="shared" si="427"/>
        <v/>
      </c>
      <c r="B2963" s="397"/>
      <c r="C2963" s="398"/>
      <c r="D2963" s="399"/>
      <c r="E2963" s="383" t="str">
        <f t="shared" si="423"/>
        <v>C</v>
      </c>
      <c r="F2963" s="383" t="str">
        <f t="shared" si="424"/>
        <v>C</v>
      </c>
      <c r="G2963" s="400"/>
      <c r="H2963" s="385" t="str">
        <f>IF(G2963="","",VLOOKUP(G2963,下拉数据源!J:K,2,0))</f>
        <v/>
      </c>
      <c r="I2963" s="385"/>
      <c r="J2963" s="385"/>
      <c r="K2963" s="386"/>
      <c r="L2963" s="401"/>
      <c r="M2963" s="384"/>
      <c r="N2963" s="384"/>
      <c r="O2963" s="384"/>
      <c r="P2963" s="386"/>
      <c r="Q2963" s="387"/>
      <c r="R2963" s="286"/>
      <c r="S2963" s="388">
        <f t="shared" si="428"/>
        <v>0</v>
      </c>
      <c r="T2963" s="389"/>
      <c r="U2963" s="389">
        <f t="shared" si="426"/>
        <v>0</v>
      </c>
      <c r="V2963" s="451"/>
      <c r="W2963" s="452"/>
      <c r="X2963" s="386"/>
      <c r="Y2963" s="390"/>
      <c r="Z2963" s="391"/>
      <c r="AA2963" s="392"/>
      <c r="AB2963" s="393"/>
      <c r="AC2963" s="394"/>
      <c r="AD2963" s="395">
        <f t="shared" si="429"/>
        <v>0</v>
      </c>
      <c r="AE2963" s="396">
        <f>IF(OR(G2963=账期!$A$18,G2963=账期!$A$20,G2963=账期!$A$22,G2963=账期!$A$24,G2963=账期!$A$25,G2963=账期!$A$27,G2963=账期!$A$26,G2963=账期!$A$28,G2963=账期!$A$30,G2963=账期!$A$32,G2963=账期!$A$34,G2963=账期!$A$35,G2963=账期!$A$37,G2963=账期!$A$39,G2963=账期!$A$40,G2963=账期!$A$41,G2963=账期!$A$42,G2963=账期!$A$43,G2963=账期!$A$44,G2963=账期!$A$45,G2963=账期!$A$46,G2963=账期!$A$48,G2963=账期!$A$50,G2963=账期!$A$51,G2963=账期!$A$52,G2963=账期!$A$53,G2963=账期!$A$54,G2963=账期!$A$56,G2963=账期!$A$57,G2963=账期!$A$58,G2963=账期!$A$59,G2963=账期!$A$60,G2963=账期!$A$61,G2963=账期!$A$62,G2963=账期!$A$63,G2963=账期!$A$64,G2963=账期!$A$66,G2963=账期!$A$67,G2963=账期!$A$68,G2963=账期!$A$70,G2963=账期!$A$71),30,IF(OR(G2963=账期!$A$74,G2963=账期!$A$77,G2963=账期!$A$76,G2963=账期!$A$79,G2963=账期!$A$80,G2963=账期!$A$81,G2963=账期!$A$83,G2963=账期!$A$85,G2963=账期!$A$87,G2963=账期!$A$89,G2963=账期!$A$91),60,IF(OR(G2963=账期!$A$93,G2963=账期!$A$94,G2963=账期!$A$95,G2963=账期!$A$96,G2963=账期!$A$98,G2963=账期!$A$99,G2963=账期!$A$101,G2963=账期!$A$102),90,0)))</f>
        <v>0</v>
      </c>
      <c r="AF2963" s="396"/>
      <c r="AG2963" s="384"/>
      <c r="AH2963" s="396" t="str">
        <f t="shared" si="425"/>
        <v/>
      </c>
    </row>
    <row r="2964" spans="1:34" ht="18" customHeight="1" x14ac:dyDescent="0.25">
      <c r="A2964" s="301" t="str">
        <f t="shared" si="427"/>
        <v/>
      </c>
      <c r="B2964" s="397"/>
      <c r="C2964" s="398"/>
      <c r="D2964" s="399"/>
      <c r="E2964" s="383" t="str">
        <f t="shared" si="423"/>
        <v>C</v>
      </c>
      <c r="F2964" s="383" t="str">
        <f t="shared" si="424"/>
        <v>C</v>
      </c>
      <c r="G2964" s="400"/>
      <c r="H2964" s="385" t="str">
        <f>IF(G2964="","",VLOOKUP(G2964,下拉数据源!J:K,2,0))</f>
        <v/>
      </c>
      <c r="I2964" s="385"/>
      <c r="J2964" s="385"/>
      <c r="K2964" s="386"/>
      <c r="L2964" s="401"/>
      <c r="M2964" s="384"/>
      <c r="N2964" s="384"/>
      <c r="O2964" s="384"/>
      <c r="P2964" s="386"/>
      <c r="Q2964" s="387"/>
      <c r="R2964" s="286"/>
      <c r="S2964" s="388">
        <f t="shared" si="428"/>
        <v>0</v>
      </c>
      <c r="T2964" s="389"/>
      <c r="U2964" s="389">
        <f t="shared" si="426"/>
        <v>0</v>
      </c>
      <c r="V2964" s="451"/>
      <c r="W2964" s="452"/>
      <c r="X2964" s="386"/>
      <c r="Y2964" s="390"/>
      <c r="Z2964" s="391"/>
      <c r="AA2964" s="392"/>
      <c r="AB2964" s="393"/>
      <c r="AC2964" s="394"/>
      <c r="AD2964" s="395">
        <f t="shared" si="429"/>
        <v>0</v>
      </c>
      <c r="AE2964" s="396">
        <f>IF(OR(G2964=账期!$A$18,G2964=账期!$A$20,G2964=账期!$A$22,G2964=账期!$A$24,G2964=账期!$A$25,G2964=账期!$A$27,G2964=账期!$A$26,G2964=账期!$A$28,G2964=账期!$A$30,G2964=账期!$A$32,G2964=账期!$A$34,G2964=账期!$A$35,G2964=账期!$A$37,G2964=账期!$A$39,G2964=账期!$A$40,G2964=账期!$A$41,G2964=账期!$A$42,G2964=账期!$A$43,G2964=账期!$A$44,G2964=账期!$A$45,G2964=账期!$A$46,G2964=账期!$A$48,G2964=账期!$A$50,G2964=账期!$A$51,G2964=账期!$A$52,G2964=账期!$A$53,G2964=账期!$A$54,G2964=账期!$A$56,G2964=账期!$A$57,G2964=账期!$A$58,G2964=账期!$A$59,G2964=账期!$A$60,G2964=账期!$A$61,G2964=账期!$A$62,G2964=账期!$A$63,G2964=账期!$A$64,G2964=账期!$A$66,G2964=账期!$A$67,G2964=账期!$A$68,G2964=账期!$A$70,G2964=账期!$A$71),30,IF(OR(G2964=账期!$A$74,G2964=账期!$A$77,G2964=账期!$A$76,G2964=账期!$A$79,G2964=账期!$A$80,G2964=账期!$A$81,G2964=账期!$A$83,G2964=账期!$A$85,G2964=账期!$A$87,G2964=账期!$A$89,G2964=账期!$A$91),60,IF(OR(G2964=账期!$A$93,G2964=账期!$A$94,G2964=账期!$A$95,G2964=账期!$A$96,G2964=账期!$A$98,G2964=账期!$A$99,G2964=账期!$A$101,G2964=账期!$A$102),90,0)))</f>
        <v>0</v>
      </c>
      <c r="AF2964" s="396"/>
      <c r="AG2964" s="384"/>
      <c r="AH2964" s="396" t="str">
        <f t="shared" si="425"/>
        <v/>
      </c>
    </row>
    <row r="2965" spans="1:34" ht="18" customHeight="1" x14ac:dyDescent="0.25">
      <c r="A2965" s="301" t="str">
        <f t="shared" si="427"/>
        <v/>
      </c>
      <c r="B2965" s="397"/>
      <c r="C2965" s="398"/>
      <c r="D2965" s="399"/>
      <c r="E2965" s="383" t="str">
        <f t="shared" si="423"/>
        <v>C</v>
      </c>
      <c r="F2965" s="383" t="str">
        <f t="shared" si="424"/>
        <v>C</v>
      </c>
      <c r="G2965" s="400"/>
      <c r="H2965" s="385" t="str">
        <f>IF(G2965="","",VLOOKUP(G2965,下拉数据源!J:K,2,0))</f>
        <v/>
      </c>
      <c r="I2965" s="385"/>
      <c r="J2965" s="385"/>
      <c r="K2965" s="386"/>
      <c r="L2965" s="401"/>
      <c r="M2965" s="384"/>
      <c r="N2965" s="384"/>
      <c r="O2965" s="384"/>
      <c r="P2965" s="386"/>
      <c r="Q2965" s="387"/>
      <c r="R2965" s="286"/>
      <c r="S2965" s="388">
        <f t="shared" si="428"/>
        <v>0</v>
      </c>
      <c r="T2965" s="389"/>
      <c r="U2965" s="389">
        <f t="shared" si="426"/>
        <v>0</v>
      </c>
      <c r="V2965" s="451"/>
      <c r="W2965" s="452"/>
      <c r="X2965" s="386"/>
      <c r="Y2965" s="390"/>
      <c r="Z2965" s="391"/>
      <c r="AA2965" s="392"/>
      <c r="AB2965" s="393"/>
      <c r="AC2965" s="394"/>
      <c r="AD2965" s="395">
        <f t="shared" si="429"/>
        <v>0</v>
      </c>
      <c r="AE2965" s="396">
        <f>IF(OR(G2965=账期!$A$18,G2965=账期!$A$20,G2965=账期!$A$22,G2965=账期!$A$24,G2965=账期!$A$25,G2965=账期!$A$27,G2965=账期!$A$26,G2965=账期!$A$28,G2965=账期!$A$30,G2965=账期!$A$32,G2965=账期!$A$34,G2965=账期!$A$35,G2965=账期!$A$37,G2965=账期!$A$39,G2965=账期!$A$40,G2965=账期!$A$41,G2965=账期!$A$42,G2965=账期!$A$43,G2965=账期!$A$44,G2965=账期!$A$45,G2965=账期!$A$46,G2965=账期!$A$48,G2965=账期!$A$50,G2965=账期!$A$51,G2965=账期!$A$52,G2965=账期!$A$53,G2965=账期!$A$54,G2965=账期!$A$56,G2965=账期!$A$57,G2965=账期!$A$58,G2965=账期!$A$59,G2965=账期!$A$60,G2965=账期!$A$61,G2965=账期!$A$62,G2965=账期!$A$63,G2965=账期!$A$64,G2965=账期!$A$66,G2965=账期!$A$67,G2965=账期!$A$68,G2965=账期!$A$70,G2965=账期!$A$71),30,IF(OR(G2965=账期!$A$74,G2965=账期!$A$77,G2965=账期!$A$76,G2965=账期!$A$79,G2965=账期!$A$80,G2965=账期!$A$81,G2965=账期!$A$83,G2965=账期!$A$85,G2965=账期!$A$87,G2965=账期!$A$89,G2965=账期!$A$91),60,IF(OR(G2965=账期!$A$93,G2965=账期!$A$94,G2965=账期!$A$95,G2965=账期!$A$96,G2965=账期!$A$98,G2965=账期!$A$99,G2965=账期!$A$101,G2965=账期!$A$102),90,0)))</f>
        <v>0</v>
      </c>
      <c r="AF2965" s="396"/>
      <c r="AG2965" s="384"/>
      <c r="AH2965" s="396" t="str">
        <f t="shared" si="425"/>
        <v/>
      </c>
    </row>
    <row r="2966" spans="1:34" ht="18" customHeight="1" x14ac:dyDescent="0.25">
      <c r="A2966" s="301" t="str">
        <f t="shared" si="427"/>
        <v/>
      </c>
      <c r="B2966" s="397"/>
      <c r="C2966" s="398"/>
      <c r="D2966" s="399"/>
      <c r="E2966" s="383" t="str">
        <f t="shared" si="423"/>
        <v>C</v>
      </c>
      <c r="F2966" s="383" t="str">
        <f t="shared" si="424"/>
        <v>C</v>
      </c>
      <c r="G2966" s="400"/>
      <c r="H2966" s="385" t="str">
        <f>IF(G2966="","",VLOOKUP(G2966,下拉数据源!J:K,2,0))</f>
        <v/>
      </c>
      <c r="I2966" s="385"/>
      <c r="J2966" s="385"/>
      <c r="K2966" s="386"/>
      <c r="L2966" s="401"/>
      <c r="M2966" s="384"/>
      <c r="N2966" s="384"/>
      <c r="O2966" s="384"/>
      <c r="P2966" s="386"/>
      <c r="Q2966" s="387"/>
      <c r="R2966" s="286"/>
      <c r="S2966" s="388">
        <f t="shared" si="428"/>
        <v>0</v>
      </c>
      <c r="T2966" s="389"/>
      <c r="U2966" s="389">
        <f t="shared" si="426"/>
        <v>0</v>
      </c>
      <c r="V2966" s="451"/>
      <c r="W2966" s="452"/>
      <c r="X2966" s="386"/>
      <c r="Y2966" s="390"/>
      <c r="Z2966" s="391"/>
      <c r="AA2966" s="392"/>
      <c r="AB2966" s="393"/>
      <c r="AC2966" s="394"/>
      <c r="AD2966" s="395">
        <f t="shared" si="429"/>
        <v>0</v>
      </c>
      <c r="AE2966" s="396">
        <f>IF(OR(G2966=账期!$A$18,G2966=账期!$A$20,G2966=账期!$A$22,G2966=账期!$A$24,G2966=账期!$A$25,G2966=账期!$A$27,G2966=账期!$A$26,G2966=账期!$A$28,G2966=账期!$A$30,G2966=账期!$A$32,G2966=账期!$A$34,G2966=账期!$A$35,G2966=账期!$A$37,G2966=账期!$A$39,G2966=账期!$A$40,G2966=账期!$A$41,G2966=账期!$A$42,G2966=账期!$A$43,G2966=账期!$A$44,G2966=账期!$A$45,G2966=账期!$A$46,G2966=账期!$A$48,G2966=账期!$A$50,G2966=账期!$A$51,G2966=账期!$A$52,G2966=账期!$A$53,G2966=账期!$A$54,G2966=账期!$A$56,G2966=账期!$A$57,G2966=账期!$A$58,G2966=账期!$A$59,G2966=账期!$A$60,G2966=账期!$A$61,G2966=账期!$A$62,G2966=账期!$A$63,G2966=账期!$A$64,G2966=账期!$A$66,G2966=账期!$A$67,G2966=账期!$A$68,G2966=账期!$A$70,G2966=账期!$A$71),30,IF(OR(G2966=账期!$A$74,G2966=账期!$A$77,G2966=账期!$A$76,G2966=账期!$A$79,G2966=账期!$A$80,G2966=账期!$A$81,G2966=账期!$A$83,G2966=账期!$A$85,G2966=账期!$A$87,G2966=账期!$A$89,G2966=账期!$A$91),60,IF(OR(G2966=账期!$A$93,G2966=账期!$A$94,G2966=账期!$A$95,G2966=账期!$A$96,G2966=账期!$A$98,G2966=账期!$A$99,G2966=账期!$A$101,G2966=账期!$A$102),90,0)))</f>
        <v>0</v>
      </c>
      <c r="AF2966" s="396"/>
      <c r="AG2966" s="384"/>
      <c r="AH2966" s="396" t="str">
        <f t="shared" si="425"/>
        <v/>
      </c>
    </row>
    <row r="2967" spans="1:34" ht="18" customHeight="1" x14ac:dyDescent="0.25">
      <c r="A2967" s="301" t="str">
        <f t="shared" si="427"/>
        <v/>
      </c>
      <c r="B2967" s="397"/>
      <c r="C2967" s="398"/>
      <c r="D2967" s="399"/>
      <c r="E2967" s="383" t="str">
        <f t="shared" si="423"/>
        <v>C</v>
      </c>
      <c r="F2967" s="383" t="str">
        <f t="shared" si="424"/>
        <v>C</v>
      </c>
      <c r="G2967" s="400"/>
      <c r="H2967" s="385" t="str">
        <f>IF(G2967="","",VLOOKUP(G2967,下拉数据源!J:K,2,0))</f>
        <v/>
      </c>
      <c r="I2967" s="385"/>
      <c r="J2967" s="385"/>
      <c r="K2967" s="386"/>
      <c r="L2967" s="401"/>
      <c r="M2967" s="384"/>
      <c r="N2967" s="384"/>
      <c r="O2967" s="384"/>
      <c r="P2967" s="386"/>
      <c r="Q2967" s="387"/>
      <c r="R2967" s="286"/>
      <c r="S2967" s="388">
        <f t="shared" si="428"/>
        <v>0</v>
      </c>
      <c r="T2967" s="389"/>
      <c r="U2967" s="389">
        <f t="shared" si="426"/>
        <v>0</v>
      </c>
      <c r="V2967" s="451"/>
      <c r="W2967" s="452"/>
      <c r="X2967" s="386"/>
      <c r="Y2967" s="390"/>
      <c r="Z2967" s="391"/>
      <c r="AA2967" s="392"/>
      <c r="AB2967" s="393"/>
      <c r="AC2967" s="394"/>
      <c r="AD2967" s="395">
        <f t="shared" si="429"/>
        <v>0</v>
      </c>
      <c r="AE2967" s="396">
        <f>IF(OR(G2967=账期!$A$18,G2967=账期!$A$20,G2967=账期!$A$22,G2967=账期!$A$24,G2967=账期!$A$25,G2967=账期!$A$27,G2967=账期!$A$26,G2967=账期!$A$28,G2967=账期!$A$30,G2967=账期!$A$32,G2967=账期!$A$34,G2967=账期!$A$35,G2967=账期!$A$37,G2967=账期!$A$39,G2967=账期!$A$40,G2967=账期!$A$41,G2967=账期!$A$42,G2967=账期!$A$43,G2967=账期!$A$44,G2967=账期!$A$45,G2967=账期!$A$46,G2967=账期!$A$48,G2967=账期!$A$50,G2967=账期!$A$51,G2967=账期!$A$52,G2967=账期!$A$53,G2967=账期!$A$54,G2967=账期!$A$56,G2967=账期!$A$57,G2967=账期!$A$58,G2967=账期!$A$59,G2967=账期!$A$60,G2967=账期!$A$61,G2967=账期!$A$62,G2967=账期!$A$63,G2967=账期!$A$64,G2967=账期!$A$66,G2967=账期!$A$67,G2967=账期!$A$68,G2967=账期!$A$70,G2967=账期!$A$71),30,IF(OR(G2967=账期!$A$74,G2967=账期!$A$77,G2967=账期!$A$76,G2967=账期!$A$79,G2967=账期!$A$80,G2967=账期!$A$81,G2967=账期!$A$83,G2967=账期!$A$85,G2967=账期!$A$87,G2967=账期!$A$89,G2967=账期!$A$91),60,IF(OR(G2967=账期!$A$93,G2967=账期!$A$94,G2967=账期!$A$95,G2967=账期!$A$96,G2967=账期!$A$98,G2967=账期!$A$99,G2967=账期!$A$101,G2967=账期!$A$102),90,0)))</f>
        <v>0</v>
      </c>
      <c r="AF2967" s="396"/>
      <c r="AG2967" s="384"/>
      <c r="AH2967" s="396" t="str">
        <f t="shared" si="425"/>
        <v/>
      </c>
    </row>
    <row r="2968" spans="1:34" ht="18" customHeight="1" x14ac:dyDescent="0.25">
      <c r="A2968" s="301" t="str">
        <f t="shared" si="427"/>
        <v/>
      </c>
      <c r="B2968" s="397"/>
      <c r="C2968" s="398"/>
      <c r="D2968" s="399"/>
      <c r="E2968" s="383" t="str">
        <f t="shared" si="423"/>
        <v>C</v>
      </c>
      <c r="F2968" s="383" t="str">
        <f t="shared" si="424"/>
        <v>C</v>
      </c>
      <c r="G2968" s="400"/>
      <c r="H2968" s="385" t="str">
        <f>IF(G2968="","",VLOOKUP(G2968,下拉数据源!J:K,2,0))</f>
        <v/>
      </c>
      <c r="I2968" s="385"/>
      <c r="J2968" s="385"/>
      <c r="K2968" s="386"/>
      <c r="L2968" s="401"/>
      <c r="M2968" s="384"/>
      <c r="N2968" s="384"/>
      <c r="O2968" s="384"/>
      <c r="P2968" s="386"/>
      <c r="Q2968" s="387"/>
      <c r="R2968" s="286"/>
      <c r="S2968" s="388">
        <f t="shared" si="428"/>
        <v>0</v>
      </c>
      <c r="T2968" s="389"/>
      <c r="U2968" s="389">
        <f t="shared" si="426"/>
        <v>0</v>
      </c>
      <c r="V2968" s="451"/>
      <c r="W2968" s="452"/>
      <c r="X2968" s="386"/>
      <c r="Y2968" s="390"/>
      <c r="Z2968" s="391"/>
      <c r="AA2968" s="392"/>
      <c r="AB2968" s="393"/>
      <c r="AC2968" s="394"/>
      <c r="AD2968" s="395">
        <f t="shared" si="429"/>
        <v>0</v>
      </c>
      <c r="AE2968" s="396">
        <f>IF(OR(G2968=账期!$A$18,G2968=账期!$A$20,G2968=账期!$A$22,G2968=账期!$A$24,G2968=账期!$A$25,G2968=账期!$A$27,G2968=账期!$A$26,G2968=账期!$A$28,G2968=账期!$A$30,G2968=账期!$A$32,G2968=账期!$A$34,G2968=账期!$A$35,G2968=账期!$A$37,G2968=账期!$A$39,G2968=账期!$A$40,G2968=账期!$A$41,G2968=账期!$A$42,G2968=账期!$A$43,G2968=账期!$A$44,G2968=账期!$A$45,G2968=账期!$A$46,G2968=账期!$A$48,G2968=账期!$A$50,G2968=账期!$A$51,G2968=账期!$A$52,G2968=账期!$A$53,G2968=账期!$A$54,G2968=账期!$A$56,G2968=账期!$A$57,G2968=账期!$A$58,G2968=账期!$A$59,G2968=账期!$A$60,G2968=账期!$A$61,G2968=账期!$A$62,G2968=账期!$A$63,G2968=账期!$A$64,G2968=账期!$A$66,G2968=账期!$A$67,G2968=账期!$A$68,G2968=账期!$A$70,G2968=账期!$A$71),30,IF(OR(G2968=账期!$A$74,G2968=账期!$A$77,G2968=账期!$A$76,G2968=账期!$A$79,G2968=账期!$A$80,G2968=账期!$A$81,G2968=账期!$A$83,G2968=账期!$A$85,G2968=账期!$A$87,G2968=账期!$A$89,G2968=账期!$A$91),60,IF(OR(G2968=账期!$A$93,G2968=账期!$A$94,G2968=账期!$A$95,G2968=账期!$A$96,G2968=账期!$A$98,G2968=账期!$A$99,G2968=账期!$A$101,G2968=账期!$A$102),90,0)))</f>
        <v>0</v>
      </c>
      <c r="AF2968" s="396"/>
      <c r="AG2968" s="384"/>
      <c r="AH2968" s="396" t="str">
        <f t="shared" si="425"/>
        <v/>
      </c>
    </row>
    <row r="2969" spans="1:34" ht="18" customHeight="1" x14ac:dyDescent="0.25">
      <c r="A2969" s="301" t="str">
        <f t="shared" si="427"/>
        <v/>
      </c>
      <c r="B2969" s="397"/>
      <c r="C2969" s="398"/>
      <c r="D2969" s="399"/>
      <c r="E2969" s="383" t="str">
        <f t="shared" si="423"/>
        <v>C</v>
      </c>
      <c r="F2969" s="383" t="str">
        <f t="shared" si="424"/>
        <v>C</v>
      </c>
      <c r="G2969" s="400"/>
      <c r="H2969" s="385" t="str">
        <f>IF(G2969="","",VLOOKUP(G2969,下拉数据源!J:K,2,0))</f>
        <v/>
      </c>
      <c r="I2969" s="385"/>
      <c r="J2969" s="385"/>
      <c r="K2969" s="386"/>
      <c r="L2969" s="401"/>
      <c r="M2969" s="384"/>
      <c r="N2969" s="384"/>
      <c r="O2969" s="384"/>
      <c r="P2969" s="386"/>
      <c r="Q2969" s="387"/>
      <c r="R2969" s="286"/>
      <c r="S2969" s="388">
        <f t="shared" si="428"/>
        <v>0</v>
      </c>
      <c r="T2969" s="389"/>
      <c r="U2969" s="389">
        <f t="shared" si="426"/>
        <v>0</v>
      </c>
      <c r="V2969" s="451"/>
      <c r="W2969" s="452"/>
      <c r="X2969" s="386"/>
      <c r="Y2969" s="390"/>
      <c r="Z2969" s="391"/>
      <c r="AA2969" s="392"/>
      <c r="AB2969" s="393"/>
      <c r="AC2969" s="394"/>
      <c r="AD2969" s="395">
        <f t="shared" si="429"/>
        <v>0</v>
      </c>
      <c r="AE2969" s="396">
        <f>IF(OR(G2969=账期!$A$18,G2969=账期!$A$20,G2969=账期!$A$22,G2969=账期!$A$24,G2969=账期!$A$25,G2969=账期!$A$27,G2969=账期!$A$26,G2969=账期!$A$28,G2969=账期!$A$30,G2969=账期!$A$32,G2969=账期!$A$34,G2969=账期!$A$35,G2969=账期!$A$37,G2969=账期!$A$39,G2969=账期!$A$40,G2969=账期!$A$41,G2969=账期!$A$42,G2969=账期!$A$43,G2969=账期!$A$44,G2969=账期!$A$45,G2969=账期!$A$46,G2969=账期!$A$48,G2969=账期!$A$50,G2969=账期!$A$51,G2969=账期!$A$52,G2969=账期!$A$53,G2969=账期!$A$54,G2969=账期!$A$56,G2969=账期!$A$57,G2969=账期!$A$58,G2969=账期!$A$59,G2969=账期!$A$60,G2969=账期!$A$61,G2969=账期!$A$62,G2969=账期!$A$63,G2969=账期!$A$64,G2969=账期!$A$66,G2969=账期!$A$67,G2969=账期!$A$68,G2969=账期!$A$70,G2969=账期!$A$71),30,IF(OR(G2969=账期!$A$74,G2969=账期!$A$77,G2969=账期!$A$76,G2969=账期!$A$79,G2969=账期!$A$80,G2969=账期!$A$81,G2969=账期!$A$83,G2969=账期!$A$85,G2969=账期!$A$87,G2969=账期!$A$89,G2969=账期!$A$91),60,IF(OR(G2969=账期!$A$93,G2969=账期!$A$94,G2969=账期!$A$95,G2969=账期!$A$96,G2969=账期!$A$98,G2969=账期!$A$99,G2969=账期!$A$101,G2969=账期!$A$102),90,0)))</f>
        <v>0</v>
      </c>
      <c r="AF2969" s="396"/>
      <c r="AG2969" s="384"/>
      <c r="AH2969" s="396" t="str">
        <f t="shared" si="425"/>
        <v/>
      </c>
    </row>
    <row r="2970" spans="1:34" ht="18" customHeight="1" x14ac:dyDescent="0.25">
      <c r="A2970" s="301" t="str">
        <f t="shared" si="427"/>
        <v/>
      </c>
      <c r="B2970" s="397"/>
      <c r="C2970" s="398"/>
      <c r="D2970" s="399"/>
      <c r="E2970" s="383" t="str">
        <f t="shared" si="423"/>
        <v>C</v>
      </c>
      <c r="F2970" s="383" t="str">
        <f t="shared" si="424"/>
        <v>C</v>
      </c>
      <c r="G2970" s="400"/>
      <c r="H2970" s="385" t="str">
        <f>IF(G2970="","",VLOOKUP(G2970,下拉数据源!J:K,2,0))</f>
        <v/>
      </c>
      <c r="I2970" s="385"/>
      <c r="J2970" s="385"/>
      <c r="K2970" s="386"/>
      <c r="L2970" s="401"/>
      <c r="M2970" s="384"/>
      <c r="N2970" s="384"/>
      <c r="O2970" s="384"/>
      <c r="P2970" s="386"/>
      <c r="Q2970" s="387"/>
      <c r="R2970" s="286"/>
      <c r="S2970" s="388">
        <f t="shared" si="428"/>
        <v>0</v>
      </c>
      <c r="T2970" s="389"/>
      <c r="U2970" s="389">
        <f t="shared" si="426"/>
        <v>0</v>
      </c>
      <c r="V2970" s="451"/>
      <c r="W2970" s="452"/>
      <c r="X2970" s="386"/>
      <c r="Y2970" s="390"/>
      <c r="Z2970" s="391"/>
      <c r="AA2970" s="392"/>
      <c r="AB2970" s="393"/>
      <c r="AC2970" s="394"/>
      <c r="AD2970" s="395">
        <f t="shared" si="429"/>
        <v>0</v>
      </c>
      <c r="AE2970" s="396">
        <f>IF(OR(G2970=账期!$A$18,G2970=账期!$A$20,G2970=账期!$A$22,G2970=账期!$A$24,G2970=账期!$A$25,G2970=账期!$A$27,G2970=账期!$A$26,G2970=账期!$A$28,G2970=账期!$A$30,G2970=账期!$A$32,G2970=账期!$A$34,G2970=账期!$A$35,G2970=账期!$A$37,G2970=账期!$A$39,G2970=账期!$A$40,G2970=账期!$A$41,G2970=账期!$A$42,G2970=账期!$A$43,G2970=账期!$A$44,G2970=账期!$A$45,G2970=账期!$A$46,G2970=账期!$A$48,G2970=账期!$A$50,G2970=账期!$A$51,G2970=账期!$A$52,G2970=账期!$A$53,G2970=账期!$A$54,G2970=账期!$A$56,G2970=账期!$A$57,G2970=账期!$A$58,G2970=账期!$A$59,G2970=账期!$A$60,G2970=账期!$A$61,G2970=账期!$A$62,G2970=账期!$A$63,G2970=账期!$A$64,G2970=账期!$A$66,G2970=账期!$A$67,G2970=账期!$A$68,G2970=账期!$A$70,G2970=账期!$A$71),30,IF(OR(G2970=账期!$A$74,G2970=账期!$A$77,G2970=账期!$A$76,G2970=账期!$A$79,G2970=账期!$A$80,G2970=账期!$A$81,G2970=账期!$A$83,G2970=账期!$A$85,G2970=账期!$A$87,G2970=账期!$A$89,G2970=账期!$A$91),60,IF(OR(G2970=账期!$A$93,G2970=账期!$A$94,G2970=账期!$A$95,G2970=账期!$A$96,G2970=账期!$A$98,G2970=账期!$A$99,G2970=账期!$A$101,G2970=账期!$A$102),90,0)))</f>
        <v>0</v>
      </c>
      <c r="AF2970" s="396"/>
      <c r="AG2970" s="384"/>
      <c r="AH2970" s="396" t="str">
        <f t="shared" si="425"/>
        <v/>
      </c>
    </row>
    <row r="2971" spans="1:34" ht="18" customHeight="1" x14ac:dyDescent="0.25">
      <c r="A2971" s="301" t="str">
        <f t="shared" si="427"/>
        <v/>
      </c>
      <c r="B2971" s="397"/>
      <c r="C2971" s="398"/>
      <c r="D2971" s="399"/>
      <c r="E2971" s="383" t="str">
        <f t="shared" si="423"/>
        <v>C</v>
      </c>
      <c r="F2971" s="383" t="str">
        <f t="shared" si="424"/>
        <v>C</v>
      </c>
      <c r="G2971" s="400"/>
      <c r="H2971" s="385" t="str">
        <f>IF(G2971="","",VLOOKUP(G2971,下拉数据源!J:K,2,0))</f>
        <v/>
      </c>
      <c r="I2971" s="385"/>
      <c r="J2971" s="385"/>
      <c r="K2971" s="386"/>
      <c r="L2971" s="401"/>
      <c r="M2971" s="384"/>
      <c r="N2971" s="384"/>
      <c r="O2971" s="384"/>
      <c r="P2971" s="386"/>
      <c r="Q2971" s="387"/>
      <c r="R2971" s="286"/>
      <c r="S2971" s="388">
        <f t="shared" si="428"/>
        <v>0</v>
      </c>
      <c r="T2971" s="389"/>
      <c r="U2971" s="389">
        <f t="shared" si="426"/>
        <v>0</v>
      </c>
      <c r="V2971" s="451"/>
      <c r="W2971" s="452"/>
      <c r="X2971" s="386"/>
      <c r="Y2971" s="390"/>
      <c r="Z2971" s="391"/>
      <c r="AA2971" s="392"/>
      <c r="AB2971" s="393"/>
      <c r="AC2971" s="394"/>
      <c r="AD2971" s="395">
        <f t="shared" si="429"/>
        <v>0</v>
      </c>
      <c r="AE2971" s="396">
        <f>IF(OR(G2971=账期!$A$18,G2971=账期!$A$20,G2971=账期!$A$22,G2971=账期!$A$24,G2971=账期!$A$25,G2971=账期!$A$27,G2971=账期!$A$26,G2971=账期!$A$28,G2971=账期!$A$30,G2971=账期!$A$32,G2971=账期!$A$34,G2971=账期!$A$35,G2971=账期!$A$37,G2971=账期!$A$39,G2971=账期!$A$40,G2971=账期!$A$41,G2971=账期!$A$42,G2971=账期!$A$43,G2971=账期!$A$44,G2971=账期!$A$45,G2971=账期!$A$46,G2971=账期!$A$48,G2971=账期!$A$50,G2971=账期!$A$51,G2971=账期!$A$52,G2971=账期!$A$53,G2971=账期!$A$54,G2971=账期!$A$56,G2971=账期!$A$57,G2971=账期!$A$58,G2971=账期!$A$59,G2971=账期!$A$60,G2971=账期!$A$61,G2971=账期!$A$62,G2971=账期!$A$63,G2971=账期!$A$64,G2971=账期!$A$66,G2971=账期!$A$67,G2971=账期!$A$68,G2971=账期!$A$70,G2971=账期!$A$71),30,IF(OR(G2971=账期!$A$74,G2971=账期!$A$77,G2971=账期!$A$76,G2971=账期!$A$79,G2971=账期!$A$80,G2971=账期!$A$81,G2971=账期!$A$83,G2971=账期!$A$85,G2971=账期!$A$87,G2971=账期!$A$89,G2971=账期!$A$91),60,IF(OR(G2971=账期!$A$93,G2971=账期!$A$94,G2971=账期!$A$95,G2971=账期!$A$96,G2971=账期!$A$98,G2971=账期!$A$99,G2971=账期!$A$101,G2971=账期!$A$102),90,0)))</f>
        <v>0</v>
      </c>
      <c r="AF2971" s="396"/>
      <c r="AG2971" s="384"/>
      <c r="AH2971" s="396" t="str">
        <f t="shared" si="425"/>
        <v/>
      </c>
    </row>
    <row r="2972" spans="1:34" ht="18" customHeight="1" x14ac:dyDescent="0.25">
      <c r="A2972" s="301" t="str">
        <f t="shared" si="427"/>
        <v/>
      </c>
      <c r="B2972" s="397"/>
      <c r="C2972" s="398"/>
      <c r="D2972" s="399"/>
      <c r="E2972" s="383" t="str">
        <f t="shared" si="423"/>
        <v>C</v>
      </c>
      <c r="F2972" s="383" t="str">
        <f t="shared" si="424"/>
        <v>C</v>
      </c>
      <c r="G2972" s="400"/>
      <c r="H2972" s="385" t="str">
        <f>IF(G2972="","",VLOOKUP(G2972,下拉数据源!J:K,2,0))</f>
        <v/>
      </c>
      <c r="I2972" s="385"/>
      <c r="J2972" s="385"/>
      <c r="K2972" s="386"/>
      <c r="L2972" s="401"/>
      <c r="M2972" s="384"/>
      <c r="N2972" s="384"/>
      <c r="O2972" s="384"/>
      <c r="P2972" s="386"/>
      <c r="Q2972" s="387"/>
      <c r="R2972" s="286"/>
      <c r="S2972" s="388">
        <f t="shared" si="428"/>
        <v>0</v>
      </c>
      <c r="T2972" s="389"/>
      <c r="U2972" s="389">
        <f t="shared" si="426"/>
        <v>0</v>
      </c>
      <c r="V2972" s="451"/>
      <c r="W2972" s="452"/>
      <c r="X2972" s="386"/>
      <c r="Y2972" s="390"/>
      <c r="Z2972" s="391"/>
      <c r="AA2972" s="392"/>
      <c r="AB2972" s="393"/>
      <c r="AC2972" s="394"/>
      <c r="AD2972" s="395">
        <f t="shared" si="429"/>
        <v>0</v>
      </c>
      <c r="AE2972" s="396">
        <f>IF(OR(G2972=账期!$A$18,G2972=账期!$A$20,G2972=账期!$A$22,G2972=账期!$A$24,G2972=账期!$A$25,G2972=账期!$A$27,G2972=账期!$A$26,G2972=账期!$A$28,G2972=账期!$A$30,G2972=账期!$A$32,G2972=账期!$A$34,G2972=账期!$A$35,G2972=账期!$A$37,G2972=账期!$A$39,G2972=账期!$A$40,G2972=账期!$A$41,G2972=账期!$A$42,G2972=账期!$A$43,G2972=账期!$A$44,G2972=账期!$A$45,G2972=账期!$A$46,G2972=账期!$A$48,G2972=账期!$A$50,G2972=账期!$A$51,G2972=账期!$A$52,G2972=账期!$A$53,G2972=账期!$A$54,G2972=账期!$A$56,G2972=账期!$A$57,G2972=账期!$A$58,G2972=账期!$A$59,G2972=账期!$A$60,G2972=账期!$A$61,G2972=账期!$A$62,G2972=账期!$A$63,G2972=账期!$A$64,G2972=账期!$A$66,G2972=账期!$A$67,G2972=账期!$A$68,G2972=账期!$A$70,G2972=账期!$A$71),30,IF(OR(G2972=账期!$A$74,G2972=账期!$A$77,G2972=账期!$A$76,G2972=账期!$A$79,G2972=账期!$A$80,G2972=账期!$A$81,G2972=账期!$A$83,G2972=账期!$A$85,G2972=账期!$A$87,G2972=账期!$A$89,G2972=账期!$A$91),60,IF(OR(G2972=账期!$A$93,G2972=账期!$A$94,G2972=账期!$A$95,G2972=账期!$A$96,G2972=账期!$A$98,G2972=账期!$A$99,G2972=账期!$A$101,G2972=账期!$A$102),90,0)))</f>
        <v>0</v>
      </c>
      <c r="AF2972" s="396"/>
      <c r="AG2972" s="384"/>
      <c r="AH2972" s="396" t="str">
        <f t="shared" si="425"/>
        <v/>
      </c>
    </row>
    <row r="2973" spans="1:34" ht="18" customHeight="1" x14ac:dyDescent="0.25">
      <c r="A2973" s="301" t="str">
        <f t="shared" si="427"/>
        <v/>
      </c>
      <c r="B2973" s="397"/>
      <c r="C2973" s="398"/>
      <c r="D2973" s="399"/>
      <c r="E2973" s="383" t="str">
        <f t="shared" ref="E2973:E3036" si="430">IF(OR(D2973="长飞",D2973="烽火",D2973="特发",D2973="富通",D2973="亨通",G2973="赣州金信诺",G2973="江苏永鼎",G2973="宏安集团"),"A",IF(OR(G2973="广意通讯",G2973="湖北楚天",G2973="宁波格亿达",G2973="通鼎互联",G2973="黄石昌达",G2973="江苏俊知",G2973="珠海汉胜",G2973="武汉电信"),"B","C"))</f>
        <v>C</v>
      </c>
      <c r="F2973" s="383" t="str">
        <f t="shared" ref="F2973:F3036" si="431">IF(OR(G2973="成都大唐",G2973="广东亨通",G2973="江苏亨通",G2973="兰州长飞",G2973="南京华信",G2973="汕头奥星",G2973="特发光网",G2973="武汉长飞",G2973="长春烽火",G2973="广意通讯",G2973="湖北楚天",G2973="宁波格亿达",G2973="通鼎互联",G2973="安徽汉唐",G2973="安徽宜德",G2973="安徽盈通",G2973="成都康宁",G2973="成都中飞",G2973="东莞光佳",G2973="东莞鸿鑫",G2973="烽火博鑫",G2973="佛山星蓝",G2973="广东金桥",G2973="广州联兴",G2973="贵州乾新",G2973="航天电工",G2973="合肥兴联",G2973="湖北宇洪",G2973="江苏奥通",G2973="江苏中远",G2973="宁波辰飞",G2973="宁波汉生",G2973="宁波宇欣",G2973="山东太平洋",G2973="山东特发",G2973="山东永通",G2973="上海朗闻",G2973="上海翼波",G2973="四川天邑",G2973="四川旭泰",G2973="武汉瑞联",G2973="武汉同至",G2973="西安西古",G2973="西安鑫华通",G2973="武汉驿路通",G2973="长光通信",G2973="中电八所",G2973="中电光达",G2973="中利集团",G2973="重庆特发",G2973="舟山安格",G2973="珠海邗秦"),"A",IF(OR(G2973="富通天津",G2973="赣州金信诺",G2973="江苏永鼎",G2973="上海长飞",G2973="特发股份",G2973="武汉烽火",G2973="西安烽火",G2973="长飞中利",G2973="江苏中天",G2973="江西联创",G2973="宁波盈谷",G2973="黄石昌达",G2973="四川长飞"),"B","C"))</f>
        <v>C</v>
      </c>
      <c r="G2973" s="400"/>
      <c r="H2973" s="385" t="str">
        <f>IF(G2973="","",VLOOKUP(G2973,下拉数据源!J:K,2,0))</f>
        <v/>
      </c>
      <c r="I2973" s="385"/>
      <c r="J2973" s="385"/>
      <c r="K2973" s="386"/>
      <c r="L2973" s="401"/>
      <c r="M2973" s="384"/>
      <c r="N2973" s="384"/>
      <c r="O2973" s="384"/>
      <c r="P2973" s="386"/>
      <c r="Q2973" s="387"/>
      <c r="R2973" s="286"/>
      <c r="S2973" s="388">
        <f t="shared" si="428"/>
        <v>0</v>
      </c>
      <c r="T2973" s="389"/>
      <c r="U2973" s="389">
        <f t="shared" si="426"/>
        <v>0</v>
      </c>
      <c r="V2973" s="451"/>
      <c r="W2973" s="452"/>
      <c r="X2973" s="386"/>
      <c r="Y2973" s="390"/>
      <c r="Z2973" s="391"/>
      <c r="AA2973" s="392"/>
      <c r="AB2973" s="393"/>
      <c r="AC2973" s="394"/>
      <c r="AD2973" s="395">
        <f t="shared" si="429"/>
        <v>0</v>
      </c>
      <c r="AE2973" s="396">
        <f>IF(OR(G2973=账期!$A$18,G2973=账期!$A$20,G2973=账期!$A$22,G2973=账期!$A$24,G2973=账期!$A$25,G2973=账期!$A$27,G2973=账期!$A$26,G2973=账期!$A$28,G2973=账期!$A$30,G2973=账期!$A$32,G2973=账期!$A$34,G2973=账期!$A$35,G2973=账期!$A$37,G2973=账期!$A$39,G2973=账期!$A$40,G2973=账期!$A$41,G2973=账期!$A$42,G2973=账期!$A$43,G2973=账期!$A$44,G2973=账期!$A$45,G2973=账期!$A$46,G2973=账期!$A$48,G2973=账期!$A$50,G2973=账期!$A$51,G2973=账期!$A$52,G2973=账期!$A$53,G2973=账期!$A$54,G2973=账期!$A$56,G2973=账期!$A$57,G2973=账期!$A$58,G2973=账期!$A$59,G2973=账期!$A$60,G2973=账期!$A$61,G2973=账期!$A$62,G2973=账期!$A$63,G2973=账期!$A$64,G2973=账期!$A$66,G2973=账期!$A$67,G2973=账期!$A$68,G2973=账期!$A$70,G2973=账期!$A$71),30,IF(OR(G2973=账期!$A$74,G2973=账期!$A$77,G2973=账期!$A$76,G2973=账期!$A$79,G2973=账期!$A$80,G2973=账期!$A$81,G2973=账期!$A$83,G2973=账期!$A$85,G2973=账期!$A$87,G2973=账期!$A$89,G2973=账期!$A$91),60,IF(OR(G2973=账期!$A$93,G2973=账期!$A$94,G2973=账期!$A$95,G2973=账期!$A$96,G2973=账期!$A$98,G2973=账期!$A$99,G2973=账期!$A$101,G2973=账期!$A$102),90,0)))</f>
        <v>0</v>
      </c>
      <c r="AF2973" s="396"/>
      <c r="AG2973" s="384"/>
      <c r="AH2973" s="396" t="str">
        <f t="shared" si="425"/>
        <v/>
      </c>
    </row>
    <row r="2974" spans="1:34" ht="18" customHeight="1" x14ac:dyDescent="0.25">
      <c r="A2974" s="301" t="str">
        <f t="shared" si="427"/>
        <v/>
      </c>
      <c r="B2974" s="397"/>
      <c r="C2974" s="398"/>
      <c r="D2974" s="399"/>
      <c r="E2974" s="383" t="str">
        <f t="shared" si="430"/>
        <v>C</v>
      </c>
      <c r="F2974" s="383" t="str">
        <f t="shared" si="431"/>
        <v>C</v>
      </c>
      <c r="G2974" s="400"/>
      <c r="H2974" s="385" t="str">
        <f>IF(G2974="","",VLOOKUP(G2974,下拉数据源!J:K,2,0))</f>
        <v/>
      </c>
      <c r="I2974" s="385"/>
      <c r="J2974" s="385"/>
      <c r="K2974" s="386"/>
      <c r="L2974" s="401"/>
      <c r="M2974" s="384"/>
      <c r="N2974" s="384"/>
      <c r="O2974" s="384"/>
      <c r="P2974" s="386"/>
      <c r="Q2974" s="387"/>
      <c r="R2974" s="286"/>
      <c r="S2974" s="388">
        <f t="shared" si="428"/>
        <v>0</v>
      </c>
      <c r="T2974" s="389"/>
      <c r="U2974" s="389">
        <f t="shared" si="426"/>
        <v>0</v>
      </c>
      <c r="V2974" s="451"/>
      <c r="W2974" s="452"/>
      <c r="X2974" s="386"/>
      <c r="Y2974" s="390"/>
      <c r="Z2974" s="391"/>
      <c r="AA2974" s="392"/>
      <c r="AB2974" s="393"/>
      <c r="AC2974" s="394"/>
      <c r="AD2974" s="395">
        <f t="shared" si="429"/>
        <v>0</v>
      </c>
      <c r="AE2974" s="396">
        <f>IF(OR(G2974=账期!$A$18,G2974=账期!$A$20,G2974=账期!$A$22,G2974=账期!$A$24,G2974=账期!$A$25,G2974=账期!$A$27,G2974=账期!$A$26,G2974=账期!$A$28,G2974=账期!$A$30,G2974=账期!$A$32,G2974=账期!$A$34,G2974=账期!$A$35,G2974=账期!$A$37,G2974=账期!$A$39,G2974=账期!$A$40,G2974=账期!$A$41,G2974=账期!$A$42,G2974=账期!$A$43,G2974=账期!$A$44,G2974=账期!$A$45,G2974=账期!$A$46,G2974=账期!$A$48,G2974=账期!$A$50,G2974=账期!$A$51,G2974=账期!$A$52,G2974=账期!$A$53,G2974=账期!$A$54,G2974=账期!$A$56,G2974=账期!$A$57,G2974=账期!$A$58,G2974=账期!$A$59,G2974=账期!$A$60,G2974=账期!$A$61,G2974=账期!$A$62,G2974=账期!$A$63,G2974=账期!$A$64,G2974=账期!$A$66,G2974=账期!$A$67,G2974=账期!$A$68,G2974=账期!$A$70,G2974=账期!$A$71),30,IF(OR(G2974=账期!$A$74,G2974=账期!$A$77,G2974=账期!$A$76,G2974=账期!$A$79,G2974=账期!$A$80,G2974=账期!$A$81,G2974=账期!$A$83,G2974=账期!$A$85,G2974=账期!$A$87,G2974=账期!$A$89,G2974=账期!$A$91),60,IF(OR(G2974=账期!$A$93,G2974=账期!$A$94,G2974=账期!$A$95,G2974=账期!$A$96,G2974=账期!$A$98,G2974=账期!$A$99,G2974=账期!$A$101,G2974=账期!$A$102),90,0)))</f>
        <v>0</v>
      </c>
      <c r="AF2974" s="396"/>
      <c r="AG2974" s="384"/>
      <c r="AH2974" s="396" t="str">
        <f t="shared" si="425"/>
        <v/>
      </c>
    </row>
    <row r="2975" spans="1:34" ht="18" customHeight="1" x14ac:dyDescent="0.25">
      <c r="A2975" s="301" t="str">
        <f t="shared" si="427"/>
        <v/>
      </c>
      <c r="B2975" s="397"/>
      <c r="C2975" s="398"/>
      <c r="D2975" s="399"/>
      <c r="E2975" s="383" t="str">
        <f t="shared" si="430"/>
        <v>C</v>
      </c>
      <c r="F2975" s="383" t="str">
        <f t="shared" si="431"/>
        <v>C</v>
      </c>
      <c r="G2975" s="400"/>
      <c r="H2975" s="385" t="str">
        <f>IF(G2975="","",VLOOKUP(G2975,下拉数据源!J:K,2,0))</f>
        <v/>
      </c>
      <c r="I2975" s="385"/>
      <c r="J2975" s="385"/>
      <c r="K2975" s="386"/>
      <c r="L2975" s="401"/>
      <c r="M2975" s="384"/>
      <c r="N2975" s="384"/>
      <c r="O2975" s="384"/>
      <c r="P2975" s="386"/>
      <c r="Q2975" s="387"/>
      <c r="R2975" s="286"/>
      <c r="S2975" s="388">
        <f t="shared" si="428"/>
        <v>0</v>
      </c>
      <c r="T2975" s="389"/>
      <c r="U2975" s="389">
        <f t="shared" si="426"/>
        <v>0</v>
      </c>
      <c r="V2975" s="451"/>
      <c r="W2975" s="452"/>
      <c r="X2975" s="386"/>
      <c r="Y2975" s="390"/>
      <c r="Z2975" s="391"/>
      <c r="AA2975" s="392"/>
      <c r="AB2975" s="393"/>
      <c r="AC2975" s="394"/>
      <c r="AD2975" s="395">
        <f t="shared" si="429"/>
        <v>0</v>
      </c>
      <c r="AE2975" s="396">
        <f>IF(OR(G2975=账期!$A$18,G2975=账期!$A$20,G2975=账期!$A$22,G2975=账期!$A$24,G2975=账期!$A$25,G2975=账期!$A$27,G2975=账期!$A$26,G2975=账期!$A$28,G2975=账期!$A$30,G2975=账期!$A$32,G2975=账期!$A$34,G2975=账期!$A$35,G2975=账期!$A$37,G2975=账期!$A$39,G2975=账期!$A$40,G2975=账期!$A$41,G2975=账期!$A$42,G2975=账期!$A$43,G2975=账期!$A$44,G2975=账期!$A$45,G2975=账期!$A$46,G2975=账期!$A$48,G2975=账期!$A$50,G2975=账期!$A$51,G2975=账期!$A$52,G2975=账期!$A$53,G2975=账期!$A$54,G2975=账期!$A$56,G2975=账期!$A$57,G2975=账期!$A$58,G2975=账期!$A$59,G2975=账期!$A$60,G2975=账期!$A$61,G2975=账期!$A$62,G2975=账期!$A$63,G2975=账期!$A$64,G2975=账期!$A$66,G2975=账期!$A$67,G2975=账期!$A$68,G2975=账期!$A$70,G2975=账期!$A$71),30,IF(OR(G2975=账期!$A$74,G2975=账期!$A$77,G2975=账期!$A$76,G2975=账期!$A$79,G2975=账期!$A$80,G2975=账期!$A$81,G2975=账期!$A$83,G2975=账期!$A$85,G2975=账期!$A$87,G2975=账期!$A$89,G2975=账期!$A$91),60,IF(OR(G2975=账期!$A$93,G2975=账期!$A$94,G2975=账期!$A$95,G2975=账期!$A$96,G2975=账期!$A$98,G2975=账期!$A$99,G2975=账期!$A$101,G2975=账期!$A$102),90,0)))</f>
        <v>0</v>
      </c>
      <c r="AF2975" s="396"/>
      <c r="AG2975" s="384"/>
      <c r="AH2975" s="396" t="str">
        <f t="shared" si="425"/>
        <v/>
      </c>
    </row>
    <row r="2976" spans="1:34" ht="18" customHeight="1" x14ac:dyDescent="0.25">
      <c r="A2976" s="301" t="str">
        <f t="shared" si="427"/>
        <v/>
      </c>
      <c r="B2976" s="397"/>
      <c r="C2976" s="398"/>
      <c r="D2976" s="399"/>
      <c r="E2976" s="383" t="str">
        <f t="shared" si="430"/>
        <v>C</v>
      </c>
      <c r="F2976" s="383" t="str">
        <f t="shared" si="431"/>
        <v>C</v>
      </c>
      <c r="G2976" s="400"/>
      <c r="H2976" s="385" t="str">
        <f>IF(G2976="","",VLOOKUP(G2976,下拉数据源!J:K,2,0))</f>
        <v/>
      </c>
      <c r="I2976" s="385"/>
      <c r="J2976" s="385"/>
      <c r="K2976" s="386"/>
      <c r="L2976" s="401"/>
      <c r="M2976" s="384"/>
      <c r="N2976" s="384"/>
      <c r="O2976" s="384"/>
      <c r="P2976" s="386"/>
      <c r="Q2976" s="387"/>
      <c r="R2976" s="286"/>
      <c r="S2976" s="388">
        <f t="shared" si="428"/>
        <v>0</v>
      </c>
      <c r="T2976" s="389"/>
      <c r="U2976" s="389">
        <f t="shared" si="426"/>
        <v>0</v>
      </c>
      <c r="V2976" s="451"/>
      <c r="W2976" s="452"/>
      <c r="X2976" s="386"/>
      <c r="Y2976" s="390"/>
      <c r="Z2976" s="391"/>
      <c r="AA2976" s="392"/>
      <c r="AB2976" s="393"/>
      <c r="AC2976" s="394"/>
      <c r="AD2976" s="395">
        <f t="shared" si="429"/>
        <v>0</v>
      </c>
      <c r="AE2976" s="396">
        <f>IF(OR(G2976=账期!$A$18,G2976=账期!$A$20,G2976=账期!$A$22,G2976=账期!$A$24,G2976=账期!$A$25,G2976=账期!$A$27,G2976=账期!$A$26,G2976=账期!$A$28,G2976=账期!$A$30,G2976=账期!$A$32,G2976=账期!$A$34,G2976=账期!$A$35,G2976=账期!$A$37,G2976=账期!$A$39,G2976=账期!$A$40,G2976=账期!$A$41,G2976=账期!$A$42,G2976=账期!$A$43,G2976=账期!$A$44,G2976=账期!$A$45,G2976=账期!$A$46,G2976=账期!$A$48,G2976=账期!$A$50,G2976=账期!$A$51,G2976=账期!$A$52,G2976=账期!$A$53,G2976=账期!$A$54,G2976=账期!$A$56,G2976=账期!$A$57,G2976=账期!$A$58,G2976=账期!$A$59,G2976=账期!$A$60,G2976=账期!$A$61,G2976=账期!$A$62,G2976=账期!$A$63,G2976=账期!$A$64,G2976=账期!$A$66,G2976=账期!$A$67,G2976=账期!$A$68,G2976=账期!$A$70,G2976=账期!$A$71),30,IF(OR(G2976=账期!$A$74,G2976=账期!$A$77,G2976=账期!$A$76,G2976=账期!$A$79,G2976=账期!$A$80,G2976=账期!$A$81,G2976=账期!$A$83,G2976=账期!$A$85,G2976=账期!$A$87,G2976=账期!$A$89,G2976=账期!$A$91),60,IF(OR(G2976=账期!$A$93,G2976=账期!$A$94,G2976=账期!$A$95,G2976=账期!$A$96,G2976=账期!$A$98,G2976=账期!$A$99,G2976=账期!$A$101,G2976=账期!$A$102),90,0)))</f>
        <v>0</v>
      </c>
      <c r="AF2976" s="396"/>
      <c r="AG2976" s="384"/>
      <c r="AH2976" s="396" t="str">
        <f t="shared" si="425"/>
        <v/>
      </c>
    </row>
    <row r="2977" spans="1:34" ht="18" customHeight="1" x14ac:dyDescent="0.25">
      <c r="A2977" s="301" t="str">
        <f t="shared" si="427"/>
        <v/>
      </c>
      <c r="B2977" s="397"/>
      <c r="C2977" s="398"/>
      <c r="D2977" s="399"/>
      <c r="E2977" s="383" t="str">
        <f t="shared" si="430"/>
        <v>C</v>
      </c>
      <c r="F2977" s="383" t="str">
        <f t="shared" si="431"/>
        <v>C</v>
      </c>
      <c r="G2977" s="400"/>
      <c r="H2977" s="385" t="str">
        <f>IF(G2977="","",VLOOKUP(G2977,下拉数据源!J:K,2,0))</f>
        <v/>
      </c>
      <c r="I2977" s="385"/>
      <c r="J2977" s="385"/>
      <c r="K2977" s="386"/>
      <c r="L2977" s="401"/>
      <c r="M2977" s="384"/>
      <c r="N2977" s="384"/>
      <c r="O2977" s="384"/>
      <c r="P2977" s="386"/>
      <c r="Q2977" s="387"/>
      <c r="R2977" s="286"/>
      <c r="S2977" s="388">
        <f t="shared" si="428"/>
        <v>0</v>
      </c>
      <c r="T2977" s="389"/>
      <c r="U2977" s="389">
        <f t="shared" si="426"/>
        <v>0</v>
      </c>
      <c r="V2977" s="451"/>
      <c r="W2977" s="452"/>
      <c r="X2977" s="386"/>
      <c r="Y2977" s="390"/>
      <c r="Z2977" s="391"/>
      <c r="AA2977" s="392"/>
      <c r="AB2977" s="393"/>
      <c r="AC2977" s="394"/>
      <c r="AD2977" s="395">
        <f t="shared" si="429"/>
        <v>0</v>
      </c>
      <c r="AE2977" s="396">
        <f>IF(OR(G2977=账期!$A$18,G2977=账期!$A$20,G2977=账期!$A$22,G2977=账期!$A$24,G2977=账期!$A$25,G2977=账期!$A$27,G2977=账期!$A$26,G2977=账期!$A$28,G2977=账期!$A$30,G2977=账期!$A$32,G2977=账期!$A$34,G2977=账期!$A$35,G2977=账期!$A$37,G2977=账期!$A$39,G2977=账期!$A$40,G2977=账期!$A$41,G2977=账期!$A$42,G2977=账期!$A$43,G2977=账期!$A$44,G2977=账期!$A$45,G2977=账期!$A$46,G2977=账期!$A$48,G2977=账期!$A$50,G2977=账期!$A$51,G2977=账期!$A$52,G2977=账期!$A$53,G2977=账期!$A$54,G2977=账期!$A$56,G2977=账期!$A$57,G2977=账期!$A$58,G2977=账期!$A$59,G2977=账期!$A$60,G2977=账期!$A$61,G2977=账期!$A$62,G2977=账期!$A$63,G2977=账期!$A$64,G2977=账期!$A$66,G2977=账期!$A$67,G2977=账期!$A$68,G2977=账期!$A$70,G2977=账期!$A$71),30,IF(OR(G2977=账期!$A$74,G2977=账期!$A$77,G2977=账期!$A$76,G2977=账期!$A$79,G2977=账期!$A$80,G2977=账期!$A$81,G2977=账期!$A$83,G2977=账期!$A$85,G2977=账期!$A$87,G2977=账期!$A$89,G2977=账期!$A$91),60,IF(OR(G2977=账期!$A$93,G2977=账期!$A$94,G2977=账期!$A$95,G2977=账期!$A$96,G2977=账期!$A$98,G2977=账期!$A$99,G2977=账期!$A$101,G2977=账期!$A$102),90,0)))</f>
        <v>0</v>
      </c>
      <c r="AF2977" s="396"/>
      <c r="AG2977" s="384"/>
      <c r="AH2977" s="396" t="str">
        <f t="shared" si="425"/>
        <v/>
      </c>
    </row>
    <row r="2978" spans="1:34" ht="18" customHeight="1" x14ac:dyDescent="0.25">
      <c r="A2978" s="301" t="str">
        <f t="shared" si="427"/>
        <v/>
      </c>
      <c r="B2978" s="397"/>
      <c r="C2978" s="398"/>
      <c r="D2978" s="399"/>
      <c r="E2978" s="383" t="str">
        <f t="shared" si="430"/>
        <v>C</v>
      </c>
      <c r="F2978" s="383" t="str">
        <f t="shared" si="431"/>
        <v>C</v>
      </c>
      <c r="G2978" s="400"/>
      <c r="H2978" s="385" t="str">
        <f>IF(G2978="","",VLOOKUP(G2978,下拉数据源!J:K,2,0))</f>
        <v/>
      </c>
      <c r="I2978" s="385"/>
      <c r="J2978" s="385"/>
      <c r="K2978" s="386"/>
      <c r="L2978" s="401"/>
      <c r="M2978" s="384"/>
      <c r="N2978" s="384"/>
      <c r="O2978" s="384"/>
      <c r="P2978" s="386"/>
      <c r="Q2978" s="387"/>
      <c r="R2978" s="286"/>
      <c r="S2978" s="388">
        <f t="shared" si="428"/>
        <v>0</v>
      </c>
      <c r="T2978" s="389"/>
      <c r="U2978" s="389">
        <f t="shared" si="426"/>
        <v>0</v>
      </c>
      <c r="V2978" s="451"/>
      <c r="W2978" s="452"/>
      <c r="X2978" s="386"/>
      <c r="Y2978" s="390"/>
      <c r="Z2978" s="391"/>
      <c r="AA2978" s="392"/>
      <c r="AB2978" s="393"/>
      <c r="AC2978" s="394"/>
      <c r="AD2978" s="395">
        <f t="shared" si="429"/>
        <v>0</v>
      </c>
      <c r="AE2978" s="396">
        <f>IF(OR(G2978=账期!$A$18,G2978=账期!$A$20,G2978=账期!$A$22,G2978=账期!$A$24,G2978=账期!$A$25,G2978=账期!$A$27,G2978=账期!$A$26,G2978=账期!$A$28,G2978=账期!$A$30,G2978=账期!$A$32,G2978=账期!$A$34,G2978=账期!$A$35,G2978=账期!$A$37,G2978=账期!$A$39,G2978=账期!$A$40,G2978=账期!$A$41,G2978=账期!$A$42,G2978=账期!$A$43,G2978=账期!$A$44,G2978=账期!$A$45,G2978=账期!$A$46,G2978=账期!$A$48,G2978=账期!$A$50,G2978=账期!$A$51,G2978=账期!$A$52,G2978=账期!$A$53,G2978=账期!$A$54,G2978=账期!$A$56,G2978=账期!$A$57,G2978=账期!$A$58,G2978=账期!$A$59,G2978=账期!$A$60,G2978=账期!$A$61,G2978=账期!$A$62,G2978=账期!$A$63,G2978=账期!$A$64,G2978=账期!$A$66,G2978=账期!$A$67,G2978=账期!$A$68,G2978=账期!$A$70,G2978=账期!$A$71),30,IF(OR(G2978=账期!$A$74,G2978=账期!$A$77,G2978=账期!$A$76,G2978=账期!$A$79,G2978=账期!$A$80,G2978=账期!$A$81,G2978=账期!$A$83,G2978=账期!$A$85,G2978=账期!$A$87,G2978=账期!$A$89,G2978=账期!$A$91),60,IF(OR(G2978=账期!$A$93,G2978=账期!$A$94,G2978=账期!$A$95,G2978=账期!$A$96,G2978=账期!$A$98,G2978=账期!$A$99,G2978=账期!$A$101,G2978=账期!$A$102),90,0)))</f>
        <v>0</v>
      </c>
      <c r="AF2978" s="396"/>
      <c r="AG2978" s="384"/>
      <c r="AH2978" s="396" t="str">
        <f t="shared" si="425"/>
        <v/>
      </c>
    </row>
    <row r="2979" spans="1:34" ht="18" customHeight="1" x14ac:dyDescent="0.25">
      <c r="A2979" s="301" t="str">
        <f t="shared" si="427"/>
        <v/>
      </c>
      <c r="B2979" s="397"/>
      <c r="C2979" s="398"/>
      <c r="D2979" s="399"/>
      <c r="E2979" s="383" t="str">
        <f t="shared" si="430"/>
        <v>C</v>
      </c>
      <c r="F2979" s="383" t="str">
        <f t="shared" si="431"/>
        <v>C</v>
      </c>
      <c r="G2979" s="400"/>
      <c r="H2979" s="385" t="str">
        <f>IF(G2979="","",VLOOKUP(G2979,下拉数据源!J:K,2,0))</f>
        <v/>
      </c>
      <c r="I2979" s="385"/>
      <c r="J2979" s="385"/>
      <c r="K2979" s="386"/>
      <c r="L2979" s="401"/>
      <c r="M2979" s="384"/>
      <c r="N2979" s="384"/>
      <c r="O2979" s="384"/>
      <c r="P2979" s="386"/>
      <c r="Q2979" s="387"/>
      <c r="R2979" s="286"/>
      <c r="S2979" s="388">
        <f t="shared" si="428"/>
        <v>0</v>
      </c>
      <c r="T2979" s="389"/>
      <c r="U2979" s="389">
        <f t="shared" si="426"/>
        <v>0</v>
      </c>
      <c r="V2979" s="451"/>
      <c r="W2979" s="452"/>
      <c r="X2979" s="386"/>
      <c r="Y2979" s="390"/>
      <c r="Z2979" s="391"/>
      <c r="AA2979" s="392"/>
      <c r="AB2979" s="393"/>
      <c r="AC2979" s="394"/>
      <c r="AD2979" s="395">
        <f t="shared" si="429"/>
        <v>0</v>
      </c>
      <c r="AE2979" s="396">
        <f>IF(OR(G2979=账期!$A$18,G2979=账期!$A$20,G2979=账期!$A$22,G2979=账期!$A$24,G2979=账期!$A$25,G2979=账期!$A$27,G2979=账期!$A$26,G2979=账期!$A$28,G2979=账期!$A$30,G2979=账期!$A$32,G2979=账期!$A$34,G2979=账期!$A$35,G2979=账期!$A$37,G2979=账期!$A$39,G2979=账期!$A$40,G2979=账期!$A$41,G2979=账期!$A$42,G2979=账期!$A$43,G2979=账期!$A$44,G2979=账期!$A$45,G2979=账期!$A$46,G2979=账期!$A$48,G2979=账期!$A$50,G2979=账期!$A$51,G2979=账期!$A$52,G2979=账期!$A$53,G2979=账期!$A$54,G2979=账期!$A$56,G2979=账期!$A$57,G2979=账期!$A$58,G2979=账期!$A$59,G2979=账期!$A$60,G2979=账期!$A$61,G2979=账期!$A$62,G2979=账期!$A$63,G2979=账期!$A$64,G2979=账期!$A$66,G2979=账期!$A$67,G2979=账期!$A$68,G2979=账期!$A$70,G2979=账期!$A$71),30,IF(OR(G2979=账期!$A$74,G2979=账期!$A$77,G2979=账期!$A$76,G2979=账期!$A$79,G2979=账期!$A$80,G2979=账期!$A$81,G2979=账期!$A$83,G2979=账期!$A$85,G2979=账期!$A$87,G2979=账期!$A$89,G2979=账期!$A$91),60,IF(OR(G2979=账期!$A$93,G2979=账期!$A$94,G2979=账期!$A$95,G2979=账期!$A$96,G2979=账期!$A$98,G2979=账期!$A$99,G2979=账期!$A$101,G2979=账期!$A$102),90,0)))</f>
        <v>0</v>
      </c>
      <c r="AF2979" s="396"/>
      <c r="AG2979" s="384"/>
      <c r="AH2979" s="396" t="str">
        <f t="shared" si="425"/>
        <v/>
      </c>
    </row>
    <row r="2980" spans="1:34" ht="18" customHeight="1" x14ac:dyDescent="0.25">
      <c r="A2980" s="301" t="str">
        <f t="shared" si="427"/>
        <v/>
      </c>
      <c r="B2980" s="397"/>
      <c r="C2980" s="398"/>
      <c r="D2980" s="399"/>
      <c r="E2980" s="383" t="str">
        <f t="shared" si="430"/>
        <v>C</v>
      </c>
      <c r="F2980" s="383" t="str">
        <f t="shared" si="431"/>
        <v>C</v>
      </c>
      <c r="G2980" s="400"/>
      <c r="H2980" s="385" t="str">
        <f>IF(G2980="","",VLOOKUP(G2980,下拉数据源!J:K,2,0))</f>
        <v/>
      </c>
      <c r="I2980" s="385"/>
      <c r="J2980" s="385"/>
      <c r="K2980" s="386"/>
      <c r="L2980" s="401"/>
      <c r="M2980" s="384"/>
      <c r="N2980" s="384"/>
      <c r="O2980" s="384"/>
      <c r="P2980" s="386"/>
      <c r="Q2980" s="387"/>
      <c r="R2980" s="286"/>
      <c r="S2980" s="388">
        <f t="shared" si="428"/>
        <v>0</v>
      </c>
      <c r="T2980" s="389"/>
      <c r="U2980" s="389">
        <f t="shared" si="426"/>
        <v>0</v>
      </c>
      <c r="V2980" s="451"/>
      <c r="W2980" s="452"/>
      <c r="X2980" s="386"/>
      <c r="Y2980" s="390"/>
      <c r="Z2980" s="391"/>
      <c r="AA2980" s="392"/>
      <c r="AB2980" s="393"/>
      <c r="AC2980" s="394"/>
      <c r="AD2980" s="395">
        <f t="shared" si="429"/>
        <v>0</v>
      </c>
      <c r="AE2980" s="396">
        <f>IF(OR(G2980=账期!$A$18,G2980=账期!$A$20,G2980=账期!$A$22,G2980=账期!$A$24,G2980=账期!$A$25,G2980=账期!$A$27,G2980=账期!$A$26,G2980=账期!$A$28,G2980=账期!$A$30,G2980=账期!$A$32,G2980=账期!$A$34,G2980=账期!$A$35,G2980=账期!$A$37,G2980=账期!$A$39,G2980=账期!$A$40,G2980=账期!$A$41,G2980=账期!$A$42,G2980=账期!$A$43,G2980=账期!$A$44,G2980=账期!$A$45,G2980=账期!$A$46,G2980=账期!$A$48,G2980=账期!$A$50,G2980=账期!$A$51,G2980=账期!$A$52,G2980=账期!$A$53,G2980=账期!$A$54,G2980=账期!$A$56,G2980=账期!$A$57,G2980=账期!$A$58,G2980=账期!$A$59,G2980=账期!$A$60,G2980=账期!$A$61,G2980=账期!$A$62,G2980=账期!$A$63,G2980=账期!$A$64,G2980=账期!$A$66,G2980=账期!$A$67,G2980=账期!$A$68,G2980=账期!$A$70,G2980=账期!$A$71),30,IF(OR(G2980=账期!$A$74,G2980=账期!$A$77,G2980=账期!$A$76,G2980=账期!$A$79,G2980=账期!$A$80,G2980=账期!$A$81,G2980=账期!$A$83,G2980=账期!$A$85,G2980=账期!$A$87,G2980=账期!$A$89,G2980=账期!$A$91),60,IF(OR(G2980=账期!$A$93,G2980=账期!$A$94,G2980=账期!$A$95,G2980=账期!$A$96,G2980=账期!$A$98,G2980=账期!$A$99,G2980=账期!$A$101,G2980=账期!$A$102),90,0)))</f>
        <v>0</v>
      </c>
      <c r="AF2980" s="396"/>
      <c r="AG2980" s="384"/>
      <c r="AH2980" s="396" t="str">
        <f t="shared" si="425"/>
        <v/>
      </c>
    </row>
    <row r="2981" spans="1:34" ht="18" customHeight="1" x14ac:dyDescent="0.25">
      <c r="A2981" s="301" t="str">
        <f t="shared" si="427"/>
        <v/>
      </c>
      <c r="B2981" s="397"/>
      <c r="C2981" s="398"/>
      <c r="D2981" s="399"/>
      <c r="E2981" s="383" t="str">
        <f t="shared" si="430"/>
        <v>C</v>
      </c>
      <c r="F2981" s="383" t="str">
        <f t="shared" si="431"/>
        <v>C</v>
      </c>
      <c r="G2981" s="400"/>
      <c r="H2981" s="385" t="str">
        <f>IF(G2981="","",VLOOKUP(G2981,下拉数据源!J:K,2,0))</f>
        <v/>
      </c>
      <c r="I2981" s="385"/>
      <c r="J2981" s="385"/>
      <c r="K2981" s="386"/>
      <c r="L2981" s="401"/>
      <c r="M2981" s="384"/>
      <c r="N2981" s="384"/>
      <c r="O2981" s="384"/>
      <c r="P2981" s="386"/>
      <c r="Q2981" s="387"/>
      <c r="R2981" s="286"/>
      <c r="S2981" s="388">
        <f t="shared" si="428"/>
        <v>0</v>
      </c>
      <c r="T2981" s="389"/>
      <c r="U2981" s="389">
        <f t="shared" si="426"/>
        <v>0</v>
      </c>
      <c r="V2981" s="451"/>
      <c r="W2981" s="452"/>
      <c r="X2981" s="386"/>
      <c r="Y2981" s="390"/>
      <c r="Z2981" s="391"/>
      <c r="AA2981" s="392"/>
      <c r="AB2981" s="393"/>
      <c r="AC2981" s="394"/>
      <c r="AD2981" s="395">
        <f t="shared" si="429"/>
        <v>0</v>
      </c>
      <c r="AE2981" s="396">
        <f>IF(OR(G2981=账期!$A$18,G2981=账期!$A$20,G2981=账期!$A$22,G2981=账期!$A$24,G2981=账期!$A$25,G2981=账期!$A$27,G2981=账期!$A$26,G2981=账期!$A$28,G2981=账期!$A$30,G2981=账期!$A$32,G2981=账期!$A$34,G2981=账期!$A$35,G2981=账期!$A$37,G2981=账期!$A$39,G2981=账期!$A$40,G2981=账期!$A$41,G2981=账期!$A$42,G2981=账期!$A$43,G2981=账期!$A$44,G2981=账期!$A$45,G2981=账期!$A$46,G2981=账期!$A$48,G2981=账期!$A$50,G2981=账期!$A$51,G2981=账期!$A$52,G2981=账期!$A$53,G2981=账期!$A$54,G2981=账期!$A$56,G2981=账期!$A$57,G2981=账期!$A$58,G2981=账期!$A$59,G2981=账期!$A$60,G2981=账期!$A$61,G2981=账期!$A$62,G2981=账期!$A$63,G2981=账期!$A$64,G2981=账期!$A$66,G2981=账期!$A$67,G2981=账期!$A$68,G2981=账期!$A$70,G2981=账期!$A$71),30,IF(OR(G2981=账期!$A$74,G2981=账期!$A$77,G2981=账期!$A$76,G2981=账期!$A$79,G2981=账期!$A$80,G2981=账期!$A$81,G2981=账期!$A$83,G2981=账期!$A$85,G2981=账期!$A$87,G2981=账期!$A$89,G2981=账期!$A$91),60,IF(OR(G2981=账期!$A$93,G2981=账期!$A$94,G2981=账期!$A$95,G2981=账期!$A$96,G2981=账期!$A$98,G2981=账期!$A$99,G2981=账期!$A$101,G2981=账期!$A$102),90,0)))</f>
        <v>0</v>
      </c>
      <c r="AF2981" s="396"/>
      <c r="AG2981" s="384"/>
      <c r="AH2981" s="396" t="str">
        <f t="shared" si="425"/>
        <v/>
      </c>
    </row>
    <row r="2982" spans="1:34" ht="18" customHeight="1" x14ac:dyDescent="0.25">
      <c r="A2982" s="301" t="str">
        <f t="shared" si="427"/>
        <v/>
      </c>
      <c r="B2982" s="397"/>
      <c r="C2982" s="398"/>
      <c r="D2982" s="399"/>
      <c r="E2982" s="383" t="str">
        <f t="shared" si="430"/>
        <v>C</v>
      </c>
      <c r="F2982" s="383" t="str">
        <f t="shared" si="431"/>
        <v>C</v>
      </c>
      <c r="G2982" s="400"/>
      <c r="H2982" s="385" t="str">
        <f>IF(G2982="","",VLOOKUP(G2982,下拉数据源!J:K,2,0))</f>
        <v/>
      </c>
      <c r="I2982" s="385"/>
      <c r="J2982" s="385"/>
      <c r="K2982" s="386"/>
      <c r="L2982" s="401"/>
      <c r="M2982" s="384"/>
      <c r="N2982" s="384"/>
      <c r="O2982" s="384"/>
      <c r="P2982" s="386"/>
      <c r="Q2982" s="387"/>
      <c r="R2982" s="286"/>
      <c r="S2982" s="388">
        <f t="shared" si="428"/>
        <v>0</v>
      </c>
      <c r="T2982" s="389"/>
      <c r="U2982" s="389">
        <f t="shared" si="426"/>
        <v>0</v>
      </c>
      <c r="V2982" s="451"/>
      <c r="W2982" s="452"/>
      <c r="X2982" s="386"/>
      <c r="Y2982" s="390"/>
      <c r="Z2982" s="391"/>
      <c r="AA2982" s="392"/>
      <c r="AB2982" s="393"/>
      <c r="AC2982" s="394"/>
      <c r="AD2982" s="395">
        <f t="shared" si="429"/>
        <v>0</v>
      </c>
      <c r="AE2982" s="396">
        <f>IF(OR(G2982=账期!$A$18,G2982=账期!$A$20,G2982=账期!$A$22,G2982=账期!$A$24,G2982=账期!$A$25,G2982=账期!$A$27,G2982=账期!$A$26,G2982=账期!$A$28,G2982=账期!$A$30,G2982=账期!$A$32,G2982=账期!$A$34,G2982=账期!$A$35,G2982=账期!$A$37,G2982=账期!$A$39,G2982=账期!$A$40,G2982=账期!$A$41,G2982=账期!$A$42,G2982=账期!$A$43,G2982=账期!$A$44,G2982=账期!$A$45,G2982=账期!$A$46,G2982=账期!$A$48,G2982=账期!$A$50,G2982=账期!$A$51,G2982=账期!$A$52,G2982=账期!$A$53,G2982=账期!$A$54,G2982=账期!$A$56,G2982=账期!$A$57,G2982=账期!$A$58,G2982=账期!$A$59,G2982=账期!$A$60,G2982=账期!$A$61,G2982=账期!$A$62,G2982=账期!$A$63,G2982=账期!$A$64,G2982=账期!$A$66,G2982=账期!$A$67,G2982=账期!$A$68,G2982=账期!$A$70,G2982=账期!$A$71),30,IF(OR(G2982=账期!$A$74,G2982=账期!$A$77,G2982=账期!$A$76,G2982=账期!$A$79,G2982=账期!$A$80,G2982=账期!$A$81,G2982=账期!$A$83,G2982=账期!$A$85,G2982=账期!$A$87,G2982=账期!$A$89,G2982=账期!$A$91),60,IF(OR(G2982=账期!$A$93,G2982=账期!$A$94,G2982=账期!$A$95,G2982=账期!$A$96,G2982=账期!$A$98,G2982=账期!$A$99,G2982=账期!$A$101,G2982=账期!$A$102),90,0)))</f>
        <v>0</v>
      </c>
      <c r="AF2982" s="396"/>
      <c r="AG2982" s="384"/>
      <c r="AH2982" s="396" t="str">
        <f t="shared" si="425"/>
        <v/>
      </c>
    </row>
    <row r="2983" spans="1:34" ht="18" customHeight="1" x14ac:dyDescent="0.25">
      <c r="A2983" s="301" t="str">
        <f t="shared" si="427"/>
        <v/>
      </c>
      <c r="B2983" s="397"/>
      <c r="C2983" s="398"/>
      <c r="D2983" s="399"/>
      <c r="E2983" s="383" t="str">
        <f t="shared" si="430"/>
        <v>C</v>
      </c>
      <c r="F2983" s="383" t="str">
        <f t="shared" si="431"/>
        <v>C</v>
      </c>
      <c r="G2983" s="400"/>
      <c r="H2983" s="385" t="str">
        <f>IF(G2983="","",VLOOKUP(G2983,下拉数据源!J:K,2,0))</f>
        <v/>
      </c>
      <c r="I2983" s="385"/>
      <c r="J2983" s="385"/>
      <c r="K2983" s="386"/>
      <c r="L2983" s="401"/>
      <c r="M2983" s="384"/>
      <c r="N2983" s="384"/>
      <c r="O2983" s="384"/>
      <c r="P2983" s="386"/>
      <c r="Q2983" s="387"/>
      <c r="R2983" s="286"/>
      <c r="S2983" s="388">
        <f t="shared" si="428"/>
        <v>0</v>
      </c>
      <c r="T2983" s="389"/>
      <c r="U2983" s="389">
        <f t="shared" si="426"/>
        <v>0</v>
      </c>
      <c r="V2983" s="451"/>
      <c r="W2983" s="452"/>
      <c r="X2983" s="386"/>
      <c r="Y2983" s="390"/>
      <c r="Z2983" s="391"/>
      <c r="AA2983" s="392"/>
      <c r="AB2983" s="393"/>
      <c r="AC2983" s="394"/>
      <c r="AD2983" s="395">
        <f t="shared" si="429"/>
        <v>0</v>
      </c>
      <c r="AE2983" s="396">
        <f>IF(OR(G2983=账期!$A$18,G2983=账期!$A$20,G2983=账期!$A$22,G2983=账期!$A$24,G2983=账期!$A$25,G2983=账期!$A$27,G2983=账期!$A$26,G2983=账期!$A$28,G2983=账期!$A$30,G2983=账期!$A$32,G2983=账期!$A$34,G2983=账期!$A$35,G2983=账期!$A$37,G2983=账期!$A$39,G2983=账期!$A$40,G2983=账期!$A$41,G2983=账期!$A$42,G2983=账期!$A$43,G2983=账期!$A$44,G2983=账期!$A$45,G2983=账期!$A$46,G2983=账期!$A$48,G2983=账期!$A$50,G2983=账期!$A$51,G2983=账期!$A$52,G2983=账期!$A$53,G2983=账期!$A$54,G2983=账期!$A$56,G2983=账期!$A$57,G2983=账期!$A$58,G2983=账期!$A$59,G2983=账期!$A$60,G2983=账期!$A$61,G2983=账期!$A$62,G2983=账期!$A$63,G2983=账期!$A$64,G2983=账期!$A$66,G2983=账期!$A$67,G2983=账期!$A$68,G2983=账期!$A$70,G2983=账期!$A$71),30,IF(OR(G2983=账期!$A$74,G2983=账期!$A$77,G2983=账期!$A$76,G2983=账期!$A$79,G2983=账期!$A$80,G2983=账期!$A$81,G2983=账期!$A$83,G2983=账期!$A$85,G2983=账期!$A$87,G2983=账期!$A$89,G2983=账期!$A$91),60,IF(OR(G2983=账期!$A$93,G2983=账期!$A$94,G2983=账期!$A$95,G2983=账期!$A$96,G2983=账期!$A$98,G2983=账期!$A$99,G2983=账期!$A$101,G2983=账期!$A$102),90,0)))</f>
        <v>0</v>
      </c>
      <c r="AF2983" s="396"/>
      <c r="AG2983" s="384"/>
      <c r="AH2983" s="396" t="str">
        <f t="shared" ref="AH2983:AH3046" si="432">IF(AG2983="华东","徐绪盛",IF(AG2983="华南","柯童柱",IF(AG2983="华中","杭得利",IF(AG2983="西南","张军",IF(AG2983="华北","石浩宇","")))))</f>
        <v/>
      </c>
    </row>
    <row r="2984" spans="1:34" ht="18" customHeight="1" x14ac:dyDescent="0.25">
      <c r="A2984" s="301" t="str">
        <f t="shared" si="427"/>
        <v/>
      </c>
      <c r="B2984" s="397"/>
      <c r="C2984" s="398"/>
      <c r="D2984" s="399"/>
      <c r="E2984" s="383" t="str">
        <f t="shared" si="430"/>
        <v>C</v>
      </c>
      <c r="F2984" s="383" t="str">
        <f t="shared" si="431"/>
        <v>C</v>
      </c>
      <c r="G2984" s="400"/>
      <c r="H2984" s="385" t="str">
        <f>IF(G2984="","",VLOOKUP(G2984,下拉数据源!J:K,2,0))</f>
        <v/>
      </c>
      <c r="I2984" s="385"/>
      <c r="J2984" s="385"/>
      <c r="K2984" s="386"/>
      <c r="L2984" s="401"/>
      <c r="M2984" s="384"/>
      <c r="N2984" s="384"/>
      <c r="O2984" s="384"/>
      <c r="P2984" s="386"/>
      <c r="Q2984" s="387"/>
      <c r="R2984" s="286"/>
      <c r="S2984" s="388">
        <f t="shared" si="428"/>
        <v>0</v>
      </c>
      <c r="T2984" s="389"/>
      <c r="U2984" s="389">
        <f t="shared" si="426"/>
        <v>0</v>
      </c>
      <c r="V2984" s="451"/>
      <c r="W2984" s="452"/>
      <c r="X2984" s="386"/>
      <c r="Y2984" s="390"/>
      <c r="Z2984" s="391"/>
      <c r="AA2984" s="392"/>
      <c r="AB2984" s="393"/>
      <c r="AC2984" s="394"/>
      <c r="AD2984" s="395">
        <f t="shared" si="429"/>
        <v>0</v>
      </c>
      <c r="AE2984" s="396">
        <f>IF(OR(G2984=账期!$A$18,G2984=账期!$A$20,G2984=账期!$A$22,G2984=账期!$A$24,G2984=账期!$A$25,G2984=账期!$A$27,G2984=账期!$A$26,G2984=账期!$A$28,G2984=账期!$A$30,G2984=账期!$A$32,G2984=账期!$A$34,G2984=账期!$A$35,G2984=账期!$A$37,G2984=账期!$A$39,G2984=账期!$A$40,G2984=账期!$A$41,G2984=账期!$A$42,G2984=账期!$A$43,G2984=账期!$A$44,G2984=账期!$A$45,G2984=账期!$A$46,G2984=账期!$A$48,G2984=账期!$A$50,G2984=账期!$A$51,G2984=账期!$A$52,G2984=账期!$A$53,G2984=账期!$A$54,G2984=账期!$A$56,G2984=账期!$A$57,G2984=账期!$A$58,G2984=账期!$A$59,G2984=账期!$A$60,G2984=账期!$A$61,G2984=账期!$A$62,G2984=账期!$A$63,G2984=账期!$A$64,G2984=账期!$A$66,G2984=账期!$A$67,G2984=账期!$A$68,G2984=账期!$A$70,G2984=账期!$A$71),30,IF(OR(G2984=账期!$A$74,G2984=账期!$A$77,G2984=账期!$A$76,G2984=账期!$A$79,G2984=账期!$A$80,G2984=账期!$A$81,G2984=账期!$A$83,G2984=账期!$A$85,G2984=账期!$A$87,G2984=账期!$A$89,G2984=账期!$A$91),60,IF(OR(G2984=账期!$A$93,G2984=账期!$A$94,G2984=账期!$A$95,G2984=账期!$A$96,G2984=账期!$A$98,G2984=账期!$A$99,G2984=账期!$A$101,G2984=账期!$A$102),90,0)))</f>
        <v>0</v>
      </c>
      <c r="AF2984" s="396"/>
      <c r="AG2984" s="384"/>
      <c r="AH2984" s="396" t="str">
        <f t="shared" si="432"/>
        <v/>
      </c>
    </row>
    <row r="2985" spans="1:34" ht="18" customHeight="1" x14ac:dyDescent="0.25">
      <c r="A2985" s="301" t="str">
        <f t="shared" si="427"/>
        <v/>
      </c>
      <c r="B2985" s="397"/>
      <c r="C2985" s="398"/>
      <c r="D2985" s="399"/>
      <c r="E2985" s="383" t="str">
        <f t="shared" si="430"/>
        <v>C</v>
      </c>
      <c r="F2985" s="383" t="str">
        <f t="shared" si="431"/>
        <v>C</v>
      </c>
      <c r="G2985" s="400"/>
      <c r="H2985" s="385" t="str">
        <f>IF(G2985="","",VLOOKUP(G2985,下拉数据源!J:K,2,0))</f>
        <v/>
      </c>
      <c r="I2985" s="385"/>
      <c r="J2985" s="385"/>
      <c r="K2985" s="386"/>
      <c r="L2985" s="401"/>
      <c r="M2985" s="384"/>
      <c r="N2985" s="384"/>
      <c r="O2985" s="384"/>
      <c r="P2985" s="386"/>
      <c r="Q2985" s="387"/>
      <c r="R2985" s="286"/>
      <c r="S2985" s="388">
        <f t="shared" si="428"/>
        <v>0</v>
      </c>
      <c r="T2985" s="389"/>
      <c r="U2985" s="389">
        <f t="shared" si="426"/>
        <v>0</v>
      </c>
      <c r="V2985" s="451"/>
      <c r="W2985" s="452"/>
      <c r="X2985" s="386"/>
      <c r="Y2985" s="390"/>
      <c r="Z2985" s="391"/>
      <c r="AA2985" s="392"/>
      <c r="AB2985" s="393"/>
      <c r="AC2985" s="394"/>
      <c r="AD2985" s="395">
        <f t="shared" si="429"/>
        <v>0</v>
      </c>
      <c r="AE2985" s="396">
        <f>IF(OR(G2985=账期!$A$18,G2985=账期!$A$20,G2985=账期!$A$22,G2985=账期!$A$24,G2985=账期!$A$25,G2985=账期!$A$27,G2985=账期!$A$26,G2985=账期!$A$28,G2985=账期!$A$30,G2985=账期!$A$32,G2985=账期!$A$34,G2985=账期!$A$35,G2985=账期!$A$37,G2985=账期!$A$39,G2985=账期!$A$40,G2985=账期!$A$41,G2985=账期!$A$42,G2985=账期!$A$43,G2985=账期!$A$44,G2985=账期!$A$45,G2985=账期!$A$46,G2985=账期!$A$48,G2985=账期!$A$50,G2985=账期!$A$51,G2985=账期!$A$52,G2985=账期!$A$53,G2985=账期!$A$54,G2985=账期!$A$56,G2985=账期!$A$57,G2985=账期!$A$58,G2985=账期!$A$59,G2985=账期!$A$60,G2985=账期!$A$61,G2985=账期!$A$62,G2985=账期!$A$63,G2985=账期!$A$64,G2985=账期!$A$66,G2985=账期!$A$67,G2985=账期!$A$68,G2985=账期!$A$70,G2985=账期!$A$71),30,IF(OR(G2985=账期!$A$74,G2985=账期!$A$77,G2985=账期!$A$76,G2985=账期!$A$79,G2985=账期!$A$80,G2985=账期!$A$81,G2985=账期!$A$83,G2985=账期!$A$85,G2985=账期!$A$87,G2985=账期!$A$89,G2985=账期!$A$91),60,IF(OR(G2985=账期!$A$93,G2985=账期!$A$94,G2985=账期!$A$95,G2985=账期!$A$96,G2985=账期!$A$98,G2985=账期!$A$99,G2985=账期!$A$101,G2985=账期!$A$102),90,0)))</f>
        <v>0</v>
      </c>
      <c r="AF2985" s="396"/>
      <c r="AG2985" s="384"/>
      <c r="AH2985" s="396" t="str">
        <f t="shared" si="432"/>
        <v/>
      </c>
    </row>
    <row r="2986" spans="1:34" ht="18" customHeight="1" x14ac:dyDescent="0.25">
      <c r="A2986" s="301" t="str">
        <f t="shared" si="427"/>
        <v/>
      </c>
      <c r="B2986" s="397"/>
      <c r="C2986" s="398"/>
      <c r="D2986" s="399"/>
      <c r="E2986" s="383" t="str">
        <f t="shared" si="430"/>
        <v>C</v>
      </c>
      <c r="F2986" s="383" t="str">
        <f t="shared" si="431"/>
        <v>C</v>
      </c>
      <c r="G2986" s="400"/>
      <c r="H2986" s="385" t="str">
        <f>IF(G2986="","",VLOOKUP(G2986,下拉数据源!J:K,2,0))</f>
        <v/>
      </c>
      <c r="I2986" s="385"/>
      <c r="J2986" s="385"/>
      <c r="K2986" s="386"/>
      <c r="L2986" s="401"/>
      <c r="M2986" s="384"/>
      <c r="N2986" s="384"/>
      <c r="O2986" s="384"/>
      <c r="P2986" s="386"/>
      <c r="Q2986" s="387"/>
      <c r="R2986" s="286"/>
      <c r="S2986" s="388">
        <f t="shared" si="428"/>
        <v>0</v>
      </c>
      <c r="T2986" s="389"/>
      <c r="U2986" s="389">
        <f t="shared" si="426"/>
        <v>0</v>
      </c>
      <c r="V2986" s="451"/>
      <c r="W2986" s="452"/>
      <c r="X2986" s="386"/>
      <c r="Y2986" s="390"/>
      <c r="Z2986" s="391"/>
      <c r="AA2986" s="392"/>
      <c r="AB2986" s="393"/>
      <c r="AC2986" s="394"/>
      <c r="AD2986" s="395">
        <f t="shared" si="429"/>
        <v>0</v>
      </c>
      <c r="AE2986" s="396">
        <f>IF(OR(G2986=账期!$A$18,G2986=账期!$A$20,G2986=账期!$A$22,G2986=账期!$A$24,G2986=账期!$A$25,G2986=账期!$A$27,G2986=账期!$A$26,G2986=账期!$A$28,G2986=账期!$A$30,G2986=账期!$A$32,G2986=账期!$A$34,G2986=账期!$A$35,G2986=账期!$A$37,G2986=账期!$A$39,G2986=账期!$A$40,G2986=账期!$A$41,G2986=账期!$A$42,G2986=账期!$A$43,G2986=账期!$A$44,G2986=账期!$A$45,G2986=账期!$A$46,G2986=账期!$A$48,G2986=账期!$A$50,G2986=账期!$A$51,G2986=账期!$A$52,G2986=账期!$A$53,G2986=账期!$A$54,G2986=账期!$A$56,G2986=账期!$A$57,G2986=账期!$A$58,G2986=账期!$A$59,G2986=账期!$A$60,G2986=账期!$A$61,G2986=账期!$A$62,G2986=账期!$A$63,G2986=账期!$A$64,G2986=账期!$A$66,G2986=账期!$A$67,G2986=账期!$A$68,G2986=账期!$A$70,G2986=账期!$A$71),30,IF(OR(G2986=账期!$A$74,G2986=账期!$A$77,G2986=账期!$A$76,G2986=账期!$A$79,G2986=账期!$A$80,G2986=账期!$A$81,G2986=账期!$A$83,G2986=账期!$A$85,G2986=账期!$A$87,G2986=账期!$A$89,G2986=账期!$A$91),60,IF(OR(G2986=账期!$A$93,G2986=账期!$A$94,G2986=账期!$A$95,G2986=账期!$A$96,G2986=账期!$A$98,G2986=账期!$A$99,G2986=账期!$A$101,G2986=账期!$A$102),90,0)))</f>
        <v>0</v>
      </c>
      <c r="AF2986" s="396"/>
      <c r="AG2986" s="384"/>
      <c r="AH2986" s="396" t="str">
        <f t="shared" si="432"/>
        <v/>
      </c>
    </row>
    <row r="2987" spans="1:34" ht="18" customHeight="1" x14ac:dyDescent="0.25">
      <c r="A2987" s="301" t="str">
        <f t="shared" si="427"/>
        <v/>
      </c>
      <c r="B2987" s="397"/>
      <c r="C2987" s="398"/>
      <c r="D2987" s="399"/>
      <c r="E2987" s="383" t="str">
        <f t="shared" si="430"/>
        <v>C</v>
      </c>
      <c r="F2987" s="383" t="str">
        <f t="shared" si="431"/>
        <v>C</v>
      </c>
      <c r="G2987" s="400"/>
      <c r="H2987" s="385" t="str">
        <f>IF(G2987="","",VLOOKUP(G2987,下拉数据源!J:K,2,0))</f>
        <v/>
      </c>
      <c r="I2987" s="385"/>
      <c r="J2987" s="385"/>
      <c r="K2987" s="386"/>
      <c r="L2987" s="401"/>
      <c r="M2987" s="384"/>
      <c r="N2987" s="384"/>
      <c r="O2987" s="384"/>
      <c r="P2987" s="386"/>
      <c r="Q2987" s="387"/>
      <c r="R2987" s="286"/>
      <c r="S2987" s="388">
        <f t="shared" si="428"/>
        <v>0</v>
      </c>
      <c r="T2987" s="389"/>
      <c r="U2987" s="389">
        <f t="shared" si="426"/>
        <v>0</v>
      </c>
      <c r="V2987" s="451"/>
      <c r="W2987" s="452"/>
      <c r="X2987" s="386"/>
      <c r="Y2987" s="390"/>
      <c r="Z2987" s="391"/>
      <c r="AA2987" s="392"/>
      <c r="AB2987" s="393"/>
      <c r="AC2987" s="394"/>
      <c r="AD2987" s="395">
        <f t="shared" si="429"/>
        <v>0</v>
      </c>
      <c r="AE2987" s="396">
        <f>IF(OR(G2987=账期!$A$18,G2987=账期!$A$20,G2987=账期!$A$22,G2987=账期!$A$24,G2987=账期!$A$25,G2987=账期!$A$27,G2987=账期!$A$26,G2987=账期!$A$28,G2987=账期!$A$30,G2987=账期!$A$32,G2987=账期!$A$34,G2987=账期!$A$35,G2987=账期!$A$37,G2987=账期!$A$39,G2987=账期!$A$40,G2987=账期!$A$41,G2987=账期!$A$42,G2987=账期!$A$43,G2987=账期!$A$44,G2987=账期!$A$45,G2987=账期!$A$46,G2987=账期!$A$48,G2987=账期!$A$50,G2987=账期!$A$51,G2987=账期!$A$52,G2987=账期!$A$53,G2987=账期!$A$54,G2987=账期!$A$56,G2987=账期!$A$57,G2987=账期!$A$58,G2987=账期!$A$59,G2987=账期!$A$60,G2987=账期!$A$61,G2987=账期!$A$62,G2987=账期!$A$63,G2987=账期!$A$64,G2987=账期!$A$66,G2987=账期!$A$67,G2987=账期!$A$68,G2987=账期!$A$70,G2987=账期!$A$71),30,IF(OR(G2987=账期!$A$74,G2987=账期!$A$77,G2987=账期!$A$76,G2987=账期!$A$79,G2987=账期!$A$80,G2987=账期!$A$81,G2987=账期!$A$83,G2987=账期!$A$85,G2987=账期!$A$87,G2987=账期!$A$89,G2987=账期!$A$91),60,IF(OR(G2987=账期!$A$93,G2987=账期!$A$94,G2987=账期!$A$95,G2987=账期!$A$96,G2987=账期!$A$98,G2987=账期!$A$99,G2987=账期!$A$101,G2987=账期!$A$102),90,0)))</f>
        <v>0</v>
      </c>
      <c r="AF2987" s="396"/>
      <c r="AG2987" s="384"/>
      <c r="AH2987" s="396" t="str">
        <f t="shared" si="432"/>
        <v/>
      </c>
    </row>
    <row r="2988" spans="1:34" ht="18" customHeight="1" x14ac:dyDescent="0.25">
      <c r="A2988" s="301" t="str">
        <f t="shared" si="427"/>
        <v/>
      </c>
      <c r="B2988" s="397"/>
      <c r="C2988" s="398"/>
      <c r="D2988" s="399"/>
      <c r="E2988" s="383" t="str">
        <f t="shared" si="430"/>
        <v>C</v>
      </c>
      <c r="F2988" s="383" t="str">
        <f t="shared" si="431"/>
        <v>C</v>
      </c>
      <c r="G2988" s="400"/>
      <c r="H2988" s="385" t="str">
        <f>IF(G2988="","",VLOOKUP(G2988,下拉数据源!J:K,2,0))</f>
        <v/>
      </c>
      <c r="I2988" s="385"/>
      <c r="J2988" s="385"/>
      <c r="K2988" s="386"/>
      <c r="L2988" s="401"/>
      <c r="M2988" s="384"/>
      <c r="N2988" s="384"/>
      <c r="O2988" s="384"/>
      <c r="P2988" s="386"/>
      <c r="Q2988" s="387"/>
      <c r="R2988" s="286"/>
      <c r="S2988" s="388">
        <f t="shared" si="428"/>
        <v>0</v>
      </c>
      <c r="T2988" s="389"/>
      <c r="U2988" s="389">
        <f t="shared" si="426"/>
        <v>0</v>
      </c>
      <c r="V2988" s="451"/>
      <c r="W2988" s="452"/>
      <c r="X2988" s="386"/>
      <c r="Y2988" s="390"/>
      <c r="Z2988" s="391"/>
      <c r="AA2988" s="392"/>
      <c r="AB2988" s="393"/>
      <c r="AC2988" s="394"/>
      <c r="AD2988" s="395">
        <f t="shared" si="429"/>
        <v>0</v>
      </c>
      <c r="AE2988" s="396">
        <f>IF(OR(G2988=账期!$A$18,G2988=账期!$A$20,G2988=账期!$A$22,G2988=账期!$A$24,G2988=账期!$A$25,G2988=账期!$A$27,G2988=账期!$A$26,G2988=账期!$A$28,G2988=账期!$A$30,G2988=账期!$A$32,G2988=账期!$A$34,G2988=账期!$A$35,G2988=账期!$A$37,G2988=账期!$A$39,G2988=账期!$A$40,G2988=账期!$A$41,G2988=账期!$A$42,G2988=账期!$A$43,G2988=账期!$A$44,G2988=账期!$A$45,G2988=账期!$A$46,G2988=账期!$A$48,G2988=账期!$A$50,G2988=账期!$A$51,G2988=账期!$A$52,G2988=账期!$A$53,G2988=账期!$A$54,G2988=账期!$A$56,G2988=账期!$A$57,G2988=账期!$A$58,G2988=账期!$A$59,G2988=账期!$A$60,G2988=账期!$A$61,G2988=账期!$A$62,G2988=账期!$A$63,G2988=账期!$A$64,G2988=账期!$A$66,G2988=账期!$A$67,G2988=账期!$A$68,G2988=账期!$A$70,G2988=账期!$A$71),30,IF(OR(G2988=账期!$A$74,G2988=账期!$A$77,G2988=账期!$A$76,G2988=账期!$A$79,G2988=账期!$A$80,G2988=账期!$A$81,G2988=账期!$A$83,G2988=账期!$A$85,G2988=账期!$A$87,G2988=账期!$A$89,G2988=账期!$A$91),60,IF(OR(G2988=账期!$A$93,G2988=账期!$A$94,G2988=账期!$A$95,G2988=账期!$A$96,G2988=账期!$A$98,G2988=账期!$A$99,G2988=账期!$A$101,G2988=账期!$A$102),90,0)))</f>
        <v>0</v>
      </c>
      <c r="AF2988" s="396"/>
      <c r="AG2988" s="384"/>
      <c r="AH2988" s="396" t="str">
        <f t="shared" si="432"/>
        <v/>
      </c>
    </row>
    <row r="2989" spans="1:34" ht="18" customHeight="1" x14ac:dyDescent="0.25">
      <c r="A2989" s="301" t="str">
        <f t="shared" si="427"/>
        <v/>
      </c>
      <c r="B2989" s="397"/>
      <c r="C2989" s="398"/>
      <c r="D2989" s="399"/>
      <c r="E2989" s="383" t="str">
        <f t="shared" si="430"/>
        <v>C</v>
      </c>
      <c r="F2989" s="383" t="str">
        <f t="shared" si="431"/>
        <v>C</v>
      </c>
      <c r="G2989" s="400"/>
      <c r="H2989" s="385" t="str">
        <f>IF(G2989="","",VLOOKUP(G2989,下拉数据源!J:K,2,0))</f>
        <v/>
      </c>
      <c r="I2989" s="385"/>
      <c r="J2989" s="385"/>
      <c r="K2989" s="386"/>
      <c r="L2989" s="401"/>
      <c r="M2989" s="384"/>
      <c r="N2989" s="384"/>
      <c r="O2989" s="384"/>
      <c r="P2989" s="386"/>
      <c r="Q2989" s="387"/>
      <c r="R2989" s="286"/>
      <c r="S2989" s="388">
        <f t="shared" si="428"/>
        <v>0</v>
      </c>
      <c r="T2989" s="389"/>
      <c r="U2989" s="389">
        <f t="shared" si="426"/>
        <v>0</v>
      </c>
      <c r="V2989" s="451"/>
      <c r="W2989" s="452"/>
      <c r="X2989" s="386"/>
      <c r="Y2989" s="390"/>
      <c r="Z2989" s="391"/>
      <c r="AA2989" s="392"/>
      <c r="AB2989" s="393"/>
      <c r="AC2989" s="394"/>
      <c r="AD2989" s="395">
        <f t="shared" si="429"/>
        <v>0</v>
      </c>
      <c r="AE2989" s="396">
        <f>IF(OR(G2989=账期!$A$18,G2989=账期!$A$20,G2989=账期!$A$22,G2989=账期!$A$24,G2989=账期!$A$25,G2989=账期!$A$27,G2989=账期!$A$26,G2989=账期!$A$28,G2989=账期!$A$30,G2989=账期!$A$32,G2989=账期!$A$34,G2989=账期!$A$35,G2989=账期!$A$37,G2989=账期!$A$39,G2989=账期!$A$40,G2989=账期!$A$41,G2989=账期!$A$42,G2989=账期!$A$43,G2989=账期!$A$44,G2989=账期!$A$45,G2989=账期!$A$46,G2989=账期!$A$48,G2989=账期!$A$50,G2989=账期!$A$51,G2989=账期!$A$52,G2989=账期!$A$53,G2989=账期!$A$54,G2989=账期!$A$56,G2989=账期!$A$57,G2989=账期!$A$58,G2989=账期!$A$59,G2989=账期!$A$60,G2989=账期!$A$61,G2989=账期!$A$62,G2989=账期!$A$63,G2989=账期!$A$64,G2989=账期!$A$66,G2989=账期!$A$67,G2989=账期!$A$68,G2989=账期!$A$70,G2989=账期!$A$71),30,IF(OR(G2989=账期!$A$74,G2989=账期!$A$77,G2989=账期!$A$76,G2989=账期!$A$79,G2989=账期!$A$80,G2989=账期!$A$81,G2989=账期!$A$83,G2989=账期!$A$85,G2989=账期!$A$87,G2989=账期!$A$89,G2989=账期!$A$91),60,IF(OR(G2989=账期!$A$93,G2989=账期!$A$94,G2989=账期!$A$95,G2989=账期!$A$96,G2989=账期!$A$98,G2989=账期!$A$99,G2989=账期!$A$101,G2989=账期!$A$102),90,0)))</f>
        <v>0</v>
      </c>
      <c r="AF2989" s="396"/>
      <c r="AG2989" s="384"/>
      <c r="AH2989" s="396" t="str">
        <f t="shared" si="432"/>
        <v/>
      </c>
    </row>
    <row r="2990" spans="1:34" ht="18" customHeight="1" x14ac:dyDescent="0.25">
      <c r="A2990" s="301" t="str">
        <f t="shared" si="427"/>
        <v/>
      </c>
      <c r="B2990" s="397"/>
      <c r="C2990" s="398"/>
      <c r="D2990" s="399"/>
      <c r="E2990" s="383" t="str">
        <f t="shared" si="430"/>
        <v>C</v>
      </c>
      <c r="F2990" s="383" t="str">
        <f t="shared" si="431"/>
        <v>C</v>
      </c>
      <c r="G2990" s="400"/>
      <c r="H2990" s="385" t="str">
        <f>IF(G2990="","",VLOOKUP(G2990,下拉数据源!J:K,2,0))</f>
        <v/>
      </c>
      <c r="I2990" s="385"/>
      <c r="J2990" s="385"/>
      <c r="K2990" s="386"/>
      <c r="L2990" s="401"/>
      <c r="M2990" s="384"/>
      <c r="N2990" s="384"/>
      <c r="O2990" s="384"/>
      <c r="P2990" s="386"/>
      <c r="Q2990" s="387"/>
      <c r="R2990" s="286"/>
      <c r="S2990" s="388">
        <f t="shared" si="428"/>
        <v>0</v>
      </c>
      <c r="T2990" s="389"/>
      <c r="U2990" s="389">
        <f t="shared" si="426"/>
        <v>0</v>
      </c>
      <c r="V2990" s="451"/>
      <c r="W2990" s="452"/>
      <c r="X2990" s="386"/>
      <c r="Y2990" s="390"/>
      <c r="Z2990" s="391"/>
      <c r="AA2990" s="392"/>
      <c r="AB2990" s="393"/>
      <c r="AC2990" s="394"/>
      <c r="AD2990" s="395">
        <f t="shared" si="429"/>
        <v>0</v>
      </c>
      <c r="AE2990" s="396">
        <f>IF(OR(G2990=账期!$A$18,G2990=账期!$A$20,G2990=账期!$A$22,G2990=账期!$A$24,G2990=账期!$A$25,G2990=账期!$A$27,G2990=账期!$A$26,G2990=账期!$A$28,G2990=账期!$A$30,G2990=账期!$A$32,G2990=账期!$A$34,G2990=账期!$A$35,G2990=账期!$A$37,G2990=账期!$A$39,G2990=账期!$A$40,G2990=账期!$A$41,G2990=账期!$A$42,G2990=账期!$A$43,G2990=账期!$A$44,G2990=账期!$A$45,G2990=账期!$A$46,G2990=账期!$A$48,G2990=账期!$A$50,G2990=账期!$A$51,G2990=账期!$A$52,G2990=账期!$A$53,G2990=账期!$A$54,G2990=账期!$A$56,G2990=账期!$A$57,G2990=账期!$A$58,G2990=账期!$A$59,G2990=账期!$A$60,G2990=账期!$A$61,G2990=账期!$A$62,G2990=账期!$A$63,G2990=账期!$A$64,G2990=账期!$A$66,G2990=账期!$A$67,G2990=账期!$A$68,G2990=账期!$A$70,G2990=账期!$A$71),30,IF(OR(G2990=账期!$A$74,G2990=账期!$A$77,G2990=账期!$A$76,G2990=账期!$A$79,G2990=账期!$A$80,G2990=账期!$A$81,G2990=账期!$A$83,G2990=账期!$A$85,G2990=账期!$A$87,G2990=账期!$A$89,G2990=账期!$A$91),60,IF(OR(G2990=账期!$A$93,G2990=账期!$A$94,G2990=账期!$A$95,G2990=账期!$A$96,G2990=账期!$A$98,G2990=账期!$A$99,G2990=账期!$A$101,G2990=账期!$A$102),90,0)))</f>
        <v>0</v>
      </c>
      <c r="AF2990" s="396"/>
      <c r="AG2990" s="384"/>
      <c r="AH2990" s="396" t="str">
        <f t="shared" si="432"/>
        <v/>
      </c>
    </row>
    <row r="2991" spans="1:34" ht="18" customHeight="1" x14ac:dyDescent="0.25">
      <c r="A2991" s="301" t="str">
        <f t="shared" si="427"/>
        <v/>
      </c>
      <c r="B2991" s="397"/>
      <c r="C2991" s="398"/>
      <c r="D2991" s="399"/>
      <c r="E2991" s="383" t="str">
        <f t="shared" si="430"/>
        <v>C</v>
      </c>
      <c r="F2991" s="383" t="str">
        <f t="shared" si="431"/>
        <v>C</v>
      </c>
      <c r="G2991" s="400"/>
      <c r="H2991" s="385" t="str">
        <f>IF(G2991="","",VLOOKUP(G2991,下拉数据源!J:K,2,0))</f>
        <v/>
      </c>
      <c r="I2991" s="385"/>
      <c r="J2991" s="385"/>
      <c r="K2991" s="386"/>
      <c r="L2991" s="401"/>
      <c r="M2991" s="384"/>
      <c r="N2991" s="384"/>
      <c r="O2991" s="384"/>
      <c r="P2991" s="386"/>
      <c r="Q2991" s="387"/>
      <c r="R2991" s="286"/>
      <c r="S2991" s="388">
        <f t="shared" si="428"/>
        <v>0</v>
      </c>
      <c r="T2991" s="389"/>
      <c r="U2991" s="389">
        <f t="shared" si="426"/>
        <v>0</v>
      </c>
      <c r="V2991" s="451"/>
      <c r="W2991" s="452"/>
      <c r="X2991" s="386"/>
      <c r="Y2991" s="390"/>
      <c r="Z2991" s="391"/>
      <c r="AA2991" s="392"/>
      <c r="AB2991" s="393"/>
      <c r="AC2991" s="394"/>
      <c r="AD2991" s="395">
        <f t="shared" si="429"/>
        <v>0</v>
      </c>
      <c r="AE2991" s="396">
        <f>IF(OR(G2991=账期!$A$18,G2991=账期!$A$20,G2991=账期!$A$22,G2991=账期!$A$24,G2991=账期!$A$25,G2991=账期!$A$27,G2991=账期!$A$26,G2991=账期!$A$28,G2991=账期!$A$30,G2991=账期!$A$32,G2991=账期!$A$34,G2991=账期!$A$35,G2991=账期!$A$37,G2991=账期!$A$39,G2991=账期!$A$40,G2991=账期!$A$41,G2991=账期!$A$42,G2991=账期!$A$43,G2991=账期!$A$44,G2991=账期!$A$45,G2991=账期!$A$46,G2991=账期!$A$48,G2991=账期!$A$50,G2991=账期!$A$51,G2991=账期!$A$52,G2991=账期!$A$53,G2991=账期!$A$54,G2991=账期!$A$56,G2991=账期!$A$57,G2991=账期!$A$58,G2991=账期!$A$59,G2991=账期!$A$60,G2991=账期!$A$61,G2991=账期!$A$62,G2991=账期!$A$63,G2991=账期!$A$64,G2991=账期!$A$66,G2991=账期!$A$67,G2991=账期!$A$68,G2991=账期!$A$70,G2991=账期!$A$71),30,IF(OR(G2991=账期!$A$74,G2991=账期!$A$77,G2991=账期!$A$76,G2991=账期!$A$79,G2991=账期!$A$80,G2991=账期!$A$81,G2991=账期!$A$83,G2991=账期!$A$85,G2991=账期!$A$87,G2991=账期!$A$89,G2991=账期!$A$91),60,IF(OR(G2991=账期!$A$93,G2991=账期!$A$94,G2991=账期!$A$95,G2991=账期!$A$96,G2991=账期!$A$98,G2991=账期!$A$99,G2991=账期!$A$101,G2991=账期!$A$102),90,0)))</f>
        <v>0</v>
      </c>
      <c r="AF2991" s="396"/>
      <c r="AG2991" s="384"/>
      <c r="AH2991" s="396" t="str">
        <f t="shared" si="432"/>
        <v/>
      </c>
    </row>
    <row r="2992" spans="1:34" ht="18" customHeight="1" x14ac:dyDescent="0.25">
      <c r="A2992" s="301" t="str">
        <f t="shared" si="427"/>
        <v/>
      </c>
      <c r="B2992" s="397"/>
      <c r="C2992" s="398"/>
      <c r="D2992" s="399"/>
      <c r="E2992" s="383" t="str">
        <f t="shared" si="430"/>
        <v>C</v>
      </c>
      <c r="F2992" s="383" t="str">
        <f t="shared" si="431"/>
        <v>C</v>
      </c>
      <c r="G2992" s="400"/>
      <c r="H2992" s="385" t="str">
        <f>IF(G2992="","",VLOOKUP(G2992,下拉数据源!J:K,2,0))</f>
        <v/>
      </c>
      <c r="I2992" s="385"/>
      <c r="J2992" s="385"/>
      <c r="K2992" s="386"/>
      <c r="L2992" s="401"/>
      <c r="M2992" s="384"/>
      <c r="N2992" s="384"/>
      <c r="O2992" s="384"/>
      <c r="P2992" s="386"/>
      <c r="Q2992" s="387"/>
      <c r="R2992" s="286"/>
      <c r="S2992" s="388">
        <f t="shared" si="428"/>
        <v>0</v>
      </c>
      <c r="T2992" s="389"/>
      <c r="U2992" s="389">
        <f t="shared" si="426"/>
        <v>0</v>
      </c>
      <c r="V2992" s="451"/>
      <c r="W2992" s="452"/>
      <c r="X2992" s="386"/>
      <c r="Y2992" s="390"/>
      <c r="Z2992" s="391"/>
      <c r="AA2992" s="392"/>
      <c r="AB2992" s="393"/>
      <c r="AC2992" s="394"/>
      <c r="AD2992" s="395">
        <f t="shared" si="429"/>
        <v>0</v>
      </c>
      <c r="AE2992" s="396">
        <f>IF(OR(G2992=账期!$A$18,G2992=账期!$A$20,G2992=账期!$A$22,G2992=账期!$A$24,G2992=账期!$A$25,G2992=账期!$A$27,G2992=账期!$A$26,G2992=账期!$A$28,G2992=账期!$A$30,G2992=账期!$A$32,G2992=账期!$A$34,G2992=账期!$A$35,G2992=账期!$A$37,G2992=账期!$A$39,G2992=账期!$A$40,G2992=账期!$A$41,G2992=账期!$A$42,G2992=账期!$A$43,G2992=账期!$A$44,G2992=账期!$A$45,G2992=账期!$A$46,G2992=账期!$A$48,G2992=账期!$A$50,G2992=账期!$A$51,G2992=账期!$A$52,G2992=账期!$A$53,G2992=账期!$A$54,G2992=账期!$A$56,G2992=账期!$A$57,G2992=账期!$A$58,G2992=账期!$A$59,G2992=账期!$A$60,G2992=账期!$A$61,G2992=账期!$A$62,G2992=账期!$A$63,G2992=账期!$A$64,G2992=账期!$A$66,G2992=账期!$A$67,G2992=账期!$A$68,G2992=账期!$A$70,G2992=账期!$A$71),30,IF(OR(G2992=账期!$A$74,G2992=账期!$A$77,G2992=账期!$A$76,G2992=账期!$A$79,G2992=账期!$A$80,G2992=账期!$A$81,G2992=账期!$A$83,G2992=账期!$A$85,G2992=账期!$A$87,G2992=账期!$A$89,G2992=账期!$A$91),60,IF(OR(G2992=账期!$A$93,G2992=账期!$A$94,G2992=账期!$A$95,G2992=账期!$A$96,G2992=账期!$A$98,G2992=账期!$A$99,G2992=账期!$A$101,G2992=账期!$A$102),90,0)))</f>
        <v>0</v>
      </c>
      <c r="AF2992" s="396"/>
      <c r="AG2992" s="384"/>
      <c r="AH2992" s="396" t="str">
        <f t="shared" si="432"/>
        <v/>
      </c>
    </row>
    <row r="2993" spans="1:34" ht="18" customHeight="1" x14ac:dyDescent="0.25">
      <c r="A2993" s="301" t="str">
        <f t="shared" si="427"/>
        <v/>
      </c>
      <c r="B2993" s="397"/>
      <c r="C2993" s="398"/>
      <c r="D2993" s="399"/>
      <c r="E2993" s="383" t="str">
        <f t="shared" si="430"/>
        <v>C</v>
      </c>
      <c r="F2993" s="383" t="str">
        <f t="shared" si="431"/>
        <v>C</v>
      </c>
      <c r="G2993" s="400"/>
      <c r="H2993" s="385" t="str">
        <f>IF(G2993="","",VLOOKUP(G2993,下拉数据源!J:K,2,0))</f>
        <v/>
      </c>
      <c r="I2993" s="385"/>
      <c r="J2993" s="385"/>
      <c r="K2993" s="386"/>
      <c r="L2993" s="401"/>
      <c r="M2993" s="384"/>
      <c r="N2993" s="384"/>
      <c r="O2993" s="384"/>
      <c r="P2993" s="386"/>
      <c r="Q2993" s="387"/>
      <c r="R2993" s="286"/>
      <c r="S2993" s="388">
        <f t="shared" si="428"/>
        <v>0</v>
      </c>
      <c r="T2993" s="389"/>
      <c r="U2993" s="389">
        <f t="shared" si="426"/>
        <v>0</v>
      </c>
      <c r="V2993" s="451"/>
      <c r="W2993" s="452"/>
      <c r="X2993" s="386"/>
      <c r="Y2993" s="390"/>
      <c r="Z2993" s="391"/>
      <c r="AA2993" s="392"/>
      <c r="AB2993" s="393"/>
      <c r="AC2993" s="394"/>
      <c r="AD2993" s="395">
        <f t="shared" si="429"/>
        <v>0</v>
      </c>
      <c r="AE2993" s="396">
        <f>IF(OR(G2993=账期!$A$18,G2993=账期!$A$20,G2993=账期!$A$22,G2993=账期!$A$24,G2993=账期!$A$25,G2993=账期!$A$27,G2993=账期!$A$26,G2993=账期!$A$28,G2993=账期!$A$30,G2993=账期!$A$32,G2993=账期!$A$34,G2993=账期!$A$35,G2993=账期!$A$37,G2993=账期!$A$39,G2993=账期!$A$40,G2993=账期!$A$41,G2993=账期!$A$42,G2993=账期!$A$43,G2993=账期!$A$44,G2993=账期!$A$45,G2993=账期!$A$46,G2993=账期!$A$48,G2993=账期!$A$50,G2993=账期!$A$51,G2993=账期!$A$52,G2993=账期!$A$53,G2993=账期!$A$54,G2993=账期!$A$56,G2993=账期!$A$57,G2993=账期!$A$58,G2993=账期!$A$59,G2993=账期!$A$60,G2993=账期!$A$61,G2993=账期!$A$62,G2993=账期!$A$63,G2993=账期!$A$64,G2993=账期!$A$66,G2993=账期!$A$67,G2993=账期!$A$68,G2993=账期!$A$70,G2993=账期!$A$71),30,IF(OR(G2993=账期!$A$74,G2993=账期!$A$77,G2993=账期!$A$76,G2993=账期!$A$79,G2993=账期!$A$80,G2993=账期!$A$81,G2993=账期!$A$83,G2993=账期!$A$85,G2993=账期!$A$87,G2993=账期!$A$89,G2993=账期!$A$91),60,IF(OR(G2993=账期!$A$93,G2993=账期!$A$94,G2993=账期!$A$95,G2993=账期!$A$96,G2993=账期!$A$98,G2993=账期!$A$99,G2993=账期!$A$101,G2993=账期!$A$102),90,0)))</f>
        <v>0</v>
      </c>
      <c r="AF2993" s="396"/>
      <c r="AG2993" s="384"/>
      <c r="AH2993" s="396" t="str">
        <f t="shared" si="432"/>
        <v/>
      </c>
    </row>
    <row r="2994" spans="1:34" ht="18" customHeight="1" x14ac:dyDescent="0.25">
      <c r="A2994" s="301" t="str">
        <f t="shared" si="427"/>
        <v/>
      </c>
      <c r="B2994" s="397"/>
      <c r="C2994" s="398"/>
      <c r="D2994" s="399"/>
      <c r="E2994" s="383" t="str">
        <f t="shared" si="430"/>
        <v>C</v>
      </c>
      <c r="F2994" s="383" t="str">
        <f t="shared" si="431"/>
        <v>C</v>
      </c>
      <c r="G2994" s="400"/>
      <c r="H2994" s="385" t="str">
        <f>IF(G2994="","",VLOOKUP(G2994,下拉数据源!J:K,2,0))</f>
        <v/>
      </c>
      <c r="I2994" s="385"/>
      <c r="J2994" s="385"/>
      <c r="K2994" s="386"/>
      <c r="L2994" s="401"/>
      <c r="M2994" s="384"/>
      <c r="N2994" s="384"/>
      <c r="O2994" s="384"/>
      <c r="P2994" s="386"/>
      <c r="Q2994" s="387"/>
      <c r="R2994" s="286"/>
      <c r="S2994" s="388">
        <f t="shared" si="428"/>
        <v>0</v>
      </c>
      <c r="T2994" s="389"/>
      <c r="U2994" s="389">
        <f t="shared" si="426"/>
        <v>0</v>
      </c>
      <c r="V2994" s="451"/>
      <c r="W2994" s="452"/>
      <c r="X2994" s="386"/>
      <c r="Y2994" s="390"/>
      <c r="Z2994" s="391"/>
      <c r="AA2994" s="392"/>
      <c r="AB2994" s="393"/>
      <c r="AC2994" s="394"/>
      <c r="AD2994" s="395">
        <f t="shared" si="429"/>
        <v>0</v>
      </c>
      <c r="AE2994" s="396">
        <f>IF(OR(G2994=账期!$A$18,G2994=账期!$A$20,G2994=账期!$A$22,G2994=账期!$A$24,G2994=账期!$A$25,G2994=账期!$A$27,G2994=账期!$A$26,G2994=账期!$A$28,G2994=账期!$A$30,G2994=账期!$A$32,G2994=账期!$A$34,G2994=账期!$A$35,G2994=账期!$A$37,G2994=账期!$A$39,G2994=账期!$A$40,G2994=账期!$A$41,G2994=账期!$A$42,G2994=账期!$A$43,G2994=账期!$A$44,G2994=账期!$A$45,G2994=账期!$A$46,G2994=账期!$A$48,G2994=账期!$A$50,G2994=账期!$A$51,G2994=账期!$A$52,G2994=账期!$A$53,G2994=账期!$A$54,G2994=账期!$A$56,G2994=账期!$A$57,G2994=账期!$A$58,G2994=账期!$A$59,G2994=账期!$A$60,G2994=账期!$A$61,G2994=账期!$A$62,G2994=账期!$A$63,G2994=账期!$A$64,G2994=账期!$A$66,G2994=账期!$A$67,G2994=账期!$A$68,G2994=账期!$A$70,G2994=账期!$A$71),30,IF(OR(G2994=账期!$A$74,G2994=账期!$A$77,G2994=账期!$A$76,G2994=账期!$A$79,G2994=账期!$A$80,G2994=账期!$A$81,G2994=账期!$A$83,G2994=账期!$A$85,G2994=账期!$A$87,G2994=账期!$A$89,G2994=账期!$A$91),60,IF(OR(G2994=账期!$A$93,G2994=账期!$A$94,G2994=账期!$A$95,G2994=账期!$A$96,G2994=账期!$A$98,G2994=账期!$A$99,G2994=账期!$A$101,G2994=账期!$A$102),90,0)))</f>
        <v>0</v>
      </c>
      <c r="AF2994" s="396"/>
      <c r="AG2994" s="384"/>
      <c r="AH2994" s="396" t="str">
        <f t="shared" si="432"/>
        <v/>
      </c>
    </row>
    <row r="2995" spans="1:34" ht="18" customHeight="1" x14ac:dyDescent="0.25">
      <c r="A2995" s="301" t="str">
        <f t="shared" si="427"/>
        <v/>
      </c>
      <c r="B2995" s="397"/>
      <c r="C2995" s="398"/>
      <c r="D2995" s="399"/>
      <c r="E2995" s="383" t="str">
        <f t="shared" si="430"/>
        <v>C</v>
      </c>
      <c r="F2995" s="383" t="str">
        <f t="shared" si="431"/>
        <v>C</v>
      </c>
      <c r="G2995" s="400"/>
      <c r="H2995" s="385" t="str">
        <f>IF(G2995="","",VLOOKUP(G2995,下拉数据源!J:K,2,0))</f>
        <v/>
      </c>
      <c r="I2995" s="385"/>
      <c r="J2995" s="385"/>
      <c r="K2995" s="386"/>
      <c r="L2995" s="401"/>
      <c r="M2995" s="384"/>
      <c r="N2995" s="384"/>
      <c r="O2995" s="384"/>
      <c r="P2995" s="386"/>
      <c r="Q2995" s="387"/>
      <c r="R2995" s="286"/>
      <c r="S2995" s="388">
        <f t="shared" si="428"/>
        <v>0</v>
      </c>
      <c r="T2995" s="389"/>
      <c r="U2995" s="389">
        <f t="shared" si="426"/>
        <v>0</v>
      </c>
      <c r="V2995" s="451"/>
      <c r="W2995" s="452"/>
      <c r="X2995" s="386"/>
      <c r="Y2995" s="390"/>
      <c r="Z2995" s="391"/>
      <c r="AA2995" s="392"/>
      <c r="AB2995" s="393"/>
      <c r="AC2995" s="394"/>
      <c r="AD2995" s="395">
        <f t="shared" si="429"/>
        <v>0</v>
      </c>
      <c r="AE2995" s="396">
        <f>IF(OR(G2995=账期!$A$18,G2995=账期!$A$20,G2995=账期!$A$22,G2995=账期!$A$24,G2995=账期!$A$25,G2995=账期!$A$27,G2995=账期!$A$26,G2995=账期!$A$28,G2995=账期!$A$30,G2995=账期!$A$32,G2995=账期!$A$34,G2995=账期!$A$35,G2995=账期!$A$37,G2995=账期!$A$39,G2995=账期!$A$40,G2995=账期!$A$41,G2995=账期!$A$42,G2995=账期!$A$43,G2995=账期!$A$44,G2995=账期!$A$45,G2995=账期!$A$46,G2995=账期!$A$48,G2995=账期!$A$50,G2995=账期!$A$51,G2995=账期!$A$52,G2995=账期!$A$53,G2995=账期!$A$54,G2995=账期!$A$56,G2995=账期!$A$57,G2995=账期!$A$58,G2995=账期!$A$59,G2995=账期!$A$60,G2995=账期!$A$61,G2995=账期!$A$62,G2995=账期!$A$63,G2995=账期!$A$64,G2995=账期!$A$66,G2995=账期!$A$67,G2995=账期!$A$68,G2995=账期!$A$70,G2995=账期!$A$71),30,IF(OR(G2995=账期!$A$74,G2995=账期!$A$77,G2995=账期!$A$76,G2995=账期!$A$79,G2995=账期!$A$80,G2995=账期!$A$81,G2995=账期!$A$83,G2995=账期!$A$85,G2995=账期!$A$87,G2995=账期!$A$89,G2995=账期!$A$91),60,IF(OR(G2995=账期!$A$93,G2995=账期!$A$94,G2995=账期!$A$95,G2995=账期!$A$96,G2995=账期!$A$98,G2995=账期!$A$99,G2995=账期!$A$101,G2995=账期!$A$102),90,0)))</f>
        <v>0</v>
      </c>
      <c r="AF2995" s="396"/>
      <c r="AG2995" s="384"/>
      <c r="AH2995" s="396" t="str">
        <f t="shared" si="432"/>
        <v/>
      </c>
    </row>
    <row r="2996" spans="1:34" ht="18" customHeight="1" x14ac:dyDescent="0.25">
      <c r="A2996" s="301" t="str">
        <f t="shared" si="427"/>
        <v/>
      </c>
      <c r="B2996" s="397"/>
      <c r="C2996" s="398"/>
      <c r="D2996" s="399"/>
      <c r="E2996" s="383" t="str">
        <f t="shared" si="430"/>
        <v>C</v>
      </c>
      <c r="F2996" s="383" t="str">
        <f t="shared" si="431"/>
        <v>C</v>
      </c>
      <c r="G2996" s="400"/>
      <c r="H2996" s="385" t="str">
        <f>IF(G2996="","",VLOOKUP(G2996,下拉数据源!J:K,2,0))</f>
        <v/>
      </c>
      <c r="I2996" s="385"/>
      <c r="J2996" s="385"/>
      <c r="K2996" s="386"/>
      <c r="L2996" s="401"/>
      <c r="M2996" s="384"/>
      <c r="N2996" s="384"/>
      <c r="O2996" s="384"/>
      <c r="P2996" s="386"/>
      <c r="Q2996" s="387"/>
      <c r="R2996" s="286"/>
      <c r="S2996" s="388">
        <f t="shared" si="428"/>
        <v>0</v>
      </c>
      <c r="T2996" s="389"/>
      <c r="U2996" s="389">
        <f t="shared" si="426"/>
        <v>0</v>
      </c>
      <c r="V2996" s="451"/>
      <c r="W2996" s="452"/>
      <c r="X2996" s="386"/>
      <c r="Y2996" s="390"/>
      <c r="Z2996" s="391"/>
      <c r="AA2996" s="392"/>
      <c r="AB2996" s="393"/>
      <c r="AC2996" s="394"/>
      <c r="AD2996" s="395">
        <f t="shared" si="429"/>
        <v>0</v>
      </c>
      <c r="AE2996" s="396">
        <f>IF(OR(G2996=账期!$A$18,G2996=账期!$A$20,G2996=账期!$A$22,G2996=账期!$A$24,G2996=账期!$A$25,G2996=账期!$A$27,G2996=账期!$A$26,G2996=账期!$A$28,G2996=账期!$A$30,G2996=账期!$A$32,G2996=账期!$A$34,G2996=账期!$A$35,G2996=账期!$A$37,G2996=账期!$A$39,G2996=账期!$A$40,G2996=账期!$A$41,G2996=账期!$A$42,G2996=账期!$A$43,G2996=账期!$A$44,G2996=账期!$A$45,G2996=账期!$A$46,G2996=账期!$A$48,G2996=账期!$A$50,G2996=账期!$A$51,G2996=账期!$A$52,G2996=账期!$A$53,G2996=账期!$A$54,G2996=账期!$A$56,G2996=账期!$A$57,G2996=账期!$A$58,G2996=账期!$A$59,G2996=账期!$A$60,G2996=账期!$A$61,G2996=账期!$A$62,G2996=账期!$A$63,G2996=账期!$A$64,G2996=账期!$A$66,G2996=账期!$A$67,G2996=账期!$A$68,G2996=账期!$A$70,G2996=账期!$A$71),30,IF(OR(G2996=账期!$A$74,G2996=账期!$A$77,G2996=账期!$A$76,G2996=账期!$A$79,G2996=账期!$A$80,G2996=账期!$A$81,G2996=账期!$A$83,G2996=账期!$A$85,G2996=账期!$A$87,G2996=账期!$A$89,G2996=账期!$A$91),60,IF(OR(G2996=账期!$A$93,G2996=账期!$A$94,G2996=账期!$A$95,G2996=账期!$A$96,G2996=账期!$A$98,G2996=账期!$A$99,G2996=账期!$A$101,G2996=账期!$A$102),90,0)))</f>
        <v>0</v>
      </c>
      <c r="AF2996" s="396"/>
      <c r="AG2996" s="384"/>
      <c r="AH2996" s="396" t="str">
        <f t="shared" si="432"/>
        <v/>
      </c>
    </row>
    <row r="2997" spans="1:34" ht="18" customHeight="1" x14ac:dyDescent="0.25">
      <c r="A2997" s="301" t="str">
        <f t="shared" si="427"/>
        <v/>
      </c>
      <c r="B2997" s="397"/>
      <c r="C2997" s="398"/>
      <c r="D2997" s="399"/>
      <c r="E2997" s="383" t="str">
        <f t="shared" si="430"/>
        <v>C</v>
      </c>
      <c r="F2997" s="383" t="str">
        <f t="shared" si="431"/>
        <v>C</v>
      </c>
      <c r="G2997" s="400"/>
      <c r="H2997" s="385" t="str">
        <f>IF(G2997="","",VLOOKUP(G2997,下拉数据源!J:K,2,0))</f>
        <v/>
      </c>
      <c r="I2997" s="385"/>
      <c r="J2997" s="385"/>
      <c r="K2997" s="386"/>
      <c r="L2997" s="401"/>
      <c r="M2997" s="384"/>
      <c r="N2997" s="384"/>
      <c r="O2997" s="384"/>
      <c r="P2997" s="386"/>
      <c r="Q2997" s="387"/>
      <c r="R2997" s="286"/>
      <c r="S2997" s="388">
        <f t="shared" si="428"/>
        <v>0</v>
      </c>
      <c r="T2997" s="389"/>
      <c r="U2997" s="389">
        <f t="shared" si="426"/>
        <v>0</v>
      </c>
      <c r="V2997" s="451"/>
      <c r="W2997" s="452"/>
      <c r="X2997" s="386"/>
      <c r="Y2997" s="390"/>
      <c r="Z2997" s="391"/>
      <c r="AA2997" s="392"/>
      <c r="AB2997" s="393"/>
      <c r="AC2997" s="394"/>
      <c r="AD2997" s="395">
        <f t="shared" si="429"/>
        <v>0</v>
      </c>
      <c r="AE2997" s="396">
        <f>IF(OR(G2997=账期!$A$18,G2997=账期!$A$20,G2997=账期!$A$22,G2997=账期!$A$24,G2997=账期!$A$25,G2997=账期!$A$27,G2997=账期!$A$26,G2997=账期!$A$28,G2997=账期!$A$30,G2997=账期!$A$32,G2997=账期!$A$34,G2997=账期!$A$35,G2997=账期!$A$37,G2997=账期!$A$39,G2997=账期!$A$40,G2997=账期!$A$41,G2997=账期!$A$42,G2997=账期!$A$43,G2997=账期!$A$44,G2997=账期!$A$45,G2997=账期!$A$46,G2997=账期!$A$48,G2997=账期!$A$50,G2997=账期!$A$51,G2997=账期!$A$52,G2997=账期!$A$53,G2997=账期!$A$54,G2997=账期!$A$56,G2997=账期!$A$57,G2997=账期!$A$58,G2997=账期!$A$59,G2997=账期!$A$60,G2997=账期!$A$61,G2997=账期!$A$62,G2997=账期!$A$63,G2997=账期!$A$64,G2997=账期!$A$66,G2997=账期!$A$67,G2997=账期!$A$68,G2997=账期!$A$70,G2997=账期!$A$71),30,IF(OR(G2997=账期!$A$74,G2997=账期!$A$77,G2997=账期!$A$76,G2997=账期!$A$79,G2997=账期!$A$80,G2997=账期!$A$81,G2997=账期!$A$83,G2997=账期!$A$85,G2997=账期!$A$87,G2997=账期!$A$89,G2997=账期!$A$91),60,IF(OR(G2997=账期!$A$93,G2997=账期!$A$94,G2997=账期!$A$95,G2997=账期!$A$96,G2997=账期!$A$98,G2997=账期!$A$99,G2997=账期!$A$101,G2997=账期!$A$102),90,0)))</f>
        <v>0</v>
      </c>
      <c r="AF2997" s="396"/>
      <c r="AG2997" s="384"/>
      <c r="AH2997" s="396" t="str">
        <f t="shared" si="432"/>
        <v/>
      </c>
    </row>
    <row r="2998" spans="1:34" ht="18" customHeight="1" x14ac:dyDescent="0.25">
      <c r="A2998" s="301" t="str">
        <f t="shared" si="427"/>
        <v/>
      </c>
      <c r="B2998" s="397"/>
      <c r="C2998" s="398"/>
      <c r="D2998" s="399"/>
      <c r="E2998" s="383" t="str">
        <f t="shared" si="430"/>
        <v>C</v>
      </c>
      <c r="F2998" s="383" t="str">
        <f t="shared" si="431"/>
        <v>C</v>
      </c>
      <c r="G2998" s="400"/>
      <c r="H2998" s="385" t="str">
        <f>IF(G2998="","",VLOOKUP(G2998,下拉数据源!J:K,2,0))</f>
        <v/>
      </c>
      <c r="I2998" s="385"/>
      <c r="J2998" s="385"/>
      <c r="K2998" s="386"/>
      <c r="L2998" s="401"/>
      <c r="M2998" s="384"/>
      <c r="N2998" s="384"/>
      <c r="O2998" s="384"/>
      <c r="P2998" s="386"/>
      <c r="Q2998" s="387"/>
      <c r="R2998" s="286"/>
      <c r="S2998" s="388">
        <f t="shared" si="428"/>
        <v>0</v>
      </c>
      <c r="T2998" s="389"/>
      <c r="U2998" s="389">
        <f t="shared" si="426"/>
        <v>0</v>
      </c>
      <c r="V2998" s="451"/>
      <c r="W2998" s="452"/>
      <c r="X2998" s="386"/>
      <c r="Y2998" s="390"/>
      <c r="Z2998" s="391"/>
      <c r="AA2998" s="392"/>
      <c r="AB2998" s="393"/>
      <c r="AC2998" s="394"/>
      <c r="AD2998" s="395">
        <f t="shared" si="429"/>
        <v>0</v>
      </c>
      <c r="AE2998" s="396">
        <f>IF(OR(G2998=账期!$A$18,G2998=账期!$A$20,G2998=账期!$A$22,G2998=账期!$A$24,G2998=账期!$A$25,G2998=账期!$A$27,G2998=账期!$A$26,G2998=账期!$A$28,G2998=账期!$A$30,G2998=账期!$A$32,G2998=账期!$A$34,G2998=账期!$A$35,G2998=账期!$A$37,G2998=账期!$A$39,G2998=账期!$A$40,G2998=账期!$A$41,G2998=账期!$A$42,G2998=账期!$A$43,G2998=账期!$A$44,G2998=账期!$A$45,G2998=账期!$A$46,G2998=账期!$A$48,G2998=账期!$A$50,G2998=账期!$A$51,G2998=账期!$A$52,G2998=账期!$A$53,G2998=账期!$A$54,G2998=账期!$A$56,G2998=账期!$A$57,G2998=账期!$A$58,G2998=账期!$A$59,G2998=账期!$A$60,G2998=账期!$A$61,G2998=账期!$A$62,G2998=账期!$A$63,G2998=账期!$A$64,G2998=账期!$A$66,G2998=账期!$A$67,G2998=账期!$A$68,G2998=账期!$A$70,G2998=账期!$A$71),30,IF(OR(G2998=账期!$A$74,G2998=账期!$A$77,G2998=账期!$A$76,G2998=账期!$A$79,G2998=账期!$A$80,G2998=账期!$A$81,G2998=账期!$A$83,G2998=账期!$A$85,G2998=账期!$A$87,G2998=账期!$A$89,G2998=账期!$A$91),60,IF(OR(G2998=账期!$A$93,G2998=账期!$A$94,G2998=账期!$A$95,G2998=账期!$A$96,G2998=账期!$A$98,G2998=账期!$A$99,G2998=账期!$A$101,G2998=账期!$A$102),90,0)))</f>
        <v>0</v>
      </c>
      <c r="AF2998" s="396"/>
      <c r="AG2998" s="384"/>
      <c r="AH2998" s="396" t="str">
        <f t="shared" si="432"/>
        <v/>
      </c>
    </row>
    <row r="2999" spans="1:34" ht="18" customHeight="1" x14ac:dyDescent="0.25">
      <c r="A2999" s="301" t="str">
        <f t="shared" si="427"/>
        <v/>
      </c>
      <c r="B2999" s="397"/>
      <c r="C2999" s="398"/>
      <c r="D2999" s="399"/>
      <c r="E2999" s="383" t="str">
        <f t="shared" si="430"/>
        <v>C</v>
      </c>
      <c r="F2999" s="383" t="str">
        <f t="shared" si="431"/>
        <v>C</v>
      </c>
      <c r="G2999" s="400"/>
      <c r="H2999" s="385" t="str">
        <f>IF(G2999="","",VLOOKUP(G2999,下拉数据源!J:K,2,0))</f>
        <v/>
      </c>
      <c r="I2999" s="385"/>
      <c r="J2999" s="385"/>
      <c r="K2999" s="386"/>
      <c r="L2999" s="401"/>
      <c r="M2999" s="384"/>
      <c r="N2999" s="384"/>
      <c r="O2999" s="384"/>
      <c r="P2999" s="386"/>
      <c r="Q2999" s="387"/>
      <c r="R2999" s="286"/>
      <c r="S2999" s="388">
        <f t="shared" si="428"/>
        <v>0</v>
      </c>
      <c r="T2999" s="389"/>
      <c r="U2999" s="389">
        <f t="shared" si="426"/>
        <v>0</v>
      </c>
      <c r="V2999" s="451"/>
      <c r="W2999" s="452"/>
      <c r="X2999" s="386"/>
      <c r="Y2999" s="390"/>
      <c r="Z2999" s="391"/>
      <c r="AA2999" s="392"/>
      <c r="AB2999" s="393"/>
      <c r="AC2999" s="394"/>
      <c r="AD2999" s="395">
        <f t="shared" si="429"/>
        <v>0</v>
      </c>
      <c r="AE2999" s="396">
        <f>IF(OR(G2999=账期!$A$18,G2999=账期!$A$20,G2999=账期!$A$22,G2999=账期!$A$24,G2999=账期!$A$25,G2999=账期!$A$27,G2999=账期!$A$26,G2999=账期!$A$28,G2999=账期!$A$30,G2999=账期!$A$32,G2999=账期!$A$34,G2999=账期!$A$35,G2999=账期!$A$37,G2999=账期!$A$39,G2999=账期!$A$40,G2999=账期!$A$41,G2999=账期!$A$42,G2999=账期!$A$43,G2999=账期!$A$44,G2999=账期!$A$45,G2999=账期!$A$46,G2999=账期!$A$48,G2999=账期!$A$50,G2999=账期!$A$51,G2999=账期!$A$52,G2999=账期!$A$53,G2999=账期!$A$54,G2999=账期!$A$56,G2999=账期!$A$57,G2999=账期!$A$58,G2999=账期!$A$59,G2999=账期!$A$60,G2999=账期!$A$61,G2999=账期!$A$62,G2999=账期!$A$63,G2999=账期!$A$64,G2999=账期!$A$66,G2999=账期!$A$67,G2999=账期!$A$68,G2999=账期!$A$70,G2999=账期!$A$71),30,IF(OR(G2999=账期!$A$74,G2999=账期!$A$77,G2999=账期!$A$76,G2999=账期!$A$79,G2999=账期!$A$80,G2999=账期!$A$81,G2999=账期!$A$83,G2999=账期!$A$85,G2999=账期!$A$87,G2999=账期!$A$89,G2999=账期!$A$91),60,IF(OR(G2999=账期!$A$93,G2999=账期!$A$94,G2999=账期!$A$95,G2999=账期!$A$96,G2999=账期!$A$98,G2999=账期!$A$99,G2999=账期!$A$101,G2999=账期!$A$102),90,0)))</f>
        <v>0</v>
      </c>
      <c r="AF2999" s="396"/>
      <c r="AG2999" s="384"/>
      <c r="AH2999" s="396" t="str">
        <f t="shared" si="432"/>
        <v/>
      </c>
    </row>
    <row r="3000" spans="1:34" ht="18" customHeight="1" x14ac:dyDescent="0.25">
      <c r="A3000" s="301" t="str">
        <f t="shared" si="427"/>
        <v/>
      </c>
      <c r="B3000" s="397"/>
      <c r="C3000" s="398"/>
      <c r="D3000" s="399"/>
      <c r="E3000" s="383" t="str">
        <f t="shared" si="430"/>
        <v>C</v>
      </c>
      <c r="F3000" s="383" t="str">
        <f t="shared" si="431"/>
        <v>C</v>
      </c>
      <c r="G3000" s="400"/>
      <c r="H3000" s="385" t="str">
        <f>IF(G3000="","",VLOOKUP(G3000,下拉数据源!J:K,2,0))</f>
        <v/>
      </c>
      <c r="I3000" s="385"/>
      <c r="J3000" s="385"/>
      <c r="K3000" s="386"/>
      <c r="L3000" s="401"/>
      <c r="M3000" s="384"/>
      <c r="N3000" s="384"/>
      <c r="O3000" s="384"/>
      <c r="P3000" s="386"/>
      <c r="Q3000" s="387"/>
      <c r="R3000" s="286"/>
      <c r="S3000" s="388">
        <f t="shared" si="428"/>
        <v>0</v>
      </c>
      <c r="T3000" s="389"/>
      <c r="U3000" s="389">
        <f t="shared" si="426"/>
        <v>0</v>
      </c>
      <c r="V3000" s="451"/>
      <c r="W3000" s="452"/>
      <c r="X3000" s="386"/>
      <c r="Y3000" s="390"/>
      <c r="Z3000" s="391"/>
      <c r="AA3000" s="392"/>
      <c r="AB3000" s="393"/>
      <c r="AC3000" s="394"/>
      <c r="AD3000" s="395">
        <f t="shared" si="429"/>
        <v>0</v>
      </c>
      <c r="AE3000" s="396">
        <f>IF(OR(G3000=账期!$A$18,G3000=账期!$A$20,G3000=账期!$A$22,G3000=账期!$A$24,G3000=账期!$A$25,G3000=账期!$A$27,G3000=账期!$A$26,G3000=账期!$A$28,G3000=账期!$A$30,G3000=账期!$A$32,G3000=账期!$A$34,G3000=账期!$A$35,G3000=账期!$A$37,G3000=账期!$A$39,G3000=账期!$A$40,G3000=账期!$A$41,G3000=账期!$A$42,G3000=账期!$A$43,G3000=账期!$A$44,G3000=账期!$A$45,G3000=账期!$A$46,G3000=账期!$A$48,G3000=账期!$A$50,G3000=账期!$A$51,G3000=账期!$A$52,G3000=账期!$A$53,G3000=账期!$A$54,G3000=账期!$A$56,G3000=账期!$A$57,G3000=账期!$A$58,G3000=账期!$A$59,G3000=账期!$A$60,G3000=账期!$A$61,G3000=账期!$A$62,G3000=账期!$A$63,G3000=账期!$A$64,G3000=账期!$A$66,G3000=账期!$A$67,G3000=账期!$A$68,G3000=账期!$A$70,G3000=账期!$A$71),30,IF(OR(G3000=账期!$A$74,G3000=账期!$A$77,G3000=账期!$A$76,G3000=账期!$A$79,G3000=账期!$A$80,G3000=账期!$A$81,G3000=账期!$A$83,G3000=账期!$A$85,G3000=账期!$A$87,G3000=账期!$A$89,G3000=账期!$A$91),60,IF(OR(G3000=账期!$A$93,G3000=账期!$A$94,G3000=账期!$A$95,G3000=账期!$A$96,G3000=账期!$A$98,G3000=账期!$A$99,G3000=账期!$A$101,G3000=账期!$A$102),90,0)))</f>
        <v>0</v>
      </c>
      <c r="AF3000" s="396"/>
      <c r="AG3000" s="384"/>
      <c r="AH3000" s="396" t="str">
        <f t="shared" si="432"/>
        <v/>
      </c>
    </row>
    <row r="3001" spans="1:34" ht="18" customHeight="1" x14ac:dyDescent="0.25">
      <c r="A3001" s="301" t="str">
        <f t="shared" si="427"/>
        <v/>
      </c>
      <c r="B3001" s="397"/>
      <c r="C3001" s="398"/>
      <c r="D3001" s="399"/>
      <c r="E3001" s="383" t="str">
        <f t="shared" si="430"/>
        <v>C</v>
      </c>
      <c r="F3001" s="383" t="str">
        <f t="shared" si="431"/>
        <v>C</v>
      </c>
      <c r="G3001" s="400"/>
      <c r="H3001" s="385" t="str">
        <f>IF(G3001="","",VLOOKUP(G3001,下拉数据源!J:K,2,0))</f>
        <v/>
      </c>
      <c r="I3001" s="385"/>
      <c r="J3001" s="385"/>
      <c r="K3001" s="386"/>
      <c r="L3001" s="401"/>
      <c r="M3001" s="384"/>
      <c r="N3001" s="384"/>
      <c r="O3001" s="384"/>
      <c r="P3001" s="386"/>
      <c r="Q3001" s="387"/>
      <c r="R3001" s="286"/>
      <c r="S3001" s="388">
        <f t="shared" si="428"/>
        <v>0</v>
      </c>
      <c r="T3001" s="389"/>
      <c r="U3001" s="389">
        <f t="shared" si="426"/>
        <v>0</v>
      </c>
      <c r="V3001" s="451"/>
      <c r="W3001" s="452"/>
      <c r="X3001" s="386"/>
      <c r="Y3001" s="390"/>
      <c r="Z3001" s="391"/>
      <c r="AA3001" s="392"/>
      <c r="AB3001" s="393"/>
      <c r="AC3001" s="394"/>
      <c r="AD3001" s="395">
        <f t="shared" si="429"/>
        <v>0</v>
      </c>
      <c r="AE3001" s="396">
        <f>IF(OR(G3001=账期!$A$18,G3001=账期!$A$20,G3001=账期!$A$22,G3001=账期!$A$24,G3001=账期!$A$25,G3001=账期!$A$27,G3001=账期!$A$26,G3001=账期!$A$28,G3001=账期!$A$30,G3001=账期!$A$32,G3001=账期!$A$34,G3001=账期!$A$35,G3001=账期!$A$37,G3001=账期!$A$39,G3001=账期!$A$40,G3001=账期!$A$41,G3001=账期!$A$42,G3001=账期!$A$43,G3001=账期!$A$44,G3001=账期!$A$45,G3001=账期!$A$46,G3001=账期!$A$48,G3001=账期!$A$50,G3001=账期!$A$51,G3001=账期!$A$52,G3001=账期!$A$53,G3001=账期!$A$54,G3001=账期!$A$56,G3001=账期!$A$57,G3001=账期!$A$58,G3001=账期!$A$59,G3001=账期!$A$60,G3001=账期!$A$61,G3001=账期!$A$62,G3001=账期!$A$63,G3001=账期!$A$64,G3001=账期!$A$66,G3001=账期!$A$67,G3001=账期!$A$68,G3001=账期!$A$70,G3001=账期!$A$71),30,IF(OR(G3001=账期!$A$74,G3001=账期!$A$77,G3001=账期!$A$76,G3001=账期!$A$79,G3001=账期!$A$80,G3001=账期!$A$81,G3001=账期!$A$83,G3001=账期!$A$85,G3001=账期!$A$87,G3001=账期!$A$89,G3001=账期!$A$91),60,IF(OR(G3001=账期!$A$93,G3001=账期!$A$94,G3001=账期!$A$95,G3001=账期!$A$96,G3001=账期!$A$98,G3001=账期!$A$99,G3001=账期!$A$101,G3001=账期!$A$102),90,0)))</f>
        <v>0</v>
      </c>
      <c r="AF3001" s="396"/>
      <c r="AG3001" s="384"/>
      <c r="AH3001" s="396" t="str">
        <f t="shared" si="432"/>
        <v/>
      </c>
    </row>
    <row r="3002" spans="1:34" ht="18" customHeight="1" x14ac:dyDescent="0.25">
      <c r="A3002" s="301" t="str">
        <f t="shared" si="427"/>
        <v/>
      </c>
      <c r="B3002" s="397"/>
      <c r="C3002" s="398"/>
      <c r="D3002" s="399"/>
      <c r="E3002" s="383" t="str">
        <f t="shared" si="430"/>
        <v>C</v>
      </c>
      <c r="F3002" s="383" t="str">
        <f t="shared" si="431"/>
        <v>C</v>
      </c>
      <c r="G3002" s="400"/>
      <c r="H3002" s="385" t="str">
        <f>IF(G3002="","",VLOOKUP(G3002,下拉数据源!J:K,2,0))</f>
        <v/>
      </c>
      <c r="I3002" s="385"/>
      <c r="J3002" s="385"/>
      <c r="K3002" s="386"/>
      <c r="L3002" s="401"/>
      <c r="M3002" s="384"/>
      <c r="N3002" s="384"/>
      <c r="O3002" s="384"/>
      <c r="P3002" s="386"/>
      <c r="Q3002" s="387"/>
      <c r="R3002" s="286"/>
      <c r="S3002" s="388">
        <f t="shared" si="428"/>
        <v>0</v>
      </c>
      <c r="T3002" s="389"/>
      <c r="U3002" s="389">
        <f t="shared" ref="U3002:U3065" si="433">S3002-T3002</f>
        <v>0</v>
      </c>
      <c r="V3002" s="451"/>
      <c r="W3002" s="452"/>
      <c r="X3002" s="386"/>
      <c r="Y3002" s="390"/>
      <c r="Z3002" s="391"/>
      <c r="AA3002" s="392"/>
      <c r="AB3002" s="393"/>
      <c r="AC3002" s="394"/>
      <c r="AD3002" s="395">
        <f t="shared" si="429"/>
        <v>0</v>
      </c>
      <c r="AE3002" s="396">
        <f>IF(OR(G3002=账期!$A$18,G3002=账期!$A$20,G3002=账期!$A$22,G3002=账期!$A$24,G3002=账期!$A$25,G3002=账期!$A$27,G3002=账期!$A$26,G3002=账期!$A$28,G3002=账期!$A$30,G3002=账期!$A$32,G3002=账期!$A$34,G3002=账期!$A$35,G3002=账期!$A$37,G3002=账期!$A$39,G3002=账期!$A$40,G3002=账期!$A$41,G3002=账期!$A$42,G3002=账期!$A$43,G3002=账期!$A$44,G3002=账期!$A$45,G3002=账期!$A$46,G3002=账期!$A$48,G3002=账期!$A$50,G3002=账期!$A$51,G3002=账期!$A$52,G3002=账期!$A$53,G3002=账期!$A$54,G3002=账期!$A$56,G3002=账期!$A$57,G3002=账期!$A$58,G3002=账期!$A$59,G3002=账期!$A$60,G3002=账期!$A$61,G3002=账期!$A$62,G3002=账期!$A$63,G3002=账期!$A$64,G3002=账期!$A$66,G3002=账期!$A$67,G3002=账期!$A$68,G3002=账期!$A$70,G3002=账期!$A$71),30,IF(OR(G3002=账期!$A$74,G3002=账期!$A$77,G3002=账期!$A$76,G3002=账期!$A$79,G3002=账期!$A$80,G3002=账期!$A$81,G3002=账期!$A$83,G3002=账期!$A$85,G3002=账期!$A$87,G3002=账期!$A$89,G3002=账期!$A$91),60,IF(OR(G3002=账期!$A$93,G3002=账期!$A$94,G3002=账期!$A$95,G3002=账期!$A$96,G3002=账期!$A$98,G3002=账期!$A$99,G3002=账期!$A$101,G3002=账期!$A$102),90,0)))</f>
        <v>0</v>
      </c>
      <c r="AF3002" s="396"/>
      <c r="AG3002" s="384"/>
      <c r="AH3002" s="396" t="str">
        <f t="shared" si="432"/>
        <v/>
      </c>
    </row>
    <row r="3003" spans="1:34" ht="18" customHeight="1" x14ac:dyDescent="0.25">
      <c r="A3003" s="301" t="str">
        <f t="shared" si="427"/>
        <v/>
      </c>
      <c r="B3003" s="397"/>
      <c r="C3003" s="398"/>
      <c r="D3003" s="399"/>
      <c r="E3003" s="383" t="str">
        <f t="shared" si="430"/>
        <v>C</v>
      </c>
      <c r="F3003" s="383" t="str">
        <f t="shared" si="431"/>
        <v>C</v>
      </c>
      <c r="G3003" s="400"/>
      <c r="H3003" s="385" t="str">
        <f>IF(G3003="","",VLOOKUP(G3003,下拉数据源!J:K,2,0))</f>
        <v/>
      </c>
      <c r="I3003" s="385"/>
      <c r="J3003" s="385"/>
      <c r="K3003" s="386"/>
      <c r="L3003" s="401"/>
      <c r="M3003" s="384"/>
      <c r="N3003" s="384"/>
      <c r="O3003" s="384"/>
      <c r="P3003" s="386"/>
      <c r="Q3003" s="387"/>
      <c r="R3003" s="286"/>
      <c r="S3003" s="388">
        <f t="shared" si="428"/>
        <v>0</v>
      </c>
      <c r="T3003" s="389"/>
      <c r="U3003" s="389">
        <f t="shared" si="433"/>
        <v>0</v>
      </c>
      <c r="V3003" s="451"/>
      <c r="W3003" s="452"/>
      <c r="X3003" s="386"/>
      <c r="Y3003" s="390"/>
      <c r="Z3003" s="391"/>
      <c r="AA3003" s="392"/>
      <c r="AB3003" s="393"/>
      <c r="AC3003" s="394"/>
      <c r="AD3003" s="395">
        <f t="shared" si="429"/>
        <v>0</v>
      </c>
      <c r="AE3003" s="396">
        <f>IF(OR(G3003=账期!$A$18,G3003=账期!$A$20,G3003=账期!$A$22,G3003=账期!$A$24,G3003=账期!$A$25,G3003=账期!$A$27,G3003=账期!$A$26,G3003=账期!$A$28,G3003=账期!$A$30,G3003=账期!$A$32,G3003=账期!$A$34,G3003=账期!$A$35,G3003=账期!$A$37,G3003=账期!$A$39,G3003=账期!$A$40,G3003=账期!$A$41,G3003=账期!$A$42,G3003=账期!$A$43,G3003=账期!$A$44,G3003=账期!$A$45,G3003=账期!$A$46,G3003=账期!$A$48,G3003=账期!$A$50,G3003=账期!$A$51,G3003=账期!$A$52,G3003=账期!$A$53,G3003=账期!$A$54,G3003=账期!$A$56,G3003=账期!$A$57,G3003=账期!$A$58,G3003=账期!$A$59,G3003=账期!$A$60,G3003=账期!$A$61,G3003=账期!$A$62,G3003=账期!$A$63,G3003=账期!$A$64,G3003=账期!$A$66,G3003=账期!$A$67,G3003=账期!$A$68,G3003=账期!$A$70,G3003=账期!$A$71),30,IF(OR(G3003=账期!$A$74,G3003=账期!$A$77,G3003=账期!$A$76,G3003=账期!$A$79,G3003=账期!$A$80,G3003=账期!$A$81,G3003=账期!$A$83,G3003=账期!$A$85,G3003=账期!$A$87,G3003=账期!$A$89,G3003=账期!$A$91),60,IF(OR(G3003=账期!$A$93,G3003=账期!$A$94,G3003=账期!$A$95,G3003=账期!$A$96,G3003=账期!$A$98,G3003=账期!$A$99,G3003=账期!$A$101,G3003=账期!$A$102),90,0)))</f>
        <v>0</v>
      </c>
      <c r="AF3003" s="396"/>
      <c r="AG3003" s="384"/>
      <c r="AH3003" s="396" t="str">
        <f t="shared" si="432"/>
        <v/>
      </c>
    </row>
    <row r="3004" spans="1:34" ht="18" customHeight="1" x14ac:dyDescent="0.25">
      <c r="A3004" s="301" t="str">
        <f t="shared" si="427"/>
        <v/>
      </c>
      <c r="B3004" s="397"/>
      <c r="C3004" s="398"/>
      <c r="D3004" s="399"/>
      <c r="E3004" s="383" t="str">
        <f t="shared" si="430"/>
        <v>C</v>
      </c>
      <c r="F3004" s="383" t="str">
        <f t="shared" si="431"/>
        <v>C</v>
      </c>
      <c r="G3004" s="400"/>
      <c r="H3004" s="385" t="str">
        <f>IF(G3004="","",VLOOKUP(G3004,下拉数据源!J:K,2,0))</f>
        <v/>
      </c>
      <c r="I3004" s="385"/>
      <c r="J3004" s="385"/>
      <c r="K3004" s="386"/>
      <c r="L3004" s="401"/>
      <c r="M3004" s="384"/>
      <c r="N3004" s="384"/>
      <c r="O3004" s="384"/>
      <c r="P3004" s="386"/>
      <c r="Q3004" s="387"/>
      <c r="R3004" s="286"/>
      <c r="S3004" s="388">
        <f t="shared" si="428"/>
        <v>0</v>
      </c>
      <c r="T3004" s="389"/>
      <c r="U3004" s="389">
        <f t="shared" si="433"/>
        <v>0</v>
      </c>
      <c r="V3004" s="451"/>
      <c r="W3004" s="452"/>
      <c r="X3004" s="386"/>
      <c r="Y3004" s="390"/>
      <c r="Z3004" s="391"/>
      <c r="AA3004" s="392"/>
      <c r="AB3004" s="393"/>
      <c r="AC3004" s="394"/>
      <c r="AD3004" s="395">
        <f t="shared" si="429"/>
        <v>0</v>
      </c>
      <c r="AE3004" s="396">
        <f>IF(OR(G3004=账期!$A$18,G3004=账期!$A$20,G3004=账期!$A$22,G3004=账期!$A$24,G3004=账期!$A$25,G3004=账期!$A$27,G3004=账期!$A$26,G3004=账期!$A$28,G3004=账期!$A$30,G3004=账期!$A$32,G3004=账期!$A$34,G3004=账期!$A$35,G3004=账期!$A$37,G3004=账期!$A$39,G3004=账期!$A$40,G3004=账期!$A$41,G3004=账期!$A$42,G3004=账期!$A$43,G3004=账期!$A$44,G3004=账期!$A$45,G3004=账期!$A$46,G3004=账期!$A$48,G3004=账期!$A$50,G3004=账期!$A$51,G3004=账期!$A$52,G3004=账期!$A$53,G3004=账期!$A$54,G3004=账期!$A$56,G3004=账期!$A$57,G3004=账期!$A$58,G3004=账期!$A$59,G3004=账期!$A$60,G3004=账期!$A$61,G3004=账期!$A$62,G3004=账期!$A$63,G3004=账期!$A$64,G3004=账期!$A$66,G3004=账期!$A$67,G3004=账期!$A$68,G3004=账期!$A$70,G3004=账期!$A$71),30,IF(OR(G3004=账期!$A$74,G3004=账期!$A$77,G3004=账期!$A$76,G3004=账期!$A$79,G3004=账期!$A$80,G3004=账期!$A$81,G3004=账期!$A$83,G3004=账期!$A$85,G3004=账期!$A$87,G3004=账期!$A$89,G3004=账期!$A$91),60,IF(OR(G3004=账期!$A$93,G3004=账期!$A$94,G3004=账期!$A$95,G3004=账期!$A$96,G3004=账期!$A$98,G3004=账期!$A$99,G3004=账期!$A$101,G3004=账期!$A$102),90,0)))</f>
        <v>0</v>
      </c>
      <c r="AF3004" s="396"/>
      <c r="AG3004" s="384"/>
      <c r="AH3004" s="396" t="str">
        <f t="shared" si="432"/>
        <v/>
      </c>
    </row>
    <row r="3005" spans="1:34" ht="18" customHeight="1" x14ac:dyDescent="0.25">
      <c r="A3005" s="301" t="str">
        <f t="shared" ref="A3005:A3068" si="434">IF(V3005="","",TEXT(V3005,"yyyy年m月"))</f>
        <v/>
      </c>
      <c r="B3005" s="397"/>
      <c r="C3005" s="398"/>
      <c r="D3005" s="399"/>
      <c r="E3005" s="383" t="str">
        <f t="shared" si="430"/>
        <v>C</v>
      </c>
      <c r="F3005" s="383" t="str">
        <f t="shared" si="431"/>
        <v>C</v>
      </c>
      <c r="G3005" s="400"/>
      <c r="H3005" s="385" t="str">
        <f>IF(G3005="","",VLOOKUP(G3005,下拉数据源!J:K,2,0))</f>
        <v/>
      </c>
      <c r="I3005" s="385"/>
      <c r="J3005" s="385"/>
      <c r="K3005" s="386"/>
      <c r="L3005" s="401"/>
      <c r="M3005" s="384"/>
      <c r="N3005" s="384"/>
      <c r="O3005" s="384"/>
      <c r="P3005" s="386"/>
      <c r="Q3005" s="387"/>
      <c r="R3005" s="286"/>
      <c r="S3005" s="388">
        <f t="shared" si="428"/>
        <v>0</v>
      </c>
      <c r="T3005" s="389"/>
      <c r="U3005" s="389">
        <f t="shared" si="433"/>
        <v>0</v>
      </c>
      <c r="V3005" s="451"/>
      <c r="W3005" s="452"/>
      <c r="X3005" s="386"/>
      <c r="Y3005" s="390"/>
      <c r="Z3005" s="391"/>
      <c r="AA3005" s="392"/>
      <c r="AB3005" s="393"/>
      <c r="AC3005" s="394"/>
      <c r="AD3005" s="395">
        <f t="shared" si="429"/>
        <v>0</v>
      </c>
      <c r="AE3005" s="396">
        <f>IF(OR(G3005=账期!$A$18,G3005=账期!$A$20,G3005=账期!$A$22,G3005=账期!$A$24,G3005=账期!$A$25,G3005=账期!$A$27,G3005=账期!$A$26,G3005=账期!$A$28,G3005=账期!$A$30,G3005=账期!$A$32,G3005=账期!$A$34,G3005=账期!$A$35,G3005=账期!$A$37,G3005=账期!$A$39,G3005=账期!$A$40,G3005=账期!$A$41,G3005=账期!$A$42,G3005=账期!$A$43,G3005=账期!$A$44,G3005=账期!$A$45,G3005=账期!$A$46,G3005=账期!$A$48,G3005=账期!$A$50,G3005=账期!$A$51,G3005=账期!$A$52,G3005=账期!$A$53,G3005=账期!$A$54,G3005=账期!$A$56,G3005=账期!$A$57,G3005=账期!$A$58,G3005=账期!$A$59,G3005=账期!$A$60,G3005=账期!$A$61,G3005=账期!$A$62,G3005=账期!$A$63,G3005=账期!$A$64,G3005=账期!$A$66,G3005=账期!$A$67,G3005=账期!$A$68,G3005=账期!$A$70,G3005=账期!$A$71),30,IF(OR(G3005=账期!$A$74,G3005=账期!$A$77,G3005=账期!$A$76,G3005=账期!$A$79,G3005=账期!$A$80,G3005=账期!$A$81,G3005=账期!$A$83,G3005=账期!$A$85,G3005=账期!$A$87,G3005=账期!$A$89,G3005=账期!$A$91),60,IF(OR(G3005=账期!$A$93,G3005=账期!$A$94,G3005=账期!$A$95,G3005=账期!$A$96,G3005=账期!$A$98,G3005=账期!$A$99,G3005=账期!$A$101,G3005=账期!$A$102),90,0)))</f>
        <v>0</v>
      </c>
      <c r="AF3005" s="396"/>
      <c r="AG3005" s="384"/>
      <c r="AH3005" s="396" t="str">
        <f t="shared" si="432"/>
        <v/>
      </c>
    </row>
    <row r="3006" spans="1:34" ht="18" customHeight="1" x14ac:dyDescent="0.25">
      <c r="A3006" s="301" t="str">
        <f t="shared" si="434"/>
        <v/>
      </c>
      <c r="B3006" s="397"/>
      <c r="C3006" s="398"/>
      <c r="D3006" s="399"/>
      <c r="E3006" s="383" t="str">
        <f t="shared" si="430"/>
        <v>C</v>
      </c>
      <c r="F3006" s="383" t="str">
        <f t="shared" si="431"/>
        <v>C</v>
      </c>
      <c r="G3006" s="400"/>
      <c r="H3006" s="385" t="str">
        <f>IF(G3006="","",VLOOKUP(G3006,下拉数据源!J:K,2,0))</f>
        <v/>
      </c>
      <c r="I3006" s="385"/>
      <c r="J3006" s="385"/>
      <c r="K3006" s="386"/>
      <c r="L3006" s="401"/>
      <c r="M3006" s="384"/>
      <c r="N3006" s="384"/>
      <c r="O3006" s="384"/>
      <c r="P3006" s="386"/>
      <c r="Q3006" s="387"/>
      <c r="R3006" s="286"/>
      <c r="S3006" s="388">
        <f t="shared" si="428"/>
        <v>0</v>
      </c>
      <c r="T3006" s="389"/>
      <c r="U3006" s="389">
        <f t="shared" si="433"/>
        <v>0</v>
      </c>
      <c r="V3006" s="451"/>
      <c r="W3006" s="452"/>
      <c r="X3006" s="386"/>
      <c r="Y3006" s="390"/>
      <c r="Z3006" s="391"/>
      <c r="AA3006" s="392"/>
      <c r="AB3006" s="393"/>
      <c r="AC3006" s="394"/>
      <c r="AD3006" s="395">
        <f t="shared" si="429"/>
        <v>0</v>
      </c>
      <c r="AE3006" s="396">
        <f>IF(OR(G3006=账期!$A$18,G3006=账期!$A$20,G3006=账期!$A$22,G3006=账期!$A$24,G3006=账期!$A$25,G3006=账期!$A$27,G3006=账期!$A$26,G3006=账期!$A$28,G3006=账期!$A$30,G3006=账期!$A$32,G3006=账期!$A$34,G3006=账期!$A$35,G3006=账期!$A$37,G3006=账期!$A$39,G3006=账期!$A$40,G3006=账期!$A$41,G3006=账期!$A$42,G3006=账期!$A$43,G3006=账期!$A$44,G3006=账期!$A$45,G3006=账期!$A$46,G3006=账期!$A$48,G3006=账期!$A$50,G3006=账期!$A$51,G3006=账期!$A$52,G3006=账期!$A$53,G3006=账期!$A$54,G3006=账期!$A$56,G3006=账期!$A$57,G3006=账期!$A$58,G3006=账期!$A$59,G3006=账期!$A$60,G3006=账期!$A$61,G3006=账期!$A$62,G3006=账期!$A$63,G3006=账期!$A$64,G3006=账期!$A$66,G3006=账期!$A$67,G3006=账期!$A$68,G3006=账期!$A$70,G3006=账期!$A$71),30,IF(OR(G3006=账期!$A$74,G3006=账期!$A$77,G3006=账期!$A$76,G3006=账期!$A$79,G3006=账期!$A$80,G3006=账期!$A$81,G3006=账期!$A$83,G3006=账期!$A$85,G3006=账期!$A$87,G3006=账期!$A$89,G3006=账期!$A$91),60,IF(OR(G3006=账期!$A$93,G3006=账期!$A$94,G3006=账期!$A$95,G3006=账期!$A$96,G3006=账期!$A$98,G3006=账期!$A$99,G3006=账期!$A$101,G3006=账期!$A$102),90,0)))</f>
        <v>0</v>
      </c>
      <c r="AF3006" s="396"/>
      <c r="AG3006" s="384"/>
      <c r="AH3006" s="396" t="str">
        <f t="shared" si="432"/>
        <v/>
      </c>
    </row>
    <row r="3007" spans="1:34" ht="18" customHeight="1" x14ac:dyDescent="0.25">
      <c r="A3007" s="301" t="str">
        <f t="shared" si="434"/>
        <v/>
      </c>
      <c r="B3007" s="397"/>
      <c r="C3007" s="398"/>
      <c r="D3007" s="399"/>
      <c r="E3007" s="383" t="str">
        <f t="shared" si="430"/>
        <v>C</v>
      </c>
      <c r="F3007" s="383" t="str">
        <f t="shared" si="431"/>
        <v>C</v>
      </c>
      <c r="G3007" s="400"/>
      <c r="H3007" s="385" t="str">
        <f>IF(G3007="","",VLOOKUP(G3007,下拉数据源!J:K,2,0))</f>
        <v/>
      </c>
      <c r="I3007" s="385"/>
      <c r="J3007" s="385"/>
      <c r="K3007" s="386"/>
      <c r="L3007" s="401"/>
      <c r="M3007" s="384"/>
      <c r="N3007" s="384"/>
      <c r="O3007" s="384"/>
      <c r="P3007" s="386"/>
      <c r="Q3007" s="387"/>
      <c r="R3007" s="286"/>
      <c r="S3007" s="388">
        <f t="shared" ref="S3007:S3070" si="435">Q3007*R3007</f>
        <v>0</v>
      </c>
      <c r="T3007" s="389"/>
      <c r="U3007" s="389">
        <f t="shared" si="433"/>
        <v>0</v>
      </c>
      <c r="V3007" s="451"/>
      <c r="W3007" s="452"/>
      <c r="X3007" s="386"/>
      <c r="Y3007" s="390"/>
      <c r="Z3007" s="391"/>
      <c r="AA3007" s="392"/>
      <c r="AB3007" s="393"/>
      <c r="AC3007" s="394"/>
      <c r="AD3007" s="395">
        <f t="shared" si="429"/>
        <v>0</v>
      </c>
      <c r="AE3007" s="396">
        <f>IF(OR(G3007=账期!$A$18,G3007=账期!$A$20,G3007=账期!$A$22,G3007=账期!$A$24,G3007=账期!$A$25,G3007=账期!$A$27,G3007=账期!$A$26,G3007=账期!$A$28,G3007=账期!$A$30,G3007=账期!$A$32,G3007=账期!$A$34,G3007=账期!$A$35,G3007=账期!$A$37,G3007=账期!$A$39,G3007=账期!$A$40,G3007=账期!$A$41,G3007=账期!$A$42,G3007=账期!$A$43,G3007=账期!$A$44,G3007=账期!$A$45,G3007=账期!$A$46,G3007=账期!$A$48,G3007=账期!$A$50,G3007=账期!$A$51,G3007=账期!$A$52,G3007=账期!$A$53,G3007=账期!$A$54,G3007=账期!$A$56,G3007=账期!$A$57,G3007=账期!$A$58,G3007=账期!$A$59,G3007=账期!$A$60,G3007=账期!$A$61,G3007=账期!$A$62,G3007=账期!$A$63,G3007=账期!$A$64,G3007=账期!$A$66,G3007=账期!$A$67,G3007=账期!$A$68,G3007=账期!$A$70,G3007=账期!$A$71),30,IF(OR(G3007=账期!$A$74,G3007=账期!$A$77,G3007=账期!$A$76,G3007=账期!$A$79,G3007=账期!$A$80,G3007=账期!$A$81,G3007=账期!$A$83,G3007=账期!$A$85,G3007=账期!$A$87,G3007=账期!$A$89,G3007=账期!$A$91),60,IF(OR(G3007=账期!$A$93,G3007=账期!$A$94,G3007=账期!$A$95,G3007=账期!$A$96,G3007=账期!$A$98,G3007=账期!$A$99,G3007=账期!$A$101,G3007=账期!$A$102),90,0)))</f>
        <v>0</v>
      </c>
      <c r="AF3007" s="396"/>
      <c r="AG3007" s="384"/>
      <c r="AH3007" s="396" t="str">
        <f t="shared" si="432"/>
        <v/>
      </c>
    </row>
    <row r="3008" spans="1:34" ht="18" customHeight="1" x14ac:dyDescent="0.25">
      <c r="A3008" s="301" t="str">
        <f t="shared" si="434"/>
        <v/>
      </c>
      <c r="B3008" s="397"/>
      <c r="C3008" s="398"/>
      <c r="D3008" s="399"/>
      <c r="E3008" s="383" t="str">
        <f t="shared" si="430"/>
        <v>C</v>
      </c>
      <c r="F3008" s="383" t="str">
        <f t="shared" si="431"/>
        <v>C</v>
      </c>
      <c r="G3008" s="400"/>
      <c r="H3008" s="385" t="str">
        <f>IF(G3008="","",VLOOKUP(G3008,下拉数据源!J:K,2,0))</f>
        <v/>
      </c>
      <c r="I3008" s="385"/>
      <c r="J3008" s="385"/>
      <c r="K3008" s="386"/>
      <c r="L3008" s="401"/>
      <c r="M3008" s="384"/>
      <c r="N3008" s="384"/>
      <c r="O3008" s="384"/>
      <c r="P3008" s="386"/>
      <c r="Q3008" s="387"/>
      <c r="R3008" s="286"/>
      <c r="S3008" s="388">
        <f t="shared" si="435"/>
        <v>0</v>
      </c>
      <c r="T3008" s="389"/>
      <c r="U3008" s="389">
        <f t="shared" si="433"/>
        <v>0</v>
      </c>
      <c r="V3008" s="451"/>
      <c r="W3008" s="452"/>
      <c r="X3008" s="386"/>
      <c r="Y3008" s="390"/>
      <c r="Z3008" s="391"/>
      <c r="AA3008" s="392"/>
      <c r="AB3008" s="393"/>
      <c r="AC3008" s="394"/>
      <c r="AD3008" s="395">
        <f t="shared" ref="AD3008:AD3071" si="436">IF(AE3008&gt;0,(DATE(YEAR(AC3008),MONTH(AC3008)+1,1)-1)+AE3008,AC3008)</f>
        <v>0</v>
      </c>
      <c r="AE3008" s="396">
        <f>IF(OR(G3008=账期!$A$18,G3008=账期!$A$20,G3008=账期!$A$22,G3008=账期!$A$24,G3008=账期!$A$25,G3008=账期!$A$27,G3008=账期!$A$26,G3008=账期!$A$28,G3008=账期!$A$30,G3008=账期!$A$32,G3008=账期!$A$34,G3008=账期!$A$35,G3008=账期!$A$37,G3008=账期!$A$39,G3008=账期!$A$40,G3008=账期!$A$41,G3008=账期!$A$42,G3008=账期!$A$43,G3008=账期!$A$44,G3008=账期!$A$45,G3008=账期!$A$46,G3008=账期!$A$48,G3008=账期!$A$50,G3008=账期!$A$51,G3008=账期!$A$52,G3008=账期!$A$53,G3008=账期!$A$54,G3008=账期!$A$56,G3008=账期!$A$57,G3008=账期!$A$58,G3008=账期!$A$59,G3008=账期!$A$60,G3008=账期!$A$61,G3008=账期!$A$62,G3008=账期!$A$63,G3008=账期!$A$64,G3008=账期!$A$66,G3008=账期!$A$67,G3008=账期!$A$68,G3008=账期!$A$70,G3008=账期!$A$71),30,IF(OR(G3008=账期!$A$74,G3008=账期!$A$77,G3008=账期!$A$76,G3008=账期!$A$79,G3008=账期!$A$80,G3008=账期!$A$81,G3008=账期!$A$83,G3008=账期!$A$85,G3008=账期!$A$87,G3008=账期!$A$89,G3008=账期!$A$91),60,IF(OR(G3008=账期!$A$93,G3008=账期!$A$94,G3008=账期!$A$95,G3008=账期!$A$96,G3008=账期!$A$98,G3008=账期!$A$99,G3008=账期!$A$101,G3008=账期!$A$102),90,0)))</f>
        <v>0</v>
      </c>
      <c r="AF3008" s="396"/>
      <c r="AG3008" s="384"/>
      <c r="AH3008" s="396" t="str">
        <f t="shared" si="432"/>
        <v/>
      </c>
    </row>
    <row r="3009" spans="1:34" ht="18" customHeight="1" x14ac:dyDescent="0.25">
      <c r="A3009" s="301" t="str">
        <f t="shared" si="434"/>
        <v/>
      </c>
      <c r="B3009" s="397"/>
      <c r="C3009" s="398"/>
      <c r="D3009" s="399"/>
      <c r="E3009" s="383" t="str">
        <f t="shared" si="430"/>
        <v>C</v>
      </c>
      <c r="F3009" s="383" t="str">
        <f t="shared" si="431"/>
        <v>C</v>
      </c>
      <c r="G3009" s="400"/>
      <c r="H3009" s="385" t="str">
        <f>IF(G3009="","",VLOOKUP(G3009,下拉数据源!J:K,2,0))</f>
        <v/>
      </c>
      <c r="I3009" s="385"/>
      <c r="J3009" s="385"/>
      <c r="K3009" s="386"/>
      <c r="L3009" s="401"/>
      <c r="M3009" s="384"/>
      <c r="N3009" s="384"/>
      <c r="O3009" s="384"/>
      <c r="P3009" s="386"/>
      <c r="Q3009" s="387"/>
      <c r="R3009" s="286"/>
      <c r="S3009" s="388">
        <f t="shared" si="435"/>
        <v>0</v>
      </c>
      <c r="T3009" s="389"/>
      <c r="U3009" s="389">
        <f t="shared" si="433"/>
        <v>0</v>
      </c>
      <c r="V3009" s="451"/>
      <c r="W3009" s="452"/>
      <c r="X3009" s="386"/>
      <c r="Y3009" s="390"/>
      <c r="Z3009" s="391"/>
      <c r="AA3009" s="392"/>
      <c r="AB3009" s="393"/>
      <c r="AC3009" s="394"/>
      <c r="AD3009" s="395">
        <f t="shared" si="436"/>
        <v>0</v>
      </c>
      <c r="AE3009" s="396">
        <f>IF(OR(G3009=账期!$A$18,G3009=账期!$A$20,G3009=账期!$A$22,G3009=账期!$A$24,G3009=账期!$A$25,G3009=账期!$A$27,G3009=账期!$A$26,G3009=账期!$A$28,G3009=账期!$A$30,G3009=账期!$A$32,G3009=账期!$A$34,G3009=账期!$A$35,G3009=账期!$A$37,G3009=账期!$A$39,G3009=账期!$A$40,G3009=账期!$A$41,G3009=账期!$A$42,G3009=账期!$A$43,G3009=账期!$A$44,G3009=账期!$A$45,G3009=账期!$A$46,G3009=账期!$A$48,G3009=账期!$A$50,G3009=账期!$A$51,G3009=账期!$A$52,G3009=账期!$A$53,G3009=账期!$A$54,G3009=账期!$A$56,G3009=账期!$A$57,G3009=账期!$A$58,G3009=账期!$A$59,G3009=账期!$A$60,G3009=账期!$A$61,G3009=账期!$A$62,G3009=账期!$A$63,G3009=账期!$A$64,G3009=账期!$A$66,G3009=账期!$A$67,G3009=账期!$A$68,G3009=账期!$A$70,G3009=账期!$A$71),30,IF(OR(G3009=账期!$A$74,G3009=账期!$A$77,G3009=账期!$A$76,G3009=账期!$A$79,G3009=账期!$A$80,G3009=账期!$A$81,G3009=账期!$A$83,G3009=账期!$A$85,G3009=账期!$A$87,G3009=账期!$A$89,G3009=账期!$A$91),60,IF(OR(G3009=账期!$A$93,G3009=账期!$A$94,G3009=账期!$A$95,G3009=账期!$A$96,G3009=账期!$A$98,G3009=账期!$A$99,G3009=账期!$A$101,G3009=账期!$A$102),90,0)))</f>
        <v>0</v>
      </c>
      <c r="AF3009" s="396"/>
      <c r="AG3009" s="384"/>
      <c r="AH3009" s="396" t="str">
        <f t="shared" si="432"/>
        <v/>
      </c>
    </row>
    <row r="3010" spans="1:34" ht="18" customHeight="1" x14ac:dyDescent="0.25">
      <c r="A3010" s="301" t="str">
        <f t="shared" si="434"/>
        <v/>
      </c>
      <c r="B3010" s="397"/>
      <c r="C3010" s="398"/>
      <c r="D3010" s="399"/>
      <c r="E3010" s="383" t="str">
        <f t="shared" si="430"/>
        <v>C</v>
      </c>
      <c r="F3010" s="383" t="str">
        <f t="shared" si="431"/>
        <v>C</v>
      </c>
      <c r="G3010" s="400"/>
      <c r="H3010" s="385" t="str">
        <f>IF(G3010="","",VLOOKUP(G3010,下拉数据源!J:K,2,0))</f>
        <v/>
      </c>
      <c r="I3010" s="385"/>
      <c r="J3010" s="385"/>
      <c r="K3010" s="386"/>
      <c r="L3010" s="401"/>
      <c r="M3010" s="384"/>
      <c r="N3010" s="384"/>
      <c r="O3010" s="384"/>
      <c r="P3010" s="386"/>
      <c r="Q3010" s="387"/>
      <c r="R3010" s="286"/>
      <c r="S3010" s="388">
        <f t="shared" si="435"/>
        <v>0</v>
      </c>
      <c r="T3010" s="389"/>
      <c r="U3010" s="389">
        <f t="shared" si="433"/>
        <v>0</v>
      </c>
      <c r="V3010" s="451"/>
      <c r="W3010" s="452"/>
      <c r="X3010" s="386"/>
      <c r="Y3010" s="390"/>
      <c r="Z3010" s="391"/>
      <c r="AA3010" s="392"/>
      <c r="AB3010" s="393"/>
      <c r="AC3010" s="394"/>
      <c r="AD3010" s="395">
        <f t="shared" si="436"/>
        <v>0</v>
      </c>
      <c r="AE3010" s="396">
        <f>IF(OR(G3010=账期!$A$18,G3010=账期!$A$20,G3010=账期!$A$22,G3010=账期!$A$24,G3010=账期!$A$25,G3010=账期!$A$27,G3010=账期!$A$26,G3010=账期!$A$28,G3010=账期!$A$30,G3010=账期!$A$32,G3010=账期!$A$34,G3010=账期!$A$35,G3010=账期!$A$37,G3010=账期!$A$39,G3010=账期!$A$40,G3010=账期!$A$41,G3010=账期!$A$42,G3010=账期!$A$43,G3010=账期!$A$44,G3010=账期!$A$45,G3010=账期!$A$46,G3010=账期!$A$48,G3010=账期!$A$50,G3010=账期!$A$51,G3010=账期!$A$52,G3010=账期!$A$53,G3010=账期!$A$54,G3010=账期!$A$56,G3010=账期!$A$57,G3010=账期!$A$58,G3010=账期!$A$59,G3010=账期!$A$60,G3010=账期!$A$61,G3010=账期!$A$62,G3010=账期!$A$63,G3010=账期!$A$64,G3010=账期!$A$66,G3010=账期!$A$67,G3010=账期!$A$68,G3010=账期!$A$70,G3010=账期!$A$71),30,IF(OR(G3010=账期!$A$74,G3010=账期!$A$77,G3010=账期!$A$76,G3010=账期!$A$79,G3010=账期!$A$80,G3010=账期!$A$81,G3010=账期!$A$83,G3010=账期!$A$85,G3010=账期!$A$87,G3010=账期!$A$89,G3010=账期!$A$91),60,IF(OR(G3010=账期!$A$93,G3010=账期!$A$94,G3010=账期!$A$95,G3010=账期!$A$96,G3010=账期!$A$98,G3010=账期!$A$99,G3010=账期!$A$101,G3010=账期!$A$102),90,0)))</f>
        <v>0</v>
      </c>
      <c r="AF3010" s="396"/>
      <c r="AG3010" s="384"/>
      <c r="AH3010" s="396" t="str">
        <f t="shared" si="432"/>
        <v/>
      </c>
    </row>
    <row r="3011" spans="1:34" ht="18" customHeight="1" x14ac:dyDescent="0.25">
      <c r="A3011" s="301" t="str">
        <f t="shared" si="434"/>
        <v/>
      </c>
      <c r="B3011" s="397"/>
      <c r="C3011" s="398"/>
      <c r="D3011" s="399"/>
      <c r="E3011" s="383" t="str">
        <f t="shared" si="430"/>
        <v>C</v>
      </c>
      <c r="F3011" s="383" t="str">
        <f t="shared" si="431"/>
        <v>C</v>
      </c>
      <c r="G3011" s="400"/>
      <c r="H3011" s="385" t="str">
        <f>IF(G3011="","",VLOOKUP(G3011,下拉数据源!J:K,2,0))</f>
        <v/>
      </c>
      <c r="I3011" s="385"/>
      <c r="J3011" s="385"/>
      <c r="K3011" s="386"/>
      <c r="L3011" s="401"/>
      <c r="M3011" s="384"/>
      <c r="N3011" s="384"/>
      <c r="O3011" s="384"/>
      <c r="P3011" s="386"/>
      <c r="Q3011" s="387"/>
      <c r="R3011" s="286"/>
      <c r="S3011" s="388">
        <f t="shared" si="435"/>
        <v>0</v>
      </c>
      <c r="T3011" s="389"/>
      <c r="U3011" s="389">
        <f t="shared" si="433"/>
        <v>0</v>
      </c>
      <c r="V3011" s="451"/>
      <c r="W3011" s="452"/>
      <c r="X3011" s="386"/>
      <c r="Y3011" s="390"/>
      <c r="Z3011" s="391"/>
      <c r="AA3011" s="392"/>
      <c r="AB3011" s="393"/>
      <c r="AC3011" s="394"/>
      <c r="AD3011" s="395">
        <f t="shared" si="436"/>
        <v>0</v>
      </c>
      <c r="AE3011" s="396">
        <f>IF(OR(G3011=账期!$A$18,G3011=账期!$A$20,G3011=账期!$A$22,G3011=账期!$A$24,G3011=账期!$A$25,G3011=账期!$A$27,G3011=账期!$A$26,G3011=账期!$A$28,G3011=账期!$A$30,G3011=账期!$A$32,G3011=账期!$A$34,G3011=账期!$A$35,G3011=账期!$A$37,G3011=账期!$A$39,G3011=账期!$A$40,G3011=账期!$A$41,G3011=账期!$A$42,G3011=账期!$A$43,G3011=账期!$A$44,G3011=账期!$A$45,G3011=账期!$A$46,G3011=账期!$A$48,G3011=账期!$A$50,G3011=账期!$A$51,G3011=账期!$A$52,G3011=账期!$A$53,G3011=账期!$A$54,G3011=账期!$A$56,G3011=账期!$A$57,G3011=账期!$A$58,G3011=账期!$A$59,G3011=账期!$A$60,G3011=账期!$A$61,G3011=账期!$A$62,G3011=账期!$A$63,G3011=账期!$A$64,G3011=账期!$A$66,G3011=账期!$A$67,G3011=账期!$A$68,G3011=账期!$A$70,G3011=账期!$A$71),30,IF(OR(G3011=账期!$A$74,G3011=账期!$A$77,G3011=账期!$A$76,G3011=账期!$A$79,G3011=账期!$A$80,G3011=账期!$A$81,G3011=账期!$A$83,G3011=账期!$A$85,G3011=账期!$A$87,G3011=账期!$A$89,G3011=账期!$A$91),60,IF(OR(G3011=账期!$A$93,G3011=账期!$A$94,G3011=账期!$A$95,G3011=账期!$A$96,G3011=账期!$A$98,G3011=账期!$A$99,G3011=账期!$A$101,G3011=账期!$A$102),90,0)))</f>
        <v>0</v>
      </c>
      <c r="AF3011" s="396"/>
      <c r="AG3011" s="384"/>
      <c r="AH3011" s="396" t="str">
        <f t="shared" si="432"/>
        <v/>
      </c>
    </row>
    <row r="3012" spans="1:34" ht="18" customHeight="1" x14ac:dyDescent="0.25">
      <c r="A3012" s="301" t="str">
        <f t="shared" si="434"/>
        <v/>
      </c>
      <c r="B3012" s="397"/>
      <c r="C3012" s="398"/>
      <c r="D3012" s="399"/>
      <c r="E3012" s="383" t="str">
        <f t="shared" si="430"/>
        <v>C</v>
      </c>
      <c r="F3012" s="383" t="str">
        <f t="shared" si="431"/>
        <v>C</v>
      </c>
      <c r="G3012" s="400"/>
      <c r="H3012" s="385" t="str">
        <f>IF(G3012="","",VLOOKUP(G3012,下拉数据源!J:K,2,0))</f>
        <v/>
      </c>
      <c r="I3012" s="385"/>
      <c r="J3012" s="385"/>
      <c r="K3012" s="386"/>
      <c r="L3012" s="401"/>
      <c r="M3012" s="384"/>
      <c r="N3012" s="384"/>
      <c r="O3012" s="384"/>
      <c r="P3012" s="386"/>
      <c r="Q3012" s="387"/>
      <c r="R3012" s="286"/>
      <c r="S3012" s="388">
        <f t="shared" si="435"/>
        <v>0</v>
      </c>
      <c r="T3012" s="389"/>
      <c r="U3012" s="389">
        <f t="shared" si="433"/>
        <v>0</v>
      </c>
      <c r="V3012" s="451"/>
      <c r="W3012" s="452"/>
      <c r="X3012" s="386"/>
      <c r="Y3012" s="390"/>
      <c r="Z3012" s="391"/>
      <c r="AA3012" s="392"/>
      <c r="AB3012" s="393"/>
      <c r="AC3012" s="394"/>
      <c r="AD3012" s="395">
        <f t="shared" si="436"/>
        <v>0</v>
      </c>
      <c r="AE3012" s="396">
        <f>IF(OR(G3012=账期!$A$18,G3012=账期!$A$20,G3012=账期!$A$22,G3012=账期!$A$24,G3012=账期!$A$25,G3012=账期!$A$27,G3012=账期!$A$26,G3012=账期!$A$28,G3012=账期!$A$30,G3012=账期!$A$32,G3012=账期!$A$34,G3012=账期!$A$35,G3012=账期!$A$37,G3012=账期!$A$39,G3012=账期!$A$40,G3012=账期!$A$41,G3012=账期!$A$42,G3012=账期!$A$43,G3012=账期!$A$44,G3012=账期!$A$45,G3012=账期!$A$46,G3012=账期!$A$48,G3012=账期!$A$50,G3012=账期!$A$51,G3012=账期!$A$52,G3012=账期!$A$53,G3012=账期!$A$54,G3012=账期!$A$56,G3012=账期!$A$57,G3012=账期!$A$58,G3012=账期!$A$59,G3012=账期!$A$60,G3012=账期!$A$61,G3012=账期!$A$62,G3012=账期!$A$63,G3012=账期!$A$64,G3012=账期!$A$66,G3012=账期!$A$67,G3012=账期!$A$68,G3012=账期!$A$70,G3012=账期!$A$71),30,IF(OR(G3012=账期!$A$74,G3012=账期!$A$77,G3012=账期!$A$76,G3012=账期!$A$79,G3012=账期!$A$80,G3012=账期!$A$81,G3012=账期!$A$83,G3012=账期!$A$85,G3012=账期!$A$87,G3012=账期!$A$89,G3012=账期!$A$91),60,IF(OR(G3012=账期!$A$93,G3012=账期!$A$94,G3012=账期!$A$95,G3012=账期!$A$96,G3012=账期!$A$98,G3012=账期!$A$99,G3012=账期!$A$101,G3012=账期!$A$102),90,0)))</f>
        <v>0</v>
      </c>
      <c r="AF3012" s="396"/>
      <c r="AG3012" s="384"/>
      <c r="AH3012" s="396" t="str">
        <f t="shared" si="432"/>
        <v/>
      </c>
    </row>
    <row r="3013" spans="1:34" ht="18" customHeight="1" x14ac:dyDescent="0.25">
      <c r="A3013" s="301" t="str">
        <f t="shared" si="434"/>
        <v/>
      </c>
      <c r="B3013" s="397"/>
      <c r="C3013" s="398"/>
      <c r="D3013" s="399"/>
      <c r="E3013" s="383" t="str">
        <f t="shared" si="430"/>
        <v>C</v>
      </c>
      <c r="F3013" s="383" t="str">
        <f t="shared" si="431"/>
        <v>C</v>
      </c>
      <c r="G3013" s="400"/>
      <c r="H3013" s="385" t="str">
        <f>IF(G3013="","",VLOOKUP(G3013,下拉数据源!J:K,2,0))</f>
        <v/>
      </c>
      <c r="I3013" s="385"/>
      <c r="J3013" s="385"/>
      <c r="K3013" s="386"/>
      <c r="L3013" s="401"/>
      <c r="M3013" s="384"/>
      <c r="N3013" s="384"/>
      <c r="O3013" s="384"/>
      <c r="P3013" s="386"/>
      <c r="Q3013" s="387"/>
      <c r="R3013" s="286"/>
      <c r="S3013" s="388">
        <f t="shared" si="435"/>
        <v>0</v>
      </c>
      <c r="T3013" s="389"/>
      <c r="U3013" s="389">
        <f t="shared" si="433"/>
        <v>0</v>
      </c>
      <c r="V3013" s="451"/>
      <c r="W3013" s="452"/>
      <c r="X3013" s="386"/>
      <c r="Y3013" s="390"/>
      <c r="Z3013" s="391"/>
      <c r="AA3013" s="392"/>
      <c r="AB3013" s="393"/>
      <c r="AC3013" s="394"/>
      <c r="AD3013" s="395">
        <f t="shared" si="436"/>
        <v>0</v>
      </c>
      <c r="AE3013" s="396">
        <f>IF(OR(G3013=账期!$A$18,G3013=账期!$A$20,G3013=账期!$A$22,G3013=账期!$A$24,G3013=账期!$A$25,G3013=账期!$A$27,G3013=账期!$A$26,G3013=账期!$A$28,G3013=账期!$A$30,G3013=账期!$A$32,G3013=账期!$A$34,G3013=账期!$A$35,G3013=账期!$A$37,G3013=账期!$A$39,G3013=账期!$A$40,G3013=账期!$A$41,G3013=账期!$A$42,G3013=账期!$A$43,G3013=账期!$A$44,G3013=账期!$A$45,G3013=账期!$A$46,G3013=账期!$A$48,G3013=账期!$A$50,G3013=账期!$A$51,G3013=账期!$A$52,G3013=账期!$A$53,G3013=账期!$A$54,G3013=账期!$A$56,G3013=账期!$A$57,G3013=账期!$A$58,G3013=账期!$A$59,G3013=账期!$A$60,G3013=账期!$A$61,G3013=账期!$A$62,G3013=账期!$A$63,G3013=账期!$A$64,G3013=账期!$A$66,G3013=账期!$A$67,G3013=账期!$A$68,G3013=账期!$A$70,G3013=账期!$A$71),30,IF(OR(G3013=账期!$A$74,G3013=账期!$A$77,G3013=账期!$A$76,G3013=账期!$A$79,G3013=账期!$A$80,G3013=账期!$A$81,G3013=账期!$A$83,G3013=账期!$A$85,G3013=账期!$A$87,G3013=账期!$A$89,G3013=账期!$A$91),60,IF(OR(G3013=账期!$A$93,G3013=账期!$A$94,G3013=账期!$A$95,G3013=账期!$A$96,G3013=账期!$A$98,G3013=账期!$A$99,G3013=账期!$A$101,G3013=账期!$A$102),90,0)))</f>
        <v>0</v>
      </c>
      <c r="AF3013" s="396"/>
      <c r="AG3013" s="384"/>
      <c r="AH3013" s="396" t="str">
        <f t="shared" si="432"/>
        <v/>
      </c>
    </row>
    <row r="3014" spans="1:34" ht="18" customHeight="1" x14ac:dyDescent="0.25">
      <c r="A3014" s="301" t="str">
        <f t="shared" si="434"/>
        <v/>
      </c>
      <c r="B3014" s="397"/>
      <c r="C3014" s="398"/>
      <c r="D3014" s="399"/>
      <c r="E3014" s="383" t="str">
        <f t="shared" si="430"/>
        <v>C</v>
      </c>
      <c r="F3014" s="383" t="str">
        <f t="shared" si="431"/>
        <v>C</v>
      </c>
      <c r="G3014" s="400"/>
      <c r="H3014" s="385" t="str">
        <f>IF(G3014="","",VLOOKUP(G3014,下拉数据源!J:K,2,0))</f>
        <v/>
      </c>
      <c r="I3014" s="385"/>
      <c r="J3014" s="385"/>
      <c r="K3014" s="386"/>
      <c r="L3014" s="401"/>
      <c r="M3014" s="384"/>
      <c r="N3014" s="384"/>
      <c r="O3014" s="384"/>
      <c r="P3014" s="386"/>
      <c r="Q3014" s="387"/>
      <c r="R3014" s="286"/>
      <c r="S3014" s="388">
        <f t="shared" si="435"/>
        <v>0</v>
      </c>
      <c r="T3014" s="389"/>
      <c r="U3014" s="389">
        <f t="shared" si="433"/>
        <v>0</v>
      </c>
      <c r="V3014" s="451"/>
      <c r="W3014" s="452"/>
      <c r="X3014" s="386"/>
      <c r="Y3014" s="390"/>
      <c r="Z3014" s="391"/>
      <c r="AA3014" s="392"/>
      <c r="AB3014" s="393"/>
      <c r="AC3014" s="394"/>
      <c r="AD3014" s="395">
        <f t="shared" si="436"/>
        <v>0</v>
      </c>
      <c r="AE3014" s="396">
        <f>IF(OR(G3014=账期!$A$18,G3014=账期!$A$20,G3014=账期!$A$22,G3014=账期!$A$24,G3014=账期!$A$25,G3014=账期!$A$27,G3014=账期!$A$26,G3014=账期!$A$28,G3014=账期!$A$30,G3014=账期!$A$32,G3014=账期!$A$34,G3014=账期!$A$35,G3014=账期!$A$37,G3014=账期!$A$39,G3014=账期!$A$40,G3014=账期!$A$41,G3014=账期!$A$42,G3014=账期!$A$43,G3014=账期!$A$44,G3014=账期!$A$45,G3014=账期!$A$46,G3014=账期!$A$48,G3014=账期!$A$50,G3014=账期!$A$51,G3014=账期!$A$52,G3014=账期!$A$53,G3014=账期!$A$54,G3014=账期!$A$56,G3014=账期!$A$57,G3014=账期!$A$58,G3014=账期!$A$59,G3014=账期!$A$60,G3014=账期!$A$61,G3014=账期!$A$62,G3014=账期!$A$63,G3014=账期!$A$64,G3014=账期!$A$66,G3014=账期!$A$67,G3014=账期!$A$68,G3014=账期!$A$70,G3014=账期!$A$71),30,IF(OR(G3014=账期!$A$74,G3014=账期!$A$77,G3014=账期!$A$76,G3014=账期!$A$79,G3014=账期!$A$80,G3014=账期!$A$81,G3014=账期!$A$83,G3014=账期!$A$85,G3014=账期!$A$87,G3014=账期!$A$89,G3014=账期!$A$91),60,IF(OR(G3014=账期!$A$93,G3014=账期!$A$94,G3014=账期!$A$95,G3014=账期!$A$96,G3014=账期!$A$98,G3014=账期!$A$99,G3014=账期!$A$101,G3014=账期!$A$102),90,0)))</f>
        <v>0</v>
      </c>
      <c r="AF3014" s="396"/>
      <c r="AG3014" s="384"/>
      <c r="AH3014" s="396" t="str">
        <f t="shared" si="432"/>
        <v/>
      </c>
    </row>
    <row r="3015" spans="1:34" ht="18" customHeight="1" x14ac:dyDescent="0.25">
      <c r="A3015" s="301" t="str">
        <f t="shared" si="434"/>
        <v/>
      </c>
      <c r="B3015" s="397"/>
      <c r="C3015" s="398"/>
      <c r="D3015" s="399"/>
      <c r="E3015" s="383" t="str">
        <f t="shared" si="430"/>
        <v>C</v>
      </c>
      <c r="F3015" s="383" t="str">
        <f t="shared" si="431"/>
        <v>C</v>
      </c>
      <c r="G3015" s="400"/>
      <c r="H3015" s="385" t="str">
        <f>IF(G3015="","",VLOOKUP(G3015,下拉数据源!J:K,2,0))</f>
        <v/>
      </c>
      <c r="I3015" s="385"/>
      <c r="J3015" s="385"/>
      <c r="K3015" s="386"/>
      <c r="L3015" s="401"/>
      <c r="M3015" s="384"/>
      <c r="N3015" s="384"/>
      <c r="O3015" s="384"/>
      <c r="P3015" s="386"/>
      <c r="Q3015" s="387"/>
      <c r="R3015" s="286"/>
      <c r="S3015" s="388">
        <f t="shared" si="435"/>
        <v>0</v>
      </c>
      <c r="T3015" s="389"/>
      <c r="U3015" s="389">
        <f t="shared" si="433"/>
        <v>0</v>
      </c>
      <c r="V3015" s="451"/>
      <c r="W3015" s="452"/>
      <c r="X3015" s="386"/>
      <c r="Y3015" s="390"/>
      <c r="Z3015" s="391"/>
      <c r="AA3015" s="392"/>
      <c r="AB3015" s="393"/>
      <c r="AC3015" s="394"/>
      <c r="AD3015" s="395">
        <f t="shared" si="436"/>
        <v>0</v>
      </c>
      <c r="AE3015" s="396">
        <f>IF(OR(G3015=账期!$A$18,G3015=账期!$A$20,G3015=账期!$A$22,G3015=账期!$A$24,G3015=账期!$A$25,G3015=账期!$A$27,G3015=账期!$A$26,G3015=账期!$A$28,G3015=账期!$A$30,G3015=账期!$A$32,G3015=账期!$A$34,G3015=账期!$A$35,G3015=账期!$A$37,G3015=账期!$A$39,G3015=账期!$A$40,G3015=账期!$A$41,G3015=账期!$A$42,G3015=账期!$A$43,G3015=账期!$A$44,G3015=账期!$A$45,G3015=账期!$A$46,G3015=账期!$A$48,G3015=账期!$A$50,G3015=账期!$A$51,G3015=账期!$A$52,G3015=账期!$A$53,G3015=账期!$A$54,G3015=账期!$A$56,G3015=账期!$A$57,G3015=账期!$A$58,G3015=账期!$A$59,G3015=账期!$A$60,G3015=账期!$A$61,G3015=账期!$A$62,G3015=账期!$A$63,G3015=账期!$A$64,G3015=账期!$A$66,G3015=账期!$A$67,G3015=账期!$A$68,G3015=账期!$A$70,G3015=账期!$A$71),30,IF(OR(G3015=账期!$A$74,G3015=账期!$A$77,G3015=账期!$A$76,G3015=账期!$A$79,G3015=账期!$A$80,G3015=账期!$A$81,G3015=账期!$A$83,G3015=账期!$A$85,G3015=账期!$A$87,G3015=账期!$A$89,G3015=账期!$A$91),60,IF(OR(G3015=账期!$A$93,G3015=账期!$A$94,G3015=账期!$A$95,G3015=账期!$A$96,G3015=账期!$A$98,G3015=账期!$A$99,G3015=账期!$A$101,G3015=账期!$A$102),90,0)))</f>
        <v>0</v>
      </c>
      <c r="AF3015" s="396"/>
      <c r="AG3015" s="384"/>
      <c r="AH3015" s="396" t="str">
        <f t="shared" si="432"/>
        <v/>
      </c>
    </row>
    <row r="3016" spans="1:34" ht="18" customHeight="1" x14ac:dyDescent="0.25">
      <c r="A3016" s="301" t="str">
        <f t="shared" si="434"/>
        <v/>
      </c>
      <c r="B3016" s="397"/>
      <c r="C3016" s="398"/>
      <c r="D3016" s="399"/>
      <c r="E3016" s="383" t="str">
        <f t="shared" si="430"/>
        <v>C</v>
      </c>
      <c r="F3016" s="383" t="str">
        <f t="shared" si="431"/>
        <v>C</v>
      </c>
      <c r="G3016" s="400"/>
      <c r="H3016" s="385" t="str">
        <f>IF(G3016="","",VLOOKUP(G3016,下拉数据源!J:K,2,0))</f>
        <v/>
      </c>
      <c r="I3016" s="385"/>
      <c r="J3016" s="385"/>
      <c r="K3016" s="386"/>
      <c r="L3016" s="401"/>
      <c r="M3016" s="384"/>
      <c r="N3016" s="384"/>
      <c r="O3016" s="384"/>
      <c r="P3016" s="386"/>
      <c r="Q3016" s="387"/>
      <c r="R3016" s="286"/>
      <c r="S3016" s="388">
        <f t="shared" si="435"/>
        <v>0</v>
      </c>
      <c r="T3016" s="389"/>
      <c r="U3016" s="389">
        <f t="shared" si="433"/>
        <v>0</v>
      </c>
      <c r="V3016" s="451"/>
      <c r="W3016" s="452"/>
      <c r="X3016" s="386"/>
      <c r="Y3016" s="390"/>
      <c r="Z3016" s="391"/>
      <c r="AA3016" s="392"/>
      <c r="AB3016" s="393"/>
      <c r="AC3016" s="394"/>
      <c r="AD3016" s="395">
        <f t="shared" si="436"/>
        <v>0</v>
      </c>
      <c r="AE3016" s="396">
        <f>IF(OR(G3016=账期!$A$18,G3016=账期!$A$20,G3016=账期!$A$22,G3016=账期!$A$24,G3016=账期!$A$25,G3016=账期!$A$27,G3016=账期!$A$26,G3016=账期!$A$28,G3016=账期!$A$30,G3016=账期!$A$32,G3016=账期!$A$34,G3016=账期!$A$35,G3016=账期!$A$37,G3016=账期!$A$39,G3016=账期!$A$40,G3016=账期!$A$41,G3016=账期!$A$42,G3016=账期!$A$43,G3016=账期!$A$44,G3016=账期!$A$45,G3016=账期!$A$46,G3016=账期!$A$48,G3016=账期!$A$50,G3016=账期!$A$51,G3016=账期!$A$52,G3016=账期!$A$53,G3016=账期!$A$54,G3016=账期!$A$56,G3016=账期!$A$57,G3016=账期!$A$58,G3016=账期!$A$59,G3016=账期!$A$60,G3016=账期!$A$61,G3016=账期!$A$62,G3016=账期!$A$63,G3016=账期!$A$64,G3016=账期!$A$66,G3016=账期!$A$67,G3016=账期!$A$68,G3016=账期!$A$70,G3016=账期!$A$71),30,IF(OR(G3016=账期!$A$74,G3016=账期!$A$77,G3016=账期!$A$76,G3016=账期!$A$79,G3016=账期!$A$80,G3016=账期!$A$81,G3016=账期!$A$83,G3016=账期!$A$85,G3016=账期!$A$87,G3016=账期!$A$89,G3016=账期!$A$91),60,IF(OR(G3016=账期!$A$93,G3016=账期!$A$94,G3016=账期!$A$95,G3016=账期!$A$96,G3016=账期!$A$98,G3016=账期!$A$99,G3016=账期!$A$101,G3016=账期!$A$102),90,0)))</f>
        <v>0</v>
      </c>
      <c r="AF3016" s="396"/>
      <c r="AG3016" s="384"/>
      <c r="AH3016" s="396" t="str">
        <f t="shared" si="432"/>
        <v/>
      </c>
    </row>
    <row r="3017" spans="1:34" ht="18" customHeight="1" x14ac:dyDescent="0.25">
      <c r="A3017" s="301" t="str">
        <f t="shared" si="434"/>
        <v/>
      </c>
      <c r="B3017" s="397"/>
      <c r="C3017" s="398"/>
      <c r="D3017" s="399"/>
      <c r="E3017" s="383" t="str">
        <f t="shared" si="430"/>
        <v>C</v>
      </c>
      <c r="F3017" s="383" t="str">
        <f t="shared" si="431"/>
        <v>C</v>
      </c>
      <c r="G3017" s="400"/>
      <c r="H3017" s="385" t="str">
        <f>IF(G3017="","",VLOOKUP(G3017,下拉数据源!J:K,2,0))</f>
        <v/>
      </c>
      <c r="I3017" s="385"/>
      <c r="J3017" s="385"/>
      <c r="K3017" s="386"/>
      <c r="L3017" s="401"/>
      <c r="M3017" s="384"/>
      <c r="N3017" s="384"/>
      <c r="O3017" s="384"/>
      <c r="P3017" s="386"/>
      <c r="Q3017" s="387"/>
      <c r="R3017" s="286"/>
      <c r="S3017" s="388">
        <f t="shared" si="435"/>
        <v>0</v>
      </c>
      <c r="T3017" s="389"/>
      <c r="U3017" s="389">
        <f t="shared" si="433"/>
        <v>0</v>
      </c>
      <c r="V3017" s="451"/>
      <c r="W3017" s="452"/>
      <c r="X3017" s="386"/>
      <c r="Y3017" s="390"/>
      <c r="Z3017" s="391"/>
      <c r="AA3017" s="392"/>
      <c r="AB3017" s="393"/>
      <c r="AC3017" s="394"/>
      <c r="AD3017" s="395">
        <f t="shared" si="436"/>
        <v>0</v>
      </c>
      <c r="AE3017" s="396">
        <f>IF(OR(G3017=账期!$A$18,G3017=账期!$A$20,G3017=账期!$A$22,G3017=账期!$A$24,G3017=账期!$A$25,G3017=账期!$A$27,G3017=账期!$A$26,G3017=账期!$A$28,G3017=账期!$A$30,G3017=账期!$A$32,G3017=账期!$A$34,G3017=账期!$A$35,G3017=账期!$A$37,G3017=账期!$A$39,G3017=账期!$A$40,G3017=账期!$A$41,G3017=账期!$A$42,G3017=账期!$A$43,G3017=账期!$A$44,G3017=账期!$A$45,G3017=账期!$A$46,G3017=账期!$A$48,G3017=账期!$A$50,G3017=账期!$A$51,G3017=账期!$A$52,G3017=账期!$A$53,G3017=账期!$A$54,G3017=账期!$A$56,G3017=账期!$A$57,G3017=账期!$A$58,G3017=账期!$A$59,G3017=账期!$A$60,G3017=账期!$A$61,G3017=账期!$A$62,G3017=账期!$A$63,G3017=账期!$A$64,G3017=账期!$A$66,G3017=账期!$A$67,G3017=账期!$A$68,G3017=账期!$A$70,G3017=账期!$A$71),30,IF(OR(G3017=账期!$A$74,G3017=账期!$A$77,G3017=账期!$A$76,G3017=账期!$A$79,G3017=账期!$A$80,G3017=账期!$A$81,G3017=账期!$A$83,G3017=账期!$A$85,G3017=账期!$A$87,G3017=账期!$A$89,G3017=账期!$A$91),60,IF(OR(G3017=账期!$A$93,G3017=账期!$A$94,G3017=账期!$A$95,G3017=账期!$A$96,G3017=账期!$A$98,G3017=账期!$A$99,G3017=账期!$A$101,G3017=账期!$A$102),90,0)))</f>
        <v>0</v>
      </c>
      <c r="AF3017" s="396"/>
      <c r="AG3017" s="384"/>
      <c r="AH3017" s="396" t="str">
        <f t="shared" si="432"/>
        <v/>
      </c>
    </row>
    <row r="3018" spans="1:34" ht="18" customHeight="1" x14ac:dyDescent="0.25">
      <c r="A3018" s="301" t="str">
        <f t="shared" si="434"/>
        <v/>
      </c>
      <c r="B3018" s="397"/>
      <c r="C3018" s="398"/>
      <c r="D3018" s="399"/>
      <c r="E3018" s="383" t="str">
        <f t="shared" si="430"/>
        <v>C</v>
      </c>
      <c r="F3018" s="383" t="str">
        <f t="shared" si="431"/>
        <v>C</v>
      </c>
      <c r="G3018" s="400"/>
      <c r="H3018" s="385" t="str">
        <f>IF(G3018="","",VLOOKUP(G3018,下拉数据源!J:K,2,0))</f>
        <v/>
      </c>
      <c r="I3018" s="385"/>
      <c r="J3018" s="385"/>
      <c r="K3018" s="386"/>
      <c r="L3018" s="401"/>
      <c r="M3018" s="384"/>
      <c r="N3018" s="384"/>
      <c r="O3018" s="384"/>
      <c r="P3018" s="386"/>
      <c r="Q3018" s="387"/>
      <c r="R3018" s="286"/>
      <c r="S3018" s="388">
        <f t="shared" si="435"/>
        <v>0</v>
      </c>
      <c r="T3018" s="389"/>
      <c r="U3018" s="389">
        <f t="shared" si="433"/>
        <v>0</v>
      </c>
      <c r="V3018" s="451"/>
      <c r="W3018" s="452"/>
      <c r="X3018" s="386"/>
      <c r="Y3018" s="390"/>
      <c r="Z3018" s="391"/>
      <c r="AA3018" s="392"/>
      <c r="AB3018" s="393"/>
      <c r="AC3018" s="394"/>
      <c r="AD3018" s="395">
        <f t="shared" si="436"/>
        <v>0</v>
      </c>
      <c r="AE3018" s="396">
        <f>IF(OR(G3018=账期!$A$18,G3018=账期!$A$20,G3018=账期!$A$22,G3018=账期!$A$24,G3018=账期!$A$25,G3018=账期!$A$27,G3018=账期!$A$26,G3018=账期!$A$28,G3018=账期!$A$30,G3018=账期!$A$32,G3018=账期!$A$34,G3018=账期!$A$35,G3018=账期!$A$37,G3018=账期!$A$39,G3018=账期!$A$40,G3018=账期!$A$41,G3018=账期!$A$42,G3018=账期!$A$43,G3018=账期!$A$44,G3018=账期!$A$45,G3018=账期!$A$46,G3018=账期!$A$48,G3018=账期!$A$50,G3018=账期!$A$51,G3018=账期!$A$52,G3018=账期!$A$53,G3018=账期!$A$54,G3018=账期!$A$56,G3018=账期!$A$57,G3018=账期!$A$58,G3018=账期!$A$59,G3018=账期!$A$60,G3018=账期!$A$61,G3018=账期!$A$62,G3018=账期!$A$63,G3018=账期!$A$64,G3018=账期!$A$66,G3018=账期!$A$67,G3018=账期!$A$68,G3018=账期!$A$70,G3018=账期!$A$71),30,IF(OR(G3018=账期!$A$74,G3018=账期!$A$77,G3018=账期!$A$76,G3018=账期!$A$79,G3018=账期!$A$80,G3018=账期!$A$81,G3018=账期!$A$83,G3018=账期!$A$85,G3018=账期!$A$87,G3018=账期!$A$89,G3018=账期!$A$91),60,IF(OR(G3018=账期!$A$93,G3018=账期!$A$94,G3018=账期!$A$95,G3018=账期!$A$96,G3018=账期!$A$98,G3018=账期!$A$99,G3018=账期!$A$101,G3018=账期!$A$102),90,0)))</f>
        <v>0</v>
      </c>
      <c r="AF3018" s="396"/>
      <c r="AG3018" s="384"/>
      <c r="AH3018" s="396" t="str">
        <f t="shared" si="432"/>
        <v/>
      </c>
    </row>
    <row r="3019" spans="1:34" ht="18" customHeight="1" x14ac:dyDescent="0.25">
      <c r="A3019" s="301" t="str">
        <f t="shared" si="434"/>
        <v/>
      </c>
      <c r="B3019" s="397"/>
      <c r="C3019" s="398"/>
      <c r="D3019" s="399"/>
      <c r="E3019" s="383" t="str">
        <f t="shared" si="430"/>
        <v>C</v>
      </c>
      <c r="F3019" s="383" t="str">
        <f t="shared" si="431"/>
        <v>C</v>
      </c>
      <c r="G3019" s="400"/>
      <c r="H3019" s="385" t="str">
        <f>IF(G3019="","",VLOOKUP(G3019,下拉数据源!J:K,2,0))</f>
        <v/>
      </c>
      <c r="I3019" s="385"/>
      <c r="J3019" s="385"/>
      <c r="K3019" s="386"/>
      <c r="L3019" s="401"/>
      <c r="M3019" s="384"/>
      <c r="N3019" s="384"/>
      <c r="O3019" s="384"/>
      <c r="P3019" s="386"/>
      <c r="Q3019" s="387"/>
      <c r="R3019" s="286"/>
      <c r="S3019" s="388">
        <f t="shared" si="435"/>
        <v>0</v>
      </c>
      <c r="T3019" s="389"/>
      <c r="U3019" s="389">
        <f t="shared" si="433"/>
        <v>0</v>
      </c>
      <c r="V3019" s="451"/>
      <c r="W3019" s="452"/>
      <c r="X3019" s="386"/>
      <c r="Y3019" s="390"/>
      <c r="Z3019" s="391"/>
      <c r="AA3019" s="392"/>
      <c r="AB3019" s="393"/>
      <c r="AC3019" s="394"/>
      <c r="AD3019" s="395">
        <f t="shared" si="436"/>
        <v>0</v>
      </c>
      <c r="AE3019" s="396">
        <f>IF(OR(G3019=账期!$A$18,G3019=账期!$A$20,G3019=账期!$A$22,G3019=账期!$A$24,G3019=账期!$A$25,G3019=账期!$A$27,G3019=账期!$A$26,G3019=账期!$A$28,G3019=账期!$A$30,G3019=账期!$A$32,G3019=账期!$A$34,G3019=账期!$A$35,G3019=账期!$A$37,G3019=账期!$A$39,G3019=账期!$A$40,G3019=账期!$A$41,G3019=账期!$A$42,G3019=账期!$A$43,G3019=账期!$A$44,G3019=账期!$A$45,G3019=账期!$A$46,G3019=账期!$A$48,G3019=账期!$A$50,G3019=账期!$A$51,G3019=账期!$A$52,G3019=账期!$A$53,G3019=账期!$A$54,G3019=账期!$A$56,G3019=账期!$A$57,G3019=账期!$A$58,G3019=账期!$A$59,G3019=账期!$A$60,G3019=账期!$A$61,G3019=账期!$A$62,G3019=账期!$A$63,G3019=账期!$A$64,G3019=账期!$A$66,G3019=账期!$A$67,G3019=账期!$A$68,G3019=账期!$A$70,G3019=账期!$A$71),30,IF(OR(G3019=账期!$A$74,G3019=账期!$A$77,G3019=账期!$A$76,G3019=账期!$A$79,G3019=账期!$A$80,G3019=账期!$A$81,G3019=账期!$A$83,G3019=账期!$A$85,G3019=账期!$A$87,G3019=账期!$A$89,G3019=账期!$A$91),60,IF(OR(G3019=账期!$A$93,G3019=账期!$A$94,G3019=账期!$A$95,G3019=账期!$A$96,G3019=账期!$A$98,G3019=账期!$A$99,G3019=账期!$A$101,G3019=账期!$A$102),90,0)))</f>
        <v>0</v>
      </c>
      <c r="AF3019" s="396"/>
      <c r="AG3019" s="384"/>
      <c r="AH3019" s="396" t="str">
        <f t="shared" si="432"/>
        <v/>
      </c>
    </row>
    <row r="3020" spans="1:34" ht="18" customHeight="1" x14ac:dyDescent="0.25">
      <c r="A3020" s="301" t="str">
        <f t="shared" si="434"/>
        <v/>
      </c>
      <c r="B3020" s="397"/>
      <c r="C3020" s="398"/>
      <c r="D3020" s="399"/>
      <c r="E3020" s="383" t="str">
        <f t="shared" si="430"/>
        <v>C</v>
      </c>
      <c r="F3020" s="383" t="str">
        <f t="shared" si="431"/>
        <v>C</v>
      </c>
      <c r="G3020" s="400"/>
      <c r="H3020" s="385" t="str">
        <f>IF(G3020="","",VLOOKUP(G3020,下拉数据源!J:K,2,0))</f>
        <v/>
      </c>
      <c r="I3020" s="385"/>
      <c r="J3020" s="385"/>
      <c r="K3020" s="386"/>
      <c r="L3020" s="401"/>
      <c r="M3020" s="384"/>
      <c r="N3020" s="384"/>
      <c r="O3020" s="384"/>
      <c r="P3020" s="386"/>
      <c r="Q3020" s="387"/>
      <c r="R3020" s="286"/>
      <c r="S3020" s="388">
        <f t="shared" si="435"/>
        <v>0</v>
      </c>
      <c r="T3020" s="389"/>
      <c r="U3020" s="389">
        <f t="shared" si="433"/>
        <v>0</v>
      </c>
      <c r="V3020" s="451"/>
      <c r="W3020" s="452"/>
      <c r="X3020" s="386"/>
      <c r="Y3020" s="390"/>
      <c r="Z3020" s="391"/>
      <c r="AA3020" s="392"/>
      <c r="AB3020" s="393"/>
      <c r="AC3020" s="394"/>
      <c r="AD3020" s="395">
        <f t="shared" si="436"/>
        <v>0</v>
      </c>
      <c r="AE3020" s="396">
        <f>IF(OR(G3020=账期!$A$18,G3020=账期!$A$20,G3020=账期!$A$22,G3020=账期!$A$24,G3020=账期!$A$25,G3020=账期!$A$27,G3020=账期!$A$26,G3020=账期!$A$28,G3020=账期!$A$30,G3020=账期!$A$32,G3020=账期!$A$34,G3020=账期!$A$35,G3020=账期!$A$37,G3020=账期!$A$39,G3020=账期!$A$40,G3020=账期!$A$41,G3020=账期!$A$42,G3020=账期!$A$43,G3020=账期!$A$44,G3020=账期!$A$45,G3020=账期!$A$46,G3020=账期!$A$48,G3020=账期!$A$50,G3020=账期!$A$51,G3020=账期!$A$52,G3020=账期!$A$53,G3020=账期!$A$54,G3020=账期!$A$56,G3020=账期!$A$57,G3020=账期!$A$58,G3020=账期!$A$59,G3020=账期!$A$60,G3020=账期!$A$61,G3020=账期!$A$62,G3020=账期!$A$63,G3020=账期!$A$64,G3020=账期!$A$66,G3020=账期!$A$67,G3020=账期!$A$68,G3020=账期!$A$70,G3020=账期!$A$71),30,IF(OR(G3020=账期!$A$74,G3020=账期!$A$77,G3020=账期!$A$76,G3020=账期!$A$79,G3020=账期!$A$80,G3020=账期!$A$81,G3020=账期!$A$83,G3020=账期!$A$85,G3020=账期!$A$87,G3020=账期!$A$89,G3020=账期!$A$91),60,IF(OR(G3020=账期!$A$93,G3020=账期!$A$94,G3020=账期!$A$95,G3020=账期!$A$96,G3020=账期!$A$98,G3020=账期!$A$99,G3020=账期!$A$101,G3020=账期!$A$102),90,0)))</f>
        <v>0</v>
      </c>
      <c r="AF3020" s="396"/>
      <c r="AG3020" s="384"/>
      <c r="AH3020" s="396" t="str">
        <f t="shared" si="432"/>
        <v/>
      </c>
    </row>
    <row r="3021" spans="1:34" ht="18" customHeight="1" x14ac:dyDescent="0.25">
      <c r="A3021" s="301" t="str">
        <f t="shared" si="434"/>
        <v/>
      </c>
      <c r="B3021" s="397"/>
      <c r="C3021" s="398"/>
      <c r="D3021" s="399"/>
      <c r="E3021" s="383" t="str">
        <f t="shared" si="430"/>
        <v>C</v>
      </c>
      <c r="F3021" s="383" t="str">
        <f t="shared" si="431"/>
        <v>C</v>
      </c>
      <c r="G3021" s="400"/>
      <c r="H3021" s="385" t="str">
        <f>IF(G3021="","",VLOOKUP(G3021,下拉数据源!J:K,2,0))</f>
        <v/>
      </c>
      <c r="I3021" s="385"/>
      <c r="J3021" s="385"/>
      <c r="K3021" s="386"/>
      <c r="L3021" s="401"/>
      <c r="M3021" s="384"/>
      <c r="N3021" s="384"/>
      <c r="O3021" s="384"/>
      <c r="P3021" s="386"/>
      <c r="Q3021" s="387"/>
      <c r="R3021" s="286"/>
      <c r="S3021" s="388">
        <f t="shared" si="435"/>
        <v>0</v>
      </c>
      <c r="T3021" s="389"/>
      <c r="U3021" s="389">
        <f t="shared" si="433"/>
        <v>0</v>
      </c>
      <c r="V3021" s="451"/>
      <c r="W3021" s="452"/>
      <c r="X3021" s="386"/>
      <c r="Y3021" s="390"/>
      <c r="Z3021" s="391"/>
      <c r="AA3021" s="392"/>
      <c r="AB3021" s="393"/>
      <c r="AC3021" s="394"/>
      <c r="AD3021" s="395">
        <f t="shared" si="436"/>
        <v>0</v>
      </c>
      <c r="AE3021" s="396">
        <f>IF(OR(G3021=账期!$A$18,G3021=账期!$A$20,G3021=账期!$A$22,G3021=账期!$A$24,G3021=账期!$A$25,G3021=账期!$A$27,G3021=账期!$A$26,G3021=账期!$A$28,G3021=账期!$A$30,G3021=账期!$A$32,G3021=账期!$A$34,G3021=账期!$A$35,G3021=账期!$A$37,G3021=账期!$A$39,G3021=账期!$A$40,G3021=账期!$A$41,G3021=账期!$A$42,G3021=账期!$A$43,G3021=账期!$A$44,G3021=账期!$A$45,G3021=账期!$A$46,G3021=账期!$A$48,G3021=账期!$A$50,G3021=账期!$A$51,G3021=账期!$A$52,G3021=账期!$A$53,G3021=账期!$A$54,G3021=账期!$A$56,G3021=账期!$A$57,G3021=账期!$A$58,G3021=账期!$A$59,G3021=账期!$A$60,G3021=账期!$A$61,G3021=账期!$A$62,G3021=账期!$A$63,G3021=账期!$A$64,G3021=账期!$A$66,G3021=账期!$A$67,G3021=账期!$A$68,G3021=账期!$A$70,G3021=账期!$A$71),30,IF(OR(G3021=账期!$A$74,G3021=账期!$A$77,G3021=账期!$A$76,G3021=账期!$A$79,G3021=账期!$A$80,G3021=账期!$A$81,G3021=账期!$A$83,G3021=账期!$A$85,G3021=账期!$A$87,G3021=账期!$A$89,G3021=账期!$A$91),60,IF(OR(G3021=账期!$A$93,G3021=账期!$A$94,G3021=账期!$A$95,G3021=账期!$A$96,G3021=账期!$A$98,G3021=账期!$A$99,G3021=账期!$A$101,G3021=账期!$A$102),90,0)))</f>
        <v>0</v>
      </c>
      <c r="AF3021" s="396"/>
      <c r="AG3021" s="384"/>
      <c r="AH3021" s="396" t="str">
        <f t="shared" si="432"/>
        <v/>
      </c>
    </row>
    <row r="3022" spans="1:34" ht="18" customHeight="1" x14ac:dyDescent="0.25">
      <c r="A3022" s="301" t="str">
        <f t="shared" si="434"/>
        <v/>
      </c>
      <c r="B3022" s="397"/>
      <c r="C3022" s="398"/>
      <c r="D3022" s="399"/>
      <c r="E3022" s="383" t="str">
        <f t="shared" si="430"/>
        <v>C</v>
      </c>
      <c r="F3022" s="383" t="str">
        <f t="shared" si="431"/>
        <v>C</v>
      </c>
      <c r="G3022" s="400"/>
      <c r="H3022" s="385" t="str">
        <f>IF(G3022="","",VLOOKUP(G3022,下拉数据源!J:K,2,0))</f>
        <v/>
      </c>
      <c r="I3022" s="385"/>
      <c r="J3022" s="385"/>
      <c r="K3022" s="386"/>
      <c r="L3022" s="401"/>
      <c r="M3022" s="384"/>
      <c r="N3022" s="384"/>
      <c r="O3022" s="384"/>
      <c r="P3022" s="386"/>
      <c r="Q3022" s="387"/>
      <c r="R3022" s="286"/>
      <c r="S3022" s="388">
        <f t="shared" si="435"/>
        <v>0</v>
      </c>
      <c r="T3022" s="389"/>
      <c r="U3022" s="389">
        <f t="shared" si="433"/>
        <v>0</v>
      </c>
      <c r="V3022" s="451"/>
      <c r="W3022" s="452"/>
      <c r="X3022" s="386"/>
      <c r="Y3022" s="390"/>
      <c r="Z3022" s="391"/>
      <c r="AA3022" s="392"/>
      <c r="AB3022" s="393"/>
      <c r="AC3022" s="394"/>
      <c r="AD3022" s="395">
        <f t="shared" si="436"/>
        <v>0</v>
      </c>
      <c r="AE3022" s="396">
        <f>IF(OR(G3022=账期!$A$18,G3022=账期!$A$20,G3022=账期!$A$22,G3022=账期!$A$24,G3022=账期!$A$25,G3022=账期!$A$27,G3022=账期!$A$26,G3022=账期!$A$28,G3022=账期!$A$30,G3022=账期!$A$32,G3022=账期!$A$34,G3022=账期!$A$35,G3022=账期!$A$37,G3022=账期!$A$39,G3022=账期!$A$40,G3022=账期!$A$41,G3022=账期!$A$42,G3022=账期!$A$43,G3022=账期!$A$44,G3022=账期!$A$45,G3022=账期!$A$46,G3022=账期!$A$48,G3022=账期!$A$50,G3022=账期!$A$51,G3022=账期!$A$52,G3022=账期!$A$53,G3022=账期!$A$54,G3022=账期!$A$56,G3022=账期!$A$57,G3022=账期!$A$58,G3022=账期!$A$59,G3022=账期!$A$60,G3022=账期!$A$61,G3022=账期!$A$62,G3022=账期!$A$63,G3022=账期!$A$64,G3022=账期!$A$66,G3022=账期!$A$67,G3022=账期!$A$68,G3022=账期!$A$70,G3022=账期!$A$71),30,IF(OR(G3022=账期!$A$74,G3022=账期!$A$77,G3022=账期!$A$76,G3022=账期!$A$79,G3022=账期!$A$80,G3022=账期!$A$81,G3022=账期!$A$83,G3022=账期!$A$85,G3022=账期!$A$87,G3022=账期!$A$89,G3022=账期!$A$91),60,IF(OR(G3022=账期!$A$93,G3022=账期!$A$94,G3022=账期!$A$95,G3022=账期!$A$96,G3022=账期!$A$98,G3022=账期!$A$99,G3022=账期!$A$101,G3022=账期!$A$102),90,0)))</f>
        <v>0</v>
      </c>
      <c r="AF3022" s="396"/>
      <c r="AG3022" s="384"/>
      <c r="AH3022" s="396" t="str">
        <f t="shared" si="432"/>
        <v/>
      </c>
    </row>
    <row r="3023" spans="1:34" ht="18" customHeight="1" x14ac:dyDescent="0.25">
      <c r="A3023" s="301" t="str">
        <f t="shared" si="434"/>
        <v/>
      </c>
      <c r="B3023" s="397"/>
      <c r="C3023" s="398"/>
      <c r="D3023" s="399"/>
      <c r="E3023" s="383" t="str">
        <f t="shared" si="430"/>
        <v>C</v>
      </c>
      <c r="F3023" s="383" t="str">
        <f t="shared" si="431"/>
        <v>C</v>
      </c>
      <c r="G3023" s="400"/>
      <c r="H3023" s="385" t="str">
        <f>IF(G3023="","",VLOOKUP(G3023,下拉数据源!J:K,2,0))</f>
        <v/>
      </c>
      <c r="I3023" s="385"/>
      <c r="J3023" s="385"/>
      <c r="K3023" s="386"/>
      <c r="L3023" s="401"/>
      <c r="M3023" s="384"/>
      <c r="N3023" s="384"/>
      <c r="O3023" s="384"/>
      <c r="P3023" s="386"/>
      <c r="Q3023" s="387"/>
      <c r="R3023" s="286"/>
      <c r="S3023" s="388">
        <f t="shared" si="435"/>
        <v>0</v>
      </c>
      <c r="T3023" s="389"/>
      <c r="U3023" s="389">
        <f t="shared" si="433"/>
        <v>0</v>
      </c>
      <c r="V3023" s="451"/>
      <c r="W3023" s="452"/>
      <c r="X3023" s="386"/>
      <c r="Y3023" s="390"/>
      <c r="Z3023" s="391"/>
      <c r="AA3023" s="392"/>
      <c r="AB3023" s="393"/>
      <c r="AC3023" s="394"/>
      <c r="AD3023" s="395">
        <f t="shared" si="436"/>
        <v>0</v>
      </c>
      <c r="AE3023" s="396">
        <f>IF(OR(G3023=账期!$A$18,G3023=账期!$A$20,G3023=账期!$A$22,G3023=账期!$A$24,G3023=账期!$A$25,G3023=账期!$A$27,G3023=账期!$A$26,G3023=账期!$A$28,G3023=账期!$A$30,G3023=账期!$A$32,G3023=账期!$A$34,G3023=账期!$A$35,G3023=账期!$A$37,G3023=账期!$A$39,G3023=账期!$A$40,G3023=账期!$A$41,G3023=账期!$A$42,G3023=账期!$A$43,G3023=账期!$A$44,G3023=账期!$A$45,G3023=账期!$A$46,G3023=账期!$A$48,G3023=账期!$A$50,G3023=账期!$A$51,G3023=账期!$A$52,G3023=账期!$A$53,G3023=账期!$A$54,G3023=账期!$A$56,G3023=账期!$A$57,G3023=账期!$A$58,G3023=账期!$A$59,G3023=账期!$A$60,G3023=账期!$A$61,G3023=账期!$A$62,G3023=账期!$A$63,G3023=账期!$A$64,G3023=账期!$A$66,G3023=账期!$A$67,G3023=账期!$A$68,G3023=账期!$A$70,G3023=账期!$A$71),30,IF(OR(G3023=账期!$A$74,G3023=账期!$A$77,G3023=账期!$A$76,G3023=账期!$A$79,G3023=账期!$A$80,G3023=账期!$A$81,G3023=账期!$A$83,G3023=账期!$A$85,G3023=账期!$A$87,G3023=账期!$A$89,G3023=账期!$A$91),60,IF(OR(G3023=账期!$A$93,G3023=账期!$A$94,G3023=账期!$A$95,G3023=账期!$A$96,G3023=账期!$A$98,G3023=账期!$A$99,G3023=账期!$A$101,G3023=账期!$A$102),90,0)))</f>
        <v>0</v>
      </c>
      <c r="AF3023" s="396"/>
      <c r="AG3023" s="384"/>
      <c r="AH3023" s="396" t="str">
        <f t="shared" si="432"/>
        <v/>
      </c>
    </row>
    <row r="3024" spans="1:34" ht="18" customHeight="1" x14ac:dyDescent="0.25">
      <c r="A3024" s="301" t="str">
        <f t="shared" si="434"/>
        <v/>
      </c>
      <c r="B3024" s="397"/>
      <c r="C3024" s="398"/>
      <c r="D3024" s="399"/>
      <c r="E3024" s="383" t="str">
        <f t="shared" si="430"/>
        <v>C</v>
      </c>
      <c r="F3024" s="383" t="str">
        <f t="shared" si="431"/>
        <v>C</v>
      </c>
      <c r="G3024" s="400"/>
      <c r="H3024" s="385" t="str">
        <f>IF(G3024="","",VLOOKUP(G3024,下拉数据源!J:K,2,0))</f>
        <v/>
      </c>
      <c r="I3024" s="385"/>
      <c r="J3024" s="385"/>
      <c r="K3024" s="386"/>
      <c r="L3024" s="401"/>
      <c r="M3024" s="384"/>
      <c r="N3024" s="384"/>
      <c r="O3024" s="384"/>
      <c r="P3024" s="386"/>
      <c r="Q3024" s="387"/>
      <c r="R3024" s="286"/>
      <c r="S3024" s="388">
        <f t="shared" si="435"/>
        <v>0</v>
      </c>
      <c r="T3024" s="389"/>
      <c r="U3024" s="389">
        <f t="shared" si="433"/>
        <v>0</v>
      </c>
      <c r="V3024" s="451"/>
      <c r="W3024" s="452"/>
      <c r="X3024" s="386"/>
      <c r="Y3024" s="390"/>
      <c r="Z3024" s="391"/>
      <c r="AA3024" s="392"/>
      <c r="AB3024" s="393"/>
      <c r="AC3024" s="394"/>
      <c r="AD3024" s="395">
        <f t="shared" si="436"/>
        <v>0</v>
      </c>
      <c r="AE3024" s="396">
        <f>IF(OR(G3024=账期!$A$18,G3024=账期!$A$20,G3024=账期!$A$22,G3024=账期!$A$24,G3024=账期!$A$25,G3024=账期!$A$27,G3024=账期!$A$26,G3024=账期!$A$28,G3024=账期!$A$30,G3024=账期!$A$32,G3024=账期!$A$34,G3024=账期!$A$35,G3024=账期!$A$37,G3024=账期!$A$39,G3024=账期!$A$40,G3024=账期!$A$41,G3024=账期!$A$42,G3024=账期!$A$43,G3024=账期!$A$44,G3024=账期!$A$45,G3024=账期!$A$46,G3024=账期!$A$48,G3024=账期!$A$50,G3024=账期!$A$51,G3024=账期!$A$52,G3024=账期!$A$53,G3024=账期!$A$54,G3024=账期!$A$56,G3024=账期!$A$57,G3024=账期!$A$58,G3024=账期!$A$59,G3024=账期!$A$60,G3024=账期!$A$61,G3024=账期!$A$62,G3024=账期!$A$63,G3024=账期!$A$64,G3024=账期!$A$66,G3024=账期!$A$67,G3024=账期!$A$68,G3024=账期!$A$70,G3024=账期!$A$71),30,IF(OR(G3024=账期!$A$74,G3024=账期!$A$77,G3024=账期!$A$76,G3024=账期!$A$79,G3024=账期!$A$80,G3024=账期!$A$81,G3024=账期!$A$83,G3024=账期!$A$85,G3024=账期!$A$87,G3024=账期!$A$89,G3024=账期!$A$91),60,IF(OR(G3024=账期!$A$93,G3024=账期!$A$94,G3024=账期!$A$95,G3024=账期!$A$96,G3024=账期!$A$98,G3024=账期!$A$99,G3024=账期!$A$101,G3024=账期!$A$102),90,0)))</f>
        <v>0</v>
      </c>
      <c r="AF3024" s="396"/>
      <c r="AG3024" s="384"/>
      <c r="AH3024" s="396" t="str">
        <f t="shared" si="432"/>
        <v/>
      </c>
    </row>
    <row r="3025" spans="1:34" ht="18" customHeight="1" x14ac:dyDescent="0.25">
      <c r="A3025" s="301" t="str">
        <f t="shared" si="434"/>
        <v/>
      </c>
      <c r="B3025" s="397"/>
      <c r="C3025" s="398"/>
      <c r="D3025" s="399"/>
      <c r="E3025" s="383" t="str">
        <f t="shared" si="430"/>
        <v>C</v>
      </c>
      <c r="F3025" s="383" t="str">
        <f t="shared" si="431"/>
        <v>C</v>
      </c>
      <c r="G3025" s="400"/>
      <c r="H3025" s="385" t="str">
        <f>IF(G3025="","",VLOOKUP(G3025,下拉数据源!J:K,2,0))</f>
        <v/>
      </c>
      <c r="I3025" s="385"/>
      <c r="J3025" s="385"/>
      <c r="K3025" s="386"/>
      <c r="L3025" s="401"/>
      <c r="M3025" s="384"/>
      <c r="N3025" s="384"/>
      <c r="O3025" s="384"/>
      <c r="P3025" s="386"/>
      <c r="Q3025" s="387"/>
      <c r="R3025" s="286"/>
      <c r="S3025" s="388">
        <f t="shared" si="435"/>
        <v>0</v>
      </c>
      <c r="T3025" s="389"/>
      <c r="U3025" s="389">
        <f t="shared" si="433"/>
        <v>0</v>
      </c>
      <c r="V3025" s="451"/>
      <c r="W3025" s="452"/>
      <c r="X3025" s="386"/>
      <c r="Y3025" s="390"/>
      <c r="Z3025" s="391"/>
      <c r="AA3025" s="392"/>
      <c r="AB3025" s="393"/>
      <c r="AC3025" s="394"/>
      <c r="AD3025" s="395">
        <f t="shared" si="436"/>
        <v>0</v>
      </c>
      <c r="AE3025" s="396">
        <f>IF(OR(G3025=账期!$A$18,G3025=账期!$A$20,G3025=账期!$A$22,G3025=账期!$A$24,G3025=账期!$A$25,G3025=账期!$A$27,G3025=账期!$A$26,G3025=账期!$A$28,G3025=账期!$A$30,G3025=账期!$A$32,G3025=账期!$A$34,G3025=账期!$A$35,G3025=账期!$A$37,G3025=账期!$A$39,G3025=账期!$A$40,G3025=账期!$A$41,G3025=账期!$A$42,G3025=账期!$A$43,G3025=账期!$A$44,G3025=账期!$A$45,G3025=账期!$A$46,G3025=账期!$A$48,G3025=账期!$A$50,G3025=账期!$A$51,G3025=账期!$A$52,G3025=账期!$A$53,G3025=账期!$A$54,G3025=账期!$A$56,G3025=账期!$A$57,G3025=账期!$A$58,G3025=账期!$A$59,G3025=账期!$A$60,G3025=账期!$A$61,G3025=账期!$A$62,G3025=账期!$A$63,G3025=账期!$A$64,G3025=账期!$A$66,G3025=账期!$A$67,G3025=账期!$A$68,G3025=账期!$A$70,G3025=账期!$A$71),30,IF(OR(G3025=账期!$A$74,G3025=账期!$A$77,G3025=账期!$A$76,G3025=账期!$A$79,G3025=账期!$A$80,G3025=账期!$A$81,G3025=账期!$A$83,G3025=账期!$A$85,G3025=账期!$A$87,G3025=账期!$A$89,G3025=账期!$A$91),60,IF(OR(G3025=账期!$A$93,G3025=账期!$A$94,G3025=账期!$A$95,G3025=账期!$A$96,G3025=账期!$A$98,G3025=账期!$A$99,G3025=账期!$A$101,G3025=账期!$A$102),90,0)))</f>
        <v>0</v>
      </c>
      <c r="AF3025" s="396"/>
      <c r="AG3025" s="384"/>
      <c r="AH3025" s="396" t="str">
        <f t="shared" si="432"/>
        <v/>
      </c>
    </row>
    <row r="3026" spans="1:34" ht="18" customHeight="1" x14ac:dyDescent="0.25">
      <c r="A3026" s="301" t="str">
        <f t="shared" si="434"/>
        <v/>
      </c>
      <c r="B3026" s="397"/>
      <c r="C3026" s="398"/>
      <c r="D3026" s="399"/>
      <c r="E3026" s="383" t="str">
        <f t="shared" si="430"/>
        <v>C</v>
      </c>
      <c r="F3026" s="383" t="str">
        <f t="shared" si="431"/>
        <v>C</v>
      </c>
      <c r="G3026" s="400"/>
      <c r="H3026" s="385" t="str">
        <f>IF(G3026="","",VLOOKUP(G3026,下拉数据源!J:K,2,0))</f>
        <v/>
      </c>
      <c r="I3026" s="385"/>
      <c r="J3026" s="385"/>
      <c r="K3026" s="386"/>
      <c r="L3026" s="401"/>
      <c r="M3026" s="384"/>
      <c r="N3026" s="384"/>
      <c r="O3026" s="384"/>
      <c r="P3026" s="386"/>
      <c r="Q3026" s="387"/>
      <c r="R3026" s="286"/>
      <c r="S3026" s="388">
        <f t="shared" si="435"/>
        <v>0</v>
      </c>
      <c r="T3026" s="389"/>
      <c r="U3026" s="389">
        <f t="shared" si="433"/>
        <v>0</v>
      </c>
      <c r="V3026" s="451"/>
      <c r="W3026" s="452"/>
      <c r="X3026" s="386"/>
      <c r="Y3026" s="390"/>
      <c r="Z3026" s="391"/>
      <c r="AA3026" s="392"/>
      <c r="AB3026" s="393"/>
      <c r="AC3026" s="394"/>
      <c r="AD3026" s="395">
        <f t="shared" si="436"/>
        <v>0</v>
      </c>
      <c r="AE3026" s="396">
        <f>IF(OR(G3026=账期!$A$18,G3026=账期!$A$20,G3026=账期!$A$22,G3026=账期!$A$24,G3026=账期!$A$25,G3026=账期!$A$27,G3026=账期!$A$26,G3026=账期!$A$28,G3026=账期!$A$30,G3026=账期!$A$32,G3026=账期!$A$34,G3026=账期!$A$35,G3026=账期!$A$37,G3026=账期!$A$39,G3026=账期!$A$40,G3026=账期!$A$41,G3026=账期!$A$42,G3026=账期!$A$43,G3026=账期!$A$44,G3026=账期!$A$45,G3026=账期!$A$46,G3026=账期!$A$48,G3026=账期!$A$50,G3026=账期!$A$51,G3026=账期!$A$52,G3026=账期!$A$53,G3026=账期!$A$54,G3026=账期!$A$56,G3026=账期!$A$57,G3026=账期!$A$58,G3026=账期!$A$59,G3026=账期!$A$60,G3026=账期!$A$61,G3026=账期!$A$62,G3026=账期!$A$63,G3026=账期!$A$64,G3026=账期!$A$66,G3026=账期!$A$67,G3026=账期!$A$68,G3026=账期!$A$70,G3026=账期!$A$71),30,IF(OR(G3026=账期!$A$74,G3026=账期!$A$77,G3026=账期!$A$76,G3026=账期!$A$79,G3026=账期!$A$80,G3026=账期!$A$81,G3026=账期!$A$83,G3026=账期!$A$85,G3026=账期!$A$87,G3026=账期!$A$89,G3026=账期!$A$91),60,IF(OR(G3026=账期!$A$93,G3026=账期!$A$94,G3026=账期!$A$95,G3026=账期!$A$96,G3026=账期!$A$98,G3026=账期!$A$99,G3026=账期!$A$101,G3026=账期!$A$102),90,0)))</f>
        <v>0</v>
      </c>
      <c r="AF3026" s="396"/>
      <c r="AG3026" s="384"/>
      <c r="AH3026" s="396" t="str">
        <f t="shared" si="432"/>
        <v/>
      </c>
    </row>
    <row r="3027" spans="1:34" ht="18" customHeight="1" x14ac:dyDescent="0.25">
      <c r="A3027" s="301" t="str">
        <f t="shared" si="434"/>
        <v/>
      </c>
      <c r="B3027" s="397"/>
      <c r="C3027" s="398"/>
      <c r="D3027" s="399"/>
      <c r="E3027" s="383" t="str">
        <f t="shared" si="430"/>
        <v>C</v>
      </c>
      <c r="F3027" s="383" t="str">
        <f t="shared" si="431"/>
        <v>C</v>
      </c>
      <c r="G3027" s="400"/>
      <c r="H3027" s="385" t="str">
        <f>IF(G3027="","",VLOOKUP(G3027,下拉数据源!J:K,2,0))</f>
        <v/>
      </c>
      <c r="I3027" s="385"/>
      <c r="J3027" s="385"/>
      <c r="K3027" s="386"/>
      <c r="L3027" s="401"/>
      <c r="M3027" s="384"/>
      <c r="N3027" s="384"/>
      <c r="O3027" s="384"/>
      <c r="P3027" s="386"/>
      <c r="Q3027" s="387"/>
      <c r="R3027" s="286"/>
      <c r="S3027" s="388">
        <f t="shared" si="435"/>
        <v>0</v>
      </c>
      <c r="T3027" s="389"/>
      <c r="U3027" s="389">
        <f t="shared" si="433"/>
        <v>0</v>
      </c>
      <c r="V3027" s="451"/>
      <c r="W3027" s="452"/>
      <c r="X3027" s="386"/>
      <c r="Y3027" s="390"/>
      <c r="Z3027" s="391"/>
      <c r="AA3027" s="392"/>
      <c r="AB3027" s="393"/>
      <c r="AC3027" s="394"/>
      <c r="AD3027" s="395">
        <f t="shared" si="436"/>
        <v>0</v>
      </c>
      <c r="AE3027" s="396">
        <f>IF(OR(G3027=账期!$A$18,G3027=账期!$A$20,G3027=账期!$A$22,G3027=账期!$A$24,G3027=账期!$A$25,G3027=账期!$A$27,G3027=账期!$A$26,G3027=账期!$A$28,G3027=账期!$A$30,G3027=账期!$A$32,G3027=账期!$A$34,G3027=账期!$A$35,G3027=账期!$A$37,G3027=账期!$A$39,G3027=账期!$A$40,G3027=账期!$A$41,G3027=账期!$A$42,G3027=账期!$A$43,G3027=账期!$A$44,G3027=账期!$A$45,G3027=账期!$A$46,G3027=账期!$A$48,G3027=账期!$A$50,G3027=账期!$A$51,G3027=账期!$A$52,G3027=账期!$A$53,G3027=账期!$A$54,G3027=账期!$A$56,G3027=账期!$A$57,G3027=账期!$A$58,G3027=账期!$A$59,G3027=账期!$A$60,G3027=账期!$A$61,G3027=账期!$A$62,G3027=账期!$A$63,G3027=账期!$A$64,G3027=账期!$A$66,G3027=账期!$A$67,G3027=账期!$A$68,G3027=账期!$A$70,G3027=账期!$A$71),30,IF(OR(G3027=账期!$A$74,G3027=账期!$A$77,G3027=账期!$A$76,G3027=账期!$A$79,G3027=账期!$A$80,G3027=账期!$A$81,G3027=账期!$A$83,G3027=账期!$A$85,G3027=账期!$A$87,G3027=账期!$A$89,G3027=账期!$A$91),60,IF(OR(G3027=账期!$A$93,G3027=账期!$A$94,G3027=账期!$A$95,G3027=账期!$A$96,G3027=账期!$A$98,G3027=账期!$A$99,G3027=账期!$A$101,G3027=账期!$A$102),90,0)))</f>
        <v>0</v>
      </c>
      <c r="AF3027" s="396"/>
      <c r="AG3027" s="384"/>
      <c r="AH3027" s="396" t="str">
        <f t="shared" si="432"/>
        <v/>
      </c>
    </row>
    <row r="3028" spans="1:34" ht="18" customHeight="1" x14ac:dyDescent="0.25">
      <c r="A3028" s="301" t="str">
        <f t="shared" si="434"/>
        <v/>
      </c>
      <c r="B3028" s="397"/>
      <c r="C3028" s="398"/>
      <c r="D3028" s="399"/>
      <c r="E3028" s="383" t="str">
        <f t="shared" si="430"/>
        <v>C</v>
      </c>
      <c r="F3028" s="383" t="str">
        <f t="shared" si="431"/>
        <v>C</v>
      </c>
      <c r="G3028" s="400"/>
      <c r="H3028" s="385" t="str">
        <f>IF(G3028="","",VLOOKUP(G3028,下拉数据源!J:K,2,0))</f>
        <v/>
      </c>
      <c r="I3028" s="385"/>
      <c r="J3028" s="385"/>
      <c r="K3028" s="386"/>
      <c r="L3028" s="401"/>
      <c r="M3028" s="384"/>
      <c r="N3028" s="384"/>
      <c r="O3028" s="384"/>
      <c r="P3028" s="386"/>
      <c r="Q3028" s="387"/>
      <c r="R3028" s="286"/>
      <c r="S3028" s="388">
        <f t="shared" si="435"/>
        <v>0</v>
      </c>
      <c r="T3028" s="389"/>
      <c r="U3028" s="389">
        <f t="shared" si="433"/>
        <v>0</v>
      </c>
      <c r="V3028" s="451"/>
      <c r="W3028" s="452"/>
      <c r="X3028" s="386"/>
      <c r="Y3028" s="390"/>
      <c r="Z3028" s="391"/>
      <c r="AA3028" s="392"/>
      <c r="AB3028" s="393"/>
      <c r="AC3028" s="394"/>
      <c r="AD3028" s="395">
        <f t="shared" si="436"/>
        <v>0</v>
      </c>
      <c r="AE3028" s="396">
        <f>IF(OR(G3028=账期!$A$18,G3028=账期!$A$20,G3028=账期!$A$22,G3028=账期!$A$24,G3028=账期!$A$25,G3028=账期!$A$27,G3028=账期!$A$26,G3028=账期!$A$28,G3028=账期!$A$30,G3028=账期!$A$32,G3028=账期!$A$34,G3028=账期!$A$35,G3028=账期!$A$37,G3028=账期!$A$39,G3028=账期!$A$40,G3028=账期!$A$41,G3028=账期!$A$42,G3028=账期!$A$43,G3028=账期!$A$44,G3028=账期!$A$45,G3028=账期!$A$46,G3028=账期!$A$48,G3028=账期!$A$50,G3028=账期!$A$51,G3028=账期!$A$52,G3028=账期!$A$53,G3028=账期!$A$54,G3028=账期!$A$56,G3028=账期!$A$57,G3028=账期!$A$58,G3028=账期!$A$59,G3028=账期!$A$60,G3028=账期!$A$61,G3028=账期!$A$62,G3028=账期!$A$63,G3028=账期!$A$64,G3028=账期!$A$66,G3028=账期!$A$67,G3028=账期!$A$68,G3028=账期!$A$70,G3028=账期!$A$71),30,IF(OR(G3028=账期!$A$74,G3028=账期!$A$77,G3028=账期!$A$76,G3028=账期!$A$79,G3028=账期!$A$80,G3028=账期!$A$81,G3028=账期!$A$83,G3028=账期!$A$85,G3028=账期!$A$87,G3028=账期!$A$89,G3028=账期!$A$91),60,IF(OR(G3028=账期!$A$93,G3028=账期!$A$94,G3028=账期!$A$95,G3028=账期!$A$96,G3028=账期!$A$98,G3028=账期!$A$99,G3028=账期!$A$101,G3028=账期!$A$102),90,0)))</f>
        <v>0</v>
      </c>
      <c r="AF3028" s="396"/>
      <c r="AG3028" s="384"/>
      <c r="AH3028" s="396" t="str">
        <f t="shared" si="432"/>
        <v/>
      </c>
    </row>
    <row r="3029" spans="1:34" ht="18" customHeight="1" x14ac:dyDescent="0.25">
      <c r="A3029" s="301" t="str">
        <f t="shared" si="434"/>
        <v/>
      </c>
      <c r="B3029" s="397"/>
      <c r="C3029" s="398"/>
      <c r="D3029" s="399"/>
      <c r="E3029" s="383" t="str">
        <f t="shared" si="430"/>
        <v>C</v>
      </c>
      <c r="F3029" s="383" t="str">
        <f t="shared" si="431"/>
        <v>C</v>
      </c>
      <c r="G3029" s="400"/>
      <c r="H3029" s="385" t="str">
        <f>IF(G3029="","",VLOOKUP(G3029,下拉数据源!J:K,2,0))</f>
        <v/>
      </c>
      <c r="I3029" s="385"/>
      <c r="J3029" s="385"/>
      <c r="K3029" s="386"/>
      <c r="L3029" s="401"/>
      <c r="M3029" s="384"/>
      <c r="N3029" s="384"/>
      <c r="O3029" s="384"/>
      <c r="P3029" s="386"/>
      <c r="Q3029" s="387"/>
      <c r="R3029" s="286"/>
      <c r="S3029" s="388">
        <f t="shared" si="435"/>
        <v>0</v>
      </c>
      <c r="T3029" s="389"/>
      <c r="U3029" s="389">
        <f t="shared" si="433"/>
        <v>0</v>
      </c>
      <c r="V3029" s="451"/>
      <c r="W3029" s="452"/>
      <c r="X3029" s="386"/>
      <c r="Y3029" s="390"/>
      <c r="Z3029" s="391"/>
      <c r="AA3029" s="392"/>
      <c r="AB3029" s="393"/>
      <c r="AC3029" s="394"/>
      <c r="AD3029" s="395">
        <f t="shared" si="436"/>
        <v>0</v>
      </c>
      <c r="AE3029" s="396">
        <f>IF(OR(G3029=账期!$A$18,G3029=账期!$A$20,G3029=账期!$A$22,G3029=账期!$A$24,G3029=账期!$A$25,G3029=账期!$A$27,G3029=账期!$A$26,G3029=账期!$A$28,G3029=账期!$A$30,G3029=账期!$A$32,G3029=账期!$A$34,G3029=账期!$A$35,G3029=账期!$A$37,G3029=账期!$A$39,G3029=账期!$A$40,G3029=账期!$A$41,G3029=账期!$A$42,G3029=账期!$A$43,G3029=账期!$A$44,G3029=账期!$A$45,G3029=账期!$A$46,G3029=账期!$A$48,G3029=账期!$A$50,G3029=账期!$A$51,G3029=账期!$A$52,G3029=账期!$A$53,G3029=账期!$A$54,G3029=账期!$A$56,G3029=账期!$A$57,G3029=账期!$A$58,G3029=账期!$A$59,G3029=账期!$A$60,G3029=账期!$A$61,G3029=账期!$A$62,G3029=账期!$A$63,G3029=账期!$A$64,G3029=账期!$A$66,G3029=账期!$A$67,G3029=账期!$A$68,G3029=账期!$A$70,G3029=账期!$A$71),30,IF(OR(G3029=账期!$A$74,G3029=账期!$A$77,G3029=账期!$A$76,G3029=账期!$A$79,G3029=账期!$A$80,G3029=账期!$A$81,G3029=账期!$A$83,G3029=账期!$A$85,G3029=账期!$A$87,G3029=账期!$A$89,G3029=账期!$A$91),60,IF(OR(G3029=账期!$A$93,G3029=账期!$A$94,G3029=账期!$A$95,G3029=账期!$A$96,G3029=账期!$A$98,G3029=账期!$A$99,G3029=账期!$A$101,G3029=账期!$A$102),90,0)))</f>
        <v>0</v>
      </c>
      <c r="AF3029" s="396"/>
      <c r="AG3029" s="384"/>
      <c r="AH3029" s="396" t="str">
        <f t="shared" si="432"/>
        <v/>
      </c>
    </row>
    <row r="3030" spans="1:34" ht="18" customHeight="1" x14ac:dyDescent="0.25">
      <c r="A3030" s="301" t="str">
        <f t="shared" si="434"/>
        <v/>
      </c>
      <c r="B3030" s="397"/>
      <c r="C3030" s="398"/>
      <c r="D3030" s="399"/>
      <c r="E3030" s="383" t="str">
        <f t="shared" si="430"/>
        <v>C</v>
      </c>
      <c r="F3030" s="383" t="str">
        <f t="shared" si="431"/>
        <v>C</v>
      </c>
      <c r="G3030" s="400"/>
      <c r="H3030" s="385" t="str">
        <f>IF(G3030="","",VLOOKUP(G3030,下拉数据源!J:K,2,0))</f>
        <v/>
      </c>
      <c r="I3030" s="385"/>
      <c r="J3030" s="385"/>
      <c r="K3030" s="386"/>
      <c r="L3030" s="401"/>
      <c r="M3030" s="384"/>
      <c r="N3030" s="384"/>
      <c r="O3030" s="384"/>
      <c r="P3030" s="386"/>
      <c r="Q3030" s="387"/>
      <c r="R3030" s="286"/>
      <c r="S3030" s="388">
        <f t="shared" si="435"/>
        <v>0</v>
      </c>
      <c r="T3030" s="389"/>
      <c r="U3030" s="389">
        <f t="shared" si="433"/>
        <v>0</v>
      </c>
      <c r="V3030" s="451"/>
      <c r="W3030" s="452"/>
      <c r="X3030" s="386"/>
      <c r="Y3030" s="390"/>
      <c r="Z3030" s="391"/>
      <c r="AA3030" s="392"/>
      <c r="AB3030" s="393"/>
      <c r="AC3030" s="394"/>
      <c r="AD3030" s="395">
        <f t="shared" si="436"/>
        <v>0</v>
      </c>
      <c r="AE3030" s="396">
        <f>IF(OR(G3030=账期!$A$18,G3030=账期!$A$20,G3030=账期!$A$22,G3030=账期!$A$24,G3030=账期!$A$25,G3030=账期!$A$27,G3030=账期!$A$26,G3030=账期!$A$28,G3030=账期!$A$30,G3030=账期!$A$32,G3030=账期!$A$34,G3030=账期!$A$35,G3030=账期!$A$37,G3030=账期!$A$39,G3030=账期!$A$40,G3030=账期!$A$41,G3030=账期!$A$42,G3030=账期!$A$43,G3030=账期!$A$44,G3030=账期!$A$45,G3030=账期!$A$46,G3030=账期!$A$48,G3030=账期!$A$50,G3030=账期!$A$51,G3030=账期!$A$52,G3030=账期!$A$53,G3030=账期!$A$54,G3030=账期!$A$56,G3030=账期!$A$57,G3030=账期!$A$58,G3030=账期!$A$59,G3030=账期!$A$60,G3030=账期!$A$61,G3030=账期!$A$62,G3030=账期!$A$63,G3030=账期!$A$64,G3030=账期!$A$66,G3030=账期!$A$67,G3030=账期!$A$68,G3030=账期!$A$70,G3030=账期!$A$71),30,IF(OR(G3030=账期!$A$74,G3030=账期!$A$77,G3030=账期!$A$76,G3030=账期!$A$79,G3030=账期!$A$80,G3030=账期!$A$81,G3030=账期!$A$83,G3030=账期!$A$85,G3030=账期!$A$87,G3030=账期!$A$89,G3030=账期!$A$91),60,IF(OR(G3030=账期!$A$93,G3030=账期!$A$94,G3030=账期!$A$95,G3030=账期!$A$96,G3030=账期!$A$98,G3030=账期!$A$99,G3030=账期!$A$101,G3030=账期!$A$102),90,0)))</f>
        <v>0</v>
      </c>
      <c r="AF3030" s="396"/>
      <c r="AG3030" s="384"/>
      <c r="AH3030" s="396" t="str">
        <f t="shared" si="432"/>
        <v/>
      </c>
    </row>
    <row r="3031" spans="1:34" ht="18" customHeight="1" x14ac:dyDescent="0.25">
      <c r="A3031" s="301" t="str">
        <f t="shared" si="434"/>
        <v/>
      </c>
      <c r="B3031" s="397"/>
      <c r="C3031" s="398"/>
      <c r="D3031" s="399"/>
      <c r="E3031" s="383" t="str">
        <f t="shared" si="430"/>
        <v>C</v>
      </c>
      <c r="F3031" s="383" t="str">
        <f t="shared" si="431"/>
        <v>C</v>
      </c>
      <c r="G3031" s="400"/>
      <c r="H3031" s="385" t="str">
        <f>IF(G3031="","",VLOOKUP(G3031,下拉数据源!J:K,2,0))</f>
        <v/>
      </c>
      <c r="I3031" s="385"/>
      <c r="J3031" s="385"/>
      <c r="K3031" s="386"/>
      <c r="L3031" s="401"/>
      <c r="M3031" s="384"/>
      <c r="N3031" s="384"/>
      <c r="O3031" s="384"/>
      <c r="P3031" s="386"/>
      <c r="Q3031" s="387"/>
      <c r="R3031" s="286"/>
      <c r="S3031" s="388">
        <f t="shared" si="435"/>
        <v>0</v>
      </c>
      <c r="T3031" s="389"/>
      <c r="U3031" s="389">
        <f t="shared" si="433"/>
        <v>0</v>
      </c>
      <c r="V3031" s="451"/>
      <c r="W3031" s="452"/>
      <c r="X3031" s="386"/>
      <c r="Y3031" s="390"/>
      <c r="Z3031" s="391"/>
      <c r="AA3031" s="392"/>
      <c r="AB3031" s="393"/>
      <c r="AC3031" s="394"/>
      <c r="AD3031" s="395">
        <f t="shared" si="436"/>
        <v>0</v>
      </c>
      <c r="AE3031" s="396">
        <f>IF(OR(G3031=账期!$A$18,G3031=账期!$A$20,G3031=账期!$A$22,G3031=账期!$A$24,G3031=账期!$A$25,G3031=账期!$A$27,G3031=账期!$A$26,G3031=账期!$A$28,G3031=账期!$A$30,G3031=账期!$A$32,G3031=账期!$A$34,G3031=账期!$A$35,G3031=账期!$A$37,G3031=账期!$A$39,G3031=账期!$A$40,G3031=账期!$A$41,G3031=账期!$A$42,G3031=账期!$A$43,G3031=账期!$A$44,G3031=账期!$A$45,G3031=账期!$A$46,G3031=账期!$A$48,G3031=账期!$A$50,G3031=账期!$A$51,G3031=账期!$A$52,G3031=账期!$A$53,G3031=账期!$A$54,G3031=账期!$A$56,G3031=账期!$A$57,G3031=账期!$A$58,G3031=账期!$A$59,G3031=账期!$A$60,G3031=账期!$A$61,G3031=账期!$A$62,G3031=账期!$A$63,G3031=账期!$A$64,G3031=账期!$A$66,G3031=账期!$A$67,G3031=账期!$A$68,G3031=账期!$A$70,G3031=账期!$A$71),30,IF(OR(G3031=账期!$A$74,G3031=账期!$A$77,G3031=账期!$A$76,G3031=账期!$A$79,G3031=账期!$A$80,G3031=账期!$A$81,G3031=账期!$A$83,G3031=账期!$A$85,G3031=账期!$A$87,G3031=账期!$A$89,G3031=账期!$A$91),60,IF(OR(G3031=账期!$A$93,G3031=账期!$A$94,G3031=账期!$A$95,G3031=账期!$A$96,G3031=账期!$A$98,G3031=账期!$A$99,G3031=账期!$A$101,G3031=账期!$A$102),90,0)))</f>
        <v>0</v>
      </c>
      <c r="AF3031" s="396"/>
      <c r="AG3031" s="384"/>
      <c r="AH3031" s="396" t="str">
        <f t="shared" si="432"/>
        <v/>
      </c>
    </row>
    <row r="3032" spans="1:34" ht="18" customHeight="1" x14ac:dyDescent="0.25">
      <c r="A3032" s="301" t="str">
        <f t="shared" si="434"/>
        <v/>
      </c>
      <c r="B3032" s="397"/>
      <c r="C3032" s="398"/>
      <c r="D3032" s="399"/>
      <c r="E3032" s="383" t="str">
        <f t="shared" si="430"/>
        <v>C</v>
      </c>
      <c r="F3032" s="383" t="str">
        <f t="shared" si="431"/>
        <v>C</v>
      </c>
      <c r="G3032" s="400"/>
      <c r="H3032" s="385" t="str">
        <f>IF(G3032="","",VLOOKUP(G3032,下拉数据源!J:K,2,0))</f>
        <v/>
      </c>
      <c r="I3032" s="385"/>
      <c r="J3032" s="385"/>
      <c r="K3032" s="386"/>
      <c r="L3032" s="401"/>
      <c r="M3032" s="384"/>
      <c r="N3032" s="384"/>
      <c r="O3032" s="384"/>
      <c r="P3032" s="386"/>
      <c r="Q3032" s="387"/>
      <c r="R3032" s="286"/>
      <c r="S3032" s="388">
        <f t="shared" si="435"/>
        <v>0</v>
      </c>
      <c r="T3032" s="389"/>
      <c r="U3032" s="389">
        <f t="shared" si="433"/>
        <v>0</v>
      </c>
      <c r="V3032" s="451"/>
      <c r="W3032" s="452"/>
      <c r="X3032" s="386"/>
      <c r="Y3032" s="390"/>
      <c r="Z3032" s="391"/>
      <c r="AA3032" s="392"/>
      <c r="AB3032" s="393"/>
      <c r="AC3032" s="394"/>
      <c r="AD3032" s="395">
        <f t="shared" si="436"/>
        <v>0</v>
      </c>
      <c r="AE3032" s="396">
        <f>IF(OR(G3032=账期!$A$18,G3032=账期!$A$20,G3032=账期!$A$22,G3032=账期!$A$24,G3032=账期!$A$25,G3032=账期!$A$27,G3032=账期!$A$26,G3032=账期!$A$28,G3032=账期!$A$30,G3032=账期!$A$32,G3032=账期!$A$34,G3032=账期!$A$35,G3032=账期!$A$37,G3032=账期!$A$39,G3032=账期!$A$40,G3032=账期!$A$41,G3032=账期!$A$42,G3032=账期!$A$43,G3032=账期!$A$44,G3032=账期!$A$45,G3032=账期!$A$46,G3032=账期!$A$48,G3032=账期!$A$50,G3032=账期!$A$51,G3032=账期!$A$52,G3032=账期!$A$53,G3032=账期!$A$54,G3032=账期!$A$56,G3032=账期!$A$57,G3032=账期!$A$58,G3032=账期!$A$59,G3032=账期!$A$60,G3032=账期!$A$61,G3032=账期!$A$62,G3032=账期!$A$63,G3032=账期!$A$64,G3032=账期!$A$66,G3032=账期!$A$67,G3032=账期!$A$68,G3032=账期!$A$70,G3032=账期!$A$71),30,IF(OR(G3032=账期!$A$74,G3032=账期!$A$77,G3032=账期!$A$76,G3032=账期!$A$79,G3032=账期!$A$80,G3032=账期!$A$81,G3032=账期!$A$83,G3032=账期!$A$85,G3032=账期!$A$87,G3032=账期!$A$89,G3032=账期!$A$91),60,IF(OR(G3032=账期!$A$93,G3032=账期!$A$94,G3032=账期!$A$95,G3032=账期!$A$96,G3032=账期!$A$98,G3032=账期!$A$99,G3032=账期!$A$101,G3032=账期!$A$102),90,0)))</f>
        <v>0</v>
      </c>
      <c r="AF3032" s="396"/>
      <c r="AG3032" s="384"/>
      <c r="AH3032" s="396" t="str">
        <f t="shared" si="432"/>
        <v/>
      </c>
    </row>
    <row r="3033" spans="1:34" ht="18" customHeight="1" x14ac:dyDescent="0.25">
      <c r="A3033" s="301" t="str">
        <f t="shared" si="434"/>
        <v/>
      </c>
      <c r="B3033" s="397"/>
      <c r="C3033" s="398"/>
      <c r="D3033" s="399"/>
      <c r="E3033" s="383" t="str">
        <f t="shared" si="430"/>
        <v>C</v>
      </c>
      <c r="F3033" s="383" t="str">
        <f t="shared" si="431"/>
        <v>C</v>
      </c>
      <c r="G3033" s="400"/>
      <c r="H3033" s="385" t="str">
        <f>IF(G3033="","",VLOOKUP(G3033,下拉数据源!J:K,2,0))</f>
        <v/>
      </c>
      <c r="I3033" s="385"/>
      <c r="J3033" s="385"/>
      <c r="K3033" s="386"/>
      <c r="L3033" s="401"/>
      <c r="M3033" s="384"/>
      <c r="N3033" s="384"/>
      <c r="O3033" s="384"/>
      <c r="P3033" s="386"/>
      <c r="Q3033" s="387"/>
      <c r="R3033" s="286"/>
      <c r="S3033" s="388">
        <f t="shared" si="435"/>
        <v>0</v>
      </c>
      <c r="T3033" s="389"/>
      <c r="U3033" s="389">
        <f t="shared" si="433"/>
        <v>0</v>
      </c>
      <c r="V3033" s="451"/>
      <c r="W3033" s="452"/>
      <c r="X3033" s="386"/>
      <c r="Y3033" s="390"/>
      <c r="Z3033" s="391"/>
      <c r="AA3033" s="392"/>
      <c r="AB3033" s="393"/>
      <c r="AC3033" s="394"/>
      <c r="AD3033" s="395">
        <f t="shared" si="436"/>
        <v>0</v>
      </c>
      <c r="AE3033" s="396">
        <f>IF(OR(G3033=账期!$A$18,G3033=账期!$A$20,G3033=账期!$A$22,G3033=账期!$A$24,G3033=账期!$A$25,G3033=账期!$A$27,G3033=账期!$A$26,G3033=账期!$A$28,G3033=账期!$A$30,G3033=账期!$A$32,G3033=账期!$A$34,G3033=账期!$A$35,G3033=账期!$A$37,G3033=账期!$A$39,G3033=账期!$A$40,G3033=账期!$A$41,G3033=账期!$A$42,G3033=账期!$A$43,G3033=账期!$A$44,G3033=账期!$A$45,G3033=账期!$A$46,G3033=账期!$A$48,G3033=账期!$A$50,G3033=账期!$A$51,G3033=账期!$A$52,G3033=账期!$A$53,G3033=账期!$A$54,G3033=账期!$A$56,G3033=账期!$A$57,G3033=账期!$A$58,G3033=账期!$A$59,G3033=账期!$A$60,G3033=账期!$A$61,G3033=账期!$A$62,G3033=账期!$A$63,G3033=账期!$A$64,G3033=账期!$A$66,G3033=账期!$A$67,G3033=账期!$A$68,G3033=账期!$A$70,G3033=账期!$A$71),30,IF(OR(G3033=账期!$A$74,G3033=账期!$A$77,G3033=账期!$A$76,G3033=账期!$A$79,G3033=账期!$A$80,G3033=账期!$A$81,G3033=账期!$A$83,G3033=账期!$A$85,G3033=账期!$A$87,G3033=账期!$A$89,G3033=账期!$A$91),60,IF(OR(G3033=账期!$A$93,G3033=账期!$A$94,G3033=账期!$A$95,G3033=账期!$A$96,G3033=账期!$A$98,G3033=账期!$A$99,G3033=账期!$A$101,G3033=账期!$A$102),90,0)))</f>
        <v>0</v>
      </c>
      <c r="AF3033" s="396"/>
      <c r="AG3033" s="384"/>
      <c r="AH3033" s="396" t="str">
        <f t="shared" si="432"/>
        <v/>
      </c>
    </row>
    <row r="3034" spans="1:34" ht="18" customHeight="1" x14ac:dyDescent="0.25">
      <c r="A3034" s="301" t="str">
        <f t="shared" si="434"/>
        <v/>
      </c>
      <c r="B3034" s="397"/>
      <c r="C3034" s="398"/>
      <c r="D3034" s="399"/>
      <c r="E3034" s="383" t="str">
        <f t="shared" si="430"/>
        <v>C</v>
      </c>
      <c r="F3034" s="383" t="str">
        <f t="shared" si="431"/>
        <v>C</v>
      </c>
      <c r="G3034" s="400"/>
      <c r="H3034" s="385" t="str">
        <f>IF(G3034="","",VLOOKUP(G3034,下拉数据源!J:K,2,0))</f>
        <v/>
      </c>
      <c r="I3034" s="385"/>
      <c r="J3034" s="385"/>
      <c r="K3034" s="386"/>
      <c r="L3034" s="401"/>
      <c r="M3034" s="384"/>
      <c r="N3034" s="384"/>
      <c r="O3034" s="384"/>
      <c r="P3034" s="386"/>
      <c r="Q3034" s="387"/>
      <c r="R3034" s="286"/>
      <c r="S3034" s="388">
        <f t="shared" si="435"/>
        <v>0</v>
      </c>
      <c r="T3034" s="389"/>
      <c r="U3034" s="389">
        <f t="shared" si="433"/>
        <v>0</v>
      </c>
      <c r="V3034" s="451"/>
      <c r="W3034" s="452"/>
      <c r="X3034" s="386"/>
      <c r="Y3034" s="390"/>
      <c r="Z3034" s="391"/>
      <c r="AA3034" s="392"/>
      <c r="AB3034" s="393"/>
      <c r="AC3034" s="394"/>
      <c r="AD3034" s="395">
        <f t="shared" si="436"/>
        <v>0</v>
      </c>
      <c r="AE3034" s="396">
        <f>IF(OR(G3034=账期!$A$18,G3034=账期!$A$20,G3034=账期!$A$22,G3034=账期!$A$24,G3034=账期!$A$25,G3034=账期!$A$27,G3034=账期!$A$26,G3034=账期!$A$28,G3034=账期!$A$30,G3034=账期!$A$32,G3034=账期!$A$34,G3034=账期!$A$35,G3034=账期!$A$37,G3034=账期!$A$39,G3034=账期!$A$40,G3034=账期!$A$41,G3034=账期!$A$42,G3034=账期!$A$43,G3034=账期!$A$44,G3034=账期!$A$45,G3034=账期!$A$46,G3034=账期!$A$48,G3034=账期!$A$50,G3034=账期!$A$51,G3034=账期!$A$52,G3034=账期!$A$53,G3034=账期!$A$54,G3034=账期!$A$56,G3034=账期!$A$57,G3034=账期!$A$58,G3034=账期!$A$59,G3034=账期!$A$60,G3034=账期!$A$61,G3034=账期!$A$62,G3034=账期!$A$63,G3034=账期!$A$64,G3034=账期!$A$66,G3034=账期!$A$67,G3034=账期!$A$68,G3034=账期!$A$70,G3034=账期!$A$71),30,IF(OR(G3034=账期!$A$74,G3034=账期!$A$77,G3034=账期!$A$76,G3034=账期!$A$79,G3034=账期!$A$80,G3034=账期!$A$81,G3034=账期!$A$83,G3034=账期!$A$85,G3034=账期!$A$87,G3034=账期!$A$89,G3034=账期!$A$91),60,IF(OR(G3034=账期!$A$93,G3034=账期!$A$94,G3034=账期!$A$95,G3034=账期!$A$96,G3034=账期!$A$98,G3034=账期!$A$99,G3034=账期!$A$101,G3034=账期!$A$102),90,0)))</f>
        <v>0</v>
      </c>
      <c r="AF3034" s="396"/>
      <c r="AG3034" s="384"/>
      <c r="AH3034" s="396" t="str">
        <f t="shared" si="432"/>
        <v/>
      </c>
    </row>
    <row r="3035" spans="1:34" ht="18" customHeight="1" x14ac:dyDescent="0.25">
      <c r="A3035" s="301" t="str">
        <f t="shared" si="434"/>
        <v/>
      </c>
      <c r="B3035" s="397"/>
      <c r="C3035" s="398"/>
      <c r="D3035" s="399"/>
      <c r="E3035" s="383" t="str">
        <f t="shared" si="430"/>
        <v>C</v>
      </c>
      <c r="F3035" s="383" t="str">
        <f t="shared" si="431"/>
        <v>C</v>
      </c>
      <c r="G3035" s="400"/>
      <c r="H3035" s="385" t="str">
        <f>IF(G3035="","",VLOOKUP(G3035,下拉数据源!J:K,2,0))</f>
        <v/>
      </c>
      <c r="I3035" s="385"/>
      <c r="J3035" s="385"/>
      <c r="K3035" s="386"/>
      <c r="L3035" s="401"/>
      <c r="M3035" s="384"/>
      <c r="N3035" s="384"/>
      <c r="O3035" s="384"/>
      <c r="P3035" s="386"/>
      <c r="Q3035" s="387"/>
      <c r="R3035" s="286"/>
      <c r="S3035" s="388">
        <f t="shared" si="435"/>
        <v>0</v>
      </c>
      <c r="T3035" s="389"/>
      <c r="U3035" s="389">
        <f t="shared" si="433"/>
        <v>0</v>
      </c>
      <c r="V3035" s="451"/>
      <c r="W3035" s="452"/>
      <c r="X3035" s="386"/>
      <c r="Y3035" s="390"/>
      <c r="Z3035" s="391"/>
      <c r="AA3035" s="392"/>
      <c r="AB3035" s="393"/>
      <c r="AC3035" s="394"/>
      <c r="AD3035" s="395">
        <f t="shared" si="436"/>
        <v>0</v>
      </c>
      <c r="AE3035" s="396">
        <f>IF(OR(G3035=账期!$A$18,G3035=账期!$A$20,G3035=账期!$A$22,G3035=账期!$A$24,G3035=账期!$A$25,G3035=账期!$A$27,G3035=账期!$A$26,G3035=账期!$A$28,G3035=账期!$A$30,G3035=账期!$A$32,G3035=账期!$A$34,G3035=账期!$A$35,G3035=账期!$A$37,G3035=账期!$A$39,G3035=账期!$A$40,G3035=账期!$A$41,G3035=账期!$A$42,G3035=账期!$A$43,G3035=账期!$A$44,G3035=账期!$A$45,G3035=账期!$A$46,G3035=账期!$A$48,G3035=账期!$A$50,G3035=账期!$A$51,G3035=账期!$A$52,G3035=账期!$A$53,G3035=账期!$A$54,G3035=账期!$A$56,G3035=账期!$A$57,G3035=账期!$A$58,G3035=账期!$A$59,G3035=账期!$A$60,G3035=账期!$A$61,G3035=账期!$A$62,G3035=账期!$A$63,G3035=账期!$A$64,G3035=账期!$A$66,G3035=账期!$A$67,G3035=账期!$A$68,G3035=账期!$A$70,G3035=账期!$A$71),30,IF(OR(G3035=账期!$A$74,G3035=账期!$A$77,G3035=账期!$A$76,G3035=账期!$A$79,G3035=账期!$A$80,G3035=账期!$A$81,G3035=账期!$A$83,G3035=账期!$A$85,G3035=账期!$A$87,G3035=账期!$A$89,G3035=账期!$A$91),60,IF(OR(G3035=账期!$A$93,G3035=账期!$A$94,G3035=账期!$A$95,G3035=账期!$A$96,G3035=账期!$A$98,G3035=账期!$A$99,G3035=账期!$A$101,G3035=账期!$A$102),90,0)))</f>
        <v>0</v>
      </c>
      <c r="AF3035" s="396"/>
      <c r="AG3035" s="384"/>
      <c r="AH3035" s="396" t="str">
        <f t="shared" si="432"/>
        <v/>
      </c>
    </row>
    <row r="3036" spans="1:34" ht="18" customHeight="1" x14ac:dyDescent="0.25">
      <c r="A3036" s="301" t="str">
        <f t="shared" si="434"/>
        <v/>
      </c>
      <c r="B3036" s="397"/>
      <c r="C3036" s="398"/>
      <c r="D3036" s="399"/>
      <c r="E3036" s="383" t="str">
        <f t="shared" si="430"/>
        <v>C</v>
      </c>
      <c r="F3036" s="383" t="str">
        <f t="shared" si="431"/>
        <v>C</v>
      </c>
      <c r="G3036" s="400"/>
      <c r="H3036" s="385" t="str">
        <f>IF(G3036="","",VLOOKUP(G3036,下拉数据源!J:K,2,0))</f>
        <v/>
      </c>
      <c r="I3036" s="385"/>
      <c r="J3036" s="385"/>
      <c r="K3036" s="386"/>
      <c r="L3036" s="401"/>
      <c r="M3036" s="384"/>
      <c r="N3036" s="384"/>
      <c r="O3036" s="384"/>
      <c r="P3036" s="386"/>
      <c r="Q3036" s="387"/>
      <c r="R3036" s="286"/>
      <c r="S3036" s="388">
        <f t="shared" si="435"/>
        <v>0</v>
      </c>
      <c r="T3036" s="389"/>
      <c r="U3036" s="389">
        <f t="shared" si="433"/>
        <v>0</v>
      </c>
      <c r="V3036" s="451"/>
      <c r="W3036" s="452"/>
      <c r="X3036" s="386"/>
      <c r="Y3036" s="390"/>
      <c r="Z3036" s="391"/>
      <c r="AA3036" s="392"/>
      <c r="AB3036" s="393"/>
      <c r="AC3036" s="394"/>
      <c r="AD3036" s="395">
        <f t="shared" si="436"/>
        <v>0</v>
      </c>
      <c r="AE3036" s="396">
        <f>IF(OR(G3036=账期!$A$18,G3036=账期!$A$20,G3036=账期!$A$22,G3036=账期!$A$24,G3036=账期!$A$25,G3036=账期!$A$27,G3036=账期!$A$26,G3036=账期!$A$28,G3036=账期!$A$30,G3036=账期!$A$32,G3036=账期!$A$34,G3036=账期!$A$35,G3036=账期!$A$37,G3036=账期!$A$39,G3036=账期!$A$40,G3036=账期!$A$41,G3036=账期!$A$42,G3036=账期!$A$43,G3036=账期!$A$44,G3036=账期!$A$45,G3036=账期!$A$46,G3036=账期!$A$48,G3036=账期!$A$50,G3036=账期!$A$51,G3036=账期!$A$52,G3036=账期!$A$53,G3036=账期!$A$54,G3036=账期!$A$56,G3036=账期!$A$57,G3036=账期!$A$58,G3036=账期!$A$59,G3036=账期!$A$60,G3036=账期!$A$61,G3036=账期!$A$62,G3036=账期!$A$63,G3036=账期!$A$64,G3036=账期!$A$66,G3036=账期!$A$67,G3036=账期!$A$68,G3036=账期!$A$70,G3036=账期!$A$71),30,IF(OR(G3036=账期!$A$74,G3036=账期!$A$77,G3036=账期!$A$76,G3036=账期!$A$79,G3036=账期!$A$80,G3036=账期!$A$81,G3036=账期!$A$83,G3036=账期!$A$85,G3036=账期!$A$87,G3036=账期!$A$89,G3036=账期!$A$91),60,IF(OR(G3036=账期!$A$93,G3036=账期!$A$94,G3036=账期!$A$95,G3036=账期!$A$96,G3036=账期!$A$98,G3036=账期!$A$99,G3036=账期!$A$101,G3036=账期!$A$102),90,0)))</f>
        <v>0</v>
      </c>
      <c r="AF3036" s="396"/>
      <c r="AG3036" s="384"/>
      <c r="AH3036" s="396" t="str">
        <f t="shared" si="432"/>
        <v/>
      </c>
    </row>
    <row r="3037" spans="1:34" ht="18" customHeight="1" x14ac:dyDescent="0.25">
      <c r="A3037" s="301" t="str">
        <f t="shared" si="434"/>
        <v/>
      </c>
      <c r="B3037" s="397"/>
      <c r="C3037" s="398"/>
      <c r="D3037" s="399"/>
      <c r="E3037" s="383" t="str">
        <f t="shared" ref="E3037:E3100" si="437">IF(OR(D3037="长飞",D3037="烽火",D3037="特发",D3037="富通",D3037="亨通",G3037="赣州金信诺",G3037="江苏永鼎",G3037="宏安集团"),"A",IF(OR(G3037="广意通讯",G3037="湖北楚天",G3037="宁波格亿达",G3037="通鼎互联",G3037="黄石昌达",G3037="江苏俊知",G3037="珠海汉胜",G3037="武汉电信"),"B","C"))</f>
        <v>C</v>
      </c>
      <c r="F3037" s="383" t="str">
        <f t="shared" ref="F3037:F3100" si="438">IF(OR(G3037="成都大唐",G3037="广东亨通",G3037="江苏亨通",G3037="兰州长飞",G3037="南京华信",G3037="汕头奥星",G3037="特发光网",G3037="武汉长飞",G3037="长春烽火",G3037="广意通讯",G3037="湖北楚天",G3037="宁波格亿达",G3037="通鼎互联",G3037="安徽汉唐",G3037="安徽宜德",G3037="安徽盈通",G3037="成都康宁",G3037="成都中飞",G3037="东莞光佳",G3037="东莞鸿鑫",G3037="烽火博鑫",G3037="佛山星蓝",G3037="广东金桥",G3037="广州联兴",G3037="贵州乾新",G3037="航天电工",G3037="合肥兴联",G3037="湖北宇洪",G3037="江苏奥通",G3037="江苏中远",G3037="宁波辰飞",G3037="宁波汉生",G3037="宁波宇欣",G3037="山东太平洋",G3037="山东特发",G3037="山东永通",G3037="上海朗闻",G3037="上海翼波",G3037="四川天邑",G3037="四川旭泰",G3037="武汉瑞联",G3037="武汉同至",G3037="西安西古",G3037="西安鑫华通",G3037="武汉驿路通",G3037="长光通信",G3037="中电八所",G3037="中电光达",G3037="中利集团",G3037="重庆特发",G3037="舟山安格",G3037="珠海邗秦"),"A",IF(OR(G3037="富通天津",G3037="赣州金信诺",G3037="江苏永鼎",G3037="上海长飞",G3037="特发股份",G3037="武汉烽火",G3037="西安烽火",G3037="长飞中利",G3037="江苏中天",G3037="江西联创",G3037="宁波盈谷",G3037="黄石昌达",G3037="四川长飞"),"B","C"))</f>
        <v>C</v>
      </c>
      <c r="G3037" s="400"/>
      <c r="H3037" s="385" t="str">
        <f>IF(G3037="","",VLOOKUP(G3037,下拉数据源!J:K,2,0))</f>
        <v/>
      </c>
      <c r="I3037" s="385"/>
      <c r="J3037" s="385"/>
      <c r="K3037" s="386"/>
      <c r="L3037" s="401"/>
      <c r="M3037" s="384"/>
      <c r="N3037" s="384"/>
      <c r="O3037" s="384"/>
      <c r="P3037" s="386"/>
      <c r="Q3037" s="387"/>
      <c r="R3037" s="286"/>
      <c r="S3037" s="388">
        <f t="shared" si="435"/>
        <v>0</v>
      </c>
      <c r="T3037" s="389"/>
      <c r="U3037" s="389">
        <f t="shared" si="433"/>
        <v>0</v>
      </c>
      <c r="V3037" s="451"/>
      <c r="W3037" s="452"/>
      <c r="X3037" s="386"/>
      <c r="Y3037" s="390"/>
      <c r="Z3037" s="391"/>
      <c r="AA3037" s="392"/>
      <c r="AB3037" s="393"/>
      <c r="AC3037" s="394"/>
      <c r="AD3037" s="395">
        <f t="shared" si="436"/>
        <v>0</v>
      </c>
      <c r="AE3037" s="396">
        <f>IF(OR(G3037=账期!$A$18,G3037=账期!$A$20,G3037=账期!$A$22,G3037=账期!$A$24,G3037=账期!$A$25,G3037=账期!$A$27,G3037=账期!$A$26,G3037=账期!$A$28,G3037=账期!$A$30,G3037=账期!$A$32,G3037=账期!$A$34,G3037=账期!$A$35,G3037=账期!$A$37,G3037=账期!$A$39,G3037=账期!$A$40,G3037=账期!$A$41,G3037=账期!$A$42,G3037=账期!$A$43,G3037=账期!$A$44,G3037=账期!$A$45,G3037=账期!$A$46,G3037=账期!$A$48,G3037=账期!$A$50,G3037=账期!$A$51,G3037=账期!$A$52,G3037=账期!$A$53,G3037=账期!$A$54,G3037=账期!$A$56,G3037=账期!$A$57,G3037=账期!$A$58,G3037=账期!$A$59,G3037=账期!$A$60,G3037=账期!$A$61,G3037=账期!$A$62,G3037=账期!$A$63,G3037=账期!$A$64,G3037=账期!$A$66,G3037=账期!$A$67,G3037=账期!$A$68,G3037=账期!$A$70,G3037=账期!$A$71),30,IF(OR(G3037=账期!$A$74,G3037=账期!$A$77,G3037=账期!$A$76,G3037=账期!$A$79,G3037=账期!$A$80,G3037=账期!$A$81,G3037=账期!$A$83,G3037=账期!$A$85,G3037=账期!$A$87,G3037=账期!$A$89,G3037=账期!$A$91),60,IF(OR(G3037=账期!$A$93,G3037=账期!$A$94,G3037=账期!$A$95,G3037=账期!$A$96,G3037=账期!$A$98,G3037=账期!$A$99,G3037=账期!$A$101,G3037=账期!$A$102),90,0)))</f>
        <v>0</v>
      </c>
      <c r="AF3037" s="396"/>
      <c r="AG3037" s="384"/>
      <c r="AH3037" s="396" t="str">
        <f t="shared" si="432"/>
        <v/>
      </c>
    </row>
    <row r="3038" spans="1:34" ht="18" customHeight="1" x14ac:dyDescent="0.25">
      <c r="A3038" s="301" t="str">
        <f t="shared" si="434"/>
        <v/>
      </c>
      <c r="B3038" s="397"/>
      <c r="C3038" s="398"/>
      <c r="D3038" s="399"/>
      <c r="E3038" s="383" t="str">
        <f t="shared" si="437"/>
        <v>C</v>
      </c>
      <c r="F3038" s="383" t="str">
        <f t="shared" si="438"/>
        <v>C</v>
      </c>
      <c r="G3038" s="400"/>
      <c r="H3038" s="385" t="str">
        <f>IF(G3038="","",VLOOKUP(G3038,下拉数据源!J:K,2,0))</f>
        <v/>
      </c>
      <c r="I3038" s="385"/>
      <c r="J3038" s="385"/>
      <c r="K3038" s="386"/>
      <c r="L3038" s="401"/>
      <c r="M3038" s="384"/>
      <c r="N3038" s="384"/>
      <c r="O3038" s="384"/>
      <c r="P3038" s="386"/>
      <c r="Q3038" s="387"/>
      <c r="R3038" s="286"/>
      <c r="S3038" s="388">
        <f t="shared" si="435"/>
        <v>0</v>
      </c>
      <c r="T3038" s="389"/>
      <c r="U3038" s="389">
        <f t="shared" si="433"/>
        <v>0</v>
      </c>
      <c r="V3038" s="451"/>
      <c r="W3038" s="452"/>
      <c r="X3038" s="386"/>
      <c r="Y3038" s="390"/>
      <c r="Z3038" s="391"/>
      <c r="AA3038" s="392"/>
      <c r="AB3038" s="393"/>
      <c r="AC3038" s="394"/>
      <c r="AD3038" s="395">
        <f t="shared" si="436"/>
        <v>0</v>
      </c>
      <c r="AE3038" s="396">
        <f>IF(OR(G3038=账期!$A$18,G3038=账期!$A$20,G3038=账期!$A$22,G3038=账期!$A$24,G3038=账期!$A$25,G3038=账期!$A$27,G3038=账期!$A$26,G3038=账期!$A$28,G3038=账期!$A$30,G3038=账期!$A$32,G3038=账期!$A$34,G3038=账期!$A$35,G3038=账期!$A$37,G3038=账期!$A$39,G3038=账期!$A$40,G3038=账期!$A$41,G3038=账期!$A$42,G3038=账期!$A$43,G3038=账期!$A$44,G3038=账期!$A$45,G3038=账期!$A$46,G3038=账期!$A$48,G3038=账期!$A$50,G3038=账期!$A$51,G3038=账期!$A$52,G3038=账期!$A$53,G3038=账期!$A$54,G3038=账期!$A$56,G3038=账期!$A$57,G3038=账期!$A$58,G3038=账期!$A$59,G3038=账期!$A$60,G3038=账期!$A$61,G3038=账期!$A$62,G3038=账期!$A$63,G3038=账期!$A$64,G3038=账期!$A$66,G3038=账期!$A$67,G3038=账期!$A$68,G3038=账期!$A$70,G3038=账期!$A$71),30,IF(OR(G3038=账期!$A$74,G3038=账期!$A$77,G3038=账期!$A$76,G3038=账期!$A$79,G3038=账期!$A$80,G3038=账期!$A$81,G3038=账期!$A$83,G3038=账期!$A$85,G3038=账期!$A$87,G3038=账期!$A$89,G3038=账期!$A$91),60,IF(OR(G3038=账期!$A$93,G3038=账期!$A$94,G3038=账期!$A$95,G3038=账期!$A$96,G3038=账期!$A$98,G3038=账期!$A$99,G3038=账期!$A$101,G3038=账期!$A$102),90,0)))</f>
        <v>0</v>
      </c>
      <c r="AF3038" s="396"/>
      <c r="AG3038" s="384"/>
      <c r="AH3038" s="396" t="str">
        <f t="shared" si="432"/>
        <v/>
      </c>
    </row>
    <row r="3039" spans="1:34" ht="18" customHeight="1" x14ac:dyDescent="0.25">
      <c r="A3039" s="301" t="str">
        <f t="shared" si="434"/>
        <v/>
      </c>
      <c r="B3039" s="397"/>
      <c r="C3039" s="398"/>
      <c r="D3039" s="399"/>
      <c r="E3039" s="383" t="str">
        <f t="shared" si="437"/>
        <v>C</v>
      </c>
      <c r="F3039" s="383" t="str">
        <f t="shared" si="438"/>
        <v>C</v>
      </c>
      <c r="G3039" s="400"/>
      <c r="H3039" s="385" t="str">
        <f>IF(G3039="","",VLOOKUP(G3039,下拉数据源!J:K,2,0))</f>
        <v/>
      </c>
      <c r="I3039" s="385"/>
      <c r="J3039" s="385"/>
      <c r="K3039" s="386"/>
      <c r="L3039" s="401"/>
      <c r="M3039" s="384"/>
      <c r="N3039" s="384"/>
      <c r="O3039" s="384"/>
      <c r="P3039" s="386"/>
      <c r="Q3039" s="387"/>
      <c r="R3039" s="286"/>
      <c r="S3039" s="388">
        <f t="shared" si="435"/>
        <v>0</v>
      </c>
      <c r="T3039" s="389"/>
      <c r="U3039" s="389">
        <f t="shared" si="433"/>
        <v>0</v>
      </c>
      <c r="V3039" s="451"/>
      <c r="W3039" s="452"/>
      <c r="X3039" s="386"/>
      <c r="Y3039" s="390"/>
      <c r="Z3039" s="391"/>
      <c r="AA3039" s="392"/>
      <c r="AB3039" s="393"/>
      <c r="AC3039" s="394"/>
      <c r="AD3039" s="395">
        <f t="shared" si="436"/>
        <v>0</v>
      </c>
      <c r="AE3039" s="396">
        <f>IF(OR(G3039=账期!$A$18,G3039=账期!$A$20,G3039=账期!$A$22,G3039=账期!$A$24,G3039=账期!$A$25,G3039=账期!$A$27,G3039=账期!$A$26,G3039=账期!$A$28,G3039=账期!$A$30,G3039=账期!$A$32,G3039=账期!$A$34,G3039=账期!$A$35,G3039=账期!$A$37,G3039=账期!$A$39,G3039=账期!$A$40,G3039=账期!$A$41,G3039=账期!$A$42,G3039=账期!$A$43,G3039=账期!$A$44,G3039=账期!$A$45,G3039=账期!$A$46,G3039=账期!$A$48,G3039=账期!$A$50,G3039=账期!$A$51,G3039=账期!$A$52,G3039=账期!$A$53,G3039=账期!$A$54,G3039=账期!$A$56,G3039=账期!$A$57,G3039=账期!$A$58,G3039=账期!$A$59,G3039=账期!$A$60,G3039=账期!$A$61,G3039=账期!$A$62,G3039=账期!$A$63,G3039=账期!$A$64,G3039=账期!$A$66,G3039=账期!$A$67,G3039=账期!$A$68,G3039=账期!$A$70,G3039=账期!$A$71),30,IF(OR(G3039=账期!$A$74,G3039=账期!$A$77,G3039=账期!$A$76,G3039=账期!$A$79,G3039=账期!$A$80,G3039=账期!$A$81,G3039=账期!$A$83,G3039=账期!$A$85,G3039=账期!$A$87,G3039=账期!$A$89,G3039=账期!$A$91),60,IF(OR(G3039=账期!$A$93,G3039=账期!$A$94,G3039=账期!$A$95,G3039=账期!$A$96,G3039=账期!$A$98,G3039=账期!$A$99,G3039=账期!$A$101,G3039=账期!$A$102),90,0)))</f>
        <v>0</v>
      </c>
      <c r="AF3039" s="396"/>
      <c r="AG3039" s="384"/>
      <c r="AH3039" s="396" t="str">
        <f t="shared" si="432"/>
        <v/>
      </c>
    </row>
    <row r="3040" spans="1:34" ht="18" customHeight="1" x14ac:dyDescent="0.25">
      <c r="A3040" s="301" t="str">
        <f t="shared" si="434"/>
        <v/>
      </c>
      <c r="B3040" s="397"/>
      <c r="C3040" s="398"/>
      <c r="D3040" s="399"/>
      <c r="E3040" s="383" t="str">
        <f t="shared" si="437"/>
        <v>C</v>
      </c>
      <c r="F3040" s="383" t="str">
        <f t="shared" si="438"/>
        <v>C</v>
      </c>
      <c r="G3040" s="400"/>
      <c r="H3040" s="385" t="str">
        <f>IF(G3040="","",VLOOKUP(G3040,下拉数据源!J:K,2,0))</f>
        <v/>
      </c>
      <c r="I3040" s="385"/>
      <c r="J3040" s="385"/>
      <c r="K3040" s="386"/>
      <c r="L3040" s="401"/>
      <c r="M3040" s="384"/>
      <c r="N3040" s="384"/>
      <c r="O3040" s="384"/>
      <c r="P3040" s="386"/>
      <c r="Q3040" s="387"/>
      <c r="R3040" s="286"/>
      <c r="S3040" s="388">
        <f t="shared" si="435"/>
        <v>0</v>
      </c>
      <c r="T3040" s="389"/>
      <c r="U3040" s="389">
        <f t="shared" si="433"/>
        <v>0</v>
      </c>
      <c r="V3040" s="451"/>
      <c r="W3040" s="452"/>
      <c r="X3040" s="386"/>
      <c r="Y3040" s="390"/>
      <c r="Z3040" s="391"/>
      <c r="AA3040" s="392"/>
      <c r="AB3040" s="393"/>
      <c r="AC3040" s="394"/>
      <c r="AD3040" s="395">
        <f t="shared" si="436"/>
        <v>0</v>
      </c>
      <c r="AE3040" s="396">
        <f>IF(OR(G3040=账期!$A$18,G3040=账期!$A$20,G3040=账期!$A$22,G3040=账期!$A$24,G3040=账期!$A$25,G3040=账期!$A$27,G3040=账期!$A$26,G3040=账期!$A$28,G3040=账期!$A$30,G3040=账期!$A$32,G3040=账期!$A$34,G3040=账期!$A$35,G3040=账期!$A$37,G3040=账期!$A$39,G3040=账期!$A$40,G3040=账期!$A$41,G3040=账期!$A$42,G3040=账期!$A$43,G3040=账期!$A$44,G3040=账期!$A$45,G3040=账期!$A$46,G3040=账期!$A$48,G3040=账期!$A$50,G3040=账期!$A$51,G3040=账期!$A$52,G3040=账期!$A$53,G3040=账期!$A$54,G3040=账期!$A$56,G3040=账期!$A$57,G3040=账期!$A$58,G3040=账期!$A$59,G3040=账期!$A$60,G3040=账期!$A$61,G3040=账期!$A$62,G3040=账期!$A$63,G3040=账期!$A$64,G3040=账期!$A$66,G3040=账期!$A$67,G3040=账期!$A$68,G3040=账期!$A$70,G3040=账期!$A$71),30,IF(OR(G3040=账期!$A$74,G3040=账期!$A$77,G3040=账期!$A$76,G3040=账期!$A$79,G3040=账期!$A$80,G3040=账期!$A$81,G3040=账期!$A$83,G3040=账期!$A$85,G3040=账期!$A$87,G3040=账期!$A$89,G3040=账期!$A$91),60,IF(OR(G3040=账期!$A$93,G3040=账期!$A$94,G3040=账期!$A$95,G3040=账期!$A$96,G3040=账期!$A$98,G3040=账期!$A$99,G3040=账期!$A$101,G3040=账期!$A$102),90,0)))</f>
        <v>0</v>
      </c>
      <c r="AF3040" s="396"/>
      <c r="AG3040" s="384"/>
      <c r="AH3040" s="396" t="str">
        <f t="shared" si="432"/>
        <v/>
      </c>
    </row>
    <row r="3041" spans="1:34" ht="18" customHeight="1" x14ac:dyDescent="0.25">
      <c r="A3041" s="301" t="str">
        <f t="shared" si="434"/>
        <v/>
      </c>
      <c r="B3041" s="397"/>
      <c r="C3041" s="398"/>
      <c r="D3041" s="399"/>
      <c r="E3041" s="383" t="str">
        <f t="shared" si="437"/>
        <v>C</v>
      </c>
      <c r="F3041" s="383" t="str">
        <f t="shared" si="438"/>
        <v>C</v>
      </c>
      <c r="G3041" s="400"/>
      <c r="H3041" s="385" t="str">
        <f>IF(G3041="","",VLOOKUP(G3041,下拉数据源!J:K,2,0))</f>
        <v/>
      </c>
      <c r="I3041" s="385"/>
      <c r="J3041" s="385"/>
      <c r="K3041" s="386"/>
      <c r="L3041" s="401"/>
      <c r="M3041" s="384"/>
      <c r="N3041" s="384"/>
      <c r="O3041" s="384"/>
      <c r="P3041" s="386"/>
      <c r="Q3041" s="387"/>
      <c r="R3041" s="286"/>
      <c r="S3041" s="388">
        <f t="shared" si="435"/>
        <v>0</v>
      </c>
      <c r="T3041" s="389"/>
      <c r="U3041" s="389">
        <f t="shared" si="433"/>
        <v>0</v>
      </c>
      <c r="V3041" s="451"/>
      <c r="W3041" s="452"/>
      <c r="X3041" s="386"/>
      <c r="Y3041" s="390"/>
      <c r="Z3041" s="391"/>
      <c r="AA3041" s="392"/>
      <c r="AB3041" s="393"/>
      <c r="AC3041" s="394"/>
      <c r="AD3041" s="395">
        <f t="shared" si="436"/>
        <v>0</v>
      </c>
      <c r="AE3041" s="396">
        <f>IF(OR(G3041=账期!$A$18,G3041=账期!$A$20,G3041=账期!$A$22,G3041=账期!$A$24,G3041=账期!$A$25,G3041=账期!$A$27,G3041=账期!$A$26,G3041=账期!$A$28,G3041=账期!$A$30,G3041=账期!$A$32,G3041=账期!$A$34,G3041=账期!$A$35,G3041=账期!$A$37,G3041=账期!$A$39,G3041=账期!$A$40,G3041=账期!$A$41,G3041=账期!$A$42,G3041=账期!$A$43,G3041=账期!$A$44,G3041=账期!$A$45,G3041=账期!$A$46,G3041=账期!$A$48,G3041=账期!$A$50,G3041=账期!$A$51,G3041=账期!$A$52,G3041=账期!$A$53,G3041=账期!$A$54,G3041=账期!$A$56,G3041=账期!$A$57,G3041=账期!$A$58,G3041=账期!$A$59,G3041=账期!$A$60,G3041=账期!$A$61,G3041=账期!$A$62,G3041=账期!$A$63,G3041=账期!$A$64,G3041=账期!$A$66,G3041=账期!$A$67,G3041=账期!$A$68,G3041=账期!$A$70,G3041=账期!$A$71),30,IF(OR(G3041=账期!$A$74,G3041=账期!$A$77,G3041=账期!$A$76,G3041=账期!$A$79,G3041=账期!$A$80,G3041=账期!$A$81,G3041=账期!$A$83,G3041=账期!$A$85,G3041=账期!$A$87,G3041=账期!$A$89,G3041=账期!$A$91),60,IF(OR(G3041=账期!$A$93,G3041=账期!$A$94,G3041=账期!$A$95,G3041=账期!$A$96,G3041=账期!$A$98,G3041=账期!$A$99,G3041=账期!$A$101,G3041=账期!$A$102),90,0)))</f>
        <v>0</v>
      </c>
      <c r="AF3041" s="396"/>
      <c r="AG3041" s="384"/>
      <c r="AH3041" s="396" t="str">
        <f t="shared" si="432"/>
        <v/>
      </c>
    </row>
    <row r="3042" spans="1:34" ht="18" customHeight="1" x14ac:dyDescent="0.25">
      <c r="A3042" s="301" t="str">
        <f t="shared" si="434"/>
        <v/>
      </c>
      <c r="B3042" s="397"/>
      <c r="C3042" s="398"/>
      <c r="D3042" s="399"/>
      <c r="E3042" s="383" t="str">
        <f t="shared" si="437"/>
        <v>C</v>
      </c>
      <c r="F3042" s="383" t="str">
        <f t="shared" si="438"/>
        <v>C</v>
      </c>
      <c r="G3042" s="400"/>
      <c r="H3042" s="385" t="str">
        <f>IF(G3042="","",VLOOKUP(G3042,下拉数据源!J:K,2,0))</f>
        <v/>
      </c>
      <c r="I3042" s="385"/>
      <c r="J3042" s="385"/>
      <c r="K3042" s="386"/>
      <c r="L3042" s="401"/>
      <c r="M3042" s="384"/>
      <c r="N3042" s="384"/>
      <c r="O3042" s="384"/>
      <c r="P3042" s="386"/>
      <c r="Q3042" s="387"/>
      <c r="R3042" s="286"/>
      <c r="S3042" s="388">
        <f t="shared" si="435"/>
        <v>0</v>
      </c>
      <c r="T3042" s="389"/>
      <c r="U3042" s="389">
        <f t="shared" si="433"/>
        <v>0</v>
      </c>
      <c r="V3042" s="451"/>
      <c r="W3042" s="452"/>
      <c r="X3042" s="386"/>
      <c r="Y3042" s="390"/>
      <c r="Z3042" s="391"/>
      <c r="AA3042" s="392"/>
      <c r="AB3042" s="393"/>
      <c r="AC3042" s="394"/>
      <c r="AD3042" s="395">
        <f t="shared" si="436"/>
        <v>0</v>
      </c>
      <c r="AE3042" s="396">
        <f>IF(OR(G3042=账期!$A$18,G3042=账期!$A$20,G3042=账期!$A$22,G3042=账期!$A$24,G3042=账期!$A$25,G3042=账期!$A$27,G3042=账期!$A$26,G3042=账期!$A$28,G3042=账期!$A$30,G3042=账期!$A$32,G3042=账期!$A$34,G3042=账期!$A$35,G3042=账期!$A$37,G3042=账期!$A$39,G3042=账期!$A$40,G3042=账期!$A$41,G3042=账期!$A$42,G3042=账期!$A$43,G3042=账期!$A$44,G3042=账期!$A$45,G3042=账期!$A$46,G3042=账期!$A$48,G3042=账期!$A$50,G3042=账期!$A$51,G3042=账期!$A$52,G3042=账期!$A$53,G3042=账期!$A$54,G3042=账期!$A$56,G3042=账期!$A$57,G3042=账期!$A$58,G3042=账期!$A$59,G3042=账期!$A$60,G3042=账期!$A$61,G3042=账期!$A$62,G3042=账期!$A$63,G3042=账期!$A$64,G3042=账期!$A$66,G3042=账期!$A$67,G3042=账期!$A$68,G3042=账期!$A$70,G3042=账期!$A$71),30,IF(OR(G3042=账期!$A$74,G3042=账期!$A$77,G3042=账期!$A$76,G3042=账期!$A$79,G3042=账期!$A$80,G3042=账期!$A$81,G3042=账期!$A$83,G3042=账期!$A$85,G3042=账期!$A$87,G3042=账期!$A$89,G3042=账期!$A$91),60,IF(OR(G3042=账期!$A$93,G3042=账期!$A$94,G3042=账期!$A$95,G3042=账期!$A$96,G3042=账期!$A$98,G3042=账期!$A$99,G3042=账期!$A$101,G3042=账期!$A$102),90,0)))</f>
        <v>0</v>
      </c>
      <c r="AF3042" s="396"/>
      <c r="AG3042" s="384"/>
      <c r="AH3042" s="396" t="str">
        <f t="shared" si="432"/>
        <v/>
      </c>
    </row>
    <row r="3043" spans="1:34" ht="18" customHeight="1" x14ac:dyDescent="0.25">
      <c r="A3043" s="301" t="str">
        <f t="shared" si="434"/>
        <v/>
      </c>
      <c r="B3043" s="397"/>
      <c r="C3043" s="398"/>
      <c r="D3043" s="399"/>
      <c r="E3043" s="383" t="str">
        <f t="shared" si="437"/>
        <v>C</v>
      </c>
      <c r="F3043" s="383" t="str">
        <f t="shared" si="438"/>
        <v>C</v>
      </c>
      <c r="G3043" s="400"/>
      <c r="H3043" s="385" t="str">
        <f>IF(G3043="","",VLOOKUP(G3043,下拉数据源!J:K,2,0))</f>
        <v/>
      </c>
      <c r="I3043" s="385"/>
      <c r="J3043" s="385"/>
      <c r="K3043" s="386"/>
      <c r="L3043" s="401"/>
      <c r="M3043" s="384"/>
      <c r="N3043" s="384"/>
      <c r="O3043" s="384"/>
      <c r="P3043" s="386"/>
      <c r="Q3043" s="387"/>
      <c r="R3043" s="286"/>
      <c r="S3043" s="388">
        <f t="shared" si="435"/>
        <v>0</v>
      </c>
      <c r="T3043" s="389"/>
      <c r="U3043" s="389">
        <f t="shared" si="433"/>
        <v>0</v>
      </c>
      <c r="V3043" s="451"/>
      <c r="W3043" s="452"/>
      <c r="X3043" s="386"/>
      <c r="Y3043" s="390"/>
      <c r="Z3043" s="391"/>
      <c r="AA3043" s="392"/>
      <c r="AB3043" s="393"/>
      <c r="AC3043" s="394"/>
      <c r="AD3043" s="395">
        <f t="shared" si="436"/>
        <v>0</v>
      </c>
      <c r="AE3043" s="396">
        <f>IF(OR(G3043=账期!$A$18,G3043=账期!$A$20,G3043=账期!$A$22,G3043=账期!$A$24,G3043=账期!$A$25,G3043=账期!$A$27,G3043=账期!$A$26,G3043=账期!$A$28,G3043=账期!$A$30,G3043=账期!$A$32,G3043=账期!$A$34,G3043=账期!$A$35,G3043=账期!$A$37,G3043=账期!$A$39,G3043=账期!$A$40,G3043=账期!$A$41,G3043=账期!$A$42,G3043=账期!$A$43,G3043=账期!$A$44,G3043=账期!$A$45,G3043=账期!$A$46,G3043=账期!$A$48,G3043=账期!$A$50,G3043=账期!$A$51,G3043=账期!$A$52,G3043=账期!$A$53,G3043=账期!$A$54,G3043=账期!$A$56,G3043=账期!$A$57,G3043=账期!$A$58,G3043=账期!$A$59,G3043=账期!$A$60,G3043=账期!$A$61,G3043=账期!$A$62,G3043=账期!$A$63,G3043=账期!$A$64,G3043=账期!$A$66,G3043=账期!$A$67,G3043=账期!$A$68,G3043=账期!$A$70,G3043=账期!$A$71),30,IF(OR(G3043=账期!$A$74,G3043=账期!$A$77,G3043=账期!$A$76,G3043=账期!$A$79,G3043=账期!$A$80,G3043=账期!$A$81,G3043=账期!$A$83,G3043=账期!$A$85,G3043=账期!$A$87,G3043=账期!$A$89,G3043=账期!$A$91),60,IF(OR(G3043=账期!$A$93,G3043=账期!$A$94,G3043=账期!$A$95,G3043=账期!$A$96,G3043=账期!$A$98,G3043=账期!$A$99,G3043=账期!$A$101,G3043=账期!$A$102),90,0)))</f>
        <v>0</v>
      </c>
      <c r="AF3043" s="396"/>
      <c r="AG3043" s="384"/>
      <c r="AH3043" s="396" t="str">
        <f t="shared" si="432"/>
        <v/>
      </c>
    </row>
    <row r="3044" spans="1:34" ht="18" customHeight="1" x14ac:dyDescent="0.25">
      <c r="A3044" s="301" t="str">
        <f t="shared" si="434"/>
        <v/>
      </c>
      <c r="B3044" s="397"/>
      <c r="C3044" s="398"/>
      <c r="D3044" s="399"/>
      <c r="E3044" s="383" t="str">
        <f t="shared" si="437"/>
        <v>C</v>
      </c>
      <c r="F3044" s="383" t="str">
        <f t="shared" si="438"/>
        <v>C</v>
      </c>
      <c r="G3044" s="400"/>
      <c r="H3044" s="385" t="str">
        <f>IF(G3044="","",VLOOKUP(G3044,下拉数据源!J:K,2,0))</f>
        <v/>
      </c>
      <c r="I3044" s="385"/>
      <c r="J3044" s="385"/>
      <c r="K3044" s="386"/>
      <c r="L3044" s="401"/>
      <c r="M3044" s="384"/>
      <c r="N3044" s="384"/>
      <c r="O3044" s="384"/>
      <c r="P3044" s="386"/>
      <c r="Q3044" s="387"/>
      <c r="R3044" s="286"/>
      <c r="S3044" s="388">
        <f t="shared" si="435"/>
        <v>0</v>
      </c>
      <c r="T3044" s="389"/>
      <c r="U3044" s="389">
        <f t="shared" si="433"/>
        <v>0</v>
      </c>
      <c r="V3044" s="451"/>
      <c r="W3044" s="452"/>
      <c r="X3044" s="386"/>
      <c r="Y3044" s="390"/>
      <c r="Z3044" s="391"/>
      <c r="AA3044" s="392"/>
      <c r="AB3044" s="393"/>
      <c r="AC3044" s="394"/>
      <c r="AD3044" s="395">
        <f t="shared" si="436"/>
        <v>0</v>
      </c>
      <c r="AE3044" s="396">
        <f>IF(OR(G3044=账期!$A$18,G3044=账期!$A$20,G3044=账期!$A$22,G3044=账期!$A$24,G3044=账期!$A$25,G3044=账期!$A$27,G3044=账期!$A$26,G3044=账期!$A$28,G3044=账期!$A$30,G3044=账期!$A$32,G3044=账期!$A$34,G3044=账期!$A$35,G3044=账期!$A$37,G3044=账期!$A$39,G3044=账期!$A$40,G3044=账期!$A$41,G3044=账期!$A$42,G3044=账期!$A$43,G3044=账期!$A$44,G3044=账期!$A$45,G3044=账期!$A$46,G3044=账期!$A$48,G3044=账期!$A$50,G3044=账期!$A$51,G3044=账期!$A$52,G3044=账期!$A$53,G3044=账期!$A$54,G3044=账期!$A$56,G3044=账期!$A$57,G3044=账期!$A$58,G3044=账期!$A$59,G3044=账期!$A$60,G3044=账期!$A$61,G3044=账期!$A$62,G3044=账期!$A$63,G3044=账期!$A$64,G3044=账期!$A$66,G3044=账期!$A$67,G3044=账期!$A$68,G3044=账期!$A$70,G3044=账期!$A$71),30,IF(OR(G3044=账期!$A$74,G3044=账期!$A$77,G3044=账期!$A$76,G3044=账期!$A$79,G3044=账期!$A$80,G3044=账期!$A$81,G3044=账期!$A$83,G3044=账期!$A$85,G3044=账期!$A$87,G3044=账期!$A$89,G3044=账期!$A$91),60,IF(OR(G3044=账期!$A$93,G3044=账期!$A$94,G3044=账期!$A$95,G3044=账期!$A$96,G3044=账期!$A$98,G3044=账期!$A$99,G3044=账期!$A$101,G3044=账期!$A$102),90,0)))</f>
        <v>0</v>
      </c>
      <c r="AF3044" s="396"/>
      <c r="AG3044" s="384"/>
      <c r="AH3044" s="396" t="str">
        <f t="shared" si="432"/>
        <v/>
      </c>
    </row>
    <row r="3045" spans="1:34" ht="18" customHeight="1" x14ac:dyDescent="0.25">
      <c r="A3045" s="301" t="str">
        <f t="shared" si="434"/>
        <v/>
      </c>
      <c r="B3045" s="397"/>
      <c r="C3045" s="398"/>
      <c r="D3045" s="399"/>
      <c r="E3045" s="383" t="str">
        <f t="shared" si="437"/>
        <v>C</v>
      </c>
      <c r="F3045" s="383" t="str">
        <f t="shared" si="438"/>
        <v>C</v>
      </c>
      <c r="G3045" s="400"/>
      <c r="H3045" s="385" t="str">
        <f>IF(G3045="","",VLOOKUP(G3045,下拉数据源!J:K,2,0))</f>
        <v/>
      </c>
      <c r="I3045" s="385"/>
      <c r="J3045" s="385"/>
      <c r="K3045" s="386"/>
      <c r="L3045" s="401"/>
      <c r="M3045" s="384"/>
      <c r="N3045" s="384"/>
      <c r="O3045" s="384"/>
      <c r="P3045" s="386"/>
      <c r="Q3045" s="387"/>
      <c r="R3045" s="286"/>
      <c r="S3045" s="388">
        <f t="shared" si="435"/>
        <v>0</v>
      </c>
      <c r="T3045" s="389"/>
      <c r="U3045" s="389">
        <f t="shared" si="433"/>
        <v>0</v>
      </c>
      <c r="V3045" s="451"/>
      <c r="W3045" s="452"/>
      <c r="X3045" s="386"/>
      <c r="Y3045" s="390"/>
      <c r="Z3045" s="391"/>
      <c r="AA3045" s="392"/>
      <c r="AB3045" s="393"/>
      <c r="AC3045" s="394"/>
      <c r="AD3045" s="395">
        <f t="shared" si="436"/>
        <v>0</v>
      </c>
      <c r="AE3045" s="396">
        <f>IF(OR(G3045=账期!$A$18,G3045=账期!$A$20,G3045=账期!$A$22,G3045=账期!$A$24,G3045=账期!$A$25,G3045=账期!$A$27,G3045=账期!$A$26,G3045=账期!$A$28,G3045=账期!$A$30,G3045=账期!$A$32,G3045=账期!$A$34,G3045=账期!$A$35,G3045=账期!$A$37,G3045=账期!$A$39,G3045=账期!$A$40,G3045=账期!$A$41,G3045=账期!$A$42,G3045=账期!$A$43,G3045=账期!$A$44,G3045=账期!$A$45,G3045=账期!$A$46,G3045=账期!$A$48,G3045=账期!$A$50,G3045=账期!$A$51,G3045=账期!$A$52,G3045=账期!$A$53,G3045=账期!$A$54,G3045=账期!$A$56,G3045=账期!$A$57,G3045=账期!$A$58,G3045=账期!$A$59,G3045=账期!$A$60,G3045=账期!$A$61,G3045=账期!$A$62,G3045=账期!$A$63,G3045=账期!$A$64,G3045=账期!$A$66,G3045=账期!$A$67,G3045=账期!$A$68,G3045=账期!$A$70,G3045=账期!$A$71),30,IF(OR(G3045=账期!$A$74,G3045=账期!$A$77,G3045=账期!$A$76,G3045=账期!$A$79,G3045=账期!$A$80,G3045=账期!$A$81,G3045=账期!$A$83,G3045=账期!$A$85,G3045=账期!$A$87,G3045=账期!$A$89,G3045=账期!$A$91),60,IF(OR(G3045=账期!$A$93,G3045=账期!$A$94,G3045=账期!$A$95,G3045=账期!$A$96,G3045=账期!$A$98,G3045=账期!$A$99,G3045=账期!$A$101,G3045=账期!$A$102),90,0)))</f>
        <v>0</v>
      </c>
      <c r="AF3045" s="396"/>
      <c r="AG3045" s="384"/>
      <c r="AH3045" s="396" t="str">
        <f t="shared" si="432"/>
        <v/>
      </c>
    </row>
    <row r="3046" spans="1:34" ht="18" customHeight="1" x14ac:dyDescent="0.25">
      <c r="A3046" s="301" t="str">
        <f t="shared" si="434"/>
        <v/>
      </c>
      <c r="B3046" s="397"/>
      <c r="C3046" s="398"/>
      <c r="D3046" s="399"/>
      <c r="E3046" s="383" t="str">
        <f t="shared" si="437"/>
        <v>C</v>
      </c>
      <c r="F3046" s="383" t="str">
        <f t="shared" si="438"/>
        <v>C</v>
      </c>
      <c r="G3046" s="400"/>
      <c r="H3046" s="385" t="str">
        <f>IF(G3046="","",VLOOKUP(G3046,下拉数据源!J:K,2,0))</f>
        <v/>
      </c>
      <c r="I3046" s="385"/>
      <c r="J3046" s="385"/>
      <c r="K3046" s="386"/>
      <c r="L3046" s="401"/>
      <c r="M3046" s="384"/>
      <c r="N3046" s="384"/>
      <c r="O3046" s="384"/>
      <c r="P3046" s="386"/>
      <c r="Q3046" s="387"/>
      <c r="R3046" s="286"/>
      <c r="S3046" s="388">
        <f t="shared" si="435"/>
        <v>0</v>
      </c>
      <c r="T3046" s="389"/>
      <c r="U3046" s="389">
        <f t="shared" si="433"/>
        <v>0</v>
      </c>
      <c r="V3046" s="451"/>
      <c r="W3046" s="452"/>
      <c r="X3046" s="386"/>
      <c r="Y3046" s="390"/>
      <c r="Z3046" s="391"/>
      <c r="AA3046" s="392"/>
      <c r="AB3046" s="393"/>
      <c r="AC3046" s="394"/>
      <c r="AD3046" s="395">
        <f t="shared" si="436"/>
        <v>0</v>
      </c>
      <c r="AE3046" s="396">
        <f>IF(OR(G3046=账期!$A$18,G3046=账期!$A$20,G3046=账期!$A$22,G3046=账期!$A$24,G3046=账期!$A$25,G3046=账期!$A$27,G3046=账期!$A$26,G3046=账期!$A$28,G3046=账期!$A$30,G3046=账期!$A$32,G3046=账期!$A$34,G3046=账期!$A$35,G3046=账期!$A$37,G3046=账期!$A$39,G3046=账期!$A$40,G3046=账期!$A$41,G3046=账期!$A$42,G3046=账期!$A$43,G3046=账期!$A$44,G3046=账期!$A$45,G3046=账期!$A$46,G3046=账期!$A$48,G3046=账期!$A$50,G3046=账期!$A$51,G3046=账期!$A$52,G3046=账期!$A$53,G3046=账期!$A$54,G3046=账期!$A$56,G3046=账期!$A$57,G3046=账期!$A$58,G3046=账期!$A$59,G3046=账期!$A$60,G3046=账期!$A$61,G3046=账期!$A$62,G3046=账期!$A$63,G3046=账期!$A$64,G3046=账期!$A$66,G3046=账期!$A$67,G3046=账期!$A$68,G3046=账期!$A$70,G3046=账期!$A$71),30,IF(OR(G3046=账期!$A$74,G3046=账期!$A$77,G3046=账期!$A$76,G3046=账期!$A$79,G3046=账期!$A$80,G3046=账期!$A$81,G3046=账期!$A$83,G3046=账期!$A$85,G3046=账期!$A$87,G3046=账期!$A$89,G3046=账期!$A$91),60,IF(OR(G3046=账期!$A$93,G3046=账期!$A$94,G3046=账期!$A$95,G3046=账期!$A$96,G3046=账期!$A$98,G3046=账期!$A$99,G3046=账期!$A$101,G3046=账期!$A$102),90,0)))</f>
        <v>0</v>
      </c>
      <c r="AF3046" s="396"/>
      <c r="AG3046" s="384"/>
      <c r="AH3046" s="396" t="str">
        <f t="shared" si="432"/>
        <v/>
      </c>
    </row>
    <row r="3047" spans="1:34" ht="18" customHeight="1" x14ac:dyDescent="0.25">
      <c r="A3047" s="301" t="str">
        <f t="shared" si="434"/>
        <v/>
      </c>
      <c r="B3047" s="397"/>
      <c r="C3047" s="398"/>
      <c r="D3047" s="399"/>
      <c r="E3047" s="383" t="str">
        <f t="shared" si="437"/>
        <v>C</v>
      </c>
      <c r="F3047" s="383" t="str">
        <f t="shared" si="438"/>
        <v>C</v>
      </c>
      <c r="G3047" s="400"/>
      <c r="H3047" s="385" t="str">
        <f>IF(G3047="","",VLOOKUP(G3047,下拉数据源!J:K,2,0))</f>
        <v/>
      </c>
      <c r="I3047" s="385"/>
      <c r="J3047" s="385"/>
      <c r="K3047" s="386"/>
      <c r="L3047" s="401"/>
      <c r="M3047" s="384"/>
      <c r="N3047" s="384"/>
      <c r="O3047" s="384"/>
      <c r="P3047" s="386"/>
      <c r="Q3047" s="387"/>
      <c r="R3047" s="286"/>
      <c r="S3047" s="388">
        <f t="shared" si="435"/>
        <v>0</v>
      </c>
      <c r="T3047" s="389"/>
      <c r="U3047" s="389">
        <f t="shared" si="433"/>
        <v>0</v>
      </c>
      <c r="V3047" s="451"/>
      <c r="W3047" s="452"/>
      <c r="X3047" s="386"/>
      <c r="Y3047" s="390"/>
      <c r="Z3047" s="391"/>
      <c r="AA3047" s="392"/>
      <c r="AB3047" s="393"/>
      <c r="AC3047" s="394"/>
      <c r="AD3047" s="395">
        <f t="shared" si="436"/>
        <v>0</v>
      </c>
      <c r="AE3047" s="396">
        <f>IF(OR(G3047=账期!$A$18,G3047=账期!$A$20,G3047=账期!$A$22,G3047=账期!$A$24,G3047=账期!$A$25,G3047=账期!$A$27,G3047=账期!$A$26,G3047=账期!$A$28,G3047=账期!$A$30,G3047=账期!$A$32,G3047=账期!$A$34,G3047=账期!$A$35,G3047=账期!$A$37,G3047=账期!$A$39,G3047=账期!$A$40,G3047=账期!$A$41,G3047=账期!$A$42,G3047=账期!$A$43,G3047=账期!$A$44,G3047=账期!$A$45,G3047=账期!$A$46,G3047=账期!$A$48,G3047=账期!$A$50,G3047=账期!$A$51,G3047=账期!$A$52,G3047=账期!$A$53,G3047=账期!$A$54,G3047=账期!$A$56,G3047=账期!$A$57,G3047=账期!$A$58,G3047=账期!$A$59,G3047=账期!$A$60,G3047=账期!$A$61,G3047=账期!$A$62,G3047=账期!$A$63,G3047=账期!$A$64,G3047=账期!$A$66,G3047=账期!$A$67,G3047=账期!$A$68,G3047=账期!$A$70,G3047=账期!$A$71),30,IF(OR(G3047=账期!$A$74,G3047=账期!$A$77,G3047=账期!$A$76,G3047=账期!$A$79,G3047=账期!$A$80,G3047=账期!$A$81,G3047=账期!$A$83,G3047=账期!$A$85,G3047=账期!$A$87,G3047=账期!$A$89,G3047=账期!$A$91),60,IF(OR(G3047=账期!$A$93,G3047=账期!$A$94,G3047=账期!$A$95,G3047=账期!$A$96,G3047=账期!$A$98,G3047=账期!$A$99,G3047=账期!$A$101,G3047=账期!$A$102),90,0)))</f>
        <v>0</v>
      </c>
      <c r="AF3047" s="396"/>
      <c r="AG3047" s="384"/>
      <c r="AH3047" s="396" t="str">
        <f t="shared" ref="AH3047:AH3110" si="439">IF(AG3047="华东","徐绪盛",IF(AG3047="华南","柯童柱",IF(AG3047="华中","杭得利",IF(AG3047="西南","张军",IF(AG3047="华北","石浩宇","")))))</f>
        <v/>
      </c>
    </row>
    <row r="3048" spans="1:34" ht="18" customHeight="1" x14ac:dyDescent="0.25">
      <c r="A3048" s="301" t="str">
        <f t="shared" si="434"/>
        <v/>
      </c>
      <c r="B3048" s="397"/>
      <c r="C3048" s="398"/>
      <c r="D3048" s="399"/>
      <c r="E3048" s="383" t="str">
        <f t="shared" si="437"/>
        <v>C</v>
      </c>
      <c r="F3048" s="383" t="str">
        <f t="shared" si="438"/>
        <v>C</v>
      </c>
      <c r="G3048" s="400"/>
      <c r="H3048" s="385" t="str">
        <f>IF(G3048="","",VLOOKUP(G3048,下拉数据源!J:K,2,0))</f>
        <v/>
      </c>
      <c r="I3048" s="385"/>
      <c r="J3048" s="385"/>
      <c r="K3048" s="386"/>
      <c r="L3048" s="401"/>
      <c r="M3048" s="384"/>
      <c r="N3048" s="384"/>
      <c r="O3048" s="384"/>
      <c r="P3048" s="386"/>
      <c r="Q3048" s="387"/>
      <c r="R3048" s="286"/>
      <c r="S3048" s="388">
        <f t="shared" si="435"/>
        <v>0</v>
      </c>
      <c r="T3048" s="389"/>
      <c r="U3048" s="389">
        <f t="shared" si="433"/>
        <v>0</v>
      </c>
      <c r="V3048" s="451"/>
      <c r="W3048" s="452"/>
      <c r="X3048" s="386"/>
      <c r="Y3048" s="390"/>
      <c r="Z3048" s="391"/>
      <c r="AA3048" s="392"/>
      <c r="AB3048" s="393"/>
      <c r="AC3048" s="394"/>
      <c r="AD3048" s="395">
        <f t="shared" si="436"/>
        <v>0</v>
      </c>
      <c r="AE3048" s="396">
        <f>IF(OR(G3048=账期!$A$18,G3048=账期!$A$20,G3048=账期!$A$22,G3048=账期!$A$24,G3048=账期!$A$25,G3048=账期!$A$27,G3048=账期!$A$26,G3048=账期!$A$28,G3048=账期!$A$30,G3048=账期!$A$32,G3048=账期!$A$34,G3048=账期!$A$35,G3048=账期!$A$37,G3048=账期!$A$39,G3048=账期!$A$40,G3048=账期!$A$41,G3048=账期!$A$42,G3048=账期!$A$43,G3048=账期!$A$44,G3048=账期!$A$45,G3048=账期!$A$46,G3048=账期!$A$48,G3048=账期!$A$50,G3048=账期!$A$51,G3048=账期!$A$52,G3048=账期!$A$53,G3048=账期!$A$54,G3048=账期!$A$56,G3048=账期!$A$57,G3048=账期!$A$58,G3048=账期!$A$59,G3048=账期!$A$60,G3048=账期!$A$61,G3048=账期!$A$62,G3048=账期!$A$63,G3048=账期!$A$64,G3048=账期!$A$66,G3048=账期!$A$67,G3048=账期!$A$68,G3048=账期!$A$70,G3048=账期!$A$71),30,IF(OR(G3048=账期!$A$74,G3048=账期!$A$77,G3048=账期!$A$76,G3048=账期!$A$79,G3048=账期!$A$80,G3048=账期!$A$81,G3048=账期!$A$83,G3048=账期!$A$85,G3048=账期!$A$87,G3048=账期!$A$89,G3048=账期!$A$91),60,IF(OR(G3048=账期!$A$93,G3048=账期!$A$94,G3048=账期!$A$95,G3048=账期!$A$96,G3048=账期!$A$98,G3048=账期!$A$99,G3048=账期!$A$101,G3048=账期!$A$102),90,0)))</f>
        <v>0</v>
      </c>
      <c r="AF3048" s="396"/>
      <c r="AG3048" s="384"/>
      <c r="AH3048" s="396" t="str">
        <f t="shared" si="439"/>
        <v/>
      </c>
    </row>
    <row r="3049" spans="1:34" ht="18" customHeight="1" x14ac:dyDescent="0.25">
      <c r="A3049" s="301" t="str">
        <f t="shared" si="434"/>
        <v/>
      </c>
      <c r="B3049" s="397"/>
      <c r="C3049" s="398"/>
      <c r="D3049" s="399"/>
      <c r="E3049" s="383" t="str">
        <f t="shared" si="437"/>
        <v>C</v>
      </c>
      <c r="F3049" s="383" t="str">
        <f t="shared" si="438"/>
        <v>C</v>
      </c>
      <c r="G3049" s="400"/>
      <c r="H3049" s="385" t="str">
        <f>IF(G3049="","",VLOOKUP(G3049,下拉数据源!J:K,2,0))</f>
        <v/>
      </c>
      <c r="I3049" s="385"/>
      <c r="J3049" s="385"/>
      <c r="K3049" s="386"/>
      <c r="L3049" s="401"/>
      <c r="M3049" s="384"/>
      <c r="N3049" s="384"/>
      <c r="O3049" s="384"/>
      <c r="P3049" s="386"/>
      <c r="Q3049" s="387"/>
      <c r="R3049" s="286"/>
      <c r="S3049" s="388">
        <f t="shared" si="435"/>
        <v>0</v>
      </c>
      <c r="T3049" s="389"/>
      <c r="U3049" s="389">
        <f t="shared" si="433"/>
        <v>0</v>
      </c>
      <c r="V3049" s="451"/>
      <c r="W3049" s="452"/>
      <c r="X3049" s="386"/>
      <c r="Y3049" s="390"/>
      <c r="Z3049" s="391"/>
      <c r="AA3049" s="392"/>
      <c r="AB3049" s="393"/>
      <c r="AC3049" s="394"/>
      <c r="AD3049" s="395">
        <f t="shared" si="436"/>
        <v>0</v>
      </c>
      <c r="AE3049" s="396">
        <f>IF(OR(G3049=账期!$A$18,G3049=账期!$A$20,G3049=账期!$A$22,G3049=账期!$A$24,G3049=账期!$A$25,G3049=账期!$A$27,G3049=账期!$A$26,G3049=账期!$A$28,G3049=账期!$A$30,G3049=账期!$A$32,G3049=账期!$A$34,G3049=账期!$A$35,G3049=账期!$A$37,G3049=账期!$A$39,G3049=账期!$A$40,G3049=账期!$A$41,G3049=账期!$A$42,G3049=账期!$A$43,G3049=账期!$A$44,G3049=账期!$A$45,G3049=账期!$A$46,G3049=账期!$A$48,G3049=账期!$A$50,G3049=账期!$A$51,G3049=账期!$A$52,G3049=账期!$A$53,G3049=账期!$A$54,G3049=账期!$A$56,G3049=账期!$A$57,G3049=账期!$A$58,G3049=账期!$A$59,G3049=账期!$A$60,G3049=账期!$A$61,G3049=账期!$A$62,G3049=账期!$A$63,G3049=账期!$A$64,G3049=账期!$A$66,G3049=账期!$A$67,G3049=账期!$A$68,G3049=账期!$A$70,G3049=账期!$A$71),30,IF(OR(G3049=账期!$A$74,G3049=账期!$A$77,G3049=账期!$A$76,G3049=账期!$A$79,G3049=账期!$A$80,G3049=账期!$A$81,G3049=账期!$A$83,G3049=账期!$A$85,G3049=账期!$A$87,G3049=账期!$A$89,G3049=账期!$A$91),60,IF(OR(G3049=账期!$A$93,G3049=账期!$A$94,G3049=账期!$A$95,G3049=账期!$A$96,G3049=账期!$A$98,G3049=账期!$A$99,G3049=账期!$A$101,G3049=账期!$A$102),90,0)))</f>
        <v>0</v>
      </c>
      <c r="AF3049" s="396"/>
      <c r="AG3049" s="384"/>
      <c r="AH3049" s="396" t="str">
        <f t="shared" si="439"/>
        <v/>
      </c>
    </row>
    <row r="3050" spans="1:34" ht="18" customHeight="1" x14ac:dyDescent="0.25">
      <c r="A3050" s="301" t="str">
        <f t="shared" si="434"/>
        <v/>
      </c>
      <c r="B3050" s="397"/>
      <c r="C3050" s="398"/>
      <c r="D3050" s="399"/>
      <c r="E3050" s="383" t="str">
        <f t="shared" si="437"/>
        <v>C</v>
      </c>
      <c r="F3050" s="383" t="str">
        <f t="shared" si="438"/>
        <v>C</v>
      </c>
      <c r="G3050" s="400"/>
      <c r="H3050" s="385" t="str">
        <f>IF(G3050="","",VLOOKUP(G3050,下拉数据源!J:K,2,0))</f>
        <v/>
      </c>
      <c r="I3050" s="385"/>
      <c r="J3050" s="385"/>
      <c r="K3050" s="386"/>
      <c r="L3050" s="401"/>
      <c r="M3050" s="384"/>
      <c r="N3050" s="384"/>
      <c r="O3050" s="384"/>
      <c r="P3050" s="386"/>
      <c r="Q3050" s="387"/>
      <c r="R3050" s="286"/>
      <c r="S3050" s="388">
        <f t="shared" si="435"/>
        <v>0</v>
      </c>
      <c r="T3050" s="389"/>
      <c r="U3050" s="389">
        <f t="shared" si="433"/>
        <v>0</v>
      </c>
      <c r="V3050" s="451"/>
      <c r="W3050" s="452"/>
      <c r="X3050" s="386"/>
      <c r="Y3050" s="390"/>
      <c r="Z3050" s="391"/>
      <c r="AA3050" s="392"/>
      <c r="AB3050" s="393"/>
      <c r="AC3050" s="394"/>
      <c r="AD3050" s="395">
        <f t="shared" si="436"/>
        <v>0</v>
      </c>
      <c r="AE3050" s="396">
        <f>IF(OR(G3050=账期!$A$18,G3050=账期!$A$20,G3050=账期!$A$22,G3050=账期!$A$24,G3050=账期!$A$25,G3050=账期!$A$27,G3050=账期!$A$26,G3050=账期!$A$28,G3050=账期!$A$30,G3050=账期!$A$32,G3050=账期!$A$34,G3050=账期!$A$35,G3050=账期!$A$37,G3050=账期!$A$39,G3050=账期!$A$40,G3050=账期!$A$41,G3050=账期!$A$42,G3050=账期!$A$43,G3050=账期!$A$44,G3050=账期!$A$45,G3050=账期!$A$46,G3050=账期!$A$48,G3050=账期!$A$50,G3050=账期!$A$51,G3050=账期!$A$52,G3050=账期!$A$53,G3050=账期!$A$54,G3050=账期!$A$56,G3050=账期!$A$57,G3050=账期!$A$58,G3050=账期!$A$59,G3050=账期!$A$60,G3050=账期!$A$61,G3050=账期!$A$62,G3050=账期!$A$63,G3050=账期!$A$64,G3050=账期!$A$66,G3050=账期!$A$67,G3050=账期!$A$68,G3050=账期!$A$70,G3050=账期!$A$71),30,IF(OR(G3050=账期!$A$74,G3050=账期!$A$77,G3050=账期!$A$76,G3050=账期!$A$79,G3050=账期!$A$80,G3050=账期!$A$81,G3050=账期!$A$83,G3050=账期!$A$85,G3050=账期!$A$87,G3050=账期!$A$89,G3050=账期!$A$91),60,IF(OR(G3050=账期!$A$93,G3050=账期!$A$94,G3050=账期!$A$95,G3050=账期!$A$96,G3050=账期!$A$98,G3050=账期!$A$99,G3050=账期!$A$101,G3050=账期!$A$102),90,0)))</f>
        <v>0</v>
      </c>
      <c r="AF3050" s="396"/>
      <c r="AG3050" s="384"/>
      <c r="AH3050" s="396" t="str">
        <f t="shared" si="439"/>
        <v/>
      </c>
    </row>
    <row r="3051" spans="1:34" ht="18" customHeight="1" x14ac:dyDescent="0.25">
      <c r="A3051" s="301" t="str">
        <f t="shared" si="434"/>
        <v/>
      </c>
      <c r="B3051" s="397"/>
      <c r="C3051" s="398"/>
      <c r="D3051" s="399"/>
      <c r="E3051" s="383" t="str">
        <f t="shared" si="437"/>
        <v>C</v>
      </c>
      <c r="F3051" s="383" t="str">
        <f t="shared" si="438"/>
        <v>C</v>
      </c>
      <c r="G3051" s="400"/>
      <c r="H3051" s="385" t="str">
        <f>IF(G3051="","",VLOOKUP(G3051,下拉数据源!J:K,2,0))</f>
        <v/>
      </c>
      <c r="I3051" s="385"/>
      <c r="J3051" s="385"/>
      <c r="K3051" s="386"/>
      <c r="L3051" s="401"/>
      <c r="M3051" s="384"/>
      <c r="N3051" s="384"/>
      <c r="O3051" s="384"/>
      <c r="P3051" s="386"/>
      <c r="Q3051" s="387"/>
      <c r="R3051" s="286"/>
      <c r="S3051" s="388">
        <f t="shared" si="435"/>
        <v>0</v>
      </c>
      <c r="T3051" s="389"/>
      <c r="U3051" s="389">
        <f t="shared" si="433"/>
        <v>0</v>
      </c>
      <c r="V3051" s="451"/>
      <c r="W3051" s="452"/>
      <c r="X3051" s="386"/>
      <c r="Y3051" s="390"/>
      <c r="Z3051" s="391"/>
      <c r="AA3051" s="392"/>
      <c r="AB3051" s="393"/>
      <c r="AC3051" s="394"/>
      <c r="AD3051" s="395">
        <f t="shared" si="436"/>
        <v>0</v>
      </c>
      <c r="AE3051" s="396">
        <f>IF(OR(G3051=账期!$A$18,G3051=账期!$A$20,G3051=账期!$A$22,G3051=账期!$A$24,G3051=账期!$A$25,G3051=账期!$A$27,G3051=账期!$A$26,G3051=账期!$A$28,G3051=账期!$A$30,G3051=账期!$A$32,G3051=账期!$A$34,G3051=账期!$A$35,G3051=账期!$A$37,G3051=账期!$A$39,G3051=账期!$A$40,G3051=账期!$A$41,G3051=账期!$A$42,G3051=账期!$A$43,G3051=账期!$A$44,G3051=账期!$A$45,G3051=账期!$A$46,G3051=账期!$A$48,G3051=账期!$A$50,G3051=账期!$A$51,G3051=账期!$A$52,G3051=账期!$A$53,G3051=账期!$A$54,G3051=账期!$A$56,G3051=账期!$A$57,G3051=账期!$A$58,G3051=账期!$A$59,G3051=账期!$A$60,G3051=账期!$A$61,G3051=账期!$A$62,G3051=账期!$A$63,G3051=账期!$A$64,G3051=账期!$A$66,G3051=账期!$A$67,G3051=账期!$A$68,G3051=账期!$A$70,G3051=账期!$A$71),30,IF(OR(G3051=账期!$A$74,G3051=账期!$A$77,G3051=账期!$A$76,G3051=账期!$A$79,G3051=账期!$A$80,G3051=账期!$A$81,G3051=账期!$A$83,G3051=账期!$A$85,G3051=账期!$A$87,G3051=账期!$A$89,G3051=账期!$A$91),60,IF(OR(G3051=账期!$A$93,G3051=账期!$A$94,G3051=账期!$A$95,G3051=账期!$A$96,G3051=账期!$A$98,G3051=账期!$A$99,G3051=账期!$A$101,G3051=账期!$A$102),90,0)))</f>
        <v>0</v>
      </c>
      <c r="AF3051" s="396"/>
      <c r="AG3051" s="384"/>
      <c r="AH3051" s="396" t="str">
        <f t="shared" si="439"/>
        <v/>
      </c>
    </row>
    <row r="3052" spans="1:34" ht="18" customHeight="1" x14ac:dyDescent="0.25">
      <c r="A3052" s="301" t="str">
        <f t="shared" si="434"/>
        <v/>
      </c>
      <c r="B3052" s="397"/>
      <c r="C3052" s="398"/>
      <c r="D3052" s="399"/>
      <c r="E3052" s="383" t="str">
        <f t="shared" si="437"/>
        <v>C</v>
      </c>
      <c r="F3052" s="383" t="str">
        <f t="shared" si="438"/>
        <v>C</v>
      </c>
      <c r="G3052" s="400"/>
      <c r="H3052" s="385" t="str">
        <f>IF(G3052="","",VLOOKUP(G3052,下拉数据源!J:K,2,0))</f>
        <v/>
      </c>
      <c r="I3052" s="385"/>
      <c r="J3052" s="385"/>
      <c r="K3052" s="386"/>
      <c r="L3052" s="401"/>
      <c r="M3052" s="384"/>
      <c r="N3052" s="384"/>
      <c r="O3052" s="384"/>
      <c r="P3052" s="386"/>
      <c r="Q3052" s="387"/>
      <c r="R3052" s="286"/>
      <c r="S3052" s="388">
        <f t="shared" si="435"/>
        <v>0</v>
      </c>
      <c r="T3052" s="389"/>
      <c r="U3052" s="389">
        <f t="shared" si="433"/>
        <v>0</v>
      </c>
      <c r="V3052" s="451"/>
      <c r="W3052" s="452"/>
      <c r="X3052" s="386"/>
      <c r="Y3052" s="390"/>
      <c r="Z3052" s="391"/>
      <c r="AA3052" s="392"/>
      <c r="AB3052" s="393"/>
      <c r="AC3052" s="394"/>
      <c r="AD3052" s="395">
        <f t="shared" si="436"/>
        <v>0</v>
      </c>
      <c r="AE3052" s="396">
        <f>IF(OR(G3052=账期!$A$18,G3052=账期!$A$20,G3052=账期!$A$22,G3052=账期!$A$24,G3052=账期!$A$25,G3052=账期!$A$27,G3052=账期!$A$26,G3052=账期!$A$28,G3052=账期!$A$30,G3052=账期!$A$32,G3052=账期!$A$34,G3052=账期!$A$35,G3052=账期!$A$37,G3052=账期!$A$39,G3052=账期!$A$40,G3052=账期!$A$41,G3052=账期!$A$42,G3052=账期!$A$43,G3052=账期!$A$44,G3052=账期!$A$45,G3052=账期!$A$46,G3052=账期!$A$48,G3052=账期!$A$50,G3052=账期!$A$51,G3052=账期!$A$52,G3052=账期!$A$53,G3052=账期!$A$54,G3052=账期!$A$56,G3052=账期!$A$57,G3052=账期!$A$58,G3052=账期!$A$59,G3052=账期!$A$60,G3052=账期!$A$61,G3052=账期!$A$62,G3052=账期!$A$63,G3052=账期!$A$64,G3052=账期!$A$66,G3052=账期!$A$67,G3052=账期!$A$68,G3052=账期!$A$70,G3052=账期!$A$71),30,IF(OR(G3052=账期!$A$74,G3052=账期!$A$77,G3052=账期!$A$76,G3052=账期!$A$79,G3052=账期!$A$80,G3052=账期!$A$81,G3052=账期!$A$83,G3052=账期!$A$85,G3052=账期!$A$87,G3052=账期!$A$89,G3052=账期!$A$91),60,IF(OR(G3052=账期!$A$93,G3052=账期!$A$94,G3052=账期!$A$95,G3052=账期!$A$96,G3052=账期!$A$98,G3052=账期!$A$99,G3052=账期!$A$101,G3052=账期!$A$102),90,0)))</f>
        <v>0</v>
      </c>
      <c r="AF3052" s="396"/>
      <c r="AG3052" s="384"/>
      <c r="AH3052" s="396" t="str">
        <f t="shared" si="439"/>
        <v/>
      </c>
    </row>
    <row r="3053" spans="1:34" ht="18" customHeight="1" x14ac:dyDescent="0.25">
      <c r="A3053" s="301" t="str">
        <f t="shared" si="434"/>
        <v/>
      </c>
      <c r="B3053" s="397"/>
      <c r="C3053" s="398"/>
      <c r="D3053" s="399"/>
      <c r="E3053" s="383" t="str">
        <f t="shared" si="437"/>
        <v>C</v>
      </c>
      <c r="F3053" s="383" t="str">
        <f t="shared" si="438"/>
        <v>C</v>
      </c>
      <c r="G3053" s="400"/>
      <c r="H3053" s="385" t="str">
        <f>IF(G3053="","",VLOOKUP(G3053,下拉数据源!J:K,2,0))</f>
        <v/>
      </c>
      <c r="I3053" s="385"/>
      <c r="J3053" s="385"/>
      <c r="K3053" s="386"/>
      <c r="L3053" s="401"/>
      <c r="M3053" s="384"/>
      <c r="N3053" s="384"/>
      <c r="O3053" s="384"/>
      <c r="P3053" s="386"/>
      <c r="Q3053" s="387"/>
      <c r="R3053" s="286"/>
      <c r="S3053" s="388">
        <f t="shared" si="435"/>
        <v>0</v>
      </c>
      <c r="T3053" s="389"/>
      <c r="U3053" s="389">
        <f t="shared" si="433"/>
        <v>0</v>
      </c>
      <c r="V3053" s="451"/>
      <c r="W3053" s="452"/>
      <c r="X3053" s="386"/>
      <c r="Y3053" s="390"/>
      <c r="Z3053" s="391"/>
      <c r="AA3053" s="392"/>
      <c r="AB3053" s="393"/>
      <c r="AC3053" s="394"/>
      <c r="AD3053" s="395">
        <f t="shared" si="436"/>
        <v>0</v>
      </c>
      <c r="AE3053" s="396">
        <f>IF(OR(G3053=账期!$A$18,G3053=账期!$A$20,G3053=账期!$A$22,G3053=账期!$A$24,G3053=账期!$A$25,G3053=账期!$A$27,G3053=账期!$A$26,G3053=账期!$A$28,G3053=账期!$A$30,G3053=账期!$A$32,G3053=账期!$A$34,G3053=账期!$A$35,G3053=账期!$A$37,G3053=账期!$A$39,G3053=账期!$A$40,G3053=账期!$A$41,G3053=账期!$A$42,G3053=账期!$A$43,G3053=账期!$A$44,G3053=账期!$A$45,G3053=账期!$A$46,G3053=账期!$A$48,G3053=账期!$A$50,G3053=账期!$A$51,G3053=账期!$A$52,G3053=账期!$A$53,G3053=账期!$A$54,G3053=账期!$A$56,G3053=账期!$A$57,G3053=账期!$A$58,G3053=账期!$A$59,G3053=账期!$A$60,G3053=账期!$A$61,G3053=账期!$A$62,G3053=账期!$A$63,G3053=账期!$A$64,G3053=账期!$A$66,G3053=账期!$A$67,G3053=账期!$A$68,G3053=账期!$A$70,G3053=账期!$A$71),30,IF(OR(G3053=账期!$A$74,G3053=账期!$A$77,G3053=账期!$A$76,G3053=账期!$A$79,G3053=账期!$A$80,G3053=账期!$A$81,G3053=账期!$A$83,G3053=账期!$A$85,G3053=账期!$A$87,G3053=账期!$A$89,G3053=账期!$A$91),60,IF(OR(G3053=账期!$A$93,G3053=账期!$A$94,G3053=账期!$A$95,G3053=账期!$A$96,G3053=账期!$A$98,G3053=账期!$A$99,G3053=账期!$A$101,G3053=账期!$A$102),90,0)))</f>
        <v>0</v>
      </c>
      <c r="AF3053" s="396"/>
      <c r="AG3053" s="384"/>
      <c r="AH3053" s="396" t="str">
        <f t="shared" si="439"/>
        <v/>
      </c>
    </row>
    <row r="3054" spans="1:34" ht="18" customHeight="1" x14ac:dyDescent="0.25">
      <c r="A3054" s="301" t="str">
        <f t="shared" si="434"/>
        <v/>
      </c>
      <c r="B3054" s="397"/>
      <c r="C3054" s="398"/>
      <c r="D3054" s="399"/>
      <c r="E3054" s="383" t="str">
        <f t="shared" si="437"/>
        <v>C</v>
      </c>
      <c r="F3054" s="383" t="str">
        <f t="shared" si="438"/>
        <v>C</v>
      </c>
      <c r="G3054" s="400"/>
      <c r="H3054" s="385" t="str">
        <f>IF(G3054="","",VLOOKUP(G3054,下拉数据源!J:K,2,0))</f>
        <v/>
      </c>
      <c r="I3054" s="385"/>
      <c r="J3054" s="385"/>
      <c r="K3054" s="386"/>
      <c r="L3054" s="401"/>
      <c r="M3054" s="384"/>
      <c r="N3054" s="384"/>
      <c r="O3054" s="384"/>
      <c r="P3054" s="386"/>
      <c r="Q3054" s="387"/>
      <c r="R3054" s="286"/>
      <c r="S3054" s="388">
        <f t="shared" si="435"/>
        <v>0</v>
      </c>
      <c r="T3054" s="389"/>
      <c r="U3054" s="389">
        <f t="shared" si="433"/>
        <v>0</v>
      </c>
      <c r="V3054" s="451"/>
      <c r="W3054" s="452"/>
      <c r="X3054" s="386"/>
      <c r="Y3054" s="390"/>
      <c r="Z3054" s="391"/>
      <c r="AA3054" s="392"/>
      <c r="AB3054" s="393"/>
      <c r="AC3054" s="394"/>
      <c r="AD3054" s="395">
        <f t="shared" si="436"/>
        <v>0</v>
      </c>
      <c r="AE3054" s="396">
        <f>IF(OR(G3054=账期!$A$18,G3054=账期!$A$20,G3054=账期!$A$22,G3054=账期!$A$24,G3054=账期!$A$25,G3054=账期!$A$27,G3054=账期!$A$26,G3054=账期!$A$28,G3054=账期!$A$30,G3054=账期!$A$32,G3054=账期!$A$34,G3054=账期!$A$35,G3054=账期!$A$37,G3054=账期!$A$39,G3054=账期!$A$40,G3054=账期!$A$41,G3054=账期!$A$42,G3054=账期!$A$43,G3054=账期!$A$44,G3054=账期!$A$45,G3054=账期!$A$46,G3054=账期!$A$48,G3054=账期!$A$50,G3054=账期!$A$51,G3054=账期!$A$52,G3054=账期!$A$53,G3054=账期!$A$54,G3054=账期!$A$56,G3054=账期!$A$57,G3054=账期!$A$58,G3054=账期!$A$59,G3054=账期!$A$60,G3054=账期!$A$61,G3054=账期!$A$62,G3054=账期!$A$63,G3054=账期!$A$64,G3054=账期!$A$66,G3054=账期!$A$67,G3054=账期!$A$68,G3054=账期!$A$70,G3054=账期!$A$71),30,IF(OR(G3054=账期!$A$74,G3054=账期!$A$77,G3054=账期!$A$76,G3054=账期!$A$79,G3054=账期!$A$80,G3054=账期!$A$81,G3054=账期!$A$83,G3054=账期!$A$85,G3054=账期!$A$87,G3054=账期!$A$89,G3054=账期!$A$91),60,IF(OR(G3054=账期!$A$93,G3054=账期!$A$94,G3054=账期!$A$95,G3054=账期!$A$96,G3054=账期!$A$98,G3054=账期!$A$99,G3054=账期!$A$101,G3054=账期!$A$102),90,0)))</f>
        <v>0</v>
      </c>
      <c r="AF3054" s="396"/>
      <c r="AG3054" s="384"/>
      <c r="AH3054" s="396" t="str">
        <f t="shared" si="439"/>
        <v/>
      </c>
    </row>
    <row r="3055" spans="1:34" ht="18" customHeight="1" x14ac:dyDescent="0.25">
      <c r="A3055" s="301" t="str">
        <f t="shared" si="434"/>
        <v/>
      </c>
      <c r="B3055" s="397"/>
      <c r="C3055" s="398"/>
      <c r="D3055" s="399"/>
      <c r="E3055" s="383" t="str">
        <f t="shared" si="437"/>
        <v>C</v>
      </c>
      <c r="F3055" s="383" t="str">
        <f t="shared" si="438"/>
        <v>C</v>
      </c>
      <c r="G3055" s="400"/>
      <c r="H3055" s="385" t="str">
        <f>IF(G3055="","",VLOOKUP(G3055,下拉数据源!J:K,2,0))</f>
        <v/>
      </c>
      <c r="I3055" s="385"/>
      <c r="J3055" s="385"/>
      <c r="K3055" s="386"/>
      <c r="L3055" s="401"/>
      <c r="M3055" s="384"/>
      <c r="N3055" s="384"/>
      <c r="O3055" s="384"/>
      <c r="P3055" s="386"/>
      <c r="Q3055" s="387"/>
      <c r="R3055" s="286"/>
      <c r="S3055" s="388">
        <f t="shared" si="435"/>
        <v>0</v>
      </c>
      <c r="T3055" s="389"/>
      <c r="U3055" s="389">
        <f t="shared" si="433"/>
        <v>0</v>
      </c>
      <c r="V3055" s="451"/>
      <c r="W3055" s="452"/>
      <c r="X3055" s="386"/>
      <c r="Y3055" s="390"/>
      <c r="Z3055" s="391"/>
      <c r="AA3055" s="392"/>
      <c r="AB3055" s="393"/>
      <c r="AC3055" s="394"/>
      <c r="AD3055" s="395">
        <f t="shared" si="436"/>
        <v>0</v>
      </c>
      <c r="AE3055" s="396">
        <f>IF(OR(G3055=账期!$A$18,G3055=账期!$A$20,G3055=账期!$A$22,G3055=账期!$A$24,G3055=账期!$A$25,G3055=账期!$A$27,G3055=账期!$A$26,G3055=账期!$A$28,G3055=账期!$A$30,G3055=账期!$A$32,G3055=账期!$A$34,G3055=账期!$A$35,G3055=账期!$A$37,G3055=账期!$A$39,G3055=账期!$A$40,G3055=账期!$A$41,G3055=账期!$A$42,G3055=账期!$A$43,G3055=账期!$A$44,G3055=账期!$A$45,G3055=账期!$A$46,G3055=账期!$A$48,G3055=账期!$A$50,G3055=账期!$A$51,G3055=账期!$A$52,G3055=账期!$A$53,G3055=账期!$A$54,G3055=账期!$A$56,G3055=账期!$A$57,G3055=账期!$A$58,G3055=账期!$A$59,G3055=账期!$A$60,G3055=账期!$A$61,G3055=账期!$A$62,G3055=账期!$A$63,G3055=账期!$A$64,G3055=账期!$A$66,G3055=账期!$A$67,G3055=账期!$A$68,G3055=账期!$A$70,G3055=账期!$A$71),30,IF(OR(G3055=账期!$A$74,G3055=账期!$A$77,G3055=账期!$A$76,G3055=账期!$A$79,G3055=账期!$A$80,G3055=账期!$A$81,G3055=账期!$A$83,G3055=账期!$A$85,G3055=账期!$A$87,G3055=账期!$A$89,G3055=账期!$A$91),60,IF(OR(G3055=账期!$A$93,G3055=账期!$A$94,G3055=账期!$A$95,G3055=账期!$A$96,G3055=账期!$A$98,G3055=账期!$A$99,G3055=账期!$A$101,G3055=账期!$A$102),90,0)))</f>
        <v>0</v>
      </c>
      <c r="AF3055" s="396"/>
      <c r="AG3055" s="384"/>
      <c r="AH3055" s="396" t="str">
        <f t="shared" si="439"/>
        <v/>
      </c>
    </row>
    <row r="3056" spans="1:34" ht="18" customHeight="1" x14ac:dyDescent="0.25">
      <c r="A3056" s="301" t="str">
        <f t="shared" si="434"/>
        <v/>
      </c>
      <c r="B3056" s="397"/>
      <c r="C3056" s="398"/>
      <c r="D3056" s="399"/>
      <c r="E3056" s="383" t="str">
        <f t="shared" si="437"/>
        <v>C</v>
      </c>
      <c r="F3056" s="383" t="str">
        <f t="shared" si="438"/>
        <v>C</v>
      </c>
      <c r="G3056" s="400"/>
      <c r="H3056" s="385" t="str">
        <f>IF(G3056="","",VLOOKUP(G3056,下拉数据源!J:K,2,0))</f>
        <v/>
      </c>
      <c r="I3056" s="385"/>
      <c r="J3056" s="385"/>
      <c r="K3056" s="386"/>
      <c r="L3056" s="401"/>
      <c r="M3056" s="384"/>
      <c r="N3056" s="384"/>
      <c r="O3056" s="384"/>
      <c r="P3056" s="386"/>
      <c r="Q3056" s="387"/>
      <c r="R3056" s="286"/>
      <c r="S3056" s="388">
        <f t="shared" si="435"/>
        <v>0</v>
      </c>
      <c r="T3056" s="389"/>
      <c r="U3056" s="389">
        <f t="shared" si="433"/>
        <v>0</v>
      </c>
      <c r="V3056" s="451"/>
      <c r="W3056" s="452"/>
      <c r="X3056" s="386"/>
      <c r="Y3056" s="390"/>
      <c r="Z3056" s="391"/>
      <c r="AA3056" s="392"/>
      <c r="AB3056" s="393"/>
      <c r="AC3056" s="394"/>
      <c r="AD3056" s="395">
        <f t="shared" si="436"/>
        <v>0</v>
      </c>
      <c r="AE3056" s="396">
        <f>IF(OR(G3056=账期!$A$18,G3056=账期!$A$20,G3056=账期!$A$22,G3056=账期!$A$24,G3056=账期!$A$25,G3056=账期!$A$27,G3056=账期!$A$26,G3056=账期!$A$28,G3056=账期!$A$30,G3056=账期!$A$32,G3056=账期!$A$34,G3056=账期!$A$35,G3056=账期!$A$37,G3056=账期!$A$39,G3056=账期!$A$40,G3056=账期!$A$41,G3056=账期!$A$42,G3056=账期!$A$43,G3056=账期!$A$44,G3056=账期!$A$45,G3056=账期!$A$46,G3056=账期!$A$48,G3056=账期!$A$50,G3056=账期!$A$51,G3056=账期!$A$52,G3056=账期!$A$53,G3056=账期!$A$54,G3056=账期!$A$56,G3056=账期!$A$57,G3056=账期!$A$58,G3056=账期!$A$59,G3056=账期!$A$60,G3056=账期!$A$61,G3056=账期!$A$62,G3056=账期!$A$63,G3056=账期!$A$64,G3056=账期!$A$66,G3056=账期!$A$67,G3056=账期!$A$68,G3056=账期!$A$70,G3056=账期!$A$71),30,IF(OR(G3056=账期!$A$74,G3056=账期!$A$77,G3056=账期!$A$76,G3056=账期!$A$79,G3056=账期!$A$80,G3056=账期!$A$81,G3056=账期!$A$83,G3056=账期!$A$85,G3056=账期!$A$87,G3056=账期!$A$89,G3056=账期!$A$91),60,IF(OR(G3056=账期!$A$93,G3056=账期!$A$94,G3056=账期!$A$95,G3056=账期!$A$96,G3056=账期!$A$98,G3056=账期!$A$99,G3056=账期!$A$101,G3056=账期!$A$102),90,0)))</f>
        <v>0</v>
      </c>
      <c r="AF3056" s="396"/>
      <c r="AG3056" s="384"/>
      <c r="AH3056" s="396" t="str">
        <f t="shared" si="439"/>
        <v/>
      </c>
    </row>
    <row r="3057" spans="1:34" ht="18" customHeight="1" x14ac:dyDescent="0.25">
      <c r="A3057" s="301" t="str">
        <f t="shared" si="434"/>
        <v/>
      </c>
      <c r="B3057" s="397"/>
      <c r="C3057" s="398"/>
      <c r="D3057" s="399"/>
      <c r="E3057" s="383" t="str">
        <f t="shared" si="437"/>
        <v>C</v>
      </c>
      <c r="F3057" s="383" t="str">
        <f t="shared" si="438"/>
        <v>C</v>
      </c>
      <c r="G3057" s="400"/>
      <c r="H3057" s="385" t="str">
        <f>IF(G3057="","",VLOOKUP(G3057,下拉数据源!J:K,2,0))</f>
        <v/>
      </c>
      <c r="I3057" s="385"/>
      <c r="J3057" s="385"/>
      <c r="K3057" s="386"/>
      <c r="L3057" s="401"/>
      <c r="M3057" s="384"/>
      <c r="N3057" s="384"/>
      <c r="O3057" s="384"/>
      <c r="P3057" s="386"/>
      <c r="Q3057" s="387"/>
      <c r="R3057" s="286"/>
      <c r="S3057" s="388">
        <f t="shared" si="435"/>
        <v>0</v>
      </c>
      <c r="T3057" s="389"/>
      <c r="U3057" s="389">
        <f t="shared" si="433"/>
        <v>0</v>
      </c>
      <c r="V3057" s="451"/>
      <c r="W3057" s="452"/>
      <c r="X3057" s="386"/>
      <c r="Y3057" s="390"/>
      <c r="Z3057" s="391"/>
      <c r="AA3057" s="392"/>
      <c r="AB3057" s="393"/>
      <c r="AC3057" s="394"/>
      <c r="AD3057" s="395">
        <f t="shared" si="436"/>
        <v>0</v>
      </c>
      <c r="AE3057" s="396">
        <f>IF(OR(G3057=账期!$A$18,G3057=账期!$A$20,G3057=账期!$A$22,G3057=账期!$A$24,G3057=账期!$A$25,G3057=账期!$A$27,G3057=账期!$A$26,G3057=账期!$A$28,G3057=账期!$A$30,G3057=账期!$A$32,G3057=账期!$A$34,G3057=账期!$A$35,G3057=账期!$A$37,G3057=账期!$A$39,G3057=账期!$A$40,G3057=账期!$A$41,G3057=账期!$A$42,G3057=账期!$A$43,G3057=账期!$A$44,G3057=账期!$A$45,G3057=账期!$A$46,G3057=账期!$A$48,G3057=账期!$A$50,G3057=账期!$A$51,G3057=账期!$A$52,G3057=账期!$A$53,G3057=账期!$A$54,G3057=账期!$A$56,G3057=账期!$A$57,G3057=账期!$A$58,G3057=账期!$A$59,G3057=账期!$A$60,G3057=账期!$A$61,G3057=账期!$A$62,G3057=账期!$A$63,G3057=账期!$A$64,G3057=账期!$A$66,G3057=账期!$A$67,G3057=账期!$A$68,G3057=账期!$A$70,G3057=账期!$A$71),30,IF(OR(G3057=账期!$A$74,G3057=账期!$A$77,G3057=账期!$A$76,G3057=账期!$A$79,G3057=账期!$A$80,G3057=账期!$A$81,G3057=账期!$A$83,G3057=账期!$A$85,G3057=账期!$A$87,G3057=账期!$A$89,G3057=账期!$A$91),60,IF(OR(G3057=账期!$A$93,G3057=账期!$A$94,G3057=账期!$A$95,G3057=账期!$A$96,G3057=账期!$A$98,G3057=账期!$A$99,G3057=账期!$A$101,G3057=账期!$A$102),90,0)))</f>
        <v>0</v>
      </c>
      <c r="AF3057" s="396"/>
      <c r="AG3057" s="384"/>
      <c r="AH3057" s="396" t="str">
        <f t="shared" si="439"/>
        <v/>
      </c>
    </row>
    <row r="3058" spans="1:34" ht="18" customHeight="1" x14ac:dyDescent="0.25">
      <c r="A3058" s="301" t="str">
        <f t="shared" si="434"/>
        <v/>
      </c>
      <c r="B3058" s="397"/>
      <c r="C3058" s="398"/>
      <c r="D3058" s="399"/>
      <c r="E3058" s="383" t="str">
        <f t="shared" si="437"/>
        <v>C</v>
      </c>
      <c r="F3058" s="383" t="str">
        <f t="shared" si="438"/>
        <v>C</v>
      </c>
      <c r="G3058" s="400"/>
      <c r="H3058" s="385" t="str">
        <f>IF(G3058="","",VLOOKUP(G3058,下拉数据源!J:K,2,0))</f>
        <v/>
      </c>
      <c r="I3058" s="385"/>
      <c r="J3058" s="385"/>
      <c r="K3058" s="386"/>
      <c r="L3058" s="401"/>
      <c r="M3058" s="384"/>
      <c r="N3058" s="384"/>
      <c r="O3058" s="384"/>
      <c r="P3058" s="386"/>
      <c r="Q3058" s="387"/>
      <c r="R3058" s="286"/>
      <c r="S3058" s="388">
        <f t="shared" si="435"/>
        <v>0</v>
      </c>
      <c r="T3058" s="389"/>
      <c r="U3058" s="389">
        <f t="shared" si="433"/>
        <v>0</v>
      </c>
      <c r="V3058" s="451"/>
      <c r="W3058" s="452"/>
      <c r="X3058" s="386"/>
      <c r="Y3058" s="390"/>
      <c r="Z3058" s="391"/>
      <c r="AA3058" s="392"/>
      <c r="AB3058" s="393"/>
      <c r="AC3058" s="394"/>
      <c r="AD3058" s="395">
        <f t="shared" si="436"/>
        <v>0</v>
      </c>
      <c r="AE3058" s="396">
        <f>IF(OR(G3058=账期!$A$18,G3058=账期!$A$20,G3058=账期!$A$22,G3058=账期!$A$24,G3058=账期!$A$25,G3058=账期!$A$27,G3058=账期!$A$26,G3058=账期!$A$28,G3058=账期!$A$30,G3058=账期!$A$32,G3058=账期!$A$34,G3058=账期!$A$35,G3058=账期!$A$37,G3058=账期!$A$39,G3058=账期!$A$40,G3058=账期!$A$41,G3058=账期!$A$42,G3058=账期!$A$43,G3058=账期!$A$44,G3058=账期!$A$45,G3058=账期!$A$46,G3058=账期!$A$48,G3058=账期!$A$50,G3058=账期!$A$51,G3058=账期!$A$52,G3058=账期!$A$53,G3058=账期!$A$54,G3058=账期!$A$56,G3058=账期!$A$57,G3058=账期!$A$58,G3058=账期!$A$59,G3058=账期!$A$60,G3058=账期!$A$61,G3058=账期!$A$62,G3058=账期!$A$63,G3058=账期!$A$64,G3058=账期!$A$66,G3058=账期!$A$67,G3058=账期!$A$68,G3058=账期!$A$70,G3058=账期!$A$71),30,IF(OR(G3058=账期!$A$74,G3058=账期!$A$77,G3058=账期!$A$76,G3058=账期!$A$79,G3058=账期!$A$80,G3058=账期!$A$81,G3058=账期!$A$83,G3058=账期!$A$85,G3058=账期!$A$87,G3058=账期!$A$89,G3058=账期!$A$91),60,IF(OR(G3058=账期!$A$93,G3058=账期!$A$94,G3058=账期!$A$95,G3058=账期!$A$96,G3058=账期!$A$98,G3058=账期!$A$99,G3058=账期!$A$101,G3058=账期!$A$102),90,0)))</f>
        <v>0</v>
      </c>
      <c r="AF3058" s="396"/>
      <c r="AG3058" s="384"/>
      <c r="AH3058" s="396" t="str">
        <f t="shared" si="439"/>
        <v/>
      </c>
    </row>
    <row r="3059" spans="1:34" ht="18" customHeight="1" x14ac:dyDescent="0.25">
      <c r="A3059" s="301" t="str">
        <f t="shared" si="434"/>
        <v/>
      </c>
      <c r="B3059" s="397"/>
      <c r="C3059" s="398"/>
      <c r="D3059" s="399"/>
      <c r="E3059" s="383" t="str">
        <f t="shared" si="437"/>
        <v>C</v>
      </c>
      <c r="F3059" s="383" t="str">
        <f t="shared" si="438"/>
        <v>C</v>
      </c>
      <c r="G3059" s="400"/>
      <c r="H3059" s="385" t="str">
        <f>IF(G3059="","",VLOOKUP(G3059,下拉数据源!J:K,2,0))</f>
        <v/>
      </c>
      <c r="I3059" s="385"/>
      <c r="J3059" s="385"/>
      <c r="K3059" s="386"/>
      <c r="L3059" s="401"/>
      <c r="M3059" s="384"/>
      <c r="N3059" s="384"/>
      <c r="O3059" s="384"/>
      <c r="P3059" s="386"/>
      <c r="Q3059" s="387"/>
      <c r="R3059" s="286"/>
      <c r="S3059" s="388">
        <f t="shared" si="435"/>
        <v>0</v>
      </c>
      <c r="T3059" s="389"/>
      <c r="U3059" s="389">
        <f t="shared" si="433"/>
        <v>0</v>
      </c>
      <c r="V3059" s="451"/>
      <c r="W3059" s="452"/>
      <c r="X3059" s="386"/>
      <c r="Y3059" s="390"/>
      <c r="Z3059" s="391"/>
      <c r="AA3059" s="392"/>
      <c r="AB3059" s="393"/>
      <c r="AC3059" s="394"/>
      <c r="AD3059" s="395">
        <f t="shared" si="436"/>
        <v>0</v>
      </c>
      <c r="AE3059" s="396">
        <f>IF(OR(G3059=账期!$A$18,G3059=账期!$A$20,G3059=账期!$A$22,G3059=账期!$A$24,G3059=账期!$A$25,G3059=账期!$A$27,G3059=账期!$A$26,G3059=账期!$A$28,G3059=账期!$A$30,G3059=账期!$A$32,G3059=账期!$A$34,G3059=账期!$A$35,G3059=账期!$A$37,G3059=账期!$A$39,G3059=账期!$A$40,G3059=账期!$A$41,G3059=账期!$A$42,G3059=账期!$A$43,G3059=账期!$A$44,G3059=账期!$A$45,G3059=账期!$A$46,G3059=账期!$A$48,G3059=账期!$A$50,G3059=账期!$A$51,G3059=账期!$A$52,G3059=账期!$A$53,G3059=账期!$A$54,G3059=账期!$A$56,G3059=账期!$A$57,G3059=账期!$A$58,G3059=账期!$A$59,G3059=账期!$A$60,G3059=账期!$A$61,G3059=账期!$A$62,G3059=账期!$A$63,G3059=账期!$A$64,G3059=账期!$A$66,G3059=账期!$A$67,G3059=账期!$A$68,G3059=账期!$A$70,G3059=账期!$A$71),30,IF(OR(G3059=账期!$A$74,G3059=账期!$A$77,G3059=账期!$A$76,G3059=账期!$A$79,G3059=账期!$A$80,G3059=账期!$A$81,G3059=账期!$A$83,G3059=账期!$A$85,G3059=账期!$A$87,G3059=账期!$A$89,G3059=账期!$A$91),60,IF(OR(G3059=账期!$A$93,G3059=账期!$A$94,G3059=账期!$A$95,G3059=账期!$A$96,G3059=账期!$A$98,G3059=账期!$A$99,G3059=账期!$A$101,G3059=账期!$A$102),90,0)))</f>
        <v>0</v>
      </c>
      <c r="AF3059" s="396"/>
      <c r="AG3059" s="384"/>
      <c r="AH3059" s="396" t="str">
        <f t="shared" si="439"/>
        <v/>
      </c>
    </row>
    <row r="3060" spans="1:34" ht="18" customHeight="1" x14ac:dyDescent="0.25">
      <c r="A3060" s="301" t="str">
        <f t="shared" si="434"/>
        <v/>
      </c>
      <c r="B3060" s="397"/>
      <c r="C3060" s="398"/>
      <c r="D3060" s="399"/>
      <c r="E3060" s="383" t="str">
        <f t="shared" si="437"/>
        <v>C</v>
      </c>
      <c r="F3060" s="383" t="str">
        <f t="shared" si="438"/>
        <v>C</v>
      </c>
      <c r="G3060" s="400"/>
      <c r="H3060" s="385" t="str">
        <f>IF(G3060="","",VLOOKUP(G3060,下拉数据源!J:K,2,0))</f>
        <v/>
      </c>
      <c r="I3060" s="385"/>
      <c r="J3060" s="385"/>
      <c r="K3060" s="386"/>
      <c r="L3060" s="401"/>
      <c r="M3060" s="384"/>
      <c r="N3060" s="384"/>
      <c r="O3060" s="384"/>
      <c r="P3060" s="386"/>
      <c r="Q3060" s="387"/>
      <c r="R3060" s="286"/>
      <c r="S3060" s="388">
        <f t="shared" si="435"/>
        <v>0</v>
      </c>
      <c r="T3060" s="389"/>
      <c r="U3060" s="389">
        <f t="shared" si="433"/>
        <v>0</v>
      </c>
      <c r="V3060" s="451"/>
      <c r="W3060" s="452"/>
      <c r="X3060" s="386"/>
      <c r="Y3060" s="390"/>
      <c r="Z3060" s="391"/>
      <c r="AA3060" s="392"/>
      <c r="AB3060" s="393"/>
      <c r="AC3060" s="394"/>
      <c r="AD3060" s="395">
        <f t="shared" si="436"/>
        <v>0</v>
      </c>
      <c r="AE3060" s="396">
        <f>IF(OR(G3060=账期!$A$18,G3060=账期!$A$20,G3060=账期!$A$22,G3060=账期!$A$24,G3060=账期!$A$25,G3060=账期!$A$27,G3060=账期!$A$26,G3060=账期!$A$28,G3060=账期!$A$30,G3060=账期!$A$32,G3060=账期!$A$34,G3060=账期!$A$35,G3060=账期!$A$37,G3060=账期!$A$39,G3060=账期!$A$40,G3060=账期!$A$41,G3060=账期!$A$42,G3060=账期!$A$43,G3060=账期!$A$44,G3060=账期!$A$45,G3060=账期!$A$46,G3060=账期!$A$48,G3060=账期!$A$50,G3060=账期!$A$51,G3060=账期!$A$52,G3060=账期!$A$53,G3060=账期!$A$54,G3060=账期!$A$56,G3060=账期!$A$57,G3060=账期!$A$58,G3060=账期!$A$59,G3060=账期!$A$60,G3060=账期!$A$61,G3060=账期!$A$62,G3060=账期!$A$63,G3060=账期!$A$64,G3060=账期!$A$66,G3060=账期!$A$67,G3060=账期!$A$68,G3060=账期!$A$70,G3060=账期!$A$71),30,IF(OR(G3060=账期!$A$74,G3060=账期!$A$77,G3060=账期!$A$76,G3060=账期!$A$79,G3060=账期!$A$80,G3060=账期!$A$81,G3060=账期!$A$83,G3060=账期!$A$85,G3060=账期!$A$87,G3060=账期!$A$89,G3060=账期!$A$91),60,IF(OR(G3060=账期!$A$93,G3060=账期!$A$94,G3060=账期!$A$95,G3060=账期!$A$96,G3060=账期!$A$98,G3060=账期!$A$99,G3060=账期!$A$101,G3060=账期!$A$102),90,0)))</f>
        <v>0</v>
      </c>
      <c r="AF3060" s="396"/>
      <c r="AG3060" s="384"/>
      <c r="AH3060" s="396" t="str">
        <f t="shared" si="439"/>
        <v/>
      </c>
    </row>
    <row r="3061" spans="1:34" ht="18" customHeight="1" x14ac:dyDescent="0.25">
      <c r="A3061" s="301" t="str">
        <f t="shared" si="434"/>
        <v/>
      </c>
      <c r="B3061" s="397"/>
      <c r="C3061" s="398"/>
      <c r="D3061" s="399"/>
      <c r="E3061" s="383" t="str">
        <f t="shared" si="437"/>
        <v>C</v>
      </c>
      <c r="F3061" s="383" t="str">
        <f t="shared" si="438"/>
        <v>C</v>
      </c>
      <c r="G3061" s="400"/>
      <c r="H3061" s="385" t="str">
        <f>IF(G3061="","",VLOOKUP(G3061,下拉数据源!J:K,2,0))</f>
        <v/>
      </c>
      <c r="I3061" s="385"/>
      <c r="J3061" s="385"/>
      <c r="K3061" s="386"/>
      <c r="L3061" s="401"/>
      <c r="M3061" s="384"/>
      <c r="N3061" s="384"/>
      <c r="O3061" s="384"/>
      <c r="P3061" s="386"/>
      <c r="Q3061" s="387"/>
      <c r="R3061" s="286"/>
      <c r="S3061" s="388">
        <f t="shared" si="435"/>
        <v>0</v>
      </c>
      <c r="T3061" s="389"/>
      <c r="U3061" s="389">
        <f t="shared" si="433"/>
        <v>0</v>
      </c>
      <c r="V3061" s="451"/>
      <c r="W3061" s="452"/>
      <c r="X3061" s="386"/>
      <c r="Y3061" s="390"/>
      <c r="Z3061" s="391"/>
      <c r="AA3061" s="392"/>
      <c r="AB3061" s="393"/>
      <c r="AC3061" s="394"/>
      <c r="AD3061" s="395">
        <f t="shared" si="436"/>
        <v>0</v>
      </c>
      <c r="AE3061" s="396">
        <f>IF(OR(G3061=账期!$A$18,G3061=账期!$A$20,G3061=账期!$A$22,G3061=账期!$A$24,G3061=账期!$A$25,G3061=账期!$A$27,G3061=账期!$A$26,G3061=账期!$A$28,G3061=账期!$A$30,G3061=账期!$A$32,G3061=账期!$A$34,G3061=账期!$A$35,G3061=账期!$A$37,G3061=账期!$A$39,G3061=账期!$A$40,G3061=账期!$A$41,G3061=账期!$A$42,G3061=账期!$A$43,G3061=账期!$A$44,G3061=账期!$A$45,G3061=账期!$A$46,G3061=账期!$A$48,G3061=账期!$A$50,G3061=账期!$A$51,G3061=账期!$A$52,G3061=账期!$A$53,G3061=账期!$A$54,G3061=账期!$A$56,G3061=账期!$A$57,G3061=账期!$A$58,G3061=账期!$A$59,G3061=账期!$A$60,G3061=账期!$A$61,G3061=账期!$A$62,G3061=账期!$A$63,G3061=账期!$A$64,G3061=账期!$A$66,G3061=账期!$A$67,G3061=账期!$A$68,G3061=账期!$A$70,G3061=账期!$A$71),30,IF(OR(G3061=账期!$A$74,G3061=账期!$A$77,G3061=账期!$A$76,G3061=账期!$A$79,G3061=账期!$A$80,G3061=账期!$A$81,G3061=账期!$A$83,G3061=账期!$A$85,G3061=账期!$A$87,G3061=账期!$A$89,G3061=账期!$A$91),60,IF(OR(G3061=账期!$A$93,G3061=账期!$A$94,G3061=账期!$A$95,G3061=账期!$A$96,G3061=账期!$A$98,G3061=账期!$A$99,G3061=账期!$A$101,G3061=账期!$A$102),90,0)))</f>
        <v>0</v>
      </c>
      <c r="AF3061" s="396"/>
      <c r="AG3061" s="384"/>
      <c r="AH3061" s="396" t="str">
        <f t="shared" si="439"/>
        <v/>
      </c>
    </row>
    <row r="3062" spans="1:34" ht="18" customHeight="1" x14ac:dyDescent="0.25">
      <c r="A3062" s="301" t="str">
        <f t="shared" si="434"/>
        <v/>
      </c>
      <c r="B3062" s="397"/>
      <c r="C3062" s="398"/>
      <c r="D3062" s="399"/>
      <c r="E3062" s="383" t="str">
        <f t="shared" si="437"/>
        <v>C</v>
      </c>
      <c r="F3062" s="383" t="str">
        <f t="shared" si="438"/>
        <v>C</v>
      </c>
      <c r="G3062" s="400"/>
      <c r="H3062" s="385" t="str">
        <f>IF(G3062="","",VLOOKUP(G3062,下拉数据源!J:K,2,0))</f>
        <v/>
      </c>
      <c r="I3062" s="385"/>
      <c r="J3062" s="385"/>
      <c r="K3062" s="386"/>
      <c r="L3062" s="401"/>
      <c r="M3062" s="384"/>
      <c r="N3062" s="384"/>
      <c r="O3062" s="384"/>
      <c r="P3062" s="386"/>
      <c r="Q3062" s="387"/>
      <c r="R3062" s="286"/>
      <c r="S3062" s="388">
        <f t="shared" si="435"/>
        <v>0</v>
      </c>
      <c r="T3062" s="389"/>
      <c r="U3062" s="389">
        <f t="shared" si="433"/>
        <v>0</v>
      </c>
      <c r="V3062" s="451"/>
      <c r="W3062" s="452"/>
      <c r="X3062" s="386"/>
      <c r="Y3062" s="390"/>
      <c r="Z3062" s="391"/>
      <c r="AA3062" s="392"/>
      <c r="AB3062" s="393"/>
      <c r="AC3062" s="394"/>
      <c r="AD3062" s="395">
        <f t="shared" si="436"/>
        <v>0</v>
      </c>
      <c r="AE3062" s="396">
        <f>IF(OR(G3062=账期!$A$18,G3062=账期!$A$20,G3062=账期!$A$22,G3062=账期!$A$24,G3062=账期!$A$25,G3062=账期!$A$27,G3062=账期!$A$26,G3062=账期!$A$28,G3062=账期!$A$30,G3062=账期!$A$32,G3062=账期!$A$34,G3062=账期!$A$35,G3062=账期!$A$37,G3062=账期!$A$39,G3062=账期!$A$40,G3062=账期!$A$41,G3062=账期!$A$42,G3062=账期!$A$43,G3062=账期!$A$44,G3062=账期!$A$45,G3062=账期!$A$46,G3062=账期!$A$48,G3062=账期!$A$50,G3062=账期!$A$51,G3062=账期!$A$52,G3062=账期!$A$53,G3062=账期!$A$54,G3062=账期!$A$56,G3062=账期!$A$57,G3062=账期!$A$58,G3062=账期!$A$59,G3062=账期!$A$60,G3062=账期!$A$61,G3062=账期!$A$62,G3062=账期!$A$63,G3062=账期!$A$64,G3062=账期!$A$66,G3062=账期!$A$67,G3062=账期!$A$68,G3062=账期!$A$70,G3062=账期!$A$71),30,IF(OR(G3062=账期!$A$74,G3062=账期!$A$77,G3062=账期!$A$76,G3062=账期!$A$79,G3062=账期!$A$80,G3062=账期!$A$81,G3062=账期!$A$83,G3062=账期!$A$85,G3062=账期!$A$87,G3062=账期!$A$89,G3062=账期!$A$91),60,IF(OR(G3062=账期!$A$93,G3062=账期!$A$94,G3062=账期!$A$95,G3062=账期!$A$96,G3062=账期!$A$98,G3062=账期!$A$99,G3062=账期!$A$101,G3062=账期!$A$102),90,0)))</f>
        <v>0</v>
      </c>
      <c r="AF3062" s="396"/>
      <c r="AG3062" s="384"/>
      <c r="AH3062" s="396" t="str">
        <f t="shared" si="439"/>
        <v/>
      </c>
    </row>
    <row r="3063" spans="1:34" ht="18" customHeight="1" x14ac:dyDescent="0.25">
      <c r="A3063" s="301" t="str">
        <f t="shared" si="434"/>
        <v/>
      </c>
      <c r="B3063" s="397"/>
      <c r="C3063" s="398"/>
      <c r="D3063" s="399"/>
      <c r="E3063" s="383" t="str">
        <f t="shared" si="437"/>
        <v>C</v>
      </c>
      <c r="F3063" s="383" t="str">
        <f t="shared" si="438"/>
        <v>C</v>
      </c>
      <c r="G3063" s="400"/>
      <c r="H3063" s="385" t="str">
        <f>IF(G3063="","",VLOOKUP(G3063,下拉数据源!J:K,2,0))</f>
        <v/>
      </c>
      <c r="I3063" s="385"/>
      <c r="J3063" s="385"/>
      <c r="K3063" s="386"/>
      <c r="L3063" s="401"/>
      <c r="M3063" s="384"/>
      <c r="N3063" s="384"/>
      <c r="O3063" s="384"/>
      <c r="P3063" s="386"/>
      <c r="Q3063" s="387"/>
      <c r="R3063" s="286"/>
      <c r="S3063" s="388">
        <f t="shared" si="435"/>
        <v>0</v>
      </c>
      <c r="T3063" s="389"/>
      <c r="U3063" s="389">
        <f t="shared" si="433"/>
        <v>0</v>
      </c>
      <c r="V3063" s="451"/>
      <c r="W3063" s="452"/>
      <c r="X3063" s="386"/>
      <c r="Y3063" s="390"/>
      <c r="Z3063" s="391"/>
      <c r="AA3063" s="392"/>
      <c r="AB3063" s="393"/>
      <c r="AC3063" s="394"/>
      <c r="AD3063" s="395">
        <f t="shared" si="436"/>
        <v>0</v>
      </c>
      <c r="AE3063" s="396">
        <f>IF(OR(G3063=账期!$A$18,G3063=账期!$A$20,G3063=账期!$A$22,G3063=账期!$A$24,G3063=账期!$A$25,G3063=账期!$A$27,G3063=账期!$A$26,G3063=账期!$A$28,G3063=账期!$A$30,G3063=账期!$A$32,G3063=账期!$A$34,G3063=账期!$A$35,G3063=账期!$A$37,G3063=账期!$A$39,G3063=账期!$A$40,G3063=账期!$A$41,G3063=账期!$A$42,G3063=账期!$A$43,G3063=账期!$A$44,G3063=账期!$A$45,G3063=账期!$A$46,G3063=账期!$A$48,G3063=账期!$A$50,G3063=账期!$A$51,G3063=账期!$A$52,G3063=账期!$A$53,G3063=账期!$A$54,G3063=账期!$A$56,G3063=账期!$A$57,G3063=账期!$A$58,G3063=账期!$A$59,G3063=账期!$A$60,G3063=账期!$A$61,G3063=账期!$A$62,G3063=账期!$A$63,G3063=账期!$A$64,G3063=账期!$A$66,G3063=账期!$A$67,G3063=账期!$A$68,G3063=账期!$A$70,G3063=账期!$A$71),30,IF(OR(G3063=账期!$A$74,G3063=账期!$A$77,G3063=账期!$A$76,G3063=账期!$A$79,G3063=账期!$A$80,G3063=账期!$A$81,G3063=账期!$A$83,G3063=账期!$A$85,G3063=账期!$A$87,G3063=账期!$A$89,G3063=账期!$A$91),60,IF(OR(G3063=账期!$A$93,G3063=账期!$A$94,G3063=账期!$A$95,G3063=账期!$A$96,G3063=账期!$A$98,G3063=账期!$A$99,G3063=账期!$A$101,G3063=账期!$A$102),90,0)))</f>
        <v>0</v>
      </c>
      <c r="AF3063" s="396"/>
      <c r="AG3063" s="384"/>
      <c r="AH3063" s="396" t="str">
        <f t="shared" si="439"/>
        <v/>
      </c>
    </row>
    <row r="3064" spans="1:34" ht="18" customHeight="1" x14ac:dyDescent="0.25">
      <c r="A3064" s="301" t="str">
        <f t="shared" si="434"/>
        <v/>
      </c>
      <c r="B3064" s="397"/>
      <c r="C3064" s="398"/>
      <c r="D3064" s="399"/>
      <c r="E3064" s="383" t="str">
        <f t="shared" si="437"/>
        <v>C</v>
      </c>
      <c r="F3064" s="383" t="str">
        <f t="shared" si="438"/>
        <v>C</v>
      </c>
      <c r="G3064" s="400"/>
      <c r="H3064" s="385" t="str">
        <f>IF(G3064="","",VLOOKUP(G3064,下拉数据源!J:K,2,0))</f>
        <v/>
      </c>
      <c r="I3064" s="385"/>
      <c r="J3064" s="385"/>
      <c r="K3064" s="386"/>
      <c r="L3064" s="401"/>
      <c r="M3064" s="384"/>
      <c r="N3064" s="384"/>
      <c r="O3064" s="384"/>
      <c r="P3064" s="386"/>
      <c r="Q3064" s="387"/>
      <c r="R3064" s="286"/>
      <c r="S3064" s="388">
        <f t="shared" si="435"/>
        <v>0</v>
      </c>
      <c r="T3064" s="389"/>
      <c r="U3064" s="389">
        <f t="shared" si="433"/>
        <v>0</v>
      </c>
      <c r="V3064" s="451"/>
      <c r="W3064" s="452"/>
      <c r="X3064" s="386"/>
      <c r="Y3064" s="390"/>
      <c r="Z3064" s="391"/>
      <c r="AA3064" s="392"/>
      <c r="AB3064" s="393"/>
      <c r="AC3064" s="394"/>
      <c r="AD3064" s="395">
        <f t="shared" si="436"/>
        <v>0</v>
      </c>
      <c r="AE3064" s="396">
        <f>IF(OR(G3064=账期!$A$18,G3064=账期!$A$20,G3064=账期!$A$22,G3064=账期!$A$24,G3064=账期!$A$25,G3064=账期!$A$27,G3064=账期!$A$26,G3064=账期!$A$28,G3064=账期!$A$30,G3064=账期!$A$32,G3064=账期!$A$34,G3064=账期!$A$35,G3064=账期!$A$37,G3064=账期!$A$39,G3064=账期!$A$40,G3064=账期!$A$41,G3064=账期!$A$42,G3064=账期!$A$43,G3064=账期!$A$44,G3064=账期!$A$45,G3064=账期!$A$46,G3064=账期!$A$48,G3064=账期!$A$50,G3064=账期!$A$51,G3064=账期!$A$52,G3064=账期!$A$53,G3064=账期!$A$54,G3064=账期!$A$56,G3064=账期!$A$57,G3064=账期!$A$58,G3064=账期!$A$59,G3064=账期!$A$60,G3064=账期!$A$61,G3064=账期!$A$62,G3064=账期!$A$63,G3064=账期!$A$64,G3064=账期!$A$66,G3064=账期!$A$67,G3064=账期!$A$68,G3064=账期!$A$70,G3064=账期!$A$71),30,IF(OR(G3064=账期!$A$74,G3064=账期!$A$77,G3064=账期!$A$76,G3064=账期!$A$79,G3064=账期!$A$80,G3064=账期!$A$81,G3064=账期!$A$83,G3064=账期!$A$85,G3064=账期!$A$87,G3064=账期!$A$89,G3064=账期!$A$91),60,IF(OR(G3064=账期!$A$93,G3064=账期!$A$94,G3064=账期!$A$95,G3064=账期!$A$96,G3064=账期!$A$98,G3064=账期!$A$99,G3064=账期!$A$101,G3064=账期!$A$102),90,0)))</f>
        <v>0</v>
      </c>
      <c r="AF3064" s="396"/>
      <c r="AG3064" s="384"/>
      <c r="AH3064" s="396" t="str">
        <f t="shared" si="439"/>
        <v/>
      </c>
    </row>
    <row r="3065" spans="1:34" ht="18" customHeight="1" x14ac:dyDescent="0.25">
      <c r="A3065" s="301" t="str">
        <f t="shared" si="434"/>
        <v/>
      </c>
      <c r="B3065" s="397"/>
      <c r="C3065" s="398"/>
      <c r="D3065" s="399"/>
      <c r="E3065" s="383" t="str">
        <f t="shared" si="437"/>
        <v>C</v>
      </c>
      <c r="F3065" s="383" t="str">
        <f t="shared" si="438"/>
        <v>C</v>
      </c>
      <c r="G3065" s="400"/>
      <c r="H3065" s="385" t="str">
        <f>IF(G3065="","",VLOOKUP(G3065,下拉数据源!J:K,2,0))</f>
        <v/>
      </c>
      <c r="I3065" s="385"/>
      <c r="J3065" s="385"/>
      <c r="K3065" s="386"/>
      <c r="L3065" s="401"/>
      <c r="M3065" s="384"/>
      <c r="N3065" s="384"/>
      <c r="O3065" s="384"/>
      <c r="P3065" s="386"/>
      <c r="Q3065" s="387"/>
      <c r="R3065" s="286"/>
      <c r="S3065" s="388">
        <f t="shared" si="435"/>
        <v>0</v>
      </c>
      <c r="T3065" s="389"/>
      <c r="U3065" s="389">
        <f t="shared" si="433"/>
        <v>0</v>
      </c>
      <c r="V3065" s="451"/>
      <c r="W3065" s="452"/>
      <c r="X3065" s="386"/>
      <c r="Y3065" s="390"/>
      <c r="Z3065" s="391"/>
      <c r="AA3065" s="392"/>
      <c r="AB3065" s="393"/>
      <c r="AC3065" s="394"/>
      <c r="AD3065" s="395">
        <f t="shared" si="436"/>
        <v>0</v>
      </c>
      <c r="AE3065" s="396">
        <f>IF(OR(G3065=账期!$A$18,G3065=账期!$A$20,G3065=账期!$A$22,G3065=账期!$A$24,G3065=账期!$A$25,G3065=账期!$A$27,G3065=账期!$A$26,G3065=账期!$A$28,G3065=账期!$A$30,G3065=账期!$A$32,G3065=账期!$A$34,G3065=账期!$A$35,G3065=账期!$A$37,G3065=账期!$A$39,G3065=账期!$A$40,G3065=账期!$A$41,G3065=账期!$A$42,G3065=账期!$A$43,G3065=账期!$A$44,G3065=账期!$A$45,G3065=账期!$A$46,G3065=账期!$A$48,G3065=账期!$A$50,G3065=账期!$A$51,G3065=账期!$A$52,G3065=账期!$A$53,G3065=账期!$A$54,G3065=账期!$A$56,G3065=账期!$A$57,G3065=账期!$A$58,G3065=账期!$A$59,G3065=账期!$A$60,G3065=账期!$A$61,G3065=账期!$A$62,G3065=账期!$A$63,G3065=账期!$A$64,G3065=账期!$A$66,G3065=账期!$A$67,G3065=账期!$A$68,G3065=账期!$A$70,G3065=账期!$A$71),30,IF(OR(G3065=账期!$A$74,G3065=账期!$A$77,G3065=账期!$A$76,G3065=账期!$A$79,G3065=账期!$A$80,G3065=账期!$A$81,G3065=账期!$A$83,G3065=账期!$A$85,G3065=账期!$A$87,G3065=账期!$A$89,G3065=账期!$A$91),60,IF(OR(G3065=账期!$A$93,G3065=账期!$A$94,G3065=账期!$A$95,G3065=账期!$A$96,G3065=账期!$A$98,G3065=账期!$A$99,G3065=账期!$A$101,G3065=账期!$A$102),90,0)))</f>
        <v>0</v>
      </c>
      <c r="AF3065" s="396"/>
      <c r="AG3065" s="384"/>
      <c r="AH3065" s="396" t="str">
        <f t="shared" si="439"/>
        <v/>
      </c>
    </row>
    <row r="3066" spans="1:34" ht="18" customHeight="1" x14ac:dyDescent="0.25">
      <c r="A3066" s="301" t="str">
        <f t="shared" si="434"/>
        <v/>
      </c>
      <c r="B3066" s="397"/>
      <c r="C3066" s="398"/>
      <c r="D3066" s="399"/>
      <c r="E3066" s="383" t="str">
        <f t="shared" si="437"/>
        <v>C</v>
      </c>
      <c r="F3066" s="383" t="str">
        <f t="shared" si="438"/>
        <v>C</v>
      </c>
      <c r="G3066" s="400"/>
      <c r="H3066" s="385" t="str">
        <f>IF(G3066="","",VLOOKUP(G3066,下拉数据源!J:K,2,0))</f>
        <v/>
      </c>
      <c r="I3066" s="385"/>
      <c r="J3066" s="385"/>
      <c r="K3066" s="386"/>
      <c r="L3066" s="401"/>
      <c r="M3066" s="384"/>
      <c r="N3066" s="384"/>
      <c r="O3066" s="384"/>
      <c r="P3066" s="386"/>
      <c r="Q3066" s="387"/>
      <c r="R3066" s="286"/>
      <c r="S3066" s="388">
        <f t="shared" si="435"/>
        <v>0</v>
      </c>
      <c r="T3066" s="389"/>
      <c r="U3066" s="389">
        <f t="shared" ref="U3066:U3129" si="440">S3066-T3066</f>
        <v>0</v>
      </c>
      <c r="V3066" s="451"/>
      <c r="W3066" s="452"/>
      <c r="X3066" s="386"/>
      <c r="Y3066" s="390"/>
      <c r="Z3066" s="391"/>
      <c r="AA3066" s="392"/>
      <c r="AB3066" s="393"/>
      <c r="AC3066" s="394"/>
      <c r="AD3066" s="395">
        <f t="shared" si="436"/>
        <v>0</v>
      </c>
      <c r="AE3066" s="396">
        <f>IF(OR(G3066=账期!$A$18,G3066=账期!$A$20,G3066=账期!$A$22,G3066=账期!$A$24,G3066=账期!$A$25,G3066=账期!$A$27,G3066=账期!$A$26,G3066=账期!$A$28,G3066=账期!$A$30,G3066=账期!$A$32,G3066=账期!$A$34,G3066=账期!$A$35,G3066=账期!$A$37,G3066=账期!$A$39,G3066=账期!$A$40,G3066=账期!$A$41,G3066=账期!$A$42,G3066=账期!$A$43,G3066=账期!$A$44,G3066=账期!$A$45,G3066=账期!$A$46,G3066=账期!$A$48,G3066=账期!$A$50,G3066=账期!$A$51,G3066=账期!$A$52,G3066=账期!$A$53,G3066=账期!$A$54,G3066=账期!$A$56,G3066=账期!$A$57,G3066=账期!$A$58,G3066=账期!$A$59,G3066=账期!$A$60,G3066=账期!$A$61,G3066=账期!$A$62,G3066=账期!$A$63,G3066=账期!$A$64,G3066=账期!$A$66,G3066=账期!$A$67,G3066=账期!$A$68,G3066=账期!$A$70,G3066=账期!$A$71),30,IF(OR(G3066=账期!$A$74,G3066=账期!$A$77,G3066=账期!$A$76,G3066=账期!$A$79,G3066=账期!$A$80,G3066=账期!$A$81,G3066=账期!$A$83,G3066=账期!$A$85,G3066=账期!$A$87,G3066=账期!$A$89,G3066=账期!$A$91),60,IF(OR(G3066=账期!$A$93,G3066=账期!$A$94,G3066=账期!$A$95,G3066=账期!$A$96,G3066=账期!$A$98,G3066=账期!$A$99,G3066=账期!$A$101,G3066=账期!$A$102),90,0)))</f>
        <v>0</v>
      </c>
      <c r="AF3066" s="396"/>
      <c r="AG3066" s="384"/>
      <c r="AH3066" s="396" t="str">
        <f t="shared" si="439"/>
        <v/>
      </c>
    </row>
    <row r="3067" spans="1:34" ht="18" customHeight="1" x14ac:dyDescent="0.25">
      <c r="A3067" s="301" t="str">
        <f t="shared" si="434"/>
        <v/>
      </c>
      <c r="B3067" s="397"/>
      <c r="C3067" s="398"/>
      <c r="D3067" s="399"/>
      <c r="E3067" s="383" t="str">
        <f t="shared" si="437"/>
        <v>C</v>
      </c>
      <c r="F3067" s="383" t="str">
        <f t="shared" si="438"/>
        <v>C</v>
      </c>
      <c r="G3067" s="400"/>
      <c r="H3067" s="385" t="str">
        <f>IF(G3067="","",VLOOKUP(G3067,下拉数据源!J:K,2,0))</f>
        <v/>
      </c>
      <c r="I3067" s="385"/>
      <c r="J3067" s="385"/>
      <c r="K3067" s="386"/>
      <c r="L3067" s="401"/>
      <c r="M3067" s="384"/>
      <c r="N3067" s="384"/>
      <c r="O3067" s="384"/>
      <c r="P3067" s="386"/>
      <c r="Q3067" s="387"/>
      <c r="R3067" s="286"/>
      <c r="S3067" s="388">
        <f t="shared" si="435"/>
        <v>0</v>
      </c>
      <c r="T3067" s="389"/>
      <c r="U3067" s="389">
        <f t="shared" si="440"/>
        <v>0</v>
      </c>
      <c r="V3067" s="451"/>
      <c r="W3067" s="452"/>
      <c r="X3067" s="386"/>
      <c r="Y3067" s="390"/>
      <c r="Z3067" s="391"/>
      <c r="AA3067" s="392"/>
      <c r="AB3067" s="393"/>
      <c r="AC3067" s="394"/>
      <c r="AD3067" s="395">
        <f t="shared" si="436"/>
        <v>0</v>
      </c>
      <c r="AE3067" s="396">
        <f>IF(OR(G3067=账期!$A$18,G3067=账期!$A$20,G3067=账期!$A$22,G3067=账期!$A$24,G3067=账期!$A$25,G3067=账期!$A$27,G3067=账期!$A$26,G3067=账期!$A$28,G3067=账期!$A$30,G3067=账期!$A$32,G3067=账期!$A$34,G3067=账期!$A$35,G3067=账期!$A$37,G3067=账期!$A$39,G3067=账期!$A$40,G3067=账期!$A$41,G3067=账期!$A$42,G3067=账期!$A$43,G3067=账期!$A$44,G3067=账期!$A$45,G3067=账期!$A$46,G3067=账期!$A$48,G3067=账期!$A$50,G3067=账期!$A$51,G3067=账期!$A$52,G3067=账期!$A$53,G3067=账期!$A$54,G3067=账期!$A$56,G3067=账期!$A$57,G3067=账期!$A$58,G3067=账期!$A$59,G3067=账期!$A$60,G3067=账期!$A$61,G3067=账期!$A$62,G3067=账期!$A$63,G3067=账期!$A$64,G3067=账期!$A$66,G3067=账期!$A$67,G3067=账期!$A$68,G3067=账期!$A$70,G3067=账期!$A$71),30,IF(OR(G3067=账期!$A$74,G3067=账期!$A$77,G3067=账期!$A$76,G3067=账期!$A$79,G3067=账期!$A$80,G3067=账期!$A$81,G3067=账期!$A$83,G3067=账期!$A$85,G3067=账期!$A$87,G3067=账期!$A$89,G3067=账期!$A$91),60,IF(OR(G3067=账期!$A$93,G3067=账期!$A$94,G3067=账期!$A$95,G3067=账期!$A$96,G3067=账期!$A$98,G3067=账期!$A$99,G3067=账期!$A$101,G3067=账期!$A$102),90,0)))</f>
        <v>0</v>
      </c>
      <c r="AF3067" s="396"/>
      <c r="AG3067" s="384"/>
      <c r="AH3067" s="396" t="str">
        <f t="shared" si="439"/>
        <v/>
      </c>
    </row>
    <row r="3068" spans="1:34" ht="18" customHeight="1" x14ac:dyDescent="0.25">
      <c r="A3068" s="301" t="str">
        <f t="shared" si="434"/>
        <v/>
      </c>
      <c r="B3068" s="397"/>
      <c r="C3068" s="398"/>
      <c r="D3068" s="399"/>
      <c r="E3068" s="383" t="str">
        <f t="shared" si="437"/>
        <v>C</v>
      </c>
      <c r="F3068" s="383" t="str">
        <f t="shared" si="438"/>
        <v>C</v>
      </c>
      <c r="G3068" s="400"/>
      <c r="H3068" s="385" t="str">
        <f>IF(G3068="","",VLOOKUP(G3068,下拉数据源!J:K,2,0))</f>
        <v/>
      </c>
      <c r="I3068" s="385"/>
      <c r="J3068" s="385"/>
      <c r="K3068" s="386"/>
      <c r="L3068" s="401"/>
      <c r="M3068" s="384"/>
      <c r="N3068" s="384"/>
      <c r="O3068" s="384"/>
      <c r="P3068" s="386"/>
      <c r="Q3068" s="387"/>
      <c r="R3068" s="286"/>
      <c r="S3068" s="388">
        <f t="shared" si="435"/>
        <v>0</v>
      </c>
      <c r="T3068" s="389"/>
      <c r="U3068" s="389">
        <f t="shared" si="440"/>
        <v>0</v>
      </c>
      <c r="V3068" s="451"/>
      <c r="W3068" s="452"/>
      <c r="X3068" s="386"/>
      <c r="Y3068" s="390"/>
      <c r="Z3068" s="391"/>
      <c r="AA3068" s="392"/>
      <c r="AB3068" s="393"/>
      <c r="AC3068" s="394"/>
      <c r="AD3068" s="395">
        <f t="shared" si="436"/>
        <v>0</v>
      </c>
      <c r="AE3068" s="396">
        <f>IF(OR(G3068=账期!$A$18,G3068=账期!$A$20,G3068=账期!$A$22,G3068=账期!$A$24,G3068=账期!$A$25,G3068=账期!$A$27,G3068=账期!$A$26,G3068=账期!$A$28,G3068=账期!$A$30,G3068=账期!$A$32,G3068=账期!$A$34,G3068=账期!$A$35,G3068=账期!$A$37,G3068=账期!$A$39,G3068=账期!$A$40,G3068=账期!$A$41,G3068=账期!$A$42,G3068=账期!$A$43,G3068=账期!$A$44,G3068=账期!$A$45,G3068=账期!$A$46,G3068=账期!$A$48,G3068=账期!$A$50,G3068=账期!$A$51,G3068=账期!$A$52,G3068=账期!$A$53,G3068=账期!$A$54,G3068=账期!$A$56,G3068=账期!$A$57,G3068=账期!$A$58,G3068=账期!$A$59,G3068=账期!$A$60,G3068=账期!$A$61,G3068=账期!$A$62,G3068=账期!$A$63,G3068=账期!$A$64,G3068=账期!$A$66,G3068=账期!$A$67,G3068=账期!$A$68,G3068=账期!$A$70,G3068=账期!$A$71),30,IF(OR(G3068=账期!$A$74,G3068=账期!$A$77,G3068=账期!$A$76,G3068=账期!$A$79,G3068=账期!$A$80,G3068=账期!$A$81,G3068=账期!$A$83,G3068=账期!$A$85,G3068=账期!$A$87,G3068=账期!$A$89,G3068=账期!$A$91),60,IF(OR(G3068=账期!$A$93,G3068=账期!$A$94,G3068=账期!$A$95,G3068=账期!$A$96,G3068=账期!$A$98,G3068=账期!$A$99,G3068=账期!$A$101,G3068=账期!$A$102),90,0)))</f>
        <v>0</v>
      </c>
      <c r="AF3068" s="396"/>
      <c r="AG3068" s="384"/>
      <c r="AH3068" s="396" t="str">
        <f t="shared" si="439"/>
        <v/>
      </c>
    </row>
    <row r="3069" spans="1:34" ht="18" customHeight="1" x14ac:dyDescent="0.25">
      <c r="A3069" s="301" t="str">
        <f t="shared" ref="A3069:A3132" si="441">IF(V3069="","",TEXT(V3069,"yyyy年m月"))</f>
        <v/>
      </c>
      <c r="B3069" s="397"/>
      <c r="C3069" s="398"/>
      <c r="D3069" s="399"/>
      <c r="E3069" s="383" t="str">
        <f t="shared" si="437"/>
        <v>C</v>
      </c>
      <c r="F3069" s="383" t="str">
        <f t="shared" si="438"/>
        <v>C</v>
      </c>
      <c r="G3069" s="400"/>
      <c r="H3069" s="385" t="str">
        <f>IF(G3069="","",VLOOKUP(G3069,下拉数据源!J:K,2,0))</f>
        <v/>
      </c>
      <c r="I3069" s="385"/>
      <c r="J3069" s="385"/>
      <c r="K3069" s="386"/>
      <c r="L3069" s="401"/>
      <c r="M3069" s="384"/>
      <c r="N3069" s="384"/>
      <c r="O3069" s="384"/>
      <c r="P3069" s="386"/>
      <c r="Q3069" s="387"/>
      <c r="R3069" s="286"/>
      <c r="S3069" s="388">
        <f t="shared" si="435"/>
        <v>0</v>
      </c>
      <c r="T3069" s="389"/>
      <c r="U3069" s="389">
        <f t="shared" si="440"/>
        <v>0</v>
      </c>
      <c r="V3069" s="451"/>
      <c r="W3069" s="452"/>
      <c r="X3069" s="386"/>
      <c r="Y3069" s="390"/>
      <c r="Z3069" s="391"/>
      <c r="AA3069" s="392"/>
      <c r="AB3069" s="393"/>
      <c r="AC3069" s="394"/>
      <c r="AD3069" s="395">
        <f t="shared" si="436"/>
        <v>0</v>
      </c>
      <c r="AE3069" s="396">
        <f>IF(OR(G3069=账期!$A$18,G3069=账期!$A$20,G3069=账期!$A$22,G3069=账期!$A$24,G3069=账期!$A$25,G3069=账期!$A$27,G3069=账期!$A$26,G3069=账期!$A$28,G3069=账期!$A$30,G3069=账期!$A$32,G3069=账期!$A$34,G3069=账期!$A$35,G3069=账期!$A$37,G3069=账期!$A$39,G3069=账期!$A$40,G3069=账期!$A$41,G3069=账期!$A$42,G3069=账期!$A$43,G3069=账期!$A$44,G3069=账期!$A$45,G3069=账期!$A$46,G3069=账期!$A$48,G3069=账期!$A$50,G3069=账期!$A$51,G3069=账期!$A$52,G3069=账期!$A$53,G3069=账期!$A$54,G3069=账期!$A$56,G3069=账期!$A$57,G3069=账期!$A$58,G3069=账期!$A$59,G3069=账期!$A$60,G3069=账期!$A$61,G3069=账期!$A$62,G3069=账期!$A$63,G3069=账期!$A$64,G3069=账期!$A$66,G3069=账期!$A$67,G3069=账期!$A$68,G3069=账期!$A$70,G3069=账期!$A$71),30,IF(OR(G3069=账期!$A$74,G3069=账期!$A$77,G3069=账期!$A$76,G3069=账期!$A$79,G3069=账期!$A$80,G3069=账期!$A$81,G3069=账期!$A$83,G3069=账期!$A$85,G3069=账期!$A$87,G3069=账期!$A$89,G3069=账期!$A$91),60,IF(OR(G3069=账期!$A$93,G3069=账期!$A$94,G3069=账期!$A$95,G3069=账期!$A$96,G3069=账期!$A$98,G3069=账期!$A$99,G3069=账期!$A$101,G3069=账期!$A$102),90,0)))</f>
        <v>0</v>
      </c>
      <c r="AF3069" s="396"/>
      <c r="AG3069" s="384"/>
      <c r="AH3069" s="396" t="str">
        <f t="shared" si="439"/>
        <v/>
      </c>
    </row>
    <row r="3070" spans="1:34" ht="18" customHeight="1" x14ac:dyDescent="0.25">
      <c r="A3070" s="301" t="str">
        <f t="shared" si="441"/>
        <v/>
      </c>
      <c r="B3070" s="397"/>
      <c r="C3070" s="398"/>
      <c r="D3070" s="399"/>
      <c r="E3070" s="383" t="str">
        <f t="shared" si="437"/>
        <v>C</v>
      </c>
      <c r="F3070" s="383" t="str">
        <f t="shared" si="438"/>
        <v>C</v>
      </c>
      <c r="G3070" s="400"/>
      <c r="H3070" s="385" t="str">
        <f>IF(G3070="","",VLOOKUP(G3070,下拉数据源!J:K,2,0))</f>
        <v/>
      </c>
      <c r="I3070" s="385"/>
      <c r="J3070" s="385"/>
      <c r="K3070" s="386"/>
      <c r="L3070" s="401"/>
      <c r="M3070" s="384"/>
      <c r="N3070" s="384"/>
      <c r="O3070" s="384"/>
      <c r="P3070" s="386"/>
      <c r="Q3070" s="387"/>
      <c r="R3070" s="286"/>
      <c r="S3070" s="388">
        <f t="shared" si="435"/>
        <v>0</v>
      </c>
      <c r="T3070" s="389"/>
      <c r="U3070" s="389">
        <f t="shared" si="440"/>
        <v>0</v>
      </c>
      <c r="V3070" s="451"/>
      <c r="W3070" s="452"/>
      <c r="X3070" s="386"/>
      <c r="Y3070" s="390"/>
      <c r="Z3070" s="391"/>
      <c r="AA3070" s="392"/>
      <c r="AB3070" s="393"/>
      <c r="AC3070" s="394"/>
      <c r="AD3070" s="395">
        <f t="shared" si="436"/>
        <v>0</v>
      </c>
      <c r="AE3070" s="396">
        <f>IF(OR(G3070=账期!$A$18,G3070=账期!$A$20,G3070=账期!$A$22,G3070=账期!$A$24,G3070=账期!$A$25,G3070=账期!$A$27,G3070=账期!$A$26,G3070=账期!$A$28,G3070=账期!$A$30,G3070=账期!$A$32,G3070=账期!$A$34,G3070=账期!$A$35,G3070=账期!$A$37,G3070=账期!$A$39,G3070=账期!$A$40,G3070=账期!$A$41,G3070=账期!$A$42,G3070=账期!$A$43,G3070=账期!$A$44,G3070=账期!$A$45,G3070=账期!$A$46,G3070=账期!$A$48,G3070=账期!$A$50,G3070=账期!$A$51,G3070=账期!$A$52,G3070=账期!$A$53,G3070=账期!$A$54,G3070=账期!$A$56,G3070=账期!$A$57,G3070=账期!$A$58,G3070=账期!$A$59,G3070=账期!$A$60,G3070=账期!$A$61,G3070=账期!$A$62,G3070=账期!$A$63,G3070=账期!$A$64,G3070=账期!$A$66,G3070=账期!$A$67,G3070=账期!$A$68,G3070=账期!$A$70,G3070=账期!$A$71),30,IF(OR(G3070=账期!$A$74,G3070=账期!$A$77,G3070=账期!$A$76,G3070=账期!$A$79,G3070=账期!$A$80,G3070=账期!$A$81,G3070=账期!$A$83,G3070=账期!$A$85,G3070=账期!$A$87,G3070=账期!$A$89,G3070=账期!$A$91),60,IF(OR(G3070=账期!$A$93,G3070=账期!$A$94,G3070=账期!$A$95,G3070=账期!$A$96,G3070=账期!$A$98,G3070=账期!$A$99,G3070=账期!$A$101,G3070=账期!$A$102),90,0)))</f>
        <v>0</v>
      </c>
      <c r="AF3070" s="396"/>
      <c r="AG3070" s="384"/>
      <c r="AH3070" s="396" t="str">
        <f t="shared" si="439"/>
        <v/>
      </c>
    </row>
    <row r="3071" spans="1:34" ht="18" customHeight="1" x14ac:dyDescent="0.25">
      <c r="A3071" s="301" t="str">
        <f t="shared" si="441"/>
        <v/>
      </c>
      <c r="B3071" s="397"/>
      <c r="C3071" s="398"/>
      <c r="D3071" s="399"/>
      <c r="E3071" s="383" t="str">
        <f t="shared" si="437"/>
        <v>C</v>
      </c>
      <c r="F3071" s="383" t="str">
        <f t="shared" si="438"/>
        <v>C</v>
      </c>
      <c r="G3071" s="400"/>
      <c r="H3071" s="385" t="str">
        <f>IF(G3071="","",VLOOKUP(G3071,下拉数据源!J:K,2,0))</f>
        <v/>
      </c>
      <c r="I3071" s="385"/>
      <c r="J3071" s="385"/>
      <c r="K3071" s="386"/>
      <c r="L3071" s="401"/>
      <c r="M3071" s="384"/>
      <c r="N3071" s="384"/>
      <c r="O3071" s="384"/>
      <c r="P3071" s="386"/>
      <c r="Q3071" s="387"/>
      <c r="R3071" s="286"/>
      <c r="S3071" s="388">
        <f t="shared" ref="S3071:S3134" si="442">Q3071*R3071</f>
        <v>0</v>
      </c>
      <c r="T3071" s="389"/>
      <c r="U3071" s="389">
        <f t="shared" si="440"/>
        <v>0</v>
      </c>
      <c r="V3071" s="451"/>
      <c r="W3071" s="452"/>
      <c r="X3071" s="386"/>
      <c r="Y3071" s="390"/>
      <c r="Z3071" s="391"/>
      <c r="AA3071" s="392"/>
      <c r="AB3071" s="393"/>
      <c r="AC3071" s="394"/>
      <c r="AD3071" s="395">
        <f t="shared" si="436"/>
        <v>0</v>
      </c>
      <c r="AE3071" s="396">
        <f>IF(OR(G3071=账期!$A$18,G3071=账期!$A$20,G3071=账期!$A$22,G3071=账期!$A$24,G3071=账期!$A$25,G3071=账期!$A$27,G3071=账期!$A$26,G3071=账期!$A$28,G3071=账期!$A$30,G3071=账期!$A$32,G3071=账期!$A$34,G3071=账期!$A$35,G3071=账期!$A$37,G3071=账期!$A$39,G3071=账期!$A$40,G3071=账期!$A$41,G3071=账期!$A$42,G3071=账期!$A$43,G3071=账期!$A$44,G3071=账期!$A$45,G3071=账期!$A$46,G3071=账期!$A$48,G3071=账期!$A$50,G3071=账期!$A$51,G3071=账期!$A$52,G3071=账期!$A$53,G3071=账期!$A$54,G3071=账期!$A$56,G3071=账期!$A$57,G3071=账期!$A$58,G3071=账期!$A$59,G3071=账期!$A$60,G3071=账期!$A$61,G3071=账期!$A$62,G3071=账期!$A$63,G3071=账期!$A$64,G3071=账期!$A$66,G3071=账期!$A$67,G3071=账期!$A$68,G3071=账期!$A$70,G3071=账期!$A$71),30,IF(OR(G3071=账期!$A$74,G3071=账期!$A$77,G3071=账期!$A$76,G3071=账期!$A$79,G3071=账期!$A$80,G3071=账期!$A$81,G3071=账期!$A$83,G3071=账期!$A$85,G3071=账期!$A$87,G3071=账期!$A$89,G3071=账期!$A$91),60,IF(OR(G3071=账期!$A$93,G3071=账期!$A$94,G3071=账期!$A$95,G3071=账期!$A$96,G3071=账期!$A$98,G3071=账期!$A$99,G3071=账期!$A$101,G3071=账期!$A$102),90,0)))</f>
        <v>0</v>
      </c>
      <c r="AF3071" s="396"/>
      <c r="AG3071" s="384"/>
      <c r="AH3071" s="396" t="str">
        <f t="shared" si="439"/>
        <v/>
      </c>
    </row>
    <row r="3072" spans="1:34" ht="18" customHeight="1" x14ac:dyDescent="0.25">
      <c r="A3072" s="301" t="str">
        <f t="shared" si="441"/>
        <v/>
      </c>
      <c r="B3072" s="397"/>
      <c r="C3072" s="398"/>
      <c r="D3072" s="399"/>
      <c r="E3072" s="383" t="str">
        <f t="shared" si="437"/>
        <v>C</v>
      </c>
      <c r="F3072" s="383" t="str">
        <f t="shared" si="438"/>
        <v>C</v>
      </c>
      <c r="G3072" s="400"/>
      <c r="H3072" s="385" t="str">
        <f>IF(G3072="","",VLOOKUP(G3072,下拉数据源!J:K,2,0))</f>
        <v/>
      </c>
      <c r="I3072" s="385"/>
      <c r="J3072" s="385"/>
      <c r="K3072" s="386"/>
      <c r="L3072" s="401"/>
      <c r="M3072" s="384"/>
      <c r="N3072" s="384"/>
      <c r="O3072" s="384"/>
      <c r="P3072" s="386"/>
      <c r="Q3072" s="387"/>
      <c r="R3072" s="286"/>
      <c r="S3072" s="388">
        <f t="shared" si="442"/>
        <v>0</v>
      </c>
      <c r="T3072" s="389"/>
      <c r="U3072" s="389">
        <f t="shared" si="440"/>
        <v>0</v>
      </c>
      <c r="V3072" s="451"/>
      <c r="W3072" s="452"/>
      <c r="X3072" s="386"/>
      <c r="Y3072" s="390"/>
      <c r="Z3072" s="391"/>
      <c r="AA3072" s="392"/>
      <c r="AB3072" s="393"/>
      <c r="AC3072" s="394"/>
      <c r="AD3072" s="395">
        <f t="shared" ref="AD3072:AD3135" si="443">IF(AE3072&gt;0,(DATE(YEAR(AC3072),MONTH(AC3072)+1,1)-1)+AE3072,AC3072)</f>
        <v>0</v>
      </c>
      <c r="AE3072" s="396">
        <f>IF(OR(G3072=账期!$A$18,G3072=账期!$A$20,G3072=账期!$A$22,G3072=账期!$A$24,G3072=账期!$A$25,G3072=账期!$A$27,G3072=账期!$A$26,G3072=账期!$A$28,G3072=账期!$A$30,G3072=账期!$A$32,G3072=账期!$A$34,G3072=账期!$A$35,G3072=账期!$A$37,G3072=账期!$A$39,G3072=账期!$A$40,G3072=账期!$A$41,G3072=账期!$A$42,G3072=账期!$A$43,G3072=账期!$A$44,G3072=账期!$A$45,G3072=账期!$A$46,G3072=账期!$A$48,G3072=账期!$A$50,G3072=账期!$A$51,G3072=账期!$A$52,G3072=账期!$A$53,G3072=账期!$A$54,G3072=账期!$A$56,G3072=账期!$A$57,G3072=账期!$A$58,G3072=账期!$A$59,G3072=账期!$A$60,G3072=账期!$A$61,G3072=账期!$A$62,G3072=账期!$A$63,G3072=账期!$A$64,G3072=账期!$A$66,G3072=账期!$A$67,G3072=账期!$A$68,G3072=账期!$A$70,G3072=账期!$A$71),30,IF(OR(G3072=账期!$A$74,G3072=账期!$A$77,G3072=账期!$A$76,G3072=账期!$A$79,G3072=账期!$A$80,G3072=账期!$A$81,G3072=账期!$A$83,G3072=账期!$A$85,G3072=账期!$A$87,G3072=账期!$A$89,G3072=账期!$A$91),60,IF(OR(G3072=账期!$A$93,G3072=账期!$A$94,G3072=账期!$A$95,G3072=账期!$A$96,G3072=账期!$A$98,G3072=账期!$A$99,G3072=账期!$A$101,G3072=账期!$A$102),90,0)))</f>
        <v>0</v>
      </c>
      <c r="AF3072" s="396"/>
      <c r="AG3072" s="384"/>
      <c r="AH3072" s="396" t="str">
        <f t="shared" si="439"/>
        <v/>
      </c>
    </row>
    <row r="3073" spans="1:34" ht="18" customHeight="1" x14ac:dyDescent="0.25">
      <c r="A3073" s="301" t="str">
        <f t="shared" si="441"/>
        <v/>
      </c>
      <c r="B3073" s="397"/>
      <c r="C3073" s="398"/>
      <c r="D3073" s="399"/>
      <c r="E3073" s="383" t="str">
        <f t="shared" si="437"/>
        <v>C</v>
      </c>
      <c r="F3073" s="383" t="str">
        <f t="shared" si="438"/>
        <v>C</v>
      </c>
      <c r="G3073" s="400"/>
      <c r="H3073" s="385" t="str">
        <f>IF(G3073="","",VLOOKUP(G3073,下拉数据源!J:K,2,0))</f>
        <v/>
      </c>
      <c r="I3073" s="385"/>
      <c r="J3073" s="385"/>
      <c r="K3073" s="386"/>
      <c r="L3073" s="401"/>
      <c r="M3073" s="384"/>
      <c r="N3073" s="384"/>
      <c r="O3073" s="384"/>
      <c r="P3073" s="386"/>
      <c r="Q3073" s="387"/>
      <c r="R3073" s="286"/>
      <c r="S3073" s="388">
        <f t="shared" si="442"/>
        <v>0</v>
      </c>
      <c r="T3073" s="389"/>
      <c r="U3073" s="389">
        <f t="shared" si="440"/>
        <v>0</v>
      </c>
      <c r="V3073" s="451"/>
      <c r="W3073" s="452"/>
      <c r="X3073" s="386"/>
      <c r="Y3073" s="390"/>
      <c r="Z3073" s="391"/>
      <c r="AA3073" s="392"/>
      <c r="AB3073" s="393"/>
      <c r="AC3073" s="394"/>
      <c r="AD3073" s="395">
        <f t="shared" si="443"/>
        <v>0</v>
      </c>
      <c r="AE3073" s="396">
        <f>IF(OR(G3073=账期!$A$18,G3073=账期!$A$20,G3073=账期!$A$22,G3073=账期!$A$24,G3073=账期!$A$25,G3073=账期!$A$27,G3073=账期!$A$26,G3073=账期!$A$28,G3073=账期!$A$30,G3073=账期!$A$32,G3073=账期!$A$34,G3073=账期!$A$35,G3073=账期!$A$37,G3073=账期!$A$39,G3073=账期!$A$40,G3073=账期!$A$41,G3073=账期!$A$42,G3073=账期!$A$43,G3073=账期!$A$44,G3073=账期!$A$45,G3073=账期!$A$46,G3073=账期!$A$48,G3073=账期!$A$50,G3073=账期!$A$51,G3073=账期!$A$52,G3073=账期!$A$53,G3073=账期!$A$54,G3073=账期!$A$56,G3073=账期!$A$57,G3073=账期!$A$58,G3073=账期!$A$59,G3073=账期!$A$60,G3073=账期!$A$61,G3073=账期!$A$62,G3073=账期!$A$63,G3073=账期!$A$64,G3073=账期!$A$66,G3073=账期!$A$67,G3073=账期!$A$68,G3073=账期!$A$70,G3073=账期!$A$71),30,IF(OR(G3073=账期!$A$74,G3073=账期!$A$77,G3073=账期!$A$76,G3073=账期!$A$79,G3073=账期!$A$80,G3073=账期!$A$81,G3073=账期!$A$83,G3073=账期!$A$85,G3073=账期!$A$87,G3073=账期!$A$89,G3073=账期!$A$91),60,IF(OR(G3073=账期!$A$93,G3073=账期!$A$94,G3073=账期!$A$95,G3073=账期!$A$96,G3073=账期!$A$98,G3073=账期!$A$99,G3073=账期!$A$101,G3073=账期!$A$102),90,0)))</f>
        <v>0</v>
      </c>
      <c r="AF3073" s="396"/>
      <c r="AG3073" s="384"/>
      <c r="AH3073" s="396" t="str">
        <f t="shared" si="439"/>
        <v/>
      </c>
    </row>
    <row r="3074" spans="1:34" ht="18" customHeight="1" x14ac:dyDescent="0.25">
      <c r="A3074" s="301" t="str">
        <f t="shared" si="441"/>
        <v/>
      </c>
      <c r="B3074" s="397"/>
      <c r="C3074" s="398"/>
      <c r="D3074" s="399"/>
      <c r="E3074" s="383" t="str">
        <f t="shared" si="437"/>
        <v>C</v>
      </c>
      <c r="F3074" s="383" t="str">
        <f t="shared" si="438"/>
        <v>C</v>
      </c>
      <c r="G3074" s="400"/>
      <c r="H3074" s="385" t="str">
        <f>IF(G3074="","",VLOOKUP(G3074,下拉数据源!J:K,2,0))</f>
        <v/>
      </c>
      <c r="I3074" s="385"/>
      <c r="J3074" s="385"/>
      <c r="K3074" s="386"/>
      <c r="L3074" s="401"/>
      <c r="M3074" s="384"/>
      <c r="N3074" s="384"/>
      <c r="O3074" s="384"/>
      <c r="P3074" s="386"/>
      <c r="Q3074" s="387"/>
      <c r="R3074" s="286"/>
      <c r="S3074" s="388">
        <f t="shared" si="442"/>
        <v>0</v>
      </c>
      <c r="T3074" s="389"/>
      <c r="U3074" s="389">
        <f t="shared" si="440"/>
        <v>0</v>
      </c>
      <c r="V3074" s="451"/>
      <c r="W3074" s="452"/>
      <c r="X3074" s="386"/>
      <c r="Y3074" s="390"/>
      <c r="Z3074" s="391"/>
      <c r="AA3074" s="392"/>
      <c r="AB3074" s="393"/>
      <c r="AC3074" s="394"/>
      <c r="AD3074" s="395">
        <f t="shared" si="443"/>
        <v>0</v>
      </c>
      <c r="AE3074" s="396">
        <f>IF(OR(G3074=账期!$A$18,G3074=账期!$A$20,G3074=账期!$A$22,G3074=账期!$A$24,G3074=账期!$A$25,G3074=账期!$A$27,G3074=账期!$A$26,G3074=账期!$A$28,G3074=账期!$A$30,G3074=账期!$A$32,G3074=账期!$A$34,G3074=账期!$A$35,G3074=账期!$A$37,G3074=账期!$A$39,G3074=账期!$A$40,G3074=账期!$A$41,G3074=账期!$A$42,G3074=账期!$A$43,G3074=账期!$A$44,G3074=账期!$A$45,G3074=账期!$A$46,G3074=账期!$A$48,G3074=账期!$A$50,G3074=账期!$A$51,G3074=账期!$A$52,G3074=账期!$A$53,G3074=账期!$A$54,G3074=账期!$A$56,G3074=账期!$A$57,G3074=账期!$A$58,G3074=账期!$A$59,G3074=账期!$A$60,G3074=账期!$A$61,G3074=账期!$A$62,G3074=账期!$A$63,G3074=账期!$A$64,G3074=账期!$A$66,G3074=账期!$A$67,G3074=账期!$A$68,G3074=账期!$A$70,G3074=账期!$A$71),30,IF(OR(G3074=账期!$A$74,G3074=账期!$A$77,G3074=账期!$A$76,G3074=账期!$A$79,G3074=账期!$A$80,G3074=账期!$A$81,G3074=账期!$A$83,G3074=账期!$A$85,G3074=账期!$A$87,G3074=账期!$A$89,G3074=账期!$A$91),60,IF(OR(G3074=账期!$A$93,G3074=账期!$A$94,G3074=账期!$A$95,G3074=账期!$A$96,G3074=账期!$A$98,G3074=账期!$A$99,G3074=账期!$A$101,G3074=账期!$A$102),90,0)))</f>
        <v>0</v>
      </c>
      <c r="AF3074" s="396"/>
      <c r="AG3074" s="384"/>
      <c r="AH3074" s="396" t="str">
        <f t="shared" si="439"/>
        <v/>
      </c>
    </row>
    <row r="3075" spans="1:34" ht="18" customHeight="1" x14ac:dyDescent="0.25">
      <c r="A3075" s="301" t="str">
        <f t="shared" si="441"/>
        <v/>
      </c>
      <c r="B3075" s="397"/>
      <c r="C3075" s="398"/>
      <c r="D3075" s="399"/>
      <c r="E3075" s="383" t="str">
        <f t="shared" si="437"/>
        <v>C</v>
      </c>
      <c r="F3075" s="383" t="str">
        <f t="shared" si="438"/>
        <v>C</v>
      </c>
      <c r="G3075" s="400"/>
      <c r="H3075" s="385" t="str">
        <f>IF(G3075="","",VLOOKUP(G3075,下拉数据源!J:K,2,0))</f>
        <v/>
      </c>
      <c r="I3075" s="385"/>
      <c r="J3075" s="385"/>
      <c r="K3075" s="386"/>
      <c r="L3075" s="401"/>
      <c r="M3075" s="384"/>
      <c r="N3075" s="384"/>
      <c r="O3075" s="384"/>
      <c r="P3075" s="386"/>
      <c r="Q3075" s="387"/>
      <c r="R3075" s="286"/>
      <c r="S3075" s="388">
        <f t="shared" si="442"/>
        <v>0</v>
      </c>
      <c r="T3075" s="389"/>
      <c r="U3075" s="389">
        <f t="shared" si="440"/>
        <v>0</v>
      </c>
      <c r="V3075" s="451"/>
      <c r="W3075" s="452"/>
      <c r="X3075" s="386"/>
      <c r="Y3075" s="390"/>
      <c r="Z3075" s="391"/>
      <c r="AA3075" s="392"/>
      <c r="AB3075" s="393"/>
      <c r="AC3075" s="394"/>
      <c r="AD3075" s="395">
        <f t="shared" si="443"/>
        <v>0</v>
      </c>
      <c r="AE3075" s="396">
        <f>IF(OR(G3075=账期!$A$18,G3075=账期!$A$20,G3075=账期!$A$22,G3075=账期!$A$24,G3075=账期!$A$25,G3075=账期!$A$27,G3075=账期!$A$26,G3075=账期!$A$28,G3075=账期!$A$30,G3075=账期!$A$32,G3075=账期!$A$34,G3075=账期!$A$35,G3075=账期!$A$37,G3075=账期!$A$39,G3075=账期!$A$40,G3075=账期!$A$41,G3075=账期!$A$42,G3075=账期!$A$43,G3075=账期!$A$44,G3075=账期!$A$45,G3075=账期!$A$46,G3075=账期!$A$48,G3075=账期!$A$50,G3075=账期!$A$51,G3075=账期!$A$52,G3075=账期!$A$53,G3075=账期!$A$54,G3075=账期!$A$56,G3075=账期!$A$57,G3075=账期!$A$58,G3075=账期!$A$59,G3075=账期!$A$60,G3075=账期!$A$61,G3075=账期!$A$62,G3075=账期!$A$63,G3075=账期!$A$64,G3075=账期!$A$66,G3075=账期!$A$67,G3075=账期!$A$68,G3075=账期!$A$70,G3075=账期!$A$71),30,IF(OR(G3075=账期!$A$74,G3075=账期!$A$77,G3075=账期!$A$76,G3075=账期!$A$79,G3075=账期!$A$80,G3075=账期!$A$81,G3075=账期!$A$83,G3075=账期!$A$85,G3075=账期!$A$87,G3075=账期!$A$89,G3075=账期!$A$91),60,IF(OR(G3075=账期!$A$93,G3075=账期!$A$94,G3075=账期!$A$95,G3075=账期!$A$96,G3075=账期!$A$98,G3075=账期!$A$99,G3075=账期!$A$101,G3075=账期!$A$102),90,0)))</f>
        <v>0</v>
      </c>
      <c r="AF3075" s="396"/>
      <c r="AG3075" s="384"/>
      <c r="AH3075" s="396" t="str">
        <f t="shared" si="439"/>
        <v/>
      </c>
    </row>
    <row r="3076" spans="1:34" ht="18" customHeight="1" x14ac:dyDescent="0.25">
      <c r="A3076" s="301" t="str">
        <f t="shared" si="441"/>
        <v/>
      </c>
      <c r="B3076" s="397"/>
      <c r="C3076" s="398"/>
      <c r="D3076" s="399"/>
      <c r="E3076" s="383" t="str">
        <f t="shared" si="437"/>
        <v>C</v>
      </c>
      <c r="F3076" s="383" t="str">
        <f t="shared" si="438"/>
        <v>C</v>
      </c>
      <c r="G3076" s="400"/>
      <c r="H3076" s="385" t="str">
        <f>IF(G3076="","",VLOOKUP(G3076,下拉数据源!J:K,2,0))</f>
        <v/>
      </c>
      <c r="I3076" s="385"/>
      <c r="J3076" s="385"/>
      <c r="K3076" s="386"/>
      <c r="L3076" s="401"/>
      <c r="M3076" s="384"/>
      <c r="N3076" s="384"/>
      <c r="O3076" s="384"/>
      <c r="P3076" s="386"/>
      <c r="Q3076" s="387"/>
      <c r="R3076" s="286"/>
      <c r="S3076" s="388">
        <f t="shared" si="442"/>
        <v>0</v>
      </c>
      <c r="T3076" s="389"/>
      <c r="U3076" s="389">
        <f t="shared" si="440"/>
        <v>0</v>
      </c>
      <c r="V3076" s="451"/>
      <c r="W3076" s="452"/>
      <c r="X3076" s="386"/>
      <c r="Y3076" s="390"/>
      <c r="Z3076" s="391"/>
      <c r="AA3076" s="392"/>
      <c r="AB3076" s="393"/>
      <c r="AC3076" s="394"/>
      <c r="AD3076" s="395">
        <f t="shared" si="443"/>
        <v>0</v>
      </c>
      <c r="AE3076" s="396">
        <f>IF(OR(G3076=账期!$A$18,G3076=账期!$A$20,G3076=账期!$A$22,G3076=账期!$A$24,G3076=账期!$A$25,G3076=账期!$A$27,G3076=账期!$A$26,G3076=账期!$A$28,G3076=账期!$A$30,G3076=账期!$A$32,G3076=账期!$A$34,G3076=账期!$A$35,G3076=账期!$A$37,G3076=账期!$A$39,G3076=账期!$A$40,G3076=账期!$A$41,G3076=账期!$A$42,G3076=账期!$A$43,G3076=账期!$A$44,G3076=账期!$A$45,G3076=账期!$A$46,G3076=账期!$A$48,G3076=账期!$A$50,G3076=账期!$A$51,G3076=账期!$A$52,G3076=账期!$A$53,G3076=账期!$A$54,G3076=账期!$A$56,G3076=账期!$A$57,G3076=账期!$A$58,G3076=账期!$A$59,G3076=账期!$A$60,G3076=账期!$A$61,G3076=账期!$A$62,G3076=账期!$A$63,G3076=账期!$A$64,G3076=账期!$A$66,G3076=账期!$A$67,G3076=账期!$A$68,G3076=账期!$A$70,G3076=账期!$A$71),30,IF(OR(G3076=账期!$A$74,G3076=账期!$A$77,G3076=账期!$A$76,G3076=账期!$A$79,G3076=账期!$A$80,G3076=账期!$A$81,G3076=账期!$A$83,G3076=账期!$A$85,G3076=账期!$A$87,G3076=账期!$A$89,G3076=账期!$A$91),60,IF(OR(G3076=账期!$A$93,G3076=账期!$A$94,G3076=账期!$A$95,G3076=账期!$A$96,G3076=账期!$A$98,G3076=账期!$A$99,G3076=账期!$A$101,G3076=账期!$A$102),90,0)))</f>
        <v>0</v>
      </c>
      <c r="AF3076" s="396"/>
      <c r="AG3076" s="384"/>
      <c r="AH3076" s="396" t="str">
        <f t="shared" si="439"/>
        <v/>
      </c>
    </row>
    <row r="3077" spans="1:34" ht="18" customHeight="1" x14ac:dyDescent="0.25">
      <c r="A3077" s="301" t="str">
        <f t="shared" si="441"/>
        <v/>
      </c>
      <c r="B3077" s="397"/>
      <c r="C3077" s="398"/>
      <c r="D3077" s="399"/>
      <c r="E3077" s="383" t="str">
        <f t="shared" si="437"/>
        <v>C</v>
      </c>
      <c r="F3077" s="383" t="str">
        <f t="shared" si="438"/>
        <v>C</v>
      </c>
      <c r="G3077" s="400"/>
      <c r="H3077" s="385" t="str">
        <f>IF(G3077="","",VLOOKUP(G3077,下拉数据源!J:K,2,0))</f>
        <v/>
      </c>
      <c r="I3077" s="385"/>
      <c r="J3077" s="385"/>
      <c r="K3077" s="386"/>
      <c r="L3077" s="401"/>
      <c r="M3077" s="384"/>
      <c r="N3077" s="384"/>
      <c r="O3077" s="384"/>
      <c r="P3077" s="386"/>
      <c r="Q3077" s="387"/>
      <c r="R3077" s="286"/>
      <c r="S3077" s="388">
        <f t="shared" si="442"/>
        <v>0</v>
      </c>
      <c r="T3077" s="389"/>
      <c r="U3077" s="389">
        <f t="shared" si="440"/>
        <v>0</v>
      </c>
      <c r="V3077" s="451"/>
      <c r="W3077" s="452"/>
      <c r="X3077" s="386"/>
      <c r="Y3077" s="390"/>
      <c r="Z3077" s="391"/>
      <c r="AA3077" s="392"/>
      <c r="AB3077" s="393"/>
      <c r="AC3077" s="394"/>
      <c r="AD3077" s="395">
        <f t="shared" si="443"/>
        <v>0</v>
      </c>
      <c r="AE3077" s="396">
        <f>IF(OR(G3077=账期!$A$18,G3077=账期!$A$20,G3077=账期!$A$22,G3077=账期!$A$24,G3077=账期!$A$25,G3077=账期!$A$27,G3077=账期!$A$26,G3077=账期!$A$28,G3077=账期!$A$30,G3077=账期!$A$32,G3077=账期!$A$34,G3077=账期!$A$35,G3077=账期!$A$37,G3077=账期!$A$39,G3077=账期!$A$40,G3077=账期!$A$41,G3077=账期!$A$42,G3077=账期!$A$43,G3077=账期!$A$44,G3077=账期!$A$45,G3077=账期!$A$46,G3077=账期!$A$48,G3077=账期!$A$50,G3077=账期!$A$51,G3077=账期!$A$52,G3077=账期!$A$53,G3077=账期!$A$54,G3077=账期!$A$56,G3077=账期!$A$57,G3077=账期!$A$58,G3077=账期!$A$59,G3077=账期!$A$60,G3077=账期!$A$61,G3077=账期!$A$62,G3077=账期!$A$63,G3077=账期!$A$64,G3077=账期!$A$66,G3077=账期!$A$67,G3077=账期!$A$68,G3077=账期!$A$70,G3077=账期!$A$71),30,IF(OR(G3077=账期!$A$74,G3077=账期!$A$77,G3077=账期!$A$76,G3077=账期!$A$79,G3077=账期!$A$80,G3077=账期!$A$81,G3077=账期!$A$83,G3077=账期!$A$85,G3077=账期!$A$87,G3077=账期!$A$89,G3077=账期!$A$91),60,IF(OR(G3077=账期!$A$93,G3077=账期!$A$94,G3077=账期!$A$95,G3077=账期!$A$96,G3077=账期!$A$98,G3077=账期!$A$99,G3077=账期!$A$101,G3077=账期!$A$102),90,0)))</f>
        <v>0</v>
      </c>
      <c r="AF3077" s="396"/>
      <c r="AG3077" s="384"/>
      <c r="AH3077" s="396" t="str">
        <f t="shared" si="439"/>
        <v/>
      </c>
    </row>
    <row r="3078" spans="1:34" ht="18" customHeight="1" x14ac:dyDescent="0.25">
      <c r="A3078" s="301" t="str">
        <f t="shared" si="441"/>
        <v/>
      </c>
      <c r="B3078" s="397"/>
      <c r="C3078" s="398"/>
      <c r="D3078" s="399"/>
      <c r="E3078" s="383" t="str">
        <f t="shared" si="437"/>
        <v>C</v>
      </c>
      <c r="F3078" s="383" t="str">
        <f t="shared" si="438"/>
        <v>C</v>
      </c>
      <c r="G3078" s="400"/>
      <c r="H3078" s="385" t="str">
        <f>IF(G3078="","",VLOOKUP(G3078,下拉数据源!J:K,2,0))</f>
        <v/>
      </c>
      <c r="I3078" s="385"/>
      <c r="J3078" s="385"/>
      <c r="K3078" s="386"/>
      <c r="L3078" s="401"/>
      <c r="M3078" s="384"/>
      <c r="N3078" s="384"/>
      <c r="O3078" s="384"/>
      <c r="P3078" s="386"/>
      <c r="Q3078" s="387"/>
      <c r="R3078" s="286"/>
      <c r="S3078" s="388">
        <f t="shared" si="442"/>
        <v>0</v>
      </c>
      <c r="T3078" s="389"/>
      <c r="U3078" s="389">
        <f t="shared" si="440"/>
        <v>0</v>
      </c>
      <c r="V3078" s="451"/>
      <c r="W3078" s="452"/>
      <c r="X3078" s="386"/>
      <c r="Y3078" s="390"/>
      <c r="Z3078" s="391"/>
      <c r="AA3078" s="392"/>
      <c r="AB3078" s="393"/>
      <c r="AC3078" s="394"/>
      <c r="AD3078" s="395">
        <f t="shared" si="443"/>
        <v>0</v>
      </c>
      <c r="AE3078" s="396">
        <f>IF(OR(G3078=账期!$A$18,G3078=账期!$A$20,G3078=账期!$A$22,G3078=账期!$A$24,G3078=账期!$A$25,G3078=账期!$A$27,G3078=账期!$A$26,G3078=账期!$A$28,G3078=账期!$A$30,G3078=账期!$A$32,G3078=账期!$A$34,G3078=账期!$A$35,G3078=账期!$A$37,G3078=账期!$A$39,G3078=账期!$A$40,G3078=账期!$A$41,G3078=账期!$A$42,G3078=账期!$A$43,G3078=账期!$A$44,G3078=账期!$A$45,G3078=账期!$A$46,G3078=账期!$A$48,G3078=账期!$A$50,G3078=账期!$A$51,G3078=账期!$A$52,G3078=账期!$A$53,G3078=账期!$A$54,G3078=账期!$A$56,G3078=账期!$A$57,G3078=账期!$A$58,G3078=账期!$A$59,G3078=账期!$A$60,G3078=账期!$A$61,G3078=账期!$A$62,G3078=账期!$A$63,G3078=账期!$A$64,G3078=账期!$A$66,G3078=账期!$A$67,G3078=账期!$A$68,G3078=账期!$A$70,G3078=账期!$A$71),30,IF(OR(G3078=账期!$A$74,G3078=账期!$A$77,G3078=账期!$A$76,G3078=账期!$A$79,G3078=账期!$A$80,G3078=账期!$A$81,G3078=账期!$A$83,G3078=账期!$A$85,G3078=账期!$A$87,G3078=账期!$A$89,G3078=账期!$A$91),60,IF(OR(G3078=账期!$A$93,G3078=账期!$A$94,G3078=账期!$A$95,G3078=账期!$A$96,G3078=账期!$A$98,G3078=账期!$A$99,G3078=账期!$A$101,G3078=账期!$A$102),90,0)))</f>
        <v>0</v>
      </c>
      <c r="AF3078" s="396"/>
      <c r="AG3078" s="384"/>
      <c r="AH3078" s="396" t="str">
        <f t="shared" si="439"/>
        <v/>
      </c>
    </row>
    <row r="3079" spans="1:34" ht="18" customHeight="1" x14ac:dyDescent="0.25">
      <c r="A3079" s="301" t="str">
        <f t="shared" si="441"/>
        <v/>
      </c>
      <c r="B3079" s="397"/>
      <c r="C3079" s="398"/>
      <c r="D3079" s="399"/>
      <c r="E3079" s="383" t="str">
        <f t="shared" si="437"/>
        <v>C</v>
      </c>
      <c r="F3079" s="383" t="str">
        <f t="shared" si="438"/>
        <v>C</v>
      </c>
      <c r="G3079" s="400"/>
      <c r="H3079" s="385" t="str">
        <f>IF(G3079="","",VLOOKUP(G3079,下拉数据源!J:K,2,0))</f>
        <v/>
      </c>
      <c r="I3079" s="385"/>
      <c r="J3079" s="385"/>
      <c r="K3079" s="386"/>
      <c r="L3079" s="401"/>
      <c r="M3079" s="384"/>
      <c r="N3079" s="384"/>
      <c r="O3079" s="384"/>
      <c r="P3079" s="386"/>
      <c r="Q3079" s="387"/>
      <c r="R3079" s="286"/>
      <c r="S3079" s="388">
        <f t="shared" si="442"/>
        <v>0</v>
      </c>
      <c r="T3079" s="389"/>
      <c r="U3079" s="389">
        <f t="shared" si="440"/>
        <v>0</v>
      </c>
      <c r="V3079" s="451"/>
      <c r="W3079" s="452"/>
      <c r="X3079" s="386"/>
      <c r="Y3079" s="390"/>
      <c r="Z3079" s="391"/>
      <c r="AA3079" s="392"/>
      <c r="AB3079" s="393"/>
      <c r="AC3079" s="394"/>
      <c r="AD3079" s="395">
        <f t="shared" si="443"/>
        <v>0</v>
      </c>
      <c r="AE3079" s="396">
        <f>IF(OR(G3079=账期!$A$18,G3079=账期!$A$20,G3079=账期!$A$22,G3079=账期!$A$24,G3079=账期!$A$25,G3079=账期!$A$27,G3079=账期!$A$26,G3079=账期!$A$28,G3079=账期!$A$30,G3079=账期!$A$32,G3079=账期!$A$34,G3079=账期!$A$35,G3079=账期!$A$37,G3079=账期!$A$39,G3079=账期!$A$40,G3079=账期!$A$41,G3079=账期!$A$42,G3079=账期!$A$43,G3079=账期!$A$44,G3079=账期!$A$45,G3079=账期!$A$46,G3079=账期!$A$48,G3079=账期!$A$50,G3079=账期!$A$51,G3079=账期!$A$52,G3079=账期!$A$53,G3079=账期!$A$54,G3079=账期!$A$56,G3079=账期!$A$57,G3079=账期!$A$58,G3079=账期!$A$59,G3079=账期!$A$60,G3079=账期!$A$61,G3079=账期!$A$62,G3079=账期!$A$63,G3079=账期!$A$64,G3079=账期!$A$66,G3079=账期!$A$67,G3079=账期!$A$68,G3079=账期!$A$70,G3079=账期!$A$71),30,IF(OR(G3079=账期!$A$74,G3079=账期!$A$77,G3079=账期!$A$76,G3079=账期!$A$79,G3079=账期!$A$80,G3079=账期!$A$81,G3079=账期!$A$83,G3079=账期!$A$85,G3079=账期!$A$87,G3079=账期!$A$89,G3079=账期!$A$91),60,IF(OR(G3079=账期!$A$93,G3079=账期!$A$94,G3079=账期!$A$95,G3079=账期!$A$96,G3079=账期!$A$98,G3079=账期!$A$99,G3079=账期!$A$101,G3079=账期!$A$102),90,0)))</f>
        <v>0</v>
      </c>
      <c r="AF3079" s="396"/>
      <c r="AG3079" s="384"/>
      <c r="AH3079" s="396" t="str">
        <f t="shared" si="439"/>
        <v/>
      </c>
    </row>
    <row r="3080" spans="1:34" ht="18" customHeight="1" x14ac:dyDescent="0.25">
      <c r="A3080" s="301" t="str">
        <f t="shared" si="441"/>
        <v/>
      </c>
      <c r="B3080" s="397"/>
      <c r="C3080" s="398"/>
      <c r="D3080" s="399"/>
      <c r="E3080" s="383" t="str">
        <f t="shared" si="437"/>
        <v>C</v>
      </c>
      <c r="F3080" s="383" t="str">
        <f t="shared" si="438"/>
        <v>C</v>
      </c>
      <c r="G3080" s="400"/>
      <c r="H3080" s="385" t="str">
        <f>IF(G3080="","",VLOOKUP(G3080,下拉数据源!J:K,2,0))</f>
        <v/>
      </c>
      <c r="I3080" s="385"/>
      <c r="J3080" s="385"/>
      <c r="K3080" s="386"/>
      <c r="L3080" s="401"/>
      <c r="M3080" s="384"/>
      <c r="N3080" s="384"/>
      <c r="O3080" s="384"/>
      <c r="P3080" s="386"/>
      <c r="Q3080" s="387"/>
      <c r="R3080" s="286"/>
      <c r="S3080" s="388">
        <f t="shared" si="442"/>
        <v>0</v>
      </c>
      <c r="T3080" s="389"/>
      <c r="U3080" s="389">
        <f t="shared" si="440"/>
        <v>0</v>
      </c>
      <c r="V3080" s="451"/>
      <c r="W3080" s="452"/>
      <c r="X3080" s="386"/>
      <c r="Y3080" s="390"/>
      <c r="Z3080" s="391"/>
      <c r="AA3080" s="392"/>
      <c r="AB3080" s="393"/>
      <c r="AC3080" s="394"/>
      <c r="AD3080" s="395">
        <f t="shared" si="443"/>
        <v>0</v>
      </c>
      <c r="AE3080" s="396">
        <f>IF(OR(G3080=账期!$A$18,G3080=账期!$A$20,G3080=账期!$A$22,G3080=账期!$A$24,G3080=账期!$A$25,G3080=账期!$A$27,G3080=账期!$A$26,G3080=账期!$A$28,G3080=账期!$A$30,G3080=账期!$A$32,G3080=账期!$A$34,G3080=账期!$A$35,G3080=账期!$A$37,G3080=账期!$A$39,G3080=账期!$A$40,G3080=账期!$A$41,G3080=账期!$A$42,G3080=账期!$A$43,G3080=账期!$A$44,G3080=账期!$A$45,G3080=账期!$A$46,G3080=账期!$A$48,G3080=账期!$A$50,G3080=账期!$A$51,G3080=账期!$A$52,G3080=账期!$A$53,G3080=账期!$A$54,G3080=账期!$A$56,G3080=账期!$A$57,G3080=账期!$A$58,G3080=账期!$A$59,G3080=账期!$A$60,G3080=账期!$A$61,G3080=账期!$A$62,G3080=账期!$A$63,G3080=账期!$A$64,G3080=账期!$A$66,G3080=账期!$A$67,G3080=账期!$A$68,G3080=账期!$A$70,G3080=账期!$A$71),30,IF(OR(G3080=账期!$A$74,G3080=账期!$A$77,G3080=账期!$A$76,G3080=账期!$A$79,G3080=账期!$A$80,G3080=账期!$A$81,G3080=账期!$A$83,G3080=账期!$A$85,G3080=账期!$A$87,G3080=账期!$A$89,G3080=账期!$A$91),60,IF(OR(G3080=账期!$A$93,G3080=账期!$A$94,G3080=账期!$A$95,G3080=账期!$A$96,G3080=账期!$A$98,G3080=账期!$A$99,G3080=账期!$A$101,G3080=账期!$A$102),90,0)))</f>
        <v>0</v>
      </c>
      <c r="AF3080" s="396"/>
      <c r="AG3080" s="384"/>
      <c r="AH3080" s="396" t="str">
        <f t="shared" si="439"/>
        <v/>
      </c>
    </row>
    <row r="3081" spans="1:34" ht="18" customHeight="1" x14ac:dyDescent="0.25">
      <c r="A3081" s="301" t="str">
        <f t="shared" si="441"/>
        <v/>
      </c>
      <c r="B3081" s="397"/>
      <c r="C3081" s="398"/>
      <c r="D3081" s="399"/>
      <c r="E3081" s="383" t="str">
        <f t="shared" si="437"/>
        <v>C</v>
      </c>
      <c r="F3081" s="383" t="str">
        <f t="shared" si="438"/>
        <v>C</v>
      </c>
      <c r="G3081" s="400"/>
      <c r="H3081" s="385" t="str">
        <f>IF(G3081="","",VLOOKUP(G3081,下拉数据源!J:K,2,0))</f>
        <v/>
      </c>
      <c r="I3081" s="385"/>
      <c r="J3081" s="385"/>
      <c r="K3081" s="386"/>
      <c r="L3081" s="401"/>
      <c r="M3081" s="384"/>
      <c r="N3081" s="384"/>
      <c r="O3081" s="384"/>
      <c r="P3081" s="386"/>
      <c r="Q3081" s="387"/>
      <c r="R3081" s="286"/>
      <c r="S3081" s="388">
        <f t="shared" si="442"/>
        <v>0</v>
      </c>
      <c r="T3081" s="389"/>
      <c r="U3081" s="389">
        <f t="shared" si="440"/>
        <v>0</v>
      </c>
      <c r="V3081" s="451"/>
      <c r="W3081" s="452"/>
      <c r="X3081" s="386"/>
      <c r="Y3081" s="390"/>
      <c r="Z3081" s="391"/>
      <c r="AA3081" s="392"/>
      <c r="AB3081" s="393"/>
      <c r="AC3081" s="394"/>
      <c r="AD3081" s="395">
        <f t="shared" si="443"/>
        <v>0</v>
      </c>
      <c r="AE3081" s="396">
        <f>IF(OR(G3081=账期!$A$18,G3081=账期!$A$20,G3081=账期!$A$22,G3081=账期!$A$24,G3081=账期!$A$25,G3081=账期!$A$27,G3081=账期!$A$26,G3081=账期!$A$28,G3081=账期!$A$30,G3081=账期!$A$32,G3081=账期!$A$34,G3081=账期!$A$35,G3081=账期!$A$37,G3081=账期!$A$39,G3081=账期!$A$40,G3081=账期!$A$41,G3081=账期!$A$42,G3081=账期!$A$43,G3081=账期!$A$44,G3081=账期!$A$45,G3081=账期!$A$46,G3081=账期!$A$48,G3081=账期!$A$50,G3081=账期!$A$51,G3081=账期!$A$52,G3081=账期!$A$53,G3081=账期!$A$54,G3081=账期!$A$56,G3081=账期!$A$57,G3081=账期!$A$58,G3081=账期!$A$59,G3081=账期!$A$60,G3081=账期!$A$61,G3081=账期!$A$62,G3081=账期!$A$63,G3081=账期!$A$64,G3081=账期!$A$66,G3081=账期!$A$67,G3081=账期!$A$68,G3081=账期!$A$70,G3081=账期!$A$71),30,IF(OR(G3081=账期!$A$74,G3081=账期!$A$77,G3081=账期!$A$76,G3081=账期!$A$79,G3081=账期!$A$80,G3081=账期!$A$81,G3081=账期!$A$83,G3081=账期!$A$85,G3081=账期!$A$87,G3081=账期!$A$89,G3081=账期!$A$91),60,IF(OR(G3081=账期!$A$93,G3081=账期!$A$94,G3081=账期!$A$95,G3081=账期!$A$96,G3081=账期!$A$98,G3081=账期!$A$99,G3081=账期!$A$101,G3081=账期!$A$102),90,0)))</f>
        <v>0</v>
      </c>
      <c r="AF3081" s="396"/>
      <c r="AG3081" s="384"/>
      <c r="AH3081" s="396" t="str">
        <f t="shared" si="439"/>
        <v/>
      </c>
    </row>
    <row r="3082" spans="1:34" ht="18" customHeight="1" x14ac:dyDescent="0.25">
      <c r="A3082" s="301" t="str">
        <f t="shared" si="441"/>
        <v/>
      </c>
      <c r="B3082" s="397"/>
      <c r="C3082" s="398"/>
      <c r="D3082" s="399"/>
      <c r="E3082" s="383" t="str">
        <f t="shared" si="437"/>
        <v>C</v>
      </c>
      <c r="F3082" s="383" t="str">
        <f t="shared" si="438"/>
        <v>C</v>
      </c>
      <c r="G3082" s="400"/>
      <c r="H3082" s="385" t="str">
        <f>IF(G3082="","",VLOOKUP(G3082,下拉数据源!J:K,2,0))</f>
        <v/>
      </c>
      <c r="I3082" s="385"/>
      <c r="J3082" s="385"/>
      <c r="K3082" s="386"/>
      <c r="L3082" s="401"/>
      <c r="M3082" s="384"/>
      <c r="N3082" s="384"/>
      <c r="O3082" s="384"/>
      <c r="P3082" s="386"/>
      <c r="Q3082" s="387"/>
      <c r="R3082" s="286"/>
      <c r="S3082" s="388">
        <f t="shared" si="442"/>
        <v>0</v>
      </c>
      <c r="T3082" s="389"/>
      <c r="U3082" s="389">
        <f t="shared" si="440"/>
        <v>0</v>
      </c>
      <c r="V3082" s="451"/>
      <c r="W3082" s="452"/>
      <c r="X3082" s="386"/>
      <c r="Y3082" s="390"/>
      <c r="Z3082" s="391"/>
      <c r="AA3082" s="392"/>
      <c r="AB3082" s="393"/>
      <c r="AC3082" s="394"/>
      <c r="AD3082" s="395">
        <f t="shared" si="443"/>
        <v>0</v>
      </c>
      <c r="AE3082" s="396">
        <f>IF(OR(G3082=账期!$A$18,G3082=账期!$A$20,G3082=账期!$A$22,G3082=账期!$A$24,G3082=账期!$A$25,G3082=账期!$A$27,G3082=账期!$A$26,G3082=账期!$A$28,G3082=账期!$A$30,G3082=账期!$A$32,G3082=账期!$A$34,G3082=账期!$A$35,G3082=账期!$A$37,G3082=账期!$A$39,G3082=账期!$A$40,G3082=账期!$A$41,G3082=账期!$A$42,G3082=账期!$A$43,G3082=账期!$A$44,G3082=账期!$A$45,G3082=账期!$A$46,G3082=账期!$A$48,G3082=账期!$A$50,G3082=账期!$A$51,G3082=账期!$A$52,G3082=账期!$A$53,G3082=账期!$A$54,G3082=账期!$A$56,G3082=账期!$A$57,G3082=账期!$A$58,G3082=账期!$A$59,G3082=账期!$A$60,G3082=账期!$A$61,G3082=账期!$A$62,G3082=账期!$A$63,G3082=账期!$A$64,G3082=账期!$A$66,G3082=账期!$A$67,G3082=账期!$A$68,G3082=账期!$A$70,G3082=账期!$A$71),30,IF(OR(G3082=账期!$A$74,G3082=账期!$A$77,G3082=账期!$A$76,G3082=账期!$A$79,G3082=账期!$A$80,G3082=账期!$A$81,G3082=账期!$A$83,G3082=账期!$A$85,G3082=账期!$A$87,G3082=账期!$A$89,G3082=账期!$A$91),60,IF(OR(G3082=账期!$A$93,G3082=账期!$A$94,G3082=账期!$A$95,G3082=账期!$A$96,G3082=账期!$A$98,G3082=账期!$A$99,G3082=账期!$A$101,G3082=账期!$A$102),90,0)))</f>
        <v>0</v>
      </c>
      <c r="AF3082" s="396"/>
      <c r="AG3082" s="384"/>
      <c r="AH3082" s="396" t="str">
        <f t="shared" si="439"/>
        <v/>
      </c>
    </row>
    <row r="3083" spans="1:34" ht="18" customHeight="1" x14ac:dyDescent="0.25">
      <c r="A3083" s="301" t="str">
        <f t="shared" si="441"/>
        <v/>
      </c>
      <c r="B3083" s="397"/>
      <c r="C3083" s="398"/>
      <c r="D3083" s="399"/>
      <c r="E3083" s="383" t="str">
        <f t="shared" si="437"/>
        <v>C</v>
      </c>
      <c r="F3083" s="383" t="str">
        <f t="shared" si="438"/>
        <v>C</v>
      </c>
      <c r="G3083" s="400"/>
      <c r="H3083" s="385" t="str">
        <f>IF(G3083="","",VLOOKUP(G3083,下拉数据源!J:K,2,0))</f>
        <v/>
      </c>
      <c r="I3083" s="385"/>
      <c r="J3083" s="385"/>
      <c r="K3083" s="386"/>
      <c r="L3083" s="401"/>
      <c r="M3083" s="384"/>
      <c r="N3083" s="384"/>
      <c r="O3083" s="384"/>
      <c r="P3083" s="386"/>
      <c r="Q3083" s="387"/>
      <c r="R3083" s="286"/>
      <c r="S3083" s="388">
        <f t="shared" si="442"/>
        <v>0</v>
      </c>
      <c r="T3083" s="389"/>
      <c r="U3083" s="389">
        <f t="shared" si="440"/>
        <v>0</v>
      </c>
      <c r="V3083" s="451"/>
      <c r="W3083" s="452"/>
      <c r="X3083" s="386"/>
      <c r="Y3083" s="390"/>
      <c r="Z3083" s="391"/>
      <c r="AA3083" s="392"/>
      <c r="AB3083" s="393"/>
      <c r="AC3083" s="394"/>
      <c r="AD3083" s="395">
        <f t="shared" si="443"/>
        <v>0</v>
      </c>
      <c r="AE3083" s="396">
        <f>IF(OR(G3083=账期!$A$18,G3083=账期!$A$20,G3083=账期!$A$22,G3083=账期!$A$24,G3083=账期!$A$25,G3083=账期!$A$27,G3083=账期!$A$26,G3083=账期!$A$28,G3083=账期!$A$30,G3083=账期!$A$32,G3083=账期!$A$34,G3083=账期!$A$35,G3083=账期!$A$37,G3083=账期!$A$39,G3083=账期!$A$40,G3083=账期!$A$41,G3083=账期!$A$42,G3083=账期!$A$43,G3083=账期!$A$44,G3083=账期!$A$45,G3083=账期!$A$46,G3083=账期!$A$48,G3083=账期!$A$50,G3083=账期!$A$51,G3083=账期!$A$52,G3083=账期!$A$53,G3083=账期!$A$54,G3083=账期!$A$56,G3083=账期!$A$57,G3083=账期!$A$58,G3083=账期!$A$59,G3083=账期!$A$60,G3083=账期!$A$61,G3083=账期!$A$62,G3083=账期!$A$63,G3083=账期!$A$64,G3083=账期!$A$66,G3083=账期!$A$67,G3083=账期!$A$68,G3083=账期!$A$70,G3083=账期!$A$71),30,IF(OR(G3083=账期!$A$74,G3083=账期!$A$77,G3083=账期!$A$76,G3083=账期!$A$79,G3083=账期!$A$80,G3083=账期!$A$81,G3083=账期!$A$83,G3083=账期!$A$85,G3083=账期!$A$87,G3083=账期!$A$89,G3083=账期!$A$91),60,IF(OR(G3083=账期!$A$93,G3083=账期!$A$94,G3083=账期!$A$95,G3083=账期!$A$96,G3083=账期!$A$98,G3083=账期!$A$99,G3083=账期!$A$101,G3083=账期!$A$102),90,0)))</f>
        <v>0</v>
      </c>
      <c r="AF3083" s="396"/>
      <c r="AG3083" s="384"/>
      <c r="AH3083" s="396" t="str">
        <f t="shared" si="439"/>
        <v/>
      </c>
    </row>
    <row r="3084" spans="1:34" ht="18" customHeight="1" x14ac:dyDescent="0.25">
      <c r="A3084" s="301" t="str">
        <f t="shared" si="441"/>
        <v/>
      </c>
      <c r="B3084" s="397"/>
      <c r="C3084" s="398"/>
      <c r="D3084" s="399"/>
      <c r="E3084" s="383" t="str">
        <f t="shared" si="437"/>
        <v>C</v>
      </c>
      <c r="F3084" s="383" t="str">
        <f t="shared" si="438"/>
        <v>C</v>
      </c>
      <c r="G3084" s="400"/>
      <c r="H3084" s="385" t="str">
        <f>IF(G3084="","",VLOOKUP(G3084,下拉数据源!J:K,2,0))</f>
        <v/>
      </c>
      <c r="I3084" s="385"/>
      <c r="J3084" s="385"/>
      <c r="K3084" s="386"/>
      <c r="L3084" s="401"/>
      <c r="M3084" s="384"/>
      <c r="N3084" s="384"/>
      <c r="O3084" s="384"/>
      <c r="P3084" s="386"/>
      <c r="Q3084" s="387"/>
      <c r="R3084" s="286"/>
      <c r="S3084" s="388">
        <f t="shared" si="442"/>
        <v>0</v>
      </c>
      <c r="T3084" s="389"/>
      <c r="U3084" s="389">
        <f t="shared" si="440"/>
        <v>0</v>
      </c>
      <c r="V3084" s="451"/>
      <c r="W3084" s="452"/>
      <c r="X3084" s="386"/>
      <c r="Y3084" s="390"/>
      <c r="Z3084" s="391"/>
      <c r="AA3084" s="392"/>
      <c r="AB3084" s="393"/>
      <c r="AC3084" s="394"/>
      <c r="AD3084" s="395">
        <f t="shared" si="443"/>
        <v>0</v>
      </c>
      <c r="AE3084" s="396">
        <f>IF(OR(G3084=账期!$A$18,G3084=账期!$A$20,G3084=账期!$A$22,G3084=账期!$A$24,G3084=账期!$A$25,G3084=账期!$A$27,G3084=账期!$A$26,G3084=账期!$A$28,G3084=账期!$A$30,G3084=账期!$A$32,G3084=账期!$A$34,G3084=账期!$A$35,G3084=账期!$A$37,G3084=账期!$A$39,G3084=账期!$A$40,G3084=账期!$A$41,G3084=账期!$A$42,G3084=账期!$A$43,G3084=账期!$A$44,G3084=账期!$A$45,G3084=账期!$A$46,G3084=账期!$A$48,G3084=账期!$A$50,G3084=账期!$A$51,G3084=账期!$A$52,G3084=账期!$A$53,G3084=账期!$A$54,G3084=账期!$A$56,G3084=账期!$A$57,G3084=账期!$A$58,G3084=账期!$A$59,G3084=账期!$A$60,G3084=账期!$A$61,G3084=账期!$A$62,G3084=账期!$A$63,G3084=账期!$A$64,G3084=账期!$A$66,G3084=账期!$A$67,G3084=账期!$A$68,G3084=账期!$A$70,G3084=账期!$A$71),30,IF(OR(G3084=账期!$A$74,G3084=账期!$A$77,G3084=账期!$A$76,G3084=账期!$A$79,G3084=账期!$A$80,G3084=账期!$A$81,G3084=账期!$A$83,G3084=账期!$A$85,G3084=账期!$A$87,G3084=账期!$A$89,G3084=账期!$A$91),60,IF(OR(G3084=账期!$A$93,G3084=账期!$A$94,G3084=账期!$A$95,G3084=账期!$A$96,G3084=账期!$A$98,G3084=账期!$A$99,G3084=账期!$A$101,G3084=账期!$A$102),90,0)))</f>
        <v>0</v>
      </c>
      <c r="AF3084" s="396"/>
      <c r="AG3084" s="384"/>
      <c r="AH3084" s="396" t="str">
        <f t="shared" si="439"/>
        <v/>
      </c>
    </row>
    <row r="3085" spans="1:34" ht="18" customHeight="1" x14ac:dyDescent="0.25">
      <c r="A3085" s="301" t="str">
        <f t="shared" si="441"/>
        <v/>
      </c>
      <c r="B3085" s="397"/>
      <c r="C3085" s="398"/>
      <c r="D3085" s="399"/>
      <c r="E3085" s="383" t="str">
        <f t="shared" si="437"/>
        <v>C</v>
      </c>
      <c r="F3085" s="383" t="str">
        <f t="shared" si="438"/>
        <v>C</v>
      </c>
      <c r="G3085" s="400"/>
      <c r="H3085" s="385" t="str">
        <f>IF(G3085="","",VLOOKUP(G3085,下拉数据源!J:K,2,0))</f>
        <v/>
      </c>
      <c r="I3085" s="385"/>
      <c r="J3085" s="385"/>
      <c r="K3085" s="386"/>
      <c r="L3085" s="401"/>
      <c r="M3085" s="384"/>
      <c r="N3085" s="384"/>
      <c r="O3085" s="384"/>
      <c r="P3085" s="386"/>
      <c r="Q3085" s="387"/>
      <c r="R3085" s="286"/>
      <c r="S3085" s="388">
        <f t="shared" si="442"/>
        <v>0</v>
      </c>
      <c r="T3085" s="389"/>
      <c r="U3085" s="389">
        <f t="shared" si="440"/>
        <v>0</v>
      </c>
      <c r="V3085" s="451"/>
      <c r="W3085" s="452"/>
      <c r="X3085" s="386"/>
      <c r="Y3085" s="390"/>
      <c r="Z3085" s="391"/>
      <c r="AA3085" s="392"/>
      <c r="AB3085" s="393"/>
      <c r="AC3085" s="394"/>
      <c r="AD3085" s="395">
        <f t="shared" si="443"/>
        <v>0</v>
      </c>
      <c r="AE3085" s="396">
        <f>IF(OR(G3085=账期!$A$18,G3085=账期!$A$20,G3085=账期!$A$22,G3085=账期!$A$24,G3085=账期!$A$25,G3085=账期!$A$27,G3085=账期!$A$26,G3085=账期!$A$28,G3085=账期!$A$30,G3085=账期!$A$32,G3085=账期!$A$34,G3085=账期!$A$35,G3085=账期!$A$37,G3085=账期!$A$39,G3085=账期!$A$40,G3085=账期!$A$41,G3085=账期!$A$42,G3085=账期!$A$43,G3085=账期!$A$44,G3085=账期!$A$45,G3085=账期!$A$46,G3085=账期!$A$48,G3085=账期!$A$50,G3085=账期!$A$51,G3085=账期!$A$52,G3085=账期!$A$53,G3085=账期!$A$54,G3085=账期!$A$56,G3085=账期!$A$57,G3085=账期!$A$58,G3085=账期!$A$59,G3085=账期!$A$60,G3085=账期!$A$61,G3085=账期!$A$62,G3085=账期!$A$63,G3085=账期!$A$64,G3085=账期!$A$66,G3085=账期!$A$67,G3085=账期!$A$68,G3085=账期!$A$70,G3085=账期!$A$71),30,IF(OR(G3085=账期!$A$74,G3085=账期!$A$77,G3085=账期!$A$76,G3085=账期!$A$79,G3085=账期!$A$80,G3085=账期!$A$81,G3085=账期!$A$83,G3085=账期!$A$85,G3085=账期!$A$87,G3085=账期!$A$89,G3085=账期!$A$91),60,IF(OR(G3085=账期!$A$93,G3085=账期!$A$94,G3085=账期!$A$95,G3085=账期!$A$96,G3085=账期!$A$98,G3085=账期!$A$99,G3085=账期!$A$101,G3085=账期!$A$102),90,0)))</f>
        <v>0</v>
      </c>
      <c r="AF3085" s="396"/>
      <c r="AG3085" s="384"/>
      <c r="AH3085" s="396" t="str">
        <f t="shared" si="439"/>
        <v/>
      </c>
    </row>
    <row r="3086" spans="1:34" ht="18" customHeight="1" x14ac:dyDescent="0.25">
      <c r="A3086" s="301" t="str">
        <f t="shared" si="441"/>
        <v/>
      </c>
      <c r="B3086" s="397"/>
      <c r="C3086" s="398"/>
      <c r="D3086" s="399"/>
      <c r="E3086" s="383" t="str">
        <f t="shared" si="437"/>
        <v>C</v>
      </c>
      <c r="F3086" s="383" t="str">
        <f t="shared" si="438"/>
        <v>C</v>
      </c>
      <c r="G3086" s="400"/>
      <c r="H3086" s="385" t="str">
        <f>IF(G3086="","",VLOOKUP(G3086,下拉数据源!J:K,2,0))</f>
        <v/>
      </c>
      <c r="I3086" s="385"/>
      <c r="J3086" s="385"/>
      <c r="K3086" s="386"/>
      <c r="L3086" s="401"/>
      <c r="M3086" s="384"/>
      <c r="N3086" s="384"/>
      <c r="O3086" s="384"/>
      <c r="P3086" s="386"/>
      <c r="Q3086" s="387"/>
      <c r="R3086" s="286"/>
      <c r="S3086" s="388">
        <f t="shared" si="442"/>
        <v>0</v>
      </c>
      <c r="T3086" s="389"/>
      <c r="U3086" s="389">
        <f t="shared" si="440"/>
        <v>0</v>
      </c>
      <c r="V3086" s="451"/>
      <c r="W3086" s="452"/>
      <c r="X3086" s="386"/>
      <c r="Y3086" s="390"/>
      <c r="Z3086" s="391"/>
      <c r="AA3086" s="392"/>
      <c r="AB3086" s="393"/>
      <c r="AC3086" s="394"/>
      <c r="AD3086" s="395">
        <f t="shared" si="443"/>
        <v>0</v>
      </c>
      <c r="AE3086" s="396">
        <f>IF(OR(G3086=账期!$A$18,G3086=账期!$A$20,G3086=账期!$A$22,G3086=账期!$A$24,G3086=账期!$A$25,G3086=账期!$A$27,G3086=账期!$A$26,G3086=账期!$A$28,G3086=账期!$A$30,G3086=账期!$A$32,G3086=账期!$A$34,G3086=账期!$A$35,G3086=账期!$A$37,G3086=账期!$A$39,G3086=账期!$A$40,G3086=账期!$A$41,G3086=账期!$A$42,G3086=账期!$A$43,G3086=账期!$A$44,G3086=账期!$A$45,G3086=账期!$A$46,G3086=账期!$A$48,G3086=账期!$A$50,G3086=账期!$A$51,G3086=账期!$A$52,G3086=账期!$A$53,G3086=账期!$A$54,G3086=账期!$A$56,G3086=账期!$A$57,G3086=账期!$A$58,G3086=账期!$A$59,G3086=账期!$A$60,G3086=账期!$A$61,G3086=账期!$A$62,G3086=账期!$A$63,G3086=账期!$A$64,G3086=账期!$A$66,G3086=账期!$A$67,G3086=账期!$A$68,G3086=账期!$A$70,G3086=账期!$A$71),30,IF(OR(G3086=账期!$A$74,G3086=账期!$A$77,G3086=账期!$A$76,G3086=账期!$A$79,G3086=账期!$A$80,G3086=账期!$A$81,G3086=账期!$A$83,G3086=账期!$A$85,G3086=账期!$A$87,G3086=账期!$A$89,G3086=账期!$A$91),60,IF(OR(G3086=账期!$A$93,G3086=账期!$A$94,G3086=账期!$A$95,G3086=账期!$A$96,G3086=账期!$A$98,G3086=账期!$A$99,G3086=账期!$A$101,G3086=账期!$A$102),90,0)))</f>
        <v>0</v>
      </c>
      <c r="AF3086" s="396"/>
      <c r="AG3086" s="384"/>
      <c r="AH3086" s="396" t="str">
        <f t="shared" si="439"/>
        <v/>
      </c>
    </row>
    <row r="3087" spans="1:34" ht="18" customHeight="1" x14ac:dyDescent="0.25">
      <c r="A3087" s="301" t="str">
        <f t="shared" si="441"/>
        <v/>
      </c>
      <c r="B3087" s="397"/>
      <c r="C3087" s="398"/>
      <c r="D3087" s="399"/>
      <c r="E3087" s="383" t="str">
        <f t="shared" si="437"/>
        <v>C</v>
      </c>
      <c r="F3087" s="383" t="str">
        <f t="shared" si="438"/>
        <v>C</v>
      </c>
      <c r="G3087" s="400"/>
      <c r="H3087" s="385" t="str">
        <f>IF(G3087="","",VLOOKUP(G3087,下拉数据源!J:K,2,0))</f>
        <v/>
      </c>
      <c r="I3087" s="385"/>
      <c r="J3087" s="385"/>
      <c r="K3087" s="386"/>
      <c r="L3087" s="401"/>
      <c r="M3087" s="384"/>
      <c r="N3087" s="384"/>
      <c r="O3087" s="384"/>
      <c r="P3087" s="386"/>
      <c r="Q3087" s="387"/>
      <c r="R3087" s="286"/>
      <c r="S3087" s="388">
        <f t="shared" si="442"/>
        <v>0</v>
      </c>
      <c r="T3087" s="389"/>
      <c r="U3087" s="389">
        <f t="shared" si="440"/>
        <v>0</v>
      </c>
      <c r="V3087" s="451"/>
      <c r="W3087" s="452"/>
      <c r="X3087" s="386"/>
      <c r="Y3087" s="390"/>
      <c r="Z3087" s="391"/>
      <c r="AA3087" s="392"/>
      <c r="AB3087" s="393"/>
      <c r="AC3087" s="394"/>
      <c r="AD3087" s="395">
        <f t="shared" si="443"/>
        <v>0</v>
      </c>
      <c r="AE3087" s="396">
        <f>IF(OR(G3087=账期!$A$18,G3087=账期!$A$20,G3087=账期!$A$22,G3087=账期!$A$24,G3087=账期!$A$25,G3087=账期!$A$27,G3087=账期!$A$26,G3087=账期!$A$28,G3087=账期!$A$30,G3087=账期!$A$32,G3087=账期!$A$34,G3087=账期!$A$35,G3087=账期!$A$37,G3087=账期!$A$39,G3087=账期!$A$40,G3087=账期!$A$41,G3087=账期!$A$42,G3087=账期!$A$43,G3087=账期!$A$44,G3087=账期!$A$45,G3087=账期!$A$46,G3087=账期!$A$48,G3087=账期!$A$50,G3087=账期!$A$51,G3087=账期!$A$52,G3087=账期!$A$53,G3087=账期!$A$54,G3087=账期!$A$56,G3087=账期!$A$57,G3087=账期!$A$58,G3087=账期!$A$59,G3087=账期!$A$60,G3087=账期!$A$61,G3087=账期!$A$62,G3087=账期!$A$63,G3087=账期!$A$64,G3087=账期!$A$66,G3087=账期!$A$67,G3087=账期!$A$68,G3087=账期!$A$70,G3087=账期!$A$71),30,IF(OR(G3087=账期!$A$74,G3087=账期!$A$77,G3087=账期!$A$76,G3087=账期!$A$79,G3087=账期!$A$80,G3087=账期!$A$81,G3087=账期!$A$83,G3087=账期!$A$85,G3087=账期!$A$87,G3087=账期!$A$89,G3087=账期!$A$91),60,IF(OR(G3087=账期!$A$93,G3087=账期!$A$94,G3087=账期!$A$95,G3087=账期!$A$96,G3087=账期!$A$98,G3087=账期!$A$99,G3087=账期!$A$101,G3087=账期!$A$102),90,0)))</f>
        <v>0</v>
      </c>
      <c r="AF3087" s="396"/>
      <c r="AG3087" s="384"/>
      <c r="AH3087" s="396" t="str">
        <f t="shared" si="439"/>
        <v/>
      </c>
    </row>
    <row r="3088" spans="1:34" ht="18" customHeight="1" x14ac:dyDescent="0.25">
      <c r="A3088" s="301" t="str">
        <f t="shared" si="441"/>
        <v/>
      </c>
      <c r="B3088" s="397"/>
      <c r="C3088" s="398"/>
      <c r="D3088" s="399"/>
      <c r="E3088" s="383" t="str">
        <f t="shared" si="437"/>
        <v>C</v>
      </c>
      <c r="F3088" s="383" t="str">
        <f t="shared" si="438"/>
        <v>C</v>
      </c>
      <c r="G3088" s="400"/>
      <c r="H3088" s="385" t="str">
        <f>IF(G3088="","",VLOOKUP(G3088,下拉数据源!J:K,2,0))</f>
        <v/>
      </c>
      <c r="I3088" s="385"/>
      <c r="J3088" s="385"/>
      <c r="K3088" s="386"/>
      <c r="L3088" s="401"/>
      <c r="M3088" s="384"/>
      <c r="N3088" s="384"/>
      <c r="O3088" s="384"/>
      <c r="P3088" s="386"/>
      <c r="Q3088" s="387"/>
      <c r="R3088" s="286"/>
      <c r="S3088" s="388">
        <f t="shared" si="442"/>
        <v>0</v>
      </c>
      <c r="T3088" s="389"/>
      <c r="U3088" s="389">
        <f t="shared" si="440"/>
        <v>0</v>
      </c>
      <c r="V3088" s="451"/>
      <c r="W3088" s="452"/>
      <c r="X3088" s="386"/>
      <c r="Y3088" s="390"/>
      <c r="Z3088" s="391"/>
      <c r="AA3088" s="392"/>
      <c r="AB3088" s="393"/>
      <c r="AC3088" s="394"/>
      <c r="AD3088" s="395">
        <f t="shared" si="443"/>
        <v>0</v>
      </c>
      <c r="AE3088" s="396">
        <f>IF(OR(G3088=账期!$A$18,G3088=账期!$A$20,G3088=账期!$A$22,G3088=账期!$A$24,G3088=账期!$A$25,G3088=账期!$A$27,G3088=账期!$A$26,G3088=账期!$A$28,G3088=账期!$A$30,G3088=账期!$A$32,G3088=账期!$A$34,G3088=账期!$A$35,G3088=账期!$A$37,G3088=账期!$A$39,G3088=账期!$A$40,G3088=账期!$A$41,G3088=账期!$A$42,G3088=账期!$A$43,G3088=账期!$A$44,G3088=账期!$A$45,G3088=账期!$A$46,G3088=账期!$A$48,G3088=账期!$A$50,G3088=账期!$A$51,G3088=账期!$A$52,G3088=账期!$A$53,G3088=账期!$A$54,G3088=账期!$A$56,G3088=账期!$A$57,G3088=账期!$A$58,G3088=账期!$A$59,G3088=账期!$A$60,G3088=账期!$A$61,G3088=账期!$A$62,G3088=账期!$A$63,G3088=账期!$A$64,G3088=账期!$A$66,G3088=账期!$A$67,G3088=账期!$A$68,G3088=账期!$A$70,G3088=账期!$A$71),30,IF(OR(G3088=账期!$A$74,G3088=账期!$A$77,G3088=账期!$A$76,G3088=账期!$A$79,G3088=账期!$A$80,G3088=账期!$A$81,G3088=账期!$A$83,G3088=账期!$A$85,G3088=账期!$A$87,G3088=账期!$A$89,G3088=账期!$A$91),60,IF(OR(G3088=账期!$A$93,G3088=账期!$A$94,G3088=账期!$A$95,G3088=账期!$A$96,G3088=账期!$A$98,G3088=账期!$A$99,G3088=账期!$A$101,G3088=账期!$A$102),90,0)))</f>
        <v>0</v>
      </c>
      <c r="AF3088" s="396"/>
      <c r="AG3088" s="384"/>
      <c r="AH3088" s="396" t="str">
        <f t="shared" si="439"/>
        <v/>
      </c>
    </row>
    <row r="3089" spans="1:34" ht="18" customHeight="1" x14ac:dyDescent="0.25">
      <c r="A3089" s="301" t="str">
        <f t="shared" si="441"/>
        <v/>
      </c>
      <c r="B3089" s="397"/>
      <c r="C3089" s="398"/>
      <c r="D3089" s="399"/>
      <c r="E3089" s="383" t="str">
        <f t="shared" si="437"/>
        <v>C</v>
      </c>
      <c r="F3089" s="383" t="str">
        <f t="shared" si="438"/>
        <v>C</v>
      </c>
      <c r="G3089" s="400"/>
      <c r="H3089" s="385" t="str">
        <f>IF(G3089="","",VLOOKUP(G3089,下拉数据源!J:K,2,0))</f>
        <v/>
      </c>
      <c r="I3089" s="385"/>
      <c r="J3089" s="385"/>
      <c r="K3089" s="386"/>
      <c r="L3089" s="401"/>
      <c r="M3089" s="384"/>
      <c r="N3089" s="384"/>
      <c r="O3089" s="384"/>
      <c r="P3089" s="386"/>
      <c r="Q3089" s="387"/>
      <c r="R3089" s="286"/>
      <c r="S3089" s="388">
        <f t="shared" si="442"/>
        <v>0</v>
      </c>
      <c r="T3089" s="389"/>
      <c r="U3089" s="389">
        <f t="shared" si="440"/>
        <v>0</v>
      </c>
      <c r="V3089" s="451"/>
      <c r="W3089" s="452"/>
      <c r="X3089" s="386"/>
      <c r="Y3089" s="390"/>
      <c r="Z3089" s="391"/>
      <c r="AA3089" s="392"/>
      <c r="AB3089" s="393"/>
      <c r="AC3089" s="394"/>
      <c r="AD3089" s="395">
        <f t="shared" si="443"/>
        <v>0</v>
      </c>
      <c r="AE3089" s="396">
        <f>IF(OR(G3089=账期!$A$18,G3089=账期!$A$20,G3089=账期!$A$22,G3089=账期!$A$24,G3089=账期!$A$25,G3089=账期!$A$27,G3089=账期!$A$26,G3089=账期!$A$28,G3089=账期!$A$30,G3089=账期!$A$32,G3089=账期!$A$34,G3089=账期!$A$35,G3089=账期!$A$37,G3089=账期!$A$39,G3089=账期!$A$40,G3089=账期!$A$41,G3089=账期!$A$42,G3089=账期!$A$43,G3089=账期!$A$44,G3089=账期!$A$45,G3089=账期!$A$46,G3089=账期!$A$48,G3089=账期!$A$50,G3089=账期!$A$51,G3089=账期!$A$52,G3089=账期!$A$53,G3089=账期!$A$54,G3089=账期!$A$56,G3089=账期!$A$57,G3089=账期!$A$58,G3089=账期!$A$59,G3089=账期!$A$60,G3089=账期!$A$61,G3089=账期!$A$62,G3089=账期!$A$63,G3089=账期!$A$64,G3089=账期!$A$66,G3089=账期!$A$67,G3089=账期!$A$68,G3089=账期!$A$70,G3089=账期!$A$71),30,IF(OR(G3089=账期!$A$74,G3089=账期!$A$77,G3089=账期!$A$76,G3089=账期!$A$79,G3089=账期!$A$80,G3089=账期!$A$81,G3089=账期!$A$83,G3089=账期!$A$85,G3089=账期!$A$87,G3089=账期!$A$89,G3089=账期!$A$91),60,IF(OR(G3089=账期!$A$93,G3089=账期!$A$94,G3089=账期!$A$95,G3089=账期!$A$96,G3089=账期!$A$98,G3089=账期!$A$99,G3089=账期!$A$101,G3089=账期!$A$102),90,0)))</f>
        <v>0</v>
      </c>
      <c r="AF3089" s="396"/>
      <c r="AG3089" s="384"/>
      <c r="AH3089" s="396" t="str">
        <f t="shared" si="439"/>
        <v/>
      </c>
    </row>
    <row r="3090" spans="1:34" ht="18" customHeight="1" x14ac:dyDescent="0.25">
      <c r="A3090" s="301" t="str">
        <f t="shared" si="441"/>
        <v/>
      </c>
      <c r="B3090" s="397"/>
      <c r="C3090" s="398"/>
      <c r="D3090" s="399"/>
      <c r="E3090" s="383" t="str">
        <f t="shared" si="437"/>
        <v>C</v>
      </c>
      <c r="F3090" s="383" t="str">
        <f t="shared" si="438"/>
        <v>C</v>
      </c>
      <c r="G3090" s="400"/>
      <c r="H3090" s="385" t="str">
        <f>IF(G3090="","",VLOOKUP(G3090,下拉数据源!J:K,2,0))</f>
        <v/>
      </c>
      <c r="I3090" s="385"/>
      <c r="J3090" s="385"/>
      <c r="K3090" s="386"/>
      <c r="L3090" s="401"/>
      <c r="M3090" s="384"/>
      <c r="N3090" s="384"/>
      <c r="O3090" s="384"/>
      <c r="P3090" s="386"/>
      <c r="Q3090" s="387"/>
      <c r="R3090" s="286"/>
      <c r="S3090" s="388">
        <f t="shared" si="442"/>
        <v>0</v>
      </c>
      <c r="T3090" s="389"/>
      <c r="U3090" s="389">
        <f t="shared" si="440"/>
        <v>0</v>
      </c>
      <c r="V3090" s="451"/>
      <c r="W3090" s="452"/>
      <c r="X3090" s="386"/>
      <c r="Y3090" s="390"/>
      <c r="Z3090" s="391"/>
      <c r="AA3090" s="392"/>
      <c r="AB3090" s="393"/>
      <c r="AC3090" s="394"/>
      <c r="AD3090" s="395">
        <f t="shared" si="443"/>
        <v>0</v>
      </c>
      <c r="AE3090" s="396">
        <f>IF(OR(G3090=账期!$A$18,G3090=账期!$A$20,G3090=账期!$A$22,G3090=账期!$A$24,G3090=账期!$A$25,G3090=账期!$A$27,G3090=账期!$A$26,G3090=账期!$A$28,G3090=账期!$A$30,G3090=账期!$A$32,G3090=账期!$A$34,G3090=账期!$A$35,G3090=账期!$A$37,G3090=账期!$A$39,G3090=账期!$A$40,G3090=账期!$A$41,G3090=账期!$A$42,G3090=账期!$A$43,G3090=账期!$A$44,G3090=账期!$A$45,G3090=账期!$A$46,G3090=账期!$A$48,G3090=账期!$A$50,G3090=账期!$A$51,G3090=账期!$A$52,G3090=账期!$A$53,G3090=账期!$A$54,G3090=账期!$A$56,G3090=账期!$A$57,G3090=账期!$A$58,G3090=账期!$A$59,G3090=账期!$A$60,G3090=账期!$A$61,G3090=账期!$A$62,G3090=账期!$A$63,G3090=账期!$A$64,G3090=账期!$A$66,G3090=账期!$A$67,G3090=账期!$A$68,G3090=账期!$A$70,G3090=账期!$A$71),30,IF(OR(G3090=账期!$A$74,G3090=账期!$A$77,G3090=账期!$A$76,G3090=账期!$A$79,G3090=账期!$A$80,G3090=账期!$A$81,G3090=账期!$A$83,G3090=账期!$A$85,G3090=账期!$A$87,G3090=账期!$A$89,G3090=账期!$A$91),60,IF(OR(G3090=账期!$A$93,G3090=账期!$A$94,G3090=账期!$A$95,G3090=账期!$A$96,G3090=账期!$A$98,G3090=账期!$A$99,G3090=账期!$A$101,G3090=账期!$A$102),90,0)))</f>
        <v>0</v>
      </c>
      <c r="AF3090" s="396"/>
      <c r="AG3090" s="384"/>
      <c r="AH3090" s="396" t="str">
        <f t="shared" si="439"/>
        <v/>
      </c>
    </row>
    <row r="3091" spans="1:34" ht="18" customHeight="1" x14ac:dyDescent="0.25">
      <c r="A3091" s="301" t="str">
        <f t="shared" si="441"/>
        <v/>
      </c>
      <c r="B3091" s="397"/>
      <c r="C3091" s="398"/>
      <c r="D3091" s="399"/>
      <c r="E3091" s="383" t="str">
        <f t="shared" si="437"/>
        <v>C</v>
      </c>
      <c r="F3091" s="383" t="str">
        <f t="shared" si="438"/>
        <v>C</v>
      </c>
      <c r="G3091" s="400"/>
      <c r="H3091" s="385" t="str">
        <f>IF(G3091="","",VLOOKUP(G3091,下拉数据源!J:K,2,0))</f>
        <v/>
      </c>
      <c r="I3091" s="385"/>
      <c r="J3091" s="385"/>
      <c r="K3091" s="386"/>
      <c r="L3091" s="401"/>
      <c r="M3091" s="384"/>
      <c r="N3091" s="384"/>
      <c r="O3091" s="384"/>
      <c r="P3091" s="386"/>
      <c r="Q3091" s="387"/>
      <c r="R3091" s="286"/>
      <c r="S3091" s="388">
        <f t="shared" si="442"/>
        <v>0</v>
      </c>
      <c r="T3091" s="389"/>
      <c r="U3091" s="389">
        <f t="shared" si="440"/>
        <v>0</v>
      </c>
      <c r="V3091" s="451"/>
      <c r="W3091" s="452"/>
      <c r="X3091" s="386"/>
      <c r="Y3091" s="390"/>
      <c r="Z3091" s="391"/>
      <c r="AA3091" s="392"/>
      <c r="AB3091" s="393"/>
      <c r="AC3091" s="394"/>
      <c r="AD3091" s="395">
        <f t="shared" si="443"/>
        <v>0</v>
      </c>
      <c r="AE3091" s="396">
        <f>IF(OR(G3091=账期!$A$18,G3091=账期!$A$20,G3091=账期!$A$22,G3091=账期!$A$24,G3091=账期!$A$25,G3091=账期!$A$27,G3091=账期!$A$26,G3091=账期!$A$28,G3091=账期!$A$30,G3091=账期!$A$32,G3091=账期!$A$34,G3091=账期!$A$35,G3091=账期!$A$37,G3091=账期!$A$39,G3091=账期!$A$40,G3091=账期!$A$41,G3091=账期!$A$42,G3091=账期!$A$43,G3091=账期!$A$44,G3091=账期!$A$45,G3091=账期!$A$46,G3091=账期!$A$48,G3091=账期!$A$50,G3091=账期!$A$51,G3091=账期!$A$52,G3091=账期!$A$53,G3091=账期!$A$54,G3091=账期!$A$56,G3091=账期!$A$57,G3091=账期!$A$58,G3091=账期!$A$59,G3091=账期!$A$60,G3091=账期!$A$61,G3091=账期!$A$62,G3091=账期!$A$63,G3091=账期!$A$64,G3091=账期!$A$66,G3091=账期!$A$67,G3091=账期!$A$68,G3091=账期!$A$70,G3091=账期!$A$71),30,IF(OR(G3091=账期!$A$74,G3091=账期!$A$77,G3091=账期!$A$76,G3091=账期!$A$79,G3091=账期!$A$80,G3091=账期!$A$81,G3091=账期!$A$83,G3091=账期!$A$85,G3091=账期!$A$87,G3091=账期!$A$89,G3091=账期!$A$91),60,IF(OR(G3091=账期!$A$93,G3091=账期!$A$94,G3091=账期!$A$95,G3091=账期!$A$96,G3091=账期!$A$98,G3091=账期!$A$99,G3091=账期!$A$101,G3091=账期!$A$102),90,0)))</f>
        <v>0</v>
      </c>
      <c r="AF3091" s="396"/>
      <c r="AG3091" s="384"/>
      <c r="AH3091" s="396" t="str">
        <f t="shared" si="439"/>
        <v/>
      </c>
    </row>
    <row r="3092" spans="1:34" ht="18" customHeight="1" x14ac:dyDescent="0.25">
      <c r="A3092" s="301" t="str">
        <f t="shared" si="441"/>
        <v/>
      </c>
      <c r="B3092" s="397"/>
      <c r="C3092" s="398"/>
      <c r="D3092" s="399"/>
      <c r="E3092" s="383" t="str">
        <f t="shared" si="437"/>
        <v>C</v>
      </c>
      <c r="F3092" s="383" t="str">
        <f t="shared" si="438"/>
        <v>C</v>
      </c>
      <c r="G3092" s="400"/>
      <c r="H3092" s="385" t="str">
        <f>IF(G3092="","",VLOOKUP(G3092,下拉数据源!J:K,2,0))</f>
        <v/>
      </c>
      <c r="I3092" s="385"/>
      <c r="J3092" s="385"/>
      <c r="K3092" s="386"/>
      <c r="L3092" s="401"/>
      <c r="M3092" s="384"/>
      <c r="N3092" s="384"/>
      <c r="O3092" s="384"/>
      <c r="P3092" s="386"/>
      <c r="Q3092" s="387"/>
      <c r="R3092" s="286"/>
      <c r="S3092" s="388">
        <f t="shared" si="442"/>
        <v>0</v>
      </c>
      <c r="T3092" s="389"/>
      <c r="U3092" s="389">
        <f t="shared" si="440"/>
        <v>0</v>
      </c>
      <c r="V3092" s="451"/>
      <c r="W3092" s="452"/>
      <c r="X3092" s="386"/>
      <c r="Y3092" s="390"/>
      <c r="Z3092" s="391"/>
      <c r="AA3092" s="392"/>
      <c r="AB3092" s="393"/>
      <c r="AC3092" s="394"/>
      <c r="AD3092" s="395">
        <f t="shared" si="443"/>
        <v>0</v>
      </c>
      <c r="AE3092" s="396">
        <f>IF(OR(G3092=账期!$A$18,G3092=账期!$A$20,G3092=账期!$A$22,G3092=账期!$A$24,G3092=账期!$A$25,G3092=账期!$A$27,G3092=账期!$A$26,G3092=账期!$A$28,G3092=账期!$A$30,G3092=账期!$A$32,G3092=账期!$A$34,G3092=账期!$A$35,G3092=账期!$A$37,G3092=账期!$A$39,G3092=账期!$A$40,G3092=账期!$A$41,G3092=账期!$A$42,G3092=账期!$A$43,G3092=账期!$A$44,G3092=账期!$A$45,G3092=账期!$A$46,G3092=账期!$A$48,G3092=账期!$A$50,G3092=账期!$A$51,G3092=账期!$A$52,G3092=账期!$A$53,G3092=账期!$A$54,G3092=账期!$A$56,G3092=账期!$A$57,G3092=账期!$A$58,G3092=账期!$A$59,G3092=账期!$A$60,G3092=账期!$A$61,G3092=账期!$A$62,G3092=账期!$A$63,G3092=账期!$A$64,G3092=账期!$A$66,G3092=账期!$A$67,G3092=账期!$A$68,G3092=账期!$A$70,G3092=账期!$A$71),30,IF(OR(G3092=账期!$A$74,G3092=账期!$A$77,G3092=账期!$A$76,G3092=账期!$A$79,G3092=账期!$A$80,G3092=账期!$A$81,G3092=账期!$A$83,G3092=账期!$A$85,G3092=账期!$A$87,G3092=账期!$A$89,G3092=账期!$A$91),60,IF(OR(G3092=账期!$A$93,G3092=账期!$A$94,G3092=账期!$A$95,G3092=账期!$A$96,G3092=账期!$A$98,G3092=账期!$A$99,G3092=账期!$A$101,G3092=账期!$A$102),90,0)))</f>
        <v>0</v>
      </c>
      <c r="AF3092" s="396"/>
      <c r="AG3092" s="384"/>
      <c r="AH3092" s="396" t="str">
        <f t="shared" si="439"/>
        <v/>
      </c>
    </row>
    <row r="3093" spans="1:34" ht="18" customHeight="1" x14ac:dyDescent="0.25">
      <c r="A3093" s="301" t="str">
        <f t="shared" si="441"/>
        <v/>
      </c>
      <c r="B3093" s="397"/>
      <c r="C3093" s="398"/>
      <c r="D3093" s="399"/>
      <c r="E3093" s="383" t="str">
        <f t="shared" si="437"/>
        <v>C</v>
      </c>
      <c r="F3093" s="383" t="str">
        <f t="shared" si="438"/>
        <v>C</v>
      </c>
      <c r="G3093" s="400"/>
      <c r="H3093" s="385" t="str">
        <f>IF(G3093="","",VLOOKUP(G3093,下拉数据源!J:K,2,0))</f>
        <v/>
      </c>
      <c r="I3093" s="385"/>
      <c r="J3093" s="385"/>
      <c r="K3093" s="386"/>
      <c r="L3093" s="401"/>
      <c r="M3093" s="384"/>
      <c r="N3093" s="384"/>
      <c r="O3093" s="384"/>
      <c r="P3093" s="386"/>
      <c r="Q3093" s="387"/>
      <c r="R3093" s="286"/>
      <c r="S3093" s="388">
        <f t="shared" si="442"/>
        <v>0</v>
      </c>
      <c r="T3093" s="389"/>
      <c r="U3093" s="389">
        <f t="shared" si="440"/>
        <v>0</v>
      </c>
      <c r="V3093" s="451"/>
      <c r="W3093" s="452"/>
      <c r="X3093" s="386"/>
      <c r="Y3093" s="390"/>
      <c r="Z3093" s="391"/>
      <c r="AA3093" s="392"/>
      <c r="AB3093" s="393"/>
      <c r="AC3093" s="394"/>
      <c r="AD3093" s="395">
        <f t="shared" si="443"/>
        <v>0</v>
      </c>
      <c r="AE3093" s="396">
        <f>IF(OR(G3093=账期!$A$18,G3093=账期!$A$20,G3093=账期!$A$22,G3093=账期!$A$24,G3093=账期!$A$25,G3093=账期!$A$27,G3093=账期!$A$26,G3093=账期!$A$28,G3093=账期!$A$30,G3093=账期!$A$32,G3093=账期!$A$34,G3093=账期!$A$35,G3093=账期!$A$37,G3093=账期!$A$39,G3093=账期!$A$40,G3093=账期!$A$41,G3093=账期!$A$42,G3093=账期!$A$43,G3093=账期!$A$44,G3093=账期!$A$45,G3093=账期!$A$46,G3093=账期!$A$48,G3093=账期!$A$50,G3093=账期!$A$51,G3093=账期!$A$52,G3093=账期!$A$53,G3093=账期!$A$54,G3093=账期!$A$56,G3093=账期!$A$57,G3093=账期!$A$58,G3093=账期!$A$59,G3093=账期!$A$60,G3093=账期!$A$61,G3093=账期!$A$62,G3093=账期!$A$63,G3093=账期!$A$64,G3093=账期!$A$66,G3093=账期!$A$67,G3093=账期!$A$68,G3093=账期!$A$70,G3093=账期!$A$71),30,IF(OR(G3093=账期!$A$74,G3093=账期!$A$77,G3093=账期!$A$76,G3093=账期!$A$79,G3093=账期!$A$80,G3093=账期!$A$81,G3093=账期!$A$83,G3093=账期!$A$85,G3093=账期!$A$87,G3093=账期!$A$89,G3093=账期!$A$91),60,IF(OR(G3093=账期!$A$93,G3093=账期!$A$94,G3093=账期!$A$95,G3093=账期!$A$96,G3093=账期!$A$98,G3093=账期!$A$99,G3093=账期!$A$101,G3093=账期!$A$102),90,0)))</f>
        <v>0</v>
      </c>
      <c r="AF3093" s="396"/>
      <c r="AG3093" s="384"/>
      <c r="AH3093" s="396" t="str">
        <f t="shared" si="439"/>
        <v/>
      </c>
    </row>
    <row r="3094" spans="1:34" ht="18" customHeight="1" x14ac:dyDescent="0.25">
      <c r="A3094" s="301" t="str">
        <f t="shared" si="441"/>
        <v/>
      </c>
      <c r="B3094" s="397"/>
      <c r="C3094" s="398"/>
      <c r="D3094" s="399"/>
      <c r="E3094" s="383" t="str">
        <f t="shared" si="437"/>
        <v>C</v>
      </c>
      <c r="F3094" s="383" t="str">
        <f t="shared" si="438"/>
        <v>C</v>
      </c>
      <c r="G3094" s="400"/>
      <c r="H3094" s="385" t="str">
        <f>IF(G3094="","",VLOOKUP(G3094,下拉数据源!J:K,2,0))</f>
        <v/>
      </c>
      <c r="I3094" s="385"/>
      <c r="J3094" s="385"/>
      <c r="K3094" s="386"/>
      <c r="L3094" s="401"/>
      <c r="M3094" s="384"/>
      <c r="N3094" s="384"/>
      <c r="O3094" s="384"/>
      <c r="P3094" s="386"/>
      <c r="Q3094" s="387"/>
      <c r="R3094" s="286"/>
      <c r="S3094" s="388">
        <f t="shared" si="442"/>
        <v>0</v>
      </c>
      <c r="T3094" s="389"/>
      <c r="U3094" s="389">
        <f t="shared" si="440"/>
        <v>0</v>
      </c>
      <c r="V3094" s="451"/>
      <c r="W3094" s="452"/>
      <c r="X3094" s="386"/>
      <c r="Y3094" s="390"/>
      <c r="Z3094" s="391"/>
      <c r="AA3094" s="392"/>
      <c r="AB3094" s="393"/>
      <c r="AC3094" s="394"/>
      <c r="AD3094" s="395">
        <f t="shared" si="443"/>
        <v>0</v>
      </c>
      <c r="AE3094" s="396">
        <f>IF(OR(G3094=账期!$A$18,G3094=账期!$A$20,G3094=账期!$A$22,G3094=账期!$A$24,G3094=账期!$A$25,G3094=账期!$A$27,G3094=账期!$A$26,G3094=账期!$A$28,G3094=账期!$A$30,G3094=账期!$A$32,G3094=账期!$A$34,G3094=账期!$A$35,G3094=账期!$A$37,G3094=账期!$A$39,G3094=账期!$A$40,G3094=账期!$A$41,G3094=账期!$A$42,G3094=账期!$A$43,G3094=账期!$A$44,G3094=账期!$A$45,G3094=账期!$A$46,G3094=账期!$A$48,G3094=账期!$A$50,G3094=账期!$A$51,G3094=账期!$A$52,G3094=账期!$A$53,G3094=账期!$A$54,G3094=账期!$A$56,G3094=账期!$A$57,G3094=账期!$A$58,G3094=账期!$A$59,G3094=账期!$A$60,G3094=账期!$A$61,G3094=账期!$A$62,G3094=账期!$A$63,G3094=账期!$A$64,G3094=账期!$A$66,G3094=账期!$A$67,G3094=账期!$A$68,G3094=账期!$A$70,G3094=账期!$A$71),30,IF(OR(G3094=账期!$A$74,G3094=账期!$A$77,G3094=账期!$A$76,G3094=账期!$A$79,G3094=账期!$A$80,G3094=账期!$A$81,G3094=账期!$A$83,G3094=账期!$A$85,G3094=账期!$A$87,G3094=账期!$A$89,G3094=账期!$A$91),60,IF(OR(G3094=账期!$A$93,G3094=账期!$A$94,G3094=账期!$A$95,G3094=账期!$A$96,G3094=账期!$A$98,G3094=账期!$A$99,G3094=账期!$A$101,G3094=账期!$A$102),90,0)))</f>
        <v>0</v>
      </c>
      <c r="AF3094" s="396"/>
      <c r="AG3094" s="384"/>
      <c r="AH3094" s="396" t="str">
        <f t="shared" si="439"/>
        <v/>
      </c>
    </row>
    <row r="3095" spans="1:34" ht="18" customHeight="1" x14ac:dyDescent="0.25">
      <c r="A3095" s="301" t="str">
        <f t="shared" si="441"/>
        <v/>
      </c>
      <c r="B3095" s="397"/>
      <c r="C3095" s="398"/>
      <c r="D3095" s="399"/>
      <c r="E3095" s="383" t="str">
        <f t="shared" si="437"/>
        <v>C</v>
      </c>
      <c r="F3095" s="383" t="str">
        <f t="shared" si="438"/>
        <v>C</v>
      </c>
      <c r="G3095" s="400"/>
      <c r="H3095" s="385" t="str">
        <f>IF(G3095="","",VLOOKUP(G3095,下拉数据源!J:K,2,0))</f>
        <v/>
      </c>
      <c r="I3095" s="385"/>
      <c r="J3095" s="385"/>
      <c r="K3095" s="386"/>
      <c r="L3095" s="401"/>
      <c r="M3095" s="384"/>
      <c r="N3095" s="384"/>
      <c r="O3095" s="384"/>
      <c r="P3095" s="386"/>
      <c r="Q3095" s="387"/>
      <c r="R3095" s="286"/>
      <c r="S3095" s="388">
        <f t="shared" si="442"/>
        <v>0</v>
      </c>
      <c r="T3095" s="389"/>
      <c r="U3095" s="389">
        <f t="shared" si="440"/>
        <v>0</v>
      </c>
      <c r="V3095" s="451"/>
      <c r="W3095" s="452"/>
      <c r="X3095" s="386"/>
      <c r="Y3095" s="390"/>
      <c r="Z3095" s="391"/>
      <c r="AA3095" s="392"/>
      <c r="AB3095" s="393"/>
      <c r="AC3095" s="394"/>
      <c r="AD3095" s="395">
        <f t="shared" si="443"/>
        <v>0</v>
      </c>
      <c r="AE3095" s="396">
        <f>IF(OR(G3095=账期!$A$18,G3095=账期!$A$20,G3095=账期!$A$22,G3095=账期!$A$24,G3095=账期!$A$25,G3095=账期!$A$27,G3095=账期!$A$26,G3095=账期!$A$28,G3095=账期!$A$30,G3095=账期!$A$32,G3095=账期!$A$34,G3095=账期!$A$35,G3095=账期!$A$37,G3095=账期!$A$39,G3095=账期!$A$40,G3095=账期!$A$41,G3095=账期!$A$42,G3095=账期!$A$43,G3095=账期!$A$44,G3095=账期!$A$45,G3095=账期!$A$46,G3095=账期!$A$48,G3095=账期!$A$50,G3095=账期!$A$51,G3095=账期!$A$52,G3095=账期!$A$53,G3095=账期!$A$54,G3095=账期!$A$56,G3095=账期!$A$57,G3095=账期!$A$58,G3095=账期!$A$59,G3095=账期!$A$60,G3095=账期!$A$61,G3095=账期!$A$62,G3095=账期!$A$63,G3095=账期!$A$64,G3095=账期!$A$66,G3095=账期!$A$67,G3095=账期!$A$68,G3095=账期!$A$70,G3095=账期!$A$71),30,IF(OR(G3095=账期!$A$74,G3095=账期!$A$77,G3095=账期!$A$76,G3095=账期!$A$79,G3095=账期!$A$80,G3095=账期!$A$81,G3095=账期!$A$83,G3095=账期!$A$85,G3095=账期!$A$87,G3095=账期!$A$89,G3095=账期!$A$91),60,IF(OR(G3095=账期!$A$93,G3095=账期!$A$94,G3095=账期!$A$95,G3095=账期!$A$96,G3095=账期!$A$98,G3095=账期!$A$99,G3095=账期!$A$101,G3095=账期!$A$102),90,0)))</f>
        <v>0</v>
      </c>
      <c r="AF3095" s="396"/>
      <c r="AG3095" s="384"/>
      <c r="AH3095" s="396" t="str">
        <f t="shared" si="439"/>
        <v/>
      </c>
    </row>
    <row r="3096" spans="1:34" ht="18" customHeight="1" x14ac:dyDescent="0.25">
      <c r="A3096" s="301" t="str">
        <f t="shared" si="441"/>
        <v/>
      </c>
      <c r="B3096" s="397"/>
      <c r="C3096" s="398"/>
      <c r="D3096" s="399"/>
      <c r="E3096" s="383" t="str">
        <f t="shared" si="437"/>
        <v>C</v>
      </c>
      <c r="F3096" s="383" t="str">
        <f t="shared" si="438"/>
        <v>C</v>
      </c>
      <c r="G3096" s="400"/>
      <c r="H3096" s="385" t="str">
        <f>IF(G3096="","",VLOOKUP(G3096,下拉数据源!J:K,2,0))</f>
        <v/>
      </c>
      <c r="I3096" s="385"/>
      <c r="J3096" s="385"/>
      <c r="K3096" s="386"/>
      <c r="L3096" s="401"/>
      <c r="M3096" s="384"/>
      <c r="N3096" s="384"/>
      <c r="O3096" s="384"/>
      <c r="P3096" s="386"/>
      <c r="Q3096" s="387"/>
      <c r="R3096" s="286"/>
      <c r="S3096" s="388">
        <f t="shared" si="442"/>
        <v>0</v>
      </c>
      <c r="T3096" s="389"/>
      <c r="U3096" s="389">
        <f t="shared" si="440"/>
        <v>0</v>
      </c>
      <c r="V3096" s="451"/>
      <c r="W3096" s="452"/>
      <c r="X3096" s="386"/>
      <c r="Y3096" s="390"/>
      <c r="Z3096" s="391"/>
      <c r="AA3096" s="392"/>
      <c r="AB3096" s="393"/>
      <c r="AC3096" s="394"/>
      <c r="AD3096" s="395">
        <f t="shared" si="443"/>
        <v>0</v>
      </c>
      <c r="AE3096" s="396">
        <f>IF(OR(G3096=账期!$A$18,G3096=账期!$A$20,G3096=账期!$A$22,G3096=账期!$A$24,G3096=账期!$A$25,G3096=账期!$A$27,G3096=账期!$A$26,G3096=账期!$A$28,G3096=账期!$A$30,G3096=账期!$A$32,G3096=账期!$A$34,G3096=账期!$A$35,G3096=账期!$A$37,G3096=账期!$A$39,G3096=账期!$A$40,G3096=账期!$A$41,G3096=账期!$A$42,G3096=账期!$A$43,G3096=账期!$A$44,G3096=账期!$A$45,G3096=账期!$A$46,G3096=账期!$A$48,G3096=账期!$A$50,G3096=账期!$A$51,G3096=账期!$A$52,G3096=账期!$A$53,G3096=账期!$A$54,G3096=账期!$A$56,G3096=账期!$A$57,G3096=账期!$A$58,G3096=账期!$A$59,G3096=账期!$A$60,G3096=账期!$A$61,G3096=账期!$A$62,G3096=账期!$A$63,G3096=账期!$A$64,G3096=账期!$A$66,G3096=账期!$A$67,G3096=账期!$A$68,G3096=账期!$A$70,G3096=账期!$A$71),30,IF(OR(G3096=账期!$A$74,G3096=账期!$A$77,G3096=账期!$A$76,G3096=账期!$A$79,G3096=账期!$A$80,G3096=账期!$A$81,G3096=账期!$A$83,G3096=账期!$A$85,G3096=账期!$A$87,G3096=账期!$A$89,G3096=账期!$A$91),60,IF(OR(G3096=账期!$A$93,G3096=账期!$A$94,G3096=账期!$A$95,G3096=账期!$A$96,G3096=账期!$A$98,G3096=账期!$A$99,G3096=账期!$A$101,G3096=账期!$A$102),90,0)))</f>
        <v>0</v>
      </c>
      <c r="AF3096" s="396"/>
      <c r="AG3096" s="384"/>
      <c r="AH3096" s="396" t="str">
        <f t="shared" si="439"/>
        <v/>
      </c>
    </row>
    <row r="3097" spans="1:34" ht="18" customHeight="1" x14ac:dyDescent="0.25">
      <c r="A3097" s="301" t="str">
        <f t="shared" si="441"/>
        <v/>
      </c>
      <c r="B3097" s="397"/>
      <c r="C3097" s="398"/>
      <c r="D3097" s="399"/>
      <c r="E3097" s="383" t="str">
        <f t="shared" si="437"/>
        <v>C</v>
      </c>
      <c r="F3097" s="383" t="str">
        <f t="shared" si="438"/>
        <v>C</v>
      </c>
      <c r="G3097" s="400"/>
      <c r="H3097" s="385" t="str">
        <f>IF(G3097="","",VLOOKUP(G3097,下拉数据源!J:K,2,0))</f>
        <v/>
      </c>
      <c r="I3097" s="385"/>
      <c r="J3097" s="385"/>
      <c r="K3097" s="386"/>
      <c r="L3097" s="401"/>
      <c r="M3097" s="384"/>
      <c r="N3097" s="384"/>
      <c r="O3097" s="384"/>
      <c r="P3097" s="386"/>
      <c r="Q3097" s="387"/>
      <c r="R3097" s="286"/>
      <c r="S3097" s="388">
        <f t="shared" si="442"/>
        <v>0</v>
      </c>
      <c r="T3097" s="389"/>
      <c r="U3097" s="389">
        <f t="shared" si="440"/>
        <v>0</v>
      </c>
      <c r="V3097" s="451"/>
      <c r="W3097" s="452"/>
      <c r="X3097" s="386"/>
      <c r="Y3097" s="390"/>
      <c r="Z3097" s="391"/>
      <c r="AA3097" s="392"/>
      <c r="AB3097" s="393"/>
      <c r="AC3097" s="394"/>
      <c r="AD3097" s="395">
        <f t="shared" si="443"/>
        <v>0</v>
      </c>
      <c r="AE3097" s="396">
        <f>IF(OR(G3097=账期!$A$18,G3097=账期!$A$20,G3097=账期!$A$22,G3097=账期!$A$24,G3097=账期!$A$25,G3097=账期!$A$27,G3097=账期!$A$26,G3097=账期!$A$28,G3097=账期!$A$30,G3097=账期!$A$32,G3097=账期!$A$34,G3097=账期!$A$35,G3097=账期!$A$37,G3097=账期!$A$39,G3097=账期!$A$40,G3097=账期!$A$41,G3097=账期!$A$42,G3097=账期!$A$43,G3097=账期!$A$44,G3097=账期!$A$45,G3097=账期!$A$46,G3097=账期!$A$48,G3097=账期!$A$50,G3097=账期!$A$51,G3097=账期!$A$52,G3097=账期!$A$53,G3097=账期!$A$54,G3097=账期!$A$56,G3097=账期!$A$57,G3097=账期!$A$58,G3097=账期!$A$59,G3097=账期!$A$60,G3097=账期!$A$61,G3097=账期!$A$62,G3097=账期!$A$63,G3097=账期!$A$64,G3097=账期!$A$66,G3097=账期!$A$67,G3097=账期!$A$68,G3097=账期!$A$70,G3097=账期!$A$71),30,IF(OR(G3097=账期!$A$74,G3097=账期!$A$77,G3097=账期!$A$76,G3097=账期!$A$79,G3097=账期!$A$80,G3097=账期!$A$81,G3097=账期!$A$83,G3097=账期!$A$85,G3097=账期!$A$87,G3097=账期!$A$89,G3097=账期!$A$91),60,IF(OR(G3097=账期!$A$93,G3097=账期!$A$94,G3097=账期!$A$95,G3097=账期!$A$96,G3097=账期!$A$98,G3097=账期!$A$99,G3097=账期!$A$101,G3097=账期!$A$102),90,0)))</f>
        <v>0</v>
      </c>
      <c r="AF3097" s="396"/>
      <c r="AG3097" s="384"/>
      <c r="AH3097" s="396" t="str">
        <f t="shared" si="439"/>
        <v/>
      </c>
    </row>
    <row r="3098" spans="1:34" ht="18" customHeight="1" x14ac:dyDescent="0.25">
      <c r="A3098" s="301" t="str">
        <f t="shared" si="441"/>
        <v/>
      </c>
      <c r="B3098" s="397"/>
      <c r="C3098" s="398"/>
      <c r="D3098" s="399"/>
      <c r="E3098" s="383" t="str">
        <f t="shared" si="437"/>
        <v>C</v>
      </c>
      <c r="F3098" s="383" t="str">
        <f t="shared" si="438"/>
        <v>C</v>
      </c>
      <c r="G3098" s="400"/>
      <c r="H3098" s="385" t="str">
        <f>IF(G3098="","",VLOOKUP(G3098,下拉数据源!J:K,2,0))</f>
        <v/>
      </c>
      <c r="I3098" s="385"/>
      <c r="J3098" s="385"/>
      <c r="K3098" s="386"/>
      <c r="L3098" s="401"/>
      <c r="M3098" s="384"/>
      <c r="N3098" s="384"/>
      <c r="O3098" s="384"/>
      <c r="P3098" s="386"/>
      <c r="Q3098" s="387"/>
      <c r="R3098" s="286"/>
      <c r="S3098" s="388">
        <f t="shared" si="442"/>
        <v>0</v>
      </c>
      <c r="T3098" s="389"/>
      <c r="U3098" s="389">
        <f t="shared" si="440"/>
        <v>0</v>
      </c>
      <c r="V3098" s="451"/>
      <c r="W3098" s="452"/>
      <c r="X3098" s="386"/>
      <c r="Y3098" s="390"/>
      <c r="Z3098" s="391"/>
      <c r="AA3098" s="392"/>
      <c r="AB3098" s="393"/>
      <c r="AC3098" s="394"/>
      <c r="AD3098" s="395">
        <f t="shared" si="443"/>
        <v>0</v>
      </c>
      <c r="AE3098" s="396">
        <f>IF(OR(G3098=账期!$A$18,G3098=账期!$A$20,G3098=账期!$A$22,G3098=账期!$A$24,G3098=账期!$A$25,G3098=账期!$A$27,G3098=账期!$A$26,G3098=账期!$A$28,G3098=账期!$A$30,G3098=账期!$A$32,G3098=账期!$A$34,G3098=账期!$A$35,G3098=账期!$A$37,G3098=账期!$A$39,G3098=账期!$A$40,G3098=账期!$A$41,G3098=账期!$A$42,G3098=账期!$A$43,G3098=账期!$A$44,G3098=账期!$A$45,G3098=账期!$A$46,G3098=账期!$A$48,G3098=账期!$A$50,G3098=账期!$A$51,G3098=账期!$A$52,G3098=账期!$A$53,G3098=账期!$A$54,G3098=账期!$A$56,G3098=账期!$A$57,G3098=账期!$A$58,G3098=账期!$A$59,G3098=账期!$A$60,G3098=账期!$A$61,G3098=账期!$A$62,G3098=账期!$A$63,G3098=账期!$A$64,G3098=账期!$A$66,G3098=账期!$A$67,G3098=账期!$A$68,G3098=账期!$A$70,G3098=账期!$A$71),30,IF(OR(G3098=账期!$A$74,G3098=账期!$A$77,G3098=账期!$A$76,G3098=账期!$A$79,G3098=账期!$A$80,G3098=账期!$A$81,G3098=账期!$A$83,G3098=账期!$A$85,G3098=账期!$A$87,G3098=账期!$A$89,G3098=账期!$A$91),60,IF(OR(G3098=账期!$A$93,G3098=账期!$A$94,G3098=账期!$A$95,G3098=账期!$A$96,G3098=账期!$A$98,G3098=账期!$A$99,G3098=账期!$A$101,G3098=账期!$A$102),90,0)))</f>
        <v>0</v>
      </c>
      <c r="AF3098" s="396"/>
      <c r="AG3098" s="384"/>
      <c r="AH3098" s="396" t="str">
        <f t="shared" si="439"/>
        <v/>
      </c>
    </row>
    <row r="3099" spans="1:34" ht="18" customHeight="1" x14ac:dyDescent="0.25">
      <c r="A3099" s="301" t="str">
        <f t="shared" si="441"/>
        <v/>
      </c>
      <c r="B3099" s="397"/>
      <c r="C3099" s="398"/>
      <c r="D3099" s="399"/>
      <c r="E3099" s="383" t="str">
        <f t="shared" si="437"/>
        <v>C</v>
      </c>
      <c r="F3099" s="383" t="str">
        <f t="shared" si="438"/>
        <v>C</v>
      </c>
      <c r="G3099" s="400"/>
      <c r="H3099" s="385" t="str">
        <f>IF(G3099="","",VLOOKUP(G3099,下拉数据源!J:K,2,0))</f>
        <v/>
      </c>
      <c r="I3099" s="385"/>
      <c r="J3099" s="385"/>
      <c r="K3099" s="386"/>
      <c r="L3099" s="401"/>
      <c r="M3099" s="384"/>
      <c r="N3099" s="384"/>
      <c r="O3099" s="384"/>
      <c r="P3099" s="386"/>
      <c r="Q3099" s="387"/>
      <c r="R3099" s="286"/>
      <c r="S3099" s="388">
        <f t="shared" si="442"/>
        <v>0</v>
      </c>
      <c r="T3099" s="389"/>
      <c r="U3099" s="389">
        <f t="shared" si="440"/>
        <v>0</v>
      </c>
      <c r="V3099" s="451"/>
      <c r="W3099" s="452"/>
      <c r="X3099" s="386"/>
      <c r="Y3099" s="390"/>
      <c r="Z3099" s="391"/>
      <c r="AA3099" s="392"/>
      <c r="AB3099" s="393"/>
      <c r="AC3099" s="394"/>
      <c r="AD3099" s="395">
        <f t="shared" si="443"/>
        <v>0</v>
      </c>
      <c r="AE3099" s="396">
        <f>IF(OR(G3099=账期!$A$18,G3099=账期!$A$20,G3099=账期!$A$22,G3099=账期!$A$24,G3099=账期!$A$25,G3099=账期!$A$27,G3099=账期!$A$26,G3099=账期!$A$28,G3099=账期!$A$30,G3099=账期!$A$32,G3099=账期!$A$34,G3099=账期!$A$35,G3099=账期!$A$37,G3099=账期!$A$39,G3099=账期!$A$40,G3099=账期!$A$41,G3099=账期!$A$42,G3099=账期!$A$43,G3099=账期!$A$44,G3099=账期!$A$45,G3099=账期!$A$46,G3099=账期!$A$48,G3099=账期!$A$50,G3099=账期!$A$51,G3099=账期!$A$52,G3099=账期!$A$53,G3099=账期!$A$54,G3099=账期!$A$56,G3099=账期!$A$57,G3099=账期!$A$58,G3099=账期!$A$59,G3099=账期!$A$60,G3099=账期!$A$61,G3099=账期!$A$62,G3099=账期!$A$63,G3099=账期!$A$64,G3099=账期!$A$66,G3099=账期!$A$67,G3099=账期!$A$68,G3099=账期!$A$70,G3099=账期!$A$71),30,IF(OR(G3099=账期!$A$74,G3099=账期!$A$77,G3099=账期!$A$76,G3099=账期!$A$79,G3099=账期!$A$80,G3099=账期!$A$81,G3099=账期!$A$83,G3099=账期!$A$85,G3099=账期!$A$87,G3099=账期!$A$89,G3099=账期!$A$91),60,IF(OR(G3099=账期!$A$93,G3099=账期!$A$94,G3099=账期!$A$95,G3099=账期!$A$96,G3099=账期!$A$98,G3099=账期!$A$99,G3099=账期!$A$101,G3099=账期!$A$102),90,0)))</f>
        <v>0</v>
      </c>
      <c r="AF3099" s="396"/>
      <c r="AG3099" s="384"/>
      <c r="AH3099" s="396" t="str">
        <f t="shared" si="439"/>
        <v/>
      </c>
    </row>
    <row r="3100" spans="1:34" ht="18" customHeight="1" x14ac:dyDescent="0.25">
      <c r="A3100" s="301" t="str">
        <f t="shared" si="441"/>
        <v/>
      </c>
      <c r="B3100" s="397"/>
      <c r="C3100" s="398"/>
      <c r="D3100" s="399"/>
      <c r="E3100" s="383" t="str">
        <f t="shared" si="437"/>
        <v>C</v>
      </c>
      <c r="F3100" s="383" t="str">
        <f t="shared" si="438"/>
        <v>C</v>
      </c>
      <c r="G3100" s="400"/>
      <c r="H3100" s="385" t="str">
        <f>IF(G3100="","",VLOOKUP(G3100,下拉数据源!J:K,2,0))</f>
        <v/>
      </c>
      <c r="I3100" s="385"/>
      <c r="J3100" s="385"/>
      <c r="K3100" s="386"/>
      <c r="L3100" s="401"/>
      <c r="M3100" s="384"/>
      <c r="N3100" s="384"/>
      <c r="O3100" s="384"/>
      <c r="P3100" s="386"/>
      <c r="Q3100" s="387"/>
      <c r="R3100" s="286"/>
      <c r="S3100" s="388">
        <f t="shared" si="442"/>
        <v>0</v>
      </c>
      <c r="T3100" s="389"/>
      <c r="U3100" s="389">
        <f t="shared" si="440"/>
        <v>0</v>
      </c>
      <c r="V3100" s="451"/>
      <c r="W3100" s="452"/>
      <c r="X3100" s="386"/>
      <c r="Y3100" s="390"/>
      <c r="Z3100" s="391"/>
      <c r="AA3100" s="392"/>
      <c r="AB3100" s="393"/>
      <c r="AC3100" s="394"/>
      <c r="AD3100" s="395">
        <f t="shared" si="443"/>
        <v>0</v>
      </c>
      <c r="AE3100" s="396">
        <f>IF(OR(G3100=账期!$A$18,G3100=账期!$A$20,G3100=账期!$A$22,G3100=账期!$A$24,G3100=账期!$A$25,G3100=账期!$A$27,G3100=账期!$A$26,G3100=账期!$A$28,G3100=账期!$A$30,G3100=账期!$A$32,G3100=账期!$A$34,G3100=账期!$A$35,G3100=账期!$A$37,G3100=账期!$A$39,G3100=账期!$A$40,G3100=账期!$A$41,G3100=账期!$A$42,G3100=账期!$A$43,G3100=账期!$A$44,G3100=账期!$A$45,G3100=账期!$A$46,G3100=账期!$A$48,G3100=账期!$A$50,G3100=账期!$A$51,G3100=账期!$A$52,G3100=账期!$A$53,G3100=账期!$A$54,G3100=账期!$A$56,G3100=账期!$A$57,G3100=账期!$A$58,G3100=账期!$A$59,G3100=账期!$A$60,G3100=账期!$A$61,G3100=账期!$A$62,G3100=账期!$A$63,G3100=账期!$A$64,G3100=账期!$A$66,G3100=账期!$A$67,G3100=账期!$A$68,G3100=账期!$A$70,G3100=账期!$A$71),30,IF(OR(G3100=账期!$A$74,G3100=账期!$A$77,G3100=账期!$A$76,G3100=账期!$A$79,G3100=账期!$A$80,G3100=账期!$A$81,G3100=账期!$A$83,G3100=账期!$A$85,G3100=账期!$A$87,G3100=账期!$A$89,G3100=账期!$A$91),60,IF(OR(G3100=账期!$A$93,G3100=账期!$A$94,G3100=账期!$A$95,G3100=账期!$A$96,G3100=账期!$A$98,G3100=账期!$A$99,G3100=账期!$A$101,G3100=账期!$A$102),90,0)))</f>
        <v>0</v>
      </c>
      <c r="AF3100" s="396"/>
      <c r="AG3100" s="384"/>
      <c r="AH3100" s="396" t="str">
        <f t="shared" si="439"/>
        <v/>
      </c>
    </row>
    <row r="3101" spans="1:34" ht="18" customHeight="1" x14ac:dyDescent="0.25">
      <c r="A3101" s="301" t="str">
        <f t="shared" si="441"/>
        <v/>
      </c>
      <c r="B3101" s="397"/>
      <c r="C3101" s="398"/>
      <c r="D3101" s="399"/>
      <c r="E3101" s="383" t="str">
        <f t="shared" ref="E3101:E3164" si="444">IF(OR(D3101="长飞",D3101="烽火",D3101="特发",D3101="富通",D3101="亨通",G3101="赣州金信诺",G3101="江苏永鼎",G3101="宏安集团"),"A",IF(OR(G3101="广意通讯",G3101="湖北楚天",G3101="宁波格亿达",G3101="通鼎互联",G3101="黄石昌达",G3101="江苏俊知",G3101="珠海汉胜",G3101="武汉电信"),"B","C"))</f>
        <v>C</v>
      </c>
      <c r="F3101" s="383" t="str">
        <f t="shared" ref="F3101:F3164" si="445">IF(OR(G3101="成都大唐",G3101="广东亨通",G3101="江苏亨通",G3101="兰州长飞",G3101="南京华信",G3101="汕头奥星",G3101="特发光网",G3101="武汉长飞",G3101="长春烽火",G3101="广意通讯",G3101="湖北楚天",G3101="宁波格亿达",G3101="通鼎互联",G3101="安徽汉唐",G3101="安徽宜德",G3101="安徽盈通",G3101="成都康宁",G3101="成都中飞",G3101="东莞光佳",G3101="东莞鸿鑫",G3101="烽火博鑫",G3101="佛山星蓝",G3101="广东金桥",G3101="广州联兴",G3101="贵州乾新",G3101="航天电工",G3101="合肥兴联",G3101="湖北宇洪",G3101="江苏奥通",G3101="江苏中远",G3101="宁波辰飞",G3101="宁波汉生",G3101="宁波宇欣",G3101="山东太平洋",G3101="山东特发",G3101="山东永通",G3101="上海朗闻",G3101="上海翼波",G3101="四川天邑",G3101="四川旭泰",G3101="武汉瑞联",G3101="武汉同至",G3101="西安西古",G3101="西安鑫华通",G3101="武汉驿路通",G3101="长光通信",G3101="中电八所",G3101="中电光达",G3101="中利集团",G3101="重庆特发",G3101="舟山安格",G3101="珠海邗秦"),"A",IF(OR(G3101="富通天津",G3101="赣州金信诺",G3101="江苏永鼎",G3101="上海长飞",G3101="特发股份",G3101="武汉烽火",G3101="西安烽火",G3101="长飞中利",G3101="江苏中天",G3101="江西联创",G3101="宁波盈谷",G3101="黄石昌达",G3101="四川长飞"),"B","C"))</f>
        <v>C</v>
      </c>
      <c r="G3101" s="400"/>
      <c r="H3101" s="385" t="str">
        <f>IF(G3101="","",VLOOKUP(G3101,下拉数据源!J:K,2,0))</f>
        <v/>
      </c>
      <c r="I3101" s="385"/>
      <c r="J3101" s="385"/>
      <c r="K3101" s="386"/>
      <c r="L3101" s="401"/>
      <c r="M3101" s="384"/>
      <c r="N3101" s="384"/>
      <c r="O3101" s="384"/>
      <c r="P3101" s="386"/>
      <c r="Q3101" s="387"/>
      <c r="R3101" s="286"/>
      <c r="S3101" s="388">
        <f t="shared" si="442"/>
        <v>0</v>
      </c>
      <c r="T3101" s="389"/>
      <c r="U3101" s="389">
        <f t="shared" si="440"/>
        <v>0</v>
      </c>
      <c r="V3101" s="451"/>
      <c r="W3101" s="452"/>
      <c r="X3101" s="386"/>
      <c r="Y3101" s="390"/>
      <c r="Z3101" s="391"/>
      <c r="AA3101" s="392"/>
      <c r="AB3101" s="393"/>
      <c r="AC3101" s="394"/>
      <c r="AD3101" s="395">
        <f t="shared" si="443"/>
        <v>0</v>
      </c>
      <c r="AE3101" s="396">
        <f>IF(OR(G3101=账期!$A$18,G3101=账期!$A$20,G3101=账期!$A$22,G3101=账期!$A$24,G3101=账期!$A$25,G3101=账期!$A$27,G3101=账期!$A$26,G3101=账期!$A$28,G3101=账期!$A$30,G3101=账期!$A$32,G3101=账期!$A$34,G3101=账期!$A$35,G3101=账期!$A$37,G3101=账期!$A$39,G3101=账期!$A$40,G3101=账期!$A$41,G3101=账期!$A$42,G3101=账期!$A$43,G3101=账期!$A$44,G3101=账期!$A$45,G3101=账期!$A$46,G3101=账期!$A$48,G3101=账期!$A$50,G3101=账期!$A$51,G3101=账期!$A$52,G3101=账期!$A$53,G3101=账期!$A$54,G3101=账期!$A$56,G3101=账期!$A$57,G3101=账期!$A$58,G3101=账期!$A$59,G3101=账期!$A$60,G3101=账期!$A$61,G3101=账期!$A$62,G3101=账期!$A$63,G3101=账期!$A$64,G3101=账期!$A$66,G3101=账期!$A$67,G3101=账期!$A$68,G3101=账期!$A$70,G3101=账期!$A$71),30,IF(OR(G3101=账期!$A$74,G3101=账期!$A$77,G3101=账期!$A$76,G3101=账期!$A$79,G3101=账期!$A$80,G3101=账期!$A$81,G3101=账期!$A$83,G3101=账期!$A$85,G3101=账期!$A$87,G3101=账期!$A$89,G3101=账期!$A$91),60,IF(OR(G3101=账期!$A$93,G3101=账期!$A$94,G3101=账期!$A$95,G3101=账期!$A$96,G3101=账期!$A$98,G3101=账期!$A$99,G3101=账期!$A$101,G3101=账期!$A$102),90,0)))</f>
        <v>0</v>
      </c>
      <c r="AF3101" s="396"/>
      <c r="AG3101" s="384"/>
      <c r="AH3101" s="396" t="str">
        <f t="shared" si="439"/>
        <v/>
      </c>
    </row>
    <row r="3102" spans="1:34" ht="18" customHeight="1" x14ac:dyDescent="0.25">
      <c r="A3102" s="301" t="str">
        <f t="shared" si="441"/>
        <v/>
      </c>
      <c r="B3102" s="397"/>
      <c r="C3102" s="398"/>
      <c r="D3102" s="399"/>
      <c r="E3102" s="383" t="str">
        <f t="shared" si="444"/>
        <v>C</v>
      </c>
      <c r="F3102" s="383" t="str">
        <f t="shared" si="445"/>
        <v>C</v>
      </c>
      <c r="G3102" s="400"/>
      <c r="H3102" s="385" t="str">
        <f>IF(G3102="","",VLOOKUP(G3102,下拉数据源!J:K,2,0))</f>
        <v/>
      </c>
      <c r="I3102" s="385"/>
      <c r="J3102" s="385"/>
      <c r="K3102" s="386"/>
      <c r="L3102" s="401"/>
      <c r="M3102" s="384"/>
      <c r="N3102" s="384"/>
      <c r="O3102" s="384"/>
      <c r="P3102" s="386"/>
      <c r="Q3102" s="387"/>
      <c r="R3102" s="286"/>
      <c r="S3102" s="388">
        <f t="shared" si="442"/>
        <v>0</v>
      </c>
      <c r="T3102" s="389"/>
      <c r="U3102" s="389">
        <f t="shared" si="440"/>
        <v>0</v>
      </c>
      <c r="V3102" s="451"/>
      <c r="W3102" s="452"/>
      <c r="X3102" s="386"/>
      <c r="Y3102" s="390"/>
      <c r="Z3102" s="391"/>
      <c r="AA3102" s="392"/>
      <c r="AB3102" s="393"/>
      <c r="AC3102" s="394"/>
      <c r="AD3102" s="395">
        <f t="shared" si="443"/>
        <v>0</v>
      </c>
      <c r="AE3102" s="396">
        <f>IF(OR(G3102=账期!$A$18,G3102=账期!$A$20,G3102=账期!$A$22,G3102=账期!$A$24,G3102=账期!$A$25,G3102=账期!$A$27,G3102=账期!$A$26,G3102=账期!$A$28,G3102=账期!$A$30,G3102=账期!$A$32,G3102=账期!$A$34,G3102=账期!$A$35,G3102=账期!$A$37,G3102=账期!$A$39,G3102=账期!$A$40,G3102=账期!$A$41,G3102=账期!$A$42,G3102=账期!$A$43,G3102=账期!$A$44,G3102=账期!$A$45,G3102=账期!$A$46,G3102=账期!$A$48,G3102=账期!$A$50,G3102=账期!$A$51,G3102=账期!$A$52,G3102=账期!$A$53,G3102=账期!$A$54,G3102=账期!$A$56,G3102=账期!$A$57,G3102=账期!$A$58,G3102=账期!$A$59,G3102=账期!$A$60,G3102=账期!$A$61,G3102=账期!$A$62,G3102=账期!$A$63,G3102=账期!$A$64,G3102=账期!$A$66,G3102=账期!$A$67,G3102=账期!$A$68,G3102=账期!$A$70,G3102=账期!$A$71),30,IF(OR(G3102=账期!$A$74,G3102=账期!$A$77,G3102=账期!$A$76,G3102=账期!$A$79,G3102=账期!$A$80,G3102=账期!$A$81,G3102=账期!$A$83,G3102=账期!$A$85,G3102=账期!$A$87,G3102=账期!$A$89,G3102=账期!$A$91),60,IF(OR(G3102=账期!$A$93,G3102=账期!$A$94,G3102=账期!$A$95,G3102=账期!$A$96,G3102=账期!$A$98,G3102=账期!$A$99,G3102=账期!$A$101,G3102=账期!$A$102),90,0)))</f>
        <v>0</v>
      </c>
      <c r="AF3102" s="396"/>
      <c r="AG3102" s="384"/>
      <c r="AH3102" s="396" t="str">
        <f t="shared" si="439"/>
        <v/>
      </c>
    </row>
    <row r="3103" spans="1:34" ht="18" customHeight="1" x14ac:dyDescent="0.25">
      <c r="A3103" s="301" t="str">
        <f t="shared" si="441"/>
        <v/>
      </c>
      <c r="B3103" s="397"/>
      <c r="C3103" s="398"/>
      <c r="D3103" s="399"/>
      <c r="E3103" s="383" t="str">
        <f t="shared" si="444"/>
        <v>C</v>
      </c>
      <c r="F3103" s="383" t="str">
        <f t="shared" si="445"/>
        <v>C</v>
      </c>
      <c r="G3103" s="400"/>
      <c r="H3103" s="385" t="str">
        <f>IF(G3103="","",VLOOKUP(G3103,下拉数据源!J:K,2,0))</f>
        <v/>
      </c>
      <c r="I3103" s="385"/>
      <c r="J3103" s="385"/>
      <c r="K3103" s="386"/>
      <c r="L3103" s="401"/>
      <c r="M3103" s="384"/>
      <c r="N3103" s="384"/>
      <c r="O3103" s="384"/>
      <c r="P3103" s="386"/>
      <c r="Q3103" s="387"/>
      <c r="R3103" s="286"/>
      <c r="S3103" s="388">
        <f t="shared" si="442"/>
        <v>0</v>
      </c>
      <c r="T3103" s="389"/>
      <c r="U3103" s="389">
        <f t="shared" si="440"/>
        <v>0</v>
      </c>
      <c r="V3103" s="451"/>
      <c r="W3103" s="452"/>
      <c r="X3103" s="386"/>
      <c r="Y3103" s="390"/>
      <c r="Z3103" s="391"/>
      <c r="AA3103" s="392"/>
      <c r="AB3103" s="393"/>
      <c r="AC3103" s="394"/>
      <c r="AD3103" s="395">
        <f t="shared" si="443"/>
        <v>0</v>
      </c>
      <c r="AE3103" s="396">
        <f>IF(OR(G3103=账期!$A$18,G3103=账期!$A$20,G3103=账期!$A$22,G3103=账期!$A$24,G3103=账期!$A$25,G3103=账期!$A$27,G3103=账期!$A$26,G3103=账期!$A$28,G3103=账期!$A$30,G3103=账期!$A$32,G3103=账期!$A$34,G3103=账期!$A$35,G3103=账期!$A$37,G3103=账期!$A$39,G3103=账期!$A$40,G3103=账期!$A$41,G3103=账期!$A$42,G3103=账期!$A$43,G3103=账期!$A$44,G3103=账期!$A$45,G3103=账期!$A$46,G3103=账期!$A$48,G3103=账期!$A$50,G3103=账期!$A$51,G3103=账期!$A$52,G3103=账期!$A$53,G3103=账期!$A$54,G3103=账期!$A$56,G3103=账期!$A$57,G3103=账期!$A$58,G3103=账期!$A$59,G3103=账期!$A$60,G3103=账期!$A$61,G3103=账期!$A$62,G3103=账期!$A$63,G3103=账期!$A$64,G3103=账期!$A$66,G3103=账期!$A$67,G3103=账期!$A$68,G3103=账期!$A$70,G3103=账期!$A$71),30,IF(OR(G3103=账期!$A$74,G3103=账期!$A$77,G3103=账期!$A$76,G3103=账期!$A$79,G3103=账期!$A$80,G3103=账期!$A$81,G3103=账期!$A$83,G3103=账期!$A$85,G3103=账期!$A$87,G3103=账期!$A$89,G3103=账期!$A$91),60,IF(OR(G3103=账期!$A$93,G3103=账期!$A$94,G3103=账期!$A$95,G3103=账期!$A$96,G3103=账期!$A$98,G3103=账期!$A$99,G3103=账期!$A$101,G3103=账期!$A$102),90,0)))</f>
        <v>0</v>
      </c>
      <c r="AF3103" s="396"/>
      <c r="AG3103" s="384"/>
      <c r="AH3103" s="396" t="str">
        <f t="shared" si="439"/>
        <v/>
      </c>
    </row>
    <row r="3104" spans="1:34" ht="18" customHeight="1" x14ac:dyDescent="0.25">
      <c r="A3104" s="301" t="str">
        <f t="shared" si="441"/>
        <v/>
      </c>
      <c r="B3104" s="397"/>
      <c r="C3104" s="398"/>
      <c r="D3104" s="399"/>
      <c r="E3104" s="383" t="str">
        <f t="shared" si="444"/>
        <v>C</v>
      </c>
      <c r="F3104" s="383" t="str">
        <f t="shared" si="445"/>
        <v>C</v>
      </c>
      <c r="G3104" s="400"/>
      <c r="H3104" s="385" t="str">
        <f>IF(G3104="","",VLOOKUP(G3104,下拉数据源!J:K,2,0))</f>
        <v/>
      </c>
      <c r="I3104" s="385"/>
      <c r="J3104" s="385"/>
      <c r="K3104" s="386"/>
      <c r="L3104" s="401"/>
      <c r="M3104" s="384"/>
      <c r="N3104" s="384"/>
      <c r="O3104" s="384"/>
      <c r="P3104" s="386"/>
      <c r="Q3104" s="387"/>
      <c r="R3104" s="286"/>
      <c r="S3104" s="388">
        <f t="shared" si="442"/>
        <v>0</v>
      </c>
      <c r="T3104" s="389"/>
      <c r="U3104" s="389">
        <f t="shared" si="440"/>
        <v>0</v>
      </c>
      <c r="V3104" s="451"/>
      <c r="W3104" s="452"/>
      <c r="X3104" s="386"/>
      <c r="Y3104" s="390"/>
      <c r="Z3104" s="391"/>
      <c r="AA3104" s="392"/>
      <c r="AB3104" s="393"/>
      <c r="AC3104" s="394"/>
      <c r="AD3104" s="395">
        <f t="shared" si="443"/>
        <v>0</v>
      </c>
      <c r="AE3104" s="396">
        <f>IF(OR(G3104=账期!$A$18,G3104=账期!$A$20,G3104=账期!$A$22,G3104=账期!$A$24,G3104=账期!$A$25,G3104=账期!$A$27,G3104=账期!$A$26,G3104=账期!$A$28,G3104=账期!$A$30,G3104=账期!$A$32,G3104=账期!$A$34,G3104=账期!$A$35,G3104=账期!$A$37,G3104=账期!$A$39,G3104=账期!$A$40,G3104=账期!$A$41,G3104=账期!$A$42,G3104=账期!$A$43,G3104=账期!$A$44,G3104=账期!$A$45,G3104=账期!$A$46,G3104=账期!$A$48,G3104=账期!$A$50,G3104=账期!$A$51,G3104=账期!$A$52,G3104=账期!$A$53,G3104=账期!$A$54,G3104=账期!$A$56,G3104=账期!$A$57,G3104=账期!$A$58,G3104=账期!$A$59,G3104=账期!$A$60,G3104=账期!$A$61,G3104=账期!$A$62,G3104=账期!$A$63,G3104=账期!$A$64,G3104=账期!$A$66,G3104=账期!$A$67,G3104=账期!$A$68,G3104=账期!$A$70,G3104=账期!$A$71),30,IF(OR(G3104=账期!$A$74,G3104=账期!$A$77,G3104=账期!$A$76,G3104=账期!$A$79,G3104=账期!$A$80,G3104=账期!$A$81,G3104=账期!$A$83,G3104=账期!$A$85,G3104=账期!$A$87,G3104=账期!$A$89,G3104=账期!$A$91),60,IF(OR(G3104=账期!$A$93,G3104=账期!$A$94,G3104=账期!$A$95,G3104=账期!$A$96,G3104=账期!$A$98,G3104=账期!$A$99,G3104=账期!$A$101,G3104=账期!$A$102),90,0)))</f>
        <v>0</v>
      </c>
      <c r="AF3104" s="396"/>
      <c r="AG3104" s="384"/>
      <c r="AH3104" s="396" t="str">
        <f t="shared" si="439"/>
        <v/>
      </c>
    </row>
    <row r="3105" spans="1:34" ht="18" customHeight="1" x14ac:dyDescent="0.25">
      <c r="A3105" s="301" t="str">
        <f t="shared" si="441"/>
        <v/>
      </c>
      <c r="B3105" s="397"/>
      <c r="C3105" s="398"/>
      <c r="D3105" s="399"/>
      <c r="E3105" s="383" t="str">
        <f t="shared" si="444"/>
        <v>C</v>
      </c>
      <c r="F3105" s="383" t="str">
        <f t="shared" si="445"/>
        <v>C</v>
      </c>
      <c r="G3105" s="400"/>
      <c r="H3105" s="385" t="str">
        <f>IF(G3105="","",VLOOKUP(G3105,下拉数据源!J:K,2,0))</f>
        <v/>
      </c>
      <c r="I3105" s="385"/>
      <c r="J3105" s="385"/>
      <c r="K3105" s="386"/>
      <c r="L3105" s="401"/>
      <c r="M3105" s="384"/>
      <c r="N3105" s="384"/>
      <c r="O3105" s="384"/>
      <c r="P3105" s="386"/>
      <c r="Q3105" s="387"/>
      <c r="R3105" s="286"/>
      <c r="S3105" s="388">
        <f t="shared" si="442"/>
        <v>0</v>
      </c>
      <c r="T3105" s="389"/>
      <c r="U3105" s="389">
        <f t="shared" si="440"/>
        <v>0</v>
      </c>
      <c r="V3105" s="451"/>
      <c r="W3105" s="452"/>
      <c r="X3105" s="386"/>
      <c r="Y3105" s="390"/>
      <c r="Z3105" s="391"/>
      <c r="AA3105" s="392"/>
      <c r="AB3105" s="393"/>
      <c r="AC3105" s="394"/>
      <c r="AD3105" s="395">
        <f t="shared" si="443"/>
        <v>0</v>
      </c>
      <c r="AE3105" s="396">
        <f>IF(OR(G3105=账期!$A$18,G3105=账期!$A$20,G3105=账期!$A$22,G3105=账期!$A$24,G3105=账期!$A$25,G3105=账期!$A$27,G3105=账期!$A$26,G3105=账期!$A$28,G3105=账期!$A$30,G3105=账期!$A$32,G3105=账期!$A$34,G3105=账期!$A$35,G3105=账期!$A$37,G3105=账期!$A$39,G3105=账期!$A$40,G3105=账期!$A$41,G3105=账期!$A$42,G3105=账期!$A$43,G3105=账期!$A$44,G3105=账期!$A$45,G3105=账期!$A$46,G3105=账期!$A$48,G3105=账期!$A$50,G3105=账期!$A$51,G3105=账期!$A$52,G3105=账期!$A$53,G3105=账期!$A$54,G3105=账期!$A$56,G3105=账期!$A$57,G3105=账期!$A$58,G3105=账期!$A$59,G3105=账期!$A$60,G3105=账期!$A$61,G3105=账期!$A$62,G3105=账期!$A$63,G3105=账期!$A$64,G3105=账期!$A$66,G3105=账期!$A$67,G3105=账期!$A$68,G3105=账期!$A$70,G3105=账期!$A$71),30,IF(OR(G3105=账期!$A$74,G3105=账期!$A$77,G3105=账期!$A$76,G3105=账期!$A$79,G3105=账期!$A$80,G3105=账期!$A$81,G3105=账期!$A$83,G3105=账期!$A$85,G3105=账期!$A$87,G3105=账期!$A$89,G3105=账期!$A$91),60,IF(OR(G3105=账期!$A$93,G3105=账期!$A$94,G3105=账期!$A$95,G3105=账期!$A$96,G3105=账期!$A$98,G3105=账期!$A$99,G3105=账期!$A$101,G3105=账期!$A$102),90,0)))</f>
        <v>0</v>
      </c>
      <c r="AF3105" s="396"/>
      <c r="AG3105" s="384"/>
      <c r="AH3105" s="396" t="str">
        <f t="shared" si="439"/>
        <v/>
      </c>
    </row>
    <row r="3106" spans="1:34" ht="18" customHeight="1" x14ac:dyDescent="0.25">
      <c r="A3106" s="301" t="str">
        <f t="shared" si="441"/>
        <v/>
      </c>
      <c r="B3106" s="397"/>
      <c r="C3106" s="398"/>
      <c r="D3106" s="399"/>
      <c r="E3106" s="383" t="str">
        <f t="shared" si="444"/>
        <v>C</v>
      </c>
      <c r="F3106" s="383" t="str">
        <f t="shared" si="445"/>
        <v>C</v>
      </c>
      <c r="G3106" s="400"/>
      <c r="H3106" s="385" t="str">
        <f>IF(G3106="","",VLOOKUP(G3106,下拉数据源!J:K,2,0))</f>
        <v/>
      </c>
      <c r="I3106" s="385"/>
      <c r="J3106" s="385"/>
      <c r="K3106" s="386"/>
      <c r="L3106" s="401"/>
      <c r="M3106" s="384"/>
      <c r="N3106" s="384"/>
      <c r="O3106" s="384"/>
      <c r="P3106" s="386"/>
      <c r="Q3106" s="387"/>
      <c r="R3106" s="286"/>
      <c r="S3106" s="388">
        <f t="shared" si="442"/>
        <v>0</v>
      </c>
      <c r="T3106" s="389"/>
      <c r="U3106" s="389">
        <f t="shared" si="440"/>
        <v>0</v>
      </c>
      <c r="V3106" s="451"/>
      <c r="W3106" s="452"/>
      <c r="X3106" s="386"/>
      <c r="Y3106" s="390"/>
      <c r="Z3106" s="391"/>
      <c r="AA3106" s="392"/>
      <c r="AB3106" s="393"/>
      <c r="AC3106" s="394"/>
      <c r="AD3106" s="395">
        <f t="shared" si="443"/>
        <v>0</v>
      </c>
      <c r="AE3106" s="396">
        <f>IF(OR(G3106=账期!$A$18,G3106=账期!$A$20,G3106=账期!$A$22,G3106=账期!$A$24,G3106=账期!$A$25,G3106=账期!$A$27,G3106=账期!$A$26,G3106=账期!$A$28,G3106=账期!$A$30,G3106=账期!$A$32,G3106=账期!$A$34,G3106=账期!$A$35,G3106=账期!$A$37,G3106=账期!$A$39,G3106=账期!$A$40,G3106=账期!$A$41,G3106=账期!$A$42,G3106=账期!$A$43,G3106=账期!$A$44,G3106=账期!$A$45,G3106=账期!$A$46,G3106=账期!$A$48,G3106=账期!$A$50,G3106=账期!$A$51,G3106=账期!$A$52,G3106=账期!$A$53,G3106=账期!$A$54,G3106=账期!$A$56,G3106=账期!$A$57,G3106=账期!$A$58,G3106=账期!$A$59,G3106=账期!$A$60,G3106=账期!$A$61,G3106=账期!$A$62,G3106=账期!$A$63,G3106=账期!$A$64,G3106=账期!$A$66,G3106=账期!$A$67,G3106=账期!$A$68,G3106=账期!$A$70,G3106=账期!$A$71),30,IF(OR(G3106=账期!$A$74,G3106=账期!$A$77,G3106=账期!$A$76,G3106=账期!$A$79,G3106=账期!$A$80,G3106=账期!$A$81,G3106=账期!$A$83,G3106=账期!$A$85,G3106=账期!$A$87,G3106=账期!$A$89,G3106=账期!$A$91),60,IF(OR(G3106=账期!$A$93,G3106=账期!$A$94,G3106=账期!$A$95,G3106=账期!$A$96,G3106=账期!$A$98,G3106=账期!$A$99,G3106=账期!$A$101,G3106=账期!$A$102),90,0)))</f>
        <v>0</v>
      </c>
      <c r="AF3106" s="396"/>
      <c r="AG3106" s="384"/>
      <c r="AH3106" s="396" t="str">
        <f t="shared" si="439"/>
        <v/>
      </c>
    </row>
    <row r="3107" spans="1:34" ht="18" customHeight="1" x14ac:dyDescent="0.25">
      <c r="A3107" s="301" t="str">
        <f t="shared" si="441"/>
        <v/>
      </c>
      <c r="B3107" s="397"/>
      <c r="C3107" s="398"/>
      <c r="D3107" s="399"/>
      <c r="E3107" s="383" t="str">
        <f t="shared" si="444"/>
        <v>C</v>
      </c>
      <c r="F3107" s="383" t="str">
        <f t="shared" si="445"/>
        <v>C</v>
      </c>
      <c r="G3107" s="400"/>
      <c r="H3107" s="385" t="str">
        <f>IF(G3107="","",VLOOKUP(G3107,下拉数据源!J:K,2,0))</f>
        <v/>
      </c>
      <c r="I3107" s="385"/>
      <c r="J3107" s="385"/>
      <c r="K3107" s="386"/>
      <c r="L3107" s="401"/>
      <c r="M3107" s="384"/>
      <c r="N3107" s="384"/>
      <c r="O3107" s="384"/>
      <c r="P3107" s="386"/>
      <c r="Q3107" s="387"/>
      <c r="R3107" s="286"/>
      <c r="S3107" s="388">
        <f t="shared" si="442"/>
        <v>0</v>
      </c>
      <c r="T3107" s="389"/>
      <c r="U3107" s="389">
        <f t="shared" si="440"/>
        <v>0</v>
      </c>
      <c r="V3107" s="451"/>
      <c r="W3107" s="452"/>
      <c r="X3107" s="386"/>
      <c r="Y3107" s="390"/>
      <c r="Z3107" s="391"/>
      <c r="AA3107" s="392"/>
      <c r="AB3107" s="393"/>
      <c r="AC3107" s="394"/>
      <c r="AD3107" s="395">
        <f t="shared" si="443"/>
        <v>0</v>
      </c>
      <c r="AE3107" s="396">
        <f>IF(OR(G3107=账期!$A$18,G3107=账期!$A$20,G3107=账期!$A$22,G3107=账期!$A$24,G3107=账期!$A$25,G3107=账期!$A$27,G3107=账期!$A$26,G3107=账期!$A$28,G3107=账期!$A$30,G3107=账期!$A$32,G3107=账期!$A$34,G3107=账期!$A$35,G3107=账期!$A$37,G3107=账期!$A$39,G3107=账期!$A$40,G3107=账期!$A$41,G3107=账期!$A$42,G3107=账期!$A$43,G3107=账期!$A$44,G3107=账期!$A$45,G3107=账期!$A$46,G3107=账期!$A$48,G3107=账期!$A$50,G3107=账期!$A$51,G3107=账期!$A$52,G3107=账期!$A$53,G3107=账期!$A$54,G3107=账期!$A$56,G3107=账期!$A$57,G3107=账期!$A$58,G3107=账期!$A$59,G3107=账期!$A$60,G3107=账期!$A$61,G3107=账期!$A$62,G3107=账期!$A$63,G3107=账期!$A$64,G3107=账期!$A$66,G3107=账期!$A$67,G3107=账期!$A$68,G3107=账期!$A$70,G3107=账期!$A$71),30,IF(OR(G3107=账期!$A$74,G3107=账期!$A$77,G3107=账期!$A$76,G3107=账期!$A$79,G3107=账期!$A$80,G3107=账期!$A$81,G3107=账期!$A$83,G3107=账期!$A$85,G3107=账期!$A$87,G3107=账期!$A$89,G3107=账期!$A$91),60,IF(OR(G3107=账期!$A$93,G3107=账期!$A$94,G3107=账期!$A$95,G3107=账期!$A$96,G3107=账期!$A$98,G3107=账期!$A$99,G3107=账期!$A$101,G3107=账期!$A$102),90,0)))</f>
        <v>0</v>
      </c>
      <c r="AF3107" s="396"/>
      <c r="AG3107" s="384"/>
      <c r="AH3107" s="396" t="str">
        <f t="shared" si="439"/>
        <v/>
      </c>
    </row>
    <row r="3108" spans="1:34" ht="18" customHeight="1" x14ac:dyDescent="0.25">
      <c r="A3108" s="301" t="str">
        <f t="shared" si="441"/>
        <v/>
      </c>
      <c r="B3108" s="397"/>
      <c r="C3108" s="398"/>
      <c r="D3108" s="399"/>
      <c r="E3108" s="383" t="str">
        <f t="shared" si="444"/>
        <v>C</v>
      </c>
      <c r="F3108" s="383" t="str">
        <f t="shared" si="445"/>
        <v>C</v>
      </c>
      <c r="G3108" s="400"/>
      <c r="H3108" s="385" t="str">
        <f>IF(G3108="","",VLOOKUP(G3108,下拉数据源!J:K,2,0))</f>
        <v/>
      </c>
      <c r="I3108" s="385"/>
      <c r="J3108" s="385"/>
      <c r="K3108" s="386"/>
      <c r="L3108" s="401"/>
      <c r="M3108" s="384"/>
      <c r="N3108" s="384"/>
      <c r="O3108" s="384"/>
      <c r="P3108" s="386"/>
      <c r="Q3108" s="387"/>
      <c r="R3108" s="286"/>
      <c r="S3108" s="388">
        <f t="shared" si="442"/>
        <v>0</v>
      </c>
      <c r="T3108" s="389"/>
      <c r="U3108" s="389">
        <f t="shared" si="440"/>
        <v>0</v>
      </c>
      <c r="V3108" s="451"/>
      <c r="W3108" s="452"/>
      <c r="X3108" s="386"/>
      <c r="Y3108" s="390"/>
      <c r="Z3108" s="391"/>
      <c r="AA3108" s="392"/>
      <c r="AB3108" s="393"/>
      <c r="AC3108" s="394"/>
      <c r="AD3108" s="395">
        <f t="shared" si="443"/>
        <v>0</v>
      </c>
      <c r="AE3108" s="396">
        <f>IF(OR(G3108=账期!$A$18,G3108=账期!$A$20,G3108=账期!$A$22,G3108=账期!$A$24,G3108=账期!$A$25,G3108=账期!$A$27,G3108=账期!$A$26,G3108=账期!$A$28,G3108=账期!$A$30,G3108=账期!$A$32,G3108=账期!$A$34,G3108=账期!$A$35,G3108=账期!$A$37,G3108=账期!$A$39,G3108=账期!$A$40,G3108=账期!$A$41,G3108=账期!$A$42,G3108=账期!$A$43,G3108=账期!$A$44,G3108=账期!$A$45,G3108=账期!$A$46,G3108=账期!$A$48,G3108=账期!$A$50,G3108=账期!$A$51,G3108=账期!$A$52,G3108=账期!$A$53,G3108=账期!$A$54,G3108=账期!$A$56,G3108=账期!$A$57,G3108=账期!$A$58,G3108=账期!$A$59,G3108=账期!$A$60,G3108=账期!$A$61,G3108=账期!$A$62,G3108=账期!$A$63,G3108=账期!$A$64,G3108=账期!$A$66,G3108=账期!$A$67,G3108=账期!$A$68,G3108=账期!$A$70,G3108=账期!$A$71),30,IF(OR(G3108=账期!$A$74,G3108=账期!$A$77,G3108=账期!$A$76,G3108=账期!$A$79,G3108=账期!$A$80,G3108=账期!$A$81,G3108=账期!$A$83,G3108=账期!$A$85,G3108=账期!$A$87,G3108=账期!$A$89,G3108=账期!$A$91),60,IF(OR(G3108=账期!$A$93,G3108=账期!$A$94,G3108=账期!$A$95,G3108=账期!$A$96,G3108=账期!$A$98,G3108=账期!$A$99,G3108=账期!$A$101,G3108=账期!$A$102),90,0)))</f>
        <v>0</v>
      </c>
      <c r="AF3108" s="396"/>
      <c r="AG3108" s="384"/>
      <c r="AH3108" s="396" t="str">
        <f t="shared" si="439"/>
        <v/>
      </c>
    </row>
    <row r="3109" spans="1:34" ht="18" customHeight="1" x14ac:dyDescent="0.25">
      <c r="A3109" s="301" t="str">
        <f t="shared" si="441"/>
        <v/>
      </c>
      <c r="B3109" s="397"/>
      <c r="C3109" s="398"/>
      <c r="D3109" s="399"/>
      <c r="E3109" s="383" t="str">
        <f t="shared" si="444"/>
        <v>C</v>
      </c>
      <c r="F3109" s="383" t="str">
        <f t="shared" si="445"/>
        <v>C</v>
      </c>
      <c r="G3109" s="400"/>
      <c r="H3109" s="385" t="str">
        <f>IF(G3109="","",VLOOKUP(G3109,下拉数据源!J:K,2,0))</f>
        <v/>
      </c>
      <c r="I3109" s="385"/>
      <c r="J3109" s="385"/>
      <c r="K3109" s="386"/>
      <c r="L3109" s="401"/>
      <c r="M3109" s="384"/>
      <c r="N3109" s="384"/>
      <c r="O3109" s="384"/>
      <c r="P3109" s="386"/>
      <c r="Q3109" s="387"/>
      <c r="R3109" s="286"/>
      <c r="S3109" s="388">
        <f t="shared" si="442"/>
        <v>0</v>
      </c>
      <c r="T3109" s="389"/>
      <c r="U3109" s="389">
        <f t="shared" si="440"/>
        <v>0</v>
      </c>
      <c r="V3109" s="451"/>
      <c r="W3109" s="452"/>
      <c r="X3109" s="386"/>
      <c r="Y3109" s="390"/>
      <c r="Z3109" s="391"/>
      <c r="AA3109" s="392"/>
      <c r="AB3109" s="393"/>
      <c r="AC3109" s="394"/>
      <c r="AD3109" s="395">
        <f t="shared" si="443"/>
        <v>0</v>
      </c>
      <c r="AE3109" s="396">
        <f>IF(OR(G3109=账期!$A$18,G3109=账期!$A$20,G3109=账期!$A$22,G3109=账期!$A$24,G3109=账期!$A$25,G3109=账期!$A$27,G3109=账期!$A$26,G3109=账期!$A$28,G3109=账期!$A$30,G3109=账期!$A$32,G3109=账期!$A$34,G3109=账期!$A$35,G3109=账期!$A$37,G3109=账期!$A$39,G3109=账期!$A$40,G3109=账期!$A$41,G3109=账期!$A$42,G3109=账期!$A$43,G3109=账期!$A$44,G3109=账期!$A$45,G3109=账期!$A$46,G3109=账期!$A$48,G3109=账期!$A$50,G3109=账期!$A$51,G3109=账期!$A$52,G3109=账期!$A$53,G3109=账期!$A$54,G3109=账期!$A$56,G3109=账期!$A$57,G3109=账期!$A$58,G3109=账期!$A$59,G3109=账期!$A$60,G3109=账期!$A$61,G3109=账期!$A$62,G3109=账期!$A$63,G3109=账期!$A$64,G3109=账期!$A$66,G3109=账期!$A$67,G3109=账期!$A$68,G3109=账期!$A$70,G3109=账期!$A$71),30,IF(OR(G3109=账期!$A$74,G3109=账期!$A$77,G3109=账期!$A$76,G3109=账期!$A$79,G3109=账期!$A$80,G3109=账期!$A$81,G3109=账期!$A$83,G3109=账期!$A$85,G3109=账期!$A$87,G3109=账期!$A$89,G3109=账期!$A$91),60,IF(OR(G3109=账期!$A$93,G3109=账期!$A$94,G3109=账期!$A$95,G3109=账期!$A$96,G3109=账期!$A$98,G3109=账期!$A$99,G3109=账期!$A$101,G3109=账期!$A$102),90,0)))</f>
        <v>0</v>
      </c>
      <c r="AF3109" s="396"/>
      <c r="AG3109" s="384"/>
      <c r="AH3109" s="396" t="str">
        <f t="shared" si="439"/>
        <v/>
      </c>
    </row>
    <row r="3110" spans="1:34" ht="18" customHeight="1" x14ac:dyDescent="0.25">
      <c r="A3110" s="301" t="str">
        <f t="shared" si="441"/>
        <v/>
      </c>
      <c r="B3110" s="397"/>
      <c r="C3110" s="398"/>
      <c r="D3110" s="399"/>
      <c r="E3110" s="383" t="str">
        <f t="shared" si="444"/>
        <v>C</v>
      </c>
      <c r="F3110" s="383" t="str">
        <f t="shared" si="445"/>
        <v>C</v>
      </c>
      <c r="G3110" s="400"/>
      <c r="H3110" s="385" t="str">
        <f>IF(G3110="","",VLOOKUP(G3110,下拉数据源!J:K,2,0))</f>
        <v/>
      </c>
      <c r="I3110" s="385"/>
      <c r="J3110" s="385"/>
      <c r="K3110" s="386"/>
      <c r="L3110" s="401"/>
      <c r="M3110" s="384"/>
      <c r="N3110" s="384"/>
      <c r="O3110" s="384"/>
      <c r="P3110" s="386"/>
      <c r="Q3110" s="387"/>
      <c r="R3110" s="286"/>
      <c r="S3110" s="388">
        <f t="shared" si="442"/>
        <v>0</v>
      </c>
      <c r="T3110" s="389"/>
      <c r="U3110" s="389">
        <f t="shared" si="440"/>
        <v>0</v>
      </c>
      <c r="V3110" s="451"/>
      <c r="W3110" s="452"/>
      <c r="X3110" s="386"/>
      <c r="Y3110" s="390"/>
      <c r="Z3110" s="391"/>
      <c r="AA3110" s="392"/>
      <c r="AB3110" s="393"/>
      <c r="AC3110" s="394"/>
      <c r="AD3110" s="395">
        <f t="shared" si="443"/>
        <v>0</v>
      </c>
      <c r="AE3110" s="396">
        <f>IF(OR(G3110=账期!$A$18,G3110=账期!$A$20,G3110=账期!$A$22,G3110=账期!$A$24,G3110=账期!$A$25,G3110=账期!$A$27,G3110=账期!$A$26,G3110=账期!$A$28,G3110=账期!$A$30,G3110=账期!$A$32,G3110=账期!$A$34,G3110=账期!$A$35,G3110=账期!$A$37,G3110=账期!$A$39,G3110=账期!$A$40,G3110=账期!$A$41,G3110=账期!$A$42,G3110=账期!$A$43,G3110=账期!$A$44,G3110=账期!$A$45,G3110=账期!$A$46,G3110=账期!$A$48,G3110=账期!$A$50,G3110=账期!$A$51,G3110=账期!$A$52,G3110=账期!$A$53,G3110=账期!$A$54,G3110=账期!$A$56,G3110=账期!$A$57,G3110=账期!$A$58,G3110=账期!$A$59,G3110=账期!$A$60,G3110=账期!$A$61,G3110=账期!$A$62,G3110=账期!$A$63,G3110=账期!$A$64,G3110=账期!$A$66,G3110=账期!$A$67,G3110=账期!$A$68,G3110=账期!$A$70,G3110=账期!$A$71),30,IF(OR(G3110=账期!$A$74,G3110=账期!$A$77,G3110=账期!$A$76,G3110=账期!$A$79,G3110=账期!$A$80,G3110=账期!$A$81,G3110=账期!$A$83,G3110=账期!$A$85,G3110=账期!$A$87,G3110=账期!$A$89,G3110=账期!$A$91),60,IF(OR(G3110=账期!$A$93,G3110=账期!$A$94,G3110=账期!$A$95,G3110=账期!$A$96,G3110=账期!$A$98,G3110=账期!$A$99,G3110=账期!$A$101,G3110=账期!$A$102),90,0)))</f>
        <v>0</v>
      </c>
      <c r="AF3110" s="396"/>
      <c r="AG3110" s="384"/>
      <c r="AH3110" s="396" t="str">
        <f t="shared" si="439"/>
        <v/>
      </c>
    </row>
    <row r="3111" spans="1:34" ht="18" customHeight="1" x14ac:dyDescent="0.25">
      <c r="A3111" s="301" t="str">
        <f t="shared" si="441"/>
        <v/>
      </c>
      <c r="B3111" s="397"/>
      <c r="C3111" s="398"/>
      <c r="D3111" s="399"/>
      <c r="E3111" s="383" t="str">
        <f t="shared" si="444"/>
        <v>C</v>
      </c>
      <c r="F3111" s="383" t="str">
        <f t="shared" si="445"/>
        <v>C</v>
      </c>
      <c r="G3111" s="400"/>
      <c r="H3111" s="385" t="str">
        <f>IF(G3111="","",VLOOKUP(G3111,下拉数据源!J:K,2,0))</f>
        <v/>
      </c>
      <c r="I3111" s="385"/>
      <c r="J3111" s="385"/>
      <c r="K3111" s="386"/>
      <c r="L3111" s="401"/>
      <c r="M3111" s="384"/>
      <c r="N3111" s="384"/>
      <c r="O3111" s="384"/>
      <c r="P3111" s="386"/>
      <c r="Q3111" s="387"/>
      <c r="R3111" s="286"/>
      <c r="S3111" s="388">
        <f t="shared" si="442"/>
        <v>0</v>
      </c>
      <c r="T3111" s="389"/>
      <c r="U3111" s="389">
        <f t="shared" si="440"/>
        <v>0</v>
      </c>
      <c r="V3111" s="451"/>
      <c r="W3111" s="452"/>
      <c r="X3111" s="386"/>
      <c r="Y3111" s="390"/>
      <c r="Z3111" s="391"/>
      <c r="AA3111" s="392"/>
      <c r="AB3111" s="393"/>
      <c r="AC3111" s="394"/>
      <c r="AD3111" s="395">
        <f t="shared" si="443"/>
        <v>0</v>
      </c>
      <c r="AE3111" s="396">
        <f>IF(OR(G3111=账期!$A$18,G3111=账期!$A$20,G3111=账期!$A$22,G3111=账期!$A$24,G3111=账期!$A$25,G3111=账期!$A$27,G3111=账期!$A$26,G3111=账期!$A$28,G3111=账期!$A$30,G3111=账期!$A$32,G3111=账期!$A$34,G3111=账期!$A$35,G3111=账期!$A$37,G3111=账期!$A$39,G3111=账期!$A$40,G3111=账期!$A$41,G3111=账期!$A$42,G3111=账期!$A$43,G3111=账期!$A$44,G3111=账期!$A$45,G3111=账期!$A$46,G3111=账期!$A$48,G3111=账期!$A$50,G3111=账期!$A$51,G3111=账期!$A$52,G3111=账期!$A$53,G3111=账期!$A$54,G3111=账期!$A$56,G3111=账期!$A$57,G3111=账期!$A$58,G3111=账期!$A$59,G3111=账期!$A$60,G3111=账期!$A$61,G3111=账期!$A$62,G3111=账期!$A$63,G3111=账期!$A$64,G3111=账期!$A$66,G3111=账期!$A$67,G3111=账期!$A$68,G3111=账期!$A$70,G3111=账期!$A$71),30,IF(OR(G3111=账期!$A$74,G3111=账期!$A$77,G3111=账期!$A$76,G3111=账期!$A$79,G3111=账期!$A$80,G3111=账期!$A$81,G3111=账期!$A$83,G3111=账期!$A$85,G3111=账期!$A$87,G3111=账期!$A$89,G3111=账期!$A$91),60,IF(OR(G3111=账期!$A$93,G3111=账期!$A$94,G3111=账期!$A$95,G3111=账期!$A$96,G3111=账期!$A$98,G3111=账期!$A$99,G3111=账期!$A$101,G3111=账期!$A$102),90,0)))</f>
        <v>0</v>
      </c>
      <c r="AF3111" s="396"/>
      <c r="AG3111" s="384"/>
      <c r="AH3111" s="396" t="str">
        <f t="shared" ref="AH3111:AH3174" si="446">IF(AG3111="华东","徐绪盛",IF(AG3111="华南","柯童柱",IF(AG3111="华中","杭得利",IF(AG3111="西南","张军",IF(AG3111="华北","石浩宇","")))))</f>
        <v/>
      </c>
    </row>
    <row r="3112" spans="1:34" ht="18" customHeight="1" x14ac:dyDescent="0.25">
      <c r="A3112" s="301" t="str">
        <f t="shared" si="441"/>
        <v/>
      </c>
      <c r="B3112" s="397"/>
      <c r="C3112" s="398"/>
      <c r="D3112" s="399"/>
      <c r="E3112" s="383" t="str">
        <f t="shared" si="444"/>
        <v>C</v>
      </c>
      <c r="F3112" s="383" t="str">
        <f t="shared" si="445"/>
        <v>C</v>
      </c>
      <c r="G3112" s="400"/>
      <c r="H3112" s="385" t="str">
        <f>IF(G3112="","",VLOOKUP(G3112,下拉数据源!J:K,2,0))</f>
        <v/>
      </c>
      <c r="I3112" s="385"/>
      <c r="J3112" s="385"/>
      <c r="K3112" s="386"/>
      <c r="L3112" s="401"/>
      <c r="M3112" s="384"/>
      <c r="N3112" s="384"/>
      <c r="O3112" s="384"/>
      <c r="P3112" s="386"/>
      <c r="Q3112" s="387"/>
      <c r="R3112" s="286"/>
      <c r="S3112" s="388">
        <f t="shared" si="442"/>
        <v>0</v>
      </c>
      <c r="T3112" s="389"/>
      <c r="U3112" s="389">
        <f t="shared" si="440"/>
        <v>0</v>
      </c>
      <c r="V3112" s="451"/>
      <c r="W3112" s="452"/>
      <c r="X3112" s="386"/>
      <c r="Y3112" s="390"/>
      <c r="Z3112" s="391"/>
      <c r="AA3112" s="392"/>
      <c r="AB3112" s="393"/>
      <c r="AC3112" s="394"/>
      <c r="AD3112" s="395">
        <f t="shared" si="443"/>
        <v>0</v>
      </c>
      <c r="AE3112" s="396">
        <f>IF(OR(G3112=账期!$A$18,G3112=账期!$A$20,G3112=账期!$A$22,G3112=账期!$A$24,G3112=账期!$A$25,G3112=账期!$A$27,G3112=账期!$A$26,G3112=账期!$A$28,G3112=账期!$A$30,G3112=账期!$A$32,G3112=账期!$A$34,G3112=账期!$A$35,G3112=账期!$A$37,G3112=账期!$A$39,G3112=账期!$A$40,G3112=账期!$A$41,G3112=账期!$A$42,G3112=账期!$A$43,G3112=账期!$A$44,G3112=账期!$A$45,G3112=账期!$A$46,G3112=账期!$A$48,G3112=账期!$A$50,G3112=账期!$A$51,G3112=账期!$A$52,G3112=账期!$A$53,G3112=账期!$A$54,G3112=账期!$A$56,G3112=账期!$A$57,G3112=账期!$A$58,G3112=账期!$A$59,G3112=账期!$A$60,G3112=账期!$A$61,G3112=账期!$A$62,G3112=账期!$A$63,G3112=账期!$A$64,G3112=账期!$A$66,G3112=账期!$A$67,G3112=账期!$A$68,G3112=账期!$A$70,G3112=账期!$A$71),30,IF(OR(G3112=账期!$A$74,G3112=账期!$A$77,G3112=账期!$A$76,G3112=账期!$A$79,G3112=账期!$A$80,G3112=账期!$A$81,G3112=账期!$A$83,G3112=账期!$A$85,G3112=账期!$A$87,G3112=账期!$A$89,G3112=账期!$A$91),60,IF(OR(G3112=账期!$A$93,G3112=账期!$A$94,G3112=账期!$A$95,G3112=账期!$A$96,G3112=账期!$A$98,G3112=账期!$A$99,G3112=账期!$A$101,G3112=账期!$A$102),90,0)))</f>
        <v>0</v>
      </c>
      <c r="AF3112" s="396"/>
      <c r="AG3112" s="384"/>
      <c r="AH3112" s="396" t="str">
        <f t="shared" si="446"/>
        <v/>
      </c>
    </row>
    <row r="3113" spans="1:34" ht="18" customHeight="1" x14ac:dyDescent="0.25">
      <c r="A3113" s="301" t="str">
        <f t="shared" si="441"/>
        <v/>
      </c>
      <c r="B3113" s="397"/>
      <c r="C3113" s="398"/>
      <c r="D3113" s="399"/>
      <c r="E3113" s="383" t="str">
        <f t="shared" si="444"/>
        <v>C</v>
      </c>
      <c r="F3113" s="383" t="str">
        <f t="shared" si="445"/>
        <v>C</v>
      </c>
      <c r="G3113" s="400"/>
      <c r="H3113" s="385" t="str">
        <f>IF(G3113="","",VLOOKUP(G3113,下拉数据源!J:K,2,0))</f>
        <v/>
      </c>
      <c r="I3113" s="385"/>
      <c r="J3113" s="385"/>
      <c r="K3113" s="386"/>
      <c r="L3113" s="401"/>
      <c r="M3113" s="384"/>
      <c r="N3113" s="384"/>
      <c r="O3113" s="384"/>
      <c r="P3113" s="386"/>
      <c r="Q3113" s="387"/>
      <c r="R3113" s="286"/>
      <c r="S3113" s="388">
        <f t="shared" si="442"/>
        <v>0</v>
      </c>
      <c r="T3113" s="389"/>
      <c r="U3113" s="389">
        <f t="shared" si="440"/>
        <v>0</v>
      </c>
      <c r="V3113" s="451"/>
      <c r="W3113" s="452"/>
      <c r="X3113" s="386"/>
      <c r="Y3113" s="390"/>
      <c r="Z3113" s="391"/>
      <c r="AA3113" s="392"/>
      <c r="AB3113" s="393"/>
      <c r="AC3113" s="394"/>
      <c r="AD3113" s="395">
        <f t="shared" si="443"/>
        <v>0</v>
      </c>
      <c r="AE3113" s="396">
        <f>IF(OR(G3113=账期!$A$18,G3113=账期!$A$20,G3113=账期!$A$22,G3113=账期!$A$24,G3113=账期!$A$25,G3113=账期!$A$27,G3113=账期!$A$26,G3113=账期!$A$28,G3113=账期!$A$30,G3113=账期!$A$32,G3113=账期!$A$34,G3113=账期!$A$35,G3113=账期!$A$37,G3113=账期!$A$39,G3113=账期!$A$40,G3113=账期!$A$41,G3113=账期!$A$42,G3113=账期!$A$43,G3113=账期!$A$44,G3113=账期!$A$45,G3113=账期!$A$46,G3113=账期!$A$48,G3113=账期!$A$50,G3113=账期!$A$51,G3113=账期!$A$52,G3113=账期!$A$53,G3113=账期!$A$54,G3113=账期!$A$56,G3113=账期!$A$57,G3113=账期!$A$58,G3113=账期!$A$59,G3113=账期!$A$60,G3113=账期!$A$61,G3113=账期!$A$62,G3113=账期!$A$63,G3113=账期!$A$64,G3113=账期!$A$66,G3113=账期!$A$67,G3113=账期!$A$68,G3113=账期!$A$70,G3113=账期!$A$71),30,IF(OR(G3113=账期!$A$74,G3113=账期!$A$77,G3113=账期!$A$76,G3113=账期!$A$79,G3113=账期!$A$80,G3113=账期!$A$81,G3113=账期!$A$83,G3113=账期!$A$85,G3113=账期!$A$87,G3113=账期!$A$89,G3113=账期!$A$91),60,IF(OR(G3113=账期!$A$93,G3113=账期!$A$94,G3113=账期!$A$95,G3113=账期!$A$96,G3113=账期!$A$98,G3113=账期!$A$99,G3113=账期!$A$101,G3113=账期!$A$102),90,0)))</f>
        <v>0</v>
      </c>
      <c r="AF3113" s="396"/>
      <c r="AG3113" s="384"/>
      <c r="AH3113" s="396" t="str">
        <f t="shared" si="446"/>
        <v/>
      </c>
    </row>
    <row r="3114" spans="1:34" ht="18" customHeight="1" x14ac:dyDescent="0.25">
      <c r="A3114" s="301" t="str">
        <f t="shared" si="441"/>
        <v/>
      </c>
      <c r="B3114" s="397"/>
      <c r="C3114" s="398"/>
      <c r="D3114" s="399"/>
      <c r="E3114" s="383" t="str">
        <f t="shared" si="444"/>
        <v>C</v>
      </c>
      <c r="F3114" s="383" t="str">
        <f t="shared" si="445"/>
        <v>C</v>
      </c>
      <c r="G3114" s="400"/>
      <c r="H3114" s="385" t="str">
        <f>IF(G3114="","",VLOOKUP(G3114,下拉数据源!J:K,2,0))</f>
        <v/>
      </c>
      <c r="I3114" s="385"/>
      <c r="J3114" s="385"/>
      <c r="K3114" s="386"/>
      <c r="L3114" s="401"/>
      <c r="M3114" s="384"/>
      <c r="N3114" s="384"/>
      <c r="O3114" s="384"/>
      <c r="P3114" s="386"/>
      <c r="Q3114" s="387"/>
      <c r="R3114" s="286"/>
      <c r="S3114" s="388">
        <f t="shared" si="442"/>
        <v>0</v>
      </c>
      <c r="T3114" s="389"/>
      <c r="U3114" s="389">
        <f t="shared" si="440"/>
        <v>0</v>
      </c>
      <c r="V3114" s="451"/>
      <c r="W3114" s="452"/>
      <c r="X3114" s="386"/>
      <c r="Y3114" s="390"/>
      <c r="Z3114" s="391"/>
      <c r="AA3114" s="392"/>
      <c r="AB3114" s="393"/>
      <c r="AC3114" s="394"/>
      <c r="AD3114" s="395">
        <f t="shared" si="443"/>
        <v>0</v>
      </c>
      <c r="AE3114" s="396">
        <f>IF(OR(G3114=账期!$A$18,G3114=账期!$A$20,G3114=账期!$A$22,G3114=账期!$A$24,G3114=账期!$A$25,G3114=账期!$A$27,G3114=账期!$A$26,G3114=账期!$A$28,G3114=账期!$A$30,G3114=账期!$A$32,G3114=账期!$A$34,G3114=账期!$A$35,G3114=账期!$A$37,G3114=账期!$A$39,G3114=账期!$A$40,G3114=账期!$A$41,G3114=账期!$A$42,G3114=账期!$A$43,G3114=账期!$A$44,G3114=账期!$A$45,G3114=账期!$A$46,G3114=账期!$A$48,G3114=账期!$A$50,G3114=账期!$A$51,G3114=账期!$A$52,G3114=账期!$A$53,G3114=账期!$A$54,G3114=账期!$A$56,G3114=账期!$A$57,G3114=账期!$A$58,G3114=账期!$A$59,G3114=账期!$A$60,G3114=账期!$A$61,G3114=账期!$A$62,G3114=账期!$A$63,G3114=账期!$A$64,G3114=账期!$A$66,G3114=账期!$A$67,G3114=账期!$A$68,G3114=账期!$A$70,G3114=账期!$A$71),30,IF(OR(G3114=账期!$A$74,G3114=账期!$A$77,G3114=账期!$A$76,G3114=账期!$A$79,G3114=账期!$A$80,G3114=账期!$A$81,G3114=账期!$A$83,G3114=账期!$A$85,G3114=账期!$A$87,G3114=账期!$A$89,G3114=账期!$A$91),60,IF(OR(G3114=账期!$A$93,G3114=账期!$A$94,G3114=账期!$A$95,G3114=账期!$A$96,G3114=账期!$A$98,G3114=账期!$A$99,G3114=账期!$A$101,G3114=账期!$A$102),90,0)))</f>
        <v>0</v>
      </c>
      <c r="AF3114" s="396"/>
      <c r="AG3114" s="384"/>
      <c r="AH3114" s="396" t="str">
        <f t="shared" si="446"/>
        <v/>
      </c>
    </row>
    <row r="3115" spans="1:34" ht="18" customHeight="1" x14ac:dyDescent="0.25">
      <c r="A3115" s="301" t="str">
        <f t="shared" si="441"/>
        <v/>
      </c>
      <c r="B3115" s="397"/>
      <c r="C3115" s="398"/>
      <c r="D3115" s="399"/>
      <c r="E3115" s="383" t="str">
        <f t="shared" si="444"/>
        <v>C</v>
      </c>
      <c r="F3115" s="383" t="str">
        <f t="shared" si="445"/>
        <v>C</v>
      </c>
      <c r="G3115" s="400"/>
      <c r="H3115" s="385" t="str">
        <f>IF(G3115="","",VLOOKUP(G3115,下拉数据源!J:K,2,0))</f>
        <v/>
      </c>
      <c r="I3115" s="385"/>
      <c r="J3115" s="385"/>
      <c r="K3115" s="386"/>
      <c r="L3115" s="401"/>
      <c r="M3115" s="384"/>
      <c r="N3115" s="384"/>
      <c r="O3115" s="384"/>
      <c r="P3115" s="386"/>
      <c r="Q3115" s="387"/>
      <c r="R3115" s="286"/>
      <c r="S3115" s="388">
        <f t="shared" si="442"/>
        <v>0</v>
      </c>
      <c r="T3115" s="389"/>
      <c r="U3115" s="389">
        <f t="shared" si="440"/>
        <v>0</v>
      </c>
      <c r="V3115" s="451"/>
      <c r="W3115" s="452"/>
      <c r="X3115" s="386"/>
      <c r="Y3115" s="390"/>
      <c r="Z3115" s="391"/>
      <c r="AA3115" s="392"/>
      <c r="AB3115" s="393"/>
      <c r="AC3115" s="394"/>
      <c r="AD3115" s="395">
        <f t="shared" si="443"/>
        <v>0</v>
      </c>
      <c r="AE3115" s="396">
        <f>IF(OR(G3115=账期!$A$18,G3115=账期!$A$20,G3115=账期!$A$22,G3115=账期!$A$24,G3115=账期!$A$25,G3115=账期!$A$27,G3115=账期!$A$26,G3115=账期!$A$28,G3115=账期!$A$30,G3115=账期!$A$32,G3115=账期!$A$34,G3115=账期!$A$35,G3115=账期!$A$37,G3115=账期!$A$39,G3115=账期!$A$40,G3115=账期!$A$41,G3115=账期!$A$42,G3115=账期!$A$43,G3115=账期!$A$44,G3115=账期!$A$45,G3115=账期!$A$46,G3115=账期!$A$48,G3115=账期!$A$50,G3115=账期!$A$51,G3115=账期!$A$52,G3115=账期!$A$53,G3115=账期!$A$54,G3115=账期!$A$56,G3115=账期!$A$57,G3115=账期!$A$58,G3115=账期!$A$59,G3115=账期!$A$60,G3115=账期!$A$61,G3115=账期!$A$62,G3115=账期!$A$63,G3115=账期!$A$64,G3115=账期!$A$66,G3115=账期!$A$67,G3115=账期!$A$68,G3115=账期!$A$70,G3115=账期!$A$71),30,IF(OR(G3115=账期!$A$74,G3115=账期!$A$77,G3115=账期!$A$76,G3115=账期!$A$79,G3115=账期!$A$80,G3115=账期!$A$81,G3115=账期!$A$83,G3115=账期!$A$85,G3115=账期!$A$87,G3115=账期!$A$89,G3115=账期!$A$91),60,IF(OR(G3115=账期!$A$93,G3115=账期!$A$94,G3115=账期!$A$95,G3115=账期!$A$96,G3115=账期!$A$98,G3115=账期!$A$99,G3115=账期!$A$101,G3115=账期!$A$102),90,0)))</f>
        <v>0</v>
      </c>
      <c r="AF3115" s="396"/>
      <c r="AG3115" s="384"/>
      <c r="AH3115" s="396" t="str">
        <f t="shared" si="446"/>
        <v/>
      </c>
    </row>
    <row r="3116" spans="1:34" ht="18" customHeight="1" x14ac:dyDescent="0.25">
      <c r="A3116" s="301" t="str">
        <f t="shared" si="441"/>
        <v/>
      </c>
      <c r="B3116" s="397"/>
      <c r="C3116" s="398"/>
      <c r="D3116" s="399"/>
      <c r="E3116" s="383" t="str">
        <f t="shared" si="444"/>
        <v>C</v>
      </c>
      <c r="F3116" s="383" t="str">
        <f t="shared" si="445"/>
        <v>C</v>
      </c>
      <c r="G3116" s="400"/>
      <c r="H3116" s="385" t="str">
        <f>IF(G3116="","",VLOOKUP(G3116,下拉数据源!J:K,2,0))</f>
        <v/>
      </c>
      <c r="I3116" s="385"/>
      <c r="J3116" s="385"/>
      <c r="K3116" s="386"/>
      <c r="L3116" s="401"/>
      <c r="M3116" s="384"/>
      <c r="N3116" s="384"/>
      <c r="O3116" s="384"/>
      <c r="P3116" s="386"/>
      <c r="Q3116" s="387"/>
      <c r="R3116" s="286"/>
      <c r="S3116" s="388">
        <f t="shared" si="442"/>
        <v>0</v>
      </c>
      <c r="T3116" s="389"/>
      <c r="U3116" s="389">
        <f t="shared" si="440"/>
        <v>0</v>
      </c>
      <c r="V3116" s="451"/>
      <c r="W3116" s="452"/>
      <c r="X3116" s="386"/>
      <c r="Y3116" s="390"/>
      <c r="Z3116" s="391"/>
      <c r="AA3116" s="392"/>
      <c r="AB3116" s="393"/>
      <c r="AC3116" s="394"/>
      <c r="AD3116" s="395">
        <f t="shared" si="443"/>
        <v>0</v>
      </c>
      <c r="AE3116" s="396">
        <f>IF(OR(G3116=账期!$A$18,G3116=账期!$A$20,G3116=账期!$A$22,G3116=账期!$A$24,G3116=账期!$A$25,G3116=账期!$A$27,G3116=账期!$A$26,G3116=账期!$A$28,G3116=账期!$A$30,G3116=账期!$A$32,G3116=账期!$A$34,G3116=账期!$A$35,G3116=账期!$A$37,G3116=账期!$A$39,G3116=账期!$A$40,G3116=账期!$A$41,G3116=账期!$A$42,G3116=账期!$A$43,G3116=账期!$A$44,G3116=账期!$A$45,G3116=账期!$A$46,G3116=账期!$A$48,G3116=账期!$A$50,G3116=账期!$A$51,G3116=账期!$A$52,G3116=账期!$A$53,G3116=账期!$A$54,G3116=账期!$A$56,G3116=账期!$A$57,G3116=账期!$A$58,G3116=账期!$A$59,G3116=账期!$A$60,G3116=账期!$A$61,G3116=账期!$A$62,G3116=账期!$A$63,G3116=账期!$A$64,G3116=账期!$A$66,G3116=账期!$A$67,G3116=账期!$A$68,G3116=账期!$A$70,G3116=账期!$A$71),30,IF(OR(G3116=账期!$A$74,G3116=账期!$A$77,G3116=账期!$A$76,G3116=账期!$A$79,G3116=账期!$A$80,G3116=账期!$A$81,G3116=账期!$A$83,G3116=账期!$A$85,G3116=账期!$A$87,G3116=账期!$A$89,G3116=账期!$A$91),60,IF(OR(G3116=账期!$A$93,G3116=账期!$A$94,G3116=账期!$A$95,G3116=账期!$A$96,G3116=账期!$A$98,G3116=账期!$A$99,G3116=账期!$A$101,G3116=账期!$A$102),90,0)))</f>
        <v>0</v>
      </c>
      <c r="AF3116" s="396"/>
      <c r="AG3116" s="384"/>
      <c r="AH3116" s="396" t="str">
        <f t="shared" si="446"/>
        <v/>
      </c>
    </row>
    <row r="3117" spans="1:34" ht="18" customHeight="1" x14ac:dyDescent="0.25">
      <c r="A3117" s="301" t="str">
        <f t="shared" si="441"/>
        <v/>
      </c>
      <c r="B3117" s="397"/>
      <c r="C3117" s="398"/>
      <c r="D3117" s="399"/>
      <c r="E3117" s="383" t="str">
        <f t="shared" si="444"/>
        <v>C</v>
      </c>
      <c r="F3117" s="383" t="str">
        <f t="shared" si="445"/>
        <v>C</v>
      </c>
      <c r="G3117" s="400"/>
      <c r="H3117" s="385" t="str">
        <f>IF(G3117="","",VLOOKUP(G3117,下拉数据源!J:K,2,0))</f>
        <v/>
      </c>
      <c r="I3117" s="385"/>
      <c r="J3117" s="385"/>
      <c r="K3117" s="386"/>
      <c r="L3117" s="401"/>
      <c r="M3117" s="384"/>
      <c r="N3117" s="384"/>
      <c r="O3117" s="384"/>
      <c r="P3117" s="386"/>
      <c r="Q3117" s="387"/>
      <c r="R3117" s="286"/>
      <c r="S3117" s="388">
        <f t="shared" si="442"/>
        <v>0</v>
      </c>
      <c r="T3117" s="389"/>
      <c r="U3117" s="389">
        <f t="shared" si="440"/>
        <v>0</v>
      </c>
      <c r="V3117" s="451"/>
      <c r="W3117" s="452"/>
      <c r="X3117" s="386"/>
      <c r="Y3117" s="390"/>
      <c r="Z3117" s="391"/>
      <c r="AA3117" s="392"/>
      <c r="AB3117" s="393"/>
      <c r="AC3117" s="394"/>
      <c r="AD3117" s="395">
        <f t="shared" si="443"/>
        <v>0</v>
      </c>
      <c r="AE3117" s="396">
        <f>IF(OR(G3117=账期!$A$18,G3117=账期!$A$20,G3117=账期!$A$22,G3117=账期!$A$24,G3117=账期!$A$25,G3117=账期!$A$27,G3117=账期!$A$26,G3117=账期!$A$28,G3117=账期!$A$30,G3117=账期!$A$32,G3117=账期!$A$34,G3117=账期!$A$35,G3117=账期!$A$37,G3117=账期!$A$39,G3117=账期!$A$40,G3117=账期!$A$41,G3117=账期!$A$42,G3117=账期!$A$43,G3117=账期!$A$44,G3117=账期!$A$45,G3117=账期!$A$46,G3117=账期!$A$48,G3117=账期!$A$50,G3117=账期!$A$51,G3117=账期!$A$52,G3117=账期!$A$53,G3117=账期!$A$54,G3117=账期!$A$56,G3117=账期!$A$57,G3117=账期!$A$58,G3117=账期!$A$59,G3117=账期!$A$60,G3117=账期!$A$61,G3117=账期!$A$62,G3117=账期!$A$63,G3117=账期!$A$64,G3117=账期!$A$66,G3117=账期!$A$67,G3117=账期!$A$68,G3117=账期!$A$70,G3117=账期!$A$71),30,IF(OR(G3117=账期!$A$74,G3117=账期!$A$77,G3117=账期!$A$76,G3117=账期!$A$79,G3117=账期!$A$80,G3117=账期!$A$81,G3117=账期!$A$83,G3117=账期!$A$85,G3117=账期!$A$87,G3117=账期!$A$89,G3117=账期!$A$91),60,IF(OR(G3117=账期!$A$93,G3117=账期!$A$94,G3117=账期!$A$95,G3117=账期!$A$96,G3117=账期!$A$98,G3117=账期!$A$99,G3117=账期!$A$101,G3117=账期!$A$102),90,0)))</f>
        <v>0</v>
      </c>
      <c r="AF3117" s="396"/>
      <c r="AG3117" s="384"/>
      <c r="AH3117" s="396" t="str">
        <f t="shared" si="446"/>
        <v/>
      </c>
    </row>
    <row r="3118" spans="1:34" ht="18" customHeight="1" x14ac:dyDescent="0.25">
      <c r="A3118" s="301" t="str">
        <f t="shared" si="441"/>
        <v/>
      </c>
      <c r="B3118" s="397"/>
      <c r="C3118" s="398"/>
      <c r="D3118" s="399"/>
      <c r="E3118" s="383" t="str">
        <f t="shared" si="444"/>
        <v>C</v>
      </c>
      <c r="F3118" s="383" t="str">
        <f t="shared" si="445"/>
        <v>C</v>
      </c>
      <c r="G3118" s="400"/>
      <c r="H3118" s="385" t="str">
        <f>IF(G3118="","",VLOOKUP(G3118,下拉数据源!J:K,2,0))</f>
        <v/>
      </c>
      <c r="I3118" s="385"/>
      <c r="J3118" s="385"/>
      <c r="K3118" s="386"/>
      <c r="L3118" s="401"/>
      <c r="M3118" s="384"/>
      <c r="N3118" s="384"/>
      <c r="O3118" s="384"/>
      <c r="P3118" s="386"/>
      <c r="Q3118" s="387"/>
      <c r="R3118" s="286"/>
      <c r="S3118" s="388">
        <f t="shared" si="442"/>
        <v>0</v>
      </c>
      <c r="T3118" s="389"/>
      <c r="U3118" s="389">
        <f t="shared" si="440"/>
        <v>0</v>
      </c>
      <c r="V3118" s="451"/>
      <c r="W3118" s="452"/>
      <c r="X3118" s="386"/>
      <c r="Y3118" s="390"/>
      <c r="Z3118" s="391"/>
      <c r="AA3118" s="392"/>
      <c r="AB3118" s="393"/>
      <c r="AC3118" s="394"/>
      <c r="AD3118" s="395">
        <f t="shared" si="443"/>
        <v>0</v>
      </c>
      <c r="AE3118" s="396">
        <f>IF(OR(G3118=账期!$A$18,G3118=账期!$A$20,G3118=账期!$A$22,G3118=账期!$A$24,G3118=账期!$A$25,G3118=账期!$A$27,G3118=账期!$A$26,G3118=账期!$A$28,G3118=账期!$A$30,G3118=账期!$A$32,G3118=账期!$A$34,G3118=账期!$A$35,G3118=账期!$A$37,G3118=账期!$A$39,G3118=账期!$A$40,G3118=账期!$A$41,G3118=账期!$A$42,G3118=账期!$A$43,G3118=账期!$A$44,G3118=账期!$A$45,G3118=账期!$A$46,G3118=账期!$A$48,G3118=账期!$A$50,G3118=账期!$A$51,G3118=账期!$A$52,G3118=账期!$A$53,G3118=账期!$A$54,G3118=账期!$A$56,G3118=账期!$A$57,G3118=账期!$A$58,G3118=账期!$A$59,G3118=账期!$A$60,G3118=账期!$A$61,G3118=账期!$A$62,G3118=账期!$A$63,G3118=账期!$A$64,G3118=账期!$A$66,G3118=账期!$A$67,G3118=账期!$A$68,G3118=账期!$A$70,G3118=账期!$A$71),30,IF(OR(G3118=账期!$A$74,G3118=账期!$A$77,G3118=账期!$A$76,G3118=账期!$A$79,G3118=账期!$A$80,G3118=账期!$A$81,G3118=账期!$A$83,G3118=账期!$A$85,G3118=账期!$A$87,G3118=账期!$A$89,G3118=账期!$A$91),60,IF(OR(G3118=账期!$A$93,G3118=账期!$A$94,G3118=账期!$A$95,G3118=账期!$A$96,G3118=账期!$A$98,G3118=账期!$A$99,G3118=账期!$A$101,G3118=账期!$A$102),90,0)))</f>
        <v>0</v>
      </c>
      <c r="AF3118" s="396"/>
      <c r="AG3118" s="384"/>
      <c r="AH3118" s="396" t="str">
        <f t="shared" si="446"/>
        <v/>
      </c>
    </row>
    <row r="3119" spans="1:34" ht="18" customHeight="1" x14ac:dyDescent="0.25">
      <c r="A3119" s="301" t="str">
        <f t="shared" si="441"/>
        <v/>
      </c>
      <c r="B3119" s="397"/>
      <c r="C3119" s="398"/>
      <c r="D3119" s="399"/>
      <c r="E3119" s="383" t="str">
        <f t="shared" si="444"/>
        <v>C</v>
      </c>
      <c r="F3119" s="383" t="str">
        <f t="shared" si="445"/>
        <v>C</v>
      </c>
      <c r="G3119" s="400"/>
      <c r="H3119" s="385" t="str">
        <f>IF(G3119="","",VLOOKUP(G3119,下拉数据源!J:K,2,0))</f>
        <v/>
      </c>
      <c r="I3119" s="385"/>
      <c r="J3119" s="385"/>
      <c r="K3119" s="386"/>
      <c r="L3119" s="401"/>
      <c r="M3119" s="384"/>
      <c r="N3119" s="384"/>
      <c r="O3119" s="384"/>
      <c r="P3119" s="386"/>
      <c r="Q3119" s="387"/>
      <c r="R3119" s="286"/>
      <c r="S3119" s="388">
        <f t="shared" si="442"/>
        <v>0</v>
      </c>
      <c r="T3119" s="389"/>
      <c r="U3119" s="389">
        <f t="shared" si="440"/>
        <v>0</v>
      </c>
      <c r="V3119" s="451"/>
      <c r="W3119" s="452"/>
      <c r="X3119" s="386"/>
      <c r="Y3119" s="390"/>
      <c r="Z3119" s="391"/>
      <c r="AA3119" s="392"/>
      <c r="AB3119" s="393"/>
      <c r="AC3119" s="394"/>
      <c r="AD3119" s="395">
        <f t="shared" si="443"/>
        <v>0</v>
      </c>
      <c r="AE3119" s="396">
        <f>IF(OR(G3119=账期!$A$18,G3119=账期!$A$20,G3119=账期!$A$22,G3119=账期!$A$24,G3119=账期!$A$25,G3119=账期!$A$27,G3119=账期!$A$26,G3119=账期!$A$28,G3119=账期!$A$30,G3119=账期!$A$32,G3119=账期!$A$34,G3119=账期!$A$35,G3119=账期!$A$37,G3119=账期!$A$39,G3119=账期!$A$40,G3119=账期!$A$41,G3119=账期!$A$42,G3119=账期!$A$43,G3119=账期!$A$44,G3119=账期!$A$45,G3119=账期!$A$46,G3119=账期!$A$48,G3119=账期!$A$50,G3119=账期!$A$51,G3119=账期!$A$52,G3119=账期!$A$53,G3119=账期!$A$54,G3119=账期!$A$56,G3119=账期!$A$57,G3119=账期!$A$58,G3119=账期!$A$59,G3119=账期!$A$60,G3119=账期!$A$61,G3119=账期!$A$62,G3119=账期!$A$63,G3119=账期!$A$64,G3119=账期!$A$66,G3119=账期!$A$67,G3119=账期!$A$68,G3119=账期!$A$70,G3119=账期!$A$71),30,IF(OR(G3119=账期!$A$74,G3119=账期!$A$77,G3119=账期!$A$76,G3119=账期!$A$79,G3119=账期!$A$80,G3119=账期!$A$81,G3119=账期!$A$83,G3119=账期!$A$85,G3119=账期!$A$87,G3119=账期!$A$89,G3119=账期!$A$91),60,IF(OR(G3119=账期!$A$93,G3119=账期!$A$94,G3119=账期!$A$95,G3119=账期!$A$96,G3119=账期!$A$98,G3119=账期!$A$99,G3119=账期!$A$101,G3119=账期!$A$102),90,0)))</f>
        <v>0</v>
      </c>
      <c r="AF3119" s="396"/>
      <c r="AG3119" s="384"/>
      <c r="AH3119" s="396" t="str">
        <f t="shared" si="446"/>
        <v/>
      </c>
    </row>
    <row r="3120" spans="1:34" ht="18" customHeight="1" x14ac:dyDescent="0.25">
      <c r="A3120" s="301" t="str">
        <f t="shared" si="441"/>
        <v/>
      </c>
      <c r="B3120" s="397"/>
      <c r="C3120" s="398"/>
      <c r="D3120" s="399"/>
      <c r="E3120" s="383" t="str">
        <f t="shared" si="444"/>
        <v>C</v>
      </c>
      <c r="F3120" s="383" t="str">
        <f t="shared" si="445"/>
        <v>C</v>
      </c>
      <c r="G3120" s="400"/>
      <c r="H3120" s="385" t="str">
        <f>IF(G3120="","",VLOOKUP(G3120,下拉数据源!J:K,2,0))</f>
        <v/>
      </c>
      <c r="I3120" s="385"/>
      <c r="J3120" s="385"/>
      <c r="K3120" s="386"/>
      <c r="L3120" s="401"/>
      <c r="M3120" s="384"/>
      <c r="N3120" s="384"/>
      <c r="O3120" s="384"/>
      <c r="P3120" s="386"/>
      <c r="Q3120" s="387"/>
      <c r="R3120" s="286"/>
      <c r="S3120" s="388">
        <f t="shared" si="442"/>
        <v>0</v>
      </c>
      <c r="T3120" s="389"/>
      <c r="U3120" s="389">
        <f t="shared" si="440"/>
        <v>0</v>
      </c>
      <c r="V3120" s="451"/>
      <c r="W3120" s="452"/>
      <c r="X3120" s="386"/>
      <c r="Y3120" s="390"/>
      <c r="Z3120" s="391"/>
      <c r="AA3120" s="392"/>
      <c r="AB3120" s="393"/>
      <c r="AC3120" s="394"/>
      <c r="AD3120" s="395">
        <f t="shared" si="443"/>
        <v>0</v>
      </c>
      <c r="AE3120" s="396">
        <f>IF(OR(G3120=账期!$A$18,G3120=账期!$A$20,G3120=账期!$A$22,G3120=账期!$A$24,G3120=账期!$A$25,G3120=账期!$A$27,G3120=账期!$A$26,G3120=账期!$A$28,G3120=账期!$A$30,G3120=账期!$A$32,G3120=账期!$A$34,G3120=账期!$A$35,G3120=账期!$A$37,G3120=账期!$A$39,G3120=账期!$A$40,G3120=账期!$A$41,G3120=账期!$A$42,G3120=账期!$A$43,G3120=账期!$A$44,G3120=账期!$A$45,G3120=账期!$A$46,G3120=账期!$A$48,G3120=账期!$A$50,G3120=账期!$A$51,G3120=账期!$A$52,G3120=账期!$A$53,G3120=账期!$A$54,G3120=账期!$A$56,G3120=账期!$A$57,G3120=账期!$A$58,G3120=账期!$A$59,G3120=账期!$A$60,G3120=账期!$A$61,G3120=账期!$A$62,G3120=账期!$A$63,G3120=账期!$A$64,G3120=账期!$A$66,G3120=账期!$A$67,G3120=账期!$A$68,G3120=账期!$A$70,G3120=账期!$A$71),30,IF(OR(G3120=账期!$A$74,G3120=账期!$A$77,G3120=账期!$A$76,G3120=账期!$A$79,G3120=账期!$A$80,G3120=账期!$A$81,G3120=账期!$A$83,G3120=账期!$A$85,G3120=账期!$A$87,G3120=账期!$A$89,G3120=账期!$A$91),60,IF(OR(G3120=账期!$A$93,G3120=账期!$A$94,G3120=账期!$A$95,G3120=账期!$A$96,G3120=账期!$A$98,G3120=账期!$A$99,G3120=账期!$A$101,G3120=账期!$A$102),90,0)))</f>
        <v>0</v>
      </c>
      <c r="AF3120" s="396"/>
      <c r="AG3120" s="384"/>
      <c r="AH3120" s="396" t="str">
        <f t="shared" si="446"/>
        <v/>
      </c>
    </row>
    <row r="3121" spans="1:34" ht="18" customHeight="1" x14ac:dyDescent="0.25">
      <c r="A3121" s="301" t="str">
        <f t="shared" si="441"/>
        <v/>
      </c>
      <c r="B3121" s="397"/>
      <c r="C3121" s="398"/>
      <c r="D3121" s="399"/>
      <c r="E3121" s="383" t="str">
        <f t="shared" si="444"/>
        <v>C</v>
      </c>
      <c r="F3121" s="383" t="str">
        <f t="shared" si="445"/>
        <v>C</v>
      </c>
      <c r="G3121" s="400"/>
      <c r="H3121" s="385" t="str">
        <f>IF(G3121="","",VLOOKUP(G3121,下拉数据源!J:K,2,0))</f>
        <v/>
      </c>
      <c r="I3121" s="385"/>
      <c r="J3121" s="385"/>
      <c r="K3121" s="386"/>
      <c r="L3121" s="401"/>
      <c r="M3121" s="384"/>
      <c r="N3121" s="384"/>
      <c r="O3121" s="384"/>
      <c r="P3121" s="386"/>
      <c r="Q3121" s="387"/>
      <c r="R3121" s="286"/>
      <c r="S3121" s="388">
        <f t="shared" si="442"/>
        <v>0</v>
      </c>
      <c r="T3121" s="389"/>
      <c r="U3121" s="389">
        <f t="shared" si="440"/>
        <v>0</v>
      </c>
      <c r="V3121" s="451"/>
      <c r="W3121" s="452"/>
      <c r="X3121" s="386"/>
      <c r="Y3121" s="390"/>
      <c r="Z3121" s="391"/>
      <c r="AA3121" s="392"/>
      <c r="AB3121" s="393"/>
      <c r="AC3121" s="394"/>
      <c r="AD3121" s="395">
        <f t="shared" si="443"/>
        <v>0</v>
      </c>
      <c r="AE3121" s="396">
        <f>IF(OR(G3121=账期!$A$18,G3121=账期!$A$20,G3121=账期!$A$22,G3121=账期!$A$24,G3121=账期!$A$25,G3121=账期!$A$27,G3121=账期!$A$26,G3121=账期!$A$28,G3121=账期!$A$30,G3121=账期!$A$32,G3121=账期!$A$34,G3121=账期!$A$35,G3121=账期!$A$37,G3121=账期!$A$39,G3121=账期!$A$40,G3121=账期!$A$41,G3121=账期!$A$42,G3121=账期!$A$43,G3121=账期!$A$44,G3121=账期!$A$45,G3121=账期!$A$46,G3121=账期!$A$48,G3121=账期!$A$50,G3121=账期!$A$51,G3121=账期!$A$52,G3121=账期!$A$53,G3121=账期!$A$54,G3121=账期!$A$56,G3121=账期!$A$57,G3121=账期!$A$58,G3121=账期!$A$59,G3121=账期!$A$60,G3121=账期!$A$61,G3121=账期!$A$62,G3121=账期!$A$63,G3121=账期!$A$64,G3121=账期!$A$66,G3121=账期!$A$67,G3121=账期!$A$68,G3121=账期!$A$70,G3121=账期!$A$71),30,IF(OR(G3121=账期!$A$74,G3121=账期!$A$77,G3121=账期!$A$76,G3121=账期!$A$79,G3121=账期!$A$80,G3121=账期!$A$81,G3121=账期!$A$83,G3121=账期!$A$85,G3121=账期!$A$87,G3121=账期!$A$89,G3121=账期!$A$91),60,IF(OR(G3121=账期!$A$93,G3121=账期!$A$94,G3121=账期!$A$95,G3121=账期!$A$96,G3121=账期!$A$98,G3121=账期!$A$99,G3121=账期!$A$101,G3121=账期!$A$102),90,0)))</f>
        <v>0</v>
      </c>
      <c r="AF3121" s="396"/>
      <c r="AG3121" s="384"/>
      <c r="AH3121" s="396" t="str">
        <f t="shared" si="446"/>
        <v/>
      </c>
    </row>
    <row r="3122" spans="1:34" ht="18" customHeight="1" x14ac:dyDescent="0.25">
      <c r="A3122" s="301" t="str">
        <f t="shared" si="441"/>
        <v/>
      </c>
      <c r="B3122" s="397"/>
      <c r="C3122" s="398"/>
      <c r="D3122" s="399"/>
      <c r="E3122" s="383" t="str">
        <f t="shared" si="444"/>
        <v>C</v>
      </c>
      <c r="F3122" s="383" t="str">
        <f t="shared" si="445"/>
        <v>C</v>
      </c>
      <c r="G3122" s="400"/>
      <c r="H3122" s="385" t="str">
        <f>IF(G3122="","",VLOOKUP(G3122,下拉数据源!J:K,2,0))</f>
        <v/>
      </c>
      <c r="I3122" s="385"/>
      <c r="J3122" s="385"/>
      <c r="K3122" s="386"/>
      <c r="L3122" s="401"/>
      <c r="M3122" s="384"/>
      <c r="N3122" s="384"/>
      <c r="O3122" s="384"/>
      <c r="P3122" s="386"/>
      <c r="Q3122" s="387"/>
      <c r="R3122" s="286"/>
      <c r="S3122" s="388">
        <f t="shared" si="442"/>
        <v>0</v>
      </c>
      <c r="T3122" s="389"/>
      <c r="U3122" s="389">
        <f t="shared" si="440"/>
        <v>0</v>
      </c>
      <c r="V3122" s="451"/>
      <c r="W3122" s="452"/>
      <c r="X3122" s="386"/>
      <c r="Y3122" s="390"/>
      <c r="Z3122" s="391"/>
      <c r="AA3122" s="392"/>
      <c r="AB3122" s="393"/>
      <c r="AC3122" s="394"/>
      <c r="AD3122" s="395">
        <f t="shared" si="443"/>
        <v>0</v>
      </c>
      <c r="AE3122" s="396">
        <f>IF(OR(G3122=账期!$A$18,G3122=账期!$A$20,G3122=账期!$A$22,G3122=账期!$A$24,G3122=账期!$A$25,G3122=账期!$A$27,G3122=账期!$A$26,G3122=账期!$A$28,G3122=账期!$A$30,G3122=账期!$A$32,G3122=账期!$A$34,G3122=账期!$A$35,G3122=账期!$A$37,G3122=账期!$A$39,G3122=账期!$A$40,G3122=账期!$A$41,G3122=账期!$A$42,G3122=账期!$A$43,G3122=账期!$A$44,G3122=账期!$A$45,G3122=账期!$A$46,G3122=账期!$A$48,G3122=账期!$A$50,G3122=账期!$A$51,G3122=账期!$A$52,G3122=账期!$A$53,G3122=账期!$A$54,G3122=账期!$A$56,G3122=账期!$A$57,G3122=账期!$A$58,G3122=账期!$A$59,G3122=账期!$A$60,G3122=账期!$A$61,G3122=账期!$A$62,G3122=账期!$A$63,G3122=账期!$A$64,G3122=账期!$A$66,G3122=账期!$A$67,G3122=账期!$A$68,G3122=账期!$A$70,G3122=账期!$A$71),30,IF(OR(G3122=账期!$A$74,G3122=账期!$A$77,G3122=账期!$A$76,G3122=账期!$A$79,G3122=账期!$A$80,G3122=账期!$A$81,G3122=账期!$A$83,G3122=账期!$A$85,G3122=账期!$A$87,G3122=账期!$A$89,G3122=账期!$A$91),60,IF(OR(G3122=账期!$A$93,G3122=账期!$A$94,G3122=账期!$A$95,G3122=账期!$A$96,G3122=账期!$A$98,G3122=账期!$A$99,G3122=账期!$A$101,G3122=账期!$A$102),90,0)))</f>
        <v>0</v>
      </c>
      <c r="AF3122" s="396"/>
      <c r="AG3122" s="384"/>
      <c r="AH3122" s="396" t="str">
        <f t="shared" si="446"/>
        <v/>
      </c>
    </row>
    <row r="3123" spans="1:34" ht="18" customHeight="1" x14ac:dyDescent="0.25">
      <c r="A3123" s="301" t="str">
        <f t="shared" si="441"/>
        <v/>
      </c>
      <c r="B3123" s="397"/>
      <c r="C3123" s="398"/>
      <c r="D3123" s="399"/>
      <c r="E3123" s="383" t="str">
        <f t="shared" si="444"/>
        <v>C</v>
      </c>
      <c r="F3123" s="383" t="str">
        <f t="shared" si="445"/>
        <v>C</v>
      </c>
      <c r="G3123" s="400"/>
      <c r="H3123" s="385" t="str">
        <f>IF(G3123="","",VLOOKUP(G3123,下拉数据源!J:K,2,0))</f>
        <v/>
      </c>
      <c r="I3123" s="385"/>
      <c r="J3123" s="385"/>
      <c r="K3123" s="386"/>
      <c r="L3123" s="401"/>
      <c r="M3123" s="384"/>
      <c r="N3123" s="384"/>
      <c r="O3123" s="384"/>
      <c r="P3123" s="386"/>
      <c r="Q3123" s="387"/>
      <c r="R3123" s="286"/>
      <c r="S3123" s="388">
        <f t="shared" si="442"/>
        <v>0</v>
      </c>
      <c r="T3123" s="389"/>
      <c r="U3123" s="389">
        <f t="shared" si="440"/>
        <v>0</v>
      </c>
      <c r="V3123" s="451"/>
      <c r="W3123" s="452"/>
      <c r="X3123" s="386"/>
      <c r="Y3123" s="390"/>
      <c r="Z3123" s="391"/>
      <c r="AA3123" s="392"/>
      <c r="AB3123" s="393"/>
      <c r="AC3123" s="394"/>
      <c r="AD3123" s="395">
        <f t="shared" si="443"/>
        <v>0</v>
      </c>
      <c r="AE3123" s="396">
        <f>IF(OR(G3123=账期!$A$18,G3123=账期!$A$20,G3123=账期!$A$22,G3123=账期!$A$24,G3123=账期!$A$25,G3123=账期!$A$27,G3123=账期!$A$26,G3123=账期!$A$28,G3123=账期!$A$30,G3123=账期!$A$32,G3123=账期!$A$34,G3123=账期!$A$35,G3123=账期!$A$37,G3123=账期!$A$39,G3123=账期!$A$40,G3123=账期!$A$41,G3123=账期!$A$42,G3123=账期!$A$43,G3123=账期!$A$44,G3123=账期!$A$45,G3123=账期!$A$46,G3123=账期!$A$48,G3123=账期!$A$50,G3123=账期!$A$51,G3123=账期!$A$52,G3123=账期!$A$53,G3123=账期!$A$54,G3123=账期!$A$56,G3123=账期!$A$57,G3123=账期!$A$58,G3123=账期!$A$59,G3123=账期!$A$60,G3123=账期!$A$61,G3123=账期!$A$62,G3123=账期!$A$63,G3123=账期!$A$64,G3123=账期!$A$66,G3123=账期!$A$67,G3123=账期!$A$68,G3123=账期!$A$70,G3123=账期!$A$71),30,IF(OR(G3123=账期!$A$74,G3123=账期!$A$77,G3123=账期!$A$76,G3123=账期!$A$79,G3123=账期!$A$80,G3123=账期!$A$81,G3123=账期!$A$83,G3123=账期!$A$85,G3123=账期!$A$87,G3123=账期!$A$89,G3123=账期!$A$91),60,IF(OR(G3123=账期!$A$93,G3123=账期!$A$94,G3123=账期!$A$95,G3123=账期!$A$96,G3123=账期!$A$98,G3123=账期!$A$99,G3123=账期!$A$101,G3123=账期!$A$102),90,0)))</f>
        <v>0</v>
      </c>
      <c r="AF3123" s="396"/>
      <c r="AG3123" s="384"/>
      <c r="AH3123" s="396" t="str">
        <f t="shared" si="446"/>
        <v/>
      </c>
    </row>
    <row r="3124" spans="1:34" ht="18" customHeight="1" x14ac:dyDescent="0.25">
      <c r="A3124" s="301" t="str">
        <f t="shared" si="441"/>
        <v/>
      </c>
      <c r="B3124" s="397"/>
      <c r="C3124" s="398"/>
      <c r="D3124" s="399"/>
      <c r="E3124" s="383" t="str">
        <f t="shared" si="444"/>
        <v>C</v>
      </c>
      <c r="F3124" s="383" t="str">
        <f t="shared" si="445"/>
        <v>C</v>
      </c>
      <c r="G3124" s="400"/>
      <c r="H3124" s="385" t="str">
        <f>IF(G3124="","",VLOOKUP(G3124,下拉数据源!J:K,2,0))</f>
        <v/>
      </c>
      <c r="I3124" s="385"/>
      <c r="J3124" s="385"/>
      <c r="K3124" s="386"/>
      <c r="L3124" s="401"/>
      <c r="M3124" s="384"/>
      <c r="N3124" s="384"/>
      <c r="O3124" s="384"/>
      <c r="P3124" s="386"/>
      <c r="Q3124" s="387"/>
      <c r="R3124" s="286"/>
      <c r="S3124" s="388">
        <f t="shared" si="442"/>
        <v>0</v>
      </c>
      <c r="T3124" s="389"/>
      <c r="U3124" s="389">
        <f t="shared" si="440"/>
        <v>0</v>
      </c>
      <c r="V3124" s="451"/>
      <c r="W3124" s="452"/>
      <c r="X3124" s="386"/>
      <c r="Y3124" s="390"/>
      <c r="Z3124" s="391"/>
      <c r="AA3124" s="392"/>
      <c r="AB3124" s="393"/>
      <c r="AC3124" s="394"/>
      <c r="AD3124" s="395">
        <f t="shared" si="443"/>
        <v>0</v>
      </c>
      <c r="AE3124" s="396">
        <f>IF(OR(G3124=账期!$A$18,G3124=账期!$A$20,G3124=账期!$A$22,G3124=账期!$A$24,G3124=账期!$A$25,G3124=账期!$A$27,G3124=账期!$A$26,G3124=账期!$A$28,G3124=账期!$A$30,G3124=账期!$A$32,G3124=账期!$A$34,G3124=账期!$A$35,G3124=账期!$A$37,G3124=账期!$A$39,G3124=账期!$A$40,G3124=账期!$A$41,G3124=账期!$A$42,G3124=账期!$A$43,G3124=账期!$A$44,G3124=账期!$A$45,G3124=账期!$A$46,G3124=账期!$A$48,G3124=账期!$A$50,G3124=账期!$A$51,G3124=账期!$A$52,G3124=账期!$A$53,G3124=账期!$A$54,G3124=账期!$A$56,G3124=账期!$A$57,G3124=账期!$A$58,G3124=账期!$A$59,G3124=账期!$A$60,G3124=账期!$A$61,G3124=账期!$A$62,G3124=账期!$A$63,G3124=账期!$A$64,G3124=账期!$A$66,G3124=账期!$A$67,G3124=账期!$A$68,G3124=账期!$A$70,G3124=账期!$A$71),30,IF(OR(G3124=账期!$A$74,G3124=账期!$A$77,G3124=账期!$A$76,G3124=账期!$A$79,G3124=账期!$A$80,G3124=账期!$A$81,G3124=账期!$A$83,G3124=账期!$A$85,G3124=账期!$A$87,G3124=账期!$A$89,G3124=账期!$A$91),60,IF(OR(G3124=账期!$A$93,G3124=账期!$A$94,G3124=账期!$A$95,G3124=账期!$A$96,G3124=账期!$A$98,G3124=账期!$A$99,G3124=账期!$A$101,G3124=账期!$A$102),90,0)))</f>
        <v>0</v>
      </c>
      <c r="AF3124" s="396"/>
      <c r="AG3124" s="384"/>
      <c r="AH3124" s="396" t="str">
        <f t="shared" si="446"/>
        <v/>
      </c>
    </row>
    <row r="3125" spans="1:34" ht="18" customHeight="1" x14ac:dyDescent="0.25">
      <c r="A3125" s="301" t="str">
        <f t="shared" si="441"/>
        <v/>
      </c>
      <c r="B3125" s="397"/>
      <c r="C3125" s="398"/>
      <c r="D3125" s="399"/>
      <c r="E3125" s="383" t="str">
        <f t="shared" si="444"/>
        <v>C</v>
      </c>
      <c r="F3125" s="383" t="str">
        <f t="shared" si="445"/>
        <v>C</v>
      </c>
      <c r="G3125" s="400"/>
      <c r="H3125" s="385" t="str">
        <f>IF(G3125="","",VLOOKUP(G3125,下拉数据源!J:K,2,0))</f>
        <v/>
      </c>
      <c r="I3125" s="385"/>
      <c r="J3125" s="385"/>
      <c r="K3125" s="386"/>
      <c r="L3125" s="401"/>
      <c r="M3125" s="384"/>
      <c r="N3125" s="384"/>
      <c r="O3125" s="384"/>
      <c r="P3125" s="386"/>
      <c r="Q3125" s="387"/>
      <c r="R3125" s="286"/>
      <c r="S3125" s="388">
        <f t="shared" si="442"/>
        <v>0</v>
      </c>
      <c r="T3125" s="389"/>
      <c r="U3125" s="389">
        <f t="shared" si="440"/>
        <v>0</v>
      </c>
      <c r="V3125" s="451"/>
      <c r="W3125" s="452"/>
      <c r="X3125" s="386"/>
      <c r="Y3125" s="390"/>
      <c r="Z3125" s="391"/>
      <c r="AA3125" s="392"/>
      <c r="AB3125" s="393"/>
      <c r="AC3125" s="394"/>
      <c r="AD3125" s="395">
        <f t="shared" si="443"/>
        <v>0</v>
      </c>
      <c r="AE3125" s="396">
        <f>IF(OR(G3125=账期!$A$18,G3125=账期!$A$20,G3125=账期!$A$22,G3125=账期!$A$24,G3125=账期!$A$25,G3125=账期!$A$27,G3125=账期!$A$26,G3125=账期!$A$28,G3125=账期!$A$30,G3125=账期!$A$32,G3125=账期!$A$34,G3125=账期!$A$35,G3125=账期!$A$37,G3125=账期!$A$39,G3125=账期!$A$40,G3125=账期!$A$41,G3125=账期!$A$42,G3125=账期!$A$43,G3125=账期!$A$44,G3125=账期!$A$45,G3125=账期!$A$46,G3125=账期!$A$48,G3125=账期!$A$50,G3125=账期!$A$51,G3125=账期!$A$52,G3125=账期!$A$53,G3125=账期!$A$54,G3125=账期!$A$56,G3125=账期!$A$57,G3125=账期!$A$58,G3125=账期!$A$59,G3125=账期!$A$60,G3125=账期!$A$61,G3125=账期!$A$62,G3125=账期!$A$63,G3125=账期!$A$64,G3125=账期!$A$66,G3125=账期!$A$67,G3125=账期!$A$68,G3125=账期!$A$70,G3125=账期!$A$71),30,IF(OR(G3125=账期!$A$74,G3125=账期!$A$77,G3125=账期!$A$76,G3125=账期!$A$79,G3125=账期!$A$80,G3125=账期!$A$81,G3125=账期!$A$83,G3125=账期!$A$85,G3125=账期!$A$87,G3125=账期!$A$89,G3125=账期!$A$91),60,IF(OR(G3125=账期!$A$93,G3125=账期!$A$94,G3125=账期!$A$95,G3125=账期!$A$96,G3125=账期!$A$98,G3125=账期!$A$99,G3125=账期!$A$101,G3125=账期!$A$102),90,0)))</f>
        <v>0</v>
      </c>
      <c r="AF3125" s="396"/>
      <c r="AG3125" s="384"/>
      <c r="AH3125" s="396" t="str">
        <f t="shared" si="446"/>
        <v/>
      </c>
    </row>
    <row r="3126" spans="1:34" ht="18" customHeight="1" x14ac:dyDescent="0.25">
      <c r="A3126" s="301" t="str">
        <f t="shared" si="441"/>
        <v/>
      </c>
      <c r="B3126" s="397"/>
      <c r="C3126" s="398"/>
      <c r="D3126" s="399"/>
      <c r="E3126" s="383" t="str">
        <f t="shared" si="444"/>
        <v>C</v>
      </c>
      <c r="F3126" s="383" t="str">
        <f t="shared" si="445"/>
        <v>C</v>
      </c>
      <c r="G3126" s="400"/>
      <c r="H3126" s="385" t="str">
        <f>IF(G3126="","",VLOOKUP(G3126,下拉数据源!J:K,2,0))</f>
        <v/>
      </c>
      <c r="I3126" s="385"/>
      <c r="J3126" s="385"/>
      <c r="K3126" s="386"/>
      <c r="L3126" s="401"/>
      <c r="M3126" s="384"/>
      <c r="N3126" s="384"/>
      <c r="O3126" s="384"/>
      <c r="P3126" s="386"/>
      <c r="Q3126" s="387"/>
      <c r="R3126" s="286"/>
      <c r="S3126" s="388">
        <f t="shared" si="442"/>
        <v>0</v>
      </c>
      <c r="T3126" s="389"/>
      <c r="U3126" s="389">
        <f t="shared" si="440"/>
        <v>0</v>
      </c>
      <c r="V3126" s="451"/>
      <c r="W3126" s="452"/>
      <c r="X3126" s="386"/>
      <c r="Y3126" s="390"/>
      <c r="Z3126" s="391"/>
      <c r="AA3126" s="392"/>
      <c r="AB3126" s="393"/>
      <c r="AC3126" s="394"/>
      <c r="AD3126" s="395">
        <f t="shared" si="443"/>
        <v>0</v>
      </c>
      <c r="AE3126" s="396">
        <f>IF(OR(G3126=账期!$A$18,G3126=账期!$A$20,G3126=账期!$A$22,G3126=账期!$A$24,G3126=账期!$A$25,G3126=账期!$A$27,G3126=账期!$A$26,G3126=账期!$A$28,G3126=账期!$A$30,G3126=账期!$A$32,G3126=账期!$A$34,G3126=账期!$A$35,G3126=账期!$A$37,G3126=账期!$A$39,G3126=账期!$A$40,G3126=账期!$A$41,G3126=账期!$A$42,G3126=账期!$A$43,G3126=账期!$A$44,G3126=账期!$A$45,G3126=账期!$A$46,G3126=账期!$A$48,G3126=账期!$A$50,G3126=账期!$A$51,G3126=账期!$A$52,G3126=账期!$A$53,G3126=账期!$A$54,G3126=账期!$A$56,G3126=账期!$A$57,G3126=账期!$A$58,G3126=账期!$A$59,G3126=账期!$A$60,G3126=账期!$A$61,G3126=账期!$A$62,G3126=账期!$A$63,G3126=账期!$A$64,G3126=账期!$A$66,G3126=账期!$A$67,G3126=账期!$A$68,G3126=账期!$A$70,G3126=账期!$A$71),30,IF(OR(G3126=账期!$A$74,G3126=账期!$A$77,G3126=账期!$A$76,G3126=账期!$A$79,G3126=账期!$A$80,G3126=账期!$A$81,G3126=账期!$A$83,G3126=账期!$A$85,G3126=账期!$A$87,G3126=账期!$A$89,G3126=账期!$A$91),60,IF(OR(G3126=账期!$A$93,G3126=账期!$A$94,G3126=账期!$A$95,G3126=账期!$A$96,G3126=账期!$A$98,G3126=账期!$A$99,G3126=账期!$A$101,G3126=账期!$A$102),90,0)))</f>
        <v>0</v>
      </c>
      <c r="AF3126" s="396"/>
      <c r="AG3126" s="384"/>
      <c r="AH3126" s="396" t="str">
        <f t="shared" si="446"/>
        <v/>
      </c>
    </row>
    <row r="3127" spans="1:34" ht="18" customHeight="1" x14ac:dyDescent="0.25">
      <c r="A3127" s="301" t="str">
        <f t="shared" si="441"/>
        <v/>
      </c>
      <c r="B3127" s="397"/>
      <c r="C3127" s="398"/>
      <c r="D3127" s="399"/>
      <c r="E3127" s="383" t="str">
        <f t="shared" si="444"/>
        <v>C</v>
      </c>
      <c r="F3127" s="383" t="str">
        <f t="shared" si="445"/>
        <v>C</v>
      </c>
      <c r="G3127" s="400"/>
      <c r="H3127" s="385" t="str">
        <f>IF(G3127="","",VLOOKUP(G3127,下拉数据源!J:K,2,0))</f>
        <v/>
      </c>
      <c r="I3127" s="385"/>
      <c r="J3127" s="385"/>
      <c r="K3127" s="386"/>
      <c r="L3127" s="401"/>
      <c r="M3127" s="384"/>
      <c r="N3127" s="384"/>
      <c r="O3127" s="384"/>
      <c r="P3127" s="386"/>
      <c r="Q3127" s="387"/>
      <c r="R3127" s="286"/>
      <c r="S3127" s="388">
        <f t="shared" si="442"/>
        <v>0</v>
      </c>
      <c r="T3127" s="389"/>
      <c r="U3127" s="389">
        <f t="shared" si="440"/>
        <v>0</v>
      </c>
      <c r="V3127" s="451"/>
      <c r="W3127" s="452"/>
      <c r="X3127" s="386"/>
      <c r="Y3127" s="390"/>
      <c r="Z3127" s="391"/>
      <c r="AA3127" s="392"/>
      <c r="AB3127" s="393"/>
      <c r="AC3127" s="394"/>
      <c r="AD3127" s="395">
        <f t="shared" si="443"/>
        <v>0</v>
      </c>
      <c r="AE3127" s="396">
        <f>IF(OR(G3127=账期!$A$18,G3127=账期!$A$20,G3127=账期!$A$22,G3127=账期!$A$24,G3127=账期!$A$25,G3127=账期!$A$27,G3127=账期!$A$26,G3127=账期!$A$28,G3127=账期!$A$30,G3127=账期!$A$32,G3127=账期!$A$34,G3127=账期!$A$35,G3127=账期!$A$37,G3127=账期!$A$39,G3127=账期!$A$40,G3127=账期!$A$41,G3127=账期!$A$42,G3127=账期!$A$43,G3127=账期!$A$44,G3127=账期!$A$45,G3127=账期!$A$46,G3127=账期!$A$48,G3127=账期!$A$50,G3127=账期!$A$51,G3127=账期!$A$52,G3127=账期!$A$53,G3127=账期!$A$54,G3127=账期!$A$56,G3127=账期!$A$57,G3127=账期!$A$58,G3127=账期!$A$59,G3127=账期!$A$60,G3127=账期!$A$61,G3127=账期!$A$62,G3127=账期!$A$63,G3127=账期!$A$64,G3127=账期!$A$66,G3127=账期!$A$67,G3127=账期!$A$68,G3127=账期!$A$70,G3127=账期!$A$71),30,IF(OR(G3127=账期!$A$74,G3127=账期!$A$77,G3127=账期!$A$76,G3127=账期!$A$79,G3127=账期!$A$80,G3127=账期!$A$81,G3127=账期!$A$83,G3127=账期!$A$85,G3127=账期!$A$87,G3127=账期!$A$89,G3127=账期!$A$91),60,IF(OR(G3127=账期!$A$93,G3127=账期!$A$94,G3127=账期!$A$95,G3127=账期!$A$96,G3127=账期!$A$98,G3127=账期!$A$99,G3127=账期!$A$101,G3127=账期!$A$102),90,0)))</f>
        <v>0</v>
      </c>
      <c r="AF3127" s="396"/>
      <c r="AG3127" s="384"/>
      <c r="AH3127" s="396" t="str">
        <f t="shared" si="446"/>
        <v/>
      </c>
    </row>
    <row r="3128" spans="1:34" ht="18" customHeight="1" x14ac:dyDescent="0.25">
      <c r="A3128" s="301" t="str">
        <f t="shared" si="441"/>
        <v/>
      </c>
      <c r="B3128" s="397"/>
      <c r="C3128" s="398"/>
      <c r="D3128" s="399"/>
      <c r="E3128" s="383" t="str">
        <f t="shared" si="444"/>
        <v>C</v>
      </c>
      <c r="F3128" s="383" t="str">
        <f t="shared" si="445"/>
        <v>C</v>
      </c>
      <c r="G3128" s="400"/>
      <c r="H3128" s="385" t="str">
        <f>IF(G3128="","",VLOOKUP(G3128,下拉数据源!J:K,2,0))</f>
        <v/>
      </c>
      <c r="I3128" s="385"/>
      <c r="J3128" s="385"/>
      <c r="K3128" s="386"/>
      <c r="L3128" s="401"/>
      <c r="M3128" s="384"/>
      <c r="N3128" s="384"/>
      <c r="O3128" s="384"/>
      <c r="P3128" s="386"/>
      <c r="Q3128" s="387"/>
      <c r="R3128" s="286"/>
      <c r="S3128" s="388">
        <f t="shared" si="442"/>
        <v>0</v>
      </c>
      <c r="T3128" s="389"/>
      <c r="U3128" s="389">
        <f t="shared" si="440"/>
        <v>0</v>
      </c>
      <c r="V3128" s="451"/>
      <c r="W3128" s="452"/>
      <c r="X3128" s="386"/>
      <c r="Y3128" s="390"/>
      <c r="Z3128" s="391"/>
      <c r="AA3128" s="392"/>
      <c r="AB3128" s="393"/>
      <c r="AC3128" s="394"/>
      <c r="AD3128" s="395">
        <f t="shared" si="443"/>
        <v>0</v>
      </c>
      <c r="AE3128" s="396">
        <f>IF(OR(G3128=账期!$A$18,G3128=账期!$A$20,G3128=账期!$A$22,G3128=账期!$A$24,G3128=账期!$A$25,G3128=账期!$A$27,G3128=账期!$A$26,G3128=账期!$A$28,G3128=账期!$A$30,G3128=账期!$A$32,G3128=账期!$A$34,G3128=账期!$A$35,G3128=账期!$A$37,G3128=账期!$A$39,G3128=账期!$A$40,G3128=账期!$A$41,G3128=账期!$A$42,G3128=账期!$A$43,G3128=账期!$A$44,G3128=账期!$A$45,G3128=账期!$A$46,G3128=账期!$A$48,G3128=账期!$A$50,G3128=账期!$A$51,G3128=账期!$A$52,G3128=账期!$A$53,G3128=账期!$A$54,G3128=账期!$A$56,G3128=账期!$A$57,G3128=账期!$A$58,G3128=账期!$A$59,G3128=账期!$A$60,G3128=账期!$A$61,G3128=账期!$A$62,G3128=账期!$A$63,G3128=账期!$A$64,G3128=账期!$A$66,G3128=账期!$A$67,G3128=账期!$A$68,G3128=账期!$A$70,G3128=账期!$A$71),30,IF(OR(G3128=账期!$A$74,G3128=账期!$A$77,G3128=账期!$A$76,G3128=账期!$A$79,G3128=账期!$A$80,G3128=账期!$A$81,G3128=账期!$A$83,G3128=账期!$A$85,G3128=账期!$A$87,G3128=账期!$A$89,G3128=账期!$A$91),60,IF(OR(G3128=账期!$A$93,G3128=账期!$A$94,G3128=账期!$A$95,G3128=账期!$A$96,G3128=账期!$A$98,G3128=账期!$A$99,G3128=账期!$A$101,G3128=账期!$A$102),90,0)))</f>
        <v>0</v>
      </c>
      <c r="AF3128" s="396"/>
      <c r="AG3128" s="384"/>
      <c r="AH3128" s="396" t="str">
        <f t="shared" si="446"/>
        <v/>
      </c>
    </row>
    <row r="3129" spans="1:34" ht="18" customHeight="1" x14ac:dyDescent="0.25">
      <c r="A3129" s="301" t="str">
        <f t="shared" si="441"/>
        <v/>
      </c>
      <c r="B3129" s="397"/>
      <c r="C3129" s="398"/>
      <c r="D3129" s="399"/>
      <c r="E3129" s="383" t="str">
        <f t="shared" si="444"/>
        <v>C</v>
      </c>
      <c r="F3129" s="383" t="str">
        <f t="shared" si="445"/>
        <v>C</v>
      </c>
      <c r="G3129" s="400"/>
      <c r="H3129" s="385" t="str">
        <f>IF(G3129="","",VLOOKUP(G3129,下拉数据源!J:K,2,0))</f>
        <v/>
      </c>
      <c r="I3129" s="385"/>
      <c r="J3129" s="385"/>
      <c r="K3129" s="386"/>
      <c r="L3129" s="401"/>
      <c r="M3129" s="384"/>
      <c r="N3129" s="384"/>
      <c r="O3129" s="384"/>
      <c r="P3129" s="386"/>
      <c r="Q3129" s="387"/>
      <c r="R3129" s="286"/>
      <c r="S3129" s="388">
        <f t="shared" si="442"/>
        <v>0</v>
      </c>
      <c r="T3129" s="389"/>
      <c r="U3129" s="389">
        <f t="shared" si="440"/>
        <v>0</v>
      </c>
      <c r="V3129" s="451"/>
      <c r="W3129" s="452"/>
      <c r="X3129" s="386"/>
      <c r="Y3129" s="390"/>
      <c r="Z3129" s="391"/>
      <c r="AA3129" s="392"/>
      <c r="AB3129" s="393"/>
      <c r="AC3129" s="394"/>
      <c r="AD3129" s="395">
        <f t="shared" si="443"/>
        <v>0</v>
      </c>
      <c r="AE3129" s="396">
        <f>IF(OR(G3129=账期!$A$18,G3129=账期!$A$20,G3129=账期!$A$22,G3129=账期!$A$24,G3129=账期!$A$25,G3129=账期!$A$27,G3129=账期!$A$26,G3129=账期!$A$28,G3129=账期!$A$30,G3129=账期!$A$32,G3129=账期!$A$34,G3129=账期!$A$35,G3129=账期!$A$37,G3129=账期!$A$39,G3129=账期!$A$40,G3129=账期!$A$41,G3129=账期!$A$42,G3129=账期!$A$43,G3129=账期!$A$44,G3129=账期!$A$45,G3129=账期!$A$46,G3129=账期!$A$48,G3129=账期!$A$50,G3129=账期!$A$51,G3129=账期!$A$52,G3129=账期!$A$53,G3129=账期!$A$54,G3129=账期!$A$56,G3129=账期!$A$57,G3129=账期!$A$58,G3129=账期!$A$59,G3129=账期!$A$60,G3129=账期!$A$61,G3129=账期!$A$62,G3129=账期!$A$63,G3129=账期!$A$64,G3129=账期!$A$66,G3129=账期!$A$67,G3129=账期!$A$68,G3129=账期!$A$70,G3129=账期!$A$71),30,IF(OR(G3129=账期!$A$74,G3129=账期!$A$77,G3129=账期!$A$76,G3129=账期!$A$79,G3129=账期!$A$80,G3129=账期!$A$81,G3129=账期!$A$83,G3129=账期!$A$85,G3129=账期!$A$87,G3129=账期!$A$89,G3129=账期!$A$91),60,IF(OR(G3129=账期!$A$93,G3129=账期!$A$94,G3129=账期!$A$95,G3129=账期!$A$96,G3129=账期!$A$98,G3129=账期!$A$99,G3129=账期!$A$101,G3129=账期!$A$102),90,0)))</f>
        <v>0</v>
      </c>
      <c r="AF3129" s="396"/>
      <c r="AG3129" s="384"/>
      <c r="AH3129" s="396" t="str">
        <f t="shared" si="446"/>
        <v/>
      </c>
    </row>
    <row r="3130" spans="1:34" ht="18" customHeight="1" x14ac:dyDescent="0.25">
      <c r="A3130" s="301" t="str">
        <f t="shared" si="441"/>
        <v/>
      </c>
      <c r="B3130" s="397"/>
      <c r="C3130" s="398"/>
      <c r="D3130" s="399"/>
      <c r="E3130" s="383" t="str">
        <f t="shared" si="444"/>
        <v>C</v>
      </c>
      <c r="F3130" s="383" t="str">
        <f t="shared" si="445"/>
        <v>C</v>
      </c>
      <c r="G3130" s="400"/>
      <c r="H3130" s="385" t="str">
        <f>IF(G3130="","",VLOOKUP(G3130,下拉数据源!J:K,2,0))</f>
        <v/>
      </c>
      <c r="I3130" s="385"/>
      <c r="J3130" s="385"/>
      <c r="K3130" s="386"/>
      <c r="L3130" s="401"/>
      <c r="M3130" s="384"/>
      <c r="N3130" s="384"/>
      <c r="O3130" s="384"/>
      <c r="P3130" s="386"/>
      <c r="Q3130" s="387"/>
      <c r="R3130" s="286"/>
      <c r="S3130" s="388">
        <f t="shared" si="442"/>
        <v>0</v>
      </c>
      <c r="T3130" s="389"/>
      <c r="U3130" s="389">
        <f t="shared" ref="U3130:U3193" si="447">S3130-T3130</f>
        <v>0</v>
      </c>
      <c r="V3130" s="451"/>
      <c r="W3130" s="452"/>
      <c r="X3130" s="386"/>
      <c r="Y3130" s="390"/>
      <c r="Z3130" s="391"/>
      <c r="AA3130" s="392"/>
      <c r="AB3130" s="393"/>
      <c r="AC3130" s="394"/>
      <c r="AD3130" s="395">
        <f t="shared" si="443"/>
        <v>0</v>
      </c>
      <c r="AE3130" s="396">
        <f>IF(OR(G3130=账期!$A$18,G3130=账期!$A$20,G3130=账期!$A$22,G3130=账期!$A$24,G3130=账期!$A$25,G3130=账期!$A$27,G3130=账期!$A$26,G3130=账期!$A$28,G3130=账期!$A$30,G3130=账期!$A$32,G3130=账期!$A$34,G3130=账期!$A$35,G3130=账期!$A$37,G3130=账期!$A$39,G3130=账期!$A$40,G3130=账期!$A$41,G3130=账期!$A$42,G3130=账期!$A$43,G3130=账期!$A$44,G3130=账期!$A$45,G3130=账期!$A$46,G3130=账期!$A$48,G3130=账期!$A$50,G3130=账期!$A$51,G3130=账期!$A$52,G3130=账期!$A$53,G3130=账期!$A$54,G3130=账期!$A$56,G3130=账期!$A$57,G3130=账期!$A$58,G3130=账期!$A$59,G3130=账期!$A$60,G3130=账期!$A$61,G3130=账期!$A$62,G3130=账期!$A$63,G3130=账期!$A$64,G3130=账期!$A$66,G3130=账期!$A$67,G3130=账期!$A$68,G3130=账期!$A$70,G3130=账期!$A$71),30,IF(OR(G3130=账期!$A$74,G3130=账期!$A$77,G3130=账期!$A$76,G3130=账期!$A$79,G3130=账期!$A$80,G3130=账期!$A$81,G3130=账期!$A$83,G3130=账期!$A$85,G3130=账期!$A$87,G3130=账期!$A$89,G3130=账期!$A$91),60,IF(OR(G3130=账期!$A$93,G3130=账期!$A$94,G3130=账期!$A$95,G3130=账期!$A$96,G3130=账期!$A$98,G3130=账期!$A$99,G3130=账期!$A$101,G3130=账期!$A$102),90,0)))</f>
        <v>0</v>
      </c>
      <c r="AF3130" s="396"/>
      <c r="AG3130" s="384"/>
      <c r="AH3130" s="396" t="str">
        <f t="shared" si="446"/>
        <v/>
      </c>
    </row>
    <row r="3131" spans="1:34" ht="18" customHeight="1" x14ac:dyDescent="0.25">
      <c r="A3131" s="301" t="str">
        <f t="shared" si="441"/>
        <v/>
      </c>
      <c r="B3131" s="397"/>
      <c r="C3131" s="398"/>
      <c r="D3131" s="399"/>
      <c r="E3131" s="383" t="str">
        <f t="shared" si="444"/>
        <v>C</v>
      </c>
      <c r="F3131" s="383" t="str">
        <f t="shared" si="445"/>
        <v>C</v>
      </c>
      <c r="G3131" s="400"/>
      <c r="H3131" s="385" t="str">
        <f>IF(G3131="","",VLOOKUP(G3131,下拉数据源!J:K,2,0))</f>
        <v/>
      </c>
      <c r="I3131" s="385"/>
      <c r="J3131" s="385"/>
      <c r="K3131" s="386"/>
      <c r="L3131" s="401"/>
      <c r="M3131" s="384"/>
      <c r="N3131" s="384"/>
      <c r="O3131" s="384"/>
      <c r="P3131" s="386"/>
      <c r="Q3131" s="387"/>
      <c r="R3131" s="286"/>
      <c r="S3131" s="388">
        <f t="shared" si="442"/>
        <v>0</v>
      </c>
      <c r="T3131" s="389"/>
      <c r="U3131" s="389">
        <f t="shared" si="447"/>
        <v>0</v>
      </c>
      <c r="V3131" s="451"/>
      <c r="W3131" s="452"/>
      <c r="X3131" s="386"/>
      <c r="Y3131" s="390"/>
      <c r="Z3131" s="391"/>
      <c r="AA3131" s="392"/>
      <c r="AB3131" s="393"/>
      <c r="AC3131" s="394"/>
      <c r="AD3131" s="395">
        <f t="shared" si="443"/>
        <v>0</v>
      </c>
      <c r="AE3131" s="396">
        <f>IF(OR(G3131=账期!$A$18,G3131=账期!$A$20,G3131=账期!$A$22,G3131=账期!$A$24,G3131=账期!$A$25,G3131=账期!$A$27,G3131=账期!$A$26,G3131=账期!$A$28,G3131=账期!$A$30,G3131=账期!$A$32,G3131=账期!$A$34,G3131=账期!$A$35,G3131=账期!$A$37,G3131=账期!$A$39,G3131=账期!$A$40,G3131=账期!$A$41,G3131=账期!$A$42,G3131=账期!$A$43,G3131=账期!$A$44,G3131=账期!$A$45,G3131=账期!$A$46,G3131=账期!$A$48,G3131=账期!$A$50,G3131=账期!$A$51,G3131=账期!$A$52,G3131=账期!$A$53,G3131=账期!$A$54,G3131=账期!$A$56,G3131=账期!$A$57,G3131=账期!$A$58,G3131=账期!$A$59,G3131=账期!$A$60,G3131=账期!$A$61,G3131=账期!$A$62,G3131=账期!$A$63,G3131=账期!$A$64,G3131=账期!$A$66,G3131=账期!$A$67,G3131=账期!$A$68,G3131=账期!$A$70,G3131=账期!$A$71),30,IF(OR(G3131=账期!$A$74,G3131=账期!$A$77,G3131=账期!$A$76,G3131=账期!$A$79,G3131=账期!$A$80,G3131=账期!$A$81,G3131=账期!$A$83,G3131=账期!$A$85,G3131=账期!$A$87,G3131=账期!$A$89,G3131=账期!$A$91),60,IF(OR(G3131=账期!$A$93,G3131=账期!$A$94,G3131=账期!$A$95,G3131=账期!$A$96,G3131=账期!$A$98,G3131=账期!$A$99,G3131=账期!$A$101,G3131=账期!$A$102),90,0)))</f>
        <v>0</v>
      </c>
      <c r="AF3131" s="396"/>
      <c r="AG3131" s="384"/>
      <c r="AH3131" s="396" t="str">
        <f t="shared" si="446"/>
        <v/>
      </c>
    </row>
    <row r="3132" spans="1:34" ht="18" customHeight="1" x14ac:dyDescent="0.25">
      <c r="A3132" s="301" t="str">
        <f t="shared" si="441"/>
        <v/>
      </c>
      <c r="B3132" s="397"/>
      <c r="C3132" s="398"/>
      <c r="D3132" s="399"/>
      <c r="E3132" s="383" t="str">
        <f t="shared" si="444"/>
        <v>C</v>
      </c>
      <c r="F3132" s="383" t="str">
        <f t="shared" si="445"/>
        <v>C</v>
      </c>
      <c r="G3132" s="400"/>
      <c r="H3132" s="385" t="str">
        <f>IF(G3132="","",VLOOKUP(G3132,下拉数据源!J:K,2,0))</f>
        <v/>
      </c>
      <c r="I3132" s="385"/>
      <c r="J3132" s="385"/>
      <c r="K3132" s="386"/>
      <c r="L3132" s="401"/>
      <c r="M3132" s="384"/>
      <c r="N3132" s="384"/>
      <c r="O3132" s="384"/>
      <c r="P3132" s="386"/>
      <c r="Q3132" s="387"/>
      <c r="R3132" s="286"/>
      <c r="S3132" s="388">
        <f t="shared" si="442"/>
        <v>0</v>
      </c>
      <c r="T3132" s="389"/>
      <c r="U3132" s="389">
        <f t="shared" si="447"/>
        <v>0</v>
      </c>
      <c r="V3132" s="451"/>
      <c r="W3132" s="452"/>
      <c r="X3132" s="386"/>
      <c r="Y3132" s="390"/>
      <c r="Z3132" s="391"/>
      <c r="AA3132" s="392"/>
      <c r="AB3132" s="393"/>
      <c r="AC3132" s="394"/>
      <c r="AD3132" s="395">
        <f t="shared" si="443"/>
        <v>0</v>
      </c>
      <c r="AE3132" s="396">
        <f>IF(OR(G3132=账期!$A$18,G3132=账期!$A$20,G3132=账期!$A$22,G3132=账期!$A$24,G3132=账期!$A$25,G3132=账期!$A$27,G3132=账期!$A$26,G3132=账期!$A$28,G3132=账期!$A$30,G3132=账期!$A$32,G3132=账期!$A$34,G3132=账期!$A$35,G3132=账期!$A$37,G3132=账期!$A$39,G3132=账期!$A$40,G3132=账期!$A$41,G3132=账期!$A$42,G3132=账期!$A$43,G3132=账期!$A$44,G3132=账期!$A$45,G3132=账期!$A$46,G3132=账期!$A$48,G3132=账期!$A$50,G3132=账期!$A$51,G3132=账期!$A$52,G3132=账期!$A$53,G3132=账期!$A$54,G3132=账期!$A$56,G3132=账期!$A$57,G3132=账期!$A$58,G3132=账期!$A$59,G3132=账期!$A$60,G3132=账期!$A$61,G3132=账期!$A$62,G3132=账期!$A$63,G3132=账期!$A$64,G3132=账期!$A$66,G3132=账期!$A$67,G3132=账期!$A$68,G3132=账期!$A$70,G3132=账期!$A$71),30,IF(OR(G3132=账期!$A$74,G3132=账期!$A$77,G3132=账期!$A$76,G3132=账期!$A$79,G3132=账期!$A$80,G3132=账期!$A$81,G3132=账期!$A$83,G3132=账期!$A$85,G3132=账期!$A$87,G3132=账期!$A$89,G3132=账期!$A$91),60,IF(OR(G3132=账期!$A$93,G3132=账期!$A$94,G3132=账期!$A$95,G3132=账期!$A$96,G3132=账期!$A$98,G3132=账期!$A$99,G3132=账期!$A$101,G3132=账期!$A$102),90,0)))</f>
        <v>0</v>
      </c>
      <c r="AF3132" s="396"/>
      <c r="AG3132" s="384"/>
      <c r="AH3132" s="396" t="str">
        <f t="shared" si="446"/>
        <v/>
      </c>
    </row>
    <row r="3133" spans="1:34" ht="18" customHeight="1" x14ac:dyDescent="0.25">
      <c r="A3133" s="301" t="str">
        <f t="shared" ref="A3133:A3196" si="448">IF(V3133="","",TEXT(V3133,"yyyy年m月"))</f>
        <v/>
      </c>
      <c r="B3133" s="397"/>
      <c r="C3133" s="398"/>
      <c r="D3133" s="399"/>
      <c r="E3133" s="383" t="str">
        <f t="shared" si="444"/>
        <v>C</v>
      </c>
      <c r="F3133" s="383" t="str">
        <f t="shared" si="445"/>
        <v>C</v>
      </c>
      <c r="G3133" s="400"/>
      <c r="H3133" s="385" t="str">
        <f>IF(G3133="","",VLOOKUP(G3133,下拉数据源!J:K,2,0))</f>
        <v/>
      </c>
      <c r="I3133" s="385"/>
      <c r="J3133" s="385"/>
      <c r="K3133" s="386"/>
      <c r="L3133" s="401"/>
      <c r="M3133" s="384"/>
      <c r="N3133" s="384"/>
      <c r="O3133" s="384"/>
      <c r="P3133" s="386"/>
      <c r="Q3133" s="387"/>
      <c r="R3133" s="286"/>
      <c r="S3133" s="388">
        <f t="shared" si="442"/>
        <v>0</v>
      </c>
      <c r="T3133" s="389"/>
      <c r="U3133" s="389">
        <f t="shared" si="447"/>
        <v>0</v>
      </c>
      <c r="V3133" s="451"/>
      <c r="W3133" s="452"/>
      <c r="X3133" s="386"/>
      <c r="Y3133" s="390"/>
      <c r="Z3133" s="391"/>
      <c r="AA3133" s="392"/>
      <c r="AB3133" s="393"/>
      <c r="AC3133" s="394"/>
      <c r="AD3133" s="395">
        <f t="shared" si="443"/>
        <v>0</v>
      </c>
      <c r="AE3133" s="396">
        <f>IF(OR(G3133=账期!$A$18,G3133=账期!$A$20,G3133=账期!$A$22,G3133=账期!$A$24,G3133=账期!$A$25,G3133=账期!$A$27,G3133=账期!$A$26,G3133=账期!$A$28,G3133=账期!$A$30,G3133=账期!$A$32,G3133=账期!$A$34,G3133=账期!$A$35,G3133=账期!$A$37,G3133=账期!$A$39,G3133=账期!$A$40,G3133=账期!$A$41,G3133=账期!$A$42,G3133=账期!$A$43,G3133=账期!$A$44,G3133=账期!$A$45,G3133=账期!$A$46,G3133=账期!$A$48,G3133=账期!$A$50,G3133=账期!$A$51,G3133=账期!$A$52,G3133=账期!$A$53,G3133=账期!$A$54,G3133=账期!$A$56,G3133=账期!$A$57,G3133=账期!$A$58,G3133=账期!$A$59,G3133=账期!$A$60,G3133=账期!$A$61,G3133=账期!$A$62,G3133=账期!$A$63,G3133=账期!$A$64,G3133=账期!$A$66,G3133=账期!$A$67,G3133=账期!$A$68,G3133=账期!$A$70,G3133=账期!$A$71),30,IF(OR(G3133=账期!$A$74,G3133=账期!$A$77,G3133=账期!$A$76,G3133=账期!$A$79,G3133=账期!$A$80,G3133=账期!$A$81,G3133=账期!$A$83,G3133=账期!$A$85,G3133=账期!$A$87,G3133=账期!$A$89,G3133=账期!$A$91),60,IF(OR(G3133=账期!$A$93,G3133=账期!$A$94,G3133=账期!$A$95,G3133=账期!$A$96,G3133=账期!$A$98,G3133=账期!$A$99,G3133=账期!$A$101,G3133=账期!$A$102),90,0)))</f>
        <v>0</v>
      </c>
      <c r="AF3133" s="396"/>
      <c r="AG3133" s="384"/>
      <c r="AH3133" s="396" t="str">
        <f t="shared" si="446"/>
        <v/>
      </c>
    </row>
    <row r="3134" spans="1:34" ht="18" customHeight="1" x14ac:dyDescent="0.25">
      <c r="A3134" s="301" t="str">
        <f t="shared" si="448"/>
        <v/>
      </c>
      <c r="B3134" s="397"/>
      <c r="C3134" s="398"/>
      <c r="D3134" s="399"/>
      <c r="E3134" s="383" t="str">
        <f t="shared" si="444"/>
        <v>C</v>
      </c>
      <c r="F3134" s="383" t="str">
        <f t="shared" si="445"/>
        <v>C</v>
      </c>
      <c r="G3134" s="400"/>
      <c r="H3134" s="385" t="str">
        <f>IF(G3134="","",VLOOKUP(G3134,下拉数据源!J:K,2,0))</f>
        <v/>
      </c>
      <c r="I3134" s="385"/>
      <c r="J3134" s="385"/>
      <c r="K3134" s="386"/>
      <c r="L3134" s="401"/>
      <c r="M3134" s="384"/>
      <c r="N3134" s="384"/>
      <c r="O3134" s="384"/>
      <c r="P3134" s="386"/>
      <c r="Q3134" s="387"/>
      <c r="R3134" s="286"/>
      <c r="S3134" s="388">
        <f t="shared" si="442"/>
        <v>0</v>
      </c>
      <c r="T3134" s="389"/>
      <c r="U3134" s="389">
        <f t="shared" si="447"/>
        <v>0</v>
      </c>
      <c r="V3134" s="451"/>
      <c r="W3134" s="452"/>
      <c r="X3134" s="386"/>
      <c r="Y3134" s="390"/>
      <c r="Z3134" s="391"/>
      <c r="AA3134" s="392"/>
      <c r="AB3134" s="393"/>
      <c r="AC3134" s="394"/>
      <c r="AD3134" s="395">
        <f t="shared" si="443"/>
        <v>0</v>
      </c>
      <c r="AE3134" s="396">
        <f>IF(OR(G3134=账期!$A$18,G3134=账期!$A$20,G3134=账期!$A$22,G3134=账期!$A$24,G3134=账期!$A$25,G3134=账期!$A$27,G3134=账期!$A$26,G3134=账期!$A$28,G3134=账期!$A$30,G3134=账期!$A$32,G3134=账期!$A$34,G3134=账期!$A$35,G3134=账期!$A$37,G3134=账期!$A$39,G3134=账期!$A$40,G3134=账期!$A$41,G3134=账期!$A$42,G3134=账期!$A$43,G3134=账期!$A$44,G3134=账期!$A$45,G3134=账期!$A$46,G3134=账期!$A$48,G3134=账期!$A$50,G3134=账期!$A$51,G3134=账期!$A$52,G3134=账期!$A$53,G3134=账期!$A$54,G3134=账期!$A$56,G3134=账期!$A$57,G3134=账期!$A$58,G3134=账期!$A$59,G3134=账期!$A$60,G3134=账期!$A$61,G3134=账期!$A$62,G3134=账期!$A$63,G3134=账期!$A$64,G3134=账期!$A$66,G3134=账期!$A$67,G3134=账期!$A$68,G3134=账期!$A$70,G3134=账期!$A$71),30,IF(OR(G3134=账期!$A$74,G3134=账期!$A$77,G3134=账期!$A$76,G3134=账期!$A$79,G3134=账期!$A$80,G3134=账期!$A$81,G3134=账期!$A$83,G3134=账期!$A$85,G3134=账期!$A$87,G3134=账期!$A$89,G3134=账期!$A$91),60,IF(OR(G3134=账期!$A$93,G3134=账期!$A$94,G3134=账期!$A$95,G3134=账期!$A$96,G3134=账期!$A$98,G3134=账期!$A$99,G3134=账期!$A$101,G3134=账期!$A$102),90,0)))</f>
        <v>0</v>
      </c>
      <c r="AF3134" s="396"/>
      <c r="AG3134" s="384"/>
      <c r="AH3134" s="396" t="str">
        <f t="shared" si="446"/>
        <v/>
      </c>
    </row>
    <row r="3135" spans="1:34" ht="18" customHeight="1" x14ac:dyDescent="0.25">
      <c r="A3135" s="301" t="str">
        <f t="shared" si="448"/>
        <v/>
      </c>
      <c r="B3135" s="397"/>
      <c r="C3135" s="398"/>
      <c r="D3135" s="399"/>
      <c r="E3135" s="383" t="str">
        <f t="shared" si="444"/>
        <v>C</v>
      </c>
      <c r="F3135" s="383" t="str">
        <f t="shared" si="445"/>
        <v>C</v>
      </c>
      <c r="G3135" s="400"/>
      <c r="H3135" s="385" t="str">
        <f>IF(G3135="","",VLOOKUP(G3135,下拉数据源!J:K,2,0))</f>
        <v/>
      </c>
      <c r="I3135" s="385"/>
      <c r="J3135" s="385"/>
      <c r="K3135" s="386"/>
      <c r="L3135" s="401"/>
      <c r="M3135" s="384"/>
      <c r="N3135" s="384"/>
      <c r="O3135" s="384"/>
      <c r="P3135" s="386"/>
      <c r="Q3135" s="387"/>
      <c r="R3135" s="286"/>
      <c r="S3135" s="388">
        <f t="shared" ref="S3135:S3198" si="449">Q3135*R3135</f>
        <v>0</v>
      </c>
      <c r="T3135" s="389"/>
      <c r="U3135" s="389">
        <f t="shared" si="447"/>
        <v>0</v>
      </c>
      <c r="V3135" s="451"/>
      <c r="W3135" s="452"/>
      <c r="X3135" s="386"/>
      <c r="Y3135" s="390"/>
      <c r="Z3135" s="391"/>
      <c r="AA3135" s="392"/>
      <c r="AB3135" s="393"/>
      <c r="AC3135" s="394"/>
      <c r="AD3135" s="395">
        <f t="shared" si="443"/>
        <v>0</v>
      </c>
      <c r="AE3135" s="396">
        <f>IF(OR(G3135=账期!$A$18,G3135=账期!$A$20,G3135=账期!$A$22,G3135=账期!$A$24,G3135=账期!$A$25,G3135=账期!$A$27,G3135=账期!$A$26,G3135=账期!$A$28,G3135=账期!$A$30,G3135=账期!$A$32,G3135=账期!$A$34,G3135=账期!$A$35,G3135=账期!$A$37,G3135=账期!$A$39,G3135=账期!$A$40,G3135=账期!$A$41,G3135=账期!$A$42,G3135=账期!$A$43,G3135=账期!$A$44,G3135=账期!$A$45,G3135=账期!$A$46,G3135=账期!$A$48,G3135=账期!$A$50,G3135=账期!$A$51,G3135=账期!$A$52,G3135=账期!$A$53,G3135=账期!$A$54,G3135=账期!$A$56,G3135=账期!$A$57,G3135=账期!$A$58,G3135=账期!$A$59,G3135=账期!$A$60,G3135=账期!$A$61,G3135=账期!$A$62,G3135=账期!$A$63,G3135=账期!$A$64,G3135=账期!$A$66,G3135=账期!$A$67,G3135=账期!$A$68,G3135=账期!$A$70,G3135=账期!$A$71),30,IF(OR(G3135=账期!$A$74,G3135=账期!$A$77,G3135=账期!$A$76,G3135=账期!$A$79,G3135=账期!$A$80,G3135=账期!$A$81,G3135=账期!$A$83,G3135=账期!$A$85,G3135=账期!$A$87,G3135=账期!$A$89,G3135=账期!$A$91),60,IF(OR(G3135=账期!$A$93,G3135=账期!$A$94,G3135=账期!$A$95,G3135=账期!$A$96,G3135=账期!$A$98,G3135=账期!$A$99,G3135=账期!$A$101,G3135=账期!$A$102),90,0)))</f>
        <v>0</v>
      </c>
      <c r="AF3135" s="396"/>
      <c r="AG3135" s="384"/>
      <c r="AH3135" s="396" t="str">
        <f t="shared" si="446"/>
        <v/>
      </c>
    </row>
    <row r="3136" spans="1:34" ht="18" customHeight="1" x14ac:dyDescent="0.25">
      <c r="A3136" s="301" t="str">
        <f t="shared" si="448"/>
        <v/>
      </c>
      <c r="B3136" s="397"/>
      <c r="C3136" s="398"/>
      <c r="D3136" s="399"/>
      <c r="E3136" s="383" t="str">
        <f t="shared" si="444"/>
        <v>C</v>
      </c>
      <c r="F3136" s="383" t="str">
        <f t="shared" si="445"/>
        <v>C</v>
      </c>
      <c r="G3136" s="400"/>
      <c r="H3136" s="385" t="str">
        <f>IF(G3136="","",VLOOKUP(G3136,下拉数据源!J:K,2,0))</f>
        <v/>
      </c>
      <c r="I3136" s="385"/>
      <c r="J3136" s="385"/>
      <c r="K3136" s="386"/>
      <c r="L3136" s="401"/>
      <c r="M3136" s="384"/>
      <c r="N3136" s="384"/>
      <c r="O3136" s="384"/>
      <c r="P3136" s="386"/>
      <c r="Q3136" s="387"/>
      <c r="R3136" s="286"/>
      <c r="S3136" s="388">
        <f t="shared" si="449"/>
        <v>0</v>
      </c>
      <c r="T3136" s="389"/>
      <c r="U3136" s="389">
        <f t="shared" si="447"/>
        <v>0</v>
      </c>
      <c r="V3136" s="451"/>
      <c r="W3136" s="452"/>
      <c r="X3136" s="386"/>
      <c r="Y3136" s="390"/>
      <c r="Z3136" s="391"/>
      <c r="AA3136" s="392"/>
      <c r="AB3136" s="393"/>
      <c r="AC3136" s="394"/>
      <c r="AD3136" s="395">
        <f t="shared" ref="AD3136:AD3199" si="450">IF(AE3136&gt;0,(DATE(YEAR(AC3136),MONTH(AC3136)+1,1)-1)+AE3136,AC3136)</f>
        <v>0</v>
      </c>
      <c r="AE3136" s="396">
        <f>IF(OR(G3136=账期!$A$18,G3136=账期!$A$20,G3136=账期!$A$22,G3136=账期!$A$24,G3136=账期!$A$25,G3136=账期!$A$27,G3136=账期!$A$26,G3136=账期!$A$28,G3136=账期!$A$30,G3136=账期!$A$32,G3136=账期!$A$34,G3136=账期!$A$35,G3136=账期!$A$37,G3136=账期!$A$39,G3136=账期!$A$40,G3136=账期!$A$41,G3136=账期!$A$42,G3136=账期!$A$43,G3136=账期!$A$44,G3136=账期!$A$45,G3136=账期!$A$46,G3136=账期!$A$48,G3136=账期!$A$50,G3136=账期!$A$51,G3136=账期!$A$52,G3136=账期!$A$53,G3136=账期!$A$54,G3136=账期!$A$56,G3136=账期!$A$57,G3136=账期!$A$58,G3136=账期!$A$59,G3136=账期!$A$60,G3136=账期!$A$61,G3136=账期!$A$62,G3136=账期!$A$63,G3136=账期!$A$64,G3136=账期!$A$66,G3136=账期!$A$67,G3136=账期!$A$68,G3136=账期!$A$70,G3136=账期!$A$71),30,IF(OR(G3136=账期!$A$74,G3136=账期!$A$77,G3136=账期!$A$76,G3136=账期!$A$79,G3136=账期!$A$80,G3136=账期!$A$81,G3136=账期!$A$83,G3136=账期!$A$85,G3136=账期!$A$87,G3136=账期!$A$89,G3136=账期!$A$91),60,IF(OR(G3136=账期!$A$93,G3136=账期!$A$94,G3136=账期!$A$95,G3136=账期!$A$96,G3136=账期!$A$98,G3136=账期!$A$99,G3136=账期!$A$101,G3136=账期!$A$102),90,0)))</f>
        <v>0</v>
      </c>
      <c r="AF3136" s="396"/>
      <c r="AG3136" s="384"/>
      <c r="AH3136" s="396" t="str">
        <f t="shared" si="446"/>
        <v/>
      </c>
    </row>
    <row r="3137" spans="1:34" ht="18" customHeight="1" x14ac:dyDescent="0.25">
      <c r="A3137" s="301" t="str">
        <f t="shared" si="448"/>
        <v/>
      </c>
      <c r="B3137" s="397"/>
      <c r="C3137" s="398"/>
      <c r="D3137" s="399"/>
      <c r="E3137" s="383" t="str">
        <f t="shared" si="444"/>
        <v>C</v>
      </c>
      <c r="F3137" s="383" t="str">
        <f t="shared" si="445"/>
        <v>C</v>
      </c>
      <c r="G3137" s="400"/>
      <c r="H3137" s="385" t="str">
        <f>IF(G3137="","",VLOOKUP(G3137,下拉数据源!J:K,2,0))</f>
        <v/>
      </c>
      <c r="I3137" s="385"/>
      <c r="J3137" s="385"/>
      <c r="K3137" s="386"/>
      <c r="L3137" s="401"/>
      <c r="M3137" s="384"/>
      <c r="N3137" s="384"/>
      <c r="O3137" s="384"/>
      <c r="P3137" s="386"/>
      <c r="Q3137" s="387"/>
      <c r="R3137" s="286"/>
      <c r="S3137" s="388">
        <f t="shared" si="449"/>
        <v>0</v>
      </c>
      <c r="T3137" s="389"/>
      <c r="U3137" s="389">
        <f t="shared" si="447"/>
        <v>0</v>
      </c>
      <c r="V3137" s="451"/>
      <c r="W3137" s="452"/>
      <c r="X3137" s="386"/>
      <c r="Y3137" s="390"/>
      <c r="Z3137" s="391"/>
      <c r="AA3137" s="392"/>
      <c r="AB3137" s="393"/>
      <c r="AC3137" s="394"/>
      <c r="AD3137" s="395">
        <f t="shared" si="450"/>
        <v>0</v>
      </c>
      <c r="AE3137" s="396">
        <f>IF(OR(G3137=账期!$A$18,G3137=账期!$A$20,G3137=账期!$A$22,G3137=账期!$A$24,G3137=账期!$A$25,G3137=账期!$A$27,G3137=账期!$A$26,G3137=账期!$A$28,G3137=账期!$A$30,G3137=账期!$A$32,G3137=账期!$A$34,G3137=账期!$A$35,G3137=账期!$A$37,G3137=账期!$A$39,G3137=账期!$A$40,G3137=账期!$A$41,G3137=账期!$A$42,G3137=账期!$A$43,G3137=账期!$A$44,G3137=账期!$A$45,G3137=账期!$A$46,G3137=账期!$A$48,G3137=账期!$A$50,G3137=账期!$A$51,G3137=账期!$A$52,G3137=账期!$A$53,G3137=账期!$A$54,G3137=账期!$A$56,G3137=账期!$A$57,G3137=账期!$A$58,G3137=账期!$A$59,G3137=账期!$A$60,G3137=账期!$A$61,G3137=账期!$A$62,G3137=账期!$A$63,G3137=账期!$A$64,G3137=账期!$A$66,G3137=账期!$A$67,G3137=账期!$A$68,G3137=账期!$A$70,G3137=账期!$A$71),30,IF(OR(G3137=账期!$A$74,G3137=账期!$A$77,G3137=账期!$A$76,G3137=账期!$A$79,G3137=账期!$A$80,G3137=账期!$A$81,G3137=账期!$A$83,G3137=账期!$A$85,G3137=账期!$A$87,G3137=账期!$A$89,G3137=账期!$A$91),60,IF(OR(G3137=账期!$A$93,G3137=账期!$A$94,G3137=账期!$A$95,G3137=账期!$A$96,G3137=账期!$A$98,G3137=账期!$A$99,G3137=账期!$A$101,G3137=账期!$A$102),90,0)))</f>
        <v>0</v>
      </c>
      <c r="AF3137" s="396"/>
      <c r="AG3137" s="384"/>
      <c r="AH3137" s="396" t="str">
        <f t="shared" si="446"/>
        <v/>
      </c>
    </row>
    <row r="3138" spans="1:34" ht="18" customHeight="1" x14ac:dyDescent="0.25">
      <c r="A3138" s="301" t="str">
        <f t="shared" si="448"/>
        <v/>
      </c>
      <c r="B3138" s="397"/>
      <c r="C3138" s="398"/>
      <c r="D3138" s="399"/>
      <c r="E3138" s="383" t="str">
        <f t="shared" si="444"/>
        <v>C</v>
      </c>
      <c r="F3138" s="383" t="str">
        <f t="shared" si="445"/>
        <v>C</v>
      </c>
      <c r="G3138" s="400"/>
      <c r="H3138" s="385" t="str">
        <f>IF(G3138="","",VLOOKUP(G3138,下拉数据源!J:K,2,0))</f>
        <v/>
      </c>
      <c r="I3138" s="385"/>
      <c r="J3138" s="385"/>
      <c r="K3138" s="386"/>
      <c r="L3138" s="401"/>
      <c r="M3138" s="384"/>
      <c r="N3138" s="384"/>
      <c r="O3138" s="384"/>
      <c r="P3138" s="386"/>
      <c r="Q3138" s="387"/>
      <c r="R3138" s="286"/>
      <c r="S3138" s="388">
        <f t="shared" si="449"/>
        <v>0</v>
      </c>
      <c r="T3138" s="389"/>
      <c r="U3138" s="389">
        <f t="shared" si="447"/>
        <v>0</v>
      </c>
      <c r="V3138" s="451"/>
      <c r="W3138" s="452"/>
      <c r="X3138" s="386"/>
      <c r="Y3138" s="390"/>
      <c r="Z3138" s="391"/>
      <c r="AA3138" s="392"/>
      <c r="AB3138" s="393"/>
      <c r="AC3138" s="394"/>
      <c r="AD3138" s="395">
        <f t="shared" si="450"/>
        <v>0</v>
      </c>
      <c r="AE3138" s="396">
        <f>IF(OR(G3138=账期!$A$18,G3138=账期!$A$20,G3138=账期!$A$22,G3138=账期!$A$24,G3138=账期!$A$25,G3138=账期!$A$27,G3138=账期!$A$26,G3138=账期!$A$28,G3138=账期!$A$30,G3138=账期!$A$32,G3138=账期!$A$34,G3138=账期!$A$35,G3138=账期!$A$37,G3138=账期!$A$39,G3138=账期!$A$40,G3138=账期!$A$41,G3138=账期!$A$42,G3138=账期!$A$43,G3138=账期!$A$44,G3138=账期!$A$45,G3138=账期!$A$46,G3138=账期!$A$48,G3138=账期!$A$50,G3138=账期!$A$51,G3138=账期!$A$52,G3138=账期!$A$53,G3138=账期!$A$54,G3138=账期!$A$56,G3138=账期!$A$57,G3138=账期!$A$58,G3138=账期!$A$59,G3138=账期!$A$60,G3138=账期!$A$61,G3138=账期!$A$62,G3138=账期!$A$63,G3138=账期!$A$64,G3138=账期!$A$66,G3138=账期!$A$67,G3138=账期!$A$68,G3138=账期!$A$70,G3138=账期!$A$71),30,IF(OR(G3138=账期!$A$74,G3138=账期!$A$77,G3138=账期!$A$76,G3138=账期!$A$79,G3138=账期!$A$80,G3138=账期!$A$81,G3138=账期!$A$83,G3138=账期!$A$85,G3138=账期!$A$87,G3138=账期!$A$89,G3138=账期!$A$91),60,IF(OR(G3138=账期!$A$93,G3138=账期!$A$94,G3138=账期!$A$95,G3138=账期!$A$96,G3138=账期!$A$98,G3138=账期!$A$99,G3138=账期!$A$101,G3138=账期!$A$102),90,0)))</f>
        <v>0</v>
      </c>
      <c r="AF3138" s="396"/>
      <c r="AG3138" s="384"/>
      <c r="AH3138" s="396" t="str">
        <f t="shared" si="446"/>
        <v/>
      </c>
    </row>
    <row r="3139" spans="1:34" ht="18" customHeight="1" x14ac:dyDescent="0.25">
      <c r="A3139" s="301" t="str">
        <f t="shared" si="448"/>
        <v/>
      </c>
      <c r="B3139" s="397"/>
      <c r="C3139" s="398"/>
      <c r="D3139" s="399"/>
      <c r="E3139" s="383" t="str">
        <f t="shared" si="444"/>
        <v>C</v>
      </c>
      <c r="F3139" s="383" t="str">
        <f t="shared" si="445"/>
        <v>C</v>
      </c>
      <c r="G3139" s="400"/>
      <c r="H3139" s="385" t="str">
        <f>IF(G3139="","",VLOOKUP(G3139,下拉数据源!J:K,2,0))</f>
        <v/>
      </c>
      <c r="I3139" s="385"/>
      <c r="J3139" s="385"/>
      <c r="K3139" s="386"/>
      <c r="L3139" s="401"/>
      <c r="M3139" s="384"/>
      <c r="N3139" s="384"/>
      <c r="O3139" s="384"/>
      <c r="P3139" s="386"/>
      <c r="Q3139" s="387"/>
      <c r="R3139" s="286"/>
      <c r="S3139" s="388">
        <f t="shared" si="449"/>
        <v>0</v>
      </c>
      <c r="T3139" s="389"/>
      <c r="U3139" s="389">
        <f t="shared" si="447"/>
        <v>0</v>
      </c>
      <c r="V3139" s="451"/>
      <c r="W3139" s="452"/>
      <c r="X3139" s="386"/>
      <c r="Y3139" s="390"/>
      <c r="Z3139" s="391"/>
      <c r="AA3139" s="392"/>
      <c r="AB3139" s="393"/>
      <c r="AC3139" s="394"/>
      <c r="AD3139" s="395">
        <f t="shared" si="450"/>
        <v>0</v>
      </c>
      <c r="AE3139" s="396">
        <f>IF(OR(G3139=账期!$A$18,G3139=账期!$A$20,G3139=账期!$A$22,G3139=账期!$A$24,G3139=账期!$A$25,G3139=账期!$A$27,G3139=账期!$A$26,G3139=账期!$A$28,G3139=账期!$A$30,G3139=账期!$A$32,G3139=账期!$A$34,G3139=账期!$A$35,G3139=账期!$A$37,G3139=账期!$A$39,G3139=账期!$A$40,G3139=账期!$A$41,G3139=账期!$A$42,G3139=账期!$A$43,G3139=账期!$A$44,G3139=账期!$A$45,G3139=账期!$A$46,G3139=账期!$A$48,G3139=账期!$A$50,G3139=账期!$A$51,G3139=账期!$A$52,G3139=账期!$A$53,G3139=账期!$A$54,G3139=账期!$A$56,G3139=账期!$A$57,G3139=账期!$A$58,G3139=账期!$A$59,G3139=账期!$A$60,G3139=账期!$A$61,G3139=账期!$A$62,G3139=账期!$A$63,G3139=账期!$A$64,G3139=账期!$A$66,G3139=账期!$A$67,G3139=账期!$A$68,G3139=账期!$A$70,G3139=账期!$A$71),30,IF(OR(G3139=账期!$A$74,G3139=账期!$A$77,G3139=账期!$A$76,G3139=账期!$A$79,G3139=账期!$A$80,G3139=账期!$A$81,G3139=账期!$A$83,G3139=账期!$A$85,G3139=账期!$A$87,G3139=账期!$A$89,G3139=账期!$A$91),60,IF(OR(G3139=账期!$A$93,G3139=账期!$A$94,G3139=账期!$A$95,G3139=账期!$A$96,G3139=账期!$A$98,G3139=账期!$A$99,G3139=账期!$A$101,G3139=账期!$A$102),90,0)))</f>
        <v>0</v>
      </c>
      <c r="AF3139" s="396"/>
      <c r="AG3139" s="384"/>
      <c r="AH3139" s="396" t="str">
        <f t="shared" si="446"/>
        <v/>
      </c>
    </row>
    <row r="3140" spans="1:34" ht="18" customHeight="1" x14ac:dyDescent="0.25">
      <c r="A3140" s="301" t="str">
        <f t="shared" si="448"/>
        <v/>
      </c>
      <c r="B3140" s="397"/>
      <c r="C3140" s="398"/>
      <c r="D3140" s="399"/>
      <c r="E3140" s="383" t="str">
        <f t="shared" si="444"/>
        <v>C</v>
      </c>
      <c r="F3140" s="383" t="str">
        <f t="shared" si="445"/>
        <v>C</v>
      </c>
      <c r="G3140" s="400"/>
      <c r="H3140" s="385" t="str">
        <f>IF(G3140="","",VLOOKUP(G3140,下拉数据源!J:K,2,0))</f>
        <v/>
      </c>
      <c r="I3140" s="385"/>
      <c r="J3140" s="385"/>
      <c r="K3140" s="386"/>
      <c r="L3140" s="401"/>
      <c r="M3140" s="384"/>
      <c r="N3140" s="384"/>
      <c r="O3140" s="384"/>
      <c r="P3140" s="386"/>
      <c r="Q3140" s="387"/>
      <c r="R3140" s="286"/>
      <c r="S3140" s="388">
        <f t="shared" si="449"/>
        <v>0</v>
      </c>
      <c r="T3140" s="389"/>
      <c r="U3140" s="389">
        <f t="shared" si="447"/>
        <v>0</v>
      </c>
      <c r="V3140" s="451"/>
      <c r="W3140" s="452"/>
      <c r="X3140" s="386"/>
      <c r="Y3140" s="390"/>
      <c r="Z3140" s="391"/>
      <c r="AA3140" s="392"/>
      <c r="AB3140" s="393"/>
      <c r="AC3140" s="394"/>
      <c r="AD3140" s="395">
        <f t="shared" si="450"/>
        <v>0</v>
      </c>
      <c r="AE3140" s="396">
        <f>IF(OR(G3140=账期!$A$18,G3140=账期!$A$20,G3140=账期!$A$22,G3140=账期!$A$24,G3140=账期!$A$25,G3140=账期!$A$27,G3140=账期!$A$26,G3140=账期!$A$28,G3140=账期!$A$30,G3140=账期!$A$32,G3140=账期!$A$34,G3140=账期!$A$35,G3140=账期!$A$37,G3140=账期!$A$39,G3140=账期!$A$40,G3140=账期!$A$41,G3140=账期!$A$42,G3140=账期!$A$43,G3140=账期!$A$44,G3140=账期!$A$45,G3140=账期!$A$46,G3140=账期!$A$48,G3140=账期!$A$50,G3140=账期!$A$51,G3140=账期!$A$52,G3140=账期!$A$53,G3140=账期!$A$54,G3140=账期!$A$56,G3140=账期!$A$57,G3140=账期!$A$58,G3140=账期!$A$59,G3140=账期!$A$60,G3140=账期!$A$61,G3140=账期!$A$62,G3140=账期!$A$63,G3140=账期!$A$64,G3140=账期!$A$66,G3140=账期!$A$67,G3140=账期!$A$68,G3140=账期!$A$70,G3140=账期!$A$71),30,IF(OR(G3140=账期!$A$74,G3140=账期!$A$77,G3140=账期!$A$76,G3140=账期!$A$79,G3140=账期!$A$80,G3140=账期!$A$81,G3140=账期!$A$83,G3140=账期!$A$85,G3140=账期!$A$87,G3140=账期!$A$89,G3140=账期!$A$91),60,IF(OR(G3140=账期!$A$93,G3140=账期!$A$94,G3140=账期!$A$95,G3140=账期!$A$96,G3140=账期!$A$98,G3140=账期!$A$99,G3140=账期!$A$101,G3140=账期!$A$102),90,0)))</f>
        <v>0</v>
      </c>
      <c r="AF3140" s="396"/>
      <c r="AG3140" s="384"/>
      <c r="AH3140" s="396" t="str">
        <f t="shared" si="446"/>
        <v/>
      </c>
    </row>
    <row r="3141" spans="1:34" ht="18" customHeight="1" x14ac:dyDescent="0.25">
      <c r="A3141" s="301" t="str">
        <f t="shared" si="448"/>
        <v/>
      </c>
      <c r="B3141" s="397"/>
      <c r="C3141" s="398"/>
      <c r="D3141" s="399"/>
      <c r="E3141" s="383" t="str">
        <f t="shared" si="444"/>
        <v>C</v>
      </c>
      <c r="F3141" s="383" t="str">
        <f t="shared" si="445"/>
        <v>C</v>
      </c>
      <c r="G3141" s="400"/>
      <c r="H3141" s="385" t="str">
        <f>IF(G3141="","",VLOOKUP(G3141,下拉数据源!J:K,2,0))</f>
        <v/>
      </c>
      <c r="I3141" s="385"/>
      <c r="J3141" s="385"/>
      <c r="K3141" s="386"/>
      <c r="L3141" s="401"/>
      <c r="M3141" s="384"/>
      <c r="N3141" s="384"/>
      <c r="O3141" s="384"/>
      <c r="P3141" s="386"/>
      <c r="Q3141" s="387"/>
      <c r="R3141" s="286"/>
      <c r="S3141" s="388">
        <f t="shared" si="449"/>
        <v>0</v>
      </c>
      <c r="T3141" s="389"/>
      <c r="U3141" s="389">
        <f t="shared" si="447"/>
        <v>0</v>
      </c>
      <c r="V3141" s="451"/>
      <c r="W3141" s="452"/>
      <c r="X3141" s="386"/>
      <c r="Y3141" s="390"/>
      <c r="Z3141" s="391"/>
      <c r="AA3141" s="392"/>
      <c r="AB3141" s="393"/>
      <c r="AC3141" s="394"/>
      <c r="AD3141" s="395">
        <f t="shared" si="450"/>
        <v>0</v>
      </c>
      <c r="AE3141" s="396">
        <f>IF(OR(G3141=账期!$A$18,G3141=账期!$A$20,G3141=账期!$A$22,G3141=账期!$A$24,G3141=账期!$A$25,G3141=账期!$A$27,G3141=账期!$A$26,G3141=账期!$A$28,G3141=账期!$A$30,G3141=账期!$A$32,G3141=账期!$A$34,G3141=账期!$A$35,G3141=账期!$A$37,G3141=账期!$A$39,G3141=账期!$A$40,G3141=账期!$A$41,G3141=账期!$A$42,G3141=账期!$A$43,G3141=账期!$A$44,G3141=账期!$A$45,G3141=账期!$A$46,G3141=账期!$A$48,G3141=账期!$A$50,G3141=账期!$A$51,G3141=账期!$A$52,G3141=账期!$A$53,G3141=账期!$A$54,G3141=账期!$A$56,G3141=账期!$A$57,G3141=账期!$A$58,G3141=账期!$A$59,G3141=账期!$A$60,G3141=账期!$A$61,G3141=账期!$A$62,G3141=账期!$A$63,G3141=账期!$A$64,G3141=账期!$A$66,G3141=账期!$A$67,G3141=账期!$A$68,G3141=账期!$A$70,G3141=账期!$A$71),30,IF(OR(G3141=账期!$A$74,G3141=账期!$A$77,G3141=账期!$A$76,G3141=账期!$A$79,G3141=账期!$A$80,G3141=账期!$A$81,G3141=账期!$A$83,G3141=账期!$A$85,G3141=账期!$A$87,G3141=账期!$A$89,G3141=账期!$A$91),60,IF(OR(G3141=账期!$A$93,G3141=账期!$A$94,G3141=账期!$A$95,G3141=账期!$A$96,G3141=账期!$A$98,G3141=账期!$A$99,G3141=账期!$A$101,G3141=账期!$A$102),90,0)))</f>
        <v>0</v>
      </c>
      <c r="AF3141" s="396"/>
      <c r="AG3141" s="384"/>
      <c r="AH3141" s="396" t="str">
        <f t="shared" si="446"/>
        <v/>
      </c>
    </row>
    <row r="3142" spans="1:34" ht="18" customHeight="1" x14ac:dyDescent="0.25">
      <c r="A3142" s="301" t="str">
        <f t="shared" si="448"/>
        <v/>
      </c>
      <c r="B3142" s="397"/>
      <c r="C3142" s="398"/>
      <c r="D3142" s="399"/>
      <c r="E3142" s="383" t="str">
        <f t="shared" si="444"/>
        <v>C</v>
      </c>
      <c r="F3142" s="383" t="str">
        <f t="shared" si="445"/>
        <v>C</v>
      </c>
      <c r="G3142" s="400"/>
      <c r="H3142" s="385" t="str">
        <f>IF(G3142="","",VLOOKUP(G3142,下拉数据源!J:K,2,0))</f>
        <v/>
      </c>
      <c r="I3142" s="385"/>
      <c r="J3142" s="385"/>
      <c r="K3142" s="386"/>
      <c r="L3142" s="401"/>
      <c r="M3142" s="384"/>
      <c r="N3142" s="384"/>
      <c r="O3142" s="384"/>
      <c r="P3142" s="386"/>
      <c r="Q3142" s="387"/>
      <c r="R3142" s="286"/>
      <c r="S3142" s="388">
        <f t="shared" si="449"/>
        <v>0</v>
      </c>
      <c r="T3142" s="389"/>
      <c r="U3142" s="389">
        <f t="shared" si="447"/>
        <v>0</v>
      </c>
      <c r="V3142" s="451"/>
      <c r="W3142" s="452"/>
      <c r="X3142" s="386"/>
      <c r="Y3142" s="390"/>
      <c r="Z3142" s="391"/>
      <c r="AA3142" s="392"/>
      <c r="AB3142" s="393"/>
      <c r="AC3142" s="394"/>
      <c r="AD3142" s="395">
        <f t="shared" si="450"/>
        <v>0</v>
      </c>
      <c r="AE3142" s="396">
        <f>IF(OR(G3142=账期!$A$18,G3142=账期!$A$20,G3142=账期!$A$22,G3142=账期!$A$24,G3142=账期!$A$25,G3142=账期!$A$27,G3142=账期!$A$26,G3142=账期!$A$28,G3142=账期!$A$30,G3142=账期!$A$32,G3142=账期!$A$34,G3142=账期!$A$35,G3142=账期!$A$37,G3142=账期!$A$39,G3142=账期!$A$40,G3142=账期!$A$41,G3142=账期!$A$42,G3142=账期!$A$43,G3142=账期!$A$44,G3142=账期!$A$45,G3142=账期!$A$46,G3142=账期!$A$48,G3142=账期!$A$50,G3142=账期!$A$51,G3142=账期!$A$52,G3142=账期!$A$53,G3142=账期!$A$54,G3142=账期!$A$56,G3142=账期!$A$57,G3142=账期!$A$58,G3142=账期!$A$59,G3142=账期!$A$60,G3142=账期!$A$61,G3142=账期!$A$62,G3142=账期!$A$63,G3142=账期!$A$64,G3142=账期!$A$66,G3142=账期!$A$67,G3142=账期!$A$68,G3142=账期!$A$70,G3142=账期!$A$71),30,IF(OR(G3142=账期!$A$74,G3142=账期!$A$77,G3142=账期!$A$76,G3142=账期!$A$79,G3142=账期!$A$80,G3142=账期!$A$81,G3142=账期!$A$83,G3142=账期!$A$85,G3142=账期!$A$87,G3142=账期!$A$89,G3142=账期!$A$91),60,IF(OR(G3142=账期!$A$93,G3142=账期!$A$94,G3142=账期!$A$95,G3142=账期!$A$96,G3142=账期!$A$98,G3142=账期!$A$99,G3142=账期!$A$101,G3142=账期!$A$102),90,0)))</f>
        <v>0</v>
      </c>
      <c r="AF3142" s="396"/>
      <c r="AG3142" s="384"/>
      <c r="AH3142" s="396" t="str">
        <f t="shared" si="446"/>
        <v/>
      </c>
    </row>
    <row r="3143" spans="1:34" ht="18" customHeight="1" x14ac:dyDescent="0.25">
      <c r="A3143" s="301" t="str">
        <f t="shared" si="448"/>
        <v/>
      </c>
      <c r="B3143" s="397"/>
      <c r="C3143" s="398"/>
      <c r="D3143" s="399"/>
      <c r="E3143" s="383" t="str">
        <f t="shared" si="444"/>
        <v>C</v>
      </c>
      <c r="F3143" s="383" t="str">
        <f t="shared" si="445"/>
        <v>C</v>
      </c>
      <c r="G3143" s="400"/>
      <c r="H3143" s="385" t="str">
        <f>IF(G3143="","",VLOOKUP(G3143,下拉数据源!J:K,2,0))</f>
        <v/>
      </c>
      <c r="I3143" s="385"/>
      <c r="J3143" s="385"/>
      <c r="K3143" s="386"/>
      <c r="L3143" s="401"/>
      <c r="M3143" s="384"/>
      <c r="N3143" s="384"/>
      <c r="O3143" s="384"/>
      <c r="P3143" s="386"/>
      <c r="Q3143" s="387"/>
      <c r="R3143" s="286"/>
      <c r="S3143" s="388">
        <f t="shared" si="449"/>
        <v>0</v>
      </c>
      <c r="T3143" s="389"/>
      <c r="U3143" s="389">
        <f t="shared" si="447"/>
        <v>0</v>
      </c>
      <c r="V3143" s="451"/>
      <c r="W3143" s="452"/>
      <c r="X3143" s="386"/>
      <c r="Y3143" s="390"/>
      <c r="Z3143" s="391"/>
      <c r="AA3143" s="392"/>
      <c r="AB3143" s="393"/>
      <c r="AC3143" s="394"/>
      <c r="AD3143" s="395">
        <f t="shared" si="450"/>
        <v>0</v>
      </c>
      <c r="AE3143" s="396">
        <f>IF(OR(G3143=账期!$A$18,G3143=账期!$A$20,G3143=账期!$A$22,G3143=账期!$A$24,G3143=账期!$A$25,G3143=账期!$A$27,G3143=账期!$A$26,G3143=账期!$A$28,G3143=账期!$A$30,G3143=账期!$A$32,G3143=账期!$A$34,G3143=账期!$A$35,G3143=账期!$A$37,G3143=账期!$A$39,G3143=账期!$A$40,G3143=账期!$A$41,G3143=账期!$A$42,G3143=账期!$A$43,G3143=账期!$A$44,G3143=账期!$A$45,G3143=账期!$A$46,G3143=账期!$A$48,G3143=账期!$A$50,G3143=账期!$A$51,G3143=账期!$A$52,G3143=账期!$A$53,G3143=账期!$A$54,G3143=账期!$A$56,G3143=账期!$A$57,G3143=账期!$A$58,G3143=账期!$A$59,G3143=账期!$A$60,G3143=账期!$A$61,G3143=账期!$A$62,G3143=账期!$A$63,G3143=账期!$A$64,G3143=账期!$A$66,G3143=账期!$A$67,G3143=账期!$A$68,G3143=账期!$A$70,G3143=账期!$A$71),30,IF(OR(G3143=账期!$A$74,G3143=账期!$A$77,G3143=账期!$A$76,G3143=账期!$A$79,G3143=账期!$A$80,G3143=账期!$A$81,G3143=账期!$A$83,G3143=账期!$A$85,G3143=账期!$A$87,G3143=账期!$A$89,G3143=账期!$A$91),60,IF(OR(G3143=账期!$A$93,G3143=账期!$A$94,G3143=账期!$A$95,G3143=账期!$A$96,G3143=账期!$A$98,G3143=账期!$A$99,G3143=账期!$A$101,G3143=账期!$A$102),90,0)))</f>
        <v>0</v>
      </c>
      <c r="AF3143" s="396"/>
      <c r="AG3143" s="384"/>
      <c r="AH3143" s="396" t="str">
        <f t="shared" si="446"/>
        <v/>
      </c>
    </row>
    <row r="3144" spans="1:34" ht="18" customHeight="1" x14ac:dyDescent="0.25">
      <c r="A3144" s="301" t="str">
        <f t="shared" si="448"/>
        <v/>
      </c>
      <c r="B3144" s="397"/>
      <c r="C3144" s="398"/>
      <c r="D3144" s="399"/>
      <c r="E3144" s="383" t="str">
        <f t="shared" si="444"/>
        <v>C</v>
      </c>
      <c r="F3144" s="383" t="str">
        <f t="shared" si="445"/>
        <v>C</v>
      </c>
      <c r="G3144" s="400"/>
      <c r="H3144" s="385" t="str">
        <f>IF(G3144="","",VLOOKUP(G3144,下拉数据源!J:K,2,0))</f>
        <v/>
      </c>
      <c r="I3144" s="385"/>
      <c r="J3144" s="385"/>
      <c r="K3144" s="386"/>
      <c r="L3144" s="401"/>
      <c r="M3144" s="384"/>
      <c r="N3144" s="384"/>
      <c r="O3144" s="384"/>
      <c r="P3144" s="386"/>
      <c r="Q3144" s="387"/>
      <c r="R3144" s="286"/>
      <c r="S3144" s="388">
        <f t="shared" si="449"/>
        <v>0</v>
      </c>
      <c r="T3144" s="389"/>
      <c r="U3144" s="389">
        <f t="shared" si="447"/>
        <v>0</v>
      </c>
      <c r="V3144" s="451"/>
      <c r="W3144" s="452"/>
      <c r="X3144" s="386"/>
      <c r="Y3144" s="390"/>
      <c r="Z3144" s="391"/>
      <c r="AA3144" s="392"/>
      <c r="AB3144" s="393"/>
      <c r="AC3144" s="394"/>
      <c r="AD3144" s="395">
        <f t="shared" si="450"/>
        <v>0</v>
      </c>
      <c r="AE3144" s="396">
        <f>IF(OR(G3144=账期!$A$18,G3144=账期!$A$20,G3144=账期!$A$22,G3144=账期!$A$24,G3144=账期!$A$25,G3144=账期!$A$27,G3144=账期!$A$26,G3144=账期!$A$28,G3144=账期!$A$30,G3144=账期!$A$32,G3144=账期!$A$34,G3144=账期!$A$35,G3144=账期!$A$37,G3144=账期!$A$39,G3144=账期!$A$40,G3144=账期!$A$41,G3144=账期!$A$42,G3144=账期!$A$43,G3144=账期!$A$44,G3144=账期!$A$45,G3144=账期!$A$46,G3144=账期!$A$48,G3144=账期!$A$50,G3144=账期!$A$51,G3144=账期!$A$52,G3144=账期!$A$53,G3144=账期!$A$54,G3144=账期!$A$56,G3144=账期!$A$57,G3144=账期!$A$58,G3144=账期!$A$59,G3144=账期!$A$60,G3144=账期!$A$61,G3144=账期!$A$62,G3144=账期!$A$63,G3144=账期!$A$64,G3144=账期!$A$66,G3144=账期!$A$67,G3144=账期!$A$68,G3144=账期!$A$70,G3144=账期!$A$71),30,IF(OR(G3144=账期!$A$74,G3144=账期!$A$77,G3144=账期!$A$76,G3144=账期!$A$79,G3144=账期!$A$80,G3144=账期!$A$81,G3144=账期!$A$83,G3144=账期!$A$85,G3144=账期!$A$87,G3144=账期!$A$89,G3144=账期!$A$91),60,IF(OR(G3144=账期!$A$93,G3144=账期!$A$94,G3144=账期!$A$95,G3144=账期!$A$96,G3144=账期!$A$98,G3144=账期!$A$99,G3144=账期!$A$101,G3144=账期!$A$102),90,0)))</f>
        <v>0</v>
      </c>
      <c r="AF3144" s="396"/>
      <c r="AG3144" s="384"/>
      <c r="AH3144" s="396" t="str">
        <f t="shared" si="446"/>
        <v/>
      </c>
    </row>
    <row r="3145" spans="1:34" ht="18" customHeight="1" x14ac:dyDescent="0.25">
      <c r="A3145" s="301" t="str">
        <f t="shared" si="448"/>
        <v/>
      </c>
      <c r="B3145" s="397"/>
      <c r="C3145" s="398"/>
      <c r="D3145" s="399"/>
      <c r="E3145" s="383" t="str">
        <f t="shared" si="444"/>
        <v>C</v>
      </c>
      <c r="F3145" s="383" t="str">
        <f t="shared" si="445"/>
        <v>C</v>
      </c>
      <c r="G3145" s="400"/>
      <c r="H3145" s="385" t="str">
        <f>IF(G3145="","",VLOOKUP(G3145,下拉数据源!J:K,2,0))</f>
        <v/>
      </c>
      <c r="I3145" s="385"/>
      <c r="J3145" s="385"/>
      <c r="K3145" s="386"/>
      <c r="L3145" s="401"/>
      <c r="M3145" s="384"/>
      <c r="N3145" s="384"/>
      <c r="O3145" s="384"/>
      <c r="P3145" s="386"/>
      <c r="Q3145" s="387"/>
      <c r="R3145" s="286"/>
      <c r="S3145" s="388">
        <f t="shared" si="449"/>
        <v>0</v>
      </c>
      <c r="T3145" s="389"/>
      <c r="U3145" s="389">
        <f t="shared" si="447"/>
        <v>0</v>
      </c>
      <c r="V3145" s="451"/>
      <c r="W3145" s="452"/>
      <c r="X3145" s="386"/>
      <c r="Y3145" s="390"/>
      <c r="Z3145" s="391"/>
      <c r="AA3145" s="392"/>
      <c r="AB3145" s="393"/>
      <c r="AC3145" s="394"/>
      <c r="AD3145" s="395">
        <f t="shared" si="450"/>
        <v>0</v>
      </c>
      <c r="AE3145" s="396">
        <f>IF(OR(G3145=账期!$A$18,G3145=账期!$A$20,G3145=账期!$A$22,G3145=账期!$A$24,G3145=账期!$A$25,G3145=账期!$A$27,G3145=账期!$A$26,G3145=账期!$A$28,G3145=账期!$A$30,G3145=账期!$A$32,G3145=账期!$A$34,G3145=账期!$A$35,G3145=账期!$A$37,G3145=账期!$A$39,G3145=账期!$A$40,G3145=账期!$A$41,G3145=账期!$A$42,G3145=账期!$A$43,G3145=账期!$A$44,G3145=账期!$A$45,G3145=账期!$A$46,G3145=账期!$A$48,G3145=账期!$A$50,G3145=账期!$A$51,G3145=账期!$A$52,G3145=账期!$A$53,G3145=账期!$A$54,G3145=账期!$A$56,G3145=账期!$A$57,G3145=账期!$A$58,G3145=账期!$A$59,G3145=账期!$A$60,G3145=账期!$A$61,G3145=账期!$A$62,G3145=账期!$A$63,G3145=账期!$A$64,G3145=账期!$A$66,G3145=账期!$A$67,G3145=账期!$A$68,G3145=账期!$A$70,G3145=账期!$A$71),30,IF(OR(G3145=账期!$A$74,G3145=账期!$A$77,G3145=账期!$A$76,G3145=账期!$A$79,G3145=账期!$A$80,G3145=账期!$A$81,G3145=账期!$A$83,G3145=账期!$A$85,G3145=账期!$A$87,G3145=账期!$A$89,G3145=账期!$A$91),60,IF(OR(G3145=账期!$A$93,G3145=账期!$A$94,G3145=账期!$A$95,G3145=账期!$A$96,G3145=账期!$A$98,G3145=账期!$A$99,G3145=账期!$A$101,G3145=账期!$A$102),90,0)))</f>
        <v>0</v>
      </c>
      <c r="AF3145" s="396"/>
      <c r="AG3145" s="384"/>
      <c r="AH3145" s="396" t="str">
        <f t="shared" si="446"/>
        <v/>
      </c>
    </row>
    <row r="3146" spans="1:34" ht="18" customHeight="1" x14ac:dyDescent="0.25">
      <c r="A3146" s="301" t="str">
        <f t="shared" si="448"/>
        <v/>
      </c>
      <c r="B3146" s="397"/>
      <c r="C3146" s="398"/>
      <c r="D3146" s="399"/>
      <c r="E3146" s="383" t="str">
        <f t="shared" si="444"/>
        <v>C</v>
      </c>
      <c r="F3146" s="383" t="str">
        <f t="shared" si="445"/>
        <v>C</v>
      </c>
      <c r="G3146" s="400"/>
      <c r="H3146" s="385" t="str">
        <f>IF(G3146="","",VLOOKUP(G3146,下拉数据源!J:K,2,0))</f>
        <v/>
      </c>
      <c r="I3146" s="385"/>
      <c r="J3146" s="385"/>
      <c r="K3146" s="386"/>
      <c r="L3146" s="401"/>
      <c r="M3146" s="384"/>
      <c r="N3146" s="384"/>
      <c r="O3146" s="384"/>
      <c r="P3146" s="386"/>
      <c r="Q3146" s="387"/>
      <c r="R3146" s="286"/>
      <c r="S3146" s="388">
        <f t="shared" si="449"/>
        <v>0</v>
      </c>
      <c r="T3146" s="389"/>
      <c r="U3146" s="389">
        <f t="shared" si="447"/>
        <v>0</v>
      </c>
      <c r="V3146" s="451"/>
      <c r="W3146" s="452"/>
      <c r="X3146" s="386"/>
      <c r="Y3146" s="390"/>
      <c r="Z3146" s="391"/>
      <c r="AA3146" s="392"/>
      <c r="AB3146" s="393"/>
      <c r="AC3146" s="394"/>
      <c r="AD3146" s="395">
        <f t="shared" si="450"/>
        <v>0</v>
      </c>
      <c r="AE3146" s="396">
        <f>IF(OR(G3146=账期!$A$18,G3146=账期!$A$20,G3146=账期!$A$22,G3146=账期!$A$24,G3146=账期!$A$25,G3146=账期!$A$27,G3146=账期!$A$26,G3146=账期!$A$28,G3146=账期!$A$30,G3146=账期!$A$32,G3146=账期!$A$34,G3146=账期!$A$35,G3146=账期!$A$37,G3146=账期!$A$39,G3146=账期!$A$40,G3146=账期!$A$41,G3146=账期!$A$42,G3146=账期!$A$43,G3146=账期!$A$44,G3146=账期!$A$45,G3146=账期!$A$46,G3146=账期!$A$48,G3146=账期!$A$50,G3146=账期!$A$51,G3146=账期!$A$52,G3146=账期!$A$53,G3146=账期!$A$54,G3146=账期!$A$56,G3146=账期!$A$57,G3146=账期!$A$58,G3146=账期!$A$59,G3146=账期!$A$60,G3146=账期!$A$61,G3146=账期!$A$62,G3146=账期!$A$63,G3146=账期!$A$64,G3146=账期!$A$66,G3146=账期!$A$67,G3146=账期!$A$68,G3146=账期!$A$70,G3146=账期!$A$71),30,IF(OR(G3146=账期!$A$74,G3146=账期!$A$77,G3146=账期!$A$76,G3146=账期!$A$79,G3146=账期!$A$80,G3146=账期!$A$81,G3146=账期!$A$83,G3146=账期!$A$85,G3146=账期!$A$87,G3146=账期!$A$89,G3146=账期!$A$91),60,IF(OR(G3146=账期!$A$93,G3146=账期!$A$94,G3146=账期!$A$95,G3146=账期!$A$96,G3146=账期!$A$98,G3146=账期!$A$99,G3146=账期!$A$101,G3146=账期!$A$102),90,0)))</f>
        <v>0</v>
      </c>
      <c r="AF3146" s="396"/>
      <c r="AG3146" s="384"/>
      <c r="AH3146" s="396" t="str">
        <f t="shared" si="446"/>
        <v/>
      </c>
    </row>
    <row r="3147" spans="1:34" ht="18" customHeight="1" x14ac:dyDescent="0.25">
      <c r="A3147" s="301" t="str">
        <f t="shared" si="448"/>
        <v/>
      </c>
      <c r="B3147" s="397"/>
      <c r="C3147" s="398"/>
      <c r="D3147" s="399"/>
      <c r="E3147" s="383" t="str">
        <f t="shared" si="444"/>
        <v>C</v>
      </c>
      <c r="F3147" s="383" t="str">
        <f t="shared" si="445"/>
        <v>C</v>
      </c>
      <c r="G3147" s="400"/>
      <c r="H3147" s="385" t="str">
        <f>IF(G3147="","",VLOOKUP(G3147,下拉数据源!J:K,2,0))</f>
        <v/>
      </c>
      <c r="I3147" s="385"/>
      <c r="J3147" s="385"/>
      <c r="K3147" s="386"/>
      <c r="L3147" s="401"/>
      <c r="M3147" s="384"/>
      <c r="N3147" s="384"/>
      <c r="O3147" s="384"/>
      <c r="P3147" s="386"/>
      <c r="Q3147" s="387"/>
      <c r="R3147" s="286"/>
      <c r="S3147" s="388">
        <f t="shared" si="449"/>
        <v>0</v>
      </c>
      <c r="T3147" s="389"/>
      <c r="U3147" s="389">
        <f t="shared" si="447"/>
        <v>0</v>
      </c>
      <c r="V3147" s="451"/>
      <c r="W3147" s="452"/>
      <c r="X3147" s="386"/>
      <c r="Y3147" s="390"/>
      <c r="Z3147" s="391"/>
      <c r="AA3147" s="392"/>
      <c r="AB3147" s="393"/>
      <c r="AC3147" s="394"/>
      <c r="AD3147" s="395">
        <f t="shared" si="450"/>
        <v>0</v>
      </c>
      <c r="AE3147" s="396">
        <f>IF(OR(G3147=账期!$A$18,G3147=账期!$A$20,G3147=账期!$A$22,G3147=账期!$A$24,G3147=账期!$A$25,G3147=账期!$A$27,G3147=账期!$A$26,G3147=账期!$A$28,G3147=账期!$A$30,G3147=账期!$A$32,G3147=账期!$A$34,G3147=账期!$A$35,G3147=账期!$A$37,G3147=账期!$A$39,G3147=账期!$A$40,G3147=账期!$A$41,G3147=账期!$A$42,G3147=账期!$A$43,G3147=账期!$A$44,G3147=账期!$A$45,G3147=账期!$A$46,G3147=账期!$A$48,G3147=账期!$A$50,G3147=账期!$A$51,G3147=账期!$A$52,G3147=账期!$A$53,G3147=账期!$A$54,G3147=账期!$A$56,G3147=账期!$A$57,G3147=账期!$A$58,G3147=账期!$A$59,G3147=账期!$A$60,G3147=账期!$A$61,G3147=账期!$A$62,G3147=账期!$A$63,G3147=账期!$A$64,G3147=账期!$A$66,G3147=账期!$A$67,G3147=账期!$A$68,G3147=账期!$A$70,G3147=账期!$A$71),30,IF(OR(G3147=账期!$A$74,G3147=账期!$A$77,G3147=账期!$A$76,G3147=账期!$A$79,G3147=账期!$A$80,G3147=账期!$A$81,G3147=账期!$A$83,G3147=账期!$A$85,G3147=账期!$A$87,G3147=账期!$A$89,G3147=账期!$A$91),60,IF(OR(G3147=账期!$A$93,G3147=账期!$A$94,G3147=账期!$A$95,G3147=账期!$A$96,G3147=账期!$A$98,G3147=账期!$A$99,G3147=账期!$A$101,G3147=账期!$A$102),90,0)))</f>
        <v>0</v>
      </c>
      <c r="AF3147" s="396"/>
      <c r="AG3147" s="384"/>
      <c r="AH3147" s="396" t="str">
        <f t="shared" si="446"/>
        <v/>
      </c>
    </row>
    <row r="3148" spans="1:34" ht="18" customHeight="1" x14ac:dyDescent="0.25">
      <c r="A3148" s="301" t="str">
        <f t="shared" si="448"/>
        <v/>
      </c>
      <c r="B3148" s="397"/>
      <c r="C3148" s="398"/>
      <c r="D3148" s="399"/>
      <c r="E3148" s="383" t="str">
        <f t="shared" si="444"/>
        <v>C</v>
      </c>
      <c r="F3148" s="383" t="str">
        <f t="shared" si="445"/>
        <v>C</v>
      </c>
      <c r="G3148" s="400"/>
      <c r="H3148" s="385" t="str">
        <f>IF(G3148="","",VLOOKUP(G3148,下拉数据源!J:K,2,0))</f>
        <v/>
      </c>
      <c r="I3148" s="385"/>
      <c r="J3148" s="385"/>
      <c r="K3148" s="386"/>
      <c r="L3148" s="401"/>
      <c r="M3148" s="384"/>
      <c r="N3148" s="384"/>
      <c r="O3148" s="384"/>
      <c r="P3148" s="386"/>
      <c r="Q3148" s="387"/>
      <c r="R3148" s="286"/>
      <c r="S3148" s="388">
        <f t="shared" si="449"/>
        <v>0</v>
      </c>
      <c r="T3148" s="389"/>
      <c r="U3148" s="389">
        <f t="shared" si="447"/>
        <v>0</v>
      </c>
      <c r="V3148" s="451"/>
      <c r="W3148" s="452"/>
      <c r="X3148" s="386"/>
      <c r="Y3148" s="390"/>
      <c r="Z3148" s="391"/>
      <c r="AA3148" s="392"/>
      <c r="AB3148" s="393"/>
      <c r="AC3148" s="394"/>
      <c r="AD3148" s="395">
        <f t="shared" si="450"/>
        <v>0</v>
      </c>
      <c r="AE3148" s="396">
        <f>IF(OR(G3148=账期!$A$18,G3148=账期!$A$20,G3148=账期!$A$22,G3148=账期!$A$24,G3148=账期!$A$25,G3148=账期!$A$27,G3148=账期!$A$26,G3148=账期!$A$28,G3148=账期!$A$30,G3148=账期!$A$32,G3148=账期!$A$34,G3148=账期!$A$35,G3148=账期!$A$37,G3148=账期!$A$39,G3148=账期!$A$40,G3148=账期!$A$41,G3148=账期!$A$42,G3148=账期!$A$43,G3148=账期!$A$44,G3148=账期!$A$45,G3148=账期!$A$46,G3148=账期!$A$48,G3148=账期!$A$50,G3148=账期!$A$51,G3148=账期!$A$52,G3148=账期!$A$53,G3148=账期!$A$54,G3148=账期!$A$56,G3148=账期!$A$57,G3148=账期!$A$58,G3148=账期!$A$59,G3148=账期!$A$60,G3148=账期!$A$61,G3148=账期!$A$62,G3148=账期!$A$63,G3148=账期!$A$64,G3148=账期!$A$66,G3148=账期!$A$67,G3148=账期!$A$68,G3148=账期!$A$70,G3148=账期!$A$71),30,IF(OR(G3148=账期!$A$74,G3148=账期!$A$77,G3148=账期!$A$76,G3148=账期!$A$79,G3148=账期!$A$80,G3148=账期!$A$81,G3148=账期!$A$83,G3148=账期!$A$85,G3148=账期!$A$87,G3148=账期!$A$89,G3148=账期!$A$91),60,IF(OR(G3148=账期!$A$93,G3148=账期!$A$94,G3148=账期!$A$95,G3148=账期!$A$96,G3148=账期!$A$98,G3148=账期!$A$99,G3148=账期!$A$101,G3148=账期!$A$102),90,0)))</f>
        <v>0</v>
      </c>
      <c r="AF3148" s="396"/>
      <c r="AG3148" s="384"/>
      <c r="AH3148" s="396" t="str">
        <f t="shared" si="446"/>
        <v/>
      </c>
    </row>
    <row r="3149" spans="1:34" ht="18" customHeight="1" x14ac:dyDescent="0.25">
      <c r="A3149" s="301" t="str">
        <f t="shared" si="448"/>
        <v/>
      </c>
      <c r="B3149" s="397"/>
      <c r="C3149" s="398"/>
      <c r="D3149" s="399"/>
      <c r="E3149" s="383" t="str">
        <f t="shared" si="444"/>
        <v>C</v>
      </c>
      <c r="F3149" s="383" t="str">
        <f t="shared" si="445"/>
        <v>C</v>
      </c>
      <c r="G3149" s="400"/>
      <c r="H3149" s="385" t="str">
        <f>IF(G3149="","",VLOOKUP(G3149,下拉数据源!J:K,2,0))</f>
        <v/>
      </c>
      <c r="I3149" s="385"/>
      <c r="J3149" s="385"/>
      <c r="K3149" s="386"/>
      <c r="L3149" s="401"/>
      <c r="M3149" s="384"/>
      <c r="N3149" s="384"/>
      <c r="O3149" s="384"/>
      <c r="P3149" s="386"/>
      <c r="Q3149" s="387"/>
      <c r="R3149" s="286"/>
      <c r="S3149" s="388">
        <f t="shared" si="449"/>
        <v>0</v>
      </c>
      <c r="T3149" s="389"/>
      <c r="U3149" s="389">
        <f t="shared" si="447"/>
        <v>0</v>
      </c>
      <c r="V3149" s="451"/>
      <c r="W3149" s="452"/>
      <c r="X3149" s="386"/>
      <c r="Y3149" s="390"/>
      <c r="Z3149" s="391"/>
      <c r="AA3149" s="392"/>
      <c r="AB3149" s="393"/>
      <c r="AC3149" s="394"/>
      <c r="AD3149" s="395">
        <f t="shared" si="450"/>
        <v>0</v>
      </c>
      <c r="AE3149" s="396">
        <f>IF(OR(G3149=账期!$A$18,G3149=账期!$A$20,G3149=账期!$A$22,G3149=账期!$A$24,G3149=账期!$A$25,G3149=账期!$A$27,G3149=账期!$A$26,G3149=账期!$A$28,G3149=账期!$A$30,G3149=账期!$A$32,G3149=账期!$A$34,G3149=账期!$A$35,G3149=账期!$A$37,G3149=账期!$A$39,G3149=账期!$A$40,G3149=账期!$A$41,G3149=账期!$A$42,G3149=账期!$A$43,G3149=账期!$A$44,G3149=账期!$A$45,G3149=账期!$A$46,G3149=账期!$A$48,G3149=账期!$A$50,G3149=账期!$A$51,G3149=账期!$A$52,G3149=账期!$A$53,G3149=账期!$A$54,G3149=账期!$A$56,G3149=账期!$A$57,G3149=账期!$A$58,G3149=账期!$A$59,G3149=账期!$A$60,G3149=账期!$A$61,G3149=账期!$A$62,G3149=账期!$A$63,G3149=账期!$A$64,G3149=账期!$A$66,G3149=账期!$A$67,G3149=账期!$A$68,G3149=账期!$A$70,G3149=账期!$A$71),30,IF(OR(G3149=账期!$A$74,G3149=账期!$A$77,G3149=账期!$A$76,G3149=账期!$A$79,G3149=账期!$A$80,G3149=账期!$A$81,G3149=账期!$A$83,G3149=账期!$A$85,G3149=账期!$A$87,G3149=账期!$A$89,G3149=账期!$A$91),60,IF(OR(G3149=账期!$A$93,G3149=账期!$A$94,G3149=账期!$A$95,G3149=账期!$A$96,G3149=账期!$A$98,G3149=账期!$A$99,G3149=账期!$A$101,G3149=账期!$A$102),90,0)))</f>
        <v>0</v>
      </c>
      <c r="AF3149" s="396"/>
      <c r="AG3149" s="384"/>
      <c r="AH3149" s="396" t="str">
        <f t="shared" si="446"/>
        <v/>
      </c>
    </row>
    <row r="3150" spans="1:34" ht="18" customHeight="1" x14ac:dyDescent="0.25">
      <c r="A3150" s="301" t="str">
        <f t="shared" si="448"/>
        <v/>
      </c>
      <c r="B3150" s="397"/>
      <c r="C3150" s="398"/>
      <c r="D3150" s="399"/>
      <c r="E3150" s="383" t="str">
        <f t="shared" si="444"/>
        <v>C</v>
      </c>
      <c r="F3150" s="383" t="str">
        <f t="shared" si="445"/>
        <v>C</v>
      </c>
      <c r="G3150" s="400"/>
      <c r="H3150" s="385" t="str">
        <f>IF(G3150="","",VLOOKUP(G3150,下拉数据源!J:K,2,0))</f>
        <v/>
      </c>
      <c r="I3150" s="385"/>
      <c r="J3150" s="385"/>
      <c r="K3150" s="386"/>
      <c r="L3150" s="401"/>
      <c r="M3150" s="384"/>
      <c r="N3150" s="384"/>
      <c r="O3150" s="384"/>
      <c r="P3150" s="386"/>
      <c r="Q3150" s="387"/>
      <c r="R3150" s="286"/>
      <c r="S3150" s="388">
        <f t="shared" si="449"/>
        <v>0</v>
      </c>
      <c r="T3150" s="389"/>
      <c r="U3150" s="389">
        <f t="shared" si="447"/>
        <v>0</v>
      </c>
      <c r="V3150" s="451"/>
      <c r="W3150" s="452"/>
      <c r="X3150" s="386"/>
      <c r="Y3150" s="390"/>
      <c r="Z3150" s="391"/>
      <c r="AA3150" s="392"/>
      <c r="AB3150" s="393"/>
      <c r="AC3150" s="394"/>
      <c r="AD3150" s="395">
        <f t="shared" si="450"/>
        <v>0</v>
      </c>
      <c r="AE3150" s="396">
        <f>IF(OR(G3150=账期!$A$18,G3150=账期!$A$20,G3150=账期!$A$22,G3150=账期!$A$24,G3150=账期!$A$25,G3150=账期!$A$27,G3150=账期!$A$26,G3150=账期!$A$28,G3150=账期!$A$30,G3150=账期!$A$32,G3150=账期!$A$34,G3150=账期!$A$35,G3150=账期!$A$37,G3150=账期!$A$39,G3150=账期!$A$40,G3150=账期!$A$41,G3150=账期!$A$42,G3150=账期!$A$43,G3150=账期!$A$44,G3150=账期!$A$45,G3150=账期!$A$46,G3150=账期!$A$48,G3150=账期!$A$50,G3150=账期!$A$51,G3150=账期!$A$52,G3150=账期!$A$53,G3150=账期!$A$54,G3150=账期!$A$56,G3150=账期!$A$57,G3150=账期!$A$58,G3150=账期!$A$59,G3150=账期!$A$60,G3150=账期!$A$61,G3150=账期!$A$62,G3150=账期!$A$63,G3150=账期!$A$64,G3150=账期!$A$66,G3150=账期!$A$67,G3150=账期!$A$68,G3150=账期!$A$70,G3150=账期!$A$71),30,IF(OR(G3150=账期!$A$74,G3150=账期!$A$77,G3150=账期!$A$76,G3150=账期!$A$79,G3150=账期!$A$80,G3150=账期!$A$81,G3150=账期!$A$83,G3150=账期!$A$85,G3150=账期!$A$87,G3150=账期!$A$89,G3150=账期!$A$91),60,IF(OR(G3150=账期!$A$93,G3150=账期!$A$94,G3150=账期!$A$95,G3150=账期!$A$96,G3150=账期!$A$98,G3150=账期!$A$99,G3150=账期!$A$101,G3150=账期!$A$102),90,0)))</f>
        <v>0</v>
      </c>
      <c r="AF3150" s="396"/>
      <c r="AG3150" s="384"/>
      <c r="AH3150" s="396" t="str">
        <f t="shared" si="446"/>
        <v/>
      </c>
    </row>
    <row r="3151" spans="1:34" ht="18" customHeight="1" x14ac:dyDescent="0.25">
      <c r="A3151" s="301" t="str">
        <f t="shared" si="448"/>
        <v/>
      </c>
      <c r="B3151" s="397"/>
      <c r="C3151" s="398"/>
      <c r="D3151" s="399"/>
      <c r="E3151" s="383" t="str">
        <f t="shared" si="444"/>
        <v>C</v>
      </c>
      <c r="F3151" s="383" t="str">
        <f t="shared" si="445"/>
        <v>C</v>
      </c>
      <c r="G3151" s="400"/>
      <c r="H3151" s="385" t="str">
        <f>IF(G3151="","",VLOOKUP(G3151,下拉数据源!J:K,2,0))</f>
        <v/>
      </c>
      <c r="I3151" s="385"/>
      <c r="J3151" s="385"/>
      <c r="K3151" s="386"/>
      <c r="L3151" s="401"/>
      <c r="M3151" s="384"/>
      <c r="N3151" s="384"/>
      <c r="O3151" s="384"/>
      <c r="P3151" s="386"/>
      <c r="Q3151" s="387"/>
      <c r="R3151" s="286"/>
      <c r="S3151" s="388">
        <f t="shared" si="449"/>
        <v>0</v>
      </c>
      <c r="T3151" s="389"/>
      <c r="U3151" s="389">
        <f t="shared" si="447"/>
        <v>0</v>
      </c>
      <c r="V3151" s="451"/>
      <c r="W3151" s="452"/>
      <c r="X3151" s="386"/>
      <c r="Y3151" s="390"/>
      <c r="Z3151" s="391"/>
      <c r="AA3151" s="392"/>
      <c r="AB3151" s="393"/>
      <c r="AC3151" s="394"/>
      <c r="AD3151" s="395">
        <f t="shared" si="450"/>
        <v>0</v>
      </c>
      <c r="AE3151" s="396">
        <f>IF(OR(G3151=账期!$A$18,G3151=账期!$A$20,G3151=账期!$A$22,G3151=账期!$A$24,G3151=账期!$A$25,G3151=账期!$A$27,G3151=账期!$A$26,G3151=账期!$A$28,G3151=账期!$A$30,G3151=账期!$A$32,G3151=账期!$A$34,G3151=账期!$A$35,G3151=账期!$A$37,G3151=账期!$A$39,G3151=账期!$A$40,G3151=账期!$A$41,G3151=账期!$A$42,G3151=账期!$A$43,G3151=账期!$A$44,G3151=账期!$A$45,G3151=账期!$A$46,G3151=账期!$A$48,G3151=账期!$A$50,G3151=账期!$A$51,G3151=账期!$A$52,G3151=账期!$A$53,G3151=账期!$A$54,G3151=账期!$A$56,G3151=账期!$A$57,G3151=账期!$A$58,G3151=账期!$A$59,G3151=账期!$A$60,G3151=账期!$A$61,G3151=账期!$A$62,G3151=账期!$A$63,G3151=账期!$A$64,G3151=账期!$A$66,G3151=账期!$A$67,G3151=账期!$A$68,G3151=账期!$A$70,G3151=账期!$A$71),30,IF(OR(G3151=账期!$A$74,G3151=账期!$A$77,G3151=账期!$A$76,G3151=账期!$A$79,G3151=账期!$A$80,G3151=账期!$A$81,G3151=账期!$A$83,G3151=账期!$A$85,G3151=账期!$A$87,G3151=账期!$A$89,G3151=账期!$A$91),60,IF(OR(G3151=账期!$A$93,G3151=账期!$A$94,G3151=账期!$A$95,G3151=账期!$A$96,G3151=账期!$A$98,G3151=账期!$A$99,G3151=账期!$A$101,G3151=账期!$A$102),90,0)))</f>
        <v>0</v>
      </c>
      <c r="AF3151" s="396"/>
      <c r="AG3151" s="384"/>
      <c r="AH3151" s="396" t="str">
        <f t="shared" si="446"/>
        <v/>
      </c>
    </row>
    <row r="3152" spans="1:34" ht="18" customHeight="1" x14ac:dyDescent="0.25">
      <c r="A3152" s="301" t="str">
        <f t="shared" si="448"/>
        <v/>
      </c>
      <c r="B3152" s="397"/>
      <c r="C3152" s="398"/>
      <c r="D3152" s="399"/>
      <c r="E3152" s="383" t="str">
        <f t="shared" si="444"/>
        <v>C</v>
      </c>
      <c r="F3152" s="383" t="str">
        <f t="shared" si="445"/>
        <v>C</v>
      </c>
      <c r="G3152" s="400"/>
      <c r="H3152" s="385" t="str">
        <f>IF(G3152="","",VLOOKUP(G3152,下拉数据源!J:K,2,0))</f>
        <v/>
      </c>
      <c r="I3152" s="385"/>
      <c r="J3152" s="385"/>
      <c r="K3152" s="386"/>
      <c r="L3152" s="401"/>
      <c r="M3152" s="384"/>
      <c r="N3152" s="384"/>
      <c r="O3152" s="384"/>
      <c r="P3152" s="386"/>
      <c r="Q3152" s="387"/>
      <c r="R3152" s="286"/>
      <c r="S3152" s="388">
        <f t="shared" si="449"/>
        <v>0</v>
      </c>
      <c r="T3152" s="389"/>
      <c r="U3152" s="389">
        <f t="shared" si="447"/>
        <v>0</v>
      </c>
      <c r="V3152" s="451"/>
      <c r="W3152" s="452"/>
      <c r="X3152" s="386"/>
      <c r="Y3152" s="390"/>
      <c r="Z3152" s="391"/>
      <c r="AA3152" s="392"/>
      <c r="AB3152" s="393"/>
      <c r="AC3152" s="394"/>
      <c r="AD3152" s="395">
        <f t="shared" si="450"/>
        <v>0</v>
      </c>
      <c r="AE3152" s="396">
        <f>IF(OR(G3152=账期!$A$18,G3152=账期!$A$20,G3152=账期!$A$22,G3152=账期!$A$24,G3152=账期!$A$25,G3152=账期!$A$27,G3152=账期!$A$26,G3152=账期!$A$28,G3152=账期!$A$30,G3152=账期!$A$32,G3152=账期!$A$34,G3152=账期!$A$35,G3152=账期!$A$37,G3152=账期!$A$39,G3152=账期!$A$40,G3152=账期!$A$41,G3152=账期!$A$42,G3152=账期!$A$43,G3152=账期!$A$44,G3152=账期!$A$45,G3152=账期!$A$46,G3152=账期!$A$48,G3152=账期!$A$50,G3152=账期!$A$51,G3152=账期!$A$52,G3152=账期!$A$53,G3152=账期!$A$54,G3152=账期!$A$56,G3152=账期!$A$57,G3152=账期!$A$58,G3152=账期!$A$59,G3152=账期!$A$60,G3152=账期!$A$61,G3152=账期!$A$62,G3152=账期!$A$63,G3152=账期!$A$64,G3152=账期!$A$66,G3152=账期!$A$67,G3152=账期!$A$68,G3152=账期!$A$70,G3152=账期!$A$71),30,IF(OR(G3152=账期!$A$74,G3152=账期!$A$77,G3152=账期!$A$76,G3152=账期!$A$79,G3152=账期!$A$80,G3152=账期!$A$81,G3152=账期!$A$83,G3152=账期!$A$85,G3152=账期!$A$87,G3152=账期!$A$89,G3152=账期!$A$91),60,IF(OR(G3152=账期!$A$93,G3152=账期!$A$94,G3152=账期!$A$95,G3152=账期!$A$96,G3152=账期!$A$98,G3152=账期!$A$99,G3152=账期!$A$101,G3152=账期!$A$102),90,0)))</f>
        <v>0</v>
      </c>
      <c r="AF3152" s="396"/>
      <c r="AG3152" s="384"/>
      <c r="AH3152" s="396" t="str">
        <f t="shared" si="446"/>
        <v/>
      </c>
    </row>
    <row r="3153" spans="1:34" ht="18" customHeight="1" x14ac:dyDescent="0.25">
      <c r="A3153" s="301" t="str">
        <f t="shared" si="448"/>
        <v/>
      </c>
      <c r="B3153" s="397"/>
      <c r="C3153" s="398"/>
      <c r="D3153" s="399"/>
      <c r="E3153" s="383" t="str">
        <f t="shared" si="444"/>
        <v>C</v>
      </c>
      <c r="F3153" s="383" t="str">
        <f t="shared" si="445"/>
        <v>C</v>
      </c>
      <c r="G3153" s="400"/>
      <c r="H3153" s="385" t="str">
        <f>IF(G3153="","",VLOOKUP(G3153,下拉数据源!J:K,2,0))</f>
        <v/>
      </c>
      <c r="I3153" s="385"/>
      <c r="J3153" s="385"/>
      <c r="K3153" s="386"/>
      <c r="L3153" s="401"/>
      <c r="M3153" s="384"/>
      <c r="N3153" s="384"/>
      <c r="O3153" s="384"/>
      <c r="P3153" s="386"/>
      <c r="Q3153" s="387"/>
      <c r="R3153" s="286"/>
      <c r="S3153" s="388">
        <f t="shared" si="449"/>
        <v>0</v>
      </c>
      <c r="T3153" s="389"/>
      <c r="U3153" s="389">
        <f t="shared" si="447"/>
        <v>0</v>
      </c>
      <c r="V3153" s="451"/>
      <c r="W3153" s="452"/>
      <c r="X3153" s="386"/>
      <c r="Y3153" s="390"/>
      <c r="Z3153" s="391"/>
      <c r="AA3153" s="392"/>
      <c r="AB3153" s="393"/>
      <c r="AC3153" s="394"/>
      <c r="AD3153" s="395">
        <f t="shared" si="450"/>
        <v>0</v>
      </c>
      <c r="AE3153" s="396">
        <f>IF(OR(G3153=账期!$A$18,G3153=账期!$A$20,G3153=账期!$A$22,G3153=账期!$A$24,G3153=账期!$A$25,G3153=账期!$A$27,G3153=账期!$A$26,G3153=账期!$A$28,G3153=账期!$A$30,G3153=账期!$A$32,G3153=账期!$A$34,G3153=账期!$A$35,G3153=账期!$A$37,G3153=账期!$A$39,G3153=账期!$A$40,G3153=账期!$A$41,G3153=账期!$A$42,G3153=账期!$A$43,G3153=账期!$A$44,G3153=账期!$A$45,G3153=账期!$A$46,G3153=账期!$A$48,G3153=账期!$A$50,G3153=账期!$A$51,G3153=账期!$A$52,G3153=账期!$A$53,G3153=账期!$A$54,G3153=账期!$A$56,G3153=账期!$A$57,G3153=账期!$A$58,G3153=账期!$A$59,G3153=账期!$A$60,G3153=账期!$A$61,G3153=账期!$A$62,G3153=账期!$A$63,G3153=账期!$A$64,G3153=账期!$A$66,G3153=账期!$A$67,G3153=账期!$A$68,G3153=账期!$A$70,G3153=账期!$A$71),30,IF(OR(G3153=账期!$A$74,G3153=账期!$A$77,G3153=账期!$A$76,G3153=账期!$A$79,G3153=账期!$A$80,G3153=账期!$A$81,G3153=账期!$A$83,G3153=账期!$A$85,G3153=账期!$A$87,G3153=账期!$A$89,G3153=账期!$A$91),60,IF(OR(G3153=账期!$A$93,G3153=账期!$A$94,G3153=账期!$A$95,G3153=账期!$A$96,G3153=账期!$A$98,G3153=账期!$A$99,G3153=账期!$A$101,G3153=账期!$A$102),90,0)))</f>
        <v>0</v>
      </c>
      <c r="AF3153" s="396"/>
      <c r="AG3153" s="384"/>
      <c r="AH3153" s="396" t="str">
        <f t="shared" si="446"/>
        <v/>
      </c>
    </row>
    <row r="3154" spans="1:34" ht="18" customHeight="1" x14ac:dyDescent="0.25">
      <c r="A3154" s="301" t="str">
        <f t="shared" si="448"/>
        <v/>
      </c>
      <c r="B3154" s="397"/>
      <c r="C3154" s="398"/>
      <c r="D3154" s="399"/>
      <c r="E3154" s="383" t="str">
        <f t="shared" si="444"/>
        <v>C</v>
      </c>
      <c r="F3154" s="383" t="str">
        <f t="shared" si="445"/>
        <v>C</v>
      </c>
      <c r="G3154" s="400"/>
      <c r="H3154" s="385" t="str">
        <f>IF(G3154="","",VLOOKUP(G3154,下拉数据源!J:K,2,0))</f>
        <v/>
      </c>
      <c r="I3154" s="385"/>
      <c r="J3154" s="385"/>
      <c r="K3154" s="386"/>
      <c r="L3154" s="401"/>
      <c r="M3154" s="384"/>
      <c r="N3154" s="384"/>
      <c r="O3154" s="384"/>
      <c r="P3154" s="386"/>
      <c r="Q3154" s="387"/>
      <c r="R3154" s="286"/>
      <c r="S3154" s="388">
        <f t="shared" si="449"/>
        <v>0</v>
      </c>
      <c r="T3154" s="389"/>
      <c r="U3154" s="389">
        <f t="shared" si="447"/>
        <v>0</v>
      </c>
      <c r="V3154" s="451"/>
      <c r="W3154" s="452"/>
      <c r="X3154" s="386"/>
      <c r="Y3154" s="390"/>
      <c r="Z3154" s="391"/>
      <c r="AA3154" s="392"/>
      <c r="AB3154" s="393"/>
      <c r="AC3154" s="394"/>
      <c r="AD3154" s="395">
        <f t="shared" si="450"/>
        <v>0</v>
      </c>
      <c r="AE3154" s="396">
        <f>IF(OR(G3154=账期!$A$18,G3154=账期!$A$20,G3154=账期!$A$22,G3154=账期!$A$24,G3154=账期!$A$25,G3154=账期!$A$27,G3154=账期!$A$26,G3154=账期!$A$28,G3154=账期!$A$30,G3154=账期!$A$32,G3154=账期!$A$34,G3154=账期!$A$35,G3154=账期!$A$37,G3154=账期!$A$39,G3154=账期!$A$40,G3154=账期!$A$41,G3154=账期!$A$42,G3154=账期!$A$43,G3154=账期!$A$44,G3154=账期!$A$45,G3154=账期!$A$46,G3154=账期!$A$48,G3154=账期!$A$50,G3154=账期!$A$51,G3154=账期!$A$52,G3154=账期!$A$53,G3154=账期!$A$54,G3154=账期!$A$56,G3154=账期!$A$57,G3154=账期!$A$58,G3154=账期!$A$59,G3154=账期!$A$60,G3154=账期!$A$61,G3154=账期!$A$62,G3154=账期!$A$63,G3154=账期!$A$64,G3154=账期!$A$66,G3154=账期!$A$67,G3154=账期!$A$68,G3154=账期!$A$70,G3154=账期!$A$71),30,IF(OR(G3154=账期!$A$74,G3154=账期!$A$77,G3154=账期!$A$76,G3154=账期!$A$79,G3154=账期!$A$80,G3154=账期!$A$81,G3154=账期!$A$83,G3154=账期!$A$85,G3154=账期!$A$87,G3154=账期!$A$89,G3154=账期!$A$91),60,IF(OR(G3154=账期!$A$93,G3154=账期!$A$94,G3154=账期!$A$95,G3154=账期!$A$96,G3154=账期!$A$98,G3154=账期!$A$99,G3154=账期!$A$101,G3154=账期!$A$102),90,0)))</f>
        <v>0</v>
      </c>
      <c r="AF3154" s="396"/>
      <c r="AG3154" s="384"/>
      <c r="AH3154" s="396" t="str">
        <f t="shared" si="446"/>
        <v/>
      </c>
    </row>
    <row r="3155" spans="1:34" ht="18" customHeight="1" x14ac:dyDescent="0.25">
      <c r="A3155" s="301" t="str">
        <f t="shared" si="448"/>
        <v/>
      </c>
      <c r="B3155" s="397"/>
      <c r="C3155" s="398"/>
      <c r="D3155" s="399"/>
      <c r="E3155" s="383" t="str">
        <f t="shared" si="444"/>
        <v>C</v>
      </c>
      <c r="F3155" s="383" t="str">
        <f t="shared" si="445"/>
        <v>C</v>
      </c>
      <c r="G3155" s="400"/>
      <c r="H3155" s="385" t="str">
        <f>IF(G3155="","",VLOOKUP(G3155,下拉数据源!J:K,2,0))</f>
        <v/>
      </c>
      <c r="I3155" s="385"/>
      <c r="J3155" s="385"/>
      <c r="K3155" s="386"/>
      <c r="L3155" s="401"/>
      <c r="M3155" s="384"/>
      <c r="N3155" s="384"/>
      <c r="O3155" s="384"/>
      <c r="P3155" s="386"/>
      <c r="Q3155" s="387"/>
      <c r="R3155" s="286"/>
      <c r="S3155" s="388">
        <f t="shared" si="449"/>
        <v>0</v>
      </c>
      <c r="T3155" s="389"/>
      <c r="U3155" s="389">
        <f t="shared" si="447"/>
        <v>0</v>
      </c>
      <c r="V3155" s="451"/>
      <c r="W3155" s="452"/>
      <c r="X3155" s="386"/>
      <c r="Y3155" s="390"/>
      <c r="Z3155" s="391"/>
      <c r="AA3155" s="392"/>
      <c r="AB3155" s="393"/>
      <c r="AC3155" s="394"/>
      <c r="AD3155" s="395">
        <f t="shared" si="450"/>
        <v>0</v>
      </c>
      <c r="AE3155" s="396">
        <f>IF(OR(G3155=账期!$A$18,G3155=账期!$A$20,G3155=账期!$A$22,G3155=账期!$A$24,G3155=账期!$A$25,G3155=账期!$A$27,G3155=账期!$A$26,G3155=账期!$A$28,G3155=账期!$A$30,G3155=账期!$A$32,G3155=账期!$A$34,G3155=账期!$A$35,G3155=账期!$A$37,G3155=账期!$A$39,G3155=账期!$A$40,G3155=账期!$A$41,G3155=账期!$A$42,G3155=账期!$A$43,G3155=账期!$A$44,G3155=账期!$A$45,G3155=账期!$A$46,G3155=账期!$A$48,G3155=账期!$A$50,G3155=账期!$A$51,G3155=账期!$A$52,G3155=账期!$A$53,G3155=账期!$A$54,G3155=账期!$A$56,G3155=账期!$A$57,G3155=账期!$A$58,G3155=账期!$A$59,G3155=账期!$A$60,G3155=账期!$A$61,G3155=账期!$A$62,G3155=账期!$A$63,G3155=账期!$A$64,G3155=账期!$A$66,G3155=账期!$A$67,G3155=账期!$A$68,G3155=账期!$A$70,G3155=账期!$A$71),30,IF(OR(G3155=账期!$A$74,G3155=账期!$A$77,G3155=账期!$A$76,G3155=账期!$A$79,G3155=账期!$A$80,G3155=账期!$A$81,G3155=账期!$A$83,G3155=账期!$A$85,G3155=账期!$A$87,G3155=账期!$A$89,G3155=账期!$A$91),60,IF(OR(G3155=账期!$A$93,G3155=账期!$A$94,G3155=账期!$A$95,G3155=账期!$A$96,G3155=账期!$A$98,G3155=账期!$A$99,G3155=账期!$A$101,G3155=账期!$A$102),90,0)))</f>
        <v>0</v>
      </c>
      <c r="AF3155" s="396"/>
      <c r="AG3155" s="384"/>
      <c r="AH3155" s="396" t="str">
        <f t="shared" si="446"/>
        <v/>
      </c>
    </row>
    <row r="3156" spans="1:34" ht="18" customHeight="1" x14ac:dyDescent="0.25">
      <c r="A3156" s="301" t="str">
        <f t="shared" si="448"/>
        <v/>
      </c>
      <c r="B3156" s="397"/>
      <c r="C3156" s="398"/>
      <c r="D3156" s="399"/>
      <c r="E3156" s="383" t="str">
        <f t="shared" si="444"/>
        <v>C</v>
      </c>
      <c r="F3156" s="383" t="str">
        <f t="shared" si="445"/>
        <v>C</v>
      </c>
      <c r="G3156" s="400"/>
      <c r="H3156" s="385" t="str">
        <f>IF(G3156="","",VLOOKUP(G3156,下拉数据源!J:K,2,0))</f>
        <v/>
      </c>
      <c r="I3156" s="385"/>
      <c r="J3156" s="385"/>
      <c r="K3156" s="386"/>
      <c r="L3156" s="401"/>
      <c r="M3156" s="384"/>
      <c r="N3156" s="384"/>
      <c r="O3156" s="384"/>
      <c r="P3156" s="386"/>
      <c r="Q3156" s="387"/>
      <c r="R3156" s="286"/>
      <c r="S3156" s="388">
        <f t="shared" si="449"/>
        <v>0</v>
      </c>
      <c r="T3156" s="389"/>
      <c r="U3156" s="389">
        <f t="shared" si="447"/>
        <v>0</v>
      </c>
      <c r="V3156" s="451"/>
      <c r="W3156" s="452"/>
      <c r="X3156" s="386"/>
      <c r="Y3156" s="390"/>
      <c r="Z3156" s="391"/>
      <c r="AA3156" s="392"/>
      <c r="AB3156" s="393"/>
      <c r="AC3156" s="394"/>
      <c r="AD3156" s="395">
        <f t="shared" si="450"/>
        <v>0</v>
      </c>
      <c r="AE3156" s="396">
        <f>IF(OR(G3156=账期!$A$18,G3156=账期!$A$20,G3156=账期!$A$22,G3156=账期!$A$24,G3156=账期!$A$25,G3156=账期!$A$27,G3156=账期!$A$26,G3156=账期!$A$28,G3156=账期!$A$30,G3156=账期!$A$32,G3156=账期!$A$34,G3156=账期!$A$35,G3156=账期!$A$37,G3156=账期!$A$39,G3156=账期!$A$40,G3156=账期!$A$41,G3156=账期!$A$42,G3156=账期!$A$43,G3156=账期!$A$44,G3156=账期!$A$45,G3156=账期!$A$46,G3156=账期!$A$48,G3156=账期!$A$50,G3156=账期!$A$51,G3156=账期!$A$52,G3156=账期!$A$53,G3156=账期!$A$54,G3156=账期!$A$56,G3156=账期!$A$57,G3156=账期!$A$58,G3156=账期!$A$59,G3156=账期!$A$60,G3156=账期!$A$61,G3156=账期!$A$62,G3156=账期!$A$63,G3156=账期!$A$64,G3156=账期!$A$66,G3156=账期!$A$67,G3156=账期!$A$68,G3156=账期!$A$70,G3156=账期!$A$71),30,IF(OR(G3156=账期!$A$74,G3156=账期!$A$77,G3156=账期!$A$76,G3156=账期!$A$79,G3156=账期!$A$80,G3156=账期!$A$81,G3156=账期!$A$83,G3156=账期!$A$85,G3156=账期!$A$87,G3156=账期!$A$89,G3156=账期!$A$91),60,IF(OR(G3156=账期!$A$93,G3156=账期!$A$94,G3156=账期!$A$95,G3156=账期!$A$96,G3156=账期!$A$98,G3156=账期!$A$99,G3156=账期!$A$101,G3156=账期!$A$102),90,0)))</f>
        <v>0</v>
      </c>
      <c r="AF3156" s="396"/>
      <c r="AG3156" s="384"/>
      <c r="AH3156" s="396" t="str">
        <f t="shared" si="446"/>
        <v/>
      </c>
    </row>
    <row r="3157" spans="1:34" ht="18" customHeight="1" x14ac:dyDescent="0.25">
      <c r="A3157" s="301" t="str">
        <f t="shared" si="448"/>
        <v/>
      </c>
      <c r="B3157" s="397"/>
      <c r="C3157" s="398"/>
      <c r="D3157" s="399"/>
      <c r="E3157" s="383" t="str">
        <f t="shared" si="444"/>
        <v>C</v>
      </c>
      <c r="F3157" s="383" t="str">
        <f t="shared" si="445"/>
        <v>C</v>
      </c>
      <c r="G3157" s="400"/>
      <c r="H3157" s="385" t="str">
        <f>IF(G3157="","",VLOOKUP(G3157,下拉数据源!J:K,2,0))</f>
        <v/>
      </c>
      <c r="I3157" s="385"/>
      <c r="J3157" s="385"/>
      <c r="K3157" s="386"/>
      <c r="L3157" s="401"/>
      <c r="M3157" s="384"/>
      <c r="N3157" s="384"/>
      <c r="O3157" s="384"/>
      <c r="P3157" s="386"/>
      <c r="Q3157" s="387"/>
      <c r="R3157" s="286"/>
      <c r="S3157" s="388">
        <f t="shared" si="449"/>
        <v>0</v>
      </c>
      <c r="T3157" s="389"/>
      <c r="U3157" s="389">
        <f t="shared" si="447"/>
        <v>0</v>
      </c>
      <c r="V3157" s="451"/>
      <c r="W3157" s="452"/>
      <c r="X3157" s="386"/>
      <c r="Y3157" s="390"/>
      <c r="Z3157" s="391"/>
      <c r="AA3157" s="392"/>
      <c r="AB3157" s="393"/>
      <c r="AC3157" s="394"/>
      <c r="AD3157" s="395">
        <f t="shared" si="450"/>
        <v>0</v>
      </c>
      <c r="AE3157" s="396">
        <f>IF(OR(G3157=账期!$A$18,G3157=账期!$A$20,G3157=账期!$A$22,G3157=账期!$A$24,G3157=账期!$A$25,G3157=账期!$A$27,G3157=账期!$A$26,G3157=账期!$A$28,G3157=账期!$A$30,G3157=账期!$A$32,G3157=账期!$A$34,G3157=账期!$A$35,G3157=账期!$A$37,G3157=账期!$A$39,G3157=账期!$A$40,G3157=账期!$A$41,G3157=账期!$A$42,G3157=账期!$A$43,G3157=账期!$A$44,G3157=账期!$A$45,G3157=账期!$A$46,G3157=账期!$A$48,G3157=账期!$A$50,G3157=账期!$A$51,G3157=账期!$A$52,G3157=账期!$A$53,G3157=账期!$A$54,G3157=账期!$A$56,G3157=账期!$A$57,G3157=账期!$A$58,G3157=账期!$A$59,G3157=账期!$A$60,G3157=账期!$A$61,G3157=账期!$A$62,G3157=账期!$A$63,G3157=账期!$A$64,G3157=账期!$A$66,G3157=账期!$A$67,G3157=账期!$A$68,G3157=账期!$A$70,G3157=账期!$A$71),30,IF(OR(G3157=账期!$A$74,G3157=账期!$A$77,G3157=账期!$A$76,G3157=账期!$A$79,G3157=账期!$A$80,G3157=账期!$A$81,G3157=账期!$A$83,G3157=账期!$A$85,G3157=账期!$A$87,G3157=账期!$A$89,G3157=账期!$A$91),60,IF(OR(G3157=账期!$A$93,G3157=账期!$A$94,G3157=账期!$A$95,G3157=账期!$A$96,G3157=账期!$A$98,G3157=账期!$A$99,G3157=账期!$A$101,G3157=账期!$A$102),90,0)))</f>
        <v>0</v>
      </c>
      <c r="AF3157" s="396"/>
      <c r="AG3157" s="384"/>
      <c r="AH3157" s="396" t="str">
        <f t="shared" si="446"/>
        <v/>
      </c>
    </row>
    <row r="3158" spans="1:34" ht="18" customHeight="1" x14ac:dyDescent="0.25">
      <c r="A3158" s="301" t="str">
        <f t="shared" si="448"/>
        <v/>
      </c>
      <c r="B3158" s="397"/>
      <c r="C3158" s="398"/>
      <c r="D3158" s="399"/>
      <c r="E3158" s="383" t="str">
        <f t="shared" si="444"/>
        <v>C</v>
      </c>
      <c r="F3158" s="383" t="str">
        <f t="shared" si="445"/>
        <v>C</v>
      </c>
      <c r="G3158" s="400"/>
      <c r="H3158" s="385" t="str">
        <f>IF(G3158="","",VLOOKUP(G3158,下拉数据源!J:K,2,0))</f>
        <v/>
      </c>
      <c r="I3158" s="385"/>
      <c r="J3158" s="385"/>
      <c r="K3158" s="386"/>
      <c r="L3158" s="401"/>
      <c r="M3158" s="384"/>
      <c r="N3158" s="384"/>
      <c r="O3158" s="384"/>
      <c r="P3158" s="386"/>
      <c r="Q3158" s="387"/>
      <c r="R3158" s="286"/>
      <c r="S3158" s="388">
        <f t="shared" si="449"/>
        <v>0</v>
      </c>
      <c r="T3158" s="389"/>
      <c r="U3158" s="389">
        <f t="shared" si="447"/>
        <v>0</v>
      </c>
      <c r="V3158" s="451"/>
      <c r="W3158" s="452"/>
      <c r="X3158" s="386"/>
      <c r="Y3158" s="390"/>
      <c r="Z3158" s="391"/>
      <c r="AA3158" s="392"/>
      <c r="AB3158" s="393"/>
      <c r="AC3158" s="394"/>
      <c r="AD3158" s="395">
        <f t="shared" si="450"/>
        <v>0</v>
      </c>
      <c r="AE3158" s="396">
        <f>IF(OR(G3158=账期!$A$18,G3158=账期!$A$20,G3158=账期!$A$22,G3158=账期!$A$24,G3158=账期!$A$25,G3158=账期!$A$27,G3158=账期!$A$26,G3158=账期!$A$28,G3158=账期!$A$30,G3158=账期!$A$32,G3158=账期!$A$34,G3158=账期!$A$35,G3158=账期!$A$37,G3158=账期!$A$39,G3158=账期!$A$40,G3158=账期!$A$41,G3158=账期!$A$42,G3158=账期!$A$43,G3158=账期!$A$44,G3158=账期!$A$45,G3158=账期!$A$46,G3158=账期!$A$48,G3158=账期!$A$50,G3158=账期!$A$51,G3158=账期!$A$52,G3158=账期!$A$53,G3158=账期!$A$54,G3158=账期!$A$56,G3158=账期!$A$57,G3158=账期!$A$58,G3158=账期!$A$59,G3158=账期!$A$60,G3158=账期!$A$61,G3158=账期!$A$62,G3158=账期!$A$63,G3158=账期!$A$64,G3158=账期!$A$66,G3158=账期!$A$67,G3158=账期!$A$68,G3158=账期!$A$70,G3158=账期!$A$71),30,IF(OR(G3158=账期!$A$74,G3158=账期!$A$77,G3158=账期!$A$76,G3158=账期!$A$79,G3158=账期!$A$80,G3158=账期!$A$81,G3158=账期!$A$83,G3158=账期!$A$85,G3158=账期!$A$87,G3158=账期!$A$89,G3158=账期!$A$91),60,IF(OR(G3158=账期!$A$93,G3158=账期!$A$94,G3158=账期!$A$95,G3158=账期!$A$96,G3158=账期!$A$98,G3158=账期!$A$99,G3158=账期!$A$101,G3158=账期!$A$102),90,0)))</f>
        <v>0</v>
      </c>
      <c r="AF3158" s="396"/>
      <c r="AG3158" s="384"/>
      <c r="AH3158" s="396" t="str">
        <f t="shared" si="446"/>
        <v/>
      </c>
    </row>
    <row r="3159" spans="1:34" ht="18" customHeight="1" x14ac:dyDescent="0.25">
      <c r="A3159" s="301" t="str">
        <f t="shared" si="448"/>
        <v/>
      </c>
      <c r="B3159" s="397"/>
      <c r="C3159" s="398"/>
      <c r="D3159" s="399"/>
      <c r="E3159" s="383" t="str">
        <f t="shared" si="444"/>
        <v>C</v>
      </c>
      <c r="F3159" s="383" t="str">
        <f t="shared" si="445"/>
        <v>C</v>
      </c>
      <c r="G3159" s="400"/>
      <c r="H3159" s="385" t="str">
        <f>IF(G3159="","",VLOOKUP(G3159,下拉数据源!J:K,2,0))</f>
        <v/>
      </c>
      <c r="I3159" s="385"/>
      <c r="J3159" s="385"/>
      <c r="K3159" s="386"/>
      <c r="L3159" s="401"/>
      <c r="M3159" s="384"/>
      <c r="N3159" s="384"/>
      <c r="O3159" s="384"/>
      <c r="P3159" s="386"/>
      <c r="Q3159" s="387"/>
      <c r="R3159" s="286"/>
      <c r="S3159" s="388">
        <f t="shared" si="449"/>
        <v>0</v>
      </c>
      <c r="T3159" s="389"/>
      <c r="U3159" s="389">
        <f t="shared" si="447"/>
        <v>0</v>
      </c>
      <c r="V3159" s="451"/>
      <c r="W3159" s="452"/>
      <c r="X3159" s="386"/>
      <c r="Y3159" s="390"/>
      <c r="Z3159" s="391"/>
      <c r="AA3159" s="392"/>
      <c r="AB3159" s="393"/>
      <c r="AC3159" s="394"/>
      <c r="AD3159" s="395">
        <f t="shared" si="450"/>
        <v>0</v>
      </c>
      <c r="AE3159" s="396">
        <f>IF(OR(G3159=账期!$A$18,G3159=账期!$A$20,G3159=账期!$A$22,G3159=账期!$A$24,G3159=账期!$A$25,G3159=账期!$A$27,G3159=账期!$A$26,G3159=账期!$A$28,G3159=账期!$A$30,G3159=账期!$A$32,G3159=账期!$A$34,G3159=账期!$A$35,G3159=账期!$A$37,G3159=账期!$A$39,G3159=账期!$A$40,G3159=账期!$A$41,G3159=账期!$A$42,G3159=账期!$A$43,G3159=账期!$A$44,G3159=账期!$A$45,G3159=账期!$A$46,G3159=账期!$A$48,G3159=账期!$A$50,G3159=账期!$A$51,G3159=账期!$A$52,G3159=账期!$A$53,G3159=账期!$A$54,G3159=账期!$A$56,G3159=账期!$A$57,G3159=账期!$A$58,G3159=账期!$A$59,G3159=账期!$A$60,G3159=账期!$A$61,G3159=账期!$A$62,G3159=账期!$A$63,G3159=账期!$A$64,G3159=账期!$A$66,G3159=账期!$A$67,G3159=账期!$A$68,G3159=账期!$A$70,G3159=账期!$A$71),30,IF(OR(G3159=账期!$A$74,G3159=账期!$A$77,G3159=账期!$A$76,G3159=账期!$A$79,G3159=账期!$A$80,G3159=账期!$A$81,G3159=账期!$A$83,G3159=账期!$A$85,G3159=账期!$A$87,G3159=账期!$A$89,G3159=账期!$A$91),60,IF(OR(G3159=账期!$A$93,G3159=账期!$A$94,G3159=账期!$A$95,G3159=账期!$A$96,G3159=账期!$A$98,G3159=账期!$A$99,G3159=账期!$A$101,G3159=账期!$A$102),90,0)))</f>
        <v>0</v>
      </c>
      <c r="AF3159" s="396"/>
      <c r="AG3159" s="384"/>
      <c r="AH3159" s="396" t="str">
        <f t="shared" si="446"/>
        <v/>
      </c>
    </row>
    <row r="3160" spans="1:34" ht="18" customHeight="1" x14ac:dyDescent="0.25">
      <c r="A3160" s="301" t="str">
        <f t="shared" si="448"/>
        <v/>
      </c>
      <c r="B3160" s="397"/>
      <c r="C3160" s="398"/>
      <c r="D3160" s="399"/>
      <c r="E3160" s="383" t="str">
        <f t="shared" si="444"/>
        <v>C</v>
      </c>
      <c r="F3160" s="383" t="str">
        <f t="shared" si="445"/>
        <v>C</v>
      </c>
      <c r="G3160" s="400"/>
      <c r="H3160" s="385" t="str">
        <f>IF(G3160="","",VLOOKUP(G3160,下拉数据源!J:K,2,0))</f>
        <v/>
      </c>
      <c r="I3160" s="385"/>
      <c r="J3160" s="385"/>
      <c r="K3160" s="386"/>
      <c r="L3160" s="401"/>
      <c r="M3160" s="384"/>
      <c r="N3160" s="384"/>
      <c r="O3160" s="384"/>
      <c r="P3160" s="386"/>
      <c r="Q3160" s="387"/>
      <c r="R3160" s="286"/>
      <c r="S3160" s="388">
        <f t="shared" si="449"/>
        <v>0</v>
      </c>
      <c r="T3160" s="389"/>
      <c r="U3160" s="389">
        <f t="shared" si="447"/>
        <v>0</v>
      </c>
      <c r="V3160" s="451"/>
      <c r="W3160" s="452"/>
      <c r="X3160" s="386"/>
      <c r="Y3160" s="390"/>
      <c r="Z3160" s="391"/>
      <c r="AA3160" s="392"/>
      <c r="AB3160" s="393"/>
      <c r="AC3160" s="394"/>
      <c r="AD3160" s="395">
        <f t="shared" si="450"/>
        <v>0</v>
      </c>
      <c r="AE3160" s="396">
        <f>IF(OR(G3160=账期!$A$18,G3160=账期!$A$20,G3160=账期!$A$22,G3160=账期!$A$24,G3160=账期!$A$25,G3160=账期!$A$27,G3160=账期!$A$26,G3160=账期!$A$28,G3160=账期!$A$30,G3160=账期!$A$32,G3160=账期!$A$34,G3160=账期!$A$35,G3160=账期!$A$37,G3160=账期!$A$39,G3160=账期!$A$40,G3160=账期!$A$41,G3160=账期!$A$42,G3160=账期!$A$43,G3160=账期!$A$44,G3160=账期!$A$45,G3160=账期!$A$46,G3160=账期!$A$48,G3160=账期!$A$50,G3160=账期!$A$51,G3160=账期!$A$52,G3160=账期!$A$53,G3160=账期!$A$54,G3160=账期!$A$56,G3160=账期!$A$57,G3160=账期!$A$58,G3160=账期!$A$59,G3160=账期!$A$60,G3160=账期!$A$61,G3160=账期!$A$62,G3160=账期!$A$63,G3160=账期!$A$64,G3160=账期!$A$66,G3160=账期!$A$67,G3160=账期!$A$68,G3160=账期!$A$70,G3160=账期!$A$71),30,IF(OR(G3160=账期!$A$74,G3160=账期!$A$77,G3160=账期!$A$76,G3160=账期!$A$79,G3160=账期!$A$80,G3160=账期!$A$81,G3160=账期!$A$83,G3160=账期!$A$85,G3160=账期!$A$87,G3160=账期!$A$89,G3160=账期!$A$91),60,IF(OR(G3160=账期!$A$93,G3160=账期!$A$94,G3160=账期!$A$95,G3160=账期!$A$96,G3160=账期!$A$98,G3160=账期!$A$99,G3160=账期!$A$101,G3160=账期!$A$102),90,0)))</f>
        <v>0</v>
      </c>
      <c r="AF3160" s="396"/>
      <c r="AG3160" s="384"/>
      <c r="AH3160" s="396" t="str">
        <f t="shared" si="446"/>
        <v/>
      </c>
    </row>
    <row r="3161" spans="1:34" ht="18" customHeight="1" x14ac:dyDescent="0.25">
      <c r="A3161" s="301" t="str">
        <f t="shared" si="448"/>
        <v/>
      </c>
      <c r="B3161" s="397"/>
      <c r="C3161" s="398"/>
      <c r="D3161" s="399"/>
      <c r="E3161" s="383" t="str">
        <f t="shared" si="444"/>
        <v>C</v>
      </c>
      <c r="F3161" s="383" t="str">
        <f t="shared" si="445"/>
        <v>C</v>
      </c>
      <c r="G3161" s="400"/>
      <c r="H3161" s="385" t="str">
        <f>IF(G3161="","",VLOOKUP(G3161,下拉数据源!J:K,2,0))</f>
        <v/>
      </c>
      <c r="I3161" s="385"/>
      <c r="J3161" s="385"/>
      <c r="K3161" s="386"/>
      <c r="L3161" s="401"/>
      <c r="M3161" s="384"/>
      <c r="N3161" s="384"/>
      <c r="O3161" s="384"/>
      <c r="P3161" s="386"/>
      <c r="Q3161" s="387"/>
      <c r="R3161" s="286"/>
      <c r="S3161" s="388">
        <f t="shared" si="449"/>
        <v>0</v>
      </c>
      <c r="T3161" s="389"/>
      <c r="U3161" s="389">
        <f t="shared" si="447"/>
        <v>0</v>
      </c>
      <c r="V3161" s="451"/>
      <c r="W3161" s="452"/>
      <c r="X3161" s="386"/>
      <c r="Y3161" s="390"/>
      <c r="Z3161" s="391"/>
      <c r="AA3161" s="392"/>
      <c r="AB3161" s="393"/>
      <c r="AC3161" s="394"/>
      <c r="AD3161" s="395">
        <f t="shared" si="450"/>
        <v>0</v>
      </c>
      <c r="AE3161" s="396">
        <f>IF(OR(G3161=账期!$A$18,G3161=账期!$A$20,G3161=账期!$A$22,G3161=账期!$A$24,G3161=账期!$A$25,G3161=账期!$A$27,G3161=账期!$A$26,G3161=账期!$A$28,G3161=账期!$A$30,G3161=账期!$A$32,G3161=账期!$A$34,G3161=账期!$A$35,G3161=账期!$A$37,G3161=账期!$A$39,G3161=账期!$A$40,G3161=账期!$A$41,G3161=账期!$A$42,G3161=账期!$A$43,G3161=账期!$A$44,G3161=账期!$A$45,G3161=账期!$A$46,G3161=账期!$A$48,G3161=账期!$A$50,G3161=账期!$A$51,G3161=账期!$A$52,G3161=账期!$A$53,G3161=账期!$A$54,G3161=账期!$A$56,G3161=账期!$A$57,G3161=账期!$A$58,G3161=账期!$A$59,G3161=账期!$A$60,G3161=账期!$A$61,G3161=账期!$A$62,G3161=账期!$A$63,G3161=账期!$A$64,G3161=账期!$A$66,G3161=账期!$A$67,G3161=账期!$A$68,G3161=账期!$A$70,G3161=账期!$A$71),30,IF(OR(G3161=账期!$A$74,G3161=账期!$A$77,G3161=账期!$A$76,G3161=账期!$A$79,G3161=账期!$A$80,G3161=账期!$A$81,G3161=账期!$A$83,G3161=账期!$A$85,G3161=账期!$A$87,G3161=账期!$A$89,G3161=账期!$A$91),60,IF(OR(G3161=账期!$A$93,G3161=账期!$A$94,G3161=账期!$A$95,G3161=账期!$A$96,G3161=账期!$A$98,G3161=账期!$A$99,G3161=账期!$A$101,G3161=账期!$A$102),90,0)))</f>
        <v>0</v>
      </c>
      <c r="AF3161" s="396"/>
      <c r="AG3161" s="384"/>
      <c r="AH3161" s="396" t="str">
        <f t="shared" si="446"/>
        <v/>
      </c>
    </row>
    <row r="3162" spans="1:34" ht="18" customHeight="1" x14ac:dyDescent="0.25">
      <c r="A3162" s="301" t="str">
        <f t="shared" si="448"/>
        <v/>
      </c>
      <c r="B3162" s="397"/>
      <c r="C3162" s="398"/>
      <c r="D3162" s="399"/>
      <c r="E3162" s="383" t="str">
        <f t="shared" si="444"/>
        <v>C</v>
      </c>
      <c r="F3162" s="383" t="str">
        <f t="shared" si="445"/>
        <v>C</v>
      </c>
      <c r="G3162" s="400"/>
      <c r="H3162" s="385" t="str">
        <f>IF(G3162="","",VLOOKUP(G3162,下拉数据源!J:K,2,0))</f>
        <v/>
      </c>
      <c r="I3162" s="385"/>
      <c r="J3162" s="385"/>
      <c r="K3162" s="386"/>
      <c r="L3162" s="401"/>
      <c r="M3162" s="384"/>
      <c r="N3162" s="384"/>
      <c r="O3162" s="384"/>
      <c r="P3162" s="386"/>
      <c r="Q3162" s="387"/>
      <c r="R3162" s="286"/>
      <c r="S3162" s="388">
        <f t="shared" si="449"/>
        <v>0</v>
      </c>
      <c r="T3162" s="389"/>
      <c r="U3162" s="389">
        <f t="shared" si="447"/>
        <v>0</v>
      </c>
      <c r="V3162" s="451"/>
      <c r="W3162" s="452"/>
      <c r="X3162" s="386"/>
      <c r="Y3162" s="390"/>
      <c r="Z3162" s="391"/>
      <c r="AA3162" s="392"/>
      <c r="AB3162" s="393"/>
      <c r="AC3162" s="394"/>
      <c r="AD3162" s="395">
        <f t="shared" si="450"/>
        <v>0</v>
      </c>
      <c r="AE3162" s="396">
        <f>IF(OR(G3162=账期!$A$18,G3162=账期!$A$20,G3162=账期!$A$22,G3162=账期!$A$24,G3162=账期!$A$25,G3162=账期!$A$27,G3162=账期!$A$26,G3162=账期!$A$28,G3162=账期!$A$30,G3162=账期!$A$32,G3162=账期!$A$34,G3162=账期!$A$35,G3162=账期!$A$37,G3162=账期!$A$39,G3162=账期!$A$40,G3162=账期!$A$41,G3162=账期!$A$42,G3162=账期!$A$43,G3162=账期!$A$44,G3162=账期!$A$45,G3162=账期!$A$46,G3162=账期!$A$48,G3162=账期!$A$50,G3162=账期!$A$51,G3162=账期!$A$52,G3162=账期!$A$53,G3162=账期!$A$54,G3162=账期!$A$56,G3162=账期!$A$57,G3162=账期!$A$58,G3162=账期!$A$59,G3162=账期!$A$60,G3162=账期!$A$61,G3162=账期!$A$62,G3162=账期!$A$63,G3162=账期!$A$64,G3162=账期!$A$66,G3162=账期!$A$67,G3162=账期!$A$68,G3162=账期!$A$70,G3162=账期!$A$71),30,IF(OR(G3162=账期!$A$74,G3162=账期!$A$77,G3162=账期!$A$76,G3162=账期!$A$79,G3162=账期!$A$80,G3162=账期!$A$81,G3162=账期!$A$83,G3162=账期!$A$85,G3162=账期!$A$87,G3162=账期!$A$89,G3162=账期!$A$91),60,IF(OR(G3162=账期!$A$93,G3162=账期!$A$94,G3162=账期!$A$95,G3162=账期!$A$96,G3162=账期!$A$98,G3162=账期!$A$99,G3162=账期!$A$101,G3162=账期!$A$102),90,0)))</f>
        <v>0</v>
      </c>
      <c r="AF3162" s="396"/>
      <c r="AG3162" s="384"/>
      <c r="AH3162" s="396" t="str">
        <f t="shared" si="446"/>
        <v/>
      </c>
    </row>
    <row r="3163" spans="1:34" ht="18" customHeight="1" x14ac:dyDescent="0.25">
      <c r="A3163" s="301" t="str">
        <f t="shared" si="448"/>
        <v/>
      </c>
      <c r="B3163" s="397"/>
      <c r="C3163" s="398"/>
      <c r="D3163" s="399"/>
      <c r="E3163" s="383" t="str">
        <f t="shared" si="444"/>
        <v>C</v>
      </c>
      <c r="F3163" s="383" t="str">
        <f t="shared" si="445"/>
        <v>C</v>
      </c>
      <c r="G3163" s="400"/>
      <c r="H3163" s="385" t="str">
        <f>IF(G3163="","",VLOOKUP(G3163,下拉数据源!J:K,2,0))</f>
        <v/>
      </c>
      <c r="I3163" s="385"/>
      <c r="J3163" s="385"/>
      <c r="K3163" s="386"/>
      <c r="L3163" s="401"/>
      <c r="M3163" s="384"/>
      <c r="N3163" s="384"/>
      <c r="O3163" s="384"/>
      <c r="P3163" s="386"/>
      <c r="Q3163" s="387"/>
      <c r="R3163" s="286"/>
      <c r="S3163" s="388">
        <f t="shared" si="449"/>
        <v>0</v>
      </c>
      <c r="T3163" s="389"/>
      <c r="U3163" s="389">
        <f t="shared" si="447"/>
        <v>0</v>
      </c>
      <c r="V3163" s="451"/>
      <c r="W3163" s="452"/>
      <c r="X3163" s="386"/>
      <c r="Y3163" s="390"/>
      <c r="Z3163" s="391"/>
      <c r="AA3163" s="392"/>
      <c r="AB3163" s="393"/>
      <c r="AC3163" s="394"/>
      <c r="AD3163" s="395">
        <f t="shared" si="450"/>
        <v>0</v>
      </c>
      <c r="AE3163" s="396">
        <f>IF(OR(G3163=账期!$A$18,G3163=账期!$A$20,G3163=账期!$A$22,G3163=账期!$A$24,G3163=账期!$A$25,G3163=账期!$A$27,G3163=账期!$A$26,G3163=账期!$A$28,G3163=账期!$A$30,G3163=账期!$A$32,G3163=账期!$A$34,G3163=账期!$A$35,G3163=账期!$A$37,G3163=账期!$A$39,G3163=账期!$A$40,G3163=账期!$A$41,G3163=账期!$A$42,G3163=账期!$A$43,G3163=账期!$A$44,G3163=账期!$A$45,G3163=账期!$A$46,G3163=账期!$A$48,G3163=账期!$A$50,G3163=账期!$A$51,G3163=账期!$A$52,G3163=账期!$A$53,G3163=账期!$A$54,G3163=账期!$A$56,G3163=账期!$A$57,G3163=账期!$A$58,G3163=账期!$A$59,G3163=账期!$A$60,G3163=账期!$A$61,G3163=账期!$A$62,G3163=账期!$A$63,G3163=账期!$A$64,G3163=账期!$A$66,G3163=账期!$A$67,G3163=账期!$A$68,G3163=账期!$A$70,G3163=账期!$A$71),30,IF(OR(G3163=账期!$A$74,G3163=账期!$A$77,G3163=账期!$A$76,G3163=账期!$A$79,G3163=账期!$A$80,G3163=账期!$A$81,G3163=账期!$A$83,G3163=账期!$A$85,G3163=账期!$A$87,G3163=账期!$A$89,G3163=账期!$A$91),60,IF(OR(G3163=账期!$A$93,G3163=账期!$A$94,G3163=账期!$A$95,G3163=账期!$A$96,G3163=账期!$A$98,G3163=账期!$A$99,G3163=账期!$A$101,G3163=账期!$A$102),90,0)))</f>
        <v>0</v>
      </c>
      <c r="AF3163" s="396"/>
      <c r="AG3163" s="384"/>
      <c r="AH3163" s="396" t="str">
        <f t="shared" si="446"/>
        <v/>
      </c>
    </row>
    <row r="3164" spans="1:34" ht="18" customHeight="1" x14ac:dyDescent="0.25">
      <c r="A3164" s="301" t="str">
        <f t="shared" si="448"/>
        <v/>
      </c>
      <c r="B3164" s="397"/>
      <c r="C3164" s="398"/>
      <c r="D3164" s="399"/>
      <c r="E3164" s="383" t="str">
        <f t="shared" si="444"/>
        <v>C</v>
      </c>
      <c r="F3164" s="383" t="str">
        <f t="shared" si="445"/>
        <v>C</v>
      </c>
      <c r="G3164" s="400"/>
      <c r="H3164" s="385" t="str">
        <f>IF(G3164="","",VLOOKUP(G3164,下拉数据源!J:K,2,0))</f>
        <v/>
      </c>
      <c r="I3164" s="385"/>
      <c r="J3164" s="385"/>
      <c r="K3164" s="386"/>
      <c r="L3164" s="401"/>
      <c r="M3164" s="384"/>
      <c r="N3164" s="384"/>
      <c r="O3164" s="384"/>
      <c r="P3164" s="386"/>
      <c r="Q3164" s="387"/>
      <c r="R3164" s="286"/>
      <c r="S3164" s="388">
        <f t="shared" si="449"/>
        <v>0</v>
      </c>
      <c r="T3164" s="389"/>
      <c r="U3164" s="389">
        <f t="shared" si="447"/>
        <v>0</v>
      </c>
      <c r="V3164" s="451"/>
      <c r="W3164" s="452"/>
      <c r="X3164" s="386"/>
      <c r="Y3164" s="390"/>
      <c r="Z3164" s="391"/>
      <c r="AA3164" s="392"/>
      <c r="AB3164" s="393"/>
      <c r="AC3164" s="394"/>
      <c r="AD3164" s="395">
        <f t="shared" si="450"/>
        <v>0</v>
      </c>
      <c r="AE3164" s="396">
        <f>IF(OR(G3164=账期!$A$18,G3164=账期!$A$20,G3164=账期!$A$22,G3164=账期!$A$24,G3164=账期!$A$25,G3164=账期!$A$27,G3164=账期!$A$26,G3164=账期!$A$28,G3164=账期!$A$30,G3164=账期!$A$32,G3164=账期!$A$34,G3164=账期!$A$35,G3164=账期!$A$37,G3164=账期!$A$39,G3164=账期!$A$40,G3164=账期!$A$41,G3164=账期!$A$42,G3164=账期!$A$43,G3164=账期!$A$44,G3164=账期!$A$45,G3164=账期!$A$46,G3164=账期!$A$48,G3164=账期!$A$50,G3164=账期!$A$51,G3164=账期!$A$52,G3164=账期!$A$53,G3164=账期!$A$54,G3164=账期!$A$56,G3164=账期!$A$57,G3164=账期!$A$58,G3164=账期!$A$59,G3164=账期!$A$60,G3164=账期!$A$61,G3164=账期!$A$62,G3164=账期!$A$63,G3164=账期!$A$64,G3164=账期!$A$66,G3164=账期!$A$67,G3164=账期!$A$68,G3164=账期!$A$70,G3164=账期!$A$71),30,IF(OR(G3164=账期!$A$74,G3164=账期!$A$77,G3164=账期!$A$76,G3164=账期!$A$79,G3164=账期!$A$80,G3164=账期!$A$81,G3164=账期!$A$83,G3164=账期!$A$85,G3164=账期!$A$87,G3164=账期!$A$89,G3164=账期!$A$91),60,IF(OR(G3164=账期!$A$93,G3164=账期!$A$94,G3164=账期!$A$95,G3164=账期!$A$96,G3164=账期!$A$98,G3164=账期!$A$99,G3164=账期!$A$101,G3164=账期!$A$102),90,0)))</f>
        <v>0</v>
      </c>
      <c r="AF3164" s="396"/>
      <c r="AG3164" s="384"/>
      <c r="AH3164" s="396" t="str">
        <f t="shared" si="446"/>
        <v/>
      </c>
    </row>
    <row r="3165" spans="1:34" ht="18" customHeight="1" x14ac:dyDescent="0.25">
      <c r="A3165" s="301" t="str">
        <f t="shared" si="448"/>
        <v/>
      </c>
      <c r="B3165" s="397"/>
      <c r="C3165" s="398"/>
      <c r="D3165" s="399"/>
      <c r="E3165" s="383" t="str">
        <f t="shared" ref="E3165:E3228" si="451">IF(OR(D3165="长飞",D3165="烽火",D3165="特发",D3165="富通",D3165="亨通",G3165="赣州金信诺",G3165="江苏永鼎",G3165="宏安集团"),"A",IF(OR(G3165="广意通讯",G3165="湖北楚天",G3165="宁波格亿达",G3165="通鼎互联",G3165="黄石昌达",G3165="江苏俊知",G3165="珠海汉胜",G3165="武汉电信"),"B","C"))</f>
        <v>C</v>
      </c>
      <c r="F3165" s="383" t="str">
        <f t="shared" ref="F3165:F3228" si="452">IF(OR(G3165="成都大唐",G3165="广东亨通",G3165="江苏亨通",G3165="兰州长飞",G3165="南京华信",G3165="汕头奥星",G3165="特发光网",G3165="武汉长飞",G3165="长春烽火",G3165="广意通讯",G3165="湖北楚天",G3165="宁波格亿达",G3165="通鼎互联",G3165="安徽汉唐",G3165="安徽宜德",G3165="安徽盈通",G3165="成都康宁",G3165="成都中飞",G3165="东莞光佳",G3165="东莞鸿鑫",G3165="烽火博鑫",G3165="佛山星蓝",G3165="广东金桥",G3165="广州联兴",G3165="贵州乾新",G3165="航天电工",G3165="合肥兴联",G3165="湖北宇洪",G3165="江苏奥通",G3165="江苏中远",G3165="宁波辰飞",G3165="宁波汉生",G3165="宁波宇欣",G3165="山东太平洋",G3165="山东特发",G3165="山东永通",G3165="上海朗闻",G3165="上海翼波",G3165="四川天邑",G3165="四川旭泰",G3165="武汉瑞联",G3165="武汉同至",G3165="西安西古",G3165="西安鑫华通",G3165="武汉驿路通",G3165="长光通信",G3165="中电八所",G3165="中电光达",G3165="中利集团",G3165="重庆特发",G3165="舟山安格",G3165="珠海邗秦"),"A",IF(OR(G3165="富通天津",G3165="赣州金信诺",G3165="江苏永鼎",G3165="上海长飞",G3165="特发股份",G3165="武汉烽火",G3165="西安烽火",G3165="长飞中利",G3165="江苏中天",G3165="江西联创",G3165="宁波盈谷",G3165="黄石昌达",G3165="四川长飞"),"B","C"))</f>
        <v>C</v>
      </c>
      <c r="G3165" s="400"/>
      <c r="H3165" s="385" t="str">
        <f>IF(G3165="","",VLOOKUP(G3165,下拉数据源!J:K,2,0))</f>
        <v/>
      </c>
      <c r="I3165" s="385"/>
      <c r="J3165" s="385"/>
      <c r="K3165" s="386"/>
      <c r="L3165" s="401"/>
      <c r="M3165" s="384"/>
      <c r="N3165" s="384"/>
      <c r="O3165" s="384"/>
      <c r="P3165" s="386"/>
      <c r="Q3165" s="387"/>
      <c r="R3165" s="286"/>
      <c r="S3165" s="388">
        <f t="shared" si="449"/>
        <v>0</v>
      </c>
      <c r="T3165" s="389"/>
      <c r="U3165" s="389">
        <f t="shared" si="447"/>
        <v>0</v>
      </c>
      <c r="V3165" s="451"/>
      <c r="W3165" s="452"/>
      <c r="X3165" s="386"/>
      <c r="Y3165" s="390"/>
      <c r="Z3165" s="391"/>
      <c r="AA3165" s="392"/>
      <c r="AB3165" s="393"/>
      <c r="AC3165" s="394"/>
      <c r="AD3165" s="395">
        <f t="shared" si="450"/>
        <v>0</v>
      </c>
      <c r="AE3165" s="396">
        <f>IF(OR(G3165=账期!$A$18,G3165=账期!$A$20,G3165=账期!$A$22,G3165=账期!$A$24,G3165=账期!$A$25,G3165=账期!$A$27,G3165=账期!$A$26,G3165=账期!$A$28,G3165=账期!$A$30,G3165=账期!$A$32,G3165=账期!$A$34,G3165=账期!$A$35,G3165=账期!$A$37,G3165=账期!$A$39,G3165=账期!$A$40,G3165=账期!$A$41,G3165=账期!$A$42,G3165=账期!$A$43,G3165=账期!$A$44,G3165=账期!$A$45,G3165=账期!$A$46,G3165=账期!$A$48,G3165=账期!$A$50,G3165=账期!$A$51,G3165=账期!$A$52,G3165=账期!$A$53,G3165=账期!$A$54,G3165=账期!$A$56,G3165=账期!$A$57,G3165=账期!$A$58,G3165=账期!$A$59,G3165=账期!$A$60,G3165=账期!$A$61,G3165=账期!$A$62,G3165=账期!$A$63,G3165=账期!$A$64,G3165=账期!$A$66,G3165=账期!$A$67,G3165=账期!$A$68,G3165=账期!$A$70,G3165=账期!$A$71),30,IF(OR(G3165=账期!$A$74,G3165=账期!$A$77,G3165=账期!$A$76,G3165=账期!$A$79,G3165=账期!$A$80,G3165=账期!$A$81,G3165=账期!$A$83,G3165=账期!$A$85,G3165=账期!$A$87,G3165=账期!$A$89,G3165=账期!$A$91),60,IF(OR(G3165=账期!$A$93,G3165=账期!$A$94,G3165=账期!$A$95,G3165=账期!$A$96,G3165=账期!$A$98,G3165=账期!$A$99,G3165=账期!$A$101,G3165=账期!$A$102),90,0)))</f>
        <v>0</v>
      </c>
      <c r="AF3165" s="396"/>
      <c r="AG3165" s="384"/>
      <c r="AH3165" s="396" t="str">
        <f t="shared" si="446"/>
        <v/>
      </c>
    </row>
    <row r="3166" spans="1:34" ht="18" customHeight="1" x14ac:dyDescent="0.25">
      <c r="A3166" s="301" t="str">
        <f t="shared" si="448"/>
        <v/>
      </c>
      <c r="B3166" s="397"/>
      <c r="C3166" s="398"/>
      <c r="D3166" s="399"/>
      <c r="E3166" s="383" t="str">
        <f t="shared" si="451"/>
        <v>C</v>
      </c>
      <c r="F3166" s="383" t="str">
        <f t="shared" si="452"/>
        <v>C</v>
      </c>
      <c r="G3166" s="400"/>
      <c r="H3166" s="385" t="str">
        <f>IF(G3166="","",VLOOKUP(G3166,下拉数据源!J:K,2,0))</f>
        <v/>
      </c>
      <c r="I3166" s="385"/>
      <c r="J3166" s="385"/>
      <c r="K3166" s="386"/>
      <c r="L3166" s="401"/>
      <c r="M3166" s="384"/>
      <c r="N3166" s="384"/>
      <c r="O3166" s="384"/>
      <c r="P3166" s="386"/>
      <c r="Q3166" s="387"/>
      <c r="R3166" s="286"/>
      <c r="S3166" s="388">
        <f t="shared" si="449"/>
        <v>0</v>
      </c>
      <c r="T3166" s="389"/>
      <c r="U3166" s="389">
        <f t="shared" si="447"/>
        <v>0</v>
      </c>
      <c r="V3166" s="451"/>
      <c r="W3166" s="452"/>
      <c r="X3166" s="386"/>
      <c r="Y3166" s="390"/>
      <c r="Z3166" s="391"/>
      <c r="AA3166" s="392"/>
      <c r="AB3166" s="393"/>
      <c r="AC3166" s="394"/>
      <c r="AD3166" s="395">
        <f t="shared" si="450"/>
        <v>0</v>
      </c>
      <c r="AE3166" s="396">
        <f>IF(OR(G3166=账期!$A$18,G3166=账期!$A$20,G3166=账期!$A$22,G3166=账期!$A$24,G3166=账期!$A$25,G3166=账期!$A$27,G3166=账期!$A$26,G3166=账期!$A$28,G3166=账期!$A$30,G3166=账期!$A$32,G3166=账期!$A$34,G3166=账期!$A$35,G3166=账期!$A$37,G3166=账期!$A$39,G3166=账期!$A$40,G3166=账期!$A$41,G3166=账期!$A$42,G3166=账期!$A$43,G3166=账期!$A$44,G3166=账期!$A$45,G3166=账期!$A$46,G3166=账期!$A$48,G3166=账期!$A$50,G3166=账期!$A$51,G3166=账期!$A$52,G3166=账期!$A$53,G3166=账期!$A$54,G3166=账期!$A$56,G3166=账期!$A$57,G3166=账期!$A$58,G3166=账期!$A$59,G3166=账期!$A$60,G3166=账期!$A$61,G3166=账期!$A$62,G3166=账期!$A$63,G3166=账期!$A$64,G3166=账期!$A$66,G3166=账期!$A$67,G3166=账期!$A$68,G3166=账期!$A$70,G3166=账期!$A$71),30,IF(OR(G3166=账期!$A$74,G3166=账期!$A$77,G3166=账期!$A$76,G3166=账期!$A$79,G3166=账期!$A$80,G3166=账期!$A$81,G3166=账期!$A$83,G3166=账期!$A$85,G3166=账期!$A$87,G3166=账期!$A$89,G3166=账期!$A$91),60,IF(OR(G3166=账期!$A$93,G3166=账期!$A$94,G3166=账期!$A$95,G3166=账期!$A$96,G3166=账期!$A$98,G3166=账期!$A$99,G3166=账期!$A$101,G3166=账期!$A$102),90,0)))</f>
        <v>0</v>
      </c>
      <c r="AF3166" s="396"/>
      <c r="AG3166" s="384"/>
      <c r="AH3166" s="396" t="str">
        <f t="shared" si="446"/>
        <v/>
      </c>
    </row>
    <row r="3167" spans="1:34" ht="18" customHeight="1" x14ac:dyDescent="0.25">
      <c r="A3167" s="301" t="str">
        <f t="shared" si="448"/>
        <v/>
      </c>
      <c r="B3167" s="397"/>
      <c r="C3167" s="398"/>
      <c r="D3167" s="399"/>
      <c r="E3167" s="383" t="str">
        <f t="shared" si="451"/>
        <v>C</v>
      </c>
      <c r="F3167" s="383" t="str">
        <f t="shared" si="452"/>
        <v>C</v>
      </c>
      <c r="G3167" s="400"/>
      <c r="H3167" s="385" t="str">
        <f>IF(G3167="","",VLOOKUP(G3167,下拉数据源!J:K,2,0))</f>
        <v/>
      </c>
      <c r="I3167" s="385"/>
      <c r="J3167" s="385"/>
      <c r="K3167" s="386"/>
      <c r="L3167" s="401"/>
      <c r="M3167" s="384"/>
      <c r="N3167" s="384"/>
      <c r="O3167" s="384"/>
      <c r="P3167" s="386"/>
      <c r="Q3167" s="387"/>
      <c r="R3167" s="286"/>
      <c r="S3167" s="388">
        <f t="shared" si="449"/>
        <v>0</v>
      </c>
      <c r="T3167" s="389"/>
      <c r="U3167" s="389">
        <f t="shared" si="447"/>
        <v>0</v>
      </c>
      <c r="V3167" s="451"/>
      <c r="W3167" s="452"/>
      <c r="X3167" s="386"/>
      <c r="Y3167" s="390"/>
      <c r="Z3167" s="391"/>
      <c r="AA3167" s="392"/>
      <c r="AB3167" s="393"/>
      <c r="AC3167" s="394"/>
      <c r="AD3167" s="395">
        <f t="shared" si="450"/>
        <v>0</v>
      </c>
      <c r="AE3167" s="396">
        <f>IF(OR(G3167=账期!$A$18,G3167=账期!$A$20,G3167=账期!$A$22,G3167=账期!$A$24,G3167=账期!$A$25,G3167=账期!$A$27,G3167=账期!$A$26,G3167=账期!$A$28,G3167=账期!$A$30,G3167=账期!$A$32,G3167=账期!$A$34,G3167=账期!$A$35,G3167=账期!$A$37,G3167=账期!$A$39,G3167=账期!$A$40,G3167=账期!$A$41,G3167=账期!$A$42,G3167=账期!$A$43,G3167=账期!$A$44,G3167=账期!$A$45,G3167=账期!$A$46,G3167=账期!$A$48,G3167=账期!$A$50,G3167=账期!$A$51,G3167=账期!$A$52,G3167=账期!$A$53,G3167=账期!$A$54,G3167=账期!$A$56,G3167=账期!$A$57,G3167=账期!$A$58,G3167=账期!$A$59,G3167=账期!$A$60,G3167=账期!$A$61,G3167=账期!$A$62,G3167=账期!$A$63,G3167=账期!$A$64,G3167=账期!$A$66,G3167=账期!$A$67,G3167=账期!$A$68,G3167=账期!$A$70,G3167=账期!$A$71),30,IF(OR(G3167=账期!$A$74,G3167=账期!$A$77,G3167=账期!$A$76,G3167=账期!$A$79,G3167=账期!$A$80,G3167=账期!$A$81,G3167=账期!$A$83,G3167=账期!$A$85,G3167=账期!$A$87,G3167=账期!$A$89,G3167=账期!$A$91),60,IF(OR(G3167=账期!$A$93,G3167=账期!$A$94,G3167=账期!$A$95,G3167=账期!$A$96,G3167=账期!$A$98,G3167=账期!$A$99,G3167=账期!$A$101,G3167=账期!$A$102),90,0)))</f>
        <v>0</v>
      </c>
      <c r="AF3167" s="396"/>
      <c r="AG3167" s="384"/>
      <c r="AH3167" s="396" t="str">
        <f t="shared" si="446"/>
        <v/>
      </c>
    </row>
    <row r="3168" spans="1:34" ht="18" customHeight="1" x14ac:dyDescent="0.25">
      <c r="A3168" s="301" t="str">
        <f t="shared" si="448"/>
        <v/>
      </c>
      <c r="B3168" s="397"/>
      <c r="C3168" s="398"/>
      <c r="D3168" s="399"/>
      <c r="E3168" s="383" t="str">
        <f t="shared" si="451"/>
        <v>C</v>
      </c>
      <c r="F3168" s="383" t="str">
        <f t="shared" si="452"/>
        <v>C</v>
      </c>
      <c r="G3168" s="400"/>
      <c r="H3168" s="385" t="str">
        <f>IF(G3168="","",VLOOKUP(G3168,下拉数据源!J:K,2,0))</f>
        <v/>
      </c>
      <c r="I3168" s="385"/>
      <c r="J3168" s="385"/>
      <c r="K3168" s="386"/>
      <c r="L3168" s="401"/>
      <c r="M3168" s="384"/>
      <c r="N3168" s="384"/>
      <c r="O3168" s="384"/>
      <c r="P3168" s="386"/>
      <c r="Q3168" s="387"/>
      <c r="R3168" s="286"/>
      <c r="S3168" s="388">
        <f t="shared" si="449"/>
        <v>0</v>
      </c>
      <c r="T3168" s="389"/>
      <c r="U3168" s="389">
        <f t="shared" si="447"/>
        <v>0</v>
      </c>
      <c r="V3168" s="451"/>
      <c r="W3168" s="452"/>
      <c r="X3168" s="386"/>
      <c r="Y3168" s="390"/>
      <c r="Z3168" s="391"/>
      <c r="AA3168" s="392"/>
      <c r="AB3168" s="393"/>
      <c r="AC3168" s="394"/>
      <c r="AD3168" s="395">
        <f t="shared" si="450"/>
        <v>0</v>
      </c>
      <c r="AE3168" s="396">
        <f>IF(OR(G3168=账期!$A$18,G3168=账期!$A$20,G3168=账期!$A$22,G3168=账期!$A$24,G3168=账期!$A$25,G3168=账期!$A$27,G3168=账期!$A$26,G3168=账期!$A$28,G3168=账期!$A$30,G3168=账期!$A$32,G3168=账期!$A$34,G3168=账期!$A$35,G3168=账期!$A$37,G3168=账期!$A$39,G3168=账期!$A$40,G3168=账期!$A$41,G3168=账期!$A$42,G3168=账期!$A$43,G3168=账期!$A$44,G3168=账期!$A$45,G3168=账期!$A$46,G3168=账期!$A$48,G3168=账期!$A$50,G3168=账期!$A$51,G3168=账期!$A$52,G3168=账期!$A$53,G3168=账期!$A$54,G3168=账期!$A$56,G3168=账期!$A$57,G3168=账期!$A$58,G3168=账期!$A$59,G3168=账期!$A$60,G3168=账期!$A$61,G3168=账期!$A$62,G3168=账期!$A$63,G3168=账期!$A$64,G3168=账期!$A$66,G3168=账期!$A$67,G3168=账期!$A$68,G3168=账期!$A$70,G3168=账期!$A$71),30,IF(OR(G3168=账期!$A$74,G3168=账期!$A$77,G3168=账期!$A$76,G3168=账期!$A$79,G3168=账期!$A$80,G3168=账期!$A$81,G3168=账期!$A$83,G3168=账期!$A$85,G3168=账期!$A$87,G3168=账期!$A$89,G3168=账期!$A$91),60,IF(OR(G3168=账期!$A$93,G3168=账期!$A$94,G3168=账期!$A$95,G3168=账期!$A$96,G3168=账期!$A$98,G3168=账期!$A$99,G3168=账期!$A$101,G3168=账期!$A$102),90,0)))</f>
        <v>0</v>
      </c>
      <c r="AF3168" s="396"/>
      <c r="AG3168" s="384"/>
      <c r="AH3168" s="396" t="str">
        <f t="shared" si="446"/>
        <v/>
      </c>
    </row>
    <row r="3169" spans="1:34" ht="18" customHeight="1" x14ac:dyDescent="0.25">
      <c r="A3169" s="301" t="str">
        <f t="shared" si="448"/>
        <v/>
      </c>
      <c r="B3169" s="397"/>
      <c r="C3169" s="398"/>
      <c r="D3169" s="399"/>
      <c r="E3169" s="383" t="str">
        <f t="shared" si="451"/>
        <v>C</v>
      </c>
      <c r="F3169" s="383" t="str">
        <f t="shared" si="452"/>
        <v>C</v>
      </c>
      <c r="G3169" s="400"/>
      <c r="H3169" s="385" t="str">
        <f>IF(G3169="","",VLOOKUP(G3169,下拉数据源!J:K,2,0))</f>
        <v/>
      </c>
      <c r="I3169" s="385"/>
      <c r="J3169" s="385"/>
      <c r="K3169" s="386"/>
      <c r="L3169" s="401"/>
      <c r="M3169" s="384"/>
      <c r="N3169" s="384"/>
      <c r="O3169" s="384"/>
      <c r="P3169" s="386"/>
      <c r="Q3169" s="387"/>
      <c r="R3169" s="286"/>
      <c r="S3169" s="388">
        <f t="shared" si="449"/>
        <v>0</v>
      </c>
      <c r="T3169" s="389"/>
      <c r="U3169" s="389">
        <f t="shared" si="447"/>
        <v>0</v>
      </c>
      <c r="V3169" s="451"/>
      <c r="W3169" s="452"/>
      <c r="X3169" s="386"/>
      <c r="Y3169" s="390"/>
      <c r="Z3169" s="391"/>
      <c r="AA3169" s="392"/>
      <c r="AB3169" s="393"/>
      <c r="AC3169" s="394"/>
      <c r="AD3169" s="395">
        <f t="shared" si="450"/>
        <v>0</v>
      </c>
      <c r="AE3169" s="396">
        <f>IF(OR(G3169=账期!$A$18,G3169=账期!$A$20,G3169=账期!$A$22,G3169=账期!$A$24,G3169=账期!$A$25,G3169=账期!$A$27,G3169=账期!$A$26,G3169=账期!$A$28,G3169=账期!$A$30,G3169=账期!$A$32,G3169=账期!$A$34,G3169=账期!$A$35,G3169=账期!$A$37,G3169=账期!$A$39,G3169=账期!$A$40,G3169=账期!$A$41,G3169=账期!$A$42,G3169=账期!$A$43,G3169=账期!$A$44,G3169=账期!$A$45,G3169=账期!$A$46,G3169=账期!$A$48,G3169=账期!$A$50,G3169=账期!$A$51,G3169=账期!$A$52,G3169=账期!$A$53,G3169=账期!$A$54,G3169=账期!$A$56,G3169=账期!$A$57,G3169=账期!$A$58,G3169=账期!$A$59,G3169=账期!$A$60,G3169=账期!$A$61,G3169=账期!$A$62,G3169=账期!$A$63,G3169=账期!$A$64,G3169=账期!$A$66,G3169=账期!$A$67,G3169=账期!$A$68,G3169=账期!$A$70,G3169=账期!$A$71),30,IF(OR(G3169=账期!$A$74,G3169=账期!$A$77,G3169=账期!$A$76,G3169=账期!$A$79,G3169=账期!$A$80,G3169=账期!$A$81,G3169=账期!$A$83,G3169=账期!$A$85,G3169=账期!$A$87,G3169=账期!$A$89,G3169=账期!$A$91),60,IF(OR(G3169=账期!$A$93,G3169=账期!$A$94,G3169=账期!$A$95,G3169=账期!$A$96,G3169=账期!$A$98,G3169=账期!$A$99,G3169=账期!$A$101,G3169=账期!$A$102),90,0)))</f>
        <v>0</v>
      </c>
      <c r="AF3169" s="396"/>
      <c r="AG3169" s="384"/>
      <c r="AH3169" s="396" t="str">
        <f t="shared" si="446"/>
        <v/>
      </c>
    </row>
    <row r="3170" spans="1:34" ht="18" customHeight="1" x14ac:dyDescent="0.25">
      <c r="A3170" s="301" t="str">
        <f t="shared" si="448"/>
        <v/>
      </c>
      <c r="B3170" s="397"/>
      <c r="C3170" s="398"/>
      <c r="D3170" s="399"/>
      <c r="E3170" s="383" t="str">
        <f t="shared" si="451"/>
        <v>C</v>
      </c>
      <c r="F3170" s="383" t="str">
        <f t="shared" si="452"/>
        <v>C</v>
      </c>
      <c r="G3170" s="400"/>
      <c r="H3170" s="385" t="str">
        <f>IF(G3170="","",VLOOKUP(G3170,下拉数据源!J:K,2,0))</f>
        <v/>
      </c>
      <c r="I3170" s="385"/>
      <c r="J3170" s="385"/>
      <c r="K3170" s="386"/>
      <c r="L3170" s="401"/>
      <c r="M3170" s="384"/>
      <c r="N3170" s="384"/>
      <c r="O3170" s="384"/>
      <c r="P3170" s="386"/>
      <c r="Q3170" s="387"/>
      <c r="R3170" s="286"/>
      <c r="S3170" s="388">
        <f t="shared" si="449"/>
        <v>0</v>
      </c>
      <c r="T3170" s="389"/>
      <c r="U3170" s="389">
        <f t="shared" si="447"/>
        <v>0</v>
      </c>
      <c r="V3170" s="451"/>
      <c r="W3170" s="452"/>
      <c r="X3170" s="386"/>
      <c r="Y3170" s="390"/>
      <c r="Z3170" s="391"/>
      <c r="AA3170" s="392"/>
      <c r="AB3170" s="393"/>
      <c r="AC3170" s="394"/>
      <c r="AD3170" s="395">
        <f t="shared" si="450"/>
        <v>0</v>
      </c>
      <c r="AE3170" s="396">
        <f>IF(OR(G3170=账期!$A$18,G3170=账期!$A$20,G3170=账期!$A$22,G3170=账期!$A$24,G3170=账期!$A$25,G3170=账期!$A$27,G3170=账期!$A$26,G3170=账期!$A$28,G3170=账期!$A$30,G3170=账期!$A$32,G3170=账期!$A$34,G3170=账期!$A$35,G3170=账期!$A$37,G3170=账期!$A$39,G3170=账期!$A$40,G3170=账期!$A$41,G3170=账期!$A$42,G3170=账期!$A$43,G3170=账期!$A$44,G3170=账期!$A$45,G3170=账期!$A$46,G3170=账期!$A$48,G3170=账期!$A$50,G3170=账期!$A$51,G3170=账期!$A$52,G3170=账期!$A$53,G3170=账期!$A$54,G3170=账期!$A$56,G3170=账期!$A$57,G3170=账期!$A$58,G3170=账期!$A$59,G3170=账期!$A$60,G3170=账期!$A$61,G3170=账期!$A$62,G3170=账期!$A$63,G3170=账期!$A$64,G3170=账期!$A$66,G3170=账期!$A$67,G3170=账期!$A$68,G3170=账期!$A$70,G3170=账期!$A$71),30,IF(OR(G3170=账期!$A$74,G3170=账期!$A$77,G3170=账期!$A$76,G3170=账期!$A$79,G3170=账期!$A$80,G3170=账期!$A$81,G3170=账期!$A$83,G3170=账期!$A$85,G3170=账期!$A$87,G3170=账期!$A$89,G3170=账期!$A$91),60,IF(OR(G3170=账期!$A$93,G3170=账期!$A$94,G3170=账期!$A$95,G3170=账期!$A$96,G3170=账期!$A$98,G3170=账期!$A$99,G3170=账期!$A$101,G3170=账期!$A$102),90,0)))</f>
        <v>0</v>
      </c>
      <c r="AF3170" s="396"/>
      <c r="AG3170" s="384"/>
      <c r="AH3170" s="396" t="str">
        <f t="shared" si="446"/>
        <v/>
      </c>
    </row>
    <row r="3171" spans="1:34" ht="18" customHeight="1" x14ac:dyDescent="0.25">
      <c r="A3171" s="301" t="str">
        <f t="shared" si="448"/>
        <v/>
      </c>
      <c r="B3171" s="397"/>
      <c r="C3171" s="398"/>
      <c r="D3171" s="399"/>
      <c r="E3171" s="383" t="str">
        <f t="shared" si="451"/>
        <v>C</v>
      </c>
      <c r="F3171" s="383" t="str">
        <f t="shared" si="452"/>
        <v>C</v>
      </c>
      <c r="G3171" s="400"/>
      <c r="H3171" s="385" t="str">
        <f>IF(G3171="","",VLOOKUP(G3171,下拉数据源!J:K,2,0))</f>
        <v/>
      </c>
      <c r="I3171" s="385"/>
      <c r="J3171" s="385"/>
      <c r="K3171" s="386"/>
      <c r="L3171" s="401"/>
      <c r="M3171" s="384"/>
      <c r="N3171" s="384"/>
      <c r="O3171" s="384"/>
      <c r="P3171" s="386"/>
      <c r="Q3171" s="387"/>
      <c r="R3171" s="286"/>
      <c r="S3171" s="388">
        <f t="shared" si="449"/>
        <v>0</v>
      </c>
      <c r="T3171" s="389"/>
      <c r="U3171" s="389">
        <f t="shared" si="447"/>
        <v>0</v>
      </c>
      <c r="V3171" s="451"/>
      <c r="W3171" s="452"/>
      <c r="X3171" s="386"/>
      <c r="Y3171" s="390"/>
      <c r="Z3171" s="391"/>
      <c r="AA3171" s="392"/>
      <c r="AB3171" s="393"/>
      <c r="AC3171" s="394"/>
      <c r="AD3171" s="395">
        <f t="shared" si="450"/>
        <v>0</v>
      </c>
      <c r="AE3171" s="396">
        <f>IF(OR(G3171=账期!$A$18,G3171=账期!$A$20,G3171=账期!$A$22,G3171=账期!$A$24,G3171=账期!$A$25,G3171=账期!$A$27,G3171=账期!$A$26,G3171=账期!$A$28,G3171=账期!$A$30,G3171=账期!$A$32,G3171=账期!$A$34,G3171=账期!$A$35,G3171=账期!$A$37,G3171=账期!$A$39,G3171=账期!$A$40,G3171=账期!$A$41,G3171=账期!$A$42,G3171=账期!$A$43,G3171=账期!$A$44,G3171=账期!$A$45,G3171=账期!$A$46,G3171=账期!$A$48,G3171=账期!$A$50,G3171=账期!$A$51,G3171=账期!$A$52,G3171=账期!$A$53,G3171=账期!$A$54,G3171=账期!$A$56,G3171=账期!$A$57,G3171=账期!$A$58,G3171=账期!$A$59,G3171=账期!$A$60,G3171=账期!$A$61,G3171=账期!$A$62,G3171=账期!$A$63,G3171=账期!$A$64,G3171=账期!$A$66,G3171=账期!$A$67,G3171=账期!$A$68,G3171=账期!$A$70,G3171=账期!$A$71),30,IF(OR(G3171=账期!$A$74,G3171=账期!$A$77,G3171=账期!$A$76,G3171=账期!$A$79,G3171=账期!$A$80,G3171=账期!$A$81,G3171=账期!$A$83,G3171=账期!$A$85,G3171=账期!$A$87,G3171=账期!$A$89,G3171=账期!$A$91),60,IF(OR(G3171=账期!$A$93,G3171=账期!$A$94,G3171=账期!$A$95,G3171=账期!$A$96,G3171=账期!$A$98,G3171=账期!$A$99,G3171=账期!$A$101,G3171=账期!$A$102),90,0)))</f>
        <v>0</v>
      </c>
      <c r="AF3171" s="396"/>
      <c r="AG3171" s="384"/>
      <c r="AH3171" s="396" t="str">
        <f t="shared" si="446"/>
        <v/>
      </c>
    </row>
    <row r="3172" spans="1:34" ht="18" customHeight="1" x14ac:dyDescent="0.25">
      <c r="A3172" s="301" t="str">
        <f t="shared" si="448"/>
        <v/>
      </c>
      <c r="B3172" s="397"/>
      <c r="C3172" s="398"/>
      <c r="D3172" s="399"/>
      <c r="E3172" s="383" t="str">
        <f t="shared" si="451"/>
        <v>C</v>
      </c>
      <c r="F3172" s="383" t="str">
        <f t="shared" si="452"/>
        <v>C</v>
      </c>
      <c r="G3172" s="400"/>
      <c r="H3172" s="385" t="str">
        <f>IF(G3172="","",VLOOKUP(G3172,下拉数据源!J:K,2,0))</f>
        <v/>
      </c>
      <c r="I3172" s="385"/>
      <c r="J3172" s="385"/>
      <c r="K3172" s="386"/>
      <c r="L3172" s="401"/>
      <c r="M3172" s="384"/>
      <c r="N3172" s="384"/>
      <c r="O3172" s="384"/>
      <c r="P3172" s="386"/>
      <c r="Q3172" s="387"/>
      <c r="R3172" s="286"/>
      <c r="S3172" s="388">
        <f t="shared" si="449"/>
        <v>0</v>
      </c>
      <c r="T3172" s="389"/>
      <c r="U3172" s="389">
        <f t="shared" si="447"/>
        <v>0</v>
      </c>
      <c r="V3172" s="451"/>
      <c r="W3172" s="452"/>
      <c r="X3172" s="386"/>
      <c r="Y3172" s="390"/>
      <c r="Z3172" s="391"/>
      <c r="AA3172" s="392"/>
      <c r="AB3172" s="393"/>
      <c r="AC3172" s="394"/>
      <c r="AD3172" s="395">
        <f t="shared" si="450"/>
        <v>0</v>
      </c>
      <c r="AE3172" s="396">
        <f>IF(OR(G3172=账期!$A$18,G3172=账期!$A$20,G3172=账期!$A$22,G3172=账期!$A$24,G3172=账期!$A$25,G3172=账期!$A$27,G3172=账期!$A$26,G3172=账期!$A$28,G3172=账期!$A$30,G3172=账期!$A$32,G3172=账期!$A$34,G3172=账期!$A$35,G3172=账期!$A$37,G3172=账期!$A$39,G3172=账期!$A$40,G3172=账期!$A$41,G3172=账期!$A$42,G3172=账期!$A$43,G3172=账期!$A$44,G3172=账期!$A$45,G3172=账期!$A$46,G3172=账期!$A$48,G3172=账期!$A$50,G3172=账期!$A$51,G3172=账期!$A$52,G3172=账期!$A$53,G3172=账期!$A$54,G3172=账期!$A$56,G3172=账期!$A$57,G3172=账期!$A$58,G3172=账期!$A$59,G3172=账期!$A$60,G3172=账期!$A$61,G3172=账期!$A$62,G3172=账期!$A$63,G3172=账期!$A$64,G3172=账期!$A$66,G3172=账期!$A$67,G3172=账期!$A$68,G3172=账期!$A$70,G3172=账期!$A$71),30,IF(OR(G3172=账期!$A$74,G3172=账期!$A$77,G3172=账期!$A$76,G3172=账期!$A$79,G3172=账期!$A$80,G3172=账期!$A$81,G3172=账期!$A$83,G3172=账期!$A$85,G3172=账期!$A$87,G3172=账期!$A$89,G3172=账期!$A$91),60,IF(OR(G3172=账期!$A$93,G3172=账期!$A$94,G3172=账期!$A$95,G3172=账期!$A$96,G3172=账期!$A$98,G3172=账期!$A$99,G3172=账期!$A$101,G3172=账期!$A$102),90,0)))</f>
        <v>0</v>
      </c>
      <c r="AF3172" s="396"/>
      <c r="AG3172" s="384"/>
      <c r="AH3172" s="396" t="str">
        <f t="shared" si="446"/>
        <v/>
      </c>
    </row>
    <row r="3173" spans="1:34" ht="18" customHeight="1" x14ac:dyDescent="0.25">
      <c r="A3173" s="301" t="str">
        <f t="shared" si="448"/>
        <v/>
      </c>
      <c r="B3173" s="397"/>
      <c r="C3173" s="398"/>
      <c r="D3173" s="399"/>
      <c r="E3173" s="383" t="str">
        <f t="shared" si="451"/>
        <v>C</v>
      </c>
      <c r="F3173" s="383" t="str">
        <f t="shared" si="452"/>
        <v>C</v>
      </c>
      <c r="G3173" s="400"/>
      <c r="H3173" s="385" t="str">
        <f>IF(G3173="","",VLOOKUP(G3173,下拉数据源!J:K,2,0))</f>
        <v/>
      </c>
      <c r="I3173" s="385"/>
      <c r="J3173" s="385"/>
      <c r="K3173" s="386"/>
      <c r="L3173" s="401"/>
      <c r="M3173" s="384"/>
      <c r="N3173" s="384"/>
      <c r="O3173" s="384"/>
      <c r="P3173" s="386"/>
      <c r="Q3173" s="387"/>
      <c r="R3173" s="286"/>
      <c r="S3173" s="388">
        <f t="shared" si="449"/>
        <v>0</v>
      </c>
      <c r="T3173" s="389"/>
      <c r="U3173" s="389">
        <f t="shared" si="447"/>
        <v>0</v>
      </c>
      <c r="V3173" s="451"/>
      <c r="W3173" s="452"/>
      <c r="X3173" s="386"/>
      <c r="Y3173" s="390"/>
      <c r="Z3173" s="391"/>
      <c r="AA3173" s="392"/>
      <c r="AB3173" s="393"/>
      <c r="AC3173" s="394"/>
      <c r="AD3173" s="395">
        <f t="shared" si="450"/>
        <v>0</v>
      </c>
      <c r="AE3173" s="396">
        <f>IF(OR(G3173=账期!$A$18,G3173=账期!$A$20,G3173=账期!$A$22,G3173=账期!$A$24,G3173=账期!$A$25,G3173=账期!$A$27,G3173=账期!$A$26,G3173=账期!$A$28,G3173=账期!$A$30,G3173=账期!$A$32,G3173=账期!$A$34,G3173=账期!$A$35,G3173=账期!$A$37,G3173=账期!$A$39,G3173=账期!$A$40,G3173=账期!$A$41,G3173=账期!$A$42,G3173=账期!$A$43,G3173=账期!$A$44,G3173=账期!$A$45,G3173=账期!$A$46,G3173=账期!$A$48,G3173=账期!$A$50,G3173=账期!$A$51,G3173=账期!$A$52,G3173=账期!$A$53,G3173=账期!$A$54,G3173=账期!$A$56,G3173=账期!$A$57,G3173=账期!$A$58,G3173=账期!$A$59,G3173=账期!$A$60,G3173=账期!$A$61,G3173=账期!$A$62,G3173=账期!$A$63,G3173=账期!$A$64,G3173=账期!$A$66,G3173=账期!$A$67,G3173=账期!$A$68,G3173=账期!$A$70,G3173=账期!$A$71),30,IF(OR(G3173=账期!$A$74,G3173=账期!$A$77,G3173=账期!$A$76,G3173=账期!$A$79,G3173=账期!$A$80,G3173=账期!$A$81,G3173=账期!$A$83,G3173=账期!$A$85,G3173=账期!$A$87,G3173=账期!$A$89,G3173=账期!$A$91),60,IF(OR(G3173=账期!$A$93,G3173=账期!$A$94,G3173=账期!$A$95,G3173=账期!$A$96,G3173=账期!$A$98,G3173=账期!$A$99,G3173=账期!$A$101,G3173=账期!$A$102),90,0)))</f>
        <v>0</v>
      </c>
      <c r="AF3173" s="396"/>
      <c r="AG3173" s="384"/>
      <c r="AH3173" s="396" t="str">
        <f t="shared" si="446"/>
        <v/>
      </c>
    </row>
    <row r="3174" spans="1:34" ht="18" customHeight="1" x14ac:dyDescent="0.25">
      <c r="A3174" s="301" t="str">
        <f t="shared" si="448"/>
        <v/>
      </c>
      <c r="B3174" s="397"/>
      <c r="C3174" s="398"/>
      <c r="D3174" s="399"/>
      <c r="E3174" s="383" t="str">
        <f t="shared" si="451"/>
        <v>C</v>
      </c>
      <c r="F3174" s="383" t="str">
        <f t="shared" si="452"/>
        <v>C</v>
      </c>
      <c r="G3174" s="400"/>
      <c r="H3174" s="385" t="str">
        <f>IF(G3174="","",VLOOKUP(G3174,下拉数据源!J:K,2,0))</f>
        <v/>
      </c>
      <c r="I3174" s="385"/>
      <c r="J3174" s="385"/>
      <c r="K3174" s="386"/>
      <c r="L3174" s="401"/>
      <c r="M3174" s="384"/>
      <c r="N3174" s="384"/>
      <c r="O3174" s="384"/>
      <c r="P3174" s="386"/>
      <c r="Q3174" s="387"/>
      <c r="R3174" s="286"/>
      <c r="S3174" s="388">
        <f t="shared" si="449"/>
        <v>0</v>
      </c>
      <c r="T3174" s="389"/>
      <c r="U3174" s="389">
        <f t="shared" si="447"/>
        <v>0</v>
      </c>
      <c r="V3174" s="451"/>
      <c r="W3174" s="452"/>
      <c r="X3174" s="386"/>
      <c r="Y3174" s="390"/>
      <c r="Z3174" s="391"/>
      <c r="AA3174" s="392"/>
      <c r="AB3174" s="393"/>
      <c r="AC3174" s="394"/>
      <c r="AD3174" s="395">
        <f t="shared" si="450"/>
        <v>0</v>
      </c>
      <c r="AE3174" s="396">
        <f>IF(OR(G3174=账期!$A$18,G3174=账期!$A$20,G3174=账期!$A$22,G3174=账期!$A$24,G3174=账期!$A$25,G3174=账期!$A$27,G3174=账期!$A$26,G3174=账期!$A$28,G3174=账期!$A$30,G3174=账期!$A$32,G3174=账期!$A$34,G3174=账期!$A$35,G3174=账期!$A$37,G3174=账期!$A$39,G3174=账期!$A$40,G3174=账期!$A$41,G3174=账期!$A$42,G3174=账期!$A$43,G3174=账期!$A$44,G3174=账期!$A$45,G3174=账期!$A$46,G3174=账期!$A$48,G3174=账期!$A$50,G3174=账期!$A$51,G3174=账期!$A$52,G3174=账期!$A$53,G3174=账期!$A$54,G3174=账期!$A$56,G3174=账期!$A$57,G3174=账期!$A$58,G3174=账期!$A$59,G3174=账期!$A$60,G3174=账期!$A$61,G3174=账期!$A$62,G3174=账期!$A$63,G3174=账期!$A$64,G3174=账期!$A$66,G3174=账期!$A$67,G3174=账期!$A$68,G3174=账期!$A$70,G3174=账期!$A$71),30,IF(OR(G3174=账期!$A$74,G3174=账期!$A$77,G3174=账期!$A$76,G3174=账期!$A$79,G3174=账期!$A$80,G3174=账期!$A$81,G3174=账期!$A$83,G3174=账期!$A$85,G3174=账期!$A$87,G3174=账期!$A$89,G3174=账期!$A$91),60,IF(OR(G3174=账期!$A$93,G3174=账期!$A$94,G3174=账期!$A$95,G3174=账期!$A$96,G3174=账期!$A$98,G3174=账期!$A$99,G3174=账期!$A$101,G3174=账期!$A$102),90,0)))</f>
        <v>0</v>
      </c>
      <c r="AF3174" s="396"/>
      <c r="AG3174" s="384"/>
      <c r="AH3174" s="396" t="str">
        <f t="shared" si="446"/>
        <v/>
      </c>
    </row>
    <row r="3175" spans="1:34" ht="18" customHeight="1" x14ac:dyDescent="0.25">
      <c r="A3175" s="301" t="str">
        <f t="shared" si="448"/>
        <v/>
      </c>
      <c r="B3175" s="397"/>
      <c r="C3175" s="398"/>
      <c r="D3175" s="399"/>
      <c r="E3175" s="383" t="str">
        <f t="shared" si="451"/>
        <v>C</v>
      </c>
      <c r="F3175" s="383" t="str">
        <f t="shared" si="452"/>
        <v>C</v>
      </c>
      <c r="G3175" s="400"/>
      <c r="H3175" s="385" t="str">
        <f>IF(G3175="","",VLOOKUP(G3175,下拉数据源!J:K,2,0))</f>
        <v/>
      </c>
      <c r="I3175" s="385"/>
      <c r="J3175" s="385"/>
      <c r="K3175" s="386"/>
      <c r="L3175" s="401"/>
      <c r="M3175" s="384"/>
      <c r="N3175" s="384"/>
      <c r="O3175" s="384"/>
      <c r="P3175" s="386"/>
      <c r="Q3175" s="387"/>
      <c r="R3175" s="286"/>
      <c r="S3175" s="388">
        <f t="shared" si="449"/>
        <v>0</v>
      </c>
      <c r="T3175" s="389"/>
      <c r="U3175" s="389">
        <f t="shared" si="447"/>
        <v>0</v>
      </c>
      <c r="V3175" s="451"/>
      <c r="W3175" s="452"/>
      <c r="X3175" s="386"/>
      <c r="Y3175" s="390"/>
      <c r="Z3175" s="391"/>
      <c r="AA3175" s="392"/>
      <c r="AB3175" s="393"/>
      <c r="AC3175" s="394"/>
      <c r="AD3175" s="395">
        <f t="shared" si="450"/>
        <v>0</v>
      </c>
      <c r="AE3175" s="396">
        <f>IF(OR(G3175=账期!$A$18,G3175=账期!$A$20,G3175=账期!$A$22,G3175=账期!$A$24,G3175=账期!$A$25,G3175=账期!$A$27,G3175=账期!$A$26,G3175=账期!$A$28,G3175=账期!$A$30,G3175=账期!$A$32,G3175=账期!$A$34,G3175=账期!$A$35,G3175=账期!$A$37,G3175=账期!$A$39,G3175=账期!$A$40,G3175=账期!$A$41,G3175=账期!$A$42,G3175=账期!$A$43,G3175=账期!$A$44,G3175=账期!$A$45,G3175=账期!$A$46,G3175=账期!$A$48,G3175=账期!$A$50,G3175=账期!$A$51,G3175=账期!$A$52,G3175=账期!$A$53,G3175=账期!$A$54,G3175=账期!$A$56,G3175=账期!$A$57,G3175=账期!$A$58,G3175=账期!$A$59,G3175=账期!$A$60,G3175=账期!$A$61,G3175=账期!$A$62,G3175=账期!$A$63,G3175=账期!$A$64,G3175=账期!$A$66,G3175=账期!$A$67,G3175=账期!$A$68,G3175=账期!$A$70,G3175=账期!$A$71),30,IF(OR(G3175=账期!$A$74,G3175=账期!$A$77,G3175=账期!$A$76,G3175=账期!$A$79,G3175=账期!$A$80,G3175=账期!$A$81,G3175=账期!$A$83,G3175=账期!$A$85,G3175=账期!$A$87,G3175=账期!$A$89,G3175=账期!$A$91),60,IF(OR(G3175=账期!$A$93,G3175=账期!$A$94,G3175=账期!$A$95,G3175=账期!$A$96,G3175=账期!$A$98,G3175=账期!$A$99,G3175=账期!$A$101,G3175=账期!$A$102),90,0)))</f>
        <v>0</v>
      </c>
      <c r="AF3175" s="396"/>
      <c r="AG3175" s="384"/>
      <c r="AH3175" s="396" t="str">
        <f t="shared" ref="AH3175:AH3238" si="453">IF(AG3175="华东","徐绪盛",IF(AG3175="华南","柯童柱",IF(AG3175="华中","杭得利",IF(AG3175="西南","张军",IF(AG3175="华北","石浩宇","")))))</f>
        <v/>
      </c>
    </row>
    <row r="3176" spans="1:34" ht="18" customHeight="1" x14ac:dyDescent="0.25">
      <c r="A3176" s="301" t="str">
        <f t="shared" si="448"/>
        <v/>
      </c>
      <c r="B3176" s="397"/>
      <c r="C3176" s="398"/>
      <c r="D3176" s="399"/>
      <c r="E3176" s="383" t="str">
        <f t="shared" si="451"/>
        <v>C</v>
      </c>
      <c r="F3176" s="383" t="str">
        <f t="shared" si="452"/>
        <v>C</v>
      </c>
      <c r="G3176" s="400"/>
      <c r="H3176" s="385" t="str">
        <f>IF(G3176="","",VLOOKUP(G3176,下拉数据源!J:K,2,0))</f>
        <v/>
      </c>
      <c r="I3176" s="385"/>
      <c r="J3176" s="385"/>
      <c r="K3176" s="386"/>
      <c r="L3176" s="401"/>
      <c r="M3176" s="384"/>
      <c r="N3176" s="384"/>
      <c r="O3176" s="384"/>
      <c r="P3176" s="386"/>
      <c r="Q3176" s="387"/>
      <c r="R3176" s="286"/>
      <c r="S3176" s="388">
        <f t="shared" si="449"/>
        <v>0</v>
      </c>
      <c r="T3176" s="389"/>
      <c r="U3176" s="389">
        <f t="shared" si="447"/>
        <v>0</v>
      </c>
      <c r="V3176" s="451"/>
      <c r="W3176" s="452"/>
      <c r="X3176" s="386"/>
      <c r="Y3176" s="390"/>
      <c r="Z3176" s="391"/>
      <c r="AA3176" s="392"/>
      <c r="AB3176" s="393"/>
      <c r="AC3176" s="394"/>
      <c r="AD3176" s="395">
        <f t="shared" si="450"/>
        <v>0</v>
      </c>
      <c r="AE3176" s="396">
        <f>IF(OR(G3176=账期!$A$18,G3176=账期!$A$20,G3176=账期!$A$22,G3176=账期!$A$24,G3176=账期!$A$25,G3176=账期!$A$27,G3176=账期!$A$26,G3176=账期!$A$28,G3176=账期!$A$30,G3176=账期!$A$32,G3176=账期!$A$34,G3176=账期!$A$35,G3176=账期!$A$37,G3176=账期!$A$39,G3176=账期!$A$40,G3176=账期!$A$41,G3176=账期!$A$42,G3176=账期!$A$43,G3176=账期!$A$44,G3176=账期!$A$45,G3176=账期!$A$46,G3176=账期!$A$48,G3176=账期!$A$50,G3176=账期!$A$51,G3176=账期!$A$52,G3176=账期!$A$53,G3176=账期!$A$54,G3176=账期!$A$56,G3176=账期!$A$57,G3176=账期!$A$58,G3176=账期!$A$59,G3176=账期!$A$60,G3176=账期!$A$61,G3176=账期!$A$62,G3176=账期!$A$63,G3176=账期!$A$64,G3176=账期!$A$66,G3176=账期!$A$67,G3176=账期!$A$68,G3176=账期!$A$70,G3176=账期!$A$71),30,IF(OR(G3176=账期!$A$74,G3176=账期!$A$77,G3176=账期!$A$76,G3176=账期!$A$79,G3176=账期!$A$80,G3176=账期!$A$81,G3176=账期!$A$83,G3176=账期!$A$85,G3176=账期!$A$87,G3176=账期!$A$89,G3176=账期!$A$91),60,IF(OR(G3176=账期!$A$93,G3176=账期!$A$94,G3176=账期!$A$95,G3176=账期!$A$96,G3176=账期!$A$98,G3176=账期!$A$99,G3176=账期!$A$101,G3176=账期!$A$102),90,0)))</f>
        <v>0</v>
      </c>
      <c r="AF3176" s="396"/>
      <c r="AG3176" s="384"/>
      <c r="AH3176" s="396" t="str">
        <f t="shared" si="453"/>
        <v/>
      </c>
    </row>
    <row r="3177" spans="1:34" ht="18" customHeight="1" x14ac:dyDescent="0.25">
      <c r="A3177" s="301" t="str">
        <f t="shared" si="448"/>
        <v/>
      </c>
      <c r="B3177" s="397"/>
      <c r="C3177" s="398"/>
      <c r="D3177" s="399"/>
      <c r="E3177" s="383" t="str">
        <f t="shared" si="451"/>
        <v>C</v>
      </c>
      <c r="F3177" s="383" t="str">
        <f t="shared" si="452"/>
        <v>C</v>
      </c>
      <c r="G3177" s="400"/>
      <c r="H3177" s="385" t="str">
        <f>IF(G3177="","",VLOOKUP(G3177,下拉数据源!J:K,2,0))</f>
        <v/>
      </c>
      <c r="I3177" s="385"/>
      <c r="J3177" s="385"/>
      <c r="K3177" s="386"/>
      <c r="L3177" s="401"/>
      <c r="M3177" s="384"/>
      <c r="N3177" s="384"/>
      <c r="O3177" s="384"/>
      <c r="P3177" s="386"/>
      <c r="Q3177" s="387"/>
      <c r="R3177" s="286"/>
      <c r="S3177" s="388">
        <f t="shared" si="449"/>
        <v>0</v>
      </c>
      <c r="T3177" s="389"/>
      <c r="U3177" s="389">
        <f t="shared" si="447"/>
        <v>0</v>
      </c>
      <c r="V3177" s="451"/>
      <c r="W3177" s="452"/>
      <c r="X3177" s="386"/>
      <c r="Y3177" s="390"/>
      <c r="Z3177" s="391"/>
      <c r="AA3177" s="392"/>
      <c r="AB3177" s="393"/>
      <c r="AC3177" s="394"/>
      <c r="AD3177" s="395">
        <f t="shared" si="450"/>
        <v>0</v>
      </c>
      <c r="AE3177" s="396">
        <f>IF(OR(G3177=账期!$A$18,G3177=账期!$A$20,G3177=账期!$A$22,G3177=账期!$A$24,G3177=账期!$A$25,G3177=账期!$A$27,G3177=账期!$A$26,G3177=账期!$A$28,G3177=账期!$A$30,G3177=账期!$A$32,G3177=账期!$A$34,G3177=账期!$A$35,G3177=账期!$A$37,G3177=账期!$A$39,G3177=账期!$A$40,G3177=账期!$A$41,G3177=账期!$A$42,G3177=账期!$A$43,G3177=账期!$A$44,G3177=账期!$A$45,G3177=账期!$A$46,G3177=账期!$A$48,G3177=账期!$A$50,G3177=账期!$A$51,G3177=账期!$A$52,G3177=账期!$A$53,G3177=账期!$A$54,G3177=账期!$A$56,G3177=账期!$A$57,G3177=账期!$A$58,G3177=账期!$A$59,G3177=账期!$A$60,G3177=账期!$A$61,G3177=账期!$A$62,G3177=账期!$A$63,G3177=账期!$A$64,G3177=账期!$A$66,G3177=账期!$A$67,G3177=账期!$A$68,G3177=账期!$A$70,G3177=账期!$A$71),30,IF(OR(G3177=账期!$A$74,G3177=账期!$A$77,G3177=账期!$A$76,G3177=账期!$A$79,G3177=账期!$A$80,G3177=账期!$A$81,G3177=账期!$A$83,G3177=账期!$A$85,G3177=账期!$A$87,G3177=账期!$A$89,G3177=账期!$A$91),60,IF(OR(G3177=账期!$A$93,G3177=账期!$A$94,G3177=账期!$A$95,G3177=账期!$A$96,G3177=账期!$A$98,G3177=账期!$A$99,G3177=账期!$A$101,G3177=账期!$A$102),90,0)))</f>
        <v>0</v>
      </c>
      <c r="AF3177" s="396"/>
      <c r="AG3177" s="384"/>
      <c r="AH3177" s="396" t="str">
        <f t="shared" si="453"/>
        <v/>
      </c>
    </row>
    <row r="3178" spans="1:34" ht="18" customHeight="1" x14ac:dyDescent="0.25">
      <c r="A3178" s="301" t="str">
        <f t="shared" si="448"/>
        <v/>
      </c>
      <c r="B3178" s="397"/>
      <c r="C3178" s="398"/>
      <c r="D3178" s="399"/>
      <c r="E3178" s="383" t="str">
        <f t="shared" si="451"/>
        <v>C</v>
      </c>
      <c r="F3178" s="383" t="str">
        <f t="shared" si="452"/>
        <v>C</v>
      </c>
      <c r="G3178" s="400"/>
      <c r="H3178" s="385" t="str">
        <f>IF(G3178="","",VLOOKUP(G3178,下拉数据源!J:K,2,0))</f>
        <v/>
      </c>
      <c r="I3178" s="385"/>
      <c r="J3178" s="385"/>
      <c r="K3178" s="386"/>
      <c r="L3178" s="401"/>
      <c r="M3178" s="384"/>
      <c r="N3178" s="384"/>
      <c r="O3178" s="384"/>
      <c r="P3178" s="386"/>
      <c r="Q3178" s="387"/>
      <c r="R3178" s="286"/>
      <c r="S3178" s="388">
        <f t="shared" si="449"/>
        <v>0</v>
      </c>
      <c r="T3178" s="389"/>
      <c r="U3178" s="389">
        <f t="shared" si="447"/>
        <v>0</v>
      </c>
      <c r="V3178" s="451"/>
      <c r="W3178" s="452"/>
      <c r="X3178" s="386"/>
      <c r="Y3178" s="390"/>
      <c r="Z3178" s="391"/>
      <c r="AA3178" s="392"/>
      <c r="AB3178" s="393"/>
      <c r="AC3178" s="394"/>
      <c r="AD3178" s="395">
        <f t="shared" si="450"/>
        <v>0</v>
      </c>
      <c r="AE3178" s="396">
        <f>IF(OR(G3178=账期!$A$18,G3178=账期!$A$20,G3178=账期!$A$22,G3178=账期!$A$24,G3178=账期!$A$25,G3178=账期!$A$27,G3178=账期!$A$26,G3178=账期!$A$28,G3178=账期!$A$30,G3178=账期!$A$32,G3178=账期!$A$34,G3178=账期!$A$35,G3178=账期!$A$37,G3178=账期!$A$39,G3178=账期!$A$40,G3178=账期!$A$41,G3178=账期!$A$42,G3178=账期!$A$43,G3178=账期!$A$44,G3178=账期!$A$45,G3178=账期!$A$46,G3178=账期!$A$48,G3178=账期!$A$50,G3178=账期!$A$51,G3178=账期!$A$52,G3178=账期!$A$53,G3178=账期!$A$54,G3178=账期!$A$56,G3178=账期!$A$57,G3178=账期!$A$58,G3178=账期!$A$59,G3178=账期!$A$60,G3178=账期!$A$61,G3178=账期!$A$62,G3178=账期!$A$63,G3178=账期!$A$64,G3178=账期!$A$66,G3178=账期!$A$67,G3178=账期!$A$68,G3178=账期!$A$70,G3178=账期!$A$71),30,IF(OR(G3178=账期!$A$74,G3178=账期!$A$77,G3178=账期!$A$76,G3178=账期!$A$79,G3178=账期!$A$80,G3178=账期!$A$81,G3178=账期!$A$83,G3178=账期!$A$85,G3178=账期!$A$87,G3178=账期!$A$89,G3178=账期!$A$91),60,IF(OR(G3178=账期!$A$93,G3178=账期!$A$94,G3178=账期!$A$95,G3178=账期!$A$96,G3178=账期!$A$98,G3178=账期!$A$99,G3178=账期!$A$101,G3178=账期!$A$102),90,0)))</f>
        <v>0</v>
      </c>
      <c r="AF3178" s="396"/>
      <c r="AG3178" s="384"/>
      <c r="AH3178" s="396" t="str">
        <f t="shared" si="453"/>
        <v/>
      </c>
    </row>
    <row r="3179" spans="1:34" ht="18" customHeight="1" x14ac:dyDescent="0.25">
      <c r="A3179" s="301" t="str">
        <f t="shared" si="448"/>
        <v/>
      </c>
      <c r="B3179" s="397"/>
      <c r="C3179" s="398"/>
      <c r="D3179" s="399"/>
      <c r="E3179" s="383" t="str">
        <f t="shared" si="451"/>
        <v>C</v>
      </c>
      <c r="F3179" s="383" t="str">
        <f t="shared" si="452"/>
        <v>C</v>
      </c>
      <c r="G3179" s="400"/>
      <c r="H3179" s="385" t="str">
        <f>IF(G3179="","",VLOOKUP(G3179,下拉数据源!J:K,2,0))</f>
        <v/>
      </c>
      <c r="I3179" s="385"/>
      <c r="J3179" s="385"/>
      <c r="K3179" s="386"/>
      <c r="L3179" s="401"/>
      <c r="M3179" s="384"/>
      <c r="N3179" s="384"/>
      <c r="O3179" s="384"/>
      <c r="P3179" s="386"/>
      <c r="Q3179" s="387"/>
      <c r="R3179" s="286"/>
      <c r="S3179" s="388">
        <f t="shared" si="449"/>
        <v>0</v>
      </c>
      <c r="T3179" s="389"/>
      <c r="U3179" s="389">
        <f t="shared" si="447"/>
        <v>0</v>
      </c>
      <c r="V3179" s="451"/>
      <c r="W3179" s="452"/>
      <c r="X3179" s="386"/>
      <c r="Y3179" s="390"/>
      <c r="Z3179" s="391"/>
      <c r="AA3179" s="392"/>
      <c r="AB3179" s="393"/>
      <c r="AC3179" s="394"/>
      <c r="AD3179" s="395">
        <f t="shared" si="450"/>
        <v>0</v>
      </c>
      <c r="AE3179" s="396">
        <f>IF(OR(G3179=账期!$A$18,G3179=账期!$A$20,G3179=账期!$A$22,G3179=账期!$A$24,G3179=账期!$A$25,G3179=账期!$A$27,G3179=账期!$A$26,G3179=账期!$A$28,G3179=账期!$A$30,G3179=账期!$A$32,G3179=账期!$A$34,G3179=账期!$A$35,G3179=账期!$A$37,G3179=账期!$A$39,G3179=账期!$A$40,G3179=账期!$A$41,G3179=账期!$A$42,G3179=账期!$A$43,G3179=账期!$A$44,G3179=账期!$A$45,G3179=账期!$A$46,G3179=账期!$A$48,G3179=账期!$A$50,G3179=账期!$A$51,G3179=账期!$A$52,G3179=账期!$A$53,G3179=账期!$A$54,G3179=账期!$A$56,G3179=账期!$A$57,G3179=账期!$A$58,G3179=账期!$A$59,G3179=账期!$A$60,G3179=账期!$A$61,G3179=账期!$A$62,G3179=账期!$A$63,G3179=账期!$A$64,G3179=账期!$A$66,G3179=账期!$A$67,G3179=账期!$A$68,G3179=账期!$A$70,G3179=账期!$A$71),30,IF(OR(G3179=账期!$A$74,G3179=账期!$A$77,G3179=账期!$A$76,G3179=账期!$A$79,G3179=账期!$A$80,G3179=账期!$A$81,G3179=账期!$A$83,G3179=账期!$A$85,G3179=账期!$A$87,G3179=账期!$A$89,G3179=账期!$A$91),60,IF(OR(G3179=账期!$A$93,G3179=账期!$A$94,G3179=账期!$A$95,G3179=账期!$A$96,G3179=账期!$A$98,G3179=账期!$A$99,G3179=账期!$A$101,G3179=账期!$A$102),90,0)))</f>
        <v>0</v>
      </c>
      <c r="AF3179" s="396"/>
      <c r="AG3179" s="384"/>
      <c r="AH3179" s="396" t="str">
        <f t="shared" si="453"/>
        <v/>
      </c>
    </row>
    <row r="3180" spans="1:34" ht="18" customHeight="1" x14ac:dyDescent="0.25">
      <c r="A3180" s="301" t="str">
        <f t="shared" si="448"/>
        <v/>
      </c>
      <c r="B3180" s="397"/>
      <c r="C3180" s="398"/>
      <c r="D3180" s="399"/>
      <c r="E3180" s="383" t="str">
        <f t="shared" si="451"/>
        <v>C</v>
      </c>
      <c r="F3180" s="383" t="str">
        <f t="shared" si="452"/>
        <v>C</v>
      </c>
      <c r="G3180" s="400"/>
      <c r="H3180" s="385" t="str">
        <f>IF(G3180="","",VLOOKUP(G3180,下拉数据源!J:K,2,0))</f>
        <v/>
      </c>
      <c r="I3180" s="385"/>
      <c r="J3180" s="385"/>
      <c r="K3180" s="386"/>
      <c r="L3180" s="401"/>
      <c r="M3180" s="384"/>
      <c r="N3180" s="384"/>
      <c r="O3180" s="384"/>
      <c r="P3180" s="386"/>
      <c r="Q3180" s="387"/>
      <c r="R3180" s="286"/>
      <c r="S3180" s="388">
        <f t="shared" si="449"/>
        <v>0</v>
      </c>
      <c r="T3180" s="389"/>
      <c r="U3180" s="389">
        <f t="shared" si="447"/>
        <v>0</v>
      </c>
      <c r="V3180" s="451"/>
      <c r="W3180" s="452"/>
      <c r="X3180" s="386"/>
      <c r="Y3180" s="390"/>
      <c r="Z3180" s="391"/>
      <c r="AA3180" s="392"/>
      <c r="AB3180" s="393"/>
      <c r="AC3180" s="394"/>
      <c r="AD3180" s="395">
        <f t="shared" si="450"/>
        <v>0</v>
      </c>
      <c r="AE3180" s="396">
        <f>IF(OR(G3180=账期!$A$18,G3180=账期!$A$20,G3180=账期!$A$22,G3180=账期!$A$24,G3180=账期!$A$25,G3180=账期!$A$27,G3180=账期!$A$26,G3180=账期!$A$28,G3180=账期!$A$30,G3180=账期!$A$32,G3180=账期!$A$34,G3180=账期!$A$35,G3180=账期!$A$37,G3180=账期!$A$39,G3180=账期!$A$40,G3180=账期!$A$41,G3180=账期!$A$42,G3180=账期!$A$43,G3180=账期!$A$44,G3180=账期!$A$45,G3180=账期!$A$46,G3180=账期!$A$48,G3180=账期!$A$50,G3180=账期!$A$51,G3180=账期!$A$52,G3180=账期!$A$53,G3180=账期!$A$54,G3180=账期!$A$56,G3180=账期!$A$57,G3180=账期!$A$58,G3180=账期!$A$59,G3180=账期!$A$60,G3180=账期!$A$61,G3180=账期!$A$62,G3180=账期!$A$63,G3180=账期!$A$64,G3180=账期!$A$66,G3180=账期!$A$67,G3180=账期!$A$68,G3180=账期!$A$70,G3180=账期!$A$71),30,IF(OR(G3180=账期!$A$74,G3180=账期!$A$77,G3180=账期!$A$76,G3180=账期!$A$79,G3180=账期!$A$80,G3180=账期!$A$81,G3180=账期!$A$83,G3180=账期!$A$85,G3180=账期!$A$87,G3180=账期!$A$89,G3180=账期!$A$91),60,IF(OR(G3180=账期!$A$93,G3180=账期!$A$94,G3180=账期!$A$95,G3180=账期!$A$96,G3180=账期!$A$98,G3180=账期!$A$99,G3180=账期!$A$101,G3180=账期!$A$102),90,0)))</f>
        <v>0</v>
      </c>
      <c r="AF3180" s="396"/>
      <c r="AG3180" s="384"/>
      <c r="AH3180" s="396" t="str">
        <f t="shared" si="453"/>
        <v/>
      </c>
    </row>
    <row r="3181" spans="1:34" ht="18" customHeight="1" x14ac:dyDescent="0.25">
      <c r="A3181" s="301" t="str">
        <f t="shared" si="448"/>
        <v/>
      </c>
      <c r="B3181" s="397"/>
      <c r="C3181" s="398"/>
      <c r="D3181" s="399"/>
      <c r="E3181" s="383" t="str">
        <f t="shared" si="451"/>
        <v>C</v>
      </c>
      <c r="F3181" s="383" t="str">
        <f t="shared" si="452"/>
        <v>C</v>
      </c>
      <c r="G3181" s="400"/>
      <c r="H3181" s="385" t="str">
        <f>IF(G3181="","",VLOOKUP(G3181,下拉数据源!J:K,2,0))</f>
        <v/>
      </c>
      <c r="I3181" s="385"/>
      <c r="J3181" s="385"/>
      <c r="K3181" s="386"/>
      <c r="L3181" s="401"/>
      <c r="M3181" s="384"/>
      <c r="N3181" s="384"/>
      <c r="O3181" s="384"/>
      <c r="P3181" s="386"/>
      <c r="Q3181" s="387"/>
      <c r="R3181" s="286"/>
      <c r="S3181" s="388">
        <f t="shared" si="449"/>
        <v>0</v>
      </c>
      <c r="T3181" s="389"/>
      <c r="U3181" s="389">
        <f t="shared" si="447"/>
        <v>0</v>
      </c>
      <c r="V3181" s="451"/>
      <c r="W3181" s="452"/>
      <c r="X3181" s="386"/>
      <c r="Y3181" s="390"/>
      <c r="Z3181" s="391"/>
      <c r="AA3181" s="392"/>
      <c r="AB3181" s="393"/>
      <c r="AC3181" s="394"/>
      <c r="AD3181" s="395">
        <f t="shared" si="450"/>
        <v>0</v>
      </c>
      <c r="AE3181" s="396">
        <f>IF(OR(G3181=账期!$A$18,G3181=账期!$A$20,G3181=账期!$A$22,G3181=账期!$A$24,G3181=账期!$A$25,G3181=账期!$A$27,G3181=账期!$A$26,G3181=账期!$A$28,G3181=账期!$A$30,G3181=账期!$A$32,G3181=账期!$A$34,G3181=账期!$A$35,G3181=账期!$A$37,G3181=账期!$A$39,G3181=账期!$A$40,G3181=账期!$A$41,G3181=账期!$A$42,G3181=账期!$A$43,G3181=账期!$A$44,G3181=账期!$A$45,G3181=账期!$A$46,G3181=账期!$A$48,G3181=账期!$A$50,G3181=账期!$A$51,G3181=账期!$A$52,G3181=账期!$A$53,G3181=账期!$A$54,G3181=账期!$A$56,G3181=账期!$A$57,G3181=账期!$A$58,G3181=账期!$A$59,G3181=账期!$A$60,G3181=账期!$A$61,G3181=账期!$A$62,G3181=账期!$A$63,G3181=账期!$A$64,G3181=账期!$A$66,G3181=账期!$A$67,G3181=账期!$A$68,G3181=账期!$A$70,G3181=账期!$A$71),30,IF(OR(G3181=账期!$A$74,G3181=账期!$A$77,G3181=账期!$A$76,G3181=账期!$A$79,G3181=账期!$A$80,G3181=账期!$A$81,G3181=账期!$A$83,G3181=账期!$A$85,G3181=账期!$A$87,G3181=账期!$A$89,G3181=账期!$A$91),60,IF(OR(G3181=账期!$A$93,G3181=账期!$A$94,G3181=账期!$A$95,G3181=账期!$A$96,G3181=账期!$A$98,G3181=账期!$A$99,G3181=账期!$A$101,G3181=账期!$A$102),90,0)))</f>
        <v>0</v>
      </c>
      <c r="AF3181" s="396"/>
      <c r="AG3181" s="384"/>
      <c r="AH3181" s="396" t="str">
        <f t="shared" si="453"/>
        <v/>
      </c>
    </row>
    <row r="3182" spans="1:34" ht="18" customHeight="1" x14ac:dyDescent="0.25">
      <c r="A3182" s="301" t="str">
        <f t="shared" si="448"/>
        <v/>
      </c>
      <c r="B3182" s="397"/>
      <c r="C3182" s="398"/>
      <c r="D3182" s="399"/>
      <c r="E3182" s="383" t="str">
        <f t="shared" si="451"/>
        <v>C</v>
      </c>
      <c r="F3182" s="383" t="str">
        <f t="shared" si="452"/>
        <v>C</v>
      </c>
      <c r="G3182" s="400"/>
      <c r="H3182" s="385" t="str">
        <f>IF(G3182="","",VLOOKUP(G3182,下拉数据源!J:K,2,0))</f>
        <v/>
      </c>
      <c r="I3182" s="385"/>
      <c r="J3182" s="385"/>
      <c r="K3182" s="386"/>
      <c r="L3182" s="401"/>
      <c r="M3182" s="384"/>
      <c r="N3182" s="384"/>
      <c r="O3182" s="384"/>
      <c r="P3182" s="386"/>
      <c r="Q3182" s="387"/>
      <c r="R3182" s="286"/>
      <c r="S3182" s="388">
        <f t="shared" si="449"/>
        <v>0</v>
      </c>
      <c r="T3182" s="389"/>
      <c r="U3182" s="389">
        <f t="shared" si="447"/>
        <v>0</v>
      </c>
      <c r="V3182" s="451"/>
      <c r="W3182" s="452"/>
      <c r="X3182" s="386"/>
      <c r="Y3182" s="390"/>
      <c r="Z3182" s="391"/>
      <c r="AA3182" s="392"/>
      <c r="AB3182" s="393"/>
      <c r="AC3182" s="394"/>
      <c r="AD3182" s="395">
        <f t="shared" si="450"/>
        <v>0</v>
      </c>
      <c r="AE3182" s="396">
        <f>IF(OR(G3182=账期!$A$18,G3182=账期!$A$20,G3182=账期!$A$22,G3182=账期!$A$24,G3182=账期!$A$25,G3182=账期!$A$27,G3182=账期!$A$26,G3182=账期!$A$28,G3182=账期!$A$30,G3182=账期!$A$32,G3182=账期!$A$34,G3182=账期!$A$35,G3182=账期!$A$37,G3182=账期!$A$39,G3182=账期!$A$40,G3182=账期!$A$41,G3182=账期!$A$42,G3182=账期!$A$43,G3182=账期!$A$44,G3182=账期!$A$45,G3182=账期!$A$46,G3182=账期!$A$48,G3182=账期!$A$50,G3182=账期!$A$51,G3182=账期!$A$52,G3182=账期!$A$53,G3182=账期!$A$54,G3182=账期!$A$56,G3182=账期!$A$57,G3182=账期!$A$58,G3182=账期!$A$59,G3182=账期!$A$60,G3182=账期!$A$61,G3182=账期!$A$62,G3182=账期!$A$63,G3182=账期!$A$64,G3182=账期!$A$66,G3182=账期!$A$67,G3182=账期!$A$68,G3182=账期!$A$70,G3182=账期!$A$71),30,IF(OR(G3182=账期!$A$74,G3182=账期!$A$77,G3182=账期!$A$76,G3182=账期!$A$79,G3182=账期!$A$80,G3182=账期!$A$81,G3182=账期!$A$83,G3182=账期!$A$85,G3182=账期!$A$87,G3182=账期!$A$89,G3182=账期!$A$91),60,IF(OR(G3182=账期!$A$93,G3182=账期!$A$94,G3182=账期!$A$95,G3182=账期!$A$96,G3182=账期!$A$98,G3182=账期!$A$99,G3182=账期!$A$101,G3182=账期!$A$102),90,0)))</f>
        <v>0</v>
      </c>
      <c r="AF3182" s="396"/>
      <c r="AG3182" s="384"/>
      <c r="AH3182" s="396" t="str">
        <f t="shared" si="453"/>
        <v/>
      </c>
    </row>
    <row r="3183" spans="1:34" ht="18" customHeight="1" x14ac:dyDescent="0.25">
      <c r="A3183" s="301" t="str">
        <f t="shared" si="448"/>
        <v/>
      </c>
      <c r="B3183" s="397"/>
      <c r="C3183" s="398"/>
      <c r="D3183" s="399"/>
      <c r="E3183" s="383" t="str">
        <f t="shared" si="451"/>
        <v>C</v>
      </c>
      <c r="F3183" s="383" t="str">
        <f t="shared" si="452"/>
        <v>C</v>
      </c>
      <c r="G3183" s="400"/>
      <c r="H3183" s="385" t="str">
        <f>IF(G3183="","",VLOOKUP(G3183,下拉数据源!J:K,2,0))</f>
        <v/>
      </c>
      <c r="I3183" s="385"/>
      <c r="J3183" s="385"/>
      <c r="K3183" s="386"/>
      <c r="L3183" s="401"/>
      <c r="M3183" s="384"/>
      <c r="N3183" s="384"/>
      <c r="O3183" s="384"/>
      <c r="P3183" s="386"/>
      <c r="Q3183" s="387"/>
      <c r="R3183" s="286"/>
      <c r="S3183" s="388">
        <f t="shared" si="449"/>
        <v>0</v>
      </c>
      <c r="T3183" s="389"/>
      <c r="U3183" s="389">
        <f t="shared" si="447"/>
        <v>0</v>
      </c>
      <c r="V3183" s="451"/>
      <c r="W3183" s="452"/>
      <c r="X3183" s="386"/>
      <c r="Y3183" s="390"/>
      <c r="Z3183" s="391"/>
      <c r="AA3183" s="392"/>
      <c r="AB3183" s="393"/>
      <c r="AC3183" s="394"/>
      <c r="AD3183" s="395">
        <f t="shared" si="450"/>
        <v>0</v>
      </c>
      <c r="AE3183" s="396">
        <f>IF(OR(G3183=账期!$A$18,G3183=账期!$A$20,G3183=账期!$A$22,G3183=账期!$A$24,G3183=账期!$A$25,G3183=账期!$A$27,G3183=账期!$A$26,G3183=账期!$A$28,G3183=账期!$A$30,G3183=账期!$A$32,G3183=账期!$A$34,G3183=账期!$A$35,G3183=账期!$A$37,G3183=账期!$A$39,G3183=账期!$A$40,G3183=账期!$A$41,G3183=账期!$A$42,G3183=账期!$A$43,G3183=账期!$A$44,G3183=账期!$A$45,G3183=账期!$A$46,G3183=账期!$A$48,G3183=账期!$A$50,G3183=账期!$A$51,G3183=账期!$A$52,G3183=账期!$A$53,G3183=账期!$A$54,G3183=账期!$A$56,G3183=账期!$A$57,G3183=账期!$A$58,G3183=账期!$A$59,G3183=账期!$A$60,G3183=账期!$A$61,G3183=账期!$A$62,G3183=账期!$A$63,G3183=账期!$A$64,G3183=账期!$A$66,G3183=账期!$A$67,G3183=账期!$A$68,G3183=账期!$A$70,G3183=账期!$A$71),30,IF(OR(G3183=账期!$A$74,G3183=账期!$A$77,G3183=账期!$A$76,G3183=账期!$A$79,G3183=账期!$A$80,G3183=账期!$A$81,G3183=账期!$A$83,G3183=账期!$A$85,G3183=账期!$A$87,G3183=账期!$A$89,G3183=账期!$A$91),60,IF(OR(G3183=账期!$A$93,G3183=账期!$A$94,G3183=账期!$A$95,G3183=账期!$A$96,G3183=账期!$A$98,G3183=账期!$A$99,G3183=账期!$A$101,G3183=账期!$A$102),90,0)))</f>
        <v>0</v>
      </c>
      <c r="AF3183" s="396"/>
      <c r="AG3183" s="384"/>
      <c r="AH3183" s="396" t="str">
        <f t="shared" si="453"/>
        <v/>
      </c>
    </row>
    <row r="3184" spans="1:34" ht="18" customHeight="1" x14ac:dyDescent="0.25">
      <c r="A3184" s="301" t="str">
        <f t="shared" si="448"/>
        <v/>
      </c>
      <c r="B3184" s="397"/>
      <c r="C3184" s="398"/>
      <c r="D3184" s="399"/>
      <c r="E3184" s="383" t="str">
        <f t="shared" si="451"/>
        <v>C</v>
      </c>
      <c r="F3184" s="383" t="str">
        <f t="shared" si="452"/>
        <v>C</v>
      </c>
      <c r="G3184" s="400"/>
      <c r="H3184" s="385" t="str">
        <f>IF(G3184="","",VLOOKUP(G3184,下拉数据源!J:K,2,0))</f>
        <v/>
      </c>
      <c r="I3184" s="385"/>
      <c r="J3184" s="385"/>
      <c r="K3184" s="386"/>
      <c r="L3184" s="401"/>
      <c r="M3184" s="384"/>
      <c r="N3184" s="384"/>
      <c r="O3184" s="384"/>
      <c r="P3184" s="386"/>
      <c r="Q3184" s="387"/>
      <c r="R3184" s="286"/>
      <c r="S3184" s="388">
        <f t="shared" si="449"/>
        <v>0</v>
      </c>
      <c r="T3184" s="389"/>
      <c r="U3184" s="389">
        <f t="shared" si="447"/>
        <v>0</v>
      </c>
      <c r="V3184" s="451"/>
      <c r="W3184" s="452"/>
      <c r="X3184" s="386"/>
      <c r="Y3184" s="390"/>
      <c r="Z3184" s="391"/>
      <c r="AA3184" s="392"/>
      <c r="AB3184" s="393"/>
      <c r="AC3184" s="394"/>
      <c r="AD3184" s="395">
        <f t="shared" si="450"/>
        <v>0</v>
      </c>
      <c r="AE3184" s="396">
        <f>IF(OR(G3184=账期!$A$18,G3184=账期!$A$20,G3184=账期!$A$22,G3184=账期!$A$24,G3184=账期!$A$25,G3184=账期!$A$27,G3184=账期!$A$26,G3184=账期!$A$28,G3184=账期!$A$30,G3184=账期!$A$32,G3184=账期!$A$34,G3184=账期!$A$35,G3184=账期!$A$37,G3184=账期!$A$39,G3184=账期!$A$40,G3184=账期!$A$41,G3184=账期!$A$42,G3184=账期!$A$43,G3184=账期!$A$44,G3184=账期!$A$45,G3184=账期!$A$46,G3184=账期!$A$48,G3184=账期!$A$50,G3184=账期!$A$51,G3184=账期!$A$52,G3184=账期!$A$53,G3184=账期!$A$54,G3184=账期!$A$56,G3184=账期!$A$57,G3184=账期!$A$58,G3184=账期!$A$59,G3184=账期!$A$60,G3184=账期!$A$61,G3184=账期!$A$62,G3184=账期!$A$63,G3184=账期!$A$64,G3184=账期!$A$66,G3184=账期!$A$67,G3184=账期!$A$68,G3184=账期!$A$70,G3184=账期!$A$71),30,IF(OR(G3184=账期!$A$74,G3184=账期!$A$77,G3184=账期!$A$76,G3184=账期!$A$79,G3184=账期!$A$80,G3184=账期!$A$81,G3184=账期!$A$83,G3184=账期!$A$85,G3184=账期!$A$87,G3184=账期!$A$89,G3184=账期!$A$91),60,IF(OR(G3184=账期!$A$93,G3184=账期!$A$94,G3184=账期!$A$95,G3184=账期!$A$96,G3184=账期!$A$98,G3184=账期!$A$99,G3184=账期!$A$101,G3184=账期!$A$102),90,0)))</f>
        <v>0</v>
      </c>
      <c r="AF3184" s="396"/>
      <c r="AG3184" s="384"/>
      <c r="AH3184" s="396" t="str">
        <f t="shared" si="453"/>
        <v/>
      </c>
    </row>
    <row r="3185" spans="1:34" ht="18" customHeight="1" x14ac:dyDescent="0.25">
      <c r="A3185" s="301" t="str">
        <f t="shared" si="448"/>
        <v/>
      </c>
      <c r="B3185" s="397"/>
      <c r="C3185" s="398"/>
      <c r="D3185" s="399"/>
      <c r="E3185" s="383" t="str">
        <f t="shared" si="451"/>
        <v>C</v>
      </c>
      <c r="F3185" s="383" t="str">
        <f t="shared" si="452"/>
        <v>C</v>
      </c>
      <c r="G3185" s="400"/>
      <c r="H3185" s="385" t="str">
        <f>IF(G3185="","",VLOOKUP(G3185,下拉数据源!J:K,2,0))</f>
        <v/>
      </c>
      <c r="I3185" s="385"/>
      <c r="J3185" s="385"/>
      <c r="K3185" s="386"/>
      <c r="L3185" s="401"/>
      <c r="M3185" s="384"/>
      <c r="N3185" s="384"/>
      <c r="O3185" s="384"/>
      <c r="P3185" s="386"/>
      <c r="Q3185" s="387"/>
      <c r="R3185" s="286"/>
      <c r="S3185" s="388">
        <f t="shared" si="449"/>
        <v>0</v>
      </c>
      <c r="T3185" s="389"/>
      <c r="U3185" s="389">
        <f t="shared" si="447"/>
        <v>0</v>
      </c>
      <c r="V3185" s="451"/>
      <c r="W3185" s="452"/>
      <c r="X3185" s="386"/>
      <c r="Y3185" s="390"/>
      <c r="Z3185" s="391"/>
      <c r="AA3185" s="392"/>
      <c r="AB3185" s="393"/>
      <c r="AC3185" s="394"/>
      <c r="AD3185" s="395">
        <f t="shared" si="450"/>
        <v>0</v>
      </c>
      <c r="AE3185" s="396">
        <f>IF(OR(G3185=账期!$A$18,G3185=账期!$A$20,G3185=账期!$A$22,G3185=账期!$A$24,G3185=账期!$A$25,G3185=账期!$A$27,G3185=账期!$A$26,G3185=账期!$A$28,G3185=账期!$A$30,G3185=账期!$A$32,G3185=账期!$A$34,G3185=账期!$A$35,G3185=账期!$A$37,G3185=账期!$A$39,G3185=账期!$A$40,G3185=账期!$A$41,G3185=账期!$A$42,G3185=账期!$A$43,G3185=账期!$A$44,G3185=账期!$A$45,G3185=账期!$A$46,G3185=账期!$A$48,G3185=账期!$A$50,G3185=账期!$A$51,G3185=账期!$A$52,G3185=账期!$A$53,G3185=账期!$A$54,G3185=账期!$A$56,G3185=账期!$A$57,G3185=账期!$A$58,G3185=账期!$A$59,G3185=账期!$A$60,G3185=账期!$A$61,G3185=账期!$A$62,G3185=账期!$A$63,G3185=账期!$A$64,G3185=账期!$A$66,G3185=账期!$A$67,G3185=账期!$A$68,G3185=账期!$A$70,G3185=账期!$A$71),30,IF(OR(G3185=账期!$A$74,G3185=账期!$A$77,G3185=账期!$A$76,G3185=账期!$A$79,G3185=账期!$A$80,G3185=账期!$A$81,G3185=账期!$A$83,G3185=账期!$A$85,G3185=账期!$A$87,G3185=账期!$A$89,G3185=账期!$A$91),60,IF(OR(G3185=账期!$A$93,G3185=账期!$A$94,G3185=账期!$A$95,G3185=账期!$A$96,G3185=账期!$A$98,G3185=账期!$A$99,G3185=账期!$A$101,G3185=账期!$A$102),90,0)))</f>
        <v>0</v>
      </c>
      <c r="AF3185" s="396"/>
      <c r="AG3185" s="384"/>
      <c r="AH3185" s="396" t="str">
        <f t="shared" si="453"/>
        <v/>
      </c>
    </row>
    <row r="3186" spans="1:34" ht="18" customHeight="1" x14ac:dyDescent="0.25">
      <c r="A3186" s="301" t="str">
        <f t="shared" si="448"/>
        <v/>
      </c>
      <c r="B3186" s="397"/>
      <c r="C3186" s="398"/>
      <c r="D3186" s="399"/>
      <c r="E3186" s="383" t="str">
        <f t="shared" si="451"/>
        <v>C</v>
      </c>
      <c r="F3186" s="383" t="str">
        <f t="shared" si="452"/>
        <v>C</v>
      </c>
      <c r="G3186" s="400"/>
      <c r="H3186" s="385" t="str">
        <f>IF(G3186="","",VLOOKUP(G3186,下拉数据源!J:K,2,0))</f>
        <v/>
      </c>
      <c r="I3186" s="385"/>
      <c r="J3186" s="385"/>
      <c r="K3186" s="386"/>
      <c r="L3186" s="401"/>
      <c r="M3186" s="384"/>
      <c r="N3186" s="384"/>
      <c r="O3186" s="384"/>
      <c r="P3186" s="386"/>
      <c r="Q3186" s="387"/>
      <c r="R3186" s="286"/>
      <c r="S3186" s="388">
        <f t="shared" si="449"/>
        <v>0</v>
      </c>
      <c r="T3186" s="389"/>
      <c r="U3186" s="389">
        <f t="shared" si="447"/>
        <v>0</v>
      </c>
      <c r="V3186" s="451"/>
      <c r="W3186" s="452"/>
      <c r="X3186" s="386"/>
      <c r="Y3186" s="390"/>
      <c r="Z3186" s="391"/>
      <c r="AA3186" s="392"/>
      <c r="AB3186" s="393"/>
      <c r="AC3186" s="394"/>
      <c r="AD3186" s="395">
        <f t="shared" si="450"/>
        <v>0</v>
      </c>
      <c r="AE3186" s="396">
        <f>IF(OR(G3186=账期!$A$18,G3186=账期!$A$20,G3186=账期!$A$22,G3186=账期!$A$24,G3186=账期!$A$25,G3186=账期!$A$27,G3186=账期!$A$26,G3186=账期!$A$28,G3186=账期!$A$30,G3186=账期!$A$32,G3186=账期!$A$34,G3186=账期!$A$35,G3186=账期!$A$37,G3186=账期!$A$39,G3186=账期!$A$40,G3186=账期!$A$41,G3186=账期!$A$42,G3186=账期!$A$43,G3186=账期!$A$44,G3186=账期!$A$45,G3186=账期!$A$46,G3186=账期!$A$48,G3186=账期!$A$50,G3186=账期!$A$51,G3186=账期!$A$52,G3186=账期!$A$53,G3186=账期!$A$54,G3186=账期!$A$56,G3186=账期!$A$57,G3186=账期!$A$58,G3186=账期!$A$59,G3186=账期!$A$60,G3186=账期!$A$61,G3186=账期!$A$62,G3186=账期!$A$63,G3186=账期!$A$64,G3186=账期!$A$66,G3186=账期!$A$67,G3186=账期!$A$68,G3186=账期!$A$70,G3186=账期!$A$71),30,IF(OR(G3186=账期!$A$74,G3186=账期!$A$77,G3186=账期!$A$76,G3186=账期!$A$79,G3186=账期!$A$80,G3186=账期!$A$81,G3186=账期!$A$83,G3186=账期!$A$85,G3186=账期!$A$87,G3186=账期!$A$89,G3186=账期!$A$91),60,IF(OR(G3186=账期!$A$93,G3186=账期!$A$94,G3186=账期!$A$95,G3186=账期!$A$96,G3186=账期!$A$98,G3186=账期!$A$99,G3186=账期!$A$101,G3186=账期!$A$102),90,0)))</f>
        <v>0</v>
      </c>
      <c r="AF3186" s="396"/>
      <c r="AG3186" s="384"/>
      <c r="AH3186" s="396" t="str">
        <f t="shared" si="453"/>
        <v/>
      </c>
    </row>
    <row r="3187" spans="1:34" ht="18" customHeight="1" x14ac:dyDescent="0.25">
      <c r="A3187" s="301" t="str">
        <f t="shared" si="448"/>
        <v/>
      </c>
      <c r="B3187" s="397"/>
      <c r="C3187" s="398"/>
      <c r="D3187" s="399"/>
      <c r="E3187" s="383" t="str">
        <f t="shared" si="451"/>
        <v>C</v>
      </c>
      <c r="F3187" s="383" t="str">
        <f t="shared" si="452"/>
        <v>C</v>
      </c>
      <c r="G3187" s="400"/>
      <c r="H3187" s="385" t="str">
        <f>IF(G3187="","",VLOOKUP(G3187,下拉数据源!J:K,2,0))</f>
        <v/>
      </c>
      <c r="I3187" s="385"/>
      <c r="J3187" s="385"/>
      <c r="K3187" s="386"/>
      <c r="L3187" s="401"/>
      <c r="M3187" s="384"/>
      <c r="N3187" s="384"/>
      <c r="O3187" s="384"/>
      <c r="P3187" s="386"/>
      <c r="Q3187" s="387"/>
      <c r="R3187" s="286"/>
      <c r="S3187" s="388">
        <f t="shared" si="449"/>
        <v>0</v>
      </c>
      <c r="T3187" s="389"/>
      <c r="U3187" s="389">
        <f t="shared" si="447"/>
        <v>0</v>
      </c>
      <c r="V3187" s="451"/>
      <c r="W3187" s="452"/>
      <c r="X3187" s="386"/>
      <c r="Y3187" s="390"/>
      <c r="Z3187" s="391"/>
      <c r="AA3187" s="392"/>
      <c r="AB3187" s="393"/>
      <c r="AC3187" s="394"/>
      <c r="AD3187" s="395">
        <f t="shared" si="450"/>
        <v>0</v>
      </c>
      <c r="AE3187" s="396">
        <f>IF(OR(G3187=账期!$A$18,G3187=账期!$A$20,G3187=账期!$A$22,G3187=账期!$A$24,G3187=账期!$A$25,G3187=账期!$A$27,G3187=账期!$A$26,G3187=账期!$A$28,G3187=账期!$A$30,G3187=账期!$A$32,G3187=账期!$A$34,G3187=账期!$A$35,G3187=账期!$A$37,G3187=账期!$A$39,G3187=账期!$A$40,G3187=账期!$A$41,G3187=账期!$A$42,G3187=账期!$A$43,G3187=账期!$A$44,G3187=账期!$A$45,G3187=账期!$A$46,G3187=账期!$A$48,G3187=账期!$A$50,G3187=账期!$A$51,G3187=账期!$A$52,G3187=账期!$A$53,G3187=账期!$A$54,G3187=账期!$A$56,G3187=账期!$A$57,G3187=账期!$A$58,G3187=账期!$A$59,G3187=账期!$A$60,G3187=账期!$A$61,G3187=账期!$A$62,G3187=账期!$A$63,G3187=账期!$A$64,G3187=账期!$A$66,G3187=账期!$A$67,G3187=账期!$A$68,G3187=账期!$A$70,G3187=账期!$A$71),30,IF(OR(G3187=账期!$A$74,G3187=账期!$A$77,G3187=账期!$A$76,G3187=账期!$A$79,G3187=账期!$A$80,G3187=账期!$A$81,G3187=账期!$A$83,G3187=账期!$A$85,G3187=账期!$A$87,G3187=账期!$A$89,G3187=账期!$A$91),60,IF(OR(G3187=账期!$A$93,G3187=账期!$A$94,G3187=账期!$A$95,G3187=账期!$A$96,G3187=账期!$A$98,G3187=账期!$A$99,G3187=账期!$A$101,G3187=账期!$A$102),90,0)))</f>
        <v>0</v>
      </c>
      <c r="AF3187" s="396"/>
      <c r="AG3187" s="384"/>
      <c r="AH3187" s="396" t="str">
        <f t="shared" si="453"/>
        <v/>
      </c>
    </row>
    <row r="3188" spans="1:34" ht="18" customHeight="1" x14ac:dyDescent="0.25">
      <c r="A3188" s="301" t="str">
        <f t="shared" si="448"/>
        <v/>
      </c>
      <c r="B3188" s="397"/>
      <c r="C3188" s="398"/>
      <c r="D3188" s="399"/>
      <c r="E3188" s="383" t="str">
        <f t="shared" si="451"/>
        <v>C</v>
      </c>
      <c r="F3188" s="383" t="str">
        <f t="shared" si="452"/>
        <v>C</v>
      </c>
      <c r="G3188" s="400"/>
      <c r="H3188" s="385" t="str">
        <f>IF(G3188="","",VLOOKUP(G3188,下拉数据源!J:K,2,0))</f>
        <v/>
      </c>
      <c r="I3188" s="385"/>
      <c r="J3188" s="385"/>
      <c r="K3188" s="386"/>
      <c r="L3188" s="401"/>
      <c r="M3188" s="384"/>
      <c r="N3188" s="384"/>
      <c r="O3188" s="384"/>
      <c r="P3188" s="386"/>
      <c r="Q3188" s="387"/>
      <c r="R3188" s="286"/>
      <c r="S3188" s="388">
        <f t="shared" si="449"/>
        <v>0</v>
      </c>
      <c r="T3188" s="389"/>
      <c r="U3188" s="389">
        <f t="shared" si="447"/>
        <v>0</v>
      </c>
      <c r="V3188" s="451"/>
      <c r="W3188" s="452"/>
      <c r="X3188" s="386"/>
      <c r="Y3188" s="390"/>
      <c r="Z3188" s="391"/>
      <c r="AA3188" s="392"/>
      <c r="AB3188" s="393"/>
      <c r="AC3188" s="394"/>
      <c r="AD3188" s="395">
        <f t="shared" si="450"/>
        <v>0</v>
      </c>
      <c r="AE3188" s="396">
        <f>IF(OR(G3188=账期!$A$18,G3188=账期!$A$20,G3188=账期!$A$22,G3188=账期!$A$24,G3188=账期!$A$25,G3188=账期!$A$27,G3188=账期!$A$26,G3188=账期!$A$28,G3188=账期!$A$30,G3188=账期!$A$32,G3188=账期!$A$34,G3188=账期!$A$35,G3188=账期!$A$37,G3188=账期!$A$39,G3188=账期!$A$40,G3188=账期!$A$41,G3188=账期!$A$42,G3188=账期!$A$43,G3188=账期!$A$44,G3188=账期!$A$45,G3188=账期!$A$46,G3188=账期!$A$48,G3188=账期!$A$50,G3188=账期!$A$51,G3188=账期!$A$52,G3188=账期!$A$53,G3188=账期!$A$54,G3188=账期!$A$56,G3188=账期!$A$57,G3188=账期!$A$58,G3188=账期!$A$59,G3188=账期!$A$60,G3188=账期!$A$61,G3188=账期!$A$62,G3188=账期!$A$63,G3188=账期!$A$64,G3188=账期!$A$66,G3188=账期!$A$67,G3188=账期!$A$68,G3188=账期!$A$70,G3188=账期!$A$71),30,IF(OR(G3188=账期!$A$74,G3188=账期!$A$77,G3188=账期!$A$76,G3188=账期!$A$79,G3188=账期!$A$80,G3188=账期!$A$81,G3188=账期!$A$83,G3188=账期!$A$85,G3188=账期!$A$87,G3188=账期!$A$89,G3188=账期!$A$91),60,IF(OR(G3188=账期!$A$93,G3188=账期!$A$94,G3188=账期!$A$95,G3188=账期!$A$96,G3188=账期!$A$98,G3188=账期!$A$99,G3188=账期!$A$101,G3188=账期!$A$102),90,0)))</f>
        <v>0</v>
      </c>
      <c r="AF3188" s="396"/>
      <c r="AG3188" s="384"/>
      <c r="AH3188" s="396" t="str">
        <f t="shared" si="453"/>
        <v/>
      </c>
    </row>
    <row r="3189" spans="1:34" ht="18" customHeight="1" x14ac:dyDescent="0.25">
      <c r="A3189" s="301" t="str">
        <f t="shared" si="448"/>
        <v/>
      </c>
      <c r="B3189" s="397"/>
      <c r="C3189" s="398"/>
      <c r="D3189" s="399"/>
      <c r="E3189" s="383" t="str">
        <f t="shared" si="451"/>
        <v>C</v>
      </c>
      <c r="F3189" s="383" t="str">
        <f t="shared" si="452"/>
        <v>C</v>
      </c>
      <c r="G3189" s="400"/>
      <c r="H3189" s="385" t="str">
        <f>IF(G3189="","",VLOOKUP(G3189,下拉数据源!J:K,2,0))</f>
        <v/>
      </c>
      <c r="I3189" s="385"/>
      <c r="J3189" s="385"/>
      <c r="K3189" s="386"/>
      <c r="L3189" s="401"/>
      <c r="M3189" s="384"/>
      <c r="N3189" s="384"/>
      <c r="O3189" s="384"/>
      <c r="P3189" s="386"/>
      <c r="Q3189" s="387"/>
      <c r="R3189" s="286"/>
      <c r="S3189" s="388">
        <f t="shared" si="449"/>
        <v>0</v>
      </c>
      <c r="T3189" s="389"/>
      <c r="U3189" s="389">
        <f t="shared" si="447"/>
        <v>0</v>
      </c>
      <c r="V3189" s="451"/>
      <c r="W3189" s="452"/>
      <c r="X3189" s="386"/>
      <c r="Y3189" s="390"/>
      <c r="Z3189" s="391"/>
      <c r="AA3189" s="392"/>
      <c r="AB3189" s="393"/>
      <c r="AC3189" s="394"/>
      <c r="AD3189" s="395">
        <f t="shared" si="450"/>
        <v>0</v>
      </c>
      <c r="AE3189" s="396">
        <f>IF(OR(G3189=账期!$A$18,G3189=账期!$A$20,G3189=账期!$A$22,G3189=账期!$A$24,G3189=账期!$A$25,G3189=账期!$A$27,G3189=账期!$A$26,G3189=账期!$A$28,G3189=账期!$A$30,G3189=账期!$A$32,G3189=账期!$A$34,G3189=账期!$A$35,G3189=账期!$A$37,G3189=账期!$A$39,G3189=账期!$A$40,G3189=账期!$A$41,G3189=账期!$A$42,G3189=账期!$A$43,G3189=账期!$A$44,G3189=账期!$A$45,G3189=账期!$A$46,G3189=账期!$A$48,G3189=账期!$A$50,G3189=账期!$A$51,G3189=账期!$A$52,G3189=账期!$A$53,G3189=账期!$A$54,G3189=账期!$A$56,G3189=账期!$A$57,G3189=账期!$A$58,G3189=账期!$A$59,G3189=账期!$A$60,G3189=账期!$A$61,G3189=账期!$A$62,G3189=账期!$A$63,G3189=账期!$A$64,G3189=账期!$A$66,G3189=账期!$A$67,G3189=账期!$A$68,G3189=账期!$A$70,G3189=账期!$A$71),30,IF(OR(G3189=账期!$A$74,G3189=账期!$A$77,G3189=账期!$A$76,G3189=账期!$A$79,G3189=账期!$A$80,G3189=账期!$A$81,G3189=账期!$A$83,G3189=账期!$A$85,G3189=账期!$A$87,G3189=账期!$A$89,G3189=账期!$A$91),60,IF(OR(G3189=账期!$A$93,G3189=账期!$A$94,G3189=账期!$A$95,G3189=账期!$A$96,G3189=账期!$A$98,G3189=账期!$A$99,G3189=账期!$A$101,G3189=账期!$A$102),90,0)))</f>
        <v>0</v>
      </c>
      <c r="AF3189" s="396"/>
      <c r="AG3189" s="384"/>
      <c r="AH3189" s="396" t="str">
        <f t="shared" si="453"/>
        <v/>
      </c>
    </row>
    <row r="3190" spans="1:34" ht="18" customHeight="1" x14ac:dyDescent="0.25">
      <c r="A3190" s="301" t="str">
        <f t="shared" si="448"/>
        <v/>
      </c>
      <c r="B3190" s="397"/>
      <c r="C3190" s="398"/>
      <c r="D3190" s="399"/>
      <c r="E3190" s="383" t="str">
        <f t="shared" si="451"/>
        <v>C</v>
      </c>
      <c r="F3190" s="383" t="str">
        <f t="shared" si="452"/>
        <v>C</v>
      </c>
      <c r="G3190" s="400"/>
      <c r="H3190" s="385" t="str">
        <f>IF(G3190="","",VLOOKUP(G3190,下拉数据源!J:K,2,0))</f>
        <v/>
      </c>
      <c r="I3190" s="385"/>
      <c r="J3190" s="385"/>
      <c r="K3190" s="386"/>
      <c r="L3190" s="401"/>
      <c r="M3190" s="384"/>
      <c r="N3190" s="384"/>
      <c r="O3190" s="384"/>
      <c r="P3190" s="386"/>
      <c r="Q3190" s="387"/>
      <c r="R3190" s="286"/>
      <c r="S3190" s="388">
        <f t="shared" si="449"/>
        <v>0</v>
      </c>
      <c r="T3190" s="389"/>
      <c r="U3190" s="389">
        <f t="shared" si="447"/>
        <v>0</v>
      </c>
      <c r="V3190" s="451"/>
      <c r="W3190" s="452"/>
      <c r="X3190" s="386"/>
      <c r="Y3190" s="390"/>
      <c r="Z3190" s="391"/>
      <c r="AA3190" s="392"/>
      <c r="AB3190" s="393"/>
      <c r="AC3190" s="394"/>
      <c r="AD3190" s="395">
        <f t="shared" si="450"/>
        <v>0</v>
      </c>
      <c r="AE3190" s="396">
        <f>IF(OR(G3190=账期!$A$18,G3190=账期!$A$20,G3190=账期!$A$22,G3190=账期!$A$24,G3190=账期!$A$25,G3190=账期!$A$27,G3190=账期!$A$26,G3190=账期!$A$28,G3190=账期!$A$30,G3190=账期!$A$32,G3190=账期!$A$34,G3190=账期!$A$35,G3190=账期!$A$37,G3190=账期!$A$39,G3190=账期!$A$40,G3190=账期!$A$41,G3190=账期!$A$42,G3190=账期!$A$43,G3190=账期!$A$44,G3190=账期!$A$45,G3190=账期!$A$46,G3190=账期!$A$48,G3190=账期!$A$50,G3190=账期!$A$51,G3190=账期!$A$52,G3190=账期!$A$53,G3190=账期!$A$54,G3190=账期!$A$56,G3190=账期!$A$57,G3190=账期!$A$58,G3190=账期!$A$59,G3190=账期!$A$60,G3190=账期!$A$61,G3190=账期!$A$62,G3190=账期!$A$63,G3190=账期!$A$64,G3190=账期!$A$66,G3190=账期!$A$67,G3190=账期!$A$68,G3190=账期!$A$70,G3190=账期!$A$71),30,IF(OR(G3190=账期!$A$74,G3190=账期!$A$77,G3190=账期!$A$76,G3190=账期!$A$79,G3190=账期!$A$80,G3190=账期!$A$81,G3190=账期!$A$83,G3190=账期!$A$85,G3190=账期!$A$87,G3190=账期!$A$89,G3190=账期!$A$91),60,IF(OR(G3190=账期!$A$93,G3190=账期!$A$94,G3190=账期!$A$95,G3190=账期!$A$96,G3190=账期!$A$98,G3190=账期!$A$99,G3190=账期!$A$101,G3190=账期!$A$102),90,0)))</f>
        <v>0</v>
      </c>
      <c r="AF3190" s="396"/>
      <c r="AG3190" s="384"/>
      <c r="AH3190" s="396" t="str">
        <f t="shared" si="453"/>
        <v/>
      </c>
    </row>
    <row r="3191" spans="1:34" ht="18" customHeight="1" x14ac:dyDescent="0.25">
      <c r="A3191" s="301" t="str">
        <f t="shared" si="448"/>
        <v/>
      </c>
      <c r="B3191" s="397"/>
      <c r="C3191" s="398"/>
      <c r="D3191" s="399"/>
      <c r="E3191" s="383" t="str">
        <f t="shared" si="451"/>
        <v>C</v>
      </c>
      <c r="F3191" s="383" t="str">
        <f t="shared" si="452"/>
        <v>C</v>
      </c>
      <c r="G3191" s="400"/>
      <c r="H3191" s="385" t="str">
        <f>IF(G3191="","",VLOOKUP(G3191,下拉数据源!J:K,2,0))</f>
        <v/>
      </c>
      <c r="I3191" s="385"/>
      <c r="J3191" s="385"/>
      <c r="K3191" s="386"/>
      <c r="L3191" s="401"/>
      <c r="M3191" s="384"/>
      <c r="N3191" s="384"/>
      <c r="O3191" s="384"/>
      <c r="P3191" s="386"/>
      <c r="Q3191" s="387"/>
      <c r="R3191" s="286"/>
      <c r="S3191" s="388">
        <f t="shared" si="449"/>
        <v>0</v>
      </c>
      <c r="T3191" s="389"/>
      <c r="U3191" s="389">
        <f t="shared" si="447"/>
        <v>0</v>
      </c>
      <c r="V3191" s="451"/>
      <c r="W3191" s="452"/>
      <c r="X3191" s="386"/>
      <c r="Y3191" s="390"/>
      <c r="Z3191" s="391"/>
      <c r="AA3191" s="392"/>
      <c r="AB3191" s="393"/>
      <c r="AC3191" s="394"/>
      <c r="AD3191" s="395">
        <f t="shared" si="450"/>
        <v>0</v>
      </c>
      <c r="AE3191" s="396">
        <f>IF(OR(G3191=账期!$A$18,G3191=账期!$A$20,G3191=账期!$A$22,G3191=账期!$A$24,G3191=账期!$A$25,G3191=账期!$A$27,G3191=账期!$A$26,G3191=账期!$A$28,G3191=账期!$A$30,G3191=账期!$A$32,G3191=账期!$A$34,G3191=账期!$A$35,G3191=账期!$A$37,G3191=账期!$A$39,G3191=账期!$A$40,G3191=账期!$A$41,G3191=账期!$A$42,G3191=账期!$A$43,G3191=账期!$A$44,G3191=账期!$A$45,G3191=账期!$A$46,G3191=账期!$A$48,G3191=账期!$A$50,G3191=账期!$A$51,G3191=账期!$A$52,G3191=账期!$A$53,G3191=账期!$A$54,G3191=账期!$A$56,G3191=账期!$A$57,G3191=账期!$A$58,G3191=账期!$A$59,G3191=账期!$A$60,G3191=账期!$A$61,G3191=账期!$A$62,G3191=账期!$A$63,G3191=账期!$A$64,G3191=账期!$A$66,G3191=账期!$A$67,G3191=账期!$A$68,G3191=账期!$A$70,G3191=账期!$A$71),30,IF(OR(G3191=账期!$A$74,G3191=账期!$A$77,G3191=账期!$A$76,G3191=账期!$A$79,G3191=账期!$A$80,G3191=账期!$A$81,G3191=账期!$A$83,G3191=账期!$A$85,G3191=账期!$A$87,G3191=账期!$A$89,G3191=账期!$A$91),60,IF(OR(G3191=账期!$A$93,G3191=账期!$A$94,G3191=账期!$A$95,G3191=账期!$A$96,G3191=账期!$A$98,G3191=账期!$A$99,G3191=账期!$A$101,G3191=账期!$A$102),90,0)))</f>
        <v>0</v>
      </c>
      <c r="AF3191" s="396"/>
      <c r="AG3191" s="384"/>
      <c r="AH3191" s="396" t="str">
        <f t="shared" si="453"/>
        <v/>
      </c>
    </row>
    <row r="3192" spans="1:34" ht="18" customHeight="1" x14ac:dyDescent="0.25">
      <c r="A3192" s="301" t="str">
        <f t="shared" si="448"/>
        <v/>
      </c>
      <c r="B3192" s="397"/>
      <c r="C3192" s="398"/>
      <c r="D3192" s="399"/>
      <c r="E3192" s="383" t="str">
        <f t="shared" si="451"/>
        <v>C</v>
      </c>
      <c r="F3192" s="383" t="str">
        <f t="shared" si="452"/>
        <v>C</v>
      </c>
      <c r="G3192" s="400"/>
      <c r="H3192" s="385" t="str">
        <f>IF(G3192="","",VLOOKUP(G3192,下拉数据源!J:K,2,0))</f>
        <v/>
      </c>
      <c r="I3192" s="385"/>
      <c r="J3192" s="385"/>
      <c r="K3192" s="386"/>
      <c r="L3192" s="401"/>
      <c r="M3192" s="384"/>
      <c r="N3192" s="384"/>
      <c r="O3192" s="384"/>
      <c r="P3192" s="386"/>
      <c r="Q3192" s="387"/>
      <c r="R3192" s="286"/>
      <c r="S3192" s="388">
        <f t="shared" si="449"/>
        <v>0</v>
      </c>
      <c r="T3192" s="389"/>
      <c r="U3192" s="389">
        <f t="shared" si="447"/>
        <v>0</v>
      </c>
      <c r="V3192" s="451"/>
      <c r="W3192" s="452"/>
      <c r="X3192" s="386"/>
      <c r="Y3192" s="390"/>
      <c r="Z3192" s="391"/>
      <c r="AA3192" s="392"/>
      <c r="AB3192" s="393"/>
      <c r="AC3192" s="394"/>
      <c r="AD3192" s="395">
        <f t="shared" si="450"/>
        <v>0</v>
      </c>
      <c r="AE3192" s="396">
        <f>IF(OR(G3192=账期!$A$18,G3192=账期!$A$20,G3192=账期!$A$22,G3192=账期!$A$24,G3192=账期!$A$25,G3192=账期!$A$27,G3192=账期!$A$26,G3192=账期!$A$28,G3192=账期!$A$30,G3192=账期!$A$32,G3192=账期!$A$34,G3192=账期!$A$35,G3192=账期!$A$37,G3192=账期!$A$39,G3192=账期!$A$40,G3192=账期!$A$41,G3192=账期!$A$42,G3192=账期!$A$43,G3192=账期!$A$44,G3192=账期!$A$45,G3192=账期!$A$46,G3192=账期!$A$48,G3192=账期!$A$50,G3192=账期!$A$51,G3192=账期!$A$52,G3192=账期!$A$53,G3192=账期!$A$54,G3192=账期!$A$56,G3192=账期!$A$57,G3192=账期!$A$58,G3192=账期!$A$59,G3192=账期!$A$60,G3192=账期!$A$61,G3192=账期!$A$62,G3192=账期!$A$63,G3192=账期!$A$64,G3192=账期!$A$66,G3192=账期!$A$67,G3192=账期!$A$68,G3192=账期!$A$70,G3192=账期!$A$71),30,IF(OR(G3192=账期!$A$74,G3192=账期!$A$77,G3192=账期!$A$76,G3192=账期!$A$79,G3192=账期!$A$80,G3192=账期!$A$81,G3192=账期!$A$83,G3192=账期!$A$85,G3192=账期!$A$87,G3192=账期!$A$89,G3192=账期!$A$91),60,IF(OR(G3192=账期!$A$93,G3192=账期!$A$94,G3192=账期!$A$95,G3192=账期!$A$96,G3192=账期!$A$98,G3192=账期!$A$99,G3192=账期!$A$101,G3192=账期!$A$102),90,0)))</f>
        <v>0</v>
      </c>
      <c r="AF3192" s="396"/>
      <c r="AG3192" s="384"/>
      <c r="AH3192" s="396" t="str">
        <f t="shared" si="453"/>
        <v/>
      </c>
    </row>
    <row r="3193" spans="1:34" ht="18" customHeight="1" x14ac:dyDescent="0.25">
      <c r="A3193" s="301" t="str">
        <f t="shared" si="448"/>
        <v/>
      </c>
      <c r="B3193" s="397"/>
      <c r="C3193" s="398"/>
      <c r="D3193" s="399"/>
      <c r="E3193" s="383" t="str">
        <f t="shared" si="451"/>
        <v>C</v>
      </c>
      <c r="F3193" s="383" t="str">
        <f t="shared" si="452"/>
        <v>C</v>
      </c>
      <c r="G3193" s="400"/>
      <c r="H3193" s="385" t="str">
        <f>IF(G3193="","",VLOOKUP(G3193,下拉数据源!J:K,2,0))</f>
        <v/>
      </c>
      <c r="I3193" s="385"/>
      <c r="J3193" s="385"/>
      <c r="K3193" s="386"/>
      <c r="L3193" s="401"/>
      <c r="M3193" s="384"/>
      <c r="N3193" s="384"/>
      <c r="O3193" s="384"/>
      <c r="P3193" s="386"/>
      <c r="Q3193" s="387"/>
      <c r="R3193" s="286"/>
      <c r="S3193" s="388">
        <f t="shared" si="449"/>
        <v>0</v>
      </c>
      <c r="T3193" s="389"/>
      <c r="U3193" s="389">
        <f t="shared" si="447"/>
        <v>0</v>
      </c>
      <c r="V3193" s="451"/>
      <c r="W3193" s="452"/>
      <c r="X3193" s="386"/>
      <c r="Y3193" s="390"/>
      <c r="Z3193" s="391"/>
      <c r="AA3193" s="392"/>
      <c r="AB3193" s="393"/>
      <c r="AC3193" s="394"/>
      <c r="AD3193" s="395">
        <f t="shared" si="450"/>
        <v>0</v>
      </c>
      <c r="AE3193" s="396">
        <f>IF(OR(G3193=账期!$A$18,G3193=账期!$A$20,G3193=账期!$A$22,G3193=账期!$A$24,G3193=账期!$A$25,G3193=账期!$A$27,G3193=账期!$A$26,G3193=账期!$A$28,G3193=账期!$A$30,G3193=账期!$A$32,G3193=账期!$A$34,G3193=账期!$A$35,G3193=账期!$A$37,G3193=账期!$A$39,G3193=账期!$A$40,G3193=账期!$A$41,G3193=账期!$A$42,G3193=账期!$A$43,G3193=账期!$A$44,G3193=账期!$A$45,G3193=账期!$A$46,G3193=账期!$A$48,G3193=账期!$A$50,G3193=账期!$A$51,G3193=账期!$A$52,G3193=账期!$A$53,G3193=账期!$A$54,G3193=账期!$A$56,G3193=账期!$A$57,G3193=账期!$A$58,G3193=账期!$A$59,G3193=账期!$A$60,G3193=账期!$A$61,G3193=账期!$A$62,G3193=账期!$A$63,G3193=账期!$A$64,G3193=账期!$A$66,G3193=账期!$A$67,G3193=账期!$A$68,G3193=账期!$A$70,G3193=账期!$A$71),30,IF(OR(G3193=账期!$A$74,G3193=账期!$A$77,G3193=账期!$A$76,G3193=账期!$A$79,G3193=账期!$A$80,G3193=账期!$A$81,G3193=账期!$A$83,G3193=账期!$A$85,G3193=账期!$A$87,G3193=账期!$A$89,G3193=账期!$A$91),60,IF(OR(G3193=账期!$A$93,G3193=账期!$A$94,G3193=账期!$A$95,G3193=账期!$A$96,G3193=账期!$A$98,G3193=账期!$A$99,G3193=账期!$A$101,G3193=账期!$A$102),90,0)))</f>
        <v>0</v>
      </c>
      <c r="AF3193" s="396"/>
      <c r="AG3193" s="384"/>
      <c r="AH3193" s="396" t="str">
        <f t="shared" si="453"/>
        <v/>
      </c>
    </row>
    <row r="3194" spans="1:34" ht="18" customHeight="1" x14ac:dyDescent="0.25">
      <c r="A3194" s="301" t="str">
        <f t="shared" si="448"/>
        <v/>
      </c>
      <c r="B3194" s="397"/>
      <c r="C3194" s="398"/>
      <c r="D3194" s="399"/>
      <c r="E3194" s="383" t="str">
        <f t="shared" si="451"/>
        <v>C</v>
      </c>
      <c r="F3194" s="383" t="str">
        <f t="shared" si="452"/>
        <v>C</v>
      </c>
      <c r="G3194" s="400"/>
      <c r="H3194" s="385" t="str">
        <f>IF(G3194="","",VLOOKUP(G3194,下拉数据源!J:K,2,0))</f>
        <v/>
      </c>
      <c r="I3194" s="385"/>
      <c r="J3194" s="385"/>
      <c r="K3194" s="386"/>
      <c r="L3194" s="401"/>
      <c r="M3194" s="384"/>
      <c r="N3194" s="384"/>
      <c r="O3194" s="384"/>
      <c r="P3194" s="386"/>
      <c r="Q3194" s="387"/>
      <c r="R3194" s="286"/>
      <c r="S3194" s="388">
        <f t="shared" si="449"/>
        <v>0</v>
      </c>
      <c r="T3194" s="389"/>
      <c r="U3194" s="389">
        <f t="shared" ref="U3194:U3257" si="454">S3194-T3194</f>
        <v>0</v>
      </c>
      <c r="V3194" s="451"/>
      <c r="W3194" s="452"/>
      <c r="X3194" s="386"/>
      <c r="Y3194" s="390"/>
      <c r="Z3194" s="391"/>
      <c r="AA3194" s="392"/>
      <c r="AB3194" s="393"/>
      <c r="AC3194" s="394"/>
      <c r="AD3194" s="395">
        <f t="shared" si="450"/>
        <v>0</v>
      </c>
      <c r="AE3194" s="396">
        <f>IF(OR(G3194=账期!$A$18,G3194=账期!$A$20,G3194=账期!$A$22,G3194=账期!$A$24,G3194=账期!$A$25,G3194=账期!$A$27,G3194=账期!$A$26,G3194=账期!$A$28,G3194=账期!$A$30,G3194=账期!$A$32,G3194=账期!$A$34,G3194=账期!$A$35,G3194=账期!$A$37,G3194=账期!$A$39,G3194=账期!$A$40,G3194=账期!$A$41,G3194=账期!$A$42,G3194=账期!$A$43,G3194=账期!$A$44,G3194=账期!$A$45,G3194=账期!$A$46,G3194=账期!$A$48,G3194=账期!$A$50,G3194=账期!$A$51,G3194=账期!$A$52,G3194=账期!$A$53,G3194=账期!$A$54,G3194=账期!$A$56,G3194=账期!$A$57,G3194=账期!$A$58,G3194=账期!$A$59,G3194=账期!$A$60,G3194=账期!$A$61,G3194=账期!$A$62,G3194=账期!$A$63,G3194=账期!$A$64,G3194=账期!$A$66,G3194=账期!$A$67,G3194=账期!$A$68,G3194=账期!$A$70,G3194=账期!$A$71),30,IF(OR(G3194=账期!$A$74,G3194=账期!$A$77,G3194=账期!$A$76,G3194=账期!$A$79,G3194=账期!$A$80,G3194=账期!$A$81,G3194=账期!$A$83,G3194=账期!$A$85,G3194=账期!$A$87,G3194=账期!$A$89,G3194=账期!$A$91),60,IF(OR(G3194=账期!$A$93,G3194=账期!$A$94,G3194=账期!$A$95,G3194=账期!$A$96,G3194=账期!$A$98,G3194=账期!$A$99,G3194=账期!$A$101,G3194=账期!$A$102),90,0)))</f>
        <v>0</v>
      </c>
      <c r="AF3194" s="396"/>
      <c r="AG3194" s="384"/>
      <c r="AH3194" s="396" t="str">
        <f t="shared" si="453"/>
        <v/>
      </c>
    </row>
    <row r="3195" spans="1:34" ht="18" customHeight="1" x14ac:dyDescent="0.25">
      <c r="A3195" s="301" t="str">
        <f t="shared" si="448"/>
        <v/>
      </c>
      <c r="B3195" s="397"/>
      <c r="C3195" s="398"/>
      <c r="D3195" s="399"/>
      <c r="E3195" s="383" t="str">
        <f t="shared" si="451"/>
        <v>C</v>
      </c>
      <c r="F3195" s="383" t="str">
        <f t="shared" si="452"/>
        <v>C</v>
      </c>
      <c r="G3195" s="400"/>
      <c r="H3195" s="385" t="str">
        <f>IF(G3195="","",VLOOKUP(G3195,下拉数据源!J:K,2,0))</f>
        <v/>
      </c>
      <c r="I3195" s="385"/>
      <c r="J3195" s="385"/>
      <c r="K3195" s="386"/>
      <c r="L3195" s="401"/>
      <c r="M3195" s="384"/>
      <c r="N3195" s="384"/>
      <c r="O3195" s="384"/>
      <c r="P3195" s="386"/>
      <c r="Q3195" s="387"/>
      <c r="R3195" s="286"/>
      <c r="S3195" s="388">
        <f t="shared" si="449"/>
        <v>0</v>
      </c>
      <c r="T3195" s="389"/>
      <c r="U3195" s="389">
        <f t="shared" si="454"/>
        <v>0</v>
      </c>
      <c r="V3195" s="451"/>
      <c r="W3195" s="452"/>
      <c r="X3195" s="386"/>
      <c r="Y3195" s="390"/>
      <c r="Z3195" s="391"/>
      <c r="AA3195" s="392"/>
      <c r="AB3195" s="393"/>
      <c r="AC3195" s="394"/>
      <c r="AD3195" s="395">
        <f t="shared" si="450"/>
        <v>0</v>
      </c>
      <c r="AE3195" s="396">
        <f>IF(OR(G3195=账期!$A$18,G3195=账期!$A$20,G3195=账期!$A$22,G3195=账期!$A$24,G3195=账期!$A$25,G3195=账期!$A$27,G3195=账期!$A$26,G3195=账期!$A$28,G3195=账期!$A$30,G3195=账期!$A$32,G3195=账期!$A$34,G3195=账期!$A$35,G3195=账期!$A$37,G3195=账期!$A$39,G3195=账期!$A$40,G3195=账期!$A$41,G3195=账期!$A$42,G3195=账期!$A$43,G3195=账期!$A$44,G3195=账期!$A$45,G3195=账期!$A$46,G3195=账期!$A$48,G3195=账期!$A$50,G3195=账期!$A$51,G3195=账期!$A$52,G3195=账期!$A$53,G3195=账期!$A$54,G3195=账期!$A$56,G3195=账期!$A$57,G3195=账期!$A$58,G3195=账期!$A$59,G3195=账期!$A$60,G3195=账期!$A$61,G3195=账期!$A$62,G3195=账期!$A$63,G3195=账期!$A$64,G3195=账期!$A$66,G3195=账期!$A$67,G3195=账期!$A$68,G3195=账期!$A$70,G3195=账期!$A$71),30,IF(OR(G3195=账期!$A$74,G3195=账期!$A$77,G3195=账期!$A$76,G3195=账期!$A$79,G3195=账期!$A$80,G3195=账期!$A$81,G3195=账期!$A$83,G3195=账期!$A$85,G3195=账期!$A$87,G3195=账期!$A$89,G3195=账期!$A$91),60,IF(OR(G3195=账期!$A$93,G3195=账期!$A$94,G3195=账期!$A$95,G3195=账期!$A$96,G3195=账期!$A$98,G3195=账期!$A$99,G3195=账期!$A$101,G3195=账期!$A$102),90,0)))</f>
        <v>0</v>
      </c>
      <c r="AF3195" s="396"/>
      <c r="AG3195" s="384"/>
      <c r="AH3195" s="396" t="str">
        <f t="shared" si="453"/>
        <v/>
      </c>
    </row>
    <row r="3196" spans="1:34" ht="18" customHeight="1" x14ac:dyDescent="0.25">
      <c r="A3196" s="301" t="str">
        <f t="shared" si="448"/>
        <v/>
      </c>
      <c r="B3196" s="397"/>
      <c r="C3196" s="398"/>
      <c r="D3196" s="399"/>
      <c r="E3196" s="383" t="str">
        <f t="shared" si="451"/>
        <v>C</v>
      </c>
      <c r="F3196" s="383" t="str">
        <f t="shared" si="452"/>
        <v>C</v>
      </c>
      <c r="G3196" s="400"/>
      <c r="H3196" s="385" t="str">
        <f>IF(G3196="","",VLOOKUP(G3196,下拉数据源!J:K,2,0))</f>
        <v/>
      </c>
      <c r="I3196" s="385"/>
      <c r="J3196" s="385"/>
      <c r="K3196" s="386"/>
      <c r="L3196" s="401"/>
      <c r="M3196" s="384"/>
      <c r="N3196" s="384"/>
      <c r="O3196" s="384"/>
      <c r="P3196" s="386"/>
      <c r="Q3196" s="387"/>
      <c r="R3196" s="286"/>
      <c r="S3196" s="388">
        <f t="shared" si="449"/>
        <v>0</v>
      </c>
      <c r="T3196" s="389"/>
      <c r="U3196" s="389">
        <f t="shared" si="454"/>
        <v>0</v>
      </c>
      <c r="V3196" s="451"/>
      <c r="W3196" s="452"/>
      <c r="X3196" s="386"/>
      <c r="Y3196" s="390"/>
      <c r="Z3196" s="391"/>
      <c r="AA3196" s="392"/>
      <c r="AB3196" s="393"/>
      <c r="AC3196" s="394"/>
      <c r="AD3196" s="395">
        <f t="shared" si="450"/>
        <v>0</v>
      </c>
      <c r="AE3196" s="396">
        <f>IF(OR(G3196=账期!$A$18,G3196=账期!$A$20,G3196=账期!$A$22,G3196=账期!$A$24,G3196=账期!$A$25,G3196=账期!$A$27,G3196=账期!$A$26,G3196=账期!$A$28,G3196=账期!$A$30,G3196=账期!$A$32,G3196=账期!$A$34,G3196=账期!$A$35,G3196=账期!$A$37,G3196=账期!$A$39,G3196=账期!$A$40,G3196=账期!$A$41,G3196=账期!$A$42,G3196=账期!$A$43,G3196=账期!$A$44,G3196=账期!$A$45,G3196=账期!$A$46,G3196=账期!$A$48,G3196=账期!$A$50,G3196=账期!$A$51,G3196=账期!$A$52,G3196=账期!$A$53,G3196=账期!$A$54,G3196=账期!$A$56,G3196=账期!$A$57,G3196=账期!$A$58,G3196=账期!$A$59,G3196=账期!$A$60,G3196=账期!$A$61,G3196=账期!$A$62,G3196=账期!$A$63,G3196=账期!$A$64,G3196=账期!$A$66,G3196=账期!$A$67,G3196=账期!$A$68,G3196=账期!$A$70,G3196=账期!$A$71),30,IF(OR(G3196=账期!$A$74,G3196=账期!$A$77,G3196=账期!$A$76,G3196=账期!$A$79,G3196=账期!$A$80,G3196=账期!$A$81,G3196=账期!$A$83,G3196=账期!$A$85,G3196=账期!$A$87,G3196=账期!$A$89,G3196=账期!$A$91),60,IF(OR(G3196=账期!$A$93,G3196=账期!$A$94,G3196=账期!$A$95,G3196=账期!$A$96,G3196=账期!$A$98,G3196=账期!$A$99,G3196=账期!$A$101,G3196=账期!$A$102),90,0)))</f>
        <v>0</v>
      </c>
      <c r="AF3196" s="396"/>
      <c r="AG3196" s="384"/>
      <c r="AH3196" s="396" t="str">
        <f t="shared" si="453"/>
        <v/>
      </c>
    </row>
    <row r="3197" spans="1:34" ht="18" customHeight="1" x14ac:dyDescent="0.25">
      <c r="A3197" s="301" t="str">
        <f t="shared" ref="A3197:A3260" si="455">IF(V3197="","",TEXT(V3197,"yyyy年m月"))</f>
        <v/>
      </c>
      <c r="B3197" s="397"/>
      <c r="C3197" s="398"/>
      <c r="D3197" s="399"/>
      <c r="E3197" s="383" t="str">
        <f t="shared" si="451"/>
        <v>C</v>
      </c>
      <c r="F3197" s="383" t="str">
        <f t="shared" si="452"/>
        <v>C</v>
      </c>
      <c r="G3197" s="400"/>
      <c r="H3197" s="385" t="str">
        <f>IF(G3197="","",VLOOKUP(G3197,下拉数据源!J:K,2,0))</f>
        <v/>
      </c>
      <c r="I3197" s="385"/>
      <c r="J3197" s="385"/>
      <c r="K3197" s="386"/>
      <c r="L3197" s="401"/>
      <c r="M3197" s="384"/>
      <c r="N3197" s="384"/>
      <c r="O3197" s="384"/>
      <c r="P3197" s="386"/>
      <c r="Q3197" s="387"/>
      <c r="R3197" s="286"/>
      <c r="S3197" s="388">
        <f t="shared" si="449"/>
        <v>0</v>
      </c>
      <c r="T3197" s="389"/>
      <c r="U3197" s="389">
        <f t="shared" si="454"/>
        <v>0</v>
      </c>
      <c r="V3197" s="451"/>
      <c r="W3197" s="452"/>
      <c r="X3197" s="386"/>
      <c r="Y3197" s="390"/>
      <c r="Z3197" s="391"/>
      <c r="AA3197" s="392"/>
      <c r="AB3197" s="393"/>
      <c r="AC3197" s="394"/>
      <c r="AD3197" s="395">
        <f t="shared" si="450"/>
        <v>0</v>
      </c>
      <c r="AE3197" s="396">
        <f>IF(OR(G3197=账期!$A$18,G3197=账期!$A$20,G3197=账期!$A$22,G3197=账期!$A$24,G3197=账期!$A$25,G3197=账期!$A$27,G3197=账期!$A$26,G3197=账期!$A$28,G3197=账期!$A$30,G3197=账期!$A$32,G3197=账期!$A$34,G3197=账期!$A$35,G3197=账期!$A$37,G3197=账期!$A$39,G3197=账期!$A$40,G3197=账期!$A$41,G3197=账期!$A$42,G3197=账期!$A$43,G3197=账期!$A$44,G3197=账期!$A$45,G3197=账期!$A$46,G3197=账期!$A$48,G3197=账期!$A$50,G3197=账期!$A$51,G3197=账期!$A$52,G3197=账期!$A$53,G3197=账期!$A$54,G3197=账期!$A$56,G3197=账期!$A$57,G3197=账期!$A$58,G3197=账期!$A$59,G3197=账期!$A$60,G3197=账期!$A$61,G3197=账期!$A$62,G3197=账期!$A$63,G3197=账期!$A$64,G3197=账期!$A$66,G3197=账期!$A$67,G3197=账期!$A$68,G3197=账期!$A$70,G3197=账期!$A$71),30,IF(OR(G3197=账期!$A$74,G3197=账期!$A$77,G3197=账期!$A$76,G3197=账期!$A$79,G3197=账期!$A$80,G3197=账期!$A$81,G3197=账期!$A$83,G3197=账期!$A$85,G3197=账期!$A$87,G3197=账期!$A$89,G3197=账期!$A$91),60,IF(OR(G3197=账期!$A$93,G3197=账期!$A$94,G3197=账期!$A$95,G3197=账期!$A$96,G3197=账期!$A$98,G3197=账期!$A$99,G3197=账期!$A$101,G3197=账期!$A$102),90,0)))</f>
        <v>0</v>
      </c>
      <c r="AF3197" s="396"/>
      <c r="AG3197" s="384"/>
      <c r="AH3197" s="396" t="str">
        <f t="shared" si="453"/>
        <v/>
      </c>
    </row>
    <row r="3198" spans="1:34" ht="18" customHeight="1" x14ac:dyDescent="0.25">
      <c r="A3198" s="301" t="str">
        <f t="shared" si="455"/>
        <v/>
      </c>
      <c r="B3198" s="397"/>
      <c r="C3198" s="398"/>
      <c r="D3198" s="399"/>
      <c r="E3198" s="383" t="str">
        <f t="shared" si="451"/>
        <v>C</v>
      </c>
      <c r="F3198" s="383" t="str">
        <f t="shared" si="452"/>
        <v>C</v>
      </c>
      <c r="G3198" s="400"/>
      <c r="H3198" s="385" t="str">
        <f>IF(G3198="","",VLOOKUP(G3198,下拉数据源!J:K,2,0))</f>
        <v/>
      </c>
      <c r="I3198" s="385"/>
      <c r="J3198" s="385"/>
      <c r="K3198" s="386"/>
      <c r="L3198" s="401"/>
      <c r="M3198" s="384"/>
      <c r="N3198" s="384"/>
      <c r="O3198" s="384"/>
      <c r="P3198" s="386"/>
      <c r="Q3198" s="387"/>
      <c r="R3198" s="286"/>
      <c r="S3198" s="388">
        <f t="shared" si="449"/>
        <v>0</v>
      </c>
      <c r="T3198" s="389"/>
      <c r="U3198" s="389">
        <f t="shared" si="454"/>
        <v>0</v>
      </c>
      <c r="V3198" s="451"/>
      <c r="W3198" s="452"/>
      <c r="X3198" s="386"/>
      <c r="Y3198" s="390"/>
      <c r="Z3198" s="391"/>
      <c r="AA3198" s="392"/>
      <c r="AB3198" s="393"/>
      <c r="AC3198" s="394"/>
      <c r="AD3198" s="395">
        <f t="shared" si="450"/>
        <v>0</v>
      </c>
      <c r="AE3198" s="396">
        <f>IF(OR(G3198=账期!$A$18,G3198=账期!$A$20,G3198=账期!$A$22,G3198=账期!$A$24,G3198=账期!$A$25,G3198=账期!$A$27,G3198=账期!$A$26,G3198=账期!$A$28,G3198=账期!$A$30,G3198=账期!$A$32,G3198=账期!$A$34,G3198=账期!$A$35,G3198=账期!$A$37,G3198=账期!$A$39,G3198=账期!$A$40,G3198=账期!$A$41,G3198=账期!$A$42,G3198=账期!$A$43,G3198=账期!$A$44,G3198=账期!$A$45,G3198=账期!$A$46,G3198=账期!$A$48,G3198=账期!$A$50,G3198=账期!$A$51,G3198=账期!$A$52,G3198=账期!$A$53,G3198=账期!$A$54,G3198=账期!$A$56,G3198=账期!$A$57,G3198=账期!$A$58,G3198=账期!$A$59,G3198=账期!$A$60,G3198=账期!$A$61,G3198=账期!$A$62,G3198=账期!$A$63,G3198=账期!$A$64,G3198=账期!$A$66,G3198=账期!$A$67,G3198=账期!$A$68,G3198=账期!$A$70,G3198=账期!$A$71),30,IF(OR(G3198=账期!$A$74,G3198=账期!$A$77,G3198=账期!$A$76,G3198=账期!$A$79,G3198=账期!$A$80,G3198=账期!$A$81,G3198=账期!$A$83,G3198=账期!$A$85,G3198=账期!$A$87,G3198=账期!$A$89,G3198=账期!$A$91),60,IF(OR(G3198=账期!$A$93,G3198=账期!$A$94,G3198=账期!$A$95,G3198=账期!$A$96,G3198=账期!$A$98,G3198=账期!$A$99,G3198=账期!$A$101,G3198=账期!$A$102),90,0)))</f>
        <v>0</v>
      </c>
      <c r="AF3198" s="396"/>
      <c r="AG3198" s="384"/>
      <c r="AH3198" s="396" t="str">
        <f t="shared" si="453"/>
        <v/>
      </c>
    </row>
    <row r="3199" spans="1:34" ht="18" customHeight="1" x14ac:dyDescent="0.25">
      <c r="A3199" s="301" t="str">
        <f t="shared" si="455"/>
        <v/>
      </c>
      <c r="B3199" s="397"/>
      <c r="C3199" s="398"/>
      <c r="D3199" s="399"/>
      <c r="E3199" s="383" t="str">
        <f t="shared" si="451"/>
        <v>C</v>
      </c>
      <c r="F3199" s="383" t="str">
        <f t="shared" si="452"/>
        <v>C</v>
      </c>
      <c r="G3199" s="400"/>
      <c r="H3199" s="385" t="str">
        <f>IF(G3199="","",VLOOKUP(G3199,下拉数据源!J:K,2,0))</f>
        <v/>
      </c>
      <c r="I3199" s="385"/>
      <c r="J3199" s="385"/>
      <c r="K3199" s="386"/>
      <c r="L3199" s="401"/>
      <c r="M3199" s="384"/>
      <c r="N3199" s="384"/>
      <c r="O3199" s="384"/>
      <c r="P3199" s="386"/>
      <c r="Q3199" s="387"/>
      <c r="R3199" s="286"/>
      <c r="S3199" s="388">
        <f t="shared" ref="S3199:S3262" si="456">Q3199*R3199</f>
        <v>0</v>
      </c>
      <c r="T3199" s="389"/>
      <c r="U3199" s="389">
        <f t="shared" si="454"/>
        <v>0</v>
      </c>
      <c r="V3199" s="451"/>
      <c r="W3199" s="452"/>
      <c r="X3199" s="386"/>
      <c r="Y3199" s="390"/>
      <c r="Z3199" s="391"/>
      <c r="AA3199" s="392"/>
      <c r="AB3199" s="393"/>
      <c r="AC3199" s="394"/>
      <c r="AD3199" s="395">
        <f t="shared" si="450"/>
        <v>0</v>
      </c>
      <c r="AE3199" s="396">
        <f>IF(OR(G3199=账期!$A$18,G3199=账期!$A$20,G3199=账期!$A$22,G3199=账期!$A$24,G3199=账期!$A$25,G3199=账期!$A$27,G3199=账期!$A$26,G3199=账期!$A$28,G3199=账期!$A$30,G3199=账期!$A$32,G3199=账期!$A$34,G3199=账期!$A$35,G3199=账期!$A$37,G3199=账期!$A$39,G3199=账期!$A$40,G3199=账期!$A$41,G3199=账期!$A$42,G3199=账期!$A$43,G3199=账期!$A$44,G3199=账期!$A$45,G3199=账期!$A$46,G3199=账期!$A$48,G3199=账期!$A$50,G3199=账期!$A$51,G3199=账期!$A$52,G3199=账期!$A$53,G3199=账期!$A$54,G3199=账期!$A$56,G3199=账期!$A$57,G3199=账期!$A$58,G3199=账期!$A$59,G3199=账期!$A$60,G3199=账期!$A$61,G3199=账期!$A$62,G3199=账期!$A$63,G3199=账期!$A$64,G3199=账期!$A$66,G3199=账期!$A$67,G3199=账期!$A$68,G3199=账期!$A$70,G3199=账期!$A$71),30,IF(OR(G3199=账期!$A$74,G3199=账期!$A$77,G3199=账期!$A$76,G3199=账期!$A$79,G3199=账期!$A$80,G3199=账期!$A$81,G3199=账期!$A$83,G3199=账期!$A$85,G3199=账期!$A$87,G3199=账期!$A$89,G3199=账期!$A$91),60,IF(OR(G3199=账期!$A$93,G3199=账期!$A$94,G3199=账期!$A$95,G3199=账期!$A$96,G3199=账期!$A$98,G3199=账期!$A$99,G3199=账期!$A$101,G3199=账期!$A$102),90,0)))</f>
        <v>0</v>
      </c>
      <c r="AF3199" s="396"/>
      <c r="AG3199" s="384"/>
      <c r="AH3199" s="396" t="str">
        <f t="shared" si="453"/>
        <v/>
      </c>
    </row>
    <row r="3200" spans="1:34" ht="18" customHeight="1" x14ac:dyDescent="0.25">
      <c r="A3200" s="301" t="str">
        <f t="shared" si="455"/>
        <v/>
      </c>
      <c r="B3200" s="397"/>
      <c r="C3200" s="398"/>
      <c r="D3200" s="399"/>
      <c r="E3200" s="383" t="str">
        <f t="shared" si="451"/>
        <v>C</v>
      </c>
      <c r="F3200" s="383" t="str">
        <f t="shared" si="452"/>
        <v>C</v>
      </c>
      <c r="G3200" s="400"/>
      <c r="H3200" s="385" t="str">
        <f>IF(G3200="","",VLOOKUP(G3200,下拉数据源!J:K,2,0))</f>
        <v/>
      </c>
      <c r="I3200" s="385"/>
      <c r="J3200" s="385"/>
      <c r="K3200" s="386"/>
      <c r="L3200" s="401"/>
      <c r="M3200" s="384"/>
      <c r="N3200" s="384"/>
      <c r="O3200" s="384"/>
      <c r="P3200" s="386"/>
      <c r="Q3200" s="387"/>
      <c r="R3200" s="286"/>
      <c r="S3200" s="388">
        <f t="shared" si="456"/>
        <v>0</v>
      </c>
      <c r="T3200" s="389"/>
      <c r="U3200" s="389">
        <f t="shared" si="454"/>
        <v>0</v>
      </c>
      <c r="V3200" s="451"/>
      <c r="W3200" s="452"/>
      <c r="X3200" s="386"/>
      <c r="Y3200" s="390"/>
      <c r="Z3200" s="391"/>
      <c r="AA3200" s="392"/>
      <c r="AB3200" s="393"/>
      <c r="AC3200" s="394"/>
      <c r="AD3200" s="395">
        <f t="shared" ref="AD3200:AD3263" si="457">IF(AE3200&gt;0,(DATE(YEAR(AC3200),MONTH(AC3200)+1,1)-1)+AE3200,AC3200)</f>
        <v>0</v>
      </c>
      <c r="AE3200" s="396">
        <f>IF(OR(G3200=账期!$A$18,G3200=账期!$A$20,G3200=账期!$A$22,G3200=账期!$A$24,G3200=账期!$A$25,G3200=账期!$A$27,G3200=账期!$A$26,G3200=账期!$A$28,G3200=账期!$A$30,G3200=账期!$A$32,G3200=账期!$A$34,G3200=账期!$A$35,G3200=账期!$A$37,G3200=账期!$A$39,G3200=账期!$A$40,G3200=账期!$A$41,G3200=账期!$A$42,G3200=账期!$A$43,G3200=账期!$A$44,G3200=账期!$A$45,G3200=账期!$A$46,G3200=账期!$A$48,G3200=账期!$A$50,G3200=账期!$A$51,G3200=账期!$A$52,G3200=账期!$A$53,G3200=账期!$A$54,G3200=账期!$A$56,G3200=账期!$A$57,G3200=账期!$A$58,G3200=账期!$A$59,G3200=账期!$A$60,G3200=账期!$A$61,G3200=账期!$A$62,G3200=账期!$A$63,G3200=账期!$A$64,G3200=账期!$A$66,G3200=账期!$A$67,G3200=账期!$A$68,G3200=账期!$A$70,G3200=账期!$A$71),30,IF(OR(G3200=账期!$A$74,G3200=账期!$A$77,G3200=账期!$A$76,G3200=账期!$A$79,G3200=账期!$A$80,G3200=账期!$A$81,G3200=账期!$A$83,G3200=账期!$A$85,G3200=账期!$A$87,G3200=账期!$A$89,G3200=账期!$A$91),60,IF(OR(G3200=账期!$A$93,G3200=账期!$A$94,G3200=账期!$A$95,G3200=账期!$A$96,G3200=账期!$A$98,G3200=账期!$A$99,G3200=账期!$A$101,G3200=账期!$A$102),90,0)))</f>
        <v>0</v>
      </c>
      <c r="AF3200" s="396"/>
      <c r="AG3200" s="384"/>
      <c r="AH3200" s="396" t="str">
        <f t="shared" si="453"/>
        <v/>
      </c>
    </row>
    <row r="3201" spans="1:34" ht="18" customHeight="1" x14ac:dyDescent="0.25">
      <c r="A3201" s="301" t="str">
        <f t="shared" si="455"/>
        <v/>
      </c>
      <c r="B3201" s="397"/>
      <c r="C3201" s="398"/>
      <c r="D3201" s="399"/>
      <c r="E3201" s="383" t="str">
        <f t="shared" si="451"/>
        <v>C</v>
      </c>
      <c r="F3201" s="383" t="str">
        <f t="shared" si="452"/>
        <v>C</v>
      </c>
      <c r="G3201" s="400"/>
      <c r="H3201" s="385" t="str">
        <f>IF(G3201="","",VLOOKUP(G3201,下拉数据源!J:K,2,0))</f>
        <v/>
      </c>
      <c r="I3201" s="385"/>
      <c r="J3201" s="385"/>
      <c r="K3201" s="386"/>
      <c r="L3201" s="401"/>
      <c r="M3201" s="384"/>
      <c r="N3201" s="384"/>
      <c r="O3201" s="384"/>
      <c r="P3201" s="386"/>
      <c r="Q3201" s="387"/>
      <c r="R3201" s="286"/>
      <c r="S3201" s="388">
        <f t="shared" si="456"/>
        <v>0</v>
      </c>
      <c r="T3201" s="389"/>
      <c r="U3201" s="389">
        <f t="shared" si="454"/>
        <v>0</v>
      </c>
      <c r="V3201" s="451"/>
      <c r="W3201" s="452"/>
      <c r="X3201" s="386"/>
      <c r="Y3201" s="390"/>
      <c r="Z3201" s="391"/>
      <c r="AA3201" s="392"/>
      <c r="AB3201" s="393"/>
      <c r="AC3201" s="394"/>
      <c r="AD3201" s="395">
        <f t="shared" si="457"/>
        <v>0</v>
      </c>
      <c r="AE3201" s="396">
        <f>IF(OR(G3201=账期!$A$18,G3201=账期!$A$20,G3201=账期!$A$22,G3201=账期!$A$24,G3201=账期!$A$25,G3201=账期!$A$27,G3201=账期!$A$26,G3201=账期!$A$28,G3201=账期!$A$30,G3201=账期!$A$32,G3201=账期!$A$34,G3201=账期!$A$35,G3201=账期!$A$37,G3201=账期!$A$39,G3201=账期!$A$40,G3201=账期!$A$41,G3201=账期!$A$42,G3201=账期!$A$43,G3201=账期!$A$44,G3201=账期!$A$45,G3201=账期!$A$46,G3201=账期!$A$48,G3201=账期!$A$50,G3201=账期!$A$51,G3201=账期!$A$52,G3201=账期!$A$53,G3201=账期!$A$54,G3201=账期!$A$56,G3201=账期!$A$57,G3201=账期!$A$58,G3201=账期!$A$59,G3201=账期!$A$60,G3201=账期!$A$61,G3201=账期!$A$62,G3201=账期!$A$63,G3201=账期!$A$64,G3201=账期!$A$66,G3201=账期!$A$67,G3201=账期!$A$68,G3201=账期!$A$70,G3201=账期!$A$71),30,IF(OR(G3201=账期!$A$74,G3201=账期!$A$77,G3201=账期!$A$76,G3201=账期!$A$79,G3201=账期!$A$80,G3201=账期!$A$81,G3201=账期!$A$83,G3201=账期!$A$85,G3201=账期!$A$87,G3201=账期!$A$89,G3201=账期!$A$91),60,IF(OR(G3201=账期!$A$93,G3201=账期!$A$94,G3201=账期!$A$95,G3201=账期!$A$96,G3201=账期!$A$98,G3201=账期!$A$99,G3201=账期!$A$101,G3201=账期!$A$102),90,0)))</f>
        <v>0</v>
      </c>
      <c r="AF3201" s="396"/>
      <c r="AG3201" s="384"/>
      <c r="AH3201" s="396" t="str">
        <f t="shared" si="453"/>
        <v/>
      </c>
    </row>
    <row r="3202" spans="1:34" ht="18" customHeight="1" x14ac:dyDescent="0.25">
      <c r="A3202" s="301" t="str">
        <f t="shared" si="455"/>
        <v/>
      </c>
      <c r="B3202" s="397"/>
      <c r="C3202" s="398"/>
      <c r="D3202" s="399"/>
      <c r="E3202" s="383" t="str">
        <f t="shared" si="451"/>
        <v>C</v>
      </c>
      <c r="F3202" s="383" t="str">
        <f t="shared" si="452"/>
        <v>C</v>
      </c>
      <c r="G3202" s="400"/>
      <c r="H3202" s="385" t="str">
        <f>IF(G3202="","",VLOOKUP(G3202,下拉数据源!J:K,2,0))</f>
        <v/>
      </c>
      <c r="I3202" s="385"/>
      <c r="J3202" s="385"/>
      <c r="K3202" s="386"/>
      <c r="L3202" s="401"/>
      <c r="M3202" s="384"/>
      <c r="N3202" s="384"/>
      <c r="O3202" s="384"/>
      <c r="P3202" s="386"/>
      <c r="Q3202" s="387"/>
      <c r="R3202" s="286"/>
      <c r="S3202" s="388">
        <f t="shared" si="456"/>
        <v>0</v>
      </c>
      <c r="T3202" s="389"/>
      <c r="U3202" s="389">
        <f t="shared" si="454"/>
        <v>0</v>
      </c>
      <c r="V3202" s="451"/>
      <c r="W3202" s="452"/>
      <c r="X3202" s="386"/>
      <c r="Y3202" s="390"/>
      <c r="Z3202" s="391"/>
      <c r="AA3202" s="392"/>
      <c r="AB3202" s="393"/>
      <c r="AC3202" s="394"/>
      <c r="AD3202" s="395">
        <f t="shared" si="457"/>
        <v>0</v>
      </c>
      <c r="AE3202" s="396">
        <f>IF(OR(G3202=账期!$A$18,G3202=账期!$A$20,G3202=账期!$A$22,G3202=账期!$A$24,G3202=账期!$A$25,G3202=账期!$A$27,G3202=账期!$A$26,G3202=账期!$A$28,G3202=账期!$A$30,G3202=账期!$A$32,G3202=账期!$A$34,G3202=账期!$A$35,G3202=账期!$A$37,G3202=账期!$A$39,G3202=账期!$A$40,G3202=账期!$A$41,G3202=账期!$A$42,G3202=账期!$A$43,G3202=账期!$A$44,G3202=账期!$A$45,G3202=账期!$A$46,G3202=账期!$A$48,G3202=账期!$A$50,G3202=账期!$A$51,G3202=账期!$A$52,G3202=账期!$A$53,G3202=账期!$A$54,G3202=账期!$A$56,G3202=账期!$A$57,G3202=账期!$A$58,G3202=账期!$A$59,G3202=账期!$A$60,G3202=账期!$A$61,G3202=账期!$A$62,G3202=账期!$A$63,G3202=账期!$A$64,G3202=账期!$A$66,G3202=账期!$A$67,G3202=账期!$A$68,G3202=账期!$A$70,G3202=账期!$A$71),30,IF(OR(G3202=账期!$A$74,G3202=账期!$A$77,G3202=账期!$A$76,G3202=账期!$A$79,G3202=账期!$A$80,G3202=账期!$A$81,G3202=账期!$A$83,G3202=账期!$A$85,G3202=账期!$A$87,G3202=账期!$A$89,G3202=账期!$A$91),60,IF(OR(G3202=账期!$A$93,G3202=账期!$A$94,G3202=账期!$A$95,G3202=账期!$A$96,G3202=账期!$A$98,G3202=账期!$A$99,G3202=账期!$A$101,G3202=账期!$A$102),90,0)))</f>
        <v>0</v>
      </c>
      <c r="AF3202" s="396"/>
      <c r="AG3202" s="384"/>
      <c r="AH3202" s="396" t="str">
        <f t="shared" si="453"/>
        <v/>
      </c>
    </row>
    <row r="3203" spans="1:34" ht="18" customHeight="1" x14ac:dyDescent="0.25">
      <c r="A3203" s="301" t="str">
        <f t="shared" si="455"/>
        <v/>
      </c>
      <c r="B3203" s="397"/>
      <c r="C3203" s="398"/>
      <c r="D3203" s="399"/>
      <c r="E3203" s="383" t="str">
        <f t="shared" si="451"/>
        <v>C</v>
      </c>
      <c r="F3203" s="383" t="str">
        <f t="shared" si="452"/>
        <v>C</v>
      </c>
      <c r="G3203" s="400"/>
      <c r="H3203" s="385" t="str">
        <f>IF(G3203="","",VLOOKUP(G3203,下拉数据源!J:K,2,0))</f>
        <v/>
      </c>
      <c r="I3203" s="385"/>
      <c r="J3203" s="385"/>
      <c r="K3203" s="386"/>
      <c r="L3203" s="401"/>
      <c r="M3203" s="384"/>
      <c r="N3203" s="384"/>
      <c r="O3203" s="384"/>
      <c r="P3203" s="386"/>
      <c r="Q3203" s="387"/>
      <c r="R3203" s="286"/>
      <c r="S3203" s="388">
        <f t="shared" si="456"/>
        <v>0</v>
      </c>
      <c r="T3203" s="389"/>
      <c r="U3203" s="389">
        <f t="shared" si="454"/>
        <v>0</v>
      </c>
      <c r="V3203" s="451"/>
      <c r="W3203" s="452"/>
      <c r="X3203" s="386"/>
      <c r="Y3203" s="390"/>
      <c r="Z3203" s="391"/>
      <c r="AA3203" s="392"/>
      <c r="AB3203" s="393"/>
      <c r="AC3203" s="394"/>
      <c r="AD3203" s="395">
        <f t="shared" si="457"/>
        <v>0</v>
      </c>
      <c r="AE3203" s="396">
        <f>IF(OR(G3203=账期!$A$18,G3203=账期!$A$20,G3203=账期!$A$22,G3203=账期!$A$24,G3203=账期!$A$25,G3203=账期!$A$27,G3203=账期!$A$26,G3203=账期!$A$28,G3203=账期!$A$30,G3203=账期!$A$32,G3203=账期!$A$34,G3203=账期!$A$35,G3203=账期!$A$37,G3203=账期!$A$39,G3203=账期!$A$40,G3203=账期!$A$41,G3203=账期!$A$42,G3203=账期!$A$43,G3203=账期!$A$44,G3203=账期!$A$45,G3203=账期!$A$46,G3203=账期!$A$48,G3203=账期!$A$50,G3203=账期!$A$51,G3203=账期!$A$52,G3203=账期!$A$53,G3203=账期!$A$54,G3203=账期!$A$56,G3203=账期!$A$57,G3203=账期!$A$58,G3203=账期!$A$59,G3203=账期!$A$60,G3203=账期!$A$61,G3203=账期!$A$62,G3203=账期!$A$63,G3203=账期!$A$64,G3203=账期!$A$66,G3203=账期!$A$67,G3203=账期!$A$68,G3203=账期!$A$70,G3203=账期!$A$71),30,IF(OR(G3203=账期!$A$74,G3203=账期!$A$77,G3203=账期!$A$76,G3203=账期!$A$79,G3203=账期!$A$80,G3203=账期!$A$81,G3203=账期!$A$83,G3203=账期!$A$85,G3203=账期!$A$87,G3203=账期!$A$89,G3203=账期!$A$91),60,IF(OR(G3203=账期!$A$93,G3203=账期!$A$94,G3203=账期!$A$95,G3203=账期!$A$96,G3203=账期!$A$98,G3203=账期!$A$99,G3203=账期!$A$101,G3203=账期!$A$102),90,0)))</f>
        <v>0</v>
      </c>
      <c r="AF3203" s="396"/>
      <c r="AG3203" s="384"/>
      <c r="AH3203" s="396" t="str">
        <f t="shared" si="453"/>
        <v/>
      </c>
    </row>
    <row r="3204" spans="1:34" ht="18" customHeight="1" x14ac:dyDescent="0.25">
      <c r="A3204" s="301" t="str">
        <f t="shared" si="455"/>
        <v/>
      </c>
      <c r="B3204" s="397"/>
      <c r="C3204" s="398"/>
      <c r="D3204" s="399"/>
      <c r="E3204" s="383" t="str">
        <f t="shared" si="451"/>
        <v>C</v>
      </c>
      <c r="F3204" s="383" t="str">
        <f t="shared" si="452"/>
        <v>C</v>
      </c>
      <c r="G3204" s="400"/>
      <c r="H3204" s="385" t="str">
        <f>IF(G3204="","",VLOOKUP(G3204,下拉数据源!J:K,2,0))</f>
        <v/>
      </c>
      <c r="I3204" s="385"/>
      <c r="J3204" s="385"/>
      <c r="K3204" s="386"/>
      <c r="L3204" s="401"/>
      <c r="M3204" s="384"/>
      <c r="N3204" s="384"/>
      <c r="O3204" s="384"/>
      <c r="P3204" s="386"/>
      <c r="Q3204" s="387"/>
      <c r="R3204" s="286"/>
      <c r="S3204" s="388">
        <f t="shared" si="456"/>
        <v>0</v>
      </c>
      <c r="T3204" s="389"/>
      <c r="U3204" s="389">
        <f t="shared" si="454"/>
        <v>0</v>
      </c>
      <c r="V3204" s="451"/>
      <c r="W3204" s="452"/>
      <c r="X3204" s="386"/>
      <c r="Y3204" s="390"/>
      <c r="Z3204" s="391"/>
      <c r="AA3204" s="392"/>
      <c r="AB3204" s="393"/>
      <c r="AC3204" s="394"/>
      <c r="AD3204" s="395">
        <f t="shared" si="457"/>
        <v>0</v>
      </c>
      <c r="AE3204" s="396">
        <f>IF(OR(G3204=账期!$A$18,G3204=账期!$A$20,G3204=账期!$A$22,G3204=账期!$A$24,G3204=账期!$A$25,G3204=账期!$A$27,G3204=账期!$A$26,G3204=账期!$A$28,G3204=账期!$A$30,G3204=账期!$A$32,G3204=账期!$A$34,G3204=账期!$A$35,G3204=账期!$A$37,G3204=账期!$A$39,G3204=账期!$A$40,G3204=账期!$A$41,G3204=账期!$A$42,G3204=账期!$A$43,G3204=账期!$A$44,G3204=账期!$A$45,G3204=账期!$A$46,G3204=账期!$A$48,G3204=账期!$A$50,G3204=账期!$A$51,G3204=账期!$A$52,G3204=账期!$A$53,G3204=账期!$A$54,G3204=账期!$A$56,G3204=账期!$A$57,G3204=账期!$A$58,G3204=账期!$A$59,G3204=账期!$A$60,G3204=账期!$A$61,G3204=账期!$A$62,G3204=账期!$A$63,G3204=账期!$A$64,G3204=账期!$A$66,G3204=账期!$A$67,G3204=账期!$A$68,G3204=账期!$A$70,G3204=账期!$A$71),30,IF(OR(G3204=账期!$A$74,G3204=账期!$A$77,G3204=账期!$A$76,G3204=账期!$A$79,G3204=账期!$A$80,G3204=账期!$A$81,G3204=账期!$A$83,G3204=账期!$A$85,G3204=账期!$A$87,G3204=账期!$A$89,G3204=账期!$A$91),60,IF(OR(G3204=账期!$A$93,G3204=账期!$A$94,G3204=账期!$A$95,G3204=账期!$A$96,G3204=账期!$A$98,G3204=账期!$A$99,G3204=账期!$A$101,G3204=账期!$A$102),90,0)))</f>
        <v>0</v>
      </c>
      <c r="AF3204" s="396"/>
      <c r="AG3204" s="384"/>
      <c r="AH3204" s="396" t="str">
        <f t="shared" si="453"/>
        <v/>
      </c>
    </row>
    <row r="3205" spans="1:34" ht="18" customHeight="1" x14ac:dyDescent="0.25">
      <c r="A3205" s="301" t="str">
        <f t="shared" si="455"/>
        <v/>
      </c>
      <c r="B3205" s="397"/>
      <c r="C3205" s="398"/>
      <c r="D3205" s="399"/>
      <c r="E3205" s="383" t="str">
        <f t="shared" si="451"/>
        <v>C</v>
      </c>
      <c r="F3205" s="383" t="str">
        <f t="shared" si="452"/>
        <v>C</v>
      </c>
      <c r="G3205" s="400"/>
      <c r="H3205" s="385" t="str">
        <f>IF(G3205="","",VLOOKUP(G3205,下拉数据源!J:K,2,0))</f>
        <v/>
      </c>
      <c r="I3205" s="385"/>
      <c r="J3205" s="385"/>
      <c r="K3205" s="386"/>
      <c r="L3205" s="401"/>
      <c r="M3205" s="384"/>
      <c r="N3205" s="384"/>
      <c r="O3205" s="384"/>
      <c r="P3205" s="386"/>
      <c r="Q3205" s="387"/>
      <c r="R3205" s="286"/>
      <c r="S3205" s="388">
        <f t="shared" si="456"/>
        <v>0</v>
      </c>
      <c r="T3205" s="389"/>
      <c r="U3205" s="389">
        <f t="shared" si="454"/>
        <v>0</v>
      </c>
      <c r="V3205" s="451"/>
      <c r="W3205" s="452"/>
      <c r="X3205" s="386"/>
      <c r="Y3205" s="390"/>
      <c r="Z3205" s="391"/>
      <c r="AA3205" s="392"/>
      <c r="AB3205" s="393"/>
      <c r="AC3205" s="394"/>
      <c r="AD3205" s="395">
        <f t="shared" si="457"/>
        <v>0</v>
      </c>
      <c r="AE3205" s="396">
        <f>IF(OR(G3205=账期!$A$18,G3205=账期!$A$20,G3205=账期!$A$22,G3205=账期!$A$24,G3205=账期!$A$25,G3205=账期!$A$27,G3205=账期!$A$26,G3205=账期!$A$28,G3205=账期!$A$30,G3205=账期!$A$32,G3205=账期!$A$34,G3205=账期!$A$35,G3205=账期!$A$37,G3205=账期!$A$39,G3205=账期!$A$40,G3205=账期!$A$41,G3205=账期!$A$42,G3205=账期!$A$43,G3205=账期!$A$44,G3205=账期!$A$45,G3205=账期!$A$46,G3205=账期!$A$48,G3205=账期!$A$50,G3205=账期!$A$51,G3205=账期!$A$52,G3205=账期!$A$53,G3205=账期!$A$54,G3205=账期!$A$56,G3205=账期!$A$57,G3205=账期!$A$58,G3205=账期!$A$59,G3205=账期!$A$60,G3205=账期!$A$61,G3205=账期!$A$62,G3205=账期!$A$63,G3205=账期!$A$64,G3205=账期!$A$66,G3205=账期!$A$67,G3205=账期!$A$68,G3205=账期!$A$70,G3205=账期!$A$71),30,IF(OR(G3205=账期!$A$74,G3205=账期!$A$77,G3205=账期!$A$76,G3205=账期!$A$79,G3205=账期!$A$80,G3205=账期!$A$81,G3205=账期!$A$83,G3205=账期!$A$85,G3205=账期!$A$87,G3205=账期!$A$89,G3205=账期!$A$91),60,IF(OR(G3205=账期!$A$93,G3205=账期!$A$94,G3205=账期!$A$95,G3205=账期!$A$96,G3205=账期!$A$98,G3205=账期!$A$99,G3205=账期!$A$101,G3205=账期!$A$102),90,0)))</f>
        <v>0</v>
      </c>
      <c r="AF3205" s="396"/>
      <c r="AG3205" s="384"/>
      <c r="AH3205" s="396" t="str">
        <f t="shared" si="453"/>
        <v/>
      </c>
    </row>
    <row r="3206" spans="1:34" ht="18" customHeight="1" x14ac:dyDescent="0.25">
      <c r="A3206" s="301" t="str">
        <f t="shared" si="455"/>
        <v/>
      </c>
      <c r="B3206" s="397"/>
      <c r="C3206" s="398"/>
      <c r="D3206" s="399"/>
      <c r="E3206" s="383" t="str">
        <f t="shared" si="451"/>
        <v>C</v>
      </c>
      <c r="F3206" s="383" t="str">
        <f t="shared" si="452"/>
        <v>C</v>
      </c>
      <c r="G3206" s="400"/>
      <c r="H3206" s="385" t="str">
        <f>IF(G3206="","",VLOOKUP(G3206,下拉数据源!J:K,2,0))</f>
        <v/>
      </c>
      <c r="I3206" s="385"/>
      <c r="J3206" s="385"/>
      <c r="K3206" s="386"/>
      <c r="L3206" s="401"/>
      <c r="M3206" s="384"/>
      <c r="N3206" s="384"/>
      <c r="O3206" s="384"/>
      <c r="P3206" s="386"/>
      <c r="Q3206" s="387"/>
      <c r="R3206" s="286"/>
      <c r="S3206" s="388">
        <f t="shared" si="456"/>
        <v>0</v>
      </c>
      <c r="T3206" s="389"/>
      <c r="U3206" s="389">
        <f t="shared" si="454"/>
        <v>0</v>
      </c>
      <c r="V3206" s="451"/>
      <c r="W3206" s="452"/>
      <c r="X3206" s="386"/>
      <c r="Y3206" s="390"/>
      <c r="Z3206" s="391"/>
      <c r="AA3206" s="392"/>
      <c r="AB3206" s="393"/>
      <c r="AC3206" s="394"/>
      <c r="AD3206" s="395">
        <f t="shared" si="457"/>
        <v>0</v>
      </c>
      <c r="AE3206" s="396">
        <f>IF(OR(G3206=账期!$A$18,G3206=账期!$A$20,G3206=账期!$A$22,G3206=账期!$A$24,G3206=账期!$A$25,G3206=账期!$A$27,G3206=账期!$A$26,G3206=账期!$A$28,G3206=账期!$A$30,G3206=账期!$A$32,G3206=账期!$A$34,G3206=账期!$A$35,G3206=账期!$A$37,G3206=账期!$A$39,G3206=账期!$A$40,G3206=账期!$A$41,G3206=账期!$A$42,G3206=账期!$A$43,G3206=账期!$A$44,G3206=账期!$A$45,G3206=账期!$A$46,G3206=账期!$A$48,G3206=账期!$A$50,G3206=账期!$A$51,G3206=账期!$A$52,G3206=账期!$A$53,G3206=账期!$A$54,G3206=账期!$A$56,G3206=账期!$A$57,G3206=账期!$A$58,G3206=账期!$A$59,G3206=账期!$A$60,G3206=账期!$A$61,G3206=账期!$A$62,G3206=账期!$A$63,G3206=账期!$A$64,G3206=账期!$A$66,G3206=账期!$A$67,G3206=账期!$A$68,G3206=账期!$A$70,G3206=账期!$A$71),30,IF(OR(G3206=账期!$A$74,G3206=账期!$A$77,G3206=账期!$A$76,G3206=账期!$A$79,G3206=账期!$A$80,G3206=账期!$A$81,G3206=账期!$A$83,G3206=账期!$A$85,G3206=账期!$A$87,G3206=账期!$A$89,G3206=账期!$A$91),60,IF(OR(G3206=账期!$A$93,G3206=账期!$A$94,G3206=账期!$A$95,G3206=账期!$A$96,G3206=账期!$A$98,G3206=账期!$A$99,G3206=账期!$A$101,G3206=账期!$A$102),90,0)))</f>
        <v>0</v>
      </c>
      <c r="AF3206" s="396"/>
      <c r="AG3206" s="384"/>
      <c r="AH3206" s="396" t="str">
        <f t="shared" si="453"/>
        <v/>
      </c>
    </row>
    <row r="3207" spans="1:34" ht="18" customHeight="1" x14ac:dyDescent="0.25">
      <c r="A3207" s="301" t="str">
        <f t="shared" si="455"/>
        <v/>
      </c>
      <c r="B3207" s="397"/>
      <c r="C3207" s="398"/>
      <c r="D3207" s="399"/>
      <c r="E3207" s="383" t="str">
        <f t="shared" si="451"/>
        <v>C</v>
      </c>
      <c r="F3207" s="383" t="str">
        <f t="shared" si="452"/>
        <v>C</v>
      </c>
      <c r="G3207" s="400"/>
      <c r="H3207" s="385" t="str">
        <f>IF(G3207="","",VLOOKUP(G3207,下拉数据源!J:K,2,0))</f>
        <v/>
      </c>
      <c r="I3207" s="385"/>
      <c r="J3207" s="385"/>
      <c r="K3207" s="386"/>
      <c r="L3207" s="401"/>
      <c r="M3207" s="384"/>
      <c r="N3207" s="384"/>
      <c r="O3207" s="384"/>
      <c r="P3207" s="386"/>
      <c r="Q3207" s="387"/>
      <c r="R3207" s="286"/>
      <c r="S3207" s="388">
        <f t="shared" si="456"/>
        <v>0</v>
      </c>
      <c r="T3207" s="389"/>
      <c r="U3207" s="389">
        <f t="shared" si="454"/>
        <v>0</v>
      </c>
      <c r="V3207" s="451"/>
      <c r="W3207" s="452"/>
      <c r="X3207" s="386"/>
      <c r="Y3207" s="390"/>
      <c r="Z3207" s="391"/>
      <c r="AA3207" s="392"/>
      <c r="AB3207" s="393"/>
      <c r="AC3207" s="394"/>
      <c r="AD3207" s="395">
        <f t="shared" si="457"/>
        <v>0</v>
      </c>
      <c r="AE3207" s="396">
        <f>IF(OR(G3207=账期!$A$18,G3207=账期!$A$20,G3207=账期!$A$22,G3207=账期!$A$24,G3207=账期!$A$25,G3207=账期!$A$27,G3207=账期!$A$26,G3207=账期!$A$28,G3207=账期!$A$30,G3207=账期!$A$32,G3207=账期!$A$34,G3207=账期!$A$35,G3207=账期!$A$37,G3207=账期!$A$39,G3207=账期!$A$40,G3207=账期!$A$41,G3207=账期!$A$42,G3207=账期!$A$43,G3207=账期!$A$44,G3207=账期!$A$45,G3207=账期!$A$46,G3207=账期!$A$48,G3207=账期!$A$50,G3207=账期!$A$51,G3207=账期!$A$52,G3207=账期!$A$53,G3207=账期!$A$54,G3207=账期!$A$56,G3207=账期!$A$57,G3207=账期!$A$58,G3207=账期!$A$59,G3207=账期!$A$60,G3207=账期!$A$61,G3207=账期!$A$62,G3207=账期!$A$63,G3207=账期!$A$64,G3207=账期!$A$66,G3207=账期!$A$67,G3207=账期!$A$68,G3207=账期!$A$70,G3207=账期!$A$71),30,IF(OR(G3207=账期!$A$74,G3207=账期!$A$77,G3207=账期!$A$76,G3207=账期!$A$79,G3207=账期!$A$80,G3207=账期!$A$81,G3207=账期!$A$83,G3207=账期!$A$85,G3207=账期!$A$87,G3207=账期!$A$89,G3207=账期!$A$91),60,IF(OR(G3207=账期!$A$93,G3207=账期!$A$94,G3207=账期!$A$95,G3207=账期!$A$96,G3207=账期!$A$98,G3207=账期!$A$99,G3207=账期!$A$101,G3207=账期!$A$102),90,0)))</f>
        <v>0</v>
      </c>
      <c r="AF3207" s="396"/>
      <c r="AG3207" s="384"/>
      <c r="AH3207" s="396" t="str">
        <f t="shared" si="453"/>
        <v/>
      </c>
    </row>
    <row r="3208" spans="1:34" ht="18" customHeight="1" x14ac:dyDescent="0.25">
      <c r="A3208" s="301" t="str">
        <f t="shared" si="455"/>
        <v/>
      </c>
      <c r="B3208" s="397"/>
      <c r="C3208" s="398"/>
      <c r="D3208" s="399"/>
      <c r="E3208" s="383" t="str">
        <f t="shared" si="451"/>
        <v>C</v>
      </c>
      <c r="F3208" s="383" t="str">
        <f t="shared" si="452"/>
        <v>C</v>
      </c>
      <c r="G3208" s="400"/>
      <c r="H3208" s="385" t="str">
        <f>IF(G3208="","",VLOOKUP(G3208,下拉数据源!J:K,2,0))</f>
        <v/>
      </c>
      <c r="I3208" s="385"/>
      <c r="J3208" s="385"/>
      <c r="K3208" s="386"/>
      <c r="L3208" s="401"/>
      <c r="M3208" s="384"/>
      <c r="N3208" s="384"/>
      <c r="O3208" s="384"/>
      <c r="P3208" s="386"/>
      <c r="Q3208" s="387"/>
      <c r="R3208" s="286"/>
      <c r="S3208" s="388">
        <f t="shared" si="456"/>
        <v>0</v>
      </c>
      <c r="T3208" s="389"/>
      <c r="U3208" s="389">
        <f t="shared" si="454"/>
        <v>0</v>
      </c>
      <c r="V3208" s="451"/>
      <c r="W3208" s="452"/>
      <c r="X3208" s="386"/>
      <c r="Y3208" s="390"/>
      <c r="Z3208" s="391"/>
      <c r="AA3208" s="392"/>
      <c r="AB3208" s="393"/>
      <c r="AC3208" s="394"/>
      <c r="AD3208" s="395">
        <f t="shared" si="457"/>
        <v>0</v>
      </c>
      <c r="AE3208" s="396">
        <f>IF(OR(G3208=账期!$A$18,G3208=账期!$A$20,G3208=账期!$A$22,G3208=账期!$A$24,G3208=账期!$A$25,G3208=账期!$A$27,G3208=账期!$A$26,G3208=账期!$A$28,G3208=账期!$A$30,G3208=账期!$A$32,G3208=账期!$A$34,G3208=账期!$A$35,G3208=账期!$A$37,G3208=账期!$A$39,G3208=账期!$A$40,G3208=账期!$A$41,G3208=账期!$A$42,G3208=账期!$A$43,G3208=账期!$A$44,G3208=账期!$A$45,G3208=账期!$A$46,G3208=账期!$A$48,G3208=账期!$A$50,G3208=账期!$A$51,G3208=账期!$A$52,G3208=账期!$A$53,G3208=账期!$A$54,G3208=账期!$A$56,G3208=账期!$A$57,G3208=账期!$A$58,G3208=账期!$A$59,G3208=账期!$A$60,G3208=账期!$A$61,G3208=账期!$A$62,G3208=账期!$A$63,G3208=账期!$A$64,G3208=账期!$A$66,G3208=账期!$A$67,G3208=账期!$A$68,G3208=账期!$A$70,G3208=账期!$A$71),30,IF(OR(G3208=账期!$A$74,G3208=账期!$A$77,G3208=账期!$A$76,G3208=账期!$A$79,G3208=账期!$A$80,G3208=账期!$A$81,G3208=账期!$A$83,G3208=账期!$A$85,G3208=账期!$A$87,G3208=账期!$A$89,G3208=账期!$A$91),60,IF(OR(G3208=账期!$A$93,G3208=账期!$A$94,G3208=账期!$A$95,G3208=账期!$A$96,G3208=账期!$A$98,G3208=账期!$A$99,G3208=账期!$A$101,G3208=账期!$A$102),90,0)))</f>
        <v>0</v>
      </c>
      <c r="AF3208" s="396"/>
      <c r="AG3208" s="384"/>
      <c r="AH3208" s="396" t="str">
        <f t="shared" si="453"/>
        <v/>
      </c>
    </row>
    <row r="3209" spans="1:34" ht="18" customHeight="1" x14ac:dyDescent="0.25">
      <c r="A3209" s="301" t="str">
        <f t="shared" si="455"/>
        <v/>
      </c>
      <c r="B3209" s="397"/>
      <c r="C3209" s="398"/>
      <c r="D3209" s="399"/>
      <c r="E3209" s="383" t="str">
        <f t="shared" si="451"/>
        <v>C</v>
      </c>
      <c r="F3209" s="383" t="str">
        <f t="shared" si="452"/>
        <v>C</v>
      </c>
      <c r="G3209" s="400"/>
      <c r="H3209" s="385" t="str">
        <f>IF(G3209="","",VLOOKUP(G3209,下拉数据源!J:K,2,0))</f>
        <v/>
      </c>
      <c r="I3209" s="385"/>
      <c r="J3209" s="385"/>
      <c r="K3209" s="386"/>
      <c r="L3209" s="401"/>
      <c r="M3209" s="384"/>
      <c r="N3209" s="384"/>
      <c r="O3209" s="384"/>
      <c r="P3209" s="386"/>
      <c r="Q3209" s="387"/>
      <c r="R3209" s="286"/>
      <c r="S3209" s="388">
        <f t="shared" si="456"/>
        <v>0</v>
      </c>
      <c r="T3209" s="389"/>
      <c r="U3209" s="389">
        <f t="shared" si="454"/>
        <v>0</v>
      </c>
      <c r="V3209" s="451"/>
      <c r="W3209" s="452"/>
      <c r="X3209" s="386"/>
      <c r="Y3209" s="390"/>
      <c r="Z3209" s="391"/>
      <c r="AA3209" s="392"/>
      <c r="AB3209" s="393"/>
      <c r="AC3209" s="394"/>
      <c r="AD3209" s="395">
        <f t="shared" si="457"/>
        <v>0</v>
      </c>
      <c r="AE3209" s="396">
        <f>IF(OR(G3209=账期!$A$18,G3209=账期!$A$20,G3209=账期!$A$22,G3209=账期!$A$24,G3209=账期!$A$25,G3209=账期!$A$27,G3209=账期!$A$26,G3209=账期!$A$28,G3209=账期!$A$30,G3209=账期!$A$32,G3209=账期!$A$34,G3209=账期!$A$35,G3209=账期!$A$37,G3209=账期!$A$39,G3209=账期!$A$40,G3209=账期!$A$41,G3209=账期!$A$42,G3209=账期!$A$43,G3209=账期!$A$44,G3209=账期!$A$45,G3209=账期!$A$46,G3209=账期!$A$48,G3209=账期!$A$50,G3209=账期!$A$51,G3209=账期!$A$52,G3209=账期!$A$53,G3209=账期!$A$54,G3209=账期!$A$56,G3209=账期!$A$57,G3209=账期!$A$58,G3209=账期!$A$59,G3209=账期!$A$60,G3209=账期!$A$61,G3209=账期!$A$62,G3209=账期!$A$63,G3209=账期!$A$64,G3209=账期!$A$66,G3209=账期!$A$67,G3209=账期!$A$68,G3209=账期!$A$70,G3209=账期!$A$71),30,IF(OR(G3209=账期!$A$74,G3209=账期!$A$77,G3209=账期!$A$76,G3209=账期!$A$79,G3209=账期!$A$80,G3209=账期!$A$81,G3209=账期!$A$83,G3209=账期!$A$85,G3209=账期!$A$87,G3209=账期!$A$89,G3209=账期!$A$91),60,IF(OR(G3209=账期!$A$93,G3209=账期!$A$94,G3209=账期!$A$95,G3209=账期!$A$96,G3209=账期!$A$98,G3209=账期!$A$99,G3209=账期!$A$101,G3209=账期!$A$102),90,0)))</f>
        <v>0</v>
      </c>
      <c r="AF3209" s="396"/>
      <c r="AG3209" s="384"/>
      <c r="AH3209" s="396" t="str">
        <f t="shared" si="453"/>
        <v/>
      </c>
    </row>
    <row r="3210" spans="1:34" ht="18" customHeight="1" x14ac:dyDescent="0.25">
      <c r="A3210" s="301" t="str">
        <f t="shared" si="455"/>
        <v/>
      </c>
      <c r="B3210" s="397"/>
      <c r="C3210" s="398"/>
      <c r="D3210" s="399"/>
      <c r="E3210" s="383" t="str">
        <f t="shared" si="451"/>
        <v>C</v>
      </c>
      <c r="F3210" s="383" t="str">
        <f t="shared" si="452"/>
        <v>C</v>
      </c>
      <c r="G3210" s="400"/>
      <c r="H3210" s="385" t="str">
        <f>IF(G3210="","",VLOOKUP(G3210,下拉数据源!J:K,2,0))</f>
        <v/>
      </c>
      <c r="I3210" s="385"/>
      <c r="J3210" s="385"/>
      <c r="K3210" s="386"/>
      <c r="L3210" s="401"/>
      <c r="M3210" s="384"/>
      <c r="N3210" s="384"/>
      <c r="O3210" s="384"/>
      <c r="P3210" s="386"/>
      <c r="Q3210" s="387"/>
      <c r="R3210" s="286"/>
      <c r="S3210" s="388">
        <f t="shared" si="456"/>
        <v>0</v>
      </c>
      <c r="T3210" s="389"/>
      <c r="U3210" s="389">
        <f t="shared" si="454"/>
        <v>0</v>
      </c>
      <c r="V3210" s="451"/>
      <c r="W3210" s="452"/>
      <c r="X3210" s="386"/>
      <c r="Y3210" s="390"/>
      <c r="Z3210" s="391"/>
      <c r="AA3210" s="392"/>
      <c r="AB3210" s="393"/>
      <c r="AC3210" s="394"/>
      <c r="AD3210" s="395">
        <f t="shared" si="457"/>
        <v>0</v>
      </c>
      <c r="AE3210" s="396">
        <f>IF(OR(G3210=账期!$A$18,G3210=账期!$A$20,G3210=账期!$A$22,G3210=账期!$A$24,G3210=账期!$A$25,G3210=账期!$A$27,G3210=账期!$A$26,G3210=账期!$A$28,G3210=账期!$A$30,G3210=账期!$A$32,G3210=账期!$A$34,G3210=账期!$A$35,G3210=账期!$A$37,G3210=账期!$A$39,G3210=账期!$A$40,G3210=账期!$A$41,G3210=账期!$A$42,G3210=账期!$A$43,G3210=账期!$A$44,G3210=账期!$A$45,G3210=账期!$A$46,G3210=账期!$A$48,G3210=账期!$A$50,G3210=账期!$A$51,G3210=账期!$A$52,G3210=账期!$A$53,G3210=账期!$A$54,G3210=账期!$A$56,G3210=账期!$A$57,G3210=账期!$A$58,G3210=账期!$A$59,G3210=账期!$A$60,G3210=账期!$A$61,G3210=账期!$A$62,G3210=账期!$A$63,G3210=账期!$A$64,G3210=账期!$A$66,G3210=账期!$A$67,G3210=账期!$A$68,G3210=账期!$A$70,G3210=账期!$A$71),30,IF(OR(G3210=账期!$A$74,G3210=账期!$A$77,G3210=账期!$A$76,G3210=账期!$A$79,G3210=账期!$A$80,G3210=账期!$A$81,G3210=账期!$A$83,G3210=账期!$A$85,G3210=账期!$A$87,G3210=账期!$A$89,G3210=账期!$A$91),60,IF(OR(G3210=账期!$A$93,G3210=账期!$A$94,G3210=账期!$A$95,G3210=账期!$A$96,G3210=账期!$A$98,G3210=账期!$A$99,G3210=账期!$A$101,G3210=账期!$A$102),90,0)))</f>
        <v>0</v>
      </c>
      <c r="AF3210" s="396"/>
      <c r="AG3210" s="384"/>
      <c r="AH3210" s="396" t="str">
        <f t="shared" si="453"/>
        <v/>
      </c>
    </row>
    <row r="3211" spans="1:34" ht="18" customHeight="1" x14ac:dyDescent="0.25">
      <c r="A3211" s="301" t="str">
        <f t="shared" si="455"/>
        <v/>
      </c>
      <c r="B3211" s="397"/>
      <c r="C3211" s="398"/>
      <c r="D3211" s="399"/>
      <c r="E3211" s="383" t="str">
        <f t="shared" si="451"/>
        <v>C</v>
      </c>
      <c r="F3211" s="383" t="str">
        <f t="shared" si="452"/>
        <v>C</v>
      </c>
      <c r="G3211" s="400"/>
      <c r="H3211" s="385" t="str">
        <f>IF(G3211="","",VLOOKUP(G3211,下拉数据源!J:K,2,0))</f>
        <v/>
      </c>
      <c r="I3211" s="385"/>
      <c r="J3211" s="385"/>
      <c r="K3211" s="386"/>
      <c r="L3211" s="401"/>
      <c r="M3211" s="384"/>
      <c r="N3211" s="384"/>
      <c r="O3211" s="384"/>
      <c r="P3211" s="386"/>
      <c r="Q3211" s="387"/>
      <c r="R3211" s="286"/>
      <c r="S3211" s="388">
        <f t="shared" si="456"/>
        <v>0</v>
      </c>
      <c r="T3211" s="389"/>
      <c r="U3211" s="389">
        <f t="shared" si="454"/>
        <v>0</v>
      </c>
      <c r="V3211" s="451"/>
      <c r="W3211" s="452"/>
      <c r="X3211" s="386"/>
      <c r="Y3211" s="390"/>
      <c r="Z3211" s="391"/>
      <c r="AA3211" s="392"/>
      <c r="AB3211" s="393"/>
      <c r="AC3211" s="394"/>
      <c r="AD3211" s="395">
        <f t="shared" si="457"/>
        <v>0</v>
      </c>
      <c r="AE3211" s="396">
        <f>IF(OR(G3211=账期!$A$18,G3211=账期!$A$20,G3211=账期!$A$22,G3211=账期!$A$24,G3211=账期!$A$25,G3211=账期!$A$27,G3211=账期!$A$26,G3211=账期!$A$28,G3211=账期!$A$30,G3211=账期!$A$32,G3211=账期!$A$34,G3211=账期!$A$35,G3211=账期!$A$37,G3211=账期!$A$39,G3211=账期!$A$40,G3211=账期!$A$41,G3211=账期!$A$42,G3211=账期!$A$43,G3211=账期!$A$44,G3211=账期!$A$45,G3211=账期!$A$46,G3211=账期!$A$48,G3211=账期!$A$50,G3211=账期!$A$51,G3211=账期!$A$52,G3211=账期!$A$53,G3211=账期!$A$54,G3211=账期!$A$56,G3211=账期!$A$57,G3211=账期!$A$58,G3211=账期!$A$59,G3211=账期!$A$60,G3211=账期!$A$61,G3211=账期!$A$62,G3211=账期!$A$63,G3211=账期!$A$64,G3211=账期!$A$66,G3211=账期!$A$67,G3211=账期!$A$68,G3211=账期!$A$70,G3211=账期!$A$71),30,IF(OR(G3211=账期!$A$74,G3211=账期!$A$77,G3211=账期!$A$76,G3211=账期!$A$79,G3211=账期!$A$80,G3211=账期!$A$81,G3211=账期!$A$83,G3211=账期!$A$85,G3211=账期!$A$87,G3211=账期!$A$89,G3211=账期!$A$91),60,IF(OR(G3211=账期!$A$93,G3211=账期!$A$94,G3211=账期!$A$95,G3211=账期!$A$96,G3211=账期!$A$98,G3211=账期!$A$99,G3211=账期!$A$101,G3211=账期!$A$102),90,0)))</f>
        <v>0</v>
      </c>
      <c r="AF3211" s="396"/>
      <c r="AG3211" s="384"/>
      <c r="AH3211" s="396" t="str">
        <f t="shared" si="453"/>
        <v/>
      </c>
    </row>
    <row r="3212" spans="1:34" ht="18" customHeight="1" x14ac:dyDescent="0.25">
      <c r="A3212" s="301" t="str">
        <f t="shared" si="455"/>
        <v/>
      </c>
      <c r="B3212" s="397"/>
      <c r="C3212" s="398"/>
      <c r="D3212" s="399"/>
      <c r="E3212" s="383" t="str">
        <f t="shared" si="451"/>
        <v>C</v>
      </c>
      <c r="F3212" s="383" t="str">
        <f t="shared" si="452"/>
        <v>C</v>
      </c>
      <c r="G3212" s="400"/>
      <c r="H3212" s="385" t="str">
        <f>IF(G3212="","",VLOOKUP(G3212,下拉数据源!J:K,2,0))</f>
        <v/>
      </c>
      <c r="I3212" s="385"/>
      <c r="J3212" s="385"/>
      <c r="K3212" s="386"/>
      <c r="L3212" s="401"/>
      <c r="M3212" s="384"/>
      <c r="N3212" s="384"/>
      <c r="O3212" s="384"/>
      <c r="P3212" s="386"/>
      <c r="Q3212" s="387"/>
      <c r="R3212" s="286"/>
      <c r="S3212" s="388">
        <f t="shared" si="456"/>
        <v>0</v>
      </c>
      <c r="T3212" s="389"/>
      <c r="U3212" s="389">
        <f t="shared" si="454"/>
        <v>0</v>
      </c>
      <c r="V3212" s="451"/>
      <c r="W3212" s="452"/>
      <c r="X3212" s="386"/>
      <c r="Y3212" s="390"/>
      <c r="Z3212" s="391"/>
      <c r="AA3212" s="392"/>
      <c r="AB3212" s="393"/>
      <c r="AC3212" s="394"/>
      <c r="AD3212" s="395">
        <f t="shared" si="457"/>
        <v>0</v>
      </c>
      <c r="AE3212" s="396">
        <f>IF(OR(G3212=账期!$A$18,G3212=账期!$A$20,G3212=账期!$A$22,G3212=账期!$A$24,G3212=账期!$A$25,G3212=账期!$A$27,G3212=账期!$A$26,G3212=账期!$A$28,G3212=账期!$A$30,G3212=账期!$A$32,G3212=账期!$A$34,G3212=账期!$A$35,G3212=账期!$A$37,G3212=账期!$A$39,G3212=账期!$A$40,G3212=账期!$A$41,G3212=账期!$A$42,G3212=账期!$A$43,G3212=账期!$A$44,G3212=账期!$A$45,G3212=账期!$A$46,G3212=账期!$A$48,G3212=账期!$A$50,G3212=账期!$A$51,G3212=账期!$A$52,G3212=账期!$A$53,G3212=账期!$A$54,G3212=账期!$A$56,G3212=账期!$A$57,G3212=账期!$A$58,G3212=账期!$A$59,G3212=账期!$A$60,G3212=账期!$A$61,G3212=账期!$A$62,G3212=账期!$A$63,G3212=账期!$A$64,G3212=账期!$A$66,G3212=账期!$A$67,G3212=账期!$A$68,G3212=账期!$A$70,G3212=账期!$A$71),30,IF(OR(G3212=账期!$A$74,G3212=账期!$A$77,G3212=账期!$A$76,G3212=账期!$A$79,G3212=账期!$A$80,G3212=账期!$A$81,G3212=账期!$A$83,G3212=账期!$A$85,G3212=账期!$A$87,G3212=账期!$A$89,G3212=账期!$A$91),60,IF(OR(G3212=账期!$A$93,G3212=账期!$A$94,G3212=账期!$A$95,G3212=账期!$A$96,G3212=账期!$A$98,G3212=账期!$A$99,G3212=账期!$A$101,G3212=账期!$A$102),90,0)))</f>
        <v>0</v>
      </c>
      <c r="AF3212" s="396"/>
      <c r="AG3212" s="384"/>
      <c r="AH3212" s="396" t="str">
        <f t="shared" si="453"/>
        <v/>
      </c>
    </row>
    <row r="3213" spans="1:34" ht="18" customHeight="1" x14ac:dyDescent="0.25">
      <c r="A3213" s="301" t="str">
        <f t="shared" si="455"/>
        <v/>
      </c>
      <c r="B3213" s="397"/>
      <c r="C3213" s="398"/>
      <c r="D3213" s="399"/>
      <c r="E3213" s="383" t="str">
        <f t="shared" si="451"/>
        <v>C</v>
      </c>
      <c r="F3213" s="383" t="str">
        <f t="shared" si="452"/>
        <v>C</v>
      </c>
      <c r="G3213" s="400"/>
      <c r="H3213" s="385" t="str">
        <f>IF(G3213="","",VLOOKUP(G3213,下拉数据源!J:K,2,0))</f>
        <v/>
      </c>
      <c r="I3213" s="385"/>
      <c r="J3213" s="385"/>
      <c r="K3213" s="386"/>
      <c r="L3213" s="401"/>
      <c r="M3213" s="384"/>
      <c r="N3213" s="384"/>
      <c r="O3213" s="384"/>
      <c r="P3213" s="386"/>
      <c r="Q3213" s="387"/>
      <c r="R3213" s="286"/>
      <c r="S3213" s="388">
        <f t="shared" si="456"/>
        <v>0</v>
      </c>
      <c r="T3213" s="389"/>
      <c r="U3213" s="389">
        <f t="shared" si="454"/>
        <v>0</v>
      </c>
      <c r="V3213" s="451"/>
      <c r="W3213" s="452"/>
      <c r="X3213" s="386"/>
      <c r="Y3213" s="390"/>
      <c r="Z3213" s="391"/>
      <c r="AA3213" s="392"/>
      <c r="AB3213" s="393"/>
      <c r="AC3213" s="394"/>
      <c r="AD3213" s="395">
        <f t="shared" si="457"/>
        <v>0</v>
      </c>
      <c r="AE3213" s="396">
        <f>IF(OR(G3213=账期!$A$18,G3213=账期!$A$20,G3213=账期!$A$22,G3213=账期!$A$24,G3213=账期!$A$25,G3213=账期!$A$27,G3213=账期!$A$26,G3213=账期!$A$28,G3213=账期!$A$30,G3213=账期!$A$32,G3213=账期!$A$34,G3213=账期!$A$35,G3213=账期!$A$37,G3213=账期!$A$39,G3213=账期!$A$40,G3213=账期!$A$41,G3213=账期!$A$42,G3213=账期!$A$43,G3213=账期!$A$44,G3213=账期!$A$45,G3213=账期!$A$46,G3213=账期!$A$48,G3213=账期!$A$50,G3213=账期!$A$51,G3213=账期!$A$52,G3213=账期!$A$53,G3213=账期!$A$54,G3213=账期!$A$56,G3213=账期!$A$57,G3213=账期!$A$58,G3213=账期!$A$59,G3213=账期!$A$60,G3213=账期!$A$61,G3213=账期!$A$62,G3213=账期!$A$63,G3213=账期!$A$64,G3213=账期!$A$66,G3213=账期!$A$67,G3213=账期!$A$68,G3213=账期!$A$70,G3213=账期!$A$71),30,IF(OR(G3213=账期!$A$74,G3213=账期!$A$77,G3213=账期!$A$76,G3213=账期!$A$79,G3213=账期!$A$80,G3213=账期!$A$81,G3213=账期!$A$83,G3213=账期!$A$85,G3213=账期!$A$87,G3213=账期!$A$89,G3213=账期!$A$91),60,IF(OR(G3213=账期!$A$93,G3213=账期!$A$94,G3213=账期!$A$95,G3213=账期!$A$96,G3213=账期!$A$98,G3213=账期!$A$99,G3213=账期!$A$101,G3213=账期!$A$102),90,0)))</f>
        <v>0</v>
      </c>
      <c r="AF3213" s="396"/>
      <c r="AG3213" s="384"/>
      <c r="AH3213" s="396" t="str">
        <f t="shared" si="453"/>
        <v/>
      </c>
    </row>
    <row r="3214" spans="1:34" ht="18" customHeight="1" x14ac:dyDescent="0.25">
      <c r="A3214" s="301" t="str">
        <f t="shared" si="455"/>
        <v/>
      </c>
      <c r="B3214" s="397"/>
      <c r="C3214" s="398"/>
      <c r="D3214" s="399"/>
      <c r="E3214" s="383" t="str">
        <f t="shared" si="451"/>
        <v>C</v>
      </c>
      <c r="F3214" s="383" t="str">
        <f t="shared" si="452"/>
        <v>C</v>
      </c>
      <c r="G3214" s="400"/>
      <c r="H3214" s="385" t="str">
        <f>IF(G3214="","",VLOOKUP(G3214,下拉数据源!J:K,2,0))</f>
        <v/>
      </c>
      <c r="I3214" s="385"/>
      <c r="J3214" s="385"/>
      <c r="K3214" s="386"/>
      <c r="L3214" s="401"/>
      <c r="M3214" s="384"/>
      <c r="N3214" s="384"/>
      <c r="O3214" s="384"/>
      <c r="P3214" s="386"/>
      <c r="Q3214" s="387"/>
      <c r="R3214" s="286"/>
      <c r="S3214" s="388">
        <f t="shared" si="456"/>
        <v>0</v>
      </c>
      <c r="T3214" s="389"/>
      <c r="U3214" s="389">
        <f t="shared" si="454"/>
        <v>0</v>
      </c>
      <c r="V3214" s="451"/>
      <c r="W3214" s="452"/>
      <c r="X3214" s="386"/>
      <c r="Y3214" s="390"/>
      <c r="Z3214" s="391"/>
      <c r="AA3214" s="392"/>
      <c r="AB3214" s="393"/>
      <c r="AC3214" s="394"/>
      <c r="AD3214" s="395">
        <f t="shared" si="457"/>
        <v>0</v>
      </c>
      <c r="AE3214" s="396">
        <f>IF(OR(G3214=账期!$A$18,G3214=账期!$A$20,G3214=账期!$A$22,G3214=账期!$A$24,G3214=账期!$A$25,G3214=账期!$A$27,G3214=账期!$A$26,G3214=账期!$A$28,G3214=账期!$A$30,G3214=账期!$A$32,G3214=账期!$A$34,G3214=账期!$A$35,G3214=账期!$A$37,G3214=账期!$A$39,G3214=账期!$A$40,G3214=账期!$A$41,G3214=账期!$A$42,G3214=账期!$A$43,G3214=账期!$A$44,G3214=账期!$A$45,G3214=账期!$A$46,G3214=账期!$A$48,G3214=账期!$A$50,G3214=账期!$A$51,G3214=账期!$A$52,G3214=账期!$A$53,G3214=账期!$A$54,G3214=账期!$A$56,G3214=账期!$A$57,G3214=账期!$A$58,G3214=账期!$A$59,G3214=账期!$A$60,G3214=账期!$A$61,G3214=账期!$A$62,G3214=账期!$A$63,G3214=账期!$A$64,G3214=账期!$A$66,G3214=账期!$A$67,G3214=账期!$A$68,G3214=账期!$A$70,G3214=账期!$A$71),30,IF(OR(G3214=账期!$A$74,G3214=账期!$A$77,G3214=账期!$A$76,G3214=账期!$A$79,G3214=账期!$A$80,G3214=账期!$A$81,G3214=账期!$A$83,G3214=账期!$A$85,G3214=账期!$A$87,G3214=账期!$A$89,G3214=账期!$A$91),60,IF(OR(G3214=账期!$A$93,G3214=账期!$A$94,G3214=账期!$A$95,G3214=账期!$A$96,G3214=账期!$A$98,G3214=账期!$A$99,G3214=账期!$A$101,G3214=账期!$A$102),90,0)))</f>
        <v>0</v>
      </c>
      <c r="AF3214" s="396"/>
      <c r="AG3214" s="384"/>
      <c r="AH3214" s="396" t="str">
        <f t="shared" si="453"/>
        <v/>
      </c>
    </row>
    <row r="3215" spans="1:34" ht="18" customHeight="1" x14ac:dyDescent="0.25">
      <c r="A3215" s="301" t="str">
        <f t="shared" si="455"/>
        <v/>
      </c>
      <c r="B3215" s="397"/>
      <c r="C3215" s="398"/>
      <c r="D3215" s="399"/>
      <c r="E3215" s="383" t="str">
        <f t="shared" si="451"/>
        <v>C</v>
      </c>
      <c r="F3215" s="383" t="str">
        <f t="shared" si="452"/>
        <v>C</v>
      </c>
      <c r="G3215" s="400"/>
      <c r="H3215" s="385" t="str">
        <f>IF(G3215="","",VLOOKUP(G3215,下拉数据源!J:K,2,0))</f>
        <v/>
      </c>
      <c r="I3215" s="385"/>
      <c r="J3215" s="385"/>
      <c r="K3215" s="386"/>
      <c r="L3215" s="401"/>
      <c r="M3215" s="384"/>
      <c r="N3215" s="384"/>
      <c r="O3215" s="384"/>
      <c r="P3215" s="386"/>
      <c r="Q3215" s="387"/>
      <c r="R3215" s="286"/>
      <c r="S3215" s="388">
        <f t="shared" si="456"/>
        <v>0</v>
      </c>
      <c r="T3215" s="389"/>
      <c r="U3215" s="389">
        <f t="shared" si="454"/>
        <v>0</v>
      </c>
      <c r="V3215" s="451"/>
      <c r="W3215" s="452"/>
      <c r="X3215" s="386"/>
      <c r="Y3215" s="390"/>
      <c r="Z3215" s="391"/>
      <c r="AA3215" s="392"/>
      <c r="AB3215" s="393"/>
      <c r="AC3215" s="394"/>
      <c r="AD3215" s="395">
        <f t="shared" si="457"/>
        <v>0</v>
      </c>
      <c r="AE3215" s="396">
        <f>IF(OR(G3215=账期!$A$18,G3215=账期!$A$20,G3215=账期!$A$22,G3215=账期!$A$24,G3215=账期!$A$25,G3215=账期!$A$27,G3215=账期!$A$26,G3215=账期!$A$28,G3215=账期!$A$30,G3215=账期!$A$32,G3215=账期!$A$34,G3215=账期!$A$35,G3215=账期!$A$37,G3215=账期!$A$39,G3215=账期!$A$40,G3215=账期!$A$41,G3215=账期!$A$42,G3215=账期!$A$43,G3215=账期!$A$44,G3215=账期!$A$45,G3215=账期!$A$46,G3215=账期!$A$48,G3215=账期!$A$50,G3215=账期!$A$51,G3215=账期!$A$52,G3215=账期!$A$53,G3215=账期!$A$54,G3215=账期!$A$56,G3215=账期!$A$57,G3215=账期!$A$58,G3215=账期!$A$59,G3215=账期!$A$60,G3215=账期!$A$61,G3215=账期!$A$62,G3215=账期!$A$63,G3215=账期!$A$64,G3215=账期!$A$66,G3215=账期!$A$67,G3215=账期!$A$68,G3215=账期!$A$70,G3215=账期!$A$71),30,IF(OR(G3215=账期!$A$74,G3215=账期!$A$77,G3215=账期!$A$76,G3215=账期!$A$79,G3215=账期!$A$80,G3215=账期!$A$81,G3215=账期!$A$83,G3215=账期!$A$85,G3215=账期!$A$87,G3215=账期!$A$89,G3215=账期!$A$91),60,IF(OR(G3215=账期!$A$93,G3215=账期!$A$94,G3215=账期!$A$95,G3215=账期!$A$96,G3215=账期!$A$98,G3215=账期!$A$99,G3215=账期!$A$101,G3215=账期!$A$102),90,0)))</f>
        <v>0</v>
      </c>
      <c r="AF3215" s="396"/>
      <c r="AG3215" s="384"/>
      <c r="AH3215" s="396" t="str">
        <f t="shared" si="453"/>
        <v/>
      </c>
    </row>
    <row r="3216" spans="1:34" ht="18" customHeight="1" x14ac:dyDescent="0.25">
      <c r="A3216" s="301" t="str">
        <f t="shared" si="455"/>
        <v/>
      </c>
      <c r="B3216" s="397"/>
      <c r="C3216" s="398"/>
      <c r="D3216" s="399"/>
      <c r="E3216" s="383" t="str">
        <f t="shared" si="451"/>
        <v>C</v>
      </c>
      <c r="F3216" s="383" t="str">
        <f t="shared" si="452"/>
        <v>C</v>
      </c>
      <c r="G3216" s="400"/>
      <c r="H3216" s="385" t="str">
        <f>IF(G3216="","",VLOOKUP(G3216,下拉数据源!J:K,2,0))</f>
        <v/>
      </c>
      <c r="I3216" s="385"/>
      <c r="J3216" s="385"/>
      <c r="K3216" s="386"/>
      <c r="L3216" s="401"/>
      <c r="M3216" s="384"/>
      <c r="N3216" s="384"/>
      <c r="O3216" s="384"/>
      <c r="P3216" s="386"/>
      <c r="Q3216" s="387"/>
      <c r="R3216" s="286"/>
      <c r="S3216" s="388">
        <f t="shared" si="456"/>
        <v>0</v>
      </c>
      <c r="T3216" s="389"/>
      <c r="U3216" s="389">
        <f t="shared" si="454"/>
        <v>0</v>
      </c>
      <c r="V3216" s="451"/>
      <c r="W3216" s="452"/>
      <c r="X3216" s="386"/>
      <c r="Y3216" s="390"/>
      <c r="Z3216" s="391"/>
      <c r="AA3216" s="392"/>
      <c r="AB3216" s="393"/>
      <c r="AC3216" s="394"/>
      <c r="AD3216" s="395">
        <f t="shared" si="457"/>
        <v>0</v>
      </c>
      <c r="AE3216" s="396">
        <f>IF(OR(G3216=账期!$A$18,G3216=账期!$A$20,G3216=账期!$A$22,G3216=账期!$A$24,G3216=账期!$A$25,G3216=账期!$A$27,G3216=账期!$A$26,G3216=账期!$A$28,G3216=账期!$A$30,G3216=账期!$A$32,G3216=账期!$A$34,G3216=账期!$A$35,G3216=账期!$A$37,G3216=账期!$A$39,G3216=账期!$A$40,G3216=账期!$A$41,G3216=账期!$A$42,G3216=账期!$A$43,G3216=账期!$A$44,G3216=账期!$A$45,G3216=账期!$A$46,G3216=账期!$A$48,G3216=账期!$A$50,G3216=账期!$A$51,G3216=账期!$A$52,G3216=账期!$A$53,G3216=账期!$A$54,G3216=账期!$A$56,G3216=账期!$A$57,G3216=账期!$A$58,G3216=账期!$A$59,G3216=账期!$A$60,G3216=账期!$A$61,G3216=账期!$A$62,G3216=账期!$A$63,G3216=账期!$A$64,G3216=账期!$A$66,G3216=账期!$A$67,G3216=账期!$A$68,G3216=账期!$A$70,G3216=账期!$A$71),30,IF(OR(G3216=账期!$A$74,G3216=账期!$A$77,G3216=账期!$A$76,G3216=账期!$A$79,G3216=账期!$A$80,G3216=账期!$A$81,G3216=账期!$A$83,G3216=账期!$A$85,G3216=账期!$A$87,G3216=账期!$A$89,G3216=账期!$A$91),60,IF(OR(G3216=账期!$A$93,G3216=账期!$A$94,G3216=账期!$A$95,G3216=账期!$A$96,G3216=账期!$A$98,G3216=账期!$A$99,G3216=账期!$A$101,G3216=账期!$A$102),90,0)))</f>
        <v>0</v>
      </c>
      <c r="AF3216" s="396"/>
      <c r="AG3216" s="384"/>
      <c r="AH3216" s="396" t="str">
        <f t="shared" si="453"/>
        <v/>
      </c>
    </row>
    <row r="3217" spans="1:34" ht="18" customHeight="1" x14ac:dyDescent="0.25">
      <c r="A3217" s="301" t="str">
        <f t="shared" si="455"/>
        <v/>
      </c>
      <c r="B3217" s="397"/>
      <c r="C3217" s="398"/>
      <c r="D3217" s="399"/>
      <c r="E3217" s="383" t="str">
        <f t="shared" si="451"/>
        <v>C</v>
      </c>
      <c r="F3217" s="383" t="str">
        <f t="shared" si="452"/>
        <v>C</v>
      </c>
      <c r="G3217" s="400"/>
      <c r="H3217" s="385" t="str">
        <f>IF(G3217="","",VLOOKUP(G3217,下拉数据源!J:K,2,0))</f>
        <v/>
      </c>
      <c r="I3217" s="385"/>
      <c r="J3217" s="385"/>
      <c r="K3217" s="386"/>
      <c r="L3217" s="401"/>
      <c r="M3217" s="384"/>
      <c r="N3217" s="384"/>
      <c r="O3217" s="384"/>
      <c r="P3217" s="386"/>
      <c r="Q3217" s="387"/>
      <c r="R3217" s="286"/>
      <c r="S3217" s="388">
        <f t="shared" si="456"/>
        <v>0</v>
      </c>
      <c r="T3217" s="389"/>
      <c r="U3217" s="389">
        <f t="shared" si="454"/>
        <v>0</v>
      </c>
      <c r="V3217" s="451"/>
      <c r="W3217" s="452"/>
      <c r="X3217" s="386"/>
      <c r="Y3217" s="390"/>
      <c r="Z3217" s="391"/>
      <c r="AA3217" s="392"/>
      <c r="AB3217" s="393"/>
      <c r="AC3217" s="394"/>
      <c r="AD3217" s="395">
        <f t="shared" si="457"/>
        <v>0</v>
      </c>
      <c r="AE3217" s="396">
        <f>IF(OR(G3217=账期!$A$18,G3217=账期!$A$20,G3217=账期!$A$22,G3217=账期!$A$24,G3217=账期!$A$25,G3217=账期!$A$27,G3217=账期!$A$26,G3217=账期!$A$28,G3217=账期!$A$30,G3217=账期!$A$32,G3217=账期!$A$34,G3217=账期!$A$35,G3217=账期!$A$37,G3217=账期!$A$39,G3217=账期!$A$40,G3217=账期!$A$41,G3217=账期!$A$42,G3217=账期!$A$43,G3217=账期!$A$44,G3217=账期!$A$45,G3217=账期!$A$46,G3217=账期!$A$48,G3217=账期!$A$50,G3217=账期!$A$51,G3217=账期!$A$52,G3217=账期!$A$53,G3217=账期!$A$54,G3217=账期!$A$56,G3217=账期!$A$57,G3217=账期!$A$58,G3217=账期!$A$59,G3217=账期!$A$60,G3217=账期!$A$61,G3217=账期!$A$62,G3217=账期!$A$63,G3217=账期!$A$64,G3217=账期!$A$66,G3217=账期!$A$67,G3217=账期!$A$68,G3217=账期!$A$70,G3217=账期!$A$71),30,IF(OR(G3217=账期!$A$74,G3217=账期!$A$77,G3217=账期!$A$76,G3217=账期!$A$79,G3217=账期!$A$80,G3217=账期!$A$81,G3217=账期!$A$83,G3217=账期!$A$85,G3217=账期!$A$87,G3217=账期!$A$89,G3217=账期!$A$91),60,IF(OR(G3217=账期!$A$93,G3217=账期!$A$94,G3217=账期!$A$95,G3217=账期!$A$96,G3217=账期!$A$98,G3217=账期!$A$99,G3217=账期!$A$101,G3217=账期!$A$102),90,0)))</f>
        <v>0</v>
      </c>
      <c r="AF3217" s="396"/>
      <c r="AG3217" s="384"/>
      <c r="AH3217" s="396" t="str">
        <f t="shared" si="453"/>
        <v/>
      </c>
    </row>
    <row r="3218" spans="1:34" ht="18" customHeight="1" x14ac:dyDescent="0.25">
      <c r="A3218" s="301" t="str">
        <f t="shared" si="455"/>
        <v/>
      </c>
      <c r="B3218" s="397"/>
      <c r="C3218" s="398"/>
      <c r="D3218" s="399"/>
      <c r="E3218" s="383" t="str">
        <f t="shared" si="451"/>
        <v>C</v>
      </c>
      <c r="F3218" s="383" t="str">
        <f t="shared" si="452"/>
        <v>C</v>
      </c>
      <c r="G3218" s="400"/>
      <c r="H3218" s="385" t="str">
        <f>IF(G3218="","",VLOOKUP(G3218,下拉数据源!J:K,2,0))</f>
        <v/>
      </c>
      <c r="I3218" s="385"/>
      <c r="J3218" s="385"/>
      <c r="K3218" s="386"/>
      <c r="L3218" s="401"/>
      <c r="M3218" s="384"/>
      <c r="N3218" s="384"/>
      <c r="O3218" s="384"/>
      <c r="P3218" s="386"/>
      <c r="Q3218" s="387"/>
      <c r="R3218" s="286"/>
      <c r="S3218" s="388">
        <f t="shared" si="456"/>
        <v>0</v>
      </c>
      <c r="T3218" s="389"/>
      <c r="U3218" s="389">
        <f t="shared" si="454"/>
        <v>0</v>
      </c>
      <c r="V3218" s="451"/>
      <c r="W3218" s="452"/>
      <c r="X3218" s="386"/>
      <c r="Y3218" s="390"/>
      <c r="Z3218" s="391"/>
      <c r="AA3218" s="392"/>
      <c r="AB3218" s="393"/>
      <c r="AC3218" s="394"/>
      <c r="AD3218" s="395">
        <f t="shared" si="457"/>
        <v>0</v>
      </c>
      <c r="AE3218" s="396">
        <f>IF(OR(G3218=账期!$A$18,G3218=账期!$A$20,G3218=账期!$A$22,G3218=账期!$A$24,G3218=账期!$A$25,G3218=账期!$A$27,G3218=账期!$A$26,G3218=账期!$A$28,G3218=账期!$A$30,G3218=账期!$A$32,G3218=账期!$A$34,G3218=账期!$A$35,G3218=账期!$A$37,G3218=账期!$A$39,G3218=账期!$A$40,G3218=账期!$A$41,G3218=账期!$A$42,G3218=账期!$A$43,G3218=账期!$A$44,G3218=账期!$A$45,G3218=账期!$A$46,G3218=账期!$A$48,G3218=账期!$A$50,G3218=账期!$A$51,G3218=账期!$A$52,G3218=账期!$A$53,G3218=账期!$A$54,G3218=账期!$A$56,G3218=账期!$A$57,G3218=账期!$A$58,G3218=账期!$A$59,G3218=账期!$A$60,G3218=账期!$A$61,G3218=账期!$A$62,G3218=账期!$A$63,G3218=账期!$A$64,G3218=账期!$A$66,G3218=账期!$A$67,G3218=账期!$A$68,G3218=账期!$A$70,G3218=账期!$A$71),30,IF(OR(G3218=账期!$A$74,G3218=账期!$A$77,G3218=账期!$A$76,G3218=账期!$A$79,G3218=账期!$A$80,G3218=账期!$A$81,G3218=账期!$A$83,G3218=账期!$A$85,G3218=账期!$A$87,G3218=账期!$A$89,G3218=账期!$A$91),60,IF(OR(G3218=账期!$A$93,G3218=账期!$A$94,G3218=账期!$A$95,G3218=账期!$A$96,G3218=账期!$A$98,G3218=账期!$A$99,G3218=账期!$A$101,G3218=账期!$A$102),90,0)))</f>
        <v>0</v>
      </c>
      <c r="AF3218" s="396"/>
      <c r="AG3218" s="384"/>
      <c r="AH3218" s="396" t="str">
        <f t="shared" si="453"/>
        <v/>
      </c>
    </row>
    <row r="3219" spans="1:34" ht="18" customHeight="1" x14ac:dyDescent="0.25">
      <c r="A3219" s="301" t="str">
        <f t="shared" si="455"/>
        <v/>
      </c>
      <c r="B3219" s="397"/>
      <c r="C3219" s="398"/>
      <c r="D3219" s="399"/>
      <c r="E3219" s="383" t="str">
        <f t="shared" si="451"/>
        <v>C</v>
      </c>
      <c r="F3219" s="383" t="str">
        <f t="shared" si="452"/>
        <v>C</v>
      </c>
      <c r="G3219" s="400"/>
      <c r="H3219" s="385" t="str">
        <f>IF(G3219="","",VLOOKUP(G3219,下拉数据源!J:K,2,0))</f>
        <v/>
      </c>
      <c r="I3219" s="385"/>
      <c r="J3219" s="385"/>
      <c r="K3219" s="386"/>
      <c r="L3219" s="401"/>
      <c r="M3219" s="384"/>
      <c r="N3219" s="384"/>
      <c r="O3219" s="384"/>
      <c r="P3219" s="386"/>
      <c r="Q3219" s="387"/>
      <c r="R3219" s="286"/>
      <c r="S3219" s="388">
        <f t="shared" si="456"/>
        <v>0</v>
      </c>
      <c r="T3219" s="389"/>
      <c r="U3219" s="389">
        <f t="shared" si="454"/>
        <v>0</v>
      </c>
      <c r="V3219" s="451"/>
      <c r="W3219" s="452"/>
      <c r="X3219" s="386"/>
      <c r="Y3219" s="390"/>
      <c r="Z3219" s="391"/>
      <c r="AA3219" s="392"/>
      <c r="AB3219" s="393"/>
      <c r="AC3219" s="394"/>
      <c r="AD3219" s="395">
        <f t="shared" si="457"/>
        <v>0</v>
      </c>
      <c r="AE3219" s="396">
        <f>IF(OR(G3219=账期!$A$18,G3219=账期!$A$20,G3219=账期!$A$22,G3219=账期!$A$24,G3219=账期!$A$25,G3219=账期!$A$27,G3219=账期!$A$26,G3219=账期!$A$28,G3219=账期!$A$30,G3219=账期!$A$32,G3219=账期!$A$34,G3219=账期!$A$35,G3219=账期!$A$37,G3219=账期!$A$39,G3219=账期!$A$40,G3219=账期!$A$41,G3219=账期!$A$42,G3219=账期!$A$43,G3219=账期!$A$44,G3219=账期!$A$45,G3219=账期!$A$46,G3219=账期!$A$48,G3219=账期!$A$50,G3219=账期!$A$51,G3219=账期!$A$52,G3219=账期!$A$53,G3219=账期!$A$54,G3219=账期!$A$56,G3219=账期!$A$57,G3219=账期!$A$58,G3219=账期!$A$59,G3219=账期!$A$60,G3219=账期!$A$61,G3219=账期!$A$62,G3219=账期!$A$63,G3219=账期!$A$64,G3219=账期!$A$66,G3219=账期!$A$67,G3219=账期!$A$68,G3219=账期!$A$70,G3219=账期!$A$71),30,IF(OR(G3219=账期!$A$74,G3219=账期!$A$77,G3219=账期!$A$76,G3219=账期!$A$79,G3219=账期!$A$80,G3219=账期!$A$81,G3219=账期!$A$83,G3219=账期!$A$85,G3219=账期!$A$87,G3219=账期!$A$89,G3219=账期!$A$91),60,IF(OR(G3219=账期!$A$93,G3219=账期!$A$94,G3219=账期!$A$95,G3219=账期!$A$96,G3219=账期!$A$98,G3219=账期!$A$99,G3219=账期!$A$101,G3219=账期!$A$102),90,0)))</f>
        <v>0</v>
      </c>
      <c r="AF3219" s="396"/>
      <c r="AG3219" s="384"/>
      <c r="AH3219" s="396" t="str">
        <f t="shared" si="453"/>
        <v/>
      </c>
    </row>
    <row r="3220" spans="1:34" ht="18" customHeight="1" x14ac:dyDescent="0.25">
      <c r="A3220" s="301" t="str">
        <f t="shared" si="455"/>
        <v/>
      </c>
      <c r="B3220" s="397"/>
      <c r="C3220" s="398"/>
      <c r="D3220" s="399"/>
      <c r="E3220" s="383" t="str">
        <f t="shared" si="451"/>
        <v>C</v>
      </c>
      <c r="F3220" s="383" t="str">
        <f t="shared" si="452"/>
        <v>C</v>
      </c>
      <c r="G3220" s="400"/>
      <c r="H3220" s="385" t="str">
        <f>IF(G3220="","",VLOOKUP(G3220,下拉数据源!J:K,2,0))</f>
        <v/>
      </c>
      <c r="I3220" s="385"/>
      <c r="J3220" s="385"/>
      <c r="K3220" s="386"/>
      <c r="L3220" s="401"/>
      <c r="M3220" s="384"/>
      <c r="N3220" s="384"/>
      <c r="O3220" s="384"/>
      <c r="P3220" s="386"/>
      <c r="Q3220" s="387"/>
      <c r="R3220" s="286"/>
      <c r="S3220" s="388">
        <f t="shared" si="456"/>
        <v>0</v>
      </c>
      <c r="T3220" s="389"/>
      <c r="U3220" s="389">
        <f t="shared" si="454"/>
        <v>0</v>
      </c>
      <c r="V3220" s="451"/>
      <c r="W3220" s="452"/>
      <c r="X3220" s="386"/>
      <c r="Y3220" s="390"/>
      <c r="Z3220" s="391"/>
      <c r="AA3220" s="392"/>
      <c r="AB3220" s="393"/>
      <c r="AC3220" s="394"/>
      <c r="AD3220" s="395">
        <f t="shared" si="457"/>
        <v>0</v>
      </c>
      <c r="AE3220" s="396">
        <f>IF(OR(G3220=账期!$A$18,G3220=账期!$A$20,G3220=账期!$A$22,G3220=账期!$A$24,G3220=账期!$A$25,G3220=账期!$A$27,G3220=账期!$A$26,G3220=账期!$A$28,G3220=账期!$A$30,G3220=账期!$A$32,G3220=账期!$A$34,G3220=账期!$A$35,G3220=账期!$A$37,G3220=账期!$A$39,G3220=账期!$A$40,G3220=账期!$A$41,G3220=账期!$A$42,G3220=账期!$A$43,G3220=账期!$A$44,G3220=账期!$A$45,G3220=账期!$A$46,G3220=账期!$A$48,G3220=账期!$A$50,G3220=账期!$A$51,G3220=账期!$A$52,G3220=账期!$A$53,G3220=账期!$A$54,G3220=账期!$A$56,G3220=账期!$A$57,G3220=账期!$A$58,G3220=账期!$A$59,G3220=账期!$A$60,G3220=账期!$A$61,G3220=账期!$A$62,G3220=账期!$A$63,G3220=账期!$A$64,G3220=账期!$A$66,G3220=账期!$A$67,G3220=账期!$A$68,G3220=账期!$A$70,G3220=账期!$A$71),30,IF(OR(G3220=账期!$A$74,G3220=账期!$A$77,G3220=账期!$A$76,G3220=账期!$A$79,G3220=账期!$A$80,G3220=账期!$A$81,G3220=账期!$A$83,G3220=账期!$A$85,G3220=账期!$A$87,G3220=账期!$A$89,G3220=账期!$A$91),60,IF(OR(G3220=账期!$A$93,G3220=账期!$A$94,G3220=账期!$A$95,G3220=账期!$A$96,G3220=账期!$A$98,G3220=账期!$A$99,G3220=账期!$A$101,G3220=账期!$A$102),90,0)))</f>
        <v>0</v>
      </c>
      <c r="AF3220" s="396"/>
      <c r="AG3220" s="384"/>
      <c r="AH3220" s="396" t="str">
        <f t="shared" si="453"/>
        <v/>
      </c>
    </row>
    <row r="3221" spans="1:34" ht="18" customHeight="1" x14ac:dyDescent="0.25">
      <c r="A3221" s="301" t="str">
        <f t="shared" si="455"/>
        <v/>
      </c>
      <c r="B3221" s="397"/>
      <c r="C3221" s="398"/>
      <c r="D3221" s="399"/>
      <c r="E3221" s="383" t="str">
        <f t="shared" si="451"/>
        <v>C</v>
      </c>
      <c r="F3221" s="383" t="str">
        <f t="shared" si="452"/>
        <v>C</v>
      </c>
      <c r="G3221" s="400"/>
      <c r="H3221" s="385" t="str">
        <f>IF(G3221="","",VLOOKUP(G3221,下拉数据源!J:K,2,0))</f>
        <v/>
      </c>
      <c r="I3221" s="385"/>
      <c r="J3221" s="385"/>
      <c r="K3221" s="386"/>
      <c r="L3221" s="401"/>
      <c r="M3221" s="384"/>
      <c r="N3221" s="384"/>
      <c r="O3221" s="384"/>
      <c r="P3221" s="386"/>
      <c r="Q3221" s="387"/>
      <c r="R3221" s="286"/>
      <c r="S3221" s="388">
        <f t="shared" si="456"/>
        <v>0</v>
      </c>
      <c r="T3221" s="389"/>
      <c r="U3221" s="389">
        <f t="shared" si="454"/>
        <v>0</v>
      </c>
      <c r="V3221" s="451"/>
      <c r="W3221" s="452"/>
      <c r="X3221" s="386"/>
      <c r="Y3221" s="390"/>
      <c r="Z3221" s="391"/>
      <c r="AA3221" s="392"/>
      <c r="AB3221" s="393"/>
      <c r="AC3221" s="394"/>
      <c r="AD3221" s="395">
        <f t="shared" si="457"/>
        <v>0</v>
      </c>
      <c r="AE3221" s="396">
        <f>IF(OR(G3221=账期!$A$18,G3221=账期!$A$20,G3221=账期!$A$22,G3221=账期!$A$24,G3221=账期!$A$25,G3221=账期!$A$27,G3221=账期!$A$26,G3221=账期!$A$28,G3221=账期!$A$30,G3221=账期!$A$32,G3221=账期!$A$34,G3221=账期!$A$35,G3221=账期!$A$37,G3221=账期!$A$39,G3221=账期!$A$40,G3221=账期!$A$41,G3221=账期!$A$42,G3221=账期!$A$43,G3221=账期!$A$44,G3221=账期!$A$45,G3221=账期!$A$46,G3221=账期!$A$48,G3221=账期!$A$50,G3221=账期!$A$51,G3221=账期!$A$52,G3221=账期!$A$53,G3221=账期!$A$54,G3221=账期!$A$56,G3221=账期!$A$57,G3221=账期!$A$58,G3221=账期!$A$59,G3221=账期!$A$60,G3221=账期!$A$61,G3221=账期!$A$62,G3221=账期!$A$63,G3221=账期!$A$64,G3221=账期!$A$66,G3221=账期!$A$67,G3221=账期!$A$68,G3221=账期!$A$70,G3221=账期!$A$71),30,IF(OR(G3221=账期!$A$74,G3221=账期!$A$77,G3221=账期!$A$76,G3221=账期!$A$79,G3221=账期!$A$80,G3221=账期!$A$81,G3221=账期!$A$83,G3221=账期!$A$85,G3221=账期!$A$87,G3221=账期!$A$89,G3221=账期!$A$91),60,IF(OR(G3221=账期!$A$93,G3221=账期!$A$94,G3221=账期!$A$95,G3221=账期!$A$96,G3221=账期!$A$98,G3221=账期!$A$99,G3221=账期!$A$101,G3221=账期!$A$102),90,0)))</f>
        <v>0</v>
      </c>
      <c r="AF3221" s="396"/>
      <c r="AG3221" s="384"/>
      <c r="AH3221" s="396" t="str">
        <f t="shared" si="453"/>
        <v/>
      </c>
    </row>
    <row r="3222" spans="1:34" ht="18" customHeight="1" x14ac:dyDescent="0.25">
      <c r="A3222" s="301" t="str">
        <f t="shared" si="455"/>
        <v/>
      </c>
      <c r="B3222" s="397"/>
      <c r="C3222" s="398"/>
      <c r="D3222" s="399"/>
      <c r="E3222" s="383" t="str">
        <f t="shared" si="451"/>
        <v>C</v>
      </c>
      <c r="F3222" s="383" t="str">
        <f t="shared" si="452"/>
        <v>C</v>
      </c>
      <c r="G3222" s="400"/>
      <c r="H3222" s="385" t="str">
        <f>IF(G3222="","",VLOOKUP(G3222,下拉数据源!J:K,2,0))</f>
        <v/>
      </c>
      <c r="I3222" s="385"/>
      <c r="J3222" s="385"/>
      <c r="K3222" s="386"/>
      <c r="L3222" s="401"/>
      <c r="M3222" s="384"/>
      <c r="N3222" s="384"/>
      <c r="O3222" s="384"/>
      <c r="P3222" s="386"/>
      <c r="Q3222" s="387"/>
      <c r="R3222" s="286"/>
      <c r="S3222" s="388">
        <f t="shared" si="456"/>
        <v>0</v>
      </c>
      <c r="T3222" s="389"/>
      <c r="U3222" s="389">
        <f t="shared" si="454"/>
        <v>0</v>
      </c>
      <c r="V3222" s="451"/>
      <c r="W3222" s="452"/>
      <c r="X3222" s="386"/>
      <c r="Y3222" s="390"/>
      <c r="Z3222" s="391"/>
      <c r="AA3222" s="392"/>
      <c r="AB3222" s="393"/>
      <c r="AC3222" s="394"/>
      <c r="AD3222" s="395">
        <f t="shared" si="457"/>
        <v>0</v>
      </c>
      <c r="AE3222" s="396">
        <f>IF(OR(G3222=账期!$A$18,G3222=账期!$A$20,G3222=账期!$A$22,G3222=账期!$A$24,G3222=账期!$A$25,G3222=账期!$A$27,G3222=账期!$A$26,G3222=账期!$A$28,G3222=账期!$A$30,G3222=账期!$A$32,G3222=账期!$A$34,G3222=账期!$A$35,G3222=账期!$A$37,G3222=账期!$A$39,G3222=账期!$A$40,G3222=账期!$A$41,G3222=账期!$A$42,G3222=账期!$A$43,G3222=账期!$A$44,G3222=账期!$A$45,G3222=账期!$A$46,G3222=账期!$A$48,G3222=账期!$A$50,G3222=账期!$A$51,G3222=账期!$A$52,G3222=账期!$A$53,G3222=账期!$A$54,G3222=账期!$A$56,G3222=账期!$A$57,G3222=账期!$A$58,G3222=账期!$A$59,G3222=账期!$A$60,G3222=账期!$A$61,G3222=账期!$A$62,G3222=账期!$A$63,G3222=账期!$A$64,G3222=账期!$A$66,G3222=账期!$A$67,G3222=账期!$A$68,G3222=账期!$A$70,G3222=账期!$A$71),30,IF(OR(G3222=账期!$A$74,G3222=账期!$A$77,G3222=账期!$A$76,G3222=账期!$A$79,G3222=账期!$A$80,G3222=账期!$A$81,G3222=账期!$A$83,G3222=账期!$A$85,G3222=账期!$A$87,G3222=账期!$A$89,G3222=账期!$A$91),60,IF(OR(G3222=账期!$A$93,G3222=账期!$A$94,G3222=账期!$A$95,G3222=账期!$A$96,G3222=账期!$A$98,G3222=账期!$A$99,G3222=账期!$A$101,G3222=账期!$A$102),90,0)))</f>
        <v>0</v>
      </c>
      <c r="AF3222" s="396"/>
      <c r="AG3222" s="384"/>
      <c r="AH3222" s="396" t="str">
        <f t="shared" si="453"/>
        <v/>
      </c>
    </row>
    <row r="3223" spans="1:34" ht="18" customHeight="1" x14ac:dyDescent="0.25">
      <c r="A3223" s="301" t="str">
        <f t="shared" si="455"/>
        <v/>
      </c>
      <c r="B3223" s="397"/>
      <c r="C3223" s="398"/>
      <c r="D3223" s="399"/>
      <c r="E3223" s="383" t="str">
        <f t="shared" si="451"/>
        <v>C</v>
      </c>
      <c r="F3223" s="383" t="str">
        <f t="shared" si="452"/>
        <v>C</v>
      </c>
      <c r="G3223" s="400"/>
      <c r="H3223" s="385" t="str">
        <f>IF(G3223="","",VLOOKUP(G3223,下拉数据源!J:K,2,0))</f>
        <v/>
      </c>
      <c r="I3223" s="385"/>
      <c r="J3223" s="385"/>
      <c r="K3223" s="386"/>
      <c r="L3223" s="401"/>
      <c r="M3223" s="384"/>
      <c r="N3223" s="384"/>
      <c r="O3223" s="384"/>
      <c r="P3223" s="386"/>
      <c r="Q3223" s="387"/>
      <c r="R3223" s="286"/>
      <c r="S3223" s="388">
        <f t="shared" si="456"/>
        <v>0</v>
      </c>
      <c r="T3223" s="389"/>
      <c r="U3223" s="389">
        <f t="shared" si="454"/>
        <v>0</v>
      </c>
      <c r="V3223" s="451"/>
      <c r="W3223" s="452"/>
      <c r="X3223" s="386"/>
      <c r="Y3223" s="390"/>
      <c r="Z3223" s="391"/>
      <c r="AA3223" s="392"/>
      <c r="AB3223" s="393"/>
      <c r="AC3223" s="394"/>
      <c r="AD3223" s="395">
        <f t="shared" si="457"/>
        <v>0</v>
      </c>
      <c r="AE3223" s="396">
        <f>IF(OR(G3223=账期!$A$18,G3223=账期!$A$20,G3223=账期!$A$22,G3223=账期!$A$24,G3223=账期!$A$25,G3223=账期!$A$27,G3223=账期!$A$26,G3223=账期!$A$28,G3223=账期!$A$30,G3223=账期!$A$32,G3223=账期!$A$34,G3223=账期!$A$35,G3223=账期!$A$37,G3223=账期!$A$39,G3223=账期!$A$40,G3223=账期!$A$41,G3223=账期!$A$42,G3223=账期!$A$43,G3223=账期!$A$44,G3223=账期!$A$45,G3223=账期!$A$46,G3223=账期!$A$48,G3223=账期!$A$50,G3223=账期!$A$51,G3223=账期!$A$52,G3223=账期!$A$53,G3223=账期!$A$54,G3223=账期!$A$56,G3223=账期!$A$57,G3223=账期!$A$58,G3223=账期!$A$59,G3223=账期!$A$60,G3223=账期!$A$61,G3223=账期!$A$62,G3223=账期!$A$63,G3223=账期!$A$64,G3223=账期!$A$66,G3223=账期!$A$67,G3223=账期!$A$68,G3223=账期!$A$70,G3223=账期!$A$71),30,IF(OR(G3223=账期!$A$74,G3223=账期!$A$77,G3223=账期!$A$76,G3223=账期!$A$79,G3223=账期!$A$80,G3223=账期!$A$81,G3223=账期!$A$83,G3223=账期!$A$85,G3223=账期!$A$87,G3223=账期!$A$89,G3223=账期!$A$91),60,IF(OR(G3223=账期!$A$93,G3223=账期!$A$94,G3223=账期!$A$95,G3223=账期!$A$96,G3223=账期!$A$98,G3223=账期!$A$99,G3223=账期!$A$101,G3223=账期!$A$102),90,0)))</f>
        <v>0</v>
      </c>
      <c r="AF3223" s="396"/>
      <c r="AG3223" s="384"/>
      <c r="AH3223" s="396" t="str">
        <f t="shared" si="453"/>
        <v/>
      </c>
    </row>
    <row r="3224" spans="1:34" ht="18" customHeight="1" x14ac:dyDescent="0.25">
      <c r="A3224" s="301" t="str">
        <f t="shared" si="455"/>
        <v/>
      </c>
      <c r="B3224" s="397"/>
      <c r="C3224" s="398"/>
      <c r="D3224" s="399"/>
      <c r="E3224" s="383" t="str">
        <f t="shared" si="451"/>
        <v>C</v>
      </c>
      <c r="F3224" s="383" t="str">
        <f t="shared" si="452"/>
        <v>C</v>
      </c>
      <c r="G3224" s="400"/>
      <c r="H3224" s="385" t="str">
        <f>IF(G3224="","",VLOOKUP(G3224,下拉数据源!J:K,2,0))</f>
        <v/>
      </c>
      <c r="I3224" s="385"/>
      <c r="J3224" s="385"/>
      <c r="K3224" s="386"/>
      <c r="L3224" s="401"/>
      <c r="M3224" s="384"/>
      <c r="N3224" s="384"/>
      <c r="O3224" s="384"/>
      <c r="P3224" s="386"/>
      <c r="Q3224" s="387"/>
      <c r="R3224" s="286"/>
      <c r="S3224" s="388">
        <f t="shared" si="456"/>
        <v>0</v>
      </c>
      <c r="T3224" s="389"/>
      <c r="U3224" s="389">
        <f t="shared" si="454"/>
        <v>0</v>
      </c>
      <c r="V3224" s="451"/>
      <c r="W3224" s="452"/>
      <c r="X3224" s="386"/>
      <c r="Y3224" s="390"/>
      <c r="Z3224" s="391"/>
      <c r="AA3224" s="392"/>
      <c r="AB3224" s="393"/>
      <c r="AC3224" s="394"/>
      <c r="AD3224" s="395">
        <f t="shared" si="457"/>
        <v>0</v>
      </c>
      <c r="AE3224" s="396">
        <f>IF(OR(G3224=账期!$A$18,G3224=账期!$A$20,G3224=账期!$A$22,G3224=账期!$A$24,G3224=账期!$A$25,G3224=账期!$A$27,G3224=账期!$A$26,G3224=账期!$A$28,G3224=账期!$A$30,G3224=账期!$A$32,G3224=账期!$A$34,G3224=账期!$A$35,G3224=账期!$A$37,G3224=账期!$A$39,G3224=账期!$A$40,G3224=账期!$A$41,G3224=账期!$A$42,G3224=账期!$A$43,G3224=账期!$A$44,G3224=账期!$A$45,G3224=账期!$A$46,G3224=账期!$A$48,G3224=账期!$A$50,G3224=账期!$A$51,G3224=账期!$A$52,G3224=账期!$A$53,G3224=账期!$A$54,G3224=账期!$A$56,G3224=账期!$A$57,G3224=账期!$A$58,G3224=账期!$A$59,G3224=账期!$A$60,G3224=账期!$A$61,G3224=账期!$A$62,G3224=账期!$A$63,G3224=账期!$A$64,G3224=账期!$A$66,G3224=账期!$A$67,G3224=账期!$A$68,G3224=账期!$A$70,G3224=账期!$A$71),30,IF(OR(G3224=账期!$A$74,G3224=账期!$A$77,G3224=账期!$A$76,G3224=账期!$A$79,G3224=账期!$A$80,G3224=账期!$A$81,G3224=账期!$A$83,G3224=账期!$A$85,G3224=账期!$A$87,G3224=账期!$A$89,G3224=账期!$A$91),60,IF(OR(G3224=账期!$A$93,G3224=账期!$A$94,G3224=账期!$A$95,G3224=账期!$A$96,G3224=账期!$A$98,G3224=账期!$A$99,G3224=账期!$A$101,G3224=账期!$A$102),90,0)))</f>
        <v>0</v>
      </c>
      <c r="AF3224" s="396"/>
      <c r="AG3224" s="384"/>
      <c r="AH3224" s="396" t="str">
        <f t="shared" si="453"/>
        <v/>
      </c>
    </row>
    <row r="3225" spans="1:34" ht="18" customHeight="1" x14ac:dyDescent="0.25">
      <c r="A3225" s="301" t="str">
        <f t="shared" si="455"/>
        <v/>
      </c>
      <c r="B3225" s="397"/>
      <c r="C3225" s="398"/>
      <c r="D3225" s="399"/>
      <c r="E3225" s="383" t="str">
        <f t="shared" si="451"/>
        <v>C</v>
      </c>
      <c r="F3225" s="383" t="str">
        <f t="shared" si="452"/>
        <v>C</v>
      </c>
      <c r="G3225" s="400"/>
      <c r="H3225" s="385" t="str">
        <f>IF(G3225="","",VLOOKUP(G3225,下拉数据源!J:K,2,0))</f>
        <v/>
      </c>
      <c r="I3225" s="385"/>
      <c r="J3225" s="385"/>
      <c r="K3225" s="386"/>
      <c r="L3225" s="401"/>
      <c r="M3225" s="384"/>
      <c r="N3225" s="384"/>
      <c r="O3225" s="384"/>
      <c r="P3225" s="386"/>
      <c r="Q3225" s="387"/>
      <c r="R3225" s="286"/>
      <c r="S3225" s="388">
        <f t="shared" si="456"/>
        <v>0</v>
      </c>
      <c r="T3225" s="389"/>
      <c r="U3225" s="389">
        <f t="shared" si="454"/>
        <v>0</v>
      </c>
      <c r="V3225" s="451"/>
      <c r="W3225" s="452"/>
      <c r="X3225" s="386"/>
      <c r="Y3225" s="390"/>
      <c r="Z3225" s="391"/>
      <c r="AA3225" s="392"/>
      <c r="AB3225" s="393"/>
      <c r="AC3225" s="394"/>
      <c r="AD3225" s="395">
        <f t="shared" si="457"/>
        <v>0</v>
      </c>
      <c r="AE3225" s="396">
        <f>IF(OR(G3225=账期!$A$18,G3225=账期!$A$20,G3225=账期!$A$22,G3225=账期!$A$24,G3225=账期!$A$25,G3225=账期!$A$27,G3225=账期!$A$26,G3225=账期!$A$28,G3225=账期!$A$30,G3225=账期!$A$32,G3225=账期!$A$34,G3225=账期!$A$35,G3225=账期!$A$37,G3225=账期!$A$39,G3225=账期!$A$40,G3225=账期!$A$41,G3225=账期!$A$42,G3225=账期!$A$43,G3225=账期!$A$44,G3225=账期!$A$45,G3225=账期!$A$46,G3225=账期!$A$48,G3225=账期!$A$50,G3225=账期!$A$51,G3225=账期!$A$52,G3225=账期!$A$53,G3225=账期!$A$54,G3225=账期!$A$56,G3225=账期!$A$57,G3225=账期!$A$58,G3225=账期!$A$59,G3225=账期!$A$60,G3225=账期!$A$61,G3225=账期!$A$62,G3225=账期!$A$63,G3225=账期!$A$64,G3225=账期!$A$66,G3225=账期!$A$67,G3225=账期!$A$68,G3225=账期!$A$70,G3225=账期!$A$71),30,IF(OR(G3225=账期!$A$74,G3225=账期!$A$77,G3225=账期!$A$76,G3225=账期!$A$79,G3225=账期!$A$80,G3225=账期!$A$81,G3225=账期!$A$83,G3225=账期!$A$85,G3225=账期!$A$87,G3225=账期!$A$89,G3225=账期!$A$91),60,IF(OR(G3225=账期!$A$93,G3225=账期!$A$94,G3225=账期!$A$95,G3225=账期!$A$96,G3225=账期!$A$98,G3225=账期!$A$99,G3225=账期!$A$101,G3225=账期!$A$102),90,0)))</f>
        <v>0</v>
      </c>
      <c r="AF3225" s="396"/>
      <c r="AG3225" s="384"/>
      <c r="AH3225" s="396" t="str">
        <f t="shared" si="453"/>
        <v/>
      </c>
    </row>
    <row r="3226" spans="1:34" ht="18" customHeight="1" x14ac:dyDescent="0.25">
      <c r="A3226" s="301" t="str">
        <f t="shared" si="455"/>
        <v/>
      </c>
      <c r="B3226" s="397"/>
      <c r="C3226" s="398"/>
      <c r="D3226" s="399"/>
      <c r="E3226" s="383" t="str">
        <f t="shared" si="451"/>
        <v>C</v>
      </c>
      <c r="F3226" s="383" t="str">
        <f t="shared" si="452"/>
        <v>C</v>
      </c>
      <c r="G3226" s="400"/>
      <c r="H3226" s="385" t="str">
        <f>IF(G3226="","",VLOOKUP(G3226,下拉数据源!J:K,2,0))</f>
        <v/>
      </c>
      <c r="I3226" s="385"/>
      <c r="J3226" s="385"/>
      <c r="K3226" s="386"/>
      <c r="L3226" s="401"/>
      <c r="M3226" s="384"/>
      <c r="N3226" s="384"/>
      <c r="O3226" s="384"/>
      <c r="P3226" s="386"/>
      <c r="Q3226" s="387"/>
      <c r="R3226" s="286"/>
      <c r="S3226" s="388">
        <f t="shared" si="456"/>
        <v>0</v>
      </c>
      <c r="T3226" s="389"/>
      <c r="U3226" s="389">
        <f t="shared" si="454"/>
        <v>0</v>
      </c>
      <c r="V3226" s="451"/>
      <c r="W3226" s="452"/>
      <c r="X3226" s="386"/>
      <c r="Y3226" s="390"/>
      <c r="Z3226" s="391"/>
      <c r="AA3226" s="392"/>
      <c r="AB3226" s="393"/>
      <c r="AC3226" s="394"/>
      <c r="AD3226" s="395">
        <f t="shared" si="457"/>
        <v>0</v>
      </c>
      <c r="AE3226" s="396">
        <f>IF(OR(G3226=账期!$A$18,G3226=账期!$A$20,G3226=账期!$A$22,G3226=账期!$A$24,G3226=账期!$A$25,G3226=账期!$A$27,G3226=账期!$A$26,G3226=账期!$A$28,G3226=账期!$A$30,G3226=账期!$A$32,G3226=账期!$A$34,G3226=账期!$A$35,G3226=账期!$A$37,G3226=账期!$A$39,G3226=账期!$A$40,G3226=账期!$A$41,G3226=账期!$A$42,G3226=账期!$A$43,G3226=账期!$A$44,G3226=账期!$A$45,G3226=账期!$A$46,G3226=账期!$A$48,G3226=账期!$A$50,G3226=账期!$A$51,G3226=账期!$A$52,G3226=账期!$A$53,G3226=账期!$A$54,G3226=账期!$A$56,G3226=账期!$A$57,G3226=账期!$A$58,G3226=账期!$A$59,G3226=账期!$A$60,G3226=账期!$A$61,G3226=账期!$A$62,G3226=账期!$A$63,G3226=账期!$A$64,G3226=账期!$A$66,G3226=账期!$A$67,G3226=账期!$A$68,G3226=账期!$A$70,G3226=账期!$A$71),30,IF(OR(G3226=账期!$A$74,G3226=账期!$A$77,G3226=账期!$A$76,G3226=账期!$A$79,G3226=账期!$A$80,G3226=账期!$A$81,G3226=账期!$A$83,G3226=账期!$A$85,G3226=账期!$A$87,G3226=账期!$A$89,G3226=账期!$A$91),60,IF(OR(G3226=账期!$A$93,G3226=账期!$A$94,G3226=账期!$A$95,G3226=账期!$A$96,G3226=账期!$A$98,G3226=账期!$A$99,G3226=账期!$A$101,G3226=账期!$A$102),90,0)))</f>
        <v>0</v>
      </c>
      <c r="AF3226" s="396"/>
      <c r="AG3226" s="384"/>
      <c r="AH3226" s="396" t="str">
        <f t="shared" si="453"/>
        <v/>
      </c>
    </row>
    <row r="3227" spans="1:34" ht="18" customHeight="1" x14ac:dyDescent="0.25">
      <c r="A3227" s="301" t="str">
        <f t="shared" si="455"/>
        <v/>
      </c>
      <c r="B3227" s="397"/>
      <c r="C3227" s="398"/>
      <c r="D3227" s="399"/>
      <c r="E3227" s="383" t="str">
        <f t="shared" si="451"/>
        <v>C</v>
      </c>
      <c r="F3227" s="383" t="str">
        <f t="shared" si="452"/>
        <v>C</v>
      </c>
      <c r="G3227" s="400"/>
      <c r="H3227" s="385" t="str">
        <f>IF(G3227="","",VLOOKUP(G3227,下拉数据源!J:K,2,0))</f>
        <v/>
      </c>
      <c r="I3227" s="385"/>
      <c r="J3227" s="385"/>
      <c r="K3227" s="386"/>
      <c r="L3227" s="401"/>
      <c r="M3227" s="384"/>
      <c r="N3227" s="384"/>
      <c r="O3227" s="384"/>
      <c r="P3227" s="386"/>
      <c r="Q3227" s="387"/>
      <c r="R3227" s="286"/>
      <c r="S3227" s="388">
        <f t="shared" si="456"/>
        <v>0</v>
      </c>
      <c r="T3227" s="389"/>
      <c r="U3227" s="389">
        <f t="shared" si="454"/>
        <v>0</v>
      </c>
      <c r="V3227" s="451"/>
      <c r="W3227" s="452"/>
      <c r="X3227" s="386"/>
      <c r="Y3227" s="390"/>
      <c r="Z3227" s="391"/>
      <c r="AA3227" s="392"/>
      <c r="AB3227" s="393"/>
      <c r="AC3227" s="394"/>
      <c r="AD3227" s="395">
        <f t="shared" si="457"/>
        <v>0</v>
      </c>
      <c r="AE3227" s="396">
        <f>IF(OR(G3227=账期!$A$18,G3227=账期!$A$20,G3227=账期!$A$22,G3227=账期!$A$24,G3227=账期!$A$25,G3227=账期!$A$27,G3227=账期!$A$26,G3227=账期!$A$28,G3227=账期!$A$30,G3227=账期!$A$32,G3227=账期!$A$34,G3227=账期!$A$35,G3227=账期!$A$37,G3227=账期!$A$39,G3227=账期!$A$40,G3227=账期!$A$41,G3227=账期!$A$42,G3227=账期!$A$43,G3227=账期!$A$44,G3227=账期!$A$45,G3227=账期!$A$46,G3227=账期!$A$48,G3227=账期!$A$50,G3227=账期!$A$51,G3227=账期!$A$52,G3227=账期!$A$53,G3227=账期!$A$54,G3227=账期!$A$56,G3227=账期!$A$57,G3227=账期!$A$58,G3227=账期!$A$59,G3227=账期!$A$60,G3227=账期!$A$61,G3227=账期!$A$62,G3227=账期!$A$63,G3227=账期!$A$64,G3227=账期!$A$66,G3227=账期!$A$67,G3227=账期!$A$68,G3227=账期!$A$70,G3227=账期!$A$71),30,IF(OR(G3227=账期!$A$74,G3227=账期!$A$77,G3227=账期!$A$76,G3227=账期!$A$79,G3227=账期!$A$80,G3227=账期!$A$81,G3227=账期!$A$83,G3227=账期!$A$85,G3227=账期!$A$87,G3227=账期!$A$89,G3227=账期!$A$91),60,IF(OR(G3227=账期!$A$93,G3227=账期!$A$94,G3227=账期!$A$95,G3227=账期!$A$96,G3227=账期!$A$98,G3227=账期!$A$99,G3227=账期!$A$101,G3227=账期!$A$102),90,0)))</f>
        <v>0</v>
      </c>
      <c r="AF3227" s="396"/>
      <c r="AG3227" s="384"/>
      <c r="AH3227" s="396" t="str">
        <f t="shared" si="453"/>
        <v/>
      </c>
    </row>
    <row r="3228" spans="1:34" ht="18" customHeight="1" x14ac:dyDescent="0.25">
      <c r="A3228" s="301" t="str">
        <f t="shared" si="455"/>
        <v/>
      </c>
      <c r="B3228" s="397"/>
      <c r="C3228" s="398"/>
      <c r="D3228" s="399"/>
      <c r="E3228" s="383" t="str">
        <f t="shared" si="451"/>
        <v>C</v>
      </c>
      <c r="F3228" s="383" t="str">
        <f t="shared" si="452"/>
        <v>C</v>
      </c>
      <c r="G3228" s="400"/>
      <c r="H3228" s="385" t="str">
        <f>IF(G3228="","",VLOOKUP(G3228,下拉数据源!J:K,2,0))</f>
        <v/>
      </c>
      <c r="I3228" s="385"/>
      <c r="J3228" s="385"/>
      <c r="K3228" s="386"/>
      <c r="L3228" s="401"/>
      <c r="M3228" s="384"/>
      <c r="N3228" s="384"/>
      <c r="O3228" s="384"/>
      <c r="P3228" s="386"/>
      <c r="Q3228" s="387"/>
      <c r="R3228" s="286"/>
      <c r="S3228" s="388">
        <f t="shared" si="456"/>
        <v>0</v>
      </c>
      <c r="T3228" s="389"/>
      <c r="U3228" s="389">
        <f t="shared" si="454"/>
        <v>0</v>
      </c>
      <c r="V3228" s="451"/>
      <c r="W3228" s="452"/>
      <c r="X3228" s="386"/>
      <c r="Y3228" s="390"/>
      <c r="Z3228" s="391"/>
      <c r="AA3228" s="392"/>
      <c r="AB3228" s="393"/>
      <c r="AC3228" s="394"/>
      <c r="AD3228" s="395">
        <f t="shared" si="457"/>
        <v>0</v>
      </c>
      <c r="AE3228" s="396">
        <f>IF(OR(G3228=账期!$A$18,G3228=账期!$A$20,G3228=账期!$A$22,G3228=账期!$A$24,G3228=账期!$A$25,G3228=账期!$A$27,G3228=账期!$A$26,G3228=账期!$A$28,G3228=账期!$A$30,G3228=账期!$A$32,G3228=账期!$A$34,G3228=账期!$A$35,G3228=账期!$A$37,G3228=账期!$A$39,G3228=账期!$A$40,G3228=账期!$A$41,G3228=账期!$A$42,G3228=账期!$A$43,G3228=账期!$A$44,G3228=账期!$A$45,G3228=账期!$A$46,G3228=账期!$A$48,G3228=账期!$A$50,G3228=账期!$A$51,G3228=账期!$A$52,G3228=账期!$A$53,G3228=账期!$A$54,G3228=账期!$A$56,G3228=账期!$A$57,G3228=账期!$A$58,G3228=账期!$A$59,G3228=账期!$A$60,G3228=账期!$A$61,G3228=账期!$A$62,G3228=账期!$A$63,G3228=账期!$A$64,G3228=账期!$A$66,G3228=账期!$A$67,G3228=账期!$A$68,G3228=账期!$A$70,G3228=账期!$A$71),30,IF(OR(G3228=账期!$A$74,G3228=账期!$A$77,G3228=账期!$A$76,G3228=账期!$A$79,G3228=账期!$A$80,G3228=账期!$A$81,G3228=账期!$A$83,G3228=账期!$A$85,G3228=账期!$A$87,G3228=账期!$A$89,G3228=账期!$A$91),60,IF(OR(G3228=账期!$A$93,G3228=账期!$A$94,G3228=账期!$A$95,G3228=账期!$A$96,G3228=账期!$A$98,G3228=账期!$A$99,G3228=账期!$A$101,G3228=账期!$A$102),90,0)))</f>
        <v>0</v>
      </c>
      <c r="AF3228" s="396"/>
      <c r="AG3228" s="384"/>
      <c r="AH3228" s="396" t="str">
        <f t="shared" si="453"/>
        <v/>
      </c>
    </row>
    <row r="3229" spans="1:34" ht="18" customHeight="1" x14ac:dyDescent="0.25">
      <c r="A3229" s="301" t="str">
        <f t="shared" si="455"/>
        <v/>
      </c>
      <c r="B3229" s="397"/>
      <c r="C3229" s="398"/>
      <c r="D3229" s="399"/>
      <c r="E3229" s="383" t="str">
        <f t="shared" ref="E3229:E3292" si="458">IF(OR(D3229="长飞",D3229="烽火",D3229="特发",D3229="富通",D3229="亨通",G3229="赣州金信诺",G3229="江苏永鼎",G3229="宏安集团"),"A",IF(OR(G3229="广意通讯",G3229="湖北楚天",G3229="宁波格亿达",G3229="通鼎互联",G3229="黄石昌达",G3229="江苏俊知",G3229="珠海汉胜",G3229="武汉电信"),"B","C"))</f>
        <v>C</v>
      </c>
      <c r="F3229" s="383" t="str">
        <f t="shared" ref="F3229:F3292" si="459">IF(OR(G3229="成都大唐",G3229="广东亨通",G3229="江苏亨通",G3229="兰州长飞",G3229="南京华信",G3229="汕头奥星",G3229="特发光网",G3229="武汉长飞",G3229="长春烽火",G3229="广意通讯",G3229="湖北楚天",G3229="宁波格亿达",G3229="通鼎互联",G3229="安徽汉唐",G3229="安徽宜德",G3229="安徽盈通",G3229="成都康宁",G3229="成都中飞",G3229="东莞光佳",G3229="东莞鸿鑫",G3229="烽火博鑫",G3229="佛山星蓝",G3229="广东金桥",G3229="广州联兴",G3229="贵州乾新",G3229="航天电工",G3229="合肥兴联",G3229="湖北宇洪",G3229="江苏奥通",G3229="江苏中远",G3229="宁波辰飞",G3229="宁波汉生",G3229="宁波宇欣",G3229="山东太平洋",G3229="山东特发",G3229="山东永通",G3229="上海朗闻",G3229="上海翼波",G3229="四川天邑",G3229="四川旭泰",G3229="武汉瑞联",G3229="武汉同至",G3229="西安西古",G3229="西安鑫华通",G3229="武汉驿路通",G3229="长光通信",G3229="中电八所",G3229="中电光达",G3229="中利集团",G3229="重庆特发",G3229="舟山安格",G3229="珠海邗秦"),"A",IF(OR(G3229="富通天津",G3229="赣州金信诺",G3229="江苏永鼎",G3229="上海长飞",G3229="特发股份",G3229="武汉烽火",G3229="西安烽火",G3229="长飞中利",G3229="江苏中天",G3229="江西联创",G3229="宁波盈谷",G3229="黄石昌达",G3229="四川长飞"),"B","C"))</f>
        <v>C</v>
      </c>
      <c r="G3229" s="400"/>
      <c r="H3229" s="385" t="str">
        <f>IF(G3229="","",VLOOKUP(G3229,下拉数据源!J:K,2,0))</f>
        <v/>
      </c>
      <c r="I3229" s="385"/>
      <c r="J3229" s="385"/>
      <c r="K3229" s="386"/>
      <c r="L3229" s="401"/>
      <c r="M3229" s="384"/>
      <c r="N3229" s="384"/>
      <c r="O3229" s="384"/>
      <c r="P3229" s="386"/>
      <c r="Q3229" s="387"/>
      <c r="R3229" s="286"/>
      <c r="S3229" s="388">
        <f t="shared" si="456"/>
        <v>0</v>
      </c>
      <c r="T3229" s="389"/>
      <c r="U3229" s="389">
        <f t="shared" si="454"/>
        <v>0</v>
      </c>
      <c r="V3229" s="451"/>
      <c r="W3229" s="452"/>
      <c r="X3229" s="386"/>
      <c r="Y3229" s="390"/>
      <c r="Z3229" s="391"/>
      <c r="AA3229" s="392"/>
      <c r="AB3229" s="393"/>
      <c r="AC3229" s="394"/>
      <c r="AD3229" s="395">
        <f t="shared" si="457"/>
        <v>0</v>
      </c>
      <c r="AE3229" s="396">
        <f>IF(OR(G3229=账期!$A$18,G3229=账期!$A$20,G3229=账期!$A$22,G3229=账期!$A$24,G3229=账期!$A$25,G3229=账期!$A$27,G3229=账期!$A$26,G3229=账期!$A$28,G3229=账期!$A$30,G3229=账期!$A$32,G3229=账期!$A$34,G3229=账期!$A$35,G3229=账期!$A$37,G3229=账期!$A$39,G3229=账期!$A$40,G3229=账期!$A$41,G3229=账期!$A$42,G3229=账期!$A$43,G3229=账期!$A$44,G3229=账期!$A$45,G3229=账期!$A$46,G3229=账期!$A$48,G3229=账期!$A$50,G3229=账期!$A$51,G3229=账期!$A$52,G3229=账期!$A$53,G3229=账期!$A$54,G3229=账期!$A$56,G3229=账期!$A$57,G3229=账期!$A$58,G3229=账期!$A$59,G3229=账期!$A$60,G3229=账期!$A$61,G3229=账期!$A$62,G3229=账期!$A$63,G3229=账期!$A$64,G3229=账期!$A$66,G3229=账期!$A$67,G3229=账期!$A$68,G3229=账期!$A$70,G3229=账期!$A$71),30,IF(OR(G3229=账期!$A$74,G3229=账期!$A$77,G3229=账期!$A$76,G3229=账期!$A$79,G3229=账期!$A$80,G3229=账期!$A$81,G3229=账期!$A$83,G3229=账期!$A$85,G3229=账期!$A$87,G3229=账期!$A$89,G3229=账期!$A$91),60,IF(OR(G3229=账期!$A$93,G3229=账期!$A$94,G3229=账期!$A$95,G3229=账期!$A$96,G3229=账期!$A$98,G3229=账期!$A$99,G3229=账期!$A$101,G3229=账期!$A$102),90,0)))</f>
        <v>0</v>
      </c>
      <c r="AF3229" s="396"/>
      <c r="AG3229" s="384"/>
      <c r="AH3229" s="396" t="str">
        <f t="shared" si="453"/>
        <v/>
      </c>
    </row>
    <row r="3230" spans="1:34" ht="18" customHeight="1" x14ac:dyDescent="0.25">
      <c r="A3230" s="301" t="str">
        <f t="shared" si="455"/>
        <v/>
      </c>
      <c r="B3230" s="397"/>
      <c r="C3230" s="398"/>
      <c r="D3230" s="399"/>
      <c r="E3230" s="383" t="str">
        <f t="shared" si="458"/>
        <v>C</v>
      </c>
      <c r="F3230" s="383" t="str">
        <f t="shared" si="459"/>
        <v>C</v>
      </c>
      <c r="G3230" s="400"/>
      <c r="H3230" s="385" t="str">
        <f>IF(G3230="","",VLOOKUP(G3230,下拉数据源!J:K,2,0))</f>
        <v/>
      </c>
      <c r="I3230" s="385"/>
      <c r="J3230" s="385"/>
      <c r="K3230" s="386"/>
      <c r="L3230" s="401"/>
      <c r="M3230" s="384"/>
      <c r="N3230" s="384"/>
      <c r="O3230" s="384"/>
      <c r="P3230" s="386"/>
      <c r="Q3230" s="387"/>
      <c r="R3230" s="286"/>
      <c r="S3230" s="388">
        <f t="shared" si="456"/>
        <v>0</v>
      </c>
      <c r="T3230" s="389"/>
      <c r="U3230" s="389">
        <f t="shared" si="454"/>
        <v>0</v>
      </c>
      <c r="V3230" s="451"/>
      <c r="W3230" s="452"/>
      <c r="X3230" s="386"/>
      <c r="Y3230" s="390"/>
      <c r="Z3230" s="391"/>
      <c r="AA3230" s="392"/>
      <c r="AB3230" s="393"/>
      <c r="AC3230" s="394"/>
      <c r="AD3230" s="395">
        <f t="shared" si="457"/>
        <v>0</v>
      </c>
      <c r="AE3230" s="396">
        <f>IF(OR(G3230=账期!$A$18,G3230=账期!$A$20,G3230=账期!$A$22,G3230=账期!$A$24,G3230=账期!$A$25,G3230=账期!$A$27,G3230=账期!$A$26,G3230=账期!$A$28,G3230=账期!$A$30,G3230=账期!$A$32,G3230=账期!$A$34,G3230=账期!$A$35,G3230=账期!$A$37,G3230=账期!$A$39,G3230=账期!$A$40,G3230=账期!$A$41,G3230=账期!$A$42,G3230=账期!$A$43,G3230=账期!$A$44,G3230=账期!$A$45,G3230=账期!$A$46,G3230=账期!$A$48,G3230=账期!$A$50,G3230=账期!$A$51,G3230=账期!$A$52,G3230=账期!$A$53,G3230=账期!$A$54,G3230=账期!$A$56,G3230=账期!$A$57,G3230=账期!$A$58,G3230=账期!$A$59,G3230=账期!$A$60,G3230=账期!$A$61,G3230=账期!$A$62,G3230=账期!$A$63,G3230=账期!$A$64,G3230=账期!$A$66,G3230=账期!$A$67,G3230=账期!$A$68,G3230=账期!$A$70,G3230=账期!$A$71),30,IF(OR(G3230=账期!$A$74,G3230=账期!$A$77,G3230=账期!$A$76,G3230=账期!$A$79,G3230=账期!$A$80,G3230=账期!$A$81,G3230=账期!$A$83,G3230=账期!$A$85,G3230=账期!$A$87,G3230=账期!$A$89,G3230=账期!$A$91),60,IF(OR(G3230=账期!$A$93,G3230=账期!$A$94,G3230=账期!$A$95,G3230=账期!$A$96,G3230=账期!$A$98,G3230=账期!$A$99,G3230=账期!$A$101,G3230=账期!$A$102),90,0)))</f>
        <v>0</v>
      </c>
      <c r="AF3230" s="396"/>
      <c r="AG3230" s="384"/>
      <c r="AH3230" s="396" t="str">
        <f t="shared" si="453"/>
        <v/>
      </c>
    </row>
    <row r="3231" spans="1:34" ht="18" customHeight="1" x14ac:dyDescent="0.25">
      <c r="A3231" s="301" t="str">
        <f t="shared" si="455"/>
        <v/>
      </c>
      <c r="B3231" s="397"/>
      <c r="C3231" s="398"/>
      <c r="D3231" s="399"/>
      <c r="E3231" s="383" t="str">
        <f t="shared" si="458"/>
        <v>C</v>
      </c>
      <c r="F3231" s="383" t="str">
        <f t="shared" si="459"/>
        <v>C</v>
      </c>
      <c r="G3231" s="400"/>
      <c r="H3231" s="385" t="str">
        <f>IF(G3231="","",VLOOKUP(G3231,下拉数据源!J:K,2,0))</f>
        <v/>
      </c>
      <c r="I3231" s="385"/>
      <c r="J3231" s="385"/>
      <c r="K3231" s="386"/>
      <c r="L3231" s="401"/>
      <c r="M3231" s="384"/>
      <c r="N3231" s="384"/>
      <c r="O3231" s="384"/>
      <c r="P3231" s="386"/>
      <c r="Q3231" s="387"/>
      <c r="R3231" s="286"/>
      <c r="S3231" s="388">
        <f t="shared" si="456"/>
        <v>0</v>
      </c>
      <c r="T3231" s="389"/>
      <c r="U3231" s="389">
        <f t="shared" si="454"/>
        <v>0</v>
      </c>
      <c r="V3231" s="451"/>
      <c r="W3231" s="452"/>
      <c r="X3231" s="386"/>
      <c r="Y3231" s="390"/>
      <c r="Z3231" s="391"/>
      <c r="AA3231" s="392"/>
      <c r="AB3231" s="393"/>
      <c r="AC3231" s="394"/>
      <c r="AD3231" s="395">
        <f t="shared" si="457"/>
        <v>0</v>
      </c>
      <c r="AE3231" s="396">
        <f>IF(OR(G3231=账期!$A$18,G3231=账期!$A$20,G3231=账期!$A$22,G3231=账期!$A$24,G3231=账期!$A$25,G3231=账期!$A$27,G3231=账期!$A$26,G3231=账期!$A$28,G3231=账期!$A$30,G3231=账期!$A$32,G3231=账期!$A$34,G3231=账期!$A$35,G3231=账期!$A$37,G3231=账期!$A$39,G3231=账期!$A$40,G3231=账期!$A$41,G3231=账期!$A$42,G3231=账期!$A$43,G3231=账期!$A$44,G3231=账期!$A$45,G3231=账期!$A$46,G3231=账期!$A$48,G3231=账期!$A$50,G3231=账期!$A$51,G3231=账期!$A$52,G3231=账期!$A$53,G3231=账期!$A$54,G3231=账期!$A$56,G3231=账期!$A$57,G3231=账期!$A$58,G3231=账期!$A$59,G3231=账期!$A$60,G3231=账期!$A$61,G3231=账期!$A$62,G3231=账期!$A$63,G3231=账期!$A$64,G3231=账期!$A$66,G3231=账期!$A$67,G3231=账期!$A$68,G3231=账期!$A$70,G3231=账期!$A$71),30,IF(OR(G3231=账期!$A$74,G3231=账期!$A$77,G3231=账期!$A$76,G3231=账期!$A$79,G3231=账期!$A$80,G3231=账期!$A$81,G3231=账期!$A$83,G3231=账期!$A$85,G3231=账期!$A$87,G3231=账期!$A$89,G3231=账期!$A$91),60,IF(OR(G3231=账期!$A$93,G3231=账期!$A$94,G3231=账期!$A$95,G3231=账期!$A$96,G3231=账期!$A$98,G3231=账期!$A$99,G3231=账期!$A$101,G3231=账期!$A$102),90,0)))</f>
        <v>0</v>
      </c>
      <c r="AF3231" s="396"/>
      <c r="AG3231" s="384"/>
      <c r="AH3231" s="396" t="str">
        <f t="shared" si="453"/>
        <v/>
      </c>
    </row>
    <row r="3232" spans="1:34" ht="18" customHeight="1" x14ac:dyDescent="0.25">
      <c r="A3232" s="301" t="str">
        <f t="shared" si="455"/>
        <v/>
      </c>
      <c r="B3232" s="397"/>
      <c r="C3232" s="398"/>
      <c r="D3232" s="399"/>
      <c r="E3232" s="383" t="str">
        <f t="shared" si="458"/>
        <v>C</v>
      </c>
      <c r="F3232" s="383" t="str">
        <f t="shared" si="459"/>
        <v>C</v>
      </c>
      <c r="G3232" s="400"/>
      <c r="H3232" s="385" t="str">
        <f>IF(G3232="","",VLOOKUP(G3232,下拉数据源!J:K,2,0))</f>
        <v/>
      </c>
      <c r="I3232" s="385"/>
      <c r="J3232" s="385"/>
      <c r="K3232" s="386"/>
      <c r="L3232" s="401"/>
      <c r="M3232" s="384"/>
      <c r="N3232" s="384"/>
      <c r="O3232" s="384"/>
      <c r="P3232" s="386"/>
      <c r="Q3232" s="387"/>
      <c r="R3232" s="286"/>
      <c r="S3232" s="388">
        <f t="shared" si="456"/>
        <v>0</v>
      </c>
      <c r="T3232" s="389"/>
      <c r="U3232" s="389">
        <f t="shared" si="454"/>
        <v>0</v>
      </c>
      <c r="V3232" s="451"/>
      <c r="W3232" s="452"/>
      <c r="X3232" s="386"/>
      <c r="Y3232" s="390"/>
      <c r="Z3232" s="391"/>
      <c r="AA3232" s="392"/>
      <c r="AB3232" s="393"/>
      <c r="AC3232" s="394"/>
      <c r="AD3232" s="395">
        <f t="shared" si="457"/>
        <v>0</v>
      </c>
      <c r="AE3232" s="396">
        <f>IF(OR(G3232=账期!$A$18,G3232=账期!$A$20,G3232=账期!$A$22,G3232=账期!$A$24,G3232=账期!$A$25,G3232=账期!$A$27,G3232=账期!$A$26,G3232=账期!$A$28,G3232=账期!$A$30,G3232=账期!$A$32,G3232=账期!$A$34,G3232=账期!$A$35,G3232=账期!$A$37,G3232=账期!$A$39,G3232=账期!$A$40,G3232=账期!$A$41,G3232=账期!$A$42,G3232=账期!$A$43,G3232=账期!$A$44,G3232=账期!$A$45,G3232=账期!$A$46,G3232=账期!$A$48,G3232=账期!$A$50,G3232=账期!$A$51,G3232=账期!$A$52,G3232=账期!$A$53,G3232=账期!$A$54,G3232=账期!$A$56,G3232=账期!$A$57,G3232=账期!$A$58,G3232=账期!$A$59,G3232=账期!$A$60,G3232=账期!$A$61,G3232=账期!$A$62,G3232=账期!$A$63,G3232=账期!$A$64,G3232=账期!$A$66,G3232=账期!$A$67,G3232=账期!$A$68,G3232=账期!$A$70,G3232=账期!$A$71),30,IF(OR(G3232=账期!$A$74,G3232=账期!$A$77,G3232=账期!$A$76,G3232=账期!$A$79,G3232=账期!$A$80,G3232=账期!$A$81,G3232=账期!$A$83,G3232=账期!$A$85,G3232=账期!$A$87,G3232=账期!$A$89,G3232=账期!$A$91),60,IF(OR(G3232=账期!$A$93,G3232=账期!$A$94,G3232=账期!$A$95,G3232=账期!$A$96,G3232=账期!$A$98,G3232=账期!$A$99,G3232=账期!$A$101,G3232=账期!$A$102),90,0)))</f>
        <v>0</v>
      </c>
      <c r="AF3232" s="396"/>
      <c r="AG3232" s="384"/>
      <c r="AH3232" s="396" t="str">
        <f t="shared" si="453"/>
        <v/>
      </c>
    </row>
    <row r="3233" spans="1:34" ht="18" customHeight="1" x14ac:dyDescent="0.25">
      <c r="A3233" s="301" t="str">
        <f t="shared" si="455"/>
        <v/>
      </c>
      <c r="B3233" s="397"/>
      <c r="C3233" s="398"/>
      <c r="D3233" s="399"/>
      <c r="E3233" s="383" t="str">
        <f t="shared" si="458"/>
        <v>C</v>
      </c>
      <c r="F3233" s="383" t="str">
        <f t="shared" si="459"/>
        <v>C</v>
      </c>
      <c r="G3233" s="400"/>
      <c r="H3233" s="385" t="str">
        <f>IF(G3233="","",VLOOKUP(G3233,下拉数据源!J:K,2,0))</f>
        <v/>
      </c>
      <c r="I3233" s="385"/>
      <c r="J3233" s="385"/>
      <c r="K3233" s="386"/>
      <c r="L3233" s="401"/>
      <c r="M3233" s="384"/>
      <c r="N3233" s="384"/>
      <c r="O3233" s="384"/>
      <c r="P3233" s="386"/>
      <c r="Q3233" s="387"/>
      <c r="R3233" s="286"/>
      <c r="S3233" s="388">
        <f t="shared" si="456"/>
        <v>0</v>
      </c>
      <c r="T3233" s="389"/>
      <c r="U3233" s="389">
        <f t="shared" si="454"/>
        <v>0</v>
      </c>
      <c r="V3233" s="451"/>
      <c r="W3233" s="452"/>
      <c r="X3233" s="386"/>
      <c r="Y3233" s="390"/>
      <c r="Z3233" s="391"/>
      <c r="AA3233" s="392"/>
      <c r="AB3233" s="393"/>
      <c r="AC3233" s="394"/>
      <c r="AD3233" s="395">
        <f t="shared" si="457"/>
        <v>0</v>
      </c>
      <c r="AE3233" s="396">
        <f>IF(OR(G3233=账期!$A$18,G3233=账期!$A$20,G3233=账期!$A$22,G3233=账期!$A$24,G3233=账期!$A$25,G3233=账期!$A$27,G3233=账期!$A$26,G3233=账期!$A$28,G3233=账期!$A$30,G3233=账期!$A$32,G3233=账期!$A$34,G3233=账期!$A$35,G3233=账期!$A$37,G3233=账期!$A$39,G3233=账期!$A$40,G3233=账期!$A$41,G3233=账期!$A$42,G3233=账期!$A$43,G3233=账期!$A$44,G3233=账期!$A$45,G3233=账期!$A$46,G3233=账期!$A$48,G3233=账期!$A$50,G3233=账期!$A$51,G3233=账期!$A$52,G3233=账期!$A$53,G3233=账期!$A$54,G3233=账期!$A$56,G3233=账期!$A$57,G3233=账期!$A$58,G3233=账期!$A$59,G3233=账期!$A$60,G3233=账期!$A$61,G3233=账期!$A$62,G3233=账期!$A$63,G3233=账期!$A$64,G3233=账期!$A$66,G3233=账期!$A$67,G3233=账期!$A$68,G3233=账期!$A$70,G3233=账期!$A$71),30,IF(OR(G3233=账期!$A$74,G3233=账期!$A$77,G3233=账期!$A$76,G3233=账期!$A$79,G3233=账期!$A$80,G3233=账期!$A$81,G3233=账期!$A$83,G3233=账期!$A$85,G3233=账期!$A$87,G3233=账期!$A$89,G3233=账期!$A$91),60,IF(OR(G3233=账期!$A$93,G3233=账期!$A$94,G3233=账期!$A$95,G3233=账期!$A$96,G3233=账期!$A$98,G3233=账期!$A$99,G3233=账期!$A$101,G3233=账期!$A$102),90,0)))</f>
        <v>0</v>
      </c>
      <c r="AF3233" s="396"/>
      <c r="AG3233" s="384"/>
      <c r="AH3233" s="396" t="str">
        <f t="shared" si="453"/>
        <v/>
      </c>
    </row>
    <row r="3234" spans="1:34" ht="18" customHeight="1" x14ac:dyDescent="0.25">
      <c r="A3234" s="301" t="str">
        <f t="shared" si="455"/>
        <v/>
      </c>
      <c r="B3234" s="397"/>
      <c r="C3234" s="398"/>
      <c r="D3234" s="399"/>
      <c r="E3234" s="383" t="str">
        <f t="shared" si="458"/>
        <v>C</v>
      </c>
      <c r="F3234" s="383" t="str">
        <f t="shared" si="459"/>
        <v>C</v>
      </c>
      <c r="G3234" s="400"/>
      <c r="H3234" s="385" t="str">
        <f>IF(G3234="","",VLOOKUP(G3234,下拉数据源!J:K,2,0))</f>
        <v/>
      </c>
      <c r="I3234" s="385"/>
      <c r="J3234" s="385"/>
      <c r="K3234" s="386"/>
      <c r="L3234" s="401"/>
      <c r="M3234" s="384"/>
      <c r="N3234" s="384"/>
      <c r="O3234" s="384"/>
      <c r="P3234" s="386"/>
      <c r="Q3234" s="387"/>
      <c r="R3234" s="286"/>
      <c r="S3234" s="388">
        <f t="shared" si="456"/>
        <v>0</v>
      </c>
      <c r="T3234" s="389"/>
      <c r="U3234" s="389">
        <f t="shared" si="454"/>
        <v>0</v>
      </c>
      <c r="V3234" s="451"/>
      <c r="W3234" s="452"/>
      <c r="X3234" s="386"/>
      <c r="Y3234" s="390"/>
      <c r="Z3234" s="391"/>
      <c r="AA3234" s="392"/>
      <c r="AB3234" s="393"/>
      <c r="AC3234" s="394"/>
      <c r="AD3234" s="395">
        <f t="shared" si="457"/>
        <v>0</v>
      </c>
      <c r="AE3234" s="396">
        <f>IF(OR(G3234=账期!$A$18,G3234=账期!$A$20,G3234=账期!$A$22,G3234=账期!$A$24,G3234=账期!$A$25,G3234=账期!$A$27,G3234=账期!$A$26,G3234=账期!$A$28,G3234=账期!$A$30,G3234=账期!$A$32,G3234=账期!$A$34,G3234=账期!$A$35,G3234=账期!$A$37,G3234=账期!$A$39,G3234=账期!$A$40,G3234=账期!$A$41,G3234=账期!$A$42,G3234=账期!$A$43,G3234=账期!$A$44,G3234=账期!$A$45,G3234=账期!$A$46,G3234=账期!$A$48,G3234=账期!$A$50,G3234=账期!$A$51,G3234=账期!$A$52,G3234=账期!$A$53,G3234=账期!$A$54,G3234=账期!$A$56,G3234=账期!$A$57,G3234=账期!$A$58,G3234=账期!$A$59,G3234=账期!$A$60,G3234=账期!$A$61,G3234=账期!$A$62,G3234=账期!$A$63,G3234=账期!$A$64,G3234=账期!$A$66,G3234=账期!$A$67,G3234=账期!$A$68,G3234=账期!$A$70,G3234=账期!$A$71),30,IF(OR(G3234=账期!$A$74,G3234=账期!$A$77,G3234=账期!$A$76,G3234=账期!$A$79,G3234=账期!$A$80,G3234=账期!$A$81,G3234=账期!$A$83,G3234=账期!$A$85,G3234=账期!$A$87,G3234=账期!$A$89,G3234=账期!$A$91),60,IF(OR(G3234=账期!$A$93,G3234=账期!$A$94,G3234=账期!$A$95,G3234=账期!$A$96,G3234=账期!$A$98,G3234=账期!$A$99,G3234=账期!$A$101,G3234=账期!$A$102),90,0)))</f>
        <v>0</v>
      </c>
      <c r="AF3234" s="396"/>
      <c r="AG3234" s="384"/>
      <c r="AH3234" s="396" t="str">
        <f t="shared" si="453"/>
        <v/>
      </c>
    </row>
    <row r="3235" spans="1:34" ht="18" customHeight="1" x14ac:dyDescent="0.25">
      <c r="A3235" s="301" t="str">
        <f t="shared" si="455"/>
        <v/>
      </c>
      <c r="B3235" s="397"/>
      <c r="C3235" s="398"/>
      <c r="D3235" s="399"/>
      <c r="E3235" s="383" t="str">
        <f t="shared" si="458"/>
        <v>C</v>
      </c>
      <c r="F3235" s="383" t="str">
        <f t="shared" si="459"/>
        <v>C</v>
      </c>
      <c r="G3235" s="400"/>
      <c r="H3235" s="385" t="str">
        <f>IF(G3235="","",VLOOKUP(G3235,下拉数据源!J:K,2,0))</f>
        <v/>
      </c>
      <c r="I3235" s="385"/>
      <c r="J3235" s="385"/>
      <c r="K3235" s="386"/>
      <c r="L3235" s="401"/>
      <c r="M3235" s="384"/>
      <c r="N3235" s="384"/>
      <c r="O3235" s="384"/>
      <c r="P3235" s="386"/>
      <c r="Q3235" s="387"/>
      <c r="R3235" s="286"/>
      <c r="S3235" s="388">
        <f t="shared" si="456"/>
        <v>0</v>
      </c>
      <c r="T3235" s="389"/>
      <c r="U3235" s="389">
        <f t="shared" si="454"/>
        <v>0</v>
      </c>
      <c r="V3235" s="451"/>
      <c r="W3235" s="452"/>
      <c r="X3235" s="386"/>
      <c r="Y3235" s="390"/>
      <c r="Z3235" s="391"/>
      <c r="AA3235" s="392"/>
      <c r="AB3235" s="393"/>
      <c r="AC3235" s="394"/>
      <c r="AD3235" s="395">
        <f t="shared" si="457"/>
        <v>0</v>
      </c>
      <c r="AE3235" s="396">
        <f>IF(OR(G3235=账期!$A$18,G3235=账期!$A$20,G3235=账期!$A$22,G3235=账期!$A$24,G3235=账期!$A$25,G3235=账期!$A$27,G3235=账期!$A$26,G3235=账期!$A$28,G3235=账期!$A$30,G3235=账期!$A$32,G3235=账期!$A$34,G3235=账期!$A$35,G3235=账期!$A$37,G3235=账期!$A$39,G3235=账期!$A$40,G3235=账期!$A$41,G3235=账期!$A$42,G3235=账期!$A$43,G3235=账期!$A$44,G3235=账期!$A$45,G3235=账期!$A$46,G3235=账期!$A$48,G3235=账期!$A$50,G3235=账期!$A$51,G3235=账期!$A$52,G3235=账期!$A$53,G3235=账期!$A$54,G3235=账期!$A$56,G3235=账期!$A$57,G3235=账期!$A$58,G3235=账期!$A$59,G3235=账期!$A$60,G3235=账期!$A$61,G3235=账期!$A$62,G3235=账期!$A$63,G3235=账期!$A$64,G3235=账期!$A$66,G3235=账期!$A$67,G3235=账期!$A$68,G3235=账期!$A$70,G3235=账期!$A$71),30,IF(OR(G3235=账期!$A$74,G3235=账期!$A$77,G3235=账期!$A$76,G3235=账期!$A$79,G3235=账期!$A$80,G3235=账期!$A$81,G3235=账期!$A$83,G3235=账期!$A$85,G3235=账期!$A$87,G3235=账期!$A$89,G3235=账期!$A$91),60,IF(OR(G3235=账期!$A$93,G3235=账期!$A$94,G3235=账期!$A$95,G3235=账期!$A$96,G3235=账期!$A$98,G3235=账期!$A$99,G3235=账期!$A$101,G3235=账期!$A$102),90,0)))</f>
        <v>0</v>
      </c>
      <c r="AF3235" s="396"/>
      <c r="AG3235" s="384"/>
      <c r="AH3235" s="396" t="str">
        <f t="shared" si="453"/>
        <v/>
      </c>
    </row>
    <row r="3236" spans="1:34" ht="18" customHeight="1" x14ac:dyDescent="0.25">
      <c r="A3236" s="301" t="str">
        <f t="shared" si="455"/>
        <v/>
      </c>
      <c r="B3236" s="397"/>
      <c r="C3236" s="398"/>
      <c r="D3236" s="399"/>
      <c r="E3236" s="383" t="str">
        <f t="shared" si="458"/>
        <v>C</v>
      </c>
      <c r="F3236" s="383" t="str">
        <f t="shared" si="459"/>
        <v>C</v>
      </c>
      <c r="G3236" s="400"/>
      <c r="H3236" s="385" t="str">
        <f>IF(G3236="","",VLOOKUP(G3236,下拉数据源!J:K,2,0))</f>
        <v/>
      </c>
      <c r="I3236" s="385"/>
      <c r="J3236" s="385"/>
      <c r="K3236" s="386"/>
      <c r="L3236" s="401"/>
      <c r="M3236" s="384"/>
      <c r="N3236" s="384"/>
      <c r="O3236" s="384"/>
      <c r="P3236" s="386"/>
      <c r="Q3236" s="387"/>
      <c r="R3236" s="286"/>
      <c r="S3236" s="388">
        <f t="shared" si="456"/>
        <v>0</v>
      </c>
      <c r="T3236" s="389"/>
      <c r="U3236" s="389">
        <f t="shared" si="454"/>
        <v>0</v>
      </c>
      <c r="V3236" s="451"/>
      <c r="W3236" s="452"/>
      <c r="X3236" s="386"/>
      <c r="Y3236" s="390"/>
      <c r="Z3236" s="391"/>
      <c r="AA3236" s="392"/>
      <c r="AB3236" s="393"/>
      <c r="AC3236" s="394"/>
      <c r="AD3236" s="395">
        <f t="shared" si="457"/>
        <v>0</v>
      </c>
      <c r="AE3236" s="396">
        <f>IF(OR(G3236=账期!$A$18,G3236=账期!$A$20,G3236=账期!$A$22,G3236=账期!$A$24,G3236=账期!$A$25,G3236=账期!$A$27,G3236=账期!$A$26,G3236=账期!$A$28,G3236=账期!$A$30,G3236=账期!$A$32,G3236=账期!$A$34,G3236=账期!$A$35,G3236=账期!$A$37,G3236=账期!$A$39,G3236=账期!$A$40,G3236=账期!$A$41,G3236=账期!$A$42,G3236=账期!$A$43,G3236=账期!$A$44,G3236=账期!$A$45,G3236=账期!$A$46,G3236=账期!$A$48,G3236=账期!$A$50,G3236=账期!$A$51,G3236=账期!$A$52,G3236=账期!$A$53,G3236=账期!$A$54,G3236=账期!$A$56,G3236=账期!$A$57,G3236=账期!$A$58,G3236=账期!$A$59,G3236=账期!$A$60,G3236=账期!$A$61,G3236=账期!$A$62,G3236=账期!$A$63,G3236=账期!$A$64,G3236=账期!$A$66,G3236=账期!$A$67,G3236=账期!$A$68,G3236=账期!$A$70,G3236=账期!$A$71),30,IF(OR(G3236=账期!$A$74,G3236=账期!$A$77,G3236=账期!$A$76,G3236=账期!$A$79,G3236=账期!$A$80,G3236=账期!$A$81,G3236=账期!$A$83,G3236=账期!$A$85,G3236=账期!$A$87,G3236=账期!$A$89,G3236=账期!$A$91),60,IF(OR(G3236=账期!$A$93,G3236=账期!$A$94,G3236=账期!$A$95,G3236=账期!$A$96,G3236=账期!$A$98,G3236=账期!$A$99,G3236=账期!$A$101,G3236=账期!$A$102),90,0)))</f>
        <v>0</v>
      </c>
      <c r="AF3236" s="396"/>
      <c r="AG3236" s="384"/>
      <c r="AH3236" s="396" t="str">
        <f t="shared" si="453"/>
        <v/>
      </c>
    </row>
    <row r="3237" spans="1:34" ht="18" customHeight="1" x14ac:dyDescent="0.25">
      <c r="A3237" s="301" t="str">
        <f t="shared" si="455"/>
        <v/>
      </c>
      <c r="B3237" s="397"/>
      <c r="C3237" s="398"/>
      <c r="D3237" s="399"/>
      <c r="E3237" s="383" t="str">
        <f t="shared" si="458"/>
        <v>C</v>
      </c>
      <c r="F3237" s="383" t="str">
        <f t="shared" si="459"/>
        <v>C</v>
      </c>
      <c r="G3237" s="400"/>
      <c r="H3237" s="385" t="str">
        <f>IF(G3237="","",VLOOKUP(G3237,下拉数据源!J:K,2,0))</f>
        <v/>
      </c>
      <c r="I3237" s="385"/>
      <c r="J3237" s="385"/>
      <c r="K3237" s="386"/>
      <c r="L3237" s="401"/>
      <c r="M3237" s="384"/>
      <c r="N3237" s="384"/>
      <c r="O3237" s="384"/>
      <c r="P3237" s="386"/>
      <c r="Q3237" s="387"/>
      <c r="R3237" s="286"/>
      <c r="S3237" s="388">
        <f t="shared" si="456"/>
        <v>0</v>
      </c>
      <c r="T3237" s="389"/>
      <c r="U3237" s="389">
        <f t="shared" si="454"/>
        <v>0</v>
      </c>
      <c r="V3237" s="451"/>
      <c r="W3237" s="452"/>
      <c r="X3237" s="386"/>
      <c r="Y3237" s="390"/>
      <c r="Z3237" s="391"/>
      <c r="AA3237" s="392"/>
      <c r="AB3237" s="393"/>
      <c r="AC3237" s="394"/>
      <c r="AD3237" s="395">
        <f t="shared" si="457"/>
        <v>0</v>
      </c>
      <c r="AE3237" s="396">
        <f>IF(OR(G3237=账期!$A$18,G3237=账期!$A$20,G3237=账期!$A$22,G3237=账期!$A$24,G3237=账期!$A$25,G3237=账期!$A$27,G3237=账期!$A$26,G3237=账期!$A$28,G3237=账期!$A$30,G3237=账期!$A$32,G3237=账期!$A$34,G3237=账期!$A$35,G3237=账期!$A$37,G3237=账期!$A$39,G3237=账期!$A$40,G3237=账期!$A$41,G3237=账期!$A$42,G3237=账期!$A$43,G3237=账期!$A$44,G3237=账期!$A$45,G3237=账期!$A$46,G3237=账期!$A$48,G3237=账期!$A$50,G3237=账期!$A$51,G3237=账期!$A$52,G3237=账期!$A$53,G3237=账期!$A$54,G3237=账期!$A$56,G3237=账期!$A$57,G3237=账期!$A$58,G3237=账期!$A$59,G3237=账期!$A$60,G3237=账期!$A$61,G3237=账期!$A$62,G3237=账期!$A$63,G3237=账期!$A$64,G3237=账期!$A$66,G3237=账期!$A$67,G3237=账期!$A$68,G3237=账期!$A$70,G3237=账期!$A$71),30,IF(OR(G3237=账期!$A$74,G3237=账期!$A$77,G3237=账期!$A$76,G3237=账期!$A$79,G3237=账期!$A$80,G3237=账期!$A$81,G3237=账期!$A$83,G3237=账期!$A$85,G3237=账期!$A$87,G3237=账期!$A$89,G3237=账期!$A$91),60,IF(OR(G3237=账期!$A$93,G3237=账期!$A$94,G3237=账期!$A$95,G3237=账期!$A$96,G3237=账期!$A$98,G3237=账期!$A$99,G3237=账期!$A$101,G3237=账期!$A$102),90,0)))</f>
        <v>0</v>
      </c>
      <c r="AF3237" s="396"/>
      <c r="AG3237" s="384"/>
      <c r="AH3237" s="396" t="str">
        <f t="shared" si="453"/>
        <v/>
      </c>
    </row>
    <row r="3238" spans="1:34" ht="18" customHeight="1" x14ac:dyDescent="0.25">
      <c r="A3238" s="301" t="str">
        <f t="shared" si="455"/>
        <v/>
      </c>
      <c r="B3238" s="397"/>
      <c r="C3238" s="398"/>
      <c r="D3238" s="399"/>
      <c r="E3238" s="383" t="str">
        <f t="shared" si="458"/>
        <v>C</v>
      </c>
      <c r="F3238" s="383" t="str">
        <f t="shared" si="459"/>
        <v>C</v>
      </c>
      <c r="G3238" s="400"/>
      <c r="H3238" s="385" t="str">
        <f>IF(G3238="","",VLOOKUP(G3238,下拉数据源!J:K,2,0))</f>
        <v/>
      </c>
      <c r="I3238" s="385"/>
      <c r="J3238" s="385"/>
      <c r="K3238" s="386"/>
      <c r="L3238" s="401"/>
      <c r="M3238" s="384"/>
      <c r="N3238" s="384"/>
      <c r="O3238" s="384"/>
      <c r="P3238" s="386"/>
      <c r="Q3238" s="387"/>
      <c r="R3238" s="286"/>
      <c r="S3238" s="388">
        <f t="shared" si="456"/>
        <v>0</v>
      </c>
      <c r="T3238" s="389"/>
      <c r="U3238" s="389">
        <f t="shared" si="454"/>
        <v>0</v>
      </c>
      <c r="V3238" s="451"/>
      <c r="W3238" s="452"/>
      <c r="X3238" s="386"/>
      <c r="Y3238" s="390"/>
      <c r="Z3238" s="391"/>
      <c r="AA3238" s="392"/>
      <c r="AB3238" s="393"/>
      <c r="AC3238" s="394"/>
      <c r="AD3238" s="395">
        <f t="shared" si="457"/>
        <v>0</v>
      </c>
      <c r="AE3238" s="396">
        <f>IF(OR(G3238=账期!$A$18,G3238=账期!$A$20,G3238=账期!$A$22,G3238=账期!$A$24,G3238=账期!$A$25,G3238=账期!$A$27,G3238=账期!$A$26,G3238=账期!$A$28,G3238=账期!$A$30,G3238=账期!$A$32,G3238=账期!$A$34,G3238=账期!$A$35,G3238=账期!$A$37,G3238=账期!$A$39,G3238=账期!$A$40,G3238=账期!$A$41,G3238=账期!$A$42,G3238=账期!$A$43,G3238=账期!$A$44,G3238=账期!$A$45,G3238=账期!$A$46,G3238=账期!$A$48,G3238=账期!$A$50,G3238=账期!$A$51,G3238=账期!$A$52,G3238=账期!$A$53,G3238=账期!$A$54,G3238=账期!$A$56,G3238=账期!$A$57,G3238=账期!$A$58,G3238=账期!$A$59,G3238=账期!$A$60,G3238=账期!$A$61,G3238=账期!$A$62,G3238=账期!$A$63,G3238=账期!$A$64,G3238=账期!$A$66,G3238=账期!$A$67,G3238=账期!$A$68,G3238=账期!$A$70,G3238=账期!$A$71),30,IF(OR(G3238=账期!$A$74,G3238=账期!$A$77,G3238=账期!$A$76,G3238=账期!$A$79,G3238=账期!$A$80,G3238=账期!$A$81,G3238=账期!$A$83,G3238=账期!$A$85,G3238=账期!$A$87,G3238=账期!$A$89,G3238=账期!$A$91),60,IF(OR(G3238=账期!$A$93,G3238=账期!$A$94,G3238=账期!$A$95,G3238=账期!$A$96,G3238=账期!$A$98,G3238=账期!$A$99,G3238=账期!$A$101,G3238=账期!$A$102),90,0)))</f>
        <v>0</v>
      </c>
      <c r="AF3238" s="396"/>
      <c r="AG3238" s="384"/>
      <c r="AH3238" s="396" t="str">
        <f t="shared" si="453"/>
        <v/>
      </c>
    </row>
    <row r="3239" spans="1:34" ht="18" customHeight="1" x14ac:dyDescent="0.25">
      <c r="A3239" s="301" t="str">
        <f t="shared" si="455"/>
        <v/>
      </c>
      <c r="B3239" s="397"/>
      <c r="C3239" s="398"/>
      <c r="D3239" s="399"/>
      <c r="E3239" s="383" t="str">
        <f t="shared" si="458"/>
        <v>C</v>
      </c>
      <c r="F3239" s="383" t="str">
        <f t="shared" si="459"/>
        <v>C</v>
      </c>
      <c r="G3239" s="400"/>
      <c r="H3239" s="385" t="str">
        <f>IF(G3239="","",VLOOKUP(G3239,下拉数据源!J:K,2,0))</f>
        <v/>
      </c>
      <c r="I3239" s="385"/>
      <c r="J3239" s="385"/>
      <c r="K3239" s="386"/>
      <c r="L3239" s="401"/>
      <c r="M3239" s="384"/>
      <c r="N3239" s="384"/>
      <c r="O3239" s="384"/>
      <c r="P3239" s="386"/>
      <c r="Q3239" s="387"/>
      <c r="R3239" s="286"/>
      <c r="S3239" s="388">
        <f t="shared" si="456"/>
        <v>0</v>
      </c>
      <c r="T3239" s="389"/>
      <c r="U3239" s="389">
        <f t="shared" si="454"/>
        <v>0</v>
      </c>
      <c r="V3239" s="451"/>
      <c r="W3239" s="452"/>
      <c r="X3239" s="386"/>
      <c r="Y3239" s="390"/>
      <c r="Z3239" s="391"/>
      <c r="AA3239" s="392"/>
      <c r="AB3239" s="393"/>
      <c r="AC3239" s="394"/>
      <c r="AD3239" s="395">
        <f t="shared" si="457"/>
        <v>0</v>
      </c>
      <c r="AE3239" s="396">
        <f>IF(OR(G3239=账期!$A$18,G3239=账期!$A$20,G3239=账期!$A$22,G3239=账期!$A$24,G3239=账期!$A$25,G3239=账期!$A$27,G3239=账期!$A$26,G3239=账期!$A$28,G3239=账期!$A$30,G3239=账期!$A$32,G3239=账期!$A$34,G3239=账期!$A$35,G3239=账期!$A$37,G3239=账期!$A$39,G3239=账期!$A$40,G3239=账期!$A$41,G3239=账期!$A$42,G3239=账期!$A$43,G3239=账期!$A$44,G3239=账期!$A$45,G3239=账期!$A$46,G3239=账期!$A$48,G3239=账期!$A$50,G3239=账期!$A$51,G3239=账期!$A$52,G3239=账期!$A$53,G3239=账期!$A$54,G3239=账期!$A$56,G3239=账期!$A$57,G3239=账期!$A$58,G3239=账期!$A$59,G3239=账期!$A$60,G3239=账期!$A$61,G3239=账期!$A$62,G3239=账期!$A$63,G3239=账期!$A$64,G3239=账期!$A$66,G3239=账期!$A$67,G3239=账期!$A$68,G3239=账期!$A$70,G3239=账期!$A$71),30,IF(OR(G3239=账期!$A$74,G3239=账期!$A$77,G3239=账期!$A$76,G3239=账期!$A$79,G3239=账期!$A$80,G3239=账期!$A$81,G3239=账期!$A$83,G3239=账期!$A$85,G3239=账期!$A$87,G3239=账期!$A$89,G3239=账期!$A$91),60,IF(OR(G3239=账期!$A$93,G3239=账期!$A$94,G3239=账期!$A$95,G3239=账期!$A$96,G3239=账期!$A$98,G3239=账期!$A$99,G3239=账期!$A$101,G3239=账期!$A$102),90,0)))</f>
        <v>0</v>
      </c>
      <c r="AF3239" s="396"/>
      <c r="AG3239" s="384"/>
      <c r="AH3239" s="396" t="str">
        <f t="shared" ref="AH3239:AH3302" si="460">IF(AG3239="华东","徐绪盛",IF(AG3239="华南","柯童柱",IF(AG3239="华中","杭得利",IF(AG3239="西南","张军",IF(AG3239="华北","石浩宇","")))))</f>
        <v/>
      </c>
    </row>
    <row r="3240" spans="1:34" ht="18" customHeight="1" x14ac:dyDescent="0.25">
      <c r="A3240" s="301" t="str">
        <f t="shared" si="455"/>
        <v/>
      </c>
      <c r="B3240" s="397"/>
      <c r="C3240" s="398"/>
      <c r="D3240" s="399"/>
      <c r="E3240" s="383" t="str">
        <f t="shared" si="458"/>
        <v>C</v>
      </c>
      <c r="F3240" s="383" t="str">
        <f t="shared" si="459"/>
        <v>C</v>
      </c>
      <c r="G3240" s="400"/>
      <c r="H3240" s="385" t="str">
        <f>IF(G3240="","",VLOOKUP(G3240,下拉数据源!J:K,2,0))</f>
        <v/>
      </c>
      <c r="I3240" s="385"/>
      <c r="J3240" s="385"/>
      <c r="K3240" s="386"/>
      <c r="L3240" s="401"/>
      <c r="M3240" s="384"/>
      <c r="N3240" s="384"/>
      <c r="O3240" s="384"/>
      <c r="P3240" s="386"/>
      <c r="Q3240" s="387"/>
      <c r="R3240" s="286"/>
      <c r="S3240" s="388">
        <f t="shared" si="456"/>
        <v>0</v>
      </c>
      <c r="T3240" s="389"/>
      <c r="U3240" s="389">
        <f t="shared" si="454"/>
        <v>0</v>
      </c>
      <c r="V3240" s="451"/>
      <c r="W3240" s="452"/>
      <c r="X3240" s="386"/>
      <c r="Y3240" s="390"/>
      <c r="Z3240" s="391"/>
      <c r="AA3240" s="392"/>
      <c r="AB3240" s="393"/>
      <c r="AC3240" s="394"/>
      <c r="AD3240" s="395">
        <f t="shared" si="457"/>
        <v>0</v>
      </c>
      <c r="AE3240" s="396">
        <f>IF(OR(G3240=账期!$A$18,G3240=账期!$A$20,G3240=账期!$A$22,G3240=账期!$A$24,G3240=账期!$A$25,G3240=账期!$A$27,G3240=账期!$A$26,G3240=账期!$A$28,G3240=账期!$A$30,G3240=账期!$A$32,G3240=账期!$A$34,G3240=账期!$A$35,G3240=账期!$A$37,G3240=账期!$A$39,G3240=账期!$A$40,G3240=账期!$A$41,G3240=账期!$A$42,G3240=账期!$A$43,G3240=账期!$A$44,G3240=账期!$A$45,G3240=账期!$A$46,G3240=账期!$A$48,G3240=账期!$A$50,G3240=账期!$A$51,G3240=账期!$A$52,G3240=账期!$A$53,G3240=账期!$A$54,G3240=账期!$A$56,G3240=账期!$A$57,G3240=账期!$A$58,G3240=账期!$A$59,G3240=账期!$A$60,G3240=账期!$A$61,G3240=账期!$A$62,G3240=账期!$A$63,G3240=账期!$A$64,G3240=账期!$A$66,G3240=账期!$A$67,G3240=账期!$A$68,G3240=账期!$A$70,G3240=账期!$A$71),30,IF(OR(G3240=账期!$A$74,G3240=账期!$A$77,G3240=账期!$A$76,G3240=账期!$A$79,G3240=账期!$A$80,G3240=账期!$A$81,G3240=账期!$A$83,G3240=账期!$A$85,G3240=账期!$A$87,G3240=账期!$A$89,G3240=账期!$A$91),60,IF(OR(G3240=账期!$A$93,G3240=账期!$A$94,G3240=账期!$A$95,G3240=账期!$A$96,G3240=账期!$A$98,G3240=账期!$A$99,G3240=账期!$A$101,G3240=账期!$A$102),90,0)))</f>
        <v>0</v>
      </c>
      <c r="AF3240" s="396"/>
      <c r="AG3240" s="384"/>
      <c r="AH3240" s="396" t="str">
        <f t="shared" si="460"/>
        <v/>
      </c>
    </row>
    <row r="3241" spans="1:34" ht="18" customHeight="1" x14ac:dyDescent="0.25">
      <c r="A3241" s="301" t="str">
        <f t="shared" si="455"/>
        <v/>
      </c>
      <c r="B3241" s="397"/>
      <c r="C3241" s="398"/>
      <c r="D3241" s="399"/>
      <c r="E3241" s="383" t="str">
        <f t="shared" si="458"/>
        <v>C</v>
      </c>
      <c r="F3241" s="383" t="str">
        <f t="shared" si="459"/>
        <v>C</v>
      </c>
      <c r="G3241" s="400"/>
      <c r="H3241" s="385" t="str">
        <f>IF(G3241="","",VLOOKUP(G3241,下拉数据源!J:K,2,0))</f>
        <v/>
      </c>
      <c r="I3241" s="385"/>
      <c r="J3241" s="385"/>
      <c r="K3241" s="386"/>
      <c r="L3241" s="401"/>
      <c r="M3241" s="384"/>
      <c r="N3241" s="384"/>
      <c r="O3241" s="384"/>
      <c r="P3241" s="386"/>
      <c r="Q3241" s="387"/>
      <c r="R3241" s="286"/>
      <c r="S3241" s="388">
        <f t="shared" si="456"/>
        <v>0</v>
      </c>
      <c r="T3241" s="389"/>
      <c r="U3241" s="389">
        <f t="shared" si="454"/>
        <v>0</v>
      </c>
      <c r="V3241" s="451"/>
      <c r="W3241" s="452"/>
      <c r="X3241" s="386"/>
      <c r="Y3241" s="390"/>
      <c r="Z3241" s="391"/>
      <c r="AA3241" s="392"/>
      <c r="AB3241" s="393"/>
      <c r="AC3241" s="394"/>
      <c r="AD3241" s="395">
        <f t="shared" si="457"/>
        <v>0</v>
      </c>
      <c r="AE3241" s="396">
        <f>IF(OR(G3241=账期!$A$18,G3241=账期!$A$20,G3241=账期!$A$22,G3241=账期!$A$24,G3241=账期!$A$25,G3241=账期!$A$27,G3241=账期!$A$26,G3241=账期!$A$28,G3241=账期!$A$30,G3241=账期!$A$32,G3241=账期!$A$34,G3241=账期!$A$35,G3241=账期!$A$37,G3241=账期!$A$39,G3241=账期!$A$40,G3241=账期!$A$41,G3241=账期!$A$42,G3241=账期!$A$43,G3241=账期!$A$44,G3241=账期!$A$45,G3241=账期!$A$46,G3241=账期!$A$48,G3241=账期!$A$50,G3241=账期!$A$51,G3241=账期!$A$52,G3241=账期!$A$53,G3241=账期!$A$54,G3241=账期!$A$56,G3241=账期!$A$57,G3241=账期!$A$58,G3241=账期!$A$59,G3241=账期!$A$60,G3241=账期!$A$61,G3241=账期!$A$62,G3241=账期!$A$63,G3241=账期!$A$64,G3241=账期!$A$66,G3241=账期!$A$67,G3241=账期!$A$68,G3241=账期!$A$70,G3241=账期!$A$71),30,IF(OR(G3241=账期!$A$74,G3241=账期!$A$77,G3241=账期!$A$76,G3241=账期!$A$79,G3241=账期!$A$80,G3241=账期!$A$81,G3241=账期!$A$83,G3241=账期!$A$85,G3241=账期!$A$87,G3241=账期!$A$89,G3241=账期!$A$91),60,IF(OR(G3241=账期!$A$93,G3241=账期!$A$94,G3241=账期!$A$95,G3241=账期!$A$96,G3241=账期!$A$98,G3241=账期!$A$99,G3241=账期!$A$101,G3241=账期!$A$102),90,0)))</f>
        <v>0</v>
      </c>
      <c r="AF3241" s="396"/>
      <c r="AG3241" s="384"/>
      <c r="AH3241" s="396" t="str">
        <f t="shared" si="460"/>
        <v/>
      </c>
    </row>
    <row r="3242" spans="1:34" ht="18" customHeight="1" x14ac:dyDescent="0.25">
      <c r="A3242" s="301" t="str">
        <f t="shared" si="455"/>
        <v/>
      </c>
      <c r="B3242" s="397"/>
      <c r="C3242" s="398"/>
      <c r="D3242" s="399"/>
      <c r="E3242" s="383" t="str">
        <f t="shared" si="458"/>
        <v>C</v>
      </c>
      <c r="F3242" s="383" t="str">
        <f t="shared" si="459"/>
        <v>C</v>
      </c>
      <c r="G3242" s="400"/>
      <c r="H3242" s="385" t="str">
        <f>IF(G3242="","",VLOOKUP(G3242,下拉数据源!J:K,2,0))</f>
        <v/>
      </c>
      <c r="I3242" s="385"/>
      <c r="J3242" s="385"/>
      <c r="K3242" s="386"/>
      <c r="L3242" s="401"/>
      <c r="M3242" s="384"/>
      <c r="N3242" s="384"/>
      <c r="O3242" s="384"/>
      <c r="P3242" s="386"/>
      <c r="Q3242" s="387"/>
      <c r="R3242" s="286"/>
      <c r="S3242" s="388">
        <f t="shared" si="456"/>
        <v>0</v>
      </c>
      <c r="T3242" s="389"/>
      <c r="U3242" s="389">
        <f t="shared" si="454"/>
        <v>0</v>
      </c>
      <c r="V3242" s="451"/>
      <c r="W3242" s="452"/>
      <c r="X3242" s="386"/>
      <c r="Y3242" s="390"/>
      <c r="Z3242" s="391"/>
      <c r="AA3242" s="392"/>
      <c r="AB3242" s="393"/>
      <c r="AC3242" s="394"/>
      <c r="AD3242" s="395">
        <f t="shared" si="457"/>
        <v>0</v>
      </c>
      <c r="AE3242" s="396">
        <f>IF(OR(G3242=账期!$A$18,G3242=账期!$A$20,G3242=账期!$A$22,G3242=账期!$A$24,G3242=账期!$A$25,G3242=账期!$A$27,G3242=账期!$A$26,G3242=账期!$A$28,G3242=账期!$A$30,G3242=账期!$A$32,G3242=账期!$A$34,G3242=账期!$A$35,G3242=账期!$A$37,G3242=账期!$A$39,G3242=账期!$A$40,G3242=账期!$A$41,G3242=账期!$A$42,G3242=账期!$A$43,G3242=账期!$A$44,G3242=账期!$A$45,G3242=账期!$A$46,G3242=账期!$A$48,G3242=账期!$A$50,G3242=账期!$A$51,G3242=账期!$A$52,G3242=账期!$A$53,G3242=账期!$A$54,G3242=账期!$A$56,G3242=账期!$A$57,G3242=账期!$A$58,G3242=账期!$A$59,G3242=账期!$A$60,G3242=账期!$A$61,G3242=账期!$A$62,G3242=账期!$A$63,G3242=账期!$A$64,G3242=账期!$A$66,G3242=账期!$A$67,G3242=账期!$A$68,G3242=账期!$A$70,G3242=账期!$A$71),30,IF(OR(G3242=账期!$A$74,G3242=账期!$A$77,G3242=账期!$A$76,G3242=账期!$A$79,G3242=账期!$A$80,G3242=账期!$A$81,G3242=账期!$A$83,G3242=账期!$A$85,G3242=账期!$A$87,G3242=账期!$A$89,G3242=账期!$A$91),60,IF(OR(G3242=账期!$A$93,G3242=账期!$A$94,G3242=账期!$A$95,G3242=账期!$A$96,G3242=账期!$A$98,G3242=账期!$A$99,G3242=账期!$A$101,G3242=账期!$A$102),90,0)))</f>
        <v>0</v>
      </c>
      <c r="AF3242" s="396"/>
      <c r="AG3242" s="384"/>
      <c r="AH3242" s="396" t="str">
        <f t="shared" si="460"/>
        <v/>
      </c>
    </row>
    <row r="3243" spans="1:34" ht="18" customHeight="1" x14ac:dyDescent="0.25">
      <c r="A3243" s="301" t="str">
        <f t="shared" si="455"/>
        <v/>
      </c>
      <c r="B3243" s="397"/>
      <c r="C3243" s="398"/>
      <c r="D3243" s="399"/>
      <c r="E3243" s="383" t="str">
        <f t="shared" si="458"/>
        <v>C</v>
      </c>
      <c r="F3243" s="383" t="str">
        <f t="shared" si="459"/>
        <v>C</v>
      </c>
      <c r="G3243" s="400"/>
      <c r="H3243" s="385" t="str">
        <f>IF(G3243="","",VLOOKUP(G3243,下拉数据源!J:K,2,0))</f>
        <v/>
      </c>
      <c r="I3243" s="385"/>
      <c r="J3243" s="385"/>
      <c r="K3243" s="386"/>
      <c r="L3243" s="401"/>
      <c r="M3243" s="384"/>
      <c r="N3243" s="384"/>
      <c r="O3243" s="384"/>
      <c r="P3243" s="386"/>
      <c r="Q3243" s="387"/>
      <c r="R3243" s="286"/>
      <c r="S3243" s="388">
        <f t="shared" si="456"/>
        <v>0</v>
      </c>
      <c r="T3243" s="389"/>
      <c r="U3243" s="389">
        <f t="shared" si="454"/>
        <v>0</v>
      </c>
      <c r="V3243" s="451"/>
      <c r="W3243" s="452"/>
      <c r="X3243" s="386"/>
      <c r="Y3243" s="390"/>
      <c r="Z3243" s="391"/>
      <c r="AA3243" s="392"/>
      <c r="AB3243" s="393"/>
      <c r="AC3243" s="394"/>
      <c r="AD3243" s="395">
        <f t="shared" si="457"/>
        <v>0</v>
      </c>
      <c r="AE3243" s="396">
        <f>IF(OR(G3243=账期!$A$18,G3243=账期!$A$20,G3243=账期!$A$22,G3243=账期!$A$24,G3243=账期!$A$25,G3243=账期!$A$27,G3243=账期!$A$26,G3243=账期!$A$28,G3243=账期!$A$30,G3243=账期!$A$32,G3243=账期!$A$34,G3243=账期!$A$35,G3243=账期!$A$37,G3243=账期!$A$39,G3243=账期!$A$40,G3243=账期!$A$41,G3243=账期!$A$42,G3243=账期!$A$43,G3243=账期!$A$44,G3243=账期!$A$45,G3243=账期!$A$46,G3243=账期!$A$48,G3243=账期!$A$50,G3243=账期!$A$51,G3243=账期!$A$52,G3243=账期!$A$53,G3243=账期!$A$54,G3243=账期!$A$56,G3243=账期!$A$57,G3243=账期!$A$58,G3243=账期!$A$59,G3243=账期!$A$60,G3243=账期!$A$61,G3243=账期!$A$62,G3243=账期!$A$63,G3243=账期!$A$64,G3243=账期!$A$66,G3243=账期!$A$67,G3243=账期!$A$68,G3243=账期!$A$70,G3243=账期!$A$71),30,IF(OR(G3243=账期!$A$74,G3243=账期!$A$77,G3243=账期!$A$76,G3243=账期!$A$79,G3243=账期!$A$80,G3243=账期!$A$81,G3243=账期!$A$83,G3243=账期!$A$85,G3243=账期!$A$87,G3243=账期!$A$89,G3243=账期!$A$91),60,IF(OR(G3243=账期!$A$93,G3243=账期!$A$94,G3243=账期!$A$95,G3243=账期!$A$96,G3243=账期!$A$98,G3243=账期!$A$99,G3243=账期!$A$101,G3243=账期!$A$102),90,0)))</f>
        <v>0</v>
      </c>
      <c r="AF3243" s="396"/>
      <c r="AG3243" s="384"/>
      <c r="AH3243" s="396" t="str">
        <f t="shared" si="460"/>
        <v/>
      </c>
    </row>
    <row r="3244" spans="1:34" ht="18" customHeight="1" x14ac:dyDescent="0.25">
      <c r="A3244" s="301" t="str">
        <f t="shared" si="455"/>
        <v/>
      </c>
      <c r="B3244" s="397"/>
      <c r="C3244" s="398"/>
      <c r="D3244" s="399"/>
      <c r="E3244" s="383" t="str">
        <f t="shared" si="458"/>
        <v>C</v>
      </c>
      <c r="F3244" s="383" t="str">
        <f t="shared" si="459"/>
        <v>C</v>
      </c>
      <c r="G3244" s="400"/>
      <c r="H3244" s="385" t="str">
        <f>IF(G3244="","",VLOOKUP(G3244,下拉数据源!J:K,2,0))</f>
        <v/>
      </c>
      <c r="I3244" s="385"/>
      <c r="J3244" s="385"/>
      <c r="K3244" s="386"/>
      <c r="L3244" s="401"/>
      <c r="M3244" s="384"/>
      <c r="N3244" s="384"/>
      <c r="O3244" s="384"/>
      <c r="P3244" s="386"/>
      <c r="Q3244" s="387"/>
      <c r="R3244" s="286"/>
      <c r="S3244" s="388">
        <f t="shared" si="456"/>
        <v>0</v>
      </c>
      <c r="T3244" s="389"/>
      <c r="U3244" s="389">
        <f t="shared" si="454"/>
        <v>0</v>
      </c>
      <c r="V3244" s="451"/>
      <c r="W3244" s="452"/>
      <c r="X3244" s="386"/>
      <c r="Y3244" s="390"/>
      <c r="Z3244" s="391"/>
      <c r="AA3244" s="392"/>
      <c r="AB3244" s="393"/>
      <c r="AC3244" s="394"/>
      <c r="AD3244" s="395">
        <f t="shared" si="457"/>
        <v>0</v>
      </c>
      <c r="AE3244" s="396">
        <f>IF(OR(G3244=账期!$A$18,G3244=账期!$A$20,G3244=账期!$A$22,G3244=账期!$A$24,G3244=账期!$A$25,G3244=账期!$A$27,G3244=账期!$A$26,G3244=账期!$A$28,G3244=账期!$A$30,G3244=账期!$A$32,G3244=账期!$A$34,G3244=账期!$A$35,G3244=账期!$A$37,G3244=账期!$A$39,G3244=账期!$A$40,G3244=账期!$A$41,G3244=账期!$A$42,G3244=账期!$A$43,G3244=账期!$A$44,G3244=账期!$A$45,G3244=账期!$A$46,G3244=账期!$A$48,G3244=账期!$A$50,G3244=账期!$A$51,G3244=账期!$A$52,G3244=账期!$A$53,G3244=账期!$A$54,G3244=账期!$A$56,G3244=账期!$A$57,G3244=账期!$A$58,G3244=账期!$A$59,G3244=账期!$A$60,G3244=账期!$A$61,G3244=账期!$A$62,G3244=账期!$A$63,G3244=账期!$A$64,G3244=账期!$A$66,G3244=账期!$A$67,G3244=账期!$A$68,G3244=账期!$A$70,G3244=账期!$A$71),30,IF(OR(G3244=账期!$A$74,G3244=账期!$A$77,G3244=账期!$A$76,G3244=账期!$A$79,G3244=账期!$A$80,G3244=账期!$A$81,G3244=账期!$A$83,G3244=账期!$A$85,G3244=账期!$A$87,G3244=账期!$A$89,G3244=账期!$A$91),60,IF(OR(G3244=账期!$A$93,G3244=账期!$A$94,G3244=账期!$A$95,G3244=账期!$A$96,G3244=账期!$A$98,G3244=账期!$A$99,G3244=账期!$A$101,G3244=账期!$A$102),90,0)))</f>
        <v>0</v>
      </c>
      <c r="AF3244" s="396"/>
      <c r="AG3244" s="384"/>
      <c r="AH3244" s="396" t="str">
        <f t="shared" si="460"/>
        <v/>
      </c>
    </row>
    <row r="3245" spans="1:34" ht="18" customHeight="1" x14ac:dyDescent="0.25">
      <c r="A3245" s="301" t="str">
        <f t="shared" si="455"/>
        <v/>
      </c>
      <c r="B3245" s="397"/>
      <c r="C3245" s="398"/>
      <c r="D3245" s="399"/>
      <c r="E3245" s="383" t="str">
        <f t="shared" si="458"/>
        <v>C</v>
      </c>
      <c r="F3245" s="383" t="str">
        <f t="shared" si="459"/>
        <v>C</v>
      </c>
      <c r="G3245" s="400"/>
      <c r="H3245" s="385" t="str">
        <f>IF(G3245="","",VLOOKUP(G3245,下拉数据源!J:K,2,0))</f>
        <v/>
      </c>
      <c r="I3245" s="385"/>
      <c r="J3245" s="385"/>
      <c r="K3245" s="386"/>
      <c r="L3245" s="401"/>
      <c r="M3245" s="384"/>
      <c r="N3245" s="384"/>
      <c r="O3245" s="384"/>
      <c r="P3245" s="386"/>
      <c r="Q3245" s="387"/>
      <c r="R3245" s="286"/>
      <c r="S3245" s="388">
        <f t="shared" si="456"/>
        <v>0</v>
      </c>
      <c r="T3245" s="389"/>
      <c r="U3245" s="389">
        <f t="shared" si="454"/>
        <v>0</v>
      </c>
      <c r="V3245" s="451"/>
      <c r="W3245" s="452"/>
      <c r="X3245" s="386"/>
      <c r="Y3245" s="390"/>
      <c r="Z3245" s="391"/>
      <c r="AA3245" s="392"/>
      <c r="AB3245" s="393"/>
      <c r="AC3245" s="394"/>
      <c r="AD3245" s="395">
        <f t="shared" si="457"/>
        <v>0</v>
      </c>
      <c r="AE3245" s="396">
        <f>IF(OR(G3245=账期!$A$18,G3245=账期!$A$20,G3245=账期!$A$22,G3245=账期!$A$24,G3245=账期!$A$25,G3245=账期!$A$27,G3245=账期!$A$26,G3245=账期!$A$28,G3245=账期!$A$30,G3245=账期!$A$32,G3245=账期!$A$34,G3245=账期!$A$35,G3245=账期!$A$37,G3245=账期!$A$39,G3245=账期!$A$40,G3245=账期!$A$41,G3245=账期!$A$42,G3245=账期!$A$43,G3245=账期!$A$44,G3245=账期!$A$45,G3245=账期!$A$46,G3245=账期!$A$48,G3245=账期!$A$50,G3245=账期!$A$51,G3245=账期!$A$52,G3245=账期!$A$53,G3245=账期!$A$54,G3245=账期!$A$56,G3245=账期!$A$57,G3245=账期!$A$58,G3245=账期!$A$59,G3245=账期!$A$60,G3245=账期!$A$61,G3245=账期!$A$62,G3245=账期!$A$63,G3245=账期!$A$64,G3245=账期!$A$66,G3245=账期!$A$67,G3245=账期!$A$68,G3245=账期!$A$70,G3245=账期!$A$71),30,IF(OR(G3245=账期!$A$74,G3245=账期!$A$77,G3245=账期!$A$76,G3245=账期!$A$79,G3245=账期!$A$80,G3245=账期!$A$81,G3245=账期!$A$83,G3245=账期!$A$85,G3245=账期!$A$87,G3245=账期!$A$89,G3245=账期!$A$91),60,IF(OR(G3245=账期!$A$93,G3245=账期!$A$94,G3245=账期!$A$95,G3245=账期!$A$96,G3245=账期!$A$98,G3245=账期!$A$99,G3245=账期!$A$101,G3245=账期!$A$102),90,0)))</f>
        <v>0</v>
      </c>
      <c r="AF3245" s="396"/>
      <c r="AG3245" s="384"/>
      <c r="AH3245" s="396" t="str">
        <f t="shared" si="460"/>
        <v/>
      </c>
    </row>
    <row r="3246" spans="1:34" ht="18" customHeight="1" x14ac:dyDescent="0.25">
      <c r="A3246" s="301" t="str">
        <f t="shared" si="455"/>
        <v/>
      </c>
      <c r="B3246" s="397"/>
      <c r="C3246" s="398"/>
      <c r="D3246" s="399"/>
      <c r="E3246" s="383" t="str">
        <f t="shared" si="458"/>
        <v>C</v>
      </c>
      <c r="F3246" s="383" t="str">
        <f t="shared" si="459"/>
        <v>C</v>
      </c>
      <c r="G3246" s="400"/>
      <c r="H3246" s="385" t="str">
        <f>IF(G3246="","",VLOOKUP(G3246,下拉数据源!J:K,2,0))</f>
        <v/>
      </c>
      <c r="I3246" s="385"/>
      <c r="J3246" s="385"/>
      <c r="K3246" s="386"/>
      <c r="L3246" s="401"/>
      <c r="M3246" s="384"/>
      <c r="N3246" s="384"/>
      <c r="O3246" s="384"/>
      <c r="P3246" s="386"/>
      <c r="Q3246" s="387"/>
      <c r="R3246" s="286"/>
      <c r="S3246" s="388">
        <f t="shared" si="456"/>
        <v>0</v>
      </c>
      <c r="T3246" s="389"/>
      <c r="U3246" s="389">
        <f t="shared" si="454"/>
        <v>0</v>
      </c>
      <c r="V3246" s="451"/>
      <c r="W3246" s="452"/>
      <c r="X3246" s="386"/>
      <c r="Y3246" s="390"/>
      <c r="Z3246" s="391"/>
      <c r="AA3246" s="392"/>
      <c r="AB3246" s="393"/>
      <c r="AC3246" s="394"/>
      <c r="AD3246" s="395">
        <f t="shared" si="457"/>
        <v>0</v>
      </c>
      <c r="AE3246" s="396">
        <f>IF(OR(G3246=账期!$A$18,G3246=账期!$A$20,G3246=账期!$A$22,G3246=账期!$A$24,G3246=账期!$A$25,G3246=账期!$A$27,G3246=账期!$A$26,G3246=账期!$A$28,G3246=账期!$A$30,G3246=账期!$A$32,G3246=账期!$A$34,G3246=账期!$A$35,G3246=账期!$A$37,G3246=账期!$A$39,G3246=账期!$A$40,G3246=账期!$A$41,G3246=账期!$A$42,G3246=账期!$A$43,G3246=账期!$A$44,G3246=账期!$A$45,G3246=账期!$A$46,G3246=账期!$A$48,G3246=账期!$A$50,G3246=账期!$A$51,G3246=账期!$A$52,G3246=账期!$A$53,G3246=账期!$A$54,G3246=账期!$A$56,G3246=账期!$A$57,G3246=账期!$A$58,G3246=账期!$A$59,G3246=账期!$A$60,G3246=账期!$A$61,G3246=账期!$A$62,G3246=账期!$A$63,G3246=账期!$A$64,G3246=账期!$A$66,G3246=账期!$A$67,G3246=账期!$A$68,G3246=账期!$A$70,G3246=账期!$A$71),30,IF(OR(G3246=账期!$A$74,G3246=账期!$A$77,G3246=账期!$A$76,G3246=账期!$A$79,G3246=账期!$A$80,G3246=账期!$A$81,G3246=账期!$A$83,G3246=账期!$A$85,G3246=账期!$A$87,G3246=账期!$A$89,G3246=账期!$A$91),60,IF(OR(G3246=账期!$A$93,G3246=账期!$A$94,G3246=账期!$A$95,G3246=账期!$A$96,G3246=账期!$A$98,G3246=账期!$A$99,G3246=账期!$A$101,G3246=账期!$A$102),90,0)))</f>
        <v>0</v>
      </c>
      <c r="AF3246" s="396"/>
      <c r="AG3246" s="384"/>
      <c r="AH3246" s="396" t="str">
        <f t="shared" si="460"/>
        <v/>
      </c>
    </row>
    <row r="3247" spans="1:34" ht="18" customHeight="1" x14ac:dyDescent="0.25">
      <c r="A3247" s="301" t="str">
        <f t="shared" si="455"/>
        <v/>
      </c>
      <c r="B3247" s="397"/>
      <c r="C3247" s="398"/>
      <c r="D3247" s="399"/>
      <c r="E3247" s="383" t="str">
        <f t="shared" si="458"/>
        <v>C</v>
      </c>
      <c r="F3247" s="383" t="str">
        <f t="shared" si="459"/>
        <v>C</v>
      </c>
      <c r="G3247" s="400"/>
      <c r="H3247" s="385" t="str">
        <f>IF(G3247="","",VLOOKUP(G3247,下拉数据源!J:K,2,0))</f>
        <v/>
      </c>
      <c r="I3247" s="385"/>
      <c r="J3247" s="385"/>
      <c r="K3247" s="386"/>
      <c r="L3247" s="401"/>
      <c r="M3247" s="384"/>
      <c r="N3247" s="384"/>
      <c r="O3247" s="384"/>
      <c r="P3247" s="386"/>
      <c r="Q3247" s="387"/>
      <c r="R3247" s="286"/>
      <c r="S3247" s="388">
        <f t="shared" si="456"/>
        <v>0</v>
      </c>
      <c r="T3247" s="389"/>
      <c r="U3247" s="389">
        <f t="shared" si="454"/>
        <v>0</v>
      </c>
      <c r="V3247" s="451"/>
      <c r="W3247" s="452"/>
      <c r="X3247" s="386"/>
      <c r="Y3247" s="390"/>
      <c r="Z3247" s="391"/>
      <c r="AA3247" s="392"/>
      <c r="AB3247" s="393"/>
      <c r="AC3247" s="394"/>
      <c r="AD3247" s="395">
        <f t="shared" si="457"/>
        <v>0</v>
      </c>
      <c r="AE3247" s="396">
        <f>IF(OR(G3247=账期!$A$18,G3247=账期!$A$20,G3247=账期!$A$22,G3247=账期!$A$24,G3247=账期!$A$25,G3247=账期!$A$27,G3247=账期!$A$26,G3247=账期!$A$28,G3247=账期!$A$30,G3247=账期!$A$32,G3247=账期!$A$34,G3247=账期!$A$35,G3247=账期!$A$37,G3247=账期!$A$39,G3247=账期!$A$40,G3247=账期!$A$41,G3247=账期!$A$42,G3247=账期!$A$43,G3247=账期!$A$44,G3247=账期!$A$45,G3247=账期!$A$46,G3247=账期!$A$48,G3247=账期!$A$50,G3247=账期!$A$51,G3247=账期!$A$52,G3247=账期!$A$53,G3247=账期!$A$54,G3247=账期!$A$56,G3247=账期!$A$57,G3247=账期!$A$58,G3247=账期!$A$59,G3247=账期!$A$60,G3247=账期!$A$61,G3247=账期!$A$62,G3247=账期!$A$63,G3247=账期!$A$64,G3247=账期!$A$66,G3247=账期!$A$67,G3247=账期!$A$68,G3247=账期!$A$70,G3247=账期!$A$71),30,IF(OR(G3247=账期!$A$74,G3247=账期!$A$77,G3247=账期!$A$76,G3247=账期!$A$79,G3247=账期!$A$80,G3247=账期!$A$81,G3247=账期!$A$83,G3247=账期!$A$85,G3247=账期!$A$87,G3247=账期!$A$89,G3247=账期!$A$91),60,IF(OR(G3247=账期!$A$93,G3247=账期!$A$94,G3247=账期!$A$95,G3247=账期!$A$96,G3247=账期!$A$98,G3247=账期!$A$99,G3247=账期!$A$101,G3247=账期!$A$102),90,0)))</f>
        <v>0</v>
      </c>
      <c r="AF3247" s="396"/>
      <c r="AG3247" s="384"/>
      <c r="AH3247" s="396" t="str">
        <f t="shared" si="460"/>
        <v/>
      </c>
    </row>
    <row r="3248" spans="1:34" ht="18" customHeight="1" x14ac:dyDescent="0.25">
      <c r="A3248" s="301" t="str">
        <f t="shared" si="455"/>
        <v/>
      </c>
      <c r="B3248" s="397"/>
      <c r="C3248" s="398"/>
      <c r="D3248" s="399"/>
      <c r="E3248" s="383" t="str">
        <f t="shared" si="458"/>
        <v>C</v>
      </c>
      <c r="F3248" s="383" t="str">
        <f t="shared" si="459"/>
        <v>C</v>
      </c>
      <c r="G3248" s="400"/>
      <c r="H3248" s="385" t="str">
        <f>IF(G3248="","",VLOOKUP(G3248,下拉数据源!J:K,2,0))</f>
        <v/>
      </c>
      <c r="I3248" s="385"/>
      <c r="J3248" s="385"/>
      <c r="K3248" s="386"/>
      <c r="L3248" s="401"/>
      <c r="M3248" s="384"/>
      <c r="N3248" s="384"/>
      <c r="O3248" s="384"/>
      <c r="P3248" s="386"/>
      <c r="Q3248" s="387"/>
      <c r="R3248" s="286"/>
      <c r="S3248" s="388">
        <f t="shared" si="456"/>
        <v>0</v>
      </c>
      <c r="T3248" s="389"/>
      <c r="U3248" s="389">
        <f t="shared" si="454"/>
        <v>0</v>
      </c>
      <c r="V3248" s="451"/>
      <c r="W3248" s="452"/>
      <c r="X3248" s="386"/>
      <c r="Y3248" s="390"/>
      <c r="Z3248" s="391"/>
      <c r="AA3248" s="392"/>
      <c r="AB3248" s="393"/>
      <c r="AC3248" s="394"/>
      <c r="AD3248" s="395">
        <f t="shared" si="457"/>
        <v>0</v>
      </c>
      <c r="AE3248" s="396">
        <f>IF(OR(G3248=账期!$A$18,G3248=账期!$A$20,G3248=账期!$A$22,G3248=账期!$A$24,G3248=账期!$A$25,G3248=账期!$A$27,G3248=账期!$A$26,G3248=账期!$A$28,G3248=账期!$A$30,G3248=账期!$A$32,G3248=账期!$A$34,G3248=账期!$A$35,G3248=账期!$A$37,G3248=账期!$A$39,G3248=账期!$A$40,G3248=账期!$A$41,G3248=账期!$A$42,G3248=账期!$A$43,G3248=账期!$A$44,G3248=账期!$A$45,G3248=账期!$A$46,G3248=账期!$A$48,G3248=账期!$A$50,G3248=账期!$A$51,G3248=账期!$A$52,G3248=账期!$A$53,G3248=账期!$A$54,G3248=账期!$A$56,G3248=账期!$A$57,G3248=账期!$A$58,G3248=账期!$A$59,G3248=账期!$A$60,G3248=账期!$A$61,G3248=账期!$A$62,G3248=账期!$A$63,G3248=账期!$A$64,G3248=账期!$A$66,G3248=账期!$A$67,G3248=账期!$A$68,G3248=账期!$A$70,G3248=账期!$A$71),30,IF(OR(G3248=账期!$A$74,G3248=账期!$A$77,G3248=账期!$A$76,G3248=账期!$A$79,G3248=账期!$A$80,G3248=账期!$A$81,G3248=账期!$A$83,G3248=账期!$A$85,G3248=账期!$A$87,G3248=账期!$A$89,G3248=账期!$A$91),60,IF(OR(G3248=账期!$A$93,G3248=账期!$A$94,G3248=账期!$A$95,G3248=账期!$A$96,G3248=账期!$A$98,G3248=账期!$A$99,G3248=账期!$A$101,G3248=账期!$A$102),90,0)))</f>
        <v>0</v>
      </c>
      <c r="AF3248" s="396"/>
      <c r="AG3248" s="384"/>
      <c r="AH3248" s="396" t="str">
        <f t="shared" si="460"/>
        <v/>
      </c>
    </row>
    <row r="3249" spans="1:34" ht="18" customHeight="1" x14ac:dyDescent="0.25">
      <c r="A3249" s="301" t="str">
        <f t="shared" si="455"/>
        <v/>
      </c>
      <c r="B3249" s="397"/>
      <c r="C3249" s="398"/>
      <c r="D3249" s="399"/>
      <c r="E3249" s="383" t="str">
        <f t="shared" si="458"/>
        <v>C</v>
      </c>
      <c r="F3249" s="383" t="str">
        <f t="shared" si="459"/>
        <v>C</v>
      </c>
      <c r="G3249" s="400"/>
      <c r="H3249" s="385" t="str">
        <f>IF(G3249="","",VLOOKUP(G3249,下拉数据源!J:K,2,0))</f>
        <v/>
      </c>
      <c r="I3249" s="385"/>
      <c r="J3249" s="385"/>
      <c r="K3249" s="386"/>
      <c r="L3249" s="401"/>
      <c r="M3249" s="384"/>
      <c r="N3249" s="384"/>
      <c r="O3249" s="384"/>
      <c r="P3249" s="386"/>
      <c r="Q3249" s="387"/>
      <c r="R3249" s="286"/>
      <c r="S3249" s="388">
        <f t="shared" si="456"/>
        <v>0</v>
      </c>
      <c r="T3249" s="389"/>
      <c r="U3249" s="389">
        <f t="shared" si="454"/>
        <v>0</v>
      </c>
      <c r="V3249" s="451"/>
      <c r="W3249" s="452"/>
      <c r="X3249" s="386"/>
      <c r="Y3249" s="390"/>
      <c r="Z3249" s="391"/>
      <c r="AA3249" s="392"/>
      <c r="AB3249" s="393"/>
      <c r="AC3249" s="394"/>
      <c r="AD3249" s="395">
        <f t="shared" si="457"/>
        <v>0</v>
      </c>
      <c r="AE3249" s="396">
        <f>IF(OR(G3249=账期!$A$18,G3249=账期!$A$20,G3249=账期!$A$22,G3249=账期!$A$24,G3249=账期!$A$25,G3249=账期!$A$27,G3249=账期!$A$26,G3249=账期!$A$28,G3249=账期!$A$30,G3249=账期!$A$32,G3249=账期!$A$34,G3249=账期!$A$35,G3249=账期!$A$37,G3249=账期!$A$39,G3249=账期!$A$40,G3249=账期!$A$41,G3249=账期!$A$42,G3249=账期!$A$43,G3249=账期!$A$44,G3249=账期!$A$45,G3249=账期!$A$46,G3249=账期!$A$48,G3249=账期!$A$50,G3249=账期!$A$51,G3249=账期!$A$52,G3249=账期!$A$53,G3249=账期!$A$54,G3249=账期!$A$56,G3249=账期!$A$57,G3249=账期!$A$58,G3249=账期!$A$59,G3249=账期!$A$60,G3249=账期!$A$61,G3249=账期!$A$62,G3249=账期!$A$63,G3249=账期!$A$64,G3249=账期!$A$66,G3249=账期!$A$67,G3249=账期!$A$68,G3249=账期!$A$70,G3249=账期!$A$71),30,IF(OR(G3249=账期!$A$74,G3249=账期!$A$77,G3249=账期!$A$76,G3249=账期!$A$79,G3249=账期!$A$80,G3249=账期!$A$81,G3249=账期!$A$83,G3249=账期!$A$85,G3249=账期!$A$87,G3249=账期!$A$89,G3249=账期!$A$91),60,IF(OR(G3249=账期!$A$93,G3249=账期!$A$94,G3249=账期!$A$95,G3249=账期!$A$96,G3249=账期!$A$98,G3249=账期!$A$99,G3249=账期!$A$101,G3249=账期!$A$102),90,0)))</f>
        <v>0</v>
      </c>
      <c r="AF3249" s="396"/>
      <c r="AG3249" s="384"/>
      <c r="AH3249" s="396" t="str">
        <f t="shared" si="460"/>
        <v/>
      </c>
    </row>
    <row r="3250" spans="1:34" ht="18" customHeight="1" x14ac:dyDescent="0.25">
      <c r="A3250" s="301" t="str">
        <f t="shared" si="455"/>
        <v/>
      </c>
      <c r="B3250" s="397"/>
      <c r="C3250" s="398"/>
      <c r="D3250" s="399"/>
      <c r="E3250" s="383" t="str">
        <f t="shared" si="458"/>
        <v>C</v>
      </c>
      <c r="F3250" s="383" t="str">
        <f t="shared" si="459"/>
        <v>C</v>
      </c>
      <c r="G3250" s="400"/>
      <c r="H3250" s="385" t="str">
        <f>IF(G3250="","",VLOOKUP(G3250,下拉数据源!J:K,2,0))</f>
        <v/>
      </c>
      <c r="I3250" s="385"/>
      <c r="J3250" s="385"/>
      <c r="K3250" s="386"/>
      <c r="L3250" s="401"/>
      <c r="M3250" s="384"/>
      <c r="N3250" s="384"/>
      <c r="O3250" s="384"/>
      <c r="P3250" s="386"/>
      <c r="Q3250" s="387"/>
      <c r="R3250" s="286"/>
      <c r="S3250" s="388">
        <f t="shared" si="456"/>
        <v>0</v>
      </c>
      <c r="T3250" s="389"/>
      <c r="U3250" s="389">
        <f t="shared" si="454"/>
        <v>0</v>
      </c>
      <c r="V3250" s="451"/>
      <c r="W3250" s="452"/>
      <c r="X3250" s="386"/>
      <c r="Y3250" s="390"/>
      <c r="Z3250" s="391"/>
      <c r="AA3250" s="392"/>
      <c r="AB3250" s="393"/>
      <c r="AC3250" s="394"/>
      <c r="AD3250" s="395">
        <f t="shared" si="457"/>
        <v>0</v>
      </c>
      <c r="AE3250" s="396">
        <f>IF(OR(G3250=账期!$A$18,G3250=账期!$A$20,G3250=账期!$A$22,G3250=账期!$A$24,G3250=账期!$A$25,G3250=账期!$A$27,G3250=账期!$A$26,G3250=账期!$A$28,G3250=账期!$A$30,G3250=账期!$A$32,G3250=账期!$A$34,G3250=账期!$A$35,G3250=账期!$A$37,G3250=账期!$A$39,G3250=账期!$A$40,G3250=账期!$A$41,G3250=账期!$A$42,G3250=账期!$A$43,G3250=账期!$A$44,G3250=账期!$A$45,G3250=账期!$A$46,G3250=账期!$A$48,G3250=账期!$A$50,G3250=账期!$A$51,G3250=账期!$A$52,G3250=账期!$A$53,G3250=账期!$A$54,G3250=账期!$A$56,G3250=账期!$A$57,G3250=账期!$A$58,G3250=账期!$A$59,G3250=账期!$A$60,G3250=账期!$A$61,G3250=账期!$A$62,G3250=账期!$A$63,G3250=账期!$A$64,G3250=账期!$A$66,G3250=账期!$A$67,G3250=账期!$A$68,G3250=账期!$A$70,G3250=账期!$A$71),30,IF(OR(G3250=账期!$A$74,G3250=账期!$A$77,G3250=账期!$A$76,G3250=账期!$A$79,G3250=账期!$A$80,G3250=账期!$A$81,G3250=账期!$A$83,G3250=账期!$A$85,G3250=账期!$A$87,G3250=账期!$A$89,G3250=账期!$A$91),60,IF(OR(G3250=账期!$A$93,G3250=账期!$A$94,G3250=账期!$A$95,G3250=账期!$A$96,G3250=账期!$A$98,G3250=账期!$A$99,G3250=账期!$A$101,G3250=账期!$A$102),90,0)))</f>
        <v>0</v>
      </c>
      <c r="AF3250" s="396"/>
      <c r="AG3250" s="384"/>
      <c r="AH3250" s="396" t="str">
        <f t="shared" si="460"/>
        <v/>
      </c>
    </row>
    <row r="3251" spans="1:34" ht="18" customHeight="1" x14ac:dyDescent="0.25">
      <c r="A3251" s="301" t="str">
        <f t="shared" si="455"/>
        <v/>
      </c>
      <c r="B3251" s="397"/>
      <c r="C3251" s="398"/>
      <c r="D3251" s="399"/>
      <c r="E3251" s="383" t="str">
        <f t="shared" si="458"/>
        <v>C</v>
      </c>
      <c r="F3251" s="383" t="str">
        <f t="shared" si="459"/>
        <v>C</v>
      </c>
      <c r="G3251" s="400"/>
      <c r="H3251" s="385" t="str">
        <f>IF(G3251="","",VLOOKUP(G3251,下拉数据源!J:K,2,0))</f>
        <v/>
      </c>
      <c r="I3251" s="385"/>
      <c r="J3251" s="385"/>
      <c r="K3251" s="386"/>
      <c r="L3251" s="401"/>
      <c r="M3251" s="384"/>
      <c r="N3251" s="384"/>
      <c r="O3251" s="384"/>
      <c r="P3251" s="386"/>
      <c r="Q3251" s="387"/>
      <c r="R3251" s="286"/>
      <c r="S3251" s="388">
        <f t="shared" si="456"/>
        <v>0</v>
      </c>
      <c r="T3251" s="389"/>
      <c r="U3251" s="389">
        <f t="shared" si="454"/>
        <v>0</v>
      </c>
      <c r="V3251" s="451"/>
      <c r="W3251" s="452"/>
      <c r="X3251" s="386"/>
      <c r="Y3251" s="390"/>
      <c r="Z3251" s="391"/>
      <c r="AA3251" s="392"/>
      <c r="AB3251" s="393"/>
      <c r="AC3251" s="394"/>
      <c r="AD3251" s="395">
        <f t="shared" si="457"/>
        <v>0</v>
      </c>
      <c r="AE3251" s="396">
        <f>IF(OR(G3251=账期!$A$18,G3251=账期!$A$20,G3251=账期!$A$22,G3251=账期!$A$24,G3251=账期!$A$25,G3251=账期!$A$27,G3251=账期!$A$26,G3251=账期!$A$28,G3251=账期!$A$30,G3251=账期!$A$32,G3251=账期!$A$34,G3251=账期!$A$35,G3251=账期!$A$37,G3251=账期!$A$39,G3251=账期!$A$40,G3251=账期!$A$41,G3251=账期!$A$42,G3251=账期!$A$43,G3251=账期!$A$44,G3251=账期!$A$45,G3251=账期!$A$46,G3251=账期!$A$48,G3251=账期!$A$50,G3251=账期!$A$51,G3251=账期!$A$52,G3251=账期!$A$53,G3251=账期!$A$54,G3251=账期!$A$56,G3251=账期!$A$57,G3251=账期!$A$58,G3251=账期!$A$59,G3251=账期!$A$60,G3251=账期!$A$61,G3251=账期!$A$62,G3251=账期!$A$63,G3251=账期!$A$64,G3251=账期!$A$66,G3251=账期!$A$67,G3251=账期!$A$68,G3251=账期!$A$70,G3251=账期!$A$71),30,IF(OR(G3251=账期!$A$74,G3251=账期!$A$77,G3251=账期!$A$76,G3251=账期!$A$79,G3251=账期!$A$80,G3251=账期!$A$81,G3251=账期!$A$83,G3251=账期!$A$85,G3251=账期!$A$87,G3251=账期!$A$89,G3251=账期!$A$91),60,IF(OR(G3251=账期!$A$93,G3251=账期!$A$94,G3251=账期!$A$95,G3251=账期!$A$96,G3251=账期!$A$98,G3251=账期!$A$99,G3251=账期!$A$101,G3251=账期!$A$102),90,0)))</f>
        <v>0</v>
      </c>
      <c r="AF3251" s="396"/>
      <c r="AG3251" s="384"/>
      <c r="AH3251" s="396" t="str">
        <f t="shared" si="460"/>
        <v/>
      </c>
    </row>
    <row r="3252" spans="1:34" ht="18" customHeight="1" x14ac:dyDescent="0.25">
      <c r="A3252" s="301" t="str">
        <f t="shared" si="455"/>
        <v/>
      </c>
      <c r="B3252" s="397"/>
      <c r="C3252" s="398"/>
      <c r="D3252" s="399"/>
      <c r="E3252" s="383" t="str">
        <f t="shared" si="458"/>
        <v>C</v>
      </c>
      <c r="F3252" s="383" t="str">
        <f t="shared" si="459"/>
        <v>C</v>
      </c>
      <c r="G3252" s="400"/>
      <c r="H3252" s="385" t="str">
        <f>IF(G3252="","",VLOOKUP(G3252,下拉数据源!J:K,2,0))</f>
        <v/>
      </c>
      <c r="I3252" s="385"/>
      <c r="J3252" s="385"/>
      <c r="K3252" s="386"/>
      <c r="L3252" s="401"/>
      <c r="M3252" s="384"/>
      <c r="N3252" s="384"/>
      <c r="O3252" s="384"/>
      <c r="P3252" s="386"/>
      <c r="Q3252" s="387"/>
      <c r="R3252" s="286"/>
      <c r="S3252" s="388">
        <f t="shared" si="456"/>
        <v>0</v>
      </c>
      <c r="T3252" s="389"/>
      <c r="U3252" s="389">
        <f t="shared" si="454"/>
        <v>0</v>
      </c>
      <c r="V3252" s="451"/>
      <c r="W3252" s="452"/>
      <c r="X3252" s="386"/>
      <c r="Y3252" s="390"/>
      <c r="Z3252" s="391"/>
      <c r="AA3252" s="392"/>
      <c r="AB3252" s="393"/>
      <c r="AC3252" s="394"/>
      <c r="AD3252" s="395">
        <f t="shared" si="457"/>
        <v>0</v>
      </c>
      <c r="AE3252" s="396">
        <f>IF(OR(G3252=账期!$A$18,G3252=账期!$A$20,G3252=账期!$A$22,G3252=账期!$A$24,G3252=账期!$A$25,G3252=账期!$A$27,G3252=账期!$A$26,G3252=账期!$A$28,G3252=账期!$A$30,G3252=账期!$A$32,G3252=账期!$A$34,G3252=账期!$A$35,G3252=账期!$A$37,G3252=账期!$A$39,G3252=账期!$A$40,G3252=账期!$A$41,G3252=账期!$A$42,G3252=账期!$A$43,G3252=账期!$A$44,G3252=账期!$A$45,G3252=账期!$A$46,G3252=账期!$A$48,G3252=账期!$A$50,G3252=账期!$A$51,G3252=账期!$A$52,G3252=账期!$A$53,G3252=账期!$A$54,G3252=账期!$A$56,G3252=账期!$A$57,G3252=账期!$A$58,G3252=账期!$A$59,G3252=账期!$A$60,G3252=账期!$A$61,G3252=账期!$A$62,G3252=账期!$A$63,G3252=账期!$A$64,G3252=账期!$A$66,G3252=账期!$A$67,G3252=账期!$A$68,G3252=账期!$A$70,G3252=账期!$A$71),30,IF(OR(G3252=账期!$A$74,G3252=账期!$A$77,G3252=账期!$A$76,G3252=账期!$A$79,G3252=账期!$A$80,G3252=账期!$A$81,G3252=账期!$A$83,G3252=账期!$A$85,G3252=账期!$A$87,G3252=账期!$A$89,G3252=账期!$A$91),60,IF(OR(G3252=账期!$A$93,G3252=账期!$A$94,G3252=账期!$A$95,G3252=账期!$A$96,G3252=账期!$A$98,G3252=账期!$A$99,G3252=账期!$A$101,G3252=账期!$A$102),90,0)))</f>
        <v>0</v>
      </c>
      <c r="AF3252" s="396"/>
      <c r="AG3252" s="384"/>
      <c r="AH3252" s="396" t="str">
        <f t="shared" si="460"/>
        <v/>
      </c>
    </row>
    <row r="3253" spans="1:34" ht="18" customHeight="1" x14ac:dyDescent="0.25">
      <c r="A3253" s="301" t="str">
        <f t="shared" si="455"/>
        <v/>
      </c>
      <c r="B3253" s="397"/>
      <c r="C3253" s="398"/>
      <c r="D3253" s="399"/>
      <c r="E3253" s="383" t="str">
        <f t="shared" si="458"/>
        <v>C</v>
      </c>
      <c r="F3253" s="383" t="str">
        <f t="shared" si="459"/>
        <v>C</v>
      </c>
      <c r="G3253" s="400"/>
      <c r="H3253" s="385" t="str">
        <f>IF(G3253="","",VLOOKUP(G3253,下拉数据源!J:K,2,0))</f>
        <v/>
      </c>
      <c r="I3253" s="385"/>
      <c r="J3253" s="385"/>
      <c r="K3253" s="386"/>
      <c r="L3253" s="401"/>
      <c r="M3253" s="384"/>
      <c r="N3253" s="384"/>
      <c r="O3253" s="384"/>
      <c r="P3253" s="386"/>
      <c r="Q3253" s="387"/>
      <c r="R3253" s="286"/>
      <c r="S3253" s="388">
        <f t="shared" si="456"/>
        <v>0</v>
      </c>
      <c r="T3253" s="389"/>
      <c r="U3253" s="389">
        <f t="shared" si="454"/>
        <v>0</v>
      </c>
      <c r="V3253" s="451"/>
      <c r="W3253" s="452"/>
      <c r="X3253" s="386"/>
      <c r="Y3253" s="390"/>
      <c r="Z3253" s="391"/>
      <c r="AA3253" s="392"/>
      <c r="AB3253" s="393"/>
      <c r="AC3253" s="394"/>
      <c r="AD3253" s="395">
        <f t="shared" si="457"/>
        <v>0</v>
      </c>
      <c r="AE3253" s="396">
        <f>IF(OR(G3253=账期!$A$18,G3253=账期!$A$20,G3253=账期!$A$22,G3253=账期!$A$24,G3253=账期!$A$25,G3253=账期!$A$27,G3253=账期!$A$26,G3253=账期!$A$28,G3253=账期!$A$30,G3253=账期!$A$32,G3253=账期!$A$34,G3253=账期!$A$35,G3253=账期!$A$37,G3253=账期!$A$39,G3253=账期!$A$40,G3253=账期!$A$41,G3253=账期!$A$42,G3253=账期!$A$43,G3253=账期!$A$44,G3253=账期!$A$45,G3253=账期!$A$46,G3253=账期!$A$48,G3253=账期!$A$50,G3253=账期!$A$51,G3253=账期!$A$52,G3253=账期!$A$53,G3253=账期!$A$54,G3253=账期!$A$56,G3253=账期!$A$57,G3253=账期!$A$58,G3253=账期!$A$59,G3253=账期!$A$60,G3253=账期!$A$61,G3253=账期!$A$62,G3253=账期!$A$63,G3253=账期!$A$64,G3253=账期!$A$66,G3253=账期!$A$67,G3253=账期!$A$68,G3253=账期!$A$70,G3253=账期!$A$71),30,IF(OR(G3253=账期!$A$74,G3253=账期!$A$77,G3253=账期!$A$76,G3253=账期!$A$79,G3253=账期!$A$80,G3253=账期!$A$81,G3253=账期!$A$83,G3253=账期!$A$85,G3253=账期!$A$87,G3253=账期!$A$89,G3253=账期!$A$91),60,IF(OR(G3253=账期!$A$93,G3253=账期!$A$94,G3253=账期!$A$95,G3253=账期!$A$96,G3253=账期!$A$98,G3253=账期!$A$99,G3253=账期!$A$101,G3253=账期!$A$102),90,0)))</f>
        <v>0</v>
      </c>
      <c r="AF3253" s="396"/>
      <c r="AG3253" s="384"/>
      <c r="AH3253" s="396" t="str">
        <f t="shared" si="460"/>
        <v/>
      </c>
    </row>
    <row r="3254" spans="1:34" ht="18" customHeight="1" x14ac:dyDescent="0.25">
      <c r="A3254" s="301" t="str">
        <f t="shared" si="455"/>
        <v/>
      </c>
      <c r="B3254" s="397"/>
      <c r="C3254" s="398"/>
      <c r="D3254" s="399"/>
      <c r="E3254" s="383" t="str">
        <f t="shared" si="458"/>
        <v>C</v>
      </c>
      <c r="F3254" s="383" t="str">
        <f t="shared" si="459"/>
        <v>C</v>
      </c>
      <c r="G3254" s="400"/>
      <c r="H3254" s="385" t="str">
        <f>IF(G3254="","",VLOOKUP(G3254,下拉数据源!J:K,2,0))</f>
        <v/>
      </c>
      <c r="I3254" s="385"/>
      <c r="J3254" s="385"/>
      <c r="K3254" s="386"/>
      <c r="L3254" s="401"/>
      <c r="M3254" s="384"/>
      <c r="N3254" s="384"/>
      <c r="O3254" s="384"/>
      <c r="P3254" s="386"/>
      <c r="Q3254" s="387"/>
      <c r="R3254" s="286"/>
      <c r="S3254" s="388">
        <f t="shared" si="456"/>
        <v>0</v>
      </c>
      <c r="T3254" s="389"/>
      <c r="U3254" s="389">
        <f t="shared" si="454"/>
        <v>0</v>
      </c>
      <c r="V3254" s="451"/>
      <c r="W3254" s="452"/>
      <c r="X3254" s="386"/>
      <c r="Y3254" s="390"/>
      <c r="Z3254" s="391"/>
      <c r="AA3254" s="392"/>
      <c r="AB3254" s="393"/>
      <c r="AC3254" s="394"/>
      <c r="AD3254" s="395">
        <f t="shared" si="457"/>
        <v>0</v>
      </c>
      <c r="AE3254" s="396">
        <f>IF(OR(G3254=账期!$A$18,G3254=账期!$A$20,G3254=账期!$A$22,G3254=账期!$A$24,G3254=账期!$A$25,G3254=账期!$A$27,G3254=账期!$A$26,G3254=账期!$A$28,G3254=账期!$A$30,G3254=账期!$A$32,G3254=账期!$A$34,G3254=账期!$A$35,G3254=账期!$A$37,G3254=账期!$A$39,G3254=账期!$A$40,G3254=账期!$A$41,G3254=账期!$A$42,G3254=账期!$A$43,G3254=账期!$A$44,G3254=账期!$A$45,G3254=账期!$A$46,G3254=账期!$A$48,G3254=账期!$A$50,G3254=账期!$A$51,G3254=账期!$A$52,G3254=账期!$A$53,G3254=账期!$A$54,G3254=账期!$A$56,G3254=账期!$A$57,G3254=账期!$A$58,G3254=账期!$A$59,G3254=账期!$A$60,G3254=账期!$A$61,G3254=账期!$A$62,G3254=账期!$A$63,G3254=账期!$A$64,G3254=账期!$A$66,G3254=账期!$A$67,G3254=账期!$A$68,G3254=账期!$A$70,G3254=账期!$A$71),30,IF(OR(G3254=账期!$A$74,G3254=账期!$A$77,G3254=账期!$A$76,G3254=账期!$A$79,G3254=账期!$A$80,G3254=账期!$A$81,G3254=账期!$A$83,G3254=账期!$A$85,G3254=账期!$A$87,G3254=账期!$A$89,G3254=账期!$A$91),60,IF(OR(G3254=账期!$A$93,G3254=账期!$A$94,G3254=账期!$A$95,G3254=账期!$A$96,G3254=账期!$A$98,G3254=账期!$A$99,G3254=账期!$A$101,G3254=账期!$A$102),90,0)))</f>
        <v>0</v>
      </c>
      <c r="AF3254" s="396"/>
      <c r="AG3254" s="384"/>
      <c r="AH3254" s="396" t="str">
        <f t="shared" si="460"/>
        <v/>
      </c>
    </row>
    <row r="3255" spans="1:34" ht="18" customHeight="1" x14ac:dyDescent="0.25">
      <c r="A3255" s="301" t="str">
        <f t="shared" si="455"/>
        <v/>
      </c>
      <c r="B3255" s="397"/>
      <c r="C3255" s="398"/>
      <c r="D3255" s="399"/>
      <c r="E3255" s="383" t="str">
        <f t="shared" si="458"/>
        <v>C</v>
      </c>
      <c r="F3255" s="383" t="str">
        <f t="shared" si="459"/>
        <v>C</v>
      </c>
      <c r="G3255" s="400"/>
      <c r="H3255" s="385" t="str">
        <f>IF(G3255="","",VLOOKUP(G3255,下拉数据源!J:K,2,0))</f>
        <v/>
      </c>
      <c r="I3255" s="385"/>
      <c r="J3255" s="385"/>
      <c r="K3255" s="386"/>
      <c r="L3255" s="401"/>
      <c r="M3255" s="384"/>
      <c r="N3255" s="384"/>
      <c r="O3255" s="384"/>
      <c r="P3255" s="386"/>
      <c r="Q3255" s="387"/>
      <c r="R3255" s="286"/>
      <c r="S3255" s="388">
        <f t="shared" si="456"/>
        <v>0</v>
      </c>
      <c r="T3255" s="389"/>
      <c r="U3255" s="389">
        <f t="shared" si="454"/>
        <v>0</v>
      </c>
      <c r="V3255" s="451"/>
      <c r="W3255" s="452"/>
      <c r="X3255" s="386"/>
      <c r="Y3255" s="390"/>
      <c r="Z3255" s="391"/>
      <c r="AA3255" s="392"/>
      <c r="AB3255" s="393"/>
      <c r="AC3255" s="394"/>
      <c r="AD3255" s="395">
        <f t="shared" si="457"/>
        <v>0</v>
      </c>
      <c r="AE3255" s="396">
        <f>IF(OR(G3255=账期!$A$18,G3255=账期!$A$20,G3255=账期!$A$22,G3255=账期!$A$24,G3255=账期!$A$25,G3255=账期!$A$27,G3255=账期!$A$26,G3255=账期!$A$28,G3255=账期!$A$30,G3255=账期!$A$32,G3255=账期!$A$34,G3255=账期!$A$35,G3255=账期!$A$37,G3255=账期!$A$39,G3255=账期!$A$40,G3255=账期!$A$41,G3255=账期!$A$42,G3255=账期!$A$43,G3255=账期!$A$44,G3255=账期!$A$45,G3255=账期!$A$46,G3255=账期!$A$48,G3255=账期!$A$50,G3255=账期!$A$51,G3255=账期!$A$52,G3255=账期!$A$53,G3255=账期!$A$54,G3255=账期!$A$56,G3255=账期!$A$57,G3255=账期!$A$58,G3255=账期!$A$59,G3255=账期!$A$60,G3255=账期!$A$61,G3255=账期!$A$62,G3255=账期!$A$63,G3255=账期!$A$64,G3255=账期!$A$66,G3255=账期!$A$67,G3255=账期!$A$68,G3255=账期!$A$70,G3255=账期!$A$71),30,IF(OR(G3255=账期!$A$74,G3255=账期!$A$77,G3255=账期!$A$76,G3255=账期!$A$79,G3255=账期!$A$80,G3255=账期!$A$81,G3255=账期!$A$83,G3255=账期!$A$85,G3255=账期!$A$87,G3255=账期!$A$89,G3255=账期!$A$91),60,IF(OR(G3255=账期!$A$93,G3255=账期!$A$94,G3255=账期!$A$95,G3255=账期!$A$96,G3255=账期!$A$98,G3255=账期!$A$99,G3255=账期!$A$101,G3255=账期!$A$102),90,0)))</f>
        <v>0</v>
      </c>
      <c r="AF3255" s="396"/>
      <c r="AG3255" s="384"/>
      <c r="AH3255" s="396" t="str">
        <f t="shared" si="460"/>
        <v/>
      </c>
    </row>
    <row r="3256" spans="1:34" ht="18" customHeight="1" x14ac:dyDescent="0.25">
      <c r="A3256" s="301" t="str">
        <f t="shared" si="455"/>
        <v/>
      </c>
      <c r="B3256" s="397"/>
      <c r="C3256" s="398"/>
      <c r="D3256" s="399"/>
      <c r="E3256" s="383" t="str">
        <f t="shared" si="458"/>
        <v>C</v>
      </c>
      <c r="F3256" s="383" t="str">
        <f t="shared" si="459"/>
        <v>C</v>
      </c>
      <c r="G3256" s="400"/>
      <c r="H3256" s="385" t="str">
        <f>IF(G3256="","",VLOOKUP(G3256,下拉数据源!J:K,2,0))</f>
        <v/>
      </c>
      <c r="I3256" s="385"/>
      <c r="J3256" s="385"/>
      <c r="K3256" s="386"/>
      <c r="L3256" s="401"/>
      <c r="M3256" s="384"/>
      <c r="N3256" s="384"/>
      <c r="O3256" s="384"/>
      <c r="P3256" s="386"/>
      <c r="Q3256" s="387"/>
      <c r="R3256" s="286"/>
      <c r="S3256" s="388">
        <f t="shared" si="456"/>
        <v>0</v>
      </c>
      <c r="T3256" s="389"/>
      <c r="U3256" s="389">
        <f t="shared" si="454"/>
        <v>0</v>
      </c>
      <c r="V3256" s="451"/>
      <c r="W3256" s="452"/>
      <c r="X3256" s="386"/>
      <c r="Y3256" s="390"/>
      <c r="Z3256" s="391"/>
      <c r="AA3256" s="392"/>
      <c r="AB3256" s="393"/>
      <c r="AC3256" s="394"/>
      <c r="AD3256" s="395">
        <f t="shared" si="457"/>
        <v>0</v>
      </c>
      <c r="AE3256" s="396">
        <f>IF(OR(G3256=账期!$A$18,G3256=账期!$A$20,G3256=账期!$A$22,G3256=账期!$A$24,G3256=账期!$A$25,G3256=账期!$A$27,G3256=账期!$A$26,G3256=账期!$A$28,G3256=账期!$A$30,G3256=账期!$A$32,G3256=账期!$A$34,G3256=账期!$A$35,G3256=账期!$A$37,G3256=账期!$A$39,G3256=账期!$A$40,G3256=账期!$A$41,G3256=账期!$A$42,G3256=账期!$A$43,G3256=账期!$A$44,G3256=账期!$A$45,G3256=账期!$A$46,G3256=账期!$A$48,G3256=账期!$A$50,G3256=账期!$A$51,G3256=账期!$A$52,G3256=账期!$A$53,G3256=账期!$A$54,G3256=账期!$A$56,G3256=账期!$A$57,G3256=账期!$A$58,G3256=账期!$A$59,G3256=账期!$A$60,G3256=账期!$A$61,G3256=账期!$A$62,G3256=账期!$A$63,G3256=账期!$A$64,G3256=账期!$A$66,G3256=账期!$A$67,G3256=账期!$A$68,G3256=账期!$A$70,G3256=账期!$A$71),30,IF(OR(G3256=账期!$A$74,G3256=账期!$A$77,G3256=账期!$A$76,G3256=账期!$A$79,G3256=账期!$A$80,G3256=账期!$A$81,G3256=账期!$A$83,G3256=账期!$A$85,G3256=账期!$A$87,G3256=账期!$A$89,G3256=账期!$A$91),60,IF(OR(G3256=账期!$A$93,G3256=账期!$A$94,G3256=账期!$A$95,G3256=账期!$A$96,G3256=账期!$A$98,G3256=账期!$A$99,G3256=账期!$A$101,G3256=账期!$A$102),90,0)))</f>
        <v>0</v>
      </c>
      <c r="AF3256" s="396"/>
      <c r="AG3256" s="384"/>
      <c r="AH3256" s="396" t="str">
        <f t="shared" si="460"/>
        <v/>
      </c>
    </row>
    <row r="3257" spans="1:34" ht="18" customHeight="1" x14ac:dyDescent="0.25">
      <c r="A3257" s="301" t="str">
        <f t="shared" si="455"/>
        <v/>
      </c>
      <c r="B3257" s="397"/>
      <c r="C3257" s="398"/>
      <c r="D3257" s="399"/>
      <c r="E3257" s="383" t="str">
        <f t="shared" si="458"/>
        <v>C</v>
      </c>
      <c r="F3257" s="383" t="str">
        <f t="shared" si="459"/>
        <v>C</v>
      </c>
      <c r="G3257" s="400"/>
      <c r="H3257" s="385" t="str">
        <f>IF(G3257="","",VLOOKUP(G3257,下拉数据源!J:K,2,0))</f>
        <v/>
      </c>
      <c r="I3257" s="385"/>
      <c r="J3257" s="385"/>
      <c r="K3257" s="386"/>
      <c r="L3257" s="401"/>
      <c r="M3257" s="384"/>
      <c r="N3257" s="384"/>
      <c r="O3257" s="384"/>
      <c r="P3257" s="386"/>
      <c r="Q3257" s="387"/>
      <c r="R3257" s="286"/>
      <c r="S3257" s="388">
        <f t="shared" si="456"/>
        <v>0</v>
      </c>
      <c r="T3257" s="389"/>
      <c r="U3257" s="389">
        <f t="shared" si="454"/>
        <v>0</v>
      </c>
      <c r="V3257" s="451"/>
      <c r="W3257" s="452"/>
      <c r="X3257" s="386"/>
      <c r="Y3257" s="390"/>
      <c r="Z3257" s="391"/>
      <c r="AA3257" s="392"/>
      <c r="AB3257" s="393"/>
      <c r="AC3257" s="394"/>
      <c r="AD3257" s="395">
        <f t="shared" si="457"/>
        <v>0</v>
      </c>
      <c r="AE3257" s="396">
        <f>IF(OR(G3257=账期!$A$18,G3257=账期!$A$20,G3257=账期!$A$22,G3257=账期!$A$24,G3257=账期!$A$25,G3257=账期!$A$27,G3257=账期!$A$26,G3257=账期!$A$28,G3257=账期!$A$30,G3257=账期!$A$32,G3257=账期!$A$34,G3257=账期!$A$35,G3257=账期!$A$37,G3257=账期!$A$39,G3257=账期!$A$40,G3257=账期!$A$41,G3257=账期!$A$42,G3257=账期!$A$43,G3257=账期!$A$44,G3257=账期!$A$45,G3257=账期!$A$46,G3257=账期!$A$48,G3257=账期!$A$50,G3257=账期!$A$51,G3257=账期!$A$52,G3257=账期!$A$53,G3257=账期!$A$54,G3257=账期!$A$56,G3257=账期!$A$57,G3257=账期!$A$58,G3257=账期!$A$59,G3257=账期!$A$60,G3257=账期!$A$61,G3257=账期!$A$62,G3257=账期!$A$63,G3257=账期!$A$64,G3257=账期!$A$66,G3257=账期!$A$67,G3257=账期!$A$68,G3257=账期!$A$70,G3257=账期!$A$71),30,IF(OR(G3257=账期!$A$74,G3257=账期!$A$77,G3257=账期!$A$76,G3257=账期!$A$79,G3257=账期!$A$80,G3257=账期!$A$81,G3257=账期!$A$83,G3257=账期!$A$85,G3257=账期!$A$87,G3257=账期!$A$89,G3257=账期!$A$91),60,IF(OR(G3257=账期!$A$93,G3257=账期!$A$94,G3257=账期!$A$95,G3257=账期!$A$96,G3257=账期!$A$98,G3257=账期!$A$99,G3257=账期!$A$101,G3257=账期!$A$102),90,0)))</f>
        <v>0</v>
      </c>
      <c r="AF3257" s="396"/>
      <c r="AG3257" s="384"/>
      <c r="AH3257" s="396" t="str">
        <f t="shared" si="460"/>
        <v/>
      </c>
    </row>
    <row r="3258" spans="1:34" ht="18" customHeight="1" x14ac:dyDescent="0.25">
      <c r="A3258" s="301" t="str">
        <f t="shared" si="455"/>
        <v/>
      </c>
      <c r="B3258" s="397"/>
      <c r="C3258" s="398"/>
      <c r="D3258" s="399"/>
      <c r="E3258" s="383" t="str">
        <f t="shared" si="458"/>
        <v>C</v>
      </c>
      <c r="F3258" s="383" t="str">
        <f t="shared" si="459"/>
        <v>C</v>
      </c>
      <c r="G3258" s="400"/>
      <c r="H3258" s="385" t="str">
        <f>IF(G3258="","",VLOOKUP(G3258,下拉数据源!J:K,2,0))</f>
        <v/>
      </c>
      <c r="I3258" s="385"/>
      <c r="J3258" s="385"/>
      <c r="K3258" s="386"/>
      <c r="L3258" s="401"/>
      <c r="M3258" s="384"/>
      <c r="N3258" s="384"/>
      <c r="O3258" s="384"/>
      <c r="P3258" s="386"/>
      <c r="Q3258" s="387"/>
      <c r="R3258" s="286"/>
      <c r="S3258" s="388">
        <f t="shared" si="456"/>
        <v>0</v>
      </c>
      <c r="T3258" s="389"/>
      <c r="U3258" s="389">
        <f t="shared" ref="U3258:U3321" si="461">S3258-T3258</f>
        <v>0</v>
      </c>
      <c r="V3258" s="451"/>
      <c r="W3258" s="452"/>
      <c r="X3258" s="386"/>
      <c r="Y3258" s="390"/>
      <c r="Z3258" s="391"/>
      <c r="AA3258" s="392"/>
      <c r="AB3258" s="393"/>
      <c r="AC3258" s="394"/>
      <c r="AD3258" s="395">
        <f t="shared" si="457"/>
        <v>0</v>
      </c>
      <c r="AE3258" s="396">
        <f>IF(OR(G3258=账期!$A$18,G3258=账期!$A$20,G3258=账期!$A$22,G3258=账期!$A$24,G3258=账期!$A$25,G3258=账期!$A$27,G3258=账期!$A$26,G3258=账期!$A$28,G3258=账期!$A$30,G3258=账期!$A$32,G3258=账期!$A$34,G3258=账期!$A$35,G3258=账期!$A$37,G3258=账期!$A$39,G3258=账期!$A$40,G3258=账期!$A$41,G3258=账期!$A$42,G3258=账期!$A$43,G3258=账期!$A$44,G3258=账期!$A$45,G3258=账期!$A$46,G3258=账期!$A$48,G3258=账期!$A$50,G3258=账期!$A$51,G3258=账期!$A$52,G3258=账期!$A$53,G3258=账期!$A$54,G3258=账期!$A$56,G3258=账期!$A$57,G3258=账期!$A$58,G3258=账期!$A$59,G3258=账期!$A$60,G3258=账期!$A$61,G3258=账期!$A$62,G3258=账期!$A$63,G3258=账期!$A$64,G3258=账期!$A$66,G3258=账期!$A$67,G3258=账期!$A$68,G3258=账期!$A$70,G3258=账期!$A$71),30,IF(OR(G3258=账期!$A$74,G3258=账期!$A$77,G3258=账期!$A$76,G3258=账期!$A$79,G3258=账期!$A$80,G3258=账期!$A$81,G3258=账期!$A$83,G3258=账期!$A$85,G3258=账期!$A$87,G3258=账期!$A$89,G3258=账期!$A$91),60,IF(OR(G3258=账期!$A$93,G3258=账期!$A$94,G3258=账期!$A$95,G3258=账期!$A$96,G3258=账期!$A$98,G3258=账期!$A$99,G3258=账期!$A$101,G3258=账期!$A$102),90,0)))</f>
        <v>0</v>
      </c>
      <c r="AF3258" s="396"/>
      <c r="AG3258" s="384"/>
      <c r="AH3258" s="396" t="str">
        <f t="shared" si="460"/>
        <v/>
      </c>
    </row>
    <row r="3259" spans="1:34" ht="18" customHeight="1" x14ac:dyDescent="0.25">
      <c r="A3259" s="301" t="str">
        <f t="shared" si="455"/>
        <v/>
      </c>
      <c r="B3259" s="397"/>
      <c r="C3259" s="398"/>
      <c r="D3259" s="399"/>
      <c r="E3259" s="383" t="str">
        <f t="shared" si="458"/>
        <v>C</v>
      </c>
      <c r="F3259" s="383" t="str">
        <f t="shared" si="459"/>
        <v>C</v>
      </c>
      <c r="G3259" s="400"/>
      <c r="H3259" s="385" t="str">
        <f>IF(G3259="","",VLOOKUP(G3259,下拉数据源!J:K,2,0))</f>
        <v/>
      </c>
      <c r="I3259" s="385"/>
      <c r="J3259" s="385"/>
      <c r="K3259" s="386"/>
      <c r="L3259" s="401"/>
      <c r="M3259" s="384"/>
      <c r="N3259" s="384"/>
      <c r="O3259" s="384"/>
      <c r="P3259" s="386"/>
      <c r="Q3259" s="387"/>
      <c r="R3259" s="286"/>
      <c r="S3259" s="388">
        <f t="shared" si="456"/>
        <v>0</v>
      </c>
      <c r="T3259" s="389"/>
      <c r="U3259" s="389">
        <f t="shared" si="461"/>
        <v>0</v>
      </c>
      <c r="V3259" s="451"/>
      <c r="W3259" s="452"/>
      <c r="X3259" s="386"/>
      <c r="Y3259" s="390"/>
      <c r="Z3259" s="391"/>
      <c r="AA3259" s="392"/>
      <c r="AB3259" s="393"/>
      <c r="AC3259" s="394"/>
      <c r="AD3259" s="395">
        <f t="shared" si="457"/>
        <v>0</v>
      </c>
      <c r="AE3259" s="396">
        <f>IF(OR(G3259=账期!$A$18,G3259=账期!$A$20,G3259=账期!$A$22,G3259=账期!$A$24,G3259=账期!$A$25,G3259=账期!$A$27,G3259=账期!$A$26,G3259=账期!$A$28,G3259=账期!$A$30,G3259=账期!$A$32,G3259=账期!$A$34,G3259=账期!$A$35,G3259=账期!$A$37,G3259=账期!$A$39,G3259=账期!$A$40,G3259=账期!$A$41,G3259=账期!$A$42,G3259=账期!$A$43,G3259=账期!$A$44,G3259=账期!$A$45,G3259=账期!$A$46,G3259=账期!$A$48,G3259=账期!$A$50,G3259=账期!$A$51,G3259=账期!$A$52,G3259=账期!$A$53,G3259=账期!$A$54,G3259=账期!$A$56,G3259=账期!$A$57,G3259=账期!$A$58,G3259=账期!$A$59,G3259=账期!$A$60,G3259=账期!$A$61,G3259=账期!$A$62,G3259=账期!$A$63,G3259=账期!$A$64,G3259=账期!$A$66,G3259=账期!$A$67,G3259=账期!$A$68,G3259=账期!$A$70,G3259=账期!$A$71),30,IF(OR(G3259=账期!$A$74,G3259=账期!$A$77,G3259=账期!$A$76,G3259=账期!$A$79,G3259=账期!$A$80,G3259=账期!$A$81,G3259=账期!$A$83,G3259=账期!$A$85,G3259=账期!$A$87,G3259=账期!$A$89,G3259=账期!$A$91),60,IF(OR(G3259=账期!$A$93,G3259=账期!$A$94,G3259=账期!$A$95,G3259=账期!$A$96,G3259=账期!$A$98,G3259=账期!$A$99,G3259=账期!$A$101,G3259=账期!$A$102),90,0)))</f>
        <v>0</v>
      </c>
      <c r="AF3259" s="396"/>
      <c r="AG3259" s="384"/>
      <c r="AH3259" s="396" t="str">
        <f t="shared" si="460"/>
        <v/>
      </c>
    </row>
    <row r="3260" spans="1:34" ht="18" customHeight="1" x14ac:dyDescent="0.25">
      <c r="A3260" s="301" t="str">
        <f t="shared" si="455"/>
        <v/>
      </c>
      <c r="B3260" s="397"/>
      <c r="C3260" s="398"/>
      <c r="D3260" s="399"/>
      <c r="E3260" s="383" t="str">
        <f t="shared" si="458"/>
        <v>C</v>
      </c>
      <c r="F3260" s="383" t="str">
        <f t="shared" si="459"/>
        <v>C</v>
      </c>
      <c r="G3260" s="400"/>
      <c r="H3260" s="385" t="str">
        <f>IF(G3260="","",VLOOKUP(G3260,下拉数据源!J:K,2,0))</f>
        <v/>
      </c>
      <c r="I3260" s="385"/>
      <c r="J3260" s="385"/>
      <c r="K3260" s="386"/>
      <c r="L3260" s="401"/>
      <c r="M3260" s="384"/>
      <c r="N3260" s="384"/>
      <c r="O3260" s="384"/>
      <c r="P3260" s="386"/>
      <c r="Q3260" s="387"/>
      <c r="R3260" s="286"/>
      <c r="S3260" s="388">
        <f t="shared" si="456"/>
        <v>0</v>
      </c>
      <c r="T3260" s="389"/>
      <c r="U3260" s="389">
        <f t="shared" si="461"/>
        <v>0</v>
      </c>
      <c r="V3260" s="451"/>
      <c r="W3260" s="452"/>
      <c r="X3260" s="386"/>
      <c r="Y3260" s="390"/>
      <c r="Z3260" s="391"/>
      <c r="AA3260" s="392"/>
      <c r="AB3260" s="393"/>
      <c r="AC3260" s="394"/>
      <c r="AD3260" s="395">
        <f t="shared" si="457"/>
        <v>0</v>
      </c>
      <c r="AE3260" s="396">
        <f>IF(OR(G3260=账期!$A$18,G3260=账期!$A$20,G3260=账期!$A$22,G3260=账期!$A$24,G3260=账期!$A$25,G3260=账期!$A$27,G3260=账期!$A$26,G3260=账期!$A$28,G3260=账期!$A$30,G3260=账期!$A$32,G3260=账期!$A$34,G3260=账期!$A$35,G3260=账期!$A$37,G3260=账期!$A$39,G3260=账期!$A$40,G3260=账期!$A$41,G3260=账期!$A$42,G3260=账期!$A$43,G3260=账期!$A$44,G3260=账期!$A$45,G3260=账期!$A$46,G3260=账期!$A$48,G3260=账期!$A$50,G3260=账期!$A$51,G3260=账期!$A$52,G3260=账期!$A$53,G3260=账期!$A$54,G3260=账期!$A$56,G3260=账期!$A$57,G3260=账期!$A$58,G3260=账期!$A$59,G3260=账期!$A$60,G3260=账期!$A$61,G3260=账期!$A$62,G3260=账期!$A$63,G3260=账期!$A$64,G3260=账期!$A$66,G3260=账期!$A$67,G3260=账期!$A$68,G3260=账期!$A$70,G3260=账期!$A$71),30,IF(OR(G3260=账期!$A$74,G3260=账期!$A$77,G3260=账期!$A$76,G3260=账期!$A$79,G3260=账期!$A$80,G3260=账期!$A$81,G3260=账期!$A$83,G3260=账期!$A$85,G3260=账期!$A$87,G3260=账期!$A$89,G3260=账期!$A$91),60,IF(OR(G3260=账期!$A$93,G3260=账期!$A$94,G3260=账期!$A$95,G3260=账期!$A$96,G3260=账期!$A$98,G3260=账期!$A$99,G3260=账期!$A$101,G3260=账期!$A$102),90,0)))</f>
        <v>0</v>
      </c>
      <c r="AF3260" s="396"/>
      <c r="AG3260" s="384"/>
      <c r="AH3260" s="396" t="str">
        <f t="shared" si="460"/>
        <v/>
      </c>
    </row>
    <row r="3261" spans="1:34" ht="18" customHeight="1" x14ac:dyDescent="0.25">
      <c r="A3261" s="301" t="str">
        <f t="shared" ref="A3261:A3324" si="462">IF(V3261="","",TEXT(V3261,"yyyy年m月"))</f>
        <v/>
      </c>
      <c r="B3261" s="397"/>
      <c r="C3261" s="398"/>
      <c r="D3261" s="399"/>
      <c r="E3261" s="383" t="str">
        <f t="shared" si="458"/>
        <v>C</v>
      </c>
      <c r="F3261" s="383" t="str">
        <f t="shared" si="459"/>
        <v>C</v>
      </c>
      <c r="G3261" s="400"/>
      <c r="H3261" s="385" t="str">
        <f>IF(G3261="","",VLOOKUP(G3261,下拉数据源!J:K,2,0))</f>
        <v/>
      </c>
      <c r="I3261" s="385"/>
      <c r="J3261" s="385"/>
      <c r="K3261" s="386"/>
      <c r="L3261" s="401"/>
      <c r="M3261" s="384"/>
      <c r="N3261" s="384"/>
      <c r="O3261" s="384"/>
      <c r="P3261" s="386"/>
      <c r="Q3261" s="387"/>
      <c r="R3261" s="286"/>
      <c r="S3261" s="388">
        <f t="shared" si="456"/>
        <v>0</v>
      </c>
      <c r="T3261" s="389"/>
      <c r="U3261" s="389">
        <f t="shared" si="461"/>
        <v>0</v>
      </c>
      <c r="V3261" s="451"/>
      <c r="W3261" s="452"/>
      <c r="X3261" s="386"/>
      <c r="Y3261" s="390"/>
      <c r="Z3261" s="391"/>
      <c r="AA3261" s="392"/>
      <c r="AB3261" s="393"/>
      <c r="AC3261" s="394"/>
      <c r="AD3261" s="395">
        <f t="shared" si="457"/>
        <v>0</v>
      </c>
      <c r="AE3261" s="396">
        <f>IF(OR(G3261=账期!$A$18,G3261=账期!$A$20,G3261=账期!$A$22,G3261=账期!$A$24,G3261=账期!$A$25,G3261=账期!$A$27,G3261=账期!$A$26,G3261=账期!$A$28,G3261=账期!$A$30,G3261=账期!$A$32,G3261=账期!$A$34,G3261=账期!$A$35,G3261=账期!$A$37,G3261=账期!$A$39,G3261=账期!$A$40,G3261=账期!$A$41,G3261=账期!$A$42,G3261=账期!$A$43,G3261=账期!$A$44,G3261=账期!$A$45,G3261=账期!$A$46,G3261=账期!$A$48,G3261=账期!$A$50,G3261=账期!$A$51,G3261=账期!$A$52,G3261=账期!$A$53,G3261=账期!$A$54,G3261=账期!$A$56,G3261=账期!$A$57,G3261=账期!$A$58,G3261=账期!$A$59,G3261=账期!$A$60,G3261=账期!$A$61,G3261=账期!$A$62,G3261=账期!$A$63,G3261=账期!$A$64,G3261=账期!$A$66,G3261=账期!$A$67,G3261=账期!$A$68,G3261=账期!$A$70,G3261=账期!$A$71),30,IF(OR(G3261=账期!$A$74,G3261=账期!$A$77,G3261=账期!$A$76,G3261=账期!$A$79,G3261=账期!$A$80,G3261=账期!$A$81,G3261=账期!$A$83,G3261=账期!$A$85,G3261=账期!$A$87,G3261=账期!$A$89,G3261=账期!$A$91),60,IF(OR(G3261=账期!$A$93,G3261=账期!$A$94,G3261=账期!$A$95,G3261=账期!$A$96,G3261=账期!$A$98,G3261=账期!$A$99,G3261=账期!$A$101,G3261=账期!$A$102),90,0)))</f>
        <v>0</v>
      </c>
      <c r="AF3261" s="396"/>
      <c r="AG3261" s="384"/>
      <c r="AH3261" s="396" t="str">
        <f t="shared" si="460"/>
        <v/>
      </c>
    </row>
    <row r="3262" spans="1:34" ht="18" customHeight="1" x14ac:dyDescent="0.25">
      <c r="A3262" s="301" t="str">
        <f t="shared" si="462"/>
        <v/>
      </c>
      <c r="B3262" s="397"/>
      <c r="C3262" s="398"/>
      <c r="D3262" s="399"/>
      <c r="E3262" s="383" t="str">
        <f t="shared" si="458"/>
        <v>C</v>
      </c>
      <c r="F3262" s="383" t="str">
        <f t="shared" si="459"/>
        <v>C</v>
      </c>
      <c r="G3262" s="400"/>
      <c r="H3262" s="385" t="str">
        <f>IF(G3262="","",VLOOKUP(G3262,下拉数据源!J:K,2,0))</f>
        <v/>
      </c>
      <c r="I3262" s="385"/>
      <c r="J3262" s="385"/>
      <c r="K3262" s="386"/>
      <c r="L3262" s="401"/>
      <c r="M3262" s="384"/>
      <c r="N3262" s="384"/>
      <c r="O3262" s="384"/>
      <c r="P3262" s="386"/>
      <c r="Q3262" s="387"/>
      <c r="R3262" s="286"/>
      <c r="S3262" s="388">
        <f t="shared" si="456"/>
        <v>0</v>
      </c>
      <c r="T3262" s="389"/>
      <c r="U3262" s="389">
        <f t="shared" si="461"/>
        <v>0</v>
      </c>
      <c r="V3262" s="451"/>
      <c r="W3262" s="452"/>
      <c r="X3262" s="386"/>
      <c r="Y3262" s="390"/>
      <c r="Z3262" s="391"/>
      <c r="AA3262" s="392"/>
      <c r="AB3262" s="393"/>
      <c r="AC3262" s="394"/>
      <c r="AD3262" s="395">
        <f t="shared" si="457"/>
        <v>0</v>
      </c>
      <c r="AE3262" s="396">
        <f>IF(OR(G3262=账期!$A$18,G3262=账期!$A$20,G3262=账期!$A$22,G3262=账期!$A$24,G3262=账期!$A$25,G3262=账期!$A$27,G3262=账期!$A$26,G3262=账期!$A$28,G3262=账期!$A$30,G3262=账期!$A$32,G3262=账期!$A$34,G3262=账期!$A$35,G3262=账期!$A$37,G3262=账期!$A$39,G3262=账期!$A$40,G3262=账期!$A$41,G3262=账期!$A$42,G3262=账期!$A$43,G3262=账期!$A$44,G3262=账期!$A$45,G3262=账期!$A$46,G3262=账期!$A$48,G3262=账期!$A$50,G3262=账期!$A$51,G3262=账期!$A$52,G3262=账期!$A$53,G3262=账期!$A$54,G3262=账期!$A$56,G3262=账期!$A$57,G3262=账期!$A$58,G3262=账期!$A$59,G3262=账期!$A$60,G3262=账期!$A$61,G3262=账期!$A$62,G3262=账期!$A$63,G3262=账期!$A$64,G3262=账期!$A$66,G3262=账期!$A$67,G3262=账期!$A$68,G3262=账期!$A$70,G3262=账期!$A$71),30,IF(OR(G3262=账期!$A$74,G3262=账期!$A$77,G3262=账期!$A$76,G3262=账期!$A$79,G3262=账期!$A$80,G3262=账期!$A$81,G3262=账期!$A$83,G3262=账期!$A$85,G3262=账期!$A$87,G3262=账期!$A$89,G3262=账期!$A$91),60,IF(OR(G3262=账期!$A$93,G3262=账期!$A$94,G3262=账期!$A$95,G3262=账期!$A$96,G3262=账期!$A$98,G3262=账期!$A$99,G3262=账期!$A$101,G3262=账期!$A$102),90,0)))</f>
        <v>0</v>
      </c>
      <c r="AF3262" s="396"/>
      <c r="AG3262" s="384"/>
      <c r="AH3262" s="396" t="str">
        <f t="shared" si="460"/>
        <v/>
      </c>
    </row>
    <row r="3263" spans="1:34" ht="18" customHeight="1" x14ac:dyDescent="0.25">
      <c r="A3263" s="301" t="str">
        <f t="shared" si="462"/>
        <v/>
      </c>
      <c r="B3263" s="397"/>
      <c r="C3263" s="398"/>
      <c r="D3263" s="399"/>
      <c r="E3263" s="383" t="str">
        <f t="shared" si="458"/>
        <v>C</v>
      </c>
      <c r="F3263" s="383" t="str">
        <f t="shared" si="459"/>
        <v>C</v>
      </c>
      <c r="G3263" s="400"/>
      <c r="H3263" s="385" t="str">
        <f>IF(G3263="","",VLOOKUP(G3263,下拉数据源!J:K,2,0))</f>
        <v/>
      </c>
      <c r="I3263" s="385"/>
      <c r="J3263" s="385"/>
      <c r="K3263" s="386"/>
      <c r="L3263" s="401"/>
      <c r="M3263" s="384"/>
      <c r="N3263" s="384"/>
      <c r="O3263" s="384"/>
      <c r="P3263" s="386"/>
      <c r="Q3263" s="387"/>
      <c r="R3263" s="286"/>
      <c r="S3263" s="388">
        <f t="shared" ref="S3263:S3326" si="463">Q3263*R3263</f>
        <v>0</v>
      </c>
      <c r="T3263" s="389"/>
      <c r="U3263" s="389">
        <f t="shared" si="461"/>
        <v>0</v>
      </c>
      <c r="V3263" s="451"/>
      <c r="W3263" s="452"/>
      <c r="X3263" s="386"/>
      <c r="Y3263" s="390"/>
      <c r="Z3263" s="391"/>
      <c r="AA3263" s="392"/>
      <c r="AB3263" s="393"/>
      <c r="AC3263" s="394"/>
      <c r="AD3263" s="395">
        <f t="shared" si="457"/>
        <v>0</v>
      </c>
      <c r="AE3263" s="396">
        <f>IF(OR(G3263=账期!$A$18,G3263=账期!$A$20,G3263=账期!$A$22,G3263=账期!$A$24,G3263=账期!$A$25,G3263=账期!$A$27,G3263=账期!$A$26,G3263=账期!$A$28,G3263=账期!$A$30,G3263=账期!$A$32,G3263=账期!$A$34,G3263=账期!$A$35,G3263=账期!$A$37,G3263=账期!$A$39,G3263=账期!$A$40,G3263=账期!$A$41,G3263=账期!$A$42,G3263=账期!$A$43,G3263=账期!$A$44,G3263=账期!$A$45,G3263=账期!$A$46,G3263=账期!$A$48,G3263=账期!$A$50,G3263=账期!$A$51,G3263=账期!$A$52,G3263=账期!$A$53,G3263=账期!$A$54,G3263=账期!$A$56,G3263=账期!$A$57,G3263=账期!$A$58,G3263=账期!$A$59,G3263=账期!$A$60,G3263=账期!$A$61,G3263=账期!$A$62,G3263=账期!$A$63,G3263=账期!$A$64,G3263=账期!$A$66,G3263=账期!$A$67,G3263=账期!$A$68,G3263=账期!$A$70,G3263=账期!$A$71),30,IF(OR(G3263=账期!$A$74,G3263=账期!$A$77,G3263=账期!$A$76,G3263=账期!$A$79,G3263=账期!$A$80,G3263=账期!$A$81,G3263=账期!$A$83,G3263=账期!$A$85,G3263=账期!$A$87,G3263=账期!$A$89,G3263=账期!$A$91),60,IF(OR(G3263=账期!$A$93,G3263=账期!$A$94,G3263=账期!$A$95,G3263=账期!$A$96,G3263=账期!$A$98,G3263=账期!$A$99,G3263=账期!$A$101,G3263=账期!$A$102),90,0)))</f>
        <v>0</v>
      </c>
      <c r="AF3263" s="396"/>
      <c r="AG3263" s="384"/>
      <c r="AH3263" s="396" t="str">
        <f t="shared" si="460"/>
        <v/>
      </c>
    </row>
    <row r="3264" spans="1:34" ht="18" customHeight="1" x14ac:dyDescent="0.25">
      <c r="A3264" s="301" t="str">
        <f t="shared" si="462"/>
        <v/>
      </c>
      <c r="B3264" s="397"/>
      <c r="C3264" s="398"/>
      <c r="D3264" s="399"/>
      <c r="E3264" s="383" t="str">
        <f t="shared" si="458"/>
        <v>C</v>
      </c>
      <c r="F3264" s="383" t="str">
        <f t="shared" si="459"/>
        <v>C</v>
      </c>
      <c r="G3264" s="400"/>
      <c r="H3264" s="385" t="str">
        <f>IF(G3264="","",VLOOKUP(G3264,下拉数据源!J:K,2,0))</f>
        <v/>
      </c>
      <c r="I3264" s="385"/>
      <c r="J3264" s="385"/>
      <c r="K3264" s="386"/>
      <c r="L3264" s="401"/>
      <c r="M3264" s="384"/>
      <c r="N3264" s="384"/>
      <c r="O3264" s="384"/>
      <c r="P3264" s="386"/>
      <c r="Q3264" s="387"/>
      <c r="R3264" s="286"/>
      <c r="S3264" s="388">
        <f t="shared" si="463"/>
        <v>0</v>
      </c>
      <c r="T3264" s="389"/>
      <c r="U3264" s="389">
        <f t="shared" si="461"/>
        <v>0</v>
      </c>
      <c r="V3264" s="451"/>
      <c r="W3264" s="452"/>
      <c r="X3264" s="386"/>
      <c r="Y3264" s="390"/>
      <c r="Z3264" s="391"/>
      <c r="AA3264" s="392"/>
      <c r="AB3264" s="393"/>
      <c r="AC3264" s="394"/>
      <c r="AD3264" s="395">
        <f t="shared" ref="AD3264:AD3327" si="464">IF(AE3264&gt;0,(DATE(YEAR(AC3264),MONTH(AC3264)+1,1)-1)+AE3264,AC3264)</f>
        <v>0</v>
      </c>
      <c r="AE3264" s="396">
        <f>IF(OR(G3264=账期!$A$18,G3264=账期!$A$20,G3264=账期!$A$22,G3264=账期!$A$24,G3264=账期!$A$25,G3264=账期!$A$27,G3264=账期!$A$26,G3264=账期!$A$28,G3264=账期!$A$30,G3264=账期!$A$32,G3264=账期!$A$34,G3264=账期!$A$35,G3264=账期!$A$37,G3264=账期!$A$39,G3264=账期!$A$40,G3264=账期!$A$41,G3264=账期!$A$42,G3264=账期!$A$43,G3264=账期!$A$44,G3264=账期!$A$45,G3264=账期!$A$46,G3264=账期!$A$48,G3264=账期!$A$50,G3264=账期!$A$51,G3264=账期!$A$52,G3264=账期!$A$53,G3264=账期!$A$54,G3264=账期!$A$56,G3264=账期!$A$57,G3264=账期!$A$58,G3264=账期!$A$59,G3264=账期!$A$60,G3264=账期!$A$61,G3264=账期!$A$62,G3264=账期!$A$63,G3264=账期!$A$64,G3264=账期!$A$66,G3264=账期!$A$67,G3264=账期!$A$68,G3264=账期!$A$70,G3264=账期!$A$71),30,IF(OR(G3264=账期!$A$74,G3264=账期!$A$77,G3264=账期!$A$76,G3264=账期!$A$79,G3264=账期!$A$80,G3264=账期!$A$81,G3264=账期!$A$83,G3264=账期!$A$85,G3264=账期!$A$87,G3264=账期!$A$89,G3264=账期!$A$91),60,IF(OR(G3264=账期!$A$93,G3264=账期!$A$94,G3264=账期!$A$95,G3264=账期!$A$96,G3264=账期!$A$98,G3264=账期!$A$99,G3264=账期!$A$101,G3264=账期!$A$102),90,0)))</f>
        <v>0</v>
      </c>
      <c r="AF3264" s="396"/>
      <c r="AG3264" s="384"/>
      <c r="AH3264" s="396" t="str">
        <f t="shared" si="460"/>
        <v/>
      </c>
    </row>
    <row r="3265" spans="1:34" ht="18" customHeight="1" x14ac:dyDescent="0.25">
      <c r="A3265" s="301" t="str">
        <f t="shared" si="462"/>
        <v/>
      </c>
      <c r="B3265" s="397"/>
      <c r="C3265" s="398"/>
      <c r="D3265" s="399"/>
      <c r="E3265" s="383" t="str">
        <f t="shared" si="458"/>
        <v>C</v>
      </c>
      <c r="F3265" s="383" t="str">
        <f t="shared" si="459"/>
        <v>C</v>
      </c>
      <c r="G3265" s="400"/>
      <c r="H3265" s="385" t="str">
        <f>IF(G3265="","",VLOOKUP(G3265,下拉数据源!J:K,2,0))</f>
        <v/>
      </c>
      <c r="I3265" s="385"/>
      <c r="J3265" s="385"/>
      <c r="K3265" s="386"/>
      <c r="L3265" s="401"/>
      <c r="M3265" s="384"/>
      <c r="N3265" s="384"/>
      <c r="O3265" s="384"/>
      <c r="P3265" s="386"/>
      <c r="Q3265" s="387"/>
      <c r="R3265" s="286"/>
      <c r="S3265" s="388">
        <f t="shared" si="463"/>
        <v>0</v>
      </c>
      <c r="T3265" s="389"/>
      <c r="U3265" s="389">
        <f t="shared" si="461"/>
        <v>0</v>
      </c>
      <c r="V3265" s="451"/>
      <c r="W3265" s="452"/>
      <c r="X3265" s="386"/>
      <c r="Y3265" s="390"/>
      <c r="Z3265" s="391"/>
      <c r="AA3265" s="392"/>
      <c r="AB3265" s="393"/>
      <c r="AC3265" s="394"/>
      <c r="AD3265" s="395">
        <f t="shared" si="464"/>
        <v>0</v>
      </c>
      <c r="AE3265" s="396">
        <f>IF(OR(G3265=账期!$A$18,G3265=账期!$A$20,G3265=账期!$A$22,G3265=账期!$A$24,G3265=账期!$A$25,G3265=账期!$A$27,G3265=账期!$A$26,G3265=账期!$A$28,G3265=账期!$A$30,G3265=账期!$A$32,G3265=账期!$A$34,G3265=账期!$A$35,G3265=账期!$A$37,G3265=账期!$A$39,G3265=账期!$A$40,G3265=账期!$A$41,G3265=账期!$A$42,G3265=账期!$A$43,G3265=账期!$A$44,G3265=账期!$A$45,G3265=账期!$A$46,G3265=账期!$A$48,G3265=账期!$A$50,G3265=账期!$A$51,G3265=账期!$A$52,G3265=账期!$A$53,G3265=账期!$A$54,G3265=账期!$A$56,G3265=账期!$A$57,G3265=账期!$A$58,G3265=账期!$A$59,G3265=账期!$A$60,G3265=账期!$A$61,G3265=账期!$A$62,G3265=账期!$A$63,G3265=账期!$A$64,G3265=账期!$A$66,G3265=账期!$A$67,G3265=账期!$A$68,G3265=账期!$A$70,G3265=账期!$A$71),30,IF(OR(G3265=账期!$A$74,G3265=账期!$A$77,G3265=账期!$A$76,G3265=账期!$A$79,G3265=账期!$A$80,G3265=账期!$A$81,G3265=账期!$A$83,G3265=账期!$A$85,G3265=账期!$A$87,G3265=账期!$A$89,G3265=账期!$A$91),60,IF(OR(G3265=账期!$A$93,G3265=账期!$A$94,G3265=账期!$A$95,G3265=账期!$A$96,G3265=账期!$A$98,G3265=账期!$A$99,G3265=账期!$A$101,G3265=账期!$A$102),90,0)))</f>
        <v>0</v>
      </c>
      <c r="AF3265" s="396"/>
      <c r="AG3265" s="384"/>
      <c r="AH3265" s="396" t="str">
        <f t="shared" si="460"/>
        <v/>
      </c>
    </row>
    <row r="3266" spans="1:34" ht="18" customHeight="1" x14ac:dyDescent="0.25">
      <c r="A3266" s="301" t="str">
        <f t="shared" si="462"/>
        <v/>
      </c>
      <c r="B3266" s="397"/>
      <c r="C3266" s="398"/>
      <c r="D3266" s="399"/>
      <c r="E3266" s="383" t="str">
        <f t="shared" si="458"/>
        <v>C</v>
      </c>
      <c r="F3266" s="383" t="str">
        <f t="shared" si="459"/>
        <v>C</v>
      </c>
      <c r="G3266" s="400"/>
      <c r="H3266" s="385" t="str">
        <f>IF(G3266="","",VLOOKUP(G3266,下拉数据源!J:K,2,0))</f>
        <v/>
      </c>
      <c r="I3266" s="385"/>
      <c r="J3266" s="385"/>
      <c r="K3266" s="386"/>
      <c r="L3266" s="401"/>
      <c r="M3266" s="384"/>
      <c r="N3266" s="384"/>
      <c r="O3266" s="384"/>
      <c r="P3266" s="386"/>
      <c r="Q3266" s="387"/>
      <c r="R3266" s="286"/>
      <c r="S3266" s="388">
        <f t="shared" si="463"/>
        <v>0</v>
      </c>
      <c r="T3266" s="389"/>
      <c r="U3266" s="389">
        <f t="shared" si="461"/>
        <v>0</v>
      </c>
      <c r="V3266" s="451"/>
      <c r="W3266" s="452"/>
      <c r="X3266" s="386"/>
      <c r="Y3266" s="390"/>
      <c r="Z3266" s="391"/>
      <c r="AA3266" s="392"/>
      <c r="AB3266" s="393"/>
      <c r="AC3266" s="394"/>
      <c r="AD3266" s="395">
        <f t="shared" si="464"/>
        <v>0</v>
      </c>
      <c r="AE3266" s="396">
        <f>IF(OR(G3266=账期!$A$18,G3266=账期!$A$20,G3266=账期!$A$22,G3266=账期!$A$24,G3266=账期!$A$25,G3266=账期!$A$27,G3266=账期!$A$26,G3266=账期!$A$28,G3266=账期!$A$30,G3266=账期!$A$32,G3266=账期!$A$34,G3266=账期!$A$35,G3266=账期!$A$37,G3266=账期!$A$39,G3266=账期!$A$40,G3266=账期!$A$41,G3266=账期!$A$42,G3266=账期!$A$43,G3266=账期!$A$44,G3266=账期!$A$45,G3266=账期!$A$46,G3266=账期!$A$48,G3266=账期!$A$50,G3266=账期!$A$51,G3266=账期!$A$52,G3266=账期!$A$53,G3266=账期!$A$54,G3266=账期!$A$56,G3266=账期!$A$57,G3266=账期!$A$58,G3266=账期!$A$59,G3266=账期!$A$60,G3266=账期!$A$61,G3266=账期!$A$62,G3266=账期!$A$63,G3266=账期!$A$64,G3266=账期!$A$66,G3266=账期!$A$67,G3266=账期!$A$68,G3266=账期!$A$70,G3266=账期!$A$71),30,IF(OR(G3266=账期!$A$74,G3266=账期!$A$77,G3266=账期!$A$76,G3266=账期!$A$79,G3266=账期!$A$80,G3266=账期!$A$81,G3266=账期!$A$83,G3266=账期!$A$85,G3266=账期!$A$87,G3266=账期!$A$89,G3266=账期!$A$91),60,IF(OR(G3266=账期!$A$93,G3266=账期!$A$94,G3266=账期!$A$95,G3266=账期!$A$96,G3266=账期!$A$98,G3266=账期!$A$99,G3266=账期!$A$101,G3266=账期!$A$102),90,0)))</f>
        <v>0</v>
      </c>
      <c r="AF3266" s="396"/>
      <c r="AG3266" s="384"/>
      <c r="AH3266" s="396" t="str">
        <f t="shared" si="460"/>
        <v/>
      </c>
    </row>
    <row r="3267" spans="1:34" ht="18" customHeight="1" x14ac:dyDescent="0.25">
      <c r="A3267" s="301" t="str">
        <f t="shared" si="462"/>
        <v/>
      </c>
      <c r="B3267" s="397"/>
      <c r="C3267" s="398"/>
      <c r="D3267" s="399"/>
      <c r="E3267" s="383" t="str">
        <f t="shared" si="458"/>
        <v>C</v>
      </c>
      <c r="F3267" s="383" t="str">
        <f t="shared" si="459"/>
        <v>C</v>
      </c>
      <c r="G3267" s="400"/>
      <c r="H3267" s="385" t="str">
        <f>IF(G3267="","",VLOOKUP(G3267,下拉数据源!J:K,2,0))</f>
        <v/>
      </c>
      <c r="I3267" s="385"/>
      <c r="J3267" s="385"/>
      <c r="K3267" s="386"/>
      <c r="L3267" s="401"/>
      <c r="M3267" s="384"/>
      <c r="N3267" s="384"/>
      <c r="O3267" s="384"/>
      <c r="P3267" s="386"/>
      <c r="Q3267" s="387"/>
      <c r="R3267" s="286"/>
      <c r="S3267" s="388">
        <f t="shared" si="463"/>
        <v>0</v>
      </c>
      <c r="T3267" s="389"/>
      <c r="U3267" s="389">
        <f t="shared" si="461"/>
        <v>0</v>
      </c>
      <c r="V3267" s="451"/>
      <c r="W3267" s="452"/>
      <c r="X3267" s="386"/>
      <c r="Y3267" s="390"/>
      <c r="Z3267" s="391"/>
      <c r="AA3267" s="392"/>
      <c r="AB3267" s="393"/>
      <c r="AC3267" s="394"/>
      <c r="AD3267" s="395">
        <f t="shared" si="464"/>
        <v>0</v>
      </c>
      <c r="AE3267" s="396">
        <f>IF(OR(G3267=账期!$A$18,G3267=账期!$A$20,G3267=账期!$A$22,G3267=账期!$A$24,G3267=账期!$A$25,G3267=账期!$A$27,G3267=账期!$A$26,G3267=账期!$A$28,G3267=账期!$A$30,G3267=账期!$A$32,G3267=账期!$A$34,G3267=账期!$A$35,G3267=账期!$A$37,G3267=账期!$A$39,G3267=账期!$A$40,G3267=账期!$A$41,G3267=账期!$A$42,G3267=账期!$A$43,G3267=账期!$A$44,G3267=账期!$A$45,G3267=账期!$A$46,G3267=账期!$A$48,G3267=账期!$A$50,G3267=账期!$A$51,G3267=账期!$A$52,G3267=账期!$A$53,G3267=账期!$A$54,G3267=账期!$A$56,G3267=账期!$A$57,G3267=账期!$A$58,G3267=账期!$A$59,G3267=账期!$A$60,G3267=账期!$A$61,G3267=账期!$A$62,G3267=账期!$A$63,G3267=账期!$A$64,G3267=账期!$A$66,G3267=账期!$A$67,G3267=账期!$A$68,G3267=账期!$A$70,G3267=账期!$A$71),30,IF(OR(G3267=账期!$A$74,G3267=账期!$A$77,G3267=账期!$A$76,G3267=账期!$A$79,G3267=账期!$A$80,G3267=账期!$A$81,G3267=账期!$A$83,G3267=账期!$A$85,G3267=账期!$A$87,G3267=账期!$A$89,G3267=账期!$A$91),60,IF(OR(G3267=账期!$A$93,G3267=账期!$A$94,G3267=账期!$A$95,G3267=账期!$A$96,G3267=账期!$A$98,G3267=账期!$A$99,G3267=账期!$A$101,G3267=账期!$A$102),90,0)))</f>
        <v>0</v>
      </c>
      <c r="AF3267" s="396"/>
      <c r="AG3267" s="384"/>
      <c r="AH3267" s="396" t="str">
        <f t="shared" si="460"/>
        <v/>
      </c>
    </row>
    <row r="3268" spans="1:34" ht="18" customHeight="1" x14ac:dyDescent="0.25">
      <c r="A3268" s="301" t="str">
        <f t="shared" si="462"/>
        <v/>
      </c>
      <c r="B3268" s="397"/>
      <c r="C3268" s="398"/>
      <c r="D3268" s="399"/>
      <c r="E3268" s="383" t="str">
        <f t="shared" si="458"/>
        <v>C</v>
      </c>
      <c r="F3268" s="383" t="str">
        <f t="shared" si="459"/>
        <v>C</v>
      </c>
      <c r="G3268" s="400"/>
      <c r="H3268" s="385" t="str">
        <f>IF(G3268="","",VLOOKUP(G3268,下拉数据源!J:K,2,0))</f>
        <v/>
      </c>
      <c r="I3268" s="385"/>
      <c r="J3268" s="385"/>
      <c r="K3268" s="386"/>
      <c r="L3268" s="401"/>
      <c r="M3268" s="384"/>
      <c r="N3268" s="384"/>
      <c r="O3268" s="384"/>
      <c r="P3268" s="386"/>
      <c r="Q3268" s="387"/>
      <c r="R3268" s="286"/>
      <c r="S3268" s="388">
        <f t="shared" si="463"/>
        <v>0</v>
      </c>
      <c r="T3268" s="389"/>
      <c r="U3268" s="389">
        <f t="shared" si="461"/>
        <v>0</v>
      </c>
      <c r="V3268" s="451"/>
      <c r="W3268" s="452"/>
      <c r="X3268" s="386"/>
      <c r="Y3268" s="390"/>
      <c r="Z3268" s="391"/>
      <c r="AA3268" s="392"/>
      <c r="AB3268" s="393"/>
      <c r="AC3268" s="394"/>
      <c r="AD3268" s="395">
        <f t="shared" si="464"/>
        <v>0</v>
      </c>
      <c r="AE3268" s="396">
        <f>IF(OR(G3268=账期!$A$18,G3268=账期!$A$20,G3268=账期!$A$22,G3268=账期!$A$24,G3268=账期!$A$25,G3268=账期!$A$27,G3268=账期!$A$26,G3268=账期!$A$28,G3268=账期!$A$30,G3268=账期!$A$32,G3268=账期!$A$34,G3268=账期!$A$35,G3268=账期!$A$37,G3268=账期!$A$39,G3268=账期!$A$40,G3268=账期!$A$41,G3268=账期!$A$42,G3268=账期!$A$43,G3268=账期!$A$44,G3268=账期!$A$45,G3268=账期!$A$46,G3268=账期!$A$48,G3268=账期!$A$50,G3268=账期!$A$51,G3268=账期!$A$52,G3268=账期!$A$53,G3268=账期!$A$54,G3268=账期!$A$56,G3268=账期!$A$57,G3268=账期!$A$58,G3268=账期!$A$59,G3268=账期!$A$60,G3268=账期!$A$61,G3268=账期!$A$62,G3268=账期!$A$63,G3268=账期!$A$64,G3268=账期!$A$66,G3268=账期!$A$67,G3268=账期!$A$68,G3268=账期!$A$70,G3268=账期!$A$71),30,IF(OR(G3268=账期!$A$74,G3268=账期!$A$77,G3268=账期!$A$76,G3268=账期!$A$79,G3268=账期!$A$80,G3268=账期!$A$81,G3268=账期!$A$83,G3268=账期!$A$85,G3268=账期!$A$87,G3268=账期!$A$89,G3268=账期!$A$91),60,IF(OR(G3268=账期!$A$93,G3268=账期!$A$94,G3268=账期!$A$95,G3268=账期!$A$96,G3268=账期!$A$98,G3268=账期!$A$99,G3268=账期!$A$101,G3268=账期!$A$102),90,0)))</f>
        <v>0</v>
      </c>
      <c r="AF3268" s="396"/>
      <c r="AG3268" s="384"/>
      <c r="AH3268" s="396" t="str">
        <f t="shared" si="460"/>
        <v/>
      </c>
    </row>
    <row r="3269" spans="1:34" ht="18" customHeight="1" x14ac:dyDescent="0.25">
      <c r="A3269" s="301" t="str">
        <f t="shared" si="462"/>
        <v/>
      </c>
      <c r="B3269" s="397"/>
      <c r="C3269" s="398"/>
      <c r="D3269" s="399"/>
      <c r="E3269" s="383" t="str">
        <f t="shared" si="458"/>
        <v>C</v>
      </c>
      <c r="F3269" s="383" t="str">
        <f t="shared" si="459"/>
        <v>C</v>
      </c>
      <c r="G3269" s="400"/>
      <c r="H3269" s="385" t="str">
        <f>IF(G3269="","",VLOOKUP(G3269,下拉数据源!J:K,2,0))</f>
        <v/>
      </c>
      <c r="I3269" s="385"/>
      <c r="J3269" s="385"/>
      <c r="K3269" s="386"/>
      <c r="L3269" s="401"/>
      <c r="M3269" s="384"/>
      <c r="N3269" s="384"/>
      <c r="O3269" s="384"/>
      <c r="P3269" s="386"/>
      <c r="Q3269" s="387"/>
      <c r="R3269" s="286"/>
      <c r="S3269" s="388">
        <f t="shared" si="463"/>
        <v>0</v>
      </c>
      <c r="T3269" s="389"/>
      <c r="U3269" s="389">
        <f t="shared" si="461"/>
        <v>0</v>
      </c>
      <c r="V3269" s="451"/>
      <c r="W3269" s="452"/>
      <c r="X3269" s="386"/>
      <c r="Y3269" s="390"/>
      <c r="Z3269" s="391"/>
      <c r="AA3269" s="392"/>
      <c r="AB3269" s="393"/>
      <c r="AC3269" s="394"/>
      <c r="AD3269" s="395">
        <f t="shared" si="464"/>
        <v>0</v>
      </c>
      <c r="AE3269" s="396">
        <f>IF(OR(G3269=账期!$A$18,G3269=账期!$A$20,G3269=账期!$A$22,G3269=账期!$A$24,G3269=账期!$A$25,G3269=账期!$A$27,G3269=账期!$A$26,G3269=账期!$A$28,G3269=账期!$A$30,G3269=账期!$A$32,G3269=账期!$A$34,G3269=账期!$A$35,G3269=账期!$A$37,G3269=账期!$A$39,G3269=账期!$A$40,G3269=账期!$A$41,G3269=账期!$A$42,G3269=账期!$A$43,G3269=账期!$A$44,G3269=账期!$A$45,G3269=账期!$A$46,G3269=账期!$A$48,G3269=账期!$A$50,G3269=账期!$A$51,G3269=账期!$A$52,G3269=账期!$A$53,G3269=账期!$A$54,G3269=账期!$A$56,G3269=账期!$A$57,G3269=账期!$A$58,G3269=账期!$A$59,G3269=账期!$A$60,G3269=账期!$A$61,G3269=账期!$A$62,G3269=账期!$A$63,G3269=账期!$A$64,G3269=账期!$A$66,G3269=账期!$A$67,G3269=账期!$A$68,G3269=账期!$A$70,G3269=账期!$A$71),30,IF(OR(G3269=账期!$A$74,G3269=账期!$A$77,G3269=账期!$A$76,G3269=账期!$A$79,G3269=账期!$A$80,G3269=账期!$A$81,G3269=账期!$A$83,G3269=账期!$A$85,G3269=账期!$A$87,G3269=账期!$A$89,G3269=账期!$A$91),60,IF(OR(G3269=账期!$A$93,G3269=账期!$A$94,G3269=账期!$A$95,G3269=账期!$A$96,G3269=账期!$A$98,G3269=账期!$A$99,G3269=账期!$A$101,G3269=账期!$A$102),90,0)))</f>
        <v>0</v>
      </c>
      <c r="AF3269" s="396"/>
      <c r="AG3269" s="384"/>
      <c r="AH3269" s="396" t="str">
        <f t="shared" si="460"/>
        <v/>
      </c>
    </row>
    <row r="3270" spans="1:34" ht="18" customHeight="1" x14ac:dyDescent="0.25">
      <c r="A3270" s="301" t="str">
        <f t="shared" si="462"/>
        <v/>
      </c>
      <c r="B3270" s="397"/>
      <c r="C3270" s="398"/>
      <c r="D3270" s="399"/>
      <c r="E3270" s="383" t="str">
        <f t="shared" si="458"/>
        <v>C</v>
      </c>
      <c r="F3270" s="383" t="str">
        <f t="shared" si="459"/>
        <v>C</v>
      </c>
      <c r="G3270" s="400"/>
      <c r="H3270" s="385" t="str">
        <f>IF(G3270="","",VLOOKUP(G3270,下拉数据源!J:K,2,0))</f>
        <v/>
      </c>
      <c r="I3270" s="385"/>
      <c r="J3270" s="385"/>
      <c r="K3270" s="386"/>
      <c r="L3270" s="401"/>
      <c r="M3270" s="384"/>
      <c r="N3270" s="384"/>
      <c r="O3270" s="384"/>
      <c r="P3270" s="386"/>
      <c r="Q3270" s="387"/>
      <c r="R3270" s="286"/>
      <c r="S3270" s="388">
        <f t="shared" si="463"/>
        <v>0</v>
      </c>
      <c r="T3270" s="389"/>
      <c r="U3270" s="389">
        <f t="shared" si="461"/>
        <v>0</v>
      </c>
      <c r="V3270" s="451"/>
      <c r="W3270" s="452"/>
      <c r="X3270" s="386"/>
      <c r="Y3270" s="390"/>
      <c r="Z3270" s="391"/>
      <c r="AA3270" s="392"/>
      <c r="AB3270" s="393"/>
      <c r="AC3270" s="394"/>
      <c r="AD3270" s="395">
        <f t="shared" si="464"/>
        <v>0</v>
      </c>
      <c r="AE3270" s="396">
        <f>IF(OR(G3270=账期!$A$18,G3270=账期!$A$20,G3270=账期!$A$22,G3270=账期!$A$24,G3270=账期!$A$25,G3270=账期!$A$27,G3270=账期!$A$26,G3270=账期!$A$28,G3270=账期!$A$30,G3270=账期!$A$32,G3270=账期!$A$34,G3270=账期!$A$35,G3270=账期!$A$37,G3270=账期!$A$39,G3270=账期!$A$40,G3270=账期!$A$41,G3270=账期!$A$42,G3270=账期!$A$43,G3270=账期!$A$44,G3270=账期!$A$45,G3270=账期!$A$46,G3270=账期!$A$48,G3270=账期!$A$50,G3270=账期!$A$51,G3270=账期!$A$52,G3270=账期!$A$53,G3270=账期!$A$54,G3270=账期!$A$56,G3270=账期!$A$57,G3270=账期!$A$58,G3270=账期!$A$59,G3270=账期!$A$60,G3270=账期!$A$61,G3270=账期!$A$62,G3270=账期!$A$63,G3270=账期!$A$64,G3270=账期!$A$66,G3270=账期!$A$67,G3270=账期!$A$68,G3270=账期!$A$70,G3270=账期!$A$71),30,IF(OR(G3270=账期!$A$74,G3270=账期!$A$77,G3270=账期!$A$76,G3270=账期!$A$79,G3270=账期!$A$80,G3270=账期!$A$81,G3270=账期!$A$83,G3270=账期!$A$85,G3270=账期!$A$87,G3270=账期!$A$89,G3270=账期!$A$91),60,IF(OR(G3270=账期!$A$93,G3270=账期!$A$94,G3270=账期!$A$95,G3270=账期!$A$96,G3270=账期!$A$98,G3270=账期!$A$99,G3270=账期!$A$101,G3270=账期!$A$102),90,0)))</f>
        <v>0</v>
      </c>
      <c r="AF3270" s="396"/>
      <c r="AG3270" s="384"/>
      <c r="AH3270" s="396" t="str">
        <f t="shared" si="460"/>
        <v/>
      </c>
    </row>
    <row r="3271" spans="1:34" ht="18" customHeight="1" x14ac:dyDescent="0.25">
      <c r="A3271" s="301" t="str">
        <f t="shared" si="462"/>
        <v/>
      </c>
      <c r="B3271" s="397"/>
      <c r="C3271" s="398"/>
      <c r="D3271" s="399"/>
      <c r="E3271" s="383" t="str">
        <f t="shared" si="458"/>
        <v>C</v>
      </c>
      <c r="F3271" s="383" t="str">
        <f t="shared" si="459"/>
        <v>C</v>
      </c>
      <c r="G3271" s="400"/>
      <c r="H3271" s="385" t="str">
        <f>IF(G3271="","",VLOOKUP(G3271,下拉数据源!J:K,2,0))</f>
        <v/>
      </c>
      <c r="I3271" s="385"/>
      <c r="J3271" s="385"/>
      <c r="K3271" s="386"/>
      <c r="L3271" s="401"/>
      <c r="M3271" s="384"/>
      <c r="N3271" s="384"/>
      <c r="O3271" s="384"/>
      <c r="P3271" s="386"/>
      <c r="Q3271" s="387"/>
      <c r="R3271" s="286"/>
      <c r="S3271" s="388">
        <f t="shared" si="463"/>
        <v>0</v>
      </c>
      <c r="T3271" s="389"/>
      <c r="U3271" s="389">
        <f t="shared" si="461"/>
        <v>0</v>
      </c>
      <c r="V3271" s="451"/>
      <c r="W3271" s="452"/>
      <c r="X3271" s="386"/>
      <c r="Y3271" s="390"/>
      <c r="Z3271" s="391"/>
      <c r="AA3271" s="392"/>
      <c r="AB3271" s="393"/>
      <c r="AC3271" s="394"/>
      <c r="AD3271" s="395">
        <f t="shared" si="464"/>
        <v>0</v>
      </c>
      <c r="AE3271" s="396">
        <f>IF(OR(G3271=账期!$A$18,G3271=账期!$A$20,G3271=账期!$A$22,G3271=账期!$A$24,G3271=账期!$A$25,G3271=账期!$A$27,G3271=账期!$A$26,G3271=账期!$A$28,G3271=账期!$A$30,G3271=账期!$A$32,G3271=账期!$A$34,G3271=账期!$A$35,G3271=账期!$A$37,G3271=账期!$A$39,G3271=账期!$A$40,G3271=账期!$A$41,G3271=账期!$A$42,G3271=账期!$A$43,G3271=账期!$A$44,G3271=账期!$A$45,G3271=账期!$A$46,G3271=账期!$A$48,G3271=账期!$A$50,G3271=账期!$A$51,G3271=账期!$A$52,G3271=账期!$A$53,G3271=账期!$A$54,G3271=账期!$A$56,G3271=账期!$A$57,G3271=账期!$A$58,G3271=账期!$A$59,G3271=账期!$A$60,G3271=账期!$A$61,G3271=账期!$A$62,G3271=账期!$A$63,G3271=账期!$A$64,G3271=账期!$A$66,G3271=账期!$A$67,G3271=账期!$A$68,G3271=账期!$A$70,G3271=账期!$A$71),30,IF(OR(G3271=账期!$A$74,G3271=账期!$A$77,G3271=账期!$A$76,G3271=账期!$A$79,G3271=账期!$A$80,G3271=账期!$A$81,G3271=账期!$A$83,G3271=账期!$A$85,G3271=账期!$A$87,G3271=账期!$A$89,G3271=账期!$A$91),60,IF(OR(G3271=账期!$A$93,G3271=账期!$A$94,G3271=账期!$A$95,G3271=账期!$A$96,G3271=账期!$A$98,G3271=账期!$A$99,G3271=账期!$A$101,G3271=账期!$A$102),90,0)))</f>
        <v>0</v>
      </c>
      <c r="AF3271" s="396"/>
      <c r="AG3271" s="384"/>
      <c r="AH3271" s="396" t="str">
        <f t="shared" si="460"/>
        <v/>
      </c>
    </row>
    <row r="3272" spans="1:34" ht="18" customHeight="1" x14ac:dyDescent="0.25">
      <c r="A3272" s="301" t="str">
        <f t="shared" si="462"/>
        <v/>
      </c>
      <c r="B3272" s="397"/>
      <c r="C3272" s="398"/>
      <c r="D3272" s="399"/>
      <c r="E3272" s="383" t="str">
        <f t="shared" si="458"/>
        <v>C</v>
      </c>
      <c r="F3272" s="383" t="str">
        <f t="shared" si="459"/>
        <v>C</v>
      </c>
      <c r="G3272" s="400"/>
      <c r="H3272" s="385" t="str">
        <f>IF(G3272="","",VLOOKUP(G3272,下拉数据源!J:K,2,0))</f>
        <v/>
      </c>
      <c r="I3272" s="385"/>
      <c r="J3272" s="385"/>
      <c r="K3272" s="386"/>
      <c r="L3272" s="401"/>
      <c r="M3272" s="384"/>
      <c r="N3272" s="384"/>
      <c r="O3272" s="384"/>
      <c r="P3272" s="386"/>
      <c r="Q3272" s="387"/>
      <c r="R3272" s="286"/>
      <c r="S3272" s="388">
        <f t="shared" si="463"/>
        <v>0</v>
      </c>
      <c r="T3272" s="389"/>
      <c r="U3272" s="389">
        <f t="shared" si="461"/>
        <v>0</v>
      </c>
      <c r="V3272" s="451"/>
      <c r="W3272" s="452"/>
      <c r="X3272" s="386"/>
      <c r="Y3272" s="390"/>
      <c r="Z3272" s="391"/>
      <c r="AA3272" s="392"/>
      <c r="AB3272" s="393"/>
      <c r="AC3272" s="394"/>
      <c r="AD3272" s="395">
        <f t="shared" si="464"/>
        <v>0</v>
      </c>
      <c r="AE3272" s="396">
        <f>IF(OR(G3272=账期!$A$18,G3272=账期!$A$20,G3272=账期!$A$22,G3272=账期!$A$24,G3272=账期!$A$25,G3272=账期!$A$27,G3272=账期!$A$26,G3272=账期!$A$28,G3272=账期!$A$30,G3272=账期!$A$32,G3272=账期!$A$34,G3272=账期!$A$35,G3272=账期!$A$37,G3272=账期!$A$39,G3272=账期!$A$40,G3272=账期!$A$41,G3272=账期!$A$42,G3272=账期!$A$43,G3272=账期!$A$44,G3272=账期!$A$45,G3272=账期!$A$46,G3272=账期!$A$48,G3272=账期!$A$50,G3272=账期!$A$51,G3272=账期!$A$52,G3272=账期!$A$53,G3272=账期!$A$54,G3272=账期!$A$56,G3272=账期!$A$57,G3272=账期!$A$58,G3272=账期!$A$59,G3272=账期!$A$60,G3272=账期!$A$61,G3272=账期!$A$62,G3272=账期!$A$63,G3272=账期!$A$64,G3272=账期!$A$66,G3272=账期!$A$67,G3272=账期!$A$68,G3272=账期!$A$70,G3272=账期!$A$71),30,IF(OR(G3272=账期!$A$74,G3272=账期!$A$77,G3272=账期!$A$76,G3272=账期!$A$79,G3272=账期!$A$80,G3272=账期!$A$81,G3272=账期!$A$83,G3272=账期!$A$85,G3272=账期!$A$87,G3272=账期!$A$89,G3272=账期!$A$91),60,IF(OR(G3272=账期!$A$93,G3272=账期!$A$94,G3272=账期!$A$95,G3272=账期!$A$96,G3272=账期!$A$98,G3272=账期!$A$99,G3272=账期!$A$101,G3272=账期!$A$102),90,0)))</f>
        <v>0</v>
      </c>
      <c r="AF3272" s="396"/>
      <c r="AG3272" s="384"/>
      <c r="AH3272" s="396" t="str">
        <f t="shared" si="460"/>
        <v/>
      </c>
    </row>
    <row r="3273" spans="1:34" ht="18" customHeight="1" x14ac:dyDescent="0.25">
      <c r="A3273" s="301" t="str">
        <f t="shared" si="462"/>
        <v/>
      </c>
      <c r="B3273" s="397"/>
      <c r="C3273" s="398"/>
      <c r="D3273" s="399"/>
      <c r="E3273" s="383" t="str">
        <f t="shared" si="458"/>
        <v>C</v>
      </c>
      <c r="F3273" s="383" t="str">
        <f t="shared" si="459"/>
        <v>C</v>
      </c>
      <c r="G3273" s="400"/>
      <c r="H3273" s="385" t="str">
        <f>IF(G3273="","",VLOOKUP(G3273,下拉数据源!J:K,2,0))</f>
        <v/>
      </c>
      <c r="I3273" s="385"/>
      <c r="J3273" s="385"/>
      <c r="K3273" s="386"/>
      <c r="L3273" s="401"/>
      <c r="M3273" s="384"/>
      <c r="N3273" s="384"/>
      <c r="O3273" s="384"/>
      <c r="P3273" s="386"/>
      <c r="Q3273" s="387"/>
      <c r="R3273" s="286"/>
      <c r="S3273" s="388">
        <f t="shared" si="463"/>
        <v>0</v>
      </c>
      <c r="T3273" s="389"/>
      <c r="U3273" s="389">
        <f t="shared" si="461"/>
        <v>0</v>
      </c>
      <c r="V3273" s="451"/>
      <c r="W3273" s="452"/>
      <c r="X3273" s="386"/>
      <c r="Y3273" s="390"/>
      <c r="Z3273" s="391"/>
      <c r="AA3273" s="392"/>
      <c r="AB3273" s="393"/>
      <c r="AC3273" s="394"/>
      <c r="AD3273" s="395">
        <f t="shared" si="464"/>
        <v>0</v>
      </c>
      <c r="AE3273" s="396">
        <f>IF(OR(G3273=账期!$A$18,G3273=账期!$A$20,G3273=账期!$A$22,G3273=账期!$A$24,G3273=账期!$A$25,G3273=账期!$A$27,G3273=账期!$A$26,G3273=账期!$A$28,G3273=账期!$A$30,G3273=账期!$A$32,G3273=账期!$A$34,G3273=账期!$A$35,G3273=账期!$A$37,G3273=账期!$A$39,G3273=账期!$A$40,G3273=账期!$A$41,G3273=账期!$A$42,G3273=账期!$A$43,G3273=账期!$A$44,G3273=账期!$A$45,G3273=账期!$A$46,G3273=账期!$A$48,G3273=账期!$A$50,G3273=账期!$A$51,G3273=账期!$A$52,G3273=账期!$A$53,G3273=账期!$A$54,G3273=账期!$A$56,G3273=账期!$A$57,G3273=账期!$A$58,G3273=账期!$A$59,G3273=账期!$A$60,G3273=账期!$A$61,G3273=账期!$A$62,G3273=账期!$A$63,G3273=账期!$A$64,G3273=账期!$A$66,G3273=账期!$A$67,G3273=账期!$A$68,G3273=账期!$A$70,G3273=账期!$A$71),30,IF(OR(G3273=账期!$A$74,G3273=账期!$A$77,G3273=账期!$A$76,G3273=账期!$A$79,G3273=账期!$A$80,G3273=账期!$A$81,G3273=账期!$A$83,G3273=账期!$A$85,G3273=账期!$A$87,G3273=账期!$A$89,G3273=账期!$A$91),60,IF(OR(G3273=账期!$A$93,G3273=账期!$A$94,G3273=账期!$A$95,G3273=账期!$A$96,G3273=账期!$A$98,G3273=账期!$A$99,G3273=账期!$A$101,G3273=账期!$A$102),90,0)))</f>
        <v>0</v>
      </c>
      <c r="AF3273" s="396"/>
      <c r="AG3273" s="384"/>
      <c r="AH3273" s="396" t="str">
        <f t="shared" si="460"/>
        <v/>
      </c>
    </row>
    <row r="3274" spans="1:34" ht="18" customHeight="1" x14ac:dyDescent="0.25">
      <c r="A3274" s="301" t="str">
        <f t="shared" si="462"/>
        <v/>
      </c>
      <c r="B3274" s="397"/>
      <c r="C3274" s="398"/>
      <c r="D3274" s="399"/>
      <c r="E3274" s="383" t="str">
        <f t="shared" si="458"/>
        <v>C</v>
      </c>
      <c r="F3274" s="383" t="str">
        <f t="shared" si="459"/>
        <v>C</v>
      </c>
      <c r="G3274" s="400"/>
      <c r="H3274" s="385" t="str">
        <f>IF(G3274="","",VLOOKUP(G3274,下拉数据源!J:K,2,0))</f>
        <v/>
      </c>
      <c r="I3274" s="385"/>
      <c r="J3274" s="385"/>
      <c r="K3274" s="386"/>
      <c r="L3274" s="401"/>
      <c r="M3274" s="384"/>
      <c r="N3274" s="384"/>
      <c r="O3274" s="384"/>
      <c r="P3274" s="386"/>
      <c r="Q3274" s="387"/>
      <c r="R3274" s="286"/>
      <c r="S3274" s="388">
        <f t="shared" si="463"/>
        <v>0</v>
      </c>
      <c r="T3274" s="389"/>
      <c r="U3274" s="389">
        <f t="shared" si="461"/>
        <v>0</v>
      </c>
      <c r="V3274" s="451"/>
      <c r="W3274" s="452"/>
      <c r="X3274" s="386"/>
      <c r="Y3274" s="390"/>
      <c r="Z3274" s="391"/>
      <c r="AA3274" s="392"/>
      <c r="AB3274" s="393"/>
      <c r="AC3274" s="394"/>
      <c r="AD3274" s="395">
        <f t="shared" si="464"/>
        <v>0</v>
      </c>
      <c r="AE3274" s="396">
        <f>IF(OR(G3274=账期!$A$18,G3274=账期!$A$20,G3274=账期!$A$22,G3274=账期!$A$24,G3274=账期!$A$25,G3274=账期!$A$27,G3274=账期!$A$26,G3274=账期!$A$28,G3274=账期!$A$30,G3274=账期!$A$32,G3274=账期!$A$34,G3274=账期!$A$35,G3274=账期!$A$37,G3274=账期!$A$39,G3274=账期!$A$40,G3274=账期!$A$41,G3274=账期!$A$42,G3274=账期!$A$43,G3274=账期!$A$44,G3274=账期!$A$45,G3274=账期!$A$46,G3274=账期!$A$48,G3274=账期!$A$50,G3274=账期!$A$51,G3274=账期!$A$52,G3274=账期!$A$53,G3274=账期!$A$54,G3274=账期!$A$56,G3274=账期!$A$57,G3274=账期!$A$58,G3274=账期!$A$59,G3274=账期!$A$60,G3274=账期!$A$61,G3274=账期!$A$62,G3274=账期!$A$63,G3274=账期!$A$64,G3274=账期!$A$66,G3274=账期!$A$67,G3274=账期!$A$68,G3274=账期!$A$70,G3274=账期!$A$71),30,IF(OR(G3274=账期!$A$74,G3274=账期!$A$77,G3274=账期!$A$76,G3274=账期!$A$79,G3274=账期!$A$80,G3274=账期!$A$81,G3274=账期!$A$83,G3274=账期!$A$85,G3274=账期!$A$87,G3274=账期!$A$89,G3274=账期!$A$91),60,IF(OR(G3274=账期!$A$93,G3274=账期!$A$94,G3274=账期!$A$95,G3274=账期!$A$96,G3274=账期!$A$98,G3274=账期!$A$99,G3274=账期!$A$101,G3274=账期!$A$102),90,0)))</f>
        <v>0</v>
      </c>
      <c r="AF3274" s="396"/>
      <c r="AG3274" s="384"/>
      <c r="AH3274" s="396" t="str">
        <f t="shared" si="460"/>
        <v/>
      </c>
    </row>
    <row r="3275" spans="1:34" ht="18" customHeight="1" x14ac:dyDescent="0.25">
      <c r="A3275" s="301" t="str">
        <f t="shared" si="462"/>
        <v/>
      </c>
      <c r="B3275" s="397"/>
      <c r="C3275" s="398"/>
      <c r="D3275" s="399"/>
      <c r="E3275" s="383" t="str">
        <f t="shared" si="458"/>
        <v>C</v>
      </c>
      <c r="F3275" s="383" t="str">
        <f t="shared" si="459"/>
        <v>C</v>
      </c>
      <c r="G3275" s="400"/>
      <c r="H3275" s="385" t="str">
        <f>IF(G3275="","",VLOOKUP(G3275,下拉数据源!J:K,2,0))</f>
        <v/>
      </c>
      <c r="I3275" s="385"/>
      <c r="J3275" s="385"/>
      <c r="K3275" s="386"/>
      <c r="L3275" s="401"/>
      <c r="M3275" s="384"/>
      <c r="N3275" s="384"/>
      <c r="O3275" s="384"/>
      <c r="P3275" s="386"/>
      <c r="Q3275" s="387"/>
      <c r="R3275" s="286"/>
      <c r="S3275" s="388">
        <f t="shared" si="463"/>
        <v>0</v>
      </c>
      <c r="T3275" s="389"/>
      <c r="U3275" s="389">
        <f t="shared" si="461"/>
        <v>0</v>
      </c>
      <c r="V3275" s="451"/>
      <c r="W3275" s="452"/>
      <c r="X3275" s="386"/>
      <c r="Y3275" s="390"/>
      <c r="Z3275" s="391"/>
      <c r="AA3275" s="392"/>
      <c r="AB3275" s="393"/>
      <c r="AC3275" s="394"/>
      <c r="AD3275" s="395">
        <f t="shared" si="464"/>
        <v>0</v>
      </c>
      <c r="AE3275" s="396">
        <f>IF(OR(G3275=账期!$A$18,G3275=账期!$A$20,G3275=账期!$A$22,G3275=账期!$A$24,G3275=账期!$A$25,G3275=账期!$A$27,G3275=账期!$A$26,G3275=账期!$A$28,G3275=账期!$A$30,G3275=账期!$A$32,G3275=账期!$A$34,G3275=账期!$A$35,G3275=账期!$A$37,G3275=账期!$A$39,G3275=账期!$A$40,G3275=账期!$A$41,G3275=账期!$A$42,G3275=账期!$A$43,G3275=账期!$A$44,G3275=账期!$A$45,G3275=账期!$A$46,G3275=账期!$A$48,G3275=账期!$A$50,G3275=账期!$A$51,G3275=账期!$A$52,G3275=账期!$A$53,G3275=账期!$A$54,G3275=账期!$A$56,G3275=账期!$A$57,G3275=账期!$A$58,G3275=账期!$A$59,G3275=账期!$A$60,G3275=账期!$A$61,G3275=账期!$A$62,G3275=账期!$A$63,G3275=账期!$A$64,G3275=账期!$A$66,G3275=账期!$A$67,G3275=账期!$A$68,G3275=账期!$A$70,G3275=账期!$A$71),30,IF(OR(G3275=账期!$A$74,G3275=账期!$A$77,G3275=账期!$A$76,G3275=账期!$A$79,G3275=账期!$A$80,G3275=账期!$A$81,G3275=账期!$A$83,G3275=账期!$A$85,G3275=账期!$A$87,G3275=账期!$A$89,G3275=账期!$A$91),60,IF(OR(G3275=账期!$A$93,G3275=账期!$A$94,G3275=账期!$A$95,G3275=账期!$A$96,G3275=账期!$A$98,G3275=账期!$A$99,G3275=账期!$A$101,G3275=账期!$A$102),90,0)))</f>
        <v>0</v>
      </c>
      <c r="AF3275" s="396"/>
      <c r="AG3275" s="384"/>
      <c r="AH3275" s="396" t="str">
        <f t="shared" si="460"/>
        <v/>
      </c>
    </row>
    <row r="3276" spans="1:34" ht="18" customHeight="1" x14ac:dyDescent="0.25">
      <c r="A3276" s="301" t="str">
        <f t="shared" si="462"/>
        <v/>
      </c>
      <c r="B3276" s="397"/>
      <c r="C3276" s="398"/>
      <c r="D3276" s="399"/>
      <c r="E3276" s="383" t="str">
        <f t="shared" si="458"/>
        <v>C</v>
      </c>
      <c r="F3276" s="383" t="str">
        <f t="shared" si="459"/>
        <v>C</v>
      </c>
      <c r="G3276" s="400"/>
      <c r="H3276" s="385" t="str">
        <f>IF(G3276="","",VLOOKUP(G3276,下拉数据源!J:K,2,0))</f>
        <v/>
      </c>
      <c r="I3276" s="385"/>
      <c r="J3276" s="385"/>
      <c r="K3276" s="386"/>
      <c r="L3276" s="401"/>
      <c r="M3276" s="384"/>
      <c r="N3276" s="384"/>
      <c r="O3276" s="384"/>
      <c r="P3276" s="386"/>
      <c r="Q3276" s="387"/>
      <c r="R3276" s="286"/>
      <c r="S3276" s="388">
        <f t="shared" si="463"/>
        <v>0</v>
      </c>
      <c r="T3276" s="389"/>
      <c r="U3276" s="389">
        <f t="shared" si="461"/>
        <v>0</v>
      </c>
      <c r="V3276" s="451"/>
      <c r="W3276" s="452"/>
      <c r="X3276" s="386"/>
      <c r="Y3276" s="390"/>
      <c r="Z3276" s="391"/>
      <c r="AA3276" s="392"/>
      <c r="AB3276" s="393"/>
      <c r="AC3276" s="394"/>
      <c r="AD3276" s="395">
        <f t="shared" si="464"/>
        <v>0</v>
      </c>
      <c r="AE3276" s="396">
        <f>IF(OR(G3276=账期!$A$18,G3276=账期!$A$20,G3276=账期!$A$22,G3276=账期!$A$24,G3276=账期!$A$25,G3276=账期!$A$27,G3276=账期!$A$26,G3276=账期!$A$28,G3276=账期!$A$30,G3276=账期!$A$32,G3276=账期!$A$34,G3276=账期!$A$35,G3276=账期!$A$37,G3276=账期!$A$39,G3276=账期!$A$40,G3276=账期!$A$41,G3276=账期!$A$42,G3276=账期!$A$43,G3276=账期!$A$44,G3276=账期!$A$45,G3276=账期!$A$46,G3276=账期!$A$48,G3276=账期!$A$50,G3276=账期!$A$51,G3276=账期!$A$52,G3276=账期!$A$53,G3276=账期!$A$54,G3276=账期!$A$56,G3276=账期!$A$57,G3276=账期!$A$58,G3276=账期!$A$59,G3276=账期!$A$60,G3276=账期!$A$61,G3276=账期!$A$62,G3276=账期!$A$63,G3276=账期!$A$64,G3276=账期!$A$66,G3276=账期!$A$67,G3276=账期!$A$68,G3276=账期!$A$70,G3276=账期!$A$71),30,IF(OR(G3276=账期!$A$74,G3276=账期!$A$77,G3276=账期!$A$76,G3276=账期!$A$79,G3276=账期!$A$80,G3276=账期!$A$81,G3276=账期!$A$83,G3276=账期!$A$85,G3276=账期!$A$87,G3276=账期!$A$89,G3276=账期!$A$91),60,IF(OR(G3276=账期!$A$93,G3276=账期!$A$94,G3276=账期!$A$95,G3276=账期!$A$96,G3276=账期!$A$98,G3276=账期!$A$99,G3276=账期!$A$101,G3276=账期!$A$102),90,0)))</f>
        <v>0</v>
      </c>
      <c r="AF3276" s="396"/>
      <c r="AG3276" s="384"/>
      <c r="AH3276" s="396" t="str">
        <f t="shared" si="460"/>
        <v/>
      </c>
    </row>
    <row r="3277" spans="1:34" ht="18" customHeight="1" x14ac:dyDescent="0.25">
      <c r="A3277" s="301" t="str">
        <f t="shared" si="462"/>
        <v/>
      </c>
      <c r="B3277" s="397"/>
      <c r="C3277" s="398"/>
      <c r="D3277" s="399"/>
      <c r="E3277" s="383" t="str">
        <f t="shared" si="458"/>
        <v>C</v>
      </c>
      <c r="F3277" s="383" t="str">
        <f t="shared" si="459"/>
        <v>C</v>
      </c>
      <c r="G3277" s="400"/>
      <c r="H3277" s="385" t="str">
        <f>IF(G3277="","",VLOOKUP(G3277,下拉数据源!J:K,2,0))</f>
        <v/>
      </c>
      <c r="I3277" s="385"/>
      <c r="J3277" s="385"/>
      <c r="K3277" s="386"/>
      <c r="L3277" s="401"/>
      <c r="M3277" s="384"/>
      <c r="N3277" s="384"/>
      <c r="O3277" s="384"/>
      <c r="P3277" s="386"/>
      <c r="Q3277" s="387"/>
      <c r="R3277" s="286"/>
      <c r="S3277" s="388">
        <f t="shared" si="463"/>
        <v>0</v>
      </c>
      <c r="T3277" s="389"/>
      <c r="U3277" s="389">
        <f t="shared" si="461"/>
        <v>0</v>
      </c>
      <c r="V3277" s="451"/>
      <c r="W3277" s="452"/>
      <c r="X3277" s="386"/>
      <c r="Y3277" s="390"/>
      <c r="Z3277" s="391"/>
      <c r="AA3277" s="392"/>
      <c r="AB3277" s="393"/>
      <c r="AC3277" s="394"/>
      <c r="AD3277" s="395">
        <f t="shared" si="464"/>
        <v>0</v>
      </c>
      <c r="AE3277" s="396">
        <f>IF(OR(G3277=账期!$A$18,G3277=账期!$A$20,G3277=账期!$A$22,G3277=账期!$A$24,G3277=账期!$A$25,G3277=账期!$A$27,G3277=账期!$A$26,G3277=账期!$A$28,G3277=账期!$A$30,G3277=账期!$A$32,G3277=账期!$A$34,G3277=账期!$A$35,G3277=账期!$A$37,G3277=账期!$A$39,G3277=账期!$A$40,G3277=账期!$A$41,G3277=账期!$A$42,G3277=账期!$A$43,G3277=账期!$A$44,G3277=账期!$A$45,G3277=账期!$A$46,G3277=账期!$A$48,G3277=账期!$A$50,G3277=账期!$A$51,G3277=账期!$A$52,G3277=账期!$A$53,G3277=账期!$A$54,G3277=账期!$A$56,G3277=账期!$A$57,G3277=账期!$A$58,G3277=账期!$A$59,G3277=账期!$A$60,G3277=账期!$A$61,G3277=账期!$A$62,G3277=账期!$A$63,G3277=账期!$A$64,G3277=账期!$A$66,G3277=账期!$A$67,G3277=账期!$A$68,G3277=账期!$A$70,G3277=账期!$A$71),30,IF(OR(G3277=账期!$A$74,G3277=账期!$A$77,G3277=账期!$A$76,G3277=账期!$A$79,G3277=账期!$A$80,G3277=账期!$A$81,G3277=账期!$A$83,G3277=账期!$A$85,G3277=账期!$A$87,G3277=账期!$A$89,G3277=账期!$A$91),60,IF(OR(G3277=账期!$A$93,G3277=账期!$A$94,G3277=账期!$A$95,G3277=账期!$A$96,G3277=账期!$A$98,G3277=账期!$A$99,G3277=账期!$A$101,G3277=账期!$A$102),90,0)))</f>
        <v>0</v>
      </c>
      <c r="AF3277" s="396"/>
      <c r="AG3277" s="384"/>
      <c r="AH3277" s="396" t="str">
        <f t="shared" si="460"/>
        <v/>
      </c>
    </row>
    <row r="3278" spans="1:34" ht="18" customHeight="1" x14ac:dyDescent="0.25">
      <c r="A3278" s="301" t="str">
        <f t="shared" si="462"/>
        <v/>
      </c>
      <c r="B3278" s="397"/>
      <c r="C3278" s="398"/>
      <c r="D3278" s="399"/>
      <c r="E3278" s="383" t="str">
        <f t="shared" si="458"/>
        <v>C</v>
      </c>
      <c r="F3278" s="383" t="str">
        <f t="shared" si="459"/>
        <v>C</v>
      </c>
      <c r="G3278" s="400"/>
      <c r="H3278" s="385" t="str">
        <f>IF(G3278="","",VLOOKUP(G3278,下拉数据源!J:K,2,0))</f>
        <v/>
      </c>
      <c r="I3278" s="385"/>
      <c r="J3278" s="385"/>
      <c r="K3278" s="386"/>
      <c r="L3278" s="401"/>
      <c r="M3278" s="384"/>
      <c r="N3278" s="384"/>
      <c r="O3278" s="384"/>
      <c r="P3278" s="386"/>
      <c r="Q3278" s="387"/>
      <c r="R3278" s="286"/>
      <c r="S3278" s="388">
        <f t="shared" si="463"/>
        <v>0</v>
      </c>
      <c r="T3278" s="389"/>
      <c r="U3278" s="389">
        <f t="shared" si="461"/>
        <v>0</v>
      </c>
      <c r="V3278" s="451"/>
      <c r="W3278" s="452"/>
      <c r="X3278" s="386"/>
      <c r="Y3278" s="390"/>
      <c r="Z3278" s="391"/>
      <c r="AA3278" s="392"/>
      <c r="AB3278" s="393"/>
      <c r="AC3278" s="394"/>
      <c r="AD3278" s="395">
        <f t="shared" si="464"/>
        <v>0</v>
      </c>
      <c r="AE3278" s="396">
        <f>IF(OR(G3278=账期!$A$18,G3278=账期!$A$20,G3278=账期!$A$22,G3278=账期!$A$24,G3278=账期!$A$25,G3278=账期!$A$27,G3278=账期!$A$26,G3278=账期!$A$28,G3278=账期!$A$30,G3278=账期!$A$32,G3278=账期!$A$34,G3278=账期!$A$35,G3278=账期!$A$37,G3278=账期!$A$39,G3278=账期!$A$40,G3278=账期!$A$41,G3278=账期!$A$42,G3278=账期!$A$43,G3278=账期!$A$44,G3278=账期!$A$45,G3278=账期!$A$46,G3278=账期!$A$48,G3278=账期!$A$50,G3278=账期!$A$51,G3278=账期!$A$52,G3278=账期!$A$53,G3278=账期!$A$54,G3278=账期!$A$56,G3278=账期!$A$57,G3278=账期!$A$58,G3278=账期!$A$59,G3278=账期!$A$60,G3278=账期!$A$61,G3278=账期!$A$62,G3278=账期!$A$63,G3278=账期!$A$64,G3278=账期!$A$66,G3278=账期!$A$67,G3278=账期!$A$68,G3278=账期!$A$70,G3278=账期!$A$71),30,IF(OR(G3278=账期!$A$74,G3278=账期!$A$77,G3278=账期!$A$76,G3278=账期!$A$79,G3278=账期!$A$80,G3278=账期!$A$81,G3278=账期!$A$83,G3278=账期!$A$85,G3278=账期!$A$87,G3278=账期!$A$89,G3278=账期!$A$91),60,IF(OR(G3278=账期!$A$93,G3278=账期!$A$94,G3278=账期!$A$95,G3278=账期!$A$96,G3278=账期!$A$98,G3278=账期!$A$99,G3278=账期!$A$101,G3278=账期!$A$102),90,0)))</f>
        <v>0</v>
      </c>
      <c r="AF3278" s="396"/>
      <c r="AG3278" s="384"/>
      <c r="AH3278" s="396" t="str">
        <f t="shared" si="460"/>
        <v/>
      </c>
    </row>
    <row r="3279" spans="1:34" ht="18" customHeight="1" x14ac:dyDescent="0.25">
      <c r="A3279" s="301" t="str">
        <f t="shared" si="462"/>
        <v/>
      </c>
      <c r="B3279" s="397"/>
      <c r="C3279" s="398"/>
      <c r="D3279" s="399"/>
      <c r="E3279" s="383" t="str">
        <f t="shared" si="458"/>
        <v>C</v>
      </c>
      <c r="F3279" s="383" t="str">
        <f t="shared" si="459"/>
        <v>C</v>
      </c>
      <c r="G3279" s="400"/>
      <c r="H3279" s="385" t="str">
        <f>IF(G3279="","",VLOOKUP(G3279,下拉数据源!J:K,2,0))</f>
        <v/>
      </c>
      <c r="I3279" s="385"/>
      <c r="J3279" s="385"/>
      <c r="K3279" s="386"/>
      <c r="L3279" s="401"/>
      <c r="M3279" s="384"/>
      <c r="N3279" s="384"/>
      <c r="O3279" s="384"/>
      <c r="P3279" s="386"/>
      <c r="Q3279" s="387"/>
      <c r="R3279" s="286"/>
      <c r="S3279" s="388">
        <f t="shared" si="463"/>
        <v>0</v>
      </c>
      <c r="T3279" s="389"/>
      <c r="U3279" s="389">
        <f t="shared" si="461"/>
        <v>0</v>
      </c>
      <c r="V3279" s="451"/>
      <c r="W3279" s="452"/>
      <c r="X3279" s="386"/>
      <c r="Y3279" s="390"/>
      <c r="Z3279" s="391"/>
      <c r="AA3279" s="392"/>
      <c r="AB3279" s="393"/>
      <c r="AC3279" s="394"/>
      <c r="AD3279" s="395">
        <f t="shared" si="464"/>
        <v>0</v>
      </c>
      <c r="AE3279" s="396">
        <f>IF(OR(G3279=账期!$A$18,G3279=账期!$A$20,G3279=账期!$A$22,G3279=账期!$A$24,G3279=账期!$A$25,G3279=账期!$A$27,G3279=账期!$A$26,G3279=账期!$A$28,G3279=账期!$A$30,G3279=账期!$A$32,G3279=账期!$A$34,G3279=账期!$A$35,G3279=账期!$A$37,G3279=账期!$A$39,G3279=账期!$A$40,G3279=账期!$A$41,G3279=账期!$A$42,G3279=账期!$A$43,G3279=账期!$A$44,G3279=账期!$A$45,G3279=账期!$A$46,G3279=账期!$A$48,G3279=账期!$A$50,G3279=账期!$A$51,G3279=账期!$A$52,G3279=账期!$A$53,G3279=账期!$A$54,G3279=账期!$A$56,G3279=账期!$A$57,G3279=账期!$A$58,G3279=账期!$A$59,G3279=账期!$A$60,G3279=账期!$A$61,G3279=账期!$A$62,G3279=账期!$A$63,G3279=账期!$A$64,G3279=账期!$A$66,G3279=账期!$A$67,G3279=账期!$A$68,G3279=账期!$A$70,G3279=账期!$A$71),30,IF(OR(G3279=账期!$A$74,G3279=账期!$A$77,G3279=账期!$A$76,G3279=账期!$A$79,G3279=账期!$A$80,G3279=账期!$A$81,G3279=账期!$A$83,G3279=账期!$A$85,G3279=账期!$A$87,G3279=账期!$A$89,G3279=账期!$A$91),60,IF(OR(G3279=账期!$A$93,G3279=账期!$A$94,G3279=账期!$A$95,G3279=账期!$A$96,G3279=账期!$A$98,G3279=账期!$A$99,G3279=账期!$A$101,G3279=账期!$A$102),90,0)))</f>
        <v>0</v>
      </c>
      <c r="AF3279" s="396"/>
      <c r="AG3279" s="384"/>
      <c r="AH3279" s="396" t="str">
        <f t="shared" si="460"/>
        <v/>
      </c>
    </row>
    <row r="3280" spans="1:34" ht="18" customHeight="1" x14ac:dyDescent="0.25">
      <c r="A3280" s="301" t="str">
        <f t="shared" si="462"/>
        <v/>
      </c>
      <c r="B3280" s="397"/>
      <c r="C3280" s="398"/>
      <c r="D3280" s="399"/>
      <c r="E3280" s="383" t="str">
        <f t="shared" si="458"/>
        <v>C</v>
      </c>
      <c r="F3280" s="383" t="str">
        <f t="shared" si="459"/>
        <v>C</v>
      </c>
      <c r="G3280" s="400"/>
      <c r="H3280" s="385" t="str">
        <f>IF(G3280="","",VLOOKUP(G3280,下拉数据源!J:K,2,0))</f>
        <v/>
      </c>
      <c r="I3280" s="385"/>
      <c r="J3280" s="385"/>
      <c r="K3280" s="386"/>
      <c r="L3280" s="401"/>
      <c r="M3280" s="384"/>
      <c r="N3280" s="384"/>
      <c r="O3280" s="384"/>
      <c r="P3280" s="386"/>
      <c r="Q3280" s="387"/>
      <c r="R3280" s="286"/>
      <c r="S3280" s="388">
        <f t="shared" si="463"/>
        <v>0</v>
      </c>
      <c r="T3280" s="389"/>
      <c r="U3280" s="389">
        <f t="shared" si="461"/>
        <v>0</v>
      </c>
      <c r="V3280" s="451"/>
      <c r="W3280" s="452"/>
      <c r="X3280" s="386"/>
      <c r="Y3280" s="390"/>
      <c r="Z3280" s="391"/>
      <c r="AA3280" s="392"/>
      <c r="AB3280" s="393"/>
      <c r="AC3280" s="394"/>
      <c r="AD3280" s="395">
        <f t="shared" si="464"/>
        <v>0</v>
      </c>
      <c r="AE3280" s="396">
        <f>IF(OR(G3280=账期!$A$18,G3280=账期!$A$20,G3280=账期!$A$22,G3280=账期!$A$24,G3280=账期!$A$25,G3280=账期!$A$27,G3280=账期!$A$26,G3280=账期!$A$28,G3280=账期!$A$30,G3280=账期!$A$32,G3280=账期!$A$34,G3280=账期!$A$35,G3280=账期!$A$37,G3280=账期!$A$39,G3280=账期!$A$40,G3280=账期!$A$41,G3280=账期!$A$42,G3280=账期!$A$43,G3280=账期!$A$44,G3280=账期!$A$45,G3280=账期!$A$46,G3280=账期!$A$48,G3280=账期!$A$50,G3280=账期!$A$51,G3280=账期!$A$52,G3280=账期!$A$53,G3280=账期!$A$54,G3280=账期!$A$56,G3280=账期!$A$57,G3280=账期!$A$58,G3280=账期!$A$59,G3280=账期!$A$60,G3280=账期!$A$61,G3280=账期!$A$62,G3280=账期!$A$63,G3280=账期!$A$64,G3280=账期!$A$66,G3280=账期!$A$67,G3280=账期!$A$68,G3280=账期!$A$70,G3280=账期!$A$71),30,IF(OR(G3280=账期!$A$74,G3280=账期!$A$77,G3280=账期!$A$76,G3280=账期!$A$79,G3280=账期!$A$80,G3280=账期!$A$81,G3280=账期!$A$83,G3280=账期!$A$85,G3280=账期!$A$87,G3280=账期!$A$89,G3280=账期!$A$91),60,IF(OR(G3280=账期!$A$93,G3280=账期!$A$94,G3280=账期!$A$95,G3280=账期!$A$96,G3280=账期!$A$98,G3280=账期!$A$99,G3280=账期!$A$101,G3280=账期!$A$102),90,0)))</f>
        <v>0</v>
      </c>
      <c r="AF3280" s="396"/>
      <c r="AG3280" s="384"/>
      <c r="AH3280" s="396" t="str">
        <f t="shared" si="460"/>
        <v/>
      </c>
    </row>
    <row r="3281" spans="1:34" ht="18" customHeight="1" x14ac:dyDescent="0.25">
      <c r="A3281" s="301" t="str">
        <f t="shared" si="462"/>
        <v/>
      </c>
      <c r="B3281" s="397"/>
      <c r="C3281" s="398"/>
      <c r="D3281" s="399"/>
      <c r="E3281" s="383" t="str">
        <f t="shared" si="458"/>
        <v>C</v>
      </c>
      <c r="F3281" s="383" t="str">
        <f t="shared" si="459"/>
        <v>C</v>
      </c>
      <c r="G3281" s="400"/>
      <c r="H3281" s="385" t="str">
        <f>IF(G3281="","",VLOOKUP(G3281,下拉数据源!J:K,2,0))</f>
        <v/>
      </c>
      <c r="I3281" s="385"/>
      <c r="J3281" s="385"/>
      <c r="K3281" s="386"/>
      <c r="L3281" s="401"/>
      <c r="M3281" s="384"/>
      <c r="N3281" s="384"/>
      <c r="O3281" s="384"/>
      <c r="P3281" s="386"/>
      <c r="Q3281" s="387"/>
      <c r="R3281" s="286"/>
      <c r="S3281" s="388">
        <f t="shared" si="463"/>
        <v>0</v>
      </c>
      <c r="T3281" s="389"/>
      <c r="U3281" s="389">
        <f t="shared" si="461"/>
        <v>0</v>
      </c>
      <c r="V3281" s="451"/>
      <c r="W3281" s="452"/>
      <c r="X3281" s="386"/>
      <c r="Y3281" s="390"/>
      <c r="Z3281" s="391"/>
      <c r="AA3281" s="392"/>
      <c r="AB3281" s="393"/>
      <c r="AC3281" s="394"/>
      <c r="AD3281" s="395">
        <f t="shared" si="464"/>
        <v>0</v>
      </c>
      <c r="AE3281" s="396">
        <f>IF(OR(G3281=账期!$A$18,G3281=账期!$A$20,G3281=账期!$A$22,G3281=账期!$A$24,G3281=账期!$A$25,G3281=账期!$A$27,G3281=账期!$A$26,G3281=账期!$A$28,G3281=账期!$A$30,G3281=账期!$A$32,G3281=账期!$A$34,G3281=账期!$A$35,G3281=账期!$A$37,G3281=账期!$A$39,G3281=账期!$A$40,G3281=账期!$A$41,G3281=账期!$A$42,G3281=账期!$A$43,G3281=账期!$A$44,G3281=账期!$A$45,G3281=账期!$A$46,G3281=账期!$A$48,G3281=账期!$A$50,G3281=账期!$A$51,G3281=账期!$A$52,G3281=账期!$A$53,G3281=账期!$A$54,G3281=账期!$A$56,G3281=账期!$A$57,G3281=账期!$A$58,G3281=账期!$A$59,G3281=账期!$A$60,G3281=账期!$A$61,G3281=账期!$A$62,G3281=账期!$A$63,G3281=账期!$A$64,G3281=账期!$A$66,G3281=账期!$A$67,G3281=账期!$A$68,G3281=账期!$A$70,G3281=账期!$A$71),30,IF(OR(G3281=账期!$A$74,G3281=账期!$A$77,G3281=账期!$A$76,G3281=账期!$A$79,G3281=账期!$A$80,G3281=账期!$A$81,G3281=账期!$A$83,G3281=账期!$A$85,G3281=账期!$A$87,G3281=账期!$A$89,G3281=账期!$A$91),60,IF(OR(G3281=账期!$A$93,G3281=账期!$A$94,G3281=账期!$A$95,G3281=账期!$A$96,G3281=账期!$A$98,G3281=账期!$A$99,G3281=账期!$A$101,G3281=账期!$A$102),90,0)))</f>
        <v>0</v>
      </c>
      <c r="AF3281" s="396"/>
      <c r="AG3281" s="384"/>
      <c r="AH3281" s="396" t="str">
        <f t="shared" si="460"/>
        <v/>
      </c>
    </row>
    <row r="3282" spans="1:34" ht="18" customHeight="1" x14ac:dyDescent="0.25">
      <c r="A3282" s="301" t="str">
        <f t="shared" si="462"/>
        <v/>
      </c>
      <c r="B3282" s="397"/>
      <c r="C3282" s="398"/>
      <c r="D3282" s="399"/>
      <c r="E3282" s="383" t="str">
        <f t="shared" si="458"/>
        <v>C</v>
      </c>
      <c r="F3282" s="383" t="str">
        <f t="shared" si="459"/>
        <v>C</v>
      </c>
      <c r="G3282" s="400"/>
      <c r="H3282" s="385" t="str">
        <f>IF(G3282="","",VLOOKUP(G3282,下拉数据源!J:K,2,0))</f>
        <v/>
      </c>
      <c r="I3282" s="385"/>
      <c r="J3282" s="385"/>
      <c r="K3282" s="386"/>
      <c r="L3282" s="401"/>
      <c r="M3282" s="384"/>
      <c r="N3282" s="384"/>
      <c r="O3282" s="384"/>
      <c r="P3282" s="386"/>
      <c r="Q3282" s="387"/>
      <c r="R3282" s="286"/>
      <c r="S3282" s="388">
        <f t="shared" si="463"/>
        <v>0</v>
      </c>
      <c r="T3282" s="389"/>
      <c r="U3282" s="389">
        <f t="shared" si="461"/>
        <v>0</v>
      </c>
      <c r="V3282" s="451"/>
      <c r="W3282" s="452"/>
      <c r="X3282" s="386"/>
      <c r="Y3282" s="390"/>
      <c r="Z3282" s="391"/>
      <c r="AA3282" s="392"/>
      <c r="AB3282" s="393"/>
      <c r="AC3282" s="394"/>
      <c r="AD3282" s="395">
        <f t="shared" si="464"/>
        <v>0</v>
      </c>
      <c r="AE3282" s="396">
        <f>IF(OR(G3282=账期!$A$18,G3282=账期!$A$20,G3282=账期!$A$22,G3282=账期!$A$24,G3282=账期!$A$25,G3282=账期!$A$27,G3282=账期!$A$26,G3282=账期!$A$28,G3282=账期!$A$30,G3282=账期!$A$32,G3282=账期!$A$34,G3282=账期!$A$35,G3282=账期!$A$37,G3282=账期!$A$39,G3282=账期!$A$40,G3282=账期!$A$41,G3282=账期!$A$42,G3282=账期!$A$43,G3282=账期!$A$44,G3282=账期!$A$45,G3282=账期!$A$46,G3282=账期!$A$48,G3282=账期!$A$50,G3282=账期!$A$51,G3282=账期!$A$52,G3282=账期!$A$53,G3282=账期!$A$54,G3282=账期!$A$56,G3282=账期!$A$57,G3282=账期!$A$58,G3282=账期!$A$59,G3282=账期!$A$60,G3282=账期!$A$61,G3282=账期!$A$62,G3282=账期!$A$63,G3282=账期!$A$64,G3282=账期!$A$66,G3282=账期!$A$67,G3282=账期!$A$68,G3282=账期!$A$70,G3282=账期!$A$71),30,IF(OR(G3282=账期!$A$74,G3282=账期!$A$77,G3282=账期!$A$76,G3282=账期!$A$79,G3282=账期!$A$80,G3282=账期!$A$81,G3282=账期!$A$83,G3282=账期!$A$85,G3282=账期!$A$87,G3282=账期!$A$89,G3282=账期!$A$91),60,IF(OR(G3282=账期!$A$93,G3282=账期!$A$94,G3282=账期!$A$95,G3282=账期!$A$96,G3282=账期!$A$98,G3282=账期!$A$99,G3282=账期!$A$101,G3282=账期!$A$102),90,0)))</f>
        <v>0</v>
      </c>
      <c r="AF3282" s="396"/>
      <c r="AG3282" s="384"/>
      <c r="AH3282" s="396" t="str">
        <f t="shared" si="460"/>
        <v/>
      </c>
    </row>
    <row r="3283" spans="1:34" ht="18" customHeight="1" x14ac:dyDescent="0.25">
      <c r="A3283" s="301" t="str">
        <f t="shared" si="462"/>
        <v/>
      </c>
      <c r="B3283" s="397"/>
      <c r="C3283" s="398"/>
      <c r="D3283" s="399"/>
      <c r="E3283" s="383" t="str">
        <f t="shared" si="458"/>
        <v>C</v>
      </c>
      <c r="F3283" s="383" t="str">
        <f t="shared" si="459"/>
        <v>C</v>
      </c>
      <c r="G3283" s="400"/>
      <c r="H3283" s="385" t="str">
        <f>IF(G3283="","",VLOOKUP(G3283,下拉数据源!J:K,2,0))</f>
        <v/>
      </c>
      <c r="I3283" s="385"/>
      <c r="J3283" s="385"/>
      <c r="K3283" s="386"/>
      <c r="L3283" s="401"/>
      <c r="M3283" s="384"/>
      <c r="N3283" s="384"/>
      <c r="O3283" s="384"/>
      <c r="P3283" s="386"/>
      <c r="Q3283" s="387"/>
      <c r="R3283" s="286"/>
      <c r="S3283" s="388">
        <f t="shared" si="463"/>
        <v>0</v>
      </c>
      <c r="T3283" s="389"/>
      <c r="U3283" s="389">
        <f t="shared" si="461"/>
        <v>0</v>
      </c>
      <c r="V3283" s="451"/>
      <c r="W3283" s="452"/>
      <c r="X3283" s="386"/>
      <c r="Y3283" s="390"/>
      <c r="Z3283" s="391"/>
      <c r="AA3283" s="392"/>
      <c r="AB3283" s="393"/>
      <c r="AC3283" s="394"/>
      <c r="AD3283" s="395">
        <f t="shared" si="464"/>
        <v>0</v>
      </c>
      <c r="AE3283" s="396">
        <f>IF(OR(G3283=账期!$A$18,G3283=账期!$A$20,G3283=账期!$A$22,G3283=账期!$A$24,G3283=账期!$A$25,G3283=账期!$A$27,G3283=账期!$A$26,G3283=账期!$A$28,G3283=账期!$A$30,G3283=账期!$A$32,G3283=账期!$A$34,G3283=账期!$A$35,G3283=账期!$A$37,G3283=账期!$A$39,G3283=账期!$A$40,G3283=账期!$A$41,G3283=账期!$A$42,G3283=账期!$A$43,G3283=账期!$A$44,G3283=账期!$A$45,G3283=账期!$A$46,G3283=账期!$A$48,G3283=账期!$A$50,G3283=账期!$A$51,G3283=账期!$A$52,G3283=账期!$A$53,G3283=账期!$A$54,G3283=账期!$A$56,G3283=账期!$A$57,G3283=账期!$A$58,G3283=账期!$A$59,G3283=账期!$A$60,G3283=账期!$A$61,G3283=账期!$A$62,G3283=账期!$A$63,G3283=账期!$A$64,G3283=账期!$A$66,G3283=账期!$A$67,G3283=账期!$A$68,G3283=账期!$A$70,G3283=账期!$A$71),30,IF(OR(G3283=账期!$A$74,G3283=账期!$A$77,G3283=账期!$A$76,G3283=账期!$A$79,G3283=账期!$A$80,G3283=账期!$A$81,G3283=账期!$A$83,G3283=账期!$A$85,G3283=账期!$A$87,G3283=账期!$A$89,G3283=账期!$A$91),60,IF(OR(G3283=账期!$A$93,G3283=账期!$A$94,G3283=账期!$A$95,G3283=账期!$A$96,G3283=账期!$A$98,G3283=账期!$A$99,G3283=账期!$A$101,G3283=账期!$A$102),90,0)))</f>
        <v>0</v>
      </c>
      <c r="AF3283" s="396"/>
      <c r="AG3283" s="384"/>
      <c r="AH3283" s="396" t="str">
        <f t="shared" si="460"/>
        <v/>
      </c>
    </row>
    <row r="3284" spans="1:34" ht="18" customHeight="1" x14ac:dyDescent="0.25">
      <c r="A3284" s="301" t="str">
        <f t="shared" si="462"/>
        <v/>
      </c>
      <c r="B3284" s="397"/>
      <c r="C3284" s="398"/>
      <c r="D3284" s="399"/>
      <c r="E3284" s="383" t="str">
        <f t="shared" si="458"/>
        <v>C</v>
      </c>
      <c r="F3284" s="383" t="str">
        <f t="shared" si="459"/>
        <v>C</v>
      </c>
      <c r="G3284" s="400"/>
      <c r="H3284" s="385" t="str">
        <f>IF(G3284="","",VLOOKUP(G3284,下拉数据源!J:K,2,0))</f>
        <v/>
      </c>
      <c r="I3284" s="385"/>
      <c r="J3284" s="385"/>
      <c r="K3284" s="386"/>
      <c r="L3284" s="401"/>
      <c r="M3284" s="384"/>
      <c r="N3284" s="384"/>
      <c r="O3284" s="384"/>
      <c r="P3284" s="386"/>
      <c r="Q3284" s="387"/>
      <c r="R3284" s="286"/>
      <c r="S3284" s="388">
        <f t="shared" si="463"/>
        <v>0</v>
      </c>
      <c r="T3284" s="389"/>
      <c r="U3284" s="389">
        <f t="shared" si="461"/>
        <v>0</v>
      </c>
      <c r="V3284" s="451"/>
      <c r="W3284" s="452"/>
      <c r="X3284" s="386"/>
      <c r="Y3284" s="390"/>
      <c r="Z3284" s="391"/>
      <c r="AA3284" s="392"/>
      <c r="AB3284" s="393"/>
      <c r="AC3284" s="394"/>
      <c r="AD3284" s="395">
        <f t="shared" si="464"/>
        <v>0</v>
      </c>
      <c r="AE3284" s="396">
        <f>IF(OR(G3284=账期!$A$18,G3284=账期!$A$20,G3284=账期!$A$22,G3284=账期!$A$24,G3284=账期!$A$25,G3284=账期!$A$27,G3284=账期!$A$26,G3284=账期!$A$28,G3284=账期!$A$30,G3284=账期!$A$32,G3284=账期!$A$34,G3284=账期!$A$35,G3284=账期!$A$37,G3284=账期!$A$39,G3284=账期!$A$40,G3284=账期!$A$41,G3284=账期!$A$42,G3284=账期!$A$43,G3284=账期!$A$44,G3284=账期!$A$45,G3284=账期!$A$46,G3284=账期!$A$48,G3284=账期!$A$50,G3284=账期!$A$51,G3284=账期!$A$52,G3284=账期!$A$53,G3284=账期!$A$54,G3284=账期!$A$56,G3284=账期!$A$57,G3284=账期!$A$58,G3284=账期!$A$59,G3284=账期!$A$60,G3284=账期!$A$61,G3284=账期!$A$62,G3284=账期!$A$63,G3284=账期!$A$64,G3284=账期!$A$66,G3284=账期!$A$67,G3284=账期!$A$68,G3284=账期!$A$70,G3284=账期!$A$71),30,IF(OR(G3284=账期!$A$74,G3284=账期!$A$77,G3284=账期!$A$76,G3284=账期!$A$79,G3284=账期!$A$80,G3284=账期!$A$81,G3284=账期!$A$83,G3284=账期!$A$85,G3284=账期!$A$87,G3284=账期!$A$89,G3284=账期!$A$91),60,IF(OR(G3284=账期!$A$93,G3284=账期!$A$94,G3284=账期!$A$95,G3284=账期!$A$96,G3284=账期!$A$98,G3284=账期!$A$99,G3284=账期!$A$101,G3284=账期!$A$102),90,0)))</f>
        <v>0</v>
      </c>
      <c r="AF3284" s="396"/>
      <c r="AG3284" s="384"/>
      <c r="AH3284" s="396" t="str">
        <f t="shared" si="460"/>
        <v/>
      </c>
    </row>
    <row r="3285" spans="1:34" ht="18" customHeight="1" x14ac:dyDescent="0.25">
      <c r="A3285" s="301" t="str">
        <f t="shared" si="462"/>
        <v/>
      </c>
      <c r="B3285" s="397"/>
      <c r="C3285" s="398"/>
      <c r="D3285" s="399"/>
      <c r="E3285" s="383" t="str">
        <f t="shared" si="458"/>
        <v>C</v>
      </c>
      <c r="F3285" s="383" t="str">
        <f t="shared" si="459"/>
        <v>C</v>
      </c>
      <c r="G3285" s="400"/>
      <c r="H3285" s="385" t="str">
        <f>IF(G3285="","",VLOOKUP(G3285,下拉数据源!J:K,2,0))</f>
        <v/>
      </c>
      <c r="I3285" s="385"/>
      <c r="J3285" s="385"/>
      <c r="K3285" s="386"/>
      <c r="L3285" s="401"/>
      <c r="M3285" s="384"/>
      <c r="N3285" s="384"/>
      <c r="O3285" s="384"/>
      <c r="P3285" s="386"/>
      <c r="Q3285" s="387"/>
      <c r="R3285" s="286"/>
      <c r="S3285" s="388">
        <f t="shared" si="463"/>
        <v>0</v>
      </c>
      <c r="T3285" s="389"/>
      <c r="U3285" s="389">
        <f t="shared" si="461"/>
        <v>0</v>
      </c>
      <c r="V3285" s="451"/>
      <c r="W3285" s="452"/>
      <c r="X3285" s="386"/>
      <c r="Y3285" s="390"/>
      <c r="Z3285" s="391"/>
      <c r="AA3285" s="392"/>
      <c r="AB3285" s="393"/>
      <c r="AC3285" s="394"/>
      <c r="AD3285" s="395">
        <f t="shared" si="464"/>
        <v>0</v>
      </c>
      <c r="AE3285" s="396">
        <f>IF(OR(G3285=账期!$A$18,G3285=账期!$A$20,G3285=账期!$A$22,G3285=账期!$A$24,G3285=账期!$A$25,G3285=账期!$A$27,G3285=账期!$A$26,G3285=账期!$A$28,G3285=账期!$A$30,G3285=账期!$A$32,G3285=账期!$A$34,G3285=账期!$A$35,G3285=账期!$A$37,G3285=账期!$A$39,G3285=账期!$A$40,G3285=账期!$A$41,G3285=账期!$A$42,G3285=账期!$A$43,G3285=账期!$A$44,G3285=账期!$A$45,G3285=账期!$A$46,G3285=账期!$A$48,G3285=账期!$A$50,G3285=账期!$A$51,G3285=账期!$A$52,G3285=账期!$A$53,G3285=账期!$A$54,G3285=账期!$A$56,G3285=账期!$A$57,G3285=账期!$A$58,G3285=账期!$A$59,G3285=账期!$A$60,G3285=账期!$A$61,G3285=账期!$A$62,G3285=账期!$A$63,G3285=账期!$A$64,G3285=账期!$A$66,G3285=账期!$A$67,G3285=账期!$A$68,G3285=账期!$A$70,G3285=账期!$A$71),30,IF(OR(G3285=账期!$A$74,G3285=账期!$A$77,G3285=账期!$A$76,G3285=账期!$A$79,G3285=账期!$A$80,G3285=账期!$A$81,G3285=账期!$A$83,G3285=账期!$A$85,G3285=账期!$A$87,G3285=账期!$A$89,G3285=账期!$A$91),60,IF(OR(G3285=账期!$A$93,G3285=账期!$A$94,G3285=账期!$A$95,G3285=账期!$A$96,G3285=账期!$A$98,G3285=账期!$A$99,G3285=账期!$A$101,G3285=账期!$A$102),90,0)))</f>
        <v>0</v>
      </c>
      <c r="AF3285" s="396"/>
      <c r="AG3285" s="384"/>
      <c r="AH3285" s="396" t="str">
        <f t="shared" si="460"/>
        <v/>
      </c>
    </row>
    <row r="3286" spans="1:34" ht="18" customHeight="1" x14ac:dyDescent="0.25">
      <c r="A3286" s="301" t="str">
        <f t="shared" si="462"/>
        <v/>
      </c>
      <c r="B3286" s="397"/>
      <c r="C3286" s="398"/>
      <c r="D3286" s="399"/>
      <c r="E3286" s="383" t="str">
        <f t="shared" si="458"/>
        <v>C</v>
      </c>
      <c r="F3286" s="383" t="str">
        <f t="shared" si="459"/>
        <v>C</v>
      </c>
      <c r="G3286" s="400"/>
      <c r="H3286" s="385" t="str">
        <f>IF(G3286="","",VLOOKUP(G3286,下拉数据源!J:K,2,0))</f>
        <v/>
      </c>
      <c r="I3286" s="385"/>
      <c r="J3286" s="385"/>
      <c r="K3286" s="386"/>
      <c r="L3286" s="401"/>
      <c r="M3286" s="384"/>
      <c r="N3286" s="384"/>
      <c r="O3286" s="384"/>
      <c r="P3286" s="386"/>
      <c r="Q3286" s="387"/>
      <c r="R3286" s="286"/>
      <c r="S3286" s="388">
        <f t="shared" si="463"/>
        <v>0</v>
      </c>
      <c r="T3286" s="389"/>
      <c r="U3286" s="389">
        <f t="shared" si="461"/>
        <v>0</v>
      </c>
      <c r="V3286" s="451"/>
      <c r="W3286" s="452"/>
      <c r="X3286" s="386"/>
      <c r="Y3286" s="390"/>
      <c r="Z3286" s="391"/>
      <c r="AA3286" s="392"/>
      <c r="AB3286" s="393"/>
      <c r="AC3286" s="394"/>
      <c r="AD3286" s="395">
        <f t="shared" si="464"/>
        <v>0</v>
      </c>
      <c r="AE3286" s="396">
        <f>IF(OR(G3286=账期!$A$18,G3286=账期!$A$20,G3286=账期!$A$22,G3286=账期!$A$24,G3286=账期!$A$25,G3286=账期!$A$27,G3286=账期!$A$26,G3286=账期!$A$28,G3286=账期!$A$30,G3286=账期!$A$32,G3286=账期!$A$34,G3286=账期!$A$35,G3286=账期!$A$37,G3286=账期!$A$39,G3286=账期!$A$40,G3286=账期!$A$41,G3286=账期!$A$42,G3286=账期!$A$43,G3286=账期!$A$44,G3286=账期!$A$45,G3286=账期!$A$46,G3286=账期!$A$48,G3286=账期!$A$50,G3286=账期!$A$51,G3286=账期!$A$52,G3286=账期!$A$53,G3286=账期!$A$54,G3286=账期!$A$56,G3286=账期!$A$57,G3286=账期!$A$58,G3286=账期!$A$59,G3286=账期!$A$60,G3286=账期!$A$61,G3286=账期!$A$62,G3286=账期!$A$63,G3286=账期!$A$64,G3286=账期!$A$66,G3286=账期!$A$67,G3286=账期!$A$68,G3286=账期!$A$70,G3286=账期!$A$71),30,IF(OR(G3286=账期!$A$74,G3286=账期!$A$77,G3286=账期!$A$76,G3286=账期!$A$79,G3286=账期!$A$80,G3286=账期!$A$81,G3286=账期!$A$83,G3286=账期!$A$85,G3286=账期!$A$87,G3286=账期!$A$89,G3286=账期!$A$91),60,IF(OR(G3286=账期!$A$93,G3286=账期!$A$94,G3286=账期!$A$95,G3286=账期!$A$96,G3286=账期!$A$98,G3286=账期!$A$99,G3286=账期!$A$101,G3286=账期!$A$102),90,0)))</f>
        <v>0</v>
      </c>
      <c r="AF3286" s="396"/>
      <c r="AG3286" s="384"/>
      <c r="AH3286" s="396" t="str">
        <f t="shared" si="460"/>
        <v/>
      </c>
    </row>
    <row r="3287" spans="1:34" ht="18" customHeight="1" x14ac:dyDescent="0.25">
      <c r="A3287" s="301" t="str">
        <f t="shared" si="462"/>
        <v/>
      </c>
      <c r="B3287" s="397"/>
      <c r="C3287" s="398"/>
      <c r="D3287" s="399"/>
      <c r="E3287" s="383" t="str">
        <f t="shared" si="458"/>
        <v>C</v>
      </c>
      <c r="F3287" s="383" t="str">
        <f t="shared" si="459"/>
        <v>C</v>
      </c>
      <c r="G3287" s="400"/>
      <c r="H3287" s="385" t="str">
        <f>IF(G3287="","",VLOOKUP(G3287,下拉数据源!J:K,2,0))</f>
        <v/>
      </c>
      <c r="I3287" s="385"/>
      <c r="J3287" s="385"/>
      <c r="K3287" s="386"/>
      <c r="L3287" s="401"/>
      <c r="M3287" s="384"/>
      <c r="N3287" s="384"/>
      <c r="O3287" s="384"/>
      <c r="P3287" s="386"/>
      <c r="Q3287" s="387"/>
      <c r="R3287" s="286"/>
      <c r="S3287" s="388">
        <f t="shared" si="463"/>
        <v>0</v>
      </c>
      <c r="T3287" s="389"/>
      <c r="U3287" s="389">
        <f t="shared" si="461"/>
        <v>0</v>
      </c>
      <c r="V3287" s="451"/>
      <c r="W3287" s="452"/>
      <c r="X3287" s="386"/>
      <c r="Y3287" s="390"/>
      <c r="Z3287" s="391"/>
      <c r="AA3287" s="392"/>
      <c r="AB3287" s="393"/>
      <c r="AC3287" s="394"/>
      <c r="AD3287" s="395">
        <f t="shared" si="464"/>
        <v>0</v>
      </c>
      <c r="AE3287" s="396">
        <f>IF(OR(G3287=账期!$A$18,G3287=账期!$A$20,G3287=账期!$A$22,G3287=账期!$A$24,G3287=账期!$A$25,G3287=账期!$A$27,G3287=账期!$A$26,G3287=账期!$A$28,G3287=账期!$A$30,G3287=账期!$A$32,G3287=账期!$A$34,G3287=账期!$A$35,G3287=账期!$A$37,G3287=账期!$A$39,G3287=账期!$A$40,G3287=账期!$A$41,G3287=账期!$A$42,G3287=账期!$A$43,G3287=账期!$A$44,G3287=账期!$A$45,G3287=账期!$A$46,G3287=账期!$A$48,G3287=账期!$A$50,G3287=账期!$A$51,G3287=账期!$A$52,G3287=账期!$A$53,G3287=账期!$A$54,G3287=账期!$A$56,G3287=账期!$A$57,G3287=账期!$A$58,G3287=账期!$A$59,G3287=账期!$A$60,G3287=账期!$A$61,G3287=账期!$A$62,G3287=账期!$A$63,G3287=账期!$A$64,G3287=账期!$A$66,G3287=账期!$A$67,G3287=账期!$A$68,G3287=账期!$A$70,G3287=账期!$A$71),30,IF(OR(G3287=账期!$A$74,G3287=账期!$A$77,G3287=账期!$A$76,G3287=账期!$A$79,G3287=账期!$A$80,G3287=账期!$A$81,G3287=账期!$A$83,G3287=账期!$A$85,G3287=账期!$A$87,G3287=账期!$A$89,G3287=账期!$A$91),60,IF(OR(G3287=账期!$A$93,G3287=账期!$A$94,G3287=账期!$A$95,G3287=账期!$A$96,G3287=账期!$A$98,G3287=账期!$A$99,G3287=账期!$A$101,G3287=账期!$A$102),90,0)))</f>
        <v>0</v>
      </c>
      <c r="AF3287" s="396"/>
      <c r="AG3287" s="384"/>
      <c r="AH3287" s="396" t="str">
        <f t="shared" si="460"/>
        <v/>
      </c>
    </row>
    <row r="3288" spans="1:34" ht="18" customHeight="1" x14ac:dyDescent="0.25">
      <c r="A3288" s="301" t="str">
        <f t="shared" si="462"/>
        <v/>
      </c>
      <c r="B3288" s="397"/>
      <c r="C3288" s="398"/>
      <c r="D3288" s="399"/>
      <c r="E3288" s="383" t="str">
        <f t="shared" si="458"/>
        <v>C</v>
      </c>
      <c r="F3288" s="383" t="str">
        <f t="shared" si="459"/>
        <v>C</v>
      </c>
      <c r="G3288" s="400"/>
      <c r="H3288" s="385" t="str">
        <f>IF(G3288="","",VLOOKUP(G3288,下拉数据源!J:K,2,0))</f>
        <v/>
      </c>
      <c r="I3288" s="385"/>
      <c r="J3288" s="385"/>
      <c r="K3288" s="386"/>
      <c r="L3288" s="401"/>
      <c r="M3288" s="384"/>
      <c r="N3288" s="384"/>
      <c r="O3288" s="384"/>
      <c r="P3288" s="386"/>
      <c r="Q3288" s="387"/>
      <c r="R3288" s="286"/>
      <c r="S3288" s="388">
        <f t="shared" si="463"/>
        <v>0</v>
      </c>
      <c r="T3288" s="389"/>
      <c r="U3288" s="389">
        <f t="shared" si="461"/>
        <v>0</v>
      </c>
      <c r="V3288" s="451"/>
      <c r="W3288" s="452"/>
      <c r="X3288" s="386"/>
      <c r="Y3288" s="390"/>
      <c r="Z3288" s="391"/>
      <c r="AA3288" s="392"/>
      <c r="AB3288" s="393"/>
      <c r="AC3288" s="394"/>
      <c r="AD3288" s="395">
        <f t="shared" si="464"/>
        <v>0</v>
      </c>
      <c r="AE3288" s="396">
        <f>IF(OR(G3288=账期!$A$18,G3288=账期!$A$20,G3288=账期!$A$22,G3288=账期!$A$24,G3288=账期!$A$25,G3288=账期!$A$27,G3288=账期!$A$26,G3288=账期!$A$28,G3288=账期!$A$30,G3288=账期!$A$32,G3288=账期!$A$34,G3288=账期!$A$35,G3288=账期!$A$37,G3288=账期!$A$39,G3288=账期!$A$40,G3288=账期!$A$41,G3288=账期!$A$42,G3288=账期!$A$43,G3288=账期!$A$44,G3288=账期!$A$45,G3288=账期!$A$46,G3288=账期!$A$48,G3288=账期!$A$50,G3288=账期!$A$51,G3288=账期!$A$52,G3288=账期!$A$53,G3288=账期!$A$54,G3288=账期!$A$56,G3288=账期!$A$57,G3288=账期!$A$58,G3288=账期!$A$59,G3288=账期!$A$60,G3288=账期!$A$61,G3288=账期!$A$62,G3288=账期!$A$63,G3288=账期!$A$64,G3288=账期!$A$66,G3288=账期!$A$67,G3288=账期!$A$68,G3288=账期!$A$70,G3288=账期!$A$71),30,IF(OR(G3288=账期!$A$74,G3288=账期!$A$77,G3288=账期!$A$76,G3288=账期!$A$79,G3288=账期!$A$80,G3288=账期!$A$81,G3288=账期!$A$83,G3288=账期!$A$85,G3288=账期!$A$87,G3288=账期!$A$89,G3288=账期!$A$91),60,IF(OR(G3288=账期!$A$93,G3288=账期!$A$94,G3288=账期!$A$95,G3288=账期!$A$96,G3288=账期!$A$98,G3288=账期!$A$99,G3288=账期!$A$101,G3288=账期!$A$102),90,0)))</f>
        <v>0</v>
      </c>
      <c r="AF3288" s="396"/>
      <c r="AG3288" s="384"/>
      <c r="AH3288" s="396" t="str">
        <f t="shared" si="460"/>
        <v/>
      </c>
    </row>
    <row r="3289" spans="1:34" ht="18" customHeight="1" x14ac:dyDescent="0.25">
      <c r="A3289" s="301" t="str">
        <f t="shared" si="462"/>
        <v/>
      </c>
      <c r="B3289" s="397"/>
      <c r="C3289" s="398"/>
      <c r="D3289" s="399"/>
      <c r="E3289" s="383" t="str">
        <f t="shared" si="458"/>
        <v>C</v>
      </c>
      <c r="F3289" s="383" t="str">
        <f t="shared" si="459"/>
        <v>C</v>
      </c>
      <c r="G3289" s="400"/>
      <c r="H3289" s="385" t="str">
        <f>IF(G3289="","",VLOOKUP(G3289,下拉数据源!J:K,2,0))</f>
        <v/>
      </c>
      <c r="I3289" s="385"/>
      <c r="J3289" s="385"/>
      <c r="K3289" s="386"/>
      <c r="L3289" s="401"/>
      <c r="M3289" s="384"/>
      <c r="N3289" s="384"/>
      <c r="O3289" s="384"/>
      <c r="P3289" s="386"/>
      <c r="Q3289" s="387"/>
      <c r="R3289" s="286"/>
      <c r="S3289" s="388">
        <f t="shared" si="463"/>
        <v>0</v>
      </c>
      <c r="T3289" s="389"/>
      <c r="U3289" s="389">
        <f t="shared" si="461"/>
        <v>0</v>
      </c>
      <c r="V3289" s="451"/>
      <c r="W3289" s="452"/>
      <c r="X3289" s="386"/>
      <c r="Y3289" s="390"/>
      <c r="Z3289" s="391"/>
      <c r="AA3289" s="392"/>
      <c r="AB3289" s="393"/>
      <c r="AC3289" s="394"/>
      <c r="AD3289" s="395">
        <f t="shared" si="464"/>
        <v>0</v>
      </c>
      <c r="AE3289" s="396">
        <f>IF(OR(G3289=账期!$A$18,G3289=账期!$A$20,G3289=账期!$A$22,G3289=账期!$A$24,G3289=账期!$A$25,G3289=账期!$A$27,G3289=账期!$A$26,G3289=账期!$A$28,G3289=账期!$A$30,G3289=账期!$A$32,G3289=账期!$A$34,G3289=账期!$A$35,G3289=账期!$A$37,G3289=账期!$A$39,G3289=账期!$A$40,G3289=账期!$A$41,G3289=账期!$A$42,G3289=账期!$A$43,G3289=账期!$A$44,G3289=账期!$A$45,G3289=账期!$A$46,G3289=账期!$A$48,G3289=账期!$A$50,G3289=账期!$A$51,G3289=账期!$A$52,G3289=账期!$A$53,G3289=账期!$A$54,G3289=账期!$A$56,G3289=账期!$A$57,G3289=账期!$A$58,G3289=账期!$A$59,G3289=账期!$A$60,G3289=账期!$A$61,G3289=账期!$A$62,G3289=账期!$A$63,G3289=账期!$A$64,G3289=账期!$A$66,G3289=账期!$A$67,G3289=账期!$A$68,G3289=账期!$A$70,G3289=账期!$A$71),30,IF(OR(G3289=账期!$A$74,G3289=账期!$A$77,G3289=账期!$A$76,G3289=账期!$A$79,G3289=账期!$A$80,G3289=账期!$A$81,G3289=账期!$A$83,G3289=账期!$A$85,G3289=账期!$A$87,G3289=账期!$A$89,G3289=账期!$A$91),60,IF(OR(G3289=账期!$A$93,G3289=账期!$A$94,G3289=账期!$A$95,G3289=账期!$A$96,G3289=账期!$A$98,G3289=账期!$A$99,G3289=账期!$A$101,G3289=账期!$A$102),90,0)))</f>
        <v>0</v>
      </c>
      <c r="AF3289" s="396"/>
      <c r="AG3289" s="384"/>
      <c r="AH3289" s="396" t="str">
        <f t="shared" si="460"/>
        <v/>
      </c>
    </row>
    <row r="3290" spans="1:34" ht="18" customHeight="1" x14ac:dyDescent="0.25">
      <c r="A3290" s="301" t="str">
        <f t="shared" si="462"/>
        <v/>
      </c>
      <c r="B3290" s="397"/>
      <c r="C3290" s="398"/>
      <c r="D3290" s="399"/>
      <c r="E3290" s="383" t="str">
        <f t="shared" si="458"/>
        <v>C</v>
      </c>
      <c r="F3290" s="383" t="str">
        <f t="shared" si="459"/>
        <v>C</v>
      </c>
      <c r="G3290" s="400"/>
      <c r="H3290" s="385" t="str">
        <f>IF(G3290="","",VLOOKUP(G3290,下拉数据源!J:K,2,0))</f>
        <v/>
      </c>
      <c r="I3290" s="385"/>
      <c r="J3290" s="385"/>
      <c r="K3290" s="386"/>
      <c r="L3290" s="401"/>
      <c r="M3290" s="384"/>
      <c r="N3290" s="384"/>
      <c r="O3290" s="384"/>
      <c r="P3290" s="386"/>
      <c r="Q3290" s="387"/>
      <c r="R3290" s="286"/>
      <c r="S3290" s="388">
        <f t="shared" si="463"/>
        <v>0</v>
      </c>
      <c r="T3290" s="389"/>
      <c r="U3290" s="389">
        <f t="shared" si="461"/>
        <v>0</v>
      </c>
      <c r="V3290" s="451"/>
      <c r="W3290" s="452"/>
      <c r="X3290" s="386"/>
      <c r="Y3290" s="390"/>
      <c r="Z3290" s="391"/>
      <c r="AA3290" s="392"/>
      <c r="AB3290" s="393"/>
      <c r="AC3290" s="394"/>
      <c r="AD3290" s="395">
        <f t="shared" si="464"/>
        <v>0</v>
      </c>
      <c r="AE3290" s="396">
        <f>IF(OR(G3290=账期!$A$18,G3290=账期!$A$20,G3290=账期!$A$22,G3290=账期!$A$24,G3290=账期!$A$25,G3290=账期!$A$27,G3290=账期!$A$26,G3290=账期!$A$28,G3290=账期!$A$30,G3290=账期!$A$32,G3290=账期!$A$34,G3290=账期!$A$35,G3290=账期!$A$37,G3290=账期!$A$39,G3290=账期!$A$40,G3290=账期!$A$41,G3290=账期!$A$42,G3290=账期!$A$43,G3290=账期!$A$44,G3290=账期!$A$45,G3290=账期!$A$46,G3290=账期!$A$48,G3290=账期!$A$50,G3290=账期!$A$51,G3290=账期!$A$52,G3290=账期!$A$53,G3290=账期!$A$54,G3290=账期!$A$56,G3290=账期!$A$57,G3290=账期!$A$58,G3290=账期!$A$59,G3290=账期!$A$60,G3290=账期!$A$61,G3290=账期!$A$62,G3290=账期!$A$63,G3290=账期!$A$64,G3290=账期!$A$66,G3290=账期!$A$67,G3290=账期!$A$68,G3290=账期!$A$70,G3290=账期!$A$71),30,IF(OR(G3290=账期!$A$74,G3290=账期!$A$77,G3290=账期!$A$76,G3290=账期!$A$79,G3290=账期!$A$80,G3290=账期!$A$81,G3290=账期!$A$83,G3290=账期!$A$85,G3290=账期!$A$87,G3290=账期!$A$89,G3290=账期!$A$91),60,IF(OR(G3290=账期!$A$93,G3290=账期!$A$94,G3290=账期!$A$95,G3290=账期!$A$96,G3290=账期!$A$98,G3290=账期!$A$99,G3290=账期!$A$101,G3290=账期!$A$102),90,0)))</f>
        <v>0</v>
      </c>
      <c r="AF3290" s="396"/>
      <c r="AG3290" s="384"/>
      <c r="AH3290" s="396" t="str">
        <f t="shared" si="460"/>
        <v/>
      </c>
    </row>
    <row r="3291" spans="1:34" ht="18" customHeight="1" x14ac:dyDescent="0.25">
      <c r="A3291" s="301" t="str">
        <f t="shared" si="462"/>
        <v/>
      </c>
      <c r="B3291" s="397"/>
      <c r="C3291" s="398"/>
      <c r="D3291" s="399"/>
      <c r="E3291" s="383" t="str">
        <f t="shared" si="458"/>
        <v>C</v>
      </c>
      <c r="F3291" s="383" t="str">
        <f t="shared" si="459"/>
        <v>C</v>
      </c>
      <c r="G3291" s="400"/>
      <c r="H3291" s="385" t="str">
        <f>IF(G3291="","",VLOOKUP(G3291,下拉数据源!J:K,2,0))</f>
        <v/>
      </c>
      <c r="I3291" s="385"/>
      <c r="J3291" s="385"/>
      <c r="K3291" s="386"/>
      <c r="L3291" s="401"/>
      <c r="M3291" s="384"/>
      <c r="N3291" s="384"/>
      <c r="O3291" s="384"/>
      <c r="P3291" s="386"/>
      <c r="Q3291" s="387"/>
      <c r="R3291" s="286"/>
      <c r="S3291" s="388">
        <f t="shared" si="463"/>
        <v>0</v>
      </c>
      <c r="T3291" s="389"/>
      <c r="U3291" s="389">
        <f t="shared" si="461"/>
        <v>0</v>
      </c>
      <c r="V3291" s="451"/>
      <c r="W3291" s="452"/>
      <c r="X3291" s="386"/>
      <c r="Y3291" s="390"/>
      <c r="Z3291" s="391"/>
      <c r="AA3291" s="392"/>
      <c r="AB3291" s="393"/>
      <c r="AC3291" s="394"/>
      <c r="AD3291" s="395">
        <f t="shared" si="464"/>
        <v>0</v>
      </c>
      <c r="AE3291" s="396">
        <f>IF(OR(G3291=账期!$A$18,G3291=账期!$A$20,G3291=账期!$A$22,G3291=账期!$A$24,G3291=账期!$A$25,G3291=账期!$A$27,G3291=账期!$A$26,G3291=账期!$A$28,G3291=账期!$A$30,G3291=账期!$A$32,G3291=账期!$A$34,G3291=账期!$A$35,G3291=账期!$A$37,G3291=账期!$A$39,G3291=账期!$A$40,G3291=账期!$A$41,G3291=账期!$A$42,G3291=账期!$A$43,G3291=账期!$A$44,G3291=账期!$A$45,G3291=账期!$A$46,G3291=账期!$A$48,G3291=账期!$A$50,G3291=账期!$A$51,G3291=账期!$A$52,G3291=账期!$A$53,G3291=账期!$A$54,G3291=账期!$A$56,G3291=账期!$A$57,G3291=账期!$A$58,G3291=账期!$A$59,G3291=账期!$A$60,G3291=账期!$A$61,G3291=账期!$A$62,G3291=账期!$A$63,G3291=账期!$A$64,G3291=账期!$A$66,G3291=账期!$A$67,G3291=账期!$A$68,G3291=账期!$A$70,G3291=账期!$A$71),30,IF(OR(G3291=账期!$A$74,G3291=账期!$A$77,G3291=账期!$A$76,G3291=账期!$A$79,G3291=账期!$A$80,G3291=账期!$A$81,G3291=账期!$A$83,G3291=账期!$A$85,G3291=账期!$A$87,G3291=账期!$A$89,G3291=账期!$A$91),60,IF(OR(G3291=账期!$A$93,G3291=账期!$A$94,G3291=账期!$A$95,G3291=账期!$A$96,G3291=账期!$A$98,G3291=账期!$A$99,G3291=账期!$A$101,G3291=账期!$A$102),90,0)))</f>
        <v>0</v>
      </c>
      <c r="AF3291" s="396"/>
      <c r="AG3291" s="384"/>
      <c r="AH3291" s="396" t="str">
        <f t="shared" si="460"/>
        <v/>
      </c>
    </row>
    <row r="3292" spans="1:34" ht="18" customHeight="1" x14ac:dyDescent="0.25">
      <c r="A3292" s="301" t="str">
        <f t="shared" si="462"/>
        <v/>
      </c>
      <c r="B3292" s="397"/>
      <c r="C3292" s="398"/>
      <c r="D3292" s="399"/>
      <c r="E3292" s="383" t="str">
        <f t="shared" si="458"/>
        <v>C</v>
      </c>
      <c r="F3292" s="383" t="str">
        <f t="shared" si="459"/>
        <v>C</v>
      </c>
      <c r="G3292" s="400"/>
      <c r="H3292" s="385" t="str">
        <f>IF(G3292="","",VLOOKUP(G3292,下拉数据源!J:K,2,0))</f>
        <v/>
      </c>
      <c r="I3292" s="385"/>
      <c r="J3292" s="385"/>
      <c r="K3292" s="386"/>
      <c r="L3292" s="401"/>
      <c r="M3292" s="384"/>
      <c r="N3292" s="384"/>
      <c r="O3292" s="384"/>
      <c r="P3292" s="386"/>
      <c r="Q3292" s="387"/>
      <c r="R3292" s="286"/>
      <c r="S3292" s="388">
        <f t="shared" si="463"/>
        <v>0</v>
      </c>
      <c r="T3292" s="389"/>
      <c r="U3292" s="389">
        <f t="shared" si="461"/>
        <v>0</v>
      </c>
      <c r="V3292" s="451"/>
      <c r="W3292" s="452"/>
      <c r="X3292" s="386"/>
      <c r="Y3292" s="390"/>
      <c r="Z3292" s="391"/>
      <c r="AA3292" s="392"/>
      <c r="AB3292" s="393"/>
      <c r="AC3292" s="394"/>
      <c r="AD3292" s="395">
        <f t="shared" si="464"/>
        <v>0</v>
      </c>
      <c r="AE3292" s="396">
        <f>IF(OR(G3292=账期!$A$18,G3292=账期!$A$20,G3292=账期!$A$22,G3292=账期!$A$24,G3292=账期!$A$25,G3292=账期!$A$27,G3292=账期!$A$26,G3292=账期!$A$28,G3292=账期!$A$30,G3292=账期!$A$32,G3292=账期!$A$34,G3292=账期!$A$35,G3292=账期!$A$37,G3292=账期!$A$39,G3292=账期!$A$40,G3292=账期!$A$41,G3292=账期!$A$42,G3292=账期!$A$43,G3292=账期!$A$44,G3292=账期!$A$45,G3292=账期!$A$46,G3292=账期!$A$48,G3292=账期!$A$50,G3292=账期!$A$51,G3292=账期!$A$52,G3292=账期!$A$53,G3292=账期!$A$54,G3292=账期!$A$56,G3292=账期!$A$57,G3292=账期!$A$58,G3292=账期!$A$59,G3292=账期!$A$60,G3292=账期!$A$61,G3292=账期!$A$62,G3292=账期!$A$63,G3292=账期!$A$64,G3292=账期!$A$66,G3292=账期!$A$67,G3292=账期!$A$68,G3292=账期!$A$70,G3292=账期!$A$71),30,IF(OR(G3292=账期!$A$74,G3292=账期!$A$77,G3292=账期!$A$76,G3292=账期!$A$79,G3292=账期!$A$80,G3292=账期!$A$81,G3292=账期!$A$83,G3292=账期!$A$85,G3292=账期!$A$87,G3292=账期!$A$89,G3292=账期!$A$91),60,IF(OR(G3292=账期!$A$93,G3292=账期!$A$94,G3292=账期!$A$95,G3292=账期!$A$96,G3292=账期!$A$98,G3292=账期!$A$99,G3292=账期!$A$101,G3292=账期!$A$102),90,0)))</f>
        <v>0</v>
      </c>
      <c r="AF3292" s="396"/>
      <c r="AG3292" s="384"/>
      <c r="AH3292" s="396" t="str">
        <f t="shared" si="460"/>
        <v/>
      </c>
    </row>
    <row r="3293" spans="1:34" ht="18" customHeight="1" x14ac:dyDescent="0.25">
      <c r="A3293" s="301" t="str">
        <f t="shared" si="462"/>
        <v/>
      </c>
      <c r="B3293" s="397"/>
      <c r="C3293" s="398"/>
      <c r="D3293" s="399"/>
      <c r="E3293" s="383" t="str">
        <f t="shared" ref="E3293:E3356" si="465">IF(OR(D3293="长飞",D3293="烽火",D3293="特发",D3293="富通",D3293="亨通",G3293="赣州金信诺",G3293="江苏永鼎",G3293="宏安集团"),"A",IF(OR(G3293="广意通讯",G3293="湖北楚天",G3293="宁波格亿达",G3293="通鼎互联",G3293="黄石昌达",G3293="江苏俊知",G3293="珠海汉胜",G3293="武汉电信"),"B","C"))</f>
        <v>C</v>
      </c>
      <c r="F3293" s="383" t="str">
        <f t="shared" ref="F3293:F3356" si="466">IF(OR(G3293="成都大唐",G3293="广东亨通",G3293="江苏亨通",G3293="兰州长飞",G3293="南京华信",G3293="汕头奥星",G3293="特发光网",G3293="武汉长飞",G3293="长春烽火",G3293="广意通讯",G3293="湖北楚天",G3293="宁波格亿达",G3293="通鼎互联",G3293="安徽汉唐",G3293="安徽宜德",G3293="安徽盈通",G3293="成都康宁",G3293="成都中飞",G3293="东莞光佳",G3293="东莞鸿鑫",G3293="烽火博鑫",G3293="佛山星蓝",G3293="广东金桥",G3293="广州联兴",G3293="贵州乾新",G3293="航天电工",G3293="合肥兴联",G3293="湖北宇洪",G3293="江苏奥通",G3293="江苏中远",G3293="宁波辰飞",G3293="宁波汉生",G3293="宁波宇欣",G3293="山东太平洋",G3293="山东特发",G3293="山东永通",G3293="上海朗闻",G3293="上海翼波",G3293="四川天邑",G3293="四川旭泰",G3293="武汉瑞联",G3293="武汉同至",G3293="西安西古",G3293="西安鑫华通",G3293="武汉驿路通",G3293="长光通信",G3293="中电八所",G3293="中电光达",G3293="中利集团",G3293="重庆特发",G3293="舟山安格",G3293="珠海邗秦"),"A",IF(OR(G3293="富通天津",G3293="赣州金信诺",G3293="江苏永鼎",G3293="上海长飞",G3293="特发股份",G3293="武汉烽火",G3293="西安烽火",G3293="长飞中利",G3293="江苏中天",G3293="江西联创",G3293="宁波盈谷",G3293="黄石昌达",G3293="四川长飞"),"B","C"))</f>
        <v>C</v>
      </c>
      <c r="G3293" s="400"/>
      <c r="H3293" s="385" t="str">
        <f>IF(G3293="","",VLOOKUP(G3293,下拉数据源!J:K,2,0))</f>
        <v/>
      </c>
      <c r="I3293" s="385"/>
      <c r="J3293" s="385"/>
      <c r="K3293" s="386"/>
      <c r="L3293" s="401"/>
      <c r="M3293" s="384"/>
      <c r="N3293" s="384"/>
      <c r="O3293" s="384"/>
      <c r="P3293" s="386"/>
      <c r="Q3293" s="387"/>
      <c r="R3293" s="286"/>
      <c r="S3293" s="388">
        <f t="shared" si="463"/>
        <v>0</v>
      </c>
      <c r="T3293" s="389"/>
      <c r="U3293" s="389">
        <f t="shared" si="461"/>
        <v>0</v>
      </c>
      <c r="V3293" s="451"/>
      <c r="W3293" s="452"/>
      <c r="X3293" s="386"/>
      <c r="Y3293" s="390"/>
      <c r="Z3293" s="391"/>
      <c r="AA3293" s="392"/>
      <c r="AB3293" s="393"/>
      <c r="AC3293" s="394"/>
      <c r="AD3293" s="395">
        <f t="shared" si="464"/>
        <v>0</v>
      </c>
      <c r="AE3293" s="396">
        <f>IF(OR(G3293=账期!$A$18,G3293=账期!$A$20,G3293=账期!$A$22,G3293=账期!$A$24,G3293=账期!$A$25,G3293=账期!$A$27,G3293=账期!$A$26,G3293=账期!$A$28,G3293=账期!$A$30,G3293=账期!$A$32,G3293=账期!$A$34,G3293=账期!$A$35,G3293=账期!$A$37,G3293=账期!$A$39,G3293=账期!$A$40,G3293=账期!$A$41,G3293=账期!$A$42,G3293=账期!$A$43,G3293=账期!$A$44,G3293=账期!$A$45,G3293=账期!$A$46,G3293=账期!$A$48,G3293=账期!$A$50,G3293=账期!$A$51,G3293=账期!$A$52,G3293=账期!$A$53,G3293=账期!$A$54,G3293=账期!$A$56,G3293=账期!$A$57,G3293=账期!$A$58,G3293=账期!$A$59,G3293=账期!$A$60,G3293=账期!$A$61,G3293=账期!$A$62,G3293=账期!$A$63,G3293=账期!$A$64,G3293=账期!$A$66,G3293=账期!$A$67,G3293=账期!$A$68,G3293=账期!$A$70,G3293=账期!$A$71),30,IF(OR(G3293=账期!$A$74,G3293=账期!$A$77,G3293=账期!$A$76,G3293=账期!$A$79,G3293=账期!$A$80,G3293=账期!$A$81,G3293=账期!$A$83,G3293=账期!$A$85,G3293=账期!$A$87,G3293=账期!$A$89,G3293=账期!$A$91),60,IF(OR(G3293=账期!$A$93,G3293=账期!$A$94,G3293=账期!$A$95,G3293=账期!$A$96,G3293=账期!$A$98,G3293=账期!$A$99,G3293=账期!$A$101,G3293=账期!$A$102),90,0)))</f>
        <v>0</v>
      </c>
      <c r="AF3293" s="396"/>
      <c r="AG3293" s="384"/>
      <c r="AH3293" s="396" t="str">
        <f t="shared" si="460"/>
        <v/>
      </c>
    </row>
    <row r="3294" spans="1:34" ht="18" customHeight="1" x14ac:dyDescent="0.25">
      <c r="A3294" s="301" t="str">
        <f t="shared" si="462"/>
        <v/>
      </c>
      <c r="B3294" s="397"/>
      <c r="C3294" s="398"/>
      <c r="D3294" s="399"/>
      <c r="E3294" s="383" t="str">
        <f t="shared" si="465"/>
        <v>C</v>
      </c>
      <c r="F3294" s="383" t="str">
        <f t="shared" si="466"/>
        <v>C</v>
      </c>
      <c r="G3294" s="400"/>
      <c r="H3294" s="385" t="str">
        <f>IF(G3294="","",VLOOKUP(G3294,下拉数据源!J:K,2,0))</f>
        <v/>
      </c>
      <c r="I3294" s="385"/>
      <c r="J3294" s="385"/>
      <c r="K3294" s="386"/>
      <c r="L3294" s="401"/>
      <c r="M3294" s="384"/>
      <c r="N3294" s="384"/>
      <c r="O3294" s="384"/>
      <c r="P3294" s="386"/>
      <c r="Q3294" s="387"/>
      <c r="R3294" s="286"/>
      <c r="S3294" s="388">
        <f t="shared" si="463"/>
        <v>0</v>
      </c>
      <c r="T3294" s="389"/>
      <c r="U3294" s="389">
        <f t="shared" si="461"/>
        <v>0</v>
      </c>
      <c r="V3294" s="451"/>
      <c r="W3294" s="452"/>
      <c r="X3294" s="386"/>
      <c r="Y3294" s="390"/>
      <c r="Z3294" s="391"/>
      <c r="AA3294" s="392"/>
      <c r="AB3294" s="393"/>
      <c r="AC3294" s="394"/>
      <c r="AD3294" s="395">
        <f t="shared" si="464"/>
        <v>0</v>
      </c>
      <c r="AE3294" s="396">
        <f>IF(OR(G3294=账期!$A$18,G3294=账期!$A$20,G3294=账期!$A$22,G3294=账期!$A$24,G3294=账期!$A$25,G3294=账期!$A$27,G3294=账期!$A$26,G3294=账期!$A$28,G3294=账期!$A$30,G3294=账期!$A$32,G3294=账期!$A$34,G3294=账期!$A$35,G3294=账期!$A$37,G3294=账期!$A$39,G3294=账期!$A$40,G3294=账期!$A$41,G3294=账期!$A$42,G3294=账期!$A$43,G3294=账期!$A$44,G3294=账期!$A$45,G3294=账期!$A$46,G3294=账期!$A$48,G3294=账期!$A$50,G3294=账期!$A$51,G3294=账期!$A$52,G3294=账期!$A$53,G3294=账期!$A$54,G3294=账期!$A$56,G3294=账期!$A$57,G3294=账期!$A$58,G3294=账期!$A$59,G3294=账期!$A$60,G3294=账期!$A$61,G3294=账期!$A$62,G3294=账期!$A$63,G3294=账期!$A$64,G3294=账期!$A$66,G3294=账期!$A$67,G3294=账期!$A$68,G3294=账期!$A$70,G3294=账期!$A$71),30,IF(OR(G3294=账期!$A$74,G3294=账期!$A$77,G3294=账期!$A$76,G3294=账期!$A$79,G3294=账期!$A$80,G3294=账期!$A$81,G3294=账期!$A$83,G3294=账期!$A$85,G3294=账期!$A$87,G3294=账期!$A$89,G3294=账期!$A$91),60,IF(OR(G3294=账期!$A$93,G3294=账期!$A$94,G3294=账期!$A$95,G3294=账期!$A$96,G3294=账期!$A$98,G3294=账期!$A$99,G3294=账期!$A$101,G3294=账期!$A$102),90,0)))</f>
        <v>0</v>
      </c>
      <c r="AF3294" s="396"/>
      <c r="AG3294" s="384"/>
      <c r="AH3294" s="396" t="str">
        <f t="shared" si="460"/>
        <v/>
      </c>
    </row>
    <row r="3295" spans="1:34" ht="18" customHeight="1" x14ac:dyDescent="0.25">
      <c r="A3295" s="301" t="str">
        <f t="shared" si="462"/>
        <v/>
      </c>
      <c r="B3295" s="397"/>
      <c r="C3295" s="398"/>
      <c r="D3295" s="399"/>
      <c r="E3295" s="383" t="str">
        <f t="shared" si="465"/>
        <v>C</v>
      </c>
      <c r="F3295" s="383" t="str">
        <f t="shared" si="466"/>
        <v>C</v>
      </c>
      <c r="G3295" s="400"/>
      <c r="H3295" s="385" t="str">
        <f>IF(G3295="","",VLOOKUP(G3295,下拉数据源!J:K,2,0))</f>
        <v/>
      </c>
      <c r="I3295" s="385"/>
      <c r="J3295" s="385"/>
      <c r="K3295" s="386"/>
      <c r="L3295" s="401"/>
      <c r="M3295" s="384"/>
      <c r="N3295" s="384"/>
      <c r="O3295" s="384"/>
      <c r="P3295" s="386"/>
      <c r="Q3295" s="387"/>
      <c r="R3295" s="286"/>
      <c r="S3295" s="388">
        <f t="shared" si="463"/>
        <v>0</v>
      </c>
      <c r="T3295" s="389"/>
      <c r="U3295" s="389">
        <f t="shared" si="461"/>
        <v>0</v>
      </c>
      <c r="V3295" s="451"/>
      <c r="W3295" s="452"/>
      <c r="X3295" s="386"/>
      <c r="Y3295" s="390"/>
      <c r="Z3295" s="391"/>
      <c r="AA3295" s="392"/>
      <c r="AB3295" s="393"/>
      <c r="AC3295" s="394"/>
      <c r="AD3295" s="395">
        <f t="shared" si="464"/>
        <v>0</v>
      </c>
      <c r="AE3295" s="396">
        <f>IF(OR(G3295=账期!$A$18,G3295=账期!$A$20,G3295=账期!$A$22,G3295=账期!$A$24,G3295=账期!$A$25,G3295=账期!$A$27,G3295=账期!$A$26,G3295=账期!$A$28,G3295=账期!$A$30,G3295=账期!$A$32,G3295=账期!$A$34,G3295=账期!$A$35,G3295=账期!$A$37,G3295=账期!$A$39,G3295=账期!$A$40,G3295=账期!$A$41,G3295=账期!$A$42,G3295=账期!$A$43,G3295=账期!$A$44,G3295=账期!$A$45,G3295=账期!$A$46,G3295=账期!$A$48,G3295=账期!$A$50,G3295=账期!$A$51,G3295=账期!$A$52,G3295=账期!$A$53,G3295=账期!$A$54,G3295=账期!$A$56,G3295=账期!$A$57,G3295=账期!$A$58,G3295=账期!$A$59,G3295=账期!$A$60,G3295=账期!$A$61,G3295=账期!$A$62,G3295=账期!$A$63,G3295=账期!$A$64,G3295=账期!$A$66,G3295=账期!$A$67,G3295=账期!$A$68,G3295=账期!$A$70,G3295=账期!$A$71),30,IF(OR(G3295=账期!$A$74,G3295=账期!$A$77,G3295=账期!$A$76,G3295=账期!$A$79,G3295=账期!$A$80,G3295=账期!$A$81,G3295=账期!$A$83,G3295=账期!$A$85,G3295=账期!$A$87,G3295=账期!$A$89,G3295=账期!$A$91),60,IF(OR(G3295=账期!$A$93,G3295=账期!$A$94,G3295=账期!$A$95,G3295=账期!$A$96,G3295=账期!$A$98,G3295=账期!$A$99,G3295=账期!$A$101,G3295=账期!$A$102),90,0)))</f>
        <v>0</v>
      </c>
      <c r="AF3295" s="396"/>
      <c r="AG3295" s="384"/>
      <c r="AH3295" s="396" t="str">
        <f t="shared" si="460"/>
        <v/>
      </c>
    </row>
    <row r="3296" spans="1:34" ht="18" customHeight="1" x14ac:dyDescent="0.25">
      <c r="A3296" s="301" t="str">
        <f t="shared" si="462"/>
        <v/>
      </c>
      <c r="B3296" s="397"/>
      <c r="C3296" s="398"/>
      <c r="D3296" s="399"/>
      <c r="E3296" s="383" t="str">
        <f t="shared" si="465"/>
        <v>C</v>
      </c>
      <c r="F3296" s="383" t="str">
        <f t="shared" si="466"/>
        <v>C</v>
      </c>
      <c r="G3296" s="400"/>
      <c r="H3296" s="385" t="str">
        <f>IF(G3296="","",VLOOKUP(G3296,下拉数据源!J:K,2,0))</f>
        <v/>
      </c>
      <c r="I3296" s="385"/>
      <c r="J3296" s="385"/>
      <c r="K3296" s="386"/>
      <c r="L3296" s="401"/>
      <c r="M3296" s="384"/>
      <c r="N3296" s="384"/>
      <c r="O3296" s="384"/>
      <c r="P3296" s="386"/>
      <c r="Q3296" s="387"/>
      <c r="R3296" s="286"/>
      <c r="S3296" s="388">
        <f t="shared" si="463"/>
        <v>0</v>
      </c>
      <c r="T3296" s="389"/>
      <c r="U3296" s="389">
        <f t="shared" si="461"/>
        <v>0</v>
      </c>
      <c r="V3296" s="451"/>
      <c r="W3296" s="452"/>
      <c r="X3296" s="386"/>
      <c r="Y3296" s="390"/>
      <c r="Z3296" s="391"/>
      <c r="AA3296" s="392"/>
      <c r="AB3296" s="393"/>
      <c r="AC3296" s="394"/>
      <c r="AD3296" s="395">
        <f t="shared" si="464"/>
        <v>0</v>
      </c>
      <c r="AE3296" s="396">
        <f>IF(OR(G3296=账期!$A$18,G3296=账期!$A$20,G3296=账期!$A$22,G3296=账期!$A$24,G3296=账期!$A$25,G3296=账期!$A$27,G3296=账期!$A$26,G3296=账期!$A$28,G3296=账期!$A$30,G3296=账期!$A$32,G3296=账期!$A$34,G3296=账期!$A$35,G3296=账期!$A$37,G3296=账期!$A$39,G3296=账期!$A$40,G3296=账期!$A$41,G3296=账期!$A$42,G3296=账期!$A$43,G3296=账期!$A$44,G3296=账期!$A$45,G3296=账期!$A$46,G3296=账期!$A$48,G3296=账期!$A$50,G3296=账期!$A$51,G3296=账期!$A$52,G3296=账期!$A$53,G3296=账期!$A$54,G3296=账期!$A$56,G3296=账期!$A$57,G3296=账期!$A$58,G3296=账期!$A$59,G3296=账期!$A$60,G3296=账期!$A$61,G3296=账期!$A$62,G3296=账期!$A$63,G3296=账期!$A$64,G3296=账期!$A$66,G3296=账期!$A$67,G3296=账期!$A$68,G3296=账期!$A$70,G3296=账期!$A$71),30,IF(OR(G3296=账期!$A$74,G3296=账期!$A$77,G3296=账期!$A$76,G3296=账期!$A$79,G3296=账期!$A$80,G3296=账期!$A$81,G3296=账期!$A$83,G3296=账期!$A$85,G3296=账期!$A$87,G3296=账期!$A$89,G3296=账期!$A$91),60,IF(OR(G3296=账期!$A$93,G3296=账期!$A$94,G3296=账期!$A$95,G3296=账期!$A$96,G3296=账期!$A$98,G3296=账期!$A$99,G3296=账期!$A$101,G3296=账期!$A$102),90,0)))</f>
        <v>0</v>
      </c>
      <c r="AF3296" s="396"/>
      <c r="AG3296" s="384"/>
      <c r="AH3296" s="396" t="str">
        <f t="shared" si="460"/>
        <v/>
      </c>
    </row>
    <row r="3297" spans="1:34" ht="18" customHeight="1" x14ac:dyDescent="0.25">
      <c r="A3297" s="301" t="str">
        <f t="shared" si="462"/>
        <v/>
      </c>
      <c r="B3297" s="397"/>
      <c r="C3297" s="398"/>
      <c r="D3297" s="399"/>
      <c r="E3297" s="383" t="str">
        <f t="shared" si="465"/>
        <v>C</v>
      </c>
      <c r="F3297" s="383" t="str">
        <f t="shared" si="466"/>
        <v>C</v>
      </c>
      <c r="G3297" s="400"/>
      <c r="H3297" s="385" t="str">
        <f>IF(G3297="","",VLOOKUP(G3297,下拉数据源!J:K,2,0))</f>
        <v/>
      </c>
      <c r="I3297" s="385"/>
      <c r="J3297" s="385"/>
      <c r="K3297" s="386"/>
      <c r="L3297" s="401"/>
      <c r="M3297" s="384"/>
      <c r="N3297" s="384"/>
      <c r="O3297" s="384"/>
      <c r="P3297" s="386"/>
      <c r="Q3297" s="387"/>
      <c r="R3297" s="286"/>
      <c r="S3297" s="388">
        <f t="shared" si="463"/>
        <v>0</v>
      </c>
      <c r="T3297" s="389"/>
      <c r="U3297" s="389">
        <f t="shared" si="461"/>
        <v>0</v>
      </c>
      <c r="V3297" s="451"/>
      <c r="W3297" s="452"/>
      <c r="X3297" s="386"/>
      <c r="Y3297" s="390"/>
      <c r="Z3297" s="391"/>
      <c r="AA3297" s="392"/>
      <c r="AB3297" s="393"/>
      <c r="AC3297" s="394"/>
      <c r="AD3297" s="395">
        <f t="shared" si="464"/>
        <v>0</v>
      </c>
      <c r="AE3297" s="396">
        <f>IF(OR(G3297=账期!$A$18,G3297=账期!$A$20,G3297=账期!$A$22,G3297=账期!$A$24,G3297=账期!$A$25,G3297=账期!$A$27,G3297=账期!$A$26,G3297=账期!$A$28,G3297=账期!$A$30,G3297=账期!$A$32,G3297=账期!$A$34,G3297=账期!$A$35,G3297=账期!$A$37,G3297=账期!$A$39,G3297=账期!$A$40,G3297=账期!$A$41,G3297=账期!$A$42,G3297=账期!$A$43,G3297=账期!$A$44,G3297=账期!$A$45,G3297=账期!$A$46,G3297=账期!$A$48,G3297=账期!$A$50,G3297=账期!$A$51,G3297=账期!$A$52,G3297=账期!$A$53,G3297=账期!$A$54,G3297=账期!$A$56,G3297=账期!$A$57,G3297=账期!$A$58,G3297=账期!$A$59,G3297=账期!$A$60,G3297=账期!$A$61,G3297=账期!$A$62,G3297=账期!$A$63,G3297=账期!$A$64,G3297=账期!$A$66,G3297=账期!$A$67,G3297=账期!$A$68,G3297=账期!$A$70,G3297=账期!$A$71),30,IF(OR(G3297=账期!$A$74,G3297=账期!$A$77,G3297=账期!$A$76,G3297=账期!$A$79,G3297=账期!$A$80,G3297=账期!$A$81,G3297=账期!$A$83,G3297=账期!$A$85,G3297=账期!$A$87,G3297=账期!$A$89,G3297=账期!$A$91),60,IF(OR(G3297=账期!$A$93,G3297=账期!$A$94,G3297=账期!$A$95,G3297=账期!$A$96,G3297=账期!$A$98,G3297=账期!$A$99,G3297=账期!$A$101,G3297=账期!$A$102),90,0)))</f>
        <v>0</v>
      </c>
      <c r="AF3297" s="396"/>
      <c r="AG3297" s="384"/>
      <c r="AH3297" s="396" t="str">
        <f t="shared" si="460"/>
        <v/>
      </c>
    </row>
    <row r="3298" spans="1:34" ht="18" customHeight="1" x14ac:dyDescent="0.25">
      <c r="A3298" s="301" t="str">
        <f t="shared" si="462"/>
        <v/>
      </c>
      <c r="B3298" s="397"/>
      <c r="C3298" s="398"/>
      <c r="D3298" s="399"/>
      <c r="E3298" s="383" t="str">
        <f t="shared" si="465"/>
        <v>C</v>
      </c>
      <c r="F3298" s="383" t="str">
        <f t="shared" si="466"/>
        <v>C</v>
      </c>
      <c r="G3298" s="400"/>
      <c r="H3298" s="385" t="str">
        <f>IF(G3298="","",VLOOKUP(G3298,下拉数据源!J:K,2,0))</f>
        <v/>
      </c>
      <c r="I3298" s="385"/>
      <c r="J3298" s="385"/>
      <c r="K3298" s="386"/>
      <c r="L3298" s="401"/>
      <c r="M3298" s="384"/>
      <c r="N3298" s="384"/>
      <c r="O3298" s="384"/>
      <c r="P3298" s="386"/>
      <c r="Q3298" s="387"/>
      <c r="R3298" s="286"/>
      <c r="S3298" s="388">
        <f t="shared" si="463"/>
        <v>0</v>
      </c>
      <c r="T3298" s="389"/>
      <c r="U3298" s="389">
        <f t="shared" si="461"/>
        <v>0</v>
      </c>
      <c r="V3298" s="451"/>
      <c r="W3298" s="452"/>
      <c r="X3298" s="386"/>
      <c r="Y3298" s="390"/>
      <c r="Z3298" s="391"/>
      <c r="AA3298" s="392"/>
      <c r="AB3298" s="393"/>
      <c r="AC3298" s="394"/>
      <c r="AD3298" s="395">
        <f t="shared" si="464"/>
        <v>0</v>
      </c>
      <c r="AE3298" s="396">
        <f>IF(OR(G3298=账期!$A$18,G3298=账期!$A$20,G3298=账期!$A$22,G3298=账期!$A$24,G3298=账期!$A$25,G3298=账期!$A$27,G3298=账期!$A$26,G3298=账期!$A$28,G3298=账期!$A$30,G3298=账期!$A$32,G3298=账期!$A$34,G3298=账期!$A$35,G3298=账期!$A$37,G3298=账期!$A$39,G3298=账期!$A$40,G3298=账期!$A$41,G3298=账期!$A$42,G3298=账期!$A$43,G3298=账期!$A$44,G3298=账期!$A$45,G3298=账期!$A$46,G3298=账期!$A$48,G3298=账期!$A$50,G3298=账期!$A$51,G3298=账期!$A$52,G3298=账期!$A$53,G3298=账期!$A$54,G3298=账期!$A$56,G3298=账期!$A$57,G3298=账期!$A$58,G3298=账期!$A$59,G3298=账期!$A$60,G3298=账期!$A$61,G3298=账期!$A$62,G3298=账期!$A$63,G3298=账期!$A$64,G3298=账期!$A$66,G3298=账期!$A$67,G3298=账期!$A$68,G3298=账期!$A$70,G3298=账期!$A$71),30,IF(OR(G3298=账期!$A$74,G3298=账期!$A$77,G3298=账期!$A$76,G3298=账期!$A$79,G3298=账期!$A$80,G3298=账期!$A$81,G3298=账期!$A$83,G3298=账期!$A$85,G3298=账期!$A$87,G3298=账期!$A$89,G3298=账期!$A$91),60,IF(OR(G3298=账期!$A$93,G3298=账期!$A$94,G3298=账期!$A$95,G3298=账期!$A$96,G3298=账期!$A$98,G3298=账期!$A$99,G3298=账期!$A$101,G3298=账期!$A$102),90,0)))</f>
        <v>0</v>
      </c>
      <c r="AF3298" s="396"/>
      <c r="AG3298" s="384"/>
      <c r="AH3298" s="396" t="str">
        <f t="shared" si="460"/>
        <v/>
      </c>
    </row>
    <row r="3299" spans="1:34" ht="18" customHeight="1" x14ac:dyDescent="0.25">
      <c r="A3299" s="301" t="str">
        <f t="shared" si="462"/>
        <v/>
      </c>
      <c r="B3299" s="397"/>
      <c r="C3299" s="398"/>
      <c r="D3299" s="399"/>
      <c r="E3299" s="383" t="str">
        <f t="shared" si="465"/>
        <v>C</v>
      </c>
      <c r="F3299" s="383" t="str">
        <f t="shared" si="466"/>
        <v>C</v>
      </c>
      <c r="G3299" s="400"/>
      <c r="H3299" s="385" t="str">
        <f>IF(G3299="","",VLOOKUP(G3299,下拉数据源!J:K,2,0))</f>
        <v/>
      </c>
      <c r="I3299" s="385"/>
      <c r="J3299" s="385"/>
      <c r="K3299" s="386"/>
      <c r="L3299" s="401"/>
      <c r="M3299" s="384"/>
      <c r="N3299" s="384"/>
      <c r="O3299" s="384"/>
      <c r="P3299" s="386"/>
      <c r="Q3299" s="387"/>
      <c r="R3299" s="286"/>
      <c r="S3299" s="388">
        <f t="shared" si="463"/>
        <v>0</v>
      </c>
      <c r="T3299" s="389"/>
      <c r="U3299" s="389">
        <f t="shared" si="461"/>
        <v>0</v>
      </c>
      <c r="V3299" s="451"/>
      <c r="W3299" s="452"/>
      <c r="X3299" s="386"/>
      <c r="Y3299" s="390"/>
      <c r="Z3299" s="391"/>
      <c r="AA3299" s="392"/>
      <c r="AB3299" s="393"/>
      <c r="AC3299" s="394"/>
      <c r="AD3299" s="395">
        <f t="shared" si="464"/>
        <v>0</v>
      </c>
      <c r="AE3299" s="396">
        <f>IF(OR(G3299=账期!$A$18,G3299=账期!$A$20,G3299=账期!$A$22,G3299=账期!$A$24,G3299=账期!$A$25,G3299=账期!$A$27,G3299=账期!$A$26,G3299=账期!$A$28,G3299=账期!$A$30,G3299=账期!$A$32,G3299=账期!$A$34,G3299=账期!$A$35,G3299=账期!$A$37,G3299=账期!$A$39,G3299=账期!$A$40,G3299=账期!$A$41,G3299=账期!$A$42,G3299=账期!$A$43,G3299=账期!$A$44,G3299=账期!$A$45,G3299=账期!$A$46,G3299=账期!$A$48,G3299=账期!$A$50,G3299=账期!$A$51,G3299=账期!$A$52,G3299=账期!$A$53,G3299=账期!$A$54,G3299=账期!$A$56,G3299=账期!$A$57,G3299=账期!$A$58,G3299=账期!$A$59,G3299=账期!$A$60,G3299=账期!$A$61,G3299=账期!$A$62,G3299=账期!$A$63,G3299=账期!$A$64,G3299=账期!$A$66,G3299=账期!$A$67,G3299=账期!$A$68,G3299=账期!$A$70,G3299=账期!$A$71),30,IF(OR(G3299=账期!$A$74,G3299=账期!$A$77,G3299=账期!$A$76,G3299=账期!$A$79,G3299=账期!$A$80,G3299=账期!$A$81,G3299=账期!$A$83,G3299=账期!$A$85,G3299=账期!$A$87,G3299=账期!$A$89,G3299=账期!$A$91),60,IF(OR(G3299=账期!$A$93,G3299=账期!$A$94,G3299=账期!$A$95,G3299=账期!$A$96,G3299=账期!$A$98,G3299=账期!$A$99,G3299=账期!$A$101,G3299=账期!$A$102),90,0)))</f>
        <v>0</v>
      </c>
      <c r="AF3299" s="396"/>
      <c r="AG3299" s="384"/>
      <c r="AH3299" s="396" t="str">
        <f t="shared" si="460"/>
        <v/>
      </c>
    </row>
    <row r="3300" spans="1:34" ht="18" customHeight="1" x14ac:dyDescent="0.25">
      <c r="A3300" s="301" t="str">
        <f t="shared" si="462"/>
        <v/>
      </c>
      <c r="B3300" s="397"/>
      <c r="C3300" s="398"/>
      <c r="D3300" s="399"/>
      <c r="E3300" s="383" t="str">
        <f t="shared" si="465"/>
        <v>C</v>
      </c>
      <c r="F3300" s="383" t="str">
        <f t="shared" si="466"/>
        <v>C</v>
      </c>
      <c r="G3300" s="400"/>
      <c r="H3300" s="385" t="str">
        <f>IF(G3300="","",VLOOKUP(G3300,下拉数据源!J:K,2,0))</f>
        <v/>
      </c>
      <c r="I3300" s="385"/>
      <c r="J3300" s="385"/>
      <c r="K3300" s="386"/>
      <c r="L3300" s="401"/>
      <c r="M3300" s="384"/>
      <c r="N3300" s="384"/>
      <c r="O3300" s="384"/>
      <c r="P3300" s="386"/>
      <c r="Q3300" s="387"/>
      <c r="R3300" s="286"/>
      <c r="S3300" s="388">
        <f t="shared" si="463"/>
        <v>0</v>
      </c>
      <c r="T3300" s="389"/>
      <c r="U3300" s="389">
        <f t="shared" si="461"/>
        <v>0</v>
      </c>
      <c r="V3300" s="451"/>
      <c r="W3300" s="452"/>
      <c r="X3300" s="386"/>
      <c r="Y3300" s="390"/>
      <c r="Z3300" s="391"/>
      <c r="AA3300" s="392"/>
      <c r="AB3300" s="393"/>
      <c r="AC3300" s="394"/>
      <c r="AD3300" s="395">
        <f t="shared" si="464"/>
        <v>0</v>
      </c>
      <c r="AE3300" s="396">
        <f>IF(OR(G3300=账期!$A$18,G3300=账期!$A$20,G3300=账期!$A$22,G3300=账期!$A$24,G3300=账期!$A$25,G3300=账期!$A$27,G3300=账期!$A$26,G3300=账期!$A$28,G3300=账期!$A$30,G3300=账期!$A$32,G3300=账期!$A$34,G3300=账期!$A$35,G3300=账期!$A$37,G3300=账期!$A$39,G3300=账期!$A$40,G3300=账期!$A$41,G3300=账期!$A$42,G3300=账期!$A$43,G3300=账期!$A$44,G3300=账期!$A$45,G3300=账期!$A$46,G3300=账期!$A$48,G3300=账期!$A$50,G3300=账期!$A$51,G3300=账期!$A$52,G3300=账期!$A$53,G3300=账期!$A$54,G3300=账期!$A$56,G3300=账期!$A$57,G3300=账期!$A$58,G3300=账期!$A$59,G3300=账期!$A$60,G3300=账期!$A$61,G3300=账期!$A$62,G3300=账期!$A$63,G3300=账期!$A$64,G3300=账期!$A$66,G3300=账期!$A$67,G3300=账期!$A$68,G3300=账期!$A$70,G3300=账期!$A$71),30,IF(OR(G3300=账期!$A$74,G3300=账期!$A$77,G3300=账期!$A$76,G3300=账期!$A$79,G3300=账期!$A$80,G3300=账期!$A$81,G3300=账期!$A$83,G3300=账期!$A$85,G3300=账期!$A$87,G3300=账期!$A$89,G3300=账期!$A$91),60,IF(OR(G3300=账期!$A$93,G3300=账期!$A$94,G3300=账期!$A$95,G3300=账期!$A$96,G3300=账期!$A$98,G3300=账期!$A$99,G3300=账期!$A$101,G3300=账期!$A$102),90,0)))</f>
        <v>0</v>
      </c>
      <c r="AF3300" s="396"/>
      <c r="AG3300" s="384"/>
      <c r="AH3300" s="396" t="str">
        <f t="shared" si="460"/>
        <v/>
      </c>
    </row>
    <row r="3301" spans="1:34" ht="18" customHeight="1" x14ac:dyDescent="0.25">
      <c r="A3301" s="301" t="str">
        <f t="shared" si="462"/>
        <v/>
      </c>
      <c r="B3301" s="397"/>
      <c r="C3301" s="398"/>
      <c r="D3301" s="399"/>
      <c r="E3301" s="383" t="str">
        <f t="shared" si="465"/>
        <v>C</v>
      </c>
      <c r="F3301" s="383" t="str">
        <f t="shared" si="466"/>
        <v>C</v>
      </c>
      <c r="G3301" s="400"/>
      <c r="H3301" s="385" t="str">
        <f>IF(G3301="","",VLOOKUP(G3301,下拉数据源!J:K,2,0))</f>
        <v/>
      </c>
      <c r="I3301" s="385"/>
      <c r="J3301" s="385"/>
      <c r="K3301" s="386"/>
      <c r="L3301" s="401"/>
      <c r="M3301" s="384"/>
      <c r="N3301" s="384"/>
      <c r="O3301" s="384"/>
      <c r="P3301" s="386"/>
      <c r="Q3301" s="387"/>
      <c r="R3301" s="286"/>
      <c r="S3301" s="388">
        <f t="shared" si="463"/>
        <v>0</v>
      </c>
      <c r="T3301" s="389"/>
      <c r="U3301" s="389">
        <f t="shared" si="461"/>
        <v>0</v>
      </c>
      <c r="V3301" s="451"/>
      <c r="W3301" s="452"/>
      <c r="X3301" s="386"/>
      <c r="Y3301" s="390"/>
      <c r="Z3301" s="391"/>
      <c r="AA3301" s="392"/>
      <c r="AB3301" s="393"/>
      <c r="AC3301" s="394"/>
      <c r="AD3301" s="395">
        <f t="shared" si="464"/>
        <v>0</v>
      </c>
      <c r="AE3301" s="396">
        <f>IF(OR(G3301=账期!$A$18,G3301=账期!$A$20,G3301=账期!$A$22,G3301=账期!$A$24,G3301=账期!$A$25,G3301=账期!$A$27,G3301=账期!$A$26,G3301=账期!$A$28,G3301=账期!$A$30,G3301=账期!$A$32,G3301=账期!$A$34,G3301=账期!$A$35,G3301=账期!$A$37,G3301=账期!$A$39,G3301=账期!$A$40,G3301=账期!$A$41,G3301=账期!$A$42,G3301=账期!$A$43,G3301=账期!$A$44,G3301=账期!$A$45,G3301=账期!$A$46,G3301=账期!$A$48,G3301=账期!$A$50,G3301=账期!$A$51,G3301=账期!$A$52,G3301=账期!$A$53,G3301=账期!$A$54,G3301=账期!$A$56,G3301=账期!$A$57,G3301=账期!$A$58,G3301=账期!$A$59,G3301=账期!$A$60,G3301=账期!$A$61,G3301=账期!$A$62,G3301=账期!$A$63,G3301=账期!$A$64,G3301=账期!$A$66,G3301=账期!$A$67,G3301=账期!$A$68,G3301=账期!$A$70,G3301=账期!$A$71),30,IF(OR(G3301=账期!$A$74,G3301=账期!$A$77,G3301=账期!$A$76,G3301=账期!$A$79,G3301=账期!$A$80,G3301=账期!$A$81,G3301=账期!$A$83,G3301=账期!$A$85,G3301=账期!$A$87,G3301=账期!$A$89,G3301=账期!$A$91),60,IF(OR(G3301=账期!$A$93,G3301=账期!$A$94,G3301=账期!$A$95,G3301=账期!$A$96,G3301=账期!$A$98,G3301=账期!$A$99,G3301=账期!$A$101,G3301=账期!$A$102),90,0)))</f>
        <v>0</v>
      </c>
      <c r="AF3301" s="396"/>
      <c r="AG3301" s="384"/>
      <c r="AH3301" s="396" t="str">
        <f t="shared" si="460"/>
        <v/>
      </c>
    </row>
    <row r="3302" spans="1:34" ht="18" customHeight="1" x14ac:dyDescent="0.25">
      <c r="A3302" s="301" t="str">
        <f t="shared" si="462"/>
        <v/>
      </c>
      <c r="B3302" s="397"/>
      <c r="C3302" s="398"/>
      <c r="D3302" s="399"/>
      <c r="E3302" s="383" t="str">
        <f t="shared" si="465"/>
        <v>C</v>
      </c>
      <c r="F3302" s="383" t="str">
        <f t="shared" si="466"/>
        <v>C</v>
      </c>
      <c r="G3302" s="400"/>
      <c r="H3302" s="385" t="str">
        <f>IF(G3302="","",VLOOKUP(G3302,下拉数据源!J:K,2,0))</f>
        <v/>
      </c>
      <c r="I3302" s="385"/>
      <c r="J3302" s="385"/>
      <c r="K3302" s="386"/>
      <c r="L3302" s="401"/>
      <c r="M3302" s="384"/>
      <c r="N3302" s="384"/>
      <c r="O3302" s="384"/>
      <c r="P3302" s="386"/>
      <c r="Q3302" s="387"/>
      <c r="R3302" s="286"/>
      <c r="S3302" s="388">
        <f t="shared" si="463"/>
        <v>0</v>
      </c>
      <c r="T3302" s="389"/>
      <c r="U3302" s="389">
        <f t="shared" si="461"/>
        <v>0</v>
      </c>
      <c r="V3302" s="451"/>
      <c r="W3302" s="452"/>
      <c r="X3302" s="386"/>
      <c r="Y3302" s="390"/>
      <c r="Z3302" s="391"/>
      <c r="AA3302" s="392"/>
      <c r="AB3302" s="393"/>
      <c r="AC3302" s="394"/>
      <c r="AD3302" s="395">
        <f t="shared" si="464"/>
        <v>0</v>
      </c>
      <c r="AE3302" s="396">
        <f>IF(OR(G3302=账期!$A$18,G3302=账期!$A$20,G3302=账期!$A$22,G3302=账期!$A$24,G3302=账期!$A$25,G3302=账期!$A$27,G3302=账期!$A$26,G3302=账期!$A$28,G3302=账期!$A$30,G3302=账期!$A$32,G3302=账期!$A$34,G3302=账期!$A$35,G3302=账期!$A$37,G3302=账期!$A$39,G3302=账期!$A$40,G3302=账期!$A$41,G3302=账期!$A$42,G3302=账期!$A$43,G3302=账期!$A$44,G3302=账期!$A$45,G3302=账期!$A$46,G3302=账期!$A$48,G3302=账期!$A$50,G3302=账期!$A$51,G3302=账期!$A$52,G3302=账期!$A$53,G3302=账期!$A$54,G3302=账期!$A$56,G3302=账期!$A$57,G3302=账期!$A$58,G3302=账期!$A$59,G3302=账期!$A$60,G3302=账期!$A$61,G3302=账期!$A$62,G3302=账期!$A$63,G3302=账期!$A$64,G3302=账期!$A$66,G3302=账期!$A$67,G3302=账期!$A$68,G3302=账期!$A$70,G3302=账期!$A$71),30,IF(OR(G3302=账期!$A$74,G3302=账期!$A$77,G3302=账期!$A$76,G3302=账期!$A$79,G3302=账期!$A$80,G3302=账期!$A$81,G3302=账期!$A$83,G3302=账期!$A$85,G3302=账期!$A$87,G3302=账期!$A$89,G3302=账期!$A$91),60,IF(OR(G3302=账期!$A$93,G3302=账期!$A$94,G3302=账期!$A$95,G3302=账期!$A$96,G3302=账期!$A$98,G3302=账期!$A$99,G3302=账期!$A$101,G3302=账期!$A$102),90,0)))</f>
        <v>0</v>
      </c>
      <c r="AF3302" s="396"/>
      <c r="AG3302" s="384"/>
      <c r="AH3302" s="396" t="str">
        <f t="shared" si="460"/>
        <v/>
      </c>
    </row>
    <row r="3303" spans="1:34" ht="18" customHeight="1" x14ac:dyDescent="0.25">
      <c r="A3303" s="301" t="str">
        <f t="shared" si="462"/>
        <v/>
      </c>
      <c r="B3303" s="397"/>
      <c r="C3303" s="398"/>
      <c r="D3303" s="399"/>
      <c r="E3303" s="383" t="str">
        <f t="shared" si="465"/>
        <v>C</v>
      </c>
      <c r="F3303" s="383" t="str">
        <f t="shared" si="466"/>
        <v>C</v>
      </c>
      <c r="G3303" s="400"/>
      <c r="H3303" s="385" t="str">
        <f>IF(G3303="","",VLOOKUP(G3303,下拉数据源!J:K,2,0))</f>
        <v/>
      </c>
      <c r="I3303" s="385"/>
      <c r="J3303" s="385"/>
      <c r="K3303" s="386"/>
      <c r="L3303" s="401"/>
      <c r="M3303" s="384"/>
      <c r="N3303" s="384"/>
      <c r="O3303" s="384"/>
      <c r="P3303" s="386"/>
      <c r="Q3303" s="387"/>
      <c r="R3303" s="286"/>
      <c r="S3303" s="388">
        <f t="shared" si="463"/>
        <v>0</v>
      </c>
      <c r="T3303" s="389"/>
      <c r="U3303" s="389">
        <f t="shared" si="461"/>
        <v>0</v>
      </c>
      <c r="V3303" s="451"/>
      <c r="W3303" s="452"/>
      <c r="X3303" s="386"/>
      <c r="Y3303" s="390"/>
      <c r="Z3303" s="391"/>
      <c r="AA3303" s="392"/>
      <c r="AB3303" s="393"/>
      <c r="AC3303" s="394"/>
      <c r="AD3303" s="395">
        <f t="shared" si="464"/>
        <v>0</v>
      </c>
      <c r="AE3303" s="396">
        <f>IF(OR(G3303=账期!$A$18,G3303=账期!$A$20,G3303=账期!$A$22,G3303=账期!$A$24,G3303=账期!$A$25,G3303=账期!$A$27,G3303=账期!$A$26,G3303=账期!$A$28,G3303=账期!$A$30,G3303=账期!$A$32,G3303=账期!$A$34,G3303=账期!$A$35,G3303=账期!$A$37,G3303=账期!$A$39,G3303=账期!$A$40,G3303=账期!$A$41,G3303=账期!$A$42,G3303=账期!$A$43,G3303=账期!$A$44,G3303=账期!$A$45,G3303=账期!$A$46,G3303=账期!$A$48,G3303=账期!$A$50,G3303=账期!$A$51,G3303=账期!$A$52,G3303=账期!$A$53,G3303=账期!$A$54,G3303=账期!$A$56,G3303=账期!$A$57,G3303=账期!$A$58,G3303=账期!$A$59,G3303=账期!$A$60,G3303=账期!$A$61,G3303=账期!$A$62,G3303=账期!$A$63,G3303=账期!$A$64,G3303=账期!$A$66,G3303=账期!$A$67,G3303=账期!$A$68,G3303=账期!$A$70,G3303=账期!$A$71),30,IF(OR(G3303=账期!$A$74,G3303=账期!$A$77,G3303=账期!$A$76,G3303=账期!$A$79,G3303=账期!$A$80,G3303=账期!$A$81,G3303=账期!$A$83,G3303=账期!$A$85,G3303=账期!$A$87,G3303=账期!$A$89,G3303=账期!$A$91),60,IF(OR(G3303=账期!$A$93,G3303=账期!$A$94,G3303=账期!$A$95,G3303=账期!$A$96,G3303=账期!$A$98,G3303=账期!$A$99,G3303=账期!$A$101,G3303=账期!$A$102),90,0)))</f>
        <v>0</v>
      </c>
      <c r="AF3303" s="396"/>
      <c r="AG3303" s="384"/>
      <c r="AH3303" s="396" t="str">
        <f t="shared" ref="AH3303:AH3366" si="467">IF(AG3303="华东","徐绪盛",IF(AG3303="华南","柯童柱",IF(AG3303="华中","杭得利",IF(AG3303="西南","张军",IF(AG3303="华北","石浩宇","")))))</f>
        <v/>
      </c>
    </row>
    <row r="3304" spans="1:34" ht="18" customHeight="1" x14ac:dyDescent="0.25">
      <c r="A3304" s="301" t="str">
        <f t="shared" si="462"/>
        <v/>
      </c>
      <c r="B3304" s="397"/>
      <c r="C3304" s="398"/>
      <c r="D3304" s="399"/>
      <c r="E3304" s="383" t="str">
        <f t="shared" si="465"/>
        <v>C</v>
      </c>
      <c r="F3304" s="383" t="str">
        <f t="shared" si="466"/>
        <v>C</v>
      </c>
      <c r="G3304" s="400"/>
      <c r="H3304" s="385" t="str">
        <f>IF(G3304="","",VLOOKUP(G3304,下拉数据源!J:K,2,0))</f>
        <v/>
      </c>
      <c r="I3304" s="385"/>
      <c r="J3304" s="385"/>
      <c r="K3304" s="386"/>
      <c r="L3304" s="401"/>
      <c r="M3304" s="384"/>
      <c r="N3304" s="384"/>
      <c r="O3304" s="384"/>
      <c r="P3304" s="386"/>
      <c r="Q3304" s="387"/>
      <c r="R3304" s="286"/>
      <c r="S3304" s="388">
        <f t="shared" si="463"/>
        <v>0</v>
      </c>
      <c r="T3304" s="389"/>
      <c r="U3304" s="389">
        <f t="shared" si="461"/>
        <v>0</v>
      </c>
      <c r="V3304" s="451"/>
      <c r="W3304" s="452"/>
      <c r="X3304" s="386"/>
      <c r="Y3304" s="390"/>
      <c r="Z3304" s="391"/>
      <c r="AA3304" s="392"/>
      <c r="AB3304" s="393"/>
      <c r="AC3304" s="394"/>
      <c r="AD3304" s="395">
        <f t="shared" si="464"/>
        <v>0</v>
      </c>
      <c r="AE3304" s="396">
        <f>IF(OR(G3304=账期!$A$18,G3304=账期!$A$20,G3304=账期!$A$22,G3304=账期!$A$24,G3304=账期!$A$25,G3304=账期!$A$27,G3304=账期!$A$26,G3304=账期!$A$28,G3304=账期!$A$30,G3304=账期!$A$32,G3304=账期!$A$34,G3304=账期!$A$35,G3304=账期!$A$37,G3304=账期!$A$39,G3304=账期!$A$40,G3304=账期!$A$41,G3304=账期!$A$42,G3304=账期!$A$43,G3304=账期!$A$44,G3304=账期!$A$45,G3304=账期!$A$46,G3304=账期!$A$48,G3304=账期!$A$50,G3304=账期!$A$51,G3304=账期!$A$52,G3304=账期!$A$53,G3304=账期!$A$54,G3304=账期!$A$56,G3304=账期!$A$57,G3304=账期!$A$58,G3304=账期!$A$59,G3304=账期!$A$60,G3304=账期!$A$61,G3304=账期!$A$62,G3304=账期!$A$63,G3304=账期!$A$64,G3304=账期!$A$66,G3304=账期!$A$67,G3304=账期!$A$68,G3304=账期!$A$70,G3304=账期!$A$71),30,IF(OR(G3304=账期!$A$74,G3304=账期!$A$77,G3304=账期!$A$76,G3304=账期!$A$79,G3304=账期!$A$80,G3304=账期!$A$81,G3304=账期!$A$83,G3304=账期!$A$85,G3304=账期!$A$87,G3304=账期!$A$89,G3304=账期!$A$91),60,IF(OR(G3304=账期!$A$93,G3304=账期!$A$94,G3304=账期!$A$95,G3304=账期!$A$96,G3304=账期!$A$98,G3304=账期!$A$99,G3304=账期!$A$101,G3304=账期!$A$102),90,0)))</f>
        <v>0</v>
      </c>
      <c r="AF3304" s="396"/>
      <c r="AG3304" s="384"/>
      <c r="AH3304" s="396" t="str">
        <f t="shared" si="467"/>
        <v/>
      </c>
    </row>
    <row r="3305" spans="1:34" ht="18" customHeight="1" x14ac:dyDescent="0.25">
      <c r="A3305" s="301" t="str">
        <f t="shared" si="462"/>
        <v/>
      </c>
      <c r="B3305" s="397"/>
      <c r="C3305" s="398"/>
      <c r="D3305" s="399"/>
      <c r="E3305" s="383" t="str">
        <f t="shared" si="465"/>
        <v>C</v>
      </c>
      <c r="F3305" s="383" t="str">
        <f t="shared" si="466"/>
        <v>C</v>
      </c>
      <c r="G3305" s="400"/>
      <c r="H3305" s="385" t="str">
        <f>IF(G3305="","",VLOOKUP(G3305,下拉数据源!J:K,2,0))</f>
        <v/>
      </c>
      <c r="I3305" s="385"/>
      <c r="J3305" s="385"/>
      <c r="K3305" s="386"/>
      <c r="L3305" s="401"/>
      <c r="M3305" s="384"/>
      <c r="N3305" s="384"/>
      <c r="O3305" s="384"/>
      <c r="P3305" s="386"/>
      <c r="Q3305" s="387"/>
      <c r="R3305" s="286"/>
      <c r="S3305" s="388">
        <f t="shared" si="463"/>
        <v>0</v>
      </c>
      <c r="T3305" s="389"/>
      <c r="U3305" s="389">
        <f t="shared" si="461"/>
        <v>0</v>
      </c>
      <c r="V3305" s="451"/>
      <c r="W3305" s="452"/>
      <c r="X3305" s="386"/>
      <c r="Y3305" s="390"/>
      <c r="Z3305" s="391"/>
      <c r="AA3305" s="392"/>
      <c r="AB3305" s="393"/>
      <c r="AC3305" s="394"/>
      <c r="AD3305" s="395">
        <f t="shared" si="464"/>
        <v>0</v>
      </c>
      <c r="AE3305" s="396">
        <f>IF(OR(G3305=账期!$A$18,G3305=账期!$A$20,G3305=账期!$A$22,G3305=账期!$A$24,G3305=账期!$A$25,G3305=账期!$A$27,G3305=账期!$A$26,G3305=账期!$A$28,G3305=账期!$A$30,G3305=账期!$A$32,G3305=账期!$A$34,G3305=账期!$A$35,G3305=账期!$A$37,G3305=账期!$A$39,G3305=账期!$A$40,G3305=账期!$A$41,G3305=账期!$A$42,G3305=账期!$A$43,G3305=账期!$A$44,G3305=账期!$A$45,G3305=账期!$A$46,G3305=账期!$A$48,G3305=账期!$A$50,G3305=账期!$A$51,G3305=账期!$A$52,G3305=账期!$A$53,G3305=账期!$A$54,G3305=账期!$A$56,G3305=账期!$A$57,G3305=账期!$A$58,G3305=账期!$A$59,G3305=账期!$A$60,G3305=账期!$A$61,G3305=账期!$A$62,G3305=账期!$A$63,G3305=账期!$A$64,G3305=账期!$A$66,G3305=账期!$A$67,G3305=账期!$A$68,G3305=账期!$A$70,G3305=账期!$A$71),30,IF(OR(G3305=账期!$A$74,G3305=账期!$A$77,G3305=账期!$A$76,G3305=账期!$A$79,G3305=账期!$A$80,G3305=账期!$A$81,G3305=账期!$A$83,G3305=账期!$A$85,G3305=账期!$A$87,G3305=账期!$A$89,G3305=账期!$A$91),60,IF(OR(G3305=账期!$A$93,G3305=账期!$A$94,G3305=账期!$A$95,G3305=账期!$A$96,G3305=账期!$A$98,G3305=账期!$A$99,G3305=账期!$A$101,G3305=账期!$A$102),90,0)))</f>
        <v>0</v>
      </c>
      <c r="AF3305" s="396"/>
      <c r="AG3305" s="384"/>
      <c r="AH3305" s="396" t="str">
        <f t="shared" si="467"/>
        <v/>
      </c>
    </row>
    <row r="3306" spans="1:34" ht="18" customHeight="1" x14ac:dyDescent="0.25">
      <c r="A3306" s="301" t="str">
        <f t="shared" si="462"/>
        <v/>
      </c>
      <c r="B3306" s="397"/>
      <c r="C3306" s="398"/>
      <c r="D3306" s="399"/>
      <c r="E3306" s="383" t="str">
        <f t="shared" si="465"/>
        <v>C</v>
      </c>
      <c r="F3306" s="383" t="str">
        <f t="shared" si="466"/>
        <v>C</v>
      </c>
      <c r="G3306" s="400"/>
      <c r="H3306" s="385" t="str">
        <f>IF(G3306="","",VLOOKUP(G3306,下拉数据源!J:K,2,0))</f>
        <v/>
      </c>
      <c r="I3306" s="385"/>
      <c r="J3306" s="385"/>
      <c r="K3306" s="386"/>
      <c r="L3306" s="401"/>
      <c r="M3306" s="384"/>
      <c r="N3306" s="384"/>
      <c r="O3306" s="384"/>
      <c r="P3306" s="386"/>
      <c r="Q3306" s="387"/>
      <c r="R3306" s="286"/>
      <c r="S3306" s="388">
        <f t="shared" si="463"/>
        <v>0</v>
      </c>
      <c r="T3306" s="389"/>
      <c r="U3306" s="389">
        <f t="shared" si="461"/>
        <v>0</v>
      </c>
      <c r="V3306" s="451"/>
      <c r="W3306" s="452"/>
      <c r="X3306" s="386"/>
      <c r="Y3306" s="390"/>
      <c r="Z3306" s="391"/>
      <c r="AA3306" s="392"/>
      <c r="AB3306" s="393"/>
      <c r="AC3306" s="394"/>
      <c r="AD3306" s="395">
        <f t="shared" si="464"/>
        <v>0</v>
      </c>
      <c r="AE3306" s="396">
        <f>IF(OR(G3306=账期!$A$18,G3306=账期!$A$20,G3306=账期!$A$22,G3306=账期!$A$24,G3306=账期!$A$25,G3306=账期!$A$27,G3306=账期!$A$26,G3306=账期!$A$28,G3306=账期!$A$30,G3306=账期!$A$32,G3306=账期!$A$34,G3306=账期!$A$35,G3306=账期!$A$37,G3306=账期!$A$39,G3306=账期!$A$40,G3306=账期!$A$41,G3306=账期!$A$42,G3306=账期!$A$43,G3306=账期!$A$44,G3306=账期!$A$45,G3306=账期!$A$46,G3306=账期!$A$48,G3306=账期!$A$50,G3306=账期!$A$51,G3306=账期!$A$52,G3306=账期!$A$53,G3306=账期!$A$54,G3306=账期!$A$56,G3306=账期!$A$57,G3306=账期!$A$58,G3306=账期!$A$59,G3306=账期!$A$60,G3306=账期!$A$61,G3306=账期!$A$62,G3306=账期!$A$63,G3306=账期!$A$64,G3306=账期!$A$66,G3306=账期!$A$67,G3306=账期!$A$68,G3306=账期!$A$70,G3306=账期!$A$71),30,IF(OR(G3306=账期!$A$74,G3306=账期!$A$77,G3306=账期!$A$76,G3306=账期!$A$79,G3306=账期!$A$80,G3306=账期!$A$81,G3306=账期!$A$83,G3306=账期!$A$85,G3306=账期!$A$87,G3306=账期!$A$89,G3306=账期!$A$91),60,IF(OR(G3306=账期!$A$93,G3306=账期!$A$94,G3306=账期!$A$95,G3306=账期!$A$96,G3306=账期!$A$98,G3306=账期!$A$99,G3306=账期!$A$101,G3306=账期!$A$102),90,0)))</f>
        <v>0</v>
      </c>
      <c r="AF3306" s="396"/>
      <c r="AG3306" s="384"/>
      <c r="AH3306" s="396" t="str">
        <f t="shared" si="467"/>
        <v/>
      </c>
    </row>
    <row r="3307" spans="1:34" ht="18" customHeight="1" x14ac:dyDescent="0.25">
      <c r="A3307" s="301" t="str">
        <f t="shared" si="462"/>
        <v/>
      </c>
      <c r="B3307" s="397"/>
      <c r="C3307" s="398"/>
      <c r="D3307" s="399"/>
      <c r="E3307" s="383" t="str">
        <f t="shared" si="465"/>
        <v>C</v>
      </c>
      <c r="F3307" s="383" t="str">
        <f t="shared" si="466"/>
        <v>C</v>
      </c>
      <c r="G3307" s="400"/>
      <c r="H3307" s="385" t="str">
        <f>IF(G3307="","",VLOOKUP(G3307,下拉数据源!J:K,2,0))</f>
        <v/>
      </c>
      <c r="I3307" s="385"/>
      <c r="J3307" s="385"/>
      <c r="K3307" s="386"/>
      <c r="L3307" s="401"/>
      <c r="M3307" s="384"/>
      <c r="N3307" s="384"/>
      <c r="O3307" s="384"/>
      <c r="P3307" s="386"/>
      <c r="Q3307" s="387"/>
      <c r="R3307" s="286"/>
      <c r="S3307" s="388">
        <f t="shared" si="463"/>
        <v>0</v>
      </c>
      <c r="T3307" s="389"/>
      <c r="U3307" s="389">
        <f t="shared" si="461"/>
        <v>0</v>
      </c>
      <c r="V3307" s="451"/>
      <c r="W3307" s="452"/>
      <c r="X3307" s="386"/>
      <c r="Y3307" s="390"/>
      <c r="Z3307" s="391"/>
      <c r="AA3307" s="392"/>
      <c r="AB3307" s="393"/>
      <c r="AC3307" s="394"/>
      <c r="AD3307" s="395">
        <f t="shared" si="464"/>
        <v>0</v>
      </c>
      <c r="AE3307" s="396">
        <f>IF(OR(G3307=账期!$A$18,G3307=账期!$A$20,G3307=账期!$A$22,G3307=账期!$A$24,G3307=账期!$A$25,G3307=账期!$A$27,G3307=账期!$A$26,G3307=账期!$A$28,G3307=账期!$A$30,G3307=账期!$A$32,G3307=账期!$A$34,G3307=账期!$A$35,G3307=账期!$A$37,G3307=账期!$A$39,G3307=账期!$A$40,G3307=账期!$A$41,G3307=账期!$A$42,G3307=账期!$A$43,G3307=账期!$A$44,G3307=账期!$A$45,G3307=账期!$A$46,G3307=账期!$A$48,G3307=账期!$A$50,G3307=账期!$A$51,G3307=账期!$A$52,G3307=账期!$A$53,G3307=账期!$A$54,G3307=账期!$A$56,G3307=账期!$A$57,G3307=账期!$A$58,G3307=账期!$A$59,G3307=账期!$A$60,G3307=账期!$A$61,G3307=账期!$A$62,G3307=账期!$A$63,G3307=账期!$A$64,G3307=账期!$A$66,G3307=账期!$A$67,G3307=账期!$A$68,G3307=账期!$A$70,G3307=账期!$A$71),30,IF(OR(G3307=账期!$A$74,G3307=账期!$A$77,G3307=账期!$A$76,G3307=账期!$A$79,G3307=账期!$A$80,G3307=账期!$A$81,G3307=账期!$A$83,G3307=账期!$A$85,G3307=账期!$A$87,G3307=账期!$A$89,G3307=账期!$A$91),60,IF(OR(G3307=账期!$A$93,G3307=账期!$A$94,G3307=账期!$A$95,G3307=账期!$A$96,G3307=账期!$A$98,G3307=账期!$A$99,G3307=账期!$A$101,G3307=账期!$A$102),90,0)))</f>
        <v>0</v>
      </c>
      <c r="AF3307" s="396"/>
      <c r="AG3307" s="384"/>
      <c r="AH3307" s="396" t="str">
        <f t="shared" si="467"/>
        <v/>
      </c>
    </row>
    <row r="3308" spans="1:34" ht="18" customHeight="1" x14ac:dyDescent="0.25">
      <c r="A3308" s="301" t="str">
        <f t="shared" si="462"/>
        <v/>
      </c>
      <c r="B3308" s="397"/>
      <c r="C3308" s="398"/>
      <c r="D3308" s="399"/>
      <c r="E3308" s="383" t="str">
        <f t="shared" si="465"/>
        <v>C</v>
      </c>
      <c r="F3308" s="383" t="str">
        <f t="shared" si="466"/>
        <v>C</v>
      </c>
      <c r="G3308" s="400"/>
      <c r="H3308" s="385" t="str">
        <f>IF(G3308="","",VLOOKUP(G3308,下拉数据源!J:K,2,0))</f>
        <v/>
      </c>
      <c r="I3308" s="385"/>
      <c r="J3308" s="385"/>
      <c r="K3308" s="386"/>
      <c r="L3308" s="401"/>
      <c r="M3308" s="384"/>
      <c r="N3308" s="384"/>
      <c r="O3308" s="384"/>
      <c r="P3308" s="386"/>
      <c r="Q3308" s="387"/>
      <c r="R3308" s="286"/>
      <c r="S3308" s="388">
        <f t="shared" si="463"/>
        <v>0</v>
      </c>
      <c r="T3308" s="389"/>
      <c r="U3308" s="389">
        <f t="shared" si="461"/>
        <v>0</v>
      </c>
      <c r="V3308" s="451"/>
      <c r="W3308" s="452"/>
      <c r="X3308" s="386"/>
      <c r="Y3308" s="390"/>
      <c r="Z3308" s="391"/>
      <c r="AA3308" s="392"/>
      <c r="AB3308" s="393"/>
      <c r="AC3308" s="394"/>
      <c r="AD3308" s="395">
        <f t="shared" si="464"/>
        <v>0</v>
      </c>
      <c r="AE3308" s="396">
        <f>IF(OR(G3308=账期!$A$18,G3308=账期!$A$20,G3308=账期!$A$22,G3308=账期!$A$24,G3308=账期!$A$25,G3308=账期!$A$27,G3308=账期!$A$26,G3308=账期!$A$28,G3308=账期!$A$30,G3308=账期!$A$32,G3308=账期!$A$34,G3308=账期!$A$35,G3308=账期!$A$37,G3308=账期!$A$39,G3308=账期!$A$40,G3308=账期!$A$41,G3308=账期!$A$42,G3308=账期!$A$43,G3308=账期!$A$44,G3308=账期!$A$45,G3308=账期!$A$46,G3308=账期!$A$48,G3308=账期!$A$50,G3308=账期!$A$51,G3308=账期!$A$52,G3308=账期!$A$53,G3308=账期!$A$54,G3308=账期!$A$56,G3308=账期!$A$57,G3308=账期!$A$58,G3308=账期!$A$59,G3308=账期!$A$60,G3308=账期!$A$61,G3308=账期!$A$62,G3308=账期!$A$63,G3308=账期!$A$64,G3308=账期!$A$66,G3308=账期!$A$67,G3308=账期!$A$68,G3308=账期!$A$70,G3308=账期!$A$71),30,IF(OR(G3308=账期!$A$74,G3308=账期!$A$77,G3308=账期!$A$76,G3308=账期!$A$79,G3308=账期!$A$80,G3308=账期!$A$81,G3308=账期!$A$83,G3308=账期!$A$85,G3308=账期!$A$87,G3308=账期!$A$89,G3308=账期!$A$91),60,IF(OR(G3308=账期!$A$93,G3308=账期!$A$94,G3308=账期!$A$95,G3308=账期!$A$96,G3308=账期!$A$98,G3308=账期!$A$99,G3308=账期!$A$101,G3308=账期!$A$102),90,0)))</f>
        <v>0</v>
      </c>
      <c r="AF3308" s="396"/>
      <c r="AG3308" s="384"/>
      <c r="AH3308" s="396" t="str">
        <f t="shared" si="467"/>
        <v/>
      </c>
    </row>
    <row r="3309" spans="1:34" ht="18" customHeight="1" x14ac:dyDescent="0.25">
      <c r="A3309" s="301" t="str">
        <f t="shared" si="462"/>
        <v/>
      </c>
      <c r="B3309" s="397"/>
      <c r="C3309" s="398"/>
      <c r="D3309" s="399"/>
      <c r="E3309" s="383" t="str">
        <f t="shared" si="465"/>
        <v>C</v>
      </c>
      <c r="F3309" s="383" t="str">
        <f t="shared" si="466"/>
        <v>C</v>
      </c>
      <c r="G3309" s="400"/>
      <c r="H3309" s="385" t="str">
        <f>IF(G3309="","",VLOOKUP(G3309,下拉数据源!J:K,2,0))</f>
        <v/>
      </c>
      <c r="I3309" s="385"/>
      <c r="J3309" s="385"/>
      <c r="K3309" s="386"/>
      <c r="L3309" s="401"/>
      <c r="M3309" s="384"/>
      <c r="N3309" s="384"/>
      <c r="O3309" s="384"/>
      <c r="P3309" s="386"/>
      <c r="Q3309" s="387"/>
      <c r="R3309" s="286"/>
      <c r="S3309" s="388">
        <f t="shared" si="463"/>
        <v>0</v>
      </c>
      <c r="T3309" s="389"/>
      <c r="U3309" s="389">
        <f t="shared" si="461"/>
        <v>0</v>
      </c>
      <c r="V3309" s="451"/>
      <c r="W3309" s="452"/>
      <c r="X3309" s="386"/>
      <c r="Y3309" s="390"/>
      <c r="Z3309" s="391"/>
      <c r="AA3309" s="392"/>
      <c r="AB3309" s="393"/>
      <c r="AC3309" s="394"/>
      <c r="AD3309" s="395">
        <f t="shared" si="464"/>
        <v>0</v>
      </c>
      <c r="AE3309" s="396">
        <f>IF(OR(G3309=账期!$A$18,G3309=账期!$A$20,G3309=账期!$A$22,G3309=账期!$A$24,G3309=账期!$A$25,G3309=账期!$A$27,G3309=账期!$A$26,G3309=账期!$A$28,G3309=账期!$A$30,G3309=账期!$A$32,G3309=账期!$A$34,G3309=账期!$A$35,G3309=账期!$A$37,G3309=账期!$A$39,G3309=账期!$A$40,G3309=账期!$A$41,G3309=账期!$A$42,G3309=账期!$A$43,G3309=账期!$A$44,G3309=账期!$A$45,G3309=账期!$A$46,G3309=账期!$A$48,G3309=账期!$A$50,G3309=账期!$A$51,G3309=账期!$A$52,G3309=账期!$A$53,G3309=账期!$A$54,G3309=账期!$A$56,G3309=账期!$A$57,G3309=账期!$A$58,G3309=账期!$A$59,G3309=账期!$A$60,G3309=账期!$A$61,G3309=账期!$A$62,G3309=账期!$A$63,G3309=账期!$A$64,G3309=账期!$A$66,G3309=账期!$A$67,G3309=账期!$A$68,G3309=账期!$A$70,G3309=账期!$A$71),30,IF(OR(G3309=账期!$A$74,G3309=账期!$A$77,G3309=账期!$A$76,G3309=账期!$A$79,G3309=账期!$A$80,G3309=账期!$A$81,G3309=账期!$A$83,G3309=账期!$A$85,G3309=账期!$A$87,G3309=账期!$A$89,G3309=账期!$A$91),60,IF(OR(G3309=账期!$A$93,G3309=账期!$A$94,G3309=账期!$A$95,G3309=账期!$A$96,G3309=账期!$A$98,G3309=账期!$A$99,G3309=账期!$A$101,G3309=账期!$A$102),90,0)))</f>
        <v>0</v>
      </c>
      <c r="AF3309" s="396"/>
      <c r="AG3309" s="384"/>
      <c r="AH3309" s="396" t="str">
        <f t="shared" si="467"/>
        <v/>
      </c>
    </row>
    <row r="3310" spans="1:34" ht="18" customHeight="1" x14ac:dyDescent="0.25">
      <c r="A3310" s="301" t="str">
        <f t="shared" si="462"/>
        <v/>
      </c>
      <c r="B3310" s="397"/>
      <c r="C3310" s="398"/>
      <c r="D3310" s="399"/>
      <c r="E3310" s="383" t="str">
        <f t="shared" si="465"/>
        <v>C</v>
      </c>
      <c r="F3310" s="383" t="str">
        <f t="shared" si="466"/>
        <v>C</v>
      </c>
      <c r="G3310" s="400"/>
      <c r="H3310" s="385" t="str">
        <f>IF(G3310="","",VLOOKUP(G3310,下拉数据源!J:K,2,0))</f>
        <v/>
      </c>
      <c r="I3310" s="385"/>
      <c r="J3310" s="385"/>
      <c r="K3310" s="386"/>
      <c r="L3310" s="401"/>
      <c r="M3310" s="384"/>
      <c r="N3310" s="384"/>
      <c r="O3310" s="384"/>
      <c r="P3310" s="386"/>
      <c r="Q3310" s="387"/>
      <c r="R3310" s="286"/>
      <c r="S3310" s="388">
        <f t="shared" si="463"/>
        <v>0</v>
      </c>
      <c r="T3310" s="389"/>
      <c r="U3310" s="389">
        <f t="shared" si="461"/>
        <v>0</v>
      </c>
      <c r="V3310" s="451"/>
      <c r="W3310" s="452"/>
      <c r="X3310" s="386"/>
      <c r="Y3310" s="390"/>
      <c r="Z3310" s="391"/>
      <c r="AA3310" s="392"/>
      <c r="AB3310" s="393"/>
      <c r="AC3310" s="394"/>
      <c r="AD3310" s="395">
        <f t="shared" si="464"/>
        <v>0</v>
      </c>
      <c r="AE3310" s="396">
        <f>IF(OR(G3310=账期!$A$18,G3310=账期!$A$20,G3310=账期!$A$22,G3310=账期!$A$24,G3310=账期!$A$25,G3310=账期!$A$27,G3310=账期!$A$26,G3310=账期!$A$28,G3310=账期!$A$30,G3310=账期!$A$32,G3310=账期!$A$34,G3310=账期!$A$35,G3310=账期!$A$37,G3310=账期!$A$39,G3310=账期!$A$40,G3310=账期!$A$41,G3310=账期!$A$42,G3310=账期!$A$43,G3310=账期!$A$44,G3310=账期!$A$45,G3310=账期!$A$46,G3310=账期!$A$48,G3310=账期!$A$50,G3310=账期!$A$51,G3310=账期!$A$52,G3310=账期!$A$53,G3310=账期!$A$54,G3310=账期!$A$56,G3310=账期!$A$57,G3310=账期!$A$58,G3310=账期!$A$59,G3310=账期!$A$60,G3310=账期!$A$61,G3310=账期!$A$62,G3310=账期!$A$63,G3310=账期!$A$64,G3310=账期!$A$66,G3310=账期!$A$67,G3310=账期!$A$68,G3310=账期!$A$70,G3310=账期!$A$71),30,IF(OR(G3310=账期!$A$74,G3310=账期!$A$77,G3310=账期!$A$76,G3310=账期!$A$79,G3310=账期!$A$80,G3310=账期!$A$81,G3310=账期!$A$83,G3310=账期!$A$85,G3310=账期!$A$87,G3310=账期!$A$89,G3310=账期!$A$91),60,IF(OR(G3310=账期!$A$93,G3310=账期!$A$94,G3310=账期!$A$95,G3310=账期!$A$96,G3310=账期!$A$98,G3310=账期!$A$99,G3310=账期!$A$101,G3310=账期!$A$102),90,0)))</f>
        <v>0</v>
      </c>
      <c r="AF3310" s="396"/>
      <c r="AG3310" s="384"/>
      <c r="AH3310" s="396" t="str">
        <f t="shared" si="467"/>
        <v/>
      </c>
    </row>
    <row r="3311" spans="1:34" ht="18" customHeight="1" x14ac:dyDescent="0.25">
      <c r="A3311" s="301" t="str">
        <f t="shared" si="462"/>
        <v/>
      </c>
      <c r="B3311" s="397"/>
      <c r="C3311" s="398"/>
      <c r="D3311" s="399"/>
      <c r="E3311" s="383" t="str">
        <f t="shared" si="465"/>
        <v>C</v>
      </c>
      <c r="F3311" s="383" t="str">
        <f t="shared" si="466"/>
        <v>C</v>
      </c>
      <c r="G3311" s="400"/>
      <c r="H3311" s="385" t="str">
        <f>IF(G3311="","",VLOOKUP(G3311,下拉数据源!J:K,2,0))</f>
        <v/>
      </c>
      <c r="I3311" s="385"/>
      <c r="J3311" s="385"/>
      <c r="K3311" s="386"/>
      <c r="L3311" s="401"/>
      <c r="M3311" s="384"/>
      <c r="N3311" s="384"/>
      <c r="O3311" s="384"/>
      <c r="P3311" s="386"/>
      <c r="Q3311" s="387"/>
      <c r="R3311" s="286"/>
      <c r="S3311" s="388">
        <f t="shared" si="463"/>
        <v>0</v>
      </c>
      <c r="T3311" s="389"/>
      <c r="U3311" s="389">
        <f t="shared" si="461"/>
        <v>0</v>
      </c>
      <c r="V3311" s="451"/>
      <c r="W3311" s="452"/>
      <c r="X3311" s="386"/>
      <c r="Y3311" s="390"/>
      <c r="Z3311" s="391"/>
      <c r="AA3311" s="392"/>
      <c r="AB3311" s="393"/>
      <c r="AC3311" s="394"/>
      <c r="AD3311" s="395">
        <f t="shared" si="464"/>
        <v>0</v>
      </c>
      <c r="AE3311" s="396">
        <f>IF(OR(G3311=账期!$A$18,G3311=账期!$A$20,G3311=账期!$A$22,G3311=账期!$A$24,G3311=账期!$A$25,G3311=账期!$A$27,G3311=账期!$A$26,G3311=账期!$A$28,G3311=账期!$A$30,G3311=账期!$A$32,G3311=账期!$A$34,G3311=账期!$A$35,G3311=账期!$A$37,G3311=账期!$A$39,G3311=账期!$A$40,G3311=账期!$A$41,G3311=账期!$A$42,G3311=账期!$A$43,G3311=账期!$A$44,G3311=账期!$A$45,G3311=账期!$A$46,G3311=账期!$A$48,G3311=账期!$A$50,G3311=账期!$A$51,G3311=账期!$A$52,G3311=账期!$A$53,G3311=账期!$A$54,G3311=账期!$A$56,G3311=账期!$A$57,G3311=账期!$A$58,G3311=账期!$A$59,G3311=账期!$A$60,G3311=账期!$A$61,G3311=账期!$A$62,G3311=账期!$A$63,G3311=账期!$A$64,G3311=账期!$A$66,G3311=账期!$A$67,G3311=账期!$A$68,G3311=账期!$A$70,G3311=账期!$A$71),30,IF(OR(G3311=账期!$A$74,G3311=账期!$A$77,G3311=账期!$A$76,G3311=账期!$A$79,G3311=账期!$A$80,G3311=账期!$A$81,G3311=账期!$A$83,G3311=账期!$A$85,G3311=账期!$A$87,G3311=账期!$A$89,G3311=账期!$A$91),60,IF(OR(G3311=账期!$A$93,G3311=账期!$A$94,G3311=账期!$A$95,G3311=账期!$A$96,G3311=账期!$A$98,G3311=账期!$A$99,G3311=账期!$A$101,G3311=账期!$A$102),90,0)))</f>
        <v>0</v>
      </c>
      <c r="AF3311" s="396"/>
      <c r="AG3311" s="384"/>
      <c r="AH3311" s="396" t="str">
        <f t="shared" si="467"/>
        <v/>
      </c>
    </row>
    <row r="3312" spans="1:34" ht="18" customHeight="1" x14ac:dyDescent="0.25">
      <c r="A3312" s="301" t="str">
        <f t="shared" si="462"/>
        <v/>
      </c>
      <c r="B3312" s="397"/>
      <c r="C3312" s="398"/>
      <c r="D3312" s="399"/>
      <c r="E3312" s="383" t="str">
        <f t="shared" si="465"/>
        <v>C</v>
      </c>
      <c r="F3312" s="383" t="str">
        <f t="shared" si="466"/>
        <v>C</v>
      </c>
      <c r="G3312" s="400"/>
      <c r="H3312" s="385" t="str">
        <f>IF(G3312="","",VLOOKUP(G3312,下拉数据源!J:K,2,0))</f>
        <v/>
      </c>
      <c r="I3312" s="385"/>
      <c r="J3312" s="385"/>
      <c r="K3312" s="386"/>
      <c r="L3312" s="401"/>
      <c r="M3312" s="384"/>
      <c r="N3312" s="384"/>
      <c r="O3312" s="384"/>
      <c r="P3312" s="386"/>
      <c r="Q3312" s="387"/>
      <c r="R3312" s="286"/>
      <c r="S3312" s="388">
        <f t="shared" si="463"/>
        <v>0</v>
      </c>
      <c r="T3312" s="389"/>
      <c r="U3312" s="389">
        <f t="shared" si="461"/>
        <v>0</v>
      </c>
      <c r="V3312" s="451"/>
      <c r="W3312" s="452"/>
      <c r="X3312" s="386"/>
      <c r="Y3312" s="390"/>
      <c r="Z3312" s="391"/>
      <c r="AA3312" s="392"/>
      <c r="AB3312" s="393"/>
      <c r="AC3312" s="394"/>
      <c r="AD3312" s="395">
        <f t="shared" si="464"/>
        <v>0</v>
      </c>
      <c r="AE3312" s="396">
        <f>IF(OR(G3312=账期!$A$18,G3312=账期!$A$20,G3312=账期!$A$22,G3312=账期!$A$24,G3312=账期!$A$25,G3312=账期!$A$27,G3312=账期!$A$26,G3312=账期!$A$28,G3312=账期!$A$30,G3312=账期!$A$32,G3312=账期!$A$34,G3312=账期!$A$35,G3312=账期!$A$37,G3312=账期!$A$39,G3312=账期!$A$40,G3312=账期!$A$41,G3312=账期!$A$42,G3312=账期!$A$43,G3312=账期!$A$44,G3312=账期!$A$45,G3312=账期!$A$46,G3312=账期!$A$48,G3312=账期!$A$50,G3312=账期!$A$51,G3312=账期!$A$52,G3312=账期!$A$53,G3312=账期!$A$54,G3312=账期!$A$56,G3312=账期!$A$57,G3312=账期!$A$58,G3312=账期!$A$59,G3312=账期!$A$60,G3312=账期!$A$61,G3312=账期!$A$62,G3312=账期!$A$63,G3312=账期!$A$64,G3312=账期!$A$66,G3312=账期!$A$67,G3312=账期!$A$68,G3312=账期!$A$70,G3312=账期!$A$71),30,IF(OR(G3312=账期!$A$74,G3312=账期!$A$77,G3312=账期!$A$76,G3312=账期!$A$79,G3312=账期!$A$80,G3312=账期!$A$81,G3312=账期!$A$83,G3312=账期!$A$85,G3312=账期!$A$87,G3312=账期!$A$89,G3312=账期!$A$91),60,IF(OR(G3312=账期!$A$93,G3312=账期!$A$94,G3312=账期!$A$95,G3312=账期!$A$96,G3312=账期!$A$98,G3312=账期!$A$99,G3312=账期!$A$101,G3312=账期!$A$102),90,0)))</f>
        <v>0</v>
      </c>
      <c r="AF3312" s="396"/>
      <c r="AG3312" s="384"/>
      <c r="AH3312" s="396" t="str">
        <f t="shared" si="467"/>
        <v/>
      </c>
    </row>
    <row r="3313" spans="1:34" ht="18" customHeight="1" x14ac:dyDescent="0.25">
      <c r="A3313" s="301" t="str">
        <f t="shared" si="462"/>
        <v/>
      </c>
      <c r="B3313" s="397"/>
      <c r="C3313" s="398"/>
      <c r="D3313" s="399"/>
      <c r="E3313" s="383" t="str">
        <f t="shared" si="465"/>
        <v>C</v>
      </c>
      <c r="F3313" s="383" t="str">
        <f t="shared" si="466"/>
        <v>C</v>
      </c>
      <c r="G3313" s="400"/>
      <c r="H3313" s="385" t="str">
        <f>IF(G3313="","",VLOOKUP(G3313,下拉数据源!J:K,2,0))</f>
        <v/>
      </c>
      <c r="I3313" s="385"/>
      <c r="J3313" s="385"/>
      <c r="K3313" s="386"/>
      <c r="L3313" s="401"/>
      <c r="M3313" s="384"/>
      <c r="N3313" s="384"/>
      <c r="O3313" s="384"/>
      <c r="P3313" s="386"/>
      <c r="Q3313" s="387"/>
      <c r="R3313" s="286"/>
      <c r="S3313" s="388">
        <f t="shared" si="463"/>
        <v>0</v>
      </c>
      <c r="T3313" s="389"/>
      <c r="U3313" s="389">
        <f t="shared" si="461"/>
        <v>0</v>
      </c>
      <c r="V3313" s="451"/>
      <c r="W3313" s="452"/>
      <c r="X3313" s="386"/>
      <c r="Y3313" s="390"/>
      <c r="Z3313" s="391"/>
      <c r="AA3313" s="392"/>
      <c r="AB3313" s="393"/>
      <c r="AC3313" s="394"/>
      <c r="AD3313" s="395">
        <f t="shared" si="464"/>
        <v>0</v>
      </c>
      <c r="AE3313" s="396">
        <f>IF(OR(G3313=账期!$A$18,G3313=账期!$A$20,G3313=账期!$A$22,G3313=账期!$A$24,G3313=账期!$A$25,G3313=账期!$A$27,G3313=账期!$A$26,G3313=账期!$A$28,G3313=账期!$A$30,G3313=账期!$A$32,G3313=账期!$A$34,G3313=账期!$A$35,G3313=账期!$A$37,G3313=账期!$A$39,G3313=账期!$A$40,G3313=账期!$A$41,G3313=账期!$A$42,G3313=账期!$A$43,G3313=账期!$A$44,G3313=账期!$A$45,G3313=账期!$A$46,G3313=账期!$A$48,G3313=账期!$A$50,G3313=账期!$A$51,G3313=账期!$A$52,G3313=账期!$A$53,G3313=账期!$A$54,G3313=账期!$A$56,G3313=账期!$A$57,G3313=账期!$A$58,G3313=账期!$A$59,G3313=账期!$A$60,G3313=账期!$A$61,G3313=账期!$A$62,G3313=账期!$A$63,G3313=账期!$A$64,G3313=账期!$A$66,G3313=账期!$A$67,G3313=账期!$A$68,G3313=账期!$A$70,G3313=账期!$A$71),30,IF(OR(G3313=账期!$A$74,G3313=账期!$A$77,G3313=账期!$A$76,G3313=账期!$A$79,G3313=账期!$A$80,G3313=账期!$A$81,G3313=账期!$A$83,G3313=账期!$A$85,G3313=账期!$A$87,G3313=账期!$A$89,G3313=账期!$A$91),60,IF(OR(G3313=账期!$A$93,G3313=账期!$A$94,G3313=账期!$A$95,G3313=账期!$A$96,G3313=账期!$A$98,G3313=账期!$A$99,G3313=账期!$A$101,G3313=账期!$A$102),90,0)))</f>
        <v>0</v>
      </c>
      <c r="AF3313" s="396"/>
      <c r="AG3313" s="384"/>
      <c r="AH3313" s="396" t="str">
        <f t="shared" si="467"/>
        <v/>
      </c>
    </row>
    <row r="3314" spans="1:34" ht="18" customHeight="1" x14ac:dyDescent="0.25">
      <c r="A3314" s="301" t="str">
        <f t="shared" si="462"/>
        <v/>
      </c>
      <c r="B3314" s="397"/>
      <c r="C3314" s="398"/>
      <c r="D3314" s="399"/>
      <c r="E3314" s="383" t="str">
        <f t="shared" si="465"/>
        <v>C</v>
      </c>
      <c r="F3314" s="383" t="str">
        <f t="shared" si="466"/>
        <v>C</v>
      </c>
      <c r="G3314" s="400"/>
      <c r="H3314" s="385" t="str">
        <f>IF(G3314="","",VLOOKUP(G3314,下拉数据源!J:K,2,0))</f>
        <v/>
      </c>
      <c r="I3314" s="385"/>
      <c r="J3314" s="385"/>
      <c r="K3314" s="386"/>
      <c r="L3314" s="401"/>
      <c r="M3314" s="384"/>
      <c r="N3314" s="384"/>
      <c r="O3314" s="384"/>
      <c r="P3314" s="386"/>
      <c r="Q3314" s="387"/>
      <c r="R3314" s="286"/>
      <c r="S3314" s="388">
        <f t="shared" si="463"/>
        <v>0</v>
      </c>
      <c r="T3314" s="389"/>
      <c r="U3314" s="389">
        <f t="shared" si="461"/>
        <v>0</v>
      </c>
      <c r="V3314" s="451"/>
      <c r="W3314" s="452"/>
      <c r="X3314" s="386"/>
      <c r="Y3314" s="390"/>
      <c r="Z3314" s="391"/>
      <c r="AA3314" s="392"/>
      <c r="AB3314" s="393"/>
      <c r="AC3314" s="394"/>
      <c r="AD3314" s="395">
        <f t="shared" si="464"/>
        <v>0</v>
      </c>
      <c r="AE3314" s="396">
        <f>IF(OR(G3314=账期!$A$18,G3314=账期!$A$20,G3314=账期!$A$22,G3314=账期!$A$24,G3314=账期!$A$25,G3314=账期!$A$27,G3314=账期!$A$26,G3314=账期!$A$28,G3314=账期!$A$30,G3314=账期!$A$32,G3314=账期!$A$34,G3314=账期!$A$35,G3314=账期!$A$37,G3314=账期!$A$39,G3314=账期!$A$40,G3314=账期!$A$41,G3314=账期!$A$42,G3314=账期!$A$43,G3314=账期!$A$44,G3314=账期!$A$45,G3314=账期!$A$46,G3314=账期!$A$48,G3314=账期!$A$50,G3314=账期!$A$51,G3314=账期!$A$52,G3314=账期!$A$53,G3314=账期!$A$54,G3314=账期!$A$56,G3314=账期!$A$57,G3314=账期!$A$58,G3314=账期!$A$59,G3314=账期!$A$60,G3314=账期!$A$61,G3314=账期!$A$62,G3314=账期!$A$63,G3314=账期!$A$64,G3314=账期!$A$66,G3314=账期!$A$67,G3314=账期!$A$68,G3314=账期!$A$70,G3314=账期!$A$71),30,IF(OR(G3314=账期!$A$74,G3314=账期!$A$77,G3314=账期!$A$76,G3314=账期!$A$79,G3314=账期!$A$80,G3314=账期!$A$81,G3314=账期!$A$83,G3314=账期!$A$85,G3314=账期!$A$87,G3314=账期!$A$89,G3314=账期!$A$91),60,IF(OR(G3314=账期!$A$93,G3314=账期!$A$94,G3314=账期!$A$95,G3314=账期!$A$96,G3314=账期!$A$98,G3314=账期!$A$99,G3314=账期!$A$101,G3314=账期!$A$102),90,0)))</f>
        <v>0</v>
      </c>
      <c r="AF3314" s="396"/>
      <c r="AG3314" s="384"/>
      <c r="AH3314" s="396" t="str">
        <f t="shared" si="467"/>
        <v/>
      </c>
    </row>
    <row r="3315" spans="1:34" ht="18" customHeight="1" x14ac:dyDescent="0.25">
      <c r="A3315" s="301" t="str">
        <f t="shared" si="462"/>
        <v/>
      </c>
      <c r="B3315" s="397"/>
      <c r="C3315" s="398"/>
      <c r="D3315" s="399"/>
      <c r="E3315" s="383" t="str">
        <f t="shared" si="465"/>
        <v>C</v>
      </c>
      <c r="F3315" s="383" t="str">
        <f t="shared" si="466"/>
        <v>C</v>
      </c>
      <c r="G3315" s="400"/>
      <c r="H3315" s="385" t="str">
        <f>IF(G3315="","",VLOOKUP(G3315,下拉数据源!J:K,2,0))</f>
        <v/>
      </c>
      <c r="I3315" s="385"/>
      <c r="J3315" s="385"/>
      <c r="K3315" s="386"/>
      <c r="L3315" s="401"/>
      <c r="M3315" s="384"/>
      <c r="N3315" s="384"/>
      <c r="O3315" s="384"/>
      <c r="P3315" s="386"/>
      <c r="Q3315" s="387"/>
      <c r="R3315" s="286"/>
      <c r="S3315" s="388">
        <f t="shared" si="463"/>
        <v>0</v>
      </c>
      <c r="T3315" s="389"/>
      <c r="U3315" s="389">
        <f t="shared" si="461"/>
        <v>0</v>
      </c>
      <c r="V3315" s="451"/>
      <c r="W3315" s="452"/>
      <c r="X3315" s="386"/>
      <c r="Y3315" s="390"/>
      <c r="Z3315" s="391"/>
      <c r="AA3315" s="392"/>
      <c r="AB3315" s="393"/>
      <c r="AC3315" s="394"/>
      <c r="AD3315" s="395">
        <f t="shared" si="464"/>
        <v>0</v>
      </c>
      <c r="AE3315" s="396">
        <f>IF(OR(G3315=账期!$A$18,G3315=账期!$A$20,G3315=账期!$A$22,G3315=账期!$A$24,G3315=账期!$A$25,G3315=账期!$A$27,G3315=账期!$A$26,G3315=账期!$A$28,G3315=账期!$A$30,G3315=账期!$A$32,G3315=账期!$A$34,G3315=账期!$A$35,G3315=账期!$A$37,G3315=账期!$A$39,G3315=账期!$A$40,G3315=账期!$A$41,G3315=账期!$A$42,G3315=账期!$A$43,G3315=账期!$A$44,G3315=账期!$A$45,G3315=账期!$A$46,G3315=账期!$A$48,G3315=账期!$A$50,G3315=账期!$A$51,G3315=账期!$A$52,G3315=账期!$A$53,G3315=账期!$A$54,G3315=账期!$A$56,G3315=账期!$A$57,G3315=账期!$A$58,G3315=账期!$A$59,G3315=账期!$A$60,G3315=账期!$A$61,G3315=账期!$A$62,G3315=账期!$A$63,G3315=账期!$A$64,G3315=账期!$A$66,G3315=账期!$A$67,G3315=账期!$A$68,G3315=账期!$A$70,G3315=账期!$A$71),30,IF(OR(G3315=账期!$A$74,G3315=账期!$A$77,G3315=账期!$A$76,G3315=账期!$A$79,G3315=账期!$A$80,G3315=账期!$A$81,G3315=账期!$A$83,G3315=账期!$A$85,G3315=账期!$A$87,G3315=账期!$A$89,G3315=账期!$A$91),60,IF(OR(G3315=账期!$A$93,G3315=账期!$A$94,G3315=账期!$A$95,G3315=账期!$A$96,G3315=账期!$A$98,G3315=账期!$A$99,G3315=账期!$A$101,G3315=账期!$A$102),90,0)))</f>
        <v>0</v>
      </c>
      <c r="AF3315" s="396"/>
      <c r="AG3315" s="384"/>
      <c r="AH3315" s="396" t="str">
        <f t="shared" si="467"/>
        <v/>
      </c>
    </row>
    <row r="3316" spans="1:34" ht="18" customHeight="1" x14ac:dyDescent="0.25">
      <c r="A3316" s="301" t="str">
        <f t="shared" si="462"/>
        <v/>
      </c>
      <c r="B3316" s="397"/>
      <c r="C3316" s="398"/>
      <c r="D3316" s="399"/>
      <c r="E3316" s="383" t="str">
        <f t="shared" si="465"/>
        <v>C</v>
      </c>
      <c r="F3316" s="383" t="str">
        <f t="shared" si="466"/>
        <v>C</v>
      </c>
      <c r="G3316" s="400"/>
      <c r="H3316" s="385" t="str">
        <f>IF(G3316="","",VLOOKUP(G3316,下拉数据源!J:K,2,0))</f>
        <v/>
      </c>
      <c r="I3316" s="385"/>
      <c r="J3316" s="385"/>
      <c r="K3316" s="386"/>
      <c r="L3316" s="401"/>
      <c r="M3316" s="384"/>
      <c r="N3316" s="384"/>
      <c r="O3316" s="384"/>
      <c r="P3316" s="386"/>
      <c r="Q3316" s="387"/>
      <c r="R3316" s="286"/>
      <c r="S3316" s="388">
        <f t="shared" si="463"/>
        <v>0</v>
      </c>
      <c r="T3316" s="389"/>
      <c r="U3316" s="389">
        <f t="shared" si="461"/>
        <v>0</v>
      </c>
      <c r="V3316" s="451"/>
      <c r="W3316" s="452"/>
      <c r="X3316" s="386"/>
      <c r="Y3316" s="390"/>
      <c r="Z3316" s="391"/>
      <c r="AA3316" s="392"/>
      <c r="AB3316" s="393"/>
      <c r="AC3316" s="394"/>
      <c r="AD3316" s="395">
        <f t="shared" si="464"/>
        <v>0</v>
      </c>
      <c r="AE3316" s="396">
        <f>IF(OR(G3316=账期!$A$18,G3316=账期!$A$20,G3316=账期!$A$22,G3316=账期!$A$24,G3316=账期!$A$25,G3316=账期!$A$27,G3316=账期!$A$26,G3316=账期!$A$28,G3316=账期!$A$30,G3316=账期!$A$32,G3316=账期!$A$34,G3316=账期!$A$35,G3316=账期!$A$37,G3316=账期!$A$39,G3316=账期!$A$40,G3316=账期!$A$41,G3316=账期!$A$42,G3316=账期!$A$43,G3316=账期!$A$44,G3316=账期!$A$45,G3316=账期!$A$46,G3316=账期!$A$48,G3316=账期!$A$50,G3316=账期!$A$51,G3316=账期!$A$52,G3316=账期!$A$53,G3316=账期!$A$54,G3316=账期!$A$56,G3316=账期!$A$57,G3316=账期!$A$58,G3316=账期!$A$59,G3316=账期!$A$60,G3316=账期!$A$61,G3316=账期!$A$62,G3316=账期!$A$63,G3316=账期!$A$64,G3316=账期!$A$66,G3316=账期!$A$67,G3316=账期!$A$68,G3316=账期!$A$70,G3316=账期!$A$71),30,IF(OR(G3316=账期!$A$74,G3316=账期!$A$77,G3316=账期!$A$76,G3316=账期!$A$79,G3316=账期!$A$80,G3316=账期!$A$81,G3316=账期!$A$83,G3316=账期!$A$85,G3316=账期!$A$87,G3316=账期!$A$89,G3316=账期!$A$91),60,IF(OR(G3316=账期!$A$93,G3316=账期!$A$94,G3316=账期!$A$95,G3316=账期!$A$96,G3316=账期!$A$98,G3316=账期!$A$99,G3316=账期!$A$101,G3316=账期!$A$102),90,0)))</f>
        <v>0</v>
      </c>
      <c r="AF3316" s="396"/>
      <c r="AG3316" s="384"/>
      <c r="AH3316" s="396" t="str">
        <f t="shared" si="467"/>
        <v/>
      </c>
    </row>
    <row r="3317" spans="1:34" ht="18" customHeight="1" x14ac:dyDescent="0.25">
      <c r="A3317" s="301" t="str">
        <f t="shared" si="462"/>
        <v/>
      </c>
      <c r="B3317" s="397"/>
      <c r="C3317" s="398"/>
      <c r="D3317" s="399"/>
      <c r="E3317" s="383" t="str">
        <f t="shared" si="465"/>
        <v>C</v>
      </c>
      <c r="F3317" s="383" t="str">
        <f t="shared" si="466"/>
        <v>C</v>
      </c>
      <c r="G3317" s="400"/>
      <c r="H3317" s="385" t="str">
        <f>IF(G3317="","",VLOOKUP(G3317,下拉数据源!J:K,2,0))</f>
        <v/>
      </c>
      <c r="I3317" s="385"/>
      <c r="J3317" s="385"/>
      <c r="K3317" s="386"/>
      <c r="L3317" s="401"/>
      <c r="M3317" s="384"/>
      <c r="N3317" s="384"/>
      <c r="O3317" s="384"/>
      <c r="P3317" s="386"/>
      <c r="Q3317" s="387"/>
      <c r="R3317" s="286"/>
      <c r="S3317" s="388">
        <f t="shared" si="463"/>
        <v>0</v>
      </c>
      <c r="T3317" s="389"/>
      <c r="U3317" s="389">
        <f t="shared" si="461"/>
        <v>0</v>
      </c>
      <c r="V3317" s="451"/>
      <c r="W3317" s="452"/>
      <c r="X3317" s="386"/>
      <c r="Y3317" s="390"/>
      <c r="Z3317" s="391"/>
      <c r="AA3317" s="392"/>
      <c r="AB3317" s="393"/>
      <c r="AC3317" s="394"/>
      <c r="AD3317" s="395">
        <f t="shared" si="464"/>
        <v>0</v>
      </c>
      <c r="AE3317" s="396">
        <f>IF(OR(G3317=账期!$A$18,G3317=账期!$A$20,G3317=账期!$A$22,G3317=账期!$A$24,G3317=账期!$A$25,G3317=账期!$A$27,G3317=账期!$A$26,G3317=账期!$A$28,G3317=账期!$A$30,G3317=账期!$A$32,G3317=账期!$A$34,G3317=账期!$A$35,G3317=账期!$A$37,G3317=账期!$A$39,G3317=账期!$A$40,G3317=账期!$A$41,G3317=账期!$A$42,G3317=账期!$A$43,G3317=账期!$A$44,G3317=账期!$A$45,G3317=账期!$A$46,G3317=账期!$A$48,G3317=账期!$A$50,G3317=账期!$A$51,G3317=账期!$A$52,G3317=账期!$A$53,G3317=账期!$A$54,G3317=账期!$A$56,G3317=账期!$A$57,G3317=账期!$A$58,G3317=账期!$A$59,G3317=账期!$A$60,G3317=账期!$A$61,G3317=账期!$A$62,G3317=账期!$A$63,G3317=账期!$A$64,G3317=账期!$A$66,G3317=账期!$A$67,G3317=账期!$A$68,G3317=账期!$A$70,G3317=账期!$A$71),30,IF(OR(G3317=账期!$A$74,G3317=账期!$A$77,G3317=账期!$A$76,G3317=账期!$A$79,G3317=账期!$A$80,G3317=账期!$A$81,G3317=账期!$A$83,G3317=账期!$A$85,G3317=账期!$A$87,G3317=账期!$A$89,G3317=账期!$A$91),60,IF(OR(G3317=账期!$A$93,G3317=账期!$A$94,G3317=账期!$A$95,G3317=账期!$A$96,G3317=账期!$A$98,G3317=账期!$A$99,G3317=账期!$A$101,G3317=账期!$A$102),90,0)))</f>
        <v>0</v>
      </c>
      <c r="AF3317" s="396"/>
      <c r="AG3317" s="384"/>
      <c r="AH3317" s="396" t="str">
        <f t="shared" si="467"/>
        <v/>
      </c>
    </row>
    <row r="3318" spans="1:34" ht="18" customHeight="1" x14ac:dyDescent="0.25">
      <c r="A3318" s="301" t="str">
        <f t="shared" si="462"/>
        <v/>
      </c>
      <c r="B3318" s="397"/>
      <c r="C3318" s="398"/>
      <c r="D3318" s="399"/>
      <c r="E3318" s="383" t="str">
        <f t="shared" si="465"/>
        <v>C</v>
      </c>
      <c r="F3318" s="383" t="str">
        <f t="shared" si="466"/>
        <v>C</v>
      </c>
      <c r="G3318" s="400"/>
      <c r="H3318" s="385" t="str">
        <f>IF(G3318="","",VLOOKUP(G3318,下拉数据源!J:K,2,0))</f>
        <v/>
      </c>
      <c r="I3318" s="385"/>
      <c r="J3318" s="385"/>
      <c r="K3318" s="386"/>
      <c r="L3318" s="401"/>
      <c r="M3318" s="384"/>
      <c r="N3318" s="384"/>
      <c r="O3318" s="384"/>
      <c r="P3318" s="386"/>
      <c r="Q3318" s="387"/>
      <c r="R3318" s="286"/>
      <c r="S3318" s="388">
        <f t="shared" si="463"/>
        <v>0</v>
      </c>
      <c r="T3318" s="389"/>
      <c r="U3318" s="389">
        <f t="shared" si="461"/>
        <v>0</v>
      </c>
      <c r="V3318" s="451"/>
      <c r="W3318" s="452"/>
      <c r="X3318" s="386"/>
      <c r="Y3318" s="390"/>
      <c r="Z3318" s="391"/>
      <c r="AA3318" s="392"/>
      <c r="AB3318" s="393"/>
      <c r="AC3318" s="394"/>
      <c r="AD3318" s="395">
        <f t="shared" si="464"/>
        <v>0</v>
      </c>
      <c r="AE3318" s="396">
        <f>IF(OR(G3318=账期!$A$18,G3318=账期!$A$20,G3318=账期!$A$22,G3318=账期!$A$24,G3318=账期!$A$25,G3318=账期!$A$27,G3318=账期!$A$26,G3318=账期!$A$28,G3318=账期!$A$30,G3318=账期!$A$32,G3318=账期!$A$34,G3318=账期!$A$35,G3318=账期!$A$37,G3318=账期!$A$39,G3318=账期!$A$40,G3318=账期!$A$41,G3318=账期!$A$42,G3318=账期!$A$43,G3318=账期!$A$44,G3318=账期!$A$45,G3318=账期!$A$46,G3318=账期!$A$48,G3318=账期!$A$50,G3318=账期!$A$51,G3318=账期!$A$52,G3318=账期!$A$53,G3318=账期!$A$54,G3318=账期!$A$56,G3318=账期!$A$57,G3318=账期!$A$58,G3318=账期!$A$59,G3318=账期!$A$60,G3318=账期!$A$61,G3318=账期!$A$62,G3318=账期!$A$63,G3318=账期!$A$64,G3318=账期!$A$66,G3318=账期!$A$67,G3318=账期!$A$68,G3318=账期!$A$70,G3318=账期!$A$71),30,IF(OR(G3318=账期!$A$74,G3318=账期!$A$77,G3318=账期!$A$76,G3318=账期!$A$79,G3318=账期!$A$80,G3318=账期!$A$81,G3318=账期!$A$83,G3318=账期!$A$85,G3318=账期!$A$87,G3318=账期!$A$89,G3318=账期!$A$91),60,IF(OR(G3318=账期!$A$93,G3318=账期!$A$94,G3318=账期!$A$95,G3318=账期!$A$96,G3318=账期!$A$98,G3318=账期!$A$99,G3318=账期!$A$101,G3318=账期!$A$102),90,0)))</f>
        <v>0</v>
      </c>
      <c r="AF3318" s="396"/>
      <c r="AG3318" s="384"/>
      <c r="AH3318" s="396" t="str">
        <f t="shared" si="467"/>
        <v/>
      </c>
    </row>
    <row r="3319" spans="1:34" ht="18" customHeight="1" x14ac:dyDescent="0.25">
      <c r="A3319" s="301" t="str">
        <f t="shared" si="462"/>
        <v/>
      </c>
      <c r="B3319" s="397"/>
      <c r="C3319" s="398"/>
      <c r="D3319" s="399"/>
      <c r="E3319" s="383" t="str">
        <f t="shared" si="465"/>
        <v>C</v>
      </c>
      <c r="F3319" s="383" t="str">
        <f t="shared" si="466"/>
        <v>C</v>
      </c>
      <c r="G3319" s="400"/>
      <c r="H3319" s="385" t="str">
        <f>IF(G3319="","",VLOOKUP(G3319,下拉数据源!J:K,2,0))</f>
        <v/>
      </c>
      <c r="I3319" s="385"/>
      <c r="J3319" s="385"/>
      <c r="K3319" s="386"/>
      <c r="L3319" s="401"/>
      <c r="M3319" s="384"/>
      <c r="N3319" s="384"/>
      <c r="O3319" s="384"/>
      <c r="P3319" s="386"/>
      <c r="Q3319" s="387"/>
      <c r="R3319" s="286"/>
      <c r="S3319" s="388">
        <f t="shared" si="463"/>
        <v>0</v>
      </c>
      <c r="T3319" s="389"/>
      <c r="U3319" s="389">
        <f t="shared" si="461"/>
        <v>0</v>
      </c>
      <c r="V3319" s="451"/>
      <c r="W3319" s="452"/>
      <c r="X3319" s="386"/>
      <c r="Y3319" s="390"/>
      <c r="Z3319" s="391"/>
      <c r="AA3319" s="392"/>
      <c r="AB3319" s="393"/>
      <c r="AC3319" s="394"/>
      <c r="AD3319" s="395">
        <f t="shared" si="464"/>
        <v>0</v>
      </c>
      <c r="AE3319" s="396">
        <f>IF(OR(G3319=账期!$A$18,G3319=账期!$A$20,G3319=账期!$A$22,G3319=账期!$A$24,G3319=账期!$A$25,G3319=账期!$A$27,G3319=账期!$A$26,G3319=账期!$A$28,G3319=账期!$A$30,G3319=账期!$A$32,G3319=账期!$A$34,G3319=账期!$A$35,G3319=账期!$A$37,G3319=账期!$A$39,G3319=账期!$A$40,G3319=账期!$A$41,G3319=账期!$A$42,G3319=账期!$A$43,G3319=账期!$A$44,G3319=账期!$A$45,G3319=账期!$A$46,G3319=账期!$A$48,G3319=账期!$A$50,G3319=账期!$A$51,G3319=账期!$A$52,G3319=账期!$A$53,G3319=账期!$A$54,G3319=账期!$A$56,G3319=账期!$A$57,G3319=账期!$A$58,G3319=账期!$A$59,G3319=账期!$A$60,G3319=账期!$A$61,G3319=账期!$A$62,G3319=账期!$A$63,G3319=账期!$A$64,G3319=账期!$A$66,G3319=账期!$A$67,G3319=账期!$A$68,G3319=账期!$A$70,G3319=账期!$A$71),30,IF(OR(G3319=账期!$A$74,G3319=账期!$A$77,G3319=账期!$A$76,G3319=账期!$A$79,G3319=账期!$A$80,G3319=账期!$A$81,G3319=账期!$A$83,G3319=账期!$A$85,G3319=账期!$A$87,G3319=账期!$A$89,G3319=账期!$A$91),60,IF(OR(G3319=账期!$A$93,G3319=账期!$A$94,G3319=账期!$A$95,G3319=账期!$A$96,G3319=账期!$A$98,G3319=账期!$A$99,G3319=账期!$A$101,G3319=账期!$A$102),90,0)))</f>
        <v>0</v>
      </c>
      <c r="AF3319" s="396"/>
      <c r="AG3319" s="384"/>
      <c r="AH3319" s="396" t="str">
        <f t="shared" si="467"/>
        <v/>
      </c>
    </row>
    <row r="3320" spans="1:34" ht="18" customHeight="1" x14ac:dyDescent="0.25">
      <c r="A3320" s="301" t="str">
        <f t="shared" si="462"/>
        <v/>
      </c>
      <c r="B3320" s="397"/>
      <c r="C3320" s="398"/>
      <c r="D3320" s="399"/>
      <c r="E3320" s="383" t="str">
        <f t="shared" si="465"/>
        <v>C</v>
      </c>
      <c r="F3320" s="383" t="str">
        <f t="shared" si="466"/>
        <v>C</v>
      </c>
      <c r="G3320" s="400"/>
      <c r="H3320" s="385" t="str">
        <f>IF(G3320="","",VLOOKUP(G3320,下拉数据源!J:K,2,0))</f>
        <v/>
      </c>
      <c r="I3320" s="385"/>
      <c r="J3320" s="385"/>
      <c r="K3320" s="386"/>
      <c r="L3320" s="401"/>
      <c r="M3320" s="384"/>
      <c r="N3320" s="384"/>
      <c r="O3320" s="384"/>
      <c r="P3320" s="386"/>
      <c r="Q3320" s="387"/>
      <c r="R3320" s="286"/>
      <c r="S3320" s="388">
        <f t="shared" si="463"/>
        <v>0</v>
      </c>
      <c r="T3320" s="389"/>
      <c r="U3320" s="389">
        <f t="shared" si="461"/>
        <v>0</v>
      </c>
      <c r="V3320" s="451"/>
      <c r="W3320" s="452"/>
      <c r="X3320" s="386"/>
      <c r="Y3320" s="390"/>
      <c r="Z3320" s="391"/>
      <c r="AA3320" s="392"/>
      <c r="AB3320" s="393"/>
      <c r="AC3320" s="394"/>
      <c r="AD3320" s="395">
        <f t="shared" si="464"/>
        <v>0</v>
      </c>
      <c r="AE3320" s="396">
        <f>IF(OR(G3320=账期!$A$18,G3320=账期!$A$20,G3320=账期!$A$22,G3320=账期!$A$24,G3320=账期!$A$25,G3320=账期!$A$27,G3320=账期!$A$26,G3320=账期!$A$28,G3320=账期!$A$30,G3320=账期!$A$32,G3320=账期!$A$34,G3320=账期!$A$35,G3320=账期!$A$37,G3320=账期!$A$39,G3320=账期!$A$40,G3320=账期!$A$41,G3320=账期!$A$42,G3320=账期!$A$43,G3320=账期!$A$44,G3320=账期!$A$45,G3320=账期!$A$46,G3320=账期!$A$48,G3320=账期!$A$50,G3320=账期!$A$51,G3320=账期!$A$52,G3320=账期!$A$53,G3320=账期!$A$54,G3320=账期!$A$56,G3320=账期!$A$57,G3320=账期!$A$58,G3320=账期!$A$59,G3320=账期!$A$60,G3320=账期!$A$61,G3320=账期!$A$62,G3320=账期!$A$63,G3320=账期!$A$64,G3320=账期!$A$66,G3320=账期!$A$67,G3320=账期!$A$68,G3320=账期!$A$70,G3320=账期!$A$71),30,IF(OR(G3320=账期!$A$74,G3320=账期!$A$77,G3320=账期!$A$76,G3320=账期!$A$79,G3320=账期!$A$80,G3320=账期!$A$81,G3320=账期!$A$83,G3320=账期!$A$85,G3320=账期!$A$87,G3320=账期!$A$89,G3320=账期!$A$91),60,IF(OR(G3320=账期!$A$93,G3320=账期!$A$94,G3320=账期!$A$95,G3320=账期!$A$96,G3320=账期!$A$98,G3320=账期!$A$99,G3320=账期!$A$101,G3320=账期!$A$102),90,0)))</f>
        <v>0</v>
      </c>
      <c r="AF3320" s="396"/>
      <c r="AG3320" s="384"/>
      <c r="AH3320" s="396" t="str">
        <f t="shared" si="467"/>
        <v/>
      </c>
    </row>
    <row r="3321" spans="1:34" ht="18" customHeight="1" x14ac:dyDescent="0.25">
      <c r="A3321" s="301" t="str">
        <f t="shared" si="462"/>
        <v/>
      </c>
      <c r="B3321" s="397"/>
      <c r="C3321" s="398"/>
      <c r="D3321" s="399"/>
      <c r="E3321" s="383" t="str">
        <f t="shared" si="465"/>
        <v>C</v>
      </c>
      <c r="F3321" s="383" t="str">
        <f t="shared" si="466"/>
        <v>C</v>
      </c>
      <c r="G3321" s="400"/>
      <c r="H3321" s="385" t="str">
        <f>IF(G3321="","",VLOOKUP(G3321,下拉数据源!J:K,2,0))</f>
        <v/>
      </c>
      <c r="I3321" s="385"/>
      <c r="J3321" s="385"/>
      <c r="K3321" s="386"/>
      <c r="L3321" s="401"/>
      <c r="M3321" s="384"/>
      <c r="N3321" s="384"/>
      <c r="O3321" s="384"/>
      <c r="P3321" s="386"/>
      <c r="Q3321" s="387"/>
      <c r="R3321" s="286"/>
      <c r="S3321" s="388">
        <f t="shared" si="463"/>
        <v>0</v>
      </c>
      <c r="T3321" s="389"/>
      <c r="U3321" s="389">
        <f t="shared" si="461"/>
        <v>0</v>
      </c>
      <c r="V3321" s="451"/>
      <c r="W3321" s="452"/>
      <c r="X3321" s="386"/>
      <c r="Y3321" s="390"/>
      <c r="Z3321" s="391"/>
      <c r="AA3321" s="392"/>
      <c r="AB3321" s="393"/>
      <c r="AC3321" s="394"/>
      <c r="AD3321" s="395">
        <f t="shared" si="464"/>
        <v>0</v>
      </c>
      <c r="AE3321" s="396">
        <f>IF(OR(G3321=账期!$A$18,G3321=账期!$A$20,G3321=账期!$A$22,G3321=账期!$A$24,G3321=账期!$A$25,G3321=账期!$A$27,G3321=账期!$A$26,G3321=账期!$A$28,G3321=账期!$A$30,G3321=账期!$A$32,G3321=账期!$A$34,G3321=账期!$A$35,G3321=账期!$A$37,G3321=账期!$A$39,G3321=账期!$A$40,G3321=账期!$A$41,G3321=账期!$A$42,G3321=账期!$A$43,G3321=账期!$A$44,G3321=账期!$A$45,G3321=账期!$A$46,G3321=账期!$A$48,G3321=账期!$A$50,G3321=账期!$A$51,G3321=账期!$A$52,G3321=账期!$A$53,G3321=账期!$A$54,G3321=账期!$A$56,G3321=账期!$A$57,G3321=账期!$A$58,G3321=账期!$A$59,G3321=账期!$A$60,G3321=账期!$A$61,G3321=账期!$A$62,G3321=账期!$A$63,G3321=账期!$A$64,G3321=账期!$A$66,G3321=账期!$A$67,G3321=账期!$A$68,G3321=账期!$A$70,G3321=账期!$A$71),30,IF(OR(G3321=账期!$A$74,G3321=账期!$A$77,G3321=账期!$A$76,G3321=账期!$A$79,G3321=账期!$A$80,G3321=账期!$A$81,G3321=账期!$A$83,G3321=账期!$A$85,G3321=账期!$A$87,G3321=账期!$A$89,G3321=账期!$A$91),60,IF(OR(G3321=账期!$A$93,G3321=账期!$A$94,G3321=账期!$A$95,G3321=账期!$A$96,G3321=账期!$A$98,G3321=账期!$A$99,G3321=账期!$A$101,G3321=账期!$A$102),90,0)))</f>
        <v>0</v>
      </c>
      <c r="AF3321" s="396"/>
      <c r="AG3321" s="384"/>
      <c r="AH3321" s="396" t="str">
        <f t="shared" si="467"/>
        <v/>
      </c>
    </row>
    <row r="3322" spans="1:34" ht="18" customHeight="1" x14ac:dyDescent="0.25">
      <c r="A3322" s="301" t="str">
        <f t="shared" si="462"/>
        <v/>
      </c>
      <c r="B3322" s="397"/>
      <c r="C3322" s="398"/>
      <c r="D3322" s="399"/>
      <c r="E3322" s="383" t="str">
        <f t="shared" si="465"/>
        <v>C</v>
      </c>
      <c r="F3322" s="383" t="str">
        <f t="shared" si="466"/>
        <v>C</v>
      </c>
      <c r="G3322" s="400"/>
      <c r="H3322" s="385" t="str">
        <f>IF(G3322="","",VLOOKUP(G3322,下拉数据源!J:K,2,0))</f>
        <v/>
      </c>
      <c r="I3322" s="385"/>
      <c r="J3322" s="385"/>
      <c r="K3322" s="386"/>
      <c r="L3322" s="401"/>
      <c r="M3322" s="384"/>
      <c r="N3322" s="384"/>
      <c r="O3322" s="384"/>
      <c r="P3322" s="386"/>
      <c r="Q3322" s="387"/>
      <c r="R3322" s="286"/>
      <c r="S3322" s="388">
        <f t="shared" si="463"/>
        <v>0</v>
      </c>
      <c r="T3322" s="389"/>
      <c r="U3322" s="389">
        <f t="shared" ref="U3322:U3385" si="468">S3322-T3322</f>
        <v>0</v>
      </c>
      <c r="V3322" s="451"/>
      <c r="W3322" s="452"/>
      <c r="X3322" s="386"/>
      <c r="Y3322" s="390"/>
      <c r="Z3322" s="391"/>
      <c r="AA3322" s="392"/>
      <c r="AB3322" s="393"/>
      <c r="AC3322" s="394"/>
      <c r="AD3322" s="395">
        <f t="shared" si="464"/>
        <v>0</v>
      </c>
      <c r="AE3322" s="396">
        <f>IF(OR(G3322=账期!$A$18,G3322=账期!$A$20,G3322=账期!$A$22,G3322=账期!$A$24,G3322=账期!$A$25,G3322=账期!$A$27,G3322=账期!$A$26,G3322=账期!$A$28,G3322=账期!$A$30,G3322=账期!$A$32,G3322=账期!$A$34,G3322=账期!$A$35,G3322=账期!$A$37,G3322=账期!$A$39,G3322=账期!$A$40,G3322=账期!$A$41,G3322=账期!$A$42,G3322=账期!$A$43,G3322=账期!$A$44,G3322=账期!$A$45,G3322=账期!$A$46,G3322=账期!$A$48,G3322=账期!$A$50,G3322=账期!$A$51,G3322=账期!$A$52,G3322=账期!$A$53,G3322=账期!$A$54,G3322=账期!$A$56,G3322=账期!$A$57,G3322=账期!$A$58,G3322=账期!$A$59,G3322=账期!$A$60,G3322=账期!$A$61,G3322=账期!$A$62,G3322=账期!$A$63,G3322=账期!$A$64,G3322=账期!$A$66,G3322=账期!$A$67,G3322=账期!$A$68,G3322=账期!$A$70,G3322=账期!$A$71),30,IF(OR(G3322=账期!$A$74,G3322=账期!$A$77,G3322=账期!$A$76,G3322=账期!$A$79,G3322=账期!$A$80,G3322=账期!$A$81,G3322=账期!$A$83,G3322=账期!$A$85,G3322=账期!$A$87,G3322=账期!$A$89,G3322=账期!$A$91),60,IF(OR(G3322=账期!$A$93,G3322=账期!$A$94,G3322=账期!$A$95,G3322=账期!$A$96,G3322=账期!$A$98,G3322=账期!$A$99,G3322=账期!$A$101,G3322=账期!$A$102),90,0)))</f>
        <v>0</v>
      </c>
      <c r="AF3322" s="396"/>
      <c r="AG3322" s="384"/>
      <c r="AH3322" s="396" t="str">
        <f t="shared" si="467"/>
        <v/>
      </c>
    </row>
    <row r="3323" spans="1:34" ht="18" customHeight="1" x14ac:dyDescent="0.25">
      <c r="A3323" s="301" t="str">
        <f t="shared" si="462"/>
        <v/>
      </c>
      <c r="B3323" s="397"/>
      <c r="C3323" s="398"/>
      <c r="D3323" s="399"/>
      <c r="E3323" s="383" t="str">
        <f t="shared" si="465"/>
        <v>C</v>
      </c>
      <c r="F3323" s="383" t="str">
        <f t="shared" si="466"/>
        <v>C</v>
      </c>
      <c r="G3323" s="400"/>
      <c r="H3323" s="385" t="str">
        <f>IF(G3323="","",VLOOKUP(G3323,下拉数据源!J:K,2,0))</f>
        <v/>
      </c>
      <c r="I3323" s="385"/>
      <c r="J3323" s="385"/>
      <c r="K3323" s="386"/>
      <c r="L3323" s="401"/>
      <c r="M3323" s="384"/>
      <c r="N3323" s="384"/>
      <c r="O3323" s="384"/>
      <c r="P3323" s="386"/>
      <c r="Q3323" s="387"/>
      <c r="R3323" s="286"/>
      <c r="S3323" s="388">
        <f t="shared" si="463"/>
        <v>0</v>
      </c>
      <c r="T3323" s="389"/>
      <c r="U3323" s="389">
        <f t="shared" si="468"/>
        <v>0</v>
      </c>
      <c r="V3323" s="451"/>
      <c r="W3323" s="452"/>
      <c r="X3323" s="386"/>
      <c r="Y3323" s="390"/>
      <c r="Z3323" s="391"/>
      <c r="AA3323" s="392"/>
      <c r="AB3323" s="393"/>
      <c r="AC3323" s="394"/>
      <c r="AD3323" s="395">
        <f t="shared" si="464"/>
        <v>0</v>
      </c>
      <c r="AE3323" s="396">
        <f>IF(OR(G3323=账期!$A$18,G3323=账期!$A$20,G3323=账期!$A$22,G3323=账期!$A$24,G3323=账期!$A$25,G3323=账期!$A$27,G3323=账期!$A$26,G3323=账期!$A$28,G3323=账期!$A$30,G3323=账期!$A$32,G3323=账期!$A$34,G3323=账期!$A$35,G3323=账期!$A$37,G3323=账期!$A$39,G3323=账期!$A$40,G3323=账期!$A$41,G3323=账期!$A$42,G3323=账期!$A$43,G3323=账期!$A$44,G3323=账期!$A$45,G3323=账期!$A$46,G3323=账期!$A$48,G3323=账期!$A$50,G3323=账期!$A$51,G3323=账期!$A$52,G3323=账期!$A$53,G3323=账期!$A$54,G3323=账期!$A$56,G3323=账期!$A$57,G3323=账期!$A$58,G3323=账期!$A$59,G3323=账期!$A$60,G3323=账期!$A$61,G3323=账期!$A$62,G3323=账期!$A$63,G3323=账期!$A$64,G3323=账期!$A$66,G3323=账期!$A$67,G3323=账期!$A$68,G3323=账期!$A$70,G3323=账期!$A$71),30,IF(OR(G3323=账期!$A$74,G3323=账期!$A$77,G3323=账期!$A$76,G3323=账期!$A$79,G3323=账期!$A$80,G3323=账期!$A$81,G3323=账期!$A$83,G3323=账期!$A$85,G3323=账期!$A$87,G3323=账期!$A$89,G3323=账期!$A$91),60,IF(OR(G3323=账期!$A$93,G3323=账期!$A$94,G3323=账期!$A$95,G3323=账期!$A$96,G3323=账期!$A$98,G3323=账期!$A$99,G3323=账期!$A$101,G3323=账期!$A$102),90,0)))</f>
        <v>0</v>
      </c>
      <c r="AF3323" s="396"/>
      <c r="AG3323" s="384"/>
      <c r="AH3323" s="396" t="str">
        <f t="shared" si="467"/>
        <v/>
      </c>
    </row>
    <row r="3324" spans="1:34" ht="18" customHeight="1" x14ac:dyDescent="0.25">
      <c r="A3324" s="301" t="str">
        <f t="shared" si="462"/>
        <v/>
      </c>
      <c r="B3324" s="397"/>
      <c r="C3324" s="398"/>
      <c r="D3324" s="399"/>
      <c r="E3324" s="383" t="str">
        <f t="shared" si="465"/>
        <v>C</v>
      </c>
      <c r="F3324" s="383" t="str">
        <f t="shared" si="466"/>
        <v>C</v>
      </c>
      <c r="G3324" s="400"/>
      <c r="H3324" s="385" t="str">
        <f>IF(G3324="","",VLOOKUP(G3324,下拉数据源!J:K,2,0))</f>
        <v/>
      </c>
      <c r="I3324" s="385"/>
      <c r="J3324" s="385"/>
      <c r="K3324" s="386"/>
      <c r="L3324" s="401"/>
      <c r="M3324" s="384"/>
      <c r="N3324" s="384"/>
      <c r="O3324" s="384"/>
      <c r="P3324" s="386"/>
      <c r="Q3324" s="387"/>
      <c r="R3324" s="286"/>
      <c r="S3324" s="388">
        <f t="shared" si="463"/>
        <v>0</v>
      </c>
      <c r="T3324" s="389"/>
      <c r="U3324" s="389">
        <f t="shared" si="468"/>
        <v>0</v>
      </c>
      <c r="V3324" s="451"/>
      <c r="W3324" s="452"/>
      <c r="X3324" s="386"/>
      <c r="Y3324" s="390"/>
      <c r="Z3324" s="391"/>
      <c r="AA3324" s="392"/>
      <c r="AB3324" s="393"/>
      <c r="AC3324" s="394"/>
      <c r="AD3324" s="395">
        <f t="shared" si="464"/>
        <v>0</v>
      </c>
      <c r="AE3324" s="396">
        <f>IF(OR(G3324=账期!$A$18,G3324=账期!$A$20,G3324=账期!$A$22,G3324=账期!$A$24,G3324=账期!$A$25,G3324=账期!$A$27,G3324=账期!$A$26,G3324=账期!$A$28,G3324=账期!$A$30,G3324=账期!$A$32,G3324=账期!$A$34,G3324=账期!$A$35,G3324=账期!$A$37,G3324=账期!$A$39,G3324=账期!$A$40,G3324=账期!$A$41,G3324=账期!$A$42,G3324=账期!$A$43,G3324=账期!$A$44,G3324=账期!$A$45,G3324=账期!$A$46,G3324=账期!$A$48,G3324=账期!$A$50,G3324=账期!$A$51,G3324=账期!$A$52,G3324=账期!$A$53,G3324=账期!$A$54,G3324=账期!$A$56,G3324=账期!$A$57,G3324=账期!$A$58,G3324=账期!$A$59,G3324=账期!$A$60,G3324=账期!$A$61,G3324=账期!$A$62,G3324=账期!$A$63,G3324=账期!$A$64,G3324=账期!$A$66,G3324=账期!$A$67,G3324=账期!$A$68,G3324=账期!$A$70,G3324=账期!$A$71),30,IF(OR(G3324=账期!$A$74,G3324=账期!$A$77,G3324=账期!$A$76,G3324=账期!$A$79,G3324=账期!$A$80,G3324=账期!$A$81,G3324=账期!$A$83,G3324=账期!$A$85,G3324=账期!$A$87,G3324=账期!$A$89,G3324=账期!$A$91),60,IF(OR(G3324=账期!$A$93,G3324=账期!$A$94,G3324=账期!$A$95,G3324=账期!$A$96,G3324=账期!$A$98,G3324=账期!$A$99,G3324=账期!$A$101,G3324=账期!$A$102),90,0)))</f>
        <v>0</v>
      </c>
      <c r="AF3324" s="396"/>
      <c r="AG3324" s="384"/>
      <c r="AH3324" s="396" t="str">
        <f t="shared" si="467"/>
        <v/>
      </c>
    </row>
    <row r="3325" spans="1:34" ht="18" customHeight="1" x14ac:dyDescent="0.25">
      <c r="A3325" s="301" t="str">
        <f t="shared" ref="A3325:A3388" si="469">IF(V3325="","",TEXT(V3325,"yyyy年m月"))</f>
        <v/>
      </c>
      <c r="B3325" s="397"/>
      <c r="C3325" s="398"/>
      <c r="D3325" s="399"/>
      <c r="E3325" s="383" t="str">
        <f t="shared" si="465"/>
        <v>C</v>
      </c>
      <c r="F3325" s="383" t="str">
        <f t="shared" si="466"/>
        <v>C</v>
      </c>
      <c r="G3325" s="400"/>
      <c r="H3325" s="385" t="str">
        <f>IF(G3325="","",VLOOKUP(G3325,下拉数据源!J:K,2,0))</f>
        <v/>
      </c>
      <c r="I3325" s="385"/>
      <c r="J3325" s="385"/>
      <c r="K3325" s="386"/>
      <c r="L3325" s="401"/>
      <c r="M3325" s="384"/>
      <c r="N3325" s="384"/>
      <c r="O3325" s="384"/>
      <c r="P3325" s="386"/>
      <c r="Q3325" s="387"/>
      <c r="R3325" s="286"/>
      <c r="S3325" s="388">
        <f t="shared" si="463"/>
        <v>0</v>
      </c>
      <c r="T3325" s="389"/>
      <c r="U3325" s="389">
        <f t="shared" si="468"/>
        <v>0</v>
      </c>
      <c r="V3325" s="451"/>
      <c r="W3325" s="452"/>
      <c r="X3325" s="386"/>
      <c r="Y3325" s="390"/>
      <c r="Z3325" s="391"/>
      <c r="AA3325" s="392"/>
      <c r="AB3325" s="393"/>
      <c r="AC3325" s="394"/>
      <c r="AD3325" s="395">
        <f t="shared" si="464"/>
        <v>0</v>
      </c>
      <c r="AE3325" s="396">
        <f>IF(OR(G3325=账期!$A$18,G3325=账期!$A$20,G3325=账期!$A$22,G3325=账期!$A$24,G3325=账期!$A$25,G3325=账期!$A$27,G3325=账期!$A$26,G3325=账期!$A$28,G3325=账期!$A$30,G3325=账期!$A$32,G3325=账期!$A$34,G3325=账期!$A$35,G3325=账期!$A$37,G3325=账期!$A$39,G3325=账期!$A$40,G3325=账期!$A$41,G3325=账期!$A$42,G3325=账期!$A$43,G3325=账期!$A$44,G3325=账期!$A$45,G3325=账期!$A$46,G3325=账期!$A$48,G3325=账期!$A$50,G3325=账期!$A$51,G3325=账期!$A$52,G3325=账期!$A$53,G3325=账期!$A$54,G3325=账期!$A$56,G3325=账期!$A$57,G3325=账期!$A$58,G3325=账期!$A$59,G3325=账期!$A$60,G3325=账期!$A$61,G3325=账期!$A$62,G3325=账期!$A$63,G3325=账期!$A$64,G3325=账期!$A$66,G3325=账期!$A$67,G3325=账期!$A$68,G3325=账期!$A$70,G3325=账期!$A$71),30,IF(OR(G3325=账期!$A$74,G3325=账期!$A$77,G3325=账期!$A$76,G3325=账期!$A$79,G3325=账期!$A$80,G3325=账期!$A$81,G3325=账期!$A$83,G3325=账期!$A$85,G3325=账期!$A$87,G3325=账期!$A$89,G3325=账期!$A$91),60,IF(OR(G3325=账期!$A$93,G3325=账期!$A$94,G3325=账期!$A$95,G3325=账期!$A$96,G3325=账期!$A$98,G3325=账期!$A$99,G3325=账期!$A$101,G3325=账期!$A$102),90,0)))</f>
        <v>0</v>
      </c>
      <c r="AF3325" s="396"/>
      <c r="AG3325" s="384"/>
      <c r="AH3325" s="396" t="str">
        <f t="shared" si="467"/>
        <v/>
      </c>
    </row>
    <row r="3326" spans="1:34" ht="18" customHeight="1" x14ac:dyDescent="0.25">
      <c r="A3326" s="301" t="str">
        <f t="shared" si="469"/>
        <v/>
      </c>
      <c r="B3326" s="397"/>
      <c r="C3326" s="398"/>
      <c r="D3326" s="399"/>
      <c r="E3326" s="383" t="str">
        <f t="shared" si="465"/>
        <v>C</v>
      </c>
      <c r="F3326" s="383" t="str">
        <f t="shared" si="466"/>
        <v>C</v>
      </c>
      <c r="G3326" s="400"/>
      <c r="H3326" s="385" t="str">
        <f>IF(G3326="","",VLOOKUP(G3326,下拉数据源!J:K,2,0))</f>
        <v/>
      </c>
      <c r="I3326" s="385"/>
      <c r="J3326" s="385"/>
      <c r="K3326" s="386"/>
      <c r="L3326" s="401"/>
      <c r="M3326" s="384"/>
      <c r="N3326" s="384"/>
      <c r="O3326" s="384"/>
      <c r="P3326" s="386"/>
      <c r="Q3326" s="387"/>
      <c r="R3326" s="286"/>
      <c r="S3326" s="388">
        <f t="shared" si="463"/>
        <v>0</v>
      </c>
      <c r="T3326" s="389"/>
      <c r="U3326" s="389">
        <f t="shared" si="468"/>
        <v>0</v>
      </c>
      <c r="V3326" s="451"/>
      <c r="W3326" s="452"/>
      <c r="X3326" s="386"/>
      <c r="Y3326" s="390"/>
      <c r="Z3326" s="391"/>
      <c r="AA3326" s="392"/>
      <c r="AB3326" s="393"/>
      <c r="AC3326" s="394"/>
      <c r="AD3326" s="395">
        <f t="shared" si="464"/>
        <v>0</v>
      </c>
      <c r="AE3326" s="396">
        <f>IF(OR(G3326=账期!$A$18,G3326=账期!$A$20,G3326=账期!$A$22,G3326=账期!$A$24,G3326=账期!$A$25,G3326=账期!$A$27,G3326=账期!$A$26,G3326=账期!$A$28,G3326=账期!$A$30,G3326=账期!$A$32,G3326=账期!$A$34,G3326=账期!$A$35,G3326=账期!$A$37,G3326=账期!$A$39,G3326=账期!$A$40,G3326=账期!$A$41,G3326=账期!$A$42,G3326=账期!$A$43,G3326=账期!$A$44,G3326=账期!$A$45,G3326=账期!$A$46,G3326=账期!$A$48,G3326=账期!$A$50,G3326=账期!$A$51,G3326=账期!$A$52,G3326=账期!$A$53,G3326=账期!$A$54,G3326=账期!$A$56,G3326=账期!$A$57,G3326=账期!$A$58,G3326=账期!$A$59,G3326=账期!$A$60,G3326=账期!$A$61,G3326=账期!$A$62,G3326=账期!$A$63,G3326=账期!$A$64,G3326=账期!$A$66,G3326=账期!$A$67,G3326=账期!$A$68,G3326=账期!$A$70,G3326=账期!$A$71),30,IF(OR(G3326=账期!$A$74,G3326=账期!$A$77,G3326=账期!$A$76,G3326=账期!$A$79,G3326=账期!$A$80,G3326=账期!$A$81,G3326=账期!$A$83,G3326=账期!$A$85,G3326=账期!$A$87,G3326=账期!$A$89,G3326=账期!$A$91),60,IF(OR(G3326=账期!$A$93,G3326=账期!$A$94,G3326=账期!$A$95,G3326=账期!$A$96,G3326=账期!$A$98,G3326=账期!$A$99,G3326=账期!$A$101,G3326=账期!$A$102),90,0)))</f>
        <v>0</v>
      </c>
      <c r="AF3326" s="396"/>
      <c r="AG3326" s="384"/>
      <c r="AH3326" s="396" t="str">
        <f t="shared" si="467"/>
        <v/>
      </c>
    </row>
    <row r="3327" spans="1:34" ht="18" customHeight="1" x14ac:dyDescent="0.25">
      <c r="A3327" s="301" t="str">
        <f t="shared" si="469"/>
        <v/>
      </c>
      <c r="B3327" s="397"/>
      <c r="C3327" s="398"/>
      <c r="D3327" s="399"/>
      <c r="E3327" s="383" t="str">
        <f t="shared" si="465"/>
        <v>C</v>
      </c>
      <c r="F3327" s="383" t="str">
        <f t="shared" si="466"/>
        <v>C</v>
      </c>
      <c r="G3327" s="400"/>
      <c r="H3327" s="385" t="str">
        <f>IF(G3327="","",VLOOKUP(G3327,下拉数据源!J:K,2,0))</f>
        <v/>
      </c>
      <c r="I3327" s="385"/>
      <c r="J3327" s="385"/>
      <c r="K3327" s="386"/>
      <c r="L3327" s="401"/>
      <c r="M3327" s="384"/>
      <c r="N3327" s="384"/>
      <c r="O3327" s="384"/>
      <c r="P3327" s="386"/>
      <c r="Q3327" s="387"/>
      <c r="R3327" s="286"/>
      <c r="S3327" s="388">
        <f t="shared" ref="S3327:S3390" si="470">Q3327*R3327</f>
        <v>0</v>
      </c>
      <c r="T3327" s="389"/>
      <c r="U3327" s="389">
        <f t="shared" si="468"/>
        <v>0</v>
      </c>
      <c r="V3327" s="451"/>
      <c r="W3327" s="452"/>
      <c r="X3327" s="386"/>
      <c r="Y3327" s="390"/>
      <c r="Z3327" s="391"/>
      <c r="AA3327" s="392"/>
      <c r="AB3327" s="393"/>
      <c r="AC3327" s="394"/>
      <c r="AD3327" s="395">
        <f t="shared" si="464"/>
        <v>0</v>
      </c>
      <c r="AE3327" s="396">
        <f>IF(OR(G3327=账期!$A$18,G3327=账期!$A$20,G3327=账期!$A$22,G3327=账期!$A$24,G3327=账期!$A$25,G3327=账期!$A$27,G3327=账期!$A$26,G3327=账期!$A$28,G3327=账期!$A$30,G3327=账期!$A$32,G3327=账期!$A$34,G3327=账期!$A$35,G3327=账期!$A$37,G3327=账期!$A$39,G3327=账期!$A$40,G3327=账期!$A$41,G3327=账期!$A$42,G3327=账期!$A$43,G3327=账期!$A$44,G3327=账期!$A$45,G3327=账期!$A$46,G3327=账期!$A$48,G3327=账期!$A$50,G3327=账期!$A$51,G3327=账期!$A$52,G3327=账期!$A$53,G3327=账期!$A$54,G3327=账期!$A$56,G3327=账期!$A$57,G3327=账期!$A$58,G3327=账期!$A$59,G3327=账期!$A$60,G3327=账期!$A$61,G3327=账期!$A$62,G3327=账期!$A$63,G3327=账期!$A$64,G3327=账期!$A$66,G3327=账期!$A$67,G3327=账期!$A$68,G3327=账期!$A$70,G3327=账期!$A$71),30,IF(OR(G3327=账期!$A$74,G3327=账期!$A$77,G3327=账期!$A$76,G3327=账期!$A$79,G3327=账期!$A$80,G3327=账期!$A$81,G3327=账期!$A$83,G3327=账期!$A$85,G3327=账期!$A$87,G3327=账期!$A$89,G3327=账期!$A$91),60,IF(OR(G3327=账期!$A$93,G3327=账期!$A$94,G3327=账期!$A$95,G3327=账期!$A$96,G3327=账期!$A$98,G3327=账期!$A$99,G3327=账期!$A$101,G3327=账期!$A$102),90,0)))</f>
        <v>0</v>
      </c>
      <c r="AF3327" s="396"/>
      <c r="AG3327" s="384"/>
      <c r="AH3327" s="396" t="str">
        <f t="shared" si="467"/>
        <v/>
      </c>
    </row>
    <row r="3328" spans="1:34" ht="18" customHeight="1" x14ac:dyDescent="0.25">
      <c r="A3328" s="301" t="str">
        <f t="shared" si="469"/>
        <v/>
      </c>
      <c r="B3328" s="397"/>
      <c r="C3328" s="398"/>
      <c r="D3328" s="399"/>
      <c r="E3328" s="383" t="str">
        <f t="shared" si="465"/>
        <v>C</v>
      </c>
      <c r="F3328" s="383" t="str">
        <f t="shared" si="466"/>
        <v>C</v>
      </c>
      <c r="G3328" s="400"/>
      <c r="H3328" s="385" t="str">
        <f>IF(G3328="","",VLOOKUP(G3328,下拉数据源!J:K,2,0))</f>
        <v/>
      </c>
      <c r="I3328" s="385"/>
      <c r="J3328" s="385"/>
      <c r="K3328" s="386"/>
      <c r="L3328" s="401"/>
      <c r="M3328" s="384"/>
      <c r="N3328" s="384"/>
      <c r="O3328" s="384"/>
      <c r="P3328" s="386"/>
      <c r="Q3328" s="387"/>
      <c r="R3328" s="286"/>
      <c r="S3328" s="388">
        <f t="shared" si="470"/>
        <v>0</v>
      </c>
      <c r="T3328" s="389"/>
      <c r="U3328" s="389">
        <f t="shared" si="468"/>
        <v>0</v>
      </c>
      <c r="V3328" s="451"/>
      <c r="W3328" s="452"/>
      <c r="X3328" s="386"/>
      <c r="Y3328" s="390"/>
      <c r="Z3328" s="391"/>
      <c r="AA3328" s="392"/>
      <c r="AB3328" s="393"/>
      <c r="AC3328" s="394"/>
      <c r="AD3328" s="395">
        <f t="shared" ref="AD3328:AD3391" si="471">IF(AE3328&gt;0,(DATE(YEAR(AC3328),MONTH(AC3328)+1,1)-1)+AE3328,AC3328)</f>
        <v>0</v>
      </c>
      <c r="AE3328" s="396">
        <f>IF(OR(G3328=账期!$A$18,G3328=账期!$A$20,G3328=账期!$A$22,G3328=账期!$A$24,G3328=账期!$A$25,G3328=账期!$A$27,G3328=账期!$A$26,G3328=账期!$A$28,G3328=账期!$A$30,G3328=账期!$A$32,G3328=账期!$A$34,G3328=账期!$A$35,G3328=账期!$A$37,G3328=账期!$A$39,G3328=账期!$A$40,G3328=账期!$A$41,G3328=账期!$A$42,G3328=账期!$A$43,G3328=账期!$A$44,G3328=账期!$A$45,G3328=账期!$A$46,G3328=账期!$A$48,G3328=账期!$A$50,G3328=账期!$A$51,G3328=账期!$A$52,G3328=账期!$A$53,G3328=账期!$A$54,G3328=账期!$A$56,G3328=账期!$A$57,G3328=账期!$A$58,G3328=账期!$A$59,G3328=账期!$A$60,G3328=账期!$A$61,G3328=账期!$A$62,G3328=账期!$A$63,G3328=账期!$A$64,G3328=账期!$A$66,G3328=账期!$A$67,G3328=账期!$A$68,G3328=账期!$A$70,G3328=账期!$A$71),30,IF(OR(G3328=账期!$A$74,G3328=账期!$A$77,G3328=账期!$A$76,G3328=账期!$A$79,G3328=账期!$A$80,G3328=账期!$A$81,G3328=账期!$A$83,G3328=账期!$A$85,G3328=账期!$A$87,G3328=账期!$A$89,G3328=账期!$A$91),60,IF(OR(G3328=账期!$A$93,G3328=账期!$A$94,G3328=账期!$A$95,G3328=账期!$A$96,G3328=账期!$A$98,G3328=账期!$A$99,G3328=账期!$A$101,G3328=账期!$A$102),90,0)))</f>
        <v>0</v>
      </c>
      <c r="AF3328" s="396"/>
      <c r="AG3328" s="384"/>
      <c r="AH3328" s="396" t="str">
        <f t="shared" si="467"/>
        <v/>
      </c>
    </row>
    <row r="3329" spans="1:34" ht="18" customHeight="1" x14ac:dyDescent="0.25">
      <c r="A3329" s="301" t="str">
        <f t="shared" si="469"/>
        <v/>
      </c>
      <c r="B3329" s="397"/>
      <c r="C3329" s="398"/>
      <c r="D3329" s="399"/>
      <c r="E3329" s="383" t="str">
        <f t="shared" si="465"/>
        <v>C</v>
      </c>
      <c r="F3329" s="383" t="str">
        <f t="shared" si="466"/>
        <v>C</v>
      </c>
      <c r="G3329" s="400"/>
      <c r="H3329" s="385" t="str">
        <f>IF(G3329="","",VLOOKUP(G3329,下拉数据源!J:K,2,0))</f>
        <v/>
      </c>
      <c r="I3329" s="385"/>
      <c r="J3329" s="385"/>
      <c r="K3329" s="386"/>
      <c r="L3329" s="401"/>
      <c r="M3329" s="384"/>
      <c r="N3329" s="384"/>
      <c r="O3329" s="384"/>
      <c r="P3329" s="386"/>
      <c r="Q3329" s="387"/>
      <c r="R3329" s="286"/>
      <c r="S3329" s="388">
        <f t="shared" si="470"/>
        <v>0</v>
      </c>
      <c r="T3329" s="389"/>
      <c r="U3329" s="389">
        <f t="shared" si="468"/>
        <v>0</v>
      </c>
      <c r="V3329" s="451"/>
      <c r="W3329" s="452"/>
      <c r="X3329" s="386"/>
      <c r="Y3329" s="390"/>
      <c r="Z3329" s="391"/>
      <c r="AA3329" s="392"/>
      <c r="AB3329" s="393"/>
      <c r="AC3329" s="394"/>
      <c r="AD3329" s="395">
        <f t="shared" si="471"/>
        <v>0</v>
      </c>
      <c r="AE3329" s="396">
        <f>IF(OR(G3329=账期!$A$18,G3329=账期!$A$20,G3329=账期!$A$22,G3329=账期!$A$24,G3329=账期!$A$25,G3329=账期!$A$27,G3329=账期!$A$26,G3329=账期!$A$28,G3329=账期!$A$30,G3329=账期!$A$32,G3329=账期!$A$34,G3329=账期!$A$35,G3329=账期!$A$37,G3329=账期!$A$39,G3329=账期!$A$40,G3329=账期!$A$41,G3329=账期!$A$42,G3329=账期!$A$43,G3329=账期!$A$44,G3329=账期!$A$45,G3329=账期!$A$46,G3329=账期!$A$48,G3329=账期!$A$50,G3329=账期!$A$51,G3329=账期!$A$52,G3329=账期!$A$53,G3329=账期!$A$54,G3329=账期!$A$56,G3329=账期!$A$57,G3329=账期!$A$58,G3329=账期!$A$59,G3329=账期!$A$60,G3329=账期!$A$61,G3329=账期!$A$62,G3329=账期!$A$63,G3329=账期!$A$64,G3329=账期!$A$66,G3329=账期!$A$67,G3329=账期!$A$68,G3329=账期!$A$70,G3329=账期!$A$71),30,IF(OR(G3329=账期!$A$74,G3329=账期!$A$77,G3329=账期!$A$76,G3329=账期!$A$79,G3329=账期!$A$80,G3329=账期!$A$81,G3329=账期!$A$83,G3329=账期!$A$85,G3329=账期!$A$87,G3329=账期!$A$89,G3329=账期!$A$91),60,IF(OR(G3329=账期!$A$93,G3329=账期!$A$94,G3329=账期!$A$95,G3329=账期!$A$96,G3329=账期!$A$98,G3329=账期!$A$99,G3329=账期!$A$101,G3329=账期!$A$102),90,0)))</f>
        <v>0</v>
      </c>
      <c r="AF3329" s="396"/>
      <c r="AG3329" s="384"/>
      <c r="AH3329" s="396" t="str">
        <f t="shared" si="467"/>
        <v/>
      </c>
    </row>
    <row r="3330" spans="1:34" ht="18" customHeight="1" x14ac:dyDescent="0.25">
      <c r="A3330" s="301" t="str">
        <f t="shared" si="469"/>
        <v/>
      </c>
      <c r="B3330" s="397"/>
      <c r="C3330" s="398"/>
      <c r="D3330" s="399"/>
      <c r="E3330" s="383" t="str">
        <f t="shared" si="465"/>
        <v>C</v>
      </c>
      <c r="F3330" s="383" t="str">
        <f t="shared" si="466"/>
        <v>C</v>
      </c>
      <c r="G3330" s="400"/>
      <c r="H3330" s="385" t="str">
        <f>IF(G3330="","",VLOOKUP(G3330,下拉数据源!J:K,2,0))</f>
        <v/>
      </c>
      <c r="I3330" s="385"/>
      <c r="J3330" s="385"/>
      <c r="K3330" s="386"/>
      <c r="L3330" s="401"/>
      <c r="M3330" s="384"/>
      <c r="N3330" s="384"/>
      <c r="O3330" s="384"/>
      <c r="P3330" s="386"/>
      <c r="Q3330" s="387"/>
      <c r="R3330" s="286"/>
      <c r="S3330" s="388">
        <f t="shared" si="470"/>
        <v>0</v>
      </c>
      <c r="T3330" s="389"/>
      <c r="U3330" s="389">
        <f t="shared" si="468"/>
        <v>0</v>
      </c>
      <c r="V3330" s="451"/>
      <c r="W3330" s="452"/>
      <c r="X3330" s="386"/>
      <c r="Y3330" s="390"/>
      <c r="Z3330" s="391"/>
      <c r="AA3330" s="392"/>
      <c r="AB3330" s="393"/>
      <c r="AC3330" s="394"/>
      <c r="AD3330" s="395">
        <f t="shared" si="471"/>
        <v>0</v>
      </c>
      <c r="AE3330" s="396">
        <f>IF(OR(G3330=账期!$A$18,G3330=账期!$A$20,G3330=账期!$A$22,G3330=账期!$A$24,G3330=账期!$A$25,G3330=账期!$A$27,G3330=账期!$A$26,G3330=账期!$A$28,G3330=账期!$A$30,G3330=账期!$A$32,G3330=账期!$A$34,G3330=账期!$A$35,G3330=账期!$A$37,G3330=账期!$A$39,G3330=账期!$A$40,G3330=账期!$A$41,G3330=账期!$A$42,G3330=账期!$A$43,G3330=账期!$A$44,G3330=账期!$A$45,G3330=账期!$A$46,G3330=账期!$A$48,G3330=账期!$A$50,G3330=账期!$A$51,G3330=账期!$A$52,G3330=账期!$A$53,G3330=账期!$A$54,G3330=账期!$A$56,G3330=账期!$A$57,G3330=账期!$A$58,G3330=账期!$A$59,G3330=账期!$A$60,G3330=账期!$A$61,G3330=账期!$A$62,G3330=账期!$A$63,G3330=账期!$A$64,G3330=账期!$A$66,G3330=账期!$A$67,G3330=账期!$A$68,G3330=账期!$A$70,G3330=账期!$A$71),30,IF(OR(G3330=账期!$A$74,G3330=账期!$A$77,G3330=账期!$A$76,G3330=账期!$A$79,G3330=账期!$A$80,G3330=账期!$A$81,G3330=账期!$A$83,G3330=账期!$A$85,G3330=账期!$A$87,G3330=账期!$A$89,G3330=账期!$A$91),60,IF(OR(G3330=账期!$A$93,G3330=账期!$A$94,G3330=账期!$A$95,G3330=账期!$A$96,G3330=账期!$A$98,G3330=账期!$A$99,G3330=账期!$A$101,G3330=账期!$A$102),90,0)))</f>
        <v>0</v>
      </c>
      <c r="AF3330" s="396"/>
      <c r="AG3330" s="384"/>
      <c r="AH3330" s="396" t="str">
        <f t="shared" si="467"/>
        <v/>
      </c>
    </row>
    <row r="3331" spans="1:34" ht="18" customHeight="1" x14ac:dyDescent="0.25">
      <c r="A3331" s="301" t="str">
        <f t="shared" si="469"/>
        <v/>
      </c>
      <c r="B3331" s="397"/>
      <c r="C3331" s="398"/>
      <c r="D3331" s="399"/>
      <c r="E3331" s="383" t="str">
        <f t="shared" si="465"/>
        <v>C</v>
      </c>
      <c r="F3331" s="383" t="str">
        <f t="shared" si="466"/>
        <v>C</v>
      </c>
      <c r="G3331" s="400"/>
      <c r="H3331" s="385" t="str">
        <f>IF(G3331="","",VLOOKUP(G3331,下拉数据源!J:K,2,0))</f>
        <v/>
      </c>
      <c r="I3331" s="385"/>
      <c r="J3331" s="385"/>
      <c r="K3331" s="386"/>
      <c r="L3331" s="401"/>
      <c r="M3331" s="384"/>
      <c r="N3331" s="384"/>
      <c r="O3331" s="384"/>
      <c r="P3331" s="386"/>
      <c r="Q3331" s="387"/>
      <c r="R3331" s="286"/>
      <c r="S3331" s="388">
        <f t="shared" si="470"/>
        <v>0</v>
      </c>
      <c r="T3331" s="389"/>
      <c r="U3331" s="389">
        <f t="shared" si="468"/>
        <v>0</v>
      </c>
      <c r="V3331" s="451"/>
      <c r="W3331" s="452"/>
      <c r="X3331" s="386"/>
      <c r="Y3331" s="390"/>
      <c r="Z3331" s="391"/>
      <c r="AA3331" s="392"/>
      <c r="AB3331" s="393"/>
      <c r="AC3331" s="394"/>
      <c r="AD3331" s="395">
        <f t="shared" si="471"/>
        <v>0</v>
      </c>
      <c r="AE3331" s="396">
        <f>IF(OR(G3331=账期!$A$18,G3331=账期!$A$20,G3331=账期!$A$22,G3331=账期!$A$24,G3331=账期!$A$25,G3331=账期!$A$27,G3331=账期!$A$26,G3331=账期!$A$28,G3331=账期!$A$30,G3331=账期!$A$32,G3331=账期!$A$34,G3331=账期!$A$35,G3331=账期!$A$37,G3331=账期!$A$39,G3331=账期!$A$40,G3331=账期!$A$41,G3331=账期!$A$42,G3331=账期!$A$43,G3331=账期!$A$44,G3331=账期!$A$45,G3331=账期!$A$46,G3331=账期!$A$48,G3331=账期!$A$50,G3331=账期!$A$51,G3331=账期!$A$52,G3331=账期!$A$53,G3331=账期!$A$54,G3331=账期!$A$56,G3331=账期!$A$57,G3331=账期!$A$58,G3331=账期!$A$59,G3331=账期!$A$60,G3331=账期!$A$61,G3331=账期!$A$62,G3331=账期!$A$63,G3331=账期!$A$64,G3331=账期!$A$66,G3331=账期!$A$67,G3331=账期!$A$68,G3331=账期!$A$70,G3331=账期!$A$71),30,IF(OR(G3331=账期!$A$74,G3331=账期!$A$77,G3331=账期!$A$76,G3331=账期!$A$79,G3331=账期!$A$80,G3331=账期!$A$81,G3331=账期!$A$83,G3331=账期!$A$85,G3331=账期!$A$87,G3331=账期!$A$89,G3331=账期!$A$91),60,IF(OR(G3331=账期!$A$93,G3331=账期!$A$94,G3331=账期!$A$95,G3331=账期!$A$96,G3331=账期!$A$98,G3331=账期!$A$99,G3331=账期!$A$101,G3331=账期!$A$102),90,0)))</f>
        <v>0</v>
      </c>
      <c r="AF3331" s="396"/>
      <c r="AG3331" s="384"/>
      <c r="AH3331" s="396" t="str">
        <f t="shared" si="467"/>
        <v/>
      </c>
    </row>
    <row r="3332" spans="1:34" ht="18" customHeight="1" x14ac:dyDescent="0.25">
      <c r="A3332" s="301" t="str">
        <f t="shared" si="469"/>
        <v/>
      </c>
      <c r="B3332" s="397"/>
      <c r="C3332" s="398"/>
      <c r="D3332" s="399"/>
      <c r="E3332" s="383" t="str">
        <f t="shared" si="465"/>
        <v>C</v>
      </c>
      <c r="F3332" s="383" t="str">
        <f t="shared" si="466"/>
        <v>C</v>
      </c>
      <c r="G3332" s="400"/>
      <c r="H3332" s="385" t="str">
        <f>IF(G3332="","",VLOOKUP(G3332,下拉数据源!J:K,2,0))</f>
        <v/>
      </c>
      <c r="I3332" s="385"/>
      <c r="J3332" s="385"/>
      <c r="K3332" s="386"/>
      <c r="L3332" s="401"/>
      <c r="M3332" s="384"/>
      <c r="N3332" s="384"/>
      <c r="O3332" s="384"/>
      <c r="P3332" s="386"/>
      <c r="Q3332" s="387"/>
      <c r="R3332" s="286"/>
      <c r="S3332" s="388">
        <f t="shared" si="470"/>
        <v>0</v>
      </c>
      <c r="T3332" s="389"/>
      <c r="U3332" s="389">
        <f t="shared" si="468"/>
        <v>0</v>
      </c>
      <c r="V3332" s="451"/>
      <c r="W3332" s="452"/>
      <c r="X3332" s="386"/>
      <c r="Y3332" s="390"/>
      <c r="Z3332" s="391"/>
      <c r="AA3332" s="392"/>
      <c r="AB3332" s="393"/>
      <c r="AC3332" s="394"/>
      <c r="AD3332" s="395">
        <f t="shared" si="471"/>
        <v>0</v>
      </c>
      <c r="AE3332" s="396">
        <f>IF(OR(G3332=账期!$A$18,G3332=账期!$A$20,G3332=账期!$A$22,G3332=账期!$A$24,G3332=账期!$A$25,G3332=账期!$A$27,G3332=账期!$A$26,G3332=账期!$A$28,G3332=账期!$A$30,G3332=账期!$A$32,G3332=账期!$A$34,G3332=账期!$A$35,G3332=账期!$A$37,G3332=账期!$A$39,G3332=账期!$A$40,G3332=账期!$A$41,G3332=账期!$A$42,G3332=账期!$A$43,G3332=账期!$A$44,G3332=账期!$A$45,G3332=账期!$A$46,G3332=账期!$A$48,G3332=账期!$A$50,G3332=账期!$A$51,G3332=账期!$A$52,G3332=账期!$A$53,G3332=账期!$A$54,G3332=账期!$A$56,G3332=账期!$A$57,G3332=账期!$A$58,G3332=账期!$A$59,G3332=账期!$A$60,G3332=账期!$A$61,G3332=账期!$A$62,G3332=账期!$A$63,G3332=账期!$A$64,G3332=账期!$A$66,G3332=账期!$A$67,G3332=账期!$A$68,G3332=账期!$A$70,G3332=账期!$A$71),30,IF(OR(G3332=账期!$A$74,G3332=账期!$A$77,G3332=账期!$A$76,G3332=账期!$A$79,G3332=账期!$A$80,G3332=账期!$A$81,G3332=账期!$A$83,G3332=账期!$A$85,G3332=账期!$A$87,G3332=账期!$A$89,G3332=账期!$A$91),60,IF(OR(G3332=账期!$A$93,G3332=账期!$A$94,G3332=账期!$A$95,G3332=账期!$A$96,G3332=账期!$A$98,G3332=账期!$A$99,G3332=账期!$A$101,G3332=账期!$A$102),90,0)))</f>
        <v>0</v>
      </c>
      <c r="AF3332" s="396"/>
      <c r="AG3332" s="384"/>
      <c r="AH3332" s="396" t="str">
        <f t="shared" si="467"/>
        <v/>
      </c>
    </row>
    <row r="3333" spans="1:34" ht="18" customHeight="1" x14ac:dyDescent="0.25">
      <c r="A3333" s="301" t="str">
        <f t="shared" si="469"/>
        <v/>
      </c>
      <c r="B3333" s="397"/>
      <c r="C3333" s="398"/>
      <c r="D3333" s="399"/>
      <c r="E3333" s="383" t="str">
        <f t="shared" si="465"/>
        <v>C</v>
      </c>
      <c r="F3333" s="383" t="str">
        <f t="shared" si="466"/>
        <v>C</v>
      </c>
      <c r="G3333" s="400"/>
      <c r="H3333" s="385" t="str">
        <f>IF(G3333="","",VLOOKUP(G3333,下拉数据源!J:K,2,0))</f>
        <v/>
      </c>
      <c r="I3333" s="385"/>
      <c r="J3333" s="385"/>
      <c r="K3333" s="386"/>
      <c r="L3333" s="401"/>
      <c r="M3333" s="384"/>
      <c r="N3333" s="384"/>
      <c r="O3333" s="384"/>
      <c r="P3333" s="386"/>
      <c r="Q3333" s="387"/>
      <c r="R3333" s="286"/>
      <c r="S3333" s="388">
        <f t="shared" si="470"/>
        <v>0</v>
      </c>
      <c r="T3333" s="389"/>
      <c r="U3333" s="389">
        <f t="shared" si="468"/>
        <v>0</v>
      </c>
      <c r="V3333" s="451"/>
      <c r="W3333" s="452"/>
      <c r="X3333" s="386"/>
      <c r="Y3333" s="390"/>
      <c r="Z3333" s="391"/>
      <c r="AA3333" s="392"/>
      <c r="AB3333" s="393"/>
      <c r="AC3333" s="394"/>
      <c r="AD3333" s="395">
        <f t="shared" si="471"/>
        <v>0</v>
      </c>
      <c r="AE3333" s="396">
        <f>IF(OR(G3333=账期!$A$18,G3333=账期!$A$20,G3333=账期!$A$22,G3333=账期!$A$24,G3333=账期!$A$25,G3333=账期!$A$27,G3333=账期!$A$26,G3333=账期!$A$28,G3333=账期!$A$30,G3333=账期!$A$32,G3333=账期!$A$34,G3333=账期!$A$35,G3333=账期!$A$37,G3333=账期!$A$39,G3333=账期!$A$40,G3333=账期!$A$41,G3333=账期!$A$42,G3333=账期!$A$43,G3333=账期!$A$44,G3333=账期!$A$45,G3333=账期!$A$46,G3333=账期!$A$48,G3333=账期!$A$50,G3333=账期!$A$51,G3333=账期!$A$52,G3333=账期!$A$53,G3333=账期!$A$54,G3333=账期!$A$56,G3333=账期!$A$57,G3333=账期!$A$58,G3333=账期!$A$59,G3333=账期!$A$60,G3333=账期!$A$61,G3333=账期!$A$62,G3333=账期!$A$63,G3333=账期!$A$64,G3333=账期!$A$66,G3333=账期!$A$67,G3333=账期!$A$68,G3333=账期!$A$70,G3333=账期!$A$71),30,IF(OR(G3333=账期!$A$74,G3333=账期!$A$77,G3333=账期!$A$76,G3333=账期!$A$79,G3333=账期!$A$80,G3333=账期!$A$81,G3333=账期!$A$83,G3333=账期!$A$85,G3333=账期!$A$87,G3333=账期!$A$89,G3333=账期!$A$91),60,IF(OR(G3333=账期!$A$93,G3333=账期!$A$94,G3333=账期!$A$95,G3333=账期!$A$96,G3333=账期!$A$98,G3333=账期!$A$99,G3333=账期!$A$101,G3333=账期!$A$102),90,0)))</f>
        <v>0</v>
      </c>
      <c r="AF3333" s="396"/>
      <c r="AG3333" s="384"/>
      <c r="AH3333" s="396" t="str">
        <f t="shared" si="467"/>
        <v/>
      </c>
    </row>
    <row r="3334" spans="1:34" ht="18" customHeight="1" x14ac:dyDescent="0.25">
      <c r="A3334" s="301" t="str">
        <f t="shared" si="469"/>
        <v/>
      </c>
      <c r="B3334" s="397"/>
      <c r="C3334" s="398"/>
      <c r="D3334" s="399"/>
      <c r="E3334" s="383" t="str">
        <f t="shared" si="465"/>
        <v>C</v>
      </c>
      <c r="F3334" s="383" t="str">
        <f t="shared" si="466"/>
        <v>C</v>
      </c>
      <c r="G3334" s="400"/>
      <c r="H3334" s="385" t="str">
        <f>IF(G3334="","",VLOOKUP(G3334,下拉数据源!J:K,2,0))</f>
        <v/>
      </c>
      <c r="I3334" s="385"/>
      <c r="J3334" s="385"/>
      <c r="K3334" s="386"/>
      <c r="L3334" s="401"/>
      <c r="M3334" s="384"/>
      <c r="N3334" s="384"/>
      <c r="O3334" s="384"/>
      <c r="P3334" s="386"/>
      <c r="Q3334" s="387"/>
      <c r="R3334" s="286"/>
      <c r="S3334" s="388">
        <f t="shared" si="470"/>
        <v>0</v>
      </c>
      <c r="T3334" s="389"/>
      <c r="U3334" s="389">
        <f t="shared" si="468"/>
        <v>0</v>
      </c>
      <c r="V3334" s="451"/>
      <c r="W3334" s="452"/>
      <c r="X3334" s="386"/>
      <c r="Y3334" s="390"/>
      <c r="Z3334" s="391"/>
      <c r="AA3334" s="392"/>
      <c r="AB3334" s="393"/>
      <c r="AC3334" s="394"/>
      <c r="AD3334" s="395">
        <f t="shared" si="471"/>
        <v>0</v>
      </c>
      <c r="AE3334" s="396">
        <f>IF(OR(G3334=账期!$A$18,G3334=账期!$A$20,G3334=账期!$A$22,G3334=账期!$A$24,G3334=账期!$A$25,G3334=账期!$A$27,G3334=账期!$A$26,G3334=账期!$A$28,G3334=账期!$A$30,G3334=账期!$A$32,G3334=账期!$A$34,G3334=账期!$A$35,G3334=账期!$A$37,G3334=账期!$A$39,G3334=账期!$A$40,G3334=账期!$A$41,G3334=账期!$A$42,G3334=账期!$A$43,G3334=账期!$A$44,G3334=账期!$A$45,G3334=账期!$A$46,G3334=账期!$A$48,G3334=账期!$A$50,G3334=账期!$A$51,G3334=账期!$A$52,G3334=账期!$A$53,G3334=账期!$A$54,G3334=账期!$A$56,G3334=账期!$A$57,G3334=账期!$A$58,G3334=账期!$A$59,G3334=账期!$A$60,G3334=账期!$A$61,G3334=账期!$A$62,G3334=账期!$A$63,G3334=账期!$A$64,G3334=账期!$A$66,G3334=账期!$A$67,G3334=账期!$A$68,G3334=账期!$A$70,G3334=账期!$A$71),30,IF(OR(G3334=账期!$A$74,G3334=账期!$A$77,G3334=账期!$A$76,G3334=账期!$A$79,G3334=账期!$A$80,G3334=账期!$A$81,G3334=账期!$A$83,G3334=账期!$A$85,G3334=账期!$A$87,G3334=账期!$A$89,G3334=账期!$A$91),60,IF(OR(G3334=账期!$A$93,G3334=账期!$A$94,G3334=账期!$A$95,G3334=账期!$A$96,G3334=账期!$A$98,G3334=账期!$A$99,G3334=账期!$A$101,G3334=账期!$A$102),90,0)))</f>
        <v>0</v>
      </c>
      <c r="AF3334" s="396"/>
      <c r="AG3334" s="384"/>
      <c r="AH3334" s="396" t="str">
        <f t="shared" si="467"/>
        <v/>
      </c>
    </row>
    <row r="3335" spans="1:34" ht="18" customHeight="1" x14ac:dyDescent="0.25">
      <c r="A3335" s="301" t="str">
        <f t="shared" si="469"/>
        <v/>
      </c>
      <c r="B3335" s="397"/>
      <c r="C3335" s="398"/>
      <c r="D3335" s="399"/>
      <c r="E3335" s="383" t="str">
        <f t="shared" si="465"/>
        <v>C</v>
      </c>
      <c r="F3335" s="383" t="str">
        <f t="shared" si="466"/>
        <v>C</v>
      </c>
      <c r="G3335" s="400"/>
      <c r="H3335" s="385" t="str">
        <f>IF(G3335="","",VLOOKUP(G3335,下拉数据源!J:K,2,0))</f>
        <v/>
      </c>
      <c r="I3335" s="385"/>
      <c r="J3335" s="385"/>
      <c r="K3335" s="386"/>
      <c r="L3335" s="401"/>
      <c r="M3335" s="384"/>
      <c r="N3335" s="384"/>
      <c r="O3335" s="384"/>
      <c r="P3335" s="386"/>
      <c r="Q3335" s="387"/>
      <c r="R3335" s="286"/>
      <c r="S3335" s="388">
        <f t="shared" si="470"/>
        <v>0</v>
      </c>
      <c r="T3335" s="389"/>
      <c r="U3335" s="389">
        <f t="shared" si="468"/>
        <v>0</v>
      </c>
      <c r="V3335" s="451"/>
      <c r="W3335" s="452"/>
      <c r="X3335" s="386"/>
      <c r="Y3335" s="390"/>
      <c r="Z3335" s="391"/>
      <c r="AA3335" s="392"/>
      <c r="AB3335" s="393"/>
      <c r="AC3335" s="394"/>
      <c r="AD3335" s="395">
        <f t="shared" si="471"/>
        <v>0</v>
      </c>
      <c r="AE3335" s="396">
        <f>IF(OR(G3335=账期!$A$18,G3335=账期!$A$20,G3335=账期!$A$22,G3335=账期!$A$24,G3335=账期!$A$25,G3335=账期!$A$27,G3335=账期!$A$26,G3335=账期!$A$28,G3335=账期!$A$30,G3335=账期!$A$32,G3335=账期!$A$34,G3335=账期!$A$35,G3335=账期!$A$37,G3335=账期!$A$39,G3335=账期!$A$40,G3335=账期!$A$41,G3335=账期!$A$42,G3335=账期!$A$43,G3335=账期!$A$44,G3335=账期!$A$45,G3335=账期!$A$46,G3335=账期!$A$48,G3335=账期!$A$50,G3335=账期!$A$51,G3335=账期!$A$52,G3335=账期!$A$53,G3335=账期!$A$54,G3335=账期!$A$56,G3335=账期!$A$57,G3335=账期!$A$58,G3335=账期!$A$59,G3335=账期!$A$60,G3335=账期!$A$61,G3335=账期!$A$62,G3335=账期!$A$63,G3335=账期!$A$64,G3335=账期!$A$66,G3335=账期!$A$67,G3335=账期!$A$68,G3335=账期!$A$70,G3335=账期!$A$71),30,IF(OR(G3335=账期!$A$74,G3335=账期!$A$77,G3335=账期!$A$76,G3335=账期!$A$79,G3335=账期!$A$80,G3335=账期!$A$81,G3335=账期!$A$83,G3335=账期!$A$85,G3335=账期!$A$87,G3335=账期!$A$89,G3335=账期!$A$91),60,IF(OR(G3335=账期!$A$93,G3335=账期!$A$94,G3335=账期!$A$95,G3335=账期!$A$96,G3335=账期!$A$98,G3335=账期!$A$99,G3335=账期!$A$101,G3335=账期!$A$102),90,0)))</f>
        <v>0</v>
      </c>
      <c r="AF3335" s="396"/>
      <c r="AG3335" s="384"/>
      <c r="AH3335" s="396" t="str">
        <f t="shared" si="467"/>
        <v/>
      </c>
    </row>
    <row r="3336" spans="1:34" ht="18" customHeight="1" x14ac:dyDescent="0.25">
      <c r="A3336" s="301" t="str">
        <f t="shared" si="469"/>
        <v/>
      </c>
      <c r="B3336" s="397"/>
      <c r="C3336" s="398"/>
      <c r="D3336" s="399"/>
      <c r="E3336" s="383" t="str">
        <f t="shared" si="465"/>
        <v>C</v>
      </c>
      <c r="F3336" s="383" t="str">
        <f t="shared" si="466"/>
        <v>C</v>
      </c>
      <c r="G3336" s="400"/>
      <c r="H3336" s="385" t="str">
        <f>IF(G3336="","",VLOOKUP(G3336,下拉数据源!J:K,2,0))</f>
        <v/>
      </c>
      <c r="I3336" s="385"/>
      <c r="J3336" s="385"/>
      <c r="K3336" s="386"/>
      <c r="L3336" s="401"/>
      <c r="M3336" s="384"/>
      <c r="N3336" s="384"/>
      <c r="O3336" s="384"/>
      <c r="P3336" s="386"/>
      <c r="Q3336" s="387"/>
      <c r="R3336" s="286"/>
      <c r="S3336" s="388">
        <f t="shared" si="470"/>
        <v>0</v>
      </c>
      <c r="T3336" s="389"/>
      <c r="U3336" s="389">
        <f t="shared" si="468"/>
        <v>0</v>
      </c>
      <c r="V3336" s="451"/>
      <c r="W3336" s="452"/>
      <c r="X3336" s="386"/>
      <c r="Y3336" s="390"/>
      <c r="Z3336" s="391"/>
      <c r="AA3336" s="392"/>
      <c r="AB3336" s="393"/>
      <c r="AC3336" s="394"/>
      <c r="AD3336" s="395">
        <f t="shared" si="471"/>
        <v>0</v>
      </c>
      <c r="AE3336" s="396">
        <f>IF(OR(G3336=账期!$A$18,G3336=账期!$A$20,G3336=账期!$A$22,G3336=账期!$A$24,G3336=账期!$A$25,G3336=账期!$A$27,G3336=账期!$A$26,G3336=账期!$A$28,G3336=账期!$A$30,G3336=账期!$A$32,G3336=账期!$A$34,G3336=账期!$A$35,G3336=账期!$A$37,G3336=账期!$A$39,G3336=账期!$A$40,G3336=账期!$A$41,G3336=账期!$A$42,G3336=账期!$A$43,G3336=账期!$A$44,G3336=账期!$A$45,G3336=账期!$A$46,G3336=账期!$A$48,G3336=账期!$A$50,G3336=账期!$A$51,G3336=账期!$A$52,G3336=账期!$A$53,G3336=账期!$A$54,G3336=账期!$A$56,G3336=账期!$A$57,G3336=账期!$A$58,G3336=账期!$A$59,G3336=账期!$A$60,G3336=账期!$A$61,G3336=账期!$A$62,G3336=账期!$A$63,G3336=账期!$A$64,G3336=账期!$A$66,G3336=账期!$A$67,G3336=账期!$A$68,G3336=账期!$A$70,G3336=账期!$A$71),30,IF(OR(G3336=账期!$A$74,G3336=账期!$A$77,G3336=账期!$A$76,G3336=账期!$A$79,G3336=账期!$A$80,G3336=账期!$A$81,G3336=账期!$A$83,G3336=账期!$A$85,G3336=账期!$A$87,G3336=账期!$A$89,G3336=账期!$A$91),60,IF(OR(G3336=账期!$A$93,G3336=账期!$A$94,G3336=账期!$A$95,G3336=账期!$A$96,G3336=账期!$A$98,G3336=账期!$A$99,G3336=账期!$A$101,G3336=账期!$A$102),90,0)))</f>
        <v>0</v>
      </c>
      <c r="AF3336" s="396"/>
      <c r="AG3336" s="384"/>
      <c r="AH3336" s="396" t="str">
        <f t="shared" si="467"/>
        <v/>
      </c>
    </row>
    <row r="3337" spans="1:34" ht="18" customHeight="1" x14ac:dyDescent="0.25">
      <c r="A3337" s="301" t="str">
        <f t="shared" si="469"/>
        <v/>
      </c>
      <c r="B3337" s="397"/>
      <c r="C3337" s="398"/>
      <c r="D3337" s="399"/>
      <c r="E3337" s="383" t="str">
        <f t="shared" si="465"/>
        <v>C</v>
      </c>
      <c r="F3337" s="383" t="str">
        <f t="shared" si="466"/>
        <v>C</v>
      </c>
      <c r="G3337" s="400"/>
      <c r="H3337" s="385" t="str">
        <f>IF(G3337="","",VLOOKUP(G3337,下拉数据源!J:K,2,0))</f>
        <v/>
      </c>
      <c r="I3337" s="385"/>
      <c r="J3337" s="385"/>
      <c r="K3337" s="386"/>
      <c r="L3337" s="401"/>
      <c r="M3337" s="384"/>
      <c r="N3337" s="384"/>
      <c r="O3337" s="384"/>
      <c r="P3337" s="386"/>
      <c r="Q3337" s="387"/>
      <c r="R3337" s="286"/>
      <c r="S3337" s="388">
        <f t="shared" si="470"/>
        <v>0</v>
      </c>
      <c r="T3337" s="389"/>
      <c r="U3337" s="389">
        <f t="shared" si="468"/>
        <v>0</v>
      </c>
      <c r="V3337" s="451"/>
      <c r="W3337" s="452"/>
      <c r="X3337" s="386"/>
      <c r="Y3337" s="390"/>
      <c r="Z3337" s="391"/>
      <c r="AA3337" s="392"/>
      <c r="AB3337" s="393"/>
      <c r="AC3337" s="394"/>
      <c r="AD3337" s="395">
        <f t="shared" si="471"/>
        <v>0</v>
      </c>
      <c r="AE3337" s="396">
        <f>IF(OR(G3337=账期!$A$18,G3337=账期!$A$20,G3337=账期!$A$22,G3337=账期!$A$24,G3337=账期!$A$25,G3337=账期!$A$27,G3337=账期!$A$26,G3337=账期!$A$28,G3337=账期!$A$30,G3337=账期!$A$32,G3337=账期!$A$34,G3337=账期!$A$35,G3337=账期!$A$37,G3337=账期!$A$39,G3337=账期!$A$40,G3337=账期!$A$41,G3337=账期!$A$42,G3337=账期!$A$43,G3337=账期!$A$44,G3337=账期!$A$45,G3337=账期!$A$46,G3337=账期!$A$48,G3337=账期!$A$50,G3337=账期!$A$51,G3337=账期!$A$52,G3337=账期!$A$53,G3337=账期!$A$54,G3337=账期!$A$56,G3337=账期!$A$57,G3337=账期!$A$58,G3337=账期!$A$59,G3337=账期!$A$60,G3337=账期!$A$61,G3337=账期!$A$62,G3337=账期!$A$63,G3337=账期!$A$64,G3337=账期!$A$66,G3337=账期!$A$67,G3337=账期!$A$68,G3337=账期!$A$70,G3337=账期!$A$71),30,IF(OR(G3337=账期!$A$74,G3337=账期!$A$77,G3337=账期!$A$76,G3337=账期!$A$79,G3337=账期!$A$80,G3337=账期!$A$81,G3337=账期!$A$83,G3337=账期!$A$85,G3337=账期!$A$87,G3337=账期!$A$89,G3337=账期!$A$91),60,IF(OR(G3337=账期!$A$93,G3337=账期!$A$94,G3337=账期!$A$95,G3337=账期!$A$96,G3337=账期!$A$98,G3337=账期!$A$99,G3337=账期!$A$101,G3337=账期!$A$102),90,0)))</f>
        <v>0</v>
      </c>
      <c r="AF3337" s="396"/>
      <c r="AG3337" s="384"/>
      <c r="AH3337" s="396" t="str">
        <f t="shared" si="467"/>
        <v/>
      </c>
    </row>
    <row r="3338" spans="1:34" ht="18" customHeight="1" x14ac:dyDescent="0.25">
      <c r="A3338" s="301" t="str">
        <f t="shared" si="469"/>
        <v/>
      </c>
      <c r="B3338" s="397"/>
      <c r="C3338" s="398"/>
      <c r="D3338" s="399"/>
      <c r="E3338" s="383" t="str">
        <f t="shared" si="465"/>
        <v>C</v>
      </c>
      <c r="F3338" s="383" t="str">
        <f t="shared" si="466"/>
        <v>C</v>
      </c>
      <c r="G3338" s="400"/>
      <c r="H3338" s="385" t="str">
        <f>IF(G3338="","",VLOOKUP(G3338,下拉数据源!J:K,2,0))</f>
        <v/>
      </c>
      <c r="I3338" s="385"/>
      <c r="J3338" s="385"/>
      <c r="K3338" s="386"/>
      <c r="L3338" s="401"/>
      <c r="M3338" s="384"/>
      <c r="N3338" s="384"/>
      <c r="O3338" s="384"/>
      <c r="P3338" s="386"/>
      <c r="Q3338" s="387"/>
      <c r="R3338" s="286"/>
      <c r="S3338" s="388">
        <f t="shared" si="470"/>
        <v>0</v>
      </c>
      <c r="T3338" s="389"/>
      <c r="U3338" s="389">
        <f t="shared" si="468"/>
        <v>0</v>
      </c>
      <c r="V3338" s="451"/>
      <c r="W3338" s="452"/>
      <c r="X3338" s="386"/>
      <c r="Y3338" s="390"/>
      <c r="Z3338" s="391"/>
      <c r="AA3338" s="392"/>
      <c r="AB3338" s="393"/>
      <c r="AC3338" s="394"/>
      <c r="AD3338" s="395">
        <f t="shared" si="471"/>
        <v>0</v>
      </c>
      <c r="AE3338" s="396">
        <f>IF(OR(G3338=账期!$A$18,G3338=账期!$A$20,G3338=账期!$A$22,G3338=账期!$A$24,G3338=账期!$A$25,G3338=账期!$A$27,G3338=账期!$A$26,G3338=账期!$A$28,G3338=账期!$A$30,G3338=账期!$A$32,G3338=账期!$A$34,G3338=账期!$A$35,G3338=账期!$A$37,G3338=账期!$A$39,G3338=账期!$A$40,G3338=账期!$A$41,G3338=账期!$A$42,G3338=账期!$A$43,G3338=账期!$A$44,G3338=账期!$A$45,G3338=账期!$A$46,G3338=账期!$A$48,G3338=账期!$A$50,G3338=账期!$A$51,G3338=账期!$A$52,G3338=账期!$A$53,G3338=账期!$A$54,G3338=账期!$A$56,G3338=账期!$A$57,G3338=账期!$A$58,G3338=账期!$A$59,G3338=账期!$A$60,G3338=账期!$A$61,G3338=账期!$A$62,G3338=账期!$A$63,G3338=账期!$A$64,G3338=账期!$A$66,G3338=账期!$A$67,G3338=账期!$A$68,G3338=账期!$A$70,G3338=账期!$A$71),30,IF(OR(G3338=账期!$A$74,G3338=账期!$A$77,G3338=账期!$A$76,G3338=账期!$A$79,G3338=账期!$A$80,G3338=账期!$A$81,G3338=账期!$A$83,G3338=账期!$A$85,G3338=账期!$A$87,G3338=账期!$A$89,G3338=账期!$A$91),60,IF(OR(G3338=账期!$A$93,G3338=账期!$A$94,G3338=账期!$A$95,G3338=账期!$A$96,G3338=账期!$A$98,G3338=账期!$A$99,G3338=账期!$A$101,G3338=账期!$A$102),90,0)))</f>
        <v>0</v>
      </c>
      <c r="AF3338" s="396"/>
      <c r="AG3338" s="384"/>
      <c r="AH3338" s="396" t="str">
        <f t="shared" si="467"/>
        <v/>
      </c>
    </row>
    <row r="3339" spans="1:34" ht="18" customHeight="1" x14ac:dyDescent="0.25">
      <c r="A3339" s="301" t="str">
        <f t="shared" si="469"/>
        <v/>
      </c>
      <c r="B3339" s="397"/>
      <c r="C3339" s="398"/>
      <c r="D3339" s="399"/>
      <c r="E3339" s="383" t="str">
        <f t="shared" si="465"/>
        <v>C</v>
      </c>
      <c r="F3339" s="383" t="str">
        <f t="shared" si="466"/>
        <v>C</v>
      </c>
      <c r="G3339" s="400"/>
      <c r="H3339" s="385" t="str">
        <f>IF(G3339="","",VLOOKUP(G3339,下拉数据源!J:K,2,0))</f>
        <v/>
      </c>
      <c r="I3339" s="385"/>
      <c r="J3339" s="385"/>
      <c r="K3339" s="386"/>
      <c r="L3339" s="401"/>
      <c r="M3339" s="384"/>
      <c r="N3339" s="384"/>
      <c r="O3339" s="384"/>
      <c r="P3339" s="386"/>
      <c r="Q3339" s="387"/>
      <c r="R3339" s="286"/>
      <c r="S3339" s="388">
        <f t="shared" si="470"/>
        <v>0</v>
      </c>
      <c r="T3339" s="389"/>
      <c r="U3339" s="389">
        <f t="shared" si="468"/>
        <v>0</v>
      </c>
      <c r="V3339" s="451"/>
      <c r="W3339" s="452"/>
      <c r="X3339" s="386"/>
      <c r="Y3339" s="390"/>
      <c r="Z3339" s="391"/>
      <c r="AA3339" s="392"/>
      <c r="AB3339" s="393"/>
      <c r="AC3339" s="394"/>
      <c r="AD3339" s="395">
        <f t="shared" si="471"/>
        <v>0</v>
      </c>
      <c r="AE3339" s="396">
        <f>IF(OR(G3339=账期!$A$18,G3339=账期!$A$20,G3339=账期!$A$22,G3339=账期!$A$24,G3339=账期!$A$25,G3339=账期!$A$27,G3339=账期!$A$26,G3339=账期!$A$28,G3339=账期!$A$30,G3339=账期!$A$32,G3339=账期!$A$34,G3339=账期!$A$35,G3339=账期!$A$37,G3339=账期!$A$39,G3339=账期!$A$40,G3339=账期!$A$41,G3339=账期!$A$42,G3339=账期!$A$43,G3339=账期!$A$44,G3339=账期!$A$45,G3339=账期!$A$46,G3339=账期!$A$48,G3339=账期!$A$50,G3339=账期!$A$51,G3339=账期!$A$52,G3339=账期!$A$53,G3339=账期!$A$54,G3339=账期!$A$56,G3339=账期!$A$57,G3339=账期!$A$58,G3339=账期!$A$59,G3339=账期!$A$60,G3339=账期!$A$61,G3339=账期!$A$62,G3339=账期!$A$63,G3339=账期!$A$64,G3339=账期!$A$66,G3339=账期!$A$67,G3339=账期!$A$68,G3339=账期!$A$70,G3339=账期!$A$71),30,IF(OR(G3339=账期!$A$74,G3339=账期!$A$77,G3339=账期!$A$76,G3339=账期!$A$79,G3339=账期!$A$80,G3339=账期!$A$81,G3339=账期!$A$83,G3339=账期!$A$85,G3339=账期!$A$87,G3339=账期!$A$89,G3339=账期!$A$91),60,IF(OR(G3339=账期!$A$93,G3339=账期!$A$94,G3339=账期!$A$95,G3339=账期!$A$96,G3339=账期!$A$98,G3339=账期!$A$99,G3339=账期!$A$101,G3339=账期!$A$102),90,0)))</f>
        <v>0</v>
      </c>
      <c r="AF3339" s="396"/>
      <c r="AG3339" s="384"/>
      <c r="AH3339" s="396" t="str">
        <f t="shared" si="467"/>
        <v/>
      </c>
    </row>
    <row r="3340" spans="1:34" ht="18" customHeight="1" x14ac:dyDescent="0.25">
      <c r="A3340" s="301" t="str">
        <f t="shared" si="469"/>
        <v/>
      </c>
      <c r="B3340" s="397"/>
      <c r="C3340" s="398"/>
      <c r="D3340" s="399"/>
      <c r="E3340" s="383" t="str">
        <f t="shared" si="465"/>
        <v>C</v>
      </c>
      <c r="F3340" s="383" t="str">
        <f t="shared" si="466"/>
        <v>C</v>
      </c>
      <c r="G3340" s="400"/>
      <c r="H3340" s="385" t="str">
        <f>IF(G3340="","",VLOOKUP(G3340,下拉数据源!J:K,2,0))</f>
        <v/>
      </c>
      <c r="I3340" s="385"/>
      <c r="J3340" s="385"/>
      <c r="K3340" s="386"/>
      <c r="L3340" s="401"/>
      <c r="M3340" s="384"/>
      <c r="N3340" s="384"/>
      <c r="O3340" s="384"/>
      <c r="P3340" s="386"/>
      <c r="Q3340" s="387"/>
      <c r="R3340" s="286"/>
      <c r="S3340" s="388">
        <f t="shared" si="470"/>
        <v>0</v>
      </c>
      <c r="T3340" s="389"/>
      <c r="U3340" s="389">
        <f t="shared" si="468"/>
        <v>0</v>
      </c>
      <c r="V3340" s="451"/>
      <c r="W3340" s="452"/>
      <c r="X3340" s="386"/>
      <c r="Y3340" s="390"/>
      <c r="Z3340" s="391"/>
      <c r="AA3340" s="392"/>
      <c r="AB3340" s="393"/>
      <c r="AC3340" s="394"/>
      <c r="AD3340" s="395">
        <f t="shared" si="471"/>
        <v>0</v>
      </c>
      <c r="AE3340" s="396">
        <f>IF(OR(G3340=账期!$A$18,G3340=账期!$A$20,G3340=账期!$A$22,G3340=账期!$A$24,G3340=账期!$A$25,G3340=账期!$A$27,G3340=账期!$A$26,G3340=账期!$A$28,G3340=账期!$A$30,G3340=账期!$A$32,G3340=账期!$A$34,G3340=账期!$A$35,G3340=账期!$A$37,G3340=账期!$A$39,G3340=账期!$A$40,G3340=账期!$A$41,G3340=账期!$A$42,G3340=账期!$A$43,G3340=账期!$A$44,G3340=账期!$A$45,G3340=账期!$A$46,G3340=账期!$A$48,G3340=账期!$A$50,G3340=账期!$A$51,G3340=账期!$A$52,G3340=账期!$A$53,G3340=账期!$A$54,G3340=账期!$A$56,G3340=账期!$A$57,G3340=账期!$A$58,G3340=账期!$A$59,G3340=账期!$A$60,G3340=账期!$A$61,G3340=账期!$A$62,G3340=账期!$A$63,G3340=账期!$A$64,G3340=账期!$A$66,G3340=账期!$A$67,G3340=账期!$A$68,G3340=账期!$A$70,G3340=账期!$A$71),30,IF(OR(G3340=账期!$A$74,G3340=账期!$A$77,G3340=账期!$A$76,G3340=账期!$A$79,G3340=账期!$A$80,G3340=账期!$A$81,G3340=账期!$A$83,G3340=账期!$A$85,G3340=账期!$A$87,G3340=账期!$A$89,G3340=账期!$A$91),60,IF(OR(G3340=账期!$A$93,G3340=账期!$A$94,G3340=账期!$A$95,G3340=账期!$A$96,G3340=账期!$A$98,G3340=账期!$A$99,G3340=账期!$A$101,G3340=账期!$A$102),90,0)))</f>
        <v>0</v>
      </c>
      <c r="AF3340" s="396"/>
      <c r="AG3340" s="384"/>
      <c r="AH3340" s="396" t="str">
        <f t="shared" si="467"/>
        <v/>
      </c>
    </row>
    <row r="3341" spans="1:34" ht="18" customHeight="1" x14ac:dyDescent="0.25">
      <c r="A3341" s="301" t="str">
        <f t="shared" si="469"/>
        <v/>
      </c>
      <c r="B3341" s="397"/>
      <c r="C3341" s="398"/>
      <c r="D3341" s="399"/>
      <c r="E3341" s="383" t="str">
        <f t="shared" si="465"/>
        <v>C</v>
      </c>
      <c r="F3341" s="383" t="str">
        <f t="shared" si="466"/>
        <v>C</v>
      </c>
      <c r="G3341" s="400"/>
      <c r="H3341" s="385" t="str">
        <f>IF(G3341="","",VLOOKUP(G3341,下拉数据源!J:K,2,0))</f>
        <v/>
      </c>
      <c r="I3341" s="385"/>
      <c r="J3341" s="385"/>
      <c r="K3341" s="386"/>
      <c r="L3341" s="401"/>
      <c r="M3341" s="384"/>
      <c r="N3341" s="384"/>
      <c r="O3341" s="384"/>
      <c r="P3341" s="386"/>
      <c r="Q3341" s="387"/>
      <c r="R3341" s="286"/>
      <c r="S3341" s="388">
        <f t="shared" si="470"/>
        <v>0</v>
      </c>
      <c r="T3341" s="389"/>
      <c r="U3341" s="389">
        <f t="shared" si="468"/>
        <v>0</v>
      </c>
      <c r="V3341" s="451"/>
      <c r="W3341" s="452"/>
      <c r="X3341" s="386"/>
      <c r="Y3341" s="390"/>
      <c r="Z3341" s="391"/>
      <c r="AA3341" s="392"/>
      <c r="AB3341" s="393"/>
      <c r="AC3341" s="394"/>
      <c r="AD3341" s="395">
        <f t="shared" si="471"/>
        <v>0</v>
      </c>
      <c r="AE3341" s="396">
        <f>IF(OR(G3341=账期!$A$18,G3341=账期!$A$20,G3341=账期!$A$22,G3341=账期!$A$24,G3341=账期!$A$25,G3341=账期!$A$27,G3341=账期!$A$26,G3341=账期!$A$28,G3341=账期!$A$30,G3341=账期!$A$32,G3341=账期!$A$34,G3341=账期!$A$35,G3341=账期!$A$37,G3341=账期!$A$39,G3341=账期!$A$40,G3341=账期!$A$41,G3341=账期!$A$42,G3341=账期!$A$43,G3341=账期!$A$44,G3341=账期!$A$45,G3341=账期!$A$46,G3341=账期!$A$48,G3341=账期!$A$50,G3341=账期!$A$51,G3341=账期!$A$52,G3341=账期!$A$53,G3341=账期!$A$54,G3341=账期!$A$56,G3341=账期!$A$57,G3341=账期!$A$58,G3341=账期!$A$59,G3341=账期!$A$60,G3341=账期!$A$61,G3341=账期!$A$62,G3341=账期!$A$63,G3341=账期!$A$64,G3341=账期!$A$66,G3341=账期!$A$67,G3341=账期!$A$68,G3341=账期!$A$70,G3341=账期!$A$71),30,IF(OR(G3341=账期!$A$74,G3341=账期!$A$77,G3341=账期!$A$76,G3341=账期!$A$79,G3341=账期!$A$80,G3341=账期!$A$81,G3341=账期!$A$83,G3341=账期!$A$85,G3341=账期!$A$87,G3341=账期!$A$89,G3341=账期!$A$91),60,IF(OR(G3341=账期!$A$93,G3341=账期!$A$94,G3341=账期!$A$95,G3341=账期!$A$96,G3341=账期!$A$98,G3341=账期!$A$99,G3341=账期!$A$101,G3341=账期!$A$102),90,0)))</f>
        <v>0</v>
      </c>
      <c r="AF3341" s="396"/>
      <c r="AG3341" s="384"/>
      <c r="AH3341" s="396" t="str">
        <f t="shared" si="467"/>
        <v/>
      </c>
    </row>
    <row r="3342" spans="1:34" ht="18" customHeight="1" x14ac:dyDescent="0.25">
      <c r="A3342" s="301" t="str">
        <f t="shared" si="469"/>
        <v/>
      </c>
      <c r="B3342" s="397"/>
      <c r="C3342" s="398"/>
      <c r="D3342" s="399"/>
      <c r="E3342" s="383" t="str">
        <f t="shared" si="465"/>
        <v>C</v>
      </c>
      <c r="F3342" s="383" t="str">
        <f t="shared" si="466"/>
        <v>C</v>
      </c>
      <c r="G3342" s="400"/>
      <c r="H3342" s="385" t="str">
        <f>IF(G3342="","",VLOOKUP(G3342,下拉数据源!J:K,2,0))</f>
        <v/>
      </c>
      <c r="I3342" s="385"/>
      <c r="J3342" s="385"/>
      <c r="K3342" s="386"/>
      <c r="L3342" s="401"/>
      <c r="M3342" s="384"/>
      <c r="N3342" s="384"/>
      <c r="O3342" s="384"/>
      <c r="P3342" s="386"/>
      <c r="Q3342" s="387"/>
      <c r="R3342" s="286"/>
      <c r="S3342" s="388">
        <f t="shared" si="470"/>
        <v>0</v>
      </c>
      <c r="T3342" s="389"/>
      <c r="U3342" s="389">
        <f t="shared" si="468"/>
        <v>0</v>
      </c>
      <c r="V3342" s="451"/>
      <c r="W3342" s="452"/>
      <c r="X3342" s="386"/>
      <c r="Y3342" s="390"/>
      <c r="Z3342" s="391"/>
      <c r="AA3342" s="392"/>
      <c r="AB3342" s="393"/>
      <c r="AC3342" s="394"/>
      <c r="AD3342" s="395">
        <f t="shared" si="471"/>
        <v>0</v>
      </c>
      <c r="AE3342" s="396">
        <f>IF(OR(G3342=账期!$A$18,G3342=账期!$A$20,G3342=账期!$A$22,G3342=账期!$A$24,G3342=账期!$A$25,G3342=账期!$A$27,G3342=账期!$A$26,G3342=账期!$A$28,G3342=账期!$A$30,G3342=账期!$A$32,G3342=账期!$A$34,G3342=账期!$A$35,G3342=账期!$A$37,G3342=账期!$A$39,G3342=账期!$A$40,G3342=账期!$A$41,G3342=账期!$A$42,G3342=账期!$A$43,G3342=账期!$A$44,G3342=账期!$A$45,G3342=账期!$A$46,G3342=账期!$A$48,G3342=账期!$A$50,G3342=账期!$A$51,G3342=账期!$A$52,G3342=账期!$A$53,G3342=账期!$A$54,G3342=账期!$A$56,G3342=账期!$A$57,G3342=账期!$A$58,G3342=账期!$A$59,G3342=账期!$A$60,G3342=账期!$A$61,G3342=账期!$A$62,G3342=账期!$A$63,G3342=账期!$A$64,G3342=账期!$A$66,G3342=账期!$A$67,G3342=账期!$A$68,G3342=账期!$A$70,G3342=账期!$A$71),30,IF(OR(G3342=账期!$A$74,G3342=账期!$A$77,G3342=账期!$A$76,G3342=账期!$A$79,G3342=账期!$A$80,G3342=账期!$A$81,G3342=账期!$A$83,G3342=账期!$A$85,G3342=账期!$A$87,G3342=账期!$A$89,G3342=账期!$A$91),60,IF(OR(G3342=账期!$A$93,G3342=账期!$A$94,G3342=账期!$A$95,G3342=账期!$A$96,G3342=账期!$A$98,G3342=账期!$A$99,G3342=账期!$A$101,G3342=账期!$A$102),90,0)))</f>
        <v>0</v>
      </c>
      <c r="AF3342" s="396"/>
      <c r="AG3342" s="384"/>
      <c r="AH3342" s="396" t="str">
        <f t="shared" si="467"/>
        <v/>
      </c>
    </row>
    <row r="3343" spans="1:34" ht="18" customHeight="1" x14ac:dyDescent="0.25">
      <c r="A3343" s="301" t="str">
        <f t="shared" si="469"/>
        <v/>
      </c>
      <c r="B3343" s="397"/>
      <c r="C3343" s="398"/>
      <c r="D3343" s="399"/>
      <c r="E3343" s="383" t="str">
        <f t="shared" si="465"/>
        <v>C</v>
      </c>
      <c r="F3343" s="383" t="str">
        <f t="shared" si="466"/>
        <v>C</v>
      </c>
      <c r="G3343" s="400"/>
      <c r="H3343" s="385" t="str">
        <f>IF(G3343="","",VLOOKUP(G3343,下拉数据源!J:K,2,0))</f>
        <v/>
      </c>
      <c r="I3343" s="385"/>
      <c r="J3343" s="385"/>
      <c r="K3343" s="386"/>
      <c r="L3343" s="401"/>
      <c r="M3343" s="384"/>
      <c r="N3343" s="384"/>
      <c r="O3343" s="384"/>
      <c r="P3343" s="386"/>
      <c r="Q3343" s="387"/>
      <c r="R3343" s="286"/>
      <c r="S3343" s="388">
        <f t="shared" si="470"/>
        <v>0</v>
      </c>
      <c r="T3343" s="389"/>
      <c r="U3343" s="389">
        <f t="shared" si="468"/>
        <v>0</v>
      </c>
      <c r="V3343" s="451"/>
      <c r="W3343" s="452"/>
      <c r="X3343" s="386"/>
      <c r="Y3343" s="390"/>
      <c r="Z3343" s="391"/>
      <c r="AA3343" s="392"/>
      <c r="AB3343" s="393"/>
      <c r="AC3343" s="394"/>
      <c r="AD3343" s="395">
        <f t="shared" si="471"/>
        <v>0</v>
      </c>
      <c r="AE3343" s="396">
        <f>IF(OR(G3343=账期!$A$18,G3343=账期!$A$20,G3343=账期!$A$22,G3343=账期!$A$24,G3343=账期!$A$25,G3343=账期!$A$27,G3343=账期!$A$26,G3343=账期!$A$28,G3343=账期!$A$30,G3343=账期!$A$32,G3343=账期!$A$34,G3343=账期!$A$35,G3343=账期!$A$37,G3343=账期!$A$39,G3343=账期!$A$40,G3343=账期!$A$41,G3343=账期!$A$42,G3343=账期!$A$43,G3343=账期!$A$44,G3343=账期!$A$45,G3343=账期!$A$46,G3343=账期!$A$48,G3343=账期!$A$50,G3343=账期!$A$51,G3343=账期!$A$52,G3343=账期!$A$53,G3343=账期!$A$54,G3343=账期!$A$56,G3343=账期!$A$57,G3343=账期!$A$58,G3343=账期!$A$59,G3343=账期!$A$60,G3343=账期!$A$61,G3343=账期!$A$62,G3343=账期!$A$63,G3343=账期!$A$64,G3343=账期!$A$66,G3343=账期!$A$67,G3343=账期!$A$68,G3343=账期!$A$70,G3343=账期!$A$71),30,IF(OR(G3343=账期!$A$74,G3343=账期!$A$77,G3343=账期!$A$76,G3343=账期!$A$79,G3343=账期!$A$80,G3343=账期!$A$81,G3343=账期!$A$83,G3343=账期!$A$85,G3343=账期!$A$87,G3343=账期!$A$89,G3343=账期!$A$91),60,IF(OR(G3343=账期!$A$93,G3343=账期!$A$94,G3343=账期!$A$95,G3343=账期!$A$96,G3343=账期!$A$98,G3343=账期!$A$99,G3343=账期!$A$101,G3343=账期!$A$102),90,0)))</f>
        <v>0</v>
      </c>
      <c r="AF3343" s="396"/>
      <c r="AG3343" s="384"/>
      <c r="AH3343" s="396" t="str">
        <f t="shared" si="467"/>
        <v/>
      </c>
    </row>
    <row r="3344" spans="1:34" ht="18" customHeight="1" x14ac:dyDescent="0.25">
      <c r="A3344" s="301" t="str">
        <f t="shared" si="469"/>
        <v/>
      </c>
      <c r="B3344" s="397"/>
      <c r="C3344" s="398"/>
      <c r="D3344" s="399"/>
      <c r="E3344" s="383" t="str">
        <f t="shared" si="465"/>
        <v>C</v>
      </c>
      <c r="F3344" s="383" t="str">
        <f t="shared" si="466"/>
        <v>C</v>
      </c>
      <c r="G3344" s="400"/>
      <c r="H3344" s="385" t="str">
        <f>IF(G3344="","",VLOOKUP(G3344,下拉数据源!J:K,2,0))</f>
        <v/>
      </c>
      <c r="I3344" s="385"/>
      <c r="J3344" s="385"/>
      <c r="K3344" s="386"/>
      <c r="L3344" s="401"/>
      <c r="M3344" s="384"/>
      <c r="N3344" s="384"/>
      <c r="O3344" s="384"/>
      <c r="P3344" s="386"/>
      <c r="Q3344" s="387"/>
      <c r="R3344" s="286"/>
      <c r="S3344" s="388">
        <f t="shared" si="470"/>
        <v>0</v>
      </c>
      <c r="T3344" s="389"/>
      <c r="U3344" s="389">
        <f t="shared" si="468"/>
        <v>0</v>
      </c>
      <c r="V3344" s="451"/>
      <c r="W3344" s="452"/>
      <c r="X3344" s="386"/>
      <c r="Y3344" s="390"/>
      <c r="Z3344" s="391"/>
      <c r="AA3344" s="392"/>
      <c r="AB3344" s="393"/>
      <c r="AC3344" s="394"/>
      <c r="AD3344" s="395">
        <f t="shared" si="471"/>
        <v>0</v>
      </c>
      <c r="AE3344" s="396">
        <f>IF(OR(G3344=账期!$A$18,G3344=账期!$A$20,G3344=账期!$A$22,G3344=账期!$A$24,G3344=账期!$A$25,G3344=账期!$A$27,G3344=账期!$A$26,G3344=账期!$A$28,G3344=账期!$A$30,G3344=账期!$A$32,G3344=账期!$A$34,G3344=账期!$A$35,G3344=账期!$A$37,G3344=账期!$A$39,G3344=账期!$A$40,G3344=账期!$A$41,G3344=账期!$A$42,G3344=账期!$A$43,G3344=账期!$A$44,G3344=账期!$A$45,G3344=账期!$A$46,G3344=账期!$A$48,G3344=账期!$A$50,G3344=账期!$A$51,G3344=账期!$A$52,G3344=账期!$A$53,G3344=账期!$A$54,G3344=账期!$A$56,G3344=账期!$A$57,G3344=账期!$A$58,G3344=账期!$A$59,G3344=账期!$A$60,G3344=账期!$A$61,G3344=账期!$A$62,G3344=账期!$A$63,G3344=账期!$A$64,G3344=账期!$A$66,G3344=账期!$A$67,G3344=账期!$A$68,G3344=账期!$A$70,G3344=账期!$A$71),30,IF(OR(G3344=账期!$A$74,G3344=账期!$A$77,G3344=账期!$A$76,G3344=账期!$A$79,G3344=账期!$A$80,G3344=账期!$A$81,G3344=账期!$A$83,G3344=账期!$A$85,G3344=账期!$A$87,G3344=账期!$A$89,G3344=账期!$A$91),60,IF(OR(G3344=账期!$A$93,G3344=账期!$A$94,G3344=账期!$A$95,G3344=账期!$A$96,G3344=账期!$A$98,G3344=账期!$A$99,G3344=账期!$A$101,G3344=账期!$A$102),90,0)))</f>
        <v>0</v>
      </c>
      <c r="AF3344" s="396"/>
      <c r="AG3344" s="384"/>
      <c r="AH3344" s="396" t="str">
        <f t="shared" si="467"/>
        <v/>
      </c>
    </row>
    <row r="3345" spans="1:34" ht="18" customHeight="1" x14ac:dyDescent="0.25">
      <c r="A3345" s="301" t="str">
        <f t="shared" si="469"/>
        <v/>
      </c>
      <c r="B3345" s="397"/>
      <c r="C3345" s="398"/>
      <c r="D3345" s="399"/>
      <c r="E3345" s="383" t="str">
        <f t="shared" si="465"/>
        <v>C</v>
      </c>
      <c r="F3345" s="383" t="str">
        <f t="shared" si="466"/>
        <v>C</v>
      </c>
      <c r="G3345" s="400"/>
      <c r="H3345" s="385" t="str">
        <f>IF(G3345="","",VLOOKUP(G3345,下拉数据源!J:K,2,0))</f>
        <v/>
      </c>
      <c r="I3345" s="385"/>
      <c r="J3345" s="385"/>
      <c r="K3345" s="386"/>
      <c r="L3345" s="401"/>
      <c r="M3345" s="384"/>
      <c r="N3345" s="384"/>
      <c r="O3345" s="384"/>
      <c r="P3345" s="386"/>
      <c r="Q3345" s="387"/>
      <c r="R3345" s="286"/>
      <c r="S3345" s="388">
        <f t="shared" si="470"/>
        <v>0</v>
      </c>
      <c r="T3345" s="389"/>
      <c r="U3345" s="389">
        <f t="shared" si="468"/>
        <v>0</v>
      </c>
      <c r="V3345" s="451"/>
      <c r="W3345" s="452"/>
      <c r="X3345" s="386"/>
      <c r="Y3345" s="390"/>
      <c r="Z3345" s="391"/>
      <c r="AA3345" s="392"/>
      <c r="AB3345" s="393"/>
      <c r="AC3345" s="394"/>
      <c r="AD3345" s="395">
        <f t="shared" si="471"/>
        <v>0</v>
      </c>
      <c r="AE3345" s="396">
        <f>IF(OR(G3345=账期!$A$18,G3345=账期!$A$20,G3345=账期!$A$22,G3345=账期!$A$24,G3345=账期!$A$25,G3345=账期!$A$27,G3345=账期!$A$26,G3345=账期!$A$28,G3345=账期!$A$30,G3345=账期!$A$32,G3345=账期!$A$34,G3345=账期!$A$35,G3345=账期!$A$37,G3345=账期!$A$39,G3345=账期!$A$40,G3345=账期!$A$41,G3345=账期!$A$42,G3345=账期!$A$43,G3345=账期!$A$44,G3345=账期!$A$45,G3345=账期!$A$46,G3345=账期!$A$48,G3345=账期!$A$50,G3345=账期!$A$51,G3345=账期!$A$52,G3345=账期!$A$53,G3345=账期!$A$54,G3345=账期!$A$56,G3345=账期!$A$57,G3345=账期!$A$58,G3345=账期!$A$59,G3345=账期!$A$60,G3345=账期!$A$61,G3345=账期!$A$62,G3345=账期!$A$63,G3345=账期!$A$64,G3345=账期!$A$66,G3345=账期!$A$67,G3345=账期!$A$68,G3345=账期!$A$70,G3345=账期!$A$71),30,IF(OR(G3345=账期!$A$74,G3345=账期!$A$77,G3345=账期!$A$76,G3345=账期!$A$79,G3345=账期!$A$80,G3345=账期!$A$81,G3345=账期!$A$83,G3345=账期!$A$85,G3345=账期!$A$87,G3345=账期!$A$89,G3345=账期!$A$91),60,IF(OR(G3345=账期!$A$93,G3345=账期!$A$94,G3345=账期!$A$95,G3345=账期!$A$96,G3345=账期!$A$98,G3345=账期!$A$99,G3345=账期!$A$101,G3345=账期!$A$102),90,0)))</f>
        <v>0</v>
      </c>
      <c r="AF3345" s="396"/>
      <c r="AG3345" s="384"/>
      <c r="AH3345" s="396" t="str">
        <f t="shared" si="467"/>
        <v/>
      </c>
    </row>
    <row r="3346" spans="1:34" ht="18" customHeight="1" x14ac:dyDescent="0.25">
      <c r="A3346" s="301" t="str">
        <f t="shared" si="469"/>
        <v/>
      </c>
      <c r="B3346" s="397"/>
      <c r="C3346" s="398"/>
      <c r="D3346" s="399"/>
      <c r="E3346" s="383" t="str">
        <f t="shared" si="465"/>
        <v>C</v>
      </c>
      <c r="F3346" s="383" t="str">
        <f t="shared" si="466"/>
        <v>C</v>
      </c>
      <c r="G3346" s="400"/>
      <c r="H3346" s="385" t="str">
        <f>IF(G3346="","",VLOOKUP(G3346,下拉数据源!J:K,2,0))</f>
        <v/>
      </c>
      <c r="I3346" s="385"/>
      <c r="J3346" s="385"/>
      <c r="K3346" s="386"/>
      <c r="L3346" s="401"/>
      <c r="M3346" s="384"/>
      <c r="N3346" s="384"/>
      <c r="O3346" s="384"/>
      <c r="P3346" s="386"/>
      <c r="Q3346" s="387"/>
      <c r="R3346" s="286"/>
      <c r="S3346" s="388">
        <f t="shared" si="470"/>
        <v>0</v>
      </c>
      <c r="T3346" s="389"/>
      <c r="U3346" s="389">
        <f t="shared" si="468"/>
        <v>0</v>
      </c>
      <c r="V3346" s="451"/>
      <c r="W3346" s="452"/>
      <c r="X3346" s="386"/>
      <c r="Y3346" s="390"/>
      <c r="Z3346" s="391"/>
      <c r="AA3346" s="392"/>
      <c r="AB3346" s="393"/>
      <c r="AC3346" s="394"/>
      <c r="AD3346" s="395">
        <f t="shared" si="471"/>
        <v>0</v>
      </c>
      <c r="AE3346" s="396">
        <f>IF(OR(G3346=账期!$A$18,G3346=账期!$A$20,G3346=账期!$A$22,G3346=账期!$A$24,G3346=账期!$A$25,G3346=账期!$A$27,G3346=账期!$A$26,G3346=账期!$A$28,G3346=账期!$A$30,G3346=账期!$A$32,G3346=账期!$A$34,G3346=账期!$A$35,G3346=账期!$A$37,G3346=账期!$A$39,G3346=账期!$A$40,G3346=账期!$A$41,G3346=账期!$A$42,G3346=账期!$A$43,G3346=账期!$A$44,G3346=账期!$A$45,G3346=账期!$A$46,G3346=账期!$A$48,G3346=账期!$A$50,G3346=账期!$A$51,G3346=账期!$A$52,G3346=账期!$A$53,G3346=账期!$A$54,G3346=账期!$A$56,G3346=账期!$A$57,G3346=账期!$A$58,G3346=账期!$A$59,G3346=账期!$A$60,G3346=账期!$A$61,G3346=账期!$A$62,G3346=账期!$A$63,G3346=账期!$A$64,G3346=账期!$A$66,G3346=账期!$A$67,G3346=账期!$A$68,G3346=账期!$A$70,G3346=账期!$A$71),30,IF(OR(G3346=账期!$A$74,G3346=账期!$A$77,G3346=账期!$A$76,G3346=账期!$A$79,G3346=账期!$A$80,G3346=账期!$A$81,G3346=账期!$A$83,G3346=账期!$A$85,G3346=账期!$A$87,G3346=账期!$A$89,G3346=账期!$A$91),60,IF(OR(G3346=账期!$A$93,G3346=账期!$A$94,G3346=账期!$A$95,G3346=账期!$A$96,G3346=账期!$A$98,G3346=账期!$A$99,G3346=账期!$A$101,G3346=账期!$A$102),90,0)))</f>
        <v>0</v>
      </c>
      <c r="AF3346" s="396"/>
      <c r="AG3346" s="384"/>
      <c r="AH3346" s="396" t="str">
        <f t="shared" si="467"/>
        <v/>
      </c>
    </row>
    <row r="3347" spans="1:34" ht="18" customHeight="1" x14ac:dyDescent="0.25">
      <c r="A3347" s="301" t="str">
        <f t="shared" si="469"/>
        <v/>
      </c>
      <c r="B3347" s="397"/>
      <c r="C3347" s="398"/>
      <c r="D3347" s="399"/>
      <c r="E3347" s="383" t="str">
        <f t="shared" si="465"/>
        <v>C</v>
      </c>
      <c r="F3347" s="383" t="str">
        <f t="shared" si="466"/>
        <v>C</v>
      </c>
      <c r="G3347" s="400"/>
      <c r="H3347" s="385" t="str">
        <f>IF(G3347="","",VLOOKUP(G3347,下拉数据源!J:K,2,0))</f>
        <v/>
      </c>
      <c r="I3347" s="385"/>
      <c r="J3347" s="385"/>
      <c r="K3347" s="386"/>
      <c r="L3347" s="401"/>
      <c r="M3347" s="384"/>
      <c r="N3347" s="384"/>
      <c r="O3347" s="384"/>
      <c r="P3347" s="386"/>
      <c r="Q3347" s="387"/>
      <c r="R3347" s="286"/>
      <c r="S3347" s="388">
        <f t="shared" si="470"/>
        <v>0</v>
      </c>
      <c r="T3347" s="389"/>
      <c r="U3347" s="389">
        <f t="shared" si="468"/>
        <v>0</v>
      </c>
      <c r="V3347" s="451"/>
      <c r="W3347" s="452"/>
      <c r="X3347" s="386"/>
      <c r="Y3347" s="390"/>
      <c r="Z3347" s="391"/>
      <c r="AA3347" s="392"/>
      <c r="AB3347" s="393"/>
      <c r="AC3347" s="394"/>
      <c r="AD3347" s="395">
        <f t="shared" si="471"/>
        <v>0</v>
      </c>
      <c r="AE3347" s="396">
        <f>IF(OR(G3347=账期!$A$18,G3347=账期!$A$20,G3347=账期!$A$22,G3347=账期!$A$24,G3347=账期!$A$25,G3347=账期!$A$27,G3347=账期!$A$26,G3347=账期!$A$28,G3347=账期!$A$30,G3347=账期!$A$32,G3347=账期!$A$34,G3347=账期!$A$35,G3347=账期!$A$37,G3347=账期!$A$39,G3347=账期!$A$40,G3347=账期!$A$41,G3347=账期!$A$42,G3347=账期!$A$43,G3347=账期!$A$44,G3347=账期!$A$45,G3347=账期!$A$46,G3347=账期!$A$48,G3347=账期!$A$50,G3347=账期!$A$51,G3347=账期!$A$52,G3347=账期!$A$53,G3347=账期!$A$54,G3347=账期!$A$56,G3347=账期!$A$57,G3347=账期!$A$58,G3347=账期!$A$59,G3347=账期!$A$60,G3347=账期!$A$61,G3347=账期!$A$62,G3347=账期!$A$63,G3347=账期!$A$64,G3347=账期!$A$66,G3347=账期!$A$67,G3347=账期!$A$68,G3347=账期!$A$70,G3347=账期!$A$71),30,IF(OR(G3347=账期!$A$74,G3347=账期!$A$77,G3347=账期!$A$76,G3347=账期!$A$79,G3347=账期!$A$80,G3347=账期!$A$81,G3347=账期!$A$83,G3347=账期!$A$85,G3347=账期!$A$87,G3347=账期!$A$89,G3347=账期!$A$91),60,IF(OR(G3347=账期!$A$93,G3347=账期!$A$94,G3347=账期!$A$95,G3347=账期!$A$96,G3347=账期!$A$98,G3347=账期!$A$99,G3347=账期!$A$101,G3347=账期!$A$102),90,0)))</f>
        <v>0</v>
      </c>
      <c r="AF3347" s="396"/>
      <c r="AG3347" s="384"/>
      <c r="AH3347" s="396" t="str">
        <f t="shared" si="467"/>
        <v/>
      </c>
    </row>
    <row r="3348" spans="1:34" ht="18" customHeight="1" x14ac:dyDescent="0.25">
      <c r="A3348" s="301" t="str">
        <f t="shared" si="469"/>
        <v/>
      </c>
      <c r="B3348" s="397"/>
      <c r="C3348" s="398"/>
      <c r="D3348" s="399"/>
      <c r="E3348" s="383" t="str">
        <f t="shared" si="465"/>
        <v>C</v>
      </c>
      <c r="F3348" s="383" t="str">
        <f t="shared" si="466"/>
        <v>C</v>
      </c>
      <c r="G3348" s="400"/>
      <c r="H3348" s="385" t="str">
        <f>IF(G3348="","",VLOOKUP(G3348,下拉数据源!J:K,2,0))</f>
        <v/>
      </c>
      <c r="I3348" s="385"/>
      <c r="J3348" s="385"/>
      <c r="K3348" s="386"/>
      <c r="L3348" s="401"/>
      <c r="M3348" s="384"/>
      <c r="N3348" s="384"/>
      <c r="O3348" s="384"/>
      <c r="P3348" s="386"/>
      <c r="Q3348" s="387"/>
      <c r="R3348" s="286"/>
      <c r="S3348" s="388">
        <f t="shared" si="470"/>
        <v>0</v>
      </c>
      <c r="T3348" s="389"/>
      <c r="U3348" s="389">
        <f t="shared" si="468"/>
        <v>0</v>
      </c>
      <c r="V3348" s="451"/>
      <c r="W3348" s="452"/>
      <c r="X3348" s="386"/>
      <c r="Y3348" s="390"/>
      <c r="Z3348" s="391"/>
      <c r="AA3348" s="392"/>
      <c r="AB3348" s="393"/>
      <c r="AC3348" s="394"/>
      <c r="AD3348" s="395">
        <f t="shared" si="471"/>
        <v>0</v>
      </c>
      <c r="AE3348" s="396">
        <f>IF(OR(G3348=账期!$A$18,G3348=账期!$A$20,G3348=账期!$A$22,G3348=账期!$A$24,G3348=账期!$A$25,G3348=账期!$A$27,G3348=账期!$A$26,G3348=账期!$A$28,G3348=账期!$A$30,G3348=账期!$A$32,G3348=账期!$A$34,G3348=账期!$A$35,G3348=账期!$A$37,G3348=账期!$A$39,G3348=账期!$A$40,G3348=账期!$A$41,G3348=账期!$A$42,G3348=账期!$A$43,G3348=账期!$A$44,G3348=账期!$A$45,G3348=账期!$A$46,G3348=账期!$A$48,G3348=账期!$A$50,G3348=账期!$A$51,G3348=账期!$A$52,G3348=账期!$A$53,G3348=账期!$A$54,G3348=账期!$A$56,G3348=账期!$A$57,G3348=账期!$A$58,G3348=账期!$A$59,G3348=账期!$A$60,G3348=账期!$A$61,G3348=账期!$A$62,G3348=账期!$A$63,G3348=账期!$A$64,G3348=账期!$A$66,G3348=账期!$A$67,G3348=账期!$A$68,G3348=账期!$A$70,G3348=账期!$A$71),30,IF(OR(G3348=账期!$A$74,G3348=账期!$A$77,G3348=账期!$A$76,G3348=账期!$A$79,G3348=账期!$A$80,G3348=账期!$A$81,G3348=账期!$A$83,G3348=账期!$A$85,G3348=账期!$A$87,G3348=账期!$A$89,G3348=账期!$A$91),60,IF(OR(G3348=账期!$A$93,G3348=账期!$A$94,G3348=账期!$A$95,G3348=账期!$A$96,G3348=账期!$A$98,G3348=账期!$A$99,G3348=账期!$A$101,G3348=账期!$A$102),90,0)))</f>
        <v>0</v>
      </c>
      <c r="AF3348" s="396"/>
      <c r="AG3348" s="384"/>
      <c r="AH3348" s="396" t="str">
        <f t="shared" si="467"/>
        <v/>
      </c>
    </row>
    <row r="3349" spans="1:34" ht="18" customHeight="1" x14ac:dyDescent="0.25">
      <c r="A3349" s="301" t="str">
        <f t="shared" si="469"/>
        <v/>
      </c>
      <c r="B3349" s="397"/>
      <c r="C3349" s="398"/>
      <c r="D3349" s="399"/>
      <c r="E3349" s="383" t="str">
        <f t="shared" si="465"/>
        <v>C</v>
      </c>
      <c r="F3349" s="383" t="str">
        <f t="shared" si="466"/>
        <v>C</v>
      </c>
      <c r="G3349" s="400"/>
      <c r="H3349" s="385" t="str">
        <f>IF(G3349="","",VLOOKUP(G3349,下拉数据源!J:K,2,0))</f>
        <v/>
      </c>
      <c r="I3349" s="385"/>
      <c r="J3349" s="385"/>
      <c r="K3349" s="386"/>
      <c r="L3349" s="401"/>
      <c r="M3349" s="384"/>
      <c r="N3349" s="384"/>
      <c r="O3349" s="384"/>
      <c r="P3349" s="386"/>
      <c r="Q3349" s="387"/>
      <c r="R3349" s="286"/>
      <c r="S3349" s="388">
        <f t="shared" si="470"/>
        <v>0</v>
      </c>
      <c r="T3349" s="389"/>
      <c r="U3349" s="389">
        <f t="shared" si="468"/>
        <v>0</v>
      </c>
      <c r="V3349" s="451"/>
      <c r="W3349" s="452"/>
      <c r="X3349" s="386"/>
      <c r="Y3349" s="390"/>
      <c r="Z3349" s="391"/>
      <c r="AA3349" s="392"/>
      <c r="AB3349" s="393"/>
      <c r="AC3349" s="394"/>
      <c r="AD3349" s="395">
        <f t="shared" si="471"/>
        <v>0</v>
      </c>
      <c r="AE3349" s="396">
        <f>IF(OR(G3349=账期!$A$18,G3349=账期!$A$20,G3349=账期!$A$22,G3349=账期!$A$24,G3349=账期!$A$25,G3349=账期!$A$27,G3349=账期!$A$26,G3349=账期!$A$28,G3349=账期!$A$30,G3349=账期!$A$32,G3349=账期!$A$34,G3349=账期!$A$35,G3349=账期!$A$37,G3349=账期!$A$39,G3349=账期!$A$40,G3349=账期!$A$41,G3349=账期!$A$42,G3349=账期!$A$43,G3349=账期!$A$44,G3349=账期!$A$45,G3349=账期!$A$46,G3349=账期!$A$48,G3349=账期!$A$50,G3349=账期!$A$51,G3349=账期!$A$52,G3349=账期!$A$53,G3349=账期!$A$54,G3349=账期!$A$56,G3349=账期!$A$57,G3349=账期!$A$58,G3349=账期!$A$59,G3349=账期!$A$60,G3349=账期!$A$61,G3349=账期!$A$62,G3349=账期!$A$63,G3349=账期!$A$64,G3349=账期!$A$66,G3349=账期!$A$67,G3349=账期!$A$68,G3349=账期!$A$70,G3349=账期!$A$71),30,IF(OR(G3349=账期!$A$74,G3349=账期!$A$77,G3349=账期!$A$76,G3349=账期!$A$79,G3349=账期!$A$80,G3349=账期!$A$81,G3349=账期!$A$83,G3349=账期!$A$85,G3349=账期!$A$87,G3349=账期!$A$89,G3349=账期!$A$91),60,IF(OR(G3349=账期!$A$93,G3349=账期!$A$94,G3349=账期!$A$95,G3349=账期!$A$96,G3349=账期!$A$98,G3349=账期!$A$99,G3349=账期!$A$101,G3349=账期!$A$102),90,0)))</f>
        <v>0</v>
      </c>
      <c r="AF3349" s="396"/>
      <c r="AG3349" s="384"/>
      <c r="AH3349" s="396" t="str">
        <f t="shared" si="467"/>
        <v/>
      </c>
    </row>
    <row r="3350" spans="1:34" ht="18" customHeight="1" x14ac:dyDescent="0.25">
      <c r="A3350" s="301" t="str">
        <f t="shared" si="469"/>
        <v/>
      </c>
      <c r="B3350" s="397"/>
      <c r="C3350" s="398"/>
      <c r="D3350" s="399"/>
      <c r="E3350" s="383" t="str">
        <f t="shared" si="465"/>
        <v>C</v>
      </c>
      <c r="F3350" s="383" t="str">
        <f t="shared" si="466"/>
        <v>C</v>
      </c>
      <c r="G3350" s="400"/>
      <c r="H3350" s="385" t="str">
        <f>IF(G3350="","",VLOOKUP(G3350,下拉数据源!J:K,2,0))</f>
        <v/>
      </c>
      <c r="I3350" s="385"/>
      <c r="J3350" s="385"/>
      <c r="K3350" s="386"/>
      <c r="L3350" s="401"/>
      <c r="M3350" s="384"/>
      <c r="N3350" s="384"/>
      <c r="O3350" s="384"/>
      <c r="P3350" s="386"/>
      <c r="Q3350" s="387"/>
      <c r="R3350" s="286"/>
      <c r="S3350" s="388">
        <f t="shared" si="470"/>
        <v>0</v>
      </c>
      <c r="T3350" s="389"/>
      <c r="U3350" s="389">
        <f t="shared" si="468"/>
        <v>0</v>
      </c>
      <c r="V3350" s="451"/>
      <c r="W3350" s="452"/>
      <c r="X3350" s="386"/>
      <c r="Y3350" s="390"/>
      <c r="Z3350" s="391"/>
      <c r="AA3350" s="392"/>
      <c r="AB3350" s="393"/>
      <c r="AC3350" s="394"/>
      <c r="AD3350" s="395">
        <f t="shared" si="471"/>
        <v>0</v>
      </c>
      <c r="AE3350" s="396">
        <f>IF(OR(G3350=账期!$A$18,G3350=账期!$A$20,G3350=账期!$A$22,G3350=账期!$A$24,G3350=账期!$A$25,G3350=账期!$A$27,G3350=账期!$A$26,G3350=账期!$A$28,G3350=账期!$A$30,G3350=账期!$A$32,G3350=账期!$A$34,G3350=账期!$A$35,G3350=账期!$A$37,G3350=账期!$A$39,G3350=账期!$A$40,G3350=账期!$A$41,G3350=账期!$A$42,G3350=账期!$A$43,G3350=账期!$A$44,G3350=账期!$A$45,G3350=账期!$A$46,G3350=账期!$A$48,G3350=账期!$A$50,G3350=账期!$A$51,G3350=账期!$A$52,G3350=账期!$A$53,G3350=账期!$A$54,G3350=账期!$A$56,G3350=账期!$A$57,G3350=账期!$A$58,G3350=账期!$A$59,G3350=账期!$A$60,G3350=账期!$A$61,G3350=账期!$A$62,G3350=账期!$A$63,G3350=账期!$A$64,G3350=账期!$A$66,G3350=账期!$A$67,G3350=账期!$A$68,G3350=账期!$A$70,G3350=账期!$A$71),30,IF(OR(G3350=账期!$A$74,G3350=账期!$A$77,G3350=账期!$A$76,G3350=账期!$A$79,G3350=账期!$A$80,G3350=账期!$A$81,G3350=账期!$A$83,G3350=账期!$A$85,G3350=账期!$A$87,G3350=账期!$A$89,G3350=账期!$A$91),60,IF(OR(G3350=账期!$A$93,G3350=账期!$A$94,G3350=账期!$A$95,G3350=账期!$A$96,G3350=账期!$A$98,G3350=账期!$A$99,G3350=账期!$A$101,G3350=账期!$A$102),90,0)))</f>
        <v>0</v>
      </c>
      <c r="AF3350" s="396"/>
      <c r="AG3350" s="384"/>
      <c r="AH3350" s="396" t="str">
        <f t="shared" si="467"/>
        <v/>
      </c>
    </row>
    <row r="3351" spans="1:34" ht="18" customHeight="1" x14ac:dyDescent="0.25">
      <c r="A3351" s="301" t="str">
        <f t="shared" si="469"/>
        <v/>
      </c>
      <c r="B3351" s="397"/>
      <c r="C3351" s="398"/>
      <c r="D3351" s="399"/>
      <c r="E3351" s="383" t="str">
        <f t="shared" si="465"/>
        <v>C</v>
      </c>
      <c r="F3351" s="383" t="str">
        <f t="shared" si="466"/>
        <v>C</v>
      </c>
      <c r="G3351" s="400"/>
      <c r="H3351" s="385" t="str">
        <f>IF(G3351="","",VLOOKUP(G3351,下拉数据源!J:K,2,0))</f>
        <v/>
      </c>
      <c r="I3351" s="385"/>
      <c r="J3351" s="385"/>
      <c r="K3351" s="386"/>
      <c r="L3351" s="401"/>
      <c r="M3351" s="384"/>
      <c r="N3351" s="384"/>
      <c r="O3351" s="384"/>
      <c r="P3351" s="386"/>
      <c r="Q3351" s="387"/>
      <c r="R3351" s="286"/>
      <c r="S3351" s="388">
        <f t="shared" si="470"/>
        <v>0</v>
      </c>
      <c r="T3351" s="389"/>
      <c r="U3351" s="389">
        <f t="shared" si="468"/>
        <v>0</v>
      </c>
      <c r="V3351" s="451"/>
      <c r="W3351" s="452"/>
      <c r="X3351" s="386"/>
      <c r="Y3351" s="390"/>
      <c r="Z3351" s="391"/>
      <c r="AA3351" s="392"/>
      <c r="AB3351" s="393"/>
      <c r="AC3351" s="394"/>
      <c r="AD3351" s="395">
        <f t="shared" si="471"/>
        <v>0</v>
      </c>
      <c r="AE3351" s="396">
        <f>IF(OR(G3351=账期!$A$18,G3351=账期!$A$20,G3351=账期!$A$22,G3351=账期!$A$24,G3351=账期!$A$25,G3351=账期!$A$27,G3351=账期!$A$26,G3351=账期!$A$28,G3351=账期!$A$30,G3351=账期!$A$32,G3351=账期!$A$34,G3351=账期!$A$35,G3351=账期!$A$37,G3351=账期!$A$39,G3351=账期!$A$40,G3351=账期!$A$41,G3351=账期!$A$42,G3351=账期!$A$43,G3351=账期!$A$44,G3351=账期!$A$45,G3351=账期!$A$46,G3351=账期!$A$48,G3351=账期!$A$50,G3351=账期!$A$51,G3351=账期!$A$52,G3351=账期!$A$53,G3351=账期!$A$54,G3351=账期!$A$56,G3351=账期!$A$57,G3351=账期!$A$58,G3351=账期!$A$59,G3351=账期!$A$60,G3351=账期!$A$61,G3351=账期!$A$62,G3351=账期!$A$63,G3351=账期!$A$64,G3351=账期!$A$66,G3351=账期!$A$67,G3351=账期!$A$68,G3351=账期!$A$70,G3351=账期!$A$71),30,IF(OR(G3351=账期!$A$74,G3351=账期!$A$77,G3351=账期!$A$76,G3351=账期!$A$79,G3351=账期!$A$80,G3351=账期!$A$81,G3351=账期!$A$83,G3351=账期!$A$85,G3351=账期!$A$87,G3351=账期!$A$89,G3351=账期!$A$91),60,IF(OR(G3351=账期!$A$93,G3351=账期!$A$94,G3351=账期!$A$95,G3351=账期!$A$96,G3351=账期!$A$98,G3351=账期!$A$99,G3351=账期!$A$101,G3351=账期!$A$102),90,0)))</f>
        <v>0</v>
      </c>
      <c r="AF3351" s="396"/>
      <c r="AG3351" s="384"/>
      <c r="AH3351" s="396" t="str">
        <f t="shared" si="467"/>
        <v/>
      </c>
    </row>
    <row r="3352" spans="1:34" ht="18" customHeight="1" x14ac:dyDescent="0.25">
      <c r="A3352" s="301" t="str">
        <f t="shared" si="469"/>
        <v/>
      </c>
      <c r="B3352" s="397"/>
      <c r="C3352" s="398"/>
      <c r="D3352" s="399"/>
      <c r="E3352" s="383" t="str">
        <f t="shared" si="465"/>
        <v>C</v>
      </c>
      <c r="F3352" s="383" t="str">
        <f t="shared" si="466"/>
        <v>C</v>
      </c>
      <c r="G3352" s="400"/>
      <c r="H3352" s="385" t="str">
        <f>IF(G3352="","",VLOOKUP(G3352,下拉数据源!J:K,2,0))</f>
        <v/>
      </c>
      <c r="I3352" s="385"/>
      <c r="J3352" s="385"/>
      <c r="K3352" s="386"/>
      <c r="L3352" s="401"/>
      <c r="M3352" s="384"/>
      <c r="N3352" s="384"/>
      <c r="O3352" s="384"/>
      <c r="P3352" s="386"/>
      <c r="Q3352" s="387"/>
      <c r="R3352" s="286"/>
      <c r="S3352" s="388">
        <f t="shared" si="470"/>
        <v>0</v>
      </c>
      <c r="T3352" s="389"/>
      <c r="U3352" s="389">
        <f t="shared" si="468"/>
        <v>0</v>
      </c>
      <c r="V3352" s="451"/>
      <c r="W3352" s="452"/>
      <c r="X3352" s="386"/>
      <c r="Y3352" s="390"/>
      <c r="Z3352" s="391"/>
      <c r="AA3352" s="392"/>
      <c r="AB3352" s="393"/>
      <c r="AC3352" s="394"/>
      <c r="AD3352" s="395">
        <f t="shared" si="471"/>
        <v>0</v>
      </c>
      <c r="AE3352" s="396">
        <f>IF(OR(G3352=账期!$A$18,G3352=账期!$A$20,G3352=账期!$A$22,G3352=账期!$A$24,G3352=账期!$A$25,G3352=账期!$A$27,G3352=账期!$A$26,G3352=账期!$A$28,G3352=账期!$A$30,G3352=账期!$A$32,G3352=账期!$A$34,G3352=账期!$A$35,G3352=账期!$A$37,G3352=账期!$A$39,G3352=账期!$A$40,G3352=账期!$A$41,G3352=账期!$A$42,G3352=账期!$A$43,G3352=账期!$A$44,G3352=账期!$A$45,G3352=账期!$A$46,G3352=账期!$A$48,G3352=账期!$A$50,G3352=账期!$A$51,G3352=账期!$A$52,G3352=账期!$A$53,G3352=账期!$A$54,G3352=账期!$A$56,G3352=账期!$A$57,G3352=账期!$A$58,G3352=账期!$A$59,G3352=账期!$A$60,G3352=账期!$A$61,G3352=账期!$A$62,G3352=账期!$A$63,G3352=账期!$A$64,G3352=账期!$A$66,G3352=账期!$A$67,G3352=账期!$A$68,G3352=账期!$A$70,G3352=账期!$A$71),30,IF(OR(G3352=账期!$A$74,G3352=账期!$A$77,G3352=账期!$A$76,G3352=账期!$A$79,G3352=账期!$A$80,G3352=账期!$A$81,G3352=账期!$A$83,G3352=账期!$A$85,G3352=账期!$A$87,G3352=账期!$A$89,G3352=账期!$A$91),60,IF(OR(G3352=账期!$A$93,G3352=账期!$A$94,G3352=账期!$A$95,G3352=账期!$A$96,G3352=账期!$A$98,G3352=账期!$A$99,G3352=账期!$A$101,G3352=账期!$A$102),90,0)))</f>
        <v>0</v>
      </c>
      <c r="AF3352" s="396"/>
      <c r="AG3352" s="384"/>
      <c r="AH3352" s="396" t="str">
        <f t="shared" si="467"/>
        <v/>
      </c>
    </row>
    <row r="3353" spans="1:34" ht="18" customHeight="1" x14ac:dyDescent="0.25">
      <c r="A3353" s="301" t="str">
        <f t="shared" si="469"/>
        <v/>
      </c>
      <c r="B3353" s="397"/>
      <c r="C3353" s="398"/>
      <c r="D3353" s="399"/>
      <c r="E3353" s="383" t="str">
        <f t="shared" si="465"/>
        <v>C</v>
      </c>
      <c r="F3353" s="383" t="str">
        <f t="shared" si="466"/>
        <v>C</v>
      </c>
      <c r="G3353" s="400"/>
      <c r="H3353" s="385" t="str">
        <f>IF(G3353="","",VLOOKUP(G3353,下拉数据源!J:K,2,0))</f>
        <v/>
      </c>
      <c r="I3353" s="385"/>
      <c r="J3353" s="385"/>
      <c r="K3353" s="386"/>
      <c r="L3353" s="401"/>
      <c r="M3353" s="384"/>
      <c r="N3353" s="384"/>
      <c r="O3353" s="384"/>
      <c r="P3353" s="386"/>
      <c r="Q3353" s="387"/>
      <c r="R3353" s="286"/>
      <c r="S3353" s="388">
        <f t="shared" si="470"/>
        <v>0</v>
      </c>
      <c r="T3353" s="389"/>
      <c r="U3353" s="389">
        <f t="shared" si="468"/>
        <v>0</v>
      </c>
      <c r="V3353" s="451"/>
      <c r="W3353" s="452"/>
      <c r="X3353" s="386"/>
      <c r="Y3353" s="390"/>
      <c r="Z3353" s="391"/>
      <c r="AA3353" s="392"/>
      <c r="AB3353" s="393"/>
      <c r="AC3353" s="394"/>
      <c r="AD3353" s="395">
        <f t="shared" si="471"/>
        <v>0</v>
      </c>
      <c r="AE3353" s="396">
        <f>IF(OR(G3353=账期!$A$18,G3353=账期!$A$20,G3353=账期!$A$22,G3353=账期!$A$24,G3353=账期!$A$25,G3353=账期!$A$27,G3353=账期!$A$26,G3353=账期!$A$28,G3353=账期!$A$30,G3353=账期!$A$32,G3353=账期!$A$34,G3353=账期!$A$35,G3353=账期!$A$37,G3353=账期!$A$39,G3353=账期!$A$40,G3353=账期!$A$41,G3353=账期!$A$42,G3353=账期!$A$43,G3353=账期!$A$44,G3353=账期!$A$45,G3353=账期!$A$46,G3353=账期!$A$48,G3353=账期!$A$50,G3353=账期!$A$51,G3353=账期!$A$52,G3353=账期!$A$53,G3353=账期!$A$54,G3353=账期!$A$56,G3353=账期!$A$57,G3353=账期!$A$58,G3353=账期!$A$59,G3353=账期!$A$60,G3353=账期!$A$61,G3353=账期!$A$62,G3353=账期!$A$63,G3353=账期!$A$64,G3353=账期!$A$66,G3353=账期!$A$67,G3353=账期!$A$68,G3353=账期!$A$70,G3353=账期!$A$71),30,IF(OR(G3353=账期!$A$74,G3353=账期!$A$77,G3353=账期!$A$76,G3353=账期!$A$79,G3353=账期!$A$80,G3353=账期!$A$81,G3353=账期!$A$83,G3353=账期!$A$85,G3353=账期!$A$87,G3353=账期!$A$89,G3353=账期!$A$91),60,IF(OR(G3353=账期!$A$93,G3353=账期!$A$94,G3353=账期!$A$95,G3353=账期!$A$96,G3353=账期!$A$98,G3353=账期!$A$99,G3353=账期!$A$101,G3353=账期!$A$102),90,0)))</f>
        <v>0</v>
      </c>
      <c r="AF3353" s="396"/>
      <c r="AG3353" s="384"/>
      <c r="AH3353" s="396" t="str">
        <f t="shared" si="467"/>
        <v/>
      </c>
    </row>
    <row r="3354" spans="1:34" ht="18" customHeight="1" x14ac:dyDescent="0.25">
      <c r="A3354" s="301" t="str">
        <f t="shared" si="469"/>
        <v/>
      </c>
      <c r="B3354" s="397"/>
      <c r="C3354" s="398"/>
      <c r="D3354" s="399"/>
      <c r="E3354" s="383" t="str">
        <f t="shared" si="465"/>
        <v>C</v>
      </c>
      <c r="F3354" s="383" t="str">
        <f t="shared" si="466"/>
        <v>C</v>
      </c>
      <c r="G3354" s="400"/>
      <c r="H3354" s="385" t="str">
        <f>IF(G3354="","",VLOOKUP(G3354,下拉数据源!J:K,2,0))</f>
        <v/>
      </c>
      <c r="I3354" s="385"/>
      <c r="J3354" s="385"/>
      <c r="K3354" s="386"/>
      <c r="L3354" s="401"/>
      <c r="M3354" s="384"/>
      <c r="N3354" s="384"/>
      <c r="O3354" s="384"/>
      <c r="P3354" s="386"/>
      <c r="Q3354" s="387"/>
      <c r="R3354" s="286"/>
      <c r="S3354" s="388">
        <f t="shared" si="470"/>
        <v>0</v>
      </c>
      <c r="T3354" s="389"/>
      <c r="U3354" s="389">
        <f t="shared" si="468"/>
        <v>0</v>
      </c>
      <c r="V3354" s="451"/>
      <c r="W3354" s="452"/>
      <c r="X3354" s="386"/>
      <c r="Y3354" s="390"/>
      <c r="Z3354" s="391"/>
      <c r="AA3354" s="392"/>
      <c r="AB3354" s="393"/>
      <c r="AC3354" s="394"/>
      <c r="AD3354" s="395">
        <f t="shared" si="471"/>
        <v>0</v>
      </c>
      <c r="AE3354" s="396">
        <f>IF(OR(G3354=账期!$A$18,G3354=账期!$A$20,G3354=账期!$A$22,G3354=账期!$A$24,G3354=账期!$A$25,G3354=账期!$A$27,G3354=账期!$A$26,G3354=账期!$A$28,G3354=账期!$A$30,G3354=账期!$A$32,G3354=账期!$A$34,G3354=账期!$A$35,G3354=账期!$A$37,G3354=账期!$A$39,G3354=账期!$A$40,G3354=账期!$A$41,G3354=账期!$A$42,G3354=账期!$A$43,G3354=账期!$A$44,G3354=账期!$A$45,G3354=账期!$A$46,G3354=账期!$A$48,G3354=账期!$A$50,G3354=账期!$A$51,G3354=账期!$A$52,G3354=账期!$A$53,G3354=账期!$A$54,G3354=账期!$A$56,G3354=账期!$A$57,G3354=账期!$A$58,G3354=账期!$A$59,G3354=账期!$A$60,G3354=账期!$A$61,G3354=账期!$A$62,G3354=账期!$A$63,G3354=账期!$A$64,G3354=账期!$A$66,G3354=账期!$A$67,G3354=账期!$A$68,G3354=账期!$A$70,G3354=账期!$A$71),30,IF(OR(G3354=账期!$A$74,G3354=账期!$A$77,G3354=账期!$A$76,G3354=账期!$A$79,G3354=账期!$A$80,G3354=账期!$A$81,G3354=账期!$A$83,G3354=账期!$A$85,G3354=账期!$A$87,G3354=账期!$A$89,G3354=账期!$A$91),60,IF(OR(G3354=账期!$A$93,G3354=账期!$A$94,G3354=账期!$A$95,G3354=账期!$A$96,G3354=账期!$A$98,G3354=账期!$A$99,G3354=账期!$A$101,G3354=账期!$A$102),90,0)))</f>
        <v>0</v>
      </c>
      <c r="AF3354" s="396"/>
      <c r="AG3354" s="384"/>
      <c r="AH3354" s="396" t="str">
        <f t="shared" si="467"/>
        <v/>
      </c>
    </row>
    <row r="3355" spans="1:34" ht="18" customHeight="1" x14ac:dyDescent="0.25">
      <c r="A3355" s="301" t="str">
        <f t="shared" si="469"/>
        <v/>
      </c>
      <c r="B3355" s="397"/>
      <c r="C3355" s="398"/>
      <c r="D3355" s="399"/>
      <c r="E3355" s="383" t="str">
        <f t="shared" si="465"/>
        <v>C</v>
      </c>
      <c r="F3355" s="383" t="str">
        <f t="shared" si="466"/>
        <v>C</v>
      </c>
      <c r="G3355" s="400"/>
      <c r="H3355" s="385" t="str">
        <f>IF(G3355="","",VLOOKUP(G3355,下拉数据源!J:K,2,0))</f>
        <v/>
      </c>
      <c r="I3355" s="385"/>
      <c r="J3355" s="385"/>
      <c r="K3355" s="386"/>
      <c r="L3355" s="401"/>
      <c r="M3355" s="384"/>
      <c r="N3355" s="384"/>
      <c r="O3355" s="384"/>
      <c r="P3355" s="386"/>
      <c r="Q3355" s="387"/>
      <c r="R3355" s="286"/>
      <c r="S3355" s="388">
        <f t="shared" si="470"/>
        <v>0</v>
      </c>
      <c r="T3355" s="389"/>
      <c r="U3355" s="389">
        <f t="shared" si="468"/>
        <v>0</v>
      </c>
      <c r="V3355" s="451"/>
      <c r="W3355" s="452"/>
      <c r="X3355" s="386"/>
      <c r="Y3355" s="390"/>
      <c r="Z3355" s="391"/>
      <c r="AA3355" s="392"/>
      <c r="AB3355" s="393"/>
      <c r="AC3355" s="394"/>
      <c r="AD3355" s="395">
        <f t="shared" si="471"/>
        <v>0</v>
      </c>
      <c r="AE3355" s="396">
        <f>IF(OR(G3355=账期!$A$18,G3355=账期!$A$20,G3355=账期!$A$22,G3355=账期!$A$24,G3355=账期!$A$25,G3355=账期!$A$27,G3355=账期!$A$26,G3355=账期!$A$28,G3355=账期!$A$30,G3355=账期!$A$32,G3355=账期!$A$34,G3355=账期!$A$35,G3355=账期!$A$37,G3355=账期!$A$39,G3355=账期!$A$40,G3355=账期!$A$41,G3355=账期!$A$42,G3355=账期!$A$43,G3355=账期!$A$44,G3355=账期!$A$45,G3355=账期!$A$46,G3355=账期!$A$48,G3355=账期!$A$50,G3355=账期!$A$51,G3355=账期!$A$52,G3355=账期!$A$53,G3355=账期!$A$54,G3355=账期!$A$56,G3355=账期!$A$57,G3355=账期!$A$58,G3355=账期!$A$59,G3355=账期!$A$60,G3355=账期!$A$61,G3355=账期!$A$62,G3355=账期!$A$63,G3355=账期!$A$64,G3355=账期!$A$66,G3355=账期!$A$67,G3355=账期!$A$68,G3355=账期!$A$70,G3355=账期!$A$71),30,IF(OR(G3355=账期!$A$74,G3355=账期!$A$77,G3355=账期!$A$76,G3355=账期!$A$79,G3355=账期!$A$80,G3355=账期!$A$81,G3355=账期!$A$83,G3355=账期!$A$85,G3355=账期!$A$87,G3355=账期!$A$89,G3355=账期!$A$91),60,IF(OR(G3355=账期!$A$93,G3355=账期!$A$94,G3355=账期!$A$95,G3355=账期!$A$96,G3355=账期!$A$98,G3355=账期!$A$99,G3355=账期!$A$101,G3355=账期!$A$102),90,0)))</f>
        <v>0</v>
      </c>
      <c r="AF3355" s="396"/>
      <c r="AG3355" s="384"/>
      <c r="AH3355" s="396" t="str">
        <f t="shared" si="467"/>
        <v/>
      </c>
    </row>
    <row r="3356" spans="1:34" ht="18" customHeight="1" x14ac:dyDescent="0.25">
      <c r="A3356" s="301" t="str">
        <f t="shared" si="469"/>
        <v/>
      </c>
      <c r="B3356" s="397"/>
      <c r="C3356" s="398"/>
      <c r="D3356" s="399"/>
      <c r="E3356" s="383" t="str">
        <f t="shared" si="465"/>
        <v>C</v>
      </c>
      <c r="F3356" s="383" t="str">
        <f t="shared" si="466"/>
        <v>C</v>
      </c>
      <c r="G3356" s="400"/>
      <c r="H3356" s="385" t="str">
        <f>IF(G3356="","",VLOOKUP(G3356,下拉数据源!J:K,2,0))</f>
        <v/>
      </c>
      <c r="I3356" s="385"/>
      <c r="J3356" s="385"/>
      <c r="K3356" s="386"/>
      <c r="L3356" s="401"/>
      <c r="M3356" s="384"/>
      <c r="N3356" s="384"/>
      <c r="O3356" s="384"/>
      <c r="P3356" s="386"/>
      <c r="Q3356" s="387"/>
      <c r="R3356" s="286"/>
      <c r="S3356" s="388">
        <f t="shared" si="470"/>
        <v>0</v>
      </c>
      <c r="T3356" s="389"/>
      <c r="U3356" s="389">
        <f t="shared" si="468"/>
        <v>0</v>
      </c>
      <c r="V3356" s="451"/>
      <c r="W3356" s="452"/>
      <c r="X3356" s="386"/>
      <c r="Y3356" s="390"/>
      <c r="Z3356" s="391"/>
      <c r="AA3356" s="392"/>
      <c r="AB3356" s="393"/>
      <c r="AC3356" s="394"/>
      <c r="AD3356" s="395">
        <f t="shared" si="471"/>
        <v>0</v>
      </c>
      <c r="AE3356" s="396">
        <f>IF(OR(G3356=账期!$A$18,G3356=账期!$A$20,G3356=账期!$A$22,G3356=账期!$A$24,G3356=账期!$A$25,G3356=账期!$A$27,G3356=账期!$A$26,G3356=账期!$A$28,G3356=账期!$A$30,G3356=账期!$A$32,G3356=账期!$A$34,G3356=账期!$A$35,G3356=账期!$A$37,G3356=账期!$A$39,G3356=账期!$A$40,G3356=账期!$A$41,G3356=账期!$A$42,G3356=账期!$A$43,G3356=账期!$A$44,G3356=账期!$A$45,G3356=账期!$A$46,G3356=账期!$A$48,G3356=账期!$A$50,G3356=账期!$A$51,G3356=账期!$A$52,G3356=账期!$A$53,G3356=账期!$A$54,G3356=账期!$A$56,G3356=账期!$A$57,G3356=账期!$A$58,G3356=账期!$A$59,G3356=账期!$A$60,G3356=账期!$A$61,G3356=账期!$A$62,G3356=账期!$A$63,G3356=账期!$A$64,G3356=账期!$A$66,G3356=账期!$A$67,G3356=账期!$A$68,G3356=账期!$A$70,G3356=账期!$A$71),30,IF(OR(G3356=账期!$A$74,G3356=账期!$A$77,G3356=账期!$A$76,G3356=账期!$A$79,G3356=账期!$A$80,G3356=账期!$A$81,G3356=账期!$A$83,G3356=账期!$A$85,G3356=账期!$A$87,G3356=账期!$A$89,G3356=账期!$A$91),60,IF(OR(G3356=账期!$A$93,G3356=账期!$A$94,G3356=账期!$A$95,G3356=账期!$A$96,G3356=账期!$A$98,G3356=账期!$A$99,G3356=账期!$A$101,G3356=账期!$A$102),90,0)))</f>
        <v>0</v>
      </c>
      <c r="AF3356" s="396"/>
      <c r="AG3356" s="384"/>
      <c r="AH3356" s="396" t="str">
        <f t="shared" si="467"/>
        <v/>
      </c>
    </row>
    <row r="3357" spans="1:34" ht="18" customHeight="1" x14ac:dyDescent="0.25">
      <c r="A3357" s="301" t="str">
        <f t="shared" si="469"/>
        <v/>
      </c>
      <c r="B3357" s="397"/>
      <c r="C3357" s="398"/>
      <c r="D3357" s="399"/>
      <c r="E3357" s="383" t="str">
        <f t="shared" ref="E3357:E3420" si="472">IF(OR(D3357="长飞",D3357="烽火",D3357="特发",D3357="富通",D3357="亨通",G3357="赣州金信诺",G3357="江苏永鼎",G3357="宏安集团"),"A",IF(OR(G3357="广意通讯",G3357="湖北楚天",G3357="宁波格亿达",G3357="通鼎互联",G3357="黄石昌达",G3357="江苏俊知",G3357="珠海汉胜",G3357="武汉电信"),"B","C"))</f>
        <v>C</v>
      </c>
      <c r="F3357" s="383" t="str">
        <f t="shared" ref="F3357:F3420" si="473">IF(OR(G3357="成都大唐",G3357="广东亨通",G3357="江苏亨通",G3357="兰州长飞",G3357="南京华信",G3357="汕头奥星",G3357="特发光网",G3357="武汉长飞",G3357="长春烽火",G3357="广意通讯",G3357="湖北楚天",G3357="宁波格亿达",G3357="通鼎互联",G3357="安徽汉唐",G3357="安徽宜德",G3357="安徽盈通",G3357="成都康宁",G3357="成都中飞",G3357="东莞光佳",G3357="东莞鸿鑫",G3357="烽火博鑫",G3357="佛山星蓝",G3357="广东金桥",G3357="广州联兴",G3357="贵州乾新",G3357="航天电工",G3357="合肥兴联",G3357="湖北宇洪",G3357="江苏奥通",G3357="江苏中远",G3357="宁波辰飞",G3357="宁波汉生",G3357="宁波宇欣",G3357="山东太平洋",G3357="山东特发",G3357="山东永通",G3357="上海朗闻",G3357="上海翼波",G3357="四川天邑",G3357="四川旭泰",G3357="武汉瑞联",G3357="武汉同至",G3357="西安西古",G3357="西安鑫华通",G3357="武汉驿路通",G3357="长光通信",G3357="中电八所",G3357="中电光达",G3357="中利集团",G3357="重庆特发",G3357="舟山安格",G3357="珠海邗秦"),"A",IF(OR(G3357="富通天津",G3357="赣州金信诺",G3357="江苏永鼎",G3357="上海长飞",G3357="特发股份",G3357="武汉烽火",G3357="西安烽火",G3357="长飞中利",G3357="江苏中天",G3357="江西联创",G3357="宁波盈谷",G3357="黄石昌达",G3357="四川长飞"),"B","C"))</f>
        <v>C</v>
      </c>
      <c r="G3357" s="400"/>
      <c r="H3357" s="385" t="str">
        <f>IF(G3357="","",VLOOKUP(G3357,下拉数据源!J:K,2,0))</f>
        <v/>
      </c>
      <c r="I3357" s="385"/>
      <c r="J3357" s="385"/>
      <c r="K3357" s="386"/>
      <c r="L3357" s="401"/>
      <c r="M3357" s="384"/>
      <c r="N3357" s="384"/>
      <c r="O3357" s="384"/>
      <c r="P3357" s="386"/>
      <c r="Q3357" s="387"/>
      <c r="R3357" s="286"/>
      <c r="S3357" s="388">
        <f t="shared" si="470"/>
        <v>0</v>
      </c>
      <c r="T3357" s="389"/>
      <c r="U3357" s="389">
        <f t="shared" si="468"/>
        <v>0</v>
      </c>
      <c r="V3357" s="451"/>
      <c r="W3357" s="452"/>
      <c r="X3357" s="386"/>
      <c r="Y3357" s="390"/>
      <c r="Z3357" s="391"/>
      <c r="AA3357" s="392"/>
      <c r="AB3357" s="393"/>
      <c r="AC3357" s="394"/>
      <c r="AD3357" s="395">
        <f t="shared" si="471"/>
        <v>0</v>
      </c>
      <c r="AE3357" s="396">
        <f>IF(OR(G3357=账期!$A$18,G3357=账期!$A$20,G3357=账期!$A$22,G3357=账期!$A$24,G3357=账期!$A$25,G3357=账期!$A$27,G3357=账期!$A$26,G3357=账期!$A$28,G3357=账期!$A$30,G3357=账期!$A$32,G3357=账期!$A$34,G3357=账期!$A$35,G3357=账期!$A$37,G3357=账期!$A$39,G3357=账期!$A$40,G3357=账期!$A$41,G3357=账期!$A$42,G3357=账期!$A$43,G3357=账期!$A$44,G3357=账期!$A$45,G3357=账期!$A$46,G3357=账期!$A$48,G3357=账期!$A$50,G3357=账期!$A$51,G3357=账期!$A$52,G3357=账期!$A$53,G3357=账期!$A$54,G3357=账期!$A$56,G3357=账期!$A$57,G3357=账期!$A$58,G3357=账期!$A$59,G3357=账期!$A$60,G3357=账期!$A$61,G3357=账期!$A$62,G3357=账期!$A$63,G3357=账期!$A$64,G3357=账期!$A$66,G3357=账期!$A$67,G3357=账期!$A$68,G3357=账期!$A$70,G3357=账期!$A$71),30,IF(OR(G3357=账期!$A$74,G3357=账期!$A$77,G3357=账期!$A$76,G3357=账期!$A$79,G3357=账期!$A$80,G3357=账期!$A$81,G3357=账期!$A$83,G3357=账期!$A$85,G3357=账期!$A$87,G3357=账期!$A$89,G3357=账期!$A$91),60,IF(OR(G3357=账期!$A$93,G3357=账期!$A$94,G3357=账期!$A$95,G3357=账期!$A$96,G3357=账期!$A$98,G3357=账期!$A$99,G3357=账期!$A$101,G3357=账期!$A$102),90,0)))</f>
        <v>0</v>
      </c>
      <c r="AF3357" s="396"/>
      <c r="AG3357" s="384"/>
      <c r="AH3357" s="396" t="str">
        <f t="shared" si="467"/>
        <v/>
      </c>
    </row>
    <row r="3358" spans="1:34" ht="18" customHeight="1" x14ac:dyDescent="0.25">
      <c r="A3358" s="301" t="str">
        <f t="shared" si="469"/>
        <v/>
      </c>
      <c r="B3358" s="397"/>
      <c r="C3358" s="398"/>
      <c r="D3358" s="399"/>
      <c r="E3358" s="383" t="str">
        <f t="shared" si="472"/>
        <v>C</v>
      </c>
      <c r="F3358" s="383" t="str">
        <f t="shared" si="473"/>
        <v>C</v>
      </c>
      <c r="G3358" s="400"/>
      <c r="H3358" s="385" t="str">
        <f>IF(G3358="","",VLOOKUP(G3358,下拉数据源!J:K,2,0))</f>
        <v/>
      </c>
      <c r="I3358" s="385"/>
      <c r="J3358" s="385"/>
      <c r="K3358" s="386"/>
      <c r="L3358" s="401"/>
      <c r="M3358" s="384"/>
      <c r="N3358" s="384"/>
      <c r="O3358" s="384"/>
      <c r="P3358" s="386"/>
      <c r="Q3358" s="387"/>
      <c r="R3358" s="286"/>
      <c r="S3358" s="388">
        <f t="shared" si="470"/>
        <v>0</v>
      </c>
      <c r="T3358" s="389"/>
      <c r="U3358" s="389">
        <f t="shared" si="468"/>
        <v>0</v>
      </c>
      <c r="V3358" s="451"/>
      <c r="W3358" s="452"/>
      <c r="X3358" s="386"/>
      <c r="Y3358" s="390"/>
      <c r="Z3358" s="391"/>
      <c r="AA3358" s="392"/>
      <c r="AB3358" s="393"/>
      <c r="AC3358" s="394"/>
      <c r="AD3358" s="395">
        <f t="shared" si="471"/>
        <v>0</v>
      </c>
      <c r="AE3358" s="396">
        <f>IF(OR(G3358=账期!$A$18,G3358=账期!$A$20,G3358=账期!$A$22,G3358=账期!$A$24,G3358=账期!$A$25,G3358=账期!$A$27,G3358=账期!$A$26,G3358=账期!$A$28,G3358=账期!$A$30,G3358=账期!$A$32,G3358=账期!$A$34,G3358=账期!$A$35,G3358=账期!$A$37,G3358=账期!$A$39,G3358=账期!$A$40,G3358=账期!$A$41,G3358=账期!$A$42,G3358=账期!$A$43,G3358=账期!$A$44,G3358=账期!$A$45,G3358=账期!$A$46,G3358=账期!$A$48,G3358=账期!$A$50,G3358=账期!$A$51,G3358=账期!$A$52,G3358=账期!$A$53,G3358=账期!$A$54,G3358=账期!$A$56,G3358=账期!$A$57,G3358=账期!$A$58,G3358=账期!$A$59,G3358=账期!$A$60,G3358=账期!$A$61,G3358=账期!$A$62,G3358=账期!$A$63,G3358=账期!$A$64,G3358=账期!$A$66,G3358=账期!$A$67,G3358=账期!$A$68,G3358=账期!$A$70,G3358=账期!$A$71),30,IF(OR(G3358=账期!$A$74,G3358=账期!$A$77,G3358=账期!$A$76,G3358=账期!$A$79,G3358=账期!$A$80,G3358=账期!$A$81,G3358=账期!$A$83,G3358=账期!$A$85,G3358=账期!$A$87,G3358=账期!$A$89,G3358=账期!$A$91),60,IF(OR(G3358=账期!$A$93,G3358=账期!$A$94,G3358=账期!$A$95,G3358=账期!$A$96,G3358=账期!$A$98,G3358=账期!$A$99,G3358=账期!$A$101,G3358=账期!$A$102),90,0)))</f>
        <v>0</v>
      </c>
      <c r="AF3358" s="396"/>
      <c r="AG3358" s="384"/>
      <c r="AH3358" s="396" t="str">
        <f t="shared" si="467"/>
        <v/>
      </c>
    </row>
    <row r="3359" spans="1:34" ht="18" customHeight="1" x14ac:dyDescent="0.25">
      <c r="A3359" s="301" t="str">
        <f t="shared" si="469"/>
        <v/>
      </c>
      <c r="B3359" s="397"/>
      <c r="C3359" s="398"/>
      <c r="D3359" s="399"/>
      <c r="E3359" s="383" t="str">
        <f t="shared" si="472"/>
        <v>C</v>
      </c>
      <c r="F3359" s="383" t="str">
        <f t="shared" si="473"/>
        <v>C</v>
      </c>
      <c r="G3359" s="400"/>
      <c r="H3359" s="385" t="str">
        <f>IF(G3359="","",VLOOKUP(G3359,下拉数据源!J:K,2,0))</f>
        <v/>
      </c>
      <c r="I3359" s="385"/>
      <c r="J3359" s="385"/>
      <c r="K3359" s="386"/>
      <c r="L3359" s="401"/>
      <c r="M3359" s="384"/>
      <c r="N3359" s="384"/>
      <c r="O3359" s="384"/>
      <c r="P3359" s="386"/>
      <c r="Q3359" s="387"/>
      <c r="R3359" s="286"/>
      <c r="S3359" s="388">
        <f t="shared" si="470"/>
        <v>0</v>
      </c>
      <c r="T3359" s="389"/>
      <c r="U3359" s="389">
        <f t="shared" si="468"/>
        <v>0</v>
      </c>
      <c r="V3359" s="451"/>
      <c r="W3359" s="452"/>
      <c r="X3359" s="386"/>
      <c r="Y3359" s="390"/>
      <c r="Z3359" s="391"/>
      <c r="AA3359" s="392"/>
      <c r="AB3359" s="393"/>
      <c r="AC3359" s="394"/>
      <c r="AD3359" s="395">
        <f t="shared" si="471"/>
        <v>0</v>
      </c>
      <c r="AE3359" s="396">
        <f>IF(OR(G3359=账期!$A$18,G3359=账期!$A$20,G3359=账期!$A$22,G3359=账期!$A$24,G3359=账期!$A$25,G3359=账期!$A$27,G3359=账期!$A$26,G3359=账期!$A$28,G3359=账期!$A$30,G3359=账期!$A$32,G3359=账期!$A$34,G3359=账期!$A$35,G3359=账期!$A$37,G3359=账期!$A$39,G3359=账期!$A$40,G3359=账期!$A$41,G3359=账期!$A$42,G3359=账期!$A$43,G3359=账期!$A$44,G3359=账期!$A$45,G3359=账期!$A$46,G3359=账期!$A$48,G3359=账期!$A$50,G3359=账期!$A$51,G3359=账期!$A$52,G3359=账期!$A$53,G3359=账期!$A$54,G3359=账期!$A$56,G3359=账期!$A$57,G3359=账期!$A$58,G3359=账期!$A$59,G3359=账期!$A$60,G3359=账期!$A$61,G3359=账期!$A$62,G3359=账期!$A$63,G3359=账期!$A$64,G3359=账期!$A$66,G3359=账期!$A$67,G3359=账期!$A$68,G3359=账期!$A$70,G3359=账期!$A$71),30,IF(OR(G3359=账期!$A$74,G3359=账期!$A$77,G3359=账期!$A$76,G3359=账期!$A$79,G3359=账期!$A$80,G3359=账期!$A$81,G3359=账期!$A$83,G3359=账期!$A$85,G3359=账期!$A$87,G3359=账期!$A$89,G3359=账期!$A$91),60,IF(OR(G3359=账期!$A$93,G3359=账期!$A$94,G3359=账期!$A$95,G3359=账期!$A$96,G3359=账期!$A$98,G3359=账期!$A$99,G3359=账期!$A$101,G3359=账期!$A$102),90,0)))</f>
        <v>0</v>
      </c>
      <c r="AF3359" s="396"/>
      <c r="AG3359" s="384"/>
      <c r="AH3359" s="396" t="str">
        <f t="shared" si="467"/>
        <v/>
      </c>
    </row>
    <row r="3360" spans="1:34" ht="18" customHeight="1" x14ac:dyDescent="0.25">
      <c r="A3360" s="301" t="str">
        <f t="shared" si="469"/>
        <v/>
      </c>
      <c r="B3360" s="397"/>
      <c r="C3360" s="398"/>
      <c r="D3360" s="399"/>
      <c r="E3360" s="383" t="str">
        <f t="shared" si="472"/>
        <v>C</v>
      </c>
      <c r="F3360" s="383" t="str">
        <f t="shared" si="473"/>
        <v>C</v>
      </c>
      <c r="G3360" s="400"/>
      <c r="H3360" s="385" t="str">
        <f>IF(G3360="","",VLOOKUP(G3360,下拉数据源!J:K,2,0))</f>
        <v/>
      </c>
      <c r="I3360" s="385"/>
      <c r="J3360" s="385"/>
      <c r="K3360" s="386"/>
      <c r="L3360" s="401"/>
      <c r="M3360" s="384"/>
      <c r="N3360" s="384"/>
      <c r="O3360" s="384"/>
      <c r="P3360" s="386"/>
      <c r="Q3360" s="387"/>
      <c r="R3360" s="286"/>
      <c r="S3360" s="388">
        <f t="shared" si="470"/>
        <v>0</v>
      </c>
      <c r="T3360" s="389"/>
      <c r="U3360" s="389">
        <f t="shared" si="468"/>
        <v>0</v>
      </c>
      <c r="V3360" s="451"/>
      <c r="W3360" s="452"/>
      <c r="X3360" s="386"/>
      <c r="Y3360" s="390"/>
      <c r="Z3360" s="391"/>
      <c r="AA3360" s="392"/>
      <c r="AB3360" s="393"/>
      <c r="AC3360" s="394"/>
      <c r="AD3360" s="395">
        <f t="shared" si="471"/>
        <v>0</v>
      </c>
      <c r="AE3360" s="396">
        <f>IF(OR(G3360=账期!$A$18,G3360=账期!$A$20,G3360=账期!$A$22,G3360=账期!$A$24,G3360=账期!$A$25,G3360=账期!$A$27,G3360=账期!$A$26,G3360=账期!$A$28,G3360=账期!$A$30,G3360=账期!$A$32,G3360=账期!$A$34,G3360=账期!$A$35,G3360=账期!$A$37,G3360=账期!$A$39,G3360=账期!$A$40,G3360=账期!$A$41,G3360=账期!$A$42,G3360=账期!$A$43,G3360=账期!$A$44,G3360=账期!$A$45,G3360=账期!$A$46,G3360=账期!$A$48,G3360=账期!$A$50,G3360=账期!$A$51,G3360=账期!$A$52,G3360=账期!$A$53,G3360=账期!$A$54,G3360=账期!$A$56,G3360=账期!$A$57,G3360=账期!$A$58,G3360=账期!$A$59,G3360=账期!$A$60,G3360=账期!$A$61,G3360=账期!$A$62,G3360=账期!$A$63,G3360=账期!$A$64,G3360=账期!$A$66,G3360=账期!$A$67,G3360=账期!$A$68,G3360=账期!$A$70,G3360=账期!$A$71),30,IF(OR(G3360=账期!$A$74,G3360=账期!$A$77,G3360=账期!$A$76,G3360=账期!$A$79,G3360=账期!$A$80,G3360=账期!$A$81,G3360=账期!$A$83,G3360=账期!$A$85,G3360=账期!$A$87,G3360=账期!$A$89,G3360=账期!$A$91),60,IF(OR(G3360=账期!$A$93,G3360=账期!$A$94,G3360=账期!$A$95,G3360=账期!$A$96,G3360=账期!$A$98,G3360=账期!$A$99,G3360=账期!$A$101,G3360=账期!$A$102),90,0)))</f>
        <v>0</v>
      </c>
      <c r="AF3360" s="396"/>
      <c r="AG3360" s="384"/>
      <c r="AH3360" s="396" t="str">
        <f t="shared" si="467"/>
        <v/>
      </c>
    </row>
    <row r="3361" spans="1:34" ht="18" customHeight="1" x14ac:dyDescent="0.25">
      <c r="A3361" s="301" t="str">
        <f t="shared" si="469"/>
        <v/>
      </c>
      <c r="B3361" s="397"/>
      <c r="C3361" s="398"/>
      <c r="D3361" s="399"/>
      <c r="E3361" s="383" t="str">
        <f t="shared" si="472"/>
        <v>C</v>
      </c>
      <c r="F3361" s="383" t="str">
        <f t="shared" si="473"/>
        <v>C</v>
      </c>
      <c r="G3361" s="400"/>
      <c r="H3361" s="385" t="str">
        <f>IF(G3361="","",VLOOKUP(G3361,下拉数据源!J:K,2,0))</f>
        <v/>
      </c>
      <c r="I3361" s="385"/>
      <c r="J3361" s="385"/>
      <c r="K3361" s="386"/>
      <c r="L3361" s="401"/>
      <c r="M3361" s="384"/>
      <c r="N3361" s="384"/>
      <c r="O3361" s="384"/>
      <c r="P3361" s="386"/>
      <c r="Q3361" s="387"/>
      <c r="R3361" s="286"/>
      <c r="S3361" s="388">
        <f t="shared" si="470"/>
        <v>0</v>
      </c>
      <c r="T3361" s="389"/>
      <c r="U3361" s="389">
        <f t="shared" si="468"/>
        <v>0</v>
      </c>
      <c r="V3361" s="451"/>
      <c r="W3361" s="452"/>
      <c r="X3361" s="386"/>
      <c r="Y3361" s="390"/>
      <c r="Z3361" s="391"/>
      <c r="AA3361" s="392"/>
      <c r="AB3361" s="393"/>
      <c r="AC3361" s="394"/>
      <c r="AD3361" s="395">
        <f t="shared" si="471"/>
        <v>0</v>
      </c>
      <c r="AE3361" s="396">
        <f>IF(OR(G3361=账期!$A$18,G3361=账期!$A$20,G3361=账期!$A$22,G3361=账期!$A$24,G3361=账期!$A$25,G3361=账期!$A$27,G3361=账期!$A$26,G3361=账期!$A$28,G3361=账期!$A$30,G3361=账期!$A$32,G3361=账期!$A$34,G3361=账期!$A$35,G3361=账期!$A$37,G3361=账期!$A$39,G3361=账期!$A$40,G3361=账期!$A$41,G3361=账期!$A$42,G3361=账期!$A$43,G3361=账期!$A$44,G3361=账期!$A$45,G3361=账期!$A$46,G3361=账期!$A$48,G3361=账期!$A$50,G3361=账期!$A$51,G3361=账期!$A$52,G3361=账期!$A$53,G3361=账期!$A$54,G3361=账期!$A$56,G3361=账期!$A$57,G3361=账期!$A$58,G3361=账期!$A$59,G3361=账期!$A$60,G3361=账期!$A$61,G3361=账期!$A$62,G3361=账期!$A$63,G3361=账期!$A$64,G3361=账期!$A$66,G3361=账期!$A$67,G3361=账期!$A$68,G3361=账期!$A$70,G3361=账期!$A$71),30,IF(OR(G3361=账期!$A$74,G3361=账期!$A$77,G3361=账期!$A$76,G3361=账期!$A$79,G3361=账期!$A$80,G3361=账期!$A$81,G3361=账期!$A$83,G3361=账期!$A$85,G3361=账期!$A$87,G3361=账期!$A$89,G3361=账期!$A$91),60,IF(OR(G3361=账期!$A$93,G3361=账期!$A$94,G3361=账期!$A$95,G3361=账期!$A$96,G3361=账期!$A$98,G3361=账期!$A$99,G3361=账期!$A$101,G3361=账期!$A$102),90,0)))</f>
        <v>0</v>
      </c>
      <c r="AF3361" s="396"/>
      <c r="AG3361" s="384"/>
      <c r="AH3361" s="396" t="str">
        <f t="shared" si="467"/>
        <v/>
      </c>
    </row>
    <row r="3362" spans="1:34" ht="18" customHeight="1" x14ac:dyDescent="0.25">
      <c r="A3362" s="301" t="str">
        <f t="shared" si="469"/>
        <v/>
      </c>
      <c r="B3362" s="397"/>
      <c r="C3362" s="398"/>
      <c r="D3362" s="399"/>
      <c r="E3362" s="383" t="str">
        <f t="shared" si="472"/>
        <v>C</v>
      </c>
      <c r="F3362" s="383" t="str">
        <f t="shared" si="473"/>
        <v>C</v>
      </c>
      <c r="G3362" s="400"/>
      <c r="H3362" s="385" t="str">
        <f>IF(G3362="","",VLOOKUP(G3362,下拉数据源!J:K,2,0))</f>
        <v/>
      </c>
      <c r="I3362" s="385"/>
      <c r="J3362" s="385"/>
      <c r="K3362" s="386"/>
      <c r="L3362" s="401"/>
      <c r="M3362" s="384"/>
      <c r="N3362" s="384"/>
      <c r="O3362" s="384"/>
      <c r="P3362" s="386"/>
      <c r="Q3362" s="387"/>
      <c r="R3362" s="286"/>
      <c r="S3362" s="388">
        <f t="shared" si="470"/>
        <v>0</v>
      </c>
      <c r="T3362" s="389"/>
      <c r="U3362" s="389">
        <f t="shared" si="468"/>
        <v>0</v>
      </c>
      <c r="V3362" s="451"/>
      <c r="W3362" s="452"/>
      <c r="X3362" s="386"/>
      <c r="Y3362" s="390"/>
      <c r="Z3362" s="391"/>
      <c r="AA3362" s="392"/>
      <c r="AB3362" s="393"/>
      <c r="AC3362" s="394"/>
      <c r="AD3362" s="395">
        <f t="shared" si="471"/>
        <v>0</v>
      </c>
      <c r="AE3362" s="396">
        <f>IF(OR(G3362=账期!$A$18,G3362=账期!$A$20,G3362=账期!$A$22,G3362=账期!$A$24,G3362=账期!$A$25,G3362=账期!$A$27,G3362=账期!$A$26,G3362=账期!$A$28,G3362=账期!$A$30,G3362=账期!$A$32,G3362=账期!$A$34,G3362=账期!$A$35,G3362=账期!$A$37,G3362=账期!$A$39,G3362=账期!$A$40,G3362=账期!$A$41,G3362=账期!$A$42,G3362=账期!$A$43,G3362=账期!$A$44,G3362=账期!$A$45,G3362=账期!$A$46,G3362=账期!$A$48,G3362=账期!$A$50,G3362=账期!$A$51,G3362=账期!$A$52,G3362=账期!$A$53,G3362=账期!$A$54,G3362=账期!$A$56,G3362=账期!$A$57,G3362=账期!$A$58,G3362=账期!$A$59,G3362=账期!$A$60,G3362=账期!$A$61,G3362=账期!$A$62,G3362=账期!$A$63,G3362=账期!$A$64,G3362=账期!$A$66,G3362=账期!$A$67,G3362=账期!$A$68,G3362=账期!$A$70,G3362=账期!$A$71),30,IF(OR(G3362=账期!$A$74,G3362=账期!$A$77,G3362=账期!$A$76,G3362=账期!$A$79,G3362=账期!$A$80,G3362=账期!$A$81,G3362=账期!$A$83,G3362=账期!$A$85,G3362=账期!$A$87,G3362=账期!$A$89,G3362=账期!$A$91),60,IF(OR(G3362=账期!$A$93,G3362=账期!$A$94,G3362=账期!$A$95,G3362=账期!$A$96,G3362=账期!$A$98,G3362=账期!$A$99,G3362=账期!$A$101,G3362=账期!$A$102),90,0)))</f>
        <v>0</v>
      </c>
      <c r="AF3362" s="396"/>
      <c r="AG3362" s="384"/>
      <c r="AH3362" s="396" t="str">
        <f t="shared" si="467"/>
        <v/>
      </c>
    </row>
    <row r="3363" spans="1:34" ht="18" customHeight="1" x14ac:dyDescent="0.25">
      <c r="A3363" s="301" t="str">
        <f t="shared" si="469"/>
        <v/>
      </c>
      <c r="B3363" s="397"/>
      <c r="C3363" s="398"/>
      <c r="D3363" s="399"/>
      <c r="E3363" s="383" t="str">
        <f t="shared" si="472"/>
        <v>C</v>
      </c>
      <c r="F3363" s="383" t="str">
        <f t="shared" si="473"/>
        <v>C</v>
      </c>
      <c r="G3363" s="400"/>
      <c r="H3363" s="385" t="str">
        <f>IF(G3363="","",VLOOKUP(G3363,下拉数据源!J:K,2,0))</f>
        <v/>
      </c>
      <c r="I3363" s="385"/>
      <c r="J3363" s="385"/>
      <c r="K3363" s="386"/>
      <c r="L3363" s="401"/>
      <c r="M3363" s="384"/>
      <c r="N3363" s="384"/>
      <c r="O3363" s="384"/>
      <c r="P3363" s="386"/>
      <c r="Q3363" s="387"/>
      <c r="R3363" s="286"/>
      <c r="S3363" s="388">
        <f t="shared" si="470"/>
        <v>0</v>
      </c>
      <c r="T3363" s="389"/>
      <c r="U3363" s="389">
        <f t="shared" si="468"/>
        <v>0</v>
      </c>
      <c r="V3363" s="451"/>
      <c r="W3363" s="452"/>
      <c r="X3363" s="386"/>
      <c r="Y3363" s="390"/>
      <c r="Z3363" s="391"/>
      <c r="AA3363" s="392"/>
      <c r="AB3363" s="393"/>
      <c r="AC3363" s="394"/>
      <c r="AD3363" s="395">
        <f t="shared" si="471"/>
        <v>0</v>
      </c>
      <c r="AE3363" s="396">
        <f>IF(OR(G3363=账期!$A$18,G3363=账期!$A$20,G3363=账期!$A$22,G3363=账期!$A$24,G3363=账期!$A$25,G3363=账期!$A$27,G3363=账期!$A$26,G3363=账期!$A$28,G3363=账期!$A$30,G3363=账期!$A$32,G3363=账期!$A$34,G3363=账期!$A$35,G3363=账期!$A$37,G3363=账期!$A$39,G3363=账期!$A$40,G3363=账期!$A$41,G3363=账期!$A$42,G3363=账期!$A$43,G3363=账期!$A$44,G3363=账期!$A$45,G3363=账期!$A$46,G3363=账期!$A$48,G3363=账期!$A$50,G3363=账期!$A$51,G3363=账期!$A$52,G3363=账期!$A$53,G3363=账期!$A$54,G3363=账期!$A$56,G3363=账期!$A$57,G3363=账期!$A$58,G3363=账期!$A$59,G3363=账期!$A$60,G3363=账期!$A$61,G3363=账期!$A$62,G3363=账期!$A$63,G3363=账期!$A$64,G3363=账期!$A$66,G3363=账期!$A$67,G3363=账期!$A$68,G3363=账期!$A$70,G3363=账期!$A$71),30,IF(OR(G3363=账期!$A$74,G3363=账期!$A$77,G3363=账期!$A$76,G3363=账期!$A$79,G3363=账期!$A$80,G3363=账期!$A$81,G3363=账期!$A$83,G3363=账期!$A$85,G3363=账期!$A$87,G3363=账期!$A$89,G3363=账期!$A$91),60,IF(OR(G3363=账期!$A$93,G3363=账期!$A$94,G3363=账期!$A$95,G3363=账期!$A$96,G3363=账期!$A$98,G3363=账期!$A$99,G3363=账期!$A$101,G3363=账期!$A$102),90,0)))</f>
        <v>0</v>
      </c>
      <c r="AF3363" s="396"/>
      <c r="AG3363" s="384"/>
      <c r="AH3363" s="396" t="str">
        <f t="shared" si="467"/>
        <v/>
      </c>
    </row>
    <row r="3364" spans="1:34" ht="18" customHeight="1" x14ac:dyDescent="0.25">
      <c r="A3364" s="301" t="str">
        <f t="shared" si="469"/>
        <v/>
      </c>
      <c r="B3364" s="397"/>
      <c r="C3364" s="398"/>
      <c r="D3364" s="399"/>
      <c r="E3364" s="383" t="str">
        <f t="shared" si="472"/>
        <v>C</v>
      </c>
      <c r="F3364" s="383" t="str">
        <f t="shared" si="473"/>
        <v>C</v>
      </c>
      <c r="G3364" s="400"/>
      <c r="H3364" s="385" t="str">
        <f>IF(G3364="","",VLOOKUP(G3364,下拉数据源!J:K,2,0))</f>
        <v/>
      </c>
      <c r="I3364" s="385"/>
      <c r="J3364" s="385"/>
      <c r="K3364" s="386"/>
      <c r="L3364" s="401"/>
      <c r="M3364" s="384"/>
      <c r="N3364" s="384"/>
      <c r="O3364" s="384"/>
      <c r="P3364" s="386"/>
      <c r="Q3364" s="387"/>
      <c r="R3364" s="286"/>
      <c r="S3364" s="388">
        <f t="shared" si="470"/>
        <v>0</v>
      </c>
      <c r="T3364" s="389"/>
      <c r="U3364" s="389">
        <f t="shared" si="468"/>
        <v>0</v>
      </c>
      <c r="V3364" s="451"/>
      <c r="W3364" s="452"/>
      <c r="X3364" s="386"/>
      <c r="Y3364" s="390"/>
      <c r="Z3364" s="391"/>
      <c r="AA3364" s="392"/>
      <c r="AB3364" s="393"/>
      <c r="AC3364" s="394"/>
      <c r="AD3364" s="395">
        <f t="shared" si="471"/>
        <v>0</v>
      </c>
      <c r="AE3364" s="396">
        <f>IF(OR(G3364=账期!$A$18,G3364=账期!$A$20,G3364=账期!$A$22,G3364=账期!$A$24,G3364=账期!$A$25,G3364=账期!$A$27,G3364=账期!$A$26,G3364=账期!$A$28,G3364=账期!$A$30,G3364=账期!$A$32,G3364=账期!$A$34,G3364=账期!$A$35,G3364=账期!$A$37,G3364=账期!$A$39,G3364=账期!$A$40,G3364=账期!$A$41,G3364=账期!$A$42,G3364=账期!$A$43,G3364=账期!$A$44,G3364=账期!$A$45,G3364=账期!$A$46,G3364=账期!$A$48,G3364=账期!$A$50,G3364=账期!$A$51,G3364=账期!$A$52,G3364=账期!$A$53,G3364=账期!$A$54,G3364=账期!$A$56,G3364=账期!$A$57,G3364=账期!$A$58,G3364=账期!$A$59,G3364=账期!$A$60,G3364=账期!$A$61,G3364=账期!$A$62,G3364=账期!$A$63,G3364=账期!$A$64,G3364=账期!$A$66,G3364=账期!$A$67,G3364=账期!$A$68,G3364=账期!$A$70,G3364=账期!$A$71),30,IF(OR(G3364=账期!$A$74,G3364=账期!$A$77,G3364=账期!$A$76,G3364=账期!$A$79,G3364=账期!$A$80,G3364=账期!$A$81,G3364=账期!$A$83,G3364=账期!$A$85,G3364=账期!$A$87,G3364=账期!$A$89,G3364=账期!$A$91),60,IF(OR(G3364=账期!$A$93,G3364=账期!$A$94,G3364=账期!$A$95,G3364=账期!$A$96,G3364=账期!$A$98,G3364=账期!$A$99,G3364=账期!$A$101,G3364=账期!$A$102),90,0)))</f>
        <v>0</v>
      </c>
      <c r="AF3364" s="396"/>
      <c r="AG3364" s="384"/>
      <c r="AH3364" s="396" t="str">
        <f t="shared" si="467"/>
        <v/>
      </c>
    </row>
    <row r="3365" spans="1:34" ht="18" customHeight="1" x14ac:dyDescent="0.25">
      <c r="A3365" s="301" t="str">
        <f t="shared" si="469"/>
        <v/>
      </c>
      <c r="B3365" s="397"/>
      <c r="C3365" s="398"/>
      <c r="D3365" s="399"/>
      <c r="E3365" s="383" t="str">
        <f t="shared" si="472"/>
        <v>C</v>
      </c>
      <c r="F3365" s="383" t="str">
        <f t="shared" si="473"/>
        <v>C</v>
      </c>
      <c r="G3365" s="400"/>
      <c r="H3365" s="385" t="str">
        <f>IF(G3365="","",VLOOKUP(G3365,下拉数据源!J:K,2,0))</f>
        <v/>
      </c>
      <c r="I3365" s="385"/>
      <c r="J3365" s="385"/>
      <c r="K3365" s="386"/>
      <c r="L3365" s="401"/>
      <c r="M3365" s="384"/>
      <c r="N3365" s="384"/>
      <c r="O3365" s="384"/>
      <c r="P3365" s="386"/>
      <c r="Q3365" s="387"/>
      <c r="R3365" s="286"/>
      <c r="S3365" s="388">
        <f t="shared" si="470"/>
        <v>0</v>
      </c>
      <c r="T3365" s="389"/>
      <c r="U3365" s="389">
        <f t="shared" si="468"/>
        <v>0</v>
      </c>
      <c r="V3365" s="451"/>
      <c r="W3365" s="452"/>
      <c r="X3365" s="386"/>
      <c r="Y3365" s="390"/>
      <c r="Z3365" s="391"/>
      <c r="AA3365" s="392"/>
      <c r="AB3365" s="393"/>
      <c r="AC3365" s="394"/>
      <c r="AD3365" s="395">
        <f t="shared" si="471"/>
        <v>0</v>
      </c>
      <c r="AE3365" s="396">
        <f>IF(OR(G3365=账期!$A$18,G3365=账期!$A$20,G3365=账期!$A$22,G3365=账期!$A$24,G3365=账期!$A$25,G3365=账期!$A$27,G3365=账期!$A$26,G3365=账期!$A$28,G3365=账期!$A$30,G3365=账期!$A$32,G3365=账期!$A$34,G3365=账期!$A$35,G3365=账期!$A$37,G3365=账期!$A$39,G3365=账期!$A$40,G3365=账期!$A$41,G3365=账期!$A$42,G3365=账期!$A$43,G3365=账期!$A$44,G3365=账期!$A$45,G3365=账期!$A$46,G3365=账期!$A$48,G3365=账期!$A$50,G3365=账期!$A$51,G3365=账期!$A$52,G3365=账期!$A$53,G3365=账期!$A$54,G3365=账期!$A$56,G3365=账期!$A$57,G3365=账期!$A$58,G3365=账期!$A$59,G3365=账期!$A$60,G3365=账期!$A$61,G3365=账期!$A$62,G3365=账期!$A$63,G3365=账期!$A$64,G3365=账期!$A$66,G3365=账期!$A$67,G3365=账期!$A$68,G3365=账期!$A$70,G3365=账期!$A$71),30,IF(OR(G3365=账期!$A$74,G3365=账期!$A$77,G3365=账期!$A$76,G3365=账期!$A$79,G3365=账期!$A$80,G3365=账期!$A$81,G3365=账期!$A$83,G3365=账期!$A$85,G3365=账期!$A$87,G3365=账期!$A$89,G3365=账期!$A$91),60,IF(OR(G3365=账期!$A$93,G3365=账期!$A$94,G3365=账期!$A$95,G3365=账期!$A$96,G3365=账期!$A$98,G3365=账期!$A$99,G3365=账期!$A$101,G3365=账期!$A$102),90,0)))</f>
        <v>0</v>
      </c>
      <c r="AF3365" s="396"/>
      <c r="AG3365" s="384"/>
      <c r="AH3365" s="396" t="str">
        <f t="shared" si="467"/>
        <v/>
      </c>
    </row>
    <row r="3366" spans="1:34" ht="18" customHeight="1" x14ac:dyDescent="0.25">
      <c r="A3366" s="301" t="str">
        <f t="shared" si="469"/>
        <v/>
      </c>
      <c r="B3366" s="397"/>
      <c r="C3366" s="398"/>
      <c r="D3366" s="399"/>
      <c r="E3366" s="383" t="str">
        <f t="shared" si="472"/>
        <v>C</v>
      </c>
      <c r="F3366" s="383" t="str">
        <f t="shared" si="473"/>
        <v>C</v>
      </c>
      <c r="G3366" s="400"/>
      <c r="H3366" s="385" t="str">
        <f>IF(G3366="","",VLOOKUP(G3366,下拉数据源!J:K,2,0))</f>
        <v/>
      </c>
      <c r="I3366" s="385"/>
      <c r="J3366" s="385"/>
      <c r="K3366" s="386"/>
      <c r="L3366" s="401"/>
      <c r="M3366" s="384"/>
      <c r="N3366" s="384"/>
      <c r="O3366" s="384"/>
      <c r="P3366" s="386"/>
      <c r="Q3366" s="387"/>
      <c r="R3366" s="286"/>
      <c r="S3366" s="388">
        <f t="shared" si="470"/>
        <v>0</v>
      </c>
      <c r="T3366" s="389"/>
      <c r="U3366" s="389">
        <f t="shared" si="468"/>
        <v>0</v>
      </c>
      <c r="V3366" s="451"/>
      <c r="W3366" s="452"/>
      <c r="X3366" s="386"/>
      <c r="Y3366" s="390"/>
      <c r="Z3366" s="391"/>
      <c r="AA3366" s="392"/>
      <c r="AB3366" s="393"/>
      <c r="AC3366" s="394"/>
      <c r="AD3366" s="395">
        <f t="shared" si="471"/>
        <v>0</v>
      </c>
      <c r="AE3366" s="396">
        <f>IF(OR(G3366=账期!$A$18,G3366=账期!$A$20,G3366=账期!$A$22,G3366=账期!$A$24,G3366=账期!$A$25,G3366=账期!$A$27,G3366=账期!$A$26,G3366=账期!$A$28,G3366=账期!$A$30,G3366=账期!$A$32,G3366=账期!$A$34,G3366=账期!$A$35,G3366=账期!$A$37,G3366=账期!$A$39,G3366=账期!$A$40,G3366=账期!$A$41,G3366=账期!$A$42,G3366=账期!$A$43,G3366=账期!$A$44,G3366=账期!$A$45,G3366=账期!$A$46,G3366=账期!$A$48,G3366=账期!$A$50,G3366=账期!$A$51,G3366=账期!$A$52,G3366=账期!$A$53,G3366=账期!$A$54,G3366=账期!$A$56,G3366=账期!$A$57,G3366=账期!$A$58,G3366=账期!$A$59,G3366=账期!$A$60,G3366=账期!$A$61,G3366=账期!$A$62,G3366=账期!$A$63,G3366=账期!$A$64,G3366=账期!$A$66,G3366=账期!$A$67,G3366=账期!$A$68,G3366=账期!$A$70,G3366=账期!$A$71),30,IF(OR(G3366=账期!$A$74,G3366=账期!$A$77,G3366=账期!$A$76,G3366=账期!$A$79,G3366=账期!$A$80,G3366=账期!$A$81,G3366=账期!$A$83,G3366=账期!$A$85,G3366=账期!$A$87,G3366=账期!$A$89,G3366=账期!$A$91),60,IF(OR(G3366=账期!$A$93,G3366=账期!$A$94,G3366=账期!$A$95,G3366=账期!$A$96,G3366=账期!$A$98,G3366=账期!$A$99,G3366=账期!$A$101,G3366=账期!$A$102),90,0)))</f>
        <v>0</v>
      </c>
      <c r="AF3366" s="396"/>
      <c r="AG3366" s="384"/>
      <c r="AH3366" s="396" t="str">
        <f t="shared" si="467"/>
        <v/>
      </c>
    </row>
    <row r="3367" spans="1:34" ht="18" customHeight="1" x14ac:dyDescent="0.25">
      <c r="A3367" s="301" t="str">
        <f t="shared" si="469"/>
        <v/>
      </c>
      <c r="B3367" s="397"/>
      <c r="C3367" s="398"/>
      <c r="D3367" s="399"/>
      <c r="E3367" s="383" t="str">
        <f t="shared" si="472"/>
        <v>C</v>
      </c>
      <c r="F3367" s="383" t="str">
        <f t="shared" si="473"/>
        <v>C</v>
      </c>
      <c r="G3367" s="400"/>
      <c r="H3367" s="385" t="str">
        <f>IF(G3367="","",VLOOKUP(G3367,下拉数据源!J:K,2,0))</f>
        <v/>
      </c>
      <c r="I3367" s="385"/>
      <c r="J3367" s="385"/>
      <c r="K3367" s="386"/>
      <c r="L3367" s="401"/>
      <c r="M3367" s="384"/>
      <c r="N3367" s="384"/>
      <c r="O3367" s="384"/>
      <c r="P3367" s="386"/>
      <c r="Q3367" s="387"/>
      <c r="R3367" s="286"/>
      <c r="S3367" s="388">
        <f t="shared" si="470"/>
        <v>0</v>
      </c>
      <c r="T3367" s="389"/>
      <c r="U3367" s="389">
        <f t="shared" si="468"/>
        <v>0</v>
      </c>
      <c r="V3367" s="451"/>
      <c r="W3367" s="452"/>
      <c r="X3367" s="386"/>
      <c r="Y3367" s="390"/>
      <c r="Z3367" s="391"/>
      <c r="AA3367" s="392"/>
      <c r="AB3367" s="393"/>
      <c r="AC3367" s="394"/>
      <c r="AD3367" s="395">
        <f t="shared" si="471"/>
        <v>0</v>
      </c>
      <c r="AE3367" s="396">
        <f>IF(OR(G3367=账期!$A$18,G3367=账期!$A$20,G3367=账期!$A$22,G3367=账期!$A$24,G3367=账期!$A$25,G3367=账期!$A$27,G3367=账期!$A$26,G3367=账期!$A$28,G3367=账期!$A$30,G3367=账期!$A$32,G3367=账期!$A$34,G3367=账期!$A$35,G3367=账期!$A$37,G3367=账期!$A$39,G3367=账期!$A$40,G3367=账期!$A$41,G3367=账期!$A$42,G3367=账期!$A$43,G3367=账期!$A$44,G3367=账期!$A$45,G3367=账期!$A$46,G3367=账期!$A$48,G3367=账期!$A$50,G3367=账期!$A$51,G3367=账期!$A$52,G3367=账期!$A$53,G3367=账期!$A$54,G3367=账期!$A$56,G3367=账期!$A$57,G3367=账期!$A$58,G3367=账期!$A$59,G3367=账期!$A$60,G3367=账期!$A$61,G3367=账期!$A$62,G3367=账期!$A$63,G3367=账期!$A$64,G3367=账期!$A$66,G3367=账期!$A$67,G3367=账期!$A$68,G3367=账期!$A$70,G3367=账期!$A$71),30,IF(OR(G3367=账期!$A$74,G3367=账期!$A$77,G3367=账期!$A$76,G3367=账期!$A$79,G3367=账期!$A$80,G3367=账期!$A$81,G3367=账期!$A$83,G3367=账期!$A$85,G3367=账期!$A$87,G3367=账期!$A$89,G3367=账期!$A$91),60,IF(OR(G3367=账期!$A$93,G3367=账期!$A$94,G3367=账期!$A$95,G3367=账期!$A$96,G3367=账期!$A$98,G3367=账期!$A$99,G3367=账期!$A$101,G3367=账期!$A$102),90,0)))</f>
        <v>0</v>
      </c>
      <c r="AF3367" s="396"/>
      <c r="AG3367" s="384"/>
      <c r="AH3367" s="396" t="str">
        <f t="shared" ref="AH3367:AH3430" si="474">IF(AG3367="华东","徐绪盛",IF(AG3367="华南","柯童柱",IF(AG3367="华中","杭得利",IF(AG3367="西南","张军",IF(AG3367="华北","石浩宇","")))))</f>
        <v/>
      </c>
    </row>
    <row r="3368" spans="1:34" ht="18" customHeight="1" x14ac:dyDescent="0.25">
      <c r="A3368" s="301" t="str">
        <f t="shared" si="469"/>
        <v/>
      </c>
      <c r="B3368" s="397"/>
      <c r="C3368" s="398"/>
      <c r="D3368" s="399"/>
      <c r="E3368" s="383" t="str">
        <f t="shared" si="472"/>
        <v>C</v>
      </c>
      <c r="F3368" s="383" t="str">
        <f t="shared" si="473"/>
        <v>C</v>
      </c>
      <c r="G3368" s="400"/>
      <c r="H3368" s="385" t="str">
        <f>IF(G3368="","",VLOOKUP(G3368,下拉数据源!J:K,2,0))</f>
        <v/>
      </c>
      <c r="I3368" s="385"/>
      <c r="J3368" s="385"/>
      <c r="K3368" s="386"/>
      <c r="L3368" s="401"/>
      <c r="M3368" s="384"/>
      <c r="N3368" s="384"/>
      <c r="O3368" s="384"/>
      <c r="P3368" s="386"/>
      <c r="Q3368" s="387"/>
      <c r="R3368" s="286"/>
      <c r="S3368" s="388">
        <f t="shared" si="470"/>
        <v>0</v>
      </c>
      <c r="T3368" s="389"/>
      <c r="U3368" s="389">
        <f t="shared" si="468"/>
        <v>0</v>
      </c>
      <c r="V3368" s="451"/>
      <c r="W3368" s="452"/>
      <c r="X3368" s="386"/>
      <c r="Y3368" s="390"/>
      <c r="Z3368" s="391"/>
      <c r="AA3368" s="392"/>
      <c r="AB3368" s="393"/>
      <c r="AC3368" s="394"/>
      <c r="AD3368" s="395">
        <f t="shared" si="471"/>
        <v>0</v>
      </c>
      <c r="AE3368" s="396">
        <f>IF(OR(G3368=账期!$A$18,G3368=账期!$A$20,G3368=账期!$A$22,G3368=账期!$A$24,G3368=账期!$A$25,G3368=账期!$A$27,G3368=账期!$A$26,G3368=账期!$A$28,G3368=账期!$A$30,G3368=账期!$A$32,G3368=账期!$A$34,G3368=账期!$A$35,G3368=账期!$A$37,G3368=账期!$A$39,G3368=账期!$A$40,G3368=账期!$A$41,G3368=账期!$A$42,G3368=账期!$A$43,G3368=账期!$A$44,G3368=账期!$A$45,G3368=账期!$A$46,G3368=账期!$A$48,G3368=账期!$A$50,G3368=账期!$A$51,G3368=账期!$A$52,G3368=账期!$A$53,G3368=账期!$A$54,G3368=账期!$A$56,G3368=账期!$A$57,G3368=账期!$A$58,G3368=账期!$A$59,G3368=账期!$A$60,G3368=账期!$A$61,G3368=账期!$A$62,G3368=账期!$A$63,G3368=账期!$A$64,G3368=账期!$A$66,G3368=账期!$A$67,G3368=账期!$A$68,G3368=账期!$A$70,G3368=账期!$A$71),30,IF(OR(G3368=账期!$A$74,G3368=账期!$A$77,G3368=账期!$A$76,G3368=账期!$A$79,G3368=账期!$A$80,G3368=账期!$A$81,G3368=账期!$A$83,G3368=账期!$A$85,G3368=账期!$A$87,G3368=账期!$A$89,G3368=账期!$A$91),60,IF(OR(G3368=账期!$A$93,G3368=账期!$A$94,G3368=账期!$A$95,G3368=账期!$A$96,G3368=账期!$A$98,G3368=账期!$A$99,G3368=账期!$A$101,G3368=账期!$A$102),90,0)))</f>
        <v>0</v>
      </c>
      <c r="AF3368" s="396"/>
      <c r="AG3368" s="384"/>
      <c r="AH3368" s="396" t="str">
        <f t="shared" si="474"/>
        <v/>
      </c>
    </row>
    <row r="3369" spans="1:34" ht="18" customHeight="1" x14ac:dyDescent="0.25">
      <c r="A3369" s="301" t="str">
        <f t="shared" si="469"/>
        <v/>
      </c>
      <c r="B3369" s="397"/>
      <c r="C3369" s="398"/>
      <c r="D3369" s="399"/>
      <c r="E3369" s="383" t="str">
        <f t="shared" si="472"/>
        <v>C</v>
      </c>
      <c r="F3369" s="383" t="str">
        <f t="shared" si="473"/>
        <v>C</v>
      </c>
      <c r="G3369" s="400"/>
      <c r="H3369" s="385" t="str">
        <f>IF(G3369="","",VLOOKUP(G3369,下拉数据源!J:K,2,0))</f>
        <v/>
      </c>
      <c r="I3369" s="385"/>
      <c r="J3369" s="385"/>
      <c r="K3369" s="386"/>
      <c r="L3369" s="401"/>
      <c r="M3369" s="384"/>
      <c r="N3369" s="384"/>
      <c r="O3369" s="384"/>
      <c r="P3369" s="386"/>
      <c r="Q3369" s="387"/>
      <c r="R3369" s="286"/>
      <c r="S3369" s="388">
        <f t="shared" si="470"/>
        <v>0</v>
      </c>
      <c r="T3369" s="389"/>
      <c r="U3369" s="389">
        <f t="shared" si="468"/>
        <v>0</v>
      </c>
      <c r="V3369" s="451"/>
      <c r="W3369" s="452"/>
      <c r="X3369" s="386"/>
      <c r="Y3369" s="390"/>
      <c r="Z3369" s="391"/>
      <c r="AA3369" s="392"/>
      <c r="AB3369" s="393"/>
      <c r="AC3369" s="394"/>
      <c r="AD3369" s="395">
        <f t="shared" si="471"/>
        <v>0</v>
      </c>
      <c r="AE3369" s="396">
        <f>IF(OR(G3369=账期!$A$18,G3369=账期!$A$20,G3369=账期!$A$22,G3369=账期!$A$24,G3369=账期!$A$25,G3369=账期!$A$27,G3369=账期!$A$26,G3369=账期!$A$28,G3369=账期!$A$30,G3369=账期!$A$32,G3369=账期!$A$34,G3369=账期!$A$35,G3369=账期!$A$37,G3369=账期!$A$39,G3369=账期!$A$40,G3369=账期!$A$41,G3369=账期!$A$42,G3369=账期!$A$43,G3369=账期!$A$44,G3369=账期!$A$45,G3369=账期!$A$46,G3369=账期!$A$48,G3369=账期!$A$50,G3369=账期!$A$51,G3369=账期!$A$52,G3369=账期!$A$53,G3369=账期!$A$54,G3369=账期!$A$56,G3369=账期!$A$57,G3369=账期!$A$58,G3369=账期!$A$59,G3369=账期!$A$60,G3369=账期!$A$61,G3369=账期!$A$62,G3369=账期!$A$63,G3369=账期!$A$64,G3369=账期!$A$66,G3369=账期!$A$67,G3369=账期!$A$68,G3369=账期!$A$70,G3369=账期!$A$71),30,IF(OR(G3369=账期!$A$74,G3369=账期!$A$77,G3369=账期!$A$76,G3369=账期!$A$79,G3369=账期!$A$80,G3369=账期!$A$81,G3369=账期!$A$83,G3369=账期!$A$85,G3369=账期!$A$87,G3369=账期!$A$89,G3369=账期!$A$91),60,IF(OR(G3369=账期!$A$93,G3369=账期!$A$94,G3369=账期!$A$95,G3369=账期!$A$96,G3369=账期!$A$98,G3369=账期!$A$99,G3369=账期!$A$101,G3369=账期!$A$102),90,0)))</f>
        <v>0</v>
      </c>
      <c r="AF3369" s="396"/>
      <c r="AG3369" s="384"/>
      <c r="AH3369" s="396" t="str">
        <f t="shared" si="474"/>
        <v/>
      </c>
    </row>
    <row r="3370" spans="1:34" ht="18" customHeight="1" x14ac:dyDescent="0.25">
      <c r="A3370" s="301" t="str">
        <f t="shared" si="469"/>
        <v/>
      </c>
      <c r="B3370" s="397"/>
      <c r="C3370" s="398"/>
      <c r="D3370" s="399"/>
      <c r="E3370" s="383" t="str">
        <f t="shared" si="472"/>
        <v>C</v>
      </c>
      <c r="F3370" s="383" t="str">
        <f t="shared" si="473"/>
        <v>C</v>
      </c>
      <c r="G3370" s="400"/>
      <c r="H3370" s="385" t="str">
        <f>IF(G3370="","",VLOOKUP(G3370,下拉数据源!J:K,2,0))</f>
        <v/>
      </c>
      <c r="I3370" s="385"/>
      <c r="J3370" s="385"/>
      <c r="K3370" s="386"/>
      <c r="L3370" s="401"/>
      <c r="M3370" s="384"/>
      <c r="N3370" s="384"/>
      <c r="O3370" s="384"/>
      <c r="P3370" s="386"/>
      <c r="Q3370" s="387"/>
      <c r="R3370" s="286"/>
      <c r="S3370" s="388">
        <f t="shared" si="470"/>
        <v>0</v>
      </c>
      <c r="T3370" s="389"/>
      <c r="U3370" s="389">
        <f t="shared" si="468"/>
        <v>0</v>
      </c>
      <c r="V3370" s="451"/>
      <c r="W3370" s="452"/>
      <c r="X3370" s="386"/>
      <c r="Y3370" s="390"/>
      <c r="Z3370" s="391"/>
      <c r="AA3370" s="392"/>
      <c r="AB3370" s="393"/>
      <c r="AC3370" s="394"/>
      <c r="AD3370" s="395">
        <f t="shared" si="471"/>
        <v>0</v>
      </c>
      <c r="AE3370" s="396">
        <f>IF(OR(G3370=账期!$A$18,G3370=账期!$A$20,G3370=账期!$A$22,G3370=账期!$A$24,G3370=账期!$A$25,G3370=账期!$A$27,G3370=账期!$A$26,G3370=账期!$A$28,G3370=账期!$A$30,G3370=账期!$A$32,G3370=账期!$A$34,G3370=账期!$A$35,G3370=账期!$A$37,G3370=账期!$A$39,G3370=账期!$A$40,G3370=账期!$A$41,G3370=账期!$A$42,G3370=账期!$A$43,G3370=账期!$A$44,G3370=账期!$A$45,G3370=账期!$A$46,G3370=账期!$A$48,G3370=账期!$A$50,G3370=账期!$A$51,G3370=账期!$A$52,G3370=账期!$A$53,G3370=账期!$A$54,G3370=账期!$A$56,G3370=账期!$A$57,G3370=账期!$A$58,G3370=账期!$A$59,G3370=账期!$A$60,G3370=账期!$A$61,G3370=账期!$A$62,G3370=账期!$A$63,G3370=账期!$A$64,G3370=账期!$A$66,G3370=账期!$A$67,G3370=账期!$A$68,G3370=账期!$A$70,G3370=账期!$A$71),30,IF(OR(G3370=账期!$A$74,G3370=账期!$A$77,G3370=账期!$A$76,G3370=账期!$A$79,G3370=账期!$A$80,G3370=账期!$A$81,G3370=账期!$A$83,G3370=账期!$A$85,G3370=账期!$A$87,G3370=账期!$A$89,G3370=账期!$A$91),60,IF(OR(G3370=账期!$A$93,G3370=账期!$A$94,G3370=账期!$A$95,G3370=账期!$A$96,G3370=账期!$A$98,G3370=账期!$A$99,G3370=账期!$A$101,G3370=账期!$A$102),90,0)))</f>
        <v>0</v>
      </c>
      <c r="AF3370" s="396"/>
      <c r="AG3370" s="384"/>
      <c r="AH3370" s="396" t="str">
        <f t="shared" si="474"/>
        <v/>
      </c>
    </row>
    <row r="3371" spans="1:34" ht="18" customHeight="1" x14ac:dyDescent="0.25">
      <c r="A3371" s="301" t="str">
        <f t="shared" si="469"/>
        <v/>
      </c>
      <c r="B3371" s="397"/>
      <c r="C3371" s="398"/>
      <c r="D3371" s="399"/>
      <c r="E3371" s="383" t="str">
        <f t="shared" si="472"/>
        <v>C</v>
      </c>
      <c r="F3371" s="383" t="str">
        <f t="shared" si="473"/>
        <v>C</v>
      </c>
      <c r="G3371" s="400"/>
      <c r="H3371" s="385" t="str">
        <f>IF(G3371="","",VLOOKUP(G3371,下拉数据源!J:K,2,0))</f>
        <v/>
      </c>
      <c r="I3371" s="385"/>
      <c r="J3371" s="385"/>
      <c r="K3371" s="386"/>
      <c r="L3371" s="401"/>
      <c r="M3371" s="384"/>
      <c r="N3371" s="384"/>
      <c r="O3371" s="384"/>
      <c r="P3371" s="386"/>
      <c r="Q3371" s="387"/>
      <c r="R3371" s="286"/>
      <c r="S3371" s="388">
        <f t="shared" si="470"/>
        <v>0</v>
      </c>
      <c r="T3371" s="389"/>
      <c r="U3371" s="389">
        <f t="shared" si="468"/>
        <v>0</v>
      </c>
      <c r="V3371" s="451"/>
      <c r="W3371" s="452"/>
      <c r="X3371" s="386"/>
      <c r="Y3371" s="390"/>
      <c r="Z3371" s="391"/>
      <c r="AA3371" s="392"/>
      <c r="AB3371" s="393"/>
      <c r="AC3371" s="394"/>
      <c r="AD3371" s="395">
        <f t="shared" si="471"/>
        <v>0</v>
      </c>
      <c r="AE3371" s="396">
        <f>IF(OR(G3371=账期!$A$18,G3371=账期!$A$20,G3371=账期!$A$22,G3371=账期!$A$24,G3371=账期!$A$25,G3371=账期!$A$27,G3371=账期!$A$26,G3371=账期!$A$28,G3371=账期!$A$30,G3371=账期!$A$32,G3371=账期!$A$34,G3371=账期!$A$35,G3371=账期!$A$37,G3371=账期!$A$39,G3371=账期!$A$40,G3371=账期!$A$41,G3371=账期!$A$42,G3371=账期!$A$43,G3371=账期!$A$44,G3371=账期!$A$45,G3371=账期!$A$46,G3371=账期!$A$48,G3371=账期!$A$50,G3371=账期!$A$51,G3371=账期!$A$52,G3371=账期!$A$53,G3371=账期!$A$54,G3371=账期!$A$56,G3371=账期!$A$57,G3371=账期!$A$58,G3371=账期!$A$59,G3371=账期!$A$60,G3371=账期!$A$61,G3371=账期!$A$62,G3371=账期!$A$63,G3371=账期!$A$64,G3371=账期!$A$66,G3371=账期!$A$67,G3371=账期!$A$68,G3371=账期!$A$70,G3371=账期!$A$71),30,IF(OR(G3371=账期!$A$74,G3371=账期!$A$77,G3371=账期!$A$76,G3371=账期!$A$79,G3371=账期!$A$80,G3371=账期!$A$81,G3371=账期!$A$83,G3371=账期!$A$85,G3371=账期!$A$87,G3371=账期!$A$89,G3371=账期!$A$91),60,IF(OR(G3371=账期!$A$93,G3371=账期!$A$94,G3371=账期!$A$95,G3371=账期!$A$96,G3371=账期!$A$98,G3371=账期!$A$99,G3371=账期!$A$101,G3371=账期!$A$102),90,0)))</f>
        <v>0</v>
      </c>
      <c r="AF3371" s="396"/>
      <c r="AG3371" s="384"/>
      <c r="AH3371" s="396" t="str">
        <f t="shared" si="474"/>
        <v/>
      </c>
    </row>
    <row r="3372" spans="1:34" ht="18" customHeight="1" x14ac:dyDescent="0.25">
      <c r="A3372" s="301" t="str">
        <f t="shared" si="469"/>
        <v/>
      </c>
      <c r="B3372" s="397"/>
      <c r="C3372" s="398"/>
      <c r="D3372" s="399"/>
      <c r="E3372" s="383" t="str">
        <f t="shared" si="472"/>
        <v>C</v>
      </c>
      <c r="F3372" s="383" t="str">
        <f t="shared" si="473"/>
        <v>C</v>
      </c>
      <c r="G3372" s="400"/>
      <c r="H3372" s="385" t="str">
        <f>IF(G3372="","",VLOOKUP(G3372,下拉数据源!J:K,2,0))</f>
        <v/>
      </c>
      <c r="I3372" s="385"/>
      <c r="J3372" s="385"/>
      <c r="K3372" s="386"/>
      <c r="L3372" s="401"/>
      <c r="M3372" s="384"/>
      <c r="N3372" s="384"/>
      <c r="O3372" s="384"/>
      <c r="P3372" s="386"/>
      <c r="Q3372" s="387"/>
      <c r="R3372" s="286"/>
      <c r="S3372" s="388">
        <f t="shared" si="470"/>
        <v>0</v>
      </c>
      <c r="T3372" s="389"/>
      <c r="U3372" s="389">
        <f t="shared" si="468"/>
        <v>0</v>
      </c>
      <c r="V3372" s="451"/>
      <c r="W3372" s="452"/>
      <c r="X3372" s="386"/>
      <c r="Y3372" s="390"/>
      <c r="Z3372" s="391"/>
      <c r="AA3372" s="392"/>
      <c r="AB3372" s="393"/>
      <c r="AC3372" s="394"/>
      <c r="AD3372" s="395">
        <f t="shared" si="471"/>
        <v>0</v>
      </c>
      <c r="AE3372" s="396">
        <f>IF(OR(G3372=账期!$A$18,G3372=账期!$A$20,G3372=账期!$A$22,G3372=账期!$A$24,G3372=账期!$A$25,G3372=账期!$A$27,G3372=账期!$A$26,G3372=账期!$A$28,G3372=账期!$A$30,G3372=账期!$A$32,G3372=账期!$A$34,G3372=账期!$A$35,G3372=账期!$A$37,G3372=账期!$A$39,G3372=账期!$A$40,G3372=账期!$A$41,G3372=账期!$A$42,G3372=账期!$A$43,G3372=账期!$A$44,G3372=账期!$A$45,G3372=账期!$A$46,G3372=账期!$A$48,G3372=账期!$A$50,G3372=账期!$A$51,G3372=账期!$A$52,G3372=账期!$A$53,G3372=账期!$A$54,G3372=账期!$A$56,G3372=账期!$A$57,G3372=账期!$A$58,G3372=账期!$A$59,G3372=账期!$A$60,G3372=账期!$A$61,G3372=账期!$A$62,G3372=账期!$A$63,G3372=账期!$A$64,G3372=账期!$A$66,G3372=账期!$A$67,G3372=账期!$A$68,G3372=账期!$A$70,G3372=账期!$A$71),30,IF(OR(G3372=账期!$A$74,G3372=账期!$A$77,G3372=账期!$A$76,G3372=账期!$A$79,G3372=账期!$A$80,G3372=账期!$A$81,G3372=账期!$A$83,G3372=账期!$A$85,G3372=账期!$A$87,G3372=账期!$A$89,G3372=账期!$A$91),60,IF(OR(G3372=账期!$A$93,G3372=账期!$A$94,G3372=账期!$A$95,G3372=账期!$A$96,G3372=账期!$A$98,G3372=账期!$A$99,G3372=账期!$A$101,G3372=账期!$A$102),90,0)))</f>
        <v>0</v>
      </c>
      <c r="AF3372" s="396"/>
      <c r="AG3372" s="384"/>
      <c r="AH3372" s="396" t="str">
        <f t="shared" si="474"/>
        <v/>
      </c>
    </row>
    <row r="3373" spans="1:34" ht="18" customHeight="1" x14ac:dyDescent="0.25">
      <c r="A3373" s="301" t="str">
        <f t="shared" si="469"/>
        <v/>
      </c>
      <c r="B3373" s="397"/>
      <c r="C3373" s="398"/>
      <c r="D3373" s="399"/>
      <c r="E3373" s="383" t="str">
        <f t="shared" si="472"/>
        <v>C</v>
      </c>
      <c r="F3373" s="383" t="str">
        <f t="shared" si="473"/>
        <v>C</v>
      </c>
      <c r="G3373" s="400"/>
      <c r="H3373" s="385" t="str">
        <f>IF(G3373="","",VLOOKUP(G3373,下拉数据源!J:K,2,0))</f>
        <v/>
      </c>
      <c r="I3373" s="385"/>
      <c r="J3373" s="385"/>
      <c r="K3373" s="386"/>
      <c r="L3373" s="401"/>
      <c r="M3373" s="384"/>
      <c r="N3373" s="384"/>
      <c r="O3373" s="384"/>
      <c r="P3373" s="386"/>
      <c r="Q3373" s="387"/>
      <c r="R3373" s="286"/>
      <c r="S3373" s="388">
        <f t="shared" si="470"/>
        <v>0</v>
      </c>
      <c r="T3373" s="389"/>
      <c r="U3373" s="389">
        <f t="shared" si="468"/>
        <v>0</v>
      </c>
      <c r="V3373" s="451"/>
      <c r="W3373" s="452"/>
      <c r="X3373" s="386"/>
      <c r="Y3373" s="390"/>
      <c r="Z3373" s="391"/>
      <c r="AA3373" s="392"/>
      <c r="AB3373" s="393"/>
      <c r="AC3373" s="394"/>
      <c r="AD3373" s="395">
        <f t="shared" si="471"/>
        <v>0</v>
      </c>
      <c r="AE3373" s="396">
        <f>IF(OR(G3373=账期!$A$18,G3373=账期!$A$20,G3373=账期!$A$22,G3373=账期!$A$24,G3373=账期!$A$25,G3373=账期!$A$27,G3373=账期!$A$26,G3373=账期!$A$28,G3373=账期!$A$30,G3373=账期!$A$32,G3373=账期!$A$34,G3373=账期!$A$35,G3373=账期!$A$37,G3373=账期!$A$39,G3373=账期!$A$40,G3373=账期!$A$41,G3373=账期!$A$42,G3373=账期!$A$43,G3373=账期!$A$44,G3373=账期!$A$45,G3373=账期!$A$46,G3373=账期!$A$48,G3373=账期!$A$50,G3373=账期!$A$51,G3373=账期!$A$52,G3373=账期!$A$53,G3373=账期!$A$54,G3373=账期!$A$56,G3373=账期!$A$57,G3373=账期!$A$58,G3373=账期!$A$59,G3373=账期!$A$60,G3373=账期!$A$61,G3373=账期!$A$62,G3373=账期!$A$63,G3373=账期!$A$64,G3373=账期!$A$66,G3373=账期!$A$67,G3373=账期!$A$68,G3373=账期!$A$70,G3373=账期!$A$71),30,IF(OR(G3373=账期!$A$74,G3373=账期!$A$77,G3373=账期!$A$76,G3373=账期!$A$79,G3373=账期!$A$80,G3373=账期!$A$81,G3373=账期!$A$83,G3373=账期!$A$85,G3373=账期!$A$87,G3373=账期!$A$89,G3373=账期!$A$91),60,IF(OR(G3373=账期!$A$93,G3373=账期!$A$94,G3373=账期!$A$95,G3373=账期!$A$96,G3373=账期!$A$98,G3373=账期!$A$99,G3373=账期!$A$101,G3373=账期!$A$102),90,0)))</f>
        <v>0</v>
      </c>
      <c r="AF3373" s="396"/>
      <c r="AG3373" s="384"/>
      <c r="AH3373" s="396" t="str">
        <f t="shared" si="474"/>
        <v/>
      </c>
    </row>
    <row r="3374" spans="1:34" ht="18" customHeight="1" x14ac:dyDescent="0.25">
      <c r="A3374" s="301" t="str">
        <f t="shared" si="469"/>
        <v/>
      </c>
      <c r="B3374" s="397"/>
      <c r="C3374" s="398"/>
      <c r="D3374" s="399"/>
      <c r="E3374" s="383" t="str">
        <f t="shared" si="472"/>
        <v>C</v>
      </c>
      <c r="F3374" s="383" t="str">
        <f t="shared" si="473"/>
        <v>C</v>
      </c>
      <c r="G3374" s="400"/>
      <c r="H3374" s="385" t="str">
        <f>IF(G3374="","",VLOOKUP(G3374,下拉数据源!J:K,2,0))</f>
        <v/>
      </c>
      <c r="I3374" s="385"/>
      <c r="J3374" s="385"/>
      <c r="K3374" s="386"/>
      <c r="L3374" s="401"/>
      <c r="M3374" s="384"/>
      <c r="N3374" s="384"/>
      <c r="O3374" s="384"/>
      <c r="P3374" s="386"/>
      <c r="Q3374" s="387"/>
      <c r="R3374" s="286"/>
      <c r="S3374" s="388">
        <f t="shared" si="470"/>
        <v>0</v>
      </c>
      <c r="T3374" s="389"/>
      <c r="U3374" s="389">
        <f t="shared" si="468"/>
        <v>0</v>
      </c>
      <c r="V3374" s="451"/>
      <c r="W3374" s="452"/>
      <c r="X3374" s="386"/>
      <c r="Y3374" s="390"/>
      <c r="Z3374" s="391"/>
      <c r="AA3374" s="392"/>
      <c r="AB3374" s="393"/>
      <c r="AC3374" s="394"/>
      <c r="AD3374" s="395">
        <f t="shared" si="471"/>
        <v>0</v>
      </c>
      <c r="AE3374" s="396">
        <f>IF(OR(G3374=账期!$A$18,G3374=账期!$A$20,G3374=账期!$A$22,G3374=账期!$A$24,G3374=账期!$A$25,G3374=账期!$A$27,G3374=账期!$A$26,G3374=账期!$A$28,G3374=账期!$A$30,G3374=账期!$A$32,G3374=账期!$A$34,G3374=账期!$A$35,G3374=账期!$A$37,G3374=账期!$A$39,G3374=账期!$A$40,G3374=账期!$A$41,G3374=账期!$A$42,G3374=账期!$A$43,G3374=账期!$A$44,G3374=账期!$A$45,G3374=账期!$A$46,G3374=账期!$A$48,G3374=账期!$A$50,G3374=账期!$A$51,G3374=账期!$A$52,G3374=账期!$A$53,G3374=账期!$A$54,G3374=账期!$A$56,G3374=账期!$A$57,G3374=账期!$A$58,G3374=账期!$A$59,G3374=账期!$A$60,G3374=账期!$A$61,G3374=账期!$A$62,G3374=账期!$A$63,G3374=账期!$A$64,G3374=账期!$A$66,G3374=账期!$A$67,G3374=账期!$A$68,G3374=账期!$A$70,G3374=账期!$A$71),30,IF(OR(G3374=账期!$A$74,G3374=账期!$A$77,G3374=账期!$A$76,G3374=账期!$A$79,G3374=账期!$A$80,G3374=账期!$A$81,G3374=账期!$A$83,G3374=账期!$A$85,G3374=账期!$A$87,G3374=账期!$A$89,G3374=账期!$A$91),60,IF(OR(G3374=账期!$A$93,G3374=账期!$A$94,G3374=账期!$A$95,G3374=账期!$A$96,G3374=账期!$A$98,G3374=账期!$A$99,G3374=账期!$A$101,G3374=账期!$A$102),90,0)))</f>
        <v>0</v>
      </c>
      <c r="AF3374" s="396"/>
      <c r="AG3374" s="384"/>
      <c r="AH3374" s="396" t="str">
        <f t="shared" si="474"/>
        <v/>
      </c>
    </row>
    <row r="3375" spans="1:34" ht="18" customHeight="1" x14ac:dyDescent="0.25">
      <c r="A3375" s="301" t="str">
        <f t="shared" si="469"/>
        <v/>
      </c>
      <c r="B3375" s="397"/>
      <c r="C3375" s="398"/>
      <c r="D3375" s="399"/>
      <c r="E3375" s="383" t="str">
        <f t="shared" si="472"/>
        <v>C</v>
      </c>
      <c r="F3375" s="383" t="str">
        <f t="shared" si="473"/>
        <v>C</v>
      </c>
      <c r="G3375" s="400"/>
      <c r="H3375" s="385" t="str">
        <f>IF(G3375="","",VLOOKUP(G3375,下拉数据源!J:K,2,0))</f>
        <v/>
      </c>
      <c r="I3375" s="385"/>
      <c r="J3375" s="385"/>
      <c r="K3375" s="386"/>
      <c r="L3375" s="401"/>
      <c r="M3375" s="384"/>
      <c r="N3375" s="384"/>
      <c r="O3375" s="384"/>
      <c r="P3375" s="386"/>
      <c r="Q3375" s="387"/>
      <c r="R3375" s="286"/>
      <c r="S3375" s="388">
        <f t="shared" si="470"/>
        <v>0</v>
      </c>
      <c r="T3375" s="389"/>
      <c r="U3375" s="389">
        <f t="shared" si="468"/>
        <v>0</v>
      </c>
      <c r="V3375" s="451"/>
      <c r="W3375" s="452"/>
      <c r="X3375" s="386"/>
      <c r="Y3375" s="390"/>
      <c r="Z3375" s="391"/>
      <c r="AA3375" s="392"/>
      <c r="AB3375" s="393"/>
      <c r="AC3375" s="394"/>
      <c r="AD3375" s="395">
        <f t="shared" si="471"/>
        <v>0</v>
      </c>
      <c r="AE3375" s="396">
        <f>IF(OR(G3375=账期!$A$18,G3375=账期!$A$20,G3375=账期!$A$22,G3375=账期!$A$24,G3375=账期!$A$25,G3375=账期!$A$27,G3375=账期!$A$26,G3375=账期!$A$28,G3375=账期!$A$30,G3375=账期!$A$32,G3375=账期!$A$34,G3375=账期!$A$35,G3375=账期!$A$37,G3375=账期!$A$39,G3375=账期!$A$40,G3375=账期!$A$41,G3375=账期!$A$42,G3375=账期!$A$43,G3375=账期!$A$44,G3375=账期!$A$45,G3375=账期!$A$46,G3375=账期!$A$48,G3375=账期!$A$50,G3375=账期!$A$51,G3375=账期!$A$52,G3375=账期!$A$53,G3375=账期!$A$54,G3375=账期!$A$56,G3375=账期!$A$57,G3375=账期!$A$58,G3375=账期!$A$59,G3375=账期!$A$60,G3375=账期!$A$61,G3375=账期!$A$62,G3375=账期!$A$63,G3375=账期!$A$64,G3375=账期!$A$66,G3375=账期!$A$67,G3375=账期!$A$68,G3375=账期!$A$70,G3375=账期!$A$71),30,IF(OR(G3375=账期!$A$74,G3375=账期!$A$77,G3375=账期!$A$76,G3375=账期!$A$79,G3375=账期!$A$80,G3375=账期!$A$81,G3375=账期!$A$83,G3375=账期!$A$85,G3375=账期!$A$87,G3375=账期!$A$89,G3375=账期!$A$91),60,IF(OR(G3375=账期!$A$93,G3375=账期!$A$94,G3375=账期!$A$95,G3375=账期!$A$96,G3375=账期!$A$98,G3375=账期!$A$99,G3375=账期!$A$101,G3375=账期!$A$102),90,0)))</f>
        <v>0</v>
      </c>
      <c r="AF3375" s="396"/>
      <c r="AG3375" s="384"/>
      <c r="AH3375" s="396" t="str">
        <f t="shared" si="474"/>
        <v/>
      </c>
    </row>
    <row r="3376" spans="1:34" ht="18" customHeight="1" x14ac:dyDescent="0.25">
      <c r="A3376" s="301" t="str">
        <f t="shared" si="469"/>
        <v/>
      </c>
      <c r="B3376" s="397"/>
      <c r="C3376" s="398"/>
      <c r="D3376" s="399"/>
      <c r="E3376" s="383" t="str">
        <f t="shared" si="472"/>
        <v>C</v>
      </c>
      <c r="F3376" s="383" t="str">
        <f t="shared" si="473"/>
        <v>C</v>
      </c>
      <c r="G3376" s="400"/>
      <c r="H3376" s="385" t="str">
        <f>IF(G3376="","",VLOOKUP(G3376,下拉数据源!J:K,2,0))</f>
        <v/>
      </c>
      <c r="I3376" s="385"/>
      <c r="J3376" s="385"/>
      <c r="K3376" s="386"/>
      <c r="L3376" s="401"/>
      <c r="M3376" s="384"/>
      <c r="N3376" s="384"/>
      <c r="O3376" s="384"/>
      <c r="P3376" s="386"/>
      <c r="Q3376" s="387"/>
      <c r="R3376" s="286"/>
      <c r="S3376" s="388">
        <f t="shared" si="470"/>
        <v>0</v>
      </c>
      <c r="T3376" s="389"/>
      <c r="U3376" s="389">
        <f t="shared" si="468"/>
        <v>0</v>
      </c>
      <c r="V3376" s="451"/>
      <c r="W3376" s="452"/>
      <c r="X3376" s="386"/>
      <c r="Y3376" s="390"/>
      <c r="Z3376" s="391"/>
      <c r="AA3376" s="392"/>
      <c r="AB3376" s="393"/>
      <c r="AC3376" s="394"/>
      <c r="AD3376" s="395">
        <f t="shared" si="471"/>
        <v>0</v>
      </c>
      <c r="AE3376" s="396">
        <f>IF(OR(G3376=账期!$A$18,G3376=账期!$A$20,G3376=账期!$A$22,G3376=账期!$A$24,G3376=账期!$A$25,G3376=账期!$A$27,G3376=账期!$A$26,G3376=账期!$A$28,G3376=账期!$A$30,G3376=账期!$A$32,G3376=账期!$A$34,G3376=账期!$A$35,G3376=账期!$A$37,G3376=账期!$A$39,G3376=账期!$A$40,G3376=账期!$A$41,G3376=账期!$A$42,G3376=账期!$A$43,G3376=账期!$A$44,G3376=账期!$A$45,G3376=账期!$A$46,G3376=账期!$A$48,G3376=账期!$A$50,G3376=账期!$A$51,G3376=账期!$A$52,G3376=账期!$A$53,G3376=账期!$A$54,G3376=账期!$A$56,G3376=账期!$A$57,G3376=账期!$A$58,G3376=账期!$A$59,G3376=账期!$A$60,G3376=账期!$A$61,G3376=账期!$A$62,G3376=账期!$A$63,G3376=账期!$A$64,G3376=账期!$A$66,G3376=账期!$A$67,G3376=账期!$A$68,G3376=账期!$A$70,G3376=账期!$A$71),30,IF(OR(G3376=账期!$A$74,G3376=账期!$A$77,G3376=账期!$A$76,G3376=账期!$A$79,G3376=账期!$A$80,G3376=账期!$A$81,G3376=账期!$A$83,G3376=账期!$A$85,G3376=账期!$A$87,G3376=账期!$A$89,G3376=账期!$A$91),60,IF(OR(G3376=账期!$A$93,G3376=账期!$A$94,G3376=账期!$A$95,G3376=账期!$A$96,G3376=账期!$A$98,G3376=账期!$A$99,G3376=账期!$A$101,G3376=账期!$A$102),90,0)))</f>
        <v>0</v>
      </c>
      <c r="AF3376" s="396"/>
      <c r="AG3376" s="384"/>
      <c r="AH3376" s="396" t="str">
        <f t="shared" si="474"/>
        <v/>
      </c>
    </row>
    <row r="3377" spans="1:34" ht="18" customHeight="1" x14ac:dyDescent="0.25">
      <c r="A3377" s="301" t="str">
        <f t="shared" si="469"/>
        <v/>
      </c>
      <c r="B3377" s="397"/>
      <c r="C3377" s="398"/>
      <c r="D3377" s="399"/>
      <c r="E3377" s="383" t="str">
        <f t="shared" si="472"/>
        <v>C</v>
      </c>
      <c r="F3377" s="383" t="str">
        <f t="shared" si="473"/>
        <v>C</v>
      </c>
      <c r="G3377" s="400"/>
      <c r="H3377" s="385" t="str">
        <f>IF(G3377="","",VLOOKUP(G3377,下拉数据源!J:K,2,0))</f>
        <v/>
      </c>
      <c r="I3377" s="385"/>
      <c r="J3377" s="385"/>
      <c r="K3377" s="386"/>
      <c r="L3377" s="401"/>
      <c r="M3377" s="384"/>
      <c r="N3377" s="384"/>
      <c r="O3377" s="384"/>
      <c r="P3377" s="386"/>
      <c r="Q3377" s="387"/>
      <c r="R3377" s="286"/>
      <c r="S3377" s="388">
        <f t="shared" si="470"/>
        <v>0</v>
      </c>
      <c r="T3377" s="389"/>
      <c r="U3377" s="389">
        <f t="shared" si="468"/>
        <v>0</v>
      </c>
      <c r="V3377" s="451"/>
      <c r="W3377" s="452"/>
      <c r="X3377" s="386"/>
      <c r="Y3377" s="390"/>
      <c r="Z3377" s="391"/>
      <c r="AA3377" s="392"/>
      <c r="AB3377" s="393"/>
      <c r="AC3377" s="394"/>
      <c r="AD3377" s="395">
        <f t="shared" si="471"/>
        <v>0</v>
      </c>
      <c r="AE3377" s="396">
        <f>IF(OR(G3377=账期!$A$18,G3377=账期!$A$20,G3377=账期!$A$22,G3377=账期!$A$24,G3377=账期!$A$25,G3377=账期!$A$27,G3377=账期!$A$26,G3377=账期!$A$28,G3377=账期!$A$30,G3377=账期!$A$32,G3377=账期!$A$34,G3377=账期!$A$35,G3377=账期!$A$37,G3377=账期!$A$39,G3377=账期!$A$40,G3377=账期!$A$41,G3377=账期!$A$42,G3377=账期!$A$43,G3377=账期!$A$44,G3377=账期!$A$45,G3377=账期!$A$46,G3377=账期!$A$48,G3377=账期!$A$50,G3377=账期!$A$51,G3377=账期!$A$52,G3377=账期!$A$53,G3377=账期!$A$54,G3377=账期!$A$56,G3377=账期!$A$57,G3377=账期!$A$58,G3377=账期!$A$59,G3377=账期!$A$60,G3377=账期!$A$61,G3377=账期!$A$62,G3377=账期!$A$63,G3377=账期!$A$64,G3377=账期!$A$66,G3377=账期!$A$67,G3377=账期!$A$68,G3377=账期!$A$70,G3377=账期!$A$71),30,IF(OR(G3377=账期!$A$74,G3377=账期!$A$77,G3377=账期!$A$76,G3377=账期!$A$79,G3377=账期!$A$80,G3377=账期!$A$81,G3377=账期!$A$83,G3377=账期!$A$85,G3377=账期!$A$87,G3377=账期!$A$89,G3377=账期!$A$91),60,IF(OR(G3377=账期!$A$93,G3377=账期!$A$94,G3377=账期!$A$95,G3377=账期!$A$96,G3377=账期!$A$98,G3377=账期!$A$99,G3377=账期!$A$101,G3377=账期!$A$102),90,0)))</f>
        <v>0</v>
      </c>
      <c r="AF3377" s="396"/>
      <c r="AG3377" s="384"/>
      <c r="AH3377" s="396" t="str">
        <f t="shared" si="474"/>
        <v/>
      </c>
    </row>
    <row r="3378" spans="1:34" ht="18" customHeight="1" x14ac:dyDescent="0.25">
      <c r="A3378" s="301" t="str">
        <f t="shared" si="469"/>
        <v/>
      </c>
      <c r="B3378" s="397"/>
      <c r="C3378" s="398"/>
      <c r="D3378" s="399"/>
      <c r="E3378" s="383" t="str">
        <f t="shared" si="472"/>
        <v>C</v>
      </c>
      <c r="F3378" s="383" t="str">
        <f t="shared" si="473"/>
        <v>C</v>
      </c>
      <c r="G3378" s="400"/>
      <c r="H3378" s="385" t="str">
        <f>IF(G3378="","",VLOOKUP(G3378,下拉数据源!J:K,2,0))</f>
        <v/>
      </c>
      <c r="I3378" s="385"/>
      <c r="J3378" s="385"/>
      <c r="K3378" s="386"/>
      <c r="L3378" s="401"/>
      <c r="M3378" s="384"/>
      <c r="N3378" s="384"/>
      <c r="O3378" s="384"/>
      <c r="P3378" s="386"/>
      <c r="Q3378" s="387"/>
      <c r="R3378" s="286"/>
      <c r="S3378" s="388">
        <f t="shared" si="470"/>
        <v>0</v>
      </c>
      <c r="T3378" s="389"/>
      <c r="U3378" s="389">
        <f t="shared" si="468"/>
        <v>0</v>
      </c>
      <c r="V3378" s="451"/>
      <c r="W3378" s="452"/>
      <c r="X3378" s="386"/>
      <c r="Y3378" s="390"/>
      <c r="Z3378" s="391"/>
      <c r="AA3378" s="392"/>
      <c r="AB3378" s="393"/>
      <c r="AC3378" s="394"/>
      <c r="AD3378" s="395">
        <f t="shared" si="471"/>
        <v>0</v>
      </c>
      <c r="AE3378" s="396">
        <f>IF(OR(G3378=账期!$A$18,G3378=账期!$A$20,G3378=账期!$A$22,G3378=账期!$A$24,G3378=账期!$A$25,G3378=账期!$A$27,G3378=账期!$A$26,G3378=账期!$A$28,G3378=账期!$A$30,G3378=账期!$A$32,G3378=账期!$A$34,G3378=账期!$A$35,G3378=账期!$A$37,G3378=账期!$A$39,G3378=账期!$A$40,G3378=账期!$A$41,G3378=账期!$A$42,G3378=账期!$A$43,G3378=账期!$A$44,G3378=账期!$A$45,G3378=账期!$A$46,G3378=账期!$A$48,G3378=账期!$A$50,G3378=账期!$A$51,G3378=账期!$A$52,G3378=账期!$A$53,G3378=账期!$A$54,G3378=账期!$A$56,G3378=账期!$A$57,G3378=账期!$A$58,G3378=账期!$A$59,G3378=账期!$A$60,G3378=账期!$A$61,G3378=账期!$A$62,G3378=账期!$A$63,G3378=账期!$A$64,G3378=账期!$A$66,G3378=账期!$A$67,G3378=账期!$A$68,G3378=账期!$A$70,G3378=账期!$A$71),30,IF(OR(G3378=账期!$A$74,G3378=账期!$A$77,G3378=账期!$A$76,G3378=账期!$A$79,G3378=账期!$A$80,G3378=账期!$A$81,G3378=账期!$A$83,G3378=账期!$A$85,G3378=账期!$A$87,G3378=账期!$A$89,G3378=账期!$A$91),60,IF(OR(G3378=账期!$A$93,G3378=账期!$A$94,G3378=账期!$A$95,G3378=账期!$A$96,G3378=账期!$A$98,G3378=账期!$A$99,G3378=账期!$A$101,G3378=账期!$A$102),90,0)))</f>
        <v>0</v>
      </c>
      <c r="AF3378" s="396"/>
      <c r="AG3378" s="384"/>
      <c r="AH3378" s="396" t="str">
        <f t="shared" si="474"/>
        <v/>
      </c>
    </row>
    <row r="3379" spans="1:34" ht="18" customHeight="1" x14ac:dyDescent="0.25">
      <c r="A3379" s="301" t="str">
        <f t="shared" si="469"/>
        <v/>
      </c>
      <c r="B3379" s="397"/>
      <c r="C3379" s="398"/>
      <c r="D3379" s="399"/>
      <c r="E3379" s="383" t="str">
        <f t="shared" si="472"/>
        <v>C</v>
      </c>
      <c r="F3379" s="383" t="str">
        <f t="shared" si="473"/>
        <v>C</v>
      </c>
      <c r="G3379" s="400"/>
      <c r="H3379" s="385" t="str">
        <f>IF(G3379="","",VLOOKUP(G3379,下拉数据源!J:K,2,0))</f>
        <v/>
      </c>
      <c r="I3379" s="385"/>
      <c r="J3379" s="385"/>
      <c r="K3379" s="386"/>
      <c r="L3379" s="401"/>
      <c r="M3379" s="384"/>
      <c r="N3379" s="384"/>
      <c r="O3379" s="384"/>
      <c r="P3379" s="386"/>
      <c r="Q3379" s="387"/>
      <c r="R3379" s="286"/>
      <c r="S3379" s="388">
        <f t="shared" si="470"/>
        <v>0</v>
      </c>
      <c r="T3379" s="389"/>
      <c r="U3379" s="389">
        <f t="shared" si="468"/>
        <v>0</v>
      </c>
      <c r="V3379" s="451"/>
      <c r="W3379" s="452"/>
      <c r="X3379" s="386"/>
      <c r="Y3379" s="390"/>
      <c r="Z3379" s="391"/>
      <c r="AA3379" s="392"/>
      <c r="AB3379" s="393"/>
      <c r="AC3379" s="394"/>
      <c r="AD3379" s="395">
        <f t="shared" si="471"/>
        <v>0</v>
      </c>
      <c r="AE3379" s="396">
        <f>IF(OR(G3379=账期!$A$18,G3379=账期!$A$20,G3379=账期!$A$22,G3379=账期!$A$24,G3379=账期!$A$25,G3379=账期!$A$27,G3379=账期!$A$26,G3379=账期!$A$28,G3379=账期!$A$30,G3379=账期!$A$32,G3379=账期!$A$34,G3379=账期!$A$35,G3379=账期!$A$37,G3379=账期!$A$39,G3379=账期!$A$40,G3379=账期!$A$41,G3379=账期!$A$42,G3379=账期!$A$43,G3379=账期!$A$44,G3379=账期!$A$45,G3379=账期!$A$46,G3379=账期!$A$48,G3379=账期!$A$50,G3379=账期!$A$51,G3379=账期!$A$52,G3379=账期!$A$53,G3379=账期!$A$54,G3379=账期!$A$56,G3379=账期!$A$57,G3379=账期!$A$58,G3379=账期!$A$59,G3379=账期!$A$60,G3379=账期!$A$61,G3379=账期!$A$62,G3379=账期!$A$63,G3379=账期!$A$64,G3379=账期!$A$66,G3379=账期!$A$67,G3379=账期!$A$68,G3379=账期!$A$70,G3379=账期!$A$71),30,IF(OR(G3379=账期!$A$74,G3379=账期!$A$77,G3379=账期!$A$76,G3379=账期!$A$79,G3379=账期!$A$80,G3379=账期!$A$81,G3379=账期!$A$83,G3379=账期!$A$85,G3379=账期!$A$87,G3379=账期!$A$89,G3379=账期!$A$91),60,IF(OR(G3379=账期!$A$93,G3379=账期!$A$94,G3379=账期!$A$95,G3379=账期!$A$96,G3379=账期!$A$98,G3379=账期!$A$99,G3379=账期!$A$101,G3379=账期!$A$102),90,0)))</f>
        <v>0</v>
      </c>
      <c r="AF3379" s="396"/>
      <c r="AG3379" s="384"/>
      <c r="AH3379" s="396" t="str">
        <f t="shared" si="474"/>
        <v/>
      </c>
    </row>
    <row r="3380" spans="1:34" ht="18" customHeight="1" x14ac:dyDescent="0.25">
      <c r="A3380" s="301" t="str">
        <f t="shared" si="469"/>
        <v/>
      </c>
      <c r="B3380" s="397"/>
      <c r="C3380" s="398"/>
      <c r="D3380" s="399"/>
      <c r="E3380" s="383" t="str">
        <f t="shared" si="472"/>
        <v>C</v>
      </c>
      <c r="F3380" s="383" t="str">
        <f t="shared" si="473"/>
        <v>C</v>
      </c>
      <c r="G3380" s="400"/>
      <c r="H3380" s="385" t="str">
        <f>IF(G3380="","",VLOOKUP(G3380,下拉数据源!J:K,2,0))</f>
        <v/>
      </c>
      <c r="I3380" s="385"/>
      <c r="J3380" s="385"/>
      <c r="K3380" s="386"/>
      <c r="L3380" s="401"/>
      <c r="M3380" s="384"/>
      <c r="N3380" s="384"/>
      <c r="O3380" s="384"/>
      <c r="P3380" s="386"/>
      <c r="Q3380" s="387"/>
      <c r="R3380" s="286"/>
      <c r="S3380" s="388">
        <f t="shared" si="470"/>
        <v>0</v>
      </c>
      <c r="T3380" s="389"/>
      <c r="U3380" s="389">
        <f t="shared" si="468"/>
        <v>0</v>
      </c>
      <c r="V3380" s="451"/>
      <c r="W3380" s="452"/>
      <c r="X3380" s="386"/>
      <c r="Y3380" s="390"/>
      <c r="Z3380" s="391"/>
      <c r="AA3380" s="392"/>
      <c r="AB3380" s="393"/>
      <c r="AC3380" s="394"/>
      <c r="AD3380" s="395">
        <f t="shared" si="471"/>
        <v>0</v>
      </c>
      <c r="AE3380" s="396">
        <f>IF(OR(G3380=账期!$A$18,G3380=账期!$A$20,G3380=账期!$A$22,G3380=账期!$A$24,G3380=账期!$A$25,G3380=账期!$A$27,G3380=账期!$A$26,G3380=账期!$A$28,G3380=账期!$A$30,G3380=账期!$A$32,G3380=账期!$A$34,G3380=账期!$A$35,G3380=账期!$A$37,G3380=账期!$A$39,G3380=账期!$A$40,G3380=账期!$A$41,G3380=账期!$A$42,G3380=账期!$A$43,G3380=账期!$A$44,G3380=账期!$A$45,G3380=账期!$A$46,G3380=账期!$A$48,G3380=账期!$A$50,G3380=账期!$A$51,G3380=账期!$A$52,G3380=账期!$A$53,G3380=账期!$A$54,G3380=账期!$A$56,G3380=账期!$A$57,G3380=账期!$A$58,G3380=账期!$A$59,G3380=账期!$A$60,G3380=账期!$A$61,G3380=账期!$A$62,G3380=账期!$A$63,G3380=账期!$A$64,G3380=账期!$A$66,G3380=账期!$A$67,G3380=账期!$A$68,G3380=账期!$A$70,G3380=账期!$A$71),30,IF(OR(G3380=账期!$A$74,G3380=账期!$A$77,G3380=账期!$A$76,G3380=账期!$A$79,G3380=账期!$A$80,G3380=账期!$A$81,G3380=账期!$A$83,G3380=账期!$A$85,G3380=账期!$A$87,G3380=账期!$A$89,G3380=账期!$A$91),60,IF(OR(G3380=账期!$A$93,G3380=账期!$A$94,G3380=账期!$A$95,G3380=账期!$A$96,G3380=账期!$A$98,G3380=账期!$A$99,G3380=账期!$A$101,G3380=账期!$A$102),90,0)))</f>
        <v>0</v>
      </c>
      <c r="AF3380" s="396"/>
      <c r="AG3380" s="384"/>
      <c r="AH3380" s="396" t="str">
        <f t="shared" si="474"/>
        <v/>
      </c>
    </row>
    <row r="3381" spans="1:34" ht="18" customHeight="1" x14ac:dyDescent="0.25">
      <c r="A3381" s="301" t="str">
        <f t="shared" si="469"/>
        <v/>
      </c>
      <c r="B3381" s="397"/>
      <c r="C3381" s="398"/>
      <c r="D3381" s="399"/>
      <c r="E3381" s="383" t="str">
        <f t="shared" si="472"/>
        <v>C</v>
      </c>
      <c r="F3381" s="383" t="str">
        <f t="shared" si="473"/>
        <v>C</v>
      </c>
      <c r="G3381" s="400"/>
      <c r="H3381" s="385" t="str">
        <f>IF(G3381="","",VLOOKUP(G3381,下拉数据源!J:K,2,0))</f>
        <v/>
      </c>
      <c r="I3381" s="385"/>
      <c r="J3381" s="385"/>
      <c r="K3381" s="386"/>
      <c r="L3381" s="401"/>
      <c r="M3381" s="384"/>
      <c r="N3381" s="384"/>
      <c r="O3381" s="384"/>
      <c r="P3381" s="386"/>
      <c r="Q3381" s="387"/>
      <c r="R3381" s="286"/>
      <c r="S3381" s="388">
        <f t="shared" si="470"/>
        <v>0</v>
      </c>
      <c r="T3381" s="389"/>
      <c r="U3381" s="389">
        <f t="shared" si="468"/>
        <v>0</v>
      </c>
      <c r="V3381" s="451"/>
      <c r="W3381" s="452"/>
      <c r="X3381" s="386"/>
      <c r="Y3381" s="390"/>
      <c r="Z3381" s="391"/>
      <c r="AA3381" s="392"/>
      <c r="AB3381" s="393"/>
      <c r="AC3381" s="394"/>
      <c r="AD3381" s="395">
        <f t="shared" si="471"/>
        <v>0</v>
      </c>
      <c r="AE3381" s="396">
        <f>IF(OR(G3381=账期!$A$18,G3381=账期!$A$20,G3381=账期!$A$22,G3381=账期!$A$24,G3381=账期!$A$25,G3381=账期!$A$27,G3381=账期!$A$26,G3381=账期!$A$28,G3381=账期!$A$30,G3381=账期!$A$32,G3381=账期!$A$34,G3381=账期!$A$35,G3381=账期!$A$37,G3381=账期!$A$39,G3381=账期!$A$40,G3381=账期!$A$41,G3381=账期!$A$42,G3381=账期!$A$43,G3381=账期!$A$44,G3381=账期!$A$45,G3381=账期!$A$46,G3381=账期!$A$48,G3381=账期!$A$50,G3381=账期!$A$51,G3381=账期!$A$52,G3381=账期!$A$53,G3381=账期!$A$54,G3381=账期!$A$56,G3381=账期!$A$57,G3381=账期!$A$58,G3381=账期!$A$59,G3381=账期!$A$60,G3381=账期!$A$61,G3381=账期!$A$62,G3381=账期!$A$63,G3381=账期!$A$64,G3381=账期!$A$66,G3381=账期!$A$67,G3381=账期!$A$68,G3381=账期!$A$70,G3381=账期!$A$71),30,IF(OR(G3381=账期!$A$74,G3381=账期!$A$77,G3381=账期!$A$76,G3381=账期!$A$79,G3381=账期!$A$80,G3381=账期!$A$81,G3381=账期!$A$83,G3381=账期!$A$85,G3381=账期!$A$87,G3381=账期!$A$89,G3381=账期!$A$91),60,IF(OR(G3381=账期!$A$93,G3381=账期!$A$94,G3381=账期!$A$95,G3381=账期!$A$96,G3381=账期!$A$98,G3381=账期!$A$99,G3381=账期!$A$101,G3381=账期!$A$102),90,0)))</f>
        <v>0</v>
      </c>
      <c r="AF3381" s="396"/>
      <c r="AG3381" s="384"/>
      <c r="AH3381" s="396" t="str">
        <f t="shared" si="474"/>
        <v/>
      </c>
    </row>
    <row r="3382" spans="1:34" ht="18" customHeight="1" x14ac:dyDescent="0.25">
      <c r="A3382" s="301" t="str">
        <f t="shared" si="469"/>
        <v/>
      </c>
      <c r="B3382" s="397"/>
      <c r="C3382" s="398"/>
      <c r="D3382" s="399"/>
      <c r="E3382" s="383" t="str">
        <f t="shared" si="472"/>
        <v>C</v>
      </c>
      <c r="F3382" s="383" t="str">
        <f t="shared" si="473"/>
        <v>C</v>
      </c>
      <c r="G3382" s="400"/>
      <c r="H3382" s="385" t="str">
        <f>IF(G3382="","",VLOOKUP(G3382,下拉数据源!J:K,2,0))</f>
        <v/>
      </c>
      <c r="I3382" s="385"/>
      <c r="J3382" s="385"/>
      <c r="K3382" s="386"/>
      <c r="L3382" s="401"/>
      <c r="M3382" s="384"/>
      <c r="N3382" s="384"/>
      <c r="O3382" s="384"/>
      <c r="P3382" s="386"/>
      <c r="Q3382" s="387"/>
      <c r="R3382" s="286"/>
      <c r="S3382" s="388">
        <f t="shared" si="470"/>
        <v>0</v>
      </c>
      <c r="T3382" s="389"/>
      <c r="U3382" s="389">
        <f t="shared" si="468"/>
        <v>0</v>
      </c>
      <c r="V3382" s="451"/>
      <c r="W3382" s="452"/>
      <c r="X3382" s="386"/>
      <c r="Y3382" s="390"/>
      <c r="Z3382" s="391"/>
      <c r="AA3382" s="392"/>
      <c r="AB3382" s="393"/>
      <c r="AC3382" s="394"/>
      <c r="AD3382" s="395">
        <f t="shared" si="471"/>
        <v>0</v>
      </c>
      <c r="AE3382" s="396">
        <f>IF(OR(G3382=账期!$A$18,G3382=账期!$A$20,G3382=账期!$A$22,G3382=账期!$A$24,G3382=账期!$A$25,G3382=账期!$A$27,G3382=账期!$A$26,G3382=账期!$A$28,G3382=账期!$A$30,G3382=账期!$A$32,G3382=账期!$A$34,G3382=账期!$A$35,G3382=账期!$A$37,G3382=账期!$A$39,G3382=账期!$A$40,G3382=账期!$A$41,G3382=账期!$A$42,G3382=账期!$A$43,G3382=账期!$A$44,G3382=账期!$A$45,G3382=账期!$A$46,G3382=账期!$A$48,G3382=账期!$A$50,G3382=账期!$A$51,G3382=账期!$A$52,G3382=账期!$A$53,G3382=账期!$A$54,G3382=账期!$A$56,G3382=账期!$A$57,G3382=账期!$A$58,G3382=账期!$A$59,G3382=账期!$A$60,G3382=账期!$A$61,G3382=账期!$A$62,G3382=账期!$A$63,G3382=账期!$A$64,G3382=账期!$A$66,G3382=账期!$A$67,G3382=账期!$A$68,G3382=账期!$A$70,G3382=账期!$A$71),30,IF(OR(G3382=账期!$A$74,G3382=账期!$A$77,G3382=账期!$A$76,G3382=账期!$A$79,G3382=账期!$A$80,G3382=账期!$A$81,G3382=账期!$A$83,G3382=账期!$A$85,G3382=账期!$A$87,G3382=账期!$A$89,G3382=账期!$A$91),60,IF(OR(G3382=账期!$A$93,G3382=账期!$A$94,G3382=账期!$A$95,G3382=账期!$A$96,G3382=账期!$A$98,G3382=账期!$A$99,G3382=账期!$A$101,G3382=账期!$A$102),90,0)))</f>
        <v>0</v>
      </c>
      <c r="AF3382" s="396"/>
      <c r="AG3382" s="384"/>
      <c r="AH3382" s="396" t="str">
        <f t="shared" si="474"/>
        <v/>
      </c>
    </row>
    <row r="3383" spans="1:34" ht="18" customHeight="1" x14ac:dyDescent="0.25">
      <c r="A3383" s="301" t="str">
        <f t="shared" si="469"/>
        <v/>
      </c>
      <c r="B3383" s="397"/>
      <c r="C3383" s="398"/>
      <c r="D3383" s="399"/>
      <c r="E3383" s="383" t="str">
        <f t="shared" si="472"/>
        <v>C</v>
      </c>
      <c r="F3383" s="383" t="str">
        <f t="shared" si="473"/>
        <v>C</v>
      </c>
      <c r="G3383" s="400"/>
      <c r="H3383" s="385" t="str">
        <f>IF(G3383="","",VLOOKUP(G3383,下拉数据源!J:K,2,0))</f>
        <v/>
      </c>
      <c r="I3383" s="385"/>
      <c r="J3383" s="385"/>
      <c r="K3383" s="386"/>
      <c r="L3383" s="401"/>
      <c r="M3383" s="384"/>
      <c r="N3383" s="384"/>
      <c r="O3383" s="384"/>
      <c r="P3383" s="386"/>
      <c r="Q3383" s="387"/>
      <c r="R3383" s="286"/>
      <c r="S3383" s="388">
        <f t="shared" si="470"/>
        <v>0</v>
      </c>
      <c r="T3383" s="389"/>
      <c r="U3383" s="389">
        <f t="shared" si="468"/>
        <v>0</v>
      </c>
      <c r="V3383" s="451"/>
      <c r="W3383" s="452"/>
      <c r="X3383" s="386"/>
      <c r="Y3383" s="390"/>
      <c r="Z3383" s="391"/>
      <c r="AA3383" s="392"/>
      <c r="AB3383" s="393"/>
      <c r="AC3383" s="394"/>
      <c r="AD3383" s="395">
        <f t="shared" si="471"/>
        <v>0</v>
      </c>
      <c r="AE3383" s="396">
        <f>IF(OR(G3383=账期!$A$18,G3383=账期!$A$20,G3383=账期!$A$22,G3383=账期!$A$24,G3383=账期!$A$25,G3383=账期!$A$27,G3383=账期!$A$26,G3383=账期!$A$28,G3383=账期!$A$30,G3383=账期!$A$32,G3383=账期!$A$34,G3383=账期!$A$35,G3383=账期!$A$37,G3383=账期!$A$39,G3383=账期!$A$40,G3383=账期!$A$41,G3383=账期!$A$42,G3383=账期!$A$43,G3383=账期!$A$44,G3383=账期!$A$45,G3383=账期!$A$46,G3383=账期!$A$48,G3383=账期!$A$50,G3383=账期!$A$51,G3383=账期!$A$52,G3383=账期!$A$53,G3383=账期!$A$54,G3383=账期!$A$56,G3383=账期!$A$57,G3383=账期!$A$58,G3383=账期!$A$59,G3383=账期!$A$60,G3383=账期!$A$61,G3383=账期!$A$62,G3383=账期!$A$63,G3383=账期!$A$64,G3383=账期!$A$66,G3383=账期!$A$67,G3383=账期!$A$68,G3383=账期!$A$70,G3383=账期!$A$71),30,IF(OR(G3383=账期!$A$74,G3383=账期!$A$77,G3383=账期!$A$76,G3383=账期!$A$79,G3383=账期!$A$80,G3383=账期!$A$81,G3383=账期!$A$83,G3383=账期!$A$85,G3383=账期!$A$87,G3383=账期!$A$89,G3383=账期!$A$91),60,IF(OR(G3383=账期!$A$93,G3383=账期!$A$94,G3383=账期!$A$95,G3383=账期!$A$96,G3383=账期!$A$98,G3383=账期!$A$99,G3383=账期!$A$101,G3383=账期!$A$102),90,0)))</f>
        <v>0</v>
      </c>
      <c r="AF3383" s="396"/>
      <c r="AG3383" s="384"/>
      <c r="AH3383" s="396" t="str">
        <f t="shared" si="474"/>
        <v/>
      </c>
    </row>
    <row r="3384" spans="1:34" ht="18" customHeight="1" x14ac:dyDescent="0.25">
      <c r="A3384" s="301" t="str">
        <f t="shared" si="469"/>
        <v/>
      </c>
      <c r="B3384" s="397"/>
      <c r="C3384" s="398"/>
      <c r="D3384" s="399"/>
      <c r="E3384" s="383" t="str">
        <f t="shared" si="472"/>
        <v>C</v>
      </c>
      <c r="F3384" s="383" t="str">
        <f t="shared" si="473"/>
        <v>C</v>
      </c>
      <c r="G3384" s="400"/>
      <c r="H3384" s="385" t="str">
        <f>IF(G3384="","",VLOOKUP(G3384,下拉数据源!J:K,2,0))</f>
        <v/>
      </c>
      <c r="I3384" s="385"/>
      <c r="J3384" s="385"/>
      <c r="K3384" s="386"/>
      <c r="L3384" s="401"/>
      <c r="M3384" s="384"/>
      <c r="N3384" s="384"/>
      <c r="O3384" s="384"/>
      <c r="P3384" s="386"/>
      <c r="Q3384" s="387"/>
      <c r="R3384" s="286"/>
      <c r="S3384" s="388">
        <f t="shared" si="470"/>
        <v>0</v>
      </c>
      <c r="T3384" s="389"/>
      <c r="U3384" s="389">
        <f t="shared" si="468"/>
        <v>0</v>
      </c>
      <c r="V3384" s="451"/>
      <c r="W3384" s="452"/>
      <c r="X3384" s="386"/>
      <c r="Y3384" s="390"/>
      <c r="Z3384" s="391"/>
      <c r="AA3384" s="392"/>
      <c r="AB3384" s="393"/>
      <c r="AC3384" s="394"/>
      <c r="AD3384" s="395">
        <f t="shared" si="471"/>
        <v>0</v>
      </c>
      <c r="AE3384" s="396">
        <f>IF(OR(G3384=账期!$A$18,G3384=账期!$A$20,G3384=账期!$A$22,G3384=账期!$A$24,G3384=账期!$A$25,G3384=账期!$A$27,G3384=账期!$A$26,G3384=账期!$A$28,G3384=账期!$A$30,G3384=账期!$A$32,G3384=账期!$A$34,G3384=账期!$A$35,G3384=账期!$A$37,G3384=账期!$A$39,G3384=账期!$A$40,G3384=账期!$A$41,G3384=账期!$A$42,G3384=账期!$A$43,G3384=账期!$A$44,G3384=账期!$A$45,G3384=账期!$A$46,G3384=账期!$A$48,G3384=账期!$A$50,G3384=账期!$A$51,G3384=账期!$A$52,G3384=账期!$A$53,G3384=账期!$A$54,G3384=账期!$A$56,G3384=账期!$A$57,G3384=账期!$A$58,G3384=账期!$A$59,G3384=账期!$A$60,G3384=账期!$A$61,G3384=账期!$A$62,G3384=账期!$A$63,G3384=账期!$A$64,G3384=账期!$A$66,G3384=账期!$A$67,G3384=账期!$A$68,G3384=账期!$A$70,G3384=账期!$A$71),30,IF(OR(G3384=账期!$A$74,G3384=账期!$A$77,G3384=账期!$A$76,G3384=账期!$A$79,G3384=账期!$A$80,G3384=账期!$A$81,G3384=账期!$A$83,G3384=账期!$A$85,G3384=账期!$A$87,G3384=账期!$A$89,G3384=账期!$A$91),60,IF(OR(G3384=账期!$A$93,G3384=账期!$A$94,G3384=账期!$A$95,G3384=账期!$A$96,G3384=账期!$A$98,G3384=账期!$A$99,G3384=账期!$A$101,G3384=账期!$A$102),90,0)))</f>
        <v>0</v>
      </c>
      <c r="AF3384" s="396"/>
      <c r="AG3384" s="384"/>
      <c r="AH3384" s="396" t="str">
        <f t="shared" si="474"/>
        <v/>
      </c>
    </row>
    <row r="3385" spans="1:34" ht="18" customHeight="1" x14ac:dyDescent="0.25">
      <c r="A3385" s="301" t="str">
        <f t="shared" si="469"/>
        <v/>
      </c>
      <c r="B3385" s="397"/>
      <c r="C3385" s="398"/>
      <c r="D3385" s="399"/>
      <c r="E3385" s="383" t="str">
        <f t="shared" si="472"/>
        <v>C</v>
      </c>
      <c r="F3385" s="383" t="str">
        <f t="shared" si="473"/>
        <v>C</v>
      </c>
      <c r="G3385" s="400"/>
      <c r="H3385" s="385" t="str">
        <f>IF(G3385="","",VLOOKUP(G3385,下拉数据源!J:K,2,0))</f>
        <v/>
      </c>
      <c r="I3385" s="385"/>
      <c r="J3385" s="385"/>
      <c r="K3385" s="386"/>
      <c r="L3385" s="401"/>
      <c r="M3385" s="384"/>
      <c r="N3385" s="384"/>
      <c r="O3385" s="384"/>
      <c r="P3385" s="386"/>
      <c r="Q3385" s="387"/>
      <c r="R3385" s="286"/>
      <c r="S3385" s="388">
        <f t="shared" si="470"/>
        <v>0</v>
      </c>
      <c r="T3385" s="389"/>
      <c r="U3385" s="389">
        <f t="shared" si="468"/>
        <v>0</v>
      </c>
      <c r="V3385" s="451"/>
      <c r="W3385" s="452"/>
      <c r="X3385" s="386"/>
      <c r="Y3385" s="390"/>
      <c r="Z3385" s="391"/>
      <c r="AA3385" s="392"/>
      <c r="AB3385" s="393"/>
      <c r="AC3385" s="394"/>
      <c r="AD3385" s="395">
        <f t="shared" si="471"/>
        <v>0</v>
      </c>
      <c r="AE3385" s="396">
        <f>IF(OR(G3385=账期!$A$18,G3385=账期!$A$20,G3385=账期!$A$22,G3385=账期!$A$24,G3385=账期!$A$25,G3385=账期!$A$27,G3385=账期!$A$26,G3385=账期!$A$28,G3385=账期!$A$30,G3385=账期!$A$32,G3385=账期!$A$34,G3385=账期!$A$35,G3385=账期!$A$37,G3385=账期!$A$39,G3385=账期!$A$40,G3385=账期!$A$41,G3385=账期!$A$42,G3385=账期!$A$43,G3385=账期!$A$44,G3385=账期!$A$45,G3385=账期!$A$46,G3385=账期!$A$48,G3385=账期!$A$50,G3385=账期!$A$51,G3385=账期!$A$52,G3385=账期!$A$53,G3385=账期!$A$54,G3385=账期!$A$56,G3385=账期!$A$57,G3385=账期!$A$58,G3385=账期!$A$59,G3385=账期!$A$60,G3385=账期!$A$61,G3385=账期!$A$62,G3385=账期!$A$63,G3385=账期!$A$64,G3385=账期!$A$66,G3385=账期!$A$67,G3385=账期!$A$68,G3385=账期!$A$70,G3385=账期!$A$71),30,IF(OR(G3385=账期!$A$74,G3385=账期!$A$77,G3385=账期!$A$76,G3385=账期!$A$79,G3385=账期!$A$80,G3385=账期!$A$81,G3385=账期!$A$83,G3385=账期!$A$85,G3385=账期!$A$87,G3385=账期!$A$89,G3385=账期!$A$91),60,IF(OR(G3385=账期!$A$93,G3385=账期!$A$94,G3385=账期!$A$95,G3385=账期!$A$96,G3385=账期!$A$98,G3385=账期!$A$99,G3385=账期!$A$101,G3385=账期!$A$102),90,0)))</f>
        <v>0</v>
      </c>
      <c r="AF3385" s="396"/>
      <c r="AG3385" s="384"/>
      <c r="AH3385" s="396" t="str">
        <f t="shared" si="474"/>
        <v/>
      </c>
    </row>
    <row r="3386" spans="1:34" ht="18" customHeight="1" x14ac:dyDescent="0.25">
      <c r="A3386" s="301" t="str">
        <f t="shared" si="469"/>
        <v/>
      </c>
      <c r="B3386" s="397"/>
      <c r="C3386" s="398"/>
      <c r="D3386" s="399"/>
      <c r="E3386" s="383" t="str">
        <f t="shared" si="472"/>
        <v>C</v>
      </c>
      <c r="F3386" s="383" t="str">
        <f t="shared" si="473"/>
        <v>C</v>
      </c>
      <c r="G3386" s="400"/>
      <c r="H3386" s="385" t="str">
        <f>IF(G3386="","",VLOOKUP(G3386,下拉数据源!J:K,2,0))</f>
        <v/>
      </c>
      <c r="I3386" s="385"/>
      <c r="J3386" s="385"/>
      <c r="K3386" s="386"/>
      <c r="L3386" s="401"/>
      <c r="M3386" s="384"/>
      <c r="N3386" s="384"/>
      <c r="O3386" s="384"/>
      <c r="P3386" s="386"/>
      <c r="Q3386" s="387"/>
      <c r="R3386" s="286"/>
      <c r="S3386" s="388">
        <f t="shared" si="470"/>
        <v>0</v>
      </c>
      <c r="T3386" s="389"/>
      <c r="U3386" s="389">
        <f t="shared" ref="U3386:U3449" si="475">S3386-T3386</f>
        <v>0</v>
      </c>
      <c r="V3386" s="451"/>
      <c r="W3386" s="452"/>
      <c r="X3386" s="386"/>
      <c r="Y3386" s="390"/>
      <c r="Z3386" s="391"/>
      <c r="AA3386" s="392"/>
      <c r="AB3386" s="393"/>
      <c r="AC3386" s="394"/>
      <c r="AD3386" s="395">
        <f t="shared" si="471"/>
        <v>0</v>
      </c>
      <c r="AE3386" s="396">
        <f>IF(OR(G3386=账期!$A$18,G3386=账期!$A$20,G3386=账期!$A$22,G3386=账期!$A$24,G3386=账期!$A$25,G3386=账期!$A$27,G3386=账期!$A$26,G3386=账期!$A$28,G3386=账期!$A$30,G3386=账期!$A$32,G3386=账期!$A$34,G3386=账期!$A$35,G3386=账期!$A$37,G3386=账期!$A$39,G3386=账期!$A$40,G3386=账期!$A$41,G3386=账期!$A$42,G3386=账期!$A$43,G3386=账期!$A$44,G3386=账期!$A$45,G3386=账期!$A$46,G3386=账期!$A$48,G3386=账期!$A$50,G3386=账期!$A$51,G3386=账期!$A$52,G3386=账期!$A$53,G3386=账期!$A$54,G3386=账期!$A$56,G3386=账期!$A$57,G3386=账期!$A$58,G3386=账期!$A$59,G3386=账期!$A$60,G3386=账期!$A$61,G3386=账期!$A$62,G3386=账期!$A$63,G3386=账期!$A$64,G3386=账期!$A$66,G3386=账期!$A$67,G3386=账期!$A$68,G3386=账期!$A$70,G3386=账期!$A$71),30,IF(OR(G3386=账期!$A$74,G3386=账期!$A$77,G3386=账期!$A$76,G3386=账期!$A$79,G3386=账期!$A$80,G3386=账期!$A$81,G3386=账期!$A$83,G3386=账期!$A$85,G3386=账期!$A$87,G3386=账期!$A$89,G3386=账期!$A$91),60,IF(OR(G3386=账期!$A$93,G3386=账期!$A$94,G3386=账期!$A$95,G3386=账期!$A$96,G3386=账期!$A$98,G3386=账期!$A$99,G3386=账期!$A$101,G3386=账期!$A$102),90,0)))</f>
        <v>0</v>
      </c>
      <c r="AF3386" s="396"/>
      <c r="AG3386" s="384"/>
      <c r="AH3386" s="396" t="str">
        <f t="shared" si="474"/>
        <v/>
      </c>
    </row>
    <row r="3387" spans="1:34" ht="18" customHeight="1" x14ac:dyDescent="0.25">
      <c r="A3387" s="301" t="str">
        <f t="shared" si="469"/>
        <v/>
      </c>
      <c r="B3387" s="397"/>
      <c r="C3387" s="398"/>
      <c r="D3387" s="399"/>
      <c r="E3387" s="383" t="str">
        <f t="shared" si="472"/>
        <v>C</v>
      </c>
      <c r="F3387" s="383" t="str">
        <f t="shared" si="473"/>
        <v>C</v>
      </c>
      <c r="G3387" s="400"/>
      <c r="H3387" s="385" t="str">
        <f>IF(G3387="","",VLOOKUP(G3387,下拉数据源!J:K,2,0))</f>
        <v/>
      </c>
      <c r="I3387" s="385"/>
      <c r="J3387" s="385"/>
      <c r="K3387" s="386"/>
      <c r="L3387" s="401"/>
      <c r="M3387" s="384"/>
      <c r="N3387" s="384"/>
      <c r="O3387" s="384"/>
      <c r="P3387" s="386"/>
      <c r="Q3387" s="387"/>
      <c r="R3387" s="286"/>
      <c r="S3387" s="388">
        <f t="shared" si="470"/>
        <v>0</v>
      </c>
      <c r="T3387" s="389"/>
      <c r="U3387" s="389">
        <f t="shared" si="475"/>
        <v>0</v>
      </c>
      <c r="V3387" s="451"/>
      <c r="W3387" s="452"/>
      <c r="X3387" s="386"/>
      <c r="Y3387" s="390"/>
      <c r="Z3387" s="391"/>
      <c r="AA3387" s="392"/>
      <c r="AB3387" s="393"/>
      <c r="AC3387" s="394"/>
      <c r="AD3387" s="395">
        <f t="shared" si="471"/>
        <v>0</v>
      </c>
      <c r="AE3387" s="396">
        <f>IF(OR(G3387=账期!$A$18,G3387=账期!$A$20,G3387=账期!$A$22,G3387=账期!$A$24,G3387=账期!$A$25,G3387=账期!$A$27,G3387=账期!$A$26,G3387=账期!$A$28,G3387=账期!$A$30,G3387=账期!$A$32,G3387=账期!$A$34,G3387=账期!$A$35,G3387=账期!$A$37,G3387=账期!$A$39,G3387=账期!$A$40,G3387=账期!$A$41,G3387=账期!$A$42,G3387=账期!$A$43,G3387=账期!$A$44,G3387=账期!$A$45,G3387=账期!$A$46,G3387=账期!$A$48,G3387=账期!$A$50,G3387=账期!$A$51,G3387=账期!$A$52,G3387=账期!$A$53,G3387=账期!$A$54,G3387=账期!$A$56,G3387=账期!$A$57,G3387=账期!$A$58,G3387=账期!$A$59,G3387=账期!$A$60,G3387=账期!$A$61,G3387=账期!$A$62,G3387=账期!$A$63,G3387=账期!$A$64,G3387=账期!$A$66,G3387=账期!$A$67,G3387=账期!$A$68,G3387=账期!$A$70,G3387=账期!$A$71),30,IF(OR(G3387=账期!$A$74,G3387=账期!$A$77,G3387=账期!$A$76,G3387=账期!$A$79,G3387=账期!$A$80,G3387=账期!$A$81,G3387=账期!$A$83,G3387=账期!$A$85,G3387=账期!$A$87,G3387=账期!$A$89,G3387=账期!$A$91),60,IF(OR(G3387=账期!$A$93,G3387=账期!$A$94,G3387=账期!$A$95,G3387=账期!$A$96,G3387=账期!$A$98,G3387=账期!$A$99,G3387=账期!$A$101,G3387=账期!$A$102),90,0)))</f>
        <v>0</v>
      </c>
      <c r="AF3387" s="396"/>
      <c r="AG3387" s="384"/>
      <c r="AH3387" s="396" t="str">
        <f t="shared" si="474"/>
        <v/>
      </c>
    </row>
    <row r="3388" spans="1:34" ht="18" customHeight="1" x14ac:dyDescent="0.25">
      <c r="A3388" s="301" t="str">
        <f t="shared" si="469"/>
        <v/>
      </c>
      <c r="B3388" s="397"/>
      <c r="C3388" s="398"/>
      <c r="D3388" s="399"/>
      <c r="E3388" s="383" t="str">
        <f t="shared" si="472"/>
        <v>C</v>
      </c>
      <c r="F3388" s="383" t="str">
        <f t="shared" si="473"/>
        <v>C</v>
      </c>
      <c r="G3388" s="400"/>
      <c r="H3388" s="385" t="str">
        <f>IF(G3388="","",VLOOKUP(G3388,下拉数据源!J:K,2,0))</f>
        <v/>
      </c>
      <c r="I3388" s="385"/>
      <c r="J3388" s="385"/>
      <c r="K3388" s="386"/>
      <c r="L3388" s="401"/>
      <c r="M3388" s="384"/>
      <c r="N3388" s="384"/>
      <c r="O3388" s="384"/>
      <c r="P3388" s="386"/>
      <c r="Q3388" s="387"/>
      <c r="R3388" s="286"/>
      <c r="S3388" s="388">
        <f t="shared" si="470"/>
        <v>0</v>
      </c>
      <c r="T3388" s="389"/>
      <c r="U3388" s="389">
        <f t="shared" si="475"/>
        <v>0</v>
      </c>
      <c r="V3388" s="451"/>
      <c r="W3388" s="452"/>
      <c r="X3388" s="386"/>
      <c r="Y3388" s="390"/>
      <c r="Z3388" s="391"/>
      <c r="AA3388" s="392"/>
      <c r="AB3388" s="393"/>
      <c r="AC3388" s="394"/>
      <c r="AD3388" s="395">
        <f t="shared" si="471"/>
        <v>0</v>
      </c>
      <c r="AE3388" s="396">
        <f>IF(OR(G3388=账期!$A$18,G3388=账期!$A$20,G3388=账期!$A$22,G3388=账期!$A$24,G3388=账期!$A$25,G3388=账期!$A$27,G3388=账期!$A$26,G3388=账期!$A$28,G3388=账期!$A$30,G3388=账期!$A$32,G3388=账期!$A$34,G3388=账期!$A$35,G3388=账期!$A$37,G3388=账期!$A$39,G3388=账期!$A$40,G3388=账期!$A$41,G3388=账期!$A$42,G3388=账期!$A$43,G3388=账期!$A$44,G3388=账期!$A$45,G3388=账期!$A$46,G3388=账期!$A$48,G3388=账期!$A$50,G3388=账期!$A$51,G3388=账期!$A$52,G3388=账期!$A$53,G3388=账期!$A$54,G3388=账期!$A$56,G3388=账期!$A$57,G3388=账期!$A$58,G3388=账期!$A$59,G3388=账期!$A$60,G3388=账期!$A$61,G3388=账期!$A$62,G3388=账期!$A$63,G3388=账期!$A$64,G3388=账期!$A$66,G3388=账期!$A$67,G3388=账期!$A$68,G3388=账期!$A$70,G3388=账期!$A$71),30,IF(OR(G3388=账期!$A$74,G3388=账期!$A$77,G3388=账期!$A$76,G3388=账期!$A$79,G3388=账期!$A$80,G3388=账期!$A$81,G3388=账期!$A$83,G3388=账期!$A$85,G3388=账期!$A$87,G3388=账期!$A$89,G3388=账期!$A$91),60,IF(OR(G3388=账期!$A$93,G3388=账期!$A$94,G3388=账期!$A$95,G3388=账期!$A$96,G3388=账期!$A$98,G3388=账期!$A$99,G3388=账期!$A$101,G3388=账期!$A$102),90,0)))</f>
        <v>0</v>
      </c>
      <c r="AF3388" s="396"/>
      <c r="AG3388" s="384"/>
      <c r="AH3388" s="396" t="str">
        <f t="shared" si="474"/>
        <v/>
      </c>
    </row>
    <row r="3389" spans="1:34" ht="18" customHeight="1" x14ac:dyDescent="0.25">
      <c r="A3389" s="301" t="str">
        <f t="shared" ref="A3389:A3452" si="476">IF(V3389="","",TEXT(V3389,"yyyy年m月"))</f>
        <v/>
      </c>
      <c r="B3389" s="397"/>
      <c r="C3389" s="398"/>
      <c r="D3389" s="399"/>
      <c r="E3389" s="383" t="str">
        <f t="shared" si="472"/>
        <v>C</v>
      </c>
      <c r="F3389" s="383" t="str">
        <f t="shared" si="473"/>
        <v>C</v>
      </c>
      <c r="G3389" s="400"/>
      <c r="H3389" s="385" t="str">
        <f>IF(G3389="","",VLOOKUP(G3389,下拉数据源!J:K,2,0))</f>
        <v/>
      </c>
      <c r="I3389" s="385"/>
      <c r="J3389" s="385"/>
      <c r="K3389" s="386"/>
      <c r="L3389" s="401"/>
      <c r="M3389" s="384"/>
      <c r="N3389" s="384"/>
      <c r="O3389" s="384"/>
      <c r="P3389" s="386"/>
      <c r="Q3389" s="387"/>
      <c r="R3389" s="286"/>
      <c r="S3389" s="388">
        <f t="shared" si="470"/>
        <v>0</v>
      </c>
      <c r="T3389" s="389"/>
      <c r="U3389" s="389">
        <f t="shared" si="475"/>
        <v>0</v>
      </c>
      <c r="V3389" s="451"/>
      <c r="W3389" s="452"/>
      <c r="X3389" s="386"/>
      <c r="Y3389" s="390"/>
      <c r="Z3389" s="391"/>
      <c r="AA3389" s="392"/>
      <c r="AB3389" s="393"/>
      <c r="AC3389" s="394"/>
      <c r="AD3389" s="395">
        <f t="shared" si="471"/>
        <v>0</v>
      </c>
      <c r="AE3389" s="396">
        <f>IF(OR(G3389=账期!$A$18,G3389=账期!$A$20,G3389=账期!$A$22,G3389=账期!$A$24,G3389=账期!$A$25,G3389=账期!$A$27,G3389=账期!$A$26,G3389=账期!$A$28,G3389=账期!$A$30,G3389=账期!$A$32,G3389=账期!$A$34,G3389=账期!$A$35,G3389=账期!$A$37,G3389=账期!$A$39,G3389=账期!$A$40,G3389=账期!$A$41,G3389=账期!$A$42,G3389=账期!$A$43,G3389=账期!$A$44,G3389=账期!$A$45,G3389=账期!$A$46,G3389=账期!$A$48,G3389=账期!$A$50,G3389=账期!$A$51,G3389=账期!$A$52,G3389=账期!$A$53,G3389=账期!$A$54,G3389=账期!$A$56,G3389=账期!$A$57,G3389=账期!$A$58,G3389=账期!$A$59,G3389=账期!$A$60,G3389=账期!$A$61,G3389=账期!$A$62,G3389=账期!$A$63,G3389=账期!$A$64,G3389=账期!$A$66,G3389=账期!$A$67,G3389=账期!$A$68,G3389=账期!$A$70,G3389=账期!$A$71),30,IF(OR(G3389=账期!$A$74,G3389=账期!$A$77,G3389=账期!$A$76,G3389=账期!$A$79,G3389=账期!$A$80,G3389=账期!$A$81,G3389=账期!$A$83,G3389=账期!$A$85,G3389=账期!$A$87,G3389=账期!$A$89,G3389=账期!$A$91),60,IF(OR(G3389=账期!$A$93,G3389=账期!$A$94,G3389=账期!$A$95,G3389=账期!$A$96,G3389=账期!$A$98,G3389=账期!$A$99,G3389=账期!$A$101,G3389=账期!$A$102),90,0)))</f>
        <v>0</v>
      </c>
      <c r="AF3389" s="396"/>
      <c r="AG3389" s="384"/>
      <c r="AH3389" s="396" t="str">
        <f t="shared" si="474"/>
        <v/>
      </c>
    </row>
    <row r="3390" spans="1:34" ht="18" customHeight="1" x14ac:dyDescent="0.25">
      <c r="A3390" s="301" t="str">
        <f t="shared" si="476"/>
        <v/>
      </c>
      <c r="B3390" s="397"/>
      <c r="C3390" s="398"/>
      <c r="D3390" s="399"/>
      <c r="E3390" s="383" t="str">
        <f t="shared" si="472"/>
        <v>C</v>
      </c>
      <c r="F3390" s="383" t="str">
        <f t="shared" si="473"/>
        <v>C</v>
      </c>
      <c r="G3390" s="400"/>
      <c r="H3390" s="385" t="str">
        <f>IF(G3390="","",VLOOKUP(G3390,下拉数据源!J:K,2,0))</f>
        <v/>
      </c>
      <c r="I3390" s="385"/>
      <c r="J3390" s="385"/>
      <c r="K3390" s="386"/>
      <c r="L3390" s="401"/>
      <c r="M3390" s="384"/>
      <c r="N3390" s="384"/>
      <c r="O3390" s="384"/>
      <c r="P3390" s="386"/>
      <c r="Q3390" s="387"/>
      <c r="R3390" s="286"/>
      <c r="S3390" s="388">
        <f t="shared" si="470"/>
        <v>0</v>
      </c>
      <c r="T3390" s="389"/>
      <c r="U3390" s="389">
        <f t="shared" si="475"/>
        <v>0</v>
      </c>
      <c r="V3390" s="451"/>
      <c r="W3390" s="452"/>
      <c r="X3390" s="386"/>
      <c r="Y3390" s="390"/>
      <c r="Z3390" s="391"/>
      <c r="AA3390" s="392"/>
      <c r="AB3390" s="393"/>
      <c r="AC3390" s="394"/>
      <c r="AD3390" s="395">
        <f t="shared" si="471"/>
        <v>0</v>
      </c>
      <c r="AE3390" s="396">
        <f>IF(OR(G3390=账期!$A$18,G3390=账期!$A$20,G3390=账期!$A$22,G3390=账期!$A$24,G3390=账期!$A$25,G3390=账期!$A$27,G3390=账期!$A$26,G3390=账期!$A$28,G3390=账期!$A$30,G3390=账期!$A$32,G3390=账期!$A$34,G3390=账期!$A$35,G3390=账期!$A$37,G3390=账期!$A$39,G3390=账期!$A$40,G3390=账期!$A$41,G3390=账期!$A$42,G3390=账期!$A$43,G3390=账期!$A$44,G3390=账期!$A$45,G3390=账期!$A$46,G3390=账期!$A$48,G3390=账期!$A$50,G3390=账期!$A$51,G3390=账期!$A$52,G3390=账期!$A$53,G3390=账期!$A$54,G3390=账期!$A$56,G3390=账期!$A$57,G3390=账期!$A$58,G3390=账期!$A$59,G3390=账期!$A$60,G3390=账期!$A$61,G3390=账期!$A$62,G3390=账期!$A$63,G3390=账期!$A$64,G3390=账期!$A$66,G3390=账期!$A$67,G3390=账期!$A$68,G3390=账期!$A$70,G3390=账期!$A$71),30,IF(OR(G3390=账期!$A$74,G3390=账期!$A$77,G3390=账期!$A$76,G3390=账期!$A$79,G3390=账期!$A$80,G3390=账期!$A$81,G3390=账期!$A$83,G3390=账期!$A$85,G3390=账期!$A$87,G3390=账期!$A$89,G3390=账期!$A$91),60,IF(OR(G3390=账期!$A$93,G3390=账期!$A$94,G3390=账期!$A$95,G3390=账期!$A$96,G3390=账期!$A$98,G3390=账期!$A$99,G3390=账期!$A$101,G3390=账期!$A$102),90,0)))</f>
        <v>0</v>
      </c>
      <c r="AF3390" s="396"/>
      <c r="AG3390" s="384"/>
      <c r="AH3390" s="396" t="str">
        <f t="shared" si="474"/>
        <v/>
      </c>
    </row>
    <row r="3391" spans="1:34" ht="18" customHeight="1" x14ac:dyDescent="0.25">
      <c r="A3391" s="301" t="str">
        <f t="shared" si="476"/>
        <v/>
      </c>
      <c r="B3391" s="397"/>
      <c r="C3391" s="398"/>
      <c r="D3391" s="399"/>
      <c r="E3391" s="383" t="str">
        <f t="shared" si="472"/>
        <v>C</v>
      </c>
      <c r="F3391" s="383" t="str">
        <f t="shared" si="473"/>
        <v>C</v>
      </c>
      <c r="G3391" s="400"/>
      <c r="H3391" s="385" t="str">
        <f>IF(G3391="","",VLOOKUP(G3391,下拉数据源!J:K,2,0))</f>
        <v/>
      </c>
      <c r="I3391" s="385"/>
      <c r="J3391" s="385"/>
      <c r="K3391" s="386"/>
      <c r="L3391" s="401"/>
      <c r="M3391" s="384"/>
      <c r="N3391" s="384"/>
      <c r="O3391" s="384"/>
      <c r="P3391" s="386"/>
      <c r="Q3391" s="387"/>
      <c r="R3391" s="286"/>
      <c r="S3391" s="388">
        <f t="shared" ref="S3391:S3454" si="477">Q3391*R3391</f>
        <v>0</v>
      </c>
      <c r="T3391" s="389"/>
      <c r="U3391" s="389">
        <f t="shared" si="475"/>
        <v>0</v>
      </c>
      <c r="V3391" s="451"/>
      <c r="W3391" s="452"/>
      <c r="X3391" s="386"/>
      <c r="Y3391" s="390"/>
      <c r="Z3391" s="391"/>
      <c r="AA3391" s="392"/>
      <c r="AB3391" s="393"/>
      <c r="AC3391" s="394"/>
      <c r="AD3391" s="395">
        <f t="shared" si="471"/>
        <v>0</v>
      </c>
      <c r="AE3391" s="396">
        <f>IF(OR(G3391=账期!$A$18,G3391=账期!$A$20,G3391=账期!$A$22,G3391=账期!$A$24,G3391=账期!$A$25,G3391=账期!$A$27,G3391=账期!$A$26,G3391=账期!$A$28,G3391=账期!$A$30,G3391=账期!$A$32,G3391=账期!$A$34,G3391=账期!$A$35,G3391=账期!$A$37,G3391=账期!$A$39,G3391=账期!$A$40,G3391=账期!$A$41,G3391=账期!$A$42,G3391=账期!$A$43,G3391=账期!$A$44,G3391=账期!$A$45,G3391=账期!$A$46,G3391=账期!$A$48,G3391=账期!$A$50,G3391=账期!$A$51,G3391=账期!$A$52,G3391=账期!$A$53,G3391=账期!$A$54,G3391=账期!$A$56,G3391=账期!$A$57,G3391=账期!$A$58,G3391=账期!$A$59,G3391=账期!$A$60,G3391=账期!$A$61,G3391=账期!$A$62,G3391=账期!$A$63,G3391=账期!$A$64,G3391=账期!$A$66,G3391=账期!$A$67,G3391=账期!$A$68,G3391=账期!$A$70,G3391=账期!$A$71),30,IF(OR(G3391=账期!$A$74,G3391=账期!$A$77,G3391=账期!$A$76,G3391=账期!$A$79,G3391=账期!$A$80,G3391=账期!$A$81,G3391=账期!$A$83,G3391=账期!$A$85,G3391=账期!$A$87,G3391=账期!$A$89,G3391=账期!$A$91),60,IF(OR(G3391=账期!$A$93,G3391=账期!$A$94,G3391=账期!$A$95,G3391=账期!$A$96,G3391=账期!$A$98,G3391=账期!$A$99,G3391=账期!$A$101,G3391=账期!$A$102),90,0)))</f>
        <v>0</v>
      </c>
      <c r="AF3391" s="396"/>
      <c r="AG3391" s="384"/>
      <c r="AH3391" s="396" t="str">
        <f t="shared" si="474"/>
        <v/>
      </c>
    </row>
    <row r="3392" spans="1:34" ht="18" customHeight="1" x14ac:dyDescent="0.25">
      <c r="A3392" s="301" t="str">
        <f t="shared" si="476"/>
        <v/>
      </c>
      <c r="B3392" s="397"/>
      <c r="C3392" s="398"/>
      <c r="D3392" s="399"/>
      <c r="E3392" s="383" t="str">
        <f t="shared" si="472"/>
        <v>C</v>
      </c>
      <c r="F3392" s="383" t="str">
        <f t="shared" si="473"/>
        <v>C</v>
      </c>
      <c r="G3392" s="400"/>
      <c r="H3392" s="385" t="str">
        <f>IF(G3392="","",VLOOKUP(G3392,下拉数据源!J:K,2,0))</f>
        <v/>
      </c>
      <c r="I3392" s="385"/>
      <c r="J3392" s="385"/>
      <c r="K3392" s="386"/>
      <c r="L3392" s="401"/>
      <c r="M3392" s="384"/>
      <c r="N3392" s="384"/>
      <c r="O3392" s="384"/>
      <c r="P3392" s="386"/>
      <c r="Q3392" s="387"/>
      <c r="R3392" s="286"/>
      <c r="S3392" s="388">
        <f t="shared" si="477"/>
        <v>0</v>
      </c>
      <c r="T3392" s="389"/>
      <c r="U3392" s="389">
        <f t="shared" si="475"/>
        <v>0</v>
      </c>
      <c r="V3392" s="451"/>
      <c r="W3392" s="452"/>
      <c r="X3392" s="386"/>
      <c r="Y3392" s="390"/>
      <c r="Z3392" s="391"/>
      <c r="AA3392" s="392"/>
      <c r="AB3392" s="393"/>
      <c r="AC3392" s="394"/>
      <c r="AD3392" s="395">
        <f t="shared" ref="AD3392:AD3455" si="478">IF(AE3392&gt;0,(DATE(YEAR(AC3392),MONTH(AC3392)+1,1)-1)+AE3392,AC3392)</f>
        <v>0</v>
      </c>
      <c r="AE3392" s="396">
        <f>IF(OR(G3392=账期!$A$18,G3392=账期!$A$20,G3392=账期!$A$22,G3392=账期!$A$24,G3392=账期!$A$25,G3392=账期!$A$27,G3392=账期!$A$26,G3392=账期!$A$28,G3392=账期!$A$30,G3392=账期!$A$32,G3392=账期!$A$34,G3392=账期!$A$35,G3392=账期!$A$37,G3392=账期!$A$39,G3392=账期!$A$40,G3392=账期!$A$41,G3392=账期!$A$42,G3392=账期!$A$43,G3392=账期!$A$44,G3392=账期!$A$45,G3392=账期!$A$46,G3392=账期!$A$48,G3392=账期!$A$50,G3392=账期!$A$51,G3392=账期!$A$52,G3392=账期!$A$53,G3392=账期!$A$54,G3392=账期!$A$56,G3392=账期!$A$57,G3392=账期!$A$58,G3392=账期!$A$59,G3392=账期!$A$60,G3392=账期!$A$61,G3392=账期!$A$62,G3392=账期!$A$63,G3392=账期!$A$64,G3392=账期!$A$66,G3392=账期!$A$67,G3392=账期!$A$68,G3392=账期!$A$70,G3392=账期!$A$71),30,IF(OR(G3392=账期!$A$74,G3392=账期!$A$77,G3392=账期!$A$76,G3392=账期!$A$79,G3392=账期!$A$80,G3392=账期!$A$81,G3392=账期!$A$83,G3392=账期!$A$85,G3392=账期!$A$87,G3392=账期!$A$89,G3392=账期!$A$91),60,IF(OR(G3392=账期!$A$93,G3392=账期!$A$94,G3392=账期!$A$95,G3392=账期!$A$96,G3392=账期!$A$98,G3392=账期!$A$99,G3392=账期!$A$101,G3392=账期!$A$102),90,0)))</f>
        <v>0</v>
      </c>
      <c r="AF3392" s="396"/>
      <c r="AG3392" s="384"/>
      <c r="AH3392" s="396" t="str">
        <f t="shared" si="474"/>
        <v/>
      </c>
    </row>
    <row r="3393" spans="1:34" ht="18" customHeight="1" x14ac:dyDescent="0.25">
      <c r="A3393" s="301" t="str">
        <f t="shared" si="476"/>
        <v/>
      </c>
      <c r="B3393" s="397"/>
      <c r="C3393" s="398"/>
      <c r="D3393" s="399"/>
      <c r="E3393" s="383" t="str">
        <f t="shared" si="472"/>
        <v>C</v>
      </c>
      <c r="F3393" s="383" t="str">
        <f t="shared" si="473"/>
        <v>C</v>
      </c>
      <c r="G3393" s="400"/>
      <c r="H3393" s="385" t="str">
        <f>IF(G3393="","",VLOOKUP(G3393,下拉数据源!J:K,2,0))</f>
        <v/>
      </c>
      <c r="I3393" s="385"/>
      <c r="J3393" s="385"/>
      <c r="K3393" s="386"/>
      <c r="L3393" s="401"/>
      <c r="M3393" s="384"/>
      <c r="N3393" s="384"/>
      <c r="O3393" s="384"/>
      <c r="P3393" s="386"/>
      <c r="Q3393" s="387"/>
      <c r="R3393" s="286"/>
      <c r="S3393" s="388">
        <f t="shared" si="477"/>
        <v>0</v>
      </c>
      <c r="T3393" s="389"/>
      <c r="U3393" s="389">
        <f t="shared" si="475"/>
        <v>0</v>
      </c>
      <c r="V3393" s="451"/>
      <c r="W3393" s="452"/>
      <c r="X3393" s="386"/>
      <c r="Y3393" s="390"/>
      <c r="Z3393" s="391"/>
      <c r="AA3393" s="392"/>
      <c r="AB3393" s="393"/>
      <c r="AC3393" s="394"/>
      <c r="AD3393" s="395">
        <f t="shared" si="478"/>
        <v>0</v>
      </c>
      <c r="AE3393" s="396">
        <f>IF(OR(G3393=账期!$A$18,G3393=账期!$A$20,G3393=账期!$A$22,G3393=账期!$A$24,G3393=账期!$A$25,G3393=账期!$A$27,G3393=账期!$A$26,G3393=账期!$A$28,G3393=账期!$A$30,G3393=账期!$A$32,G3393=账期!$A$34,G3393=账期!$A$35,G3393=账期!$A$37,G3393=账期!$A$39,G3393=账期!$A$40,G3393=账期!$A$41,G3393=账期!$A$42,G3393=账期!$A$43,G3393=账期!$A$44,G3393=账期!$A$45,G3393=账期!$A$46,G3393=账期!$A$48,G3393=账期!$A$50,G3393=账期!$A$51,G3393=账期!$A$52,G3393=账期!$A$53,G3393=账期!$A$54,G3393=账期!$A$56,G3393=账期!$A$57,G3393=账期!$A$58,G3393=账期!$A$59,G3393=账期!$A$60,G3393=账期!$A$61,G3393=账期!$A$62,G3393=账期!$A$63,G3393=账期!$A$64,G3393=账期!$A$66,G3393=账期!$A$67,G3393=账期!$A$68,G3393=账期!$A$70,G3393=账期!$A$71),30,IF(OR(G3393=账期!$A$74,G3393=账期!$A$77,G3393=账期!$A$76,G3393=账期!$A$79,G3393=账期!$A$80,G3393=账期!$A$81,G3393=账期!$A$83,G3393=账期!$A$85,G3393=账期!$A$87,G3393=账期!$A$89,G3393=账期!$A$91),60,IF(OR(G3393=账期!$A$93,G3393=账期!$A$94,G3393=账期!$A$95,G3393=账期!$A$96,G3393=账期!$A$98,G3393=账期!$A$99,G3393=账期!$A$101,G3393=账期!$A$102),90,0)))</f>
        <v>0</v>
      </c>
      <c r="AF3393" s="396"/>
      <c r="AG3393" s="384"/>
      <c r="AH3393" s="396" t="str">
        <f t="shared" si="474"/>
        <v/>
      </c>
    </row>
    <row r="3394" spans="1:34" ht="18" customHeight="1" x14ac:dyDescent="0.25">
      <c r="A3394" s="301" t="str">
        <f t="shared" si="476"/>
        <v/>
      </c>
      <c r="B3394" s="397"/>
      <c r="C3394" s="398"/>
      <c r="D3394" s="399"/>
      <c r="E3394" s="383" t="str">
        <f t="shared" si="472"/>
        <v>C</v>
      </c>
      <c r="F3394" s="383" t="str">
        <f t="shared" si="473"/>
        <v>C</v>
      </c>
      <c r="G3394" s="400"/>
      <c r="H3394" s="385" t="str">
        <f>IF(G3394="","",VLOOKUP(G3394,下拉数据源!J:K,2,0))</f>
        <v/>
      </c>
      <c r="I3394" s="385"/>
      <c r="J3394" s="385"/>
      <c r="K3394" s="386"/>
      <c r="L3394" s="401"/>
      <c r="M3394" s="384"/>
      <c r="N3394" s="384"/>
      <c r="O3394" s="384"/>
      <c r="P3394" s="386"/>
      <c r="Q3394" s="387"/>
      <c r="R3394" s="286"/>
      <c r="S3394" s="388">
        <f t="shared" si="477"/>
        <v>0</v>
      </c>
      <c r="T3394" s="389"/>
      <c r="U3394" s="389">
        <f t="shared" si="475"/>
        <v>0</v>
      </c>
      <c r="V3394" s="451"/>
      <c r="W3394" s="452"/>
      <c r="X3394" s="386"/>
      <c r="Y3394" s="390"/>
      <c r="Z3394" s="391"/>
      <c r="AA3394" s="392"/>
      <c r="AB3394" s="393"/>
      <c r="AC3394" s="394"/>
      <c r="AD3394" s="395">
        <f t="shared" si="478"/>
        <v>0</v>
      </c>
      <c r="AE3394" s="396">
        <f>IF(OR(G3394=账期!$A$18,G3394=账期!$A$20,G3394=账期!$A$22,G3394=账期!$A$24,G3394=账期!$A$25,G3394=账期!$A$27,G3394=账期!$A$26,G3394=账期!$A$28,G3394=账期!$A$30,G3394=账期!$A$32,G3394=账期!$A$34,G3394=账期!$A$35,G3394=账期!$A$37,G3394=账期!$A$39,G3394=账期!$A$40,G3394=账期!$A$41,G3394=账期!$A$42,G3394=账期!$A$43,G3394=账期!$A$44,G3394=账期!$A$45,G3394=账期!$A$46,G3394=账期!$A$48,G3394=账期!$A$50,G3394=账期!$A$51,G3394=账期!$A$52,G3394=账期!$A$53,G3394=账期!$A$54,G3394=账期!$A$56,G3394=账期!$A$57,G3394=账期!$A$58,G3394=账期!$A$59,G3394=账期!$A$60,G3394=账期!$A$61,G3394=账期!$A$62,G3394=账期!$A$63,G3394=账期!$A$64,G3394=账期!$A$66,G3394=账期!$A$67,G3394=账期!$A$68,G3394=账期!$A$70,G3394=账期!$A$71),30,IF(OR(G3394=账期!$A$74,G3394=账期!$A$77,G3394=账期!$A$76,G3394=账期!$A$79,G3394=账期!$A$80,G3394=账期!$A$81,G3394=账期!$A$83,G3394=账期!$A$85,G3394=账期!$A$87,G3394=账期!$A$89,G3394=账期!$A$91),60,IF(OR(G3394=账期!$A$93,G3394=账期!$A$94,G3394=账期!$A$95,G3394=账期!$A$96,G3394=账期!$A$98,G3394=账期!$A$99,G3394=账期!$A$101,G3394=账期!$A$102),90,0)))</f>
        <v>0</v>
      </c>
      <c r="AF3394" s="396"/>
      <c r="AG3394" s="384"/>
      <c r="AH3394" s="396" t="str">
        <f t="shared" si="474"/>
        <v/>
      </c>
    </row>
    <row r="3395" spans="1:34" ht="18" customHeight="1" x14ac:dyDescent="0.25">
      <c r="A3395" s="301" t="str">
        <f t="shared" si="476"/>
        <v/>
      </c>
      <c r="B3395" s="397"/>
      <c r="C3395" s="398"/>
      <c r="D3395" s="399"/>
      <c r="E3395" s="383" t="str">
        <f t="shared" si="472"/>
        <v>C</v>
      </c>
      <c r="F3395" s="383" t="str">
        <f t="shared" si="473"/>
        <v>C</v>
      </c>
      <c r="G3395" s="400"/>
      <c r="H3395" s="385" t="str">
        <f>IF(G3395="","",VLOOKUP(G3395,下拉数据源!J:K,2,0))</f>
        <v/>
      </c>
      <c r="I3395" s="385"/>
      <c r="J3395" s="385"/>
      <c r="K3395" s="386"/>
      <c r="L3395" s="401"/>
      <c r="M3395" s="384"/>
      <c r="N3395" s="384"/>
      <c r="O3395" s="384"/>
      <c r="P3395" s="386"/>
      <c r="Q3395" s="387"/>
      <c r="R3395" s="286"/>
      <c r="S3395" s="388">
        <f t="shared" si="477"/>
        <v>0</v>
      </c>
      <c r="T3395" s="389"/>
      <c r="U3395" s="389">
        <f t="shared" si="475"/>
        <v>0</v>
      </c>
      <c r="V3395" s="451"/>
      <c r="W3395" s="452"/>
      <c r="X3395" s="386"/>
      <c r="Y3395" s="390"/>
      <c r="Z3395" s="391"/>
      <c r="AA3395" s="392"/>
      <c r="AB3395" s="393"/>
      <c r="AC3395" s="394"/>
      <c r="AD3395" s="395">
        <f t="shared" si="478"/>
        <v>0</v>
      </c>
      <c r="AE3395" s="396">
        <f>IF(OR(G3395=账期!$A$18,G3395=账期!$A$20,G3395=账期!$A$22,G3395=账期!$A$24,G3395=账期!$A$25,G3395=账期!$A$27,G3395=账期!$A$26,G3395=账期!$A$28,G3395=账期!$A$30,G3395=账期!$A$32,G3395=账期!$A$34,G3395=账期!$A$35,G3395=账期!$A$37,G3395=账期!$A$39,G3395=账期!$A$40,G3395=账期!$A$41,G3395=账期!$A$42,G3395=账期!$A$43,G3395=账期!$A$44,G3395=账期!$A$45,G3395=账期!$A$46,G3395=账期!$A$48,G3395=账期!$A$50,G3395=账期!$A$51,G3395=账期!$A$52,G3395=账期!$A$53,G3395=账期!$A$54,G3395=账期!$A$56,G3395=账期!$A$57,G3395=账期!$A$58,G3395=账期!$A$59,G3395=账期!$A$60,G3395=账期!$A$61,G3395=账期!$A$62,G3395=账期!$A$63,G3395=账期!$A$64,G3395=账期!$A$66,G3395=账期!$A$67,G3395=账期!$A$68,G3395=账期!$A$70,G3395=账期!$A$71),30,IF(OR(G3395=账期!$A$74,G3395=账期!$A$77,G3395=账期!$A$76,G3395=账期!$A$79,G3395=账期!$A$80,G3395=账期!$A$81,G3395=账期!$A$83,G3395=账期!$A$85,G3395=账期!$A$87,G3395=账期!$A$89,G3395=账期!$A$91),60,IF(OR(G3395=账期!$A$93,G3395=账期!$A$94,G3395=账期!$A$95,G3395=账期!$A$96,G3395=账期!$A$98,G3395=账期!$A$99,G3395=账期!$A$101,G3395=账期!$A$102),90,0)))</f>
        <v>0</v>
      </c>
      <c r="AF3395" s="396"/>
      <c r="AG3395" s="384"/>
      <c r="AH3395" s="396" t="str">
        <f t="shared" si="474"/>
        <v/>
      </c>
    </row>
    <row r="3396" spans="1:34" ht="18" customHeight="1" x14ac:dyDescent="0.25">
      <c r="A3396" s="301" t="str">
        <f t="shared" si="476"/>
        <v/>
      </c>
      <c r="B3396" s="397"/>
      <c r="C3396" s="398"/>
      <c r="D3396" s="399"/>
      <c r="E3396" s="383" t="str">
        <f t="shared" si="472"/>
        <v>C</v>
      </c>
      <c r="F3396" s="383" t="str">
        <f t="shared" si="473"/>
        <v>C</v>
      </c>
      <c r="G3396" s="400"/>
      <c r="H3396" s="385" t="str">
        <f>IF(G3396="","",VLOOKUP(G3396,下拉数据源!J:K,2,0))</f>
        <v/>
      </c>
      <c r="I3396" s="385"/>
      <c r="J3396" s="385"/>
      <c r="K3396" s="386"/>
      <c r="L3396" s="401"/>
      <c r="M3396" s="384"/>
      <c r="N3396" s="384"/>
      <c r="O3396" s="384"/>
      <c r="P3396" s="386"/>
      <c r="Q3396" s="387"/>
      <c r="R3396" s="286"/>
      <c r="S3396" s="388">
        <f t="shared" si="477"/>
        <v>0</v>
      </c>
      <c r="T3396" s="389"/>
      <c r="U3396" s="389">
        <f t="shared" si="475"/>
        <v>0</v>
      </c>
      <c r="V3396" s="451"/>
      <c r="W3396" s="452"/>
      <c r="X3396" s="386"/>
      <c r="Y3396" s="390"/>
      <c r="Z3396" s="391"/>
      <c r="AA3396" s="392"/>
      <c r="AB3396" s="393"/>
      <c r="AC3396" s="394"/>
      <c r="AD3396" s="395">
        <f t="shared" si="478"/>
        <v>0</v>
      </c>
      <c r="AE3396" s="396">
        <f>IF(OR(G3396=账期!$A$18,G3396=账期!$A$20,G3396=账期!$A$22,G3396=账期!$A$24,G3396=账期!$A$25,G3396=账期!$A$27,G3396=账期!$A$26,G3396=账期!$A$28,G3396=账期!$A$30,G3396=账期!$A$32,G3396=账期!$A$34,G3396=账期!$A$35,G3396=账期!$A$37,G3396=账期!$A$39,G3396=账期!$A$40,G3396=账期!$A$41,G3396=账期!$A$42,G3396=账期!$A$43,G3396=账期!$A$44,G3396=账期!$A$45,G3396=账期!$A$46,G3396=账期!$A$48,G3396=账期!$A$50,G3396=账期!$A$51,G3396=账期!$A$52,G3396=账期!$A$53,G3396=账期!$A$54,G3396=账期!$A$56,G3396=账期!$A$57,G3396=账期!$A$58,G3396=账期!$A$59,G3396=账期!$A$60,G3396=账期!$A$61,G3396=账期!$A$62,G3396=账期!$A$63,G3396=账期!$A$64,G3396=账期!$A$66,G3396=账期!$A$67,G3396=账期!$A$68,G3396=账期!$A$70,G3396=账期!$A$71),30,IF(OR(G3396=账期!$A$74,G3396=账期!$A$77,G3396=账期!$A$76,G3396=账期!$A$79,G3396=账期!$A$80,G3396=账期!$A$81,G3396=账期!$A$83,G3396=账期!$A$85,G3396=账期!$A$87,G3396=账期!$A$89,G3396=账期!$A$91),60,IF(OR(G3396=账期!$A$93,G3396=账期!$A$94,G3396=账期!$A$95,G3396=账期!$A$96,G3396=账期!$A$98,G3396=账期!$A$99,G3396=账期!$A$101,G3396=账期!$A$102),90,0)))</f>
        <v>0</v>
      </c>
      <c r="AF3396" s="396"/>
      <c r="AG3396" s="384"/>
      <c r="AH3396" s="396" t="str">
        <f t="shared" si="474"/>
        <v/>
      </c>
    </row>
    <row r="3397" spans="1:34" ht="18" customHeight="1" x14ac:dyDescent="0.25">
      <c r="A3397" s="301" t="str">
        <f t="shared" si="476"/>
        <v/>
      </c>
      <c r="B3397" s="397"/>
      <c r="C3397" s="398"/>
      <c r="D3397" s="399"/>
      <c r="E3397" s="383" t="str">
        <f t="shared" si="472"/>
        <v>C</v>
      </c>
      <c r="F3397" s="383" t="str">
        <f t="shared" si="473"/>
        <v>C</v>
      </c>
      <c r="G3397" s="400"/>
      <c r="H3397" s="385" t="str">
        <f>IF(G3397="","",VLOOKUP(G3397,下拉数据源!J:K,2,0))</f>
        <v/>
      </c>
      <c r="I3397" s="385"/>
      <c r="J3397" s="385"/>
      <c r="K3397" s="386"/>
      <c r="L3397" s="401"/>
      <c r="M3397" s="384"/>
      <c r="N3397" s="384"/>
      <c r="O3397" s="384"/>
      <c r="P3397" s="386"/>
      <c r="Q3397" s="387"/>
      <c r="R3397" s="286"/>
      <c r="S3397" s="388">
        <f t="shared" si="477"/>
        <v>0</v>
      </c>
      <c r="T3397" s="389"/>
      <c r="U3397" s="389">
        <f t="shared" si="475"/>
        <v>0</v>
      </c>
      <c r="V3397" s="451"/>
      <c r="W3397" s="452"/>
      <c r="X3397" s="386"/>
      <c r="Y3397" s="390"/>
      <c r="Z3397" s="391"/>
      <c r="AA3397" s="392"/>
      <c r="AB3397" s="393"/>
      <c r="AC3397" s="394"/>
      <c r="AD3397" s="395">
        <f t="shared" si="478"/>
        <v>0</v>
      </c>
      <c r="AE3397" s="396">
        <f>IF(OR(G3397=账期!$A$18,G3397=账期!$A$20,G3397=账期!$A$22,G3397=账期!$A$24,G3397=账期!$A$25,G3397=账期!$A$27,G3397=账期!$A$26,G3397=账期!$A$28,G3397=账期!$A$30,G3397=账期!$A$32,G3397=账期!$A$34,G3397=账期!$A$35,G3397=账期!$A$37,G3397=账期!$A$39,G3397=账期!$A$40,G3397=账期!$A$41,G3397=账期!$A$42,G3397=账期!$A$43,G3397=账期!$A$44,G3397=账期!$A$45,G3397=账期!$A$46,G3397=账期!$A$48,G3397=账期!$A$50,G3397=账期!$A$51,G3397=账期!$A$52,G3397=账期!$A$53,G3397=账期!$A$54,G3397=账期!$A$56,G3397=账期!$A$57,G3397=账期!$A$58,G3397=账期!$A$59,G3397=账期!$A$60,G3397=账期!$A$61,G3397=账期!$A$62,G3397=账期!$A$63,G3397=账期!$A$64,G3397=账期!$A$66,G3397=账期!$A$67,G3397=账期!$A$68,G3397=账期!$A$70,G3397=账期!$A$71),30,IF(OR(G3397=账期!$A$74,G3397=账期!$A$77,G3397=账期!$A$76,G3397=账期!$A$79,G3397=账期!$A$80,G3397=账期!$A$81,G3397=账期!$A$83,G3397=账期!$A$85,G3397=账期!$A$87,G3397=账期!$A$89,G3397=账期!$A$91),60,IF(OR(G3397=账期!$A$93,G3397=账期!$A$94,G3397=账期!$A$95,G3397=账期!$A$96,G3397=账期!$A$98,G3397=账期!$A$99,G3397=账期!$A$101,G3397=账期!$A$102),90,0)))</f>
        <v>0</v>
      </c>
      <c r="AF3397" s="396"/>
      <c r="AG3397" s="384"/>
      <c r="AH3397" s="396" t="str">
        <f t="shared" si="474"/>
        <v/>
      </c>
    </row>
    <row r="3398" spans="1:34" ht="18" customHeight="1" x14ac:dyDescent="0.25">
      <c r="A3398" s="301" t="str">
        <f t="shared" si="476"/>
        <v/>
      </c>
      <c r="B3398" s="397"/>
      <c r="C3398" s="398"/>
      <c r="D3398" s="399"/>
      <c r="E3398" s="383" t="str">
        <f t="shared" si="472"/>
        <v>C</v>
      </c>
      <c r="F3398" s="383" t="str">
        <f t="shared" si="473"/>
        <v>C</v>
      </c>
      <c r="G3398" s="400"/>
      <c r="H3398" s="385" t="str">
        <f>IF(G3398="","",VLOOKUP(G3398,下拉数据源!J:K,2,0))</f>
        <v/>
      </c>
      <c r="I3398" s="385"/>
      <c r="J3398" s="385"/>
      <c r="K3398" s="386"/>
      <c r="L3398" s="401"/>
      <c r="M3398" s="384"/>
      <c r="N3398" s="384"/>
      <c r="O3398" s="384"/>
      <c r="P3398" s="386"/>
      <c r="Q3398" s="387"/>
      <c r="R3398" s="286"/>
      <c r="S3398" s="388">
        <f t="shared" si="477"/>
        <v>0</v>
      </c>
      <c r="T3398" s="389"/>
      <c r="U3398" s="389">
        <f t="shared" si="475"/>
        <v>0</v>
      </c>
      <c r="V3398" s="451"/>
      <c r="W3398" s="452"/>
      <c r="X3398" s="386"/>
      <c r="Y3398" s="390"/>
      <c r="Z3398" s="391"/>
      <c r="AA3398" s="392"/>
      <c r="AB3398" s="393"/>
      <c r="AC3398" s="394"/>
      <c r="AD3398" s="395">
        <f t="shared" si="478"/>
        <v>0</v>
      </c>
      <c r="AE3398" s="396">
        <f>IF(OR(G3398=账期!$A$18,G3398=账期!$A$20,G3398=账期!$A$22,G3398=账期!$A$24,G3398=账期!$A$25,G3398=账期!$A$27,G3398=账期!$A$26,G3398=账期!$A$28,G3398=账期!$A$30,G3398=账期!$A$32,G3398=账期!$A$34,G3398=账期!$A$35,G3398=账期!$A$37,G3398=账期!$A$39,G3398=账期!$A$40,G3398=账期!$A$41,G3398=账期!$A$42,G3398=账期!$A$43,G3398=账期!$A$44,G3398=账期!$A$45,G3398=账期!$A$46,G3398=账期!$A$48,G3398=账期!$A$50,G3398=账期!$A$51,G3398=账期!$A$52,G3398=账期!$A$53,G3398=账期!$A$54,G3398=账期!$A$56,G3398=账期!$A$57,G3398=账期!$A$58,G3398=账期!$A$59,G3398=账期!$A$60,G3398=账期!$A$61,G3398=账期!$A$62,G3398=账期!$A$63,G3398=账期!$A$64,G3398=账期!$A$66,G3398=账期!$A$67,G3398=账期!$A$68,G3398=账期!$A$70,G3398=账期!$A$71),30,IF(OR(G3398=账期!$A$74,G3398=账期!$A$77,G3398=账期!$A$76,G3398=账期!$A$79,G3398=账期!$A$80,G3398=账期!$A$81,G3398=账期!$A$83,G3398=账期!$A$85,G3398=账期!$A$87,G3398=账期!$A$89,G3398=账期!$A$91),60,IF(OR(G3398=账期!$A$93,G3398=账期!$A$94,G3398=账期!$A$95,G3398=账期!$A$96,G3398=账期!$A$98,G3398=账期!$A$99,G3398=账期!$A$101,G3398=账期!$A$102),90,0)))</f>
        <v>0</v>
      </c>
      <c r="AF3398" s="396"/>
      <c r="AG3398" s="384"/>
      <c r="AH3398" s="396" t="str">
        <f t="shared" si="474"/>
        <v/>
      </c>
    </row>
    <row r="3399" spans="1:34" ht="18" customHeight="1" x14ac:dyDescent="0.25">
      <c r="A3399" s="301" t="str">
        <f t="shared" si="476"/>
        <v/>
      </c>
      <c r="B3399" s="397"/>
      <c r="C3399" s="398"/>
      <c r="D3399" s="399"/>
      <c r="E3399" s="383" t="str">
        <f t="shared" si="472"/>
        <v>C</v>
      </c>
      <c r="F3399" s="383" t="str">
        <f t="shared" si="473"/>
        <v>C</v>
      </c>
      <c r="G3399" s="400"/>
      <c r="H3399" s="385" t="str">
        <f>IF(G3399="","",VLOOKUP(G3399,下拉数据源!J:K,2,0))</f>
        <v/>
      </c>
      <c r="I3399" s="385"/>
      <c r="J3399" s="385"/>
      <c r="K3399" s="386"/>
      <c r="L3399" s="401"/>
      <c r="M3399" s="384"/>
      <c r="N3399" s="384"/>
      <c r="O3399" s="384"/>
      <c r="P3399" s="386"/>
      <c r="Q3399" s="387"/>
      <c r="R3399" s="286"/>
      <c r="S3399" s="388">
        <f t="shared" si="477"/>
        <v>0</v>
      </c>
      <c r="T3399" s="389"/>
      <c r="U3399" s="389">
        <f t="shared" si="475"/>
        <v>0</v>
      </c>
      <c r="V3399" s="451"/>
      <c r="W3399" s="452"/>
      <c r="X3399" s="386"/>
      <c r="Y3399" s="390"/>
      <c r="Z3399" s="391"/>
      <c r="AA3399" s="392"/>
      <c r="AB3399" s="393"/>
      <c r="AC3399" s="394"/>
      <c r="AD3399" s="395">
        <f t="shared" si="478"/>
        <v>0</v>
      </c>
      <c r="AE3399" s="396">
        <f>IF(OR(G3399=账期!$A$18,G3399=账期!$A$20,G3399=账期!$A$22,G3399=账期!$A$24,G3399=账期!$A$25,G3399=账期!$A$27,G3399=账期!$A$26,G3399=账期!$A$28,G3399=账期!$A$30,G3399=账期!$A$32,G3399=账期!$A$34,G3399=账期!$A$35,G3399=账期!$A$37,G3399=账期!$A$39,G3399=账期!$A$40,G3399=账期!$A$41,G3399=账期!$A$42,G3399=账期!$A$43,G3399=账期!$A$44,G3399=账期!$A$45,G3399=账期!$A$46,G3399=账期!$A$48,G3399=账期!$A$50,G3399=账期!$A$51,G3399=账期!$A$52,G3399=账期!$A$53,G3399=账期!$A$54,G3399=账期!$A$56,G3399=账期!$A$57,G3399=账期!$A$58,G3399=账期!$A$59,G3399=账期!$A$60,G3399=账期!$A$61,G3399=账期!$A$62,G3399=账期!$A$63,G3399=账期!$A$64,G3399=账期!$A$66,G3399=账期!$A$67,G3399=账期!$A$68,G3399=账期!$A$70,G3399=账期!$A$71),30,IF(OR(G3399=账期!$A$74,G3399=账期!$A$77,G3399=账期!$A$76,G3399=账期!$A$79,G3399=账期!$A$80,G3399=账期!$A$81,G3399=账期!$A$83,G3399=账期!$A$85,G3399=账期!$A$87,G3399=账期!$A$89,G3399=账期!$A$91),60,IF(OR(G3399=账期!$A$93,G3399=账期!$A$94,G3399=账期!$A$95,G3399=账期!$A$96,G3399=账期!$A$98,G3399=账期!$A$99,G3399=账期!$A$101,G3399=账期!$A$102),90,0)))</f>
        <v>0</v>
      </c>
      <c r="AF3399" s="396"/>
      <c r="AG3399" s="384"/>
      <c r="AH3399" s="396" t="str">
        <f t="shared" si="474"/>
        <v/>
      </c>
    </row>
    <row r="3400" spans="1:34" ht="18" customHeight="1" x14ac:dyDescent="0.25">
      <c r="A3400" s="301" t="str">
        <f t="shared" si="476"/>
        <v/>
      </c>
      <c r="B3400" s="397"/>
      <c r="C3400" s="398"/>
      <c r="D3400" s="399"/>
      <c r="E3400" s="383" t="str">
        <f t="shared" si="472"/>
        <v>C</v>
      </c>
      <c r="F3400" s="383" t="str">
        <f t="shared" si="473"/>
        <v>C</v>
      </c>
      <c r="G3400" s="400"/>
      <c r="H3400" s="385" t="str">
        <f>IF(G3400="","",VLOOKUP(G3400,下拉数据源!J:K,2,0))</f>
        <v/>
      </c>
      <c r="I3400" s="385"/>
      <c r="J3400" s="385"/>
      <c r="K3400" s="386"/>
      <c r="L3400" s="401"/>
      <c r="M3400" s="384"/>
      <c r="N3400" s="384"/>
      <c r="O3400" s="384"/>
      <c r="P3400" s="386"/>
      <c r="Q3400" s="387"/>
      <c r="R3400" s="286"/>
      <c r="S3400" s="388">
        <f t="shared" si="477"/>
        <v>0</v>
      </c>
      <c r="T3400" s="389"/>
      <c r="U3400" s="389">
        <f t="shared" si="475"/>
        <v>0</v>
      </c>
      <c r="V3400" s="451"/>
      <c r="W3400" s="452"/>
      <c r="X3400" s="386"/>
      <c r="Y3400" s="390"/>
      <c r="Z3400" s="391"/>
      <c r="AA3400" s="392"/>
      <c r="AB3400" s="393"/>
      <c r="AC3400" s="394"/>
      <c r="AD3400" s="395">
        <f t="shared" si="478"/>
        <v>0</v>
      </c>
      <c r="AE3400" s="396">
        <f>IF(OR(G3400=账期!$A$18,G3400=账期!$A$20,G3400=账期!$A$22,G3400=账期!$A$24,G3400=账期!$A$25,G3400=账期!$A$27,G3400=账期!$A$26,G3400=账期!$A$28,G3400=账期!$A$30,G3400=账期!$A$32,G3400=账期!$A$34,G3400=账期!$A$35,G3400=账期!$A$37,G3400=账期!$A$39,G3400=账期!$A$40,G3400=账期!$A$41,G3400=账期!$A$42,G3400=账期!$A$43,G3400=账期!$A$44,G3400=账期!$A$45,G3400=账期!$A$46,G3400=账期!$A$48,G3400=账期!$A$50,G3400=账期!$A$51,G3400=账期!$A$52,G3400=账期!$A$53,G3400=账期!$A$54,G3400=账期!$A$56,G3400=账期!$A$57,G3400=账期!$A$58,G3400=账期!$A$59,G3400=账期!$A$60,G3400=账期!$A$61,G3400=账期!$A$62,G3400=账期!$A$63,G3400=账期!$A$64,G3400=账期!$A$66,G3400=账期!$A$67,G3400=账期!$A$68,G3400=账期!$A$70,G3400=账期!$A$71),30,IF(OR(G3400=账期!$A$74,G3400=账期!$A$77,G3400=账期!$A$76,G3400=账期!$A$79,G3400=账期!$A$80,G3400=账期!$A$81,G3400=账期!$A$83,G3400=账期!$A$85,G3400=账期!$A$87,G3400=账期!$A$89,G3400=账期!$A$91),60,IF(OR(G3400=账期!$A$93,G3400=账期!$A$94,G3400=账期!$A$95,G3400=账期!$A$96,G3400=账期!$A$98,G3400=账期!$A$99,G3400=账期!$A$101,G3400=账期!$A$102),90,0)))</f>
        <v>0</v>
      </c>
      <c r="AF3400" s="396"/>
      <c r="AG3400" s="384"/>
      <c r="AH3400" s="396" t="str">
        <f t="shared" si="474"/>
        <v/>
      </c>
    </row>
    <row r="3401" spans="1:34" ht="18" customHeight="1" x14ac:dyDescent="0.25">
      <c r="A3401" s="301" t="str">
        <f t="shared" si="476"/>
        <v/>
      </c>
      <c r="B3401" s="397"/>
      <c r="C3401" s="398"/>
      <c r="D3401" s="399"/>
      <c r="E3401" s="383" t="str">
        <f t="shared" si="472"/>
        <v>C</v>
      </c>
      <c r="F3401" s="383" t="str">
        <f t="shared" si="473"/>
        <v>C</v>
      </c>
      <c r="G3401" s="400"/>
      <c r="H3401" s="385" t="str">
        <f>IF(G3401="","",VLOOKUP(G3401,下拉数据源!J:K,2,0))</f>
        <v/>
      </c>
      <c r="I3401" s="385"/>
      <c r="J3401" s="385"/>
      <c r="K3401" s="386"/>
      <c r="L3401" s="401"/>
      <c r="M3401" s="384"/>
      <c r="N3401" s="384"/>
      <c r="O3401" s="384"/>
      <c r="P3401" s="386"/>
      <c r="Q3401" s="387"/>
      <c r="R3401" s="286"/>
      <c r="S3401" s="388">
        <f t="shared" si="477"/>
        <v>0</v>
      </c>
      <c r="T3401" s="389"/>
      <c r="U3401" s="389">
        <f t="shared" si="475"/>
        <v>0</v>
      </c>
      <c r="V3401" s="451"/>
      <c r="W3401" s="452"/>
      <c r="X3401" s="386"/>
      <c r="Y3401" s="390"/>
      <c r="Z3401" s="391"/>
      <c r="AA3401" s="392"/>
      <c r="AB3401" s="393"/>
      <c r="AC3401" s="394"/>
      <c r="AD3401" s="395">
        <f t="shared" si="478"/>
        <v>0</v>
      </c>
      <c r="AE3401" s="396">
        <f>IF(OR(G3401=账期!$A$18,G3401=账期!$A$20,G3401=账期!$A$22,G3401=账期!$A$24,G3401=账期!$A$25,G3401=账期!$A$27,G3401=账期!$A$26,G3401=账期!$A$28,G3401=账期!$A$30,G3401=账期!$A$32,G3401=账期!$A$34,G3401=账期!$A$35,G3401=账期!$A$37,G3401=账期!$A$39,G3401=账期!$A$40,G3401=账期!$A$41,G3401=账期!$A$42,G3401=账期!$A$43,G3401=账期!$A$44,G3401=账期!$A$45,G3401=账期!$A$46,G3401=账期!$A$48,G3401=账期!$A$50,G3401=账期!$A$51,G3401=账期!$A$52,G3401=账期!$A$53,G3401=账期!$A$54,G3401=账期!$A$56,G3401=账期!$A$57,G3401=账期!$A$58,G3401=账期!$A$59,G3401=账期!$A$60,G3401=账期!$A$61,G3401=账期!$A$62,G3401=账期!$A$63,G3401=账期!$A$64,G3401=账期!$A$66,G3401=账期!$A$67,G3401=账期!$A$68,G3401=账期!$A$70,G3401=账期!$A$71),30,IF(OR(G3401=账期!$A$74,G3401=账期!$A$77,G3401=账期!$A$76,G3401=账期!$A$79,G3401=账期!$A$80,G3401=账期!$A$81,G3401=账期!$A$83,G3401=账期!$A$85,G3401=账期!$A$87,G3401=账期!$A$89,G3401=账期!$A$91),60,IF(OR(G3401=账期!$A$93,G3401=账期!$A$94,G3401=账期!$A$95,G3401=账期!$A$96,G3401=账期!$A$98,G3401=账期!$A$99,G3401=账期!$A$101,G3401=账期!$A$102),90,0)))</f>
        <v>0</v>
      </c>
      <c r="AF3401" s="396"/>
      <c r="AG3401" s="384"/>
      <c r="AH3401" s="396" t="str">
        <f t="shared" si="474"/>
        <v/>
      </c>
    </row>
    <row r="3402" spans="1:34" ht="18" customHeight="1" x14ac:dyDescent="0.25">
      <c r="A3402" s="301" t="str">
        <f t="shared" si="476"/>
        <v/>
      </c>
      <c r="B3402" s="397"/>
      <c r="C3402" s="398"/>
      <c r="D3402" s="399"/>
      <c r="E3402" s="383" t="str">
        <f t="shared" si="472"/>
        <v>C</v>
      </c>
      <c r="F3402" s="383" t="str">
        <f t="shared" si="473"/>
        <v>C</v>
      </c>
      <c r="G3402" s="400"/>
      <c r="H3402" s="385" t="str">
        <f>IF(G3402="","",VLOOKUP(G3402,下拉数据源!J:K,2,0))</f>
        <v/>
      </c>
      <c r="I3402" s="385"/>
      <c r="J3402" s="385"/>
      <c r="K3402" s="386"/>
      <c r="L3402" s="401"/>
      <c r="M3402" s="384"/>
      <c r="N3402" s="384"/>
      <c r="O3402" s="384"/>
      <c r="P3402" s="386"/>
      <c r="Q3402" s="387"/>
      <c r="R3402" s="286"/>
      <c r="S3402" s="388">
        <f t="shared" si="477"/>
        <v>0</v>
      </c>
      <c r="T3402" s="389"/>
      <c r="U3402" s="389">
        <f t="shared" si="475"/>
        <v>0</v>
      </c>
      <c r="V3402" s="451"/>
      <c r="W3402" s="452"/>
      <c r="X3402" s="386"/>
      <c r="Y3402" s="390"/>
      <c r="Z3402" s="391"/>
      <c r="AA3402" s="392"/>
      <c r="AB3402" s="393"/>
      <c r="AC3402" s="394"/>
      <c r="AD3402" s="395">
        <f t="shared" si="478"/>
        <v>0</v>
      </c>
      <c r="AE3402" s="396">
        <f>IF(OR(G3402=账期!$A$18,G3402=账期!$A$20,G3402=账期!$A$22,G3402=账期!$A$24,G3402=账期!$A$25,G3402=账期!$A$27,G3402=账期!$A$26,G3402=账期!$A$28,G3402=账期!$A$30,G3402=账期!$A$32,G3402=账期!$A$34,G3402=账期!$A$35,G3402=账期!$A$37,G3402=账期!$A$39,G3402=账期!$A$40,G3402=账期!$A$41,G3402=账期!$A$42,G3402=账期!$A$43,G3402=账期!$A$44,G3402=账期!$A$45,G3402=账期!$A$46,G3402=账期!$A$48,G3402=账期!$A$50,G3402=账期!$A$51,G3402=账期!$A$52,G3402=账期!$A$53,G3402=账期!$A$54,G3402=账期!$A$56,G3402=账期!$A$57,G3402=账期!$A$58,G3402=账期!$A$59,G3402=账期!$A$60,G3402=账期!$A$61,G3402=账期!$A$62,G3402=账期!$A$63,G3402=账期!$A$64,G3402=账期!$A$66,G3402=账期!$A$67,G3402=账期!$A$68,G3402=账期!$A$70,G3402=账期!$A$71),30,IF(OR(G3402=账期!$A$74,G3402=账期!$A$77,G3402=账期!$A$76,G3402=账期!$A$79,G3402=账期!$A$80,G3402=账期!$A$81,G3402=账期!$A$83,G3402=账期!$A$85,G3402=账期!$A$87,G3402=账期!$A$89,G3402=账期!$A$91),60,IF(OR(G3402=账期!$A$93,G3402=账期!$A$94,G3402=账期!$A$95,G3402=账期!$A$96,G3402=账期!$A$98,G3402=账期!$A$99,G3402=账期!$A$101,G3402=账期!$A$102),90,0)))</f>
        <v>0</v>
      </c>
      <c r="AF3402" s="396"/>
      <c r="AG3402" s="384"/>
      <c r="AH3402" s="396" t="str">
        <f t="shared" si="474"/>
        <v/>
      </c>
    </row>
    <row r="3403" spans="1:34" ht="18" customHeight="1" x14ac:dyDescent="0.25">
      <c r="A3403" s="301" t="str">
        <f t="shared" si="476"/>
        <v/>
      </c>
      <c r="B3403" s="397"/>
      <c r="C3403" s="398"/>
      <c r="D3403" s="399"/>
      <c r="E3403" s="383" t="str">
        <f t="shared" si="472"/>
        <v>C</v>
      </c>
      <c r="F3403" s="383" t="str">
        <f t="shared" si="473"/>
        <v>C</v>
      </c>
      <c r="G3403" s="400"/>
      <c r="H3403" s="385" t="str">
        <f>IF(G3403="","",VLOOKUP(G3403,下拉数据源!J:K,2,0))</f>
        <v/>
      </c>
      <c r="I3403" s="385"/>
      <c r="J3403" s="385"/>
      <c r="K3403" s="386"/>
      <c r="L3403" s="401"/>
      <c r="M3403" s="384"/>
      <c r="N3403" s="384"/>
      <c r="O3403" s="384"/>
      <c r="P3403" s="386"/>
      <c r="Q3403" s="387"/>
      <c r="R3403" s="286"/>
      <c r="S3403" s="388">
        <f t="shared" si="477"/>
        <v>0</v>
      </c>
      <c r="T3403" s="389"/>
      <c r="U3403" s="389">
        <f t="shared" si="475"/>
        <v>0</v>
      </c>
      <c r="V3403" s="451"/>
      <c r="W3403" s="452"/>
      <c r="X3403" s="386"/>
      <c r="Y3403" s="390"/>
      <c r="Z3403" s="391"/>
      <c r="AA3403" s="392"/>
      <c r="AB3403" s="393"/>
      <c r="AC3403" s="394"/>
      <c r="AD3403" s="395">
        <f t="shared" si="478"/>
        <v>0</v>
      </c>
      <c r="AE3403" s="396">
        <f>IF(OR(G3403=账期!$A$18,G3403=账期!$A$20,G3403=账期!$A$22,G3403=账期!$A$24,G3403=账期!$A$25,G3403=账期!$A$27,G3403=账期!$A$26,G3403=账期!$A$28,G3403=账期!$A$30,G3403=账期!$A$32,G3403=账期!$A$34,G3403=账期!$A$35,G3403=账期!$A$37,G3403=账期!$A$39,G3403=账期!$A$40,G3403=账期!$A$41,G3403=账期!$A$42,G3403=账期!$A$43,G3403=账期!$A$44,G3403=账期!$A$45,G3403=账期!$A$46,G3403=账期!$A$48,G3403=账期!$A$50,G3403=账期!$A$51,G3403=账期!$A$52,G3403=账期!$A$53,G3403=账期!$A$54,G3403=账期!$A$56,G3403=账期!$A$57,G3403=账期!$A$58,G3403=账期!$A$59,G3403=账期!$A$60,G3403=账期!$A$61,G3403=账期!$A$62,G3403=账期!$A$63,G3403=账期!$A$64,G3403=账期!$A$66,G3403=账期!$A$67,G3403=账期!$A$68,G3403=账期!$A$70,G3403=账期!$A$71),30,IF(OR(G3403=账期!$A$74,G3403=账期!$A$77,G3403=账期!$A$76,G3403=账期!$A$79,G3403=账期!$A$80,G3403=账期!$A$81,G3403=账期!$A$83,G3403=账期!$A$85,G3403=账期!$A$87,G3403=账期!$A$89,G3403=账期!$A$91),60,IF(OR(G3403=账期!$A$93,G3403=账期!$A$94,G3403=账期!$A$95,G3403=账期!$A$96,G3403=账期!$A$98,G3403=账期!$A$99,G3403=账期!$A$101,G3403=账期!$A$102),90,0)))</f>
        <v>0</v>
      </c>
      <c r="AF3403" s="396"/>
      <c r="AG3403" s="384"/>
      <c r="AH3403" s="396" t="str">
        <f t="shared" si="474"/>
        <v/>
      </c>
    </row>
    <row r="3404" spans="1:34" ht="18" customHeight="1" x14ac:dyDescent="0.25">
      <c r="A3404" s="301" t="str">
        <f t="shared" si="476"/>
        <v/>
      </c>
      <c r="B3404" s="397"/>
      <c r="C3404" s="398"/>
      <c r="D3404" s="399"/>
      <c r="E3404" s="383" t="str">
        <f t="shared" si="472"/>
        <v>C</v>
      </c>
      <c r="F3404" s="383" t="str">
        <f t="shared" si="473"/>
        <v>C</v>
      </c>
      <c r="G3404" s="400"/>
      <c r="H3404" s="385" t="str">
        <f>IF(G3404="","",VLOOKUP(G3404,下拉数据源!J:K,2,0))</f>
        <v/>
      </c>
      <c r="I3404" s="385"/>
      <c r="J3404" s="385"/>
      <c r="K3404" s="386"/>
      <c r="L3404" s="401"/>
      <c r="M3404" s="384"/>
      <c r="N3404" s="384"/>
      <c r="O3404" s="384"/>
      <c r="P3404" s="386"/>
      <c r="Q3404" s="387"/>
      <c r="R3404" s="286"/>
      <c r="S3404" s="388">
        <f t="shared" si="477"/>
        <v>0</v>
      </c>
      <c r="T3404" s="389"/>
      <c r="U3404" s="389">
        <f t="shared" si="475"/>
        <v>0</v>
      </c>
      <c r="V3404" s="451"/>
      <c r="W3404" s="452"/>
      <c r="X3404" s="386"/>
      <c r="Y3404" s="390"/>
      <c r="Z3404" s="391"/>
      <c r="AA3404" s="392"/>
      <c r="AB3404" s="393"/>
      <c r="AC3404" s="394"/>
      <c r="AD3404" s="395">
        <f t="shared" si="478"/>
        <v>0</v>
      </c>
      <c r="AE3404" s="396">
        <f>IF(OR(G3404=账期!$A$18,G3404=账期!$A$20,G3404=账期!$A$22,G3404=账期!$A$24,G3404=账期!$A$25,G3404=账期!$A$27,G3404=账期!$A$26,G3404=账期!$A$28,G3404=账期!$A$30,G3404=账期!$A$32,G3404=账期!$A$34,G3404=账期!$A$35,G3404=账期!$A$37,G3404=账期!$A$39,G3404=账期!$A$40,G3404=账期!$A$41,G3404=账期!$A$42,G3404=账期!$A$43,G3404=账期!$A$44,G3404=账期!$A$45,G3404=账期!$A$46,G3404=账期!$A$48,G3404=账期!$A$50,G3404=账期!$A$51,G3404=账期!$A$52,G3404=账期!$A$53,G3404=账期!$A$54,G3404=账期!$A$56,G3404=账期!$A$57,G3404=账期!$A$58,G3404=账期!$A$59,G3404=账期!$A$60,G3404=账期!$A$61,G3404=账期!$A$62,G3404=账期!$A$63,G3404=账期!$A$64,G3404=账期!$A$66,G3404=账期!$A$67,G3404=账期!$A$68,G3404=账期!$A$70,G3404=账期!$A$71),30,IF(OR(G3404=账期!$A$74,G3404=账期!$A$77,G3404=账期!$A$76,G3404=账期!$A$79,G3404=账期!$A$80,G3404=账期!$A$81,G3404=账期!$A$83,G3404=账期!$A$85,G3404=账期!$A$87,G3404=账期!$A$89,G3404=账期!$A$91),60,IF(OR(G3404=账期!$A$93,G3404=账期!$A$94,G3404=账期!$A$95,G3404=账期!$A$96,G3404=账期!$A$98,G3404=账期!$A$99,G3404=账期!$A$101,G3404=账期!$A$102),90,0)))</f>
        <v>0</v>
      </c>
      <c r="AF3404" s="396"/>
      <c r="AG3404" s="384"/>
      <c r="AH3404" s="396" t="str">
        <f t="shared" si="474"/>
        <v/>
      </c>
    </row>
    <row r="3405" spans="1:34" ht="18" customHeight="1" x14ac:dyDescent="0.25">
      <c r="A3405" s="301" t="str">
        <f t="shared" si="476"/>
        <v/>
      </c>
      <c r="B3405" s="397"/>
      <c r="C3405" s="398"/>
      <c r="D3405" s="399"/>
      <c r="E3405" s="383" t="str">
        <f t="shared" si="472"/>
        <v>C</v>
      </c>
      <c r="F3405" s="383" t="str">
        <f t="shared" si="473"/>
        <v>C</v>
      </c>
      <c r="G3405" s="400"/>
      <c r="H3405" s="385" t="str">
        <f>IF(G3405="","",VLOOKUP(G3405,下拉数据源!J:K,2,0))</f>
        <v/>
      </c>
      <c r="I3405" s="385"/>
      <c r="J3405" s="385"/>
      <c r="K3405" s="386"/>
      <c r="L3405" s="401"/>
      <c r="M3405" s="384"/>
      <c r="N3405" s="384"/>
      <c r="O3405" s="384"/>
      <c r="P3405" s="386"/>
      <c r="Q3405" s="387"/>
      <c r="R3405" s="286"/>
      <c r="S3405" s="388">
        <f t="shared" si="477"/>
        <v>0</v>
      </c>
      <c r="T3405" s="389"/>
      <c r="U3405" s="389">
        <f t="shared" si="475"/>
        <v>0</v>
      </c>
      <c r="V3405" s="451"/>
      <c r="W3405" s="452"/>
      <c r="X3405" s="386"/>
      <c r="Y3405" s="390"/>
      <c r="Z3405" s="391"/>
      <c r="AA3405" s="392"/>
      <c r="AB3405" s="393"/>
      <c r="AC3405" s="394"/>
      <c r="AD3405" s="395">
        <f t="shared" si="478"/>
        <v>0</v>
      </c>
      <c r="AE3405" s="396">
        <f>IF(OR(G3405=账期!$A$18,G3405=账期!$A$20,G3405=账期!$A$22,G3405=账期!$A$24,G3405=账期!$A$25,G3405=账期!$A$27,G3405=账期!$A$26,G3405=账期!$A$28,G3405=账期!$A$30,G3405=账期!$A$32,G3405=账期!$A$34,G3405=账期!$A$35,G3405=账期!$A$37,G3405=账期!$A$39,G3405=账期!$A$40,G3405=账期!$A$41,G3405=账期!$A$42,G3405=账期!$A$43,G3405=账期!$A$44,G3405=账期!$A$45,G3405=账期!$A$46,G3405=账期!$A$48,G3405=账期!$A$50,G3405=账期!$A$51,G3405=账期!$A$52,G3405=账期!$A$53,G3405=账期!$A$54,G3405=账期!$A$56,G3405=账期!$A$57,G3405=账期!$A$58,G3405=账期!$A$59,G3405=账期!$A$60,G3405=账期!$A$61,G3405=账期!$A$62,G3405=账期!$A$63,G3405=账期!$A$64,G3405=账期!$A$66,G3405=账期!$A$67,G3405=账期!$A$68,G3405=账期!$A$70,G3405=账期!$A$71),30,IF(OR(G3405=账期!$A$74,G3405=账期!$A$77,G3405=账期!$A$76,G3405=账期!$A$79,G3405=账期!$A$80,G3405=账期!$A$81,G3405=账期!$A$83,G3405=账期!$A$85,G3405=账期!$A$87,G3405=账期!$A$89,G3405=账期!$A$91),60,IF(OR(G3405=账期!$A$93,G3405=账期!$A$94,G3405=账期!$A$95,G3405=账期!$A$96,G3405=账期!$A$98,G3405=账期!$A$99,G3405=账期!$A$101,G3405=账期!$A$102),90,0)))</f>
        <v>0</v>
      </c>
      <c r="AF3405" s="396"/>
      <c r="AG3405" s="384"/>
      <c r="AH3405" s="396" t="str">
        <f t="shared" si="474"/>
        <v/>
      </c>
    </row>
    <row r="3406" spans="1:34" ht="18" customHeight="1" x14ac:dyDescent="0.25">
      <c r="A3406" s="301" t="str">
        <f t="shared" si="476"/>
        <v/>
      </c>
      <c r="B3406" s="397"/>
      <c r="C3406" s="398"/>
      <c r="D3406" s="399"/>
      <c r="E3406" s="383" t="str">
        <f t="shared" si="472"/>
        <v>C</v>
      </c>
      <c r="F3406" s="383" t="str">
        <f t="shared" si="473"/>
        <v>C</v>
      </c>
      <c r="G3406" s="400"/>
      <c r="H3406" s="385" t="str">
        <f>IF(G3406="","",VLOOKUP(G3406,下拉数据源!J:K,2,0))</f>
        <v/>
      </c>
      <c r="I3406" s="385"/>
      <c r="J3406" s="385"/>
      <c r="K3406" s="386"/>
      <c r="L3406" s="401"/>
      <c r="M3406" s="384"/>
      <c r="N3406" s="384"/>
      <c r="O3406" s="384"/>
      <c r="P3406" s="386"/>
      <c r="Q3406" s="387"/>
      <c r="R3406" s="286"/>
      <c r="S3406" s="388">
        <f t="shared" si="477"/>
        <v>0</v>
      </c>
      <c r="T3406" s="389"/>
      <c r="U3406" s="389">
        <f t="shared" si="475"/>
        <v>0</v>
      </c>
      <c r="V3406" s="451"/>
      <c r="W3406" s="452"/>
      <c r="X3406" s="386"/>
      <c r="Y3406" s="390"/>
      <c r="Z3406" s="391"/>
      <c r="AA3406" s="392"/>
      <c r="AB3406" s="393"/>
      <c r="AC3406" s="394"/>
      <c r="AD3406" s="395">
        <f t="shared" si="478"/>
        <v>0</v>
      </c>
      <c r="AE3406" s="396">
        <f>IF(OR(G3406=账期!$A$18,G3406=账期!$A$20,G3406=账期!$A$22,G3406=账期!$A$24,G3406=账期!$A$25,G3406=账期!$A$27,G3406=账期!$A$26,G3406=账期!$A$28,G3406=账期!$A$30,G3406=账期!$A$32,G3406=账期!$A$34,G3406=账期!$A$35,G3406=账期!$A$37,G3406=账期!$A$39,G3406=账期!$A$40,G3406=账期!$A$41,G3406=账期!$A$42,G3406=账期!$A$43,G3406=账期!$A$44,G3406=账期!$A$45,G3406=账期!$A$46,G3406=账期!$A$48,G3406=账期!$A$50,G3406=账期!$A$51,G3406=账期!$A$52,G3406=账期!$A$53,G3406=账期!$A$54,G3406=账期!$A$56,G3406=账期!$A$57,G3406=账期!$A$58,G3406=账期!$A$59,G3406=账期!$A$60,G3406=账期!$A$61,G3406=账期!$A$62,G3406=账期!$A$63,G3406=账期!$A$64,G3406=账期!$A$66,G3406=账期!$A$67,G3406=账期!$A$68,G3406=账期!$A$70,G3406=账期!$A$71),30,IF(OR(G3406=账期!$A$74,G3406=账期!$A$77,G3406=账期!$A$76,G3406=账期!$A$79,G3406=账期!$A$80,G3406=账期!$A$81,G3406=账期!$A$83,G3406=账期!$A$85,G3406=账期!$A$87,G3406=账期!$A$89,G3406=账期!$A$91),60,IF(OR(G3406=账期!$A$93,G3406=账期!$A$94,G3406=账期!$A$95,G3406=账期!$A$96,G3406=账期!$A$98,G3406=账期!$A$99,G3406=账期!$A$101,G3406=账期!$A$102),90,0)))</f>
        <v>0</v>
      </c>
      <c r="AF3406" s="396"/>
      <c r="AG3406" s="384"/>
      <c r="AH3406" s="396" t="str">
        <f t="shared" si="474"/>
        <v/>
      </c>
    </row>
    <row r="3407" spans="1:34" ht="18" customHeight="1" x14ac:dyDescent="0.25">
      <c r="A3407" s="301" t="str">
        <f t="shared" si="476"/>
        <v/>
      </c>
      <c r="B3407" s="397"/>
      <c r="C3407" s="398"/>
      <c r="D3407" s="399"/>
      <c r="E3407" s="383" t="str">
        <f t="shared" si="472"/>
        <v>C</v>
      </c>
      <c r="F3407" s="383" t="str">
        <f t="shared" si="473"/>
        <v>C</v>
      </c>
      <c r="G3407" s="400"/>
      <c r="H3407" s="385" t="str">
        <f>IF(G3407="","",VLOOKUP(G3407,下拉数据源!J:K,2,0))</f>
        <v/>
      </c>
      <c r="I3407" s="385"/>
      <c r="J3407" s="385"/>
      <c r="K3407" s="386"/>
      <c r="L3407" s="401"/>
      <c r="M3407" s="384"/>
      <c r="N3407" s="384"/>
      <c r="O3407" s="384"/>
      <c r="P3407" s="386"/>
      <c r="Q3407" s="387"/>
      <c r="R3407" s="286"/>
      <c r="S3407" s="388">
        <f t="shared" si="477"/>
        <v>0</v>
      </c>
      <c r="T3407" s="389"/>
      <c r="U3407" s="389">
        <f t="shared" si="475"/>
        <v>0</v>
      </c>
      <c r="V3407" s="451"/>
      <c r="W3407" s="452"/>
      <c r="X3407" s="386"/>
      <c r="Y3407" s="390"/>
      <c r="Z3407" s="391"/>
      <c r="AA3407" s="392"/>
      <c r="AB3407" s="393"/>
      <c r="AC3407" s="394"/>
      <c r="AD3407" s="395">
        <f t="shared" si="478"/>
        <v>0</v>
      </c>
      <c r="AE3407" s="396">
        <f>IF(OR(G3407=账期!$A$18,G3407=账期!$A$20,G3407=账期!$A$22,G3407=账期!$A$24,G3407=账期!$A$25,G3407=账期!$A$27,G3407=账期!$A$26,G3407=账期!$A$28,G3407=账期!$A$30,G3407=账期!$A$32,G3407=账期!$A$34,G3407=账期!$A$35,G3407=账期!$A$37,G3407=账期!$A$39,G3407=账期!$A$40,G3407=账期!$A$41,G3407=账期!$A$42,G3407=账期!$A$43,G3407=账期!$A$44,G3407=账期!$A$45,G3407=账期!$A$46,G3407=账期!$A$48,G3407=账期!$A$50,G3407=账期!$A$51,G3407=账期!$A$52,G3407=账期!$A$53,G3407=账期!$A$54,G3407=账期!$A$56,G3407=账期!$A$57,G3407=账期!$A$58,G3407=账期!$A$59,G3407=账期!$A$60,G3407=账期!$A$61,G3407=账期!$A$62,G3407=账期!$A$63,G3407=账期!$A$64,G3407=账期!$A$66,G3407=账期!$A$67,G3407=账期!$A$68,G3407=账期!$A$70,G3407=账期!$A$71),30,IF(OR(G3407=账期!$A$74,G3407=账期!$A$77,G3407=账期!$A$76,G3407=账期!$A$79,G3407=账期!$A$80,G3407=账期!$A$81,G3407=账期!$A$83,G3407=账期!$A$85,G3407=账期!$A$87,G3407=账期!$A$89,G3407=账期!$A$91),60,IF(OR(G3407=账期!$A$93,G3407=账期!$A$94,G3407=账期!$A$95,G3407=账期!$A$96,G3407=账期!$A$98,G3407=账期!$A$99,G3407=账期!$A$101,G3407=账期!$A$102),90,0)))</f>
        <v>0</v>
      </c>
      <c r="AF3407" s="396"/>
      <c r="AG3407" s="384"/>
      <c r="AH3407" s="396" t="str">
        <f t="shared" si="474"/>
        <v/>
      </c>
    </row>
    <row r="3408" spans="1:34" ht="18" customHeight="1" x14ac:dyDescent="0.25">
      <c r="A3408" s="301" t="str">
        <f t="shared" si="476"/>
        <v/>
      </c>
      <c r="B3408" s="397"/>
      <c r="C3408" s="398"/>
      <c r="D3408" s="399"/>
      <c r="E3408" s="383" t="str">
        <f t="shared" si="472"/>
        <v>C</v>
      </c>
      <c r="F3408" s="383" t="str">
        <f t="shared" si="473"/>
        <v>C</v>
      </c>
      <c r="G3408" s="400"/>
      <c r="H3408" s="385" t="str">
        <f>IF(G3408="","",VLOOKUP(G3408,下拉数据源!J:K,2,0))</f>
        <v/>
      </c>
      <c r="I3408" s="385"/>
      <c r="J3408" s="385"/>
      <c r="K3408" s="386"/>
      <c r="L3408" s="401"/>
      <c r="M3408" s="384"/>
      <c r="N3408" s="384"/>
      <c r="O3408" s="384"/>
      <c r="P3408" s="386"/>
      <c r="Q3408" s="387"/>
      <c r="R3408" s="286"/>
      <c r="S3408" s="388">
        <f t="shared" si="477"/>
        <v>0</v>
      </c>
      <c r="T3408" s="389"/>
      <c r="U3408" s="389">
        <f t="shared" si="475"/>
        <v>0</v>
      </c>
      <c r="V3408" s="451"/>
      <c r="W3408" s="452"/>
      <c r="X3408" s="386"/>
      <c r="Y3408" s="390"/>
      <c r="Z3408" s="391"/>
      <c r="AA3408" s="392"/>
      <c r="AB3408" s="393"/>
      <c r="AC3408" s="394"/>
      <c r="AD3408" s="395">
        <f t="shared" si="478"/>
        <v>0</v>
      </c>
      <c r="AE3408" s="396">
        <f>IF(OR(G3408=账期!$A$18,G3408=账期!$A$20,G3408=账期!$A$22,G3408=账期!$A$24,G3408=账期!$A$25,G3408=账期!$A$27,G3408=账期!$A$26,G3408=账期!$A$28,G3408=账期!$A$30,G3408=账期!$A$32,G3408=账期!$A$34,G3408=账期!$A$35,G3408=账期!$A$37,G3408=账期!$A$39,G3408=账期!$A$40,G3408=账期!$A$41,G3408=账期!$A$42,G3408=账期!$A$43,G3408=账期!$A$44,G3408=账期!$A$45,G3408=账期!$A$46,G3408=账期!$A$48,G3408=账期!$A$50,G3408=账期!$A$51,G3408=账期!$A$52,G3408=账期!$A$53,G3408=账期!$A$54,G3408=账期!$A$56,G3408=账期!$A$57,G3408=账期!$A$58,G3408=账期!$A$59,G3408=账期!$A$60,G3408=账期!$A$61,G3408=账期!$A$62,G3408=账期!$A$63,G3408=账期!$A$64,G3408=账期!$A$66,G3408=账期!$A$67,G3408=账期!$A$68,G3408=账期!$A$70,G3408=账期!$A$71),30,IF(OR(G3408=账期!$A$74,G3408=账期!$A$77,G3408=账期!$A$76,G3408=账期!$A$79,G3408=账期!$A$80,G3408=账期!$A$81,G3408=账期!$A$83,G3408=账期!$A$85,G3408=账期!$A$87,G3408=账期!$A$89,G3408=账期!$A$91),60,IF(OR(G3408=账期!$A$93,G3408=账期!$A$94,G3408=账期!$A$95,G3408=账期!$A$96,G3408=账期!$A$98,G3408=账期!$A$99,G3408=账期!$A$101,G3408=账期!$A$102),90,0)))</f>
        <v>0</v>
      </c>
      <c r="AF3408" s="396"/>
      <c r="AG3408" s="384"/>
      <c r="AH3408" s="396" t="str">
        <f t="shared" si="474"/>
        <v/>
      </c>
    </row>
    <row r="3409" spans="1:34" ht="18" customHeight="1" x14ac:dyDescent="0.25">
      <c r="A3409" s="301" t="str">
        <f t="shared" si="476"/>
        <v/>
      </c>
      <c r="B3409" s="397"/>
      <c r="C3409" s="398"/>
      <c r="D3409" s="399"/>
      <c r="E3409" s="383" t="str">
        <f t="shared" si="472"/>
        <v>C</v>
      </c>
      <c r="F3409" s="383" t="str">
        <f t="shared" si="473"/>
        <v>C</v>
      </c>
      <c r="G3409" s="400"/>
      <c r="H3409" s="385" t="str">
        <f>IF(G3409="","",VLOOKUP(G3409,下拉数据源!J:K,2,0))</f>
        <v/>
      </c>
      <c r="I3409" s="385"/>
      <c r="J3409" s="385"/>
      <c r="K3409" s="386"/>
      <c r="L3409" s="401"/>
      <c r="M3409" s="384"/>
      <c r="N3409" s="384"/>
      <c r="O3409" s="384"/>
      <c r="P3409" s="386"/>
      <c r="Q3409" s="387"/>
      <c r="R3409" s="286"/>
      <c r="S3409" s="388">
        <f t="shared" si="477"/>
        <v>0</v>
      </c>
      <c r="T3409" s="389"/>
      <c r="U3409" s="389">
        <f t="shared" si="475"/>
        <v>0</v>
      </c>
      <c r="V3409" s="451"/>
      <c r="W3409" s="452"/>
      <c r="X3409" s="386"/>
      <c r="Y3409" s="390"/>
      <c r="Z3409" s="391"/>
      <c r="AA3409" s="392"/>
      <c r="AB3409" s="393"/>
      <c r="AC3409" s="394"/>
      <c r="AD3409" s="395">
        <f t="shared" si="478"/>
        <v>0</v>
      </c>
      <c r="AE3409" s="396">
        <f>IF(OR(G3409=账期!$A$18,G3409=账期!$A$20,G3409=账期!$A$22,G3409=账期!$A$24,G3409=账期!$A$25,G3409=账期!$A$27,G3409=账期!$A$26,G3409=账期!$A$28,G3409=账期!$A$30,G3409=账期!$A$32,G3409=账期!$A$34,G3409=账期!$A$35,G3409=账期!$A$37,G3409=账期!$A$39,G3409=账期!$A$40,G3409=账期!$A$41,G3409=账期!$A$42,G3409=账期!$A$43,G3409=账期!$A$44,G3409=账期!$A$45,G3409=账期!$A$46,G3409=账期!$A$48,G3409=账期!$A$50,G3409=账期!$A$51,G3409=账期!$A$52,G3409=账期!$A$53,G3409=账期!$A$54,G3409=账期!$A$56,G3409=账期!$A$57,G3409=账期!$A$58,G3409=账期!$A$59,G3409=账期!$A$60,G3409=账期!$A$61,G3409=账期!$A$62,G3409=账期!$A$63,G3409=账期!$A$64,G3409=账期!$A$66,G3409=账期!$A$67,G3409=账期!$A$68,G3409=账期!$A$70,G3409=账期!$A$71),30,IF(OR(G3409=账期!$A$74,G3409=账期!$A$77,G3409=账期!$A$76,G3409=账期!$A$79,G3409=账期!$A$80,G3409=账期!$A$81,G3409=账期!$A$83,G3409=账期!$A$85,G3409=账期!$A$87,G3409=账期!$A$89,G3409=账期!$A$91),60,IF(OR(G3409=账期!$A$93,G3409=账期!$A$94,G3409=账期!$A$95,G3409=账期!$A$96,G3409=账期!$A$98,G3409=账期!$A$99,G3409=账期!$A$101,G3409=账期!$A$102),90,0)))</f>
        <v>0</v>
      </c>
      <c r="AF3409" s="396"/>
      <c r="AG3409" s="384"/>
      <c r="AH3409" s="396" t="str">
        <f t="shared" si="474"/>
        <v/>
      </c>
    </row>
    <row r="3410" spans="1:34" ht="18" customHeight="1" x14ac:dyDescent="0.25">
      <c r="A3410" s="301" t="str">
        <f t="shared" si="476"/>
        <v/>
      </c>
      <c r="B3410" s="397"/>
      <c r="C3410" s="398"/>
      <c r="D3410" s="399"/>
      <c r="E3410" s="383" t="str">
        <f t="shared" si="472"/>
        <v>C</v>
      </c>
      <c r="F3410" s="383" t="str">
        <f t="shared" si="473"/>
        <v>C</v>
      </c>
      <c r="G3410" s="400"/>
      <c r="H3410" s="385" t="str">
        <f>IF(G3410="","",VLOOKUP(G3410,下拉数据源!J:K,2,0))</f>
        <v/>
      </c>
      <c r="I3410" s="385"/>
      <c r="J3410" s="385"/>
      <c r="K3410" s="386"/>
      <c r="L3410" s="401"/>
      <c r="M3410" s="384"/>
      <c r="N3410" s="384"/>
      <c r="O3410" s="384"/>
      <c r="P3410" s="386"/>
      <c r="Q3410" s="387"/>
      <c r="R3410" s="286"/>
      <c r="S3410" s="388">
        <f t="shared" si="477"/>
        <v>0</v>
      </c>
      <c r="T3410" s="389"/>
      <c r="U3410" s="389">
        <f t="shared" si="475"/>
        <v>0</v>
      </c>
      <c r="V3410" s="451"/>
      <c r="W3410" s="452"/>
      <c r="X3410" s="386"/>
      <c r="Y3410" s="390"/>
      <c r="Z3410" s="391"/>
      <c r="AA3410" s="392"/>
      <c r="AB3410" s="393"/>
      <c r="AC3410" s="394"/>
      <c r="AD3410" s="395">
        <f t="shared" si="478"/>
        <v>0</v>
      </c>
      <c r="AE3410" s="396">
        <f>IF(OR(G3410=账期!$A$18,G3410=账期!$A$20,G3410=账期!$A$22,G3410=账期!$A$24,G3410=账期!$A$25,G3410=账期!$A$27,G3410=账期!$A$26,G3410=账期!$A$28,G3410=账期!$A$30,G3410=账期!$A$32,G3410=账期!$A$34,G3410=账期!$A$35,G3410=账期!$A$37,G3410=账期!$A$39,G3410=账期!$A$40,G3410=账期!$A$41,G3410=账期!$A$42,G3410=账期!$A$43,G3410=账期!$A$44,G3410=账期!$A$45,G3410=账期!$A$46,G3410=账期!$A$48,G3410=账期!$A$50,G3410=账期!$A$51,G3410=账期!$A$52,G3410=账期!$A$53,G3410=账期!$A$54,G3410=账期!$A$56,G3410=账期!$A$57,G3410=账期!$A$58,G3410=账期!$A$59,G3410=账期!$A$60,G3410=账期!$A$61,G3410=账期!$A$62,G3410=账期!$A$63,G3410=账期!$A$64,G3410=账期!$A$66,G3410=账期!$A$67,G3410=账期!$A$68,G3410=账期!$A$70,G3410=账期!$A$71),30,IF(OR(G3410=账期!$A$74,G3410=账期!$A$77,G3410=账期!$A$76,G3410=账期!$A$79,G3410=账期!$A$80,G3410=账期!$A$81,G3410=账期!$A$83,G3410=账期!$A$85,G3410=账期!$A$87,G3410=账期!$A$89,G3410=账期!$A$91),60,IF(OR(G3410=账期!$A$93,G3410=账期!$A$94,G3410=账期!$A$95,G3410=账期!$A$96,G3410=账期!$A$98,G3410=账期!$A$99,G3410=账期!$A$101,G3410=账期!$A$102),90,0)))</f>
        <v>0</v>
      </c>
      <c r="AF3410" s="396"/>
      <c r="AG3410" s="384"/>
      <c r="AH3410" s="396" t="str">
        <f t="shared" si="474"/>
        <v/>
      </c>
    </row>
    <row r="3411" spans="1:34" ht="18" customHeight="1" x14ac:dyDescent="0.25">
      <c r="A3411" s="301" t="str">
        <f t="shared" si="476"/>
        <v/>
      </c>
      <c r="B3411" s="397"/>
      <c r="C3411" s="398"/>
      <c r="D3411" s="399"/>
      <c r="E3411" s="383" t="str">
        <f t="shared" si="472"/>
        <v>C</v>
      </c>
      <c r="F3411" s="383" t="str">
        <f t="shared" si="473"/>
        <v>C</v>
      </c>
      <c r="G3411" s="400"/>
      <c r="H3411" s="385" t="str">
        <f>IF(G3411="","",VLOOKUP(G3411,下拉数据源!J:K,2,0))</f>
        <v/>
      </c>
      <c r="I3411" s="385"/>
      <c r="J3411" s="385"/>
      <c r="K3411" s="386"/>
      <c r="L3411" s="401"/>
      <c r="M3411" s="384"/>
      <c r="N3411" s="384"/>
      <c r="O3411" s="384"/>
      <c r="P3411" s="386"/>
      <c r="Q3411" s="387"/>
      <c r="R3411" s="286"/>
      <c r="S3411" s="388">
        <f t="shared" si="477"/>
        <v>0</v>
      </c>
      <c r="T3411" s="389"/>
      <c r="U3411" s="389">
        <f t="shared" si="475"/>
        <v>0</v>
      </c>
      <c r="V3411" s="451"/>
      <c r="W3411" s="452"/>
      <c r="X3411" s="386"/>
      <c r="Y3411" s="390"/>
      <c r="Z3411" s="391"/>
      <c r="AA3411" s="392"/>
      <c r="AB3411" s="393"/>
      <c r="AC3411" s="394"/>
      <c r="AD3411" s="395">
        <f t="shared" si="478"/>
        <v>0</v>
      </c>
      <c r="AE3411" s="396">
        <f>IF(OR(G3411=账期!$A$18,G3411=账期!$A$20,G3411=账期!$A$22,G3411=账期!$A$24,G3411=账期!$A$25,G3411=账期!$A$27,G3411=账期!$A$26,G3411=账期!$A$28,G3411=账期!$A$30,G3411=账期!$A$32,G3411=账期!$A$34,G3411=账期!$A$35,G3411=账期!$A$37,G3411=账期!$A$39,G3411=账期!$A$40,G3411=账期!$A$41,G3411=账期!$A$42,G3411=账期!$A$43,G3411=账期!$A$44,G3411=账期!$A$45,G3411=账期!$A$46,G3411=账期!$A$48,G3411=账期!$A$50,G3411=账期!$A$51,G3411=账期!$A$52,G3411=账期!$A$53,G3411=账期!$A$54,G3411=账期!$A$56,G3411=账期!$A$57,G3411=账期!$A$58,G3411=账期!$A$59,G3411=账期!$A$60,G3411=账期!$A$61,G3411=账期!$A$62,G3411=账期!$A$63,G3411=账期!$A$64,G3411=账期!$A$66,G3411=账期!$A$67,G3411=账期!$A$68,G3411=账期!$A$70,G3411=账期!$A$71),30,IF(OR(G3411=账期!$A$74,G3411=账期!$A$77,G3411=账期!$A$76,G3411=账期!$A$79,G3411=账期!$A$80,G3411=账期!$A$81,G3411=账期!$A$83,G3411=账期!$A$85,G3411=账期!$A$87,G3411=账期!$A$89,G3411=账期!$A$91),60,IF(OR(G3411=账期!$A$93,G3411=账期!$A$94,G3411=账期!$A$95,G3411=账期!$A$96,G3411=账期!$A$98,G3411=账期!$A$99,G3411=账期!$A$101,G3411=账期!$A$102),90,0)))</f>
        <v>0</v>
      </c>
      <c r="AF3411" s="396"/>
      <c r="AG3411" s="384"/>
      <c r="AH3411" s="396" t="str">
        <f t="shared" si="474"/>
        <v/>
      </c>
    </row>
    <row r="3412" spans="1:34" ht="18" customHeight="1" x14ac:dyDescent="0.25">
      <c r="A3412" s="301" t="str">
        <f t="shared" si="476"/>
        <v/>
      </c>
      <c r="B3412" s="397"/>
      <c r="C3412" s="398"/>
      <c r="D3412" s="399"/>
      <c r="E3412" s="383" t="str">
        <f t="shared" si="472"/>
        <v>C</v>
      </c>
      <c r="F3412" s="383" t="str">
        <f t="shared" si="473"/>
        <v>C</v>
      </c>
      <c r="G3412" s="400"/>
      <c r="H3412" s="385" t="str">
        <f>IF(G3412="","",VLOOKUP(G3412,下拉数据源!J:K,2,0))</f>
        <v/>
      </c>
      <c r="I3412" s="385"/>
      <c r="J3412" s="385"/>
      <c r="K3412" s="386"/>
      <c r="L3412" s="401"/>
      <c r="M3412" s="384"/>
      <c r="N3412" s="384"/>
      <c r="O3412" s="384"/>
      <c r="P3412" s="386"/>
      <c r="Q3412" s="387"/>
      <c r="R3412" s="286"/>
      <c r="S3412" s="388">
        <f t="shared" si="477"/>
        <v>0</v>
      </c>
      <c r="T3412" s="389"/>
      <c r="U3412" s="389">
        <f t="shared" si="475"/>
        <v>0</v>
      </c>
      <c r="V3412" s="451"/>
      <c r="W3412" s="452"/>
      <c r="X3412" s="386"/>
      <c r="Y3412" s="390"/>
      <c r="Z3412" s="391"/>
      <c r="AA3412" s="392"/>
      <c r="AB3412" s="393"/>
      <c r="AC3412" s="394"/>
      <c r="AD3412" s="395">
        <f t="shared" si="478"/>
        <v>0</v>
      </c>
      <c r="AE3412" s="396">
        <f>IF(OR(G3412=账期!$A$18,G3412=账期!$A$20,G3412=账期!$A$22,G3412=账期!$A$24,G3412=账期!$A$25,G3412=账期!$A$27,G3412=账期!$A$26,G3412=账期!$A$28,G3412=账期!$A$30,G3412=账期!$A$32,G3412=账期!$A$34,G3412=账期!$A$35,G3412=账期!$A$37,G3412=账期!$A$39,G3412=账期!$A$40,G3412=账期!$A$41,G3412=账期!$A$42,G3412=账期!$A$43,G3412=账期!$A$44,G3412=账期!$A$45,G3412=账期!$A$46,G3412=账期!$A$48,G3412=账期!$A$50,G3412=账期!$A$51,G3412=账期!$A$52,G3412=账期!$A$53,G3412=账期!$A$54,G3412=账期!$A$56,G3412=账期!$A$57,G3412=账期!$A$58,G3412=账期!$A$59,G3412=账期!$A$60,G3412=账期!$A$61,G3412=账期!$A$62,G3412=账期!$A$63,G3412=账期!$A$64,G3412=账期!$A$66,G3412=账期!$A$67,G3412=账期!$A$68,G3412=账期!$A$70,G3412=账期!$A$71),30,IF(OR(G3412=账期!$A$74,G3412=账期!$A$77,G3412=账期!$A$76,G3412=账期!$A$79,G3412=账期!$A$80,G3412=账期!$A$81,G3412=账期!$A$83,G3412=账期!$A$85,G3412=账期!$A$87,G3412=账期!$A$89,G3412=账期!$A$91),60,IF(OR(G3412=账期!$A$93,G3412=账期!$A$94,G3412=账期!$A$95,G3412=账期!$A$96,G3412=账期!$A$98,G3412=账期!$A$99,G3412=账期!$A$101,G3412=账期!$A$102),90,0)))</f>
        <v>0</v>
      </c>
      <c r="AF3412" s="396"/>
      <c r="AG3412" s="384"/>
      <c r="AH3412" s="396" t="str">
        <f t="shared" si="474"/>
        <v/>
      </c>
    </row>
    <row r="3413" spans="1:34" ht="18" customHeight="1" x14ac:dyDescent="0.25">
      <c r="A3413" s="301" t="str">
        <f t="shared" si="476"/>
        <v/>
      </c>
      <c r="B3413" s="397"/>
      <c r="C3413" s="398"/>
      <c r="D3413" s="399"/>
      <c r="E3413" s="383" t="str">
        <f t="shared" si="472"/>
        <v>C</v>
      </c>
      <c r="F3413" s="383" t="str">
        <f t="shared" si="473"/>
        <v>C</v>
      </c>
      <c r="G3413" s="400"/>
      <c r="H3413" s="385" t="str">
        <f>IF(G3413="","",VLOOKUP(G3413,下拉数据源!J:K,2,0))</f>
        <v/>
      </c>
      <c r="I3413" s="385"/>
      <c r="J3413" s="385"/>
      <c r="K3413" s="386"/>
      <c r="L3413" s="401"/>
      <c r="M3413" s="384"/>
      <c r="N3413" s="384"/>
      <c r="O3413" s="384"/>
      <c r="P3413" s="386"/>
      <c r="Q3413" s="387"/>
      <c r="R3413" s="286"/>
      <c r="S3413" s="388">
        <f t="shared" si="477"/>
        <v>0</v>
      </c>
      <c r="T3413" s="389"/>
      <c r="U3413" s="389">
        <f t="shared" si="475"/>
        <v>0</v>
      </c>
      <c r="V3413" s="451"/>
      <c r="W3413" s="452"/>
      <c r="X3413" s="386"/>
      <c r="Y3413" s="390"/>
      <c r="Z3413" s="391"/>
      <c r="AA3413" s="392"/>
      <c r="AB3413" s="393"/>
      <c r="AC3413" s="394"/>
      <c r="AD3413" s="395">
        <f t="shared" si="478"/>
        <v>0</v>
      </c>
      <c r="AE3413" s="396">
        <f>IF(OR(G3413=账期!$A$18,G3413=账期!$A$20,G3413=账期!$A$22,G3413=账期!$A$24,G3413=账期!$A$25,G3413=账期!$A$27,G3413=账期!$A$26,G3413=账期!$A$28,G3413=账期!$A$30,G3413=账期!$A$32,G3413=账期!$A$34,G3413=账期!$A$35,G3413=账期!$A$37,G3413=账期!$A$39,G3413=账期!$A$40,G3413=账期!$A$41,G3413=账期!$A$42,G3413=账期!$A$43,G3413=账期!$A$44,G3413=账期!$A$45,G3413=账期!$A$46,G3413=账期!$A$48,G3413=账期!$A$50,G3413=账期!$A$51,G3413=账期!$A$52,G3413=账期!$A$53,G3413=账期!$A$54,G3413=账期!$A$56,G3413=账期!$A$57,G3413=账期!$A$58,G3413=账期!$A$59,G3413=账期!$A$60,G3413=账期!$A$61,G3413=账期!$A$62,G3413=账期!$A$63,G3413=账期!$A$64,G3413=账期!$A$66,G3413=账期!$A$67,G3413=账期!$A$68,G3413=账期!$A$70,G3413=账期!$A$71),30,IF(OR(G3413=账期!$A$74,G3413=账期!$A$77,G3413=账期!$A$76,G3413=账期!$A$79,G3413=账期!$A$80,G3413=账期!$A$81,G3413=账期!$A$83,G3413=账期!$A$85,G3413=账期!$A$87,G3413=账期!$A$89,G3413=账期!$A$91),60,IF(OR(G3413=账期!$A$93,G3413=账期!$A$94,G3413=账期!$A$95,G3413=账期!$A$96,G3413=账期!$A$98,G3413=账期!$A$99,G3413=账期!$A$101,G3413=账期!$A$102),90,0)))</f>
        <v>0</v>
      </c>
      <c r="AF3413" s="396"/>
      <c r="AG3413" s="384"/>
      <c r="AH3413" s="396" t="str">
        <f t="shared" si="474"/>
        <v/>
      </c>
    </row>
    <row r="3414" spans="1:34" ht="18" customHeight="1" x14ac:dyDescent="0.25">
      <c r="A3414" s="301" t="str">
        <f t="shared" si="476"/>
        <v/>
      </c>
      <c r="B3414" s="397"/>
      <c r="C3414" s="398"/>
      <c r="D3414" s="399"/>
      <c r="E3414" s="383" t="str">
        <f t="shared" si="472"/>
        <v>C</v>
      </c>
      <c r="F3414" s="383" t="str">
        <f t="shared" si="473"/>
        <v>C</v>
      </c>
      <c r="G3414" s="400"/>
      <c r="H3414" s="385" t="str">
        <f>IF(G3414="","",VLOOKUP(G3414,下拉数据源!J:K,2,0))</f>
        <v/>
      </c>
      <c r="I3414" s="385"/>
      <c r="J3414" s="385"/>
      <c r="K3414" s="386"/>
      <c r="L3414" s="401"/>
      <c r="M3414" s="384"/>
      <c r="N3414" s="384"/>
      <c r="O3414" s="384"/>
      <c r="P3414" s="386"/>
      <c r="Q3414" s="387"/>
      <c r="R3414" s="286"/>
      <c r="S3414" s="388">
        <f t="shared" si="477"/>
        <v>0</v>
      </c>
      <c r="T3414" s="389"/>
      <c r="U3414" s="389">
        <f t="shared" si="475"/>
        <v>0</v>
      </c>
      <c r="V3414" s="451"/>
      <c r="W3414" s="452"/>
      <c r="X3414" s="386"/>
      <c r="Y3414" s="390"/>
      <c r="Z3414" s="391"/>
      <c r="AA3414" s="392"/>
      <c r="AB3414" s="393"/>
      <c r="AC3414" s="394"/>
      <c r="AD3414" s="395">
        <f t="shared" si="478"/>
        <v>0</v>
      </c>
      <c r="AE3414" s="396">
        <f>IF(OR(G3414=账期!$A$18,G3414=账期!$A$20,G3414=账期!$A$22,G3414=账期!$A$24,G3414=账期!$A$25,G3414=账期!$A$27,G3414=账期!$A$26,G3414=账期!$A$28,G3414=账期!$A$30,G3414=账期!$A$32,G3414=账期!$A$34,G3414=账期!$A$35,G3414=账期!$A$37,G3414=账期!$A$39,G3414=账期!$A$40,G3414=账期!$A$41,G3414=账期!$A$42,G3414=账期!$A$43,G3414=账期!$A$44,G3414=账期!$A$45,G3414=账期!$A$46,G3414=账期!$A$48,G3414=账期!$A$50,G3414=账期!$A$51,G3414=账期!$A$52,G3414=账期!$A$53,G3414=账期!$A$54,G3414=账期!$A$56,G3414=账期!$A$57,G3414=账期!$A$58,G3414=账期!$A$59,G3414=账期!$A$60,G3414=账期!$A$61,G3414=账期!$A$62,G3414=账期!$A$63,G3414=账期!$A$64,G3414=账期!$A$66,G3414=账期!$A$67,G3414=账期!$A$68,G3414=账期!$A$70,G3414=账期!$A$71),30,IF(OR(G3414=账期!$A$74,G3414=账期!$A$77,G3414=账期!$A$76,G3414=账期!$A$79,G3414=账期!$A$80,G3414=账期!$A$81,G3414=账期!$A$83,G3414=账期!$A$85,G3414=账期!$A$87,G3414=账期!$A$89,G3414=账期!$A$91),60,IF(OR(G3414=账期!$A$93,G3414=账期!$A$94,G3414=账期!$A$95,G3414=账期!$A$96,G3414=账期!$A$98,G3414=账期!$A$99,G3414=账期!$A$101,G3414=账期!$A$102),90,0)))</f>
        <v>0</v>
      </c>
      <c r="AF3414" s="396"/>
      <c r="AG3414" s="384"/>
      <c r="AH3414" s="396" t="str">
        <f t="shared" si="474"/>
        <v/>
      </c>
    </row>
    <row r="3415" spans="1:34" ht="18" customHeight="1" x14ac:dyDescent="0.25">
      <c r="A3415" s="301" t="str">
        <f t="shared" si="476"/>
        <v/>
      </c>
      <c r="B3415" s="397"/>
      <c r="C3415" s="398"/>
      <c r="D3415" s="399"/>
      <c r="E3415" s="383" t="str">
        <f t="shared" si="472"/>
        <v>C</v>
      </c>
      <c r="F3415" s="383" t="str">
        <f t="shared" si="473"/>
        <v>C</v>
      </c>
      <c r="G3415" s="400"/>
      <c r="H3415" s="385" t="str">
        <f>IF(G3415="","",VLOOKUP(G3415,下拉数据源!J:K,2,0))</f>
        <v/>
      </c>
      <c r="I3415" s="385"/>
      <c r="J3415" s="385"/>
      <c r="K3415" s="386"/>
      <c r="L3415" s="401"/>
      <c r="M3415" s="384"/>
      <c r="N3415" s="384"/>
      <c r="O3415" s="384"/>
      <c r="P3415" s="386"/>
      <c r="Q3415" s="387"/>
      <c r="R3415" s="286"/>
      <c r="S3415" s="388">
        <f t="shared" si="477"/>
        <v>0</v>
      </c>
      <c r="T3415" s="389"/>
      <c r="U3415" s="389">
        <f t="shared" si="475"/>
        <v>0</v>
      </c>
      <c r="V3415" s="451"/>
      <c r="W3415" s="452"/>
      <c r="X3415" s="386"/>
      <c r="Y3415" s="390"/>
      <c r="Z3415" s="391"/>
      <c r="AA3415" s="392"/>
      <c r="AB3415" s="393"/>
      <c r="AC3415" s="394"/>
      <c r="AD3415" s="395">
        <f t="shared" si="478"/>
        <v>0</v>
      </c>
      <c r="AE3415" s="396">
        <f>IF(OR(G3415=账期!$A$18,G3415=账期!$A$20,G3415=账期!$A$22,G3415=账期!$A$24,G3415=账期!$A$25,G3415=账期!$A$27,G3415=账期!$A$26,G3415=账期!$A$28,G3415=账期!$A$30,G3415=账期!$A$32,G3415=账期!$A$34,G3415=账期!$A$35,G3415=账期!$A$37,G3415=账期!$A$39,G3415=账期!$A$40,G3415=账期!$A$41,G3415=账期!$A$42,G3415=账期!$A$43,G3415=账期!$A$44,G3415=账期!$A$45,G3415=账期!$A$46,G3415=账期!$A$48,G3415=账期!$A$50,G3415=账期!$A$51,G3415=账期!$A$52,G3415=账期!$A$53,G3415=账期!$A$54,G3415=账期!$A$56,G3415=账期!$A$57,G3415=账期!$A$58,G3415=账期!$A$59,G3415=账期!$A$60,G3415=账期!$A$61,G3415=账期!$A$62,G3415=账期!$A$63,G3415=账期!$A$64,G3415=账期!$A$66,G3415=账期!$A$67,G3415=账期!$A$68,G3415=账期!$A$70,G3415=账期!$A$71),30,IF(OR(G3415=账期!$A$74,G3415=账期!$A$77,G3415=账期!$A$76,G3415=账期!$A$79,G3415=账期!$A$80,G3415=账期!$A$81,G3415=账期!$A$83,G3415=账期!$A$85,G3415=账期!$A$87,G3415=账期!$A$89,G3415=账期!$A$91),60,IF(OR(G3415=账期!$A$93,G3415=账期!$A$94,G3415=账期!$A$95,G3415=账期!$A$96,G3415=账期!$A$98,G3415=账期!$A$99,G3415=账期!$A$101,G3415=账期!$A$102),90,0)))</f>
        <v>0</v>
      </c>
      <c r="AF3415" s="396"/>
      <c r="AG3415" s="384"/>
      <c r="AH3415" s="396" t="str">
        <f t="shared" si="474"/>
        <v/>
      </c>
    </row>
    <row r="3416" spans="1:34" ht="18" customHeight="1" x14ac:dyDescent="0.25">
      <c r="A3416" s="301" t="str">
        <f t="shared" si="476"/>
        <v/>
      </c>
      <c r="B3416" s="397"/>
      <c r="C3416" s="398"/>
      <c r="D3416" s="399"/>
      <c r="E3416" s="383" t="str">
        <f t="shared" si="472"/>
        <v>C</v>
      </c>
      <c r="F3416" s="383" t="str">
        <f t="shared" si="473"/>
        <v>C</v>
      </c>
      <c r="G3416" s="400"/>
      <c r="H3416" s="385" t="str">
        <f>IF(G3416="","",VLOOKUP(G3416,下拉数据源!J:K,2,0))</f>
        <v/>
      </c>
      <c r="I3416" s="385"/>
      <c r="J3416" s="385"/>
      <c r="K3416" s="386"/>
      <c r="L3416" s="401"/>
      <c r="M3416" s="384"/>
      <c r="N3416" s="384"/>
      <c r="O3416" s="384"/>
      <c r="P3416" s="386"/>
      <c r="Q3416" s="387"/>
      <c r="R3416" s="286"/>
      <c r="S3416" s="388">
        <f t="shared" si="477"/>
        <v>0</v>
      </c>
      <c r="T3416" s="389"/>
      <c r="U3416" s="389">
        <f t="shared" si="475"/>
        <v>0</v>
      </c>
      <c r="V3416" s="451"/>
      <c r="W3416" s="452"/>
      <c r="X3416" s="386"/>
      <c r="Y3416" s="390"/>
      <c r="Z3416" s="391"/>
      <c r="AA3416" s="392"/>
      <c r="AB3416" s="393"/>
      <c r="AC3416" s="394"/>
      <c r="AD3416" s="395">
        <f t="shared" si="478"/>
        <v>0</v>
      </c>
      <c r="AE3416" s="396">
        <f>IF(OR(G3416=账期!$A$18,G3416=账期!$A$20,G3416=账期!$A$22,G3416=账期!$A$24,G3416=账期!$A$25,G3416=账期!$A$27,G3416=账期!$A$26,G3416=账期!$A$28,G3416=账期!$A$30,G3416=账期!$A$32,G3416=账期!$A$34,G3416=账期!$A$35,G3416=账期!$A$37,G3416=账期!$A$39,G3416=账期!$A$40,G3416=账期!$A$41,G3416=账期!$A$42,G3416=账期!$A$43,G3416=账期!$A$44,G3416=账期!$A$45,G3416=账期!$A$46,G3416=账期!$A$48,G3416=账期!$A$50,G3416=账期!$A$51,G3416=账期!$A$52,G3416=账期!$A$53,G3416=账期!$A$54,G3416=账期!$A$56,G3416=账期!$A$57,G3416=账期!$A$58,G3416=账期!$A$59,G3416=账期!$A$60,G3416=账期!$A$61,G3416=账期!$A$62,G3416=账期!$A$63,G3416=账期!$A$64,G3416=账期!$A$66,G3416=账期!$A$67,G3416=账期!$A$68,G3416=账期!$A$70,G3416=账期!$A$71),30,IF(OR(G3416=账期!$A$74,G3416=账期!$A$77,G3416=账期!$A$76,G3416=账期!$A$79,G3416=账期!$A$80,G3416=账期!$A$81,G3416=账期!$A$83,G3416=账期!$A$85,G3416=账期!$A$87,G3416=账期!$A$89,G3416=账期!$A$91),60,IF(OR(G3416=账期!$A$93,G3416=账期!$A$94,G3416=账期!$A$95,G3416=账期!$A$96,G3416=账期!$A$98,G3416=账期!$A$99,G3416=账期!$A$101,G3416=账期!$A$102),90,0)))</f>
        <v>0</v>
      </c>
      <c r="AF3416" s="396"/>
      <c r="AG3416" s="384"/>
      <c r="AH3416" s="396" t="str">
        <f t="shared" si="474"/>
        <v/>
      </c>
    </row>
    <row r="3417" spans="1:34" ht="18" customHeight="1" x14ac:dyDescent="0.25">
      <c r="A3417" s="301" t="str">
        <f t="shared" si="476"/>
        <v/>
      </c>
      <c r="B3417" s="397"/>
      <c r="C3417" s="398"/>
      <c r="D3417" s="399"/>
      <c r="E3417" s="383" t="str">
        <f t="shared" si="472"/>
        <v>C</v>
      </c>
      <c r="F3417" s="383" t="str">
        <f t="shared" si="473"/>
        <v>C</v>
      </c>
      <c r="G3417" s="400"/>
      <c r="H3417" s="385" t="str">
        <f>IF(G3417="","",VLOOKUP(G3417,下拉数据源!J:K,2,0))</f>
        <v/>
      </c>
      <c r="I3417" s="385"/>
      <c r="J3417" s="385"/>
      <c r="K3417" s="386"/>
      <c r="L3417" s="401"/>
      <c r="M3417" s="384"/>
      <c r="N3417" s="384"/>
      <c r="O3417" s="384"/>
      <c r="P3417" s="386"/>
      <c r="Q3417" s="387"/>
      <c r="R3417" s="286"/>
      <c r="S3417" s="388">
        <f t="shared" si="477"/>
        <v>0</v>
      </c>
      <c r="T3417" s="389"/>
      <c r="U3417" s="389">
        <f t="shared" si="475"/>
        <v>0</v>
      </c>
      <c r="V3417" s="451"/>
      <c r="W3417" s="452"/>
      <c r="X3417" s="386"/>
      <c r="Y3417" s="390"/>
      <c r="Z3417" s="391"/>
      <c r="AA3417" s="392"/>
      <c r="AB3417" s="393"/>
      <c r="AC3417" s="394"/>
      <c r="AD3417" s="395">
        <f t="shared" si="478"/>
        <v>0</v>
      </c>
      <c r="AE3417" s="396">
        <f>IF(OR(G3417=账期!$A$18,G3417=账期!$A$20,G3417=账期!$A$22,G3417=账期!$A$24,G3417=账期!$A$25,G3417=账期!$A$27,G3417=账期!$A$26,G3417=账期!$A$28,G3417=账期!$A$30,G3417=账期!$A$32,G3417=账期!$A$34,G3417=账期!$A$35,G3417=账期!$A$37,G3417=账期!$A$39,G3417=账期!$A$40,G3417=账期!$A$41,G3417=账期!$A$42,G3417=账期!$A$43,G3417=账期!$A$44,G3417=账期!$A$45,G3417=账期!$A$46,G3417=账期!$A$48,G3417=账期!$A$50,G3417=账期!$A$51,G3417=账期!$A$52,G3417=账期!$A$53,G3417=账期!$A$54,G3417=账期!$A$56,G3417=账期!$A$57,G3417=账期!$A$58,G3417=账期!$A$59,G3417=账期!$A$60,G3417=账期!$A$61,G3417=账期!$A$62,G3417=账期!$A$63,G3417=账期!$A$64,G3417=账期!$A$66,G3417=账期!$A$67,G3417=账期!$A$68,G3417=账期!$A$70,G3417=账期!$A$71),30,IF(OR(G3417=账期!$A$74,G3417=账期!$A$77,G3417=账期!$A$76,G3417=账期!$A$79,G3417=账期!$A$80,G3417=账期!$A$81,G3417=账期!$A$83,G3417=账期!$A$85,G3417=账期!$A$87,G3417=账期!$A$89,G3417=账期!$A$91),60,IF(OR(G3417=账期!$A$93,G3417=账期!$A$94,G3417=账期!$A$95,G3417=账期!$A$96,G3417=账期!$A$98,G3417=账期!$A$99,G3417=账期!$A$101,G3417=账期!$A$102),90,0)))</f>
        <v>0</v>
      </c>
      <c r="AF3417" s="396"/>
      <c r="AG3417" s="384"/>
      <c r="AH3417" s="396" t="str">
        <f t="shared" si="474"/>
        <v/>
      </c>
    </row>
    <row r="3418" spans="1:34" ht="18" customHeight="1" x14ac:dyDescent="0.25">
      <c r="A3418" s="301" t="str">
        <f t="shared" si="476"/>
        <v/>
      </c>
      <c r="B3418" s="397"/>
      <c r="C3418" s="398"/>
      <c r="D3418" s="399"/>
      <c r="E3418" s="383" t="str">
        <f t="shared" si="472"/>
        <v>C</v>
      </c>
      <c r="F3418" s="383" t="str">
        <f t="shared" si="473"/>
        <v>C</v>
      </c>
      <c r="G3418" s="400"/>
      <c r="H3418" s="385" t="str">
        <f>IF(G3418="","",VLOOKUP(G3418,下拉数据源!J:K,2,0))</f>
        <v/>
      </c>
      <c r="I3418" s="385"/>
      <c r="J3418" s="385"/>
      <c r="K3418" s="386"/>
      <c r="L3418" s="401"/>
      <c r="M3418" s="384"/>
      <c r="N3418" s="384"/>
      <c r="O3418" s="384"/>
      <c r="P3418" s="386"/>
      <c r="Q3418" s="387"/>
      <c r="R3418" s="286"/>
      <c r="S3418" s="388">
        <f t="shared" si="477"/>
        <v>0</v>
      </c>
      <c r="T3418" s="389"/>
      <c r="U3418" s="389">
        <f t="shared" si="475"/>
        <v>0</v>
      </c>
      <c r="V3418" s="451"/>
      <c r="W3418" s="452"/>
      <c r="X3418" s="386"/>
      <c r="Y3418" s="390"/>
      <c r="Z3418" s="391"/>
      <c r="AA3418" s="392"/>
      <c r="AB3418" s="393"/>
      <c r="AC3418" s="394"/>
      <c r="AD3418" s="395">
        <f t="shared" si="478"/>
        <v>0</v>
      </c>
      <c r="AE3418" s="396">
        <f>IF(OR(G3418=账期!$A$18,G3418=账期!$A$20,G3418=账期!$A$22,G3418=账期!$A$24,G3418=账期!$A$25,G3418=账期!$A$27,G3418=账期!$A$26,G3418=账期!$A$28,G3418=账期!$A$30,G3418=账期!$A$32,G3418=账期!$A$34,G3418=账期!$A$35,G3418=账期!$A$37,G3418=账期!$A$39,G3418=账期!$A$40,G3418=账期!$A$41,G3418=账期!$A$42,G3418=账期!$A$43,G3418=账期!$A$44,G3418=账期!$A$45,G3418=账期!$A$46,G3418=账期!$A$48,G3418=账期!$A$50,G3418=账期!$A$51,G3418=账期!$A$52,G3418=账期!$A$53,G3418=账期!$A$54,G3418=账期!$A$56,G3418=账期!$A$57,G3418=账期!$A$58,G3418=账期!$A$59,G3418=账期!$A$60,G3418=账期!$A$61,G3418=账期!$A$62,G3418=账期!$A$63,G3418=账期!$A$64,G3418=账期!$A$66,G3418=账期!$A$67,G3418=账期!$A$68,G3418=账期!$A$70,G3418=账期!$A$71),30,IF(OR(G3418=账期!$A$74,G3418=账期!$A$77,G3418=账期!$A$76,G3418=账期!$A$79,G3418=账期!$A$80,G3418=账期!$A$81,G3418=账期!$A$83,G3418=账期!$A$85,G3418=账期!$A$87,G3418=账期!$A$89,G3418=账期!$A$91),60,IF(OR(G3418=账期!$A$93,G3418=账期!$A$94,G3418=账期!$A$95,G3418=账期!$A$96,G3418=账期!$A$98,G3418=账期!$A$99,G3418=账期!$A$101,G3418=账期!$A$102),90,0)))</f>
        <v>0</v>
      </c>
      <c r="AF3418" s="396"/>
      <c r="AG3418" s="384"/>
      <c r="AH3418" s="396" t="str">
        <f t="shared" si="474"/>
        <v/>
      </c>
    </row>
    <row r="3419" spans="1:34" ht="18" customHeight="1" x14ac:dyDescent="0.25">
      <c r="A3419" s="301" t="str">
        <f t="shared" si="476"/>
        <v/>
      </c>
      <c r="B3419" s="397"/>
      <c r="C3419" s="398"/>
      <c r="D3419" s="399"/>
      <c r="E3419" s="383" t="str">
        <f t="shared" si="472"/>
        <v>C</v>
      </c>
      <c r="F3419" s="383" t="str">
        <f t="shared" si="473"/>
        <v>C</v>
      </c>
      <c r="G3419" s="400"/>
      <c r="H3419" s="385" t="str">
        <f>IF(G3419="","",VLOOKUP(G3419,下拉数据源!J:K,2,0))</f>
        <v/>
      </c>
      <c r="I3419" s="385"/>
      <c r="J3419" s="385"/>
      <c r="K3419" s="386"/>
      <c r="L3419" s="401"/>
      <c r="M3419" s="384"/>
      <c r="N3419" s="384"/>
      <c r="O3419" s="384"/>
      <c r="P3419" s="386"/>
      <c r="Q3419" s="387"/>
      <c r="R3419" s="286"/>
      <c r="S3419" s="388">
        <f t="shared" si="477"/>
        <v>0</v>
      </c>
      <c r="T3419" s="389"/>
      <c r="U3419" s="389">
        <f t="shared" si="475"/>
        <v>0</v>
      </c>
      <c r="V3419" s="451"/>
      <c r="W3419" s="452"/>
      <c r="X3419" s="386"/>
      <c r="Y3419" s="390"/>
      <c r="Z3419" s="391"/>
      <c r="AA3419" s="392"/>
      <c r="AB3419" s="393"/>
      <c r="AC3419" s="394"/>
      <c r="AD3419" s="395">
        <f t="shared" si="478"/>
        <v>0</v>
      </c>
      <c r="AE3419" s="396">
        <f>IF(OR(G3419=账期!$A$18,G3419=账期!$A$20,G3419=账期!$A$22,G3419=账期!$A$24,G3419=账期!$A$25,G3419=账期!$A$27,G3419=账期!$A$26,G3419=账期!$A$28,G3419=账期!$A$30,G3419=账期!$A$32,G3419=账期!$A$34,G3419=账期!$A$35,G3419=账期!$A$37,G3419=账期!$A$39,G3419=账期!$A$40,G3419=账期!$A$41,G3419=账期!$A$42,G3419=账期!$A$43,G3419=账期!$A$44,G3419=账期!$A$45,G3419=账期!$A$46,G3419=账期!$A$48,G3419=账期!$A$50,G3419=账期!$A$51,G3419=账期!$A$52,G3419=账期!$A$53,G3419=账期!$A$54,G3419=账期!$A$56,G3419=账期!$A$57,G3419=账期!$A$58,G3419=账期!$A$59,G3419=账期!$A$60,G3419=账期!$A$61,G3419=账期!$A$62,G3419=账期!$A$63,G3419=账期!$A$64,G3419=账期!$A$66,G3419=账期!$A$67,G3419=账期!$A$68,G3419=账期!$A$70,G3419=账期!$A$71),30,IF(OR(G3419=账期!$A$74,G3419=账期!$A$77,G3419=账期!$A$76,G3419=账期!$A$79,G3419=账期!$A$80,G3419=账期!$A$81,G3419=账期!$A$83,G3419=账期!$A$85,G3419=账期!$A$87,G3419=账期!$A$89,G3419=账期!$A$91),60,IF(OR(G3419=账期!$A$93,G3419=账期!$A$94,G3419=账期!$A$95,G3419=账期!$A$96,G3419=账期!$A$98,G3419=账期!$A$99,G3419=账期!$A$101,G3419=账期!$A$102),90,0)))</f>
        <v>0</v>
      </c>
      <c r="AF3419" s="396"/>
      <c r="AG3419" s="384"/>
      <c r="AH3419" s="396" t="str">
        <f t="shared" si="474"/>
        <v/>
      </c>
    </row>
    <row r="3420" spans="1:34" ht="18" customHeight="1" x14ac:dyDescent="0.25">
      <c r="A3420" s="301" t="str">
        <f t="shared" si="476"/>
        <v/>
      </c>
      <c r="B3420" s="397"/>
      <c r="C3420" s="398"/>
      <c r="D3420" s="399"/>
      <c r="E3420" s="383" t="str">
        <f t="shared" si="472"/>
        <v>C</v>
      </c>
      <c r="F3420" s="383" t="str">
        <f t="shared" si="473"/>
        <v>C</v>
      </c>
      <c r="G3420" s="400"/>
      <c r="H3420" s="385" t="str">
        <f>IF(G3420="","",VLOOKUP(G3420,下拉数据源!J:K,2,0))</f>
        <v/>
      </c>
      <c r="I3420" s="385"/>
      <c r="J3420" s="385"/>
      <c r="K3420" s="386"/>
      <c r="L3420" s="401"/>
      <c r="M3420" s="384"/>
      <c r="N3420" s="384"/>
      <c r="O3420" s="384"/>
      <c r="P3420" s="386"/>
      <c r="Q3420" s="387"/>
      <c r="R3420" s="286"/>
      <c r="S3420" s="388">
        <f t="shared" si="477"/>
        <v>0</v>
      </c>
      <c r="T3420" s="389"/>
      <c r="U3420" s="389">
        <f t="shared" si="475"/>
        <v>0</v>
      </c>
      <c r="V3420" s="451"/>
      <c r="W3420" s="452"/>
      <c r="X3420" s="386"/>
      <c r="Y3420" s="390"/>
      <c r="Z3420" s="391"/>
      <c r="AA3420" s="392"/>
      <c r="AB3420" s="393"/>
      <c r="AC3420" s="394"/>
      <c r="AD3420" s="395">
        <f t="shared" si="478"/>
        <v>0</v>
      </c>
      <c r="AE3420" s="396">
        <f>IF(OR(G3420=账期!$A$18,G3420=账期!$A$20,G3420=账期!$A$22,G3420=账期!$A$24,G3420=账期!$A$25,G3420=账期!$A$27,G3420=账期!$A$26,G3420=账期!$A$28,G3420=账期!$A$30,G3420=账期!$A$32,G3420=账期!$A$34,G3420=账期!$A$35,G3420=账期!$A$37,G3420=账期!$A$39,G3420=账期!$A$40,G3420=账期!$A$41,G3420=账期!$A$42,G3420=账期!$A$43,G3420=账期!$A$44,G3420=账期!$A$45,G3420=账期!$A$46,G3420=账期!$A$48,G3420=账期!$A$50,G3420=账期!$A$51,G3420=账期!$A$52,G3420=账期!$A$53,G3420=账期!$A$54,G3420=账期!$A$56,G3420=账期!$A$57,G3420=账期!$A$58,G3420=账期!$A$59,G3420=账期!$A$60,G3420=账期!$A$61,G3420=账期!$A$62,G3420=账期!$A$63,G3420=账期!$A$64,G3420=账期!$A$66,G3420=账期!$A$67,G3420=账期!$A$68,G3420=账期!$A$70,G3420=账期!$A$71),30,IF(OR(G3420=账期!$A$74,G3420=账期!$A$77,G3420=账期!$A$76,G3420=账期!$A$79,G3420=账期!$A$80,G3420=账期!$A$81,G3420=账期!$A$83,G3420=账期!$A$85,G3420=账期!$A$87,G3420=账期!$A$89,G3420=账期!$A$91),60,IF(OR(G3420=账期!$A$93,G3420=账期!$A$94,G3420=账期!$A$95,G3420=账期!$A$96,G3420=账期!$A$98,G3420=账期!$A$99,G3420=账期!$A$101,G3420=账期!$A$102),90,0)))</f>
        <v>0</v>
      </c>
      <c r="AF3420" s="396"/>
      <c r="AG3420" s="384"/>
      <c r="AH3420" s="396" t="str">
        <f t="shared" si="474"/>
        <v/>
      </c>
    </row>
    <row r="3421" spans="1:34" ht="18" customHeight="1" x14ac:dyDescent="0.25">
      <c r="A3421" s="301" t="str">
        <f t="shared" si="476"/>
        <v/>
      </c>
      <c r="B3421" s="397"/>
      <c r="C3421" s="398"/>
      <c r="D3421" s="399"/>
      <c r="E3421" s="383" t="str">
        <f t="shared" ref="E3421:E3484" si="479">IF(OR(D3421="长飞",D3421="烽火",D3421="特发",D3421="富通",D3421="亨通",G3421="赣州金信诺",G3421="江苏永鼎",G3421="宏安集团"),"A",IF(OR(G3421="广意通讯",G3421="湖北楚天",G3421="宁波格亿达",G3421="通鼎互联",G3421="黄石昌达",G3421="江苏俊知",G3421="珠海汉胜",G3421="武汉电信"),"B","C"))</f>
        <v>C</v>
      </c>
      <c r="F3421" s="383" t="str">
        <f t="shared" ref="F3421:F3484" si="480">IF(OR(G3421="成都大唐",G3421="广东亨通",G3421="江苏亨通",G3421="兰州长飞",G3421="南京华信",G3421="汕头奥星",G3421="特发光网",G3421="武汉长飞",G3421="长春烽火",G3421="广意通讯",G3421="湖北楚天",G3421="宁波格亿达",G3421="通鼎互联",G3421="安徽汉唐",G3421="安徽宜德",G3421="安徽盈通",G3421="成都康宁",G3421="成都中飞",G3421="东莞光佳",G3421="东莞鸿鑫",G3421="烽火博鑫",G3421="佛山星蓝",G3421="广东金桥",G3421="广州联兴",G3421="贵州乾新",G3421="航天电工",G3421="合肥兴联",G3421="湖北宇洪",G3421="江苏奥通",G3421="江苏中远",G3421="宁波辰飞",G3421="宁波汉生",G3421="宁波宇欣",G3421="山东太平洋",G3421="山东特发",G3421="山东永通",G3421="上海朗闻",G3421="上海翼波",G3421="四川天邑",G3421="四川旭泰",G3421="武汉瑞联",G3421="武汉同至",G3421="西安西古",G3421="西安鑫华通",G3421="武汉驿路通",G3421="长光通信",G3421="中电八所",G3421="中电光达",G3421="中利集团",G3421="重庆特发",G3421="舟山安格",G3421="珠海邗秦"),"A",IF(OR(G3421="富通天津",G3421="赣州金信诺",G3421="江苏永鼎",G3421="上海长飞",G3421="特发股份",G3421="武汉烽火",G3421="西安烽火",G3421="长飞中利",G3421="江苏中天",G3421="江西联创",G3421="宁波盈谷",G3421="黄石昌达",G3421="四川长飞"),"B","C"))</f>
        <v>C</v>
      </c>
      <c r="G3421" s="400"/>
      <c r="H3421" s="385" t="str">
        <f>IF(G3421="","",VLOOKUP(G3421,下拉数据源!J:K,2,0))</f>
        <v/>
      </c>
      <c r="I3421" s="385"/>
      <c r="J3421" s="385"/>
      <c r="K3421" s="386"/>
      <c r="L3421" s="401"/>
      <c r="M3421" s="384"/>
      <c r="N3421" s="384"/>
      <c r="O3421" s="384"/>
      <c r="P3421" s="386"/>
      <c r="Q3421" s="387"/>
      <c r="R3421" s="286"/>
      <c r="S3421" s="388">
        <f t="shared" si="477"/>
        <v>0</v>
      </c>
      <c r="T3421" s="389"/>
      <c r="U3421" s="389">
        <f t="shared" si="475"/>
        <v>0</v>
      </c>
      <c r="V3421" s="451"/>
      <c r="W3421" s="452"/>
      <c r="X3421" s="386"/>
      <c r="Y3421" s="390"/>
      <c r="Z3421" s="391"/>
      <c r="AA3421" s="392"/>
      <c r="AB3421" s="393"/>
      <c r="AC3421" s="394"/>
      <c r="AD3421" s="395">
        <f t="shared" si="478"/>
        <v>0</v>
      </c>
      <c r="AE3421" s="396">
        <f>IF(OR(G3421=账期!$A$18,G3421=账期!$A$20,G3421=账期!$A$22,G3421=账期!$A$24,G3421=账期!$A$25,G3421=账期!$A$27,G3421=账期!$A$26,G3421=账期!$A$28,G3421=账期!$A$30,G3421=账期!$A$32,G3421=账期!$A$34,G3421=账期!$A$35,G3421=账期!$A$37,G3421=账期!$A$39,G3421=账期!$A$40,G3421=账期!$A$41,G3421=账期!$A$42,G3421=账期!$A$43,G3421=账期!$A$44,G3421=账期!$A$45,G3421=账期!$A$46,G3421=账期!$A$48,G3421=账期!$A$50,G3421=账期!$A$51,G3421=账期!$A$52,G3421=账期!$A$53,G3421=账期!$A$54,G3421=账期!$A$56,G3421=账期!$A$57,G3421=账期!$A$58,G3421=账期!$A$59,G3421=账期!$A$60,G3421=账期!$A$61,G3421=账期!$A$62,G3421=账期!$A$63,G3421=账期!$A$64,G3421=账期!$A$66,G3421=账期!$A$67,G3421=账期!$A$68,G3421=账期!$A$70,G3421=账期!$A$71),30,IF(OR(G3421=账期!$A$74,G3421=账期!$A$77,G3421=账期!$A$76,G3421=账期!$A$79,G3421=账期!$A$80,G3421=账期!$A$81,G3421=账期!$A$83,G3421=账期!$A$85,G3421=账期!$A$87,G3421=账期!$A$89,G3421=账期!$A$91),60,IF(OR(G3421=账期!$A$93,G3421=账期!$A$94,G3421=账期!$A$95,G3421=账期!$A$96,G3421=账期!$A$98,G3421=账期!$A$99,G3421=账期!$A$101,G3421=账期!$A$102),90,0)))</f>
        <v>0</v>
      </c>
      <c r="AF3421" s="396"/>
      <c r="AG3421" s="384"/>
      <c r="AH3421" s="396" t="str">
        <f t="shared" si="474"/>
        <v/>
      </c>
    </row>
    <row r="3422" spans="1:34" ht="18" customHeight="1" x14ac:dyDescent="0.25">
      <c r="A3422" s="301" t="str">
        <f t="shared" si="476"/>
        <v/>
      </c>
      <c r="B3422" s="397"/>
      <c r="C3422" s="398"/>
      <c r="D3422" s="399"/>
      <c r="E3422" s="383" t="str">
        <f t="shared" si="479"/>
        <v>C</v>
      </c>
      <c r="F3422" s="383" t="str">
        <f t="shared" si="480"/>
        <v>C</v>
      </c>
      <c r="G3422" s="400"/>
      <c r="H3422" s="385" t="str">
        <f>IF(G3422="","",VLOOKUP(G3422,下拉数据源!J:K,2,0))</f>
        <v/>
      </c>
      <c r="I3422" s="385"/>
      <c r="J3422" s="385"/>
      <c r="K3422" s="386"/>
      <c r="L3422" s="401"/>
      <c r="M3422" s="384"/>
      <c r="N3422" s="384"/>
      <c r="O3422" s="384"/>
      <c r="P3422" s="386"/>
      <c r="Q3422" s="387"/>
      <c r="R3422" s="286"/>
      <c r="S3422" s="388">
        <f t="shared" si="477"/>
        <v>0</v>
      </c>
      <c r="T3422" s="389"/>
      <c r="U3422" s="389">
        <f t="shared" si="475"/>
        <v>0</v>
      </c>
      <c r="V3422" s="451"/>
      <c r="W3422" s="452"/>
      <c r="X3422" s="386"/>
      <c r="Y3422" s="390"/>
      <c r="Z3422" s="391"/>
      <c r="AA3422" s="392"/>
      <c r="AB3422" s="393"/>
      <c r="AC3422" s="394"/>
      <c r="AD3422" s="395">
        <f t="shared" si="478"/>
        <v>0</v>
      </c>
      <c r="AE3422" s="396">
        <f>IF(OR(G3422=账期!$A$18,G3422=账期!$A$20,G3422=账期!$A$22,G3422=账期!$A$24,G3422=账期!$A$25,G3422=账期!$A$27,G3422=账期!$A$26,G3422=账期!$A$28,G3422=账期!$A$30,G3422=账期!$A$32,G3422=账期!$A$34,G3422=账期!$A$35,G3422=账期!$A$37,G3422=账期!$A$39,G3422=账期!$A$40,G3422=账期!$A$41,G3422=账期!$A$42,G3422=账期!$A$43,G3422=账期!$A$44,G3422=账期!$A$45,G3422=账期!$A$46,G3422=账期!$A$48,G3422=账期!$A$50,G3422=账期!$A$51,G3422=账期!$A$52,G3422=账期!$A$53,G3422=账期!$A$54,G3422=账期!$A$56,G3422=账期!$A$57,G3422=账期!$A$58,G3422=账期!$A$59,G3422=账期!$A$60,G3422=账期!$A$61,G3422=账期!$A$62,G3422=账期!$A$63,G3422=账期!$A$64,G3422=账期!$A$66,G3422=账期!$A$67,G3422=账期!$A$68,G3422=账期!$A$70,G3422=账期!$A$71),30,IF(OR(G3422=账期!$A$74,G3422=账期!$A$77,G3422=账期!$A$76,G3422=账期!$A$79,G3422=账期!$A$80,G3422=账期!$A$81,G3422=账期!$A$83,G3422=账期!$A$85,G3422=账期!$A$87,G3422=账期!$A$89,G3422=账期!$A$91),60,IF(OR(G3422=账期!$A$93,G3422=账期!$A$94,G3422=账期!$A$95,G3422=账期!$A$96,G3422=账期!$A$98,G3422=账期!$A$99,G3422=账期!$A$101,G3422=账期!$A$102),90,0)))</f>
        <v>0</v>
      </c>
      <c r="AF3422" s="396"/>
      <c r="AG3422" s="384"/>
      <c r="AH3422" s="396" t="str">
        <f t="shared" si="474"/>
        <v/>
      </c>
    </row>
    <row r="3423" spans="1:34" ht="18" customHeight="1" x14ac:dyDescent="0.25">
      <c r="A3423" s="301" t="str">
        <f t="shared" si="476"/>
        <v/>
      </c>
      <c r="B3423" s="397"/>
      <c r="C3423" s="398"/>
      <c r="D3423" s="399"/>
      <c r="E3423" s="383" t="str">
        <f t="shared" si="479"/>
        <v>C</v>
      </c>
      <c r="F3423" s="383" t="str">
        <f t="shared" si="480"/>
        <v>C</v>
      </c>
      <c r="G3423" s="400"/>
      <c r="H3423" s="385" t="str">
        <f>IF(G3423="","",VLOOKUP(G3423,下拉数据源!J:K,2,0))</f>
        <v/>
      </c>
      <c r="I3423" s="385"/>
      <c r="J3423" s="385"/>
      <c r="K3423" s="386"/>
      <c r="L3423" s="401"/>
      <c r="M3423" s="384"/>
      <c r="N3423" s="384"/>
      <c r="O3423" s="384"/>
      <c r="P3423" s="386"/>
      <c r="Q3423" s="387"/>
      <c r="R3423" s="286"/>
      <c r="S3423" s="388">
        <f t="shared" si="477"/>
        <v>0</v>
      </c>
      <c r="T3423" s="389"/>
      <c r="U3423" s="389">
        <f t="shared" si="475"/>
        <v>0</v>
      </c>
      <c r="V3423" s="451"/>
      <c r="W3423" s="452"/>
      <c r="X3423" s="386"/>
      <c r="Y3423" s="390"/>
      <c r="Z3423" s="391"/>
      <c r="AA3423" s="392"/>
      <c r="AB3423" s="393"/>
      <c r="AC3423" s="394"/>
      <c r="AD3423" s="395">
        <f t="shared" si="478"/>
        <v>0</v>
      </c>
      <c r="AE3423" s="396">
        <f>IF(OR(G3423=账期!$A$18,G3423=账期!$A$20,G3423=账期!$A$22,G3423=账期!$A$24,G3423=账期!$A$25,G3423=账期!$A$27,G3423=账期!$A$26,G3423=账期!$A$28,G3423=账期!$A$30,G3423=账期!$A$32,G3423=账期!$A$34,G3423=账期!$A$35,G3423=账期!$A$37,G3423=账期!$A$39,G3423=账期!$A$40,G3423=账期!$A$41,G3423=账期!$A$42,G3423=账期!$A$43,G3423=账期!$A$44,G3423=账期!$A$45,G3423=账期!$A$46,G3423=账期!$A$48,G3423=账期!$A$50,G3423=账期!$A$51,G3423=账期!$A$52,G3423=账期!$A$53,G3423=账期!$A$54,G3423=账期!$A$56,G3423=账期!$A$57,G3423=账期!$A$58,G3423=账期!$A$59,G3423=账期!$A$60,G3423=账期!$A$61,G3423=账期!$A$62,G3423=账期!$A$63,G3423=账期!$A$64,G3423=账期!$A$66,G3423=账期!$A$67,G3423=账期!$A$68,G3423=账期!$A$70,G3423=账期!$A$71),30,IF(OR(G3423=账期!$A$74,G3423=账期!$A$77,G3423=账期!$A$76,G3423=账期!$A$79,G3423=账期!$A$80,G3423=账期!$A$81,G3423=账期!$A$83,G3423=账期!$A$85,G3423=账期!$A$87,G3423=账期!$A$89,G3423=账期!$A$91),60,IF(OR(G3423=账期!$A$93,G3423=账期!$A$94,G3423=账期!$A$95,G3423=账期!$A$96,G3423=账期!$A$98,G3423=账期!$A$99,G3423=账期!$A$101,G3423=账期!$A$102),90,0)))</f>
        <v>0</v>
      </c>
      <c r="AF3423" s="396"/>
      <c r="AG3423" s="384"/>
      <c r="AH3423" s="396" t="str">
        <f t="shared" si="474"/>
        <v/>
      </c>
    </row>
    <row r="3424" spans="1:34" ht="18" customHeight="1" x14ac:dyDescent="0.25">
      <c r="A3424" s="301" t="str">
        <f t="shared" si="476"/>
        <v/>
      </c>
      <c r="B3424" s="397"/>
      <c r="C3424" s="398"/>
      <c r="D3424" s="399"/>
      <c r="E3424" s="383" t="str">
        <f t="shared" si="479"/>
        <v>C</v>
      </c>
      <c r="F3424" s="383" t="str">
        <f t="shared" si="480"/>
        <v>C</v>
      </c>
      <c r="G3424" s="400"/>
      <c r="H3424" s="385" t="str">
        <f>IF(G3424="","",VLOOKUP(G3424,下拉数据源!J:K,2,0))</f>
        <v/>
      </c>
      <c r="I3424" s="385"/>
      <c r="J3424" s="385"/>
      <c r="K3424" s="386"/>
      <c r="L3424" s="401"/>
      <c r="M3424" s="384"/>
      <c r="N3424" s="384"/>
      <c r="O3424" s="384"/>
      <c r="P3424" s="386"/>
      <c r="Q3424" s="387"/>
      <c r="R3424" s="286"/>
      <c r="S3424" s="388">
        <f t="shared" si="477"/>
        <v>0</v>
      </c>
      <c r="T3424" s="389"/>
      <c r="U3424" s="389">
        <f t="shared" si="475"/>
        <v>0</v>
      </c>
      <c r="V3424" s="451"/>
      <c r="W3424" s="452"/>
      <c r="X3424" s="386"/>
      <c r="Y3424" s="390"/>
      <c r="Z3424" s="391"/>
      <c r="AA3424" s="392"/>
      <c r="AB3424" s="393"/>
      <c r="AC3424" s="394"/>
      <c r="AD3424" s="395">
        <f t="shared" si="478"/>
        <v>0</v>
      </c>
      <c r="AE3424" s="396">
        <f>IF(OR(G3424=账期!$A$18,G3424=账期!$A$20,G3424=账期!$A$22,G3424=账期!$A$24,G3424=账期!$A$25,G3424=账期!$A$27,G3424=账期!$A$26,G3424=账期!$A$28,G3424=账期!$A$30,G3424=账期!$A$32,G3424=账期!$A$34,G3424=账期!$A$35,G3424=账期!$A$37,G3424=账期!$A$39,G3424=账期!$A$40,G3424=账期!$A$41,G3424=账期!$A$42,G3424=账期!$A$43,G3424=账期!$A$44,G3424=账期!$A$45,G3424=账期!$A$46,G3424=账期!$A$48,G3424=账期!$A$50,G3424=账期!$A$51,G3424=账期!$A$52,G3424=账期!$A$53,G3424=账期!$A$54,G3424=账期!$A$56,G3424=账期!$A$57,G3424=账期!$A$58,G3424=账期!$A$59,G3424=账期!$A$60,G3424=账期!$A$61,G3424=账期!$A$62,G3424=账期!$A$63,G3424=账期!$A$64,G3424=账期!$A$66,G3424=账期!$A$67,G3424=账期!$A$68,G3424=账期!$A$70,G3424=账期!$A$71),30,IF(OR(G3424=账期!$A$74,G3424=账期!$A$77,G3424=账期!$A$76,G3424=账期!$A$79,G3424=账期!$A$80,G3424=账期!$A$81,G3424=账期!$A$83,G3424=账期!$A$85,G3424=账期!$A$87,G3424=账期!$A$89,G3424=账期!$A$91),60,IF(OR(G3424=账期!$A$93,G3424=账期!$A$94,G3424=账期!$A$95,G3424=账期!$A$96,G3424=账期!$A$98,G3424=账期!$A$99,G3424=账期!$A$101,G3424=账期!$A$102),90,0)))</f>
        <v>0</v>
      </c>
      <c r="AF3424" s="396"/>
      <c r="AG3424" s="384"/>
      <c r="AH3424" s="396" t="str">
        <f t="shared" si="474"/>
        <v/>
      </c>
    </row>
    <row r="3425" spans="1:34" ht="18" customHeight="1" x14ac:dyDescent="0.25">
      <c r="A3425" s="301" t="str">
        <f t="shared" si="476"/>
        <v/>
      </c>
      <c r="B3425" s="397"/>
      <c r="C3425" s="398"/>
      <c r="D3425" s="399"/>
      <c r="E3425" s="383" t="str">
        <f t="shared" si="479"/>
        <v>C</v>
      </c>
      <c r="F3425" s="383" t="str">
        <f t="shared" si="480"/>
        <v>C</v>
      </c>
      <c r="G3425" s="400"/>
      <c r="H3425" s="385" t="str">
        <f>IF(G3425="","",VLOOKUP(G3425,下拉数据源!J:K,2,0))</f>
        <v/>
      </c>
      <c r="I3425" s="385"/>
      <c r="J3425" s="385"/>
      <c r="K3425" s="386"/>
      <c r="L3425" s="401"/>
      <c r="M3425" s="384"/>
      <c r="N3425" s="384"/>
      <c r="O3425" s="384"/>
      <c r="P3425" s="386"/>
      <c r="Q3425" s="387"/>
      <c r="R3425" s="286"/>
      <c r="S3425" s="388">
        <f t="shared" si="477"/>
        <v>0</v>
      </c>
      <c r="T3425" s="389"/>
      <c r="U3425" s="389">
        <f t="shared" si="475"/>
        <v>0</v>
      </c>
      <c r="V3425" s="451"/>
      <c r="W3425" s="452"/>
      <c r="X3425" s="386"/>
      <c r="Y3425" s="390"/>
      <c r="Z3425" s="391"/>
      <c r="AA3425" s="392"/>
      <c r="AB3425" s="393"/>
      <c r="AC3425" s="394"/>
      <c r="AD3425" s="395">
        <f t="shared" si="478"/>
        <v>0</v>
      </c>
      <c r="AE3425" s="396">
        <f>IF(OR(G3425=账期!$A$18,G3425=账期!$A$20,G3425=账期!$A$22,G3425=账期!$A$24,G3425=账期!$A$25,G3425=账期!$A$27,G3425=账期!$A$26,G3425=账期!$A$28,G3425=账期!$A$30,G3425=账期!$A$32,G3425=账期!$A$34,G3425=账期!$A$35,G3425=账期!$A$37,G3425=账期!$A$39,G3425=账期!$A$40,G3425=账期!$A$41,G3425=账期!$A$42,G3425=账期!$A$43,G3425=账期!$A$44,G3425=账期!$A$45,G3425=账期!$A$46,G3425=账期!$A$48,G3425=账期!$A$50,G3425=账期!$A$51,G3425=账期!$A$52,G3425=账期!$A$53,G3425=账期!$A$54,G3425=账期!$A$56,G3425=账期!$A$57,G3425=账期!$A$58,G3425=账期!$A$59,G3425=账期!$A$60,G3425=账期!$A$61,G3425=账期!$A$62,G3425=账期!$A$63,G3425=账期!$A$64,G3425=账期!$A$66,G3425=账期!$A$67,G3425=账期!$A$68,G3425=账期!$A$70,G3425=账期!$A$71),30,IF(OR(G3425=账期!$A$74,G3425=账期!$A$77,G3425=账期!$A$76,G3425=账期!$A$79,G3425=账期!$A$80,G3425=账期!$A$81,G3425=账期!$A$83,G3425=账期!$A$85,G3425=账期!$A$87,G3425=账期!$A$89,G3425=账期!$A$91),60,IF(OR(G3425=账期!$A$93,G3425=账期!$A$94,G3425=账期!$A$95,G3425=账期!$A$96,G3425=账期!$A$98,G3425=账期!$A$99,G3425=账期!$A$101,G3425=账期!$A$102),90,0)))</f>
        <v>0</v>
      </c>
      <c r="AF3425" s="396"/>
      <c r="AG3425" s="384"/>
      <c r="AH3425" s="396" t="str">
        <f t="shared" si="474"/>
        <v/>
      </c>
    </row>
    <row r="3426" spans="1:34" ht="18" customHeight="1" x14ac:dyDescent="0.25">
      <c r="A3426" s="301" t="str">
        <f t="shared" si="476"/>
        <v/>
      </c>
      <c r="B3426" s="397"/>
      <c r="C3426" s="398"/>
      <c r="D3426" s="399"/>
      <c r="E3426" s="383" t="str">
        <f t="shared" si="479"/>
        <v>C</v>
      </c>
      <c r="F3426" s="383" t="str">
        <f t="shared" si="480"/>
        <v>C</v>
      </c>
      <c r="G3426" s="400"/>
      <c r="H3426" s="385" t="str">
        <f>IF(G3426="","",VLOOKUP(G3426,下拉数据源!J:K,2,0))</f>
        <v/>
      </c>
      <c r="I3426" s="385"/>
      <c r="J3426" s="385"/>
      <c r="K3426" s="386"/>
      <c r="L3426" s="401"/>
      <c r="M3426" s="384"/>
      <c r="N3426" s="384"/>
      <c r="O3426" s="384"/>
      <c r="P3426" s="386"/>
      <c r="Q3426" s="387"/>
      <c r="R3426" s="286"/>
      <c r="S3426" s="388">
        <f t="shared" si="477"/>
        <v>0</v>
      </c>
      <c r="T3426" s="389"/>
      <c r="U3426" s="389">
        <f t="shared" si="475"/>
        <v>0</v>
      </c>
      <c r="V3426" s="451"/>
      <c r="W3426" s="452"/>
      <c r="X3426" s="386"/>
      <c r="Y3426" s="390"/>
      <c r="Z3426" s="391"/>
      <c r="AA3426" s="392"/>
      <c r="AB3426" s="393"/>
      <c r="AC3426" s="394"/>
      <c r="AD3426" s="395">
        <f t="shared" si="478"/>
        <v>0</v>
      </c>
      <c r="AE3426" s="396">
        <f>IF(OR(G3426=账期!$A$18,G3426=账期!$A$20,G3426=账期!$A$22,G3426=账期!$A$24,G3426=账期!$A$25,G3426=账期!$A$27,G3426=账期!$A$26,G3426=账期!$A$28,G3426=账期!$A$30,G3426=账期!$A$32,G3426=账期!$A$34,G3426=账期!$A$35,G3426=账期!$A$37,G3426=账期!$A$39,G3426=账期!$A$40,G3426=账期!$A$41,G3426=账期!$A$42,G3426=账期!$A$43,G3426=账期!$A$44,G3426=账期!$A$45,G3426=账期!$A$46,G3426=账期!$A$48,G3426=账期!$A$50,G3426=账期!$A$51,G3426=账期!$A$52,G3426=账期!$A$53,G3426=账期!$A$54,G3426=账期!$A$56,G3426=账期!$A$57,G3426=账期!$A$58,G3426=账期!$A$59,G3426=账期!$A$60,G3426=账期!$A$61,G3426=账期!$A$62,G3426=账期!$A$63,G3426=账期!$A$64,G3426=账期!$A$66,G3426=账期!$A$67,G3426=账期!$A$68,G3426=账期!$A$70,G3426=账期!$A$71),30,IF(OR(G3426=账期!$A$74,G3426=账期!$A$77,G3426=账期!$A$76,G3426=账期!$A$79,G3426=账期!$A$80,G3426=账期!$A$81,G3426=账期!$A$83,G3426=账期!$A$85,G3426=账期!$A$87,G3426=账期!$A$89,G3426=账期!$A$91),60,IF(OR(G3426=账期!$A$93,G3426=账期!$A$94,G3426=账期!$A$95,G3426=账期!$A$96,G3426=账期!$A$98,G3426=账期!$A$99,G3426=账期!$A$101,G3426=账期!$A$102),90,0)))</f>
        <v>0</v>
      </c>
      <c r="AF3426" s="396"/>
      <c r="AG3426" s="384"/>
      <c r="AH3426" s="396" t="str">
        <f t="shared" si="474"/>
        <v/>
      </c>
    </row>
    <row r="3427" spans="1:34" ht="18" customHeight="1" x14ac:dyDescent="0.25">
      <c r="A3427" s="301" t="str">
        <f t="shared" si="476"/>
        <v/>
      </c>
      <c r="B3427" s="397"/>
      <c r="C3427" s="398"/>
      <c r="D3427" s="399"/>
      <c r="E3427" s="383" t="str">
        <f t="shared" si="479"/>
        <v>C</v>
      </c>
      <c r="F3427" s="383" t="str">
        <f t="shared" si="480"/>
        <v>C</v>
      </c>
      <c r="G3427" s="400"/>
      <c r="H3427" s="385" t="str">
        <f>IF(G3427="","",VLOOKUP(G3427,下拉数据源!J:K,2,0))</f>
        <v/>
      </c>
      <c r="I3427" s="385"/>
      <c r="J3427" s="385"/>
      <c r="K3427" s="386"/>
      <c r="L3427" s="401"/>
      <c r="M3427" s="384"/>
      <c r="N3427" s="384"/>
      <c r="O3427" s="384"/>
      <c r="P3427" s="386"/>
      <c r="Q3427" s="387"/>
      <c r="R3427" s="286"/>
      <c r="S3427" s="388">
        <f t="shared" si="477"/>
        <v>0</v>
      </c>
      <c r="T3427" s="389"/>
      <c r="U3427" s="389">
        <f t="shared" si="475"/>
        <v>0</v>
      </c>
      <c r="V3427" s="451"/>
      <c r="W3427" s="452"/>
      <c r="X3427" s="386"/>
      <c r="Y3427" s="390"/>
      <c r="Z3427" s="391"/>
      <c r="AA3427" s="392"/>
      <c r="AB3427" s="393"/>
      <c r="AC3427" s="394"/>
      <c r="AD3427" s="395">
        <f t="shared" si="478"/>
        <v>0</v>
      </c>
      <c r="AE3427" s="396">
        <f>IF(OR(G3427=账期!$A$18,G3427=账期!$A$20,G3427=账期!$A$22,G3427=账期!$A$24,G3427=账期!$A$25,G3427=账期!$A$27,G3427=账期!$A$26,G3427=账期!$A$28,G3427=账期!$A$30,G3427=账期!$A$32,G3427=账期!$A$34,G3427=账期!$A$35,G3427=账期!$A$37,G3427=账期!$A$39,G3427=账期!$A$40,G3427=账期!$A$41,G3427=账期!$A$42,G3427=账期!$A$43,G3427=账期!$A$44,G3427=账期!$A$45,G3427=账期!$A$46,G3427=账期!$A$48,G3427=账期!$A$50,G3427=账期!$A$51,G3427=账期!$A$52,G3427=账期!$A$53,G3427=账期!$A$54,G3427=账期!$A$56,G3427=账期!$A$57,G3427=账期!$A$58,G3427=账期!$A$59,G3427=账期!$A$60,G3427=账期!$A$61,G3427=账期!$A$62,G3427=账期!$A$63,G3427=账期!$A$64,G3427=账期!$A$66,G3427=账期!$A$67,G3427=账期!$A$68,G3427=账期!$A$70,G3427=账期!$A$71),30,IF(OR(G3427=账期!$A$74,G3427=账期!$A$77,G3427=账期!$A$76,G3427=账期!$A$79,G3427=账期!$A$80,G3427=账期!$A$81,G3427=账期!$A$83,G3427=账期!$A$85,G3427=账期!$A$87,G3427=账期!$A$89,G3427=账期!$A$91),60,IF(OR(G3427=账期!$A$93,G3427=账期!$A$94,G3427=账期!$A$95,G3427=账期!$A$96,G3427=账期!$A$98,G3427=账期!$A$99,G3427=账期!$A$101,G3427=账期!$A$102),90,0)))</f>
        <v>0</v>
      </c>
      <c r="AF3427" s="396"/>
      <c r="AG3427" s="384"/>
      <c r="AH3427" s="396" t="str">
        <f t="shared" si="474"/>
        <v/>
      </c>
    </row>
    <row r="3428" spans="1:34" ht="18" customHeight="1" x14ac:dyDescent="0.25">
      <c r="A3428" s="301" t="str">
        <f t="shared" si="476"/>
        <v/>
      </c>
      <c r="B3428" s="397"/>
      <c r="C3428" s="398"/>
      <c r="D3428" s="399"/>
      <c r="E3428" s="383" t="str">
        <f t="shared" si="479"/>
        <v>C</v>
      </c>
      <c r="F3428" s="383" t="str">
        <f t="shared" si="480"/>
        <v>C</v>
      </c>
      <c r="G3428" s="400"/>
      <c r="H3428" s="385" t="str">
        <f>IF(G3428="","",VLOOKUP(G3428,下拉数据源!J:K,2,0))</f>
        <v/>
      </c>
      <c r="I3428" s="385"/>
      <c r="J3428" s="385"/>
      <c r="K3428" s="386"/>
      <c r="L3428" s="401"/>
      <c r="M3428" s="384"/>
      <c r="N3428" s="384"/>
      <c r="O3428" s="384"/>
      <c r="P3428" s="386"/>
      <c r="Q3428" s="387"/>
      <c r="R3428" s="286"/>
      <c r="S3428" s="388">
        <f t="shared" si="477"/>
        <v>0</v>
      </c>
      <c r="T3428" s="389"/>
      <c r="U3428" s="389">
        <f t="shared" si="475"/>
        <v>0</v>
      </c>
      <c r="V3428" s="451"/>
      <c r="W3428" s="452"/>
      <c r="X3428" s="386"/>
      <c r="Y3428" s="390"/>
      <c r="Z3428" s="391"/>
      <c r="AA3428" s="392"/>
      <c r="AB3428" s="393"/>
      <c r="AC3428" s="394"/>
      <c r="AD3428" s="395">
        <f t="shared" si="478"/>
        <v>0</v>
      </c>
      <c r="AE3428" s="396">
        <f>IF(OR(G3428=账期!$A$18,G3428=账期!$A$20,G3428=账期!$A$22,G3428=账期!$A$24,G3428=账期!$A$25,G3428=账期!$A$27,G3428=账期!$A$26,G3428=账期!$A$28,G3428=账期!$A$30,G3428=账期!$A$32,G3428=账期!$A$34,G3428=账期!$A$35,G3428=账期!$A$37,G3428=账期!$A$39,G3428=账期!$A$40,G3428=账期!$A$41,G3428=账期!$A$42,G3428=账期!$A$43,G3428=账期!$A$44,G3428=账期!$A$45,G3428=账期!$A$46,G3428=账期!$A$48,G3428=账期!$A$50,G3428=账期!$A$51,G3428=账期!$A$52,G3428=账期!$A$53,G3428=账期!$A$54,G3428=账期!$A$56,G3428=账期!$A$57,G3428=账期!$A$58,G3428=账期!$A$59,G3428=账期!$A$60,G3428=账期!$A$61,G3428=账期!$A$62,G3428=账期!$A$63,G3428=账期!$A$64,G3428=账期!$A$66,G3428=账期!$A$67,G3428=账期!$A$68,G3428=账期!$A$70,G3428=账期!$A$71),30,IF(OR(G3428=账期!$A$74,G3428=账期!$A$77,G3428=账期!$A$76,G3428=账期!$A$79,G3428=账期!$A$80,G3428=账期!$A$81,G3428=账期!$A$83,G3428=账期!$A$85,G3428=账期!$A$87,G3428=账期!$A$89,G3428=账期!$A$91),60,IF(OR(G3428=账期!$A$93,G3428=账期!$A$94,G3428=账期!$A$95,G3428=账期!$A$96,G3428=账期!$A$98,G3428=账期!$A$99,G3428=账期!$A$101,G3428=账期!$A$102),90,0)))</f>
        <v>0</v>
      </c>
      <c r="AF3428" s="396"/>
      <c r="AG3428" s="384"/>
      <c r="AH3428" s="396" t="str">
        <f t="shared" si="474"/>
        <v/>
      </c>
    </row>
    <row r="3429" spans="1:34" ht="18" customHeight="1" x14ac:dyDescent="0.25">
      <c r="A3429" s="301" t="str">
        <f t="shared" si="476"/>
        <v/>
      </c>
      <c r="B3429" s="397"/>
      <c r="C3429" s="398"/>
      <c r="D3429" s="399"/>
      <c r="E3429" s="383" t="str">
        <f t="shared" si="479"/>
        <v>C</v>
      </c>
      <c r="F3429" s="383" t="str">
        <f t="shared" si="480"/>
        <v>C</v>
      </c>
      <c r="G3429" s="400"/>
      <c r="H3429" s="385" t="str">
        <f>IF(G3429="","",VLOOKUP(G3429,下拉数据源!J:K,2,0))</f>
        <v/>
      </c>
      <c r="I3429" s="385"/>
      <c r="J3429" s="385"/>
      <c r="K3429" s="386"/>
      <c r="L3429" s="401"/>
      <c r="M3429" s="384"/>
      <c r="N3429" s="384"/>
      <c r="O3429" s="384"/>
      <c r="P3429" s="386"/>
      <c r="Q3429" s="387"/>
      <c r="R3429" s="286"/>
      <c r="S3429" s="388">
        <f t="shared" si="477"/>
        <v>0</v>
      </c>
      <c r="T3429" s="389"/>
      <c r="U3429" s="389">
        <f t="shared" si="475"/>
        <v>0</v>
      </c>
      <c r="V3429" s="451"/>
      <c r="W3429" s="452"/>
      <c r="X3429" s="386"/>
      <c r="Y3429" s="390"/>
      <c r="Z3429" s="391"/>
      <c r="AA3429" s="392"/>
      <c r="AB3429" s="393"/>
      <c r="AC3429" s="394"/>
      <c r="AD3429" s="395">
        <f t="shared" si="478"/>
        <v>0</v>
      </c>
      <c r="AE3429" s="396">
        <f>IF(OR(G3429=账期!$A$18,G3429=账期!$A$20,G3429=账期!$A$22,G3429=账期!$A$24,G3429=账期!$A$25,G3429=账期!$A$27,G3429=账期!$A$26,G3429=账期!$A$28,G3429=账期!$A$30,G3429=账期!$A$32,G3429=账期!$A$34,G3429=账期!$A$35,G3429=账期!$A$37,G3429=账期!$A$39,G3429=账期!$A$40,G3429=账期!$A$41,G3429=账期!$A$42,G3429=账期!$A$43,G3429=账期!$A$44,G3429=账期!$A$45,G3429=账期!$A$46,G3429=账期!$A$48,G3429=账期!$A$50,G3429=账期!$A$51,G3429=账期!$A$52,G3429=账期!$A$53,G3429=账期!$A$54,G3429=账期!$A$56,G3429=账期!$A$57,G3429=账期!$A$58,G3429=账期!$A$59,G3429=账期!$A$60,G3429=账期!$A$61,G3429=账期!$A$62,G3429=账期!$A$63,G3429=账期!$A$64,G3429=账期!$A$66,G3429=账期!$A$67,G3429=账期!$A$68,G3429=账期!$A$70,G3429=账期!$A$71),30,IF(OR(G3429=账期!$A$74,G3429=账期!$A$77,G3429=账期!$A$76,G3429=账期!$A$79,G3429=账期!$A$80,G3429=账期!$A$81,G3429=账期!$A$83,G3429=账期!$A$85,G3429=账期!$A$87,G3429=账期!$A$89,G3429=账期!$A$91),60,IF(OR(G3429=账期!$A$93,G3429=账期!$A$94,G3429=账期!$A$95,G3429=账期!$A$96,G3429=账期!$A$98,G3429=账期!$A$99,G3429=账期!$A$101,G3429=账期!$A$102),90,0)))</f>
        <v>0</v>
      </c>
      <c r="AF3429" s="396"/>
      <c r="AG3429" s="384"/>
      <c r="AH3429" s="396" t="str">
        <f t="shared" si="474"/>
        <v/>
      </c>
    </row>
    <row r="3430" spans="1:34" ht="18" customHeight="1" x14ac:dyDescent="0.25">
      <c r="A3430" s="301" t="str">
        <f t="shared" si="476"/>
        <v/>
      </c>
      <c r="B3430" s="397"/>
      <c r="C3430" s="398"/>
      <c r="D3430" s="399"/>
      <c r="E3430" s="383" t="str">
        <f t="shared" si="479"/>
        <v>C</v>
      </c>
      <c r="F3430" s="383" t="str">
        <f t="shared" si="480"/>
        <v>C</v>
      </c>
      <c r="G3430" s="400"/>
      <c r="H3430" s="385" t="str">
        <f>IF(G3430="","",VLOOKUP(G3430,下拉数据源!J:K,2,0))</f>
        <v/>
      </c>
      <c r="I3430" s="385"/>
      <c r="J3430" s="385"/>
      <c r="K3430" s="386"/>
      <c r="L3430" s="401"/>
      <c r="M3430" s="384"/>
      <c r="N3430" s="384"/>
      <c r="O3430" s="384"/>
      <c r="P3430" s="386"/>
      <c r="Q3430" s="387"/>
      <c r="R3430" s="286"/>
      <c r="S3430" s="388">
        <f t="shared" si="477"/>
        <v>0</v>
      </c>
      <c r="T3430" s="389"/>
      <c r="U3430" s="389">
        <f t="shared" si="475"/>
        <v>0</v>
      </c>
      <c r="V3430" s="451"/>
      <c r="W3430" s="452"/>
      <c r="X3430" s="386"/>
      <c r="Y3430" s="390"/>
      <c r="Z3430" s="391"/>
      <c r="AA3430" s="392"/>
      <c r="AB3430" s="393"/>
      <c r="AC3430" s="394"/>
      <c r="AD3430" s="395">
        <f t="shared" si="478"/>
        <v>0</v>
      </c>
      <c r="AE3430" s="396">
        <f>IF(OR(G3430=账期!$A$18,G3430=账期!$A$20,G3430=账期!$A$22,G3430=账期!$A$24,G3430=账期!$A$25,G3430=账期!$A$27,G3430=账期!$A$26,G3430=账期!$A$28,G3430=账期!$A$30,G3430=账期!$A$32,G3430=账期!$A$34,G3430=账期!$A$35,G3430=账期!$A$37,G3430=账期!$A$39,G3430=账期!$A$40,G3430=账期!$A$41,G3430=账期!$A$42,G3430=账期!$A$43,G3430=账期!$A$44,G3430=账期!$A$45,G3430=账期!$A$46,G3430=账期!$A$48,G3430=账期!$A$50,G3430=账期!$A$51,G3430=账期!$A$52,G3430=账期!$A$53,G3430=账期!$A$54,G3430=账期!$A$56,G3430=账期!$A$57,G3430=账期!$A$58,G3430=账期!$A$59,G3430=账期!$A$60,G3430=账期!$A$61,G3430=账期!$A$62,G3430=账期!$A$63,G3430=账期!$A$64,G3430=账期!$A$66,G3430=账期!$A$67,G3430=账期!$A$68,G3430=账期!$A$70,G3430=账期!$A$71),30,IF(OR(G3430=账期!$A$74,G3430=账期!$A$77,G3430=账期!$A$76,G3430=账期!$A$79,G3430=账期!$A$80,G3430=账期!$A$81,G3430=账期!$A$83,G3430=账期!$A$85,G3430=账期!$A$87,G3430=账期!$A$89,G3430=账期!$A$91),60,IF(OR(G3430=账期!$A$93,G3430=账期!$A$94,G3430=账期!$A$95,G3430=账期!$A$96,G3430=账期!$A$98,G3430=账期!$A$99,G3430=账期!$A$101,G3430=账期!$A$102),90,0)))</f>
        <v>0</v>
      </c>
      <c r="AF3430" s="396"/>
      <c r="AG3430" s="384"/>
      <c r="AH3430" s="396" t="str">
        <f t="shared" si="474"/>
        <v/>
      </c>
    </row>
    <row r="3431" spans="1:34" ht="18" customHeight="1" x14ac:dyDescent="0.25">
      <c r="A3431" s="301" t="str">
        <f t="shared" si="476"/>
        <v/>
      </c>
      <c r="B3431" s="397"/>
      <c r="C3431" s="398"/>
      <c r="D3431" s="399"/>
      <c r="E3431" s="383" t="str">
        <f t="shared" si="479"/>
        <v>C</v>
      </c>
      <c r="F3431" s="383" t="str">
        <f t="shared" si="480"/>
        <v>C</v>
      </c>
      <c r="G3431" s="400"/>
      <c r="H3431" s="385" t="str">
        <f>IF(G3431="","",VLOOKUP(G3431,下拉数据源!J:K,2,0))</f>
        <v/>
      </c>
      <c r="I3431" s="385"/>
      <c r="J3431" s="385"/>
      <c r="K3431" s="386"/>
      <c r="L3431" s="401"/>
      <c r="M3431" s="384"/>
      <c r="N3431" s="384"/>
      <c r="O3431" s="384"/>
      <c r="P3431" s="386"/>
      <c r="Q3431" s="387"/>
      <c r="R3431" s="286"/>
      <c r="S3431" s="388">
        <f t="shared" si="477"/>
        <v>0</v>
      </c>
      <c r="T3431" s="389"/>
      <c r="U3431" s="389">
        <f t="shared" si="475"/>
        <v>0</v>
      </c>
      <c r="V3431" s="451"/>
      <c r="W3431" s="452"/>
      <c r="X3431" s="386"/>
      <c r="Y3431" s="390"/>
      <c r="Z3431" s="391"/>
      <c r="AA3431" s="392"/>
      <c r="AB3431" s="393"/>
      <c r="AC3431" s="394"/>
      <c r="AD3431" s="395">
        <f t="shared" si="478"/>
        <v>0</v>
      </c>
      <c r="AE3431" s="396">
        <f>IF(OR(G3431=账期!$A$18,G3431=账期!$A$20,G3431=账期!$A$22,G3431=账期!$A$24,G3431=账期!$A$25,G3431=账期!$A$27,G3431=账期!$A$26,G3431=账期!$A$28,G3431=账期!$A$30,G3431=账期!$A$32,G3431=账期!$A$34,G3431=账期!$A$35,G3431=账期!$A$37,G3431=账期!$A$39,G3431=账期!$A$40,G3431=账期!$A$41,G3431=账期!$A$42,G3431=账期!$A$43,G3431=账期!$A$44,G3431=账期!$A$45,G3431=账期!$A$46,G3431=账期!$A$48,G3431=账期!$A$50,G3431=账期!$A$51,G3431=账期!$A$52,G3431=账期!$A$53,G3431=账期!$A$54,G3431=账期!$A$56,G3431=账期!$A$57,G3431=账期!$A$58,G3431=账期!$A$59,G3431=账期!$A$60,G3431=账期!$A$61,G3431=账期!$A$62,G3431=账期!$A$63,G3431=账期!$A$64,G3431=账期!$A$66,G3431=账期!$A$67,G3431=账期!$A$68,G3431=账期!$A$70,G3431=账期!$A$71),30,IF(OR(G3431=账期!$A$74,G3431=账期!$A$77,G3431=账期!$A$76,G3431=账期!$A$79,G3431=账期!$A$80,G3431=账期!$A$81,G3431=账期!$A$83,G3431=账期!$A$85,G3431=账期!$A$87,G3431=账期!$A$89,G3431=账期!$A$91),60,IF(OR(G3431=账期!$A$93,G3431=账期!$A$94,G3431=账期!$A$95,G3431=账期!$A$96,G3431=账期!$A$98,G3431=账期!$A$99,G3431=账期!$A$101,G3431=账期!$A$102),90,0)))</f>
        <v>0</v>
      </c>
      <c r="AF3431" s="396"/>
      <c r="AG3431" s="384"/>
      <c r="AH3431" s="396" t="str">
        <f t="shared" ref="AH3431:AH3494" si="481">IF(AG3431="华东","徐绪盛",IF(AG3431="华南","柯童柱",IF(AG3431="华中","杭得利",IF(AG3431="西南","张军",IF(AG3431="华北","石浩宇","")))))</f>
        <v/>
      </c>
    </row>
    <row r="3432" spans="1:34" ht="18" customHeight="1" x14ac:dyDescent="0.25">
      <c r="A3432" s="301" t="str">
        <f t="shared" si="476"/>
        <v/>
      </c>
      <c r="B3432" s="397"/>
      <c r="C3432" s="398"/>
      <c r="D3432" s="399"/>
      <c r="E3432" s="383" t="str">
        <f t="shared" si="479"/>
        <v>C</v>
      </c>
      <c r="F3432" s="383" t="str">
        <f t="shared" si="480"/>
        <v>C</v>
      </c>
      <c r="G3432" s="400"/>
      <c r="H3432" s="385" t="str">
        <f>IF(G3432="","",VLOOKUP(G3432,下拉数据源!J:K,2,0))</f>
        <v/>
      </c>
      <c r="I3432" s="385"/>
      <c r="J3432" s="385"/>
      <c r="K3432" s="386"/>
      <c r="L3432" s="401"/>
      <c r="M3432" s="384"/>
      <c r="N3432" s="384"/>
      <c r="O3432" s="384"/>
      <c r="P3432" s="386"/>
      <c r="Q3432" s="387"/>
      <c r="R3432" s="286"/>
      <c r="S3432" s="388">
        <f t="shared" si="477"/>
        <v>0</v>
      </c>
      <c r="T3432" s="389"/>
      <c r="U3432" s="389">
        <f t="shared" si="475"/>
        <v>0</v>
      </c>
      <c r="V3432" s="451"/>
      <c r="W3432" s="452"/>
      <c r="X3432" s="386"/>
      <c r="Y3432" s="390"/>
      <c r="Z3432" s="391"/>
      <c r="AA3432" s="392"/>
      <c r="AB3432" s="393"/>
      <c r="AC3432" s="394"/>
      <c r="AD3432" s="395">
        <f t="shared" si="478"/>
        <v>0</v>
      </c>
      <c r="AE3432" s="396">
        <f>IF(OR(G3432=账期!$A$18,G3432=账期!$A$20,G3432=账期!$A$22,G3432=账期!$A$24,G3432=账期!$A$25,G3432=账期!$A$27,G3432=账期!$A$26,G3432=账期!$A$28,G3432=账期!$A$30,G3432=账期!$A$32,G3432=账期!$A$34,G3432=账期!$A$35,G3432=账期!$A$37,G3432=账期!$A$39,G3432=账期!$A$40,G3432=账期!$A$41,G3432=账期!$A$42,G3432=账期!$A$43,G3432=账期!$A$44,G3432=账期!$A$45,G3432=账期!$A$46,G3432=账期!$A$48,G3432=账期!$A$50,G3432=账期!$A$51,G3432=账期!$A$52,G3432=账期!$A$53,G3432=账期!$A$54,G3432=账期!$A$56,G3432=账期!$A$57,G3432=账期!$A$58,G3432=账期!$A$59,G3432=账期!$A$60,G3432=账期!$A$61,G3432=账期!$A$62,G3432=账期!$A$63,G3432=账期!$A$64,G3432=账期!$A$66,G3432=账期!$A$67,G3432=账期!$A$68,G3432=账期!$A$70,G3432=账期!$A$71),30,IF(OR(G3432=账期!$A$74,G3432=账期!$A$77,G3432=账期!$A$76,G3432=账期!$A$79,G3432=账期!$A$80,G3432=账期!$A$81,G3432=账期!$A$83,G3432=账期!$A$85,G3432=账期!$A$87,G3432=账期!$A$89,G3432=账期!$A$91),60,IF(OR(G3432=账期!$A$93,G3432=账期!$A$94,G3432=账期!$A$95,G3432=账期!$A$96,G3432=账期!$A$98,G3432=账期!$A$99,G3432=账期!$A$101,G3432=账期!$A$102),90,0)))</f>
        <v>0</v>
      </c>
      <c r="AF3432" s="396"/>
      <c r="AG3432" s="384"/>
      <c r="AH3432" s="396" t="str">
        <f t="shared" si="481"/>
        <v/>
      </c>
    </row>
    <row r="3433" spans="1:34" ht="18" customHeight="1" x14ac:dyDescent="0.25">
      <c r="A3433" s="301" t="str">
        <f t="shared" si="476"/>
        <v/>
      </c>
      <c r="B3433" s="397"/>
      <c r="C3433" s="398"/>
      <c r="D3433" s="399"/>
      <c r="E3433" s="383" t="str">
        <f t="shared" si="479"/>
        <v>C</v>
      </c>
      <c r="F3433" s="383" t="str">
        <f t="shared" si="480"/>
        <v>C</v>
      </c>
      <c r="G3433" s="400"/>
      <c r="H3433" s="385" t="str">
        <f>IF(G3433="","",VLOOKUP(G3433,下拉数据源!J:K,2,0))</f>
        <v/>
      </c>
      <c r="I3433" s="385"/>
      <c r="J3433" s="385"/>
      <c r="K3433" s="386"/>
      <c r="L3433" s="401"/>
      <c r="M3433" s="384"/>
      <c r="N3433" s="384"/>
      <c r="O3433" s="384"/>
      <c r="P3433" s="386"/>
      <c r="Q3433" s="387"/>
      <c r="R3433" s="286"/>
      <c r="S3433" s="388">
        <f t="shared" si="477"/>
        <v>0</v>
      </c>
      <c r="T3433" s="389"/>
      <c r="U3433" s="389">
        <f t="shared" si="475"/>
        <v>0</v>
      </c>
      <c r="V3433" s="451"/>
      <c r="W3433" s="452"/>
      <c r="X3433" s="386"/>
      <c r="Y3433" s="390"/>
      <c r="Z3433" s="391"/>
      <c r="AA3433" s="392"/>
      <c r="AB3433" s="393"/>
      <c r="AC3433" s="394"/>
      <c r="AD3433" s="395">
        <f t="shared" si="478"/>
        <v>0</v>
      </c>
      <c r="AE3433" s="396">
        <f>IF(OR(G3433=账期!$A$18,G3433=账期!$A$20,G3433=账期!$A$22,G3433=账期!$A$24,G3433=账期!$A$25,G3433=账期!$A$27,G3433=账期!$A$26,G3433=账期!$A$28,G3433=账期!$A$30,G3433=账期!$A$32,G3433=账期!$A$34,G3433=账期!$A$35,G3433=账期!$A$37,G3433=账期!$A$39,G3433=账期!$A$40,G3433=账期!$A$41,G3433=账期!$A$42,G3433=账期!$A$43,G3433=账期!$A$44,G3433=账期!$A$45,G3433=账期!$A$46,G3433=账期!$A$48,G3433=账期!$A$50,G3433=账期!$A$51,G3433=账期!$A$52,G3433=账期!$A$53,G3433=账期!$A$54,G3433=账期!$A$56,G3433=账期!$A$57,G3433=账期!$A$58,G3433=账期!$A$59,G3433=账期!$A$60,G3433=账期!$A$61,G3433=账期!$A$62,G3433=账期!$A$63,G3433=账期!$A$64,G3433=账期!$A$66,G3433=账期!$A$67,G3433=账期!$A$68,G3433=账期!$A$70,G3433=账期!$A$71),30,IF(OR(G3433=账期!$A$74,G3433=账期!$A$77,G3433=账期!$A$76,G3433=账期!$A$79,G3433=账期!$A$80,G3433=账期!$A$81,G3433=账期!$A$83,G3433=账期!$A$85,G3433=账期!$A$87,G3433=账期!$A$89,G3433=账期!$A$91),60,IF(OR(G3433=账期!$A$93,G3433=账期!$A$94,G3433=账期!$A$95,G3433=账期!$A$96,G3433=账期!$A$98,G3433=账期!$A$99,G3433=账期!$A$101,G3433=账期!$A$102),90,0)))</f>
        <v>0</v>
      </c>
      <c r="AF3433" s="396"/>
      <c r="AG3433" s="384"/>
      <c r="AH3433" s="396" t="str">
        <f t="shared" si="481"/>
        <v/>
      </c>
    </row>
    <row r="3434" spans="1:34" ht="18" customHeight="1" x14ac:dyDescent="0.25">
      <c r="A3434" s="301" t="str">
        <f t="shared" si="476"/>
        <v/>
      </c>
      <c r="B3434" s="397"/>
      <c r="C3434" s="398"/>
      <c r="D3434" s="399"/>
      <c r="E3434" s="383" t="str">
        <f t="shared" si="479"/>
        <v>C</v>
      </c>
      <c r="F3434" s="383" t="str">
        <f t="shared" si="480"/>
        <v>C</v>
      </c>
      <c r="G3434" s="400"/>
      <c r="H3434" s="385" t="str">
        <f>IF(G3434="","",VLOOKUP(G3434,下拉数据源!J:K,2,0))</f>
        <v/>
      </c>
      <c r="I3434" s="385"/>
      <c r="J3434" s="385"/>
      <c r="K3434" s="386"/>
      <c r="L3434" s="401"/>
      <c r="M3434" s="384"/>
      <c r="N3434" s="384"/>
      <c r="O3434" s="384"/>
      <c r="P3434" s="386"/>
      <c r="Q3434" s="387"/>
      <c r="R3434" s="286"/>
      <c r="S3434" s="388">
        <f t="shared" si="477"/>
        <v>0</v>
      </c>
      <c r="T3434" s="389"/>
      <c r="U3434" s="389">
        <f t="shared" si="475"/>
        <v>0</v>
      </c>
      <c r="V3434" s="451"/>
      <c r="W3434" s="452"/>
      <c r="X3434" s="386"/>
      <c r="Y3434" s="390"/>
      <c r="Z3434" s="391"/>
      <c r="AA3434" s="392"/>
      <c r="AB3434" s="393"/>
      <c r="AC3434" s="394"/>
      <c r="AD3434" s="395">
        <f t="shared" si="478"/>
        <v>0</v>
      </c>
      <c r="AE3434" s="396">
        <f>IF(OR(G3434=账期!$A$18,G3434=账期!$A$20,G3434=账期!$A$22,G3434=账期!$A$24,G3434=账期!$A$25,G3434=账期!$A$27,G3434=账期!$A$26,G3434=账期!$A$28,G3434=账期!$A$30,G3434=账期!$A$32,G3434=账期!$A$34,G3434=账期!$A$35,G3434=账期!$A$37,G3434=账期!$A$39,G3434=账期!$A$40,G3434=账期!$A$41,G3434=账期!$A$42,G3434=账期!$A$43,G3434=账期!$A$44,G3434=账期!$A$45,G3434=账期!$A$46,G3434=账期!$A$48,G3434=账期!$A$50,G3434=账期!$A$51,G3434=账期!$A$52,G3434=账期!$A$53,G3434=账期!$A$54,G3434=账期!$A$56,G3434=账期!$A$57,G3434=账期!$A$58,G3434=账期!$A$59,G3434=账期!$A$60,G3434=账期!$A$61,G3434=账期!$A$62,G3434=账期!$A$63,G3434=账期!$A$64,G3434=账期!$A$66,G3434=账期!$A$67,G3434=账期!$A$68,G3434=账期!$A$70,G3434=账期!$A$71),30,IF(OR(G3434=账期!$A$74,G3434=账期!$A$77,G3434=账期!$A$76,G3434=账期!$A$79,G3434=账期!$A$80,G3434=账期!$A$81,G3434=账期!$A$83,G3434=账期!$A$85,G3434=账期!$A$87,G3434=账期!$A$89,G3434=账期!$A$91),60,IF(OR(G3434=账期!$A$93,G3434=账期!$A$94,G3434=账期!$A$95,G3434=账期!$A$96,G3434=账期!$A$98,G3434=账期!$A$99,G3434=账期!$A$101,G3434=账期!$A$102),90,0)))</f>
        <v>0</v>
      </c>
      <c r="AF3434" s="396"/>
      <c r="AG3434" s="384"/>
      <c r="AH3434" s="396" t="str">
        <f t="shared" si="481"/>
        <v/>
      </c>
    </row>
    <row r="3435" spans="1:34" ht="18" customHeight="1" x14ac:dyDescent="0.25">
      <c r="A3435" s="301" t="str">
        <f t="shared" si="476"/>
        <v/>
      </c>
      <c r="B3435" s="397"/>
      <c r="C3435" s="398"/>
      <c r="D3435" s="399"/>
      <c r="E3435" s="383" t="str">
        <f t="shared" si="479"/>
        <v>C</v>
      </c>
      <c r="F3435" s="383" t="str">
        <f t="shared" si="480"/>
        <v>C</v>
      </c>
      <c r="G3435" s="400"/>
      <c r="H3435" s="385" t="str">
        <f>IF(G3435="","",VLOOKUP(G3435,下拉数据源!J:K,2,0))</f>
        <v/>
      </c>
      <c r="I3435" s="385"/>
      <c r="J3435" s="385"/>
      <c r="K3435" s="386"/>
      <c r="L3435" s="401"/>
      <c r="M3435" s="384"/>
      <c r="N3435" s="384"/>
      <c r="O3435" s="384"/>
      <c r="P3435" s="386"/>
      <c r="Q3435" s="387"/>
      <c r="R3435" s="286"/>
      <c r="S3435" s="388">
        <f t="shared" si="477"/>
        <v>0</v>
      </c>
      <c r="T3435" s="389"/>
      <c r="U3435" s="389">
        <f t="shared" si="475"/>
        <v>0</v>
      </c>
      <c r="V3435" s="451"/>
      <c r="W3435" s="452"/>
      <c r="X3435" s="386"/>
      <c r="Y3435" s="390"/>
      <c r="Z3435" s="391"/>
      <c r="AA3435" s="392"/>
      <c r="AB3435" s="393"/>
      <c r="AC3435" s="394"/>
      <c r="AD3435" s="395">
        <f t="shared" si="478"/>
        <v>0</v>
      </c>
      <c r="AE3435" s="396">
        <f>IF(OR(G3435=账期!$A$18,G3435=账期!$A$20,G3435=账期!$A$22,G3435=账期!$A$24,G3435=账期!$A$25,G3435=账期!$A$27,G3435=账期!$A$26,G3435=账期!$A$28,G3435=账期!$A$30,G3435=账期!$A$32,G3435=账期!$A$34,G3435=账期!$A$35,G3435=账期!$A$37,G3435=账期!$A$39,G3435=账期!$A$40,G3435=账期!$A$41,G3435=账期!$A$42,G3435=账期!$A$43,G3435=账期!$A$44,G3435=账期!$A$45,G3435=账期!$A$46,G3435=账期!$A$48,G3435=账期!$A$50,G3435=账期!$A$51,G3435=账期!$A$52,G3435=账期!$A$53,G3435=账期!$A$54,G3435=账期!$A$56,G3435=账期!$A$57,G3435=账期!$A$58,G3435=账期!$A$59,G3435=账期!$A$60,G3435=账期!$A$61,G3435=账期!$A$62,G3435=账期!$A$63,G3435=账期!$A$64,G3435=账期!$A$66,G3435=账期!$A$67,G3435=账期!$A$68,G3435=账期!$A$70,G3435=账期!$A$71),30,IF(OR(G3435=账期!$A$74,G3435=账期!$A$77,G3435=账期!$A$76,G3435=账期!$A$79,G3435=账期!$A$80,G3435=账期!$A$81,G3435=账期!$A$83,G3435=账期!$A$85,G3435=账期!$A$87,G3435=账期!$A$89,G3435=账期!$A$91),60,IF(OR(G3435=账期!$A$93,G3435=账期!$A$94,G3435=账期!$A$95,G3435=账期!$A$96,G3435=账期!$A$98,G3435=账期!$A$99,G3435=账期!$A$101,G3435=账期!$A$102),90,0)))</f>
        <v>0</v>
      </c>
      <c r="AF3435" s="396"/>
      <c r="AG3435" s="384"/>
      <c r="AH3435" s="396" t="str">
        <f t="shared" si="481"/>
        <v/>
      </c>
    </row>
    <row r="3436" spans="1:34" ht="18" customHeight="1" x14ac:dyDescent="0.25">
      <c r="A3436" s="301" t="str">
        <f t="shared" si="476"/>
        <v/>
      </c>
      <c r="B3436" s="397"/>
      <c r="C3436" s="398"/>
      <c r="D3436" s="399"/>
      <c r="E3436" s="383" t="str">
        <f t="shared" si="479"/>
        <v>C</v>
      </c>
      <c r="F3436" s="383" t="str">
        <f t="shared" si="480"/>
        <v>C</v>
      </c>
      <c r="G3436" s="400"/>
      <c r="H3436" s="385" t="str">
        <f>IF(G3436="","",VLOOKUP(G3436,下拉数据源!J:K,2,0))</f>
        <v/>
      </c>
      <c r="I3436" s="385"/>
      <c r="J3436" s="385"/>
      <c r="K3436" s="386"/>
      <c r="L3436" s="401"/>
      <c r="M3436" s="384"/>
      <c r="N3436" s="384"/>
      <c r="O3436" s="384"/>
      <c r="P3436" s="386"/>
      <c r="Q3436" s="387"/>
      <c r="R3436" s="286"/>
      <c r="S3436" s="388">
        <f t="shared" si="477"/>
        <v>0</v>
      </c>
      <c r="T3436" s="389"/>
      <c r="U3436" s="389">
        <f t="shared" si="475"/>
        <v>0</v>
      </c>
      <c r="V3436" s="451"/>
      <c r="W3436" s="452"/>
      <c r="X3436" s="386"/>
      <c r="Y3436" s="390"/>
      <c r="Z3436" s="391"/>
      <c r="AA3436" s="392"/>
      <c r="AB3436" s="393"/>
      <c r="AC3436" s="394"/>
      <c r="AD3436" s="395">
        <f t="shared" si="478"/>
        <v>0</v>
      </c>
      <c r="AE3436" s="396">
        <f>IF(OR(G3436=账期!$A$18,G3436=账期!$A$20,G3436=账期!$A$22,G3436=账期!$A$24,G3436=账期!$A$25,G3436=账期!$A$27,G3436=账期!$A$26,G3436=账期!$A$28,G3436=账期!$A$30,G3436=账期!$A$32,G3436=账期!$A$34,G3436=账期!$A$35,G3436=账期!$A$37,G3436=账期!$A$39,G3436=账期!$A$40,G3436=账期!$A$41,G3436=账期!$A$42,G3436=账期!$A$43,G3436=账期!$A$44,G3436=账期!$A$45,G3436=账期!$A$46,G3436=账期!$A$48,G3436=账期!$A$50,G3436=账期!$A$51,G3436=账期!$A$52,G3436=账期!$A$53,G3436=账期!$A$54,G3436=账期!$A$56,G3436=账期!$A$57,G3436=账期!$A$58,G3436=账期!$A$59,G3436=账期!$A$60,G3436=账期!$A$61,G3436=账期!$A$62,G3436=账期!$A$63,G3436=账期!$A$64,G3436=账期!$A$66,G3436=账期!$A$67,G3436=账期!$A$68,G3436=账期!$A$70,G3436=账期!$A$71),30,IF(OR(G3436=账期!$A$74,G3436=账期!$A$77,G3436=账期!$A$76,G3436=账期!$A$79,G3436=账期!$A$80,G3436=账期!$A$81,G3436=账期!$A$83,G3436=账期!$A$85,G3436=账期!$A$87,G3436=账期!$A$89,G3436=账期!$A$91),60,IF(OR(G3436=账期!$A$93,G3436=账期!$A$94,G3436=账期!$A$95,G3436=账期!$A$96,G3436=账期!$A$98,G3436=账期!$A$99,G3436=账期!$A$101,G3436=账期!$A$102),90,0)))</f>
        <v>0</v>
      </c>
      <c r="AF3436" s="396"/>
      <c r="AG3436" s="384"/>
      <c r="AH3436" s="396" t="str">
        <f t="shared" si="481"/>
        <v/>
      </c>
    </row>
    <row r="3437" spans="1:34" ht="18" customHeight="1" x14ac:dyDescent="0.25">
      <c r="A3437" s="301" t="str">
        <f t="shared" si="476"/>
        <v/>
      </c>
      <c r="B3437" s="397"/>
      <c r="C3437" s="398"/>
      <c r="D3437" s="399"/>
      <c r="E3437" s="383" t="str">
        <f t="shared" si="479"/>
        <v>C</v>
      </c>
      <c r="F3437" s="383" t="str">
        <f t="shared" si="480"/>
        <v>C</v>
      </c>
      <c r="G3437" s="400"/>
      <c r="H3437" s="385" t="str">
        <f>IF(G3437="","",VLOOKUP(G3437,下拉数据源!J:K,2,0))</f>
        <v/>
      </c>
      <c r="I3437" s="385"/>
      <c r="J3437" s="385"/>
      <c r="K3437" s="386"/>
      <c r="L3437" s="401"/>
      <c r="M3437" s="384"/>
      <c r="N3437" s="384"/>
      <c r="O3437" s="384"/>
      <c r="P3437" s="386"/>
      <c r="Q3437" s="387"/>
      <c r="R3437" s="286"/>
      <c r="S3437" s="388">
        <f t="shared" si="477"/>
        <v>0</v>
      </c>
      <c r="T3437" s="389"/>
      <c r="U3437" s="389">
        <f t="shared" si="475"/>
        <v>0</v>
      </c>
      <c r="V3437" s="451"/>
      <c r="W3437" s="452"/>
      <c r="X3437" s="386"/>
      <c r="Y3437" s="390"/>
      <c r="Z3437" s="391"/>
      <c r="AA3437" s="392"/>
      <c r="AB3437" s="393"/>
      <c r="AC3437" s="394"/>
      <c r="AD3437" s="395">
        <f t="shared" si="478"/>
        <v>0</v>
      </c>
      <c r="AE3437" s="396">
        <f>IF(OR(G3437=账期!$A$18,G3437=账期!$A$20,G3437=账期!$A$22,G3437=账期!$A$24,G3437=账期!$A$25,G3437=账期!$A$27,G3437=账期!$A$26,G3437=账期!$A$28,G3437=账期!$A$30,G3437=账期!$A$32,G3437=账期!$A$34,G3437=账期!$A$35,G3437=账期!$A$37,G3437=账期!$A$39,G3437=账期!$A$40,G3437=账期!$A$41,G3437=账期!$A$42,G3437=账期!$A$43,G3437=账期!$A$44,G3437=账期!$A$45,G3437=账期!$A$46,G3437=账期!$A$48,G3437=账期!$A$50,G3437=账期!$A$51,G3437=账期!$A$52,G3437=账期!$A$53,G3437=账期!$A$54,G3437=账期!$A$56,G3437=账期!$A$57,G3437=账期!$A$58,G3437=账期!$A$59,G3437=账期!$A$60,G3437=账期!$A$61,G3437=账期!$A$62,G3437=账期!$A$63,G3437=账期!$A$64,G3437=账期!$A$66,G3437=账期!$A$67,G3437=账期!$A$68,G3437=账期!$A$70,G3437=账期!$A$71),30,IF(OR(G3437=账期!$A$74,G3437=账期!$A$77,G3437=账期!$A$76,G3437=账期!$A$79,G3437=账期!$A$80,G3437=账期!$A$81,G3437=账期!$A$83,G3437=账期!$A$85,G3437=账期!$A$87,G3437=账期!$A$89,G3437=账期!$A$91),60,IF(OR(G3437=账期!$A$93,G3437=账期!$A$94,G3437=账期!$A$95,G3437=账期!$A$96,G3437=账期!$A$98,G3437=账期!$A$99,G3437=账期!$A$101,G3437=账期!$A$102),90,0)))</f>
        <v>0</v>
      </c>
      <c r="AF3437" s="396"/>
      <c r="AG3437" s="384"/>
      <c r="AH3437" s="396" t="str">
        <f t="shared" si="481"/>
        <v/>
      </c>
    </row>
    <row r="3438" spans="1:34" ht="18" customHeight="1" x14ac:dyDescent="0.25">
      <c r="A3438" s="301" t="str">
        <f t="shared" si="476"/>
        <v/>
      </c>
      <c r="B3438" s="397"/>
      <c r="C3438" s="398"/>
      <c r="D3438" s="399"/>
      <c r="E3438" s="383" t="str">
        <f t="shared" si="479"/>
        <v>C</v>
      </c>
      <c r="F3438" s="383" t="str">
        <f t="shared" si="480"/>
        <v>C</v>
      </c>
      <c r="G3438" s="400"/>
      <c r="H3438" s="385" t="str">
        <f>IF(G3438="","",VLOOKUP(G3438,下拉数据源!J:K,2,0))</f>
        <v/>
      </c>
      <c r="I3438" s="385"/>
      <c r="J3438" s="385"/>
      <c r="K3438" s="386"/>
      <c r="L3438" s="401"/>
      <c r="M3438" s="384"/>
      <c r="N3438" s="384"/>
      <c r="O3438" s="384"/>
      <c r="P3438" s="386"/>
      <c r="Q3438" s="387"/>
      <c r="R3438" s="286"/>
      <c r="S3438" s="388">
        <f t="shared" si="477"/>
        <v>0</v>
      </c>
      <c r="T3438" s="389"/>
      <c r="U3438" s="389">
        <f t="shared" si="475"/>
        <v>0</v>
      </c>
      <c r="V3438" s="451"/>
      <c r="W3438" s="452"/>
      <c r="X3438" s="386"/>
      <c r="Y3438" s="390"/>
      <c r="Z3438" s="391"/>
      <c r="AA3438" s="392"/>
      <c r="AB3438" s="393"/>
      <c r="AC3438" s="394"/>
      <c r="AD3438" s="395">
        <f t="shared" si="478"/>
        <v>0</v>
      </c>
      <c r="AE3438" s="396">
        <f>IF(OR(G3438=账期!$A$18,G3438=账期!$A$20,G3438=账期!$A$22,G3438=账期!$A$24,G3438=账期!$A$25,G3438=账期!$A$27,G3438=账期!$A$26,G3438=账期!$A$28,G3438=账期!$A$30,G3438=账期!$A$32,G3438=账期!$A$34,G3438=账期!$A$35,G3438=账期!$A$37,G3438=账期!$A$39,G3438=账期!$A$40,G3438=账期!$A$41,G3438=账期!$A$42,G3438=账期!$A$43,G3438=账期!$A$44,G3438=账期!$A$45,G3438=账期!$A$46,G3438=账期!$A$48,G3438=账期!$A$50,G3438=账期!$A$51,G3438=账期!$A$52,G3438=账期!$A$53,G3438=账期!$A$54,G3438=账期!$A$56,G3438=账期!$A$57,G3438=账期!$A$58,G3438=账期!$A$59,G3438=账期!$A$60,G3438=账期!$A$61,G3438=账期!$A$62,G3438=账期!$A$63,G3438=账期!$A$64,G3438=账期!$A$66,G3438=账期!$A$67,G3438=账期!$A$68,G3438=账期!$A$70,G3438=账期!$A$71),30,IF(OR(G3438=账期!$A$74,G3438=账期!$A$77,G3438=账期!$A$76,G3438=账期!$A$79,G3438=账期!$A$80,G3438=账期!$A$81,G3438=账期!$A$83,G3438=账期!$A$85,G3438=账期!$A$87,G3438=账期!$A$89,G3438=账期!$A$91),60,IF(OR(G3438=账期!$A$93,G3438=账期!$A$94,G3438=账期!$A$95,G3438=账期!$A$96,G3438=账期!$A$98,G3438=账期!$A$99,G3438=账期!$A$101,G3438=账期!$A$102),90,0)))</f>
        <v>0</v>
      </c>
      <c r="AF3438" s="396"/>
      <c r="AG3438" s="384"/>
      <c r="AH3438" s="396" t="str">
        <f t="shared" si="481"/>
        <v/>
      </c>
    </row>
    <row r="3439" spans="1:34" ht="18" customHeight="1" x14ac:dyDescent="0.25">
      <c r="A3439" s="301" t="str">
        <f t="shared" si="476"/>
        <v/>
      </c>
      <c r="B3439" s="397"/>
      <c r="C3439" s="398"/>
      <c r="D3439" s="399"/>
      <c r="E3439" s="383" t="str">
        <f t="shared" si="479"/>
        <v>C</v>
      </c>
      <c r="F3439" s="383" t="str">
        <f t="shared" si="480"/>
        <v>C</v>
      </c>
      <c r="G3439" s="400"/>
      <c r="H3439" s="385" t="str">
        <f>IF(G3439="","",VLOOKUP(G3439,下拉数据源!J:K,2,0))</f>
        <v/>
      </c>
      <c r="I3439" s="385"/>
      <c r="J3439" s="385"/>
      <c r="K3439" s="386"/>
      <c r="L3439" s="401"/>
      <c r="M3439" s="384"/>
      <c r="N3439" s="384"/>
      <c r="O3439" s="384"/>
      <c r="P3439" s="386"/>
      <c r="Q3439" s="387"/>
      <c r="R3439" s="286"/>
      <c r="S3439" s="388">
        <f t="shared" si="477"/>
        <v>0</v>
      </c>
      <c r="T3439" s="389"/>
      <c r="U3439" s="389">
        <f t="shared" si="475"/>
        <v>0</v>
      </c>
      <c r="V3439" s="451"/>
      <c r="W3439" s="452"/>
      <c r="X3439" s="386"/>
      <c r="Y3439" s="390"/>
      <c r="Z3439" s="391"/>
      <c r="AA3439" s="392"/>
      <c r="AB3439" s="393"/>
      <c r="AC3439" s="394"/>
      <c r="AD3439" s="395">
        <f t="shared" si="478"/>
        <v>0</v>
      </c>
      <c r="AE3439" s="396">
        <f>IF(OR(G3439=账期!$A$18,G3439=账期!$A$20,G3439=账期!$A$22,G3439=账期!$A$24,G3439=账期!$A$25,G3439=账期!$A$27,G3439=账期!$A$26,G3439=账期!$A$28,G3439=账期!$A$30,G3439=账期!$A$32,G3439=账期!$A$34,G3439=账期!$A$35,G3439=账期!$A$37,G3439=账期!$A$39,G3439=账期!$A$40,G3439=账期!$A$41,G3439=账期!$A$42,G3439=账期!$A$43,G3439=账期!$A$44,G3439=账期!$A$45,G3439=账期!$A$46,G3439=账期!$A$48,G3439=账期!$A$50,G3439=账期!$A$51,G3439=账期!$A$52,G3439=账期!$A$53,G3439=账期!$A$54,G3439=账期!$A$56,G3439=账期!$A$57,G3439=账期!$A$58,G3439=账期!$A$59,G3439=账期!$A$60,G3439=账期!$A$61,G3439=账期!$A$62,G3439=账期!$A$63,G3439=账期!$A$64,G3439=账期!$A$66,G3439=账期!$A$67,G3439=账期!$A$68,G3439=账期!$A$70,G3439=账期!$A$71),30,IF(OR(G3439=账期!$A$74,G3439=账期!$A$77,G3439=账期!$A$76,G3439=账期!$A$79,G3439=账期!$A$80,G3439=账期!$A$81,G3439=账期!$A$83,G3439=账期!$A$85,G3439=账期!$A$87,G3439=账期!$A$89,G3439=账期!$A$91),60,IF(OR(G3439=账期!$A$93,G3439=账期!$A$94,G3439=账期!$A$95,G3439=账期!$A$96,G3439=账期!$A$98,G3439=账期!$A$99,G3439=账期!$A$101,G3439=账期!$A$102),90,0)))</f>
        <v>0</v>
      </c>
      <c r="AF3439" s="396"/>
      <c r="AG3439" s="384"/>
      <c r="AH3439" s="396" t="str">
        <f t="shared" si="481"/>
        <v/>
      </c>
    </row>
    <row r="3440" spans="1:34" ht="18" customHeight="1" x14ac:dyDescent="0.25">
      <c r="A3440" s="301" t="str">
        <f t="shared" si="476"/>
        <v/>
      </c>
      <c r="B3440" s="397"/>
      <c r="C3440" s="398"/>
      <c r="D3440" s="399"/>
      <c r="E3440" s="383" t="str">
        <f t="shared" si="479"/>
        <v>C</v>
      </c>
      <c r="F3440" s="383" t="str">
        <f t="shared" si="480"/>
        <v>C</v>
      </c>
      <c r="G3440" s="400"/>
      <c r="H3440" s="385" t="str">
        <f>IF(G3440="","",VLOOKUP(G3440,下拉数据源!J:K,2,0))</f>
        <v/>
      </c>
      <c r="I3440" s="385"/>
      <c r="J3440" s="385"/>
      <c r="K3440" s="386"/>
      <c r="L3440" s="401"/>
      <c r="M3440" s="384"/>
      <c r="N3440" s="384"/>
      <c r="O3440" s="384"/>
      <c r="P3440" s="386"/>
      <c r="Q3440" s="387"/>
      <c r="R3440" s="286"/>
      <c r="S3440" s="388">
        <f t="shared" si="477"/>
        <v>0</v>
      </c>
      <c r="T3440" s="389"/>
      <c r="U3440" s="389">
        <f t="shared" si="475"/>
        <v>0</v>
      </c>
      <c r="V3440" s="451"/>
      <c r="W3440" s="452"/>
      <c r="X3440" s="386"/>
      <c r="Y3440" s="390"/>
      <c r="Z3440" s="391"/>
      <c r="AA3440" s="392"/>
      <c r="AB3440" s="393"/>
      <c r="AC3440" s="394"/>
      <c r="AD3440" s="395">
        <f t="shared" si="478"/>
        <v>0</v>
      </c>
      <c r="AE3440" s="396">
        <f>IF(OR(G3440=账期!$A$18,G3440=账期!$A$20,G3440=账期!$A$22,G3440=账期!$A$24,G3440=账期!$A$25,G3440=账期!$A$27,G3440=账期!$A$26,G3440=账期!$A$28,G3440=账期!$A$30,G3440=账期!$A$32,G3440=账期!$A$34,G3440=账期!$A$35,G3440=账期!$A$37,G3440=账期!$A$39,G3440=账期!$A$40,G3440=账期!$A$41,G3440=账期!$A$42,G3440=账期!$A$43,G3440=账期!$A$44,G3440=账期!$A$45,G3440=账期!$A$46,G3440=账期!$A$48,G3440=账期!$A$50,G3440=账期!$A$51,G3440=账期!$A$52,G3440=账期!$A$53,G3440=账期!$A$54,G3440=账期!$A$56,G3440=账期!$A$57,G3440=账期!$A$58,G3440=账期!$A$59,G3440=账期!$A$60,G3440=账期!$A$61,G3440=账期!$A$62,G3440=账期!$A$63,G3440=账期!$A$64,G3440=账期!$A$66,G3440=账期!$A$67,G3440=账期!$A$68,G3440=账期!$A$70,G3440=账期!$A$71),30,IF(OR(G3440=账期!$A$74,G3440=账期!$A$77,G3440=账期!$A$76,G3440=账期!$A$79,G3440=账期!$A$80,G3440=账期!$A$81,G3440=账期!$A$83,G3440=账期!$A$85,G3440=账期!$A$87,G3440=账期!$A$89,G3440=账期!$A$91),60,IF(OR(G3440=账期!$A$93,G3440=账期!$A$94,G3440=账期!$A$95,G3440=账期!$A$96,G3440=账期!$A$98,G3440=账期!$A$99,G3440=账期!$A$101,G3440=账期!$A$102),90,0)))</f>
        <v>0</v>
      </c>
      <c r="AF3440" s="396"/>
      <c r="AG3440" s="384"/>
      <c r="AH3440" s="396" t="str">
        <f t="shared" si="481"/>
        <v/>
      </c>
    </row>
    <row r="3441" spans="1:34" ht="18" customHeight="1" x14ac:dyDescent="0.25">
      <c r="A3441" s="301" t="str">
        <f t="shared" si="476"/>
        <v/>
      </c>
      <c r="B3441" s="397"/>
      <c r="C3441" s="398"/>
      <c r="D3441" s="399"/>
      <c r="E3441" s="383" t="str">
        <f t="shared" si="479"/>
        <v>C</v>
      </c>
      <c r="F3441" s="383" t="str">
        <f t="shared" si="480"/>
        <v>C</v>
      </c>
      <c r="G3441" s="400"/>
      <c r="H3441" s="385" t="str">
        <f>IF(G3441="","",VLOOKUP(G3441,下拉数据源!J:K,2,0))</f>
        <v/>
      </c>
      <c r="I3441" s="385"/>
      <c r="J3441" s="385"/>
      <c r="K3441" s="386"/>
      <c r="L3441" s="401"/>
      <c r="M3441" s="384"/>
      <c r="N3441" s="384"/>
      <c r="O3441" s="384"/>
      <c r="P3441" s="386"/>
      <c r="Q3441" s="387"/>
      <c r="R3441" s="286"/>
      <c r="S3441" s="388">
        <f t="shared" si="477"/>
        <v>0</v>
      </c>
      <c r="T3441" s="389"/>
      <c r="U3441" s="389">
        <f t="shared" si="475"/>
        <v>0</v>
      </c>
      <c r="V3441" s="451"/>
      <c r="W3441" s="452"/>
      <c r="X3441" s="386"/>
      <c r="Y3441" s="390"/>
      <c r="Z3441" s="391"/>
      <c r="AA3441" s="392"/>
      <c r="AB3441" s="393"/>
      <c r="AC3441" s="394"/>
      <c r="AD3441" s="395">
        <f t="shared" si="478"/>
        <v>0</v>
      </c>
      <c r="AE3441" s="396">
        <f>IF(OR(G3441=账期!$A$18,G3441=账期!$A$20,G3441=账期!$A$22,G3441=账期!$A$24,G3441=账期!$A$25,G3441=账期!$A$27,G3441=账期!$A$26,G3441=账期!$A$28,G3441=账期!$A$30,G3441=账期!$A$32,G3441=账期!$A$34,G3441=账期!$A$35,G3441=账期!$A$37,G3441=账期!$A$39,G3441=账期!$A$40,G3441=账期!$A$41,G3441=账期!$A$42,G3441=账期!$A$43,G3441=账期!$A$44,G3441=账期!$A$45,G3441=账期!$A$46,G3441=账期!$A$48,G3441=账期!$A$50,G3441=账期!$A$51,G3441=账期!$A$52,G3441=账期!$A$53,G3441=账期!$A$54,G3441=账期!$A$56,G3441=账期!$A$57,G3441=账期!$A$58,G3441=账期!$A$59,G3441=账期!$A$60,G3441=账期!$A$61,G3441=账期!$A$62,G3441=账期!$A$63,G3441=账期!$A$64,G3441=账期!$A$66,G3441=账期!$A$67,G3441=账期!$A$68,G3441=账期!$A$70,G3441=账期!$A$71),30,IF(OR(G3441=账期!$A$74,G3441=账期!$A$77,G3441=账期!$A$76,G3441=账期!$A$79,G3441=账期!$A$80,G3441=账期!$A$81,G3441=账期!$A$83,G3441=账期!$A$85,G3441=账期!$A$87,G3441=账期!$A$89,G3441=账期!$A$91),60,IF(OR(G3441=账期!$A$93,G3441=账期!$A$94,G3441=账期!$A$95,G3441=账期!$A$96,G3441=账期!$A$98,G3441=账期!$A$99,G3441=账期!$A$101,G3441=账期!$A$102),90,0)))</f>
        <v>0</v>
      </c>
      <c r="AF3441" s="396"/>
      <c r="AG3441" s="384"/>
      <c r="AH3441" s="396" t="str">
        <f t="shared" si="481"/>
        <v/>
      </c>
    </row>
    <row r="3442" spans="1:34" ht="18" customHeight="1" x14ac:dyDescent="0.25">
      <c r="A3442" s="301" t="str">
        <f t="shared" si="476"/>
        <v/>
      </c>
      <c r="B3442" s="397"/>
      <c r="C3442" s="398"/>
      <c r="D3442" s="399"/>
      <c r="E3442" s="383" t="str">
        <f t="shared" si="479"/>
        <v>C</v>
      </c>
      <c r="F3442" s="383" t="str">
        <f t="shared" si="480"/>
        <v>C</v>
      </c>
      <c r="G3442" s="400"/>
      <c r="H3442" s="385" t="str">
        <f>IF(G3442="","",VLOOKUP(G3442,下拉数据源!J:K,2,0))</f>
        <v/>
      </c>
      <c r="I3442" s="385"/>
      <c r="J3442" s="385"/>
      <c r="K3442" s="386"/>
      <c r="L3442" s="401"/>
      <c r="M3442" s="384"/>
      <c r="N3442" s="384"/>
      <c r="O3442" s="384"/>
      <c r="P3442" s="386"/>
      <c r="Q3442" s="387"/>
      <c r="R3442" s="286"/>
      <c r="S3442" s="388">
        <f t="shared" si="477"/>
        <v>0</v>
      </c>
      <c r="T3442" s="389"/>
      <c r="U3442" s="389">
        <f t="shared" si="475"/>
        <v>0</v>
      </c>
      <c r="V3442" s="451"/>
      <c r="W3442" s="452"/>
      <c r="X3442" s="386"/>
      <c r="Y3442" s="390"/>
      <c r="Z3442" s="391"/>
      <c r="AA3442" s="392"/>
      <c r="AB3442" s="393"/>
      <c r="AC3442" s="394"/>
      <c r="AD3442" s="395">
        <f t="shared" si="478"/>
        <v>0</v>
      </c>
      <c r="AE3442" s="396">
        <f>IF(OR(G3442=账期!$A$18,G3442=账期!$A$20,G3442=账期!$A$22,G3442=账期!$A$24,G3442=账期!$A$25,G3442=账期!$A$27,G3442=账期!$A$26,G3442=账期!$A$28,G3442=账期!$A$30,G3442=账期!$A$32,G3442=账期!$A$34,G3442=账期!$A$35,G3442=账期!$A$37,G3442=账期!$A$39,G3442=账期!$A$40,G3442=账期!$A$41,G3442=账期!$A$42,G3442=账期!$A$43,G3442=账期!$A$44,G3442=账期!$A$45,G3442=账期!$A$46,G3442=账期!$A$48,G3442=账期!$A$50,G3442=账期!$A$51,G3442=账期!$A$52,G3442=账期!$A$53,G3442=账期!$A$54,G3442=账期!$A$56,G3442=账期!$A$57,G3442=账期!$A$58,G3442=账期!$A$59,G3442=账期!$A$60,G3442=账期!$A$61,G3442=账期!$A$62,G3442=账期!$A$63,G3442=账期!$A$64,G3442=账期!$A$66,G3442=账期!$A$67,G3442=账期!$A$68,G3442=账期!$A$70,G3442=账期!$A$71),30,IF(OR(G3442=账期!$A$74,G3442=账期!$A$77,G3442=账期!$A$76,G3442=账期!$A$79,G3442=账期!$A$80,G3442=账期!$A$81,G3442=账期!$A$83,G3442=账期!$A$85,G3442=账期!$A$87,G3442=账期!$A$89,G3442=账期!$A$91),60,IF(OR(G3442=账期!$A$93,G3442=账期!$A$94,G3442=账期!$A$95,G3442=账期!$A$96,G3442=账期!$A$98,G3442=账期!$A$99,G3442=账期!$A$101,G3442=账期!$A$102),90,0)))</f>
        <v>0</v>
      </c>
      <c r="AF3442" s="396"/>
      <c r="AG3442" s="384"/>
      <c r="AH3442" s="396" t="str">
        <f t="shared" si="481"/>
        <v/>
      </c>
    </row>
    <row r="3443" spans="1:34" ht="18" customHeight="1" x14ac:dyDescent="0.25">
      <c r="A3443" s="301" t="str">
        <f t="shared" si="476"/>
        <v/>
      </c>
      <c r="B3443" s="397"/>
      <c r="C3443" s="398"/>
      <c r="D3443" s="399"/>
      <c r="E3443" s="383" t="str">
        <f t="shared" si="479"/>
        <v>C</v>
      </c>
      <c r="F3443" s="383" t="str">
        <f t="shared" si="480"/>
        <v>C</v>
      </c>
      <c r="G3443" s="400"/>
      <c r="H3443" s="385" t="str">
        <f>IF(G3443="","",VLOOKUP(G3443,下拉数据源!J:K,2,0))</f>
        <v/>
      </c>
      <c r="I3443" s="385"/>
      <c r="J3443" s="385"/>
      <c r="K3443" s="386"/>
      <c r="L3443" s="401"/>
      <c r="M3443" s="384"/>
      <c r="N3443" s="384"/>
      <c r="O3443" s="384"/>
      <c r="P3443" s="386"/>
      <c r="Q3443" s="387"/>
      <c r="R3443" s="286"/>
      <c r="S3443" s="388">
        <f t="shared" si="477"/>
        <v>0</v>
      </c>
      <c r="T3443" s="389"/>
      <c r="U3443" s="389">
        <f t="shared" si="475"/>
        <v>0</v>
      </c>
      <c r="V3443" s="451"/>
      <c r="W3443" s="452"/>
      <c r="X3443" s="386"/>
      <c r="Y3443" s="390"/>
      <c r="Z3443" s="391"/>
      <c r="AA3443" s="392"/>
      <c r="AB3443" s="393"/>
      <c r="AC3443" s="394"/>
      <c r="AD3443" s="395">
        <f t="shared" si="478"/>
        <v>0</v>
      </c>
      <c r="AE3443" s="396">
        <f>IF(OR(G3443=账期!$A$18,G3443=账期!$A$20,G3443=账期!$A$22,G3443=账期!$A$24,G3443=账期!$A$25,G3443=账期!$A$27,G3443=账期!$A$26,G3443=账期!$A$28,G3443=账期!$A$30,G3443=账期!$A$32,G3443=账期!$A$34,G3443=账期!$A$35,G3443=账期!$A$37,G3443=账期!$A$39,G3443=账期!$A$40,G3443=账期!$A$41,G3443=账期!$A$42,G3443=账期!$A$43,G3443=账期!$A$44,G3443=账期!$A$45,G3443=账期!$A$46,G3443=账期!$A$48,G3443=账期!$A$50,G3443=账期!$A$51,G3443=账期!$A$52,G3443=账期!$A$53,G3443=账期!$A$54,G3443=账期!$A$56,G3443=账期!$A$57,G3443=账期!$A$58,G3443=账期!$A$59,G3443=账期!$A$60,G3443=账期!$A$61,G3443=账期!$A$62,G3443=账期!$A$63,G3443=账期!$A$64,G3443=账期!$A$66,G3443=账期!$A$67,G3443=账期!$A$68,G3443=账期!$A$70,G3443=账期!$A$71),30,IF(OR(G3443=账期!$A$74,G3443=账期!$A$77,G3443=账期!$A$76,G3443=账期!$A$79,G3443=账期!$A$80,G3443=账期!$A$81,G3443=账期!$A$83,G3443=账期!$A$85,G3443=账期!$A$87,G3443=账期!$A$89,G3443=账期!$A$91),60,IF(OR(G3443=账期!$A$93,G3443=账期!$A$94,G3443=账期!$A$95,G3443=账期!$A$96,G3443=账期!$A$98,G3443=账期!$A$99,G3443=账期!$A$101,G3443=账期!$A$102),90,0)))</f>
        <v>0</v>
      </c>
      <c r="AF3443" s="396"/>
      <c r="AG3443" s="384"/>
      <c r="AH3443" s="396" t="str">
        <f t="shared" si="481"/>
        <v/>
      </c>
    </row>
    <row r="3444" spans="1:34" ht="18" customHeight="1" x14ac:dyDescent="0.25">
      <c r="A3444" s="301" t="str">
        <f t="shared" si="476"/>
        <v/>
      </c>
      <c r="B3444" s="397"/>
      <c r="C3444" s="398"/>
      <c r="D3444" s="399"/>
      <c r="E3444" s="383" t="str">
        <f t="shared" si="479"/>
        <v>C</v>
      </c>
      <c r="F3444" s="383" t="str">
        <f t="shared" si="480"/>
        <v>C</v>
      </c>
      <c r="G3444" s="400"/>
      <c r="H3444" s="385" t="str">
        <f>IF(G3444="","",VLOOKUP(G3444,下拉数据源!J:K,2,0))</f>
        <v/>
      </c>
      <c r="I3444" s="385"/>
      <c r="J3444" s="385"/>
      <c r="K3444" s="386"/>
      <c r="L3444" s="401"/>
      <c r="M3444" s="384"/>
      <c r="N3444" s="384"/>
      <c r="O3444" s="384"/>
      <c r="P3444" s="386"/>
      <c r="Q3444" s="387"/>
      <c r="R3444" s="286"/>
      <c r="S3444" s="388">
        <f t="shared" si="477"/>
        <v>0</v>
      </c>
      <c r="T3444" s="389"/>
      <c r="U3444" s="389">
        <f t="shared" si="475"/>
        <v>0</v>
      </c>
      <c r="V3444" s="451"/>
      <c r="W3444" s="452"/>
      <c r="X3444" s="386"/>
      <c r="Y3444" s="390"/>
      <c r="Z3444" s="391"/>
      <c r="AA3444" s="392"/>
      <c r="AB3444" s="393"/>
      <c r="AC3444" s="394"/>
      <c r="AD3444" s="395">
        <f t="shared" si="478"/>
        <v>0</v>
      </c>
      <c r="AE3444" s="396">
        <f>IF(OR(G3444=账期!$A$18,G3444=账期!$A$20,G3444=账期!$A$22,G3444=账期!$A$24,G3444=账期!$A$25,G3444=账期!$A$27,G3444=账期!$A$26,G3444=账期!$A$28,G3444=账期!$A$30,G3444=账期!$A$32,G3444=账期!$A$34,G3444=账期!$A$35,G3444=账期!$A$37,G3444=账期!$A$39,G3444=账期!$A$40,G3444=账期!$A$41,G3444=账期!$A$42,G3444=账期!$A$43,G3444=账期!$A$44,G3444=账期!$A$45,G3444=账期!$A$46,G3444=账期!$A$48,G3444=账期!$A$50,G3444=账期!$A$51,G3444=账期!$A$52,G3444=账期!$A$53,G3444=账期!$A$54,G3444=账期!$A$56,G3444=账期!$A$57,G3444=账期!$A$58,G3444=账期!$A$59,G3444=账期!$A$60,G3444=账期!$A$61,G3444=账期!$A$62,G3444=账期!$A$63,G3444=账期!$A$64,G3444=账期!$A$66,G3444=账期!$A$67,G3444=账期!$A$68,G3444=账期!$A$70,G3444=账期!$A$71),30,IF(OR(G3444=账期!$A$74,G3444=账期!$A$77,G3444=账期!$A$76,G3444=账期!$A$79,G3444=账期!$A$80,G3444=账期!$A$81,G3444=账期!$A$83,G3444=账期!$A$85,G3444=账期!$A$87,G3444=账期!$A$89,G3444=账期!$A$91),60,IF(OR(G3444=账期!$A$93,G3444=账期!$A$94,G3444=账期!$A$95,G3444=账期!$A$96,G3444=账期!$A$98,G3444=账期!$A$99,G3444=账期!$A$101,G3444=账期!$A$102),90,0)))</f>
        <v>0</v>
      </c>
      <c r="AF3444" s="396"/>
      <c r="AG3444" s="384"/>
      <c r="AH3444" s="396" t="str">
        <f t="shared" si="481"/>
        <v/>
      </c>
    </row>
    <row r="3445" spans="1:34" ht="18" customHeight="1" x14ac:dyDescent="0.25">
      <c r="A3445" s="301" t="str">
        <f t="shared" si="476"/>
        <v/>
      </c>
      <c r="B3445" s="397"/>
      <c r="C3445" s="398"/>
      <c r="D3445" s="399"/>
      <c r="E3445" s="383" t="str">
        <f t="shared" si="479"/>
        <v>C</v>
      </c>
      <c r="F3445" s="383" t="str">
        <f t="shared" si="480"/>
        <v>C</v>
      </c>
      <c r="G3445" s="400"/>
      <c r="H3445" s="385" t="str">
        <f>IF(G3445="","",VLOOKUP(G3445,下拉数据源!J:K,2,0))</f>
        <v/>
      </c>
      <c r="I3445" s="385"/>
      <c r="J3445" s="385"/>
      <c r="K3445" s="386"/>
      <c r="L3445" s="401"/>
      <c r="M3445" s="384"/>
      <c r="N3445" s="384"/>
      <c r="O3445" s="384"/>
      <c r="P3445" s="386"/>
      <c r="Q3445" s="387"/>
      <c r="R3445" s="286"/>
      <c r="S3445" s="388">
        <f t="shared" si="477"/>
        <v>0</v>
      </c>
      <c r="T3445" s="389"/>
      <c r="U3445" s="389">
        <f t="shared" si="475"/>
        <v>0</v>
      </c>
      <c r="V3445" s="451"/>
      <c r="W3445" s="452"/>
      <c r="X3445" s="386"/>
      <c r="Y3445" s="390"/>
      <c r="Z3445" s="391"/>
      <c r="AA3445" s="392"/>
      <c r="AB3445" s="393"/>
      <c r="AC3445" s="394"/>
      <c r="AD3445" s="395">
        <f t="shared" si="478"/>
        <v>0</v>
      </c>
      <c r="AE3445" s="396">
        <f>IF(OR(G3445=账期!$A$18,G3445=账期!$A$20,G3445=账期!$A$22,G3445=账期!$A$24,G3445=账期!$A$25,G3445=账期!$A$27,G3445=账期!$A$26,G3445=账期!$A$28,G3445=账期!$A$30,G3445=账期!$A$32,G3445=账期!$A$34,G3445=账期!$A$35,G3445=账期!$A$37,G3445=账期!$A$39,G3445=账期!$A$40,G3445=账期!$A$41,G3445=账期!$A$42,G3445=账期!$A$43,G3445=账期!$A$44,G3445=账期!$A$45,G3445=账期!$A$46,G3445=账期!$A$48,G3445=账期!$A$50,G3445=账期!$A$51,G3445=账期!$A$52,G3445=账期!$A$53,G3445=账期!$A$54,G3445=账期!$A$56,G3445=账期!$A$57,G3445=账期!$A$58,G3445=账期!$A$59,G3445=账期!$A$60,G3445=账期!$A$61,G3445=账期!$A$62,G3445=账期!$A$63,G3445=账期!$A$64,G3445=账期!$A$66,G3445=账期!$A$67,G3445=账期!$A$68,G3445=账期!$A$70,G3445=账期!$A$71),30,IF(OR(G3445=账期!$A$74,G3445=账期!$A$77,G3445=账期!$A$76,G3445=账期!$A$79,G3445=账期!$A$80,G3445=账期!$A$81,G3445=账期!$A$83,G3445=账期!$A$85,G3445=账期!$A$87,G3445=账期!$A$89,G3445=账期!$A$91),60,IF(OR(G3445=账期!$A$93,G3445=账期!$A$94,G3445=账期!$A$95,G3445=账期!$A$96,G3445=账期!$A$98,G3445=账期!$A$99,G3445=账期!$A$101,G3445=账期!$A$102),90,0)))</f>
        <v>0</v>
      </c>
      <c r="AF3445" s="396"/>
      <c r="AG3445" s="384"/>
      <c r="AH3445" s="396" t="str">
        <f t="shared" si="481"/>
        <v/>
      </c>
    </row>
    <row r="3446" spans="1:34" ht="18" customHeight="1" x14ac:dyDescent="0.25">
      <c r="A3446" s="301" t="str">
        <f t="shared" si="476"/>
        <v/>
      </c>
      <c r="B3446" s="397"/>
      <c r="C3446" s="398"/>
      <c r="D3446" s="399"/>
      <c r="E3446" s="383" t="str">
        <f t="shared" si="479"/>
        <v>C</v>
      </c>
      <c r="F3446" s="383" t="str">
        <f t="shared" si="480"/>
        <v>C</v>
      </c>
      <c r="G3446" s="400"/>
      <c r="H3446" s="385" t="str">
        <f>IF(G3446="","",VLOOKUP(G3446,下拉数据源!J:K,2,0))</f>
        <v/>
      </c>
      <c r="I3446" s="385"/>
      <c r="J3446" s="385"/>
      <c r="K3446" s="386"/>
      <c r="L3446" s="401"/>
      <c r="M3446" s="384"/>
      <c r="N3446" s="384"/>
      <c r="O3446" s="384"/>
      <c r="P3446" s="386"/>
      <c r="Q3446" s="387"/>
      <c r="R3446" s="286"/>
      <c r="S3446" s="388">
        <f t="shared" si="477"/>
        <v>0</v>
      </c>
      <c r="T3446" s="389"/>
      <c r="U3446" s="389">
        <f t="shared" si="475"/>
        <v>0</v>
      </c>
      <c r="V3446" s="451"/>
      <c r="W3446" s="452"/>
      <c r="X3446" s="386"/>
      <c r="Y3446" s="390"/>
      <c r="Z3446" s="391"/>
      <c r="AA3446" s="392"/>
      <c r="AB3446" s="393"/>
      <c r="AC3446" s="394"/>
      <c r="AD3446" s="395">
        <f t="shared" si="478"/>
        <v>0</v>
      </c>
      <c r="AE3446" s="396">
        <f>IF(OR(G3446=账期!$A$18,G3446=账期!$A$20,G3446=账期!$A$22,G3446=账期!$A$24,G3446=账期!$A$25,G3446=账期!$A$27,G3446=账期!$A$26,G3446=账期!$A$28,G3446=账期!$A$30,G3446=账期!$A$32,G3446=账期!$A$34,G3446=账期!$A$35,G3446=账期!$A$37,G3446=账期!$A$39,G3446=账期!$A$40,G3446=账期!$A$41,G3446=账期!$A$42,G3446=账期!$A$43,G3446=账期!$A$44,G3446=账期!$A$45,G3446=账期!$A$46,G3446=账期!$A$48,G3446=账期!$A$50,G3446=账期!$A$51,G3446=账期!$A$52,G3446=账期!$A$53,G3446=账期!$A$54,G3446=账期!$A$56,G3446=账期!$A$57,G3446=账期!$A$58,G3446=账期!$A$59,G3446=账期!$A$60,G3446=账期!$A$61,G3446=账期!$A$62,G3446=账期!$A$63,G3446=账期!$A$64,G3446=账期!$A$66,G3446=账期!$A$67,G3446=账期!$A$68,G3446=账期!$A$70,G3446=账期!$A$71),30,IF(OR(G3446=账期!$A$74,G3446=账期!$A$77,G3446=账期!$A$76,G3446=账期!$A$79,G3446=账期!$A$80,G3446=账期!$A$81,G3446=账期!$A$83,G3446=账期!$A$85,G3446=账期!$A$87,G3446=账期!$A$89,G3446=账期!$A$91),60,IF(OR(G3446=账期!$A$93,G3446=账期!$A$94,G3446=账期!$A$95,G3446=账期!$A$96,G3446=账期!$A$98,G3446=账期!$A$99,G3446=账期!$A$101,G3446=账期!$A$102),90,0)))</f>
        <v>0</v>
      </c>
      <c r="AF3446" s="396"/>
      <c r="AG3446" s="384"/>
      <c r="AH3446" s="396" t="str">
        <f t="shared" si="481"/>
        <v/>
      </c>
    </row>
    <row r="3447" spans="1:34" ht="18" customHeight="1" x14ac:dyDescent="0.25">
      <c r="A3447" s="301" t="str">
        <f t="shared" si="476"/>
        <v/>
      </c>
      <c r="B3447" s="397"/>
      <c r="C3447" s="398"/>
      <c r="D3447" s="399"/>
      <c r="E3447" s="383" t="str">
        <f t="shared" si="479"/>
        <v>C</v>
      </c>
      <c r="F3447" s="383" t="str">
        <f t="shared" si="480"/>
        <v>C</v>
      </c>
      <c r="G3447" s="400"/>
      <c r="H3447" s="385" t="str">
        <f>IF(G3447="","",VLOOKUP(G3447,下拉数据源!J:K,2,0))</f>
        <v/>
      </c>
      <c r="I3447" s="385"/>
      <c r="J3447" s="385"/>
      <c r="K3447" s="386"/>
      <c r="L3447" s="401"/>
      <c r="M3447" s="384"/>
      <c r="N3447" s="384"/>
      <c r="O3447" s="384"/>
      <c r="P3447" s="386"/>
      <c r="Q3447" s="387"/>
      <c r="R3447" s="286"/>
      <c r="S3447" s="388">
        <f t="shared" si="477"/>
        <v>0</v>
      </c>
      <c r="T3447" s="389"/>
      <c r="U3447" s="389">
        <f t="shared" si="475"/>
        <v>0</v>
      </c>
      <c r="V3447" s="451"/>
      <c r="W3447" s="452"/>
      <c r="X3447" s="386"/>
      <c r="Y3447" s="390"/>
      <c r="Z3447" s="391"/>
      <c r="AA3447" s="392"/>
      <c r="AB3447" s="393"/>
      <c r="AC3447" s="394"/>
      <c r="AD3447" s="395">
        <f t="shared" si="478"/>
        <v>0</v>
      </c>
      <c r="AE3447" s="396">
        <f>IF(OR(G3447=账期!$A$18,G3447=账期!$A$20,G3447=账期!$A$22,G3447=账期!$A$24,G3447=账期!$A$25,G3447=账期!$A$27,G3447=账期!$A$26,G3447=账期!$A$28,G3447=账期!$A$30,G3447=账期!$A$32,G3447=账期!$A$34,G3447=账期!$A$35,G3447=账期!$A$37,G3447=账期!$A$39,G3447=账期!$A$40,G3447=账期!$A$41,G3447=账期!$A$42,G3447=账期!$A$43,G3447=账期!$A$44,G3447=账期!$A$45,G3447=账期!$A$46,G3447=账期!$A$48,G3447=账期!$A$50,G3447=账期!$A$51,G3447=账期!$A$52,G3447=账期!$A$53,G3447=账期!$A$54,G3447=账期!$A$56,G3447=账期!$A$57,G3447=账期!$A$58,G3447=账期!$A$59,G3447=账期!$A$60,G3447=账期!$A$61,G3447=账期!$A$62,G3447=账期!$A$63,G3447=账期!$A$64,G3447=账期!$A$66,G3447=账期!$A$67,G3447=账期!$A$68,G3447=账期!$A$70,G3447=账期!$A$71),30,IF(OR(G3447=账期!$A$74,G3447=账期!$A$77,G3447=账期!$A$76,G3447=账期!$A$79,G3447=账期!$A$80,G3447=账期!$A$81,G3447=账期!$A$83,G3447=账期!$A$85,G3447=账期!$A$87,G3447=账期!$A$89,G3447=账期!$A$91),60,IF(OR(G3447=账期!$A$93,G3447=账期!$A$94,G3447=账期!$A$95,G3447=账期!$A$96,G3447=账期!$A$98,G3447=账期!$A$99,G3447=账期!$A$101,G3447=账期!$A$102),90,0)))</f>
        <v>0</v>
      </c>
      <c r="AF3447" s="396"/>
      <c r="AG3447" s="384"/>
      <c r="AH3447" s="396" t="str">
        <f t="shared" si="481"/>
        <v/>
      </c>
    </row>
    <row r="3448" spans="1:34" ht="18" customHeight="1" x14ac:dyDescent="0.25">
      <c r="A3448" s="301" t="str">
        <f t="shared" si="476"/>
        <v/>
      </c>
      <c r="B3448" s="397"/>
      <c r="C3448" s="398"/>
      <c r="D3448" s="399"/>
      <c r="E3448" s="383" t="str">
        <f t="shared" si="479"/>
        <v>C</v>
      </c>
      <c r="F3448" s="383" t="str">
        <f t="shared" si="480"/>
        <v>C</v>
      </c>
      <c r="G3448" s="400"/>
      <c r="H3448" s="385" t="str">
        <f>IF(G3448="","",VLOOKUP(G3448,下拉数据源!J:K,2,0))</f>
        <v/>
      </c>
      <c r="I3448" s="385"/>
      <c r="J3448" s="385"/>
      <c r="K3448" s="386"/>
      <c r="L3448" s="401"/>
      <c r="M3448" s="384"/>
      <c r="N3448" s="384"/>
      <c r="O3448" s="384"/>
      <c r="P3448" s="386"/>
      <c r="Q3448" s="387"/>
      <c r="R3448" s="286"/>
      <c r="S3448" s="388">
        <f t="shared" si="477"/>
        <v>0</v>
      </c>
      <c r="T3448" s="389"/>
      <c r="U3448" s="389">
        <f t="shared" si="475"/>
        <v>0</v>
      </c>
      <c r="V3448" s="451"/>
      <c r="W3448" s="452"/>
      <c r="X3448" s="386"/>
      <c r="Y3448" s="390"/>
      <c r="Z3448" s="391"/>
      <c r="AA3448" s="392"/>
      <c r="AB3448" s="393"/>
      <c r="AC3448" s="394"/>
      <c r="AD3448" s="395">
        <f t="shared" si="478"/>
        <v>0</v>
      </c>
      <c r="AE3448" s="396">
        <f>IF(OR(G3448=账期!$A$18,G3448=账期!$A$20,G3448=账期!$A$22,G3448=账期!$A$24,G3448=账期!$A$25,G3448=账期!$A$27,G3448=账期!$A$26,G3448=账期!$A$28,G3448=账期!$A$30,G3448=账期!$A$32,G3448=账期!$A$34,G3448=账期!$A$35,G3448=账期!$A$37,G3448=账期!$A$39,G3448=账期!$A$40,G3448=账期!$A$41,G3448=账期!$A$42,G3448=账期!$A$43,G3448=账期!$A$44,G3448=账期!$A$45,G3448=账期!$A$46,G3448=账期!$A$48,G3448=账期!$A$50,G3448=账期!$A$51,G3448=账期!$A$52,G3448=账期!$A$53,G3448=账期!$A$54,G3448=账期!$A$56,G3448=账期!$A$57,G3448=账期!$A$58,G3448=账期!$A$59,G3448=账期!$A$60,G3448=账期!$A$61,G3448=账期!$A$62,G3448=账期!$A$63,G3448=账期!$A$64,G3448=账期!$A$66,G3448=账期!$A$67,G3448=账期!$A$68,G3448=账期!$A$70,G3448=账期!$A$71),30,IF(OR(G3448=账期!$A$74,G3448=账期!$A$77,G3448=账期!$A$76,G3448=账期!$A$79,G3448=账期!$A$80,G3448=账期!$A$81,G3448=账期!$A$83,G3448=账期!$A$85,G3448=账期!$A$87,G3448=账期!$A$89,G3448=账期!$A$91),60,IF(OR(G3448=账期!$A$93,G3448=账期!$A$94,G3448=账期!$A$95,G3448=账期!$A$96,G3448=账期!$A$98,G3448=账期!$A$99,G3448=账期!$A$101,G3448=账期!$A$102),90,0)))</f>
        <v>0</v>
      </c>
      <c r="AF3448" s="396"/>
      <c r="AG3448" s="384"/>
      <c r="AH3448" s="396" t="str">
        <f t="shared" si="481"/>
        <v/>
      </c>
    </row>
    <row r="3449" spans="1:34" ht="18" customHeight="1" x14ac:dyDescent="0.25">
      <c r="A3449" s="301" t="str">
        <f t="shared" si="476"/>
        <v/>
      </c>
      <c r="B3449" s="397"/>
      <c r="C3449" s="398"/>
      <c r="D3449" s="399"/>
      <c r="E3449" s="383" t="str">
        <f t="shared" si="479"/>
        <v>C</v>
      </c>
      <c r="F3449" s="383" t="str">
        <f t="shared" si="480"/>
        <v>C</v>
      </c>
      <c r="G3449" s="400"/>
      <c r="H3449" s="385" t="str">
        <f>IF(G3449="","",VLOOKUP(G3449,下拉数据源!J:K,2,0))</f>
        <v/>
      </c>
      <c r="I3449" s="385"/>
      <c r="J3449" s="385"/>
      <c r="K3449" s="386"/>
      <c r="L3449" s="401"/>
      <c r="M3449" s="384"/>
      <c r="N3449" s="384"/>
      <c r="O3449" s="384"/>
      <c r="P3449" s="386"/>
      <c r="Q3449" s="387"/>
      <c r="R3449" s="286"/>
      <c r="S3449" s="388">
        <f t="shared" si="477"/>
        <v>0</v>
      </c>
      <c r="T3449" s="389"/>
      <c r="U3449" s="389">
        <f t="shared" si="475"/>
        <v>0</v>
      </c>
      <c r="V3449" s="451"/>
      <c r="W3449" s="452"/>
      <c r="X3449" s="386"/>
      <c r="Y3449" s="390"/>
      <c r="Z3449" s="391"/>
      <c r="AA3449" s="392"/>
      <c r="AB3449" s="393"/>
      <c r="AC3449" s="394"/>
      <c r="AD3449" s="395">
        <f t="shared" si="478"/>
        <v>0</v>
      </c>
      <c r="AE3449" s="396">
        <f>IF(OR(G3449=账期!$A$18,G3449=账期!$A$20,G3449=账期!$A$22,G3449=账期!$A$24,G3449=账期!$A$25,G3449=账期!$A$27,G3449=账期!$A$26,G3449=账期!$A$28,G3449=账期!$A$30,G3449=账期!$A$32,G3449=账期!$A$34,G3449=账期!$A$35,G3449=账期!$A$37,G3449=账期!$A$39,G3449=账期!$A$40,G3449=账期!$A$41,G3449=账期!$A$42,G3449=账期!$A$43,G3449=账期!$A$44,G3449=账期!$A$45,G3449=账期!$A$46,G3449=账期!$A$48,G3449=账期!$A$50,G3449=账期!$A$51,G3449=账期!$A$52,G3449=账期!$A$53,G3449=账期!$A$54,G3449=账期!$A$56,G3449=账期!$A$57,G3449=账期!$A$58,G3449=账期!$A$59,G3449=账期!$A$60,G3449=账期!$A$61,G3449=账期!$A$62,G3449=账期!$A$63,G3449=账期!$A$64,G3449=账期!$A$66,G3449=账期!$A$67,G3449=账期!$A$68,G3449=账期!$A$70,G3449=账期!$A$71),30,IF(OR(G3449=账期!$A$74,G3449=账期!$A$77,G3449=账期!$A$76,G3449=账期!$A$79,G3449=账期!$A$80,G3449=账期!$A$81,G3449=账期!$A$83,G3449=账期!$A$85,G3449=账期!$A$87,G3449=账期!$A$89,G3449=账期!$A$91),60,IF(OR(G3449=账期!$A$93,G3449=账期!$A$94,G3449=账期!$A$95,G3449=账期!$A$96,G3449=账期!$A$98,G3449=账期!$A$99,G3449=账期!$A$101,G3449=账期!$A$102),90,0)))</f>
        <v>0</v>
      </c>
      <c r="AF3449" s="396"/>
      <c r="AG3449" s="384"/>
      <c r="AH3449" s="396" t="str">
        <f t="shared" si="481"/>
        <v/>
      </c>
    </row>
    <row r="3450" spans="1:34" ht="18" customHeight="1" x14ac:dyDescent="0.25">
      <c r="A3450" s="301" t="str">
        <f t="shared" si="476"/>
        <v/>
      </c>
      <c r="B3450" s="397"/>
      <c r="C3450" s="398"/>
      <c r="D3450" s="399"/>
      <c r="E3450" s="383" t="str">
        <f t="shared" si="479"/>
        <v>C</v>
      </c>
      <c r="F3450" s="383" t="str">
        <f t="shared" si="480"/>
        <v>C</v>
      </c>
      <c r="G3450" s="400"/>
      <c r="H3450" s="385" t="str">
        <f>IF(G3450="","",VLOOKUP(G3450,下拉数据源!J:K,2,0))</f>
        <v/>
      </c>
      <c r="I3450" s="385"/>
      <c r="J3450" s="385"/>
      <c r="K3450" s="386"/>
      <c r="L3450" s="401"/>
      <c r="M3450" s="384"/>
      <c r="N3450" s="384"/>
      <c r="O3450" s="384"/>
      <c r="P3450" s="386"/>
      <c r="Q3450" s="387"/>
      <c r="R3450" s="286"/>
      <c r="S3450" s="388">
        <f t="shared" si="477"/>
        <v>0</v>
      </c>
      <c r="T3450" s="389"/>
      <c r="U3450" s="389">
        <f t="shared" ref="U3450:U3513" si="482">S3450-T3450</f>
        <v>0</v>
      </c>
      <c r="V3450" s="451"/>
      <c r="W3450" s="452"/>
      <c r="X3450" s="386"/>
      <c r="Y3450" s="390"/>
      <c r="Z3450" s="391"/>
      <c r="AA3450" s="392"/>
      <c r="AB3450" s="393"/>
      <c r="AC3450" s="394"/>
      <c r="AD3450" s="395">
        <f t="shared" si="478"/>
        <v>0</v>
      </c>
      <c r="AE3450" s="396">
        <f>IF(OR(G3450=账期!$A$18,G3450=账期!$A$20,G3450=账期!$A$22,G3450=账期!$A$24,G3450=账期!$A$25,G3450=账期!$A$27,G3450=账期!$A$26,G3450=账期!$A$28,G3450=账期!$A$30,G3450=账期!$A$32,G3450=账期!$A$34,G3450=账期!$A$35,G3450=账期!$A$37,G3450=账期!$A$39,G3450=账期!$A$40,G3450=账期!$A$41,G3450=账期!$A$42,G3450=账期!$A$43,G3450=账期!$A$44,G3450=账期!$A$45,G3450=账期!$A$46,G3450=账期!$A$48,G3450=账期!$A$50,G3450=账期!$A$51,G3450=账期!$A$52,G3450=账期!$A$53,G3450=账期!$A$54,G3450=账期!$A$56,G3450=账期!$A$57,G3450=账期!$A$58,G3450=账期!$A$59,G3450=账期!$A$60,G3450=账期!$A$61,G3450=账期!$A$62,G3450=账期!$A$63,G3450=账期!$A$64,G3450=账期!$A$66,G3450=账期!$A$67,G3450=账期!$A$68,G3450=账期!$A$70,G3450=账期!$A$71),30,IF(OR(G3450=账期!$A$74,G3450=账期!$A$77,G3450=账期!$A$76,G3450=账期!$A$79,G3450=账期!$A$80,G3450=账期!$A$81,G3450=账期!$A$83,G3450=账期!$A$85,G3450=账期!$A$87,G3450=账期!$A$89,G3450=账期!$A$91),60,IF(OR(G3450=账期!$A$93,G3450=账期!$A$94,G3450=账期!$A$95,G3450=账期!$A$96,G3450=账期!$A$98,G3450=账期!$A$99,G3450=账期!$A$101,G3450=账期!$A$102),90,0)))</f>
        <v>0</v>
      </c>
      <c r="AF3450" s="396"/>
      <c r="AG3450" s="384"/>
      <c r="AH3450" s="396" t="str">
        <f t="shared" si="481"/>
        <v/>
      </c>
    </row>
    <row r="3451" spans="1:34" ht="18" customHeight="1" x14ac:dyDescent="0.25">
      <c r="A3451" s="301" t="str">
        <f t="shared" si="476"/>
        <v/>
      </c>
      <c r="B3451" s="397"/>
      <c r="C3451" s="398"/>
      <c r="D3451" s="399"/>
      <c r="E3451" s="383" t="str">
        <f t="shared" si="479"/>
        <v>C</v>
      </c>
      <c r="F3451" s="383" t="str">
        <f t="shared" si="480"/>
        <v>C</v>
      </c>
      <c r="G3451" s="400"/>
      <c r="H3451" s="385" t="str">
        <f>IF(G3451="","",VLOOKUP(G3451,下拉数据源!J:K,2,0))</f>
        <v/>
      </c>
      <c r="I3451" s="385"/>
      <c r="J3451" s="385"/>
      <c r="K3451" s="386"/>
      <c r="L3451" s="401"/>
      <c r="M3451" s="384"/>
      <c r="N3451" s="384"/>
      <c r="O3451" s="384"/>
      <c r="P3451" s="386"/>
      <c r="Q3451" s="387"/>
      <c r="R3451" s="286"/>
      <c r="S3451" s="388">
        <f t="shared" si="477"/>
        <v>0</v>
      </c>
      <c r="T3451" s="389"/>
      <c r="U3451" s="389">
        <f t="shared" si="482"/>
        <v>0</v>
      </c>
      <c r="V3451" s="451"/>
      <c r="W3451" s="452"/>
      <c r="X3451" s="386"/>
      <c r="Y3451" s="390"/>
      <c r="Z3451" s="391"/>
      <c r="AA3451" s="392"/>
      <c r="AB3451" s="393"/>
      <c r="AC3451" s="394"/>
      <c r="AD3451" s="395">
        <f t="shared" si="478"/>
        <v>0</v>
      </c>
      <c r="AE3451" s="396">
        <f>IF(OR(G3451=账期!$A$18,G3451=账期!$A$20,G3451=账期!$A$22,G3451=账期!$A$24,G3451=账期!$A$25,G3451=账期!$A$27,G3451=账期!$A$26,G3451=账期!$A$28,G3451=账期!$A$30,G3451=账期!$A$32,G3451=账期!$A$34,G3451=账期!$A$35,G3451=账期!$A$37,G3451=账期!$A$39,G3451=账期!$A$40,G3451=账期!$A$41,G3451=账期!$A$42,G3451=账期!$A$43,G3451=账期!$A$44,G3451=账期!$A$45,G3451=账期!$A$46,G3451=账期!$A$48,G3451=账期!$A$50,G3451=账期!$A$51,G3451=账期!$A$52,G3451=账期!$A$53,G3451=账期!$A$54,G3451=账期!$A$56,G3451=账期!$A$57,G3451=账期!$A$58,G3451=账期!$A$59,G3451=账期!$A$60,G3451=账期!$A$61,G3451=账期!$A$62,G3451=账期!$A$63,G3451=账期!$A$64,G3451=账期!$A$66,G3451=账期!$A$67,G3451=账期!$A$68,G3451=账期!$A$70,G3451=账期!$A$71),30,IF(OR(G3451=账期!$A$74,G3451=账期!$A$77,G3451=账期!$A$76,G3451=账期!$A$79,G3451=账期!$A$80,G3451=账期!$A$81,G3451=账期!$A$83,G3451=账期!$A$85,G3451=账期!$A$87,G3451=账期!$A$89,G3451=账期!$A$91),60,IF(OR(G3451=账期!$A$93,G3451=账期!$A$94,G3451=账期!$A$95,G3451=账期!$A$96,G3451=账期!$A$98,G3451=账期!$A$99,G3451=账期!$A$101,G3451=账期!$A$102),90,0)))</f>
        <v>0</v>
      </c>
      <c r="AF3451" s="396"/>
      <c r="AG3451" s="384"/>
      <c r="AH3451" s="396" t="str">
        <f t="shared" si="481"/>
        <v/>
      </c>
    </row>
    <row r="3452" spans="1:34" ht="18" customHeight="1" x14ac:dyDescent="0.25">
      <c r="A3452" s="301" t="str">
        <f t="shared" si="476"/>
        <v/>
      </c>
      <c r="B3452" s="397"/>
      <c r="C3452" s="398"/>
      <c r="D3452" s="399"/>
      <c r="E3452" s="383" t="str">
        <f t="shared" si="479"/>
        <v>C</v>
      </c>
      <c r="F3452" s="383" t="str">
        <f t="shared" si="480"/>
        <v>C</v>
      </c>
      <c r="G3452" s="400"/>
      <c r="H3452" s="385" t="str">
        <f>IF(G3452="","",VLOOKUP(G3452,下拉数据源!J:K,2,0))</f>
        <v/>
      </c>
      <c r="I3452" s="385"/>
      <c r="J3452" s="385"/>
      <c r="K3452" s="386"/>
      <c r="L3452" s="401"/>
      <c r="M3452" s="384"/>
      <c r="N3452" s="384"/>
      <c r="O3452" s="384"/>
      <c r="P3452" s="386"/>
      <c r="Q3452" s="387"/>
      <c r="R3452" s="286"/>
      <c r="S3452" s="388">
        <f t="shared" si="477"/>
        <v>0</v>
      </c>
      <c r="T3452" s="389"/>
      <c r="U3452" s="389">
        <f t="shared" si="482"/>
        <v>0</v>
      </c>
      <c r="V3452" s="451"/>
      <c r="W3452" s="452"/>
      <c r="X3452" s="386"/>
      <c r="Y3452" s="390"/>
      <c r="Z3452" s="391"/>
      <c r="AA3452" s="392"/>
      <c r="AB3452" s="393"/>
      <c r="AC3452" s="394"/>
      <c r="AD3452" s="395">
        <f t="shared" si="478"/>
        <v>0</v>
      </c>
      <c r="AE3452" s="396">
        <f>IF(OR(G3452=账期!$A$18,G3452=账期!$A$20,G3452=账期!$A$22,G3452=账期!$A$24,G3452=账期!$A$25,G3452=账期!$A$27,G3452=账期!$A$26,G3452=账期!$A$28,G3452=账期!$A$30,G3452=账期!$A$32,G3452=账期!$A$34,G3452=账期!$A$35,G3452=账期!$A$37,G3452=账期!$A$39,G3452=账期!$A$40,G3452=账期!$A$41,G3452=账期!$A$42,G3452=账期!$A$43,G3452=账期!$A$44,G3452=账期!$A$45,G3452=账期!$A$46,G3452=账期!$A$48,G3452=账期!$A$50,G3452=账期!$A$51,G3452=账期!$A$52,G3452=账期!$A$53,G3452=账期!$A$54,G3452=账期!$A$56,G3452=账期!$A$57,G3452=账期!$A$58,G3452=账期!$A$59,G3452=账期!$A$60,G3452=账期!$A$61,G3452=账期!$A$62,G3452=账期!$A$63,G3452=账期!$A$64,G3452=账期!$A$66,G3452=账期!$A$67,G3452=账期!$A$68,G3452=账期!$A$70,G3452=账期!$A$71),30,IF(OR(G3452=账期!$A$74,G3452=账期!$A$77,G3452=账期!$A$76,G3452=账期!$A$79,G3452=账期!$A$80,G3452=账期!$A$81,G3452=账期!$A$83,G3452=账期!$A$85,G3452=账期!$A$87,G3452=账期!$A$89,G3452=账期!$A$91),60,IF(OR(G3452=账期!$A$93,G3452=账期!$A$94,G3452=账期!$A$95,G3452=账期!$A$96,G3452=账期!$A$98,G3452=账期!$A$99,G3452=账期!$A$101,G3452=账期!$A$102),90,0)))</f>
        <v>0</v>
      </c>
      <c r="AF3452" s="396"/>
      <c r="AG3452" s="384"/>
      <c r="AH3452" s="396" t="str">
        <f t="shared" si="481"/>
        <v/>
      </c>
    </row>
    <row r="3453" spans="1:34" ht="18" customHeight="1" x14ac:dyDescent="0.25">
      <c r="A3453" s="301" t="str">
        <f t="shared" ref="A3453:A3516" si="483">IF(V3453="","",TEXT(V3453,"yyyy年m月"))</f>
        <v/>
      </c>
      <c r="B3453" s="397"/>
      <c r="C3453" s="398"/>
      <c r="D3453" s="399"/>
      <c r="E3453" s="383" t="str">
        <f t="shared" si="479"/>
        <v>C</v>
      </c>
      <c r="F3453" s="383" t="str">
        <f t="shared" si="480"/>
        <v>C</v>
      </c>
      <c r="G3453" s="400"/>
      <c r="H3453" s="385" t="str">
        <f>IF(G3453="","",VLOOKUP(G3453,下拉数据源!J:K,2,0))</f>
        <v/>
      </c>
      <c r="I3453" s="385"/>
      <c r="J3453" s="385"/>
      <c r="K3453" s="386"/>
      <c r="L3453" s="401"/>
      <c r="M3453" s="384"/>
      <c r="N3453" s="384"/>
      <c r="O3453" s="384"/>
      <c r="P3453" s="386"/>
      <c r="Q3453" s="387"/>
      <c r="R3453" s="286"/>
      <c r="S3453" s="388">
        <f t="shared" si="477"/>
        <v>0</v>
      </c>
      <c r="T3453" s="389"/>
      <c r="U3453" s="389">
        <f t="shared" si="482"/>
        <v>0</v>
      </c>
      <c r="V3453" s="451"/>
      <c r="W3453" s="452"/>
      <c r="X3453" s="386"/>
      <c r="Y3453" s="390"/>
      <c r="Z3453" s="391"/>
      <c r="AA3453" s="392"/>
      <c r="AB3453" s="393"/>
      <c r="AC3453" s="394"/>
      <c r="AD3453" s="395">
        <f t="shared" si="478"/>
        <v>0</v>
      </c>
      <c r="AE3453" s="396">
        <f>IF(OR(G3453=账期!$A$18,G3453=账期!$A$20,G3453=账期!$A$22,G3453=账期!$A$24,G3453=账期!$A$25,G3453=账期!$A$27,G3453=账期!$A$26,G3453=账期!$A$28,G3453=账期!$A$30,G3453=账期!$A$32,G3453=账期!$A$34,G3453=账期!$A$35,G3453=账期!$A$37,G3453=账期!$A$39,G3453=账期!$A$40,G3453=账期!$A$41,G3453=账期!$A$42,G3453=账期!$A$43,G3453=账期!$A$44,G3453=账期!$A$45,G3453=账期!$A$46,G3453=账期!$A$48,G3453=账期!$A$50,G3453=账期!$A$51,G3453=账期!$A$52,G3453=账期!$A$53,G3453=账期!$A$54,G3453=账期!$A$56,G3453=账期!$A$57,G3453=账期!$A$58,G3453=账期!$A$59,G3453=账期!$A$60,G3453=账期!$A$61,G3453=账期!$A$62,G3453=账期!$A$63,G3453=账期!$A$64,G3453=账期!$A$66,G3453=账期!$A$67,G3453=账期!$A$68,G3453=账期!$A$70,G3453=账期!$A$71),30,IF(OR(G3453=账期!$A$74,G3453=账期!$A$77,G3453=账期!$A$76,G3453=账期!$A$79,G3453=账期!$A$80,G3453=账期!$A$81,G3453=账期!$A$83,G3453=账期!$A$85,G3453=账期!$A$87,G3453=账期!$A$89,G3453=账期!$A$91),60,IF(OR(G3453=账期!$A$93,G3453=账期!$A$94,G3453=账期!$A$95,G3453=账期!$A$96,G3453=账期!$A$98,G3453=账期!$A$99,G3453=账期!$A$101,G3453=账期!$A$102),90,0)))</f>
        <v>0</v>
      </c>
      <c r="AF3453" s="396"/>
      <c r="AG3453" s="384"/>
      <c r="AH3453" s="396" t="str">
        <f t="shared" si="481"/>
        <v/>
      </c>
    </row>
    <row r="3454" spans="1:34" ht="18" customHeight="1" x14ac:dyDescent="0.25">
      <c r="A3454" s="301" t="str">
        <f t="shared" si="483"/>
        <v/>
      </c>
      <c r="B3454" s="397"/>
      <c r="C3454" s="398"/>
      <c r="D3454" s="399"/>
      <c r="E3454" s="383" t="str">
        <f t="shared" si="479"/>
        <v>C</v>
      </c>
      <c r="F3454" s="383" t="str">
        <f t="shared" si="480"/>
        <v>C</v>
      </c>
      <c r="G3454" s="400"/>
      <c r="H3454" s="385" t="str">
        <f>IF(G3454="","",VLOOKUP(G3454,下拉数据源!J:K,2,0))</f>
        <v/>
      </c>
      <c r="I3454" s="385"/>
      <c r="J3454" s="385"/>
      <c r="K3454" s="386"/>
      <c r="L3454" s="401"/>
      <c r="M3454" s="384"/>
      <c r="N3454" s="384"/>
      <c r="O3454" s="384"/>
      <c r="P3454" s="386"/>
      <c r="Q3454" s="387"/>
      <c r="R3454" s="286"/>
      <c r="S3454" s="388">
        <f t="shared" si="477"/>
        <v>0</v>
      </c>
      <c r="T3454" s="389"/>
      <c r="U3454" s="389">
        <f t="shared" si="482"/>
        <v>0</v>
      </c>
      <c r="V3454" s="451"/>
      <c r="W3454" s="452"/>
      <c r="X3454" s="386"/>
      <c r="Y3454" s="390"/>
      <c r="Z3454" s="391"/>
      <c r="AA3454" s="392"/>
      <c r="AB3454" s="393"/>
      <c r="AC3454" s="394"/>
      <c r="AD3454" s="395">
        <f t="shared" si="478"/>
        <v>0</v>
      </c>
      <c r="AE3454" s="396">
        <f>IF(OR(G3454=账期!$A$18,G3454=账期!$A$20,G3454=账期!$A$22,G3454=账期!$A$24,G3454=账期!$A$25,G3454=账期!$A$27,G3454=账期!$A$26,G3454=账期!$A$28,G3454=账期!$A$30,G3454=账期!$A$32,G3454=账期!$A$34,G3454=账期!$A$35,G3454=账期!$A$37,G3454=账期!$A$39,G3454=账期!$A$40,G3454=账期!$A$41,G3454=账期!$A$42,G3454=账期!$A$43,G3454=账期!$A$44,G3454=账期!$A$45,G3454=账期!$A$46,G3454=账期!$A$48,G3454=账期!$A$50,G3454=账期!$A$51,G3454=账期!$A$52,G3454=账期!$A$53,G3454=账期!$A$54,G3454=账期!$A$56,G3454=账期!$A$57,G3454=账期!$A$58,G3454=账期!$A$59,G3454=账期!$A$60,G3454=账期!$A$61,G3454=账期!$A$62,G3454=账期!$A$63,G3454=账期!$A$64,G3454=账期!$A$66,G3454=账期!$A$67,G3454=账期!$A$68,G3454=账期!$A$70,G3454=账期!$A$71),30,IF(OR(G3454=账期!$A$74,G3454=账期!$A$77,G3454=账期!$A$76,G3454=账期!$A$79,G3454=账期!$A$80,G3454=账期!$A$81,G3454=账期!$A$83,G3454=账期!$A$85,G3454=账期!$A$87,G3454=账期!$A$89,G3454=账期!$A$91),60,IF(OR(G3454=账期!$A$93,G3454=账期!$A$94,G3454=账期!$A$95,G3454=账期!$A$96,G3454=账期!$A$98,G3454=账期!$A$99,G3454=账期!$A$101,G3454=账期!$A$102),90,0)))</f>
        <v>0</v>
      </c>
      <c r="AF3454" s="396"/>
      <c r="AG3454" s="384"/>
      <c r="AH3454" s="396" t="str">
        <f t="shared" si="481"/>
        <v/>
      </c>
    </row>
    <row r="3455" spans="1:34" ht="18" customHeight="1" x14ac:dyDescent="0.25">
      <c r="A3455" s="301" t="str">
        <f t="shared" si="483"/>
        <v/>
      </c>
      <c r="B3455" s="397"/>
      <c r="C3455" s="398"/>
      <c r="D3455" s="399"/>
      <c r="E3455" s="383" t="str">
        <f t="shared" si="479"/>
        <v>C</v>
      </c>
      <c r="F3455" s="383" t="str">
        <f t="shared" si="480"/>
        <v>C</v>
      </c>
      <c r="G3455" s="400"/>
      <c r="H3455" s="385" t="str">
        <f>IF(G3455="","",VLOOKUP(G3455,下拉数据源!J:K,2,0))</f>
        <v/>
      </c>
      <c r="I3455" s="385"/>
      <c r="J3455" s="385"/>
      <c r="K3455" s="386"/>
      <c r="L3455" s="401"/>
      <c r="M3455" s="384"/>
      <c r="N3455" s="384"/>
      <c r="O3455" s="384"/>
      <c r="P3455" s="386"/>
      <c r="Q3455" s="387"/>
      <c r="R3455" s="286"/>
      <c r="S3455" s="388">
        <f t="shared" ref="S3455:S3518" si="484">Q3455*R3455</f>
        <v>0</v>
      </c>
      <c r="T3455" s="389"/>
      <c r="U3455" s="389">
        <f t="shared" si="482"/>
        <v>0</v>
      </c>
      <c r="V3455" s="451"/>
      <c r="W3455" s="452"/>
      <c r="X3455" s="386"/>
      <c r="Y3455" s="390"/>
      <c r="Z3455" s="391"/>
      <c r="AA3455" s="392"/>
      <c r="AB3455" s="393"/>
      <c r="AC3455" s="394"/>
      <c r="AD3455" s="395">
        <f t="shared" si="478"/>
        <v>0</v>
      </c>
      <c r="AE3455" s="396">
        <f>IF(OR(G3455=账期!$A$18,G3455=账期!$A$20,G3455=账期!$A$22,G3455=账期!$A$24,G3455=账期!$A$25,G3455=账期!$A$27,G3455=账期!$A$26,G3455=账期!$A$28,G3455=账期!$A$30,G3455=账期!$A$32,G3455=账期!$A$34,G3455=账期!$A$35,G3455=账期!$A$37,G3455=账期!$A$39,G3455=账期!$A$40,G3455=账期!$A$41,G3455=账期!$A$42,G3455=账期!$A$43,G3455=账期!$A$44,G3455=账期!$A$45,G3455=账期!$A$46,G3455=账期!$A$48,G3455=账期!$A$50,G3455=账期!$A$51,G3455=账期!$A$52,G3455=账期!$A$53,G3455=账期!$A$54,G3455=账期!$A$56,G3455=账期!$A$57,G3455=账期!$A$58,G3455=账期!$A$59,G3455=账期!$A$60,G3455=账期!$A$61,G3455=账期!$A$62,G3455=账期!$A$63,G3455=账期!$A$64,G3455=账期!$A$66,G3455=账期!$A$67,G3455=账期!$A$68,G3455=账期!$A$70,G3455=账期!$A$71),30,IF(OR(G3455=账期!$A$74,G3455=账期!$A$77,G3455=账期!$A$76,G3455=账期!$A$79,G3455=账期!$A$80,G3455=账期!$A$81,G3455=账期!$A$83,G3455=账期!$A$85,G3455=账期!$A$87,G3455=账期!$A$89,G3455=账期!$A$91),60,IF(OR(G3455=账期!$A$93,G3455=账期!$A$94,G3455=账期!$A$95,G3455=账期!$A$96,G3455=账期!$A$98,G3455=账期!$A$99,G3455=账期!$A$101,G3455=账期!$A$102),90,0)))</f>
        <v>0</v>
      </c>
      <c r="AF3455" s="396"/>
      <c r="AG3455" s="384"/>
      <c r="AH3455" s="396" t="str">
        <f t="shared" si="481"/>
        <v/>
      </c>
    </row>
    <row r="3456" spans="1:34" ht="18" customHeight="1" x14ac:dyDescent="0.25">
      <c r="A3456" s="301" t="str">
        <f t="shared" si="483"/>
        <v/>
      </c>
      <c r="B3456" s="397"/>
      <c r="C3456" s="398"/>
      <c r="D3456" s="399"/>
      <c r="E3456" s="383" t="str">
        <f t="shared" si="479"/>
        <v>C</v>
      </c>
      <c r="F3456" s="383" t="str">
        <f t="shared" si="480"/>
        <v>C</v>
      </c>
      <c r="G3456" s="400"/>
      <c r="H3456" s="385" t="str">
        <f>IF(G3456="","",VLOOKUP(G3456,下拉数据源!J:K,2,0))</f>
        <v/>
      </c>
      <c r="I3456" s="385"/>
      <c r="J3456" s="385"/>
      <c r="K3456" s="386"/>
      <c r="L3456" s="401"/>
      <c r="M3456" s="384"/>
      <c r="N3456" s="384"/>
      <c r="O3456" s="384"/>
      <c r="P3456" s="386"/>
      <c r="Q3456" s="387"/>
      <c r="R3456" s="286"/>
      <c r="S3456" s="388">
        <f t="shared" si="484"/>
        <v>0</v>
      </c>
      <c r="T3456" s="389"/>
      <c r="U3456" s="389">
        <f t="shared" si="482"/>
        <v>0</v>
      </c>
      <c r="V3456" s="451"/>
      <c r="W3456" s="452"/>
      <c r="X3456" s="386"/>
      <c r="Y3456" s="390"/>
      <c r="Z3456" s="391"/>
      <c r="AA3456" s="392"/>
      <c r="AB3456" s="393"/>
      <c r="AC3456" s="394"/>
      <c r="AD3456" s="395">
        <f t="shared" ref="AD3456:AD3519" si="485">IF(AE3456&gt;0,(DATE(YEAR(AC3456),MONTH(AC3456)+1,1)-1)+AE3456,AC3456)</f>
        <v>0</v>
      </c>
      <c r="AE3456" s="396">
        <f>IF(OR(G3456=账期!$A$18,G3456=账期!$A$20,G3456=账期!$A$22,G3456=账期!$A$24,G3456=账期!$A$25,G3456=账期!$A$27,G3456=账期!$A$26,G3456=账期!$A$28,G3456=账期!$A$30,G3456=账期!$A$32,G3456=账期!$A$34,G3456=账期!$A$35,G3456=账期!$A$37,G3456=账期!$A$39,G3456=账期!$A$40,G3456=账期!$A$41,G3456=账期!$A$42,G3456=账期!$A$43,G3456=账期!$A$44,G3456=账期!$A$45,G3456=账期!$A$46,G3456=账期!$A$48,G3456=账期!$A$50,G3456=账期!$A$51,G3456=账期!$A$52,G3456=账期!$A$53,G3456=账期!$A$54,G3456=账期!$A$56,G3456=账期!$A$57,G3456=账期!$A$58,G3456=账期!$A$59,G3456=账期!$A$60,G3456=账期!$A$61,G3456=账期!$A$62,G3456=账期!$A$63,G3456=账期!$A$64,G3456=账期!$A$66,G3456=账期!$A$67,G3456=账期!$A$68,G3456=账期!$A$70,G3456=账期!$A$71),30,IF(OR(G3456=账期!$A$74,G3456=账期!$A$77,G3456=账期!$A$76,G3456=账期!$A$79,G3456=账期!$A$80,G3456=账期!$A$81,G3456=账期!$A$83,G3456=账期!$A$85,G3456=账期!$A$87,G3456=账期!$A$89,G3456=账期!$A$91),60,IF(OR(G3456=账期!$A$93,G3456=账期!$A$94,G3456=账期!$A$95,G3456=账期!$A$96,G3456=账期!$A$98,G3456=账期!$A$99,G3456=账期!$A$101,G3456=账期!$A$102),90,0)))</f>
        <v>0</v>
      </c>
      <c r="AF3456" s="396"/>
      <c r="AG3456" s="384"/>
      <c r="AH3456" s="396" t="str">
        <f t="shared" si="481"/>
        <v/>
      </c>
    </row>
    <row r="3457" spans="1:34" ht="18" customHeight="1" x14ac:dyDescent="0.25">
      <c r="A3457" s="301" t="str">
        <f t="shared" si="483"/>
        <v/>
      </c>
      <c r="B3457" s="397"/>
      <c r="C3457" s="398"/>
      <c r="D3457" s="399"/>
      <c r="E3457" s="383" t="str">
        <f t="shared" si="479"/>
        <v>C</v>
      </c>
      <c r="F3457" s="383" t="str">
        <f t="shared" si="480"/>
        <v>C</v>
      </c>
      <c r="G3457" s="400"/>
      <c r="H3457" s="385" t="str">
        <f>IF(G3457="","",VLOOKUP(G3457,下拉数据源!J:K,2,0))</f>
        <v/>
      </c>
      <c r="I3457" s="385"/>
      <c r="J3457" s="385"/>
      <c r="K3457" s="386"/>
      <c r="L3457" s="401"/>
      <c r="M3457" s="384"/>
      <c r="N3457" s="384"/>
      <c r="O3457" s="384"/>
      <c r="P3457" s="386"/>
      <c r="Q3457" s="387"/>
      <c r="R3457" s="286"/>
      <c r="S3457" s="388">
        <f t="shared" si="484"/>
        <v>0</v>
      </c>
      <c r="T3457" s="389"/>
      <c r="U3457" s="389">
        <f t="shared" si="482"/>
        <v>0</v>
      </c>
      <c r="V3457" s="451"/>
      <c r="W3457" s="452"/>
      <c r="X3457" s="386"/>
      <c r="Y3457" s="390"/>
      <c r="Z3457" s="391"/>
      <c r="AA3457" s="392"/>
      <c r="AB3457" s="393"/>
      <c r="AC3457" s="394"/>
      <c r="AD3457" s="395">
        <f t="shared" si="485"/>
        <v>0</v>
      </c>
      <c r="AE3457" s="396">
        <f>IF(OR(G3457=账期!$A$18,G3457=账期!$A$20,G3457=账期!$A$22,G3457=账期!$A$24,G3457=账期!$A$25,G3457=账期!$A$27,G3457=账期!$A$26,G3457=账期!$A$28,G3457=账期!$A$30,G3457=账期!$A$32,G3457=账期!$A$34,G3457=账期!$A$35,G3457=账期!$A$37,G3457=账期!$A$39,G3457=账期!$A$40,G3457=账期!$A$41,G3457=账期!$A$42,G3457=账期!$A$43,G3457=账期!$A$44,G3457=账期!$A$45,G3457=账期!$A$46,G3457=账期!$A$48,G3457=账期!$A$50,G3457=账期!$A$51,G3457=账期!$A$52,G3457=账期!$A$53,G3457=账期!$A$54,G3457=账期!$A$56,G3457=账期!$A$57,G3457=账期!$A$58,G3457=账期!$A$59,G3457=账期!$A$60,G3457=账期!$A$61,G3457=账期!$A$62,G3457=账期!$A$63,G3457=账期!$A$64,G3457=账期!$A$66,G3457=账期!$A$67,G3457=账期!$A$68,G3457=账期!$A$70,G3457=账期!$A$71),30,IF(OR(G3457=账期!$A$74,G3457=账期!$A$77,G3457=账期!$A$76,G3457=账期!$A$79,G3457=账期!$A$80,G3457=账期!$A$81,G3457=账期!$A$83,G3457=账期!$A$85,G3457=账期!$A$87,G3457=账期!$A$89,G3457=账期!$A$91),60,IF(OR(G3457=账期!$A$93,G3457=账期!$A$94,G3457=账期!$A$95,G3457=账期!$A$96,G3457=账期!$A$98,G3457=账期!$A$99,G3457=账期!$A$101,G3457=账期!$A$102),90,0)))</f>
        <v>0</v>
      </c>
      <c r="AF3457" s="396"/>
      <c r="AG3457" s="384"/>
      <c r="AH3457" s="396" t="str">
        <f t="shared" si="481"/>
        <v/>
      </c>
    </row>
    <row r="3458" spans="1:34" ht="18" customHeight="1" x14ac:dyDescent="0.25">
      <c r="A3458" s="301" t="str">
        <f t="shared" si="483"/>
        <v/>
      </c>
      <c r="B3458" s="397"/>
      <c r="C3458" s="398"/>
      <c r="D3458" s="399"/>
      <c r="E3458" s="383" t="str">
        <f t="shared" si="479"/>
        <v>C</v>
      </c>
      <c r="F3458" s="383" t="str">
        <f t="shared" si="480"/>
        <v>C</v>
      </c>
      <c r="G3458" s="400"/>
      <c r="H3458" s="385" t="str">
        <f>IF(G3458="","",VLOOKUP(G3458,下拉数据源!J:K,2,0))</f>
        <v/>
      </c>
      <c r="I3458" s="385"/>
      <c r="J3458" s="385"/>
      <c r="K3458" s="386"/>
      <c r="L3458" s="401"/>
      <c r="M3458" s="384"/>
      <c r="N3458" s="384"/>
      <c r="O3458" s="384"/>
      <c r="P3458" s="386"/>
      <c r="Q3458" s="387"/>
      <c r="R3458" s="286"/>
      <c r="S3458" s="388">
        <f t="shared" si="484"/>
        <v>0</v>
      </c>
      <c r="T3458" s="389"/>
      <c r="U3458" s="389">
        <f t="shared" si="482"/>
        <v>0</v>
      </c>
      <c r="V3458" s="451"/>
      <c r="W3458" s="452"/>
      <c r="X3458" s="386"/>
      <c r="Y3458" s="390"/>
      <c r="Z3458" s="391"/>
      <c r="AA3458" s="392"/>
      <c r="AB3458" s="393"/>
      <c r="AC3458" s="394"/>
      <c r="AD3458" s="395">
        <f t="shared" si="485"/>
        <v>0</v>
      </c>
      <c r="AE3458" s="396">
        <f>IF(OR(G3458=账期!$A$18,G3458=账期!$A$20,G3458=账期!$A$22,G3458=账期!$A$24,G3458=账期!$A$25,G3458=账期!$A$27,G3458=账期!$A$26,G3458=账期!$A$28,G3458=账期!$A$30,G3458=账期!$A$32,G3458=账期!$A$34,G3458=账期!$A$35,G3458=账期!$A$37,G3458=账期!$A$39,G3458=账期!$A$40,G3458=账期!$A$41,G3458=账期!$A$42,G3458=账期!$A$43,G3458=账期!$A$44,G3458=账期!$A$45,G3458=账期!$A$46,G3458=账期!$A$48,G3458=账期!$A$50,G3458=账期!$A$51,G3458=账期!$A$52,G3458=账期!$A$53,G3458=账期!$A$54,G3458=账期!$A$56,G3458=账期!$A$57,G3458=账期!$A$58,G3458=账期!$A$59,G3458=账期!$A$60,G3458=账期!$A$61,G3458=账期!$A$62,G3458=账期!$A$63,G3458=账期!$A$64,G3458=账期!$A$66,G3458=账期!$A$67,G3458=账期!$A$68,G3458=账期!$A$70,G3458=账期!$A$71),30,IF(OR(G3458=账期!$A$74,G3458=账期!$A$77,G3458=账期!$A$76,G3458=账期!$A$79,G3458=账期!$A$80,G3458=账期!$A$81,G3458=账期!$A$83,G3458=账期!$A$85,G3458=账期!$A$87,G3458=账期!$A$89,G3458=账期!$A$91),60,IF(OR(G3458=账期!$A$93,G3458=账期!$A$94,G3458=账期!$A$95,G3458=账期!$A$96,G3458=账期!$A$98,G3458=账期!$A$99,G3458=账期!$A$101,G3458=账期!$A$102),90,0)))</f>
        <v>0</v>
      </c>
      <c r="AF3458" s="396"/>
      <c r="AG3458" s="384"/>
      <c r="AH3458" s="396" t="str">
        <f t="shared" si="481"/>
        <v/>
      </c>
    </row>
    <row r="3459" spans="1:34" ht="18" customHeight="1" x14ac:dyDescent="0.25">
      <c r="A3459" s="301" t="str">
        <f t="shared" si="483"/>
        <v/>
      </c>
      <c r="B3459" s="397"/>
      <c r="C3459" s="398"/>
      <c r="D3459" s="399"/>
      <c r="E3459" s="383" t="str">
        <f t="shared" si="479"/>
        <v>C</v>
      </c>
      <c r="F3459" s="383" t="str">
        <f t="shared" si="480"/>
        <v>C</v>
      </c>
      <c r="G3459" s="400"/>
      <c r="H3459" s="385" t="str">
        <f>IF(G3459="","",VLOOKUP(G3459,下拉数据源!J:K,2,0))</f>
        <v/>
      </c>
      <c r="I3459" s="385"/>
      <c r="J3459" s="385"/>
      <c r="K3459" s="386"/>
      <c r="L3459" s="401"/>
      <c r="M3459" s="384"/>
      <c r="N3459" s="384"/>
      <c r="O3459" s="384"/>
      <c r="P3459" s="386"/>
      <c r="Q3459" s="387"/>
      <c r="R3459" s="286"/>
      <c r="S3459" s="388">
        <f t="shared" si="484"/>
        <v>0</v>
      </c>
      <c r="T3459" s="389"/>
      <c r="U3459" s="389">
        <f t="shared" si="482"/>
        <v>0</v>
      </c>
      <c r="V3459" s="451"/>
      <c r="W3459" s="452"/>
      <c r="X3459" s="386"/>
      <c r="Y3459" s="390"/>
      <c r="Z3459" s="391"/>
      <c r="AA3459" s="392"/>
      <c r="AB3459" s="393"/>
      <c r="AC3459" s="394"/>
      <c r="AD3459" s="395">
        <f t="shared" si="485"/>
        <v>0</v>
      </c>
      <c r="AE3459" s="396">
        <f>IF(OR(G3459=账期!$A$18,G3459=账期!$A$20,G3459=账期!$A$22,G3459=账期!$A$24,G3459=账期!$A$25,G3459=账期!$A$27,G3459=账期!$A$26,G3459=账期!$A$28,G3459=账期!$A$30,G3459=账期!$A$32,G3459=账期!$A$34,G3459=账期!$A$35,G3459=账期!$A$37,G3459=账期!$A$39,G3459=账期!$A$40,G3459=账期!$A$41,G3459=账期!$A$42,G3459=账期!$A$43,G3459=账期!$A$44,G3459=账期!$A$45,G3459=账期!$A$46,G3459=账期!$A$48,G3459=账期!$A$50,G3459=账期!$A$51,G3459=账期!$A$52,G3459=账期!$A$53,G3459=账期!$A$54,G3459=账期!$A$56,G3459=账期!$A$57,G3459=账期!$A$58,G3459=账期!$A$59,G3459=账期!$A$60,G3459=账期!$A$61,G3459=账期!$A$62,G3459=账期!$A$63,G3459=账期!$A$64,G3459=账期!$A$66,G3459=账期!$A$67,G3459=账期!$A$68,G3459=账期!$A$70,G3459=账期!$A$71),30,IF(OR(G3459=账期!$A$74,G3459=账期!$A$77,G3459=账期!$A$76,G3459=账期!$A$79,G3459=账期!$A$80,G3459=账期!$A$81,G3459=账期!$A$83,G3459=账期!$A$85,G3459=账期!$A$87,G3459=账期!$A$89,G3459=账期!$A$91),60,IF(OR(G3459=账期!$A$93,G3459=账期!$A$94,G3459=账期!$A$95,G3459=账期!$A$96,G3459=账期!$A$98,G3459=账期!$A$99,G3459=账期!$A$101,G3459=账期!$A$102),90,0)))</f>
        <v>0</v>
      </c>
      <c r="AF3459" s="396"/>
      <c r="AG3459" s="384"/>
      <c r="AH3459" s="396" t="str">
        <f t="shared" si="481"/>
        <v/>
      </c>
    </row>
    <row r="3460" spans="1:34" ht="18" customHeight="1" x14ac:dyDescent="0.25">
      <c r="A3460" s="301" t="str">
        <f t="shared" si="483"/>
        <v/>
      </c>
      <c r="B3460" s="397"/>
      <c r="C3460" s="398"/>
      <c r="D3460" s="399"/>
      <c r="E3460" s="383" t="str">
        <f t="shared" si="479"/>
        <v>C</v>
      </c>
      <c r="F3460" s="383" t="str">
        <f t="shared" si="480"/>
        <v>C</v>
      </c>
      <c r="G3460" s="400"/>
      <c r="H3460" s="385" t="str">
        <f>IF(G3460="","",VLOOKUP(G3460,下拉数据源!J:K,2,0))</f>
        <v/>
      </c>
      <c r="I3460" s="385"/>
      <c r="J3460" s="385"/>
      <c r="K3460" s="386"/>
      <c r="L3460" s="401"/>
      <c r="M3460" s="384"/>
      <c r="N3460" s="384"/>
      <c r="O3460" s="384"/>
      <c r="P3460" s="386"/>
      <c r="Q3460" s="387"/>
      <c r="R3460" s="286"/>
      <c r="S3460" s="388">
        <f t="shared" si="484"/>
        <v>0</v>
      </c>
      <c r="T3460" s="389"/>
      <c r="U3460" s="389">
        <f t="shared" si="482"/>
        <v>0</v>
      </c>
      <c r="V3460" s="451"/>
      <c r="W3460" s="452"/>
      <c r="X3460" s="386"/>
      <c r="Y3460" s="390"/>
      <c r="Z3460" s="391"/>
      <c r="AA3460" s="392"/>
      <c r="AB3460" s="393"/>
      <c r="AC3460" s="394"/>
      <c r="AD3460" s="395">
        <f t="shared" si="485"/>
        <v>0</v>
      </c>
      <c r="AE3460" s="396">
        <f>IF(OR(G3460=账期!$A$18,G3460=账期!$A$20,G3460=账期!$A$22,G3460=账期!$A$24,G3460=账期!$A$25,G3460=账期!$A$27,G3460=账期!$A$26,G3460=账期!$A$28,G3460=账期!$A$30,G3460=账期!$A$32,G3460=账期!$A$34,G3460=账期!$A$35,G3460=账期!$A$37,G3460=账期!$A$39,G3460=账期!$A$40,G3460=账期!$A$41,G3460=账期!$A$42,G3460=账期!$A$43,G3460=账期!$A$44,G3460=账期!$A$45,G3460=账期!$A$46,G3460=账期!$A$48,G3460=账期!$A$50,G3460=账期!$A$51,G3460=账期!$A$52,G3460=账期!$A$53,G3460=账期!$A$54,G3460=账期!$A$56,G3460=账期!$A$57,G3460=账期!$A$58,G3460=账期!$A$59,G3460=账期!$A$60,G3460=账期!$A$61,G3460=账期!$A$62,G3460=账期!$A$63,G3460=账期!$A$64,G3460=账期!$A$66,G3460=账期!$A$67,G3460=账期!$A$68,G3460=账期!$A$70,G3460=账期!$A$71),30,IF(OR(G3460=账期!$A$74,G3460=账期!$A$77,G3460=账期!$A$76,G3460=账期!$A$79,G3460=账期!$A$80,G3460=账期!$A$81,G3460=账期!$A$83,G3460=账期!$A$85,G3460=账期!$A$87,G3460=账期!$A$89,G3460=账期!$A$91),60,IF(OR(G3460=账期!$A$93,G3460=账期!$A$94,G3460=账期!$A$95,G3460=账期!$A$96,G3460=账期!$A$98,G3460=账期!$A$99,G3460=账期!$A$101,G3460=账期!$A$102),90,0)))</f>
        <v>0</v>
      </c>
      <c r="AF3460" s="396"/>
      <c r="AG3460" s="384"/>
      <c r="AH3460" s="396" t="str">
        <f t="shared" si="481"/>
        <v/>
      </c>
    </row>
    <row r="3461" spans="1:34" ht="18" customHeight="1" x14ac:dyDescent="0.25">
      <c r="A3461" s="301" t="str">
        <f t="shared" si="483"/>
        <v/>
      </c>
      <c r="B3461" s="397"/>
      <c r="C3461" s="398"/>
      <c r="D3461" s="399"/>
      <c r="E3461" s="383" t="str">
        <f t="shared" si="479"/>
        <v>C</v>
      </c>
      <c r="F3461" s="383" t="str">
        <f t="shared" si="480"/>
        <v>C</v>
      </c>
      <c r="G3461" s="400"/>
      <c r="H3461" s="385" t="str">
        <f>IF(G3461="","",VLOOKUP(G3461,下拉数据源!J:K,2,0))</f>
        <v/>
      </c>
      <c r="I3461" s="385"/>
      <c r="J3461" s="385"/>
      <c r="K3461" s="386"/>
      <c r="L3461" s="401"/>
      <c r="M3461" s="384"/>
      <c r="N3461" s="384"/>
      <c r="O3461" s="384"/>
      <c r="P3461" s="386"/>
      <c r="Q3461" s="387"/>
      <c r="R3461" s="286"/>
      <c r="S3461" s="388">
        <f t="shared" si="484"/>
        <v>0</v>
      </c>
      <c r="T3461" s="389"/>
      <c r="U3461" s="389">
        <f t="shared" si="482"/>
        <v>0</v>
      </c>
      <c r="V3461" s="451"/>
      <c r="W3461" s="452"/>
      <c r="X3461" s="386"/>
      <c r="Y3461" s="390"/>
      <c r="Z3461" s="391"/>
      <c r="AA3461" s="392"/>
      <c r="AB3461" s="393"/>
      <c r="AC3461" s="394"/>
      <c r="AD3461" s="395">
        <f t="shared" si="485"/>
        <v>0</v>
      </c>
      <c r="AE3461" s="396">
        <f>IF(OR(G3461=账期!$A$18,G3461=账期!$A$20,G3461=账期!$A$22,G3461=账期!$A$24,G3461=账期!$A$25,G3461=账期!$A$27,G3461=账期!$A$26,G3461=账期!$A$28,G3461=账期!$A$30,G3461=账期!$A$32,G3461=账期!$A$34,G3461=账期!$A$35,G3461=账期!$A$37,G3461=账期!$A$39,G3461=账期!$A$40,G3461=账期!$A$41,G3461=账期!$A$42,G3461=账期!$A$43,G3461=账期!$A$44,G3461=账期!$A$45,G3461=账期!$A$46,G3461=账期!$A$48,G3461=账期!$A$50,G3461=账期!$A$51,G3461=账期!$A$52,G3461=账期!$A$53,G3461=账期!$A$54,G3461=账期!$A$56,G3461=账期!$A$57,G3461=账期!$A$58,G3461=账期!$A$59,G3461=账期!$A$60,G3461=账期!$A$61,G3461=账期!$A$62,G3461=账期!$A$63,G3461=账期!$A$64,G3461=账期!$A$66,G3461=账期!$A$67,G3461=账期!$A$68,G3461=账期!$A$70,G3461=账期!$A$71),30,IF(OR(G3461=账期!$A$74,G3461=账期!$A$77,G3461=账期!$A$76,G3461=账期!$A$79,G3461=账期!$A$80,G3461=账期!$A$81,G3461=账期!$A$83,G3461=账期!$A$85,G3461=账期!$A$87,G3461=账期!$A$89,G3461=账期!$A$91),60,IF(OR(G3461=账期!$A$93,G3461=账期!$A$94,G3461=账期!$A$95,G3461=账期!$A$96,G3461=账期!$A$98,G3461=账期!$A$99,G3461=账期!$A$101,G3461=账期!$A$102),90,0)))</f>
        <v>0</v>
      </c>
      <c r="AF3461" s="396"/>
      <c r="AG3461" s="384"/>
      <c r="AH3461" s="396" t="str">
        <f t="shared" si="481"/>
        <v/>
      </c>
    </row>
    <row r="3462" spans="1:34" ht="18" customHeight="1" x14ac:dyDescent="0.25">
      <c r="A3462" s="301" t="str">
        <f t="shared" si="483"/>
        <v/>
      </c>
      <c r="B3462" s="397"/>
      <c r="C3462" s="398"/>
      <c r="D3462" s="399"/>
      <c r="E3462" s="383" t="str">
        <f t="shared" si="479"/>
        <v>C</v>
      </c>
      <c r="F3462" s="383" t="str">
        <f t="shared" si="480"/>
        <v>C</v>
      </c>
      <c r="G3462" s="400"/>
      <c r="H3462" s="385" t="str">
        <f>IF(G3462="","",VLOOKUP(G3462,下拉数据源!J:K,2,0))</f>
        <v/>
      </c>
      <c r="I3462" s="385"/>
      <c r="J3462" s="385"/>
      <c r="K3462" s="386"/>
      <c r="L3462" s="401"/>
      <c r="M3462" s="384"/>
      <c r="N3462" s="384"/>
      <c r="O3462" s="384"/>
      <c r="P3462" s="386"/>
      <c r="Q3462" s="387"/>
      <c r="R3462" s="286"/>
      <c r="S3462" s="388">
        <f t="shared" si="484"/>
        <v>0</v>
      </c>
      <c r="T3462" s="389"/>
      <c r="U3462" s="389">
        <f t="shared" si="482"/>
        <v>0</v>
      </c>
      <c r="V3462" s="451"/>
      <c r="W3462" s="452"/>
      <c r="X3462" s="386"/>
      <c r="Y3462" s="390"/>
      <c r="Z3462" s="391"/>
      <c r="AA3462" s="392"/>
      <c r="AB3462" s="393"/>
      <c r="AC3462" s="394"/>
      <c r="AD3462" s="395">
        <f t="shared" si="485"/>
        <v>0</v>
      </c>
      <c r="AE3462" s="396">
        <f>IF(OR(G3462=账期!$A$18,G3462=账期!$A$20,G3462=账期!$A$22,G3462=账期!$A$24,G3462=账期!$A$25,G3462=账期!$A$27,G3462=账期!$A$26,G3462=账期!$A$28,G3462=账期!$A$30,G3462=账期!$A$32,G3462=账期!$A$34,G3462=账期!$A$35,G3462=账期!$A$37,G3462=账期!$A$39,G3462=账期!$A$40,G3462=账期!$A$41,G3462=账期!$A$42,G3462=账期!$A$43,G3462=账期!$A$44,G3462=账期!$A$45,G3462=账期!$A$46,G3462=账期!$A$48,G3462=账期!$A$50,G3462=账期!$A$51,G3462=账期!$A$52,G3462=账期!$A$53,G3462=账期!$A$54,G3462=账期!$A$56,G3462=账期!$A$57,G3462=账期!$A$58,G3462=账期!$A$59,G3462=账期!$A$60,G3462=账期!$A$61,G3462=账期!$A$62,G3462=账期!$A$63,G3462=账期!$A$64,G3462=账期!$A$66,G3462=账期!$A$67,G3462=账期!$A$68,G3462=账期!$A$70,G3462=账期!$A$71),30,IF(OR(G3462=账期!$A$74,G3462=账期!$A$77,G3462=账期!$A$76,G3462=账期!$A$79,G3462=账期!$A$80,G3462=账期!$A$81,G3462=账期!$A$83,G3462=账期!$A$85,G3462=账期!$A$87,G3462=账期!$A$89,G3462=账期!$A$91),60,IF(OR(G3462=账期!$A$93,G3462=账期!$A$94,G3462=账期!$A$95,G3462=账期!$A$96,G3462=账期!$A$98,G3462=账期!$A$99,G3462=账期!$A$101,G3462=账期!$A$102),90,0)))</f>
        <v>0</v>
      </c>
      <c r="AF3462" s="396"/>
      <c r="AG3462" s="384"/>
      <c r="AH3462" s="396" t="str">
        <f t="shared" si="481"/>
        <v/>
      </c>
    </row>
    <row r="3463" spans="1:34" ht="18" customHeight="1" x14ac:dyDescent="0.25">
      <c r="A3463" s="301" t="str">
        <f t="shared" si="483"/>
        <v/>
      </c>
      <c r="B3463" s="397"/>
      <c r="C3463" s="398"/>
      <c r="D3463" s="399"/>
      <c r="E3463" s="383" t="str">
        <f t="shared" si="479"/>
        <v>C</v>
      </c>
      <c r="F3463" s="383" t="str">
        <f t="shared" si="480"/>
        <v>C</v>
      </c>
      <c r="G3463" s="400"/>
      <c r="H3463" s="385" t="str">
        <f>IF(G3463="","",VLOOKUP(G3463,下拉数据源!J:K,2,0))</f>
        <v/>
      </c>
      <c r="I3463" s="385"/>
      <c r="J3463" s="385"/>
      <c r="K3463" s="386"/>
      <c r="L3463" s="401"/>
      <c r="M3463" s="384"/>
      <c r="N3463" s="384"/>
      <c r="O3463" s="384"/>
      <c r="P3463" s="386"/>
      <c r="Q3463" s="387"/>
      <c r="R3463" s="286"/>
      <c r="S3463" s="388">
        <f t="shared" si="484"/>
        <v>0</v>
      </c>
      <c r="T3463" s="389"/>
      <c r="U3463" s="389">
        <f t="shared" si="482"/>
        <v>0</v>
      </c>
      <c r="V3463" s="451"/>
      <c r="W3463" s="452"/>
      <c r="X3463" s="386"/>
      <c r="Y3463" s="390"/>
      <c r="Z3463" s="391"/>
      <c r="AA3463" s="392"/>
      <c r="AB3463" s="393"/>
      <c r="AC3463" s="394"/>
      <c r="AD3463" s="395">
        <f t="shared" si="485"/>
        <v>0</v>
      </c>
      <c r="AE3463" s="396">
        <f>IF(OR(G3463=账期!$A$18,G3463=账期!$A$20,G3463=账期!$A$22,G3463=账期!$A$24,G3463=账期!$A$25,G3463=账期!$A$27,G3463=账期!$A$26,G3463=账期!$A$28,G3463=账期!$A$30,G3463=账期!$A$32,G3463=账期!$A$34,G3463=账期!$A$35,G3463=账期!$A$37,G3463=账期!$A$39,G3463=账期!$A$40,G3463=账期!$A$41,G3463=账期!$A$42,G3463=账期!$A$43,G3463=账期!$A$44,G3463=账期!$A$45,G3463=账期!$A$46,G3463=账期!$A$48,G3463=账期!$A$50,G3463=账期!$A$51,G3463=账期!$A$52,G3463=账期!$A$53,G3463=账期!$A$54,G3463=账期!$A$56,G3463=账期!$A$57,G3463=账期!$A$58,G3463=账期!$A$59,G3463=账期!$A$60,G3463=账期!$A$61,G3463=账期!$A$62,G3463=账期!$A$63,G3463=账期!$A$64,G3463=账期!$A$66,G3463=账期!$A$67,G3463=账期!$A$68,G3463=账期!$A$70,G3463=账期!$A$71),30,IF(OR(G3463=账期!$A$74,G3463=账期!$A$77,G3463=账期!$A$76,G3463=账期!$A$79,G3463=账期!$A$80,G3463=账期!$A$81,G3463=账期!$A$83,G3463=账期!$A$85,G3463=账期!$A$87,G3463=账期!$A$89,G3463=账期!$A$91),60,IF(OR(G3463=账期!$A$93,G3463=账期!$A$94,G3463=账期!$A$95,G3463=账期!$A$96,G3463=账期!$A$98,G3463=账期!$A$99,G3463=账期!$A$101,G3463=账期!$A$102),90,0)))</f>
        <v>0</v>
      </c>
      <c r="AF3463" s="396"/>
      <c r="AG3463" s="384"/>
      <c r="AH3463" s="396" t="str">
        <f t="shared" si="481"/>
        <v/>
      </c>
    </row>
    <row r="3464" spans="1:34" ht="18" customHeight="1" x14ac:dyDescent="0.25">
      <c r="A3464" s="301" t="str">
        <f t="shared" si="483"/>
        <v/>
      </c>
      <c r="B3464" s="397"/>
      <c r="C3464" s="398"/>
      <c r="D3464" s="399"/>
      <c r="E3464" s="383" t="str">
        <f t="shared" si="479"/>
        <v>C</v>
      </c>
      <c r="F3464" s="383" t="str">
        <f t="shared" si="480"/>
        <v>C</v>
      </c>
      <c r="G3464" s="400"/>
      <c r="H3464" s="385" t="str">
        <f>IF(G3464="","",VLOOKUP(G3464,下拉数据源!J:K,2,0))</f>
        <v/>
      </c>
      <c r="I3464" s="385"/>
      <c r="J3464" s="385"/>
      <c r="K3464" s="386"/>
      <c r="L3464" s="401"/>
      <c r="M3464" s="384"/>
      <c r="N3464" s="384"/>
      <c r="O3464" s="384"/>
      <c r="P3464" s="386"/>
      <c r="Q3464" s="387"/>
      <c r="R3464" s="286"/>
      <c r="S3464" s="388">
        <f t="shared" si="484"/>
        <v>0</v>
      </c>
      <c r="T3464" s="389"/>
      <c r="U3464" s="389">
        <f t="shared" si="482"/>
        <v>0</v>
      </c>
      <c r="V3464" s="451"/>
      <c r="W3464" s="452"/>
      <c r="X3464" s="386"/>
      <c r="Y3464" s="390"/>
      <c r="Z3464" s="391"/>
      <c r="AA3464" s="392"/>
      <c r="AB3464" s="393"/>
      <c r="AC3464" s="394"/>
      <c r="AD3464" s="395">
        <f t="shared" si="485"/>
        <v>0</v>
      </c>
      <c r="AE3464" s="396">
        <f>IF(OR(G3464=账期!$A$18,G3464=账期!$A$20,G3464=账期!$A$22,G3464=账期!$A$24,G3464=账期!$A$25,G3464=账期!$A$27,G3464=账期!$A$26,G3464=账期!$A$28,G3464=账期!$A$30,G3464=账期!$A$32,G3464=账期!$A$34,G3464=账期!$A$35,G3464=账期!$A$37,G3464=账期!$A$39,G3464=账期!$A$40,G3464=账期!$A$41,G3464=账期!$A$42,G3464=账期!$A$43,G3464=账期!$A$44,G3464=账期!$A$45,G3464=账期!$A$46,G3464=账期!$A$48,G3464=账期!$A$50,G3464=账期!$A$51,G3464=账期!$A$52,G3464=账期!$A$53,G3464=账期!$A$54,G3464=账期!$A$56,G3464=账期!$A$57,G3464=账期!$A$58,G3464=账期!$A$59,G3464=账期!$A$60,G3464=账期!$A$61,G3464=账期!$A$62,G3464=账期!$A$63,G3464=账期!$A$64,G3464=账期!$A$66,G3464=账期!$A$67,G3464=账期!$A$68,G3464=账期!$A$70,G3464=账期!$A$71),30,IF(OR(G3464=账期!$A$74,G3464=账期!$A$77,G3464=账期!$A$76,G3464=账期!$A$79,G3464=账期!$A$80,G3464=账期!$A$81,G3464=账期!$A$83,G3464=账期!$A$85,G3464=账期!$A$87,G3464=账期!$A$89,G3464=账期!$A$91),60,IF(OR(G3464=账期!$A$93,G3464=账期!$A$94,G3464=账期!$A$95,G3464=账期!$A$96,G3464=账期!$A$98,G3464=账期!$A$99,G3464=账期!$A$101,G3464=账期!$A$102),90,0)))</f>
        <v>0</v>
      </c>
      <c r="AF3464" s="396"/>
      <c r="AG3464" s="384"/>
      <c r="AH3464" s="396" t="str">
        <f t="shared" si="481"/>
        <v/>
      </c>
    </row>
    <row r="3465" spans="1:34" ht="18" customHeight="1" x14ac:dyDescent="0.25">
      <c r="A3465" s="301" t="str">
        <f t="shared" si="483"/>
        <v/>
      </c>
      <c r="B3465" s="397"/>
      <c r="C3465" s="398"/>
      <c r="D3465" s="399"/>
      <c r="E3465" s="383" t="str">
        <f t="shared" si="479"/>
        <v>C</v>
      </c>
      <c r="F3465" s="383" t="str">
        <f t="shared" si="480"/>
        <v>C</v>
      </c>
      <c r="G3465" s="400"/>
      <c r="H3465" s="385" t="str">
        <f>IF(G3465="","",VLOOKUP(G3465,下拉数据源!J:K,2,0))</f>
        <v/>
      </c>
      <c r="I3465" s="385"/>
      <c r="J3465" s="385"/>
      <c r="K3465" s="386"/>
      <c r="L3465" s="401"/>
      <c r="M3465" s="384"/>
      <c r="N3465" s="384"/>
      <c r="O3465" s="384"/>
      <c r="P3465" s="386"/>
      <c r="Q3465" s="387"/>
      <c r="R3465" s="286"/>
      <c r="S3465" s="388">
        <f t="shared" si="484"/>
        <v>0</v>
      </c>
      <c r="T3465" s="389"/>
      <c r="U3465" s="389">
        <f t="shared" si="482"/>
        <v>0</v>
      </c>
      <c r="V3465" s="451"/>
      <c r="W3465" s="452"/>
      <c r="X3465" s="386"/>
      <c r="Y3465" s="390"/>
      <c r="Z3465" s="391"/>
      <c r="AA3465" s="392"/>
      <c r="AB3465" s="393"/>
      <c r="AC3465" s="394"/>
      <c r="AD3465" s="395">
        <f t="shared" si="485"/>
        <v>0</v>
      </c>
      <c r="AE3465" s="396">
        <f>IF(OR(G3465=账期!$A$18,G3465=账期!$A$20,G3465=账期!$A$22,G3465=账期!$A$24,G3465=账期!$A$25,G3465=账期!$A$27,G3465=账期!$A$26,G3465=账期!$A$28,G3465=账期!$A$30,G3465=账期!$A$32,G3465=账期!$A$34,G3465=账期!$A$35,G3465=账期!$A$37,G3465=账期!$A$39,G3465=账期!$A$40,G3465=账期!$A$41,G3465=账期!$A$42,G3465=账期!$A$43,G3465=账期!$A$44,G3465=账期!$A$45,G3465=账期!$A$46,G3465=账期!$A$48,G3465=账期!$A$50,G3465=账期!$A$51,G3465=账期!$A$52,G3465=账期!$A$53,G3465=账期!$A$54,G3465=账期!$A$56,G3465=账期!$A$57,G3465=账期!$A$58,G3465=账期!$A$59,G3465=账期!$A$60,G3465=账期!$A$61,G3465=账期!$A$62,G3465=账期!$A$63,G3465=账期!$A$64,G3465=账期!$A$66,G3465=账期!$A$67,G3465=账期!$A$68,G3465=账期!$A$70,G3465=账期!$A$71),30,IF(OR(G3465=账期!$A$74,G3465=账期!$A$77,G3465=账期!$A$76,G3465=账期!$A$79,G3465=账期!$A$80,G3465=账期!$A$81,G3465=账期!$A$83,G3465=账期!$A$85,G3465=账期!$A$87,G3465=账期!$A$89,G3465=账期!$A$91),60,IF(OR(G3465=账期!$A$93,G3465=账期!$A$94,G3465=账期!$A$95,G3465=账期!$A$96,G3465=账期!$A$98,G3465=账期!$A$99,G3465=账期!$A$101,G3465=账期!$A$102),90,0)))</f>
        <v>0</v>
      </c>
      <c r="AF3465" s="396"/>
      <c r="AG3465" s="384"/>
      <c r="AH3465" s="396" t="str">
        <f t="shared" si="481"/>
        <v/>
      </c>
    </row>
    <row r="3466" spans="1:34" ht="18" customHeight="1" x14ac:dyDescent="0.25">
      <c r="A3466" s="301" t="str">
        <f t="shared" si="483"/>
        <v/>
      </c>
      <c r="B3466" s="397"/>
      <c r="C3466" s="398"/>
      <c r="D3466" s="399"/>
      <c r="E3466" s="383" t="str">
        <f t="shared" si="479"/>
        <v>C</v>
      </c>
      <c r="F3466" s="383" t="str">
        <f t="shared" si="480"/>
        <v>C</v>
      </c>
      <c r="G3466" s="400"/>
      <c r="H3466" s="385" t="str">
        <f>IF(G3466="","",VLOOKUP(G3466,下拉数据源!J:K,2,0))</f>
        <v/>
      </c>
      <c r="I3466" s="385"/>
      <c r="J3466" s="385"/>
      <c r="K3466" s="386"/>
      <c r="L3466" s="401"/>
      <c r="M3466" s="384"/>
      <c r="N3466" s="384"/>
      <c r="O3466" s="384"/>
      <c r="P3466" s="386"/>
      <c r="Q3466" s="387"/>
      <c r="R3466" s="286"/>
      <c r="S3466" s="388">
        <f t="shared" si="484"/>
        <v>0</v>
      </c>
      <c r="T3466" s="389"/>
      <c r="U3466" s="389">
        <f t="shared" si="482"/>
        <v>0</v>
      </c>
      <c r="V3466" s="451"/>
      <c r="W3466" s="452"/>
      <c r="X3466" s="386"/>
      <c r="Y3466" s="390"/>
      <c r="Z3466" s="391"/>
      <c r="AA3466" s="392"/>
      <c r="AB3466" s="393"/>
      <c r="AC3466" s="394"/>
      <c r="AD3466" s="395">
        <f t="shared" si="485"/>
        <v>0</v>
      </c>
      <c r="AE3466" s="396">
        <f>IF(OR(G3466=账期!$A$18,G3466=账期!$A$20,G3466=账期!$A$22,G3466=账期!$A$24,G3466=账期!$A$25,G3466=账期!$A$27,G3466=账期!$A$26,G3466=账期!$A$28,G3466=账期!$A$30,G3466=账期!$A$32,G3466=账期!$A$34,G3466=账期!$A$35,G3466=账期!$A$37,G3466=账期!$A$39,G3466=账期!$A$40,G3466=账期!$A$41,G3466=账期!$A$42,G3466=账期!$A$43,G3466=账期!$A$44,G3466=账期!$A$45,G3466=账期!$A$46,G3466=账期!$A$48,G3466=账期!$A$50,G3466=账期!$A$51,G3466=账期!$A$52,G3466=账期!$A$53,G3466=账期!$A$54,G3466=账期!$A$56,G3466=账期!$A$57,G3466=账期!$A$58,G3466=账期!$A$59,G3466=账期!$A$60,G3466=账期!$A$61,G3466=账期!$A$62,G3466=账期!$A$63,G3466=账期!$A$64,G3466=账期!$A$66,G3466=账期!$A$67,G3466=账期!$A$68,G3466=账期!$A$70,G3466=账期!$A$71),30,IF(OR(G3466=账期!$A$74,G3466=账期!$A$77,G3466=账期!$A$76,G3466=账期!$A$79,G3466=账期!$A$80,G3466=账期!$A$81,G3466=账期!$A$83,G3466=账期!$A$85,G3466=账期!$A$87,G3466=账期!$A$89,G3466=账期!$A$91),60,IF(OR(G3466=账期!$A$93,G3466=账期!$A$94,G3466=账期!$A$95,G3466=账期!$A$96,G3466=账期!$A$98,G3466=账期!$A$99,G3466=账期!$A$101,G3466=账期!$A$102),90,0)))</f>
        <v>0</v>
      </c>
      <c r="AF3466" s="396"/>
      <c r="AG3466" s="384"/>
      <c r="AH3466" s="396" t="str">
        <f t="shared" si="481"/>
        <v/>
      </c>
    </row>
    <row r="3467" spans="1:34" ht="18" customHeight="1" x14ac:dyDescent="0.25">
      <c r="A3467" s="301" t="str">
        <f t="shared" si="483"/>
        <v/>
      </c>
      <c r="B3467" s="397"/>
      <c r="C3467" s="398"/>
      <c r="D3467" s="399"/>
      <c r="E3467" s="383" t="str">
        <f t="shared" si="479"/>
        <v>C</v>
      </c>
      <c r="F3467" s="383" t="str">
        <f t="shared" si="480"/>
        <v>C</v>
      </c>
      <c r="G3467" s="400"/>
      <c r="H3467" s="385" t="str">
        <f>IF(G3467="","",VLOOKUP(G3467,下拉数据源!J:K,2,0))</f>
        <v/>
      </c>
      <c r="I3467" s="385"/>
      <c r="J3467" s="385"/>
      <c r="K3467" s="386"/>
      <c r="L3467" s="401"/>
      <c r="M3467" s="384"/>
      <c r="N3467" s="384"/>
      <c r="O3467" s="384"/>
      <c r="P3467" s="386"/>
      <c r="Q3467" s="387"/>
      <c r="R3467" s="286"/>
      <c r="S3467" s="388">
        <f t="shared" si="484"/>
        <v>0</v>
      </c>
      <c r="T3467" s="389"/>
      <c r="U3467" s="389">
        <f t="shared" si="482"/>
        <v>0</v>
      </c>
      <c r="V3467" s="451"/>
      <c r="W3467" s="452"/>
      <c r="X3467" s="386"/>
      <c r="Y3467" s="390"/>
      <c r="Z3467" s="391"/>
      <c r="AA3467" s="392"/>
      <c r="AB3467" s="393"/>
      <c r="AC3467" s="394"/>
      <c r="AD3467" s="395">
        <f t="shared" si="485"/>
        <v>0</v>
      </c>
      <c r="AE3467" s="396">
        <f>IF(OR(G3467=账期!$A$18,G3467=账期!$A$20,G3467=账期!$A$22,G3467=账期!$A$24,G3467=账期!$A$25,G3467=账期!$A$27,G3467=账期!$A$26,G3467=账期!$A$28,G3467=账期!$A$30,G3467=账期!$A$32,G3467=账期!$A$34,G3467=账期!$A$35,G3467=账期!$A$37,G3467=账期!$A$39,G3467=账期!$A$40,G3467=账期!$A$41,G3467=账期!$A$42,G3467=账期!$A$43,G3467=账期!$A$44,G3467=账期!$A$45,G3467=账期!$A$46,G3467=账期!$A$48,G3467=账期!$A$50,G3467=账期!$A$51,G3467=账期!$A$52,G3467=账期!$A$53,G3467=账期!$A$54,G3467=账期!$A$56,G3467=账期!$A$57,G3467=账期!$A$58,G3467=账期!$A$59,G3467=账期!$A$60,G3467=账期!$A$61,G3467=账期!$A$62,G3467=账期!$A$63,G3467=账期!$A$64,G3467=账期!$A$66,G3467=账期!$A$67,G3467=账期!$A$68,G3467=账期!$A$70,G3467=账期!$A$71),30,IF(OR(G3467=账期!$A$74,G3467=账期!$A$77,G3467=账期!$A$76,G3467=账期!$A$79,G3467=账期!$A$80,G3467=账期!$A$81,G3467=账期!$A$83,G3467=账期!$A$85,G3467=账期!$A$87,G3467=账期!$A$89,G3467=账期!$A$91),60,IF(OR(G3467=账期!$A$93,G3467=账期!$A$94,G3467=账期!$A$95,G3467=账期!$A$96,G3467=账期!$A$98,G3467=账期!$A$99,G3467=账期!$A$101,G3467=账期!$A$102),90,0)))</f>
        <v>0</v>
      </c>
      <c r="AF3467" s="396"/>
      <c r="AG3467" s="384"/>
      <c r="AH3467" s="396" t="str">
        <f t="shared" si="481"/>
        <v/>
      </c>
    </row>
    <row r="3468" spans="1:34" ht="18" customHeight="1" x14ac:dyDescent="0.25">
      <c r="A3468" s="301" t="str">
        <f t="shared" si="483"/>
        <v/>
      </c>
      <c r="B3468" s="397"/>
      <c r="C3468" s="398"/>
      <c r="D3468" s="399"/>
      <c r="E3468" s="383" t="str">
        <f t="shared" si="479"/>
        <v>C</v>
      </c>
      <c r="F3468" s="383" t="str">
        <f t="shared" si="480"/>
        <v>C</v>
      </c>
      <c r="G3468" s="400"/>
      <c r="H3468" s="385" t="str">
        <f>IF(G3468="","",VLOOKUP(G3468,下拉数据源!J:K,2,0))</f>
        <v/>
      </c>
      <c r="I3468" s="385"/>
      <c r="J3468" s="385"/>
      <c r="K3468" s="386"/>
      <c r="L3468" s="401"/>
      <c r="M3468" s="384"/>
      <c r="N3468" s="384"/>
      <c r="O3468" s="384"/>
      <c r="P3468" s="386"/>
      <c r="Q3468" s="387"/>
      <c r="R3468" s="286"/>
      <c r="S3468" s="388">
        <f t="shared" si="484"/>
        <v>0</v>
      </c>
      <c r="T3468" s="389"/>
      <c r="U3468" s="389">
        <f t="shared" si="482"/>
        <v>0</v>
      </c>
      <c r="V3468" s="451"/>
      <c r="W3468" s="452"/>
      <c r="X3468" s="386"/>
      <c r="Y3468" s="390"/>
      <c r="Z3468" s="391"/>
      <c r="AA3468" s="392"/>
      <c r="AB3468" s="393"/>
      <c r="AC3468" s="394"/>
      <c r="AD3468" s="395">
        <f t="shared" si="485"/>
        <v>0</v>
      </c>
      <c r="AE3468" s="396">
        <f>IF(OR(G3468=账期!$A$18,G3468=账期!$A$20,G3468=账期!$A$22,G3468=账期!$A$24,G3468=账期!$A$25,G3468=账期!$A$27,G3468=账期!$A$26,G3468=账期!$A$28,G3468=账期!$A$30,G3468=账期!$A$32,G3468=账期!$A$34,G3468=账期!$A$35,G3468=账期!$A$37,G3468=账期!$A$39,G3468=账期!$A$40,G3468=账期!$A$41,G3468=账期!$A$42,G3468=账期!$A$43,G3468=账期!$A$44,G3468=账期!$A$45,G3468=账期!$A$46,G3468=账期!$A$48,G3468=账期!$A$50,G3468=账期!$A$51,G3468=账期!$A$52,G3468=账期!$A$53,G3468=账期!$A$54,G3468=账期!$A$56,G3468=账期!$A$57,G3468=账期!$A$58,G3468=账期!$A$59,G3468=账期!$A$60,G3468=账期!$A$61,G3468=账期!$A$62,G3468=账期!$A$63,G3468=账期!$A$64,G3468=账期!$A$66,G3468=账期!$A$67,G3468=账期!$A$68,G3468=账期!$A$70,G3468=账期!$A$71),30,IF(OR(G3468=账期!$A$74,G3468=账期!$A$77,G3468=账期!$A$76,G3468=账期!$A$79,G3468=账期!$A$80,G3468=账期!$A$81,G3468=账期!$A$83,G3468=账期!$A$85,G3468=账期!$A$87,G3468=账期!$A$89,G3468=账期!$A$91),60,IF(OR(G3468=账期!$A$93,G3468=账期!$A$94,G3468=账期!$A$95,G3468=账期!$A$96,G3468=账期!$A$98,G3468=账期!$A$99,G3468=账期!$A$101,G3468=账期!$A$102),90,0)))</f>
        <v>0</v>
      </c>
      <c r="AF3468" s="396"/>
      <c r="AG3468" s="384"/>
      <c r="AH3468" s="396" t="str">
        <f t="shared" si="481"/>
        <v/>
      </c>
    </row>
    <row r="3469" spans="1:34" ht="18" customHeight="1" x14ac:dyDescent="0.25">
      <c r="A3469" s="301" t="str">
        <f t="shared" si="483"/>
        <v/>
      </c>
      <c r="B3469" s="397"/>
      <c r="C3469" s="398"/>
      <c r="D3469" s="399"/>
      <c r="E3469" s="383" t="str">
        <f t="shared" si="479"/>
        <v>C</v>
      </c>
      <c r="F3469" s="383" t="str">
        <f t="shared" si="480"/>
        <v>C</v>
      </c>
      <c r="G3469" s="400"/>
      <c r="H3469" s="385" t="str">
        <f>IF(G3469="","",VLOOKUP(G3469,下拉数据源!J:K,2,0))</f>
        <v/>
      </c>
      <c r="I3469" s="385"/>
      <c r="J3469" s="385"/>
      <c r="K3469" s="386"/>
      <c r="L3469" s="401"/>
      <c r="M3469" s="384"/>
      <c r="N3469" s="384"/>
      <c r="O3469" s="384"/>
      <c r="P3469" s="386"/>
      <c r="Q3469" s="387"/>
      <c r="R3469" s="286"/>
      <c r="S3469" s="388">
        <f t="shared" si="484"/>
        <v>0</v>
      </c>
      <c r="T3469" s="389"/>
      <c r="U3469" s="389">
        <f t="shared" si="482"/>
        <v>0</v>
      </c>
      <c r="V3469" s="451"/>
      <c r="W3469" s="452"/>
      <c r="X3469" s="386"/>
      <c r="Y3469" s="390"/>
      <c r="Z3469" s="391"/>
      <c r="AA3469" s="392"/>
      <c r="AB3469" s="393"/>
      <c r="AC3469" s="394"/>
      <c r="AD3469" s="395">
        <f t="shared" si="485"/>
        <v>0</v>
      </c>
      <c r="AE3469" s="396">
        <f>IF(OR(G3469=账期!$A$18,G3469=账期!$A$20,G3469=账期!$A$22,G3469=账期!$A$24,G3469=账期!$A$25,G3469=账期!$A$27,G3469=账期!$A$26,G3469=账期!$A$28,G3469=账期!$A$30,G3469=账期!$A$32,G3469=账期!$A$34,G3469=账期!$A$35,G3469=账期!$A$37,G3469=账期!$A$39,G3469=账期!$A$40,G3469=账期!$A$41,G3469=账期!$A$42,G3469=账期!$A$43,G3469=账期!$A$44,G3469=账期!$A$45,G3469=账期!$A$46,G3469=账期!$A$48,G3469=账期!$A$50,G3469=账期!$A$51,G3469=账期!$A$52,G3469=账期!$A$53,G3469=账期!$A$54,G3469=账期!$A$56,G3469=账期!$A$57,G3469=账期!$A$58,G3469=账期!$A$59,G3469=账期!$A$60,G3469=账期!$A$61,G3469=账期!$A$62,G3469=账期!$A$63,G3469=账期!$A$64,G3469=账期!$A$66,G3469=账期!$A$67,G3469=账期!$A$68,G3469=账期!$A$70,G3469=账期!$A$71),30,IF(OR(G3469=账期!$A$74,G3469=账期!$A$77,G3469=账期!$A$76,G3469=账期!$A$79,G3469=账期!$A$80,G3469=账期!$A$81,G3469=账期!$A$83,G3469=账期!$A$85,G3469=账期!$A$87,G3469=账期!$A$89,G3469=账期!$A$91),60,IF(OR(G3469=账期!$A$93,G3469=账期!$A$94,G3469=账期!$A$95,G3469=账期!$A$96,G3469=账期!$A$98,G3469=账期!$A$99,G3469=账期!$A$101,G3469=账期!$A$102),90,0)))</f>
        <v>0</v>
      </c>
      <c r="AF3469" s="396"/>
      <c r="AG3469" s="384"/>
      <c r="AH3469" s="396" t="str">
        <f t="shared" si="481"/>
        <v/>
      </c>
    </row>
    <row r="3470" spans="1:34" ht="18" customHeight="1" x14ac:dyDescent="0.25">
      <c r="A3470" s="301" t="str">
        <f t="shared" si="483"/>
        <v/>
      </c>
      <c r="B3470" s="397"/>
      <c r="C3470" s="398"/>
      <c r="D3470" s="399"/>
      <c r="E3470" s="383" t="str">
        <f t="shared" si="479"/>
        <v>C</v>
      </c>
      <c r="F3470" s="383" t="str">
        <f t="shared" si="480"/>
        <v>C</v>
      </c>
      <c r="G3470" s="400"/>
      <c r="H3470" s="385" t="str">
        <f>IF(G3470="","",VLOOKUP(G3470,下拉数据源!J:K,2,0))</f>
        <v/>
      </c>
      <c r="I3470" s="385"/>
      <c r="J3470" s="385"/>
      <c r="K3470" s="386"/>
      <c r="L3470" s="401"/>
      <c r="M3470" s="384"/>
      <c r="N3470" s="384"/>
      <c r="O3470" s="384"/>
      <c r="P3470" s="386"/>
      <c r="Q3470" s="387"/>
      <c r="R3470" s="286"/>
      <c r="S3470" s="388">
        <f t="shared" si="484"/>
        <v>0</v>
      </c>
      <c r="T3470" s="389"/>
      <c r="U3470" s="389">
        <f t="shared" si="482"/>
        <v>0</v>
      </c>
      <c r="V3470" s="451"/>
      <c r="W3470" s="452"/>
      <c r="X3470" s="386"/>
      <c r="Y3470" s="390"/>
      <c r="Z3470" s="391"/>
      <c r="AA3470" s="392"/>
      <c r="AB3470" s="393"/>
      <c r="AC3470" s="394"/>
      <c r="AD3470" s="395">
        <f t="shared" si="485"/>
        <v>0</v>
      </c>
      <c r="AE3470" s="396">
        <f>IF(OR(G3470=账期!$A$18,G3470=账期!$A$20,G3470=账期!$A$22,G3470=账期!$A$24,G3470=账期!$A$25,G3470=账期!$A$27,G3470=账期!$A$26,G3470=账期!$A$28,G3470=账期!$A$30,G3470=账期!$A$32,G3470=账期!$A$34,G3470=账期!$A$35,G3470=账期!$A$37,G3470=账期!$A$39,G3470=账期!$A$40,G3470=账期!$A$41,G3470=账期!$A$42,G3470=账期!$A$43,G3470=账期!$A$44,G3470=账期!$A$45,G3470=账期!$A$46,G3470=账期!$A$48,G3470=账期!$A$50,G3470=账期!$A$51,G3470=账期!$A$52,G3470=账期!$A$53,G3470=账期!$A$54,G3470=账期!$A$56,G3470=账期!$A$57,G3470=账期!$A$58,G3470=账期!$A$59,G3470=账期!$A$60,G3470=账期!$A$61,G3470=账期!$A$62,G3470=账期!$A$63,G3470=账期!$A$64,G3470=账期!$A$66,G3470=账期!$A$67,G3470=账期!$A$68,G3470=账期!$A$70,G3470=账期!$A$71),30,IF(OR(G3470=账期!$A$74,G3470=账期!$A$77,G3470=账期!$A$76,G3470=账期!$A$79,G3470=账期!$A$80,G3470=账期!$A$81,G3470=账期!$A$83,G3470=账期!$A$85,G3470=账期!$A$87,G3470=账期!$A$89,G3470=账期!$A$91),60,IF(OR(G3470=账期!$A$93,G3470=账期!$A$94,G3470=账期!$A$95,G3470=账期!$A$96,G3470=账期!$A$98,G3470=账期!$A$99,G3470=账期!$A$101,G3470=账期!$A$102),90,0)))</f>
        <v>0</v>
      </c>
      <c r="AF3470" s="396"/>
      <c r="AG3470" s="384"/>
      <c r="AH3470" s="396" t="str">
        <f t="shared" si="481"/>
        <v/>
      </c>
    </row>
    <row r="3471" spans="1:34" ht="18" customHeight="1" x14ac:dyDescent="0.25">
      <c r="A3471" s="301" t="str">
        <f t="shared" si="483"/>
        <v/>
      </c>
      <c r="B3471" s="397"/>
      <c r="C3471" s="398"/>
      <c r="D3471" s="399"/>
      <c r="E3471" s="383" t="str">
        <f t="shared" si="479"/>
        <v>C</v>
      </c>
      <c r="F3471" s="383" t="str">
        <f t="shared" si="480"/>
        <v>C</v>
      </c>
      <c r="G3471" s="400"/>
      <c r="H3471" s="385" t="str">
        <f>IF(G3471="","",VLOOKUP(G3471,下拉数据源!J:K,2,0))</f>
        <v/>
      </c>
      <c r="I3471" s="385"/>
      <c r="J3471" s="385"/>
      <c r="K3471" s="386"/>
      <c r="L3471" s="401"/>
      <c r="M3471" s="384"/>
      <c r="N3471" s="384"/>
      <c r="O3471" s="384"/>
      <c r="P3471" s="386"/>
      <c r="Q3471" s="387"/>
      <c r="R3471" s="286"/>
      <c r="S3471" s="388">
        <f t="shared" si="484"/>
        <v>0</v>
      </c>
      <c r="T3471" s="389"/>
      <c r="U3471" s="389">
        <f t="shared" si="482"/>
        <v>0</v>
      </c>
      <c r="V3471" s="451"/>
      <c r="W3471" s="452"/>
      <c r="X3471" s="386"/>
      <c r="Y3471" s="390"/>
      <c r="Z3471" s="391"/>
      <c r="AA3471" s="392"/>
      <c r="AB3471" s="393"/>
      <c r="AC3471" s="394"/>
      <c r="AD3471" s="395">
        <f t="shared" si="485"/>
        <v>0</v>
      </c>
      <c r="AE3471" s="396">
        <f>IF(OR(G3471=账期!$A$18,G3471=账期!$A$20,G3471=账期!$A$22,G3471=账期!$A$24,G3471=账期!$A$25,G3471=账期!$A$27,G3471=账期!$A$26,G3471=账期!$A$28,G3471=账期!$A$30,G3471=账期!$A$32,G3471=账期!$A$34,G3471=账期!$A$35,G3471=账期!$A$37,G3471=账期!$A$39,G3471=账期!$A$40,G3471=账期!$A$41,G3471=账期!$A$42,G3471=账期!$A$43,G3471=账期!$A$44,G3471=账期!$A$45,G3471=账期!$A$46,G3471=账期!$A$48,G3471=账期!$A$50,G3471=账期!$A$51,G3471=账期!$A$52,G3471=账期!$A$53,G3471=账期!$A$54,G3471=账期!$A$56,G3471=账期!$A$57,G3471=账期!$A$58,G3471=账期!$A$59,G3471=账期!$A$60,G3471=账期!$A$61,G3471=账期!$A$62,G3471=账期!$A$63,G3471=账期!$A$64,G3471=账期!$A$66,G3471=账期!$A$67,G3471=账期!$A$68,G3471=账期!$A$70,G3471=账期!$A$71),30,IF(OR(G3471=账期!$A$74,G3471=账期!$A$77,G3471=账期!$A$76,G3471=账期!$A$79,G3471=账期!$A$80,G3471=账期!$A$81,G3471=账期!$A$83,G3471=账期!$A$85,G3471=账期!$A$87,G3471=账期!$A$89,G3471=账期!$A$91),60,IF(OR(G3471=账期!$A$93,G3471=账期!$A$94,G3471=账期!$A$95,G3471=账期!$A$96,G3471=账期!$A$98,G3471=账期!$A$99,G3471=账期!$A$101,G3471=账期!$A$102),90,0)))</f>
        <v>0</v>
      </c>
      <c r="AF3471" s="396"/>
      <c r="AG3471" s="384"/>
      <c r="AH3471" s="396" t="str">
        <f t="shared" si="481"/>
        <v/>
      </c>
    </row>
    <row r="3472" spans="1:34" ht="18" customHeight="1" x14ac:dyDescent="0.25">
      <c r="A3472" s="301" t="str">
        <f t="shared" si="483"/>
        <v/>
      </c>
      <c r="B3472" s="397"/>
      <c r="C3472" s="398"/>
      <c r="D3472" s="399"/>
      <c r="E3472" s="383" t="str">
        <f t="shared" si="479"/>
        <v>C</v>
      </c>
      <c r="F3472" s="383" t="str">
        <f t="shared" si="480"/>
        <v>C</v>
      </c>
      <c r="G3472" s="400"/>
      <c r="H3472" s="385" t="str">
        <f>IF(G3472="","",VLOOKUP(G3472,下拉数据源!J:K,2,0))</f>
        <v/>
      </c>
      <c r="I3472" s="385"/>
      <c r="J3472" s="385"/>
      <c r="K3472" s="386"/>
      <c r="L3472" s="401"/>
      <c r="M3472" s="384"/>
      <c r="N3472" s="384"/>
      <c r="O3472" s="384"/>
      <c r="P3472" s="386"/>
      <c r="Q3472" s="387"/>
      <c r="R3472" s="286"/>
      <c r="S3472" s="388">
        <f t="shared" si="484"/>
        <v>0</v>
      </c>
      <c r="T3472" s="389"/>
      <c r="U3472" s="389">
        <f t="shared" si="482"/>
        <v>0</v>
      </c>
      <c r="V3472" s="451"/>
      <c r="W3472" s="452"/>
      <c r="X3472" s="386"/>
      <c r="Y3472" s="390"/>
      <c r="Z3472" s="391"/>
      <c r="AA3472" s="392"/>
      <c r="AB3472" s="393"/>
      <c r="AC3472" s="394"/>
      <c r="AD3472" s="395">
        <f t="shared" si="485"/>
        <v>0</v>
      </c>
      <c r="AE3472" s="396">
        <f>IF(OR(G3472=账期!$A$18,G3472=账期!$A$20,G3472=账期!$A$22,G3472=账期!$A$24,G3472=账期!$A$25,G3472=账期!$A$27,G3472=账期!$A$26,G3472=账期!$A$28,G3472=账期!$A$30,G3472=账期!$A$32,G3472=账期!$A$34,G3472=账期!$A$35,G3472=账期!$A$37,G3472=账期!$A$39,G3472=账期!$A$40,G3472=账期!$A$41,G3472=账期!$A$42,G3472=账期!$A$43,G3472=账期!$A$44,G3472=账期!$A$45,G3472=账期!$A$46,G3472=账期!$A$48,G3472=账期!$A$50,G3472=账期!$A$51,G3472=账期!$A$52,G3472=账期!$A$53,G3472=账期!$A$54,G3472=账期!$A$56,G3472=账期!$A$57,G3472=账期!$A$58,G3472=账期!$A$59,G3472=账期!$A$60,G3472=账期!$A$61,G3472=账期!$A$62,G3472=账期!$A$63,G3472=账期!$A$64,G3472=账期!$A$66,G3472=账期!$A$67,G3472=账期!$A$68,G3472=账期!$A$70,G3472=账期!$A$71),30,IF(OR(G3472=账期!$A$74,G3472=账期!$A$77,G3472=账期!$A$76,G3472=账期!$A$79,G3472=账期!$A$80,G3472=账期!$A$81,G3472=账期!$A$83,G3472=账期!$A$85,G3472=账期!$A$87,G3472=账期!$A$89,G3472=账期!$A$91),60,IF(OR(G3472=账期!$A$93,G3472=账期!$A$94,G3472=账期!$A$95,G3472=账期!$A$96,G3472=账期!$A$98,G3472=账期!$A$99,G3472=账期!$A$101,G3472=账期!$A$102),90,0)))</f>
        <v>0</v>
      </c>
      <c r="AF3472" s="396"/>
      <c r="AG3472" s="384"/>
      <c r="AH3472" s="396" t="str">
        <f t="shared" si="481"/>
        <v/>
      </c>
    </row>
    <row r="3473" spans="1:34" ht="18" customHeight="1" x14ac:dyDescent="0.25">
      <c r="A3473" s="301" t="str">
        <f t="shared" si="483"/>
        <v/>
      </c>
      <c r="B3473" s="397"/>
      <c r="C3473" s="398"/>
      <c r="D3473" s="399"/>
      <c r="E3473" s="383" t="str">
        <f t="shared" si="479"/>
        <v>C</v>
      </c>
      <c r="F3473" s="383" t="str">
        <f t="shared" si="480"/>
        <v>C</v>
      </c>
      <c r="G3473" s="400"/>
      <c r="H3473" s="385" t="str">
        <f>IF(G3473="","",VLOOKUP(G3473,下拉数据源!J:K,2,0))</f>
        <v/>
      </c>
      <c r="I3473" s="385"/>
      <c r="J3473" s="385"/>
      <c r="K3473" s="386"/>
      <c r="L3473" s="401"/>
      <c r="M3473" s="384"/>
      <c r="N3473" s="384"/>
      <c r="O3473" s="384"/>
      <c r="P3473" s="386"/>
      <c r="Q3473" s="387"/>
      <c r="R3473" s="286"/>
      <c r="S3473" s="388">
        <f t="shared" si="484"/>
        <v>0</v>
      </c>
      <c r="T3473" s="389"/>
      <c r="U3473" s="389">
        <f t="shared" si="482"/>
        <v>0</v>
      </c>
      <c r="V3473" s="451"/>
      <c r="W3473" s="452"/>
      <c r="X3473" s="386"/>
      <c r="Y3473" s="390"/>
      <c r="Z3473" s="391"/>
      <c r="AA3473" s="392"/>
      <c r="AB3473" s="393"/>
      <c r="AC3473" s="394"/>
      <c r="AD3473" s="395">
        <f t="shared" si="485"/>
        <v>0</v>
      </c>
      <c r="AE3473" s="396">
        <f>IF(OR(G3473=账期!$A$18,G3473=账期!$A$20,G3473=账期!$A$22,G3473=账期!$A$24,G3473=账期!$A$25,G3473=账期!$A$27,G3473=账期!$A$26,G3473=账期!$A$28,G3473=账期!$A$30,G3473=账期!$A$32,G3473=账期!$A$34,G3473=账期!$A$35,G3473=账期!$A$37,G3473=账期!$A$39,G3473=账期!$A$40,G3473=账期!$A$41,G3473=账期!$A$42,G3473=账期!$A$43,G3473=账期!$A$44,G3473=账期!$A$45,G3473=账期!$A$46,G3473=账期!$A$48,G3473=账期!$A$50,G3473=账期!$A$51,G3473=账期!$A$52,G3473=账期!$A$53,G3473=账期!$A$54,G3473=账期!$A$56,G3473=账期!$A$57,G3473=账期!$A$58,G3473=账期!$A$59,G3473=账期!$A$60,G3473=账期!$A$61,G3473=账期!$A$62,G3473=账期!$A$63,G3473=账期!$A$64,G3473=账期!$A$66,G3473=账期!$A$67,G3473=账期!$A$68,G3473=账期!$A$70,G3473=账期!$A$71),30,IF(OR(G3473=账期!$A$74,G3473=账期!$A$77,G3473=账期!$A$76,G3473=账期!$A$79,G3473=账期!$A$80,G3473=账期!$A$81,G3473=账期!$A$83,G3473=账期!$A$85,G3473=账期!$A$87,G3473=账期!$A$89,G3473=账期!$A$91),60,IF(OR(G3473=账期!$A$93,G3473=账期!$A$94,G3473=账期!$A$95,G3473=账期!$A$96,G3473=账期!$A$98,G3473=账期!$A$99,G3473=账期!$A$101,G3473=账期!$A$102),90,0)))</f>
        <v>0</v>
      </c>
      <c r="AF3473" s="396"/>
      <c r="AG3473" s="384"/>
      <c r="AH3473" s="396" t="str">
        <f t="shared" si="481"/>
        <v/>
      </c>
    </row>
    <row r="3474" spans="1:34" ht="18" customHeight="1" x14ac:dyDescent="0.25">
      <c r="A3474" s="301" t="str">
        <f t="shared" si="483"/>
        <v/>
      </c>
      <c r="B3474" s="397"/>
      <c r="C3474" s="398"/>
      <c r="D3474" s="399"/>
      <c r="E3474" s="383" t="str">
        <f t="shared" si="479"/>
        <v>C</v>
      </c>
      <c r="F3474" s="383" t="str">
        <f t="shared" si="480"/>
        <v>C</v>
      </c>
      <c r="G3474" s="400"/>
      <c r="H3474" s="385" t="str">
        <f>IF(G3474="","",VLOOKUP(G3474,下拉数据源!J:K,2,0))</f>
        <v/>
      </c>
      <c r="I3474" s="385"/>
      <c r="J3474" s="385"/>
      <c r="K3474" s="386"/>
      <c r="L3474" s="401"/>
      <c r="M3474" s="384"/>
      <c r="N3474" s="384"/>
      <c r="O3474" s="384"/>
      <c r="P3474" s="386"/>
      <c r="Q3474" s="387"/>
      <c r="R3474" s="286"/>
      <c r="S3474" s="388">
        <f t="shared" si="484"/>
        <v>0</v>
      </c>
      <c r="T3474" s="389"/>
      <c r="U3474" s="389">
        <f t="shared" si="482"/>
        <v>0</v>
      </c>
      <c r="V3474" s="451"/>
      <c r="W3474" s="452"/>
      <c r="X3474" s="386"/>
      <c r="Y3474" s="390"/>
      <c r="Z3474" s="391"/>
      <c r="AA3474" s="392"/>
      <c r="AB3474" s="393"/>
      <c r="AC3474" s="394"/>
      <c r="AD3474" s="395">
        <f t="shared" si="485"/>
        <v>0</v>
      </c>
      <c r="AE3474" s="396">
        <f>IF(OR(G3474=账期!$A$18,G3474=账期!$A$20,G3474=账期!$A$22,G3474=账期!$A$24,G3474=账期!$A$25,G3474=账期!$A$27,G3474=账期!$A$26,G3474=账期!$A$28,G3474=账期!$A$30,G3474=账期!$A$32,G3474=账期!$A$34,G3474=账期!$A$35,G3474=账期!$A$37,G3474=账期!$A$39,G3474=账期!$A$40,G3474=账期!$A$41,G3474=账期!$A$42,G3474=账期!$A$43,G3474=账期!$A$44,G3474=账期!$A$45,G3474=账期!$A$46,G3474=账期!$A$48,G3474=账期!$A$50,G3474=账期!$A$51,G3474=账期!$A$52,G3474=账期!$A$53,G3474=账期!$A$54,G3474=账期!$A$56,G3474=账期!$A$57,G3474=账期!$A$58,G3474=账期!$A$59,G3474=账期!$A$60,G3474=账期!$A$61,G3474=账期!$A$62,G3474=账期!$A$63,G3474=账期!$A$64,G3474=账期!$A$66,G3474=账期!$A$67,G3474=账期!$A$68,G3474=账期!$A$70,G3474=账期!$A$71),30,IF(OR(G3474=账期!$A$74,G3474=账期!$A$77,G3474=账期!$A$76,G3474=账期!$A$79,G3474=账期!$A$80,G3474=账期!$A$81,G3474=账期!$A$83,G3474=账期!$A$85,G3474=账期!$A$87,G3474=账期!$A$89,G3474=账期!$A$91),60,IF(OR(G3474=账期!$A$93,G3474=账期!$A$94,G3474=账期!$A$95,G3474=账期!$A$96,G3474=账期!$A$98,G3474=账期!$A$99,G3474=账期!$A$101,G3474=账期!$A$102),90,0)))</f>
        <v>0</v>
      </c>
      <c r="AF3474" s="396"/>
      <c r="AG3474" s="384"/>
      <c r="AH3474" s="396" t="str">
        <f t="shared" si="481"/>
        <v/>
      </c>
    </row>
    <row r="3475" spans="1:34" ht="18" customHeight="1" x14ac:dyDescent="0.25">
      <c r="A3475" s="301" t="str">
        <f t="shared" si="483"/>
        <v/>
      </c>
      <c r="B3475" s="397"/>
      <c r="C3475" s="398"/>
      <c r="D3475" s="399"/>
      <c r="E3475" s="383" t="str">
        <f t="shared" si="479"/>
        <v>C</v>
      </c>
      <c r="F3475" s="383" t="str">
        <f t="shared" si="480"/>
        <v>C</v>
      </c>
      <c r="G3475" s="400"/>
      <c r="H3475" s="385" t="str">
        <f>IF(G3475="","",VLOOKUP(G3475,下拉数据源!J:K,2,0))</f>
        <v/>
      </c>
      <c r="I3475" s="385"/>
      <c r="J3475" s="385"/>
      <c r="K3475" s="386"/>
      <c r="L3475" s="401"/>
      <c r="M3475" s="384"/>
      <c r="N3475" s="384"/>
      <c r="O3475" s="384"/>
      <c r="P3475" s="386"/>
      <c r="Q3475" s="387"/>
      <c r="R3475" s="286"/>
      <c r="S3475" s="388">
        <f t="shared" si="484"/>
        <v>0</v>
      </c>
      <c r="T3475" s="389"/>
      <c r="U3475" s="389">
        <f t="shared" si="482"/>
        <v>0</v>
      </c>
      <c r="V3475" s="451"/>
      <c r="W3475" s="452"/>
      <c r="X3475" s="386"/>
      <c r="Y3475" s="390"/>
      <c r="Z3475" s="391"/>
      <c r="AA3475" s="392"/>
      <c r="AB3475" s="393"/>
      <c r="AC3475" s="394"/>
      <c r="AD3475" s="395">
        <f t="shared" si="485"/>
        <v>0</v>
      </c>
      <c r="AE3475" s="396">
        <f>IF(OR(G3475=账期!$A$18,G3475=账期!$A$20,G3475=账期!$A$22,G3475=账期!$A$24,G3475=账期!$A$25,G3475=账期!$A$27,G3475=账期!$A$26,G3475=账期!$A$28,G3475=账期!$A$30,G3475=账期!$A$32,G3475=账期!$A$34,G3475=账期!$A$35,G3475=账期!$A$37,G3475=账期!$A$39,G3475=账期!$A$40,G3475=账期!$A$41,G3475=账期!$A$42,G3475=账期!$A$43,G3475=账期!$A$44,G3475=账期!$A$45,G3475=账期!$A$46,G3475=账期!$A$48,G3475=账期!$A$50,G3475=账期!$A$51,G3475=账期!$A$52,G3475=账期!$A$53,G3475=账期!$A$54,G3475=账期!$A$56,G3475=账期!$A$57,G3475=账期!$A$58,G3475=账期!$A$59,G3475=账期!$A$60,G3475=账期!$A$61,G3475=账期!$A$62,G3475=账期!$A$63,G3475=账期!$A$64,G3475=账期!$A$66,G3475=账期!$A$67,G3475=账期!$A$68,G3475=账期!$A$70,G3475=账期!$A$71),30,IF(OR(G3475=账期!$A$74,G3475=账期!$A$77,G3475=账期!$A$76,G3475=账期!$A$79,G3475=账期!$A$80,G3475=账期!$A$81,G3475=账期!$A$83,G3475=账期!$A$85,G3475=账期!$A$87,G3475=账期!$A$89,G3475=账期!$A$91),60,IF(OR(G3475=账期!$A$93,G3475=账期!$A$94,G3475=账期!$A$95,G3475=账期!$A$96,G3475=账期!$A$98,G3475=账期!$A$99,G3475=账期!$A$101,G3475=账期!$A$102),90,0)))</f>
        <v>0</v>
      </c>
      <c r="AF3475" s="396"/>
      <c r="AG3475" s="384"/>
      <c r="AH3475" s="396" t="str">
        <f t="shared" si="481"/>
        <v/>
      </c>
    </row>
    <row r="3476" spans="1:34" ht="18" customHeight="1" x14ac:dyDescent="0.25">
      <c r="A3476" s="301" t="str">
        <f t="shared" si="483"/>
        <v/>
      </c>
      <c r="B3476" s="397"/>
      <c r="C3476" s="398"/>
      <c r="D3476" s="399"/>
      <c r="E3476" s="383" t="str">
        <f t="shared" si="479"/>
        <v>C</v>
      </c>
      <c r="F3476" s="383" t="str">
        <f t="shared" si="480"/>
        <v>C</v>
      </c>
      <c r="G3476" s="400"/>
      <c r="H3476" s="385" t="str">
        <f>IF(G3476="","",VLOOKUP(G3476,下拉数据源!J:K,2,0))</f>
        <v/>
      </c>
      <c r="I3476" s="385"/>
      <c r="J3476" s="385"/>
      <c r="K3476" s="386"/>
      <c r="L3476" s="401"/>
      <c r="M3476" s="384"/>
      <c r="N3476" s="384"/>
      <c r="O3476" s="384"/>
      <c r="P3476" s="386"/>
      <c r="Q3476" s="387"/>
      <c r="R3476" s="286"/>
      <c r="S3476" s="388">
        <f t="shared" si="484"/>
        <v>0</v>
      </c>
      <c r="T3476" s="389"/>
      <c r="U3476" s="389">
        <f t="shared" si="482"/>
        <v>0</v>
      </c>
      <c r="V3476" s="451"/>
      <c r="W3476" s="452"/>
      <c r="X3476" s="386"/>
      <c r="Y3476" s="390"/>
      <c r="Z3476" s="391"/>
      <c r="AA3476" s="392"/>
      <c r="AB3476" s="393"/>
      <c r="AC3476" s="394"/>
      <c r="AD3476" s="395">
        <f t="shared" si="485"/>
        <v>0</v>
      </c>
      <c r="AE3476" s="396">
        <f>IF(OR(G3476=账期!$A$18,G3476=账期!$A$20,G3476=账期!$A$22,G3476=账期!$A$24,G3476=账期!$A$25,G3476=账期!$A$27,G3476=账期!$A$26,G3476=账期!$A$28,G3476=账期!$A$30,G3476=账期!$A$32,G3476=账期!$A$34,G3476=账期!$A$35,G3476=账期!$A$37,G3476=账期!$A$39,G3476=账期!$A$40,G3476=账期!$A$41,G3476=账期!$A$42,G3476=账期!$A$43,G3476=账期!$A$44,G3476=账期!$A$45,G3476=账期!$A$46,G3476=账期!$A$48,G3476=账期!$A$50,G3476=账期!$A$51,G3476=账期!$A$52,G3476=账期!$A$53,G3476=账期!$A$54,G3476=账期!$A$56,G3476=账期!$A$57,G3476=账期!$A$58,G3476=账期!$A$59,G3476=账期!$A$60,G3476=账期!$A$61,G3476=账期!$A$62,G3476=账期!$A$63,G3476=账期!$A$64,G3476=账期!$A$66,G3476=账期!$A$67,G3476=账期!$A$68,G3476=账期!$A$70,G3476=账期!$A$71),30,IF(OR(G3476=账期!$A$74,G3476=账期!$A$77,G3476=账期!$A$76,G3476=账期!$A$79,G3476=账期!$A$80,G3476=账期!$A$81,G3476=账期!$A$83,G3476=账期!$A$85,G3476=账期!$A$87,G3476=账期!$A$89,G3476=账期!$A$91),60,IF(OR(G3476=账期!$A$93,G3476=账期!$A$94,G3476=账期!$A$95,G3476=账期!$A$96,G3476=账期!$A$98,G3476=账期!$A$99,G3476=账期!$A$101,G3476=账期!$A$102),90,0)))</f>
        <v>0</v>
      </c>
      <c r="AF3476" s="396"/>
      <c r="AG3476" s="384"/>
      <c r="AH3476" s="396" t="str">
        <f t="shared" si="481"/>
        <v/>
      </c>
    </row>
    <row r="3477" spans="1:34" ht="18" customHeight="1" x14ac:dyDescent="0.25">
      <c r="A3477" s="301" t="str">
        <f t="shared" si="483"/>
        <v/>
      </c>
      <c r="B3477" s="397"/>
      <c r="C3477" s="398"/>
      <c r="D3477" s="399"/>
      <c r="E3477" s="383" t="str">
        <f t="shared" si="479"/>
        <v>C</v>
      </c>
      <c r="F3477" s="383" t="str">
        <f t="shared" si="480"/>
        <v>C</v>
      </c>
      <c r="G3477" s="400"/>
      <c r="H3477" s="385" t="str">
        <f>IF(G3477="","",VLOOKUP(G3477,下拉数据源!J:K,2,0))</f>
        <v/>
      </c>
      <c r="I3477" s="385"/>
      <c r="J3477" s="385"/>
      <c r="K3477" s="386"/>
      <c r="L3477" s="401"/>
      <c r="M3477" s="384"/>
      <c r="N3477" s="384"/>
      <c r="O3477" s="384"/>
      <c r="P3477" s="386"/>
      <c r="Q3477" s="387"/>
      <c r="R3477" s="286"/>
      <c r="S3477" s="388">
        <f t="shared" si="484"/>
        <v>0</v>
      </c>
      <c r="T3477" s="389"/>
      <c r="U3477" s="389">
        <f t="shared" si="482"/>
        <v>0</v>
      </c>
      <c r="V3477" s="451"/>
      <c r="W3477" s="452"/>
      <c r="X3477" s="386"/>
      <c r="Y3477" s="390"/>
      <c r="Z3477" s="391"/>
      <c r="AA3477" s="392"/>
      <c r="AB3477" s="393"/>
      <c r="AC3477" s="394"/>
      <c r="AD3477" s="395">
        <f t="shared" si="485"/>
        <v>0</v>
      </c>
      <c r="AE3477" s="396">
        <f>IF(OR(G3477=账期!$A$18,G3477=账期!$A$20,G3477=账期!$A$22,G3477=账期!$A$24,G3477=账期!$A$25,G3477=账期!$A$27,G3477=账期!$A$26,G3477=账期!$A$28,G3477=账期!$A$30,G3477=账期!$A$32,G3477=账期!$A$34,G3477=账期!$A$35,G3477=账期!$A$37,G3477=账期!$A$39,G3477=账期!$A$40,G3477=账期!$A$41,G3477=账期!$A$42,G3477=账期!$A$43,G3477=账期!$A$44,G3477=账期!$A$45,G3477=账期!$A$46,G3477=账期!$A$48,G3477=账期!$A$50,G3477=账期!$A$51,G3477=账期!$A$52,G3477=账期!$A$53,G3477=账期!$A$54,G3477=账期!$A$56,G3477=账期!$A$57,G3477=账期!$A$58,G3477=账期!$A$59,G3477=账期!$A$60,G3477=账期!$A$61,G3477=账期!$A$62,G3477=账期!$A$63,G3477=账期!$A$64,G3477=账期!$A$66,G3477=账期!$A$67,G3477=账期!$A$68,G3477=账期!$A$70,G3477=账期!$A$71),30,IF(OR(G3477=账期!$A$74,G3477=账期!$A$77,G3477=账期!$A$76,G3477=账期!$A$79,G3477=账期!$A$80,G3477=账期!$A$81,G3477=账期!$A$83,G3477=账期!$A$85,G3477=账期!$A$87,G3477=账期!$A$89,G3477=账期!$A$91),60,IF(OR(G3477=账期!$A$93,G3477=账期!$A$94,G3477=账期!$A$95,G3477=账期!$A$96,G3477=账期!$A$98,G3477=账期!$A$99,G3477=账期!$A$101,G3477=账期!$A$102),90,0)))</f>
        <v>0</v>
      </c>
      <c r="AF3477" s="396"/>
      <c r="AG3477" s="384"/>
      <c r="AH3477" s="396" t="str">
        <f t="shared" si="481"/>
        <v/>
      </c>
    </row>
    <row r="3478" spans="1:34" ht="18" customHeight="1" x14ac:dyDescent="0.25">
      <c r="A3478" s="301" t="str">
        <f t="shared" si="483"/>
        <v/>
      </c>
      <c r="B3478" s="397"/>
      <c r="C3478" s="398"/>
      <c r="D3478" s="399"/>
      <c r="E3478" s="383" t="str">
        <f t="shared" si="479"/>
        <v>C</v>
      </c>
      <c r="F3478" s="383" t="str">
        <f t="shared" si="480"/>
        <v>C</v>
      </c>
      <c r="G3478" s="400"/>
      <c r="H3478" s="385" t="str">
        <f>IF(G3478="","",VLOOKUP(G3478,下拉数据源!J:K,2,0))</f>
        <v/>
      </c>
      <c r="I3478" s="385"/>
      <c r="J3478" s="385"/>
      <c r="K3478" s="386"/>
      <c r="L3478" s="401"/>
      <c r="M3478" s="384"/>
      <c r="N3478" s="384"/>
      <c r="O3478" s="384"/>
      <c r="P3478" s="386"/>
      <c r="Q3478" s="387"/>
      <c r="R3478" s="286"/>
      <c r="S3478" s="388">
        <f t="shared" si="484"/>
        <v>0</v>
      </c>
      <c r="T3478" s="389"/>
      <c r="U3478" s="389">
        <f t="shared" si="482"/>
        <v>0</v>
      </c>
      <c r="V3478" s="451"/>
      <c r="W3478" s="452"/>
      <c r="X3478" s="386"/>
      <c r="Y3478" s="390"/>
      <c r="Z3478" s="391"/>
      <c r="AA3478" s="392"/>
      <c r="AB3478" s="393"/>
      <c r="AC3478" s="394"/>
      <c r="AD3478" s="395">
        <f t="shared" si="485"/>
        <v>0</v>
      </c>
      <c r="AE3478" s="396">
        <f>IF(OR(G3478=账期!$A$18,G3478=账期!$A$20,G3478=账期!$A$22,G3478=账期!$A$24,G3478=账期!$A$25,G3478=账期!$A$27,G3478=账期!$A$26,G3478=账期!$A$28,G3478=账期!$A$30,G3478=账期!$A$32,G3478=账期!$A$34,G3478=账期!$A$35,G3478=账期!$A$37,G3478=账期!$A$39,G3478=账期!$A$40,G3478=账期!$A$41,G3478=账期!$A$42,G3478=账期!$A$43,G3478=账期!$A$44,G3478=账期!$A$45,G3478=账期!$A$46,G3478=账期!$A$48,G3478=账期!$A$50,G3478=账期!$A$51,G3478=账期!$A$52,G3478=账期!$A$53,G3478=账期!$A$54,G3478=账期!$A$56,G3478=账期!$A$57,G3478=账期!$A$58,G3478=账期!$A$59,G3478=账期!$A$60,G3478=账期!$A$61,G3478=账期!$A$62,G3478=账期!$A$63,G3478=账期!$A$64,G3478=账期!$A$66,G3478=账期!$A$67,G3478=账期!$A$68,G3478=账期!$A$70,G3478=账期!$A$71),30,IF(OR(G3478=账期!$A$74,G3478=账期!$A$77,G3478=账期!$A$76,G3478=账期!$A$79,G3478=账期!$A$80,G3478=账期!$A$81,G3478=账期!$A$83,G3478=账期!$A$85,G3478=账期!$A$87,G3478=账期!$A$89,G3478=账期!$A$91),60,IF(OR(G3478=账期!$A$93,G3478=账期!$A$94,G3478=账期!$A$95,G3478=账期!$A$96,G3478=账期!$A$98,G3478=账期!$A$99,G3478=账期!$A$101,G3478=账期!$A$102),90,0)))</f>
        <v>0</v>
      </c>
      <c r="AF3478" s="396"/>
      <c r="AG3478" s="384"/>
      <c r="AH3478" s="396" t="str">
        <f t="shared" si="481"/>
        <v/>
      </c>
    </row>
    <row r="3479" spans="1:34" ht="18" customHeight="1" x14ac:dyDescent="0.25">
      <c r="A3479" s="301" t="str">
        <f t="shared" si="483"/>
        <v/>
      </c>
      <c r="B3479" s="397"/>
      <c r="C3479" s="398"/>
      <c r="D3479" s="399"/>
      <c r="E3479" s="383" t="str">
        <f t="shared" si="479"/>
        <v>C</v>
      </c>
      <c r="F3479" s="383" t="str">
        <f t="shared" si="480"/>
        <v>C</v>
      </c>
      <c r="G3479" s="400"/>
      <c r="H3479" s="385" t="str">
        <f>IF(G3479="","",VLOOKUP(G3479,下拉数据源!J:K,2,0))</f>
        <v/>
      </c>
      <c r="I3479" s="385"/>
      <c r="J3479" s="385"/>
      <c r="K3479" s="386"/>
      <c r="L3479" s="401"/>
      <c r="M3479" s="384"/>
      <c r="N3479" s="384"/>
      <c r="O3479" s="384"/>
      <c r="P3479" s="386"/>
      <c r="Q3479" s="387"/>
      <c r="R3479" s="286"/>
      <c r="S3479" s="388">
        <f t="shared" si="484"/>
        <v>0</v>
      </c>
      <c r="T3479" s="389"/>
      <c r="U3479" s="389">
        <f t="shared" si="482"/>
        <v>0</v>
      </c>
      <c r="V3479" s="451"/>
      <c r="W3479" s="452"/>
      <c r="X3479" s="386"/>
      <c r="Y3479" s="390"/>
      <c r="Z3479" s="391"/>
      <c r="AA3479" s="392"/>
      <c r="AB3479" s="393"/>
      <c r="AC3479" s="394"/>
      <c r="AD3479" s="395">
        <f t="shared" si="485"/>
        <v>0</v>
      </c>
      <c r="AE3479" s="396">
        <f>IF(OR(G3479=账期!$A$18,G3479=账期!$A$20,G3479=账期!$A$22,G3479=账期!$A$24,G3479=账期!$A$25,G3479=账期!$A$27,G3479=账期!$A$26,G3479=账期!$A$28,G3479=账期!$A$30,G3479=账期!$A$32,G3479=账期!$A$34,G3479=账期!$A$35,G3479=账期!$A$37,G3479=账期!$A$39,G3479=账期!$A$40,G3479=账期!$A$41,G3479=账期!$A$42,G3479=账期!$A$43,G3479=账期!$A$44,G3479=账期!$A$45,G3479=账期!$A$46,G3479=账期!$A$48,G3479=账期!$A$50,G3479=账期!$A$51,G3479=账期!$A$52,G3479=账期!$A$53,G3479=账期!$A$54,G3479=账期!$A$56,G3479=账期!$A$57,G3479=账期!$A$58,G3479=账期!$A$59,G3479=账期!$A$60,G3479=账期!$A$61,G3479=账期!$A$62,G3479=账期!$A$63,G3479=账期!$A$64,G3479=账期!$A$66,G3479=账期!$A$67,G3479=账期!$A$68,G3479=账期!$A$70,G3479=账期!$A$71),30,IF(OR(G3479=账期!$A$74,G3479=账期!$A$77,G3479=账期!$A$76,G3479=账期!$A$79,G3479=账期!$A$80,G3479=账期!$A$81,G3479=账期!$A$83,G3479=账期!$A$85,G3479=账期!$A$87,G3479=账期!$A$89,G3479=账期!$A$91),60,IF(OR(G3479=账期!$A$93,G3479=账期!$A$94,G3479=账期!$A$95,G3479=账期!$A$96,G3479=账期!$A$98,G3479=账期!$A$99,G3479=账期!$A$101,G3479=账期!$A$102),90,0)))</f>
        <v>0</v>
      </c>
      <c r="AF3479" s="396"/>
      <c r="AG3479" s="384"/>
      <c r="AH3479" s="396" t="str">
        <f t="shared" si="481"/>
        <v/>
      </c>
    </row>
    <row r="3480" spans="1:34" ht="18" customHeight="1" x14ac:dyDescent="0.25">
      <c r="A3480" s="301" t="str">
        <f t="shared" si="483"/>
        <v/>
      </c>
      <c r="B3480" s="397"/>
      <c r="C3480" s="398"/>
      <c r="D3480" s="399"/>
      <c r="E3480" s="383" t="str">
        <f t="shared" si="479"/>
        <v>C</v>
      </c>
      <c r="F3480" s="383" t="str">
        <f t="shared" si="480"/>
        <v>C</v>
      </c>
      <c r="G3480" s="400"/>
      <c r="H3480" s="385" t="str">
        <f>IF(G3480="","",VLOOKUP(G3480,下拉数据源!J:K,2,0))</f>
        <v/>
      </c>
      <c r="I3480" s="385"/>
      <c r="J3480" s="385"/>
      <c r="K3480" s="386"/>
      <c r="L3480" s="401"/>
      <c r="M3480" s="384"/>
      <c r="N3480" s="384"/>
      <c r="O3480" s="384"/>
      <c r="P3480" s="386"/>
      <c r="Q3480" s="387"/>
      <c r="R3480" s="286"/>
      <c r="S3480" s="388">
        <f t="shared" si="484"/>
        <v>0</v>
      </c>
      <c r="T3480" s="389"/>
      <c r="U3480" s="389">
        <f t="shared" si="482"/>
        <v>0</v>
      </c>
      <c r="V3480" s="451"/>
      <c r="W3480" s="452"/>
      <c r="X3480" s="386"/>
      <c r="Y3480" s="390"/>
      <c r="Z3480" s="391"/>
      <c r="AA3480" s="392"/>
      <c r="AB3480" s="393"/>
      <c r="AC3480" s="394"/>
      <c r="AD3480" s="395">
        <f t="shared" si="485"/>
        <v>0</v>
      </c>
      <c r="AE3480" s="396">
        <f>IF(OR(G3480=账期!$A$18,G3480=账期!$A$20,G3480=账期!$A$22,G3480=账期!$A$24,G3480=账期!$A$25,G3480=账期!$A$27,G3480=账期!$A$26,G3480=账期!$A$28,G3480=账期!$A$30,G3480=账期!$A$32,G3480=账期!$A$34,G3480=账期!$A$35,G3480=账期!$A$37,G3480=账期!$A$39,G3480=账期!$A$40,G3480=账期!$A$41,G3480=账期!$A$42,G3480=账期!$A$43,G3480=账期!$A$44,G3480=账期!$A$45,G3480=账期!$A$46,G3480=账期!$A$48,G3480=账期!$A$50,G3480=账期!$A$51,G3480=账期!$A$52,G3480=账期!$A$53,G3480=账期!$A$54,G3480=账期!$A$56,G3480=账期!$A$57,G3480=账期!$A$58,G3480=账期!$A$59,G3480=账期!$A$60,G3480=账期!$A$61,G3480=账期!$A$62,G3480=账期!$A$63,G3480=账期!$A$64,G3480=账期!$A$66,G3480=账期!$A$67,G3480=账期!$A$68,G3480=账期!$A$70,G3480=账期!$A$71),30,IF(OR(G3480=账期!$A$74,G3480=账期!$A$77,G3480=账期!$A$76,G3480=账期!$A$79,G3480=账期!$A$80,G3480=账期!$A$81,G3480=账期!$A$83,G3480=账期!$A$85,G3480=账期!$A$87,G3480=账期!$A$89,G3480=账期!$A$91),60,IF(OR(G3480=账期!$A$93,G3480=账期!$A$94,G3480=账期!$A$95,G3480=账期!$A$96,G3480=账期!$A$98,G3480=账期!$A$99,G3480=账期!$A$101,G3480=账期!$A$102),90,0)))</f>
        <v>0</v>
      </c>
      <c r="AF3480" s="396"/>
      <c r="AG3480" s="384"/>
      <c r="AH3480" s="396" t="str">
        <f t="shared" si="481"/>
        <v/>
      </c>
    </row>
    <row r="3481" spans="1:34" ht="18" customHeight="1" x14ac:dyDescent="0.25">
      <c r="A3481" s="301" t="str">
        <f t="shared" si="483"/>
        <v/>
      </c>
      <c r="B3481" s="397"/>
      <c r="C3481" s="398"/>
      <c r="D3481" s="399"/>
      <c r="E3481" s="383" t="str">
        <f t="shared" si="479"/>
        <v>C</v>
      </c>
      <c r="F3481" s="383" t="str">
        <f t="shared" si="480"/>
        <v>C</v>
      </c>
      <c r="G3481" s="400"/>
      <c r="H3481" s="385" t="str">
        <f>IF(G3481="","",VLOOKUP(G3481,下拉数据源!J:K,2,0))</f>
        <v/>
      </c>
      <c r="I3481" s="385"/>
      <c r="J3481" s="385"/>
      <c r="K3481" s="386"/>
      <c r="L3481" s="401"/>
      <c r="M3481" s="384"/>
      <c r="N3481" s="384"/>
      <c r="O3481" s="384"/>
      <c r="P3481" s="386"/>
      <c r="Q3481" s="387"/>
      <c r="R3481" s="286"/>
      <c r="S3481" s="388">
        <f t="shared" si="484"/>
        <v>0</v>
      </c>
      <c r="T3481" s="389"/>
      <c r="U3481" s="389">
        <f t="shared" si="482"/>
        <v>0</v>
      </c>
      <c r="V3481" s="451"/>
      <c r="W3481" s="452"/>
      <c r="X3481" s="386"/>
      <c r="Y3481" s="390"/>
      <c r="Z3481" s="391"/>
      <c r="AA3481" s="392"/>
      <c r="AB3481" s="393"/>
      <c r="AC3481" s="394"/>
      <c r="AD3481" s="395">
        <f t="shared" si="485"/>
        <v>0</v>
      </c>
      <c r="AE3481" s="396">
        <f>IF(OR(G3481=账期!$A$18,G3481=账期!$A$20,G3481=账期!$A$22,G3481=账期!$A$24,G3481=账期!$A$25,G3481=账期!$A$27,G3481=账期!$A$26,G3481=账期!$A$28,G3481=账期!$A$30,G3481=账期!$A$32,G3481=账期!$A$34,G3481=账期!$A$35,G3481=账期!$A$37,G3481=账期!$A$39,G3481=账期!$A$40,G3481=账期!$A$41,G3481=账期!$A$42,G3481=账期!$A$43,G3481=账期!$A$44,G3481=账期!$A$45,G3481=账期!$A$46,G3481=账期!$A$48,G3481=账期!$A$50,G3481=账期!$A$51,G3481=账期!$A$52,G3481=账期!$A$53,G3481=账期!$A$54,G3481=账期!$A$56,G3481=账期!$A$57,G3481=账期!$A$58,G3481=账期!$A$59,G3481=账期!$A$60,G3481=账期!$A$61,G3481=账期!$A$62,G3481=账期!$A$63,G3481=账期!$A$64,G3481=账期!$A$66,G3481=账期!$A$67,G3481=账期!$A$68,G3481=账期!$A$70,G3481=账期!$A$71),30,IF(OR(G3481=账期!$A$74,G3481=账期!$A$77,G3481=账期!$A$76,G3481=账期!$A$79,G3481=账期!$A$80,G3481=账期!$A$81,G3481=账期!$A$83,G3481=账期!$A$85,G3481=账期!$A$87,G3481=账期!$A$89,G3481=账期!$A$91),60,IF(OR(G3481=账期!$A$93,G3481=账期!$A$94,G3481=账期!$A$95,G3481=账期!$A$96,G3481=账期!$A$98,G3481=账期!$A$99,G3481=账期!$A$101,G3481=账期!$A$102),90,0)))</f>
        <v>0</v>
      </c>
      <c r="AF3481" s="396"/>
      <c r="AG3481" s="384"/>
      <c r="AH3481" s="396" t="str">
        <f t="shared" si="481"/>
        <v/>
      </c>
    </row>
    <row r="3482" spans="1:34" ht="18" customHeight="1" x14ac:dyDescent="0.25">
      <c r="A3482" s="301" t="str">
        <f t="shared" si="483"/>
        <v/>
      </c>
      <c r="B3482" s="397"/>
      <c r="C3482" s="398"/>
      <c r="D3482" s="399"/>
      <c r="E3482" s="383" t="str">
        <f t="shared" si="479"/>
        <v>C</v>
      </c>
      <c r="F3482" s="383" t="str">
        <f t="shared" si="480"/>
        <v>C</v>
      </c>
      <c r="G3482" s="400"/>
      <c r="H3482" s="385" t="str">
        <f>IF(G3482="","",VLOOKUP(G3482,下拉数据源!J:K,2,0))</f>
        <v/>
      </c>
      <c r="I3482" s="385"/>
      <c r="J3482" s="385"/>
      <c r="K3482" s="386"/>
      <c r="L3482" s="401"/>
      <c r="M3482" s="384"/>
      <c r="N3482" s="384"/>
      <c r="O3482" s="384"/>
      <c r="P3482" s="386"/>
      <c r="Q3482" s="387"/>
      <c r="R3482" s="286"/>
      <c r="S3482" s="388">
        <f t="shared" si="484"/>
        <v>0</v>
      </c>
      <c r="T3482" s="389"/>
      <c r="U3482" s="389">
        <f t="shared" si="482"/>
        <v>0</v>
      </c>
      <c r="V3482" s="451"/>
      <c r="W3482" s="452"/>
      <c r="X3482" s="386"/>
      <c r="Y3482" s="390"/>
      <c r="Z3482" s="391"/>
      <c r="AA3482" s="392"/>
      <c r="AB3482" s="393"/>
      <c r="AC3482" s="394"/>
      <c r="AD3482" s="395">
        <f t="shared" si="485"/>
        <v>0</v>
      </c>
      <c r="AE3482" s="396">
        <f>IF(OR(G3482=账期!$A$18,G3482=账期!$A$20,G3482=账期!$A$22,G3482=账期!$A$24,G3482=账期!$A$25,G3482=账期!$A$27,G3482=账期!$A$26,G3482=账期!$A$28,G3482=账期!$A$30,G3482=账期!$A$32,G3482=账期!$A$34,G3482=账期!$A$35,G3482=账期!$A$37,G3482=账期!$A$39,G3482=账期!$A$40,G3482=账期!$A$41,G3482=账期!$A$42,G3482=账期!$A$43,G3482=账期!$A$44,G3482=账期!$A$45,G3482=账期!$A$46,G3482=账期!$A$48,G3482=账期!$A$50,G3482=账期!$A$51,G3482=账期!$A$52,G3482=账期!$A$53,G3482=账期!$A$54,G3482=账期!$A$56,G3482=账期!$A$57,G3482=账期!$A$58,G3482=账期!$A$59,G3482=账期!$A$60,G3482=账期!$A$61,G3482=账期!$A$62,G3482=账期!$A$63,G3482=账期!$A$64,G3482=账期!$A$66,G3482=账期!$A$67,G3482=账期!$A$68,G3482=账期!$A$70,G3482=账期!$A$71),30,IF(OR(G3482=账期!$A$74,G3482=账期!$A$77,G3482=账期!$A$76,G3482=账期!$A$79,G3482=账期!$A$80,G3482=账期!$A$81,G3482=账期!$A$83,G3482=账期!$A$85,G3482=账期!$A$87,G3482=账期!$A$89,G3482=账期!$A$91),60,IF(OR(G3482=账期!$A$93,G3482=账期!$A$94,G3482=账期!$A$95,G3482=账期!$A$96,G3482=账期!$A$98,G3482=账期!$A$99,G3482=账期!$A$101,G3482=账期!$A$102),90,0)))</f>
        <v>0</v>
      </c>
      <c r="AF3482" s="396"/>
      <c r="AG3482" s="384"/>
      <c r="AH3482" s="396" t="str">
        <f t="shared" si="481"/>
        <v/>
      </c>
    </row>
    <row r="3483" spans="1:34" ht="18" customHeight="1" x14ac:dyDescent="0.25">
      <c r="A3483" s="301" t="str">
        <f t="shared" si="483"/>
        <v/>
      </c>
      <c r="B3483" s="397"/>
      <c r="C3483" s="398"/>
      <c r="D3483" s="399"/>
      <c r="E3483" s="383" t="str">
        <f t="shared" si="479"/>
        <v>C</v>
      </c>
      <c r="F3483" s="383" t="str">
        <f t="shared" si="480"/>
        <v>C</v>
      </c>
      <c r="G3483" s="400"/>
      <c r="H3483" s="385" t="str">
        <f>IF(G3483="","",VLOOKUP(G3483,下拉数据源!J:K,2,0))</f>
        <v/>
      </c>
      <c r="I3483" s="385"/>
      <c r="J3483" s="385"/>
      <c r="K3483" s="386"/>
      <c r="L3483" s="401"/>
      <c r="M3483" s="384"/>
      <c r="N3483" s="384"/>
      <c r="O3483" s="384"/>
      <c r="P3483" s="386"/>
      <c r="Q3483" s="387"/>
      <c r="R3483" s="286"/>
      <c r="S3483" s="388">
        <f t="shared" si="484"/>
        <v>0</v>
      </c>
      <c r="T3483" s="389"/>
      <c r="U3483" s="389">
        <f t="shared" si="482"/>
        <v>0</v>
      </c>
      <c r="V3483" s="451"/>
      <c r="W3483" s="452"/>
      <c r="X3483" s="386"/>
      <c r="Y3483" s="390"/>
      <c r="Z3483" s="391"/>
      <c r="AA3483" s="392"/>
      <c r="AB3483" s="393"/>
      <c r="AC3483" s="394"/>
      <c r="AD3483" s="395">
        <f t="shared" si="485"/>
        <v>0</v>
      </c>
      <c r="AE3483" s="396">
        <f>IF(OR(G3483=账期!$A$18,G3483=账期!$A$20,G3483=账期!$A$22,G3483=账期!$A$24,G3483=账期!$A$25,G3483=账期!$A$27,G3483=账期!$A$26,G3483=账期!$A$28,G3483=账期!$A$30,G3483=账期!$A$32,G3483=账期!$A$34,G3483=账期!$A$35,G3483=账期!$A$37,G3483=账期!$A$39,G3483=账期!$A$40,G3483=账期!$A$41,G3483=账期!$A$42,G3483=账期!$A$43,G3483=账期!$A$44,G3483=账期!$A$45,G3483=账期!$A$46,G3483=账期!$A$48,G3483=账期!$A$50,G3483=账期!$A$51,G3483=账期!$A$52,G3483=账期!$A$53,G3483=账期!$A$54,G3483=账期!$A$56,G3483=账期!$A$57,G3483=账期!$A$58,G3483=账期!$A$59,G3483=账期!$A$60,G3483=账期!$A$61,G3483=账期!$A$62,G3483=账期!$A$63,G3483=账期!$A$64,G3483=账期!$A$66,G3483=账期!$A$67,G3483=账期!$A$68,G3483=账期!$A$70,G3483=账期!$A$71),30,IF(OR(G3483=账期!$A$74,G3483=账期!$A$77,G3483=账期!$A$76,G3483=账期!$A$79,G3483=账期!$A$80,G3483=账期!$A$81,G3483=账期!$A$83,G3483=账期!$A$85,G3483=账期!$A$87,G3483=账期!$A$89,G3483=账期!$A$91),60,IF(OR(G3483=账期!$A$93,G3483=账期!$A$94,G3483=账期!$A$95,G3483=账期!$A$96,G3483=账期!$A$98,G3483=账期!$A$99,G3483=账期!$A$101,G3483=账期!$A$102),90,0)))</f>
        <v>0</v>
      </c>
      <c r="AF3483" s="396"/>
      <c r="AG3483" s="384"/>
      <c r="AH3483" s="396" t="str">
        <f t="shared" si="481"/>
        <v/>
      </c>
    </row>
    <row r="3484" spans="1:34" ht="18" customHeight="1" x14ac:dyDescent="0.25">
      <c r="A3484" s="301" t="str">
        <f t="shared" si="483"/>
        <v/>
      </c>
      <c r="B3484" s="397"/>
      <c r="C3484" s="398"/>
      <c r="D3484" s="399"/>
      <c r="E3484" s="383" t="str">
        <f t="shared" si="479"/>
        <v>C</v>
      </c>
      <c r="F3484" s="383" t="str">
        <f t="shared" si="480"/>
        <v>C</v>
      </c>
      <c r="G3484" s="400"/>
      <c r="H3484" s="385" t="str">
        <f>IF(G3484="","",VLOOKUP(G3484,下拉数据源!J:K,2,0))</f>
        <v/>
      </c>
      <c r="I3484" s="385"/>
      <c r="J3484" s="385"/>
      <c r="K3484" s="386"/>
      <c r="L3484" s="401"/>
      <c r="M3484" s="384"/>
      <c r="N3484" s="384"/>
      <c r="O3484" s="384"/>
      <c r="P3484" s="386"/>
      <c r="Q3484" s="387"/>
      <c r="R3484" s="286"/>
      <c r="S3484" s="388">
        <f t="shared" si="484"/>
        <v>0</v>
      </c>
      <c r="T3484" s="389"/>
      <c r="U3484" s="389">
        <f t="shared" si="482"/>
        <v>0</v>
      </c>
      <c r="V3484" s="451"/>
      <c r="W3484" s="452"/>
      <c r="X3484" s="386"/>
      <c r="Y3484" s="390"/>
      <c r="Z3484" s="391"/>
      <c r="AA3484" s="392"/>
      <c r="AB3484" s="393"/>
      <c r="AC3484" s="394"/>
      <c r="AD3484" s="395">
        <f t="shared" si="485"/>
        <v>0</v>
      </c>
      <c r="AE3484" s="396">
        <f>IF(OR(G3484=账期!$A$18,G3484=账期!$A$20,G3484=账期!$A$22,G3484=账期!$A$24,G3484=账期!$A$25,G3484=账期!$A$27,G3484=账期!$A$26,G3484=账期!$A$28,G3484=账期!$A$30,G3484=账期!$A$32,G3484=账期!$A$34,G3484=账期!$A$35,G3484=账期!$A$37,G3484=账期!$A$39,G3484=账期!$A$40,G3484=账期!$A$41,G3484=账期!$A$42,G3484=账期!$A$43,G3484=账期!$A$44,G3484=账期!$A$45,G3484=账期!$A$46,G3484=账期!$A$48,G3484=账期!$A$50,G3484=账期!$A$51,G3484=账期!$A$52,G3484=账期!$A$53,G3484=账期!$A$54,G3484=账期!$A$56,G3484=账期!$A$57,G3484=账期!$A$58,G3484=账期!$A$59,G3484=账期!$A$60,G3484=账期!$A$61,G3484=账期!$A$62,G3484=账期!$A$63,G3484=账期!$A$64,G3484=账期!$A$66,G3484=账期!$A$67,G3484=账期!$A$68,G3484=账期!$A$70,G3484=账期!$A$71),30,IF(OR(G3484=账期!$A$74,G3484=账期!$A$77,G3484=账期!$A$76,G3484=账期!$A$79,G3484=账期!$A$80,G3484=账期!$A$81,G3484=账期!$A$83,G3484=账期!$A$85,G3484=账期!$A$87,G3484=账期!$A$89,G3484=账期!$A$91),60,IF(OR(G3484=账期!$A$93,G3484=账期!$A$94,G3484=账期!$A$95,G3484=账期!$A$96,G3484=账期!$A$98,G3484=账期!$A$99,G3484=账期!$A$101,G3484=账期!$A$102),90,0)))</f>
        <v>0</v>
      </c>
      <c r="AF3484" s="396"/>
      <c r="AG3484" s="384"/>
      <c r="AH3484" s="396" t="str">
        <f t="shared" si="481"/>
        <v/>
      </c>
    </row>
    <row r="3485" spans="1:34" ht="18" customHeight="1" x14ac:dyDescent="0.25">
      <c r="A3485" s="301" t="str">
        <f t="shared" si="483"/>
        <v/>
      </c>
      <c r="B3485" s="397"/>
      <c r="C3485" s="398"/>
      <c r="D3485" s="399"/>
      <c r="E3485" s="383" t="str">
        <f t="shared" ref="E3485:E3548" si="486">IF(OR(D3485="长飞",D3485="烽火",D3485="特发",D3485="富通",D3485="亨通",G3485="赣州金信诺",G3485="江苏永鼎",G3485="宏安集团"),"A",IF(OR(G3485="广意通讯",G3485="湖北楚天",G3485="宁波格亿达",G3485="通鼎互联",G3485="黄石昌达",G3485="江苏俊知",G3485="珠海汉胜",G3485="武汉电信"),"B","C"))</f>
        <v>C</v>
      </c>
      <c r="F3485" s="383" t="str">
        <f t="shared" ref="F3485:F3548" si="487">IF(OR(G3485="成都大唐",G3485="广东亨通",G3485="江苏亨通",G3485="兰州长飞",G3485="南京华信",G3485="汕头奥星",G3485="特发光网",G3485="武汉长飞",G3485="长春烽火",G3485="广意通讯",G3485="湖北楚天",G3485="宁波格亿达",G3485="通鼎互联",G3485="安徽汉唐",G3485="安徽宜德",G3485="安徽盈通",G3485="成都康宁",G3485="成都中飞",G3485="东莞光佳",G3485="东莞鸿鑫",G3485="烽火博鑫",G3485="佛山星蓝",G3485="广东金桥",G3485="广州联兴",G3485="贵州乾新",G3485="航天电工",G3485="合肥兴联",G3485="湖北宇洪",G3485="江苏奥通",G3485="江苏中远",G3485="宁波辰飞",G3485="宁波汉生",G3485="宁波宇欣",G3485="山东太平洋",G3485="山东特发",G3485="山东永通",G3485="上海朗闻",G3485="上海翼波",G3485="四川天邑",G3485="四川旭泰",G3485="武汉瑞联",G3485="武汉同至",G3485="西安西古",G3485="西安鑫华通",G3485="武汉驿路通",G3485="长光通信",G3485="中电八所",G3485="中电光达",G3485="中利集团",G3485="重庆特发",G3485="舟山安格",G3485="珠海邗秦"),"A",IF(OR(G3485="富通天津",G3485="赣州金信诺",G3485="江苏永鼎",G3485="上海长飞",G3485="特发股份",G3485="武汉烽火",G3485="西安烽火",G3485="长飞中利",G3485="江苏中天",G3485="江西联创",G3485="宁波盈谷",G3485="黄石昌达",G3485="四川长飞"),"B","C"))</f>
        <v>C</v>
      </c>
      <c r="G3485" s="400"/>
      <c r="H3485" s="385" t="str">
        <f>IF(G3485="","",VLOOKUP(G3485,下拉数据源!J:K,2,0))</f>
        <v/>
      </c>
      <c r="I3485" s="385"/>
      <c r="J3485" s="385"/>
      <c r="K3485" s="386"/>
      <c r="L3485" s="401"/>
      <c r="M3485" s="384"/>
      <c r="N3485" s="384"/>
      <c r="O3485" s="384"/>
      <c r="P3485" s="386"/>
      <c r="Q3485" s="387"/>
      <c r="R3485" s="286"/>
      <c r="S3485" s="388">
        <f t="shared" si="484"/>
        <v>0</v>
      </c>
      <c r="T3485" s="389"/>
      <c r="U3485" s="389">
        <f t="shared" si="482"/>
        <v>0</v>
      </c>
      <c r="V3485" s="451"/>
      <c r="W3485" s="452"/>
      <c r="X3485" s="386"/>
      <c r="Y3485" s="390"/>
      <c r="Z3485" s="391"/>
      <c r="AA3485" s="392"/>
      <c r="AB3485" s="393"/>
      <c r="AC3485" s="394"/>
      <c r="AD3485" s="395">
        <f t="shared" si="485"/>
        <v>0</v>
      </c>
      <c r="AE3485" s="396">
        <f>IF(OR(G3485=账期!$A$18,G3485=账期!$A$20,G3485=账期!$A$22,G3485=账期!$A$24,G3485=账期!$A$25,G3485=账期!$A$27,G3485=账期!$A$26,G3485=账期!$A$28,G3485=账期!$A$30,G3485=账期!$A$32,G3485=账期!$A$34,G3485=账期!$A$35,G3485=账期!$A$37,G3485=账期!$A$39,G3485=账期!$A$40,G3485=账期!$A$41,G3485=账期!$A$42,G3485=账期!$A$43,G3485=账期!$A$44,G3485=账期!$A$45,G3485=账期!$A$46,G3485=账期!$A$48,G3485=账期!$A$50,G3485=账期!$A$51,G3485=账期!$A$52,G3485=账期!$A$53,G3485=账期!$A$54,G3485=账期!$A$56,G3485=账期!$A$57,G3485=账期!$A$58,G3485=账期!$A$59,G3485=账期!$A$60,G3485=账期!$A$61,G3485=账期!$A$62,G3485=账期!$A$63,G3485=账期!$A$64,G3485=账期!$A$66,G3485=账期!$A$67,G3485=账期!$A$68,G3485=账期!$A$70,G3485=账期!$A$71),30,IF(OR(G3485=账期!$A$74,G3485=账期!$A$77,G3485=账期!$A$76,G3485=账期!$A$79,G3485=账期!$A$80,G3485=账期!$A$81,G3485=账期!$A$83,G3485=账期!$A$85,G3485=账期!$A$87,G3485=账期!$A$89,G3485=账期!$A$91),60,IF(OR(G3485=账期!$A$93,G3485=账期!$A$94,G3485=账期!$A$95,G3485=账期!$A$96,G3485=账期!$A$98,G3485=账期!$A$99,G3485=账期!$A$101,G3485=账期!$A$102),90,0)))</f>
        <v>0</v>
      </c>
      <c r="AF3485" s="396"/>
      <c r="AG3485" s="384"/>
      <c r="AH3485" s="396" t="str">
        <f t="shared" si="481"/>
        <v/>
      </c>
    </row>
    <row r="3486" spans="1:34" ht="18" customHeight="1" x14ac:dyDescent="0.25">
      <c r="A3486" s="301" t="str">
        <f t="shared" si="483"/>
        <v/>
      </c>
      <c r="B3486" s="397"/>
      <c r="C3486" s="398"/>
      <c r="D3486" s="399"/>
      <c r="E3486" s="383" t="str">
        <f t="shared" si="486"/>
        <v>C</v>
      </c>
      <c r="F3486" s="383" t="str">
        <f t="shared" si="487"/>
        <v>C</v>
      </c>
      <c r="G3486" s="400"/>
      <c r="H3486" s="385" t="str">
        <f>IF(G3486="","",VLOOKUP(G3486,下拉数据源!J:K,2,0))</f>
        <v/>
      </c>
      <c r="I3486" s="385"/>
      <c r="J3486" s="385"/>
      <c r="K3486" s="386"/>
      <c r="L3486" s="401"/>
      <c r="M3486" s="384"/>
      <c r="N3486" s="384"/>
      <c r="O3486" s="384"/>
      <c r="P3486" s="386"/>
      <c r="Q3486" s="387"/>
      <c r="R3486" s="286"/>
      <c r="S3486" s="388">
        <f t="shared" si="484"/>
        <v>0</v>
      </c>
      <c r="T3486" s="389"/>
      <c r="U3486" s="389">
        <f t="shared" si="482"/>
        <v>0</v>
      </c>
      <c r="V3486" s="451"/>
      <c r="W3486" s="452"/>
      <c r="X3486" s="386"/>
      <c r="Y3486" s="390"/>
      <c r="Z3486" s="391"/>
      <c r="AA3486" s="392"/>
      <c r="AB3486" s="393"/>
      <c r="AC3486" s="394"/>
      <c r="AD3486" s="395">
        <f t="shared" si="485"/>
        <v>0</v>
      </c>
      <c r="AE3486" s="396">
        <f>IF(OR(G3486=账期!$A$18,G3486=账期!$A$20,G3486=账期!$A$22,G3486=账期!$A$24,G3486=账期!$A$25,G3486=账期!$A$27,G3486=账期!$A$26,G3486=账期!$A$28,G3486=账期!$A$30,G3486=账期!$A$32,G3486=账期!$A$34,G3486=账期!$A$35,G3486=账期!$A$37,G3486=账期!$A$39,G3486=账期!$A$40,G3486=账期!$A$41,G3486=账期!$A$42,G3486=账期!$A$43,G3486=账期!$A$44,G3486=账期!$A$45,G3486=账期!$A$46,G3486=账期!$A$48,G3486=账期!$A$50,G3486=账期!$A$51,G3486=账期!$A$52,G3486=账期!$A$53,G3486=账期!$A$54,G3486=账期!$A$56,G3486=账期!$A$57,G3486=账期!$A$58,G3486=账期!$A$59,G3486=账期!$A$60,G3486=账期!$A$61,G3486=账期!$A$62,G3486=账期!$A$63,G3486=账期!$A$64,G3486=账期!$A$66,G3486=账期!$A$67,G3486=账期!$A$68,G3486=账期!$A$70,G3486=账期!$A$71),30,IF(OR(G3486=账期!$A$74,G3486=账期!$A$77,G3486=账期!$A$76,G3486=账期!$A$79,G3486=账期!$A$80,G3486=账期!$A$81,G3486=账期!$A$83,G3486=账期!$A$85,G3486=账期!$A$87,G3486=账期!$A$89,G3486=账期!$A$91),60,IF(OR(G3486=账期!$A$93,G3486=账期!$A$94,G3486=账期!$A$95,G3486=账期!$A$96,G3486=账期!$A$98,G3486=账期!$A$99,G3486=账期!$A$101,G3486=账期!$A$102),90,0)))</f>
        <v>0</v>
      </c>
      <c r="AF3486" s="396"/>
      <c r="AG3486" s="384"/>
      <c r="AH3486" s="396" t="str">
        <f t="shared" si="481"/>
        <v/>
      </c>
    </row>
    <row r="3487" spans="1:34" ht="18" customHeight="1" x14ac:dyDescent="0.25">
      <c r="A3487" s="301" t="str">
        <f t="shared" si="483"/>
        <v/>
      </c>
      <c r="B3487" s="397"/>
      <c r="C3487" s="398"/>
      <c r="D3487" s="399"/>
      <c r="E3487" s="383" t="str">
        <f t="shared" si="486"/>
        <v>C</v>
      </c>
      <c r="F3487" s="383" t="str">
        <f t="shared" si="487"/>
        <v>C</v>
      </c>
      <c r="G3487" s="400"/>
      <c r="H3487" s="385" t="str">
        <f>IF(G3487="","",VLOOKUP(G3487,下拉数据源!J:K,2,0))</f>
        <v/>
      </c>
      <c r="I3487" s="385"/>
      <c r="J3487" s="385"/>
      <c r="K3487" s="386"/>
      <c r="L3487" s="401"/>
      <c r="M3487" s="384"/>
      <c r="N3487" s="384"/>
      <c r="O3487" s="384"/>
      <c r="P3487" s="386"/>
      <c r="Q3487" s="387"/>
      <c r="R3487" s="286"/>
      <c r="S3487" s="388">
        <f t="shared" si="484"/>
        <v>0</v>
      </c>
      <c r="T3487" s="389"/>
      <c r="U3487" s="389">
        <f t="shared" si="482"/>
        <v>0</v>
      </c>
      <c r="V3487" s="451"/>
      <c r="W3487" s="452"/>
      <c r="X3487" s="386"/>
      <c r="Y3487" s="390"/>
      <c r="Z3487" s="391"/>
      <c r="AA3487" s="392"/>
      <c r="AB3487" s="393"/>
      <c r="AC3487" s="394"/>
      <c r="AD3487" s="395">
        <f t="shared" si="485"/>
        <v>0</v>
      </c>
      <c r="AE3487" s="396">
        <f>IF(OR(G3487=账期!$A$18,G3487=账期!$A$20,G3487=账期!$A$22,G3487=账期!$A$24,G3487=账期!$A$25,G3487=账期!$A$27,G3487=账期!$A$26,G3487=账期!$A$28,G3487=账期!$A$30,G3487=账期!$A$32,G3487=账期!$A$34,G3487=账期!$A$35,G3487=账期!$A$37,G3487=账期!$A$39,G3487=账期!$A$40,G3487=账期!$A$41,G3487=账期!$A$42,G3487=账期!$A$43,G3487=账期!$A$44,G3487=账期!$A$45,G3487=账期!$A$46,G3487=账期!$A$48,G3487=账期!$A$50,G3487=账期!$A$51,G3487=账期!$A$52,G3487=账期!$A$53,G3487=账期!$A$54,G3487=账期!$A$56,G3487=账期!$A$57,G3487=账期!$A$58,G3487=账期!$A$59,G3487=账期!$A$60,G3487=账期!$A$61,G3487=账期!$A$62,G3487=账期!$A$63,G3487=账期!$A$64,G3487=账期!$A$66,G3487=账期!$A$67,G3487=账期!$A$68,G3487=账期!$A$70,G3487=账期!$A$71),30,IF(OR(G3487=账期!$A$74,G3487=账期!$A$77,G3487=账期!$A$76,G3487=账期!$A$79,G3487=账期!$A$80,G3487=账期!$A$81,G3487=账期!$A$83,G3487=账期!$A$85,G3487=账期!$A$87,G3487=账期!$A$89,G3487=账期!$A$91),60,IF(OR(G3487=账期!$A$93,G3487=账期!$A$94,G3487=账期!$A$95,G3487=账期!$A$96,G3487=账期!$A$98,G3487=账期!$A$99,G3487=账期!$A$101,G3487=账期!$A$102),90,0)))</f>
        <v>0</v>
      </c>
      <c r="AF3487" s="396"/>
      <c r="AG3487" s="384"/>
      <c r="AH3487" s="396" t="str">
        <f t="shared" si="481"/>
        <v/>
      </c>
    </row>
    <row r="3488" spans="1:34" ht="18" customHeight="1" x14ac:dyDescent="0.25">
      <c r="A3488" s="301" t="str">
        <f t="shared" si="483"/>
        <v/>
      </c>
      <c r="B3488" s="397"/>
      <c r="C3488" s="398"/>
      <c r="D3488" s="399"/>
      <c r="E3488" s="383" t="str">
        <f t="shared" si="486"/>
        <v>C</v>
      </c>
      <c r="F3488" s="383" t="str">
        <f t="shared" si="487"/>
        <v>C</v>
      </c>
      <c r="G3488" s="400"/>
      <c r="H3488" s="385" t="str">
        <f>IF(G3488="","",VLOOKUP(G3488,下拉数据源!J:K,2,0))</f>
        <v/>
      </c>
      <c r="I3488" s="385"/>
      <c r="J3488" s="385"/>
      <c r="K3488" s="386"/>
      <c r="L3488" s="401"/>
      <c r="M3488" s="384"/>
      <c r="N3488" s="384"/>
      <c r="O3488" s="384"/>
      <c r="P3488" s="386"/>
      <c r="Q3488" s="387"/>
      <c r="R3488" s="286"/>
      <c r="S3488" s="388">
        <f t="shared" si="484"/>
        <v>0</v>
      </c>
      <c r="T3488" s="389"/>
      <c r="U3488" s="389">
        <f t="shared" si="482"/>
        <v>0</v>
      </c>
      <c r="V3488" s="451"/>
      <c r="W3488" s="452"/>
      <c r="X3488" s="386"/>
      <c r="Y3488" s="390"/>
      <c r="Z3488" s="391"/>
      <c r="AA3488" s="392"/>
      <c r="AB3488" s="393"/>
      <c r="AC3488" s="394"/>
      <c r="AD3488" s="395">
        <f t="shared" si="485"/>
        <v>0</v>
      </c>
      <c r="AE3488" s="396">
        <f>IF(OR(G3488=账期!$A$18,G3488=账期!$A$20,G3488=账期!$A$22,G3488=账期!$A$24,G3488=账期!$A$25,G3488=账期!$A$27,G3488=账期!$A$26,G3488=账期!$A$28,G3488=账期!$A$30,G3488=账期!$A$32,G3488=账期!$A$34,G3488=账期!$A$35,G3488=账期!$A$37,G3488=账期!$A$39,G3488=账期!$A$40,G3488=账期!$A$41,G3488=账期!$A$42,G3488=账期!$A$43,G3488=账期!$A$44,G3488=账期!$A$45,G3488=账期!$A$46,G3488=账期!$A$48,G3488=账期!$A$50,G3488=账期!$A$51,G3488=账期!$A$52,G3488=账期!$A$53,G3488=账期!$A$54,G3488=账期!$A$56,G3488=账期!$A$57,G3488=账期!$A$58,G3488=账期!$A$59,G3488=账期!$A$60,G3488=账期!$A$61,G3488=账期!$A$62,G3488=账期!$A$63,G3488=账期!$A$64,G3488=账期!$A$66,G3488=账期!$A$67,G3488=账期!$A$68,G3488=账期!$A$70,G3488=账期!$A$71),30,IF(OR(G3488=账期!$A$74,G3488=账期!$A$77,G3488=账期!$A$76,G3488=账期!$A$79,G3488=账期!$A$80,G3488=账期!$A$81,G3488=账期!$A$83,G3488=账期!$A$85,G3488=账期!$A$87,G3488=账期!$A$89,G3488=账期!$A$91),60,IF(OR(G3488=账期!$A$93,G3488=账期!$A$94,G3488=账期!$A$95,G3488=账期!$A$96,G3488=账期!$A$98,G3488=账期!$A$99,G3488=账期!$A$101,G3488=账期!$A$102),90,0)))</f>
        <v>0</v>
      </c>
      <c r="AF3488" s="396"/>
      <c r="AG3488" s="384"/>
      <c r="AH3488" s="396" t="str">
        <f t="shared" si="481"/>
        <v/>
      </c>
    </row>
    <row r="3489" spans="1:34" ht="18" customHeight="1" x14ac:dyDescent="0.25">
      <c r="A3489" s="301" t="str">
        <f t="shared" si="483"/>
        <v/>
      </c>
      <c r="B3489" s="397"/>
      <c r="C3489" s="398"/>
      <c r="D3489" s="399"/>
      <c r="E3489" s="383" t="str">
        <f t="shared" si="486"/>
        <v>C</v>
      </c>
      <c r="F3489" s="383" t="str">
        <f t="shared" si="487"/>
        <v>C</v>
      </c>
      <c r="G3489" s="400"/>
      <c r="H3489" s="385" t="str">
        <f>IF(G3489="","",VLOOKUP(G3489,下拉数据源!J:K,2,0))</f>
        <v/>
      </c>
      <c r="I3489" s="385"/>
      <c r="J3489" s="385"/>
      <c r="K3489" s="386"/>
      <c r="L3489" s="401"/>
      <c r="M3489" s="384"/>
      <c r="N3489" s="384"/>
      <c r="O3489" s="384"/>
      <c r="P3489" s="386"/>
      <c r="Q3489" s="387"/>
      <c r="R3489" s="286"/>
      <c r="S3489" s="388">
        <f t="shared" si="484"/>
        <v>0</v>
      </c>
      <c r="T3489" s="389"/>
      <c r="U3489" s="389">
        <f t="shared" si="482"/>
        <v>0</v>
      </c>
      <c r="V3489" s="451"/>
      <c r="W3489" s="452"/>
      <c r="X3489" s="386"/>
      <c r="Y3489" s="390"/>
      <c r="Z3489" s="391"/>
      <c r="AA3489" s="392"/>
      <c r="AB3489" s="393"/>
      <c r="AC3489" s="394"/>
      <c r="AD3489" s="395">
        <f t="shared" si="485"/>
        <v>0</v>
      </c>
      <c r="AE3489" s="396">
        <f>IF(OR(G3489=账期!$A$18,G3489=账期!$A$20,G3489=账期!$A$22,G3489=账期!$A$24,G3489=账期!$A$25,G3489=账期!$A$27,G3489=账期!$A$26,G3489=账期!$A$28,G3489=账期!$A$30,G3489=账期!$A$32,G3489=账期!$A$34,G3489=账期!$A$35,G3489=账期!$A$37,G3489=账期!$A$39,G3489=账期!$A$40,G3489=账期!$A$41,G3489=账期!$A$42,G3489=账期!$A$43,G3489=账期!$A$44,G3489=账期!$A$45,G3489=账期!$A$46,G3489=账期!$A$48,G3489=账期!$A$50,G3489=账期!$A$51,G3489=账期!$A$52,G3489=账期!$A$53,G3489=账期!$A$54,G3489=账期!$A$56,G3489=账期!$A$57,G3489=账期!$A$58,G3489=账期!$A$59,G3489=账期!$A$60,G3489=账期!$A$61,G3489=账期!$A$62,G3489=账期!$A$63,G3489=账期!$A$64,G3489=账期!$A$66,G3489=账期!$A$67,G3489=账期!$A$68,G3489=账期!$A$70,G3489=账期!$A$71),30,IF(OR(G3489=账期!$A$74,G3489=账期!$A$77,G3489=账期!$A$76,G3489=账期!$A$79,G3489=账期!$A$80,G3489=账期!$A$81,G3489=账期!$A$83,G3489=账期!$A$85,G3489=账期!$A$87,G3489=账期!$A$89,G3489=账期!$A$91),60,IF(OR(G3489=账期!$A$93,G3489=账期!$A$94,G3489=账期!$A$95,G3489=账期!$A$96,G3489=账期!$A$98,G3489=账期!$A$99,G3489=账期!$A$101,G3489=账期!$A$102),90,0)))</f>
        <v>0</v>
      </c>
      <c r="AF3489" s="396"/>
      <c r="AG3489" s="384"/>
      <c r="AH3489" s="396" t="str">
        <f t="shared" si="481"/>
        <v/>
      </c>
    </row>
    <row r="3490" spans="1:34" ht="18" customHeight="1" x14ac:dyDescent="0.25">
      <c r="A3490" s="301" t="str">
        <f t="shared" si="483"/>
        <v/>
      </c>
      <c r="B3490" s="397"/>
      <c r="C3490" s="398"/>
      <c r="D3490" s="399"/>
      <c r="E3490" s="383" t="str">
        <f t="shared" si="486"/>
        <v>C</v>
      </c>
      <c r="F3490" s="383" t="str">
        <f t="shared" si="487"/>
        <v>C</v>
      </c>
      <c r="G3490" s="400"/>
      <c r="H3490" s="385" t="str">
        <f>IF(G3490="","",VLOOKUP(G3490,下拉数据源!J:K,2,0))</f>
        <v/>
      </c>
      <c r="I3490" s="385"/>
      <c r="J3490" s="385"/>
      <c r="K3490" s="386"/>
      <c r="L3490" s="401"/>
      <c r="M3490" s="384"/>
      <c r="N3490" s="384"/>
      <c r="O3490" s="384"/>
      <c r="P3490" s="386"/>
      <c r="Q3490" s="387"/>
      <c r="R3490" s="286"/>
      <c r="S3490" s="388">
        <f t="shared" si="484"/>
        <v>0</v>
      </c>
      <c r="T3490" s="389"/>
      <c r="U3490" s="389">
        <f t="shared" si="482"/>
        <v>0</v>
      </c>
      <c r="V3490" s="451"/>
      <c r="W3490" s="452"/>
      <c r="X3490" s="386"/>
      <c r="Y3490" s="390"/>
      <c r="Z3490" s="391"/>
      <c r="AA3490" s="392"/>
      <c r="AB3490" s="393"/>
      <c r="AC3490" s="394"/>
      <c r="AD3490" s="395">
        <f t="shared" si="485"/>
        <v>0</v>
      </c>
      <c r="AE3490" s="396">
        <f>IF(OR(G3490=账期!$A$18,G3490=账期!$A$20,G3490=账期!$A$22,G3490=账期!$A$24,G3490=账期!$A$25,G3490=账期!$A$27,G3490=账期!$A$26,G3490=账期!$A$28,G3490=账期!$A$30,G3490=账期!$A$32,G3490=账期!$A$34,G3490=账期!$A$35,G3490=账期!$A$37,G3490=账期!$A$39,G3490=账期!$A$40,G3490=账期!$A$41,G3490=账期!$A$42,G3490=账期!$A$43,G3490=账期!$A$44,G3490=账期!$A$45,G3490=账期!$A$46,G3490=账期!$A$48,G3490=账期!$A$50,G3490=账期!$A$51,G3490=账期!$A$52,G3490=账期!$A$53,G3490=账期!$A$54,G3490=账期!$A$56,G3490=账期!$A$57,G3490=账期!$A$58,G3490=账期!$A$59,G3490=账期!$A$60,G3490=账期!$A$61,G3490=账期!$A$62,G3490=账期!$A$63,G3490=账期!$A$64,G3490=账期!$A$66,G3490=账期!$A$67,G3490=账期!$A$68,G3490=账期!$A$70,G3490=账期!$A$71),30,IF(OR(G3490=账期!$A$74,G3490=账期!$A$77,G3490=账期!$A$76,G3490=账期!$A$79,G3490=账期!$A$80,G3490=账期!$A$81,G3490=账期!$A$83,G3490=账期!$A$85,G3490=账期!$A$87,G3490=账期!$A$89,G3490=账期!$A$91),60,IF(OR(G3490=账期!$A$93,G3490=账期!$A$94,G3490=账期!$A$95,G3490=账期!$A$96,G3490=账期!$A$98,G3490=账期!$A$99,G3490=账期!$A$101,G3490=账期!$A$102),90,0)))</f>
        <v>0</v>
      </c>
      <c r="AF3490" s="396"/>
      <c r="AG3490" s="384"/>
      <c r="AH3490" s="396" t="str">
        <f t="shared" si="481"/>
        <v/>
      </c>
    </row>
    <row r="3491" spans="1:34" ht="18" customHeight="1" x14ac:dyDescent="0.25">
      <c r="A3491" s="301" t="str">
        <f t="shared" si="483"/>
        <v/>
      </c>
      <c r="B3491" s="397"/>
      <c r="C3491" s="398"/>
      <c r="D3491" s="399"/>
      <c r="E3491" s="383" t="str">
        <f t="shared" si="486"/>
        <v>C</v>
      </c>
      <c r="F3491" s="383" t="str">
        <f t="shared" si="487"/>
        <v>C</v>
      </c>
      <c r="G3491" s="400"/>
      <c r="H3491" s="385" t="str">
        <f>IF(G3491="","",VLOOKUP(G3491,下拉数据源!J:K,2,0))</f>
        <v/>
      </c>
      <c r="I3491" s="385"/>
      <c r="J3491" s="385"/>
      <c r="K3491" s="386"/>
      <c r="L3491" s="401"/>
      <c r="M3491" s="384"/>
      <c r="N3491" s="384"/>
      <c r="O3491" s="384"/>
      <c r="P3491" s="386"/>
      <c r="Q3491" s="387"/>
      <c r="R3491" s="286"/>
      <c r="S3491" s="388">
        <f t="shared" si="484"/>
        <v>0</v>
      </c>
      <c r="T3491" s="389"/>
      <c r="U3491" s="389">
        <f t="shared" si="482"/>
        <v>0</v>
      </c>
      <c r="V3491" s="451"/>
      <c r="W3491" s="452"/>
      <c r="X3491" s="386"/>
      <c r="Y3491" s="390"/>
      <c r="Z3491" s="391"/>
      <c r="AA3491" s="392"/>
      <c r="AB3491" s="393"/>
      <c r="AC3491" s="394"/>
      <c r="AD3491" s="395">
        <f t="shared" si="485"/>
        <v>0</v>
      </c>
      <c r="AE3491" s="396">
        <f>IF(OR(G3491=账期!$A$18,G3491=账期!$A$20,G3491=账期!$A$22,G3491=账期!$A$24,G3491=账期!$A$25,G3491=账期!$A$27,G3491=账期!$A$26,G3491=账期!$A$28,G3491=账期!$A$30,G3491=账期!$A$32,G3491=账期!$A$34,G3491=账期!$A$35,G3491=账期!$A$37,G3491=账期!$A$39,G3491=账期!$A$40,G3491=账期!$A$41,G3491=账期!$A$42,G3491=账期!$A$43,G3491=账期!$A$44,G3491=账期!$A$45,G3491=账期!$A$46,G3491=账期!$A$48,G3491=账期!$A$50,G3491=账期!$A$51,G3491=账期!$A$52,G3491=账期!$A$53,G3491=账期!$A$54,G3491=账期!$A$56,G3491=账期!$A$57,G3491=账期!$A$58,G3491=账期!$A$59,G3491=账期!$A$60,G3491=账期!$A$61,G3491=账期!$A$62,G3491=账期!$A$63,G3491=账期!$A$64,G3491=账期!$A$66,G3491=账期!$A$67,G3491=账期!$A$68,G3491=账期!$A$70,G3491=账期!$A$71),30,IF(OR(G3491=账期!$A$74,G3491=账期!$A$77,G3491=账期!$A$76,G3491=账期!$A$79,G3491=账期!$A$80,G3491=账期!$A$81,G3491=账期!$A$83,G3491=账期!$A$85,G3491=账期!$A$87,G3491=账期!$A$89,G3491=账期!$A$91),60,IF(OR(G3491=账期!$A$93,G3491=账期!$A$94,G3491=账期!$A$95,G3491=账期!$A$96,G3491=账期!$A$98,G3491=账期!$A$99,G3491=账期!$A$101,G3491=账期!$A$102),90,0)))</f>
        <v>0</v>
      </c>
      <c r="AF3491" s="396"/>
      <c r="AG3491" s="384"/>
      <c r="AH3491" s="396" t="str">
        <f t="shared" si="481"/>
        <v/>
      </c>
    </row>
    <row r="3492" spans="1:34" ht="18" customHeight="1" x14ac:dyDescent="0.25">
      <c r="A3492" s="301" t="str">
        <f t="shared" si="483"/>
        <v/>
      </c>
      <c r="B3492" s="397"/>
      <c r="C3492" s="398"/>
      <c r="D3492" s="399"/>
      <c r="E3492" s="383" t="str">
        <f t="shared" si="486"/>
        <v>C</v>
      </c>
      <c r="F3492" s="383" t="str">
        <f t="shared" si="487"/>
        <v>C</v>
      </c>
      <c r="G3492" s="400"/>
      <c r="H3492" s="385" t="str">
        <f>IF(G3492="","",VLOOKUP(G3492,下拉数据源!J:K,2,0))</f>
        <v/>
      </c>
      <c r="I3492" s="385"/>
      <c r="J3492" s="385"/>
      <c r="K3492" s="386"/>
      <c r="L3492" s="401"/>
      <c r="M3492" s="384"/>
      <c r="N3492" s="384"/>
      <c r="O3492" s="384"/>
      <c r="P3492" s="386"/>
      <c r="Q3492" s="387"/>
      <c r="R3492" s="286"/>
      <c r="S3492" s="388">
        <f t="shared" si="484"/>
        <v>0</v>
      </c>
      <c r="T3492" s="389"/>
      <c r="U3492" s="389">
        <f t="shared" si="482"/>
        <v>0</v>
      </c>
      <c r="V3492" s="451"/>
      <c r="W3492" s="452"/>
      <c r="X3492" s="386"/>
      <c r="Y3492" s="390"/>
      <c r="Z3492" s="391"/>
      <c r="AA3492" s="392"/>
      <c r="AB3492" s="393"/>
      <c r="AC3492" s="394"/>
      <c r="AD3492" s="395">
        <f t="shared" si="485"/>
        <v>0</v>
      </c>
      <c r="AE3492" s="396">
        <f>IF(OR(G3492=账期!$A$18,G3492=账期!$A$20,G3492=账期!$A$22,G3492=账期!$A$24,G3492=账期!$A$25,G3492=账期!$A$27,G3492=账期!$A$26,G3492=账期!$A$28,G3492=账期!$A$30,G3492=账期!$A$32,G3492=账期!$A$34,G3492=账期!$A$35,G3492=账期!$A$37,G3492=账期!$A$39,G3492=账期!$A$40,G3492=账期!$A$41,G3492=账期!$A$42,G3492=账期!$A$43,G3492=账期!$A$44,G3492=账期!$A$45,G3492=账期!$A$46,G3492=账期!$A$48,G3492=账期!$A$50,G3492=账期!$A$51,G3492=账期!$A$52,G3492=账期!$A$53,G3492=账期!$A$54,G3492=账期!$A$56,G3492=账期!$A$57,G3492=账期!$A$58,G3492=账期!$A$59,G3492=账期!$A$60,G3492=账期!$A$61,G3492=账期!$A$62,G3492=账期!$A$63,G3492=账期!$A$64,G3492=账期!$A$66,G3492=账期!$A$67,G3492=账期!$A$68,G3492=账期!$A$70,G3492=账期!$A$71),30,IF(OR(G3492=账期!$A$74,G3492=账期!$A$77,G3492=账期!$A$76,G3492=账期!$A$79,G3492=账期!$A$80,G3492=账期!$A$81,G3492=账期!$A$83,G3492=账期!$A$85,G3492=账期!$A$87,G3492=账期!$A$89,G3492=账期!$A$91),60,IF(OR(G3492=账期!$A$93,G3492=账期!$A$94,G3492=账期!$A$95,G3492=账期!$A$96,G3492=账期!$A$98,G3492=账期!$A$99,G3492=账期!$A$101,G3492=账期!$A$102),90,0)))</f>
        <v>0</v>
      </c>
      <c r="AF3492" s="396"/>
      <c r="AG3492" s="384"/>
      <c r="AH3492" s="396" t="str">
        <f t="shared" si="481"/>
        <v/>
      </c>
    </row>
    <row r="3493" spans="1:34" ht="18" customHeight="1" x14ac:dyDescent="0.25">
      <c r="A3493" s="301" t="str">
        <f t="shared" si="483"/>
        <v/>
      </c>
      <c r="B3493" s="397"/>
      <c r="C3493" s="398"/>
      <c r="D3493" s="399"/>
      <c r="E3493" s="383" t="str">
        <f t="shared" si="486"/>
        <v>C</v>
      </c>
      <c r="F3493" s="383" t="str">
        <f t="shared" si="487"/>
        <v>C</v>
      </c>
      <c r="G3493" s="400"/>
      <c r="H3493" s="385" t="str">
        <f>IF(G3493="","",VLOOKUP(G3493,下拉数据源!J:K,2,0))</f>
        <v/>
      </c>
      <c r="I3493" s="385"/>
      <c r="J3493" s="385"/>
      <c r="K3493" s="386"/>
      <c r="L3493" s="401"/>
      <c r="M3493" s="384"/>
      <c r="N3493" s="384"/>
      <c r="O3493" s="384"/>
      <c r="P3493" s="386"/>
      <c r="Q3493" s="387"/>
      <c r="R3493" s="286"/>
      <c r="S3493" s="388">
        <f t="shared" si="484"/>
        <v>0</v>
      </c>
      <c r="T3493" s="389"/>
      <c r="U3493" s="389">
        <f t="shared" si="482"/>
        <v>0</v>
      </c>
      <c r="V3493" s="451"/>
      <c r="W3493" s="452"/>
      <c r="X3493" s="386"/>
      <c r="Y3493" s="390"/>
      <c r="Z3493" s="391"/>
      <c r="AA3493" s="392"/>
      <c r="AB3493" s="393"/>
      <c r="AC3493" s="394"/>
      <c r="AD3493" s="395">
        <f t="shared" si="485"/>
        <v>0</v>
      </c>
      <c r="AE3493" s="396">
        <f>IF(OR(G3493=账期!$A$18,G3493=账期!$A$20,G3493=账期!$A$22,G3493=账期!$A$24,G3493=账期!$A$25,G3493=账期!$A$27,G3493=账期!$A$26,G3493=账期!$A$28,G3493=账期!$A$30,G3493=账期!$A$32,G3493=账期!$A$34,G3493=账期!$A$35,G3493=账期!$A$37,G3493=账期!$A$39,G3493=账期!$A$40,G3493=账期!$A$41,G3493=账期!$A$42,G3493=账期!$A$43,G3493=账期!$A$44,G3493=账期!$A$45,G3493=账期!$A$46,G3493=账期!$A$48,G3493=账期!$A$50,G3493=账期!$A$51,G3493=账期!$A$52,G3493=账期!$A$53,G3493=账期!$A$54,G3493=账期!$A$56,G3493=账期!$A$57,G3493=账期!$A$58,G3493=账期!$A$59,G3493=账期!$A$60,G3493=账期!$A$61,G3493=账期!$A$62,G3493=账期!$A$63,G3493=账期!$A$64,G3493=账期!$A$66,G3493=账期!$A$67,G3493=账期!$A$68,G3493=账期!$A$70,G3493=账期!$A$71),30,IF(OR(G3493=账期!$A$74,G3493=账期!$A$77,G3493=账期!$A$76,G3493=账期!$A$79,G3493=账期!$A$80,G3493=账期!$A$81,G3493=账期!$A$83,G3493=账期!$A$85,G3493=账期!$A$87,G3493=账期!$A$89,G3493=账期!$A$91),60,IF(OR(G3493=账期!$A$93,G3493=账期!$A$94,G3493=账期!$A$95,G3493=账期!$A$96,G3493=账期!$A$98,G3493=账期!$A$99,G3493=账期!$A$101,G3493=账期!$A$102),90,0)))</f>
        <v>0</v>
      </c>
      <c r="AF3493" s="396"/>
      <c r="AG3493" s="384"/>
      <c r="AH3493" s="396" t="str">
        <f t="shared" si="481"/>
        <v/>
      </c>
    </row>
    <row r="3494" spans="1:34" ht="18" customHeight="1" x14ac:dyDescent="0.25">
      <c r="A3494" s="301" t="str">
        <f t="shared" si="483"/>
        <v/>
      </c>
      <c r="B3494" s="397"/>
      <c r="C3494" s="398"/>
      <c r="D3494" s="399"/>
      <c r="E3494" s="383" t="str">
        <f t="shared" si="486"/>
        <v>C</v>
      </c>
      <c r="F3494" s="383" t="str">
        <f t="shared" si="487"/>
        <v>C</v>
      </c>
      <c r="G3494" s="400"/>
      <c r="H3494" s="385" t="str">
        <f>IF(G3494="","",VLOOKUP(G3494,下拉数据源!J:K,2,0))</f>
        <v/>
      </c>
      <c r="I3494" s="385"/>
      <c r="J3494" s="385"/>
      <c r="K3494" s="386"/>
      <c r="L3494" s="401"/>
      <c r="M3494" s="384"/>
      <c r="N3494" s="384"/>
      <c r="O3494" s="384"/>
      <c r="P3494" s="386"/>
      <c r="Q3494" s="387"/>
      <c r="R3494" s="286"/>
      <c r="S3494" s="388">
        <f t="shared" si="484"/>
        <v>0</v>
      </c>
      <c r="T3494" s="389"/>
      <c r="U3494" s="389">
        <f t="shared" si="482"/>
        <v>0</v>
      </c>
      <c r="V3494" s="451"/>
      <c r="W3494" s="452"/>
      <c r="X3494" s="386"/>
      <c r="Y3494" s="390"/>
      <c r="Z3494" s="391"/>
      <c r="AA3494" s="392"/>
      <c r="AB3494" s="393"/>
      <c r="AC3494" s="394"/>
      <c r="AD3494" s="395">
        <f t="shared" si="485"/>
        <v>0</v>
      </c>
      <c r="AE3494" s="396">
        <f>IF(OR(G3494=账期!$A$18,G3494=账期!$A$20,G3494=账期!$A$22,G3494=账期!$A$24,G3494=账期!$A$25,G3494=账期!$A$27,G3494=账期!$A$26,G3494=账期!$A$28,G3494=账期!$A$30,G3494=账期!$A$32,G3494=账期!$A$34,G3494=账期!$A$35,G3494=账期!$A$37,G3494=账期!$A$39,G3494=账期!$A$40,G3494=账期!$A$41,G3494=账期!$A$42,G3494=账期!$A$43,G3494=账期!$A$44,G3494=账期!$A$45,G3494=账期!$A$46,G3494=账期!$A$48,G3494=账期!$A$50,G3494=账期!$A$51,G3494=账期!$A$52,G3494=账期!$A$53,G3494=账期!$A$54,G3494=账期!$A$56,G3494=账期!$A$57,G3494=账期!$A$58,G3494=账期!$A$59,G3494=账期!$A$60,G3494=账期!$A$61,G3494=账期!$A$62,G3494=账期!$A$63,G3494=账期!$A$64,G3494=账期!$A$66,G3494=账期!$A$67,G3494=账期!$A$68,G3494=账期!$A$70,G3494=账期!$A$71),30,IF(OR(G3494=账期!$A$74,G3494=账期!$A$77,G3494=账期!$A$76,G3494=账期!$A$79,G3494=账期!$A$80,G3494=账期!$A$81,G3494=账期!$A$83,G3494=账期!$A$85,G3494=账期!$A$87,G3494=账期!$A$89,G3494=账期!$A$91),60,IF(OR(G3494=账期!$A$93,G3494=账期!$A$94,G3494=账期!$A$95,G3494=账期!$A$96,G3494=账期!$A$98,G3494=账期!$A$99,G3494=账期!$A$101,G3494=账期!$A$102),90,0)))</f>
        <v>0</v>
      </c>
      <c r="AF3494" s="396"/>
      <c r="AG3494" s="384"/>
      <c r="AH3494" s="396" t="str">
        <f t="shared" si="481"/>
        <v/>
      </c>
    </row>
    <row r="3495" spans="1:34" ht="18" customHeight="1" x14ac:dyDescent="0.25">
      <c r="A3495" s="301" t="str">
        <f t="shared" si="483"/>
        <v/>
      </c>
      <c r="B3495" s="397"/>
      <c r="C3495" s="398"/>
      <c r="D3495" s="399"/>
      <c r="E3495" s="383" t="str">
        <f t="shared" si="486"/>
        <v>C</v>
      </c>
      <c r="F3495" s="383" t="str">
        <f t="shared" si="487"/>
        <v>C</v>
      </c>
      <c r="G3495" s="400"/>
      <c r="H3495" s="385" t="str">
        <f>IF(G3495="","",VLOOKUP(G3495,下拉数据源!J:K,2,0))</f>
        <v/>
      </c>
      <c r="I3495" s="385"/>
      <c r="J3495" s="385"/>
      <c r="K3495" s="386"/>
      <c r="L3495" s="401"/>
      <c r="M3495" s="384"/>
      <c r="N3495" s="384"/>
      <c r="O3495" s="384"/>
      <c r="P3495" s="386"/>
      <c r="Q3495" s="387"/>
      <c r="R3495" s="286"/>
      <c r="S3495" s="388">
        <f t="shared" si="484"/>
        <v>0</v>
      </c>
      <c r="T3495" s="389"/>
      <c r="U3495" s="389">
        <f t="shared" si="482"/>
        <v>0</v>
      </c>
      <c r="V3495" s="451"/>
      <c r="W3495" s="452"/>
      <c r="X3495" s="386"/>
      <c r="Y3495" s="390"/>
      <c r="Z3495" s="391"/>
      <c r="AA3495" s="392"/>
      <c r="AB3495" s="393"/>
      <c r="AC3495" s="394"/>
      <c r="AD3495" s="395">
        <f t="shared" si="485"/>
        <v>0</v>
      </c>
      <c r="AE3495" s="396">
        <f>IF(OR(G3495=账期!$A$18,G3495=账期!$A$20,G3495=账期!$A$22,G3495=账期!$A$24,G3495=账期!$A$25,G3495=账期!$A$27,G3495=账期!$A$26,G3495=账期!$A$28,G3495=账期!$A$30,G3495=账期!$A$32,G3495=账期!$A$34,G3495=账期!$A$35,G3495=账期!$A$37,G3495=账期!$A$39,G3495=账期!$A$40,G3495=账期!$A$41,G3495=账期!$A$42,G3495=账期!$A$43,G3495=账期!$A$44,G3495=账期!$A$45,G3495=账期!$A$46,G3495=账期!$A$48,G3495=账期!$A$50,G3495=账期!$A$51,G3495=账期!$A$52,G3495=账期!$A$53,G3495=账期!$A$54,G3495=账期!$A$56,G3495=账期!$A$57,G3495=账期!$A$58,G3495=账期!$A$59,G3495=账期!$A$60,G3495=账期!$A$61,G3495=账期!$A$62,G3495=账期!$A$63,G3495=账期!$A$64,G3495=账期!$A$66,G3495=账期!$A$67,G3495=账期!$A$68,G3495=账期!$A$70,G3495=账期!$A$71),30,IF(OR(G3495=账期!$A$74,G3495=账期!$A$77,G3495=账期!$A$76,G3495=账期!$A$79,G3495=账期!$A$80,G3495=账期!$A$81,G3495=账期!$A$83,G3495=账期!$A$85,G3495=账期!$A$87,G3495=账期!$A$89,G3495=账期!$A$91),60,IF(OR(G3495=账期!$A$93,G3495=账期!$A$94,G3495=账期!$A$95,G3495=账期!$A$96,G3495=账期!$A$98,G3495=账期!$A$99,G3495=账期!$A$101,G3495=账期!$A$102),90,0)))</f>
        <v>0</v>
      </c>
      <c r="AF3495" s="396"/>
      <c r="AG3495" s="384"/>
      <c r="AH3495" s="396" t="str">
        <f t="shared" ref="AH3495:AH3558" si="488">IF(AG3495="华东","徐绪盛",IF(AG3495="华南","柯童柱",IF(AG3495="华中","杭得利",IF(AG3495="西南","张军",IF(AG3495="华北","石浩宇","")))))</f>
        <v/>
      </c>
    </row>
    <row r="3496" spans="1:34" ht="18" customHeight="1" x14ac:dyDescent="0.25">
      <c r="A3496" s="301" t="str">
        <f t="shared" si="483"/>
        <v/>
      </c>
      <c r="B3496" s="397"/>
      <c r="C3496" s="398"/>
      <c r="D3496" s="399"/>
      <c r="E3496" s="383" t="str">
        <f t="shared" si="486"/>
        <v>C</v>
      </c>
      <c r="F3496" s="383" t="str">
        <f t="shared" si="487"/>
        <v>C</v>
      </c>
      <c r="G3496" s="400"/>
      <c r="H3496" s="385" t="str">
        <f>IF(G3496="","",VLOOKUP(G3496,下拉数据源!J:K,2,0))</f>
        <v/>
      </c>
      <c r="I3496" s="385"/>
      <c r="J3496" s="385"/>
      <c r="K3496" s="386"/>
      <c r="L3496" s="401"/>
      <c r="M3496" s="384"/>
      <c r="N3496" s="384"/>
      <c r="O3496" s="384"/>
      <c r="P3496" s="386"/>
      <c r="Q3496" s="387"/>
      <c r="R3496" s="286"/>
      <c r="S3496" s="388">
        <f t="shared" si="484"/>
        <v>0</v>
      </c>
      <c r="T3496" s="389"/>
      <c r="U3496" s="389">
        <f t="shared" si="482"/>
        <v>0</v>
      </c>
      <c r="V3496" s="451"/>
      <c r="W3496" s="452"/>
      <c r="X3496" s="386"/>
      <c r="Y3496" s="390"/>
      <c r="Z3496" s="391"/>
      <c r="AA3496" s="392"/>
      <c r="AB3496" s="393"/>
      <c r="AC3496" s="394"/>
      <c r="AD3496" s="395">
        <f t="shared" si="485"/>
        <v>0</v>
      </c>
      <c r="AE3496" s="396">
        <f>IF(OR(G3496=账期!$A$18,G3496=账期!$A$20,G3496=账期!$A$22,G3496=账期!$A$24,G3496=账期!$A$25,G3496=账期!$A$27,G3496=账期!$A$26,G3496=账期!$A$28,G3496=账期!$A$30,G3496=账期!$A$32,G3496=账期!$A$34,G3496=账期!$A$35,G3496=账期!$A$37,G3496=账期!$A$39,G3496=账期!$A$40,G3496=账期!$A$41,G3496=账期!$A$42,G3496=账期!$A$43,G3496=账期!$A$44,G3496=账期!$A$45,G3496=账期!$A$46,G3496=账期!$A$48,G3496=账期!$A$50,G3496=账期!$A$51,G3496=账期!$A$52,G3496=账期!$A$53,G3496=账期!$A$54,G3496=账期!$A$56,G3496=账期!$A$57,G3496=账期!$A$58,G3496=账期!$A$59,G3496=账期!$A$60,G3496=账期!$A$61,G3496=账期!$A$62,G3496=账期!$A$63,G3496=账期!$A$64,G3496=账期!$A$66,G3496=账期!$A$67,G3496=账期!$A$68,G3496=账期!$A$70,G3496=账期!$A$71),30,IF(OR(G3496=账期!$A$74,G3496=账期!$A$77,G3496=账期!$A$76,G3496=账期!$A$79,G3496=账期!$A$80,G3496=账期!$A$81,G3496=账期!$A$83,G3496=账期!$A$85,G3496=账期!$A$87,G3496=账期!$A$89,G3496=账期!$A$91),60,IF(OR(G3496=账期!$A$93,G3496=账期!$A$94,G3496=账期!$A$95,G3496=账期!$A$96,G3496=账期!$A$98,G3496=账期!$A$99,G3496=账期!$A$101,G3496=账期!$A$102),90,0)))</f>
        <v>0</v>
      </c>
      <c r="AF3496" s="396"/>
      <c r="AG3496" s="384"/>
      <c r="AH3496" s="396" t="str">
        <f t="shared" si="488"/>
        <v/>
      </c>
    </row>
    <row r="3497" spans="1:34" ht="18" customHeight="1" x14ac:dyDescent="0.25">
      <c r="A3497" s="301" t="str">
        <f t="shared" si="483"/>
        <v/>
      </c>
      <c r="B3497" s="397"/>
      <c r="C3497" s="398"/>
      <c r="D3497" s="399"/>
      <c r="E3497" s="383" t="str">
        <f t="shared" si="486"/>
        <v>C</v>
      </c>
      <c r="F3497" s="383" t="str">
        <f t="shared" si="487"/>
        <v>C</v>
      </c>
      <c r="G3497" s="400"/>
      <c r="H3497" s="385" t="str">
        <f>IF(G3497="","",VLOOKUP(G3497,下拉数据源!J:K,2,0))</f>
        <v/>
      </c>
      <c r="I3497" s="385"/>
      <c r="J3497" s="385"/>
      <c r="K3497" s="386"/>
      <c r="L3497" s="401"/>
      <c r="M3497" s="384"/>
      <c r="N3497" s="384"/>
      <c r="O3497" s="384"/>
      <c r="P3497" s="386"/>
      <c r="Q3497" s="387"/>
      <c r="R3497" s="286"/>
      <c r="S3497" s="388">
        <f t="shared" si="484"/>
        <v>0</v>
      </c>
      <c r="T3497" s="389"/>
      <c r="U3497" s="389">
        <f t="shared" si="482"/>
        <v>0</v>
      </c>
      <c r="V3497" s="451"/>
      <c r="W3497" s="452"/>
      <c r="X3497" s="386"/>
      <c r="Y3497" s="390"/>
      <c r="Z3497" s="391"/>
      <c r="AA3497" s="392"/>
      <c r="AB3497" s="393"/>
      <c r="AC3497" s="394"/>
      <c r="AD3497" s="395">
        <f t="shared" si="485"/>
        <v>0</v>
      </c>
      <c r="AE3497" s="396">
        <f>IF(OR(G3497=账期!$A$18,G3497=账期!$A$20,G3497=账期!$A$22,G3497=账期!$A$24,G3497=账期!$A$25,G3497=账期!$A$27,G3497=账期!$A$26,G3497=账期!$A$28,G3497=账期!$A$30,G3497=账期!$A$32,G3497=账期!$A$34,G3497=账期!$A$35,G3497=账期!$A$37,G3497=账期!$A$39,G3497=账期!$A$40,G3497=账期!$A$41,G3497=账期!$A$42,G3497=账期!$A$43,G3497=账期!$A$44,G3497=账期!$A$45,G3497=账期!$A$46,G3497=账期!$A$48,G3497=账期!$A$50,G3497=账期!$A$51,G3497=账期!$A$52,G3497=账期!$A$53,G3497=账期!$A$54,G3497=账期!$A$56,G3497=账期!$A$57,G3497=账期!$A$58,G3497=账期!$A$59,G3497=账期!$A$60,G3497=账期!$A$61,G3497=账期!$A$62,G3497=账期!$A$63,G3497=账期!$A$64,G3497=账期!$A$66,G3497=账期!$A$67,G3497=账期!$A$68,G3497=账期!$A$70,G3497=账期!$A$71),30,IF(OR(G3497=账期!$A$74,G3497=账期!$A$77,G3497=账期!$A$76,G3497=账期!$A$79,G3497=账期!$A$80,G3497=账期!$A$81,G3497=账期!$A$83,G3497=账期!$A$85,G3497=账期!$A$87,G3497=账期!$A$89,G3497=账期!$A$91),60,IF(OR(G3497=账期!$A$93,G3497=账期!$A$94,G3497=账期!$A$95,G3497=账期!$A$96,G3497=账期!$A$98,G3497=账期!$A$99,G3497=账期!$A$101,G3497=账期!$A$102),90,0)))</f>
        <v>0</v>
      </c>
      <c r="AF3497" s="396"/>
      <c r="AG3497" s="384"/>
      <c r="AH3497" s="396" t="str">
        <f t="shared" si="488"/>
        <v/>
      </c>
    </row>
    <row r="3498" spans="1:34" ht="18" customHeight="1" x14ac:dyDescent="0.25">
      <c r="A3498" s="301" t="str">
        <f t="shared" si="483"/>
        <v/>
      </c>
      <c r="B3498" s="397"/>
      <c r="C3498" s="398"/>
      <c r="D3498" s="399"/>
      <c r="E3498" s="383" t="str">
        <f t="shared" si="486"/>
        <v>C</v>
      </c>
      <c r="F3498" s="383" t="str">
        <f t="shared" si="487"/>
        <v>C</v>
      </c>
      <c r="G3498" s="400"/>
      <c r="H3498" s="385" t="str">
        <f>IF(G3498="","",VLOOKUP(G3498,下拉数据源!J:K,2,0))</f>
        <v/>
      </c>
      <c r="I3498" s="385"/>
      <c r="J3498" s="385"/>
      <c r="K3498" s="386"/>
      <c r="L3498" s="401"/>
      <c r="M3498" s="384"/>
      <c r="N3498" s="384"/>
      <c r="O3498" s="384"/>
      <c r="P3498" s="386"/>
      <c r="Q3498" s="387"/>
      <c r="R3498" s="286"/>
      <c r="S3498" s="388">
        <f t="shared" si="484"/>
        <v>0</v>
      </c>
      <c r="T3498" s="389"/>
      <c r="U3498" s="389">
        <f t="shared" si="482"/>
        <v>0</v>
      </c>
      <c r="V3498" s="451"/>
      <c r="W3498" s="452"/>
      <c r="X3498" s="386"/>
      <c r="Y3498" s="390"/>
      <c r="Z3498" s="391"/>
      <c r="AA3498" s="392"/>
      <c r="AB3498" s="393"/>
      <c r="AC3498" s="394"/>
      <c r="AD3498" s="395">
        <f t="shared" si="485"/>
        <v>0</v>
      </c>
      <c r="AE3498" s="396">
        <f>IF(OR(G3498=账期!$A$18,G3498=账期!$A$20,G3498=账期!$A$22,G3498=账期!$A$24,G3498=账期!$A$25,G3498=账期!$A$27,G3498=账期!$A$26,G3498=账期!$A$28,G3498=账期!$A$30,G3498=账期!$A$32,G3498=账期!$A$34,G3498=账期!$A$35,G3498=账期!$A$37,G3498=账期!$A$39,G3498=账期!$A$40,G3498=账期!$A$41,G3498=账期!$A$42,G3498=账期!$A$43,G3498=账期!$A$44,G3498=账期!$A$45,G3498=账期!$A$46,G3498=账期!$A$48,G3498=账期!$A$50,G3498=账期!$A$51,G3498=账期!$A$52,G3498=账期!$A$53,G3498=账期!$A$54,G3498=账期!$A$56,G3498=账期!$A$57,G3498=账期!$A$58,G3498=账期!$A$59,G3498=账期!$A$60,G3498=账期!$A$61,G3498=账期!$A$62,G3498=账期!$A$63,G3498=账期!$A$64,G3498=账期!$A$66,G3498=账期!$A$67,G3498=账期!$A$68,G3498=账期!$A$70,G3498=账期!$A$71),30,IF(OR(G3498=账期!$A$74,G3498=账期!$A$77,G3498=账期!$A$76,G3498=账期!$A$79,G3498=账期!$A$80,G3498=账期!$A$81,G3498=账期!$A$83,G3498=账期!$A$85,G3498=账期!$A$87,G3498=账期!$A$89,G3498=账期!$A$91),60,IF(OR(G3498=账期!$A$93,G3498=账期!$A$94,G3498=账期!$A$95,G3498=账期!$A$96,G3498=账期!$A$98,G3498=账期!$A$99,G3498=账期!$A$101,G3498=账期!$A$102),90,0)))</f>
        <v>0</v>
      </c>
      <c r="AF3498" s="396"/>
      <c r="AG3498" s="384"/>
      <c r="AH3498" s="396" t="str">
        <f t="shared" si="488"/>
        <v/>
      </c>
    </row>
    <row r="3499" spans="1:34" ht="18" customHeight="1" x14ac:dyDescent="0.25">
      <c r="A3499" s="301" t="str">
        <f t="shared" si="483"/>
        <v/>
      </c>
      <c r="B3499" s="397"/>
      <c r="C3499" s="398"/>
      <c r="D3499" s="399"/>
      <c r="E3499" s="383" t="str">
        <f t="shared" si="486"/>
        <v>C</v>
      </c>
      <c r="F3499" s="383" t="str">
        <f t="shared" si="487"/>
        <v>C</v>
      </c>
      <c r="G3499" s="400"/>
      <c r="H3499" s="385" t="str">
        <f>IF(G3499="","",VLOOKUP(G3499,下拉数据源!J:K,2,0))</f>
        <v/>
      </c>
      <c r="I3499" s="385"/>
      <c r="J3499" s="385"/>
      <c r="K3499" s="386"/>
      <c r="L3499" s="401"/>
      <c r="M3499" s="384"/>
      <c r="N3499" s="384"/>
      <c r="O3499" s="384"/>
      <c r="P3499" s="386"/>
      <c r="Q3499" s="387"/>
      <c r="R3499" s="286"/>
      <c r="S3499" s="388">
        <f t="shared" si="484"/>
        <v>0</v>
      </c>
      <c r="T3499" s="389"/>
      <c r="U3499" s="389">
        <f t="shared" si="482"/>
        <v>0</v>
      </c>
      <c r="V3499" s="451"/>
      <c r="W3499" s="452"/>
      <c r="X3499" s="386"/>
      <c r="Y3499" s="390"/>
      <c r="Z3499" s="391"/>
      <c r="AA3499" s="392"/>
      <c r="AB3499" s="393"/>
      <c r="AC3499" s="394"/>
      <c r="AD3499" s="395">
        <f t="shared" si="485"/>
        <v>0</v>
      </c>
      <c r="AE3499" s="396">
        <f>IF(OR(G3499=账期!$A$18,G3499=账期!$A$20,G3499=账期!$A$22,G3499=账期!$A$24,G3499=账期!$A$25,G3499=账期!$A$27,G3499=账期!$A$26,G3499=账期!$A$28,G3499=账期!$A$30,G3499=账期!$A$32,G3499=账期!$A$34,G3499=账期!$A$35,G3499=账期!$A$37,G3499=账期!$A$39,G3499=账期!$A$40,G3499=账期!$A$41,G3499=账期!$A$42,G3499=账期!$A$43,G3499=账期!$A$44,G3499=账期!$A$45,G3499=账期!$A$46,G3499=账期!$A$48,G3499=账期!$A$50,G3499=账期!$A$51,G3499=账期!$A$52,G3499=账期!$A$53,G3499=账期!$A$54,G3499=账期!$A$56,G3499=账期!$A$57,G3499=账期!$A$58,G3499=账期!$A$59,G3499=账期!$A$60,G3499=账期!$A$61,G3499=账期!$A$62,G3499=账期!$A$63,G3499=账期!$A$64,G3499=账期!$A$66,G3499=账期!$A$67,G3499=账期!$A$68,G3499=账期!$A$70,G3499=账期!$A$71),30,IF(OR(G3499=账期!$A$74,G3499=账期!$A$77,G3499=账期!$A$76,G3499=账期!$A$79,G3499=账期!$A$80,G3499=账期!$A$81,G3499=账期!$A$83,G3499=账期!$A$85,G3499=账期!$A$87,G3499=账期!$A$89,G3499=账期!$A$91),60,IF(OR(G3499=账期!$A$93,G3499=账期!$A$94,G3499=账期!$A$95,G3499=账期!$A$96,G3499=账期!$A$98,G3499=账期!$A$99,G3499=账期!$A$101,G3499=账期!$A$102),90,0)))</f>
        <v>0</v>
      </c>
      <c r="AF3499" s="396"/>
      <c r="AG3499" s="384"/>
      <c r="AH3499" s="396" t="str">
        <f t="shared" si="488"/>
        <v/>
      </c>
    </row>
    <row r="3500" spans="1:34" ht="18" customHeight="1" x14ac:dyDescent="0.25">
      <c r="A3500" s="301" t="str">
        <f t="shared" si="483"/>
        <v/>
      </c>
      <c r="B3500" s="397"/>
      <c r="C3500" s="398"/>
      <c r="D3500" s="399"/>
      <c r="E3500" s="383" t="str">
        <f t="shared" si="486"/>
        <v>C</v>
      </c>
      <c r="F3500" s="383" t="str">
        <f t="shared" si="487"/>
        <v>C</v>
      </c>
      <c r="G3500" s="400"/>
      <c r="H3500" s="385" t="str">
        <f>IF(G3500="","",VLOOKUP(G3500,下拉数据源!J:K,2,0))</f>
        <v/>
      </c>
      <c r="I3500" s="385"/>
      <c r="J3500" s="385"/>
      <c r="K3500" s="386"/>
      <c r="L3500" s="401"/>
      <c r="M3500" s="384"/>
      <c r="N3500" s="384"/>
      <c r="O3500" s="384"/>
      <c r="P3500" s="386"/>
      <c r="Q3500" s="387"/>
      <c r="R3500" s="286"/>
      <c r="S3500" s="388">
        <f t="shared" si="484"/>
        <v>0</v>
      </c>
      <c r="T3500" s="389"/>
      <c r="U3500" s="389">
        <f t="shared" si="482"/>
        <v>0</v>
      </c>
      <c r="V3500" s="451"/>
      <c r="W3500" s="452"/>
      <c r="X3500" s="386"/>
      <c r="Y3500" s="390"/>
      <c r="Z3500" s="391"/>
      <c r="AA3500" s="392"/>
      <c r="AB3500" s="393"/>
      <c r="AC3500" s="394"/>
      <c r="AD3500" s="395">
        <f t="shared" si="485"/>
        <v>0</v>
      </c>
      <c r="AE3500" s="396">
        <f>IF(OR(G3500=账期!$A$18,G3500=账期!$A$20,G3500=账期!$A$22,G3500=账期!$A$24,G3500=账期!$A$25,G3500=账期!$A$27,G3500=账期!$A$26,G3500=账期!$A$28,G3500=账期!$A$30,G3500=账期!$A$32,G3500=账期!$A$34,G3500=账期!$A$35,G3500=账期!$A$37,G3500=账期!$A$39,G3500=账期!$A$40,G3500=账期!$A$41,G3500=账期!$A$42,G3500=账期!$A$43,G3500=账期!$A$44,G3500=账期!$A$45,G3500=账期!$A$46,G3500=账期!$A$48,G3500=账期!$A$50,G3500=账期!$A$51,G3500=账期!$A$52,G3500=账期!$A$53,G3500=账期!$A$54,G3500=账期!$A$56,G3500=账期!$A$57,G3500=账期!$A$58,G3500=账期!$A$59,G3500=账期!$A$60,G3500=账期!$A$61,G3500=账期!$A$62,G3500=账期!$A$63,G3500=账期!$A$64,G3500=账期!$A$66,G3500=账期!$A$67,G3500=账期!$A$68,G3500=账期!$A$70,G3500=账期!$A$71),30,IF(OR(G3500=账期!$A$74,G3500=账期!$A$77,G3500=账期!$A$76,G3500=账期!$A$79,G3500=账期!$A$80,G3500=账期!$A$81,G3500=账期!$A$83,G3500=账期!$A$85,G3500=账期!$A$87,G3500=账期!$A$89,G3500=账期!$A$91),60,IF(OR(G3500=账期!$A$93,G3500=账期!$A$94,G3500=账期!$A$95,G3500=账期!$A$96,G3500=账期!$A$98,G3500=账期!$A$99,G3500=账期!$A$101,G3500=账期!$A$102),90,0)))</f>
        <v>0</v>
      </c>
      <c r="AF3500" s="396"/>
      <c r="AG3500" s="384"/>
      <c r="AH3500" s="396" t="str">
        <f t="shared" si="488"/>
        <v/>
      </c>
    </row>
    <row r="3501" spans="1:34" ht="18" customHeight="1" x14ac:dyDescent="0.25">
      <c r="A3501" s="301" t="str">
        <f t="shared" si="483"/>
        <v/>
      </c>
      <c r="B3501" s="397"/>
      <c r="C3501" s="398"/>
      <c r="D3501" s="399"/>
      <c r="E3501" s="383" t="str">
        <f t="shared" si="486"/>
        <v>C</v>
      </c>
      <c r="F3501" s="383" t="str">
        <f t="shared" si="487"/>
        <v>C</v>
      </c>
      <c r="G3501" s="400"/>
      <c r="H3501" s="385" t="str">
        <f>IF(G3501="","",VLOOKUP(G3501,下拉数据源!J:K,2,0))</f>
        <v/>
      </c>
      <c r="I3501" s="385"/>
      <c r="J3501" s="385"/>
      <c r="K3501" s="386"/>
      <c r="L3501" s="401"/>
      <c r="M3501" s="384"/>
      <c r="N3501" s="384"/>
      <c r="O3501" s="384"/>
      <c r="P3501" s="386"/>
      <c r="Q3501" s="387"/>
      <c r="R3501" s="286"/>
      <c r="S3501" s="388">
        <f t="shared" si="484"/>
        <v>0</v>
      </c>
      <c r="T3501" s="389"/>
      <c r="U3501" s="389">
        <f t="shared" si="482"/>
        <v>0</v>
      </c>
      <c r="V3501" s="451"/>
      <c r="W3501" s="452"/>
      <c r="X3501" s="386"/>
      <c r="Y3501" s="390"/>
      <c r="Z3501" s="391"/>
      <c r="AA3501" s="392"/>
      <c r="AB3501" s="393"/>
      <c r="AC3501" s="394"/>
      <c r="AD3501" s="395">
        <f t="shared" si="485"/>
        <v>0</v>
      </c>
      <c r="AE3501" s="396">
        <f>IF(OR(G3501=账期!$A$18,G3501=账期!$A$20,G3501=账期!$A$22,G3501=账期!$A$24,G3501=账期!$A$25,G3501=账期!$A$27,G3501=账期!$A$26,G3501=账期!$A$28,G3501=账期!$A$30,G3501=账期!$A$32,G3501=账期!$A$34,G3501=账期!$A$35,G3501=账期!$A$37,G3501=账期!$A$39,G3501=账期!$A$40,G3501=账期!$A$41,G3501=账期!$A$42,G3501=账期!$A$43,G3501=账期!$A$44,G3501=账期!$A$45,G3501=账期!$A$46,G3501=账期!$A$48,G3501=账期!$A$50,G3501=账期!$A$51,G3501=账期!$A$52,G3501=账期!$A$53,G3501=账期!$A$54,G3501=账期!$A$56,G3501=账期!$A$57,G3501=账期!$A$58,G3501=账期!$A$59,G3501=账期!$A$60,G3501=账期!$A$61,G3501=账期!$A$62,G3501=账期!$A$63,G3501=账期!$A$64,G3501=账期!$A$66,G3501=账期!$A$67,G3501=账期!$A$68,G3501=账期!$A$70,G3501=账期!$A$71),30,IF(OR(G3501=账期!$A$74,G3501=账期!$A$77,G3501=账期!$A$76,G3501=账期!$A$79,G3501=账期!$A$80,G3501=账期!$A$81,G3501=账期!$A$83,G3501=账期!$A$85,G3501=账期!$A$87,G3501=账期!$A$89,G3501=账期!$A$91),60,IF(OR(G3501=账期!$A$93,G3501=账期!$A$94,G3501=账期!$A$95,G3501=账期!$A$96,G3501=账期!$A$98,G3501=账期!$A$99,G3501=账期!$A$101,G3501=账期!$A$102),90,0)))</f>
        <v>0</v>
      </c>
      <c r="AF3501" s="396"/>
      <c r="AG3501" s="384"/>
      <c r="AH3501" s="396" t="str">
        <f t="shared" si="488"/>
        <v/>
      </c>
    </row>
    <row r="3502" spans="1:34" ht="18" customHeight="1" x14ac:dyDescent="0.25">
      <c r="A3502" s="301" t="str">
        <f t="shared" si="483"/>
        <v/>
      </c>
      <c r="B3502" s="397"/>
      <c r="C3502" s="398"/>
      <c r="D3502" s="399"/>
      <c r="E3502" s="383" t="str">
        <f t="shared" si="486"/>
        <v>C</v>
      </c>
      <c r="F3502" s="383" t="str">
        <f t="shared" si="487"/>
        <v>C</v>
      </c>
      <c r="G3502" s="400"/>
      <c r="H3502" s="385" t="str">
        <f>IF(G3502="","",VLOOKUP(G3502,下拉数据源!J:K,2,0))</f>
        <v/>
      </c>
      <c r="I3502" s="385"/>
      <c r="J3502" s="385"/>
      <c r="K3502" s="386"/>
      <c r="L3502" s="401"/>
      <c r="M3502" s="384"/>
      <c r="N3502" s="384"/>
      <c r="O3502" s="384"/>
      <c r="P3502" s="386"/>
      <c r="Q3502" s="387"/>
      <c r="R3502" s="286"/>
      <c r="S3502" s="388">
        <f t="shared" si="484"/>
        <v>0</v>
      </c>
      <c r="T3502" s="389"/>
      <c r="U3502" s="389">
        <f t="shared" si="482"/>
        <v>0</v>
      </c>
      <c r="V3502" s="451"/>
      <c r="W3502" s="452"/>
      <c r="X3502" s="386"/>
      <c r="Y3502" s="390"/>
      <c r="Z3502" s="391"/>
      <c r="AA3502" s="392"/>
      <c r="AB3502" s="393"/>
      <c r="AC3502" s="394"/>
      <c r="AD3502" s="395">
        <f t="shared" si="485"/>
        <v>0</v>
      </c>
      <c r="AE3502" s="396">
        <f>IF(OR(G3502=账期!$A$18,G3502=账期!$A$20,G3502=账期!$A$22,G3502=账期!$A$24,G3502=账期!$A$25,G3502=账期!$A$27,G3502=账期!$A$26,G3502=账期!$A$28,G3502=账期!$A$30,G3502=账期!$A$32,G3502=账期!$A$34,G3502=账期!$A$35,G3502=账期!$A$37,G3502=账期!$A$39,G3502=账期!$A$40,G3502=账期!$A$41,G3502=账期!$A$42,G3502=账期!$A$43,G3502=账期!$A$44,G3502=账期!$A$45,G3502=账期!$A$46,G3502=账期!$A$48,G3502=账期!$A$50,G3502=账期!$A$51,G3502=账期!$A$52,G3502=账期!$A$53,G3502=账期!$A$54,G3502=账期!$A$56,G3502=账期!$A$57,G3502=账期!$A$58,G3502=账期!$A$59,G3502=账期!$A$60,G3502=账期!$A$61,G3502=账期!$A$62,G3502=账期!$A$63,G3502=账期!$A$64,G3502=账期!$A$66,G3502=账期!$A$67,G3502=账期!$A$68,G3502=账期!$A$70,G3502=账期!$A$71),30,IF(OR(G3502=账期!$A$74,G3502=账期!$A$77,G3502=账期!$A$76,G3502=账期!$A$79,G3502=账期!$A$80,G3502=账期!$A$81,G3502=账期!$A$83,G3502=账期!$A$85,G3502=账期!$A$87,G3502=账期!$A$89,G3502=账期!$A$91),60,IF(OR(G3502=账期!$A$93,G3502=账期!$A$94,G3502=账期!$A$95,G3502=账期!$A$96,G3502=账期!$A$98,G3502=账期!$A$99,G3502=账期!$A$101,G3502=账期!$A$102),90,0)))</f>
        <v>0</v>
      </c>
      <c r="AF3502" s="396"/>
      <c r="AG3502" s="384"/>
      <c r="AH3502" s="396" t="str">
        <f t="shared" si="488"/>
        <v/>
      </c>
    </row>
    <row r="3503" spans="1:34" ht="18" customHeight="1" x14ac:dyDescent="0.25">
      <c r="A3503" s="301" t="str">
        <f t="shared" si="483"/>
        <v/>
      </c>
      <c r="B3503" s="397"/>
      <c r="C3503" s="398"/>
      <c r="D3503" s="399"/>
      <c r="E3503" s="383" t="str">
        <f t="shared" si="486"/>
        <v>C</v>
      </c>
      <c r="F3503" s="383" t="str">
        <f t="shared" si="487"/>
        <v>C</v>
      </c>
      <c r="G3503" s="400"/>
      <c r="H3503" s="385" t="str">
        <f>IF(G3503="","",VLOOKUP(G3503,下拉数据源!J:K,2,0))</f>
        <v/>
      </c>
      <c r="I3503" s="385"/>
      <c r="J3503" s="385"/>
      <c r="K3503" s="386"/>
      <c r="L3503" s="401"/>
      <c r="M3503" s="384"/>
      <c r="N3503" s="384"/>
      <c r="O3503" s="384"/>
      <c r="P3503" s="386"/>
      <c r="Q3503" s="387"/>
      <c r="R3503" s="286"/>
      <c r="S3503" s="388">
        <f t="shared" si="484"/>
        <v>0</v>
      </c>
      <c r="T3503" s="389"/>
      <c r="U3503" s="389">
        <f t="shared" si="482"/>
        <v>0</v>
      </c>
      <c r="V3503" s="451"/>
      <c r="W3503" s="452"/>
      <c r="X3503" s="386"/>
      <c r="Y3503" s="390"/>
      <c r="Z3503" s="391"/>
      <c r="AA3503" s="392"/>
      <c r="AB3503" s="393"/>
      <c r="AC3503" s="394"/>
      <c r="AD3503" s="395">
        <f t="shared" si="485"/>
        <v>0</v>
      </c>
      <c r="AE3503" s="396">
        <f>IF(OR(G3503=账期!$A$18,G3503=账期!$A$20,G3503=账期!$A$22,G3503=账期!$A$24,G3503=账期!$A$25,G3503=账期!$A$27,G3503=账期!$A$26,G3503=账期!$A$28,G3503=账期!$A$30,G3503=账期!$A$32,G3503=账期!$A$34,G3503=账期!$A$35,G3503=账期!$A$37,G3503=账期!$A$39,G3503=账期!$A$40,G3503=账期!$A$41,G3503=账期!$A$42,G3503=账期!$A$43,G3503=账期!$A$44,G3503=账期!$A$45,G3503=账期!$A$46,G3503=账期!$A$48,G3503=账期!$A$50,G3503=账期!$A$51,G3503=账期!$A$52,G3503=账期!$A$53,G3503=账期!$A$54,G3503=账期!$A$56,G3503=账期!$A$57,G3503=账期!$A$58,G3503=账期!$A$59,G3503=账期!$A$60,G3503=账期!$A$61,G3503=账期!$A$62,G3503=账期!$A$63,G3503=账期!$A$64,G3503=账期!$A$66,G3503=账期!$A$67,G3503=账期!$A$68,G3503=账期!$A$70,G3503=账期!$A$71),30,IF(OR(G3503=账期!$A$74,G3503=账期!$A$77,G3503=账期!$A$76,G3503=账期!$A$79,G3503=账期!$A$80,G3503=账期!$A$81,G3503=账期!$A$83,G3503=账期!$A$85,G3503=账期!$A$87,G3503=账期!$A$89,G3503=账期!$A$91),60,IF(OR(G3503=账期!$A$93,G3503=账期!$A$94,G3503=账期!$A$95,G3503=账期!$A$96,G3503=账期!$A$98,G3503=账期!$A$99,G3503=账期!$A$101,G3503=账期!$A$102),90,0)))</f>
        <v>0</v>
      </c>
      <c r="AF3503" s="396"/>
      <c r="AG3503" s="384"/>
      <c r="AH3503" s="396" t="str">
        <f t="shared" si="488"/>
        <v/>
      </c>
    </row>
    <row r="3504" spans="1:34" ht="18" customHeight="1" x14ac:dyDescent="0.25">
      <c r="A3504" s="301" t="str">
        <f t="shared" si="483"/>
        <v/>
      </c>
      <c r="B3504" s="397"/>
      <c r="C3504" s="398"/>
      <c r="D3504" s="399"/>
      <c r="E3504" s="383" t="str">
        <f t="shared" si="486"/>
        <v>C</v>
      </c>
      <c r="F3504" s="383" t="str">
        <f t="shared" si="487"/>
        <v>C</v>
      </c>
      <c r="G3504" s="400"/>
      <c r="H3504" s="385" t="str">
        <f>IF(G3504="","",VLOOKUP(G3504,下拉数据源!J:K,2,0))</f>
        <v/>
      </c>
      <c r="I3504" s="385"/>
      <c r="J3504" s="385"/>
      <c r="K3504" s="386"/>
      <c r="L3504" s="401"/>
      <c r="M3504" s="384"/>
      <c r="N3504" s="384"/>
      <c r="O3504" s="384"/>
      <c r="P3504" s="386"/>
      <c r="Q3504" s="387"/>
      <c r="R3504" s="286"/>
      <c r="S3504" s="388">
        <f t="shared" si="484"/>
        <v>0</v>
      </c>
      <c r="T3504" s="389"/>
      <c r="U3504" s="389">
        <f t="shared" si="482"/>
        <v>0</v>
      </c>
      <c r="V3504" s="451"/>
      <c r="W3504" s="452"/>
      <c r="X3504" s="386"/>
      <c r="Y3504" s="390"/>
      <c r="Z3504" s="391"/>
      <c r="AA3504" s="392"/>
      <c r="AB3504" s="393"/>
      <c r="AC3504" s="394"/>
      <c r="AD3504" s="395">
        <f t="shared" si="485"/>
        <v>0</v>
      </c>
      <c r="AE3504" s="396">
        <f>IF(OR(G3504=账期!$A$18,G3504=账期!$A$20,G3504=账期!$A$22,G3504=账期!$A$24,G3504=账期!$A$25,G3504=账期!$A$27,G3504=账期!$A$26,G3504=账期!$A$28,G3504=账期!$A$30,G3504=账期!$A$32,G3504=账期!$A$34,G3504=账期!$A$35,G3504=账期!$A$37,G3504=账期!$A$39,G3504=账期!$A$40,G3504=账期!$A$41,G3504=账期!$A$42,G3504=账期!$A$43,G3504=账期!$A$44,G3504=账期!$A$45,G3504=账期!$A$46,G3504=账期!$A$48,G3504=账期!$A$50,G3504=账期!$A$51,G3504=账期!$A$52,G3504=账期!$A$53,G3504=账期!$A$54,G3504=账期!$A$56,G3504=账期!$A$57,G3504=账期!$A$58,G3504=账期!$A$59,G3504=账期!$A$60,G3504=账期!$A$61,G3504=账期!$A$62,G3504=账期!$A$63,G3504=账期!$A$64,G3504=账期!$A$66,G3504=账期!$A$67,G3504=账期!$A$68,G3504=账期!$A$70,G3504=账期!$A$71),30,IF(OR(G3504=账期!$A$74,G3504=账期!$A$77,G3504=账期!$A$76,G3504=账期!$A$79,G3504=账期!$A$80,G3504=账期!$A$81,G3504=账期!$A$83,G3504=账期!$A$85,G3504=账期!$A$87,G3504=账期!$A$89,G3504=账期!$A$91),60,IF(OR(G3504=账期!$A$93,G3504=账期!$A$94,G3504=账期!$A$95,G3504=账期!$A$96,G3504=账期!$A$98,G3504=账期!$A$99,G3504=账期!$A$101,G3504=账期!$A$102),90,0)))</f>
        <v>0</v>
      </c>
      <c r="AF3504" s="396"/>
      <c r="AG3504" s="384"/>
      <c r="AH3504" s="396" t="str">
        <f t="shared" si="488"/>
        <v/>
      </c>
    </row>
    <row r="3505" spans="1:34" ht="18" customHeight="1" x14ac:dyDescent="0.25">
      <c r="A3505" s="301" t="str">
        <f t="shared" si="483"/>
        <v/>
      </c>
      <c r="B3505" s="397"/>
      <c r="C3505" s="398"/>
      <c r="D3505" s="399"/>
      <c r="E3505" s="383" t="str">
        <f t="shared" si="486"/>
        <v>C</v>
      </c>
      <c r="F3505" s="383" t="str">
        <f t="shared" si="487"/>
        <v>C</v>
      </c>
      <c r="G3505" s="400"/>
      <c r="H3505" s="385" t="str">
        <f>IF(G3505="","",VLOOKUP(G3505,下拉数据源!J:K,2,0))</f>
        <v/>
      </c>
      <c r="I3505" s="385"/>
      <c r="J3505" s="385"/>
      <c r="K3505" s="386"/>
      <c r="L3505" s="401"/>
      <c r="M3505" s="384"/>
      <c r="N3505" s="384"/>
      <c r="O3505" s="384"/>
      <c r="P3505" s="386"/>
      <c r="Q3505" s="387"/>
      <c r="R3505" s="286"/>
      <c r="S3505" s="388">
        <f t="shared" si="484"/>
        <v>0</v>
      </c>
      <c r="T3505" s="389"/>
      <c r="U3505" s="389">
        <f t="shared" si="482"/>
        <v>0</v>
      </c>
      <c r="V3505" s="451"/>
      <c r="W3505" s="452"/>
      <c r="X3505" s="386"/>
      <c r="Y3505" s="390"/>
      <c r="Z3505" s="391"/>
      <c r="AA3505" s="392"/>
      <c r="AB3505" s="393"/>
      <c r="AC3505" s="394"/>
      <c r="AD3505" s="395">
        <f t="shared" si="485"/>
        <v>0</v>
      </c>
      <c r="AE3505" s="396">
        <f>IF(OR(G3505=账期!$A$18,G3505=账期!$A$20,G3505=账期!$A$22,G3505=账期!$A$24,G3505=账期!$A$25,G3505=账期!$A$27,G3505=账期!$A$26,G3505=账期!$A$28,G3505=账期!$A$30,G3505=账期!$A$32,G3505=账期!$A$34,G3505=账期!$A$35,G3505=账期!$A$37,G3505=账期!$A$39,G3505=账期!$A$40,G3505=账期!$A$41,G3505=账期!$A$42,G3505=账期!$A$43,G3505=账期!$A$44,G3505=账期!$A$45,G3505=账期!$A$46,G3505=账期!$A$48,G3505=账期!$A$50,G3505=账期!$A$51,G3505=账期!$A$52,G3505=账期!$A$53,G3505=账期!$A$54,G3505=账期!$A$56,G3505=账期!$A$57,G3505=账期!$A$58,G3505=账期!$A$59,G3505=账期!$A$60,G3505=账期!$A$61,G3505=账期!$A$62,G3505=账期!$A$63,G3505=账期!$A$64,G3505=账期!$A$66,G3505=账期!$A$67,G3505=账期!$A$68,G3505=账期!$A$70,G3505=账期!$A$71),30,IF(OR(G3505=账期!$A$74,G3505=账期!$A$77,G3505=账期!$A$76,G3505=账期!$A$79,G3505=账期!$A$80,G3505=账期!$A$81,G3505=账期!$A$83,G3505=账期!$A$85,G3505=账期!$A$87,G3505=账期!$A$89,G3505=账期!$A$91),60,IF(OR(G3505=账期!$A$93,G3505=账期!$A$94,G3505=账期!$A$95,G3505=账期!$A$96,G3505=账期!$A$98,G3505=账期!$A$99,G3505=账期!$A$101,G3505=账期!$A$102),90,0)))</f>
        <v>0</v>
      </c>
      <c r="AF3505" s="396"/>
      <c r="AG3505" s="384"/>
      <c r="AH3505" s="396" t="str">
        <f t="shared" si="488"/>
        <v/>
      </c>
    </row>
    <row r="3506" spans="1:34" ht="18" customHeight="1" x14ac:dyDescent="0.25">
      <c r="A3506" s="301" t="str">
        <f t="shared" si="483"/>
        <v/>
      </c>
      <c r="B3506" s="397"/>
      <c r="C3506" s="398"/>
      <c r="D3506" s="399"/>
      <c r="E3506" s="383" t="str">
        <f t="shared" si="486"/>
        <v>C</v>
      </c>
      <c r="F3506" s="383" t="str">
        <f t="shared" si="487"/>
        <v>C</v>
      </c>
      <c r="G3506" s="400"/>
      <c r="H3506" s="385" t="str">
        <f>IF(G3506="","",VLOOKUP(G3506,下拉数据源!J:K,2,0))</f>
        <v/>
      </c>
      <c r="I3506" s="385"/>
      <c r="J3506" s="385"/>
      <c r="K3506" s="386"/>
      <c r="L3506" s="401"/>
      <c r="M3506" s="384"/>
      <c r="N3506" s="384"/>
      <c r="O3506" s="384"/>
      <c r="P3506" s="386"/>
      <c r="Q3506" s="387"/>
      <c r="R3506" s="286"/>
      <c r="S3506" s="388">
        <f t="shared" si="484"/>
        <v>0</v>
      </c>
      <c r="T3506" s="389"/>
      <c r="U3506" s="389">
        <f t="shared" si="482"/>
        <v>0</v>
      </c>
      <c r="V3506" s="451"/>
      <c r="W3506" s="452"/>
      <c r="X3506" s="386"/>
      <c r="Y3506" s="390"/>
      <c r="Z3506" s="391"/>
      <c r="AA3506" s="392"/>
      <c r="AB3506" s="393"/>
      <c r="AC3506" s="394"/>
      <c r="AD3506" s="395">
        <f t="shared" si="485"/>
        <v>0</v>
      </c>
      <c r="AE3506" s="396">
        <f>IF(OR(G3506=账期!$A$18,G3506=账期!$A$20,G3506=账期!$A$22,G3506=账期!$A$24,G3506=账期!$A$25,G3506=账期!$A$27,G3506=账期!$A$26,G3506=账期!$A$28,G3506=账期!$A$30,G3506=账期!$A$32,G3506=账期!$A$34,G3506=账期!$A$35,G3506=账期!$A$37,G3506=账期!$A$39,G3506=账期!$A$40,G3506=账期!$A$41,G3506=账期!$A$42,G3506=账期!$A$43,G3506=账期!$A$44,G3506=账期!$A$45,G3506=账期!$A$46,G3506=账期!$A$48,G3506=账期!$A$50,G3506=账期!$A$51,G3506=账期!$A$52,G3506=账期!$A$53,G3506=账期!$A$54,G3506=账期!$A$56,G3506=账期!$A$57,G3506=账期!$A$58,G3506=账期!$A$59,G3506=账期!$A$60,G3506=账期!$A$61,G3506=账期!$A$62,G3506=账期!$A$63,G3506=账期!$A$64,G3506=账期!$A$66,G3506=账期!$A$67,G3506=账期!$A$68,G3506=账期!$A$70,G3506=账期!$A$71),30,IF(OR(G3506=账期!$A$74,G3506=账期!$A$77,G3506=账期!$A$76,G3506=账期!$A$79,G3506=账期!$A$80,G3506=账期!$A$81,G3506=账期!$A$83,G3506=账期!$A$85,G3506=账期!$A$87,G3506=账期!$A$89,G3506=账期!$A$91),60,IF(OR(G3506=账期!$A$93,G3506=账期!$A$94,G3506=账期!$A$95,G3506=账期!$A$96,G3506=账期!$A$98,G3506=账期!$A$99,G3506=账期!$A$101,G3506=账期!$A$102),90,0)))</f>
        <v>0</v>
      </c>
      <c r="AF3506" s="396"/>
      <c r="AG3506" s="384"/>
      <c r="AH3506" s="396" t="str">
        <f t="shared" si="488"/>
        <v/>
      </c>
    </row>
    <row r="3507" spans="1:34" ht="18" customHeight="1" x14ac:dyDescent="0.25">
      <c r="A3507" s="301" t="str">
        <f t="shared" si="483"/>
        <v/>
      </c>
      <c r="B3507" s="397"/>
      <c r="C3507" s="398"/>
      <c r="D3507" s="399"/>
      <c r="E3507" s="383" t="str">
        <f t="shared" si="486"/>
        <v>C</v>
      </c>
      <c r="F3507" s="383" t="str">
        <f t="shared" si="487"/>
        <v>C</v>
      </c>
      <c r="G3507" s="400"/>
      <c r="H3507" s="385" t="str">
        <f>IF(G3507="","",VLOOKUP(G3507,下拉数据源!J:K,2,0))</f>
        <v/>
      </c>
      <c r="I3507" s="385"/>
      <c r="J3507" s="385"/>
      <c r="K3507" s="386"/>
      <c r="L3507" s="401"/>
      <c r="M3507" s="384"/>
      <c r="N3507" s="384"/>
      <c r="O3507" s="384"/>
      <c r="P3507" s="386"/>
      <c r="Q3507" s="387"/>
      <c r="R3507" s="286"/>
      <c r="S3507" s="388">
        <f t="shared" si="484"/>
        <v>0</v>
      </c>
      <c r="T3507" s="389"/>
      <c r="U3507" s="389">
        <f t="shared" si="482"/>
        <v>0</v>
      </c>
      <c r="V3507" s="451"/>
      <c r="W3507" s="452"/>
      <c r="X3507" s="386"/>
      <c r="Y3507" s="390"/>
      <c r="Z3507" s="391"/>
      <c r="AA3507" s="392"/>
      <c r="AB3507" s="393"/>
      <c r="AC3507" s="394"/>
      <c r="AD3507" s="395">
        <f t="shared" si="485"/>
        <v>0</v>
      </c>
      <c r="AE3507" s="396">
        <f>IF(OR(G3507=账期!$A$18,G3507=账期!$A$20,G3507=账期!$A$22,G3507=账期!$A$24,G3507=账期!$A$25,G3507=账期!$A$27,G3507=账期!$A$26,G3507=账期!$A$28,G3507=账期!$A$30,G3507=账期!$A$32,G3507=账期!$A$34,G3507=账期!$A$35,G3507=账期!$A$37,G3507=账期!$A$39,G3507=账期!$A$40,G3507=账期!$A$41,G3507=账期!$A$42,G3507=账期!$A$43,G3507=账期!$A$44,G3507=账期!$A$45,G3507=账期!$A$46,G3507=账期!$A$48,G3507=账期!$A$50,G3507=账期!$A$51,G3507=账期!$A$52,G3507=账期!$A$53,G3507=账期!$A$54,G3507=账期!$A$56,G3507=账期!$A$57,G3507=账期!$A$58,G3507=账期!$A$59,G3507=账期!$A$60,G3507=账期!$A$61,G3507=账期!$A$62,G3507=账期!$A$63,G3507=账期!$A$64,G3507=账期!$A$66,G3507=账期!$A$67,G3507=账期!$A$68,G3507=账期!$A$70,G3507=账期!$A$71),30,IF(OR(G3507=账期!$A$74,G3507=账期!$A$77,G3507=账期!$A$76,G3507=账期!$A$79,G3507=账期!$A$80,G3507=账期!$A$81,G3507=账期!$A$83,G3507=账期!$A$85,G3507=账期!$A$87,G3507=账期!$A$89,G3507=账期!$A$91),60,IF(OR(G3507=账期!$A$93,G3507=账期!$A$94,G3507=账期!$A$95,G3507=账期!$A$96,G3507=账期!$A$98,G3507=账期!$A$99,G3507=账期!$A$101,G3507=账期!$A$102),90,0)))</f>
        <v>0</v>
      </c>
      <c r="AF3507" s="396"/>
      <c r="AG3507" s="384"/>
      <c r="AH3507" s="396" t="str">
        <f t="shared" si="488"/>
        <v/>
      </c>
    </row>
    <row r="3508" spans="1:34" ht="18" customHeight="1" x14ac:dyDescent="0.25">
      <c r="A3508" s="301" t="str">
        <f t="shared" si="483"/>
        <v/>
      </c>
      <c r="B3508" s="397"/>
      <c r="C3508" s="398"/>
      <c r="D3508" s="399"/>
      <c r="E3508" s="383" t="str">
        <f t="shared" si="486"/>
        <v>C</v>
      </c>
      <c r="F3508" s="383" t="str">
        <f t="shared" si="487"/>
        <v>C</v>
      </c>
      <c r="G3508" s="400"/>
      <c r="H3508" s="385" t="str">
        <f>IF(G3508="","",VLOOKUP(G3508,下拉数据源!J:K,2,0))</f>
        <v/>
      </c>
      <c r="I3508" s="385"/>
      <c r="J3508" s="385"/>
      <c r="K3508" s="386"/>
      <c r="L3508" s="401"/>
      <c r="M3508" s="384"/>
      <c r="N3508" s="384"/>
      <c r="O3508" s="384"/>
      <c r="P3508" s="386"/>
      <c r="Q3508" s="387"/>
      <c r="R3508" s="286"/>
      <c r="S3508" s="388">
        <f t="shared" si="484"/>
        <v>0</v>
      </c>
      <c r="T3508" s="389"/>
      <c r="U3508" s="389">
        <f t="shared" si="482"/>
        <v>0</v>
      </c>
      <c r="V3508" s="451"/>
      <c r="W3508" s="452"/>
      <c r="X3508" s="386"/>
      <c r="Y3508" s="390"/>
      <c r="Z3508" s="391"/>
      <c r="AA3508" s="392"/>
      <c r="AB3508" s="393"/>
      <c r="AC3508" s="394"/>
      <c r="AD3508" s="395">
        <f t="shared" si="485"/>
        <v>0</v>
      </c>
      <c r="AE3508" s="396">
        <f>IF(OR(G3508=账期!$A$18,G3508=账期!$A$20,G3508=账期!$A$22,G3508=账期!$A$24,G3508=账期!$A$25,G3508=账期!$A$27,G3508=账期!$A$26,G3508=账期!$A$28,G3508=账期!$A$30,G3508=账期!$A$32,G3508=账期!$A$34,G3508=账期!$A$35,G3508=账期!$A$37,G3508=账期!$A$39,G3508=账期!$A$40,G3508=账期!$A$41,G3508=账期!$A$42,G3508=账期!$A$43,G3508=账期!$A$44,G3508=账期!$A$45,G3508=账期!$A$46,G3508=账期!$A$48,G3508=账期!$A$50,G3508=账期!$A$51,G3508=账期!$A$52,G3508=账期!$A$53,G3508=账期!$A$54,G3508=账期!$A$56,G3508=账期!$A$57,G3508=账期!$A$58,G3508=账期!$A$59,G3508=账期!$A$60,G3508=账期!$A$61,G3508=账期!$A$62,G3508=账期!$A$63,G3508=账期!$A$64,G3508=账期!$A$66,G3508=账期!$A$67,G3508=账期!$A$68,G3508=账期!$A$70,G3508=账期!$A$71),30,IF(OR(G3508=账期!$A$74,G3508=账期!$A$77,G3508=账期!$A$76,G3508=账期!$A$79,G3508=账期!$A$80,G3508=账期!$A$81,G3508=账期!$A$83,G3508=账期!$A$85,G3508=账期!$A$87,G3508=账期!$A$89,G3508=账期!$A$91),60,IF(OR(G3508=账期!$A$93,G3508=账期!$A$94,G3508=账期!$A$95,G3508=账期!$A$96,G3508=账期!$A$98,G3508=账期!$A$99,G3508=账期!$A$101,G3508=账期!$A$102),90,0)))</f>
        <v>0</v>
      </c>
      <c r="AF3508" s="396"/>
      <c r="AG3508" s="384"/>
      <c r="AH3508" s="396" t="str">
        <f t="shared" si="488"/>
        <v/>
      </c>
    </row>
    <row r="3509" spans="1:34" ht="18" customHeight="1" x14ac:dyDescent="0.25">
      <c r="A3509" s="301" t="str">
        <f t="shared" si="483"/>
        <v/>
      </c>
      <c r="B3509" s="397"/>
      <c r="C3509" s="398"/>
      <c r="D3509" s="399"/>
      <c r="E3509" s="383" t="str">
        <f t="shared" si="486"/>
        <v>C</v>
      </c>
      <c r="F3509" s="383" t="str">
        <f t="shared" si="487"/>
        <v>C</v>
      </c>
      <c r="G3509" s="400"/>
      <c r="H3509" s="385" t="str">
        <f>IF(G3509="","",VLOOKUP(G3509,下拉数据源!J:K,2,0))</f>
        <v/>
      </c>
      <c r="I3509" s="385"/>
      <c r="J3509" s="385"/>
      <c r="K3509" s="386"/>
      <c r="L3509" s="401"/>
      <c r="M3509" s="384"/>
      <c r="N3509" s="384"/>
      <c r="O3509" s="384"/>
      <c r="P3509" s="386"/>
      <c r="Q3509" s="387"/>
      <c r="R3509" s="286"/>
      <c r="S3509" s="388">
        <f t="shared" si="484"/>
        <v>0</v>
      </c>
      <c r="T3509" s="389"/>
      <c r="U3509" s="389">
        <f t="shared" si="482"/>
        <v>0</v>
      </c>
      <c r="V3509" s="451"/>
      <c r="W3509" s="452"/>
      <c r="X3509" s="386"/>
      <c r="Y3509" s="390"/>
      <c r="Z3509" s="391"/>
      <c r="AA3509" s="392"/>
      <c r="AB3509" s="393"/>
      <c r="AC3509" s="394"/>
      <c r="AD3509" s="395">
        <f t="shared" si="485"/>
        <v>0</v>
      </c>
      <c r="AE3509" s="396">
        <f>IF(OR(G3509=账期!$A$18,G3509=账期!$A$20,G3509=账期!$A$22,G3509=账期!$A$24,G3509=账期!$A$25,G3509=账期!$A$27,G3509=账期!$A$26,G3509=账期!$A$28,G3509=账期!$A$30,G3509=账期!$A$32,G3509=账期!$A$34,G3509=账期!$A$35,G3509=账期!$A$37,G3509=账期!$A$39,G3509=账期!$A$40,G3509=账期!$A$41,G3509=账期!$A$42,G3509=账期!$A$43,G3509=账期!$A$44,G3509=账期!$A$45,G3509=账期!$A$46,G3509=账期!$A$48,G3509=账期!$A$50,G3509=账期!$A$51,G3509=账期!$A$52,G3509=账期!$A$53,G3509=账期!$A$54,G3509=账期!$A$56,G3509=账期!$A$57,G3509=账期!$A$58,G3509=账期!$A$59,G3509=账期!$A$60,G3509=账期!$A$61,G3509=账期!$A$62,G3509=账期!$A$63,G3509=账期!$A$64,G3509=账期!$A$66,G3509=账期!$A$67,G3509=账期!$A$68,G3509=账期!$A$70,G3509=账期!$A$71),30,IF(OR(G3509=账期!$A$74,G3509=账期!$A$77,G3509=账期!$A$76,G3509=账期!$A$79,G3509=账期!$A$80,G3509=账期!$A$81,G3509=账期!$A$83,G3509=账期!$A$85,G3509=账期!$A$87,G3509=账期!$A$89,G3509=账期!$A$91),60,IF(OR(G3509=账期!$A$93,G3509=账期!$A$94,G3509=账期!$A$95,G3509=账期!$A$96,G3509=账期!$A$98,G3509=账期!$A$99,G3509=账期!$A$101,G3509=账期!$A$102),90,0)))</f>
        <v>0</v>
      </c>
      <c r="AF3509" s="396"/>
      <c r="AG3509" s="384"/>
      <c r="AH3509" s="396" t="str">
        <f t="shared" si="488"/>
        <v/>
      </c>
    </row>
    <row r="3510" spans="1:34" ht="18" customHeight="1" x14ac:dyDescent="0.25">
      <c r="A3510" s="301" t="str">
        <f t="shared" si="483"/>
        <v/>
      </c>
      <c r="B3510" s="397"/>
      <c r="C3510" s="398"/>
      <c r="D3510" s="399"/>
      <c r="E3510" s="383" t="str">
        <f t="shared" si="486"/>
        <v>C</v>
      </c>
      <c r="F3510" s="383" t="str">
        <f t="shared" si="487"/>
        <v>C</v>
      </c>
      <c r="G3510" s="400"/>
      <c r="H3510" s="385" t="str">
        <f>IF(G3510="","",VLOOKUP(G3510,下拉数据源!J:K,2,0))</f>
        <v/>
      </c>
      <c r="I3510" s="385"/>
      <c r="J3510" s="385"/>
      <c r="K3510" s="386"/>
      <c r="L3510" s="401"/>
      <c r="M3510" s="384"/>
      <c r="N3510" s="384"/>
      <c r="O3510" s="384"/>
      <c r="P3510" s="386"/>
      <c r="Q3510" s="387"/>
      <c r="R3510" s="286"/>
      <c r="S3510" s="388">
        <f t="shared" si="484"/>
        <v>0</v>
      </c>
      <c r="T3510" s="389"/>
      <c r="U3510" s="389">
        <f t="shared" si="482"/>
        <v>0</v>
      </c>
      <c r="V3510" s="451"/>
      <c r="W3510" s="452"/>
      <c r="X3510" s="386"/>
      <c r="Y3510" s="390"/>
      <c r="Z3510" s="391"/>
      <c r="AA3510" s="392"/>
      <c r="AB3510" s="393"/>
      <c r="AC3510" s="394"/>
      <c r="AD3510" s="395">
        <f t="shared" si="485"/>
        <v>0</v>
      </c>
      <c r="AE3510" s="396">
        <f>IF(OR(G3510=账期!$A$18,G3510=账期!$A$20,G3510=账期!$A$22,G3510=账期!$A$24,G3510=账期!$A$25,G3510=账期!$A$27,G3510=账期!$A$26,G3510=账期!$A$28,G3510=账期!$A$30,G3510=账期!$A$32,G3510=账期!$A$34,G3510=账期!$A$35,G3510=账期!$A$37,G3510=账期!$A$39,G3510=账期!$A$40,G3510=账期!$A$41,G3510=账期!$A$42,G3510=账期!$A$43,G3510=账期!$A$44,G3510=账期!$A$45,G3510=账期!$A$46,G3510=账期!$A$48,G3510=账期!$A$50,G3510=账期!$A$51,G3510=账期!$A$52,G3510=账期!$A$53,G3510=账期!$A$54,G3510=账期!$A$56,G3510=账期!$A$57,G3510=账期!$A$58,G3510=账期!$A$59,G3510=账期!$A$60,G3510=账期!$A$61,G3510=账期!$A$62,G3510=账期!$A$63,G3510=账期!$A$64,G3510=账期!$A$66,G3510=账期!$A$67,G3510=账期!$A$68,G3510=账期!$A$70,G3510=账期!$A$71),30,IF(OR(G3510=账期!$A$74,G3510=账期!$A$77,G3510=账期!$A$76,G3510=账期!$A$79,G3510=账期!$A$80,G3510=账期!$A$81,G3510=账期!$A$83,G3510=账期!$A$85,G3510=账期!$A$87,G3510=账期!$A$89,G3510=账期!$A$91),60,IF(OR(G3510=账期!$A$93,G3510=账期!$A$94,G3510=账期!$A$95,G3510=账期!$A$96,G3510=账期!$A$98,G3510=账期!$A$99,G3510=账期!$A$101,G3510=账期!$A$102),90,0)))</f>
        <v>0</v>
      </c>
      <c r="AF3510" s="396"/>
      <c r="AG3510" s="384"/>
      <c r="AH3510" s="396" t="str">
        <f t="shared" si="488"/>
        <v/>
      </c>
    </row>
    <row r="3511" spans="1:34" ht="18" customHeight="1" x14ac:dyDescent="0.25">
      <c r="A3511" s="301" t="str">
        <f t="shared" si="483"/>
        <v/>
      </c>
      <c r="B3511" s="397"/>
      <c r="C3511" s="398"/>
      <c r="D3511" s="399"/>
      <c r="E3511" s="383" t="str">
        <f t="shared" si="486"/>
        <v>C</v>
      </c>
      <c r="F3511" s="383" t="str">
        <f t="shared" si="487"/>
        <v>C</v>
      </c>
      <c r="G3511" s="400"/>
      <c r="H3511" s="385" t="str">
        <f>IF(G3511="","",VLOOKUP(G3511,下拉数据源!J:K,2,0))</f>
        <v/>
      </c>
      <c r="I3511" s="385"/>
      <c r="J3511" s="385"/>
      <c r="K3511" s="386"/>
      <c r="L3511" s="401"/>
      <c r="M3511" s="384"/>
      <c r="N3511" s="384"/>
      <c r="O3511" s="384"/>
      <c r="P3511" s="386"/>
      <c r="Q3511" s="387"/>
      <c r="R3511" s="286"/>
      <c r="S3511" s="388">
        <f t="shared" si="484"/>
        <v>0</v>
      </c>
      <c r="T3511" s="389"/>
      <c r="U3511" s="389">
        <f t="shared" si="482"/>
        <v>0</v>
      </c>
      <c r="V3511" s="451"/>
      <c r="W3511" s="452"/>
      <c r="X3511" s="386"/>
      <c r="Y3511" s="390"/>
      <c r="Z3511" s="391"/>
      <c r="AA3511" s="392"/>
      <c r="AB3511" s="393"/>
      <c r="AC3511" s="394"/>
      <c r="AD3511" s="395">
        <f t="shared" si="485"/>
        <v>0</v>
      </c>
      <c r="AE3511" s="396">
        <f>IF(OR(G3511=账期!$A$18,G3511=账期!$A$20,G3511=账期!$A$22,G3511=账期!$A$24,G3511=账期!$A$25,G3511=账期!$A$27,G3511=账期!$A$26,G3511=账期!$A$28,G3511=账期!$A$30,G3511=账期!$A$32,G3511=账期!$A$34,G3511=账期!$A$35,G3511=账期!$A$37,G3511=账期!$A$39,G3511=账期!$A$40,G3511=账期!$A$41,G3511=账期!$A$42,G3511=账期!$A$43,G3511=账期!$A$44,G3511=账期!$A$45,G3511=账期!$A$46,G3511=账期!$A$48,G3511=账期!$A$50,G3511=账期!$A$51,G3511=账期!$A$52,G3511=账期!$A$53,G3511=账期!$A$54,G3511=账期!$A$56,G3511=账期!$A$57,G3511=账期!$A$58,G3511=账期!$A$59,G3511=账期!$A$60,G3511=账期!$A$61,G3511=账期!$A$62,G3511=账期!$A$63,G3511=账期!$A$64,G3511=账期!$A$66,G3511=账期!$A$67,G3511=账期!$A$68,G3511=账期!$A$70,G3511=账期!$A$71),30,IF(OR(G3511=账期!$A$74,G3511=账期!$A$77,G3511=账期!$A$76,G3511=账期!$A$79,G3511=账期!$A$80,G3511=账期!$A$81,G3511=账期!$A$83,G3511=账期!$A$85,G3511=账期!$A$87,G3511=账期!$A$89,G3511=账期!$A$91),60,IF(OR(G3511=账期!$A$93,G3511=账期!$A$94,G3511=账期!$A$95,G3511=账期!$A$96,G3511=账期!$A$98,G3511=账期!$A$99,G3511=账期!$A$101,G3511=账期!$A$102),90,0)))</f>
        <v>0</v>
      </c>
      <c r="AF3511" s="396"/>
      <c r="AG3511" s="384"/>
      <c r="AH3511" s="396" t="str">
        <f t="shared" si="488"/>
        <v/>
      </c>
    </row>
    <row r="3512" spans="1:34" ht="18" customHeight="1" x14ac:dyDescent="0.25">
      <c r="A3512" s="301" t="str">
        <f t="shared" si="483"/>
        <v/>
      </c>
      <c r="B3512" s="397"/>
      <c r="C3512" s="398"/>
      <c r="D3512" s="399"/>
      <c r="E3512" s="383" t="str">
        <f t="shared" si="486"/>
        <v>C</v>
      </c>
      <c r="F3512" s="383" t="str">
        <f t="shared" si="487"/>
        <v>C</v>
      </c>
      <c r="G3512" s="400"/>
      <c r="H3512" s="385" t="str">
        <f>IF(G3512="","",VLOOKUP(G3512,下拉数据源!J:K,2,0))</f>
        <v/>
      </c>
      <c r="I3512" s="385"/>
      <c r="J3512" s="385"/>
      <c r="K3512" s="386"/>
      <c r="L3512" s="401"/>
      <c r="M3512" s="384"/>
      <c r="N3512" s="384"/>
      <c r="O3512" s="384"/>
      <c r="P3512" s="386"/>
      <c r="Q3512" s="387"/>
      <c r="R3512" s="286"/>
      <c r="S3512" s="388">
        <f t="shared" si="484"/>
        <v>0</v>
      </c>
      <c r="T3512" s="389"/>
      <c r="U3512" s="389">
        <f t="shared" si="482"/>
        <v>0</v>
      </c>
      <c r="V3512" s="451"/>
      <c r="W3512" s="452"/>
      <c r="X3512" s="386"/>
      <c r="Y3512" s="390"/>
      <c r="Z3512" s="391"/>
      <c r="AA3512" s="392"/>
      <c r="AB3512" s="393"/>
      <c r="AC3512" s="394"/>
      <c r="AD3512" s="395">
        <f t="shared" si="485"/>
        <v>0</v>
      </c>
      <c r="AE3512" s="396">
        <f>IF(OR(G3512=账期!$A$18,G3512=账期!$A$20,G3512=账期!$A$22,G3512=账期!$A$24,G3512=账期!$A$25,G3512=账期!$A$27,G3512=账期!$A$26,G3512=账期!$A$28,G3512=账期!$A$30,G3512=账期!$A$32,G3512=账期!$A$34,G3512=账期!$A$35,G3512=账期!$A$37,G3512=账期!$A$39,G3512=账期!$A$40,G3512=账期!$A$41,G3512=账期!$A$42,G3512=账期!$A$43,G3512=账期!$A$44,G3512=账期!$A$45,G3512=账期!$A$46,G3512=账期!$A$48,G3512=账期!$A$50,G3512=账期!$A$51,G3512=账期!$A$52,G3512=账期!$A$53,G3512=账期!$A$54,G3512=账期!$A$56,G3512=账期!$A$57,G3512=账期!$A$58,G3512=账期!$A$59,G3512=账期!$A$60,G3512=账期!$A$61,G3512=账期!$A$62,G3512=账期!$A$63,G3512=账期!$A$64,G3512=账期!$A$66,G3512=账期!$A$67,G3512=账期!$A$68,G3512=账期!$A$70,G3512=账期!$A$71),30,IF(OR(G3512=账期!$A$74,G3512=账期!$A$77,G3512=账期!$A$76,G3512=账期!$A$79,G3512=账期!$A$80,G3512=账期!$A$81,G3512=账期!$A$83,G3512=账期!$A$85,G3512=账期!$A$87,G3512=账期!$A$89,G3512=账期!$A$91),60,IF(OR(G3512=账期!$A$93,G3512=账期!$A$94,G3512=账期!$A$95,G3512=账期!$A$96,G3512=账期!$A$98,G3512=账期!$A$99,G3512=账期!$A$101,G3512=账期!$A$102),90,0)))</f>
        <v>0</v>
      </c>
      <c r="AF3512" s="396"/>
      <c r="AG3512" s="384"/>
      <c r="AH3512" s="396" t="str">
        <f t="shared" si="488"/>
        <v/>
      </c>
    </row>
    <row r="3513" spans="1:34" ht="18" customHeight="1" x14ac:dyDescent="0.25">
      <c r="A3513" s="301" t="str">
        <f t="shared" si="483"/>
        <v/>
      </c>
      <c r="B3513" s="397"/>
      <c r="C3513" s="398"/>
      <c r="D3513" s="399"/>
      <c r="E3513" s="383" t="str">
        <f t="shared" si="486"/>
        <v>C</v>
      </c>
      <c r="F3513" s="383" t="str">
        <f t="shared" si="487"/>
        <v>C</v>
      </c>
      <c r="G3513" s="400"/>
      <c r="H3513" s="385" t="str">
        <f>IF(G3513="","",VLOOKUP(G3513,下拉数据源!J:K,2,0))</f>
        <v/>
      </c>
      <c r="I3513" s="385"/>
      <c r="J3513" s="385"/>
      <c r="K3513" s="386"/>
      <c r="L3513" s="401"/>
      <c r="M3513" s="384"/>
      <c r="N3513" s="384"/>
      <c r="O3513" s="384"/>
      <c r="P3513" s="386"/>
      <c r="Q3513" s="387"/>
      <c r="R3513" s="286"/>
      <c r="S3513" s="388">
        <f t="shared" si="484"/>
        <v>0</v>
      </c>
      <c r="T3513" s="389"/>
      <c r="U3513" s="389">
        <f t="shared" si="482"/>
        <v>0</v>
      </c>
      <c r="V3513" s="451"/>
      <c r="W3513" s="452"/>
      <c r="X3513" s="386"/>
      <c r="Y3513" s="390"/>
      <c r="Z3513" s="391"/>
      <c r="AA3513" s="392"/>
      <c r="AB3513" s="393"/>
      <c r="AC3513" s="394"/>
      <c r="AD3513" s="395">
        <f t="shared" si="485"/>
        <v>0</v>
      </c>
      <c r="AE3513" s="396">
        <f>IF(OR(G3513=账期!$A$18,G3513=账期!$A$20,G3513=账期!$A$22,G3513=账期!$A$24,G3513=账期!$A$25,G3513=账期!$A$27,G3513=账期!$A$26,G3513=账期!$A$28,G3513=账期!$A$30,G3513=账期!$A$32,G3513=账期!$A$34,G3513=账期!$A$35,G3513=账期!$A$37,G3513=账期!$A$39,G3513=账期!$A$40,G3513=账期!$A$41,G3513=账期!$A$42,G3513=账期!$A$43,G3513=账期!$A$44,G3513=账期!$A$45,G3513=账期!$A$46,G3513=账期!$A$48,G3513=账期!$A$50,G3513=账期!$A$51,G3513=账期!$A$52,G3513=账期!$A$53,G3513=账期!$A$54,G3513=账期!$A$56,G3513=账期!$A$57,G3513=账期!$A$58,G3513=账期!$A$59,G3513=账期!$A$60,G3513=账期!$A$61,G3513=账期!$A$62,G3513=账期!$A$63,G3513=账期!$A$64,G3513=账期!$A$66,G3513=账期!$A$67,G3513=账期!$A$68,G3513=账期!$A$70,G3513=账期!$A$71),30,IF(OR(G3513=账期!$A$74,G3513=账期!$A$77,G3513=账期!$A$76,G3513=账期!$A$79,G3513=账期!$A$80,G3513=账期!$A$81,G3513=账期!$A$83,G3513=账期!$A$85,G3513=账期!$A$87,G3513=账期!$A$89,G3513=账期!$A$91),60,IF(OR(G3513=账期!$A$93,G3513=账期!$A$94,G3513=账期!$A$95,G3513=账期!$A$96,G3513=账期!$A$98,G3513=账期!$A$99,G3513=账期!$A$101,G3513=账期!$A$102),90,0)))</f>
        <v>0</v>
      </c>
      <c r="AF3513" s="396"/>
      <c r="AG3513" s="384"/>
      <c r="AH3513" s="396" t="str">
        <f t="shared" si="488"/>
        <v/>
      </c>
    </row>
    <row r="3514" spans="1:34" ht="18" customHeight="1" x14ac:dyDescent="0.25">
      <c r="A3514" s="301" t="str">
        <f t="shared" si="483"/>
        <v/>
      </c>
      <c r="B3514" s="397"/>
      <c r="C3514" s="398"/>
      <c r="D3514" s="399"/>
      <c r="E3514" s="383" t="str">
        <f t="shared" si="486"/>
        <v>C</v>
      </c>
      <c r="F3514" s="383" t="str">
        <f t="shared" si="487"/>
        <v>C</v>
      </c>
      <c r="G3514" s="400"/>
      <c r="H3514" s="385" t="str">
        <f>IF(G3514="","",VLOOKUP(G3514,下拉数据源!J:K,2,0))</f>
        <v/>
      </c>
      <c r="I3514" s="385"/>
      <c r="J3514" s="385"/>
      <c r="K3514" s="386"/>
      <c r="L3514" s="401"/>
      <c r="M3514" s="384"/>
      <c r="N3514" s="384"/>
      <c r="O3514" s="384"/>
      <c r="P3514" s="386"/>
      <c r="Q3514" s="387"/>
      <c r="R3514" s="286"/>
      <c r="S3514" s="388">
        <f t="shared" si="484"/>
        <v>0</v>
      </c>
      <c r="T3514" s="389"/>
      <c r="U3514" s="389">
        <f t="shared" ref="U3514:U3577" si="489">S3514-T3514</f>
        <v>0</v>
      </c>
      <c r="V3514" s="451"/>
      <c r="W3514" s="452"/>
      <c r="X3514" s="386"/>
      <c r="Y3514" s="390"/>
      <c r="Z3514" s="391"/>
      <c r="AA3514" s="392"/>
      <c r="AB3514" s="393"/>
      <c r="AC3514" s="394"/>
      <c r="AD3514" s="395">
        <f t="shared" si="485"/>
        <v>0</v>
      </c>
      <c r="AE3514" s="396">
        <f>IF(OR(G3514=账期!$A$18,G3514=账期!$A$20,G3514=账期!$A$22,G3514=账期!$A$24,G3514=账期!$A$25,G3514=账期!$A$27,G3514=账期!$A$26,G3514=账期!$A$28,G3514=账期!$A$30,G3514=账期!$A$32,G3514=账期!$A$34,G3514=账期!$A$35,G3514=账期!$A$37,G3514=账期!$A$39,G3514=账期!$A$40,G3514=账期!$A$41,G3514=账期!$A$42,G3514=账期!$A$43,G3514=账期!$A$44,G3514=账期!$A$45,G3514=账期!$A$46,G3514=账期!$A$48,G3514=账期!$A$50,G3514=账期!$A$51,G3514=账期!$A$52,G3514=账期!$A$53,G3514=账期!$A$54,G3514=账期!$A$56,G3514=账期!$A$57,G3514=账期!$A$58,G3514=账期!$A$59,G3514=账期!$A$60,G3514=账期!$A$61,G3514=账期!$A$62,G3514=账期!$A$63,G3514=账期!$A$64,G3514=账期!$A$66,G3514=账期!$A$67,G3514=账期!$A$68,G3514=账期!$A$70,G3514=账期!$A$71),30,IF(OR(G3514=账期!$A$74,G3514=账期!$A$77,G3514=账期!$A$76,G3514=账期!$A$79,G3514=账期!$A$80,G3514=账期!$A$81,G3514=账期!$A$83,G3514=账期!$A$85,G3514=账期!$A$87,G3514=账期!$A$89,G3514=账期!$A$91),60,IF(OR(G3514=账期!$A$93,G3514=账期!$A$94,G3514=账期!$A$95,G3514=账期!$A$96,G3514=账期!$A$98,G3514=账期!$A$99,G3514=账期!$A$101,G3514=账期!$A$102),90,0)))</f>
        <v>0</v>
      </c>
      <c r="AF3514" s="396"/>
      <c r="AG3514" s="384"/>
      <c r="AH3514" s="396" t="str">
        <f t="shared" si="488"/>
        <v/>
      </c>
    </row>
    <row r="3515" spans="1:34" ht="18" customHeight="1" x14ac:dyDescent="0.25">
      <c r="A3515" s="301" t="str">
        <f t="shared" si="483"/>
        <v/>
      </c>
      <c r="B3515" s="397"/>
      <c r="C3515" s="398"/>
      <c r="D3515" s="399"/>
      <c r="E3515" s="383" t="str">
        <f t="shared" si="486"/>
        <v>C</v>
      </c>
      <c r="F3515" s="383" t="str">
        <f t="shared" si="487"/>
        <v>C</v>
      </c>
      <c r="G3515" s="400"/>
      <c r="H3515" s="385" t="str">
        <f>IF(G3515="","",VLOOKUP(G3515,下拉数据源!J:K,2,0))</f>
        <v/>
      </c>
      <c r="I3515" s="385"/>
      <c r="J3515" s="385"/>
      <c r="K3515" s="386"/>
      <c r="L3515" s="401"/>
      <c r="M3515" s="384"/>
      <c r="N3515" s="384"/>
      <c r="O3515" s="384"/>
      <c r="P3515" s="386"/>
      <c r="Q3515" s="387"/>
      <c r="R3515" s="286"/>
      <c r="S3515" s="388">
        <f t="shared" si="484"/>
        <v>0</v>
      </c>
      <c r="T3515" s="389"/>
      <c r="U3515" s="389">
        <f t="shared" si="489"/>
        <v>0</v>
      </c>
      <c r="V3515" s="451"/>
      <c r="W3515" s="452"/>
      <c r="X3515" s="386"/>
      <c r="Y3515" s="390"/>
      <c r="Z3515" s="391"/>
      <c r="AA3515" s="392"/>
      <c r="AB3515" s="393"/>
      <c r="AC3515" s="394"/>
      <c r="AD3515" s="395">
        <f t="shared" si="485"/>
        <v>0</v>
      </c>
      <c r="AE3515" s="396">
        <f>IF(OR(G3515=账期!$A$18,G3515=账期!$A$20,G3515=账期!$A$22,G3515=账期!$A$24,G3515=账期!$A$25,G3515=账期!$A$27,G3515=账期!$A$26,G3515=账期!$A$28,G3515=账期!$A$30,G3515=账期!$A$32,G3515=账期!$A$34,G3515=账期!$A$35,G3515=账期!$A$37,G3515=账期!$A$39,G3515=账期!$A$40,G3515=账期!$A$41,G3515=账期!$A$42,G3515=账期!$A$43,G3515=账期!$A$44,G3515=账期!$A$45,G3515=账期!$A$46,G3515=账期!$A$48,G3515=账期!$A$50,G3515=账期!$A$51,G3515=账期!$A$52,G3515=账期!$A$53,G3515=账期!$A$54,G3515=账期!$A$56,G3515=账期!$A$57,G3515=账期!$A$58,G3515=账期!$A$59,G3515=账期!$A$60,G3515=账期!$A$61,G3515=账期!$A$62,G3515=账期!$A$63,G3515=账期!$A$64,G3515=账期!$A$66,G3515=账期!$A$67,G3515=账期!$A$68,G3515=账期!$A$70,G3515=账期!$A$71),30,IF(OR(G3515=账期!$A$74,G3515=账期!$A$77,G3515=账期!$A$76,G3515=账期!$A$79,G3515=账期!$A$80,G3515=账期!$A$81,G3515=账期!$A$83,G3515=账期!$A$85,G3515=账期!$A$87,G3515=账期!$A$89,G3515=账期!$A$91),60,IF(OR(G3515=账期!$A$93,G3515=账期!$A$94,G3515=账期!$A$95,G3515=账期!$A$96,G3515=账期!$A$98,G3515=账期!$A$99,G3515=账期!$A$101,G3515=账期!$A$102),90,0)))</f>
        <v>0</v>
      </c>
      <c r="AF3515" s="396"/>
      <c r="AG3515" s="384"/>
      <c r="AH3515" s="396" t="str">
        <f t="shared" si="488"/>
        <v/>
      </c>
    </row>
    <row r="3516" spans="1:34" ht="18" customHeight="1" x14ac:dyDescent="0.25">
      <c r="A3516" s="301" t="str">
        <f t="shared" si="483"/>
        <v/>
      </c>
      <c r="B3516" s="397"/>
      <c r="C3516" s="398"/>
      <c r="D3516" s="399"/>
      <c r="E3516" s="383" t="str">
        <f t="shared" si="486"/>
        <v>C</v>
      </c>
      <c r="F3516" s="383" t="str">
        <f t="shared" si="487"/>
        <v>C</v>
      </c>
      <c r="G3516" s="400"/>
      <c r="H3516" s="385" t="str">
        <f>IF(G3516="","",VLOOKUP(G3516,下拉数据源!J:K,2,0))</f>
        <v/>
      </c>
      <c r="I3516" s="385"/>
      <c r="J3516" s="385"/>
      <c r="K3516" s="386"/>
      <c r="L3516" s="401"/>
      <c r="M3516" s="384"/>
      <c r="N3516" s="384"/>
      <c r="O3516" s="384"/>
      <c r="P3516" s="386"/>
      <c r="Q3516" s="387"/>
      <c r="R3516" s="286"/>
      <c r="S3516" s="388">
        <f t="shared" si="484"/>
        <v>0</v>
      </c>
      <c r="T3516" s="389"/>
      <c r="U3516" s="389">
        <f t="shared" si="489"/>
        <v>0</v>
      </c>
      <c r="V3516" s="451"/>
      <c r="W3516" s="452"/>
      <c r="X3516" s="386"/>
      <c r="Y3516" s="390"/>
      <c r="Z3516" s="391"/>
      <c r="AA3516" s="392"/>
      <c r="AB3516" s="393"/>
      <c r="AC3516" s="394"/>
      <c r="AD3516" s="395">
        <f t="shared" si="485"/>
        <v>0</v>
      </c>
      <c r="AE3516" s="396">
        <f>IF(OR(G3516=账期!$A$18,G3516=账期!$A$20,G3516=账期!$A$22,G3516=账期!$A$24,G3516=账期!$A$25,G3516=账期!$A$27,G3516=账期!$A$26,G3516=账期!$A$28,G3516=账期!$A$30,G3516=账期!$A$32,G3516=账期!$A$34,G3516=账期!$A$35,G3516=账期!$A$37,G3516=账期!$A$39,G3516=账期!$A$40,G3516=账期!$A$41,G3516=账期!$A$42,G3516=账期!$A$43,G3516=账期!$A$44,G3516=账期!$A$45,G3516=账期!$A$46,G3516=账期!$A$48,G3516=账期!$A$50,G3516=账期!$A$51,G3516=账期!$A$52,G3516=账期!$A$53,G3516=账期!$A$54,G3516=账期!$A$56,G3516=账期!$A$57,G3516=账期!$A$58,G3516=账期!$A$59,G3516=账期!$A$60,G3516=账期!$A$61,G3516=账期!$A$62,G3516=账期!$A$63,G3516=账期!$A$64,G3516=账期!$A$66,G3516=账期!$A$67,G3516=账期!$A$68,G3516=账期!$A$70,G3516=账期!$A$71),30,IF(OR(G3516=账期!$A$74,G3516=账期!$A$77,G3516=账期!$A$76,G3516=账期!$A$79,G3516=账期!$A$80,G3516=账期!$A$81,G3516=账期!$A$83,G3516=账期!$A$85,G3516=账期!$A$87,G3516=账期!$A$89,G3516=账期!$A$91),60,IF(OR(G3516=账期!$A$93,G3516=账期!$A$94,G3516=账期!$A$95,G3516=账期!$A$96,G3516=账期!$A$98,G3516=账期!$A$99,G3516=账期!$A$101,G3516=账期!$A$102),90,0)))</f>
        <v>0</v>
      </c>
      <c r="AF3516" s="396"/>
      <c r="AG3516" s="384"/>
      <c r="AH3516" s="396" t="str">
        <f t="shared" si="488"/>
        <v/>
      </c>
    </row>
    <row r="3517" spans="1:34" ht="18" customHeight="1" x14ac:dyDescent="0.25">
      <c r="A3517" s="301" t="str">
        <f t="shared" ref="A3517:A3580" si="490">IF(V3517="","",TEXT(V3517,"yyyy年m月"))</f>
        <v/>
      </c>
      <c r="B3517" s="397"/>
      <c r="C3517" s="398"/>
      <c r="D3517" s="399"/>
      <c r="E3517" s="383" t="str">
        <f t="shared" si="486"/>
        <v>C</v>
      </c>
      <c r="F3517" s="383" t="str">
        <f t="shared" si="487"/>
        <v>C</v>
      </c>
      <c r="G3517" s="400"/>
      <c r="H3517" s="385" t="str">
        <f>IF(G3517="","",VLOOKUP(G3517,下拉数据源!J:K,2,0))</f>
        <v/>
      </c>
      <c r="I3517" s="385"/>
      <c r="J3517" s="385"/>
      <c r="K3517" s="386"/>
      <c r="L3517" s="401"/>
      <c r="M3517" s="384"/>
      <c r="N3517" s="384"/>
      <c r="O3517" s="384"/>
      <c r="P3517" s="386"/>
      <c r="Q3517" s="387"/>
      <c r="R3517" s="286"/>
      <c r="S3517" s="388">
        <f t="shared" si="484"/>
        <v>0</v>
      </c>
      <c r="T3517" s="389"/>
      <c r="U3517" s="389">
        <f t="shared" si="489"/>
        <v>0</v>
      </c>
      <c r="V3517" s="451"/>
      <c r="W3517" s="452"/>
      <c r="X3517" s="386"/>
      <c r="Y3517" s="390"/>
      <c r="Z3517" s="391"/>
      <c r="AA3517" s="392"/>
      <c r="AB3517" s="393"/>
      <c r="AC3517" s="394"/>
      <c r="AD3517" s="395">
        <f t="shared" si="485"/>
        <v>0</v>
      </c>
      <c r="AE3517" s="396">
        <f>IF(OR(G3517=账期!$A$18,G3517=账期!$A$20,G3517=账期!$A$22,G3517=账期!$A$24,G3517=账期!$A$25,G3517=账期!$A$27,G3517=账期!$A$26,G3517=账期!$A$28,G3517=账期!$A$30,G3517=账期!$A$32,G3517=账期!$A$34,G3517=账期!$A$35,G3517=账期!$A$37,G3517=账期!$A$39,G3517=账期!$A$40,G3517=账期!$A$41,G3517=账期!$A$42,G3517=账期!$A$43,G3517=账期!$A$44,G3517=账期!$A$45,G3517=账期!$A$46,G3517=账期!$A$48,G3517=账期!$A$50,G3517=账期!$A$51,G3517=账期!$A$52,G3517=账期!$A$53,G3517=账期!$A$54,G3517=账期!$A$56,G3517=账期!$A$57,G3517=账期!$A$58,G3517=账期!$A$59,G3517=账期!$A$60,G3517=账期!$A$61,G3517=账期!$A$62,G3517=账期!$A$63,G3517=账期!$A$64,G3517=账期!$A$66,G3517=账期!$A$67,G3517=账期!$A$68,G3517=账期!$A$70,G3517=账期!$A$71),30,IF(OR(G3517=账期!$A$74,G3517=账期!$A$77,G3517=账期!$A$76,G3517=账期!$A$79,G3517=账期!$A$80,G3517=账期!$A$81,G3517=账期!$A$83,G3517=账期!$A$85,G3517=账期!$A$87,G3517=账期!$A$89,G3517=账期!$A$91),60,IF(OR(G3517=账期!$A$93,G3517=账期!$A$94,G3517=账期!$A$95,G3517=账期!$A$96,G3517=账期!$A$98,G3517=账期!$A$99,G3517=账期!$A$101,G3517=账期!$A$102),90,0)))</f>
        <v>0</v>
      </c>
      <c r="AF3517" s="396"/>
      <c r="AG3517" s="384"/>
      <c r="AH3517" s="396" t="str">
        <f t="shared" si="488"/>
        <v/>
      </c>
    </row>
    <row r="3518" spans="1:34" ht="18" customHeight="1" x14ac:dyDescent="0.25">
      <c r="A3518" s="301" t="str">
        <f t="shared" si="490"/>
        <v/>
      </c>
      <c r="B3518" s="397"/>
      <c r="C3518" s="398"/>
      <c r="D3518" s="399"/>
      <c r="E3518" s="383" t="str">
        <f t="shared" si="486"/>
        <v>C</v>
      </c>
      <c r="F3518" s="383" t="str">
        <f t="shared" si="487"/>
        <v>C</v>
      </c>
      <c r="G3518" s="400"/>
      <c r="H3518" s="385" t="str">
        <f>IF(G3518="","",VLOOKUP(G3518,下拉数据源!J:K,2,0))</f>
        <v/>
      </c>
      <c r="I3518" s="385"/>
      <c r="J3518" s="385"/>
      <c r="K3518" s="386"/>
      <c r="L3518" s="401"/>
      <c r="M3518" s="384"/>
      <c r="N3518" s="384"/>
      <c r="O3518" s="384"/>
      <c r="P3518" s="386"/>
      <c r="Q3518" s="387"/>
      <c r="R3518" s="286"/>
      <c r="S3518" s="388">
        <f t="shared" si="484"/>
        <v>0</v>
      </c>
      <c r="T3518" s="389"/>
      <c r="U3518" s="389">
        <f t="shared" si="489"/>
        <v>0</v>
      </c>
      <c r="V3518" s="451"/>
      <c r="W3518" s="452"/>
      <c r="X3518" s="386"/>
      <c r="Y3518" s="390"/>
      <c r="Z3518" s="391"/>
      <c r="AA3518" s="392"/>
      <c r="AB3518" s="393"/>
      <c r="AC3518" s="394"/>
      <c r="AD3518" s="395">
        <f t="shared" si="485"/>
        <v>0</v>
      </c>
      <c r="AE3518" s="396">
        <f>IF(OR(G3518=账期!$A$18,G3518=账期!$A$20,G3518=账期!$A$22,G3518=账期!$A$24,G3518=账期!$A$25,G3518=账期!$A$27,G3518=账期!$A$26,G3518=账期!$A$28,G3518=账期!$A$30,G3518=账期!$A$32,G3518=账期!$A$34,G3518=账期!$A$35,G3518=账期!$A$37,G3518=账期!$A$39,G3518=账期!$A$40,G3518=账期!$A$41,G3518=账期!$A$42,G3518=账期!$A$43,G3518=账期!$A$44,G3518=账期!$A$45,G3518=账期!$A$46,G3518=账期!$A$48,G3518=账期!$A$50,G3518=账期!$A$51,G3518=账期!$A$52,G3518=账期!$A$53,G3518=账期!$A$54,G3518=账期!$A$56,G3518=账期!$A$57,G3518=账期!$A$58,G3518=账期!$A$59,G3518=账期!$A$60,G3518=账期!$A$61,G3518=账期!$A$62,G3518=账期!$A$63,G3518=账期!$A$64,G3518=账期!$A$66,G3518=账期!$A$67,G3518=账期!$A$68,G3518=账期!$A$70,G3518=账期!$A$71),30,IF(OR(G3518=账期!$A$74,G3518=账期!$A$77,G3518=账期!$A$76,G3518=账期!$A$79,G3518=账期!$A$80,G3518=账期!$A$81,G3518=账期!$A$83,G3518=账期!$A$85,G3518=账期!$A$87,G3518=账期!$A$89,G3518=账期!$A$91),60,IF(OR(G3518=账期!$A$93,G3518=账期!$A$94,G3518=账期!$A$95,G3518=账期!$A$96,G3518=账期!$A$98,G3518=账期!$A$99,G3518=账期!$A$101,G3518=账期!$A$102),90,0)))</f>
        <v>0</v>
      </c>
      <c r="AF3518" s="396"/>
      <c r="AG3518" s="384"/>
      <c r="AH3518" s="396" t="str">
        <f t="shared" si="488"/>
        <v/>
      </c>
    </row>
    <row r="3519" spans="1:34" ht="18" customHeight="1" x14ac:dyDescent="0.25">
      <c r="A3519" s="301" t="str">
        <f t="shared" si="490"/>
        <v/>
      </c>
      <c r="B3519" s="397"/>
      <c r="C3519" s="398"/>
      <c r="D3519" s="399"/>
      <c r="E3519" s="383" t="str">
        <f t="shared" si="486"/>
        <v>C</v>
      </c>
      <c r="F3519" s="383" t="str">
        <f t="shared" si="487"/>
        <v>C</v>
      </c>
      <c r="G3519" s="400"/>
      <c r="H3519" s="385" t="str">
        <f>IF(G3519="","",VLOOKUP(G3519,下拉数据源!J:K,2,0))</f>
        <v/>
      </c>
      <c r="I3519" s="385"/>
      <c r="J3519" s="385"/>
      <c r="K3519" s="386"/>
      <c r="L3519" s="401"/>
      <c r="M3519" s="384"/>
      <c r="N3519" s="384"/>
      <c r="O3519" s="384"/>
      <c r="P3519" s="386"/>
      <c r="Q3519" s="387"/>
      <c r="R3519" s="286"/>
      <c r="S3519" s="388">
        <f t="shared" ref="S3519:S3582" si="491">Q3519*R3519</f>
        <v>0</v>
      </c>
      <c r="T3519" s="389"/>
      <c r="U3519" s="389">
        <f t="shared" si="489"/>
        <v>0</v>
      </c>
      <c r="V3519" s="451"/>
      <c r="W3519" s="452"/>
      <c r="X3519" s="386"/>
      <c r="Y3519" s="390"/>
      <c r="Z3519" s="391"/>
      <c r="AA3519" s="392"/>
      <c r="AB3519" s="393"/>
      <c r="AC3519" s="394"/>
      <c r="AD3519" s="395">
        <f t="shared" si="485"/>
        <v>0</v>
      </c>
      <c r="AE3519" s="396">
        <f>IF(OR(G3519=账期!$A$18,G3519=账期!$A$20,G3519=账期!$A$22,G3519=账期!$A$24,G3519=账期!$A$25,G3519=账期!$A$27,G3519=账期!$A$26,G3519=账期!$A$28,G3519=账期!$A$30,G3519=账期!$A$32,G3519=账期!$A$34,G3519=账期!$A$35,G3519=账期!$A$37,G3519=账期!$A$39,G3519=账期!$A$40,G3519=账期!$A$41,G3519=账期!$A$42,G3519=账期!$A$43,G3519=账期!$A$44,G3519=账期!$A$45,G3519=账期!$A$46,G3519=账期!$A$48,G3519=账期!$A$50,G3519=账期!$A$51,G3519=账期!$A$52,G3519=账期!$A$53,G3519=账期!$A$54,G3519=账期!$A$56,G3519=账期!$A$57,G3519=账期!$A$58,G3519=账期!$A$59,G3519=账期!$A$60,G3519=账期!$A$61,G3519=账期!$A$62,G3519=账期!$A$63,G3519=账期!$A$64,G3519=账期!$A$66,G3519=账期!$A$67,G3519=账期!$A$68,G3519=账期!$A$70,G3519=账期!$A$71),30,IF(OR(G3519=账期!$A$74,G3519=账期!$A$77,G3519=账期!$A$76,G3519=账期!$A$79,G3519=账期!$A$80,G3519=账期!$A$81,G3519=账期!$A$83,G3519=账期!$A$85,G3519=账期!$A$87,G3519=账期!$A$89,G3519=账期!$A$91),60,IF(OR(G3519=账期!$A$93,G3519=账期!$A$94,G3519=账期!$A$95,G3519=账期!$A$96,G3519=账期!$A$98,G3519=账期!$A$99,G3519=账期!$A$101,G3519=账期!$A$102),90,0)))</f>
        <v>0</v>
      </c>
      <c r="AF3519" s="396"/>
      <c r="AG3519" s="384"/>
      <c r="AH3519" s="396" t="str">
        <f t="shared" si="488"/>
        <v/>
      </c>
    </row>
    <row r="3520" spans="1:34" ht="18" customHeight="1" x14ac:dyDescent="0.25">
      <c r="A3520" s="301" t="str">
        <f t="shared" si="490"/>
        <v/>
      </c>
      <c r="B3520" s="397"/>
      <c r="C3520" s="398"/>
      <c r="D3520" s="399"/>
      <c r="E3520" s="383" t="str">
        <f t="shared" si="486"/>
        <v>C</v>
      </c>
      <c r="F3520" s="383" t="str">
        <f t="shared" si="487"/>
        <v>C</v>
      </c>
      <c r="G3520" s="400"/>
      <c r="H3520" s="385" t="str">
        <f>IF(G3520="","",VLOOKUP(G3520,下拉数据源!J:K,2,0))</f>
        <v/>
      </c>
      <c r="I3520" s="385"/>
      <c r="J3520" s="385"/>
      <c r="K3520" s="386"/>
      <c r="L3520" s="401"/>
      <c r="M3520" s="384"/>
      <c r="N3520" s="384"/>
      <c r="O3520" s="384"/>
      <c r="P3520" s="386"/>
      <c r="Q3520" s="387"/>
      <c r="R3520" s="286"/>
      <c r="S3520" s="388">
        <f t="shared" si="491"/>
        <v>0</v>
      </c>
      <c r="T3520" s="389"/>
      <c r="U3520" s="389">
        <f t="shared" si="489"/>
        <v>0</v>
      </c>
      <c r="V3520" s="451"/>
      <c r="W3520" s="452"/>
      <c r="X3520" s="386"/>
      <c r="Y3520" s="390"/>
      <c r="Z3520" s="391"/>
      <c r="AA3520" s="392"/>
      <c r="AB3520" s="393"/>
      <c r="AC3520" s="394"/>
      <c r="AD3520" s="395">
        <f t="shared" ref="AD3520:AD3583" si="492">IF(AE3520&gt;0,(DATE(YEAR(AC3520),MONTH(AC3520)+1,1)-1)+AE3520,AC3520)</f>
        <v>0</v>
      </c>
      <c r="AE3520" s="396">
        <f>IF(OR(G3520=账期!$A$18,G3520=账期!$A$20,G3520=账期!$A$22,G3520=账期!$A$24,G3520=账期!$A$25,G3520=账期!$A$27,G3520=账期!$A$26,G3520=账期!$A$28,G3520=账期!$A$30,G3520=账期!$A$32,G3520=账期!$A$34,G3520=账期!$A$35,G3520=账期!$A$37,G3520=账期!$A$39,G3520=账期!$A$40,G3520=账期!$A$41,G3520=账期!$A$42,G3520=账期!$A$43,G3520=账期!$A$44,G3520=账期!$A$45,G3520=账期!$A$46,G3520=账期!$A$48,G3520=账期!$A$50,G3520=账期!$A$51,G3520=账期!$A$52,G3520=账期!$A$53,G3520=账期!$A$54,G3520=账期!$A$56,G3520=账期!$A$57,G3520=账期!$A$58,G3520=账期!$A$59,G3520=账期!$A$60,G3520=账期!$A$61,G3520=账期!$A$62,G3520=账期!$A$63,G3520=账期!$A$64,G3520=账期!$A$66,G3520=账期!$A$67,G3520=账期!$A$68,G3520=账期!$A$70,G3520=账期!$A$71),30,IF(OR(G3520=账期!$A$74,G3520=账期!$A$77,G3520=账期!$A$76,G3520=账期!$A$79,G3520=账期!$A$80,G3520=账期!$A$81,G3520=账期!$A$83,G3520=账期!$A$85,G3520=账期!$A$87,G3520=账期!$A$89,G3520=账期!$A$91),60,IF(OR(G3520=账期!$A$93,G3520=账期!$A$94,G3520=账期!$A$95,G3520=账期!$A$96,G3520=账期!$A$98,G3520=账期!$A$99,G3520=账期!$A$101,G3520=账期!$A$102),90,0)))</f>
        <v>0</v>
      </c>
      <c r="AF3520" s="396"/>
      <c r="AG3520" s="384"/>
      <c r="AH3520" s="396" t="str">
        <f t="shared" si="488"/>
        <v/>
      </c>
    </row>
    <row r="3521" spans="1:34" ht="18" customHeight="1" x14ac:dyDescent="0.25">
      <c r="A3521" s="301" t="str">
        <f t="shared" si="490"/>
        <v/>
      </c>
      <c r="B3521" s="397"/>
      <c r="C3521" s="398"/>
      <c r="D3521" s="399"/>
      <c r="E3521" s="383" t="str">
        <f t="shared" si="486"/>
        <v>C</v>
      </c>
      <c r="F3521" s="383" t="str">
        <f t="shared" si="487"/>
        <v>C</v>
      </c>
      <c r="G3521" s="400"/>
      <c r="H3521" s="385" t="str">
        <f>IF(G3521="","",VLOOKUP(G3521,下拉数据源!J:K,2,0))</f>
        <v/>
      </c>
      <c r="I3521" s="385"/>
      <c r="J3521" s="385"/>
      <c r="K3521" s="386"/>
      <c r="L3521" s="401"/>
      <c r="M3521" s="384"/>
      <c r="N3521" s="384"/>
      <c r="O3521" s="384"/>
      <c r="P3521" s="386"/>
      <c r="Q3521" s="387"/>
      <c r="R3521" s="286"/>
      <c r="S3521" s="388">
        <f t="shared" si="491"/>
        <v>0</v>
      </c>
      <c r="T3521" s="389"/>
      <c r="U3521" s="389">
        <f t="shared" si="489"/>
        <v>0</v>
      </c>
      <c r="V3521" s="451"/>
      <c r="W3521" s="452"/>
      <c r="X3521" s="386"/>
      <c r="Y3521" s="390"/>
      <c r="Z3521" s="391"/>
      <c r="AA3521" s="392"/>
      <c r="AB3521" s="393"/>
      <c r="AC3521" s="394"/>
      <c r="AD3521" s="395">
        <f t="shared" si="492"/>
        <v>0</v>
      </c>
      <c r="AE3521" s="396">
        <f>IF(OR(G3521=账期!$A$18,G3521=账期!$A$20,G3521=账期!$A$22,G3521=账期!$A$24,G3521=账期!$A$25,G3521=账期!$A$27,G3521=账期!$A$26,G3521=账期!$A$28,G3521=账期!$A$30,G3521=账期!$A$32,G3521=账期!$A$34,G3521=账期!$A$35,G3521=账期!$A$37,G3521=账期!$A$39,G3521=账期!$A$40,G3521=账期!$A$41,G3521=账期!$A$42,G3521=账期!$A$43,G3521=账期!$A$44,G3521=账期!$A$45,G3521=账期!$A$46,G3521=账期!$A$48,G3521=账期!$A$50,G3521=账期!$A$51,G3521=账期!$A$52,G3521=账期!$A$53,G3521=账期!$A$54,G3521=账期!$A$56,G3521=账期!$A$57,G3521=账期!$A$58,G3521=账期!$A$59,G3521=账期!$A$60,G3521=账期!$A$61,G3521=账期!$A$62,G3521=账期!$A$63,G3521=账期!$A$64,G3521=账期!$A$66,G3521=账期!$A$67,G3521=账期!$A$68,G3521=账期!$A$70,G3521=账期!$A$71),30,IF(OR(G3521=账期!$A$74,G3521=账期!$A$77,G3521=账期!$A$76,G3521=账期!$A$79,G3521=账期!$A$80,G3521=账期!$A$81,G3521=账期!$A$83,G3521=账期!$A$85,G3521=账期!$A$87,G3521=账期!$A$89,G3521=账期!$A$91),60,IF(OR(G3521=账期!$A$93,G3521=账期!$A$94,G3521=账期!$A$95,G3521=账期!$A$96,G3521=账期!$A$98,G3521=账期!$A$99,G3521=账期!$A$101,G3521=账期!$A$102),90,0)))</f>
        <v>0</v>
      </c>
      <c r="AF3521" s="396"/>
      <c r="AG3521" s="384"/>
      <c r="AH3521" s="396" t="str">
        <f t="shared" si="488"/>
        <v/>
      </c>
    </row>
    <row r="3522" spans="1:34" ht="18" customHeight="1" x14ac:dyDescent="0.25">
      <c r="A3522" s="301" t="str">
        <f t="shared" si="490"/>
        <v/>
      </c>
      <c r="B3522" s="397"/>
      <c r="C3522" s="398"/>
      <c r="D3522" s="399"/>
      <c r="E3522" s="383" t="str">
        <f t="shared" si="486"/>
        <v>C</v>
      </c>
      <c r="F3522" s="383" t="str">
        <f t="shared" si="487"/>
        <v>C</v>
      </c>
      <c r="G3522" s="400"/>
      <c r="H3522" s="385" t="str">
        <f>IF(G3522="","",VLOOKUP(G3522,下拉数据源!J:K,2,0))</f>
        <v/>
      </c>
      <c r="I3522" s="385"/>
      <c r="J3522" s="385"/>
      <c r="K3522" s="386"/>
      <c r="L3522" s="401"/>
      <c r="M3522" s="384"/>
      <c r="N3522" s="384"/>
      <c r="O3522" s="384"/>
      <c r="P3522" s="386"/>
      <c r="Q3522" s="387"/>
      <c r="R3522" s="286"/>
      <c r="S3522" s="388">
        <f t="shared" si="491"/>
        <v>0</v>
      </c>
      <c r="T3522" s="389"/>
      <c r="U3522" s="389">
        <f t="shared" si="489"/>
        <v>0</v>
      </c>
      <c r="V3522" s="451"/>
      <c r="W3522" s="452"/>
      <c r="X3522" s="386"/>
      <c r="Y3522" s="390"/>
      <c r="Z3522" s="391"/>
      <c r="AA3522" s="392"/>
      <c r="AB3522" s="393"/>
      <c r="AC3522" s="394"/>
      <c r="AD3522" s="395">
        <f t="shared" si="492"/>
        <v>0</v>
      </c>
      <c r="AE3522" s="396">
        <f>IF(OR(G3522=账期!$A$18,G3522=账期!$A$20,G3522=账期!$A$22,G3522=账期!$A$24,G3522=账期!$A$25,G3522=账期!$A$27,G3522=账期!$A$26,G3522=账期!$A$28,G3522=账期!$A$30,G3522=账期!$A$32,G3522=账期!$A$34,G3522=账期!$A$35,G3522=账期!$A$37,G3522=账期!$A$39,G3522=账期!$A$40,G3522=账期!$A$41,G3522=账期!$A$42,G3522=账期!$A$43,G3522=账期!$A$44,G3522=账期!$A$45,G3522=账期!$A$46,G3522=账期!$A$48,G3522=账期!$A$50,G3522=账期!$A$51,G3522=账期!$A$52,G3522=账期!$A$53,G3522=账期!$A$54,G3522=账期!$A$56,G3522=账期!$A$57,G3522=账期!$A$58,G3522=账期!$A$59,G3522=账期!$A$60,G3522=账期!$A$61,G3522=账期!$A$62,G3522=账期!$A$63,G3522=账期!$A$64,G3522=账期!$A$66,G3522=账期!$A$67,G3522=账期!$A$68,G3522=账期!$A$70,G3522=账期!$A$71),30,IF(OR(G3522=账期!$A$74,G3522=账期!$A$77,G3522=账期!$A$76,G3522=账期!$A$79,G3522=账期!$A$80,G3522=账期!$A$81,G3522=账期!$A$83,G3522=账期!$A$85,G3522=账期!$A$87,G3522=账期!$A$89,G3522=账期!$A$91),60,IF(OR(G3522=账期!$A$93,G3522=账期!$A$94,G3522=账期!$A$95,G3522=账期!$A$96,G3522=账期!$A$98,G3522=账期!$A$99,G3522=账期!$A$101,G3522=账期!$A$102),90,0)))</f>
        <v>0</v>
      </c>
      <c r="AF3522" s="396"/>
      <c r="AG3522" s="384"/>
      <c r="AH3522" s="396" t="str">
        <f t="shared" si="488"/>
        <v/>
      </c>
    </row>
    <row r="3523" spans="1:34" ht="18" customHeight="1" x14ac:dyDescent="0.25">
      <c r="A3523" s="301" t="str">
        <f t="shared" si="490"/>
        <v/>
      </c>
      <c r="B3523" s="397"/>
      <c r="C3523" s="398"/>
      <c r="D3523" s="399"/>
      <c r="E3523" s="383" t="str">
        <f t="shared" si="486"/>
        <v>C</v>
      </c>
      <c r="F3523" s="383" t="str">
        <f t="shared" si="487"/>
        <v>C</v>
      </c>
      <c r="G3523" s="400"/>
      <c r="H3523" s="385" t="str">
        <f>IF(G3523="","",VLOOKUP(G3523,下拉数据源!J:K,2,0))</f>
        <v/>
      </c>
      <c r="I3523" s="385"/>
      <c r="J3523" s="385"/>
      <c r="K3523" s="386"/>
      <c r="L3523" s="401"/>
      <c r="M3523" s="384"/>
      <c r="N3523" s="384"/>
      <c r="O3523" s="384"/>
      <c r="P3523" s="386"/>
      <c r="Q3523" s="387"/>
      <c r="R3523" s="286"/>
      <c r="S3523" s="388">
        <f t="shared" si="491"/>
        <v>0</v>
      </c>
      <c r="T3523" s="389"/>
      <c r="U3523" s="389">
        <f t="shared" si="489"/>
        <v>0</v>
      </c>
      <c r="V3523" s="451"/>
      <c r="W3523" s="452"/>
      <c r="X3523" s="386"/>
      <c r="Y3523" s="390"/>
      <c r="Z3523" s="391"/>
      <c r="AA3523" s="392"/>
      <c r="AB3523" s="393"/>
      <c r="AC3523" s="394"/>
      <c r="AD3523" s="395">
        <f t="shared" si="492"/>
        <v>0</v>
      </c>
      <c r="AE3523" s="396">
        <f>IF(OR(G3523=账期!$A$18,G3523=账期!$A$20,G3523=账期!$A$22,G3523=账期!$A$24,G3523=账期!$A$25,G3523=账期!$A$27,G3523=账期!$A$26,G3523=账期!$A$28,G3523=账期!$A$30,G3523=账期!$A$32,G3523=账期!$A$34,G3523=账期!$A$35,G3523=账期!$A$37,G3523=账期!$A$39,G3523=账期!$A$40,G3523=账期!$A$41,G3523=账期!$A$42,G3523=账期!$A$43,G3523=账期!$A$44,G3523=账期!$A$45,G3523=账期!$A$46,G3523=账期!$A$48,G3523=账期!$A$50,G3523=账期!$A$51,G3523=账期!$A$52,G3523=账期!$A$53,G3523=账期!$A$54,G3523=账期!$A$56,G3523=账期!$A$57,G3523=账期!$A$58,G3523=账期!$A$59,G3523=账期!$A$60,G3523=账期!$A$61,G3523=账期!$A$62,G3523=账期!$A$63,G3523=账期!$A$64,G3523=账期!$A$66,G3523=账期!$A$67,G3523=账期!$A$68,G3523=账期!$A$70,G3523=账期!$A$71),30,IF(OR(G3523=账期!$A$74,G3523=账期!$A$77,G3523=账期!$A$76,G3523=账期!$A$79,G3523=账期!$A$80,G3523=账期!$A$81,G3523=账期!$A$83,G3523=账期!$A$85,G3523=账期!$A$87,G3523=账期!$A$89,G3523=账期!$A$91),60,IF(OR(G3523=账期!$A$93,G3523=账期!$A$94,G3523=账期!$A$95,G3523=账期!$A$96,G3523=账期!$A$98,G3523=账期!$A$99,G3523=账期!$A$101,G3523=账期!$A$102),90,0)))</f>
        <v>0</v>
      </c>
      <c r="AF3523" s="396"/>
      <c r="AG3523" s="384"/>
      <c r="AH3523" s="396" t="str">
        <f t="shared" si="488"/>
        <v/>
      </c>
    </row>
    <row r="3524" spans="1:34" ht="18" customHeight="1" x14ac:dyDescent="0.25">
      <c r="A3524" s="301" t="str">
        <f t="shared" si="490"/>
        <v/>
      </c>
      <c r="B3524" s="397"/>
      <c r="C3524" s="398"/>
      <c r="D3524" s="399"/>
      <c r="E3524" s="383" t="str">
        <f t="shared" si="486"/>
        <v>C</v>
      </c>
      <c r="F3524" s="383" t="str">
        <f t="shared" si="487"/>
        <v>C</v>
      </c>
      <c r="G3524" s="400"/>
      <c r="H3524" s="385" t="str">
        <f>IF(G3524="","",VLOOKUP(G3524,下拉数据源!J:K,2,0))</f>
        <v/>
      </c>
      <c r="I3524" s="385"/>
      <c r="J3524" s="385"/>
      <c r="K3524" s="386"/>
      <c r="L3524" s="401"/>
      <c r="M3524" s="384"/>
      <c r="N3524" s="384"/>
      <c r="O3524" s="384"/>
      <c r="P3524" s="386"/>
      <c r="Q3524" s="387"/>
      <c r="R3524" s="286"/>
      <c r="S3524" s="388">
        <f t="shared" si="491"/>
        <v>0</v>
      </c>
      <c r="T3524" s="389"/>
      <c r="U3524" s="389">
        <f t="shared" si="489"/>
        <v>0</v>
      </c>
      <c r="V3524" s="451"/>
      <c r="W3524" s="452"/>
      <c r="X3524" s="386"/>
      <c r="Y3524" s="390"/>
      <c r="Z3524" s="391"/>
      <c r="AA3524" s="392"/>
      <c r="AB3524" s="393"/>
      <c r="AC3524" s="394"/>
      <c r="AD3524" s="395">
        <f t="shared" si="492"/>
        <v>0</v>
      </c>
      <c r="AE3524" s="396">
        <f>IF(OR(G3524=账期!$A$18,G3524=账期!$A$20,G3524=账期!$A$22,G3524=账期!$A$24,G3524=账期!$A$25,G3524=账期!$A$27,G3524=账期!$A$26,G3524=账期!$A$28,G3524=账期!$A$30,G3524=账期!$A$32,G3524=账期!$A$34,G3524=账期!$A$35,G3524=账期!$A$37,G3524=账期!$A$39,G3524=账期!$A$40,G3524=账期!$A$41,G3524=账期!$A$42,G3524=账期!$A$43,G3524=账期!$A$44,G3524=账期!$A$45,G3524=账期!$A$46,G3524=账期!$A$48,G3524=账期!$A$50,G3524=账期!$A$51,G3524=账期!$A$52,G3524=账期!$A$53,G3524=账期!$A$54,G3524=账期!$A$56,G3524=账期!$A$57,G3524=账期!$A$58,G3524=账期!$A$59,G3524=账期!$A$60,G3524=账期!$A$61,G3524=账期!$A$62,G3524=账期!$A$63,G3524=账期!$A$64,G3524=账期!$A$66,G3524=账期!$A$67,G3524=账期!$A$68,G3524=账期!$A$70,G3524=账期!$A$71),30,IF(OR(G3524=账期!$A$74,G3524=账期!$A$77,G3524=账期!$A$76,G3524=账期!$A$79,G3524=账期!$A$80,G3524=账期!$A$81,G3524=账期!$A$83,G3524=账期!$A$85,G3524=账期!$A$87,G3524=账期!$A$89,G3524=账期!$A$91),60,IF(OR(G3524=账期!$A$93,G3524=账期!$A$94,G3524=账期!$A$95,G3524=账期!$A$96,G3524=账期!$A$98,G3524=账期!$A$99,G3524=账期!$A$101,G3524=账期!$A$102),90,0)))</f>
        <v>0</v>
      </c>
      <c r="AF3524" s="396"/>
      <c r="AG3524" s="384"/>
      <c r="AH3524" s="396" t="str">
        <f t="shared" si="488"/>
        <v/>
      </c>
    </row>
    <row r="3525" spans="1:34" ht="18" customHeight="1" x14ac:dyDescent="0.25">
      <c r="A3525" s="301" t="str">
        <f t="shared" si="490"/>
        <v/>
      </c>
      <c r="B3525" s="397"/>
      <c r="C3525" s="398"/>
      <c r="D3525" s="399"/>
      <c r="E3525" s="383" t="str">
        <f t="shared" si="486"/>
        <v>C</v>
      </c>
      <c r="F3525" s="383" t="str">
        <f t="shared" si="487"/>
        <v>C</v>
      </c>
      <c r="G3525" s="400"/>
      <c r="H3525" s="385" t="str">
        <f>IF(G3525="","",VLOOKUP(G3525,下拉数据源!J:K,2,0))</f>
        <v/>
      </c>
      <c r="I3525" s="385"/>
      <c r="J3525" s="385"/>
      <c r="K3525" s="386"/>
      <c r="L3525" s="401"/>
      <c r="M3525" s="384"/>
      <c r="N3525" s="384"/>
      <c r="O3525" s="384"/>
      <c r="P3525" s="386"/>
      <c r="Q3525" s="387"/>
      <c r="R3525" s="286"/>
      <c r="S3525" s="388">
        <f t="shared" si="491"/>
        <v>0</v>
      </c>
      <c r="T3525" s="389"/>
      <c r="U3525" s="389">
        <f t="shared" si="489"/>
        <v>0</v>
      </c>
      <c r="V3525" s="451"/>
      <c r="W3525" s="452"/>
      <c r="X3525" s="386"/>
      <c r="Y3525" s="390"/>
      <c r="Z3525" s="391"/>
      <c r="AA3525" s="392"/>
      <c r="AB3525" s="393"/>
      <c r="AC3525" s="394"/>
      <c r="AD3525" s="395">
        <f t="shared" si="492"/>
        <v>0</v>
      </c>
      <c r="AE3525" s="396">
        <f>IF(OR(G3525=账期!$A$18,G3525=账期!$A$20,G3525=账期!$A$22,G3525=账期!$A$24,G3525=账期!$A$25,G3525=账期!$A$27,G3525=账期!$A$26,G3525=账期!$A$28,G3525=账期!$A$30,G3525=账期!$A$32,G3525=账期!$A$34,G3525=账期!$A$35,G3525=账期!$A$37,G3525=账期!$A$39,G3525=账期!$A$40,G3525=账期!$A$41,G3525=账期!$A$42,G3525=账期!$A$43,G3525=账期!$A$44,G3525=账期!$A$45,G3525=账期!$A$46,G3525=账期!$A$48,G3525=账期!$A$50,G3525=账期!$A$51,G3525=账期!$A$52,G3525=账期!$A$53,G3525=账期!$A$54,G3525=账期!$A$56,G3525=账期!$A$57,G3525=账期!$A$58,G3525=账期!$A$59,G3525=账期!$A$60,G3525=账期!$A$61,G3525=账期!$A$62,G3525=账期!$A$63,G3525=账期!$A$64,G3525=账期!$A$66,G3525=账期!$A$67,G3525=账期!$A$68,G3525=账期!$A$70,G3525=账期!$A$71),30,IF(OR(G3525=账期!$A$74,G3525=账期!$A$77,G3525=账期!$A$76,G3525=账期!$A$79,G3525=账期!$A$80,G3525=账期!$A$81,G3525=账期!$A$83,G3525=账期!$A$85,G3525=账期!$A$87,G3525=账期!$A$89,G3525=账期!$A$91),60,IF(OR(G3525=账期!$A$93,G3525=账期!$A$94,G3525=账期!$A$95,G3525=账期!$A$96,G3525=账期!$A$98,G3525=账期!$A$99,G3525=账期!$A$101,G3525=账期!$A$102),90,0)))</f>
        <v>0</v>
      </c>
      <c r="AF3525" s="396"/>
      <c r="AG3525" s="384"/>
      <c r="AH3525" s="396" t="str">
        <f t="shared" si="488"/>
        <v/>
      </c>
    </row>
    <row r="3526" spans="1:34" ht="18" customHeight="1" x14ac:dyDescent="0.25">
      <c r="A3526" s="301" t="str">
        <f t="shared" si="490"/>
        <v/>
      </c>
      <c r="B3526" s="397"/>
      <c r="C3526" s="398"/>
      <c r="D3526" s="399"/>
      <c r="E3526" s="383" t="str">
        <f t="shared" si="486"/>
        <v>C</v>
      </c>
      <c r="F3526" s="383" t="str">
        <f t="shared" si="487"/>
        <v>C</v>
      </c>
      <c r="G3526" s="400"/>
      <c r="H3526" s="385" t="str">
        <f>IF(G3526="","",VLOOKUP(G3526,下拉数据源!J:K,2,0))</f>
        <v/>
      </c>
      <c r="I3526" s="385"/>
      <c r="J3526" s="385"/>
      <c r="K3526" s="386"/>
      <c r="L3526" s="401"/>
      <c r="M3526" s="384"/>
      <c r="N3526" s="384"/>
      <c r="O3526" s="384"/>
      <c r="P3526" s="386"/>
      <c r="Q3526" s="387"/>
      <c r="R3526" s="286"/>
      <c r="S3526" s="388">
        <f t="shared" si="491"/>
        <v>0</v>
      </c>
      <c r="T3526" s="389"/>
      <c r="U3526" s="389">
        <f t="shared" si="489"/>
        <v>0</v>
      </c>
      <c r="V3526" s="451"/>
      <c r="W3526" s="452"/>
      <c r="X3526" s="386"/>
      <c r="Y3526" s="390"/>
      <c r="Z3526" s="391"/>
      <c r="AA3526" s="392"/>
      <c r="AB3526" s="393"/>
      <c r="AC3526" s="394"/>
      <c r="AD3526" s="395">
        <f t="shared" si="492"/>
        <v>0</v>
      </c>
      <c r="AE3526" s="396">
        <f>IF(OR(G3526=账期!$A$18,G3526=账期!$A$20,G3526=账期!$A$22,G3526=账期!$A$24,G3526=账期!$A$25,G3526=账期!$A$27,G3526=账期!$A$26,G3526=账期!$A$28,G3526=账期!$A$30,G3526=账期!$A$32,G3526=账期!$A$34,G3526=账期!$A$35,G3526=账期!$A$37,G3526=账期!$A$39,G3526=账期!$A$40,G3526=账期!$A$41,G3526=账期!$A$42,G3526=账期!$A$43,G3526=账期!$A$44,G3526=账期!$A$45,G3526=账期!$A$46,G3526=账期!$A$48,G3526=账期!$A$50,G3526=账期!$A$51,G3526=账期!$A$52,G3526=账期!$A$53,G3526=账期!$A$54,G3526=账期!$A$56,G3526=账期!$A$57,G3526=账期!$A$58,G3526=账期!$A$59,G3526=账期!$A$60,G3526=账期!$A$61,G3526=账期!$A$62,G3526=账期!$A$63,G3526=账期!$A$64,G3526=账期!$A$66,G3526=账期!$A$67,G3526=账期!$A$68,G3526=账期!$A$70,G3526=账期!$A$71),30,IF(OR(G3526=账期!$A$74,G3526=账期!$A$77,G3526=账期!$A$76,G3526=账期!$A$79,G3526=账期!$A$80,G3526=账期!$A$81,G3526=账期!$A$83,G3526=账期!$A$85,G3526=账期!$A$87,G3526=账期!$A$89,G3526=账期!$A$91),60,IF(OR(G3526=账期!$A$93,G3526=账期!$A$94,G3526=账期!$A$95,G3526=账期!$A$96,G3526=账期!$A$98,G3526=账期!$A$99,G3526=账期!$A$101,G3526=账期!$A$102),90,0)))</f>
        <v>0</v>
      </c>
      <c r="AF3526" s="396"/>
      <c r="AG3526" s="384"/>
      <c r="AH3526" s="396" t="str">
        <f t="shared" si="488"/>
        <v/>
      </c>
    </row>
    <row r="3527" spans="1:34" ht="18" customHeight="1" x14ac:dyDescent="0.25">
      <c r="A3527" s="301" t="str">
        <f t="shared" si="490"/>
        <v/>
      </c>
      <c r="B3527" s="397"/>
      <c r="C3527" s="398"/>
      <c r="D3527" s="399"/>
      <c r="E3527" s="383" t="str">
        <f t="shared" si="486"/>
        <v>C</v>
      </c>
      <c r="F3527" s="383" t="str">
        <f t="shared" si="487"/>
        <v>C</v>
      </c>
      <c r="G3527" s="400"/>
      <c r="H3527" s="385" t="str">
        <f>IF(G3527="","",VLOOKUP(G3527,下拉数据源!J:K,2,0))</f>
        <v/>
      </c>
      <c r="I3527" s="385"/>
      <c r="J3527" s="385"/>
      <c r="K3527" s="386"/>
      <c r="L3527" s="401"/>
      <c r="M3527" s="384"/>
      <c r="N3527" s="384"/>
      <c r="O3527" s="384"/>
      <c r="P3527" s="386"/>
      <c r="Q3527" s="387"/>
      <c r="R3527" s="286"/>
      <c r="S3527" s="388">
        <f t="shared" si="491"/>
        <v>0</v>
      </c>
      <c r="T3527" s="389"/>
      <c r="U3527" s="389">
        <f t="shared" si="489"/>
        <v>0</v>
      </c>
      <c r="V3527" s="451"/>
      <c r="W3527" s="452"/>
      <c r="X3527" s="386"/>
      <c r="Y3527" s="390"/>
      <c r="Z3527" s="391"/>
      <c r="AA3527" s="392"/>
      <c r="AB3527" s="393"/>
      <c r="AC3527" s="394"/>
      <c r="AD3527" s="395">
        <f t="shared" si="492"/>
        <v>0</v>
      </c>
      <c r="AE3527" s="396">
        <f>IF(OR(G3527=账期!$A$18,G3527=账期!$A$20,G3527=账期!$A$22,G3527=账期!$A$24,G3527=账期!$A$25,G3527=账期!$A$27,G3527=账期!$A$26,G3527=账期!$A$28,G3527=账期!$A$30,G3527=账期!$A$32,G3527=账期!$A$34,G3527=账期!$A$35,G3527=账期!$A$37,G3527=账期!$A$39,G3527=账期!$A$40,G3527=账期!$A$41,G3527=账期!$A$42,G3527=账期!$A$43,G3527=账期!$A$44,G3527=账期!$A$45,G3527=账期!$A$46,G3527=账期!$A$48,G3527=账期!$A$50,G3527=账期!$A$51,G3527=账期!$A$52,G3527=账期!$A$53,G3527=账期!$A$54,G3527=账期!$A$56,G3527=账期!$A$57,G3527=账期!$A$58,G3527=账期!$A$59,G3527=账期!$A$60,G3527=账期!$A$61,G3527=账期!$A$62,G3527=账期!$A$63,G3527=账期!$A$64,G3527=账期!$A$66,G3527=账期!$A$67,G3527=账期!$A$68,G3527=账期!$A$70,G3527=账期!$A$71),30,IF(OR(G3527=账期!$A$74,G3527=账期!$A$77,G3527=账期!$A$76,G3527=账期!$A$79,G3527=账期!$A$80,G3527=账期!$A$81,G3527=账期!$A$83,G3527=账期!$A$85,G3527=账期!$A$87,G3527=账期!$A$89,G3527=账期!$A$91),60,IF(OR(G3527=账期!$A$93,G3527=账期!$A$94,G3527=账期!$A$95,G3527=账期!$A$96,G3527=账期!$A$98,G3527=账期!$A$99,G3527=账期!$A$101,G3527=账期!$A$102),90,0)))</f>
        <v>0</v>
      </c>
      <c r="AF3527" s="396"/>
      <c r="AG3527" s="384"/>
      <c r="AH3527" s="396" t="str">
        <f t="shared" si="488"/>
        <v/>
      </c>
    </row>
    <row r="3528" spans="1:34" ht="18" customHeight="1" x14ac:dyDescent="0.25">
      <c r="A3528" s="301" t="str">
        <f t="shared" si="490"/>
        <v/>
      </c>
      <c r="B3528" s="397"/>
      <c r="C3528" s="398"/>
      <c r="D3528" s="399"/>
      <c r="E3528" s="383" t="str">
        <f t="shared" si="486"/>
        <v>C</v>
      </c>
      <c r="F3528" s="383" t="str">
        <f t="shared" si="487"/>
        <v>C</v>
      </c>
      <c r="G3528" s="400"/>
      <c r="H3528" s="385" t="str">
        <f>IF(G3528="","",VLOOKUP(G3528,下拉数据源!J:K,2,0))</f>
        <v/>
      </c>
      <c r="I3528" s="385"/>
      <c r="J3528" s="385"/>
      <c r="K3528" s="386"/>
      <c r="L3528" s="401"/>
      <c r="M3528" s="384"/>
      <c r="N3528" s="384"/>
      <c r="O3528" s="384"/>
      <c r="P3528" s="386"/>
      <c r="Q3528" s="387"/>
      <c r="R3528" s="286"/>
      <c r="S3528" s="388">
        <f t="shared" si="491"/>
        <v>0</v>
      </c>
      <c r="T3528" s="389"/>
      <c r="U3528" s="389">
        <f t="shared" si="489"/>
        <v>0</v>
      </c>
      <c r="V3528" s="451"/>
      <c r="W3528" s="452"/>
      <c r="X3528" s="386"/>
      <c r="Y3528" s="390"/>
      <c r="Z3528" s="391"/>
      <c r="AA3528" s="392"/>
      <c r="AB3528" s="393"/>
      <c r="AC3528" s="394"/>
      <c r="AD3528" s="395">
        <f t="shared" si="492"/>
        <v>0</v>
      </c>
      <c r="AE3528" s="396">
        <f>IF(OR(G3528=账期!$A$18,G3528=账期!$A$20,G3528=账期!$A$22,G3528=账期!$A$24,G3528=账期!$A$25,G3528=账期!$A$27,G3528=账期!$A$26,G3528=账期!$A$28,G3528=账期!$A$30,G3528=账期!$A$32,G3528=账期!$A$34,G3528=账期!$A$35,G3528=账期!$A$37,G3528=账期!$A$39,G3528=账期!$A$40,G3528=账期!$A$41,G3528=账期!$A$42,G3528=账期!$A$43,G3528=账期!$A$44,G3528=账期!$A$45,G3528=账期!$A$46,G3528=账期!$A$48,G3528=账期!$A$50,G3528=账期!$A$51,G3528=账期!$A$52,G3528=账期!$A$53,G3528=账期!$A$54,G3528=账期!$A$56,G3528=账期!$A$57,G3528=账期!$A$58,G3528=账期!$A$59,G3528=账期!$A$60,G3528=账期!$A$61,G3528=账期!$A$62,G3528=账期!$A$63,G3528=账期!$A$64,G3528=账期!$A$66,G3528=账期!$A$67,G3528=账期!$A$68,G3528=账期!$A$70,G3528=账期!$A$71),30,IF(OR(G3528=账期!$A$74,G3528=账期!$A$77,G3528=账期!$A$76,G3528=账期!$A$79,G3528=账期!$A$80,G3528=账期!$A$81,G3528=账期!$A$83,G3528=账期!$A$85,G3528=账期!$A$87,G3528=账期!$A$89,G3528=账期!$A$91),60,IF(OR(G3528=账期!$A$93,G3528=账期!$A$94,G3528=账期!$A$95,G3528=账期!$A$96,G3528=账期!$A$98,G3528=账期!$A$99,G3528=账期!$A$101,G3528=账期!$A$102),90,0)))</f>
        <v>0</v>
      </c>
      <c r="AF3528" s="396"/>
      <c r="AG3528" s="384"/>
      <c r="AH3528" s="396" t="str">
        <f t="shared" si="488"/>
        <v/>
      </c>
    </row>
    <row r="3529" spans="1:34" ht="18" customHeight="1" x14ac:dyDescent="0.25">
      <c r="A3529" s="301" t="str">
        <f t="shared" si="490"/>
        <v/>
      </c>
      <c r="B3529" s="397"/>
      <c r="C3529" s="398"/>
      <c r="D3529" s="399"/>
      <c r="E3529" s="383" t="str">
        <f t="shared" si="486"/>
        <v>C</v>
      </c>
      <c r="F3529" s="383" t="str">
        <f t="shared" si="487"/>
        <v>C</v>
      </c>
      <c r="G3529" s="400"/>
      <c r="H3529" s="385" t="str">
        <f>IF(G3529="","",VLOOKUP(G3529,下拉数据源!J:K,2,0))</f>
        <v/>
      </c>
      <c r="I3529" s="385"/>
      <c r="J3529" s="385"/>
      <c r="K3529" s="386"/>
      <c r="L3529" s="401"/>
      <c r="M3529" s="384"/>
      <c r="N3529" s="384"/>
      <c r="O3529" s="384"/>
      <c r="P3529" s="386"/>
      <c r="Q3529" s="387"/>
      <c r="R3529" s="286"/>
      <c r="S3529" s="388">
        <f t="shared" si="491"/>
        <v>0</v>
      </c>
      <c r="T3529" s="389"/>
      <c r="U3529" s="389">
        <f t="shared" si="489"/>
        <v>0</v>
      </c>
      <c r="V3529" s="451"/>
      <c r="W3529" s="452"/>
      <c r="X3529" s="386"/>
      <c r="Y3529" s="390"/>
      <c r="Z3529" s="391"/>
      <c r="AA3529" s="392"/>
      <c r="AB3529" s="393"/>
      <c r="AC3529" s="394"/>
      <c r="AD3529" s="395">
        <f t="shared" si="492"/>
        <v>0</v>
      </c>
      <c r="AE3529" s="396">
        <f>IF(OR(G3529=账期!$A$18,G3529=账期!$A$20,G3529=账期!$A$22,G3529=账期!$A$24,G3529=账期!$A$25,G3529=账期!$A$27,G3529=账期!$A$26,G3529=账期!$A$28,G3529=账期!$A$30,G3529=账期!$A$32,G3529=账期!$A$34,G3529=账期!$A$35,G3529=账期!$A$37,G3529=账期!$A$39,G3529=账期!$A$40,G3529=账期!$A$41,G3529=账期!$A$42,G3529=账期!$A$43,G3529=账期!$A$44,G3529=账期!$A$45,G3529=账期!$A$46,G3529=账期!$A$48,G3529=账期!$A$50,G3529=账期!$A$51,G3529=账期!$A$52,G3529=账期!$A$53,G3529=账期!$A$54,G3529=账期!$A$56,G3529=账期!$A$57,G3529=账期!$A$58,G3529=账期!$A$59,G3529=账期!$A$60,G3529=账期!$A$61,G3529=账期!$A$62,G3529=账期!$A$63,G3529=账期!$A$64,G3529=账期!$A$66,G3529=账期!$A$67,G3529=账期!$A$68,G3529=账期!$A$70,G3529=账期!$A$71),30,IF(OR(G3529=账期!$A$74,G3529=账期!$A$77,G3529=账期!$A$76,G3529=账期!$A$79,G3529=账期!$A$80,G3529=账期!$A$81,G3529=账期!$A$83,G3529=账期!$A$85,G3529=账期!$A$87,G3529=账期!$A$89,G3529=账期!$A$91),60,IF(OR(G3529=账期!$A$93,G3529=账期!$A$94,G3529=账期!$A$95,G3529=账期!$A$96,G3529=账期!$A$98,G3529=账期!$A$99,G3529=账期!$A$101,G3529=账期!$A$102),90,0)))</f>
        <v>0</v>
      </c>
      <c r="AF3529" s="396"/>
      <c r="AG3529" s="384"/>
      <c r="AH3529" s="396" t="str">
        <f t="shared" si="488"/>
        <v/>
      </c>
    </row>
    <row r="3530" spans="1:34" ht="18" customHeight="1" x14ac:dyDescent="0.25">
      <c r="A3530" s="301" t="str">
        <f t="shared" si="490"/>
        <v/>
      </c>
      <c r="B3530" s="397"/>
      <c r="C3530" s="398"/>
      <c r="D3530" s="399"/>
      <c r="E3530" s="383" t="str">
        <f t="shared" si="486"/>
        <v>C</v>
      </c>
      <c r="F3530" s="383" t="str">
        <f t="shared" si="487"/>
        <v>C</v>
      </c>
      <c r="G3530" s="400"/>
      <c r="H3530" s="385" t="str">
        <f>IF(G3530="","",VLOOKUP(G3530,下拉数据源!J:K,2,0))</f>
        <v/>
      </c>
      <c r="I3530" s="385"/>
      <c r="J3530" s="385"/>
      <c r="K3530" s="386"/>
      <c r="L3530" s="401"/>
      <c r="M3530" s="384"/>
      <c r="N3530" s="384"/>
      <c r="O3530" s="384"/>
      <c r="P3530" s="386"/>
      <c r="Q3530" s="387"/>
      <c r="R3530" s="286"/>
      <c r="S3530" s="388">
        <f t="shared" si="491"/>
        <v>0</v>
      </c>
      <c r="T3530" s="389"/>
      <c r="U3530" s="389">
        <f t="shared" si="489"/>
        <v>0</v>
      </c>
      <c r="V3530" s="451"/>
      <c r="W3530" s="452"/>
      <c r="X3530" s="386"/>
      <c r="Y3530" s="390"/>
      <c r="Z3530" s="391"/>
      <c r="AA3530" s="392"/>
      <c r="AB3530" s="393"/>
      <c r="AC3530" s="394"/>
      <c r="AD3530" s="395">
        <f t="shared" si="492"/>
        <v>0</v>
      </c>
      <c r="AE3530" s="396">
        <f>IF(OR(G3530=账期!$A$18,G3530=账期!$A$20,G3530=账期!$A$22,G3530=账期!$A$24,G3530=账期!$A$25,G3530=账期!$A$27,G3530=账期!$A$26,G3530=账期!$A$28,G3530=账期!$A$30,G3530=账期!$A$32,G3530=账期!$A$34,G3530=账期!$A$35,G3530=账期!$A$37,G3530=账期!$A$39,G3530=账期!$A$40,G3530=账期!$A$41,G3530=账期!$A$42,G3530=账期!$A$43,G3530=账期!$A$44,G3530=账期!$A$45,G3530=账期!$A$46,G3530=账期!$A$48,G3530=账期!$A$50,G3530=账期!$A$51,G3530=账期!$A$52,G3530=账期!$A$53,G3530=账期!$A$54,G3530=账期!$A$56,G3530=账期!$A$57,G3530=账期!$A$58,G3530=账期!$A$59,G3530=账期!$A$60,G3530=账期!$A$61,G3530=账期!$A$62,G3530=账期!$A$63,G3530=账期!$A$64,G3530=账期!$A$66,G3530=账期!$A$67,G3530=账期!$A$68,G3530=账期!$A$70,G3530=账期!$A$71),30,IF(OR(G3530=账期!$A$74,G3530=账期!$A$77,G3530=账期!$A$76,G3530=账期!$A$79,G3530=账期!$A$80,G3530=账期!$A$81,G3530=账期!$A$83,G3530=账期!$A$85,G3530=账期!$A$87,G3530=账期!$A$89,G3530=账期!$A$91),60,IF(OR(G3530=账期!$A$93,G3530=账期!$A$94,G3530=账期!$A$95,G3530=账期!$A$96,G3530=账期!$A$98,G3530=账期!$A$99,G3530=账期!$A$101,G3530=账期!$A$102),90,0)))</f>
        <v>0</v>
      </c>
      <c r="AF3530" s="396"/>
      <c r="AG3530" s="384"/>
      <c r="AH3530" s="396" t="str">
        <f t="shared" si="488"/>
        <v/>
      </c>
    </row>
    <row r="3531" spans="1:34" ht="18" customHeight="1" x14ac:dyDescent="0.25">
      <c r="A3531" s="301" t="str">
        <f t="shared" si="490"/>
        <v/>
      </c>
      <c r="B3531" s="397"/>
      <c r="C3531" s="398"/>
      <c r="D3531" s="399"/>
      <c r="E3531" s="383" t="str">
        <f t="shared" si="486"/>
        <v>C</v>
      </c>
      <c r="F3531" s="383" t="str">
        <f t="shared" si="487"/>
        <v>C</v>
      </c>
      <c r="G3531" s="400"/>
      <c r="H3531" s="385" t="str">
        <f>IF(G3531="","",VLOOKUP(G3531,下拉数据源!J:K,2,0))</f>
        <v/>
      </c>
      <c r="I3531" s="385"/>
      <c r="J3531" s="385"/>
      <c r="K3531" s="386"/>
      <c r="L3531" s="401"/>
      <c r="M3531" s="384"/>
      <c r="N3531" s="384"/>
      <c r="O3531" s="384"/>
      <c r="P3531" s="386"/>
      <c r="Q3531" s="387"/>
      <c r="R3531" s="286"/>
      <c r="S3531" s="388">
        <f t="shared" si="491"/>
        <v>0</v>
      </c>
      <c r="T3531" s="389"/>
      <c r="U3531" s="389">
        <f t="shared" si="489"/>
        <v>0</v>
      </c>
      <c r="V3531" s="451"/>
      <c r="W3531" s="452"/>
      <c r="X3531" s="386"/>
      <c r="Y3531" s="390"/>
      <c r="Z3531" s="391"/>
      <c r="AA3531" s="392"/>
      <c r="AB3531" s="393"/>
      <c r="AC3531" s="394"/>
      <c r="AD3531" s="395">
        <f t="shared" si="492"/>
        <v>0</v>
      </c>
      <c r="AE3531" s="396">
        <f>IF(OR(G3531=账期!$A$18,G3531=账期!$A$20,G3531=账期!$A$22,G3531=账期!$A$24,G3531=账期!$A$25,G3531=账期!$A$27,G3531=账期!$A$26,G3531=账期!$A$28,G3531=账期!$A$30,G3531=账期!$A$32,G3531=账期!$A$34,G3531=账期!$A$35,G3531=账期!$A$37,G3531=账期!$A$39,G3531=账期!$A$40,G3531=账期!$A$41,G3531=账期!$A$42,G3531=账期!$A$43,G3531=账期!$A$44,G3531=账期!$A$45,G3531=账期!$A$46,G3531=账期!$A$48,G3531=账期!$A$50,G3531=账期!$A$51,G3531=账期!$A$52,G3531=账期!$A$53,G3531=账期!$A$54,G3531=账期!$A$56,G3531=账期!$A$57,G3531=账期!$A$58,G3531=账期!$A$59,G3531=账期!$A$60,G3531=账期!$A$61,G3531=账期!$A$62,G3531=账期!$A$63,G3531=账期!$A$64,G3531=账期!$A$66,G3531=账期!$A$67,G3531=账期!$A$68,G3531=账期!$A$70,G3531=账期!$A$71),30,IF(OR(G3531=账期!$A$74,G3531=账期!$A$77,G3531=账期!$A$76,G3531=账期!$A$79,G3531=账期!$A$80,G3531=账期!$A$81,G3531=账期!$A$83,G3531=账期!$A$85,G3531=账期!$A$87,G3531=账期!$A$89,G3531=账期!$A$91),60,IF(OR(G3531=账期!$A$93,G3531=账期!$A$94,G3531=账期!$A$95,G3531=账期!$A$96,G3531=账期!$A$98,G3531=账期!$A$99,G3531=账期!$A$101,G3531=账期!$A$102),90,0)))</f>
        <v>0</v>
      </c>
      <c r="AF3531" s="396"/>
      <c r="AG3531" s="384"/>
      <c r="AH3531" s="396" t="str">
        <f t="shared" si="488"/>
        <v/>
      </c>
    </row>
    <row r="3532" spans="1:34" ht="18" customHeight="1" x14ac:dyDescent="0.25">
      <c r="A3532" s="301" t="str">
        <f t="shared" si="490"/>
        <v/>
      </c>
      <c r="B3532" s="397"/>
      <c r="C3532" s="398"/>
      <c r="D3532" s="399"/>
      <c r="E3532" s="383" t="str">
        <f t="shared" si="486"/>
        <v>C</v>
      </c>
      <c r="F3532" s="383" t="str">
        <f t="shared" si="487"/>
        <v>C</v>
      </c>
      <c r="G3532" s="400"/>
      <c r="H3532" s="385" t="str">
        <f>IF(G3532="","",VLOOKUP(G3532,下拉数据源!J:K,2,0))</f>
        <v/>
      </c>
      <c r="I3532" s="385"/>
      <c r="J3532" s="385"/>
      <c r="K3532" s="386"/>
      <c r="L3532" s="401"/>
      <c r="M3532" s="384"/>
      <c r="N3532" s="384"/>
      <c r="O3532" s="384"/>
      <c r="P3532" s="386"/>
      <c r="Q3532" s="387"/>
      <c r="R3532" s="286"/>
      <c r="S3532" s="388">
        <f t="shared" si="491"/>
        <v>0</v>
      </c>
      <c r="T3532" s="389"/>
      <c r="U3532" s="389">
        <f t="shared" si="489"/>
        <v>0</v>
      </c>
      <c r="V3532" s="451"/>
      <c r="W3532" s="452"/>
      <c r="X3532" s="386"/>
      <c r="Y3532" s="390"/>
      <c r="Z3532" s="391"/>
      <c r="AA3532" s="392"/>
      <c r="AB3532" s="393"/>
      <c r="AC3532" s="394"/>
      <c r="AD3532" s="395">
        <f t="shared" si="492"/>
        <v>0</v>
      </c>
      <c r="AE3532" s="396">
        <f>IF(OR(G3532=账期!$A$18,G3532=账期!$A$20,G3532=账期!$A$22,G3532=账期!$A$24,G3532=账期!$A$25,G3532=账期!$A$27,G3532=账期!$A$26,G3532=账期!$A$28,G3532=账期!$A$30,G3532=账期!$A$32,G3532=账期!$A$34,G3532=账期!$A$35,G3532=账期!$A$37,G3532=账期!$A$39,G3532=账期!$A$40,G3532=账期!$A$41,G3532=账期!$A$42,G3532=账期!$A$43,G3532=账期!$A$44,G3532=账期!$A$45,G3532=账期!$A$46,G3532=账期!$A$48,G3532=账期!$A$50,G3532=账期!$A$51,G3532=账期!$A$52,G3532=账期!$A$53,G3532=账期!$A$54,G3532=账期!$A$56,G3532=账期!$A$57,G3532=账期!$A$58,G3532=账期!$A$59,G3532=账期!$A$60,G3532=账期!$A$61,G3532=账期!$A$62,G3532=账期!$A$63,G3532=账期!$A$64,G3532=账期!$A$66,G3532=账期!$A$67,G3532=账期!$A$68,G3532=账期!$A$70,G3532=账期!$A$71),30,IF(OR(G3532=账期!$A$74,G3532=账期!$A$77,G3532=账期!$A$76,G3532=账期!$A$79,G3532=账期!$A$80,G3532=账期!$A$81,G3532=账期!$A$83,G3532=账期!$A$85,G3532=账期!$A$87,G3532=账期!$A$89,G3532=账期!$A$91),60,IF(OR(G3532=账期!$A$93,G3532=账期!$A$94,G3532=账期!$A$95,G3532=账期!$A$96,G3532=账期!$A$98,G3532=账期!$A$99,G3532=账期!$A$101,G3532=账期!$A$102),90,0)))</f>
        <v>0</v>
      </c>
      <c r="AF3532" s="396"/>
      <c r="AG3532" s="384"/>
      <c r="AH3532" s="396" t="str">
        <f t="shared" si="488"/>
        <v/>
      </c>
    </row>
    <row r="3533" spans="1:34" ht="18" customHeight="1" x14ac:dyDescent="0.25">
      <c r="A3533" s="301" t="str">
        <f t="shared" si="490"/>
        <v/>
      </c>
      <c r="B3533" s="397"/>
      <c r="C3533" s="398"/>
      <c r="D3533" s="399"/>
      <c r="E3533" s="383" t="str">
        <f t="shared" si="486"/>
        <v>C</v>
      </c>
      <c r="F3533" s="383" t="str">
        <f t="shared" si="487"/>
        <v>C</v>
      </c>
      <c r="G3533" s="400"/>
      <c r="H3533" s="385" t="str">
        <f>IF(G3533="","",VLOOKUP(G3533,下拉数据源!J:K,2,0))</f>
        <v/>
      </c>
      <c r="I3533" s="385"/>
      <c r="J3533" s="385"/>
      <c r="K3533" s="386"/>
      <c r="L3533" s="401"/>
      <c r="M3533" s="384"/>
      <c r="N3533" s="384"/>
      <c r="O3533" s="384"/>
      <c r="P3533" s="386"/>
      <c r="Q3533" s="387"/>
      <c r="R3533" s="286"/>
      <c r="S3533" s="388">
        <f t="shared" si="491"/>
        <v>0</v>
      </c>
      <c r="T3533" s="389"/>
      <c r="U3533" s="389">
        <f t="shared" si="489"/>
        <v>0</v>
      </c>
      <c r="V3533" s="451"/>
      <c r="W3533" s="452"/>
      <c r="X3533" s="386"/>
      <c r="Y3533" s="390"/>
      <c r="Z3533" s="391"/>
      <c r="AA3533" s="392"/>
      <c r="AB3533" s="393"/>
      <c r="AC3533" s="394"/>
      <c r="AD3533" s="395">
        <f t="shared" si="492"/>
        <v>0</v>
      </c>
      <c r="AE3533" s="396">
        <f>IF(OR(G3533=账期!$A$18,G3533=账期!$A$20,G3533=账期!$A$22,G3533=账期!$A$24,G3533=账期!$A$25,G3533=账期!$A$27,G3533=账期!$A$26,G3533=账期!$A$28,G3533=账期!$A$30,G3533=账期!$A$32,G3533=账期!$A$34,G3533=账期!$A$35,G3533=账期!$A$37,G3533=账期!$A$39,G3533=账期!$A$40,G3533=账期!$A$41,G3533=账期!$A$42,G3533=账期!$A$43,G3533=账期!$A$44,G3533=账期!$A$45,G3533=账期!$A$46,G3533=账期!$A$48,G3533=账期!$A$50,G3533=账期!$A$51,G3533=账期!$A$52,G3533=账期!$A$53,G3533=账期!$A$54,G3533=账期!$A$56,G3533=账期!$A$57,G3533=账期!$A$58,G3533=账期!$A$59,G3533=账期!$A$60,G3533=账期!$A$61,G3533=账期!$A$62,G3533=账期!$A$63,G3533=账期!$A$64,G3533=账期!$A$66,G3533=账期!$A$67,G3533=账期!$A$68,G3533=账期!$A$70,G3533=账期!$A$71),30,IF(OR(G3533=账期!$A$74,G3533=账期!$A$77,G3533=账期!$A$76,G3533=账期!$A$79,G3533=账期!$A$80,G3533=账期!$A$81,G3533=账期!$A$83,G3533=账期!$A$85,G3533=账期!$A$87,G3533=账期!$A$89,G3533=账期!$A$91),60,IF(OR(G3533=账期!$A$93,G3533=账期!$A$94,G3533=账期!$A$95,G3533=账期!$A$96,G3533=账期!$A$98,G3533=账期!$A$99,G3533=账期!$A$101,G3533=账期!$A$102),90,0)))</f>
        <v>0</v>
      </c>
      <c r="AF3533" s="396"/>
      <c r="AG3533" s="384"/>
      <c r="AH3533" s="396" t="str">
        <f t="shared" si="488"/>
        <v/>
      </c>
    </row>
    <row r="3534" spans="1:34" ht="18" customHeight="1" x14ac:dyDescent="0.25">
      <c r="A3534" s="301" t="str">
        <f t="shared" si="490"/>
        <v/>
      </c>
      <c r="B3534" s="397"/>
      <c r="C3534" s="398"/>
      <c r="D3534" s="399"/>
      <c r="E3534" s="383" t="str">
        <f t="shared" si="486"/>
        <v>C</v>
      </c>
      <c r="F3534" s="383" t="str">
        <f t="shared" si="487"/>
        <v>C</v>
      </c>
      <c r="G3534" s="400"/>
      <c r="H3534" s="385" t="str">
        <f>IF(G3534="","",VLOOKUP(G3534,下拉数据源!J:K,2,0))</f>
        <v/>
      </c>
      <c r="I3534" s="385"/>
      <c r="J3534" s="385"/>
      <c r="K3534" s="386"/>
      <c r="L3534" s="401"/>
      <c r="M3534" s="384"/>
      <c r="N3534" s="384"/>
      <c r="O3534" s="384"/>
      <c r="P3534" s="386"/>
      <c r="Q3534" s="387"/>
      <c r="R3534" s="286"/>
      <c r="S3534" s="388">
        <f t="shared" si="491"/>
        <v>0</v>
      </c>
      <c r="T3534" s="389"/>
      <c r="U3534" s="389">
        <f t="shared" si="489"/>
        <v>0</v>
      </c>
      <c r="V3534" s="451"/>
      <c r="W3534" s="452"/>
      <c r="X3534" s="386"/>
      <c r="Y3534" s="390"/>
      <c r="Z3534" s="391"/>
      <c r="AA3534" s="392"/>
      <c r="AB3534" s="393"/>
      <c r="AC3534" s="394"/>
      <c r="AD3534" s="395">
        <f t="shared" si="492"/>
        <v>0</v>
      </c>
      <c r="AE3534" s="396">
        <f>IF(OR(G3534=账期!$A$18,G3534=账期!$A$20,G3534=账期!$A$22,G3534=账期!$A$24,G3534=账期!$A$25,G3534=账期!$A$27,G3534=账期!$A$26,G3534=账期!$A$28,G3534=账期!$A$30,G3534=账期!$A$32,G3534=账期!$A$34,G3534=账期!$A$35,G3534=账期!$A$37,G3534=账期!$A$39,G3534=账期!$A$40,G3534=账期!$A$41,G3534=账期!$A$42,G3534=账期!$A$43,G3534=账期!$A$44,G3534=账期!$A$45,G3534=账期!$A$46,G3534=账期!$A$48,G3534=账期!$A$50,G3534=账期!$A$51,G3534=账期!$A$52,G3534=账期!$A$53,G3534=账期!$A$54,G3534=账期!$A$56,G3534=账期!$A$57,G3534=账期!$A$58,G3534=账期!$A$59,G3534=账期!$A$60,G3534=账期!$A$61,G3534=账期!$A$62,G3534=账期!$A$63,G3534=账期!$A$64,G3534=账期!$A$66,G3534=账期!$A$67,G3534=账期!$A$68,G3534=账期!$A$70,G3534=账期!$A$71),30,IF(OR(G3534=账期!$A$74,G3534=账期!$A$77,G3534=账期!$A$76,G3534=账期!$A$79,G3534=账期!$A$80,G3534=账期!$A$81,G3534=账期!$A$83,G3534=账期!$A$85,G3534=账期!$A$87,G3534=账期!$A$89,G3534=账期!$A$91),60,IF(OR(G3534=账期!$A$93,G3534=账期!$A$94,G3534=账期!$A$95,G3534=账期!$A$96,G3534=账期!$A$98,G3534=账期!$A$99,G3534=账期!$A$101,G3534=账期!$A$102),90,0)))</f>
        <v>0</v>
      </c>
      <c r="AF3534" s="396"/>
      <c r="AG3534" s="384"/>
      <c r="AH3534" s="396" t="str">
        <f t="shared" si="488"/>
        <v/>
      </c>
    </row>
    <row r="3535" spans="1:34" ht="18" customHeight="1" x14ac:dyDescent="0.25">
      <c r="A3535" s="301" t="str">
        <f t="shared" si="490"/>
        <v/>
      </c>
      <c r="B3535" s="397"/>
      <c r="C3535" s="398"/>
      <c r="D3535" s="399"/>
      <c r="E3535" s="383" t="str">
        <f t="shared" si="486"/>
        <v>C</v>
      </c>
      <c r="F3535" s="383" t="str">
        <f t="shared" si="487"/>
        <v>C</v>
      </c>
      <c r="G3535" s="400"/>
      <c r="H3535" s="385" t="str">
        <f>IF(G3535="","",VLOOKUP(G3535,下拉数据源!J:K,2,0))</f>
        <v/>
      </c>
      <c r="I3535" s="385"/>
      <c r="J3535" s="385"/>
      <c r="K3535" s="386"/>
      <c r="L3535" s="401"/>
      <c r="M3535" s="384"/>
      <c r="N3535" s="384"/>
      <c r="O3535" s="384"/>
      <c r="P3535" s="386"/>
      <c r="Q3535" s="387"/>
      <c r="R3535" s="286"/>
      <c r="S3535" s="388">
        <f t="shared" si="491"/>
        <v>0</v>
      </c>
      <c r="T3535" s="389"/>
      <c r="U3535" s="389">
        <f t="shared" si="489"/>
        <v>0</v>
      </c>
      <c r="V3535" s="451"/>
      <c r="W3535" s="452"/>
      <c r="X3535" s="386"/>
      <c r="Y3535" s="390"/>
      <c r="Z3535" s="391"/>
      <c r="AA3535" s="392"/>
      <c r="AB3535" s="393"/>
      <c r="AC3535" s="394"/>
      <c r="AD3535" s="395">
        <f t="shared" si="492"/>
        <v>0</v>
      </c>
      <c r="AE3535" s="396">
        <f>IF(OR(G3535=账期!$A$18,G3535=账期!$A$20,G3535=账期!$A$22,G3535=账期!$A$24,G3535=账期!$A$25,G3535=账期!$A$27,G3535=账期!$A$26,G3535=账期!$A$28,G3535=账期!$A$30,G3535=账期!$A$32,G3535=账期!$A$34,G3535=账期!$A$35,G3535=账期!$A$37,G3535=账期!$A$39,G3535=账期!$A$40,G3535=账期!$A$41,G3535=账期!$A$42,G3535=账期!$A$43,G3535=账期!$A$44,G3535=账期!$A$45,G3535=账期!$A$46,G3535=账期!$A$48,G3535=账期!$A$50,G3535=账期!$A$51,G3535=账期!$A$52,G3535=账期!$A$53,G3535=账期!$A$54,G3535=账期!$A$56,G3535=账期!$A$57,G3535=账期!$A$58,G3535=账期!$A$59,G3535=账期!$A$60,G3535=账期!$A$61,G3535=账期!$A$62,G3535=账期!$A$63,G3535=账期!$A$64,G3535=账期!$A$66,G3535=账期!$A$67,G3535=账期!$A$68,G3535=账期!$A$70,G3535=账期!$A$71),30,IF(OR(G3535=账期!$A$74,G3535=账期!$A$77,G3535=账期!$A$76,G3535=账期!$A$79,G3535=账期!$A$80,G3535=账期!$A$81,G3535=账期!$A$83,G3535=账期!$A$85,G3535=账期!$A$87,G3535=账期!$A$89,G3535=账期!$A$91),60,IF(OR(G3535=账期!$A$93,G3535=账期!$A$94,G3535=账期!$A$95,G3535=账期!$A$96,G3535=账期!$A$98,G3535=账期!$A$99,G3535=账期!$A$101,G3535=账期!$A$102),90,0)))</f>
        <v>0</v>
      </c>
      <c r="AF3535" s="396"/>
      <c r="AG3535" s="384"/>
      <c r="AH3535" s="396" t="str">
        <f t="shared" si="488"/>
        <v/>
      </c>
    </row>
    <row r="3536" spans="1:34" ht="18" customHeight="1" x14ac:dyDescent="0.25">
      <c r="A3536" s="301" t="str">
        <f t="shared" si="490"/>
        <v/>
      </c>
      <c r="B3536" s="397"/>
      <c r="C3536" s="398"/>
      <c r="D3536" s="399"/>
      <c r="E3536" s="383" t="str">
        <f t="shared" si="486"/>
        <v>C</v>
      </c>
      <c r="F3536" s="383" t="str">
        <f t="shared" si="487"/>
        <v>C</v>
      </c>
      <c r="G3536" s="400"/>
      <c r="H3536" s="385" t="str">
        <f>IF(G3536="","",VLOOKUP(G3536,下拉数据源!J:K,2,0))</f>
        <v/>
      </c>
      <c r="I3536" s="385"/>
      <c r="J3536" s="385"/>
      <c r="K3536" s="386"/>
      <c r="L3536" s="401"/>
      <c r="M3536" s="384"/>
      <c r="N3536" s="384"/>
      <c r="O3536" s="384"/>
      <c r="P3536" s="386"/>
      <c r="Q3536" s="387"/>
      <c r="R3536" s="286"/>
      <c r="S3536" s="388">
        <f t="shared" si="491"/>
        <v>0</v>
      </c>
      <c r="T3536" s="389"/>
      <c r="U3536" s="389">
        <f t="shared" si="489"/>
        <v>0</v>
      </c>
      <c r="V3536" s="451"/>
      <c r="W3536" s="452"/>
      <c r="X3536" s="386"/>
      <c r="Y3536" s="390"/>
      <c r="Z3536" s="391"/>
      <c r="AA3536" s="392"/>
      <c r="AB3536" s="393"/>
      <c r="AC3536" s="394"/>
      <c r="AD3536" s="395">
        <f t="shared" si="492"/>
        <v>0</v>
      </c>
      <c r="AE3536" s="396">
        <f>IF(OR(G3536=账期!$A$18,G3536=账期!$A$20,G3536=账期!$A$22,G3536=账期!$A$24,G3536=账期!$A$25,G3536=账期!$A$27,G3536=账期!$A$26,G3536=账期!$A$28,G3536=账期!$A$30,G3536=账期!$A$32,G3536=账期!$A$34,G3536=账期!$A$35,G3536=账期!$A$37,G3536=账期!$A$39,G3536=账期!$A$40,G3536=账期!$A$41,G3536=账期!$A$42,G3536=账期!$A$43,G3536=账期!$A$44,G3536=账期!$A$45,G3536=账期!$A$46,G3536=账期!$A$48,G3536=账期!$A$50,G3536=账期!$A$51,G3536=账期!$A$52,G3536=账期!$A$53,G3536=账期!$A$54,G3536=账期!$A$56,G3536=账期!$A$57,G3536=账期!$A$58,G3536=账期!$A$59,G3536=账期!$A$60,G3536=账期!$A$61,G3536=账期!$A$62,G3536=账期!$A$63,G3536=账期!$A$64,G3536=账期!$A$66,G3536=账期!$A$67,G3536=账期!$A$68,G3536=账期!$A$70,G3536=账期!$A$71),30,IF(OR(G3536=账期!$A$74,G3536=账期!$A$77,G3536=账期!$A$76,G3536=账期!$A$79,G3536=账期!$A$80,G3536=账期!$A$81,G3536=账期!$A$83,G3536=账期!$A$85,G3536=账期!$A$87,G3536=账期!$A$89,G3536=账期!$A$91),60,IF(OR(G3536=账期!$A$93,G3536=账期!$A$94,G3536=账期!$A$95,G3536=账期!$A$96,G3536=账期!$A$98,G3536=账期!$A$99,G3536=账期!$A$101,G3536=账期!$A$102),90,0)))</f>
        <v>0</v>
      </c>
      <c r="AF3536" s="396"/>
      <c r="AG3536" s="384"/>
      <c r="AH3536" s="396" t="str">
        <f t="shared" si="488"/>
        <v/>
      </c>
    </row>
    <row r="3537" spans="1:34" ht="18" customHeight="1" x14ac:dyDescent="0.25">
      <c r="A3537" s="301" t="str">
        <f t="shared" si="490"/>
        <v/>
      </c>
      <c r="B3537" s="397"/>
      <c r="C3537" s="398"/>
      <c r="D3537" s="399"/>
      <c r="E3537" s="383" t="str">
        <f t="shared" si="486"/>
        <v>C</v>
      </c>
      <c r="F3537" s="383" t="str">
        <f t="shared" si="487"/>
        <v>C</v>
      </c>
      <c r="G3537" s="400"/>
      <c r="H3537" s="385" t="str">
        <f>IF(G3537="","",VLOOKUP(G3537,下拉数据源!J:K,2,0))</f>
        <v/>
      </c>
      <c r="I3537" s="385"/>
      <c r="J3537" s="385"/>
      <c r="K3537" s="386"/>
      <c r="L3537" s="401"/>
      <c r="M3537" s="384"/>
      <c r="N3537" s="384"/>
      <c r="O3537" s="384"/>
      <c r="P3537" s="386"/>
      <c r="Q3537" s="387"/>
      <c r="R3537" s="286"/>
      <c r="S3537" s="388">
        <f t="shared" si="491"/>
        <v>0</v>
      </c>
      <c r="T3537" s="389"/>
      <c r="U3537" s="389">
        <f t="shared" si="489"/>
        <v>0</v>
      </c>
      <c r="V3537" s="451"/>
      <c r="W3537" s="452"/>
      <c r="X3537" s="386"/>
      <c r="Y3537" s="390"/>
      <c r="Z3537" s="391"/>
      <c r="AA3537" s="392"/>
      <c r="AB3537" s="393"/>
      <c r="AC3537" s="394"/>
      <c r="AD3537" s="395">
        <f t="shared" si="492"/>
        <v>0</v>
      </c>
      <c r="AE3537" s="396">
        <f>IF(OR(G3537=账期!$A$18,G3537=账期!$A$20,G3537=账期!$A$22,G3537=账期!$A$24,G3537=账期!$A$25,G3537=账期!$A$27,G3537=账期!$A$26,G3537=账期!$A$28,G3537=账期!$A$30,G3537=账期!$A$32,G3537=账期!$A$34,G3537=账期!$A$35,G3537=账期!$A$37,G3537=账期!$A$39,G3537=账期!$A$40,G3537=账期!$A$41,G3537=账期!$A$42,G3537=账期!$A$43,G3537=账期!$A$44,G3537=账期!$A$45,G3537=账期!$A$46,G3537=账期!$A$48,G3537=账期!$A$50,G3537=账期!$A$51,G3537=账期!$A$52,G3537=账期!$A$53,G3537=账期!$A$54,G3537=账期!$A$56,G3537=账期!$A$57,G3537=账期!$A$58,G3537=账期!$A$59,G3537=账期!$A$60,G3537=账期!$A$61,G3537=账期!$A$62,G3537=账期!$A$63,G3537=账期!$A$64,G3537=账期!$A$66,G3537=账期!$A$67,G3537=账期!$A$68,G3537=账期!$A$70,G3537=账期!$A$71),30,IF(OR(G3537=账期!$A$74,G3537=账期!$A$77,G3537=账期!$A$76,G3537=账期!$A$79,G3537=账期!$A$80,G3537=账期!$A$81,G3537=账期!$A$83,G3537=账期!$A$85,G3537=账期!$A$87,G3537=账期!$A$89,G3537=账期!$A$91),60,IF(OR(G3537=账期!$A$93,G3537=账期!$A$94,G3537=账期!$A$95,G3537=账期!$A$96,G3537=账期!$A$98,G3537=账期!$A$99,G3537=账期!$A$101,G3537=账期!$A$102),90,0)))</f>
        <v>0</v>
      </c>
      <c r="AF3537" s="396"/>
      <c r="AG3537" s="384"/>
      <c r="AH3537" s="396" t="str">
        <f t="shared" si="488"/>
        <v/>
      </c>
    </row>
    <row r="3538" spans="1:34" ht="18" customHeight="1" x14ac:dyDescent="0.25">
      <c r="A3538" s="301" t="str">
        <f t="shared" si="490"/>
        <v/>
      </c>
      <c r="B3538" s="397"/>
      <c r="C3538" s="398"/>
      <c r="D3538" s="399"/>
      <c r="E3538" s="383" t="str">
        <f t="shared" si="486"/>
        <v>C</v>
      </c>
      <c r="F3538" s="383" t="str">
        <f t="shared" si="487"/>
        <v>C</v>
      </c>
      <c r="G3538" s="400"/>
      <c r="H3538" s="385" t="str">
        <f>IF(G3538="","",VLOOKUP(G3538,下拉数据源!J:K,2,0))</f>
        <v/>
      </c>
      <c r="I3538" s="385"/>
      <c r="J3538" s="385"/>
      <c r="K3538" s="386"/>
      <c r="L3538" s="401"/>
      <c r="M3538" s="384"/>
      <c r="N3538" s="384"/>
      <c r="O3538" s="384"/>
      <c r="P3538" s="386"/>
      <c r="Q3538" s="387"/>
      <c r="R3538" s="286"/>
      <c r="S3538" s="388">
        <f t="shared" si="491"/>
        <v>0</v>
      </c>
      <c r="T3538" s="389"/>
      <c r="U3538" s="389">
        <f t="shared" si="489"/>
        <v>0</v>
      </c>
      <c r="V3538" s="451"/>
      <c r="W3538" s="452"/>
      <c r="X3538" s="386"/>
      <c r="Y3538" s="390"/>
      <c r="Z3538" s="391"/>
      <c r="AA3538" s="392"/>
      <c r="AB3538" s="393"/>
      <c r="AC3538" s="394"/>
      <c r="AD3538" s="395">
        <f t="shared" si="492"/>
        <v>0</v>
      </c>
      <c r="AE3538" s="396">
        <f>IF(OR(G3538=账期!$A$18,G3538=账期!$A$20,G3538=账期!$A$22,G3538=账期!$A$24,G3538=账期!$A$25,G3538=账期!$A$27,G3538=账期!$A$26,G3538=账期!$A$28,G3538=账期!$A$30,G3538=账期!$A$32,G3538=账期!$A$34,G3538=账期!$A$35,G3538=账期!$A$37,G3538=账期!$A$39,G3538=账期!$A$40,G3538=账期!$A$41,G3538=账期!$A$42,G3538=账期!$A$43,G3538=账期!$A$44,G3538=账期!$A$45,G3538=账期!$A$46,G3538=账期!$A$48,G3538=账期!$A$50,G3538=账期!$A$51,G3538=账期!$A$52,G3538=账期!$A$53,G3538=账期!$A$54,G3538=账期!$A$56,G3538=账期!$A$57,G3538=账期!$A$58,G3538=账期!$A$59,G3538=账期!$A$60,G3538=账期!$A$61,G3538=账期!$A$62,G3538=账期!$A$63,G3538=账期!$A$64,G3538=账期!$A$66,G3538=账期!$A$67,G3538=账期!$A$68,G3538=账期!$A$70,G3538=账期!$A$71),30,IF(OR(G3538=账期!$A$74,G3538=账期!$A$77,G3538=账期!$A$76,G3538=账期!$A$79,G3538=账期!$A$80,G3538=账期!$A$81,G3538=账期!$A$83,G3538=账期!$A$85,G3538=账期!$A$87,G3538=账期!$A$89,G3538=账期!$A$91),60,IF(OR(G3538=账期!$A$93,G3538=账期!$A$94,G3538=账期!$A$95,G3538=账期!$A$96,G3538=账期!$A$98,G3538=账期!$A$99,G3538=账期!$A$101,G3538=账期!$A$102),90,0)))</f>
        <v>0</v>
      </c>
      <c r="AF3538" s="396"/>
      <c r="AG3538" s="384"/>
      <c r="AH3538" s="396" t="str">
        <f t="shared" si="488"/>
        <v/>
      </c>
    </row>
    <row r="3539" spans="1:34" ht="18" customHeight="1" x14ac:dyDescent="0.25">
      <c r="A3539" s="301" t="str">
        <f t="shared" si="490"/>
        <v/>
      </c>
      <c r="B3539" s="397"/>
      <c r="C3539" s="398"/>
      <c r="D3539" s="399"/>
      <c r="E3539" s="383" t="str">
        <f t="shared" si="486"/>
        <v>C</v>
      </c>
      <c r="F3539" s="383" t="str">
        <f t="shared" si="487"/>
        <v>C</v>
      </c>
      <c r="G3539" s="400"/>
      <c r="H3539" s="385" t="str">
        <f>IF(G3539="","",VLOOKUP(G3539,下拉数据源!J:K,2,0))</f>
        <v/>
      </c>
      <c r="I3539" s="385"/>
      <c r="J3539" s="385"/>
      <c r="K3539" s="386"/>
      <c r="L3539" s="401"/>
      <c r="M3539" s="384"/>
      <c r="N3539" s="384"/>
      <c r="O3539" s="384"/>
      <c r="P3539" s="386"/>
      <c r="Q3539" s="387"/>
      <c r="R3539" s="286"/>
      <c r="S3539" s="388">
        <f t="shared" si="491"/>
        <v>0</v>
      </c>
      <c r="T3539" s="389"/>
      <c r="U3539" s="389">
        <f t="shared" si="489"/>
        <v>0</v>
      </c>
      <c r="V3539" s="451"/>
      <c r="W3539" s="452"/>
      <c r="X3539" s="386"/>
      <c r="Y3539" s="390"/>
      <c r="Z3539" s="391"/>
      <c r="AA3539" s="392"/>
      <c r="AB3539" s="393"/>
      <c r="AC3539" s="394"/>
      <c r="AD3539" s="395">
        <f t="shared" si="492"/>
        <v>0</v>
      </c>
      <c r="AE3539" s="396">
        <f>IF(OR(G3539=账期!$A$18,G3539=账期!$A$20,G3539=账期!$A$22,G3539=账期!$A$24,G3539=账期!$A$25,G3539=账期!$A$27,G3539=账期!$A$26,G3539=账期!$A$28,G3539=账期!$A$30,G3539=账期!$A$32,G3539=账期!$A$34,G3539=账期!$A$35,G3539=账期!$A$37,G3539=账期!$A$39,G3539=账期!$A$40,G3539=账期!$A$41,G3539=账期!$A$42,G3539=账期!$A$43,G3539=账期!$A$44,G3539=账期!$A$45,G3539=账期!$A$46,G3539=账期!$A$48,G3539=账期!$A$50,G3539=账期!$A$51,G3539=账期!$A$52,G3539=账期!$A$53,G3539=账期!$A$54,G3539=账期!$A$56,G3539=账期!$A$57,G3539=账期!$A$58,G3539=账期!$A$59,G3539=账期!$A$60,G3539=账期!$A$61,G3539=账期!$A$62,G3539=账期!$A$63,G3539=账期!$A$64,G3539=账期!$A$66,G3539=账期!$A$67,G3539=账期!$A$68,G3539=账期!$A$70,G3539=账期!$A$71),30,IF(OR(G3539=账期!$A$74,G3539=账期!$A$77,G3539=账期!$A$76,G3539=账期!$A$79,G3539=账期!$A$80,G3539=账期!$A$81,G3539=账期!$A$83,G3539=账期!$A$85,G3539=账期!$A$87,G3539=账期!$A$89,G3539=账期!$A$91),60,IF(OR(G3539=账期!$A$93,G3539=账期!$A$94,G3539=账期!$A$95,G3539=账期!$A$96,G3539=账期!$A$98,G3539=账期!$A$99,G3539=账期!$A$101,G3539=账期!$A$102),90,0)))</f>
        <v>0</v>
      </c>
      <c r="AF3539" s="396"/>
      <c r="AG3539" s="384"/>
      <c r="AH3539" s="396" t="str">
        <f t="shared" si="488"/>
        <v/>
      </c>
    </row>
    <row r="3540" spans="1:34" ht="18" customHeight="1" x14ac:dyDescent="0.25">
      <c r="A3540" s="301" t="str">
        <f t="shared" si="490"/>
        <v/>
      </c>
      <c r="B3540" s="397"/>
      <c r="C3540" s="398"/>
      <c r="D3540" s="399"/>
      <c r="E3540" s="383" t="str">
        <f t="shared" si="486"/>
        <v>C</v>
      </c>
      <c r="F3540" s="383" t="str">
        <f t="shared" si="487"/>
        <v>C</v>
      </c>
      <c r="G3540" s="400"/>
      <c r="H3540" s="385" t="str">
        <f>IF(G3540="","",VLOOKUP(G3540,下拉数据源!J:K,2,0))</f>
        <v/>
      </c>
      <c r="I3540" s="385"/>
      <c r="J3540" s="385"/>
      <c r="K3540" s="386"/>
      <c r="L3540" s="401"/>
      <c r="M3540" s="384"/>
      <c r="N3540" s="384"/>
      <c r="O3540" s="384"/>
      <c r="P3540" s="386"/>
      <c r="Q3540" s="387"/>
      <c r="R3540" s="286"/>
      <c r="S3540" s="388">
        <f t="shared" si="491"/>
        <v>0</v>
      </c>
      <c r="T3540" s="389"/>
      <c r="U3540" s="389">
        <f t="shared" si="489"/>
        <v>0</v>
      </c>
      <c r="V3540" s="451"/>
      <c r="W3540" s="452"/>
      <c r="X3540" s="386"/>
      <c r="Y3540" s="390"/>
      <c r="Z3540" s="391"/>
      <c r="AA3540" s="392"/>
      <c r="AB3540" s="393"/>
      <c r="AC3540" s="394"/>
      <c r="AD3540" s="395">
        <f t="shared" si="492"/>
        <v>0</v>
      </c>
      <c r="AE3540" s="396">
        <f>IF(OR(G3540=账期!$A$18,G3540=账期!$A$20,G3540=账期!$A$22,G3540=账期!$A$24,G3540=账期!$A$25,G3540=账期!$A$27,G3540=账期!$A$26,G3540=账期!$A$28,G3540=账期!$A$30,G3540=账期!$A$32,G3540=账期!$A$34,G3540=账期!$A$35,G3540=账期!$A$37,G3540=账期!$A$39,G3540=账期!$A$40,G3540=账期!$A$41,G3540=账期!$A$42,G3540=账期!$A$43,G3540=账期!$A$44,G3540=账期!$A$45,G3540=账期!$A$46,G3540=账期!$A$48,G3540=账期!$A$50,G3540=账期!$A$51,G3540=账期!$A$52,G3540=账期!$A$53,G3540=账期!$A$54,G3540=账期!$A$56,G3540=账期!$A$57,G3540=账期!$A$58,G3540=账期!$A$59,G3540=账期!$A$60,G3540=账期!$A$61,G3540=账期!$A$62,G3540=账期!$A$63,G3540=账期!$A$64,G3540=账期!$A$66,G3540=账期!$A$67,G3540=账期!$A$68,G3540=账期!$A$70,G3540=账期!$A$71),30,IF(OR(G3540=账期!$A$74,G3540=账期!$A$77,G3540=账期!$A$76,G3540=账期!$A$79,G3540=账期!$A$80,G3540=账期!$A$81,G3540=账期!$A$83,G3540=账期!$A$85,G3540=账期!$A$87,G3540=账期!$A$89,G3540=账期!$A$91),60,IF(OR(G3540=账期!$A$93,G3540=账期!$A$94,G3540=账期!$A$95,G3540=账期!$A$96,G3540=账期!$A$98,G3540=账期!$A$99,G3540=账期!$A$101,G3540=账期!$A$102),90,0)))</f>
        <v>0</v>
      </c>
      <c r="AF3540" s="396"/>
      <c r="AG3540" s="384"/>
      <c r="AH3540" s="396" t="str">
        <f t="shared" si="488"/>
        <v/>
      </c>
    </row>
    <row r="3541" spans="1:34" ht="18" customHeight="1" x14ac:dyDescent="0.25">
      <c r="A3541" s="301" t="str">
        <f t="shared" si="490"/>
        <v/>
      </c>
      <c r="B3541" s="397"/>
      <c r="C3541" s="398"/>
      <c r="D3541" s="399"/>
      <c r="E3541" s="383" t="str">
        <f t="shared" si="486"/>
        <v>C</v>
      </c>
      <c r="F3541" s="383" t="str">
        <f t="shared" si="487"/>
        <v>C</v>
      </c>
      <c r="G3541" s="400"/>
      <c r="H3541" s="385" t="str">
        <f>IF(G3541="","",VLOOKUP(G3541,下拉数据源!J:K,2,0))</f>
        <v/>
      </c>
      <c r="I3541" s="385"/>
      <c r="J3541" s="385"/>
      <c r="K3541" s="386"/>
      <c r="L3541" s="401"/>
      <c r="M3541" s="384"/>
      <c r="N3541" s="384"/>
      <c r="O3541" s="384"/>
      <c r="P3541" s="386"/>
      <c r="Q3541" s="387"/>
      <c r="R3541" s="286"/>
      <c r="S3541" s="388">
        <f t="shared" si="491"/>
        <v>0</v>
      </c>
      <c r="T3541" s="389"/>
      <c r="U3541" s="389">
        <f t="shared" si="489"/>
        <v>0</v>
      </c>
      <c r="V3541" s="451"/>
      <c r="W3541" s="452"/>
      <c r="X3541" s="386"/>
      <c r="Y3541" s="390"/>
      <c r="Z3541" s="391"/>
      <c r="AA3541" s="392"/>
      <c r="AB3541" s="393"/>
      <c r="AC3541" s="394"/>
      <c r="AD3541" s="395">
        <f t="shared" si="492"/>
        <v>0</v>
      </c>
      <c r="AE3541" s="396">
        <f>IF(OR(G3541=账期!$A$18,G3541=账期!$A$20,G3541=账期!$A$22,G3541=账期!$A$24,G3541=账期!$A$25,G3541=账期!$A$27,G3541=账期!$A$26,G3541=账期!$A$28,G3541=账期!$A$30,G3541=账期!$A$32,G3541=账期!$A$34,G3541=账期!$A$35,G3541=账期!$A$37,G3541=账期!$A$39,G3541=账期!$A$40,G3541=账期!$A$41,G3541=账期!$A$42,G3541=账期!$A$43,G3541=账期!$A$44,G3541=账期!$A$45,G3541=账期!$A$46,G3541=账期!$A$48,G3541=账期!$A$50,G3541=账期!$A$51,G3541=账期!$A$52,G3541=账期!$A$53,G3541=账期!$A$54,G3541=账期!$A$56,G3541=账期!$A$57,G3541=账期!$A$58,G3541=账期!$A$59,G3541=账期!$A$60,G3541=账期!$A$61,G3541=账期!$A$62,G3541=账期!$A$63,G3541=账期!$A$64,G3541=账期!$A$66,G3541=账期!$A$67,G3541=账期!$A$68,G3541=账期!$A$70,G3541=账期!$A$71),30,IF(OR(G3541=账期!$A$74,G3541=账期!$A$77,G3541=账期!$A$76,G3541=账期!$A$79,G3541=账期!$A$80,G3541=账期!$A$81,G3541=账期!$A$83,G3541=账期!$A$85,G3541=账期!$A$87,G3541=账期!$A$89,G3541=账期!$A$91),60,IF(OR(G3541=账期!$A$93,G3541=账期!$A$94,G3541=账期!$A$95,G3541=账期!$A$96,G3541=账期!$A$98,G3541=账期!$A$99,G3541=账期!$A$101,G3541=账期!$A$102),90,0)))</f>
        <v>0</v>
      </c>
      <c r="AF3541" s="396"/>
      <c r="AG3541" s="384"/>
      <c r="AH3541" s="396" t="str">
        <f t="shared" si="488"/>
        <v/>
      </c>
    </row>
    <row r="3542" spans="1:34" ht="18" customHeight="1" x14ac:dyDescent="0.25">
      <c r="A3542" s="301" t="str">
        <f t="shared" si="490"/>
        <v/>
      </c>
      <c r="B3542" s="397"/>
      <c r="C3542" s="398"/>
      <c r="D3542" s="399"/>
      <c r="E3542" s="383" t="str">
        <f t="shared" si="486"/>
        <v>C</v>
      </c>
      <c r="F3542" s="383" t="str">
        <f t="shared" si="487"/>
        <v>C</v>
      </c>
      <c r="G3542" s="400"/>
      <c r="H3542" s="385" t="str">
        <f>IF(G3542="","",VLOOKUP(G3542,下拉数据源!J:K,2,0))</f>
        <v/>
      </c>
      <c r="I3542" s="385"/>
      <c r="J3542" s="385"/>
      <c r="K3542" s="386"/>
      <c r="L3542" s="401"/>
      <c r="M3542" s="384"/>
      <c r="N3542" s="384"/>
      <c r="O3542" s="384"/>
      <c r="P3542" s="386"/>
      <c r="Q3542" s="387"/>
      <c r="R3542" s="286"/>
      <c r="S3542" s="388">
        <f t="shared" si="491"/>
        <v>0</v>
      </c>
      <c r="T3542" s="389"/>
      <c r="U3542" s="389">
        <f t="shared" si="489"/>
        <v>0</v>
      </c>
      <c r="V3542" s="451"/>
      <c r="W3542" s="452"/>
      <c r="X3542" s="386"/>
      <c r="Y3542" s="390"/>
      <c r="Z3542" s="391"/>
      <c r="AA3542" s="392"/>
      <c r="AB3542" s="393"/>
      <c r="AC3542" s="394"/>
      <c r="AD3542" s="395">
        <f t="shared" si="492"/>
        <v>0</v>
      </c>
      <c r="AE3542" s="396">
        <f>IF(OR(G3542=账期!$A$18,G3542=账期!$A$20,G3542=账期!$A$22,G3542=账期!$A$24,G3542=账期!$A$25,G3542=账期!$A$27,G3542=账期!$A$26,G3542=账期!$A$28,G3542=账期!$A$30,G3542=账期!$A$32,G3542=账期!$A$34,G3542=账期!$A$35,G3542=账期!$A$37,G3542=账期!$A$39,G3542=账期!$A$40,G3542=账期!$A$41,G3542=账期!$A$42,G3542=账期!$A$43,G3542=账期!$A$44,G3542=账期!$A$45,G3542=账期!$A$46,G3542=账期!$A$48,G3542=账期!$A$50,G3542=账期!$A$51,G3542=账期!$A$52,G3542=账期!$A$53,G3542=账期!$A$54,G3542=账期!$A$56,G3542=账期!$A$57,G3542=账期!$A$58,G3542=账期!$A$59,G3542=账期!$A$60,G3542=账期!$A$61,G3542=账期!$A$62,G3542=账期!$A$63,G3542=账期!$A$64,G3542=账期!$A$66,G3542=账期!$A$67,G3542=账期!$A$68,G3542=账期!$A$70,G3542=账期!$A$71),30,IF(OR(G3542=账期!$A$74,G3542=账期!$A$77,G3542=账期!$A$76,G3542=账期!$A$79,G3542=账期!$A$80,G3542=账期!$A$81,G3542=账期!$A$83,G3542=账期!$A$85,G3542=账期!$A$87,G3542=账期!$A$89,G3542=账期!$A$91),60,IF(OR(G3542=账期!$A$93,G3542=账期!$A$94,G3542=账期!$A$95,G3542=账期!$A$96,G3542=账期!$A$98,G3542=账期!$A$99,G3542=账期!$A$101,G3542=账期!$A$102),90,0)))</f>
        <v>0</v>
      </c>
      <c r="AF3542" s="396"/>
      <c r="AG3542" s="384"/>
      <c r="AH3542" s="396" t="str">
        <f t="shared" si="488"/>
        <v/>
      </c>
    </row>
    <row r="3543" spans="1:34" ht="18" customHeight="1" x14ac:dyDescent="0.25">
      <c r="A3543" s="301" t="str">
        <f t="shared" si="490"/>
        <v/>
      </c>
      <c r="B3543" s="397"/>
      <c r="C3543" s="398"/>
      <c r="D3543" s="399"/>
      <c r="E3543" s="383" t="str">
        <f t="shared" si="486"/>
        <v>C</v>
      </c>
      <c r="F3543" s="383" t="str">
        <f t="shared" si="487"/>
        <v>C</v>
      </c>
      <c r="G3543" s="400"/>
      <c r="H3543" s="385" t="str">
        <f>IF(G3543="","",VLOOKUP(G3543,下拉数据源!J:K,2,0))</f>
        <v/>
      </c>
      <c r="I3543" s="385"/>
      <c r="J3543" s="385"/>
      <c r="K3543" s="386"/>
      <c r="L3543" s="401"/>
      <c r="M3543" s="384"/>
      <c r="N3543" s="384"/>
      <c r="O3543" s="384"/>
      <c r="P3543" s="386"/>
      <c r="Q3543" s="387"/>
      <c r="R3543" s="286"/>
      <c r="S3543" s="388">
        <f t="shared" si="491"/>
        <v>0</v>
      </c>
      <c r="T3543" s="389"/>
      <c r="U3543" s="389">
        <f t="shared" si="489"/>
        <v>0</v>
      </c>
      <c r="V3543" s="451"/>
      <c r="W3543" s="452"/>
      <c r="X3543" s="386"/>
      <c r="Y3543" s="390"/>
      <c r="Z3543" s="391"/>
      <c r="AA3543" s="392"/>
      <c r="AB3543" s="393"/>
      <c r="AC3543" s="394"/>
      <c r="AD3543" s="395">
        <f t="shared" si="492"/>
        <v>0</v>
      </c>
      <c r="AE3543" s="396">
        <f>IF(OR(G3543=账期!$A$18,G3543=账期!$A$20,G3543=账期!$A$22,G3543=账期!$A$24,G3543=账期!$A$25,G3543=账期!$A$27,G3543=账期!$A$26,G3543=账期!$A$28,G3543=账期!$A$30,G3543=账期!$A$32,G3543=账期!$A$34,G3543=账期!$A$35,G3543=账期!$A$37,G3543=账期!$A$39,G3543=账期!$A$40,G3543=账期!$A$41,G3543=账期!$A$42,G3543=账期!$A$43,G3543=账期!$A$44,G3543=账期!$A$45,G3543=账期!$A$46,G3543=账期!$A$48,G3543=账期!$A$50,G3543=账期!$A$51,G3543=账期!$A$52,G3543=账期!$A$53,G3543=账期!$A$54,G3543=账期!$A$56,G3543=账期!$A$57,G3543=账期!$A$58,G3543=账期!$A$59,G3543=账期!$A$60,G3543=账期!$A$61,G3543=账期!$A$62,G3543=账期!$A$63,G3543=账期!$A$64,G3543=账期!$A$66,G3543=账期!$A$67,G3543=账期!$A$68,G3543=账期!$A$70,G3543=账期!$A$71),30,IF(OR(G3543=账期!$A$74,G3543=账期!$A$77,G3543=账期!$A$76,G3543=账期!$A$79,G3543=账期!$A$80,G3543=账期!$A$81,G3543=账期!$A$83,G3543=账期!$A$85,G3543=账期!$A$87,G3543=账期!$A$89,G3543=账期!$A$91),60,IF(OR(G3543=账期!$A$93,G3543=账期!$A$94,G3543=账期!$A$95,G3543=账期!$A$96,G3543=账期!$A$98,G3543=账期!$A$99,G3543=账期!$A$101,G3543=账期!$A$102),90,0)))</f>
        <v>0</v>
      </c>
      <c r="AF3543" s="396"/>
      <c r="AG3543" s="384"/>
      <c r="AH3543" s="396" t="str">
        <f t="shared" si="488"/>
        <v/>
      </c>
    </row>
    <row r="3544" spans="1:34" ht="18" customHeight="1" x14ac:dyDescent="0.25">
      <c r="A3544" s="301" t="str">
        <f t="shared" si="490"/>
        <v/>
      </c>
      <c r="B3544" s="397"/>
      <c r="C3544" s="398"/>
      <c r="D3544" s="399"/>
      <c r="E3544" s="383" t="str">
        <f t="shared" si="486"/>
        <v>C</v>
      </c>
      <c r="F3544" s="383" t="str">
        <f t="shared" si="487"/>
        <v>C</v>
      </c>
      <c r="G3544" s="400"/>
      <c r="H3544" s="385" t="str">
        <f>IF(G3544="","",VLOOKUP(G3544,下拉数据源!J:K,2,0))</f>
        <v/>
      </c>
      <c r="I3544" s="385"/>
      <c r="J3544" s="385"/>
      <c r="K3544" s="386"/>
      <c r="L3544" s="401"/>
      <c r="M3544" s="384"/>
      <c r="N3544" s="384"/>
      <c r="O3544" s="384"/>
      <c r="P3544" s="386"/>
      <c r="Q3544" s="387"/>
      <c r="R3544" s="286"/>
      <c r="S3544" s="388">
        <f t="shared" si="491"/>
        <v>0</v>
      </c>
      <c r="T3544" s="389"/>
      <c r="U3544" s="389">
        <f t="shared" si="489"/>
        <v>0</v>
      </c>
      <c r="V3544" s="451"/>
      <c r="W3544" s="452"/>
      <c r="X3544" s="386"/>
      <c r="Y3544" s="390"/>
      <c r="Z3544" s="391"/>
      <c r="AA3544" s="392"/>
      <c r="AB3544" s="393"/>
      <c r="AC3544" s="394"/>
      <c r="AD3544" s="395">
        <f t="shared" si="492"/>
        <v>0</v>
      </c>
      <c r="AE3544" s="396">
        <f>IF(OR(G3544=账期!$A$18,G3544=账期!$A$20,G3544=账期!$A$22,G3544=账期!$A$24,G3544=账期!$A$25,G3544=账期!$A$27,G3544=账期!$A$26,G3544=账期!$A$28,G3544=账期!$A$30,G3544=账期!$A$32,G3544=账期!$A$34,G3544=账期!$A$35,G3544=账期!$A$37,G3544=账期!$A$39,G3544=账期!$A$40,G3544=账期!$A$41,G3544=账期!$A$42,G3544=账期!$A$43,G3544=账期!$A$44,G3544=账期!$A$45,G3544=账期!$A$46,G3544=账期!$A$48,G3544=账期!$A$50,G3544=账期!$A$51,G3544=账期!$A$52,G3544=账期!$A$53,G3544=账期!$A$54,G3544=账期!$A$56,G3544=账期!$A$57,G3544=账期!$A$58,G3544=账期!$A$59,G3544=账期!$A$60,G3544=账期!$A$61,G3544=账期!$A$62,G3544=账期!$A$63,G3544=账期!$A$64,G3544=账期!$A$66,G3544=账期!$A$67,G3544=账期!$A$68,G3544=账期!$A$70,G3544=账期!$A$71),30,IF(OR(G3544=账期!$A$74,G3544=账期!$A$77,G3544=账期!$A$76,G3544=账期!$A$79,G3544=账期!$A$80,G3544=账期!$A$81,G3544=账期!$A$83,G3544=账期!$A$85,G3544=账期!$A$87,G3544=账期!$A$89,G3544=账期!$A$91),60,IF(OR(G3544=账期!$A$93,G3544=账期!$A$94,G3544=账期!$A$95,G3544=账期!$A$96,G3544=账期!$A$98,G3544=账期!$A$99,G3544=账期!$A$101,G3544=账期!$A$102),90,0)))</f>
        <v>0</v>
      </c>
      <c r="AF3544" s="396"/>
      <c r="AG3544" s="384"/>
      <c r="AH3544" s="396" t="str">
        <f t="shared" si="488"/>
        <v/>
      </c>
    </row>
    <row r="3545" spans="1:34" ht="18" customHeight="1" x14ac:dyDescent="0.25">
      <c r="A3545" s="301" t="str">
        <f t="shared" si="490"/>
        <v/>
      </c>
      <c r="B3545" s="397"/>
      <c r="C3545" s="398"/>
      <c r="D3545" s="399"/>
      <c r="E3545" s="383" t="str">
        <f t="shared" si="486"/>
        <v>C</v>
      </c>
      <c r="F3545" s="383" t="str">
        <f t="shared" si="487"/>
        <v>C</v>
      </c>
      <c r="G3545" s="400"/>
      <c r="H3545" s="385" t="str">
        <f>IF(G3545="","",VLOOKUP(G3545,下拉数据源!J:K,2,0))</f>
        <v/>
      </c>
      <c r="I3545" s="385"/>
      <c r="J3545" s="385"/>
      <c r="K3545" s="386"/>
      <c r="L3545" s="401"/>
      <c r="M3545" s="384"/>
      <c r="N3545" s="384"/>
      <c r="O3545" s="384"/>
      <c r="P3545" s="386"/>
      <c r="Q3545" s="387"/>
      <c r="R3545" s="286"/>
      <c r="S3545" s="388">
        <f t="shared" si="491"/>
        <v>0</v>
      </c>
      <c r="T3545" s="389"/>
      <c r="U3545" s="389">
        <f t="shared" si="489"/>
        <v>0</v>
      </c>
      <c r="V3545" s="451"/>
      <c r="W3545" s="452"/>
      <c r="X3545" s="386"/>
      <c r="Y3545" s="390"/>
      <c r="Z3545" s="391"/>
      <c r="AA3545" s="392"/>
      <c r="AB3545" s="393"/>
      <c r="AC3545" s="394"/>
      <c r="AD3545" s="395">
        <f t="shared" si="492"/>
        <v>0</v>
      </c>
      <c r="AE3545" s="396">
        <f>IF(OR(G3545=账期!$A$18,G3545=账期!$A$20,G3545=账期!$A$22,G3545=账期!$A$24,G3545=账期!$A$25,G3545=账期!$A$27,G3545=账期!$A$26,G3545=账期!$A$28,G3545=账期!$A$30,G3545=账期!$A$32,G3545=账期!$A$34,G3545=账期!$A$35,G3545=账期!$A$37,G3545=账期!$A$39,G3545=账期!$A$40,G3545=账期!$A$41,G3545=账期!$A$42,G3545=账期!$A$43,G3545=账期!$A$44,G3545=账期!$A$45,G3545=账期!$A$46,G3545=账期!$A$48,G3545=账期!$A$50,G3545=账期!$A$51,G3545=账期!$A$52,G3545=账期!$A$53,G3545=账期!$A$54,G3545=账期!$A$56,G3545=账期!$A$57,G3545=账期!$A$58,G3545=账期!$A$59,G3545=账期!$A$60,G3545=账期!$A$61,G3545=账期!$A$62,G3545=账期!$A$63,G3545=账期!$A$64,G3545=账期!$A$66,G3545=账期!$A$67,G3545=账期!$A$68,G3545=账期!$A$70,G3545=账期!$A$71),30,IF(OR(G3545=账期!$A$74,G3545=账期!$A$77,G3545=账期!$A$76,G3545=账期!$A$79,G3545=账期!$A$80,G3545=账期!$A$81,G3545=账期!$A$83,G3545=账期!$A$85,G3545=账期!$A$87,G3545=账期!$A$89,G3545=账期!$A$91),60,IF(OR(G3545=账期!$A$93,G3545=账期!$A$94,G3545=账期!$A$95,G3545=账期!$A$96,G3545=账期!$A$98,G3545=账期!$A$99,G3545=账期!$A$101,G3545=账期!$A$102),90,0)))</f>
        <v>0</v>
      </c>
      <c r="AF3545" s="396"/>
      <c r="AG3545" s="384"/>
      <c r="AH3545" s="396" t="str">
        <f t="shared" si="488"/>
        <v/>
      </c>
    </row>
    <row r="3546" spans="1:34" ht="18" customHeight="1" x14ac:dyDescent="0.25">
      <c r="A3546" s="301" t="str">
        <f t="shared" si="490"/>
        <v/>
      </c>
      <c r="B3546" s="397"/>
      <c r="C3546" s="398"/>
      <c r="D3546" s="399"/>
      <c r="E3546" s="383" t="str">
        <f t="shared" si="486"/>
        <v>C</v>
      </c>
      <c r="F3546" s="383" t="str">
        <f t="shared" si="487"/>
        <v>C</v>
      </c>
      <c r="G3546" s="400"/>
      <c r="H3546" s="385" t="str">
        <f>IF(G3546="","",VLOOKUP(G3546,下拉数据源!J:K,2,0))</f>
        <v/>
      </c>
      <c r="I3546" s="385"/>
      <c r="J3546" s="385"/>
      <c r="K3546" s="386"/>
      <c r="L3546" s="401"/>
      <c r="M3546" s="384"/>
      <c r="N3546" s="384"/>
      <c r="O3546" s="384"/>
      <c r="P3546" s="386"/>
      <c r="Q3546" s="387"/>
      <c r="R3546" s="286"/>
      <c r="S3546" s="388">
        <f t="shared" si="491"/>
        <v>0</v>
      </c>
      <c r="T3546" s="389"/>
      <c r="U3546" s="389">
        <f t="shared" si="489"/>
        <v>0</v>
      </c>
      <c r="V3546" s="451"/>
      <c r="W3546" s="452"/>
      <c r="X3546" s="386"/>
      <c r="Y3546" s="390"/>
      <c r="Z3546" s="391"/>
      <c r="AA3546" s="392"/>
      <c r="AB3546" s="393"/>
      <c r="AC3546" s="394"/>
      <c r="AD3546" s="395">
        <f t="shared" si="492"/>
        <v>0</v>
      </c>
      <c r="AE3546" s="396">
        <f>IF(OR(G3546=账期!$A$18,G3546=账期!$A$20,G3546=账期!$A$22,G3546=账期!$A$24,G3546=账期!$A$25,G3546=账期!$A$27,G3546=账期!$A$26,G3546=账期!$A$28,G3546=账期!$A$30,G3546=账期!$A$32,G3546=账期!$A$34,G3546=账期!$A$35,G3546=账期!$A$37,G3546=账期!$A$39,G3546=账期!$A$40,G3546=账期!$A$41,G3546=账期!$A$42,G3546=账期!$A$43,G3546=账期!$A$44,G3546=账期!$A$45,G3546=账期!$A$46,G3546=账期!$A$48,G3546=账期!$A$50,G3546=账期!$A$51,G3546=账期!$A$52,G3546=账期!$A$53,G3546=账期!$A$54,G3546=账期!$A$56,G3546=账期!$A$57,G3546=账期!$A$58,G3546=账期!$A$59,G3546=账期!$A$60,G3546=账期!$A$61,G3546=账期!$A$62,G3546=账期!$A$63,G3546=账期!$A$64,G3546=账期!$A$66,G3546=账期!$A$67,G3546=账期!$A$68,G3546=账期!$A$70,G3546=账期!$A$71),30,IF(OR(G3546=账期!$A$74,G3546=账期!$A$77,G3546=账期!$A$76,G3546=账期!$A$79,G3546=账期!$A$80,G3546=账期!$A$81,G3546=账期!$A$83,G3546=账期!$A$85,G3546=账期!$A$87,G3546=账期!$A$89,G3546=账期!$A$91),60,IF(OR(G3546=账期!$A$93,G3546=账期!$A$94,G3546=账期!$A$95,G3546=账期!$A$96,G3546=账期!$A$98,G3546=账期!$A$99,G3546=账期!$A$101,G3546=账期!$A$102),90,0)))</f>
        <v>0</v>
      </c>
      <c r="AF3546" s="396"/>
      <c r="AG3546" s="384"/>
      <c r="AH3546" s="396" t="str">
        <f t="shared" si="488"/>
        <v/>
      </c>
    </row>
    <row r="3547" spans="1:34" ht="18" customHeight="1" x14ac:dyDescent="0.25">
      <c r="A3547" s="301" t="str">
        <f t="shared" si="490"/>
        <v/>
      </c>
      <c r="B3547" s="397"/>
      <c r="C3547" s="398"/>
      <c r="D3547" s="399"/>
      <c r="E3547" s="383" t="str">
        <f t="shared" si="486"/>
        <v>C</v>
      </c>
      <c r="F3547" s="383" t="str">
        <f t="shared" si="487"/>
        <v>C</v>
      </c>
      <c r="G3547" s="400"/>
      <c r="H3547" s="385" t="str">
        <f>IF(G3547="","",VLOOKUP(G3547,下拉数据源!J:K,2,0))</f>
        <v/>
      </c>
      <c r="I3547" s="385"/>
      <c r="J3547" s="385"/>
      <c r="K3547" s="386"/>
      <c r="L3547" s="401"/>
      <c r="M3547" s="384"/>
      <c r="N3547" s="384"/>
      <c r="O3547" s="384"/>
      <c r="P3547" s="386"/>
      <c r="Q3547" s="387"/>
      <c r="R3547" s="286"/>
      <c r="S3547" s="388">
        <f t="shared" si="491"/>
        <v>0</v>
      </c>
      <c r="T3547" s="389"/>
      <c r="U3547" s="389">
        <f t="shared" si="489"/>
        <v>0</v>
      </c>
      <c r="V3547" s="451"/>
      <c r="W3547" s="452"/>
      <c r="X3547" s="386"/>
      <c r="Y3547" s="390"/>
      <c r="Z3547" s="391"/>
      <c r="AA3547" s="392"/>
      <c r="AB3547" s="393"/>
      <c r="AC3547" s="394"/>
      <c r="AD3547" s="395">
        <f t="shared" si="492"/>
        <v>0</v>
      </c>
      <c r="AE3547" s="396">
        <f>IF(OR(G3547=账期!$A$18,G3547=账期!$A$20,G3547=账期!$A$22,G3547=账期!$A$24,G3547=账期!$A$25,G3547=账期!$A$27,G3547=账期!$A$26,G3547=账期!$A$28,G3547=账期!$A$30,G3547=账期!$A$32,G3547=账期!$A$34,G3547=账期!$A$35,G3547=账期!$A$37,G3547=账期!$A$39,G3547=账期!$A$40,G3547=账期!$A$41,G3547=账期!$A$42,G3547=账期!$A$43,G3547=账期!$A$44,G3547=账期!$A$45,G3547=账期!$A$46,G3547=账期!$A$48,G3547=账期!$A$50,G3547=账期!$A$51,G3547=账期!$A$52,G3547=账期!$A$53,G3547=账期!$A$54,G3547=账期!$A$56,G3547=账期!$A$57,G3547=账期!$A$58,G3547=账期!$A$59,G3547=账期!$A$60,G3547=账期!$A$61,G3547=账期!$A$62,G3547=账期!$A$63,G3547=账期!$A$64,G3547=账期!$A$66,G3547=账期!$A$67,G3547=账期!$A$68,G3547=账期!$A$70,G3547=账期!$A$71),30,IF(OR(G3547=账期!$A$74,G3547=账期!$A$77,G3547=账期!$A$76,G3547=账期!$A$79,G3547=账期!$A$80,G3547=账期!$A$81,G3547=账期!$A$83,G3547=账期!$A$85,G3547=账期!$A$87,G3547=账期!$A$89,G3547=账期!$A$91),60,IF(OR(G3547=账期!$A$93,G3547=账期!$A$94,G3547=账期!$A$95,G3547=账期!$A$96,G3547=账期!$A$98,G3547=账期!$A$99,G3547=账期!$A$101,G3547=账期!$A$102),90,0)))</f>
        <v>0</v>
      </c>
      <c r="AF3547" s="396"/>
      <c r="AG3547" s="384"/>
      <c r="AH3547" s="396" t="str">
        <f t="shared" si="488"/>
        <v/>
      </c>
    </row>
    <row r="3548" spans="1:34" ht="18" customHeight="1" x14ac:dyDescent="0.25">
      <c r="A3548" s="301" t="str">
        <f t="shared" si="490"/>
        <v/>
      </c>
      <c r="B3548" s="397"/>
      <c r="C3548" s="398"/>
      <c r="D3548" s="399"/>
      <c r="E3548" s="383" t="str">
        <f t="shared" si="486"/>
        <v>C</v>
      </c>
      <c r="F3548" s="383" t="str">
        <f t="shared" si="487"/>
        <v>C</v>
      </c>
      <c r="G3548" s="400"/>
      <c r="H3548" s="385" t="str">
        <f>IF(G3548="","",VLOOKUP(G3548,下拉数据源!J:K,2,0))</f>
        <v/>
      </c>
      <c r="I3548" s="385"/>
      <c r="J3548" s="385"/>
      <c r="K3548" s="386"/>
      <c r="L3548" s="401"/>
      <c r="M3548" s="384"/>
      <c r="N3548" s="384"/>
      <c r="O3548" s="384"/>
      <c r="P3548" s="386"/>
      <c r="Q3548" s="387"/>
      <c r="R3548" s="286"/>
      <c r="S3548" s="388">
        <f t="shared" si="491"/>
        <v>0</v>
      </c>
      <c r="T3548" s="389"/>
      <c r="U3548" s="389">
        <f t="shared" si="489"/>
        <v>0</v>
      </c>
      <c r="V3548" s="451"/>
      <c r="W3548" s="452"/>
      <c r="X3548" s="386"/>
      <c r="Y3548" s="390"/>
      <c r="Z3548" s="391"/>
      <c r="AA3548" s="392"/>
      <c r="AB3548" s="393"/>
      <c r="AC3548" s="394"/>
      <c r="AD3548" s="395">
        <f t="shared" si="492"/>
        <v>0</v>
      </c>
      <c r="AE3548" s="396">
        <f>IF(OR(G3548=账期!$A$18,G3548=账期!$A$20,G3548=账期!$A$22,G3548=账期!$A$24,G3548=账期!$A$25,G3548=账期!$A$27,G3548=账期!$A$26,G3548=账期!$A$28,G3548=账期!$A$30,G3548=账期!$A$32,G3548=账期!$A$34,G3548=账期!$A$35,G3548=账期!$A$37,G3548=账期!$A$39,G3548=账期!$A$40,G3548=账期!$A$41,G3548=账期!$A$42,G3548=账期!$A$43,G3548=账期!$A$44,G3548=账期!$A$45,G3548=账期!$A$46,G3548=账期!$A$48,G3548=账期!$A$50,G3548=账期!$A$51,G3548=账期!$A$52,G3548=账期!$A$53,G3548=账期!$A$54,G3548=账期!$A$56,G3548=账期!$A$57,G3548=账期!$A$58,G3548=账期!$A$59,G3548=账期!$A$60,G3548=账期!$A$61,G3548=账期!$A$62,G3548=账期!$A$63,G3548=账期!$A$64,G3548=账期!$A$66,G3548=账期!$A$67,G3548=账期!$A$68,G3548=账期!$A$70,G3548=账期!$A$71),30,IF(OR(G3548=账期!$A$74,G3548=账期!$A$77,G3548=账期!$A$76,G3548=账期!$A$79,G3548=账期!$A$80,G3548=账期!$A$81,G3548=账期!$A$83,G3548=账期!$A$85,G3548=账期!$A$87,G3548=账期!$A$89,G3548=账期!$A$91),60,IF(OR(G3548=账期!$A$93,G3548=账期!$A$94,G3548=账期!$A$95,G3548=账期!$A$96,G3548=账期!$A$98,G3548=账期!$A$99,G3548=账期!$A$101,G3548=账期!$A$102),90,0)))</f>
        <v>0</v>
      </c>
      <c r="AF3548" s="396"/>
      <c r="AG3548" s="384"/>
      <c r="AH3548" s="396" t="str">
        <f t="shared" si="488"/>
        <v/>
      </c>
    </row>
    <row r="3549" spans="1:34" ht="18" customHeight="1" x14ac:dyDescent="0.25">
      <c r="A3549" s="301" t="str">
        <f t="shared" si="490"/>
        <v/>
      </c>
      <c r="B3549" s="397"/>
      <c r="C3549" s="398"/>
      <c r="D3549" s="399"/>
      <c r="E3549" s="383" t="str">
        <f t="shared" ref="E3549:E3612" si="493">IF(OR(D3549="长飞",D3549="烽火",D3549="特发",D3549="富通",D3549="亨通",G3549="赣州金信诺",G3549="江苏永鼎",G3549="宏安集团"),"A",IF(OR(G3549="广意通讯",G3549="湖北楚天",G3549="宁波格亿达",G3549="通鼎互联",G3549="黄石昌达",G3549="江苏俊知",G3549="珠海汉胜",G3549="武汉电信"),"B","C"))</f>
        <v>C</v>
      </c>
      <c r="F3549" s="383" t="str">
        <f t="shared" ref="F3549:F3612" si="494">IF(OR(G3549="成都大唐",G3549="广东亨通",G3549="江苏亨通",G3549="兰州长飞",G3549="南京华信",G3549="汕头奥星",G3549="特发光网",G3549="武汉长飞",G3549="长春烽火",G3549="广意通讯",G3549="湖北楚天",G3549="宁波格亿达",G3549="通鼎互联",G3549="安徽汉唐",G3549="安徽宜德",G3549="安徽盈通",G3549="成都康宁",G3549="成都中飞",G3549="东莞光佳",G3549="东莞鸿鑫",G3549="烽火博鑫",G3549="佛山星蓝",G3549="广东金桥",G3549="广州联兴",G3549="贵州乾新",G3549="航天电工",G3549="合肥兴联",G3549="湖北宇洪",G3549="江苏奥通",G3549="江苏中远",G3549="宁波辰飞",G3549="宁波汉生",G3549="宁波宇欣",G3549="山东太平洋",G3549="山东特发",G3549="山东永通",G3549="上海朗闻",G3549="上海翼波",G3549="四川天邑",G3549="四川旭泰",G3549="武汉瑞联",G3549="武汉同至",G3549="西安西古",G3549="西安鑫华通",G3549="武汉驿路通",G3549="长光通信",G3549="中电八所",G3549="中电光达",G3549="中利集团",G3549="重庆特发",G3549="舟山安格",G3549="珠海邗秦"),"A",IF(OR(G3549="富通天津",G3549="赣州金信诺",G3549="江苏永鼎",G3549="上海长飞",G3549="特发股份",G3549="武汉烽火",G3549="西安烽火",G3549="长飞中利",G3549="江苏中天",G3549="江西联创",G3549="宁波盈谷",G3549="黄石昌达",G3549="四川长飞"),"B","C"))</f>
        <v>C</v>
      </c>
      <c r="G3549" s="400"/>
      <c r="H3549" s="385" t="str">
        <f>IF(G3549="","",VLOOKUP(G3549,下拉数据源!J:K,2,0))</f>
        <v/>
      </c>
      <c r="I3549" s="385"/>
      <c r="J3549" s="385"/>
      <c r="K3549" s="386"/>
      <c r="L3549" s="401"/>
      <c r="M3549" s="384"/>
      <c r="N3549" s="384"/>
      <c r="O3549" s="384"/>
      <c r="P3549" s="386"/>
      <c r="Q3549" s="387"/>
      <c r="R3549" s="286"/>
      <c r="S3549" s="388">
        <f t="shared" si="491"/>
        <v>0</v>
      </c>
      <c r="T3549" s="389"/>
      <c r="U3549" s="389">
        <f t="shared" si="489"/>
        <v>0</v>
      </c>
      <c r="V3549" s="451"/>
      <c r="W3549" s="452"/>
      <c r="X3549" s="386"/>
      <c r="Y3549" s="390"/>
      <c r="Z3549" s="391"/>
      <c r="AA3549" s="392"/>
      <c r="AB3549" s="393"/>
      <c r="AC3549" s="394"/>
      <c r="AD3549" s="395">
        <f t="shared" si="492"/>
        <v>0</v>
      </c>
      <c r="AE3549" s="396">
        <f>IF(OR(G3549=账期!$A$18,G3549=账期!$A$20,G3549=账期!$A$22,G3549=账期!$A$24,G3549=账期!$A$25,G3549=账期!$A$27,G3549=账期!$A$26,G3549=账期!$A$28,G3549=账期!$A$30,G3549=账期!$A$32,G3549=账期!$A$34,G3549=账期!$A$35,G3549=账期!$A$37,G3549=账期!$A$39,G3549=账期!$A$40,G3549=账期!$A$41,G3549=账期!$A$42,G3549=账期!$A$43,G3549=账期!$A$44,G3549=账期!$A$45,G3549=账期!$A$46,G3549=账期!$A$48,G3549=账期!$A$50,G3549=账期!$A$51,G3549=账期!$A$52,G3549=账期!$A$53,G3549=账期!$A$54,G3549=账期!$A$56,G3549=账期!$A$57,G3549=账期!$A$58,G3549=账期!$A$59,G3549=账期!$A$60,G3549=账期!$A$61,G3549=账期!$A$62,G3549=账期!$A$63,G3549=账期!$A$64,G3549=账期!$A$66,G3549=账期!$A$67,G3549=账期!$A$68,G3549=账期!$A$70,G3549=账期!$A$71),30,IF(OR(G3549=账期!$A$74,G3549=账期!$A$77,G3549=账期!$A$76,G3549=账期!$A$79,G3549=账期!$A$80,G3549=账期!$A$81,G3549=账期!$A$83,G3549=账期!$A$85,G3549=账期!$A$87,G3549=账期!$A$89,G3549=账期!$A$91),60,IF(OR(G3549=账期!$A$93,G3549=账期!$A$94,G3549=账期!$A$95,G3549=账期!$A$96,G3549=账期!$A$98,G3549=账期!$A$99,G3549=账期!$A$101,G3549=账期!$A$102),90,0)))</f>
        <v>0</v>
      </c>
      <c r="AF3549" s="396"/>
      <c r="AG3549" s="384"/>
      <c r="AH3549" s="396" t="str">
        <f t="shared" si="488"/>
        <v/>
      </c>
    </row>
    <row r="3550" spans="1:34" ht="18" customHeight="1" x14ac:dyDescent="0.25">
      <c r="A3550" s="301" t="str">
        <f t="shared" si="490"/>
        <v/>
      </c>
      <c r="B3550" s="397"/>
      <c r="C3550" s="398"/>
      <c r="D3550" s="399"/>
      <c r="E3550" s="383" t="str">
        <f t="shared" si="493"/>
        <v>C</v>
      </c>
      <c r="F3550" s="383" t="str">
        <f t="shared" si="494"/>
        <v>C</v>
      </c>
      <c r="G3550" s="400"/>
      <c r="H3550" s="385" t="str">
        <f>IF(G3550="","",VLOOKUP(G3550,下拉数据源!J:K,2,0))</f>
        <v/>
      </c>
      <c r="I3550" s="385"/>
      <c r="J3550" s="385"/>
      <c r="K3550" s="386"/>
      <c r="L3550" s="401"/>
      <c r="M3550" s="384"/>
      <c r="N3550" s="384"/>
      <c r="O3550" s="384"/>
      <c r="P3550" s="386"/>
      <c r="Q3550" s="387"/>
      <c r="R3550" s="286"/>
      <c r="S3550" s="388">
        <f t="shared" si="491"/>
        <v>0</v>
      </c>
      <c r="T3550" s="389"/>
      <c r="U3550" s="389">
        <f t="shared" si="489"/>
        <v>0</v>
      </c>
      <c r="V3550" s="451"/>
      <c r="W3550" s="452"/>
      <c r="X3550" s="386"/>
      <c r="Y3550" s="390"/>
      <c r="Z3550" s="391"/>
      <c r="AA3550" s="392"/>
      <c r="AB3550" s="393"/>
      <c r="AC3550" s="394"/>
      <c r="AD3550" s="395">
        <f t="shared" si="492"/>
        <v>0</v>
      </c>
      <c r="AE3550" s="396">
        <f>IF(OR(G3550=账期!$A$18,G3550=账期!$A$20,G3550=账期!$A$22,G3550=账期!$A$24,G3550=账期!$A$25,G3550=账期!$A$27,G3550=账期!$A$26,G3550=账期!$A$28,G3550=账期!$A$30,G3550=账期!$A$32,G3550=账期!$A$34,G3550=账期!$A$35,G3550=账期!$A$37,G3550=账期!$A$39,G3550=账期!$A$40,G3550=账期!$A$41,G3550=账期!$A$42,G3550=账期!$A$43,G3550=账期!$A$44,G3550=账期!$A$45,G3550=账期!$A$46,G3550=账期!$A$48,G3550=账期!$A$50,G3550=账期!$A$51,G3550=账期!$A$52,G3550=账期!$A$53,G3550=账期!$A$54,G3550=账期!$A$56,G3550=账期!$A$57,G3550=账期!$A$58,G3550=账期!$A$59,G3550=账期!$A$60,G3550=账期!$A$61,G3550=账期!$A$62,G3550=账期!$A$63,G3550=账期!$A$64,G3550=账期!$A$66,G3550=账期!$A$67,G3550=账期!$A$68,G3550=账期!$A$70,G3550=账期!$A$71),30,IF(OR(G3550=账期!$A$74,G3550=账期!$A$77,G3550=账期!$A$76,G3550=账期!$A$79,G3550=账期!$A$80,G3550=账期!$A$81,G3550=账期!$A$83,G3550=账期!$A$85,G3550=账期!$A$87,G3550=账期!$A$89,G3550=账期!$A$91),60,IF(OR(G3550=账期!$A$93,G3550=账期!$A$94,G3550=账期!$A$95,G3550=账期!$A$96,G3550=账期!$A$98,G3550=账期!$A$99,G3550=账期!$A$101,G3550=账期!$A$102),90,0)))</f>
        <v>0</v>
      </c>
      <c r="AF3550" s="396"/>
      <c r="AG3550" s="384"/>
      <c r="AH3550" s="396" t="str">
        <f t="shared" si="488"/>
        <v/>
      </c>
    </row>
    <row r="3551" spans="1:34" ht="18" customHeight="1" x14ac:dyDescent="0.25">
      <c r="A3551" s="301" t="str">
        <f t="shared" si="490"/>
        <v/>
      </c>
      <c r="B3551" s="397"/>
      <c r="C3551" s="398"/>
      <c r="D3551" s="399"/>
      <c r="E3551" s="383" t="str">
        <f t="shared" si="493"/>
        <v>C</v>
      </c>
      <c r="F3551" s="383" t="str">
        <f t="shared" si="494"/>
        <v>C</v>
      </c>
      <c r="G3551" s="400"/>
      <c r="H3551" s="385" t="str">
        <f>IF(G3551="","",VLOOKUP(G3551,下拉数据源!J:K,2,0))</f>
        <v/>
      </c>
      <c r="I3551" s="385"/>
      <c r="J3551" s="385"/>
      <c r="K3551" s="386"/>
      <c r="L3551" s="401"/>
      <c r="M3551" s="384"/>
      <c r="N3551" s="384"/>
      <c r="O3551" s="384"/>
      <c r="P3551" s="386"/>
      <c r="Q3551" s="387"/>
      <c r="R3551" s="286"/>
      <c r="S3551" s="388">
        <f t="shared" si="491"/>
        <v>0</v>
      </c>
      <c r="T3551" s="389"/>
      <c r="U3551" s="389">
        <f t="shared" si="489"/>
        <v>0</v>
      </c>
      <c r="V3551" s="451"/>
      <c r="W3551" s="452"/>
      <c r="X3551" s="386"/>
      <c r="Y3551" s="390"/>
      <c r="Z3551" s="391"/>
      <c r="AA3551" s="392"/>
      <c r="AB3551" s="393"/>
      <c r="AC3551" s="394"/>
      <c r="AD3551" s="395">
        <f t="shared" si="492"/>
        <v>0</v>
      </c>
      <c r="AE3551" s="396">
        <f>IF(OR(G3551=账期!$A$18,G3551=账期!$A$20,G3551=账期!$A$22,G3551=账期!$A$24,G3551=账期!$A$25,G3551=账期!$A$27,G3551=账期!$A$26,G3551=账期!$A$28,G3551=账期!$A$30,G3551=账期!$A$32,G3551=账期!$A$34,G3551=账期!$A$35,G3551=账期!$A$37,G3551=账期!$A$39,G3551=账期!$A$40,G3551=账期!$A$41,G3551=账期!$A$42,G3551=账期!$A$43,G3551=账期!$A$44,G3551=账期!$A$45,G3551=账期!$A$46,G3551=账期!$A$48,G3551=账期!$A$50,G3551=账期!$A$51,G3551=账期!$A$52,G3551=账期!$A$53,G3551=账期!$A$54,G3551=账期!$A$56,G3551=账期!$A$57,G3551=账期!$A$58,G3551=账期!$A$59,G3551=账期!$A$60,G3551=账期!$A$61,G3551=账期!$A$62,G3551=账期!$A$63,G3551=账期!$A$64,G3551=账期!$A$66,G3551=账期!$A$67,G3551=账期!$A$68,G3551=账期!$A$70,G3551=账期!$A$71),30,IF(OR(G3551=账期!$A$74,G3551=账期!$A$77,G3551=账期!$A$76,G3551=账期!$A$79,G3551=账期!$A$80,G3551=账期!$A$81,G3551=账期!$A$83,G3551=账期!$A$85,G3551=账期!$A$87,G3551=账期!$A$89,G3551=账期!$A$91),60,IF(OR(G3551=账期!$A$93,G3551=账期!$A$94,G3551=账期!$A$95,G3551=账期!$A$96,G3551=账期!$A$98,G3551=账期!$A$99,G3551=账期!$A$101,G3551=账期!$A$102),90,0)))</f>
        <v>0</v>
      </c>
      <c r="AF3551" s="396"/>
      <c r="AG3551" s="384"/>
      <c r="AH3551" s="396" t="str">
        <f t="shared" si="488"/>
        <v/>
      </c>
    </row>
    <row r="3552" spans="1:34" ht="18" customHeight="1" x14ac:dyDescent="0.25">
      <c r="A3552" s="301" t="str">
        <f t="shared" si="490"/>
        <v/>
      </c>
      <c r="B3552" s="397"/>
      <c r="C3552" s="398"/>
      <c r="D3552" s="399"/>
      <c r="E3552" s="383" t="str">
        <f t="shared" si="493"/>
        <v>C</v>
      </c>
      <c r="F3552" s="383" t="str">
        <f t="shared" si="494"/>
        <v>C</v>
      </c>
      <c r="G3552" s="400"/>
      <c r="H3552" s="385" t="str">
        <f>IF(G3552="","",VLOOKUP(G3552,下拉数据源!J:K,2,0))</f>
        <v/>
      </c>
      <c r="I3552" s="385"/>
      <c r="J3552" s="385"/>
      <c r="K3552" s="386"/>
      <c r="L3552" s="401"/>
      <c r="M3552" s="384"/>
      <c r="N3552" s="384"/>
      <c r="O3552" s="384"/>
      <c r="P3552" s="386"/>
      <c r="Q3552" s="387"/>
      <c r="R3552" s="286"/>
      <c r="S3552" s="388">
        <f t="shared" si="491"/>
        <v>0</v>
      </c>
      <c r="T3552" s="389"/>
      <c r="U3552" s="389">
        <f t="shared" si="489"/>
        <v>0</v>
      </c>
      <c r="V3552" s="451"/>
      <c r="W3552" s="452"/>
      <c r="X3552" s="386"/>
      <c r="Y3552" s="390"/>
      <c r="Z3552" s="391"/>
      <c r="AA3552" s="392"/>
      <c r="AB3552" s="393"/>
      <c r="AC3552" s="394"/>
      <c r="AD3552" s="395">
        <f t="shared" si="492"/>
        <v>0</v>
      </c>
      <c r="AE3552" s="396">
        <f>IF(OR(G3552=账期!$A$18,G3552=账期!$A$20,G3552=账期!$A$22,G3552=账期!$A$24,G3552=账期!$A$25,G3552=账期!$A$27,G3552=账期!$A$26,G3552=账期!$A$28,G3552=账期!$A$30,G3552=账期!$A$32,G3552=账期!$A$34,G3552=账期!$A$35,G3552=账期!$A$37,G3552=账期!$A$39,G3552=账期!$A$40,G3552=账期!$A$41,G3552=账期!$A$42,G3552=账期!$A$43,G3552=账期!$A$44,G3552=账期!$A$45,G3552=账期!$A$46,G3552=账期!$A$48,G3552=账期!$A$50,G3552=账期!$A$51,G3552=账期!$A$52,G3552=账期!$A$53,G3552=账期!$A$54,G3552=账期!$A$56,G3552=账期!$A$57,G3552=账期!$A$58,G3552=账期!$A$59,G3552=账期!$A$60,G3552=账期!$A$61,G3552=账期!$A$62,G3552=账期!$A$63,G3552=账期!$A$64,G3552=账期!$A$66,G3552=账期!$A$67,G3552=账期!$A$68,G3552=账期!$A$70,G3552=账期!$A$71),30,IF(OR(G3552=账期!$A$74,G3552=账期!$A$77,G3552=账期!$A$76,G3552=账期!$A$79,G3552=账期!$A$80,G3552=账期!$A$81,G3552=账期!$A$83,G3552=账期!$A$85,G3552=账期!$A$87,G3552=账期!$A$89,G3552=账期!$A$91),60,IF(OR(G3552=账期!$A$93,G3552=账期!$A$94,G3552=账期!$A$95,G3552=账期!$A$96,G3552=账期!$A$98,G3552=账期!$A$99,G3552=账期!$A$101,G3552=账期!$A$102),90,0)))</f>
        <v>0</v>
      </c>
      <c r="AF3552" s="396"/>
      <c r="AG3552" s="384"/>
      <c r="AH3552" s="396" t="str">
        <f t="shared" si="488"/>
        <v/>
      </c>
    </row>
    <row r="3553" spans="1:34" ht="18" customHeight="1" x14ac:dyDescent="0.25">
      <c r="A3553" s="301" t="str">
        <f t="shared" si="490"/>
        <v/>
      </c>
      <c r="B3553" s="397"/>
      <c r="C3553" s="398"/>
      <c r="D3553" s="399"/>
      <c r="E3553" s="383" t="str">
        <f t="shared" si="493"/>
        <v>C</v>
      </c>
      <c r="F3553" s="383" t="str">
        <f t="shared" si="494"/>
        <v>C</v>
      </c>
      <c r="G3553" s="400"/>
      <c r="H3553" s="385" t="str">
        <f>IF(G3553="","",VLOOKUP(G3553,下拉数据源!J:K,2,0))</f>
        <v/>
      </c>
      <c r="I3553" s="385"/>
      <c r="J3553" s="385"/>
      <c r="K3553" s="386"/>
      <c r="L3553" s="401"/>
      <c r="M3553" s="384"/>
      <c r="N3553" s="384"/>
      <c r="O3553" s="384"/>
      <c r="P3553" s="386"/>
      <c r="Q3553" s="387"/>
      <c r="R3553" s="286"/>
      <c r="S3553" s="388">
        <f t="shared" si="491"/>
        <v>0</v>
      </c>
      <c r="T3553" s="389"/>
      <c r="U3553" s="389">
        <f t="shared" si="489"/>
        <v>0</v>
      </c>
      <c r="V3553" s="451"/>
      <c r="W3553" s="452"/>
      <c r="X3553" s="386"/>
      <c r="Y3553" s="390"/>
      <c r="Z3553" s="391"/>
      <c r="AA3553" s="392"/>
      <c r="AB3553" s="393"/>
      <c r="AC3553" s="394"/>
      <c r="AD3553" s="395">
        <f t="shared" si="492"/>
        <v>0</v>
      </c>
      <c r="AE3553" s="396">
        <f>IF(OR(G3553=账期!$A$18,G3553=账期!$A$20,G3553=账期!$A$22,G3553=账期!$A$24,G3553=账期!$A$25,G3553=账期!$A$27,G3553=账期!$A$26,G3553=账期!$A$28,G3553=账期!$A$30,G3553=账期!$A$32,G3553=账期!$A$34,G3553=账期!$A$35,G3553=账期!$A$37,G3553=账期!$A$39,G3553=账期!$A$40,G3553=账期!$A$41,G3553=账期!$A$42,G3553=账期!$A$43,G3553=账期!$A$44,G3553=账期!$A$45,G3553=账期!$A$46,G3553=账期!$A$48,G3553=账期!$A$50,G3553=账期!$A$51,G3553=账期!$A$52,G3553=账期!$A$53,G3553=账期!$A$54,G3553=账期!$A$56,G3553=账期!$A$57,G3553=账期!$A$58,G3553=账期!$A$59,G3553=账期!$A$60,G3553=账期!$A$61,G3553=账期!$A$62,G3553=账期!$A$63,G3553=账期!$A$64,G3553=账期!$A$66,G3553=账期!$A$67,G3553=账期!$A$68,G3553=账期!$A$70,G3553=账期!$A$71),30,IF(OR(G3553=账期!$A$74,G3553=账期!$A$77,G3553=账期!$A$76,G3553=账期!$A$79,G3553=账期!$A$80,G3553=账期!$A$81,G3553=账期!$A$83,G3553=账期!$A$85,G3553=账期!$A$87,G3553=账期!$A$89,G3553=账期!$A$91),60,IF(OR(G3553=账期!$A$93,G3553=账期!$A$94,G3553=账期!$A$95,G3553=账期!$A$96,G3553=账期!$A$98,G3553=账期!$A$99,G3553=账期!$A$101,G3553=账期!$A$102),90,0)))</f>
        <v>0</v>
      </c>
      <c r="AF3553" s="396"/>
      <c r="AG3553" s="384"/>
      <c r="AH3553" s="396" t="str">
        <f t="shared" si="488"/>
        <v/>
      </c>
    </row>
    <row r="3554" spans="1:34" ht="18" customHeight="1" x14ac:dyDescent="0.25">
      <c r="A3554" s="301" t="str">
        <f t="shared" si="490"/>
        <v/>
      </c>
      <c r="B3554" s="397"/>
      <c r="C3554" s="398"/>
      <c r="D3554" s="399"/>
      <c r="E3554" s="383" t="str">
        <f t="shared" si="493"/>
        <v>C</v>
      </c>
      <c r="F3554" s="383" t="str">
        <f t="shared" si="494"/>
        <v>C</v>
      </c>
      <c r="G3554" s="400"/>
      <c r="H3554" s="385" t="str">
        <f>IF(G3554="","",VLOOKUP(G3554,下拉数据源!J:K,2,0))</f>
        <v/>
      </c>
      <c r="I3554" s="385"/>
      <c r="J3554" s="385"/>
      <c r="K3554" s="386"/>
      <c r="L3554" s="401"/>
      <c r="M3554" s="384"/>
      <c r="N3554" s="384"/>
      <c r="O3554" s="384"/>
      <c r="P3554" s="386"/>
      <c r="Q3554" s="387"/>
      <c r="R3554" s="286"/>
      <c r="S3554" s="388">
        <f t="shared" si="491"/>
        <v>0</v>
      </c>
      <c r="T3554" s="389"/>
      <c r="U3554" s="389">
        <f t="shared" si="489"/>
        <v>0</v>
      </c>
      <c r="V3554" s="451"/>
      <c r="W3554" s="452"/>
      <c r="X3554" s="386"/>
      <c r="Y3554" s="390"/>
      <c r="Z3554" s="391"/>
      <c r="AA3554" s="392"/>
      <c r="AB3554" s="393"/>
      <c r="AC3554" s="394"/>
      <c r="AD3554" s="395">
        <f t="shared" si="492"/>
        <v>0</v>
      </c>
      <c r="AE3554" s="396">
        <f>IF(OR(G3554=账期!$A$18,G3554=账期!$A$20,G3554=账期!$A$22,G3554=账期!$A$24,G3554=账期!$A$25,G3554=账期!$A$27,G3554=账期!$A$26,G3554=账期!$A$28,G3554=账期!$A$30,G3554=账期!$A$32,G3554=账期!$A$34,G3554=账期!$A$35,G3554=账期!$A$37,G3554=账期!$A$39,G3554=账期!$A$40,G3554=账期!$A$41,G3554=账期!$A$42,G3554=账期!$A$43,G3554=账期!$A$44,G3554=账期!$A$45,G3554=账期!$A$46,G3554=账期!$A$48,G3554=账期!$A$50,G3554=账期!$A$51,G3554=账期!$A$52,G3554=账期!$A$53,G3554=账期!$A$54,G3554=账期!$A$56,G3554=账期!$A$57,G3554=账期!$A$58,G3554=账期!$A$59,G3554=账期!$A$60,G3554=账期!$A$61,G3554=账期!$A$62,G3554=账期!$A$63,G3554=账期!$A$64,G3554=账期!$A$66,G3554=账期!$A$67,G3554=账期!$A$68,G3554=账期!$A$70,G3554=账期!$A$71),30,IF(OR(G3554=账期!$A$74,G3554=账期!$A$77,G3554=账期!$A$76,G3554=账期!$A$79,G3554=账期!$A$80,G3554=账期!$A$81,G3554=账期!$A$83,G3554=账期!$A$85,G3554=账期!$A$87,G3554=账期!$A$89,G3554=账期!$A$91),60,IF(OR(G3554=账期!$A$93,G3554=账期!$A$94,G3554=账期!$A$95,G3554=账期!$A$96,G3554=账期!$A$98,G3554=账期!$A$99,G3554=账期!$A$101,G3554=账期!$A$102),90,0)))</f>
        <v>0</v>
      </c>
      <c r="AF3554" s="396"/>
      <c r="AG3554" s="384"/>
      <c r="AH3554" s="396" t="str">
        <f t="shared" si="488"/>
        <v/>
      </c>
    </row>
    <row r="3555" spans="1:34" ht="18" customHeight="1" x14ac:dyDescent="0.25">
      <c r="A3555" s="301" t="str">
        <f t="shared" si="490"/>
        <v/>
      </c>
      <c r="B3555" s="397"/>
      <c r="C3555" s="398"/>
      <c r="D3555" s="399"/>
      <c r="E3555" s="383" t="str">
        <f t="shared" si="493"/>
        <v>C</v>
      </c>
      <c r="F3555" s="383" t="str">
        <f t="shared" si="494"/>
        <v>C</v>
      </c>
      <c r="G3555" s="400"/>
      <c r="H3555" s="385" t="str">
        <f>IF(G3555="","",VLOOKUP(G3555,下拉数据源!J:K,2,0))</f>
        <v/>
      </c>
      <c r="I3555" s="385"/>
      <c r="J3555" s="385"/>
      <c r="K3555" s="386"/>
      <c r="L3555" s="401"/>
      <c r="M3555" s="384"/>
      <c r="N3555" s="384"/>
      <c r="O3555" s="384"/>
      <c r="P3555" s="386"/>
      <c r="Q3555" s="387"/>
      <c r="R3555" s="286"/>
      <c r="S3555" s="388">
        <f t="shared" si="491"/>
        <v>0</v>
      </c>
      <c r="T3555" s="389"/>
      <c r="U3555" s="389">
        <f t="shared" si="489"/>
        <v>0</v>
      </c>
      <c r="V3555" s="451"/>
      <c r="W3555" s="452"/>
      <c r="X3555" s="386"/>
      <c r="Y3555" s="390"/>
      <c r="Z3555" s="391"/>
      <c r="AA3555" s="392"/>
      <c r="AB3555" s="393"/>
      <c r="AC3555" s="394"/>
      <c r="AD3555" s="395">
        <f t="shared" si="492"/>
        <v>0</v>
      </c>
      <c r="AE3555" s="396">
        <f>IF(OR(G3555=账期!$A$18,G3555=账期!$A$20,G3555=账期!$A$22,G3555=账期!$A$24,G3555=账期!$A$25,G3555=账期!$A$27,G3555=账期!$A$26,G3555=账期!$A$28,G3555=账期!$A$30,G3555=账期!$A$32,G3555=账期!$A$34,G3555=账期!$A$35,G3555=账期!$A$37,G3555=账期!$A$39,G3555=账期!$A$40,G3555=账期!$A$41,G3555=账期!$A$42,G3555=账期!$A$43,G3555=账期!$A$44,G3555=账期!$A$45,G3555=账期!$A$46,G3555=账期!$A$48,G3555=账期!$A$50,G3555=账期!$A$51,G3555=账期!$A$52,G3555=账期!$A$53,G3555=账期!$A$54,G3555=账期!$A$56,G3555=账期!$A$57,G3555=账期!$A$58,G3555=账期!$A$59,G3555=账期!$A$60,G3555=账期!$A$61,G3555=账期!$A$62,G3555=账期!$A$63,G3555=账期!$A$64,G3555=账期!$A$66,G3555=账期!$A$67,G3555=账期!$A$68,G3555=账期!$A$70,G3555=账期!$A$71),30,IF(OR(G3555=账期!$A$74,G3555=账期!$A$77,G3555=账期!$A$76,G3555=账期!$A$79,G3555=账期!$A$80,G3555=账期!$A$81,G3555=账期!$A$83,G3555=账期!$A$85,G3555=账期!$A$87,G3555=账期!$A$89,G3555=账期!$A$91),60,IF(OR(G3555=账期!$A$93,G3555=账期!$A$94,G3555=账期!$A$95,G3555=账期!$A$96,G3555=账期!$A$98,G3555=账期!$A$99,G3555=账期!$A$101,G3555=账期!$A$102),90,0)))</f>
        <v>0</v>
      </c>
      <c r="AF3555" s="396"/>
      <c r="AG3555" s="384"/>
      <c r="AH3555" s="396" t="str">
        <f t="shared" si="488"/>
        <v/>
      </c>
    </row>
    <row r="3556" spans="1:34" ht="18" customHeight="1" x14ac:dyDescent="0.25">
      <c r="A3556" s="301" t="str">
        <f t="shared" si="490"/>
        <v/>
      </c>
      <c r="B3556" s="397"/>
      <c r="C3556" s="398"/>
      <c r="D3556" s="399"/>
      <c r="E3556" s="383" t="str">
        <f t="shared" si="493"/>
        <v>C</v>
      </c>
      <c r="F3556" s="383" t="str">
        <f t="shared" si="494"/>
        <v>C</v>
      </c>
      <c r="G3556" s="400"/>
      <c r="H3556" s="385" t="str">
        <f>IF(G3556="","",VLOOKUP(G3556,下拉数据源!J:K,2,0))</f>
        <v/>
      </c>
      <c r="I3556" s="385"/>
      <c r="J3556" s="385"/>
      <c r="K3556" s="386"/>
      <c r="L3556" s="401"/>
      <c r="M3556" s="384"/>
      <c r="N3556" s="384"/>
      <c r="O3556" s="384"/>
      <c r="P3556" s="386"/>
      <c r="Q3556" s="387"/>
      <c r="R3556" s="286"/>
      <c r="S3556" s="388">
        <f t="shared" si="491"/>
        <v>0</v>
      </c>
      <c r="T3556" s="389"/>
      <c r="U3556" s="389">
        <f t="shared" si="489"/>
        <v>0</v>
      </c>
      <c r="V3556" s="451"/>
      <c r="W3556" s="452"/>
      <c r="X3556" s="386"/>
      <c r="Y3556" s="390"/>
      <c r="Z3556" s="391"/>
      <c r="AA3556" s="392"/>
      <c r="AB3556" s="393"/>
      <c r="AC3556" s="394"/>
      <c r="AD3556" s="395">
        <f t="shared" si="492"/>
        <v>0</v>
      </c>
      <c r="AE3556" s="396">
        <f>IF(OR(G3556=账期!$A$18,G3556=账期!$A$20,G3556=账期!$A$22,G3556=账期!$A$24,G3556=账期!$A$25,G3556=账期!$A$27,G3556=账期!$A$26,G3556=账期!$A$28,G3556=账期!$A$30,G3556=账期!$A$32,G3556=账期!$A$34,G3556=账期!$A$35,G3556=账期!$A$37,G3556=账期!$A$39,G3556=账期!$A$40,G3556=账期!$A$41,G3556=账期!$A$42,G3556=账期!$A$43,G3556=账期!$A$44,G3556=账期!$A$45,G3556=账期!$A$46,G3556=账期!$A$48,G3556=账期!$A$50,G3556=账期!$A$51,G3556=账期!$A$52,G3556=账期!$A$53,G3556=账期!$A$54,G3556=账期!$A$56,G3556=账期!$A$57,G3556=账期!$A$58,G3556=账期!$A$59,G3556=账期!$A$60,G3556=账期!$A$61,G3556=账期!$A$62,G3556=账期!$A$63,G3556=账期!$A$64,G3556=账期!$A$66,G3556=账期!$A$67,G3556=账期!$A$68,G3556=账期!$A$70,G3556=账期!$A$71),30,IF(OR(G3556=账期!$A$74,G3556=账期!$A$77,G3556=账期!$A$76,G3556=账期!$A$79,G3556=账期!$A$80,G3556=账期!$A$81,G3556=账期!$A$83,G3556=账期!$A$85,G3556=账期!$A$87,G3556=账期!$A$89,G3556=账期!$A$91),60,IF(OR(G3556=账期!$A$93,G3556=账期!$A$94,G3556=账期!$A$95,G3556=账期!$A$96,G3556=账期!$A$98,G3556=账期!$A$99,G3556=账期!$A$101,G3556=账期!$A$102),90,0)))</f>
        <v>0</v>
      </c>
      <c r="AF3556" s="396"/>
      <c r="AG3556" s="384"/>
      <c r="AH3556" s="396" t="str">
        <f t="shared" si="488"/>
        <v/>
      </c>
    </row>
    <row r="3557" spans="1:34" ht="18" customHeight="1" x14ac:dyDescent="0.25">
      <c r="A3557" s="301" t="str">
        <f t="shared" si="490"/>
        <v/>
      </c>
      <c r="B3557" s="397"/>
      <c r="C3557" s="398"/>
      <c r="D3557" s="399"/>
      <c r="E3557" s="383" t="str">
        <f t="shared" si="493"/>
        <v>C</v>
      </c>
      <c r="F3557" s="383" t="str">
        <f t="shared" si="494"/>
        <v>C</v>
      </c>
      <c r="G3557" s="400"/>
      <c r="H3557" s="385" t="str">
        <f>IF(G3557="","",VLOOKUP(G3557,下拉数据源!J:K,2,0))</f>
        <v/>
      </c>
      <c r="I3557" s="385"/>
      <c r="J3557" s="385"/>
      <c r="K3557" s="386"/>
      <c r="L3557" s="401"/>
      <c r="M3557" s="384"/>
      <c r="N3557" s="384"/>
      <c r="O3557" s="384"/>
      <c r="P3557" s="386"/>
      <c r="Q3557" s="387"/>
      <c r="R3557" s="286"/>
      <c r="S3557" s="388">
        <f t="shared" si="491"/>
        <v>0</v>
      </c>
      <c r="T3557" s="389"/>
      <c r="U3557" s="389">
        <f t="shared" si="489"/>
        <v>0</v>
      </c>
      <c r="V3557" s="451"/>
      <c r="W3557" s="452"/>
      <c r="X3557" s="386"/>
      <c r="Y3557" s="390"/>
      <c r="Z3557" s="391"/>
      <c r="AA3557" s="392"/>
      <c r="AB3557" s="393"/>
      <c r="AC3557" s="394"/>
      <c r="AD3557" s="395">
        <f t="shared" si="492"/>
        <v>0</v>
      </c>
      <c r="AE3557" s="396">
        <f>IF(OR(G3557=账期!$A$18,G3557=账期!$A$20,G3557=账期!$A$22,G3557=账期!$A$24,G3557=账期!$A$25,G3557=账期!$A$27,G3557=账期!$A$26,G3557=账期!$A$28,G3557=账期!$A$30,G3557=账期!$A$32,G3557=账期!$A$34,G3557=账期!$A$35,G3557=账期!$A$37,G3557=账期!$A$39,G3557=账期!$A$40,G3557=账期!$A$41,G3557=账期!$A$42,G3557=账期!$A$43,G3557=账期!$A$44,G3557=账期!$A$45,G3557=账期!$A$46,G3557=账期!$A$48,G3557=账期!$A$50,G3557=账期!$A$51,G3557=账期!$A$52,G3557=账期!$A$53,G3557=账期!$A$54,G3557=账期!$A$56,G3557=账期!$A$57,G3557=账期!$A$58,G3557=账期!$A$59,G3557=账期!$A$60,G3557=账期!$A$61,G3557=账期!$A$62,G3557=账期!$A$63,G3557=账期!$A$64,G3557=账期!$A$66,G3557=账期!$A$67,G3557=账期!$A$68,G3557=账期!$A$70,G3557=账期!$A$71),30,IF(OR(G3557=账期!$A$74,G3557=账期!$A$77,G3557=账期!$A$76,G3557=账期!$A$79,G3557=账期!$A$80,G3557=账期!$A$81,G3557=账期!$A$83,G3557=账期!$A$85,G3557=账期!$A$87,G3557=账期!$A$89,G3557=账期!$A$91),60,IF(OR(G3557=账期!$A$93,G3557=账期!$A$94,G3557=账期!$A$95,G3557=账期!$A$96,G3557=账期!$A$98,G3557=账期!$A$99,G3557=账期!$A$101,G3557=账期!$A$102),90,0)))</f>
        <v>0</v>
      </c>
      <c r="AF3557" s="396"/>
      <c r="AG3557" s="384"/>
      <c r="AH3557" s="396" t="str">
        <f t="shared" si="488"/>
        <v/>
      </c>
    </row>
    <row r="3558" spans="1:34" ht="18" customHeight="1" x14ac:dyDescent="0.25">
      <c r="A3558" s="301" t="str">
        <f t="shared" si="490"/>
        <v/>
      </c>
      <c r="B3558" s="397"/>
      <c r="C3558" s="398"/>
      <c r="D3558" s="399"/>
      <c r="E3558" s="383" t="str">
        <f t="shared" si="493"/>
        <v>C</v>
      </c>
      <c r="F3558" s="383" t="str">
        <f t="shared" si="494"/>
        <v>C</v>
      </c>
      <c r="G3558" s="400"/>
      <c r="H3558" s="385" t="str">
        <f>IF(G3558="","",VLOOKUP(G3558,下拉数据源!J:K,2,0))</f>
        <v/>
      </c>
      <c r="I3558" s="385"/>
      <c r="J3558" s="385"/>
      <c r="K3558" s="386"/>
      <c r="L3558" s="401"/>
      <c r="M3558" s="384"/>
      <c r="N3558" s="384"/>
      <c r="O3558" s="384"/>
      <c r="P3558" s="386"/>
      <c r="Q3558" s="387"/>
      <c r="R3558" s="286"/>
      <c r="S3558" s="388">
        <f t="shared" si="491"/>
        <v>0</v>
      </c>
      <c r="T3558" s="389"/>
      <c r="U3558" s="389">
        <f t="shared" si="489"/>
        <v>0</v>
      </c>
      <c r="V3558" s="451"/>
      <c r="W3558" s="452"/>
      <c r="X3558" s="386"/>
      <c r="Y3558" s="390"/>
      <c r="Z3558" s="391"/>
      <c r="AA3558" s="392"/>
      <c r="AB3558" s="393"/>
      <c r="AC3558" s="394"/>
      <c r="AD3558" s="395">
        <f t="shared" si="492"/>
        <v>0</v>
      </c>
      <c r="AE3558" s="396">
        <f>IF(OR(G3558=账期!$A$18,G3558=账期!$A$20,G3558=账期!$A$22,G3558=账期!$A$24,G3558=账期!$A$25,G3558=账期!$A$27,G3558=账期!$A$26,G3558=账期!$A$28,G3558=账期!$A$30,G3558=账期!$A$32,G3558=账期!$A$34,G3558=账期!$A$35,G3558=账期!$A$37,G3558=账期!$A$39,G3558=账期!$A$40,G3558=账期!$A$41,G3558=账期!$A$42,G3558=账期!$A$43,G3558=账期!$A$44,G3558=账期!$A$45,G3558=账期!$A$46,G3558=账期!$A$48,G3558=账期!$A$50,G3558=账期!$A$51,G3558=账期!$A$52,G3558=账期!$A$53,G3558=账期!$A$54,G3558=账期!$A$56,G3558=账期!$A$57,G3558=账期!$A$58,G3558=账期!$A$59,G3558=账期!$A$60,G3558=账期!$A$61,G3558=账期!$A$62,G3558=账期!$A$63,G3558=账期!$A$64,G3558=账期!$A$66,G3558=账期!$A$67,G3558=账期!$A$68,G3558=账期!$A$70,G3558=账期!$A$71),30,IF(OR(G3558=账期!$A$74,G3558=账期!$A$77,G3558=账期!$A$76,G3558=账期!$A$79,G3558=账期!$A$80,G3558=账期!$A$81,G3558=账期!$A$83,G3558=账期!$A$85,G3558=账期!$A$87,G3558=账期!$A$89,G3558=账期!$A$91),60,IF(OR(G3558=账期!$A$93,G3558=账期!$A$94,G3558=账期!$A$95,G3558=账期!$A$96,G3558=账期!$A$98,G3558=账期!$A$99,G3558=账期!$A$101,G3558=账期!$A$102),90,0)))</f>
        <v>0</v>
      </c>
      <c r="AF3558" s="396"/>
      <c r="AG3558" s="384"/>
      <c r="AH3558" s="396" t="str">
        <f t="shared" si="488"/>
        <v/>
      </c>
    </row>
    <row r="3559" spans="1:34" ht="18" customHeight="1" x14ac:dyDescent="0.25">
      <c r="A3559" s="301" t="str">
        <f t="shared" si="490"/>
        <v/>
      </c>
      <c r="B3559" s="397"/>
      <c r="C3559" s="398"/>
      <c r="D3559" s="399"/>
      <c r="E3559" s="383" t="str">
        <f t="shared" si="493"/>
        <v>C</v>
      </c>
      <c r="F3559" s="383" t="str">
        <f t="shared" si="494"/>
        <v>C</v>
      </c>
      <c r="G3559" s="400"/>
      <c r="H3559" s="385" t="str">
        <f>IF(G3559="","",VLOOKUP(G3559,下拉数据源!J:K,2,0))</f>
        <v/>
      </c>
      <c r="I3559" s="385"/>
      <c r="J3559" s="385"/>
      <c r="K3559" s="386"/>
      <c r="L3559" s="401"/>
      <c r="M3559" s="384"/>
      <c r="N3559" s="384"/>
      <c r="O3559" s="384"/>
      <c r="P3559" s="386"/>
      <c r="Q3559" s="387"/>
      <c r="R3559" s="286"/>
      <c r="S3559" s="388">
        <f t="shared" si="491"/>
        <v>0</v>
      </c>
      <c r="T3559" s="389"/>
      <c r="U3559" s="389">
        <f t="shared" si="489"/>
        <v>0</v>
      </c>
      <c r="V3559" s="451"/>
      <c r="W3559" s="452"/>
      <c r="X3559" s="386"/>
      <c r="Y3559" s="390"/>
      <c r="Z3559" s="391"/>
      <c r="AA3559" s="392"/>
      <c r="AB3559" s="393"/>
      <c r="AC3559" s="394"/>
      <c r="AD3559" s="395">
        <f t="shared" si="492"/>
        <v>0</v>
      </c>
      <c r="AE3559" s="396">
        <f>IF(OR(G3559=账期!$A$18,G3559=账期!$A$20,G3559=账期!$A$22,G3559=账期!$A$24,G3559=账期!$A$25,G3559=账期!$A$27,G3559=账期!$A$26,G3559=账期!$A$28,G3559=账期!$A$30,G3559=账期!$A$32,G3559=账期!$A$34,G3559=账期!$A$35,G3559=账期!$A$37,G3559=账期!$A$39,G3559=账期!$A$40,G3559=账期!$A$41,G3559=账期!$A$42,G3559=账期!$A$43,G3559=账期!$A$44,G3559=账期!$A$45,G3559=账期!$A$46,G3559=账期!$A$48,G3559=账期!$A$50,G3559=账期!$A$51,G3559=账期!$A$52,G3559=账期!$A$53,G3559=账期!$A$54,G3559=账期!$A$56,G3559=账期!$A$57,G3559=账期!$A$58,G3559=账期!$A$59,G3559=账期!$A$60,G3559=账期!$A$61,G3559=账期!$A$62,G3559=账期!$A$63,G3559=账期!$A$64,G3559=账期!$A$66,G3559=账期!$A$67,G3559=账期!$A$68,G3559=账期!$A$70,G3559=账期!$A$71),30,IF(OR(G3559=账期!$A$74,G3559=账期!$A$77,G3559=账期!$A$76,G3559=账期!$A$79,G3559=账期!$A$80,G3559=账期!$A$81,G3559=账期!$A$83,G3559=账期!$A$85,G3559=账期!$A$87,G3559=账期!$A$89,G3559=账期!$A$91),60,IF(OR(G3559=账期!$A$93,G3559=账期!$A$94,G3559=账期!$A$95,G3559=账期!$A$96,G3559=账期!$A$98,G3559=账期!$A$99,G3559=账期!$A$101,G3559=账期!$A$102),90,0)))</f>
        <v>0</v>
      </c>
      <c r="AF3559" s="396"/>
      <c r="AG3559" s="384"/>
      <c r="AH3559" s="396" t="str">
        <f t="shared" ref="AH3559:AH3622" si="495">IF(AG3559="华东","徐绪盛",IF(AG3559="华南","柯童柱",IF(AG3559="华中","杭得利",IF(AG3559="西南","张军",IF(AG3559="华北","石浩宇","")))))</f>
        <v/>
      </c>
    </row>
    <row r="3560" spans="1:34" ht="18" customHeight="1" x14ac:dyDescent="0.25">
      <c r="A3560" s="301" t="str">
        <f t="shared" si="490"/>
        <v/>
      </c>
      <c r="B3560" s="397"/>
      <c r="C3560" s="398"/>
      <c r="D3560" s="399"/>
      <c r="E3560" s="383" t="str">
        <f t="shared" si="493"/>
        <v>C</v>
      </c>
      <c r="F3560" s="383" t="str">
        <f t="shared" si="494"/>
        <v>C</v>
      </c>
      <c r="G3560" s="400"/>
      <c r="H3560" s="385" t="str">
        <f>IF(G3560="","",VLOOKUP(G3560,下拉数据源!J:K,2,0))</f>
        <v/>
      </c>
      <c r="I3560" s="385"/>
      <c r="J3560" s="385"/>
      <c r="K3560" s="386"/>
      <c r="L3560" s="401"/>
      <c r="M3560" s="384"/>
      <c r="N3560" s="384"/>
      <c r="O3560" s="384"/>
      <c r="P3560" s="386"/>
      <c r="Q3560" s="387"/>
      <c r="R3560" s="286"/>
      <c r="S3560" s="388">
        <f t="shared" si="491"/>
        <v>0</v>
      </c>
      <c r="T3560" s="389"/>
      <c r="U3560" s="389">
        <f t="shared" si="489"/>
        <v>0</v>
      </c>
      <c r="V3560" s="451"/>
      <c r="W3560" s="452"/>
      <c r="X3560" s="386"/>
      <c r="Y3560" s="390"/>
      <c r="Z3560" s="391"/>
      <c r="AA3560" s="392"/>
      <c r="AB3560" s="393"/>
      <c r="AC3560" s="394"/>
      <c r="AD3560" s="395">
        <f t="shared" si="492"/>
        <v>0</v>
      </c>
      <c r="AE3560" s="396">
        <f>IF(OR(G3560=账期!$A$18,G3560=账期!$A$20,G3560=账期!$A$22,G3560=账期!$A$24,G3560=账期!$A$25,G3560=账期!$A$27,G3560=账期!$A$26,G3560=账期!$A$28,G3560=账期!$A$30,G3560=账期!$A$32,G3560=账期!$A$34,G3560=账期!$A$35,G3560=账期!$A$37,G3560=账期!$A$39,G3560=账期!$A$40,G3560=账期!$A$41,G3560=账期!$A$42,G3560=账期!$A$43,G3560=账期!$A$44,G3560=账期!$A$45,G3560=账期!$A$46,G3560=账期!$A$48,G3560=账期!$A$50,G3560=账期!$A$51,G3560=账期!$A$52,G3560=账期!$A$53,G3560=账期!$A$54,G3560=账期!$A$56,G3560=账期!$A$57,G3560=账期!$A$58,G3560=账期!$A$59,G3560=账期!$A$60,G3560=账期!$A$61,G3560=账期!$A$62,G3560=账期!$A$63,G3560=账期!$A$64,G3560=账期!$A$66,G3560=账期!$A$67,G3560=账期!$A$68,G3560=账期!$A$70,G3560=账期!$A$71),30,IF(OR(G3560=账期!$A$74,G3560=账期!$A$77,G3560=账期!$A$76,G3560=账期!$A$79,G3560=账期!$A$80,G3560=账期!$A$81,G3560=账期!$A$83,G3560=账期!$A$85,G3560=账期!$A$87,G3560=账期!$A$89,G3560=账期!$A$91),60,IF(OR(G3560=账期!$A$93,G3560=账期!$A$94,G3560=账期!$A$95,G3560=账期!$A$96,G3560=账期!$A$98,G3560=账期!$A$99,G3560=账期!$A$101,G3560=账期!$A$102),90,0)))</f>
        <v>0</v>
      </c>
      <c r="AF3560" s="396"/>
      <c r="AG3560" s="384"/>
      <c r="AH3560" s="396" t="str">
        <f t="shared" si="495"/>
        <v/>
      </c>
    </row>
    <row r="3561" spans="1:34" ht="18" customHeight="1" x14ac:dyDescent="0.25">
      <c r="A3561" s="301" t="str">
        <f t="shared" si="490"/>
        <v/>
      </c>
      <c r="B3561" s="397"/>
      <c r="C3561" s="398"/>
      <c r="D3561" s="399"/>
      <c r="E3561" s="383" t="str">
        <f t="shared" si="493"/>
        <v>C</v>
      </c>
      <c r="F3561" s="383" t="str">
        <f t="shared" si="494"/>
        <v>C</v>
      </c>
      <c r="G3561" s="400"/>
      <c r="H3561" s="385" t="str">
        <f>IF(G3561="","",VLOOKUP(G3561,下拉数据源!J:K,2,0))</f>
        <v/>
      </c>
      <c r="I3561" s="385"/>
      <c r="J3561" s="385"/>
      <c r="K3561" s="386"/>
      <c r="L3561" s="401"/>
      <c r="M3561" s="384"/>
      <c r="N3561" s="384"/>
      <c r="O3561" s="384"/>
      <c r="P3561" s="386"/>
      <c r="Q3561" s="387"/>
      <c r="R3561" s="286"/>
      <c r="S3561" s="388">
        <f t="shared" si="491"/>
        <v>0</v>
      </c>
      <c r="T3561" s="389"/>
      <c r="U3561" s="389">
        <f t="shared" si="489"/>
        <v>0</v>
      </c>
      <c r="V3561" s="451"/>
      <c r="W3561" s="452"/>
      <c r="X3561" s="386"/>
      <c r="Y3561" s="390"/>
      <c r="Z3561" s="391"/>
      <c r="AA3561" s="392"/>
      <c r="AB3561" s="393"/>
      <c r="AC3561" s="394"/>
      <c r="AD3561" s="395">
        <f t="shared" si="492"/>
        <v>0</v>
      </c>
      <c r="AE3561" s="396">
        <f>IF(OR(G3561=账期!$A$18,G3561=账期!$A$20,G3561=账期!$A$22,G3561=账期!$A$24,G3561=账期!$A$25,G3561=账期!$A$27,G3561=账期!$A$26,G3561=账期!$A$28,G3561=账期!$A$30,G3561=账期!$A$32,G3561=账期!$A$34,G3561=账期!$A$35,G3561=账期!$A$37,G3561=账期!$A$39,G3561=账期!$A$40,G3561=账期!$A$41,G3561=账期!$A$42,G3561=账期!$A$43,G3561=账期!$A$44,G3561=账期!$A$45,G3561=账期!$A$46,G3561=账期!$A$48,G3561=账期!$A$50,G3561=账期!$A$51,G3561=账期!$A$52,G3561=账期!$A$53,G3561=账期!$A$54,G3561=账期!$A$56,G3561=账期!$A$57,G3561=账期!$A$58,G3561=账期!$A$59,G3561=账期!$A$60,G3561=账期!$A$61,G3561=账期!$A$62,G3561=账期!$A$63,G3561=账期!$A$64,G3561=账期!$A$66,G3561=账期!$A$67,G3561=账期!$A$68,G3561=账期!$A$70,G3561=账期!$A$71),30,IF(OR(G3561=账期!$A$74,G3561=账期!$A$77,G3561=账期!$A$76,G3561=账期!$A$79,G3561=账期!$A$80,G3561=账期!$A$81,G3561=账期!$A$83,G3561=账期!$A$85,G3561=账期!$A$87,G3561=账期!$A$89,G3561=账期!$A$91),60,IF(OR(G3561=账期!$A$93,G3561=账期!$A$94,G3561=账期!$A$95,G3561=账期!$A$96,G3561=账期!$A$98,G3561=账期!$A$99,G3561=账期!$A$101,G3561=账期!$A$102),90,0)))</f>
        <v>0</v>
      </c>
      <c r="AF3561" s="396"/>
      <c r="AG3561" s="384"/>
      <c r="AH3561" s="396" t="str">
        <f t="shared" si="495"/>
        <v/>
      </c>
    </row>
    <row r="3562" spans="1:34" ht="18" customHeight="1" x14ac:dyDescent="0.25">
      <c r="A3562" s="301" t="str">
        <f t="shared" si="490"/>
        <v/>
      </c>
      <c r="B3562" s="397"/>
      <c r="C3562" s="398"/>
      <c r="D3562" s="399"/>
      <c r="E3562" s="383" t="str">
        <f t="shared" si="493"/>
        <v>C</v>
      </c>
      <c r="F3562" s="383" t="str">
        <f t="shared" si="494"/>
        <v>C</v>
      </c>
      <c r="G3562" s="400"/>
      <c r="H3562" s="385" t="str">
        <f>IF(G3562="","",VLOOKUP(G3562,下拉数据源!J:K,2,0))</f>
        <v/>
      </c>
      <c r="I3562" s="385"/>
      <c r="J3562" s="385"/>
      <c r="K3562" s="386"/>
      <c r="L3562" s="401"/>
      <c r="M3562" s="384"/>
      <c r="N3562" s="384"/>
      <c r="O3562" s="384"/>
      <c r="P3562" s="386"/>
      <c r="Q3562" s="387"/>
      <c r="R3562" s="286"/>
      <c r="S3562" s="388">
        <f t="shared" si="491"/>
        <v>0</v>
      </c>
      <c r="T3562" s="389"/>
      <c r="U3562" s="389">
        <f t="shared" si="489"/>
        <v>0</v>
      </c>
      <c r="V3562" s="451"/>
      <c r="W3562" s="452"/>
      <c r="X3562" s="386"/>
      <c r="Y3562" s="390"/>
      <c r="Z3562" s="391"/>
      <c r="AA3562" s="392"/>
      <c r="AB3562" s="393"/>
      <c r="AC3562" s="394"/>
      <c r="AD3562" s="395">
        <f t="shared" si="492"/>
        <v>0</v>
      </c>
      <c r="AE3562" s="396">
        <f>IF(OR(G3562=账期!$A$18,G3562=账期!$A$20,G3562=账期!$A$22,G3562=账期!$A$24,G3562=账期!$A$25,G3562=账期!$A$27,G3562=账期!$A$26,G3562=账期!$A$28,G3562=账期!$A$30,G3562=账期!$A$32,G3562=账期!$A$34,G3562=账期!$A$35,G3562=账期!$A$37,G3562=账期!$A$39,G3562=账期!$A$40,G3562=账期!$A$41,G3562=账期!$A$42,G3562=账期!$A$43,G3562=账期!$A$44,G3562=账期!$A$45,G3562=账期!$A$46,G3562=账期!$A$48,G3562=账期!$A$50,G3562=账期!$A$51,G3562=账期!$A$52,G3562=账期!$A$53,G3562=账期!$A$54,G3562=账期!$A$56,G3562=账期!$A$57,G3562=账期!$A$58,G3562=账期!$A$59,G3562=账期!$A$60,G3562=账期!$A$61,G3562=账期!$A$62,G3562=账期!$A$63,G3562=账期!$A$64,G3562=账期!$A$66,G3562=账期!$A$67,G3562=账期!$A$68,G3562=账期!$A$70,G3562=账期!$A$71),30,IF(OR(G3562=账期!$A$74,G3562=账期!$A$77,G3562=账期!$A$76,G3562=账期!$A$79,G3562=账期!$A$80,G3562=账期!$A$81,G3562=账期!$A$83,G3562=账期!$A$85,G3562=账期!$A$87,G3562=账期!$A$89,G3562=账期!$A$91),60,IF(OR(G3562=账期!$A$93,G3562=账期!$A$94,G3562=账期!$A$95,G3562=账期!$A$96,G3562=账期!$A$98,G3562=账期!$A$99,G3562=账期!$A$101,G3562=账期!$A$102),90,0)))</f>
        <v>0</v>
      </c>
      <c r="AF3562" s="396"/>
      <c r="AG3562" s="384"/>
      <c r="AH3562" s="396" t="str">
        <f t="shared" si="495"/>
        <v/>
      </c>
    </row>
    <row r="3563" spans="1:34" ht="18" customHeight="1" x14ac:dyDescent="0.25">
      <c r="A3563" s="301" t="str">
        <f t="shared" si="490"/>
        <v/>
      </c>
      <c r="B3563" s="397"/>
      <c r="C3563" s="398"/>
      <c r="D3563" s="399"/>
      <c r="E3563" s="383" t="str">
        <f t="shared" si="493"/>
        <v>C</v>
      </c>
      <c r="F3563" s="383" t="str">
        <f t="shared" si="494"/>
        <v>C</v>
      </c>
      <c r="G3563" s="400"/>
      <c r="H3563" s="385" t="str">
        <f>IF(G3563="","",VLOOKUP(G3563,下拉数据源!J:K,2,0))</f>
        <v/>
      </c>
      <c r="I3563" s="385"/>
      <c r="J3563" s="385"/>
      <c r="K3563" s="386"/>
      <c r="L3563" s="401"/>
      <c r="M3563" s="384"/>
      <c r="N3563" s="384"/>
      <c r="O3563" s="384"/>
      <c r="P3563" s="386"/>
      <c r="Q3563" s="387"/>
      <c r="R3563" s="286"/>
      <c r="S3563" s="388">
        <f t="shared" si="491"/>
        <v>0</v>
      </c>
      <c r="T3563" s="389"/>
      <c r="U3563" s="389">
        <f t="shared" si="489"/>
        <v>0</v>
      </c>
      <c r="V3563" s="451"/>
      <c r="W3563" s="452"/>
      <c r="X3563" s="386"/>
      <c r="Y3563" s="390"/>
      <c r="Z3563" s="391"/>
      <c r="AA3563" s="392"/>
      <c r="AB3563" s="393"/>
      <c r="AC3563" s="394"/>
      <c r="AD3563" s="395">
        <f t="shared" si="492"/>
        <v>0</v>
      </c>
      <c r="AE3563" s="396">
        <f>IF(OR(G3563=账期!$A$18,G3563=账期!$A$20,G3563=账期!$A$22,G3563=账期!$A$24,G3563=账期!$A$25,G3563=账期!$A$27,G3563=账期!$A$26,G3563=账期!$A$28,G3563=账期!$A$30,G3563=账期!$A$32,G3563=账期!$A$34,G3563=账期!$A$35,G3563=账期!$A$37,G3563=账期!$A$39,G3563=账期!$A$40,G3563=账期!$A$41,G3563=账期!$A$42,G3563=账期!$A$43,G3563=账期!$A$44,G3563=账期!$A$45,G3563=账期!$A$46,G3563=账期!$A$48,G3563=账期!$A$50,G3563=账期!$A$51,G3563=账期!$A$52,G3563=账期!$A$53,G3563=账期!$A$54,G3563=账期!$A$56,G3563=账期!$A$57,G3563=账期!$A$58,G3563=账期!$A$59,G3563=账期!$A$60,G3563=账期!$A$61,G3563=账期!$A$62,G3563=账期!$A$63,G3563=账期!$A$64,G3563=账期!$A$66,G3563=账期!$A$67,G3563=账期!$A$68,G3563=账期!$A$70,G3563=账期!$A$71),30,IF(OR(G3563=账期!$A$74,G3563=账期!$A$77,G3563=账期!$A$76,G3563=账期!$A$79,G3563=账期!$A$80,G3563=账期!$A$81,G3563=账期!$A$83,G3563=账期!$A$85,G3563=账期!$A$87,G3563=账期!$A$89,G3563=账期!$A$91),60,IF(OR(G3563=账期!$A$93,G3563=账期!$A$94,G3563=账期!$A$95,G3563=账期!$A$96,G3563=账期!$A$98,G3563=账期!$A$99,G3563=账期!$A$101,G3563=账期!$A$102),90,0)))</f>
        <v>0</v>
      </c>
      <c r="AF3563" s="396"/>
      <c r="AG3563" s="384"/>
      <c r="AH3563" s="396" t="str">
        <f t="shared" si="495"/>
        <v/>
      </c>
    </row>
    <row r="3564" spans="1:34" ht="18" customHeight="1" x14ac:dyDescent="0.25">
      <c r="A3564" s="301" t="str">
        <f t="shared" si="490"/>
        <v/>
      </c>
      <c r="B3564" s="397"/>
      <c r="C3564" s="398"/>
      <c r="D3564" s="399"/>
      <c r="E3564" s="383" t="str">
        <f t="shared" si="493"/>
        <v>C</v>
      </c>
      <c r="F3564" s="383" t="str">
        <f t="shared" si="494"/>
        <v>C</v>
      </c>
      <c r="G3564" s="400"/>
      <c r="H3564" s="385" t="str">
        <f>IF(G3564="","",VLOOKUP(G3564,下拉数据源!J:K,2,0))</f>
        <v/>
      </c>
      <c r="I3564" s="385"/>
      <c r="J3564" s="385"/>
      <c r="K3564" s="386"/>
      <c r="L3564" s="401"/>
      <c r="M3564" s="384"/>
      <c r="N3564" s="384"/>
      <c r="O3564" s="384"/>
      <c r="P3564" s="386"/>
      <c r="Q3564" s="387"/>
      <c r="R3564" s="286"/>
      <c r="S3564" s="388">
        <f t="shared" si="491"/>
        <v>0</v>
      </c>
      <c r="T3564" s="389"/>
      <c r="U3564" s="389">
        <f t="shared" si="489"/>
        <v>0</v>
      </c>
      <c r="V3564" s="451"/>
      <c r="W3564" s="452"/>
      <c r="X3564" s="386"/>
      <c r="Y3564" s="390"/>
      <c r="Z3564" s="391"/>
      <c r="AA3564" s="392"/>
      <c r="AB3564" s="393"/>
      <c r="AC3564" s="394"/>
      <c r="AD3564" s="395">
        <f t="shared" si="492"/>
        <v>0</v>
      </c>
      <c r="AE3564" s="396">
        <f>IF(OR(G3564=账期!$A$18,G3564=账期!$A$20,G3564=账期!$A$22,G3564=账期!$A$24,G3564=账期!$A$25,G3564=账期!$A$27,G3564=账期!$A$26,G3564=账期!$A$28,G3564=账期!$A$30,G3564=账期!$A$32,G3564=账期!$A$34,G3564=账期!$A$35,G3564=账期!$A$37,G3564=账期!$A$39,G3564=账期!$A$40,G3564=账期!$A$41,G3564=账期!$A$42,G3564=账期!$A$43,G3564=账期!$A$44,G3564=账期!$A$45,G3564=账期!$A$46,G3564=账期!$A$48,G3564=账期!$A$50,G3564=账期!$A$51,G3564=账期!$A$52,G3564=账期!$A$53,G3564=账期!$A$54,G3564=账期!$A$56,G3564=账期!$A$57,G3564=账期!$A$58,G3564=账期!$A$59,G3564=账期!$A$60,G3564=账期!$A$61,G3564=账期!$A$62,G3564=账期!$A$63,G3564=账期!$A$64,G3564=账期!$A$66,G3564=账期!$A$67,G3564=账期!$A$68,G3564=账期!$A$70,G3564=账期!$A$71),30,IF(OR(G3564=账期!$A$74,G3564=账期!$A$77,G3564=账期!$A$76,G3564=账期!$A$79,G3564=账期!$A$80,G3564=账期!$A$81,G3564=账期!$A$83,G3564=账期!$A$85,G3564=账期!$A$87,G3564=账期!$A$89,G3564=账期!$A$91),60,IF(OR(G3564=账期!$A$93,G3564=账期!$A$94,G3564=账期!$A$95,G3564=账期!$A$96,G3564=账期!$A$98,G3564=账期!$A$99,G3564=账期!$A$101,G3564=账期!$A$102),90,0)))</f>
        <v>0</v>
      </c>
      <c r="AF3564" s="396"/>
      <c r="AG3564" s="384"/>
      <c r="AH3564" s="396" t="str">
        <f t="shared" si="495"/>
        <v/>
      </c>
    </row>
    <row r="3565" spans="1:34" ht="18" customHeight="1" x14ac:dyDescent="0.25">
      <c r="A3565" s="301" t="str">
        <f t="shared" si="490"/>
        <v/>
      </c>
      <c r="B3565" s="397"/>
      <c r="C3565" s="398"/>
      <c r="D3565" s="399"/>
      <c r="E3565" s="383" t="str">
        <f t="shared" si="493"/>
        <v>C</v>
      </c>
      <c r="F3565" s="383" t="str">
        <f t="shared" si="494"/>
        <v>C</v>
      </c>
      <c r="G3565" s="400"/>
      <c r="H3565" s="385" t="str">
        <f>IF(G3565="","",VLOOKUP(G3565,下拉数据源!J:K,2,0))</f>
        <v/>
      </c>
      <c r="I3565" s="385"/>
      <c r="J3565" s="385"/>
      <c r="K3565" s="386"/>
      <c r="L3565" s="401"/>
      <c r="M3565" s="384"/>
      <c r="N3565" s="384"/>
      <c r="O3565" s="384"/>
      <c r="P3565" s="386"/>
      <c r="Q3565" s="387"/>
      <c r="R3565" s="286"/>
      <c r="S3565" s="388">
        <f t="shared" si="491"/>
        <v>0</v>
      </c>
      <c r="T3565" s="389"/>
      <c r="U3565" s="389">
        <f t="shared" si="489"/>
        <v>0</v>
      </c>
      <c r="V3565" s="451"/>
      <c r="W3565" s="452"/>
      <c r="X3565" s="386"/>
      <c r="Y3565" s="390"/>
      <c r="Z3565" s="391"/>
      <c r="AA3565" s="392"/>
      <c r="AB3565" s="393"/>
      <c r="AC3565" s="394"/>
      <c r="AD3565" s="395">
        <f t="shared" si="492"/>
        <v>0</v>
      </c>
      <c r="AE3565" s="396">
        <f>IF(OR(G3565=账期!$A$18,G3565=账期!$A$20,G3565=账期!$A$22,G3565=账期!$A$24,G3565=账期!$A$25,G3565=账期!$A$27,G3565=账期!$A$26,G3565=账期!$A$28,G3565=账期!$A$30,G3565=账期!$A$32,G3565=账期!$A$34,G3565=账期!$A$35,G3565=账期!$A$37,G3565=账期!$A$39,G3565=账期!$A$40,G3565=账期!$A$41,G3565=账期!$A$42,G3565=账期!$A$43,G3565=账期!$A$44,G3565=账期!$A$45,G3565=账期!$A$46,G3565=账期!$A$48,G3565=账期!$A$50,G3565=账期!$A$51,G3565=账期!$A$52,G3565=账期!$A$53,G3565=账期!$A$54,G3565=账期!$A$56,G3565=账期!$A$57,G3565=账期!$A$58,G3565=账期!$A$59,G3565=账期!$A$60,G3565=账期!$A$61,G3565=账期!$A$62,G3565=账期!$A$63,G3565=账期!$A$64,G3565=账期!$A$66,G3565=账期!$A$67,G3565=账期!$A$68,G3565=账期!$A$70,G3565=账期!$A$71),30,IF(OR(G3565=账期!$A$74,G3565=账期!$A$77,G3565=账期!$A$76,G3565=账期!$A$79,G3565=账期!$A$80,G3565=账期!$A$81,G3565=账期!$A$83,G3565=账期!$A$85,G3565=账期!$A$87,G3565=账期!$A$89,G3565=账期!$A$91),60,IF(OR(G3565=账期!$A$93,G3565=账期!$A$94,G3565=账期!$A$95,G3565=账期!$A$96,G3565=账期!$A$98,G3565=账期!$A$99,G3565=账期!$A$101,G3565=账期!$A$102),90,0)))</f>
        <v>0</v>
      </c>
      <c r="AF3565" s="396"/>
      <c r="AG3565" s="384"/>
      <c r="AH3565" s="396" t="str">
        <f t="shared" si="495"/>
        <v/>
      </c>
    </row>
    <row r="3566" spans="1:34" ht="18" customHeight="1" x14ac:dyDescent="0.25">
      <c r="A3566" s="301" t="str">
        <f t="shared" si="490"/>
        <v/>
      </c>
      <c r="B3566" s="397"/>
      <c r="C3566" s="398"/>
      <c r="D3566" s="399"/>
      <c r="E3566" s="383" t="str">
        <f t="shared" si="493"/>
        <v>C</v>
      </c>
      <c r="F3566" s="383" t="str">
        <f t="shared" si="494"/>
        <v>C</v>
      </c>
      <c r="G3566" s="400"/>
      <c r="H3566" s="385" t="str">
        <f>IF(G3566="","",VLOOKUP(G3566,下拉数据源!J:K,2,0))</f>
        <v/>
      </c>
      <c r="I3566" s="385"/>
      <c r="J3566" s="385"/>
      <c r="K3566" s="386"/>
      <c r="L3566" s="401"/>
      <c r="M3566" s="384"/>
      <c r="N3566" s="384"/>
      <c r="O3566" s="384"/>
      <c r="P3566" s="386"/>
      <c r="Q3566" s="387"/>
      <c r="R3566" s="286"/>
      <c r="S3566" s="388">
        <f t="shared" si="491"/>
        <v>0</v>
      </c>
      <c r="T3566" s="389"/>
      <c r="U3566" s="389">
        <f t="shared" si="489"/>
        <v>0</v>
      </c>
      <c r="V3566" s="451"/>
      <c r="W3566" s="452"/>
      <c r="X3566" s="386"/>
      <c r="Y3566" s="390"/>
      <c r="Z3566" s="391"/>
      <c r="AA3566" s="392"/>
      <c r="AB3566" s="393"/>
      <c r="AC3566" s="394"/>
      <c r="AD3566" s="395">
        <f t="shared" si="492"/>
        <v>0</v>
      </c>
      <c r="AE3566" s="396">
        <f>IF(OR(G3566=账期!$A$18,G3566=账期!$A$20,G3566=账期!$A$22,G3566=账期!$A$24,G3566=账期!$A$25,G3566=账期!$A$27,G3566=账期!$A$26,G3566=账期!$A$28,G3566=账期!$A$30,G3566=账期!$A$32,G3566=账期!$A$34,G3566=账期!$A$35,G3566=账期!$A$37,G3566=账期!$A$39,G3566=账期!$A$40,G3566=账期!$A$41,G3566=账期!$A$42,G3566=账期!$A$43,G3566=账期!$A$44,G3566=账期!$A$45,G3566=账期!$A$46,G3566=账期!$A$48,G3566=账期!$A$50,G3566=账期!$A$51,G3566=账期!$A$52,G3566=账期!$A$53,G3566=账期!$A$54,G3566=账期!$A$56,G3566=账期!$A$57,G3566=账期!$A$58,G3566=账期!$A$59,G3566=账期!$A$60,G3566=账期!$A$61,G3566=账期!$A$62,G3566=账期!$A$63,G3566=账期!$A$64,G3566=账期!$A$66,G3566=账期!$A$67,G3566=账期!$A$68,G3566=账期!$A$70,G3566=账期!$A$71),30,IF(OR(G3566=账期!$A$74,G3566=账期!$A$77,G3566=账期!$A$76,G3566=账期!$A$79,G3566=账期!$A$80,G3566=账期!$A$81,G3566=账期!$A$83,G3566=账期!$A$85,G3566=账期!$A$87,G3566=账期!$A$89,G3566=账期!$A$91),60,IF(OR(G3566=账期!$A$93,G3566=账期!$A$94,G3566=账期!$A$95,G3566=账期!$A$96,G3566=账期!$A$98,G3566=账期!$A$99,G3566=账期!$A$101,G3566=账期!$A$102),90,0)))</f>
        <v>0</v>
      </c>
      <c r="AF3566" s="396"/>
      <c r="AG3566" s="384"/>
      <c r="AH3566" s="396" t="str">
        <f t="shared" si="495"/>
        <v/>
      </c>
    </row>
    <row r="3567" spans="1:34" ht="18" customHeight="1" x14ac:dyDescent="0.25">
      <c r="A3567" s="301" t="str">
        <f t="shared" si="490"/>
        <v/>
      </c>
      <c r="B3567" s="397"/>
      <c r="C3567" s="398"/>
      <c r="D3567" s="399"/>
      <c r="E3567" s="383" t="str">
        <f t="shared" si="493"/>
        <v>C</v>
      </c>
      <c r="F3567" s="383" t="str">
        <f t="shared" si="494"/>
        <v>C</v>
      </c>
      <c r="G3567" s="400"/>
      <c r="H3567" s="385" t="str">
        <f>IF(G3567="","",VLOOKUP(G3567,下拉数据源!J:K,2,0))</f>
        <v/>
      </c>
      <c r="I3567" s="385"/>
      <c r="J3567" s="385"/>
      <c r="K3567" s="386"/>
      <c r="L3567" s="401"/>
      <c r="M3567" s="384"/>
      <c r="N3567" s="384"/>
      <c r="O3567" s="384"/>
      <c r="P3567" s="386"/>
      <c r="Q3567" s="387"/>
      <c r="R3567" s="286"/>
      <c r="S3567" s="388">
        <f t="shared" si="491"/>
        <v>0</v>
      </c>
      <c r="T3567" s="389"/>
      <c r="U3567" s="389">
        <f t="shared" si="489"/>
        <v>0</v>
      </c>
      <c r="V3567" s="451"/>
      <c r="W3567" s="452"/>
      <c r="X3567" s="386"/>
      <c r="Y3567" s="390"/>
      <c r="Z3567" s="391"/>
      <c r="AA3567" s="392"/>
      <c r="AB3567" s="393"/>
      <c r="AC3567" s="394"/>
      <c r="AD3567" s="395">
        <f t="shared" si="492"/>
        <v>0</v>
      </c>
      <c r="AE3567" s="396">
        <f>IF(OR(G3567=账期!$A$18,G3567=账期!$A$20,G3567=账期!$A$22,G3567=账期!$A$24,G3567=账期!$A$25,G3567=账期!$A$27,G3567=账期!$A$26,G3567=账期!$A$28,G3567=账期!$A$30,G3567=账期!$A$32,G3567=账期!$A$34,G3567=账期!$A$35,G3567=账期!$A$37,G3567=账期!$A$39,G3567=账期!$A$40,G3567=账期!$A$41,G3567=账期!$A$42,G3567=账期!$A$43,G3567=账期!$A$44,G3567=账期!$A$45,G3567=账期!$A$46,G3567=账期!$A$48,G3567=账期!$A$50,G3567=账期!$A$51,G3567=账期!$A$52,G3567=账期!$A$53,G3567=账期!$A$54,G3567=账期!$A$56,G3567=账期!$A$57,G3567=账期!$A$58,G3567=账期!$A$59,G3567=账期!$A$60,G3567=账期!$A$61,G3567=账期!$A$62,G3567=账期!$A$63,G3567=账期!$A$64,G3567=账期!$A$66,G3567=账期!$A$67,G3567=账期!$A$68,G3567=账期!$A$70,G3567=账期!$A$71),30,IF(OR(G3567=账期!$A$74,G3567=账期!$A$77,G3567=账期!$A$76,G3567=账期!$A$79,G3567=账期!$A$80,G3567=账期!$A$81,G3567=账期!$A$83,G3567=账期!$A$85,G3567=账期!$A$87,G3567=账期!$A$89,G3567=账期!$A$91),60,IF(OR(G3567=账期!$A$93,G3567=账期!$A$94,G3567=账期!$A$95,G3567=账期!$A$96,G3567=账期!$A$98,G3567=账期!$A$99,G3567=账期!$A$101,G3567=账期!$A$102),90,0)))</f>
        <v>0</v>
      </c>
      <c r="AF3567" s="396"/>
      <c r="AG3567" s="384"/>
      <c r="AH3567" s="396" t="str">
        <f t="shared" si="495"/>
        <v/>
      </c>
    </row>
    <row r="3568" spans="1:34" ht="18" customHeight="1" x14ac:dyDescent="0.25">
      <c r="A3568" s="301" t="str">
        <f t="shared" si="490"/>
        <v/>
      </c>
      <c r="B3568" s="397"/>
      <c r="C3568" s="398"/>
      <c r="D3568" s="399"/>
      <c r="E3568" s="383" t="str">
        <f t="shared" si="493"/>
        <v>C</v>
      </c>
      <c r="F3568" s="383" t="str">
        <f t="shared" si="494"/>
        <v>C</v>
      </c>
      <c r="G3568" s="400"/>
      <c r="H3568" s="385" t="str">
        <f>IF(G3568="","",VLOOKUP(G3568,下拉数据源!J:K,2,0))</f>
        <v/>
      </c>
      <c r="I3568" s="385"/>
      <c r="J3568" s="385"/>
      <c r="K3568" s="386"/>
      <c r="L3568" s="401"/>
      <c r="M3568" s="384"/>
      <c r="N3568" s="384"/>
      <c r="O3568" s="384"/>
      <c r="P3568" s="386"/>
      <c r="Q3568" s="387"/>
      <c r="R3568" s="286"/>
      <c r="S3568" s="388">
        <f t="shared" si="491"/>
        <v>0</v>
      </c>
      <c r="T3568" s="389"/>
      <c r="U3568" s="389">
        <f t="shared" si="489"/>
        <v>0</v>
      </c>
      <c r="V3568" s="451"/>
      <c r="W3568" s="452"/>
      <c r="X3568" s="386"/>
      <c r="Y3568" s="390"/>
      <c r="Z3568" s="391"/>
      <c r="AA3568" s="392"/>
      <c r="AB3568" s="393"/>
      <c r="AC3568" s="394"/>
      <c r="AD3568" s="395">
        <f t="shared" si="492"/>
        <v>0</v>
      </c>
      <c r="AE3568" s="396">
        <f>IF(OR(G3568=账期!$A$18,G3568=账期!$A$20,G3568=账期!$A$22,G3568=账期!$A$24,G3568=账期!$A$25,G3568=账期!$A$27,G3568=账期!$A$26,G3568=账期!$A$28,G3568=账期!$A$30,G3568=账期!$A$32,G3568=账期!$A$34,G3568=账期!$A$35,G3568=账期!$A$37,G3568=账期!$A$39,G3568=账期!$A$40,G3568=账期!$A$41,G3568=账期!$A$42,G3568=账期!$A$43,G3568=账期!$A$44,G3568=账期!$A$45,G3568=账期!$A$46,G3568=账期!$A$48,G3568=账期!$A$50,G3568=账期!$A$51,G3568=账期!$A$52,G3568=账期!$A$53,G3568=账期!$A$54,G3568=账期!$A$56,G3568=账期!$A$57,G3568=账期!$A$58,G3568=账期!$A$59,G3568=账期!$A$60,G3568=账期!$A$61,G3568=账期!$A$62,G3568=账期!$A$63,G3568=账期!$A$64,G3568=账期!$A$66,G3568=账期!$A$67,G3568=账期!$A$68,G3568=账期!$A$70,G3568=账期!$A$71),30,IF(OR(G3568=账期!$A$74,G3568=账期!$A$77,G3568=账期!$A$76,G3568=账期!$A$79,G3568=账期!$A$80,G3568=账期!$A$81,G3568=账期!$A$83,G3568=账期!$A$85,G3568=账期!$A$87,G3568=账期!$A$89,G3568=账期!$A$91),60,IF(OR(G3568=账期!$A$93,G3568=账期!$A$94,G3568=账期!$A$95,G3568=账期!$A$96,G3568=账期!$A$98,G3568=账期!$A$99,G3568=账期!$A$101,G3568=账期!$A$102),90,0)))</f>
        <v>0</v>
      </c>
      <c r="AF3568" s="396"/>
      <c r="AG3568" s="384"/>
      <c r="AH3568" s="396" t="str">
        <f t="shared" si="495"/>
        <v/>
      </c>
    </row>
    <row r="3569" spans="1:34" ht="18" customHeight="1" x14ac:dyDescent="0.25">
      <c r="A3569" s="301" t="str">
        <f t="shared" si="490"/>
        <v/>
      </c>
      <c r="B3569" s="397"/>
      <c r="C3569" s="398"/>
      <c r="D3569" s="399"/>
      <c r="E3569" s="383" t="str">
        <f t="shared" si="493"/>
        <v>C</v>
      </c>
      <c r="F3569" s="383" t="str">
        <f t="shared" si="494"/>
        <v>C</v>
      </c>
      <c r="G3569" s="400"/>
      <c r="H3569" s="385" t="str">
        <f>IF(G3569="","",VLOOKUP(G3569,下拉数据源!J:K,2,0))</f>
        <v/>
      </c>
      <c r="I3569" s="385"/>
      <c r="J3569" s="385"/>
      <c r="K3569" s="386"/>
      <c r="L3569" s="401"/>
      <c r="M3569" s="384"/>
      <c r="N3569" s="384"/>
      <c r="O3569" s="384"/>
      <c r="P3569" s="386"/>
      <c r="Q3569" s="387"/>
      <c r="R3569" s="286"/>
      <c r="S3569" s="388">
        <f t="shared" si="491"/>
        <v>0</v>
      </c>
      <c r="T3569" s="389"/>
      <c r="U3569" s="389">
        <f t="shared" si="489"/>
        <v>0</v>
      </c>
      <c r="V3569" s="451"/>
      <c r="W3569" s="452"/>
      <c r="X3569" s="386"/>
      <c r="Y3569" s="390"/>
      <c r="Z3569" s="391"/>
      <c r="AA3569" s="392"/>
      <c r="AB3569" s="393"/>
      <c r="AC3569" s="394"/>
      <c r="AD3569" s="395">
        <f t="shared" si="492"/>
        <v>0</v>
      </c>
      <c r="AE3569" s="396">
        <f>IF(OR(G3569=账期!$A$18,G3569=账期!$A$20,G3569=账期!$A$22,G3569=账期!$A$24,G3569=账期!$A$25,G3569=账期!$A$27,G3569=账期!$A$26,G3569=账期!$A$28,G3569=账期!$A$30,G3569=账期!$A$32,G3569=账期!$A$34,G3569=账期!$A$35,G3569=账期!$A$37,G3569=账期!$A$39,G3569=账期!$A$40,G3569=账期!$A$41,G3569=账期!$A$42,G3569=账期!$A$43,G3569=账期!$A$44,G3569=账期!$A$45,G3569=账期!$A$46,G3569=账期!$A$48,G3569=账期!$A$50,G3569=账期!$A$51,G3569=账期!$A$52,G3569=账期!$A$53,G3569=账期!$A$54,G3569=账期!$A$56,G3569=账期!$A$57,G3569=账期!$A$58,G3569=账期!$A$59,G3569=账期!$A$60,G3569=账期!$A$61,G3569=账期!$A$62,G3569=账期!$A$63,G3569=账期!$A$64,G3569=账期!$A$66,G3569=账期!$A$67,G3569=账期!$A$68,G3569=账期!$A$70,G3569=账期!$A$71),30,IF(OR(G3569=账期!$A$74,G3569=账期!$A$77,G3569=账期!$A$76,G3569=账期!$A$79,G3569=账期!$A$80,G3569=账期!$A$81,G3569=账期!$A$83,G3569=账期!$A$85,G3569=账期!$A$87,G3569=账期!$A$89,G3569=账期!$A$91),60,IF(OR(G3569=账期!$A$93,G3569=账期!$A$94,G3569=账期!$A$95,G3569=账期!$A$96,G3569=账期!$A$98,G3569=账期!$A$99,G3569=账期!$A$101,G3569=账期!$A$102),90,0)))</f>
        <v>0</v>
      </c>
      <c r="AF3569" s="396"/>
      <c r="AG3569" s="384"/>
      <c r="AH3569" s="396" t="str">
        <f t="shared" si="495"/>
        <v/>
      </c>
    </row>
    <row r="3570" spans="1:34" ht="18" customHeight="1" x14ac:dyDescent="0.25">
      <c r="A3570" s="301" t="str">
        <f t="shared" si="490"/>
        <v/>
      </c>
      <c r="B3570" s="397"/>
      <c r="C3570" s="398"/>
      <c r="D3570" s="399"/>
      <c r="E3570" s="383" t="str">
        <f t="shared" si="493"/>
        <v>C</v>
      </c>
      <c r="F3570" s="383" t="str">
        <f t="shared" si="494"/>
        <v>C</v>
      </c>
      <c r="G3570" s="400"/>
      <c r="H3570" s="385" t="str">
        <f>IF(G3570="","",VLOOKUP(G3570,下拉数据源!J:K,2,0))</f>
        <v/>
      </c>
      <c r="I3570" s="385"/>
      <c r="J3570" s="385"/>
      <c r="K3570" s="386"/>
      <c r="L3570" s="401"/>
      <c r="M3570" s="384"/>
      <c r="N3570" s="384"/>
      <c r="O3570" s="384"/>
      <c r="P3570" s="386"/>
      <c r="Q3570" s="387"/>
      <c r="R3570" s="286"/>
      <c r="S3570" s="388">
        <f t="shared" si="491"/>
        <v>0</v>
      </c>
      <c r="T3570" s="389"/>
      <c r="U3570" s="389">
        <f t="shared" si="489"/>
        <v>0</v>
      </c>
      <c r="V3570" s="451"/>
      <c r="W3570" s="452"/>
      <c r="X3570" s="386"/>
      <c r="Y3570" s="390"/>
      <c r="Z3570" s="391"/>
      <c r="AA3570" s="392"/>
      <c r="AB3570" s="393"/>
      <c r="AC3570" s="394"/>
      <c r="AD3570" s="395">
        <f t="shared" si="492"/>
        <v>0</v>
      </c>
      <c r="AE3570" s="396">
        <f>IF(OR(G3570=账期!$A$18,G3570=账期!$A$20,G3570=账期!$A$22,G3570=账期!$A$24,G3570=账期!$A$25,G3570=账期!$A$27,G3570=账期!$A$26,G3570=账期!$A$28,G3570=账期!$A$30,G3570=账期!$A$32,G3570=账期!$A$34,G3570=账期!$A$35,G3570=账期!$A$37,G3570=账期!$A$39,G3570=账期!$A$40,G3570=账期!$A$41,G3570=账期!$A$42,G3570=账期!$A$43,G3570=账期!$A$44,G3570=账期!$A$45,G3570=账期!$A$46,G3570=账期!$A$48,G3570=账期!$A$50,G3570=账期!$A$51,G3570=账期!$A$52,G3570=账期!$A$53,G3570=账期!$A$54,G3570=账期!$A$56,G3570=账期!$A$57,G3570=账期!$A$58,G3570=账期!$A$59,G3570=账期!$A$60,G3570=账期!$A$61,G3570=账期!$A$62,G3570=账期!$A$63,G3570=账期!$A$64,G3570=账期!$A$66,G3570=账期!$A$67,G3570=账期!$A$68,G3570=账期!$A$70,G3570=账期!$A$71),30,IF(OR(G3570=账期!$A$74,G3570=账期!$A$77,G3570=账期!$A$76,G3570=账期!$A$79,G3570=账期!$A$80,G3570=账期!$A$81,G3570=账期!$A$83,G3570=账期!$A$85,G3570=账期!$A$87,G3570=账期!$A$89,G3570=账期!$A$91),60,IF(OR(G3570=账期!$A$93,G3570=账期!$A$94,G3570=账期!$A$95,G3570=账期!$A$96,G3570=账期!$A$98,G3570=账期!$A$99,G3570=账期!$A$101,G3570=账期!$A$102),90,0)))</f>
        <v>0</v>
      </c>
      <c r="AF3570" s="396"/>
      <c r="AG3570" s="384"/>
      <c r="AH3570" s="396" t="str">
        <f t="shared" si="495"/>
        <v/>
      </c>
    </row>
    <row r="3571" spans="1:34" ht="18" customHeight="1" x14ac:dyDescent="0.25">
      <c r="A3571" s="301" t="str">
        <f t="shared" si="490"/>
        <v/>
      </c>
      <c r="B3571" s="397"/>
      <c r="C3571" s="398"/>
      <c r="D3571" s="399"/>
      <c r="E3571" s="383" t="str">
        <f t="shared" si="493"/>
        <v>C</v>
      </c>
      <c r="F3571" s="383" t="str">
        <f t="shared" si="494"/>
        <v>C</v>
      </c>
      <c r="G3571" s="400"/>
      <c r="H3571" s="385" t="str">
        <f>IF(G3571="","",VLOOKUP(G3571,下拉数据源!J:K,2,0))</f>
        <v/>
      </c>
      <c r="I3571" s="385"/>
      <c r="J3571" s="385"/>
      <c r="K3571" s="386"/>
      <c r="L3571" s="401"/>
      <c r="M3571" s="384"/>
      <c r="N3571" s="384"/>
      <c r="O3571" s="384"/>
      <c r="P3571" s="386"/>
      <c r="Q3571" s="387"/>
      <c r="R3571" s="286"/>
      <c r="S3571" s="388">
        <f t="shared" si="491"/>
        <v>0</v>
      </c>
      <c r="T3571" s="389"/>
      <c r="U3571" s="389">
        <f t="shared" si="489"/>
        <v>0</v>
      </c>
      <c r="V3571" s="451"/>
      <c r="W3571" s="452"/>
      <c r="X3571" s="386"/>
      <c r="Y3571" s="390"/>
      <c r="Z3571" s="391"/>
      <c r="AA3571" s="392"/>
      <c r="AB3571" s="393"/>
      <c r="AC3571" s="394"/>
      <c r="AD3571" s="395">
        <f t="shared" si="492"/>
        <v>0</v>
      </c>
      <c r="AE3571" s="396">
        <f>IF(OR(G3571=账期!$A$18,G3571=账期!$A$20,G3571=账期!$A$22,G3571=账期!$A$24,G3571=账期!$A$25,G3571=账期!$A$27,G3571=账期!$A$26,G3571=账期!$A$28,G3571=账期!$A$30,G3571=账期!$A$32,G3571=账期!$A$34,G3571=账期!$A$35,G3571=账期!$A$37,G3571=账期!$A$39,G3571=账期!$A$40,G3571=账期!$A$41,G3571=账期!$A$42,G3571=账期!$A$43,G3571=账期!$A$44,G3571=账期!$A$45,G3571=账期!$A$46,G3571=账期!$A$48,G3571=账期!$A$50,G3571=账期!$A$51,G3571=账期!$A$52,G3571=账期!$A$53,G3571=账期!$A$54,G3571=账期!$A$56,G3571=账期!$A$57,G3571=账期!$A$58,G3571=账期!$A$59,G3571=账期!$A$60,G3571=账期!$A$61,G3571=账期!$A$62,G3571=账期!$A$63,G3571=账期!$A$64,G3571=账期!$A$66,G3571=账期!$A$67,G3571=账期!$A$68,G3571=账期!$A$70,G3571=账期!$A$71),30,IF(OR(G3571=账期!$A$74,G3571=账期!$A$77,G3571=账期!$A$76,G3571=账期!$A$79,G3571=账期!$A$80,G3571=账期!$A$81,G3571=账期!$A$83,G3571=账期!$A$85,G3571=账期!$A$87,G3571=账期!$A$89,G3571=账期!$A$91),60,IF(OR(G3571=账期!$A$93,G3571=账期!$A$94,G3571=账期!$A$95,G3571=账期!$A$96,G3571=账期!$A$98,G3571=账期!$A$99,G3571=账期!$A$101,G3571=账期!$A$102),90,0)))</f>
        <v>0</v>
      </c>
      <c r="AF3571" s="396"/>
      <c r="AG3571" s="384"/>
      <c r="AH3571" s="396" t="str">
        <f t="shared" si="495"/>
        <v/>
      </c>
    </row>
    <row r="3572" spans="1:34" ht="18" customHeight="1" x14ac:dyDescent="0.25">
      <c r="A3572" s="301" t="str">
        <f t="shared" si="490"/>
        <v/>
      </c>
      <c r="B3572" s="397"/>
      <c r="C3572" s="398"/>
      <c r="D3572" s="399"/>
      <c r="E3572" s="383" t="str">
        <f t="shared" si="493"/>
        <v>C</v>
      </c>
      <c r="F3572" s="383" t="str">
        <f t="shared" si="494"/>
        <v>C</v>
      </c>
      <c r="G3572" s="400"/>
      <c r="H3572" s="385" t="str">
        <f>IF(G3572="","",VLOOKUP(G3572,下拉数据源!J:K,2,0))</f>
        <v/>
      </c>
      <c r="I3572" s="385"/>
      <c r="J3572" s="385"/>
      <c r="K3572" s="386"/>
      <c r="L3572" s="401"/>
      <c r="M3572" s="384"/>
      <c r="N3572" s="384"/>
      <c r="O3572" s="384"/>
      <c r="P3572" s="386"/>
      <c r="Q3572" s="387"/>
      <c r="R3572" s="286"/>
      <c r="S3572" s="388">
        <f t="shared" si="491"/>
        <v>0</v>
      </c>
      <c r="T3572" s="389"/>
      <c r="U3572" s="389">
        <f t="shared" si="489"/>
        <v>0</v>
      </c>
      <c r="V3572" s="451"/>
      <c r="W3572" s="452"/>
      <c r="X3572" s="386"/>
      <c r="Y3572" s="390"/>
      <c r="Z3572" s="391"/>
      <c r="AA3572" s="392"/>
      <c r="AB3572" s="393"/>
      <c r="AC3572" s="394"/>
      <c r="AD3572" s="395">
        <f t="shared" si="492"/>
        <v>0</v>
      </c>
      <c r="AE3572" s="396">
        <f>IF(OR(G3572=账期!$A$18,G3572=账期!$A$20,G3572=账期!$A$22,G3572=账期!$A$24,G3572=账期!$A$25,G3572=账期!$A$27,G3572=账期!$A$26,G3572=账期!$A$28,G3572=账期!$A$30,G3572=账期!$A$32,G3572=账期!$A$34,G3572=账期!$A$35,G3572=账期!$A$37,G3572=账期!$A$39,G3572=账期!$A$40,G3572=账期!$A$41,G3572=账期!$A$42,G3572=账期!$A$43,G3572=账期!$A$44,G3572=账期!$A$45,G3572=账期!$A$46,G3572=账期!$A$48,G3572=账期!$A$50,G3572=账期!$A$51,G3572=账期!$A$52,G3572=账期!$A$53,G3572=账期!$A$54,G3572=账期!$A$56,G3572=账期!$A$57,G3572=账期!$A$58,G3572=账期!$A$59,G3572=账期!$A$60,G3572=账期!$A$61,G3572=账期!$A$62,G3572=账期!$A$63,G3572=账期!$A$64,G3572=账期!$A$66,G3572=账期!$A$67,G3572=账期!$A$68,G3572=账期!$A$70,G3572=账期!$A$71),30,IF(OR(G3572=账期!$A$74,G3572=账期!$A$77,G3572=账期!$A$76,G3572=账期!$A$79,G3572=账期!$A$80,G3572=账期!$A$81,G3572=账期!$A$83,G3572=账期!$A$85,G3572=账期!$A$87,G3572=账期!$A$89,G3572=账期!$A$91),60,IF(OR(G3572=账期!$A$93,G3572=账期!$A$94,G3572=账期!$A$95,G3572=账期!$A$96,G3572=账期!$A$98,G3572=账期!$A$99,G3572=账期!$A$101,G3572=账期!$A$102),90,0)))</f>
        <v>0</v>
      </c>
      <c r="AF3572" s="396"/>
      <c r="AG3572" s="384"/>
      <c r="AH3572" s="396" t="str">
        <f t="shared" si="495"/>
        <v/>
      </c>
    </row>
    <row r="3573" spans="1:34" ht="18" customHeight="1" x14ac:dyDescent="0.25">
      <c r="A3573" s="301" t="str">
        <f t="shared" si="490"/>
        <v/>
      </c>
      <c r="B3573" s="397"/>
      <c r="C3573" s="398"/>
      <c r="D3573" s="399"/>
      <c r="E3573" s="383" t="str">
        <f t="shared" si="493"/>
        <v>C</v>
      </c>
      <c r="F3573" s="383" t="str">
        <f t="shared" si="494"/>
        <v>C</v>
      </c>
      <c r="G3573" s="400"/>
      <c r="H3573" s="385" t="str">
        <f>IF(G3573="","",VLOOKUP(G3573,下拉数据源!J:K,2,0))</f>
        <v/>
      </c>
      <c r="I3573" s="385"/>
      <c r="J3573" s="385"/>
      <c r="K3573" s="386"/>
      <c r="L3573" s="401"/>
      <c r="M3573" s="384"/>
      <c r="N3573" s="384"/>
      <c r="O3573" s="384"/>
      <c r="P3573" s="386"/>
      <c r="Q3573" s="387"/>
      <c r="R3573" s="286"/>
      <c r="S3573" s="388">
        <f t="shared" si="491"/>
        <v>0</v>
      </c>
      <c r="T3573" s="389"/>
      <c r="U3573" s="389">
        <f t="shared" si="489"/>
        <v>0</v>
      </c>
      <c r="V3573" s="451"/>
      <c r="W3573" s="452"/>
      <c r="X3573" s="386"/>
      <c r="Y3573" s="390"/>
      <c r="Z3573" s="391"/>
      <c r="AA3573" s="392"/>
      <c r="AB3573" s="393"/>
      <c r="AC3573" s="394"/>
      <c r="AD3573" s="395">
        <f t="shared" si="492"/>
        <v>0</v>
      </c>
      <c r="AE3573" s="396">
        <f>IF(OR(G3573=账期!$A$18,G3573=账期!$A$20,G3573=账期!$A$22,G3573=账期!$A$24,G3573=账期!$A$25,G3573=账期!$A$27,G3573=账期!$A$26,G3573=账期!$A$28,G3573=账期!$A$30,G3573=账期!$A$32,G3573=账期!$A$34,G3573=账期!$A$35,G3573=账期!$A$37,G3573=账期!$A$39,G3573=账期!$A$40,G3573=账期!$A$41,G3573=账期!$A$42,G3573=账期!$A$43,G3573=账期!$A$44,G3573=账期!$A$45,G3573=账期!$A$46,G3573=账期!$A$48,G3573=账期!$A$50,G3573=账期!$A$51,G3573=账期!$A$52,G3573=账期!$A$53,G3573=账期!$A$54,G3573=账期!$A$56,G3573=账期!$A$57,G3573=账期!$A$58,G3573=账期!$A$59,G3573=账期!$A$60,G3573=账期!$A$61,G3573=账期!$A$62,G3573=账期!$A$63,G3573=账期!$A$64,G3573=账期!$A$66,G3573=账期!$A$67,G3573=账期!$A$68,G3573=账期!$A$70,G3573=账期!$A$71),30,IF(OR(G3573=账期!$A$74,G3573=账期!$A$77,G3573=账期!$A$76,G3573=账期!$A$79,G3573=账期!$A$80,G3573=账期!$A$81,G3573=账期!$A$83,G3573=账期!$A$85,G3573=账期!$A$87,G3573=账期!$A$89,G3573=账期!$A$91),60,IF(OR(G3573=账期!$A$93,G3573=账期!$A$94,G3573=账期!$A$95,G3573=账期!$A$96,G3573=账期!$A$98,G3573=账期!$A$99,G3573=账期!$A$101,G3573=账期!$A$102),90,0)))</f>
        <v>0</v>
      </c>
      <c r="AF3573" s="396"/>
      <c r="AG3573" s="384"/>
      <c r="AH3573" s="396" t="str">
        <f t="shared" si="495"/>
        <v/>
      </c>
    </row>
    <row r="3574" spans="1:34" ht="18" customHeight="1" x14ac:dyDescent="0.25">
      <c r="A3574" s="301" t="str">
        <f t="shared" si="490"/>
        <v/>
      </c>
      <c r="B3574" s="397"/>
      <c r="C3574" s="398"/>
      <c r="D3574" s="399"/>
      <c r="E3574" s="383" t="str">
        <f t="shared" si="493"/>
        <v>C</v>
      </c>
      <c r="F3574" s="383" t="str">
        <f t="shared" si="494"/>
        <v>C</v>
      </c>
      <c r="G3574" s="400"/>
      <c r="H3574" s="385" t="str">
        <f>IF(G3574="","",VLOOKUP(G3574,下拉数据源!J:K,2,0))</f>
        <v/>
      </c>
      <c r="I3574" s="385"/>
      <c r="J3574" s="385"/>
      <c r="K3574" s="386"/>
      <c r="L3574" s="401"/>
      <c r="M3574" s="384"/>
      <c r="N3574" s="384"/>
      <c r="O3574" s="384"/>
      <c r="P3574" s="386"/>
      <c r="Q3574" s="387"/>
      <c r="R3574" s="286"/>
      <c r="S3574" s="388">
        <f t="shared" si="491"/>
        <v>0</v>
      </c>
      <c r="T3574" s="389"/>
      <c r="U3574" s="389">
        <f t="shared" si="489"/>
        <v>0</v>
      </c>
      <c r="V3574" s="451"/>
      <c r="W3574" s="452"/>
      <c r="X3574" s="386"/>
      <c r="Y3574" s="390"/>
      <c r="Z3574" s="391"/>
      <c r="AA3574" s="392"/>
      <c r="AB3574" s="393"/>
      <c r="AC3574" s="394"/>
      <c r="AD3574" s="395">
        <f t="shared" si="492"/>
        <v>0</v>
      </c>
      <c r="AE3574" s="396">
        <f>IF(OR(G3574=账期!$A$18,G3574=账期!$A$20,G3574=账期!$A$22,G3574=账期!$A$24,G3574=账期!$A$25,G3574=账期!$A$27,G3574=账期!$A$26,G3574=账期!$A$28,G3574=账期!$A$30,G3574=账期!$A$32,G3574=账期!$A$34,G3574=账期!$A$35,G3574=账期!$A$37,G3574=账期!$A$39,G3574=账期!$A$40,G3574=账期!$A$41,G3574=账期!$A$42,G3574=账期!$A$43,G3574=账期!$A$44,G3574=账期!$A$45,G3574=账期!$A$46,G3574=账期!$A$48,G3574=账期!$A$50,G3574=账期!$A$51,G3574=账期!$A$52,G3574=账期!$A$53,G3574=账期!$A$54,G3574=账期!$A$56,G3574=账期!$A$57,G3574=账期!$A$58,G3574=账期!$A$59,G3574=账期!$A$60,G3574=账期!$A$61,G3574=账期!$A$62,G3574=账期!$A$63,G3574=账期!$A$64,G3574=账期!$A$66,G3574=账期!$A$67,G3574=账期!$A$68,G3574=账期!$A$70,G3574=账期!$A$71),30,IF(OR(G3574=账期!$A$74,G3574=账期!$A$77,G3574=账期!$A$76,G3574=账期!$A$79,G3574=账期!$A$80,G3574=账期!$A$81,G3574=账期!$A$83,G3574=账期!$A$85,G3574=账期!$A$87,G3574=账期!$A$89,G3574=账期!$A$91),60,IF(OR(G3574=账期!$A$93,G3574=账期!$A$94,G3574=账期!$A$95,G3574=账期!$A$96,G3574=账期!$A$98,G3574=账期!$A$99,G3574=账期!$A$101,G3574=账期!$A$102),90,0)))</f>
        <v>0</v>
      </c>
      <c r="AF3574" s="396"/>
      <c r="AG3574" s="384"/>
      <c r="AH3574" s="396" t="str">
        <f t="shared" si="495"/>
        <v/>
      </c>
    </row>
    <row r="3575" spans="1:34" ht="18" customHeight="1" x14ac:dyDescent="0.25">
      <c r="A3575" s="301" t="str">
        <f t="shared" si="490"/>
        <v/>
      </c>
      <c r="B3575" s="397"/>
      <c r="C3575" s="398"/>
      <c r="D3575" s="399"/>
      <c r="E3575" s="383" t="str">
        <f t="shared" si="493"/>
        <v>C</v>
      </c>
      <c r="F3575" s="383" t="str">
        <f t="shared" si="494"/>
        <v>C</v>
      </c>
      <c r="G3575" s="400"/>
      <c r="H3575" s="385" t="str">
        <f>IF(G3575="","",VLOOKUP(G3575,下拉数据源!J:K,2,0))</f>
        <v/>
      </c>
      <c r="I3575" s="385"/>
      <c r="J3575" s="385"/>
      <c r="K3575" s="386"/>
      <c r="L3575" s="401"/>
      <c r="M3575" s="384"/>
      <c r="N3575" s="384"/>
      <c r="O3575" s="384"/>
      <c r="P3575" s="386"/>
      <c r="Q3575" s="387"/>
      <c r="R3575" s="286"/>
      <c r="S3575" s="388">
        <f t="shared" si="491"/>
        <v>0</v>
      </c>
      <c r="T3575" s="389"/>
      <c r="U3575" s="389">
        <f t="shared" si="489"/>
        <v>0</v>
      </c>
      <c r="V3575" s="451"/>
      <c r="W3575" s="452"/>
      <c r="X3575" s="386"/>
      <c r="Y3575" s="390"/>
      <c r="Z3575" s="391"/>
      <c r="AA3575" s="392"/>
      <c r="AB3575" s="393"/>
      <c r="AC3575" s="394"/>
      <c r="AD3575" s="395">
        <f t="shared" si="492"/>
        <v>0</v>
      </c>
      <c r="AE3575" s="396">
        <f>IF(OR(G3575=账期!$A$18,G3575=账期!$A$20,G3575=账期!$A$22,G3575=账期!$A$24,G3575=账期!$A$25,G3575=账期!$A$27,G3575=账期!$A$26,G3575=账期!$A$28,G3575=账期!$A$30,G3575=账期!$A$32,G3575=账期!$A$34,G3575=账期!$A$35,G3575=账期!$A$37,G3575=账期!$A$39,G3575=账期!$A$40,G3575=账期!$A$41,G3575=账期!$A$42,G3575=账期!$A$43,G3575=账期!$A$44,G3575=账期!$A$45,G3575=账期!$A$46,G3575=账期!$A$48,G3575=账期!$A$50,G3575=账期!$A$51,G3575=账期!$A$52,G3575=账期!$A$53,G3575=账期!$A$54,G3575=账期!$A$56,G3575=账期!$A$57,G3575=账期!$A$58,G3575=账期!$A$59,G3575=账期!$A$60,G3575=账期!$A$61,G3575=账期!$A$62,G3575=账期!$A$63,G3575=账期!$A$64,G3575=账期!$A$66,G3575=账期!$A$67,G3575=账期!$A$68,G3575=账期!$A$70,G3575=账期!$A$71),30,IF(OR(G3575=账期!$A$74,G3575=账期!$A$77,G3575=账期!$A$76,G3575=账期!$A$79,G3575=账期!$A$80,G3575=账期!$A$81,G3575=账期!$A$83,G3575=账期!$A$85,G3575=账期!$A$87,G3575=账期!$A$89,G3575=账期!$A$91),60,IF(OR(G3575=账期!$A$93,G3575=账期!$A$94,G3575=账期!$A$95,G3575=账期!$A$96,G3575=账期!$A$98,G3575=账期!$A$99,G3575=账期!$A$101,G3575=账期!$A$102),90,0)))</f>
        <v>0</v>
      </c>
      <c r="AF3575" s="396"/>
      <c r="AG3575" s="384"/>
      <c r="AH3575" s="396" t="str">
        <f t="shared" si="495"/>
        <v/>
      </c>
    </row>
    <row r="3576" spans="1:34" ht="18" customHeight="1" x14ac:dyDescent="0.25">
      <c r="A3576" s="301" t="str">
        <f t="shared" si="490"/>
        <v/>
      </c>
      <c r="B3576" s="397"/>
      <c r="C3576" s="398"/>
      <c r="D3576" s="399"/>
      <c r="E3576" s="383" t="str">
        <f t="shared" si="493"/>
        <v>C</v>
      </c>
      <c r="F3576" s="383" t="str">
        <f t="shared" si="494"/>
        <v>C</v>
      </c>
      <c r="G3576" s="400"/>
      <c r="H3576" s="385" t="str">
        <f>IF(G3576="","",VLOOKUP(G3576,下拉数据源!J:K,2,0))</f>
        <v/>
      </c>
      <c r="I3576" s="385"/>
      <c r="J3576" s="385"/>
      <c r="K3576" s="386"/>
      <c r="L3576" s="401"/>
      <c r="M3576" s="384"/>
      <c r="N3576" s="384"/>
      <c r="O3576" s="384"/>
      <c r="P3576" s="386"/>
      <c r="Q3576" s="387"/>
      <c r="R3576" s="286"/>
      <c r="S3576" s="388">
        <f t="shared" si="491"/>
        <v>0</v>
      </c>
      <c r="T3576" s="389"/>
      <c r="U3576" s="389">
        <f t="shared" si="489"/>
        <v>0</v>
      </c>
      <c r="V3576" s="451"/>
      <c r="W3576" s="452"/>
      <c r="X3576" s="386"/>
      <c r="Y3576" s="390"/>
      <c r="Z3576" s="391"/>
      <c r="AA3576" s="392"/>
      <c r="AB3576" s="393"/>
      <c r="AC3576" s="394"/>
      <c r="AD3576" s="395">
        <f t="shared" si="492"/>
        <v>0</v>
      </c>
      <c r="AE3576" s="396">
        <f>IF(OR(G3576=账期!$A$18,G3576=账期!$A$20,G3576=账期!$A$22,G3576=账期!$A$24,G3576=账期!$A$25,G3576=账期!$A$27,G3576=账期!$A$26,G3576=账期!$A$28,G3576=账期!$A$30,G3576=账期!$A$32,G3576=账期!$A$34,G3576=账期!$A$35,G3576=账期!$A$37,G3576=账期!$A$39,G3576=账期!$A$40,G3576=账期!$A$41,G3576=账期!$A$42,G3576=账期!$A$43,G3576=账期!$A$44,G3576=账期!$A$45,G3576=账期!$A$46,G3576=账期!$A$48,G3576=账期!$A$50,G3576=账期!$A$51,G3576=账期!$A$52,G3576=账期!$A$53,G3576=账期!$A$54,G3576=账期!$A$56,G3576=账期!$A$57,G3576=账期!$A$58,G3576=账期!$A$59,G3576=账期!$A$60,G3576=账期!$A$61,G3576=账期!$A$62,G3576=账期!$A$63,G3576=账期!$A$64,G3576=账期!$A$66,G3576=账期!$A$67,G3576=账期!$A$68,G3576=账期!$A$70,G3576=账期!$A$71),30,IF(OR(G3576=账期!$A$74,G3576=账期!$A$77,G3576=账期!$A$76,G3576=账期!$A$79,G3576=账期!$A$80,G3576=账期!$A$81,G3576=账期!$A$83,G3576=账期!$A$85,G3576=账期!$A$87,G3576=账期!$A$89,G3576=账期!$A$91),60,IF(OR(G3576=账期!$A$93,G3576=账期!$A$94,G3576=账期!$A$95,G3576=账期!$A$96,G3576=账期!$A$98,G3576=账期!$A$99,G3576=账期!$A$101,G3576=账期!$A$102),90,0)))</f>
        <v>0</v>
      </c>
      <c r="AF3576" s="396"/>
      <c r="AG3576" s="384"/>
      <c r="AH3576" s="396" t="str">
        <f t="shared" si="495"/>
        <v/>
      </c>
    </row>
    <row r="3577" spans="1:34" ht="18" customHeight="1" x14ac:dyDescent="0.25">
      <c r="A3577" s="301" t="str">
        <f t="shared" si="490"/>
        <v/>
      </c>
      <c r="B3577" s="397"/>
      <c r="C3577" s="398"/>
      <c r="D3577" s="399"/>
      <c r="E3577" s="383" t="str">
        <f t="shared" si="493"/>
        <v>C</v>
      </c>
      <c r="F3577" s="383" t="str">
        <f t="shared" si="494"/>
        <v>C</v>
      </c>
      <c r="G3577" s="400"/>
      <c r="H3577" s="385" t="str">
        <f>IF(G3577="","",VLOOKUP(G3577,下拉数据源!J:K,2,0))</f>
        <v/>
      </c>
      <c r="I3577" s="385"/>
      <c r="J3577" s="385"/>
      <c r="K3577" s="386"/>
      <c r="L3577" s="401"/>
      <c r="M3577" s="384"/>
      <c r="N3577" s="384"/>
      <c r="O3577" s="384"/>
      <c r="P3577" s="386"/>
      <c r="Q3577" s="387"/>
      <c r="R3577" s="286"/>
      <c r="S3577" s="388">
        <f t="shared" si="491"/>
        <v>0</v>
      </c>
      <c r="T3577" s="389"/>
      <c r="U3577" s="389">
        <f t="shared" si="489"/>
        <v>0</v>
      </c>
      <c r="V3577" s="451"/>
      <c r="W3577" s="452"/>
      <c r="X3577" s="386"/>
      <c r="Y3577" s="390"/>
      <c r="Z3577" s="391"/>
      <c r="AA3577" s="392"/>
      <c r="AB3577" s="393"/>
      <c r="AC3577" s="394"/>
      <c r="AD3577" s="395">
        <f t="shared" si="492"/>
        <v>0</v>
      </c>
      <c r="AE3577" s="396">
        <f>IF(OR(G3577=账期!$A$18,G3577=账期!$A$20,G3577=账期!$A$22,G3577=账期!$A$24,G3577=账期!$A$25,G3577=账期!$A$27,G3577=账期!$A$26,G3577=账期!$A$28,G3577=账期!$A$30,G3577=账期!$A$32,G3577=账期!$A$34,G3577=账期!$A$35,G3577=账期!$A$37,G3577=账期!$A$39,G3577=账期!$A$40,G3577=账期!$A$41,G3577=账期!$A$42,G3577=账期!$A$43,G3577=账期!$A$44,G3577=账期!$A$45,G3577=账期!$A$46,G3577=账期!$A$48,G3577=账期!$A$50,G3577=账期!$A$51,G3577=账期!$A$52,G3577=账期!$A$53,G3577=账期!$A$54,G3577=账期!$A$56,G3577=账期!$A$57,G3577=账期!$A$58,G3577=账期!$A$59,G3577=账期!$A$60,G3577=账期!$A$61,G3577=账期!$A$62,G3577=账期!$A$63,G3577=账期!$A$64,G3577=账期!$A$66,G3577=账期!$A$67,G3577=账期!$A$68,G3577=账期!$A$70,G3577=账期!$A$71),30,IF(OR(G3577=账期!$A$74,G3577=账期!$A$77,G3577=账期!$A$76,G3577=账期!$A$79,G3577=账期!$A$80,G3577=账期!$A$81,G3577=账期!$A$83,G3577=账期!$A$85,G3577=账期!$A$87,G3577=账期!$A$89,G3577=账期!$A$91),60,IF(OR(G3577=账期!$A$93,G3577=账期!$A$94,G3577=账期!$A$95,G3577=账期!$A$96,G3577=账期!$A$98,G3577=账期!$A$99,G3577=账期!$A$101,G3577=账期!$A$102),90,0)))</f>
        <v>0</v>
      </c>
      <c r="AF3577" s="396"/>
      <c r="AG3577" s="384"/>
      <c r="AH3577" s="396" t="str">
        <f t="shared" si="495"/>
        <v/>
      </c>
    </row>
    <row r="3578" spans="1:34" ht="18" customHeight="1" x14ac:dyDescent="0.25">
      <c r="A3578" s="301" t="str">
        <f t="shared" si="490"/>
        <v/>
      </c>
      <c r="B3578" s="397"/>
      <c r="C3578" s="398"/>
      <c r="D3578" s="399"/>
      <c r="E3578" s="383" t="str">
        <f t="shared" si="493"/>
        <v>C</v>
      </c>
      <c r="F3578" s="383" t="str">
        <f t="shared" si="494"/>
        <v>C</v>
      </c>
      <c r="G3578" s="400"/>
      <c r="H3578" s="385" t="str">
        <f>IF(G3578="","",VLOOKUP(G3578,下拉数据源!J:K,2,0))</f>
        <v/>
      </c>
      <c r="I3578" s="385"/>
      <c r="J3578" s="385"/>
      <c r="K3578" s="386"/>
      <c r="L3578" s="401"/>
      <c r="M3578" s="384"/>
      <c r="N3578" s="384"/>
      <c r="O3578" s="384"/>
      <c r="P3578" s="386"/>
      <c r="Q3578" s="387"/>
      <c r="R3578" s="286"/>
      <c r="S3578" s="388">
        <f t="shared" si="491"/>
        <v>0</v>
      </c>
      <c r="T3578" s="389"/>
      <c r="U3578" s="389">
        <f t="shared" ref="U3578:U3641" si="496">S3578-T3578</f>
        <v>0</v>
      </c>
      <c r="V3578" s="451"/>
      <c r="W3578" s="452"/>
      <c r="X3578" s="386"/>
      <c r="Y3578" s="390"/>
      <c r="Z3578" s="391"/>
      <c r="AA3578" s="392"/>
      <c r="AB3578" s="393"/>
      <c r="AC3578" s="394"/>
      <c r="AD3578" s="395">
        <f t="shared" si="492"/>
        <v>0</v>
      </c>
      <c r="AE3578" s="396">
        <f>IF(OR(G3578=账期!$A$18,G3578=账期!$A$20,G3578=账期!$A$22,G3578=账期!$A$24,G3578=账期!$A$25,G3578=账期!$A$27,G3578=账期!$A$26,G3578=账期!$A$28,G3578=账期!$A$30,G3578=账期!$A$32,G3578=账期!$A$34,G3578=账期!$A$35,G3578=账期!$A$37,G3578=账期!$A$39,G3578=账期!$A$40,G3578=账期!$A$41,G3578=账期!$A$42,G3578=账期!$A$43,G3578=账期!$A$44,G3578=账期!$A$45,G3578=账期!$A$46,G3578=账期!$A$48,G3578=账期!$A$50,G3578=账期!$A$51,G3578=账期!$A$52,G3578=账期!$A$53,G3578=账期!$A$54,G3578=账期!$A$56,G3578=账期!$A$57,G3578=账期!$A$58,G3578=账期!$A$59,G3578=账期!$A$60,G3578=账期!$A$61,G3578=账期!$A$62,G3578=账期!$A$63,G3578=账期!$A$64,G3578=账期!$A$66,G3578=账期!$A$67,G3578=账期!$A$68,G3578=账期!$A$70,G3578=账期!$A$71),30,IF(OR(G3578=账期!$A$74,G3578=账期!$A$77,G3578=账期!$A$76,G3578=账期!$A$79,G3578=账期!$A$80,G3578=账期!$A$81,G3578=账期!$A$83,G3578=账期!$A$85,G3578=账期!$A$87,G3578=账期!$A$89,G3578=账期!$A$91),60,IF(OR(G3578=账期!$A$93,G3578=账期!$A$94,G3578=账期!$A$95,G3578=账期!$A$96,G3578=账期!$A$98,G3578=账期!$A$99,G3578=账期!$A$101,G3578=账期!$A$102),90,0)))</f>
        <v>0</v>
      </c>
      <c r="AF3578" s="396"/>
      <c r="AG3578" s="384"/>
      <c r="AH3578" s="396" t="str">
        <f t="shared" si="495"/>
        <v/>
      </c>
    </row>
    <row r="3579" spans="1:34" ht="18" customHeight="1" x14ac:dyDescent="0.25">
      <c r="A3579" s="301" t="str">
        <f t="shared" si="490"/>
        <v/>
      </c>
      <c r="B3579" s="397"/>
      <c r="C3579" s="398"/>
      <c r="D3579" s="399"/>
      <c r="E3579" s="383" t="str">
        <f t="shared" si="493"/>
        <v>C</v>
      </c>
      <c r="F3579" s="383" t="str">
        <f t="shared" si="494"/>
        <v>C</v>
      </c>
      <c r="G3579" s="400"/>
      <c r="H3579" s="385" t="str">
        <f>IF(G3579="","",VLOOKUP(G3579,下拉数据源!J:K,2,0))</f>
        <v/>
      </c>
      <c r="I3579" s="385"/>
      <c r="J3579" s="385"/>
      <c r="K3579" s="386"/>
      <c r="L3579" s="401"/>
      <c r="M3579" s="384"/>
      <c r="N3579" s="384"/>
      <c r="O3579" s="384"/>
      <c r="P3579" s="386"/>
      <c r="Q3579" s="387"/>
      <c r="R3579" s="286"/>
      <c r="S3579" s="388">
        <f t="shared" si="491"/>
        <v>0</v>
      </c>
      <c r="T3579" s="389"/>
      <c r="U3579" s="389">
        <f t="shared" si="496"/>
        <v>0</v>
      </c>
      <c r="V3579" s="451"/>
      <c r="W3579" s="452"/>
      <c r="X3579" s="386"/>
      <c r="Y3579" s="390"/>
      <c r="Z3579" s="391"/>
      <c r="AA3579" s="392"/>
      <c r="AB3579" s="393"/>
      <c r="AC3579" s="394"/>
      <c r="AD3579" s="395">
        <f t="shared" si="492"/>
        <v>0</v>
      </c>
      <c r="AE3579" s="396">
        <f>IF(OR(G3579=账期!$A$18,G3579=账期!$A$20,G3579=账期!$A$22,G3579=账期!$A$24,G3579=账期!$A$25,G3579=账期!$A$27,G3579=账期!$A$26,G3579=账期!$A$28,G3579=账期!$A$30,G3579=账期!$A$32,G3579=账期!$A$34,G3579=账期!$A$35,G3579=账期!$A$37,G3579=账期!$A$39,G3579=账期!$A$40,G3579=账期!$A$41,G3579=账期!$A$42,G3579=账期!$A$43,G3579=账期!$A$44,G3579=账期!$A$45,G3579=账期!$A$46,G3579=账期!$A$48,G3579=账期!$A$50,G3579=账期!$A$51,G3579=账期!$A$52,G3579=账期!$A$53,G3579=账期!$A$54,G3579=账期!$A$56,G3579=账期!$A$57,G3579=账期!$A$58,G3579=账期!$A$59,G3579=账期!$A$60,G3579=账期!$A$61,G3579=账期!$A$62,G3579=账期!$A$63,G3579=账期!$A$64,G3579=账期!$A$66,G3579=账期!$A$67,G3579=账期!$A$68,G3579=账期!$A$70,G3579=账期!$A$71),30,IF(OR(G3579=账期!$A$74,G3579=账期!$A$77,G3579=账期!$A$76,G3579=账期!$A$79,G3579=账期!$A$80,G3579=账期!$A$81,G3579=账期!$A$83,G3579=账期!$A$85,G3579=账期!$A$87,G3579=账期!$A$89,G3579=账期!$A$91),60,IF(OR(G3579=账期!$A$93,G3579=账期!$A$94,G3579=账期!$A$95,G3579=账期!$A$96,G3579=账期!$A$98,G3579=账期!$A$99,G3579=账期!$A$101,G3579=账期!$A$102),90,0)))</f>
        <v>0</v>
      </c>
      <c r="AF3579" s="396"/>
      <c r="AG3579" s="384"/>
      <c r="AH3579" s="396" t="str">
        <f t="shared" si="495"/>
        <v/>
      </c>
    </row>
    <row r="3580" spans="1:34" ht="18" customHeight="1" x14ac:dyDescent="0.25">
      <c r="A3580" s="301" t="str">
        <f t="shared" si="490"/>
        <v/>
      </c>
      <c r="B3580" s="397"/>
      <c r="C3580" s="398"/>
      <c r="D3580" s="399"/>
      <c r="E3580" s="383" t="str">
        <f t="shared" si="493"/>
        <v>C</v>
      </c>
      <c r="F3580" s="383" t="str">
        <f t="shared" si="494"/>
        <v>C</v>
      </c>
      <c r="G3580" s="400"/>
      <c r="H3580" s="385" t="str">
        <f>IF(G3580="","",VLOOKUP(G3580,下拉数据源!J:K,2,0))</f>
        <v/>
      </c>
      <c r="I3580" s="385"/>
      <c r="J3580" s="385"/>
      <c r="K3580" s="386"/>
      <c r="L3580" s="401"/>
      <c r="M3580" s="384"/>
      <c r="N3580" s="384"/>
      <c r="O3580" s="384"/>
      <c r="P3580" s="386"/>
      <c r="Q3580" s="387"/>
      <c r="R3580" s="286"/>
      <c r="S3580" s="388">
        <f t="shared" si="491"/>
        <v>0</v>
      </c>
      <c r="T3580" s="389"/>
      <c r="U3580" s="389">
        <f t="shared" si="496"/>
        <v>0</v>
      </c>
      <c r="V3580" s="451"/>
      <c r="W3580" s="452"/>
      <c r="X3580" s="386"/>
      <c r="Y3580" s="390"/>
      <c r="Z3580" s="391"/>
      <c r="AA3580" s="392"/>
      <c r="AB3580" s="393"/>
      <c r="AC3580" s="394"/>
      <c r="AD3580" s="395">
        <f t="shared" si="492"/>
        <v>0</v>
      </c>
      <c r="AE3580" s="396">
        <f>IF(OR(G3580=账期!$A$18,G3580=账期!$A$20,G3580=账期!$A$22,G3580=账期!$A$24,G3580=账期!$A$25,G3580=账期!$A$27,G3580=账期!$A$26,G3580=账期!$A$28,G3580=账期!$A$30,G3580=账期!$A$32,G3580=账期!$A$34,G3580=账期!$A$35,G3580=账期!$A$37,G3580=账期!$A$39,G3580=账期!$A$40,G3580=账期!$A$41,G3580=账期!$A$42,G3580=账期!$A$43,G3580=账期!$A$44,G3580=账期!$A$45,G3580=账期!$A$46,G3580=账期!$A$48,G3580=账期!$A$50,G3580=账期!$A$51,G3580=账期!$A$52,G3580=账期!$A$53,G3580=账期!$A$54,G3580=账期!$A$56,G3580=账期!$A$57,G3580=账期!$A$58,G3580=账期!$A$59,G3580=账期!$A$60,G3580=账期!$A$61,G3580=账期!$A$62,G3580=账期!$A$63,G3580=账期!$A$64,G3580=账期!$A$66,G3580=账期!$A$67,G3580=账期!$A$68,G3580=账期!$A$70,G3580=账期!$A$71),30,IF(OR(G3580=账期!$A$74,G3580=账期!$A$77,G3580=账期!$A$76,G3580=账期!$A$79,G3580=账期!$A$80,G3580=账期!$A$81,G3580=账期!$A$83,G3580=账期!$A$85,G3580=账期!$A$87,G3580=账期!$A$89,G3580=账期!$A$91),60,IF(OR(G3580=账期!$A$93,G3580=账期!$A$94,G3580=账期!$A$95,G3580=账期!$A$96,G3580=账期!$A$98,G3580=账期!$A$99,G3580=账期!$A$101,G3580=账期!$A$102),90,0)))</f>
        <v>0</v>
      </c>
      <c r="AF3580" s="396"/>
      <c r="AG3580" s="384"/>
      <c r="AH3580" s="396" t="str">
        <f t="shared" si="495"/>
        <v/>
      </c>
    </row>
    <row r="3581" spans="1:34" ht="18" customHeight="1" x14ac:dyDescent="0.25">
      <c r="A3581" s="301" t="str">
        <f t="shared" ref="A3581:A3644" si="497">IF(V3581="","",TEXT(V3581,"yyyy年m月"))</f>
        <v/>
      </c>
      <c r="B3581" s="397"/>
      <c r="C3581" s="398"/>
      <c r="D3581" s="399"/>
      <c r="E3581" s="383" t="str">
        <f t="shared" si="493"/>
        <v>C</v>
      </c>
      <c r="F3581" s="383" t="str">
        <f t="shared" si="494"/>
        <v>C</v>
      </c>
      <c r="G3581" s="400"/>
      <c r="H3581" s="385" t="str">
        <f>IF(G3581="","",VLOOKUP(G3581,下拉数据源!J:K,2,0))</f>
        <v/>
      </c>
      <c r="I3581" s="385"/>
      <c r="J3581" s="385"/>
      <c r="K3581" s="386"/>
      <c r="L3581" s="401"/>
      <c r="M3581" s="384"/>
      <c r="N3581" s="384"/>
      <c r="O3581" s="384"/>
      <c r="P3581" s="386"/>
      <c r="Q3581" s="387"/>
      <c r="R3581" s="286"/>
      <c r="S3581" s="388">
        <f t="shared" si="491"/>
        <v>0</v>
      </c>
      <c r="T3581" s="389"/>
      <c r="U3581" s="389">
        <f t="shared" si="496"/>
        <v>0</v>
      </c>
      <c r="V3581" s="451"/>
      <c r="W3581" s="452"/>
      <c r="X3581" s="386"/>
      <c r="Y3581" s="390"/>
      <c r="Z3581" s="391"/>
      <c r="AA3581" s="392"/>
      <c r="AB3581" s="393"/>
      <c r="AC3581" s="394"/>
      <c r="AD3581" s="395">
        <f t="shared" si="492"/>
        <v>0</v>
      </c>
      <c r="AE3581" s="396">
        <f>IF(OR(G3581=账期!$A$18,G3581=账期!$A$20,G3581=账期!$A$22,G3581=账期!$A$24,G3581=账期!$A$25,G3581=账期!$A$27,G3581=账期!$A$26,G3581=账期!$A$28,G3581=账期!$A$30,G3581=账期!$A$32,G3581=账期!$A$34,G3581=账期!$A$35,G3581=账期!$A$37,G3581=账期!$A$39,G3581=账期!$A$40,G3581=账期!$A$41,G3581=账期!$A$42,G3581=账期!$A$43,G3581=账期!$A$44,G3581=账期!$A$45,G3581=账期!$A$46,G3581=账期!$A$48,G3581=账期!$A$50,G3581=账期!$A$51,G3581=账期!$A$52,G3581=账期!$A$53,G3581=账期!$A$54,G3581=账期!$A$56,G3581=账期!$A$57,G3581=账期!$A$58,G3581=账期!$A$59,G3581=账期!$A$60,G3581=账期!$A$61,G3581=账期!$A$62,G3581=账期!$A$63,G3581=账期!$A$64,G3581=账期!$A$66,G3581=账期!$A$67,G3581=账期!$A$68,G3581=账期!$A$70,G3581=账期!$A$71),30,IF(OR(G3581=账期!$A$74,G3581=账期!$A$77,G3581=账期!$A$76,G3581=账期!$A$79,G3581=账期!$A$80,G3581=账期!$A$81,G3581=账期!$A$83,G3581=账期!$A$85,G3581=账期!$A$87,G3581=账期!$A$89,G3581=账期!$A$91),60,IF(OR(G3581=账期!$A$93,G3581=账期!$A$94,G3581=账期!$A$95,G3581=账期!$A$96,G3581=账期!$A$98,G3581=账期!$A$99,G3581=账期!$A$101,G3581=账期!$A$102),90,0)))</f>
        <v>0</v>
      </c>
      <c r="AF3581" s="396"/>
      <c r="AG3581" s="384"/>
      <c r="AH3581" s="396" t="str">
        <f t="shared" si="495"/>
        <v/>
      </c>
    </row>
    <row r="3582" spans="1:34" ht="18" customHeight="1" x14ac:dyDescent="0.25">
      <c r="A3582" s="301" t="str">
        <f t="shared" si="497"/>
        <v/>
      </c>
      <c r="B3582" s="397"/>
      <c r="C3582" s="398"/>
      <c r="D3582" s="399"/>
      <c r="E3582" s="383" t="str">
        <f t="shared" si="493"/>
        <v>C</v>
      </c>
      <c r="F3582" s="383" t="str">
        <f t="shared" si="494"/>
        <v>C</v>
      </c>
      <c r="G3582" s="400"/>
      <c r="H3582" s="385" t="str">
        <f>IF(G3582="","",VLOOKUP(G3582,下拉数据源!J:K,2,0))</f>
        <v/>
      </c>
      <c r="I3582" s="385"/>
      <c r="J3582" s="385"/>
      <c r="K3582" s="386"/>
      <c r="L3582" s="401"/>
      <c r="M3582" s="384"/>
      <c r="N3582" s="384"/>
      <c r="O3582" s="384"/>
      <c r="P3582" s="386"/>
      <c r="Q3582" s="387"/>
      <c r="R3582" s="286"/>
      <c r="S3582" s="388">
        <f t="shared" si="491"/>
        <v>0</v>
      </c>
      <c r="T3582" s="389"/>
      <c r="U3582" s="389">
        <f t="shared" si="496"/>
        <v>0</v>
      </c>
      <c r="V3582" s="451"/>
      <c r="W3582" s="452"/>
      <c r="X3582" s="386"/>
      <c r="Y3582" s="390"/>
      <c r="Z3582" s="391"/>
      <c r="AA3582" s="392"/>
      <c r="AB3582" s="393"/>
      <c r="AC3582" s="394"/>
      <c r="AD3582" s="395">
        <f t="shared" si="492"/>
        <v>0</v>
      </c>
      <c r="AE3582" s="396">
        <f>IF(OR(G3582=账期!$A$18,G3582=账期!$A$20,G3582=账期!$A$22,G3582=账期!$A$24,G3582=账期!$A$25,G3582=账期!$A$27,G3582=账期!$A$26,G3582=账期!$A$28,G3582=账期!$A$30,G3582=账期!$A$32,G3582=账期!$A$34,G3582=账期!$A$35,G3582=账期!$A$37,G3582=账期!$A$39,G3582=账期!$A$40,G3582=账期!$A$41,G3582=账期!$A$42,G3582=账期!$A$43,G3582=账期!$A$44,G3582=账期!$A$45,G3582=账期!$A$46,G3582=账期!$A$48,G3582=账期!$A$50,G3582=账期!$A$51,G3582=账期!$A$52,G3582=账期!$A$53,G3582=账期!$A$54,G3582=账期!$A$56,G3582=账期!$A$57,G3582=账期!$A$58,G3582=账期!$A$59,G3582=账期!$A$60,G3582=账期!$A$61,G3582=账期!$A$62,G3582=账期!$A$63,G3582=账期!$A$64,G3582=账期!$A$66,G3582=账期!$A$67,G3582=账期!$A$68,G3582=账期!$A$70,G3582=账期!$A$71),30,IF(OR(G3582=账期!$A$74,G3582=账期!$A$77,G3582=账期!$A$76,G3582=账期!$A$79,G3582=账期!$A$80,G3582=账期!$A$81,G3582=账期!$A$83,G3582=账期!$A$85,G3582=账期!$A$87,G3582=账期!$A$89,G3582=账期!$A$91),60,IF(OR(G3582=账期!$A$93,G3582=账期!$A$94,G3582=账期!$A$95,G3582=账期!$A$96,G3582=账期!$A$98,G3582=账期!$A$99,G3582=账期!$A$101,G3582=账期!$A$102),90,0)))</f>
        <v>0</v>
      </c>
      <c r="AF3582" s="396"/>
      <c r="AG3582" s="384"/>
      <c r="AH3582" s="396" t="str">
        <f t="shared" si="495"/>
        <v/>
      </c>
    </row>
    <row r="3583" spans="1:34" ht="18" customHeight="1" x14ac:dyDescent="0.25">
      <c r="A3583" s="301" t="str">
        <f t="shared" si="497"/>
        <v/>
      </c>
      <c r="B3583" s="397"/>
      <c r="C3583" s="398"/>
      <c r="D3583" s="399"/>
      <c r="E3583" s="383" t="str">
        <f t="shared" si="493"/>
        <v>C</v>
      </c>
      <c r="F3583" s="383" t="str">
        <f t="shared" si="494"/>
        <v>C</v>
      </c>
      <c r="G3583" s="400"/>
      <c r="H3583" s="385" t="str">
        <f>IF(G3583="","",VLOOKUP(G3583,下拉数据源!J:K,2,0))</f>
        <v/>
      </c>
      <c r="I3583" s="385"/>
      <c r="J3583" s="385"/>
      <c r="K3583" s="386"/>
      <c r="L3583" s="401"/>
      <c r="M3583" s="384"/>
      <c r="N3583" s="384"/>
      <c r="O3583" s="384"/>
      <c r="P3583" s="386"/>
      <c r="Q3583" s="387"/>
      <c r="R3583" s="286"/>
      <c r="S3583" s="388">
        <f t="shared" ref="S3583:S3646" si="498">Q3583*R3583</f>
        <v>0</v>
      </c>
      <c r="T3583" s="389"/>
      <c r="U3583" s="389">
        <f t="shared" si="496"/>
        <v>0</v>
      </c>
      <c r="V3583" s="451"/>
      <c r="W3583" s="452"/>
      <c r="X3583" s="386"/>
      <c r="Y3583" s="390"/>
      <c r="Z3583" s="391"/>
      <c r="AA3583" s="392"/>
      <c r="AB3583" s="393"/>
      <c r="AC3583" s="394"/>
      <c r="AD3583" s="395">
        <f t="shared" si="492"/>
        <v>0</v>
      </c>
      <c r="AE3583" s="396">
        <f>IF(OR(G3583=账期!$A$18,G3583=账期!$A$20,G3583=账期!$A$22,G3583=账期!$A$24,G3583=账期!$A$25,G3583=账期!$A$27,G3583=账期!$A$26,G3583=账期!$A$28,G3583=账期!$A$30,G3583=账期!$A$32,G3583=账期!$A$34,G3583=账期!$A$35,G3583=账期!$A$37,G3583=账期!$A$39,G3583=账期!$A$40,G3583=账期!$A$41,G3583=账期!$A$42,G3583=账期!$A$43,G3583=账期!$A$44,G3583=账期!$A$45,G3583=账期!$A$46,G3583=账期!$A$48,G3583=账期!$A$50,G3583=账期!$A$51,G3583=账期!$A$52,G3583=账期!$A$53,G3583=账期!$A$54,G3583=账期!$A$56,G3583=账期!$A$57,G3583=账期!$A$58,G3583=账期!$A$59,G3583=账期!$A$60,G3583=账期!$A$61,G3583=账期!$A$62,G3583=账期!$A$63,G3583=账期!$A$64,G3583=账期!$A$66,G3583=账期!$A$67,G3583=账期!$A$68,G3583=账期!$A$70,G3583=账期!$A$71),30,IF(OR(G3583=账期!$A$74,G3583=账期!$A$77,G3583=账期!$A$76,G3583=账期!$A$79,G3583=账期!$A$80,G3583=账期!$A$81,G3583=账期!$A$83,G3583=账期!$A$85,G3583=账期!$A$87,G3583=账期!$A$89,G3583=账期!$A$91),60,IF(OR(G3583=账期!$A$93,G3583=账期!$A$94,G3583=账期!$A$95,G3583=账期!$A$96,G3583=账期!$A$98,G3583=账期!$A$99,G3583=账期!$A$101,G3583=账期!$A$102),90,0)))</f>
        <v>0</v>
      </c>
      <c r="AF3583" s="396"/>
      <c r="AG3583" s="384"/>
      <c r="AH3583" s="396" t="str">
        <f t="shared" si="495"/>
        <v/>
      </c>
    </row>
    <row r="3584" spans="1:34" ht="18" customHeight="1" x14ac:dyDescent="0.25">
      <c r="A3584" s="301" t="str">
        <f t="shared" si="497"/>
        <v/>
      </c>
      <c r="B3584" s="397"/>
      <c r="C3584" s="398"/>
      <c r="D3584" s="399"/>
      <c r="E3584" s="383" t="str">
        <f t="shared" si="493"/>
        <v>C</v>
      </c>
      <c r="F3584" s="383" t="str">
        <f t="shared" si="494"/>
        <v>C</v>
      </c>
      <c r="G3584" s="400"/>
      <c r="H3584" s="385" t="str">
        <f>IF(G3584="","",VLOOKUP(G3584,下拉数据源!J:K,2,0))</f>
        <v/>
      </c>
      <c r="I3584" s="385"/>
      <c r="J3584" s="385"/>
      <c r="K3584" s="386"/>
      <c r="L3584" s="401"/>
      <c r="M3584" s="384"/>
      <c r="N3584" s="384"/>
      <c r="O3584" s="384"/>
      <c r="P3584" s="386"/>
      <c r="Q3584" s="387"/>
      <c r="R3584" s="286"/>
      <c r="S3584" s="388">
        <f t="shared" si="498"/>
        <v>0</v>
      </c>
      <c r="T3584" s="389"/>
      <c r="U3584" s="389">
        <f t="shared" si="496"/>
        <v>0</v>
      </c>
      <c r="V3584" s="451"/>
      <c r="W3584" s="452"/>
      <c r="X3584" s="386"/>
      <c r="Y3584" s="390"/>
      <c r="Z3584" s="391"/>
      <c r="AA3584" s="392"/>
      <c r="AB3584" s="393"/>
      <c r="AC3584" s="394"/>
      <c r="AD3584" s="395">
        <f t="shared" ref="AD3584:AD3647" si="499">IF(AE3584&gt;0,(DATE(YEAR(AC3584),MONTH(AC3584)+1,1)-1)+AE3584,AC3584)</f>
        <v>0</v>
      </c>
      <c r="AE3584" s="396">
        <f>IF(OR(G3584=账期!$A$18,G3584=账期!$A$20,G3584=账期!$A$22,G3584=账期!$A$24,G3584=账期!$A$25,G3584=账期!$A$27,G3584=账期!$A$26,G3584=账期!$A$28,G3584=账期!$A$30,G3584=账期!$A$32,G3584=账期!$A$34,G3584=账期!$A$35,G3584=账期!$A$37,G3584=账期!$A$39,G3584=账期!$A$40,G3584=账期!$A$41,G3584=账期!$A$42,G3584=账期!$A$43,G3584=账期!$A$44,G3584=账期!$A$45,G3584=账期!$A$46,G3584=账期!$A$48,G3584=账期!$A$50,G3584=账期!$A$51,G3584=账期!$A$52,G3584=账期!$A$53,G3584=账期!$A$54,G3584=账期!$A$56,G3584=账期!$A$57,G3584=账期!$A$58,G3584=账期!$A$59,G3584=账期!$A$60,G3584=账期!$A$61,G3584=账期!$A$62,G3584=账期!$A$63,G3584=账期!$A$64,G3584=账期!$A$66,G3584=账期!$A$67,G3584=账期!$A$68,G3584=账期!$A$70,G3584=账期!$A$71),30,IF(OR(G3584=账期!$A$74,G3584=账期!$A$77,G3584=账期!$A$76,G3584=账期!$A$79,G3584=账期!$A$80,G3584=账期!$A$81,G3584=账期!$A$83,G3584=账期!$A$85,G3584=账期!$A$87,G3584=账期!$A$89,G3584=账期!$A$91),60,IF(OR(G3584=账期!$A$93,G3584=账期!$A$94,G3584=账期!$A$95,G3584=账期!$A$96,G3584=账期!$A$98,G3584=账期!$A$99,G3584=账期!$A$101,G3584=账期!$A$102),90,0)))</f>
        <v>0</v>
      </c>
      <c r="AF3584" s="396"/>
      <c r="AG3584" s="384"/>
      <c r="AH3584" s="396" t="str">
        <f t="shared" si="495"/>
        <v/>
      </c>
    </row>
    <row r="3585" spans="1:34" ht="18" customHeight="1" x14ac:dyDescent="0.25">
      <c r="A3585" s="301" t="str">
        <f t="shared" si="497"/>
        <v/>
      </c>
      <c r="B3585" s="397"/>
      <c r="C3585" s="398"/>
      <c r="D3585" s="399"/>
      <c r="E3585" s="383" t="str">
        <f t="shared" si="493"/>
        <v>C</v>
      </c>
      <c r="F3585" s="383" t="str">
        <f t="shared" si="494"/>
        <v>C</v>
      </c>
      <c r="G3585" s="400"/>
      <c r="H3585" s="385" t="str">
        <f>IF(G3585="","",VLOOKUP(G3585,下拉数据源!J:K,2,0))</f>
        <v/>
      </c>
      <c r="I3585" s="385"/>
      <c r="J3585" s="385"/>
      <c r="K3585" s="386"/>
      <c r="L3585" s="401"/>
      <c r="M3585" s="384"/>
      <c r="N3585" s="384"/>
      <c r="O3585" s="384"/>
      <c r="P3585" s="386"/>
      <c r="Q3585" s="387"/>
      <c r="R3585" s="286"/>
      <c r="S3585" s="388">
        <f t="shared" si="498"/>
        <v>0</v>
      </c>
      <c r="T3585" s="389"/>
      <c r="U3585" s="389">
        <f t="shared" si="496"/>
        <v>0</v>
      </c>
      <c r="V3585" s="451"/>
      <c r="W3585" s="452"/>
      <c r="X3585" s="386"/>
      <c r="Y3585" s="390"/>
      <c r="Z3585" s="391"/>
      <c r="AA3585" s="392"/>
      <c r="AB3585" s="393"/>
      <c r="AC3585" s="394"/>
      <c r="AD3585" s="395">
        <f t="shared" si="499"/>
        <v>0</v>
      </c>
      <c r="AE3585" s="396">
        <f>IF(OR(G3585=账期!$A$18,G3585=账期!$A$20,G3585=账期!$A$22,G3585=账期!$A$24,G3585=账期!$A$25,G3585=账期!$A$27,G3585=账期!$A$26,G3585=账期!$A$28,G3585=账期!$A$30,G3585=账期!$A$32,G3585=账期!$A$34,G3585=账期!$A$35,G3585=账期!$A$37,G3585=账期!$A$39,G3585=账期!$A$40,G3585=账期!$A$41,G3585=账期!$A$42,G3585=账期!$A$43,G3585=账期!$A$44,G3585=账期!$A$45,G3585=账期!$A$46,G3585=账期!$A$48,G3585=账期!$A$50,G3585=账期!$A$51,G3585=账期!$A$52,G3585=账期!$A$53,G3585=账期!$A$54,G3585=账期!$A$56,G3585=账期!$A$57,G3585=账期!$A$58,G3585=账期!$A$59,G3585=账期!$A$60,G3585=账期!$A$61,G3585=账期!$A$62,G3585=账期!$A$63,G3585=账期!$A$64,G3585=账期!$A$66,G3585=账期!$A$67,G3585=账期!$A$68,G3585=账期!$A$70,G3585=账期!$A$71),30,IF(OR(G3585=账期!$A$74,G3585=账期!$A$77,G3585=账期!$A$76,G3585=账期!$A$79,G3585=账期!$A$80,G3585=账期!$A$81,G3585=账期!$A$83,G3585=账期!$A$85,G3585=账期!$A$87,G3585=账期!$A$89,G3585=账期!$A$91),60,IF(OR(G3585=账期!$A$93,G3585=账期!$A$94,G3585=账期!$A$95,G3585=账期!$A$96,G3585=账期!$A$98,G3585=账期!$A$99,G3585=账期!$A$101,G3585=账期!$A$102),90,0)))</f>
        <v>0</v>
      </c>
      <c r="AF3585" s="396"/>
      <c r="AG3585" s="384"/>
      <c r="AH3585" s="396" t="str">
        <f t="shared" si="495"/>
        <v/>
      </c>
    </row>
    <row r="3586" spans="1:34" ht="18" customHeight="1" x14ac:dyDescent="0.25">
      <c r="A3586" s="301" t="str">
        <f t="shared" si="497"/>
        <v/>
      </c>
      <c r="B3586" s="397"/>
      <c r="C3586" s="398"/>
      <c r="D3586" s="399"/>
      <c r="E3586" s="383" t="str">
        <f t="shared" si="493"/>
        <v>C</v>
      </c>
      <c r="F3586" s="383" t="str">
        <f t="shared" si="494"/>
        <v>C</v>
      </c>
      <c r="G3586" s="400"/>
      <c r="H3586" s="385" t="str">
        <f>IF(G3586="","",VLOOKUP(G3586,下拉数据源!J:K,2,0))</f>
        <v/>
      </c>
      <c r="I3586" s="385"/>
      <c r="J3586" s="385"/>
      <c r="K3586" s="386"/>
      <c r="L3586" s="401"/>
      <c r="M3586" s="384"/>
      <c r="N3586" s="384"/>
      <c r="O3586" s="384"/>
      <c r="P3586" s="386"/>
      <c r="Q3586" s="387"/>
      <c r="R3586" s="286"/>
      <c r="S3586" s="388">
        <f t="shared" si="498"/>
        <v>0</v>
      </c>
      <c r="T3586" s="389"/>
      <c r="U3586" s="389">
        <f t="shared" si="496"/>
        <v>0</v>
      </c>
      <c r="V3586" s="451"/>
      <c r="W3586" s="452"/>
      <c r="X3586" s="386"/>
      <c r="Y3586" s="390"/>
      <c r="Z3586" s="391"/>
      <c r="AA3586" s="392"/>
      <c r="AB3586" s="393"/>
      <c r="AC3586" s="394"/>
      <c r="AD3586" s="395">
        <f t="shared" si="499"/>
        <v>0</v>
      </c>
      <c r="AE3586" s="396">
        <f>IF(OR(G3586=账期!$A$18,G3586=账期!$A$20,G3586=账期!$A$22,G3586=账期!$A$24,G3586=账期!$A$25,G3586=账期!$A$27,G3586=账期!$A$26,G3586=账期!$A$28,G3586=账期!$A$30,G3586=账期!$A$32,G3586=账期!$A$34,G3586=账期!$A$35,G3586=账期!$A$37,G3586=账期!$A$39,G3586=账期!$A$40,G3586=账期!$A$41,G3586=账期!$A$42,G3586=账期!$A$43,G3586=账期!$A$44,G3586=账期!$A$45,G3586=账期!$A$46,G3586=账期!$A$48,G3586=账期!$A$50,G3586=账期!$A$51,G3586=账期!$A$52,G3586=账期!$A$53,G3586=账期!$A$54,G3586=账期!$A$56,G3586=账期!$A$57,G3586=账期!$A$58,G3586=账期!$A$59,G3586=账期!$A$60,G3586=账期!$A$61,G3586=账期!$A$62,G3586=账期!$A$63,G3586=账期!$A$64,G3586=账期!$A$66,G3586=账期!$A$67,G3586=账期!$A$68,G3586=账期!$A$70,G3586=账期!$A$71),30,IF(OR(G3586=账期!$A$74,G3586=账期!$A$77,G3586=账期!$A$76,G3586=账期!$A$79,G3586=账期!$A$80,G3586=账期!$A$81,G3586=账期!$A$83,G3586=账期!$A$85,G3586=账期!$A$87,G3586=账期!$A$89,G3586=账期!$A$91),60,IF(OR(G3586=账期!$A$93,G3586=账期!$A$94,G3586=账期!$A$95,G3586=账期!$A$96,G3586=账期!$A$98,G3586=账期!$A$99,G3586=账期!$A$101,G3586=账期!$A$102),90,0)))</f>
        <v>0</v>
      </c>
      <c r="AF3586" s="396"/>
      <c r="AG3586" s="384"/>
      <c r="AH3586" s="396" t="str">
        <f t="shared" si="495"/>
        <v/>
      </c>
    </row>
    <row r="3587" spans="1:34" ht="18" customHeight="1" x14ac:dyDescent="0.25">
      <c r="A3587" s="301" t="str">
        <f t="shared" si="497"/>
        <v/>
      </c>
      <c r="B3587" s="397"/>
      <c r="C3587" s="398"/>
      <c r="D3587" s="399"/>
      <c r="E3587" s="383" t="str">
        <f t="shared" si="493"/>
        <v>C</v>
      </c>
      <c r="F3587" s="383" t="str">
        <f t="shared" si="494"/>
        <v>C</v>
      </c>
      <c r="G3587" s="400"/>
      <c r="H3587" s="385" t="str">
        <f>IF(G3587="","",VLOOKUP(G3587,下拉数据源!J:K,2,0))</f>
        <v/>
      </c>
      <c r="I3587" s="385"/>
      <c r="J3587" s="385"/>
      <c r="K3587" s="386"/>
      <c r="L3587" s="401"/>
      <c r="M3587" s="384"/>
      <c r="N3587" s="384"/>
      <c r="O3587" s="384"/>
      <c r="P3587" s="386"/>
      <c r="Q3587" s="387"/>
      <c r="R3587" s="286"/>
      <c r="S3587" s="388">
        <f t="shared" si="498"/>
        <v>0</v>
      </c>
      <c r="T3587" s="389"/>
      <c r="U3587" s="389">
        <f t="shared" si="496"/>
        <v>0</v>
      </c>
      <c r="V3587" s="451"/>
      <c r="W3587" s="452"/>
      <c r="X3587" s="386"/>
      <c r="Y3587" s="390"/>
      <c r="Z3587" s="391"/>
      <c r="AA3587" s="392"/>
      <c r="AB3587" s="393"/>
      <c r="AC3587" s="394"/>
      <c r="AD3587" s="395">
        <f t="shared" si="499"/>
        <v>0</v>
      </c>
      <c r="AE3587" s="396">
        <f>IF(OR(G3587=账期!$A$18,G3587=账期!$A$20,G3587=账期!$A$22,G3587=账期!$A$24,G3587=账期!$A$25,G3587=账期!$A$27,G3587=账期!$A$26,G3587=账期!$A$28,G3587=账期!$A$30,G3587=账期!$A$32,G3587=账期!$A$34,G3587=账期!$A$35,G3587=账期!$A$37,G3587=账期!$A$39,G3587=账期!$A$40,G3587=账期!$A$41,G3587=账期!$A$42,G3587=账期!$A$43,G3587=账期!$A$44,G3587=账期!$A$45,G3587=账期!$A$46,G3587=账期!$A$48,G3587=账期!$A$50,G3587=账期!$A$51,G3587=账期!$A$52,G3587=账期!$A$53,G3587=账期!$A$54,G3587=账期!$A$56,G3587=账期!$A$57,G3587=账期!$A$58,G3587=账期!$A$59,G3587=账期!$A$60,G3587=账期!$A$61,G3587=账期!$A$62,G3587=账期!$A$63,G3587=账期!$A$64,G3587=账期!$A$66,G3587=账期!$A$67,G3587=账期!$A$68,G3587=账期!$A$70,G3587=账期!$A$71),30,IF(OR(G3587=账期!$A$74,G3587=账期!$A$77,G3587=账期!$A$76,G3587=账期!$A$79,G3587=账期!$A$80,G3587=账期!$A$81,G3587=账期!$A$83,G3587=账期!$A$85,G3587=账期!$A$87,G3587=账期!$A$89,G3587=账期!$A$91),60,IF(OR(G3587=账期!$A$93,G3587=账期!$A$94,G3587=账期!$A$95,G3587=账期!$A$96,G3587=账期!$A$98,G3587=账期!$A$99,G3587=账期!$A$101,G3587=账期!$A$102),90,0)))</f>
        <v>0</v>
      </c>
      <c r="AF3587" s="396"/>
      <c r="AG3587" s="384"/>
      <c r="AH3587" s="396" t="str">
        <f t="shared" si="495"/>
        <v/>
      </c>
    </row>
    <row r="3588" spans="1:34" ht="18" customHeight="1" x14ac:dyDescent="0.25">
      <c r="A3588" s="301" t="str">
        <f t="shared" si="497"/>
        <v/>
      </c>
      <c r="B3588" s="397"/>
      <c r="C3588" s="398"/>
      <c r="D3588" s="399"/>
      <c r="E3588" s="383" t="str">
        <f t="shared" si="493"/>
        <v>C</v>
      </c>
      <c r="F3588" s="383" t="str">
        <f t="shared" si="494"/>
        <v>C</v>
      </c>
      <c r="G3588" s="400"/>
      <c r="H3588" s="385" t="str">
        <f>IF(G3588="","",VLOOKUP(G3588,下拉数据源!J:K,2,0))</f>
        <v/>
      </c>
      <c r="I3588" s="385"/>
      <c r="J3588" s="385"/>
      <c r="K3588" s="386"/>
      <c r="L3588" s="401"/>
      <c r="M3588" s="384"/>
      <c r="N3588" s="384"/>
      <c r="O3588" s="384"/>
      <c r="P3588" s="386"/>
      <c r="Q3588" s="387"/>
      <c r="R3588" s="286"/>
      <c r="S3588" s="388">
        <f t="shared" si="498"/>
        <v>0</v>
      </c>
      <c r="T3588" s="389"/>
      <c r="U3588" s="389">
        <f t="shared" si="496"/>
        <v>0</v>
      </c>
      <c r="V3588" s="451"/>
      <c r="W3588" s="452"/>
      <c r="X3588" s="386"/>
      <c r="Y3588" s="390"/>
      <c r="Z3588" s="391"/>
      <c r="AA3588" s="392"/>
      <c r="AB3588" s="393"/>
      <c r="AC3588" s="394"/>
      <c r="AD3588" s="395">
        <f t="shared" si="499"/>
        <v>0</v>
      </c>
      <c r="AE3588" s="396">
        <f>IF(OR(G3588=账期!$A$18,G3588=账期!$A$20,G3588=账期!$A$22,G3588=账期!$A$24,G3588=账期!$A$25,G3588=账期!$A$27,G3588=账期!$A$26,G3588=账期!$A$28,G3588=账期!$A$30,G3588=账期!$A$32,G3588=账期!$A$34,G3588=账期!$A$35,G3588=账期!$A$37,G3588=账期!$A$39,G3588=账期!$A$40,G3588=账期!$A$41,G3588=账期!$A$42,G3588=账期!$A$43,G3588=账期!$A$44,G3588=账期!$A$45,G3588=账期!$A$46,G3588=账期!$A$48,G3588=账期!$A$50,G3588=账期!$A$51,G3588=账期!$A$52,G3588=账期!$A$53,G3588=账期!$A$54,G3588=账期!$A$56,G3588=账期!$A$57,G3588=账期!$A$58,G3588=账期!$A$59,G3588=账期!$A$60,G3588=账期!$A$61,G3588=账期!$A$62,G3588=账期!$A$63,G3588=账期!$A$64,G3588=账期!$A$66,G3588=账期!$A$67,G3588=账期!$A$68,G3588=账期!$A$70,G3588=账期!$A$71),30,IF(OR(G3588=账期!$A$74,G3588=账期!$A$77,G3588=账期!$A$76,G3588=账期!$A$79,G3588=账期!$A$80,G3588=账期!$A$81,G3588=账期!$A$83,G3588=账期!$A$85,G3588=账期!$A$87,G3588=账期!$A$89,G3588=账期!$A$91),60,IF(OR(G3588=账期!$A$93,G3588=账期!$A$94,G3588=账期!$A$95,G3588=账期!$A$96,G3588=账期!$A$98,G3588=账期!$A$99,G3588=账期!$A$101,G3588=账期!$A$102),90,0)))</f>
        <v>0</v>
      </c>
      <c r="AF3588" s="396"/>
      <c r="AG3588" s="384"/>
      <c r="AH3588" s="396" t="str">
        <f t="shared" si="495"/>
        <v/>
      </c>
    </row>
    <row r="3589" spans="1:34" ht="18" customHeight="1" x14ac:dyDescent="0.25">
      <c r="A3589" s="301" t="str">
        <f t="shared" si="497"/>
        <v/>
      </c>
      <c r="B3589" s="397"/>
      <c r="C3589" s="398"/>
      <c r="D3589" s="399"/>
      <c r="E3589" s="383" t="str">
        <f t="shared" si="493"/>
        <v>C</v>
      </c>
      <c r="F3589" s="383" t="str">
        <f t="shared" si="494"/>
        <v>C</v>
      </c>
      <c r="G3589" s="400"/>
      <c r="H3589" s="385" t="str">
        <f>IF(G3589="","",VLOOKUP(G3589,下拉数据源!J:K,2,0))</f>
        <v/>
      </c>
      <c r="I3589" s="385"/>
      <c r="J3589" s="385"/>
      <c r="K3589" s="386"/>
      <c r="L3589" s="401"/>
      <c r="M3589" s="384"/>
      <c r="N3589" s="384"/>
      <c r="O3589" s="384"/>
      <c r="P3589" s="386"/>
      <c r="Q3589" s="387"/>
      <c r="R3589" s="286"/>
      <c r="S3589" s="388">
        <f t="shared" si="498"/>
        <v>0</v>
      </c>
      <c r="T3589" s="389"/>
      <c r="U3589" s="389">
        <f t="shared" si="496"/>
        <v>0</v>
      </c>
      <c r="V3589" s="451"/>
      <c r="W3589" s="452"/>
      <c r="X3589" s="386"/>
      <c r="Y3589" s="390"/>
      <c r="Z3589" s="391"/>
      <c r="AA3589" s="392"/>
      <c r="AB3589" s="393"/>
      <c r="AC3589" s="394"/>
      <c r="AD3589" s="395">
        <f t="shared" si="499"/>
        <v>0</v>
      </c>
      <c r="AE3589" s="396">
        <f>IF(OR(G3589=账期!$A$18,G3589=账期!$A$20,G3589=账期!$A$22,G3589=账期!$A$24,G3589=账期!$A$25,G3589=账期!$A$27,G3589=账期!$A$26,G3589=账期!$A$28,G3589=账期!$A$30,G3589=账期!$A$32,G3589=账期!$A$34,G3589=账期!$A$35,G3589=账期!$A$37,G3589=账期!$A$39,G3589=账期!$A$40,G3589=账期!$A$41,G3589=账期!$A$42,G3589=账期!$A$43,G3589=账期!$A$44,G3589=账期!$A$45,G3589=账期!$A$46,G3589=账期!$A$48,G3589=账期!$A$50,G3589=账期!$A$51,G3589=账期!$A$52,G3589=账期!$A$53,G3589=账期!$A$54,G3589=账期!$A$56,G3589=账期!$A$57,G3589=账期!$A$58,G3589=账期!$A$59,G3589=账期!$A$60,G3589=账期!$A$61,G3589=账期!$A$62,G3589=账期!$A$63,G3589=账期!$A$64,G3589=账期!$A$66,G3589=账期!$A$67,G3589=账期!$A$68,G3589=账期!$A$70,G3589=账期!$A$71),30,IF(OR(G3589=账期!$A$74,G3589=账期!$A$77,G3589=账期!$A$76,G3589=账期!$A$79,G3589=账期!$A$80,G3589=账期!$A$81,G3589=账期!$A$83,G3589=账期!$A$85,G3589=账期!$A$87,G3589=账期!$A$89,G3589=账期!$A$91),60,IF(OR(G3589=账期!$A$93,G3589=账期!$A$94,G3589=账期!$A$95,G3589=账期!$A$96,G3589=账期!$A$98,G3589=账期!$A$99,G3589=账期!$A$101,G3589=账期!$A$102),90,0)))</f>
        <v>0</v>
      </c>
      <c r="AF3589" s="396"/>
      <c r="AG3589" s="384"/>
      <c r="AH3589" s="396" t="str">
        <f t="shared" si="495"/>
        <v/>
      </c>
    </row>
    <row r="3590" spans="1:34" ht="18" customHeight="1" x14ac:dyDescent="0.25">
      <c r="A3590" s="301" t="str">
        <f t="shared" si="497"/>
        <v/>
      </c>
      <c r="B3590" s="397"/>
      <c r="C3590" s="398"/>
      <c r="D3590" s="399"/>
      <c r="E3590" s="383" t="str">
        <f t="shared" si="493"/>
        <v>C</v>
      </c>
      <c r="F3590" s="383" t="str">
        <f t="shared" si="494"/>
        <v>C</v>
      </c>
      <c r="G3590" s="400"/>
      <c r="H3590" s="385" t="str">
        <f>IF(G3590="","",VLOOKUP(G3590,下拉数据源!J:K,2,0))</f>
        <v/>
      </c>
      <c r="I3590" s="385"/>
      <c r="J3590" s="385"/>
      <c r="K3590" s="386"/>
      <c r="L3590" s="401"/>
      <c r="M3590" s="384"/>
      <c r="N3590" s="384"/>
      <c r="O3590" s="384"/>
      <c r="P3590" s="386"/>
      <c r="Q3590" s="387"/>
      <c r="R3590" s="286"/>
      <c r="S3590" s="388">
        <f t="shared" si="498"/>
        <v>0</v>
      </c>
      <c r="T3590" s="389"/>
      <c r="U3590" s="389">
        <f t="shared" si="496"/>
        <v>0</v>
      </c>
      <c r="V3590" s="451"/>
      <c r="W3590" s="452"/>
      <c r="X3590" s="386"/>
      <c r="Y3590" s="390"/>
      <c r="Z3590" s="391"/>
      <c r="AA3590" s="392"/>
      <c r="AB3590" s="393"/>
      <c r="AC3590" s="394"/>
      <c r="AD3590" s="395">
        <f t="shared" si="499"/>
        <v>0</v>
      </c>
      <c r="AE3590" s="396">
        <f>IF(OR(G3590=账期!$A$18,G3590=账期!$A$20,G3590=账期!$A$22,G3590=账期!$A$24,G3590=账期!$A$25,G3590=账期!$A$27,G3590=账期!$A$26,G3590=账期!$A$28,G3590=账期!$A$30,G3590=账期!$A$32,G3590=账期!$A$34,G3590=账期!$A$35,G3590=账期!$A$37,G3590=账期!$A$39,G3590=账期!$A$40,G3590=账期!$A$41,G3590=账期!$A$42,G3590=账期!$A$43,G3590=账期!$A$44,G3590=账期!$A$45,G3590=账期!$A$46,G3590=账期!$A$48,G3590=账期!$A$50,G3590=账期!$A$51,G3590=账期!$A$52,G3590=账期!$A$53,G3590=账期!$A$54,G3590=账期!$A$56,G3590=账期!$A$57,G3590=账期!$A$58,G3590=账期!$A$59,G3590=账期!$A$60,G3590=账期!$A$61,G3590=账期!$A$62,G3590=账期!$A$63,G3590=账期!$A$64,G3590=账期!$A$66,G3590=账期!$A$67,G3590=账期!$A$68,G3590=账期!$A$70,G3590=账期!$A$71),30,IF(OR(G3590=账期!$A$74,G3590=账期!$A$77,G3590=账期!$A$76,G3590=账期!$A$79,G3590=账期!$A$80,G3590=账期!$A$81,G3590=账期!$A$83,G3590=账期!$A$85,G3590=账期!$A$87,G3590=账期!$A$89,G3590=账期!$A$91),60,IF(OR(G3590=账期!$A$93,G3590=账期!$A$94,G3590=账期!$A$95,G3590=账期!$A$96,G3590=账期!$A$98,G3590=账期!$A$99,G3590=账期!$A$101,G3590=账期!$A$102),90,0)))</f>
        <v>0</v>
      </c>
      <c r="AF3590" s="396"/>
      <c r="AG3590" s="384"/>
      <c r="AH3590" s="396" t="str">
        <f t="shared" si="495"/>
        <v/>
      </c>
    </row>
    <row r="3591" spans="1:34" ht="18" customHeight="1" x14ac:dyDescent="0.25">
      <c r="A3591" s="301" t="str">
        <f t="shared" si="497"/>
        <v/>
      </c>
      <c r="B3591" s="397"/>
      <c r="C3591" s="398"/>
      <c r="D3591" s="399"/>
      <c r="E3591" s="383" t="str">
        <f t="shared" si="493"/>
        <v>C</v>
      </c>
      <c r="F3591" s="383" t="str">
        <f t="shared" si="494"/>
        <v>C</v>
      </c>
      <c r="G3591" s="400"/>
      <c r="H3591" s="385" t="str">
        <f>IF(G3591="","",VLOOKUP(G3591,下拉数据源!J:K,2,0))</f>
        <v/>
      </c>
      <c r="I3591" s="385"/>
      <c r="J3591" s="385"/>
      <c r="K3591" s="386"/>
      <c r="L3591" s="401"/>
      <c r="M3591" s="384"/>
      <c r="N3591" s="384"/>
      <c r="O3591" s="384"/>
      <c r="P3591" s="386"/>
      <c r="Q3591" s="387"/>
      <c r="R3591" s="286"/>
      <c r="S3591" s="388">
        <f t="shared" si="498"/>
        <v>0</v>
      </c>
      <c r="T3591" s="389"/>
      <c r="U3591" s="389">
        <f t="shared" si="496"/>
        <v>0</v>
      </c>
      <c r="V3591" s="451"/>
      <c r="W3591" s="452"/>
      <c r="X3591" s="386"/>
      <c r="Y3591" s="390"/>
      <c r="Z3591" s="391"/>
      <c r="AA3591" s="392"/>
      <c r="AB3591" s="393"/>
      <c r="AC3591" s="394"/>
      <c r="AD3591" s="395">
        <f t="shared" si="499"/>
        <v>0</v>
      </c>
      <c r="AE3591" s="396">
        <f>IF(OR(G3591=账期!$A$18,G3591=账期!$A$20,G3591=账期!$A$22,G3591=账期!$A$24,G3591=账期!$A$25,G3591=账期!$A$27,G3591=账期!$A$26,G3591=账期!$A$28,G3591=账期!$A$30,G3591=账期!$A$32,G3591=账期!$A$34,G3591=账期!$A$35,G3591=账期!$A$37,G3591=账期!$A$39,G3591=账期!$A$40,G3591=账期!$A$41,G3591=账期!$A$42,G3591=账期!$A$43,G3591=账期!$A$44,G3591=账期!$A$45,G3591=账期!$A$46,G3591=账期!$A$48,G3591=账期!$A$50,G3591=账期!$A$51,G3591=账期!$A$52,G3591=账期!$A$53,G3591=账期!$A$54,G3591=账期!$A$56,G3591=账期!$A$57,G3591=账期!$A$58,G3591=账期!$A$59,G3591=账期!$A$60,G3591=账期!$A$61,G3591=账期!$A$62,G3591=账期!$A$63,G3591=账期!$A$64,G3591=账期!$A$66,G3591=账期!$A$67,G3591=账期!$A$68,G3591=账期!$A$70,G3591=账期!$A$71),30,IF(OR(G3591=账期!$A$74,G3591=账期!$A$77,G3591=账期!$A$76,G3591=账期!$A$79,G3591=账期!$A$80,G3591=账期!$A$81,G3591=账期!$A$83,G3591=账期!$A$85,G3591=账期!$A$87,G3591=账期!$A$89,G3591=账期!$A$91),60,IF(OR(G3591=账期!$A$93,G3591=账期!$A$94,G3591=账期!$A$95,G3591=账期!$A$96,G3591=账期!$A$98,G3591=账期!$A$99,G3591=账期!$A$101,G3591=账期!$A$102),90,0)))</f>
        <v>0</v>
      </c>
      <c r="AF3591" s="396"/>
      <c r="AG3591" s="384"/>
      <c r="AH3591" s="396" t="str">
        <f t="shared" si="495"/>
        <v/>
      </c>
    </row>
    <row r="3592" spans="1:34" ht="18" customHeight="1" x14ac:dyDescent="0.25">
      <c r="A3592" s="301" t="str">
        <f t="shared" si="497"/>
        <v/>
      </c>
      <c r="B3592" s="397"/>
      <c r="C3592" s="398"/>
      <c r="D3592" s="399"/>
      <c r="E3592" s="383" t="str">
        <f t="shared" si="493"/>
        <v>C</v>
      </c>
      <c r="F3592" s="383" t="str">
        <f t="shared" si="494"/>
        <v>C</v>
      </c>
      <c r="G3592" s="400"/>
      <c r="H3592" s="385" t="str">
        <f>IF(G3592="","",VLOOKUP(G3592,下拉数据源!J:K,2,0))</f>
        <v/>
      </c>
      <c r="I3592" s="385"/>
      <c r="J3592" s="385"/>
      <c r="K3592" s="386"/>
      <c r="L3592" s="401"/>
      <c r="M3592" s="384"/>
      <c r="N3592" s="384"/>
      <c r="O3592" s="384"/>
      <c r="P3592" s="386"/>
      <c r="Q3592" s="387"/>
      <c r="R3592" s="286"/>
      <c r="S3592" s="388">
        <f t="shared" si="498"/>
        <v>0</v>
      </c>
      <c r="T3592" s="389"/>
      <c r="U3592" s="389">
        <f t="shared" si="496"/>
        <v>0</v>
      </c>
      <c r="V3592" s="451"/>
      <c r="W3592" s="452"/>
      <c r="X3592" s="386"/>
      <c r="Y3592" s="390"/>
      <c r="Z3592" s="391"/>
      <c r="AA3592" s="392"/>
      <c r="AB3592" s="393"/>
      <c r="AC3592" s="394"/>
      <c r="AD3592" s="395">
        <f t="shared" si="499"/>
        <v>0</v>
      </c>
      <c r="AE3592" s="396">
        <f>IF(OR(G3592=账期!$A$18,G3592=账期!$A$20,G3592=账期!$A$22,G3592=账期!$A$24,G3592=账期!$A$25,G3592=账期!$A$27,G3592=账期!$A$26,G3592=账期!$A$28,G3592=账期!$A$30,G3592=账期!$A$32,G3592=账期!$A$34,G3592=账期!$A$35,G3592=账期!$A$37,G3592=账期!$A$39,G3592=账期!$A$40,G3592=账期!$A$41,G3592=账期!$A$42,G3592=账期!$A$43,G3592=账期!$A$44,G3592=账期!$A$45,G3592=账期!$A$46,G3592=账期!$A$48,G3592=账期!$A$50,G3592=账期!$A$51,G3592=账期!$A$52,G3592=账期!$A$53,G3592=账期!$A$54,G3592=账期!$A$56,G3592=账期!$A$57,G3592=账期!$A$58,G3592=账期!$A$59,G3592=账期!$A$60,G3592=账期!$A$61,G3592=账期!$A$62,G3592=账期!$A$63,G3592=账期!$A$64,G3592=账期!$A$66,G3592=账期!$A$67,G3592=账期!$A$68,G3592=账期!$A$70,G3592=账期!$A$71),30,IF(OR(G3592=账期!$A$74,G3592=账期!$A$77,G3592=账期!$A$76,G3592=账期!$A$79,G3592=账期!$A$80,G3592=账期!$A$81,G3592=账期!$A$83,G3592=账期!$A$85,G3592=账期!$A$87,G3592=账期!$A$89,G3592=账期!$A$91),60,IF(OR(G3592=账期!$A$93,G3592=账期!$A$94,G3592=账期!$A$95,G3592=账期!$A$96,G3592=账期!$A$98,G3592=账期!$A$99,G3592=账期!$A$101,G3592=账期!$A$102),90,0)))</f>
        <v>0</v>
      </c>
      <c r="AF3592" s="396"/>
      <c r="AG3592" s="384"/>
      <c r="AH3592" s="396" t="str">
        <f t="shared" si="495"/>
        <v/>
      </c>
    </row>
    <row r="3593" spans="1:34" ht="18" customHeight="1" x14ac:dyDescent="0.25">
      <c r="A3593" s="301" t="str">
        <f t="shared" si="497"/>
        <v/>
      </c>
      <c r="B3593" s="397"/>
      <c r="C3593" s="398"/>
      <c r="D3593" s="399"/>
      <c r="E3593" s="383" t="str">
        <f t="shared" si="493"/>
        <v>C</v>
      </c>
      <c r="F3593" s="383" t="str">
        <f t="shared" si="494"/>
        <v>C</v>
      </c>
      <c r="G3593" s="400"/>
      <c r="H3593" s="385" t="str">
        <f>IF(G3593="","",VLOOKUP(G3593,下拉数据源!J:K,2,0))</f>
        <v/>
      </c>
      <c r="I3593" s="385"/>
      <c r="J3593" s="385"/>
      <c r="K3593" s="386"/>
      <c r="L3593" s="401"/>
      <c r="M3593" s="384"/>
      <c r="N3593" s="384"/>
      <c r="O3593" s="384"/>
      <c r="P3593" s="386"/>
      <c r="Q3593" s="387"/>
      <c r="R3593" s="286"/>
      <c r="S3593" s="388">
        <f t="shared" si="498"/>
        <v>0</v>
      </c>
      <c r="T3593" s="389"/>
      <c r="U3593" s="389">
        <f t="shared" si="496"/>
        <v>0</v>
      </c>
      <c r="V3593" s="451"/>
      <c r="W3593" s="452"/>
      <c r="X3593" s="386"/>
      <c r="Y3593" s="390"/>
      <c r="Z3593" s="391"/>
      <c r="AA3593" s="392"/>
      <c r="AB3593" s="393"/>
      <c r="AC3593" s="394"/>
      <c r="AD3593" s="395">
        <f t="shared" si="499"/>
        <v>0</v>
      </c>
      <c r="AE3593" s="396">
        <f>IF(OR(G3593=账期!$A$18,G3593=账期!$A$20,G3593=账期!$A$22,G3593=账期!$A$24,G3593=账期!$A$25,G3593=账期!$A$27,G3593=账期!$A$26,G3593=账期!$A$28,G3593=账期!$A$30,G3593=账期!$A$32,G3593=账期!$A$34,G3593=账期!$A$35,G3593=账期!$A$37,G3593=账期!$A$39,G3593=账期!$A$40,G3593=账期!$A$41,G3593=账期!$A$42,G3593=账期!$A$43,G3593=账期!$A$44,G3593=账期!$A$45,G3593=账期!$A$46,G3593=账期!$A$48,G3593=账期!$A$50,G3593=账期!$A$51,G3593=账期!$A$52,G3593=账期!$A$53,G3593=账期!$A$54,G3593=账期!$A$56,G3593=账期!$A$57,G3593=账期!$A$58,G3593=账期!$A$59,G3593=账期!$A$60,G3593=账期!$A$61,G3593=账期!$A$62,G3593=账期!$A$63,G3593=账期!$A$64,G3593=账期!$A$66,G3593=账期!$A$67,G3593=账期!$A$68,G3593=账期!$A$70,G3593=账期!$A$71),30,IF(OR(G3593=账期!$A$74,G3593=账期!$A$77,G3593=账期!$A$76,G3593=账期!$A$79,G3593=账期!$A$80,G3593=账期!$A$81,G3593=账期!$A$83,G3593=账期!$A$85,G3593=账期!$A$87,G3593=账期!$A$89,G3593=账期!$A$91),60,IF(OR(G3593=账期!$A$93,G3593=账期!$A$94,G3593=账期!$A$95,G3593=账期!$A$96,G3593=账期!$A$98,G3593=账期!$A$99,G3593=账期!$A$101,G3593=账期!$A$102),90,0)))</f>
        <v>0</v>
      </c>
      <c r="AF3593" s="396"/>
      <c r="AG3593" s="384"/>
      <c r="AH3593" s="396" t="str">
        <f t="shared" si="495"/>
        <v/>
      </c>
    </row>
    <row r="3594" spans="1:34" ht="18" customHeight="1" x14ac:dyDescent="0.25">
      <c r="A3594" s="301" t="str">
        <f t="shared" si="497"/>
        <v/>
      </c>
      <c r="B3594" s="397"/>
      <c r="C3594" s="398"/>
      <c r="D3594" s="399"/>
      <c r="E3594" s="383" t="str">
        <f t="shared" si="493"/>
        <v>C</v>
      </c>
      <c r="F3594" s="383" t="str">
        <f t="shared" si="494"/>
        <v>C</v>
      </c>
      <c r="G3594" s="400"/>
      <c r="H3594" s="385" t="str">
        <f>IF(G3594="","",VLOOKUP(G3594,下拉数据源!J:K,2,0))</f>
        <v/>
      </c>
      <c r="I3594" s="385"/>
      <c r="J3594" s="385"/>
      <c r="K3594" s="386"/>
      <c r="L3594" s="401"/>
      <c r="M3594" s="384"/>
      <c r="N3594" s="384"/>
      <c r="O3594" s="384"/>
      <c r="P3594" s="386"/>
      <c r="Q3594" s="387"/>
      <c r="R3594" s="286"/>
      <c r="S3594" s="388">
        <f t="shared" si="498"/>
        <v>0</v>
      </c>
      <c r="T3594" s="389"/>
      <c r="U3594" s="389">
        <f t="shared" si="496"/>
        <v>0</v>
      </c>
      <c r="V3594" s="451"/>
      <c r="W3594" s="452"/>
      <c r="X3594" s="386"/>
      <c r="Y3594" s="390"/>
      <c r="Z3594" s="391"/>
      <c r="AA3594" s="392"/>
      <c r="AB3594" s="393"/>
      <c r="AC3594" s="394"/>
      <c r="AD3594" s="395">
        <f t="shared" si="499"/>
        <v>0</v>
      </c>
      <c r="AE3594" s="396">
        <f>IF(OR(G3594=账期!$A$18,G3594=账期!$A$20,G3594=账期!$A$22,G3594=账期!$A$24,G3594=账期!$A$25,G3594=账期!$A$27,G3594=账期!$A$26,G3594=账期!$A$28,G3594=账期!$A$30,G3594=账期!$A$32,G3594=账期!$A$34,G3594=账期!$A$35,G3594=账期!$A$37,G3594=账期!$A$39,G3594=账期!$A$40,G3594=账期!$A$41,G3594=账期!$A$42,G3594=账期!$A$43,G3594=账期!$A$44,G3594=账期!$A$45,G3594=账期!$A$46,G3594=账期!$A$48,G3594=账期!$A$50,G3594=账期!$A$51,G3594=账期!$A$52,G3594=账期!$A$53,G3594=账期!$A$54,G3594=账期!$A$56,G3594=账期!$A$57,G3594=账期!$A$58,G3594=账期!$A$59,G3594=账期!$A$60,G3594=账期!$A$61,G3594=账期!$A$62,G3594=账期!$A$63,G3594=账期!$A$64,G3594=账期!$A$66,G3594=账期!$A$67,G3594=账期!$A$68,G3594=账期!$A$70,G3594=账期!$A$71),30,IF(OR(G3594=账期!$A$74,G3594=账期!$A$77,G3594=账期!$A$76,G3594=账期!$A$79,G3594=账期!$A$80,G3594=账期!$A$81,G3594=账期!$A$83,G3594=账期!$A$85,G3594=账期!$A$87,G3594=账期!$A$89,G3594=账期!$A$91),60,IF(OR(G3594=账期!$A$93,G3594=账期!$A$94,G3594=账期!$A$95,G3594=账期!$A$96,G3594=账期!$A$98,G3594=账期!$A$99,G3594=账期!$A$101,G3594=账期!$A$102),90,0)))</f>
        <v>0</v>
      </c>
      <c r="AF3594" s="396"/>
      <c r="AG3594" s="384"/>
      <c r="AH3594" s="396" t="str">
        <f t="shared" si="495"/>
        <v/>
      </c>
    </row>
    <row r="3595" spans="1:34" ht="18" customHeight="1" x14ac:dyDescent="0.25">
      <c r="A3595" s="301" t="str">
        <f t="shared" si="497"/>
        <v/>
      </c>
      <c r="B3595" s="397"/>
      <c r="C3595" s="398"/>
      <c r="D3595" s="399"/>
      <c r="E3595" s="383" t="str">
        <f t="shared" si="493"/>
        <v>C</v>
      </c>
      <c r="F3595" s="383" t="str">
        <f t="shared" si="494"/>
        <v>C</v>
      </c>
      <c r="G3595" s="400"/>
      <c r="H3595" s="385" t="str">
        <f>IF(G3595="","",VLOOKUP(G3595,下拉数据源!J:K,2,0))</f>
        <v/>
      </c>
      <c r="I3595" s="385"/>
      <c r="J3595" s="385"/>
      <c r="K3595" s="386"/>
      <c r="L3595" s="401"/>
      <c r="M3595" s="384"/>
      <c r="N3595" s="384"/>
      <c r="O3595" s="384"/>
      <c r="P3595" s="386"/>
      <c r="Q3595" s="387"/>
      <c r="R3595" s="286"/>
      <c r="S3595" s="388">
        <f t="shared" si="498"/>
        <v>0</v>
      </c>
      <c r="T3595" s="389"/>
      <c r="U3595" s="389">
        <f t="shared" si="496"/>
        <v>0</v>
      </c>
      <c r="V3595" s="451"/>
      <c r="W3595" s="452"/>
      <c r="X3595" s="386"/>
      <c r="Y3595" s="390"/>
      <c r="Z3595" s="391"/>
      <c r="AA3595" s="392"/>
      <c r="AB3595" s="393"/>
      <c r="AC3595" s="394"/>
      <c r="AD3595" s="395">
        <f t="shared" si="499"/>
        <v>0</v>
      </c>
      <c r="AE3595" s="396">
        <f>IF(OR(G3595=账期!$A$18,G3595=账期!$A$20,G3595=账期!$A$22,G3595=账期!$A$24,G3595=账期!$A$25,G3595=账期!$A$27,G3595=账期!$A$26,G3595=账期!$A$28,G3595=账期!$A$30,G3595=账期!$A$32,G3595=账期!$A$34,G3595=账期!$A$35,G3595=账期!$A$37,G3595=账期!$A$39,G3595=账期!$A$40,G3595=账期!$A$41,G3595=账期!$A$42,G3595=账期!$A$43,G3595=账期!$A$44,G3595=账期!$A$45,G3595=账期!$A$46,G3595=账期!$A$48,G3595=账期!$A$50,G3595=账期!$A$51,G3595=账期!$A$52,G3595=账期!$A$53,G3595=账期!$A$54,G3595=账期!$A$56,G3595=账期!$A$57,G3595=账期!$A$58,G3595=账期!$A$59,G3595=账期!$A$60,G3595=账期!$A$61,G3595=账期!$A$62,G3595=账期!$A$63,G3595=账期!$A$64,G3595=账期!$A$66,G3595=账期!$A$67,G3595=账期!$A$68,G3595=账期!$A$70,G3595=账期!$A$71),30,IF(OR(G3595=账期!$A$74,G3595=账期!$A$77,G3595=账期!$A$76,G3595=账期!$A$79,G3595=账期!$A$80,G3595=账期!$A$81,G3595=账期!$A$83,G3595=账期!$A$85,G3595=账期!$A$87,G3595=账期!$A$89,G3595=账期!$A$91),60,IF(OR(G3595=账期!$A$93,G3595=账期!$A$94,G3595=账期!$A$95,G3595=账期!$A$96,G3595=账期!$A$98,G3595=账期!$A$99,G3595=账期!$A$101,G3595=账期!$A$102),90,0)))</f>
        <v>0</v>
      </c>
      <c r="AF3595" s="396"/>
      <c r="AG3595" s="384"/>
      <c r="AH3595" s="396" t="str">
        <f t="shared" si="495"/>
        <v/>
      </c>
    </row>
    <row r="3596" spans="1:34" ht="18" customHeight="1" x14ac:dyDescent="0.25">
      <c r="A3596" s="301" t="str">
        <f t="shared" si="497"/>
        <v/>
      </c>
      <c r="B3596" s="397"/>
      <c r="C3596" s="398"/>
      <c r="D3596" s="399"/>
      <c r="E3596" s="383" t="str">
        <f t="shared" si="493"/>
        <v>C</v>
      </c>
      <c r="F3596" s="383" t="str">
        <f t="shared" si="494"/>
        <v>C</v>
      </c>
      <c r="G3596" s="400"/>
      <c r="H3596" s="385" t="str">
        <f>IF(G3596="","",VLOOKUP(G3596,下拉数据源!J:K,2,0))</f>
        <v/>
      </c>
      <c r="I3596" s="385"/>
      <c r="J3596" s="385"/>
      <c r="K3596" s="386"/>
      <c r="L3596" s="401"/>
      <c r="M3596" s="384"/>
      <c r="N3596" s="384"/>
      <c r="O3596" s="384"/>
      <c r="P3596" s="386"/>
      <c r="Q3596" s="387"/>
      <c r="R3596" s="286"/>
      <c r="S3596" s="388">
        <f t="shared" si="498"/>
        <v>0</v>
      </c>
      <c r="T3596" s="389"/>
      <c r="U3596" s="389">
        <f t="shared" si="496"/>
        <v>0</v>
      </c>
      <c r="V3596" s="451"/>
      <c r="W3596" s="452"/>
      <c r="X3596" s="386"/>
      <c r="Y3596" s="390"/>
      <c r="Z3596" s="391"/>
      <c r="AA3596" s="392"/>
      <c r="AB3596" s="393"/>
      <c r="AC3596" s="394"/>
      <c r="AD3596" s="395">
        <f t="shared" si="499"/>
        <v>0</v>
      </c>
      <c r="AE3596" s="396">
        <f>IF(OR(G3596=账期!$A$18,G3596=账期!$A$20,G3596=账期!$A$22,G3596=账期!$A$24,G3596=账期!$A$25,G3596=账期!$A$27,G3596=账期!$A$26,G3596=账期!$A$28,G3596=账期!$A$30,G3596=账期!$A$32,G3596=账期!$A$34,G3596=账期!$A$35,G3596=账期!$A$37,G3596=账期!$A$39,G3596=账期!$A$40,G3596=账期!$A$41,G3596=账期!$A$42,G3596=账期!$A$43,G3596=账期!$A$44,G3596=账期!$A$45,G3596=账期!$A$46,G3596=账期!$A$48,G3596=账期!$A$50,G3596=账期!$A$51,G3596=账期!$A$52,G3596=账期!$A$53,G3596=账期!$A$54,G3596=账期!$A$56,G3596=账期!$A$57,G3596=账期!$A$58,G3596=账期!$A$59,G3596=账期!$A$60,G3596=账期!$A$61,G3596=账期!$A$62,G3596=账期!$A$63,G3596=账期!$A$64,G3596=账期!$A$66,G3596=账期!$A$67,G3596=账期!$A$68,G3596=账期!$A$70,G3596=账期!$A$71),30,IF(OR(G3596=账期!$A$74,G3596=账期!$A$77,G3596=账期!$A$76,G3596=账期!$A$79,G3596=账期!$A$80,G3596=账期!$A$81,G3596=账期!$A$83,G3596=账期!$A$85,G3596=账期!$A$87,G3596=账期!$A$89,G3596=账期!$A$91),60,IF(OR(G3596=账期!$A$93,G3596=账期!$A$94,G3596=账期!$A$95,G3596=账期!$A$96,G3596=账期!$A$98,G3596=账期!$A$99,G3596=账期!$A$101,G3596=账期!$A$102),90,0)))</f>
        <v>0</v>
      </c>
      <c r="AF3596" s="396"/>
      <c r="AG3596" s="384"/>
      <c r="AH3596" s="396" t="str">
        <f t="shared" si="495"/>
        <v/>
      </c>
    </row>
    <row r="3597" spans="1:34" ht="18" customHeight="1" x14ac:dyDescent="0.25">
      <c r="A3597" s="301" t="str">
        <f t="shared" si="497"/>
        <v/>
      </c>
      <c r="B3597" s="397"/>
      <c r="C3597" s="398"/>
      <c r="D3597" s="399"/>
      <c r="E3597" s="383" t="str">
        <f t="shared" si="493"/>
        <v>C</v>
      </c>
      <c r="F3597" s="383" t="str">
        <f t="shared" si="494"/>
        <v>C</v>
      </c>
      <c r="G3597" s="400"/>
      <c r="H3597" s="385" t="str">
        <f>IF(G3597="","",VLOOKUP(G3597,下拉数据源!J:K,2,0))</f>
        <v/>
      </c>
      <c r="I3597" s="385"/>
      <c r="J3597" s="385"/>
      <c r="K3597" s="386"/>
      <c r="L3597" s="401"/>
      <c r="M3597" s="384"/>
      <c r="N3597" s="384"/>
      <c r="O3597" s="384"/>
      <c r="P3597" s="386"/>
      <c r="Q3597" s="387"/>
      <c r="R3597" s="286"/>
      <c r="S3597" s="388">
        <f t="shared" si="498"/>
        <v>0</v>
      </c>
      <c r="T3597" s="389"/>
      <c r="U3597" s="389">
        <f t="shared" si="496"/>
        <v>0</v>
      </c>
      <c r="V3597" s="451"/>
      <c r="W3597" s="452"/>
      <c r="X3597" s="386"/>
      <c r="Y3597" s="390"/>
      <c r="Z3597" s="391"/>
      <c r="AA3597" s="392"/>
      <c r="AB3597" s="393"/>
      <c r="AC3597" s="394"/>
      <c r="AD3597" s="395">
        <f t="shared" si="499"/>
        <v>0</v>
      </c>
      <c r="AE3597" s="396">
        <f>IF(OR(G3597=账期!$A$18,G3597=账期!$A$20,G3597=账期!$A$22,G3597=账期!$A$24,G3597=账期!$A$25,G3597=账期!$A$27,G3597=账期!$A$26,G3597=账期!$A$28,G3597=账期!$A$30,G3597=账期!$A$32,G3597=账期!$A$34,G3597=账期!$A$35,G3597=账期!$A$37,G3597=账期!$A$39,G3597=账期!$A$40,G3597=账期!$A$41,G3597=账期!$A$42,G3597=账期!$A$43,G3597=账期!$A$44,G3597=账期!$A$45,G3597=账期!$A$46,G3597=账期!$A$48,G3597=账期!$A$50,G3597=账期!$A$51,G3597=账期!$A$52,G3597=账期!$A$53,G3597=账期!$A$54,G3597=账期!$A$56,G3597=账期!$A$57,G3597=账期!$A$58,G3597=账期!$A$59,G3597=账期!$A$60,G3597=账期!$A$61,G3597=账期!$A$62,G3597=账期!$A$63,G3597=账期!$A$64,G3597=账期!$A$66,G3597=账期!$A$67,G3597=账期!$A$68,G3597=账期!$A$70,G3597=账期!$A$71),30,IF(OR(G3597=账期!$A$74,G3597=账期!$A$77,G3597=账期!$A$76,G3597=账期!$A$79,G3597=账期!$A$80,G3597=账期!$A$81,G3597=账期!$A$83,G3597=账期!$A$85,G3597=账期!$A$87,G3597=账期!$A$89,G3597=账期!$A$91),60,IF(OR(G3597=账期!$A$93,G3597=账期!$A$94,G3597=账期!$A$95,G3597=账期!$A$96,G3597=账期!$A$98,G3597=账期!$A$99,G3597=账期!$A$101,G3597=账期!$A$102),90,0)))</f>
        <v>0</v>
      </c>
      <c r="AF3597" s="396"/>
      <c r="AG3597" s="384"/>
      <c r="AH3597" s="396" t="str">
        <f t="shared" si="495"/>
        <v/>
      </c>
    </row>
    <row r="3598" spans="1:34" ht="18" customHeight="1" x14ac:dyDescent="0.25">
      <c r="A3598" s="301" t="str">
        <f t="shared" si="497"/>
        <v/>
      </c>
      <c r="B3598" s="397"/>
      <c r="C3598" s="398"/>
      <c r="D3598" s="399"/>
      <c r="E3598" s="383" t="str">
        <f t="shared" si="493"/>
        <v>C</v>
      </c>
      <c r="F3598" s="383" t="str">
        <f t="shared" si="494"/>
        <v>C</v>
      </c>
      <c r="G3598" s="400"/>
      <c r="H3598" s="385" t="str">
        <f>IF(G3598="","",VLOOKUP(G3598,下拉数据源!J:K,2,0))</f>
        <v/>
      </c>
      <c r="I3598" s="385"/>
      <c r="J3598" s="385"/>
      <c r="K3598" s="386"/>
      <c r="L3598" s="401"/>
      <c r="M3598" s="384"/>
      <c r="N3598" s="384"/>
      <c r="O3598" s="384"/>
      <c r="P3598" s="386"/>
      <c r="Q3598" s="387"/>
      <c r="R3598" s="286"/>
      <c r="S3598" s="388">
        <f t="shared" si="498"/>
        <v>0</v>
      </c>
      <c r="T3598" s="389"/>
      <c r="U3598" s="389">
        <f t="shared" si="496"/>
        <v>0</v>
      </c>
      <c r="V3598" s="451"/>
      <c r="W3598" s="452"/>
      <c r="X3598" s="386"/>
      <c r="Y3598" s="390"/>
      <c r="Z3598" s="391"/>
      <c r="AA3598" s="392"/>
      <c r="AB3598" s="393"/>
      <c r="AC3598" s="394"/>
      <c r="AD3598" s="395">
        <f t="shared" si="499"/>
        <v>0</v>
      </c>
      <c r="AE3598" s="396">
        <f>IF(OR(G3598=账期!$A$18,G3598=账期!$A$20,G3598=账期!$A$22,G3598=账期!$A$24,G3598=账期!$A$25,G3598=账期!$A$27,G3598=账期!$A$26,G3598=账期!$A$28,G3598=账期!$A$30,G3598=账期!$A$32,G3598=账期!$A$34,G3598=账期!$A$35,G3598=账期!$A$37,G3598=账期!$A$39,G3598=账期!$A$40,G3598=账期!$A$41,G3598=账期!$A$42,G3598=账期!$A$43,G3598=账期!$A$44,G3598=账期!$A$45,G3598=账期!$A$46,G3598=账期!$A$48,G3598=账期!$A$50,G3598=账期!$A$51,G3598=账期!$A$52,G3598=账期!$A$53,G3598=账期!$A$54,G3598=账期!$A$56,G3598=账期!$A$57,G3598=账期!$A$58,G3598=账期!$A$59,G3598=账期!$A$60,G3598=账期!$A$61,G3598=账期!$A$62,G3598=账期!$A$63,G3598=账期!$A$64,G3598=账期!$A$66,G3598=账期!$A$67,G3598=账期!$A$68,G3598=账期!$A$70,G3598=账期!$A$71),30,IF(OR(G3598=账期!$A$74,G3598=账期!$A$77,G3598=账期!$A$76,G3598=账期!$A$79,G3598=账期!$A$80,G3598=账期!$A$81,G3598=账期!$A$83,G3598=账期!$A$85,G3598=账期!$A$87,G3598=账期!$A$89,G3598=账期!$A$91),60,IF(OR(G3598=账期!$A$93,G3598=账期!$A$94,G3598=账期!$A$95,G3598=账期!$A$96,G3598=账期!$A$98,G3598=账期!$A$99,G3598=账期!$A$101,G3598=账期!$A$102),90,0)))</f>
        <v>0</v>
      </c>
      <c r="AF3598" s="396"/>
      <c r="AG3598" s="384"/>
      <c r="AH3598" s="396" t="str">
        <f t="shared" si="495"/>
        <v/>
      </c>
    </row>
    <row r="3599" spans="1:34" ht="18" customHeight="1" x14ac:dyDescent="0.25">
      <c r="A3599" s="301" t="str">
        <f t="shared" si="497"/>
        <v/>
      </c>
      <c r="B3599" s="397"/>
      <c r="C3599" s="398"/>
      <c r="D3599" s="399"/>
      <c r="E3599" s="383" t="str">
        <f t="shared" si="493"/>
        <v>C</v>
      </c>
      <c r="F3599" s="383" t="str">
        <f t="shared" si="494"/>
        <v>C</v>
      </c>
      <c r="G3599" s="400"/>
      <c r="H3599" s="385" t="str">
        <f>IF(G3599="","",VLOOKUP(G3599,下拉数据源!J:K,2,0))</f>
        <v/>
      </c>
      <c r="I3599" s="385"/>
      <c r="J3599" s="385"/>
      <c r="K3599" s="386"/>
      <c r="L3599" s="401"/>
      <c r="M3599" s="384"/>
      <c r="N3599" s="384"/>
      <c r="O3599" s="384"/>
      <c r="P3599" s="386"/>
      <c r="Q3599" s="387"/>
      <c r="R3599" s="286"/>
      <c r="S3599" s="388">
        <f t="shared" si="498"/>
        <v>0</v>
      </c>
      <c r="T3599" s="389"/>
      <c r="U3599" s="389">
        <f t="shared" si="496"/>
        <v>0</v>
      </c>
      <c r="V3599" s="451"/>
      <c r="W3599" s="452"/>
      <c r="X3599" s="386"/>
      <c r="Y3599" s="390"/>
      <c r="Z3599" s="391"/>
      <c r="AA3599" s="392"/>
      <c r="AB3599" s="393"/>
      <c r="AC3599" s="394"/>
      <c r="AD3599" s="395">
        <f t="shared" si="499"/>
        <v>0</v>
      </c>
      <c r="AE3599" s="396">
        <f>IF(OR(G3599=账期!$A$18,G3599=账期!$A$20,G3599=账期!$A$22,G3599=账期!$A$24,G3599=账期!$A$25,G3599=账期!$A$27,G3599=账期!$A$26,G3599=账期!$A$28,G3599=账期!$A$30,G3599=账期!$A$32,G3599=账期!$A$34,G3599=账期!$A$35,G3599=账期!$A$37,G3599=账期!$A$39,G3599=账期!$A$40,G3599=账期!$A$41,G3599=账期!$A$42,G3599=账期!$A$43,G3599=账期!$A$44,G3599=账期!$A$45,G3599=账期!$A$46,G3599=账期!$A$48,G3599=账期!$A$50,G3599=账期!$A$51,G3599=账期!$A$52,G3599=账期!$A$53,G3599=账期!$A$54,G3599=账期!$A$56,G3599=账期!$A$57,G3599=账期!$A$58,G3599=账期!$A$59,G3599=账期!$A$60,G3599=账期!$A$61,G3599=账期!$A$62,G3599=账期!$A$63,G3599=账期!$A$64,G3599=账期!$A$66,G3599=账期!$A$67,G3599=账期!$A$68,G3599=账期!$A$70,G3599=账期!$A$71),30,IF(OR(G3599=账期!$A$74,G3599=账期!$A$77,G3599=账期!$A$76,G3599=账期!$A$79,G3599=账期!$A$80,G3599=账期!$A$81,G3599=账期!$A$83,G3599=账期!$A$85,G3599=账期!$A$87,G3599=账期!$A$89,G3599=账期!$A$91),60,IF(OR(G3599=账期!$A$93,G3599=账期!$A$94,G3599=账期!$A$95,G3599=账期!$A$96,G3599=账期!$A$98,G3599=账期!$A$99,G3599=账期!$A$101,G3599=账期!$A$102),90,0)))</f>
        <v>0</v>
      </c>
      <c r="AF3599" s="396"/>
      <c r="AG3599" s="384"/>
      <c r="AH3599" s="396" t="str">
        <f t="shared" si="495"/>
        <v/>
      </c>
    </row>
    <row r="3600" spans="1:34" ht="18" customHeight="1" x14ac:dyDescent="0.25">
      <c r="A3600" s="301" t="str">
        <f t="shared" si="497"/>
        <v/>
      </c>
      <c r="B3600" s="397"/>
      <c r="C3600" s="398"/>
      <c r="D3600" s="399"/>
      <c r="E3600" s="383" t="str">
        <f t="shared" si="493"/>
        <v>C</v>
      </c>
      <c r="F3600" s="383" t="str">
        <f t="shared" si="494"/>
        <v>C</v>
      </c>
      <c r="G3600" s="400"/>
      <c r="H3600" s="385" t="str">
        <f>IF(G3600="","",VLOOKUP(G3600,下拉数据源!J:K,2,0))</f>
        <v/>
      </c>
      <c r="I3600" s="385"/>
      <c r="J3600" s="385"/>
      <c r="K3600" s="386"/>
      <c r="L3600" s="401"/>
      <c r="M3600" s="384"/>
      <c r="N3600" s="384"/>
      <c r="O3600" s="384"/>
      <c r="P3600" s="386"/>
      <c r="Q3600" s="387"/>
      <c r="R3600" s="286"/>
      <c r="S3600" s="388">
        <f t="shared" si="498"/>
        <v>0</v>
      </c>
      <c r="T3600" s="389"/>
      <c r="U3600" s="389">
        <f t="shared" si="496"/>
        <v>0</v>
      </c>
      <c r="V3600" s="451"/>
      <c r="W3600" s="452"/>
      <c r="X3600" s="386"/>
      <c r="Y3600" s="390"/>
      <c r="Z3600" s="391"/>
      <c r="AA3600" s="392"/>
      <c r="AB3600" s="393"/>
      <c r="AC3600" s="394"/>
      <c r="AD3600" s="395">
        <f t="shared" si="499"/>
        <v>0</v>
      </c>
      <c r="AE3600" s="396">
        <f>IF(OR(G3600=账期!$A$18,G3600=账期!$A$20,G3600=账期!$A$22,G3600=账期!$A$24,G3600=账期!$A$25,G3600=账期!$A$27,G3600=账期!$A$26,G3600=账期!$A$28,G3600=账期!$A$30,G3600=账期!$A$32,G3600=账期!$A$34,G3600=账期!$A$35,G3600=账期!$A$37,G3600=账期!$A$39,G3600=账期!$A$40,G3600=账期!$A$41,G3600=账期!$A$42,G3600=账期!$A$43,G3600=账期!$A$44,G3600=账期!$A$45,G3600=账期!$A$46,G3600=账期!$A$48,G3600=账期!$A$50,G3600=账期!$A$51,G3600=账期!$A$52,G3600=账期!$A$53,G3600=账期!$A$54,G3600=账期!$A$56,G3600=账期!$A$57,G3600=账期!$A$58,G3600=账期!$A$59,G3600=账期!$A$60,G3600=账期!$A$61,G3600=账期!$A$62,G3600=账期!$A$63,G3600=账期!$A$64,G3600=账期!$A$66,G3600=账期!$A$67,G3600=账期!$A$68,G3600=账期!$A$70,G3600=账期!$A$71),30,IF(OR(G3600=账期!$A$74,G3600=账期!$A$77,G3600=账期!$A$76,G3600=账期!$A$79,G3600=账期!$A$80,G3600=账期!$A$81,G3600=账期!$A$83,G3600=账期!$A$85,G3600=账期!$A$87,G3600=账期!$A$89,G3600=账期!$A$91),60,IF(OR(G3600=账期!$A$93,G3600=账期!$A$94,G3600=账期!$A$95,G3600=账期!$A$96,G3600=账期!$A$98,G3600=账期!$A$99,G3600=账期!$A$101,G3600=账期!$A$102),90,0)))</f>
        <v>0</v>
      </c>
      <c r="AF3600" s="396"/>
      <c r="AG3600" s="384"/>
      <c r="AH3600" s="396" t="str">
        <f t="shared" si="495"/>
        <v/>
      </c>
    </row>
    <row r="3601" spans="1:34" ht="18" customHeight="1" x14ac:dyDescent="0.25">
      <c r="A3601" s="301" t="str">
        <f t="shared" si="497"/>
        <v/>
      </c>
      <c r="B3601" s="397"/>
      <c r="C3601" s="398"/>
      <c r="D3601" s="399"/>
      <c r="E3601" s="383" t="str">
        <f t="shared" si="493"/>
        <v>C</v>
      </c>
      <c r="F3601" s="383" t="str">
        <f t="shared" si="494"/>
        <v>C</v>
      </c>
      <c r="G3601" s="400"/>
      <c r="H3601" s="385" t="str">
        <f>IF(G3601="","",VLOOKUP(G3601,下拉数据源!J:K,2,0))</f>
        <v/>
      </c>
      <c r="I3601" s="385"/>
      <c r="J3601" s="385"/>
      <c r="K3601" s="386"/>
      <c r="L3601" s="401"/>
      <c r="M3601" s="384"/>
      <c r="N3601" s="384"/>
      <c r="O3601" s="384"/>
      <c r="P3601" s="386"/>
      <c r="Q3601" s="387"/>
      <c r="R3601" s="286"/>
      <c r="S3601" s="388">
        <f t="shared" si="498"/>
        <v>0</v>
      </c>
      <c r="T3601" s="389"/>
      <c r="U3601" s="389">
        <f t="shared" si="496"/>
        <v>0</v>
      </c>
      <c r="V3601" s="451"/>
      <c r="W3601" s="452"/>
      <c r="X3601" s="386"/>
      <c r="Y3601" s="390"/>
      <c r="Z3601" s="391"/>
      <c r="AA3601" s="392"/>
      <c r="AB3601" s="393"/>
      <c r="AC3601" s="394"/>
      <c r="AD3601" s="395">
        <f t="shared" si="499"/>
        <v>0</v>
      </c>
      <c r="AE3601" s="396">
        <f>IF(OR(G3601=账期!$A$18,G3601=账期!$A$20,G3601=账期!$A$22,G3601=账期!$A$24,G3601=账期!$A$25,G3601=账期!$A$27,G3601=账期!$A$26,G3601=账期!$A$28,G3601=账期!$A$30,G3601=账期!$A$32,G3601=账期!$A$34,G3601=账期!$A$35,G3601=账期!$A$37,G3601=账期!$A$39,G3601=账期!$A$40,G3601=账期!$A$41,G3601=账期!$A$42,G3601=账期!$A$43,G3601=账期!$A$44,G3601=账期!$A$45,G3601=账期!$A$46,G3601=账期!$A$48,G3601=账期!$A$50,G3601=账期!$A$51,G3601=账期!$A$52,G3601=账期!$A$53,G3601=账期!$A$54,G3601=账期!$A$56,G3601=账期!$A$57,G3601=账期!$A$58,G3601=账期!$A$59,G3601=账期!$A$60,G3601=账期!$A$61,G3601=账期!$A$62,G3601=账期!$A$63,G3601=账期!$A$64,G3601=账期!$A$66,G3601=账期!$A$67,G3601=账期!$A$68,G3601=账期!$A$70,G3601=账期!$A$71),30,IF(OR(G3601=账期!$A$74,G3601=账期!$A$77,G3601=账期!$A$76,G3601=账期!$A$79,G3601=账期!$A$80,G3601=账期!$A$81,G3601=账期!$A$83,G3601=账期!$A$85,G3601=账期!$A$87,G3601=账期!$A$89,G3601=账期!$A$91),60,IF(OR(G3601=账期!$A$93,G3601=账期!$A$94,G3601=账期!$A$95,G3601=账期!$A$96,G3601=账期!$A$98,G3601=账期!$A$99,G3601=账期!$A$101,G3601=账期!$A$102),90,0)))</f>
        <v>0</v>
      </c>
      <c r="AF3601" s="396"/>
      <c r="AG3601" s="384"/>
      <c r="AH3601" s="396" t="str">
        <f t="shared" si="495"/>
        <v/>
      </c>
    </row>
    <row r="3602" spans="1:34" ht="18" customHeight="1" x14ac:dyDescent="0.25">
      <c r="A3602" s="301" t="str">
        <f t="shared" si="497"/>
        <v/>
      </c>
      <c r="B3602" s="397"/>
      <c r="C3602" s="398"/>
      <c r="D3602" s="399"/>
      <c r="E3602" s="383" t="str">
        <f t="shared" si="493"/>
        <v>C</v>
      </c>
      <c r="F3602" s="383" t="str">
        <f t="shared" si="494"/>
        <v>C</v>
      </c>
      <c r="G3602" s="400"/>
      <c r="H3602" s="385" t="str">
        <f>IF(G3602="","",VLOOKUP(G3602,下拉数据源!J:K,2,0))</f>
        <v/>
      </c>
      <c r="I3602" s="385"/>
      <c r="J3602" s="385"/>
      <c r="K3602" s="386"/>
      <c r="L3602" s="401"/>
      <c r="M3602" s="384"/>
      <c r="N3602" s="384"/>
      <c r="O3602" s="384"/>
      <c r="P3602" s="386"/>
      <c r="Q3602" s="387"/>
      <c r="R3602" s="286"/>
      <c r="S3602" s="388">
        <f t="shared" si="498"/>
        <v>0</v>
      </c>
      <c r="T3602" s="389"/>
      <c r="U3602" s="389">
        <f t="shared" si="496"/>
        <v>0</v>
      </c>
      <c r="V3602" s="451"/>
      <c r="W3602" s="452"/>
      <c r="X3602" s="386"/>
      <c r="Y3602" s="390"/>
      <c r="Z3602" s="391"/>
      <c r="AA3602" s="392"/>
      <c r="AB3602" s="393"/>
      <c r="AC3602" s="394"/>
      <c r="AD3602" s="395">
        <f t="shared" si="499"/>
        <v>0</v>
      </c>
      <c r="AE3602" s="396">
        <f>IF(OR(G3602=账期!$A$18,G3602=账期!$A$20,G3602=账期!$A$22,G3602=账期!$A$24,G3602=账期!$A$25,G3602=账期!$A$27,G3602=账期!$A$26,G3602=账期!$A$28,G3602=账期!$A$30,G3602=账期!$A$32,G3602=账期!$A$34,G3602=账期!$A$35,G3602=账期!$A$37,G3602=账期!$A$39,G3602=账期!$A$40,G3602=账期!$A$41,G3602=账期!$A$42,G3602=账期!$A$43,G3602=账期!$A$44,G3602=账期!$A$45,G3602=账期!$A$46,G3602=账期!$A$48,G3602=账期!$A$50,G3602=账期!$A$51,G3602=账期!$A$52,G3602=账期!$A$53,G3602=账期!$A$54,G3602=账期!$A$56,G3602=账期!$A$57,G3602=账期!$A$58,G3602=账期!$A$59,G3602=账期!$A$60,G3602=账期!$A$61,G3602=账期!$A$62,G3602=账期!$A$63,G3602=账期!$A$64,G3602=账期!$A$66,G3602=账期!$A$67,G3602=账期!$A$68,G3602=账期!$A$70,G3602=账期!$A$71),30,IF(OR(G3602=账期!$A$74,G3602=账期!$A$77,G3602=账期!$A$76,G3602=账期!$A$79,G3602=账期!$A$80,G3602=账期!$A$81,G3602=账期!$A$83,G3602=账期!$A$85,G3602=账期!$A$87,G3602=账期!$A$89,G3602=账期!$A$91),60,IF(OR(G3602=账期!$A$93,G3602=账期!$A$94,G3602=账期!$A$95,G3602=账期!$A$96,G3602=账期!$A$98,G3602=账期!$A$99,G3602=账期!$A$101,G3602=账期!$A$102),90,0)))</f>
        <v>0</v>
      </c>
      <c r="AF3602" s="396"/>
      <c r="AG3602" s="384"/>
      <c r="AH3602" s="396" t="str">
        <f t="shared" si="495"/>
        <v/>
      </c>
    </row>
    <row r="3603" spans="1:34" ht="18" customHeight="1" x14ac:dyDescent="0.25">
      <c r="A3603" s="301" t="str">
        <f t="shared" si="497"/>
        <v/>
      </c>
      <c r="B3603" s="397"/>
      <c r="C3603" s="398"/>
      <c r="D3603" s="399"/>
      <c r="E3603" s="383" t="str">
        <f t="shared" si="493"/>
        <v>C</v>
      </c>
      <c r="F3603" s="383" t="str">
        <f t="shared" si="494"/>
        <v>C</v>
      </c>
      <c r="G3603" s="400"/>
      <c r="H3603" s="385" t="str">
        <f>IF(G3603="","",VLOOKUP(G3603,下拉数据源!J:K,2,0))</f>
        <v/>
      </c>
      <c r="I3603" s="385"/>
      <c r="J3603" s="385"/>
      <c r="K3603" s="386"/>
      <c r="L3603" s="401"/>
      <c r="M3603" s="384"/>
      <c r="N3603" s="384"/>
      <c r="O3603" s="384"/>
      <c r="P3603" s="386"/>
      <c r="Q3603" s="387"/>
      <c r="R3603" s="286"/>
      <c r="S3603" s="388">
        <f t="shared" si="498"/>
        <v>0</v>
      </c>
      <c r="T3603" s="389"/>
      <c r="U3603" s="389">
        <f t="shared" si="496"/>
        <v>0</v>
      </c>
      <c r="V3603" s="451"/>
      <c r="W3603" s="452"/>
      <c r="X3603" s="386"/>
      <c r="Y3603" s="390"/>
      <c r="Z3603" s="391"/>
      <c r="AA3603" s="392"/>
      <c r="AB3603" s="393"/>
      <c r="AC3603" s="394"/>
      <c r="AD3603" s="395">
        <f t="shared" si="499"/>
        <v>0</v>
      </c>
      <c r="AE3603" s="396">
        <f>IF(OR(G3603=账期!$A$18,G3603=账期!$A$20,G3603=账期!$A$22,G3603=账期!$A$24,G3603=账期!$A$25,G3603=账期!$A$27,G3603=账期!$A$26,G3603=账期!$A$28,G3603=账期!$A$30,G3603=账期!$A$32,G3603=账期!$A$34,G3603=账期!$A$35,G3603=账期!$A$37,G3603=账期!$A$39,G3603=账期!$A$40,G3603=账期!$A$41,G3603=账期!$A$42,G3603=账期!$A$43,G3603=账期!$A$44,G3603=账期!$A$45,G3603=账期!$A$46,G3603=账期!$A$48,G3603=账期!$A$50,G3603=账期!$A$51,G3603=账期!$A$52,G3603=账期!$A$53,G3603=账期!$A$54,G3603=账期!$A$56,G3603=账期!$A$57,G3603=账期!$A$58,G3603=账期!$A$59,G3603=账期!$A$60,G3603=账期!$A$61,G3603=账期!$A$62,G3603=账期!$A$63,G3603=账期!$A$64,G3603=账期!$A$66,G3603=账期!$A$67,G3603=账期!$A$68,G3603=账期!$A$70,G3603=账期!$A$71),30,IF(OR(G3603=账期!$A$74,G3603=账期!$A$77,G3603=账期!$A$76,G3603=账期!$A$79,G3603=账期!$A$80,G3603=账期!$A$81,G3603=账期!$A$83,G3603=账期!$A$85,G3603=账期!$A$87,G3603=账期!$A$89,G3603=账期!$A$91),60,IF(OR(G3603=账期!$A$93,G3603=账期!$A$94,G3603=账期!$A$95,G3603=账期!$A$96,G3603=账期!$A$98,G3603=账期!$A$99,G3603=账期!$A$101,G3603=账期!$A$102),90,0)))</f>
        <v>0</v>
      </c>
      <c r="AF3603" s="396"/>
      <c r="AG3603" s="384"/>
      <c r="AH3603" s="396" t="str">
        <f t="shared" si="495"/>
        <v/>
      </c>
    </row>
    <row r="3604" spans="1:34" ht="18" customHeight="1" x14ac:dyDescent="0.25">
      <c r="A3604" s="301" t="str">
        <f t="shared" si="497"/>
        <v/>
      </c>
      <c r="B3604" s="397"/>
      <c r="C3604" s="398"/>
      <c r="D3604" s="399"/>
      <c r="E3604" s="383" t="str">
        <f t="shared" si="493"/>
        <v>C</v>
      </c>
      <c r="F3604" s="383" t="str">
        <f t="shared" si="494"/>
        <v>C</v>
      </c>
      <c r="G3604" s="400"/>
      <c r="H3604" s="385" t="str">
        <f>IF(G3604="","",VLOOKUP(G3604,下拉数据源!J:K,2,0))</f>
        <v/>
      </c>
      <c r="I3604" s="385"/>
      <c r="J3604" s="385"/>
      <c r="K3604" s="386"/>
      <c r="L3604" s="401"/>
      <c r="M3604" s="384"/>
      <c r="N3604" s="384"/>
      <c r="O3604" s="384"/>
      <c r="P3604" s="386"/>
      <c r="Q3604" s="387"/>
      <c r="R3604" s="286"/>
      <c r="S3604" s="388">
        <f t="shared" si="498"/>
        <v>0</v>
      </c>
      <c r="T3604" s="389"/>
      <c r="U3604" s="389">
        <f t="shared" si="496"/>
        <v>0</v>
      </c>
      <c r="V3604" s="451"/>
      <c r="W3604" s="452"/>
      <c r="X3604" s="386"/>
      <c r="Y3604" s="390"/>
      <c r="Z3604" s="391"/>
      <c r="AA3604" s="392"/>
      <c r="AB3604" s="393"/>
      <c r="AC3604" s="394"/>
      <c r="AD3604" s="395">
        <f t="shared" si="499"/>
        <v>0</v>
      </c>
      <c r="AE3604" s="396">
        <f>IF(OR(G3604=账期!$A$18,G3604=账期!$A$20,G3604=账期!$A$22,G3604=账期!$A$24,G3604=账期!$A$25,G3604=账期!$A$27,G3604=账期!$A$26,G3604=账期!$A$28,G3604=账期!$A$30,G3604=账期!$A$32,G3604=账期!$A$34,G3604=账期!$A$35,G3604=账期!$A$37,G3604=账期!$A$39,G3604=账期!$A$40,G3604=账期!$A$41,G3604=账期!$A$42,G3604=账期!$A$43,G3604=账期!$A$44,G3604=账期!$A$45,G3604=账期!$A$46,G3604=账期!$A$48,G3604=账期!$A$50,G3604=账期!$A$51,G3604=账期!$A$52,G3604=账期!$A$53,G3604=账期!$A$54,G3604=账期!$A$56,G3604=账期!$A$57,G3604=账期!$A$58,G3604=账期!$A$59,G3604=账期!$A$60,G3604=账期!$A$61,G3604=账期!$A$62,G3604=账期!$A$63,G3604=账期!$A$64,G3604=账期!$A$66,G3604=账期!$A$67,G3604=账期!$A$68,G3604=账期!$A$70,G3604=账期!$A$71),30,IF(OR(G3604=账期!$A$74,G3604=账期!$A$77,G3604=账期!$A$76,G3604=账期!$A$79,G3604=账期!$A$80,G3604=账期!$A$81,G3604=账期!$A$83,G3604=账期!$A$85,G3604=账期!$A$87,G3604=账期!$A$89,G3604=账期!$A$91),60,IF(OR(G3604=账期!$A$93,G3604=账期!$A$94,G3604=账期!$A$95,G3604=账期!$A$96,G3604=账期!$A$98,G3604=账期!$A$99,G3604=账期!$A$101,G3604=账期!$A$102),90,0)))</f>
        <v>0</v>
      </c>
      <c r="AF3604" s="396"/>
      <c r="AG3604" s="384"/>
      <c r="AH3604" s="396" t="str">
        <f t="shared" si="495"/>
        <v/>
      </c>
    </row>
    <row r="3605" spans="1:34" ht="18" customHeight="1" x14ac:dyDescent="0.25">
      <c r="A3605" s="301" t="str">
        <f t="shared" si="497"/>
        <v/>
      </c>
      <c r="B3605" s="397"/>
      <c r="C3605" s="398"/>
      <c r="D3605" s="399"/>
      <c r="E3605" s="383" t="str">
        <f t="shared" si="493"/>
        <v>C</v>
      </c>
      <c r="F3605" s="383" t="str">
        <f t="shared" si="494"/>
        <v>C</v>
      </c>
      <c r="G3605" s="400"/>
      <c r="H3605" s="385" t="str">
        <f>IF(G3605="","",VLOOKUP(G3605,下拉数据源!J:K,2,0))</f>
        <v/>
      </c>
      <c r="I3605" s="385"/>
      <c r="J3605" s="385"/>
      <c r="K3605" s="386"/>
      <c r="L3605" s="401"/>
      <c r="M3605" s="384"/>
      <c r="N3605" s="384"/>
      <c r="O3605" s="384"/>
      <c r="P3605" s="386"/>
      <c r="Q3605" s="387"/>
      <c r="R3605" s="286"/>
      <c r="S3605" s="388">
        <f t="shared" si="498"/>
        <v>0</v>
      </c>
      <c r="T3605" s="389"/>
      <c r="U3605" s="389">
        <f t="shared" si="496"/>
        <v>0</v>
      </c>
      <c r="V3605" s="451"/>
      <c r="W3605" s="452"/>
      <c r="X3605" s="386"/>
      <c r="Y3605" s="390"/>
      <c r="Z3605" s="391"/>
      <c r="AA3605" s="392"/>
      <c r="AB3605" s="393"/>
      <c r="AC3605" s="394"/>
      <c r="AD3605" s="395">
        <f t="shared" si="499"/>
        <v>0</v>
      </c>
      <c r="AE3605" s="396">
        <f>IF(OR(G3605=账期!$A$18,G3605=账期!$A$20,G3605=账期!$A$22,G3605=账期!$A$24,G3605=账期!$A$25,G3605=账期!$A$27,G3605=账期!$A$26,G3605=账期!$A$28,G3605=账期!$A$30,G3605=账期!$A$32,G3605=账期!$A$34,G3605=账期!$A$35,G3605=账期!$A$37,G3605=账期!$A$39,G3605=账期!$A$40,G3605=账期!$A$41,G3605=账期!$A$42,G3605=账期!$A$43,G3605=账期!$A$44,G3605=账期!$A$45,G3605=账期!$A$46,G3605=账期!$A$48,G3605=账期!$A$50,G3605=账期!$A$51,G3605=账期!$A$52,G3605=账期!$A$53,G3605=账期!$A$54,G3605=账期!$A$56,G3605=账期!$A$57,G3605=账期!$A$58,G3605=账期!$A$59,G3605=账期!$A$60,G3605=账期!$A$61,G3605=账期!$A$62,G3605=账期!$A$63,G3605=账期!$A$64,G3605=账期!$A$66,G3605=账期!$A$67,G3605=账期!$A$68,G3605=账期!$A$70,G3605=账期!$A$71),30,IF(OR(G3605=账期!$A$74,G3605=账期!$A$77,G3605=账期!$A$76,G3605=账期!$A$79,G3605=账期!$A$80,G3605=账期!$A$81,G3605=账期!$A$83,G3605=账期!$A$85,G3605=账期!$A$87,G3605=账期!$A$89,G3605=账期!$A$91),60,IF(OR(G3605=账期!$A$93,G3605=账期!$A$94,G3605=账期!$A$95,G3605=账期!$A$96,G3605=账期!$A$98,G3605=账期!$A$99,G3605=账期!$A$101,G3605=账期!$A$102),90,0)))</f>
        <v>0</v>
      </c>
      <c r="AF3605" s="396"/>
      <c r="AG3605" s="384"/>
      <c r="AH3605" s="396" t="str">
        <f t="shared" si="495"/>
        <v/>
      </c>
    </row>
    <row r="3606" spans="1:34" ht="18" customHeight="1" x14ac:dyDescent="0.25">
      <c r="A3606" s="301" t="str">
        <f t="shared" si="497"/>
        <v/>
      </c>
      <c r="B3606" s="397"/>
      <c r="C3606" s="398"/>
      <c r="D3606" s="399"/>
      <c r="E3606" s="383" t="str">
        <f t="shared" si="493"/>
        <v>C</v>
      </c>
      <c r="F3606" s="383" t="str">
        <f t="shared" si="494"/>
        <v>C</v>
      </c>
      <c r="G3606" s="400"/>
      <c r="H3606" s="385" t="str">
        <f>IF(G3606="","",VLOOKUP(G3606,下拉数据源!J:K,2,0))</f>
        <v/>
      </c>
      <c r="I3606" s="385"/>
      <c r="J3606" s="385"/>
      <c r="K3606" s="386"/>
      <c r="L3606" s="401"/>
      <c r="M3606" s="384"/>
      <c r="N3606" s="384"/>
      <c r="O3606" s="384"/>
      <c r="P3606" s="386"/>
      <c r="Q3606" s="387"/>
      <c r="R3606" s="286"/>
      <c r="S3606" s="388">
        <f t="shared" si="498"/>
        <v>0</v>
      </c>
      <c r="T3606" s="389"/>
      <c r="U3606" s="389">
        <f t="shared" si="496"/>
        <v>0</v>
      </c>
      <c r="V3606" s="451"/>
      <c r="W3606" s="452"/>
      <c r="X3606" s="386"/>
      <c r="Y3606" s="390"/>
      <c r="Z3606" s="391"/>
      <c r="AA3606" s="392"/>
      <c r="AB3606" s="393"/>
      <c r="AC3606" s="394"/>
      <c r="AD3606" s="395">
        <f t="shared" si="499"/>
        <v>0</v>
      </c>
      <c r="AE3606" s="396">
        <f>IF(OR(G3606=账期!$A$18,G3606=账期!$A$20,G3606=账期!$A$22,G3606=账期!$A$24,G3606=账期!$A$25,G3606=账期!$A$27,G3606=账期!$A$26,G3606=账期!$A$28,G3606=账期!$A$30,G3606=账期!$A$32,G3606=账期!$A$34,G3606=账期!$A$35,G3606=账期!$A$37,G3606=账期!$A$39,G3606=账期!$A$40,G3606=账期!$A$41,G3606=账期!$A$42,G3606=账期!$A$43,G3606=账期!$A$44,G3606=账期!$A$45,G3606=账期!$A$46,G3606=账期!$A$48,G3606=账期!$A$50,G3606=账期!$A$51,G3606=账期!$A$52,G3606=账期!$A$53,G3606=账期!$A$54,G3606=账期!$A$56,G3606=账期!$A$57,G3606=账期!$A$58,G3606=账期!$A$59,G3606=账期!$A$60,G3606=账期!$A$61,G3606=账期!$A$62,G3606=账期!$A$63,G3606=账期!$A$64,G3606=账期!$A$66,G3606=账期!$A$67,G3606=账期!$A$68,G3606=账期!$A$70,G3606=账期!$A$71),30,IF(OR(G3606=账期!$A$74,G3606=账期!$A$77,G3606=账期!$A$76,G3606=账期!$A$79,G3606=账期!$A$80,G3606=账期!$A$81,G3606=账期!$A$83,G3606=账期!$A$85,G3606=账期!$A$87,G3606=账期!$A$89,G3606=账期!$A$91),60,IF(OR(G3606=账期!$A$93,G3606=账期!$A$94,G3606=账期!$A$95,G3606=账期!$A$96,G3606=账期!$A$98,G3606=账期!$A$99,G3606=账期!$A$101,G3606=账期!$A$102),90,0)))</f>
        <v>0</v>
      </c>
      <c r="AF3606" s="396"/>
      <c r="AG3606" s="384"/>
      <c r="AH3606" s="396" t="str">
        <f t="shared" si="495"/>
        <v/>
      </c>
    </row>
    <row r="3607" spans="1:34" ht="18" customHeight="1" x14ac:dyDescent="0.25">
      <c r="A3607" s="301" t="str">
        <f t="shared" si="497"/>
        <v/>
      </c>
      <c r="B3607" s="397"/>
      <c r="C3607" s="398"/>
      <c r="D3607" s="399"/>
      <c r="E3607" s="383" t="str">
        <f t="shared" si="493"/>
        <v>C</v>
      </c>
      <c r="F3607" s="383" t="str">
        <f t="shared" si="494"/>
        <v>C</v>
      </c>
      <c r="G3607" s="400"/>
      <c r="H3607" s="385" t="str">
        <f>IF(G3607="","",VLOOKUP(G3607,下拉数据源!J:K,2,0))</f>
        <v/>
      </c>
      <c r="I3607" s="385"/>
      <c r="J3607" s="385"/>
      <c r="K3607" s="386"/>
      <c r="L3607" s="401"/>
      <c r="M3607" s="384"/>
      <c r="N3607" s="384"/>
      <c r="O3607" s="384"/>
      <c r="P3607" s="386"/>
      <c r="Q3607" s="387"/>
      <c r="R3607" s="286"/>
      <c r="S3607" s="388">
        <f t="shared" si="498"/>
        <v>0</v>
      </c>
      <c r="T3607" s="389"/>
      <c r="U3607" s="389">
        <f t="shared" si="496"/>
        <v>0</v>
      </c>
      <c r="V3607" s="451"/>
      <c r="W3607" s="452"/>
      <c r="X3607" s="386"/>
      <c r="Y3607" s="390"/>
      <c r="Z3607" s="391"/>
      <c r="AA3607" s="392"/>
      <c r="AB3607" s="393"/>
      <c r="AC3607" s="394"/>
      <c r="AD3607" s="395">
        <f t="shared" si="499"/>
        <v>0</v>
      </c>
      <c r="AE3607" s="396">
        <f>IF(OR(G3607=账期!$A$18,G3607=账期!$A$20,G3607=账期!$A$22,G3607=账期!$A$24,G3607=账期!$A$25,G3607=账期!$A$27,G3607=账期!$A$26,G3607=账期!$A$28,G3607=账期!$A$30,G3607=账期!$A$32,G3607=账期!$A$34,G3607=账期!$A$35,G3607=账期!$A$37,G3607=账期!$A$39,G3607=账期!$A$40,G3607=账期!$A$41,G3607=账期!$A$42,G3607=账期!$A$43,G3607=账期!$A$44,G3607=账期!$A$45,G3607=账期!$A$46,G3607=账期!$A$48,G3607=账期!$A$50,G3607=账期!$A$51,G3607=账期!$A$52,G3607=账期!$A$53,G3607=账期!$A$54,G3607=账期!$A$56,G3607=账期!$A$57,G3607=账期!$A$58,G3607=账期!$A$59,G3607=账期!$A$60,G3607=账期!$A$61,G3607=账期!$A$62,G3607=账期!$A$63,G3607=账期!$A$64,G3607=账期!$A$66,G3607=账期!$A$67,G3607=账期!$A$68,G3607=账期!$A$70,G3607=账期!$A$71),30,IF(OR(G3607=账期!$A$74,G3607=账期!$A$77,G3607=账期!$A$76,G3607=账期!$A$79,G3607=账期!$A$80,G3607=账期!$A$81,G3607=账期!$A$83,G3607=账期!$A$85,G3607=账期!$A$87,G3607=账期!$A$89,G3607=账期!$A$91),60,IF(OR(G3607=账期!$A$93,G3607=账期!$A$94,G3607=账期!$A$95,G3607=账期!$A$96,G3607=账期!$A$98,G3607=账期!$A$99,G3607=账期!$A$101,G3607=账期!$A$102),90,0)))</f>
        <v>0</v>
      </c>
      <c r="AF3607" s="396"/>
      <c r="AG3607" s="384"/>
      <c r="AH3607" s="396" t="str">
        <f t="shared" si="495"/>
        <v/>
      </c>
    </row>
    <row r="3608" spans="1:34" ht="18" customHeight="1" x14ac:dyDescent="0.25">
      <c r="A3608" s="301" t="str">
        <f t="shared" si="497"/>
        <v/>
      </c>
      <c r="B3608" s="397"/>
      <c r="C3608" s="398"/>
      <c r="D3608" s="399"/>
      <c r="E3608" s="383" t="str">
        <f t="shared" si="493"/>
        <v>C</v>
      </c>
      <c r="F3608" s="383" t="str">
        <f t="shared" si="494"/>
        <v>C</v>
      </c>
      <c r="G3608" s="400"/>
      <c r="H3608" s="385" t="str">
        <f>IF(G3608="","",VLOOKUP(G3608,下拉数据源!J:K,2,0))</f>
        <v/>
      </c>
      <c r="I3608" s="385"/>
      <c r="J3608" s="385"/>
      <c r="K3608" s="386"/>
      <c r="L3608" s="401"/>
      <c r="M3608" s="384"/>
      <c r="N3608" s="384"/>
      <c r="O3608" s="384"/>
      <c r="P3608" s="386"/>
      <c r="Q3608" s="387"/>
      <c r="R3608" s="286"/>
      <c r="S3608" s="388">
        <f t="shared" si="498"/>
        <v>0</v>
      </c>
      <c r="T3608" s="389"/>
      <c r="U3608" s="389">
        <f t="shared" si="496"/>
        <v>0</v>
      </c>
      <c r="V3608" s="451"/>
      <c r="W3608" s="452"/>
      <c r="X3608" s="386"/>
      <c r="Y3608" s="390"/>
      <c r="Z3608" s="391"/>
      <c r="AA3608" s="392"/>
      <c r="AB3608" s="393"/>
      <c r="AC3608" s="394"/>
      <c r="AD3608" s="395">
        <f t="shared" si="499"/>
        <v>0</v>
      </c>
      <c r="AE3608" s="396">
        <f>IF(OR(G3608=账期!$A$18,G3608=账期!$A$20,G3608=账期!$A$22,G3608=账期!$A$24,G3608=账期!$A$25,G3608=账期!$A$27,G3608=账期!$A$26,G3608=账期!$A$28,G3608=账期!$A$30,G3608=账期!$A$32,G3608=账期!$A$34,G3608=账期!$A$35,G3608=账期!$A$37,G3608=账期!$A$39,G3608=账期!$A$40,G3608=账期!$A$41,G3608=账期!$A$42,G3608=账期!$A$43,G3608=账期!$A$44,G3608=账期!$A$45,G3608=账期!$A$46,G3608=账期!$A$48,G3608=账期!$A$50,G3608=账期!$A$51,G3608=账期!$A$52,G3608=账期!$A$53,G3608=账期!$A$54,G3608=账期!$A$56,G3608=账期!$A$57,G3608=账期!$A$58,G3608=账期!$A$59,G3608=账期!$A$60,G3608=账期!$A$61,G3608=账期!$A$62,G3608=账期!$A$63,G3608=账期!$A$64,G3608=账期!$A$66,G3608=账期!$A$67,G3608=账期!$A$68,G3608=账期!$A$70,G3608=账期!$A$71),30,IF(OR(G3608=账期!$A$74,G3608=账期!$A$77,G3608=账期!$A$76,G3608=账期!$A$79,G3608=账期!$A$80,G3608=账期!$A$81,G3608=账期!$A$83,G3608=账期!$A$85,G3608=账期!$A$87,G3608=账期!$A$89,G3608=账期!$A$91),60,IF(OR(G3608=账期!$A$93,G3608=账期!$A$94,G3608=账期!$A$95,G3608=账期!$A$96,G3608=账期!$A$98,G3608=账期!$A$99,G3608=账期!$A$101,G3608=账期!$A$102),90,0)))</f>
        <v>0</v>
      </c>
      <c r="AF3608" s="396"/>
      <c r="AG3608" s="384"/>
      <c r="AH3608" s="396" t="str">
        <f t="shared" si="495"/>
        <v/>
      </c>
    </row>
    <row r="3609" spans="1:34" ht="18" customHeight="1" x14ac:dyDescent="0.25">
      <c r="A3609" s="301" t="str">
        <f t="shared" si="497"/>
        <v/>
      </c>
      <c r="B3609" s="397"/>
      <c r="C3609" s="398"/>
      <c r="D3609" s="399"/>
      <c r="E3609" s="383" t="str">
        <f t="shared" si="493"/>
        <v>C</v>
      </c>
      <c r="F3609" s="383" t="str">
        <f t="shared" si="494"/>
        <v>C</v>
      </c>
      <c r="G3609" s="400"/>
      <c r="H3609" s="385" t="str">
        <f>IF(G3609="","",VLOOKUP(G3609,下拉数据源!J:K,2,0))</f>
        <v/>
      </c>
      <c r="I3609" s="385"/>
      <c r="J3609" s="385"/>
      <c r="K3609" s="386"/>
      <c r="L3609" s="401"/>
      <c r="M3609" s="384"/>
      <c r="N3609" s="384"/>
      <c r="O3609" s="384"/>
      <c r="P3609" s="386"/>
      <c r="Q3609" s="387"/>
      <c r="R3609" s="286"/>
      <c r="S3609" s="388">
        <f t="shared" si="498"/>
        <v>0</v>
      </c>
      <c r="T3609" s="389"/>
      <c r="U3609" s="389">
        <f t="shared" si="496"/>
        <v>0</v>
      </c>
      <c r="V3609" s="451"/>
      <c r="W3609" s="452"/>
      <c r="X3609" s="386"/>
      <c r="Y3609" s="390"/>
      <c r="Z3609" s="391"/>
      <c r="AA3609" s="392"/>
      <c r="AB3609" s="393"/>
      <c r="AC3609" s="394"/>
      <c r="AD3609" s="395">
        <f t="shared" si="499"/>
        <v>0</v>
      </c>
      <c r="AE3609" s="396">
        <f>IF(OR(G3609=账期!$A$18,G3609=账期!$A$20,G3609=账期!$A$22,G3609=账期!$A$24,G3609=账期!$A$25,G3609=账期!$A$27,G3609=账期!$A$26,G3609=账期!$A$28,G3609=账期!$A$30,G3609=账期!$A$32,G3609=账期!$A$34,G3609=账期!$A$35,G3609=账期!$A$37,G3609=账期!$A$39,G3609=账期!$A$40,G3609=账期!$A$41,G3609=账期!$A$42,G3609=账期!$A$43,G3609=账期!$A$44,G3609=账期!$A$45,G3609=账期!$A$46,G3609=账期!$A$48,G3609=账期!$A$50,G3609=账期!$A$51,G3609=账期!$A$52,G3609=账期!$A$53,G3609=账期!$A$54,G3609=账期!$A$56,G3609=账期!$A$57,G3609=账期!$A$58,G3609=账期!$A$59,G3609=账期!$A$60,G3609=账期!$A$61,G3609=账期!$A$62,G3609=账期!$A$63,G3609=账期!$A$64,G3609=账期!$A$66,G3609=账期!$A$67,G3609=账期!$A$68,G3609=账期!$A$70,G3609=账期!$A$71),30,IF(OR(G3609=账期!$A$74,G3609=账期!$A$77,G3609=账期!$A$76,G3609=账期!$A$79,G3609=账期!$A$80,G3609=账期!$A$81,G3609=账期!$A$83,G3609=账期!$A$85,G3609=账期!$A$87,G3609=账期!$A$89,G3609=账期!$A$91),60,IF(OR(G3609=账期!$A$93,G3609=账期!$A$94,G3609=账期!$A$95,G3609=账期!$A$96,G3609=账期!$A$98,G3609=账期!$A$99,G3609=账期!$A$101,G3609=账期!$A$102),90,0)))</f>
        <v>0</v>
      </c>
      <c r="AF3609" s="396"/>
      <c r="AG3609" s="384"/>
      <c r="AH3609" s="396" t="str">
        <f t="shared" si="495"/>
        <v/>
      </c>
    </row>
    <row r="3610" spans="1:34" ht="18" customHeight="1" x14ac:dyDescent="0.25">
      <c r="A3610" s="301" t="str">
        <f t="shared" si="497"/>
        <v/>
      </c>
      <c r="B3610" s="397"/>
      <c r="C3610" s="398"/>
      <c r="D3610" s="399"/>
      <c r="E3610" s="383" t="str">
        <f t="shared" si="493"/>
        <v>C</v>
      </c>
      <c r="F3610" s="383" t="str">
        <f t="shared" si="494"/>
        <v>C</v>
      </c>
      <c r="G3610" s="400"/>
      <c r="H3610" s="385" t="str">
        <f>IF(G3610="","",VLOOKUP(G3610,下拉数据源!J:K,2,0))</f>
        <v/>
      </c>
      <c r="I3610" s="385"/>
      <c r="J3610" s="385"/>
      <c r="K3610" s="386"/>
      <c r="L3610" s="401"/>
      <c r="M3610" s="384"/>
      <c r="N3610" s="384"/>
      <c r="O3610" s="384"/>
      <c r="P3610" s="386"/>
      <c r="Q3610" s="387"/>
      <c r="R3610" s="286"/>
      <c r="S3610" s="388">
        <f t="shared" si="498"/>
        <v>0</v>
      </c>
      <c r="T3610" s="389"/>
      <c r="U3610" s="389">
        <f t="shared" si="496"/>
        <v>0</v>
      </c>
      <c r="V3610" s="451"/>
      <c r="W3610" s="452"/>
      <c r="X3610" s="386"/>
      <c r="Y3610" s="390"/>
      <c r="Z3610" s="391"/>
      <c r="AA3610" s="392"/>
      <c r="AB3610" s="393"/>
      <c r="AC3610" s="394"/>
      <c r="AD3610" s="395">
        <f t="shared" si="499"/>
        <v>0</v>
      </c>
      <c r="AE3610" s="396">
        <f>IF(OR(G3610=账期!$A$18,G3610=账期!$A$20,G3610=账期!$A$22,G3610=账期!$A$24,G3610=账期!$A$25,G3610=账期!$A$27,G3610=账期!$A$26,G3610=账期!$A$28,G3610=账期!$A$30,G3610=账期!$A$32,G3610=账期!$A$34,G3610=账期!$A$35,G3610=账期!$A$37,G3610=账期!$A$39,G3610=账期!$A$40,G3610=账期!$A$41,G3610=账期!$A$42,G3610=账期!$A$43,G3610=账期!$A$44,G3610=账期!$A$45,G3610=账期!$A$46,G3610=账期!$A$48,G3610=账期!$A$50,G3610=账期!$A$51,G3610=账期!$A$52,G3610=账期!$A$53,G3610=账期!$A$54,G3610=账期!$A$56,G3610=账期!$A$57,G3610=账期!$A$58,G3610=账期!$A$59,G3610=账期!$A$60,G3610=账期!$A$61,G3610=账期!$A$62,G3610=账期!$A$63,G3610=账期!$A$64,G3610=账期!$A$66,G3610=账期!$A$67,G3610=账期!$A$68,G3610=账期!$A$70,G3610=账期!$A$71),30,IF(OR(G3610=账期!$A$74,G3610=账期!$A$77,G3610=账期!$A$76,G3610=账期!$A$79,G3610=账期!$A$80,G3610=账期!$A$81,G3610=账期!$A$83,G3610=账期!$A$85,G3610=账期!$A$87,G3610=账期!$A$89,G3610=账期!$A$91),60,IF(OR(G3610=账期!$A$93,G3610=账期!$A$94,G3610=账期!$A$95,G3610=账期!$A$96,G3610=账期!$A$98,G3610=账期!$A$99,G3610=账期!$A$101,G3610=账期!$A$102),90,0)))</f>
        <v>0</v>
      </c>
      <c r="AF3610" s="396"/>
      <c r="AG3610" s="384"/>
      <c r="AH3610" s="396" t="str">
        <f t="shared" si="495"/>
        <v/>
      </c>
    </row>
    <row r="3611" spans="1:34" ht="18" customHeight="1" x14ac:dyDescent="0.25">
      <c r="A3611" s="301" t="str">
        <f t="shared" si="497"/>
        <v/>
      </c>
      <c r="B3611" s="397"/>
      <c r="C3611" s="398"/>
      <c r="D3611" s="399"/>
      <c r="E3611" s="383" t="str">
        <f t="shared" si="493"/>
        <v>C</v>
      </c>
      <c r="F3611" s="383" t="str">
        <f t="shared" si="494"/>
        <v>C</v>
      </c>
      <c r="G3611" s="400"/>
      <c r="H3611" s="385" t="str">
        <f>IF(G3611="","",VLOOKUP(G3611,下拉数据源!J:K,2,0))</f>
        <v/>
      </c>
      <c r="I3611" s="385"/>
      <c r="J3611" s="385"/>
      <c r="K3611" s="386"/>
      <c r="L3611" s="401"/>
      <c r="M3611" s="384"/>
      <c r="N3611" s="384"/>
      <c r="O3611" s="384"/>
      <c r="P3611" s="386"/>
      <c r="Q3611" s="387"/>
      <c r="R3611" s="286"/>
      <c r="S3611" s="388">
        <f t="shared" si="498"/>
        <v>0</v>
      </c>
      <c r="T3611" s="389"/>
      <c r="U3611" s="389">
        <f t="shared" si="496"/>
        <v>0</v>
      </c>
      <c r="V3611" s="451"/>
      <c r="W3611" s="452"/>
      <c r="X3611" s="386"/>
      <c r="Y3611" s="390"/>
      <c r="Z3611" s="391"/>
      <c r="AA3611" s="392"/>
      <c r="AB3611" s="393"/>
      <c r="AC3611" s="394"/>
      <c r="AD3611" s="395">
        <f t="shared" si="499"/>
        <v>0</v>
      </c>
      <c r="AE3611" s="396">
        <f>IF(OR(G3611=账期!$A$18,G3611=账期!$A$20,G3611=账期!$A$22,G3611=账期!$A$24,G3611=账期!$A$25,G3611=账期!$A$27,G3611=账期!$A$26,G3611=账期!$A$28,G3611=账期!$A$30,G3611=账期!$A$32,G3611=账期!$A$34,G3611=账期!$A$35,G3611=账期!$A$37,G3611=账期!$A$39,G3611=账期!$A$40,G3611=账期!$A$41,G3611=账期!$A$42,G3611=账期!$A$43,G3611=账期!$A$44,G3611=账期!$A$45,G3611=账期!$A$46,G3611=账期!$A$48,G3611=账期!$A$50,G3611=账期!$A$51,G3611=账期!$A$52,G3611=账期!$A$53,G3611=账期!$A$54,G3611=账期!$A$56,G3611=账期!$A$57,G3611=账期!$A$58,G3611=账期!$A$59,G3611=账期!$A$60,G3611=账期!$A$61,G3611=账期!$A$62,G3611=账期!$A$63,G3611=账期!$A$64,G3611=账期!$A$66,G3611=账期!$A$67,G3611=账期!$A$68,G3611=账期!$A$70,G3611=账期!$A$71),30,IF(OR(G3611=账期!$A$74,G3611=账期!$A$77,G3611=账期!$A$76,G3611=账期!$A$79,G3611=账期!$A$80,G3611=账期!$A$81,G3611=账期!$A$83,G3611=账期!$A$85,G3611=账期!$A$87,G3611=账期!$A$89,G3611=账期!$A$91),60,IF(OR(G3611=账期!$A$93,G3611=账期!$A$94,G3611=账期!$A$95,G3611=账期!$A$96,G3611=账期!$A$98,G3611=账期!$A$99,G3611=账期!$A$101,G3611=账期!$A$102),90,0)))</f>
        <v>0</v>
      </c>
      <c r="AF3611" s="396"/>
      <c r="AG3611" s="384"/>
      <c r="AH3611" s="396" t="str">
        <f t="shared" si="495"/>
        <v/>
      </c>
    </row>
    <row r="3612" spans="1:34" ht="18" customHeight="1" x14ac:dyDescent="0.25">
      <c r="A3612" s="301" t="str">
        <f t="shared" si="497"/>
        <v/>
      </c>
      <c r="B3612" s="397"/>
      <c r="C3612" s="398"/>
      <c r="D3612" s="399"/>
      <c r="E3612" s="383" t="str">
        <f t="shared" si="493"/>
        <v>C</v>
      </c>
      <c r="F3612" s="383" t="str">
        <f t="shared" si="494"/>
        <v>C</v>
      </c>
      <c r="G3612" s="400"/>
      <c r="H3612" s="385" t="str">
        <f>IF(G3612="","",VLOOKUP(G3612,下拉数据源!J:K,2,0))</f>
        <v/>
      </c>
      <c r="I3612" s="385"/>
      <c r="J3612" s="385"/>
      <c r="K3612" s="386"/>
      <c r="L3612" s="401"/>
      <c r="M3612" s="384"/>
      <c r="N3612" s="384"/>
      <c r="O3612" s="384"/>
      <c r="P3612" s="386"/>
      <c r="Q3612" s="387"/>
      <c r="R3612" s="286"/>
      <c r="S3612" s="388">
        <f t="shared" si="498"/>
        <v>0</v>
      </c>
      <c r="T3612" s="389"/>
      <c r="U3612" s="389">
        <f t="shared" si="496"/>
        <v>0</v>
      </c>
      <c r="V3612" s="451"/>
      <c r="W3612" s="452"/>
      <c r="X3612" s="386"/>
      <c r="Y3612" s="390"/>
      <c r="Z3612" s="391"/>
      <c r="AA3612" s="392"/>
      <c r="AB3612" s="393"/>
      <c r="AC3612" s="394"/>
      <c r="AD3612" s="395">
        <f t="shared" si="499"/>
        <v>0</v>
      </c>
      <c r="AE3612" s="396">
        <f>IF(OR(G3612=账期!$A$18,G3612=账期!$A$20,G3612=账期!$A$22,G3612=账期!$A$24,G3612=账期!$A$25,G3612=账期!$A$27,G3612=账期!$A$26,G3612=账期!$A$28,G3612=账期!$A$30,G3612=账期!$A$32,G3612=账期!$A$34,G3612=账期!$A$35,G3612=账期!$A$37,G3612=账期!$A$39,G3612=账期!$A$40,G3612=账期!$A$41,G3612=账期!$A$42,G3612=账期!$A$43,G3612=账期!$A$44,G3612=账期!$A$45,G3612=账期!$A$46,G3612=账期!$A$48,G3612=账期!$A$50,G3612=账期!$A$51,G3612=账期!$A$52,G3612=账期!$A$53,G3612=账期!$A$54,G3612=账期!$A$56,G3612=账期!$A$57,G3612=账期!$A$58,G3612=账期!$A$59,G3612=账期!$A$60,G3612=账期!$A$61,G3612=账期!$A$62,G3612=账期!$A$63,G3612=账期!$A$64,G3612=账期!$A$66,G3612=账期!$A$67,G3612=账期!$A$68,G3612=账期!$A$70,G3612=账期!$A$71),30,IF(OR(G3612=账期!$A$74,G3612=账期!$A$77,G3612=账期!$A$76,G3612=账期!$A$79,G3612=账期!$A$80,G3612=账期!$A$81,G3612=账期!$A$83,G3612=账期!$A$85,G3612=账期!$A$87,G3612=账期!$A$89,G3612=账期!$A$91),60,IF(OR(G3612=账期!$A$93,G3612=账期!$A$94,G3612=账期!$A$95,G3612=账期!$A$96,G3612=账期!$A$98,G3612=账期!$A$99,G3612=账期!$A$101,G3612=账期!$A$102),90,0)))</f>
        <v>0</v>
      </c>
      <c r="AF3612" s="396"/>
      <c r="AG3612" s="384"/>
      <c r="AH3612" s="396" t="str">
        <f t="shared" si="495"/>
        <v/>
      </c>
    </row>
    <row r="3613" spans="1:34" ht="18" customHeight="1" x14ac:dyDescent="0.25">
      <c r="A3613" s="301" t="str">
        <f t="shared" si="497"/>
        <v/>
      </c>
      <c r="B3613" s="397"/>
      <c r="C3613" s="398"/>
      <c r="D3613" s="399"/>
      <c r="E3613" s="383" t="str">
        <f t="shared" ref="E3613:E3676" si="500">IF(OR(D3613="长飞",D3613="烽火",D3613="特发",D3613="富通",D3613="亨通",G3613="赣州金信诺",G3613="江苏永鼎",G3613="宏安集团"),"A",IF(OR(G3613="广意通讯",G3613="湖北楚天",G3613="宁波格亿达",G3613="通鼎互联",G3613="黄石昌达",G3613="江苏俊知",G3613="珠海汉胜",G3613="武汉电信"),"B","C"))</f>
        <v>C</v>
      </c>
      <c r="F3613" s="383" t="str">
        <f t="shared" ref="F3613:F3676" si="501">IF(OR(G3613="成都大唐",G3613="广东亨通",G3613="江苏亨通",G3613="兰州长飞",G3613="南京华信",G3613="汕头奥星",G3613="特发光网",G3613="武汉长飞",G3613="长春烽火",G3613="广意通讯",G3613="湖北楚天",G3613="宁波格亿达",G3613="通鼎互联",G3613="安徽汉唐",G3613="安徽宜德",G3613="安徽盈通",G3613="成都康宁",G3613="成都中飞",G3613="东莞光佳",G3613="东莞鸿鑫",G3613="烽火博鑫",G3613="佛山星蓝",G3613="广东金桥",G3613="广州联兴",G3613="贵州乾新",G3613="航天电工",G3613="合肥兴联",G3613="湖北宇洪",G3613="江苏奥通",G3613="江苏中远",G3613="宁波辰飞",G3613="宁波汉生",G3613="宁波宇欣",G3613="山东太平洋",G3613="山东特发",G3613="山东永通",G3613="上海朗闻",G3613="上海翼波",G3613="四川天邑",G3613="四川旭泰",G3613="武汉瑞联",G3613="武汉同至",G3613="西安西古",G3613="西安鑫华通",G3613="武汉驿路通",G3613="长光通信",G3613="中电八所",G3613="中电光达",G3613="中利集团",G3613="重庆特发",G3613="舟山安格",G3613="珠海邗秦"),"A",IF(OR(G3613="富通天津",G3613="赣州金信诺",G3613="江苏永鼎",G3613="上海长飞",G3613="特发股份",G3613="武汉烽火",G3613="西安烽火",G3613="长飞中利",G3613="江苏中天",G3613="江西联创",G3613="宁波盈谷",G3613="黄石昌达",G3613="四川长飞"),"B","C"))</f>
        <v>C</v>
      </c>
      <c r="G3613" s="400"/>
      <c r="H3613" s="385" t="str">
        <f>IF(G3613="","",VLOOKUP(G3613,下拉数据源!J:K,2,0))</f>
        <v/>
      </c>
      <c r="I3613" s="385"/>
      <c r="J3613" s="385"/>
      <c r="K3613" s="386"/>
      <c r="L3613" s="401"/>
      <c r="M3613" s="384"/>
      <c r="N3613" s="384"/>
      <c r="O3613" s="384"/>
      <c r="P3613" s="386"/>
      <c r="Q3613" s="387"/>
      <c r="R3613" s="286"/>
      <c r="S3613" s="388">
        <f t="shared" si="498"/>
        <v>0</v>
      </c>
      <c r="T3613" s="389"/>
      <c r="U3613" s="389">
        <f t="shared" si="496"/>
        <v>0</v>
      </c>
      <c r="V3613" s="451"/>
      <c r="W3613" s="452"/>
      <c r="X3613" s="386"/>
      <c r="Y3613" s="390"/>
      <c r="Z3613" s="391"/>
      <c r="AA3613" s="392"/>
      <c r="AB3613" s="393"/>
      <c r="AC3613" s="394"/>
      <c r="AD3613" s="395">
        <f t="shared" si="499"/>
        <v>0</v>
      </c>
      <c r="AE3613" s="396">
        <f>IF(OR(G3613=账期!$A$18,G3613=账期!$A$20,G3613=账期!$A$22,G3613=账期!$A$24,G3613=账期!$A$25,G3613=账期!$A$27,G3613=账期!$A$26,G3613=账期!$A$28,G3613=账期!$A$30,G3613=账期!$A$32,G3613=账期!$A$34,G3613=账期!$A$35,G3613=账期!$A$37,G3613=账期!$A$39,G3613=账期!$A$40,G3613=账期!$A$41,G3613=账期!$A$42,G3613=账期!$A$43,G3613=账期!$A$44,G3613=账期!$A$45,G3613=账期!$A$46,G3613=账期!$A$48,G3613=账期!$A$50,G3613=账期!$A$51,G3613=账期!$A$52,G3613=账期!$A$53,G3613=账期!$A$54,G3613=账期!$A$56,G3613=账期!$A$57,G3613=账期!$A$58,G3613=账期!$A$59,G3613=账期!$A$60,G3613=账期!$A$61,G3613=账期!$A$62,G3613=账期!$A$63,G3613=账期!$A$64,G3613=账期!$A$66,G3613=账期!$A$67,G3613=账期!$A$68,G3613=账期!$A$70,G3613=账期!$A$71),30,IF(OR(G3613=账期!$A$74,G3613=账期!$A$77,G3613=账期!$A$76,G3613=账期!$A$79,G3613=账期!$A$80,G3613=账期!$A$81,G3613=账期!$A$83,G3613=账期!$A$85,G3613=账期!$A$87,G3613=账期!$A$89,G3613=账期!$A$91),60,IF(OR(G3613=账期!$A$93,G3613=账期!$A$94,G3613=账期!$A$95,G3613=账期!$A$96,G3613=账期!$A$98,G3613=账期!$A$99,G3613=账期!$A$101,G3613=账期!$A$102),90,0)))</f>
        <v>0</v>
      </c>
      <c r="AF3613" s="396"/>
      <c r="AG3613" s="384"/>
      <c r="AH3613" s="396" t="str">
        <f t="shared" si="495"/>
        <v/>
      </c>
    </row>
    <row r="3614" spans="1:34" ht="18" customHeight="1" x14ac:dyDescent="0.25">
      <c r="A3614" s="301" t="str">
        <f t="shared" si="497"/>
        <v/>
      </c>
      <c r="B3614" s="397"/>
      <c r="C3614" s="398"/>
      <c r="D3614" s="399"/>
      <c r="E3614" s="383" t="str">
        <f t="shared" si="500"/>
        <v>C</v>
      </c>
      <c r="F3614" s="383" t="str">
        <f t="shared" si="501"/>
        <v>C</v>
      </c>
      <c r="G3614" s="400"/>
      <c r="H3614" s="385" t="str">
        <f>IF(G3614="","",VLOOKUP(G3614,下拉数据源!J:K,2,0))</f>
        <v/>
      </c>
      <c r="I3614" s="385"/>
      <c r="J3614" s="385"/>
      <c r="K3614" s="386"/>
      <c r="L3614" s="401"/>
      <c r="M3614" s="384"/>
      <c r="N3614" s="384"/>
      <c r="O3614" s="384"/>
      <c r="P3614" s="386"/>
      <c r="Q3614" s="387"/>
      <c r="R3614" s="286"/>
      <c r="S3614" s="388">
        <f t="shared" si="498"/>
        <v>0</v>
      </c>
      <c r="T3614" s="389"/>
      <c r="U3614" s="389">
        <f t="shared" si="496"/>
        <v>0</v>
      </c>
      <c r="V3614" s="451"/>
      <c r="W3614" s="452"/>
      <c r="X3614" s="386"/>
      <c r="Y3614" s="390"/>
      <c r="Z3614" s="391"/>
      <c r="AA3614" s="392"/>
      <c r="AB3614" s="393"/>
      <c r="AC3614" s="394"/>
      <c r="AD3614" s="395">
        <f t="shared" si="499"/>
        <v>0</v>
      </c>
      <c r="AE3614" s="396">
        <f>IF(OR(G3614=账期!$A$18,G3614=账期!$A$20,G3614=账期!$A$22,G3614=账期!$A$24,G3614=账期!$A$25,G3614=账期!$A$27,G3614=账期!$A$26,G3614=账期!$A$28,G3614=账期!$A$30,G3614=账期!$A$32,G3614=账期!$A$34,G3614=账期!$A$35,G3614=账期!$A$37,G3614=账期!$A$39,G3614=账期!$A$40,G3614=账期!$A$41,G3614=账期!$A$42,G3614=账期!$A$43,G3614=账期!$A$44,G3614=账期!$A$45,G3614=账期!$A$46,G3614=账期!$A$48,G3614=账期!$A$50,G3614=账期!$A$51,G3614=账期!$A$52,G3614=账期!$A$53,G3614=账期!$A$54,G3614=账期!$A$56,G3614=账期!$A$57,G3614=账期!$A$58,G3614=账期!$A$59,G3614=账期!$A$60,G3614=账期!$A$61,G3614=账期!$A$62,G3614=账期!$A$63,G3614=账期!$A$64,G3614=账期!$A$66,G3614=账期!$A$67,G3614=账期!$A$68,G3614=账期!$A$70,G3614=账期!$A$71),30,IF(OR(G3614=账期!$A$74,G3614=账期!$A$77,G3614=账期!$A$76,G3614=账期!$A$79,G3614=账期!$A$80,G3614=账期!$A$81,G3614=账期!$A$83,G3614=账期!$A$85,G3614=账期!$A$87,G3614=账期!$A$89,G3614=账期!$A$91),60,IF(OR(G3614=账期!$A$93,G3614=账期!$A$94,G3614=账期!$A$95,G3614=账期!$A$96,G3614=账期!$A$98,G3614=账期!$A$99,G3614=账期!$A$101,G3614=账期!$A$102),90,0)))</f>
        <v>0</v>
      </c>
      <c r="AF3614" s="396"/>
      <c r="AG3614" s="384"/>
      <c r="AH3614" s="396" t="str">
        <f t="shared" si="495"/>
        <v/>
      </c>
    </row>
    <row r="3615" spans="1:34" ht="18" customHeight="1" x14ac:dyDescent="0.25">
      <c r="A3615" s="301" t="str">
        <f t="shared" si="497"/>
        <v/>
      </c>
      <c r="B3615" s="397"/>
      <c r="C3615" s="398"/>
      <c r="D3615" s="399"/>
      <c r="E3615" s="383" t="str">
        <f t="shared" si="500"/>
        <v>C</v>
      </c>
      <c r="F3615" s="383" t="str">
        <f t="shared" si="501"/>
        <v>C</v>
      </c>
      <c r="G3615" s="400"/>
      <c r="H3615" s="385" t="str">
        <f>IF(G3615="","",VLOOKUP(G3615,下拉数据源!J:K,2,0))</f>
        <v/>
      </c>
      <c r="I3615" s="385"/>
      <c r="J3615" s="385"/>
      <c r="K3615" s="386"/>
      <c r="L3615" s="401"/>
      <c r="M3615" s="384"/>
      <c r="N3615" s="384"/>
      <c r="O3615" s="384"/>
      <c r="P3615" s="386"/>
      <c r="Q3615" s="387"/>
      <c r="R3615" s="286"/>
      <c r="S3615" s="388">
        <f t="shared" si="498"/>
        <v>0</v>
      </c>
      <c r="T3615" s="389"/>
      <c r="U3615" s="389">
        <f t="shared" si="496"/>
        <v>0</v>
      </c>
      <c r="V3615" s="451"/>
      <c r="W3615" s="452"/>
      <c r="X3615" s="386"/>
      <c r="Y3615" s="390"/>
      <c r="Z3615" s="391"/>
      <c r="AA3615" s="392"/>
      <c r="AB3615" s="393"/>
      <c r="AC3615" s="394"/>
      <c r="AD3615" s="395">
        <f t="shared" si="499"/>
        <v>0</v>
      </c>
      <c r="AE3615" s="396">
        <f>IF(OR(G3615=账期!$A$18,G3615=账期!$A$20,G3615=账期!$A$22,G3615=账期!$A$24,G3615=账期!$A$25,G3615=账期!$A$27,G3615=账期!$A$26,G3615=账期!$A$28,G3615=账期!$A$30,G3615=账期!$A$32,G3615=账期!$A$34,G3615=账期!$A$35,G3615=账期!$A$37,G3615=账期!$A$39,G3615=账期!$A$40,G3615=账期!$A$41,G3615=账期!$A$42,G3615=账期!$A$43,G3615=账期!$A$44,G3615=账期!$A$45,G3615=账期!$A$46,G3615=账期!$A$48,G3615=账期!$A$50,G3615=账期!$A$51,G3615=账期!$A$52,G3615=账期!$A$53,G3615=账期!$A$54,G3615=账期!$A$56,G3615=账期!$A$57,G3615=账期!$A$58,G3615=账期!$A$59,G3615=账期!$A$60,G3615=账期!$A$61,G3615=账期!$A$62,G3615=账期!$A$63,G3615=账期!$A$64,G3615=账期!$A$66,G3615=账期!$A$67,G3615=账期!$A$68,G3615=账期!$A$70,G3615=账期!$A$71),30,IF(OR(G3615=账期!$A$74,G3615=账期!$A$77,G3615=账期!$A$76,G3615=账期!$A$79,G3615=账期!$A$80,G3615=账期!$A$81,G3615=账期!$A$83,G3615=账期!$A$85,G3615=账期!$A$87,G3615=账期!$A$89,G3615=账期!$A$91),60,IF(OR(G3615=账期!$A$93,G3615=账期!$A$94,G3615=账期!$A$95,G3615=账期!$A$96,G3615=账期!$A$98,G3615=账期!$A$99,G3615=账期!$A$101,G3615=账期!$A$102),90,0)))</f>
        <v>0</v>
      </c>
      <c r="AF3615" s="396"/>
      <c r="AG3615" s="384"/>
      <c r="AH3615" s="396" t="str">
        <f t="shared" si="495"/>
        <v/>
      </c>
    </row>
    <row r="3616" spans="1:34" ht="18" customHeight="1" x14ac:dyDescent="0.25">
      <c r="A3616" s="301" t="str">
        <f t="shared" si="497"/>
        <v/>
      </c>
      <c r="B3616" s="397"/>
      <c r="C3616" s="398"/>
      <c r="D3616" s="399"/>
      <c r="E3616" s="383" t="str">
        <f t="shared" si="500"/>
        <v>C</v>
      </c>
      <c r="F3616" s="383" t="str">
        <f t="shared" si="501"/>
        <v>C</v>
      </c>
      <c r="G3616" s="400"/>
      <c r="H3616" s="385" t="str">
        <f>IF(G3616="","",VLOOKUP(G3616,下拉数据源!J:K,2,0))</f>
        <v/>
      </c>
      <c r="I3616" s="385"/>
      <c r="J3616" s="385"/>
      <c r="K3616" s="386"/>
      <c r="L3616" s="401"/>
      <c r="M3616" s="384"/>
      <c r="N3616" s="384"/>
      <c r="O3616" s="384"/>
      <c r="P3616" s="386"/>
      <c r="Q3616" s="387"/>
      <c r="R3616" s="286"/>
      <c r="S3616" s="388">
        <f t="shared" si="498"/>
        <v>0</v>
      </c>
      <c r="T3616" s="389"/>
      <c r="U3616" s="389">
        <f t="shared" si="496"/>
        <v>0</v>
      </c>
      <c r="V3616" s="451"/>
      <c r="W3616" s="452"/>
      <c r="X3616" s="386"/>
      <c r="Y3616" s="390"/>
      <c r="Z3616" s="391"/>
      <c r="AA3616" s="392"/>
      <c r="AB3616" s="393"/>
      <c r="AC3616" s="394"/>
      <c r="AD3616" s="395">
        <f t="shared" si="499"/>
        <v>0</v>
      </c>
      <c r="AE3616" s="396">
        <f>IF(OR(G3616=账期!$A$18,G3616=账期!$A$20,G3616=账期!$A$22,G3616=账期!$A$24,G3616=账期!$A$25,G3616=账期!$A$27,G3616=账期!$A$26,G3616=账期!$A$28,G3616=账期!$A$30,G3616=账期!$A$32,G3616=账期!$A$34,G3616=账期!$A$35,G3616=账期!$A$37,G3616=账期!$A$39,G3616=账期!$A$40,G3616=账期!$A$41,G3616=账期!$A$42,G3616=账期!$A$43,G3616=账期!$A$44,G3616=账期!$A$45,G3616=账期!$A$46,G3616=账期!$A$48,G3616=账期!$A$50,G3616=账期!$A$51,G3616=账期!$A$52,G3616=账期!$A$53,G3616=账期!$A$54,G3616=账期!$A$56,G3616=账期!$A$57,G3616=账期!$A$58,G3616=账期!$A$59,G3616=账期!$A$60,G3616=账期!$A$61,G3616=账期!$A$62,G3616=账期!$A$63,G3616=账期!$A$64,G3616=账期!$A$66,G3616=账期!$A$67,G3616=账期!$A$68,G3616=账期!$A$70,G3616=账期!$A$71),30,IF(OR(G3616=账期!$A$74,G3616=账期!$A$77,G3616=账期!$A$76,G3616=账期!$A$79,G3616=账期!$A$80,G3616=账期!$A$81,G3616=账期!$A$83,G3616=账期!$A$85,G3616=账期!$A$87,G3616=账期!$A$89,G3616=账期!$A$91),60,IF(OR(G3616=账期!$A$93,G3616=账期!$A$94,G3616=账期!$A$95,G3616=账期!$A$96,G3616=账期!$A$98,G3616=账期!$A$99,G3616=账期!$A$101,G3616=账期!$A$102),90,0)))</f>
        <v>0</v>
      </c>
      <c r="AF3616" s="396"/>
      <c r="AG3616" s="384"/>
      <c r="AH3616" s="396" t="str">
        <f t="shared" si="495"/>
        <v/>
      </c>
    </row>
    <row r="3617" spans="1:34" ht="18" customHeight="1" x14ac:dyDescent="0.25">
      <c r="A3617" s="301" t="str">
        <f t="shared" si="497"/>
        <v/>
      </c>
      <c r="B3617" s="397"/>
      <c r="C3617" s="398"/>
      <c r="D3617" s="399"/>
      <c r="E3617" s="383" t="str">
        <f t="shared" si="500"/>
        <v>C</v>
      </c>
      <c r="F3617" s="383" t="str">
        <f t="shared" si="501"/>
        <v>C</v>
      </c>
      <c r="G3617" s="400"/>
      <c r="H3617" s="385" t="str">
        <f>IF(G3617="","",VLOOKUP(G3617,下拉数据源!J:K,2,0))</f>
        <v/>
      </c>
      <c r="I3617" s="385"/>
      <c r="J3617" s="385"/>
      <c r="K3617" s="386"/>
      <c r="L3617" s="401"/>
      <c r="M3617" s="384"/>
      <c r="N3617" s="384"/>
      <c r="O3617" s="384"/>
      <c r="P3617" s="386"/>
      <c r="Q3617" s="387"/>
      <c r="R3617" s="286"/>
      <c r="S3617" s="388">
        <f t="shared" si="498"/>
        <v>0</v>
      </c>
      <c r="T3617" s="389"/>
      <c r="U3617" s="389">
        <f t="shared" si="496"/>
        <v>0</v>
      </c>
      <c r="V3617" s="451"/>
      <c r="W3617" s="452"/>
      <c r="X3617" s="386"/>
      <c r="Y3617" s="390"/>
      <c r="Z3617" s="391"/>
      <c r="AA3617" s="392"/>
      <c r="AB3617" s="393"/>
      <c r="AC3617" s="394"/>
      <c r="AD3617" s="395">
        <f t="shared" si="499"/>
        <v>0</v>
      </c>
      <c r="AE3617" s="396">
        <f>IF(OR(G3617=账期!$A$18,G3617=账期!$A$20,G3617=账期!$A$22,G3617=账期!$A$24,G3617=账期!$A$25,G3617=账期!$A$27,G3617=账期!$A$26,G3617=账期!$A$28,G3617=账期!$A$30,G3617=账期!$A$32,G3617=账期!$A$34,G3617=账期!$A$35,G3617=账期!$A$37,G3617=账期!$A$39,G3617=账期!$A$40,G3617=账期!$A$41,G3617=账期!$A$42,G3617=账期!$A$43,G3617=账期!$A$44,G3617=账期!$A$45,G3617=账期!$A$46,G3617=账期!$A$48,G3617=账期!$A$50,G3617=账期!$A$51,G3617=账期!$A$52,G3617=账期!$A$53,G3617=账期!$A$54,G3617=账期!$A$56,G3617=账期!$A$57,G3617=账期!$A$58,G3617=账期!$A$59,G3617=账期!$A$60,G3617=账期!$A$61,G3617=账期!$A$62,G3617=账期!$A$63,G3617=账期!$A$64,G3617=账期!$A$66,G3617=账期!$A$67,G3617=账期!$A$68,G3617=账期!$A$70,G3617=账期!$A$71),30,IF(OR(G3617=账期!$A$74,G3617=账期!$A$77,G3617=账期!$A$76,G3617=账期!$A$79,G3617=账期!$A$80,G3617=账期!$A$81,G3617=账期!$A$83,G3617=账期!$A$85,G3617=账期!$A$87,G3617=账期!$A$89,G3617=账期!$A$91),60,IF(OR(G3617=账期!$A$93,G3617=账期!$A$94,G3617=账期!$A$95,G3617=账期!$A$96,G3617=账期!$A$98,G3617=账期!$A$99,G3617=账期!$A$101,G3617=账期!$A$102),90,0)))</f>
        <v>0</v>
      </c>
      <c r="AF3617" s="396"/>
      <c r="AG3617" s="384"/>
      <c r="AH3617" s="396" t="str">
        <f t="shared" si="495"/>
        <v/>
      </c>
    </row>
    <row r="3618" spans="1:34" ht="18" customHeight="1" x14ac:dyDescent="0.25">
      <c r="A3618" s="301" t="str">
        <f t="shared" si="497"/>
        <v/>
      </c>
      <c r="B3618" s="397"/>
      <c r="C3618" s="398"/>
      <c r="D3618" s="399"/>
      <c r="E3618" s="383" t="str">
        <f t="shared" si="500"/>
        <v>C</v>
      </c>
      <c r="F3618" s="383" t="str">
        <f t="shared" si="501"/>
        <v>C</v>
      </c>
      <c r="G3618" s="400"/>
      <c r="H3618" s="385" t="str">
        <f>IF(G3618="","",VLOOKUP(G3618,下拉数据源!J:K,2,0))</f>
        <v/>
      </c>
      <c r="I3618" s="385"/>
      <c r="J3618" s="385"/>
      <c r="K3618" s="386"/>
      <c r="L3618" s="401"/>
      <c r="M3618" s="384"/>
      <c r="N3618" s="384"/>
      <c r="O3618" s="384"/>
      <c r="P3618" s="386"/>
      <c r="Q3618" s="387"/>
      <c r="R3618" s="286"/>
      <c r="S3618" s="388">
        <f t="shared" si="498"/>
        <v>0</v>
      </c>
      <c r="T3618" s="389"/>
      <c r="U3618" s="389">
        <f t="shared" si="496"/>
        <v>0</v>
      </c>
      <c r="V3618" s="451"/>
      <c r="W3618" s="452"/>
      <c r="X3618" s="386"/>
      <c r="Y3618" s="390"/>
      <c r="Z3618" s="391"/>
      <c r="AA3618" s="392"/>
      <c r="AB3618" s="393"/>
      <c r="AC3618" s="394"/>
      <c r="AD3618" s="395">
        <f t="shared" si="499"/>
        <v>0</v>
      </c>
      <c r="AE3618" s="396">
        <f>IF(OR(G3618=账期!$A$18,G3618=账期!$A$20,G3618=账期!$A$22,G3618=账期!$A$24,G3618=账期!$A$25,G3618=账期!$A$27,G3618=账期!$A$26,G3618=账期!$A$28,G3618=账期!$A$30,G3618=账期!$A$32,G3618=账期!$A$34,G3618=账期!$A$35,G3618=账期!$A$37,G3618=账期!$A$39,G3618=账期!$A$40,G3618=账期!$A$41,G3618=账期!$A$42,G3618=账期!$A$43,G3618=账期!$A$44,G3618=账期!$A$45,G3618=账期!$A$46,G3618=账期!$A$48,G3618=账期!$A$50,G3618=账期!$A$51,G3618=账期!$A$52,G3618=账期!$A$53,G3618=账期!$A$54,G3618=账期!$A$56,G3618=账期!$A$57,G3618=账期!$A$58,G3618=账期!$A$59,G3618=账期!$A$60,G3618=账期!$A$61,G3618=账期!$A$62,G3618=账期!$A$63,G3618=账期!$A$64,G3618=账期!$A$66,G3618=账期!$A$67,G3618=账期!$A$68,G3618=账期!$A$70,G3618=账期!$A$71),30,IF(OR(G3618=账期!$A$74,G3618=账期!$A$77,G3618=账期!$A$76,G3618=账期!$A$79,G3618=账期!$A$80,G3618=账期!$A$81,G3618=账期!$A$83,G3618=账期!$A$85,G3618=账期!$A$87,G3618=账期!$A$89,G3618=账期!$A$91),60,IF(OR(G3618=账期!$A$93,G3618=账期!$A$94,G3618=账期!$A$95,G3618=账期!$A$96,G3618=账期!$A$98,G3618=账期!$A$99,G3618=账期!$A$101,G3618=账期!$A$102),90,0)))</f>
        <v>0</v>
      </c>
      <c r="AF3618" s="396"/>
      <c r="AG3618" s="384"/>
      <c r="AH3618" s="396" t="str">
        <f t="shared" si="495"/>
        <v/>
      </c>
    </row>
    <row r="3619" spans="1:34" ht="18" customHeight="1" x14ac:dyDescent="0.25">
      <c r="A3619" s="301" t="str">
        <f t="shared" si="497"/>
        <v/>
      </c>
      <c r="B3619" s="397"/>
      <c r="C3619" s="398"/>
      <c r="D3619" s="399"/>
      <c r="E3619" s="383" t="str">
        <f t="shared" si="500"/>
        <v>C</v>
      </c>
      <c r="F3619" s="383" t="str">
        <f t="shared" si="501"/>
        <v>C</v>
      </c>
      <c r="G3619" s="400"/>
      <c r="H3619" s="385" t="str">
        <f>IF(G3619="","",VLOOKUP(G3619,下拉数据源!J:K,2,0))</f>
        <v/>
      </c>
      <c r="I3619" s="385"/>
      <c r="J3619" s="385"/>
      <c r="K3619" s="386"/>
      <c r="L3619" s="401"/>
      <c r="M3619" s="384"/>
      <c r="N3619" s="384"/>
      <c r="O3619" s="384"/>
      <c r="P3619" s="386"/>
      <c r="Q3619" s="387"/>
      <c r="R3619" s="286"/>
      <c r="S3619" s="388">
        <f t="shared" si="498"/>
        <v>0</v>
      </c>
      <c r="T3619" s="389"/>
      <c r="U3619" s="389">
        <f t="shared" si="496"/>
        <v>0</v>
      </c>
      <c r="V3619" s="451"/>
      <c r="W3619" s="452"/>
      <c r="X3619" s="386"/>
      <c r="Y3619" s="390"/>
      <c r="Z3619" s="391"/>
      <c r="AA3619" s="392"/>
      <c r="AB3619" s="393"/>
      <c r="AC3619" s="394"/>
      <c r="AD3619" s="395">
        <f t="shared" si="499"/>
        <v>0</v>
      </c>
      <c r="AE3619" s="396">
        <f>IF(OR(G3619=账期!$A$18,G3619=账期!$A$20,G3619=账期!$A$22,G3619=账期!$A$24,G3619=账期!$A$25,G3619=账期!$A$27,G3619=账期!$A$26,G3619=账期!$A$28,G3619=账期!$A$30,G3619=账期!$A$32,G3619=账期!$A$34,G3619=账期!$A$35,G3619=账期!$A$37,G3619=账期!$A$39,G3619=账期!$A$40,G3619=账期!$A$41,G3619=账期!$A$42,G3619=账期!$A$43,G3619=账期!$A$44,G3619=账期!$A$45,G3619=账期!$A$46,G3619=账期!$A$48,G3619=账期!$A$50,G3619=账期!$A$51,G3619=账期!$A$52,G3619=账期!$A$53,G3619=账期!$A$54,G3619=账期!$A$56,G3619=账期!$A$57,G3619=账期!$A$58,G3619=账期!$A$59,G3619=账期!$A$60,G3619=账期!$A$61,G3619=账期!$A$62,G3619=账期!$A$63,G3619=账期!$A$64,G3619=账期!$A$66,G3619=账期!$A$67,G3619=账期!$A$68,G3619=账期!$A$70,G3619=账期!$A$71),30,IF(OR(G3619=账期!$A$74,G3619=账期!$A$77,G3619=账期!$A$76,G3619=账期!$A$79,G3619=账期!$A$80,G3619=账期!$A$81,G3619=账期!$A$83,G3619=账期!$A$85,G3619=账期!$A$87,G3619=账期!$A$89,G3619=账期!$A$91),60,IF(OR(G3619=账期!$A$93,G3619=账期!$A$94,G3619=账期!$A$95,G3619=账期!$A$96,G3619=账期!$A$98,G3619=账期!$A$99,G3619=账期!$A$101,G3619=账期!$A$102),90,0)))</f>
        <v>0</v>
      </c>
      <c r="AF3619" s="396"/>
      <c r="AG3619" s="384"/>
      <c r="AH3619" s="396" t="str">
        <f t="shared" si="495"/>
        <v/>
      </c>
    </row>
    <row r="3620" spans="1:34" ht="18" customHeight="1" x14ac:dyDescent="0.25">
      <c r="A3620" s="301" t="str">
        <f t="shared" si="497"/>
        <v/>
      </c>
      <c r="B3620" s="397"/>
      <c r="C3620" s="398"/>
      <c r="D3620" s="399"/>
      <c r="E3620" s="383" t="str">
        <f t="shared" si="500"/>
        <v>C</v>
      </c>
      <c r="F3620" s="383" t="str">
        <f t="shared" si="501"/>
        <v>C</v>
      </c>
      <c r="G3620" s="400"/>
      <c r="H3620" s="385" t="str">
        <f>IF(G3620="","",VLOOKUP(G3620,下拉数据源!J:K,2,0))</f>
        <v/>
      </c>
      <c r="I3620" s="385"/>
      <c r="J3620" s="385"/>
      <c r="K3620" s="386"/>
      <c r="L3620" s="401"/>
      <c r="M3620" s="384"/>
      <c r="N3620" s="384"/>
      <c r="O3620" s="384"/>
      <c r="P3620" s="386"/>
      <c r="Q3620" s="387"/>
      <c r="R3620" s="286"/>
      <c r="S3620" s="388">
        <f t="shared" si="498"/>
        <v>0</v>
      </c>
      <c r="T3620" s="389"/>
      <c r="U3620" s="389">
        <f t="shared" si="496"/>
        <v>0</v>
      </c>
      <c r="V3620" s="451"/>
      <c r="W3620" s="452"/>
      <c r="X3620" s="386"/>
      <c r="Y3620" s="390"/>
      <c r="Z3620" s="391"/>
      <c r="AA3620" s="392"/>
      <c r="AB3620" s="393"/>
      <c r="AC3620" s="394"/>
      <c r="AD3620" s="395">
        <f t="shared" si="499"/>
        <v>0</v>
      </c>
      <c r="AE3620" s="396">
        <f>IF(OR(G3620=账期!$A$18,G3620=账期!$A$20,G3620=账期!$A$22,G3620=账期!$A$24,G3620=账期!$A$25,G3620=账期!$A$27,G3620=账期!$A$26,G3620=账期!$A$28,G3620=账期!$A$30,G3620=账期!$A$32,G3620=账期!$A$34,G3620=账期!$A$35,G3620=账期!$A$37,G3620=账期!$A$39,G3620=账期!$A$40,G3620=账期!$A$41,G3620=账期!$A$42,G3620=账期!$A$43,G3620=账期!$A$44,G3620=账期!$A$45,G3620=账期!$A$46,G3620=账期!$A$48,G3620=账期!$A$50,G3620=账期!$A$51,G3620=账期!$A$52,G3620=账期!$A$53,G3620=账期!$A$54,G3620=账期!$A$56,G3620=账期!$A$57,G3620=账期!$A$58,G3620=账期!$A$59,G3620=账期!$A$60,G3620=账期!$A$61,G3620=账期!$A$62,G3620=账期!$A$63,G3620=账期!$A$64,G3620=账期!$A$66,G3620=账期!$A$67,G3620=账期!$A$68,G3620=账期!$A$70,G3620=账期!$A$71),30,IF(OR(G3620=账期!$A$74,G3620=账期!$A$77,G3620=账期!$A$76,G3620=账期!$A$79,G3620=账期!$A$80,G3620=账期!$A$81,G3620=账期!$A$83,G3620=账期!$A$85,G3620=账期!$A$87,G3620=账期!$A$89,G3620=账期!$A$91),60,IF(OR(G3620=账期!$A$93,G3620=账期!$A$94,G3620=账期!$A$95,G3620=账期!$A$96,G3620=账期!$A$98,G3620=账期!$A$99,G3620=账期!$A$101,G3620=账期!$A$102),90,0)))</f>
        <v>0</v>
      </c>
      <c r="AF3620" s="396"/>
      <c r="AG3620" s="384"/>
      <c r="AH3620" s="396" t="str">
        <f t="shared" si="495"/>
        <v/>
      </c>
    </row>
    <row r="3621" spans="1:34" ht="18" customHeight="1" x14ac:dyDescent="0.25">
      <c r="A3621" s="301" t="str">
        <f t="shared" si="497"/>
        <v/>
      </c>
      <c r="B3621" s="397"/>
      <c r="C3621" s="398"/>
      <c r="D3621" s="399"/>
      <c r="E3621" s="383" t="str">
        <f t="shared" si="500"/>
        <v>C</v>
      </c>
      <c r="F3621" s="383" t="str">
        <f t="shared" si="501"/>
        <v>C</v>
      </c>
      <c r="G3621" s="400"/>
      <c r="H3621" s="385" t="str">
        <f>IF(G3621="","",VLOOKUP(G3621,下拉数据源!J:K,2,0))</f>
        <v/>
      </c>
      <c r="I3621" s="385"/>
      <c r="J3621" s="385"/>
      <c r="K3621" s="386"/>
      <c r="L3621" s="401"/>
      <c r="M3621" s="384"/>
      <c r="N3621" s="384"/>
      <c r="O3621" s="384"/>
      <c r="P3621" s="386"/>
      <c r="Q3621" s="387"/>
      <c r="R3621" s="286"/>
      <c r="S3621" s="388">
        <f t="shared" si="498"/>
        <v>0</v>
      </c>
      <c r="T3621" s="389"/>
      <c r="U3621" s="389">
        <f t="shared" si="496"/>
        <v>0</v>
      </c>
      <c r="V3621" s="451"/>
      <c r="W3621" s="452"/>
      <c r="X3621" s="386"/>
      <c r="Y3621" s="390"/>
      <c r="Z3621" s="391"/>
      <c r="AA3621" s="392"/>
      <c r="AB3621" s="393"/>
      <c r="AC3621" s="394"/>
      <c r="AD3621" s="395">
        <f t="shared" si="499"/>
        <v>0</v>
      </c>
      <c r="AE3621" s="396">
        <f>IF(OR(G3621=账期!$A$18,G3621=账期!$A$20,G3621=账期!$A$22,G3621=账期!$A$24,G3621=账期!$A$25,G3621=账期!$A$27,G3621=账期!$A$26,G3621=账期!$A$28,G3621=账期!$A$30,G3621=账期!$A$32,G3621=账期!$A$34,G3621=账期!$A$35,G3621=账期!$A$37,G3621=账期!$A$39,G3621=账期!$A$40,G3621=账期!$A$41,G3621=账期!$A$42,G3621=账期!$A$43,G3621=账期!$A$44,G3621=账期!$A$45,G3621=账期!$A$46,G3621=账期!$A$48,G3621=账期!$A$50,G3621=账期!$A$51,G3621=账期!$A$52,G3621=账期!$A$53,G3621=账期!$A$54,G3621=账期!$A$56,G3621=账期!$A$57,G3621=账期!$A$58,G3621=账期!$A$59,G3621=账期!$A$60,G3621=账期!$A$61,G3621=账期!$A$62,G3621=账期!$A$63,G3621=账期!$A$64,G3621=账期!$A$66,G3621=账期!$A$67,G3621=账期!$A$68,G3621=账期!$A$70,G3621=账期!$A$71),30,IF(OR(G3621=账期!$A$74,G3621=账期!$A$77,G3621=账期!$A$76,G3621=账期!$A$79,G3621=账期!$A$80,G3621=账期!$A$81,G3621=账期!$A$83,G3621=账期!$A$85,G3621=账期!$A$87,G3621=账期!$A$89,G3621=账期!$A$91),60,IF(OR(G3621=账期!$A$93,G3621=账期!$A$94,G3621=账期!$A$95,G3621=账期!$A$96,G3621=账期!$A$98,G3621=账期!$A$99,G3621=账期!$A$101,G3621=账期!$A$102),90,0)))</f>
        <v>0</v>
      </c>
      <c r="AF3621" s="396"/>
      <c r="AG3621" s="384"/>
      <c r="AH3621" s="396" t="str">
        <f t="shared" si="495"/>
        <v/>
      </c>
    </row>
    <row r="3622" spans="1:34" ht="18" customHeight="1" x14ac:dyDescent="0.25">
      <c r="A3622" s="301" t="str">
        <f t="shared" si="497"/>
        <v/>
      </c>
      <c r="B3622" s="397"/>
      <c r="C3622" s="398"/>
      <c r="D3622" s="399"/>
      <c r="E3622" s="383" t="str">
        <f t="shared" si="500"/>
        <v>C</v>
      </c>
      <c r="F3622" s="383" t="str">
        <f t="shared" si="501"/>
        <v>C</v>
      </c>
      <c r="G3622" s="400"/>
      <c r="H3622" s="385" t="str">
        <f>IF(G3622="","",VLOOKUP(G3622,下拉数据源!J:K,2,0))</f>
        <v/>
      </c>
      <c r="I3622" s="385"/>
      <c r="J3622" s="385"/>
      <c r="K3622" s="386"/>
      <c r="L3622" s="401"/>
      <c r="M3622" s="384"/>
      <c r="N3622" s="384"/>
      <c r="O3622" s="384"/>
      <c r="P3622" s="386"/>
      <c r="Q3622" s="387"/>
      <c r="R3622" s="286"/>
      <c r="S3622" s="388">
        <f t="shared" si="498"/>
        <v>0</v>
      </c>
      <c r="T3622" s="389"/>
      <c r="U3622" s="389">
        <f t="shared" si="496"/>
        <v>0</v>
      </c>
      <c r="V3622" s="451"/>
      <c r="W3622" s="452"/>
      <c r="X3622" s="386"/>
      <c r="Y3622" s="390"/>
      <c r="Z3622" s="391"/>
      <c r="AA3622" s="392"/>
      <c r="AB3622" s="393"/>
      <c r="AC3622" s="394"/>
      <c r="AD3622" s="395">
        <f t="shared" si="499"/>
        <v>0</v>
      </c>
      <c r="AE3622" s="396">
        <f>IF(OR(G3622=账期!$A$18,G3622=账期!$A$20,G3622=账期!$A$22,G3622=账期!$A$24,G3622=账期!$A$25,G3622=账期!$A$27,G3622=账期!$A$26,G3622=账期!$A$28,G3622=账期!$A$30,G3622=账期!$A$32,G3622=账期!$A$34,G3622=账期!$A$35,G3622=账期!$A$37,G3622=账期!$A$39,G3622=账期!$A$40,G3622=账期!$A$41,G3622=账期!$A$42,G3622=账期!$A$43,G3622=账期!$A$44,G3622=账期!$A$45,G3622=账期!$A$46,G3622=账期!$A$48,G3622=账期!$A$50,G3622=账期!$A$51,G3622=账期!$A$52,G3622=账期!$A$53,G3622=账期!$A$54,G3622=账期!$A$56,G3622=账期!$A$57,G3622=账期!$A$58,G3622=账期!$A$59,G3622=账期!$A$60,G3622=账期!$A$61,G3622=账期!$A$62,G3622=账期!$A$63,G3622=账期!$A$64,G3622=账期!$A$66,G3622=账期!$A$67,G3622=账期!$A$68,G3622=账期!$A$70,G3622=账期!$A$71),30,IF(OR(G3622=账期!$A$74,G3622=账期!$A$77,G3622=账期!$A$76,G3622=账期!$A$79,G3622=账期!$A$80,G3622=账期!$A$81,G3622=账期!$A$83,G3622=账期!$A$85,G3622=账期!$A$87,G3622=账期!$A$89,G3622=账期!$A$91),60,IF(OR(G3622=账期!$A$93,G3622=账期!$A$94,G3622=账期!$A$95,G3622=账期!$A$96,G3622=账期!$A$98,G3622=账期!$A$99,G3622=账期!$A$101,G3622=账期!$A$102),90,0)))</f>
        <v>0</v>
      </c>
      <c r="AF3622" s="396"/>
      <c r="AG3622" s="384"/>
      <c r="AH3622" s="396" t="str">
        <f t="shared" si="495"/>
        <v/>
      </c>
    </row>
    <row r="3623" spans="1:34" ht="18" customHeight="1" x14ac:dyDescent="0.25">
      <c r="A3623" s="301" t="str">
        <f t="shared" si="497"/>
        <v/>
      </c>
      <c r="B3623" s="397"/>
      <c r="C3623" s="398"/>
      <c r="D3623" s="399"/>
      <c r="E3623" s="383" t="str">
        <f t="shared" si="500"/>
        <v>C</v>
      </c>
      <c r="F3623" s="383" t="str">
        <f t="shared" si="501"/>
        <v>C</v>
      </c>
      <c r="G3623" s="400"/>
      <c r="H3623" s="385" t="str">
        <f>IF(G3623="","",VLOOKUP(G3623,下拉数据源!J:K,2,0))</f>
        <v/>
      </c>
      <c r="I3623" s="385"/>
      <c r="J3623" s="385"/>
      <c r="K3623" s="386"/>
      <c r="L3623" s="401"/>
      <c r="M3623" s="384"/>
      <c r="N3623" s="384"/>
      <c r="O3623" s="384"/>
      <c r="P3623" s="386"/>
      <c r="Q3623" s="387"/>
      <c r="R3623" s="286"/>
      <c r="S3623" s="388">
        <f t="shared" si="498"/>
        <v>0</v>
      </c>
      <c r="T3623" s="389"/>
      <c r="U3623" s="389">
        <f t="shared" si="496"/>
        <v>0</v>
      </c>
      <c r="V3623" s="451"/>
      <c r="W3623" s="452"/>
      <c r="X3623" s="386"/>
      <c r="Y3623" s="390"/>
      <c r="Z3623" s="391"/>
      <c r="AA3623" s="392"/>
      <c r="AB3623" s="393"/>
      <c r="AC3623" s="394"/>
      <c r="AD3623" s="395">
        <f t="shared" si="499"/>
        <v>0</v>
      </c>
      <c r="AE3623" s="396">
        <f>IF(OR(G3623=账期!$A$18,G3623=账期!$A$20,G3623=账期!$A$22,G3623=账期!$A$24,G3623=账期!$A$25,G3623=账期!$A$27,G3623=账期!$A$26,G3623=账期!$A$28,G3623=账期!$A$30,G3623=账期!$A$32,G3623=账期!$A$34,G3623=账期!$A$35,G3623=账期!$A$37,G3623=账期!$A$39,G3623=账期!$A$40,G3623=账期!$A$41,G3623=账期!$A$42,G3623=账期!$A$43,G3623=账期!$A$44,G3623=账期!$A$45,G3623=账期!$A$46,G3623=账期!$A$48,G3623=账期!$A$50,G3623=账期!$A$51,G3623=账期!$A$52,G3623=账期!$A$53,G3623=账期!$A$54,G3623=账期!$A$56,G3623=账期!$A$57,G3623=账期!$A$58,G3623=账期!$A$59,G3623=账期!$A$60,G3623=账期!$A$61,G3623=账期!$A$62,G3623=账期!$A$63,G3623=账期!$A$64,G3623=账期!$A$66,G3623=账期!$A$67,G3623=账期!$A$68,G3623=账期!$A$70,G3623=账期!$A$71),30,IF(OR(G3623=账期!$A$74,G3623=账期!$A$77,G3623=账期!$A$76,G3623=账期!$A$79,G3623=账期!$A$80,G3623=账期!$A$81,G3623=账期!$A$83,G3623=账期!$A$85,G3623=账期!$A$87,G3623=账期!$A$89,G3623=账期!$A$91),60,IF(OR(G3623=账期!$A$93,G3623=账期!$A$94,G3623=账期!$A$95,G3623=账期!$A$96,G3623=账期!$A$98,G3623=账期!$A$99,G3623=账期!$A$101,G3623=账期!$A$102),90,0)))</f>
        <v>0</v>
      </c>
      <c r="AF3623" s="396"/>
      <c r="AG3623" s="384"/>
      <c r="AH3623" s="396" t="str">
        <f t="shared" ref="AH3623:AH3686" si="502">IF(AG3623="华东","徐绪盛",IF(AG3623="华南","柯童柱",IF(AG3623="华中","杭得利",IF(AG3623="西南","张军",IF(AG3623="华北","石浩宇","")))))</f>
        <v/>
      </c>
    </row>
    <row r="3624" spans="1:34" ht="18" customHeight="1" x14ac:dyDescent="0.25">
      <c r="A3624" s="301" t="str">
        <f t="shared" si="497"/>
        <v/>
      </c>
      <c r="B3624" s="397"/>
      <c r="C3624" s="398"/>
      <c r="D3624" s="399"/>
      <c r="E3624" s="383" t="str">
        <f t="shared" si="500"/>
        <v>C</v>
      </c>
      <c r="F3624" s="383" t="str">
        <f t="shared" si="501"/>
        <v>C</v>
      </c>
      <c r="G3624" s="400"/>
      <c r="H3624" s="385" t="str">
        <f>IF(G3624="","",VLOOKUP(G3624,下拉数据源!J:K,2,0))</f>
        <v/>
      </c>
      <c r="I3624" s="385"/>
      <c r="J3624" s="385"/>
      <c r="K3624" s="386"/>
      <c r="L3624" s="401"/>
      <c r="M3624" s="384"/>
      <c r="N3624" s="384"/>
      <c r="O3624" s="384"/>
      <c r="P3624" s="386"/>
      <c r="Q3624" s="387"/>
      <c r="R3624" s="286"/>
      <c r="S3624" s="388">
        <f t="shared" si="498"/>
        <v>0</v>
      </c>
      <c r="T3624" s="389"/>
      <c r="U3624" s="389">
        <f t="shared" si="496"/>
        <v>0</v>
      </c>
      <c r="V3624" s="451"/>
      <c r="W3624" s="452"/>
      <c r="X3624" s="386"/>
      <c r="Y3624" s="390"/>
      <c r="Z3624" s="391"/>
      <c r="AA3624" s="392"/>
      <c r="AB3624" s="393"/>
      <c r="AC3624" s="394"/>
      <c r="AD3624" s="395">
        <f t="shared" si="499"/>
        <v>0</v>
      </c>
      <c r="AE3624" s="396">
        <f>IF(OR(G3624=账期!$A$18,G3624=账期!$A$20,G3624=账期!$A$22,G3624=账期!$A$24,G3624=账期!$A$25,G3624=账期!$A$27,G3624=账期!$A$26,G3624=账期!$A$28,G3624=账期!$A$30,G3624=账期!$A$32,G3624=账期!$A$34,G3624=账期!$A$35,G3624=账期!$A$37,G3624=账期!$A$39,G3624=账期!$A$40,G3624=账期!$A$41,G3624=账期!$A$42,G3624=账期!$A$43,G3624=账期!$A$44,G3624=账期!$A$45,G3624=账期!$A$46,G3624=账期!$A$48,G3624=账期!$A$50,G3624=账期!$A$51,G3624=账期!$A$52,G3624=账期!$A$53,G3624=账期!$A$54,G3624=账期!$A$56,G3624=账期!$A$57,G3624=账期!$A$58,G3624=账期!$A$59,G3624=账期!$A$60,G3624=账期!$A$61,G3624=账期!$A$62,G3624=账期!$A$63,G3624=账期!$A$64,G3624=账期!$A$66,G3624=账期!$A$67,G3624=账期!$A$68,G3624=账期!$A$70,G3624=账期!$A$71),30,IF(OR(G3624=账期!$A$74,G3624=账期!$A$77,G3624=账期!$A$76,G3624=账期!$A$79,G3624=账期!$A$80,G3624=账期!$A$81,G3624=账期!$A$83,G3624=账期!$A$85,G3624=账期!$A$87,G3624=账期!$A$89,G3624=账期!$A$91),60,IF(OR(G3624=账期!$A$93,G3624=账期!$A$94,G3624=账期!$A$95,G3624=账期!$A$96,G3624=账期!$A$98,G3624=账期!$A$99,G3624=账期!$A$101,G3624=账期!$A$102),90,0)))</f>
        <v>0</v>
      </c>
      <c r="AF3624" s="396"/>
      <c r="AG3624" s="384"/>
      <c r="AH3624" s="396" t="str">
        <f t="shared" si="502"/>
        <v/>
      </c>
    </row>
    <row r="3625" spans="1:34" ht="18" customHeight="1" x14ac:dyDescent="0.25">
      <c r="A3625" s="301" t="str">
        <f t="shared" si="497"/>
        <v/>
      </c>
      <c r="B3625" s="397"/>
      <c r="C3625" s="398"/>
      <c r="D3625" s="399"/>
      <c r="E3625" s="383" t="str">
        <f t="shared" si="500"/>
        <v>C</v>
      </c>
      <c r="F3625" s="383" t="str">
        <f t="shared" si="501"/>
        <v>C</v>
      </c>
      <c r="G3625" s="400"/>
      <c r="H3625" s="385" t="str">
        <f>IF(G3625="","",VLOOKUP(G3625,下拉数据源!J:K,2,0))</f>
        <v/>
      </c>
      <c r="I3625" s="385"/>
      <c r="J3625" s="385"/>
      <c r="K3625" s="386"/>
      <c r="L3625" s="401"/>
      <c r="M3625" s="384"/>
      <c r="N3625" s="384"/>
      <c r="O3625" s="384"/>
      <c r="P3625" s="386"/>
      <c r="Q3625" s="387"/>
      <c r="R3625" s="286"/>
      <c r="S3625" s="388">
        <f t="shared" si="498"/>
        <v>0</v>
      </c>
      <c r="T3625" s="389"/>
      <c r="U3625" s="389">
        <f t="shared" si="496"/>
        <v>0</v>
      </c>
      <c r="V3625" s="451"/>
      <c r="W3625" s="452"/>
      <c r="X3625" s="386"/>
      <c r="Y3625" s="390"/>
      <c r="Z3625" s="391"/>
      <c r="AA3625" s="392"/>
      <c r="AB3625" s="393"/>
      <c r="AC3625" s="394"/>
      <c r="AD3625" s="395">
        <f t="shared" si="499"/>
        <v>0</v>
      </c>
      <c r="AE3625" s="396">
        <f>IF(OR(G3625=账期!$A$18,G3625=账期!$A$20,G3625=账期!$A$22,G3625=账期!$A$24,G3625=账期!$A$25,G3625=账期!$A$27,G3625=账期!$A$26,G3625=账期!$A$28,G3625=账期!$A$30,G3625=账期!$A$32,G3625=账期!$A$34,G3625=账期!$A$35,G3625=账期!$A$37,G3625=账期!$A$39,G3625=账期!$A$40,G3625=账期!$A$41,G3625=账期!$A$42,G3625=账期!$A$43,G3625=账期!$A$44,G3625=账期!$A$45,G3625=账期!$A$46,G3625=账期!$A$48,G3625=账期!$A$50,G3625=账期!$A$51,G3625=账期!$A$52,G3625=账期!$A$53,G3625=账期!$A$54,G3625=账期!$A$56,G3625=账期!$A$57,G3625=账期!$A$58,G3625=账期!$A$59,G3625=账期!$A$60,G3625=账期!$A$61,G3625=账期!$A$62,G3625=账期!$A$63,G3625=账期!$A$64,G3625=账期!$A$66,G3625=账期!$A$67,G3625=账期!$A$68,G3625=账期!$A$70,G3625=账期!$A$71),30,IF(OR(G3625=账期!$A$74,G3625=账期!$A$77,G3625=账期!$A$76,G3625=账期!$A$79,G3625=账期!$A$80,G3625=账期!$A$81,G3625=账期!$A$83,G3625=账期!$A$85,G3625=账期!$A$87,G3625=账期!$A$89,G3625=账期!$A$91),60,IF(OR(G3625=账期!$A$93,G3625=账期!$A$94,G3625=账期!$A$95,G3625=账期!$A$96,G3625=账期!$A$98,G3625=账期!$A$99,G3625=账期!$A$101,G3625=账期!$A$102),90,0)))</f>
        <v>0</v>
      </c>
      <c r="AF3625" s="396"/>
      <c r="AG3625" s="384"/>
      <c r="AH3625" s="396" t="str">
        <f t="shared" si="502"/>
        <v/>
      </c>
    </row>
    <row r="3626" spans="1:34" ht="18" customHeight="1" x14ac:dyDescent="0.25">
      <c r="A3626" s="301" t="str">
        <f t="shared" si="497"/>
        <v/>
      </c>
      <c r="B3626" s="397"/>
      <c r="C3626" s="398"/>
      <c r="D3626" s="399"/>
      <c r="E3626" s="383" t="str">
        <f t="shared" si="500"/>
        <v>C</v>
      </c>
      <c r="F3626" s="383" t="str">
        <f t="shared" si="501"/>
        <v>C</v>
      </c>
      <c r="G3626" s="400"/>
      <c r="H3626" s="385" t="str">
        <f>IF(G3626="","",VLOOKUP(G3626,下拉数据源!J:K,2,0))</f>
        <v/>
      </c>
      <c r="I3626" s="385"/>
      <c r="J3626" s="385"/>
      <c r="K3626" s="386"/>
      <c r="L3626" s="401"/>
      <c r="M3626" s="384"/>
      <c r="N3626" s="384"/>
      <c r="O3626" s="384"/>
      <c r="P3626" s="386"/>
      <c r="Q3626" s="387"/>
      <c r="R3626" s="286"/>
      <c r="S3626" s="388">
        <f t="shared" si="498"/>
        <v>0</v>
      </c>
      <c r="T3626" s="389"/>
      <c r="U3626" s="389">
        <f t="shared" si="496"/>
        <v>0</v>
      </c>
      <c r="V3626" s="451"/>
      <c r="W3626" s="452"/>
      <c r="X3626" s="386"/>
      <c r="Y3626" s="390"/>
      <c r="Z3626" s="391"/>
      <c r="AA3626" s="392"/>
      <c r="AB3626" s="393"/>
      <c r="AC3626" s="394"/>
      <c r="AD3626" s="395">
        <f t="shared" si="499"/>
        <v>0</v>
      </c>
      <c r="AE3626" s="396">
        <f>IF(OR(G3626=账期!$A$18,G3626=账期!$A$20,G3626=账期!$A$22,G3626=账期!$A$24,G3626=账期!$A$25,G3626=账期!$A$27,G3626=账期!$A$26,G3626=账期!$A$28,G3626=账期!$A$30,G3626=账期!$A$32,G3626=账期!$A$34,G3626=账期!$A$35,G3626=账期!$A$37,G3626=账期!$A$39,G3626=账期!$A$40,G3626=账期!$A$41,G3626=账期!$A$42,G3626=账期!$A$43,G3626=账期!$A$44,G3626=账期!$A$45,G3626=账期!$A$46,G3626=账期!$A$48,G3626=账期!$A$50,G3626=账期!$A$51,G3626=账期!$A$52,G3626=账期!$A$53,G3626=账期!$A$54,G3626=账期!$A$56,G3626=账期!$A$57,G3626=账期!$A$58,G3626=账期!$A$59,G3626=账期!$A$60,G3626=账期!$A$61,G3626=账期!$A$62,G3626=账期!$A$63,G3626=账期!$A$64,G3626=账期!$A$66,G3626=账期!$A$67,G3626=账期!$A$68,G3626=账期!$A$70,G3626=账期!$A$71),30,IF(OR(G3626=账期!$A$74,G3626=账期!$A$77,G3626=账期!$A$76,G3626=账期!$A$79,G3626=账期!$A$80,G3626=账期!$A$81,G3626=账期!$A$83,G3626=账期!$A$85,G3626=账期!$A$87,G3626=账期!$A$89,G3626=账期!$A$91),60,IF(OR(G3626=账期!$A$93,G3626=账期!$A$94,G3626=账期!$A$95,G3626=账期!$A$96,G3626=账期!$A$98,G3626=账期!$A$99,G3626=账期!$A$101,G3626=账期!$A$102),90,0)))</f>
        <v>0</v>
      </c>
      <c r="AF3626" s="396"/>
      <c r="AG3626" s="384"/>
      <c r="AH3626" s="396" t="str">
        <f t="shared" si="502"/>
        <v/>
      </c>
    </row>
    <row r="3627" spans="1:34" ht="18" customHeight="1" x14ac:dyDescent="0.25">
      <c r="A3627" s="301" t="str">
        <f t="shared" si="497"/>
        <v/>
      </c>
      <c r="B3627" s="397"/>
      <c r="C3627" s="398"/>
      <c r="D3627" s="399"/>
      <c r="E3627" s="383" t="str">
        <f t="shared" si="500"/>
        <v>C</v>
      </c>
      <c r="F3627" s="383" t="str">
        <f t="shared" si="501"/>
        <v>C</v>
      </c>
      <c r="G3627" s="400"/>
      <c r="H3627" s="385" t="str">
        <f>IF(G3627="","",VLOOKUP(G3627,下拉数据源!J:K,2,0))</f>
        <v/>
      </c>
      <c r="I3627" s="385"/>
      <c r="J3627" s="385"/>
      <c r="K3627" s="386"/>
      <c r="L3627" s="401"/>
      <c r="M3627" s="384"/>
      <c r="N3627" s="384"/>
      <c r="O3627" s="384"/>
      <c r="P3627" s="386"/>
      <c r="Q3627" s="387"/>
      <c r="R3627" s="286"/>
      <c r="S3627" s="388">
        <f t="shared" si="498"/>
        <v>0</v>
      </c>
      <c r="T3627" s="389"/>
      <c r="U3627" s="389">
        <f t="shared" si="496"/>
        <v>0</v>
      </c>
      <c r="V3627" s="451"/>
      <c r="W3627" s="452"/>
      <c r="X3627" s="386"/>
      <c r="Y3627" s="390"/>
      <c r="Z3627" s="391"/>
      <c r="AA3627" s="392"/>
      <c r="AB3627" s="393"/>
      <c r="AC3627" s="394"/>
      <c r="AD3627" s="395">
        <f t="shared" si="499"/>
        <v>0</v>
      </c>
      <c r="AE3627" s="396">
        <f>IF(OR(G3627=账期!$A$18,G3627=账期!$A$20,G3627=账期!$A$22,G3627=账期!$A$24,G3627=账期!$A$25,G3627=账期!$A$27,G3627=账期!$A$26,G3627=账期!$A$28,G3627=账期!$A$30,G3627=账期!$A$32,G3627=账期!$A$34,G3627=账期!$A$35,G3627=账期!$A$37,G3627=账期!$A$39,G3627=账期!$A$40,G3627=账期!$A$41,G3627=账期!$A$42,G3627=账期!$A$43,G3627=账期!$A$44,G3627=账期!$A$45,G3627=账期!$A$46,G3627=账期!$A$48,G3627=账期!$A$50,G3627=账期!$A$51,G3627=账期!$A$52,G3627=账期!$A$53,G3627=账期!$A$54,G3627=账期!$A$56,G3627=账期!$A$57,G3627=账期!$A$58,G3627=账期!$A$59,G3627=账期!$A$60,G3627=账期!$A$61,G3627=账期!$A$62,G3627=账期!$A$63,G3627=账期!$A$64,G3627=账期!$A$66,G3627=账期!$A$67,G3627=账期!$A$68,G3627=账期!$A$70,G3627=账期!$A$71),30,IF(OR(G3627=账期!$A$74,G3627=账期!$A$77,G3627=账期!$A$76,G3627=账期!$A$79,G3627=账期!$A$80,G3627=账期!$A$81,G3627=账期!$A$83,G3627=账期!$A$85,G3627=账期!$A$87,G3627=账期!$A$89,G3627=账期!$A$91),60,IF(OR(G3627=账期!$A$93,G3627=账期!$A$94,G3627=账期!$A$95,G3627=账期!$A$96,G3627=账期!$A$98,G3627=账期!$A$99,G3627=账期!$A$101,G3627=账期!$A$102),90,0)))</f>
        <v>0</v>
      </c>
      <c r="AF3627" s="396"/>
      <c r="AG3627" s="384"/>
      <c r="AH3627" s="396" t="str">
        <f t="shared" si="502"/>
        <v/>
      </c>
    </row>
    <row r="3628" spans="1:34" ht="18" customHeight="1" x14ac:dyDescent="0.25">
      <c r="A3628" s="301" t="str">
        <f t="shared" si="497"/>
        <v/>
      </c>
      <c r="B3628" s="397"/>
      <c r="C3628" s="398"/>
      <c r="D3628" s="399"/>
      <c r="E3628" s="383" t="str">
        <f t="shared" si="500"/>
        <v>C</v>
      </c>
      <c r="F3628" s="383" t="str">
        <f t="shared" si="501"/>
        <v>C</v>
      </c>
      <c r="G3628" s="400"/>
      <c r="H3628" s="385" t="str">
        <f>IF(G3628="","",VLOOKUP(G3628,下拉数据源!J:K,2,0))</f>
        <v/>
      </c>
      <c r="I3628" s="385"/>
      <c r="J3628" s="385"/>
      <c r="K3628" s="386"/>
      <c r="L3628" s="401"/>
      <c r="M3628" s="384"/>
      <c r="N3628" s="384"/>
      <c r="O3628" s="384"/>
      <c r="P3628" s="386"/>
      <c r="Q3628" s="387"/>
      <c r="R3628" s="286"/>
      <c r="S3628" s="388">
        <f t="shared" si="498"/>
        <v>0</v>
      </c>
      <c r="T3628" s="389"/>
      <c r="U3628" s="389">
        <f t="shared" si="496"/>
        <v>0</v>
      </c>
      <c r="V3628" s="451"/>
      <c r="W3628" s="452"/>
      <c r="X3628" s="386"/>
      <c r="Y3628" s="390"/>
      <c r="Z3628" s="391"/>
      <c r="AA3628" s="392"/>
      <c r="AB3628" s="393"/>
      <c r="AC3628" s="394"/>
      <c r="AD3628" s="395">
        <f t="shared" si="499"/>
        <v>0</v>
      </c>
      <c r="AE3628" s="396">
        <f>IF(OR(G3628=账期!$A$18,G3628=账期!$A$20,G3628=账期!$A$22,G3628=账期!$A$24,G3628=账期!$A$25,G3628=账期!$A$27,G3628=账期!$A$26,G3628=账期!$A$28,G3628=账期!$A$30,G3628=账期!$A$32,G3628=账期!$A$34,G3628=账期!$A$35,G3628=账期!$A$37,G3628=账期!$A$39,G3628=账期!$A$40,G3628=账期!$A$41,G3628=账期!$A$42,G3628=账期!$A$43,G3628=账期!$A$44,G3628=账期!$A$45,G3628=账期!$A$46,G3628=账期!$A$48,G3628=账期!$A$50,G3628=账期!$A$51,G3628=账期!$A$52,G3628=账期!$A$53,G3628=账期!$A$54,G3628=账期!$A$56,G3628=账期!$A$57,G3628=账期!$A$58,G3628=账期!$A$59,G3628=账期!$A$60,G3628=账期!$A$61,G3628=账期!$A$62,G3628=账期!$A$63,G3628=账期!$A$64,G3628=账期!$A$66,G3628=账期!$A$67,G3628=账期!$A$68,G3628=账期!$A$70,G3628=账期!$A$71),30,IF(OR(G3628=账期!$A$74,G3628=账期!$A$77,G3628=账期!$A$76,G3628=账期!$A$79,G3628=账期!$A$80,G3628=账期!$A$81,G3628=账期!$A$83,G3628=账期!$A$85,G3628=账期!$A$87,G3628=账期!$A$89,G3628=账期!$A$91),60,IF(OR(G3628=账期!$A$93,G3628=账期!$A$94,G3628=账期!$A$95,G3628=账期!$A$96,G3628=账期!$A$98,G3628=账期!$A$99,G3628=账期!$A$101,G3628=账期!$A$102),90,0)))</f>
        <v>0</v>
      </c>
      <c r="AF3628" s="396"/>
      <c r="AG3628" s="384"/>
      <c r="AH3628" s="396" t="str">
        <f t="shared" si="502"/>
        <v/>
      </c>
    </row>
    <row r="3629" spans="1:34" ht="18" customHeight="1" x14ac:dyDescent="0.25">
      <c r="A3629" s="301" t="str">
        <f t="shared" si="497"/>
        <v/>
      </c>
      <c r="B3629" s="397"/>
      <c r="C3629" s="398"/>
      <c r="D3629" s="399"/>
      <c r="E3629" s="383" t="str">
        <f t="shared" si="500"/>
        <v>C</v>
      </c>
      <c r="F3629" s="383" t="str">
        <f t="shared" si="501"/>
        <v>C</v>
      </c>
      <c r="G3629" s="400"/>
      <c r="H3629" s="385" t="str">
        <f>IF(G3629="","",VLOOKUP(G3629,下拉数据源!J:K,2,0))</f>
        <v/>
      </c>
      <c r="I3629" s="385"/>
      <c r="J3629" s="385"/>
      <c r="K3629" s="386"/>
      <c r="L3629" s="401"/>
      <c r="M3629" s="384"/>
      <c r="N3629" s="384"/>
      <c r="O3629" s="384"/>
      <c r="P3629" s="386"/>
      <c r="Q3629" s="387"/>
      <c r="R3629" s="286"/>
      <c r="S3629" s="388">
        <f t="shared" si="498"/>
        <v>0</v>
      </c>
      <c r="T3629" s="389"/>
      <c r="U3629" s="389">
        <f t="shared" si="496"/>
        <v>0</v>
      </c>
      <c r="V3629" s="451"/>
      <c r="W3629" s="452"/>
      <c r="X3629" s="386"/>
      <c r="Y3629" s="390"/>
      <c r="Z3629" s="391"/>
      <c r="AA3629" s="392"/>
      <c r="AB3629" s="393"/>
      <c r="AC3629" s="394"/>
      <c r="AD3629" s="395">
        <f t="shared" si="499"/>
        <v>0</v>
      </c>
      <c r="AE3629" s="396">
        <f>IF(OR(G3629=账期!$A$18,G3629=账期!$A$20,G3629=账期!$A$22,G3629=账期!$A$24,G3629=账期!$A$25,G3629=账期!$A$27,G3629=账期!$A$26,G3629=账期!$A$28,G3629=账期!$A$30,G3629=账期!$A$32,G3629=账期!$A$34,G3629=账期!$A$35,G3629=账期!$A$37,G3629=账期!$A$39,G3629=账期!$A$40,G3629=账期!$A$41,G3629=账期!$A$42,G3629=账期!$A$43,G3629=账期!$A$44,G3629=账期!$A$45,G3629=账期!$A$46,G3629=账期!$A$48,G3629=账期!$A$50,G3629=账期!$A$51,G3629=账期!$A$52,G3629=账期!$A$53,G3629=账期!$A$54,G3629=账期!$A$56,G3629=账期!$A$57,G3629=账期!$A$58,G3629=账期!$A$59,G3629=账期!$A$60,G3629=账期!$A$61,G3629=账期!$A$62,G3629=账期!$A$63,G3629=账期!$A$64,G3629=账期!$A$66,G3629=账期!$A$67,G3629=账期!$A$68,G3629=账期!$A$70,G3629=账期!$A$71),30,IF(OR(G3629=账期!$A$74,G3629=账期!$A$77,G3629=账期!$A$76,G3629=账期!$A$79,G3629=账期!$A$80,G3629=账期!$A$81,G3629=账期!$A$83,G3629=账期!$A$85,G3629=账期!$A$87,G3629=账期!$A$89,G3629=账期!$A$91),60,IF(OR(G3629=账期!$A$93,G3629=账期!$A$94,G3629=账期!$A$95,G3629=账期!$A$96,G3629=账期!$A$98,G3629=账期!$A$99,G3629=账期!$A$101,G3629=账期!$A$102),90,0)))</f>
        <v>0</v>
      </c>
      <c r="AF3629" s="396"/>
      <c r="AG3629" s="384"/>
      <c r="AH3629" s="396" t="str">
        <f t="shared" si="502"/>
        <v/>
      </c>
    </row>
    <row r="3630" spans="1:34" ht="18" customHeight="1" x14ac:dyDescent="0.25">
      <c r="A3630" s="301" t="str">
        <f t="shared" si="497"/>
        <v/>
      </c>
      <c r="B3630" s="397"/>
      <c r="C3630" s="398"/>
      <c r="D3630" s="399"/>
      <c r="E3630" s="383" t="str">
        <f t="shared" si="500"/>
        <v>C</v>
      </c>
      <c r="F3630" s="383" t="str">
        <f t="shared" si="501"/>
        <v>C</v>
      </c>
      <c r="G3630" s="400"/>
      <c r="H3630" s="385" t="str">
        <f>IF(G3630="","",VLOOKUP(G3630,下拉数据源!J:K,2,0))</f>
        <v/>
      </c>
      <c r="I3630" s="385"/>
      <c r="J3630" s="385"/>
      <c r="K3630" s="386"/>
      <c r="L3630" s="401"/>
      <c r="M3630" s="384"/>
      <c r="N3630" s="384"/>
      <c r="O3630" s="384"/>
      <c r="P3630" s="386"/>
      <c r="Q3630" s="387"/>
      <c r="R3630" s="286"/>
      <c r="S3630" s="388">
        <f t="shared" si="498"/>
        <v>0</v>
      </c>
      <c r="T3630" s="389"/>
      <c r="U3630" s="389">
        <f t="shared" si="496"/>
        <v>0</v>
      </c>
      <c r="V3630" s="451"/>
      <c r="W3630" s="452"/>
      <c r="X3630" s="386"/>
      <c r="Y3630" s="390"/>
      <c r="Z3630" s="391"/>
      <c r="AA3630" s="392"/>
      <c r="AB3630" s="393"/>
      <c r="AC3630" s="394"/>
      <c r="AD3630" s="395">
        <f t="shared" si="499"/>
        <v>0</v>
      </c>
      <c r="AE3630" s="396">
        <f>IF(OR(G3630=账期!$A$18,G3630=账期!$A$20,G3630=账期!$A$22,G3630=账期!$A$24,G3630=账期!$A$25,G3630=账期!$A$27,G3630=账期!$A$26,G3630=账期!$A$28,G3630=账期!$A$30,G3630=账期!$A$32,G3630=账期!$A$34,G3630=账期!$A$35,G3630=账期!$A$37,G3630=账期!$A$39,G3630=账期!$A$40,G3630=账期!$A$41,G3630=账期!$A$42,G3630=账期!$A$43,G3630=账期!$A$44,G3630=账期!$A$45,G3630=账期!$A$46,G3630=账期!$A$48,G3630=账期!$A$50,G3630=账期!$A$51,G3630=账期!$A$52,G3630=账期!$A$53,G3630=账期!$A$54,G3630=账期!$A$56,G3630=账期!$A$57,G3630=账期!$A$58,G3630=账期!$A$59,G3630=账期!$A$60,G3630=账期!$A$61,G3630=账期!$A$62,G3630=账期!$A$63,G3630=账期!$A$64,G3630=账期!$A$66,G3630=账期!$A$67,G3630=账期!$A$68,G3630=账期!$A$70,G3630=账期!$A$71),30,IF(OR(G3630=账期!$A$74,G3630=账期!$A$77,G3630=账期!$A$76,G3630=账期!$A$79,G3630=账期!$A$80,G3630=账期!$A$81,G3630=账期!$A$83,G3630=账期!$A$85,G3630=账期!$A$87,G3630=账期!$A$89,G3630=账期!$A$91),60,IF(OR(G3630=账期!$A$93,G3630=账期!$A$94,G3630=账期!$A$95,G3630=账期!$A$96,G3630=账期!$A$98,G3630=账期!$A$99,G3630=账期!$A$101,G3630=账期!$A$102),90,0)))</f>
        <v>0</v>
      </c>
      <c r="AF3630" s="396"/>
      <c r="AG3630" s="384"/>
      <c r="AH3630" s="396" t="str">
        <f t="shared" si="502"/>
        <v/>
      </c>
    </row>
    <row r="3631" spans="1:34" ht="18" customHeight="1" x14ac:dyDescent="0.25">
      <c r="A3631" s="301" t="str">
        <f t="shared" si="497"/>
        <v/>
      </c>
      <c r="B3631" s="397"/>
      <c r="C3631" s="398"/>
      <c r="D3631" s="399"/>
      <c r="E3631" s="383" t="str">
        <f t="shared" si="500"/>
        <v>C</v>
      </c>
      <c r="F3631" s="383" t="str">
        <f t="shared" si="501"/>
        <v>C</v>
      </c>
      <c r="G3631" s="400"/>
      <c r="H3631" s="385" t="str">
        <f>IF(G3631="","",VLOOKUP(G3631,下拉数据源!J:K,2,0))</f>
        <v/>
      </c>
      <c r="I3631" s="385"/>
      <c r="J3631" s="385"/>
      <c r="K3631" s="386"/>
      <c r="L3631" s="401"/>
      <c r="M3631" s="384"/>
      <c r="N3631" s="384"/>
      <c r="O3631" s="384"/>
      <c r="P3631" s="386"/>
      <c r="Q3631" s="387"/>
      <c r="R3631" s="286"/>
      <c r="S3631" s="388">
        <f t="shared" si="498"/>
        <v>0</v>
      </c>
      <c r="T3631" s="389"/>
      <c r="U3631" s="389">
        <f t="shared" si="496"/>
        <v>0</v>
      </c>
      <c r="V3631" s="451"/>
      <c r="W3631" s="452"/>
      <c r="X3631" s="386"/>
      <c r="Y3631" s="390"/>
      <c r="Z3631" s="391"/>
      <c r="AA3631" s="392"/>
      <c r="AB3631" s="393"/>
      <c r="AC3631" s="394"/>
      <c r="AD3631" s="395">
        <f t="shared" si="499"/>
        <v>0</v>
      </c>
      <c r="AE3631" s="396">
        <f>IF(OR(G3631=账期!$A$18,G3631=账期!$A$20,G3631=账期!$A$22,G3631=账期!$A$24,G3631=账期!$A$25,G3631=账期!$A$27,G3631=账期!$A$26,G3631=账期!$A$28,G3631=账期!$A$30,G3631=账期!$A$32,G3631=账期!$A$34,G3631=账期!$A$35,G3631=账期!$A$37,G3631=账期!$A$39,G3631=账期!$A$40,G3631=账期!$A$41,G3631=账期!$A$42,G3631=账期!$A$43,G3631=账期!$A$44,G3631=账期!$A$45,G3631=账期!$A$46,G3631=账期!$A$48,G3631=账期!$A$50,G3631=账期!$A$51,G3631=账期!$A$52,G3631=账期!$A$53,G3631=账期!$A$54,G3631=账期!$A$56,G3631=账期!$A$57,G3631=账期!$A$58,G3631=账期!$A$59,G3631=账期!$A$60,G3631=账期!$A$61,G3631=账期!$A$62,G3631=账期!$A$63,G3631=账期!$A$64,G3631=账期!$A$66,G3631=账期!$A$67,G3631=账期!$A$68,G3631=账期!$A$70,G3631=账期!$A$71),30,IF(OR(G3631=账期!$A$74,G3631=账期!$A$77,G3631=账期!$A$76,G3631=账期!$A$79,G3631=账期!$A$80,G3631=账期!$A$81,G3631=账期!$A$83,G3631=账期!$A$85,G3631=账期!$A$87,G3631=账期!$A$89,G3631=账期!$A$91),60,IF(OR(G3631=账期!$A$93,G3631=账期!$A$94,G3631=账期!$A$95,G3631=账期!$A$96,G3631=账期!$A$98,G3631=账期!$A$99,G3631=账期!$A$101,G3631=账期!$A$102),90,0)))</f>
        <v>0</v>
      </c>
      <c r="AF3631" s="396"/>
      <c r="AG3631" s="384"/>
      <c r="AH3631" s="396" t="str">
        <f t="shared" si="502"/>
        <v/>
      </c>
    </row>
    <row r="3632" spans="1:34" ht="18" customHeight="1" x14ac:dyDescent="0.25">
      <c r="A3632" s="301" t="str">
        <f t="shared" si="497"/>
        <v/>
      </c>
      <c r="B3632" s="397"/>
      <c r="C3632" s="398"/>
      <c r="D3632" s="399"/>
      <c r="E3632" s="383" t="str">
        <f t="shared" si="500"/>
        <v>C</v>
      </c>
      <c r="F3632" s="383" t="str">
        <f t="shared" si="501"/>
        <v>C</v>
      </c>
      <c r="G3632" s="400"/>
      <c r="H3632" s="385" t="str">
        <f>IF(G3632="","",VLOOKUP(G3632,下拉数据源!J:K,2,0))</f>
        <v/>
      </c>
      <c r="I3632" s="385"/>
      <c r="J3632" s="385"/>
      <c r="K3632" s="386"/>
      <c r="L3632" s="401"/>
      <c r="M3632" s="384"/>
      <c r="N3632" s="384"/>
      <c r="O3632" s="384"/>
      <c r="P3632" s="386"/>
      <c r="Q3632" s="387"/>
      <c r="R3632" s="286"/>
      <c r="S3632" s="388">
        <f t="shared" si="498"/>
        <v>0</v>
      </c>
      <c r="T3632" s="389"/>
      <c r="U3632" s="389">
        <f t="shared" si="496"/>
        <v>0</v>
      </c>
      <c r="V3632" s="451"/>
      <c r="W3632" s="452"/>
      <c r="X3632" s="386"/>
      <c r="Y3632" s="390"/>
      <c r="Z3632" s="391"/>
      <c r="AA3632" s="392"/>
      <c r="AB3632" s="393"/>
      <c r="AC3632" s="394"/>
      <c r="AD3632" s="395">
        <f t="shared" si="499"/>
        <v>0</v>
      </c>
      <c r="AE3632" s="396">
        <f>IF(OR(G3632=账期!$A$18,G3632=账期!$A$20,G3632=账期!$A$22,G3632=账期!$A$24,G3632=账期!$A$25,G3632=账期!$A$27,G3632=账期!$A$26,G3632=账期!$A$28,G3632=账期!$A$30,G3632=账期!$A$32,G3632=账期!$A$34,G3632=账期!$A$35,G3632=账期!$A$37,G3632=账期!$A$39,G3632=账期!$A$40,G3632=账期!$A$41,G3632=账期!$A$42,G3632=账期!$A$43,G3632=账期!$A$44,G3632=账期!$A$45,G3632=账期!$A$46,G3632=账期!$A$48,G3632=账期!$A$50,G3632=账期!$A$51,G3632=账期!$A$52,G3632=账期!$A$53,G3632=账期!$A$54,G3632=账期!$A$56,G3632=账期!$A$57,G3632=账期!$A$58,G3632=账期!$A$59,G3632=账期!$A$60,G3632=账期!$A$61,G3632=账期!$A$62,G3632=账期!$A$63,G3632=账期!$A$64,G3632=账期!$A$66,G3632=账期!$A$67,G3632=账期!$A$68,G3632=账期!$A$70,G3632=账期!$A$71),30,IF(OR(G3632=账期!$A$74,G3632=账期!$A$77,G3632=账期!$A$76,G3632=账期!$A$79,G3632=账期!$A$80,G3632=账期!$A$81,G3632=账期!$A$83,G3632=账期!$A$85,G3632=账期!$A$87,G3632=账期!$A$89,G3632=账期!$A$91),60,IF(OR(G3632=账期!$A$93,G3632=账期!$A$94,G3632=账期!$A$95,G3632=账期!$A$96,G3632=账期!$A$98,G3632=账期!$A$99,G3632=账期!$A$101,G3632=账期!$A$102),90,0)))</f>
        <v>0</v>
      </c>
      <c r="AF3632" s="396"/>
      <c r="AG3632" s="384"/>
      <c r="AH3632" s="396" t="str">
        <f t="shared" si="502"/>
        <v/>
      </c>
    </row>
    <row r="3633" spans="1:34" ht="18" customHeight="1" x14ac:dyDescent="0.25">
      <c r="A3633" s="301" t="str">
        <f t="shared" si="497"/>
        <v/>
      </c>
      <c r="B3633" s="397"/>
      <c r="C3633" s="398"/>
      <c r="D3633" s="399"/>
      <c r="E3633" s="383" t="str">
        <f t="shared" si="500"/>
        <v>C</v>
      </c>
      <c r="F3633" s="383" t="str">
        <f t="shared" si="501"/>
        <v>C</v>
      </c>
      <c r="G3633" s="400"/>
      <c r="H3633" s="385" t="str">
        <f>IF(G3633="","",VLOOKUP(G3633,下拉数据源!J:K,2,0))</f>
        <v/>
      </c>
      <c r="I3633" s="385"/>
      <c r="J3633" s="385"/>
      <c r="K3633" s="386"/>
      <c r="L3633" s="401"/>
      <c r="M3633" s="384"/>
      <c r="N3633" s="384"/>
      <c r="O3633" s="384"/>
      <c r="P3633" s="386"/>
      <c r="Q3633" s="387"/>
      <c r="R3633" s="286"/>
      <c r="S3633" s="388">
        <f t="shared" si="498"/>
        <v>0</v>
      </c>
      <c r="T3633" s="389"/>
      <c r="U3633" s="389">
        <f t="shared" si="496"/>
        <v>0</v>
      </c>
      <c r="V3633" s="451"/>
      <c r="W3633" s="452"/>
      <c r="X3633" s="386"/>
      <c r="Y3633" s="390"/>
      <c r="Z3633" s="391"/>
      <c r="AA3633" s="392"/>
      <c r="AB3633" s="393"/>
      <c r="AC3633" s="394"/>
      <c r="AD3633" s="395">
        <f t="shared" si="499"/>
        <v>0</v>
      </c>
      <c r="AE3633" s="396">
        <f>IF(OR(G3633=账期!$A$18,G3633=账期!$A$20,G3633=账期!$A$22,G3633=账期!$A$24,G3633=账期!$A$25,G3633=账期!$A$27,G3633=账期!$A$26,G3633=账期!$A$28,G3633=账期!$A$30,G3633=账期!$A$32,G3633=账期!$A$34,G3633=账期!$A$35,G3633=账期!$A$37,G3633=账期!$A$39,G3633=账期!$A$40,G3633=账期!$A$41,G3633=账期!$A$42,G3633=账期!$A$43,G3633=账期!$A$44,G3633=账期!$A$45,G3633=账期!$A$46,G3633=账期!$A$48,G3633=账期!$A$50,G3633=账期!$A$51,G3633=账期!$A$52,G3633=账期!$A$53,G3633=账期!$A$54,G3633=账期!$A$56,G3633=账期!$A$57,G3633=账期!$A$58,G3633=账期!$A$59,G3633=账期!$A$60,G3633=账期!$A$61,G3633=账期!$A$62,G3633=账期!$A$63,G3633=账期!$A$64,G3633=账期!$A$66,G3633=账期!$A$67,G3633=账期!$A$68,G3633=账期!$A$70,G3633=账期!$A$71),30,IF(OR(G3633=账期!$A$74,G3633=账期!$A$77,G3633=账期!$A$76,G3633=账期!$A$79,G3633=账期!$A$80,G3633=账期!$A$81,G3633=账期!$A$83,G3633=账期!$A$85,G3633=账期!$A$87,G3633=账期!$A$89,G3633=账期!$A$91),60,IF(OR(G3633=账期!$A$93,G3633=账期!$A$94,G3633=账期!$A$95,G3633=账期!$A$96,G3633=账期!$A$98,G3633=账期!$A$99,G3633=账期!$A$101,G3633=账期!$A$102),90,0)))</f>
        <v>0</v>
      </c>
      <c r="AF3633" s="396"/>
      <c r="AG3633" s="384"/>
      <c r="AH3633" s="396" t="str">
        <f t="shared" si="502"/>
        <v/>
      </c>
    </row>
    <row r="3634" spans="1:34" ht="18" customHeight="1" x14ac:dyDescent="0.25">
      <c r="A3634" s="301" t="str">
        <f t="shared" si="497"/>
        <v/>
      </c>
      <c r="B3634" s="397"/>
      <c r="C3634" s="398"/>
      <c r="D3634" s="399"/>
      <c r="E3634" s="383" t="str">
        <f t="shared" si="500"/>
        <v>C</v>
      </c>
      <c r="F3634" s="383" t="str">
        <f t="shared" si="501"/>
        <v>C</v>
      </c>
      <c r="G3634" s="400"/>
      <c r="H3634" s="385" t="str">
        <f>IF(G3634="","",VLOOKUP(G3634,下拉数据源!J:K,2,0))</f>
        <v/>
      </c>
      <c r="I3634" s="385"/>
      <c r="J3634" s="385"/>
      <c r="K3634" s="386"/>
      <c r="L3634" s="401"/>
      <c r="M3634" s="384"/>
      <c r="N3634" s="384"/>
      <c r="O3634" s="384"/>
      <c r="P3634" s="386"/>
      <c r="Q3634" s="387"/>
      <c r="R3634" s="286"/>
      <c r="S3634" s="388">
        <f t="shared" si="498"/>
        <v>0</v>
      </c>
      <c r="T3634" s="389"/>
      <c r="U3634" s="389">
        <f t="shared" si="496"/>
        <v>0</v>
      </c>
      <c r="V3634" s="451"/>
      <c r="W3634" s="452"/>
      <c r="X3634" s="386"/>
      <c r="Y3634" s="390"/>
      <c r="Z3634" s="391"/>
      <c r="AA3634" s="392"/>
      <c r="AB3634" s="393"/>
      <c r="AC3634" s="394"/>
      <c r="AD3634" s="395">
        <f t="shared" si="499"/>
        <v>0</v>
      </c>
      <c r="AE3634" s="396">
        <f>IF(OR(G3634=账期!$A$18,G3634=账期!$A$20,G3634=账期!$A$22,G3634=账期!$A$24,G3634=账期!$A$25,G3634=账期!$A$27,G3634=账期!$A$26,G3634=账期!$A$28,G3634=账期!$A$30,G3634=账期!$A$32,G3634=账期!$A$34,G3634=账期!$A$35,G3634=账期!$A$37,G3634=账期!$A$39,G3634=账期!$A$40,G3634=账期!$A$41,G3634=账期!$A$42,G3634=账期!$A$43,G3634=账期!$A$44,G3634=账期!$A$45,G3634=账期!$A$46,G3634=账期!$A$48,G3634=账期!$A$50,G3634=账期!$A$51,G3634=账期!$A$52,G3634=账期!$A$53,G3634=账期!$A$54,G3634=账期!$A$56,G3634=账期!$A$57,G3634=账期!$A$58,G3634=账期!$A$59,G3634=账期!$A$60,G3634=账期!$A$61,G3634=账期!$A$62,G3634=账期!$A$63,G3634=账期!$A$64,G3634=账期!$A$66,G3634=账期!$A$67,G3634=账期!$A$68,G3634=账期!$A$70,G3634=账期!$A$71),30,IF(OR(G3634=账期!$A$74,G3634=账期!$A$77,G3634=账期!$A$76,G3634=账期!$A$79,G3634=账期!$A$80,G3634=账期!$A$81,G3634=账期!$A$83,G3634=账期!$A$85,G3634=账期!$A$87,G3634=账期!$A$89,G3634=账期!$A$91),60,IF(OR(G3634=账期!$A$93,G3634=账期!$A$94,G3634=账期!$A$95,G3634=账期!$A$96,G3634=账期!$A$98,G3634=账期!$A$99,G3634=账期!$A$101,G3634=账期!$A$102),90,0)))</f>
        <v>0</v>
      </c>
      <c r="AF3634" s="396"/>
      <c r="AG3634" s="384"/>
      <c r="AH3634" s="396" t="str">
        <f t="shared" si="502"/>
        <v/>
      </c>
    </row>
    <row r="3635" spans="1:34" ht="18" customHeight="1" x14ac:dyDescent="0.25">
      <c r="A3635" s="301" t="str">
        <f t="shared" si="497"/>
        <v/>
      </c>
      <c r="B3635" s="397"/>
      <c r="C3635" s="398"/>
      <c r="D3635" s="399"/>
      <c r="E3635" s="383" t="str">
        <f t="shared" si="500"/>
        <v>C</v>
      </c>
      <c r="F3635" s="383" t="str">
        <f t="shared" si="501"/>
        <v>C</v>
      </c>
      <c r="G3635" s="400"/>
      <c r="H3635" s="385" t="str">
        <f>IF(G3635="","",VLOOKUP(G3635,下拉数据源!J:K,2,0))</f>
        <v/>
      </c>
      <c r="I3635" s="385"/>
      <c r="J3635" s="385"/>
      <c r="K3635" s="386"/>
      <c r="L3635" s="401"/>
      <c r="M3635" s="384"/>
      <c r="N3635" s="384"/>
      <c r="O3635" s="384"/>
      <c r="P3635" s="386"/>
      <c r="Q3635" s="387"/>
      <c r="R3635" s="286"/>
      <c r="S3635" s="388">
        <f t="shared" si="498"/>
        <v>0</v>
      </c>
      <c r="T3635" s="389"/>
      <c r="U3635" s="389">
        <f t="shared" si="496"/>
        <v>0</v>
      </c>
      <c r="V3635" s="451"/>
      <c r="W3635" s="452"/>
      <c r="X3635" s="386"/>
      <c r="Y3635" s="390"/>
      <c r="Z3635" s="391"/>
      <c r="AA3635" s="392"/>
      <c r="AB3635" s="393"/>
      <c r="AC3635" s="394"/>
      <c r="AD3635" s="395">
        <f t="shared" si="499"/>
        <v>0</v>
      </c>
      <c r="AE3635" s="396">
        <f>IF(OR(G3635=账期!$A$18,G3635=账期!$A$20,G3635=账期!$A$22,G3635=账期!$A$24,G3635=账期!$A$25,G3635=账期!$A$27,G3635=账期!$A$26,G3635=账期!$A$28,G3635=账期!$A$30,G3635=账期!$A$32,G3635=账期!$A$34,G3635=账期!$A$35,G3635=账期!$A$37,G3635=账期!$A$39,G3635=账期!$A$40,G3635=账期!$A$41,G3635=账期!$A$42,G3635=账期!$A$43,G3635=账期!$A$44,G3635=账期!$A$45,G3635=账期!$A$46,G3635=账期!$A$48,G3635=账期!$A$50,G3635=账期!$A$51,G3635=账期!$A$52,G3635=账期!$A$53,G3635=账期!$A$54,G3635=账期!$A$56,G3635=账期!$A$57,G3635=账期!$A$58,G3635=账期!$A$59,G3635=账期!$A$60,G3635=账期!$A$61,G3635=账期!$A$62,G3635=账期!$A$63,G3635=账期!$A$64,G3635=账期!$A$66,G3635=账期!$A$67,G3635=账期!$A$68,G3635=账期!$A$70,G3635=账期!$A$71),30,IF(OR(G3635=账期!$A$74,G3635=账期!$A$77,G3635=账期!$A$76,G3635=账期!$A$79,G3635=账期!$A$80,G3635=账期!$A$81,G3635=账期!$A$83,G3635=账期!$A$85,G3635=账期!$A$87,G3635=账期!$A$89,G3635=账期!$A$91),60,IF(OR(G3635=账期!$A$93,G3635=账期!$A$94,G3635=账期!$A$95,G3635=账期!$A$96,G3635=账期!$A$98,G3635=账期!$A$99,G3635=账期!$A$101,G3635=账期!$A$102),90,0)))</f>
        <v>0</v>
      </c>
      <c r="AF3635" s="396"/>
      <c r="AG3635" s="384"/>
      <c r="AH3635" s="396" t="str">
        <f t="shared" si="502"/>
        <v/>
      </c>
    </row>
    <row r="3636" spans="1:34" ht="18" customHeight="1" x14ac:dyDescent="0.25">
      <c r="A3636" s="301" t="str">
        <f t="shared" si="497"/>
        <v/>
      </c>
      <c r="B3636" s="397"/>
      <c r="C3636" s="398"/>
      <c r="D3636" s="399"/>
      <c r="E3636" s="383" t="str">
        <f t="shared" si="500"/>
        <v>C</v>
      </c>
      <c r="F3636" s="383" t="str">
        <f t="shared" si="501"/>
        <v>C</v>
      </c>
      <c r="G3636" s="400"/>
      <c r="H3636" s="385" t="str">
        <f>IF(G3636="","",VLOOKUP(G3636,下拉数据源!J:K,2,0))</f>
        <v/>
      </c>
      <c r="I3636" s="385"/>
      <c r="J3636" s="385"/>
      <c r="K3636" s="386"/>
      <c r="L3636" s="401"/>
      <c r="M3636" s="384"/>
      <c r="N3636" s="384"/>
      <c r="O3636" s="384"/>
      <c r="P3636" s="386"/>
      <c r="Q3636" s="387"/>
      <c r="R3636" s="286"/>
      <c r="S3636" s="388">
        <f t="shared" si="498"/>
        <v>0</v>
      </c>
      <c r="T3636" s="389"/>
      <c r="U3636" s="389">
        <f t="shared" si="496"/>
        <v>0</v>
      </c>
      <c r="V3636" s="451"/>
      <c r="W3636" s="452"/>
      <c r="X3636" s="386"/>
      <c r="Y3636" s="390"/>
      <c r="Z3636" s="391"/>
      <c r="AA3636" s="392"/>
      <c r="AB3636" s="393"/>
      <c r="AC3636" s="394"/>
      <c r="AD3636" s="395">
        <f t="shared" si="499"/>
        <v>0</v>
      </c>
      <c r="AE3636" s="396">
        <f>IF(OR(G3636=账期!$A$18,G3636=账期!$A$20,G3636=账期!$A$22,G3636=账期!$A$24,G3636=账期!$A$25,G3636=账期!$A$27,G3636=账期!$A$26,G3636=账期!$A$28,G3636=账期!$A$30,G3636=账期!$A$32,G3636=账期!$A$34,G3636=账期!$A$35,G3636=账期!$A$37,G3636=账期!$A$39,G3636=账期!$A$40,G3636=账期!$A$41,G3636=账期!$A$42,G3636=账期!$A$43,G3636=账期!$A$44,G3636=账期!$A$45,G3636=账期!$A$46,G3636=账期!$A$48,G3636=账期!$A$50,G3636=账期!$A$51,G3636=账期!$A$52,G3636=账期!$A$53,G3636=账期!$A$54,G3636=账期!$A$56,G3636=账期!$A$57,G3636=账期!$A$58,G3636=账期!$A$59,G3636=账期!$A$60,G3636=账期!$A$61,G3636=账期!$A$62,G3636=账期!$A$63,G3636=账期!$A$64,G3636=账期!$A$66,G3636=账期!$A$67,G3636=账期!$A$68,G3636=账期!$A$70,G3636=账期!$A$71),30,IF(OR(G3636=账期!$A$74,G3636=账期!$A$77,G3636=账期!$A$76,G3636=账期!$A$79,G3636=账期!$A$80,G3636=账期!$A$81,G3636=账期!$A$83,G3636=账期!$A$85,G3636=账期!$A$87,G3636=账期!$A$89,G3636=账期!$A$91),60,IF(OR(G3636=账期!$A$93,G3636=账期!$A$94,G3636=账期!$A$95,G3636=账期!$A$96,G3636=账期!$A$98,G3636=账期!$A$99,G3636=账期!$A$101,G3636=账期!$A$102),90,0)))</f>
        <v>0</v>
      </c>
      <c r="AF3636" s="396"/>
      <c r="AG3636" s="384"/>
      <c r="AH3636" s="396" t="str">
        <f t="shared" si="502"/>
        <v/>
      </c>
    </row>
    <row r="3637" spans="1:34" ht="18" customHeight="1" x14ac:dyDescent="0.25">
      <c r="A3637" s="301" t="str">
        <f t="shared" si="497"/>
        <v/>
      </c>
      <c r="B3637" s="397"/>
      <c r="C3637" s="398"/>
      <c r="D3637" s="399"/>
      <c r="E3637" s="383" t="str">
        <f t="shared" si="500"/>
        <v>C</v>
      </c>
      <c r="F3637" s="383" t="str">
        <f t="shared" si="501"/>
        <v>C</v>
      </c>
      <c r="G3637" s="400"/>
      <c r="H3637" s="385" t="str">
        <f>IF(G3637="","",VLOOKUP(G3637,下拉数据源!J:K,2,0))</f>
        <v/>
      </c>
      <c r="I3637" s="385"/>
      <c r="J3637" s="385"/>
      <c r="K3637" s="386"/>
      <c r="L3637" s="401"/>
      <c r="M3637" s="384"/>
      <c r="N3637" s="384"/>
      <c r="O3637" s="384"/>
      <c r="P3637" s="386"/>
      <c r="Q3637" s="387"/>
      <c r="R3637" s="286"/>
      <c r="S3637" s="388">
        <f t="shared" si="498"/>
        <v>0</v>
      </c>
      <c r="T3637" s="389"/>
      <c r="U3637" s="389">
        <f t="shared" si="496"/>
        <v>0</v>
      </c>
      <c r="V3637" s="451"/>
      <c r="W3637" s="452"/>
      <c r="X3637" s="386"/>
      <c r="Y3637" s="390"/>
      <c r="Z3637" s="391"/>
      <c r="AA3637" s="392"/>
      <c r="AB3637" s="393"/>
      <c r="AC3637" s="394"/>
      <c r="AD3637" s="395">
        <f t="shared" si="499"/>
        <v>0</v>
      </c>
      <c r="AE3637" s="396">
        <f>IF(OR(G3637=账期!$A$18,G3637=账期!$A$20,G3637=账期!$A$22,G3637=账期!$A$24,G3637=账期!$A$25,G3637=账期!$A$27,G3637=账期!$A$26,G3637=账期!$A$28,G3637=账期!$A$30,G3637=账期!$A$32,G3637=账期!$A$34,G3637=账期!$A$35,G3637=账期!$A$37,G3637=账期!$A$39,G3637=账期!$A$40,G3637=账期!$A$41,G3637=账期!$A$42,G3637=账期!$A$43,G3637=账期!$A$44,G3637=账期!$A$45,G3637=账期!$A$46,G3637=账期!$A$48,G3637=账期!$A$50,G3637=账期!$A$51,G3637=账期!$A$52,G3637=账期!$A$53,G3637=账期!$A$54,G3637=账期!$A$56,G3637=账期!$A$57,G3637=账期!$A$58,G3637=账期!$A$59,G3637=账期!$A$60,G3637=账期!$A$61,G3637=账期!$A$62,G3637=账期!$A$63,G3637=账期!$A$64,G3637=账期!$A$66,G3637=账期!$A$67,G3637=账期!$A$68,G3637=账期!$A$70,G3637=账期!$A$71),30,IF(OR(G3637=账期!$A$74,G3637=账期!$A$77,G3637=账期!$A$76,G3637=账期!$A$79,G3637=账期!$A$80,G3637=账期!$A$81,G3637=账期!$A$83,G3637=账期!$A$85,G3637=账期!$A$87,G3637=账期!$A$89,G3637=账期!$A$91),60,IF(OR(G3637=账期!$A$93,G3637=账期!$A$94,G3637=账期!$A$95,G3637=账期!$A$96,G3637=账期!$A$98,G3637=账期!$A$99,G3637=账期!$A$101,G3637=账期!$A$102),90,0)))</f>
        <v>0</v>
      </c>
      <c r="AF3637" s="396"/>
      <c r="AG3637" s="384"/>
      <c r="AH3637" s="396" t="str">
        <f t="shared" si="502"/>
        <v/>
      </c>
    </row>
    <row r="3638" spans="1:34" ht="18" customHeight="1" x14ac:dyDescent="0.25">
      <c r="A3638" s="301" t="str">
        <f t="shared" si="497"/>
        <v/>
      </c>
      <c r="B3638" s="397"/>
      <c r="C3638" s="398"/>
      <c r="D3638" s="399"/>
      <c r="E3638" s="383" t="str">
        <f t="shared" si="500"/>
        <v>C</v>
      </c>
      <c r="F3638" s="383" t="str">
        <f t="shared" si="501"/>
        <v>C</v>
      </c>
      <c r="G3638" s="400"/>
      <c r="H3638" s="385" t="str">
        <f>IF(G3638="","",VLOOKUP(G3638,下拉数据源!J:K,2,0))</f>
        <v/>
      </c>
      <c r="I3638" s="385"/>
      <c r="J3638" s="385"/>
      <c r="K3638" s="386"/>
      <c r="L3638" s="401"/>
      <c r="M3638" s="384"/>
      <c r="N3638" s="384"/>
      <c r="O3638" s="384"/>
      <c r="P3638" s="386"/>
      <c r="Q3638" s="387"/>
      <c r="R3638" s="286"/>
      <c r="S3638" s="388">
        <f t="shared" si="498"/>
        <v>0</v>
      </c>
      <c r="T3638" s="389"/>
      <c r="U3638" s="389">
        <f t="shared" si="496"/>
        <v>0</v>
      </c>
      <c r="V3638" s="451"/>
      <c r="W3638" s="452"/>
      <c r="X3638" s="386"/>
      <c r="Y3638" s="390"/>
      <c r="Z3638" s="391"/>
      <c r="AA3638" s="392"/>
      <c r="AB3638" s="393"/>
      <c r="AC3638" s="394"/>
      <c r="AD3638" s="395">
        <f t="shared" si="499"/>
        <v>0</v>
      </c>
      <c r="AE3638" s="396">
        <f>IF(OR(G3638=账期!$A$18,G3638=账期!$A$20,G3638=账期!$A$22,G3638=账期!$A$24,G3638=账期!$A$25,G3638=账期!$A$27,G3638=账期!$A$26,G3638=账期!$A$28,G3638=账期!$A$30,G3638=账期!$A$32,G3638=账期!$A$34,G3638=账期!$A$35,G3638=账期!$A$37,G3638=账期!$A$39,G3638=账期!$A$40,G3638=账期!$A$41,G3638=账期!$A$42,G3638=账期!$A$43,G3638=账期!$A$44,G3638=账期!$A$45,G3638=账期!$A$46,G3638=账期!$A$48,G3638=账期!$A$50,G3638=账期!$A$51,G3638=账期!$A$52,G3638=账期!$A$53,G3638=账期!$A$54,G3638=账期!$A$56,G3638=账期!$A$57,G3638=账期!$A$58,G3638=账期!$A$59,G3638=账期!$A$60,G3638=账期!$A$61,G3638=账期!$A$62,G3638=账期!$A$63,G3638=账期!$A$64,G3638=账期!$A$66,G3638=账期!$A$67,G3638=账期!$A$68,G3638=账期!$A$70,G3638=账期!$A$71),30,IF(OR(G3638=账期!$A$74,G3638=账期!$A$77,G3638=账期!$A$76,G3638=账期!$A$79,G3638=账期!$A$80,G3638=账期!$A$81,G3638=账期!$A$83,G3638=账期!$A$85,G3638=账期!$A$87,G3638=账期!$A$89,G3638=账期!$A$91),60,IF(OR(G3638=账期!$A$93,G3638=账期!$A$94,G3638=账期!$A$95,G3638=账期!$A$96,G3638=账期!$A$98,G3638=账期!$A$99,G3638=账期!$A$101,G3638=账期!$A$102),90,0)))</f>
        <v>0</v>
      </c>
      <c r="AF3638" s="396"/>
      <c r="AG3638" s="384"/>
      <c r="AH3638" s="396" t="str">
        <f t="shared" si="502"/>
        <v/>
      </c>
    </row>
    <row r="3639" spans="1:34" ht="18" customHeight="1" x14ac:dyDescent="0.25">
      <c r="A3639" s="301" t="str">
        <f t="shared" si="497"/>
        <v/>
      </c>
      <c r="B3639" s="397"/>
      <c r="C3639" s="398"/>
      <c r="D3639" s="399"/>
      <c r="E3639" s="383" t="str">
        <f t="shared" si="500"/>
        <v>C</v>
      </c>
      <c r="F3639" s="383" t="str">
        <f t="shared" si="501"/>
        <v>C</v>
      </c>
      <c r="G3639" s="400"/>
      <c r="H3639" s="385" t="str">
        <f>IF(G3639="","",VLOOKUP(G3639,下拉数据源!J:K,2,0))</f>
        <v/>
      </c>
      <c r="I3639" s="385"/>
      <c r="J3639" s="385"/>
      <c r="K3639" s="386"/>
      <c r="L3639" s="401"/>
      <c r="M3639" s="384"/>
      <c r="N3639" s="384"/>
      <c r="O3639" s="384"/>
      <c r="P3639" s="386"/>
      <c r="Q3639" s="387"/>
      <c r="R3639" s="286"/>
      <c r="S3639" s="388">
        <f t="shared" si="498"/>
        <v>0</v>
      </c>
      <c r="T3639" s="389"/>
      <c r="U3639" s="389">
        <f t="shared" si="496"/>
        <v>0</v>
      </c>
      <c r="V3639" s="451"/>
      <c r="W3639" s="452"/>
      <c r="X3639" s="386"/>
      <c r="Y3639" s="390"/>
      <c r="Z3639" s="391"/>
      <c r="AA3639" s="392"/>
      <c r="AB3639" s="393"/>
      <c r="AC3639" s="394"/>
      <c r="AD3639" s="395">
        <f t="shared" si="499"/>
        <v>0</v>
      </c>
      <c r="AE3639" s="396">
        <f>IF(OR(G3639=账期!$A$18,G3639=账期!$A$20,G3639=账期!$A$22,G3639=账期!$A$24,G3639=账期!$A$25,G3639=账期!$A$27,G3639=账期!$A$26,G3639=账期!$A$28,G3639=账期!$A$30,G3639=账期!$A$32,G3639=账期!$A$34,G3639=账期!$A$35,G3639=账期!$A$37,G3639=账期!$A$39,G3639=账期!$A$40,G3639=账期!$A$41,G3639=账期!$A$42,G3639=账期!$A$43,G3639=账期!$A$44,G3639=账期!$A$45,G3639=账期!$A$46,G3639=账期!$A$48,G3639=账期!$A$50,G3639=账期!$A$51,G3639=账期!$A$52,G3639=账期!$A$53,G3639=账期!$A$54,G3639=账期!$A$56,G3639=账期!$A$57,G3639=账期!$A$58,G3639=账期!$A$59,G3639=账期!$A$60,G3639=账期!$A$61,G3639=账期!$A$62,G3639=账期!$A$63,G3639=账期!$A$64,G3639=账期!$A$66,G3639=账期!$A$67,G3639=账期!$A$68,G3639=账期!$A$70,G3639=账期!$A$71),30,IF(OR(G3639=账期!$A$74,G3639=账期!$A$77,G3639=账期!$A$76,G3639=账期!$A$79,G3639=账期!$A$80,G3639=账期!$A$81,G3639=账期!$A$83,G3639=账期!$A$85,G3639=账期!$A$87,G3639=账期!$A$89,G3639=账期!$A$91),60,IF(OR(G3639=账期!$A$93,G3639=账期!$A$94,G3639=账期!$A$95,G3639=账期!$A$96,G3639=账期!$A$98,G3639=账期!$A$99,G3639=账期!$A$101,G3639=账期!$A$102),90,0)))</f>
        <v>0</v>
      </c>
      <c r="AF3639" s="396"/>
      <c r="AG3639" s="384"/>
      <c r="AH3639" s="396" t="str">
        <f t="shared" si="502"/>
        <v/>
      </c>
    </row>
    <row r="3640" spans="1:34" ht="18" customHeight="1" x14ac:dyDescent="0.25">
      <c r="A3640" s="301" t="str">
        <f t="shared" si="497"/>
        <v/>
      </c>
      <c r="B3640" s="397"/>
      <c r="C3640" s="398"/>
      <c r="D3640" s="399"/>
      <c r="E3640" s="383" t="str">
        <f t="shared" si="500"/>
        <v>C</v>
      </c>
      <c r="F3640" s="383" t="str">
        <f t="shared" si="501"/>
        <v>C</v>
      </c>
      <c r="G3640" s="400"/>
      <c r="H3640" s="385" t="str">
        <f>IF(G3640="","",VLOOKUP(G3640,下拉数据源!J:K,2,0))</f>
        <v/>
      </c>
      <c r="I3640" s="385"/>
      <c r="J3640" s="385"/>
      <c r="K3640" s="386"/>
      <c r="L3640" s="401"/>
      <c r="M3640" s="384"/>
      <c r="N3640" s="384"/>
      <c r="O3640" s="384"/>
      <c r="P3640" s="386"/>
      <c r="Q3640" s="387"/>
      <c r="R3640" s="286"/>
      <c r="S3640" s="388">
        <f t="shared" si="498"/>
        <v>0</v>
      </c>
      <c r="T3640" s="389"/>
      <c r="U3640" s="389">
        <f t="shared" si="496"/>
        <v>0</v>
      </c>
      <c r="V3640" s="451"/>
      <c r="W3640" s="452"/>
      <c r="X3640" s="386"/>
      <c r="Y3640" s="390"/>
      <c r="Z3640" s="391"/>
      <c r="AA3640" s="392"/>
      <c r="AB3640" s="393"/>
      <c r="AC3640" s="394"/>
      <c r="AD3640" s="395">
        <f t="shared" si="499"/>
        <v>0</v>
      </c>
      <c r="AE3640" s="396">
        <f>IF(OR(G3640=账期!$A$18,G3640=账期!$A$20,G3640=账期!$A$22,G3640=账期!$A$24,G3640=账期!$A$25,G3640=账期!$A$27,G3640=账期!$A$26,G3640=账期!$A$28,G3640=账期!$A$30,G3640=账期!$A$32,G3640=账期!$A$34,G3640=账期!$A$35,G3640=账期!$A$37,G3640=账期!$A$39,G3640=账期!$A$40,G3640=账期!$A$41,G3640=账期!$A$42,G3640=账期!$A$43,G3640=账期!$A$44,G3640=账期!$A$45,G3640=账期!$A$46,G3640=账期!$A$48,G3640=账期!$A$50,G3640=账期!$A$51,G3640=账期!$A$52,G3640=账期!$A$53,G3640=账期!$A$54,G3640=账期!$A$56,G3640=账期!$A$57,G3640=账期!$A$58,G3640=账期!$A$59,G3640=账期!$A$60,G3640=账期!$A$61,G3640=账期!$A$62,G3640=账期!$A$63,G3640=账期!$A$64,G3640=账期!$A$66,G3640=账期!$A$67,G3640=账期!$A$68,G3640=账期!$A$70,G3640=账期!$A$71),30,IF(OR(G3640=账期!$A$74,G3640=账期!$A$77,G3640=账期!$A$76,G3640=账期!$A$79,G3640=账期!$A$80,G3640=账期!$A$81,G3640=账期!$A$83,G3640=账期!$A$85,G3640=账期!$A$87,G3640=账期!$A$89,G3640=账期!$A$91),60,IF(OR(G3640=账期!$A$93,G3640=账期!$A$94,G3640=账期!$A$95,G3640=账期!$A$96,G3640=账期!$A$98,G3640=账期!$A$99,G3640=账期!$A$101,G3640=账期!$A$102),90,0)))</f>
        <v>0</v>
      </c>
      <c r="AF3640" s="396"/>
      <c r="AG3640" s="384"/>
      <c r="AH3640" s="396" t="str">
        <f t="shared" si="502"/>
        <v/>
      </c>
    </row>
    <row r="3641" spans="1:34" ht="18" customHeight="1" x14ac:dyDescent="0.25">
      <c r="A3641" s="301" t="str">
        <f t="shared" si="497"/>
        <v/>
      </c>
      <c r="B3641" s="397"/>
      <c r="C3641" s="398"/>
      <c r="D3641" s="399"/>
      <c r="E3641" s="383" t="str">
        <f t="shared" si="500"/>
        <v>C</v>
      </c>
      <c r="F3641" s="383" t="str">
        <f t="shared" si="501"/>
        <v>C</v>
      </c>
      <c r="G3641" s="400"/>
      <c r="H3641" s="385" t="str">
        <f>IF(G3641="","",VLOOKUP(G3641,下拉数据源!J:K,2,0))</f>
        <v/>
      </c>
      <c r="I3641" s="385"/>
      <c r="J3641" s="385"/>
      <c r="K3641" s="386"/>
      <c r="L3641" s="401"/>
      <c r="M3641" s="384"/>
      <c r="N3641" s="384"/>
      <c r="O3641" s="384"/>
      <c r="P3641" s="386"/>
      <c r="Q3641" s="387"/>
      <c r="R3641" s="286"/>
      <c r="S3641" s="388">
        <f t="shared" si="498"/>
        <v>0</v>
      </c>
      <c r="T3641" s="389"/>
      <c r="U3641" s="389">
        <f t="shared" si="496"/>
        <v>0</v>
      </c>
      <c r="V3641" s="451"/>
      <c r="W3641" s="452"/>
      <c r="X3641" s="386"/>
      <c r="Y3641" s="390"/>
      <c r="Z3641" s="391"/>
      <c r="AA3641" s="392"/>
      <c r="AB3641" s="393"/>
      <c r="AC3641" s="394"/>
      <c r="AD3641" s="395">
        <f t="shared" si="499"/>
        <v>0</v>
      </c>
      <c r="AE3641" s="396">
        <f>IF(OR(G3641=账期!$A$18,G3641=账期!$A$20,G3641=账期!$A$22,G3641=账期!$A$24,G3641=账期!$A$25,G3641=账期!$A$27,G3641=账期!$A$26,G3641=账期!$A$28,G3641=账期!$A$30,G3641=账期!$A$32,G3641=账期!$A$34,G3641=账期!$A$35,G3641=账期!$A$37,G3641=账期!$A$39,G3641=账期!$A$40,G3641=账期!$A$41,G3641=账期!$A$42,G3641=账期!$A$43,G3641=账期!$A$44,G3641=账期!$A$45,G3641=账期!$A$46,G3641=账期!$A$48,G3641=账期!$A$50,G3641=账期!$A$51,G3641=账期!$A$52,G3641=账期!$A$53,G3641=账期!$A$54,G3641=账期!$A$56,G3641=账期!$A$57,G3641=账期!$A$58,G3641=账期!$A$59,G3641=账期!$A$60,G3641=账期!$A$61,G3641=账期!$A$62,G3641=账期!$A$63,G3641=账期!$A$64,G3641=账期!$A$66,G3641=账期!$A$67,G3641=账期!$A$68,G3641=账期!$A$70,G3641=账期!$A$71),30,IF(OR(G3641=账期!$A$74,G3641=账期!$A$77,G3641=账期!$A$76,G3641=账期!$A$79,G3641=账期!$A$80,G3641=账期!$A$81,G3641=账期!$A$83,G3641=账期!$A$85,G3641=账期!$A$87,G3641=账期!$A$89,G3641=账期!$A$91),60,IF(OR(G3641=账期!$A$93,G3641=账期!$A$94,G3641=账期!$A$95,G3641=账期!$A$96,G3641=账期!$A$98,G3641=账期!$A$99,G3641=账期!$A$101,G3641=账期!$A$102),90,0)))</f>
        <v>0</v>
      </c>
      <c r="AF3641" s="396"/>
      <c r="AG3641" s="384"/>
      <c r="AH3641" s="396" t="str">
        <f t="shared" si="502"/>
        <v/>
      </c>
    </row>
    <row r="3642" spans="1:34" ht="18" customHeight="1" x14ac:dyDescent="0.25">
      <c r="A3642" s="301" t="str">
        <f t="shared" si="497"/>
        <v/>
      </c>
      <c r="B3642" s="397"/>
      <c r="C3642" s="398"/>
      <c r="D3642" s="399"/>
      <c r="E3642" s="383" t="str">
        <f t="shared" si="500"/>
        <v>C</v>
      </c>
      <c r="F3642" s="383" t="str">
        <f t="shared" si="501"/>
        <v>C</v>
      </c>
      <c r="G3642" s="400"/>
      <c r="H3642" s="385" t="str">
        <f>IF(G3642="","",VLOOKUP(G3642,下拉数据源!J:K,2,0))</f>
        <v/>
      </c>
      <c r="I3642" s="385"/>
      <c r="J3642" s="385"/>
      <c r="K3642" s="386"/>
      <c r="L3642" s="401"/>
      <c r="M3642" s="384"/>
      <c r="N3642" s="384"/>
      <c r="O3642" s="384"/>
      <c r="P3642" s="386"/>
      <c r="Q3642" s="387"/>
      <c r="R3642" s="286"/>
      <c r="S3642" s="388">
        <f t="shared" si="498"/>
        <v>0</v>
      </c>
      <c r="T3642" s="389"/>
      <c r="U3642" s="389">
        <f t="shared" ref="U3642:U3705" si="503">S3642-T3642</f>
        <v>0</v>
      </c>
      <c r="V3642" s="451"/>
      <c r="W3642" s="452"/>
      <c r="X3642" s="386"/>
      <c r="Y3642" s="390"/>
      <c r="Z3642" s="391"/>
      <c r="AA3642" s="392"/>
      <c r="AB3642" s="393"/>
      <c r="AC3642" s="394"/>
      <c r="AD3642" s="395">
        <f t="shared" si="499"/>
        <v>0</v>
      </c>
      <c r="AE3642" s="396">
        <f>IF(OR(G3642=账期!$A$18,G3642=账期!$A$20,G3642=账期!$A$22,G3642=账期!$A$24,G3642=账期!$A$25,G3642=账期!$A$27,G3642=账期!$A$26,G3642=账期!$A$28,G3642=账期!$A$30,G3642=账期!$A$32,G3642=账期!$A$34,G3642=账期!$A$35,G3642=账期!$A$37,G3642=账期!$A$39,G3642=账期!$A$40,G3642=账期!$A$41,G3642=账期!$A$42,G3642=账期!$A$43,G3642=账期!$A$44,G3642=账期!$A$45,G3642=账期!$A$46,G3642=账期!$A$48,G3642=账期!$A$50,G3642=账期!$A$51,G3642=账期!$A$52,G3642=账期!$A$53,G3642=账期!$A$54,G3642=账期!$A$56,G3642=账期!$A$57,G3642=账期!$A$58,G3642=账期!$A$59,G3642=账期!$A$60,G3642=账期!$A$61,G3642=账期!$A$62,G3642=账期!$A$63,G3642=账期!$A$64,G3642=账期!$A$66,G3642=账期!$A$67,G3642=账期!$A$68,G3642=账期!$A$70,G3642=账期!$A$71),30,IF(OR(G3642=账期!$A$74,G3642=账期!$A$77,G3642=账期!$A$76,G3642=账期!$A$79,G3642=账期!$A$80,G3642=账期!$A$81,G3642=账期!$A$83,G3642=账期!$A$85,G3642=账期!$A$87,G3642=账期!$A$89,G3642=账期!$A$91),60,IF(OR(G3642=账期!$A$93,G3642=账期!$A$94,G3642=账期!$A$95,G3642=账期!$A$96,G3642=账期!$A$98,G3642=账期!$A$99,G3642=账期!$A$101,G3642=账期!$A$102),90,0)))</f>
        <v>0</v>
      </c>
      <c r="AF3642" s="396"/>
      <c r="AG3642" s="384"/>
      <c r="AH3642" s="396" t="str">
        <f t="shared" si="502"/>
        <v/>
      </c>
    </row>
    <row r="3643" spans="1:34" ht="18" customHeight="1" x14ac:dyDescent="0.25">
      <c r="A3643" s="301" t="str">
        <f t="shared" si="497"/>
        <v/>
      </c>
      <c r="B3643" s="397"/>
      <c r="C3643" s="398"/>
      <c r="D3643" s="399"/>
      <c r="E3643" s="383" t="str">
        <f t="shared" si="500"/>
        <v>C</v>
      </c>
      <c r="F3643" s="383" t="str">
        <f t="shared" si="501"/>
        <v>C</v>
      </c>
      <c r="G3643" s="400"/>
      <c r="H3643" s="385" t="str">
        <f>IF(G3643="","",VLOOKUP(G3643,下拉数据源!J:K,2,0))</f>
        <v/>
      </c>
      <c r="I3643" s="385"/>
      <c r="J3643" s="385"/>
      <c r="K3643" s="386"/>
      <c r="L3643" s="401"/>
      <c r="M3643" s="384"/>
      <c r="N3643" s="384"/>
      <c r="O3643" s="384"/>
      <c r="P3643" s="386"/>
      <c r="Q3643" s="387"/>
      <c r="R3643" s="286"/>
      <c r="S3643" s="388">
        <f t="shared" si="498"/>
        <v>0</v>
      </c>
      <c r="T3643" s="389"/>
      <c r="U3643" s="389">
        <f t="shared" si="503"/>
        <v>0</v>
      </c>
      <c r="V3643" s="451"/>
      <c r="W3643" s="452"/>
      <c r="X3643" s="386"/>
      <c r="Y3643" s="390"/>
      <c r="Z3643" s="391"/>
      <c r="AA3643" s="392"/>
      <c r="AB3643" s="393"/>
      <c r="AC3643" s="394"/>
      <c r="AD3643" s="395">
        <f t="shared" si="499"/>
        <v>0</v>
      </c>
      <c r="AE3643" s="396">
        <f>IF(OR(G3643=账期!$A$18,G3643=账期!$A$20,G3643=账期!$A$22,G3643=账期!$A$24,G3643=账期!$A$25,G3643=账期!$A$27,G3643=账期!$A$26,G3643=账期!$A$28,G3643=账期!$A$30,G3643=账期!$A$32,G3643=账期!$A$34,G3643=账期!$A$35,G3643=账期!$A$37,G3643=账期!$A$39,G3643=账期!$A$40,G3643=账期!$A$41,G3643=账期!$A$42,G3643=账期!$A$43,G3643=账期!$A$44,G3643=账期!$A$45,G3643=账期!$A$46,G3643=账期!$A$48,G3643=账期!$A$50,G3643=账期!$A$51,G3643=账期!$A$52,G3643=账期!$A$53,G3643=账期!$A$54,G3643=账期!$A$56,G3643=账期!$A$57,G3643=账期!$A$58,G3643=账期!$A$59,G3643=账期!$A$60,G3643=账期!$A$61,G3643=账期!$A$62,G3643=账期!$A$63,G3643=账期!$A$64,G3643=账期!$A$66,G3643=账期!$A$67,G3643=账期!$A$68,G3643=账期!$A$70,G3643=账期!$A$71),30,IF(OR(G3643=账期!$A$74,G3643=账期!$A$77,G3643=账期!$A$76,G3643=账期!$A$79,G3643=账期!$A$80,G3643=账期!$A$81,G3643=账期!$A$83,G3643=账期!$A$85,G3643=账期!$A$87,G3643=账期!$A$89,G3643=账期!$A$91),60,IF(OR(G3643=账期!$A$93,G3643=账期!$A$94,G3643=账期!$A$95,G3643=账期!$A$96,G3643=账期!$A$98,G3643=账期!$A$99,G3643=账期!$A$101,G3643=账期!$A$102),90,0)))</f>
        <v>0</v>
      </c>
      <c r="AF3643" s="396"/>
      <c r="AG3643" s="384"/>
      <c r="AH3643" s="396" t="str">
        <f t="shared" si="502"/>
        <v/>
      </c>
    </row>
    <row r="3644" spans="1:34" ht="18" customHeight="1" x14ac:dyDescent="0.25">
      <c r="A3644" s="301" t="str">
        <f t="shared" si="497"/>
        <v/>
      </c>
      <c r="B3644" s="397"/>
      <c r="C3644" s="398"/>
      <c r="D3644" s="399"/>
      <c r="E3644" s="383" t="str">
        <f t="shared" si="500"/>
        <v>C</v>
      </c>
      <c r="F3644" s="383" t="str">
        <f t="shared" si="501"/>
        <v>C</v>
      </c>
      <c r="G3644" s="400"/>
      <c r="H3644" s="385" t="str">
        <f>IF(G3644="","",VLOOKUP(G3644,下拉数据源!J:K,2,0))</f>
        <v/>
      </c>
      <c r="I3644" s="385"/>
      <c r="J3644" s="385"/>
      <c r="K3644" s="386"/>
      <c r="L3644" s="401"/>
      <c r="M3644" s="384"/>
      <c r="N3644" s="384"/>
      <c r="O3644" s="384"/>
      <c r="P3644" s="386"/>
      <c r="Q3644" s="387"/>
      <c r="R3644" s="286"/>
      <c r="S3644" s="388">
        <f t="shared" si="498"/>
        <v>0</v>
      </c>
      <c r="T3644" s="389"/>
      <c r="U3644" s="389">
        <f t="shared" si="503"/>
        <v>0</v>
      </c>
      <c r="V3644" s="451"/>
      <c r="W3644" s="452"/>
      <c r="X3644" s="386"/>
      <c r="Y3644" s="390"/>
      <c r="Z3644" s="391"/>
      <c r="AA3644" s="392"/>
      <c r="AB3644" s="393"/>
      <c r="AC3644" s="394"/>
      <c r="AD3644" s="395">
        <f t="shared" si="499"/>
        <v>0</v>
      </c>
      <c r="AE3644" s="396">
        <f>IF(OR(G3644=账期!$A$18,G3644=账期!$A$20,G3644=账期!$A$22,G3644=账期!$A$24,G3644=账期!$A$25,G3644=账期!$A$27,G3644=账期!$A$26,G3644=账期!$A$28,G3644=账期!$A$30,G3644=账期!$A$32,G3644=账期!$A$34,G3644=账期!$A$35,G3644=账期!$A$37,G3644=账期!$A$39,G3644=账期!$A$40,G3644=账期!$A$41,G3644=账期!$A$42,G3644=账期!$A$43,G3644=账期!$A$44,G3644=账期!$A$45,G3644=账期!$A$46,G3644=账期!$A$48,G3644=账期!$A$50,G3644=账期!$A$51,G3644=账期!$A$52,G3644=账期!$A$53,G3644=账期!$A$54,G3644=账期!$A$56,G3644=账期!$A$57,G3644=账期!$A$58,G3644=账期!$A$59,G3644=账期!$A$60,G3644=账期!$A$61,G3644=账期!$A$62,G3644=账期!$A$63,G3644=账期!$A$64,G3644=账期!$A$66,G3644=账期!$A$67,G3644=账期!$A$68,G3644=账期!$A$70,G3644=账期!$A$71),30,IF(OR(G3644=账期!$A$74,G3644=账期!$A$77,G3644=账期!$A$76,G3644=账期!$A$79,G3644=账期!$A$80,G3644=账期!$A$81,G3644=账期!$A$83,G3644=账期!$A$85,G3644=账期!$A$87,G3644=账期!$A$89,G3644=账期!$A$91),60,IF(OR(G3644=账期!$A$93,G3644=账期!$A$94,G3644=账期!$A$95,G3644=账期!$A$96,G3644=账期!$A$98,G3644=账期!$A$99,G3644=账期!$A$101,G3644=账期!$A$102),90,0)))</f>
        <v>0</v>
      </c>
      <c r="AF3644" s="396"/>
      <c r="AG3644" s="384"/>
      <c r="AH3644" s="396" t="str">
        <f t="shared" si="502"/>
        <v/>
      </c>
    </row>
    <row r="3645" spans="1:34" ht="18" customHeight="1" x14ac:dyDescent="0.25">
      <c r="A3645" s="301" t="str">
        <f t="shared" ref="A3645:A3708" si="504">IF(V3645="","",TEXT(V3645,"yyyy年m月"))</f>
        <v/>
      </c>
      <c r="B3645" s="397"/>
      <c r="C3645" s="398"/>
      <c r="D3645" s="399"/>
      <c r="E3645" s="383" t="str">
        <f t="shared" si="500"/>
        <v>C</v>
      </c>
      <c r="F3645" s="383" t="str">
        <f t="shared" si="501"/>
        <v>C</v>
      </c>
      <c r="G3645" s="400"/>
      <c r="H3645" s="385" t="str">
        <f>IF(G3645="","",VLOOKUP(G3645,下拉数据源!J:K,2,0))</f>
        <v/>
      </c>
      <c r="I3645" s="385"/>
      <c r="J3645" s="385"/>
      <c r="K3645" s="386"/>
      <c r="L3645" s="401"/>
      <c r="M3645" s="384"/>
      <c r="N3645" s="384"/>
      <c r="O3645" s="384"/>
      <c r="P3645" s="386"/>
      <c r="Q3645" s="387"/>
      <c r="R3645" s="286"/>
      <c r="S3645" s="388">
        <f t="shared" si="498"/>
        <v>0</v>
      </c>
      <c r="T3645" s="389"/>
      <c r="U3645" s="389">
        <f t="shared" si="503"/>
        <v>0</v>
      </c>
      <c r="V3645" s="451"/>
      <c r="W3645" s="452"/>
      <c r="X3645" s="386"/>
      <c r="Y3645" s="390"/>
      <c r="Z3645" s="391"/>
      <c r="AA3645" s="392"/>
      <c r="AB3645" s="393"/>
      <c r="AC3645" s="394"/>
      <c r="AD3645" s="395">
        <f t="shared" si="499"/>
        <v>0</v>
      </c>
      <c r="AE3645" s="396">
        <f>IF(OR(G3645=账期!$A$18,G3645=账期!$A$20,G3645=账期!$A$22,G3645=账期!$A$24,G3645=账期!$A$25,G3645=账期!$A$27,G3645=账期!$A$26,G3645=账期!$A$28,G3645=账期!$A$30,G3645=账期!$A$32,G3645=账期!$A$34,G3645=账期!$A$35,G3645=账期!$A$37,G3645=账期!$A$39,G3645=账期!$A$40,G3645=账期!$A$41,G3645=账期!$A$42,G3645=账期!$A$43,G3645=账期!$A$44,G3645=账期!$A$45,G3645=账期!$A$46,G3645=账期!$A$48,G3645=账期!$A$50,G3645=账期!$A$51,G3645=账期!$A$52,G3645=账期!$A$53,G3645=账期!$A$54,G3645=账期!$A$56,G3645=账期!$A$57,G3645=账期!$A$58,G3645=账期!$A$59,G3645=账期!$A$60,G3645=账期!$A$61,G3645=账期!$A$62,G3645=账期!$A$63,G3645=账期!$A$64,G3645=账期!$A$66,G3645=账期!$A$67,G3645=账期!$A$68,G3645=账期!$A$70,G3645=账期!$A$71),30,IF(OR(G3645=账期!$A$74,G3645=账期!$A$77,G3645=账期!$A$76,G3645=账期!$A$79,G3645=账期!$A$80,G3645=账期!$A$81,G3645=账期!$A$83,G3645=账期!$A$85,G3645=账期!$A$87,G3645=账期!$A$89,G3645=账期!$A$91),60,IF(OR(G3645=账期!$A$93,G3645=账期!$A$94,G3645=账期!$A$95,G3645=账期!$A$96,G3645=账期!$A$98,G3645=账期!$A$99,G3645=账期!$A$101,G3645=账期!$A$102),90,0)))</f>
        <v>0</v>
      </c>
      <c r="AF3645" s="396"/>
      <c r="AG3645" s="384"/>
      <c r="AH3645" s="396" t="str">
        <f t="shared" si="502"/>
        <v/>
      </c>
    </row>
    <row r="3646" spans="1:34" ht="18" customHeight="1" x14ac:dyDescent="0.25">
      <c r="A3646" s="301" t="str">
        <f t="shared" si="504"/>
        <v/>
      </c>
      <c r="B3646" s="397"/>
      <c r="C3646" s="398"/>
      <c r="D3646" s="399"/>
      <c r="E3646" s="383" t="str">
        <f t="shared" si="500"/>
        <v>C</v>
      </c>
      <c r="F3646" s="383" t="str">
        <f t="shared" si="501"/>
        <v>C</v>
      </c>
      <c r="G3646" s="400"/>
      <c r="H3646" s="385" t="str">
        <f>IF(G3646="","",VLOOKUP(G3646,下拉数据源!J:K,2,0))</f>
        <v/>
      </c>
      <c r="I3646" s="385"/>
      <c r="J3646" s="385"/>
      <c r="K3646" s="386"/>
      <c r="L3646" s="401"/>
      <c r="M3646" s="384"/>
      <c r="N3646" s="384"/>
      <c r="O3646" s="384"/>
      <c r="P3646" s="386"/>
      <c r="Q3646" s="387"/>
      <c r="R3646" s="286"/>
      <c r="S3646" s="388">
        <f t="shared" si="498"/>
        <v>0</v>
      </c>
      <c r="T3646" s="389"/>
      <c r="U3646" s="389">
        <f t="shared" si="503"/>
        <v>0</v>
      </c>
      <c r="V3646" s="451"/>
      <c r="W3646" s="452"/>
      <c r="X3646" s="386"/>
      <c r="Y3646" s="390"/>
      <c r="Z3646" s="391"/>
      <c r="AA3646" s="392"/>
      <c r="AB3646" s="393"/>
      <c r="AC3646" s="394"/>
      <c r="AD3646" s="395">
        <f t="shared" si="499"/>
        <v>0</v>
      </c>
      <c r="AE3646" s="396">
        <f>IF(OR(G3646=账期!$A$18,G3646=账期!$A$20,G3646=账期!$A$22,G3646=账期!$A$24,G3646=账期!$A$25,G3646=账期!$A$27,G3646=账期!$A$26,G3646=账期!$A$28,G3646=账期!$A$30,G3646=账期!$A$32,G3646=账期!$A$34,G3646=账期!$A$35,G3646=账期!$A$37,G3646=账期!$A$39,G3646=账期!$A$40,G3646=账期!$A$41,G3646=账期!$A$42,G3646=账期!$A$43,G3646=账期!$A$44,G3646=账期!$A$45,G3646=账期!$A$46,G3646=账期!$A$48,G3646=账期!$A$50,G3646=账期!$A$51,G3646=账期!$A$52,G3646=账期!$A$53,G3646=账期!$A$54,G3646=账期!$A$56,G3646=账期!$A$57,G3646=账期!$A$58,G3646=账期!$A$59,G3646=账期!$A$60,G3646=账期!$A$61,G3646=账期!$A$62,G3646=账期!$A$63,G3646=账期!$A$64,G3646=账期!$A$66,G3646=账期!$A$67,G3646=账期!$A$68,G3646=账期!$A$70,G3646=账期!$A$71),30,IF(OR(G3646=账期!$A$74,G3646=账期!$A$77,G3646=账期!$A$76,G3646=账期!$A$79,G3646=账期!$A$80,G3646=账期!$A$81,G3646=账期!$A$83,G3646=账期!$A$85,G3646=账期!$A$87,G3646=账期!$A$89,G3646=账期!$A$91),60,IF(OR(G3646=账期!$A$93,G3646=账期!$A$94,G3646=账期!$A$95,G3646=账期!$A$96,G3646=账期!$A$98,G3646=账期!$A$99,G3646=账期!$A$101,G3646=账期!$A$102),90,0)))</f>
        <v>0</v>
      </c>
      <c r="AF3646" s="396"/>
      <c r="AG3646" s="384"/>
      <c r="AH3646" s="396" t="str">
        <f t="shared" si="502"/>
        <v/>
      </c>
    </row>
    <row r="3647" spans="1:34" ht="18" customHeight="1" x14ac:dyDescent="0.25">
      <c r="A3647" s="301" t="str">
        <f t="shared" si="504"/>
        <v/>
      </c>
      <c r="B3647" s="397"/>
      <c r="C3647" s="398"/>
      <c r="D3647" s="399"/>
      <c r="E3647" s="383" t="str">
        <f t="shared" si="500"/>
        <v>C</v>
      </c>
      <c r="F3647" s="383" t="str">
        <f t="shared" si="501"/>
        <v>C</v>
      </c>
      <c r="G3647" s="400"/>
      <c r="H3647" s="385" t="str">
        <f>IF(G3647="","",VLOOKUP(G3647,下拉数据源!J:K,2,0))</f>
        <v/>
      </c>
      <c r="I3647" s="385"/>
      <c r="J3647" s="385"/>
      <c r="K3647" s="386"/>
      <c r="L3647" s="401"/>
      <c r="M3647" s="384"/>
      <c r="N3647" s="384"/>
      <c r="O3647" s="384"/>
      <c r="P3647" s="386"/>
      <c r="Q3647" s="387"/>
      <c r="R3647" s="286"/>
      <c r="S3647" s="388">
        <f t="shared" ref="S3647:S3710" si="505">Q3647*R3647</f>
        <v>0</v>
      </c>
      <c r="T3647" s="389"/>
      <c r="U3647" s="389">
        <f t="shared" si="503"/>
        <v>0</v>
      </c>
      <c r="V3647" s="451"/>
      <c r="W3647" s="452"/>
      <c r="X3647" s="386"/>
      <c r="Y3647" s="390"/>
      <c r="Z3647" s="391"/>
      <c r="AA3647" s="392"/>
      <c r="AB3647" s="393"/>
      <c r="AC3647" s="394"/>
      <c r="AD3647" s="395">
        <f t="shared" si="499"/>
        <v>0</v>
      </c>
      <c r="AE3647" s="396">
        <f>IF(OR(G3647=账期!$A$18,G3647=账期!$A$20,G3647=账期!$A$22,G3647=账期!$A$24,G3647=账期!$A$25,G3647=账期!$A$27,G3647=账期!$A$26,G3647=账期!$A$28,G3647=账期!$A$30,G3647=账期!$A$32,G3647=账期!$A$34,G3647=账期!$A$35,G3647=账期!$A$37,G3647=账期!$A$39,G3647=账期!$A$40,G3647=账期!$A$41,G3647=账期!$A$42,G3647=账期!$A$43,G3647=账期!$A$44,G3647=账期!$A$45,G3647=账期!$A$46,G3647=账期!$A$48,G3647=账期!$A$50,G3647=账期!$A$51,G3647=账期!$A$52,G3647=账期!$A$53,G3647=账期!$A$54,G3647=账期!$A$56,G3647=账期!$A$57,G3647=账期!$A$58,G3647=账期!$A$59,G3647=账期!$A$60,G3647=账期!$A$61,G3647=账期!$A$62,G3647=账期!$A$63,G3647=账期!$A$64,G3647=账期!$A$66,G3647=账期!$A$67,G3647=账期!$A$68,G3647=账期!$A$70,G3647=账期!$A$71),30,IF(OR(G3647=账期!$A$74,G3647=账期!$A$77,G3647=账期!$A$76,G3647=账期!$A$79,G3647=账期!$A$80,G3647=账期!$A$81,G3647=账期!$A$83,G3647=账期!$A$85,G3647=账期!$A$87,G3647=账期!$A$89,G3647=账期!$A$91),60,IF(OR(G3647=账期!$A$93,G3647=账期!$A$94,G3647=账期!$A$95,G3647=账期!$A$96,G3647=账期!$A$98,G3647=账期!$A$99,G3647=账期!$A$101,G3647=账期!$A$102),90,0)))</f>
        <v>0</v>
      </c>
      <c r="AF3647" s="396"/>
      <c r="AG3647" s="384"/>
      <c r="AH3647" s="396" t="str">
        <f t="shared" si="502"/>
        <v/>
      </c>
    </row>
    <row r="3648" spans="1:34" ht="18" customHeight="1" x14ac:dyDescent="0.25">
      <c r="A3648" s="301" t="str">
        <f t="shared" si="504"/>
        <v/>
      </c>
      <c r="B3648" s="397"/>
      <c r="C3648" s="398"/>
      <c r="D3648" s="399"/>
      <c r="E3648" s="383" t="str">
        <f t="shared" si="500"/>
        <v>C</v>
      </c>
      <c r="F3648" s="383" t="str">
        <f t="shared" si="501"/>
        <v>C</v>
      </c>
      <c r="G3648" s="400"/>
      <c r="H3648" s="385" t="str">
        <f>IF(G3648="","",VLOOKUP(G3648,下拉数据源!J:K,2,0))</f>
        <v/>
      </c>
      <c r="I3648" s="385"/>
      <c r="J3648" s="385"/>
      <c r="K3648" s="386"/>
      <c r="L3648" s="401"/>
      <c r="M3648" s="384"/>
      <c r="N3648" s="384"/>
      <c r="O3648" s="384"/>
      <c r="P3648" s="386"/>
      <c r="Q3648" s="387"/>
      <c r="R3648" s="286"/>
      <c r="S3648" s="388">
        <f t="shared" si="505"/>
        <v>0</v>
      </c>
      <c r="T3648" s="389"/>
      <c r="U3648" s="389">
        <f t="shared" si="503"/>
        <v>0</v>
      </c>
      <c r="V3648" s="451"/>
      <c r="W3648" s="452"/>
      <c r="X3648" s="386"/>
      <c r="Y3648" s="390"/>
      <c r="Z3648" s="391"/>
      <c r="AA3648" s="392"/>
      <c r="AB3648" s="393"/>
      <c r="AC3648" s="394"/>
      <c r="AD3648" s="395">
        <f t="shared" ref="AD3648:AD3711" si="506">IF(AE3648&gt;0,(DATE(YEAR(AC3648),MONTH(AC3648)+1,1)-1)+AE3648,AC3648)</f>
        <v>0</v>
      </c>
      <c r="AE3648" s="396">
        <f>IF(OR(G3648=账期!$A$18,G3648=账期!$A$20,G3648=账期!$A$22,G3648=账期!$A$24,G3648=账期!$A$25,G3648=账期!$A$27,G3648=账期!$A$26,G3648=账期!$A$28,G3648=账期!$A$30,G3648=账期!$A$32,G3648=账期!$A$34,G3648=账期!$A$35,G3648=账期!$A$37,G3648=账期!$A$39,G3648=账期!$A$40,G3648=账期!$A$41,G3648=账期!$A$42,G3648=账期!$A$43,G3648=账期!$A$44,G3648=账期!$A$45,G3648=账期!$A$46,G3648=账期!$A$48,G3648=账期!$A$50,G3648=账期!$A$51,G3648=账期!$A$52,G3648=账期!$A$53,G3648=账期!$A$54,G3648=账期!$A$56,G3648=账期!$A$57,G3648=账期!$A$58,G3648=账期!$A$59,G3648=账期!$A$60,G3648=账期!$A$61,G3648=账期!$A$62,G3648=账期!$A$63,G3648=账期!$A$64,G3648=账期!$A$66,G3648=账期!$A$67,G3648=账期!$A$68,G3648=账期!$A$70,G3648=账期!$A$71),30,IF(OR(G3648=账期!$A$74,G3648=账期!$A$77,G3648=账期!$A$76,G3648=账期!$A$79,G3648=账期!$A$80,G3648=账期!$A$81,G3648=账期!$A$83,G3648=账期!$A$85,G3648=账期!$A$87,G3648=账期!$A$89,G3648=账期!$A$91),60,IF(OR(G3648=账期!$A$93,G3648=账期!$A$94,G3648=账期!$A$95,G3648=账期!$A$96,G3648=账期!$A$98,G3648=账期!$A$99,G3648=账期!$A$101,G3648=账期!$A$102),90,0)))</f>
        <v>0</v>
      </c>
      <c r="AF3648" s="396"/>
      <c r="AG3648" s="384"/>
      <c r="AH3648" s="396" t="str">
        <f t="shared" si="502"/>
        <v/>
      </c>
    </row>
    <row r="3649" spans="1:34" ht="18" customHeight="1" x14ac:dyDescent="0.25">
      <c r="A3649" s="301" t="str">
        <f t="shared" si="504"/>
        <v/>
      </c>
      <c r="B3649" s="397"/>
      <c r="C3649" s="398"/>
      <c r="D3649" s="399"/>
      <c r="E3649" s="383" t="str">
        <f t="shared" si="500"/>
        <v>C</v>
      </c>
      <c r="F3649" s="383" t="str">
        <f t="shared" si="501"/>
        <v>C</v>
      </c>
      <c r="G3649" s="400"/>
      <c r="H3649" s="385" t="str">
        <f>IF(G3649="","",VLOOKUP(G3649,下拉数据源!J:K,2,0))</f>
        <v/>
      </c>
      <c r="I3649" s="385"/>
      <c r="J3649" s="385"/>
      <c r="K3649" s="386"/>
      <c r="L3649" s="401"/>
      <c r="M3649" s="384"/>
      <c r="N3649" s="384"/>
      <c r="O3649" s="384"/>
      <c r="P3649" s="386"/>
      <c r="Q3649" s="387"/>
      <c r="R3649" s="286"/>
      <c r="S3649" s="388">
        <f t="shared" si="505"/>
        <v>0</v>
      </c>
      <c r="T3649" s="389"/>
      <c r="U3649" s="389">
        <f t="shared" si="503"/>
        <v>0</v>
      </c>
      <c r="V3649" s="451"/>
      <c r="W3649" s="452"/>
      <c r="X3649" s="386"/>
      <c r="Y3649" s="390"/>
      <c r="Z3649" s="391"/>
      <c r="AA3649" s="392"/>
      <c r="AB3649" s="393"/>
      <c r="AC3649" s="394"/>
      <c r="AD3649" s="395">
        <f t="shared" si="506"/>
        <v>0</v>
      </c>
      <c r="AE3649" s="396">
        <f>IF(OR(G3649=账期!$A$18,G3649=账期!$A$20,G3649=账期!$A$22,G3649=账期!$A$24,G3649=账期!$A$25,G3649=账期!$A$27,G3649=账期!$A$26,G3649=账期!$A$28,G3649=账期!$A$30,G3649=账期!$A$32,G3649=账期!$A$34,G3649=账期!$A$35,G3649=账期!$A$37,G3649=账期!$A$39,G3649=账期!$A$40,G3649=账期!$A$41,G3649=账期!$A$42,G3649=账期!$A$43,G3649=账期!$A$44,G3649=账期!$A$45,G3649=账期!$A$46,G3649=账期!$A$48,G3649=账期!$A$50,G3649=账期!$A$51,G3649=账期!$A$52,G3649=账期!$A$53,G3649=账期!$A$54,G3649=账期!$A$56,G3649=账期!$A$57,G3649=账期!$A$58,G3649=账期!$A$59,G3649=账期!$A$60,G3649=账期!$A$61,G3649=账期!$A$62,G3649=账期!$A$63,G3649=账期!$A$64,G3649=账期!$A$66,G3649=账期!$A$67,G3649=账期!$A$68,G3649=账期!$A$70,G3649=账期!$A$71),30,IF(OR(G3649=账期!$A$74,G3649=账期!$A$77,G3649=账期!$A$76,G3649=账期!$A$79,G3649=账期!$A$80,G3649=账期!$A$81,G3649=账期!$A$83,G3649=账期!$A$85,G3649=账期!$A$87,G3649=账期!$A$89,G3649=账期!$A$91),60,IF(OR(G3649=账期!$A$93,G3649=账期!$A$94,G3649=账期!$A$95,G3649=账期!$A$96,G3649=账期!$A$98,G3649=账期!$A$99,G3649=账期!$A$101,G3649=账期!$A$102),90,0)))</f>
        <v>0</v>
      </c>
      <c r="AF3649" s="396"/>
      <c r="AG3649" s="384"/>
      <c r="AH3649" s="396" t="str">
        <f t="shared" si="502"/>
        <v/>
      </c>
    </row>
    <row r="3650" spans="1:34" ht="18" customHeight="1" x14ac:dyDescent="0.25">
      <c r="A3650" s="301" t="str">
        <f t="shared" si="504"/>
        <v/>
      </c>
      <c r="B3650" s="397"/>
      <c r="C3650" s="398"/>
      <c r="D3650" s="399"/>
      <c r="E3650" s="383" t="str">
        <f t="shared" si="500"/>
        <v>C</v>
      </c>
      <c r="F3650" s="383" t="str">
        <f t="shared" si="501"/>
        <v>C</v>
      </c>
      <c r="G3650" s="400"/>
      <c r="H3650" s="385" t="str">
        <f>IF(G3650="","",VLOOKUP(G3650,下拉数据源!J:K,2,0))</f>
        <v/>
      </c>
      <c r="I3650" s="385"/>
      <c r="J3650" s="385"/>
      <c r="K3650" s="386"/>
      <c r="L3650" s="401"/>
      <c r="M3650" s="384"/>
      <c r="N3650" s="384"/>
      <c r="O3650" s="384"/>
      <c r="P3650" s="386"/>
      <c r="Q3650" s="387"/>
      <c r="R3650" s="286"/>
      <c r="S3650" s="388">
        <f t="shared" si="505"/>
        <v>0</v>
      </c>
      <c r="T3650" s="389"/>
      <c r="U3650" s="389">
        <f t="shared" si="503"/>
        <v>0</v>
      </c>
      <c r="V3650" s="451"/>
      <c r="W3650" s="452"/>
      <c r="X3650" s="386"/>
      <c r="Y3650" s="390"/>
      <c r="Z3650" s="391"/>
      <c r="AA3650" s="392"/>
      <c r="AB3650" s="393"/>
      <c r="AC3650" s="394"/>
      <c r="AD3650" s="395">
        <f t="shared" si="506"/>
        <v>0</v>
      </c>
      <c r="AE3650" s="396">
        <f>IF(OR(G3650=账期!$A$18,G3650=账期!$A$20,G3650=账期!$A$22,G3650=账期!$A$24,G3650=账期!$A$25,G3650=账期!$A$27,G3650=账期!$A$26,G3650=账期!$A$28,G3650=账期!$A$30,G3650=账期!$A$32,G3650=账期!$A$34,G3650=账期!$A$35,G3650=账期!$A$37,G3650=账期!$A$39,G3650=账期!$A$40,G3650=账期!$A$41,G3650=账期!$A$42,G3650=账期!$A$43,G3650=账期!$A$44,G3650=账期!$A$45,G3650=账期!$A$46,G3650=账期!$A$48,G3650=账期!$A$50,G3650=账期!$A$51,G3650=账期!$A$52,G3650=账期!$A$53,G3650=账期!$A$54,G3650=账期!$A$56,G3650=账期!$A$57,G3650=账期!$A$58,G3650=账期!$A$59,G3650=账期!$A$60,G3650=账期!$A$61,G3650=账期!$A$62,G3650=账期!$A$63,G3650=账期!$A$64,G3650=账期!$A$66,G3650=账期!$A$67,G3650=账期!$A$68,G3650=账期!$A$70,G3650=账期!$A$71),30,IF(OR(G3650=账期!$A$74,G3650=账期!$A$77,G3650=账期!$A$76,G3650=账期!$A$79,G3650=账期!$A$80,G3650=账期!$A$81,G3650=账期!$A$83,G3650=账期!$A$85,G3650=账期!$A$87,G3650=账期!$A$89,G3650=账期!$A$91),60,IF(OR(G3650=账期!$A$93,G3650=账期!$A$94,G3650=账期!$A$95,G3650=账期!$A$96,G3650=账期!$A$98,G3650=账期!$A$99,G3650=账期!$A$101,G3650=账期!$A$102),90,0)))</f>
        <v>0</v>
      </c>
      <c r="AF3650" s="396"/>
      <c r="AG3650" s="384"/>
      <c r="AH3650" s="396" t="str">
        <f t="shared" si="502"/>
        <v/>
      </c>
    </row>
    <row r="3651" spans="1:34" ht="18" customHeight="1" x14ac:dyDescent="0.25">
      <c r="A3651" s="301" t="str">
        <f t="shared" si="504"/>
        <v/>
      </c>
      <c r="B3651" s="397"/>
      <c r="C3651" s="398"/>
      <c r="D3651" s="399"/>
      <c r="E3651" s="383" t="str">
        <f t="shared" si="500"/>
        <v>C</v>
      </c>
      <c r="F3651" s="383" t="str">
        <f t="shared" si="501"/>
        <v>C</v>
      </c>
      <c r="G3651" s="400"/>
      <c r="H3651" s="385" t="str">
        <f>IF(G3651="","",VLOOKUP(G3651,下拉数据源!J:K,2,0))</f>
        <v/>
      </c>
      <c r="I3651" s="385"/>
      <c r="J3651" s="385"/>
      <c r="K3651" s="386"/>
      <c r="L3651" s="401"/>
      <c r="M3651" s="384"/>
      <c r="N3651" s="384"/>
      <c r="O3651" s="384"/>
      <c r="P3651" s="386"/>
      <c r="Q3651" s="387"/>
      <c r="R3651" s="286"/>
      <c r="S3651" s="388">
        <f t="shared" si="505"/>
        <v>0</v>
      </c>
      <c r="T3651" s="389"/>
      <c r="U3651" s="389">
        <f t="shared" si="503"/>
        <v>0</v>
      </c>
      <c r="V3651" s="451"/>
      <c r="W3651" s="452"/>
      <c r="X3651" s="386"/>
      <c r="Y3651" s="390"/>
      <c r="Z3651" s="391"/>
      <c r="AA3651" s="392"/>
      <c r="AB3651" s="393"/>
      <c r="AC3651" s="394"/>
      <c r="AD3651" s="395">
        <f t="shared" si="506"/>
        <v>0</v>
      </c>
      <c r="AE3651" s="396">
        <f>IF(OR(G3651=账期!$A$18,G3651=账期!$A$20,G3651=账期!$A$22,G3651=账期!$A$24,G3651=账期!$A$25,G3651=账期!$A$27,G3651=账期!$A$26,G3651=账期!$A$28,G3651=账期!$A$30,G3651=账期!$A$32,G3651=账期!$A$34,G3651=账期!$A$35,G3651=账期!$A$37,G3651=账期!$A$39,G3651=账期!$A$40,G3651=账期!$A$41,G3651=账期!$A$42,G3651=账期!$A$43,G3651=账期!$A$44,G3651=账期!$A$45,G3651=账期!$A$46,G3651=账期!$A$48,G3651=账期!$A$50,G3651=账期!$A$51,G3651=账期!$A$52,G3651=账期!$A$53,G3651=账期!$A$54,G3651=账期!$A$56,G3651=账期!$A$57,G3651=账期!$A$58,G3651=账期!$A$59,G3651=账期!$A$60,G3651=账期!$A$61,G3651=账期!$A$62,G3651=账期!$A$63,G3651=账期!$A$64,G3651=账期!$A$66,G3651=账期!$A$67,G3651=账期!$A$68,G3651=账期!$A$70,G3651=账期!$A$71),30,IF(OR(G3651=账期!$A$74,G3651=账期!$A$77,G3651=账期!$A$76,G3651=账期!$A$79,G3651=账期!$A$80,G3651=账期!$A$81,G3651=账期!$A$83,G3651=账期!$A$85,G3651=账期!$A$87,G3651=账期!$A$89,G3651=账期!$A$91),60,IF(OR(G3651=账期!$A$93,G3651=账期!$A$94,G3651=账期!$A$95,G3651=账期!$A$96,G3651=账期!$A$98,G3651=账期!$A$99,G3651=账期!$A$101,G3651=账期!$A$102),90,0)))</f>
        <v>0</v>
      </c>
      <c r="AF3651" s="396"/>
      <c r="AG3651" s="384"/>
      <c r="AH3651" s="396" t="str">
        <f t="shared" si="502"/>
        <v/>
      </c>
    </row>
    <row r="3652" spans="1:34" ht="18" customHeight="1" x14ac:dyDescent="0.25">
      <c r="A3652" s="301" t="str">
        <f t="shared" si="504"/>
        <v/>
      </c>
      <c r="B3652" s="397"/>
      <c r="C3652" s="398"/>
      <c r="D3652" s="399"/>
      <c r="E3652" s="383" t="str">
        <f t="shared" si="500"/>
        <v>C</v>
      </c>
      <c r="F3652" s="383" t="str">
        <f t="shared" si="501"/>
        <v>C</v>
      </c>
      <c r="G3652" s="400"/>
      <c r="H3652" s="385" t="str">
        <f>IF(G3652="","",VLOOKUP(G3652,下拉数据源!J:K,2,0))</f>
        <v/>
      </c>
      <c r="I3652" s="385"/>
      <c r="J3652" s="385"/>
      <c r="K3652" s="386"/>
      <c r="L3652" s="401"/>
      <c r="M3652" s="384"/>
      <c r="N3652" s="384"/>
      <c r="O3652" s="384"/>
      <c r="P3652" s="386"/>
      <c r="Q3652" s="387"/>
      <c r="R3652" s="286"/>
      <c r="S3652" s="388">
        <f t="shared" si="505"/>
        <v>0</v>
      </c>
      <c r="T3652" s="389"/>
      <c r="U3652" s="389">
        <f t="shared" si="503"/>
        <v>0</v>
      </c>
      <c r="V3652" s="451"/>
      <c r="W3652" s="452"/>
      <c r="X3652" s="386"/>
      <c r="Y3652" s="390"/>
      <c r="Z3652" s="391"/>
      <c r="AA3652" s="392"/>
      <c r="AB3652" s="393"/>
      <c r="AC3652" s="394"/>
      <c r="AD3652" s="395">
        <f t="shared" si="506"/>
        <v>0</v>
      </c>
      <c r="AE3652" s="396">
        <f>IF(OR(G3652=账期!$A$18,G3652=账期!$A$20,G3652=账期!$A$22,G3652=账期!$A$24,G3652=账期!$A$25,G3652=账期!$A$27,G3652=账期!$A$26,G3652=账期!$A$28,G3652=账期!$A$30,G3652=账期!$A$32,G3652=账期!$A$34,G3652=账期!$A$35,G3652=账期!$A$37,G3652=账期!$A$39,G3652=账期!$A$40,G3652=账期!$A$41,G3652=账期!$A$42,G3652=账期!$A$43,G3652=账期!$A$44,G3652=账期!$A$45,G3652=账期!$A$46,G3652=账期!$A$48,G3652=账期!$A$50,G3652=账期!$A$51,G3652=账期!$A$52,G3652=账期!$A$53,G3652=账期!$A$54,G3652=账期!$A$56,G3652=账期!$A$57,G3652=账期!$A$58,G3652=账期!$A$59,G3652=账期!$A$60,G3652=账期!$A$61,G3652=账期!$A$62,G3652=账期!$A$63,G3652=账期!$A$64,G3652=账期!$A$66,G3652=账期!$A$67,G3652=账期!$A$68,G3652=账期!$A$70,G3652=账期!$A$71),30,IF(OR(G3652=账期!$A$74,G3652=账期!$A$77,G3652=账期!$A$76,G3652=账期!$A$79,G3652=账期!$A$80,G3652=账期!$A$81,G3652=账期!$A$83,G3652=账期!$A$85,G3652=账期!$A$87,G3652=账期!$A$89,G3652=账期!$A$91),60,IF(OR(G3652=账期!$A$93,G3652=账期!$A$94,G3652=账期!$A$95,G3652=账期!$A$96,G3652=账期!$A$98,G3652=账期!$A$99,G3652=账期!$A$101,G3652=账期!$A$102),90,0)))</f>
        <v>0</v>
      </c>
      <c r="AF3652" s="396"/>
      <c r="AG3652" s="384"/>
      <c r="AH3652" s="396" t="str">
        <f t="shared" si="502"/>
        <v/>
      </c>
    </row>
    <row r="3653" spans="1:34" ht="18" customHeight="1" x14ac:dyDescent="0.25">
      <c r="A3653" s="301" t="str">
        <f t="shared" si="504"/>
        <v/>
      </c>
      <c r="B3653" s="397"/>
      <c r="C3653" s="398"/>
      <c r="D3653" s="399"/>
      <c r="E3653" s="383" t="str">
        <f t="shared" si="500"/>
        <v>C</v>
      </c>
      <c r="F3653" s="383" t="str">
        <f t="shared" si="501"/>
        <v>C</v>
      </c>
      <c r="G3653" s="400"/>
      <c r="H3653" s="385" t="str">
        <f>IF(G3653="","",VLOOKUP(G3653,下拉数据源!J:K,2,0))</f>
        <v/>
      </c>
      <c r="I3653" s="385"/>
      <c r="J3653" s="385"/>
      <c r="K3653" s="386"/>
      <c r="L3653" s="401"/>
      <c r="M3653" s="384"/>
      <c r="N3653" s="384"/>
      <c r="O3653" s="384"/>
      <c r="P3653" s="386"/>
      <c r="Q3653" s="387"/>
      <c r="R3653" s="286"/>
      <c r="S3653" s="388">
        <f t="shared" si="505"/>
        <v>0</v>
      </c>
      <c r="T3653" s="389"/>
      <c r="U3653" s="389">
        <f t="shared" si="503"/>
        <v>0</v>
      </c>
      <c r="V3653" s="451"/>
      <c r="W3653" s="452"/>
      <c r="X3653" s="386"/>
      <c r="Y3653" s="390"/>
      <c r="Z3653" s="391"/>
      <c r="AA3653" s="392"/>
      <c r="AB3653" s="393"/>
      <c r="AC3653" s="394"/>
      <c r="AD3653" s="395">
        <f t="shared" si="506"/>
        <v>0</v>
      </c>
      <c r="AE3653" s="396">
        <f>IF(OR(G3653=账期!$A$18,G3653=账期!$A$20,G3653=账期!$A$22,G3653=账期!$A$24,G3653=账期!$A$25,G3653=账期!$A$27,G3653=账期!$A$26,G3653=账期!$A$28,G3653=账期!$A$30,G3653=账期!$A$32,G3653=账期!$A$34,G3653=账期!$A$35,G3653=账期!$A$37,G3653=账期!$A$39,G3653=账期!$A$40,G3653=账期!$A$41,G3653=账期!$A$42,G3653=账期!$A$43,G3653=账期!$A$44,G3653=账期!$A$45,G3653=账期!$A$46,G3653=账期!$A$48,G3653=账期!$A$50,G3653=账期!$A$51,G3653=账期!$A$52,G3653=账期!$A$53,G3653=账期!$A$54,G3653=账期!$A$56,G3653=账期!$A$57,G3653=账期!$A$58,G3653=账期!$A$59,G3653=账期!$A$60,G3653=账期!$A$61,G3653=账期!$A$62,G3653=账期!$A$63,G3653=账期!$A$64,G3653=账期!$A$66,G3653=账期!$A$67,G3653=账期!$A$68,G3653=账期!$A$70,G3653=账期!$A$71),30,IF(OR(G3653=账期!$A$74,G3653=账期!$A$77,G3653=账期!$A$76,G3653=账期!$A$79,G3653=账期!$A$80,G3653=账期!$A$81,G3653=账期!$A$83,G3653=账期!$A$85,G3653=账期!$A$87,G3653=账期!$A$89,G3653=账期!$A$91),60,IF(OR(G3653=账期!$A$93,G3653=账期!$A$94,G3653=账期!$A$95,G3653=账期!$A$96,G3653=账期!$A$98,G3653=账期!$A$99,G3653=账期!$A$101,G3653=账期!$A$102),90,0)))</f>
        <v>0</v>
      </c>
      <c r="AF3653" s="396"/>
      <c r="AG3653" s="384"/>
      <c r="AH3653" s="396" t="str">
        <f t="shared" si="502"/>
        <v/>
      </c>
    </row>
    <row r="3654" spans="1:34" ht="18" customHeight="1" x14ac:dyDescent="0.25">
      <c r="A3654" s="301" t="str">
        <f t="shared" si="504"/>
        <v/>
      </c>
      <c r="B3654" s="397"/>
      <c r="C3654" s="398"/>
      <c r="D3654" s="399"/>
      <c r="E3654" s="383" t="str">
        <f t="shared" si="500"/>
        <v>C</v>
      </c>
      <c r="F3654" s="383" t="str">
        <f t="shared" si="501"/>
        <v>C</v>
      </c>
      <c r="G3654" s="400"/>
      <c r="H3654" s="385" t="str">
        <f>IF(G3654="","",VLOOKUP(G3654,下拉数据源!J:K,2,0))</f>
        <v/>
      </c>
      <c r="I3654" s="385"/>
      <c r="J3654" s="385"/>
      <c r="K3654" s="386"/>
      <c r="L3654" s="401"/>
      <c r="M3654" s="384"/>
      <c r="N3654" s="384"/>
      <c r="O3654" s="384"/>
      <c r="P3654" s="386"/>
      <c r="Q3654" s="387"/>
      <c r="R3654" s="286"/>
      <c r="S3654" s="388">
        <f t="shared" si="505"/>
        <v>0</v>
      </c>
      <c r="T3654" s="389"/>
      <c r="U3654" s="389">
        <f t="shared" si="503"/>
        <v>0</v>
      </c>
      <c r="V3654" s="451"/>
      <c r="W3654" s="452"/>
      <c r="X3654" s="386"/>
      <c r="Y3654" s="390"/>
      <c r="Z3654" s="391"/>
      <c r="AA3654" s="392"/>
      <c r="AB3654" s="393"/>
      <c r="AC3654" s="394"/>
      <c r="AD3654" s="395">
        <f t="shared" si="506"/>
        <v>0</v>
      </c>
      <c r="AE3654" s="396">
        <f>IF(OR(G3654=账期!$A$18,G3654=账期!$A$20,G3654=账期!$A$22,G3654=账期!$A$24,G3654=账期!$A$25,G3654=账期!$A$27,G3654=账期!$A$26,G3654=账期!$A$28,G3654=账期!$A$30,G3654=账期!$A$32,G3654=账期!$A$34,G3654=账期!$A$35,G3654=账期!$A$37,G3654=账期!$A$39,G3654=账期!$A$40,G3654=账期!$A$41,G3654=账期!$A$42,G3654=账期!$A$43,G3654=账期!$A$44,G3654=账期!$A$45,G3654=账期!$A$46,G3654=账期!$A$48,G3654=账期!$A$50,G3654=账期!$A$51,G3654=账期!$A$52,G3654=账期!$A$53,G3654=账期!$A$54,G3654=账期!$A$56,G3654=账期!$A$57,G3654=账期!$A$58,G3654=账期!$A$59,G3654=账期!$A$60,G3654=账期!$A$61,G3654=账期!$A$62,G3654=账期!$A$63,G3654=账期!$A$64,G3654=账期!$A$66,G3654=账期!$A$67,G3654=账期!$A$68,G3654=账期!$A$70,G3654=账期!$A$71),30,IF(OR(G3654=账期!$A$74,G3654=账期!$A$77,G3654=账期!$A$76,G3654=账期!$A$79,G3654=账期!$A$80,G3654=账期!$A$81,G3654=账期!$A$83,G3654=账期!$A$85,G3654=账期!$A$87,G3654=账期!$A$89,G3654=账期!$A$91),60,IF(OR(G3654=账期!$A$93,G3654=账期!$A$94,G3654=账期!$A$95,G3654=账期!$A$96,G3654=账期!$A$98,G3654=账期!$A$99,G3654=账期!$A$101,G3654=账期!$A$102),90,0)))</f>
        <v>0</v>
      </c>
      <c r="AF3654" s="396"/>
      <c r="AG3654" s="384"/>
      <c r="AH3654" s="396" t="str">
        <f t="shared" si="502"/>
        <v/>
      </c>
    </row>
    <row r="3655" spans="1:34" ht="18" customHeight="1" x14ac:dyDescent="0.25">
      <c r="A3655" s="301" t="str">
        <f t="shared" si="504"/>
        <v/>
      </c>
      <c r="B3655" s="397"/>
      <c r="C3655" s="398"/>
      <c r="D3655" s="399"/>
      <c r="E3655" s="383" t="str">
        <f t="shared" si="500"/>
        <v>C</v>
      </c>
      <c r="F3655" s="383" t="str">
        <f t="shared" si="501"/>
        <v>C</v>
      </c>
      <c r="G3655" s="400"/>
      <c r="H3655" s="385" t="str">
        <f>IF(G3655="","",VLOOKUP(G3655,下拉数据源!J:K,2,0))</f>
        <v/>
      </c>
      <c r="I3655" s="385"/>
      <c r="J3655" s="385"/>
      <c r="K3655" s="386"/>
      <c r="L3655" s="401"/>
      <c r="M3655" s="384"/>
      <c r="N3655" s="384"/>
      <c r="O3655" s="384"/>
      <c r="P3655" s="386"/>
      <c r="Q3655" s="387"/>
      <c r="R3655" s="286"/>
      <c r="S3655" s="388">
        <f t="shared" si="505"/>
        <v>0</v>
      </c>
      <c r="T3655" s="389"/>
      <c r="U3655" s="389">
        <f t="shared" si="503"/>
        <v>0</v>
      </c>
      <c r="V3655" s="451"/>
      <c r="W3655" s="452"/>
      <c r="X3655" s="386"/>
      <c r="Y3655" s="390"/>
      <c r="Z3655" s="391"/>
      <c r="AA3655" s="392"/>
      <c r="AB3655" s="393"/>
      <c r="AC3655" s="394"/>
      <c r="AD3655" s="395">
        <f t="shared" si="506"/>
        <v>0</v>
      </c>
      <c r="AE3655" s="396">
        <f>IF(OR(G3655=账期!$A$18,G3655=账期!$A$20,G3655=账期!$A$22,G3655=账期!$A$24,G3655=账期!$A$25,G3655=账期!$A$27,G3655=账期!$A$26,G3655=账期!$A$28,G3655=账期!$A$30,G3655=账期!$A$32,G3655=账期!$A$34,G3655=账期!$A$35,G3655=账期!$A$37,G3655=账期!$A$39,G3655=账期!$A$40,G3655=账期!$A$41,G3655=账期!$A$42,G3655=账期!$A$43,G3655=账期!$A$44,G3655=账期!$A$45,G3655=账期!$A$46,G3655=账期!$A$48,G3655=账期!$A$50,G3655=账期!$A$51,G3655=账期!$A$52,G3655=账期!$A$53,G3655=账期!$A$54,G3655=账期!$A$56,G3655=账期!$A$57,G3655=账期!$A$58,G3655=账期!$A$59,G3655=账期!$A$60,G3655=账期!$A$61,G3655=账期!$A$62,G3655=账期!$A$63,G3655=账期!$A$64,G3655=账期!$A$66,G3655=账期!$A$67,G3655=账期!$A$68,G3655=账期!$A$70,G3655=账期!$A$71),30,IF(OR(G3655=账期!$A$74,G3655=账期!$A$77,G3655=账期!$A$76,G3655=账期!$A$79,G3655=账期!$A$80,G3655=账期!$A$81,G3655=账期!$A$83,G3655=账期!$A$85,G3655=账期!$A$87,G3655=账期!$A$89,G3655=账期!$A$91),60,IF(OR(G3655=账期!$A$93,G3655=账期!$A$94,G3655=账期!$A$95,G3655=账期!$A$96,G3655=账期!$A$98,G3655=账期!$A$99,G3655=账期!$A$101,G3655=账期!$A$102),90,0)))</f>
        <v>0</v>
      </c>
      <c r="AF3655" s="396"/>
      <c r="AG3655" s="384"/>
      <c r="AH3655" s="396" t="str">
        <f t="shared" si="502"/>
        <v/>
      </c>
    </row>
    <row r="3656" spans="1:34" ht="18" customHeight="1" x14ac:dyDescent="0.25">
      <c r="A3656" s="301" t="str">
        <f t="shared" si="504"/>
        <v/>
      </c>
      <c r="B3656" s="397"/>
      <c r="C3656" s="398"/>
      <c r="D3656" s="399"/>
      <c r="E3656" s="383" t="str">
        <f t="shared" si="500"/>
        <v>C</v>
      </c>
      <c r="F3656" s="383" t="str">
        <f t="shared" si="501"/>
        <v>C</v>
      </c>
      <c r="G3656" s="400"/>
      <c r="H3656" s="385" t="str">
        <f>IF(G3656="","",VLOOKUP(G3656,下拉数据源!J:K,2,0))</f>
        <v/>
      </c>
      <c r="I3656" s="385"/>
      <c r="J3656" s="385"/>
      <c r="K3656" s="386"/>
      <c r="L3656" s="401"/>
      <c r="M3656" s="384"/>
      <c r="N3656" s="384"/>
      <c r="O3656" s="384"/>
      <c r="P3656" s="386"/>
      <c r="Q3656" s="387"/>
      <c r="R3656" s="286"/>
      <c r="S3656" s="388">
        <f t="shared" si="505"/>
        <v>0</v>
      </c>
      <c r="T3656" s="389"/>
      <c r="U3656" s="389">
        <f t="shared" si="503"/>
        <v>0</v>
      </c>
      <c r="V3656" s="451"/>
      <c r="W3656" s="452"/>
      <c r="X3656" s="386"/>
      <c r="Y3656" s="390"/>
      <c r="Z3656" s="391"/>
      <c r="AA3656" s="392"/>
      <c r="AB3656" s="393"/>
      <c r="AC3656" s="394"/>
      <c r="AD3656" s="395">
        <f t="shared" si="506"/>
        <v>0</v>
      </c>
      <c r="AE3656" s="396">
        <f>IF(OR(G3656=账期!$A$18,G3656=账期!$A$20,G3656=账期!$A$22,G3656=账期!$A$24,G3656=账期!$A$25,G3656=账期!$A$27,G3656=账期!$A$26,G3656=账期!$A$28,G3656=账期!$A$30,G3656=账期!$A$32,G3656=账期!$A$34,G3656=账期!$A$35,G3656=账期!$A$37,G3656=账期!$A$39,G3656=账期!$A$40,G3656=账期!$A$41,G3656=账期!$A$42,G3656=账期!$A$43,G3656=账期!$A$44,G3656=账期!$A$45,G3656=账期!$A$46,G3656=账期!$A$48,G3656=账期!$A$50,G3656=账期!$A$51,G3656=账期!$A$52,G3656=账期!$A$53,G3656=账期!$A$54,G3656=账期!$A$56,G3656=账期!$A$57,G3656=账期!$A$58,G3656=账期!$A$59,G3656=账期!$A$60,G3656=账期!$A$61,G3656=账期!$A$62,G3656=账期!$A$63,G3656=账期!$A$64,G3656=账期!$A$66,G3656=账期!$A$67,G3656=账期!$A$68,G3656=账期!$A$70,G3656=账期!$A$71),30,IF(OR(G3656=账期!$A$74,G3656=账期!$A$77,G3656=账期!$A$76,G3656=账期!$A$79,G3656=账期!$A$80,G3656=账期!$A$81,G3656=账期!$A$83,G3656=账期!$A$85,G3656=账期!$A$87,G3656=账期!$A$89,G3656=账期!$A$91),60,IF(OR(G3656=账期!$A$93,G3656=账期!$A$94,G3656=账期!$A$95,G3656=账期!$A$96,G3656=账期!$A$98,G3656=账期!$A$99,G3656=账期!$A$101,G3656=账期!$A$102),90,0)))</f>
        <v>0</v>
      </c>
      <c r="AF3656" s="396"/>
      <c r="AG3656" s="384"/>
      <c r="AH3656" s="396" t="str">
        <f t="shared" si="502"/>
        <v/>
      </c>
    </row>
    <row r="3657" spans="1:34" ht="18" customHeight="1" x14ac:dyDescent="0.25">
      <c r="A3657" s="301" t="str">
        <f t="shared" si="504"/>
        <v/>
      </c>
      <c r="B3657" s="397"/>
      <c r="C3657" s="398"/>
      <c r="D3657" s="399"/>
      <c r="E3657" s="383" t="str">
        <f t="shared" si="500"/>
        <v>C</v>
      </c>
      <c r="F3657" s="383" t="str">
        <f t="shared" si="501"/>
        <v>C</v>
      </c>
      <c r="G3657" s="400"/>
      <c r="H3657" s="385" t="str">
        <f>IF(G3657="","",VLOOKUP(G3657,下拉数据源!J:K,2,0))</f>
        <v/>
      </c>
      <c r="I3657" s="385"/>
      <c r="J3657" s="385"/>
      <c r="K3657" s="386"/>
      <c r="L3657" s="401"/>
      <c r="M3657" s="384"/>
      <c r="N3657" s="384"/>
      <c r="O3657" s="384"/>
      <c r="P3657" s="386"/>
      <c r="Q3657" s="387"/>
      <c r="R3657" s="286"/>
      <c r="S3657" s="388">
        <f t="shared" si="505"/>
        <v>0</v>
      </c>
      <c r="T3657" s="389"/>
      <c r="U3657" s="389">
        <f t="shared" si="503"/>
        <v>0</v>
      </c>
      <c r="V3657" s="451"/>
      <c r="W3657" s="452"/>
      <c r="X3657" s="386"/>
      <c r="Y3657" s="390"/>
      <c r="Z3657" s="391"/>
      <c r="AA3657" s="392"/>
      <c r="AB3657" s="393"/>
      <c r="AC3657" s="394"/>
      <c r="AD3657" s="395">
        <f t="shared" si="506"/>
        <v>0</v>
      </c>
      <c r="AE3657" s="396">
        <f>IF(OR(G3657=账期!$A$18,G3657=账期!$A$20,G3657=账期!$A$22,G3657=账期!$A$24,G3657=账期!$A$25,G3657=账期!$A$27,G3657=账期!$A$26,G3657=账期!$A$28,G3657=账期!$A$30,G3657=账期!$A$32,G3657=账期!$A$34,G3657=账期!$A$35,G3657=账期!$A$37,G3657=账期!$A$39,G3657=账期!$A$40,G3657=账期!$A$41,G3657=账期!$A$42,G3657=账期!$A$43,G3657=账期!$A$44,G3657=账期!$A$45,G3657=账期!$A$46,G3657=账期!$A$48,G3657=账期!$A$50,G3657=账期!$A$51,G3657=账期!$A$52,G3657=账期!$A$53,G3657=账期!$A$54,G3657=账期!$A$56,G3657=账期!$A$57,G3657=账期!$A$58,G3657=账期!$A$59,G3657=账期!$A$60,G3657=账期!$A$61,G3657=账期!$A$62,G3657=账期!$A$63,G3657=账期!$A$64,G3657=账期!$A$66,G3657=账期!$A$67,G3657=账期!$A$68,G3657=账期!$A$70,G3657=账期!$A$71),30,IF(OR(G3657=账期!$A$74,G3657=账期!$A$77,G3657=账期!$A$76,G3657=账期!$A$79,G3657=账期!$A$80,G3657=账期!$A$81,G3657=账期!$A$83,G3657=账期!$A$85,G3657=账期!$A$87,G3657=账期!$A$89,G3657=账期!$A$91),60,IF(OR(G3657=账期!$A$93,G3657=账期!$A$94,G3657=账期!$A$95,G3657=账期!$A$96,G3657=账期!$A$98,G3657=账期!$A$99,G3657=账期!$A$101,G3657=账期!$A$102),90,0)))</f>
        <v>0</v>
      </c>
      <c r="AF3657" s="396"/>
      <c r="AG3657" s="384"/>
      <c r="AH3657" s="396" t="str">
        <f t="shared" si="502"/>
        <v/>
      </c>
    </row>
    <row r="3658" spans="1:34" ht="18" customHeight="1" x14ac:dyDescent="0.25">
      <c r="A3658" s="301" t="str">
        <f t="shared" si="504"/>
        <v/>
      </c>
      <c r="B3658" s="397"/>
      <c r="C3658" s="398"/>
      <c r="D3658" s="399"/>
      <c r="E3658" s="383" t="str">
        <f t="shared" si="500"/>
        <v>C</v>
      </c>
      <c r="F3658" s="383" t="str">
        <f t="shared" si="501"/>
        <v>C</v>
      </c>
      <c r="G3658" s="400"/>
      <c r="H3658" s="385" t="str">
        <f>IF(G3658="","",VLOOKUP(G3658,下拉数据源!J:K,2,0))</f>
        <v/>
      </c>
      <c r="I3658" s="385"/>
      <c r="J3658" s="385"/>
      <c r="K3658" s="386"/>
      <c r="L3658" s="401"/>
      <c r="M3658" s="384"/>
      <c r="N3658" s="384"/>
      <c r="O3658" s="384"/>
      <c r="P3658" s="386"/>
      <c r="Q3658" s="387"/>
      <c r="R3658" s="286"/>
      <c r="S3658" s="388">
        <f t="shared" si="505"/>
        <v>0</v>
      </c>
      <c r="T3658" s="389"/>
      <c r="U3658" s="389">
        <f t="shared" si="503"/>
        <v>0</v>
      </c>
      <c r="V3658" s="451"/>
      <c r="W3658" s="452"/>
      <c r="X3658" s="386"/>
      <c r="Y3658" s="390"/>
      <c r="Z3658" s="391"/>
      <c r="AA3658" s="392"/>
      <c r="AB3658" s="393"/>
      <c r="AC3658" s="394"/>
      <c r="AD3658" s="395">
        <f t="shared" si="506"/>
        <v>0</v>
      </c>
      <c r="AE3658" s="396">
        <f>IF(OR(G3658=账期!$A$18,G3658=账期!$A$20,G3658=账期!$A$22,G3658=账期!$A$24,G3658=账期!$A$25,G3658=账期!$A$27,G3658=账期!$A$26,G3658=账期!$A$28,G3658=账期!$A$30,G3658=账期!$A$32,G3658=账期!$A$34,G3658=账期!$A$35,G3658=账期!$A$37,G3658=账期!$A$39,G3658=账期!$A$40,G3658=账期!$A$41,G3658=账期!$A$42,G3658=账期!$A$43,G3658=账期!$A$44,G3658=账期!$A$45,G3658=账期!$A$46,G3658=账期!$A$48,G3658=账期!$A$50,G3658=账期!$A$51,G3658=账期!$A$52,G3658=账期!$A$53,G3658=账期!$A$54,G3658=账期!$A$56,G3658=账期!$A$57,G3658=账期!$A$58,G3658=账期!$A$59,G3658=账期!$A$60,G3658=账期!$A$61,G3658=账期!$A$62,G3658=账期!$A$63,G3658=账期!$A$64,G3658=账期!$A$66,G3658=账期!$A$67,G3658=账期!$A$68,G3658=账期!$A$70,G3658=账期!$A$71),30,IF(OR(G3658=账期!$A$74,G3658=账期!$A$77,G3658=账期!$A$76,G3658=账期!$A$79,G3658=账期!$A$80,G3658=账期!$A$81,G3658=账期!$A$83,G3658=账期!$A$85,G3658=账期!$A$87,G3658=账期!$A$89,G3658=账期!$A$91),60,IF(OR(G3658=账期!$A$93,G3658=账期!$A$94,G3658=账期!$A$95,G3658=账期!$A$96,G3658=账期!$A$98,G3658=账期!$A$99,G3658=账期!$A$101,G3658=账期!$A$102),90,0)))</f>
        <v>0</v>
      </c>
      <c r="AF3658" s="396"/>
      <c r="AG3658" s="384"/>
      <c r="AH3658" s="396" t="str">
        <f t="shared" si="502"/>
        <v/>
      </c>
    </row>
    <row r="3659" spans="1:34" ht="18" customHeight="1" x14ac:dyDescent="0.25">
      <c r="A3659" s="301" t="str">
        <f t="shared" si="504"/>
        <v/>
      </c>
      <c r="B3659" s="397"/>
      <c r="C3659" s="398"/>
      <c r="D3659" s="399"/>
      <c r="E3659" s="383" t="str">
        <f t="shared" si="500"/>
        <v>C</v>
      </c>
      <c r="F3659" s="383" t="str">
        <f t="shared" si="501"/>
        <v>C</v>
      </c>
      <c r="G3659" s="400"/>
      <c r="H3659" s="385" t="str">
        <f>IF(G3659="","",VLOOKUP(G3659,下拉数据源!J:K,2,0))</f>
        <v/>
      </c>
      <c r="I3659" s="385"/>
      <c r="J3659" s="385"/>
      <c r="K3659" s="386"/>
      <c r="L3659" s="401"/>
      <c r="M3659" s="384"/>
      <c r="N3659" s="384"/>
      <c r="O3659" s="384"/>
      <c r="P3659" s="386"/>
      <c r="Q3659" s="387"/>
      <c r="R3659" s="286"/>
      <c r="S3659" s="388">
        <f t="shared" si="505"/>
        <v>0</v>
      </c>
      <c r="T3659" s="389"/>
      <c r="U3659" s="389">
        <f t="shared" si="503"/>
        <v>0</v>
      </c>
      <c r="V3659" s="451"/>
      <c r="W3659" s="452"/>
      <c r="X3659" s="386"/>
      <c r="Y3659" s="390"/>
      <c r="Z3659" s="391"/>
      <c r="AA3659" s="392"/>
      <c r="AB3659" s="393"/>
      <c r="AC3659" s="394"/>
      <c r="AD3659" s="395">
        <f t="shared" si="506"/>
        <v>0</v>
      </c>
      <c r="AE3659" s="396">
        <f>IF(OR(G3659=账期!$A$18,G3659=账期!$A$20,G3659=账期!$A$22,G3659=账期!$A$24,G3659=账期!$A$25,G3659=账期!$A$27,G3659=账期!$A$26,G3659=账期!$A$28,G3659=账期!$A$30,G3659=账期!$A$32,G3659=账期!$A$34,G3659=账期!$A$35,G3659=账期!$A$37,G3659=账期!$A$39,G3659=账期!$A$40,G3659=账期!$A$41,G3659=账期!$A$42,G3659=账期!$A$43,G3659=账期!$A$44,G3659=账期!$A$45,G3659=账期!$A$46,G3659=账期!$A$48,G3659=账期!$A$50,G3659=账期!$A$51,G3659=账期!$A$52,G3659=账期!$A$53,G3659=账期!$A$54,G3659=账期!$A$56,G3659=账期!$A$57,G3659=账期!$A$58,G3659=账期!$A$59,G3659=账期!$A$60,G3659=账期!$A$61,G3659=账期!$A$62,G3659=账期!$A$63,G3659=账期!$A$64,G3659=账期!$A$66,G3659=账期!$A$67,G3659=账期!$A$68,G3659=账期!$A$70,G3659=账期!$A$71),30,IF(OR(G3659=账期!$A$74,G3659=账期!$A$77,G3659=账期!$A$76,G3659=账期!$A$79,G3659=账期!$A$80,G3659=账期!$A$81,G3659=账期!$A$83,G3659=账期!$A$85,G3659=账期!$A$87,G3659=账期!$A$89,G3659=账期!$A$91),60,IF(OR(G3659=账期!$A$93,G3659=账期!$A$94,G3659=账期!$A$95,G3659=账期!$A$96,G3659=账期!$A$98,G3659=账期!$A$99,G3659=账期!$A$101,G3659=账期!$A$102),90,0)))</f>
        <v>0</v>
      </c>
      <c r="AF3659" s="396"/>
      <c r="AG3659" s="384"/>
      <c r="AH3659" s="396" t="str">
        <f t="shared" si="502"/>
        <v/>
      </c>
    </row>
    <row r="3660" spans="1:34" ht="18" customHeight="1" x14ac:dyDescent="0.25">
      <c r="A3660" s="301" t="str">
        <f t="shared" si="504"/>
        <v/>
      </c>
      <c r="B3660" s="397"/>
      <c r="C3660" s="398"/>
      <c r="D3660" s="399"/>
      <c r="E3660" s="383" t="str">
        <f t="shared" si="500"/>
        <v>C</v>
      </c>
      <c r="F3660" s="383" t="str">
        <f t="shared" si="501"/>
        <v>C</v>
      </c>
      <c r="G3660" s="400"/>
      <c r="H3660" s="385" t="str">
        <f>IF(G3660="","",VLOOKUP(G3660,下拉数据源!J:K,2,0))</f>
        <v/>
      </c>
      <c r="I3660" s="385"/>
      <c r="J3660" s="385"/>
      <c r="K3660" s="386"/>
      <c r="L3660" s="401"/>
      <c r="M3660" s="384"/>
      <c r="N3660" s="384"/>
      <c r="O3660" s="384"/>
      <c r="P3660" s="386"/>
      <c r="Q3660" s="387"/>
      <c r="R3660" s="286"/>
      <c r="S3660" s="388">
        <f t="shared" si="505"/>
        <v>0</v>
      </c>
      <c r="T3660" s="389"/>
      <c r="U3660" s="389">
        <f t="shared" si="503"/>
        <v>0</v>
      </c>
      <c r="V3660" s="451"/>
      <c r="W3660" s="452"/>
      <c r="X3660" s="386"/>
      <c r="Y3660" s="390"/>
      <c r="Z3660" s="391"/>
      <c r="AA3660" s="392"/>
      <c r="AB3660" s="393"/>
      <c r="AC3660" s="394"/>
      <c r="AD3660" s="395">
        <f t="shared" si="506"/>
        <v>0</v>
      </c>
      <c r="AE3660" s="396">
        <f>IF(OR(G3660=账期!$A$18,G3660=账期!$A$20,G3660=账期!$A$22,G3660=账期!$A$24,G3660=账期!$A$25,G3660=账期!$A$27,G3660=账期!$A$26,G3660=账期!$A$28,G3660=账期!$A$30,G3660=账期!$A$32,G3660=账期!$A$34,G3660=账期!$A$35,G3660=账期!$A$37,G3660=账期!$A$39,G3660=账期!$A$40,G3660=账期!$A$41,G3660=账期!$A$42,G3660=账期!$A$43,G3660=账期!$A$44,G3660=账期!$A$45,G3660=账期!$A$46,G3660=账期!$A$48,G3660=账期!$A$50,G3660=账期!$A$51,G3660=账期!$A$52,G3660=账期!$A$53,G3660=账期!$A$54,G3660=账期!$A$56,G3660=账期!$A$57,G3660=账期!$A$58,G3660=账期!$A$59,G3660=账期!$A$60,G3660=账期!$A$61,G3660=账期!$A$62,G3660=账期!$A$63,G3660=账期!$A$64,G3660=账期!$A$66,G3660=账期!$A$67,G3660=账期!$A$68,G3660=账期!$A$70,G3660=账期!$A$71),30,IF(OR(G3660=账期!$A$74,G3660=账期!$A$77,G3660=账期!$A$76,G3660=账期!$A$79,G3660=账期!$A$80,G3660=账期!$A$81,G3660=账期!$A$83,G3660=账期!$A$85,G3660=账期!$A$87,G3660=账期!$A$89,G3660=账期!$A$91),60,IF(OR(G3660=账期!$A$93,G3660=账期!$A$94,G3660=账期!$A$95,G3660=账期!$A$96,G3660=账期!$A$98,G3660=账期!$A$99,G3660=账期!$A$101,G3660=账期!$A$102),90,0)))</f>
        <v>0</v>
      </c>
      <c r="AF3660" s="396"/>
      <c r="AG3660" s="384"/>
      <c r="AH3660" s="396" t="str">
        <f t="shared" si="502"/>
        <v/>
      </c>
    </row>
    <row r="3661" spans="1:34" ht="18" customHeight="1" x14ac:dyDescent="0.25">
      <c r="A3661" s="301" t="str">
        <f t="shared" si="504"/>
        <v/>
      </c>
      <c r="B3661" s="397"/>
      <c r="C3661" s="398"/>
      <c r="D3661" s="399"/>
      <c r="E3661" s="383" t="str">
        <f t="shared" si="500"/>
        <v>C</v>
      </c>
      <c r="F3661" s="383" t="str">
        <f t="shared" si="501"/>
        <v>C</v>
      </c>
      <c r="G3661" s="400"/>
      <c r="H3661" s="385" t="str">
        <f>IF(G3661="","",VLOOKUP(G3661,下拉数据源!J:K,2,0))</f>
        <v/>
      </c>
      <c r="I3661" s="385"/>
      <c r="J3661" s="385"/>
      <c r="K3661" s="386"/>
      <c r="L3661" s="401"/>
      <c r="M3661" s="384"/>
      <c r="N3661" s="384"/>
      <c r="O3661" s="384"/>
      <c r="P3661" s="386"/>
      <c r="Q3661" s="387"/>
      <c r="R3661" s="286"/>
      <c r="S3661" s="388">
        <f t="shared" si="505"/>
        <v>0</v>
      </c>
      <c r="T3661" s="389"/>
      <c r="U3661" s="389">
        <f t="shared" si="503"/>
        <v>0</v>
      </c>
      <c r="V3661" s="451"/>
      <c r="W3661" s="452"/>
      <c r="X3661" s="386"/>
      <c r="Y3661" s="390"/>
      <c r="Z3661" s="391"/>
      <c r="AA3661" s="392"/>
      <c r="AB3661" s="393"/>
      <c r="AC3661" s="394"/>
      <c r="AD3661" s="395">
        <f t="shared" si="506"/>
        <v>0</v>
      </c>
      <c r="AE3661" s="396">
        <f>IF(OR(G3661=账期!$A$18,G3661=账期!$A$20,G3661=账期!$A$22,G3661=账期!$A$24,G3661=账期!$A$25,G3661=账期!$A$27,G3661=账期!$A$26,G3661=账期!$A$28,G3661=账期!$A$30,G3661=账期!$A$32,G3661=账期!$A$34,G3661=账期!$A$35,G3661=账期!$A$37,G3661=账期!$A$39,G3661=账期!$A$40,G3661=账期!$A$41,G3661=账期!$A$42,G3661=账期!$A$43,G3661=账期!$A$44,G3661=账期!$A$45,G3661=账期!$A$46,G3661=账期!$A$48,G3661=账期!$A$50,G3661=账期!$A$51,G3661=账期!$A$52,G3661=账期!$A$53,G3661=账期!$A$54,G3661=账期!$A$56,G3661=账期!$A$57,G3661=账期!$A$58,G3661=账期!$A$59,G3661=账期!$A$60,G3661=账期!$A$61,G3661=账期!$A$62,G3661=账期!$A$63,G3661=账期!$A$64,G3661=账期!$A$66,G3661=账期!$A$67,G3661=账期!$A$68,G3661=账期!$A$70,G3661=账期!$A$71),30,IF(OR(G3661=账期!$A$74,G3661=账期!$A$77,G3661=账期!$A$76,G3661=账期!$A$79,G3661=账期!$A$80,G3661=账期!$A$81,G3661=账期!$A$83,G3661=账期!$A$85,G3661=账期!$A$87,G3661=账期!$A$89,G3661=账期!$A$91),60,IF(OR(G3661=账期!$A$93,G3661=账期!$A$94,G3661=账期!$A$95,G3661=账期!$A$96,G3661=账期!$A$98,G3661=账期!$A$99,G3661=账期!$A$101,G3661=账期!$A$102),90,0)))</f>
        <v>0</v>
      </c>
      <c r="AF3661" s="396"/>
      <c r="AG3661" s="384"/>
      <c r="AH3661" s="396" t="str">
        <f t="shared" si="502"/>
        <v/>
      </c>
    </row>
    <row r="3662" spans="1:34" ht="18" customHeight="1" x14ac:dyDescent="0.25">
      <c r="A3662" s="301" t="str">
        <f t="shared" si="504"/>
        <v/>
      </c>
      <c r="B3662" s="397"/>
      <c r="C3662" s="398"/>
      <c r="D3662" s="399"/>
      <c r="E3662" s="383" t="str">
        <f t="shared" si="500"/>
        <v>C</v>
      </c>
      <c r="F3662" s="383" t="str">
        <f t="shared" si="501"/>
        <v>C</v>
      </c>
      <c r="G3662" s="400"/>
      <c r="H3662" s="385" t="str">
        <f>IF(G3662="","",VLOOKUP(G3662,下拉数据源!J:K,2,0))</f>
        <v/>
      </c>
      <c r="I3662" s="385"/>
      <c r="J3662" s="385"/>
      <c r="K3662" s="386"/>
      <c r="L3662" s="401"/>
      <c r="M3662" s="384"/>
      <c r="N3662" s="384"/>
      <c r="O3662" s="384"/>
      <c r="P3662" s="386"/>
      <c r="Q3662" s="387"/>
      <c r="R3662" s="286"/>
      <c r="S3662" s="388">
        <f t="shared" si="505"/>
        <v>0</v>
      </c>
      <c r="T3662" s="389"/>
      <c r="U3662" s="389">
        <f t="shared" si="503"/>
        <v>0</v>
      </c>
      <c r="V3662" s="451"/>
      <c r="W3662" s="452"/>
      <c r="X3662" s="386"/>
      <c r="Y3662" s="390"/>
      <c r="Z3662" s="391"/>
      <c r="AA3662" s="392"/>
      <c r="AB3662" s="393"/>
      <c r="AC3662" s="394"/>
      <c r="AD3662" s="395">
        <f t="shared" si="506"/>
        <v>0</v>
      </c>
      <c r="AE3662" s="396">
        <f>IF(OR(G3662=账期!$A$18,G3662=账期!$A$20,G3662=账期!$A$22,G3662=账期!$A$24,G3662=账期!$A$25,G3662=账期!$A$27,G3662=账期!$A$26,G3662=账期!$A$28,G3662=账期!$A$30,G3662=账期!$A$32,G3662=账期!$A$34,G3662=账期!$A$35,G3662=账期!$A$37,G3662=账期!$A$39,G3662=账期!$A$40,G3662=账期!$A$41,G3662=账期!$A$42,G3662=账期!$A$43,G3662=账期!$A$44,G3662=账期!$A$45,G3662=账期!$A$46,G3662=账期!$A$48,G3662=账期!$A$50,G3662=账期!$A$51,G3662=账期!$A$52,G3662=账期!$A$53,G3662=账期!$A$54,G3662=账期!$A$56,G3662=账期!$A$57,G3662=账期!$A$58,G3662=账期!$A$59,G3662=账期!$A$60,G3662=账期!$A$61,G3662=账期!$A$62,G3662=账期!$A$63,G3662=账期!$A$64,G3662=账期!$A$66,G3662=账期!$A$67,G3662=账期!$A$68,G3662=账期!$A$70,G3662=账期!$A$71),30,IF(OR(G3662=账期!$A$74,G3662=账期!$A$77,G3662=账期!$A$76,G3662=账期!$A$79,G3662=账期!$A$80,G3662=账期!$A$81,G3662=账期!$A$83,G3662=账期!$A$85,G3662=账期!$A$87,G3662=账期!$A$89,G3662=账期!$A$91),60,IF(OR(G3662=账期!$A$93,G3662=账期!$A$94,G3662=账期!$A$95,G3662=账期!$A$96,G3662=账期!$A$98,G3662=账期!$A$99,G3662=账期!$A$101,G3662=账期!$A$102),90,0)))</f>
        <v>0</v>
      </c>
      <c r="AF3662" s="396"/>
      <c r="AG3662" s="384"/>
      <c r="AH3662" s="396" t="str">
        <f t="shared" si="502"/>
        <v/>
      </c>
    </row>
    <row r="3663" spans="1:34" ht="18" customHeight="1" x14ac:dyDescent="0.25">
      <c r="A3663" s="301" t="str">
        <f t="shared" si="504"/>
        <v/>
      </c>
      <c r="B3663" s="397"/>
      <c r="C3663" s="398"/>
      <c r="D3663" s="399"/>
      <c r="E3663" s="383" t="str">
        <f t="shared" si="500"/>
        <v>C</v>
      </c>
      <c r="F3663" s="383" t="str">
        <f t="shared" si="501"/>
        <v>C</v>
      </c>
      <c r="G3663" s="400"/>
      <c r="H3663" s="385" t="str">
        <f>IF(G3663="","",VLOOKUP(G3663,下拉数据源!J:K,2,0))</f>
        <v/>
      </c>
      <c r="I3663" s="385"/>
      <c r="J3663" s="385"/>
      <c r="K3663" s="386"/>
      <c r="L3663" s="401"/>
      <c r="M3663" s="384"/>
      <c r="N3663" s="384"/>
      <c r="O3663" s="384"/>
      <c r="P3663" s="386"/>
      <c r="Q3663" s="387"/>
      <c r="R3663" s="286"/>
      <c r="S3663" s="388">
        <f t="shared" si="505"/>
        <v>0</v>
      </c>
      <c r="T3663" s="389"/>
      <c r="U3663" s="389">
        <f t="shared" si="503"/>
        <v>0</v>
      </c>
      <c r="V3663" s="451"/>
      <c r="W3663" s="452"/>
      <c r="X3663" s="386"/>
      <c r="Y3663" s="390"/>
      <c r="Z3663" s="391"/>
      <c r="AA3663" s="392"/>
      <c r="AB3663" s="393"/>
      <c r="AC3663" s="394"/>
      <c r="AD3663" s="395">
        <f t="shared" si="506"/>
        <v>0</v>
      </c>
      <c r="AE3663" s="396">
        <f>IF(OR(G3663=账期!$A$18,G3663=账期!$A$20,G3663=账期!$A$22,G3663=账期!$A$24,G3663=账期!$A$25,G3663=账期!$A$27,G3663=账期!$A$26,G3663=账期!$A$28,G3663=账期!$A$30,G3663=账期!$A$32,G3663=账期!$A$34,G3663=账期!$A$35,G3663=账期!$A$37,G3663=账期!$A$39,G3663=账期!$A$40,G3663=账期!$A$41,G3663=账期!$A$42,G3663=账期!$A$43,G3663=账期!$A$44,G3663=账期!$A$45,G3663=账期!$A$46,G3663=账期!$A$48,G3663=账期!$A$50,G3663=账期!$A$51,G3663=账期!$A$52,G3663=账期!$A$53,G3663=账期!$A$54,G3663=账期!$A$56,G3663=账期!$A$57,G3663=账期!$A$58,G3663=账期!$A$59,G3663=账期!$A$60,G3663=账期!$A$61,G3663=账期!$A$62,G3663=账期!$A$63,G3663=账期!$A$64,G3663=账期!$A$66,G3663=账期!$A$67,G3663=账期!$A$68,G3663=账期!$A$70,G3663=账期!$A$71),30,IF(OR(G3663=账期!$A$74,G3663=账期!$A$77,G3663=账期!$A$76,G3663=账期!$A$79,G3663=账期!$A$80,G3663=账期!$A$81,G3663=账期!$A$83,G3663=账期!$A$85,G3663=账期!$A$87,G3663=账期!$A$89,G3663=账期!$A$91),60,IF(OR(G3663=账期!$A$93,G3663=账期!$A$94,G3663=账期!$A$95,G3663=账期!$A$96,G3663=账期!$A$98,G3663=账期!$A$99,G3663=账期!$A$101,G3663=账期!$A$102),90,0)))</f>
        <v>0</v>
      </c>
      <c r="AF3663" s="396"/>
      <c r="AG3663" s="384"/>
      <c r="AH3663" s="396" t="str">
        <f t="shared" si="502"/>
        <v/>
      </c>
    </row>
    <row r="3664" spans="1:34" ht="18" customHeight="1" x14ac:dyDescent="0.25">
      <c r="A3664" s="301" t="str">
        <f t="shared" si="504"/>
        <v/>
      </c>
      <c r="B3664" s="397"/>
      <c r="C3664" s="398"/>
      <c r="D3664" s="399"/>
      <c r="E3664" s="383" t="str">
        <f t="shared" si="500"/>
        <v>C</v>
      </c>
      <c r="F3664" s="383" t="str">
        <f t="shared" si="501"/>
        <v>C</v>
      </c>
      <c r="G3664" s="400"/>
      <c r="H3664" s="385" t="str">
        <f>IF(G3664="","",VLOOKUP(G3664,下拉数据源!J:K,2,0))</f>
        <v/>
      </c>
      <c r="I3664" s="385"/>
      <c r="J3664" s="385"/>
      <c r="K3664" s="386"/>
      <c r="L3664" s="401"/>
      <c r="M3664" s="384"/>
      <c r="N3664" s="384"/>
      <c r="O3664" s="384"/>
      <c r="P3664" s="386"/>
      <c r="Q3664" s="387"/>
      <c r="R3664" s="286"/>
      <c r="S3664" s="388">
        <f t="shared" si="505"/>
        <v>0</v>
      </c>
      <c r="T3664" s="389"/>
      <c r="U3664" s="389">
        <f t="shared" si="503"/>
        <v>0</v>
      </c>
      <c r="V3664" s="451"/>
      <c r="W3664" s="452"/>
      <c r="X3664" s="386"/>
      <c r="Y3664" s="390"/>
      <c r="Z3664" s="391"/>
      <c r="AA3664" s="392"/>
      <c r="AB3664" s="393"/>
      <c r="AC3664" s="394"/>
      <c r="AD3664" s="395">
        <f t="shared" si="506"/>
        <v>0</v>
      </c>
      <c r="AE3664" s="396">
        <f>IF(OR(G3664=账期!$A$18,G3664=账期!$A$20,G3664=账期!$A$22,G3664=账期!$A$24,G3664=账期!$A$25,G3664=账期!$A$27,G3664=账期!$A$26,G3664=账期!$A$28,G3664=账期!$A$30,G3664=账期!$A$32,G3664=账期!$A$34,G3664=账期!$A$35,G3664=账期!$A$37,G3664=账期!$A$39,G3664=账期!$A$40,G3664=账期!$A$41,G3664=账期!$A$42,G3664=账期!$A$43,G3664=账期!$A$44,G3664=账期!$A$45,G3664=账期!$A$46,G3664=账期!$A$48,G3664=账期!$A$50,G3664=账期!$A$51,G3664=账期!$A$52,G3664=账期!$A$53,G3664=账期!$A$54,G3664=账期!$A$56,G3664=账期!$A$57,G3664=账期!$A$58,G3664=账期!$A$59,G3664=账期!$A$60,G3664=账期!$A$61,G3664=账期!$A$62,G3664=账期!$A$63,G3664=账期!$A$64,G3664=账期!$A$66,G3664=账期!$A$67,G3664=账期!$A$68,G3664=账期!$A$70,G3664=账期!$A$71),30,IF(OR(G3664=账期!$A$74,G3664=账期!$A$77,G3664=账期!$A$76,G3664=账期!$A$79,G3664=账期!$A$80,G3664=账期!$A$81,G3664=账期!$A$83,G3664=账期!$A$85,G3664=账期!$A$87,G3664=账期!$A$89,G3664=账期!$A$91),60,IF(OR(G3664=账期!$A$93,G3664=账期!$A$94,G3664=账期!$A$95,G3664=账期!$A$96,G3664=账期!$A$98,G3664=账期!$A$99,G3664=账期!$A$101,G3664=账期!$A$102),90,0)))</f>
        <v>0</v>
      </c>
      <c r="AF3664" s="396"/>
      <c r="AG3664" s="384"/>
      <c r="AH3664" s="396" t="str">
        <f t="shared" si="502"/>
        <v/>
      </c>
    </row>
    <row r="3665" spans="1:34" ht="18" customHeight="1" x14ac:dyDescent="0.25">
      <c r="A3665" s="301" t="str">
        <f t="shared" si="504"/>
        <v/>
      </c>
      <c r="B3665" s="397"/>
      <c r="C3665" s="398"/>
      <c r="D3665" s="399"/>
      <c r="E3665" s="383" t="str">
        <f t="shared" si="500"/>
        <v>C</v>
      </c>
      <c r="F3665" s="383" t="str">
        <f t="shared" si="501"/>
        <v>C</v>
      </c>
      <c r="G3665" s="400"/>
      <c r="H3665" s="385" t="str">
        <f>IF(G3665="","",VLOOKUP(G3665,下拉数据源!J:K,2,0))</f>
        <v/>
      </c>
      <c r="I3665" s="385"/>
      <c r="J3665" s="385"/>
      <c r="K3665" s="386"/>
      <c r="L3665" s="401"/>
      <c r="M3665" s="384"/>
      <c r="N3665" s="384"/>
      <c r="O3665" s="384"/>
      <c r="P3665" s="386"/>
      <c r="Q3665" s="387"/>
      <c r="R3665" s="286"/>
      <c r="S3665" s="388">
        <f t="shared" si="505"/>
        <v>0</v>
      </c>
      <c r="T3665" s="389"/>
      <c r="U3665" s="389">
        <f t="shared" si="503"/>
        <v>0</v>
      </c>
      <c r="V3665" s="451"/>
      <c r="W3665" s="452"/>
      <c r="X3665" s="386"/>
      <c r="Y3665" s="390"/>
      <c r="Z3665" s="391"/>
      <c r="AA3665" s="392"/>
      <c r="AB3665" s="393"/>
      <c r="AC3665" s="394"/>
      <c r="AD3665" s="395">
        <f t="shared" si="506"/>
        <v>0</v>
      </c>
      <c r="AE3665" s="396">
        <f>IF(OR(G3665=账期!$A$18,G3665=账期!$A$20,G3665=账期!$A$22,G3665=账期!$A$24,G3665=账期!$A$25,G3665=账期!$A$27,G3665=账期!$A$26,G3665=账期!$A$28,G3665=账期!$A$30,G3665=账期!$A$32,G3665=账期!$A$34,G3665=账期!$A$35,G3665=账期!$A$37,G3665=账期!$A$39,G3665=账期!$A$40,G3665=账期!$A$41,G3665=账期!$A$42,G3665=账期!$A$43,G3665=账期!$A$44,G3665=账期!$A$45,G3665=账期!$A$46,G3665=账期!$A$48,G3665=账期!$A$50,G3665=账期!$A$51,G3665=账期!$A$52,G3665=账期!$A$53,G3665=账期!$A$54,G3665=账期!$A$56,G3665=账期!$A$57,G3665=账期!$A$58,G3665=账期!$A$59,G3665=账期!$A$60,G3665=账期!$A$61,G3665=账期!$A$62,G3665=账期!$A$63,G3665=账期!$A$64,G3665=账期!$A$66,G3665=账期!$A$67,G3665=账期!$A$68,G3665=账期!$A$70,G3665=账期!$A$71),30,IF(OR(G3665=账期!$A$74,G3665=账期!$A$77,G3665=账期!$A$76,G3665=账期!$A$79,G3665=账期!$A$80,G3665=账期!$A$81,G3665=账期!$A$83,G3665=账期!$A$85,G3665=账期!$A$87,G3665=账期!$A$89,G3665=账期!$A$91),60,IF(OR(G3665=账期!$A$93,G3665=账期!$A$94,G3665=账期!$A$95,G3665=账期!$A$96,G3665=账期!$A$98,G3665=账期!$A$99,G3665=账期!$A$101,G3665=账期!$A$102),90,0)))</f>
        <v>0</v>
      </c>
      <c r="AF3665" s="396"/>
      <c r="AG3665" s="384"/>
      <c r="AH3665" s="396" t="str">
        <f t="shared" si="502"/>
        <v/>
      </c>
    </row>
    <row r="3666" spans="1:34" ht="18" customHeight="1" x14ac:dyDescent="0.25">
      <c r="A3666" s="301" t="str">
        <f t="shared" si="504"/>
        <v/>
      </c>
      <c r="B3666" s="397"/>
      <c r="C3666" s="398"/>
      <c r="D3666" s="399"/>
      <c r="E3666" s="383" t="str">
        <f t="shared" si="500"/>
        <v>C</v>
      </c>
      <c r="F3666" s="383" t="str">
        <f t="shared" si="501"/>
        <v>C</v>
      </c>
      <c r="G3666" s="400"/>
      <c r="H3666" s="385" t="str">
        <f>IF(G3666="","",VLOOKUP(G3666,下拉数据源!J:K,2,0))</f>
        <v/>
      </c>
      <c r="I3666" s="385"/>
      <c r="J3666" s="385"/>
      <c r="K3666" s="386"/>
      <c r="L3666" s="401"/>
      <c r="M3666" s="384"/>
      <c r="N3666" s="384"/>
      <c r="O3666" s="384"/>
      <c r="P3666" s="386"/>
      <c r="Q3666" s="387"/>
      <c r="R3666" s="286"/>
      <c r="S3666" s="388">
        <f t="shared" si="505"/>
        <v>0</v>
      </c>
      <c r="T3666" s="389"/>
      <c r="U3666" s="389">
        <f t="shared" si="503"/>
        <v>0</v>
      </c>
      <c r="V3666" s="451"/>
      <c r="W3666" s="452"/>
      <c r="X3666" s="386"/>
      <c r="Y3666" s="390"/>
      <c r="Z3666" s="391"/>
      <c r="AA3666" s="392"/>
      <c r="AB3666" s="393"/>
      <c r="AC3666" s="394"/>
      <c r="AD3666" s="395">
        <f t="shared" si="506"/>
        <v>0</v>
      </c>
      <c r="AE3666" s="396">
        <f>IF(OR(G3666=账期!$A$18,G3666=账期!$A$20,G3666=账期!$A$22,G3666=账期!$A$24,G3666=账期!$A$25,G3666=账期!$A$27,G3666=账期!$A$26,G3666=账期!$A$28,G3666=账期!$A$30,G3666=账期!$A$32,G3666=账期!$A$34,G3666=账期!$A$35,G3666=账期!$A$37,G3666=账期!$A$39,G3666=账期!$A$40,G3666=账期!$A$41,G3666=账期!$A$42,G3666=账期!$A$43,G3666=账期!$A$44,G3666=账期!$A$45,G3666=账期!$A$46,G3666=账期!$A$48,G3666=账期!$A$50,G3666=账期!$A$51,G3666=账期!$A$52,G3666=账期!$A$53,G3666=账期!$A$54,G3666=账期!$A$56,G3666=账期!$A$57,G3666=账期!$A$58,G3666=账期!$A$59,G3666=账期!$A$60,G3666=账期!$A$61,G3666=账期!$A$62,G3666=账期!$A$63,G3666=账期!$A$64,G3666=账期!$A$66,G3666=账期!$A$67,G3666=账期!$A$68,G3666=账期!$A$70,G3666=账期!$A$71),30,IF(OR(G3666=账期!$A$74,G3666=账期!$A$77,G3666=账期!$A$76,G3666=账期!$A$79,G3666=账期!$A$80,G3666=账期!$A$81,G3666=账期!$A$83,G3666=账期!$A$85,G3666=账期!$A$87,G3666=账期!$A$89,G3666=账期!$A$91),60,IF(OR(G3666=账期!$A$93,G3666=账期!$A$94,G3666=账期!$A$95,G3666=账期!$A$96,G3666=账期!$A$98,G3666=账期!$A$99,G3666=账期!$A$101,G3666=账期!$A$102),90,0)))</f>
        <v>0</v>
      </c>
      <c r="AF3666" s="396"/>
      <c r="AG3666" s="384"/>
      <c r="AH3666" s="396" t="str">
        <f t="shared" si="502"/>
        <v/>
      </c>
    </row>
    <row r="3667" spans="1:34" ht="18" customHeight="1" x14ac:dyDescent="0.25">
      <c r="A3667" s="301" t="str">
        <f t="shared" si="504"/>
        <v/>
      </c>
      <c r="B3667" s="397"/>
      <c r="C3667" s="398"/>
      <c r="D3667" s="399"/>
      <c r="E3667" s="383" t="str">
        <f t="shared" si="500"/>
        <v>C</v>
      </c>
      <c r="F3667" s="383" t="str">
        <f t="shared" si="501"/>
        <v>C</v>
      </c>
      <c r="G3667" s="400"/>
      <c r="H3667" s="385" t="str">
        <f>IF(G3667="","",VLOOKUP(G3667,下拉数据源!J:K,2,0))</f>
        <v/>
      </c>
      <c r="I3667" s="385"/>
      <c r="J3667" s="385"/>
      <c r="K3667" s="386"/>
      <c r="L3667" s="401"/>
      <c r="M3667" s="384"/>
      <c r="N3667" s="384"/>
      <c r="O3667" s="384"/>
      <c r="P3667" s="386"/>
      <c r="Q3667" s="387"/>
      <c r="R3667" s="286"/>
      <c r="S3667" s="388">
        <f t="shared" si="505"/>
        <v>0</v>
      </c>
      <c r="T3667" s="389"/>
      <c r="U3667" s="389">
        <f t="shared" si="503"/>
        <v>0</v>
      </c>
      <c r="V3667" s="451"/>
      <c r="W3667" s="452"/>
      <c r="X3667" s="386"/>
      <c r="Y3667" s="390"/>
      <c r="Z3667" s="391"/>
      <c r="AA3667" s="392"/>
      <c r="AB3667" s="393"/>
      <c r="AC3667" s="394"/>
      <c r="AD3667" s="395">
        <f t="shared" si="506"/>
        <v>0</v>
      </c>
      <c r="AE3667" s="396">
        <f>IF(OR(G3667=账期!$A$18,G3667=账期!$A$20,G3667=账期!$A$22,G3667=账期!$A$24,G3667=账期!$A$25,G3667=账期!$A$27,G3667=账期!$A$26,G3667=账期!$A$28,G3667=账期!$A$30,G3667=账期!$A$32,G3667=账期!$A$34,G3667=账期!$A$35,G3667=账期!$A$37,G3667=账期!$A$39,G3667=账期!$A$40,G3667=账期!$A$41,G3667=账期!$A$42,G3667=账期!$A$43,G3667=账期!$A$44,G3667=账期!$A$45,G3667=账期!$A$46,G3667=账期!$A$48,G3667=账期!$A$50,G3667=账期!$A$51,G3667=账期!$A$52,G3667=账期!$A$53,G3667=账期!$A$54,G3667=账期!$A$56,G3667=账期!$A$57,G3667=账期!$A$58,G3667=账期!$A$59,G3667=账期!$A$60,G3667=账期!$A$61,G3667=账期!$A$62,G3667=账期!$A$63,G3667=账期!$A$64,G3667=账期!$A$66,G3667=账期!$A$67,G3667=账期!$A$68,G3667=账期!$A$70,G3667=账期!$A$71),30,IF(OR(G3667=账期!$A$74,G3667=账期!$A$77,G3667=账期!$A$76,G3667=账期!$A$79,G3667=账期!$A$80,G3667=账期!$A$81,G3667=账期!$A$83,G3667=账期!$A$85,G3667=账期!$A$87,G3667=账期!$A$89,G3667=账期!$A$91),60,IF(OR(G3667=账期!$A$93,G3667=账期!$A$94,G3667=账期!$A$95,G3667=账期!$A$96,G3667=账期!$A$98,G3667=账期!$A$99,G3667=账期!$A$101,G3667=账期!$A$102),90,0)))</f>
        <v>0</v>
      </c>
      <c r="AF3667" s="396"/>
      <c r="AG3667" s="384"/>
      <c r="AH3667" s="396" t="str">
        <f t="shared" si="502"/>
        <v/>
      </c>
    </row>
    <row r="3668" spans="1:34" ht="18" customHeight="1" x14ac:dyDescent="0.25">
      <c r="A3668" s="301" t="str">
        <f t="shared" si="504"/>
        <v/>
      </c>
      <c r="B3668" s="397"/>
      <c r="C3668" s="398"/>
      <c r="D3668" s="399"/>
      <c r="E3668" s="383" t="str">
        <f t="shared" si="500"/>
        <v>C</v>
      </c>
      <c r="F3668" s="383" t="str">
        <f t="shared" si="501"/>
        <v>C</v>
      </c>
      <c r="G3668" s="400"/>
      <c r="H3668" s="385" t="str">
        <f>IF(G3668="","",VLOOKUP(G3668,下拉数据源!J:K,2,0))</f>
        <v/>
      </c>
      <c r="I3668" s="385"/>
      <c r="J3668" s="385"/>
      <c r="K3668" s="386"/>
      <c r="L3668" s="401"/>
      <c r="M3668" s="384"/>
      <c r="N3668" s="384"/>
      <c r="O3668" s="384"/>
      <c r="P3668" s="386"/>
      <c r="Q3668" s="387"/>
      <c r="R3668" s="286"/>
      <c r="S3668" s="388">
        <f t="shared" si="505"/>
        <v>0</v>
      </c>
      <c r="T3668" s="389"/>
      <c r="U3668" s="389">
        <f t="shared" si="503"/>
        <v>0</v>
      </c>
      <c r="V3668" s="451"/>
      <c r="W3668" s="452"/>
      <c r="X3668" s="386"/>
      <c r="Y3668" s="390"/>
      <c r="Z3668" s="391"/>
      <c r="AA3668" s="392"/>
      <c r="AB3668" s="393"/>
      <c r="AC3668" s="394"/>
      <c r="AD3668" s="395">
        <f t="shared" si="506"/>
        <v>0</v>
      </c>
      <c r="AE3668" s="396">
        <f>IF(OR(G3668=账期!$A$18,G3668=账期!$A$20,G3668=账期!$A$22,G3668=账期!$A$24,G3668=账期!$A$25,G3668=账期!$A$27,G3668=账期!$A$26,G3668=账期!$A$28,G3668=账期!$A$30,G3668=账期!$A$32,G3668=账期!$A$34,G3668=账期!$A$35,G3668=账期!$A$37,G3668=账期!$A$39,G3668=账期!$A$40,G3668=账期!$A$41,G3668=账期!$A$42,G3668=账期!$A$43,G3668=账期!$A$44,G3668=账期!$A$45,G3668=账期!$A$46,G3668=账期!$A$48,G3668=账期!$A$50,G3668=账期!$A$51,G3668=账期!$A$52,G3668=账期!$A$53,G3668=账期!$A$54,G3668=账期!$A$56,G3668=账期!$A$57,G3668=账期!$A$58,G3668=账期!$A$59,G3668=账期!$A$60,G3668=账期!$A$61,G3668=账期!$A$62,G3668=账期!$A$63,G3668=账期!$A$64,G3668=账期!$A$66,G3668=账期!$A$67,G3668=账期!$A$68,G3668=账期!$A$70,G3668=账期!$A$71),30,IF(OR(G3668=账期!$A$74,G3668=账期!$A$77,G3668=账期!$A$76,G3668=账期!$A$79,G3668=账期!$A$80,G3668=账期!$A$81,G3668=账期!$A$83,G3668=账期!$A$85,G3668=账期!$A$87,G3668=账期!$A$89,G3668=账期!$A$91),60,IF(OR(G3668=账期!$A$93,G3668=账期!$A$94,G3668=账期!$A$95,G3668=账期!$A$96,G3668=账期!$A$98,G3668=账期!$A$99,G3668=账期!$A$101,G3668=账期!$A$102),90,0)))</f>
        <v>0</v>
      </c>
      <c r="AF3668" s="396"/>
      <c r="AG3668" s="384"/>
      <c r="AH3668" s="396" t="str">
        <f t="shared" si="502"/>
        <v/>
      </c>
    </row>
    <row r="3669" spans="1:34" ht="18" customHeight="1" x14ac:dyDescent="0.25">
      <c r="A3669" s="301" t="str">
        <f t="shared" si="504"/>
        <v/>
      </c>
      <c r="B3669" s="397"/>
      <c r="C3669" s="398"/>
      <c r="D3669" s="399"/>
      <c r="E3669" s="383" t="str">
        <f t="shared" si="500"/>
        <v>C</v>
      </c>
      <c r="F3669" s="383" t="str">
        <f t="shared" si="501"/>
        <v>C</v>
      </c>
      <c r="G3669" s="400"/>
      <c r="H3669" s="385" t="str">
        <f>IF(G3669="","",VLOOKUP(G3669,下拉数据源!J:K,2,0))</f>
        <v/>
      </c>
      <c r="I3669" s="385"/>
      <c r="J3669" s="385"/>
      <c r="K3669" s="386"/>
      <c r="L3669" s="401"/>
      <c r="M3669" s="384"/>
      <c r="N3669" s="384"/>
      <c r="O3669" s="384"/>
      <c r="P3669" s="386"/>
      <c r="Q3669" s="387"/>
      <c r="R3669" s="286"/>
      <c r="S3669" s="388">
        <f t="shared" si="505"/>
        <v>0</v>
      </c>
      <c r="T3669" s="389"/>
      <c r="U3669" s="389">
        <f t="shared" si="503"/>
        <v>0</v>
      </c>
      <c r="V3669" s="451"/>
      <c r="W3669" s="452"/>
      <c r="X3669" s="386"/>
      <c r="Y3669" s="390"/>
      <c r="Z3669" s="391"/>
      <c r="AA3669" s="392"/>
      <c r="AB3669" s="393"/>
      <c r="AC3669" s="394"/>
      <c r="AD3669" s="395">
        <f t="shared" si="506"/>
        <v>0</v>
      </c>
      <c r="AE3669" s="396">
        <f>IF(OR(G3669=账期!$A$18,G3669=账期!$A$20,G3669=账期!$A$22,G3669=账期!$A$24,G3669=账期!$A$25,G3669=账期!$A$27,G3669=账期!$A$26,G3669=账期!$A$28,G3669=账期!$A$30,G3669=账期!$A$32,G3669=账期!$A$34,G3669=账期!$A$35,G3669=账期!$A$37,G3669=账期!$A$39,G3669=账期!$A$40,G3669=账期!$A$41,G3669=账期!$A$42,G3669=账期!$A$43,G3669=账期!$A$44,G3669=账期!$A$45,G3669=账期!$A$46,G3669=账期!$A$48,G3669=账期!$A$50,G3669=账期!$A$51,G3669=账期!$A$52,G3669=账期!$A$53,G3669=账期!$A$54,G3669=账期!$A$56,G3669=账期!$A$57,G3669=账期!$A$58,G3669=账期!$A$59,G3669=账期!$A$60,G3669=账期!$A$61,G3669=账期!$A$62,G3669=账期!$A$63,G3669=账期!$A$64,G3669=账期!$A$66,G3669=账期!$A$67,G3669=账期!$A$68,G3669=账期!$A$70,G3669=账期!$A$71),30,IF(OR(G3669=账期!$A$74,G3669=账期!$A$77,G3669=账期!$A$76,G3669=账期!$A$79,G3669=账期!$A$80,G3669=账期!$A$81,G3669=账期!$A$83,G3669=账期!$A$85,G3669=账期!$A$87,G3669=账期!$A$89,G3669=账期!$A$91),60,IF(OR(G3669=账期!$A$93,G3669=账期!$A$94,G3669=账期!$A$95,G3669=账期!$A$96,G3669=账期!$A$98,G3669=账期!$A$99,G3669=账期!$A$101,G3669=账期!$A$102),90,0)))</f>
        <v>0</v>
      </c>
      <c r="AF3669" s="396"/>
      <c r="AG3669" s="384"/>
      <c r="AH3669" s="396" t="str">
        <f t="shared" si="502"/>
        <v/>
      </c>
    </row>
    <row r="3670" spans="1:34" ht="18" customHeight="1" x14ac:dyDescent="0.25">
      <c r="A3670" s="301" t="str">
        <f t="shared" si="504"/>
        <v/>
      </c>
      <c r="B3670" s="397"/>
      <c r="C3670" s="398"/>
      <c r="D3670" s="399"/>
      <c r="E3670" s="383" t="str">
        <f t="shared" si="500"/>
        <v>C</v>
      </c>
      <c r="F3670" s="383" t="str">
        <f t="shared" si="501"/>
        <v>C</v>
      </c>
      <c r="G3670" s="400"/>
      <c r="H3670" s="385" t="str">
        <f>IF(G3670="","",VLOOKUP(G3670,下拉数据源!J:K,2,0))</f>
        <v/>
      </c>
      <c r="I3670" s="385"/>
      <c r="J3670" s="385"/>
      <c r="K3670" s="386"/>
      <c r="L3670" s="401"/>
      <c r="M3670" s="384"/>
      <c r="N3670" s="384"/>
      <c r="O3670" s="384"/>
      <c r="P3670" s="386"/>
      <c r="Q3670" s="387"/>
      <c r="R3670" s="286"/>
      <c r="S3670" s="388">
        <f t="shared" si="505"/>
        <v>0</v>
      </c>
      <c r="T3670" s="389"/>
      <c r="U3670" s="389">
        <f t="shared" si="503"/>
        <v>0</v>
      </c>
      <c r="V3670" s="451"/>
      <c r="W3670" s="452"/>
      <c r="X3670" s="386"/>
      <c r="Y3670" s="390"/>
      <c r="Z3670" s="391"/>
      <c r="AA3670" s="392"/>
      <c r="AB3670" s="393"/>
      <c r="AC3670" s="394"/>
      <c r="AD3670" s="395">
        <f t="shared" si="506"/>
        <v>0</v>
      </c>
      <c r="AE3670" s="396">
        <f>IF(OR(G3670=账期!$A$18,G3670=账期!$A$20,G3670=账期!$A$22,G3670=账期!$A$24,G3670=账期!$A$25,G3670=账期!$A$27,G3670=账期!$A$26,G3670=账期!$A$28,G3670=账期!$A$30,G3670=账期!$A$32,G3670=账期!$A$34,G3670=账期!$A$35,G3670=账期!$A$37,G3670=账期!$A$39,G3670=账期!$A$40,G3670=账期!$A$41,G3670=账期!$A$42,G3670=账期!$A$43,G3670=账期!$A$44,G3670=账期!$A$45,G3670=账期!$A$46,G3670=账期!$A$48,G3670=账期!$A$50,G3670=账期!$A$51,G3670=账期!$A$52,G3670=账期!$A$53,G3670=账期!$A$54,G3670=账期!$A$56,G3670=账期!$A$57,G3670=账期!$A$58,G3670=账期!$A$59,G3670=账期!$A$60,G3670=账期!$A$61,G3670=账期!$A$62,G3670=账期!$A$63,G3670=账期!$A$64,G3670=账期!$A$66,G3670=账期!$A$67,G3670=账期!$A$68,G3670=账期!$A$70,G3670=账期!$A$71),30,IF(OR(G3670=账期!$A$74,G3670=账期!$A$77,G3670=账期!$A$76,G3670=账期!$A$79,G3670=账期!$A$80,G3670=账期!$A$81,G3670=账期!$A$83,G3670=账期!$A$85,G3670=账期!$A$87,G3670=账期!$A$89,G3670=账期!$A$91),60,IF(OR(G3670=账期!$A$93,G3670=账期!$A$94,G3670=账期!$A$95,G3670=账期!$A$96,G3670=账期!$A$98,G3670=账期!$A$99,G3670=账期!$A$101,G3670=账期!$A$102),90,0)))</f>
        <v>0</v>
      </c>
      <c r="AF3670" s="396"/>
      <c r="AG3670" s="384"/>
      <c r="AH3670" s="396" t="str">
        <f t="shared" si="502"/>
        <v/>
      </c>
    </row>
    <row r="3671" spans="1:34" ht="18" customHeight="1" x14ac:dyDescent="0.25">
      <c r="A3671" s="301" t="str">
        <f t="shared" si="504"/>
        <v/>
      </c>
      <c r="B3671" s="397"/>
      <c r="C3671" s="398"/>
      <c r="D3671" s="399"/>
      <c r="E3671" s="383" t="str">
        <f t="shared" si="500"/>
        <v>C</v>
      </c>
      <c r="F3671" s="383" t="str">
        <f t="shared" si="501"/>
        <v>C</v>
      </c>
      <c r="G3671" s="400"/>
      <c r="H3671" s="385" t="str">
        <f>IF(G3671="","",VLOOKUP(G3671,下拉数据源!J:K,2,0))</f>
        <v/>
      </c>
      <c r="I3671" s="385"/>
      <c r="J3671" s="385"/>
      <c r="K3671" s="386"/>
      <c r="L3671" s="401"/>
      <c r="M3671" s="384"/>
      <c r="N3671" s="384"/>
      <c r="O3671" s="384"/>
      <c r="P3671" s="386"/>
      <c r="Q3671" s="387"/>
      <c r="R3671" s="286"/>
      <c r="S3671" s="388">
        <f t="shared" si="505"/>
        <v>0</v>
      </c>
      <c r="T3671" s="389"/>
      <c r="U3671" s="389">
        <f t="shared" si="503"/>
        <v>0</v>
      </c>
      <c r="V3671" s="451"/>
      <c r="W3671" s="452"/>
      <c r="X3671" s="386"/>
      <c r="Y3671" s="390"/>
      <c r="Z3671" s="391"/>
      <c r="AA3671" s="392"/>
      <c r="AB3671" s="393"/>
      <c r="AC3671" s="394"/>
      <c r="AD3671" s="395">
        <f t="shared" si="506"/>
        <v>0</v>
      </c>
      <c r="AE3671" s="396">
        <f>IF(OR(G3671=账期!$A$18,G3671=账期!$A$20,G3671=账期!$A$22,G3671=账期!$A$24,G3671=账期!$A$25,G3671=账期!$A$27,G3671=账期!$A$26,G3671=账期!$A$28,G3671=账期!$A$30,G3671=账期!$A$32,G3671=账期!$A$34,G3671=账期!$A$35,G3671=账期!$A$37,G3671=账期!$A$39,G3671=账期!$A$40,G3671=账期!$A$41,G3671=账期!$A$42,G3671=账期!$A$43,G3671=账期!$A$44,G3671=账期!$A$45,G3671=账期!$A$46,G3671=账期!$A$48,G3671=账期!$A$50,G3671=账期!$A$51,G3671=账期!$A$52,G3671=账期!$A$53,G3671=账期!$A$54,G3671=账期!$A$56,G3671=账期!$A$57,G3671=账期!$A$58,G3671=账期!$A$59,G3671=账期!$A$60,G3671=账期!$A$61,G3671=账期!$A$62,G3671=账期!$A$63,G3671=账期!$A$64,G3671=账期!$A$66,G3671=账期!$A$67,G3671=账期!$A$68,G3671=账期!$A$70,G3671=账期!$A$71),30,IF(OR(G3671=账期!$A$74,G3671=账期!$A$77,G3671=账期!$A$76,G3671=账期!$A$79,G3671=账期!$A$80,G3671=账期!$A$81,G3671=账期!$A$83,G3671=账期!$A$85,G3671=账期!$A$87,G3671=账期!$A$89,G3671=账期!$A$91),60,IF(OR(G3671=账期!$A$93,G3671=账期!$A$94,G3671=账期!$A$95,G3671=账期!$A$96,G3671=账期!$A$98,G3671=账期!$A$99,G3671=账期!$A$101,G3671=账期!$A$102),90,0)))</f>
        <v>0</v>
      </c>
      <c r="AF3671" s="396"/>
      <c r="AG3671" s="384"/>
      <c r="AH3671" s="396" t="str">
        <f t="shared" si="502"/>
        <v/>
      </c>
    </row>
    <row r="3672" spans="1:34" ht="18" customHeight="1" x14ac:dyDescent="0.25">
      <c r="A3672" s="301" t="str">
        <f t="shared" si="504"/>
        <v/>
      </c>
      <c r="B3672" s="397"/>
      <c r="C3672" s="398"/>
      <c r="D3672" s="399"/>
      <c r="E3672" s="383" t="str">
        <f t="shared" si="500"/>
        <v>C</v>
      </c>
      <c r="F3672" s="383" t="str">
        <f t="shared" si="501"/>
        <v>C</v>
      </c>
      <c r="G3672" s="400"/>
      <c r="H3672" s="385" t="str">
        <f>IF(G3672="","",VLOOKUP(G3672,下拉数据源!J:K,2,0))</f>
        <v/>
      </c>
      <c r="I3672" s="385"/>
      <c r="J3672" s="385"/>
      <c r="K3672" s="386"/>
      <c r="L3672" s="401"/>
      <c r="M3672" s="384"/>
      <c r="N3672" s="384"/>
      <c r="O3672" s="384"/>
      <c r="P3672" s="386"/>
      <c r="Q3672" s="387"/>
      <c r="R3672" s="286"/>
      <c r="S3672" s="388">
        <f t="shared" si="505"/>
        <v>0</v>
      </c>
      <c r="T3672" s="389"/>
      <c r="U3672" s="389">
        <f t="shared" si="503"/>
        <v>0</v>
      </c>
      <c r="V3672" s="451"/>
      <c r="W3672" s="452"/>
      <c r="X3672" s="386"/>
      <c r="Y3672" s="390"/>
      <c r="Z3672" s="391"/>
      <c r="AA3672" s="392"/>
      <c r="AB3672" s="393"/>
      <c r="AC3672" s="394"/>
      <c r="AD3672" s="395">
        <f t="shared" si="506"/>
        <v>0</v>
      </c>
      <c r="AE3672" s="396">
        <f>IF(OR(G3672=账期!$A$18,G3672=账期!$A$20,G3672=账期!$A$22,G3672=账期!$A$24,G3672=账期!$A$25,G3672=账期!$A$27,G3672=账期!$A$26,G3672=账期!$A$28,G3672=账期!$A$30,G3672=账期!$A$32,G3672=账期!$A$34,G3672=账期!$A$35,G3672=账期!$A$37,G3672=账期!$A$39,G3672=账期!$A$40,G3672=账期!$A$41,G3672=账期!$A$42,G3672=账期!$A$43,G3672=账期!$A$44,G3672=账期!$A$45,G3672=账期!$A$46,G3672=账期!$A$48,G3672=账期!$A$50,G3672=账期!$A$51,G3672=账期!$A$52,G3672=账期!$A$53,G3672=账期!$A$54,G3672=账期!$A$56,G3672=账期!$A$57,G3672=账期!$A$58,G3672=账期!$A$59,G3672=账期!$A$60,G3672=账期!$A$61,G3672=账期!$A$62,G3672=账期!$A$63,G3672=账期!$A$64,G3672=账期!$A$66,G3672=账期!$A$67,G3672=账期!$A$68,G3672=账期!$A$70,G3672=账期!$A$71),30,IF(OR(G3672=账期!$A$74,G3672=账期!$A$77,G3672=账期!$A$76,G3672=账期!$A$79,G3672=账期!$A$80,G3672=账期!$A$81,G3672=账期!$A$83,G3672=账期!$A$85,G3672=账期!$A$87,G3672=账期!$A$89,G3672=账期!$A$91),60,IF(OR(G3672=账期!$A$93,G3672=账期!$A$94,G3672=账期!$A$95,G3672=账期!$A$96,G3672=账期!$A$98,G3672=账期!$A$99,G3672=账期!$A$101,G3672=账期!$A$102),90,0)))</f>
        <v>0</v>
      </c>
      <c r="AF3672" s="396"/>
      <c r="AG3672" s="384"/>
      <c r="AH3672" s="396" t="str">
        <f t="shared" si="502"/>
        <v/>
      </c>
    </row>
    <row r="3673" spans="1:34" ht="18" customHeight="1" x14ac:dyDescent="0.25">
      <c r="A3673" s="301" t="str">
        <f t="shared" si="504"/>
        <v/>
      </c>
      <c r="B3673" s="397"/>
      <c r="C3673" s="398"/>
      <c r="D3673" s="399"/>
      <c r="E3673" s="383" t="str">
        <f t="shared" si="500"/>
        <v>C</v>
      </c>
      <c r="F3673" s="383" t="str">
        <f t="shared" si="501"/>
        <v>C</v>
      </c>
      <c r="G3673" s="400"/>
      <c r="H3673" s="385" t="str">
        <f>IF(G3673="","",VLOOKUP(G3673,下拉数据源!J:K,2,0))</f>
        <v/>
      </c>
      <c r="I3673" s="385"/>
      <c r="J3673" s="385"/>
      <c r="K3673" s="386"/>
      <c r="L3673" s="401"/>
      <c r="M3673" s="384"/>
      <c r="N3673" s="384"/>
      <c r="O3673" s="384"/>
      <c r="P3673" s="386"/>
      <c r="Q3673" s="387"/>
      <c r="R3673" s="286"/>
      <c r="S3673" s="388">
        <f t="shared" si="505"/>
        <v>0</v>
      </c>
      <c r="T3673" s="389"/>
      <c r="U3673" s="389">
        <f t="shared" si="503"/>
        <v>0</v>
      </c>
      <c r="V3673" s="451"/>
      <c r="W3673" s="452"/>
      <c r="X3673" s="386"/>
      <c r="Y3673" s="390"/>
      <c r="Z3673" s="391"/>
      <c r="AA3673" s="392"/>
      <c r="AB3673" s="393"/>
      <c r="AC3673" s="394"/>
      <c r="AD3673" s="395">
        <f t="shared" si="506"/>
        <v>0</v>
      </c>
      <c r="AE3673" s="396">
        <f>IF(OR(G3673=账期!$A$18,G3673=账期!$A$20,G3673=账期!$A$22,G3673=账期!$A$24,G3673=账期!$A$25,G3673=账期!$A$27,G3673=账期!$A$26,G3673=账期!$A$28,G3673=账期!$A$30,G3673=账期!$A$32,G3673=账期!$A$34,G3673=账期!$A$35,G3673=账期!$A$37,G3673=账期!$A$39,G3673=账期!$A$40,G3673=账期!$A$41,G3673=账期!$A$42,G3673=账期!$A$43,G3673=账期!$A$44,G3673=账期!$A$45,G3673=账期!$A$46,G3673=账期!$A$48,G3673=账期!$A$50,G3673=账期!$A$51,G3673=账期!$A$52,G3673=账期!$A$53,G3673=账期!$A$54,G3673=账期!$A$56,G3673=账期!$A$57,G3673=账期!$A$58,G3673=账期!$A$59,G3673=账期!$A$60,G3673=账期!$A$61,G3673=账期!$A$62,G3673=账期!$A$63,G3673=账期!$A$64,G3673=账期!$A$66,G3673=账期!$A$67,G3673=账期!$A$68,G3673=账期!$A$70,G3673=账期!$A$71),30,IF(OR(G3673=账期!$A$74,G3673=账期!$A$77,G3673=账期!$A$76,G3673=账期!$A$79,G3673=账期!$A$80,G3673=账期!$A$81,G3673=账期!$A$83,G3673=账期!$A$85,G3673=账期!$A$87,G3673=账期!$A$89,G3673=账期!$A$91),60,IF(OR(G3673=账期!$A$93,G3673=账期!$A$94,G3673=账期!$A$95,G3673=账期!$A$96,G3673=账期!$A$98,G3673=账期!$A$99,G3673=账期!$A$101,G3673=账期!$A$102),90,0)))</f>
        <v>0</v>
      </c>
      <c r="AF3673" s="396"/>
      <c r="AG3673" s="384"/>
      <c r="AH3673" s="396" t="str">
        <f t="shared" si="502"/>
        <v/>
      </c>
    </row>
    <row r="3674" spans="1:34" ht="18" customHeight="1" x14ac:dyDescent="0.25">
      <c r="A3674" s="301" t="str">
        <f t="shared" si="504"/>
        <v/>
      </c>
      <c r="B3674" s="397"/>
      <c r="C3674" s="398"/>
      <c r="D3674" s="399"/>
      <c r="E3674" s="383" t="str">
        <f t="shared" si="500"/>
        <v>C</v>
      </c>
      <c r="F3674" s="383" t="str">
        <f t="shared" si="501"/>
        <v>C</v>
      </c>
      <c r="G3674" s="400"/>
      <c r="H3674" s="385" t="str">
        <f>IF(G3674="","",VLOOKUP(G3674,下拉数据源!J:K,2,0))</f>
        <v/>
      </c>
      <c r="I3674" s="385"/>
      <c r="J3674" s="385"/>
      <c r="K3674" s="386"/>
      <c r="L3674" s="401"/>
      <c r="M3674" s="384"/>
      <c r="N3674" s="384"/>
      <c r="O3674" s="384"/>
      <c r="P3674" s="386"/>
      <c r="Q3674" s="387"/>
      <c r="R3674" s="286"/>
      <c r="S3674" s="388">
        <f t="shared" si="505"/>
        <v>0</v>
      </c>
      <c r="T3674" s="389"/>
      <c r="U3674" s="389">
        <f t="shared" si="503"/>
        <v>0</v>
      </c>
      <c r="V3674" s="451"/>
      <c r="W3674" s="452"/>
      <c r="X3674" s="386"/>
      <c r="Y3674" s="390"/>
      <c r="Z3674" s="391"/>
      <c r="AA3674" s="392"/>
      <c r="AB3674" s="393"/>
      <c r="AC3674" s="394"/>
      <c r="AD3674" s="395">
        <f t="shared" si="506"/>
        <v>0</v>
      </c>
      <c r="AE3674" s="396">
        <f>IF(OR(G3674=账期!$A$18,G3674=账期!$A$20,G3674=账期!$A$22,G3674=账期!$A$24,G3674=账期!$A$25,G3674=账期!$A$27,G3674=账期!$A$26,G3674=账期!$A$28,G3674=账期!$A$30,G3674=账期!$A$32,G3674=账期!$A$34,G3674=账期!$A$35,G3674=账期!$A$37,G3674=账期!$A$39,G3674=账期!$A$40,G3674=账期!$A$41,G3674=账期!$A$42,G3674=账期!$A$43,G3674=账期!$A$44,G3674=账期!$A$45,G3674=账期!$A$46,G3674=账期!$A$48,G3674=账期!$A$50,G3674=账期!$A$51,G3674=账期!$A$52,G3674=账期!$A$53,G3674=账期!$A$54,G3674=账期!$A$56,G3674=账期!$A$57,G3674=账期!$A$58,G3674=账期!$A$59,G3674=账期!$A$60,G3674=账期!$A$61,G3674=账期!$A$62,G3674=账期!$A$63,G3674=账期!$A$64,G3674=账期!$A$66,G3674=账期!$A$67,G3674=账期!$A$68,G3674=账期!$A$70,G3674=账期!$A$71),30,IF(OR(G3674=账期!$A$74,G3674=账期!$A$77,G3674=账期!$A$76,G3674=账期!$A$79,G3674=账期!$A$80,G3674=账期!$A$81,G3674=账期!$A$83,G3674=账期!$A$85,G3674=账期!$A$87,G3674=账期!$A$89,G3674=账期!$A$91),60,IF(OR(G3674=账期!$A$93,G3674=账期!$A$94,G3674=账期!$A$95,G3674=账期!$A$96,G3674=账期!$A$98,G3674=账期!$A$99,G3674=账期!$A$101,G3674=账期!$A$102),90,0)))</f>
        <v>0</v>
      </c>
      <c r="AF3674" s="396"/>
      <c r="AG3674" s="384"/>
      <c r="AH3674" s="396" t="str">
        <f t="shared" si="502"/>
        <v/>
      </c>
    </row>
    <row r="3675" spans="1:34" ht="18" customHeight="1" x14ac:dyDescent="0.25">
      <c r="A3675" s="301" t="str">
        <f t="shared" si="504"/>
        <v/>
      </c>
      <c r="B3675" s="397"/>
      <c r="C3675" s="398"/>
      <c r="D3675" s="399"/>
      <c r="E3675" s="383" t="str">
        <f t="shared" si="500"/>
        <v>C</v>
      </c>
      <c r="F3675" s="383" t="str">
        <f t="shared" si="501"/>
        <v>C</v>
      </c>
      <c r="G3675" s="400"/>
      <c r="H3675" s="385" t="str">
        <f>IF(G3675="","",VLOOKUP(G3675,下拉数据源!J:K,2,0))</f>
        <v/>
      </c>
      <c r="I3675" s="385"/>
      <c r="J3675" s="385"/>
      <c r="K3675" s="386"/>
      <c r="L3675" s="401"/>
      <c r="M3675" s="384"/>
      <c r="N3675" s="384"/>
      <c r="O3675" s="384"/>
      <c r="P3675" s="386"/>
      <c r="Q3675" s="387"/>
      <c r="R3675" s="286"/>
      <c r="S3675" s="388">
        <f t="shared" si="505"/>
        <v>0</v>
      </c>
      <c r="T3675" s="389"/>
      <c r="U3675" s="389">
        <f t="shared" si="503"/>
        <v>0</v>
      </c>
      <c r="V3675" s="451"/>
      <c r="W3675" s="452"/>
      <c r="X3675" s="386"/>
      <c r="Y3675" s="390"/>
      <c r="Z3675" s="391"/>
      <c r="AA3675" s="392"/>
      <c r="AB3675" s="393"/>
      <c r="AC3675" s="394"/>
      <c r="AD3675" s="395">
        <f t="shared" si="506"/>
        <v>0</v>
      </c>
      <c r="AE3675" s="396">
        <f>IF(OR(G3675=账期!$A$18,G3675=账期!$A$20,G3675=账期!$A$22,G3675=账期!$A$24,G3675=账期!$A$25,G3675=账期!$A$27,G3675=账期!$A$26,G3675=账期!$A$28,G3675=账期!$A$30,G3675=账期!$A$32,G3675=账期!$A$34,G3675=账期!$A$35,G3675=账期!$A$37,G3675=账期!$A$39,G3675=账期!$A$40,G3675=账期!$A$41,G3675=账期!$A$42,G3675=账期!$A$43,G3675=账期!$A$44,G3675=账期!$A$45,G3675=账期!$A$46,G3675=账期!$A$48,G3675=账期!$A$50,G3675=账期!$A$51,G3675=账期!$A$52,G3675=账期!$A$53,G3675=账期!$A$54,G3675=账期!$A$56,G3675=账期!$A$57,G3675=账期!$A$58,G3675=账期!$A$59,G3675=账期!$A$60,G3675=账期!$A$61,G3675=账期!$A$62,G3675=账期!$A$63,G3675=账期!$A$64,G3675=账期!$A$66,G3675=账期!$A$67,G3675=账期!$A$68,G3675=账期!$A$70,G3675=账期!$A$71),30,IF(OR(G3675=账期!$A$74,G3675=账期!$A$77,G3675=账期!$A$76,G3675=账期!$A$79,G3675=账期!$A$80,G3675=账期!$A$81,G3675=账期!$A$83,G3675=账期!$A$85,G3675=账期!$A$87,G3675=账期!$A$89,G3675=账期!$A$91),60,IF(OR(G3675=账期!$A$93,G3675=账期!$A$94,G3675=账期!$A$95,G3675=账期!$A$96,G3675=账期!$A$98,G3675=账期!$A$99,G3675=账期!$A$101,G3675=账期!$A$102),90,0)))</f>
        <v>0</v>
      </c>
      <c r="AF3675" s="396"/>
      <c r="AG3675" s="384"/>
      <c r="AH3675" s="396" t="str">
        <f t="shared" si="502"/>
        <v/>
      </c>
    </row>
    <row r="3676" spans="1:34" ht="18" customHeight="1" x14ac:dyDescent="0.25">
      <c r="A3676" s="301" t="str">
        <f t="shared" si="504"/>
        <v/>
      </c>
      <c r="B3676" s="397"/>
      <c r="C3676" s="398"/>
      <c r="D3676" s="399"/>
      <c r="E3676" s="383" t="str">
        <f t="shared" si="500"/>
        <v>C</v>
      </c>
      <c r="F3676" s="383" t="str">
        <f t="shared" si="501"/>
        <v>C</v>
      </c>
      <c r="G3676" s="400"/>
      <c r="H3676" s="385" t="str">
        <f>IF(G3676="","",VLOOKUP(G3676,下拉数据源!J:K,2,0))</f>
        <v/>
      </c>
      <c r="I3676" s="385"/>
      <c r="J3676" s="385"/>
      <c r="K3676" s="386"/>
      <c r="L3676" s="401"/>
      <c r="M3676" s="384"/>
      <c r="N3676" s="384"/>
      <c r="O3676" s="384"/>
      <c r="P3676" s="386"/>
      <c r="Q3676" s="387"/>
      <c r="R3676" s="286"/>
      <c r="S3676" s="388">
        <f t="shared" si="505"/>
        <v>0</v>
      </c>
      <c r="T3676" s="389"/>
      <c r="U3676" s="389">
        <f t="shared" si="503"/>
        <v>0</v>
      </c>
      <c r="V3676" s="451"/>
      <c r="W3676" s="452"/>
      <c r="X3676" s="386"/>
      <c r="Y3676" s="390"/>
      <c r="Z3676" s="391"/>
      <c r="AA3676" s="392"/>
      <c r="AB3676" s="393"/>
      <c r="AC3676" s="394"/>
      <c r="AD3676" s="395">
        <f t="shared" si="506"/>
        <v>0</v>
      </c>
      <c r="AE3676" s="396">
        <f>IF(OR(G3676=账期!$A$18,G3676=账期!$A$20,G3676=账期!$A$22,G3676=账期!$A$24,G3676=账期!$A$25,G3676=账期!$A$27,G3676=账期!$A$26,G3676=账期!$A$28,G3676=账期!$A$30,G3676=账期!$A$32,G3676=账期!$A$34,G3676=账期!$A$35,G3676=账期!$A$37,G3676=账期!$A$39,G3676=账期!$A$40,G3676=账期!$A$41,G3676=账期!$A$42,G3676=账期!$A$43,G3676=账期!$A$44,G3676=账期!$A$45,G3676=账期!$A$46,G3676=账期!$A$48,G3676=账期!$A$50,G3676=账期!$A$51,G3676=账期!$A$52,G3676=账期!$A$53,G3676=账期!$A$54,G3676=账期!$A$56,G3676=账期!$A$57,G3676=账期!$A$58,G3676=账期!$A$59,G3676=账期!$A$60,G3676=账期!$A$61,G3676=账期!$A$62,G3676=账期!$A$63,G3676=账期!$A$64,G3676=账期!$A$66,G3676=账期!$A$67,G3676=账期!$A$68,G3676=账期!$A$70,G3676=账期!$A$71),30,IF(OR(G3676=账期!$A$74,G3676=账期!$A$77,G3676=账期!$A$76,G3676=账期!$A$79,G3676=账期!$A$80,G3676=账期!$A$81,G3676=账期!$A$83,G3676=账期!$A$85,G3676=账期!$A$87,G3676=账期!$A$89,G3676=账期!$A$91),60,IF(OR(G3676=账期!$A$93,G3676=账期!$A$94,G3676=账期!$A$95,G3676=账期!$A$96,G3676=账期!$A$98,G3676=账期!$A$99,G3676=账期!$A$101,G3676=账期!$A$102),90,0)))</f>
        <v>0</v>
      </c>
      <c r="AF3676" s="396"/>
      <c r="AG3676" s="384"/>
      <c r="AH3676" s="396" t="str">
        <f t="shared" si="502"/>
        <v/>
      </c>
    </row>
    <row r="3677" spans="1:34" ht="18" customHeight="1" x14ac:dyDescent="0.25">
      <c r="A3677" s="301" t="str">
        <f t="shared" si="504"/>
        <v/>
      </c>
      <c r="B3677" s="397"/>
      <c r="C3677" s="398"/>
      <c r="D3677" s="399"/>
      <c r="E3677" s="383" t="str">
        <f t="shared" ref="E3677:E3740" si="507">IF(OR(D3677="长飞",D3677="烽火",D3677="特发",D3677="富通",D3677="亨通",G3677="赣州金信诺",G3677="江苏永鼎",G3677="宏安集团"),"A",IF(OR(G3677="广意通讯",G3677="湖北楚天",G3677="宁波格亿达",G3677="通鼎互联",G3677="黄石昌达",G3677="江苏俊知",G3677="珠海汉胜",G3677="武汉电信"),"B","C"))</f>
        <v>C</v>
      </c>
      <c r="F3677" s="383" t="str">
        <f t="shared" ref="F3677:F3740" si="508">IF(OR(G3677="成都大唐",G3677="广东亨通",G3677="江苏亨通",G3677="兰州长飞",G3677="南京华信",G3677="汕头奥星",G3677="特发光网",G3677="武汉长飞",G3677="长春烽火",G3677="广意通讯",G3677="湖北楚天",G3677="宁波格亿达",G3677="通鼎互联",G3677="安徽汉唐",G3677="安徽宜德",G3677="安徽盈通",G3677="成都康宁",G3677="成都中飞",G3677="东莞光佳",G3677="东莞鸿鑫",G3677="烽火博鑫",G3677="佛山星蓝",G3677="广东金桥",G3677="广州联兴",G3677="贵州乾新",G3677="航天电工",G3677="合肥兴联",G3677="湖北宇洪",G3677="江苏奥通",G3677="江苏中远",G3677="宁波辰飞",G3677="宁波汉生",G3677="宁波宇欣",G3677="山东太平洋",G3677="山东特发",G3677="山东永通",G3677="上海朗闻",G3677="上海翼波",G3677="四川天邑",G3677="四川旭泰",G3677="武汉瑞联",G3677="武汉同至",G3677="西安西古",G3677="西安鑫华通",G3677="武汉驿路通",G3677="长光通信",G3677="中电八所",G3677="中电光达",G3677="中利集团",G3677="重庆特发",G3677="舟山安格",G3677="珠海邗秦"),"A",IF(OR(G3677="富通天津",G3677="赣州金信诺",G3677="江苏永鼎",G3677="上海长飞",G3677="特发股份",G3677="武汉烽火",G3677="西安烽火",G3677="长飞中利",G3677="江苏中天",G3677="江西联创",G3677="宁波盈谷",G3677="黄石昌达",G3677="四川长飞"),"B","C"))</f>
        <v>C</v>
      </c>
      <c r="G3677" s="400"/>
      <c r="H3677" s="385" t="str">
        <f>IF(G3677="","",VLOOKUP(G3677,下拉数据源!J:K,2,0))</f>
        <v/>
      </c>
      <c r="I3677" s="385"/>
      <c r="J3677" s="385"/>
      <c r="K3677" s="386"/>
      <c r="L3677" s="401"/>
      <c r="M3677" s="384"/>
      <c r="N3677" s="384"/>
      <c r="O3677" s="384"/>
      <c r="P3677" s="386"/>
      <c r="Q3677" s="387"/>
      <c r="R3677" s="286"/>
      <c r="S3677" s="388">
        <f t="shared" si="505"/>
        <v>0</v>
      </c>
      <c r="T3677" s="389"/>
      <c r="U3677" s="389">
        <f t="shared" si="503"/>
        <v>0</v>
      </c>
      <c r="V3677" s="451"/>
      <c r="W3677" s="452"/>
      <c r="X3677" s="386"/>
      <c r="Y3677" s="390"/>
      <c r="Z3677" s="391"/>
      <c r="AA3677" s="392"/>
      <c r="AB3677" s="393"/>
      <c r="AC3677" s="394"/>
      <c r="AD3677" s="395">
        <f t="shared" si="506"/>
        <v>0</v>
      </c>
      <c r="AE3677" s="396">
        <f>IF(OR(G3677=账期!$A$18,G3677=账期!$A$20,G3677=账期!$A$22,G3677=账期!$A$24,G3677=账期!$A$25,G3677=账期!$A$27,G3677=账期!$A$26,G3677=账期!$A$28,G3677=账期!$A$30,G3677=账期!$A$32,G3677=账期!$A$34,G3677=账期!$A$35,G3677=账期!$A$37,G3677=账期!$A$39,G3677=账期!$A$40,G3677=账期!$A$41,G3677=账期!$A$42,G3677=账期!$A$43,G3677=账期!$A$44,G3677=账期!$A$45,G3677=账期!$A$46,G3677=账期!$A$48,G3677=账期!$A$50,G3677=账期!$A$51,G3677=账期!$A$52,G3677=账期!$A$53,G3677=账期!$A$54,G3677=账期!$A$56,G3677=账期!$A$57,G3677=账期!$A$58,G3677=账期!$A$59,G3677=账期!$A$60,G3677=账期!$A$61,G3677=账期!$A$62,G3677=账期!$A$63,G3677=账期!$A$64,G3677=账期!$A$66,G3677=账期!$A$67,G3677=账期!$A$68,G3677=账期!$A$70,G3677=账期!$A$71),30,IF(OR(G3677=账期!$A$74,G3677=账期!$A$77,G3677=账期!$A$76,G3677=账期!$A$79,G3677=账期!$A$80,G3677=账期!$A$81,G3677=账期!$A$83,G3677=账期!$A$85,G3677=账期!$A$87,G3677=账期!$A$89,G3677=账期!$A$91),60,IF(OR(G3677=账期!$A$93,G3677=账期!$A$94,G3677=账期!$A$95,G3677=账期!$A$96,G3677=账期!$A$98,G3677=账期!$A$99,G3677=账期!$A$101,G3677=账期!$A$102),90,0)))</f>
        <v>0</v>
      </c>
      <c r="AF3677" s="396"/>
      <c r="AG3677" s="384"/>
      <c r="AH3677" s="396" t="str">
        <f t="shared" si="502"/>
        <v/>
      </c>
    </row>
    <row r="3678" spans="1:34" ht="18" customHeight="1" x14ac:dyDescent="0.25">
      <c r="A3678" s="301" t="str">
        <f t="shared" si="504"/>
        <v/>
      </c>
      <c r="B3678" s="397"/>
      <c r="C3678" s="398"/>
      <c r="D3678" s="399"/>
      <c r="E3678" s="383" t="str">
        <f t="shared" si="507"/>
        <v>C</v>
      </c>
      <c r="F3678" s="383" t="str">
        <f t="shared" si="508"/>
        <v>C</v>
      </c>
      <c r="G3678" s="400"/>
      <c r="H3678" s="385" t="str">
        <f>IF(G3678="","",VLOOKUP(G3678,下拉数据源!J:K,2,0))</f>
        <v/>
      </c>
      <c r="I3678" s="385"/>
      <c r="J3678" s="385"/>
      <c r="K3678" s="386"/>
      <c r="L3678" s="401"/>
      <c r="M3678" s="384"/>
      <c r="N3678" s="384"/>
      <c r="O3678" s="384"/>
      <c r="P3678" s="386"/>
      <c r="Q3678" s="387"/>
      <c r="R3678" s="286"/>
      <c r="S3678" s="388">
        <f t="shared" si="505"/>
        <v>0</v>
      </c>
      <c r="T3678" s="389"/>
      <c r="U3678" s="389">
        <f t="shared" si="503"/>
        <v>0</v>
      </c>
      <c r="V3678" s="451"/>
      <c r="W3678" s="452"/>
      <c r="X3678" s="386"/>
      <c r="Y3678" s="390"/>
      <c r="Z3678" s="391"/>
      <c r="AA3678" s="392"/>
      <c r="AB3678" s="393"/>
      <c r="AC3678" s="394"/>
      <c r="AD3678" s="395">
        <f t="shared" si="506"/>
        <v>0</v>
      </c>
      <c r="AE3678" s="396">
        <f>IF(OR(G3678=账期!$A$18,G3678=账期!$A$20,G3678=账期!$A$22,G3678=账期!$A$24,G3678=账期!$A$25,G3678=账期!$A$27,G3678=账期!$A$26,G3678=账期!$A$28,G3678=账期!$A$30,G3678=账期!$A$32,G3678=账期!$A$34,G3678=账期!$A$35,G3678=账期!$A$37,G3678=账期!$A$39,G3678=账期!$A$40,G3678=账期!$A$41,G3678=账期!$A$42,G3678=账期!$A$43,G3678=账期!$A$44,G3678=账期!$A$45,G3678=账期!$A$46,G3678=账期!$A$48,G3678=账期!$A$50,G3678=账期!$A$51,G3678=账期!$A$52,G3678=账期!$A$53,G3678=账期!$A$54,G3678=账期!$A$56,G3678=账期!$A$57,G3678=账期!$A$58,G3678=账期!$A$59,G3678=账期!$A$60,G3678=账期!$A$61,G3678=账期!$A$62,G3678=账期!$A$63,G3678=账期!$A$64,G3678=账期!$A$66,G3678=账期!$A$67,G3678=账期!$A$68,G3678=账期!$A$70,G3678=账期!$A$71),30,IF(OR(G3678=账期!$A$74,G3678=账期!$A$77,G3678=账期!$A$76,G3678=账期!$A$79,G3678=账期!$A$80,G3678=账期!$A$81,G3678=账期!$A$83,G3678=账期!$A$85,G3678=账期!$A$87,G3678=账期!$A$89,G3678=账期!$A$91),60,IF(OR(G3678=账期!$A$93,G3678=账期!$A$94,G3678=账期!$A$95,G3678=账期!$A$96,G3678=账期!$A$98,G3678=账期!$A$99,G3678=账期!$A$101,G3678=账期!$A$102),90,0)))</f>
        <v>0</v>
      </c>
      <c r="AF3678" s="396"/>
      <c r="AG3678" s="384"/>
      <c r="AH3678" s="396" t="str">
        <f t="shared" si="502"/>
        <v/>
      </c>
    </row>
    <row r="3679" spans="1:34" ht="18" customHeight="1" x14ac:dyDescent="0.25">
      <c r="A3679" s="301" t="str">
        <f t="shared" si="504"/>
        <v/>
      </c>
      <c r="B3679" s="397"/>
      <c r="C3679" s="398"/>
      <c r="D3679" s="399"/>
      <c r="E3679" s="383" t="str">
        <f t="shared" si="507"/>
        <v>C</v>
      </c>
      <c r="F3679" s="383" t="str">
        <f t="shared" si="508"/>
        <v>C</v>
      </c>
      <c r="G3679" s="400"/>
      <c r="H3679" s="385" t="str">
        <f>IF(G3679="","",VLOOKUP(G3679,下拉数据源!J:K,2,0))</f>
        <v/>
      </c>
      <c r="I3679" s="385"/>
      <c r="J3679" s="385"/>
      <c r="K3679" s="386"/>
      <c r="L3679" s="401"/>
      <c r="M3679" s="384"/>
      <c r="N3679" s="384"/>
      <c r="O3679" s="384"/>
      <c r="P3679" s="386"/>
      <c r="Q3679" s="387"/>
      <c r="R3679" s="286"/>
      <c r="S3679" s="388">
        <f t="shared" si="505"/>
        <v>0</v>
      </c>
      <c r="T3679" s="389"/>
      <c r="U3679" s="389">
        <f t="shared" si="503"/>
        <v>0</v>
      </c>
      <c r="V3679" s="451"/>
      <c r="W3679" s="452"/>
      <c r="X3679" s="386"/>
      <c r="Y3679" s="390"/>
      <c r="Z3679" s="391"/>
      <c r="AA3679" s="392"/>
      <c r="AB3679" s="393"/>
      <c r="AC3679" s="394"/>
      <c r="AD3679" s="395">
        <f t="shared" si="506"/>
        <v>0</v>
      </c>
      <c r="AE3679" s="396">
        <f>IF(OR(G3679=账期!$A$18,G3679=账期!$A$20,G3679=账期!$A$22,G3679=账期!$A$24,G3679=账期!$A$25,G3679=账期!$A$27,G3679=账期!$A$26,G3679=账期!$A$28,G3679=账期!$A$30,G3679=账期!$A$32,G3679=账期!$A$34,G3679=账期!$A$35,G3679=账期!$A$37,G3679=账期!$A$39,G3679=账期!$A$40,G3679=账期!$A$41,G3679=账期!$A$42,G3679=账期!$A$43,G3679=账期!$A$44,G3679=账期!$A$45,G3679=账期!$A$46,G3679=账期!$A$48,G3679=账期!$A$50,G3679=账期!$A$51,G3679=账期!$A$52,G3679=账期!$A$53,G3679=账期!$A$54,G3679=账期!$A$56,G3679=账期!$A$57,G3679=账期!$A$58,G3679=账期!$A$59,G3679=账期!$A$60,G3679=账期!$A$61,G3679=账期!$A$62,G3679=账期!$A$63,G3679=账期!$A$64,G3679=账期!$A$66,G3679=账期!$A$67,G3679=账期!$A$68,G3679=账期!$A$70,G3679=账期!$A$71),30,IF(OR(G3679=账期!$A$74,G3679=账期!$A$77,G3679=账期!$A$76,G3679=账期!$A$79,G3679=账期!$A$80,G3679=账期!$A$81,G3679=账期!$A$83,G3679=账期!$A$85,G3679=账期!$A$87,G3679=账期!$A$89,G3679=账期!$A$91),60,IF(OR(G3679=账期!$A$93,G3679=账期!$A$94,G3679=账期!$A$95,G3679=账期!$A$96,G3679=账期!$A$98,G3679=账期!$A$99,G3679=账期!$A$101,G3679=账期!$A$102),90,0)))</f>
        <v>0</v>
      </c>
      <c r="AF3679" s="396"/>
      <c r="AG3679" s="384"/>
      <c r="AH3679" s="396" t="str">
        <f t="shared" si="502"/>
        <v/>
      </c>
    </row>
    <row r="3680" spans="1:34" ht="18" customHeight="1" x14ac:dyDescent="0.25">
      <c r="A3680" s="301" t="str">
        <f t="shared" si="504"/>
        <v/>
      </c>
      <c r="B3680" s="397"/>
      <c r="C3680" s="398"/>
      <c r="D3680" s="399"/>
      <c r="E3680" s="383" t="str">
        <f t="shared" si="507"/>
        <v>C</v>
      </c>
      <c r="F3680" s="383" t="str">
        <f t="shared" si="508"/>
        <v>C</v>
      </c>
      <c r="G3680" s="400"/>
      <c r="H3680" s="385" t="str">
        <f>IF(G3680="","",VLOOKUP(G3680,下拉数据源!J:K,2,0))</f>
        <v/>
      </c>
      <c r="I3680" s="385"/>
      <c r="J3680" s="385"/>
      <c r="K3680" s="386"/>
      <c r="L3680" s="401"/>
      <c r="M3680" s="384"/>
      <c r="N3680" s="384"/>
      <c r="O3680" s="384"/>
      <c r="P3680" s="386"/>
      <c r="Q3680" s="387"/>
      <c r="R3680" s="286"/>
      <c r="S3680" s="388">
        <f t="shared" si="505"/>
        <v>0</v>
      </c>
      <c r="T3680" s="389"/>
      <c r="U3680" s="389">
        <f t="shared" si="503"/>
        <v>0</v>
      </c>
      <c r="V3680" s="451"/>
      <c r="W3680" s="452"/>
      <c r="X3680" s="386"/>
      <c r="Y3680" s="390"/>
      <c r="Z3680" s="391"/>
      <c r="AA3680" s="392"/>
      <c r="AB3680" s="393"/>
      <c r="AC3680" s="394"/>
      <c r="AD3680" s="395">
        <f t="shared" si="506"/>
        <v>0</v>
      </c>
      <c r="AE3680" s="396">
        <f>IF(OR(G3680=账期!$A$18,G3680=账期!$A$20,G3680=账期!$A$22,G3680=账期!$A$24,G3680=账期!$A$25,G3680=账期!$A$27,G3680=账期!$A$26,G3680=账期!$A$28,G3680=账期!$A$30,G3680=账期!$A$32,G3680=账期!$A$34,G3680=账期!$A$35,G3680=账期!$A$37,G3680=账期!$A$39,G3680=账期!$A$40,G3680=账期!$A$41,G3680=账期!$A$42,G3680=账期!$A$43,G3680=账期!$A$44,G3680=账期!$A$45,G3680=账期!$A$46,G3680=账期!$A$48,G3680=账期!$A$50,G3680=账期!$A$51,G3680=账期!$A$52,G3680=账期!$A$53,G3680=账期!$A$54,G3680=账期!$A$56,G3680=账期!$A$57,G3680=账期!$A$58,G3680=账期!$A$59,G3680=账期!$A$60,G3680=账期!$A$61,G3680=账期!$A$62,G3680=账期!$A$63,G3680=账期!$A$64,G3680=账期!$A$66,G3680=账期!$A$67,G3680=账期!$A$68,G3680=账期!$A$70,G3680=账期!$A$71),30,IF(OR(G3680=账期!$A$74,G3680=账期!$A$77,G3680=账期!$A$76,G3680=账期!$A$79,G3680=账期!$A$80,G3680=账期!$A$81,G3680=账期!$A$83,G3680=账期!$A$85,G3680=账期!$A$87,G3680=账期!$A$89,G3680=账期!$A$91),60,IF(OR(G3680=账期!$A$93,G3680=账期!$A$94,G3680=账期!$A$95,G3680=账期!$A$96,G3680=账期!$A$98,G3680=账期!$A$99,G3680=账期!$A$101,G3680=账期!$A$102),90,0)))</f>
        <v>0</v>
      </c>
      <c r="AF3680" s="396"/>
      <c r="AG3680" s="384"/>
      <c r="AH3680" s="396" t="str">
        <f t="shared" si="502"/>
        <v/>
      </c>
    </row>
    <row r="3681" spans="1:34" ht="18" customHeight="1" x14ac:dyDescent="0.25">
      <c r="A3681" s="301" t="str">
        <f t="shared" si="504"/>
        <v/>
      </c>
      <c r="B3681" s="397"/>
      <c r="C3681" s="398"/>
      <c r="D3681" s="399"/>
      <c r="E3681" s="383" t="str">
        <f t="shared" si="507"/>
        <v>C</v>
      </c>
      <c r="F3681" s="383" t="str">
        <f t="shared" si="508"/>
        <v>C</v>
      </c>
      <c r="G3681" s="400"/>
      <c r="H3681" s="385" t="str">
        <f>IF(G3681="","",VLOOKUP(G3681,下拉数据源!J:K,2,0))</f>
        <v/>
      </c>
      <c r="I3681" s="385"/>
      <c r="J3681" s="385"/>
      <c r="K3681" s="386"/>
      <c r="L3681" s="401"/>
      <c r="M3681" s="384"/>
      <c r="N3681" s="384"/>
      <c r="O3681" s="384"/>
      <c r="P3681" s="386"/>
      <c r="Q3681" s="387"/>
      <c r="R3681" s="286"/>
      <c r="S3681" s="388">
        <f t="shared" si="505"/>
        <v>0</v>
      </c>
      <c r="T3681" s="389"/>
      <c r="U3681" s="389">
        <f t="shared" si="503"/>
        <v>0</v>
      </c>
      <c r="V3681" s="451"/>
      <c r="W3681" s="452"/>
      <c r="X3681" s="386"/>
      <c r="Y3681" s="390"/>
      <c r="Z3681" s="391"/>
      <c r="AA3681" s="392"/>
      <c r="AB3681" s="393"/>
      <c r="AC3681" s="394"/>
      <c r="AD3681" s="395">
        <f t="shared" si="506"/>
        <v>0</v>
      </c>
      <c r="AE3681" s="396">
        <f>IF(OR(G3681=账期!$A$18,G3681=账期!$A$20,G3681=账期!$A$22,G3681=账期!$A$24,G3681=账期!$A$25,G3681=账期!$A$27,G3681=账期!$A$26,G3681=账期!$A$28,G3681=账期!$A$30,G3681=账期!$A$32,G3681=账期!$A$34,G3681=账期!$A$35,G3681=账期!$A$37,G3681=账期!$A$39,G3681=账期!$A$40,G3681=账期!$A$41,G3681=账期!$A$42,G3681=账期!$A$43,G3681=账期!$A$44,G3681=账期!$A$45,G3681=账期!$A$46,G3681=账期!$A$48,G3681=账期!$A$50,G3681=账期!$A$51,G3681=账期!$A$52,G3681=账期!$A$53,G3681=账期!$A$54,G3681=账期!$A$56,G3681=账期!$A$57,G3681=账期!$A$58,G3681=账期!$A$59,G3681=账期!$A$60,G3681=账期!$A$61,G3681=账期!$A$62,G3681=账期!$A$63,G3681=账期!$A$64,G3681=账期!$A$66,G3681=账期!$A$67,G3681=账期!$A$68,G3681=账期!$A$70,G3681=账期!$A$71),30,IF(OR(G3681=账期!$A$74,G3681=账期!$A$77,G3681=账期!$A$76,G3681=账期!$A$79,G3681=账期!$A$80,G3681=账期!$A$81,G3681=账期!$A$83,G3681=账期!$A$85,G3681=账期!$A$87,G3681=账期!$A$89,G3681=账期!$A$91),60,IF(OR(G3681=账期!$A$93,G3681=账期!$A$94,G3681=账期!$A$95,G3681=账期!$A$96,G3681=账期!$A$98,G3681=账期!$A$99,G3681=账期!$A$101,G3681=账期!$A$102),90,0)))</f>
        <v>0</v>
      </c>
      <c r="AF3681" s="396"/>
      <c r="AG3681" s="384"/>
      <c r="AH3681" s="396" t="str">
        <f t="shared" si="502"/>
        <v/>
      </c>
    </row>
    <row r="3682" spans="1:34" ht="18" customHeight="1" x14ac:dyDescent="0.25">
      <c r="A3682" s="301" t="str">
        <f t="shared" si="504"/>
        <v/>
      </c>
      <c r="B3682" s="397"/>
      <c r="C3682" s="398"/>
      <c r="D3682" s="399"/>
      <c r="E3682" s="383" t="str">
        <f t="shared" si="507"/>
        <v>C</v>
      </c>
      <c r="F3682" s="383" t="str">
        <f t="shared" si="508"/>
        <v>C</v>
      </c>
      <c r="G3682" s="400"/>
      <c r="H3682" s="385" t="str">
        <f>IF(G3682="","",VLOOKUP(G3682,下拉数据源!J:K,2,0))</f>
        <v/>
      </c>
      <c r="I3682" s="385"/>
      <c r="J3682" s="385"/>
      <c r="K3682" s="386"/>
      <c r="L3682" s="401"/>
      <c r="M3682" s="384"/>
      <c r="N3682" s="384"/>
      <c r="O3682" s="384"/>
      <c r="P3682" s="386"/>
      <c r="Q3682" s="387"/>
      <c r="R3682" s="286"/>
      <c r="S3682" s="388">
        <f t="shared" si="505"/>
        <v>0</v>
      </c>
      <c r="T3682" s="389"/>
      <c r="U3682" s="389">
        <f t="shared" si="503"/>
        <v>0</v>
      </c>
      <c r="V3682" s="451"/>
      <c r="W3682" s="452"/>
      <c r="X3682" s="386"/>
      <c r="Y3682" s="390"/>
      <c r="Z3682" s="391"/>
      <c r="AA3682" s="392"/>
      <c r="AB3682" s="393"/>
      <c r="AC3682" s="394"/>
      <c r="AD3682" s="395">
        <f t="shared" si="506"/>
        <v>0</v>
      </c>
      <c r="AE3682" s="396">
        <f>IF(OR(G3682=账期!$A$18,G3682=账期!$A$20,G3682=账期!$A$22,G3682=账期!$A$24,G3682=账期!$A$25,G3682=账期!$A$27,G3682=账期!$A$26,G3682=账期!$A$28,G3682=账期!$A$30,G3682=账期!$A$32,G3682=账期!$A$34,G3682=账期!$A$35,G3682=账期!$A$37,G3682=账期!$A$39,G3682=账期!$A$40,G3682=账期!$A$41,G3682=账期!$A$42,G3682=账期!$A$43,G3682=账期!$A$44,G3682=账期!$A$45,G3682=账期!$A$46,G3682=账期!$A$48,G3682=账期!$A$50,G3682=账期!$A$51,G3682=账期!$A$52,G3682=账期!$A$53,G3682=账期!$A$54,G3682=账期!$A$56,G3682=账期!$A$57,G3682=账期!$A$58,G3682=账期!$A$59,G3682=账期!$A$60,G3682=账期!$A$61,G3682=账期!$A$62,G3682=账期!$A$63,G3682=账期!$A$64,G3682=账期!$A$66,G3682=账期!$A$67,G3682=账期!$A$68,G3682=账期!$A$70,G3682=账期!$A$71),30,IF(OR(G3682=账期!$A$74,G3682=账期!$A$77,G3682=账期!$A$76,G3682=账期!$A$79,G3682=账期!$A$80,G3682=账期!$A$81,G3682=账期!$A$83,G3682=账期!$A$85,G3682=账期!$A$87,G3682=账期!$A$89,G3682=账期!$A$91),60,IF(OR(G3682=账期!$A$93,G3682=账期!$A$94,G3682=账期!$A$95,G3682=账期!$A$96,G3682=账期!$A$98,G3682=账期!$A$99,G3682=账期!$A$101,G3682=账期!$A$102),90,0)))</f>
        <v>0</v>
      </c>
      <c r="AF3682" s="396"/>
      <c r="AG3682" s="384"/>
      <c r="AH3682" s="396" t="str">
        <f t="shared" si="502"/>
        <v/>
      </c>
    </row>
    <row r="3683" spans="1:34" ht="18" customHeight="1" x14ac:dyDescent="0.25">
      <c r="A3683" s="301" t="str">
        <f t="shared" si="504"/>
        <v/>
      </c>
      <c r="B3683" s="397"/>
      <c r="C3683" s="398"/>
      <c r="D3683" s="399"/>
      <c r="E3683" s="383" t="str">
        <f t="shared" si="507"/>
        <v>C</v>
      </c>
      <c r="F3683" s="383" t="str">
        <f t="shared" si="508"/>
        <v>C</v>
      </c>
      <c r="G3683" s="400"/>
      <c r="H3683" s="385" t="str">
        <f>IF(G3683="","",VLOOKUP(G3683,下拉数据源!J:K,2,0))</f>
        <v/>
      </c>
      <c r="I3683" s="385"/>
      <c r="J3683" s="385"/>
      <c r="K3683" s="386"/>
      <c r="L3683" s="401"/>
      <c r="M3683" s="384"/>
      <c r="N3683" s="384"/>
      <c r="O3683" s="384"/>
      <c r="P3683" s="386"/>
      <c r="Q3683" s="387"/>
      <c r="R3683" s="286"/>
      <c r="S3683" s="388">
        <f t="shared" si="505"/>
        <v>0</v>
      </c>
      <c r="T3683" s="389"/>
      <c r="U3683" s="389">
        <f t="shared" si="503"/>
        <v>0</v>
      </c>
      <c r="V3683" s="451"/>
      <c r="W3683" s="452"/>
      <c r="X3683" s="386"/>
      <c r="Y3683" s="390"/>
      <c r="Z3683" s="391"/>
      <c r="AA3683" s="392"/>
      <c r="AB3683" s="393"/>
      <c r="AC3683" s="394"/>
      <c r="AD3683" s="395">
        <f t="shared" si="506"/>
        <v>0</v>
      </c>
      <c r="AE3683" s="396">
        <f>IF(OR(G3683=账期!$A$18,G3683=账期!$A$20,G3683=账期!$A$22,G3683=账期!$A$24,G3683=账期!$A$25,G3683=账期!$A$27,G3683=账期!$A$26,G3683=账期!$A$28,G3683=账期!$A$30,G3683=账期!$A$32,G3683=账期!$A$34,G3683=账期!$A$35,G3683=账期!$A$37,G3683=账期!$A$39,G3683=账期!$A$40,G3683=账期!$A$41,G3683=账期!$A$42,G3683=账期!$A$43,G3683=账期!$A$44,G3683=账期!$A$45,G3683=账期!$A$46,G3683=账期!$A$48,G3683=账期!$A$50,G3683=账期!$A$51,G3683=账期!$A$52,G3683=账期!$A$53,G3683=账期!$A$54,G3683=账期!$A$56,G3683=账期!$A$57,G3683=账期!$A$58,G3683=账期!$A$59,G3683=账期!$A$60,G3683=账期!$A$61,G3683=账期!$A$62,G3683=账期!$A$63,G3683=账期!$A$64,G3683=账期!$A$66,G3683=账期!$A$67,G3683=账期!$A$68,G3683=账期!$A$70,G3683=账期!$A$71),30,IF(OR(G3683=账期!$A$74,G3683=账期!$A$77,G3683=账期!$A$76,G3683=账期!$A$79,G3683=账期!$A$80,G3683=账期!$A$81,G3683=账期!$A$83,G3683=账期!$A$85,G3683=账期!$A$87,G3683=账期!$A$89,G3683=账期!$A$91),60,IF(OR(G3683=账期!$A$93,G3683=账期!$A$94,G3683=账期!$A$95,G3683=账期!$A$96,G3683=账期!$A$98,G3683=账期!$A$99,G3683=账期!$A$101,G3683=账期!$A$102),90,0)))</f>
        <v>0</v>
      </c>
      <c r="AF3683" s="396"/>
      <c r="AG3683" s="384"/>
      <c r="AH3683" s="396" t="str">
        <f t="shared" si="502"/>
        <v/>
      </c>
    </row>
    <row r="3684" spans="1:34" ht="18" customHeight="1" x14ac:dyDescent="0.25">
      <c r="A3684" s="301" t="str">
        <f t="shared" si="504"/>
        <v/>
      </c>
      <c r="B3684" s="397"/>
      <c r="C3684" s="398"/>
      <c r="D3684" s="399"/>
      <c r="E3684" s="383" t="str">
        <f t="shared" si="507"/>
        <v>C</v>
      </c>
      <c r="F3684" s="383" t="str">
        <f t="shared" si="508"/>
        <v>C</v>
      </c>
      <c r="G3684" s="400"/>
      <c r="H3684" s="385" t="str">
        <f>IF(G3684="","",VLOOKUP(G3684,下拉数据源!J:K,2,0))</f>
        <v/>
      </c>
      <c r="I3684" s="385"/>
      <c r="J3684" s="385"/>
      <c r="K3684" s="386"/>
      <c r="L3684" s="401"/>
      <c r="M3684" s="384"/>
      <c r="N3684" s="384"/>
      <c r="O3684" s="384"/>
      <c r="P3684" s="386"/>
      <c r="Q3684" s="387"/>
      <c r="R3684" s="286"/>
      <c r="S3684" s="388">
        <f t="shared" si="505"/>
        <v>0</v>
      </c>
      <c r="T3684" s="389"/>
      <c r="U3684" s="389">
        <f t="shared" si="503"/>
        <v>0</v>
      </c>
      <c r="V3684" s="451"/>
      <c r="W3684" s="452"/>
      <c r="X3684" s="386"/>
      <c r="Y3684" s="390"/>
      <c r="Z3684" s="391"/>
      <c r="AA3684" s="392"/>
      <c r="AB3684" s="393"/>
      <c r="AC3684" s="394"/>
      <c r="AD3684" s="395">
        <f t="shared" si="506"/>
        <v>0</v>
      </c>
      <c r="AE3684" s="396">
        <f>IF(OR(G3684=账期!$A$18,G3684=账期!$A$20,G3684=账期!$A$22,G3684=账期!$A$24,G3684=账期!$A$25,G3684=账期!$A$27,G3684=账期!$A$26,G3684=账期!$A$28,G3684=账期!$A$30,G3684=账期!$A$32,G3684=账期!$A$34,G3684=账期!$A$35,G3684=账期!$A$37,G3684=账期!$A$39,G3684=账期!$A$40,G3684=账期!$A$41,G3684=账期!$A$42,G3684=账期!$A$43,G3684=账期!$A$44,G3684=账期!$A$45,G3684=账期!$A$46,G3684=账期!$A$48,G3684=账期!$A$50,G3684=账期!$A$51,G3684=账期!$A$52,G3684=账期!$A$53,G3684=账期!$A$54,G3684=账期!$A$56,G3684=账期!$A$57,G3684=账期!$A$58,G3684=账期!$A$59,G3684=账期!$A$60,G3684=账期!$A$61,G3684=账期!$A$62,G3684=账期!$A$63,G3684=账期!$A$64,G3684=账期!$A$66,G3684=账期!$A$67,G3684=账期!$A$68,G3684=账期!$A$70,G3684=账期!$A$71),30,IF(OR(G3684=账期!$A$74,G3684=账期!$A$77,G3684=账期!$A$76,G3684=账期!$A$79,G3684=账期!$A$80,G3684=账期!$A$81,G3684=账期!$A$83,G3684=账期!$A$85,G3684=账期!$A$87,G3684=账期!$A$89,G3684=账期!$A$91),60,IF(OR(G3684=账期!$A$93,G3684=账期!$A$94,G3684=账期!$A$95,G3684=账期!$A$96,G3684=账期!$A$98,G3684=账期!$A$99,G3684=账期!$A$101,G3684=账期!$A$102),90,0)))</f>
        <v>0</v>
      </c>
      <c r="AF3684" s="396"/>
      <c r="AG3684" s="384"/>
      <c r="AH3684" s="396" t="str">
        <f t="shared" si="502"/>
        <v/>
      </c>
    </row>
    <row r="3685" spans="1:34" ht="18" customHeight="1" x14ac:dyDescent="0.25">
      <c r="A3685" s="301" t="str">
        <f t="shared" si="504"/>
        <v/>
      </c>
      <c r="B3685" s="397"/>
      <c r="C3685" s="398"/>
      <c r="D3685" s="399"/>
      <c r="E3685" s="383" t="str">
        <f t="shared" si="507"/>
        <v>C</v>
      </c>
      <c r="F3685" s="383" t="str">
        <f t="shared" si="508"/>
        <v>C</v>
      </c>
      <c r="G3685" s="400"/>
      <c r="H3685" s="385" t="str">
        <f>IF(G3685="","",VLOOKUP(G3685,下拉数据源!J:K,2,0))</f>
        <v/>
      </c>
      <c r="I3685" s="385"/>
      <c r="J3685" s="385"/>
      <c r="K3685" s="386"/>
      <c r="L3685" s="401"/>
      <c r="M3685" s="384"/>
      <c r="N3685" s="384"/>
      <c r="O3685" s="384"/>
      <c r="P3685" s="386"/>
      <c r="Q3685" s="387"/>
      <c r="R3685" s="286"/>
      <c r="S3685" s="388">
        <f t="shared" si="505"/>
        <v>0</v>
      </c>
      <c r="T3685" s="389"/>
      <c r="U3685" s="389">
        <f t="shared" si="503"/>
        <v>0</v>
      </c>
      <c r="V3685" s="451"/>
      <c r="W3685" s="452"/>
      <c r="X3685" s="386"/>
      <c r="Y3685" s="390"/>
      <c r="Z3685" s="391"/>
      <c r="AA3685" s="392"/>
      <c r="AB3685" s="393"/>
      <c r="AC3685" s="394"/>
      <c r="AD3685" s="395">
        <f t="shared" si="506"/>
        <v>0</v>
      </c>
      <c r="AE3685" s="396">
        <f>IF(OR(G3685=账期!$A$18,G3685=账期!$A$20,G3685=账期!$A$22,G3685=账期!$A$24,G3685=账期!$A$25,G3685=账期!$A$27,G3685=账期!$A$26,G3685=账期!$A$28,G3685=账期!$A$30,G3685=账期!$A$32,G3685=账期!$A$34,G3685=账期!$A$35,G3685=账期!$A$37,G3685=账期!$A$39,G3685=账期!$A$40,G3685=账期!$A$41,G3685=账期!$A$42,G3685=账期!$A$43,G3685=账期!$A$44,G3685=账期!$A$45,G3685=账期!$A$46,G3685=账期!$A$48,G3685=账期!$A$50,G3685=账期!$A$51,G3685=账期!$A$52,G3685=账期!$A$53,G3685=账期!$A$54,G3685=账期!$A$56,G3685=账期!$A$57,G3685=账期!$A$58,G3685=账期!$A$59,G3685=账期!$A$60,G3685=账期!$A$61,G3685=账期!$A$62,G3685=账期!$A$63,G3685=账期!$A$64,G3685=账期!$A$66,G3685=账期!$A$67,G3685=账期!$A$68,G3685=账期!$A$70,G3685=账期!$A$71),30,IF(OR(G3685=账期!$A$74,G3685=账期!$A$77,G3685=账期!$A$76,G3685=账期!$A$79,G3685=账期!$A$80,G3685=账期!$A$81,G3685=账期!$A$83,G3685=账期!$A$85,G3685=账期!$A$87,G3685=账期!$A$89,G3685=账期!$A$91),60,IF(OR(G3685=账期!$A$93,G3685=账期!$A$94,G3685=账期!$A$95,G3685=账期!$A$96,G3685=账期!$A$98,G3685=账期!$A$99,G3685=账期!$A$101,G3685=账期!$A$102),90,0)))</f>
        <v>0</v>
      </c>
      <c r="AF3685" s="396"/>
      <c r="AG3685" s="384"/>
      <c r="AH3685" s="396" t="str">
        <f t="shared" si="502"/>
        <v/>
      </c>
    </row>
    <row r="3686" spans="1:34" ht="18" customHeight="1" x14ac:dyDescent="0.25">
      <c r="A3686" s="301" t="str">
        <f t="shared" si="504"/>
        <v/>
      </c>
      <c r="B3686" s="397"/>
      <c r="C3686" s="398"/>
      <c r="D3686" s="399"/>
      <c r="E3686" s="383" t="str">
        <f t="shared" si="507"/>
        <v>C</v>
      </c>
      <c r="F3686" s="383" t="str">
        <f t="shared" si="508"/>
        <v>C</v>
      </c>
      <c r="G3686" s="400"/>
      <c r="H3686" s="385" t="str">
        <f>IF(G3686="","",VLOOKUP(G3686,下拉数据源!J:K,2,0))</f>
        <v/>
      </c>
      <c r="I3686" s="385"/>
      <c r="J3686" s="385"/>
      <c r="K3686" s="386"/>
      <c r="L3686" s="401"/>
      <c r="M3686" s="384"/>
      <c r="N3686" s="384"/>
      <c r="O3686" s="384"/>
      <c r="P3686" s="386"/>
      <c r="Q3686" s="387"/>
      <c r="R3686" s="286"/>
      <c r="S3686" s="388">
        <f t="shared" si="505"/>
        <v>0</v>
      </c>
      <c r="T3686" s="389"/>
      <c r="U3686" s="389">
        <f t="shared" si="503"/>
        <v>0</v>
      </c>
      <c r="V3686" s="451"/>
      <c r="W3686" s="452"/>
      <c r="X3686" s="386"/>
      <c r="Y3686" s="390"/>
      <c r="Z3686" s="391"/>
      <c r="AA3686" s="392"/>
      <c r="AB3686" s="393"/>
      <c r="AC3686" s="394"/>
      <c r="AD3686" s="395">
        <f t="shared" si="506"/>
        <v>0</v>
      </c>
      <c r="AE3686" s="396">
        <f>IF(OR(G3686=账期!$A$18,G3686=账期!$A$20,G3686=账期!$A$22,G3686=账期!$A$24,G3686=账期!$A$25,G3686=账期!$A$27,G3686=账期!$A$26,G3686=账期!$A$28,G3686=账期!$A$30,G3686=账期!$A$32,G3686=账期!$A$34,G3686=账期!$A$35,G3686=账期!$A$37,G3686=账期!$A$39,G3686=账期!$A$40,G3686=账期!$A$41,G3686=账期!$A$42,G3686=账期!$A$43,G3686=账期!$A$44,G3686=账期!$A$45,G3686=账期!$A$46,G3686=账期!$A$48,G3686=账期!$A$50,G3686=账期!$A$51,G3686=账期!$A$52,G3686=账期!$A$53,G3686=账期!$A$54,G3686=账期!$A$56,G3686=账期!$A$57,G3686=账期!$A$58,G3686=账期!$A$59,G3686=账期!$A$60,G3686=账期!$A$61,G3686=账期!$A$62,G3686=账期!$A$63,G3686=账期!$A$64,G3686=账期!$A$66,G3686=账期!$A$67,G3686=账期!$A$68,G3686=账期!$A$70,G3686=账期!$A$71),30,IF(OR(G3686=账期!$A$74,G3686=账期!$A$77,G3686=账期!$A$76,G3686=账期!$A$79,G3686=账期!$A$80,G3686=账期!$A$81,G3686=账期!$A$83,G3686=账期!$A$85,G3686=账期!$A$87,G3686=账期!$A$89,G3686=账期!$A$91),60,IF(OR(G3686=账期!$A$93,G3686=账期!$A$94,G3686=账期!$A$95,G3686=账期!$A$96,G3686=账期!$A$98,G3686=账期!$A$99,G3686=账期!$A$101,G3686=账期!$A$102),90,0)))</f>
        <v>0</v>
      </c>
      <c r="AF3686" s="396"/>
      <c r="AG3686" s="384"/>
      <c r="AH3686" s="396" t="str">
        <f t="shared" si="502"/>
        <v/>
      </c>
    </row>
    <row r="3687" spans="1:34" ht="18" customHeight="1" x14ac:dyDescent="0.25">
      <c r="A3687" s="301" t="str">
        <f t="shared" si="504"/>
        <v/>
      </c>
      <c r="B3687" s="397"/>
      <c r="C3687" s="398"/>
      <c r="D3687" s="399"/>
      <c r="E3687" s="383" t="str">
        <f t="shared" si="507"/>
        <v>C</v>
      </c>
      <c r="F3687" s="383" t="str">
        <f t="shared" si="508"/>
        <v>C</v>
      </c>
      <c r="G3687" s="400"/>
      <c r="H3687" s="385" t="str">
        <f>IF(G3687="","",VLOOKUP(G3687,下拉数据源!J:K,2,0))</f>
        <v/>
      </c>
      <c r="I3687" s="385"/>
      <c r="J3687" s="385"/>
      <c r="K3687" s="386"/>
      <c r="L3687" s="401"/>
      <c r="M3687" s="384"/>
      <c r="N3687" s="384"/>
      <c r="O3687" s="384"/>
      <c r="P3687" s="386"/>
      <c r="Q3687" s="387"/>
      <c r="R3687" s="286"/>
      <c r="S3687" s="388">
        <f t="shared" si="505"/>
        <v>0</v>
      </c>
      <c r="T3687" s="389"/>
      <c r="U3687" s="389">
        <f t="shared" si="503"/>
        <v>0</v>
      </c>
      <c r="V3687" s="451"/>
      <c r="W3687" s="452"/>
      <c r="X3687" s="386"/>
      <c r="Y3687" s="390"/>
      <c r="Z3687" s="391"/>
      <c r="AA3687" s="392"/>
      <c r="AB3687" s="393"/>
      <c r="AC3687" s="394"/>
      <c r="AD3687" s="395">
        <f t="shared" si="506"/>
        <v>0</v>
      </c>
      <c r="AE3687" s="396">
        <f>IF(OR(G3687=账期!$A$18,G3687=账期!$A$20,G3687=账期!$A$22,G3687=账期!$A$24,G3687=账期!$A$25,G3687=账期!$A$27,G3687=账期!$A$26,G3687=账期!$A$28,G3687=账期!$A$30,G3687=账期!$A$32,G3687=账期!$A$34,G3687=账期!$A$35,G3687=账期!$A$37,G3687=账期!$A$39,G3687=账期!$A$40,G3687=账期!$A$41,G3687=账期!$A$42,G3687=账期!$A$43,G3687=账期!$A$44,G3687=账期!$A$45,G3687=账期!$A$46,G3687=账期!$A$48,G3687=账期!$A$50,G3687=账期!$A$51,G3687=账期!$A$52,G3687=账期!$A$53,G3687=账期!$A$54,G3687=账期!$A$56,G3687=账期!$A$57,G3687=账期!$A$58,G3687=账期!$A$59,G3687=账期!$A$60,G3687=账期!$A$61,G3687=账期!$A$62,G3687=账期!$A$63,G3687=账期!$A$64,G3687=账期!$A$66,G3687=账期!$A$67,G3687=账期!$A$68,G3687=账期!$A$70,G3687=账期!$A$71),30,IF(OR(G3687=账期!$A$74,G3687=账期!$A$77,G3687=账期!$A$76,G3687=账期!$A$79,G3687=账期!$A$80,G3687=账期!$A$81,G3687=账期!$A$83,G3687=账期!$A$85,G3687=账期!$A$87,G3687=账期!$A$89,G3687=账期!$A$91),60,IF(OR(G3687=账期!$A$93,G3687=账期!$A$94,G3687=账期!$A$95,G3687=账期!$A$96,G3687=账期!$A$98,G3687=账期!$A$99,G3687=账期!$A$101,G3687=账期!$A$102),90,0)))</f>
        <v>0</v>
      </c>
      <c r="AF3687" s="396"/>
      <c r="AG3687" s="384"/>
      <c r="AH3687" s="396" t="str">
        <f t="shared" ref="AH3687:AH3750" si="509">IF(AG3687="华东","徐绪盛",IF(AG3687="华南","柯童柱",IF(AG3687="华中","杭得利",IF(AG3687="西南","张军",IF(AG3687="华北","石浩宇","")))))</f>
        <v/>
      </c>
    </row>
    <row r="3688" spans="1:34" ht="18" customHeight="1" x14ac:dyDescent="0.25">
      <c r="A3688" s="301" t="str">
        <f t="shared" si="504"/>
        <v/>
      </c>
      <c r="B3688" s="397"/>
      <c r="C3688" s="398"/>
      <c r="D3688" s="399"/>
      <c r="E3688" s="383" t="str">
        <f t="shared" si="507"/>
        <v>C</v>
      </c>
      <c r="F3688" s="383" t="str">
        <f t="shared" si="508"/>
        <v>C</v>
      </c>
      <c r="G3688" s="400"/>
      <c r="H3688" s="385" t="str">
        <f>IF(G3688="","",VLOOKUP(G3688,下拉数据源!J:K,2,0))</f>
        <v/>
      </c>
      <c r="I3688" s="385"/>
      <c r="J3688" s="385"/>
      <c r="K3688" s="386"/>
      <c r="L3688" s="401"/>
      <c r="M3688" s="384"/>
      <c r="N3688" s="384"/>
      <c r="O3688" s="384"/>
      <c r="P3688" s="386"/>
      <c r="Q3688" s="387"/>
      <c r="R3688" s="286"/>
      <c r="S3688" s="388">
        <f t="shared" si="505"/>
        <v>0</v>
      </c>
      <c r="T3688" s="389"/>
      <c r="U3688" s="389">
        <f t="shared" si="503"/>
        <v>0</v>
      </c>
      <c r="V3688" s="451"/>
      <c r="W3688" s="452"/>
      <c r="X3688" s="386"/>
      <c r="Y3688" s="390"/>
      <c r="Z3688" s="391"/>
      <c r="AA3688" s="392"/>
      <c r="AB3688" s="393"/>
      <c r="AC3688" s="394"/>
      <c r="AD3688" s="395">
        <f t="shared" si="506"/>
        <v>0</v>
      </c>
      <c r="AE3688" s="396">
        <f>IF(OR(G3688=账期!$A$18,G3688=账期!$A$20,G3688=账期!$A$22,G3688=账期!$A$24,G3688=账期!$A$25,G3688=账期!$A$27,G3688=账期!$A$26,G3688=账期!$A$28,G3688=账期!$A$30,G3688=账期!$A$32,G3688=账期!$A$34,G3688=账期!$A$35,G3688=账期!$A$37,G3688=账期!$A$39,G3688=账期!$A$40,G3688=账期!$A$41,G3688=账期!$A$42,G3688=账期!$A$43,G3688=账期!$A$44,G3688=账期!$A$45,G3688=账期!$A$46,G3688=账期!$A$48,G3688=账期!$A$50,G3688=账期!$A$51,G3688=账期!$A$52,G3688=账期!$A$53,G3688=账期!$A$54,G3688=账期!$A$56,G3688=账期!$A$57,G3688=账期!$A$58,G3688=账期!$A$59,G3688=账期!$A$60,G3688=账期!$A$61,G3688=账期!$A$62,G3688=账期!$A$63,G3688=账期!$A$64,G3688=账期!$A$66,G3688=账期!$A$67,G3688=账期!$A$68,G3688=账期!$A$70,G3688=账期!$A$71),30,IF(OR(G3688=账期!$A$74,G3688=账期!$A$77,G3688=账期!$A$76,G3688=账期!$A$79,G3688=账期!$A$80,G3688=账期!$A$81,G3688=账期!$A$83,G3688=账期!$A$85,G3688=账期!$A$87,G3688=账期!$A$89,G3688=账期!$A$91),60,IF(OR(G3688=账期!$A$93,G3688=账期!$A$94,G3688=账期!$A$95,G3688=账期!$A$96,G3688=账期!$A$98,G3688=账期!$A$99,G3688=账期!$A$101,G3688=账期!$A$102),90,0)))</f>
        <v>0</v>
      </c>
      <c r="AF3688" s="396"/>
      <c r="AG3688" s="384"/>
      <c r="AH3688" s="396" t="str">
        <f t="shared" si="509"/>
        <v/>
      </c>
    </row>
    <row r="3689" spans="1:34" ht="18" customHeight="1" x14ac:dyDescent="0.25">
      <c r="A3689" s="301" t="str">
        <f t="shared" si="504"/>
        <v/>
      </c>
      <c r="B3689" s="397"/>
      <c r="C3689" s="398"/>
      <c r="D3689" s="399"/>
      <c r="E3689" s="383" t="str">
        <f t="shared" si="507"/>
        <v>C</v>
      </c>
      <c r="F3689" s="383" t="str">
        <f t="shared" si="508"/>
        <v>C</v>
      </c>
      <c r="G3689" s="400"/>
      <c r="H3689" s="385" t="str">
        <f>IF(G3689="","",VLOOKUP(G3689,下拉数据源!J:K,2,0))</f>
        <v/>
      </c>
      <c r="I3689" s="385"/>
      <c r="J3689" s="385"/>
      <c r="K3689" s="386"/>
      <c r="L3689" s="401"/>
      <c r="M3689" s="384"/>
      <c r="N3689" s="384"/>
      <c r="O3689" s="384"/>
      <c r="P3689" s="386"/>
      <c r="Q3689" s="387"/>
      <c r="R3689" s="286"/>
      <c r="S3689" s="388">
        <f t="shared" si="505"/>
        <v>0</v>
      </c>
      <c r="T3689" s="389"/>
      <c r="U3689" s="389">
        <f t="shared" si="503"/>
        <v>0</v>
      </c>
      <c r="V3689" s="451"/>
      <c r="W3689" s="452"/>
      <c r="X3689" s="386"/>
      <c r="Y3689" s="390"/>
      <c r="Z3689" s="391"/>
      <c r="AA3689" s="392"/>
      <c r="AB3689" s="393"/>
      <c r="AC3689" s="394"/>
      <c r="AD3689" s="395">
        <f t="shared" si="506"/>
        <v>0</v>
      </c>
      <c r="AE3689" s="396">
        <f>IF(OR(G3689=账期!$A$18,G3689=账期!$A$20,G3689=账期!$A$22,G3689=账期!$A$24,G3689=账期!$A$25,G3689=账期!$A$27,G3689=账期!$A$26,G3689=账期!$A$28,G3689=账期!$A$30,G3689=账期!$A$32,G3689=账期!$A$34,G3689=账期!$A$35,G3689=账期!$A$37,G3689=账期!$A$39,G3689=账期!$A$40,G3689=账期!$A$41,G3689=账期!$A$42,G3689=账期!$A$43,G3689=账期!$A$44,G3689=账期!$A$45,G3689=账期!$A$46,G3689=账期!$A$48,G3689=账期!$A$50,G3689=账期!$A$51,G3689=账期!$A$52,G3689=账期!$A$53,G3689=账期!$A$54,G3689=账期!$A$56,G3689=账期!$A$57,G3689=账期!$A$58,G3689=账期!$A$59,G3689=账期!$A$60,G3689=账期!$A$61,G3689=账期!$A$62,G3689=账期!$A$63,G3689=账期!$A$64,G3689=账期!$A$66,G3689=账期!$A$67,G3689=账期!$A$68,G3689=账期!$A$70,G3689=账期!$A$71),30,IF(OR(G3689=账期!$A$74,G3689=账期!$A$77,G3689=账期!$A$76,G3689=账期!$A$79,G3689=账期!$A$80,G3689=账期!$A$81,G3689=账期!$A$83,G3689=账期!$A$85,G3689=账期!$A$87,G3689=账期!$A$89,G3689=账期!$A$91),60,IF(OR(G3689=账期!$A$93,G3689=账期!$A$94,G3689=账期!$A$95,G3689=账期!$A$96,G3689=账期!$A$98,G3689=账期!$A$99,G3689=账期!$A$101,G3689=账期!$A$102),90,0)))</f>
        <v>0</v>
      </c>
      <c r="AF3689" s="396"/>
      <c r="AG3689" s="384"/>
      <c r="AH3689" s="396" t="str">
        <f t="shared" si="509"/>
        <v/>
      </c>
    </row>
    <row r="3690" spans="1:34" ht="18" customHeight="1" x14ac:dyDescent="0.25">
      <c r="A3690" s="301" t="str">
        <f t="shared" si="504"/>
        <v/>
      </c>
      <c r="B3690" s="397"/>
      <c r="C3690" s="398"/>
      <c r="D3690" s="399"/>
      <c r="E3690" s="383" t="str">
        <f t="shared" si="507"/>
        <v>C</v>
      </c>
      <c r="F3690" s="383" t="str">
        <f t="shared" si="508"/>
        <v>C</v>
      </c>
      <c r="G3690" s="400"/>
      <c r="H3690" s="385" t="str">
        <f>IF(G3690="","",VLOOKUP(G3690,下拉数据源!J:K,2,0))</f>
        <v/>
      </c>
      <c r="I3690" s="385"/>
      <c r="J3690" s="385"/>
      <c r="K3690" s="386"/>
      <c r="L3690" s="401"/>
      <c r="M3690" s="384"/>
      <c r="N3690" s="384"/>
      <c r="O3690" s="384"/>
      <c r="P3690" s="386"/>
      <c r="Q3690" s="387"/>
      <c r="R3690" s="286"/>
      <c r="S3690" s="388">
        <f t="shared" si="505"/>
        <v>0</v>
      </c>
      <c r="T3690" s="389"/>
      <c r="U3690" s="389">
        <f t="shared" si="503"/>
        <v>0</v>
      </c>
      <c r="V3690" s="451"/>
      <c r="W3690" s="452"/>
      <c r="X3690" s="386"/>
      <c r="Y3690" s="390"/>
      <c r="Z3690" s="391"/>
      <c r="AA3690" s="392"/>
      <c r="AB3690" s="393"/>
      <c r="AC3690" s="394"/>
      <c r="AD3690" s="395">
        <f t="shared" si="506"/>
        <v>0</v>
      </c>
      <c r="AE3690" s="396">
        <f>IF(OR(G3690=账期!$A$18,G3690=账期!$A$20,G3690=账期!$A$22,G3690=账期!$A$24,G3690=账期!$A$25,G3690=账期!$A$27,G3690=账期!$A$26,G3690=账期!$A$28,G3690=账期!$A$30,G3690=账期!$A$32,G3690=账期!$A$34,G3690=账期!$A$35,G3690=账期!$A$37,G3690=账期!$A$39,G3690=账期!$A$40,G3690=账期!$A$41,G3690=账期!$A$42,G3690=账期!$A$43,G3690=账期!$A$44,G3690=账期!$A$45,G3690=账期!$A$46,G3690=账期!$A$48,G3690=账期!$A$50,G3690=账期!$A$51,G3690=账期!$A$52,G3690=账期!$A$53,G3690=账期!$A$54,G3690=账期!$A$56,G3690=账期!$A$57,G3690=账期!$A$58,G3690=账期!$A$59,G3690=账期!$A$60,G3690=账期!$A$61,G3690=账期!$A$62,G3690=账期!$A$63,G3690=账期!$A$64,G3690=账期!$A$66,G3690=账期!$A$67,G3690=账期!$A$68,G3690=账期!$A$70,G3690=账期!$A$71),30,IF(OR(G3690=账期!$A$74,G3690=账期!$A$77,G3690=账期!$A$76,G3690=账期!$A$79,G3690=账期!$A$80,G3690=账期!$A$81,G3690=账期!$A$83,G3690=账期!$A$85,G3690=账期!$A$87,G3690=账期!$A$89,G3690=账期!$A$91),60,IF(OR(G3690=账期!$A$93,G3690=账期!$A$94,G3690=账期!$A$95,G3690=账期!$A$96,G3690=账期!$A$98,G3690=账期!$A$99,G3690=账期!$A$101,G3690=账期!$A$102),90,0)))</f>
        <v>0</v>
      </c>
      <c r="AF3690" s="396"/>
      <c r="AG3690" s="384"/>
      <c r="AH3690" s="396" t="str">
        <f t="shared" si="509"/>
        <v/>
      </c>
    </row>
    <row r="3691" spans="1:34" ht="18" customHeight="1" x14ac:dyDescent="0.25">
      <c r="A3691" s="301" t="str">
        <f t="shared" si="504"/>
        <v/>
      </c>
      <c r="B3691" s="397"/>
      <c r="C3691" s="398"/>
      <c r="D3691" s="399"/>
      <c r="E3691" s="383" t="str">
        <f t="shared" si="507"/>
        <v>C</v>
      </c>
      <c r="F3691" s="383" t="str">
        <f t="shared" si="508"/>
        <v>C</v>
      </c>
      <c r="G3691" s="400"/>
      <c r="H3691" s="385" t="str">
        <f>IF(G3691="","",VLOOKUP(G3691,下拉数据源!J:K,2,0))</f>
        <v/>
      </c>
      <c r="I3691" s="385"/>
      <c r="J3691" s="385"/>
      <c r="K3691" s="386"/>
      <c r="L3691" s="401"/>
      <c r="M3691" s="384"/>
      <c r="N3691" s="384"/>
      <c r="O3691" s="384"/>
      <c r="P3691" s="386"/>
      <c r="Q3691" s="387"/>
      <c r="R3691" s="286"/>
      <c r="S3691" s="388">
        <f t="shared" si="505"/>
        <v>0</v>
      </c>
      <c r="T3691" s="389"/>
      <c r="U3691" s="389">
        <f t="shared" si="503"/>
        <v>0</v>
      </c>
      <c r="V3691" s="451"/>
      <c r="W3691" s="452"/>
      <c r="X3691" s="386"/>
      <c r="Y3691" s="390"/>
      <c r="Z3691" s="391"/>
      <c r="AA3691" s="392"/>
      <c r="AB3691" s="393"/>
      <c r="AC3691" s="394"/>
      <c r="AD3691" s="395">
        <f t="shared" si="506"/>
        <v>0</v>
      </c>
      <c r="AE3691" s="396">
        <f>IF(OR(G3691=账期!$A$18,G3691=账期!$A$20,G3691=账期!$A$22,G3691=账期!$A$24,G3691=账期!$A$25,G3691=账期!$A$27,G3691=账期!$A$26,G3691=账期!$A$28,G3691=账期!$A$30,G3691=账期!$A$32,G3691=账期!$A$34,G3691=账期!$A$35,G3691=账期!$A$37,G3691=账期!$A$39,G3691=账期!$A$40,G3691=账期!$A$41,G3691=账期!$A$42,G3691=账期!$A$43,G3691=账期!$A$44,G3691=账期!$A$45,G3691=账期!$A$46,G3691=账期!$A$48,G3691=账期!$A$50,G3691=账期!$A$51,G3691=账期!$A$52,G3691=账期!$A$53,G3691=账期!$A$54,G3691=账期!$A$56,G3691=账期!$A$57,G3691=账期!$A$58,G3691=账期!$A$59,G3691=账期!$A$60,G3691=账期!$A$61,G3691=账期!$A$62,G3691=账期!$A$63,G3691=账期!$A$64,G3691=账期!$A$66,G3691=账期!$A$67,G3691=账期!$A$68,G3691=账期!$A$70,G3691=账期!$A$71),30,IF(OR(G3691=账期!$A$74,G3691=账期!$A$77,G3691=账期!$A$76,G3691=账期!$A$79,G3691=账期!$A$80,G3691=账期!$A$81,G3691=账期!$A$83,G3691=账期!$A$85,G3691=账期!$A$87,G3691=账期!$A$89,G3691=账期!$A$91),60,IF(OR(G3691=账期!$A$93,G3691=账期!$A$94,G3691=账期!$A$95,G3691=账期!$A$96,G3691=账期!$A$98,G3691=账期!$A$99,G3691=账期!$A$101,G3691=账期!$A$102),90,0)))</f>
        <v>0</v>
      </c>
      <c r="AF3691" s="396"/>
      <c r="AG3691" s="384"/>
      <c r="AH3691" s="396" t="str">
        <f t="shared" si="509"/>
        <v/>
      </c>
    </row>
    <row r="3692" spans="1:34" ht="18" customHeight="1" x14ac:dyDescent="0.25">
      <c r="A3692" s="301" t="str">
        <f t="shared" si="504"/>
        <v/>
      </c>
      <c r="B3692" s="397"/>
      <c r="C3692" s="398"/>
      <c r="D3692" s="399"/>
      <c r="E3692" s="383" t="str">
        <f t="shared" si="507"/>
        <v>C</v>
      </c>
      <c r="F3692" s="383" t="str">
        <f t="shared" si="508"/>
        <v>C</v>
      </c>
      <c r="G3692" s="400"/>
      <c r="H3692" s="385" t="str">
        <f>IF(G3692="","",VLOOKUP(G3692,下拉数据源!J:K,2,0))</f>
        <v/>
      </c>
      <c r="I3692" s="385"/>
      <c r="J3692" s="385"/>
      <c r="K3692" s="386"/>
      <c r="L3692" s="401"/>
      <c r="M3692" s="384"/>
      <c r="N3692" s="384"/>
      <c r="O3692" s="384"/>
      <c r="P3692" s="386"/>
      <c r="Q3692" s="387"/>
      <c r="R3692" s="286"/>
      <c r="S3692" s="388">
        <f t="shared" si="505"/>
        <v>0</v>
      </c>
      <c r="T3692" s="389"/>
      <c r="U3692" s="389">
        <f t="shared" si="503"/>
        <v>0</v>
      </c>
      <c r="V3692" s="451"/>
      <c r="W3692" s="452"/>
      <c r="X3692" s="386"/>
      <c r="Y3692" s="390"/>
      <c r="Z3692" s="391"/>
      <c r="AA3692" s="392"/>
      <c r="AB3692" s="393"/>
      <c r="AC3692" s="394"/>
      <c r="AD3692" s="395">
        <f t="shared" si="506"/>
        <v>0</v>
      </c>
      <c r="AE3692" s="396">
        <f>IF(OR(G3692=账期!$A$18,G3692=账期!$A$20,G3692=账期!$A$22,G3692=账期!$A$24,G3692=账期!$A$25,G3692=账期!$A$27,G3692=账期!$A$26,G3692=账期!$A$28,G3692=账期!$A$30,G3692=账期!$A$32,G3692=账期!$A$34,G3692=账期!$A$35,G3692=账期!$A$37,G3692=账期!$A$39,G3692=账期!$A$40,G3692=账期!$A$41,G3692=账期!$A$42,G3692=账期!$A$43,G3692=账期!$A$44,G3692=账期!$A$45,G3692=账期!$A$46,G3692=账期!$A$48,G3692=账期!$A$50,G3692=账期!$A$51,G3692=账期!$A$52,G3692=账期!$A$53,G3692=账期!$A$54,G3692=账期!$A$56,G3692=账期!$A$57,G3692=账期!$A$58,G3692=账期!$A$59,G3692=账期!$A$60,G3692=账期!$A$61,G3692=账期!$A$62,G3692=账期!$A$63,G3692=账期!$A$64,G3692=账期!$A$66,G3692=账期!$A$67,G3692=账期!$A$68,G3692=账期!$A$70,G3692=账期!$A$71),30,IF(OR(G3692=账期!$A$74,G3692=账期!$A$77,G3692=账期!$A$76,G3692=账期!$A$79,G3692=账期!$A$80,G3692=账期!$A$81,G3692=账期!$A$83,G3692=账期!$A$85,G3692=账期!$A$87,G3692=账期!$A$89,G3692=账期!$A$91),60,IF(OR(G3692=账期!$A$93,G3692=账期!$A$94,G3692=账期!$A$95,G3692=账期!$A$96,G3692=账期!$A$98,G3692=账期!$A$99,G3692=账期!$A$101,G3692=账期!$A$102),90,0)))</f>
        <v>0</v>
      </c>
      <c r="AF3692" s="396"/>
      <c r="AG3692" s="384"/>
      <c r="AH3692" s="396" t="str">
        <f t="shared" si="509"/>
        <v/>
      </c>
    </row>
    <row r="3693" spans="1:34" ht="18" customHeight="1" x14ac:dyDescent="0.25">
      <c r="A3693" s="301" t="str">
        <f t="shared" si="504"/>
        <v/>
      </c>
      <c r="B3693" s="397"/>
      <c r="C3693" s="398"/>
      <c r="D3693" s="399"/>
      <c r="E3693" s="383" t="str">
        <f t="shared" si="507"/>
        <v>C</v>
      </c>
      <c r="F3693" s="383" t="str">
        <f t="shared" si="508"/>
        <v>C</v>
      </c>
      <c r="G3693" s="400"/>
      <c r="H3693" s="385" t="str">
        <f>IF(G3693="","",VLOOKUP(G3693,下拉数据源!J:K,2,0))</f>
        <v/>
      </c>
      <c r="I3693" s="385"/>
      <c r="J3693" s="385"/>
      <c r="K3693" s="386"/>
      <c r="L3693" s="401"/>
      <c r="M3693" s="384"/>
      <c r="N3693" s="384"/>
      <c r="O3693" s="384"/>
      <c r="P3693" s="386"/>
      <c r="Q3693" s="387"/>
      <c r="R3693" s="286"/>
      <c r="S3693" s="388">
        <f t="shared" si="505"/>
        <v>0</v>
      </c>
      <c r="T3693" s="389"/>
      <c r="U3693" s="389">
        <f t="shared" si="503"/>
        <v>0</v>
      </c>
      <c r="V3693" s="451"/>
      <c r="W3693" s="452"/>
      <c r="X3693" s="386"/>
      <c r="Y3693" s="390"/>
      <c r="Z3693" s="391"/>
      <c r="AA3693" s="392"/>
      <c r="AB3693" s="393"/>
      <c r="AC3693" s="394"/>
      <c r="AD3693" s="395">
        <f t="shared" si="506"/>
        <v>0</v>
      </c>
      <c r="AE3693" s="396">
        <f>IF(OR(G3693=账期!$A$18,G3693=账期!$A$20,G3693=账期!$A$22,G3693=账期!$A$24,G3693=账期!$A$25,G3693=账期!$A$27,G3693=账期!$A$26,G3693=账期!$A$28,G3693=账期!$A$30,G3693=账期!$A$32,G3693=账期!$A$34,G3693=账期!$A$35,G3693=账期!$A$37,G3693=账期!$A$39,G3693=账期!$A$40,G3693=账期!$A$41,G3693=账期!$A$42,G3693=账期!$A$43,G3693=账期!$A$44,G3693=账期!$A$45,G3693=账期!$A$46,G3693=账期!$A$48,G3693=账期!$A$50,G3693=账期!$A$51,G3693=账期!$A$52,G3693=账期!$A$53,G3693=账期!$A$54,G3693=账期!$A$56,G3693=账期!$A$57,G3693=账期!$A$58,G3693=账期!$A$59,G3693=账期!$A$60,G3693=账期!$A$61,G3693=账期!$A$62,G3693=账期!$A$63,G3693=账期!$A$64,G3693=账期!$A$66,G3693=账期!$A$67,G3693=账期!$A$68,G3693=账期!$A$70,G3693=账期!$A$71),30,IF(OR(G3693=账期!$A$74,G3693=账期!$A$77,G3693=账期!$A$76,G3693=账期!$A$79,G3693=账期!$A$80,G3693=账期!$A$81,G3693=账期!$A$83,G3693=账期!$A$85,G3693=账期!$A$87,G3693=账期!$A$89,G3693=账期!$A$91),60,IF(OR(G3693=账期!$A$93,G3693=账期!$A$94,G3693=账期!$A$95,G3693=账期!$A$96,G3693=账期!$A$98,G3693=账期!$A$99,G3693=账期!$A$101,G3693=账期!$A$102),90,0)))</f>
        <v>0</v>
      </c>
      <c r="AF3693" s="396"/>
      <c r="AG3693" s="384"/>
      <c r="AH3693" s="396" t="str">
        <f t="shared" si="509"/>
        <v/>
      </c>
    </row>
    <row r="3694" spans="1:34" ht="18" customHeight="1" x14ac:dyDescent="0.25">
      <c r="A3694" s="301" t="str">
        <f t="shared" si="504"/>
        <v/>
      </c>
      <c r="B3694" s="397"/>
      <c r="C3694" s="398"/>
      <c r="D3694" s="399"/>
      <c r="E3694" s="383" t="str">
        <f t="shared" si="507"/>
        <v>C</v>
      </c>
      <c r="F3694" s="383" t="str">
        <f t="shared" si="508"/>
        <v>C</v>
      </c>
      <c r="G3694" s="400"/>
      <c r="H3694" s="385" t="str">
        <f>IF(G3694="","",VLOOKUP(G3694,下拉数据源!J:K,2,0))</f>
        <v/>
      </c>
      <c r="I3694" s="385"/>
      <c r="J3694" s="385"/>
      <c r="K3694" s="386"/>
      <c r="L3694" s="401"/>
      <c r="M3694" s="384"/>
      <c r="N3694" s="384"/>
      <c r="O3694" s="384"/>
      <c r="P3694" s="386"/>
      <c r="Q3694" s="387"/>
      <c r="R3694" s="286"/>
      <c r="S3694" s="388">
        <f t="shared" si="505"/>
        <v>0</v>
      </c>
      <c r="T3694" s="389"/>
      <c r="U3694" s="389">
        <f t="shared" si="503"/>
        <v>0</v>
      </c>
      <c r="V3694" s="451"/>
      <c r="W3694" s="452"/>
      <c r="X3694" s="386"/>
      <c r="Y3694" s="390"/>
      <c r="Z3694" s="391"/>
      <c r="AA3694" s="392"/>
      <c r="AB3694" s="393"/>
      <c r="AC3694" s="394"/>
      <c r="AD3694" s="395">
        <f t="shared" si="506"/>
        <v>0</v>
      </c>
      <c r="AE3694" s="396">
        <f>IF(OR(G3694=账期!$A$18,G3694=账期!$A$20,G3694=账期!$A$22,G3694=账期!$A$24,G3694=账期!$A$25,G3694=账期!$A$27,G3694=账期!$A$26,G3694=账期!$A$28,G3694=账期!$A$30,G3694=账期!$A$32,G3694=账期!$A$34,G3694=账期!$A$35,G3694=账期!$A$37,G3694=账期!$A$39,G3694=账期!$A$40,G3694=账期!$A$41,G3694=账期!$A$42,G3694=账期!$A$43,G3694=账期!$A$44,G3694=账期!$A$45,G3694=账期!$A$46,G3694=账期!$A$48,G3694=账期!$A$50,G3694=账期!$A$51,G3694=账期!$A$52,G3694=账期!$A$53,G3694=账期!$A$54,G3694=账期!$A$56,G3694=账期!$A$57,G3694=账期!$A$58,G3694=账期!$A$59,G3694=账期!$A$60,G3694=账期!$A$61,G3694=账期!$A$62,G3694=账期!$A$63,G3694=账期!$A$64,G3694=账期!$A$66,G3694=账期!$A$67,G3694=账期!$A$68,G3694=账期!$A$70,G3694=账期!$A$71),30,IF(OR(G3694=账期!$A$74,G3694=账期!$A$77,G3694=账期!$A$76,G3694=账期!$A$79,G3694=账期!$A$80,G3694=账期!$A$81,G3694=账期!$A$83,G3694=账期!$A$85,G3694=账期!$A$87,G3694=账期!$A$89,G3694=账期!$A$91),60,IF(OR(G3694=账期!$A$93,G3694=账期!$A$94,G3694=账期!$A$95,G3694=账期!$A$96,G3694=账期!$A$98,G3694=账期!$A$99,G3694=账期!$A$101,G3694=账期!$A$102),90,0)))</f>
        <v>0</v>
      </c>
      <c r="AF3694" s="396"/>
      <c r="AG3694" s="384"/>
      <c r="AH3694" s="396" t="str">
        <f t="shared" si="509"/>
        <v/>
      </c>
    </row>
    <row r="3695" spans="1:34" ht="18" customHeight="1" x14ac:dyDescent="0.25">
      <c r="A3695" s="301" t="str">
        <f t="shared" si="504"/>
        <v/>
      </c>
      <c r="B3695" s="397"/>
      <c r="C3695" s="398"/>
      <c r="D3695" s="399"/>
      <c r="E3695" s="383" t="str">
        <f t="shared" si="507"/>
        <v>C</v>
      </c>
      <c r="F3695" s="383" t="str">
        <f t="shared" si="508"/>
        <v>C</v>
      </c>
      <c r="G3695" s="400"/>
      <c r="H3695" s="385" t="str">
        <f>IF(G3695="","",VLOOKUP(G3695,下拉数据源!J:K,2,0))</f>
        <v/>
      </c>
      <c r="I3695" s="385"/>
      <c r="J3695" s="385"/>
      <c r="K3695" s="386"/>
      <c r="L3695" s="401"/>
      <c r="M3695" s="384"/>
      <c r="N3695" s="384"/>
      <c r="O3695" s="384"/>
      <c r="P3695" s="386"/>
      <c r="Q3695" s="387"/>
      <c r="R3695" s="286"/>
      <c r="S3695" s="388">
        <f t="shared" si="505"/>
        <v>0</v>
      </c>
      <c r="T3695" s="389"/>
      <c r="U3695" s="389">
        <f t="shared" si="503"/>
        <v>0</v>
      </c>
      <c r="V3695" s="451"/>
      <c r="W3695" s="452"/>
      <c r="X3695" s="386"/>
      <c r="Y3695" s="390"/>
      <c r="Z3695" s="391"/>
      <c r="AA3695" s="392"/>
      <c r="AB3695" s="393"/>
      <c r="AC3695" s="394"/>
      <c r="AD3695" s="395">
        <f t="shared" si="506"/>
        <v>0</v>
      </c>
      <c r="AE3695" s="396">
        <f>IF(OR(G3695=账期!$A$18,G3695=账期!$A$20,G3695=账期!$A$22,G3695=账期!$A$24,G3695=账期!$A$25,G3695=账期!$A$27,G3695=账期!$A$26,G3695=账期!$A$28,G3695=账期!$A$30,G3695=账期!$A$32,G3695=账期!$A$34,G3695=账期!$A$35,G3695=账期!$A$37,G3695=账期!$A$39,G3695=账期!$A$40,G3695=账期!$A$41,G3695=账期!$A$42,G3695=账期!$A$43,G3695=账期!$A$44,G3695=账期!$A$45,G3695=账期!$A$46,G3695=账期!$A$48,G3695=账期!$A$50,G3695=账期!$A$51,G3695=账期!$A$52,G3695=账期!$A$53,G3695=账期!$A$54,G3695=账期!$A$56,G3695=账期!$A$57,G3695=账期!$A$58,G3695=账期!$A$59,G3695=账期!$A$60,G3695=账期!$A$61,G3695=账期!$A$62,G3695=账期!$A$63,G3695=账期!$A$64,G3695=账期!$A$66,G3695=账期!$A$67,G3695=账期!$A$68,G3695=账期!$A$70,G3695=账期!$A$71),30,IF(OR(G3695=账期!$A$74,G3695=账期!$A$77,G3695=账期!$A$76,G3695=账期!$A$79,G3695=账期!$A$80,G3695=账期!$A$81,G3695=账期!$A$83,G3695=账期!$A$85,G3695=账期!$A$87,G3695=账期!$A$89,G3695=账期!$A$91),60,IF(OR(G3695=账期!$A$93,G3695=账期!$A$94,G3695=账期!$A$95,G3695=账期!$A$96,G3695=账期!$A$98,G3695=账期!$A$99,G3695=账期!$A$101,G3695=账期!$A$102),90,0)))</f>
        <v>0</v>
      </c>
      <c r="AF3695" s="396"/>
      <c r="AG3695" s="384"/>
      <c r="AH3695" s="396" t="str">
        <f t="shared" si="509"/>
        <v/>
      </c>
    </row>
    <row r="3696" spans="1:34" ht="18" customHeight="1" x14ac:dyDescent="0.25">
      <c r="A3696" s="301" t="str">
        <f t="shared" si="504"/>
        <v/>
      </c>
      <c r="B3696" s="397"/>
      <c r="C3696" s="398"/>
      <c r="D3696" s="399"/>
      <c r="E3696" s="383" t="str">
        <f t="shared" si="507"/>
        <v>C</v>
      </c>
      <c r="F3696" s="383" t="str">
        <f t="shared" si="508"/>
        <v>C</v>
      </c>
      <c r="G3696" s="400"/>
      <c r="H3696" s="385" t="str">
        <f>IF(G3696="","",VLOOKUP(G3696,下拉数据源!J:K,2,0))</f>
        <v/>
      </c>
      <c r="I3696" s="385"/>
      <c r="J3696" s="385"/>
      <c r="K3696" s="386"/>
      <c r="L3696" s="401"/>
      <c r="M3696" s="384"/>
      <c r="N3696" s="384"/>
      <c r="O3696" s="384"/>
      <c r="P3696" s="386"/>
      <c r="Q3696" s="387"/>
      <c r="R3696" s="286"/>
      <c r="S3696" s="388">
        <f t="shared" si="505"/>
        <v>0</v>
      </c>
      <c r="T3696" s="389"/>
      <c r="U3696" s="389">
        <f t="shared" si="503"/>
        <v>0</v>
      </c>
      <c r="V3696" s="451"/>
      <c r="W3696" s="452"/>
      <c r="X3696" s="386"/>
      <c r="Y3696" s="390"/>
      <c r="Z3696" s="391"/>
      <c r="AA3696" s="392"/>
      <c r="AB3696" s="393"/>
      <c r="AC3696" s="394"/>
      <c r="AD3696" s="395">
        <f t="shared" si="506"/>
        <v>0</v>
      </c>
      <c r="AE3696" s="396">
        <f>IF(OR(G3696=账期!$A$18,G3696=账期!$A$20,G3696=账期!$A$22,G3696=账期!$A$24,G3696=账期!$A$25,G3696=账期!$A$27,G3696=账期!$A$26,G3696=账期!$A$28,G3696=账期!$A$30,G3696=账期!$A$32,G3696=账期!$A$34,G3696=账期!$A$35,G3696=账期!$A$37,G3696=账期!$A$39,G3696=账期!$A$40,G3696=账期!$A$41,G3696=账期!$A$42,G3696=账期!$A$43,G3696=账期!$A$44,G3696=账期!$A$45,G3696=账期!$A$46,G3696=账期!$A$48,G3696=账期!$A$50,G3696=账期!$A$51,G3696=账期!$A$52,G3696=账期!$A$53,G3696=账期!$A$54,G3696=账期!$A$56,G3696=账期!$A$57,G3696=账期!$A$58,G3696=账期!$A$59,G3696=账期!$A$60,G3696=账期!$A$61,G3696=账期!$A$62,G3696=账期!$A$63,G3696=账期!$A$64,G3696=账期!$A$66,G3696=账期!$A$67,G3696=账期!$A$68,G3696=账期!$A$70,G3696=账期!$A$71),30,IF(OR(G3696=账期!$A$74,G3696=账期!$A$77,G3696=账期!$A$76,G3696=账期!$A$79,G3696=账期!$A$80,G3696=账期!$A$81,G3696=账期!$A$83,G3696=账期!$A$85,G3696=账期!$A$87,G3696=账期!$A$89,G3696=账期!$A$91),60,IF(OR(G3696=账期!$A$93,G3696=账期!$A$94,G3696=账期!$A$95,G3696=账期!$A$96,G3696=账期!$A$98,G3696=账期!$A$99,G3696=账期!$A$101,G3696=账期!$A$102),90,0)))</f>
        <v>0</v>
      </c>
      <c r="AF3696" s="396"/>
      <c r="AG3696" s="384"/>
      <c r="AH3696" s="396" t="str">
        <f t="shared" si="509"/>
        <v/>
      </c>
    </row>
    <row r="3697" spans="1:34" ht="18" customHeight="1" x14ac:dyDescent="0.25">
      <c r="A3697" s="301" t="str">
        <f t="shared" si="504"/>
        <v/>
      </c>
      <c r="B3697" s="397"/>
      <c r="C3697" s="398"/>
      <c r="D3697" s="399"/>
      <c r="E3697" s="383" t="str">
        <f t="shared" si="507"/>
        <v>C</v>
      </c>
      <c r="F3697" s="383" t="str">
        <f t="shared" si="508"/>
        <v>C</v>
      </c>
      <c r="G3697" s="400"/>
      <c r="H3697" s="385" t="str">
        <f>IF(G3697="","",VLOOKUP(G3697,下拉数据源!J:K,2,0))</f>
        <v/>
      </c>
      <c r="I3697" s="385"/>
      <c r="J3697" s="385"/>
      <c r="K3697" s="386"/>
      <c r="L3697" s="401"/>
      <c r="M3697" s="384"/>
      <c r="N3697" s="384"/>
      <c r="O3697" s="384"/>
      <c r="P3697" s="386"/>
      <c r="Q3697" s="387"/>
      <c r="R3697" s="286"/>
      <c r="S3697" s="388">
        <f t="shared" si="505"/>
        <v>0</v>
      </c>
      <c r="T3697" s="389"/>
      <c r="U3697" s="389">
        <f t="shared" si="503"/>
        <v>0</v>
      </c>
      <c r="V3697" s="451"/>
      <c r="W3697" s="452"/>
      <c r="X3697" s="386"/>
      <c r="Y3697" s="390"/>
      <c r="Z3697" s="391"/>
      <c r="AA3697" s="392"/>
      <c r="AB3697" s="393"/>
      <c r="AC3697" s="394"/>
      <c r="AD3697" s="395">
        <f t="shared" si="506"/>
        <v>0</v>
      </c>
      <c r="AE3697" s="396">
        <f>IF(OR(G3697=账期!$A$18,G3697=账期!$A$20,G3697=账期!$A$22,G3697=账期!$A$24,G3697=账期!$A$25,G3697=账期!$A$27,G3697=账期!$A$26,G3697=账期!$A$28,G3697=账期!$A$30,G3697=账期!$A$32,G3697=账期!$A$34,G3697=账期!$A$35,G3697=账期!$A$37,G3697=账期!$A$39,G3697=账期!$A$40,G3697=账期!$A$41,G3697=账期!$A$42,G3697=账期!$A$43,G3697=账期!$A$44,G3697=账期!$A$45,G3697=账期!$A$46,G3697=账期!$A$48,G3697=账期!$A$50,G3697=账期!$A$51,G3697=账期!$A$52,G3697=账期!$A$53,G3697=账期!$A$54,G3697=账期!$A$56,G3697=账期!$A$57,G3697=账期!$A$58,G3697=账期!$A$59,G3697=账期!$A$60,G3697=账期!$A$61,G3697=账期!$A$62,G3697=账期!$A$63,G3697=账期!$A$64,G3697=账期!$A$66,G3697=账期!$A$67,G3697=账期!$A$68,G3697=账期!$A$70,G3697=账期!$A$71),30,IF(OR(G3697=账期!$A$74,G3697=账期!$A$77,G3697=账期!$A$76,G3697=账期!$A$79,G3697=账期!$A$80,G3697=账期!$A$81,G3697=账期!$A$83,G3697=账期!$A$85,G3697=账期!$A$87,G3697=账期!$A$89,G3697=账期!$A$91),60,IF(OR(G3697=账期!$A$93,G3697=账期!$A$94,G3697=账期!$A$95,G3697=账期!$A$96,G3697=账期!$A$98,G3697=账期!$A$99,G3697=账期!$A$101,G3697=账期!$A$102),90,0)))</f>
        <v>0</v>
      </c>
      <c r="AF3697" s="396"/>
      <c r="AG3697" s="384"/>
      <c r="AH3697" s="396" t="str">
        <f t="shared" si="509"/>
        <v/>
      </c>
    </row>
    <row r="3698" spans="1:34" ht="18" customHeight="1" x14ac:dyDescent="0.25">
      <c r="A3698" s="301" t="str">
        <f t="shared" si="504"/>
        <v/>
      </c>
      <c r="B3698" s="397"/>
      <c r="C3698" s="398"/>
      <c r="D3698" s="399"/>
      <c r="E3698" s="383" t="str">
        <f t="shared" si="507"/>
        <v>C</v>
      </c>
      <c r="F3698" s="383" t="str">
        <f t="shared" si="508"/>
        <v>C</v>
      </c>
      <c r="G3698" s="400"/>
      <c r="H3698" s="385" t="str">
        <f>IF(G3698="","",VLOOKUP(G3698,下拉数据源!J:K,2,0))</f>
        <v/>
      </c>
      <c r="I3698" s="385"/>
      <c r="J3698" s="385"/>
      <c r="K3698" s="386"/>
      <c r="L3698" s="401"/>
      <c r="M3698" s="384"/>
      <c r="N3698" s="384"/>
      <c r="O3698" s="384"/>
      <c r="P3698" s="386"/>
      <c r="Q3698" s="387"/>
      <c r="R3698" s="286"/>
      <c r="S3698" s="388">
        <f t="shared" si="505"/>
        <v>0</v>
      </c>
      <c r="T3698" s="389"/>
      <c r="U3698" s="389">
        <f t="shared" si="503"/>
        <v>0</v>
      </c>
      <c r="V3698" s="451"/>
      <c r="W3698" s="452"/>
      <c r="X3698" s="386"/>
      <c r="Y3698" s="390"/>
      <c r="Z3698" s="391"/>
      <c r="AA3698" s="392"/>
      <c r="AB3698" s="393"/>
      <c r="AC3698" s="394"/>
      <c r="AD3698" s="395">
        <f t="shared" si="506"/>
        <v>0</v>
      </c>
      <c r="AE3698" s="396">
        <f>IF(OR(G3698=账期!$A$18,G3698=账期!$A$20,G3698=账期!$A$22,G3698=账期!$A$24,G3698=账期!$A$25,G3698=账期!$A$27,G3698=账期!$A$26,G3698=账期!$A$28,G3698=账期!$A$30,G3698=账期!$A$32,G3698=账期!$A$34,G3698=账期!$A$35,G3698=账期!$A$37,G3698=账期!$A$39,G3698=账期!$A$40,G3698=账期!$A$41,G3698=账期!$A$42,G3698=账期!$A$43,G3698=账期!$A$44,G3698=账期!$A$45,G3698=账期!$A$46,G3698=账期!$A$48,G3698=账期!$A$50,G3698=账期!$A$51,G3698=账期!$A$52,G3698=账期!$A$53,G3698=账期!$A$54,G3698=账期!$A$56,G3698=账期!$A$57,G3698=账期!$A$58,G3698=账期!$A$59,G3698=账期!$A$60,G3698=账期!$A$61,G3698=账期!$A$62,G3698=账期!$A$63,G3698=账期!$A$64,G3698=账期!$A$66,G3698=账期!$A$67,G3698=账期!$A$68,G3698=账期!$A$70,G3698=账期!$A$71),30,IF(OR(G3698=账期!$A$74,G3698=账期!$A$77,G3698=账期!$A$76,G3698=账期!$A$79,G3698=账期!$A$80,G3698=账期!$A$81,G3698=账期!$A$83,G3698=账期!$A$85,G3698=账期!$A$87,G3698=账期!$A$89,G3698=账期!$A$91),60,IF(OR(G3698=账期!$A$93,G3698=账期!$A$94,G3698=账期!$A$95,G3698=账期!$A$96,G3698=账期!$A$98,G3698=账期!$A$99,G3698=账期!$A$101,G3698=账期!$A$102),90,0)))</f>
        <v>0</v>
      </c>
      <c r="AF3698" s="396"/>
      <c r="AG3698" s="384"/>
      <c r="AH3698" s="396" t="str">
        <f t="shared" si="509"/>
        <v/>
      </c>
    </row>
    <row r="3699" spans="1:34" ht="18" customHeight="1" x14ac:dyDescent="0.25">
      <c r="A3699" s="301" t="str">
        <f t="shared" si="504"/>
        <v/>
      </c>
      <c r="B3699" s="397"/>
      <c r="C3699" s="398"/>
      <c r="D3699" s="399"/>
      <c r="E3699" s="383" t="str">
        <f t="shared" si="507"/>
        <v>C</v>
      </c>
      <c r="F3699" s="383" t="str">
        <f t="shared" si="508"/>
        <v>C</v>
      </c>
      <c r="G3699" s="400"/>
      <c r="H3699" s="385" t="str">
        <f>IF(G3699="","",VLOOKUP(G3699,下拉数据源!J:K,2,0))</f>
        <v/>
      </c>
      <c r="I3699" s="385"/>
      <c r="J3699" s="385"/>
      <c r="K3699" s="386"/>
      <c r="L3699" s="401"/>
      <c r="M3699" s="384"/>
      <c r="N3699" s="384"/>
      <c r="O3699" s="384"/>
      <c r="P3699" s="386"/>
      <c r="Q3699" s="387"/>
      <c r="R3699" s="286"/>
      <c r="S3699" s="388">
        <f t="shared" si="505"/>
        <v>0</v>
      </c>
      <c r="T3699" s="389"/>
      <c r="U3699" s="389">
        <f t="shared" si="503"/>
        <v>0</v>
      </c>
      <c r="V3699" s="451"/>
      <c r="W3699" s="452"/>
      <c r="X3699" s="386"/>
      <c r="Y3699" s="390"/>
      <c r="Z3699" s="391"/>
      <c r="AA3699" s="392"/>
      <c r="AB3699" s="393"/>
      <c r="AC3699" s="394"/>
      <c r="AD3699" s="395">
        <f t="shared" si="506"/>
        <v>0</v>
      </c>
      <c r="AE3699" s="396">
        <f>IF(OR(G3699=账期!$A$18,G3699=账期!$A$20,G3699=账期!$A$22,G3699=账期!$A$24,G3699=账期!$A$25,G3699=账期!$A$27,G3699=账期!$A$26,G3699=账期!$A$28,G3699=账期!$A$30,G3699=账期!$A$32,G3699=账期!$A$34,G3699=账期!$A$35,G3699=账期!$A$37,G3699=账期!$A$39,G3699=账期!$A$40,G3699=账期!$A$41,G3699=账期!$A$42,G3699=账期!$A$43,G3699=账期!$A$44,G3699=账期!$A$45,G3699=账期!$A$46,G3699=账期!$A$48,G3699=账期!$A$50,G3699=账期!$A$51,G3699=账期!$A$52,G3699=账期!$A$53,G3699=账期!$A$54,G3699=账期!$A$56,G3699=账期!$A$57,G3699=账期!$A$58,G3699=账期!$A$59,G3699=账期!$A$60,G3699=账期!$A$61,G3699=账期!$A$62,G3699=账期!$A$63,G3699=账期!$A$64,G3699=账期!$A$66,G3699=账期!$A$67,G3699=账期!$A$68,G3699=账期!$A$70,G3699=账期!$A$71),30,IF(OR(G3699=账期!$A$74,G3699=账期!$A$77,G3699=账期!$A$76,G3699=账期!$A$79,G3699=账期!$A$80,G3699=账期!$A$81,G3699=账期!$A$83,G3699=账期!$A$85,G3699=账期!$A$87,G3699=账期!$A$89,G3699=账期!$A$91),60,IF(OR(G3699=账期!$A$93,G3699=账期!$A$94,G3699=账期!$A$95,G3699=账期!$A$96,G3699=账期!$A$98,G3699=账期!$A$99,G3699=账期!$A$101,G3699=账期!$A$102),90,0)))</f>
        <v>0</v>
      </c>
      <c r="AF3699" s="396"/>
      <c r="AG3699" s="384"/>
      <c r="AH3699" s="396" t="str">
        <f t="shared" si="509"/>
        <v/>
      </c>
    </row>
    <row r="3700" spans="1:34" ht="18" customHeight="1" x14ac:dyDescent="0.25">
      <c r="A3700" s="301" t="str">
        <f t="shared" si="504"/>
        <v/>
      </c>
      <c r="B3700" s="397"/>
      <c r="C3700" s="398"/>
      <c r="D3700" s="399"/>
      <c r="E3700" s="383" t="str">
        <f t="shared" si="507"/>
        <v>C</v>
      </c>
      <c r="F3700" s="383" t="str">
        <f t="shared" si="508"/>
        <v>C</v>
      </c>
      <c r="G3700" s="400"/>
      <c r="H3700" s="385" t="str">
        <f>IF(G3700="","",VLOOKUP(G3700,下拉数据源!J:K,2,0))</f>
        <v/>
      </c>
      <c r="I3700" s="385"/>
      <c r="J3700" s="385"/>
      <c r="K3700" s="386"/>
      <c r="L3700" s="401"/>
      <c r="M3700" s="384"/>
      <c r="N3700" s="384"/>
      <c r="O3700" s="384"/>
      <c r="P3700" s="386"/>
      <c r="Q3700" s="387"/>
      <c r="R3700" s="286"/>
      <c r="S3700" s="388">
        <f t="shared" si="505"/>
        <v>0</v>
      </c>
      <c r="T3700" s="389"/>
      <c r="U3700" s="389">
        <f t="shared" si="503"/>
        <v>0</v>
      </c>
      <c r="V3700" s="451"/>
      <c r="W3700" s="452"/>
      <c r="X3700" s="386"/>
      <c r="Y3700" s="390"/>
      <c r="Z3700" s="391"/>
      <c r="AA3700" s="392"/>
      <c r="AB3700" s="393"/>
      <c r="AC3700" s="394"/>
      <c r="AD3700" s="395">
        <f t="shared" si="506"/>
        <v>0</v>
      </c>
      <c r="AE3700" s="396">
        <f>IF(OR(G3700=账期!$A$18,G3700=账期!$A$20,G3700=账期!$A$22,G3700=账期!$A$24,G3700=账期!$A$25,G3700=账期!$A$27,G3700=账期!$A$26,G3700=账期!$A$28,G3700=账期!$A$30,G3700=账期!$A$32,G3700=账期!$A$34,G3700=账期!$A$35,G3700=账期!$A$37,G3700=账期!$A$39,G3700=账期!$A$40,G3700=账期!$A$41,G3700=账期!$A$42,G3700=账期!$A$43,G3700=账期!$A$44,G3700=账期!$A$45,G3700=账期!$A$46,G3700=账期!$A$48,G3700=账期!$A$50,G3700=账期!$A$51,G3700=账期!$A$52,G3700=账期!$A$53,G3700=账期!$A$54,G3700=账期!$A$56,G3700=账期!$A$57,G3700=账期!$A$58,G3700=账期!$A$59,G3700=账期!$A$60,G3700=账期!$A$61,G3700=账期!$A$62,G3700=账期!$A$63,G3700=账期!$A$64,G3700=账期!$A$66,G3700=账期!$A$67,G3700=账期!$A$68,G3700=账期!$A$70,G3700=账期!$A$71),30,IF(OR(G3700=账期!$A$74,G3700=账期!$A$77,G3700=账期!$A$76,G3700=账期!$A$79,G3700=账期!$A$80,G3700=账期!$A$81,G3700=账期!$A$83,G3700=账期!$A$85,G3700=账期!$A$87,G3700=账期!$A$89,G3700=账期!$A$91),60,IF(OR(G3700=账期!$A$93,G3700=账期!$A$94,G3700=账期!$A$95,G3700=账期!$A$96,G3700=账期!$A$98,G3700=账期!$A$99,G3700=账期!$A$101,G3700=账期!$A$102),90,0)))</f>
        <v>0</v>
      </c>
      <c r="AF3700" s="396"/>
      <c r="AG3700" s="384"/>
      <c r="AH3700" s="396" t="str">
        <f t="shared" si="509"/>
        <v/>
      </c>
    </row>
    <row r="3701" spans="1:34" ht="18" customHeight="1" x14ac:dyDescent="0.25">
      <c r="A3701" s="301" t="str">
        <f t="shared" si="504"/>
        <v/>
      </c>
      <c r="B3701" s="397"/>
      <c r="C3701" s="398"/>
      <c r="D3701" s="399"/>
      <c r="E3701" s="383" t="str">
        <f t="shared" si="507"/>
        <v>C</v>
      </c>
      <c r="F3701" s="383" t="str">
        <f t="shared" si="508"/>
        <v>C</v>
      </c>
      <c r="G3701" s="400"/>
      <c r="H3701" s="385" t="str">
        <f>IF(G3701="","",VLOOKUP(G3701,下拉数据源!J:K,2,0))</f>
        <v/>
      </c>
      <c r="I3701" s="385"/>
      <c r="J3701" s="385"/>
      <c r="K3701" s="386"/>
      <c r="L3701" s="401"/>
      <c r="M3701" s="384"/>
      <c r="N3701" s="384"/>
      <c r="O3701" s="384"/>
      <c r="P3701" s="386"/>
      <c r="Q3701" s="387"/>
      <c r="R3701" s="286"/>
      <c r="S3701" s="388">
        <f t="shared" si="505"/>
        <v>0</v>
      </c>
      <c r="T3701" s="389"/>
      <c r="U3701" s="389">
        <f t="shared" si="503"/>
        <v>0</v>
      </c>
      <c r="V3701" s="451"/>
      <c r="W3701" s="452"/>
      <c r="X3701" s="386"/>
      <c r="Y3701" s="390"/>
      <c r="Z3701" s="391"/>
      <c r="AA3701" s="392"/>
      <c r="AB3701" s="393"/>
      <c r="AC3701" s="394"/>
      <c r="AD3701" s="395">
        <f t="shared" si="506"/>
        <v>0</v>
      </c>
      <c r="AE3701" s="396">
        <f>IF(OR(G3701=账期!$A$18,G3701=账期!$A$20,G3701=账期!$A$22,G3701=账期!$A$24,G3701=账期!$A$25,G3701=账期!$A$27,G3701=账期!$A$26,G3701=账期!$A$28,G3701=账期!$A$30,G3701=账期!$A$32,G3701=账期!$A$34,G3701=账期!$A$35,G3701=账期!$A$37,G3701=账期!$A$39,G3701=账期!$A$40,G3701=账期!$A$41,G3701=账期!$A$42,G3701=账期!$A$43,G3701=账期!$A$44,G3701=账期!$A$45,G3701=账期!$A$46,G3701=账期!$A$48,G3701=账期!$A$50,G3701=账期!$A$51,G3701=账期!$A$52,G3701=账期!$A$53,G3701=账期!$A$54,G3701=账期!$A$56,G3701=账期!$A$57,G3701=账期!$A$58,G3701=账期!$A$59,G3701=账期!$A$60,G3701=账期!$A$61,G3701=账期!$A$62,G3701=账期!$A$63,G3701=账期!$A$64,G3701=账期!$A$66,G3701=账期!$A$67,G3701=账期!$A$68,G3701=账期!$A$70,G3701=账期!$A$71),30,IF(OR(G3701=账期!$A$74,G3701=账期!$A$77,G3701=账期!$A$76,G3701=账期!$A$79,G3701=账期!$A$80,G3701=账期!$A$81,G3701=账期!$A$83,G3701=账期!$A$85,G3701=账期!$A$87,G3701=账期!$A$89,G3701=账期!$A$91),60,IF(OR(G3701=账期!$A$93,G3701=账期!$A$94,G3701=账期!$A$95,G3701=账期!$A$96,G3701=账期!$A$98,G3701=账期!$A$99,G3701=账期!$A$101,G3701=账期!$A$102),90,0)))</f>
        <v>0</v>
      </c>
      <c r="AF3701" s="396"/>
      <c r="AG3701" s="384"/>
      <c r="AH3701" s="396" t="str">
        <f t="shared" si="509"/>
        <v/>
      </c>
    </row>
    <row r="3702" spans="1:34" ht="18" customHeight="1" x14ac:dyDescent="0.25">
      <c r="A3702" s="301" t="str">
        <f t="shared" si="504"/>
        <v/>
      </c>
      <c r="B3702" s="397"/>
      <c r="C3702" s="398"/>
      <c r="D3702" s="399"/>
      <c r="E3702" s="383" t="str">
        <f t="shared" si="507"/>
        <v>C</v>
      </c>
      <c r="F3702" s="383" t="str">
        <f t="shared" si="508"/>
        <v>C</v>
      </c>
      <c r="G3702" s="400"/>
      <c r="H3702" s="385" t="str">
        <f>IF(G3702="","",VLOOKUP(G3702,下拉数据源!J:K,2,0))</f>
        <v/>
      </c>
      <c r="I3702" s="385"/>
      <c r="J3702" s="385"/>
      <c r="K3702" s="386"/>
      <c r="L3702" s="401"/>
      <c r="M3702" s="384"/>
      <c r="N3702" s="384"/>
      <c r="O3702" s="384"/>
      <c r="P3702" s="386"/>
      <c r="Q3702" s="387"/>
      <c r="R3702" s="286"/>
      <c r="S3702" s="388">
        <f t="shared" si="505"/>
        <v>0</v>
      </c>
      <c r="T3702" s="389"/>
      <c r="U3702" s="389">
        <f t="shared" si="503"/>
        <v>0</v>
      </c>
      <c r="V3702" s="451"/>
      <c r="W3702" s="452"/>
      <c r="X3702" s="386"/>
      <c r="Y3702" s="390"/>
      <c r="Z3702" s="391"/>
      <c r="AA3702" s="392"/>
      <c r="AB3702" s="393"/>
      <c r="AC3702" s="394"/>
      <c r="AD3702" s="395">
        <f t="shared" si="506"/>
        <v>0</v>
      </c>
      <c r="AE3702" s="396">
        <f>IF(OR(G3702=账期!$A$18,G3702=账期!$A$20,G3702=账期!$A$22,G3702=账期!$A$24,G3702=账期!$A$25,G3702=账期!$A$27,G3702=账期!$A$26,G3702=账期!$A$28,G3702=账期!$A$30,G3702=账期!$A$32,G3702=账期!$A$34,G3702=账期!$A$35,G3702=账期!$A$37,G3702=账期!$A$39,G3702=账期!$A$40,G3702=账期!$A$41,G3702=账期!$A$42,G3702=账期!$A$43,G3702=账期!$A$44,G3702=账期!$A$45,G3702=账期!$A$46,G3702=账期!$A$48,G3702=账期!$A$50,G3702=账期!$A$51,G3702=账期!$A$52,G3702=账期!$A$53,G3702=账期!$A$54,G3702=账期!$A$56,G3702=账期!$A$57,G3702=账期!$A$58,G3702=账期!$A$59,G3702=账期!$A$60,G3702=账期!$A$61,G3702=账期!$A$62,G3702=账期!$A$63,G3702=账期!$A$64,G3702=账期!$A$66,G3702=账期!$A$67,G3702=账期!$A$68,G3702=账期!$A$70,G3702=账期!$A$71),30,IF(OR(G3702=账期!$A$74,G3702=账期!$A$77,G3702=账期!$A$76,G3702=账期!$A$79,G3702=账期!$A$80,G3702=账期!$A$81,G3702=账期!$A$83,G3702=账期!$A$85,G3702=账期!$A$87,G3702=账期!$A$89,G3702=账期!$A$91),60,IF(OR(G3702=账期!$A$93,G3702=账期!$A$94,G3702=账期!$A$95,G3702=账期!$A$96,G3702=账期!$A$98,G3702=账期!$A$99,G3702=账期!$A$101,G3702=账期!$A$102),90,0)))</f>
        <v>0</v>
      </c>
      <c r="AF3702" s="396"/>
      <c r="AG3702" s="384"/>
      <c r="AH3702" s="396" t="str">
        <f t="shared" si="509"/>
        <v/>
      </c>
    </row>
    <row r="3703" spans="1:34" ht="18" customHeight="1" x14ac:dyDescent="0.25">
      <c r="A3703" s="301" t="str">
        <f t="shared" si="504"/>
        <v/>
      </c>
      <c r="B3703" s="397"/>
      <c r="C3703" s="398"/>
      <c r="D3703" s="399"/>
      <c r="E3703" s="383" t="str">
        <f t="shared" si="507"/>
        <v>C</v>
      </c>
      <c r="F3703" s="383" t="str">
        <f t="shared" si="508"/>
        <v>C</v>
      </c>
      <c r="G3703" s="400"/>
      <c r="H3703" s="385" t="str">
        <f>IF(G3703="","",VLOOKUP(G3703,下拉数据源!J:K,2,0))</f>
        <v/>
      </c>
      <c r="I3703" s="385"/>
      <c r="J3703" s="385"/>
      <c r="K3703" s="386"/>
      <c r="L3703" s="401"/>
      <c r="M3703" s="384"/>
      <c r="N3703" s="384"/>
      <c r="O3703" s="384"/>
      <c r="P3703" s="386"/>
      <c r="Q3703" s="387"/>
      <c r="R3703" s="286"/>
      <c r="S3703" s="388">
        <f t="shared" si="505"/>
        <v>0</v>
      </c>
      <c r="T3703" s="389"/>
      <c r="U3703" s="389">
        <f t="shared" si="503"/>
        <v>0</v>
      </c>
      <c r="V3703" s="451"/>
      <c r="W3703" s="452"/>
      <c r="X3703" s="386"/>
      <c r="Y3703" s="390"/>
      <c r="Z3703" s="391"/>
      <c r="AA3703" s="392"/>
      <c r="AB3703" s="393"/>
      <c r="AC3703" s="394"/>
      <c r="AD3703" s="395">
        <f t="shared" si="506"/>
        <v>0</v>
      </c>
      <c r="AE3703" s="396">
        <f>IF(OR(G3703=账期!$A$18,G3703=账期!$A$20,G3703=账期!$A$22,G3703=账期!$A$24,G3703=账期!$A$25,G3703=账期!$A$27,G3703=账期!$A$26,G3703=账期!$A$28,G3703=账期!$A$30,G3703=账期!$A$32,G3703=账期!$A$34,G3703=账期!$A$35,G3703=账期!$A$37,G3703=账期!$A$39,G3703=账期!$A$40,G3703=账期!$A$41,G3703=账期!$A$42,G3703=账期!$A$43,G3703=账期!$A$44,G3703=账期!$A$45,G3703=账期!$A$46,G3703=账期!$A$48,G3703=账期!$A$50,G3703=账期!$A$51,G3703=账期!$A$52,G3703=账期!$A$53,G3703=账期!$A$54,G3703=账期!$A$56,G3703=账期!$A$57,G3703=账期!$A$58,G3703=账期!$A$59,G3703=账期!$A$60,G3703=账期!$A$61,G3703=账期!$A$62,G3703=账期!$A$63,G3703=账期!$A$64,G3703=账期!$A$66,G3703=账期!$A$67,G3703=账期!$A$68,G3703=账期!$A$70,G3703=账期!$A$71),30,IF(OR(G3703=账期!$A$74,G3703=账期!$A$77,G3703=账期!$A$76,G3703=账期!$A$79,G3703=账期!$A$80,G3703=账期!$A$81,G3703=账期!$A$83,G3703=账期!$A$85,G3703=账期!$A$87,G3703=账期!$A$89,G3703=账期!$A$91),60,IF(OR(G3703=账期!$A$93,G3703=账期!$A$94,G3703=账期!$A$95,G3703=账期!$A$96,G3703=账期!$A$98,G3703=账期!$A$99,G3703=账期!$A$101,G3703=账期!$A$102),90,0)))</f>
        <v>0</v>
      </c>
      <c r="AF3703" s="396"/>
      <c r="AG3703" s="384"/>
      <c r="AH3703" s="396" t="str">
        <f t="shared" si="509"/>
        <v/>
      </c>
    </row>
    <row r="3704" spans="1:34" ht="18" customHeight="1" x14ac:dyDescent="0.25">
      <c r="A3704" s="301" t="str">
        <f t="shared" si="504"/>
        <v/>
      </c>
      <c r="B3704" s="397"/>
      <c r="C3704" s="398"/>
      <c r="D3704" s="399"/>
      <c r="E3704" s="383" t="str">
        <f t="shared" si="507"/>
        <v>C</v>
      </c>
      <c r="F3704" s="383" t="str">
        <f t="shared" si="508"/>
        <v>C</v>
      </c>
      <c r="G3704" s="400"/>
      <c r="H3704" s="385" t="str">
        <f>IF(G3704="","",VLOOKUP(G3704,下拉数据源!J:K,2,0))</f>
        <v/>
      </c>
      <c r="I3704" s="385"/>
      <c r="J3704" s="385"/>
      <c r="K3704" s="386"/>
      <c r="L3704" s="401"/>
      <c r="M3704" s="384"/>
      <c r="N3704" s="384"/>
      <c r="O3704" s="384"/>
      <c r="P3704" s="386"/>
      <c r="Q3704" s="387"/>
      <c r="R3704" s="286"/>
      <c r="S3704" s="388">
        <f t="shared" si="505"/>
        <v>0</v>
      </c>
      <c r="T3704" s="389"/>
      <c r="U3704" s="389">
        <f t="shared" si="503"/>
        <v>0</v>
      </c>
      <c r="V3704" s="451"/>
      <c r="W3704" s="452"/>
      <c r="X3704" s="386"/>
      <c r="Y3704" s="390"/>
      <c r="Z3704" s="391"/>
      <c r="AA3704" s="392"/>
      <c r="AB3704" s="393"/>
      <c r="AC3704" s="394"/>
      <c r="AD3704" s="395">
        <f t="shared" si="506"/>
        <v>0</v>
      </c>
      <c r="AE3704" s="396">
        <f>IF(OR(G3704=账期!$A$18,G3704=账期!$A$20,G3704=账期!$A$22,G3704=账期!$A$24,G3704=账期!$A$25,G3704=账期!$A$27,G3704=账期!$A$26,G3704=账期!$A$28,G3704=账期!$A$30,G3704=账期!$A$32,G3704=账期!$A$34,G3704=账期!$A$35,G3704=账期!$A$37,G3704=账期!$A$39,G3704=账期!$A$40,G3704=账期!$A$41,G3704=账期!$A$42,G3704=账期!$A$43,G3704=账期!$A$44,G3704=账期!$A$45,G3704=账期!$A$46,G3704=账期!$A$48,G3704=账期!$A$50,G3704=账期!$A$51,G3704=账期!$A$52,G3704=账期!$A$53,G3704=账期!$A$54,G3704=账期!$A$56,G3704=账期!$A$57,G3704=账期!$A$58,G3704=账期!$A$59,G3704=账期!$A$60,G3704=账期!$A$61,G3704=账期!$A$62,G3704=账期!$A$63,G3704=账期!$A$64,G3704=账期!$A$66,G3704=账期!$A$67,G3704=账期!$A$68,G3704=账期!$A$70,G3704=账期!$A$71),30,IF(OR(G3704=账期!$A$74,G3704=账期!$A$77,G3704=账期!$A$76,G3704=账期!$A$79,G3704=账期!$A$80,G3704=账期!$A$81,G3704=账期!$A$83,G3704=账期!$A$85,G3704=账期!$A$87,G3704=账期!$A$89,G3704=账期!$A$91),60,IF(OR(G3704=账期!$A$93,G3704=账期!$A$94,G3704=账期!$A$95,G3704=账期!$A$96,G3704=账期!$A$98,G3704=账期!$A$99,G3704=账期!$A$101,G3704=账期!$A$102),90,0)))</f>
        <v>0</v>
      </c>
      <c r="AF3704" s="396"/>
      <c r="AG3704" s="384"/>
      <c r="AH3704" s="396" t="str">
        <f t="shared" si="509"/>
        <v/>
      </c>
    </row>
    <row r="3705" spans="1:34" ht="18" customHeight="1" x14ac:dyDescent="0.25">
      <c r="A3705" s="301" t="str">
        <f t="shared" si="504"/>
        <v/>
      </c>
      <c r="B3705" s="397"/>
      <c r="C3705" s="398"/>
      <c r="D3705" s="399"/>
      <c r="E3705" s="383" t="str">
        <f t="shared" si="507"/>
        <v>C</v>
      </c>
      <c r="F3705" s="383" t="str">
        <f t="shared" si="508"/>
        <v>C</v>
      </c>
      <c r="G3705" s="400"/>
      <c r="H3705" s="385" t="str">
        <f>IF(G3705="","",VLOOKUP(G3705,下拉数据源!J:K,2,0))</f>
        <v/>
      </c>
      <c r="I3705" s="385"/>
      <c r="J3705" s="385"/>
      <c r="K3705" s="386"/>
      <c r="L3705" s="401"/>
      <c r="M3705" s="384"/>
      <c r="N3705" s="384"/>
      <c r="O3705" s="384"/>
      <c r="P3705" s="386"/>
      <c r="Q3705" s="387"/>
      <c r="R3705" s="286"/>
      <c r="S3705" s="388">
        <f t="shared" si="505"/>
        <v>0</v>
      </c>
      <c r="T3705" s="389"/>
      <c r="U3705" s="389">
        <f t="shared" si="503"/>
        <v>0</v>
      </c>
      <c r="V3705" s="451"/>
      <c r="W3705" s="452"/>
      <c r="X3705" s="386"/>
      <c r="Y3705" s="390"/>
      <c r="Z3705" s="391"/>
      <c r="AA3705" s="392"/>
      <c r="AB3705" s="393"/>
      <c r="AC3705" s="394"/>
      <c r="AD3705" s="395">
        <f t="shared" si="506"/>
        <v>0</v>
      </c>
      <c r="AE3705" s="396">
        <f>IF(OR(G3705=账期!$A$18,G3705=账期!$A$20,G3705=账期!$A$22,G3705=账期!$A$24,G3705=账期!$A$25,G3705=账期!$A$27,G3705=账期!$A$26,G3705=账期!$A$28,G3705=账期!$A$30,G3705=账期!$A$32,G3705=账期!$A$34,G3705=账期!$A$35,G3705=账期!$A$37,G3705=账期!$A$39,G3705=账期!$A$40,G3705=账期!$A$41,G3705=账期!$A$42,G3705=账期!$A$43,G3705=账期!$A$44,G3705=账期!$A$45,G3705=账期!$A$46,G3705=账期!$A$48,G3705=账期!$A$50,G3705=账期!$A$51,G3705=账期!$A$52,G3705=账期!$A$53,G3705=账期!$A$54,G3705=账期!$A$56,G3705=账期!$A$57,G3705=账期!$A$58,G3705=账期!$A$59,G3705=账期!$A$60,G3705=账期!$A$61,G3705=账期!$A$62,G3705=账期!$A$63,G3705=账期!$A$64,G3705=账期!$A$66,G3705=账期!$A$67,G3705=账期!$A$68,G3705=账期!$A$70,G3705=账期!$A$71),30,IF(OR(G3705=账期!$A$74,G3705=账期!$A$77,G3705=账期!$A$76,G3705=账期!$A$79,G3705=账期!$A$80,G3705=账期!$A$81,G3705=账期!$A$83,G3705=账期!$A$85,G3705=账期!$A$87,G3705=账期!$A$89,G3705=账期!$A$91),60,IF(OR(G3705=账期!$A$93,G3705=账期!$A$94,G3705=账期!$A$95,G3705=账期!$A$96,G3705=账期!$A$98,G3705=账期!$A$99,G3705=账期!$A$101,G3705=账期!$A$102),90,0)))</f>
        <v>0</v>
      </c>
      <c r="AF3705" s="396"/>
      <c r="AG3705" s="384"/>
      <c r="AH3705" s="396" t="str">
        <f t="shared" si="509"/>
        <v/>
      </c>
    </row>
    <row r="3706" spans="1:34" ht="18" customHeight="1" x14ac:dyDescent="0.25">
      <c r="A3706" s="301" t="str">
        <f t="shared" si="504"/>
        <v/>
      </c>
      <c r="B3706" s="397"/>
      <c r="C3706" s="398"/>
      <c r="D3706" s="399"/>
      <c r="E3706" s="383" t="str">
        <f t="shared" si="507"/>
        <v>C</v>
      </c>
      <c r="F3706" s="383" t="str">
        <f t="shared" si="508"/>
        <v>C</v>
      </c>
      <c r="G3706" s="400"/>
      <c r="H3706" s="385" t="str">
        <f>IF(G3706="","",VLOOKUP(G3706,下拉数据源!J:K,2,0))</f>
        <v/>
      </c>
      <c r="I3706" s="385"/>
      <c r="J3706" s="385"/>
      <c r="K3706" s="386"/>
      <c r="L3706" s="401"/>
      <c r="M3706" s="384"/>
      <c r="N3706" s="384"/>
      <c r="O3706" s="384"/>
      <c r="P3706" s="386"/>
      <c r="Q3706" s="387"/>
      <c r="R3706" s="286"/>
      <c r="S3706" s="388">
        <f t="shared" si="505"/>
        <v>0</v>
      </c>
      <c r="T3706" s="389"/>
      <c r="U3706" s="389">
        <f t="shared" ref="U3706:U3769" si="510">S3706-T3706</f>
        <v>0</v>
      </c>
      <c r="V3706" s="451"/>
      <c r="W3706" s="452"/>
      <c r="X3706" s="386"/>
      <c r="Y3706" s="390"/>
      <c r="Z3706" s="391"/>
      <c r="AA3706" s="392"/>
      <c r="AB3706" s="393"/>
      <c r="AC3706" s="394"/>
      <c r="AD3706" s="395">
        <f t="shared" si="506"/>
        <v>0</v>
      </c>
      <c r="AE3706" s="396">
        <f>IF(OR(G3706=账期!$A$18,G3706=账期!$A$20,G3706=账期!$A$22,G3706=账期!$A$24,G3706=账期!$A$25,G3706=账期!$A$27,G3706=账期!$A$26,G3706=账期!$A$28,G3706=账期!$A$30,G3706=账期!$A$32,G3706=账期!$A$34,G3706=账期!$A$35,G3706=账期!$A$37,G3706=账期!$A$39,G3706=账期!$A$40,G3706=账期!$A$41,G3706=账期!$A$42,G3706=账期!$A$43,G3706=账期!$A$44,G3706=账期!$A$45,G3706=账期!$A$46,G3706=账期!$A$48,G3706=账期!$A$50,G3706=账期!$A$51,G3706=账期!$A$52,G3706=账期!$A$53,G3706=账期!$A$54,G3706=账期!$A$56,G3706=账期!$A$57,G3706=账期!$A$58,G3706=账期!$A$59,G3706=账期!$A$60,G3706=账期!$A$61,G3706=账期!$A$62,G3706=账期!$A$63,G3706=账期!$A$64,G3706=账期!$A$66,G3706=账期!$A$67,G3706=账期!$A$68,G3706=账期!$A$70,G3706=账期!$A$71),30,IF(OR(G3706=账期!$A$74,G3706=账期!$A$77,G3706=账期!$A$76,G3706=账期!$A$79,G3706=账期!$A$80,G3706=账期!$A$81,G3706=账期!$A$83,G3706=账期!$A$85,G3706=账期!$A$87,G3706=账期!$A$89,G3706=账期!$A$91),60,IF(OR(G3706=账期!$A$93,G3706=账期!$A$94,G3706=账期!$A$95,G3706=账期!$A$96,G3706=账期!$A$98,G3706=账期!$A$99,G3706=账期!$A$101,G3706=账期!$A$102),90,0)))</f>
        <v>0</v>
      </c>
      <c r="AF3706" s="396"/>
      <c r="AG3706" s="384"/>
      <c r="AH3706" s="396" t="str">
        <f t="shared" si="509"/>
        <v/>
      </c>
    </row>
    <row r="3707" spans="1:34" ht="18" customHeight="1" x14ac:dyDescent="0.25">
      <c r="A3707" s="301" t="str">
        <f t="shared" si="504"/>
        <v/>
      </c>
      <c r="B3707" s="397"/>
      <c r="C3707" s="398"/>
      <c r="D3707" s="399"/>
      <c r="E3707" s="383" t="str">
        <f t="shared" si="507"/>
        <v>C</v>
      </c>
      <c r="F3707" s="383" t="str">
        <f t="shared" si="508"/>
        <v>C</v>
      </c>
      <c r="G3707" s="400"/>
      <c r="H3707" s="385" t="str">
        <f>IF(G3707="","",VLOOKUP(G3707,下拉数据源!J:K,2,0))</f>
        <v/>
      </c>
      <c r="I3707" s="385"/>
      <c r="J3707" s="385"/>
      <c r="K3707" s="386"/>
      <c r="L3707" s="401"/>
      <c r="M3707" s="384"/>
      <c r="N3707" s="384"/>
      <c r="O3707" s="384"/>
      <c r="P3707" s="386"/>
      <c r="Q3707" s="387"/>
      <c r="R3707" s="286"/>
      <c r="S3707" s="388">
        <f t="shared" si="505"/>
        <v>0</v>
      </c>
      <c r="T3707" s="389"/>
      <c r="U3707" s="389">
        <f t="shared" si="510"/>
        <v>0</v>
      </c>
      <c r="V3707" s="451"/>
      <c r="W3707" s="452"/>
      <c r="X3707" s="386"/>
      <c r="Y3707" s="390"/>
      <c r="Z3707" s="391"/>
      <c r="AA3707" s="392"/>
      <c r="AB3707" s="393"/>
      <c r="AC3707" s="394"/>
      <c r="AD3707" s="395">
        <f t="shared" si="506"/>
        <v>0</v>
      </c>
      <c r="AE3707" s="396">
        <f>IF(OR(G3707=账期!$A$18,G3707=账期!$A$20,G3707=账期!$A$22,G3707=账期!$A$24,G3707=账期!$A$25,G3707=账期!$A$27,G3707=账期!$A$26,G3707=账期!$A$28,G3707=账期!$A$30,G3707=账期!$A$32,G3707=账期!$A$34,G3707=账期!$A$35,G3707=账期!$A$37,G3707=账期!$A$39,G3707=账期!$A$40,G3707=账期!$A$41,G3707=账期!$A$42,G3707=账期!$A$43,G3707=账期!$A$44,G3707=账期!$A$45,G3707=账期!$A$46,G3707=账期!$A$48,G3707=账期!$A$50,G3707=账期!$A$51,G3707=账期!$A$52,G3707=账期!$A$53,G3707=账期!$A$54,G3707=账期!$A$56,G3707=账期!$A$57,G3707=账期!$A$58,G3707=账期!$A$59,G3707=账期!$A$60,G3707=账期!$A$61,G3707=账期!$A$62,G3707=账期!$A$63,G3707=账期!$A$64,G3707=账期!$A$66,G3707=账期!$A$67,G3707=账期!$A$68,G3707=账期!$A$70,G3707=账期!$A$71),30,IF(OR(G3707=账期!$A$74,G3707=账期!$A$77,G3707=账期!$A$76,G3707=账期!$A$79,G3707=账期!$A$80,G3707=账期!$A$81,G3707=账期!$A$83,G3707=账期!$A$85,G3707=账期!$A$87,G3707=账期!$A$89,G3707=账期!$A$91),60,IF(OR(G3707=账期!$A$93,G3707=账期!$A$94,G3707=账期!$A$95,G3707=账期!$A$96,G3707=账期!$A$98,G3707=账期!$A$99,G3707=账期!$A$101,G3707=账期!$A$102),90,0)))</f>
        <v>0</v>
      </c>
      <c r="AF3707" s="396"/>
      <c r="AG3707" s="384"/>
      <c r="AH3707" s="396" t="str">
        <f t="shared" si="509"/>
        <v/>
      </c>
    </row>
    <row r="3708" spans="1:34" ht="18" customHeight="1" x14ac:dyDescent="0.25">
      <c r="A3708" s="301" t="str">
        <f t="shared" si="504"/>
        <v/>
      </c>
      <c r="B3708" s="397"/>
      <c r="C3708" s="398"/>
      <c r="D3708" s="399"/>
      <c r="E3708" s="383" t="str">
        <f t="shared" si="507"/>
        <v>C</v>
      </c>
      <c r="F3708" s="383" t="str">
        <f t="shared" si="508"/>
        <v>C</v>
      </c>
      <c r="G3708" s="400"/>
      <c r="H3708" s="385" t="str">
        <f>IF(G3708="","",VLOOKUP(G3708,下拉数据源!J:K,2,0))</f>
        <v/>
      </c>
      <c r="I3708" s="385"/>
      <c r="J3708" s="385"/>
      <c r="K3708" s="386"/>
      <c r="L3708" s="401"/>
      <c r="M3708" s="384"/>
      <c r="N3708" s="384"/>
      <c r="O3708" s="384"/>
      <c r="P3708" s="386"/>
      <c r="Q3708" s="387"/>
      <c r="R3708" s="286"/>
      <c r="S3708" s="388">
        <f t="shared" si="505"/>
        <v>0</v>
      </c>
      <c r="T3708" s="389"/>
      <c r="U3708" s="389">
        <f t="shared" si="510"/>
        <v>0</v>
      </c>
      <c r="V3708" s="451"/>
      <c r="W3708" s="452"/>
      <c r="X3708" s="386"/>
      <c r="Y3708" s="390"/>
      <c r="Z3708" s="391"/>
      <c r="AA3708" s="392"/>
      <c r="AB3708" s="393"/>
      <c r="AC3708" s="394"/>
      <c r="AD3708" s="395">
        <f t="shared" si="506"/>
        <v>0</v>
      </c>
      <c r="AE3708" s="396">
        <f>IF(OR(G3708=账期!$A$18,G3708=账期!$A$20,G3708=账期!$A$22,G3708=账期!$A$24,G3708=账期!$A$25,G3708=账期!$A$27,G3708=账期!$A$26,G3708=账期!$A$28,G3708=账期!$A$30,G3708=账期!$A$32,G3708=账期!$A$34,G3708=账期!$A$35,G3708=账期!$A$37,G3708=账期!$A$39,G3708=账期!$A$40,G3708=账期!$A$41,G3708=账期!$A$42,G3708=账期!$A$43,G3708=账期!$A$44,G3708=账期!$A$45,G3708=账期!$A$46,G3708=账期!$A$48,G3708=账期!$A$50,G3708=账期!$A$51,G3708=账期!$A$52,G3708=账期!$A$53,G3708=账期!$A$54,G3708=账期!$A$56,G3708=账期!$A$57,G3708=账期!$A$58,G3708=账期!$A$59,G3708=账期!$A$60,G3708=账期!$A$61,G3708=账期!$A$62,G3708=账期!$A$63,G3708=账期!$A$64,G3708=账期!$A$66,G3708=账期!$A$67,G3708=账期!$A$68,G3708=账期!$A$70,G3708=账期!$A$71),30,IF(OR(G3708=账期!$A$74,G3708=账期!$A$77,G3708=账期!$A$76,G3708=账期!$A$79,G3708=账期!$A$80,G3708=账期!$A$81,G3708=账期!$A$83,G3708=账期!$A$85,G3708=账期!$A$87,G3708=账期!$A$89,G3708=账期!$A$91),60,IF(OR(G3708=账期!$A$93,G3708=账期!$A$94,G3708=账期!$A$95,G3708=账期!$A$96,G3708=账期!$A$98,G3708=账期!$A$99,G3708=账期!$A$101,G3708=账期!$A$102),90,0)))</f>
        <v>0</v>
      </c>
      <c r="AF3708" s="396"/>
      <c r="AG3708" s="384"/>
      <c r="AH3708" s="396" t="str">
        <f t="shared" si="509"/>
        <v/>
      </c>
    </row>
    <row r="3709" spans="1:34" ht="18" customHeight="1" x14ac:dyDescent="0.25">
      <c r="A3709" s="301" t="str">
        <f t="shared" ref="A3709:A3772" si="511">IF(V3709="","",TEXT(V3709,"yyyy年m月"))</f>
        <v/>
      </c>
      <c r="B3709" s="397"/>
      <c r="C3709" s="398"/>
      <c r="D3709" s="399"/>
      <c r="E3709" s="383" t="str">
        <f t="shared" si="507"/>
        <v>C</v>
      </c>
      <c r="F3709" s="383" t="str">
        <f t="shared" si="508"/>
        <v>C</v>
      </c>
      <c r="G3709" s="400"/>
      <c r="H3709" s="385" t="str">
        <f>IF(G3709="","",VLOOKUP(G3709,下拉数据源!J:K,2,0))</f>
        <v/>
      </c>
      <c r="I3709" s="385"/>
      <c r="J3709" s="385"/>
      <c r="K3709" s="386"/>
      <c r="L3709" s="401"/>
      <c r="M3709" s="384"/>
      <c r="N3709" s="384"/>
      <c r="O3709" s="384"/>
      <c r="P3709" s="386"/>
      <c r="Q3709" s="387"/>
      <c r="R3709" s="286"/>
      <c r="S3709" s="388">
        <f t="shared" si="505"/>
        <v>0</v>
      </c>
      <c r="T3709" s="389"/>
      <c r="U3709" s="389">
        <f t="shared" si="510"/>
        <v>0</v>
      </c>
      <c r="V3709" s="451"/>
      <c r="W3709" s="452"/>
      <c r="X3709" s="386"/>
      <c r="Y3709" s="390"/>
      <c r="Z3709" s="391"/>
      <c r="AA3709" s="392"/>
      <c r="AB3709" s="393"/>
      <c r="AC3709" s="394"/>
      <c r="AD3709" s="395">
        <f t="shared" si="506"/>
        <v>0</v>
      </c>
      <c r="AE3709" s="396">
        <f>IF(OR(G3709=账期!$A$18,G3709=账期!$A$20,G3709=账期!$A$22,G3709=账期!$A$24,G3709=账期!$A$25,G3709=账期!$A$27,G3709=账期!$A$26,G3709=账期!$A$28,G3709=账期!$A$30,G3709=账期!$A$32,G3709=账期!$A$34,G3709=账期!$A$35,G3709=账期!$A$37,G3709=账期!$A$39,G3709=账期!$A$40,G3709=账期!$A$41,G3709=账期!$A$42,G3709=账期!$A$43,G3709=账期!$A$44,G3709=账期!$A$45,G3709=账期!$A$46,G3709=账期!$A$48,G3709=账期!$A$50,G3709=账期!$A$51,G3709=账期!$A$52,G3709=账期!$A$53,G3709=账期!$A$54,G3709=账期!$A$56,G3709=账期!$A$57,G3709=账期!$A$58,G3709=账期!$A$59,G3709=账期!$A$60,G3709=账期!$A$61,G3709=账期!$A$62,G3709=账期!$A$63,G3709=账期!$A$64,G3709=账期!$A$66,G3709=账期!$A$67,G3709=账期!$A$68,G3709=账期!$A$70,G3709=账期!$A$71),30,IF(OR(G3709=账期!$A$74,G3709=账期!$A$77,G3709=账期!$A$76,G3709=账期!$A$79,G3709=账期!$A$80,G3709=账期!$A$81,G3709=账期!$A$83,G3709=账期!$A$85,G3709=账期!$A$87,G3709=账期!$A$89,G3709=账期!$A$91),60,IF(OR(G3709=账期!$A$93,G3709=账期!$A$94,G3709=账期!$A$95,G3709=账期!$A$96,G3709=账期!$A$98,G3709=账期!$A$99,G3709=账期!$A$101,G3709=账期!$A$102),90,0)))</f>
        <v>0</v>
      </c>
      <c r="AF3709" s="396"/>
      <c r="AG3709" s="384"/>
      <c r="AH3709" s="396" t="str">
        <f t="shared" si="509"/>
        <v/>
      </c>
    </row>
    <row r="3710" spans="1:34" ht="18" customHeight="1" x14ac:dyDescent="0.25">
      <c r="A3710" s="301" t="str">
        <f t="shared" si="511"/>
        <v/>
      </c>
      <c r="B3710" s="397"/>
      <c r="C3710" s="398"/>
      <c r="D3710" s="399"/>
      <c r="E3710" s="383" t="str">
        <f t="shared" si="507"/>
        <v>C</v>
      </c>
      <c r="F3710" s="383" t="str">
        <f t="shared" si="508"/>
        <v>C</v>
      </c>
      <c r="G3710" s="400"/>
      <c r="H3710" s="385" t="str">
        <f>IF(G3710="","",VLOOKUP(G3710,下拉数据源!J:K,2,0))</f>
        <v/>
      </c>
      <c r="I3710" s="385"/>
      <c r="J3710" s="385"/>
      <c r="K3710" s="386"/>
      <c r="L3710" s="401"/>
      <c r="M3710" s="384"/>
      <c r="N3710" s="384"/>
      <c r="O3710" s="384"/>
      <c r="P3710" s="386"/>
      <c r="Q3710" s="387"/>
      <c r="R3710" s="286"/>
      <c r="S3710" s="388">
        <f t="shared" si="505"/>
        <v>0</v>
      </c>
      <c r="T3710" s="389"/>
      <c r="U3710" s="389">
        <f t="shared" si="510"/>
        <v>0</v>
      </c>
      <c r="V3710" s="451"/>
      <c r="W3710" s="452"/>
      <c r="X3710" s="386"/>
      <c r="Y3710" s="390"/>
      <c r="Z3710" s="391"/>
      <c r="AA3710" s="392"/>
      <c r="AB3710" s="393"/>
      <c r="AC3710" s="394"/>
      <c r="AD3710" s="395">
        <f t="shared" si="506"/>
        <v>0</v>
      </c>
      <c r="AE3710" s="396">
        <f>IF(OR(G3710=账期!$A$18,G3710=账期!$A$20,G3710=账期!$A$22,G3710=账期!$A$24,G3710=账期!$A$25,G3710=账期!$A$27,G3710=账期!$A$26,G3710=账期!$A$28,G3710=账期!$A$30,G3710=账期!$A$32,G3710=账期!$A$34,G3710=账期!$A$35,G3710=账期!$A$37,G3710=账期!$A$39,G3710=账期!$A$40,G3710=账期!$A$41,G3710=账期!$A$42,G3710=账期!$A$43,G3710=账期!$A$44,G3710=账期!$A$45,G3710=账期!$A$46,G3710=账期!$A$48,G3710=账期!$A$50,G3710=账期!$A$51,G3710=账期!$A$52,G3710=账期!$A$53,G3710=账期!$A$54,G3710=账期!$A$56,G3710=账期!$A$57,G3710=账期!$A$58,G3710=账期!$A$59,G3710=账期!$A$60,G3710=账期!$A$61,G3710=账期!$A$62,G3710=账期!$A$63,G3710=账期!$A$64,G3710=账期!$A$66,G3710=账期!$A$67,G3710=账期!$A$68,G3710=账期!$A$70,G3710=账期!$A$71),30,IF(OR(G3710=账期!$A$74,G3710=账期!$A$77,G3710=账期!$A$76,G3710=账期!$A$79,G3710=账期!$A$80,G3710=账期!$A$81,G3710=账期!$A$83,G3710=账期!$A$85,G3710=账期!$A$87,G3710=账期!$A$89,G3710=账期!$A$91),60,IF(OR(G3710=账期!$A$93,G3710=账期!$A$94,G3710=账期!$A$95,G3710=账期!$A$96,G3710=账期!$A$98,G3710=账期!$A$99,G3710=账期!$A$101,G3710=账期!$A$102),90,0)))</f>
        <v>0</v>
      </c>
      <c r="AF3710" s="396"/>
      <c r="AG3710" s="384"/>
      <c r="AH3710" s="396" t="str">
        <f t="shared" si="509"/>
        <v/>
      </c>
    </row>
    <row r="3711" spans="1:34" ht="18" customHeight="1" x14ac:dyDescent="0.25">
      <c r="A3711" s="301" t="str">
        <f t="shared" si="511"/>
        <v/>
      </c>
      <c r="B3711" s="397"/>
      <c r="C3711" s="398"/>
      <c r="D3711" s="399"/>
      <c r="E3711" s="383" t="str">
        <f t="shared" si="507"/>
        <v>C</v>
      </c>
      <c r="F3711" s="383" t="str">
        <f t="shared" si="508"/>
        <v>C</v>
      </c>
      <c r="G3711" s="400"/>
      <c r="H3711" s="385" t="str">
        <f>IF(G3711="","",VLOOKUP(G3711,下拉数据源!J:K,2,0))</f>
        <v/>
      </c>
      <c r="I3711" s="385"/>
      <c r="J3711" s="385"/>
      <c r="K3711" s="386"/>
      <c r="L3711" s="401"/>
      <c r="M3711" s="384"/>
      <c r="N3711" s="384"/>
      <c r="O3711" s="384"/>
      <c r="P3711" s="386"/>
      <c r="Q3711" s="387"/>
      <c r="R3711" s="286"/>
      <c r="S3711" s="388">
        <f t="shared" ref="S3711:S3774" si="512">Q3711*R3711</f>
        <v>0</v>
      </c>
      <c r="T3711" s="389"/>
      <c r="U3711" s="389">
        <f t="shared" si="510"/>
        <v>0</v>
      </c>
      <c r="V3711" s="451"/>
      <c r="W3711" s="452"/>
      <c r="X3711" s="386"/>
      <c r="Y3711" s="390"/>
      <c r="Z3711" s="391"/>
      <c r="AA3711" s="392"/>
      <c r="AB3711" s="393"/>
      <c r="AC3711" s="394"/>
      <c r="AD3711" s="395">
        <f t="shared" si="506"/>
        <v>0</v>
      </c>
      <c r="AE3711" s="396">
        <f>IF(OR(G3711=账期!$A$18,G3711=账期!$A$20,G3711=账期!$A$22,G3711=账期!$A$24,G3711=账期!$A$25,G3711=账期!$A$27,G3711=账期!$A$26,G3711=账期!$A$28,G3711=账期!$A$30,G3711=账期!$A$32,G3711=账期!$A$34,G3711=账期!$A$35,G3711=账期!$A$37,G3711=账期!$A$39,G3711=账期!$A$40,G3711=账期!$A$41,G3711=账期!$A$42,G3711=账期!$A$43,G3711=账期!$A$44,G3711=账期!$A$45,G3711=账期!$A$46,G3711=账期!$A$48,G3711=账期!$A$50,G3711=账期!$A$51,G3711=账期!$A$52,G3711=账期!$A$53,G3711=账期!$A$54,G3711=账期!$A$56,G3711=账期!$A$57,G3711=账期!$A$58,G3711=账期!$A$59,G3711=账期!$A$60,G3711=账期!$A$61,G3711=账期!$A$62,G3711=账期!$A$63,G3711=账期!$A$64,G3711=账期!$A$66,G3711=账期!$A$67,G3711=账期!$A$68,G3711=账期!$A$70,G3711=账期!$A$71),30,IF(OR(G3711=账期!$A$74,G3711=账期!$A$77,G3711=账期!$A$76,G3711=账期!$A$79,G3711=账期!$A$80,G3711=账期!$A$81,G3711=账期!$A$83,G3711=账期!$A$85,G3711=账期!$A$87,G3711=账期!$A$89,G3711=账期!$A$91),60,IF(OR(G3711=账期!$A$93,G3711=账期!$A$94,G3711=账期!$A$95,G3711=账期!$A$96,G3711=账期!$A$98,G3711=账期!$A$99,G3711=账期!$A$101,G3711=账期!$A$102),90,0)))</f>
        <v>0</v>
      </c>
      <c r="AF3711" s="396"/>
      <c r="AG3711" s="384"/>
      <c r="AH3711" s="396" t="str">
        <f t="shared" si="509"/>
        <v/>
      </c>
    </row>
    <row r="3712" spans="1:34" ht="18" customHeight="1" x14ac:dyDescent="0.25">
      <c r="A3712" s="301" t="str">
        <f t="shared" si="511"/>
        <v/>
      </c>
      <c r="B3712" s="397"/>
      <c r="C3712" s="398"/>
      <c r="D3712" s="399"/>
      <c r="E3712" s="383" t="str">
        <f t="shared" si="507"/>
        <v>C</v>
      </c>
      <c r="F3712" s="383" t="str">
        <f t="shared" si="508"/>
        <v>C</v>
      </c>
      <c r="G3712" s="400"/>
      <c r="H3712" s="385" t="str">
        <f>IF(G3712="","",VLOOKUP(G3712,下拉数据源!J:K,2,0))</f>
        <v/>
      </c>
      <c r="I3712" s="385"/>
      <c r="J3712" s="385"/>
      <c r="K3712" s="386"/>
      <c r="L3712" s="401"/>
      <c r="M3712" s="384"/>
      <c r="N3712" s="384"/>
      <c r="O3712" s="384"/>
      <c r="P3712" s="386"/>
      <c r="Q3712" s="387"/>
      <c r="R3712" s="286"/>
      <c r="S3712" s="388">
        <f t="shared" si="512"/>
        <v>0</v>
      </c>
      <c r="T3712" s="389"/>
      <c r="U3712" s="389">
        <f t="shared" si="510"/>
        <v>0</v>
      </c>
      <c r="V3712" s="451"/>
      <c r="W3712" s="452"/>
      <c r="X3712" s="386"/>
      <c r="Y3712" s="390"/>
      <c r="Z3712" s="391"/>
      <c r="AA3712" s="392"/>
      <c r="AB3712" s="393"/>
      <c r="AC3712" s="394"/>
      <c r="AD3712" s="395">
        <f t="shared" ref="AD3712:AD3775" si="513">IF(AE3712&gt;0,(DATE(YEAR(AC3712),MONTH(AC3712)+1,1)-1)+AE3712,AC3712)</f>
        <v>0</v>
      </c>
      <c r="AE3712" s="396">
        <f>IF(OR(G3712=账期!$A$18,G3712=账期!$A$20,G3712=账期!$A$22,G3712=账期!$A$24,G3712=账期!$A$25,G3712=账期!$A$27,G3712=账期!$A$26,G3712=账期!$A$28,G3712=账期!$A$30,G3712=账期!$A$32,G3712=账期!$A$34,G3712=账期!$A$35,G3712=账期!$A$37,G3712=账期!$A$39,G3712=账期!$A$40,G3712=账期!$A$41,G3712=账期!$A$42,G3712=账期!$A$43,G3712=账期!$A$44,G3712=账期!$A$45,G3712=账期!$A$46,G3712=账期!$A$48,G3712=账期!$A$50,G3712=账期!$A$51,G3712=账期!$A$52,G3712=账期!$A$53,G3712=账期!$A$54,G3712=账期!$A$56,G3712=账期!$A$57,G3712=账期!$A$58,G3712=账期!$A$59,G3712=账期!$A$60,G3712=账期!$A$61,G3712=账期!$A$62,G3712=账期!$A$63,G3712=账期!$A$64,G3712=账期!$A$66,G3712=账期!$A$67,G3712=账期!$A$68,G3712=账期!$A$70,G3712=账期!$A$71),30,IF(OR(G3712=账期!$A$74,G3712=账期!$A$77,G3712=账期!$A$76,G3712=账期!$A$79,G3712=账期!$A$80,G3712=账期!$A$81,G3712=账期!$A$83,G3712=账期!$A$85,G3712=账期!$A$87,G3712=账期!$A$89,G3712=账期!$A$91),60,IF(OR(G3712=账期!$A$93,G3712=账期!$A$94,G3712=账期!$A$95,G3712=账期!$A$96,G3712=账期!$A$98,G3712=账期!$A$99,G3712=账期!$A$101,G3712=账期!$A$102),90,0)))</f>
        <v>0</v>
      </c>
      <c r="AF3712" s="396"/>
      <c r="AG3712" s="384"/>
      <c r="AH3712" s="396" t="str">
        <f t="shared" si="509"/>
        <v/>
      </c>
    </row>
    <row r="3713" spans="1:34" ht="18" customHeight="1" x14ac:dyDescent="0.25">
      <c r="A3713" s="301" t="str">
        <f t="shared" si="511"/>
        <v/>
      </c>
      <c r="B3713" s="397"/>
      <c r="C3713" s="398"/>
      <c r="D3713" s="399"/>
      <c r="E3713" s="383" t="str">
        <f t="shared" si="507"/>
        <v>C</v>
      </c>
      <c r="F3713" s="383" t="str">
        <f t="shared" si="508"/>
        <v>C</v>
      </c>
      <c r="G3713" s="400"/>
      <c r="H3713" s="385" t="str">
        <f>IF(G3713="","",VLOOKUP(G3713,下拉数据源!J:K,2,0))</f>
        <v/>
      </c>
      <c r="I3713" s="385"/>
      <c r="J3713" s="385"/>
      <c r="K3713" s="386"/>
      <c r="L3713" s="401"/>
      <c r="M3713" s="384"/>
      <c r="N3713" s="384"/>
      <c r="O3713" s="384"/>
      <c r="P3713" s="386"/>
      <c r="Q3713" s="387"/>
      <c r="R3713" s="286"/>
      <c r="S3713" s="388">
        <f t="shared" si="512"/>
        <v>0</v>
      </c>
      <c r="T3713" s="389"/>
      <c r="U3713" s="389">
        <f t="shared" si="510"/>
        <v>0</v>
      </c>
      <c r="V3713" s="451"/>
      <c r="W3713" s="452"/>
      <c r="X3713" s="386"/>
      <c r="Y3713" s="390"/>
      <c r="Z3713" s="391"/>
      <c r="AA3713" s="392"/>
      <c r="AB3713" s="393"/>
      <c r="AC3713" s="394"/>
      <c r="AD3713" s="395">
        <f t="shared" si="513"/>
        <v>0</v>
      </c>
      <c r="AE3713" s="396">
        <f>IF(OR(G3713=账期!$A$18,G3713=账期!$A$20,G3713=账期!$A$22,G3713=账期!$A$24,G3713=账期!$A$25,G3713=账期!$A$27,G3713=账期!$A$26,G3713=账期!$A$28,G3713=账期!$A$30,G3713=账期!$A$32,G3713=账期!$A$34,G3713=账期!$A$35,G3713=账期!$A$37,G3713=账期!$A$39,G3713=账期!$A$40,G3713=账期!$A$41,G3713=账期!$A$42,G3713=账期!$A$43,G3713=账期!$A$44,G3713=账期!$A$45,G3713=账期!$A$46,G3713=账期!$A$48,G3713=账期!$A$50,G3713=账期!$A$51,G3713=账期!$A$52,G3713=账期!$A$53,G3713=账期!$A$54,G3713=账期!$A$56,G3713=账期!$A$57,G3713=账期!$A$58,G3713=账期!$A$59,G3713=账期!$A$60,G3713=账期!$A$61,G3713=账期!$A$62,G3713=账期!$A$63,G3713=账期!$A$64,G3713=账期!$A$66,G3713=账期!$A$67,G3713=账期!$A$68,G3713=账期!$A$70,G3713=账期!$A$71),30,IF(OR(G3713=账期!$A$74,G3713=账期!$A$77,G3713=账期!$A$76,G3713=账期!$A$79,G3713=账期!$A$80,G3713=账期!$A$81,G3713=账期!$A$83,G3713=账期!$A$85,G3713=账期!$A$87,G3713=账期!$A$89,G3713=账期!$A$91),60,IF(OR(G3713=账期!$A$93,G3713=账期!$A$94,G3713=账期!$A$95,G3713=账期!$A$96,G3713=账期!$A$98,G3713=账期!$A$99,G3713=账期!$A$101,G3713=账期!$A$102),90,0)))</f>
        <v>0</v>
      </c>
      <c r="AF3713" s="396"/>
      <c r="AG3713" s="384"/>
      <c r="AH3713" s="396" t="str">
        <f t="shared" si="509"/>
        <v/>
      </c>
    </row>
    <row r="3714" spans="1:34" ht="18" customHeight="1" x14ac:dyDescent="0.25">
      <c r="A3714" s="301" t="str">
        <f t="shared" si="511"/>
        <v/>
      </c>
      <c r="B3714" s="397"/>
      <c r="C3714" s="398"/>
      <c r="D3714" s="399"/>
      <c r="E3714" s="383" t="str">
        <f t="shared" si="507"/>
        <v>C</v>
      </c>
      <c r="F3714" s="383" t="str">
        <f t="shared" si="508"/>
        <v>C</v>
      </c>
      <c r="G3714" s="400"/>
      <c r="H3714" s="385" t="str">
        <f>IF(G3714="","",VLOOKUP(G3714,下拉数据源!J:K,2,0))</f>
        <v/>
      </c>
      <c r="I3714" s="385"/>
      <c r="J3714" s="385"/>
      <c r="K3714" s="386"/>
      <c r="L3714" s="401"/>
      <c r="M3714" s="384"/>
      <c r="N3714" s="384"/>
      <c r="O3714" s="384"/>
      <c r="P3714" s="386"/>
      <c r="Q3714" s="387"/>
      <c r="R3714" s="286"/>
      <c r="S3714" s="388">
        <f t="shared" si="512"/>
        <v>0</v>
      </c>
      <c r="T3714" s="389"/>
      <c r="U3714" s="389">
        <f t="shared" si="510"/>
        <v>0</v>
      </c>
      <c r="V3714" s="451"/>
      <c r="W3714" s="452"/>
      <c r="X3714" s="386"/>
      <c r="Y3714" s="390"/>
      <c r="Z3714" s="391"/>
      <c r="AA3714" s="392"/>
      <c r="AB3714" s="393"/>
      <c r="AC3714" s="394"/>
      <c r="AD3714" s="395">
        <f t="shared" si="513"/>
        <v>0</v>
      </c>
      <c r="AE3714" s="396">
        <f>IF(OR(G3714=账期!$A$18,G3714=账期!$A$20,G3714=账期!$A$22,G3714=账期!$A$24,G3714=账期!$A$25,G3714=账期!$A$27,G3714=账期!$A$26,G3714=账期!$A$28,G3714=账期!$A$30,G3714=账期!$A$32,G3714=账期!$A$34,G3714=账期!$A$35,G3714=账期!$A$37,G3714=账期!$A$39,G3714=账期!$A$40,G3714=账期!$A$41,G3714=账期!$A$42,G3714=账期!$A$43,G3714=账期!$A$44,G3714=账期!$A$45,G3714=账期!$A$46,G3714=账期!$A$48,G3714=账期!$A$50,G3714=账期!$A$51,G3714=账期!$A$52,G3714=账期!$A$53,G3714=账期!$A$54,G3714=账期!$A$56,G3714=账期!$A$57,G3714=账期!$A$58,G3714=账期!$A$59,G3714=账期!$A$60,G3714=账期!$A$61,G3714=账期!$A$62,G3714=账期!$A$63,G3714=账期!$A$64,G3714=账期!$A$66,G3714=账期!$A$67,G3714=账期!$A$68,G3714=账期!$A$70,G3714=账期!$A$71),30,IF(OR(G3714=账期!$A$74,G3714=账期!$A$77,G3714=账期!$A$76,G3714=账期!$A$79,G3714=账期!$A$80,G3714=账期!$A$81,G3714=账期!$A$83,G3714=账期!$A$85,G3714=账期!$A$87,G3714=账期!$A$89,G3714=账期!$A$91),60,IF(OR(G3714=账期!$A$93,G3714=账期!$A$94,G3714=账期!$A$95,G3714=账期!$A$96,G3714=账期!$A$98,G3714=账期!$A$99,G3714=账期!$A$101,G3714=账期!$A$102),90,0)))</f>
        <v>0</v>
      </c>
      <c r="AF3714" s="396"/>
      <c r="AG3714" s="384"/>
      <c r="AH3714" s="396" t="str">
        <f t="shared" si="509"/>
        <v/>
      </c>
    </row>
    <row r="3715" spans="1:34" ht="18" customHeight="1" x14ac:dyDescent="0.25">
      <c r="A3715" s="301" t="str">
        <f t="shared" si="511"/>
        <v/>
      </c>
      <c r="B3715" s="397"/>
      <c r="C3715" s="398"/>
      <c r="D3715" s="399"/>
      <c r="E3715" s="383" t="str">
        <f t="shared" si="507"/>
        <v>C</v>
      </c>
      <c r="F3715" s="383" t="str">
        <f t="shared" si="508"/>
        <v>C</v>
      </c>
      <c r="G3715" s="400"/>
      <c r="H3715" s="385" t="str">
        <f>IF(G3715="","",VLOOKUP(G3715,下拉数据源!J:K,2,0))</f>
        <v/>
      </c>
      <c r="I3715" s="385"/>
      <c r="J3715" s="385"/>
      <c r="K3715" s="386"/>
      <c r="L3715" s="401"/>
      <c r="M3715" s="384"/>
      <c r="N3715" s="384"/>
      <c r="O3715" s="384"/>
      <c r="P3715" s="386"/>
      <c r="Q3715" s="387"/>
      <c r="R3715" s="286"/>
      <c r="S3715" s="388">
        <f t="shared" si="512"/>
        <v>0</v>
      </c>
      <c r="T3715" s="389"/>
      <c r="U3715" s="389">
        <f t="shared" si="510"/>
        <v>0</v>
      </c>
      <c r="V3715" s="451"/>
      <c r="W3715" s="452"/>
      <c r="X3715" s="386"/>
      <c r="Y3715" s="390"/>
      <c r="Z3715" s="391"/>
      <c r="AA3715" s="392"/>
      <c r="AB3715" s="393"/>
      <c r="AC3715" s="394"/>
      <c r="AD3715" s="395">
        <f t="shared" si="513"/>
        <v>0</v>
      </c>
      <c r="AE3715" s="396">
        <f>IF(OR(G3715=账期!$A$18,G3715=账期!$A$20,G3715=账期!$A$22,G3715=账期!$A$24,G3715=账期!$A$25,G3715=账期!$A$27,G3715=账期!$A$26,G3715=账期!$A$28,G3715=账期!$A$30,G3715=账期!$A$32,G3715=账期!$A$34,G3715=账期!$A$35,G3715=账期!$A$37,G3715=账期!$A$39,G3715=账期!$A$40,G3715=账期!$A$41,G3715=账期!$A$42,G3715=账期!$A$43,G3715=账期!$A$44,G3715=账期!$A$45,G3715=账期!$A$46,G3715=账期!$A$48,G3715=账期!$A$50,G3715=账期!$A$51,G3715=账期!$A$52,G3715=账期!$A$53,G3715=账期!$A$54,G3715=账期!$A$56,G3715=账期!$A$57,G3715=账期!$A$58,G3715=账期!$A$59,G3715=账期!$A$60,G3715=账期!$A$61,G3715=账期!$A$62,G3715=账期!$A$63,G3715=账期!$A$64,G3715=账期!$A$66,G3715=账期!$A$67,G3715=账期!$A$68,G3715=账期!$A$70,G3715=账期!$A$71),30,IF(OR(G3715=账期!$A$74,G3715=账期!$A$77,G3715=账期!$A$76,G3715=账期!$A$79,G3715=账期!$A$80,G3715=账期!$A$81,G3715=账期!$A$83,G3715=账期!$A$85,G3715=账期!$A$87,G3715=账期!$A$89,G3715=账期!$A$91),60,IF(OR(G3715=账期!$A$93,G3715=账期!$A$94,G3715=账期!$A$95,G3715=账期!$A$96,G3715=账期!$A$98,G3715=账期!$A$99,G3715=账期!$A$101,G3715=账期!$A$102),90,0)))</f>
        <v>0</v>
      </c>
      <c r="AF3715" s="396"/>
      <c r="AG3715" s="384"/>
      <c r="AH3715" s="396" t="str">
        <f t="shared" si="509"/>
        <v/>
      </c>
    </row>
    <row r="3716" spans="1:34" ht="18" customHeight="1" x14ac:dyDescent="0.25">
      <c r="A3716" s="301" t="str">
        <f t="shared" si="511"/>
        <v/>
      </c>
      <c r="B3716" s="397"/>
      <c r="C3716" s="398"/>
      <c r="D3716" s="399"/>
      <c r="E3716" s="383" t="str">
        <f t="shared" si="507"/>
        <v>C</v>
      </c>
      <c r="F3716" s="383" t="str">
        <f t="shared" si="508"/>
        <v>C</v>
      </c>
      <c r="G3716" s="400"/>
      <c r="H3716" s="385" t="str">
        <f>IF(G3716="","",VLOOKUP(G3716,下拉数据源!J:K,2,0))</f>
        <v/>
      </c>
      <c r="I3716" s="385"/>
      <c r="J3716" s="385"/>
      <c r="K3716" s="386"/>
      <c r="L3716" s="401"/>
      <c r="M3716" s="384"/>
      <c r="N3716" s="384"/>
      <c r="O3716" s="384"/>
      <c r="P3716" s="386"/>
      <c r="Q3716" s="387"/>
      <c r="R3716" s="286"/>
      <c r="S3716" s="388">
        <f t="shared" si="512"/>
        <v>0</v>
      </c>
      <c r="T3716" s="389"/>
      <c r="U3716" s="389">
        <f t="shared" si="510"/>
        <v>0</v>
      </c>
      <c r="V3716" s="451"/>
      <c r="W3716" s="452"/>
      <c r="X3716" s="386"/>
      <c r="Y3716" s="390"/>
      <c r="Z3716" s="391"/>
      <c r="AA3716" s="392"/>
      <c r="AB3716" s="393"/>
      <c r="AC3716" s="394"/>
      <c r="AD3716" s="395">
        <f t="shared" si="513"/>
        <v>0</v>
      </c>
      <c r="AE3716" s="396">
        <f>IF(OR(G3716=账期!$A$18,G3716=账期!$A$20,G3716=账期!$A$22,G3716=账期!$A$24,G3716=账期!$A$25,G3716=账期!$A$27,G3716=账期!$A$26,G3716=账期!$A$28,G3716=账期!$A$30,G3716=账期!$A$32,G3716=账期!$A$34,G3716=账期!$A$35,G3716=账期!$A$37,G3716=账期!$A$39,G3716=账期!$A$40,G3716=账期!$A$41,G3716=账期!$A$42,G3716=账期!$A$43,G3716=账期!$A$44,G3716=账期!$A$45,G3716=账期!$A$46,G3716=账期!$A$48,G3716=账期!$A$50,G3716=账期!$A$51,G3716=账期!$A$52,G3716=账期!$A$53,G3716=账期!$A$54,G3716=账期!$A$56,G3716=账期!$A$57,G3716=账期!$A$58,G3716=账期!$A$59,G3716=账期!$A$60,G3716=账期!$A$61,G3716=账期!$A$62,G3716=账期!$A$63,G3716=账期!$A$64,G3716=账期!$A$66,G3716=账期!$A$67,G3716=账期!$A$68,G3716=账期!$A$70,G3716=账期!$A$71),30,IF(OR(G3716=账期!$A$74,G3716=账期!$A$77,G3716=账期!$A$76,G3716=账期!$A$79,G3716=账期!$A$80,G3716=账期!$A$81,G3716=账期!$A$83,G3716=账期!$A$85,G3716=账期!$A$87,G3716=账期!$A$89,G3716=账期!$A$91),60,IF(OR(G3716=账期!$A$93,G3716=账期!$A$94,G3716=账期!$A$95,G3716=账期!$A$96,G3716=账期!$A$98,G3716=账期!$A$99,G3716=账期!$A$101,G3716=账期!$A$102),90,0)))</f>
        <v>0</v>
      </c>
      <c r="AF3716" s="396"/>
      <c r="AG3716" s="384"/>
      <c r="AH3716" s="396" t="str">
        <f t="shared" si="509"/>
        <v/>
      </c>
    </row>
    <row r="3717" spans="1:34" ht="18" customHeight="1" x14ac:dyDescent="0.25">
      <c r="A3717" s="301" t="str">
        <f t="shared" si="511"/>
        <v/>
      </c>
      <c r="B3717" s="397"/>
      <c r="C3717" s="398"/>
      <c r="D3717" s="399"/>
      <c r="E3717" s="383" t="str">
        <f t="shared" si="507"/>
        <v>C</v>
      </c>
      <c r="F3717" s="383" t="str">
        <f t="shared" si="508"/>
        <v>C</v>
      </c>
      <c r="G3717" s="400"/>
      <c r="H3717" s="385" t="str">
        <f>IF(G3717="","",VLOOKUP(G3717,下拉数据源!J:K,2,0))</f>
        <v/>
      </c>
      <c r="I3717" s="385"/>
      <c r="J3717" s="385"/>
      <c r="K3717" s="386"/>
      <c r="L3717" s="401"/>
      <c r="M3717" s="384"/>
      <c r="N3717" s="384"/>
      <c r="O3717" s="384"/>
      <c r="P3717" s="386"/>
      <c r="Q3717" s="387"/>
      <c r="R3717" s="286"/>
      <c r="S3717" s="388">
        <f t="shared" si="512"/>
        <v>0</v>
      </c>
      <c r="T3717" s="389"/>
      <c r="U3717" s="389">
        <f t="shared" si="510"/>
        <v>0</v>
      </c>
      <c r="V3717" s="451"/>
      <c r="W3717" s="452"/>
      <c r="X3717" s="386"/>
      <c r="Y3717" s="390"/>
      <c r="Z3717" s="391"/>
      <c r="AA3717" s="392"/>
      <c r="AB3717" s="393"/>
      <c r="AC3717" s="394"/>
      <c r="AD3717" s="395">
        <f t="shared" si="513"/>
        <v>0</v>
      </c>
      <c r="AE3717" s="396">
        <f>IF(OR(G3717=账期!$A$18,G3717=账期!$A$20,G3717=账期!$A$22,G3717=账期!$A$24,G3717=账期!$A$25,G3717=账期!$A$27,G3717=账期!$A$26,G3717=账期!$A$28,G3717=账期!$A$30,G3717=账期!$A$32,G3717=账期!$A$34,G3717=账期!$A$35,G3717=账期!$A$37,G3717=账期!$A$39,G3717=账期!$A$40,G3717=账期!$A$41,G3717=账期!$A$42,G3717=账期!$A$43,G3717=账期!$A$44,G3717=账期!$A$45,G3717=账期!$A$46,G3717=账期!$A$48,G3717=账期!$A$50,G3717=账期!$A$51,G3717=账期!$A$52,G3717=账期!$A$53,G3717=账期!$A$54,G3717=账期!$A$56,G3717=账期!$A$57,G3717=账期!$A$58,G3717=账期!$A$59,G3717=账期!$A$60,G3717=账期!$A$61,G3717=账期!$A$62,G3717=账期!$A$63,G3717=账期!$A$64,G3717=账期!$A$66,G3717=账期!$A$67,G3717=账期!$A$68,G3717=账期!$A$70,G3717=账期!$A$71),30,IF(OR(G3717=账期!$A$74,G3717=账期!$A$77,G3717=账期!$A$76,G3717=账期!$A$79,G3717=账期!$A$80,G3717=账期!$A$81,G3717=账期!$A$83,G3717=账期!$A$85,G3717=账期!$A$87,G3717=账期!$A$89,G3717=账期!$A$91),60,IF(OR(G3717=账期!$A$93,G3717=账期!$A$94,G3717=账期!$A$95,G3717=账期!$A$96,G3717=账期!$A$98,G3717=账期!$A$99,G3717=账期!$A$101,G3717=账期!$A$102),90,0)))</f>
        <v>0</v>
      </c>
      <c r="AF3717" s="396"/>
      <c r="AG3717" s="384"/>
      <c r="AH3717" s="396" t="str">
        <f t="shared" si="509"/>
        <v/>
      </c>
    </row>
    <row r="3718" spans="1:34" ht="18" customHeight="1" x14ac:dyDescent="0.25">
      <c r="A3718" s="301" t="str">
        <f t="shared" si="511"/>
        <v/>
      </c>
      <c r="B3718" s="397"/>
      <c r="C3718" s="398"/>
      <c r="D3718" s="399"/>
      <c r="E3718" s="383" t="str">
        <f t="shared" si="507"/>
        <v>C</v>
      </c>
      <c r="F3718" s="383" t="str">
        <f t="shared" si="508"/>
        <v>C</v>
      </c>
      <c r="G3718" s="400"/>
      <c r="H3718" s="385" t="str">
        <f>IF(G3718="","",VLOOKUP(G3718,下拉数据源!J:K,2,0))</f>
        <v/>
      </c>
      <c r="I3718" s="385"/>
      <c r="J3718" s="385"/>
      <c r="K3718" s="386"/>
      <c r="L3718" s="401"/>
      <c r="M3718" s="384"/>
      <c r="N3718" s="384"/>
      <c r="O3718" s="384"/>
      <c r="P3718" s="386"/>
      <c r="Q3718" s="387"/>
      <c r="R3718" s="286"/>
      <c r="S3718" s="388">
        <f t="shared" si="512"/>
        <v>0</v>
      </c>
      <c r="T3718" s="389"/>
      <c r="U3718" s="389">
        <f t="shared" si="510"/>
        <v>0</v>
      </c>
      <c r="V3718" s="451"/>
      <c r="W3718" s="452"/>
      <c r="X3718" s="386"/>
      <c r="Y3718" s="390"/>
      <c r="Z3718" s="391"/>
      <c r="AA3718" s="392"/>
      <c r="AB3718" s="393"/>
      <c r="AC3718" s="394"/>
      <c r="AD3718" s="395">
        <f t="shared" si="513"/>
        <v>0</v>
      </c>
      <c r="AE3718" s="396">
        <f>IF(OR(G3718=账期!$A$18,G3718=账期!$A$20,G3718=账期!$A$22,G3718=账期!$A$24,G3718=账期!$A$25,G3718=账期!$A$27,G3718=账期!$A$26,G3718=账期!$A$28,G3718=账期!$A$30,G3718=账期!$A$32,G3718=账期!$A$34,G3718=账期!$A$35,G3718=账期!$A$37,G3718=账期!$A$39,G3718=账期!$A$40,G3718=账期!$A$41,G3718=账期!$A$42,G3718=账期!$A$43,G3718=账期!$A$44,G3718=账期!$A$45,G3718=账期!$A$46,G3718=账期!$A$48,G3718=账期!$A$50,G3718=账期!$A$51,G3718=账期!$A$52,G3718=账期!$A$53,G3718=账期!$A$54,G3718=账期!$A$56,G3718=账期!$A$57,G3718=账期!$A$58,G3718=账期!$A$59,G3718=账期!$A$60,G3718=账期!$A$61,G3718=账期!$A$62,G3718=账期!$A$63,G3718=账期!$A$64,G3718=账期!$A$66,G3718=账期!$A$67,G3718=账期!$A$68,G3718=账期!$A$70,G3718=账期!$A$71),30,IF(OR(G3718=账期!$A$74,G3718=账期!$A$77,G3718=账期!$A$76,G3718=账期!$A$79,G3718=账期!$A$80,G3718=账期!$A$81,G3718=账期!$A$83,G3718=账期!$A$85,G3718=账期!$A$87,G3718=账期!$A$89,G3718=账期!$A$91),60,IF(OR(G3718=账期!$A$93,G3718=账期!$A$94,G3718=账期!$A$95,G3718=账期!$A$96,G3718=账期!$A$98,G3718=账期!$A$99,G3718=账期!$A$101,G3718=账期!$A$102),90,0)))</f>
        <v>0</v>
      </c>
      <c r="AF3718" s="396"/>
      <c r="AG3718" s="384"/>
      <c r="AH3718" s="396" t="str">
        <f t="shared" si="509"/>
        <v/>
      </c>
    </row>
    <row r="3719" spans="1:34" ht="18" customHeight="1" x14ac:dyDescent="0.25">
      <c r="A3719" s="301" t="str">
        <f t="shared" si="511"/>
        <v/>
      </c>
      <c r="B3719" s="397"/>
      <c r="C3719" s="398"/>
      <c r="D3719" s="399"/>
      <c r="E3719" s="383" t="str">
        <f t="shared" si="507"/>
        <v>C</v>
      </c>
      <c r="F3719" s="383" t="str">
        <f t="shared" si="508"/>
        <v>C</v>
      </c>
      <c r="G3719" s="400"/>
      <c r="H3719" s="385" t="str">
        <f>IF(G3719="","",VLOOKUP(G3719,下拉数据源!J:K,2,0))</f>
        <v/>
      </c>
      <c r="I3719" s="385"/>
      <c r="J3719" s="385"/>
      <c r="K3719" s="386"/>
      <c r="L3719" s="401"/>
      <c r="M3719" s="384"/>
      <c r="N3719" s="384"/>
      <c r="O3719" s="384"/>
      <c r="P3719" s="386"/>
      <c r="Q3719" s="387"/>
      <c r="R3719" s="286"/>
      <c r="S3719" s="388">
        <f t="shared" si="512"/>
        <v>0</v>
      </c>
      <c r="T3719" s="389"/>
      <c r="U3719" s="389">
        <f t="shared" si="510"/>
        <v>0</v>
      </c>
      <c r="V3719" s="451"/>
      <c r="W3719" s="452"/>
      <c r="X3719" s="386"/>
      <c r="Y3719" s="390"/>
      <c r="Z3719" s="391"/>
      <c r="AA3719" s="392"/>
      <c r="AB3719" s="393"/>
      <c r="AC3719" s="394"/>
      <c r="AD3719" s="395">
        <f t="shared" si="513"/>
        <v>0</v>
      </c>
      <c r="AE3719" s="396">
        <f>IF(OR(G3719=账期!$A$18,G3719=账期!$A$20,G3719=账期!$A$22,G3719=账期!$A$24,G3719=账期!$A$25,G3719=账期!$A$27,G3719=账期!$A$26,G3719=账期!$A$28,G3719=账期!$A$30,G3719=账期!$A$32,G3719=账期!$A$34,G3719=账期!$A$35,G3719=账期!$A$37,G3719=账期!$A$39,G3719=账期!$A$40,G3719=账期!$A$41,G3719=账期!$A$42,G3719=账期!$A$43,G3719=账期!$A$44,G3719=账期!$A$45,G3719=账期!$A$46,G3719=账期!$A$48,G3719=账期!$A$50,G3719=账期!$A$51,G3719=账期!$A$52,G3719=账期!$A$53,G3719=账期!$A$54,G3719=账期!$A$56,G3719=账期!$A$57,G3719=账期!$A$58,G3719=账期!$A$59,G3719=账期!$A$60,G3719=账期!$A$61,G3719=账期!$A$62,G3719=账期!$A$63,G3719=账期!$A$64,G3719=账期!$A$66,G3719=账期!$A$67,G3719=账期!$A$68,G3719=账期!$A$70,G3719=账期!$A$71),30,IF(OR(G3719=账期!$A$74,G3719=账期!$A$77,G3719=账期!$A$76,G3719=账期!$A$79,G3719=账期!$A$80,G3719=账期!$A$81,G3719=账期!$A$83,G3719=账期!$A$85,G3719=账期!$A$87,G3719=账期!$A$89,G3719=账期!$A$91),60,IF(OR(G3719=账期!$A$93,G3719=账期!$A$94,G3719=账期!$A$95,G3719=账期!$A$96,G3719=账期!$A$98,G3719=账期!$A$99,G3719=账期!$A$101,G3719=账期!$A$102),90,0)))</f>
        <v>0</v>
      </c>
      <c r="AF3719" s="396"/>
      <c r="AG3719" s="384"/>
      <c r="AH3719" s="396" t="str">
        <f t="shared" si="509"/>
        <v/>
      </c>
    </row>
    <row r="3720" spans="1:34" ht="18" customHeight="1" x14ac:dyDescent="0.25">
      <c r="A3720" s="301" t="str">
        <f t="shared" si="511"/>
        <v/>
      </c>
      <c r="B3720" s="397"/>
      <c r="C3720" s="398"/>
      <c r="D3720" s="399"/>
      <c r="E3720" s="383" t="str">
        <f t="shared" si="507"/>
        <v>C</v>
      </c>
      <c r="F3720" s="383" t="str">
        <f t="shared" si="508"/>
        <v>C</v>
      </c>
      <c r="G3720" s="400"/>
      <c r="H3720" s="385" t="str">
        <f>IF(G3720="","",VLOOKUP(G3720,下拉数据源!J:K,2,0))</f>
        <v/>
      </c>
      <c r="I3720" s="385"/>
      <c r="J3720" s="385"/>
      <c r="K3720" s="386"/>
      <c r="L3720" s="401"/>
      <c r="M3720" s="384"/>
      <c r="N3720" s="384"/>
      <c r="O3720" s="384"/>
      <c r="P3720" s="386"/>
      <c r="Q3720" s="387"/>
      <c r="R3720" s="286"/>
      <c r="S3720" s="388">
        <f t="shared" si="512"/>
        <v>0</v>
      </c>
      <c r="T3720" s="389"/>
      <c r="U3720" s="389">
        <f t="shared" si="510"/>
        <v>0</v>
      </c>
      <c r="V3720" s="451"/>
      <c r="W3720" s="452"/>
      <c r="X3720" s="386"/>
      <c r="Y3720" s="390"/>
      <c r="Z3720" s="391"/>
      <c r="AA3720" s="392"/>
      <c r="AB3720" s="393"/>
      <c r="AC3720" s="394"/>
      <c r="AD3720" s="395">
        <f t="shared" si="513"/>
        <v>0</v>
      </c>
      <c r="AE3720" s="396">
        <f>IF(OR(G3720=账期!$A$18,G3720=账期!$A$20,G3720=账期!$A$22,G3720=账期!$A$24,G3720=账期!$A$25,G3720=账期!$A$27,G3720=账期!$A$26,G3720=账期!$A$28,G3720=账期!$A$30,G3720=账期!$A$32,G3720=账期!$A$34,G3720=账期!$A$35,G3720=账期!$A$37,G3720=账期!$A$39,G3720=账期!$A$40,G3720=账期!$A$41,G3720=账期!$A$42,G3720=账期!$A$43,G3720=账期!$A$44,G3720=账期!$A$45,G3720=账期!$A$46,G3720=账期!$A$48,G3720=账期!$A$50,G3720=账期!$A$51,G3720=账期!$A$52,G3720=账期!$A$53,G3720=账期!$A$54,G3720=账期!$A$56,G3720=账期!$A$57,G3720=账期!$A$58,G3720=账期!$A$59,G3720=账期!$A$60,G3720=账期!$A$61,G3720=账期!$A$62,G3720=账期!$A$63,G3720=账期!$A$64,G3720=账期!$A$66,G3720=账期!$A$67,G3720=账期!$A$68,G3720=账期!$A$70,G3720=账期!$A$71),30,IF(OR(G3720=账期!$A$74,G3720=账期!$A$77,G3720=账期!$A$76,G3720=账期!$A$79,G3720=账期!$A$80,G3720=账期!$A$81,G3720=账期!$A$83,G3720=账期!$A$85,G3720=账期!$A$87,G3720=账期!$A$89,G3720=账期!$A$91),60,IF(OR(G3720=账期!$A$93,G3720=账期!$A$94,G3720=账期!$A$95,G3720=账期!$A$96,G3720=账期!$A$98,G3720=账期!$A$99,G3720=账期!$A$101,G3720=账期!$A$102),90,0)))</f>
        <v>0</v>
      </c>
      <c r="AF3720" s="396"/>
      <c r="AG3720" s="384"/>
      <c r="AH3720" s="396" t="str">
        <f t="shared" si="509"/>
        <v/>
      </c>
    </row>
    <row r="3721" spans="1:34" ht="18" customHeight="1" x14ac:dyDescent="0.25">
      <c r="A3721" s="301" t="str">
        <f t="shared" si="511"/>
        <v/>
      </c>
      <c r="B3721" s="397"/>
      <c r="C3721" s="398"/>
      <c r="D3721" s="399"/>
      <c r="E3721" s="383" t="str">
        <f t="shared" si="507"/>
        <v>C</v>
      </c>
      <c r="F3721" s="383" t="str">
        <f t="shared" si="508"/>
        <v>C</v>
      </c>
      <c r="G3721" s="400"/>
      <c r="H3721" s="385" t="str">
        <f>IF(G3721="","",VLOOKUP(G3721,下拉数据源!J:K,2,0))</f>
        <v/>
      </c>
      <c r="I3721" s="385"/>
      <c r="J3721" s="385"/>
      <c r="K3721" s="386"/>
      <c r="L3721" s="401"/>
      <c r="M3721" s="384"/>
      <c r="N3721" s="384"/>
      <c r="O3721" s="384"/>
      <c r="P3721" s="386"/>
      <c r="Q3721" s="387"/>
      <c r="R3721" s="286"/>
      <c r="S3721" s="388">
        <f t="shared" si="512"/>
        <v>0</v>
      </c>
      <c r="T3721" s="389"/>
      <c r="U3721" s="389">
        <f t="shared" si="510"/>
        <v>0</v>
      </c>
      <c r="V3721" s="451"/>
      <c r="W3721" s="452"/>
      <c r="X3721" s="386"/>
      <c r="Y3721" s="390"/>
      <c r="Z3721" s="391"/>
      <c r="AA3721" s="392"/>
      <c r="AB3721" s="393"/>
      <c r="AC3721" s="394"/>
      <c r="AD3721" s="395">
        <f t="shared" si="513"/>
        <v>0</v>
      </c>
      <c r="AE3721" s="396">
        <f>IF(OR(G3721=账期!$A$18,G3721=账期!$A$20,G3721=账期!$A$22,G3721=账期!$A$24,G3721=账期!$A$25,G3721=账期!$A$27,G3721=账期!$A$26,G3721=账期!$A$28,G3721=账期!$A$30,G3721=账期!$A$32,G3721=账期!$A$34,G3721=账期!$A$35,G3721=账期!$A$37,G3721=账期!$A$39,G3721=账期!$A$40,G3721=账期!$A$41,G3721=账期!$A$42,G3721=账期!$A$43,G3721=账期!$A$44,G3721=账期!$A$45,G3721=账期!$A$46,G3721=账期!$A$48,G3721=账期!$A$50,G3721=账期!$A$51,G3721=账期!$A$52,G3721=账期!$A$53,G3721=账期!$A$54,G3721=账期!$A$56,G3721=账期!$A$57,G3721=账期!$A$58,G3721=账期!$A$59,G3721=账期!$A$60,G3721=账期!$A$61,G3721=账期!$A$62,G3721=账期!$A$63,G3721=账期!$A$64,G3721=账期!$A$66,G3721=账期!$A$67,G3721=账期!$A$68,G3721=账期!$A$70,G3721=账期!$A$71),30,IF(OR(G3721=账期!$A$74,G3721=账期!$A$77,G3721=账期!$A$76,G3721=账期!$A$79,G3721=账期!$A$80,G3721=账期!$A$81,G3721=账期!$A$83,G3721=账期!$A$85,G3721=账期!$A$87,G3721=账期!$A$89,G3721=账期!$A$91),60,IF(OR(G3721=账期!$A$93,G3721=账期!$A$94,G3721=账期!$A$95,G3721=账期!$A$96,G3721=账期!$A$98,G3721=账期!$A$99,G3721=账期!$A$101,G3721=账期!$A$102),90,0)))</f>
        <v>0</v>
      </c>
      <c r="AF3721" s="396"/>
      <c r="AG3721" s="384"/>
      <c r="AH3721" s="396" t="str">
        <f t="shared" si="509"/>
        <v/>
      </c>
    </row>
    <row r="3722" spans="1:34" ht="18" customHeight="1" x14ac:dyDescent="0.25">
      <c r="A3722" s="301" t="str">
        <f t="shared" si="511"/>
        <v/>
      </c>
      <c r="B3722" s="397"/>
      <c r="C3722" s="398"/>
      <c r="D3722" s="399"/>
      <c r="E3722" s="383" t="str">
        <f t="shared" si="507"/>
        <v>C</v>
      </c>
      <c r="F3722" s="383" t="str">
        <f t="shared" si="508"/>
        <v>C</v>
      </c>
      <c r="G3722" s="400"/>
      <c r="H3722" s="385" t="str">
        <f>IF(G3722="","",VLOOKUP(G3722,下拉数据源!J:K,2,0))</f>
        <v/>
      </c>
      <c r="I3722" s="385"/>
      <c r="J3722" s="385"/>
      <c r="K3722" s="386"/>
      <c r="L3722" s="401"/>
      <c r="M3722" s="384"/>
      <c r="N3722" s="384"/>
      <c r="O3722" s="384"/>
      <c r="P3722" s="386"/>
      <c r="Q3722" s="387"/>
      <c r="R3722" s="286"/>
      <c r="S3722" s="388">
        <f t="shared" si="512"/>
        <v>0</v>
      </c>
      <c r="T3722" s="389"/>
      <c r="U3722" s="389">
        <f t="shared" si="510"/>
        <v>0</v>
      </c>
      <c r="V3722" s="451"/>
      <c r="W3722" s="452"/>
      <c r="X3722" s="386"/>
      <c r="Y3722" s="390"/>
      <c r="Z3722" s="391"/>
      <c r="AA3722" s="392"/>
      <c r="AB3722" s="393"/>
      <c r="AC3722" s="394"/>
      <c r="AD3722" s="395">
        <f t="shared" si="513"/>
        <v>0</v>
      </c>
      <c r="AE3722" s="396">
        <f>IF(OR(G3722=账期!$A$18,G3722=账期!$A$20,G3722=账期!$A$22,G3722=账期!$A$24,G3722=账期!$A$25,G3722=账期!$A$27,G3722=账期!$A$26,G3722=账期!$A$28,G3722=账期!$A$30,G3722=账期!$A$32,G3722=账期!$A$34,G3722=账期!$A$35,G3722=账期!$A$37,G3722=账期!$A$39,G3722=账期!$A$40,G3722=账期!$A$41,G3722=账期!$A$42,G3722=账期!$A$43,G3722=账期!$A$44,G3722=账期!$A$45,G3722=账期!$A$46,G3722=账期!$A$48,G3722=账期!$A$50,G3722=账期!$A$51,G3722=账期!$A$52,G3722=账期!$A$53,G3722=账期!$A$54,G3722=账期!$A$56,G3722=账期!$A$57,G3722=账期!$A$58,G3722=账期!$A$59,G3722=账期!$A$60,G3722=账期!$A$61,G3722=账期!$A$62,G3722=账期!$A$63,G3722=账期!$A$64,G3722=账期!$A$66,G3722=账期!$A$67,G3722=账期!$A$68,G3722=账期!$A$70,G3722=账期!$A$71),30,IF(OR(G3722=账期!$A$74,G3722=账期!$A$77,G3722=账期!$A$76,G3722=账期!$A$79,G3722=账期!$A$80,G3722=账期!$A$81,G3722=账期!$A$83,G3722=账期!$A$85,G3722=账期!$A$87,G3722=账期!$A$89,G3722=账期!$A$91),60,IF(OR(G3722=账期!$A$93,G3722=账期!$A$94,G3722=账期!$A$95,G3722=账期!$A$96,G3722=账期!$A$98,G3722=账期!$A$99,G3722=账期!$A$101,G3722=账期!$A$102),90,0)))</f>
        <v>0</v>
      </c>
      <c r="AF3722" s="396"/>
      <c r="AG3722" s="384"/>
      <c r="AH3722" s="396" t="str">
        <f t="shared" si="509"/>
        <v/>
      </c>
    </row>
    <row r="3723" spans="1:34" ht="18" customHeight="1" x14ac:dyDescent="0.25">
      <c r="A3723" s="301" t="str">
        <f t="shared" si="511"/>
        <v/>
      </c>
      <c r="B3723" s="397"/>
      <c r="C3723" s="398"/>
      <c r="D3723" s="399"/>
      <c r="E3723" s="383" t="str">
        <f t="shared" si="507"/>
        <v>C</v>
      </c>
      <c r="F3723" s="383" t="str">
        <f t="shared" si="508"/>
        <v>C</v>
      </c>
      <c r="G3723" s="400"/>
      <c r="H3723" s="385" t="str">
        <f>IF(G3723="","",VLOOKUP(G3723,下拉数据源!J:K,2,0))</f>
        <v/>
      </c>
      <c r="I3723" s="385"/>
      <c r="J3723" s="385"/>
      <c r="K3723" s="386"/>
      <c r="L3723" s="401"/>
      <c r="M3723" s="384"/>
      <c r="N3723" s="384"/>
      <c r="O3723" s="384"/>
      <c r="P3723" s="386"/>
      <c r="Q3723" s="387"/>
      <c r="R3723" s="286"/>
      <c r="S3723" s="388">
        <f t="shared" si="512"/>
        <v>0</v>
      </c>
      <c r="T3723" s="389"/>
      <c r="U3723" s="389">
        <f t="shared" si="510"/>
        <v>0</v>
      </c>
      <c r="V3723" s="451"/>
      <c r="W3723" s="452"/>
      <c r="X3723" s="386"/>
      <c r="Y3723" s="390"/>
      <c r="Z3723" s="391"/>
      <c r="AA3723" s="392"/>
      <c r="AB3723" s="393"/>
      <c r="AC3723" s="394"/>
      <c r="AD3723" s="395">
        <f t="shared" si="513"/>
        <v>0</v>
      </c>
      <c r="AE3723" s="396">
        <f>IF(OR(G3723=账期!$A$18,G3723=账期!$A$20,G3723=账期!$A$22,G3723=账期!$A$24,G3723=账期!$A$25,G3723=账期!$A$27,G3723=账期!$A$26,G3723=账期!$A$28,G3723=账期!$A$30,G3723=账期!$A$32,G3723=账期!$A$34,G3723=账期!$A$35,G3723=账期!$A$37,G3723=账期!$A$39,G3723=账期!$A$40,G3723=账期!$A$41,G3723=账期!$A$42,G3723=账期!$A$43,G3723=账期!$A$44,G3723=账期!$A$45,G3723=账期!$A$46,G3723=账期!$A$48,G3723=账期!$A$50,G3723=账期!$A$51,G3723=账期!$A$52,G3723=账期!$A$53,G3723=账期!$A$54,G3723=账期!$A$56,G3723=账期!$A$57,G3723=账期!$A$58,G3723=账期!$A$59,G3723=账期!$A$60,G3723=账期!$A$61,G3723=账期!$A$62,G3723=账期!$A$63,G3723=账期!$A$64,G3723=账期!$A$66,G3723=账期!$A$67,G3723=账期!$A$68,G3723=账期!$A$70,G3723=账期!$A$71),30,IF(OR(G3723=账期!$A$74,G3723=账期!$A$77,G3723=账期!$A$76,G3723=账期!$A$79,G3723=账期!$A$80,G3723=账期!$A$81,G3723=账期!$A$83,G3723=账期!$A$85,G3723=账期!$A$87,G3723=账期!$A$89,G3723=账期!$A$91),60,IF(OR(G3723=账期!$A$93,G3723=账期!$A$94,G3723=账期!$A$95,G3723=账期!$A$96,G3723=账期!$A$98,G3723=账期!$A$99,G3723=账期!$A$101,G3723=账期!$A$102),90,0)))</f>
        <v>0</v>
      </c>
      <c r="AF3723" s="396"/>
      <c r="AG3723" s="384"/>
      <c r="AH3723" s="396" t="str">
        <f t="shared" si="509"/>
        <v/>
      </c>
    </row>
    <row r="3724" spans="1:34" ht="18" customHeight="1" x14ac:dyDescent="0.25">
      <c r="A3724" s="301" t="str">
        <f t="shared" si="511"/>
        <v/>
      </c>
      <c r="B3724" s="397"/>
      <c r="C3724" s="398"/>
      <c r="D3724" s="399"/>
      <c r="E3724" s="383" t="str">
        <f t="shared" si="507"/>
        <v>C</v>
      </c>
      <c r="F3724" s="383" t="str">
        <f t="shared" si="508"/>
        <v>C</v>
      </c>
      <c r="G3724" s="400"/>
      <c r="H3724" s="385" t="str">
        <f>IF(G3724="","",VLOOKUP(G3724,下拉数据源!J:K,2,0))</f>
        <v/>
      </c>
      <c r="I3724" s="385"/>
      <c r="J3724" s="385"/>
      <c r="K3724" s="386"/>
      <c r="L3724" s="401"/>
      <c r="M3724" s="384"/>
      <c r="N3724" s="384"/>
      <c r="O3724" s="384"/>
      <c r="P3724" s="386"/>
      <c r="Q3724" s="387"/>
      <c r="R3724" s="286"/>
      <c r="S3724" s="388">
        <f t="shared" si="512"/>
        <v>0</v>
      </c>
      <c r="T3724" s="389"/>
      <c r="U3724" s="389">
        <f t="shared" si="510"/>
        <v>0</v>
      </c>
      <c r="V3724" s="451"/>
      <c r="W3724" s="452"/>
      <c r="X3724" s="386"/>
      <c r="Y3724" s="390"/>
      <c r="Z3724" s="391"/>
      <c r="AA3724" s="392"/>
      <c r="AB3724" s="393"/>
      <c r="AC3724" s="394"/>
      <c r="AD3724" s="395">
        <f t="shared" si="513"/>
        <v>0</v>
      </c>
      <c r="AE3724" s="396">
        <f>IF(OR(G3724=账期!$A$18,G3724=账期!$A$20,G3724=账期!$A$22,G3724=账期!$A$24,G3724=账期!$A$25,G3724=账期!$A$27,G3724=账期!$A$26,G3724=账期!$A$28,G3724=账期!$A$30,G3724=账期!$A$32,G3724=账期!$A$34,G3724=账期!$A$35,G3724=账期!$A$37,G3724=账期!$A$39,G3724=账期!$A$40,G3724=账期!$A$41,G3724=账期!$A$42,G3724=账期!$A$43,G3724=账期!$A$44,G3724=账期!$A$45,G3724=账期!$A$46,G3724=账期!$A$48,G3724=账期!$A$50,G3724=账期!$A$51,G3724=账期!$A$52,G3724=账期!$A$53,G3724=账期!$A$54,G3724=账期!$A$56,G3724=账期!$A$57,G3724=账期!$A$58,G3724=账期!$A$59,G3724=账期!$A$60,G3724=账期!$A$61,G3724=账期!$A$62,G3724=账期!$A$63,G3724=账期!$A$64,G3724=账期!$A$66,G3724=账期!$A$67,G3724=账期!$A$68,G3724=账期!$A$70,G3724=账期!$A$71),30,IF(OR(G3724=账期!$A$74,G3724=账期!$A$77,G3724=账期!$A$76,G3724=账期!$A$79,G3724=账期!$A$80,G3724=账期!$A$81,G3724=账期!$A$83,G3724=账期!$A$85,G3724=账期!$A$87,G3724=账期!$A$89,G3724=账期!$A$91),60,IF(OR(G3724=账期!$A$93,G3724=账期!$A$94,G3724=账期!$A$95,G3724=账期!$A$96,G3724=账期!$A$98,G3724=账期!$A$99,G3724=账期!$A$101,G3724=账期!$A$102),90,0)))</f>
        <v>0</v>
      </c>
      <c r="AF3724" s="396"/>
      <c r="AG3724" s="384"/>
      <c r="AH3724" s="396" t="str">
        <f t="shared" si="509"/>
        <v/>
      </c>
    </row>
    <row r="3725" spans="1:34" ht="18" customHeight="1" x14ac:dyDescent="0.25">
      <c r="A3725" s="301" t="str">
        <f t="shared" si="511"/>
        <v/>
      </c>
      <c r="B3725" s="397"/>
      <c r="C3725" s="398"/>
      <c r="D3725" s="399"/>
      <c r="E3725" s="383" t="str">
        <f t="shared" si="507"/>
        <v>C</v>
      </c>
      <c r="F3725" s="383" t="str">
        <f t="shared" si="508"/>
        <v>C</v>
      </c>
      <c r="G3725" s="400"/>
      <c r="H3725" s="385" t="str">
        <f>IF(G3725="","",VLOOKUP(G3725,下拉数据源!J:K,2,0))</f>
        <v/>
      </c>
      <c r="I3725" s="385"/>
      <c r="J3725" s="385"/>
      <c r="K3725" s="386"/>
      <c r="L3725" s="401"/>
      <c r="M3725" s="384"/>
      <c r="N3725" s="384"/>
      <c r="O3725" s="384"/>
      <c r="P3725" s="386"/>
      <c r="Q3725" s="387"/>
      <c r="R3725" s="286"/>
      <c r="S3725" s="388">
        <f t="shared" si="512"/>
        <v>0</v>
      </c>
      <c r="T3725" s="389"/>
      <c r="U3725" s="389">
        <f t="shared" si="510"/>
        <v>0</v>
      </c>
      <c r="V3725" s="451"/>
      <c r="W3725" s="452"/>
      <c r="X3725" s="386"/>
      <c r="Y3725" s="390"/>
      <c r="Z3725" s="391"/>
      <c r="AA3725" s="392"/>
      <c r="AB3725" s="393"/>
      <c r="AC3725" s="394"/>
      <c r="AD3725" s="395">
        <f t="shared" si="513"/>
        <v>0</v>
      </c>
      <c r="AE3725" s="396">
        <f>IF(OR(G3725=账期!$A$18,G3725=账期!$A$20,G3725=账期!$A$22,G3725=账期!$A$24,G3725=账期!$A$25,G3725=账期!$A$27,G3725=账期!$A$26,G3725=账期!$A$28,G3725=账期!$A$30,G3725=账期!$A$32,G3725=账期!$A$34,G3725=账期!$A$35,G3725=账期!$A$37,G3725=账期!$A$39,G3725=账期!$A$40,G3725=账期!$A$41,G3725=账期!$A$42,G3725=账期!$A$43,G3725=账期!$A$44,G3725=账期!$A$45,G3725=账期!$A$46,G3725=账期!$A$48,G3725=账期!$A$50,G3725=账期!$A$51,G3725=账期!$A$52,G3725=账期!$A$53,G3725=账期!$A$54,G3725=账期!$A$56,G3725=账期!$A$57,G3725=账期!$A$58,G3725=账期!$A$59,G3725=账期!$A$60,G3725=账期!$A$61,G3725=账期!$A$62,G3725=账期!$A$63,G3725=账期!$A$64,G3725=账期!$A$66,G3725=账期!$A$67,G3725=账期!$A$68,G3725=账期!$A$70,G3725=账期!$A$71),30,IF(OR(G3725=账期!$A$74,G3725=账期!$A$77,G3725=账期!$A$76,G3725=账期!$A$79,G3725=账期!$A$80,G3725=账期!$A$81,G3725=账期!$A$83,G3725=账期!$A$85,G3725=账期!$A$87,G3725=账期!$A$89,G3725=账期!$A$91),60,IF(OR(G3725=账期!$A$93,G3725=账期!$A$94,G3725=账期!$A$95,G3725=账期!$A$96,G3725=账期!$A$98,G3725=账期!$A$99,G3725=账期!$A$101,G3725=账期!$A$102),90,0)))</f>
        <v>0</v>
      </c>
      <c r="AF3725" s="396"/>
      <c r="AG3725" s="384"/>
      <c r="AH3725" s="396" t="str">
        <f t="shared" si="509"/>
        <v/>
      </c>
    </row>
    <row r="3726" spans="1:34" ht="18" customHeight="1" x14ac:dyDescent="0.25">
      <c r="A3726" s="301" t="str">
        <f t="shared" si="511"/>
        <v/>
      </c>
      <c r="B3726" s="397"/>
      <c r="C3726" s="398"/>
      <c r="D3726" s="399"/>
      <c r="E3726" s="383" t="str">
        <f t="shared" si="507"/>
        <v>C</v>
      </c>
      <c r="F3726" s="383" t="str">
        <f t="shared" si="508"/>
        <v>C</v>
      </c>
      <c r="G3726" s="400"/>
      <c r="H3726" s="385" t="str">
        <f>IF(G3726="","",VLOOKUP(G3726,下拉数据源!J:K,2,0))</f>
        <v/>
      </c>
      <c r="I3726" s="385"/>
      <c r="J3726" s="385"/>
      <c r="K3726" s="386"/>
      <c r="L3726" s="401"/>
      <c r="M3726" s="384"/>
      <c r="N3726" s="384"/>
      <c r="O3726" s="384"/>
      <c r="P3726" s="386"/>
      <c r="Q3726" s="387"/>
      <c r="R3726" s="286"/>
      <c r="S3726" s="388">
        <f t="shared" si="512"/>
        <v>0</v>
      </c>
      <c r="T3726" s="389"/>
      <c r="U3726" s="389">
        <f t="shared" si="510"/>
        <v>0</v>
      </c>
      <c r="V3726" s="451"/>
      <c r="W3726" s="452"/>
      <c r="X3726" s="386"/>
      <c r="Y3726" s="390"/>
      <c r="Z3726" s="391"/>
      <c r="AA3726" s="392"/>
      <c r="AB3726" s="393"/>
      <c r="AC3726" s="394"/>
      <c r="AD3726" s="395">
        <f t="shared" si="513"/>
        <v>0</v>
      </c>
      <c r="AE3726" s="396">
        <f>IF(OR(G3726=账期!$A$18,G3726=账期!$A$20,G3726=账期!$A$22,G3726=账期!$A$24,G3726=账期!$A$25,G3726=账期!$A$27,G3726=账期!$A$26,G3726=账期!$A$28,G3726=账期!$A$30,G3726=账期!$A$32,G3726=账期!$A$34,G3726=账期!$A$35,G3726=账期!$A$37,G3726=账期!$A$39,G3726=账期!$A$40,G3726=账期!$A$41,G3726=账期!$A$42,G3726=账期!$A$43,G3726=账期!$A$44,G3726=账期!$A$45,G3726=账期!$A$46,G3726=账期!$A$48,G3726=账期!$A$50,G3726=账期!$A$51,G3726=账期!$A$52,G3726=账期!$A$53,G3726=账期!$A$54,G3726=账期!$A$56,G3726=账期!$A$57,G3726=账期!$A$58,G3726=账期!$A$59,G3726=账期!$A$60,G3726=账期!$A$61,G3726=账期!$A$62,G3726=账期!$A$63,G3726=账期!$A$64,G3726=账期!$A$66,G3726=账期!$A$67,G3726=账期!$A$68,G3726=账期!$A$70,G3726=账期!$A$71),30,IF(OR(G3726=账期!$A$74,G3726=账期!$A$77,G3726=账期!$A$76,G3726=账期!$A$79,G3726=账期!$A$80,G3726=账期!$A$81,G3726=账期!$A$83,G3726=账期!$A$85,G3726=账期!$A$87,G3726=账期!$A$89,G3726=账期!$A$91),60,IF(OR(G3726=账期!$A$93,G3726=账期!$A$94,G3726=账期!$A$95,G3726=账期!$A$96,G3726=账期!$A$98,G3726=账期!$A$99,G3726=账期!$A$101,G3726=账期!$A$102),90,0)))</f>
        <v>0</v>
      </c>
      <c r="AF3726" s="396"/>
      <c r="AG3726" s="384"/>
      <c r="AH3726" s="396" t="str">
        <f t="shared" si="509"/>
        <v/>
      </c>
    </row>
    <row r="3727" spans="1:34" ht="18" customHeight="1" x14ac:dyDescent="0.25">
      <c r="A3727" s="301" t="str">
        <f t="shared" si="511"/>
        <v/>
      </c>
      <c r="B3727" s="397"/>
      <c r="C3727" s="398"/>
      <c r="D3727" s="399"/>
      <c r="E3727" s="383" t="str">
        <f t="shared" si="507"/>
        <v>C</v>
      </c>
      <c r="F3727" s="383" t="str">
        <f t="shared" si="508"/>
        <v>C</v>
      </c>
      <c r="G3727" s="400"/>
      <c r="H3727" s="385" t="str">
        <f>IF(G3727="","",VLOOKUP(G3727,下拉数据源!J:K,2,0))</f>
        <v/>
      </c>
      <c r="I3727" s="385"/>
      <c r="J3727" s="385"/>
      <c r="K3727" s="386"/>
      <c r="L3727" s="401"/>
      <c r="M3727" s="384"/>
      <c r="N3727" s="384"/>
      <c r="O3727" s="384"/>
      <c r="P3727" s="386"/>
      <c r="Q3727" s="387"/>
      <c r="R3727" s="286"/>
      <c r="S3727" s="388">
        <f t="shared" si="512"/>
        <v>0</v>
      </c>
      <c r="T3727" s="389"/>
      <c r="U3727" s="389">
        <f t="shared" si="510"/>
        <v>0</v>
      </c>
      <c r="V3727" s="451"/>
      <c r="W3727" s="452"/>
      <c r="X3727" s="386"/>
      <c r="Y3727" s="390"/>
      <c r="Z3727" s="391"/>
      <c r="AA3727" s="392"/>
      <c r="AB3727" s="393"/>
      <c r="AC3727" s="394"/>
      <c r="AD3727" s="395">
        <f t="shared" si="513"/>
        <v>0</v>
      </c>
      <c r="AE3727" s="396">
        <f>IF(OR(G3727=账期!$A$18,G3727=账期!$A$20,G3727=账期!$A$22,G3727=账期!$A$24,G3727=账期!$A$25,G3727=账期!$A$27,G3727=账期!$A$26,G3727=账期!$A$28,G3727=账期!$A$30,G3727=账期!$A$32,G3727=账期!$A$34,G3727=账期!$A$35,G3727=账期!$A$37,G3727=账期!$A$39,G3727=账期!$A$40,G3727=账期!$A$41,G3727=账期!$A$42,G3727=账期!$A$43,G3727=账期!$A$44,G3727=账期!$A$45,G3727=账期!$A$46,G3727=账期!$A$48,G3727=账期!$A$50,G3727=账期!$A$51,G3727=账期!$A$52,G3727=账期!$A$53,G3727=账期!$A$54,G3727=账期!$A$56,G3727=账期!$A$57,G3727=账期!$A$58,G3727=账期!$A$59,G3727=账期!$A$60,G3727=账期!$A$61,G3727=账期!$A$62,G3727=账期!$A$63,G3727=账期!$A$64,G3727=账期!$A$66,G3727=账期!$A$67,G3727=账期!$A$68,G3727=账期!$A$70,G3727=账期!$A$71),30,IF(OR(G3727=账期!$A$74,G3727=账期!$A$77,G3727=账期!$A$76,G3727=账期!$A$79,G3727=账期!$A$80,G3727=账期!$A$81,G3727=账期!$A$83,G3727=账期!$A$85,G3727=账期!$A$87,G3727=账期!$A$89,G3727=账期!$A$91),60,IF(OR(G3727=账期!$A$93,G3727=账期!$A$94,G3727=账期!$A$95,G3727=账期!$A$96,G3727=账期!$A$98,G3727=账期!$A$99,G3727=账期!$A$101,G3727=账期!$A$102),90,0)))</f>
        <v>0</v>
      </c>
      <c r="AF3727" s="396"/>
      <c r="AG3727" s="384"/>
      <c r="AH3727" s="396" t="str">
        <f t="shared" si="509"/>
        <v/>
      </c>
    </row>
    <row r="3728" spans="1:34" ht="18" customHeight="1" x14ac:dyDescent="0.25">
      <c r="A3728" s="301" t="str">
        <f t="shared" si="511"/>
        <v/>
      </c>
      <c r="B3728" s="397"/>
      <c r="C3728" s="398"/>
      <c r="D3728" s="399"/>
      <c r="E3728" s="383" t="str">
        <f t="shared" si="507"/>
        <v>C</v>
      </c>
      <c r="F3728" s="383" t="str">
        <f t="shared" si="508"/>
        <v>C</v>
      </c>
      <c r="G3728" s="400"/>
      <c r="H3728" s="385" t="str">
        <f>IF(G3728="","",VLOOKUP(G3728,下拉数据源!J:K,2,0))</f>
        <v/>
      </c>
      <c r="I3728" s="385"/>
      <c r="J3728" s="385"/>
      <c r="K3728" s="386"/>
      <c r="L3728" s="401"/>
      <c r="M3728" s="384"/>
      <c r="N3728" s="384"/>
      <c r="O3728" s="384"/>
      <c r="P3728" s="386"/>
      <c r="Q3728" s="387"/>
      <c r="R3728" s="286"/>
      <c r="S3728" s="388">
        <f t="shared" si="512"/>
        <v>0</v>
      </c>
      <c r="T3728" s="389"/>
      <c r="U3728" s="389">
        <f t="shared" si="510"/>
        <v>0</v>
      </c>
      <c r="V3728" s="451"/>
      <c r="W3728" s="452"/>
      <c r="X3728" s="386"/>
      <c r="Y3728" s="390"/>
      <c r="Z3728" s="391"/>
      <c r="AA3728" s="392"/>
      <c r="AB3728" s="393"/>
      <c r="AC3728" s="394"/>
      <c r="AD3728" s="395">
        <f t="shared" si="513"/>
        <v>0</v>
      </c>
      <c r="AE3728" s="396">
        <f>IF(OR(G3728=账期!$A$18,G3728=账期!$A$20,G3728=账期!$A$22,G3728=账期!$A$24,G3728=账期!$A$25,G3728=账期!$A$27,G3728=账期!$A$26,G3728=账期!$A$28,G3728=账期!$A$30,G3728=账期!$A$32,G3728=账期!$A$34,G3728=账期!$A$35,G3728=账期!$A$37,G3728=账期!$A$39,G3728=账期!$A$40,G3728=账期!$A$41,G3728=账期!$A$42,G3728=账期!$A$43,G3728=账期!$A$44,G3728=账期!$A$45,G3728=账期!$A$46,G3728=账期!$A$48,G3728=账期!$A$50,G3728=账期!$A$51,G3728=账期!$A$52,G3728=账期!$A$53,G3728=账期!$A$54,G3728=账期!$A$56,G3728=账期!$A$57,G3728=账期!$A$58,G3728=账期!$A$59,G3728=账期!$A$60,G3728=账期!$A$61,G3728=账期!$A$62,G3728=账期!$A$63,G3728=账期!$A$64,G3728=账期!$A$66,G3728=账期!$A$67,G3728=账期!$A$68,G3728=账期!$A$70,G3728=账期!$A$71),30,IF(OR(G3728=账期!$A$74,G3728=账期!$A$77,G3728=账期!$A$76,G3728=账期!$A$79,G3728=账期!$A$80,G3728=账期!$A$81,G3728=账期!$A$83,G3728=账期!$A$85,G3728=账期!$A$87,G3728=账期!$A$89,G3728=账期!$A$91),60,IF(OR(G3728=账期!$A$93,G3728=账期!$A$94,G3728=账期!$A$95,G3728=账期!$A$96,G3728=账期!$A$98,G3728=账期!$A$99,G3728=账期!$A$101,G3728=账期!$A$102),90,0)))</f>
        <v>0</v>
      </c>
      <c r="AF3728" s="396"/>
      <c r="AG3728" s="384"/>
      <c r="AH3728" s="396" t="str">
        <f t="shared" si="509"/>
        <v/>
      </c>
    </row>
    <row r="3729" spans="1:34" ht="18" customHeight="1" x14ac:dyDescent="0.25">
      <c r="A3729" s="301" t="str">
        <f t="shared" si="511"/>
        <v/>
      </c>
      <c r="B3729" s="397"/>
      <c r="C3729" s="398"/>
      <c r="D3729" s="399"/>
      <c r="E3729" s="383" t="str">
        <f t="shared" si="507"/>
        <v>C</v>
      </c>
      <c r="F3729" s="383" t="str">
        <f t="shared" si="508"/>
        <v>C</v>
      </c>
      <c r="G3729" s="400"/>
      <c r="H3729" s="385" t="str">
        <f>IF(G3729="","",VLOOKUP(G3729,下拉数据源!J:K,2,0))</f>
        <v/>
      </c>
      <c r="I3729" s="385"/>
      <c r="J3729" s="385"/>
      <c r="K3729" s="386"/>
      <c r="L3729" s="401"/>
      <c r="M3729" s="384"/>
      <c r="N3729" s="384"/>
      <c r="O3729" s="384"/>
      <c r="P3729" s="386"/>
      <c r="Q3729" s="387"/>
      <c r="R3729" s="286"/>
      <c r="S3729" s="388">
        <f t="shared" si="512"/>
        <v>0</v>
      </c>
      <c r="T3729" s="389"/>
      <c r="U3729" s="389">
        <f t="shared" si="510"/>
        <v>0</v>
      </c>
      <c r="V3729" s="451"/>
      <c r="W3729" s="452"/>
      <c r="X3729" s="386"/>
      <c r="Y3729" s="390"/>
      <c r="Z3729" s="391"/>
      <c r="AA3729" s="392"/>
      <c r="AB3729" s="393"/>
      <c r="AC3729" s="394"/>
      <c r="AD3729" s="395">
        <f t="shared" si="513"/>
        <v>0</v>
      </c>
      <c r="AE3729" s="396">
        <f>IF(OR(G3729=账期!$A$18,G3729=账期!$A$20,G3729=账期!$A$22,G3729=账期!$A$24,G3729=账期!$A$25,G3729=账期!$A$27,G3729=账期!$A$26,G3729=账期!$A$28,G3729=账期!$A$30,G3729=账期!$A$32,G3729=账期!$A$34,G3729=账期!$A$35,G3729=账期!$A$37,G3729=账期!$A$39,G3729=账期!$A$40,G3729=账期!$A$41,G3729=账期!$A$42,G3729=账期!$A$43,G3729=账期!$A$44,G3729=账期!$A$45,G3729=账期!$A$46,G3729=账期!$A$48,G3729=账期!$A$50,G3729=账期!$A$51,G3729=账期!$A$52,G3729=账期!$A$53,G3729=账期!$A$54,G3729=账期!$A$56,G3729=账期!$A$57,G3729=账期!$A$58,G3729=账期!$A$59,G3729=账期!$A$60,G3729=账期!$A$61,G3729=账期!$A$62,G3729=账期!$A$63,G3729=账期!$A$64,G3729=账期!$A$66,G3729=账期!$A$67,G3729=账期!$A$68,G3729=账期!$A$70,G3729=账期!$A$71),30,IF(OR(G3729=账期!$A$74,G3729=账期!$A$77,G3729=账期!$A$76,G3729=账期!$A$79,G3729=账期!$A$80,G3729=账期!$A$81,G3729=账期!$A$83,G3729=账期!$A$85,G3729=账期!$A$87,G3729=账期!$A$89,G3729=账期!$A$91),60,IF(OR(G3729=账期!$A$93,G3729=账期!$A$94,G3729=账期!$A$95,G3729=账期!$A$96,G3729=账期!$A$98,G3729=账期!$A$99,G3729=账期!$A$101,G3729=账期!$A$102),90,0)))</f>
        <v>0</v>
      </c>
      <c r="AF3729" s="396"/>
      <c r="AG3729" s="384"/>
      <c r="AH3729" s="396" t="str">
        <f t="shared" si="509"/>
        <v/>
      </c>
    </row>
    <row r="3730" spans="1:34" ht="18" customHeight="1" x14ac:dyDescent="0.25">
      <c r="A3730" s="301" t="str">
        <f t="shared" si="511"/>
        <v/>
      </c>
      <c r="B3730" s="397"/>
      <c r="C3730" s="398"/>
      <c r="D3730" s="399"/>
      <c r="E3730" s="383" t="str">
        <f t="shared" si="507"/>
        <v>C</v>
      </c>
      <c r="F3730" s="383" t="str">
        <f t="shared" si="508"/>
        <v>C</v>
      </c>
      <c r="G3730" s="400"/>
      <c r="H3730" s="385" t="str">
        <f>IF(G3730="","",VLOOKUP(G3730,下拉数据源!J:K,2,0))</f>
        <v/>
      </c>
      <c r="I3730" s="385"/>
      <c r="J3730" s="385"/>
      <c r="K3730" s="386"/>
      <c r="L3730" s="401"/>
      <c r="M3730" s="384"/>
      <c r="N3730" s="384"/>
      <c r="O3730" s="384"/>
      <c r="P3730" s="386"/>
      <c r="Q3730" s="387"/>
      <c r="R3730" s="286"/>
      <c r="S3730" s="388">
        <f t="shared" si="512"/>
        <v>0</v>
      </c>
      <c r="T3730" s="389"/>
      <c r="U3730" s="389">
        <f t="shared" si="510"/>
        <v>0</v>
      </c>
      <c r="V3730" s="451"/>
      <c r="W3730" s="452"/>
      <c r="X3730" s="386"/>
      <c r="Y3730" s="390"/>
      <c r="Z3730" s="391"/>
      <c r="AA3730" s="392"/>
      <c r="AB3730" s="393"/>
      <c r="AC3730" s="394"/>
      <c r="AD3730" s="395">
        <f t="shared" si="513"/>
        <v>0</v>
      </c>
      <c r="AE3730" s="396">
        <f>IF(OR(G3730=账期!$A$18,G3730=账期!$A$20,G3730=账期!$A$22,G3730=账期!$A$24,G3730=账期!$A$25,G3730=账期!$A$27,G3730=账期!$A$26,G3730=账期!$A$28,G3730=账期!$A$30,G3730=账期!$A$32,G3730=账期!$A$34,G3730=账期!$A$35,G3730=账期!$A$37,G3730=账期!$A$39,G3730=账期!$A$40,G3730=账期!$A$41,G3730=账期!$A$42,G3730=账期!$A$43,G3730=账期!$A$44,G3730=账期!$A$45,G3730=账期!$A$46,G3730=账期!$A$48,G3730=账期!$A$50,G3730=账期!$A$51,G3730=账期!$A$52,G3730=账期!$A$53,G3730=账期!$A$54,G3730=账期!$A$56,G3730=账期!$A$57,G3730=账期!$A$58,G3730=账期!$A$59,G3730=账期!$A$60,G3730=账期!$A$61,G3730=账期!$A$62,G3730=账期!$A$63,G3730=账期!$A$64,G3730=账期!$A$66,G3730=账期!$A$67,G3730=账期!$A$68,G3730=账期!$A$70,G3730=账期!$A$71),30,IF(OR(G3730=账期!$A$74,G3730=账期!$A$77,G3730=账期!$A$76,G3730=账期!$A$79,G3730=账期!$A$80,G3730=账期!$A$81,G3730=账期!$A$83,G3730=账期!$A$85,G3730=账期!$A$87,G3730=账期!$A$89,G3730=账期!$A$91),60,IF(OR(G3730=账期!$A$93,G3730=账期!$A$94,G3730=账期!$A$95,G3730=账期!$A$96,G3730=账期!$A$98,G3730=账期!$A$99,G3730=账期!$A$101,G3730=账期!$A$102),90,0)))</f>
        <v>0</v>
      </c>
      <c r="AF3730" s="396"/>
      <c r="AG3730" s="384"/>
      <c r="AH3730" s="396" t="str">
        <f t="shared" si="509"/>
        <v/>
      </c>
    </row>
    <row r="3731" spans="1:34" ht="18" customHeight="1" x14ac:dyDescent="0.25">
      <c r="A3731" s="301" t="str">
        <f t="shared" si="511"/>
        <v/>
      </c>
      <c r="B3731" s="397"/>
      <c r="C3731" s="398"/>
      <c r="D3731" s="399"/>
      <c r="E3731" s="383" t="str">
        <f t="shared" si="507"/>
        <v>C</v>
      </c>
      <c r="F3731" s="383" t="str">
        <f t="shared" si="508"/>
        <v>C</v>
      </c>
      <c r="G3731" s="400"/>
      <c r="H3731" s="385" t="str">
        <f>IF(G3731="","",VLOOKUP(G3731,下拉数据源!J:K,2,0))</f>
        <v/>
      </c>
      <c r="I3731" s="385"/>
      <c r="J3731" s="385"/>
      <c r="K3731" s="386"/>
      <c r="L3731" s="401"/>
      <c r="M3731" s="384"/>
      <c r="N3731" s="384"/>
      <c r="O3731" s="384"/>
      <c r="P3731" s="386"/>
      <c r="Q3731" s="387"/>
      <c r="R3731" s="286"/>
      <c r="S3731" s="388">
        <f t="shared" si="512"/>
        <v>0</v>
      </c>
      <c r="T3731" s="389"/>
      <c r="U3731" s="389">
        <f t="shared" si="510"/>
        <v>0</v>
      </c>
      <c r="V3731" s="451"/>
      <c r="W3731" s="452"/>
      <c r="X3731" s="386"/>
      <c r="Y3731" s="390"/>
      <c r="Z3731" s="391"/>
      <c r="AA3731" s="392"/>
      <c r="AB3731" s="393"/>
      <c r="AC3731" s="394"/>
      <c r="AD3731" s="395">
        <f t="shared" si="513"/>
        <v>0</v>
      </c>
      <c r="AE3731" s="396">
        <f>IF(OR(G3731=账期!$A$18,G3731=账期!$A$20,G3731=账期!$A$22,G3731=账期!$A$24,G3731=账期!$A$25,G3731=账期!$A$27,G3731=账期!$A$26,G3731=账期!$A$28,G3731=账期!$A$30,G3731=账期!$A$32,G3731=账期!$A$34,G3731=账期!$A$35,G3731=账期!$A$37,G3731=账期!$A$39,G3731=账期!$A$40,G3731=账期!$A$41,G3731=账期!$A$42,G3731=账期!$A$43,G3731=账期!$A$44,G3731=账期!$A$45,G3731=账期!$A$46,G3731=账期!$A$48,G3731=账期!$A$50,G3731=账期!$A$51,G3731=账期!$A$52,G3731=账期!$A$53,G3731=账期!$A$54,G3731=账期!$A$56,G3731=账期!$A$57,G3731=账期!$A$58,G3731=账期!$A$59,G3731=账期!$A$60,G3731=账期!$A$61,G3731=账期!$A$62,G3731=账期!$A$63,G3731=账期!$A$64,G3731=账期!$A$66,G3731=账期!$A$67,G3731=账期!$A$68,G3731=账期!$A$70,G3731=账期!$A$71),30,IF(OR(G3731=账期!$A$74,G3731=账期!$A$77,G3731=账期!$A$76,G3731=账期!$A$79,G3731=账期!$A$80,G3731=账期!$A$81,G3731=账期!$A$83,G3731=账期!$A$85,G3731=账期!$A$87,G3731=账期!$A$89,G3731=账期!$A$91),60,IF(OR(G3731=账期!$A$93,G3731=账期!$A$94,G3731=账期!$A$95,G3731=账期!$A$96,G3731=账期!$A$98,G3731=账期!$A$99,G3731=账期!$A$101,G3731=账期!$A$102),90,0)))</f>
        <v>0</v>
      </c>
      <c r="AF3731" s="396"/>
      <c r="AG3731" s="384"/>
      <c r="AH3731" s="396" t="str">
        <f t="shared" si="509"/>
        <v/>
      </c>
    </row>
    <row r="3732" spans="1:34" ht="18" customHeight="1" x14ac:dyDescent="0.25">
      <c r="A3732" s="301" t="str">
        <f t="shared" si="511"/>
        <v/>
      </c>
      <c r="B3732" s="397"/>
      <c r="C3732" s="398"/>
      <c r="D3732" s="399"/>
      <c r="E3732" s="383" t="str">
        <f t="shared" si="507"/>
        <v>C</v>
      </c>
      <c r="F3732" s="383" t="str">
        <f t="shared" si="508"/>
        <v>C</v>
      </c>
      <c r="G3732" s="400"/>
      <c r="H3732" s="385" t="str">
        <f>IF(G3732="","",VLOOKUP(G3732,下拉数据源!J:K,2,0))</f>
        <v/>
      </c>
      <c r="I3732" s="385"/>
      <c r="J3732" s="385"/>
      <c r="K3732" s="386"/>
      <c r="L3732" s="401"/>
      <c r="M3732" s="384"/>
      <c r="N3732" s="384"/>
      <c r="O3732" s="384"/>
      <c r="P3732" s="386"/>
      <c r="Q3732" s="387"/>
      <c r="R3732" s="286"/>
      <c r="S3732" s="388">
        <f t="shared" si="512"/>
        <v>0</v>
      </c>
      <c r="T3732" s="389"/>
      <c r="U3732" s="389">
        <f t="shared" si="510"/>
        <v>0</v>
      </c>
      <c r="V3732" s="451"/>
      <c r="W3732" s="452"/>
      <c r="X3732" s="386"/>
      <c r="Y3732" s="390"/>
      <c r="Z3732" s="391"/>
      <c r="AA3732" s="392"/>
      <c r="AB3732" s="393"/>
      <c r="AC3732" s="394"/>
      <c r="AD3732" s="395">
        <f t="shared" si="513"/>
        <v>0</v>
      </c>
      <c r="AE3732" s="396">
        <f>IF(OR(G3732=账期!$A$18,G3732=账期!$A$20,G3732=账期!$A$22,G3732=账期!$A$24,G3732=账期!$A$25,G3732=账期!$A$27,G3732=账期!$A$26,G3732=账期!$A$28,G3732=账期!$A$30,G3732=账期!$A$32,G3732=账期!$A$34,G3732=账期!$A$35,G3732=账期!$A$37,G3732=账期!$A$39,G3732=账期!$A$40,G3732=账期!$A$41,G3732=账期!$A$42,G3732=账期!$A$43,G3732=账期!$A$44,G3732=账期!$A$45,G3732=账期!$A$46,G3732=账期!$A$48,G3732=账期!$A$50,G3732=账期!$A$51,G3732=账期!$A$52,G3732=账期!$A$53,G3732=账期!$A$54,G3732=账期!$A$56,G3732=账期!$A$57,G3732=账期!$A$58,G3732=账期!$A$59,G3732=账期!$A$60,G3732=账期!$A$61,G3732=账期!$A$62,G3732=账期!$A$63,G3732=账期!$A$64,G3732=账期!$A$66,G3732=账期!$A$67,G3732=账期!$A$68,G3732=账期!$A$70,G3732=账期!$A$71),30,IF(OR(G3732=账期!$A$74,G3732=账期!$A$77,G3732=账期!$A$76,G3732=账期!$A$79,G3732=账期!$A$80,G3732=账期!$A$81,G3732=账期!$A$83,G3732=账期!$A$85,G3732=账期!$A$87,G3732=账期!$A$89,G3732=账期!$A$91),60,IF(OR(G3732=账期!$A$93,G3732=账期!$A$94,G3732=账期!$A$95,G3732=账期!$A$96,G3732=账期!$A$98,G3732=账期!$A$99,G3732=账期!$A$101,G3732=账期!$A$102),90,0)))</f>
        <v>0</v>
      </c>
      <c r="AF3732" s="396"/>
      <c r="AG3732" s="384"/>
      <c r="AH3732" s="396" t="str">
        <f t="shared" si="509"/>
        <v/>
      </c>
    </row>
    <row r="3733" spans="1:34" ht="18" customHeight="1" x14ac:dyDescent="0.25">
      <c r="A3733" s="301" t="str">
        <f t="shared" si="511"/>
        <v/>
      </c>
      <c r="B3733" s="397"/>
      <c r="C3733" s="398"/>
      <c r="D3733" s="399"/>
      <c r="E3733" s="383" t="str">
        <f t="shared" si="507"/>
        <v>C</v>
      </c>
      <c r="F3733" s="383" t="str">
        <f t="shared" si="508"/>
        <v>C</v>
      </c>
      <c r="G3733" s="400"/>
      <c r="H3733" s="385" t="str">
        <f>IF(G3733="","",VLOOKUP(G3733,下拉数据源!J:K,2,0))</f>
        <v/>
      </c>
      <c r="I3733" s="385"/>
      <c r="J3733" s="385"/>
      <c r="K3733" s="386"/>
      <c r="L3733" s="401"/>
      <c r="M3733" s="384"/>
      <c r="N3733" s="384"/>
      <c r="O3733" s="384"/>
      <c r="P3733" s="386"/>
      <c r="Q3733" s="387"/>
      <c r="R3733" s="286"/>
      <c r="S3733" s="388">
        <f t="shared" si="512"/>
        <v>0</v>
      </c>
      <c r="T3733" s="389"/>
      <c r="U3733" s="389">
        <f t="shared" si="510"/>
        <v>0</v>
      </c>
      <c r="V3733" s="451"/>
      <c r="W3733" s="452"/>
      <c r="X3733" s="386"/>
      <c r="Y3733" s="390"/>
      <c r="Z3733" s="391"/>
      <c r="AA3733" s="392"/>
      <c r="AB3733" s="393"/>
      <c r="AC3733" s="394"/>
      <c r="AD3733" s="395">
        <f t="shared" si="513"/>
        <v>0</v>
      </c>
      <c r="AE3733" s="396">
        <f>IF(OR(G3733=账期!$A$18,G3733=账期!$A$20,G3733=账期!$A$22,G3733=账期!$A$24,G3733=账期!$A$25,G3733=账期!$A$27,G3733=账期!$A$26,G3733=账期!$A$28,G3733=账期!$A$30,G3733=账期!$A$32,G3733=账期!$A$34,G3733=账期!$A$35,G3733=账期!$A$37,G3733=账期!$A$39,G3733=账期!$A$40,G3733=账期!$A$41,G3733=账期!$A$42,G3733=账期!$A$43,G3733=账期!$A$44,G3733=账期!$A$45,G3733=账期!$A$46,G3733=账期!$A$48,G3733=账期!$A$50,G3733=账期!$A$51,G3733=账期!$A$52,G3733=账期!$A$53,G3733=账期!$A$54,G3733=账期!$A$56,G3733=账期!$A$57,G3733=账期!$A$58,G3733=账期!$A$59,G3733=账期!$A$60,G3733=账期!$A$61,G3733=账期!$A$62,G3733=账期!$A$63,G3733=账期!$A$64,G3733=账期!$A$66,G3733=账期!$A$67,G3733=账期!$A$68,G3733=账期!$A$70,G3733=账期!$A$71),30,IF(OR(G3733=账期!$A$74,G3733=账期!$A$77,G3733=账期!$A$76,G3733=账期!$A$79,G3733=账期!$A$80,G3733=账期!$A$81,G3733=账期!$A$83,G3733=账期!$A$85,G3733=账期!$A$87,G3733=账期!$A$89,G3733=账期!$A$91),60,IF(OR(G3733=账期!$A$93,G3733=账期!$A$94,G3733=账期!$A$95,G3733=账期!$A$96,G3733=账期!$A$98,G3733=账期!$A$99,G3733=账期!$A$101,G3733=账期!$A$102),90,0)))</f>
        <v>0</v>
      </c>
      <c r="AF3733" s="396"/>
      <c r="AG3733" s="384"/>
      <c r="AH3733" s="396" t="str">
        <f t="shared" si="509"/>
        <v/>
      </c>
    </row>
    <row r="3734" spans="1:34" ht="18" customHeight="1" x14ac:dyDescent="0.25">
      <c r="A3734" s="301" t="str">
        <f t="shared" si="511"/>
        <v/>
      </c>
      <c r="B3734" s="397"/>
      <c r="C3734" s="398"/>
      <c r="D3734" s="399"/>
      <c r="E3734" s="383" t="str">
        <f t="shared" si="507"/>
        <v>C</v>
      </c>
      <c r="F3734" s="383" t="str">
        <f t="shared" si="508"/>
        <v>C</v>
      </c>
      <c r="G3734" s="400"/>
      <c r="H3734" s="385" t="str">
        <f>IF(G3734="","",VLOOKUP(G3734,下拉数据源!J:K,2,0))</f>
        <v/>
      </c>
      <c r="I3734" s="385"/>
      <c r="J3734" s="385"/>
      <c r="K3734" s="386"/>
      <c r="L3734" s="401"/>
      <c r="M3734" s="384"/>
      <c r="N3734" s="384"/>
      <c r="O3734" s="384"/>
      <c r="P3734" s="386"/>
      <c r="Q3734" s="387"/>
      <c r="R3734" s="286"/>
      <c r="S3734" s="388">
        <f t="shared" si="512"/>
        <v>0</v>
      </c>
      <c r="T3734" s="389"/>
      <c r="U3734" s="389">
        <f t="shared" si="510"/>
        <v>0</v>
      </c>
      <c r="V3734" s="451"/>
      <c r="W3734" s="452"/>
      <c r="X3734" s="386"/>
      <c r="Y3734" s="390"/>
      <c r="Z3734" s="391"/>
      <c r="AA3734" s="392"/>
      <c r="AB3734" s="393"/>
      <c r="AC3734" s="394"/>
      <c r="AD3734" s="395">
        <f t="shared" si="513"/>
        <v>0</v>
      </c>
      <c r="AE3734" s="396">
        <f>IF(OR(G3734=账期!$A$18,G3734=账期!$A$20,G3734=账期!$A$22,G3734=账期!$A$24,G3734=账期!$A$25,G3734=账期!$A$27,G3734=账期!$A$26,G3734=账期!$A$28,G3734=账期!$A$30,G3734=账期!$A$32,G3734=账期!$A$34,G3734=账期!$A$35,G3734=账期!$A$37,G3734=账期!$A$39,G3734=账期!$A$40,G3734=账期!$A$41,G3734=账期!$A$42,G3734=账期!$A$43,G3734=账期!$A$44,G3734=账期!$A$45,G3734=账期!$A$46,G3734=账期!$A$48,G3734=账期!$A$50,G3734=账期!$A$51,G3734=账期!$A$52,G3734=账期!$A$53,G3734=账期!$A$54,G3734=账期!$A$56,G3734=账期!$A$57,G3734=账期!$A$58,G3734=账期!$A$59,G3734=账期!$A$60,G3734=账期!$A$61,G3734=账期!$A$62,G3734=账期!$A$63,G3734=账期!$A$64,G3734=账期!$A$66,G3734=账期!$A$67,G3734=账期!$A$68,G3734=账期!$A$70,G3734=账期!$A$71),30,IF(OR(G3734=账期!$A$74,G3734=账期!$A$77,G3734=账期!$A$76,G3734=账期!$A$79,G3734=账期!$A$80,G3734=账期!$A$81,G3734=账期!$A$83,G3734=账期!$A$85,G3734=账期!$A$87,G3734=账期!$A$89,G3734=账期!$A$91),60,IF(OR(G3734=账期!$A$93,G3734=账期!$A$94,G3734=账期!$A$95,G3734=账期!$A$96,G3734=账期!$A$98,G3734=账期!$A$99,G3734=账期!$A$101,G3734=账期!$A$102),90,0)))</f>
        <v>0</v>
      </c>
      <c r="AF3734" s="396"/>
      <c r="AG3734" s="384"/>
      <c r="AH3734" s="396" t="str">
        <f t="shared" si="509"/>
        <v/>
      </c>
    </row>
    <row r="3735" spans="1:34" ht="18" customHeight="1" x14ac:dyDescent="0.25">
      <c r="A3735" s="301" t="str">
        <f t="shared" si="511"/>
        <v/>
      </c>
      <c r="B3735" s="397"/>
      <c r="C3735" s="398"/>
      <c r="D3735" s="399"/>
      <c r="E3735" s="383" t="str">
        <f t="shared" si="507"/>
        <v>C</v>
      </c>
      <c r="F3735" s="383" t="str">
        <f t="shared" si="508"/>
        <v>C</v>
      </c>
      <c r="G3735" s="400"/>
      <c r="H3735" s="385" t="str">
        <f>IF(G3735="","",VLOOKUP(G3735,下拉数据源!J:K,2,0))</f>
        <v/>
      </c>
      <c r="I3735" s="385"/>
      <c r="J3735" s="385"/>
      <c r="K3735" s="386"/>
      <c r="L3735" s="401"/>
      <c r="M3735" s="384"/>
      <c r="N3735" s="384"/>
      <c r="O3735" s="384"/>
      <c r="P3735" s="386"/>
      <c r="Q3735" s="387"/>
      <c r="R3735" s="286"/>
      <c r="S3735" s="388">
        <f t="shared" si="512"/>
        <v>0</v>
      </c>
      <c r="T3735" s="389"/>
      <c r="U3735" s="389">
        <f t="shared" si="510"/>
        <v>0</v>
      </c>
      <c r="V3735" s="451"/>
      <c r="W3735" s="452"/>
      <c r="X3735" s="386"/>
      <c r="Y3735" s="390"/>
      <c r="Z3735" s="391"/>
      <c r="AA3735" s="392"/>
      <c r="AB3735" s="393"/>
      <c r="AC3735" s="394"/>
      <c r="AD3735" s="395">
        <f t="shared" si="513"/>
        <v>0</v>
      </c>
      <c r="AE3735" s="396">
        <f>IF(OR(G3735=账期!$A$18,G3735=账期!$A$20,G3735=账期!$A$22,G3735=账期!$A$24,G3735=账期!$A$25,G3735=账期!$A$27,G3735=账期!$A$26,G3735=账期!$A$28,G3735=账期!$A$30,G3735=账期!$A$32,G3735=账期!$A$34,G3735=账期!$A$35,G3735=账期!$A$37,G3735=账期!$A$39,G3735=账期!$A$40,G3735=账期!$A$41,G3735=账期!$A$42,G3735=账期!$A$43,G3735=账期!$A$44,G3735=账期!$A$45,G3735=账期!$A$46,G3735=账期!$A$48,G3735=账期!$A$50,G3735=账期!$A$51,G3735=账期!$A$52,G3735=账期!$A$53,G3735=账期!$A$54,G3735=账期!$A$56,G3735=账期!$A$57,G3735=账期!$A$58,G3735=账期!$A$59,G3735=账期!$A$60,G3735=账期!$A$61,G3735=账期!$A$62,G3735=账期!$A$63,G3735=账期!$A$64,G3735=账期!$A$66,G3735=账期!$A$67,G3735=账期!$A$68,G3735=账期!$A$70,G3735=账期!$A$71),30,IF(OR(G3735=账期!$A$74,G3735=账期!$A$77,G3735=账期!$A$76,G3735=账期!$A$79,G3735=账期!$A$80,G3735=账期!$A$81,G3735=账期!$A$83,G3735=账期!$A$85,G3735=账期!$A$87,G3735=账期!$A$89,G3735=账期!$A$91),60,IF(OR(G3735=账期!$A$93,G3735=账期!$A$94,G3735=账期!$A$95,G3735=账期!$A$96,G3735=账期!$A$98,G3735=账期!$A$99,G3735=账期!$A$101,G3735=账期!$A$102),90,0)))</f>
        <v>0</v>
      </c>
      <c r="AF3735" s="396"/>
      <c r="AG3735" s="384"/>
      <c r="AH3735" s="396" t="str">
        <f t="shared" si="509"/>
        <v/>
      </c>
    </row>
    <row r="3736" spans="1:34" ht="18" customHeight="1" x14ac:dyDescent="0.25">
      <c r="A3736" s="301" t="str">
        <f t="shared" si="511"/>
        <v/>
      </c>
      <c r="B3736" s="397"/>
      <c r="C3736" s="398"/>
      <c r="D3736" s="399"/>
      <c r="E3736" s="383" t="str">
        <f t="shared" si="507"/>
        <v>C</v>
      </c>
      <c r="F3736" s="383" t="str">
        <f t="shared" si="508"/>
        <v>C</v>
      </c>
      <c r="G3736" s="400"/>
      <c r="H3736" s="385" t="str">
        <f>IF(G3736="","",VLOOKUP(G3736,下拉数据源!J:K,2,0))</f>
        <v/>
      </c>
      <c r="I3736" s="385"/>
      <c r="J3736" s="385"/>
      <c r="K3736" s="386"/>
      <c r="L3736" s="401"/>
      <c r="M3736" s="384"/>
      <c r="N3736" s="384"/>
      <c r="O3736" s="384"/>
      <c r="P3736" s="386"/>
      <c r="Q3736" s="387"/>
      <c r="R3736" s="286"/>
      <c r="S3736" s="388">
        <f t="shared" si="512"/>
        <v>0</v>
      </c>
      <c r="T3736" s="389"/>
      <c r="U3736" s="389">
        <f t="shared" si="510"/>
        <v>0</v>
      </c>
      <c r="V3736" s="451"/>
      <c r="W3736" s="452"/>
      <c r="X3736" s="386"/>
      <c r="Y3736" s="390"/>
      <c r="Z3736" s="391"/>
      <c r="AA3736" s="392"/>
      <c r="AB3736" s="393"/>
      <c r="AC3736" s="394"/>
      <c r="AD3736" s="395">
        <f t="shared" si="513"/>
        <v>0</v>
      </c>
      <c r="AE3736" s="396">
        <f>IF(OR(G3736=账期!$A$18,G3736=账期!$A$20,G3736=账期!$A$22,G3736=账期!$A$24,G3736=账期!$A$25,G3736=账期!$A$27,G3736=账期!$A$26,G3736=账期!$A$28,G3736=账期!$A$30,G3736=账期!$A$32,G3736=账期!$A$34,G3736=账期!$A$35,G3736=账期!$A$37,G3736=账期!$A$39,G3736=账期!$A$40,G3736=账期!$A$41,G3736=账期!$A$42,G3736=账期!$A$43,G3736=账期!$A$44,G3736=账期!$A$45,G3736=账期!$A$46,G3736=账期!$A$48,G3736=账期!$A$50,G3736=账期!$A$51,G3736=账期!$A$52,G3736=账期!$A$53,G3736=账期!$A$54,G3736=账期!$A$56,G3736=账期!$A$57,G3736=账期!$A$58,G3736=账期!$A$59,G3736=账期!$A$60,G3736=账期!$A$61,G3736=账期!$A$62,G3736=账期!$A$63,G3736=账期!$A$64,G3736=账期!$A$66,G3736=账期!$A$67,G3736=账期!$A$68,G3736=账期!$A$70,G3736=账期!$A$71),30,IF(OR(G3736=账期!$A$74,G3736=账期!$A$77,G3736=账期!$A$76,G3736=账期!$A$79,G3736=账期!$A$80,G3736=账期!$A$81,G3736=账期!$A$83,G3736=账期!$A$85,G3736=账期!$A$87,G3736=账期!$A$89,G3736=账期!$A$91),60,IF(OR(G3736=账期!$A$93,G3736=账期!$A$94,G3736=账期!$A$95,G3736=账期!$A$96,G3736=账期!$A$98,G3736=账期!$A$99,G3736=账期!$A$101,G3736=账期!$A$102),90,0)))</f>
        <v>0</v>
      </c>
      <c r="AF3736" s="396"/>
      <c r="AG3736" s="384"/>
      <c r="AH3736" s="396" t="str">
        <f t="shared" si="509"/>
        <v/>
      </c>
    </row>
    <row r="3737" spans="1:34" ht="18" customHeight="1" x14ac:dyDescent="0.25">
      <c r="A3737" s="301" t="str">
        <f t="shared" si="511"/>
        <v/>
      </c>
      <c r="B3737" s="397"/>
      <c r="C3737" s="398"/>
      <c r="D3737" s="399"/>
      <c r="E3737" s="383" t="str">
        <f t="shared" si="507"/>
        <v>C</v>
      </c>
      <c r="F3737" s="383" t="str">
        <f t="shared" si="508"/>
        <v>C</v>
      </c>
      <c r="G3737" s="400"/>
      <c r="H3737" s="385" t="str">
        <f>IF(G3737="","",VLOOKUP(G3737,下拉数据源!J:K,2,0))</f>
        <v/>
      </c>
      <c r="I3737" s="385"/>
      <c r="J3737" s="385"/>
      <c r="K3737" s="386"/>
      <c r="L3737" s="401"/>
      <c r="M3737" s="384"/>
      <c r="N3737" s="384"/>
      <c r="O3737" s="384"/>
      <c r="P3737" s="386"/>
      <c r="Q3737" s="387"/>
      <c r="R3737" s="286"/>
      <c r="S3737" s="388">
        <f t="shared" si="512"/>
        <v>0</v>
      </c>
      <c r="T3737" s="389"/>
      <c r="U3737" s="389">
        <f t="shared" si="510"/>
        <v>0</v>
      </c>
      <c r="V3737" s="451"/>
      <c r="W3737" s="452"/>
      <c r="X3737" s="386"/>
      <c r="Y3737" s="390"/>
      <c r="Z3737" s="391"/>
      <c r="AA3737" s="392"/>
      <c r="AB3737" s="393"/>
      <c r="AC3737" s="394"/>
      <c r="AD3737" s="395">
        <f t="shared" si="513"/>
        <v>0</v>
      </c>
      <c r="AE3737" s="396">
        <f>IF(OR(G3737=账期!$A$18,G3737=账期!$A$20,G3737=账期!$A$22,G3737=账期!$A$24,G3737=账期!$A$25,G3737=账期!$A$27,G3737=账期!$A$26,G3737=账期!$A$28,G3737=账期!$A$30,G3737=账期!$A$32,G3737=账期!$A$34,G3737=账期!$A$35,G3737=账期!$A$37,G3737=账期!$A$39,G3737=账期!$A$40,G3737=账期!$A$41,G3737=账期!$A$42,G3737=账期!$A$43,G3737=账期!$A$44,G3737=账期!$A$45,G3737=账期!$A$46,G3737=账期!$A$48,G3737=账期!$A$50,G3737=账期!$A$51,G3737=账期!$A$52,G3737=账期!$A$53,G3737=账期!$A$54,G3737=账期!$A$56,G3737=账期!$A$57,G3737=账期!$A$58,G3737=账期!$A$59,G3737=账期!$A$60,G3737=账期!$A$61,G3737=账期!$A$62,G3737=账期!$A$63,G3737=账期!$A$64,G3737=账期!$A$66,G3737=账期!$A$67,G3737=账期!$A$68,G3737=账期!$A$70,G3737=账期!$A$71),30,IF(OR(G3737=账期!$A$74,G3737=账期!$A$77,G3737=账期!$A$76,G3737=账期!$A$79,G3737=账期!$A$80,G3737=账期!$A$81,G3737=账期!$A$83,G3737=账期!$A$85,G3737=账期!$A$87,G3737=账期!$A$89,G3737=账期!$A$91),60,IF(OR(G3737=账期!$A$93,G3737=账期!$A$94,G3737=账期!$A$95,G3737=账期!$A$96,G3737=账期!$A$98,G3737=账期!$A$99,G3737=账期!$A$101,G3737=账期!$A$102),90,0)))</f>
        <v>0</v>
      </c>
      <c r="AF3737" s="396"/>
      <c r="AG3737" s="384"/>
      <c r="AH3737" s="396" t="str">
        <f t="shared" si="509"/>
        <v/>
      </c>
    </row>
    <row r="3738" spans="1:34" ht="18" customHeight="1" x14ac:dyDescent="0.25">
      <c r="A3738" s="301" t="str">
        <f t="shared" si="511"/>
        <v/>
      </c>
      <c r="B3738" s="397"/>
      <c r="C3738" s="398"/>
      <c r="D3738" s="399"/>
      <c r="E3738" s="383" t="str">
        <f t="shared" si="507"/>
        <v>C</v>
      </c>
      <c r="F3738" s="383" t="str">
        <f t="shared" si="508"/>
        <v>C</v>
      </c>
      <c r="G3738" s="400"/>
      <c r="H3738" s="385" t="str">
        <f>IF(G3738="","",VLOOKUP(G3738,下拉数据源!J:K,2,0))</f>
        <v/>
      </c>
      <c r="I3738" s="385"/>
      <c r="J3738" s="385"/>
      <c r="K3738" s="386"/>
      <c r="L3738" s="401"/>
      <c r="M3738" s="384"/>
      <c r="N3738" s="384"/>
      <c r="O3738" s="384"/>
      <c r="P3738" s="386"/>
      <c r="Q3738" s="387"/>
      <c r="R3738" s="286"/>
      <c r="S3738" s="388">
        <f t="shared" si="512"/>
        <v>0</v>
      </c>
      <c r="T3738" s="389"/>
      <c r="U3738" s="389">
        <f t="shared" si="510"/>
        <v>0</v>
      </c>
      <c r="V3738" s="451"/>
      <c r="W3738" s="452"/>
      <c r="X3738" s="386"/>
      <c r="Y3738" s="390"/>
      <c r="Z3738" s="391"/>
      <c r="AA3738" s="392"/>
      <c r="AB3738" s="393"/>
      <c r="AC3738" s="394"/>
      <c r="AD3738" s="395">
        <f t="shared" si="513"/>
        <v>0</v>
      </c>
      <c r="AE3738" s="396">
        <f>IF(OR(G3738=账期!$A$18,G3738=账期!$A$20,G3738=账期!$A$22,G3738=账期!$A$24,G3738=账期!$A$25,G3738=账期!$A$27,G3738=账期!$A$26,G3738=账期!$A$28,G3738=账期!$A$30,G3738=账期!$A$32,G3738=账期!$A$34,G3738=账期!$A$35,G3738=账期!$A$37,G3738=账期!$A$39,G3738=账期!$A$40,G3738=账期!$A$41,G3738=账期!$A$42,G3738=账期!$A$43,G3738=账期!$A$44,G3738=账期!$A$45,G3738=账期!$A$46,G3738=账期!$A$48,G3738=账期!$A$50,G3738=账期!$A$51,G3738=账期!$A$52,G3738=账期!$A$53,G3738=账期!$A$54,G3738=账期!$A$56,G3738=账期!$A$57,G3738=账期!$A$58,G3738=账期!$A$59,G3738=账期!$A$60,G3738=账期!$A$61,G3738=账期!$A$62,G3738=账期!$A$63,G3738=账期!$A$64,G3738=账期!$A$66,G3738=账期!$A$67,G3738=账期!$A$68,G3738=账期!$A$70,G3738=账期!$A$71),30,IF(OR(G3738=账期!$A$74,G3738=账期!$A$77,G3738=账期!$A$76,G3738=账期!$A$79,G3738=账期!$A$80,G3738=账期!$A$81,G3738=账期!$A$83,G3738=账期!$A$85,G3738=账期!$A$87,G3738=账期!$A$89,G3738=账期!$A$91),60,IF(OR(G3738=账期!$A$93,G3738=账期!$A$94,G3738=账期!$A$95,G3738=账期!$A$96,G3738=账期!$A$98,G3738=账期!$A$99,G3738=账期!$A$101,G3738=账期!$A$102),90,0)))</f>
        <v>0</v>
      </c>
      <c r="AF3738" s="396"/>
      <c r="AG3738" s="384"/>
      <c r="AH3738" s="396" t="str">
        <f t="shared" si="509"/>
        <v/>
      </c>
    </row>
    <row r="3739" spans="1:34" ht="18" customHeight="1" x14ac:dyDescent="0.25">
      <c r="A3739" s="301" t="str">
        <f t="shared" si="511"/>
        <v/>
      </c>
      <c r="B3739" s="397"/>
      <c r="C3739" s="398"/>
      <c r="D3739" s="399"/>
      <c r="E3739" s="383" t="str">
        <f t="shared" si="507"/>
        <v>C</v>
      </c>
      <c r="F3739" s="383" t="str">
        <f t="shared" si="508"/>
        <v>C</v>
      </c>
      <c r="G3739" s="400"/>
      <c r="H3739" s="385" t="str">
        <f>IF(G3739="","",VLOOKUP(G3739,下拉数据源!J:K,2,0))</f>
        <v/>
      </c>
      <c r="I3739" s="385"/>
      <c r="J3739" s="385"/>
      <c r="K3739" s="386"/>
      <c r="L3739" s="401"/>
      <c r="M3739" s="384"/>
      <c r="N3739" s="384"/>
      <c r="O3739" s="384"/>
      <c r="P3739" s="386"/>
      <c r="Q3739" s="387"/>
      <c r="R3739" s="286"/>
      <c r="S3739" s="388">
        <f t="shared" si="512"/>
        <v>0</v>
      </c>
      <c r="T3739" s="389"/>
      <c r="U3739" s="389">
        <f t="shared" si="510"/>
        <v>0</v>
      </c>
      <c r="V3739" s="451"/>
      <c r="W3739" s="452"/>
      <c r="X3739" s="386"/>
      <c r="Y3739" s="390"/>
      <c r="Z3739" s="391"/>
      <c r="AA3739" s="392"/>
      <c r="AB3739" s="393"/>
      <c r="AC3739" s="394"/>
      <c r="AD3739" s="395">
        <f t="shared" si="513"/>
        <v>0</v>
      </c>
      <c r="AE3739" s="396">
        <f>IF(OR(G3739=账期!$A$18,G3739=账期!$A$20,G3739=账期!$A$22,G3739=账期!$A$24,G3739=账期!$A$25,G3739=账期!$A$27,G3739=账期!$A$26,G3739=账期!$A$28,G3739=账期!$A$30,G3739=账期!$A$32,G3739=账期!$A$34,G3739=账期!$A$35,G3739=账期!$A$37,G3739=账期!$A$39,G3739=账期!$A$40,G3739=账期!$A$41,G3739=账期!$A$42,G3739=账期!$A$43,G3739=账期!$A$44,G3739=账期!$A$45,G3739=账期!$A$46,G3739=账期!$A$48,G3739=账期!$A$50,G3739=账期!$A$51,G3739=账期!$A$52,G3739=账期!$A$53,G3739=账期!$A$54,G3739=账期!$A$56,G3739=账期!$A$57,G3739=账期!$A$58,G3739=账期!$A$59,G3739=账期!$A$60,G3739=账期!$A$61,G3739=账期!$A$62,G3739=账期!$A$63,G3739=账期!$A$64,G3739=账期!$A$66,G3739=账期!$A$67,G3739=账期!$A$68,G3739=账期!$A$70,G3739=账期!$A$71),30,IF(OR(G3739=账期!$A$74,G3739=账期!$A$77,G3739=账期!$A$76,G3739=账期!$A$79,G3739=账期!$A$80,G3739=账期!$A$81,G3739=账期!$A$83,G3739=账期!$A$85,G3739=账期!$A$87,G3739=账期!$A$89,G3739=账期!$A$91),60,IF(OR(G3739=账期!$A$93,G3739=账期!$A$94,G3739=账期!$A$95,G3739=账期!$A$96,G3739=账期!$A$98,G3739=账期!$A$99,G3739=账期!$A$101,G3739=账期!$A$102),90,0)))</f>
        <v>0</v>
      </c>
      <c r="AF3739" s="396"/>
      <c r="AG3739" s="384"/>
      <c r="AH3739" s="396" t="str">
        <f t="shared" si="509"/>
        <v/>
      </c>
    </row>
    <row r="3740" spans="1:34" ht="18" customHeight="1" x14ac:dyDescent="0.25">
      <c r="A3740" s="301" t="str">
        <f t="shared" si="511"/>
        <v/>
      </c>
      <c r="B3740" s="397"/>
      <c r="C3740" s="398"/>
      <c r="D3740" s="399"/>
      <c r="E3740" s="383" t="str">
        <f t="shared" si="507"/>
        <v>C</v>
      </c>
      <c r="F3740" s="383" t="str">
        <f t="shared" si="508"/>
        <v>C</v>
      </c>
      <c r="G3740" s="400"/>
      <c r="H3740" s="385" t="str">
        <f>IF(G3740="","",VLOOKUP(G3740,下拉数据源!J:K,2,0))</f>
        <v/>
      </c>
      <c r="I3740" s="385"/>
      <c r="J3740" s="385"/>
      <c r="K3740" s="386"/>
      <c r="L3740" s="401"/>
      <c r="M3740" s="384"/>
      <c r="N3740" s="384"/>
      <c r="O3740" s="384"/>
      <c r="P3740" s="386"/>
      <c r="Q3740" s="387"/>
      <c r="R3740" s="286"/>
      <c r="S3740" s="388">
        <f t="shared" si="512"/>
        <v>0</v>
      </c>
      <c r="T3740" s="389"/>
      <c r="U3740" s="389">
        <f t="shared" si="510"/>
        <v>0</v>
      </c>
      <c r="V3740" s="451"/>
      <c r="W3740" s="452"/>
      <c r="X3740" s="386"/>
      <c r="Y3740" s="390"/>
      <c r="Z3740" s="391"/>
      <c r="AA3740" s="392"/>
      <c r="AB3740" s="393"/>
      <c r="AC3740" s="394"/>
      <c r="AD3740" s="395">
        <f t="shared" si="513"/>
        <v>0</v>
      </c>
      <c r="AE3740" s="396">
        <f>IF(OR(G3740=账期!$A$18,G3740=账期!$A$20,G3740=账期!$A$22,G3740=账期!$A$24,G3740=账期!$A$25,G3740=账期!$A$27,G3740=账期!$A$26,G3740=账期!$A$28,G3740=账期!$A$30,G3740=账期!$A$32,G3740=账期!$A$34,G3740=账期!$A$35,G3740=账期!$A$37,G3740=账期!$A$39,G3740=账期!$A$40,G3740=账期!$A$41,G3740=账期!$A$42,G3740=账期!$A$43,G3740=账期!$A$44,G3740=账期!$A$45,G3740=账期!$A$46,G3740=账期!$A$48,G3740=账期!$A$50,G3740=账期!$A$51,G3740=账期!$A$52,G3740=账期!$A$53,G3740=账期!$A$54,G3740=账期!$A$56,G3740=账期!$A$57,G3740=账期!$A$58,G3740=账期!$A$59,G3740=账期!$A$60,G3740=账期!$A$61,G3740=账期!$A$62,G3740=账期!$A$63,G3740=账期!$A$64,G3740=账期!$A$66,G3740=账期!$A$67,G3740=账期!$A$68,G3740=账期!$A$70,G3740=账期!$A$71),30,IF(OR(G3740=账期!$A$74,G3740=账期!$A$77,G3740=账期!$A$76,G3740=账期!$A$79,G3740=账期!$A$80,G3740=账期!$A$81,G3740=账期!$A$83,G3740=账期!$A$85,G3740=账期!$A$87,G3740=账期!$A$89,G3740=账期!$A$91),60,IF(OR(G3740=账期!$A$93,G3740=账期!$A$94,G3740=账期!$A$95,G3740=账期!$A$96,G3740=账期!$A$98,G3740=账期!$A$99,G3740=账期!$A$101,G3740=账期!$A$102),90,0)))</f>
        <v>0</v>
      </c>
      <c r="AF3740" s="396"/>
      <c r="AG3740" s="384"/>
      <c r="AH3740" s="396" t="str">
        <f t="shared" si="509"/>
        <v/>
      </c>
    </row>
    <row r="3741" spans="1:34" ht="18" customHeight="1" x14ac:dyDescent="0.25">
      <c r="A3741" s="301" t="str">
        <f t="shared" si="511"/>
        <v/>
      </c>
      <c r="B3741" s="397"/>
      <c r="C3741" s="398"/>
      <c r="D3741" s="399"/>
      <c r="E3741" s="383" t="str">
        <f t="shared" ref="E3741:E3804" si="514">IF(OR(D3741="长飞",D3741="烽火",D3741="特发",D3741="富通",D3741="亨通",G3741="赣州金信诺",G3741="江苏永鼎",G3741="宏安集团"),"A",IF(OR(G3741="广意通讯",G3741="湖北楚天",G3741="宁波格亿达",G3741="通鼎互联",G3741="黄石昌达",G3741="江苏俊知",G3741="珠海汉胜",G3741="武汉电信"),"B","C"))</f>
        <v>C</v>
      </c>
      <c r="F3741" s="383" t="str">
        <f t="shared" ref="F3741:F3804" si="515">IF(OR(G3741="成都大唐",G3741="广东亨通",G3741="江苏亨通",G3741="兰州长飞",G3741="南京华信",G3741="汕头奥星",G3741="特发光网",G3741="武汉长飞",G3741="长春烽火",G3741="广意通讯",G3741="湖北楚天",G3741="宁波格亿达",G3741="通鼎互联",G3741="安徽汉唐",G3741="安徽宜德",G3741="安徽盈通",G3741="成都康宁",G3741="成都中飞",G3741="东莞光佳",G3741="东莞鸿鑫",G3741="烽火博鑫",G3741="佛山星蓝",G3741="广东金桥",G3741="广州联兴",G3741="贵州乾新",G3741="航天电工",G3741="合肥兴联",G3741="湖北宇洪",G3741="江苏奥通",G3741="江苏中远",G3741="宁波辰飞",G3741="宁波汉生",G3741="宁波宇欣",G3741="山东太平洋",G3741="山东特发",G3741="山东永通",G3741="上海朗闻",G3741="上海翼波",G3741="四川天邑",G3741="四川旭泰",G3741="武汉瑞联",G3741="武汉同至",G3741="西安西古",G3741="西安鑫华通",G3741="武汉驿路通",G3741="长光通信",G3741="中电八所",G3741="中电光达",G3741="中利集团",G3741="重庆特发",G3741="舟山安格",G3741="珠海邗秦"),"A",IF(OR(G3741="富通天津",G3741="赣州金信诺",G3741="江苏永鼎",G3741="上海长飞",G3741="特发股份",G3741="武汉烽火",G3741="西安烽火",G3741="长飞中利",G3741="江苏中天",G3741="江西联创",G3741="宁波盈谷",G3741="黄石昌达",G3741="四川长飞"),"B","C"))</f>
        <v>C</v>
      </c>
      <c r="G3741" s="400"/>
      <c r="H3741" s="385" t="str">
        <f>IF(G3741="","",VLOOKUP(G3741,下拉数据源!J:K,2,0))</f>
        <v/>
      </c>
      <c r="I3741" s="385"/>
      <c r="J3741" s="385"/>
      <c r="K3741" s="386"/>
      <c r="L3741" s="401"/>
      <c r="M3741" s="384"/>
      <c r="N3741" s="384"/>
      <c r="O3741" s="384"/>
      <c r="P3741" s="386"/>
      <c r="Q3741" s="387"/>
      <c r="R3741" s="286"/>
      <c r="S3741" s="388">
        <f t="shared" si="512"/>
        <v>0</v>
      </c>
      <c r="T3741" s="389"/>
      <c r="U3741" s="389">
        <f t="shared" si="510"/>
        <v>0</v>
      </c>
      <c r="V3741" s="451"/>
      <c r="W3741" s="452"/>
      <c r="X3741" s="386"/>
      <c r="Y3741" s="390"/>
      <c r="Z3741" s="391"/>
      <c r="AA3741" s="392"/>
      <c r="AB3741" s="393"/>
      <c r="AC3741" s="394"/>
      <c r="AD3741" s="395">
        <f t="shared" si="513"/>
        <v>0</v>
      </c>
      <c r="AE3741" s="396">
        <f>IF(OR(G3741=账期!$A$18,G3741=账期!$A$20,G3741=账期!$A$22,G3741=账期!$A$24,G3741=账期!$A$25,G3741=账期!$A$27,G3741=账期!$A$26,G3741=账期!$A$28,G3741=账期!$A$30,G3741=账期!$A$32,G3741=账期!$A$34,G3741=账期!$A$35,G3741=账期!$A$37,G3741=账期!$A$39,G3741=账期!$A$40,G3741=账期!$A$41,G3741=账期!$A$42,G3741=账期!$A$43,G3741=账期!$A$44,G3741=账期!$A$45,G3741=账期!$A$46,G3741=账期!$A$48,G3741=账期!$A$50,G3741=账期!$A$51,G3741=账期!$A$52,G3741=账期!$A$53,G3741=账期!$A$54,G3741=账期!$A$56,G3741=账期!$A$57,G3741=账期!$A$58,G3741=账期!$A$59,G3741=账期!$A$60,G3741=账期!$A$61,G3741=账期!$A$62,G3741=账期!$A$63,G3741=账期!$A$64,G3741=账期!$A$66,G3741=账期!$A$67,G3741=账期!$A$68,G3741=账期!$A$70,G3741=账期!$A$71),30,IF(OR(G3741=账期!$A$74,G3741=账期!$A$77,G3741=账期!$A$76,G3741=账期!$A$79,G3741=账期!$A$80,G3741=账期!$A$81,G3741=账期!$A$83,G3741=账期!$A$85,G3741=账期!$A$87,G3741=账期!$A$89,G3741=账期!$A$91),60,IF(OR(G3741=账期!$A$93,G3741=账期!$A$94,G3741=账期!$A$95,G3741=账期!$A$96,G3741=账期!$A$98,G3741=账期!$A$99,G3741=账期!$A$101,G3741=账期!$A$102),90,0)))</f>
        <v>0</v>
      </c>
      <c r="AF3741" s="396"/>
      <c r="AG3741" s="384"/>
      <c r="AH3741" s="396" t="str">
        <f t="shared" si="509"/>
        <v/>
      </c>
    </row>
    <row r="3742" spans="1:34" ht="18" customHeight="1" x14ac:dyDescent="0.25">
      <c r="A3742" s="301" t="str">
        <f t="shared" si="511"/>
        <v/>
      </c>
      <c r="B3742" s="397"/>
      <c r="C3742" s="398"/>
      <c r="D3742" s="399"/>
      <c r="E3742" s="383" t="str">
        <f t="shared" si="514"/>
        <v>C</v>
      </c>
      <c r="F3742" s="383" t="str">
        <f t="shared" si="515"/>
        <v>C</v>
      </c>
      <c r="G3742" s="400"/>
      <c r="H3742" s="385" t="str">
        <f>IF(G3742="","",VLOOKUP(G3742,下拉数据源!J:K,2,0))</f>
        <v/>
      </c>
      <c r="I3742" s="385"/>
      <c r="J3742" s="385"/>
      <c r="K3742" s="386"/>
      <c r="L3742" s="401"/>
      <c r="M3742" s="384"/>
      <c r="N3742" s="384"/>
      <c r="O3742" s="384"/>
      <c r="P3742" s="386"/>
      <c r="Q3742" s="387"/>
      <c r="R3742" s="286"/>
      <c r="S3742" s="388">
        <f t="shared" si="512"/>
        <v>0</v>
      </c>
      <c r="T3742" s="389"/>
      <c r="U3742" s="389">
        <f t="shared" si="510"/>
        <v>0</v>
      </c>
      <c r="V3742" s="451"/>
      <c r="W3742" s="452"/>
      <c r="X3742" s="386"/>
      <c r="Y3742" s="390"/>
      <c r="Z3742" s="391"/>
      <c r="AA3742" s="392"/>
      <c r="AB3742" s="393"/>
      <c r="AC3742" s="394"/>
      <c r="AD3742" s="395">
        <f t="shared" si="513"/>
        <v>0</v>
      </c>
      <c r="AE3742" s="396">
        <f>IF(OR(G3742=账期!$A$18,G3742=账期!$A$20,G3742=账期!$A$22,G3742=账期!$A$24,G3742=账期!$A$25,G3742=账期!$A$27,G3742=账期!$A$26,G3742=账期!$A$28,G3742=账期!$A$30,G3742=账期!$A$32,G3742=账期!$A$34,G3742=账期!$A$35,G3742=账期!$A$37,G3742=账期!$A$39,G3742=账期!$A$40,G3742=账期!$A$41,G3742=账期!$A$42,G3742=账期!$A$43,G3742=账期!$A$44,G3742=账期!$A$45,G3742=账期!$A$46,G3742=账期!$A$48,G3742=账期!$A$50,G3742=账期!$A$51,G3742=账期!$A$52,G3742=账期!$A$53,G3742=账期!$A$54,G3742=账期!$A$56,G3742=账期!$A$57,G3742=账期!$A$58,G3742=账期!$A$59,G3742=账期!$A$60,G3742=账期!$A$61,G3742=账期!$A$62,G3742=账期!$A$63,G3742=账期!$A$64,G3742=账期!$A$66,G3742=账期!$A$67,G3742=账期!$A$68,G3742=账期!$A$70,G3742=账期!$A$71),30,IF(OR(G3742=账期!$A$74,G3742=账期!$A$77,G3742=账期!$A$76,G3742=账期!$A$79,G3742=账期!$A$80,G3742=账期!$A$81,G3742=账期!$A$83,G3742=账期!$A$85,G3742=账期!$A$87,G3742=账期!$A$89,G3742=账期!$A$91),60,IF(OR(G3742=账期!$A$93,G3742=账期!$A$94,G3742=账期!$A$95,G3742=账期!$A$96,G3742=账期!$A$98,G3742=账期!$A$99,G3742=账期!$A$101,G3742=账期!$A$102),90,0)))</f>
        <v>0</v>
      </c>
      <c r="AF3742" s="396"/>
      <c r="AG3742" s="384"/>
      <c r="AH3742" s="396" t="str">
        <f t="shared" si="509"/>
        <v/>
      </c>
    </row>
    <row r="3743" spans="1:34" ht="18" customHeight="1" x14ac:dyDescent="0.25">
      <c r="A3743" s="301" t="str">
        <f t="shared" si="511"/>
        <v/>
      </c>
      <c r="B3743" s="397"/>
      <c r="C3743" s="398"/>
      <c r="D3743" s="399"/>
      <c r="E3743" s="383" t="str">
        <f t="shared" si="514"/>
        <v>C</v>
      </c>
      <c r="F3743" s="383" t="str">
        <f t="shared" si="515"/>
        <v>C</v>
      </c>
      <c r="G3743" s="400"/>
      <c r="H3743" s="385" t="str">
        <f>IF(G3743="","",VLOOKUP(G3743,下拉数据源!J:K,2,0))</f>
        <v/>
      </c>
      <c r="I3743" s="385"/>
      <c r="J3743" s="385"/>
      <c r="K3743" s="386"/>
      <c r="L3743" s="401"/>
      <c r="M3743" s="384"/>
      <c r="N3743" s="384"/>
      <c r="O3743" s="384"/>
      <c r="P3743" s="386"/>
      <c r="Q3743" s="387"/>
      <c r="R3743" s="286"/>
      <c r="S3743" s="388">
        <f t="shared" si="512"/>
        <v>0</v>
      </c>
      <c r="T3743" s="389"/>
      <c r="U3743" s="389">
        <f t="shared" si="510"/>
        <v>0</v>
      </c>
      <c r="V3743" s="451"/>
      <c r="W3743" s="452"/>
      <c r="X3743" s="386"/>
      <c r="Y3743" s="390"/>
      <c r="Z3743" s="391"/>
      <c r="AA3743" s="392"/>
      <c r="AB3743" s="393"/>
      <c r="AC3743" s="394"/>
      <c r="AD3743" s="395">
        <f t="shared" si="513"/>
        <v>0</v>
      </c>
      <c r="AE3743" s="396">
        <f>IF(OR(G3743=账期!$A$18,G3743=账期!$A$20,G3743=账期!$A$22,G3743=账期!$A$24,G3743=账期!$A$25,G3743=账期!$A$27,G3743=账期!$A$26,G3743=账期!$A$28,G3743=账期!$A$30,G3743=账期!$A$32,G3743=账期!$A$34,G3743=账期!$A$35,G3743=账期!$A$37,G3743=账期!$A$39,G3743=账期!$A$40,G3743=账期!$A$41,G3743=账期!$A$42,G3743=账期!$A$43,G3743=账期!$A$44,G3743=账期!$A$45,G3743=账期!$A$46,G3743=账期!$A$48,G3743=账期!$A$50,G3743=账期!$A$51,G3743=账期!$A$52,G3743=账期!$A$53,G3743=账期!$A$54,G3743=账期!$A$56,G3743=账期!$A$57,G3743=账期!$A$58,G3743=账期!$A$59,G3743=账期!$A$60,G3743=账期!$A$61,G3743=账期!$A$62,G3743=账期!$A$63,G3743=账期!$A$64,G3743=账期!$A$66,G3743=账期!$A$67,G3743=账期!$A$68,G3743=账期!$A$70,G3743=账期!$A$71),30,IF(OR(G3743=账期!$A$74,G3743=账期!$A$77,G3743=账期!$A$76,G3743=账期!$A$79,G3743=账期!$A$80,G3743=账期!$A$81,G3743=账期!$A$83,G3743=账期!$A$85,G3743=账期!$A$87,G3743=账期!$A$89,G3743=账期!$A$91),60,IF(OR(G3743=账期!$A$93,G3743=账期!$A$94,G3743=账期!$A$95,G3743=账期!$A$96,G3743=账期!$A$98,G3743=账期!$A$99,G3743=账期!$A$101,G3743=账期!$A$102),90,0)))</f>
        <v>0</v>
      </c>
      <c r="AF3743" s="396"/>
      <c r="AG3743" s="384"/>
      <c r="AH3743" s="396" t="str">
        <f t="shared" si="509"/>
        <v/>
      </c>
    </row>
    <row r="3744" spans="1:34" ht="18" customHeight="1" x14ac:dyDescent="0.25">
      <c r="A3744" s="301" t="str">
        <f t="shared" si="511"/>
        <v/>
      </c>
      <c r="B3744" s="397"/>
      <c r="C3744" s="398"/>
      <c r="D3744" s="399"/>
      <c r="E3744" s="383" t="str">
        <f t="shared" si="514"/>
        <v>C</v>
      </c>
      <c r="F3744" s="383" t="str">
        <f t="shared" si="515"/>
        <v>C</v>
      </c>
      <c r="G3744" s="400"/>
      <c r="H3744" s="385" t="str">
        <f>IF(G3744="","",VLOOKUP(G3744,下拉数据源!J:K,2,0))</f>
        <v/>
      </c>
      <c r="I3744" s="385"/>
      <c r="J3744" s="385"/>
      <c r="K3744" s="386"/>
      <c r="L3744" s="401"/>
      <c r="M3744" s="384"/>
      <c r="N3744" s="384"/>
      <c r="O3744" s="384"/>
      <c r="P3744" s="386"/>
      <c r="Q3744" s="387"/>
      <c r="R3744" s="286"/>
      <c r="S3744" s="388">
        <f t="shared" si="512"/>
        <v>0</v>
      </c>
      <c r="T3744" s="389"/>
      <c r="U3744" s="389">
        <f t="shared" si="510"/>
        <v>0</v>
      </c>
      <c r="V3744" s="451"/>
      <c r="W3744" s="452"/>
      <c r="X3744" s="386"/>
      <c r="Y3744" s="390"/>
      <c r="Z3744" s="391"/>
      <c r="AA3744" s="392"/>
      <c r="AB3744" s="393"/>
      <c r="AC3744" s="394"/>
      <c r="AD3744" s="395">
        <f t="shared" si="513"/>
        <v>0</v>
      </c>
      <c r="AE3744" s="396">
        <f>IF(OR(G3744=账期!$A$18,G3744=账期!$A$20,G3744=账期!$A$22,G3744=账期!$A$24,G3744=账期!$A$25,G3744=账期!$A$27,G3744=账期!$A$26,G3744=账期!$A$28,G3744=账期!$A$30,G3744=账期!$A$32,G3744=账期!$A$34,G3744=账期!$A$35,G3744=账期!$A$37,G3744=账期!$A$39,G3744=账期!$A$40,G3744=账期!$A$41,G3744=账期!$A$42,G3744=账期!$A$43,G3744=账期!$A$44,G3744=账期!$A$45,G3744=账期!$A$46,G3744=账期!$A$48,G3744=账期!$A$50,G3744=账期!$A$51,G3744=账期!$A$52,G3744=账期!$A$53,G3744=账期!$A$54,G3744=账期!$A$56,G3744=账期!$A$57,G3744=账期!$A$58,G3744=账期!$A$59,G3744=账期!$A$60,G3744=账期!$A$61,G3744=账期!$A$62,G3744=账期!$A$63,G3744=账期!$A$64,G3744=账期!$A$66,G3744=账期!$A$67,G3744=账期!$A$68,G3744=账期!$A$70,G3744=账期!$A$71),30,IF(OR(G3744=账期!$A$74,G3744=账期!$A$77,G3744=账期!$A$76,G3744=账期!$A$79,G3744=账期!$A$80,G3744=账期!$A$81,G3744=账期!$A$83,G3744=账期!$A$85,G3744=账期!$A$87,G3744=账期!$A$89,G3744=账期!$A$91),60,IF(OR(G3744=账期!$A$93,G3744=账期!$A$94,G3744=账期!$A$95,G3744=账期!$A$96,G3744=账期!$A$98,G3744=账期!$A$99,G3744=账期!$A$101,G3744=账期!$A$102),90,0)))</f>
        <v>0</v>
      </c>
      <c r="AF3744" s="396"/>
      <c r="AG3744" s="384"/>
      <c r="AH3744" s="396" t="str">
        <f t="shared" si="509"/>
        <v/>
      </c>
    </row>
    <row r="3745" spans="1:34" ht="18" customHeight="1" x14ac:dyDescent="0.25">
      <c r="A3745" s="301" t="str">
        <f t="shared" si="511"/>
        <v/>
      </c>
      <c r="B3745" s="397"/>
      <c r="C3745" s="398"/>
      <c r="D3745" s="399"/>
      <c r="E3745" s="383" t="str">
        <f t="shared" si="514"/>
        <v>C</v>
      </c>
      <c r="F3745" s="383" t="str">
        <f t="shared" si="515"/>
        <v>C</v>
      </c>
      <c r="G3745" s="400"/>
      <c r="H3745" s="385" t="str">
        <f>IF(G3745="","",VLOOKUP(G3745,下拉数据源!J:K,2,0))</f>
        <v/>
      </c>
      <c r="I3745" s="385"/>
      <c r="J3745" s="385"/>
      <c r="K3745" s="386"/>
      <c r="L3745" s="401"/>
      <c r="M3745" s="384"/>
      <c r="N3745" s="384"/>
      <c r="O3745" s="384"/>
      <c r="P3745" s="386"/>
      <c r="Q3745" s="387"/>
      <c r="R3745" s="286"/>
      <c r="S3745" s="388">
        <f t="shared" si="512"/>
        <v>0</v>
      </c>
      <c r="T3745" s="389"/>
      <c r="U3745" s="389">
        <f t="shared" si="510"/>
        <v>0</v>
      </c>
      <c r="V3745" s="451"/>
      <c r="W3745" s="452"/>
      <c r="X3745" s="386"/>
      <c r="Y3745" s="390"/>
      <c r="Z3745" s="391"/>
      <c r="AA3745" s="392"/>
      <c r="AB3745" s="393"/>
      <c r="AC3745" s="394"/>
      <c r="AD3745" s="395">
        <f t="shared" si="513"/>
        <v>0</v>
      </c>
      <c r="AE3745" s="396">
        <f>IF(OR(G3745=账期!$A$18,G3745=账期!$A$20,G3745=账期!$A$22,G3745=账期!$A$24,G3745=账期!$A$25,G3745=账期!$A$27,G3745=账期!$A$26,G3745=账期!$A$28,G3745=账期!$A$30,G3745=账期!$A$32,G3745=账期!$A$34,G3745=账期!$A$35,G3745=账期!$A$37,G3745=账期!$A$39,G3745=账期!$A$40,G3745=账期!$A$41,G3745=账期!$A$42,G3745=账期!$A$43,G3745=账期!$A$44,G3745=账期!$A$45,G3745=账期!$A$46,G3745=账期!$A$48,G3745=账期!$A$50,G3745=账期!$A$51,G3745=账期!$A$52,G3745=账期!$A$53,G3745=账期!$A$54,G3745=账期!$A$56,G3745=账期!$A$57,G3745=账期!$A$58,G3745=账期!$A$59,G3745=账期!$A$60,G3745=账期!$A$61,G3745=账期!$A$62,G3745=账期!$A$63,G3745=账期!$A$64,G3745=账期!$A$66,G3745=账期!$A$67,G3745=账期!$A$68,G3745=账期!$A$70,G3745=账期!$A$71),30,IF(OR(G3745=账期!$A$74,G3745=账期!$A$77,G3745=账期!$A$76,G3745=账期!$A$79,G3745=账期!$A$80,G3745=账期!$A$81,G3745=账期!$A$83,G3745=账期!$A$85,G3745=账期!$A$87,G3745=账期!$A$89,G3745=账期!$A$91),60,IF(OR(G3745=账期!$A$93,G3745=账期!$A$94,G3745=账期!$A$95,G3745=账期!$A$96,G3745=账期!$A$98,G3745=账期!$A$99,G3745=账期!$A$101,G3745=账期!$A$102),90,0)))</f>
        <v>0</v>
      </c>
      <c r="AF3745" s="396"/>
      <c r="AG3745" s="384"/>
      <c r="AH3745" s="396" t="str">
        <f t="shared" si="509"/>
        <v/>
      </c>
    </row>
    <row r="3746" spans="1:34" ht="18" customHeight="1" x14ac:dyDescent="0.25">
      <c r="A3746" s="301" t="str">
        <f t="shared" si="511"/>
        <v/>
      </c>
      <c r="B3746" s="397"/>
      <c r="C3746" s="398"/>
      <c r="D3746" s="399"/>
      <c r="E3746" s="383" t="str">
        <f t="shared" si="514"/>
        <v>C</v>
      </c>
      <c r="F3746" s="383" t="str">
        <f t="shared" si="515"/>
        <v>C</v>
      </c>
      <c r="G3746" s="400"/>
      <c r="H3746" s="385" t="str">
        <f>IF(G3746="","",VLOOKUP(G3746,下拉数据源!J:K,2,0))</f>
        <v/>
      </c>
      <c r="I3746" s="385"/>
      <c r="J3746" s="385"/>
      <c r="K3746" s="386"/>
      <c r="L3746" s="401"/>
      <c r="M3746" s="384"/>
      <c r="N3746" s="384"/>
      <c r="O3746" s="384"/>
      <c r="P3746" s="386"/>
      <c r="Q3746" s="387"/>
      <c r="R3746" s="286"/>
      <c r="S3746" s="388">
        <f t="shared" si="512"/>
        <v>0</v>
      </c>
      <c r="T3746" s="389"/>
      <c r="U3746" s="389">
        <f t="shared" si="510"/>
        <v>0</v>
      </c>
      <c r="V3746" s="451"/>
      <c r="W3746" s="452"/>
      <c r="X3746" s="386"/>
      <c r="Y3746" s="390"/>
      <c r="Z3746" s="391"/>
      <c r="AA3746" s="392"/>
      <c r="AB3746" s="393"/>
      <c r="AC3746" s="394"/>
      <c r="AD3746" s="395">
        <f t="shared" si="513"/>
        <v>0</v>
      </c>
      <c r="AE3746" s="396">
        <f>IF(OR(G3746=账期!$A$18,G3746=账期!$A$20,G3746=账期!$A$22,G3746=账期!$A$24,G3746=账期!$A$25,G3746=账期!$A$27,G3746=账期!$A$26,G3746=账期!$A$28,G3746=账期!$A$30,G3746=账期!$A$32,G3746=账期!$A$34,G3746=账期!$A$35,G3746=账期!$A$37,G3746=账期!$A$39,G3746=账期!$A$40,G3746=账期!$A$41,G3746=账期!$A$42,G3746=账期!$A$43,G3746=账期!$A$44,G3746=账期!$A$45,G3746=账期!$A$46,G3746=账期!$A$48,G3746=账期!$A$50,G3746=账期!$A$51,G3746=账期!$A$52,G3746=账期!$A$53,G3746=账期!$A$54,G3746=账期!$A$56,G3746=账期!$A$57,G3746=账期!$A$58,G3746=账期!$A$59,G3746=账期!$A$60,G3746=账期!$A$61,G3746=账期!$A$62,G3746=账期!$A$63,G3746=账期!$A$64,G3746=账期!$A$66,G3746=账期!$A$67,G3746=账期!$A$68,G3746=账期!$A$70,G3746=账期!$A$71),30,IF(OR(G3746=账期!$A$74,G3746=账期!$A$77,G3746=账期!$A$76,G3746=账期!$A$79,G3746=账期!$A$80,G3746=账期!$A$81,G3746=账期!$A$83,G3746=账期!$A$85,G3746=账期!$A$87,G3746=账期!$A$89,G3746=账期!$A$91),60,IF(OR(G3746=账期!$A$93,G3746=账期!$A$94,G3746=账期!$A$95,G3746=账期!$A$96,G3746=账期!$A$98,G3746=账期!$A$99,G3746=账期!$A$101,G3746=账期!$A$102),90,0)))</f>
        <v>0</v>
      </c>
      <c r="AF3746" s="396"/>
      <c r="AG3746" s="384"/>
      <c r="AH3746" s="396" t="str">
        <f t="shared" si="509"/>
        <v/>
      </c>
    </row>
    <row r="3747" spans="1:34" ht="18" customHeight="1" x14ac:dyDescent="0.25">
      <c r="A3747" s="301" t="str">
        <f t="shared" si="511"/>
        <v/>
      </c>
      <c r="B3747" s="397"/>
      <c r="C3747" s="398"/>
      <c r="D3747" s="399"/>
      <c r="E3747" s="383" t="str">
        <f t="shared" si="514"/>
        <v>C</v>
      </c>
      <c r="F3747" s="383" t="str">
        <f t="shared" si="515"/>
        <v>C</v>
      </c>
      <c r="G3747" s="400"/>
      <c r="H3747" s="385" t="str">
        <f>IF(G3747="","",VLOOKUP(G3747,下拉数据源!J:K,2,0))</f>
        <v/>
      </c>
      <c r="I3747" s="385"/>
      <c r="J3747" s="385"/>
      <c r="K3747" s="386"/>
      <c r="L3747" s="401"/>
      <c r="M3747" s="384"/>
      <c r="N3747" s="384"/>
      <c r="O3747" s="384"/>
      <c r="P3747" s="386"/>
      <c r="Q3747" s="387"/>
      <c r="R3747" s="286"/>
      <c r="S3747" s="388">
        <f t="shared" si="512"/>
        <v>0</v>
      </c>
      <c r="T3747" s="389"/>
      <c r="U3747" s="389">
        <f t="shared" si="510"/>
        <v>0</v>
      </c>
      <c r="V3747" s="451"/>
      <c r="W3747" s="452"/>
      <c r="X3747" s="386"/>
      <c r="Y3747" s="390"/>
      <c r="Z3747" s="391"/>
      <c r="AA3747" s="392"/>
      <c r="AB3747" s="393"/>
      <c r="AC3747" s="394"/>
      <c r="AD3747" s="395">
        <f t="shared" si="513"/>
        <v>0</v>
      </c>
      <c r="AE3747" s="396">
        <f>IF(OR(G3747=账期!$A$18,G3747=账期!$A$20,G3747=账期!$A$22,G3747=账期!$A$24,G3747=账期!$A$25,G3747=账期!$A$27,G3747=账期!$A$26,G3747=账期!$A$28,G3747=账期!$A$30,G3747=账期!$A$32,G3747=账期!$A$34,G3747=账期!$A$35,G3747=账期!$A$37,G3747=账期!$A$39,G3747=账期!$A$40,G3747=账期!$A$41,G3747=账期!$A$42,G3747=账期!$A$43,G3747=账期!$A$44,G3747=账期!$A$45,G3747=账期!$A$46,G3747=账期!$A$48,G3747=账期!$A$50,G3747=账期!$A$51,G3747=账期!$A$52,G3747=账期!$A$53,G3747=账期!$A$54,G3747=账期!$A$56,G3747=账期!$A$57,G3747=账期!$A$58,G3747=账期!$A$59,G3747=账期!$A$60,G3747=账期!$A$61,G3747=账期!$A$62,G3747=账期!$A$63,G3747=账期!$A$64,G3747=账期!$A$66,G3747=账期!$A$67,G3747=账期!$A$68,G3747=账期!$A$70,G3747=账期!$A$71),30,IF(OR(G3747=账期!$A$74,G3747=账期!$A$77,G3747=账期!$A$76,G3747=账期!$A$79,G3747=账期!$A$80,G3747=账期!$A$81,G3747=账期!$A$83,G3747=账期!$A$85,G3747=账期!$A$87,G3747=账期!$A$89,G3747=账期!$A$91),60,IF(OR(G3747=账期!$A$93,G3747=账期!$A$94,G3747=账期!$A$95,G3747=账期!$A$96,G3747=账期!$A$98,G3747=账期!$A$99,G3747=账期!$A$101,G3747=账期!$A$102),90,0)))</f>
        <v>0</v>
      </c>
      <c r="AF3747" s="396"/>
      <c r="AG3747" s="384"/>
      <c r="AH3747" s="396" t="str">
        <f t="shared" si="509"/>
        <v/>
      </c>
    </row>
    <row r="3748" spans="1:34" ht="18" customHeight="1" x14ac:dyDescent="0.25">
      <c r="A3748" s="301" t="str">
        <f t="shared" si="511"/>
        <v/>
      </c>
      <c r="B3748" s="397"/>
      <c r="C3748" s="398"/>
      <c r="D3748" s="399"/>
      <c r="E3748" s="383" t="str">
        <f t="shared" si="514"/>
        <v>C</v>
      </c>
      <c r="F3748" s="383" t="str">
        <f t="shared" si="515"/>
        <v>C</v>
      </c>
      <c r="G3748" s="400"/>
      <c r="H3748" s="385" t="str">
        <f>IF(G3748="","",VLOOKUP(G3748,下拉数据源!J:K,2,0))</f>
        <v/>
      </c>
      <c r="I3748" s="385"/>
      <c r="J3748" s="385"/>
      <c r="K3748" s="386"/>
      <c r="L3748" s="401"/>
      <c r="M3748" s="384"/>
      <c r="N3748" s="384"/>
      <c r="O3748" s="384"/>
      <c r="P3748" s="386"/>
      <c r="Q3748" s="387"/>
      <c r="R3748" s="286"/>
      <c r="S3748" s="388">
        <f t="shared" si="512"/>
        <v>0</v>
      </c>
      <c r="T3748" s="389"/>
      <c r="U3748" s="389">
        <f t="shared" si="510"/>
        <v>0</v>
      </c>
      <c r="V3748" s="451"/>
      <c r="W3748" s="452"/>
      <c r="X3748" s="386"/>
      <c r="Y3748" s="390"/>
      <c r="Z3748" s="391"/>
      <c r="AA3748" s="392"/>
      <c r="AB3748" s="393"/>
      <c r="AC3748" s="394"/>
      <c r="AD3748" s="395">
        <f t="shared" si="513"/>
        <v>0</v>
      </c>
      <c r="AE3748" s="396">
        <f>IF(OR(G3748=账期!$A$18,G3748=账期!$A$20,G3748=账期!$A$22,G3748=账期!$A$24,G3748=账期!$A$25,G3748=账期!$A$27,G3748=账期!$A$26,G3748=账期!$A$28,G3748=账期!$A$30,G3748=账期!$A$32,G3748=账期!$A$34,G3748=账期!$A$35,G3748=账期!$A$37,G3748=账期!$A$39,G3748=账期!$A$40,G3748=账期!$A$41,G3748=账期!$A$42,G3748=账期!$A$43,G3748=账期!$A$44,G3748=账期!$A$45,G3748=账期!$A$46,G3748=账期!$A$48,G3748=账期!$A$50,G3748=账期!$A$51,G3748=账期!$A$52,G3748=账期!$A$53,G3748=账期!$A$54,G3748=账期!$A$56,G3748=账期!$A$57,G3748=账期!$A$58,G3748=账期!$A$59,G3748=账期!$A$60,G3748=账期!$A$61,G3748=账期!$A$62,G3748=账期!$A$63,G3748=账期!$A$64,G3748=账期!$A$66,G3748=账期!$A$67,G3748=账期!$A$68,G3748=账期!$A$70,G3748=账期!$A$71),30,IF(OR(G3748=账期!$A$74,G3748=账期!$A$77,G3748=账期!$A$76,G3748=账期!$A$79,G3748=账期!$A$80,G3748=账期!$A$81,G3748=账期!$A$83,G3748=账期!$A$85,G3748=账期!$A$87,G3748=账期!$A$89,G3748=账期!$A$91),60,IF(OR(G3748=账期!$A$93,G3748=账期!$A$94,G3748=账期!$A$95,G3748=账期!$A$96,G3748=账期!$A$98,G3748=账期!$A$99,G3748=账期!$A$101,G3748=账期!$A$102),90,0)))</f>
        <v>0</v>
      </c>
      <c r="AF3748" s="396"/>
      <c r="AG3748" s="384"/>
      <c r="AH3748" s="396" t="str">
        <f t="shared" si="509"/>
        <v/>
      </c>
    </row>
    <row r="3749" spans="1:34" ht="18" customHeight="1" x14ac:dyDescent="0.25">
      <c r="A3749" s="301" t="str">
        <f t="shared" si="511"/>
        <v/>
      </c>
      <c r="B3749" s="397"/>
      <c r="C3749" s="398"/>
      <c r="D3749" s="399"/>
      <c r="E3749" s="383" t="str">
        <f t="shared" si="514"/>
        <v>C</v>
      </c>
      <c r="F3749" s="383" t="str">
        <f t="shared" si="515"/>
        <v>C</v>
      </c>
      <c r="G3749" s="400"/>
      <c r="H3749" s="385" t="str">
        <f>IF(G3749="","",VLOOKUP(G3749,下拉数据源!J:K,2,0))</f>
        <v/>
      </c>
      <c r="I3749" s="385"/>
      <c r="J3749" s="385"/>
      <c r="K3749" s="386"/>
      <c r="L3749" s="401"/>
      <c r="M3749" s="384"/>
      <c r="N3749" s="384"/>
      <c r="O3749" s="384"/>
      <c r="P3749" s="386"/>
      <c r="Q3749" s="387"/>
      <c r="R3749" s="286"/>
      <c r="S3749" s="388">
        <f t="shared" si="512"/>
        <v>0</v>
      </c>
      <c r="T3749" s="389"/>
      <c r="U3749" s="389">
        <f t="shared" si="510"/>
        <v>0</v>
      </c>
      <c r="V3749" s="451"/>
      <c r="W3749" s="452"/>
      <c r="X3749" s="386"/>
      <c r="Y3749" s="390"/>
      <c r="Z3749" s="391"/>
      <c r="AA3749" s="392"/>
      <c r="AB3749" s="393"/>
      <c r="AC3749" s="394"/>
      <c r="AD3749" s="395">
        <f t="shared" si="513"/>
        <v>0</v>
      </c>
      <c r="AE3749" s="396">
        <f>IF(OR(G3749=账期!$A$18,G3749=账期!$A$20,G3749=账期!$A$22,G3749=账期!$A$24,G3749=账期!$A$25,G3749=账期!$A$27,G3749=账期!$A$26,G3749=账期!$A$28,G3749=账期!$A$30,G3749=账期!$A$32,G3749=账期!$A$34,G3749=账期!$A$35,G3749=账期!$A$37,G3749=账期!$A$39,G3749=账期!$A$40,G3749=账期!$A$41,G3749=账期!$A$42,G3749=账期!$A$43,G3749=账期!$A$44,G3749=账期!$A$45,G3749=账期!$A$46,G3749=账期!$A$48,G3749=账期!$A$50,G3749=账期!$A$51,G3749=账期!$A$52,G3749=账期!$A$53,G3749=账期!$A$54,G3749=账期!$A$56,G3749=账期!$A$57,G3749=账期!$A$58,G3749=账期!$A$59,G3749=账期!$A$60,G3749=账期!$A$61,G3749=账期!$A$62,G3749=账期!$A$63,G3749=账期!$A$64,G3749=账期!$A$66,G3749=账期!$A$67,G3749=账期!$A$68,G3749=账期!$A$70,G3749=账期!$A$71),30,IF(OR(G3749=账期!$A$74,G3749=账期!$A$77,G3749=账期!$A$76,G3749=账期!$A$79,G3749=账期!$A$80,G3749=账期!$A$81,G3749=账期!$A$83,G3749=账期!$A$85,G3749=账期!$A$87,G3749=账期!$A$89,G3749=账期!$A$91),60,IF(OR(G3749=账期!$A$93,G3749=账期!$A$94,G3749=账期!$A$95,G3749=账期!$A$96,G3749=账期!$A$98,G3749=账期!$A$99,G3749=账期!$A$101,G3749=账期!$A$102),90,0)))</f>
        <v>0</v>
      </c>
      <c r="AF3749" s="396"/>
      <c r="AG3749" s="384"/>
      <c r="AH3749" s="396" t="str">
        <f t="shared" si="509"/>
        <v/>
      </c>
    </row>
    <row r="3750" spans="1:34" ht="18" customHeight="1" x14ac:dyDescent="0.25">
      <c r="A3750" s="301" t="str">
        <f t="shared" si="511"/>
        <v/>
      </c>
      <c r="B3750" s="397"/>
      <c r="C3750" s="398"/>
      <c r="D3750" s="399"/>
      <c r="E3750" s="383" t="str">
        <f t="shared" si="514"/>
        <v>C</v>
      </c>
      <c r="F3750" s="383" t="str">
        <f t="shared" si="515"/>
        <v>C</v>
      </c>
      <c r="G3750" s="400"/>
      <c r="H3750" s="385" t="str">
        <f>IF(G3750="","",VLOOKUP(G3750,下拉数据源!J:K,2,0))</f>
        <v/>
      </c>
      <c r="I3750" s="385"/>
      <c r="J3750" s="385"/>
      <c r="K3750" s="386"/>
      <c r="L3750" s="401"/>
      <c r="M3750" s="384"/>
      <c r="N3750" s="384"/>
      <c r="O3750" s="384"/>
      <c r="P3750" s="386"/>
      <c r="Q3750" s="387"/>
      <c r="R3750" s="286"/>
      <c r="S3750" s="388">
        <f t="shared" si="512"/>
        <v>0</v>
      </c>
      <c r="T3750" s="389"/>
      <c r="U3750" s="389">
        <f t="shared" si="510"/>
        <v>0</v>
      </c>
      <c r="V3750" s="451"/>
      <c r="W3750" s="452"/>
      <c r="X3750" s="386"/>
      <c r="Y3750" s="390"/>
      <c r="Z3750" s="391"/>
      <c r="AA3750" s="392"/>
      <c r="AB3750" s="393"/>
      <c r="AC3750" s="394"/>
      <c r="AD3750" s="395">
        <f t="shared" si="513"/>
        <v>0</v>
      </c>
      <c r="AE3750" s="396">
        <f>IF(OR(G3750=账期!$A$18,G3750=账期!$A$20,G3750=账期!$A$22,G3750=账期!$A$24,G3750=账期!$A$25,G3750=账期!$A$27,G3750=账期!$A$26,G3750=账期!$A$28,G3750=账期!$A$30,G3750=账期!$A$32,G3750=账期!$A$34,G3750=账期!$A$35,G3750=账期!$A$37,G3750=账期!$A$39,G3750=账期!$A$40,G3750=账期!$A$41,G3750=账期!$A$42,G3750=账期!$A$43,G3750=账期!$A$44,G3750=账期!$A$45,G3750=账期!$A$46,G3750=账期!$A$48,G3750=账期!$A$50,G3750=账期!$A$51,G3750=账期!$A$52,G3750=账期!$A$53,G3750=账期!$A$54,G3750=账期!$A$56,G3750=账期!$A$57,G3750=账期!$A$58,G3750=账期!$A$59,G3750=账期!$A$60,G3750=账期!$A$61,G3750=账期!$A$62,G3750=账期!$A$63,G3750=账期!$A$64,G3750=账期!$A$66,G3750=账期!$A$67,G3750=账期!$A$68,G3750=账期!$A$70,G3750=账期!$A$71),30,IF(OR(G3750=账期!$A$74,G3750=账期!$A$77,G3750=账期!$A$76,G3750=账期!$A$79,G3750=账期!$A$80,G3750=账期!$A$81,G3750=账期!$A$83,G3750=账期!$A$85,G3750=账期!$A$87,G3750=账期!$A$89,G3750=账期!$A$91),60,IF(OR(G3750=账期!$A$93,G3750=账期!$A$94,G3750=账期!$A$95,G3750=账期!$A$96,G3750=账期!$A$98,G3750=账期!$A$99,G3750=账期!$A$101,G3750=账期!$A$102),90,0)))</f>
        <v>0</v>
      </c>
      <c r="AF3750" s="396"/>
      <c r="AG3750" s="384"/>
      <c r="AH3750" s="396" t="str">
        <f t="shared" si="509"/>
        <v/>
      </c>
    </row>
    <row r="3751" spans="1:34" ht="18" customHeight="1" x14ac:dyDescent="0.25">
      <c r="A3751" s="301" t="str">
        <f t="shared" si="511"/>
        <v/>
      </c>
      <c r="B3751" s="397"/>
      <c r="C3751" s="398"/>
      <c r="D3751" s="399"/>
      <c r="E3751" s="383" t="str">
        <f t="shared" si="514"/>
        <v>C</v>
      </c>
      <c r="F3751" s="383" t="str">
        <f t="shared" si="515"/>
        <v>C</v>
      </c>
      <c r="G3751" s="400"/>
      <c r="H3751" s="385" t="str">
        <f>IF(G3751="","",VLOOKUP(G3751,下拉数据源!J:K,2,0))</f>
        <v/>
      </c>
      <c r="I3751" s="385"/>
      <c r="J3751" s="385"/>
      <c r="K3751" s="386"/>
      <c r="L3751" s="401"/>
      <c r="M3751" s="384"/>
      <c r="N3751" s="384"/>
      <c r="O3751" s="384"/>
      <c r="P3751" s="386"/>
      <c r="Q3751" s="387"/>
      <c r="R3751" s="286"/>
      <c r="S3751" s="388">
        <f t="shared" si="512"/>
        <v>0</v>
      </c>
      <c r="T3751" s="389"/>
      <c r="U3751" s="389">
        <f t="shared" si="510"/>
        <v>0</v>
      </c>
      <c r="V3751" s="451"/>
      <c r="W3751" s="452"/>
      <c r="X3751" s="386"/>
      <c r="Y3751" s="390"/>
      <c r="Z3751" s="391"/>
      <c r="AA3751" s="392"/>
      <c r="AB3751" s="393"/>
      <c r="AC3751" s="394"/>
      <c r="AD3751" s="395">
        <f t="shared" si="513"/>
        <v>0</v>
      </c>
      <c r="AE3751" s="396">
        <f>IF(OR(G3751=账期!$A$18,G3751=账期!$A$20,G3751=账期!$A$22,G3751=账期!$A$24,G3751=账期!$A$25,G3751=账期!$A$27,G3751=账期!$A$26,G3751=账期!$A$28,G3751=账期!$A$30,G3751=账期!$A$32,G3751=账期!$A$34,G3751=账期!$A$35,G3751=账期!$A$37,G3751=账期!$A$39,G3751=账期!$A$40,G3751=账期!$A$41,G3751=账期!$A$42,G3751=账期!$A$43,G3751=账期!$A$44,G3751=账期!$A$45,G3751=账期!$A$46,G3751=账期!$A$48,G3751=账期!$A$50,G3751=账期!$A$51,G3751=账期!$A$52,G3751=账期!$A$53,G3751=账期!$A$54,G3751=账期!$A$56,G3751=账期!$A$57,G3751=账期!$A$58,G3751=账期!$A$59,G3751=账期!$A$60,G3751=账期!$A$61,G3751=账期!$A$62,G3751=账期!$A$63,G3751=账期!$A$64,G3751=账期!$A$66,G3751=账期!$A$67,G3751=账期!$A$68,G3751=账期!$A$70,G3751=账期!$A$71),30,IF(OR(G3751=账期!$A$74,G3751=账期!$A$77,G3751=账期!$A$76,G3751=账期!$A$79,G3751=账期!$A$80,G3751=账期!$A$81,G3751=账期!$A$83,G3751=账期!$A$85,G3751=账期!$A$87,G3751=账期!$A$89,G3751=账期!$A$91),60,IF(OR(G3751=账期!$A$93,G3751=账期!$A$94,G3751=账期!$A$95,G3751=账期!$A$96,G3751=账期!$A$98,G3751=账期!$A$99,G3751=账期!$A$101,G3751=账期!$A$102),90,0)))</f>
        <v>0</v>
      </c>
      <c r="AF3751" s="396"/>
      <c r="AG3751" s="384"/>
      <c r="AH3751" s="396" t="str">
        <f t="shared" ref="AH3751:AH3814" si="516">IF(AG3751="华东","徐绪盛",IF(AG3751="华南","柯童柱",IF(AG3751="华中","杭得利",IF(AG3751="西南","张军",IF(AG3751="华北","石浩宇","")))))</f>
        <v/>
      </c>
    </row>
    <row r="3752" spans="1:34" ht="18" customHeight="1" x14ac:dyDescent="0.25">
      <c r="A3752" s="301" t="str">
        <f t="shared" si="511"/>
        <v/>
      </c>
      <c r="B3752" s="397"/>
      <c r="C3752" s="398"/>
      <c r="D3752" s="399"/>
      <c r="E3752" s="383" t="str">
        <f t="shared" si="514"/>
        <v>C</v>
      </c>
      <c r="F3752" s="383" t="str">
        <f t="shared" si="515"/>
        <v>C</v>
      </c>
      <c r="G3752" s="400"/>
      <c r="H3752" s="385" t="str">
        <f>IF(G3752="","",VLOOKUP(G3752,下拉数据源!J:K,2,0))</f>
        <v/>
      </c>
      <c r="I3752" s="385"/>
      <c r="J3752" s="385"/>
      <c r="K3752" s="386"/>
      <c r="L3752" s="401"/>
      <c r="M3752" s="384"/>
      <c r="N3752" s="384"/>
      <c r="O3752" s="384"/>
      <c r="P3752" s="386"/>
      <c r="Q3752" s="387"/>
      <c r="R3752" s="286"/>
      <c r="S3752" s="388">
        <f t="shared" si="512"/>
        <v>0</v>
      </c>
      <c r="T3752" s="389"/>
      <c r="U3752" s="389">
        <f t="shared" si="510"/>
        <v>0</v>
      </c>
      <c r="V3752" s="451"/>
      <c r="W3752" s="452"/>
      <c r="X3752" s="386"/>
      <c r="Y3752" s="390"/>
      <c r="Z3752" s="391"/>
      <c r="AA3752" s="392"/>
      <c r="AB3752" s="393"/>
      <c r="AC3752" s="394"/>
      <c r="AD3752" s="395">
        <f t="shared" si="513"/>
        <v>0</v>
      </c>
      <c r="AE3752" s="396">
        <f>IF(OR(G3752=账期!$A$18,G3752=账期!$A$20,G3752=账期!$A$22,G3752=账期!$A$24,G3752=账期!$A$25,G3752=账期!$A$27,G3752=账期!$A$26,G3752=账期!$A$28,G3752=账期!$A$30,G3752=账期!$A$32,G3752=账期!$A$34,G3752=账期!$A$35,G3752=账期!$A$37,G3752=账期!$A$39,G3752=账期!$A$40,G3752=账期!$A$41,G3752=账期!$A$42,G3752=账期!$A$43,G3752=账期!$A$44,G3752=账期!$A$45,G3752=账期!$A$46,G3752=账期!$A$48,G3752=账期!$A$50,G3752=账期!$A$51,G3752=账期!$A$52,G3752=账期!$A$53,G3752=账期!$A$54,G3752=账期!$A$56,G3752=账期!$A$57,G3752=账期!$A$58,G3752=账期!$A$59,G3752=账期!$A$60,G3752=账期!$A$61,G3752=账期!$A$62,G3752=账期!$A$63,G3752=账期!$A$64,G3752=账期!$A$66,G3752=账期!$A$67,G3752=账期!$A$68,G3752=账期!$A$70,G3752=账期!$A$71),30,IF(OR(G3752=账期!$A$74,G3752=账期!$A$77,G3752=账期!$A$76,G3752=账期!$A$79,G3752=账期!$A$80,G3752=账期!$A$81,G3752=账期!$A$83,G3752=账期!$A$85,G3752=账期!$A$87,G3752=账期!$A$89,G3752=账期!$A$91),60,IF(OR(G3752=账期!$A$93,G3752=账期!$A$94,G3752=账期!$A$95,G3752=账期!$A$96,G3752=账期!$A$98,G3752=账期!$A$99,G3752=账期!$A$101,G3752=账期!$A$102),90,0)))</f>
        <v>0</v>
      </c>
      <c r="AF3752" s="396"/>
      <c r="AG3752" s="384"/>
      <c r="AH3752" s="396" t="str">
        <f t="shared" si="516"/>
        <v/>
      </c>
    </row>
    <row r="3753" spans="1:34" ht="18" customHeight="1" x14ac:dyDescent="0.25">
      <c r="A3753" s="301" t="str">
        <f t="shared" si="511"/>
        <v/>
      </c>
      <c r="B3753" s="397"/>
      <c r="C3753" s="398"/>
      <c r="D3753" s="399"/>
      <c r="E3753" s="383" t="str">
        <f t="shared" si="514"/>
        <v>C</v>
      </c>
      <c r="F3753" s="383" t="str">
        <f t="shared" si="515"/>
        <v>C</v>
      </c>
      <c r="G3753" s="400"/>
      <c r="H3753" s="385" t="str">
        <f>IF(G3753="","",VLOOKUP(G3753,下拉数据源!J:K,2,0))</f>
        <v/>
      </c>
      <c r="I3753" s="385"/>
      <c r="J3753" s="385"/>
      <c r="K3753" s="386"/>
      <c r="L3753" s="401"/>
      <c r="M3753" s="384"/>
      <c r="N3753" s="384"/>
      <c r="O3753" s="384"/>
      <c r="P3753" s="386"/>
      <c r="Q3753" s="387"/>
      <c r="R3753" s="286"/>
      <c r="S3753" s="388">
        <f t="shared" si="512"/>
        <v>0</v>
      </c>
      <c r="T3753" s="389"/>
      <c r="U3753" s="389">
        <f t="shared" si="510"/>
        <v>0</v>
      </c>
      <c r="V3753" s="451"/>
      <c r="W3753" s="452"/>
      <c r="X3753" s="386"/>
      <c r="Y3753" s="390"/>
      <c r="Z3753" s="391"/>
      <c r="AA3753" s="392"/>
      <c r="AB3753" s="393"/>
      <c r="AC3753" s="394"/>
      <c r="AD3753" s="395">
        <f t="shared" si="513"/>
        <v>0</v>
      </c>
      <c r="AE3753" s="396">
        <f>IF(OR(G3753=账期!$A$18,G3753=账期!$A$20,G3753=账期!$A$22,G3753=账期!$A$24,G3753=账期!$A$25,G3753=账期!$A$27,G3753=账期!$A$26,G3753=账期!$A$28,G3753=账期!$A$30,G3753=账期!$A$32,G3753=账期!$A$34,G3753=账期!$A$35,G3753=账期!$A$37,G3753=账期!$A$39,G3753=账期!$A$40,G3753=账期!$A$41,G3753=账期!$A$42,G3753=账期!$A$43,G3753=账期!$A$44,G3753=账期!$A$45,G3753=账期!$A$46,G3753=账期!$A$48,G3753=账期!$A$50,G3753=账期!$A$51,G3753=账期!$A$52,G3753=账期!$A$53,G3753=账期!$A$54,G3753=账期!$A$56,G3753=账期!$A$57,G3753=账期!$A$58,G3753=账期!$A$59,G3753=账期!$A$60,G3753=账期!$A$61,G3753=账期!$A$62,G3753=账期!$A$63,G3753=账期!$A$64,G3753=账期!$A$66,G3753=账期!$A$67,G3753=账期!$A$68,G3753=账期!$A$70,G3753=账期!$A$71),30,IF(OR(G3753=账期!$A$74,G3753=账期!$A$77,G3753=账期!$A$76,G3753=账期!$A$79,G3753=账期!$A$80,G3753=账期!$A$81,G3753=账期!$A$83,G3753=账期!$A$85,G3753=账期!$A$87,G3753=账期!$A$89,G3753=账期!$A$91),60,IF(OR(G3753=账期!$A$93,G3753=账期!$A$94,G3753=账期!$A$95,G3753=账期!$A$96,G3753=账期!$A$98,G3753=账期!$A$99,G3753=账期!$A$101,G3753=账期!$A$102),90,0)))</f>
        <v>0</v>
      </c>
      <c r="AF3753" s="396"/>
      <c r="AG3753" s="384"/>
      <c r="AH3753" s="396" t="str">
        <f t="shared" si="516"/>
        <v/>
      </c>
    </row>
    <row r="3754" spans="1:34" ht="18" customHeight="1" x14ac:dyDescent="0.25">
      <c r="A3754" s="301" t="str">
        <f t="shared" si="511"/>
        <v/>
      </c>
      <c r="B3754" s="397"/>
      <c r="C3754" s="398"/>
      <c r="D3754" s="399"/>
      <c r="E3754" s="383" t="str">
        <f t="shared" si="514"/>
        <v>C</v>
      </c>
      <c r="F3754" s="383" t="str">
        <f t="shared" si="515"/>
        <v>C</v>
      </c>
      <c r="G3754" s="400"/>
      <c r="H3754" s="385" t="str">
        <f>IF(G3754="","",VLOOKUP(G3754,下拉数据源!J:K,2,0))</f>
        <v/>
      </c>
      <c r="I3754" s="385"/>
      <c r="J3754" s="385"/>
      <c r="K3754" s="386"/>
      <c r="L3754" s="401"/>
      <c r="M3754" s="384"/>
      <c r="N3754" s="384"/>
      <c r="O3754" s="384"/>
      <c r="P3754" s="386"/>
      <c r="Q3754" s="387"/>
      <c r="R3754" s="286"/>
      <c r="S3754" s="388">
        <f t="shared" si="512"/>
        <v>0</v>
      </c>
      <c r="T3754" s="389"/>
      <c r="U3754" s="389">
        <f t="shared" si="510"/>
        <v>0</v>
      </c>
      <c r="V3754" s="451"/>
      <c r="W3754" s="452"/>
      <c r="X3754" s="386"/>
      <c r="Y3754" s="390"/>
      <c r="Z3754" s="391"/>
      <c r="AA3754" s="392"/>
      <c r="AB3754" s="393"/>
      <c r="AC3754" s="394"/>
      <c r="AD3754" s="395">
        <f t="shared" si="513"/>
        <v>0</v>
      </c>
      <c r="AE3754" s="396">
        <f>IF(OR(G3754=账期!$A$18,G3754=账期!$A$20,G3754=账期!$A$22,G3754=账期!$A$24,G3754=账期!$A$25,G3754=账期!$A$27,G3754=账期!$A$26,G3754=账期!$A$28,G3754=账期!$A$30,G3754=账期!$A$32,G3754=账期!$A$34,G3754=账期!$A$35,G3754=账期!$A$37,G3754=账期!$A$39,G3754=账期!$A$40,G3754=账期!$A$41,G3754=账期!$A$42,G3754=账期!$A$43,G3754=账期!$A$44,G3754=账期!$A$45,G3754=账期!$A$46,G3754=账期!$A$48,G3754=账期!$A$50,G3754=账期!$A$51,G3754=账期!$A$52,G3754=账期!$A$53,G3754=账期!$A$54,G3754=账期!$A$56,G3754=账期!$A$57,G3754=账期!$A$58,G3754=账期!$A$59,G3754=账期!$A$60,G3754=账期!$A$61,G3754=账期!$A$62,G3754=账期!$A$63,G3754=账期!$A$64,G3754=账期!$A$66,G3754=账期!$A$67,G3754=账期!$A$68,G3754=账期!$A$70,G3754=账期!$A$71),30,IF(OR(G3754=账期!$A$74,G3754=账期!$A$77,G3754=账期!$A$76,G3754=账期!$A$79,G3754=账期!$A$80,G3754=账期!$A$81,G3754=账期!$A$83,G3754=账期!$A$85,G3754=账期!$A$87,G3754=账期!$A$89,G3754=账期!$A$91),60,IF(OR(G3754=账期!$A$93,G3754=账期!$A$94,G3754=账期!$A$95,G3754=账期!$A$96,G3754=账期!$A$98,G3754=账期!$A$99,G3754=账期!$A$101,G3754=账期!$A$102),90,0)))</f>
        <v>0</v>
      </c>
      <c r="AF3754" s="396"/>
      <c r="AG3754" s="384"/>
      <c r="AH3754" s="396" t="str">
        <f t="shared" si="516"/>
        <v/>
      </c>
    </row>
    <row r="3755" spans="1:34" ht="18" customHeight="1" x14ac:dyDescent="0.25">
      <c r="A3755" s="301" t="str">
        <f t="shared" si="511"/>
        <v/>
      </c>
      <c r="B3755" s="397"/>
      <c r="C3755" s="398"/>
      <c r="D3755" s="399"/>
      <c r="E3755" s="383" t="str">
        <f t="shared" si="514"/>
        <v>C</v>
      </c>
      <c r="F3755" s="383" t="str">
        <f t="shared" si="515"/>
        <v>C</v>
      </c>
      <c r="G3755" s="400"/>
      <c r="H3755" s="385" t="str">
        <f>IF(G3755="","",VLOOKUP(G3755,下拉数据源!J:K,2,0))</f>
        <v/>
      </c>
      <c r="I3755" s="385"/>
      <c r="J3755" s="385"/>
      <c r="K3755" s="386"/>
      <c r="L3755" s="401"/>
      <c r="M3755" s="384"/>
      <c r="N3755" s="384"/>
      <c r="O3755" s="384"/>
      <c r="P3755" s="386"/>
      <c r="Q3755" s="387"/>
      <c r="R3755" s="286"/>
      <c r="S3755" s="388">
        <f t="shared" si="512"/>
        <v>0</v>
      </c>
      <c r="T3755" s="389"/>
      <c r="U3755" s="389">
        <f t="shared" si="510"/>
        <v>0</v>
      </c>
      <c r="V3755" s="451"/>
      <c r="W3755" s="452"/>
      <c r="X3755" s="386"/>
      <c r="Y3755" s="390"/>
      <c r="Z3755" s="391"/>
      <c r="AA3755" s="392"/>
      <c r="AB3755" s="393"/>
      <c r="AC3755" s="394"/>
      <c r="AD3755" s="395">
        <f t="shared" si="513"/>
        <v>0</v>
      </c>
      <c r="AE3755" s="396">
        <f>IF(OR(G3755=账期!$A$18,G3755=账期!$A$20,G3755=账期!$A$22,G3755=账期!$A$24,G3755=账期!$A$25,G3755=账期!$A$27,G3755=账期!$A$26,G3755=账期!$A$28,G3755=账期!$A$30,G3755=账期!$A$32,G3755=账期!$A$34,G3755=账期!$A$35,G3755=账期!$A$37,G3755=账期!$A$39,G3755=账期!$A$40,G3755=账期!$A$41,G3755=账期!$A$42,G3755=账期!$A$43,G3755=账期!$A$44,G3755=账期!$A$45,G3755=账期!$A$46,G3755=账期!$A$48,G3755=账期!$A$50,G3755=账期!$A$51,G3755=账期!$A$52,G3755=账期!$A$53,G3755=账期!$A$54,G3755=账期!$A$56,G3755=账期!$A$57,G3755=账期!$A$58,G3755=账期!$A$59,G3755=账期!$A$60,G3755=账期!$A$61,G3755=账期!$A$62,G3755=账期!$A$63,G3755=账期!$A$64,G3755=账期!$A$66,G3755=账期!$A$67,G3755=账期!$A$68,G3755=账期!$A$70,G3755=账期!$A$71),30,IF(OR(G3755=账期!$A$74,G3755=账期!$A$77,G3755=账期!$A$76,G3755=账期!$A$79,G3755=账期!$A$80,G3755=账期!$A$81,G3755=账期!$A$83,G3755=账期!$A$85,G3755=账期!$A$87,G3755=账期!$A$89,G3755=账期!$A$91),60,IF(OR(G3755=账期!$A$93,G3755=账期!$A$94,G3755=账期!$A$95,G3755=账期!$A$96,G3755=账期!$A$98,G3755=账期!$A$99,G3755=账期!$A$101,G3755=账期!$A$102),90,0)))</f>
        <v>0</v>
      </c>
      <c r="AF3755" s="396"/>
      <c r="AG3755" s="384"/>
      <c r="AH3755" s="396" t="str">
        <f t="shared" si="516"/>
        <v/>
      </c>
    </row>
    <row r="3756" spans="1:34" ht="18" customHeight="1" x14ac:dyDescent="0.25">
      <c r="A3756" s="301" t="str">
        <f t="shared" si="511"/>
        <v/>
      </c>
      <c r="B3756" s="397"/>
      <c r="C3756" s="398"/>
      <c r="D3756" s="399"/>
      <c r="E3756" s="383" t="str">
        <f t="shared" si="514"/>
        <v>C</v>
      </c>
      <c r="F3756" s="383" t="str">
        <f t="shared" si="515"/>
        <v>C</v>
      </c>
      <c r="G3756" s="400"/>
      <c r="H3756" s="385" t="str">
        <f>IF(G3756="","",VLOOKUP(G3756,下拉数据源!J:K,2,0))</f>
        <v/>
      </c>
      <c r="I3756" s="385"/>
      <c r="J3756" s="385"/>
      <c r="K3756" s="386"/>
      <c r="L3756" s="401"/>
      <c r="M3756" s="384"/>
      <c r="N3756" s="384"/>
      <c r="O3756" s="384"/>
      <c r="P3756" s="386"/>
      <c r="Q3756" s="387"/>
      <c r="R3756" s="286"/>
      <c r="S3756" s="388">
        <f t="shared" si="512"/>
        <v>0</v>
      </c>
      <c r="T3756" s="389"/>
      <c r="U3756" s="389">
        <f t="shared" si="510"/>
        <v>0</v>
      </c>
      <c r="V3756" s="451"/>
      <c r="W3756" s="452"/>
      <c r="X3756" s="386"/>
      <c r="Y3756" s="390"/>
      <c r="Z3756" s="391"/>
      <c r="AA3756" s="392"/>
      <c r="AB3756" s="393"/>
      <c r="AC3756" s="394"/>
      <c r="AD3756" s="395">
        <f t="shared" si="513"/>
        <v>0</v>
      </c>
      <c r="AE3756" s="396">
        <f>IF(OR(G3756=账期!$A$18,G3756=账期!$A$20,G3756=账期!$A$22,G3756=账期!$A$24,G3756=账期!$A$25,G3756=账期!$A$27,G3756=账期!$A$26,G3756=账期!$A$28,G3756=账期!$A$30,G3756=账期!$A$32,G3756=账期!$A$34,G3756=账期!$A$35,G3756=账期!$A$37,G3756=账期!$A$39,G3756=账期!$A$40,G3756=账期!$A$41,G3756=账期!$A$42,G3756=账期!$A$43,G3756=账期!$A$44,G3756=账期!$A$45,G3756=账期!$A$46,G3756=账期!$A$48,G3756=账期!$A$50,G3756=账期!$A$51,G3756=账期!$A$52,G3756=账期!$A$53,G3756=账期!$A$54,G3756=账期!$A$56,G3756=账期!$A$57,G3756=账期!$A$58,G3756=账期!$A$59,G3756=账期!$A$60,G3756=账期!$A$61,G3756=账期!$A$62,G3756=账期!$A$63,G3756=账期!$A$64,G3756=账期!$A$66,G3756=账期!$A$67,G3756=账期!$A$68,G3756=账期!$A$70,G3756=账期!$A$71),30,IF(OR(G3756=账期!$A$74,G3756=账期!$A$77,G3756=账期!$A$76,G3756=账期!$A$79,G3756=账期!$A$80,G3756=账期!$A$81,G3756=账期!$A$83,G3756=账期!$A$85,G3756=账期!$A$87,G3756=账期!$A$89,G3756=账期!$A$91),60,IF(OR(G3756=账期!$A$93,G3756=账期!$A$94,G3756=账期!$A$95,G3756=账期!$A$96,G3756=账期!$A$98,G3756=账期!$A$99,G3756=账期!$A$101,G3756=账期!$A$102),90,0)))</f>
        <v>0</v>
      </c>
      <c r="AF3756" s="396"/>
      <c r="AG3756" s="384"/>
      <c r="AH3756" s="396" t="str">
        <f t="shared" si="516"/>
        <v/>
      </c>
    </row>
    <row r="3757" spans="1:34" ht="18" customHeight="1" x14ac:dyDescent="0.25">
      <c r="A3757" s="301" t="str">
        <f t="shared" si="511"/>
        <v/>
      </c>
      <c r="B3757" s="397"/>
      <c r="C3757" s="398"/>
      <c r="D3757" s="399"/>
      <c r="E3757" s="383" t="str">
        <f t="shared" si="514"/>
        <v>C</v>
      </c>
      <c r="F3757" s="383" t="str">
        <f t="shared" si="515"/>
        <v>C</v>
      </c>
      <c r="G3757" s="400"/>
      <c r="H3757" s="385" t="str">
        <f>IF(G3757="","",VLOOKUP(G3757,下拉数据源!J:K,2,0))</f>
        <v/>
      </c>
      <c r="I3757" s="385"/>
      <c r="J3757" s="385"/>
      <c r="K3757" s="386"/>
      <c r="L3757" s="401"/>
      <c r="M3757" s="384"/>
      <c r="N3757" s="384"/>
      <c r="O3757" s="384"/>
      <c r="P3757" s="386"/>
      <c r="Q3757" s="387"/>
      <c r="R3757" s="286"/>
      <c r="S3757" s="388">
        <f t="shared" si="512"/>
        <v>0</v>
      </c>
      <c r="T3757" s="389"/>
      <c r="U3757" s="389">
        <f t="shared" si="510"/>
        <v>0</v>
      </c>
      <c r="V3757" s="451"/>
      <c r="W3757" s="452"/>
      <c r="X3757" s="386"/>
      <c r="Y3757" s="390"/>
      <c r="Z3757" s="391"/>
      <c r="AA3757" s="392"/>
      <c r="AB3757" s="393"/>
      <c r="AC3757" s="394"/>
      <c r="AD3757" s="395">
        <f t="shared" si="513"/>
        <v>0</v>
      </c>
      <c r="AE3757" s="396">
        <f>IF(OR(G3757=账期!$A$18,G3757=账期!$A$20,G3757=账期!$A$22,G3757=账期!$A$24,G3757=账期!$A$25,G3757=账期!$A$27,G3757=账期!$A$26,G3757=账期!$A$28,G3757=账期!$A$30,G3757=账期!$A$32,G3757=账期!$A$34,G3757=账期!$A$35,G3757=账期!$A$37,G3757=账期!$A$39,G3757=账期!$A$40,G3757=账期!$A$41,G3757=账期!$A$42,G3757=账期!$A$43,G3757=账期!$A$44,G3757=账期!$A$45,G3757=账期!$A$46,G3757=账期!$A$48,G3757=账期!$A$50,G3757=账期!$A$51,G3757=账期!$A$52,G3757=账期!$A$53,G3757=账期!$A$54,G3757=账期!$A$56,G3757=账期!$A$57,G3757=账期!$A$58,G3757=账期!$A$59,G3757=账期!$A$60,G3757=账期!$A$61,G3757=账期!$A$62,G3757=账期!$A$63,G3757=账期!$A$64,G3757=账期!$A$66,G3757=账期!$A$67,G3757=账期!$A$68,G3757=账期!$A$70,G3757=账期!$A$71),30,IF(OR(G3757=账期!$A$74,G3757=账期!$A$77,G3757=账期!$A$76,G3757=账期!$A$79,G3757=账期!$A$80,G3757=账期!$A$81,G3757=账期!$A$83,G3757=账期!$A$85,G3757=账期!$A$87,G3757=账期!$A$89,G3757=账期!$A$91),60,IF(OR(G3757=账期!$A$93,G3757=账期!$A$94,G3757=账期!$A$95,G3757=账期!$A$96,G3757=账期!$A$98,G3757=账期!$A$99,G3757=账期!$A$101,G3757=账期!$A$102),90,0)))</f>
        <v>0</v>
      </c>
      <c r="AF3757" s="396"/>
      <c r="AG3757" s="384"/>
      <c r="AH3757" s="396" t="str">
        <f t="shared" si="516"/>
        <v/>
      </c>
    </row>
    <row r="3758" spans="1:34" ht="18" customHeight="1" x14ac:dyDescent="0.25">
      <c r="A3758" s="301" t="str">
        <f t="shared" si="511"/>
        <v/>
      </c>
      <c r="B3758" s="397"/>
      <c r="C3758" s="398"/>
      <c r="D3758" s="399"/>
      <c r="E3758" s="383" t="str">
        <f t="shared" si="514"/>
        <v>C</v>
      </c>
      <c r="F3758" s="383" t="str">
        <f t="shared" si="515"/>
        <v>C</v>
      </c>
      <c r="G3758" s="400"/>
      <c r="H3758" s="385" t="str">
        <f>IF(G3758="","",VLOOKUP(G3758,下拉数据源!J:K,2,0))</f>
        <v/>
      </c>
      <c r="I3758" s="385"/>
      <c r="J3758" s="385"/>
      <c r="K3758" s="386"/>
      <c r="L3758" s="401"/>
      <c r="M3758" s="384"/>
      <c r="N3758" s="384"/>
      <c r="O3758" s="384"/>
      <c r="P3758" s="386"/>
      <c r="Q3758" s="387"/>
      <c r="R3758" s="286"/>
      <c r="S3758" s="388">
        <f t="shared" si="512"/>
        <v>0</v>
      </c>
      <c r="T3758" s="389"/>
      <c r="U3758" s="389">
        <f t="shared" si="510"/>
        <v>0</v>
      </c>
      <c r="V3758" s="451"/>
      <c r="W3758" s="452"/>
      <c r="X3758" s="386"/>
      <c r="Y3758" s="390"/>
      <c r="Z3758" s="391"/>
      <c r="AA3758" s="392"/>
      <c r="AB3758" s="393"/>
      <c r="AC3758" s="394"/>
      <c r="AD3758" s="395">
        <f t="shared" si="513"/>
        <v>0</v>
      </c>
      <c r="AE3758" s="396">
        <f>IF(OR(G3758=账期!$A$18,G3758=账期!$A$20,G3758=账期!$A$22,G3758=账期!$A$24,G3758=账期!$A$25,G3758=账期!$A$27,G3758=账期!$A$26,G3758=账期!$A$28,G3758=账期!$A$30,G3758=账期!$A$32,G3758=账期!$A$34,G3758=账期!$A$35,G3758=账期!$A$37,G3758=账期!$A$39,G3758=账期!$A$40,G3758=账期!$A$41,G3758=账期!$A$42,G3758=账期!$A$43,G3758=账期!$A$44,G3758=账期!$A$45,G3758=账期!$A$46,G3758=账期!$A$48,G3758=账期!$A$50,G3758=账期!$A$51,G3758=账期!$A$52,G3758=账期!$A$53,G3758=账期!$A$54,G3758=账期!$A$56,G3758=账期!$A$57,G3758=账期!$A$58,G3758=账期!$A$59,G3758=账期!$A$60,G3758=账期!$A$61,G3758=账期!$A$62,G3758=账期!$A$63,G3758=账期!$A$64,G3758=账期!$A$66,G3758=账期!$A$67,G3758=账期!$A$68,G3758=账期!$A$70,G3758=账期!$A$71),30,IF(OR(G3758=账期!$A$74,G3758=账期!$A$77,G3758=账期!$A$76,G3758=账期!$A$79,G3758=账期!$A$80,G3758=账期!$A$81,G3758=账期!$A$83,G3758=账期!$A$85,G3758=账期!$A$87,G3758=账期!$A$89,G3758=账期!$A$91),60,IF(OR(G3758=账期!$A$93,G3758=账期!$A$94,G3758=账期!$A$95,G3758=账期!$A$96,G3758=账期!$A$98,G3758=账期!$A$99,G3758=账期!$A$101,G3758=账期!$A$102),90,0)))</f>
        <v>0</v>
      </c>
      <c r="AF3758" s="396"/>
      <c r="AG3758" s="384"/>
      <c r="AH3758" s="396" t="str">
        <f t="shared" si="516"/>
        <v/>
      </c>
    </row>
    <row r="3759" spans="1:34" ht="18" customHeight="1" x14ac:dyDescent="0.25">
      <c r="A3759" s="301" t="str">
        <f t="shared" si="511"/>
        <v/>
      </c>
      <c r="B3759" s="397"/>
      <c r="C3759" s="398"/>
      <c r="D3759" s="399"/>
      <c r="E3759" s="383" t="str">
        <f t="shared" si="514"/>
        <v>C</v>
      </c>
      <c r="F3759" s="383" t="str">
        <f t="shared" si="515"/>
        <v>C</v>
      </c>
      <c r="G3759" s="400"/>
      <c r="H3759" s="385" t="str">
        <f>IF(G3759="","",VLOOKUP(G3759,下拉数据源!J:K,2,0))</f>
        <v/>
      </c>
      <c r="I3759" s="385"/>
      <c r="J3759" s="385"/>
      <c r="K3759" s="386"/>
      <c r="L3759" s="401"/>
      <c r="M3759" s="384"/>
      <c r="N3759" s="384"/>
      <c r="O3759" s="384"/>
      <c r="P3759" s="386"/>
      <c r="Q3759" s="387"/>
      <c r="R3759" s="286"/>
      <c r="S3759" s="388">
        <f t="shared" si="512"/>
        <v>0</v>
      </c>
      <c r="T3759" s="389"/>
      <c r="U3759" s="389">
        <f t="shared" si="510"/>
        <v>0</v>
      </c>
      <c r="V3759" s="451"/>
      <c r="W3759" s="452"/>
      <c r="X3759" s="386"/>
      <c r="Y3759" s="390"/>
      <c r="Z3759" s="391"/>
      <c r="AA3759" s="392"/>
      <c r="AB3759" s="393"/>
      <c r="AC3759" s="394"/>
      <c r="AD3759" s="395">
        <f t="shared" si="513"/>
        <v>0</v>
      </c>
      <c r="AE3759" s="396">
        <f>IF(OR(G3759=账期!$A$18,G3759=账期!$A$20,G3759=账期!$A$22,G3759=账期!$A$24,G3759=账期!$A$25,G3759=账期!$A$27,G3759=账期!$A$26,G3759=账期!$A$28,G3759=账期!$A$30,G3759=账期!$A$32,G3759=账期!$A$34,G3759=账期!$A$35,G3759=账期!$A$37,G3759=账期!$A$39,G3759=账期!$A$40,G3759=账期!$A$41,G3759=账期!$A$42,G3759=账期!$A$43,G3759=账期!$A$44,G3759=账期!$A$45,G3759=账期!$A$46,G3759=账期!$A$48,G3759=账期!$A$50,G3759=账期!$A$51,G3759=账期!$A$52,G3759=账期!$A$53,G3759=账期!$A$54,G3759=账期!$A$56,G3759=账期!$A$57,G3759=账期!$A$58,G3759=账期!$A$59,G3759=账期!$A$60,G3759=账期!$A$61,G3759=账期!$A$62,G3759=账期!$A$63,G3759=账期!$A$64,G3759=账期!$A$66,G3759=账期!$A$67,G3759=账期!$A$68,G3759=账期!$A$70,G3759=账期!$A$71),30,IF(OR(G3759=账期!$A$74,G3759=账期!$A$77,G3759=账期!$A$76,G3759=账期!$A$79,G3759=账期!$A$80,G3759=账期!$A$81,G3759=账期!$A$83,G3759=账期!$A$85,G3759=账期!$A$87,G3759=账期!$A$89,G3759=账期!$A$91),60,IF(OR(G3759=账期!$A$93,G3759=账期!$A$94,G3759=账期!$A$95,G3759=账期!$A$96,G3759=账期!$A$98,G3759=账期!$A$99,G3759=账期!$A$101,G3759=账期!$A$102),90,0)))</f>
        <v>0</v>
      </c>
      <c r="AF3759" s="396"/>
      <c r="AG3759" s="384"/>
      <c r="AH3759" s="396" t="str">
        <f t="shared" si="516"/>
        <v/>
      </c>
    </row>
    <row r="3760" spans="1:34" ht="18" customHeight="1" x14ac:dyDescent="0.25">
      <c r="A3760" s="301" t="str">
        <f t="shared" si="511"/>
        <v/>
      </c>
      <c r="B3760" s="397"/>
      <c r="C3760" s="398"/>
      <c r="D3760" s="399"/>
      <c r="E3760" s="383" t="str">
        <f t="shared" si="514"/>
        <v>C</v>
      </c>
      <c r="F3760" s="383" t="str">
        <f t="shared" si="515"/>
        <v>C</v>
      </c>
      <c r="G3760" s="400"/>
      <c r="H3760" s="385" t="str">
        <f>IF(G3760="","",VLOOKUP(G3760,下拉数据源!J:K,2,0))</f>
        <v/>
      </c>
      <c r="I3760" s="385"/>
      <c r="J3760" s="385"/>
      <c r="K3760" s="386"/>
      <c r="L3760" s="401"/>
      <c r="M3760" s="384"/>
      <c r="N3760" s="384"/>
      <c r="O3760" s="384"/>
      <c r="P3760" s="386"/>
      <c r="Q3760" s="387"/>
      <c r="R3760" s="286"/>
      <c r="S3760" s="388">
        <f t="shared" si="512"/>
        <v>0</v>
      </c>
      <c r="T3760" s="389"/>
      <c r="U3760" s="389">
        <f t="shared" si="510"/>
        <v>0</v>
      </c>
      <c r="V3760" s="451"/>
      <c r="W3760" s="452"/>
      <c r="X3760" s="386"/>
      <c r="Y3760" s="390"/>
      <c r="Z3760" s="391"/>
      <c r="AA3760" s="392"/>
      <c r="AB3760" s="393"/>
      <c r="AC3760" s="394"/>
      <c r="AD3760" s="395">
        <f t="shared" si="513"/>
        <v>0</v>
      </c>
      <c r="AE3760" s="396">
        <f>IF(OR(G3760=账期!$A$18,G3760=账期!$A$20,G3760=账期!$A$22,G3760=账期!$A$24,G3760=账期!$A$25,G3760=账期!$A$27,G3760=账期!$A$26,G3760=账期!$A$28,G3760=账期!$A$30,G3760=账期!$A$32,G3760=账期!$A$34,G3760=账期!$A$35,G3760=账期!$A$37,G3760=账期!$A$39,G3760=账期!$A$40,G3760=账期!$A$41,G3760=账期!$A$42,G3760=账期!$A$43,G3760=账期!$A$44,G3760=账期!$A$45,G3760=账期!$A$46,G3760=账期!$A$48,G3760=账期!$A$50,G3760=账期!$A$51,G3760=账期!$A$52,G3760=账期!$A$53,G3760=账期!$A$54,G3760=账期!$A$56,G3760=账期!$A$57,G3760=账期!$A$58,G3760=账期!$A$59,G3760=账期!$A$60,G3760=账期!$A$61,G3760=账期!$A$62,G3760=账期!$A$63,G3760=账期!$A$64,G3760=账期!$A$66,G3760=账期!$A$67,G3760=账期!$A$68,G3760=账期!$A$70,G3760=账期!$A$71),30,IF(OR(G3760=账期!$A$74,G3760=账期!$A$77,G3760=账期!$A$76,G3760=账期!$A$79,G3760=账期!$A$80,G3760=账期!$A$81,G3760=账期!$A$83,G3760=账期!$A$85,G3760=账期!$A$87,G3760=账期!$A$89,G3760=账期!$A$91),60,IF(OR(G3760=账期!$A$93,G3760=账期!$A$94,G3760=账期!$A$95,G3760=账期!$A$96,G3760=账期!$A$98,G3760=账期!$A$99,G3760=账期!$A$101,G3760=账期!$A$102),90,0)))</f>
        <v>0</v>
      </c>
      <c r="AF3760" s="396"/>
      <c r="AG3760" s="384"/>
      <c r="AH3760" s="396" t="str">
        <f t="shared" si="516"/>
        <v/>
      </c>
    </row>
    <row r="3761" spans="1:34" ht="18" customHeight="1" x14ac:dyDescent="0.25">
      <c r="A3761" s="301" t="str">
        <f t="shared" si="511"/>
        <v/>
      </c>
      <c r="B3761" s="397"/>
      <c r="C3761" s="398"/>
      <c r="D3761" s="399"/>
      <c r="E3761" s="383" t="str">
        <f t="shared" si="514"/>
        <v>C</v>
      </c>
      <c r="F3761" s="383" t="str">
        <f t="shared" si="515"/>
        <v>C</v>
      </c>
      <c r="G3761" s="400"/>
      <c r="H3761" s="385" t="str">
        <f>IF(G3761="","",VLOOKUP(G3761,下拉数据源!J:K,2,0))</f>
        <v/>
      </c>
      <c r="I3761" s="385"/>
      <c r="J3761" s="385"/>
      <c r="K3761" s="386"/>
      <c r="L3761" s="401"/>
      <c r="M3761" s="384"/>
      <c r="N3761" s="384"/>
      <c r="O3761" s="384"/>
      <c r="P3761" s="386"/>
      <c r="Q3761" s="387"/>
      <c r="R3761" s="286"/>
      <c r="S3761" s="388">
        <f t="shared" si="512"/>
        <v>0</v>
      </c>
      <c r="T3761" s="389"/>
      <c r="U3761" s="389">
        <f t="shared" si="510"/>
        <v>0</v>
      </c>
      <c r="V3761" s="451"/>
      <c r="W3761" s="452"/>
      <c r="X3761" s="386"/>
      <c r="Y3761" s="390"/>
      <c r="Z3761" s="391"/>
      <c r="AA3761" s="392"/>
      <c r="AB3761" s="393"/>
      <c r="AC3761" s="394"/>
      <c r="AD3761" s="395">
        <f t="shared" si="513"/>
        <v>0</v>
      </c>
      <c r="AE3761" s="396">
        <f>IF(OR(G3761=账期!$A$18,G3761=账期!$A$20,G3761=账期!$A$22,G3761=账期!$A$24,G3761=账期!$A$25,G3761=账期!$A$27,G3761=账期!$A$26,G3761=账期!$A$28,G3761=账期!$A$30,G3761=账期!$A$32,G3761=账期!$A$34,G3761=账期!$A$35,G3761=账期!$A$37,G3761=账期!$A$39,G3761=账期!$A$40,G3761=账期!$A$41,G3761=账期!$A$42,G3761=账期!$A$43,G3761=账期!$A$44,G3761=账期!$A$45,G3761=账期!$A$46,G3761=账期!$A$48,G3761=账期!$A$50,G3761=账期!$A$51,G3761=账期!$A$52,G3761=账期!$A$53,G3761=账期!$A$54,G3761=账期!$A$56,G3761=账期!$A$57,G3761=账期!$A$58,G3761=账期!$A$59,G3761=账期!$A$60,G3761=账期!$A$61,G3761=账期!$A$62,G3761=账期!$A$63,G3761=账期!$A$64,G3761=账期!$A$66,G3761=账期!$A$67,G3761=账期!$A$68,G3761=账期!$A$70,G3761=账期!$A$71),30,IF(OR(G3761=账期!$A$74,G3761=账期!$A$77,G3761=账期!$A$76,G3761=账期!$A$79,G3761=账期!$A$80,G3761=账期!$A$81,G3761=账期!$A$83,G3761=账期!$A$85,G3761=账期!$A$87,G3761=账期!$A$89,G3761=账期!$A$91),60,IF(OR(G3761=账期!$A$93,G3761=账期!$A$94,G3761=账期!$A$95,G3761=账期!$A$96,G3761=账期!$A$98,G3761=账期!$A$99,G3761=账期!$A$101,G3761=账期!$A$102),90,0)))</f>
        <v>0</v>
      </c>
      <c r="AF3761" s="396"/>
      <c r="AG3761" s="384"/>
      <c r="AH3761" s="396" t="str">
        <f t="shared" si="516"/>
        <v/>
      </c>
    </row>
    <row r="3762" spans="1:34" ht="18" customHeight="1" x14ac:dyDescent="0.25">
      <c r="A3762" s="301" t="str">
        <f t="shared" si="511"/>
        <v/>
      </c>
      <c r="B3762" s="397"/>
      <c r="C3762" s="398"/>
      <c r="D3762" s="399"/>
      <c r="E3762" s="383" t="str">
        <f t="shared" si="514"/>
        <v>C</v>
      </c>
      <c r="F3762" s="383" t="str">
        <f t="shared" si="515"/>
        <v>C</v>
      </c>
      <c r="G3762" s="400"/>
      <c r="H3762" s="385" t="str">
        <f>IF(G3762="","",VLOOKUP(G3762,下拉数据源!J:K,2,0))</f>
        <v/>
      </c>
      <c r="I3762" s="385"/>
      <c r="J3762" s="385"/>
      <c r="K3762" s="386"/>
      <c r="L3762" s="401"/>
      <c r="M3762" s="384"/>
      <c r="N3762" s="384"/>
      <c r="O3762" s="384"/>
      <c r="P3762" s="386"/>
      <c r="Q3762" s="387"/>
      <c r="R3762" s="286"/>
      <c r="S3762" s="388">
        <f t="shared" si="512"/>
        <v>0</v>
      </c>
      <c r="T3762" s="389"/>
      <c r="U3762" s="389">
        <f t="shared" si="510"/>
        <v>0</v>
      </c>
      <c r="V3762" s="451"/>
      <c r="W3762" s="452"/>
      <c r="X3762" s="386"/>
      <c r="Y3762" s="390"/>
      <c r="Z3762" s="391"/>
      <c r="AA3762" s="392"/>
      <c r="AB3762" s="393"/>
      <c r="AC3762" s="394"/>
      <c r="AD3762" s="395">
        <f t="shared" si="513"/>
        <v>0</v>
      </c>
      <c r="AE3762" s="396">
        <f>IF(OR(G3762=账期!$A$18,G3762=账期!$A$20,G3762=账期!$A$22,G3762=账期!$A$24,G3762=账期!$A$25,G3762=账期!$A$27,G3762=账期!$A$26,G3762=账期!$A$28,G3762=账期!$A$30,G3762=账期!$A$32,G3762=账期!$A$34,G3762=账期!$A$35,G3762=账期!$A$37,G3762=账期!$A$39,G3762=账期!$A$40,G3762=账期!$A$41,G3762=账期!$A$42,G3762=账期!$A$43,G3762=账期!$A$44,G3762=账期!$A$45,G3762=账期!$A$46,G3762=账期!$A$48,G3762=账期!$A$50,G3762=账期!$A$51,G3762=账期!$A$52,G3762=账期!$A$53,G3762=账期!$A$54,G3762=账期!$A$56,G3762=账期!$A$57,G3762=账期!$A$58,G3762=账期!$A$59,G3762=账期!$A$60,G3762=账期!$A$61,G3762=账期!$A$62,G3762=账期!$A$63,G3762=账期!$A$64,G3762=账期!$A$66,G3762=账期!$A$67,G3762=账期!$A$68,G3762=账期!$A$70,G3762=账期!$A$71),30,IF(OR(G3762=账期!$A$74,G3762=账期!$A$77,G3762=账期!$A$76,G3762=账期!$A$79,G3762=账期!$A$80,G3762=账期!$A$81,G3762=账期!$A$83,G3762=账期!$A$85,G3762=账期!$A$87,G3762=账期!$A$89,G3762=账期!$A$91),60,IF(OR(G3762=账期!$A$93,G3762=账期!$A$94,G3762=账期!$A$95,G3762=账期!$A$96,G3762=账期!$A$98,G3762=账期!$A$99,G3762=账期!$A$101,G3762=账期!$A$102),90,0)))</f>
        <v>0</v>
      </c>
      <c r="AF3762" s="396"/>
      <c r="AG3762" s="384"/>
      <c r="AH3762" s="396" t="str">
        <f t="shared" si="516"/>
        <v/>
      </c>
    </row>
    <row r="3763" spans="1:34" ht="18" customHeight="1" x14ac:dyDescent="0.25">
      <c r="A3763" s="301" t="str">
        <f t="shared" si="511"/>
        <v/>
      </c>
      <c r="B3763" s="397"/>
      <c r="C3763" s="398"/>
      <c r="D3763" s="399"/>
      <c r="E3763" s="383" t="str">
        <f t="shared" si="514"/>
        <v>C</v>
      </c>
      <c r="F3763" s="383" t="str">
        <f t="shared" si="515"/>
        <v>C</v>
      </c>
      <c r="G3763" s="400"/>
      <c r="H3763" s="385" t="str">
        <f>IF(G3763="","",VLOOKUP(G3763,下拉数据源!J:K,2,0))</f>
        <v/>
      </c>
      <c r="I3763" s="385"/>
      <c r="J3763" s="385"/>
      <c r="K3763" s="386"/>
      <c r="L3763" s="401"/>
      <c r="M3763" s="384"/>
      <c r="N3763" s="384"/>
      <c r="O3763" s="384"/>
      <c r="P3763" s="386"/>
      <c r="Q3763" s="387"/>
      <c r="R3763" s="286"/>
      <c r="S3763" s="388">
        <f t="shared" si="512"/>
        <v>0</v>
      </c>
      <c r="T3763" s="389"/>
      <c r="U3763" s="389">
        <f t="shared" si="510"/>
        <v>0</v>
      </c>
      <c r="V3763" s="451"/>
      <c r="W3763" s="452"/>
      <c r="X3763" s="386"/>
      <c r="Y3763" s="390"/>
      <c r="Z3763" s="391"/>
      <c r="AA3763" s="392"/>
      <c r="AB3763" s="393"/>
      <c r="AC3763" s="394"/>
      <c r="AD3763" s="395">
        <f t="shared" si="513"/>
        <v>0</v>
      </c>
      <c r="AE3763" s="396">
        <f>IF(OR(G3763=账期!$A$18,G3763=账期!$A$20,G3763=账期!$A$22,G3763=账期!$A$24,G3763=账期!$A$25,G3763=账期!$A$27,G3763=账期!$A$26,G3763=账期!$A$28,G3763=账期!$A$30,G3763=账期!$A$32,G3763=账期!$A$34,G3763=账期!$A$35,G3763=账期!$A$37,G3763=账期!$A$39,G3763=账期!$A$40,G3763=账期!$A$41,G3763=账期!$A$42,G3763=账期!$A$43,G3763=账期!$A$44,G3763=账期!$A$45,G3763=账期!$A$46,G3763=账期!$A$48,G3763=账期!$A$50,G3763=账期!$A$51,G3763=账期!$A$52,G3763=账期!$A$53,G3763=账期!$A$54,G3763=账期!$A$56,G3763=账期!$A$57,G3763=账期!$A$58,G3763=账期!$A$59,G3763=账期!$A$60,G3763=账期!$A$61,G3763=账期!$A$62,G3763=账期!$A$63,G3763=账期!$A$64,G3763=账期!$A$66,G3763=账期!$A$67,G3763=账期!$A$68,G3763=账期!$A$70,G3763=账期!$A$71),30,IF(OR(G3763=账期!$A$74,G3763=账期!$A$77,G3763=账期!$A$76,G3763=账期!$A$79,G3763=账期!$A$80,G3763=账期!$A$81,G3763=账期!$A$83,G3763=账期!$A$85,G3763=账期!$A$87,G3763=账期!$A$89,G3763=账期!$A$91),60,IF(OR(G3763=账期!$A$93,G3763=账期!$A$94,G3763=账期!$A$95,G3763=账期!$A$96,G3763=账期!$A$98,G3763=账期!$A$99,G3763=账期!$A$101,G3763=账期!$A$102),90,0)))</f>
        <v>0</v>
      </c>
      <c r="AF3763" s="396"/>
      <c r="AG3763" s="384"/>
      <c r="AH3763" s="396" t="str">
        <f t="shared" si="516"/>
        <v/>
      </c>
    </row>
    <row r="3764" spans="1:34" ht="18" customHeight="1" x14ac:dyDescent="0.25">
      <c r="A3764" s="301" t="str">
        <f t="shared" si="511"/>
        <v/>
      </c>
      <c r="B3764" s="397"/>
      <c r="C3764" s="398"/>
      <c r="D3764" s="399"/>
      <c r="E3764" s="383" t="str">
        <f t="shared" si="514"/>
        <v>C</v>
      </c>
      <c r="F3764" s="383" t="str">
        <f t="shared" si="515"/>
        <v>C</v>
      </c>
      <c r="G3764" s="400"/>
      <c r="H3764" s="385" t="str">
        <f>IF(G3764="","",VLOOKUP(G3764,下拉数据源!J:K,2,0))</f>
        <v/>
      </c>
      <c r="I3764" s="385"/>
      <c r="J3764" s="385"/>
      <c r="K3764" s="386"/>
      <c r="L3764" s="401"/>
      <c r="M3764" s="384"/>
      <c r="N3764" s="384"/>
      <c r="O3764" s="384"/>
      <c r="P3764" s="386"/>
      <c r="Q3764" s="387"/>
      <c r="R3764" s="286"/>
      <c r="S3764" s="388">
        <f t="shared" si="512"/>
        <v>0</v>
      </c>
      <c r="T3764" s="389"/>
      <c r="U3764" s="389">
        <f t="shared" si="510"/>
        <v>0</v>
      </c>
      <c r="V3764" s="451"/>
      <c r="W3764" s="452"/>
      <c r="X3764" s="386"/>
      <c r="Y3764" s="390"/>
      <c r="Z3764" s="391"/>
      <c r="AA3764" s="392"/>
      <c r="AB3764" s="393"/>
      <c r="AC3764" s="394"/>
      <c r="AD3764" s="395">
        <f t="shared" si="513"/>
        <v>0</v>
      </c>
      <c r="AE3764" s="396">
        <f>IF(OR(G3764=账期!$A$18,G3764=账期!$A$20,G3764=账期!$A$22,G3764=账期!$A$24,G3764=账期!$A$25,G3764=账期!$A$27,G3764=账期!$A$26,G3764=账期!$A$28,G3764=账期!$A$30,G3764=账期!$A$32,G3764=账期!$A$34,G3764=账期!$A$35,G3764=账期!$A$37,G3764=账期!$A$39,G3764=账期!$A$40,G3764=账期!$A$41,G3764=账期!$A$42,G3764=账期!$A$43,G3764=账期!$A$44,G3764=账期!$A$45,G3764=账期!$A$46,G3764=账期!$A$48,G3764=账期!$A$50,G3764=账期!$A$51,G3764=账期!$A$52,G3764=账期!$A$53,G3764=账期!$A$54,G3764=账期!$A$56,G3764=账期!$A$57,G3764=账期!$A$58,G3764=账期!$A$59,G3764=账期!$A$60,G3764=账期!$A$61,G3764=账期!$A$62,G3764=账期!$A$63,G3764=账期!$A$64,G3764=账期!$A$66,G3764=账期!$A$67,G3764=账期!$A$68,G3764=账期!$A$70,G3764=账期!$A$71),30,IF(OR(G3764=账期!$A$74,G3764=账期!$A$77,G3764=账期!$A$76,G3764=账期!$A$79,G3764=账期!$A$80,G3764=账期!$A$81,G3764=账期!$A$83,G3764=账期!$A$85,G3764=账期!$A$87,G3764=账期!$A$89,G3764=账期!$A$91),60,IF(OR(G3764=账期!$A$93,G3764=账期!$A$94,G3764=账期!$A$95,G3764=账期!$A$96,G3764=账期!$A$98,G3764=账期!$A$99,G3764=账期!$A$101,G3764=账期!$A$102),90,0)))</f>
        <v>0</v>
      </c>
      <c r="AF3764" s="396"/>
      <c r="AG3764" s="384"/>
      <c r="AH3764" s="396" t="str">
        <f t="shared" si="516"/>
        <v/>
      </c>
    </row>
    <row r="3765" spans="1:34" ht="18" customHeight="1" x14ac:dyDescent="0.25">
      <c r="A3765" s="301" t="str">
        <f t="shared" si="511"/>
        <v/>
      </c>
      <c r="B3765" s="397"/>
      <c r="C3765" s="398"/>
      <c r="D3765" s="399"/>
      <c r="E3765" s="383" t="str">
        <f t="shared" si="514"/>
        <v>C</v>
      </c>
      <c r="F3765" s="383" t="str">
        <f t="shared" si="515"/>
        <v>C</v>
      </c>
      <c r="G3765" s="400"/>
      <c r="H3765" s="385" t="str">
        <f>IF(G3765="","",VLOOKUP(G3765,下拉数据源!J:K,2,0))</f>
        <v/>
      </c>
      <c r="I3765" s="385"/>
      <c r="J3765" s="385"/>
      <c r="K3765" s="386"/>
      <c r="L3765" s="401"/>
      <c r="M3765" s="384"/>
      <c r="N3765" s="384"/>
      <c r="O3765" s="384"/>
      <c r="P3765" s="386"/>
      <c r="Q3765" s="387"/>
      <c r="R3765" s="286"/>
      <c r="S3765" s="388">
        <f t="shared" si="512"/>
        <v>0</v>
      </c>
      <c r="T3765" s="389"/>
      <c r="U3765" s="389">
        <f t="shared" si="510"/>
        <v>0</v>
      </c>
      <c r="V3765" s="451"/>
      <c r="W3765" s="452"/>
      <c r="X3765" s="386"/>
      <c r="Y3765" s="390"/>
      <c r="Z3765" s="391"/>
      <c r="AA3765" s="392"/>
      <c r="AB3765" s="393"/>
      <c r="AC3765" s="394"/>
      <c r="AD3765" s="395">
        <f t="shared" si="513"/>
        <v>0</v>
      </c>
      <c r="AE3765" s="396">
        <f>IF(OR(G3765=账期!$A$18,G3765=账期!$A$20,G3765=账期!$A$22,G3765=账期!$A$24,G3765=账期!$A$25,G3765=账期!$A$27,G3765=账期!$A$26,G3765=账期!$A$28,G3765=账期!$A$30,G3765=账期!$A$32,G3765=账期!$A$34,G3765=账期!$A$35,G3765=账期!$A$37,G3765=账期!$A$39,G3765=账期!$A$40,G3765=账期!$A$41,G3765=账期!$A$42,G3765=账期!$A$43,G3765=账期!$A$44,G3765=账期!$A$45,G3765=账期!$A$46,G3765=账期!$A$48,G3765=账期!$A$50,G3765=账期!$A$51,G3765=账期!$A$52,G3765=账期!$A$53,G3765=账期!$A$54,G3765=账期!$A$56,G3765=账期!$A$57,G3765=账期!$A$58,G3765=账期!$A$59,G3765=账期!$A$60,G3765=账期!$A$61,G3765=账期!$A$62,G3765=账期!$A$63,G3765=账期!$A$64,G3765=账期!$A$66,G3765=账期!$A$67,G3765=账期!$A$68,G3765=账期!$A$70,G3765=账期!$A$71),30,IF(OR(G3765=账期!$A$74,G3765=账期!$A$77,G3765=账期!$A$76,G3765=账期!$A$79,G3765=账期!$A$80,G3765=账期!$A$81,G3765=账期!$A$83,G3765=账期!$A$85,G3765=账期!$A$87,G3765=账期!$A$89,G3765=账期!$A$91),60,IF(OR(G3765=账期!$A$93,G3765=账期!$A$94,G3765=账期!$A$95,G3765=账期!$A$96,G3765=账期!$A$98,G3765=账期!$A$99,G3765=账期!$A$101,G3765=账期!$A$102),90,0)))</f>
        <v>0</v>
      </c>
      <c r="AF3765" s="396"/>
      <c r="AG3765" s="384"/>
      <c r="AH3765" s="396" t="str">
        <f t="shared" si="516"/>
        <v/>
      </c>
    </row>
    <row r="3766" spans="1:34" ht="18" customHeight="1" x14ac:dyDescent="0.25">
      <c r="A3766" s="301" t="str">
        <f t="shared" si="511"/>
        <v/>
      </c>
      <c r="B3766" s="397"/>
      <c r="C3766" s="398"/>
      <c r="D3766" s="399"/>
      <c r="E3766" s="383" t="str">
        <f t="shared" si="514"/>
        <v>C</v>
      </c>
      <c r="F3766" s="383" t="str">
        <f t="shared" si="515"/>
        <v>C</v>
      </c>
      <c r="G3766" s="400"/>
      <c r="H3766" s="385" t="str">
        <f>IF(G3766="","",VLOOKUP(G3766,下拉数据源!J:K,2,0))</f>
        <v/>
      </c>
      <c r="I3766" s="385"/>
      <c r="J3766" s="385"/>
      <c r="K3766" s="386"/>
      <c r="L3766" s="401"/>
      <c r="M3766" s="384"/>
      <c r="N3766" s="384"/>
      <c r="O3766" s="384"/>
      <c r="P3766" s="386"/>
      <c r="Q3766" s="387"/>
      <c r="R3766" s="286"/>
      <c r="S3766" s="388">
        <f t="shared" si="512"/>
        <v>0</v>
      </c>
      <c r="T3766" s="389"/>
      <c r="U3766" s="389">
        <f t="shared" si="510"/>
        <v>0</v>
      </c>
      <c r="V3766" s="451"/>
      <c r="W3766" s="452"/>
      <c r="X3766" s="386"/>
      <c r="Y3766" s="390"/>
      <c r="Z3766" s="391"/>
      <c r="AA3766" s="392"/>
      <c r="AB3766" s="393"/>
      <c r="AC3766" s="394"/>
      <c r="AD3766" s="395">
        <f t="shared" si="513"/>
        <v>0</v>
      </c>
      <c r="AE3766" s="396">
        <f>IF(OR(G3766=账期!$A$18,G3766=账期!$A$20,G3766=账期!$A$22,G3766=账期!$A$24,G3766=账期!$A$25,G3766=账期!$A$27,G3766=账期!$A$26,G3766=账期!$A$28,G3766=账期!$A$30,G3766=账期!$A$32,G3766=账期!$A$34,G3766=账期!$A$35,G3766=账期!$A$37,G3766=账期!$A$39,G3766=账期!$A$40,G3766=账期!$A$41,G3766=账期!$A$42,G3766=账期!$A$43,G3766=账期!$A$44,G3766=账期!$A$45,G3766=账期!$A$46,G3766=账期!$A$48,G3766=账期!$A$50,G3766=账期!$A$51,G3766=账期!$A$52,G3766=账期!$A$53,G3766=账期!$A$54,G3766=账期!$A$56,G3766=账期!$A$57,G3766=账期!$A$58,G3766=账期!$A$59,G3766=账期!$A$60,G3766=账期!$A$61,G3766=账期!$A$62,G3766=账期!$A$63,G3766=账期!$A$64,G3766=账期!$A$66,G3766=账期!$A$67,G3766=账期!$A$68,G3766=账期!$A$70,G3766=账期!$A$71),30,IF(OR(G3766=账期!$A$74,G3766=账期!$A$77,G3766=账期!$A$76,G3766=账期!$A$79,G3766=账期!$A$80,G3766=账期!$A$81,G3766=账期!$A$83,G3766=账期!$A$85,G3766=账期!$A$87,G3766=账期!$A$89,G3766=账期!$A$91),60,IF(OR(G3766=账期!$A$93,G3766=账期!$A$94,G3766=账期!$A$95,G3766=账期!$A$96,G3766=账期!$A$98,G3766=账期!$A$99,G3766=账期!$A$101,G3766=账期!$A$102),90,0)))</f>
        <v>0</v>
      </c>
      <c r="AF3766" s="396"/>
      <c r="AG3766" s="384"/>
      <c r="AH3766" s="396" t="str">
        <f t="shared" si="516"/>
        <v/>
      </c>
    </row>
    <row r="3767" spans="1:34" ht="18" customHeight="1" x14ac:dyDescent="0.25">
      <c r="A3767" s="301" t="str">
        <f t="shared" si="511"/>
        <v/>
      </c>
      <c r="B3767" s="397"/>
      <c r="C3767" s="398"/>
      <c r="D3767" s="399"/>
      <c r="E3767" s="383" t="str">
        <f t="shared" si="514"/>
        <v>C</v>
      </c>
      <c r="F3767" s="383" t="str">
        <f t="shared" si="515"/>
        <v>C</v>
      </c>
      <c r="G3767" s="400"/>
      <c r="H3767" s="385" t="str">
        <f>IF(G3767="","",VLOOKUP(G3767,下拉数据源!J:K,2,0))</f>
        <v/>
      </c>
      <c r="I3767" s="385"/>
      <c r="J3767" s="385"/>
      <c r="K3767" s="386"/>
      <c r="L3767" s="401"/>
      <c r="M3767" s="384"/>
      <c r="N3767" s="384"/>
      <c r="O3767" s="384"/>
      <c r="P3767" s="386"/>
      <c r="Q3767" s="387"/>
      <c r="R3767" s="286"/>
      <c r="S3767" s="388">
        <f t="shared" si="512"/>
        <v>0</v>
      </c>
      <c r="T3767" s="389"/>
      <c r="U3767" s="389">
        <f t="shared" si="510"/>
        <v>0</v>
      </c>
      <c r="V3767" s="451"/>
      <c r="W3767" s="452"/>
      <c r="X3767" s="386"/>
      <c r="Y3767" s="390"/>
      <c r="Z3767" s="391"/>
      <c r="AA3767" s="392"/>
      <c r="AB3767" s="393"/>
      <c r="AC3767" s="394"/>
      <c r="AD3767" s="395">
        <f t="shared" si="513"/>
        <v>0</v>
      </c>
      <c r="AE3767" s="396">
        <f>IF(OR(G3767=账期!$A$18,G3767=账期!$A$20,G3767=账期!$A$22,G3767=账期!$A$24,G3767=账期!$A$25,G3767=账期!$A$27,G3767=账期!$A$26,G3767=账期!$A$28,G3767=账期!$A$30,G3767=账期!$A$32,G3767=账期!$A$34,G3767=账期!$A$35,G3767=账期!$A$37,G3767=账期!$A$39,G3767=账期!$A$40,G3767=账期!$A$41,G3767=账期!$A$42,G3767=账期!$A$43,G3767=账期!$A$44,G3767=账期!$A$45,G3767=账期!$A$46,G3767=账期!$A$48,G3767=账期!$A$50,G3767=账期!$A$51,G3767=账期!$A$52,G3767=账期!$A$53,G3767=账期!$A$54,G3767=账期!$A$56,G3767=账期!$A$57,G3767=账期!$A$58,G3767=账期!$A$59,G3767=账期!$A$60,G3767=账期!$A$61,G3767=账期!$A$62,G3767=账期!$A$63,G3767=账期!$A$64,G3767=账期!$A$66,G3767=账期!$A$67,G3767=账期!$A$68,G3767=账期!$A$70,G3767=账期!$A$71),30,IF(OR(G3767=账期!$A$74,G3767=账期!$A$77,G3767=账期!$A$76,G3767=账期!$A$79,G3767=账期!$A$80,G3767=账期!$A$81,G3767=账期!$A$83,G3767=账期!$A$85,G3767=账期!$A$87,G3767=账期!$A$89,G3767=账期!$A$91),60,IF(OR(G3767=账期!$A$93,G3767=账期!$A$94,G3767=账期!$A$95,G3767=账期!$A$96,G3767=账期!$A$98,G3767=账期!$A$99,G3767=账期!$A$101,G3767=账期!$A$102),90,0)))</f>
        <v>0</v>
      </c>
      <c r="AF3767" s="396"/>
      <c r="AG3767" s="384"/>
      <c r="AH3767" s="396" t="str">
        <f t="shared" si="516"/>
        <v/>
      </c>
    </row>
    <row r="3768" spans="1:34" ht="18" customHeight="1" x14ac:dyDescent="0.25">
      <c r="A3768" s="301" t="str">
        <f t="shared" si="511"/>
        <v/>
      </c>
      <c r="B3768" s="397"/>
      <c r="C3768" s="398"/>
      <c r="D3768" s="399"/>
      <c r="E3768" s="383" t="str">
        <f t="shared" si="514"/>
        <v>C</v>
      </c>
      <c r="F3768" s="383" t="str">
        <f t="shared" si="515"/>
        <v>C</v>
      </c>
      <c r="G3768" s="400"/>
      <c r="H3768" s="385" t="str">
        <f>IF(G3768="","",VLOOKUP(G3768,下拉数据源!J:K,2,0))</f>
        <v/>
      </c>
      <c r="I3768" s="385"/>
      <c r="J3768" s="385"/>
      <c r="K3768" s="386"/>
      <c r="L3768" s="401"/>
      <c r="M3768" s="384"/>
      <c r="N3768" s="384"/>
      <c r="O3768" s="384"/>
      <c r="P3768" s="386"/>
      <c r="Q3768" s="387"/>
      <c r="R3768" s="286"/>
      <c r="S3768" s="388">
        <f t="shared" si="512"/>
        <v>0</v>
      </c>
      <c r="T3768" s="389"/>
      <c r="U3768" s="389">
        <f t="shared" si="510"/>
        <v>0</v>
      </c>
      <c r="V3768" s="451"/>
      <c r="W3768" s="452"/>
      <c r="X3768" s="386"/>
      <c r="Y3768" s="390"/>
      <c r="Z3768" s="391"/>
      <c r="AA3768" s="392"/>
      <c r="AB3768" s="393"/>
      <c r="AC3768" s="394"/>
      <c r="AD3768" s="395">
        <f t="shared" si="513"/>
        <v>0</v>
      </c>
      <c r="AE3768" s="396">
        <f>IF(OR(G3768=账期!$A$18,G3768=账期!$A$20,G3768=账期!$A$22,G3768=账期!$A$24,G3768=账期!$A$25,G3768=账期!$A$27,G3768=账期!$A$26,G3768=账期!$A$28,G3768=账期!$A$30,G3768=账期!$A$32,G3768=账期!$A$34,G3768=账期!$A$35,G3768=账期!$A$37,G3768=账期!$A$39,G3768=账期!$A$40,G3768=账期!$A$41,G3768=账期!$A$42,G3768=账期!$A$43,G3768=账期!$A$44,G3768=账期!$A$45,G3768=账期!$A$46,G3768=账期!$A$48,G3768=账期!$A$50,G3768=账期!$A$51,G3768=账期!$A$52,G3768=账期!$A$53,G3768=账期!$A$54,G3768=账期!$A$56,G3768=账期!$A$57,G3768=账期!$A$58,G3768=账期!$A$59,G3768=账期!$A$60,G3768=账期!$A$61,G3768=账期!$A$62,G3768=账期!$A$63,G3768=账期!$A$64,G3768=账期!$A$66,G3768=账期!$A$67,G3768=账期!$A$68,G3768=账期!$A$70,G3768=账期!$A$71),30,IF(OR(G3768=账期!$A$74,G3768=账期!$A$77,G3768=账期!$A$76,G3768=账期!$A$79,G3768=账期!$A$80,G3768=账期!$A$81,G3768=账期!$A$83,G3768=账期!$A$85,G3768=账期!$A$87,G3768=账期!$A$89,G3768=账期!$A$91),60,IF(OR(G3768=账期!$A$93,G3768=账期!$A$94,G3768=账期!$A$95,G3768=账期!$A$96,G3768=账期!$A$98,G3768=账期!$A$99,G3768=账期!$A$101,G3768=账期!$A$102),90,0)))</f>
        <v>0</v>
      </c>
      <c r="AF3768" s="396"/>
      <c r="AG3768" s="384"/>
      <c r="AH3768" s="396" t="str">
        <f t="shared" si="516"/>
        <v/>
      </c>
    </row>
    <row r="3769" spans="1:34" ht="18" customHeight="1" x14ac:dyDescent="0.25">
      <c r="A3769" s="301" t="str">
        <f t="shared" si="511"/>
        <v/>
      </c>
      <c r="B3769" s="397"/>
      <c r="C3769" s="398"/>
      <c r="D3769" s="399"/>
      <c r="E3769" s="383" t="str">
        <f t="shared" si="514"/>
        <v>C</v>
      </c>
      <c r="F3769" s="383" t="str">
        <f t="shared" si="515"/>
        <v>C</v>
      </c>
      <c r="G3769" s="400"/>
      <c r="H3769" s="385" t="str">
        <f>IF(G3769="","",VLOOKUP(G3769,下拉数据源!J:K,2,0))</f>
        <v/>
      </c>
      <c r="I3769" s="385"/>
      <c r="J3769" s="385"/>
      <c r="K3769" s="386"/>
      <c r="L3769" s="401"/>
      <c r="M3769" s="384"/>
      <c r="N3769" s="384"/>
      <c r="O3769" s="384"/>
      <c r="P3769" s="386"/>
      <c r="Q3769" s="387"/>
      <c r="R3769" s="286"/>
      <c r="S3769" s="388">
        <f t="shared" si="512"/>
        <v>0</v>
      </c>
      <c r="T3769" s="389"/>
      <c r="U3769" s="389">
        <f t="shared" si="510"/>
        <v>0</v>
      </c>
      <c r="V3769" s="451"/>
      <c r="W3769" s="452"/>
      <c r="X3769" s="386"/>
      <c r="Y3769" s="390"/>
      <c r="Z3769" s="391"/>
      <c r="AA3769" s="392"/>
      <c r="AB3769" s="393"/>
      <c r="AC3769" s="394"/>
      <c r="AD3769" s="395">
        <f t="shared" si="513"/>
        <v>0</v>
      </c>
      <c r="AE3769" s="396">
        <f>IF(OR(G3769=账期!$A$18,G3769=账期!$A$20,G3769=账期!$A$22,G3769=账期!$A$24,G3769=账期!$A$25,G3769=账期!$A$27,G3769=账期!$A$26,G3769=账期!$A$28,G3769=账期!$A$30,G3769=账期!$A$32,G3769=账期!$A$34,G3769=账期!$A$35,G3769=账期!$A$37,G3769=账期!$A$39,G3769=账期!$A$40,G3769=账期!$A$41,G3769=账期!$A$42,G3769=账期!$A$43,G3769=账期!$A$44,G3769=账期!$A$45,G3769=账期!$A$46,G3769=账期!$A$48,G3769=账期!$A$50,G3769=账期!$A$51,G3769=账期!$A$52,G3769=账期!$A$53,G3769=账期!$A$54,G3769=账期!$A$56,G3769=账期!$A$57,G3769=账期!$A$58,G3769=账期!$A$59,G3769=账期!$A$60,G3769=账期!$A$61,G3769=账期!$A$62,G3769=账期!$A$63,G3769=账期!$A$64,G3769=账期!$A$66,G3769=账期!$A$67,G3769=账期!$A$68,G3769=账期!$A$70,G3769=账期!$A$71),30,IF(OR(G3769=账期!$A$74,G3769=账期!$A$77,G3769=账期!$A$76,G3769=账期!$A$79,G3769=账期!$A$80,G3769=账期!$A$81,G3769=账期!$A$83,G3769=账期!$A$85,G3769=账期!$A$87,G3769=账期!$A$89,G3769=账期!$A$91),60,IF(OR(G3769=账期!$A$93,G3769=账期!$A$94,G3769=账期!$A$95,G3769=账期!$A$96,G3769=账期!$A$98,G3769=账期!$A$99,G3769=账期!$A$101,G3769=账期!$A$102),90,0)))</f>
        <v>0</v>
      </c>
      <c r="AF3769" s="396"/>
      <c r="AG3769" s="384"/>
      <c r="AH3769" s="396" t="str">
        <f t="shared" si="516"/>
        <v/>
      </c>
    </row>
    <row r="3770" spans="1:34" ht="18" customHeight="1" x14ac:dyDescent="0.25">
      <c r="A3770" s="301" t="str">
        <f t="shared" si="511"/>
        <v/>
      </c>
      <c r="B3770" s="397"/>
      <c r="C3770" s="398"/>
      <c r="D3770" s="399"/>
      <c r="E3770" s="383" t="str">
        <f t="shared" si="514"/>
        <v>C</v>
      </c>
      <c r="F3770" s="383" t="str">
        <f t="shared" si="515"/>
        <v>C</v>
      </c>
      <c r="G3770" s="400"/>
      <c r="H3770" s="385" t="str">
        <f>IF(G3770="","",VLOOKUP(G3770,下拉数据源!J:K,2,0))</f>
        <v/>
      </c>
      <c r="I3770" s="385"/>
      <c r="J3770" s="385"/>
      <c r="K3770" s="386"/>
      <c r="L3770" s="401"/>
      <c r="M3770" s="384"/>
      <c r="N3770" s="384"/>
      <c r="O3770" s="384"/>
      <c r="P3770" s="386"/>
      <c r="Q3770" s="387"/>
      <c r="R3770" s="286"/>
      <c r="S3770" s="388">
        <f t="shared" si="512"/>
        <v>0</v>
      </c>
      <c r="T3770" s="389"/>
      <c r="U3770" s="389">
        <f t="shared" ref="U3770:U3833" si="517">S3770-T3770</f>
        <v>0</v>
      </c>
      <c r="V3770" s="451"/>
      <c r="W3770" s="452"/>
      <c r="X3770" s="386"/>
      <c r="Y3770" s="390"/>
      <c r="Z3770" s="391"/>
      <c r="AA3770" s="392"/>
      <c r="AB3770" s="393"/>
      <c r="AC3770" s="394"/>
      <c r="AD3770" s="395">
        <f t="shared" si="513"/>
        <v>0</v>
      </c>
      <c r="AE3770" s="396">
        <f>IF(OR(G3770=账期!$A$18,G3770=账期!$A$20,G3770=账期!$A$22,G3770=账期!$A$24,G3770=账期!$A$25,G3770=账期!$A$27,G3770=账期!$A$26,G3770=账期!$A$28,G3770=账期!$A$30,G3770=账期!$A$32,G3770=账期!$A$34,G3770=账期!$A$35,G3770=账期!$A$37,G3770=账期!$A$39,G3770=账期!$A$40,G3770=账期!$A$41,G3770=账期!$A$42,G3770=账期!$A$43,G3770=账期!$A$44,G3770=账期!$A$45,G3770=账期!$A$46,G3770=账期!$A$48,G3770=账期!$A$50,G3770=账期!$A$51,G3770=账期!$A$52,G3770=账期!$A$53,G3770=账期!$A$54,G3770=账期!$A$56,G3770=账期!$A$57,G3770=账期!$A$58,G3770=账期!$A$59,G3770=账期!$A$60,G3770=账期!$A$61,G3770=账期!$A$62,G3770=账期!$A$63,G3770=账期!$A$64,G3770=账期!$A$66,G3770=账期!$A$67,G3770=账期!$A$68,G3770=账期!$A$70,G3770=账期!$A$71),30,IF(OR(G3770=账期!$A$74,G3770=账期!$A$77,G3770=账期!$A$76,G3770=账期!$A$79,G3770=账期!$A$80,G3770=账期!$A$81,G3770=账期!$A$83,G3770=账期!$A$85,G3770=账期!$A$87,G3770=账期!$A$89,G3770=账期!$A$91),60,IF(OR(G3770=账期!$A$93,G3770=账期!$A$94,G3770=账期!$A$95,G3770=账期!$A$96,G3770=账期!$A$98,G3770=账期!$A$99,G3770=账期!$A$101,G3770=账期!$A$102),90,0)))</f>
        <v>0</v>
      </c>
      <c r="AF3770" s="396"/>
      <c r="AG3770" s="384"/>
      <c r="AH3770" s="396" t="str">
        <f t="shared" si="516"/>
        <v/>
      </c>
    </row>
    <row r="3771" spans="1:34" ht="18" customHeight="1" x14ac:dyDescent="0.25">
      <c r="A3771" s="301" t="str">
        <f t="shared" si="511"/>
        <v/>
      </c>
      <c r="B3771" s="397"/>
      <c r="C3771" s="398"/>
      <c r="D3771" s="399"/>
      <c r="E3771" s="383" t="str">
        <f t="shared" si="514"/>
        <v>C</v>
      </c>
      <c r="F3771" s="383" t="str">
        <f t="shared" si="515"/>
        <v>C</v>
      </c>
      <c r="G3771" s="400"/>
      <c r="H3771" s="385" t="str">
        <f>IF(G3771="","",VLOOKUP(G3771,下拉数据源!J:K,2,0))</f>
        <v/>
      </c>
      <c r="I3771" s="385"/>
      <c r="J3771" s="385"/>
      <c r="K3771" s="386"/>
      <c r="L3771" s="401"/>
      <c r="M3771" s="384"/>
      <c r="N3771" s="384"/>
      <c r="O3771" s="384"/>
      <c r="P3771" s="386"/>
      <c r="Q3771" s="387"/>
      <c r="R3771" s="286"/>
      <c r="S3771" s="388">
        <f t="shared" si="512"/>
        <v>0</v>
      </c>
      <c r="T3771" s="389"/>
      <c r="U3771" s="389">
        <f t="shared" si="517"/>
        <v>0</v>
      </c>
      <c r="V3771" s="451"/>
      <c r="W3771" s="452"/>
      <c r="X3771" s="386"/>
      <c r="Y3771" s="390"/>
      <c r="Z3771" s="391"/>
      <c r="AA3771" s="392"/>
      <c r="AB3771" s="393"/>
      <c r="AC3771" s="394"/>
      <c r="AD3771" s="395">
        <f t="shared" si="513"/>
        <v>0</v>
      </c>
      <c r="AE3771" s="396">
        <f>IF(OR(G3771=账期!$A$18,G3771=账期!$A$20,G3771=账期!$A$22,G3771=账期!$A$24,G3771=账期!$A$25,G3771=账期!$A$27,G3771=账期!$A$26,G3771=账期!$A$28,G3771=账期!$A$30,G3771=账期!$A$32,G3771=账期!$A$34,G3771=账期!$A$35,G3771=账期!$A$37,G3771=账期!$A$39,G3771=账期!$A$40,G3771=账期!$A$41,G3771=账期!$A$42,G3771=账期!$A$43,G3771=账期!$A$44,G3771=账期!$A$45,G3771=账期!$A$46,G3771=账期!$A$48,G3771=账期!$A$50,G3771=账期!$A$51,G3771=账期!$A$52,G3771=账期!$A$53,G3771=账期!$A$54,G3771=账期!$A$56,G3771=账期!$A$57,G3771=账期!$A$58,G3771=账期!$A$59,G3771=账期!$A$60,G3771=账期!$A$61,G3771=账期!$A$62,G3771=账期!$A$63,G3771=账期!$A$64,G3771=账期!$A$66,G3771=账期!$A$67,G3771=账期!$A$68,G3771=账期!$A$70,G3771=账期!$A$71),30,IF(OR(G3771=账期!$A$74,G3771=账期!$A$77,G3771=账期!$A$76,G3771=账期!$A$79,G3771=账期!$A$80,G3771=账期!$A$81,G3771=账期!$A$83,G3771=账期!$A$85,G3771=账期!$A$87,G3771=账期!$A$89,G3771=账期!$A$91),60,IF(OR(G3771=账期!$A$93,G3771=账期!$A$94,G3771=账期!$A$95,G3771=账期!$A$96,G3771=账期!$A$98,G3771=账期!$A$99,G3771=账期!$A$101,G3771=账期!$A$102),90,0)))</f>
        <v>0</v>
      </c>
      <c r="AF3771" s="396"/>
      <c r="AG3771" s="384"/>
      <c r="AH3771" s="396" t="str">
        <f t="shared" si="516"/>
        <v/>
      </c>
    </row>
    <row r="3772" spans="1:34" ht="18" customHeight="1" x14ac:dyDescent="0.25">
      <c r="A3772" s="301" t="str">
        <f t="shared" si="511"/>
        <v/>
      </c>
      <c r="B3772" s="397"/>
      <c r="C3772" s="398"/>
      <c r="D3772" s="399"/>
      <c r="E3772" s="383" t="str">
        <f t="shared" si="514"/>
        <v>C</v>
      </c>
      <c r="F3772" s="383" t="str">
        <f t="shared" si="515"/>
        <v>C</v>
      </c>
      <c r="G3772" s="400"/>
      <c r="H3772" s="385" t="str">
        <f>IF(G3772="","",VLOOKUP(G3772,下拉数据源!J:K,2,0))</f>
        <v/>
      </c>
      <c r="I3772" s="385"/>
      <c r="J3772" s="385"/>
      <c r="K3772" s="386"/>
      <c r="L3772" s="401"/>
      <c r="M3772" s="384"/>
      <c r="N3772" s="384"/>
      <c r="O3772" s="384"/>
      <c r="P3772" s="386"/>
      <c r="Q3772" s="387"/>
      <c r="R3772" s="286"/>
      <c r="S3772" s="388">
        <f t="shared" si="512"/>
        <v>0</v>
      </c>
      <c r="T3772" s="389"/>
      <c r="U3772" s="389">
        <f t="shared" si="517"/>
        <v>0</v>
      </c>
      <c r="V3772" s="451"/>
      <c r="W3772" s="452"/>
      <c r="X3772" s="386"/>
      <c r="Y3772" s="390"/>
      <c r="Z3772" s="391"/>
      <c r="AA3772" s="392"/>
      <c r="AB3772" s="393"/>
      <c r="AC3772" s="394"/>
      <c r="AD3772" s="395">
        <f t="shared" si="513"/>
        <v>0</v>
      </c>
      <c r="AE3772" s="396">
        <f>IF(OR(G3772=账期!$A$18,G3772=账期!$A$20,G3772=账期!$A$22,G3772=账期!$A$24,G3772=账期!$A$25,G3772=账期!$A$27,G3772=账期!$A$26,G3772=账期!$A$28,G3772=账期!$A$30,G3772=账期!$A$32,G3772=账期!$A$34,G3772=账期!$A$35,G3772=账期!$A$37,G3772=账期!$A$39,G3772=账期!$A$40,G3772=账期!$A$41,G3772=账期!$A$42,G3772=账期!$A$43,G3772=账期!$A$44,G3772=账期!$A$45,G3772=账期!$A$46,G3772=账期!$A$48,G3772=账期!$A$50,G3772=账期!$A$51,G3772=账期!$A$52,G3772=账期!$A$53,G3772=账期!$A$54,G3772=账期!$A$56,G3772=账期!$A$57,G3772=账期!$A$58,G3772=账期!$A$59,G3772=账期!$A$60,G3772=账期!$A$61,G3772=账期!$A$62,G3772=账期!$A$63,G3772=账期!$A$64,G3772=账期!$A$66,G3772=账期!$A$67,G3772=账期!$A$68,G3772=账期!$A$70,G3772=账期!$A$71),30,IF(OR(G3772=账期!$A$74,G3772=账期!$A$77,G3772=账期!$A$76,G3772=账期!$A$79,G3772=账期!$A$80,G3772=账期!$A$81,G3772=账期!$A$83,G3772=账期!$A$85,G3772=账期!$A$87,G3772=账期!$A$89,G3772=账期!$A$91),60,IF(OR(G3772=账期!$A$93,G3772=账期!$A$94,G3772=账期!$A$95,G3772=账期!$A$96,G3772=账期!$A$98,G3772=账期!$A$99,G3772=账期!$A$101,G3772=账期!$A$102),90,0)))</f>
        <v>0</v>
      </c>
      <c r="AF3772" s="396"/>
      <c r="AG3772" s="384"/>
      <c r="AH3772" s="396" t="str">
        <f t="shared" si="516"/>
        <v/>
      </c>
    </row>
    <row r="3773" spans="1:34" ht="18" customHeight="1" x14ac:dyDescent="0.25">
      <c r="A3773" s="301" t="str">
        <f t="shared" ref="A3773:A3836" si="518">IF(V3773="","",TEXT(V3773,"yyyy年m月"))</f>
        <v/>
      </c>
      <c r="B3773" s="397"/>
      <c r="C3773" s="398"/>
      <c r="D3773" s="399"/>
      <c r="E3773" s="383" t="str">
        <f t="shared" si="514"/>
        <v>C</v>
      </c>
      <c r="F3773" s="383" t="str">
        <f t="shared" si="515"/>
        <v>C</v>
      </c>
      <c r="G3773" s="400"/>
      <c r="H3773" s="385" t="str">
        <f>IF(G3773="","",VLOOKUP(G3773,下拉数据源!J:K,2,0))</f>
        <v/>
      </c>
      <c r="I3773" s="385"/>
      <c r="J3773" s="385"/>
      <c r="K3773" s="386"/>
      <c r="L3773" s="401"/>
      <c r="M3773" s="384"/>
      <c r="N3773" s="384"/>
      <c r="O3773" s="384"/>
      <c r="P3773" s="386"/>
      <c r="Q3773" s="387"/>
      <c r="R3773" s="286"/>
      <c r="S3773" s="388">
        <f t="shared" si="512"/>
        <v>0</v>
      </c>
      <c r="T3773" s="389"/>
      <c r="U3773" s="389">
        <f t="shared" si="517"/>
        <v>0</v>
      </c>
      <c r="V3773" s="451"/>
      <c r="W3773" s="452"/>
      <c r="X3773" s="386"/>
      <c r="Y3773" s="390"/>
      <c r="Z3773" s="391"/>
      <c r="AA3773" s="392"/>
      <c r="AB3773" s="393"/>
      <c r="AC3773" s="394"/>
      <c r="AD3773" s="395">
        <f t="shared" si="513"/>
        <v>0</v>
      </c>
      <c r="AE3773" s="396">
        <f>IF(OR(G3773=账期!$A$18,G3773=账期!$A$20,G3773=账期!$A$22,G3773=账期!$A$24,G3773=账期!$A$25,G3773=账期!$A$27,G3773=账期!$A$26,G3773=账期!$A$28,G3773=账期!$A$30,G3773=账期!$A$32,G3773=账期!$A$34,G3773=账期!$A$35,G3773=账期!$A$37,G3773=账期!$A$39,G3773=账期!$A$40,G3773=账期!$A$41,G3773=账期!$A$42,G3773=账期!$A$43,G3773=账期!$A$44,G3773=账期!$A$45,G3773=账期!$A$46,G3773=账期!$A$48,G3773=账期!$A$50,G3773=账期!$A$51,G3773=账期!$A$52,G3773=账期!$A$53,G3773=账期!$A$54,G3773=账期!$A$56,G3773=账期!$A$57,G3773=账期!$A$58,G3773=账期!$A$59,G3773=账期!$A$60,G3773=账期!$A$61,G3773=账期!$A$62,G3773=账期!$A$63,G3773=账期!$A$64,G3773=账期!$A$66,G3773=账期!$A$67,G3773=账期!$A$68,G3773=账期!$A$70,G3773=账期!$A$71),30,IF(OR(G3773=账期!$A$74,G3773=账期!$A$77,G3773=账期!$A$76,G3773=账期!$A$79,G3773=账期!$A$80,G3773=账期!$A$81,G3773=账期!$A$83,G3773=账期!$A$85,G3773=账期!$A$87,G3773=账期!$A$89,G3773=账期!$A$91),60,IF(OR(G3773=账期!$A$93,G3773=账期!$A$94,G3773=账期!$A$95,G3773=账期!$A$96,G3773=账期!$A$98,G3773=账期!$A$99,G3773=账期!$A$101,G3773=账期!$A$102),90,0)))</f>
        <v>0</v>
      </c>
      <c r="AF3773" s="396"/>
      <c r="AG3773" s="384"/>
      <c r="AH3773" s="396" t="str">
        <f t="shared" si="516"/>
        <v/>
      </c>
    </row>
    <row r="3774" spans="1:34" ht="18" customHeight="1" x14ac:dyDescent="0.25">
      <c r="A3774" s="301" t="str">
        <f t="shared" si="518"/>
        <v/>
      </c>
      <c r="B3774" s="397"/>
      <c r="C3774" s="398"/>
      <c r="D3774" s="399"/>
      <c r="E3774" s="383" t="str">
        <f t="shared" si="514"/>
        <v>C</v>
      </c>
      <c r="F3774" s="383" t="str">
        <f t="shared" si="515"/>
        <v>C</v>
      </c>
      <c r="G3774" s="400"/>
      <c r="H3774" s="385" t="str">
        <f>IF(G3774="","",VLOOKUP(G3774,下拉数据源!J:K,2,0))</f>
        <v/>
      </c>
      <c r="I3774" s="385"/>
      <c r="J3774" s="385"/>
      <c r="K3774" s="386"/>
      <c r="L3774" s="401"/>
      <c r="M3774" s="384"/>
      <c r="N3774" s="384"/>
      <c r="O3774" s="384"/>
      <c r="P3774" s="386"/>
      <c r="Q3774" s="387"/>
      <c r="R3774" s="286"/>
      <c r="S3774" s="388">
        <f t="shared" si="512"/>
        <v>0</v>
      </c>
      <c r="T3774" s="389"/>
      <c r="U3774" s="389">
        <f t="shared" si="517"/>
        <v>0</v>
      </c>
      <c r="V3774" s="451"/>
      <c r="W3774" s="452"/>
      <c r="X3774" s="386"/>
      <c r="Y3774" s="390"/>
      <c r="Z3774" s="391"/>
      <c r="AA3774" s="392"/>
      <c r="AB3774" s="393"/>
      <c r="AC3774" s="394"/>
      <c r="AD3774" s="395">
        <f t="shared" si="513"/>
        <v>0</v>
      </c>
      <c r="AE3774" s="396">
        <f>IF(OR(G3774=账期!$A$18,G3774=账期!$A$20,G3774=账期!$A$22,G3774=账期!$A$24,G3774=账期!$A$25,G3774=账期!$A$27,G3774=账期!$A$26,G3774=账期!$A$28,G3774=账期!$A$30,G3774=账期!$A$32,G3774=账期!$A$34,G3774=账期!$A$35,G3774=账期!$A$37,G3774=账期!$A$39,G3774=账期!$A$40,G3774=账期!$A$41,G3774=账期!$A$42,G3774=账期!$A$43,G3774=账期!$A$44,G3774=账期!$A$45,G3774=账期!$A$46,G3774=账期!$A$48,G3774=账期!$A$50,G3774=账期!$A$51,G3774=账期!$A$52,G3774=账期!$A$53,G3774=账期!$A$54,G3774=账期!$A$56,G3774=账期!$A$57,G3774=账期!$A$58,G3774=账期!$A$59,G3774=账期!$A$60,G3774=账期!$A$61,G3774=账期!$A$62,G3774=账期!$A$63,G3774=账期!$A$64,G3774=账期!$A$66,G3774=账期!$A$67,G3774=账期!$A$68,G3774=账期!$A$70,G3774=账期!$A$71),30,IF(OR(G3774=账期!$A$74,G3774=账期!$A$77,G3774=账期!$A$76,G3774=账期!$A$79,G3774=账期!$A$80,G3774=账期!$A$81,G3774=账期!$A$83,G3774=账期!$A$85,G3774=账期!$A$87,G3774=账期!$A$89,G3774=账期!$A$91),60,IF(OR(G3774=账期!$A$93,G3774=账期!$A$94,G3774=账期!$A$95,G3774=账期!$A$96,G3774=账期!$A$98,G3774=账期!$A$99,G3774=账期!$A$101,G3774=账期!$A$102),90,0)))</f>
        <v>0</v>
      </c>
      <c r="AF3774" s="396"/>
      <c r="AG3774" s="384"/>
      <c r="AH3774" s="396" t="str">
        <f t="shared" si="516"/>
        <v/>
      </c>
    </row>
    <row r="3775" spans="1:34" ht="18" customHeight="1" x14ac:dyDescent="0.25">
      <c r="A3775" s="301" t="str">
        <f t="shared" si="518"/>
        <v/>
      </c>
      <c r="B3775" s="397"/>
      <c r="C3775" s="398"/>
      <c r="D3775" s="399"/>
      <c r="E3775" s="383" t="str">
        <f t="shared" si="514"/>
        <v>C</v>
      </c>
      <c r="F3775" s="383" t="str">
        <f t="shared" si="515"/>
        <v>C</v>
      </c>
      <c r="G3775" s="400"/>
      <c r="H3775" s="385" t="str">
        <f>IF(G3775="","",VLOOKUP(G3775,下拉数据源!J:K,2,0))</f>
        <v/>
      </c>
      <c r="I3775" s="385"/>
      <c r="J3775" s="385"/>
      <c r="K3775" s="386"/>
      <c r="L3775" s="401"/>
      <c r="M3775" s="384"/>
      <c r="N3775" s="384"/>
      <c r="O3775" s="384"/>
      <c r="P3775" s="386"/>
      <c r="Q3775" s="387"/>
      <c r="R3775" s="286"/>
      <c r="S3775" s="388">
        <f t="shared" ref="S3775:S3838" si="519">Q3775*R3775</f>
        <v>0</v>
      </c>
      <c r="T3775" s="389"/>
      <c r="U3775" s="389">
        <f t="shared" si="517"/>
        <v>0</v>
      </c>
      <c r="V3775" s="451"/>
      <c r="W3775" s="452"/>
      <c r="X3775" s="386"/>
      <c r="Y3775" s="390"/>
      <c r="Z3775" s="391"/>
      <c r="AA3775" s="392"/>
      <c r="AB3775" s="393"/>
      <c r="AC3775" s="394"/>
      <c r="AD3775" s="395">
        <f t="shared" si="513"/>
        <v>0</v>
      </c>
      <c r="AE3775" s="396">
        <f>IF(OR(G3775=账期!$A$18,G3775=账期!$A$20,G3775=账期!$A$22,G3775=账期!$A$24,G3775=账期!$A$25,G3775=账期!$A$27,G3775=账期!$A$26,G3775=账期!$A$28,G3775=账期!$A$30,G3775=账期!$A$32,G3775=账期!$A$34,G3775=账期!$A$35,G3775=账期!$A$37,G3775=账期!$A$39,G3775=账期!$A$40,G3775=账期!$A$41,G3775=账期!$A$42,G3775=账期!$A$43,G3775=账期!$A$44,G3775=账期!$A$45,G3775=账期!$A$46,G3775=账期!$A$48,G3775=账期!$A$50,G3775=账期!$A$51,G3775=账期!$A$52,G3775=账期!$A$53,G3775=账期!$A$54,G3775=账期!$A$56,G3775=账期!$A$57,G3775=账期!$A$58,G3775=账期!$A$59,G3775=账期!$A$60,G3775=账期!$A$61,G3775=账期!$A$62,G3775=账期!$A$63,G3775=账期!$A$64,G3775=账期!$A$66,G3775=账期!$A$67,G3775=账期!$A$68,G3775=账期!$A$70,G3775=账期!$A$71),30,IF(OR(G3775=账期!$A$74,G3775=账期!$A$77,G3775=账期!$A$76,G3775=账期!$A$79,G3775=账期!$A$80,G3775=账期!$A$81,G3775=账期!$A$83,G3775=账期!$A$85,G3775=账期!$A$87,G3775=账期!$A$89,G3775=账期!$A$91),60,IF(OR(G3775=账期!$A$93,G3775=账期!$A$94,G3775=账期!$A$95,G3775=账期!$A$96,G3775=账期!$A$98,G3775=账期!$A$99,G3775=账期!$A$101,G3775=账期!$A$102),90,0)))</f>
        <v>0</v>
      </c>
      <c r="AF3775" s="396"/>
      <c r="AG3775" s="384"/>
      <c r="AH3775" s="396" t="str">
        <f t="shared" si="516"/>
        <v/>
      </c>
    </row>
    <row r="3776" spans="1:34" ht="18" customHeight="1" x14ac:dyDescent="0.25">
      <c r="A3776" s="301" t="str">
        <f t="shared" si="518"/>
        <v/>
      </c>
      <c r="B3776" s="397"/>
      <c r="C3776" s="398"/>
      <c r="D3776" s="399"/>
      <c r="E3776" s="383" t="str">
        <f t="shared" si="514"/>
        <v>C</v>
      </c>
      <c r="F3776" s="383" t="str">
        <f t="shared" si="515"/>
        <v>C</v>
      </c>
      <c r="G3776" s="400"/>
      <c r="H3776" s="385" t="str">
        <f>IF(G3776="","",VLOOKUP(G3776,下拉数据源!J:K,2,0))</f>
        <v/>
      </c>
      <c r="I3776" s="385"/>
      <c r="J3776" s="385"/>
      <c r="K3776" s="386"/>
      <c r="L3776" s="401"/>
      <c r="M3776" s="384"/>
      <c r="N3776" s="384"/>
      <c r="O3776" s="384"/>
      <c r="P3776" s="386"/>
      <c r="Q3776" s="387"/>
      <c r="R3776" s="286"/>
      <c r="S3776" s="388">
        <f t="shared" si="519"/>
        <v>0</v>
      </c>
      <c r="T3776" s="389"/>
      <c r="U3776" s="389">
        <f t="shared" si="517"/>
        <v>0</v>
      </c>
      <c r="V3776" s="451"/>
      <c r="W3776" s="452"/>
      <c r="X3776" s="386"/>
      <c r="Y3776" s="390"/>
      <c r="Z3776" s="391"/>
      <c r="AA3776" s="392"/>
      <c r="AB3776" s="393"/>
      <c r="AC3776" s="394"/>
      <c r="AD3776" s="395">
        <f t="shared" ref="AD3776:AD3839" si="520">IF(AE3776&gt;0,(DATE(YEAR(AC3776),MONTH(AC3776)+1,1)-1)+AE3776,AC3776)</f>
        <v>0</v>
      </c>
      <c r="AE3776" s="396">
        <f>IF(OR(G3776=账期!$A$18,G3776=账期!$A$20,G3776=账期!$A$22,G3776=账期!$A$24,G3776=账期!$A$25,G3776=账期!$A$27,G3776=账期!$A$26,G3776=账期!$A$28,G3776=账期!$A$30,G3776=账期!$A$32,G3776=账期!$A$34,G3776=账期!$A$35,G3776=账期!$A$37,G3776=账期!$A$39,G3776=账期!$A$40,G3776=账期!$A$41,G3776=账期!$A$42,G3776=账期!$A$43,G3776=账期!$A$44,G3776=账期!$A$45,G3776=账期!$A$46,G3776=账期!$A$48,G3776=账期!$A$50,G3776=账期!$A$51,G3776=账期!$A$52,G3776=账期!$A$53,G3776=账期!$A$54,G3776=账期!$A$56,G3776=账期!$A$57,G3776=账期!$A$58,G3776=账期!$A$59,G3776=账期!$A$60,G3776=账期!$A$61,G3776=账期!$A$62,G3776=账期!$A$63,G3776=账期!$A$64,G3776=账期!$A$66,G3776=账期!$A$67,G3776=账期!$A$68,G3776=账期!$A$70,G3776=账期!$A$71),30,IF(OR(G3776=账期!$A$74,G3776=账期!$A$77,G3776=账期!$A$76,G3776=账期!$A$79,G3776=账期!$A$80,G3776=账期!$A$81,G3776=账期!$A$83,G3776=账期!$A$85,G3776=账期!$A$87,G3776=账期!$A$89,G3776=账期!$A$91),60,IF(OR(G3776=账期!$A$93,G3776=账期!$A$94,G3776=账期!$A$95,G3776=账期!$A$96,G3776=账期!$A$98,G3776=账期!$A$99,G3776=账期!$A$101,G3776=账期!$A$102),90,0)))</f>
        <v>0</v>
      </c>
      <c r="AF3776" s="396"/>
      <c r="AG3776" s="384"/>
      <c r="AH3776" s="396" t="str">
        <f t="shared" si="516"/>
        <v/>
      </c>
    </row>
    <row r="3777" spans="1:34" ht="18" customHeight="1" x14ac:dyDescent="0.25">
      <c r="A3777" s="301" t="str">
        <f t="shared" si="518"/>
        <v/>
      </c>
      <c r="B3777" s="397"/>
      <c r="C3777" s="398"/>
      <c r="D3777" s="399"/>
      <c r="E3777" s="383" t="str">
        <f t="shared" si="514"/>
        <v>C</v>
      </c>
      <c r="F3777" s="383" t="str">
        <f t="shared" si="515"/>
        <v>C</v>
      </c>
      <c r="G3777" s="400"/>
      <c r="H3777" s="385" t="str">
        <f>IF(G3777="","",VLOOKUP(G3777,下拉数据源!J:K,2,0))</f>
        <v/>
      </c>
      <c r="I3777" s="385"/>
      <c r="J3777" s="385"/>
      <c r="K3777" s="386"/>
      <c r="L3777" s="401"/>
      <c r="M3777" s="384"/>
      <c r="N3777" s="384"/>
      <c r="O3777" s="384"/>
      <c r="P3777" s="386"/>
      <c r="Q3777" s="387"/>
      <c r="R3777" s="286"/>
      <c r="S3777" s="388">
        <f t="shared" si="519"/>
        <v>0</v>
      </c>
      <c r="T3777" s="389"/>
      <c r="U3777" s="389">
        <f t="shared" si="517"/>
        <v>0</v>
      </c>
      <c r="V3777" s="451"/>
      <c r="W3777" s="452"/>
      <c r="X3777" s="386"/>
      <c r="Y3777" s="390"/>
      <c r="Z3777" s="391"/>
      <c r="AA3777" s="392"/>
      <c r="AB3777" s="393"/>
      <c r="AC3777" s="394"/>
      <c r="AD3777" s="395">
        <f t="shared" si="520"/>
        <v>0</v>
      </c>
      <c r="AE3777" s="396">
        <f>IF(OR(G3777=账期!$A$18,G3777=账期!$A$20,G3777=账期!$A$22,G3777=账期!$A$24,G3777=账期!$A$25,G3777=账期!$A$27,G3777=账期!$A$26,G3777=账期!$A$28,G3777=账期!$A$30,G3777=账期!$A$32,G3777=账期!$A$34,G3777=账期!$A$35,G3777=账期!$A$37,G3777=账期!$A$39,G3777=账期!$A$40,G3777=账期!$A$41,G3777=账期!$A$42,G3777=账期!$A$43,G3777=账期!$A$44,G3777=账期!$A$45,G3777=账期!$A$46,G3777=账期!$A$48,G3777=账期!$A$50,G3777=账期!$A$51,G3777=账期!$A$52,G3777=账期!$A$53,G3777=账期!$A$54,G3777=账期!$A$56,G3777=账期!$A$57,G3777=账期!$A$58,G3777=账期!$A$59,G3777=账期!$A$60,G3777=账期!$A$61,G3777=账期!$A$62,G3777=账期!$A$63,G3777=账期!$A$64,G3777=账期!$A$66,G3777=账期!$A$67,G3777=账期!$A$68,G3777=账期!$A$70,G3777=账期!$A$71),30,IF(OR(G3777=账期!$A$74,G3777=账期!$A$77,G3777=账期!$A$76,G3777=账期!$A$79,G3777=账期!$A$80,G3777=账期!$A$81,G3777=账期!$A$83,G3777=账期!$A$85,G3777=账期!$A$87,G3777=账期!$A$89,G3777=账期!$A$91),60,IF(OR(G3777=账期!$A$93,G3777=账期!$A$94,G3777=账期!$A$95,G3777=账期!$A$96,G3777=账期!$A$98,G3777=账期!$A$99,G3777=账期!$A$101,G3777=账期!$A$102),90,0)))</f>
        <v>0</v>
      </c>
      <c r="AF3777" s="396"/>
      <c r="AG3777" s="384"/>
      <c r="AH3777" s="396" t="str">
        <f t="shared" si="516"/>
        <v/>
      </c>
    </row>
    <row r="3778" spans="1:34" ht="18" customHeight="1" x14ac:dyDescent="0.25">
      <c r="A3778" s="301" t="str">
        <f t="shared" si="518"/>
        <v/>
      </c>
      <c r="B3778" s="397"/>
      <c r="C3778" s="398"/>
      <c r="D3778" s="399"/>
      <c r="E3778" s="383" t="str">
        <f t="shared" si="514"/>
        <v>C</v>
      </c>
      <c r="F3778" s="383" t="str">
        <f t="shared" si="515"/>
        <v>C</v>
      </c>
      <c r="G3778" s="400"/>
      <c r="H3778" s="385" t="str">
        <f>IF(G3778="","",VLOOKUP(G3778,下拉数据源!J:K,2,0))</f>
        <v/>
      </c>
      <c r="I3778" s="385"/>
      <c r="J3778" s="385"/>
      <c r="K3778" s="386"/>
      <c r="L3778" s="401"/>
      <c r="M3778" s="384"/>
      <c r="N3778" s="384"/>
      <c r="O3778" s="384"/>
      <c r="P3778" s="386"/>
      <c r="Q3778" s="387"/>
      <c r="R3778" s="286"/>
      <c r="S3778" s="388">
        <f t="shared" si="519"/>
        <v>0</v>
      </c>
      <c r="T3778" s="389"/>
      <c r="U3778" s="389">
        <f t="shared" si="517"/>
        <v>0</v>
      </c>
      <c r="V3778" s="451"/>
      <c r="W3778" s="452"/>
      <c r="X3778" s="386"/>
      <c r="Y3778" s="390"/>
      <c r="Z3778" s="391"/>
      <c r="AA3778" s="392"/>
      <c r="AB3778" s="393"/>
      <c r="AC3778" s="394"/>
      <c r="AD3778" s="395">
        <f t="shared" si="520"/>
        <v>0</v>
      </c>
      <c r="AE3778" s="396">
        <f>IF(OR(G3778=账期!$A$18,G3778=账期!$A$20,G3778=账期!$A$22,G3778=账期!$A$24,G3778=账期!$A$25,G3778=账期!$A$27,G3778=账期!$A$26,G3778=账期!$A$28,G3778=账期!$A$30,G3778=账期!$A$32,G3778=账期!$A$34,G3778=账期!$A$35,G3778=账期!$A$37,G3778=账期!$A$39,G3778=账期!$A$40,G3778=账期!$A$41,G3778=账期!$A$42,G3778=账期!$A$43,G3778=账期!$A$44,G3778=账期!$A$45,G3778=账期!$A$46,G3778=账期!$A$48,G3778=账期!$A$50,G3778=账期!$A$51,G3778=账期!$A$52,G3778=账期!$A$53,G3778=账期!$A$54,G3778=账期!$A$56,G3778=账期!$A$57,G3778=账期!$A$58,G3778=账期!$A$59,G3778=账期!$A$60,G3778=账期!$A$61,G3778=账期!$A$62,G3778=账期!$A$63,G3778=账期!$A$64,G3778=账期!$A$66,G3778=账期!$A$67,G3778=账期!$A$68,G3778=账期!$A$70,G3778=账期!$A$71),30,IF(OR(G3778=账期!$A$74,G3778=账期!$A$77,G3778=账期!$A$76,G3778=账期!$A$79,G3778=账期!$A$80,G3778=账期!$A$81,G3778=账期!$A$83,G3778=账期!$A$85,G3778=账期!$A$87,G3778=账期!$A$89,G3778=账期!$A$91),60,IF(OR(G3778=账期!$A$93,G3778=账期!$A$94,G3778=账期!$A$95,G3778=账期!$A$96,G3778=账期!$A$98,G3778=账期!$A$99,G3778=账期!$A$101,G3778=账期!$A$102),90,0)))</f>
        <v>0</v>
      </c>
      <c r="AF3778" s="396"/>
      <c r="AG3778" s="384"/>
      <c r="AH3778" s="396" t="str">
        <f t="shared" si="516"/>
        <v/>
      </c>
    </row>
    <row r="3779" spans="1:34" ht="18" customHeight="1" x14ac:dyDescent="0.25">
      <c r="A3779" s="301" t="str">
        <f t="shared" si="518"/>
        <v/>
      </c>
      <c r="B3779" s="397"/>
      <c r="C3779" s="398"/>
      <c r="D3779" s="399"/>
      <c r="E3779" s="383" t="str">
        <f t="shared" si="514"/>
        <v>C</v>
      </c>
      <c r="F3779" s="383" t="str">
        <f t="shared" si="515"/>
        <v>C</v>
      </c>
      <c r="G3779" s="400"/>
      <c r="H3779" s="385" t="str">
        <f>IF(G3779="","",VLOOKUP(G3779,下拉数据源!J:K,2,0))</f>
        <v/>
      </c>
      <c r="I3779" s="385"/>
      <c r="J3779" s="385"/>
      <c r="K3779" s="386"/>
      <c r="L3779" s="401"/>
      <c r="M3779" s="384"/>
      <c r="N3779" s="384"/>
      <c r="O3779" s="384"/>
      <c r="P3779" s="386"/>
      <c r="Q3779" s="387"/>
      <c r="R3779" s="286"/>
      <c r="S3779" s="388">
        <f t="shared" si="519"/>
        <v>0</v>
      </c>
      <c r="T3779" s="389"/>
      <c r="U3779" s="389">
        <f t="shared" si="517"/>
        <v>0</v>
      </c>
      <c r="V3779" s="451"/>
      <c r="W3779" s="452"/>
      <c r="X3779" s="386"/>
      <c r="Y3779" s="390"/>
      <c r="Z3779" s="391"/>
      <c r="AA3779" s="392"/>
      <c r="AB3779" s="393"/>
      <c r="AC3779" s="394"/>
      <c r="AD3779" s="395">
        <f t="shared" si="520"/>
        <v>0</v>
      </c>
      <c r="AE3779" s="396">
        <f>IF(OR(G3779=账期!$A$18,G3779=账期!$A$20,G3779=账期!$A$22,G3779=账期!$A$24,G3779=账期!$A$25,G3779=账期!$A$27,G3779=账期!$A$26,G3779=账期!$A$28,G3779=账期!$A$30,G3779=账期!$A$32,G3779=账期!$A$34,G3779=账期!$A$35,G3779=账期!$A$37,G3779=账期!$A$39,G3779=账期!$A$40,G3779=账期!$A$41,G3779=账期!$A$42,G3779=账期!$A$43,G3779=账期!$A$44,G3779=账期!$A$45,G3779=账期!$A$46,G3779=账期!$A$48,G3779=账期!$A$50,G3779=账期!$A$51,G3779=账期!$A$52,G3779=账期!$A$53,G3779=账期!$A$54,G3779=账期!$A$56,G3779=账期!$A$57,G3779=账期!$A$58,G3779=账期!$A$59,G3779=账期!$A$60,G3779=账期!$A$61,G3779=账期!$A$62,G3779=账期!$A$63,G3779=账期!$A$64,G3779=账期!$A$66,G3779=账期!$A$67,G3779=账期!$A$68,G3779=账期!$A$70,G3779=账期!$A$71),30,IF(OR(G3779=账期!$A$74,G3779=账期!$A$77,G3779=账期!$A$76,G3779=账期!$A$79,G3779=账期!$A$80,G3779=账期!$A$81,G3779=账期!$A$83,G3779=账期!$A$85,G3779=账期!$A$87,G3779=账期!$A$89,G3779=账期!$A$91),60,IF(OR(G3779=账期!$A$93,G3779=账期!$A$94,G3779=账期!$A$95,G3779=账期!$A$96,G3779=账期!$A$98,G3779=账期!$A$99,G3779=账期!$A$101,G3779=账期!$A$102),90,0)))</f>
        <v>0</v>
      </c>
      <c r="AF3779" s="396"/>
      <c r="AG3779" s="384"/>
      <c r="AH3779" s="396" t="str">
        <f t="shared" si="516"/>
        <v/>
      </c>
    </row>
    <row r="3780" spans="1:34" ht="18" customHeight="1" x14ac:dyDescent="0.25">
      <c r="A3780" s="301" t="str">
        <f t="shared" si="518"/>
        <v/>
      </c>
      <c r="B3780" s="397"/>
      <c r="C3780" s="398"/>
      <c r="D3780" s="399"/>
      <c r="E3780" s="383" t="str">
        <f t="shared" si="514"/>
        <v>C</v>
      </c>
      <c r="F3780" s="383" t="str">
        <f t="shared" si="515"/>
        <v>C</v>
      </c>
      <c r="G3780" s="400"/>
      <c r="H3780" s="385" t="str">
        <f>IF(G3780="","",VLOOKUP(G3780,下拉数据源!J:K,2,0))</f>
        <v/>
      </c>
      <c r="I3780" s="385"/>
      <c r="J3780" s="385"/>
      <c r="K3780" s="386"/>
      <c r="L3780" s="401"/>
      <c r="M3780" s="384"/>
      <c r="N3780" s="384"/>
      <c r="O3780" s="384"/>
      <c r="P3780" s="386"/>
      <c r="Q3780" s="387"/>
      <c r="R3780" s="286"/>
      <c r="S3780" s="388">
        <f t="shared" si="519"/>
        <v>0</v>
      </c>
      <c r="T3780" s="389"/>
      <c r="U3780" s="389">
        <f t="shared" si="517"/>
        <v>0</v>
      </c>
      <c r="V3780" s="451"/>
      <c r="W3780" s="452"/>
      <c r="X3780" s="386"/>
      <c r="Y3780" s="390"/>
      <c r="Z3780" s="391"/>
      <c r="AA3780" s="392"/>
      <c r="AB3780" s="393"/>
      <c r="AC3780" s="394"/>
      <c r="AD3780" s="395">
        <f t="shared" si="520"/>
        <v>0</v>
      </c>
      <c r="AE3780" s="396">
        <f>IF(OR(G3780=账期!$A$18,G3780=账期!$A$20,G3780=账期!$A$22,G3780=账期!$A$24,G3780=账期!$A$25,G3780=账期!$A$27,G3780=账期!$A$26,G3780=账期!$A$28,G3780=账期!$A$30,G3780=账期!$A$32,G3780=账期!$A$34,G3780=账期!$A$35,G3780=账期!$A$37,G3780=账期!$A$39,G3780=账期!$A$40,G3780=账期!$A$41,G3780=账期!$A$42,G3780=账期!$A$43,G3780=账期!$A$44,G3780=账期!$A$45,G3780=账期!$A$46,G3780=账期!$A$48,G3780=账期!$A$50,G3780=账期!$A$51,G3780=账期!$A$52,G3780=账期!$A$53,G3780=账期!$A$54,G3780=账期!$A$56,G3780=账期!$A$57,G3780=账期!$A$58,G3780=账期!$A$59,G3780=账期!$A$60,G3780=账期!$A$61,G3780=账期!$A$62,G3780=账期!$A$63,G3780=账期!$A$64,G3780=账期!$A$66,G3780=账期!$A$67,G3780=账期!$A$68,G3780=账期!$A$70,G3780=账期!$A$71),30,IF(OR(G3780=账期!$A$74,G3780=账期!$A$77,G3780=账期!$A$76,G3780=账期!$A$79,G3780=账期!$A$80,G3780=账期!$A$81,G3780=账期!$A$83,G3780=账期!$A$85,G3780=账期!$A$87,G3780=账期!$A$89,G3780=账期!$A$91),60,IF(OR(G3780=账期!$A$93,G3780=账期!$A$94,G3780=账期!$A$95,G3780=账期!$A$96,G3780=账期!$A$98,G3780=账期!$A$99,G3780=账期!$A$101,G3780=账期!$A$102),90,0)))</f>
        <v>0</v>
      </c>
      <c r="AF3780" s="396"/>
      <c r="AG3780" s="384"/>
      <c r="AH3780" s="396" t="str">
        <f t="shared" si="516"/>
        <v/>
      </c>
    </row>
    <row r="3781" spans="1:34" ht="18" customHeight="1" x14ac:dyDescent="0.25">
      <c r="A3781" s="301" t="str">
        <f t="shared" si="518"/>
        <v/>
      </c>
      <c r="B3781" s="397"/>
      <c r="C3781" s="398"/>
      <c r="D3781" s="399"/>
      <c r="E3781" s="383" t="str">
        <f t="shared" si="514"/>
        <v>C</v>
      </c>
      <c r="F3781" s="383" t="str">
        <f t="shared" si="515"/>
        <v>C</v>
      </c>
      <c r="G3781" s="400"/>
      <c r="H3781" s="385" t="str">
        <f>IF(G3781="","",VLOOKUP(G3781,下拉数据源!J:K,2,0))</f>
        <v/>
      </c>
      <c r="I3781" s="385"/>
      <c r="J3781" s="385"/>
      <c r="K3781" s="386"/>
      <c r="L3781" s="401"/>
      <c r="M3781" s="384"/>
      <c r="N3781" s="384"/>
      <c r="O3781" s="384"/>
      <c r="P3781" s="386"/>
      <c r="Q3781" s="387"/>
      <c r="R3781" s="286"/>
      <c r="S3781" s="388">
        <f t="shared" si="519"/>
        <v>0</v>
      </c>
      <c r="T3781" s="389"/>
      <c r="U3781" s="389">
        <f t="shared" si="517"/>
        <v>0</v>
      </c>
      <c r="V3781" s="451"/>
      <c r="W3781" s="452"/>
      <c r="X3781" s="386"/>
      <c r="Y3781" s="390"/>
      <c r="Z3781" s="391"/>
      <c r="AA3781" s="392"/>
      <c r="AB3781" s="393"/>
      <c r="AC3781" s="394"/>
      <c r="AD3781" s="395">
        <f t="shared" si="520"/>
        <v>0</v>
      </c>
      <c r="AE3781" s="396">
        <f>IF(OR(G3781=账期!$A$18,G3781=账期!$A$20,G3781=账期!$A$22,G3781=账期!$A$24,G3781=账期!$A$25,G3781=账期!$A$27,G3781=账期!$A$26,G3781=账期!$A$28,G3781=账期!$A$30,G3781=账期!$A$32,G3781=账期!$A$34,G3781=账期!$A$35,G3781=账期!$A$37,G3781=账期!$A$39,G3781=账期!$A$40,G3781=账期!$A$41,G3781=账期!$A$42,G3781=账期!$A$43,G3781=账期!$A$44,G3781=账期!$A$45,G3781=账期!$A$46,G3781=账期!$A$48,G3781=账期!$A$50,G3781=账期!$A$51,G3781=账期!$A$52,G3781=账期!$A$53,G3781=账期!$A$54,G3781=账期!$A$56,G3781=账期!$A$57,G3781=账期!$A$58,G3781=账期!$A$59,G3781=账期!$A$60,G3781=账期!$A$61,G3781=账期!$A$62,G3781=账期!$A$63,G3781=账期!$A$64,G3781=账期!$A$66,G3781=账期!$A$67,G3781=账期!$A$68,G3781=账期!$A$70,G3781=账期!$A$71),30,IF(OR(G3781=账期!$A$74,G3781=账期!$A$77,G3781=账期!$A$76,G3781=账期!$A$79,G3781=账期!$A$80,G3781=账期!$A$81,G3781=账期!$A$83,G3781=账期!$A$85,G3781=账期!$A$87,G3781=账期!$A$89,G3781=账期!$A$91),60,IF(OR(G3781=账期!$A$93,G3781=账期!$A$94,G3781=账期!$A$95,G3781=账期!$A$96,G3781=账期!$A$98,G3781=账期!$A$99,G3781=账期!$A$101,G3781=账期!$A$102),90,0)))</f>
        <v>0</v>
      </c>
      <c r="AF3781" s="396"/>
      <c r="AG3781" s="384"/>
      <c r="AH3781" s="396" t="str">
        <f t="shared" si="516"/>
        <v/>
      </c>
    </row>
    <row r="3782" spans="1:34" ht="18" customHeight="1" x14ac:dyDescent="0.25">
      <c r="A3782" s="301" t="str">
        <f t="shared" si="518"/>
        <v/>
      </c>
      <c r="B3782" s="397"/>
      <c r="C3782" s="398"/>
      <c r="D3782" s="399"/>
      <c r="E3782" s="383" t="str">
        <f t="shared" si="514"/>
        <v>C</v>
      </c>
      <c r="F3782" s="383" t="str">
        <f t="shared" si="515"/>
        <v>C</v>
      </c>
      <c r="G3782" s="400"/>
      <c r="H3782" s="385" t="str">
        <f>IF(G3782="","",VLOOKUP(G3782,下拉数据源!J:K,2,0))</f>
        <v/>
      </c>
      <c r="I3782" s="385"/>
      <c r="J3782" s="385"/>
      <c r="K3782" s="386"/>
      <c r="L3782" s="401"/>
      <c r="M3782" s="384"/>
      <c r="N3782" s="384"/>
      <c r="O3782" s="384"/>
      <c r="P3782" s="386"/>
      <c r="Q3782" s="387"/>
      <c r="R3782" s="286"/>
      <c r="S3782" s="388">
        <f t="shared" si="519"/>
        <v>0</v>
      </c>
      <c r="T3782" s="389"/>
      <c r="U3782" s="389">
        <f t="shared" si="517"/>
        <v>0</v>
      </c>
      <c r="V3782" s="451"/>
      <c r="W3782" s="452"/>
      <c r="X3782" s="386"/>
      <c r="Y3782" s="390"/>
      <c r="Z3782" s="391"/>
      <c r="AA3782" s="392"/>
      <c r="AB3782" s="393"/>
      <c r="AC3782" s="394"/>
      <c r="AD3782" s="395">
        <f t="shared" si="520"/>
        <v>0</v>
      </c>
      <c r="AE3782" s="396">
        <f>IF(OR(G3782=账期!$A$18,G3782=账期!$A$20,G3782=账期!$A$22,G3782=账期!$A$24,G3782=账期!$A$25,G3782=账期!$A$27,G3782=账期!$A$26,G3782=账期!$A$28,G3782=账期!$A$30,G3782=账期!$A$32,G3782=账期!$A$34,G3782=账期!$A$35,G3782=账期!$A$37,G3782=账期!$A$39,G3782=账期!$A$40,G3782=账期!$A$41,G3782=账期!$A$42,G3782=账期!$A$43,G3782=账期!$A$44,G3782=账期!$A$45,G3782=账期!$A$46,G3782=账期!$A$48,G3782=账期!$A$50,G3782=账期!$A$51,G3782=账期!$A$52,G3782=账期!$A$53,G3782=账期!$A$54,G3782=账期!$A$56,G3782=账期!$A$57,G3782=账期!$A$58,G3782=账期!$A$59,G3782=账期!$A$60,G3782=账期!$A$61,G3782=账期!$A$62,G3782=账期!$A$63,G3782=账期!$A$64,G3782=账期!$A$66,G3782=账期!$A$67,G3782=账期!$A$68,G3782=账期!$A$70,G3782=账期!$A$71),30,IF(OR(G3782=账期!$A$74,G3782=账期!$A$77,G3782=账期!$A$76,G3782=账期!$A$79,G3782=账期!$A$80,G3782=账期!$A$81,G3782=账期!$A$83,G3782=账期!$A$85,G3782=账期!$A$87,G3782=账期!$A$89,G3782=账期!$A$91),60,IF(OR(G3782=账期!$A$93,G3782=账期!$A$94,G3782=账期!$A$95,G3782=账期!$A$96,G3782=账期!$A$98,G3782=账期!$A$99,G3782=账期!$A$101,G3782=账期!$A$102),90,0)))</f>
        <v>0</v>
      </c>
      <c r="AF3782" s="396"/>
      <c r="AG3782" s="384"/>
      <c r="AH3782" s="396" t="str">
        <f t="shared" si="516"/>
        <v/>
      </c>
    </row>
    <row r="3783" spans="1:34" ht="18" customHeight="1" x14ac:dyDescent="0.25">
      <c r="A3783" s="301" t="str">
        <f t="shared" si="518"/>
        <v/>
      </c>
      <c r="B3783" s="397"/>
      <c r="C3783" s="398"/>
      <c r="D3783" s="399"/>
      <c r="E3783" s="383" t="str">
        <f t="shared" si="514"/>
        <v>C</v>
      </c>
      <c r="F3783" s="383" t="str">
        <f t="shared" si="515"/>
        <v>C</v>
      </c>
      <c r="G3783" s="400"/>
      <c r="H3783" s="385" t="str">
        <f>IF(G3783="","",VLOOKUP(G3783,下拉数据源!J:K,2,0))</f>
        <v/>
      </c>
      <c r="I3783" s="385"/>
      <c r="J3783" s="385"/>
      <c r="K3783" s="386"/>
      <c r="L3783" s="401"/>
      <c r="M3783" s="384"/>
      <c r="N3783" s="384"/>
      <c r="O3783" s="384"/>
      <c r="P3783" s="386"/>
      <c r="Q3783" s="387"/>
      <c r="R3783" s="286"/>
      <c r="S3783" s="388">
        <f t="shared" si="519"/>
        <v>0</v>
      </c>
      <c r="T3783" s="389"/>
      <c r="U3783" s="389">
        <f t="shared" si="517"/>
        <v>0</v>
      </c>
      <c r="V3783" s="451"/>
      <c r="W3783" s="452"/>
      <c r="X3783" s="386"/>
      <c r="Y3783" s="390"/>
      <c r="Z3783" s="391"/>
      <c r="AA3783" s="392"/>
      <c r="AB3783" s="393"/>
      <c r="AC3783" s="394"/>
      <c r="AD3783" s="395">
        <f t="shared" si="520"/>
        <v>0</v>
      </c>
      <c r="AE3783" s="396">
        <f>IF(OR(G3783=账期!$A$18,G3783=账期!$A$20,G3783=账期!$A$22,G3783=账期!$A$24,G3783=账期!$A$25,G3783=账期!$A$27,G3783=账期!$A$26,G3783=账期!$A$28,G3783=账期!$A$30,G3783=账期!$A$32,G3783=账期!$A$34,G3783=账期!$A$35,G3783=账期!$A$37,G3783=账期!$A$39,G3783=账期!$A$40,G3783=账期!$A$41,G3783=账期!$A$42,G3783=账期!$A$43,G3783=账期!$A$44,G3783=账期!$A$45,G3783=账期!$A$46,G3783=账期!$A$48,G3783=账期!$A$50,G3783=账期!$A$51,G3783=账期!$A$52,G3783=账期!$A$53,G3783=账期!$A$54,G3783=账期!$A$56,G3783=账期!$A$57,G3783=账期!$A$58,G3783=账期!$A$59,G3783=账期!$A$60,G3783=账期!$A$61,G3783=账期!$A$62,G3783=账期!$A$63,G3783=账期!$A$64,G3783=账期!$A$66,G3783=账期!$A$67,G3783=账期!$A$68,G3783=账期!$A$70,G3783=账期!$A$71),30,IF(OR(G3783=账期!$A$74,G3783=账期!$A$77,G3783=账期!$A$76,G3783=账期!$A$79,G3783=账期!$A$80,G3783=账期!$A$81,G3783=账期!$A$83,G3783=账期!$A$85,G3783=账期!$A$87,G3783=账期!$A$89,G3783=账期!$A$91),60,IF(OR(G3783=账期!$A$93,G3783=账期!$A$94,G3783=账期!$A$95,G3783=账期!$A$96,G3783=账期!$A$98,G3783=账期!$A$99,G3783=账期!$A$101,G3783=账期!$A$102),90,0)))</f>
        <v>0</v>
      </c>
      <c r="AF3783" s="396"/>
      <c r="AG3783" s="384"/>
      <c r="AH3783" s="396" t="str">
        <f t="shared" si="516"/>
        <v/>
      </c>
    </row>
    <row r="3784" spans="1:34" ht="18" customHeight="1" x14ac:dyDescent="0.25">
      <c r="A3784" s="301" t="str">
        <f t="shared" si="518"/>
        <v/>
      </c>
      <c r="B3784" s="397"/>
      <c r="C3784" s="398"/>
      <c r="D3784" s="399"/>
      <c r="E3784" s="383" t="str">
        <f t="shared" si="514"/>
        <v>C</v>
      </c>
      <c r="F3784" s="383" t="str">
        <f t="shared" si="515"/>
        <v>C</v>
      </c>
      <c r="G3784" s="400"/>
      <c r="H3784" s="385" t="str">
        <f>IF(G3784="","",VLOOKUP(G3784,下拉数据源!J:K,2,0))</f>
        <v/>
      </c>
      <c r="I3784" s="385"/>
      <c r="J3784" s="385"/>
      <c r="K3784" s="386"/>
      <c r="L3784" s="401"/>
      <c r="M3784" s="384"/>
      <c r="N3784" s="384"/>
      <c r="O3784" s="384"/>
      <c r="P3784" s="386"/>
      <c r="Q3784" s="387"/>
      <c r="R3784" s="286"/>
      <c r="S3784" s="388">
        <f t="shared" si="519"/>
        <v>0</v>
      </c>
      <c r="T3784" s="389"/>
      <c r="U3784" s="389">
        <f t="shared" si="517"/>
        <v>0</v>
      </c>
      <c r="V3784" s="451"/>
      <c r="W3784" s="452"/>
      <c r="X3784" s="386"/>
      <c r="Y3784" s="390"/>
      <c r="Z3784" s="391"/>
      <c r="AA3784" s="392"/>
      <c r="AB3784" s="393"/>
      <c r="AC3784" s="394"/>
      <c r="AD3784" s="395">
        <f t="shared" si="520"/>
        <v>0</v>
      </c>
      <c r="AE3784" s="396">
        <f>IF(OR(G3784=账期!$A$18,G3784=账期!$A$20,G3784=账期!$A$22,G3784=账期!$A$24,G3784=账期!$A$25,G3784=账期!$A$27,G3784=账期!$A$26,G3784=账期!$A$28,G3784=账期!$A$30,G3784=账期!$A$32,G3784=账期!$A$34,G3784=账期!$A$35,G3784=账期!$A$37,G3784=账期!$A$39,G3784=账期!$A$40,G3784=账期!$A$41,G3784=账期!$A$42,G3784=账期!$A$43,G3784=账期!$A$44,G3784=账期!$A$45,G3784=账期!$A$46,G3784=账期!$A$48,G3784=账期!$A$50,G3784=账期!$A$51,G3784=账期!$A$52,G3784=账期!$A$53,G3784=账期!$A$54,G3784=账期!$A$56,G3784=账期!$A$57,G3784=账期!$A$58,G3784=账期!$A$59,G3784=账期!$A$60,G3784=账期!$A$61,G3784=账期!$A$62,G3784=账期!$A$63,G3784=账期!$A$64,G3784=账期!$A$66,G3784=账期!$A$67,G3784=账期!$A$68,G3784=账期!$A$70,G3784=账期!$A$71),30,IF(OR(G3784=账期!$A$74,G3784=账期!$A$77,G3784=账期!$A$76,G3784=账期!$A$79,G3784=账期!$A$80,G3784=账期!$A$81,G3784=账期!$A$83,G3784=账期!$A$85,G3784=账期!$A$87,G3784=账期!$A$89,G3784=账期!$A$91),60,IF(OR(G3784=账期!$A$93,G3784=账期!$A$94,G3784=账期!$A$95,G3784=账期!$A$96,G3784=账期!$A$98,G3784=账期!$A$99,G3784=账期!$A$101,G3784=账期!$A$102),90,0)))</f>
        <v>0</v>
      </c>
      <c r="AF3784" s="396"/>
      <c r="AG3784" s="384"/>
      <c r="AH3784" s="396" t="str">
        <f t="shared" si="516"/>
        <v/>
      </c>
    </row>
    <row r="3785" spans="1:34" ht="18" customHeight="1" x14ac:dyDescent="0.25">
      <c r="A3785" s="301" t="str">
        <f t="shared" si="518"/>
        <v/>
      </c>
      <c r="B3785" s="397"/>
      <c r="C3785" s="398"/>
      <c r="D3785" s="399"/>
      <c r="E3785" s="383" t="str">
        <f t="shared" si="514"/>
        <v>C</v>
      </c>
      <c r="F3785" s="383" t="str">
        <f t="shared" si="515"/>
        <v>C</v>
      </c>
      <c r="G3785" s="400"/>
      <c r="H3785" s="385" t="str">
        <f>IF(G3785="","",VLOOKUP(G3785,下拉数据源!J:K,2,0))</f>
        <v/>
      </c>
      <c r="I3785" s="385"/>
      <c r="J3785" s="385"/>
      <c r="K3785" s="386"/>
      <c r="L3785" s="401"/>
      <c r="M3785" s="384"/>
      <c r="N3785" s="384"/>
      <c r="O3785" s="384"/>
      <c r="P3785" s="386"/>
      <c r="Q3785" s="387"/>
      <c r="R3785" s="286"/>
      <c r="S3785" s="388">
        <f t="shared" si="519"/>
        <v>0</v>
      </c>
      <c r="T3785" s="389"/>
      <c r="U3785" s="389">
        <f t="shared" si="517"/>
        <v>0</v>
      </c>
      <c r="V3785" s="451"/>
      <c r="W3785" s="452"/>
      <c r="X3785" s="386"/>
      <c r="Y3785" s="390"/>
      <c r="Z3785" s="391"/>
      <c r="AA3785" s="392"/>
      <c r="AB3785" s="393"/>
      <c r="AC3785" s="394"/>
      <c r="AD3785" s="395">
        <f t="shared" si="520"/>
        <v>0</v>
      </c>
      <c r="AE3785" s="396">
        <f>IF(OR(G3785=账期!$A$18,G3785=账期!$A$20,G3785=账期!$A$22,G3785=账期!$A$24,G3785=账期!$A$25,G3785=账期!$A$27,G3785=账期!$A$26,G3785=账期!$A$28,G3785=账期!$A$30,G3785=账期!$A$32,G3785=账期!$A$34,G3785=账期!$A$35,G3785=账期!$A$37,G3785=账期!$A$39,G3785=账期!$A$40,G3785=账期!$A$41,G3785=账期!$A$42,G3785=账期!$A$43,G3785=账期!$A$44,G3785=账期!$A$45,G3785=账期!$A$46,G3785=账期!$A$48,G3785=账期!$A$50,G3785=账期!$A$51,G3785=账期!$A$52,G3785=账期!$A$53,G3785=账期!$A$54,G3785=账期!$A$56,G3785=账期!$A$57,G3785=账期!$A$58,G3785=账期!$A$59,G3785=账期!$A$60,G3785=账期!$A$61,G3785=账期!$A$62,G3785=账期!$A$63,G3785=账期!$A$64,G3785=账期!$A$66,G3785=账期!$A$67,G3785=账期!$A$68,G3785=账期!$A$70,G3785=账期!$A$71),30,IF(OR(G3785=账期!$A$74,G3785=账期!$A$77,G3785=账期!$A$76,G3785=账期!$A$79,G3785=账期!$A$80,G3785=账期!$A$81,G3785=账期!$A$83,G3785=账期!$A$85,G3785=账期!$A$87,G3785=账期!$A$89,G3785=账期!$A$91),60,IF(OR(G3785=账期!$A$93,G3785=账期!$A$94,G3785=账期!$A$95,G3785=账期!$A$96,G3785=账期!$A$98,G3785=账期!$A$99,G3785=账期!$A$101,G3785=账期!$A$102),90,0)))</f>
        <v>0</v>
      </c>
      <c r="AF3785" s="396"/>
      <c r="AG3785" s="384"/>
      <c r="AH3785" s="396" t="str">
        <f t="shared" si="516"/>
        <v/>
      </c>
    </row>
    <row r="3786" spans="1:34" ht="18" customHeight="1" x14ac:dyDescent="0.25">
      <c r="A3786" s="301" t="str">
        <f t="shared" si="518"/>
        <v/>
      </c>
      <c r="B3786" s="397"/>
      <c r="C3786" s="398"/>
      <c r="D3786" s="399"/>
      <c r="E3786" s="383" t="str">
        <f t="shared" si="514"/>
        <v>C</v>
      </c>
      <c r="F3786" s="383" t="str">
        <f t="shared" si="515"/>
        <v>C</v>
      </c>
      <c r="G3786" s="400"/>
      <c r="H3786" s="385" t="str">
        <f>IF(G3786="","",VLOOKUP(G3786,下拉数据源!J:K,2,0))</f>
        <v/>
      </c>
      <c r="I3786" s="385"/>
      <c r="J3786" s="385"/>
      <c r="K3786" s="386"/>
      <c r="L3786" s="401"/>
      <c r="M3786" s="384"/>
      <c r="N3786" s="384"/>
      <c r="O3786" s="384"/>
      <c r="P3786" s="386"/>
      <c r="Q3786" s="387"/>
      <c r="R3786" s="286"/>
      <c r="S3786" s="388">
        <f t="shared" si="519"/>
        <v>0</v>
      </c>
      <c r="T3786" s="389"/>
      <c r="U3786" s="389">
        <f t="shared" si="517"/>
        <v>0</v>
      </c>
      <c r="V3786" s="451"/>
      <c r="W3786" s="452"/>
      <c r="X3786" s="386"/>
      <c r="Y3786" s="390"/>
      <c r="Z3786" s="391"/>
      <c r="AA3786" s="392"/>
      <c r="AB3786" s="393"/>
      <c r="AC3786" s="394"/>
      <c r="AD3786" s="395">
        <f t="shared" si="520"/>
        <v>0</v>
      </c>
      <c r="AE3786" s="396">
        <f>IF(OR(G3786=账期!$A$18,G3786=账期!$A$20,G3786=账期!$A$22,G3786=账期!$A$24,G3786=账期!$A$25,G3786=账期!$A$27,G3786=账期!$A$26,G3786=账期!$A$28,G3786=账期!$A$30,G3786=账期!$A$32,G3786=账期!$A$34,G3786=账期!$A$35,G3786=账期!$A$37,G3786=账期!$A$39,G3786=账期!$A$40,G3786=账期!$A$41,G3786=账期!$A$42,G3786=账期!$A$43,G3786=账期!$A$44,G3786=账期!$A$45,G3786=账期!$A$46,G3786=账期!$A$48,G3786=账期!$A$50,G3786=账期!$A$51,G3786=账期!$A$52,G3786=账期!$A$53,G3786=账期!$A$54,G3786=账期!$A$56,G3786=账期!$A$57,G3786=账期!$A$58,G3786=账期!$A$59,G3786=账期!$A$60,G3786=账期!$A$61,G3786=账期!$A$62,G3786=账期!$A$63,G3786=账期!$A$64,G3786=账期!$A$66,G3786=账期!$A$67,G3786=账期!$A$68,G3786=账期!$A$70,G3786=账期!$A$71),30,IF(OR(G3786=账期!$A$74,G3786=账期!$A$77,G3786=账期!$A$76,G3786=账期!$A$79,G3786=账期!$A$80,G3786=账期!$A$81,G3786=账期!$A$83,G3786=账期!$A$85,G3786=账期!$A$87,G3786=账期!$A$89,G3786=账期!$A$91),60,IF(OR(G3786=账期!$A$93,G3786=账期!$A$94,G3786=账期!$A$95,G3786=账期!$A$96,G3786=账期!$A$98,G3786=账期!$A$99,G3786=账期!$A$101,G3786=账期!$A$102),90,0)))</f>
        <v>0</v>
      </c>
      <c r="AF3786" s="396"/>
      <c r="AG3786" s="384"/>
      <c r="AH3786" s="396" t="str">
        <f t="shared" si="516"/>
        <v/>
      </c>
    </row>
    <row r="3787" spans="1:34" ht="18" customHeight="1" x14ac:dyDescent="0.25">
      <c r="A3787" s="301" t="str">
        <f t="shared" si="518"/>
        <v/>
      </c>
      <c r="B3787" s="397"/>
      <c r="C3787" s="398"/>
      <c r="D3787" s="399"/>
      <c r="E3787" s="383" t="str">
        <f t="shared" si="514"/>
        <v>C</v>
      </c>
      <c r="F3787" s="383" t="str">
        <f t="shared" si="515"/>
        <v>C</v>
      </c>
      <c r="G3787" s="400"/>
      <c r="H3787" s="385" t="str">
        <f>IF(G3787="","",VLOOKUP(G3787,下拉数据源!J:K,2,0))</f>
        <v/>
      </c>
      <c r="I3787" s="385"/>
      <c r="J3787" s="385"/>
      <c r="K3787" s="386"/>
      <c r="L3787" s="401"/>
      <c r="M3787" s="384"/>
      <c r="N3787" s="384"/>
      <c r="O3787" s="384"/>
      <c r="P3787" s="386"/>
      <c r="Q3787" s="387"/>
      <c r="R3787" s="286"/>
      <c r="S3787" s="388">
        <f t="shared" si="519"/>
        <v>0</v>
      </c>
      <c r="T3787" s="389"/>
      <c r="U3787" s="389">
        <f t="shared" si="517"/>
        <v>0</v>
      </c>
      <c r="V3787" s="451"/>
      <c r="W3787" s="452"/>
      <c r="X3787" s="386"/>
      <c r="Y3787" s="390"/>
      <c r="Z3787" s="391"/>
      <c r="AA3787" s="392"/>
      <c r="AB3787" s="393"/>
      <c r="AC3787" s="394"/>
      <c r="AD3787" s="395">
        <f t="shared" si="520"/>
        <v>0</v>
      </c>
      <c r="AE3787" s="396">
        <f>IF(OR(G3787=账期!$A$18,G3787=账期!$A$20,G3787=账期!$A$22,G3787=账期!$A$24,G3787=账期!$A$25,G3787=账期!$A$27,G3787=账期!$A$26,G3787=账期!$A$28,G3787=账期!$A$30,G3787=账期!$A$32,G3787=账期!$A$34,G3787=账期!$A$35,G3787=账期!$A$37,G3787=账期!$A$39,G3787=账期!$A$40,G3787=账期!$A$41,G3787=账期!$A$42,G3787=账期!$A$43,G3787=账期!$A$44,G3787=账期!$A$45,G3787=账期!$A$46,G3787=账期!$A$48,G3787=账期!$A$50,G3787=账期!$A$51,G3787=账期!$A$52,G3787=账期!$A$53,G3787=账期!$A$54,G3787=账期!$A$56,G3787=账期!$A$57,G3787=账期!$A$58,G3787=账期!$A$59,G3787=账期!$A$60,G3787=账期!$A$61,G3787=账期!$A$62,G3787=账期!$A$63,G3787=账期!$A$64,G3787=账期!$A$66,G3787=账期!$A$67,G3787=账期!$A$68,G3787=账期!$A$70,G3787=账期!$A$71),30,IF(OR(G3787=账期!$A$74,G3787=账期!$A$77,G3787=账期!$A$76,G3787=账期!$A$79,G3787=账期!$A$80,G3787=账期!$A$81,G3787=账期!$A$83,G3787=账期!$A$85,G3787=账期!$A$87,G3787=账期!$A$89,G3787=账期!$A$91),60,IF(OR(G3787=账期!$A$93,G3787=账期!$A$94,G3787=账期!$A$95,G3787=账期!$A$96,G3787=账期!$A$98,G3787=账期!$A$99,G3787=账期!$A$101,G3787=账期!$A$102),90,0)))</f>
        <v>0</v>
      </c>
      <c r="AF3787" s="396"/>
      <c r="AG3787" s="384"/>
      <c r="AH3787" s="396" t="str">
        <f t="shared" si="516"/>
        <v/>
      </c>
    </row>
    <row r="3788" spans="1:34" ht="18" customHeight="1" x14ac:dyDescent="0.25">
      <c r="A3788" s="301" t="str">
        <f t="shared" si="518"/>
        <v/>
      </c>
      <c r="B3788" s="397"/>
      <c r="C3788" s="398"/>
      <c r="D3788" s="399"/>
      <c r="E3788" s="383" t="str">
        <f t="shared" si="514"/>
        <v>C</v>
      </c>
      <c r="F3788" s="383" t="str">
        <f t="shared" si="515"/>
        <v>C</v>
      </c>
      <c r="G3788" s="400"/>
      <c r="H3788" s="385" t="str">
        <f>IF(G3788="","",VLOOKUP(G3788,下拉数据源!J:K,2,0))</f>
        <v/>
      </c>
      <c r="I3788" s="385"/>
      <c r="J3788" s="385"/>
      <c r="K3788" s="386"/>
      <c r="L3788" s="401"/>
      <c r="M3788" s="384"/>
      <c r="N3788" s="384"/>
      <c r="O3788" s="384"/>
      <c r="P3788" s="386"/>
      <c r="Q3788" s="387"/>
      <c r="R3788" s="286"/>
      <c r="S3788" s="388">
        <f t="shared" si="519"/>
        <v>0</v>
      </c>
      <c r="T3788" s="389"/>
      <c r="U3788" s="389">
        <f t="shared" si="517"/>
        <v>0</v>
      </c>
      <c r="V3788" s="451"/>
      <c r="W3788" s="452"/>
      <c r="X3788" s="386"/>
      <c r="Y3788" s="390"/>
      <c r="Z3788" s="391"/>
      <c r="AA3788" s="392"/>
      <c r="AB3788" s="393"/>
      <c r="AC3788" s="394"/>
      <c r="AD3788" s="395">
        <f t="shared" si="520"/>
        <v>0</v>
      </c>
      <c r="AE3788" s="396">
        <f>IF(OR(G3788=账期!$A$18,G3788=账期!$A$20,G3788=账期!$A$22,G3788=账期!$A$24,G3788=账期!$A$25,G3788=账期!$A$27,G3788=账期!$A$26,G3788=账期!$A$28,G3788=账期!$A$30,G3788=账期!$A$32,G3788=账期!$A$34,G3788=账期!$A$35,G3788=账期!$A$37,G3788=账期!$A$39,G3788=账期!$A$40,G3788=账期!$A$41,G3788=账期!$A$42,G3788=账期!$A$43,G3788=账期!$A$44,G3788=账期!$A$45,G3788=账期!$A$46,G3788=账期!$A$48,G3788=账期!$A$50,G3788=账期!$A$51,G3788=账期!$A$52,G3788=账期!$A$53,G3788=账期!$A$54,G3788=账期!$A$56,G3788=账期!$A$57,G3788=账期!$A$58,G3788=账期!$A$59,G3788=账期!$A$60,G3788=账期!$A$61,G3788=账期!$A$62,G3788=账期!$A$63,G3788=账期!$A$64,G3788=账期!$A$66,G3788=账期!$A$67,G3788=账期!$A$68,G3788=账期!$A$70,G3788=账期!$A$71),30,IF(OR(G3788=账期!$A$74,G3788=账期!$A$77,G3788=账期!$A$76,G3788=账期!$A$79,G3788=账期!$A$80,G3788=账期!$A$81,G3788=账期!$A$83,G3788=账期!$A$85,G3788=账期!$A$87,G3788=账期!$A$89,G3788=账期!$A$91),60,IF(OR(G3788=账期!$A$93,G3788=账期!$A$94,G3788=账期!$A$95,G3788=账期!$A$96,G3788=账期!$A$98,G3788=账期!$A$99,G3788=账期!$A$101,G3788=账期!$A$102),90,0)))</f>
        <v>0</v>
      </c>
      <c r="AF3788" s="396"/>
      <c r="AG3788" s="384"/>
      <c r="AH3788" s="396" t="str">
        <f t="shared" si="516"/>
        <v/>
      </c>
    </row>
    <row r="3789" spans="1:34" ht="18" customHeight="1" x14ac:dyDescent="0.25">
      <c r="A3789" s="301" t="str">
        <f t="shared" si="518"/>
        <v/>
      </c>
      <c r="B3789" s="397"/>
      <c r="C3789" s="398"/>
      <c r="D3789" s="399"/>
      <c r="E3789" s="383" t="str">
        <f t="shared" si="514"/>
        <v>C</v>
      </c>
      <c r="F3789" s="383" t="str">
        <f t="shared" si="515"/>
        <v>C</v>
      </c>
      <c r="G3789" s="400"/>
      <c r="H3789" s="385" t="str">
        <f>IF(G3789="","",VLOOKUP(G3789,下拉数据源!J:K,2,0))</f>
        <v/>
      </c>
      <c r="I3789" s="385"/>
      <c r="J3789" s="385"/>
      <c r="K3789" s="386"/>
      <c r="L3789" s="401"/>
      <c r="M3789" s="384"/>
      <c r="N3789" s="384"/>
      <c r="O3789" s="384"/>
      <c r="P3789" s="386"/>
      <c r="Q3789" s="387"/>
      <c r="R3789" s="286"/>
      <c r="S3789" s="388">
        <f t="shared" si="519"/>
        <v>0</v>
      </c>
      <c r="T3789" s="389"/>
      <c r="U3789" s="389">
        <f t="shared" si="517"/>
        <v>0</v>
      </c>
      <c r="V3789" s="451"/>
      <c r="W3789" s="452"/>
      <c r="X3789" s="386"/>
      <c r="Y3789" s="390"/>
      <c r="Z3789" s="391"/>
      <c r="AA3789" s="392"/>
      <c r="AB3789" s="393"/>
      <c r="AC3789" s="394"/>
      <c r="AD3789" s="395">
        <f t="shared" si="520"/>
        <v>0</v>
      </c>
      <c r="AE3789" s="396">
        <f>IF(OR(G3789=账期!$A$18,G3789=账期!$A$20,G3789=账期!$A$22,G3789=账期!$A$24,G3789=账期!$A$25,G3789=账期!$A$27,G3789=账期!$A$26,G3789=账期!$A$28,G3789=账期!$A$30,G3789=账期!$A$32,G3789=账期!$A$34,G3789=账期!$A$35,G3789=账期!$A$37,G3789=账期!$A$39,G3789=账期!$A$40,G3789=账期!$A$41,G3789=账期!$A$42,G3789=账期!$A$43,G3789=账期!$A$44,G3789=账期!$A$45,G3789=账期!$A$46,G3789=账期!$A$48,G3789=账期!$A$50,G3789=账期!$A$51,G3789=账期!$A$52,G3789=账期!$A$53,G3789=账期!$A$54,G3789=账期!$A$56,G3789=账期!$A$57,G3789=账期!$A$58,G3789=账期!$A$59,G3789=账期!$A$60,G3789=账期!$A$61,G3789=账期!$A$62,G3789=账期!$A$63,G3789=账期!$A$64,G3789=账期!$A$66,G3789=账期!$A$67,G3789=账期!$A$68,G3789=账期!$A$70,G3789=账期!$A$71),30,IF(OR(G3789=账期!$A$74,G3789=账期!$A$77,G3789=账期!$A$76,G3789=账期!$A$79,G3789=账期!$A$80,G3789=账期!$A$81,G3789=账期!$A$83,G3789=账期!$A$85,G3789=账期!$A$87,G3789=账期!$A$89,G3789=账期!$A$91),60,IF(OR(G3789=账期!$A$93,G3789=账期!$A$94,G3789=账期!$A$95,G3789=账期!$A$96,G3789=账期!$A$98,G3789=账期!$A$99,G3789=账期!$A$101,G3789=账期!$A$102),90,0)))</f>
        <v>0</v>
      </c>
      <c r="AF3789" s="396"/>
      <c r="AG3789" s="384"/>
      <c r="AH3789" s="396" t="str">
        <f t="shared" si="516"/>
        <v/>
      </c>
    </row>
    <row r="3790" spans="1:34" ht="18" customHeight="1" x14ac:dyDescent="0.25">
      <c r="A3790" s="301" t="str">
        <f t="shared" si="518"/>
        <v/>
      </c>
      <c r="B3790" s="397"/>
      <c r="C3790" s="398"/>
      <c r="D3790" s="399"/>
      <c r="E3790" s="383" t="str">
        <f t="shared" si="514"/>
        <v>C</v>
      </c>
      <c r="F3790" s="383" t="str">
        <f t="shared" si="515"/>
        <v>C</v>
      </c>
      <c r="G3790" s="400"/>
      <c r="H3790" s="385" t="str">
        <f>IF(G3790="","",VLOOKUP(G3790,下拉数据源!J:K,2,0))</f>
        <v/>
      </c>
      <c r="I3790" s="385"/>
      <c r="J3790" s="385"/>
      <c r="K3790" s="386"/>
      <c r="L3790" s="401"/>
      <c r="M3790" s="384"/>
      <c r="N3790" s="384"/>
      <c r="O3790" s="384"/>
      <c r="P3790" s="386"/>
      <c r="Q3790" s="387"/>
      <c r="R3790" s="286"/>
      <c r="S3790" s="388">
        <f t="shared" si="519"/>
        <v>0</v>
      </c>
      <c r="T3790" s="389"/>
      <c r="U3790" s="389">
        <f t="shared" si="517"/>
        <v>0</v>
      </c>
      <c r="V3790" s="451"/>
      <c r="W3790" s="452"/>
      <c r="X3790" s="386"/>
      <c r="Y3790" s="390"/>
      <c r="Z3790" s="391"/>
      <c r="AA3790" s="392"/>
      <c r="AB3790" s="393"/>
      <c r="AC3790" s="394"/>
      <c r="AD3790" s="395">
        <f t="shared" si="520"/>
        <v>0</v>
      </c>
      <c r="AE3790" s="396">
        <f>IF(OR(G3790=账期!$A$18,G3790=账期!$A$20,G3790=账期!$A$22,G3790=账期!$A$24,G3790=账期!$A$25,G3790=账期!$A$27,G3790=账期!$A$26,G3790=账期!$A$28,G3790=账期!$A$30,G3790=账期!$A$32,G3790=账期!$A$34,G3790=账期!$A$35,G3790=账期!$A$37,G3790=账期!$A$39,G3790=账期!$A$40,G3790=账期!$A$41,G3790=账期!$A$42,G3790=账期!$A$43,G3790=账期!$A$44,G3790=账期!$A$45,G3790=账期!$A$46,G3790=账期!$A$48,G3790=账期!$A$50,G3790=账期!$A$51,G3790=账期!$A$52,G3790=账期!$A$53,G3790=账期!$A$54,G3790=账期!$A$56,G3790=账期!$A$57,G3790=账期!$A$58,G3790=账期!$A$59,G3790=账期!$A$60,G3790=账期!$A$61,G3790=账期!$A$62,G3790=账期!$A$63,G3790=账期!$A$64,G3790=账期!$A$66,G3790=账期!$A$67,G3790=账期!$A$68,G3790=账期!$A$70,G3790=账期!$A$71),30,IF(OR(G3790=账期!$A$74,G3790=账期!$A$77,G3790=账期!$A$76,G3790=账期!$A$79,G3790=账期!$A$80,G3790=账期!$A$81,G3790=账期!$A$83,G3790=账期!$A$85,G3790=账期!$A$87,G3790=账期!$A$89,G3790=账期!$A$91),60,IF(OR(G3790=账期!$A$93,G3790=账期!$A$94,G3790=账期!$A$95,G3790=账期!$A$96,G3790=账期!$A$98,G3790=账期!$A$99,G3790=账期!$A$101,G3790=账期!$A$102),90,0)))</f>
        <v>0</v>
      </c>
      <c r="AF3790" s="396"/>
      <c r="AG3790" s="384"/>
      <c r="AH3790" s="396" t="str">
        <f t="shared" si="516"/>
        <v/>
      </c>
    </row>
    <row r="3791" spans="1:34" ht="18" customHeight="1" x14ac:dyDescent="0.25">
      <c r="A3791" s="301" t="str">
        <f t="shared" si="518"/>
        <v/>
      </c>
      <c r="B3791" s="397"/>
      <c r="C3791" s="398"/>
      <c r="D3791" s="399"/>
      <c r="E3791" s="383" t="str">
        <f t="shared" si="514"/>
        <v>C</v>
      </c>
      <c r="F3791" s="383" t="str">
        <f t="shared" si="515"/>
        <v>C</v>
      </c>
      <c r="G3791" s="400"/>
      <c r="H3791" s="385" t="str">
        <f>IF(G3791="","",VLOOKUP(G3791,下拉数据源!J:K,2,0))</f>
        <v/>
      </c>
      <c r="I3791" s="385"/>
      <c r="J3791" s="385"/>
      <c r="K3791" s="386"/>
      <c r="L3791" s="401"/>
      <c r="M3791" s="384"/>
      <c r="N3791" s="384"/>
      <c r="O3791" s="384"/>
      <c r="P3791" s="386"/>
      <c r="Q3791" s="387"/>
      <c r="R3791" s="286"/>
      <c r="S3791" s="388">
        <f t="shared" si="519"/>
        <v>0</v>
      </c>
      <c r="T3791" s="389"/>
      <c r="U3791" s="389">
        <f t="shared" si="517"/>
        <v>0</v>
      </c>
      <c r="V3791" s="451"/>
      <c r="W3791" s="452"/>
      <c r="X3791" s="386"/>
      <c r="Y3791" s="390"/>
      <c r="Z3791" s="391"/>
      <c r="AA3791" s="392"/>
      <c r="AB3791" s="393"/>
      <c r="AC3791" s="394"/>
      <c r="AD3791" s="395">
        <f t="shared" si="520"/>
        <v>0</v>
      </c>
      <c r="AE3791" s="396">
        <f>IF(OR(G3791=账期!$A$18,G3791=账期!$A$20,G3791=账期!$A$22,G3791=账期!$A$24,G3791=账期!$A$25,G3791=账期!$A$27,G3791=账期!$A$26,G3791=账期!$A$28,G3791=账期!$A$30,G3791=账期!$A$32,G3791=账期!$A$34,G3791=账期!$A$35,G3791=账期!$A$37,G3791=账期!$A$39,G3791=账期!$A$40,G3791=账期!$A$41,G3791=账期!$A$42,G3791=账期!$A$43,G3791=账期!$A$44,G3791=账期!$A$45,G3791=账期!$A$46,G3791=账期!$A$48,G3791=账期!$A$50,G3791=账期!$A$51,G3791=账期!$A$52,G3791=账期!$A$53,G3791=账期!$A$54,G3791=账期!$A$56,G3791=账期!$A$57,G3791=账期!$A$58,G3791=账期!$A$59,G3791=账期!$A$60,G3791=账期!$A$61,G3791=账期!$A$62,G3791=账期!$A$63,G3791=账期!$A$64,G3791=账期!$A$66,G3791=账期!$A$67,G3791=账期!$A$68,G3791=账期!$A$70,G3791=账期!$A$71),30,IF(OR(G3791=账期!$A$74,G3791=账期!$A$77,G3791=账期!$A$76,G3791=账期!$A$79,G3791=账期!$A$80,G3791=账期!$A$81,G3791=账期!$A$83,G3791=账期!$A$85,G3791=账期!$A$87,G3791=账期!$A$89,G3791=账期!$A$91),60,IF(OR(G3791=账期!$A$93,G3791=账期!$A$94,G3791=账期!$A$95,G3791=账期!$A$96,G3791=账期!$A$98,G3791=账期!$A$99,G3791=账期!$A$101,G3791=账期!$A$102),90,0)))</f>
        <v>0</v>
      </c>
      <c r="AF3791" s="396"/>
      <c r="AG3791" s="384"/>
      <c r="AH3791" s="396" t="str">
        <f t="shared" si="516"/>
        <v/>
      </c>
    </row>
    <row r="3792" spans="1:34" ht="18" customHeight="1" x14ac:dyDescent="0.25">
      <c r="A3792" s="301" t="str">
        <f t="shared" si="518"/>
        <v/>
      </c>
      <c r="B3792" s="397"/>
      <c r="C3792" s="398"/>
      <c r="D3792" s="399"/>
      <c r="E3792" s="383" t="str">
        <f t="shared" si="514"/>
        <v>C</v>
      </c>
      <c r="F3792" s="383" t="str">
        <f t="shared" si="515"/>
        <v>C</v>
      </c>
      <c r="G3792" s="400"/>
      <c r="H3792" s="385" t="str">
        <f>IF(G3792="","",VLOOKUP(G3792,下拉数据源!J:K,2,0))</f>
        <v/>
      </c>
      <c r="I3792" s="385"/>
      <c r="J3792" s="385"/>
      <c r="K3792" s="386"/>
      <c r="L3792" s="401"/>
      <c r="M3792" s="384"/>
      <c r="N3792" s="384"/>
      <c r="O3792" s="384"/>
      <c r="P3792" s="386"/>
      <c r="Q3792" s="387"/>
      <c r="R3792" s="286"/>
      <c r="S3792" s="388">
        <f t="shared" si="519"/>
        <v>0</v>
      </c>
      <c r="T3792" s="389"/>
      <c r="U3792" s="389">
        <f t="shared" si="517"/>
        <v>0</v>
      </c>
      <c r="V3792" s="451"/>
      <c r="W3792" s="452"/>
      <c r="X3792" s="386"/>
      <c r="Y3792" s="390"/>
      <c r="Z3792" s="391"/>
      <c r="AA3792" s="392"/>
      <c r="AB3792" s="393"/>
      <c r="AC3792" s="394"/>
      <c r="AD3792" s="395">
        <f t="shared" si="520"/>
        <v>0</v>
      </c>
      <c r="AE3792" s="396">
        <f>IF(OR(G3792=账期!$A$18,G3792=账期!$A$20,G3792=账期!$A$22,G3792=账期!$A$24,G3792=账期!$A$25,G3792=账期!$A$27,G3792=账期!$A$26,G3792=账期!$A$28,G3792=账期!$A$30,G3792=账期!$A$32,G3792=账期!$A$34,G3792=账期!$A$35,G3792=账期!$A$37,G3792=账期!$A$39,G3792=账期!$A$40,G3792=账期!$A$41,G3792=账期!$A$42,G3792=账期!$A$43,G3792=账期!$A$44,G3792=账期!$A$45,G3792=账期!$A$46,G3792=账期!$A$48,G3792=账期!$A$50,G3792=账期!$A$51,G3792=账期!$A$52,G3792=账期!$A$53,G3792=账期!$A$54,G3792=账期!$A$56,G3792=账期!$A$57,G3792=账期!$A$58,G3792=账期!$A$59,G3792=账期!$A$60,G3792=账期!$A$61,G3792=账期!$A$62,G3792=账期!$A$63,G3792=账期!$A$64,G3792=账期!$A$66,G3792=账期!$A$67,G3792=账期!$A$68,G3792=账期!$A$70,G3792=账期!$A$71),30,IF(OR(G3792=账期!$A$74,G3792=账期!$A$77,G3792=账期!$A$76,G3792=账期!$A$79,G3792=账期!$A$80,G3792=账期!$A$81,G3792=账期!$A$83,G3792=账期!$A$85,G3792=账期!$A$87,G3792=账期!$A$89,G3792=账期!$A$91),60,IF(OR(G3792=账期!$A$93,G3792=账期!$A$94,G3792=账期!$A$95,G3792=账期!$A$96,G3792=账期!$A$98,G3792=账期!$A$99,G3792=账期!$A$101,G3792=账期!$A$102),90,0)))</f>
        <v>0</v>
      </c>
      <c r="AF3792" s="396"/>
      <c r="AG3792" s="384"/>
      <c r="AH3792" s="396" t="str">
        <f t="shared" si="516"/>
        <v/>
      </c>
    </row>
    <row r="3793" spans="1:34" ht="18" customHeight="1" x14ac:dyDescent="0.25">
      <c r="A3793" s="301" t="str">
        <f t="shared" si="518"/>
        <v/>
      </c>
      <c r="B3793" s="397"/>
      <c r="C3793" s="398"/>
      <c r="D3793" s="399"/>
      <c r="E3793" s="383" t="str">
        <f t="shared" si="514"/>
        <v>C</v>
      </c>
      <c r="F3793" s="383" t="str">
        <f t="shared" si="515"/>
        <v>C</v>
      </c>
      <c r="G3793" s="400"/>
      <c r="H3793" s="385" t="str">
        <f>IF(G3793="","",VLOOKUP(G3793,下拉数据源!J:K,2,0))</f>
        <v/>
      </c>
      <c r="I3793" s="385"/>
      <c r="J3793" s="385"/>
      <c r="K3793" s="386"/>
      <c r="L3793" s="401"/>
      <c r="M3793" s="384"/>
      <c r="N3793" s="384"/>
      <c r="O3793" s="384"/>
      <c r="P3793" s="386"/>
      <c r="Q3793" s="387"/>
      <c r="R3793" s="286"/>
      <c r="S3793" s="388">
        <f t="shared" si="519"/>
        <v>0</v>
      </c>
      <c r="T3793" s="389"/>
      <c r="U3793" s="389">
        <f t="shared" si="517"/>
        <v>0</v>
      </c>
      <c r="V3793" s="451"/>
      <c r="W3793" s="452"/>
      <c r="X3793" s="386"/>
      <c r="Y3793" s="390"/>
      <c r="Z3793" s="391"/>
      <c r="AA3793" s="392"/>
      <c r="AB3793" s="393"/>
      <c r="AC3793" s="394"/>
      <c r="AD3793" s="395">
        <f t="shared" si="520"/>
        <v>0</v>
      </c>
      <c r="AE3793" s="396">
        <f>IF(OR(G3793=账期!$A$18,G3793=账期!$A$20,G3793=账期!$A$22,G3793=账期!$A$24,G3793=账期!$A$25,G3793=账期!$A$27,G3793=账期!$A$26,G3793=账期!$A$28,G3793=账期!$A$30,G3793=账期!$A$32,G3793=账期!$A$34,G3793=账期!$A$35,G3793=账期!$A$37,G3793=账期!$A$39,G3793=账期!$A$40,G3793=账期!$A$41,G3793=账期!$A$42,G3793=账期!$A$43,G3793=账期!$A$44,G3793=账期!$A$45,G3793=账期!$A$46,G3793=账期!$A$48,G3793=账期!$A$50,G3793=账期!$A$51,G3793=账期!$A$52,G3793=账期!$A$53,G3793=账期!$A$54,G3793=账期!$A$56,G3793=账期!$A$57,G3793=账期!$A$58,G3793=账期!$A$59,G3793=账期!$A$60,G3793=账期!$A$61,G3793=账期!$A$62,G3793=账期!$A$63,G3793=账期!$A$64,G3793=账期!$A$66,G3793=账期!$A$67,G3793=账期!$A$68,G3793=账期!$A$70,G3793=账期!$A$71),30,IF(OR(G3793=账期!$A$74,G3793=账期!$A$77,G3793=账期!$A$76,G3793=账期!$A$79,G3793=账期!$A$80,G3793=账期!$A$81,G3793=账期!$A$83,G3793=账期!$A$85,G3793=账期!$A$87,G3793=账期!$A$89,G3793=账期!$A$91),60,IF(OR(G3793=账期!$A$93,G3793=账期!$A$94,G3793=账期!$A$95,G3793=账期!$A$96,G3793=账期!$A$98,G3793=账期!$A$99,G3793=账期!$A$101,G3793=账期!$A$102),90,0)))</f>
        <v>0</v>
      </c>
      <c r="AF3793" s="396"/>
      <c r="AG3793" s="384"/>
      <c r="AH3793" s="396" t="str">
        <f t="shared" si="516"/>
        <v/>
      </c>
    </row>
    <row r="3794" spans="1:34" ht="18" customHeight="1" x14ac:dyDescent="0.25">
      <c r="A3794" s="301" t="str">
        <f t="shared" si="518"/>
        <v/>
      </c>
      <c r="B3794" s="397"/>
      <c r="C3794" s="398"/>
      <c r="D3794" s="399"/>
      <c r="E3794" s="383" t="str">
        <f t="shared" si="514"/>
        <v>C</v>
      </c>
      <c r="F3794" s="383" t="str">
        <f t="shared" si="515"/>
        <v>C</v>
      </c>
      <c r="G3794" s="400"/>
      <c r="H3794" s="385" t="str">
        <f>IF(G3794="","",VLOOKUP(G3794,下拉数据源!J:K,2,0))</f>
        <v/>
      </c>
      <c r="I3794" s="385"/>
      <c r="J3794" s="385"/>
      <c r="K3794" s="386"/>
      <c r="L3794" s="401"/>
      <c r="M3794" s="384"/>
      <c r="N3794" s="384"/>
      <c r="O3794" s="384"/>
      <c r="P3794" s="386"/>
      <c r="Q3794" s="387"/>
      <c r="R3794" s="286"/>
      <c r="S3794" s="388">
        <f t="shared" si="519"/>
        <v>0</v>
      </c>
      <c r="T3794" s="389"/>
      <c r="U3794" s="389">
        <f t="shared" si="517"/>
        <v>0</v>
      </c>
      <c r="V3794" s="451"/>
      <c r="W3794" s="452"/>
      <c r="X3794" s="386"/>
      <c r="Y3794" s="390"/>
      <c r="Z3794" s="391"/>
      <c r="AA3794" s="392"/>
      <c r="AB3794" s="393"/>
      <c r="AC3794" s="394"/>
      <c r="AD3794" s="395">
        <f t="shared" si="520"/>
        <v>0</v>
      </c>
      <c r="AE3794" s="396">
        <f>IF(OR(G3794=账期!$A$18,G3794=账期!$A$20,G3794=账期!$A$22,G3794=账期!$A$24,G3794=账期!$A$25,G3794=账期!$A$27,G3794=账期!$A$26,G3794=账期!$A$28,G3794=账期!$A$30,G3794=账期!$A$32,G3794=账期!$A$34,G3794=账期!$A$35,G3794=账期!$A$37,G3794=账期!$A$39,G3794=账期!$A$40,G3794=账期!$A$41,G3794=账期!$A$42,G3794=账期!$A$43,G3794=账期!$A$44,G3794=账期!$A$45,G3794=账期!$A$46,G3794=账期!$A$48,G3794=账期!$A$50,G3794=账期!$A$51,G3794=账期!$A$52,G3794=账期!$A$53,G3794=账期!$A$54,G3794=账期!$A$56,G3794=账期!$A$57,G3794=账期!$A$58,G3794=账期!$A$59,G3794=账期!$A$60,G3794=账期!$A$61,G3794=账期!$A$62,G3794=账期!$A$63,G3794=账期!$A$64,G3794=账期!$A$66,G3794=账期!$A$67,G3794=账期!$A$68,G3794=账期!$A$70,G3794=账期!$A$71),30,IF(OR(G3794=账期!$A$74,G3794=账期!$A$77,G3794=账期!$A$76,G3794=账期!$A$79,G3794=账期!$A$80,G3794=账期!$A$81,G3794=账期!$A$83,G3794=账期!$A$85,G3794=账期!$A$87,G3794=账期!$A$89,G3794=账期!$A$91),60,IF(OR(G3794=账期!$A$93,G3794=账期!$A$94,G3794=账期!$A$95,G3794=账期!$A$96,G3794=账期!$A$98,G3794=账期!$A$99,G3794=账期!$A$101,G3794=账期!$A$102),90,0)))</f>
        <v>0</v>
      </c>
      <c r="AF3794" s="396"/>
      <c r="AG3794" s="384"/>
      <c r="AH3794" s="396" t="str">
        <f t="shared" si="516"/>
        <v/>
      </c>
    </row>
    <row r="3795" spans="1:34" ht="18" customHeight="1" x14ac:dyDescent="0.25">
      <c r="A3795" s="301" t="str">
        <f t="shared" si="518"/>
        <v/>
      </c>
      <c r="B3795" s="397"/>
      <c r="C3795" s="398"/>
      <c r="D3795" s="399"/>
      <c r="E3795" s="383" t="str">
        <f t="shared" si="514"/>
        <v>C</v>
      </c>
      <c r="F3795" s="383" t="str">
        <f t="shared" si="515"/>
        <v>C</v>
      </c>
      <c r="G3795" s="400"/>
      <c r="H3795" s="385" t="str">
        <f>IF(G3795="","",VLOOKUP(G3795,下拉数据源!J:K,2,0))</f>
        <v/>
      </c>
      <c r="I3795" s="385"/>
      <c r="J3795" s="385"/>
      <c r="K3795" s="386"/>
      <c r="L3795" s="401"/>
      <c r="M3795" s="384"/>
      <c r="N3795" s="384"/>
      <c r="O3795" s="384"/>
      <c r="P3795" s="386"/>
      <c r="Q3795" s="387"/>
      <c r="R3795" s="286"/>
      <c r="S3795" s="388">
        <f t="shared" si="519"/>
        <v>0</v>
      </c>
      <c r="T3795" s="389"/>
      <c r="U3795" s="389">
        <f t="shared" si="517"/>
        <v>0</v>
      </c>
      <c r="V3795" s="451"/>
      <c r="W3795" s="452"/>
      <c r="X3795" s="386"/>
      <c r="Y3795" s="390"/>
      <c r="Z3795" s="391"/>
      <c r="AA3795" s="392"/>
      <c r="AB3795" s="393"/>
      <c r="AC3795" s="394"/>
      <c r="AD3795" s="395">
        <f t="shared" si="520"/>
        <v>0</v>
      </c>
      <c r="AE3795" s="396">
        <f>IF(OR(G3795=账期!$A$18,G3795=账期!$A$20,G3795=账期!$A$22,G3795=账期!$A$24,G3795=账期!$A$25,G3795=账期!$A$27,G3795=账期!$A$26,G3795=账期!$A$28,G3795=账期!$A$30,G3795=账期!$A$32,G3795=账期!$A$34,G3795=账期!$A$35,G3795=账期!$A$37,G3795=账期!$A$39,G3795=账期!$A$40,G3795=账期!$A$41,G3795=账期!$A$42,G3795=账期!$A$43,G3795=账期!$A$44,G3795=账期!$A$45,G3795=账期!$A$46,G3795=账期!$A$48,G3795=账期!$A$50,G3795=账期!$A$51,G3795=账期!$A$52,G3795=账期!$A$53,G3795=账期!$A$54,G3795=账期!$A$56,G3795=账期!$A$57,G3795=账期!$A$58,G3795=账期!$A$59,G3795=账期!$A$60,G3795=账期!$A$61,G3795=账期!$A$62,G3795=账期!$A$63,G3795=账期!$A$64,G3795=账期!$A$66,G3795=账期!$A$67,G3795=账期!$A$68,G3795=账期!$A$70,G3795=账期!$A$71),30,IF(OR(G3795=账期!$A$74,G3795=账期!$A$77,G3795=账期!$A$76,G3795=账期!$A$79,G3795=账期!$A$80,G3795=账期!$A$81,G3795=账期!$A$83,G3795=账期!$A$85,G3795=账期!$A$87,G3795=账期!$A$89,G3795=账期!$A$91),60,IF(OR(G3795=账期!$A$93,G3795=账期!$A$94,G3795=账期!$A$95,G3795=账期!$A$96,G3795=账期!$A$98,G3795=账期!$A$99,G3795=账期!$A$101,G3795=账期!$A$102),90,0)))</f>
        <v>0</v>
      </c>
      <c r="AF3795" s="396"/>
      <c r="AG3795" s="384"/>
      <c r="AH3795" s="396" t="str">
        <f t="shared" si="516"/>
        <v/>
      </c>
    </row>
    <row r="3796" spans="1:34" ht="18" customHeight="1" x14ac:dyDescent="0.25">
      <c r="A3796" s="301" t="str">
        <f t="shared" si="518"/>
        <v/>
      </c>
      <c r="B3796" s="397"/>
      <c r="C3796" s="398"/>
      <c r="D3796" s="399"/>
      <c r="E3796" s="383" t="str">
        <f t="shared" si="514"/>
        <v>C</v>
      </c>
      <c r="F3796" s="383" t="str">
        <f t="shared" si="515"/>
        <v>C</v>
      </c>
      <c r="G3796" s="400"/>
      <c r="H3796" s="385" t="str">
        <f>IF(G3796="","",VLOOKUP(G3796,下拉数据源!J:K,2,0))</f>
        <v/>
      </c>
      <c r="I3796" s="385"/>
      <c r="J3796" s="385"/>
      <c r="K3796" s="386"/>
      <c r="L3796" s="401"/>
      <c r="M3796" s="384"/>
      <c r="N3796" s="384"/>
      <c r="O3796" s="384"/>
      <c r="P3796" s="386"/>
      <c r="Q3796" s="387"/>
      <c r="R3796" s="286"/>
      <c r="S3796" s="388">
        <f t="shared" si="519"/>
        <v>0</v>
      </c>
      <c r="T3796" s="389"/>
      <c r="U3796" s="389">
        <f t="shared" si="517"/>
        <v>0</v>
      </c>
      <c r="V3796" s="451"/>
      <c r="W3796" s="452"/>
      <c r="X3796" s="386"/>
      <c r="Y3796" s="390"/>
      <c r="Z3796" s="391"/>
      <c r="AA3796" s="392"/>
      <c r="AB3796" s="393"/>
      <c r="AC3796" s="394"/>
      <c r="AD3796" s="395">
        <f t="shared" si="520"/>
        <v>0</v>
      </c>
      <c r="AE3796" s="396">
        <f>IF(OR(G3796=账期!$A$18,G3796=账期!$A$20,G3796=账期!$A$22,G3796=账期!$A$24,G3796=账期!$A$25,G3796=账期!$A$27,G3796=账期!$A$26,G3796=账期!$A$28,G3796=账期!$A$30,G3796=账期!$A$32,G3796=账期!$A$34,G3796=账期!$A$35,G3796=账期!$A$37,G3796=账期!$A$39,G3796=账期!$A$40,G3796=账期!$A$41,G3796=账期!$A$42,G3796=账期!$A$43,G3796=账期!$A$44,G3796=账期!$A$45,G3796=账期!$A$46,G3796=账期!$A$48,G3796=账期!$A$50,G3796=账期!$A$51,G3796=账期!$A$52,G3796=账期!$A$53,G3796=账期!$A$54,G3796=账期!$A$56,G3796=账期!$A$57,G3796=账期!$A$58,G3796=账期!$A$59,G3796=账期!$A$60,G3796=账期!$A$61,G3796=账期!$A$62,G3796=账期!$A$63,G3796=账期!$A$64,G3796=账期!$A$66,G3796=账期!$A$67,G3796=账期!$A$68,G3796=账期!$A$70,G3796=账期!$A$71),30,IF(OR(G3796=账期!$A$74,G3796=账期!$A$77,G3796=账期!$A$76,G3796=账期!$A$79,G3796=账期!$A$80,G3796=账期!$A$81,G3796=账期!$A$83,G3796=账期!$A$85,G3796=账期!$A$87,G3796=账期!$A$89,G3796=账期!$A$91),60,IF(OR(G3796=账期!$A$93,G3796=账期!$A$94,G3796=账期!$A$95,G3796=账期!$A$96,G3796=账期!$A$98,G3796=账期!$A$99,G3796=账期!$A$101,G3796=账期!$A$102),90,0)))</f>
        <v>0</v>
      </c>
      <c r="AF3796" s="396"/>
      <c r="AG3796" s="384"/>
      <c r="AH3796" s="396" t="str">
        <f t="shared" si="516"/>
        <v/>
      </c>
    </row>
    <row r="3797" spans="1:34" ht="18" customHeight="1" x14ac:dyDescent="0.25">
      <c r="A3797" s="301" t="str">
        <f t="shared" si="518"/>
        <v/>
      </c>
      <c r="B3797" s="397"/>
      <c r="C3797" s="398"/>
      <c r="D3797" s="399"/>
      <c r="E3797" s="383" t="str">
        <f t="shared" si="514"/>
        <v>C</v>
      </c>
      <c r="F3797" s="383" t="str">
        <f t="shared" si="515"/>
        <v>C</v>
      </c>
      <c r="G3797" s="400"/>
      <c r="H3797" s="385" t="str">
        <f>IF(G3797="","",VLOOKUP(G3797,下拉数据源!J:K,2,0))</f>
        <v/>
      </c>
      <c r="I3797" s="385"/>
      <c r="J3797" s="385"/>
      <c r="K3797" s="386"/>
      <c r="L3797" s="401"/>
      <c r="M3797" s="384"/>
      <c r="N3797" s="384"/>
      <c r="O3797" s="384"/>
      <c r="P3797" s="386"/>
      <c r="Q3797" s="387"/>
      <c r="R3797" s="286"/>
      <c r="S3797" s="388">
        <f t="shared" si="519"/>
        <v>0</v>
      </c>
      <c r="T3797" s="389"/>
      <c r="U3797" s="389">
        <f t="shared" si="517"/>
        <v>0</v>
      </c>
      <c r="V3797" s="451"/>
      <c r="W3797" s="452"/>
      <c r="X3797" s="386"/>
      <c r="Y3797" s="390"/>
      <c r="Z3797" s="391"/>
      <c r="AA3797" s="392"/>
      <c r="AB3797" s="393"/>
      <c r="AC3797" s="394"/>
      <c r="AD3797" s="395">
        <f t="shared" si="520"/>
        <v>0</v>
      </c>
      <c r="AE3797" s="396">
        <f>IF(OR(G3797=账期!$A$18,G3797=账期!$A$20,G3797=账期!$A$22,G3797=账期!$A$24,G3797=账期!$A$25,G3797=账期!$A$27,G3797=账期!$A$26,G3797=账期!$A$28,G3797=账期!$A$30,G3797=账期!$A$32,G3797=账期!$A$34,G3797=账期!$A$35,G3797=账期!$A$37,G3797=账期!$A$39,G3797=账期!$A$40,G3797=账期!$A$41,G3797=账期!$A$42,G3797=账期!$A$43,G3797=账期!$A$44,G3797=账期!$A$45,G3797=账期!$A$46,G3797=账期!$A$48,G3797=账期!$A$50,G3797=账期!$A$51,G3797=账期!$A$52,G3797=账期!$A$53,G3797=账期!$A$54,G3797=账期!$A$56,G3797=账期!$A$57,G3797=账期!$A$58,G3797=账期!$A$59,G3797=账期!$A$60,G3797=账期!$A$61,G3797=账期!$A$62,G3797=账期!$A$63,G3797=账期!$A$64,G3797=账期!$A$66,G3797=账期!$A$67,G3797=账期!$A$68,G3797=账期!$A$70,G3797=账期!$A$71),30,IF(OR(G3797=账期!$A$74,G3797=账期!$A$77,G3797=账期!$A$76,G3797=账期!$A$79,G3797=账期!$A$80,G3797=账期!$A$81,G3797=账期!$A$83,G3797=账期!$A$85,G3797=账期!$A$87,G3797=账期!$A$89,G3797=账期!$A$91),60,IF(OR(G3797=账期!$A$93,G3797=账期!$A$94,G3797=账期!$A$95,G3797=账期!$A$96,G3797=账期!$A$98,G3797=账期!$A$99,G3797=账期!$A$101,G3797=账期!$A$102),90,0)))</f>
        <v>0</v>
      </c>
      <c r="AF3797" s="396"/>
      <c r="AG3797" s="384"/>
      <c r="AH3797" s="396" t="str">
        <f t="shared" si="516"/>
        <v/>
      </c>
    </row>
    <row r="3798" spans="1:34" ht="18" customHeight="1" x14ac:dyDescent="0.25">
      <c r="A3798" s="301" t="str">
        <f t="shared" si="518"/>
        <v/>
      </c>
      <c r="B3798" s="397"/>
      <c r="C3798" s="398"/>
      <c r="D3798" s="399"/>
      <c r="E3798" s="383" t="str">
        <f t="shared" si="514"/>
        <v>C</v>
      </c>
      <c r="F3798" s="383" t="str">
        <f t="shared" si="515"/>
        <v>C</v>
      </c>
      <c r="G3798" s="400"/>
      <c r="H3798" s="385" t="str">
        <f>IF(G3798="","",VLOOKUP(G3798,下拉数据源!J:K,2,0))</f>
        <v/>
      </c>
      <c r="I3798" s="385"/>
      <c r="J3798" s="385"/>
      <c r="K3798" s="386"/>
      <c r="L3798" s="401"/>
      <c r="M3798" s="384"/>
      <c r="N3798" s="384"/>
      <c r="O3798" s="384"/>
      <c r="P3798" s="386"/>
      <c r="Q3798" s="387"/>
      <c r="R3798" s="286"/>
      <c r="S3798" s="388">
        <f t="shared" si="519"/>
        <v>0</v>
      </c>
      <c r="T3798" s="389"/>
      <c r="U3798" s="389">
        <f t="shared" si="517"/>
        <v>0</v>
      </c>
      <c r="V3798" s="451"/>
      <c r="W3798" s="452"/>
      <c r="X3798" s="386"/>
      <c r="Y3798" s="390"/>
      <c r="Z3798" s="391"/>
      <c r="AA3798" s="392"/>
      <c r="AB3798" s="393"/>
      <c r="AC3798" s="394"/>
      <c r="AD3798" s="395">
        <f t="shared" si="520"/>
        <v>0</v>
      </c>
      <c r="AE3798" s="396">
        <f>IF(OR(G3798=账期!$A$18,G3798=账期!$A$20,G3798=账期!$A$22,G3798=账期!$A$24,G3798=账期!$A$25,G3798=账期!$A$27,G3798=账期!$A$26,G3798=账期!$A$28,G3798=账期!$A$30,G3798=账期!$A$32,G3798=账期!$A$34,G3798=账期!$A$35,G3798=账期!$A$37,G3798=账期!$A$39,G3798=账期!$A$40,G3798=账期!$A$41,G3798=账期!$A$42,G3798=账期!$A$43,G3798=账期!$A$44,G3798=账期!$A$45,G3798=账期!$A$46,G3798=账期!$A$48,G3798=账期!$A$50,G3798=账期!$A$51,G3798=账期!$A$52,G3798=账期!$A$53,G3798=账期!$A$54,G3798=账期!$A$56,G3798=账期!$A$57,G3798=账期!$A$58,G3798=账期!$A$59,G3798=账期!$A$60,G3798=账期!$A$61,G3798=账期!$A$62,G3798=账期!$A$63,G3798=账期!$A$64,G3798=账期!$A$66,G3798=账期!$A$67,G3798=账期!$A$68,G3798=账期!$A$70,G3798=账期!$A$71),30,IF(OR(G3798=账期!$A$74,G3798=账期!$A$77,G3798=账期!$A$76,G3798=账期!$A$79,G3798=账期!$A$80,G3798=账期!$A$81,G3798=账期!$A$83,G3798=账期!$A$85,G3798=账期!$A$87,G3798=账期!$A$89,G3798=账期!$A$91),60,IF(OR(G3798=账期!$A$93,G3798=账期!$A$94,G3798=账期!$A$95,G3798=账期!$A$96,G3798=账期!$A$98,G3798=账期!$A$99,G3798=账期!$A$101,G3798=账期!$A$102),90,0)))</f>
        <v>0</v>
      </c>
      <c r="AF3798" s="396"/>
      <c r="AG3798" s="384"/>
      <c r="AH3798" s="396" t="str">
        <f t="shared" si="516"/>
        <v/>
      </c>
    </row>
    <row r="3799" spans="1:34" ht="18" customHeight="1" x14ac:dyDescent="0.25">
      <c r="A3799" s="301" t="str">
        <f t="shared" si="518"/>
        <v/>
      </c>
      <c r="B3799" s="397"/>
      <c r="C3799" s="398"/>
      <c r="D3799" s="399"/>
      <c r="E3799" s="383" t="str">
        <f t="shared" si="514"/>
        <v>C</v>
      </c>
      <c r="F3799" s="383" t="str">
        <f t="shared" si="515"/>
        <v>C</v>
      </c>
      <c r="G3799" s="400"/>
      <c r="H3799" s="385" t="str">
        <f>IF(G3799="","",VLOOKUP(G3799,下拉数据源!J:K,2,0))</f>
        <v/>
      </c>
      <c r="I3799" s="385"/>
      <c r="J3799" s="385"/>
      <c r="K3799" s="386"/>
      <c r="L3799" s="401"/>
      <c r="M3799" s="384"/>
      <c r="N3799" s="384"/>
      <c r="O3799" s="384"/>
      <c r="P3799" s="386"/>
      <c r="Q3799" s="387"/>
      <c r="R3799" s="286"/>
      <c r="S3799" s="388">
        <f t="shared" si="519"/>
        <v>0</v>
      </c>
      <c r="T3799" s="389"/>
      <c r="U3799" s="389">
        <f t="shared" si="517"/>
        <v>0</v>
      </c>
      <c r="V3799" s="451"/>
      <c r="W3799" s="452"/>
      <c r="X3799" s="386"/>
      <c r="Y3799" s="390"/>
      <c r="Z3799" s="391"/>
      <c r="AA3799" s="392"/>
      <c r="AB3799" s="393"/>
      <c r="AC3799" s="394"/>
      <c r="AD3799" s="395">
        <f t="shared" si="520"/>
        <v>0</v>
      </c>
      <c r="AE3799" s="396">
        <f>IF(OR(G3799=账期!$A$18,G3799=账期!$A$20,G3799=账期!$A$22,G3799=账期!$A$24,G3799=账期!$A$25,G3799=账期!$A$27,G3799=账期!$A$26,G3799=账期!$A$28,G3799=账期!$A$30,G3799=账期!$A$32,G3799=账期!$A$34,G3799=账期!$A$35,G3799=账期!$A$37,G3799=账期!$A$39,G3799=账期!$A$40,G3799=账期!$A$41,G3799=账期!$A$42,G3799=账期!$A$43,G3799=账期!$A$44,G3799=账期!$A$45,G3799=账期!$A$46,G3799=账期!$A$48,G3799=账期!$A$50,G3799=账期!$A$51,G3799=账期!$A$52,G3799=账期!$A$53,G3799=账期!$A$54,G3799=账期!$A$56,G3799=账期!$A$57,G3799=账期!$A$58,G3799=账期!$A$59,G3799=账期!$A$60,G3799=账期!$A$61,G3799=账期!$A$62,G3799=账期!$A$63,G3799=账期!$A$64,G3799=账期!$A$66,G3799=账期!$A$67,G3799=账期!$A$68,G3799=账期!$A$70,G3799=账期!$A$71),30,IF(OR(G3799=账期!$A$74,G3799=账期!$A$77,G3799=账期!$A$76,G3799=账期!$A$79,G3799=账期!$A$80,G3799=账期!$A$81,G3799=账期!$A$83,G3799=账期!$A$85,G3799=账期!$A$87,G3799=账期!$A$89,G3799=账期!$A$91),60,IF(OR(G3799=账期!$A$93,G3799=账期!$A$94,G3799=账期!$A$95,G3799=账期!$A$96,G3799=账期!$A$98,G3799=账期!$A$99,G3799=账期!$A$101,G3799=账期!$A$102),90,0)))</f>
        <v>0</v>
      </c>
      <c r="AF3799" s="396"/>
      <c r="AG3799" s="384"/>
      <c r="AH3799" s="396" t="str">
        <f t="shared" si="516"/>
        <v/>
      </c>
    </row>
    <row r="3800" spans="1:34" ht="18" customHeight="1" x14ac:dyDescent="0.25">
      <c r="A3800" s="301" t="str">
        <f t="shared" si="518"/>
        <v/>
      </c>
      <c r="B3800" s="397"/>
      <c r="C3800" s="398"/>
      <c r="D3800" s="399"/>
      <c r="E3800" s="383" t="str">
        <f t="shared" si="514"/>
        <v>C</v>
      </c>
      <c r="F3800" s="383" t="str">
        <f t="shared" si="515"/>
        <v>C</v>
      </c>
      <c r="G3800" s="400"/>
      <c r="H3800" s="385" t="str">
        <f>IF(G3800="","",VLOOKUP(G3800,下拉数据源!J:K,2,0))</f>
        <v/>
      </c>
      <c r="I3800" s="385"/>
      <c r="J3800" s="385"/>
      <c r="K3800" s="386"/>
      <c r="L3800" s="401"/>
      <c r="M3800" s="384"/>
      <c r="N3800" s="384"/>
      <c r="O3800" s="384"/>
      <c r="P3800" s="386"/>
      <c r="Q3800" s="387"/>
      <c r="R3800" s="286"/>
      <c r="S3800" s="388">
        <f t="shared" si="519"/>
        <v>0</v>
      </c>
      <c r="T3800" s="389"/>
      <c r="U3800" s="389">
        <f t="shared" si="517"/>
        <v>0</v>
      </c>
      <c r="V3800" s="451"/>
      <c r="W3800" s="452"/>
      <c r="X3800" s="386"/>
      <c r="Y3800" s="390"/>
      <c r="Z3800" s="391"/>
      <c r="AA3800" s="392"/>
      <c r="AB3800" s="393"/>
      <c r="AC3800" s="394"/>
      <c r="AD3800" s="395">
        <f t="shared" si="520"/>
        <v>0</v>
      </c>
      <c r="AE3800" s="396">
        <f>IF(OR(G3800=账期!$A$18,G3800=账期!$A$20,G3800=账期!$A$22,G3800=账期!$A$24,G3800=账期!$A$25,G3800=账期!$A$27,G3800=账期!$A$26,G3800=账期!$A$28,G3800=账期!$A$30,G3800=账期!$A$32,G3800=账期!$A$34,G3800=账期!$A$35,G3800=账期!$A$37,G3800=账期!$A$39,G3800=账期!$A$40,G3800=账期!$A$41,G3800=账期!$A$42,G3800=账期!$A$43,G3800=账期!$A$44,G3800=账期!$A$45,G3800=账期!$A$46,G3800=账期!$A$48,G3800=账期!$A$50,G3800=账期!$A$51,G3800=账期!$A$52,G3800=账期!$A$53,G3800=账期!$A$54,G3800=账期!$A$56,G3800=账期!$A$57,G3800=账期!$A$58,G3800=账期!$A$59,G3800=账期!$A$60,G3800=账期!$A$61,G3800=账期!$A$62,G3800=账期!$A$63,G3800=账期!$A$64,G3800=账期!$A$66,G3800=账期!$A$67,G3800=账期!$A$68,G3800=账期!$A$70,G3800=账期!$A$71),30,IF(OR(G3800=账期!$A$74,G3800=账期!$A$77,G3800=账期!$A$76,G3800=账期!$A$79,G3800=账期!$A$80,G3800=账期!$A$81,G3800=账期!$A$83,G3800=账期!$A$85,G3800=账期!$A$87,G3800=账期!$A$89,G3800=账期!$A$91),60,IF(OR(G3800=账期!$A$93,G3800=账期!$A$94,G3800=账期!$A$95,G3800=账期!$A$96,G3800=账期!$A$98,G3800=账期!$A$99,G3800=账期!$A$101,G3800=账期!$A$102),90,0)))</f>
        <v>0</v>
      </c>
      <c r="AF3800" s="396"/>
      <c r="AG3800" s="384"/>
      <c r="AH3800" s="396" t="str">
        <f t="shared" si="516"/>
        <v/>
      </c>
    </row>
    <row r="3801" spans="1:34" ht="18" customHeight="1" x14ac:dyDescent="0.25">
      <c r="A3801" s="301" t="str">
        <f t="shared" si="518"/>
        <v/>
      </c>
      <c r="B3801" s="397"/>
      <c r="C3801" s="398"/>
      <c r="D3801" s="399"/>
      <c r="E3801" s="383" t="str">
        <f t="shared" si="514"/>
        <v>C</v>
      </c>
      <c r="F3801" s="383" t="str">
        <f t="shared" si="515"/>
        <v>C</v>
      </c>
      <c r="G3801" s="400"/>
      <c r="H3801" s="385" t="str">
        <f>IF(G3801="","",VLOOKUP(G3801,下拉数据源!J:K,2,0))</f>
        <v/>
      </c>
      <c r="I3801" s="385"/>
      <c r="J3801" s="385"/>
      <c r="K3801" s="386"/>
      <c r="L3801" s="401"/>
      <c r="M3801" s="384"/>
      <c r="N3801" s="384"/>
      <c r="O3801" s="384"/>
      <c r="P3801" s="386"/>
      <c r="Q3801" s="387"/>
      <c r="R3801" s="286"/>
      <c r="S3801" s="388">
        <f t="shared" si="519"/>
        <v>0</v>
      </c>
      <c r="T3801" s="389"/>
      <c r="U3801" s="389">
        <f t="shared" si="517"/>
        <v>0</v>
      </c>
      <c r="V3801" s="451"/>
      <c r="W3801" s="452"/>
      <c r="X3801" s="386"/>
      <c r="Y3801" s="390"/>
      <c r="Z3801" s="391"/>
      <c r="AA3801" s="392"/>
      <c r="AB3801" s="393"/>
      <c r="AC3801" s="394"/>
      <c r="AD3801" s="395">
        <f t="shared" si="520"/>
        <v>0</v>
      </c>
      <c r="AE3801" s="396">
        <f>IF(OR(G3801=账期!$A$18,G3801=账期!$A$20,G3801=账期!$A$22,G3801=账期!$A$24,G3801=账期!$A$25,G3801=账期!$A$27,G3801=账期!$A$26,G3801=账期!$A$28,G3801=账期!$A$30,G3801=账期!$A$32,G3801=账期!$A$34,G3801=账期!$A$35,G3801=账期!$A$37,G3801=账期!$A$39,G3801=账期!$A$40,G3801=账期!$A$41,G3801=账期!$A$42,G3801=账期!$A$43,G3801=账期!$A$44,G3801=账期!$A$45,G3801=账期!$A$46,G3801=账期!$A$48,G3801=账期!$A$50,G3801=账期!$A$51,G3801=账期!$A$52,G3801=账期!$A$53,G3801=账期!$A$54,G3801=账期!$A$56,G3801=账期!$A$57,G3801=账期!$A$58,G3801=账期!$A$59,G3801=账期!$A$60,G3801=账期!$A$61,G3801=账期!$A$62,G3801=账期!$A$63,G3801=账期!$A$64,G3801=账期!$A$66,G3801=账期!$A$67,G3801=账期!$A$68,G3801=账期!$A$70,G3801=账期!$A$71),30,IF(OR(G3801=账期!$A$74,G3801=账期!$A$77,G3801=账期!$A$76,G3801=账期!$A$79,G3801=账期!$A$80,G3801=账期!$A$81,G3801=账期!$A$83,G3801=账期!$A$85,G3801=账期!$A$87,G3801=账期!$A$89,G3801=账期!$A$91),60,IF(OR(G3801=账期!$A$93,G3801=账期!$A$94,G3801=账期!$A$95,G3801=账期!$A$96,G3801=账期!$A$98,G3801=账期!$A$99,G3801=账期!$A$101,G3801=账期!$A$102),90,0)))</f>
        <v>0</v>
      </c>
      <c r="AF3801" s="396"/>
      <c r="AG3801" s="384"/>
      <c r="AH3801" s="396" t="str">
        <f t="shared" si="516"/>
        <v/>
      </c>
    </row>
    <row r="3802" spans="1:34" ht="18" customHeight="1" x14ac:dyDescent="0.25">
      <c r="A3802" s="301" t="str">
        <f t="shared" si="518"/>
        <v/>
      </c>
      <c r="B3802" s="397"/>
      <c r="C3802" s="398"/>
      <c r="D3802" s="399"/>
      <c r="E3802" s="383" t="str">
        <f t="shared" si="514"/>
        <v>C</v>
      </c>
      <c r="F3802" s="383" t="str">
        <f t="shared" si="515"/>
        <v>C</v>
      </c>
      <c r="G3802" s="400"/>
      <c r="H3802" s="385" t="str">
        <f>IF(G3802="","",VLOOKUP(G3802,下拉数据源!J:K,2,0))</f>
        <v/>
      </c>
      <c r="I3802" s="385"/>
      <c r="J3802" s="385"/>
      <c r="K3802" s="386"/>
      <c r="L3802" s="401"/>
      <c r="M3802" s="384"/>
      <c r="N3802" s="384"/>
      <c r="O3802" s="384"/>
      <c r="P3802" s="386"/>
      <c r="Q3802" s="387"/>
      <c r="R3802" s="286"/>
      <c r="S3802" s="388">
        <f t="shared" si="519"/>
        <v>0</v>
      </c>
      <c r="T3802" s="389"/>
      <c r="U3802" s="389">
        <f t="shared" si="517"/>
        <v>0</v>
      </c>
      <c r="V3802" s="451"/>
      <c r="W3802" s="452"/>
      <c r="X3802" s="386"/>
      <c r="Y3802" s="390"/>
      <c r="Z3802" s="391"/>
      <c r="AA3802" s="392"/>
      <c r="AB3802" s="393"/>
      <c r="AC3802" s="394"/>
      <c r="AD3802" s="395">
        <f t="shared" si="520"/>
        <v>0</v>
      </c>
      <c r="AE3802" s="396">
        <f>IF(OR(G3802=账期!$A$18,G3802=账期!$A$20,G3802=账期!$A$22,G3802=账期!$A$24,G3802=账期!$A$25,G3802=账期!$A$27,G3802=账期!$A$26,G3802=账期!$A$28,G3802=账期!$A$30,G3802=账期!$A$32,G3802=账期!$A$34,G3802=账期!$A$35,G3802=账期!$A$37,G3802=账期!$A$39,G3802=账期!$A$40,G3802=账期!$A$41,G3802=账期!$A$42,G3802=账期!$A$43,G3802=账期!$A$44,G3802=账期!$A$45,G3802=账期!$A$46,G3802=账期!$A$48,G3802=账期!$A$50,G3802=账期!$A$51,G3802=账期!$A$52,G3802=账期!$A$53,G3802=账期!$A$54,G3802=账期!$A$56,G3802=账期!$A$57,G3802=账期!$A$58,G3802=账期!$A$59,G3802=账期!$A$60,G3802=账期!$A$61,G3802=账期!$A$62,G3802=账期!$A$63,G3802=账期!$A$64,G3802=账期!$A$66,G3802=账期!$A$67,G3802=账期!$A$68,G3802=账期!$A$70,G3802=账期!$A$71),30,IF(OR(G3802=账期!$A$74,G3802=账期!$A$77,G3802=账期!$A$76,G3802=账期!$A$79,G3802=账期!$A$80,G3802=账期!$A$81,G3802=账期!$A$83,G3802=账期!$A$85,G3802=账期!$A$87,G3802=账期!$A$89,G3802=账期!$A$91),60,IF(OR(G3802=账期!$A$93,G3802=账期!$A$94,G3802=账期!$A$95,G3802=账期!$A$96,G3802=账期!$A$98,G3802=账期!$A$99,G3802=账期!$A$101,G3802=账期!$A$102),90,0)))</f>
        <v>0</v>
      </c>
      <c r="AF3802" s="396"/>
      <c r="AG3802" s="384"/>
      <c r="AH3802" s="396" t="str">
        <f t="shared" si="516"/>
        <v/>
      </c>
    </row>
    <row r="3803" spans="1:34" ht="18" customHeight="1" x14ac:dyDescent="0.25">
      <c r="A3803" s="301" t="str">
        <f t="shared" si="518"/>
        <v/>
      </c>
      <c r="B3803" s="397"/>
      <c r="C3803" s="398"/>
      <c r="D3803" s="399"/>
      <c r="E3803" s="383" t="str">
        <f t="shared" si="514"/>
        <v>C</v>
      </c>
      <c r="F3803" s="383" t="str">
        <f t="shared" si="515"/>
        <v>C</v>
      </c>
      <c r="G3803" s="400"/>
      <c r="H3803" s="385" t="str">
        <f>IF(G3803="","",VLOOKUP(G3803,下拉数据源!J:K,2,0))</f>
        <v/>
      </c>
      <c r="I3803" s="385"/>
      <c r="J3803" s="385"/>
      <c r="K3803" s="386"/>
      <c r="L3803" s="401"/>
      <c r="M3803" s="384"/>
      <c r="N3803" s="384"/>
      <c r="O3803" s="384"/>
      <c r="P3803" s="386"/>
      <c r="Q3803" s="387"/>
      <c r="R3803" s="286"/>
      <c r="S3803" s="388">
        <f t="shared" si="519"/>
        <v>0</v>
      </c>
      <c r="T3803" s="389"/>
      <c r="U3803" s="389">
        <f t="shared" si="517"/>
        <v>0</v>
      </c>
      <c r="V3803" s="451"/>
      <c r="W3803" s="452"/>
      <c r="X3803" s="386"/>
      <c r="Y3803" s="390"/>
      <c r="Z3803" s="391"/>
      <c r="AA3803" s="392"/>
      <c r="AB3803" s="393"/>
      <c r="AC3803" s="394"/>
      <c r="AD3803" s="395">
        <f t="shared" si="520"/>
        <v>0</v>
      </c>
      <c r="AE3803" s="396">
        <f>IF(OR(G3803=账期!$A$18,G3803=账期!$A$20,G3803=账期!$A$22,G3803=账期!$A$24,G3803=账期!$A$25,G3803=账期!$A$27,G3803=账期!$A$26,G3803=账期!$A$28,G3803=账期!$A$30,G3803=账期!$A$32,G3803=账期!$A$34,G3803=账期!$A$35,G3803=账期!$A$37,G3803=账期!$A$39,G3803=账期!$A$40,G3803=账期!$A$41,G3803=账期!$A$42,G3803=账期!$A$43,G3803=账期!$A$44,G3803=账期!$A$45,G3803=账期!$A$46,G3803=账期!$A$48,G3803=账期!$A$50,G3803=账期!$A$51,G3803=账期!$A$52,G3803=账期!$A$53,G3803=账期!$A$54,G3803=账期!$A$56,G3803=账期!$A$57,G3803=账期!$A$58,G3803=账期!$A$59,G3803=账期!$A$60,G3803=账期!$A$61,G3803=账期!$A$62,G3803=账期!$A$63,G3803=账期!$A$64,G3803=账期!$A$66,G3803=账期!$A$67,G3803=账期!$A$68,G3803=账期!$A$70,G3803=账期!$A$71),30,IF(OR(G3803=账期!$A$74,G3803=账期!$A$77,G3803=账期!$A$76,G3803=账期!$A$79,G3803=账期!$A$80,G3803=账期!$A$81,G3803=账期!$A$83,G3803=账期!$A$85,G3803=账期!$A$87,G3803=账期!$A$89,G3803=账期!$A$91),60,IF(OR(G3803=账期!$A$93,G3803=账期!$A$94,G3803=账期!$A$95,G3803=账期!$A$96,G3803=账期!$A$98,G3803=账期!$A$99,G3803=账期!$A$101,G3803=账期!$A$102),90,0)))</f>
        <v>0</v>
      </c>
      <c r="AF3803" s="396"/>
      <c r="AG3803" s="384"/>
      <c r="AH3803" s="396" t="str">
        <f t="shared" si="516"/>
        <v/>
      </c>
    </row>
    <row r="3804" spans="1:34" ht="18" customHeight="1" x14ac:dyDescent="0.25">
      <c r="A3804" s="301" t="str">
        <f t="shared" si="518"/>
        <v/>
      </c>
      <c r="B3804" s="397"/>
      <c r="C3804" s="398"/>
      <c r="D3804" s="399"/>
      <c r="E3804" s="383" t="str">
        <f t="shared" si="514"/>
        <v>C</v>
      </c>
      <c r="F3804" s="383" t="str">
        <f t="shared" si="515"/>
        <v>C</v>
      </c>
      <c r="G3804" s="400"/>
      <c r="H3804" s="385" t="str">
        <f>IF(G3804="","",VLOOKUP(G3804,下拉数据源!J:K,2,0))</f>
        <v/>
      </c>
      <c r="I3804" s="385"/>
      <c r="J3804" s="385"/>
      <c r="K3804" s="386"/>
      <c r="L3804" s="401"/>
      <c r="M3804" s="384"/>
      <c r="N3804" s="384"/>
      <c r="O3804" s="384"/>
      <c r="P3804" s="386"/>
      <c r="Q3804" s="387"/>
      <c r="R3804" s="286"/>
      <c r="S3804" s="388">
        <f t="shared" si="519"/>
        <v>0</v>
      </c>
      <c r="T3804" s="389"/>
      <c r="U3804" s="389">
        <f t="shared" si="517"/>
        <v>0</v>
      </c>
      <c r="V3804" s="451"/>
      <c r="W3804" s="452"/>
      <c r="X3804" s="386"/>
      <c r="Y3804" s="390"/>
      <c r="Z3804" s="391"/>
      <c r="AA3804" s="392"/>
      <c r="AB3804" s="393"/>
      <c r="AC3804" s="394"/>
      <c r="AD3804" s="395">
        <f t="shared" si="520"/>
        <v>0</v>
      </c>
      <c r="AE3804" s="396">
        <f>IF(OR(G3804=账期!$A$18,G3804=账期!$A$20,G3804=账期!$A$22,G3804=账期!$A$24,G3804=账期!$A$25,G3804=账期!$A$27,G3804=账期!$A$26,G3804=账期!$A$28,G3804=账期!$A$30,G3804=账期!$A$32,G3804=账期!$A$34,G3804=账期!$A$35,G3804=账期!$A$37,G3804=账期!$A$39,G3804=账期!$A$40,G3804=账期!$A$41,G3804=账期!$A$42,G3804=账期!$A$43,G3804=账期!$A$44,G3804=账期!$A$45,G3804=账期!$A$46,G3804=账期!$A$48,G3804=账期!$A$50,G3804=账期!$A$51,G3804=账期!$A$52,G3804=账期!$A$53,G3804=账期!$A$54,G3804=账期!$A$56,G3804=账期!$A$57,G3804=账期!$A$58,G3804=账期!$A$59,G3804=账期!$A$60,G3804=账期!$A$61,G3804=账期!$A$62,G3804=账期!$A$63,G3804=账期!$A$64,G3804=账期!$A$66,G3804=账期!$A$67,G3804=账期!$A$68,G3804=账期!$A$70,G3804=账期!$A$71),30,IF(OR(G3804=账期!$A$74,G3804=账期!$A$77,G3804=账期!$A$76,G3804=账期!$A$79,G3804=账期!$A$80,G3804=账期!$A$81,G3804=账期!$A$83,G3804=账期!$A$85,G3804=账期!$A$87,G3804=账期!$A$89,G3804=账期!$A$91),60,IF(OR(G3804=账期!$A$93,G3804=账期!$A$94,G3804=账期!$A$95,G3804=账期!$A$96,G3804=账期!$A$98,G3804=账期!$A$99,G3804=账期!$A$101,G3804=账期!$A$102),90,0)))</f>
        <v>0</v>
      </c>
      <c r="AF3804" s="396"/>
      <c r="AG3804" s="384"/>
      <c r="AH3804" s="396" t="str">
        <f t="shared" si="516"/>
        <v/>
      </c>
    </row>
    <row r="3805" spans="1:34" ht="18" customHeight="1" x14ac:dyDescent="0.25">
      <c r="A3805" s="301" t="str">
        <f t="shared" si="518"/>
        <v/>
      </c>
      <c r="B3805" s="397"/>
      <c r="C3805" s="398"/>
      <c r="D3805" s="399"/>
      <c r="E3805" s="383" t="str">
        <f t="shared" ref="E3805:E3868" si="521">IF(OR(D3805="长飞",D3805="烽火",D3805="特发",D3805="富通",D3805="亨通",G3805="赣州金信诺",G3805="江苏永鼎",G3805="宏安集团"),"A",IF(OR(G3805="广意通讯",G3805="湖北楚天",G3805="宁波格亿达",G3805="通鼎互联",G3805="黄石昌达",G3805="江苏俊知",G3805="珠海汉胜",G3805="武汉电信"),"B","C"))</f>
        <v>C</v>
      </c>
      <c r="F3805" s="383" t="str">
        <f t="shared" ref="F3805:F3868" si="522">IF(OR(G3805="成都大唐",G3805="广东亨通",G3805="江苏亨通",G3805="兰州长飞",G3805="南京华信",G3805="汕头奥星",G3805="特发光网",G3805="武汉长飞",G3805="长春烽火",G3805="广意通讯",G3805="湖北楚天",G3805="宁波格亿达",G3805="通鼎互联",G3805="安徽汉唐",G3805="安徽宜德",G3805="安徽盈通",G3805="成都康宁",G3805="成都中飞",G3805="东莞光佳",G3805="东莞鸿鑫",G3805="烽火博鑫",G3805="佛山星蓝",G3805="广东金桥",G3805="广州联兴",G3805="贵州乾新",G3805="航天电工",G3805="合肥兴联",G3805="湖北宇洪",G3805="江苏奥通",G3805="江苏中远",G3805="宁波辰飞",G3805="宁波汉生",G3805="宁波宇欣",G3805="山东太平洋",G3805="山东特发",G3805="山东永通",G3805="上海朗闻",G3805="上海翼波",G3805="四川天邑",G3805="四川旭泰",G3805="武汉瑞联",G3805="武汉同至",G3805="西安西古",G3805="西安鑫华通",G3805="武汉驿路通",G3805="长光通信",G3805="中电八所",G3805="中电光达",G3805="中利集团",G3805="重庆特发",G3805="舟山安格",G3805="珠海邗秦"),"A",IF(OR(G3805="富通天津",G3805="赣州金信诺",G3805="江苏永鼎",G3805="上海长飞",G3805="特发股份",G3805="武汉烽火",G3805="西安烽火",G3805="长飞中利",G3805="江苏中天",G3805="江西联创",G3805="宁波盈谷",G3805="黄石昌达",G3805="四川长飞"),"B","C"))</f>
        <v>C</v>
      </c>
      <c r="G3805" s="400"/>
      <c r="H3805" s="385" t="str">
        <f>IF(G3805="","",VLOOKUP(G3805,下拉数据源!J:K,2,0))</f>
        <v/>
      </c>
      <c r="I3805" s="385"/>
      <c r="J3805" s="385"/>
      <c r="K3805" s="386"/>
      <c r="L3805" s="401"/>
      <c r="M3805" s="384"/>
      <c r="N3805" s="384"/>
      <c r="O3805" s="384"/>
      <c r="P3805" s="386"/>
      <c r="Q3805" s="387"/>
      <c r="R3805" s="286"/>
      <c r="S3805" s="388">
        <f t="shared" si="519"/>
        <v>0</v>
      </c>
      <c r="T3805" s="389"/>
      <c r="U3805" s="389">
        <f t="shared" si="517"/>
        <v>0</v>
      </c>
      <c r="V3805" s="451"/>
      <c r="W3805" s="452"/>
      <c r="X3805" s="386"/>
      <c r="Y3805" s="390"/>
      <c r="Z3805" s="391"/>
      <c r="AA3805" s="392"/>
      <c r="AB3805" s="393"/>
      <c r="AC3805" s="394"/>
      <c r="AD3805" s="395">
        <f t="shared" si="520"/>
        <v>0</v>
      </c>
      <c r="AE3805" s="396">
        <f>IF(OR(G3805=账期!$A$18,G3805=账期!$A$20,G3805=账期!$A$22,G3805=账期!$A$24,G3805=账期!$A$25,G3805=账期!$A$27,G3805=账期!$A$26,G3805=账期!$A$28,G3805=账期!$A$30,G3805=账期!$A$32,G3805=账期!$A$34,G3805=账期!$A$35,G3805=账期!$A$37,G3805=账期!$A$39,G3805=账期!$A$40,G3805=账期!$A$41,G3805=账期!$A$42,G3805=账期!$A$43,G3805=账期!$A$44,G3805=账期!$A$45,G3805=账期!$A$46,G3805=账期!$A$48,G3805=账期!$A$50,G3805=账期!$A$51,G3805=账期!$A$52,G3805=账期!$A$53,G3805=账期!$A$54,G3805=账期!$A$56,G3805=账期!$A$57,G3805=账期!$A$58,G3805=账期!$A$59,G3805=账期!$A$60,G3805=账期!$A$61,G3805=账期!$A$62,G3805=账期!$A$63,G3805=账期!$A$64,G3805=账期!$A$66,G3805=账期!$A$67,G3805=账期!$A$68,G3805=账期!$A$70,G3805=账期!$A$71),30,IF(OR(G3805=账期!$A$74,G3805=账期!$A$77,G3805=账期!$A$76,G3805=账期!$A$79,G3805=账期!$A$80,G3805=账期!$A$81,G3805=账期!$A$83,G3805=账期!$A$85,G3805=账期!$A$87,G3805=账期!$A$89,G3805=账期!$A$91),60,IF(OR(G3805=账期!$A$93,G3805=账期!$A$94,G3805=账期!$A$95,G3805=账期!$A$96,G3805=账期!$A$98,G3805=账期!$A$99,G3805=账期!$A$101,G3805=账期!$A$102),90,0)))</f>
        <v>0</v>
      </c>
      <c r="AF3805" s="396"/>
      <c r="AG3805" s="384"/>
      <c r="AH3805" s="396" t="str">
        <f t="shared" si="516"/>
        <v/>
      </c>
    </row>
    <row r="3806" spans="1:34" ht="18" customHeight="1" x14ac:dyDescent="0.25">
      <c r="A3806" s="301" t="str">
        <f t="shared" si="518"/>
        <v/>
      </c>
      <c r="B3806" s="397"/>
      <c r="C3806" s="398"/>
      <c r="D3806" s="399"/>
      <c r="E3806" s="383" t="str">
        <f t="shared" si="521"/>
        <v>C</v>
      </c>
      <c r="F3806" s="383" t="str">
        <f t="shared" si="522"/>
        <v>C</v>
      </c>
      <c r="G3806" s="400"/>
      <c r="H3806" s="385" t="str">
        <f>IF(G3806="","",VLOOKUP(G3806,下拉数据源!J:K,2,0))</f>
        <v/>
      </c>
      <c r="I3806" s="385"/>
      <c r="J3806" s="385"/>
      <c r="K3806" s="386"/>
      <c r="L3806" s="401"/>
      <c r="M3806" s="384"/>
      <c r="N3806" s="384"/>
      <c r="O3806" s="384"/>
      <c r="P3806" s="386"/>
      <c r="Q3806" s="387"/>
      <c r="R3806" s="286"/>
      <c r="S3806" s="388">
        <f t="shared" si="519"/>
        <v>0</v>
      </c>
      <c r="T3806" s="389"/>
      <c r="U3806" s="389">
        <f t="shared" si="517"/>
        <v>0</v>
      </c>
      <c r="V3806" s="451"/>
      <c r="W3806" s="452"/>
      <c r="X3806" s="386"/>
      <c r="Y3806" s="390"/>
      <c r="Z3806" s="391"/>
      <c r="AA3806" s="392"/>
      <c r="AB3806" s="393"/>
      <c r="AC3806" s="394"/>
      <c r="AD3806" s="395">
        <f t="shared" si="520"/>
        <v>0</v>
      </c>
      <c r="AE3806" s="396">
        <f>IF(OR(G3806=账期!$A$18,G3806=账期!$A$20,G3806=账期!$A$22,G3806=账期!$A$24,G3806=账期!$A$25,G3806=账期!$A$27,G3806=账期!$A$26,G3806=账期!$A$28,G3806=账期!$A$30,G3806=账期!$A$32,G3806=账期!$A$34,G3806=账期!$A$35,G3806=账期!$A$37,G3806=账期!$A$39,G3806=账期!$A$40,G3806=账期!$A$41,G3806=账期!$A$42,G3806=账期!$A$43,G3806=账期!$A$44,G3806=账期!$A$45,G3806=账期!$A$46,G3806=账期!$A$48,G3806=账期!$A$50,G3806=账期!$A$51,G3806=账期!$A$52,G3806=账期!$A$53,G3806=账期!$A$54,G3806=账期!$A$56,G3806=账期!$A$57,G3806=账期!$A$58,G3806=账期!$A$59,G3806=账期!$A$60,G3806=账期!$A$61,G3806=账期!$A$62,G3806=账期!$A$63,G3806=账期!$A$64,G3806=账期!$A$66,G3806=账期!$A$67,G3806=账期!$A$68,G3806=账期!$A$70,G3806=账期!$A$71),30,IF(OR(G3806=账期!$A$74,G3806=账期!$A$77,G3806=账期!$A$76,G3806=账期!$A$79,G3806=账期!$A$80,G3806=账期!$A$81,G3806=账期!$A$83,G3806=账期!$A$85,G3806=账期!$A$87,G3806=账期!$A$89,G3806=账期!$A$91),60,IF(OR(G3806=账期!$A$93,G3806=账期!$A$94,G3806=账期!$A$95,G3806=账期!$A$96,G3806=账期!$A$98,G3806=账期!$A$99,G3806=账期!$A$101,G3806=账期!$A$102),90,0)))</f>
        <v>0</v>
      </c>
      <c r="AF3806" s="396"/>
      <c r="AG3806" s="384"/>
      <c r="AH3806" s="396" t="str">
        <f t="shared" si="516"/>
        <v/>
      </c>
    </row>
    <row r="3807" spans="1:34" ht="18" customHeight="1" x14ac:dyDescent="0.25">
      <c r="A3807" s="301" t="str">
        <f t="shared" si="518"/>
        <v/>
      </c>
      <c r="B3807" s="397"/>
      <c r="C3807" s="398"/>
      <c r="D3807" s="399"/>
      <c r="E3807" s="383" t="str">
        <f t="shared" si="521"/>
        <v>C</v>
      </c>
      <c r="F3807" s="383" t="str">
        <f t="shared" si="522"/>
        <v>C</v>
      </c>
      <c r="G3807" s="400"/>
      <c r="H3807" s="385" t="str">
        <f>IF(G3807="","",VLOOKUP(G3807,下拉数据源!J:K,2,0))</f>
        <v/>
      </c>
      <c r="I3807" s="385"/>
      <c r="J3807" s="385"/>
      <c r="K3807" s="386"/>
      <c r="L3807" s="401"/>
      <c r="M3807" s="384"/>
      <c r="N3807" s="384"/>
      <c r="O3807" s="384"/>
      <c r="P3807" s="386"/>
      <c r="Q3807" s="387"/>
      <c r="R3807" s="286"/>
      <c r="S3807" s="388">
        <f t="shared" si="519"/>
        <v>0</v>
      </c>
      <c r="T3807" s="389"/>
      <c r="U3807" s="389">
        <f t="shared" si="517"/>
        <v>0</v>
      </c>
      <c r="V3807" s="451"/>
      <c r="W3807" s="452"/>
      <c r="X3807" s="386"/>
      <c r="Y3807" s="390"/>
      <c r="Z3807" s="391"/>
      <c r="AA3807" s="392"/>
      <c r="AB3807" s="393"/>
      <c r="AC3807" s="394"/>
      <c r="AD3807" s="395">
        <f t="shared" si="520"/>
        <v>0</v>
      </c>
      <c r="AE3807" s="396">
        <f>IF(OR(G3807=账期!$A$18,G3807=账期!$A$20,G3807=账期!$A$22,G3807=账期!$A$24,G3807=账期!$A$25,G3807=账期!$A$27,G3807=账期!$A$26,G3807=账期!$A$28,G3807=账期!$A$30,G3807=账期!$A$32,G3807=账期!$A$34,G3807=账期!$A$35,G3807=账期!$A$37,G3807=账期!$A$39,G3807=账期!$A$40,G3807=账期!$A$41,G3807=账期!$A$42,G3807=账期!$A$43,G3807=账期!$A$44,G3807=账期!$A$45,G3807=账期!$A$46,G3807=账期!$A$48,G3807=账期!$A$50,G3807=账期!$A$51,G3807=账期!$A$52,G3807=账期!$A$53,G3807=账期!$A$54,G3807=账期!$A$56,G3807=账期!$A$57,G3807=账期!$A$58,G3807=账期!$A$59,G3807=账期!$A$60,G3807=账期!$A$61,G3807=账期!$A$62,G3807=账期!$A$63,G3807=账期!$A$64,G3807=账期!$A$66,G3807=账期!$A$67,G3807=账期!$A$68,G3807=账期!$A$70,G3807=账期!$A$71),30,IF(OR(G3807=账期!$A$74,G3807=账期!$A$77,G3807=账期!$A$76,G3807=账期!$A$79,G3807=账期!$A$80,G3807=账期!$A$81,G3807=账期!$A$83,G3807=账期!$A$85,G3807=账期!$A$87,G3807=账期!$A$89,G3807=账期!$A$91),60,IF(OR(G3807=账期!$A$93,G3807=账期!$A$94,G3807=账期!$A$95,G3807=账期!$A$96,G3807=账期!$A$98,G3807=账期!$A$99,G3807=账期!$A$101,G3807=账期!$A$102),90,0)))</f>
        <v>0</v>
      </c>
      <c r="AF3807" s="396"/>
      <c r="AG3807" s="384"/>
      <c r="AH3807" s="396" t="str">
        <f t="shared" si="516"/>
        <v/>
      </c>
    </row>
    <row r="3808" spans="1:34" ht="18" customHeight="1" x14ac:dyDescent="0.25">
      <c r="A3808" s="301" t="str">
        <f t="shared" si="518"/>
        <v/>
      </c>
      <c r="B3808" s="397"/>
      <c r="C3808" s="398"/>
      <c r="D3808" s="399"/>
      <c r="E3808" s="383" t="str">
        <f t="shared" si="521"/>
        <v>C</v>
      </c>
      <c r="F3808" s="383" t="str">
        <f t="shared" si="522"/>
        <v>C</v>
      </c>
      <c r="G3808" s="400"/>
      <c r="H3808" s="385" t="str">
        <f>IF(G3808="","",VLOOKUP(G3808,下拉数据源!J:K,2,0))</f>
        <v/>
      </c>
      <c r="I3808" s="385"/>
      <c r="J3808" s="385"/>
      <c r="K3808" s="386"/>
      <c r="L3808" s="401"/>
      <c r="M3808" s="384"/>
      <c r="N3808" s="384"/>
      <c r="O3808" s="384"/>
      <c r="P3808" s="386"/>
      <c r="Q3808" s="387"/>
      <c r="R3808" s="286"/>
      <c r="S3808" s="388">
        <f t="shared" si="519"/>
        <v>0</v>
      </c>
      <c r="T3808" s="389"/>
      <c r="U3808" s="389">
        <f t="shared" si="517"/>
        <v>0</v>
      </c>
      <c r="V3808" s="451"/>
      <c r="W3808" s="452"/>
      <c r="X3808" s="386"/>
      <c r="Y3808" s="390"/>
      <c r="Z3808" s="391"/>
      <c r="AA3808" s="392"/>
      <c r="AB3808" s="393"/>
      <c r="AC3808" s="394"/>
      <c r="AD3808" s="395">
        <f t="shared" si="520"/>
        <v>0</v>
      </c>
      <c r="AE3808" s="396">
        <f>IF(OR(G3808=账期!$A$18,G3808=账期!$A$20,G3808=账期!$A$22,G3808=账期!$A$24,G3808=账期!$A$25,G3808=账期!$A$27,G3808=账期!$A$26,G3808=账期!$A$28,G3808=账期!$A$30,G3808=账期!$A$32,G3808=账期!$A$34,G3808=账期!$A$35,G3808=账期!$A$37,G3808=账期!$A$39,G3808=账期!$A$40,G3808=账期!$A$41,G3808=账期!$A$42,G3808=账期!$A$43,G3808=账期!$A$44,G3808=账期!$A$45,G3808=账期!$A$46,G3808=账期!$A$48,G3808=账期!$A$50,G3808=账期!$A$51,G3808=账期!$A$52,G3808=账期!$A$53,G3808=账期!$A$54,G3808=账期!$A$56,G3808=账期!$A$57,G3808=账期!$A$58,G3808=账期!$A$59,G3808=账期!$A$60,G3808=账期!$A$61,G3808=账期!$A$62,G3808=账期!$A$63,G3808=账期!$A$64,G3808=账期!$A$66,G3808=账期!$A$67,G3808=账期!$A$68,G3808=账期!$A$70,G3808=账期!$A$71),30,IF(OR(G3808=账期!$A$74,G3808=账期!$A$77,G3808=账期!$A$76,G3808=账期!$A$79,G3808=账期!$A$80,G3808=账期!$A$81,G3808=账期!$A$83,G3808=账期!$A$85,G3808=账期!$A$87,G3808=账期!$A$89,G3808=账期!$A$91),60,IF(OR(G3808=账期!$A$93,G3808=账期!$A$94,G3808=账期!$A$95,G3808=账期!$A$96,G3808=账期!$A$98,G3808=账期!$A$99,G3808=账期!$A$101,G3808=账期!$A$102),90,0)))</f>
        <v>0</v>
      </c>
      <c r="AF3808" s="396"/>
      <c r="AG3808" s="384"/>
      <c r="AH3808" s="396" t="str">
        <f t="shared" si="516"/>
        <v/>
      </c>
    </row>
    <row r="3809" spans="1:34" ht="18" customHeight="1" x14ac:dyDescent="0.25">
      <c r="A3809" s="301" t="str">
        <f t="shared" si="518"/>
        <v/>
      </c>
      <c r="B3809" s="397"/>
      <c r="C3809" s="398"/>
      <c r="D3809" s="399"/>
      <c r="E3809" s="383" t="str">
        <f t="shared" si="521"/>
        <v>C</v>
      </c>
      <c r="F3809" s="383" t="str">
        <f t="shared" si="522"/>
        <v>C</v>
      </c>
      <c r="G3809" s="400"/>
      <c r="H3809" s="385" t="str">
        <f>IF(G3809="","",VLOOKUP(G3809,下拉数据源!J:K,2,0))</f>
        <v/>
      </c>
      <c r="I3809" s="385"/>
      <c r="J3809" s="385"/>
      <c r="K3809" s="386"/>
      <c r="L3809" s="401"/>
      <c r="M3809" s="384"/>
      <c r="N3809" s="384"/>
      <c r="O3809" s="384"/>
      <c r="P3809" s="386"/>
      <c r="Q3809" s="387"/>
      <c r="R3809" s="286"/>
      <c r="S3809" s="388">
        <f t="shared" si="519"/>
        <v>0</v>
      </c>
      <c r="T3809" s="389"/>
      <c r="U3809" s="389">
        <f t="shared" si="517"/>
        <v>0</v>
      </c>
      <c r="V3809" s="451"/>
      <c r="W3809" s="452"/>
      <c r="X3809" s="386"/>
      <c r="Y3809" s="390"/>
      <c r="Z3809" s="391"/>
      <c r="AA3809" s="392"/>
      <c r="AB3809" s="393"/>
      <c r="AC3809" s="394"/>
      <c r="AD3809" s="395">
        <f t="shared" si="520"/>
        <v>0</v>
      </c>
      <c r="AE3809" s="396">
        <f>IF(OR(G3809=账期!$A$18,G3809=账期!$A$20,G3809=账期!$A$22,G3809=账期!$A$24,G3809=账期!$A$25,G3809=账期!$A$27,G3809=账期!$A$26,G3809=账期!$A$28,G3809=账期!$A$30,G3809=账期!$A$32,G3809=账期!$A$34,G3809=账期!$A$35,G3809=账期!$A$37,G3809=账期!$A$39,G3809=账期!$A$40,G3809=账期!$A$41,G3809=账期!$A$42,G3809=账期!$A$43,G3809=账期!$A$44,G3809=账期!$A$45,G3809=账期!$A$46,G3809=账期!$A$48,G3809=账期!$A$50,G3809=账期!$A$51,G3809=账期!$A$52,G3809=账期!$A$53,G3809=账期!$A$54,G3809=账期!$A$56,G3809=账期!$A$57,G3809=账期!$A$58,G3809=账期!$A$59,G3809=账期!$A$60,G3809=账期!$A$61,G3809=账期!$A$62,G3809=账期!$A$63,G3809=账期!$A$64,G3809=账期!$A$66,G3809=账期!$A$67,G3809=账期!$A$68,G3809=账期!$A$70,G3809=账期!$A$71),30,IF(OR(G3809=账期!$A$74,G3809=账期!$A$77,G3809=账期!$A$76,G3809=账期!$A$79,G3809=账期!$A$80,G3809=账期!$A$81,G3809=账期!$A$83,G3809=账期!$A$85,G3809=账期!$A$87,G3809=账期!$A$89,G3809=账期!$A$91),60,IF(OR(G3809=账期!$A$93,G3809=账期!$A$94,G3809=账期!$A$95,G3809=账期!$A$96,G3809=账期!$A$98,G3809=账期!$A$99,G3809=账期!$A$101,G3809=账期!$A$102),90,0)))</f>
        <v>0</v>
      </c>
      <c r="AF3809" s="396"/>
      <c r="AG3809" s="384"/>
      <c r="AH3809" s="396" t="str">
        <f t="shared" si="516"/>
        <v/>
      </c>
    </row>
    <row r="3810" spans="1:34" ht="18" customHeight="1" x14ac:dyDescent="0.25">
      <c r="A3810" s="301" t="str">
        <f t="shared" si="518"/>
        <v/>
      </c>
      <c r="B3810" s="397"/>
      <c r="C3810" s="398"/>
      <c r="D3810" s="399"/>
      <c r="E3810" s="383" t="str">
        <f t="shared" si="521"/>
        <v>C</v>
      </c>
      <c r="F3810" s="383" t="str">
        <f t="shared" si="522"/>
        <v>C</v>
      </c>
      <c r="G3810" s="400"/>
      <c r="H3810" s="385" t="str">
        <f>IF(G3810="","",VLOOKUP(G3810,下拉数据源!J:K,2,0))</f>
        <v/>
      </c>
      <c r="I3810" s="385"/>
      <c r="J3810" s="385"/>
      <c r="K3810" s="386"/>
      <c r="L3810" s="401"/>
      <c r="M3810" s="384"/>
      <c r="N3810" s="384"/>
      <c r="O3810" s="384"/>
      <c r="P3810" s="386"/>
      <c r="Q3810" s="387"/>
      <c r="R3810" s="286"/>
      <c r="S3810" s="388">
        <f t="shared" si="519"/>
        <v>0</v>
      </c>
      <c r="T3810" s="389"/>
      <c r="U3810" s="389">
        <f t="shared" si="517"/>
        <v>0</v>
      </c>
      <c r="V3810" s="451"/>
      <c r="W3810" s="452"/>
      <c r="X3810" s="386"/>
      <c r="Y3810" s="390"/>
      <c r="Z3810" s="391"/>
      <c r="AA3810" s="392"/>
      <c r="AB3810" s="393"/>
      <c r="AC3810" s="394"/>
      <c r="AD3810" s="395">
        <f t="shared" si="520"/>
        <v>0</v>
      </c>
      <c r="AE3810" s="396">
        <f>IF(OR(G3810=账期!$A$18,G3810=账期!$A$20,G3810=账期!$A$22,G3810=账期!$A$24,G3810=账期!$A$25,G3810=账期!$A$27,G3810=账期!$A$26,G3810=账期!$A$28,G3810=账期!$A$30,G3810=账期!$A$32,G3810=账期!$A$34,G3810=账期!$A$35,G3810=账期!$A$37,G3810=账期!$A$39,G3810=账期!$A$40,G3810=账期!$A$41,G3810=账期!$A$42,G3810=账期!$A$43,G3810=账期!$A$44,G3810=账期!$A$45,G3810=账期!$A$46,G3810=账期!$A$48,G3810=账期!$A$50,G3810=账期!$A$51,G3810=账期!$A$52,G3810=账期!$A$53,G3810=账期!$A$54,G3810=账期!$A$56,G3810=账期!$A$57,G3810=账期!$A$58,G3810=账期!$A$59,G3810=账期!$A$60,G3810=账期!$A$61,G3810=账期!$A$62,G3810=账期!$A$63,G3810=账期!$A$64,G3810=账期!$A$66,G3810=账期!$A$67,G3810=账期!$A$68,G3810=账期!$A$70,G3810=账期!$A$71),30,IF(OR(G3810=账期!$A$74,G3810=账期!$A$77,G3810=账期!$A$76,G3810=账期!$A$79,G3810=账期!$A$80,G3810=账期!$A$81,G3810=账期!$A$83,G3810=账期!$A$85,G3810=账期!$A$87,G3810=账期!$A$89,G3810=账期!$A$91),60,IF(OR(G3810=账期!$A$93,G3810=账期!$A$94,G3810=账期!$A$95,G3810=账期!$A$96,G3810=账期!$A$98,G3810=账期!$A$99,G3810=账期!$A$101,G3810=账期!$A$102),90,0)))</f>
        <v>0</v>
      </c>
      <c r="AF3810" s="396"/>
      <c r="AG3810" s="384"/>
      <c r="AH3810" s="396" t="str">
        <f t="shared" si="516"/>
        <v/>
      </c>
    </row>
    <row r="3811" spans="1:34" ht="18" customHeight="1" x14ac:dyDescent="0.25">
      <c r="A3811" s="301" t="str">
        <f t="shared" si="518"/>
        <v/>
      </c>
      <c r="B3811" s="397"/>
      <c r="C3811" s="398"/>
      <c r="D3811" s="399"/>
      <c r="E3811" s="383" t="str">
        <f t="shared" si="521"/>
        <v>C</v>
      </c>
      <c r="F3811" s="383" t="str">
        <f t="shared" si="522"/>
        <v>C</v>
      </c>
      <c r="G3811" s="400"/>
      <c r="H3811" s="385" t="str">
        <f>IF(G3811="","",VLOOKUP(G3811,下拉数据源!J:K,2,0))</f>
        <v/>
      </c>
      <c r="I3811" s="385"/>
      <c r="J3811" s="385"/>
      <c r="K3811" s="386"/>
      <c r="L3811" s="401"/>
      <c r="M3811" s="384"/>
      <c r="N3811" s="384"/>
      <c r="O3811" s="384"/>
      <c r="P3811" s="386"/>
      <c r="Q3811" s="387"/>
      <c r="R3811" s="286"/>
      <c r="S3811" s="388">
        <f t="shared" si="519"/>
        <v>0</v>
      </c>
      <c r="T3811" s="389"/>
      <c r="U3811" s="389">
        <f t="shared" si="517"/>
        <v>0</v>
      </c>
      <c r="V3811" s="451"/>
      <c r="W3811" s="452"/>
      <c r="X3811" s="386"/>
      <c r="Y3811" s="390"/>
      <c r="Z3811" s="391"/>
      <c r="AA3811" s="392"/>
      <c r="AB3811" s="393"/>
      <c r="AC3811" s="394"/>
      <c r="AD3811" s="395">
        <f t="shared" si="520"/>
        <v>0</v>
      </c>
      <c r="AE3811" s="396">
        <f>IF(OR(G3811=账期!$A$18,G3811=账期!$A$20,G3811=账期!$A$22,G3811=账期!$A$24,G3811=账期!$A$25,G3811=账期!$A$27,G3811=账期!$A$26,G3811=账期!$A$28,G3811=账期!$A$30,G3811=账期!$A$32,G3811=账期!$A$34,G3811=账期!$A$35,G3811=账期!$A$37,G3811=账期!$A$39,G3811=账期!$A$40,G3811=账期!$A$41,G3811=账期!$A$42,G3811=账期!$A$43,G3811=账期!$A$44,G3811=账期!$A$45,G3811=账期!$A$46,G3811=账期!$A$48,G3811=账期!$A$50,G3811=账期!$A$51,G3811=账期!$A$52,G3811=账期!$A$53,G3811=账期!$A$54,G3811=账期!$A$56,G3811=账期!$A$57,G3811=账期!$A$58,G3811=账期!$A$59,G3811=账期!$A$60,G3811=账期!$A$61,G3811=账期!$A$62,G3811=账期!$A$63,G3811=账期!$A$64,G3811=账期!$A$66,G3811=账期!$A$67,G3811=账期!$A$68,G3811=账期!$A$70,G3811=账期!$A$71),30,IF(OR(G3811=账期!$A$74,G3811=账期!$A$77,G3811=账期!$A$76,G3811=账期!$A$79,G3811=账期!$A$80,G3811=账期!$A$81,G3811=账期!$A$83,G3811=账期!$A$85,G3811=账期!$A$87,G3811=账期!$A$89,G3811=账期!$A$91),60,IF(OR(G3811=账期!$A$93,G3811=账期!$A$94,G3811=账期!$A$95,G3811=账期!$A$96,G3811=账期!$A$98,G3811=账期!$A$99,G3811=账期!$A$101,G3811=账期!$A$102),90,0)))</f>
        <v>0</v>
      </c>
      <c r="AF3811" s="396"/>
      <c r="AG3811" s="384"/>
      <c r="AH3811" s="396" t="str">
        <f t="shared" si="516"/>
        <v/>
      </c>
    </row>
    <row r="3812" spans="1:34" ht="18" customHeight="1" x14ac:dyDescent="0.25">
      <c r="A3812" s="301" t="str">
        <f t="shared" si="518"/>
        <v/>
      </c>
      <c r="B3812" s="397"/>
      <c r="C3812" s="398"/>
      <c r="D3812" s="399"/>
      <c r="E3812" s="383" t="str">
        <f t="shared" si="521"/>
        <v>C</v>
      </c>
      <c r="F3812" s="383" t="str">
        <f t="shared" si="522"/>
        <v>C</v>
      </c>
      <c r="G3812" s="400"/>
      <c r="H3812" s="385" t="str">
        <f>IF(G3812="","",VLOOKUP(G3812,下拉数据源!J:K,2,0))</f>
        <v/>
      </c>
      <c r="I3812" s="385"/>
      <c r="J3812" s="385"/>
      <c r="K3812" s="386"/>
      <c r="L3812" s="401"/>
      <c r="M3812" s="384"/>
      <c r="N3812" s="384"/>
      <c r="O3812" s="384"/>
      <c r="P3812" s="386"/>
      <c r="Q3812" s="387"/>
      <c r="R3812" s="286"/>
      <c r="S3812" s="388">
        <f t="shared" si="519"/>
        <v>0</v>
      </c>
      <c r="T3812" s="389"/>
      <c r="U3812" s="389">
        <f t="shared" si="517"/>
        <v>0</v>
      </c>
      <c r="V3812" s="451"/>
      <c r="W3812" s="452"/>
      <c r="X3812" s="386"/>
      <c r="Y3812" s="390"/>
      <c r="Z3812" s="391"/>
      <c r="AA3812" s="392"/>
      <c r="AB3812" s="393"/>
      <c r="AC3812" s="394"/>
      <c r="AD3812" s="395">
        <f t="shared" si="520"/>
        <v>0</v>
      </c>
      <c r="AE3812" s="396">
        <f>IF(OR(G3812=账期!$A$18,G3812=账期!$A$20,G3812=账期!$A$22,G3812=账期!$A$24,G3812=账期!$A$25,G3812=账期!$A$27,G3812=账期!$A$26,G3812=账期!$A$28,G3812=账期!$A$30,G3812=账期!$A$32,G3812=账期!$A$34,G3812=账期!$A$35,G3812=账期!$A$37,G3812=账期!$A$39,G3812=账期!$A$40,G3812=账期!$A$41,G3812=账期!$A$42,G3812=账期!$A$43,G3812=账期!$A$44,G3812=账期!$A$45,G3812=账期!$A$46,G3812=账期!$A$48,G3812=账期!$A$50,G3812=账期!$A$51,G3812=账期!$A$52,G3812=账期!$A$53,G3812=账期!$A$54,G3812=账期!$A$56,G3812=账期!$A$57,G3812=账期!$A$58,G3812=账期!$A$59,G3812=账期!$A$60,G3812=账期!$A$61,G3812=账期!$A$62,G3812=账期!$A$63,G3812=账期!$A$64,G3812=账期!$A$66,G3812=账期!$A$67,G3812=账期!$A$68,G3812=账期!$A$70,G3812=账期!$A$71),30,IF(OR(G3812=账期!$A$74,G3812=账期!$A$77,G3812=账期!$A$76,G3812=账期!$A$79,G3812=账期!$A$80,G3812=账期!$A$81,G3812=账期!$A$83,G3812=账期!$A$85,G3812=账期!$A$87,G3812=账期!$A$89,G3812=账期!$A$91),60,IF(OR(G3812=账期!$A$93,G3812=账期!$A$94,G3812=账期!$A$95,G3812=账期!$A$96,G3812=账期!$A$98,G3812=账期!$A$99,G3812=账期!$A$101,G3812=账期!$A$102),90,0)))</f>
        <v>0</v>
      </c>
      <c r="AF3812" s="396"/>
      <c r="AG3812" s="384"/>
      <c r="AH3812" s="396" t="str">
        <f t="shared" si="516"/>
        <v/>
      </c>
    </row>
    <row r="3813" spans="1:34" ht="18" customHeight="1" x14ac:dyDescent="0.25">
      <c r="A3813" s="301" t="str">
        <f t="shared" si="518"/>
        <v/>
      </c>
      <c r="B3813" s="397"/>
      <c r="C3813" s="398"/>
      <c r="D3813" s="399"/>
      <c r="E3813" s="383" t="str">
        <f t="shared" si="521"/>
        <v>C</v>
      </c>
      <c r="F3813" s="383" t="str">
        <f t="shared" si="522"/>
        <v>C</v>
      </c>
      <c r="G3813" s="400"/>
      <c r="H3813" s="385" t="str">
        <f>IF(G3813="","",VLOOKUP(G3813,下拉数据源!J:K,2,0))</f>
        <v/>
      </c>
      <c r="I3813" s="385"/>
      <c r="J3813" s="385"/>
      <c r="K3813" s="386"/>
      <c r="L3813" s="401"/>
      <c r="M3813" s="384"/>
      <c r="N3813" s="384"/>
      <c r="O3813" s="384"/>
      <c r="P3813" s="386"/>
      <c r="Q3813" s="387"/>
      <c r="R3813" s="286"/>
      <c r="S3813" s="388">
        <f t="shared" si="519"/>
        <v>0</v>
      </c>
      <c r="T3813" s="389"/>
      <c r="U3813" s="389">
        <f t="shared" si="517"/>
        <v>0</v>
      </c>
      <c r="V3813" s="451"/>
      <c r="W3813" s="452"/>
      <c r="X3813" s="386"/>
      <c r="Y3813" s="390"/>
      <c r="Z3813" s="391"/>
      <c r="AA3813" s="392"/>
      <c r="AB3813" s="393"/>
      <c r="AC3813" s="394"/>
      <c r="AD3813" s="395">
        <f t="shared" si="520"/>
        <v>0</v>
      </c>
      <c r="AE3813" s="396">
        <f>IF(OR(G3813=账期!$A$18,G3813=账期!$A$20,G3813=账期!$A$22,G3813=账期!$A$24,G3813=账期!$A$25,G3813=账期!$A$27,G3813=账期!$A$26,G3813=账期!$A$28,G3813=账期!$A$30,G3813=账期!$A$32,G3813=账期!$A$34,G3813=账期!$A$35,G3813=账期!$A$37,G3813=账期!$A$39,G3813=账期!$A$40,G3813=账期!$A$41,G3813=账期!$A$42,G3813=账期!$A$43,G3813=账期!$A$44,G3813=账期!$A$45,G3813=账期!$A$46,G3813=账期!$A$48,G3813=账期!$A$50,G3813=账期!$A$51,G3813=账期!$A$52,G3813=账期!$A$53,G3813=账期!$A$54,G3813=账期!$A$56,G3813=账期!$A$57,G3813=账期!$A$58,G3813=账期!$A$59,G3813=账期!$A$60,G3813=账期!$A$61,G3813=账期!$A$62,G3813=账期!$A$63,G3813=账期!$A$64,G3813=账期!$A$66,G3813=账期!$A$67,G3813=账期!$A$68,G3813=账期!$A$70,G3813=账期!$A$71),30,IF(OR(G3813=账期!$A$74,G3813=账期!$A$77,G3813=账期!$A$76,G3813=账期!$A$79,G3813=账期!$A$80,G3813=账期!$A$81,G3813=账期!$A$83,G3813=账期!$A$85,G3813=账期!$A$87,G3813=账期!$A$89,G3813=账期!$A$91),60,IF(OR(G3813=账期!$A$93,G3813=账期!$A$94,G3813=账期!$A$95,G3813=账期!$A$96,G3813=账期!$A$98,G3813=账期!$A$99,G3813=账期!$A$101,G3813=账期!$A$102),90,0)))</f>
        <v>0</v>
      </c>
      <c r="AF3813" s="396"/>
      <c r="AG3813" s="384"/>
      <c r="AH3813" s="396" t="str">
        <f t="shared" si="516"/>
        <v/>
      </c>
    </row>
    <row r="3814" spans="1:34" ht="18" customHeight="1" x14ac:dyDescent="0.25">
      <c r="A3814" s="301" t="str">
        <f t="shared" si="518"/>
        <v/>
      </c>
      <c r="B3814" s="397"/>
      <c r="C3814" s="398"/>
      <c r="D3814" s="399"/>
      <c r="E3814" s="383" t="str">
        <f t="shared" si="521"/>
        <v>C</v>
      </c>
      <c r="F3814" s="383" t="str">
        <f t="shared" si="522"/>
        <v>C</v>
      </c>
      <c r="G3814" s="400"/>
      <c r="H3814" s="385" t="str">
        <f>IF(G3814="","",VLOOKUP(G3814,下拉数据源!J:K,2,0))</f>
        <v/>
      </c>
      <c r="I3814" s="385"/>
      <c r="J3814" s="385"/>
      <c r="K3814" s="386"/>
      <c r="L3814" s="401"/>
      <c r="M3814" s="384"/>
      <c r="N3814" s="384"/>
      <c r="O3814" s="384"/>
      <c r="P3814" s="386"/>
      <c r="Q3814" s="387"/>
      <c r="R3814" s="286"/>
      <c r="S3814" s="388">
        <f t="shared" si="519"/>
        <v>0</v>
      </c>
      <c r="T3814" s="389"/>
      <c r="U3814" s="389">
        <f t="shared" si="517"/>
        <v>0</v>
      </c>
      <c r="V3814" s="451"/>
      <c r="W3814" s="452"/>
      <c r="X3814" s="386"/>
      <c r="Y3814" s="390"/>
      <c r="Z3814" s="391"/>
      <c r="AA3814" s="392"/>
      <c r="AB3814" s="393"/>
      <c r="AC3814" s="394"/>
      <c r="AD3814" s="395">
        <f t="shared" si="520"/>
        <v>0</v>
      </c>
      <c r="AE3814" s="396">
        <f>IF(OR(G3814=账期!$A$18,G3814=账期!$A$20,G3814=账期!$A$22,G3814=账期!$A$24,G3814=账期!$A$25,G3814=账期!$A$27,G3814=账期!$A$26,G3814=账期!$A$28,G3814=账期!$A$30,G3814=账期!$A$32,G3814=账期!$A$34,G3814=账期!$A$35,G3814=账期!$A$37,G3814=账期!$A$39,G3814=账期!$A$40,G3814=账期!$A$41,G3814=账期!$A$42,G3814=账期!$A$43,G3814=账期!$A$44,G3814=账期!$A$45,G3814=账期!$A$46,G3814=账期!$A$48,G3814=账期!$A$50,G3814=账期!$A$51,G3814=账期!$A$52,G3814=账期!$A$53,G3814=账期!$A$54,G3814=账期!$A$56,G3814=账期!$A$57,G3814=账期!$A$58,G3814=账期!$A$59,G3814=账期!$A$60,G3814=账期!$A$61,G3814=账期!$A$62,G3814=账期!$A$63,G3814=账期!$A$64,G3814=账期!$A$66,G3814=账期!$A$67,G3814=账期!$A$68,G3814=账期!$A$70,G3814=账期!$A$71),30,IF(OR(G3814=账期!$A$74,G3814=账期!$A$77,G3814=账期!$A$76,G3814=账期!$A$79,G3814=账期!$A$80,G3814=账期!$A$81,G3814=账期!$A$83,G3814=账期!$A$85,G3814=账期!$A$87,G3814=账期!$A$89,G3814=账期!$A$91),60,IF(OR(G3814=账期!$A$93,G3814=账期!$A$94,G3814=账期!$A$95,G3814=账期!$A$96,G3814=账期!$A$98,G3814=账期!$A$99,G3814=账期!$A$101,G3814=账期!$A$102),90,0)))</f>
        <v>0</v>
      </c>
      <c r="AF3814" s="396"/>
      <c r="AG3814" s="384"/>
      <c r="AH3814" s="396" t="str">
        <f t="shared" si="516"/>
        <v/>
      </c>
    </row>
    <row r="3815" spans="1:34" ht="18" customHeight="1" x14ac:dyDescent="0.25">
      <c r="A3815" s="301" t="str">
        <f t="shared" si="518"/>
        <v/>
      </c>
      <c r="B3815" s="397"/>
      <c r="C3815" s="398"/>
      <c r="D3815" s="399"/>
      <c r="E3815" s="383" t="str">
        <f t="shared" si="521"/>
        <v>C</v>
      </c>
      <c r="F3815" s="383" t="str">
        <f t="shared" si="522"/>
        <v>C</v>
      </c>
      <c r="G3815" s="400"/>
      <c r="H3815" s="385" t="str">
        <f>IF(G3815="","",VLOOKUP(G3815,下拉数据源!J:K,2,0))</f>
        <v/>
      </c>
      <c r="I3815" s="385"/>
      <c r="J3815" s="385"/>
      <c r="K3815" s="386"/>
      <c r="L3815" s="401"/>
      <c r="M3815" s="384"/>
      <c r="N3815" s="384"/>
      <c r="O3815" s="384"/>
      <c r="P3815" s="386"/>
      <c r="Q3815" s="387"/>
      <c r="R3815" s="286"/>
      <c r="S3815" s="388">
        <f t="shared" si="519"/>
        <v>0</v>
      </c>
      <c r="T3815" s="389"/>
      <c r="U3815" s="389">
        <f t="shared" si="517"/>
        <v>0</v>
      </c>
      <c r="V3815" s="451"/>
      <c r="W3815" s="452"/>
      <c r="X3815" s="386"/>
      <c r="Y3815" s="390"/>
      <c r="Z3815" s="391"/>
      <c r="AA3815" s="392"/>
      <c r="AB3815" s="393"/>
      <c r="AC3815" s="394"/>
      <c r="AD3815" s="395">
        <f t="shared" si="520"/>
        <v>0</v>
      </c>
      <c r="AE3815" s="396">
        <f>IF(OR(G3815=账期!$A$18,G3815=账期!$A$20,G3815=账期!$A$22,G3815=账期!$A$24,G3815=账期!$A$25,G3815=账期!$A$27,G3815=账期!$A$26,G3815=账期!$A$28,G3815=账期!$A$30,G3815=账期!$A$32,G3815=账期!$A$34,G3815=账期!$A$35,G3815=账期!$A$37,G3815=账期!$A$39,G3815=账期!$A$40,G3815=账期!$A$41,G3815=账期!$A$42,G3815=账期!$A$43,G3815=账期!$A$44,G3815=账期!$A$45,G3815=账期!$A$46,G3815=账期!$A$48,G3815=账期!$A$50,G3815=账期!$A$51,G3815=账期!$A$52,G3815=账期!$A$53,G3815=账期!$A$54,G3815=账期!$A$56,G3815=账期!$A$57,G3815=账期!$A$58,G3815=账期!$A$59,G3815=账期!$A$60,G3815=账期!$A$61,G3815=账期!$A$62,G3815=账期!$A$63,G3815=账期!$A$64,G3815=账期!$A$66,G3815=账期!$A$67,G3815=账期!$A$68,G3815=账期!$A$70,G3815=账期!$A$71),30,IF(OR(G3815=账期!$A$74,G3815=账期!$A$77,G3815=账期!$A$76,G3815=账期!$A$79,G3815=账期!$A$80,G3815=账期!$A$81,G3815=账期!$A$83,G3815=账期!$A$85,G3815=账期!$A$87,G3815=账期!$A$89,G3815=账期!$A$91),60,IF(OR(G3815=账期!$A$93,G3815=账期!$A$94,G3815=账期!$A$95,G3815=账期!$A$96,G3815=账期!$A$98,G3815=账期!$A$99,G3815=账期!$A$101,G3815=账期!$A$102),90,0)))</f>
        <v>0</v>
      </c>
      <c r="AF3815" s="396"/>
      <c r="AG3815" s="384"/>
      <c r="AH3815" s="396" t="str">
        <f t="shared" ref="AH3815:AH3878" si="523">IF(AG3815="华东","徐绪盛",IF(AG3815="华南","柯童柱",IF(AG3815="华中","杭得利",IF(AG3815="西南","张军",IF(AG3815="华北","石浩宇","")))))</f>
        <v/>
      </c>
    </row>
    <row r="3816" spans="1:34" ht="18" customHeight="1" x14ac:dyDescent="0.25">
      <c r="A3816" s="301" t="str">
        <f t="shared" si="518"/>
        <v/>
      </c>
      <c r="B3816" s="397"/>
      <c r="C3816" s="398"/>
      <c r="D3816" s="399"/>
      <c r="E3816" s="383" t="str">
        <f t="shared" si="521"/>
        <v>C</v>
      </c>
      <c r="F3816" s="383" t="str">
        <f t="shared" si="522"/>
        <v>C</v>
      </c>
      <c r="G3816" s="400"/>
      <c r="H3816" s="385" t="str">
        <f>IF(G3816="","",VLOOKUP(G3816,下拉数据源!J:K,2,0))</f>
        <v/>
      </c>
      <c r="I3816" s="385"/>
      <c r="J3816" s="385"/>
      <c r="K3816" s="386"/>
      <c r="L3816" s="401"/>
      <c r="M3816" s="384"/>
      <c r="N3816" s="384"/>
      <c r="O3816" s="384"/>
      <c r="P3816" s="386"/>
      <c r="Q3816" s="387"/>
      <c r="R3816" s="286"/>
      <c r="S3816" s="388">
        <f t="shared" si="519"/>
        <v>0</v>
      </c>
      <c r="T3816" s="389"/>
      <c r="U3816" s="389">
        <f t="shared" si="517"/>
        <v>0</v>
      </c>
      <c r="V3816" s="451"/>
      <c r="W3816" s="452"/>
      <c r="X3816" s="386"/>
      <c r="Y3816" s="390"/>
      <c r="Z3816" s="391"/>
      <c r="AA3816" s="392"/>
      <c r="AB3816" s="393"/>
      <c r="AC3816" s="394"/>
      <c r="AD3816" s="395">
        <f t="shared" si="520"/>
        <v>0</v>
      </c>
      <c r="AE3816" s="396">
        <f>IF(OR(G3816=账期!$A$18,G3816=账期!$A$20,G3816=账期!$A$22,G3816=账期!$A$24,G3816=账期!$A$25,G3816=账期!$A$27,G3816=账期!$A$26,G3816=账期!$A$28,G3816=账期!$A$30,G3816=账期!$A$32,G3816=账期!$A$34,G3816=账期!$A$35,G3816=账期!$A$37,G3816=账期!$A$39,G3816=账期!$A$40,G3816=账期!$A$41,G3816=账期!$A$42,G3816=账期!$A$43,G3816=账期!$A$44,G3816=账期!$A$45,G3816=账期!$A$46,G3816=账期!$A$48,G3816=账期!$A$50,G3816=账期!$A$51,G3816=账期!$A$52,G3816=账期!$A$53,G3816=账期!$A$54,G3816=账期!$A$56,G3816=账期!$A$57,G3816=账期!$A$58,G3816=账期!$A$59,G3816=账期!$A$60,G3816=账期!$A$61,G3816=账期!$A$62,G3816=账期!$A$63,G3816=账期!$A$64,G3816=账期!$A$66,G3816=账期!$A$67,G3816=账期!$A$68,G3816=账期!$A$70,G3816=账期!$A$71),30,IF(OR(G3816=账期!$A$74,G3816=账期!$A$77,G3816=账期!$A$76,G3816=账期!$A$79,G3816=账期!$A$80,G3816=账期!$A$81,G3816=账期!$A$83,G3816=账期!$A$85,G3816=账期!$A$87,G3816=账期!$A$89,G3816=账期!$A$91),60,IF(OR(G3816=账期!$A$93,G3816=账期!$A$94,G3816=账期!$A$95,G3816=账期!$A$96,G3816=账期!$A$98,G3816=账期!$A$99,G3816=账期!$A$101,G3816=账期!$A$102),90,0)))</f>
        <v>0</v>
      </c>
      <c r="AF3816" s="396"/>
      <c r="AG3816" s="384"/>
      <c r="AH3816" s="396" t="str">
        <f t="shared" si="523"/>
        <v/>
      </c>
    </row>
    <row r="3817" spans="1:34" ht="18" customHeight="1" x14ac:dyDescent="0.25">
      <c r="A3817" s="301" t="str">
        <f t="shared" si="518"/>
        <v/>
      </c>
      <c r="B3817" s="397"/>
      <c r="C3817" s="398"/>
      <c r="D3817" s="399"/>
      <c r="E3817" s="383" t="str">
        <f t="shared" si="521"/>
        <v>C</v>
      </c>
      <c r="F3817" s="383" t="str">
        <f t="shared" si="522"/>
        <v>C</v>
      </c>
      <c r="G3817" s="400"/>
      <c r="H3817" s="385" t="str">
        <f>IF(G3817="","",VLOOKUP(G3817,下拉数据源!J:K,2,0))</f>
        <v/>
      </c>
      <c r="I3817" s="385"/>
      <c r="J3817" s="385"/>
      <c r="K3817" s="386"/>
      <c r="L3817" s="401"/>
      <c r="M3817" s="384"/>
      <c r="N3817" s="384"/>
      <c r="O3817" s="384"/>
      <c r="P3817" s="386"/>
      <c r="Q3817" s="387"/>
      <c r="R3817" s="286"/>
      <c r="S3817" s="388">
        <f t="shared" si="519"/>
        <v>0</v>
      </c>
      <c r="T3817" s="389"/>
      <c r="U3817" s="389">
        <f t="shared" si="517"/>
        <v>0</v>
      </c>
      <c r="V3817" s="451"/>
      <c r="W3817" s="452"/>
      <c r="X3817" s="386"/>
      <c r="Y3817" s="390"/>
      <c r="Z3817" s="391"/>
      <c r="AA3817" s="392"/>
      <c r="AB3817" s="393"/>
      <c r="AC3817" s="394"/>
      <c r="AD3817" s="395">
        <f t="shared" si="520"/>
        <v>0</v>
      </c>
      <c r="AE3817" s="396">
        <f>IF(OR(G3817=账期!$A$18,G3817=账期!$A$20,G3817=账期!$A$22,G3817=账期!$A$24,G3817=账期!$A$25,G3817=账期!$A$27,G3817=账期!$A$26,G3817=账期!$A$28,G3817=账期!$A$30,G3817=账期!$A$32,G3817=账期!$A$34,G3817=账期!$A$35,G3817=账期!$A$37,G3817=账期!$A$39,G3817=账期!$A$40,G3817=账期!$A$41,G3817=账期!$A$42,G3817=账期!$A$43,G3817=账期!$A$44,G3817=账期!$A$45,G3817=账期!$A$46,G3817=账期!$A$48,G3817=账期!$A$50,G3817=账期!$A$51,G3817=账期!$A$52,G3817=账期!$A$53,G3817=账期!$A$54,G3817=账期!$A$56,G3817=账期!$A$57,G3817=账期!$A$58,G3817=账期!$A$59,G3817=账期!$A$60,G3817=账期!$A$61,G3817=账期!$A$62,G3817=账期!$A$63,G3817=账期!$A$64,G3817=账期!$A$66,G3817=账期!$A$67,G3817=账期!$A$68,G3817=账期!$A$70,G3817=账期!$A$71),30,IF(OR(G3817=账期!$A$74,G3817=账期!$A$77,G3817=账期!$A$76,G3817=账期!$A$79,G3817=账期!$A$80,G3817=账期!$A$81,G3817=账期!$A$83,G3817=账期!$A$85,G3817=账期!$A$87,G3817=账期!$A$89,G3817=账期!$A$91),60,IF(OR(G3817=账期!$A$93,G3817=账期!$A$94,G3817=账期!$A$95,G3817=账期!$A$96,G3817=账期!$A$98,G3817=账期!$A$99,G3817=账期!$A$101,G3817=账期!$A$102),90,0)))</f>
        <v>0</v>
      </c>
      <c r="AF3817" s="396"/>
      <c r="AG3817" s="384"/>
      <c r="AH3817" s="396" t="str">
        <f t="shared" si="523"/>
        <v/>
      </c>
    </row>
    <row r="3818" spans="1:34" ht="18" customHeight="1" x14ac:dyDescent="0.25">
      <c r="A3818" s="301" t="str">
        <f t="shared" si="518"/>
        <v/>
      </c>
      <c r="B3818" s="397"/>
      <c r="C3818" s="398"/>
      <c r="D3818" s="399"/>
      <c r="E3818" s="383" t="str">
        <f t="shared" si="521"/>
        <v>C</v>
      </c>
      <c r="F3818" s="383" t="str">
        <f t="shared" si="522"/>
        <v>C</v>
      </c>
      <c r="G3818" s="400"/>
      <c r="H3818" s="385" t="str">
        <f>IF(G3818="","",VLOOKUP(G3818,下拉数据源!J:K,2,0))</f>
        <v/>
      </c>
      <c r="I3818" s="385"/>
      <c r="J3818" s="385"/>
      <c r="K3818" s="386"/>
      <c r="L3818" s="401"/>
      <c r="M3818" s="384"/>
      <c r="N3818" s="384"/>
      <c r="O3818" s="384"/>
      <c r="P3818" s="386"/>
      <c r="Q3818" s="387"/>
      <c r="R3818" s="286"/>
      <c r="S3818" s="388">
        <f t="shared" si="519"/>
        <v>0</v>
      </c>
      <c r="T3818" s="389"/>
      <c r="U3818" s="389">
        <f t="shared" si="517"/>
        <v>0</v>
      </c>
      <c r="V3818" s="451"/>
      <c r="W3818" s="452"/>
      <c r="X3818" s="386"/>
      <c r="Y3818" s="390"/>
      <c r="Z3818" s="391"/>
      <c r="AA3818" s="392"/>
      <c r="AB3818" s="393"/>
      <c r="AC3818" s="394"/>
      <c r="AD3818" s="395">
        <f t="shared" si="520"/>
        <v>0</v>
      </c>
      <c r="AE3818" s="396">
        <f>IF(OR(G3818=账期!$A$18,G3818=账期!$A$20,G3818=账期!$A$22,G3818=账期!$A$24,G3818=账期!$A$25,G3818=账期!$A$27,G3818=账期!$A$26,G3818=账期!$A$28,G3818=账期!$A$30,G3818=账期!$A$32,G3818=账期!$A$34,G3818=账期!$A$35,G3818=账期!$A$37,G3818=账期!$A$39,G3818=账期!$A$40,G3818=账期!$A$41,G3818=账期!$A$42,G3818=账期!$A$43,G3818=账期!$A$44,G3818=账期!$A$45,G3818=账期!$A$46,G3818=账期!$A$48,G3818=账期!$A$50,G3818=账期!$A$51,G3818=账期!$A$52,G3818=账期!$A$53,G3818=账期!$A$54,G3818=账期!$A$56,G3818=账期!$A$57,G3818=账期!$A$58,G3818=账期!$A$59,G3818=账期!$A$60,G3818=账期!$A$61,G3818=账期!$A$62,G3818=账期!$A$63,G3818=账期!$A$64,G3818=账期!$A$66,G3818=账期!$A$67,G3818=账期!$A$68,G3818=账期!$A$70,G3818=账期!$A$71),30,IF(OR(G3818=账期!$A$74,G3818=账期!$A$77,G3818=账期!$A$76,G3818=账期!$A$79,G3818=账期!$A$80,G3818=账期!$A$81,G3818=账期!$A$83,G3818=账期!$A$85,G3818=账期!$A$87,G3818=账期!$A$89,G3818=账期!$A$91),60,IF(OR(G3818=账期!$A$93,G3818=账期!$A$94,G3818=账期!$A$95,G3818=账期!$A$96,G3818=账期!$A$98,G3818=账期!$A$99,G3818=账期!$A$101,G3818=账期!$A$102),90,0)))</f>
        <v>0</v>
      </c>
      <c r="AF3818" s="396"/>
      <c r="AG3818" s="384"/>
      <c r="AH3818" s="396" t="str">
        <f t="shared" si="523"/>
        <v/>
      </c>
    </row>
    <row r="3819" spans="1:34" ht="18" customHeight="1" x14ac:dyDescent="0.25">
      <c r="A3819" s="301" t="str">
        <f t="shared" si="518"/>
        <v/>
      </c>
      <c r="B3819" s="397"/>
      <c r="C3819" s="398"/>
      <c r="D3819" s="399"/>
      <c r="E3819" s="383" t="str">
        <f t="shared" si="521"/>
        <v>C</v>
      </c>
      <c r="F3819" s="383" t="str">
        <f t="shared" si="522"/>
        <v>C</v>
      </c>
      <c r="G3819" s="400"/>
      <c r="H3819" s="385" t="str">
        <f>IF(G3819="","",VLOOKUP(G3819,下拉数据源!J:K,2,0))</f>
        <v/>
      </c>
      <c r="I3819" s="385"/>
      <c r="J3819" s="385"/>
      <c r="K3819" s="386"/>
      <c r="L3819" s="401"/>
      <c r="M3819" s="384"/>
      <c r="N3819" s="384"/>
      <c r="O3819" s="384"/>
      <c r="P3819" s="386"/>
      <c r="Q3819" s="387"/>
      <c r="R3819" s="286"/>
      <c r="S3819" s="388">
        <f t="shared" si="519"/>
        <v>0</v>
      </c>
      <c r="T3819" s="389"/>
      <c r="U3819" s="389">
        <f t="shared" si="517"/>
        <v>0</v>
      </c>
      <c r="V3819" s="451"/>
      <c r="W3819" s="452"/>
      <c r="X3819" s="386"/>
      <c r="Y3819" s="390"/>
      <c r="Z3819" s="391"/>
      <c r="AA3819" s="392"/>
      <c r="AB3819" s="393"/>
      <c r="AC3819" s="394"/>
      <c r="AD3819" s="395">
        <f t="shared" si="520"/>
        <v>0</v>
      </c>
      <c r="AE3819" s="396">
        <f>IF(OR(G3819=账期!$A$18,G3819=账期!$A$20,G3819=账期!$A$22,G3819=账期!$A$24,G3819=账期!$A$25,G3819=账期!$A$27,G3819=账期!$A$26,G3819=账期!$A$28,G3819=账期!$A$30,G3819=账期!$A$32,G3819=账期!$A$34,G3819=账期!$A$35,G3819=账期!$A$37,G3819=账期!$A$39,G3819=账期!$A$40,G3819=账期!$A$41,G3819=账期!$A$42,G3819=账期!$A$43,G3819=账期!$A$44,G3819=账期!$A$45,G3819=账期!$A$46,G3819=账期!$A$48,G3819=账期!$A$50,G3819=账期!$A$51,G3819=账期!$A$52,G3819=账期!$A$53,G3819=账期!$A$54,G3819=账期!$A$56,G3819=账期!$A$57,G3819=账期!$A$58,G3819=账期!$A$59,G3819=账期!$A$60,G3819=账期!$A$61,G3819=账期!$A$62,G3819=账期!$A$63,G3819=账期!$A$64,G3819=账期!$A$66,G3819=账期!$A$67,G3819=账期!$A$68,G3819=账期!$A$70,G3819=账期!$A$71),30,IF(OR(G3819=账期!$A$74,G3819=账期!$A$77,G3819=账期!$A$76,G3819=账期!$A$79,G3819=账期!$A$80,G3819=账期!$A$81,G3819=账期!$A$83,G3819=账期!$A$85,G3819=账期!$A$87,G3819=账期!$A$89,G3819=账期!$A$91),60,IF(OR(G3819=账期!$A$93,G3819=账期!$A$94,G3819=账期!$A$95,G3819=账期!$A$96,G3819=账期!$A$98,G3819=账期!$A$99,G3819=账期!$A$101,G3819=账期!$A$102),90,0)))</f>
        <v>0</v>
      </c>
      <c r="AF3819" s="396"/>
      <c r="AG3819" s="384"/>
      <c r="AH3819" s="396" t="str">
        <f t="shared" si="523"/>
        <v/>
      </c>
    </row>
    <row r="3820" spans="1:34" ht="18" customHeight="1" x14ac:dyDescent="0.25">
      <c r="A3820" s="301" t="str">
        <f t="shared" si="518"/>
        <v/>
      </c>
      <c r="B3820" s="397"/>
      <c r="C3820" s="398"/>
      <c r="D3820" s="399"/>
      <c r="E3820" s="383" t="str">
        <f t="shared" si="521"/>
        <v>C</v>
      </c>
      <c r="F3820" s="383" t="str">
        <f t="shared" si="522"/>
        <v>C</v>
      </c>
      <c r="G3820" s="400"/>
      <c r="H3820" s="385" t="str">
        <f>IF(G3820="","",VLOOKUP(G3820,下拉数据源!J:K,2,0))</f>
        <v/>
      </c>
      <c r="I3820" s="385"/>
      <c r="J3820" s="385"/>
      <c r="K3820" s="386"/>
      <c r="L3820" s="401"/>
      <c r="M3820" s="384"/>
      <c r="N3820" s="384"/>
      <c r="O3820" s="384"/>
      <c r="P3820" s="386"/>
      <c r="Q3820" s="387"/>
      <c r="R3820" s="286"/>
      <c r="S3820" s="388">
        <f t="shared" si="519"/>
        <v>0</v>
      </c>
      <c r="T3820" s="389"/>
      <c r="U3820" s="389">
        <f t="shared" si="517"/>
        <v>0</v>
      </c>
      <c r="V3820" s="451"/>
      <c r="W3820" s="452"/>
      <c r="X3820" s="386"/>
      <c r="Y3820" s="390"/>
      <c r="Z3820" s="391"/>
      <c r="AA3820" s="392"/>
      <c r="AB3820" s="393"/>
      <c r="AC3820" s="394"/>
      <c r="AD3820" s="395">
        <f t="shared" si="520"/>
        <v>0</v>
      </c>
      <c r="AE3820" s="396">
        <f>IF(OR(G3820=账期!$A$18,G3820=账期!$A$20,G3820=账期!$A$22,G3820=账期!$A$24,G3820=账期!$A$25,G3820=账期!$A$27,G3820=账期!$A$26,G3820=账期!$A$28,G3820=账期!$A$30,G3820=账期!$A$32,G3820=账期!$A$34,G3820=账期!$A$35,G3820=账期!$A$37,G3820=账期!$A$39,G3820=账期!$A$40,G3820=账期!$A$41,G3820=账期!$A$42,G3820=账期!$A$43,G3820=账期!$A$44,G3820=账期!$A$45,G3820=账期!$A$46,G3820=账期!$A$48,G3820=账期!$A$50,G3820=账期!$A$51,G3820=账期!$A$52,G3820=账期!$A$53,G3820=账期!$A$54,G3820=账期!$A$56,G3820=账期!$A$57,G3820=账期!$A$58,G3820=账期!$A$59,G3820=账期!$A$60,G3820=账期!$A$61,G3820=账期!$A$62,G3820=账期!$A$63,G3820=账期!$A$64,G3820=账期!$A$66,G3820=账期!$A$67,G3820=账期!$A$68,G3820=账期!$A$70,G3820=账期!$A$71),30,IF(OR(G3820=账期!$A$74,G3820=账期!$A$77,G3820=账期!$A$76,G3820=账期!$A$79,G3820=账期!$A$80,G3820=账期!$A$81,G3820=账期!$A$83,G3820=账期!$A$85,G3820=账期!$A$87,G3820=账期!$A$89,G3820=账期!$A$91),60,IF(OR(G3820=账期!$A$93,G3820=账期!$A$94,G3820=账期!$A$95,G3820=账期!$A$96,G3820=账期!$A$98,G3820=账期!$A$99,G3820=账期!$A$101,G3820=账期!$A$102),90,0)))</f>
        <v>0</v>
      </c>
      <c r="AF3820" s="396"/>
      <c r="AG3820" s="384"/>
      <c r="AH3820" s="396" t="str">
        <f t="shared" si="523"/>
        <v/>
      </c>
    </row>
    <row r="3821" spans="1:34" ht="18" customHeight="1" x14ac:dyDescent="0.25">
      <c r="A3821" s="301" t="str">
        <f t="shared" si="518"/>
        <v/>
      </c>
      <c r="B3821" s="397"/>
      <c r="C3821" s="398"/>
      <c r="D3821" s="399"/>
      <c r="E3821" s="383" t="str">
        <f t="shared" si="521"/>
        <v>C</v>
      </c>
      <c r="F3821" s="383" t="str">
        <f t="shared" si="522"/>
        <v>C</v>
      </c>
      <c r="G3821" s="400"/>
      <c r="H3821" s="385" t="str">
        <f>IF(G3821="","",VLOOKUP(G3821,下拉数据源!J:K,2,0))</f>
        <v/>
      </c>
      <c r="I3821" s="385"/>
      <c r="J3821" s="385"/>
      <c r="K3821" s="386"/>
      <c r="L3821" s="401"/>
      <c r="M3821" s="384"/>
      <c r="N3821" s="384"/>
      <c r="O3821" s="384"/>
      <c r="P3821" s="386"/>
      <c r="Q3821" s="387"/>
      <c r="R3821" s="286"/>
      <c r="S3821" s="388">
        <f t="shared" si="519"/>
        <v>0</v>
      </c>
      <c r="T3821" s="389"/>
      <c r="U3821" s="389">
        <f t="shared" si="517"/>
        <v>0</v>
      </c>
      <c r="V3821" s="451"/>
      <c r="W3821" s="452"/>
      <c r="X3821" s="386"/>
      <c r="Y3821" s="390"/>
      <c r="Z3821" s="391"/>
      <c r="AA3821" s="392"/>
      <c r="AB3821" s="393"/>
      <c r="AC3821" s="394"/>
      <c r="AD3821" s="395">
        <f t="shared" si="520"/>
        <v>0</v>
      </c>
      <c r="AE3821" s="396">
        <f>IF(OR(G3821=账期!$A$18,G3821=账期!$A$20,G3821=账期!$A$22,G3821=账期!$A$24,G3821=账期!$A$25,G3821=账期!$A$27,G3821=账期!$A$26,G3821=账期!$A$28,G3821=账期!$A$30,G3821=账期!$A$32,G3821=账期!$A$34,G3821=账期!$A$35,G3821=账期!$A$37,G3821=账期!$A$39,G3821=账期!$A$40,G3821=账期!$A$41,G3821=账期!$A$42,G3821=账期!$A$43,G3821=账期!$A$44,G3821=账期!$A$45,G3821=账期!$A$46,G3821=账期!$A$48,G3821=账期!$A$50,G3821=账期!$A$51,G3821=账期!$A$52,G3821=账期!$A$53,G3821=账期!$A$54,G3821=账期!$A$56,G3821=账期!$A$57,G3821=账期!$A$58,G3821=账期!$A$59,G3821=账期!$A$60,G3821=账期!$A$61,G3821=账期!$A$62,G3821=账期!$A$63,G3821=账期!$A$64,G3821=账期!$A$66,G3821=账期!$A$67,G3821=账期!$A$68,G3821=账期!$A$70,G3821=账期!$A$71),30,IF(OR(G3821=账期!$A$74,G3821=账期!$A$77,G3821=账期!$A$76,G3821=账期!$A$79,G3821=账期!$A$80,G3821=账期!$A$81,G3821=账期!$A$83,G3821=账期!$A$85,G3821=账期!$A$87,G3821=账期!$A$89,G3821=账期!$A$91),60,IF(OR(G3821=账期!$A$93,G3821=账期!$A$94,G3821=账期!$A$95,G3821=账期!$A$96,G3821=账期!$A$98,G3821=账期!$A$99,G3821=账期!$A$101,G3821=账期!$A$102),90,0)))</f>
        <v>0</v>
      </c>
      <c r="AF3821" s="396"/>
      <c r="AG3821" s="384"/>
      <c r="AH3821" s="396" t="str">
        <f t="shared" si="523"/>
        <v/>
      </c>
    </row>
    <row r="3822" spans="1:34" ht="18" customHeight="1" x14ac:dyDescent="0.25">
      <c r="A3822" s="301" t="str">
        <f t="shared" si="518"/>
        <v/>
      </c>
      <c r="B3822" s="397"/>
      <c r="C3822" s="398"/>
      <c r="D3822" s="399"/>
      <c r="E3822" s="383" t="str">
        <f t="shared" si="521"/>
        <v>C</v>
      </c>
      <c r="F3822" s="383" t="str">
        <f t="shared" si="522"/>
        <v>C</v>
      </c>
      <c r="G3822" s="400"/>
      <c r="H3822" s="385" t="str">
        <f>IF(G3822="","",VLOOKUP(G3822,下拉数据源!J:K,2,0))</f>
        <v/>
      </c>
      <c r="I3822" s="385"/>
      <c r="J3822" s="385"/>
      <c r="K3822" s="386"/>
      <c r="L3822" s="401"/>
      <c r="M3822" s="384"/>
      <c r="N3822" s="384"/>
      <c r="O3822" s="384"/>
      <c r="P3822" s="386"/>
      <c r="Q3822" s="387"/>
      <c r="R3822" s="286"/>
      <c r="S3822" s="388">
        <f t="shared" si="519"/>
        <v>0</v>
      </c>
      <c r="T3822" s="389"/>
      <c r="U3822" s="389">
        <f t="shared" si="517"/>
        <v>0</v>
      </c>
      <c r="V3822" s="451"/>
      <c r="W3822" s="452"/>
      <c r="X3822" s="386"/>
      <c r="Y3822" s="390"/>
      <c r="Z3822" s="391"/>
      <c r="AA3822" s="392"/>
      <c r="AB3822" s="393"/>
      <c r="AC3822" s="394"/>
      <c r="AD3822" s="395">
        <f t="shared" si="520"/>
        <v>0</v>
      </c>
      <c r="AE3822" s="396">
        <f>IF(OR(G3822=账期!$A$18,G3822=账期!$A$20,G3822=账期!$A$22,G3822=账期!$A$24,G3822=账期!$A$25,G3822=账期!$A$27,G3822=账期!$A$26,G3822=账期!$A$28,G3822=账期!$A$30,G3822=账期!$A$32,G3822=账期!$A$34,G3822=账期!$A$35,G3822=账期!$A$37,G3822=账期!$A$39,G3822=账期!$A$40,G3822=账期!$A$41,G3822=账期!$A$42,G3822=账期!$A$43,G3822=账期!$A$44,G3822=账期!$A$45,G3822=账期!$A$46,G3822=账期!$A$48,G3822=账期!$A$50,G3822=账期!$A$51,G3822=账期!$A$52,G3822=账期!$A$53,G3822=账期!$A$54,G3822=账期!$A$56,G3822=账期!$A$57,G3822=账期!$A$58,G3822=账期!$A$59,G3822=账期!$A$60,G3822=账期!$A$61,G3822=账期!$A$62,G3822=账期!$A$63,G3822=账期!$A$64,G3822=账期!$A$66,G3822=账期!$A$67,G3822=账期!$A$68,G3822=账期!$A$70,G3822=账期!$A$71),30,IF(OR(G3822=账期!$A$74,G3822=账期!$A$77,G3822=账期!$A$76,G3822=账期!$A$79,G3822=账期!$A$80,G3822=账期!$A$81,G3822=账期!$A$83,G3822=账期!$A$85,G3822=账期!$A$87,G3822=账期!$A$89,G3822=账期!$A$91),60,IF(OR(G3822=账期!$A$93,G3822=账期!$A$94,G3822=账期!$A$95,G3822=账期!$A$96,G3822=账期!$A$98,G3822=账期!$A$99,G3822=账期!$A$101,G3822=账期!$A$102),90,0)))</f>
        <v>0</v>
      </c>
      <c r="AF3822" s="396"/>
      <c r="AG3822" s="384"/>
      <c r="AH3822" s="396" t="str">
        <f t="shared" si="523"/>
        <v/>
      </c>
    </row>
    <row r="3823" spans="1:34" ht="18" customHeight="1" x14ac:dyDescent="0.25">
      <c r="A3823" s="301" t="str">
        <f t="shared" si="518"/>
        <v/>
      </c>
      <c r="B3823" s="397"/>
      <c r="C3823" s="398"/>
      <c r="D3823" s="399"/>
      <c r="E3823" s="383" t="str">
        <f t="shared" si="521"/>
        <v>C</v>
      </c>
      <c r="F3823" s="383" t="str">
        <f t="shared" si="522"/>
        <v>C</v>
      </c>
      <c r="G3823" s="400"/>
      <c r="H3823" s="385" t="str">
        <f>IF(G3823="","",VLOOKUP(G3823,下拉数据源!J:K,2,0))</f>
        <v/>
      </c>
      <c r="I3823" s="385"/>
      <c r="J3823" s="385"/>
      <c r="K3823" s="386"/>
      <c r="L3823" s="401"/>
      <c r="M3823" s="384"/>
      <c r="N3823" s="384"/>
      <c r="O3823" s="384"/>
      <c r="P3823" s="386"/>
      <c r="Q3823" s="387"/>
      <c r="R3823" s="286"/>
      <c r="S3823" s="388">
        <f t="shared" si="519"/>
        <v>0</v>
      </c>
      <c r="T3823" s="389"/>
      <c r="U3823" s="389">
        <f t="shared" si="517"/>
        <v>0</v>
      </c>
      <c r="V3823" s="451"/>
      <c r="W3823" s="452"/>
      <c r="X3823" s="386"/>
      <c r="Y3823" s="390"/>
      <c r="Z3823" s="391"/>
      <c r="AA3823" s="392"/>
      <c r="AB3823" s="393"/>
      <c r="AC3823" s="394"/>
      <c r="AD3823" s="395">
        <f t="shared" si="520"/>
        <v>0</v>
      </c>
      <c r="AE3823" s="396">
        <f>IF(OR(G3823=账期!$A$18,G3823=账期!$A$20,G3823=账期!$A$22,G3823=账期!$A$24,G3823=账期!$A$25,G3823=账期!$A$27,G3823=账期!$A$26,G3823=账期!$A$28,G3823=账期!$A$30,G3823=账期!$A$32,G3823=账期!$A$34,G3823=账期!$A$35,G3823=账期!$A$37,G3823=账期!$A$39,G3823=账期!$A$40,G3823=账期!$A$41,G3823=账期!$A$42,G3823=账期!$A$43,G3823=账期!$A$44,G3823=账期!$A$45,G3823=账期!$A$46,G3823=账期!$A$48,G3823=账期!$A$50,G3823=账期!$A$51,G3823=账期!$A$52,G3823=账期!$A$53,G3823=账期!$A$54,G3823=账期!$A$56,G3823=账期!$A$57,G3823=账期!$A$58,G3823=账期!$A$59,G3823=账期!$A$60,G3823=账期!$A$61,G3823=账期!$A$62,G3823=账期!$A$63,G3823=账期!$A$64,G3823=账期!$A$66,G3823=账期!$A$67,G3823=账期!$A$68,G3823=账期!$A$70,G3823=账期!$A$71),30,IF(OR(G3823=账期!$A$74,G3823=账期!$A$77,G3823=账期!$A$76,G3823=账期!$A$79,G3823=账期!$A$80,G3823=账期!$A$81,G3823=账期!$A$83,G3823=账期!$A$85,G3823=账期!$A$87,G3823=账期!$A$89,G3823=账期!$A$91),60,IF(OR(G3823=账期!$A$93,G3823=账期!$A$94,G3823=账期!$A$95,G3823=账期!$A$96,G3823=账期!$A$98,G3823=账期!$A$99,G3823=账期!$A$101,G3823=账期!$A$102),90,0)))</f>
        <v>0</v>
      </c>
      <c r="AF3823" s="396"/>
      <c r="AG3823" s="384"/>
      <c r="AH3823" s="396" t="str">
        <f t="shared" si="523"/>
        <v/>
      </c>
    </row>
    <row r="3824" spans="1:34" ht="18" customHeight="1" x14ac:dyDescent="0.25">
      <c r="A3824" s="301" t="str">
        <f t="shared" si="518"/>
        <v/>
      </c>
      <c r="B3824" s="397"/>
      <c r="C3824" s="398"/>
      <c r="D3824" s="399"/>
      <c r="E3824" s="383" t="str">
        <f t="shared" si="521"/>
        <v>C</v>
      </c>
      <c r="F3824" s="383" t="str">
        <f t="shared" si="522"/>
        <v>C</v>
      </c>
      <c r="G3824" s="400"/>
      <c r="H3824" s="385" t="str">
        <f>IF(G3824="","",VLOOKUP(G3824,下拉数据源!J:K,2,0))</f>
        <v/>
      </c>
      <c r="I3824" s="385"/>
      <c r="J3824" s="385"/>
      <c r="K3824" s="386"/>
      <c r="L3824" s="401"/>
      <c r="M3824" s="384"/>
      <c r="N3824" s="384"/>
      <c r="O3824" s="384"/>
      <c r="P3824" s="386"/>
      <c r="Q3824" s="387"/>
      <c r="R3824" s="286"/>
      <c r="S3824" s="388">
        <f t="shared" si="519"/>
        <v>0</v>
      </c>
      <c r="T3824" s="389"/>
      <c r="U3824" s="389">
        <f t="shared" si="517"/>
        <v>0</v>
      </c>
      <c r="V3824" s="451"/>
      <c r="W3824" s="452"/>
      <c r="X3824" s="386"/>
      <c r="Y3824" s="390"/>
      <c r="Z3824" s="391"/>
      <c r="AA3824" s="392"/>
      <c r="AB3824" s="393"/>
      <c r="AC3824" s="394"/>
      <c r="AD3824" s="395">
        <f t="shared" si="520"/>
        <v>0</v>
      </c>
      <c r="AE3824" s="396">
        <f>IF(OR(G3824=账期!$A$18,G3824=账期!$A$20,G3824=账期!$A$22,G3824=账期!$A$24,G3824=账期!$A$25,G3824=账期!$A$27,G3824=账期!$A$26,G3824=账期!$A$28,G3824=账期!$A$30,G3824=账期!$A$32,G3824=账期!$A$34,G3824=账期!$A$35,G3824=账期!$A$37,G3824=账期!$A$39,G3824=账期!$A$40,G3824=账期!$A$41,G3824=账期!$A$42,G3824=账期!$A$43,G3824=账期!$A$44,G3824=账期!$A$45,G3824=账期!$A$46,G3824=账期!$A$48,G3824=账期!$A$50,G3824=账期!$A$51,G3824=账期!$A$52,G3824=账期!$A$53,G3824=账期!$A$54,G3824=账期!$A$56,G3824=账期!$A$57,G3824=账期!$A$58,G3824=账期!$A$59,G3824=账期!$A$60,G3824=账期!$A$61,G3824=账期!$A$62,G3824=账期!$A$63,G3824=账期!$A$64,G3824=账期!$A$66,G3824=账期!$A$67,G3824=账期!$A$68,G3824=账期!$A$70,G3824=账期!$A$71),30,IF(OR(G3824=账期!$A$74,G3824=账期!$A$77,G3824=账期!$A$76,G3824=账期!$A$79,G3824=账期!$A$80,G3824=账期!$A$81,G3824=账期!$A$83,G3824=账期!$A$85,G3824=账期!$A$87,G3824=账期!$A$89,G3824=账期!$A$91),60,IF(OR(G3824=账期!$A$93,G3824=账期!$A$94,G3824=账期!$A$95,G3824=账期!$A$96,G3824=账期!$A$98,G3824=账期!$A$99,G3824=账期!$A$101,G3824=账期!$A$102),90,0)))</f>
        <v>0</v>
      </c>
      <c r="AF3824" s="396"/>
      <c r="AG3824" s="384"/>
      <c r="AH3824" s="396" t="str">
        <f t="shared" si="523"/>
        <v/>
      </c>
    </row>
    <row r="3825" spans="1:34" ht="18" customHeight="1" x14ac:dyDescent="0.25">
      <c r="A3825" s="301" t="str">
        <f t="shared" si="518"/>
        <v/>
      </c>
      <c r="B3825" s="397"/>
      <c r="C3825" s="398"/>
      <c r="D3825" s="399"/>
      <c r="E3825" s="383" t="str">
        <f t="shared" si="521"/>
        <v>C</v>
      </c>
      <c r="F3825" s="383" t="str">
        <f t="shared" si="522"/>
        <v>C</v>
      </c>
      <c r="G3825" s="400"/>
      <c r="H3825" s="385" t="str">
        <f>IF(G3825="","",VLOOKUP(G3825,下拉数据源!J:K,2,0))</f>
        <v/>
      </c>
      <c r="I3825" s="385"/>
      <c r="J3825" s="385"/>
      <c r="K3825" s="386"/>
      <c r="L3825" s="401"/>
      <c r="M3825" s="384"/>
      <c r="N3825" s="384"/>
      <c r="O3825" s="384"/>
      <c r="P3825" s="386"/>
      <c r="Q3825" s="387"/>
      <c r="R3825" s="286"/>
      <c r="S3825" s="388">
        <f t="shared" si="519"/>
        <v>0</v>
      </c>
      <c r="T3825" s="389"/>
      <c r="U3825" s="389">
        <f t="shared" si="517"/>
        <v>0</v>
      </c>
      <c r="V3825" s="451"/>
      <c r="W3825" s="452"/>
      <c r="X3825" s="386"/>
      <c r="Y3825" s="390"/>
      <c r="Z3825" s="391"/>
      <c r="AA3825" s="392"/>
      <c r="AB3825" s="393"/>
      <c r="AC3825" s="394"/>
      <c r="AD3825" s="395">
        <f t="shared" si="520"/>
        <v>0</v>
      </c>
      <c r="AE3825" s="396">
        <f>IF(OR(G3825=账期!$A$18,G3825=账期!$A$20,G3825=账期!$A$22,G3825=账期!$A$24,G3825=账期!$A$25,G3825=账期!$A$27,G3825=账期!$A$26,G3825=账期!$A$28,G3825=账期!$A$30,G3825=账期!$A$32,G3825=账期!$A$34,G3825=账期!$A$35,G3825=账期!$A$37,G3825=账期!$A$39,G3825=账期!$A$40,G3825=账期!$A$41,G3825=账期!$A$42,G3825=账期!$A$43,G3825=账期!$A$44,G3825=账期!$A$45,G3825=账期!$A$46,G3825=账期!$A$48,G3825=账期!$A$50,G3825=账期!$A$51,G3825=账期!$A$52,G3825=账期!$A$53,G3825=账期!$A$54,G3825=账期!$A$56,G3825=账期!$A$57,G3825=账期!$A$58,G3825=账期!$A$59,G3825=账期!$A$60,G3825=账期!$A$61,G3825=账期!$A$62,G3825=账期!$A$63,G3825=账期!$A$64,G3825=账期!$A$66,G3825=账期!$A$67,G3825=账期!$A$68,G3825=账期!$A$70,G3825=账期!$A$71),30,IF(OR(G3825=账期!$A$74,G3825=账期!$A$77,G3825=账期!$A$76,G3825=账期!$A$79,G3825=账期!$A$80,G3825=账期!$A$81,G3825=账期!$A$83,G3825=账期!$A$85,G3825=账期!$A$87,G3825=账期!$A$89,G3825=账期!$A$91),60,IF(OR(G3825=账期!$A$93,G3825=账期!$A$94,G3825=账期!$A$95,G3825=账期!$A$96,G3825=账期!$A$98,G3825=账期!$A$99,G3825=账期!$A$101,G3825=账期!$A$102),90,0)))</f>
        <v>0</v>
      </c>
      <c r="AF3825" s="396"/>
      <c r="AG3825" s="384"/>
      <c r="AH3825" s="396" t="str">
        <f t="shared" si="523"/>
        <v/>
      </c>
    </row>
    <row r="3826" spans="1:34" ht="18" customHeight="1" x14ac:dyDescent="0.25">
      <c r="A3826" s="301" t="str">
        <f t="shared" si="518"/>
        <v/>
      </c>
      <c r="B3826" s="397"/>
      <c r="C3826" s="398"/>
      <c r="D3826" s="399"/>
      <c r="E3826" s="383" t="str">
        <f t="shared" si="521"/>
        <v>C</v>
      </c>
      <c r="F3826" s="383" t="str">
        <f t="shared" si="522"/>
        <v>C</v>
      </c>
      <c r="G3826" s="400"/>
      <c r="H3826" s="385" t="str">
        <f>IF(G3826="","",VLOOKUP(G3826,下拉数据源!J:K,2,0))</f>
        <v/>
      </c>
      <c r="I3826" s="385"/>
      <c r="J3826" s="385"/>
      <c r="K3826" s="386"/>
      <c r="L3826" s="401"/>
      <c r="M3826" s="384"/>
      <c r="N3826" s="384"/>
      <c r="O3826" s="384"/>
      <c r="P3826" s="386"/>
      <c r="Q3826" s="387"/>
      <c r="R3826" s="286"/>
      <c r="S3826" s="388">
        <f t="shared" si="519"/>
        <v>0</v>
      </c>
      <c r="T3826" s="389"/>
      <c r="U3826" s="389">
        <f t="shared" si="517"/>
        <v>0</v>
      </c>
      <c r="V3826" s="451"/>
      <c r="W3826" s="452"/>
      <c r="X3826" s="386"/>
      <c r="Y3826" s="390"/>
      <c r="Z3826" s="391"/>
      <c r="AA3826" s="392"/>
      <c r="AB3826" s="393"/>
      <c r="AC3826" s="394"/>
      <c r="AD3826" s="395">
        <f t="shared" si="520"/>
        <v>0</v>
      </c>
      <c r="AE3826" s="396">
        <f>IF(OR(G3826=账期!$A$18,G3826=账期!$A$20,G3826=账期!$A$22,G3826=账期!$A$24,G3826=账期!$A$25,G3826=账期!$A$27,G3826=账期!$A$26,G3826=账期!$A$28,G3826=账期!$A$30,G3826=账期!$A$32,G3826=账期!$A$34,G3826=账期!$A$35,G3826=账期!$A$37,G3826=账期!$A$39,G3826=账期!$A$40,G3826=账期!$A$41,G3826=账期!$A$42,G3826=账期!$A$43,G3826=账期!$A$44,G3826=账期!$A$45,G3826=账期!$A$46,G3826=账期!$A$48,G3826=账期!$A$50,G3826=账期!$A$51,G3826=账期!$A$52,G3826=账期!$A$53,G3826=账期!$A$54,G3826=账期!$A$56,G3826=账期!$A$57,G3826=账期!$A$58,G3826=账期!$A$59,G3826=账期!$A$60,G3826=账期!$A$61,G3826=账期!$A$62,G3826=账期!$A$63,G3826=账期!$A$64,G3826=账期!$A$66,G3826=账期!$A$67,G3826=账期!$A$68,G3826=账期!$A$70,G3826=账期!$A$71),30,IF(OR(G3826=账期!$A$74,G3826=账期!$A$77,G3826=账期!$A$76,G3826=账期!$A$79,G3826=账期!$A$80,G3826=账期!$A$81,G3826=账期!$A$83,G3826=账期!$A$85,G3826=账期!$A$87,G3826=账期!$A$89,G3826=账期!$A$91),60,IF(OR(G3826=账期!$A$93,G3826=账期!$A$94,G3826=账期!$A$95,G3826=账期!$A$96,G3826=账期!$A$98,G3826=账期!$A$99,G3826=账期!$A$101,G3826=账期!$A$102),90,0)))</f>
        <v>0</v>
      </c>
      <c r="AF3826" s="396"/>
      <c r="AG3826" s="384"/>
      <c r="AH3826" s="396" t="str">
        <f t="shared" si="523"/>
        <v/>
      </c>
    </row>
    <row r="3827" spans="1:34" ht="18" customHeight="1" x14ac:dyDescent="0.25">
      <c r="A3827" s="301" t="str">
        <f t="shared" si="518"/>
        <v/>
      </c>
      <c r="B3827" s="397"/>
      <c r="C3827" s="398"/>
      <c r="D3827" s="399"/>
      <c r="E3827" s="383" t="str">
        <f t="shared" si="521"/>
        <v>C</v>
      </c>
      <c r="F3827" s="383" t="str">
        <f t="shared" si="522"/>
        <v>C</v>
      </c>
      <c r="G3827" s="400"/>
      <c r="H3827" s="385" t="str">
        <f>IF(G3827="","",VLOOKUP(G3827,下拉数据源!J:K,2,0))</f>
        <v/>
      </c>
      <c r="I3827" s="385"/>
      <c r="J3827" s="385"/>
      <c r="K3827" s="386"/>
      <c r="L3827" s="401"/>
      <c r="M3827" s="384"/>
      <c r="N3827" s="384"/>
      <c r="O3827" s="384"/>
      <c r="P3827" s="386"/>
      <c r="Q3827" s="387"/>
      <c r="R3827" s="286"/>
      <c r="S3827" s="388">
        <f t="shared" si="519"/>
        <v>0</v>
      </c>
      <c r="T3827" s="389"/>
      <c r="U3827" s="389">
        <f t="shared" si="517"/>
        <v>0</v>
      </c>
      <c r="V3827" s="451"/>
      <c r="W3827" s="452"/>
      <c r="X3827" s="386"/>
      <c r="Y3827" s="390"/>
      <c r="Z3827" s="391"/>
      <c r="AA3827" s="392"/>
      <c r="AB3827" s="393"/>
      <c r="AC3827" s="394"/>
      <c r="AD3827" s="395">
        <f t="shared" si="520"/>
        <v>0</v>
      </c>
      <c r="AE3827" s="396">
        <f>IF(OR(G3827=账期!$A$18,G3827=账期!$A$20,G3827=账期!$A$22,G3827=账期!$A$24,G3827=账期!$A$25,G3827=账期!$A$27,G3827=账期!$A$26,G3827=账期!$A$28,G3827=账期!$A$30,G3827=账期!$A$32,G3827=账期!$A$34,G3827=账期!$A$35,G3827=账期!$A$37,G3827=账期!$A$39,G3827=账期!$A$40,G3827=账期!$A$41,G3827=账期!$A$42,G3827=账期!$A$43,G3827=账期!$A$44,G3827=账期!$A$45,G3827=账期!$A$46,G3827=账期!$A$48,G3827=账期!$A$50,G3827=账期!$A$51,G3827=账期!$A$52,G3827=账期!$A$53,G3827=账期!$A$54,G3827=账期!$A$56,G3827=账期!$A$57,G3827=账期!$A$58,G3827=账期!$A$59,G3827=账期!$A$60,G3827=账期!$A$61,G3827=账期!$A$62,G3827=账期!$A$63,G3827=账期!$A$64,G3827=账期!$A$66,G3827=账期!$A$67,G3827=账期!$A$68,G3827=账期!$A$70,G3827=账期!$A$71),30,IF(OR(G3827=账期!$A$74,G3827=账期!$A$77,G3827=账期!$A$76,G3827=账期!$A$79,G3827=账期!$A$80,G3827=账期!$A$81,G3827=账期!$A$83,G3827=账期!$A$85,G3827=账期!$A$87,G3827=账期!$A$89,G3827=账期!$A$91),60,IF(OR(G3827=账期!$A$93,G3827=账期!$A$94,G3827=账期!$A$95,G3827=账期!$A$96,G3827=账期!$A$98,G3827=账期!$A$99,G3827=账期!$A$101,G3827=账期!$A$102),90,0)))</f>
        <v>0</v>
      </c>
      <c r="AF3827" s="396"/>
      <c r="AG3827" s="384"/>
      <c r="AH3827" s="396" t="str">
        <f t="shared" si="523"/>
        <v/>
      </c>
    </row>
    <row r="3828" spans="1:34" ht="18" customHeight="1" x14ac:dyDescent="0.25">
      <c r="A3828" s="301" t="str">
        <f t="shared" si="518"/>
        <v/>
      </c>
      <c r="B3828" s="397"/>
      <c r="C3828" s="398"/>
      <c r="D3828" s="399"/>
      <c r="E3828" s="383" t="str">
        <f t="shared" si="521"/>
        <v>C</v>
      </c>
      <c r="F3828" s="383" t="str">
        <f t="shared" si="522"/>
        <v>C</v>
      </c>
      <c r="G3828" s="400"/>
      <c r="H3828" s="385" t="str">
        <f>IF(G3828="","",VLOOKUP(G3828,下拉数据源!J:K,2,0))</f>
        <v/>
      </c>
      <c r="I3828" s="385"/>
      <c r="J3828" s="385"/>
      <c r="K3828" s="386"/>
      <c r="L3828" s="401"/>
      <c r="M3828" s="384"/>
      <c r="N3828" s="384"/>
      <c r="O3828" s="384"/>
      <c r="P3828" s="386"/>
      <c r="Q3828" s="387"/>
      <c r="R3828" s="286"/>
      <c r="S3828" s="388">
        <f t="shared" si="519"/>
        <v>0</v>
      </c>
      <c r="T3828" s="389"/>
      <c r="U3828" s="389">
        <f t="shared" si="517"/>
        <v>0</v>
      </c>
      <c r="V3828" s="451"/>
      <c r="W3828" s="452"/>
      <c r="X3828" s="386"/>
      <c r="Y3828" s="390"/>
      <c r="Z3828" s="391"/>
      <c r="AA3828" s="392"/>
      <c r="AB3828" s="393"/>
      <c r="AC3828" s="394"/>
      <c r="AD3828" s="395">
        <f t="shared" si="520"/>
        <v>0</v>
      </c>
      <c r="AE3828" s="396">
        <f>IF(OR(G3828=账期!$A$18,G3828=账期!$A$20,G3828=账期!$A$22,G3828=账期!$A$24,G3828=账期!$A$25,G3828=账期!$A$27,G3828=账期!$A$26,G3828=账期!$A$28,G3828=账期!$A$30,G3828=账期!$A$32,G3828=账期!$A$34,G3828=账期!$A$35,G3828=账期!$A$37,G3828=账期!$A$39,G3828=账期!$A$40,G3828=账期!$A$41,G3828=账期!$A$42,G3828=账期!$A$43,G3828=账期!$A$44,G3828=账期!$A$45,G3828=账期!$A$46,G3828=账期!$A$48,G3828=账期!$A$50,G3828=账期!$A$51,G3828=账期!$A$52,G3828=账期!$A$53,G3828=账期!$A$54,G3828=账期!$A$56,G3828=账期!$A$57,G3828=账期!$A$58,G3828=账期!$A$59,G3828=账期!$A$60,G3828=账期!$A$61,G3828=账期!$A$62,G3828=账期!$A$63,G3828=账期!$A$64,G3828=账期!$A$66,G3828=账期!$A$67,G3828=账期!$A$68,G3828=账期!$A$70,G3828=账期!$A$71),30,IF(OR(G3828=账期!$A$74,G3828=账期!$A$77,G3828=账期!$A$76,G3828=账期!$A$79,G3828=账期!$A$80,G3828=账期!$A$81,G3828=账期!$A$83,G3828=账期!$A$85,G3828=账期!$A$87,G3828=账期!$A$89,G3828=账期!$A$91),60,IF(OR(G3828=账期!$A$93,G3828=账期!$A$94,G3828=账期!$A$95,G3828=账期!$A$96,G3828=账期!$A$98,G3828=账期!$A$99,G3828=账期!$A$101,G3828=账期!$A$102),90,0)))</f>
        <v>0</v>
      </c>
      <c r="AF3828" s="396"/>
      <c r="AG3828" s="384"/>
      <c r="AH3828" s="396" t="str">
        <f t="shared" si="523"/>
        <v/>
      </c>
    </row>
    <row r="3829" spans="1:34" ht="18" customHeight="1" x14ac:dyDescent="0.25">
      <c r="A3829" s="301" t="str">
        <f t="shared" si="518"/>
        <v/>
      </c>
      <c r="B3829" s="397"/>
      <c r="C3829" s="398"/>
      <c r="D3829" s="399"/>
      <c r="E3829" s="383" t="str">
        <f t="shared" si="521"/>
        <v>C</v>
      </c>
      <c r="F3829" s="383" t="str">
        <f t="shared" si="522"/>
        <v>C</v>
      </c>
      <c r="G3829" s="400"/>
      <c r="H3829" s="385" t="str">
        <f>IF(G3829="","",VLOOKUP(G3829,下拉数据源!J:K,2,0))</f>
        <v/>
      </c>
      <c r="I3829" s="385"/>
      <c r="J3829" s="385"/>
      <c r="K3829" s="386"/>
      <c r="L3829" s="401"/>
      <c r="M3829" s="384"/>
      <c r="N3829" s="384"/>
      <c r="O3829" s="384"/>
      <c r="P3829" s="386"/>
      <c r="Q3829" s="387"/>
      <c r="R3829" s="286"/>
      <c r="S3829" s="388">
        <f t="shared" si="519"/>
        <v>0</v>
      </c>
      <c r="T3829" s="389"/>
      <c r="U3829" s="389">
        <f t="shared" si="517"/>
        <v>0</v>
      </c>
      <c r="V3829" s="451"/>
      <c r="W3829" s="452"/>
      <c r="X3829" s="386"/>
      <c r="Y3829" s="390"/>
      <c r="Z3829" s="391"/>
      <c r="AA3829" s="392"/>
      <c r="AB3829" s="393"/>
      <c r="AC3829" s="394"/>
      <c r="AD3829" s="395">
        <f t="shared" si="520"/>
        <v>0</v>
      </c>
      <c r="AE3829" s="396">
        <f>IF(OR(G3829=账期!$A$18,G3829=账期!$A$20,G3829=账期!$A$22,G3829=账期!$A$24,G3829=账期!$A$25,G3829=账期!$A$27,G3829=账期!$A$26,G3829=账期!$A$28,G3829=账期!$A$30,G3829=账期!$A$32,G3829=账期!$A$34,G3829=账期!$A$35,G3829=账期!$A$37,G3829=账期!$A$39,G3829=账期!$A$40,G3829=账期!$A$41,G3829=账期!$A$42,G3829=账期!$A$43,G3829=账期!$A$44,G3829=账期!$A$45,G3829=账期!$A$46,G3829=账期!$A$48,G3829=账期!$A$50,G3829=账期!$A$51,G3829=账期!$A$52,G3829=账期!$A$53,G3829=账期!$A$54,G3829=账期!$A$56,G3829=账期!$A$57,G3829=账期!$A$58,G3829=账期!$A$59,G3829=账期!$A$60,G3829=账期!$A$61,G3829=账期!$A$62,G3829=账期!$A$63,G3829=账期!$A$64,G3829=账期!$A$66,G3829=账期!$A$67,G3829=账期!$A$68,G3829=账期!$A$70,G3829=账期!$A$71),30,IF(OR(G3829=账期!$A$74,G3829=账期!$A$77,G3829=账期!$A$76,G3829=账期!$A$79,G3829=账期!$A$80,G3829=账期!$A$81,G3829=账期!$A$83,G3829=账期!$A$85,G3829=账期!$A$87,G3829=账期!$A$89,G3829=账期!$A$91),60,IF(OR(G3829=账期!$A$93,G3829=账期!$A$94,G3829=账期!$A$95,G3829=账期!$A$96,G3829=账期!$A$98,G3829=账期!$A$99,G3829=账期!$A$101,G3829=账期!$A$102),90,0)))</f>
        <v>0</v>
      </c>
      <c r="AF3829" s="396"/>
      <c r="AG3829" s="384"/>
      <c r="AH3829" s="396" t="str">
        <f t="shared" si="523"/>
        <v/>
      </c>
    </row>
    <row r="3830" spans="1:34" ht="18" customHeight="1" x14ac:dyDescent="0.25">
      <c r="A3830" s="301" t="str">
        <f t="shared" si="518"/>
        <v/>
      </c>
      <c r="B3830" s="397"/>
      <c r="C3830" s="398"/>
      <c r="D3830" s="399"/>
      <c r="E3830" s="383" t="str">
        <f t="shared" si="521"/>
        <v>C</v>
      </c>
      <c r="F3830" s="383" t="str">
        <f t="shared" si="522"/>
        <v>C</v>
      </c>
      <c r="G3830" s="400"/>
      <c r="H3830" s="385" t="str">
        <f>IF(G3830="","",VLOOKUP(G3830,下拉数据源!J:K,2,0))</f>
        <v/>
      </c>
      <c r="I3830" s="385"/>
      <c r="J3830" s="385"/>
      <c r="K3830" s="386"/>
      <c r="L3830" s="401"/>
      <c r="M3830" s="384"/>
      <c r="N3830" s="384"/>
      <c r="O3830" s="384"/>
      <c r="P3830" s="386"/>
      <c r="Q3830" s="387"/>
      <c r="R3830" s="286"/>
      <c r="S3830" s="388">
        <f t="shared" si="519"/>
        <v>0</v>
      </c>
      <c r="T3830" s="389"/>
      <c r="U3830" s="389">
        <f t="shared" si="517"/>
        <v>0</v>
      </c>
      <c r="V3830" s="451"/>
      <c r="W3830" s="452"/>
      <c r="X3830" s="386"/>
      <c r="Y3830" s="390"/>
      <c r="Z3830" s="391"/>
      <c r="AA3830" s="392"/>
      <c r="AB3830" s="393"/>
      <c r="AC3830" s="394"/>
      <c r="AD3830" s="395">
        <f t="shared" si="520"/>
        <v>0</v>
      </c>
      <c r="AE3830" s="396">
        <f>IF(OR(G3830=账期!$A$18,G3830=账期!$A$20,G3830=账期!$A$22,G3830=账期!$A$24,G3830=账期!$A$25,G3830=账期!$A$27,G3830=账期!$A$26,G3830=账期!$A$28,G3830=账期!$A$30,G3830=账期!$A$32,G3830=账期!$A$34,G3830=账期!$A$35,G3830=账期!$A$37,G3830=账期!$A$39,G3830=账期!$A$40,G3830=账期!$A$41,G3830=账期!$A$42,G3830=账期!$A$43,G3830=账期!$A$44,G3830=账期!$A$45,G3830=账期!$A$46,G3830=账期!$A$48,G3830=账期!$A$50,G3830=账期!$A$51,G3830=账期!$A$52,G3830=账期!$A$53,G3830=账期!$A$54,G3830=账期!$A$56,G3830=账期!$A$57,G3830=账期!$A$58,G3830=账期!$A$59,G3830=账期!$A$60,G3830=账期!$A$61,G3830=账期!$A$62,G3830=账期!$A$63,G3830=账期!$A$64,G3830=账期!$A$66,G3830=账期!$A$67,G3830=账期!$A$68,G3830=账期!$A$70,G3830=账期!$A$71),30,IF(OR(G3830=账期!$A$74,G3830=账期!$A$77,G3830=账期!$A$76,G3830=账期!$A$79,G3830=账期!$A$80,G3830=账期!$A$81,G3830=账期!$A$83,G3830=账期!$A$85,G3830=账期!$A$87,G3830=账期!$A$89,G3830=账期!$A$91),60,IF(OR(G3830=账期!$A$93,G3830=账期!$A$94,G3830=账期!$A$95,G3830=账期!$A$96,G3830=账期!$A$98,G3830=账期!$A$99,G3830=账期!$A$101,G3830=账期!$A$102),90,0)))</f>
        <v>0</v>
      </c>
      <c r="AF3830" s="396"/>
      <c r="AG3830" s="384"/>
      <c r="AH3830" s="396" t="str">
        <f t="shared" si="523"/>
        <v/>
      </c>
    </row>
    <row r="3831" spans="1:34" ht="18" customHeight="1" x14ac:dyDescent="0.25">
      <c r="A3831" s="301" t="str">
        <f t="shared" si="518"/>
        <v/>
      </c>
      <c r="B3831" s="397"/>
      <c r="C3831" s="398"/>
      <c r="D3831" s="399"/>
      <c r="E3831" s="383" t="str">
        <f t="shared" si="521"/>
        <v>C</v>
      </c>
      <c r="F3831" s="383" t="str">
        <f t="shared" si="522"/>
        <v>C</v>
      </c>
      <c r="G3831" s="400"/>
      <c r="H3831" s="385" t="str">
        <f>IF(G3831="","",VLOOKUP(G3831,下拉数据源!J:K,2,0))</f>
        <v/>
      </c>
      <c r="I3831" s="385"/>
      <c r="J3831" s="385"/>
      <c r="K3831" s="386"/>
      <c r="L3831" s="401"/>
      <c r="M3831" s="384"/>
      <c r="N3831" s="384"/>
      <c r="O3831" s="384"/>
      <c r="P3831" s="386"/>
      <c r="Q3831" s="387"/>
      <c r="R3831" s="286"/>
      <c r="S3831" s="388">
        <f t="shared" si="519"/>
        <v>0</v>
      </c>
      <c r="T3831" s="389"/>
      <c r="U3831" s="389">
        <f t="shared" si="517"/>
        <v>0</v>
      </c>
      <c r="V3831" s="451"/>
      <c r="W3831" s="452"/>
      <c r="X3831" s="386"/>
      <c r="Y3831" s="390"/>
      <c r="Z3831" s="391"/>
      <c r="AA3831" s="392"/>
      <c r="AB3831" s="393"/>
      <c r="AC3831" s="394"/>
      <c r="AD3831" s="395">
        <f t="shared" si="520"/>
        <v>0</v>
      </c>
      <c r="AE3831" s="396">
        <f>IF(OR(G3831=账期!$A$18,G3831=账期!$A$20,G3831=账期!$A$22,G3831=账期!$A$24,G3831=账期!$A$25,G3831=账期!$A$27,G3831=账期!$A$26,G3831=账期!$A$28,G3831=账期!$A$30,G3831=账期!$A$32,G3831=账期!$A$34,G3831=账期!$A$35,G3831=账期!$A$37,G3831=账期!$A$39,G3831=账期!$A$40,G3831=账期!$A$41,G3831=账期!$A$42,G3831=账期!$A$43,G3831=账期!$A$44,G3831=账期!$A$45,G3831=账期!$A$46,G3831=账期!$A$48,G3831=账期!$A$50,G3831=账期!$A$51,G3831=账期!$A$52,G3831=账期!$A$53,G3831=账期!$A$54,G3831=账期!$A$56,G3831=账期!$A$57,G3831=账期!$A$58,G3831=账期!$A$59,G3831=账期!$A$60,G3831=账期!$A$61,G3831=账期!$A$62,G3831=账期!$A$63,G3831=账期!$A$64,G3831=账期!$A$66,G3831=账期!$A$67,G3831=账期!$A$68,G3831=账期!$A$70,G3831=账期!$A$71),30,IF(OR(G3831=账期!$A$74,G3831=账期!$A$77,G3831=账期!$A$76,G3831=账期!$A$79,G3831=账期!$A$80,G3831=账期!$A$81,G3831=账期!$A$83,G3831=账期!$A$85,G3831=账期!$A$87,G3831=账期!$A$89,G3831=账期!$A$91),60,IF(OR(G3831=账期!$A$93,G3831=账期!$A$94,G3831=账期!$A$95,G3831=账期!$A$96,G3831=账期!$A$98,G3831=账期!$A$99,G3831=账期!$A$101,G3831=账期!$A$102),90,0)))</f>
        <v>0</v>
      </c>
      <c r="AF3831" s="396"/>
      <c r="AG3831" s="384"/>
      <c r="AH3831" s="396" t="str">
        <f t="shared" si="523"/>
        <v/>
      </c>
    </row>
    <row r="3832" spans="1:34" ht="18" customHeight="1" x14ac:dyDescent="0.25">
      <c r="A3832" s="301" t="str">
        <f t="shared" si="518"/>
        <v/>
      </c>
      <c r="B3832" s="397"/>
      <c r="C3832" s="398"/>
      <c r="D3832" s="399"/>
      <c r="E3832" s="383" t="str">
        <f t="shared" si="521"/>
        <v>C</v>
      </c>
      <c r="F3832" s="383" t="str">
        <f t="shared" si="522"/>
        <v>C</v>
      </c>
      <c r="G3832" s="400"/>
      <c r="H3832" s="385" t="str">
        <f>IF(G3832="","",VLOOKUP(G3832,下拉数据源!J:K,2,0))</f>
        <v/>
      </c>
      <c r="I3832" s="385"/>
      <c r="J3832" s="385"/>
      <c r="K3832" s="386"/>
      <c r="L3832" s="401"/>
      <c r="M3832" s="384"/>
      <c r="N3832" s="384"/>
      <c r="O3832" s="384"/>
      <c r="P3832" s="386"/>
      <c r="Q3832" s="387"/>
      <c r="R3832" s="286"/>
      <c r="S3832" s="388">
        <f t="shared" si="519"/>
        <v>0</v>
      </c>
      <c r="T3832" s="389"/>
      <c r="U3832" s="389">
        <f t="shared" si="517"/>
        <v>0</v>
      </c>
      <c r="V3832" s="451"/>
      <c r="W3832" s="452"/>
      <c r="X3832" s="386"/>
      <c r="Y3832" s="390"/>
      <c r="Z3832" s="391"/>
      <c r="AA3832" s="392"/>
      <c r="AB3832" s="393"/>
      <c r="AC3832" s="394"/>
      <c r="AD3832" s="395">
        <f t="shared" si="520"/>
        <v>0</v>
      </c>
      <c r="AE3832" s="396">
        <f>IF(OR(G3832=账期!$A$18,G3832=账期!$A$20,G3832=账期!$A$22,G3832=账期!$A$24,G3832=账期!$A$25,G3832=账期!$A$27,G3832=账期!$A$26,G3832=账期!$A$28,G3832=账期!$A$30,G3832=账期!$A$32,G3832=账期!$A$34,G3832=账期!$A$35,G3832=账期!$A$37,G3832=账期!$A$39,G3832=账期!$A$40,G3832=账期!$A$41,G3832=账期!$A$42,G3832=账期!$A$43,G3832=账期!$A$44,G3832=账期!$A$45,G3832=账期!$A$46,G3832=账期!$A$48,G3832=账期!$A$50,G3832=账期!$A$51,G3832=账期!$A$52,G3832=账期!$A$53,G3832=账期!$A$54,G3832=账期!$A$56,G3832=账期!$A$57,G3832=账期!$A$58,G3832=账期!$A$59,G3832=账期!$A$60,G3832=账期!$A$61,G3832=账期!$A$62,G3832=账期!$A$63,G3832=账期!$A$64,G3832=账期!$A$66,G3832=账期!$A$67,G3832=账期!$A$68,G3832=账期!$A$70,G3832=账期!$A$71),30,IF(OR(G3832=账期!$A$74,G3832=账期!$A$77,G3832=账期!$A$76,G3832=账期!$A$79,G3832=账期!$A$80,G3832=账期!$A$81,G3832=账期!$A$83,G3832=账期!$A$85,G3832=账期!$A$87,G3832=账期!$A$89,G3832=账期!$A$91),60,IF(OR(G3832=账期!$A$93,G3832=账期!$A$94,G3832=账期!$A$95,G3832=账期!$A$96,G3832=账期!$A$98,G3832=账期!$A$99,G3832=账期!$A$101,G3832=账期!$A$102),90,0)))</f>
        <v>0</v>
      </c>
      <c r="AF3832" s="396"/>
      <c r="AG3832" s="384"/>
      <c r="AH3832" s="396" t="str">
        <f t="shared" si="523"/>
        <v/>
      </c>
    </row>
    <row r="3833" spans="1:34" ht="18" customHeight="1" x14ac:dyDescent="0.25">
      <c r="A3833" s="301" t="str">
        <f t="shared" si="518"/>
        <v/>
      </c>
      <c r="B3833" s="397"/>
      <c r="C3833" s="398"/>
      <c r="D3833" s="399"/>
      <c r="E3833" s="383" t="str">
        <f t="shared" si="521"/>
        <v>C</v>
      </c>
      <c r="F3833" s="383" t="str">
        <f t="shared" si="522"/>
        <v>C</v>
      </c>
      <c r="G3833" s="400"/>
      <c r="H3833" s="385" t="str">
        <f>IF(G3833="","",VLOOKUP(G3833,下拉数据源!J:K,2,0))</f>
        <v/>
      </c>
      <c r="I3833" s="385"/>
      <c r="J3833" s="385"/>
      <c r="K3833" s="386"/>
      <c r="L3833" s="401"/>
      <c r="M3833" s="384"/>
      <c r="N3833" s="384"/>
      <c r="O3833" s="384"/>
      <c r="P3833" s="386"/>
      <c r="Q3833" s="387"/>
      <c r="R3833" s="286"/>
      <c r="S3833" s="388">
        <f t="shared" si="519"/>
        <v>0</v>
      </c>
      <c r="T3833" s="389"/>
      <c r="U3833" s="389">
        <f t="shared" si="517"/>
        <v>0</v>
      </c>
      <c r="V3833" s="451"/>
      <c r="W3833" s="452"/>
      <c r="X3833" s="386"/>
      <c r="Y3833" s="390"/>
      <c r="Z3833" s="391"/>
      <c r="AA3833" s="392"/>
      <c r="AB3833" s="393"/>
      <c r="AC3833" s="394"/>
      <c r="AD3833" s="395">
        <f t="shared" si="520"/>
        <v>0</v>
      </c>
      <c r="AE3833" s="396">
        <f>IF(OR(G3833=账期!$A$18,G3833=账期!$A$20,G3833=账期!$A$22,G3833=账期!$A$24,G3833=账期!$A$25,G3833=账期!$A$27,G3833=账期!$A$26,G3833=账期!$A$28,G3833=账期!$A$30,G3833=账期!$A$32,G3833=账期!$A$34,G3833=账期!$A$35,G3833=账期!$A$37,G3833=账期!$A$39,G3833=账期!$A$40,G3833=账期!$A$41,G3833=账期!$A$42,G3833=账期!$A$43,G3833=账期!$A$44,G3833=账期!$A$45,G3833=账期!$A$46,G3833=账期!$A$48,G3833=账期!$A$50,G3833=账期!$A$51,G3833=账期!$A$52,G3833=账期!$A$53,G3833=账期!$A$54,G3833=账期!$A$56,G3833=账期!$A$57,G3833=账期!$A$58,G3833=账期!$A$59,G3833=账期!$A$60,G3833=账期!$A$61,G3833=账期!$A$62,G3833=账期!$A$63,G3833=账期!$A$64,G3833=账期!$A$66,G3833=账期!$A$67,G3833=账期!$A$68,G3833=账期!$A$70,G3833=账期!$A$71),30,IF(OR(G3833=账期!$A$74,G3833=账期!$A$77,G3833=账期!$A$76,G3833=账期!$A$79,G3833=账期!$A$80,G3833=账期!$A$81,G3833=账期!$A$83,G3833=账期!$A$85,G3833=账期!$A$87,G3833=账期!$A$89,G3833=账期!$A$91),60,IF(OR(G3833=账期!$A$93,G3833=账期!$A$94,G3833=账期!$A$95,G3833=账期!$A$96,G3833=账期!$A$98,G3833=账期!$A$99,G3833=账期!$A$101,G3833=账期!$A$102),90,0)))</f>
        <v>0</v>
      </c>
      <c r="AF3833" s="396"/>
      <c r="AG3833" s="384"/>
      <c r="AH3833" s="396" t="str">
        <f t="shared" si="523"/>
        <v/>
      </c>
    </row>
    <row r="3834" spans="1:34" ht="18" customHeight="1" x14ac:dyDescent="0.25">
      <c r="A3834" s="301" t="str">
        <f t="shared" si="518"/>
        <v/>
      </c>
      <c r="B3834" s="397"/>
      <c r="C3834" s="398"/>
      <c r="D3834" s="399"/>
      <c r="E3834" s="383" t="str">
        <f t="shared" si="521"/>
        <v>C</v>
      </c>
      <c r="F3834" s="383" t="str">
        <f t="shared" si="522"/>
        <v>C</v>
      </c>
      <c r="G3834" s="400"/>
      <c r="H3834" s="385" t="str">
        <f>IF(G3834="","",VLOOKUP(G3834,下拉数据源!J:K,2,0))</f>
        <v/>
      </c>
      <c r="I3834" s="385"/>
      <c r="J3834" s="385"/>
      <c r="K3834" s="386"/>
      <c r="L3834" s="401"/>
      <c r="M3834" s="384"/>
      <c r="N3834" s="384"/>
      <c r="O3834" s="384"/>
      <c r="P3834" s="386"/>
      <c r="Q3834" s="387"/>
      <c r="R3834" s="286"/>
      <c r="S3834" s="388">
        <f t="shared" si="519"/>
        <v>0</v>
      </c>
      <c r="T3834" s="389"/>
      <c r="U3834" s="389">
        <f t="shared" ref="U3834:U3897" si="524">S3834-T3834</f>
        <v>0</v>
      </c>
      <c r="V3834" s="451"/>
      <c r="W3834" s="452"/>
      <c r="X3834" s="386"/>
      <c r="Y3834" s="390"/>
      <c r="Z3834" s="391"/>
      <c r="AA3834" s="392"/>
      <c r="AB3834" s="393"/>
      <c r="AC3834" s="394"/>
      <c r="AD3834" s="395">
        <f t="shared" si="520"/>
        <v>0</v>
      </c>
      <c r="AE3834" s="396">
        <f>IF(OR(G3834=账期!$A$18,G3834=账期!$A$20,G3834=账期!$A$22,G3834=账期!$A$24,G3834=账期!$A$25,G3834=账期!$A$27,G3834=账期!$A$26,G3834=账期!$A$28,G3834=账期!$A$30,G3834=账期!$A$32,G3834=账期!$A$34,G3834=账期!$A$35,G3834=账期!$A$37,G3834=账期!$A$39,G3834=账期!$A$40,G3834=账期!$A$41,G3834=账期!$A$42,G3834=账期!$A$43,G3834=账期!$A$44,G3834=账期!$A$45,G3834=账期!$A$46,G3834=账期!$A$48,G3834=账期!$A$50,G3834=账期!$A$51,G3834=账期!$A$52,G3834=账期!$A$53,G3834=账期!$A$54,G3834=账期!$A$56,G3834=账期!$A$57,G3834=账期!$A$58,G3834=账期!$A$59,G3834=账期!$A$60,G3834=账期!$A$61,G3834=账期!$A$62,G3834=账期!$A$63,G3834=账期!$A$64,G3834=账期!$A$66,G3834=账期!$A$67,G3834=账期!$A$68,G3834=账期!$A$70,G3834=账期!$A$71),30,IF(OR(G3834=账期!$A$74,G3834=账期!$A$77,G3834=账期!$A$76,G3834=账期!$A$79,G3834=账期!$A$80,G3834=账期!$A$81,G3834=账期!$A$83,G3834=账期!$A$85,G3834=账期!$A$87,G3834=账期!$A$89,G3834=账期!$A$91),60,IF(OR(G3834=账期!$A$93,G3834=账期!$A$94,G3834=账期!$A$95,G3834=账期!$A$96,G3834=账期!$A$98,G3834=账期!$A$99,G3834=账期!$A$101,G3834=账期!$A$102),90,0)))</f>
        <v>0</v>
      </c>
      <c r="AF3834" s="396"/>
      <c r="AG3834" s="384"/>
      <c r="AH3834" s="396" t="str">
        <f t="shared" si="523"/>
        <v/>
      </c>
    </row>
    <row r="3835" spans="1:34" ht="18" customHeight="1" x14ac:dyDescent="0.25">
      <c r="A3835" s="301" t="str">
        <f t="shared" si="518"/>
        <v/>
      </c>
      <c r="B3835" s="397"/>
      <c r="C3835" s="398"/>
      <c r="D3835" s="399"/>
      <c r="E3835" s="383" t="str">
        <f t="shared" si="521"/>
        <v>C</v>
      </c>
      <c r="F3835" s="383" t="str">
        <f t="shared" si="522"/>
        <v>C</v>
      </c>
      <c r="G3835" s="400"/>
      <c r="H3835" s="385" t="str">
        <f>IF(G3835="","",VLOOKUP(G3835,下拉数据源!J:K,2,0))</f>
        <v/>
      </c>
      <c r="I3835" s="385"/>
      <c r="J3835" s="385"/>
      <c r="K3835" s="386"/>
      <c r="L3835" s="401"/>
      <c r="M3835" s="384"/>
      <c r="N3835" s="384"/>
      <c r="O3835" s="384"/>
      <c r="P3835" s="386"/>
      <c r="Q3835" s="387"/>
      <c r="R3835" s="286"/>
      <c r="S3835" s="388">
        <f t="shared" si="519"/>
        <v>0</v>
      </c>
      <c r="T3835" s="389"/>
      <c r="U3835" s="389">
        <f t="shared" si="524"/>
        <v>0</v>
      </c>
      <c r="V3835" s="451"/>
      <c r="W3835" s="452"/>
      <c r="X3835" s="386"/>
      <c r="Y3835" s="390"/>
      <c r="Z3835" s="391"/>
      <c r="AA3835" s="392"/>
      <c r="AB3835" s="393"/>
      <c r="AC3835" s="394"/>
      <c r="AD3835" s="395">
        <f t="shared" si="520"/>
        <v>0</v>
      </c>
      <c r="AE3835" s="396">
        <f>IF(OR(G3835=账期!$A$18,G3835=账期!$A$20,G3835=账期!$A$22,G3835=账期!$A$24,G3835=账期!$A$25,G3835=账期!$A$27,G3835=账期!$A$26,G3835=账期!$A$28,G3835=账期!$A$30,G3835=账期!$A$32,G3835=账期!$A$34,G3835=账期!$A$35,G3835=账期!$A$37,G3835=账期!$A$39,G3835=账期!$A$40,G3835=账期!$A$41,G3835=账期!$A$42,G3835=账期!$A$43,G3835=账期!$A$44,G3835=账期!$A$45,G3835=账期!$A$46,G3835=账期!$A$48,G3835=账期!$A$50,G3835=账期!$A$51,G3835=账期!$A$52,G3835=账期!$A$53,G3835=账期!$A$54,G3835=账期!$A$56,G3835=账期!$A$57,G3835=账期!$A$58,G3835=账期!$A$59,G3835=账期!$A$60,G3835=账期!$A$61,G3835=账期!$A$62,G3835=账期!$A$63,G3835=账期!$A$64,G3835=账期!$A$66,G3835=账期!$A$67,G3835=账期!$A$68,G3835=账期!$A$70,G3835=账期!$A$71),30,IF(OR(G3835=账期!$A$74,G3835=账期!$A$77,G3835=账期!$A$76,G3835=账期!$A$79,G3835=账期!$A$80,G3835=账期!$A$81,G3835=账期!$A$83,G3835=账期!$A$85,G3835=账期!$A$87,G3835=账期!$A$89,G3835=账期!$A$91),60,IF(OR(G3835=账期!$A$93,G3835=账期!$A$94,G3835=账期!$A$95,G3835=账期!$A$96,G3835=账期!$A$98,G3835=账期!$A$99,G3835=账期!$A$101,G3835=账期!$A$102),90,0)))</f>
        <v>0</v>
      </c>
      <c r="AF3835" s="396"/>
      <c r="AG3835" s="384"/>
      <c r="AH3835" s="396" t="str">
        <f t="shared" si="523"/>
        <v/>
      </c>
    </row>
    <row r="3836" spans="1:34" ht="18" customHeight="1" x14ac:dyDescent="0.25">
      <c r="A3836" s="301" t="str">
        <f t="shared" si="518"/>
        <v/>
      </c>
      <c r="B3836" s="397"/>
      <c r="C3836" s="398"/>
      <c r="D3836" s="399"/>
      <c r="E3836" s="383" t="str">
        <f t="shared" si="521"/>
        <v>C</v>
      </c>
      <c r="F3836" s="383" t="str">
        <f t="shared" si="522"/>
        <v>C</v>
      </c>
      <c r="G3836" s="400"/>
      <c r="H3836" s="385" t="str">
        <f>IF(G3836="","",VLOOKUP(G3836,下拉数据源!J:K,2,0))</f>
        <v/>
      </c>
      <c r="I3836" s="385"/>
      <c r="J3836" s="385"/>
      <c r="K3836" s="386"/>
      <c r="L3836" s="401"/>
      <c r="M3836" s="384"/>
      <c r="N3836" s="384"/>
      <c r="O3836" s="384"/>
      <c r="P3836" s="386"/>
      <c r="Q3836" s="387"/>
      <c r="R3836" s="286"/>
      <c r="S3836" s="388">
        <f t="shared" si="519"/>
        <v>0</v>
      </c>
      <c r="T3836" s="389"/>
      <c r="U3836" s="389">
        <f t="shared" si="524"/>
        <v>0</v>
      </c>
      <c r="V3836" s="451"/>
      <c r="W3836" s="452"/>
      <c r="X3836" s="386"/>
      <c r="Y3836" s="390"/>
      <c r="Z3836" s="391"/>
      <c r="AA3836" s="392"/>
      <c r="AB3836" s="393"/>
      <c r="AC3836" s="394"/>
      <c r="AD3836" s="395">
        <f t="shared" si="520"/>
        <v>0</v>
      </c>
      <c r="AE3836" s="396">
        <f>IF(OR(G3836=账期!$A$18,G3836=账期!$A$20,G3836=账期!$A$22,G3836=账期!$A$24,G3836=账期!$A$25,G3836=账期!$A$27,G3836=账期!$A$26,G3836=账期!$A$28,G3836=账期!$A$30,G3836=账期!$A$32,G3836=账期!$A$34,G3836=账期!$A$35,G3836=账期!$A$37,G3836=账期!$A$39,G3836=账期!$A$40,G3836=账期!$A$41,G3836=账期!$A$42,G3836=账期!$A$43,G3836=账期!$A$44,G3836=账期!$A$45,G3836=账期!$A$46,G3836=账期!$A$48,G3836=账期!$A$50,G3836=账期!$A$51,G3836=账期!$A$52,G3836=账期!$A$53,G3836=账期!$A$54,G3836=账期!$A$56,G3836=账期!$A$57,G3836=账期!$A$58,G3836=账期!$A$59,G3836=账期!$A$60,G3836=账期!$A$61,G3836=账期!$A$62,G3836=账期!$A$63,G3836=账期!$A$64,G3836=账期!$A$66,G3836=账期!$A$67,G3836=账期!$A$68,G3836=账期!$A$70,G3836=账期!$A$71),30,IF(OR(G3836=账期!$A$74,G3836=账期!$A$77,G3836=账期!$A$76,G3836=账期!$A$79,G3836=账期!$A$80,G3836=账期!$A$81,G3836=账期!$A$83,G3836=账期!$A$85,G3836=账期!$A$87,G3836=账期!$A$89,G3836=账期!$A$91),60,IF(OR(G3836=账期!$A$93,G3836=账期!$A$94,G3836=账期!$A$95,G3836=账期!$A$96,G3836=账期!$A$98,G3836=账期!$A$99,G3836=账期!$A$101,G3836=账期!$A$102),90,0)))</f>
        <v>0</v>
      </c>
      <c r="AF3836" s="396"/>
      <c r="AG3836" s="384"/>
      <c r="AH3836" s="396" t="str">
        <f t="shared" si="523"/>
        <v/>
      </c>
    </row>
    <row r="3837" spans="1:34" ht="18" customHeight="1" x14ac:dyDescent="0.25">
      <c r="A3837" s="301" t="str">
        <f t="shared" ref="A3837:A3900" si="525">IF(V3837="","",TEXT(V3837,"yyyy年m月"))</f>
        <v/>
      </c>
      <c r="B3837" s="397"/>
      <c r="C3837" s="398"/>
      <c r="D3837" s="399"/>
      <c r="E3837" s="383" t="str">
        <f t="shared" si="521"/>
        <v>C</v>
      </c>
      <c r="F3837" s="383" t="str">
        <f t="shared" si="522"/>
        <v>C</v>
      </c>
      <c r="G3837" s="400"/>
      <c r="H3837" s="385" t="str">
        <f>IF(G3837="","",VLOOKUP(G3837,下拉数据源!J:K,2,0))</f>
        <v/>
      </c>
      <c r="I3837" s="385"/>
      <c r="J3837" s="385"/>
      <c r="K3837" s="386"/>
      <c r="L3837" s="401"/>
      <c r="M3837" s="384"/>
      <c r="N3837" s="384"/>
      <c r="O3837" s="384"/>
      <c r="P3837" s="386"/>
      <c r="Q3837" s="387"/>
      <c r="R3837" s="286"/>
      <c r="S3837" s="388">
        <f t="shared" si="519"/>
        <v>0</v>
      </c>
      <c r="T3837" s="389"/>
      <c r="U3837" s="389">
        <f t="shared" si="524"/>
        <v>0</v>
      </c>
      <c r="V3837" s="451"/>
      <c r="W3837" s="452"/>
      <c r="X3837" s="386"/>
      <c r="Y3837" s="390"/>
      <c r="Z3837" s="391"/>
      <c r="AA3837" s="392"/>
      <c r="AB3837" s="393"/>
      <c r="AC3837" s="394"/>
      <c r="AD3837" s="395">
        <f t="shared" si="520"/>
        <v>0</v>
      </c>
      <c r="AE3837" s="396">
        <f>IF(OR(G3837=账期!$A$18,G3837=账期!$A$20,G3837=账期!$A$22,G3837=账期!$A$24,G3837=账期!$A$25,G3837=账期!$A$27,G3837=账期!$A$26,G3837=账期!$A$28,G3837=账期!$A$30,G3837=账期!$A$32,G3837=账期!$A$34,G3837=账期!$A$35,G3837=账期!$A$37,G3837=账期!$A$39,G3837=账期!$A$40,G3837=账期!$A$41,G3837=账期!$A$42,G3837=账期!$A$43,G3837=账期!$A$44,G3837=账期!$A$45,G3837=账期!$A$46,G3837=账期!$A$48,G3837=账期!$A$50,G3837=账期!$A$51,G3837=账期!$A$52,G3837=账期!$A$53,G3837=账期!$A$54,G3837=账期!$A$56,G3837=账期!$A$57,G3837=账期!$A$58,G3837=账期!$A$59,G3837=账期!$A$60,G3837=账期!$A$61,G3837=账期!$A$62,G3837=账期!$A$63,G3837=账期!$A$64,G3837=账期!$A$66,G3837=账期!$A$67,G3837=账期!$A$68,G3837=账期!$A$70,G3837=账期!$A$71),30,IF(OR(G3837=账期!$A$74,G3837=账期!$A$77,G3837=账期!$A$76,G3837=账期!$A$79,G3837=账期!$A$80,G3837=账期!$A$81,G3837=账期!$A$83,G3837=账期!$A$85,G3837=账期!$A$87,G3837=账期!$A$89,G3837=账期!$A$91),60,IF(OR(G3837=账期!$A$93,G3837=账期!$A$94,G3837=账期!$A$95,G3837=账期!$A$96,G3837=账期!$A$98,G3837=账期!$A$99,G3837=账期!$A$101,G3837=账期!$A$102),90,0)))</f>
        <v>0</v>
      </c>
      <c r="AF3837" s="396"/>
      <c r="AG3837" s="384"/>
      <c r="AH3837" s="396" t="str">
        <f t="shared" si="523"/>
        <v/>
      </c>
    </row>
    <row r="3838" spans="1:34" ht="18" customHeight="1" x14ac:dyDescent="0.25">
      <c r="A3838" s="301" t="str">
        <f t="shared" si="525"/>
        <v/>
      </c>
      <c r="B3838" s="397"/>
      <c r="C3838" s="398"/>
      <c r="D3838" s="399"/>
      <c r="E3838" s="383" t="str">
        <f t="shared" si="521"/>
        <v>C</v>
      </c>
      <c r="F3838" s="383" t="str">
        <f t="shared" si="522"/>
        <v>C</v>
      </c>
      <c r="G3838" s="400"/>
      <c r="H3838" s="385" t="str">
        <f>IF(G3838="","",VLOOKUP(G3838,下拉数据源!J:K,2,0))</f>
        <v/>
      </c>
      <c r="I3838" s="385"/>
      <c r="J3838" s="385"/>
      <c r="K3838" s="386"/>
      <c r="L3838" s="401"/>
      <c r="M3838" s="384"/>
      <c r="N3838" s="384"/>
      <c r="O3838" s="384"/>
      <c r="P3838" s="386"/>
      <c r="Q3838" s="387"/>
      <c r="R3838" s="286"/>
      <c r="S3838" s="388">
        <f t="shared" si="519"/>
        <v>0</v>
      </c>
      <c r="T3838" s="389"/>
      <c r="U3838" s="389">
        <f t="shared" si="524"/>
        <v>0</v>
      </c>
      <c r="V3838" s="451"/>
      <c r="W3838" s="452"/>
      <c r="X3838" s="386"/>
      <c r="Y3838" s="390"/>
      <c r="Z3838" s="391"/>
      <c r="AA3838" s="392"/>
      <c r="AB3838" s="393"/>
      <c r="AC3838" s="394"/>
      <c r="AD3838" s="395">
        <f t="shared" si="520"/>
        <v>0</v>
      </c>
      <c r="AE3838" s="396">
        <f>IF(OR(G3838=账期!$A$18,G3838=账期!$A$20,G3838=账期!$A$22,G3838=账期!$A$24,G3838=账期!$A$25,G3838=账期!$A$27,G3838=账期!$A$26,G3838=账期!$A$28,G3838=账期!$A$30,G3838=账期!$A$32,G3838=账期!$A$34,G3838=账期!$A$35,G3838=账期!$A$37,G3838=账期!$A$39,G3838=账期!$A$40,G3838=账期!$A$41,G3838=账期!$A$42,G3838=账期!$A$43,G3838=账期!$A$44,G3838=账期!$A$45,G3838=账期!$A$46,G3838=账期!$A$48,G3838=账期!$A$50,G3838=账期!$A$51,G3838=账期!$A$52,G3838=账期!$A$53,G3838=账期!$A$54,G3838=账期!$A$56,G3838=账期!$A$57,G3838=账期!$A$58,G3838=账期!$A$59,G3838=账期!$A$60,G3838=账期!$A$61,G3838=账期!$A$62,G3838=账期!$A$63,G3838=账期!$A$64,G3838=账期!$A$66,G3838=账期!$A$67,G3838=账期!$A$68,G3838=账期!$A$70,G3838=账期!$A$71),30,IF(OR(G3838=账期!$A$74,G3838=账期!$A$77,G3838=账期!$A$76,G3838=账期!$A$79,G3838=账期!$A$80,G3838=账期!$A$81,G3838=账期!$A$83,G3838=账期!$A$85,G3838=账期!$A$87,G3838=账期!$A$89,G3838=账期!$A$91),60,IF(OR(G3838=账期!$A$93,G3838=账期!$A$94,G3838=账期!$A$95,G3838=账期!$A$96,G3838=账期!$A$98,G3838=账期!$A$99,G3838=账期!$A$101,G3838=账期!$A$102),90,0)))</f>
        <v>0</v>
      </c>
      <c r="AF3838" s="396"/>
      <c r="AG3838" s="384"/>
      <c r="AH3838" s="396" t="str">
        <f t="shared" si="523"/>
        <v/>
      </c>
    </row>
    <row r="3839" spans="1:34" ht="18" customHeight="1" x14ac:dyDescent="0.25">
      <c r="A3839" s="301" t="str">
        <f t="shared" si="525"/>
        <v/>
      </c>
      <c r="B3839" s="397"/>
      <c r="C3839" s="398"/>
      <c r="D3839" s="399"/>
      <c r="E3839" s="383" t="str">
        <f t="shared" si="521"/>
        <v>C</v>
      </c>
      <c r="F3839" s="383" t="str">
        <f t="shared" si="522"/>
        <v>C</v>
      </c>
      <c r="G3839" s="400"/>
      <c r="H3839" s="385" t="str">
        <f>IF(G3839="","",VLOOKUP(G3839,下拉数据源!J:K,2,0))</f>
        <v/>
      </c>
      <c r="I3839" s="385"/>
      <c r="J3839" s="385"/>
      <c r="K3839" s="386"/>
      <c r="L3839" s="401"/>
      <c r="M3839" s="384"/>
      <c r="N3839" s="384"/>
      <c r="O3839" s="384"/>
      <c r="P3839" s="386"/>
      <c r="Q3839" s="387"/>
      <c r="R3839" s="286"/>
      <c r="S3839" s="388">
        <f t="shared" ref="S3839:S3902" si="526">Q3839*R3839</f>
        <v>0</v>
      </c>
      <c r="T3839" s="389"/>
      <c r="U3839" s="389">
        <f t="shared" si="524"/>
        <v>0</v>
      </c>
      <c r="V3839" s="451"/>
      <c r="W3839" s="452"/>
      <c r="X3839" s="386"/>
      <c r="Y3839" s="390"/>
      <c r="Z3839" s="391"/>
      <c r="AA3839" s="392"/>
      <c r="AB3839" s="393"/>
      <c r="AC3839" s="394"/>
      <c r="AD3839" s="395">
        <f t="shared" si="520"/>
        <v>0</v>
      </c>
      <c r="AE3839" s="396">
        <f>IF(OR(G3839=账期!$A$18,G3839=账期!$A$20,G3839=账期!$A$22,G3839=账期!$A$24,G3839=账期!$A$25,G3839=账期!$A$27,G3839=账期!$A$26,G3839=账期!$A$28,G3839=账期!$A$30,G3839=账期!$A$32,G3839=账期!$A$34,G3839=账期!$A$35,G3839=账期!$A$37,G3839=账期!$A$39,G3839=账期!$A$40,G3839=账期!$A$41,G3839=账期!$A$42,G3839=账期!$A$43,G3839=账期!$A$44,G3839=账期!$A$45,G3839=账期!$A$46,G3839=账期!$A$48,G3839=账期!$A$50,G3839=账期!$A$51,G3839=账期!$A$52,G3839=账期!$A$53,G3839=账期!$A$54,G3839=账期!$A$56,G3839=账期!$A$57,G3839=账期!$A$58,G3839=账期!$A$59,G3839=账期!$A$60,G3839=账期!$A$61,G3839=账期!$A$62,G3839=账期!$A$63,G3839=账期!$A$64,G3839=账期!$A$66,G3839=账期!$A$67,G3839=账期!$A$68,G3839=账期!$A$70,G3839=账期!$A$71),30,IF(OR(G3839=账期!$A$74,G3839=账期!$A$77,G3839=账期!$A$76,G3839=账期!$A$79,G3839=账期!$A$80,G3839=账期!$A$81,G3839=账期!$A$83,G3839=账期!$A$85,G3839=账期!$A$87,G3839=账期!$A$89,G3839=账期!$A$91),60,IF(OR(G3839=账期!$A$93,G3839=账期!$A$94,G3839=账期!$A$95,G3839=账期!$A$96,G3839=账期!$A$98,G3839=账期!$A$99,G3839=账期!$A$101,G3839=账期!$A$102),90,0)))</f>
        <v>0</v>
      </c>
      <c r="AF3839" s="396"/>
      <c r="AG3839" s="384"/>
      <c r="AH3839" s="396" t="str">
        <f t="shared" si="523"/>
        <v/>
      </c>
    </row>
    <row r="3840" spans="1:34" ht="18" customHeight="1" x14ac:dyDescent="0.25">
      <c r="A3840" s="301" t="str">
        <f t="shared" si="525"/>
        <v/>
      </c>
      <c r="B3840" s="397"/>
      <c r="C3840" s="398"/>
      <c r="D3840" s="399"/>
      <c r="E3840" s="383" t="str">
        <f t="shared" si="521"/>
        <v>C</v>
      </c>
      <c r="F3840" s="383" t="str">
        <f t="shared" si="522"/>
        <v>C</v>
      </c>
      <c r="G3840" s="400"/>
      <c r="H3840" s="385" t="str">
        <f>IF(G3840="","",VLOOKUP(G3840,下拉数据源!J:K,2,0))</f>
        <v/>
      </c>
      <c r="I3840" s="385"/>
      <c r="J3840" s="385"/>
      <c r="K3840" s="386"/>
      <c r="L3840" s="401"/>
      <c r="M3840" s="384"/>
      <c r="N3840" s="384"/>
      <c r="O3840" s="384"/>
      <c r="P3840" s="386"/>
      <c r="Q3840" s="387"/>
      <c r="R3840" s="286"/>
      <c r="S3840" s="388">
        <f t="shared" si="526"/>
        <v>0</v>
      </c>
      <c r="T3840" s="389"/>
      <c r="U3840" s="389">
        <f t="shared" si="524"/>
        <v>0</v>
      </c>
      <c r="V3840" s="451"/>
      <c r="W3840" s="452"/>
      <c r="X3840" s="386"/>
      <c r="Y3840" s="390"/>
      <c r="Z3840" s="391"/>
      <c r="AA3840" s="392"/>
      <c r="AB3840" s="393"/>
      <c r="AC3840" s="394"/>
      <c r="AD3840" s="395">
        <f t="shared" ref="AD3840:AD3903" si="527">IF(AE3840&gt;0,(DATE(YEAR(AC3840),MONTH(AC3840)+1,1)-1)+AE3840,AC3840)</f>
        <v>0</v>
      </c>
      <c r="AE3840" s="396">
        <f>IF(OR(G3840=账期!$A$18,G3840=账期!$A$20,G3840=账期!$A$22,G3840=账期!$A$24,G3840=账期!$A$25,G3840=账期!$A$27,G3840=账期!$A$26,G3840=账期!$A$28,G3840=账期!$A$30,G3840=账期!$A$32,G3840=账期!$A$34,G3840=账期!$A$35,G3840=账期!$A$37,G3840=账期!$A$39,G3840=账期!$A$40,G3840=账期!$A$41,G3840=账期!$A$42,G3840=账期!$A$43,G3840=账期!$A$44,G3840=账期!$A$45,G3840=账期!$A$46,G3840=账期!$A$48,G3840=账期!$A$50,G3840=账期!$A$51,G3840=账期!$A$52,G3840=账期!$A$53,G3840=账期!$A$54,G3840=账期!$A$56,G3840=账期!$A$57,G3840=账期!$A$58,G3840=账期!$A$59,G3840=账期!$A$60,G3840=账期!$A$61,G3840=账期!$A$62,G3840=账期!$A$63,G3840=账期!$A$64,G3840=账期!$A$66,G3840=账期!$A$67,G3840=账期!$A$68,G3840=账期!$A$70,G3840=账期!$A$71),30,IF(OR(G3840=账期!$A$74,G3840=账期!$A$77,G3840=账期!$A$76,G3840=账期!$A$79,G3840=账期!$A$80,G3840=账期!$A$81,G3840=账期!$A$83,G3840=账期!$A$85,G3840=账期!$A$87,G3840=账期!$A$89,G3840=账期!$A$91),60,IF(OR(G3840=账期!$A$93,G3840=账期!$A$94,G3840=账期!$A$95,G3840=账期!$A$96,G3840=账期!$A$98,G3840=账期!$A$99,G3840=账期!$A$101,G3840=账期!$A$102),90,0)))</f>
        <v>0</v>
      </c>
      <c r="AF3840" s="396"/>
      <c r="AG3840" s="384"/>
      <c r="AH3840" s="396" t="str">
        <f t="shared" si="523"/>
        <v/>
      </c>
    </row>
    <row r="3841" spans="1:34" ht="18" customHeight="1" x14ac:dyDescent="0.25">
      <c r="A3841" s="301" t="str">
        <f t="shared" si="525"/>
        <v/>
      </c>
      <c r="B3841" s="397"/>
      <c r="C3841" s="398"/>
      <c r="D3841" s="399"/>
      <c r="E3841" s="383" t="str">
        <f t="shared" si="521"/>
        <v>C</v>
      </c>
      <c r="F3841" s="383" t="str">
        <f t="shared" si="522"/>
        <v>C</v>
      </c>
      <c r="G3841" s="400"/>
      <c r="H3841" s="385" t="str">
        <f>IF(G3841="","",VLOOKUP(G3841,下拉数据源!J:K,2,0))</f>
        <v/>
      </c>
      <c r="I3841" s="385"/>
      <c r="J3841" s="385"/>
      <c r="K3841" s="386"/>
      <c r="L3841" s="401"/>
      <c r="M3841" s="384"/>
      <c r="N3841" s="384"/>
      <c r="O3841" s="384"/>
      <c r="P3841" s="386"/>
      <c r="Q3841" s="387"/>
      <c r="R3841" s="286"/>
      <c r="S3841" s="388">
        <f t="shared" si="526"/>
        <v>0</v>
      </c>
      <c r="T3841" s="389"/>
      <c r="U3841" s="389">
        <f t="shared" si="524"/>
        <v>0</v>
      </c>
      <c r="V3841" s="451"/>
      <c r="W3841" s="452"/>
      <c r="X3841" s="386"/>
      <c r="Y3841" s="390"/>
      <c r="Z3841" s="391"/>
      <c r="AA3841" s="392"/>
      <c r="AB3841" s="393"/>
      <c r="AC3841" s="394"/>
      <c r="AD3841" s="395">
        <f t="shared" si="527"/>
        <v>0</v>
      </c>
      <c r="AE3841" s="396">
        <f>IF(OR(G3841=账期!$A$18,G3841=账期!$A$20,G3841=账期!$A$22,G3841=账期!$A$24,G3841=账期!$A$25,G3841=账期!$A$27,G3841=账期!$A$26,G3841=账期!$A$28,G3841=账期!$A$30,G3841=账期!$A$32,G3841=账期!$A$34,G3841=账期!$A$35,G3841=账期!$A$37,G3841=账期!$A$39,G3841=账期!$A$40,G3841=账期!$A$41,G3841=账期!$A$42,G3841=账期!$A$43,G3841=账期!$A$44,G3841=账期!$A$45,G3841=账期!$A$46,G3841=账期!$A$48,G3841=账期!$A$50,G3841=账期!$A$51,G3841=账期!$A$52,G3841=账期!$A$53,G3841=账期!$A$54,G3841=账期!$A$56,G3841=账期!$A$57,G3841=账期!$A$58,G3841=账期!$A$59,G3841=账期!$A$60,G3841=账期!$A$61,G3841=账期!$A$62,G3841=账期!$A$63,G3841=账期!$A$64,G3841=账期!$A$66,G3841=账期!$A$67,G3841=账期!$A$68,G3841=账期!$A$70,G3841=账期!$A$71),30,IF(OR(G3841=账期!$A$74,G3841=账期!$A$77,G3841=账期!$A$76,G3841=账期!$A$79,G3841=账期!$A$80,G3841=账期!$A$81,G3841=账期!$A$83,G3841=账期!$A$85,G3841=账期!$A$87,G3841=账期!$A$89,G3841=账期!$A$91),60,IF(OR(G3841=账期!$A$93,G3841=账期!$A$94,G3841=账期!$A$95,G3841=账期!$A$96,G3841=账期!$A$98,G3841=账期!$A$99,G3841=账期!$A$101,G3841=账期!$A$102),90,0)))</f>
        <v>0</v>
      </c>
      <c r="AF3841" s="396"/>
      <c r="AG3841" s="384"/>
      <c r="AH3841" s="396" t="str">
        <f t="shared" si="523"/>
        <v/>
      </c>
    </row>
    <row r="3842" spans="1:34" ht="18" customHeight="1" x14ac:dyDescent="0.25">
      <c r="A3842" s="301" t="str">
        <f t="shared" si="525"/>
        <v/>
      </c>
      <c r="B3842" s="397"/>
      <c r="C3842" s="398"/>
      <c r="D3842" s="399"/>
      <c r="E3842" s="383" t="str">
        <f t="shared" si="521"/>
        <v>C</v>
      </c>
      <c r="F3842" s="383" t="str">
        <f t="shared" si="522"/>
        <v>C</v>
      </c>
      <c r="G3842" s="400"/>
      <c r="H3842" s="385" t="str">
        <f>IF(G3842="","",VLOOKUP(G3842,下拉数据源!J:K,2,0))</f>
        <v/>
      </c>
      <c r="I3842" s="385"/>
      <c r="J3842" s="385"/>
      <c r="K3842" s="386"/>
      <c r="L3842" s="401"/>
      <c r="M3842" s="384"/>
      <c r="N3842" s="384"/>
      <c r="O3842" s="384"/>
      <c r="P3842" s="386"/>
      <c r="Q3842" s="387"/>
      <c r="R3842" s="286"/>
      <c r="S3842" s="388">
        <f t="shared" si="526"/>
        <v>0</v>
      </c>
      <c r="T3842" s="389"/>
      <c r="U3842" s="389">
        <f t="shared" si="524"/>
        <v>0</v>
      </c>
      <c r="V3842" s="451"/>
      <c r="W3842" s="452"/>
      <c r="X3842" s="386"/>
      <c r="Y3842" s="390"/>
      <c r="Z3842" s="391"/>
      <c r="AA3842" s="392"/>
      <c r="AB3842" s="393"/>
      <c r="AC3842" s="394"/>
      <c r="AD3842" s="395">
        <f t="shared" si="527"/>
        <v>0</v>
      </c>
      <c r="AE3842" s="396">
        <f>IF(OR(G3842=账期!$A$18,G3842=账期!$A$20,G3842=账期!$A$22,G3842=账期!$A$24,G3842=账期!$A$25,G3842=账期!$A$27,G3842=账期!$A$26,G3842=账期!$A$28,G3842=账期!$A$30,G3842=账期!$A$32,G3842=账期!$A$34,G3842=账期!$A$35,G3842=账期!$A$37,G3842=账期!$A$39,G3842=账期!$A$40,G3842=账期!$A$41,G3842=账期!$A$42,G3842=账期!$A$43,G3842=账期!$A$44,G3842=账期!$A$45,G3842=账期!$A$46,G3842=账期!$A$48,G3842=账期!$A$50,G3842=账期!$A$51,G3842=账期!$A$52,G3842=账期!$A$53,G3842=账期!$A$54,G3842=账期!$A$56,G3842=账期!$A$57,G3842=账期!$A$58,G3842=账期!$A$59,G3842=账期!$A$60,G3842=账期!$A$61,G3842=账期!$A$62,G3842=账期!$A$63,G3842=账期!$A$64,G3842=账期!$A$66,G3842=账期!$A$67,G3842=账期!$A$68,G3842=账期!$A$70,G3842=账期!$A$71),30,IF(OR(G3842=账期!$A$74,G3842=账期!$A$77,G3842=账期!$A$76,G3842=账期!$A$79,G3842=账期!$A$80,G3842=账期!$A$81,G3842=账期!$A$83,G3842=账期!$A$85,G3842=账期!$A$87,G3842=账期!$A$89,G3842=账期!$A$91),60,IF(OR(G3842=账期!$A$93,G3842=账期!$A$94,G3842=账期!$A$95,G3842=账期!$A$96,G3842=账期!$A$98,G3842=账期!$A$99,G3842=账期!$A$101,G3842=账期!$A$102),90,0)))</f>
        <v>0</v>
      </c>
      <c r="AF3842" s="396"/>
      <c r="AG3842" s="384"/>
      <c r="AH3842" s="396" t="str">
        <f t="shared" si="523"/>
        <v/>
      </c>
    </row>
    <row r="3843" spans="1:34" ht="18" customHeight="1" x14ac:dyDescent="0.25">
      <c r="A3843" s="301" t="str">
        <f t="shared" si="525"/>
        <v/>
      </c>
      <c r="B3843" s="397"/>
      <c r="C3843" s="398"/>
      <c r="D3843" s="399"/>
      <c r="E3843" s="383" t="str">
        <f t="shared" si="521"/>
        <v>C</v>
      </c>
      <c r="F3843" s="383" t="str">
        <f t="shared" si="522"/>
        <v>C</v>
      </c>
      <c r="G3843" s="400"/>
      <c r="H3843" s="385" t="str">
        <f>IF(G3843="","",VLOOKUP(G3843,下拉数据源!J:K,2,0))</f>
        <v/>
      </c>
      <c r="I3843" s="385"/>
      <c r="J3843" s="385"/>
      <c r="K3843" s="386"/>
      <c r="L3843" s="401"/>
      <c r="M3843" s="384"/>
      <c r="N3843" s="384"/>
      <c r="O3843" s="384"/>
      <c r="P3843" s="386"/>
      <c r="Q3843" s="387"/>
      <c r="R3843" s="286"/>
      <c r="S3843" s="388">
        <f t="shared" si="526"/>
        <v>0</v>
      </c>
      <c r="T3843" s="389"/>
      <c r="U3843" s="389">
        <f t="shared" si="524"/>
        <v>0</v>
      </c>
      <c r="V3843" s="451"/>
      <c r="W3843" s="452"/>
      <c r="X3843" s="386"/>
      <c r="Y3843" s="390"/>
      <c r="Z3843" s="391"/>
      <c r="AA3843" s="392"/>
      <c r="AB3843" s="393"/>
      <c r="AC3843" s="394"/>
      <c r="AD3843" s="395">
        <f t="shared" si="527"/>
        <v>0</v>
      </c>
      <c r="AE3843" s="396">
        <f>IF(OR(G3843=账期!$A$18,G3843=账期!$A$20,G3843=账期!$A$22,G3843=账期!$A$24,G3843=账期!$A$25,G3843=账期!$A$27,G3843=账期!$A$26,G3843=账期!$A$28,G3843=账期!$A$30,G3843=账期!$A$32,G3843=账期!$A$34,G3843=账期!$A$35,G3843=账期!$A$37,G3843=账期!$A$39,G3843=账期!$A$40,G3843=账期!$A$41,G3843=账期!$A$42,G3843=账期!$A$43,G3843=账期!$A$44,G3843=账期!$A$45,G3843=账期!$A$46,G3843=账期!$A$48,G3843=账期!$A$50,G3843=账期!$A$51,G3843=账期!$A$52,G3843=账期!$A$53,G3843=账期!$A$54,G3843=账期!$A$56,G3843=账期!$A$57,G3843=账期!$A$58,G3843=账期!$A$59,G3843=账期!$A$60,G3843=账期!$A$61,G3843=账期!$A$62,G3843=账期!$A$63,G3843=账期!$A$64,G3843=账期!$A$66,G3843=账期!$A$67,G3843=账期!$A$68,G3843=账期!$A$70,G3843=账期!$A$71),30,IF(OR(G3843=账期!$A$74,G3843=账期!$A$77,G3843=账期!$A$76,G3843=账期!$A$79,G3843=账期!$A$80,G3843=账期!$A$81,G3843=账期!$A$83,G3843=账期!$A$85,G3843=账期!$A$87,G3843=账期!$A$89,G3843=账期!$A$91),60,IF(OR(G3843=账期!$A$93,G3843=账期!$A$94,G3843=账期!$A$95,G3843=账期!$A$96,G3843=账期!$A$98,G3843=账期!$A$99,G3843=账期!$A$101,G3843=账期!$A$102),90,0)))</f>
        <v>0</v>
      </c>
      <c r="AF3843" s="396"/>
      <c r="AG3843" s="384"/>
      <c r="AH3843" s="396" t="str">
        <f t="shared" si="523"/>
        <v/>
      </c>
    </row>
    <row r="3844" spans="1:34" ht="18" customHeight="1" x14ac:dyDescent="0.25">
      <c r="A3844" s="301" t="str">
        <f t="shared" si="525"/>
        <v/>
      </c>
      <c r="B3844" s="397"/>
      <c r="C3844" s="398"/>
      <c r="D3844" s="399"/>
      <c r="E3844" s="383" t="str">
        <f t="shared" si="521"/>
        <v>C</v>
      </c>
      <c r="F3844" s="383" t="str">
        <f t="shared" si="522"/>
        <v>C</v>
      </c>
      <c r="G3844" s="400"/>
      <c r="H3844" s="385" t="str">
        <f>IF(G3844="","",VLOOKUP(G3844,下拉数据源!J:K,2,0))</f>
        <v/>
      </c>
      <c r="I3844" s="385"/>
      <c r="J3844" s="385"/>
      <c r="K3844" s="386"/>
      <c r="L3844" s="401"/>
      <c r="M3844" s="384"/>
      <c r="N3844" s="384"/>
      <c r="O3844" s="384"/>
      <c r="P3844" s="386"/>
      <c r="Q3844" s="387"/>
      <c r="R3844" s="286"/>
      <c r="S3844" s="388">
        <f t="shared" si="526"/>
        <v>0</v>
      </c>
      <c r="T3844" s="389"/>
      <c r="U3844" s="389">
        <f t="shared" si="524"/>
        <v>0</v>
      </c>
      <c r="V3844" s="451"/>
      <c r="W3844" s="452"/>
      <c r="X3844" s="386"/>
      <c r="Y3844" s="390"/>
      <c r="Z3844" s="391"/>
      <c r="AA3844" s="392"/>
      <c r="AB3844" s="393"/>
      <c r="AC3844" s="394"/>
      <c r="AD3844" s="395">
        <f t="shared" si="527"/>
        <v>0</v>
      </c>
      <c r="AE3844" s="396">
        <f>IF(OR(G3844=账期!$A$18,G3844=账期!$A$20,G3844=账期!$A$22,G3844=账期!$A$24,G3844=账期!$A$25,G3844=账期!$A$27,G3844=账期!$A$26,G3844=账期!$A$28,G3844=账期!$A$30,G3844=账期!$A$32,G3844=账期!$A$34,G3844=账期!$A$35,G3844=账期!$A$37,G3844=账期!$A$39,G3844=账期!$A$40,G3844=账期!$A$41,G3844=账期!$A$42,G3844=账期!$A$43,G3844=账期!$A$44,G3844=账期!$A$45,G3844=账期!$A$46,G3844=账期!$A$48,G3844=账期!$A$50,G3844=账期!$A$51,G3844=账期!$A$52,G3844=账期!$A$53,G3844=账期!$A$54,G3844=账期!$A$56,G3844=账期!$A$57,G3844=账期!$A$58,G3844=账期!$A$59,G3844=账期!$A$60,G3844=账期!$A$61,G3844=账期!$A$62,G3844=账期!$A$63,G3844=账期!$A$64,G3844=账期!$A$66,G3844=账期!$A$67,G3844=账期!$A$68,G3844=账期!$A$70,G3844=账期!$A$71),30,IF(OR(G3844=账期!$A$74,G3844=账期!$A$77,G3844=账期!$A$76,G3844=账期!$A$79,G3844=账期!$A$80,G3844=账期!$A$81,G3844=账期!$A$83,G3844=账期!$A$85,G3844=账期!$A$87,G3844=账期!$A$89,G3844=账期!$A$91),60,IF(OR(G3844=账期!$A$93,G3844=账期!$A$94,G3844=账期!$A$95,G3844=账期!$A$96,G3844=账期!$A$98,G3844=账期!$A$99,G3844=账期!$A$101,G3844=账期!$A$102),90,0)))</f>
        <v>0</v>
      </c>
      <c r="AF3844" s="396"/>
      <c r="AG3844" s="384"/>
      <c r="AH3844" s="396" t="str">
        <f t="shared" si="523"/>
        <v/>
      </c>
    </row>
    <row r="3845" spans="1:34" ht="18" customHeight="1" x14ac:dyDescent="0.25">
      <c r="A3845" s="301" t="str">
        <f t="shared" si="525"/>
        <v/>
      </c>
      <c r="B3845" s="397"/>
      <c r="C3845" s="398"/>
      <c r="D3845" s="399"/>
      <c r="E3845" s="383" t="str">
        <f t="shared" si="521"/>
        <v>C</v>
      </c>
      <c r="F3845" s="383" t="str">
        <f t="shared" si="522"/>
        <v>C</v>
      </c>
      <c r="G3845" s="400"/>
      <c r="H3845" s="385" t="str">
        <f>IF(G3845="","",VLOOKUP(G3845,下拉数据源!J:K,2,0))</f>
        <v/>
      </c>
      <c r="I3845" s="385"/>
      <c r="J3845" s="385"/>
      <c r="K3845" s="386"/>
      <c r="L3845" s="401"/>
      <c r="M3845" s="384"/>
      <c r="N3845" s="384"/>
      <c r="O3845" s="384"/>
      <c r="P3845" s="386"/>
      <c r="Q3845" s="387"/>
      <c r="R3845" s="286"/>
      <c r="S3845" s="388">
        <f t="shared" si="526"/>
        <v>0</v>
      </c>
      <c r="T3845" s="389"/>
      <c r="U3845" s="389">
        <f t="shared" si="524"/>
        <v>0</v>
      </c>
      <c r="V3845" s="451"/>
      <c r="W3845" s="452"/>
      <c r="X3845" s="386"/>
      <c r="Y3845" s="390"/>
      <c r="Z3845" s="391"/>
      <c r="AA3845" s="392"/>
      <c r="AB3845" s="393"/>
      <c r="AC3845" s="394"/>
      <c r="AD3845" s="395">
        <f t="shared" si="527"/>
        <v>0</v>
      </c>
      <c r="AE3845" s="396">
        <f>IF(OR(G3845=账期!$A$18,G3845=账期!$A$20,G3845=账期!$A$22,G3845=账期!$A$24,G3845=账期!$A$25,G3845=账期!$A$27,G3845=账期!$A$26,G3845=账期!$A$28,G3845=账期!$A$30,G3845=账期!$A$32,G3845=账期!$A$34,G3845=账期!$A$35,G3845=账期!$A$37,G3845=账期!$A$39,G3845=账期!$A$40,G3845=账期!$A$41,G3845=账期!$A$42,G3845=账期!$A$43,G3845=账期!$A$44,G3845=账期!$A$45,G3845=账期!$A$46,G3845=账期!$A$48,G3845=账期!$A$50,G3845=账期!$A$51,G3845=账期!$A$52,G3845=账期!$A$53,G3845=账期!$A$54,G3845=账期!$A$56,G3845=账期!$A$57,G3845=账期!$A$58,G3845=账期!$A$59,G3845=账期!$A$60,G3845=账期!$A$61,G3845=账期!$A$62,G3845=账期!$A$63,G3845=账期!$A$64,G3845=账期!$A$66,G3845=账期!$A$67,G3845=账期!$A$68,G3845=账期!$A$70,G3845=账期!$A$71),30,IF(OR(G3845=账期!$A$74,G3845=账期!$A$77,G3845=账期!$A$76,G3845=账期!$A$79,G3845=账期!$A$80,G3845=账期!$A$81,G3845=账期!$A$83,G3845=账期!$A$85,G3845=账期!$A$87,G3845=账期!$A$89,G3845=账期!$A$91),60,IF(OR(G3845=账期!$A$93,G3845=账期!$A$94,G3845=账期!$A$95,G3845=账期!$A$96,G3845=账期!$A$98,G3845=账期!$A$99,G3845=账期!$A$101,G3845=账期!$A$102),90,0)))</f>
        <v>0</v>
      </c>
      <c r="AF3845" s="396"/>
      <c r="AG3845" s="384"/>
      <c r="AH3845" s="396" t="str">
        <f t="shared" si="523"/>
        <v/>
      </c>
    </row>
    <row r="3846" spans="1:34" ht="18" customHeight="1" x14ac:dyDescent="0.25">
      <c r="A3846" s="301" t="str">
        <f t="shared" si="525"/>
        <v/>
      </c>
      <c r="B3846" s="397"/>
      <c r="C3846" s="398"/>
      <c r="D3846" s="399"/>
      <c r="E3846" s="383" t="str">
        <f t="shared" si="521"/>
        <v>C</v>
      </c>
      <c r="F3846" s="383" t="str">
        <f t="shared" si="522"/>
        <v>C</v>
      </c>
      <c r="G3846" s="400"/>
      <c r="H3846" s="385" t="str">
        <f>IF(G3846="","",VLOOKUP(G3846,下拉数据源!J:K,2,0))</f>
        <v/>
      </c>
      <c r="I3846" s="385"/>
      <c r="J3846" s="385"/>
      <c r="K3846" s="386"/>
      <c r="L3846" s="401"/>
      <c r="M3846" s="384"/>
      <c r="N3846" s="384"/>
      <c r="O3846" s="384"/>
      <c r="P3846" s="386"/>
      <c r="Q3846" s="387"/>
      <c r="R3846" s="286"/>
      <c r="S3846" s="388">
        <f t="shared" si="526"/>
        <v>0</v>
      </c>
      <c r="T3846" s="389"/>
      <c r="U3846" s="389">
        <f t="shared" si="524"/>
        <v>0</v>
      </c>
      <c r="V3846" s="451"/>
      <c r="W3846" s="452"/>
      <c r="X3846" s="386"/>
      <c r="Y3846" s="390"/>
      <c r="Z3846" s="391"/>
      <c r="AA3846" s="392"/>
      <c r="AB3846" s="393"/>
      <c r="AC3846" s="394"/>
      <c r="AD3846" s="395">
        <f t="shared" si="527"/>
        <v>0</v>
      </c>
      <c r="AE3846" s="396">
        <f>IF(OR(G3846=账期!$A$18,G3846=账期!$A$20,G3846=账期!$A$22,G3846=账期!$A$24,G3846=账期!$A$25,G3846=账期!$A$27,G3846=账期!$A$26,G3846=账期!$A$28,G3846=账期!$A$30,G3846=账期!$A$32,G3846=账期!$A$34,G3846=账期!$A$35,G3846=账期!$A$37,G3846=账期!$A$39,G3846=账期!$A$40,G3846=账期!$A$41,G3846=账期!$A$42,G3846=账期!$A$43,G3846=账期!$A$44,G3846=账期!$A$45,G3846=账期!$A$46,G3846=账期!$A$48,G3846=账期!$A$50,G3846=账期!$A$51,G3846=账期!$A$52,G3846=账期!$A$53,G3846=账期!$A$54,G3846=账期!$A$56,G3846=账期!$A$57,G3846=账期!$A$58,G3846=账期!$A$59,G3846=账期!$A$60,G3846=账期!$A$61,G3846=账期!$A$62,G3846=账期!$A$63,G3846=账期!$A$64,G3846=账期!$A$66,G3846=账期!$A$67,G3846=账期!$A$68,G3846=账期!$A$70,G3846=账期!$A$71),30,IF(OR(G3846=账期!$A$74,G3846=账期!$A$77,G3846=账期!$A$76,G3846=账期!$A$79,G3846=账期!$A$80,G3846=账期!$A$81,G3846=账期!$A$83,G3846=账期!$A$85,G3846=账期!$A$87,G3846=账期!$A$89,G3846=账期!$A$91),60,IF(OR(G3846=账期!$A$93,G3846=账期!$A$94,G3846=账期!$A$95,G3846=账期!$A$96,G3846=账期!$A$98,G3846=账期!$A$99,G3846=账期!$A$101,G3846=账期!$A$102),90,0)))</f>
        <v>0</v>
      </c>
      <c r="AF3846" s="396"/>
      <c r="AG3846" s="384"/>
      <c r="AH3846" s="396" t="str">
        <f t="shared" si="523"/>
        <v/>
      </c>
    </row>
    <row r="3847" spans="1:34" ht="18" customHeight="1" x14ac:dyDescent="0.25">
      <c r="A3847" s="301" t="str">
        <f t="shared" si="525"/>
        <v/>
      </c>
      <c r="B3847" s="397"/>
      <c r="C3847" s="398"/>
      <c r="D3847" s="399"/>
      <c r="E3847" s="383" t="str">
        <f t="shared" si="521"/>
        <v>C</v>
      </c>
      <c r="F3847" s="383" t="str">
        <f t="shared" si="522"/>
        <v>C</v>
      </c>
      <c r="G3847" s="400"/>
      <c r="H3847" s="385" t="str">
        <f>IF(G3847="","",VLOOKUP(G3847,下拉数据源!J:K,2,0))</f>
        <v/>
      </c>
      <c r="I3847" s="385"/>
      <c r="J3847" s="385"/>
      <c r="K3847" s="386"/>
      <c r="L3847" s="401"/>
      <c r="M3847" s="384"/>
      <c r="N3847" s="384"/>
      <c r="O3847" s="384"/>
      <c r="P3847" s="386"/>
      <c r="Q3847" s="387"/>
      <c r="R3847" s="286"/>
      <c r="S3847" s="388">
        <f t="shared" si="526"/>
        <v>0</v>
      </c>
      <c r="T3847" s="389"/>
      <c r="U3847" s="389">
        <f t="shared" si="524"/>
        <v>0</v>
      </c>
      <c r="V3847" s="451"/>
      <c r="W3847" s="452"/>
      <c r="X3847" s="386"/>
      <c r="Y3847" s="390"/>
      <c r="Z3847" s="391"/>
      <c r="AA3847" s="392"/>
      <c r="AB3847" s="393"/>
      <c r="AC3847" s="394"/>
      <c r="AD3847" s="395">
        <f t="shared" si="527"/>
        <v>0</v>
      </c>
      <c r="AE3847" s="396">
        <f>IF(OR(G3847=账期!$A$18,G3847=账期!$A$20,G3847=账期!$A$22,G3847=账期!$A$24,G3847=账期!$A$25,G3847=账期!$A$27,G3847=账期!$A$26,G3847=账期!$A$28,G3847=账期!$A$30,G3847=账期!$A$32,G3847=账期!$A$34,G3847=账期!$A$35,G3847=账期!$A$37,G3847=账期!$A$39,G3847=账期!$A$40,G3847=账期!$A$41,G3847=账期!$A$42,G3847=账期!$A$43,G3847=账期!$A$44,G3847=账期!$A$45,G3847=账期!$A$46,G3847=账期!$A$48,G3847=账期!$A$50,G3847=账期!$A$51,G3847=账期!$A$52,G3847=账期!$A$53,G3847=账期!$A$54,G3847=账期!$A$56,G3847=账期!$A$57,G3847=账期!$A$58,G3847=账期!$A$59,G3847=账期!$A$60,G3847=账期!$A$61,G3847=账期!$A$62,G3847=账期!$A$63,G3847=账期!$A$64,G3847=账期!$A$66,G3847=账期!$A$67,G3847=账期!$A$68,G3847=账期!$A$70,G3847=账期!$A$71),30,IF(OR(G3847=账期!$A$74,G3847=账期!$A$77,G3847=账期!$A$76,G3847=账期!$A$79,G3847=账期!$A$80,G3847=账期!$A$81,G3847=账期!$A$83,G3847=账期!$A$85,G3847=账期!$A$87,G3847=账期!$A$89,G3847=账期!$A$91),60,IF(OR(G3847=账期!$A$93,G3847=账期!$A$94,G3847=账期!$A$95,G3847=账期!$A$96,G3847=账期!$A$98,G3847=账期!$A$99,G3847=账期!$A$101,G3847=账期!$A$102),90,0)))</f>
        <v>0</v>
      </c>
      <c r="AF3847" s="396"/>
      <c r="AG3847" s="384"/>
      <c r="AH3847" s="396" t="str">
        <f t="shared" si="523"/>
        <v/>
      </c>
    </row>
    <row r="3848" spans="1:34" ht="18" customHeight="1" x14ac:dyDescent="0.25">
      <c r="A3848" s="301" t="str">
        <f t="shared" si="525"/>
        <v/>
      </c>
      <c r="B3848" s="397"/>
      <c r="C3848" s="398"/>
      <c r="D3848" s="399"/>
      <c r="E3848" s="383" t="str">
        <f t="shared" si="521"/>
        <v>C</v>
      </c>
      <c r="F3848" s="383" t="str">
        <f t="shared" si="522"/>
        <v>C</v>
      </c>
      <c r="G3848" s="400"/>
      <c r="H3848" s="385" t="str">
        <f>IF(G3848="","",VLOOKUP(G3848,下拉数据源!J:K,2,0))</f>
        <v/>
      </c>
      <c r="I3848" s="385"/>
      <c r="J3848" s="385"/>
      <c r="K3848" s="386"/>
      <c r="L3848" s="401"/>
      <c r="M3848" s="384"/>
      <c r="N3848" s="384"/>
      <c r="O3848" s="384"/>
      <c r="P3848" s="386"/>
      <c r="Q3848" s="387"/>
      <c r="R3848" s="286"/>
      <c r="S3848" s="388">
        <f t="shared" si="526"/>
        <v>0</v>
      </c>
      <c r="T3848" s="389"/>
      <c r="U3848" s="389">
        <f t="shared" si="524"/>
        <v>0</v>
      </c>
      <c r="V3848" s="451"/>
      <c r="W3848" s="452"/>
      <c r="X3848" s="386"/>
      <c r="Y3848" s="390"/>
      <c r="Z3848" s="391"/>
      <c r="AA3848" s="392"/>
      <c r="AB3848" s="393"/>
      <c r="AC3848" s="394"/>
      <c r="AD3848" s="395">
        <f t="shared" si="527"/>
        <v>0</v>
      </c>
      <c r="AE3848" s="396">
        <f>IF(OR(G3848=账期!$A$18,G3848=账期!$A$20,G3848=账期!$A$22,G3848=账期!$A$24,G3848=账期!$A$25,G3848=账期!$A$27,G3848=账期!$A$26,G3848=账期!$A$28,G3848=账期!$A$30,G3848=账期!$A$32,G3848=账期!$A$34,G3848=账期!$A$35,G3848=账期!$A$37,G3848=账期!$A$39,G3848=账期!$A$40,G3848=账期!$A$41,G3848=账期!$A$42,G3848=账期!$A$43,G3848=账期!$A$44,G3848=账期!$A$45,G3848=账期!$A$46,G3848=账期!$A$48,G3848=账期!$A$50,G3848=账期!$A$51,G3848=账期!$A$52,G3848=账期!$A$53,G3848=账期!$A$54,G3848=账期!$A$56,G3848=账期!$A$57,G3848=账期!$A$58,G3848=账期!$A$59,G3848=账期!$A$60,G3848=账期!$A$61,G3848=账期!$A$62,G3848=账期!$A$63,G3848=账期!$A$64,G3848=账期!$A$66,G3848=账期!$A$67,G3848=账期!$A$68,G3848=账期!$A$70,G3848=账期!$A$71),30,IF(OR(G3848=账期!$A$74,G3848=账期!$A$77,G3848=账期!$A$76,G3848=账期!$A$79,G3848=账期!$A$80,G3848=账期!$A$81,G3848=账期!$A$83,G3848=账期!$A$85,G3848=账期!$A$87,G3848=账期!$A$89,G3848=账期!$A$91),60,IF(OR(G3848=账期!$A$93,G3848=账期!$A$94,G3848=账期!$A$95,G3848=账期!$A$96,G3848=账期!$A$98,G3848=账期!$A$99,G3848=账期!$A$101,G3848=账期!$A$102),90,0)))</f>
        <v>0</v>
      </c>
      <c r="AF3848" s="396"/>
      <c r="AG3848" s="384"/>
      <c r="AH3848" s="396" t="str">
        <f t="shared" si="523"/>
        <v/>
      </c>
    </row>
    <row r="3849" spans="1:34" ht="18" customHeight="1" x14ac:dyDescent="0.25">
      <c r="A3849" s="301" t="str">
        <f t="shared" si="525"/>
        <v/>
      </c>
      <c r="B3849" s="397"/>
      <c r="C3849" s="398"/>
      <c r="D3849" s="399"/>
      <c r="E3849" s="383" t="str">
        <f t="shared" si="521"/>
        <v>C</v>
      </c>
      <c r="F3849" s="383" t="str">
        <f t="shared" si="522"/>
        <v>C</v>
      </c>
      <c r="G3849" s="400"/>
      <c r="H3849" s="385" t="str">
        <f>IF(G3849="","",VLOOKUP(G3849,下拉数据源!J:K,2,0))</f>
        <v/>
      </c>
      <c r="I3849" s="385"/>
      <c r="J3849" s="385"/>
      <c r="K3849" s="386"/>
      <c r="L3849" s="401"/>
      <c r="M3849" s="384"/>
      <c r="N3849" s="384"/>
      <c r="O3849" s="384"/>
      <c r="P3849" s="386"/>
      <c r="Q3849" s="387"/>
      <c r="R3849" s="286"/>
      <c r="S3849" s="388">
        <f t="shared" si="526"/>
        <v>0</v>
      </c>
      <c r="T3849" s="389"/>
      <c r="U3849" s="389">
        <f t="shared" si="524"/>
        <v>0</v>
      </c>
      <c r="V3849" s="451"/>
      <c r="W3849" s="452"/>
      <c r="X3849" s="386"/>
      <c r="Y3849" s="390"/>
      <c r="Z3849" s="391"/>
      <c r="AA3849" s="392"/>
      <c r="AB3849" s="393"/>
      <c r="AC3849" s="394"/>
      <c r="AD3849" s="395">
        <f t="shared" si="527"/>
        <v>0</v>
      </c>
      <c r="AE3849" s="396">
        <f>IF(OR(G3849=账期!$A$18,G3849=账期!$A$20,G3849=账期!$A$22,G3849=账期!$A$24,G3849=账期!$A$25,G3849=账期!$A$27,G3849=账期!$A$26,G3849=账期!$A$28,G3849=账期!$A$30,G3849=账期!$A$32,G3849=账期!$A$34,G3849=账期!$A$35,G3849=账期!$A$37,G3849=账期!$A$39,G3849=账期!$A$40,G3849=账期!$A$41,G3849=账期!$A$42,G3849=账期!$A$43,G3849=账期!$A$44,G3849=账期!$A$45,G3849=账期!$A$46,G3849=账期!$A$48,G3849=账期!$A$50,G3849=账期!$A$51,G3849=账期!$A$52,G3849=账期!$A$53,G3849=账期!$A$54,G3849=账期!$A$56,G3849=账期!$A$57,G3849=账期!$A$58,G3849=账期!$A$59,G3849=账期!$A$60,G3849=账期!$A$61,G3849=账期!$A$62,G3849=账期!$A$63,G3849=账期!$A$64,G3849=账期!$A$66,G3849=账期!$A$67,G3849=账期!$A$68,G3849=账期!$A$70,G3849=账期!$A$71),30,IF(OR(G3849=账期!$A$74,G3849=账期!$A$77,G3849=账期!$A$76,G3849=账期!$A$79,G3849=账期!$A$80,G3849=账期!$A$81,G3849=账期!$A$83,G3849=账期!$A$85,G3849=账期!$A$87,G3849=账期!$A$89,G3849=账期!$A$91),60,IF(OR(G3849=账期!$A$93,G3849=账期!$A$94,G3849=账期!$A$95,G3849=账期!$A$96,G3849=账期!$A$98,G3849=账期!$A$99,G3849=账期!$A$101,G3849=账期!$A$102),90,0)))</f>
        <v>0</v>
      </c>
      <c r="AF3849" s="396"/>
      <c r="AG3849" s="384"/>
      <c r="AH3849" s="396" t="str">
        <f t="shared" si="523"/>
        <v/>
      </c>
    </row>
    <row r="3850" spans="1:34" ht="18" customHeight="1" x14ac:dyDescent="0.25">
      <c r="A3850" s="301" t="str">
        <f t="shared" si="525"/>
        <v/>
      </c>
      <c r="B3850" s="397"/>
      <c r="C3850" s="398"/>
      <c r="D3850" s="399"/>
      <c r="E3850" s="383" t="str">
        <f t="shared" si="521"/>
        <v>C</v>
      </c>
      <c r="F3850" s="383" t="str">
        <f t="shared" si="522"/>
        <v>C</v>
      </c>
      <c r="G3850" s="400"/>
      <c r="H3850" s="385" t="str">
        <f>IF(G3850="","",VLOOKUP(G3850,下拉数据源!J:K,2,0))</f>
        <v/>
      </c>
      <c r="I3850" s="385"/>
      <c r="J3850" s="385"/>
      <c r="K3850" s="386"/>
      <c r="L3850" s="401"/>
      <c r="M3850" s="384"/>
      <c r="N3850" s="384"/>
      <c r="O3850" s="384"/>
      <c r="P3850" s="386"/>
      <c r="Q3850" s="387"/>
      <c r="R3850" s="286"/>
      <c r="S3850" s="388">
        <f t="shared" si="526"/>
        <v>0</v>
      </c>
      <c r="T3850" s="389"/>
      <c r="U3850" s="389">
        <f t="shared" si="524"/>
        <v>0</v>
      </c>
      <c r="V3850" s="451"/>
      <c r="W3850" s="452"/>
      <c r="X3850" s="386"/>
      <c r="Y3850" s="390"/>
      <c r="Z3850" s="391"/>
      <c r="AA3850" s="392"/>
      <c r="AB3850" s="393"/>
      <c r="AC3850" s="394"/>
      <c r="AD3850" s="395">
        <f t="shared" si="527"/>
        <v>0</v>
      </c>
      <c r="AE3850" s="396">
        <f>IF(OR(G3850=账期!$A$18,G3850=账期!$A$20,G3850=账期!$A$22,G3850=账期!$A$24,G3850=账期!$A$25,G3850=账期!$A$27,G3850=账期!$A$26,G3850=账期!$A$28,G3850=账期!$A$30,G3850=账期!$A$32,G3850=账期!$A$34,G3850=账期!$A$35,G3850=账期!$A$37,G3850=账期!$A$39,G3850=账期!$A$40,G3850=账期!$A$41,G3850=账期!$A$42,G3850=账期!$A$43,G3850=账期!$A$44,G3850=账期!$A$45,G3850=账期!$A$46,G3850=账期!$A$48,G3850=账期!$A$50,G3850=账期!$A$51,G3850=账期!$A$52,G3850=账期!$A$53,G3850=账期!$A$54,G3850=账期!$A$56,G3850=账期!$A$57,G3850=账期!$A$58,G3850=账期!$A$59,G3850=账期!$A$60,G3850=账期!$A$61,G3850=账期!$A$62,G3850=账期!$A$63,G3850=账期!$A$64,G3850=账期!$A$66,G3850=账期!$A$67,G3850=账期!$A$68,G3850=账期!$A$70,G3850=账期!$A$71),30,IF(OR(G3850=账期!$A$74,G3850=账期!$A$77,G3850=账期!$A$76,G3850=账期!$A$79,G3850=账期!$A$80,G3850=账期!$A$81,G3850=账期!$A$83,G3850=账期!$A$85,G3850=账期!$A$87,G3850=账期!$A$89,G3850=账期!$A$91),60,IF(OR(G3850=账期!$A$93,G3850=账期!$A$94,G3850=账期!$A$95,G3850=账期!$A$96,G3850=账期!$A$98,G3850=账期!$A$99,G3850=账期!$A$101,G3850=账期!$A$102),90,0)))</f>
        <v>0</v>
      </c>
      <c r="AF3850" s="396"/>
      <c r="AG3850" s="384"/>
      <c r="AH3850" s="396" t="str">
        <f t="shared" si="523"/>
        <v/>
      </c>
    </row>
    <row r="3851" spans="1:34" ht="18" customHeight="1" x14ac:dyDescent="0.25">
      <c r="A3851" s="301" t="str">
        <f t="shared" si="525"/>
        <v/>
      </c>
      <c r="B3851" s="397"/>
      <c r="C3851" s="398"/>
      <c r="D3851" s="399"/>
      <c r="E3851" s="383" t="str">
        <f t="shared" si="521"/>
        <v>C</v>
      </c>
      <c r="F3851" s="383" t="str">
        <f t="shared" si="522"/>
        <v>C</v>
      </c>
      <c r="G3851" s="400"/>
      <c r="H3851" s="385" t="str">
        <f>IF(G3851="","",VLOOKUP(G3851,下拉数据源!J:K,2,0))</f>
        <v/>
      </c>
      <c r="I3851" s="385"/>
      <c r="J3851" s="385"/>
      <c r="K3851" s="386"/>
      <c r="L3851" s="401"/>
      <c r="M3851" s="384"/>
      <c r="N3851" s="384"/>
      <c r="O3851" s="384"/>
      <c r="P3851" s="386"/>
      <c r="Q3851" s="387"/>
      <c r="R3851" s="286"/>
      <c r="S3851" s="388">
        <f t="shared" si="526"/>
        <v>0</v>
      </c>
      <c r="T3851" s="389"/>
      <c r="U3851" s="389">
        <f t="shared" si="524"/>
        <v>0</v>
      </c>
      <c r="V3851" s="451"/>
      <c r="W3851" s="452"/>
      <c r="X3851" s="386"/>
      <c r="Y3851" s="390"/>
      <c r="Z3851" s="391"/>
      <c r="AA3851" s="392"/>
      <c r="AB3851" s="393"/>
      <c r="AC3851" s="394"/>
      <c r="AD3851" s="395">
        <f t="shared" si="527"/>
        <v>0</v>
      </c>
      <c r="AE3851" s="396">
        <f>IF(OR(G3851=账期!$A$18,G3851=账期!$A$20,G3851=账期!$A$22,G3851=账期!$A$24,G3851=账期!$A$25,G3851=账期!$A$27,G3851=账期!$A$26,G3851=账期!$A$28,G3851=账期!$A$30,G3851=账期!$A$32,G3851=账期!$A$34,G3851=账期!$A$35,G3851=账期!$A$37,G3851=账期!$A$39,G3851=账期!$A$40,G3851=账期!$A$41,G3851=账期!$A$42,G3851=账期!$A$43,G3851=账期!$A$44,G3851=账期!$A$45,G3851=账期!$A$46,G3851=账期!$A$48,G3851=账期!$A$50,G3851=账期!$A$51,G3851=账期!$A$52,G3851=账期!$A$53,G3851=账期!$A$54,G3851=账期!$A$56,G3851=账期!$A$57,G3851=账期!$A$58,G3851=账期!$A$59,G3851=账期!$A$60,G3851=账期!$A$61,G3851=账期!$A$62,G3851=账期!$A$63,G3851=账期!$A$64,G3851=账期!$A$66,G3851=账期!$A$67,G3851=账期!$A$68,G3851=账期!$A$70,G3851=账期!$A$71),30,IF(OR(G3851=账期!$A$74,G3851=账期!$A$77,G3851=账期!$A$76,G3851=账期!$A$79,G3851=账期!$A$80,G3851=账期!$A$81,G3851=账期!$A$83,G3851=账期!$A$85,G3851=账期!$A$87,G3851=账期!$A$89,G3851=账期!$A$91),60,IF(OR(G3851=账期!$A$93,G3851=账期!$A$94,G3851=账期!$A$95,G3851=账期!$A$96,G3851=账期!$A$98,G3851=账期!$A$99,G3851=账期!$A$101,G3851=账期!$A$102),90,0)))</f>
        <v>0</v>
      </c>
      <c r="AF3851" s="396"/>
      <c r="AG3851" s="384"/>
      <c r="AH3851" s="396" t="str">
        <f t="shared" si="523"/>
        <v/>
      </c>
    </row>
    <row r="3852" spans="1:34" ht="18" customHeight="1" x14ac:dyDescent="0.25">
      <c r="A3852" s="301" t="str">
        <f t="shared" si="525"/>
        <v/>
      </c>
      <c r="B3852" s="397"/>
      <c r="C3852" s="398"/>
      <c r="D3852" s="399"/>
      <c r="E3852" s="383" t="str">
        <f t="shared" si="521"/>
        <v>C</v>
      </c>
      <c r="F3852" s="383" t="str">
        <f t="shared" si="522"/>
        <v>C</v>
      </c>
      <c r="G3852" s="400"/>
      <c r="H3852" s="385" t="str">
        <f>IF(G3852="","",VLOOKUP(G3852,下拉数据源!J:K,2,0))</f>
        <v/>
      </c>
      <c r="I3852" s="385"/>
      <c r="J3852" s="385"/>
      <c r="K3852" s="386"/>
      <c r="L3852" s="401"/>
      <c r="M3852" s="384"/>
      <c r="N3852" s="384"/>
      <c r="O3852" s="384"/>
      <c r="P3852" s="386"/>
      <c r="Q3852" s="387"/>
      <c r="R3852" s="286"/>
      <c r="S3852" s="388">
        <f t="shared" si="526"/>
        <v>0</v>
      </c>
      <c r="T3852" s="389"/>
      <c r="U3852" s="389">
        <f t="shared" si="524"/>
        <v>0</v>
      </c>
      <c r="V3852" s="451"/>
      <c r="W3852" s="452"/>
      <c r="X3852" s="386"/>
      <c r="Y3852" s="390"/>
      <c r="Z3852" s="391"/>
      <c r="AA3852" s="392"/>
      <c r="AB3852" s="393"/>
      <c r="AC3852" s="394"/>
      <c r="AD3852" s="395">
        <f t="shared" si="527"/>
        <v>0</v>
      </c>
      <c r="AE3852" s="396">
        <f>IF(OR(G3852=账期!$A$18,G3852=账期!$A$20,G3852=账期!$A$22,G3852=账期!$A$24,G3852=账期!$A$25,G3852=账期!$A$27,G3852=账期!$A$26,G3852=账期!$A$28,G3852=账期!$A$30,G3852=账期!$A$32,G3852=账期!$A$34,G3852=账期!$A$35,G3852=账期!$A$37,G3852=账期!$A$39,G3852=账期!$A$40,G3852=账期!$A$41,G3852=账期!$A$42,G3852=账期!$A$43,G3852=账期!$A$44,G3852=账期!$A$45,G3852=账期!$A$46,G3852=账期!$A$48,G3852=账期!$A$50,G3852=账期!$A$51,G3852=账期!$A$52,G3852=账期!$A$53,G3852=账期!$A$54,G3852=账期!$A$56,G3852=账期!$A$57,G3852=账期!$A$58,G3852=账期!$A$59,G3852=账期!$A$60,G3852=账期!$A$61,G3852=账期!$A$62,G3852=账期!$A$63,G3852=账期!$A$64,G3852=账期!$A$66,G3852=账期!$A$67,G3852=账期!$A$68,G3852=账期!$A$70,G3852=账期!$A$71),30,IF(OR(G3852=账期!$A$74,G3852=账期!$A$77,G3852=账期!$A$76,G3852=账期!$A$79,G3852=账期!$A$80,G3852=账期!$A$81,G3852=账期!$A$83,G3852=账期!$A$85,G3852=账期!$A$87,G3852=账期!$A$89,G3852=账期!$A$91),60,IF(OR(G3852=账期!$A$93,G3852=账期!$A$94,G3852=账期!$A$95,G3852=账期!$A$96,G3852=账期!$A$98,G3852=账期!$A$99,G3852=账期!$A$101,G3852=账期!$A$102),90,0)))</f>
        <v>0</v>
      </c>
      <c r="AF3852" s="396"/>
      <c r="AG3852" s="384"/>
      <c r="AH3852" s="396" t="str">
        <f t="shared" si="523"/>
        <v/>
      </c>
    </row>
    <row r="3853" spans="1:34" ht="18" customHeight="1" x14ac:dyDescent="0.25">
      <c r="A3853" s="301" t="str">
        <f t="shared" si="525"/>
        <v/>
      </c>
      <c r="B3853" s="397"/>
      <c r="C3853" s="398"/>
      <c r="D3853" s="399"/>
      <c r="E3853" s="383" t="str">
        <f t="shared" si="521"/>
        <v>C</v>
      </c>
      <c r="F3853" s="383" t="str">
        <f t="shared" si="522"/>
        <v>C</v>
      </c>
      <c r="G3853" s="400"/>
      <c r="H3853" s="385" t="str">
        <f>IF(G3853="","",VLOOKUP(G3853,下拉数据源!J:K,2,0))</f>
        <v/>
      </c>
      <c r="I3853" s="385"/>
      <c r="J3853" s="385"/>
      <c r="K3853" s="386"/>
      <c r="L3853" s="401"/>
      <c r="M3853" s="384"/>
      <c r="N3853" s="384"/>
      <c r="O3853" s="384"/>
      <c r="P3853" s="386"/>
      <c r="Q3853" s="387"/>
      <c r="R3853" s="286"/>
      <c r="S3853" s="388">
        <f t="shared" si="526"/>
        <v>0</v>
      </c>
      <c r="T3853" s="389"/>
      <c r="U3853" s="389">
        <f t="shared" si="524"/>
        <v>0</v>
      </c>
      <c r="V3853" s="451"/>
      <c r="W3853" s="452"/>
      <c r="X3853" s="386"/>
      <c r="Y3853" s="390"/>
      <c r="Z3853" s="391"/>
      <c r="AA3853" s="392"/>
      <c r="AB3853" s="393"/>
      <c r="AC3853" s="394"/>
      <c r="AD3853" s="395">
        <f t="shared" si="527"/>
        <v>0</v>
      </c>
      <c r="AE3853" s="396">
        <f>IF(OR(G3853=账期!$A$18,G3853=账期!$A$20,G3853=账期!$A$22,G3853=账期!$A$24,G3853=账期!$A$25,G3853=账期!$A$27,G3853=账期!$A$26,G3853=账期!$A$28,G3853=账期!$A$30,G3853=账期!$A$32,G3853=账期!$A$34,G3853=账期!$A$35,G3853=账期!$A$37,G3853=账期!$A$39,G3853=账期!$A$40,G3853=账期!$A$41,G3853=账期!$A$42,G3853=账期!$A$43,G3853=账期!$A$44,G3853=账期!$A$45,G3853=账期!$A$46,G3853=账期!$A$48,G3853=账期!$A$50,G3853=账期!$A$51,G3853=账期!$A$52,G3853=账期!$A$53,G3853=账期!$A$54,G3853=账期!$A$56,G3853=账期!$A$57,G3853=账期!$A$58,G3853=账期!$A$59,G3853=账期!$A$60,G3853=账期!$A$61,G3853=账期!$A$62,G3853=账期!$A$63,G3853=账期!$A$64,G3853=账期!$A$66,G3853=账期!$A$67,G3853=账期!$A$68,G3853=账期!$A$70,G3853=账期!$A$71),30,IF(OR(G3853=账期!$A$74,G3853=账期!$A$77,G3853=账期!$A$76,G3853=账期!$A$79,G3853=账期!$A$80,G3853=账期!$A$81,G3853=账期!$A$83,G3853=账期!$A$85,G3853=账期!$A$87,G3853=账期!$A$89,G3853=账期!$A$91),60,IF(OR(G3853=账期!$A$93,G3853=账期!$A$94,G3853=账期!$A$95,G3853=账期!$A$96,G3853=账期!$A$98,G3853=账期!$A$99,G3853=账期!$A$101,G3853=账期!$A$102),90,0)))</f>
        <v>0</v>
      </c>
      <c r="AF3853" s="396"/>
      <c r="AG3853" s="384"/>
      <c r="AH3853" s="396" t="str">
        <f t="shared" si="523"/>
        <v/>
      </c>
    </row>
    <row r="3854" spans="1:34" ht="18" customHeight="1" x14ac:dyDescent="0.25">
      <c r="A3854" s="301" t="str">
        <f t="shared" si="525"/>
        <v/>
      </c>
      <c r="B3854" s="397"/>
      <c r="C3854" s="398"/>
      <c r="D3854" s="399"/>
      <c r="E3854" s="383" t="str">
        <f t="shared" si="521"/>
        <v>C</v>
      </c>
      <c r="F3854" s="383" t="str">
        <f t="shared" si="522"/>
        <v>C</v>
      </c>
      <c r="G3854" s="400"/>
      <c r="H3854" s="385" t="str">
        <f>IF(G3854="","",VLOOKUP(G3854,下拉数据源!J:K,2,0))</f>
        <v/>
      </c>
      <c r="I3854" s="385"/>
      <c r="J3854" s="385"/>
      <c r="K3854" s="386"/>
      <c r="L3854" s="401"/>
      <c r="M3854" s="384"/>
      <c r="N3854" s="384"/>
      <c r="O3854" s="384"/>
      <c r="P3854" s="386"/>
      <c r="Q3854" s="387"/>
      <c r="R3854" s="286"/>
      <c r="S3854" s="388">
        <f t="shared" si="526"/>
        <v>0</v>
      </c>
      <c r="T3854" s="389"/>
      <c r="U3854" s="389">
        <f t="shared" si="524"/>
        <v>0</v>
      </c>
      <c r="V3854" s="451"/>
      <c r="W3854" s="452"/>
      <c r="X3854" s="386"/>
      <c r="Y3854" s="390"/>
      <c r="Z3854" s="391"/>
      <c r="AA3854" s="392"/>
      <c r="AB3854" s="393"/>
      <c r="AC3854" s="394"/>
      <c r="AD3854" s="395">
        <f t="shared" si="527"/>
        <v>0</v>
      </c>
      <c r="AE3854" s="396">
        <f>IF(OR(G3854=账期!$A$18,G3854=账期!$A$20,G3854=账期!$A$22,G3854=账期!$A$24,G3854=账期!$A$25,G3854=账期!$A$27,G3854=账期!$A$26,G3854=账期!$A$28,G3854=账期!$A$30,G3854=账期!$A$32,G3854=账期!$A$34,G3854=账期!$A$35,G3854=账期!$A$37,G3854=账期!$A$39,G3854=账期!$A$40,G3854=账期!$A$41,G3854=账期!$A$42,G3854=账期!$A$43,G3854=账期!$A$44,G3854=账期!$A$45,G3854=账期!$A$46,G3854=账期!$A$48,G3854=账期!$A$50,G3854=账期!$A$51,G3854=账期!$A$52,G3854=账期!$A$53,G3854=账期!$A$54,G3854=账期!$A$56,G3854=账期!$A$57,G3854=账期!$A$58,G3854=账期!$A$59,G3854=账期!$A$60,G3854=账期!$A$61,G3854=账期!$A$62,G3854=账期!$A$63,G3854=账期!$A$64,G3854=账期!$A$66,G3854=账期!$A$67,G3854=账期!$A$68,G3854=账期!$A$70,G3854=账期!$A$71),30,IF(OR(G3854=账期!$A$74,G3854=账期!$A$77,G3854=账期!$A$76,G3854=账期!$A$79,G3854=账期!$A$80,G3854=账期!$A$81,G3854=账期!$A$83,G3854=账期!$A$85,G3854=账期!$A$87,G3854=账期!$A$89,G3854=账期!$A$91),60,IF(OR(G3854=账期!$A$93,G3854=账期!$A$94,G3854=账期!$A$95,G3854=账期!$A$96,G3854=账期!$A$98,G3854=账期!$A$99,G3854=账期!$A$101,G3854=账期!$A$102),90,0)))</f>
        <v>0</v>
      </c>
      <c r="AF3854" s="396"/>
      <c r="AG3854" s="384"/>
      <c r="AH3854" s="396" t="str">
        <f t="shared" si="523"/>
        <v/>
      </c>
    </row>
    <row r="3855" spans="1:34" ht="18" customHeight="1" x14ac:dyDescent="0.25">
      <c r="A3855" s="301" t="str">
        <f t="shared" si="525"/>
        <v/>
      </c>
      <c r="B3855" s="397"/>
      <c r="C3855" s="398"/>
      <c r="D3855" s="399"/>
      <c r="E3855" s="383" t="str">
        <f t="shared" si="521"/>
        <v>C</v>
      </c>
      <c r="F3855" s="383" t="str">
        <f t="shared" si="522"/>
        <v>C</v>
      </c>
      <c r="G3855" s="400"/>
      <c r="H3855" s="385" t="str">
        <f>IF(G3855="","",VLOOKUP(G3855,下拉数据源!J:K,2,0))</f>
        <v/>
      </c>
      <c r="I3855" s="385"/>
      <c r="J3855" s="385"/>
      <c r="K3855" s="386"/>
      <c r="L3855" s="401"/>
      <c r="M3855" s="384"/>
      <c r="N3855" s="384"/>
      <c r="O3855" s="384"/>
      <c r="P3855" s="386"/>
      <c r="Q3855" s="387"/>
      <c r="R3855" s="286"/>
      <c r="S3855" s="388">
        <f t="shared" si="526"/>
        <v>0</v>
      </c>
      <c r="T3855" s="389"/>
      <c r="U3855" s="389">
        <f t="shared" si="524"/>
        <v>0</v>
      </c>
      <c r="V3855" s="451"/>
      <c r="W3855" s="452"/>
      <c r="X3855" s="386"/>
      <c r="Y3855" s="390"/>
      <c r="Z3855" s="391"/>
      <c r="AA3855" s="392"/>
      <c r="AB3855" s="393"/>
      <c r="AC3855" s="394"/>
      <c r="AD3855" s="395">
        <f t="shared" si="527"/>
        <v>0</v>
      </c>
      <c r="AE3855" s="396">
        <f>IF(OR(G3855=账期!$A$18,G3855=账期!$A$20,G3855=账期!$A$22,G3855=账期!$A$24,G3855=账期!$A$25,G3855=账期!$A$27,G3855=账期!$A$26,G3855=账期!$A$28,G3855=账期!$A$30,G3855=账期!$A$32,G3855=账期!$A$34,G3855=账期!$A$35,G3855=账期!$A$37,G3855=账期!$A$39,G3855=账期!$A$40,G3855=账期!$A$41,G3855=账期!$A$42,G3855=账期!$A$43,G3855=账期!$A$44,G3855=账期!$A$45,G3855=账期!$A$46,G3855=账期!$A$48,G3855=账期!$A$50,G3855=账期!$A$51,G3855=账期!$A$52,G3855=账期!$A$53,G3855=账期!$A$54,G3855=账期!$A$56,G3855=账期!$A$57,G3855=账期!$A$58,G3855=账期!$A$59,G3855=账期!$A$60,G3855=账期!$A$61,G3855=账期!$A$62,G3855=账期!$A$63,G3855=账期!$A$64,G3855=账期!$A$66,G3855=账期!$A$67,G3855=账期!$A$68,G3855=账期!$A$70,G3855=账期!$A$71),30,IF(OR(G3855=账期!$A$74,G3855=账期!$A$77,G3855=账期!$A$76,G3855=账期!$A$79,G3855=账期!$A$80,G3855=账期!$A$81,G3855=账期!$A$83,G3855=账期!$A$85,G3855=账期!$A$87,G3855=账期!$A$89,G3855=账期!$A$91),60,IF(OR(G3855=账期!$A$93,G3855=账期!$A$94,G3855=账期!$A$95,G3855=账期!$A$96,G3855=账期!$A$98,G3855=账期!$A$99,G3855=账期!$A$101,G3855=账期!$A$102),90,0)))</f>
        <v>0</v>
      </c>
      <c r="AF3855" s="396"/>
      <c r="AG3855" s="384"/>
      <c r="AH3855" s="396" t="str">
        <f t="shared" si="523"/>
        <v/>
      </c>
    </row>
    <row r="3856" spans="1:34" ht="18" customHeight="1" x14ac:dyDescent="0.25">
      <c r="A3856" s="301" t="str">
        <f t="shared" si="525"/>
        <v/>
      </c>
      <c r="B3856" s="397"/>
      <c r="C3856" s="398"/>
      <c r="D3856" s="399"/>
      <c r="E3856" s="383" t="str">
        <f t="shared" si="521"/>
        <v>C</v>
      </c>
      <c r="F3856" s="383" t="str">
        <f t="shared" si="522"/>
        <v>C</v>
      </c>
      <c r="G3856" s="400"/>
      <c r="H3856" s="385" t="str">
        <f>IF(G3856="","",VLOOKUP(G3856,下拉数据源!J:K,2,0))</f>
        <v/>
      </c>
      <c r="I3856" s="385"/>
      <c r="J3856" s="385"/>
      <c r="K3856" s="386"/>
      <c r="L3856" s="401"/>
      <c r="M3856" s="384"/>
      <c r="N3856" s="384"/>
      <c r="O3856" s="384"/>
      <c r="P3856" s="386"/>
      <c r="Q3856" s="387"/>
      <c r="R3856" s="286"/>
      <c r="S3856" s="388">
        <f t="shared" si="526"/>
        <v>0</v>
      </c>
      <c r="T3856" s="389"/>
      <c r="U3856" s="389">
        <f t="shared" si="524"/>
        <v>0</v>
      </c>
      <c r="V3856" s="451"/>
      <c r="W3856" s="452"/>
      <c r="X3856" s="386"/>
      <c r="Y3856" s="390"/>
      <c r="Z3856" s="391"/>
      <c r="AA3856" s="392"/>
      <c r="AB3856" s="393"/>
      <c r="AC3856" s="394"/>
      <c r="AD3856" s="395">
        <f t="shared" si="527"/>
        <v>0</v>
      </c>
      <c r="AE3856" s="396">
        <f>IF(OR(G3856=账期!$A$18,G3856=账期!$A$20,G3856=账期!$A$22,G3856=账期!$A$24,G3856=账期!$A$25,G3856=账期!$A$27,G3856=账期!$A$26,G3856=账期!$A$28,G3856=账期!$A$30,G3856=账期!$A$32,G3856=账期!$A$34,G3856=账期!$A$35,G3856=账期!$A$37,G3856=账期!$A$39,G3856=账期!$A$40,G3856=账期!$A$41,G3856=账期!$A$42,G3856=账期!$A$43,G3856=账期!$A$44,G3856=账期!$A$45,G3856=账期!$A$46,G3856=账期!$A$48,G3856=账期!$A$50,G3856=账期!$A$51,G3856=账期!$A$52,G3856=账期!$A$53,G3856=账期!$A$54,G3856=账期!$A$56,G3856=账期!$A$57,G3856=账期!$A$58,G3856=账期!$A$59,G3856=账期!$A$60,G3856=账期!$A$61,G3856=账期!$A$62,G3856=账期!$A$63,G3856=账期!$A$64,G3856=账期!$A$66,G3856=账期!$A$67,G3856=账期!$A$68,G3856=账期!$A$70,G3856=账期!$A$71),30,IF(OR(G3856=账期!$A$74,G3856=账期!$A$77,G3856=账期!$A$76,G3856=账期!$A$79,G3856=账期!$A$80,G3856=账期!$A$81,G3856=账期!$A$83,G3856=账期!$A$85,G3856=账期!$A$87,G3856=账期!$A$89,G3856=账期!$A$91),60,IF(OR(G3856=账期!$A$93,G3856=账期!$A$94,G3856=账期!$A$95,G3856=账期!$A$96,G3856=账期!$A$98,G3856=账期!$A$99,G3856=账期!$A$101,G3856=账期!$A$102),90,0)))</f>
        <v>0</v>
      </c>
      <c r="AF3856" s="396"/>
      <c r="AG3856" s="384"/>
      <c r="AH3856" s="396" t="str">
        <f t="shared" si="523"/>
        <v/>
      </c>
    </row>
    <row r="3857" spans="1:34" ht="18" customHeight="1" x14ac:dyDescent="0.25">
      <c r="A3857" s="301" t="str">
        <f t="shared" si="525"/>
        <v/>
      </c>
      <c r="B3857" s="397"/>
      <c r="C3857" s="398"/>
      <c r="D3857" s="399"/>
      <c r="E3857" s="383" t="str">
        <f t="shared" si="521"/>
        <v>C</v>
      </c>
      <c r="F3857" s="383" t="str">
        <f t="shared" si="522"/>
        <v>C</v>
      </c>
      <c r="G3857" s="400"/>
      <c r="H3857" s="385" t="str">
        <f>IF(G3857="","",VLOOKUP(G3857,下拉数据源!J:K,2,0))</f>
        <v/>
      </c>
      <c r="I3857" s="385"/>
      <c r="J3857" s="385"/>
      <c r="K3857" s="386"/>
      <c r="L3857" s="401"/>
      <c r="M3857" s="384"/>
      <c r="N3857" s="384"/>
      <c r="O3857" s="384"/>
      <c r="P3857" s="386"/>
      <c r="Q3857" s="387"/>
      <c r="R3857" s="286"/>
      <c r="S3857" s="388">
        <f t="shared" si="526"/>
        <v>0</v>
      </c>
      <c r="T3857" s="389"/>
      <c r="U3857" s="389">
        <f t="shared" si="524"/>
        <v>0</v>
      </c>
      <c r="V3857" s="451"/>
      <c r="W3857" s="452"/>
      <c r="X3857" s="386"/>
      <c r="Y3857" s="390"/>
      <c r="Z3857" s="391"/>
      <c r="AA3857" s="392"/>
      <c r="AB3857" s="393"/>
      <c r="AC3857" s="394"/>
      <c r="AD3857" s="395">
        <f t="shared" si="527"/>
        <v>0</v>
      </c>
      <c r="AE3857" s="396">
        <f>IF(OR(G3857=账期!$A$18,G3857=账期!$A$20,G3857=账期!$A$22,G3857=账期!$A$24,G3857=账期!$A$25,G3857=账期!$A$27,G3857=账期!$A$26,G3857=账期!$A$28,G3857=账期!$A$30,G3857=账期!$A$32,G3857=账期!$A$34,G3857=账期!$A$35,G3857=账期!$A$37,G3857=账期!$A$39,G3857=账期!$A$40,G3857=账期!$A$41,G3857=账期!$A$42,G3857=账期!$A$43,G3857=账期!$A$44,G3857=账期!$A$45,G3857=账期!$A$46,G3857=账期!$A$48,G3857=账期!$A$50,G3857=账期!$A$51,G3857=账期!$A$52,G3857=账期!$A$53,G3857=账期!$A$54,G3857=账期!$A$56,G3857=账期!$A$57,G3857=账期!$A$58,G3857=账期!$A$59,G3857=账期!$A$60,G3857=账期!$A$61,G3857=账期!$A$62,G3857=账期!$A$63,G3857=账期!$A$64,G3857=账期!$A$66,G3857=账期!$A$67,G3857=账期!$A$68,G3857=账期!$A$70,G3857=账期!$A$71),30,IF(OR(G3857=账期!$A$74,G3857=账期!$A$77,G3857=账期!$A$76,G3857=账期!$A$79,G3857=账期!$A$80,G3857=账期!$A$81,G3857=账期!$A$83,G3857=账期!$A$85,G3857=账期!$A$87,G3857=账期!$A$89,G3857=账期!$A$91),60,IF(OR(G3857=账期!$A$93,G3857=账期!$A$94,G3857=账期!$A$95,G3857=账期!$A$96,G3857=账期!$A$98,G3857=账期!$A$99,G3857=账期!$A$101,G3857=账期!$A$102),90,0)))</f>
        <v>0</v>
      </c>
      <c r="AF3857" s="396"/>
      <c r="AG3857" s="384"/>
      <c r="AH3857" s="396" t="str">
        <f t="shared" si="523"/>
        <v/>
      </c>
    </row>
    <row r="3858" spans="1:34" ht="18" customHeight="1" x14ac:dyDescent="0.25">
      <c r="A3858" s="301" t="str">
        <f t="shared" si="525"/>
        <v/>
      </c>
      <c r="B3858" s="397"/>
      <c r="C3858" s="398"/>
      <c r="D3858" s="399"/>
      <c r="E3858" s="383" t="str">
        <f t="shared" si="521"/>
        <v>C</v>
      </c>
      <c r="F3858" s="383" t="str">
        <f t="shared" si="522"/>
        <v>C</v>
      </c>
      <c r="G3858" s="400"/>
      <c r="H3858" s="385" t="str">
        <f>IF(G3858="","",VLOOKUP(G3858,下拉数据源!J:K,2,0))</f>
        <v/>
      </c>
      <c r="I3858" s="385"/>
      <c r="J3858" s="385"/>
      <c r="K3858" s="386"/>
      <c r="L3858" s="401"/>
      <c r="M3858" s="384"/>
      <c r="N3858" s="384"/>
      <c r="O3858" s="384"/>
      <c r="P3858" s="386"/>
      <c r="Q3858" s="387"/>
      <c r="R3858" s="286"/>
      <c r="S3858" s="388">
        <f t="shared" si="526"/>
        <v>0</v>
      </c>
      <c r="T3858" s="389"/>
      <c r="U3858" s="389">
        <f t="shared" si="524"/>
        <v>0</v>
      </c>
      <c r="V3858" s="451"/>
      <c r="W3858" s="452"/>
      <c r="X3858" s="386"/>
      <c r="Y3858" s="390"/>
      <c r="Z3858" s="391"/>
      <c r="AA3858" s="392"/>
      <c r="AB3858" s="393"/>
      <c r="AC3858" s="394"/>
      <c r="AD3858" s="395">
        <f t="shared" si="527"/>
        <v>0</v>
      </c>
      <c r="AE3858" s="396">
        <f>IF(OR(G3858=账期!$A$18,G3858=账期!$A$20,G3858=账期!$A$22,G3858=账期!$A$24,G3858=账期!$A$25,G3858=账期!$A$27,G3858=账期!$A$26,G3858=账期!$A$28,G3858=账期!$A$30,G3858=账期!$A$32,G3858=账期!$A$34,G3858=账期!$A$35,G3858=账期!$A$37,G3858=账期!$A$39,G3858=账期!$A$40,G3858=账期!$A$41,G3858=账期!$A$42,G3858=账期!$A$43,G3858=账期!$A$44,G3858=账期!$A$45,G3858=账期!$A$46,G3858=账期!$A$48,G3858=账期!$A$50,G3858=账期!$A$51,G3858=账期!$A$52,G3858=账期!$A$53,G3858=账期!$A$54,G3858=账期!$A$56,G3858=账期!$A$57,G3858=账期!$A$58,G3858=账期!$A$59,G3858=账期!$A$60,G3858=账期!$A$61,G3858=账期!$A$62,G3858=账期!$A$63,G3858=账期!$A$64,G3858=账期!$A$66,G3858=账期!$A$67,G3858=账期!$A$68,G3858=账期!$A$70,G3858=账期!$A$71),30,IF(OR(G3858=账期!$A$74,G3858=账期!$A$77,G3858=账期!$A$76,G3858=账期!$A$79,G3858=账期!$A$80,G3858=账期!$A$81,G3858=账期!$A$83,G3858=账期!$A$85,G3858=账期!$A$87,G3858=账期!$A$89,G3858=账期!$A$91),60,IF(OR(G3858=账期!$A$93,G3858=账期!$A$94,G3858=账期!$A$95,G3858=账期!$A$96,G3858=账期!$A$98,G3858=账期!$A$99,G3858=账期!$A$101,G3858=账期!$A$102),90,0)))</f>
        <v>0</v>
      </c>
      <c r="AF3858" s="396"/>
      <c r="AG3858" s="384"/>
      <c r="AH3858" s="396" t="str">
        <f t="shared" si="523"/>
        <v/>
      </c>
    </row>
    <row r="3859" spans="1:34" ht="18" customHeight="1" x14ac:dyDescent="0.25">
      <c r="A3859" s="301" t="str">
        <f t="shared" si="525"/>
        <v/>
      </c>
      <c r="B3859" s="397"/>
      <c r="C3859" s="398"/>
      <c r="D3859" s="399"/>
      <c r="E3859" s="383" t="str">
        <f t="shared" si="521"/>
        <v>C</v>
      </c>
      <c r="F3859" s="383" t="str">
        <f t="shared" si="522"/>
        <v>C</v>
      </c>
      <c r="G3859" s="400"/>
      <c r="H3859" s="385" t="str">
        <f>IF(G3859="","",VLOOKUP(G3859,下拉数据源!J:K,2,0))</f>
        <v/>
      </c>
      <c r="I3859" s="385"/>
      <c r="J3859" s="385"/>
      <c r="K3859" s="386"/>
      <c r="L3859" s="401"/>
      <c r="M3859" s="384"/>
      <c r="N3859" s="384"/>
      <c r="O3859" s="384"/>
      <c r="P3859" s="386"/>
      <c r="Q3859" s="387"/>
      <c r="R3859" s="286"/>
      <c r="S3859" s="388">
        <f t="shared" si="526"/>
        <v>0</v>
      </c>
      <c r="T3859" s="389"/>
      <c r="U3859" s="389">
        <f t="shared" si="524"/>
        <v>0</v>
      </c>
      <c r="V3859" s="451"/>
      <c r="W3859" s="452"/>
      <c r="X3859" s="386"/>
      <c r="Y3859" s="390"/>
      <c r="Z3859" s="391"/>
      <c r="AA3859" s="392"/>
      <c r="AB3859" s="393"/>
      <c r="AC3859" s="394"/>
      <c r="AD3859" s="395">
        <f t="shared" si="527"/>
        <v>0</v>
      </c>
      <c r="AE3859" s="396">
        <f>IF(OR(G3859=账期!$A$18,G3859=账期!$A$20,G3859=账期!$A$22,G3859=账期!$A$24,G3859=账期!$A$25,G3859=账期!$A$27,G3859=账期!$A$26,G3859=账期!$A$28,G3859=账期!$A$30,G3859=账期!$A$32,G3859=账期!$A$34,G3859=账期!$A$35,G3859=账期!$A$37,G3859=账期!$A$39,G3859=账期!$A$40,G3859=账期!$A$41,G3859=账期!$A$42,G3859=账期!$A$43,G3859=账期!$A$44,G3859=账期!$A$45,G3859=账期!$A$46,G3859=账期!$A$48,G3859=账期!$A$50,G3859=账期!$A$51,G3859=账期!$A$52,G3859=账期!$A$53,G3859=账期!$A$54,G3859=账期!$A$56,G3859=账期!$A$57,G3859=账期!$A$58,G3859=账期!$A$59,G3859=账期!$A$60,G3859=账期!$A$61,G3859=账期!$A$62,G3859=账期!$A$63,G3859=账期!$A$64,G3859=账期!$A$66,G3859=账期!$A$67,G3859=账期!$A$68,G3859=账期!$A$70,G3859=账期!$A$71),30,IF(OR(G3859=账期!$A$74,G3859=账期!$A$77,G3859=账期!$A$76,G3859=账期!$A$79,G3859=账期!$A$80,G3859=账期!$A$81,G3859=账期!$A$83,G3859=账期!$A$85,G3859=账期!$A$87,G3859=账期!$A$89,G3859=账期!$A$91),60,IF(OR(G3859=账期!$A$93,G3859=账期!$A$94,G3859=账期!$A$95,G3859=账期!$A$96,G3859=账期!$A$98,G3859=账期!$A$99,G3859=账期!$A$101,G3859=账期!$A$102),90,0)))</f>
        <v>0</v>
      </c>
      <c r="AF3859" s="396"/>
      <c r="AG3859" s="384"/>
      <c r="AH3859" s="396" t="str">
        <f t="shared" si="523"/>
        <v/>
      </c>
    </row>
    <row r="3860" spans="1:34" ht="18" customHeight="1" x14ac:dyDescent="0.25">
      <c r="A3860" s="301" t="str">
        <f t="shared" si="525"/>
        <v/>
      </c>
      <c r="B3860" s="397"/>
      <c r="C3860" s="398"/>
      <c r="D3860" s="399"/>
      <c r="E3860" s="383" t="str">
        <f t="shared" si="521"/>
        <v>C</v>
      </c>
      <c r="F3860" s="383" t="str">
        <f t="shared" si="522"/>
        <v>C</v>
      </c>
      <c r="G3860" s="400"/>
      <c r="H3860" s="385" t="str">
        <f>IF(G3860="","",VLOOKUP(G3860,下拉数据源!J:K,2,0))</f>
        <v/>
      </c>
      <c r="I3860" s="385"/>
      <c r="J3860" s="385"/>
      <c r="K3860" s="386"/>
      <c r="L3860" s="401"/>
      <c r="M3860" s="384"/>
      <c r="N3860" s="384"/>
      <c r="O3860" s="384"/>
      <c r="P3860" s="386"/>
      <c r="Q3860" s="387"/>
      <c r="R3860" s="286"/>
      <c r="S3860" s="388">
        <f t="shared" si="526"/>
        <v>0</v>
      </c>
      <c r="T3860" s="389"/>
      <c r="U3860" s="389">
        <f t="shared" si="524"/>
        <v>0</v>
      </c>
      <c r="V3860" s="451"/>
      <c r="W3860" s="452"/>
      <c r="X3860" s="386"/>
      <c r="Y3860" s="390"/>
      <c r="Z3860" s="391"/>
      <c r="AA3860" s="392"/>
      <c r="AB3860" s="393"/>
      <c r="AC3860" s="394"/>
      <c r="AD3860" s="395">
        <f t="shared" si="527"/>
        <v>0</v>
      </c>
      <c r="AE3860" s="396">
        <f>IF(OR(G3860=账期!$A$18,G3860=账期!$A$20,G3860=账期!$A$22,G3860=账期!$A$24,G3860=账期!$A$25,G3860=账期!$A$27,G3860=账期!$A$26,G3860=账期!$A$28,G3860=账期!$A$30,G3860=账期!$A$32,G3860=账期!$A$34,G3860=账期!$A$35,G3860=账期!$A$37,G3860=账期!$A$39,G3860=账期!$A$40,G3860=账期!$A$41,G3860=账期!$A$42,G3860=账期!$A$43,G3860=账期!$A$44,G3860=账期!$A$45,G3860=账期!$A$46,G3860=账期!$A$48,G3860=账期!$A$50,G3860=账期!$A$51,G3860=账期!$A$52,G3860=账期!$A$53,G3860=账期!$A$54,G3860=账期!$A$56,G3860=账期!$A$57,G3860=账期!$A$58,G3860=账期!$A$59,G3860=账期!$A$60,G3860=账期!$A$61,G3860=账期!$A$62,G3860=账期!$A$63,G3860=账期!$A$64,G3860=账期!$A$66,G3860=账期!$A$67,G3860=账期!$A$68,G3860=账期!$A$70,G3860=账期!$A$71),30,IF(OR(G3860=账期!$A$74,G3860=账期!$A$77,G3860=账期!$A$76,G3860=账期!$A$79,G3860=账期!$A$80,G3860=账期!$A$81,G3860=账期!$A$83,G3860=账期!$A$85,G3860=账期!$A$87,G3860=账期!$A$89,G3860=账期!$A$91),60,IF(OR(G3860=账期!$A$93,G3860=账期!$A$94,G3860=账期!$A$95,G3860=账期!$A$96,G3860=账期!$A$98,G3860=账期!$A$99,G3860=账期!$A$101,G3860=账期!$A$102),90,0)))</f>
        <v>0</v>
      </c>
      <c r="AF3860" s="396"/>
      <c r="AG3860" s="384"/>
      <c r="AH3860" s="396" t="str">
        <f t="shared" si="523"/>
        <v/>
      </c>
    </row>
    <row r="3861" spans="1:34" ht="18" customHeight="1" x14ac:dyDescent="0.25">
      <c r="A3861" s="301" t="str">
        <f t="shared" si="525"/>
        <v/>
      </c>
      <c r="B3861" s="397"/>
      <c r="C3861" s="398"/>
      <c r="D3861" s="399"/>
      <c r="E3861" s="383" t="str">
        <f t="shared" si="521"/>
        <v>C</v>
      </c>
      <c r="F3861" s="383" t="str">
        <f t="shared" si="522"/>
        <v>C</v>
      </c>
      <c r="G3861" s="400"/>
      <c r="H3861" s="385" t="str">
        <f>IF(G3861="","",VLOOKUP(G3861,下拉数据源!J:K,2,0))</f>
        <v/>
      </c>
      <c r="I3861" s="385"/>
      <c r="J3861" s="385"/>
      <c r="K3861" s="386"/>
      <c r="L3861" s="401"/>
      <c r="M3861" s="384"/>
      <c r="N3861" s="384"/>
      <c r="O3861" s="384"/>
      <c r="P3861" s="386"/>
      <c r="Q3861" s="387"/>
      <c r="R3861" s="286"/>
      <c r="S3861" s="388">
        <f t="shared" si="526"/>
        <v>0</v>
      </c>
      <c r="T3861" s="389"/>
      <c r="U3861" s="389">
        <f t="shared" si="524"/>
        <v>0</v>
      </c>
      <c r="V3861" s="451"/>
      <c r="W3861" s="452"/>
      <c r="X3861" s="386"/>
      <c r="Y3861" s="390"/>
      <c r="Z3861" s="391"/>
      <c r="AA3861" s="392"/>
      <c r="AB3861" s="393"/>
      <c r="AC3861" s="394"/>
      <c r="AD3861" s="395">
        <f t="shared" si="527"/>
        <v>0</v>
      </c>
      <c r="AE3861" s="396">
        <f>IF(OR(G3861=账期!$A$18,G3861=账期!$A$20,G3861=账期!$A$22,G3861=账期!$A$24,G3861=账期!$A$25,G3861=账期!$A$27,G3861=账期!$A$26,G3861=账期!$A$28,G3861=账期!$A$30,G3861=账期!$A$32,G3861=账期!$A$34,G3861=账期!$A$35,G3861=账期!$A$37,G3861=账期!$A$39,G3861=账期!$A$40,G3861=账期!$A$41,G3861=账期!$A$42,G3861=账期!$A$43,G3861=账期!$A$44,G3861=账期!$A$45,G3861=账期!$A$46,G3861=账期!$A$48,G3861=账期!$A$50,G3861=账期!$A$51,G3861=账期!$A$52,G3861=账期!$A$53,G3861=账期!$A$54,G3861=账期!$A$56,G3861=账期!$A$57,G3861=账期!$A$58,G3861=账期!$A$59,G3861=账期!$A$60,G3861=账期!$A$61,G3861=账期!$A$62,G3861=账期!$A$63,G3861=账期!$A$64,G3861=账期!$A$66,G3861=账期!$A$67,G3861=账期!$A$68,G3861=账期!$A$70,G3861=账期!$A$71),30,IF(OR(G3861=账期!$A$74,G3861=账期!$A$77,G3861=账期!$A$76,G3861=账期!$A$79,G3861=账期!$A$80,G3861=账期!$A$81,G3861=账期!$A$83,G3861=账期!$A$85,G3861=账期!$A$87,G3861=账期!$A$89,G3861=账期!$A$91),60,IF(OR(G3861=账期!$A$93,G3861=账期!$A$94,G3861=账期!$A$95,G3861=账期!$A$96,G3861=账期!$A$98,G3861=账期!$A$99,G3861=账期!$A$101,G3861=账期!$A$102),90,0)))</f>
        <v>0</v>
      </c>
      <c r="AF3861" s="396"/>
      <c r="AG3861" s="384"/>
      <c r="AH3861" s="396" t="str">
        <f t="shared" si="523"/>
        <v/>
      </c>
    </row>
    <row r="3862" spans="1:34" ht="18" customHeight="1" x14ac:dyDescent="0.25">
      <c r="A3862" s="301" t="str">
        <f t="shared" si="525"/>
        <v/>
      </c>
      <c r="B3862" s="397"/>
      <c r="C3862" s="398"/>
      <c r="D3862" s="399"/>
      <c r="E3862" s="383" t="str">
        <f t="shared" si="521"/>
        <v>C</v>
      </c>
      <c r="F3862" s="383" t="str">
        <f t="shared" si="522"/>
        <v>C</v>
      </c>
      <c r="G3862" s="400"/>
      <c r="H3862" s="385" t="str">
        <f>IF(G3862="","",VLOOKUP(G3862,下拉数据源!J:K,2,0))</f>
        <v/>
      </c>
      <c r="I3862" s="385"/>
      <c r="J3862" s="385"/>
      <c r="K3862" s="386"/>
      <c r="L3862" s="401"/>
      <c r="M3862" s="384"/>
      <c r="N3862" s="384"/>
      <c r="O3862" s="384"/>
      <c r="P3862" s="386"/>
      <c r="Q3862" s="387"/>
      <c r="R3862" s="286"/>
      <c r="S3862" s="388">
        <f t="shared" si="526"/>
        <v>0</v>
      </c>
      <c r="T3862" s="389"/>
      <c r="U3862" s="389">
        <f t="shared" si="524"/>
        <v>0</v>
      </c>
      <c r="V3862" s="451"/>
      <c r="W3862" s="452"/>
      <c r="X3862" s="386"/>
      <c r="Y3862" s="390"/>
      <c r="Z3862" s="391"/>
      <c r="AA3862" s="392"/>
      <c r="AB3862" s="393"/>
      <c r="AC3862" s="394"/>
      <c r="AD3862" s="395">
        <f t="shared" si="527"/>
        <v>0</v>
      </c>
      <c r="AE3862" s="396">
        <f>IF(OR(G3862=账期!$A$18,G3862=账期!$A$20,G3862=账期!$A$22,G3862=账期!$A$24,G3862=账期!$A$25,G3862=账期!$A$27,G3862=账期!$A$26,G3862=账期!$A$28,G3862=账期!$A$30,G3862=账期!$A$32,G3862=账期!$A$34,G3862=账期!$A$35,G3862=账期!$A$37,G3862=账期!$A$39,G3862=账期!$A$40,G3862=账期!$A$41,G3862=账期!$A$42,G3862=账期!$A$43,G3862=账期!$A$44,G3862=账期!$A$45,G3862=账期!$A$46,G3862=账期!$A$48,G3862=账期!$A$50,G3862=账期!$A$51,G3862=账期!$A$52,G3862=账期!$A$53,G3862=账期!$A$54,G3862=账期!$A$56,G3862=账期!$A$57,G3862=账期!$A$58,G3862=账期!$A$59,G3862=账期!$A$60,G3862=账期!$A$61,G3862=账期!$A$62,G3862=账期!$A$63,G3862=账期!$A$64,G3862=账期!$A$66,G3862=账期!$A$67,G3862=账期!$A$68,G3862=账期!$A$70,G3862=账期!$A$71),30,IF(OR(G3862=账期!$A$74,G3862=账期!$A$77,G3862=账期!$A$76,G3862=账期!$A$79,G3862=账期!$A$80,G3862=账期!$A$81,G3862=账期!$A$83,G3862=账期!$A$85,G3862=账期!$A$87,G3862=账期!$A$89,G3862=账期!$A$91),60,IF(OR(G3862=账期!$A$93,G3862=账期!$A$94,G3862=账期!$A$95,G3862=账期!$A$96,G3862=账期!$A$98,G3862=账期!$A$99,G3862=账期!$A$101,G3862=账期!$A$102),90,0)))</f>
        <v>0</v>
      </c>
      <c r="AF3862" s="396"/>
      <c r="AG3862" s="384"/>
      <c r="AH3862" s="396" t="str">
        <f t="shared" si="523"/>
        <v/>
      </c>
    </row>
    <row r="3863" spans="1:34" ht="18" customHeight="1" x14ac:dyDescent="0.25">
      <c r="A3863" s="301" t="str">
        <f t="shared" si="525"/>
        <v/>
      </c>
      <c r="B3863" s="397"/>
      <c r="C3863" s="398"/>
      <c r="D3863" s="399"/>
      <c r="E3863" s="383" t="str">
        <f t="shared" si="521"/>
        <v>C</v>
      </c>
      <c r="F3863" s="383" t="str">
        <f t="shared" si="522"/>
        <v>C</v>
      </c>
      <c r="G3863" s="400"/>
      <c r="H3863" s="385" t="str">
        <f>IF(G3863="","",VLOOKUP(G3863,下拉数据源!J:K,2,0))</f>
        <v/>
      </c>
      <c r="I3863" s="385"/>
      <c r="J3863" s="385"/>
      <c r="K3863" s="386"/>
      <c r="L3863" s="401"/>
      <c r="M3863" s="384"/>
      <c r="N3863" s="384"/>
      <c r="O3863" s="384"/>
      <c r="P3863" s="386"/>
      <c r="Q3863" s="387"/>
      <c r="R3863" s="286"/>
      <c r="S3863" s="388">
        <f t="shared" si="526"/>
        <v>0</v>
      </c>
      <c r="T3863" s="389"/>
      <c r="U3863" s="389">
        <f t="shared" si="524"/>
        <v>0</v>
      </c>
      <c r="V3863" s="451"/>
      <c r="W3863" s="452"/>
      <c r="X3863" s="386"/>
      <c r="Y3863" s="390"/>
      <c r="Z3863" s="391"/>
      <c r="AA3863" s="392"/>
      <c r="AB3863" s="393"/>
      <c r="AC3863" s="394"/>
      <c r="AD3863" s="395">
        <f t="shared" si="527"/>
        <v>0</v>
      </c>
      <c r="AE3863" s="396">
        <f>IF(OR(G3863=账期!$A$18,G3863=账期!$A$20,G3863=账期!$A$22,G3863=账期!$A$24,G3863=账期!$A$25,G3863=账期!$A$27,G3863=账期!$A$26,G3863=账期!$A$28,G3863=账期!$A$30,G3863=账期!$A$32,G3863=账期!$A$34,G3863=账期!$A$35,G3863=账期!$A$37,G3863=账期!$A$39,G3863=账期!$A$40,G3863=账期!$A$41,G3863=账期!$A$42,G3863=账期!$A$43,G3863=账期!$A$44,G3863=账期!$A$45,G3863=账期!$A$46,G3863=账期!$A$48,G3863=账期!$A$50,G3863=账期!$A$51,G3863=账期!$A$52,G3863=账期!$A$53,G3863=账期!$A$54,G3863=账期!$A$56,G3863=账期!$A$57,G3863=账期!$A$58,G3863=账期!$A$59,G3863=账期!$A$60,G3863=账期!$A$61,G3863=账期!$A$62,G3863=账期!$A$63,G3863=账期!$A$64,G3863=账期!$A$66,G3863=账期!$A$67,G3863=账期!$A$68,G3863=账期!$A$70,G3863=账期!$A$71),30,IF(OR(G3863=账期!$A$74,G3863=账期!$A$77,G3863=账期!$A$76,G3863=账期!$A$79,G3863=账期!$A$80,G3863=账期!$A$81,G3863=账期!$A$83,G3863=账期!$A$85,G3863=账期!$A$87,G3863=账期!$A$89,G3863=账期!$A$91),60,IF(OR(G3863=账期!$A$93,G3863=账期!$A$94,G3863=账期!$A$95,G3863=账期!$A$96,G3863=账期!$A$98,G3863=账期!$A$99,G3863=账期!$A$101,G3863=账期!$A$102),90,0)))</f>
        <v>0</v>
      </c>
      <c r="AF3863" s="396"/>
      <c r="AG3863" s="384"/>
      <c r="AH3863" s="396" t="str">
        <f t="shared" si="523"/>
        <v/>
      </c>
    </row>
    <row r="3864" spans="1:34" ht="18" customHeight="1" x14ac:dyDescent="0.25">
      <c r="A3864" s="301" t="str">
        <f t="shared" si="525"/>
        <v/>
      </c>
      <c r="B3864" s="397"/>
      <c r="C3864" s="398"/>
      <c r="D3864" s="399"/>
      <c r="E3864" s="383" t="str">
        <f t="shared" si="521"/>
        <v>C</v>
      </c>
      <c r="F3864" s="383" t="str">
        <f t="shared" si="522"/>
        <v>C</v>
      </c>
      <c r="G3864" s="400"/>
      <c r="H3864" s="385" t="str">
        <f>IF(G3864="","",VLOOKUP(G3864,下拉数据源!J:K,2,0))</f>
        <v/>
      </c>
      <c r="I3864" s="385"/>
      <c r="J3864" s="385"/>
      <c r="K3864" s="386"/>
      <c r="L3864" s="401"/>
      <c r="M3864" s="384"/>
      <c r="N3864" s="384"/>
      <c r="O3864" s="384"/>
      <c r="P3864" s="386"/>
      <c r="Q3864" s="387"/>
      <c r="R3864" s="286"/>
      <c r="S3864" s="388">
        <f t="shared" si="526"/>
        <v>0</v>
      </c>
      <c r="T3864" s="389"/>
      <c r="U3864" s="389">
        <f t="shared" si="524"/>
        <v>0</v>
      </c>
      <c r="V3864" s="451"/>
      <c r="W3864" s="452"/>
      <c r="X3864" s="386"/>
      <c r="Y3864" s="390"/>
      <c r="Z3864" s="391"/>
      <c r="AA3864" s="392"/>
      <c r="AB3864" s="393"/>
      <c r="AC3864" s="394"/>
      <c r="AD3864" s="395">
        <f t="shared" si="527"/>
        <v>0</v>
      </c>
      <c r="AE3864" s="396">
        <f>IF(OR(G3864=账期!$A$18,G3864=账期!$A$20,G3864=账期!$A$22,G3864=账期!$A$24,G3864=账期!$A$25,G3864=账期!$A$27,G3864=账期!$A$26,G3864=账期!$A$28,G3864=账期!$A$30,G3864=账期!$A$32,G3864=账期!$A$34,G3864=账期!$A$35,G3864=账期!$A$37,G3864=账期!$A$39,G3864=账期!$A$40,G3864=账期!$A$41,G3864=账期!$A$42,G3864=账期!$A$43,G3864=账期!$A$44,G3864=账期!$A$45,G3864=账期!$A$46,G3864=账期!$A$48,G3864=账期!$A$50,G3864=账期!$A$51,G3864=账期!$A$52,G3864=账期!$A$53,G3864=账期!$A$54,G3864=账期!$A$56,G3864=账期!$A$57,G3864=账期!$A$58,G3864=账期!$A$59,G3864=账期!$A$60,G3864=账期!$A$61,G3864=账期!$A$62,G3864=账期!$A$63,G3864=账期!$A$64,G3864=账期!$A$66,G3864=账期!$A$67,G3864=账期!$A$68,G3864=账期!$A$70,G3864=账期!$A$71),30,IF(OR(G3864=账期!$A$74,G3864=账期!$A$77,G3864=账期!$A$76,G3864=账期!$A$79,G3864=账期!$A$80,G3864=账期!$A$81,G3864=账期!$A$83,G3864=账期!$A$85,G3864=账期!$A$87,G3864=账期!$A$89,G3864=账期!$A$91),60,IF(OR(G3864=账期!$A$93,G3864=账期!$A$94,G3864=账期!$A$95,G3864=账期!$A$96,G3864=账期!$A$98,G3864=账期!$A$99,G3864=账期!$A$101,G3864=账期!$A$102),90,0)))</f>
        <v>0</v>
      </c>
      <c r="AF3864" s="396"/>
      <c r="AG3864" s="384"/>
      <c r="AH3864" s="396" t="str">
        <f t="shared" si="523"/>
        <v/>
      </c>
    </row>
    <row r="3865" spans="1:34" ht="18" customHeight="1" x14ac:dyDescent="0.25">
      <c r="A3865" s="301" t="str">
        <f t="shared" si="525"/>
        <v/>
      </c>
      <c r="B3865" s="397"/>
      <c r="C3865" s="398"/>
      <c r="D3865" s="399"/>
      <c r="E3865" s="383" t="str">
        <f t="shared" si="521"/>
        <v>C</v>
      </c>
      <c r="F3865" s="383" t="str">
        <f t="shared" si="522"/>
        <v>C</v>
      </c>
      <c r="G3865" s="400"/>
      <c r="H3865" s="385" t="str">
        <f>IF(G3865="","",VLOOKUP(G3865,下拉数据源!J:K,2,0))</f>
        <v/>
      </c>
      <c r="I3865" s="385"/>
      <c r="J3865" s="385"/>
      <c r="K3865" s="386"/>
      <c r="L3865" s="401"/>
      <c r="M3865" s="384"/>
      <c r="N3865" s="384"/>
      <c r="O3865" s="384"/>
      <c r="P3865" s="386"/>
      <c r="Q3865" s="387"/>
      <c r="R3865" s="286"/>
      <c r="S3865" s="388">
        <f t="shared" si="526"/>
        <v>0</v>
      </c>
      <c r="T3865" s="389"/>
      <c r="U3865" s="389">
        <f t="shared" si="524"/>
        <v>0</v>
      </c>
      <c r="V3865" s="451"/>
      <c r="W3865" s="452"/>
      <c r="X3865" s="386"/>
      <c r="Y3865" s="390"/>
      <c r="Z3865" s="391"/>
      <c r="AA3865" s="392"/>
      <c r="AB3865" s="393"/>
      <c r="AC3865" s="394"/>
      <c r="AD3865" s="395">
        <f t="shared" si="527"/>
        <v>0</v>
      </c>
      <c r="AE3865" s="396">
        <f>IF(OR(G3865=账期!$A$18,G3865=账期!$A$20,G3865=账期!$A$22,G3865=账期!$A$24,G3865=账期!$A$25,G3865=账期!$A$27,G3865=账期!$A$26,G3865=账期!$A$28,G3865=账期!$A$30,G3865=账期!$A$32,G3865=账期!$A$34,G3865=账期!$A$35,G3865=账期!$A$37,G3865=账期!$A$39,G3865=账期!$A$40,G3865=账期!$A$41,G3865=账期!$A$42,G3865=账期!$A$43,G3865=账期!$A$44,G3865=账期!$A$45,G3865=账期!$A$46,G3865=账期!$A$48,G3865=账期!$A$50,G3865=账期!$A$51,G3865=账期!$A$52,G3865=账期!$A$53,G3865=账期!$A$54,G3865=账期!$A$56,G3865=账期!$A$57,G3865=账期!$A$58,G3865=账期!$A$59,G3865=账期!$A$60,G3865=账期!$A$61,G3865=账期!$A$62,G3865=账期!$A$63,G3865=账期!$A$64,G3865=账期!$A$66,G3865=账期!$A$67,G3865=账期!$A$68,G3865=账期!$A$70,G3865=账期!$A$71),30,IF(OR(G3865=账期!$A$74,G3865=账期!$A$77,G3865=账期!$A$76,G3865=账期!$A$79,G3865=账期!$A$80,G3865=账期!$A$81,G3865=账期!$A$83,G3865=账期!$A$85,G3865=账期!$A$87,G3865=账期!$A$89,G3865=账期!$A$91),60,IF(OR(G3865=账期!$A$93,G3865=账期!$A$94,G3865=账期!$A$95,G3865=账期!$A$96,G3865=账期!$A$98,G3865=账期!$A$99,G3865=账期!$A$101,G3865=账期!$A$102),90,0)))</f>
        <v>0</v>
      </c>
      <c r="AF3865" s="396"/>
      <c r="AG3865" s="384"/>
      <c r="AH3865" s="396" t="str">
        <f t="shared" si="523"/>
        <v/>
      </c>
    </row>
    <row r="3866" spans="1:34" ht="18" customHeight="1" x14ac:dyDescent="0.25">
      <c r="A3866" s="301" t="str">
        <f t="shared" si="525"/>
        <v/>
      </c>
      <c r="B3866" s="397"/>
      <c r="C3866" s="398"/>
      <c r="D3866" s="399"/>
      <c r="E3866" s="383" t="str">
        <f t="shared" si="521"/>
        <v>C</v>
      </c>
      <c r="F3866" s="383" t="str">
        <f t="shared" si="522"/>
        <v>C</v>
      </c>
      <c r="G3866" s="400"/>
      <c r="H3866" s="385" t="str">
        <f>IF(G3866="","",VLOOKUP(G3866,下拉数据源!J:K,2,0))</f>
        <v/>
      </c>
      <c r="I3866" s="385"/>
      <c r="J3866" s="385"/>
      <c r="K3866" s="386"/>
      <c r="L3866" s="401"/>
      <c r="M3866" s="384"/>
      <c r="N3866" s="384"/>
      <c r="O3866" s="384"/>
      <c r="P3866" s="386"/>
      <c r="Q3866" s="387"/>
      <c r="R3866" s="286"/>
      <c r="S3866" s="388">
        <f t="shared" si="526"/>
        <v>0</v>
      </c>
      <c r="T3866" s="389"/>
      <c r="U3866" s="389">
        <f t="shared" si="524"/>
        <v>0</v>
      </c>
      <c r="V3866" s="451"/>
      <c r="W3866" s="452"/>
      <c r="X3866" s="386"/>
      <c r="Y3866" s="390"/>
      <c r="Z3866" s="391"/>
      <c r="AA3866" s="392"/>
      <c r="AB3866" s="393"/>
      <c r="AC3866" s="394"/>
      <c r="AD3866" s="395">
        <f t="shared" si="527"/>
        <v>0</v>
      </c>
      <c r="AE3866" s="396">
        <f>IF(OR(G3866=账期!$A$18,G3866=账期!$A$20,G3866=账期!$A$22,G3866=账期!$A$24,G3866=账期!$A$25,G3866=账期!$A$27,G3866=账期!$A$26,G3866=账期!$A$28,G3866=账期!$A$30,G3866=账期!$A$32,G3866=账期!$A$34,G3866=账期!$A$35,G3866=账期!$A$37,G3866=账期!$A$39,G3866=账期!$A$40,G3866=账期!$A$41,G3866=账期!$A$42,G3866=账期!$A$43,G3866=账期!$A$44,G3866=账期!$A$45,G3866=账期!$A$46,G3866=账期!$A$48,G3866=账期!$A$50,G3866=账期!$A$51,G3866=账期!$A$52,G3866=账期!$A$53,G3866=账期!$A$54,G3866=账期!$A$56,G3866=账期!$A$57,G3866=账期!$A$58,G3866=账期!$A$59,G3866=账期!$A$60,G3866=账期!$A$61,G3866=账期!$A$62,G3866=账期!$A$63,G3866=账期!$A$64,G3866=账期!$A$66,G3866=账期!$A$67,G3866=账期!$A$68,G3866=账期!$A$70,G3866=账期!$A$71),30,IF(OR(G3866=账期!$A$74,G3866=账期!$A$77,G3866=账期!$A$76,G3866=账期!$A$79,G3866=账期!$A$80,G3866=账期!$A$81,G3866=账期!$A$83,G3866=账期!$A$85,G3866=账期!$A$87,G3866=账期!$A$89,G3866=账期!$A$91),60,IF(OR(G3866=账期!$A$93,G3866=账期!$A$94,G3866=账期!$A$95,G3866=账期!$A$96,G3866=账期!$A$98,G3866=账期!$A$99,G3866=账期!$A$101,G3866=账期!$A$102),90,0)))</f>
        <v>0</v>
      </c>
      <c r="AF3866" s="396"/>
      <c r="AG3866" s="384"/>
      <c r="AH3866" s="396" t="str">
        <f t="shared" si="523"/>
        <v/>
      </c>
    </row>
    <row r="3867" spans="1:34" ht="18" customHeight="1" x14ac:dyDescent="0.25">
      <c r="A3867" s="301" t="str">
        <f t="shared" si="525"/>
        <v/>
      </c>
      <c r="B3867" s="397"/>
      <c r="C3867" s="398"/>
      <c r="D3867" s="399"/>
      <c r="E3867" s="383" t="str">
        <f t="shared" si="521"/>
        <v>C</v>
      </c>
      <c r="F3867" s="383" t="str">
        <f t="shared" si="522"/>
        <v>C</v>
      </c>
      <c r="G3867" s="400"/>
      <c r="H3867" s="385" t="str">
        <f>IF(G3867="","",VLOOKUP(G3867,下拉数据源!J:K,2,0))</f>
        <v/>
      </c>
      <c r="I3867" s="385"/>
      <c r="J3867" s="385"/>
      <c r="K3867" s="386"/>
      <c r="L3867" s="401"/>
      <c r="M3867" s="384"/>
      <c r="N3867" s="384"/>
      <c r="O3867" s="384"/>
      <c r="P3867" s="386"/>
      <c r="Q3867" s="387"/>
      <c r="R3867" s="286"/>
      <c r="S3867" s="388">
        <f t="shared" si="526"/>
        <v>0</v>
      </c>
      <c r="T3867" s="389"/>
      <c r="U3867" s="389">
        <f t="shared" si="524"/>
        <v>0</v>
      </c>
      <c r="V3867" s="451"/>
      <c r="W3867" s="452"/>
      <c r="X3867" s="386"/>
      <c r="Y3867" s="390"/>
      <c r="Z3867" s="391"/>
      <c r="AA3867" s="392"/>
      <c r="AB3867" s="393"/>
      <c r="AC3867" s="394"/>
      <c r="AD3867" s="395">
        <f t="shared" si="527"/>
        <v>0</v>
      </c>
      <c r="AE3867" s="396">
        <f>IF(OR(G3867=账期!$A$18,G3867=账期!$A$20,G3867=账期!$A$22,G3867=账期!$A$24,G3867=账期!$A$25,G3867=账期!$A$27,G3867=账期!$A$26,G3867=账期!$A$28,G3867=账期!$A$30,G3867=账期!$A$32,G3867=账期!$A$34,G3867=账期!$A$35,G3867=账期!$A$37,G3867=账期!$A$39,G3867=账期!$A$40,G3867=账期!$A$41,G3867=账期!$A$42,G3867=账期!$A$43,G3867=账期!$A$44,G3867=账期!$A$45,G3867=账期!$A$46,G3867=账期!$A$48,G3867=账期!$A$50,G3867=账期!$A$51,G3867=账期!$A$52,G3867=账期!$A$53,G3867=账期!$A$54,G3867=账期!$A$56,G3867=账期!$A$57,G3867=账期!$A$58,G3867=账期!$A$59,G3867=账期!$A$60,G3867=账期!$A$61,G3867=账期!$A$62,G3867=账期!$A$63,G3867=账期!$A$64,G3867=账期!$A$66,G3867=账期!$A$67,G3867=账期!$A$68,G3867=账期!$A$70,G3867=账期!$A$71),30,IF(OR(G3867=账期!$A$74,G3867=账期!$A$77,G3867=账期!$A$76,G3867=账期!$A$79,G3867=账期!$A$80,G3867=账期!$A$81,G3867=账期!$A$83,G3867=账期!$A$85,G3867=账期!$A$87,G3867=账期!$A$89,G3867=账期!$A$91),60,IF(OR(G3867=账期!$A$93,G3867=账期!$A$94,G3867=账期!$A$95,G3867=账期!$A$96,G3867=账期!$A$98,G3867=账期!$A$99,G3867=账期!$A$101,G3867=账期!$A$102),90,0)))</f>
        <v>0</v>
      </c>
      <c r="AF3867" s="396"/>
      <c r="AG3867" s="384"/>
      <c r="AH3867" s="396" t="str">
        <f t="shared" si="523"/>
        <v/>
      </c>
    </row>
    <row r="3868" spans="1:34" ht="18" customHeight="1" x14ac:dyDescent="0.25">
      <c r="A3868" s="301" t="str">
        <f t="shared" si="525"/>
        <v/>
      </c>
      <c r="B3868" s="397"/>
      <c r="C3868" s="398"/>
      <c r="D3868" s="399"/>
      <c r="E3868" s="383" t="str">
        <f t="shared" si="521"/>
        <v>C</v>
      </c>
      <c r="F3868" s="383" t="str">
        <f t="shared" si="522"/>
        <v>C</v>
      </c>
      <c r="G3868" s="400"/>
      <c r="H3868" s="385" t="str">
        <f>IF(G3868="","",VLOOKUP(G3868,下拉数据源!J:K,2,0))</f>
        <v/>
      </c>
      <c r="I3868" s="385"/>
      <c r="J3868" s="385"/>
      <c r="K3868" s="386"/>
      <c r="L3868" s="401"/>
      <c r="M3868" s="384"/>
      <c r="N3868" s="384"/>
      <c r="O3868" s="384"/>
      <c r="P3868" s="386"/>
      <c r="Q3868" s="387"/>
      <c r="R3868" s="286"/>
      <c r="S3868" s="388">
        <f t="shared" si="526"/>
        <v>0</v>
      </c>
      <c r="T3868" s="389"/>
      <c r="U3868" s="389">
        <f t="shared" si="524"/>
        <v>0</v>
      </c>
      <c r="V3868" s="451"/>
      <c r="W3868" s="452"/>
      <c r="X3868" s="386"/>
      <c r="Y3868" s="390"/>
      <c r="Z3868" s="391"/>
      <c r="AA3868" s="392"/>
      <c r="AB3868" s="393"/>
      <c r="AC3868" s="394"/>
      <c r="AD3868" s="395">
        <f t="shared" si="527"/>
        <v>0</v>
      </c>
      <c r="AE3868" s="396">
        <f>IF(OR(G3868=账期!$A$18,G3868=账期!$A$20,G3868=账期!$A$22,G3868=账期!$A$24,G3868=账期!$A$25,G3868=账期!$A$27,G3868=账期!$A$26,G3868=账期!$A$28,G3868=账期!$A$30,G3868=账期!$A$32,G3868=账期!$A$34,G3868=账期!$A$35,G3868=账期!$A$37,G3868=账期!$A$39,G3868=账期!$A$40,G3868=账期!$A$41,G3868=账期!$A$42,G3868=账期!$A$43,G3868=账期!$A$44,G3868=账期!$A$45,G3868=账期!$A$46,G3868=账期!$A$48,G3868=账期!$A$50,G3868=账期!$A$51,G3868=账期!$A$52,G3868=账期!$A$53,G3868=账期!$A$54,G3868=账期!$A$56,G3868=账期!$A$57,G3868=账期!$A$58,G3868=账期!$A$59,G3868=账期!$A$60,G3868=账期!$A$61,G3868=账期!$A$62,G3868=账期!$A$63,G3868=账期!$A$64,G3868=账期!$A$66,G3868=账期!$A$67,G3868=账期!$A$68,G3868=账期!$A$70,G3868=账期!$A$71),30,IF(OR(G3868=账期!$A$74,G3868=账期!$A$77,G3868=账期!$A$76,G3868=账期!$A$79,G3868=账期!$A$80,G3868=账期!$A$81,G3868=账期!$A$83,G3868=账期!$A$85,G3868=账期!$A$87,G3868=账期!$A$89,G3868=账期!$A$91),60,IF(OR(G3868=账期!$A$93,G3868=账期!$A$94,G3868=账期!$A$95,G3868=账期!$A$96,G3868=账期!$A$98,G3868=账期!$A$99,G3868=账期!$A$101,G3868=账期!$A$102),90,0)))</f>
        <v>0</v>
      </c>
      <c r="AF3868" s="396"/>
      <c r="AG3868" s="384"/>
      <c r="AH3868" s="396" t="str">
        <f t="shared" si="523"/>
        <v/>
      </c>
    </row>
    <row r="3869" spans="1:34" ht="18" customHeight="1" x14ac:dyDescent="0.25">
      <c r="A3869" s="301" t="str">
        <f t="shared" si="525"/>
        <v/>
      </c>
      <c r="B3869" s="397"/>
      <c r="C3869" s="398"/>
      <c r="D3869" s="399"/>
      <c r="E3869" s="383" t="str">
        <f t="shared" ref="E3869:E3925" si="528">IF(OR(D3869="长飞",D3869="烽火",D3869="特发",D3869="富通",D3869="亨通",G3869="赣州金信诺",G3869="江苏永鼎",G3869="宏安集团"),"A",IF(OR(G3869="广意通讯",G3869="湖北楚天",G3869="宁波格亿达",G3869="通鼎互联",G3869="黄石昌达",G3869="江苏俊知",G3869="珠海汉胜",G3869="武汉电信"),"B","C"))</f>
        <v>C</v>
      </c>
      <c r="F3869" s="383" t="str">
        <f t="shared" ref="F3869:F3925" si="529">IF(OR(G3869="成都大唐",G3869="广东亨通",G3869="江苏亨通",G3869="兰州长飞",G3869="南京华信",G3869="汕头奥星",G3869="特发光网",G3869="武汉长飞",G3869="长春烽火",G3869="广意通讯",G3869="湖北楚天",G3869="宁波格亿达",G3869="通鼎互联",G3869="安徽汉唐",G3869="安徽宜德",G3869="安徽盈通",G3869="成都康宁",G3869="成都中飞",G3869="东莞光佳",G3869="东莞鸿鑫",G3869="烽火博鑫",G3869="佛山星蓝",G3869="广东金桥",G3869="广州联兴",G3869="贵州乾新",G3869="航天电工",G3869="合肥兴联",G3869="湖北宇洪",G3869="江苏奥通",G3869="江苏中远",G3869="宁波辰飞",G3869="宁波汉生",G3869="宁波宇欣",G3869="山东太平洋",G3869="山东特发",G3869="山东永通",G3869="上海朗闻",G3869="上海翼波",G3869="四川天邑",G3869="四川旭泰",G3869="武汉瑞联",G3869="武汉同至",G3869="西安西古",G3869="西安鑫华通",G3869="武汉驿路通",G3869="长光通信",G3869="中电八所",G3869="中电光达",G3869="中利集团",G3869="重庆特发",G3869="舟山安格",G3869="珠海邗秦"),"A",IF(OR(G3869="富通天津",G3869="赣州金信诺",G3869="江苏永鼎",G3869="上海长飞",G3869="特发股份",G3869="武汉烽火",G3869="西安烽火",G3869="长飞中利",G3869="江苏中天",G3869="江西联创",G3869="宁波盈谷",G3869="黄石昌达",G3869="四川长飞"),"B","C"))</f>
        <v>C</v>
      </c>
      <c r="G3869" s="400"/>
      <c r="H3869" s="385" t="str">
        <f>IF(G3869="","",VLOOKUP(G3869,下拉数据源!J:K,2,0))</f>
        <v/>
      </c>
      <c r="I3869" s="385"/>
      <c r="J3869" s="385"/>
      <c r="K3869" s="386"/>
      <c r="L3869" s="401"/>
      <c r="M3869" s="384"/>
      <c r="N3869" s="384"/>
      <c r="O3869" s="384"/>
      <c r="P3869" s="386"/>
      <c r="Q3869" s="387"/>
      <c r="R3869" s="286"/>
      <c r="S3869" s="388">
        <f t="shared" si="526"/>
        <v>0</v>
      </c>
      <c r="T3869" s="389"/>
      <c r="U3869" s="389">
        <f t="shared" si="524"/>
        <v>0</v>
      </c>
      <c r="V3869" s="451"/>
      <c r="W3869" s="452"/>
      <c r="X3869" s="386"/>
      <c r="Y3869" s="390"/>
      <c r="Z3869" s="391"/>
      <c r="AA3869" s="392"/>
      <c r="AB3869" s="393"/>
      <c r="AC3869" s="394"/>
      <c r="AD3869" s="395">
        <f t="shared" si="527"/>
        <v>0</v>
      </c>
      <c r="AE3869" s="396">
        <f>IF(OR(G3869=账期!$A$18,G3869=账期!$A$20,G3869=账期!$A$22,G3869=账期!$A$24,G3869=账期!$A$25,G3869=账期!$A$27,G3869=账期!$A$26,G3869=账期!$A$28,G3869=账期!$A$30,G3869=账期!$A$32,G3869=账期!$A$34,G3869=账期!$A$35,G3869=账期!$A$37,G3869=账期!$A$39,G3869=账期!$A$40,G3869=账期!$A$41,G3869=账期!$A$42,G3869=账期!$A$43,G3869=账期!$A$44,G3869=账期!$A$45,G3869=账期!$A$46,G3869=账期!$A$48,G3869=账期!$A$50,G3869=账期!$A$51,G3869=账期!$A$52,G3869=账期!$A$53,G3869=账期!$A$54,G3869=账期!$A$56,G3869=账期!$A$57,G3869=账期!$A$58,G3869=账期!$A$59,G3869=账期!$A$60,G3869=账期!$A$61,G3869=账期!$A$62,G3869=账期!$A$63,G3869=账期!$A$64,G3869=账期!$A$66,G3869=账期!$A$67,G3869=账期!$A$68,G3869=账期!$A$70,G3869=账期!$A$71),30,IF(OR(G3869=账期!$A$74,G3869=账期!$A$77,G3869=账期!$A$76,G3869=账期!$A$79,G3869=账期!$A$80,G3869=账期!$A$81,G3869=账期!$A$83,G3869=账期!$A$85,G3869=账期!$A$87,G3869=账期!$A$89,G3869=账期!$A$91),60,IF(OR(G3869=账期!$A$93,G3869=账期!$A$94,G3869=账期!$A$95,G3869=账期!$A$96,G3869=账期!$A$98,G3869=账期!$A$99,G3869=账期!$A$101,G3869=账期!$A$102),90,0)))</f>
        <v>0</v>
      </c>
      <c r="AF3869" s="396"/>
      <c r="AG3869" s="384"/>
      <c r="AH3869" s="396" t="str">
        <f t="shared" si="523"/>
        <v/>
      </c>
    </row>
    <row r="3870" spans="1:34" ht="18" customHeight="1" x14ac:dyDescent="0.25">
      <c r="A3870" s="301" t="str">
        <f t="shared" si="525"/>
        <v/>
      </c>
      <c r="B3870" s="397"/>
      <c r="C3870" s="398"/>
      <c r="D3870" s="399"/>
      <c r="E3870" s="383" t="str">
        <f t="shared" si="528"/>
        <v>C</v>
      </c>
      <c r="F3870" s="383" t="str">
        <f t="shared" si="529"/>
        <v>C</v>
      </c>
      <c r="G3870" s="400"/>
      <c r="H3870" s="385" t="str">
        <f>IF(G3870="","",VLOOKUP(G3870,下拉数据源!J:K,2,0))</f>
        <v/>
      </c>
      <c r="I3870" s="385"/>
      <c r="J3870" s="385"/>
      <c r="K3870" s="386"/>
      <c r="L3870" s="401"/>
      <c r="M3870" s="384"/>
      <c r="N3870" s="384"/>
      <c r="O3870" s="384"/>
      <c r="P3870" s="386"/>
      <c r="Q3870" s="387"/>
      <c r="R3870" s="286"/>
      <c r="S3870" s="388">
        <f t="shared" si="526"/>
        <v>0</v>
      </c>
      <c r="T3870" s="389"/>
      <c r="U3870" s="389">
        <f t="shared" si="524"/>
        <v>0</v>
      </c>
      <c r="V3870" s="451"/>
      <c r="W3870" s="452"/>
      <c r="X3870" s="386"/>
      <c r="Y3870" s="390"/>
      <c r="Z3870" s="391"/>
      <c r="AA3870" s="392"/>
      <c r="AB3870" s="393"/>
      <c r="AC3870" s="394"/>
      <c r="AD3870" s="395">
        <f t="shared" si="527"/>
        <v>0</v>
      </c>
      <c r="AE3870" s="396">
        <f>IF(OR(G3870=账期!$A$18,G3870=账期!$A$20,G3870=账期!$A$22,G3870=账期!$A$24,G3870=账期!$A$25,G3870=账期!$A$27,G3870=账期!$A$26,G3870=账期!$A$28,G3870=账期!$A$30,G3870=账期!$A$32,G3870=账期!$A$34,G3870=账期!$A$35,G3870=账期!$A$37,G3870=账期!$A$39,G3870=账期!$A$40,G3870=账期!$A$41,G3870=账期!$A$42,G3870=账期!$A$43,G3870=账期!$A$44,G3870=账期!$A$45,G3870=账期!$A$46,G3870=账期!$A$48,G3870=账期!$A$50,G3870=账期!$A$51,G3870=账期!$A$52,G3870=账期!$A$53,G3870=账期!$A$54,G3870=账期!$A$56,G3870=账期!$A$57,G3870=账期!$A$58,G3870=账期!$A$59,G3870=账期!$A$60,G3870=账期!$A$61,G3870=账期!$A$62,G3870=账期!$A$63,G3870=账期!$A$64,G3870=账期!$A$66,G3870=账期!$A$67,G3870=账期!$A$68,G3870=账期!$A$70,G3870=账期!$A$71),30,IF(OR(G3870=账期!$A$74,G3870=账期!$A$77,G3870=账期!$A$76,G3870=账期!$A$79,G3870=账期!$A$80,G3870=账期!$A$81,G3870=账期!$A$83,G3870=账期!$A$85,G3870=账期!$A$87,G3870=账期!$A$89,G3870=账期!$A$91),60,IF(OR(G3870=账期!$A$93,G3870=账期!$A$94,G3870=账期!$A$95,G3870=账期!$A$96,G3870=账期!$A$98,G3870=账期!$A$99,G3870=账期!$A$101,G3870=账期!$A$102),90,0)))</f>
        <v>0</v>
      </c>
      <c r="AF3870" s="396"/>
      <c r="AG3870" s="384"/>
      <c r="AH3870" s="396" t="str">
        <f t="shared" si="523"/>
        <v/>
      </c>
    </row>
    <row r="3871" spans="1:34" ht="18" customHeight="1" x14ac:dyDescent="0.25">
      <c r="A3871" s="301" t="str">
        <f t="shared" si="525"/>
        <v/>
      </c>
      <c r="B3871" s="397"/>
      <c r="C3871" s="398"/>
      <c r="D3871" s="399"/>
      <c r="E3871" s="383" t="str">
        <f t="shared" si="528"/>
        <v>C</v>
      </c>
      <c r="F3871" s="383" t="str">
        <f t="shared" si="529"/>
        <v>C</v>
      </c>
      <c r="G3871" s="400"/>
      <c r="H3871" s="385" t="str">
        <f>IF(G3871="","",VLOOKUP(G3871,下拉数据源!J:K,2,0))</f>
        <v/>
      </c>
      <c r="I3871" s="385"/>
      <c r="J3871" s="385"/>
      <c r="K3871" s="386"/>
      <c r="L3871" s="401"/>
      <c r="M3871" s="384"/>
      <c r="N3871" s="384"/>
      <c r="O3871" s="384"/>
      <c r="P3871" s="386"/>
      <c r="Q3871" s="387"/>
      <c r="R3871" s="286"/>
      <c r="S3871" s="388">
        <f t="shared" si="526"/>
        <v>0</v>
      </c>
      <c r="T3871" s="389"/>
      <c r="U3871" s="389">
        <f t="shared" si="524"/>
        <v>0</v>
      </c>
      <c r="V3871" s="451"/>
      <c r="W3871" s="452"/>
      <c r="X3871" s="386"/>
      <c r="Y3871" s="390"/>
      <c r="Z3871" s="391"/>
      <c r="AA3871" s="392"/>
      <c r="AB3871" s="393"/>
      <c r="AC3871" s="394"/>
      <c r="AD3871" s="395">
        <f t="shared" si="527"/>
        <v>0</v>
      </c>
      <c r="AE3871" s="396">
        <f>IF(OR(G3871=账期!$A$18,G3871=账期!$A$20,G3871=账期!$A$22,G3871=账期!$A$24,G3871=账期!$A$25,G3871=账期!$A$27,G3871=账期!$A$26,G3871=账期!$A$28,G3871=账期!$A$30,G3871=账期!$A$32,G3871=账期!$A$34,G3871=账期!$A$35,G3871=账期!$A$37,G3871=账期!$A$39,G3871=账期!$A$40,G3871=账期!$A$41,G3871=账期!$A$42,G3871=账期!$A$43,G3871=账期!$A$44,G3871=账期!$A$45,G3871=账期!$A$46,G3871=账期!$A$48,G3871=账期!$A$50,G3871=账期!$A$51,G3871=账期!$A$52,G3871=账期!$A$53,G3871=账期!$A$54,G3871=账期!$A$56,G3871=账期!$A$57,G3871=账期!$A$58,G3871=账期!$A$59,G3871=账期!$A$60,G3871=账期!$A$61,G3871=账期!$A$62,G3871=账期!$A$63,G3871=账期!$A$64,G3871=账期!$A$66,G3871=账期!$A$67,G3871=账期!$A$68,G3871=账期!$A$70,G3871=账期!$A$71),30,IF(OR(G3871=账期!$A$74,G3871=账期!$A$77,G3871=账期!$A$76,G3871=账期!$A$79,G3871=账期!$A$80,G3871=账期!$A$81,G3871=账期!$A$83,G3871=账期!$A$85,G3871=账期!$A$87,G3871=账期!$A$89,G3871=账期!$A$91),60,IF(OR(G3871=账期!$A$93,G3871=账期!$A$94,G3871=账期!$A$95,G3871=账期!$A$96,G3871=账期!$A$98,G3871=账期!$A$99,G3871=账期!$A$101,G3871=账期!$A$102),90,0)))</f>
        <v>0</v>
      </c>
      <c r="AF3871" s="396"/>
      <c r="AG3871" s="384"/>
      <c r="AH3871" s="396" t="str">
        <f t="shared" si="523"/>
        <v/>
      </c>
    </row>
    <row r="3872" spans="1:34" ht="18" customHeight="1" x14ac:dyDescent="0.25">
      <c r="A3872" s="301" t="str">
        <f t="shared" si="525"/>
        <v/>
      </c>
      <c r="B3872" s="397"/>
      <c r="C3872" s="398"/>
      <c r="D3872" s="399"/>
      <c r="E3872" s="383" t="str">
        <f t="shared" si="528"/>
        <v>C</v>
      </c>
      <c r="F3872" s="383" t="str">
        <f t="shared" si="529"/>
        <v>C</v>
      </c>
      <c r="G3872" s="400"/>
      <c r="H3872" s="385" t="str">
        <f>IF(G3872="","",VLOOKUP(G3872,下拉数据源!J:K,2,0))</f>
        <v/>
      </c>
      <c r="I3872" s="385"/>
      <c r="J3872" s="385"/>
      <c r="K3872" s="386"/>
      <c r="L3872" s="401"/>
      <c r="M3872" s="384"/>
      <c r="N3872" s="384"/>
      <c r="O3872" s="384"/>
      <c r="P3872" s="386"/>
      <c r="Q3872" s="387"/>
      <c r="R3872" s="286"/>
      <c r="S3872" s="388">
        <f t="shared" si="526"/>
        <v>0</v>
      </c>
      <c r="T3872" s="389"/>
      <c r="U3872" s="389">
        <f t="shared" si="524"/>
        <v>0</v>
      </c>
      <c r="V3872" s="451"/>
      <c r="W3872" s="452"/>
      <c r="X3872" s="386"/>
      <c r="Y3872" s="390"/>
      <c r="Z3872" s="391"/>
      <c r="AA3872" s="392"/>
      <c r="AB3872" s="393"/>
      <c r="AC3872" s="394"/>
      <c r="AD3872" s="395">
        <f t="shared" si="527"/>
        <v>0</v>
      </c>
      <c r="AE3872" s="396">
        <f>IF(OR(G3872=账期!$A$18,G3872=账期!$A$20,G3872=账期!$A$22,G3872=账期!$A$24,G3872=账期!$A$25,G3872=账期!$A$27,G3872=账期!$A$26,G3872=账期!$A$28,G3872=账期!$A$30,G3872=账期!$A$32,G3872=账期!$A$34,G3872=账期!$A$35,G3872=账期!$A$37,G3872=账期!$A$39,G3872=账期!$A$40,G3872=账期!$A$41,G3872=账期!$A$42,G3872=账期!$A$43,G3872=账期!$A$44,G3872=账期!$A$45,G3872=账期!$A$46,G3872=账期!$A$48,G3872=账期!$A$50,G3872=账期!$A$51,G3872=账期!$A$52,G3872=账期!$A$53,G3872=账期!$A$54,G3872=账期!$A$56,G3872=账期!$A$57,G3872=账期!$A$58,G3872=账期!$A$59,G3872=账期!$A$60,G3872=账期!$A$61,G3872=账期!$A$62,G3872=账期!$A$63,G3872=账期!$A$64,G3872=账期!$A$66,G3872=账期!$A$67,G3872=账期!$A$68,G3872=账期!$A$70,G3872=账期!$A$71),30,IF(OR(G3872=账期!$A$74,G3872=账期!$A$77,G3872=账期!$A$76,G3872=账期!$A$79,G3872=账期!$A$80,G3872=账期!$A$81,G3872=账期!$A$83,G3872=账期!$A$85,G3872=账期!$A$87,G3872=账期!$A$89,G3872=账期!$A$91),60,IF(OR(G3872=账期!$A$93,G3872=账期!$A$94,G3872=账期!$A$95,G3872=账期!$A$96,G3872=账期!$A$98,G3872=账期!$A$99,G3872=账期!$A$101,G3872=账期!$A$102),90,0)))</f>
        <v>0</v>
      </c>
      <c r="AF3872" s="396"/>
      <c r="AG3872" s="384"/>
      <c r="AH3872" s="396" t="str">
        <f t="shared" si="523"/>
        <v/>
      </c>
    </row>
    <row r="3873" spans="1:34" ht="18" customHeight="1" x14ac:dyDescent="0.25">
      <c r="A3873" s="301" t="str">
        <f t="shared" si="525"/>
        <v/>
      </c>
      <c r="B3873" s="397"/>
      <c r="C3873" s="398"/>
      <c r="D3873" s="399"/>
      <c r="E3873" s="383" t="str">
        <f t="shared" si="528"/>
        <v>C</v>
      </c>
      <c r="F3873" s="383" t="str">
        <f t="shared" si="529"/>
        <v>C</v>
      </c>
      <c r="G3873" s="400"/>
      <c r="H3873" s="385" t="str">
        <f>IF(G3873="","",VLOOKUP(G3873,下拉数据源!J:K,2,0))</f>
        <v/>
      </c>
      <c r="I3873" s="385"/>
      <c r="J3873" s="385"/>
      <c r="K3873" s="386"/>
      <c r="L3873" s="401"/>
      <c r="M3873" s="384"/>
      <c r="N3873" s="384"/>
      <c r="O3873" s="384"/>
      <c r="P3873" s="386"/>
      <c r="Q3873" s="387"/>
      <c r="R3873" s="286"/>
      <c r="S3873" s="388">
        <f t="shared" si="526"/>
        <v>0</v>
      </c>
      <c r="T3873" s="389"/>
      <c r="U3873" s="389">
        <f t="shared" si="524"/>
        <v>0</v>
      </c>
      <c r="V3873" s="451"/>
      <c r="W3873" s="452"/>
      <c r="X3873" s="386"/>
      <c r="Y3873" s="390"/>
      <c r="Z3873" s="391"/>
      <c r="AA3873" s="392"/>
      <c r="AB3873" s="393"/>
      <c r="AC3873" s="394"/>
      <c r="AD3873" s="395">
        <f t="shared" si="527"/>
        <v>0</v>
      </c>
      <c r="AE3873" s="396">
        <f>IF(OR(G3873=账期!$A$18,G3873=账期!$A$20,G3873=账期!$A$22,G3873=账期!$A$24,G3873=账期!$A$25,G3873=账期!$A$27,G3873=账期!$A$26,G3873=账期!$A$28,G3873=账期!$A$30,G3873=账期!$A$32,G3873=账期!$A$34,G3873=账期!$A$35,G3873=账期!$A$37,G3873=账期!$A$39,G3873=账期!$A$40,G3873=账期!$A$41,G3873=账期!$A$42,G3873=账期!$A$43,G3873=账期!$A$44,G3873=账期!$A$45,G3873=账期!$A$46,G3873=账期!$A$48,G3873=账期!$A$50,G3873=账期!$A$51,G3873=账期!$A$52,G3873=账期!$A$53,G3873=账期!$A$54,G3873=账期!$A$56,G3873=账期!$A$57,G3873=账期!$A$58,G3873=账期!$A$59,G3873=账期!$A$60,G3873=账期!$A$61,G3873=账期!$A$62,G3873=账期!$A$63,G3873=账期!$A$64,G3873=账期!$A$66,G3873=账期!$A$67,G3873=账期!$A$68,G3873=账期!$A$70,G3873=账期!$A$71),30,IF(OR(G3873=账期!$A$74,G3873=账期!$A$77,G3873=账期!$A$76,G3873=账期!$A$79,G3873=账期!$A$80,G3873=账期!$A$81,G3873=账期!$A$83,G3873=账期!$A$85,G3873=账期!$A$87,G3873=账期!$A$89,G3873=账期!$A$91),60,IF(OR(G3873=账期!$A$93,G3873=账期!$A$94,G3873=账期!$A$95,G3873=账期!$A$96,G3873=账期!$A$98,G3873=账期!$A$99,G3873=账期!$A$101,G3873=账期!$A$102),90,0)))</f>
        <v>0</v>
      </c>
      <c r="AF3873" s="396"/>
      <c r="AG3873" s="384"/>
      <c r="AH3873" s="396" t="str">
        <f t="shared" si="523"/>
        <v/>
      </c>
    </row>
    <row r="3874" spans="1:34" ht="18" customHeight="1" x14ac:dyDescent="0.25">
      <c r="A3874" s="301" t="str">
        <f t="shared" si="525"/>
        <v/>
      </c>
      <c r="B3874" s="397"/>
      <c r="C3874" s="398"/>
      <c r="D3874" s="399"/>
      <c r="E3874" s="383" t="str">
        <f t="shared" si="528"/>
        <v>C</v>
      </c>
      <c r="F3874" s="383" t="str">
        <f t="shared" si="529"/>
        <v>C</v>
      </c>
      <c r="G3874" s="400"/>
      <c r="H3874" s="385" t="str">
        <f>IF(G3874="","",VLOOKUP(G3874,下拉数据源!J:K,2,0))</f>
        <v/>
      </c>
      <c r="I3874" s="385"/>
      <c r="J3874" s="385"/>
      <c r="K3874" s="386"/>
      <c r="L3874" s="401"/>
      <c r="M3874" s="384"/>
      <c r="N3874" s="384"/>
      <c r="O3874" s="384"/>
      <c r="P3874" s="386"/>
      <c r="Q3874" s="387"/>
      <c r="R3874" s="286"/>
      <c r="S3874" s="388">
        <f t="shared" si="526"/>
        <v>0</v>
      </c>
      <c r="T3874" s="389"/>
      <c r="U3874" s="389">
        <f t="shared" si="524"/>
        <v>0</v>
      </c>
      <c r="V3874" s="451"/>
      <c r="W3874" s="452"/>
      <c r="X3874" s="386"/>
      <c r="Y3874" s="390"/>
      <c r="Z3874" s="391"/>
      <c r="AA3874" s="392"/>
      <c r="AB3874" s="393"/>
      <c r="AC3874" s="394"/>
      <c r="AD3874" s="395">
        <f t="shared" si="527"/>
        <v>0</v>
      </c>
      <c r="AE3874" s="396">
        <f>IF(OR(G3874=账期!$A$18,G3874=账期!$A$20,G3874=账期!$A$22,G3874=账期!$A$24,G3874=账期!$A$25,G3874=账期!$A$27,G3874=账期!$A$26,G3874=账期!$A$28,G3874=账期!$A$30,G3874=账期!$A$32,G3874=账期!$A$34,G3874=账期!$A$35,G3874=账期!$A$37,G3874=账期!$A$39,G3874=账期!$A$40,G3874=账期!$A$41,G3874=账期!$A$42,G3874=账期!$A$43,G3874=账期!$A$44,G3874=账期!$A$45,G3874=账期!$A$46,G3874=账期!$A$48,G3874=账期!$A$50,G3874=账期!$A$51,G3874=账期!$A$52,G3874=账期!$A$53,G3874=账期!$A$54,G3874=账期!$A$56,G3874=账期!$A$57,G3874=账期!$A$58,G3874=账期!$A$59,G3874=账期!$A$60,G3874=账期!$A$61,G3874=账期!$A$62,G3874=账期!$A$63,G3874=账期!$A$64,G3874=账期!$A$66,G3874=账期!$A$67,G3874=账期!$A$68,G3874=账期!$A$70,G3874=账期!$A$71),30,IF(OR(G3874=账期!$A$74,G3874=账期!$A$77,G3874=账期!$A$76,G3874=账期!$A$79,G3874=账期!$A$80,G3874=账期!$A$81,G3874=账期!$A$83,G3874=账期!$A$85,G3874=账期!$A$87,G3874=账期!$A$89,G3874=账期!$A$91),60,IF(OR(G3874=账期!$A$93,G3874=账期!$A$94,G3874=账期!$A$95,G3874=账期!$A$96,G3874=账期!$A$98,G3874=账期!$A$99,G3874=账期!$A$101,G3874=账期!$A$102),90,0)))</f>
        <v>0</v>
      </c>
      <c r="AF3874" s="396"/>
      <c r="AG3874" s="384"/>
      <c r="AH3874" s="396" t="str">
        <f t="shared" si="523"/>
        <v/>
      </c>
    </row>
    <row r="3875" spans="1:34" ht="18" customHeight="1" x14ac:dyDescent="0.25">
      <c r="A3875" s="301" t="str">
        <f t="shared" si="525"/>
        <v/>
      </c>
      <c r="B3875" s="397"/>
      <c r="C3875" s="398"/>
      <c r="D3875" s="399"/>
      <c r="E3875" s="383" t="str">
        <f t="shared" si="528"/>
        <v>C</v>
      </c>
      <c r="F3875" s="383" t="str">
        <f t="shared" si="529"/>
        <v>C</v>
      </c>
      <c r="G3875" s="400"/>
      <c r="H3875" s="385" t="str">
        <f>IF(G3875="","",VLOOKUP(G3875,下拉数据源!J:K,2,0))</f>
        <v/>
      </c>
      <c r="I3875" s="385"/>
      <c r="J3875" s="385"/>
      <c r="K3875" s="386"/>
      <c r="L3875" s="401"/>
      <c r="M3875" s="384"/>
      <c r="N3875" s="384"/>
      <c r="O3875" s="384"/>
      <c r="P3875" s="386"/>
      <c r="Q3875" s="387"/>
      <c r="R3875" s="286"/>
      <c r="S3875" s="388">
        <f t="shared" si="526"/>
        <v>0</v>
      </c>
      <c r="T3875" s="389"/>
      <c r="U3875" s="389">
        <f t="shared" si="524"/>
        <v>0</v>
      </c>
      <c r="V3875" s="451"/>
      <c r="W3875" s="452"/>
      <c r="X3875" s="386"/>
      <c r="Y3875" s="390"/>
      <c r="Z3875" s="391"/>
      <c r="AA3875" s="392"/>
      <c r="AB3875" s="393"/>
      <c r="AC3875" s="394"/>
      <c r="AD3875" s="395">
        <f t="shared" si="527"/>
        <v>0</v>
      </c>
      <c r="AE3875" s="396">
        <f>IF(OR(G3875=账期!$A$18,G3875=账期!$A$20,G3875=账期!$A$22,G3875=账期!$A$24,G3875=账期!$A$25,G3875=账期!$A$27,G3875=账期!$A$26,G3875=账期!$A$28,G3875=账期!$A$30,G3875=账期!$A$32,G3875=账期!$A$34,G3875=账期!$A$35,G3875=账期!$A$37,G3875=账期!$A$39,G3875=账期!$A$40,G3875=账期!$A$41,G3875=账期!$A$42,G3875=账期!$A$43,G3875=账期!$A$44,G3875=账期!$A$45,G3875=账期!$A$46,G3875=账期!$A$48,G3875=账期!$A$50,G3875=账期!$A$51,G3875=账期!$A$52,G3875=账期!$A$53,G3875=账期!$A$54,G3875=账期!$A$56,G3875=账期!$A$57,G3875=账期!$A$58,G3875=账期!$A$59,G3875=账期!$A$60,G3875=账期!$A$61,G3875=账期!$A$62,G3875=账期!$A$63,G3875=账期!$A$64,G3875=账期!$A$66,G3875=账期!$A$67,G3875=账期!$A$68,G3875=账期!$A$70,G3875=账期!$A$71),30,IF(OR(G3875=账期!$A$74,G3875=账期!$A$77,G3875=账期!$A$76,G3875=账期!$A$79,G3875=账期!$A$80,G3875=账期!$A$81,G3875=账期!$A$83,G3875=账期!$A$85,G3875=账期!$A$87,G3875=账期!$A$89,G3875=账期!$A$91),60,IF(OR(G3875=账期!$A$93,G3875=账期!$A$94,G3875=账期!$A$95,G3875=账期!$A$96,G3875=账期!$A$98,G3875=账期!$A$99,G3875=账期!$A$101,G3875=账期!$A$102),90,0)))</f>
        <v>0</v>
      </c>
      <c r="AF3875" s="396"/>
      <c r="AG3875" s="384"/>
      <c r="AH3875" s="396" t="str">
        <f t="shared" si="523"/>
        <v/>
      </c>
    </row>
    <row r="3876" spans="1:34" ht="18" customHeight="1" x14ac:dyDescent="0.25">
      <c r="A3876" s="301" t="str">
        <f t="shared" si="525"/>
        <v/>
      </c>
      <c r="B3876" s="397"/>
      <c r="C3876" s="398"/>
      <c r="D3876" s="399"/>
      <c r="E3876" s="383" t="str">
        <f t="shared" si="528"/>
        <v>C</v>
      </c>
      <c r="F3876" s="383" t="str">
        <f t="shared" si="529"/>
        <v>C</v>
      </c>
      <c r="G3876" s="400"/>
      <c r="H3876" s="385" t="str">
        <f>IF(G3876="","",VLOOKUP(G3876,下拉数据源!J:K,2,0))</f>
        <v/>
      </c>
      <c r="I3876" s="385"/>
      <c r="J3876" s="385"/>
      <c r="K3876" s="386"/>
      <c r="L3876" s="401"/>
      <c r="M3876" s="384"/>
      <c r="N3876" s="384"/>
      <c r="O3876" s="384"/>
      <c r="P3876" s="386"/>
      <c r="Q3876" s="387"/>
      <c r="R3876" s="286"/>
      <c r="S3876" s="388">
        <f t="shared" si="526"/>
        <v>0</v>
      </c>
      <c r="T3876" s="389"/>
      <c r="U3876" s="389">
        <f t="shared" si="524"/>
        <v>0</v>
      </c>
      <c r="V3876" s="451"/>
      <c r="W3876" s="452"/>
      <c r="X3876" s="386"/>
      <c r="Y3876" s="390"/>
      <c r="Z3876" s="391"/>
      <c r="AA3876" s="392"/>
      <c r="AB3876" s="393"/>
      <c r="AC3876" s="394"/>
      <c r="AD3876" s="395">
        <f t="shared" si="527"/>
        <v>0</v>
      </c>
      <c r="AE3876" s="396">
        <f>IF(OR(G3876=账期!$A$18,G3876=账期!$A$20,G3876=账期!$A$22,G3876=账期!$A$24,G3876=账期!$A$25,G3876=账期!$A$27,G3876=账期!$A$26,G3876=账期!$A$28,G3876=账期!$A$30,G3876=账期!$A$32,G3876=账期!$A$34,G3876=账期!$A$35,G3876=账期!$A$37,G3876=账期!$A$39,G3876=账期!$A$40,G3876=账期!$A$41,G3876=账期!$A$42,G3876=账期!$A$43,G3876=账期!$A$44,G3876=账期!$A$45,G3876=账期!$A$46,G3876=账期!$A$48,G3876=账期!$A$50,G3876=账期!$A$51,G3876=账期!$A$52,G3876=账期!$A$53,G3876=账期!$A$54,G3876=账期!$A$56,G3876=账期!$A$57,G3876=账期!$A$58,G3876=账期!$A$59,G3876=账期!$A$60,G3876=账期!$A$61,G3876=账期!$A$62,G3876=账期!$A$63,G3876=账期!$A$64,G3876=账期!$A$66,G3876=账期!$A$67,G3876=账期!$A$68,G3876=账期!$A$70,G3876=账期!$A$71),30,IF(OR(G3876=账期!$A$74,G3876=账期!$A$77,G3876=账期!$A$76,G3876=账期!$A$79,G3876=账期!$A$80,G3876=账期!$A$81,G3876=账期!$A$83,G3876=账期!$A$85,G3876=账期!$A$87,G3876=账期!$A$89,G3876=账期!$A$91),60,IF(OR(G3876=账期!$A$93,G3876=账期!$A$94,G3876=账期!$A$95,G3876=账期!$A$96,G3876=账期!$A$98,G3876=账期!$A$99,G3876=账期!$A$101,G3876=账期!$A$102),90,0)))</f>
        <v>0</v>
      </c>
      <c r="AF3876" s="396"/>
      <c r="AG3876" s="384"/>
      <c r="AH3876" s="396" t="str">
        <f t="shared" si="523"/>
        <v/>
      </c>
    </row>
    <row r="3877" spans="1:34" ht="18" customHeight="1" x14ac:dyDescent="0.25">
      <c r="A3877" s="301" t="str">
        <f t="shared" si="525"/>
        <v/>
      </c>
      <c r="B3877" s="397"/>
      <c r="C3877" s="398"/>
      <c r="D3877" s="399"/>
      <c r="E3877" s="383" t="str">
        <f t="shared" si="528"/>
        <v>C</v>
      </c>
      <c r="F3877" s="383" t="str">
        <f t="shared" si="529"/>
        <v>C</v>
      </c>
      <c r="G3877" s="400"/>
      <c r="H3877" s="385" t="str">
        <f>IF(G3877="","",VLOOKUP(G3877,下拉数据源!J:K,2,0))</f>
        <v/>
      </c>
      <c r="I3877" s="385"/>
      <c r="J3877" s="385"/>
      <c r="K3877" s="386"/>
      <c r="L3877" s="401"/>
      <c r="M3877" s="384"/>
      <c r="N3877" s="384"/>
      <c r="O3877" s="384"/>
      <c r="P3877" s="386"/>
      <c r="Q3877" s="387"/>
      <c r="R3877" s="286"/>
      <c r="S3877" s="388">
        <f t="shared" si="526"/>
        <v>0</v>
      </c>
      <c r="T3877" s="389"/>
      <c r="U3877" s="389">
        <f t="shared" si="524"/>
        <v>0</v>
      </c>
      <c r="V3877" s="451"/>
      <c r="W3877" s="452"/>
      <c r="X3877" s="386"/>
      <c r="Y3877" s="390"/>
      <c r="Z3877" s="391"/>
      <c r="AA3877" s="392"/>
      <c r="AB3877" s="393"/>
      <c r="AC3877" s="394"/>
      <c r="AD3877" s="395">
        <f t="shared" si="527"/>
        <v>0</v>
      </c>
      <c r="AE3877" s="396">
        <f>IF(OR(G3877=账期!$A$18,G3877=账期!$A$20,G3877=账期!$A$22,G3877=账期!$A$24,G3877=账期!$A$25,G3877=账期!$A$27,G3877=账期!$A$26,G3877=账期!$A$28,G3877=账期!$A$30,G3877=账期!$A$32,G3877=账期!$A$34,G3877=账期!$A$35,G3877=账期!$A$37,G3877=账期!$A$39,G3877=账期!$A$40,G3877=账期!$A$41,G3877=账期!$A$42,G3877=账期!$A$43,G3877=账期!$A$44,G3877=账期!$A$45,G3877=账期!$A$46,G3877=账期!$A$48,G3877=账期!$A$50,G3877=账期!$A$51,G3877=账期!$A$52,G3877=账期!$A$53,G3877=账期!$A$54,G3877=账期!$A$56,G3877=账期!$A$57,G3877=账期!$A$58,G3877=账期!$A$59,G3877=账期!$A$60,G3877=账期!$A$61,G3877=账期!$A$62,G3877=账期!$A$63,G3877=账期!$A$64,G3877=账期!$A$66,G3877=账期!$A$67,G3877=账期!$A$68,G3877=账期!$A$70,G3877=账期!$A$71),30,IF(OR(G3877=账期!$A$74,G3877=账期!$A$77,G3877=账期!$A$76,G3877=账期!$A$79,G3877=账期!$A$80,G3877=账期!$A$81,G3877=账期!$A$83,G3877=账期!$A$85,G3877=账期!$A$87,G3877=账期!$A$89,G3877=账期!$A$91),60,IF(OR(G3877=账期!$A$93,G3877=账期!$A$94,G3877=账期!$A$95,G3877=账期!$A$96,G3877=账期!$A$98,G3877=账期!$A$99,G3877=账期!$A$101,G3877=账期!$A$102),90,0)))</f>
        <v>0</v>
      </c>
      <c r="AF3877" s="396"/>
      <c r="AG3877" s="384"/>
      <c r="AH3877" s="396" t="str">
        <f t="shared" si="523"/>
        <v/>
      </c>
    </row>
    <row r="3878" spans="1:34" ht="18" customHeight="1" x14ac:dyDescent="0.25">
      <c r="A3878" s="301" t="str">
        <f t="shared" si="525"/>
        <v/>
      </c>
      <c r="B3878" s="397"/>
      <c r="C3878" s="398"/>
      <c r="D3878" s="399"/>
      <c r="E3878" s="383" t="str">
        <f t="shared" si="528"/>
        <v>C</v>
      </c>
      <c r="F3878" s="383" t="str">
        <f t="shared" si="529"/>
        <v>C</v>
      </c>
      <c r="G3878" s="400"/>
      <c r="H3878" s="385" t="str">
        <f>IF(G3878="","",VLOOKUP(G3878,下拉数据源!J:K,2,0))</f>
        <v/>
      </c>
      <c r="I3878" s="385"/>
      <c r="J3878" s="385"/>
      <c r="K3878" s="386"/>
      <c r="L3878" s="401"/>
      <c r="M3878" s="384"/>
      <c r="N3878" s="384"/>
      <c r="O3878" s="384"/>
      <c r="P3878" s="386"/>
      <c r="Q3878" s="387"/>
      <c r="R3878" s="286"/>
      <c r="S3878" s="388">
        <f t="shared" si="526"/>
        <v>0</v>
      </c>
      <c r="T3878" s="389"/>
      <c r="U3878" s="389">
        <f t="shared" si="524"/>
        <v>0</v>
      </c>
      <c r="V3878" s="451"/>
      <c r="W3878" s="452"/>
      <c r="X3878" s="386"/>
      <c r="Y3878" s="390"/>
      <c r="Z3878" s="391"/>
      <c r="AA3878" s="392"/>
      <c r="AB3878" s="393"/>
      <c r="AC3878" s="394"/>
      <c r="AD3878" s="395">
        <f t="shared" si="527"/>
        <v>0</v>
      </c>
      <c r="AE3878" s="396">
        <f>IF(OR(G3878=账期!$A$18,G3878=账期!$A$20,G3878=账期!$A$22,G3878=账期!$A$24,G3878=账期!$A$25,G3878=账期!$A$27,G3878=账期!$A$26,G3878=账期!$A$28,G3878=账期!$A$30,G3878=账期!$A$32,G3878=账期!$A$34,G3878=账期!$A$35,G3878=账期!$A$37,G3878=账期!$A$39,G3878=账期!$A$40,G3878=账期!$A$41,G3878=账期!$A$42,G3878=账期!$A$43,G3878=账期!$A$44,G3878=账期!$A$45,G3878=账期!$A$46,G3878=账期!$A$48,G3878=账期!$A$50,G3878=账期!$A$51,G3878=账期!$A$52,G3878=账期!$A$53,G3878=账期!$A$54,G3878=账期!$A$56,G3878=账期!$A$57,G3878=账期!$A$58,G3878=账期!$A$59,G3878=账期!$A$60,G3878=账期!$A$61,G3878=账期!$A$62,G3878=账期!$A$63,G3878=账期!$A$64,G3878=账期!$A$66,G3878=账期!$A$67,G3878=账期!$A$68,G3878=账期!$A$70,G3878=账期!$A$71),30,IF(OR(G3878=账期!$A$74,G3878=账期!$A$77,G3878=账期!$A$76,G3878=账期!$A$79,G3878=账期!$A$80,G3878=账期!$A$81,G3878=账期!$A$83,G3878=账期!$A$85,G3878=账期!$A$87,G3878=账期!$A$89,G3878=账期!$A$91),60,IF(OR(G3878=账期!$A$93,G3878=账期!$A$94,G3878=账期!$A$95,G3878=账期!$A$96,G3878=账期!$A$98,G3878=账期!$A$99,G3878=账期!$A$101,G3878=账期!$A$102),90,0)))</f>
        <v>0</v>
      </c>
      <c r="AF3878" s="396"/>
      <c r="AG3878" s="384"/>
      <c r="AH3878" s="396" t="str">
        <f t="shared" si="523"/>
        <v/>
      </c>
    </row>
    <row r="3879" spans="1:34" ht="18" customHeight="1" x14ac:dyDescent="0.25">
      <c r="A3879" s="301" t="str">
        <f t="shared" si="525"/>
        <v/>
      </c>
      <c r="B3879" s="397"/>
      <c r="C3879" s="398"/>
      <c r="D3879" s="399"/>
      <c r="E3879" s="383" t="str">
        <f t="shared" si="528"/>
        <v>C</v>
      </c>
      <c r="F3879" s="383" t="str">
        <f t="shared" si="529"/>
        <v>C</v>
      </c>
      <c r="G3879" s="400"/>
      <c r="H3879" s="385" t="str">
        <f>IF(G3879="","",VLOOKUP(G3879,下拉数据源!J:K,2,0))</f>
        <v/>
      </c>
      <c r="I3879" s="385"/>
      <c r="J3879" s="385"/>
      <c r="K3879" s="386"/>
      <c r="L3879" s="401"/>
      <c r="M3879" s="384"/>
      <c r="N3879" s="384"/>
      <c r="O3879" s="384"/>
      <c r="P3879" s="386"/>
      <c r="Q3879" s="387"/>
      <c r="R3879" s="286"/>
      <c r="S3879" s="388">
        <f t="shared" si="526"/>
        <v>0</v>
      </c>
      <c r="T3879" s="389"/>
      <c r="U3879" s="389">
        <f t="shared" si="524"/>
        <v>0</v>
      </c>
      <c r="V3879" s="451"/>
      <c r="W3879" s="452"/>
      <c r="X3879" s="386"/>
      <c r="Y3879" s="390"/>
      <c r="Z3879" s="391"/>
      <c r="AA3879" s="392"/>
      <c r="AB3879" s="393"/>
      <c r="AC3879" s="394"/>
      <c r="AD3879" s="395">
        <f t="shared" si="527"/>
        <v>0</v>
      </c>
      <c r="AE3879" s="396">
        <f>IF(OR(G3879=账期!$A$18,G3879=账期!$A$20,G3879=账期!$A$22,G3879=账期!$A$24,G3879=账期!$A$25,G3879=账期!$A$27,G3879=账期!$A$26,G3879=账期!$A$28,G3879=账期!$A$30,G3879=账期!$A$32,G3879=账期!$A$34,G3879=账期!$A$35,G3879=账期!$A$37,G3879=账期!$A$39,G3879=账期!$A$40,G3879=账期!$A$41,G3879=账期!$A$42,G3879=账期!$A$43,G3879=账期!$A$44,G3879=账期!$A$45,G3879=账期!$A$46,G3879=账期!$A$48,G3879=账期!$A$50,G3879=账期!$A$51,G3879=账期!$A$52,G3879=账期!$A$53,G3879=账期!$A$54,G3879=账期!$A$56,G3879=账期!$A$57,G3879=账期!$A$58,G3879=账期!$A$59,G3879=账期!$A$60,G3879=账期!$A$61,G3879=账期!$A$62,G3879=账期!$A$63,G3879=账期!$A$64,G3879=账期!$A$66,G3879=账期!$A$67,G3879=账期!$A$68,G3879=账期!$A$70,G3879=账期!$A$71),30,IF(OR(G3879=账期!$A$74,G3879=账期!$A$77,G3879=账期!$A$76,G3879=账期!$A$79,G3879=账期!$A$80,G3879=账期!$A$81,G3879=账期!$A$83,G3879=账期!$A$85,G3879=账期!$A$87,G3879=账期!$A$89,G3879=账期!$A$91),60,IF(OR(G3879=账期!$A$93,G3879=账期!$A$94,G3879=账期!$A$95,G3879=账期!$A$96,G3879=账期!$A$98,G3879=账期!$A$99,G3879=账期!$A$101,G3879=账期!$A$102),90,0)))</f>
        <v>0</v>
      </c>
      <c r="AF3879" s="396"/>
      <c r="AG3879" s="384"/>
      <c r="AH3879" s="396" t="str">
        <f t="shared" ref="AH3879:AH3924" si="530">IF(AG3879="华东","徐绪盛",IF(AG3879="华南","柯童柱",IF(AG3879="华中","杭得利",IF(AG3879="西南","张军",IF(AG3879="华北","石浩宇","")))))</f>
        <v/>
      </c>
    </row>
    <row r="3880" spans="1:34" ht="18" customHeight="1" x14ac:dyDescent="0.25">
      <c r="A3880" s="301" t="str">
        <f t="shared" si="525"/>
        <v/>
      </c>
      <c r="B3880" s="397"/>
      <c r="C3880" s="398"/>
      <c r="D3880" s="399"/>
      <c r="E3880" s="383" t="str">
        <f t="shared" si="528"/>
        <v>C</v>
      </c>
      <c r="F3880" s="383" t="str">
        <f t="shared" si="529"/>
        <v>C</v>
      </c>
      <c r="G3880" s="400"/>
      <c r="H3880" s="385" t="str">
        <f>IF(G3880="","",VLOOKUP(G3880,下拉数据源!J:K,2,0))</f>
        <v/>
      </c>
      <c r="I3880" s="385"/>
      <c r="J3880" s="385"/>
      <c r="K3880" s="386"/>
      <c r="L3880" s="401"/>
      <c r="M3880" s="384"/>
      <c r="N3880" s="384"/>
      <c r="O3880" s="384"/>
      <c r="P3880" s="386"/>
      <c r="Q3880" s="387"/>
      <c r="R3880" s="286"/>
      <c r="S3880" s="388">
        <f t="shared" si="526"/>
        <v>0</v>
      </c>
      <c r="T3880" s="389"/>
      <c r="U3880" s="389">
        <f t="shared" si="524"/>
        <v>0</v>
      </c>
      <c r="V3880" s="451"/>
      <c r="W3880" s="452"/>
      <c r="X3880" s="386"/>
      <c r="Y3880" s="390"/>
      <c r="Z3880" s="391"/>
      <c r="AA3880" s="392"/>
      <c r="AB3880" s="393"/>
      <c r="AC3880" s="394"/>
      <c r="AD3880" s="395">
        <f t="shared" si="527"/>
        <v>0</v>
      </c>
      <c r="AE3880" s="396">
        <f>IF(OR(G3880=账期!$A$18,G3880=账期!$A$20,G3880=账期!$A$22,G3880=账期!$A$24,G3880=账期!$A$25,G3880=账期!$A$27,G3880=账期!$A$26,G3880=账期!$A$28,G3880=账期!$A$30,G3880=账期!$A$32,G3880=账期!$A$34,G3880=账期!$A$35,G3880=账期!$A$37,G3880=账期!$A$39,G3880=账期!$A$40,G3880=账期!$A$41,G3880=账期!$A$42,G3880=账期!$A$43,G3880=账期!$A$44,G3880=账期!$A$45,G3880=账期!$A$46,G3880=账期!$A$48,G3880=账期!$A$50,G3880=账期!$A$51,G3880=账期!$A$52,G3880=账期!$A$53,G3880=账期!$A$54,G3880=账期!$A$56,G3880=账期!$A$57,G3880=账期!$A$58,G3880=账期!$A$59,G3880=账期!$A$60,G3880=账期!$A$61,G3880=账期!$A$62,G3880=账期!$A$63,G3880=账期!$A$64,G3880=账期!$A$66,G3880=账期!$A$67,G3880=账期!$A$68,G3880=账期!$A$70,G3880=账期!$A$71),30,IF(OR(G3880=账期!$A$74,G3880=账期!$A$77,G3880=账期!$A$76,G3880=账期!$A$79,G3880=账期!$A$80,G3880=账期!$A$81,G3880=账期!$A$83,G3880=账期!$A$85,G3880=账期!$A$87,G3880=账期!$A$89,G3880=账期!$A$91),60,IF(OR(G3880=账期!$A$93,G3880=账期!$A$94,G3880=账期!$A$95,G3880=账期!$A$96,G3880=账期!$A$98,G3880=账期!$A$99,G3880=账期!$A$101,G3880=账期!$A$102),90,0)))</f>
        <v>0</v>
      </c>
      <c r="AF3880" s="396"/>
      <c r="AG3880" s="384"/>
      <c r="AH3880" s="396" t="str">
        <f t="shared" si="530"/>
        <v/>
      </c>
    </row>
    <row r="3881" spans="1:34" ht="18" customHeight="1" x14ac:dyDescent="0.25">
      <c r="A3881" s="301" t="str">
        <f t="shared" si="525"/>
        <v/>
      </c>
      <c r="B3881" s="397"/>
      <c r="C3881" s="398"/>
      <c r="D3881" s="399"/>
      <c r="E3881" s="383" t="str">
        <f t="shared" si="528"/>
        <v>C</v>
      </c>
      <c r="F3881" s="383" t="str">
        <f t="shared" si="529"/>
        <v>C</v>
      </c>
      <c r="G3881" s="400"/>
      <c r="H3881" s="385" t="str">
        <f>IF(G3881="","",VLOOKUP(G3881,下拉数据源!J:K,2,0))</f>
        <v/>
      </c>
      <c r="I3881" s="385"/>
      <c r="J3881" s="385"/>
      <c r="K3881" s="386"/>
      <c r="L3881" s="401"/>
      <c r="M3881" s="384"/>
      <c r="N3881" s="384"/>
      <c r="O3881" s="384"/>
      <c r="P3881" s="386"/>
      <c r="Q3881" s="387"/>
      <c r="R3881" s="286"/>
      <c r="S3881" s="388">
        <f t="shared" si="526"/>
        <v>0</v>
      </c>
      <c r="T3881" s="389"/>
      <c r="U3881" s="389">
        <f t="shared" si="524"/>
        <v>0</v>
      </c>
      <c r="V3881" s="451"/>
      <c r="W3881" s="452"/>
      <c r="X3881" s="386"/>
      <c r="Y3881" s="390"/>
      <c r="Z3881" s="391"/>
      <c r="AA3881" s="392"/>
      <c r="AB3881" s="393"/>
      <c r="AC3881" s="394"/>
      <c r="AD3881" s="395">
        <f t="shared" si="527"/>
        <v>0</v>
      </c>
      <c r="AE3881" s="396">
        <f>IF(OR(G3881=账期!$A$18,G3881=账期!$A$20,G3881=账期!$A$22,G3881=账期!$A$24,G3881=账期!$A$25,G3881=账期!$A$27,G3881=账期!$A$26,G3881=账期!$A$28,G3881=账期!$A$30,G3881=账期!$A$32,G3881=账期!$A$34,G3881=账期!$A$35,G3881=账期!$A$37,G3881=账期!$A$39,G3881=账期!$A$40,G3881=账期!$A$41,G3881=账期!$A$42,G3881=账期!$A$43,G3881=账期!$A$44,G3881=账期!$A$45,G3881=账期!$A$46,G3881=账期!$A$48,G3881=账期!$A$50,G3881=账期!$A$51,G3881=账期!$A$52,G3881=账期!$A$53,G3881=账期!$A$54,G3881=账期!$A$56,G3881=账期!$A$57,G3881=账期!$A$58,G3881=账期!$A$59,G3881=账期!$A$60,G3881=账期!$A$61,G3881=账期!$A$62,G3881=账期!$A$63,G3881=账期!$A$64,G3881=账期!$A$66,G3881=账期!$A$67,G3881=账期!$A$68,G3881=账期!$A$70,G3881=账期!$A$71),30,IF(OR(G3881=账期!$A$74,G3881=账期!$A$77,G3881=账期!$A$76,G3881=账期!$A$79,G3881=账期!$A$80,G3881=账期!$A$81,G3881=账期!$A$83,G3881=账期!$A$85,G3881=账期!$A$87,G3881=账期!$A$89,G3881=账期!$A$91),60,IF(OR(G3881=账期!$A$93,G3881=账期!$A$94,G3881=账期!$A$95,G3881=账期!$A$96,G3881=账期!$A$98,G3881=账期!$A$99,G3881=账期!$A$101,G3881=账期!$A$102),90,0)))</f>
        <v>0</v>
      </c>
      <c r="AF3881" s="396"/>
      <c r="AG3881" s="384"/>
      <c r="AH3881" s="396" t="str">
        <f t="shared" si="530"/>
        <v/>
      </c>
    </row>
    <row r="3882" spans="1:34" ht="18" customHeight="1" x14ac:dyDescent="0.25">
      <c r="A3882" s="301" t="str">
        <f t="shared" si="525"/>
        <v/>
      </c>
      <c r="B3882" s="397"/>
      <c r="C3882" s="398"/>
      <c r="D3882" s="399"/>
      <c r="E3882" s="383" t="str">
        <f t="shared" si="528"/>
        <v>C</v>
      </c>
      <c r="F3882" s="383" t="str">
        <f t="shared" si="529"/>
        <v>C</v>
      </c>
      <c r="G3882" s="400"/>
      <c r="H3882" s="385" t="str">
        <f>IF(G3882="","",VLOOKUP(G3882,下拉数据源!J:K,2,0))</f>
        <v/>
      </c>
      <c r="I3882" s="385"/>
      <c r="J3882" s="385"/>
      <c r="K3882" s="386"/>
      <c r="L3882" s="401"/>
      <c r="M3882" s="384"/>
      <c r="N3882" s="384"/>
      <c r="O3882" s="384"/>
      <c r="P3882" s="386"/>
      <c r="Q3882" s="387"/>
      <c r="R3882" s="286"/>
      <c r="S3882" s="388">
        <f t="shared" si="526"/>
        <v>0</v>
      </c>
      <c r="T3882" s="389"/>
      <c r="U3882" s="389">
        <f t="shared" si="524"/>
        <v>0</v>
      </c>
      <c r="V3882" s="451"/>
      <c r="W3882" s="452"/>
      <c r="X3882" s="386"/>
      <c r="Y3882" s="390"/>
      <c r="Z3882" s="391"/>
      <c r="AA3882" s="392"/>
      <c r="AB3882" s="393"/>
      <c r="AC3882" s="394"/>
      <c r="AD3882" s="395">
        <f t="shared" si="527"/>
        <v>0</v>
      </c>
      <c r="AE3882" s="396">
        <f>IF(OR(G3882=账期!$A$18,G3882=账期!$A$20,G3882=账期!$A$22,G3882=账期!$A$24,G3882=账期!$A$25,G3882=账期!$A$27,G3882=账期!$A$26,G3882=账期!$A$28,G3882=账期!$A$30,G3882=账期!$A$32,G3882=账期!$A$34,G3882=账期!$A$35,G3882=账期!$A$37,G3882=账期!$A$39,G3882=账期!$A$40,G3882=账期!$A$41,G3882=账期!$A$42,G3882=账期!$A$43,G3882=账期!$A$44,G3882=账期!$A$45,G3882=账期!$A$46,G3882=账期!$A$48,G3882=账期!$A$50,G3882=账期!$A$51,G3882=账期!$A$52,G3882=账期!$A$53,G3882=账期!$A$54,G3882=账期!$A$56,G3882=账期!$A$57,G3882=账期!$A$58,G3882=账期!$A$59,G3882=账期!$A$60,G3882=账期!$A$61,G3882=账期!$A$62,G3882=账期!$A$63,G3882=账期!$A$64,G3882=账期!$A$66,G3882=账期!$A$67,G3882=账期!$A$68,G3882=账期!$A$70,G3882=账期!$A$71),30,IF(OR(G3882=账期!$A$74,G3882=账期!$A$77,G3882=账期!$A$76,G3882=账期!$A$79,G3882=账期!$A$80,G3882=账期!$A$81,G3882=账期!$A$83,G3882=账期!$A$85,G3882=账期!$A$87,G3882=账期!$A$89,G3882=账期!$A$91),60,IF(OR(G3882=账期!$A$93,G3882=账期!$A$94,G3882=账期!$A$95,G3882=账期!$A$96,G3882=账期!$A$98,G3882=账期!$A$99,G3882=账期!$A$101,G3882=账期!$A$102),90,0)))</f>
        <v>0</v>
      </c>
      <c r="AF3882" s="396"/>
      <c r="AG3882" s="384"/>
      <c r="AH3882" s="396" t="str">
        <f t="shared" si="530"/>
        <v/>
      </c>
    </row>
    <row r="3883" spans="1:34" ht="18" customHeight="1" x14ac:dyDescent="0.25">
      <c r="A3883" s="301" t="str">
        <f t="shared" si="525"/>
        <v/>
      </c>
      <c r="B3883" s="397"/>
      <c r="C3883" s="398"/>
      <c r="D3883" s="399"/>
      <c r="E3883" s="383" t="str">
        <f t="shared" si="528"/>
        <v>C</v>
      </c>
      <c r="F3883" s="383" t="str">
        <f t="shared" si="529"/>
        <v>C</v>
      </c>
      <c r="G3883" s="400"/>
      <c r="H3883" s="385" t="str">
        <f>IF(G3883="","",VLOOKUP(G3883,下拉数据源!J:K,2,0))</f>
        <v/>
      </c>
      <c r="I3883" s="385"/>
      <c r="J3883" s="385"/>
      <c r="K3883" s="386"/>
      <c r="L3883" s="401"/>
      <c r="M3883" s="384"/>
      <c r="N3883" s="384"/>
      <c r="O3883" s="384"/>
      <c r="P3883" s="386"/>
      <c r="Q3883" s="387"/>
      <c r="R3883" s="286"/>
      <c r="S3883" s="388">
        <f t="shared" si="526"/>
        <v>0</v>
      </c>
      <c r="T3883" s="389"/>
      <c r="U3883" s="389">
        <f t="shared" si="524"/>
        <v>0</v>
      </c>
      <c r="V3883" s="451"/>
      <c r="W3883" s="452"/>
      <c r="X3883" s="386"/>
      <c r="Y3883" s="390"/>
      <c r="Z3883" s="391"/>
      <c r="AA3883" s="392"/>
      <c r="AB3883" s="393"/>
      <c r="AC3883" s="394"/>
      <c r="AD3883" s="395">
        <f t="shared" si="527"/>
        <v>0</v>
      </c>
      <c r="AE3883" s="396">
        <f>IF(OR(G3883=账期!$A$18,G3883=账期!$A$20,G3883=账期!$A$22,G3883=账期!$A$24,G3883=账期!$A$25,G3883=账期!$A$27,G3883=账期!$A$26,G3883=账期!$A$28,G3883=账期!$A$30,G3883=账期!$A$32,G3883=账期!$A$34,G3883=账期!$A$35,G3883=账期!$A$37,G3883=账期!$A$39,G3883=账期!$A$40,G3883=账期!$A$41,G3883=账期!$A$42,G3883=账期!$A$43,G3883=账期!$A$44,G3883=账期!$A$45,G3883=账期!$A$46,G3883=账期!$A$48,G3883=账期!$A$50,G3883=账期!$A$51,G3883=账期!$A$52,G3883=账期!$A$53,G3883=账期!$A$54,G3883=账期!$A$56,G3883=账期!$A$57,G3883=账期!$A$58,G3883=账期!$A$59,G3883=账期!$A$60,G3883=账期!$A$61,G3883=账期!$A$62,G3883=账期!$A$63,G3883=账期!$A$64,G3883=账期!$A$66,G3883=账期!$A$67,G3883=账期!$A$68,G3883=账期!$A$70,G3883=账期!$A$71),30,IF(OR(G3883=账期!$A$74,G3883=账期!$A$77,G3883=账期!$A$76,G3883=账期!$A$79,G3883=账期!$A$80,G3883=账期!$A$81,G3883=账期!$A$83,G3883=账期!$A$85,G3883=账期!$A$87,G3883=账期!$A$89,G3883=账期!$A$91),60,IF(OR(G3883=账期!$A$93,G3883=账期!$A$94,G3883=账期!$A$95,G3883=账期!$A$96,G3883=账期!$A$98,G3883=账期!$A$99,G3883=账期!$A$101,G3883=账期!$A$102),90,0)))</f>
        <v>0</v>
      </c>
      <c r="AF3883" s="396"/>
      <c r="AG3883" s="384"/>
      <c r="AH3883" s="396" t="str">
        <f t="shared" si="530"/>
        <v/>
      </c>
    </row>
    <row r="3884" spans="1:34" ht="18" customHeight="1" x14ac:dyDescent="0.25">
      <c r="A3884" s="301" t="str">
        <f t="shared" si="525"/>
        <v/>
      </c>
      <c r="B3884" s="397"/>
      <c r="C3884" s="398"/>
      <c r="D3884" s="399"/>
      <c r="E3884" s="383" t="str">
        <f t="shared" si="528"/>
        <v>C</v>
      </c>
      <c r="F3884" s="383" t="str">
        <f t="shared" si="529"/>
        <v>C</v>
      </c>
      <c r="G3884" s="400"/>
      <c r="H3884" s="385" t="str">
        <f>IF(G3884="","",VLOOKUP(G3884,下拉数据源!J:K,2,0))</f>
        <v/>
      </c>
      <c r="I3884" s="385"/>
      <c r="J3884" s="385"/>
      <c r="K3884" s="386"/>
      <c r="L3884" s="401"/>
      <c r="M3884" s="384"/>
      <c r="N3884" s="384"/>
      <c r="O3884" s="384"/>
      <c r="P3884" s="386"/>
      <c r="Q3884" s="387"/>
      <c r="R3884" s="286"/>
      <c r="S3884" s="388">
        <f t="shared" si="526"/>
        <v>0</v>
      </c>
      <c r="T3884" s="389"/>
      <c r="U3884" s="389">
        <f t="shared" si="524"/>
        <v>0</v>
      </c>
      <c r="V3884" s="451"/>
      <c r="W3884" s="452"/>
      <c r="X3884" s="386"/>
      <c r="Y3884" s="390"/>
      <c r="Z3884" s="391"/>
      <c r="AA3884" s="392"/>
      <c r="AB3884" s="393"/>
      <c r="AC3884" s="394"/>
      <c r="AD3884" s="395">
        <f t="shared" si="527"/>
        <v>0</v>
      </c>
      <c r="AE3884" s="396">
        <f>IF(OR(G3884=账期!$A$18,G3884=账期!$A$20,G3884=账期!$A$22,G3884=账期!$A$24,G3884=账期!$A$25,G3884=账期!$A$27,G3884=账期!$A$26,G3884=账期!$A$28,G3884=账期!$A$30,G3884=账期!$A$32,G3884=账期!$A$34,G3884=账期!$A$35,G3884=账期!$A$37,G3884=账期!$A$39,G3884=账期!$A$40,G3884=账期!$A$41,G3884=账期!$A$42,G3884=账期!$A$43,G3884=账期!$A$44,G3884=账期!$A$45,G3884=账期!$A$46,G3884=账期!$A$48,G3884=账期!$A$50,G3884=账期!$A$51,G3884=账期!$A$52,G3884=账期!$A$53,G3884=账期!$A$54,G3884=账期!$A$56,G3884=账期!$A$57,G3884=账期!$A$58,G3884=账期!$A$59,G3884=账期!$A$60,G3884=账期!$A$61,G3884=账期!$A$62,G3884=账期!$A$63,G3884=账期!$A$64,G3884=账期!$A$66,G3884=账期!$A$67,G3884=账期!$A$68,G3884=账期!$A$70,G3884=账期!$A$71),30,IF(OR(G3884=账期!$A$74,G3884=账期!$A$77,G3884=账期!$A$76,G3884=账期!$A$79,G3884=账期!$A$80,G3884=账期!$A$81,G3884=账期!$A$83,G3884=账期!$A$85,G3884=账期!$A$87,G3884=账期!$A$89,G3884=账期!$A$91),60,IF(OR(G3884=账期!$A$93,G3884=账期!$A$94,G3884=账期!$A$95,G3884=账期!$A$96,G3884=账期!$A$98,G3884=账期!$A$99,G3884=账期!$A$101,G3884=账期!$A$102),90,0)))</f>
        <v>0</v>
      </c>
      <c r="AF3884" s="396"/>
      <c r="AG3884" s="384"/>
      <c r="AH3884" s="396" t="str">
        <f t="shared" si="530"/>
        <v/>
      </c>
    </row>
    <row r="3885" spans="1:34" ht="18" customHeight="1" x14ac:dyDescent="0.25">
      <c r="A3885" s="301" t="str">
        <f t="shared" si="525"/>
        <v/>
      </c>
      <c r="B3885" s="397"/>
      <c r="C3885" s="398"/>
      <c r="D3885" s="399"/>
      <c r="E3885" s="383" t="str">
        <f t="shared" si="528"/>
        <v>C</v>
      </c>
      <c r="F3885" s="383" t="str">
        <f t="shared" si="529"/>
        <v>C</v>
      </c>
      <c r="G3885" s="400"/>
      <c r="H3885" s="385" t="str">
        <f>IF(G3885="","",VLOOKUP(G3885,下拉数据源!J:K,2,0))</f>
        <v/>
      </c>
      <c r="I3885" s="385"/>
      <c r="J3885" s="385"/>
      <c r="K3885" s="386"/>
      <c r="L3885" s="401"/>
      <c r="M3885" s="384"/>
      <c r="N3885" s="384"/>
      <c r="O3885" s="384"/>
      <c r="P3885" s="386"/>
      <c r="Q3885" s="387"/>
      <c r="R3885" s="286"/>
      <c r="S3885" s="388">
        <f t="shared" si="526"/>
        <v>0</v>
      </c>
      <c r="T3885" s="389"/>
      <c r="U3885" s="389">
        <f t="shared" si="524"/>
        <v>0</v>
      </c>
      <c r="V3885" s="451"/>
      <c r="W3885" s="452"/>
      <c r="X3885" s="386"/>
      <c r="Y3885" s="390"/>
      <c r="Z3885" s="391"/>
      <c r="AA3885" s="392"/>
      <c r="AB3885" s="393"/>
      <c r="AC3885" s="394"/>
      <c r="AD3885" s="395">
        <f t="shared" si="527"/>
        <v>0</v>
      </c>
      <c r="AE3885" s="396">
        <f>IF(OR(G3885=账期!$A$18,G3885=账期!$A$20,G3885=账期!$A$22,G3885=账期!$A$24,G3885=账期!$A$25,G3885=账期!$A$27,G3885=账期!$A$26,G3885=账期!$A$28,G3885=账期!$A$30,G3885=账期!$A$32,G3885=账期!$A$34,G3885=账期!$A$35,G3885=账期!$A$37,G3885=账期!$A$39,G3885=账期!$A$40,G3885=账期!$A$41,G3885=账期!$A$42,G3885=账期!$A$43,G3885=账期!$A$44,G3885=账期!$A$45,G3885=账期!$A$46,G3885=账期!$A$48,G3885=账期!$A$50,G3885=账期!$A$51,G3885=账期!$A$52,G3885=账期!$A$53,G3885=账期!$A$54,G3885=账期!$A$56,G3885=账期!$A$57,G3885=账期!$A$58,G3885=账期!$A$59,G3885=账期!$A$60,G3885=账期!$A$61,G3885=账期!$A$62,G3885=账期!$A$63,G3885=账期!$A$64,G3885=账期!$A$66,G3885=账期!$A$67,G3885=账期!$A$68,G3885=账期!$A$70,G3885=账期!$A$71),30,IF(OR(G3885=账期!$A$74,G3885=账期!$A$77,G3885=账期!$A$76,G3885=账期!$A$79,G3885=账期!$A$80,G3885=账期!$A$81,G3885=账期!$A$83,G3885=账期!$A$85,G3885=账期!$A$87,G3885=账期!$A$89,G3885=账期!$A$91),60,IF(OR(G3885=账期!$A$93,G3885=账期!$A$94,G3885=账期!$A$95,G3885=账期!$A$96,G3885=账期!$A$98,G3885=账期!$A$99,G3885=账期!$A$101,G3885=账期!$A$102),90,0)))</f>
        <v>0</v>
      </c>
      <c r="AF3885" s="396"/>
      <c r="AG3885" s="384"/>
      <c r="AH3885" s="396" t="str">
        <f t="shared" si="530"/>
        <v/>
      </c>
    </row>
    <row r="3886" spans="1:34" ht="18" customHeight="1" x14ac:dyDescent="0.25">
      <c r="A3886" s="301" t="str">
        <f t="shared" si="525"/>
        <v/>
      </c>
      <c r="B3886" s="397"/>
      <c r="C3886" s="398"/>
      <c r="D3886" s="399"/>
      <c r="E3886" s="383" t="str">
        <f t="shared" si="528"/>
        <v>C</v>
      </c>
      <c r="F3886" s="383" t="str">
        <f t="shared" si="529"/>
        <v>C</v>
      </c>
      <c r="G3886" s="400"/>
      <c r="H3886" s="385" t="str">
        <f>IF(G3886="","",VLOOKUP(G3886,下拉数据源!J:K,2,0))</f>
        <v/>
      </c>
      <c r="I3886" s="385"/>
      <c r="J3886" s="385"/>
      <c r="K3886" s="386"/>
      <c r="L3886" s="401"/>
      <c r="M3886" s="384"/>
      <c r="N3886" s="384"/>
      <c r="O3886" s="384"/>
      <c r="P3886" s="386"/>
      <c r="Q3886" s="387"/>
      <c r="R3886" s="286"/>
      <c r="S3886" s="388">
        <f t="shared" si="526"/>
        <v>0</v>
      </c>
      <c r="T3886" s="389"/>
      <c r="U3886" s="389">
        <f t="shared" si="524"/>
        <v>0</v>
      </c>
      <c r="V3886" s="451"/>
      <c r="W3886" s="452"/>
      <c r="X3886" s="386"/>
      <c r="Y3886" s="390"/>
      <c r="Z3886" s="391"/>
      <c r="AA3886" s="392"/>
      <c r="AB3886" s="393"/>
      <c r="AC3886" s="394"/>
      <c r="AD3886" s="395">
        <f t="shared" si="527"/>
        <v>0</v>
      </c>
      <c r="AE3886" s="396">
        <f>IF(OR(G3886=账期!$A$18,G3886=账期!$A$20,G3886=账期!$A$22,G3886=账期!$A$24,G3886=账期!$A$25,G3886=账期!$A$27,G3886=账期!$A$26,G3886=账期!$A$28,G3886=账期!$A$30,G3886=账期!$A$32,G3886=账期!$A$34,G3886=账期!$A$35,G3886=账期!$A$37,G3886=账期!$A$39,G3886=账期!$A$40,G3886=账期!$A$41,G3886=账期!$A$42,G3886=账期!$A$43,G3886=账期!$A$44,G3886=账期!$A$45,G3886=账期!$A$46,G3886=账期!$A$48,G3886=账期!$A$50,G3886=账期!$A$51,G3886=账期!$A$52,G3886=账期!$A$53,G3886=账期!$A$54,G3886=账期!$A$56,G3886=账期!$A$57,G3886=账期!$A$58,G3886=账期!$A$59,G3886=账期!$A$60,G3886=账期!$A$61,G3886=账期!$A$62,G3886=账期!$A$63,G3886=账期!$A$64,G3886=账期!$A$66,G3886=账期!$A$67,G3886=账期!$A$68,G3886=账期!$A$70,G3886=账期!$A$71),30,IF(OR(G3886=账期!$A$74,G3886=账期!$A$77,G3886=账期!$A$76,G3886=账期!$A$79,G3886=账期!$A$80,G3886=账期!$A$81,G3886=账期!$A$83,G3886=账期!$A$85,G3886=账期!$A$87,G3886=账期!$A$89,G3886=账期!$A$91),60,IF(OR(G3886=账期!$A$93,G3886=账期!$A$94,G3886=账期!$A$95,G3886=账期!$A$96,G3886=账期!$A$98,G3886=账期!$A$99,G3886=账期!$A$101,G3886=账期!$A$102),90,0)))</f>
        <v>0</v>
      </c>
      <c r="AF3886" s="396"/>
      <c r="AG3886" s="384"/>
      <c r="AH3886" s="396" t="str">
        <f t="shared" si="530"/>
        <v/>
      </c>
    </row>
    <row r="3887" spans="1:34" ht="18" customHeight="1" x14ac:dyDescent="0.25">
      <c r="A3887" s="301" t="str">
        <f t="shared" si="525"/>
        <v/>
      </c>
      <c r="B3887" s="397"/>
      <c r="C3887" s="398"/>
      <c r="D3887" s="399"/>
      <c r="E3887" s="383" t="str">
        <f t="shared" si="528"/>
        <v>C</v>
      </c>
      <c r="F3887" s="383" t="str">
        <f t="shared" si="529"/>
        <v>C</v>
      </c>
      <c r="G3887" s="400"/>
      <c r="H3887" s="385" t="str">
        <f>IF(G3887="","",VLOOKUP(G3887,下拉数据源!J:K,2,0))</f>
        <v/>
      </c>
      <c r="I3887" s="385"/>
      <c r="J3887" s="385"/>
      <c r="K3887" s="386"/>
      <c r="L3887" s="401"/>
      <c r="M3887" s="384"/>
      <c r="N3887" s="384"/>
      <c r="O3887" s="384"/>
      <c r="P3887" s="386"/>
      <c r="Q3887" s="387"/>
      <c r="R3887" s="286"/>
      <c r="S3887" s="388">
        <f t="shared" si="526"/>
        <v>0</v>
      </c>
      <c r="T3887" s="389"/>
      <c r="U3887" s="389">
        <f t="shared" si="524"/>
        <v>0</v>
      </c>
      <c r="V3887" s="451"/>
      <c r="W3887" s="452"/>
      <c r="X3887" s="386"/>
      <c r="Y3887" s="390"/>
      <c r="Z3887" s="391"/>
      <c r="AA3887" s="392"/>
      <c r="AB3887" s="393"/>
      <c r="AC3887" s="394"/>
      <c r="AD3887" s="395">
        <f t="shared" si="527"/>
        <v>0</v>
      </c>
      <c r="AE3887" s="396">
        <f>IF(OR(G3887=账期!$A$18,G3887=账期!$A$20,G3887=账期!$A$22,G3887=账期!$A$24,G3887=账期!$A$25,G3887=账期!$A$27,G3887=账期!$A$26,G3887=账期!$A$28,G3887=账期!$A$30,G3887=账期!$A$32,G3887=账期!$A$34,G3887=账期!$A$35,G3887=账期!$A$37,G3887=账期!$A$39,G3887=账期!$A$40,G3887=账期!$A$41,G3887=账期!$A$42,G3887=账期!$A$43,G3887=账期!$A$44,G3887=账期!$A$45,G3887=账期!$A$46,G3887=账期!$A$48,G3887=账期!$A$50,G3887=账期!$A$51,G3887=账期!$A$52,G3887=账期!$A$53,G3887=账期!$A$54,G3887=账期!$A$56,G3887=账期!$A$57,G3887=账期!$A$58,G3887=账期!$A$59,G3887=账期!$A$60,G3887=账期!$A$61,G3887=账期!$A$62,G3887=账期!$A$63,G3887=账期!$A$64,G3887=账期!$A$66,G3887=账期!$A$67,G3887=账期!$A$68,G3887=账期!$A$70,G3887=账期!$A$71),30,IF(OR(G3887=账期!$A$74,G3887=账期!$A$77,G3887=账期!$A$76,G3887=账期!$A$79,G3887=账期!$A$80,G3887=账期!$A$81,G3887=账期!$A$83,G3887=账期!$A$85,G3887=账期!$A$87,G3887=账期!$A$89,G3887=账期!$A$91),60,IF(OR(G3887=账期!$A$93,G3887=账期!$A$94,G3887=账期!$A$95,G3887=账期!$A$96,G3887=账期!$A$98,G3887=账期!$A$99,G3887=账期!$A$101,G3887=账期!$A$102),90,0)))</f>
        <v>0</v>
      </c>
      <c r="AF3887" s="396"/>
      <c r="AG3887" s="384"/>
      <c r="AH3887" s="396" t="str">
        <f t="shared" si="530"/>
        <v/>
      </c>
    </row>
    <row r="3888" spans="1:34" ht="18" customHeight="1" x14ac:dyDescent="0.25">
      <c r="A3888" s="301" t="str">
        <f t="shared" si="525"/>
        <v/>
      </c>
      <c r="B3888" s="397"/>
      <c r="C3888" s="398"/>
      <c r="D3888" s="399"/>
      <c r="E3888" s="383" t="str">
        <f t="shared" si="528"/>
        <v>C</v>
      </c>
      <c r="F3888" s="383" t="str">
        <f t="shared" si="529"/>
        <v>C</v>
      </c>
      <c r="G3888" s="400"/>
      <c r="H3888" s="385" t="str">
        <f>IF(G3888="","",VLOOKUP(G3888,下拉数据源!J:K,2,0))</f>
        <v/>
      </c>
      <c r="I3888" s="385"/>
      <c r="J3888" s="385"/>
      <c r="K3888" s="386"/>
      <c r="L3888" s="401"/>
      <c r="M3888" s="384"/>
      <c r="N3888" s="384"/>
      <c r="O3888" s="384"/>
      <c r="P3888" s="386"/>
      <c r="Q3888" s="387"/>
      <c r="R3888" s="286"/>
      <c r="S3888" s="388">
        <f t="shared" si="526"/>
        <v>0</v>
      </c>
      <c r="T3888" s="389"/>
      <c r="U3888" s="389">
        <f t="shared" si="524"/>
        <v>0</v>
      </c>
      <c r="V3888" s="451"/>
      <c r="W3888" s="452"/>
      <c r="X3888" s="386"/>
      <c r="Y3888" s="390"/>
      <c r="Z3888" s="391"/>
      <c r="AA3888" s="392"/>
      <c r="AB3888" s="393"/>
      <c r="AC3888" s="394"/>
      <c r="AD3888" s="395">
        <f t="shared" si="527"/>
        <v>0</v>
      </c>
      <c r="AE3888" s="396">
        <f>IF(OR(G3888=账期!$A$18,G3888=账期!$A$20,G3888=账期!$A$22,G3888=账期!$A$24,G3888=账期!$A$25,G3888=账期!$A$27,G3888=账期!$A$26,G3888=账期!$A$28,G3888=账期!$A$30,G3888=账期!$A$32,G3888=账期!$A$34,G3888=账期!$A$35,G3888=账期!$A$37,G3888=账期!$A$39,G3888=账期!$A$40,G3888=账期!$A$41,G3888=账期!$A$42,G3888=账期!$A$43,G3888=账期!$A$44,G3888=账期!$A$45,G3888=账期!$A$46,G3888=账期!$A$48,G3888=账期!$A$50,G3888=账期!$A$51,G3888=账期!$A$52,G3888=账期!$A$53,G3888=账期!$A$54,G3888=账期!$A$56,G3888=账期!$A$57,G3888=账期!$A$58,G3888=账期!$A$59,G3888=账期!$A$60,G3888=账期!$A$61,G3888=账期!$A$62,G3888=账期!$A$63,G3888=账期!$A$64,G3888=账期!$A$66,G3888=账期!$A$67,G3888=账期!$A$68,G3888=账期!$A$70,G3888=账期!$A$71),30,IF(OR(G3888=账期!$A$74,G3888=账期!$A$77,G3888=账期!$A$76,G3888=账期!$A$79,G3888=账期!$A$80,G3888=账期!$A$81,G3888=账期!$A$83,G3888=账期!$A$85,G3888=账期!$A$87,G3888=账期!$A$89,G3888=账期!$A$91),60,IF(OR(G3888=账期!$A$93,G3888=账期!$A$94,G3888=账期!$A$95,G3888=账期!$A$96,G3888=账期!$A$98,G3888=账期!$A$99,G3888=账期!$A$101,G3888=账期!$A$102),90,0)))</f>
        <v>0</v>
      </c>
      <c r="AF3888" s="396"/>
      <c r="AG3888" s="384"/>
      <c r="AH3888" s="396" t="str">
        <f t="shared" si="530"/>
        <v/>
      </c>
    </row>
    <row r="3889" spans="1:34" ht="18" customHeight="1" x14ac:dyDescent="0.25">
      <c r="A3889" s="301" t="str">
        <f t="shared" si="525"/>
        <v/>
      </c>
      <c r="B3889" s="397"/>
      <c r="C3889" s="398"/>
      <c r="D3889" s="399"/>
      <c r="E3889" s="383" t="str">
        <f t="shared" si="528"/>
        <v>C</v>
      </c>
      <c r="F3889" s="383" t="str">
        <f t="shared" si="529"/>
        <v>C</v>
      </c>
      <c r="G3889" s="400"/>
      <c r="H3889" s="385" t="str">
        <f>IF(G3889="","",VLOOKUP(G3889,下拉数据源!J:K,2,0))</f>
        <v/>
      </c>
      <c r="I3889" s="385"/>
      <c r="J3889" s="385"/>
      <c r="K3889" s="386"/>
      <c r="L3889" s="401"/>
      <c r="M3889" s="384"/>
      <c r="N3889" s="384"/>
      <c r="O3889" s="384"/>
      <c r="P3889" s="386"/>
      <c r="Q3889" s="387"/>
      <c r="R3889" s="286"/>
      <c r="S3889" s="388">
        <f t="shared" si="526"/>
        <v>0</v>
      </c>
      <c r="T3889" s="389"/>
      <c r="U3889" s="389">
        <f t="shared" si="524"/>
        <v>0</v>
      </c>
      <c r="V3889" s="451"/>
      <c r="W3889" s="452"/>
      <c r="X3889" s="386"/>
      <c r="Y3889" s="390"/>
      <c r="Z3889" s="391"/>
      <c r="AA3889" s="392"/>
      <c r="AB3889" s="393"/>
      <c r="AC3889" s="394"/>
      <c r="AD3889" s="395">
        <f t="shared" si="527"/>
        <v>0</v>
      </c>
      <c r="AE3889" s="396">
        <f>IF(OR(G3889=账期!$A$18,G3889=账期!$A$20,G3889=账期!$A$22,G3889=账期!$A$24,G3889=账期!$A$25,G3889=账期!$A$27,G3889=账期!$A$26,G3889=账期!$A$28,G3889=账期!$A$30,G3889=账期!$A$32,G3889=账期!$A$34,G3889=账期!$A$35,G3889=账期!$A$37,G3889=账期!$A$39,G3889=账期!$A$40,G3889=账期!$A$41,G3889=账期!$A$42,G3889=账期!$A$43,G3889=账期!$A$44,G3889=账期!$A$45,G3889=账期!$A$46,G3889=账期!$A$48,G3889=账期!$A$50,G3889=账期!$A$51,G3889=账期!$A$52,G3889=账期!$A$53,G3889=账期!$A$54,G3889=账期!$A$56,G3889=账期!$A$57,G3889=账期!$A$58,G3889=账期!$A$59,G3889=账期!$A$60,G3889=账期!$A$61,G3889=账期!$A$62,G3889=账期!$A$63,G3889=账期!$A$64,G3889=账期!$A$66,G3889=账期!$A$67,G3889=账期!$A$68,G3889=账期!$A$70,G3889=账期!$A$71),30,IF(OR(G3889=账期!$A$74,G3889=账期!$A$77,G3889=账期!$A$76,G3889=账期!$A$79,G3889=账期!$A$80,G3889=账期!$A$81,G3889=账期!$A$83,G3889=账期!$A$85,G3889=账期!$A$87,G3889=账期!$A$89,G3889=账期!$A$91),60,IF(OR(G3889=账期!$A$93,G3889=账期!$A$94,G3889=账期!$A$95,G3889=账期!$A$96,G3889=账期!$A$98,G3889=账期!$A$99,G3889=账期!$A$101,G3889=账期!$A$102),90,0)))</f>
        <v>0</v>
      </c>
      <c r="AF3889" s="396"/>
      <c r="AG3889" s="384"/>
      <c r="AH3889" s="396" t="str">
        <f t="shared" si="530"/>
        <v/>
      </c>
    </row>
    <row r="3890" spans="1:34" ht="18" customHeight="1" x14ac:dyDescent="0.25">
      <c r="A3890" s="301" t="str">
        <f t="shared" si="525"/>
        <v/>
      </c>
      <c r="B3890" s="397"/>
      <c r="C3890" s="398"/>
      <c r="D3890" s="399"/>
      <c r="E3890" s="383" t="str">
        <f t="shared" si="528"/>
        <v>C</v>
      </c>
      <c r="F3890" s="383" t="str">
        <f t="shared" si="529"/>
        <v>C</v>
      </c>
      <c r="G3890" s="400"/>
      <c r="H3890" s="385" t="str">
        <f>IF(G3890="","",VLOOKUP(G3890,下拉数据源!J:K,2,0))</f>
        <v/>
      </c>
      <c r="I3890" s="385"/>
      <c r="J3890" s="385"/>
      <c r="K3890" s="386"/>
      <c r="L3890" s="401"/>
      <c r="M3890" s="384"/>
      <c r="N3890" s="384"/>
      <c r="O3890" s="384"/>
      <c r="P3890" s="386"/>
      <c r="Q3890" s="387"/>
      <c r="R3890" s="286"/>
      <c r="S3890" s="388">
        <f t="shared" si="526"/>
        <v>0</v>
      </c>
      <c r="T3890" s="389"/>
      <c r="U3890" s="389">
        <f t="shared" si="524"/>
        <v>0</v>
      </c>
      <c r="V3890" s="451"/>
      <c r="W3890" s="452"/>
      <c r="X3890" s="386"/>
      <c r="Y3890" s="390"/>
      <c r="Z3890" s="391"/>
      <c r="AA3890" s="392"/>
      <c r="AB3890" s="393"/>
      <c r="AC3890" s="394"/>
      <c r="AD3890" s="395">
        <f t="shared" si="527"/>
        <v>0</v>
      </c>
      <c r="AE3890" s="396">
        <f>IF(OR(G3890=账期!$A$18,G3890=账期!$A$20,G3890=账期!$A$22,G3890=账期!$A$24,G3890=账期!$A$25,G3890=账期!$A$27,G3890=账期!$A$26,G3890=账期!$A$28,G3890=账期!$A$30,G3890=账期!$A$32,G3890=账期!$A$34,G3890=账期!$A$35,G3890=账期!$A$37,G3890=账期!$A$39,G3890=账期!$A$40,G3890=账期!$A$41,G3890=账期!$A$42,G3890=账期!$A$43,G3890=账期!$A$44,G3890=账期!$A$45,G3890=账期!$A$46,G3890=账期!$A$48,G3890=账期!$A$50,G3890=账期!$A$51,G3890=账期!$A$52,G3890=账期!$A$53,G3890=账期!$A$54,G3890=账期!$A$56,G3890=账期!$A$57,G3890=账期!$A$58,G3890=账期!$A$59,G3890=账期!$A$60,G3890=账期!$A$61,G3890=账期!$A$62,G3890=账期!$A$63,G3890=账期!$A$64,G3890=账期!$A$66,G3890=账期!$A$67,G3890=账期!$A$68,G3890=账期!$A$70,G3890=账期!$A$71),30,IF(OR(G3890=账期!$A$74,G3890=账期!$A$77,G3890=账期!$A$76,G3890=账期!$A$79,G3890=账期!$A$80,G3890=账期!$A$81,G3890=账期!$A$83,G3890=账期!$A$85,G3890=账期!$A$87,G3890=账期!$A$89,G3890=账期!$A$91),60,IF(OR(G3890=账期!$A$93,G3890=账期!$A$94,G3890=账期!$A$95,G3890=账期!$A$96,G3890=账期!$A$98,G3890=账期!$A$99,G3890=账期!$A$101,G3890=账期!$A$102),90,0)))</f>
        <v>0</v>
      </c>
      <c r="AF3890" s="396"/>
      <c r="AG3890" s="384"/>
      <c r="AH3890" s="396" t="str">
        <f t="shared" si="530"/>
        <v/>
      </c>
    </row>
    <row r="3891" spans="1:34" ht="18" customHeight="1" x14ac:dyDescent="0.25">
      <c r="A3891" s="301" t="str">
        <f t="shared" si="525"/>
        <v/>
      </c>
      <c r="B3891" s="397"/>
      <c r="C3891" s="398"/>
      <c r="D3891" s="399"/>
      <c r="E3891" s="383" t="str">
        <f t="shared" si="528"/>
        <v>C</v>
      </c>
      <c r="F3891" s="383" t="str">
        <f t="shared" si="529"/>
        <v>C</v>
      </c>
      <c r="G3891" s="400"/>
      <c r="H3891" s="385" t="str">
        <f>IF(G3891="","",VLOOKUP(G3891,下拉数据源!J:K,2,0))</f>
        <v/>
      </c>
      <c r="I3891" s="385"/>
      <c r="J3891" s="385"/>
      <c r="K3891" s="386"/>
      <c r="L3891" s="401"/>
      <c r="M3891" s="384"/>
      <c r="N3891" s="384"/>
      <c r="O3891" s="384"/>
      <c r="P3891" s="386"/>
      <c r="Q3891" s="387"/>
      <c r="R3891" s="286"/>
      <c r="S3891" s="388">
        <f t="shared" si="526"/>
        <v>0</v>
      </c>
      <c r="T3891" s="389"/>
      <c r="U3891" s="389">
        <f t="shared" si="524"/>
        <v>0</v>
      </c>
      <c r="V3891" s="451"/>
      <c r="W3891" s="452"/>
      <c r="X3891" s="386"/>
      <c r="Y3891" s="390"/>
      <c r="Z3891" s="391"/>
      <c r="AA3891" s="392"/>
      <c r="AB3891" s="393"/>
      <c r="AC3891" s="394"/>
      <c r="AD3891" s="395">
        <f t="shared" si="527"/>
        <v>0</v>
      </c>
      <c r="AE3891" s="396">
        <f>IF(OR(G3891=账期!$A$18,G3891=账期!$A$20,G3891=账期!$A$22,G3891=账期!$A$24,G3891=账期!$A$25,G3891=账期!$A$27,G3891=账期!$A$26,G3891=账期!$A$28,G3891=账期!$A$30,G3891=账期!$A$32,G3891=账期!$A$34,G3891=账期!$A$35,G3891=账期!$A$37,G3891=账期!$A$39,G3891=账期!$A$40,G3891=账期!$A$41,G3891=账期!$A$42,G3891=账期!$A$43,G3891=账期!$A$44,G3891=账期!$A$45,G3891=账期!$A$46,G3891=账期!$A$48,G3891=账期!$A$50,G3891=账期!$A$51,G3891=账期!$A$52,G3891=账期!$A$53,G3891=账期!$A$54,G3891=账期!$A$56,G3891=账期!$A$57,G3891=账期!$A$58,G3891=账期!$A$59,G3891=账期!$A$60,G3891=账期!$A$61,G3891=账期!$A$62,G3891=账期!$A$63,G3891=账期!$A$64,G3891=账期!$A$66,G3891=账期!$A$67,G3891=账期!$A$68,G3891=账期!$A$70,G3891=账期!$A$71),30,IF(OR(G3891=账期!$A$74,G3891=账期!$A$77,G3891=账期!$A$76,G3891=账期!$A$79,G3891=账期!$A$80,G3891=账期!$A$81,G3891=账期!$A$83,G3891=账期!$A$85,G3891=账期!$A$87,G3891=账期!$A$89,G3891=账期!$A$91),60,IF(OR(G3891=账期!$A$93,G3891=账期!$A$94,G3891=账期!$A$95,G3891=账期!$A$96,G3891=账期!$A$98,G3891=账期!$A$99,G3891=账期!$A$101,G3891=账期!$A$102),90,0)))</f>
        <v>0</v>
      </c>
      <c r="AF3891" s="396"/>
      <c r="AG3891" s="384"/>
      <c r="AH3891" s="396" t="str">
        <f t="shared" si="530"/>
        <v/>
      </c>
    </row>
    <row r="3892" spans="1:34" ht="18" customHeight="1" x14ac:dyDescent="0.25">
      <c r="A3892" s="301" t="str">
        <f t="shared" si="525"/>
        <v/>
      </c>
      <c r="B3892" s="397"/>
      <c r="C3892" s="398"/>
      <c r="D3892" s="399"/>
      <c r="E3892" s="383" t="str">
        <f t="shared" si="528"/>
        <v>C</v>
      </c>
      <c r="F3892" s="383" t="str">
        <f t="shared" si="529"/>
        <v>C</v>
      </c>
      <c r="G3892" s="400"/>
      <c r="H3892" s="385" t="str">
        <f>IF(G3892="","",VLOOKUP(G3892,下拉数据源!J:K,2,0))</f>
        <v/>
      </c>
      <c r="I3892" s="385"/>
      <c r="J3892" s="385"/>
      <c r="K3892" s="386"/>
      <c r="L3892" s="401"/>
      <c r="M3892" s="384"/>
      <c r="N3892" s="384"/>
      <c r="O3892" s="384"/>
      <c r="P3892" s="386"/>
      <c r="Q3892" s="387"/>
      <c r="R3892" s="286"/>
      <c r="S3892" s="388">
        <f t="shared" si="526"/>
        <v>0</v>
      </c>
      <c r="T3892" s="389"/>
      <c r="U3892" s="389">
        <f t="shared" si="524"/>
        <v>0</v>
      </c>
      <c r="V3892" s="451"/>
      <c r="W3892" s="452"/>
      <c r="X3892" s="386"/>
      <c r="Y3892" s="390"/>
      <c r="Z3892" s="391"/>
      <c r="AA3892" s="392"/>
      <c r="AB3892" s="393"/>
      <c r="AC3892" s="394"/>
      <c r="AD3892" s="395">
        <f t="shared" si="527"/>
        <v>0</v>
      </c>
      <c r="AE3892" s="396">
        <f>IF(OR(G3892=账期!$A$18,G3892=账期!$A$20,G3892=账期!$A$22,G3892=账期!$A$24,G3892=账期!$A$25,G3892=账期!$A$27,G3892=账期!$A$26,G3892=账期!$A$28,G3892=账期!$A$30,G3892=账期!$A$32,G3892=账期!$A$34,G3892=账期!$A$35,G3892=账期!$A$37,G3892=账期!$A$39,G3892=账期!$A$40,G3892=账期!$A$41,G3892=账期!$A$42,G3892=账期!$A$43,G3892=账期!$A$44,G3892=账期!$A$45,G3892=账期!$A$46,G3892=账期!$A$48,G3892=账期!$A$50,G3892=账期!$A$51,G3892=账期!$A$52,G3892=账期!$A$53,G3892=账期!$A$54,G3892=账期!$A$56,G3892=账期!$A$57,G3892=账期!$A$58,G3892=账期!$A$59,G3892=账期!$A$60,G3892=账期!$A$61,G3892=账期!$A$62,G3892=账期!$A$63,G3892=账期!$A$64,G3892=账期!$A$66,G3892=账期!$A$67,G3892=账期!$A$68,G3892=账期!$A$70,G3892=账期!$A$71),30,IF(OR(G3892=账期!$A$74,G3892=账期!$A$77,G3892=账期!$A$76,G3892=账期!$A$79,G3892=账期!$A$80,G3892=账期!$A$81,G3892=账期!$A$83,G3892=账期!$A$85,G3892=账期!$A$87,G3892=账期!$A$89,G3892=账期!$A$91),60,IF(OR(G3892=账期!$A$93,G3892=账期!$A$94,G3892=账期!$A$95,G3892=账期!$A$96,G3892=账期!$A$98,G3892=账期!$A$99,G3892=账期!$A$101,G3892=账期!$A$102),90,0)))</f>
        <v>0</v>
      </c>
      <c r="AF3892" s="396"/>
      <c r="AG3892" s="384"/>
      <c r="AH3892" s="396" t="str">
        <f t="shared" si="530"/>
        <v/>
      </c>
    </row>
    <row r="3893" spans="1:34" ht="18" customHeight="1" x14ac:dyDescent="0.25">
      <c r="A3893" s="301" t="str">
        <f t="shared" si="525"/>
        <v/>
      </c>
      <c r="B3893" s="397"/>
      <c r="C3893" s="398"/>
      <c r="D3893" s="399"/>
      <c r="E3893" s="383" t="str">
        <f t="shared" si="528"/>
        <v>C</v>
      </c>
      <c r="F3893" s="383" t="str">
        <f t="shared" si="529"/>
        <v>C</v>
      </c>
      <c r="G3893" s="400"/>
      <c r="H3893" s="385" t="str">
        <f>IF(G3893="","",VLOOKUP(G3893,下拉数据源!J:K,2,0))</f>
        <v/>
      </c>
      <c r="I3893" s="385"/>
      <c r="J3893" s="385"/>
      <c r="K3893" s="386"/>
      <c r="L3893" s="401"/>
      <c r="M3893" s="384"/>
      <c r="N3893" s="384"/>
      <c r="O3893" s="384"/>
      <c r="P3893" s="386"/>
      <c r="Q3893" s="387"/>
      <c r="R3893" s="286"/>
      <c r="S3893" s="388">
        <f t="shared" si="526"/>
        <v>0</v>
      </c>
      <c r="T3893" s="389"/>
      <c r="U3893" s="389">
        <f t="shared" si="524"/>
        <v>0</v>
      </c>
      <c r="V3893" s="451"/>
      <c r="W3893" s="452"/>
      <c r="X3893" s="386"/>
      <c r="Y3893" s="390"/>
      <c r="Z3893" s="391"/>
      <c r="AA3893" s="392"/>
      <c r="AB3893" s="393"/>
      <c r="AC3893" s="394"/>
      <c r="AD3893" s="395">
        <f t="shared" si="527"/>
        <v>0</v>
      </c>
      <c r="AE3893" s="396">
        <f>IF(OR(G3893=账期!$A$18,G3893=账期!$A$20,G3893=账期!$A$22,G3893=账期!$A$24,G3893=账期!$A$25,G3893=账期!$A$27,G3893=账期!$A$26,G3893=账期!$A$28,G3893=账期!$A$30,G3893=账期!$A$32,G3893=账期!$A$34,G3893=账期!$A$35,G3893=账期!$A$37,G3893=账期!$A$39,G3893=账期!$A$40,G3893=账期!$A$41,G3893=账期!$A$42,G3893=账期!$A$43,G3893=账期!$A$44,G3893=账期!$A$45,G3893=账期!$A$46,G3893=账期!$A$48,G3893=账期!$A$50,G3893=账期!$A$51,G3893=账期!$A$52,G3893=账期!$A$53,G3893=账期!$A$54,G3893=账期!$A$56,G3893=账期!$A$57,G3893=账期!$A$58,G3893=账期!$A$59,G3893=账期!$A$60,G3893=账期!$A$61,G3893=账期!$A$62,G3893=账期!$A$63,G3893=账期!$A$64,G3893=账期!$A$66,G3893=账期!$A$67,G3893=账期!$A$68,G3893=账期!$A$70,G3893=账期!$A$71),30,IF(OR(G3893=账期!$A$74,G3893=账期!$A$77,G3893=账期!$A$76,G3893=账期!$A$79,G3893=账期!$A$80,G3893=账期!$A$81,G3893=账期!$A$83,G3893=账期!$A$85,G3893=账期!$A$87,G3893=账期!$A$89,G3893=账期!$A$91),60,IF(OR(G3893=账期!$A$93,G3893=账期!$A$94,G3893=账期!$A$95,G3893=账期!$A$96,G3893=账期!$A$98,G3893=账期!$A$99,G3893=账期!$A$101,G3893=账期!$A$102),90,0)))</f>
        <v>0</v>
      </c>
      <c r="AF3893" s="396"/>
      <c r="AG3893" s="384"/>
      <c r="AH3893" s="396" t="str">
        <f t="shared" si="530"/>
        <v/>
      </c>
    </row>
    <row r="3894" spans="1:34" ht="18" customHeight="1" x14ac:dyDescent="0.25">
      <c r="A3894" s="301" t="str">
        <f t="shared" si="525"/>
        <v/>
      </c>
      <c r="B3894" s="397"/>
      <c r="C3894" s="398"/>
      <c r="D3894" s="399"/>
      <c r="E3894" s="383" t="str">
        <f t="shared" si="528"/>
        <v>C</v>
      </c>
      <c r="F3894" s="383" t="str">
        <f t="shared" si="529"/>
        <v>C</v>
      </c>
      <c r="G3894" s="400"/>
      <c r="H3894" s="385" t="str">
        <f>IF(G3894="","",VLOOKUP(G3894,下拉数据源!J:K,2,0))</f>
        <v/>
      </c>
      <c r="I3894" s="385"/>
      <c r="J3894" s="385"/>
      <c r="K3894" s="386"/>
      <c r="L3894" s="401"/>
      <c r="M3894" s="384"/>
      <c r="N3894" s="384"/>
      <c r="O3894" s="384"/>
      <c r="P3894" s="386"/>
      <c r="Q3894" s="387"/>
      <c r="R3894" s="286"/>
      <c r="S3894" s="388">
        <f t="shared" si="526"/>
        <v>0</v>
      </c>
      <c r="T3894" s="389"/>
      <c r="U3894" s="389">
        <f t="shared" si="524"/>
        <v>0</v>
      </c>
      <c r="V3894" s="451"/>
      <c r="W3894" s="452"/>
      <c r="X3894" s="386"/>
      <c r="Y3894" s="390"/>
      <c r="Z3894" s="391"/>
      <c r="AA3894" s="392"/>
      <c r="AB3894" s="393"/>
      <c r="AC3894" s="394"/>
      <c r="AD3894" s="395">
        <f t="shared" si="527"/>
        <v>0</v>
      </c>
      <c r="AE3894" s="396">
        <f>IF(OR(G3894=账期!$A$18,G3894=账期!$A$20,G3894=账期!$A$22,G3894=账期!$A$24,G3894=账期!$A$25,G3894=账期!$A$27,G3894=账期!$A$26,G3894=账期!$A$28,G3894=账期!$A$30,G3894=账期!$A$32,G3894=账期!$A$34,G3894=账期!$A$35,G3894=账期!$A$37,G3894=账期!$A$39,G3894=账期!$A$40,G3894=账期!$A$41,G3894=账期!$A$42,G3894=账期!$A$43,G3894=账期!$A$44,G3894=账期!$A$45,G3894=账期!$A$46,G3894=账期!$A$48,G3894=账期!$A$50,G3894=账期!$A$51,G3894=账期!$A$52,G3894=账期!$A$53,G3894=账期!$A$54,G3894=账期!$A$56,G3894=账期!$A$57,G3894=账期!$A$58,G3894=账期!$A$59,G3894=账期!$A$60,G3894=账期!$A$61,G3894=账期!$A$62,G3894=账期!$A$63,G3894=账期!$A$64,G3894=账期!$A$66,G3894=账期!$A$67,G3894=账期!$A$68,G3894=账期!$A$70,G3894=账期!$A$71),30,IF(OR(G3894=账期!$A$74,G3894=账期!$A$77,G3894=账期!$A$76,G3894=账期!$A$79,G3894=账期!$A$80,G3894=账期!$A$81,G3894=账期!$A$83,G3894=账期!$A$85,G3894=账期!$A$87,G3894=账期!$A$89,G3894=账期!$A$91),60,IF(OR(G3894=账期!$A$93,G3894=账期!$A$94,G3894=账期!$A$95,G3894=账期!$A$96,G3894=账期!$A$98,G3894=账期!$A$99,G3894=账期!$A$101,G3894=账期!$A$102),90,0)))</f>
        <v>0</v>
      </c>
      <c r="AF3894" s="396"/>
      <c r="AG3894" s="384"/>
      <c r="AH3894" s="396" t="str">
        <f t="shared" si="530"/>
        <v/>
      </c>
    </row>
    <row r="3895" spans="1:34" ht="18" customHeight="1" x14ac:dyDescent="0.25">
      <c r="A3895" s="301" t="str">
        <f t="shared" si="525"/>
        <v/>
      </c>
      <c r="B3895" s="397"/>
      <c r="C3895" s="398"/>
      <c r="D3895" s="399"/>
      <c r="E3895" s="383" t="str">
        <f t="shared" si="528"/>
        <v>C</v>
      </c>
      <c r="F3895" s="383" t="str">
        <f t="shared" si="529"/>
        <v>C</v>
      </c>
      <c r="G3895" s="400"/>
      <c r="H3895" s="385" t="str">
        <f>IF(G3895="","",VLOOKUP(G3895,下拉数据源!J:K,2,0))</f>
        <v/>
      </c>
      <c r="I3895" s="385"/>
      <c r="J3895" s="385"/>
      <c r="K3895" s="386"/>
      <c r="L3895" s="401"/>
      <c r="M3895" s="384"/>
      <c r="N3895" s="384"/>
      <c r="O3895" s="384"/>
      <c r="P3895" s="386"/>
      <c r="Q3895" s="387"/>
      <c r="R3895" s="286"/>
      <c r="S3895" s="388">
        <f t="shared" si="526"/>
        <v>0</v>
      </c>
      <c r="T3895" s="389"/>
      <c r="U3895" s="389">
        <f t="shared" si="524"/>
        <v>0</v>
      </c>
      <c r="V3895" s="451"/>
      <c r="W3895" s="452"/>
      <c r="X3895" s="386"/>
      <c r="Y3895" s="390"/>
      <c r="Z3895" s="391"/>
      <c r="AA3895" s="392"/>
      <c r="AB3895" s="393"/>
      <c r="AC3895" s="394"/>
      <c r="AD3895" s="395">
        <f t="shared" si="527"/>
        <v>0</v>
      </c>
      <c r="AE3895" s="396">
        <f>IF(OR(G3895=账期!$A$18,G3895=账期!$A$20,G3895=账期!$A$22,G3895=账期!$A$24,G3895=账期!$A$25,G3895=账期!$A$27,G3895=账期!$A$26,G3895=账期!$A$28,G3895=账期!$A$30,G3895=账期!$A$32,G3895=账期!$A$34,G3895=账期!$A$35,G3895=账期!$A$37,G3895=账期!$A$39,G3895=账期!$A$40,G3895=账期!$A$41,G3895=账期!$A$42,G3895=账期!$A$43,G3895=账期!$A$44,G3895=账期!$A$45,G3895=账期!$A$46,G3895=账期!$A$48,G3895=账期!$A$50,G3895=账期!$A$51,G3895=账期!$A$52,G3895=账期!$A$53,G3895=账期!$A$54,G3895=账期!$A$56,G3895=账期!$A$57,G3895=账期!$A$58,G3895=账期!$A$59,G3895=账期!$A$60,G3895=账期!$A$61,G3895=账期!$A$62,G3895=账期!$A$63,G3895=账期!$A$64,G3895=账期!$A$66,G3895=账期!$A$67,G3895=账期!$A$68,G3895=账期!$A$70,G3895=账期!$A$71),30,IF(OR(G3895=账期!$A$74,G3895=账期!$A$77,G3895=账期!$A$76,G3895=账期!$A$79,G3895=账期!$A$80,G3895=账期!$A$81,G3895=账期!$A$83,G3895=账期!$A$85,G3895=账期!$A$87,G3895=账期!$A$89,G3895=账期!$A$91),60,IF(OR(G3895=账期!$A$93,G3895=账期!$A$94,G3895=账期!$A$95,G3895=账期!$A$96,G3895=账期!$A$98,G3895=账期!$A$99,G3895=账期!$A$101,G3895=账期!$A$102),90,0)))</f>
        <v>0</v>
      </c>
      <c r="AF3895" s="396"/>
      <c r="AG3895" s="384"/>
      <c r="AH3895" s="396" t="str">
        <f t="shared" si="530"/>
        <v/>
      </c>
    </row>
    <row r="3896" spans="1:34" ht="18" customHeight="1" x14ac:dyDescent="0.25">
      <c r="A3896" s="301" t="str">
        <f t="shared" si="525"/>
        <v/>
      </c>
      <c r="B3896" s="397"/>
      <c r="C3896" s="398"/>
      <c r="D3896" s="399"/>
      <c r="E3896" s="383" t="str">
        <f t="shared" si="528"/>
        <v>C</v>
      </c>
      <c r="F3896" s="383" t="str">
        <f t="shared" si="529"/>
        <v>C</v>
      </c>
      <c r="G3896" s="400"/>
      <c r="H3896" s="385" t="str">
        <f>IF(G3896="","",VLOOKUP(G3896,下拉数据源!J:K,2,0))</f>
        <v/>
      </c>
      <c r="I3896" s="385"/>
      <c r="J3896" s="385"/>
      <c r="K3896" s="386"/>
      <c r="L3896" s="401"/>
      <c r="M3896" s="384"/>
      <c r="N3896" s="384"/>
      <c r="O3896" s="384"/>
      <c r="P3896" s="386"/>
      <c r="Q3896" s="387"/>
      <c r="R3896" s="286"/>
      <c r="S3896" s="388">
        <f t="shared" si="526"/>
        <v>0</v>
      </c>
      <c r="T3896" s="389"/>
      <c r="U3896" s="389">
        <f t="shared" si="524"/>
        <v>0</v>
      </c>
      <c r="V3896" s="451"/>
      <c r="W3896" s="452"/>
      <c r="X3896" s="386"/>
      <c r="Y3896" s="390"/>
      <c r="Z3896" s="391"/>
      <c r="AA3896" s="392"/>
      <c r="AB3896" s="393"/>
      <c r="AC3896" s="394"/>
      <c r="AD3896" s="395">
        <f t="shared" si="527"/>
        <v>0</v>
      </c>
      <c r="AE3896" s="396">
        <f>IF(OR(G3896=账期!$A$18,G3896=账期!$A$20,G3896=账期!$A$22,G3896=账期!$A$24,G3896=账期!$A$25,G3896=账期!$A$27,G3896=账期!$A$26,G3896=账期!$A$28,G3896=账期!$A$30,G3896=账期!$A$32,G3896=账期!$A$34,G3896=账期!$A$35,G3896=账期!$A$37,G3896=账期!$A$39,G3896=账期!$A$40,G3896=账期!$A$41,G3896=账期!$A$42,G3896=账期!$A$43,G3896=账期!$A$44,G3896=账期!$A$45,G3896=账期!$A$46,G3896=账期!$A$48,G3896=账期!$A$50,G3896=账期!$A$51,G3896=账期!$A$52,G3896=账期!$A$53,G3896=账期!$A$54,G3896=账期!$A$56,G3896=账期!$A$57,G3896=账期!$A$58,G3896=账期!$A$59,G3896=账期!$A$60,G3896=账期!$A$61,G3896=账期!$A$62,G3896=账期!$A$63,G3896=账期!$A$64,G3896=账期!$A$66,G3896=账期!$A$67,G3896=账期!$A$68,G3896=账期!$A$70,G3896=账期!$A$71),30,IF(OR(G3896=账期!$A$74,G3896=账期!$A$77,G3896=账期!$A$76,G3896=账期!$A$79,G3896=账期!$A$80,G3896=账期!$A$81,G3896=账期!$A$83,G3896=账期!$A$85,G3896=账期!$A$87,G3896=账期!$A$89,G3896=账期!$A$91),60,IF(OR(G3896=账期!$A$93,G3896=账期!$A$94,G3896=账期!$A$95,G3896=账期!$A$96,G3896=账期!$A$98,G3896=账期!$A$99,G3896=账期!$A$101,G3896=账期!$A$102),90,0)))</f>
        <v>0</v>
      </c>
      <c r="AF3896" s="396"/>
      <c r="AG3896" s="384"/>
      <c r="AH3896" s="396" t="str">
        <f t="shared" si="530"/>
        <v/>
      </c>
    </row>
    <row r="3897" spans="1:34" ht="18" customHeight="1" x14ac:dyDescent="0.25">
      <c r="A3897" s="301" t="str">
        <f t="shared" si="525"/>
        <v/>
      </c>
      <c r="B3897" s="397"/>
      <c r="C3897" s="398"/>
      <c r="D3897" s="399"/>
      <c r="E3897" s="383" t="str">
        <f t="shared" si="528"/>
        <v>C</v>
      </c>
      <c r="F3897" s="383" t="str">
        <f t="shared" si="529"/>
        <v>C</v>
      </c>
      <c r="G3897" s="400"/>
      <c r="H3897" s="385" t="str">
        <f>IF(G3897="","",VLOOKUP(G3897,下拉数据源!J:K,2,0))</f>
        <v/>
      </c>
      <c r="I3897" s="385"/>
      <c r="J3897" s="385"/>
      <c r="K3897" s="386"/>
      <c r="L3897" s="401"/>
      <c r="M3897" s="384"/>
      <c r="N3897" s="384"/>
      <c r="O3897" s="384"/>
      <c r="P3897" s="386"/>
      <c r="Q3897" s="387"/>
      <c r="R3897" s="286"/>
      <c r="S3897" s="388">
        <f t="shared" si="526"/>
        <v>0</v>
      </c>
      <c r="T3897" s="389"/>
      <c r="U3897" s="389">
        <f t="shared" si="524"/>
        <v>0</v>
      </c>
      <c r="V3897" s="451"/>
      <c r="W3897" s="452"/>
      <c r="X3897" s="386"/>
      <c r="Y3897" s="390"/>
      <c r="Z3897" s="391"/>
      <c r="AA3897" s="392"/>
      <c r="AB3897" s="393"/>
      <c r="AC3897" s="394"/>
      <c r="AD3897" s="395">
        <f t="shared" si="527"/>
        <v>0</v>
      </c>
      <c r="AE3897" s="396">
        <f>IF(OR(G3897=账期!$A$18,G3897=账期!$A$20,G3897=账期!$A$22,G3897=账期!$A$24,G3897=账期!$A$25,G3897=账期!$A$27,G3897=账期!$A$26,G3897=账期!$A$28,G3897=账期!$A$30,G3897=账期!$A$32,G3897=账期!$A$34,G3897=账期!$A$35,G3897=账期!$A$37,G3897=账期!$A$39,G3897=账期!$A$40,G3897=账期!$A$41,G3897=账期!$A$42,G3897=账期!$A$43,G3897=账期!$A$44,G3897=账期!$A$45,G3897=账期!$A$46,G3897=账期!$A$48,G3897=账期!$A$50,G3897=账期!$A$51,G3897=账期!$A$52,G3897=账期!$A$53,G3897=账期!$A$54,G3897=账期!$A$56,G3897=账期!$A$57,G3897=账期!$A$58,G3897=账期!$A$59,G3897=账期!$A$60,G3897=账期!$A$61,G3897=账期!$A$62,G3897=账期!$A$63,G3897=账期!$A$64,G3897=账期!$A$66,G3897=账期!$A$67,G3897=账期!$A$68,G3897=账期!$A$70,G3897=账期!$A$71),30,IF(OR(G3897=账期!$A$74,G3897=账期!$A$77,G3897=账期!$A$76,G3897=账期!$A$79,G3897=账期!$A$80,G3897=账期!$A$81,G3897=账期!$A$83,G3897=账期!$A$85,G3897=账期!$A$87,G3897=账期!$A$89,G3897=账期!$A$91),60,IF(OR(G3897=账期!$A$93,G3897=账期!$A$94,G3897=账期!$A$95,G3897=账期!$A$96,G3897=账期!$A$98,G3897=账期!$A$99,G3897=账期!$A$101,G3897=账期!$A$102),90,0)))</f>
        <v>0</v>
      </c>
      <c r="AF3897" s="396"/>
      <c r="AG3897" s="384"/>
      <c r="AH3897" s="396" t="str">
        <f t="shared" si="530"/>
        <v/>
      </c>
    </row>
    <row r="3898" spans="1:34" ht="18" customHeight="1" x14ac:dyDescent="0.25">
      <c r="A3898" s="301" t="str">
        <f t="shared" si="525"/>
        <v/>
      </c>
      <c r="B3898" s="397"/>
      <c r="C3898" s="398"/>
      <c r="D3898" s="399"/>
      <c r="E3898" s="383" t="str">
        <f t="shared" si="528"/>
        <v>C</v>
      </c>
      <c r="F3898" s="383" t="str">
        <f t="shared" si="529"/>
        <v>C</v>
      </c>
      <c r="G3898" s="400"/>
      <c r="H3898" s="385" t="str">
        <f>IF(G3898="","",VLOOKUP(G3898,下拉数据源!J:K,2,0))</f>
        <v/>
      </c>
      <c r="I3898" s="385"/>
      <c r="J3898" s="385"/>
      <c r="K3898" s="386"/>
      <c r="L3898" s="401"/>
      <c r="M3898" s="384"/>
      <c r="N3898" s="384"/>
      <c r="O3898" s="384"/>
      <c r="P3898" s="386"/>
      <c r="Q3898" s="387"/>
      <c r="R3898" s="286"/>
      <c r="S3898" s="388">
        <f t="shared" si="526"/>
        <v>0</v>
      </c>
      <c r="T3898" s="389"/>
      <c r="U3898" s="389">
        <f t="shared" ref="U3898:U3925" si="531">S3898-T3898</f>
        <v>0</v>
      </c>
      <c r="V3898" s="451"/>
      <c r="W3898" s="452"/>
      <c r="X3898" s="386"/>
      <c r="Y3898" s="390"/>
      <c r="Z3898" s="391"/>
      <c r="AA3898" s="392"/>
      <c r="AB3898" s="393"/>
      <c r="AC3898" s="394"/>
      <c r="AD3898" s="395">
        <f t="shared" si="527"/>
        <v>0</v>
      </c>
      <c r="AE3898" s="396">
        <f>IF(OR(G3898=账期!$A$18,G3898=账期!$A$20,G3898=账期!$A$22,G3898=账期!$A$24,G3898=账期!$A$25,G3898=账期!$A$27,G3898=账期!$A$26,G3898=账期!$A$28,G3898=账期!$A$30,G3898=账期!$A$32,G3898=账期!$A$34,G3898=账期!$A$35,G3898=账期!$A$37,G3898=账期!$A$39,G3898=账期!$A$40,G3898=账期!$A$41,G3898=账期!$A$42,G3898=账期!$A$43,G3898=账期!$A$44,G3898=账期!$A$45,G3898=账期!$A$46,G3898=账期!$A$48,G3898=账期!$A$50,G3898=账期!$A$51,G3898=账期!$A$52,G3898=账期!$A$53,G3898=账期!$A$54,G3898=账期!$A$56,G3898=账期!$A$57,G3898=账期!$A$58,G3898=账期!$A$59,G3898=账期!$A$60,G3898=账期!$A$61,G3898=账期!$A$62,G3898=账期!$A$63,G3898=账期!$A$64,G3898=账期!$A$66,G3898=账期!$A$67,G3898=账期!$A$68,G3898=账期!$A$70,G3898=账期!$A$71),30,IF(OR(G3898=账期!$A$74,G3898=账期!$A$77,G3898=账期!$A$76,G3898=账期!$A$79,G3898=账期!$A$80,G3898=账期!$A$81,G3898=账期!$A$83,G3898=账期!$A$85,G3898=账期!$A$87,G3898=账期!$A$89,G3898=账期!$A$91),60,IF(OR(G3898=账期!$A$93,G3898=账期!$A$94,G3898=账期!$A$95,G3898=账期!$A$96,G3898=账期!$A$98,G3898=账期!$A$99,G3898=账期!$A$101,G3898=账期!$A$102),90,0)))</f>
        <v>0</v>
      </c>
      <c r="AF3898" s="396"/>
      <c r="AG3898" s="384"/>
      <c r="AH3898" s="396" t="str">
        <f t="shared" si="530"/>
        <v/>
      </c>
    </row>
    <row r="3899" spans="1:34" ht="18" customHeight="1" x14ac:dyDescent="0.25">
      <c r="A3899" s="301" t="str">
        <f t="shared" si="525"/>
        <v/>
      </c>
      <c r="B3899" s="397"/>
      <c r="C3899" s="398"/>
      <c r="D3899" s="399"/>
      <c r="E3899" s="383" t="str">
        <f t="shared" si="528"/>
        <v>C</v>
      </c>
      <c r="F3899" s="383" t="str">
        <f t="shared" si="529"/>
        <v>C</v>
      </c>
      <c r="G3899" s="400"/>
      <c r="H3899" s="385" t="str">
        <f>IF(G3899="","",VLOOKUP(G3899,下拉数据源!J:K,2,0))</f>
        <v/>
      </c>
      <c r="I3899" s="385"/>
      <c r="J3899" s="385"/>
      <c r="K3899" s="386"/>
      <c r="L3899" s="401"/>
      <c r="M3899" s="384"/>
      <c r="N3899" s="384"/>
      <c r="O3899" s="384"/>
      <c r="P3899" s="386"/>
      <c r="Q3899" s="387"/>
      <c r="R3899" s="286"/>
      <c r="S3899" s="388">
        <f t="shared" si="526"/>
        <v>0</v>
      </c>
      <c r="T3899" s="389"/>
      <c r="U3899" s="389">
        <f t="shared" si="531"/>
        <v>0</v>
      </c>
      <c r="V3899" s="451"/>
      <c r="W3899" s="452"/>
      <c r="X3899" s="386"/>
      <c r="Y3899" s="390"/>
      <c r="Z3899" s="391"/>
      <c r="AA3899" s="392"/>
      <c r="AB3899" s="393"/>
      <c r="AC3899" s="394"/>
      <c r="AD3899" s="395">
        <f t="shared" si="527"/>
        <v>0</v>
      </c>
      <c r="AE3899" s="396">
        <f>IF(OR(G3899=账期!$A$18,G3899=账期!$A$20,G3899=账期!$A$22,G3899=账期!$A$24,G3899=账期!$A$25,G3899=账期!$A$27,G3899=账期!$A$26,G3899=账期!$A$28,G3899=账期!$A$30,G3899=账期!$A$32,G3899=账期!$A$34,G3899=账期!$A$35,G3899=账期!$A$37,G3899=账期!$A$39,G3899=账期!$A$40,G3899=账期!$A$41,G3899=账期!$A$42,G3899=账期!$A$43,G3899=账期!$A$44,G3899=账期!$A$45,G3899=账期!$A$46,G3899=账期!$A$48,G3899=账期!$A$50,G3899=账期!$A$51,G3899=账期!$A$52,G3899=账期!$A$53,G3899=账期!$A$54,G3899=账期!$A$56,G3899=账期!$A$57,G3899=账期!$A$58,G3899=账期!$A$59,G3899=账期!$A$60,G3899=账期!$A$61,G3899=账期!$A$62,G3899=账期!$A$63,G3899=账期!$A$64,G3899=账期!$A$66,G3899=账期!$A$67,G3899=账期!$A$68,G3899=账期!$A$70,G3899=账期!$A$71),30,IF(OR(G3899=账期!$A$74,G3899=账期!$A$77,G3899=账期!$A$76,G3899=账期!$A$79,G3899=账期!$A$80,G3899=账期!$A$81,G3899=账期!$A$83,G3899=账期!$A$85,G3899=账期!$A$87,G3899=账期!$A$89,G3899=账期!$A$91),60,IF(OR(G3899=账期!$A$93,G3899=账期!$A$94,G3899=账期!$A$95,G3899=账期!$A$96,G3899=账期!$A$98,G3899=账期!$A$99,G3899=账期!$A$101,G3899=账期!$A$102),90,0)))</f>
        <v>0</v>
      </c>
      <c r="AF3899" s="396"/>
      <c r="AG3899" s="384"/>
      <c r="AH3899" s="396" t="str">
        <f t="shared" si="530"/>
        <v/>
      </c>
    </row>
    <row r="3900" spans="1:34" ht="18" customHeight="1" x14ac:dyDescent="0.25">
      <c r="A3900" s="301" t="str">
        <f t="shared" si="525"/>
        <v/>
      </c>
      <c r="B3900" s="397"/>
      <c r="C3900" s="398"/>
      <c r="D3900" s="399"/>
      <c r="E3900" s="383" t="str">
        <f t="shared" si="528"/>
        <v>C</v>
      </c>
      <c r="F3900" s="383" t="str">
        <f t="shared" si="529"/>
        <v>C</v>
      </c>
      <c r="G3900" s="400"/>
      <c r="H3900" s="385" t="str">
        <f>IF(G3900="","",VLOOKUP(G3900,下拉数据源!J:K,2,0))</f>
        <v/>
      </c>
      <c r="I3900" s="385"/>
      <c r="J3900" s="385"/>
      <c r="K3900" s="386"/>
      <c r="L3900" s="401"/>
      <c r="M3900" s="384"/>
      <c r="N3900" s="384"/>
      <c r="O3900" s="384"/>
      <c r="P3900" s="386"/>
      <c r="Q3900" s="387"/>
      <c r="R3900" s="286"/>
      <c r="S3900" s="388">
        <f t="shared" si="526"/>
        <v>0</v>
      </c>
      <c r="T3900" s="389"/>
      <c r="U3900" s="389">
        <f t="shared" si="531"/>
        <v>0</v>
      </c>
      <c r="V3900" s="451"/>
      <c r="W3900" s="452"/>
      <c r="X3900" s="386"/>
      <c r="Y3900" s="390"/>
      <c r="Z3900" s="391"/>
      <c r="AA3900" s="392"/>
      <c r="AB3900" s="393"/>
      <c r="AC3900" s="394"/>
      <c r="AD3900" s="395">
        <f t="shared" si="527"/>
        <v>0</v>
      </c>
      <c r="AE3900" s="396">
        <f>IF(OR(G3900=账期!$A$18,G3900=账期!$A$20,G3900=账期!$A$22,G3900=账期!$A$24,G3900=账期!$A$25,G3900=账期!$A$27,G3900=账期!$A$26,G3900=账期!$A$28,G3900=账期!$A$30,G3900=账期!$A$32,G3900=账期!$A$34,G3900=账期!$A$35,G3900=账期!$A$37,G3900=账期!$A$39,G3900=账期!$A$40,G3900=账期!$A$41,G3900=账期!$A$42,G3900=账期!$A$43,G3900=账期!$A$44,G3900=账期!$A$45,G3900=账期!$A$46,G3900=账期!$A$48,G3900=账期!$A$50,G3900=账期!$A$51,G3900=账期!$A$52,G3900=账期!$A$53,G3900=账期!$A$54,G3900=账期!$A$56,G3900=账期!$A$57,G3900=账期!$A$58,G3900=账期!$A$59,G3900=账期!$A$60,G3900=账期!$A$61,G3900=账期!$A$62,G3900=账期!$A$63,G3900=账期!$A$64,G3900=账期!$A$66,G3900=账期!$A$67,G3900=账期!$A$68,G3900=账期!$A$70,G3900=账期!$A$71),30,IF(OR(G3900=账期!$A$74,G3900=账期!$A$77,G3900=账期!$A$76,G3900=账期!$A$79,G3900=账期!$A$80,G3900=账期!$A$81,G3900=账期!$A$83,G3900=账期!$A$85,G3900=账期!$A$87,G3900=账期!$A$89,G3900=账期!$A$91),60,IF(OR(G3900=账期!$A$93,G3900=账期!$A$94,G3900=账期!$A$95,G3900=账期!$A$96,G3900=账期!$A$98,G3900=账期!$A$99,G3900=账期!$A$101,G3900=账期!$A$102),90,0)))</f>
        <v>0</v>
      </c>
      <c r="AF3900" s="396"/>
      <c r="AG3900" s="384"/>
      <c r="AH3900" s="396" t="str">
        <f t="shared" si="530"/>
        <v/>
      </c>
    </row>
    <row r="3901" spans="1:34" ht="18" customHeight="1" x14ac:dyDescent="0.25">
      <c r="A3901" s="301" t="str">
        <f t="shared" ref="A3901:A3924" si="532">IF(V3901="","",TEXT(V3901,"yyyy年m月"))</f>
        <v/>
      </c>
      <c r="B3901" s="397"/>
      <c r="C3901" s="398"/>
      <c r="D3901" s="399"/>
      <c r="E3901" s="383" t="str">
        <f t="shared" si="528"/>
        <v>C</v>
      </c>
      <c r="F3901" s="383" t="str">
        <f t="shared" si="529"/>
        <v>C</v>
      </c>
      <c r="G3901" s="400"/>
      <c r="H3901" s="385" t="str">
        <f>IF(G3901="","",VLOOKUP(G3901,下拉数据源!J:K,2,0))</f>
        <v/>
      </c>
      <c r="I3901" s="385"/>
      <c r="J3901" s="385"/>
      <c r="K3901" s="386"/>
      <c r="L3901" s="401"/>
      <c r="M3901" s="384"/>
      <c r="N3901" s="384"/>
      <c r="O3901" s="384"/>
      <c r="P3901" s="386"/>
      <c r="Q3901" s="387"/>
      <c r="R3901" s="286"/>
      <c r="S3901" s="388">
        <f t="shared" si="526"/>
        <v>0</v>
      </c>
      <c r="T3901" s="389"/>
      <c r="U3901" s="389">
        <f t="shared" si="531"/>
        <v>0</v>
      </c>
      <c r="V3901" s="451"/>
      <c r="W3901" s="452"/>
      <c r="X3901" s="386"/>
      <c r="Y3901" s="390"/>
      <c r="Z3901" s="391"/>
      <c r="AA3901" s="392"/>
      <c r="AB3901" s="393"/>
      <c r="AC3901" s="394"/>
      <c r="AD3901" s="395">
        <f t="shared" si="527"/>
        <v>0</v>
      </c>
      <c r="AE3901" s="396">
        <f>IF(OR(G3901=账期!$A$18,G3901=账期!$A$20,G3901=账期!$A$22,G3901=账期!$A$24,G3901=账期!$A$25,G3901=账期!$A$27,G3901=账期!$A$26,G3901=账期!$A$28,G3901=账期!$A$30,G3901=账期!$A$32,G3901=账期!$A$34,G3901=账期!$A$35,G3901=账期!$A$37,G3901=账期!$A$39,G3901=账期!$A$40,G3901=账期!$A$41,G3901=账期!$A$42,G3901=账期!$A$43,G3901=账期!$A$44,G3901=账期!$A$45,G3901=账期!$A$46,G3901=账期!$A$48,G3901=账期!$A$50,G3901=账期!$A$51,G3901=账期!$A$52,G3901=账期!$A$53,G3901=账期!$A$54,G3901=账期!$A$56,G3901=账期!$A$57,G3901=账期!$A$58,G3901=账期!$A$59,G3901=账期!$A$60,G3901=账期!$A$61,G3901=账期!$A$62,G3901=账期!$A$63,G3901=账期!$A$64,G3901=账期!$A$66,G3901=账期!$A$67,G3901=账期!$A$68,G3901=账期!$A$70,G3901=账期!$A$71),30,IF(OR(G3901=账期!$A$74,G3901=账期!$A$77,G3901=账期!$A$76,G3901=账期!$A$79,G3901=账期!$A$80,G3901=账期!$A$81,G3901=账期!$A$83,G3901=账期!$A$85,G3901=账期!$A$87,G3901=账期!$A$89,G3901=账期!$A$91),60,IF(OR(G3901=账期!$A$93,G3901=账期!$A$94,G3901=账期!$A$95,G3901=账期!$A$96,G3901=账期!$A$98,G3901=账期!$A$99,G3901=账期!$A$101,G3901=账期!$A$102),90,0)))</f>
        <v>0</v>
      </c>
      <c r="AF3901" s="396"/>
      <c r="AG3901" s="384"/>
      <c r="AH3901" s="396" t="str">
        <f t="shared" si="530"/>
        <v/>
      </c>
    </row>
    <row r="3902" spans="1:34" ht="18" customHeight="1" x14ac:dyDescent="0.25">
      <c r="A3902" s="301" t="str">
        <f t="shared" si="532"/>
        <v/>
      </c>
      <c r="B3902" s="397"/>
      <c r="C3902" s="398"/>
      <c r="D3902" s="399"/>
      <c r="E3902" s="383" t="str">
        <f t="shared" si="528"/>
        <v>C</v>
      </c>
      <c r="F3902" s="383" t="str">
        <f t="shared" si="529"/>
        <v>C</v>
      </c>
      <c r="G3902" s="400"/>
      <c r="H3902" s="385" t="str">
        <f>IF(G3902="","",VLOOKUP(G3902,下拉数据源!J:K,2,0))</f>
        <v/>
      </c>
      <c r="I3902" s="385"/>
      <c r="J3902" s="385"/>
      <c r="K3902" s="386"/>
      <c r="L3902" s="401"/>
      <c r="M3902" s="384"/>
      <c r="N3902" s="384"/>
      <c r="O3902" s="384"/>
      <c r="P3902" s="386"/>
      <c r="Q3902" s="387"/>
      <c r="R3902" s="286"/>
      <c r="S3902" s="388">
        <f t="shared" si="526"/>
        <v>0</v>
      </c>
      <c r="T3902" s="389"/>
      <c r="U3902" s="389">
        <f t="shared" si="531"/>
        <v>0</v>
      </c>
      <c r="V3902" s="451"/>
      <c r="W3902" s="452"/>
      <c r="X3902" s="386"/>
      <c r="Y3902" s="390"/>
      <c r="Z3902" s="391"/>
      <c r="AA3902" s="392"/>
      <c r="AB3902" s="393"/>
      <c r="AC3902" s="394"/>
      <c r="AD3902" s="395">
        <f t="shared" si="527"/>
        <v>0</v>
      </c>
      <c r="AE3902" s="396">
        <f>IF(OR(G3902=账期!$A$18,G3902=账期!$A$20,G3902=账期!$A$22,G3902=账期!$A$24,G3902=账期!$A$25,G3902=账期!$A$27,G3902=账期!$A$26,G3902=账期!$A$28,G3902=账期!$A$30,G3902=账期!$A$32,G3902=账期!$A$34,G3902=账期!$A$35,G3902=账期!$A$37,G3902=账期!$A$39,G3902=账期!$A$40,G3902=账期!$A$41,G3902=账期!$A$42,G3902=账期!$A$43,G3902=账期!$A$44,G3902=账期!$A$45,G3902=账期!$A$46,G3902=账期!$A$48,G3902=账期!$A$50,G3902=账期!$A$51,G3902=账期!$A$52,G3902=账期!$A$53,G3902=账期!$A$54,G3902=账期!$A$56,G3902=账期!$A$57,G3902=账期!$A$58,G3902=账期!$A$59,G3902=账期!$A$60,G3902=账期!$A$61,G3902=账期!$A$62,G3902=账期!$A$63,G3902=账期!$A$64,G3902=账期!$A$66,G3902=账期!$A$67,G3902=账期!$A$68,G3902=账期!$A$70,G3902=账期!$A$71),30,IF(OR(G3902=账期!$A$74,G3902=账期!$A$77,G3902=账期!$A$76,G3902=账期!$A$79,G3902=账期!$A$80,G3902=账期!$A$81,G3902=账期!$A$83,G3902=账期!$A$85,G3902=账期!$A$87,G3902=账期!$A$89,G3902=账期!$A$91),60,IF(OR(G3902=账期!$A$93,G3902=账期!$A$94,G3902=账期!$A$95,G3902=账期!$A$96,G3902=账期!$A$98,G3902=账期!$A$99,G3902=账期!$A$101,G3902=账期!$A$102),90,0)))</f>
        <v>0</v>
      </c>
      <c r="AF3902" s="396"/>
      <c r="AG3902" s="384"/>
      <c r="AH3902" s="396" t="str">
        <f t="shared" si="530"/>
        <v/>
      </c>
    </row>
    <row r="3903" spans="1:34" ht="18" customHeight="1" x14ac:dyDescent="0.25">
      <c r="A3903" s="301" t="str">
        <f t="shared" si="532"/>
        <v/>
      </c>
      <c r="B3903" s="397"/>
      <c r="C3903" s="398"/>
      <c r="D3903" s="399"/>
      <c r="E3903" s="383" t="str">
        <f t="shared" si="528"/>
        <v>C</v>
      </c>
      <c r="F3903" s="383" t="str">
        <f t="shared" si="529"/>
        <v>C</v>
      </c>
      <c r="G3903" s="400"/>
      <c r="H3903" s="385" t="str">
        <f>IF(G3903="","",VLOOKUP(G3903,下拉数据源!J:K,2,0))</f>
        <v/>
      </c>
      <c r="I3903" s="385"/>
      <c r="J3903" s="385"/>
      <c r="K3903" s="386"/>
      <c r="L3903" s="401"/>
      <c r="M3903" s="384"/>
      <c r="N3903" s="384"/>
      <c r="O3903" s="384"/>
      <c r="P3903" s="386"/>
      <c r="Q3903" s="387"/>
      <c r="R3903" s="286"/>
      <c r="S3903" s="388">
        <f t="shared" ref="S3903:S3925" si="533">Q3903*R3903</f>
        <v>0</v>
      </c>
      <c r="T3903" s="389"/>
      <c r="U3903" s="389">
        <f t="shared" si="531"/>
        <v>0</v>
      </c>
      <c r="V3903" s="451"/>
      <c r="W3903" s="452"/>
      <c r="X3903" s="386"/>
      <c r="Y3903" s="390"/>
      <c r="Z3903" s="391"/>
      <c r="AA3903" s="392"/>
      <c r="AB3903" s="393"/>
      <c r="AC3903" s="394"/>
      <c r="AD3903" s="395">
        <f t="shared" si="527"/>
        <v>0</v>
      </c>
      <c r="AE3903" s="396">
        <f>IF(OR(G3903=账期!$A$18,G3903=账期!$A$20,G3903=账期!$A$22,G3903=账期!$A$24,G3903=账期!$A$25,G3903=账期!$A$27,G3903=账期!$A$26,G3903=账期!$A$28,G3903=账期!$A$30,G3903=账期!$A$32,G3903=账期!$A$34,G3903=账期!$A$35,G3903=账期!$A$37,G3903=账期!$A$39,G3903=账期!$A$40,G3903=账期!$A$41,G3903=账期!$A$42,G3903=账期!$A$43,G3903=账期!$A$44,G3903=账期!$A$45,G3903=账期!$A$46,G3903=账期!$A$48,G3903=账期!$A$50,G3903=账期!$A$51,G3903=账期!$A$52,G3903=账期!$A$53,G3903=账期!$A$54,G3903=账期!$A$56,G3903=账期!$A$57,G3903=账期!$A$58,G3903=账期!$A$59,G3903=账期!$A$60,G3903=账期!$A$61,G3903=账期!$A$62,G3903=账期!$A$63,G3903=账期!$A$64,G3903=账期!$A$66,G3903=账期!$A$67,G3903=账期!$A$68,G3903=账期!$A$70,G3903=账期!$A$71),30,IF(OR(G3903=账期!$A$74,G3903=账期!$A$77,G3903=账期!$A$76,G3903=账期!$A$79,G3903=账期!$A$80,G3903=账期!$A$81,G3903=账期!$A$83,G3903=账期!$A$85,G3903=账期!$A$87,G3903=账期!$A$89,G3903=账期!$A$91),60,IF(OR(G3903=账期!$A$93,G3903=账期!$A$94,G3903=账期!$A$95,G3903=账期!$A$96,G3903=账期!$A$98,G3903=账期!$A$99,G3903=账期!$A$101,G3903=账期!$A$102),90,0)))</f>
        <v>0</v>
      </c>
      <c r="AF3903" s="396"/>
      <c r="AG3903" s="384"/>
      <c r="AH3903" s="396" t="str">
        <f t="shared" si="530"/>
        <v/>
      </c>
    </row>
    <row r="3904" spans="1:34" ht="18" customHeight="1" x14ac:dyDescent="0.25">
      <c r="A3904" s="301" t="str">
        <f t="shared" si="532"/>
        <v/>
      </c>
      <c r="B3904" s="397"/>
      <c r="C3904" s="398"/>
      <c r="D3904" s="399"/>
      <c r="E3904" s="383" t="str">
        <f t="shared" si="528"/>
        <v>C</v>
      </c>
      <c r="F3904" s="383" t="str">
        <f t="shared" si="529"/>
        <v>C</v>
      </c>
      <c r="G3904" s="400"/>
      <c r="H3904" s="385" t="str">
        <f>IF(G3904="","",VLOOKUP(G3904,下拉数据源!J:K,2,0))</f>
        <v/>
      </c>
      <c r="I3904" s="385"/>
      <c r="J3904" s="385"/>
      <c r="K3904" s="386"/>
      <c r="L3904" s="401"/>
      <c r="M3904" s="384"/>
      <c r="N3904" s="384"/>
      <c r="O3904" s="384"/>
      <c r="P3904" s="386"/>
      <c r="Q3904" s="387"/>
      <c r="R3904" s="286"/>
      <c r="S3904" s="388">
        <f t="shared" si="533"/>
        <v>0</v>
      </c>
      <c r="T3904" s="389"/>
      <c r="U3904" s="389">
        <f t="shared" si="531"/>
        <v>0</v>
      </c>
      <c r="V3904" s="451"/>
      <c r="W3904" s="452"/>
      <c r="X3904" s="386"/>
      <c r="Y3904" s="390"/>
      <c r="Z3904" s="391"/>
      <c r="AA3904" s="392"/>
      <c r="AB3904" s="393"/>
      <c r="AC3904" s="394"/>
      <c r="AD3904" s="395">
        <f t="shared" ref="AD3904:AD3924" si="534">IF(AE3904&gt;0,(DATE(YEAR(AC3904),MONTH(AC3904)+1,1)-1)+AE3904,AC3904)</f>
        <v>0</v>
      </c>
      <c r="AE3904" s="396">
        <f>IF(OR(G3904=账期!$A$18,G3904=账期!$A$20,G3904=账期!$A$22,G3904=账期!$A$24,G3904=账期!$A$25,G3904=账期!$A$27,G3904=账期!$A$26,G3904=账期!$A$28,G3904=账期!$A$30,G3904=账期!$A$32,G3904=账期!$A$34,G3904=账期!$A$35,G3904=账期!$A$37,G3904=账期!$A$39,G3904=账期!$A$40,G3904=账期!$A$41,G3904=账期!$A$42,G3904=账期!$A$43,G3904=账期!$A$44,G3904=账期!$A$45,G3904=账期!$A$46,G3904=账期!$A$48,G3904=账期!$A$50,G3904=账期!$A$51,G3904=账期!$A$52,G3904=账期!$A$53,G3904=账期!$A$54,G3904=账期!$A$56,G3904=账期!$A$57,G3904=账期!$A$58,G3904=账期!$A$59,G3904=账期!$A$60,G3904=账期!$A$61,G3904=账期!$A$62,G3904=账期!$A$63,G3904=账期!$A$64,G3904=账期!$A$66,G3904=账期!$A$67,G3904=账期!$A$68,G3904=账期!$A$70,G3904=账期!$A$71),30,IF(OR(G3904=账期!$A$74,G3904=账期!$A$77,G3904=账期!$A$76,G3904=账期!$A$79,G3904=账期!$A$80,G3904=账期!$A$81,G3904=账期!$A$83,G3904=账期!$A$85,G3904=账期!$A$87,G3904=账期!$A$89,G3904=账期!$A$91),60,IF(OR(G3904=账期!$A$93,G3904=账期!$A$94,G3904=账期!$A$95,G3904=账期!$A$96,G3904=账期!$A$98,G3904=账期!$A$99,G3904=账期!$A$101,G3904=账期!$A$102),90,0)))</f>
        <v>0</v>
      </c>
      <c r="AF3904" s="396"/>
      <c r="AG3904" s="384"/>
      <c r="AH3904" s="396" t="str">
        <f t="shared" si="530"/>
        <v/>
      </c>
    </row>
    <row r="3905" spans="1:34" ht="18" customHeight="1" x14ac:dyDescent="0.25">
      <c r="A3905" s="301" t="str">
        <f t="shared" si="532"/>
        <v/>
      </c>
      <c r="B3905" s="397"/>
      <c r="C3905" s="398"/>
      <c r="D3905" s="399"/>
      <c r="E3905" s="383" t="str">
        <f t="shared" si="528"/>
        <v>C</v>
      </c>
      <c r="F3905" s="383" t="str">
        <f t="shared" si="529"/>
        <v>C</v>
      </c>
      <c r="G3905" s="400"/>
      <c r="H3905" s="385" t="str">
        <f>IF(G3905="","",VLOOKUP(G3905,下拉数据源!J:K,2,0))</f>
        <v/>
      </c>
      <c r="I3905" s="385"/>
      <c r="J3905" s="385"/>
      <c r="K3905" s="386"/>
      <c r="L3905" s="401"/>
      <c r="M3905" s="384"/>
      <c r="N3905" s="384"/>
      <c r="O3905" s="384"/>
      <c r="P3905" s="386"/>
      <c r="Q3905" s="387"/>
      <c r="R3905" s="286"/>
      <c r="S3905" s="388">
        <f t="shared" si="533"/>
        <v>0</v>
      </c>
      <c r="T3905" s="389"/>
      <c r="U3905" s="389">
        <f t="shared" si="531"/>
        <v>0</v>
      </c>
      <c r="V3905" s="451"/>
      <c r="W3905" s="452"/>
      <c r="X3905" s="386"/>
      <c r="Y3905" s="390"/>
      <c r="Z3905" s="391"/>
      <c r="AA3905" s="392"/>
      <c r="AB3905" s="393"/>
      <c r="AC3905" s="394"/>
      <c r="AD3905" s="395">
        <f t="shared" si="534"/>
        <v>0</v>
      </c>
      <c r="AE3905" s="396">
        <f>IF(OR(G3905=账期!$A$18,G3905=账期!$A$20,G3905=账期!$A$22,G3905=账期!$A$24,G3905=账期!$A$25,G3905=账期!$A$27,G3905=账期!$A$26,G3905=账期!$A$28,G3905=账期!$A$30,G3905=账期!$A$32,G3905=账期!$A$34,G3905=账期!$A$35,G3905=账期!$A$37,G3905=账期!$A$39,G3905=账期!$A$40,G3905=账期!$A$41,G3905=账期!$A$42,G3905=账期!$A$43,G3905=账期!$A$44,G3905=账期!$A$45,G3905=账期!$A$46,G3905=账期!$A$48,G3905=账期!$A$50,G3905=账期!$A$51,G3905=账期!$A$52,G3905=账期!$A$53,G3905=账期!$A$54,G3905=账期!$A$56,G3905=账期!$A$57,G3905=账期!$A$58,G3905=账期!$A$59,G3905=账期!$A$60,G3905=账期!$A$61,G3905=账期!$A$62,G3905=账期!$A$63,G3905=账期!$A$64,G3905=账期!$A$66,G3905=账期!$A$67,G3905=账期!$A$68,G3905=账期!$A$70,G3905=账期!$A$71),30,IF(OR(G3905=账期!$A$74,G3905=账期!$A$77,G3905=账期!$A$76,G3905=账期!$A$79,G3905=账期!$A$80,G3905=账期!$A$81,G3905=账期!$A$83,G3905=账期!$A$85,G3905=账期!$A$87,G3905=账期!$A$89,G3905=账期!$A$91),60,IF(OR(G3905=账期!$A$93,G3905=账期!$A$94,G3905=账期!$A$95,G3905=账期!$A$96,G3905=账期!$A$98,G3905=账期!$A$99,G3905=账期!$A$101,G3905=账期!$A$102),90,0)))</f>
        <v>0</v>
      </c>
      <c r="AF3905" s="396"/>
      <c r="AG3905" s="384"/>
      <c r="AH3905" s="396" t="str">
        <f t="shared" si="530"/>
        <v/>
      </c>
    </row>
    <row r="3906" spans="1:34" ht="18" customHeight="1" x14ac:dyDescent="0.25">
      <c r="A3906" s="301" t="str">
        <f t="shared" si="532"/>
        <v/>
      </c>
      <c r="B3906" s="397"/>
      <c r="C3906" s="398"/>
      <c r="D3906" s="399"/>
      <c r="E3906" s="383" t="str">
        <f t="shared" si="528"/>
        <v>C</v>
      </c>
      <c r="F3906" s="383" t="str">
        <f t="shared" si="529"/>
        <v>C</v>
      </c>
      <c r="G3906" s="400"/>
      <c r="H3906" s="385" t="str">
        <f>IF(G3906="","",VLOOKUP(G3906,下拉数据源!J:K,2,0))</f>
        <v/>
      </c>
      <c r="I3906" s="385"/>
      <c r="J3906" s="385"/>
      <c r="K3906" s="386"/>
      <c r="L3906" s="401"/>
      <c r="M3906" s="384"/>
      <c r="N3906" s="384"/>
      <c r="O3906" s="384"/>
      <c r="P3906" s="386"/>
      <c r="Q3906" s="387"/>
      <c r="R3906" s="286"/>
      <c r="S3906" s="388">
        <f t="shared" si="533"/>
        <v>0</v>
      </c>
      <c r="T3906" s="389"/>
      <c r="U3906" s="389">
        <f t="shared" si="531"/>
        <v>0</v>
      </c>
      <c r="V3906" s="451"/>
      <c r="W3906" s="452"/>
      <c r="X3906" s="386"/>
      <c r="Y3906" s="390"/>
      <c r="Z3906" s="391"/>
      <c r="AA3906" s="392"/>
      <c r="AB3906" s="393"/>
      <c r="AC3906" s="394"/>
      <c r="AD3906" s="395">
        <f t="shared" si="534"/>
        <v>0</v>
      </c>
      <c r="AE3906" s="396">
        <f>IF(OR(G3906=账期!$A$18,G3906=账期!$A$20,G3906=账期!$A$22,G3906=账期!$A$24,G3906=账期!$A$25,G3906=账期!$A$27,G3906=账期!$A$26,G3906=账期!$A$28,G3906=账期!$A$30,G3906=账期!$A$32,G3906=账期!$A$34,G3906=账期!$A$35,G3906=账期!$A$37,G3906=账期!$A$39,G3906=账期!$A$40,G3906=账期!$A$41,G3906=账期!$A$42,G3906=账期!$A$43,G3906=账期!$A$44,G3906=账期!$A$45,G3906=账期!$A$46,G3906=账期!$A$48,G3906=账期!$A$50,G3906=账期!$A$51,G3906=账期!$A$52,G3906=账期!$A$53,G3906=账期!$A$54,G3906=账期!$A$56,G3906=账期!$A$57,G3906=账期!$A$58,G3906=账期!$A$59,G3906=账期!$A$60,G3906=账期!$A$61,G3906=账期!$A$62,G3906=账期!$A$63,G3906=账期!$A$64,G3906=账期!$A$66,G3906=账期!$A$67,G3906=账期!$A$68,G3906=账期!$A$70,G3906=账期!$A$71),30,IF(OR(G3906=账期!$A$74,G3906=账期!$A$77,G3906=账期!$A$76,G3906=账期!$A$79,G3906=账期!$A$80,G3906=账期!$A$81,G3906=账期!$A$83,G3906=账期!$A$85,G3906=账期!$A$87,G3906=账期!$A$89,G3906=账期!$A$91),60,IF(OR(G3906=账期!$A$93,G3906=账期!$A$94,G3906=账期!$A$95,G3906=账期!$A$96,G3906=账期!$A$98,G3906=账期!$A$99,G3906=账期!$A$101,G3906=账期!$A$102),90,0)))</f>
        <v>0</v>
      </c>
      <c r="AF3906" s="396"/>
      <c r="AG3906" s="384"/>
      <c r="AH3906" s="396" t="str">
        <f t="shared" si="530"/>
        <v/>
      </c>
    </row>
    <row r="3907" spans="1:34" ht="18" customHeight="1" x14ac:dyDescent="0.25">
      <c r="A3907" s="301" t="str">
        <f t="shared" si="532"/>
        <v/>
      </c>
      <c r="B3907" s="397"/>
      <c r="C3907" s="398"/>
      <c r="D3907" s="399"/>
      <c r="E3907" s="383" t="str">
        <f t="shared" si="528"/>
        <v>C</v>
      </c>
      <c r="F3907" s="383" t="str">
        <f t="shared" si="529"/>
        <v>C</v>
      </c>
      <c r="G3907" s="400"/>
      <c r="H3907" s="385" t="str">
        <f>IF(G3907="","",VLOOKUP(G3907,下拉数据源!J:K,2,0))</f>
        <v/>
      </c>
      <c r="I3907" s="385"/>
      <c r="J3907" s="385"/>
      <c r="K3907" s="386"/>
      <c r="L3907" s="401"/>
      <c r="M3907" s="384"/>
      <c r="N3907" s="384"/>
      <c r="O3907" s="384"/>
      <c r="P3907" s="386"/>
      <c r="Q3907" s="387"/>
      <c r="R3907" s="286"/>
      <c r="S3907" s="388">
        <f t="shared" si="533"/>
        <v>0</v>
      </c>
      <c r="T3907" s="389"/>
      <c r="U3907" s="389">
        <f t="shared" si="531"/>
        <v>0</v>
      </c>
      <c r="V3907" s="451"/>
      <c r="W3907" s="452"/>
      <c r="X3907" s="386"/>
      <c r="Y3907" s="390"/>
      <c r="Z3907" s="391"/>
      <c r="AA3907" s="392"/>
      <c r="AB3907" s="393"/>
      <c r="AC3907" s="394"/>
      <c r="AD3907" s="395">
        <f t="shared" si="534"/>
        <v>0</v>
      </c>
      <c r="AE3907" s="396">
        <f>IF(OR(G3907=账期!$A$18,G3907=账期!$A$20,G3907=账期!$A$22,G3907=账期!$A$24,G3907=账期!$A$25,G3907=账期!$A$27,G3907=账期!$A$26,G3907=账期!$A$28,G3907=账期!$A$30,G3907=账期!$A$32,G3907=账期!$A$34,G3907=账期!$A$35,G3907=账期!$A$37,G3907=账期!$A$39,G3907=账期!$A$40,G3907=账期!$A$41,G3907=账期!$A$42,G3907=账期!$A$43,G3907=账期!$A$44,G3907=账期!$A$45,G3907=账期!$A$46,G3907=账期!$A$48,G3907=账期!$A$50,G3907=账期!$A$51,G3907=账期!$A$52,G3907=账期!$A$53,G3907=账期!$A$54,G3907=账期!$A$56,G3907=账期!$A$57,G3907=账期!$A$58,G3907=账期!$A$59,G3907=账期!$A$60,G3907=账期!$A$61,G3907=账期!$A$62,G3907=账期!$A$63,G3907=账期!$A$64,G3907=账期!$A$66,G3907=账期!$A$67,G3907=账期!$A$68,G3907=账期!$A$70,G3907=账期!$A$71),30,IF(OR(G3907=账期!$A$74,G3907=账期!$A$77,G3907=账期!$A$76,G3907=账期!$A$79,G3907=账期!$A$80,G3907=账期!$A$81,G3907=账期!$A$83,G3907=账期!$A$85,G3907=账期!$A$87,G3907=账期!$A$89,G3907=账期!$A$91),60,IF(OR(G3907=账期!$A$93,G3907=账期!$A$94,G3907=账期!$A$95,G3907=账期!$A$96,G3907=账期!$A$98,G3907=账期!$A$99,G3907=账期!$A$101,G3907=账期!$A$102),90,0)))</f>
        <v>0</v>
      </c>
      <c r="AF3907" s="396"/>
      <c r="AG3907" s="384"/>
      <c r="AH3907" s="396" t="str">
        <f t="shared" si="530"/>
        <v/>
      </c>
    </row>
    <row r="3908" spans="1:34" ht="18" customHeight="1" x14ac:dyDescent="0.25">
      <c r="A3908" s="301" t="str">
        <f t="shared" si="532"/>
        <v/>
      </c>
      <c r="B3908" s="397"/>
      <c r="C3908" s="398"/>
      <c r="D3908" s="399"/>
      <c r="E3908" s="383" t="str">
        <f t="shared" si="528"/>
        <v>C</v>
      </c>
      <c r="F3908" s="383" t="str">
        <f t="shared" si="529"/>
        <v>C</v>
      </c>
      <c r="G3908" s="400"/>
      <c r="H3908" s="385" t="str">
        <f>IF(G3908="","",VLOOKUP(G3908,下拉数据源!J:K,2,0))</f>
        <v/>
      </c>
      <c r="I3908" s="385"/>
      <c r="J3908" s="385"/>
      <c r="K3908" s="386"/>
      <c r="L3908" s="401"/>
      <c r="M3908" s="384"/>
      <c r="N3908" s="384"/>
      <c r="O3908" s="384"/>
      <c r="P3908" s="386"/>
      <c r="Q3908" s="387"/>
      <c r="R3908" s="286"/>
      <c r="S3908" s="388">
        <f t="shared" si="533"/>
        <v>0</v>
      </c>
      <c r="T3908" s="389"/>
      <c r="U3908" s="389">
        <f t="shared" si="531"/>
        <v>0</v>
      </c>
      <c r="V3908" s="451"/>
      <c r="W3908" s="452"/>
      <c r="X3908" s="386"/>
      <c r="Y3908" s="390"/>
      <c r="Z3908" s="391"/>
      <c r="AA3908" s="392"/>
      <c r="AB3908" s="393"/>
      <c r="AC3908" s="394"/>
      <c r="AD3908" s="395">
        <f t="shared" si="534"/>
        <v>0</v>
      </c>
      <c r="AE3908" s="396">
        <f>IF(OR(G3908=账期!$A$18,G3908=账期!$A$20,G3908=账期!$A$22,G3908=账期!$A$24,G3908=账期!$A$25,G3908=账期!$A$27,G3908=账期!$A$26,G3908=账期!$A$28,G3908=账期!$A$30,G3908=账期!$A$32,G3908=账期!$A$34,G3908=账期!$A$35,G3908=账期!$A$37,G3908=账期!$A$39,G3908=账期!$A$40,G3908=账期!$A$41,G3908=账期!$A$42,G3908=账期!$A$43,G3908=账期!$A$44,G3908=账期!$A$45,G3908=账期!$A$46,G3908=账期!$A$48,G3908=账期!$A$50,G3908=账期!$A$51,G3908=账期!$A$52,G3908=账期!$A$53,G3908=账期!$A$54,G3908=账期!$A$56,G3908=账期!$A$57,G3908=账期!$A$58,G3908=账期!$A$59,G3908=账期!$A$60,G3908=账期!$A$61,G3908=账期!$A$62,G3908=账期!$A$63,G3908=账期!$A$64,G3908=账期!$A$66,G3908=账期!$A$67,G3908=账期!$A$68,G3908=账期!$A$70,G3908=账期!$A$71),30,IF(OR(G3908=账期!$A$74,G3908=账期!$A$77,G3908=账期!$A$76,G3908=账期!$A$79,G3908=账期!$A$80,G3908=账期!$A$81,G3908=账期!$A$83,G3908=账期!$A$85,G3908=账期!$A$87,G3908=账期!$A$89,G3908=账期!$A$91),60,IF(OR(G3908=账期!$A$93,G3908=账期!$A$94,G3908=账期!$A$95,G3908=账期!$A$96,G3908=账期!$A$98,G3908=账期!$A$99,G3908=账期!$A$101,G3908=账期!$A$102),90,0)))</f>
        <v>0</v>
      </c>
      <c r="AF3908" s="396"/>
      <c r="AG3908" s="384"/>
      <c r="AH3908" s="396" t="str">
        <f t="shared" si="530"/>
        <v/>
      </c>
    </row>
    <row r="3909" spans="1:34" ht="18" customHeight="1" x14ac:dyDescent="0.25">
      <c r="A3909" s="301" t="str">
        <f t="shared" si="532"/>
        <v/>
      </c>
      <c r="B3909" s="397"/>
      <c r="C3909" s="398"/>
      <c r="D3909" s="399"/>
      <c r="E3909" s="383" t="str">
        <f t="shared" si="528"/>
        <v>C</v>
      </c>
      <c r="F3909" s="383" t="str">
        <f t="shared" si="529"/>
        <v>C</v>
      </c>
      <c r="G3909" s="400"/>
      <c r="H3909" s="385" t="str">
        <f>IF(G3909="","",VLOOKUP(G3909,下拉数据源!J:K,2,0))</f>
        <v/>
      </c>
      <c r="I3909" s="385"/>
      <c r="J3909" s="385"/>
      <c r="K3909" s="386"/>
      <c r="L3909" s="401"/>
      <c r="M3909" s="384"/>
      <c r="N3909" s="384"/>
      <c r="O3909" s="384"/>
      <c r="P3909" s="386"/>
      <c r="Q3909" s="387"/>
      <c r="R3909" s="286"/>
      <c r="S3909" s="388">
        <f t="shared" si="533"/>
        <v>0</v>
      </c>
      <c r="T3909" s="389"/>
      <c r="U3909" s="389">
        <f t="shared" si="531"/>
        <v>0</v>
      </c>
      <c r="V3909" s="451"/>
      <c r="W3909" s="452"/>
      <c r="X3909" s="386"/>
      <c r="Y3909" s="390"/>
      <c r="Z3909" s="391"/>
      <c r="AA3909" s="392"/>
      <c r="AB3909" s="393"/>
      <c r="AC3909" s="394"/>
      <c r="AD3909" s="395">
        <f t="shared" si="534"/>
        <v>0</v>
      </c>
      <c r="AE3909" s="396">
        <f>IF(OR(G3909=账期!$A$18,G3909=账期!$A$20,G3909=账期!$A$22,G3909=账期!$A$24,G3909=账期!$A$25,G3909=账期!$A$27,G3909=账期!$A$26,G3909=账期!$A$28,G3909=账期!$A$30,G3909=账期!$A$32,G3909=账期!$A$34,G3909=账期!$A$35,G3909=账期!$A$37,G3909=账期!$A$39,G3909=账期!$A$40,G3909=账期!$A$41,G3909=账期!$A$42,G3909=账期!$A$43,G3909=账期!$A$44,G3909=账期!$A$45,G3909=账期!$A$46,G3909=账期!$A$48,G3909=账期!$A$50,G3909=账期!$A$51,G3909=账期!$A$52,G3909=账期!$A$53,G3909=账期!$A$54,G3909=账期!$A$56,G3909=账期!$A$57,G3909=账期!$A$58,G3909=账期!$A$59,G3909=账期!$A$60,G3909=账期!$A$61,G3909=账期!$A$62,G3909=账期!$A$63,G3909=账期!$A$64,G3909=账期!$A$66,G3909=账期!$A$67,G3909=账期!$A$68,G3909=账期!$A$70,G3909=账期!$A$71),30,IF(OR(G3909=账期!$A$74,G3909=账期!$A$77,G3909=账期!$A$76,G3909=账期!$A$79,G3909=账期!$A$80,G3909=账期!$A$81,G3909=账期!$A$83,G3909=账期!$A$85,G3909=账期!$A$87,G3909=账期!$A$89,G3909=账期!$A$91),60,IF(OR(G3909=账期!$A$93,G3909=账期!$A$94,G3909=账期!$A$95,G3909=账期!$A$96,G3909=账期!$A$98,G3909=账期!$A$99,G3909=账期!$A$101,G3909=账期!$A$102),90,0)))</f>
        <v>0</v>
      </c>
      <c r="AF3909" s="396"/>
      <c r="AG3909" s="384"/>
      <c r="AH3909" s="396" t="str">
        <f t="shared" si="530"/>
        <v/>
      </c>
    </row>
    <row r="3910" spans="1:34" ht="18" customHeight="1" x14ac:dyDescent="0.25">
      <c r="A3910" s="301" t="str">
        <f t="shared" si="532"/>
        <v/>
      </c>
      <c r="B3910" s="397"/>
      <c r="C3910" s="398"/>
      <c r="D3910" s="399"/>
      <c r="E3910" s="383" t="str">
        <f t="shared" si="528"/>
        <v>C</v>
      </c>
      <c r="F3910" s="383" t="str">
        <f t="shared" si="529"/>
        <v>C</v>
      </c>
      <c r="G3910" s="400"/>
      <c r="H3910" s="385" t="str">
        <f>IF(G3910="","",VLOOKUP(G3910,下拉数据源!J:K,2,0))</f>
        <v/>
      </c>
      <c r="I3910" s="385"/>
      <c r="J3910" s="385"/>
      <c r="K3910" s="386"/>
      <c r="L3910" s="401"/>
      <c r="M3910" s="384"/>
      <c r="N3910" s="384"/>
      <c r="O3910" s="384"/>
      <c r="P3910" s="386"/>
      <c r="Q3910" s="387"/>
      <c r="R3910" s="286"/>
      <c r="S3910" s="388">
        <f t="shared" si="533"/>
        <v>0</v>
      </c>
      <c r="T3910" s="389"/>
      <c r="U3910" s="389">
        <f t="shared" si="531"/>
        <v>0</v>
      </c>
      <c r="V3910" s="451"/>
      <c r="W3910" s="452"/>
      <c r="X3910" s="386"/>
      <c r="Y3910" s="390"/>
      <c r="Z3910" s="391"/>
      <c r="AA3910" s="392"/>
      <c r="AB3910" s="393"/>
      <c r="AC3910" s="394"/>
      <c r="AD3910" s="395">
        <f t="shared" si="534"/>
        <v>0</v>
      </c>
      <c r="AE3910" s="396">
        <f>IF(OR(G3910=账期!$A$18,G3910=账期!$A$20,G3910=账期!$A$22,G3910=账期!$A$24,G3910=账期!$A$25,G3910=账期!$A$27,G3910=账期!$A$26,G3910=账期!$A$28,G3910=账期!$A$30,G3910=账期!$A$32,G3910=账期!$A$34,G3910=账期!$A$35,G3910=账期!$A$37,G3910=账期!$A$39,G3910=账期!$A$40,G3910=账期!$A$41,G3910=账期!$A$42,G3910=账期!$A$43,G3910=账期!$A$44,G3910=账期!$A$45,G3910=账期!$A$46,G3910=账期!$A$48,G3910=账期!$A$50,G3910=账期!$A$51,G3910=账期!$A$52,G3910=账期!$A$53,G3910=账期!$A$54,G3910=账期!$A$56,G3910=账期!$A$57,G3910=账期!$A$58,G3910=账期!$A$59,G3910=账期!$A$60,G3910=账期!$A$61,G3910=账期!$A$62,G3910=账期!$A$63,G3910=账期!$A$64,G3910=账期!$A$66,G3910=账期!$A$67,G3910=账期!$A$68,G3910=账期!$A$70,G3910=账期!$A$71),30,IF(OR(G3910=账期!$A$74,G3910=账期!$A$77,G3910=账期!$A$76,G3910=账期!$A$79,G3910=账期!$A$80,G3910=账期!$A$81,G3910=账期!$A$83,G3910=账期!$A$85,G3910=账期!$A$87,G3910=账期!$A$89,G3910=账期!$A$91),60,IF(OR(G3910=账期!$A$93,G3910=账期!$A$94,G3910=账期!$A$95,G3910=账期!$A$96,G3910=账期!$A$98,G3910=账期!$A$99,G3910=账期!$A$101,G3910=账期!$A$102),90,0)))</f>
        <v>0</v>
      </c>
      <c r="AF3910" s="396"/>
      <c r="AG3910" s="384"/>
      <c r="AH3910" s="396" t="str">
        <f t="shared" si="530"/>
        <v/>
      </c>
    </row>
    <row r="3911" spans="1:34" ht="18" customHeight="1" x14ac:dyDescent="0.25">
      <c r="A3911" s="301" t="str">
        <f t="shared" si="532"/>
        <v/>
      </c>
      <c r="B3911" s="397"/>
      <c r="C3911" s="398"/>
      <c r="D3911" s="399"/>
      <c r="E3911" s="383" t="str">
        <f t="shared" si="528"/>
        <v>C</v>
      </c>
      <c r="F3911" s="383" t="str">
        <f t="shared" si="529"/>
        <v>C</v>
      </c>
      <c r="G3911" s="400"/>
      <c r="H3911" s="385" t="str">
        <f>IF(G3911="","",VLOOKUP(G3911,下拉数据源!J:K,2,0))</f>
        <v/>
      </c>
      <c r="I3911" s="385"/>
      <c r="J3911" s="385"/>
      <c r="K3911" s="386"/>
      <c r="L3911" s="401"/>
      <c r="M3911" s="384"/>
      <c r="N3911" s="384"/>
      <c r="O3911" s="384"/>
      <c r="P3911" s="386"/>
      <c r="Q3911" s="387"/>
      <c r="R3911" s="286"/>
      <c r="S3911" s="388">
        <f t="shared" si="533"/>
        <v>0</v>
      </c>
      <c r="T3911" s="389"/>
      <c r="U3911" s="389">
        <f t="shared" si="531"/>
        <v>0</v>
      </c>
      <c r="V3911" s="451"/>
      <c r="W3911" s="452"/>
      <c r="X3911" s="386"/>
      <c r="Y3911" s="390"/>
      <c r="Z3911" s="391"/>
      <c r="AA3911" s="392"/>
      <c r="AB3911" s="393"/>
      <c r="AC3911" s="394"/>
      <c r="AD3911" s="395">
        <f t="shared" si="534"/>
        <v>0</v>
      </c>
      <c r="AE3911" s="396">
        <f>IF(OR(G3911=账期!$A$18,G3911=账期!$A$20,G3911=账期!$A$22,G3911=账期!$A$24,G3911=账期!$A$25,G3911=账期!$A$27,G3911=账期!$A$26,G3911=账期!$A$28,G3911=账期!$A$30,G3911=账期!$A$32,G3911=账期!$A$34,G3911=账期!$A$35,G3911=账期!$A$37,G3911=账期!$A$39,G3911=账期!$A$40,G3911=账期!$A$41,G3911=账期!$A$42,G3911=账期!$A$43,G3911=账期!$A$44,G3911=账期!$A$45,G3911=账期!$A$46,G3911=账期!$A$48,G3911=账期!$A$50,G3911=账期!$A$51,G3911=账期!$A$52,G3911=账期!$A$53,G3911=账期!$A$54,G3911=账期!$A$56,G3911=账期!$A$57,G3911=账期!$A$58,G3911=账期!$A$59,G3911=账期!$A$60,G3911=账期!$A$61,G3911=账期!$A$62,G3911=账期!$A$63,G3911=账期!$A$64,G3911=账期!$A$66,G3911=账期!$A$67,G3911=账期!$A$68,G3911=账期!$A$70,G3911=账期!$A$71),30,IF(OR(G3911=账期!$A$74,G3911=账期!$A$77,G3911=账期!$A$76,G3911=账期!$A$79,G3911=账期!$A$80,G3911=账期!$A$81,G3911=账期!$A$83,G3911=账期!$A$85,G3911=账期!$A$87,G3911=账期!$A$89,G3911=账期!$A$91),60,IF(OR(G3911=账期!$A$93,G3911=账期!$A$94,G3911=账期!$A$95,G3911=账期!$A$96,G3911=账期!$A$98,G3911=账期!$A$99,G3911=账期!$A$101,G3911=账期!$A$102),90,0)))</f>
        <v>0</v>
      </c>
      <c r="AF3911" s="396"/>
      <c r="AG3911" s="384"/>
      <c r="AH3911" s="396" t="str">
        <f t="shared" si="530"/>
        <v/>
      </c>
    </row>
    <row r="3912" spans="1:34" ht="18" customHeight="1" x14ac:dyDescent="0.25">
      <c r="A3912" s="301" t="str">
        <f t="shared" si="532"/>
        <v/>
      </c>
      <c r="B3912" s="397"/>
      <c r="C3912" s="398"/>
      <c r="D3912" s="399"/>
      <c r="E3912" s="383" t="str">
        <f t="shared" si="528"/>
        <v>C</v>
      </c>
      <c r="F3912" s="383" t="str">
        <f t="shared" si="529"/>
        <v>C</v>
      </c>
      <c r="G3912" s="400"/>
      <c r="H3912" s="385" t="str">
        <f>IF(G3912="","",VLOOKUP(G3912,下拉数据源!J:K,2,0))</f>
        <v/>
      </c>
      <c r="I3912" s="385"/>
      <c r="J3912" s="385"/>
      <c r="K3912" s="386"/>
      <c r="L3912" s="401"/>
      <c r="M3912" s="384"/>
      <c r="N3912" s="384"/>
      <c r="O3912" s="384"/>
      <c r="P3912" s="386"/>
      <c r="Q3912" s="387"/>
      <c r="R3912" s="286"/>
      <c r="S3912" s="388">
        <f t="shared" si="533"/>
        <v>0</v>
      </c>
      <c r="T3912" s="389"/>
      <c r="U3912" s="389">
        <f t="shared" si="531"/>
        <v>0</v>
      </c>
      <c r="V3912" s="451"/>
      <c r="W3912" s="452"/>
      <c r="X3912" s="386"/>
      <c r="Y3912" s="390"/>
      <c r="Z3912" s="391"/>
      <c r="AA3912" s="392"/>
      <c r="AB3912" s="393"/>
      <c r="AC3912" s="394"/>
      <c r="AD3912" s="395">
        <f t="shared" si="534"/>
        <v>0</v>
      </c>
      <c r="AE3912" s="396">
        <f>IF(OR(G3912=账期!$A$18,G3912=账期!$A$20,G3912=账期!$A$22,G3912=账期!$A$24,G3912=账期!$A$25,G3912=账期!$A$27,G3912=账期!$A$26,G3912=账期!$A$28,G3912=账期!$A$30,G3912=账期!$A$32,G3912=账期!$A$34,G3912=账期!$A$35,G3912=账期!$A$37,G3912=账期!$A$39,G3912=账期!$A$40,G3912=账期!$A$41,G3912=账期!$A$42,G3912=账期!$A$43,G3912=账期!$A$44,G3912=账期!$A$45,G3912=账期!$A$46,G3912=账期!$A$48,G3912=账期!$A$50,G3912=账期!$A$51,G3912=账期!$A$52,G3912=账期!$A$53,G3912=账期!$A$54,G3912=账期!$A$56,G3912=账期!$A$57,G3912=账期!$A$58,G3912=账期!$A$59,G3912=账期!$A$60,G3912=账期!$A$61,G3912=账期!$A$62,G3912=账期!$A$63,G3912=账期!$A$64,G3912=账期!$A$66,G3912=账期!$A$67,G3912=账期!$A$68,G3912=账期!$A$70,G3912=账期!$A$71),30,IF(OR(G3912=账期!$A$74,G3912=账期!$A$77,G3912=账期!$A$76,G3912=账期!$A$79,G3912=账期!$A$80,G3912=账期!$A$81,G3912=账期!$A$83,G3912=账期!$A$85,G3912=账期!$A$87,G3912=账期!$A$89,G3912=账期!$A$91),60,IF(OR(G3912=账期!$A$93,G3912=账期!$A$94,G3912=账期!$A$95,G3912=账期!$A$96,G3912=账期!$A$98,G3912=账期!$A$99,G3912=账期!$A$101,G3912=账期!$A$102),90,0)))</f>
        <v>0</v>
      </c>
      <c r="AF3912" s="396"/>
      <c r="AG3912" s="384"/>
      <c r="AH3912" s="396" t="str">
        <f t="shared" si="530"/>
        <v/>
      </c>
    </row>
    <row r="3913" spans="1:34" ht="18" customHeight="1" x14ac:dyDescent="0.25">
      <c r="A3913" s="301" t="str">
        <f t="shared" si="532"/>
        <v/>
      </c>
      <c r="B3913" s="397"/>
      <c r="C3913" s="398"/>
      <c r="D3913" s="399"/>
      <c r="E3913" s="383" t="str">
        <f t="shared" si="528"/>
        <v>C</v>
      </c>
      <c r="F3913" s="383" t="str">
        <f t="shared" si="529"/>
        <v>C</v>
      </c>
      <c r="G3913" s="400"/>
      <c r="H3913" s="385" t="str">
        <f>IF(G3913="","",VLOOKUP(G3913,下拉数据源!J:K,2,0))</f>
        <v/>
      </c>
      <c r="I3913" s="385"/>
      <c r="J3913" s="385"/>
      <c r="K3913" s="386"/>
      <c r="L3913" s="401"/>
      <c r="M3913" s="384"/>
      <c r="N3913" s="384"/>
      <c r="O3913" s="384"/>
      <c r="P3913" s="386"/>
      <c r="Q3913" s="387"/>
      <c r="R3913" s="286"/>
      <c r="S3913" s="388">
        <f t="shared" si="533"/>
        <v>0</v>
      </c>
      <c r="T3913" s="389"/>
      <c r="U3913" s="389">
        <f t="shared" si="531"/>
        <v>0</v>
      </c>
      <c r="V3913" s="451"/>
      <c r="W3913" s="452"/>
      <c r="X3913" s="386"/>
      <c r="Y3913" s="390"/>
      <c r="Z3913" s="391"/>
      <c r="AA3913" s="392"/>
      <c r="AB3913" s="393"/>
      <c r="AC3913" s="394"/>
      <c r="AD3913" s="395">
        <f t="shared" si="534"/>
        <v>0</v>
      </c>
      <c r="AE3913" s="396">
        <f>IF(OR(G3913=账期!$A$18,G3913=账期!$A$20,G3913=账期!$A$22,G3913=账期!$A$24,G3913=账期!$A$25,G3913=账期!$A$27,G3913=账期!$A$26,G3913=账期!$A$28,G3913=账期!$A$30,G3913=账期!$A$32,G3913=账期!$A$34,G3913=账期!$A$35,G3913=账期!$A$37,G3913=账期!$A$39,G3913=账期!$A$40,G3913=账期!$A$41,G3913=账期!$A$42,G3913=账期!$A$43,G3913=账期!$A$44,G3913=账期!$A$45,G3913=账期!$A$46,G3913=账期!$A$48,G3913=账期!$A$50,G3913=账期!$A$51,G3913=账期!$A$52,G3913=账期!$A$53,G3913=账期!$A$54,G3913=账期!$A$56,G3913=账期!$A$57,G3913=账期!$A$58,G3913=账期!$A$59,G3913=账期!$A$60,G3913=账期!$A$61,G3913=账期!$A$62,G3913=账期!$A$63,G3913=账期!$A$64,G3913=账期!$A$66,G3913=账期!$A$67,G3913=账期!$A$68,G3913=账期!$A$70,G3913=账期!$A$71),30,IF(OR(G3913=账期!$A$74,G3913=账期!$A$77,G3913=账期!$A$76,G3913=账期!$A$79,G3913=账期!$A$80,G3913=账期!$A$81,G3913=账期!$A$83,G3913=账期!$A$85,G3913=账期!$A$87,G3913=账期!$A$89,G3913=账期!$A$91),60,IF(OR(G3913=账期!$A$93,G3913=账期!$A$94,G3913=账期!$A$95,G3913=账期!$A$96,G3913=账期!$A$98,G3913=账期!$A$99,G3913=账期!$A$101,G3913=账期!$A$102),90,0)))</f>
        <v>0</v>
      </c>
      <c r="AF3913" s="396"/>
      <c r="AG3913" s="384"/>
      <c r="AH3913" s="396" t="str">
        <f t="shared" si="530"/>
        <v/>
      </c>
    </row>
    <row r="3914" spans="1:34" ht="18" customHeight="1" x14ac:dyDescent="0.25">
      <c r="A3914" s="301" t="str">
        <f t="shared" si="532"/>
        <v/>
      </c>
      <c r="B3914" s="397"/>
      <c r="C3914" s="398"/>
      <c r="D3914" s="399"/>
      <c r="E3914" s="383" t="str">
        <f t="shared" si="528"/>
        <v>C</v>
      </c>
      <c r="F3914" s="383" t="str">
        <f t="shared" si="529"/>
        <v>C</v>
      </c>
      <c r="G3914" s="400"/>
      <c r="H3914" s="385" t="str">
        <f>IF(G3914="","",VLOOKUP(G3914,下拉数据源!J:K,2,0))</f>
        <v/>
      </c>
      <c r="I3914" s="385"/>
      <c r="J3914" s="385"/>
      <c r="K3914" s="386"/>
      <c r="L3914" s="401"/>
      <c r="M3914" s="384"/>
      <c r="N3914" s="384"/>
      <c r="O3914" s="384"/>
      <c r="P3914" s="386"/>
      <c r="Q3914" s="387"/>
      <c r="R3914" s="286"/>
      <c r="S3914" s="388">
        <f t="shared" si="533"/>
        <v>0</v>
      </c>
      <c r="T3914" s="389"/>
      <c r="U3914" s="389">
        <f t="shared" si="531"/>
        <v>0</v>
      </c>
      <c r="V3914" s="451"/>
      <c r="W3914" s="452"/>
      <c r="X3914" s="386"/>
      <c r="Y3914" s="390"/>
      <c r="Z3914" s="391"/>
      <c r="AA3914" s="392"/>
      <c r="AB3914" s="393"/>
      <c r="AC3914" s="394"/>
      <c r="AD3914" s="395">
        <f t="shared" si="534"/>
        <v>0</v>
      </c>
      <c r="AE3914" s="396">
        <f>IF(OR(G3914=账期!$A$18,G3914=账期!$A$20,G3914=账期!$A$22,G3914=账期!$A$24,G3914=账期!$A$25,G3914=账期!$A$27,G3914=账期!$A$26,G3914=账期!$A$28,G3914=账期!$A$30,G3914=账期!$A$32,G3914=账期!$A$34,G3914=账期!$A$35,G3914=账期!$A$37,G3914=账期!$A$39,G3914=账期!$A$40,G3914=账期!$A$41,G3914=账期!$A$42,G3914=账期!$A$43,G3914=账期!$A$44,G3914=账期!$A$45,G3914=账期!$A$46,G3914=账期!$A$48,G3914=账期!$A$50,G3914=账期!$A$51,G3914=账期!$A$52,G3914=账期!$A$53,G3914=账期!$A$54,G3914=账期!$A$56,G3914=账期!$A$57,G3914=账期!$A$58,G3914=账期!$A$59,G3914=账期!$A$60,G3914=账期!$A$61,G3914=账期!$A$62,G3914=账期!$A$63,G3914=账期!$A$64,G3914=账期!$A$66,G3914=账期!$A$67,G3914=账期!$A$68,G3914=账期!$A$70,G3914=账期!$A$71),30,IF(OR(G3914=账期!$A$74,G3914=账期!$A$77,G3914=账期!$A$76,G3914=账期!$A$79,G3914=账期!$A$80,G3914=账期!$A$81,G3914=账期!$A$83,G3914=账期!$A$85,G3914=账期!$A$87,G3914=账期!$A$89,G3914=账期!$A$91),60,IF(OR(G3914=账期!$A$93,G3914=账期!$A$94,G3914=账期!$A$95,G3914=账期!$A$96,G3914=账期!$A$98,G3914=账期!$A$99,G3914=账期!$A$101,G3914=账期!$A$102),90,0)))</f>
        <v>0</v>
      </c>
      <c r="AF3914" s="396"/>
      <c r="AG3914" s="384"/>
      <c r="AH3914" s="396" t="str">
        <f t="shared" si="530"/>
        <v/>
      </c>
    </row>
    <row r="3915" spans="1:34" ht="18" customHeight="1" x14ac:dyDescent="0.25">
      <c r="A3915" s="301" t="str">
        <f t="shared" si="532"/>
        <v/>
      </c>
      <c r="B3915" s="397"/>
      <c r="C3915" s="398"/>
      <c r="D3915" s="399"/>
      <c r="E3915" s="383" t="str">
        <f t="shared" si="528"/>
        <v>C</v>
      </c>
      <c r="F3915" s="383" t="str">
        <f t="shared" si="529"/>
        <v>C</v>
      </c>
      <c r="G3915" s="400"/>
      <c r="H3915" s="385" t="str">
        <f>IF(G3915="","",VLOOKUP(G3915,下拉数据源!J:K,2,0))</f>
        <v/>
      </c>
      <c r="I3915" s="385"/>
      <c r="J3915" s="385"/>
      <c r="K3915" s="386"/>
      <c r="L3915" s="401"/>
      <c r="M3915" s="384"/>
      <c r="N3915" s="384"/>
      <c r="O3915" s="384"/>
      <c r="P3915" s="386"/>
      <c r="Q3915" s="387"/>
      <c r="R3915" s="286"/>
      <c r="S3915" s="388">
        <f t="shared" si="533"/>
        <v>0</v>
      </c>
      <c r="T3915" s="389"/>
      <c r="U3915" s="389">
        <f t="shared" si="531"/>
        <v>0</v>
      </c>
      <c r="V3915" s="451"/>
      <c r="W3915" s="452"/>
      <c r="X3915" s="386"/>
      <c r="Y3915" s="390"/>
      <c r="Z3915" s="391"/>
      <c r="AA3915" s="392"/>
      <c r="AB3915" s="393"/>
      <c r="AC3915" s="394"/>
      <c r="AD3915" s="395">
        <f t="shared" si="534"/>
        <v>0</v>
      </c>
      <c r="AE3915" s="396">
        <f>IF(OR(G3915=账期!$A$18,G3915=账期!$A$20,G3915=账期!$A$22,G3915=账期!$A$24,G3915=账期!$A$25,G3915=账期!$A$27,G3915=账期!$A$26,G3915=账期!$A$28,G3915=账期!$A$30,G3915=账期!$A$32,G3915=账期!$A$34,G3915=账期!$A$35,G3915=账期!$A$37,G3915=账期!$A$39,G3915=账期!$A$40,G3915=账期!$A$41,G3915=账期!$A$42,G3915=账期!$A$43,G3915=账期!$A$44,G3915=账期!$A$45,G3915=账期!$A$46,G3915=账期!$A$48,G3915=账期!$A$50,G3915=账期!$A$51,G3915=账期!$A$52,G3915=账期!$A$53,G3915=账期!$A$54,G3915=账期!$A$56,G3915=账期!$A$57,G3915=账期!$A$58,G3915=账期!$A$59,G3915=账期!$A$60,G3915=账期!$A$61,G3915=账期!$A$62,G3915=账期!$A$63,G3915=账期!$A$64,G3915=账期!$A$66,G3915=账期!$A$67,G3915=账期!$A$68,G3915=账期!$A$70,G3915=账期!$A$71),30,IF(OR(G3915=账期!$A$74,G3915=账期!$A$77,G3915=账期!$A$76,G3915=账期!$A$79,G3915=账期!$A$80,G3915=账期!$A$81,G3915=账期!$A$83,G3915=账期!$A$85,G3915=账期!$A$87,G3915=账期!$A$89,G3915=账期!$A$91),60,IF(OR(G3915=账期!$A$93,G3915=账期!$A$94,G3915=账期!$A$95,G3915=账期!$A$96,G3915=账期!$A$98,G3915=账期!$A$99,G3915=账期!$A$101,G3915=账期!$A$102),90,0)))</f>
        <v>0</v>
      </c>
      <c r="AF3915" s="396"/>
      <c r="AG3915" s="384"/>
      <c r="AH3915" s="396" t="str">
        <f t="shared" si="530"/>
        <v/>
      </c>
    </row>
    <row r="3916" spans="1:34" ht="18" customHeight="1" x14ac:dyDescent="0.25">
      <c r="A3916" s="301" t="str">
        <f t="shared" si="532"/>
        <v/>
      </c>
      <c r="B3916" s="397"/>
      <c r="C3916" s="398"/>
      <c r="D3916" s="399"/>
      <c r="E3916" s="383" t="str">
        <f t="shared" si="528"/>
        <v>C</v>
      </c>
      <c r="F3916" s="383" t="str">
        <f t="shared" si="529"/>
        <v>C</v>
      </c>
      <c r="G3916" s="400"/>
      <c r="H3916" s="385" t="str">
        <f>IF(G3916="","",VLOOKUP(G3916,下拉数据源!J:K,2,0))</f>
        <v/>
      </c>
      <c r="I3916" s="385"/>
      <c r="J3916" s="385"/>
      <c r="K3916" s="386"/>
      <c r="L3916" s="401"/>
      <c r="M3916" s="384"/>
      <c r="N3916" s="384"/>
      <c r="O3916" s="384"/>
      <c r="P3916" s="386"/>
      <c r="Q3916" s="387"/>
      <c r="R3916" s="286"/>
      <c r="S3916" s="388">
        <f t="shared" si="533"/>
        <v>0</v>
      </c>
      <c r="T3916" s="389"/>
      <c r="U3916" s="389">
        <f t="shared" si="531"/>
        <v>0</v>
      </c>
      <c r="V3916" s="451"/>
      <c r="W3916" s="452"/>
      <c r="X3916" s="386"/>
      <c r="Y3916" s="390"/>
      <c r="Z3916" s="391"/>
      <c r="AA3916" s="392"/>
      <c r="AB3916" s="393"/>
      <c r="AC3916" s="394"/>
      <c r="AD3916" s="395">
        <f t="shared" si="534"/>
        <v>0</v>
      </c>
      <c r="AE3916" s="396">
        <f>IF(OR(G3916=账期!$A$18,G3916=账期!$A$20,G3916=账期!$A$22,G3916=账期!$A$24,G3916=账期!$A$25,G3916=账期!$A$27,G3916=账期!$A$26,G3916=账期!$A$28,G3916=账期!$A$30,G3916=账期!$A$32,G3916=账期!$A$34,G3916=账期!$A$35,G3916=账期!$A$37,G3916=账期!$A$39,G3916=账期!$A$40,G3916=账期!$A$41,G3916=账期!$A$42,G3916=账期!$A$43,G3916=账期!$A$44,G3916=账期!$A$45,G3916=账期!$A$46,G3916=账期!$A$48,G3916=账期!$A$50,G3916=账期!$A$51,G3916=账期!$A$52,G3916=账期!$A$53,G3916=账期!$A$54,G3916=账期!$A$56,G3916=账期!$A$57,G3916=账期!$A$58,G3916=账期!$A$59,G3916=账期!$A$60,G3916=账期!$A$61,G3916=账期!$A$62,G3916=账期!$A$63,G3916=账期!$A$64,G3916=账期!$A$66,G3916=账期!$A$67,G3916=账期!$A$68,G3916=账期!$A$70,G3916=账期!$A$71),30,IF(OR(G3916=账期!$A$74,G3916=账期!$A$77,G3916=账期!$A$76,G3916=账期!$A$79,G3916=账期!$A$80,G3916=账期!$A$81,G3916=账期!$A$83,G3916=账期!$A$85,G3916=账期!$A$87,G3916=账期!$A$89,G3916=账期!$A$91),60,IF(OR(G3916=账期!$A$93,G3916=账期!$A$94,G3916=账期!$A$95,G3916=账期!$A$96,G3916=账期!$A$98,G3916=账期!$A$99,G3916=账期!$A$101,G3916=账期!$A$102),90,0)))</f>
        <v>0</v>
      </c>
      <c r="AF3916" s="396"/>
      <c r="AG3916" s="384"/>
      <c r="AH3916" s="396" t="str">
        <f t="shared" si="530"/>
        <v/>
      </c>
    </row>
    <row r="3917" spans="1:34" ht="18" customHeight="1" x14ac:dyDescent="0.25">
      <c r="A3917" s="301" t="str">
        <f t="shared" si="532"/>
        <v/>
      </c>
      <c r="B3917" s="397"/>
      <c r="C3917" s="398"/>
      <c r="D3917" s="399"/>
      <c r="E3917" s="383" t="str">
        <f t="shared" si="528"/>
        <v>C</v>
      </c>
      <c r="F3917" s="383" t="str">
        <f t="shared" si="529"/>
        <v>C</v>
      </c>
      <c r="G3917" s="400"/>
      <c r="H3917" s="385" t="str">
        <f>IF(G3917="","",VLOOKUP(G3917,下拉数据源!J:K,2,0))</f>
        <v/>
      </c>
      <c r="I3917" s="385"/>
      <c r="J3917" s="385"/>
      <c r="K3917" s="386"/>
      <c r="L3917" s="401"/>
      <c r="M3917" s="384"/>
      <c r="N3917" s="384"/>
      <c r="O3917" s="384"/>
      <c r="P3917" s="386"/>
      <c r="Q3917" s="387"/>
      <c r="R3917" s="286"/>
      <c r="S3917" s="388">
        <f t="shared" si="533"/>
        <v>0</v>
      </c>
      <c r="T3917" s="389"/>
      <c r="U3917" s="389">
        <f t="shared" si="531"/>
        <v>0</v>
      </c>
      <c r="V3917" s="451"/>
      <c r="W3917" s="452"/>
      <c r="X3917" s="386"/>
      <c r="Y3917" s="390"/>
      <c r="Z3917" s="391"/>
      <c r="AA3917" s="392"/>
      <c r="AB3917" s="393"/>
      <c r="AC3917" s="394"/>
      <c r="AD3917" s="395">
        <f t="shared" si="534"/>
        <v>0</v>
      </c>
      <c r="AE3917" s="396">
        <f>IF(OR(G3917=账期!$A$18,G3917=账期!$A$20,G3917=账期!$A$22,G3917=账期!$A$24,G3917=账期!$A$25,G3917=账期!$A$27,G3917=账期!$A$26,G3917=账期!$A$28,G3917=账期!$A$30,G3917=账期!$A$32,G3917=账期!$A$34,G3917=账期!$A$35,G3917=账期!$A$37,G3917=账期!$A$39,G3917=账期!$A$40,G3917=账期!$A$41,G3917=账期!$A$42,G3917=账期!$A$43,G3917=账期!$A$44,G3917=账期!$A$45,G3917=账期!$A$46,G3917=账期!$A$48,G3917=账期!$A$50,G3917=账期!$A$51,G3917=账期!$A$52,G3917=账期!$A$53,G3917=账期!$A$54,G3917=账期!$A$56,G3917=账期!$A$57,G3917=账期!$A$58,G3917=账期!$A$59,G3917=账期!$A$60,G3917=账期!$A$61,G3917=账期!$A$62,G3917=账期!$A$63,G3917=账期!$A$64,G3917=账期!$A$66,G3917=账期!$A$67,G3917=账期!$A$68,G3917=账期!$A$70,G3917=账期!$A$71),30,IF(OR(G3917=账期!$A$74,G3917=账期!$A$77,G3917=账期!$A$76,G3917=账期!$A$79,G3917=账期!$A$80,G3917=账期!$A$81,G3917=账期!$A$83,G3917=账期!$A$85,G3917=账期!$A$87,G3917=账期!$A$89,G3917=账期!$A$91),60,IF(OR(G3917=账期!$A$93,G3917=账期!$A$94,G3917=账期!$A$95,G3917=账期!$A$96,G3917=账期!$A$98,G3917=账期!$A$99,G3917=账期!$A$101,G3917=账期!$A$102),90,0)))</f>
        <v>0</v>
      </c>
      <c r="AF3917" s="396"/>
      <c r="AG3917" s="384"/>
      <c r="AH3917" s="396" t="str">
        <f t="shared" si="530"/>
        <v/>
      </c>
    </row>
    <row r="3918" spans="1:34" ht="18" customHeight="1" x14ac:dyDescent="0.25">
      <c r="A3918" s="301" t="str">
        <f t="shared" si="532"/>
        <v/>
      </c>
      <c r="B3918" s="397"/>
      <c r="C3918" s="398"/>
      <c r="D3918" s="399"/>
      <c r="E3918" s="383" t="str">
        <f t="shared" si="528"/>
        <v>C</v>
      </c>
      <c r="F3918" s="383" t="str">
        <f t="shared" si="529"/>
        <v>C</v>
      </c>
      <c r="G3918" s="400"/>
      <c r="H3918" s="385" t="str">
        <f>IF(G3918="","",VLOOKUP(G3918,下拉数据源!J:K,2,0))</f>
        <v/>
      </c>
      <c r="I3918" s="385"/>
      <c r="J3918" s="385"/>
      <c r="K3918" s="386"/>
      <c r="L3918" s="401"/>
      <c r="M3918" s="384"/>
      <c r="N3918" s="384"/>
      <c r="O3918" s="384"/>
      <c r="P3918" s="386"/>
      <c r="Q3918" s="387"/>
      <c r="R3918" s="286"/>
      <c r="S3918" s="388">
        <f t="shared" si="533"/>
        <v>0</v>
      </c>
      <c r="T3918" s="389"/>
      <c r="U3918" s="389">
        <f t="shared" si="531"/>
        <v>0</v>
      </c>
      <c r="V3918" s="451"/>
      <c r="W3918" s="452"/>
      <c r="X3918" s="386"/>
      <c r="Y3918" s="390"/>
      <c r="Z3918" s="391"/>
      <c r="AA3918" s="392"/>
      <c r="AB3918" s="393"/>
      <c r="AC3918" s="394"/>
      <c r="AD3918" s="395">
        <f t="shared" si="534"/>
        <v>0</v>
      </c>
      <c r="AE3918" s="396">
        <f>IF(OR(G3918=账期!$A$18,G3918=账期!$A$20,G3918=账期!$A$22,G3918=账期!$A$24,G3918=账期!$A$25,G3918=账期!$A$27,G3918=账期!$A$26,G3918=账期!$A$28,G3918=账期!$A$30,G3918=账期!$A$32,G3918=账期!$A$34,G3918=账期!$A$35,G3918=账期!$A$37,G3918=账期!$A$39,G3918=账期!$A$40,G3918=账期!$A$41,G3918=账期!$A$42,G3918=账期!$A$43,G3918=账期!$A$44,G3918=账期!$A$45,G3918=账期!$A$46,G3918=账期!$A$48,G3918=账期!$A$50,G3918=账期!$A$51,G3918=账期!$A$52,G3918=账期!$A$53,G3918=账期!$A$54,G3918=账期!$A$56,G3918=账期!$A$57,G3918=账期!$A$58,G3918=账期!$A$59,G3918=账期!$A$60,G3918=账期!$A$61,G3918=账期!$A$62,G3918=账期!$A$63,G3918=账期!$A$64,G3918=账期!$A$66,G3918=账期!$A$67,G3918=账期!$A$68,G3918=账期!$A$70,G3918=账期!$A$71),30,IF(OR(G3918=账期!$A$74,G3918=账期!$A$77,G3918=账期!$A$76,G3918=账期!$A$79,G3918=账期!$A$80,G3918=账期!$A$81,G3918=账期!$A$83,G3918=账期!$A$85,G3918=账期!$A$87,G3918=账期!$A$89,G3918=账期!$A$91),60,IF(OR(G3918=账期!$A$93,G3918=账期!$A$94,G3918=账期!$A$95,G3918=账期!$A$96,G3918=账期!$A$98,G3918=账期!$A$99,G3918=账期!$A$101,G3918=账期!$A$102),90,0)))</f>
        <v>0</v>
      </c>
      <c r="AF3918" s="396"/>
      <c r="AG3918" s="384"/>
      <c r="AH3918" s="396" t="str">
        <f t="shared" si="530"/>
        <v/>
      </c>
    </row>
    <row r="3919" spans="1:34" ht="18" customHeight="1" x14ac:dyDescent="0.25">
      <c r="A3919" s="301" t="str">
        <f t="shared" si="532"/>
        <v/>
      </c>
      <c r="B3919" s="397"/>
      <c r="C3919" s="398"/>
      <c r="D3919" s="399"/>
      <c r="E3919" s="383" t="str">
        <f t="shared" si="528"/>
        <v>C</v>
      </c>
      <c r="F3919" s="383" t="str">
        <f t="shared" si="529"/>
        <v>C</v>
      </c>
      <c r="G3919" s="400"/>
      <c r="H3919" s="385" t="str">
        <f>IF(G3919="","",VLOOKUP(G3919,下拉数据源!J:K,2,0))</f>
        <v/>
      </c>
      <c r="I3919" s="385"/>
      <c r="J3919" s="385"/>
      <c r="K3919" s="386"/>
      <c r="L3919" s="384"/>
      <c r="M3919" s="384"/>
      <c r="N3919" s="384"/>
      <c r="O3919" s="384"/>
      <c r="P3919" s="386"/>
      <c r="Q3919" s="387"/>
      <c r="R3919" s="286"/>
      <c r="S3919" s="388">
        <f t="shared" si="533"/>
        <v>0</v>
      </c>
      <c r="T3919" s="389"/>
      <c r="U3919" s="389">
        <f t="shared" si="531"/>
        <v>0</v>
      </c>
      <c r="V3919" s="451"/>
      <c r="W3919" s="452"/>
      <c r="X3919" s="402"/>
      <c r="Y3919" s="390"/>
      <c r="Z3919" s="391"/>
      <c r="AA3919" s="392"/>
      <c r="AB3919" s="393"/>
      <c r="AC3919" s="394"/>
      <c r="AD3919" s="395">
        <f t="shared" si="534"/>
        <v>0</v>
      </c>
      <c r="AE3919" s="396">
        <f>IF(OR(G3919=账期!$A$18,G3919=账期!$A$20,G3919=账期!$A$22,G3919=账期!$A$24,G3919=账期!$A$25,G3919=账期!$A$27,G3919=账期!$A$26,G3919=账期!$A$28,G3919=账期!$A$30,G3919=账期!$A$32,G3919=账期!$A$34,G3919=账期!$A$35,G3919=账期!$A$37,G3919=账期!$A$39,G3919=账期!$A$40,G3919=账期!$A$41,G3919=账期!$A$42,G3919=账期!$A$43,G3919=账期!$A$44,G3919=账期!$A$45,G3919=账期!$A$46,G3919=账期!$A$48,G3919=账期!$A$50,G3919=账期!$A$51,G3919=账期!$A$52,G3919=账期!$A$53,G3919=账期!$A$54,G3919=账期!$A$56,G3919=账期!$A$57,G3919=账期!$A$58,G3919=账期!$A$59,G3919=账期!$A$60,G3919=账期!$A$61,G3919=账期!$A$62,G3919=账期!$A$63,G3919=账期!$A$64,G3919=账期!$A$66,G3919=账期!$A$67,G3919=账期!$A$68,G3919=账期!$A$70,G3919=账期!$A$71),30,IF(OR(G3919=账期!$A$74,G3919=账期!$A$77,G3919=账期!$A$76,G3919=账期!$A$79,G3919=账期!$A$80,G3919=账期!$A$81,G3919=账期!$A$83,G3919=账期!$A$85,G3919=账期!$A$87,G3919=账期!$A$89,G3919=账期!$A$91),60,IF(OR(G3919=账期!$A$93,G3919=账期!$A$94,G3919=账期!$A$95,G3919=账期!$A$96,G3919=账期!$A$98,G3919=账期!$A$99,G3919=账期!$A$101,G3919=账期!$A$102),90,0)))</f>
        <v>0</v>
      </c>
      <c r="AF3919" s="396"/>
      <c r="AG3919" s="384"/>
      <c r="AH3919" s="396" t="str">
        <f t="shared" si="530"/>
        <v/>
      </c>
    </row>
    <row r="3920" spans="1:34" ht="18" customHeight="1" x14ac:dyDescent="0.25">
      <c r="A3920" s="301" t="str">
        <f t="shared" si="532"/>
        <v/>
      </c>
      <c r="B3920" s="397"/>
      <c r="C3920" s="398"/>
      <c r="D3920" s="399"/>
      <c r="E3920" s="383" t="str">
        <f t="shared" si="528"/>
        <v>C</v>
      </c>
      <c r="F3920" s="383" t="str">
        <f t="shared" si="529"/>
        <v>C</v>
      </c>
      <c r="G3920" s="400"/>
      <c r="H3920" s="385" t="str">
        <f>IF(G3920="","",VLOOKUP(G3920,下拉数据源!J:K,2,0))</f>
        <v/>
      </c>
      <c r="I3920" s="385"/>
      <c r="J3920" s="385"/>
      <c r="K3920" s="386"/>
      <c r="L3920" s="384"/>
      <c r="M3920" s="384"/>
      <c r="N3920" s="384"/>
      <c r="O3920" s="384"/>
      <c r="P3920" s="386"/>
      <c r="Q3920" s="387"/>
      <c r="R3920" s="286"/>
      <c r="S3920" s="388">
        <f t="shared" si="533"/>
        <v>0</v>
      </c>
      <c r="T3920" s="389"/>
      <c r="U3920" s="389">
        <f t="shared" si="531"/>
        <v>0</v>
      </c>
      <c r="V3920" s="451"/>
      <c r="W3920" s="452"/>
      <c r="X3920" s="386"/>
      <c r="Y3920" s="390"/>
      <c r="Z3920" s="391"/>
      <c r="AA3920" s="392"/>
      <c r="AB3920" s="393"/>
      <c r="AC3920" s="394"/>
      <c r="AD3920" s="395">
        <f t="shared" si="534"/>
        <v>0</v>
      </c>
      <c r="AE3920" s="396">
        <f>IF(OR(G3920=账期!$A$18,G3920=账期!$A$20,G3920=账期!$A$22,G3920=账期!$A$24,G3920=账期!$A$25,G3920=账期!$A$27,G3920=账期!$A$26,G3920=账期!$A$28,G3920=账期!$A$30,G3920=账期!$A$32,G3920=账期!$A$34,G3920=账期!$A$35,G3920=账期!$A$37,G3920=账期!$A$39,G3920=账期!$A$40,G3920=账期!$A$41,G3920=账期!$A$42,G3920=账期!$A$43,G3920=账期!$A$44,G3920=账期!$A$45,G3920=账期!$A$46,G3920=账期!$A$48,G3920=账期!$A$50,G3920=账期!$A$51,G3920=账期!$A$52,G3920=账期!$A$53,G3920=账期!$A$54,G3920=账期!$A$56,G3920=账期!$A$57,G3920=账期!$A$58,G3920=账期!$A$59,G3920=账期!$A$60,G3920=账期!$A$61,G3920=账期!$A$62,G3920=账期!$A$63,G3920=账期!$A$64,G3920=账期!$A$66,G3920=账期!$A$67,G3920=账期!$A$68,G3920=账期!$A$70,G3920=账期!$A$71),30,IF(OR(G3920=账期!$A$74,G3920=账期!$A$77,G3920=账期!$A$76,G3920=账期!$A$79,G3920=账期!$A$80,G3920=账期!$A$81,G3920=账期!$A$83,G3920=账期!$A$85,G3920=账期!$A$87,G3920=账期!$A$89,G3920=账期!$A$91),60,IF(OR(G3920=账期!$A$93,G3920=账期!$A$94,G3920=账期!$A$95,G3920=账期!$A$96,G3920=账期!$A$98,G3920=账期!$A$99,G3920=账期!$A$101,G3920=账期!$A$102),90,0)))</f>
        <v>0</v>
      </c>
      <c r="AF3920" s="396"/>
      <c r="AG3920" s="384"/>
      <c r="AH3920" s="396" t="str">
        <f t="shared" si="530"/>
        <v/>
      </c>
    </row>
    <row r="3921" spans="1:35" ht="18" customHeight="1" x14ac:dyDescent="0.25">
      <c r="A3921" s="301" t="str">
        <f t="shared" si="532"/>
        <v/>
      </c>
      <c r="B3921" s="397"/>
      <c r="C3921" s="398"/>
      <c r="D3921" s="399"/>
      <c r="E3921" s="383" t="str">
        <f t="shared" si="528"/>
        <v>C</v>
      </c>
      <c r="F3921" s="383" t="str">
        <f t="shared" si="529"/>
        <v>C</v>
      </c>
      <c r="G3921" s="400"/>
      <c r="H3921" s="385" t="str">
        <f>IF(G3921="","",VLOOKUP(G3921,下拉数据源!J:K,2,0))</f>
        <v/>
      </c>
      <c r="I3921" s="385"/>
      <c r="J3921" s="385"/>
      <c r="K3921" s="386"/>
      <c r="L3921" s="384"/>
      <c r="M3921" s="384"/>
      <c r="N3921" s="384"/>
      <c r="O3921" s="384"/>
      <c r="P3921" s="386"/>
      <c r="Q3921" s="387"/>
      <c r="R3921" s="286"/>
      <c r="S3921" s="388">
        <f t="shared" si="533"/>
        <v>0</v>
      </c>
      <c r="T3921" s="389"/>
      <c r="U3921" s="389">
        <f t="shared" si="531"/>
        <v>0</v>
      </c>
      <c r="V3921" s="451"/>
      <c r="W3921" s="452"/>
      <c r="X3921" s="386"/>
      <c r="Y3921" s="390"/>
      <c r="Z3921" s="391"/>
      <c r="AA3921" s="392"/>
      <c r="AB3921" s="393"/>
      <c r="AC3921" s="394"/>
      <c r="AD3921" s="395">
        <f t="shared" si="534"/>
        <v>0</v>
      </c>
      <c r="AE3921" s="396">
        <f>IF(OR(G3921=账期!$A$18,G3921=账期!$A$20,G3921=账期!$A$22,G3921=账期!$A$24,G3921=账期!$A$25,G3921=账期!$A$27,G3921=账期!$A$26,G3921=账期!$A$28,G3921=账期!$A$30,G3921=账期!$A$32,G3921=账期!$A$34,G3921=账期!$A$35,G3921=账期!$A$37,G3921=账期!$A$39,G3921=账期!$A$40,G3921=账期!$A$41,G3921=账期!$A$42,G3921=账期!$A$43,G3921=账期!$A$44,G3921=账期!$A$45,G3921=账期!$A$46,G3921=账期!$A$48,G3921=账期!$A$50,G3921=账期!$A$51,G3921=账期!$A$52,G3921=账期!$A$53,G3921=账期!$A$54,G3921=账期!$A$56,G3921=账期!$A$57,G3921=账期!$A$58,G3921=账期!$A$59,G3921=账期!$A$60,G3921=账期!$A$61,G3921=账期!$A$62,G3921=账期!$A$63,G3921=账期!$A$64,G3921=账期!$A$66,G3921=账期!$A$67,G3921=账期!$A$68,G3921=账期!$A$70,G3921=账期!$A$71),30,IF(OR(G3921=账期!$A$74,G3921=账期!$A$77,G3921=账期!$A$76,G3921=账期!$A$79,G3921=账期!$A$80,G3921=账期!$A$81,G3921=账期!$A$83,G3921=账期!$A$85,G3921=账期!$A$87,G3921=账期!$A$89,G3921=账期!$A$91),60,IF(OR(G3921=账期!$A$93,G3921=账期!$A$94,G3921=账期!$A$95,G3921=账期!$A$96,G3921=账期!$A$98,G3921=账期!$A$99,G3921=账期!$A$101,G3921=账期!$A$102),90,0)))</f>
        <v>0</v>
      </c>
      <c r="AF3921" s="396"/>
      <c r="AG3921" s="384"/>
      <c r="AH3921" s="396" t="str">
        <f t="shared" si="530"/>
        <v/>
      </c>
    </row>
    <row r="3922" spans="1:35" ht="18" customHeight="1" x14ac:dyDescent="0.25">
      <c r="A3922" s="301" t="str">
        <f t="shared" si="532"/>
        <v/>
      </c>
      <c r="B3922" s="397"/>
      <c r="C3922" s="398"/>
      <c r="D3922" s="399"/>
      <c r="E3922" s="383" t="str">
        <f t="shared" si="528"/>
        <v>C</v>
      </c>
      <c r="F3922" s="383" t="str">
        <f t="shared" si="529"/>
        <v>C</v>
      </c>
      <c r="G3922" s="400"/>
      <c r="H3922" s="385" t="str">
        <f>IF(G3922="","",VLOOKUP(G3922,下拉数据源!J:K,2,0))</f>
        <v/>
      </c>
      <c r="I3922" s="385"/>
      <c r="J3922" s="385"/>
      <c r="K3922" s="386"/>
      <c r="L3922" s="384"/>
      <c r="M3922" s="384"/>
      <c r="N3922" s="384"/>
      <c r="O3922" s="384"/>
      <c r="P3922" s="386"/>
      <c r="Q3922" s="387"/>
      <c r="R3922" s="286"/>
      <c r="S3922" s="388">
        <f t="shared" si="533"/>
        <v>0</v>
      </c>
      <c r="T3922" s="389"/>
      <c r="U3922" s="389">
        <f t="shared" si="531"/>
        <v>0</v>
      </c>
      <c r="V3922" s="451"/>
      <c r="W3922" s="452"/>
      <c r="X3922" s="386"/>
      <c r="Y3922" s="390"/>
      <c r="Z3922" s="391"/>
      <c r="AA3922" s="392"/>
      <c r="AB3922" s="393"/>
      <c r="AC3922" s="394"/>
      <c r="AD3922" s="395">
        <f t="shared" si="534"/>
        <v>0</v>
      </c>
      <c r="AE3922" s="396">
        <f>IF(OR(G3922=账期!$A$18,G3922=账期!$A$20,G3922=账期!$A$22,G3922=账期!$A$24,G3922=账期!$A$25,G3922=账期!$A$27,G3922=账期!$A$26,G3922=账期!$A$28,G3922=账期!$A$30,G3922=账期!$A$32,G3922=账期!$A$34,G3922=账期!$A$35,G3922=账期!$A$37,G3922=账期!$A$39,G3922=账期!$A$40,G3922=账期!$A$41,G3922=账期!$A$42,G3922=账期!$A$43,G3922=账期!$A$44,G3922=账期!$A$45,G3922=账期!$A$46,G3922=账期!$A$48,G3922=账期!$A$50,G3922=账期!$A$51,G3922=账期!$A$52,G3922=账期!$A$53,G3922=账期!$A$54,G3922=账期!$A$56,G3922=账期!$A$57,G3922=账期!$A$58,G3922=账期!$A$59,G3922=账期!$A$60,G3922=账期!$A$61,G3922=账期!$A$62,G3922=账期!$A$63,G3922=账期!$A$64,G3922=账期!$A$66,G3922=账期!$A$67,G3922=账期!$A$68,G3922=账期!$A$70,G3922=账期!$A$71),30,IF(OR(G3922=账期!$A$74,G3922=账期!$A$77,G3922=账期!$A$76,G3922=账期!$A$79,G3922=账期!$A$80,G3922=账期!$A$81,G3922=账期!$A$83,G3922=账期!$A$85,G3922=账期!$A$87,G3922=账期!$A$89,G3922=账期!$A$91),60,IF(OR(G3922=账期!$A$93,G3922=账期!$A$94,G3922=账期!$A$95,G3922=账期!$A$96,G3922=账期!$A$98,G3922=账期!$A$99,G3922=账期!$A$101,G3922=账期!$A$102),90,0)))</f>
        <v>0</v>
      </c>
      <c r="AF3922" s="396"/>
      <c r="AG3922" s="384"/>
      <c r="AH3922" s="396" t="str">
        <f t="shared" si="530"/>
        <v/>
      </c>
    </row>
    <row r="3923" spans="1:35" ht="18" customHeight="1" x14ac:dyDescent="0.25">
      <c r="A3923" s="301" t="str">
        <f t="shared" si="532"/>
        <v/>
      </c>
      <c r="B3923" s="397"/>
      <c r="C3923" s="398"/>
      <c r="D3923" s="399"/>
      <c r="E3923" s="383" t="str">
        <f t="shared" si="528"/>
        <v>C</v>
      </c>
      <c r="F3923" s="383" t="str">
        <f t="shared" si="529"/>
        <v>C</v>
      </c>
      <c r="G3923" s="400"/>
      <c r="H3923" s="385" t="str">
        <f>IF(G3923="","",VLOOKUP(G3923,下拉数据源!J:K,2,0))</f>
        <v/>
      </c>
      <c r="I3923" s="385"/>
      <c r="J3923" s="385"/>
      <c r="K3923" s="386"/>
      <c r="L3923" s="384"/>
      <c r="M3923" s="384"/>
      <c r="N3923" s="384"/>
      <c r="O3923" s="384"/>
      <c r="P3923" s="386"/>
      <c r="Q3923" s="387"/>
      <c r="R3923" s="286"/>
      <c r="S3923" s="388">
        <f t="shared" si="533"/>
        <v>0</v>
      </c>
      <c r="T3923" s="389"/>
      <c r="U3923" s="389">
        <f t="shared" si="531"/>
        <v>0</v>
      </c>
      <c r="V3923" s="451"/>
      <c r="W3923" s="452"/>
      <c r="X3923" s="386"/>
      <c r="Y3923" s="390"/>
      <c r="Z3923" s="391"/>
      <c r="AA3923" s="392"/>
      <c r="AB3923" s="393"/>
      <c r="AC3923" s="394"/>
      <c r="AD3923" s="395">
        <f t="shared" si="534"/>
        <v>0</v>
      </c>
      <c r="AE3923" s="396">
        <f>IF(OR(G3923=账期!$A$18,G3923=账期!$A$20,G3923=账期!$A$22,G3923=账期!$A$24,G3923=账期!$A$25,G3923=账期!$A$27,G3923=账期!$A$26,G3923=账期!$A$28,G3923=账期!$A$30,G3923=账期!$A$32,G3923=账期!$A$34,G3923=账期!$A$35,G3923=账期!$A$37,G3923=账期!$A$39,G3923=账期!$A$40,G3923=账期!$A$41,G3923=账期!$A$42,G3923=账期!$A$43,G3923=账期!$A$44,G3923=账期!$A$45,G3923=账期!$A$46,G3923=账期!$A$48,G3923=账期!$A$50,G3923=账期!$A$51,G3923=账期!$A$52,G3923=账期!$A$53,G3923=账期!$A$54,G3923=账期!$A$56,G3923=账期!$A$57,G3923=账期!$A$58,G3923=账期!$A$59,G3923=账期!$A$60,G3923=账期!$A$61,G3923=账期!$A$62,G3923=账期!$A$63,G3923=账期!$A$64,G3923=账期!$A$66,G3923=账期!$A$67,G3923=账期!$A$68,G3923=账期!$A$70,G3923=账期!$A$71),30,IF(OR(G3923=账期!$A$74,G3923=账期!$A$77,G3923=账期!$A$76,G3923=账期!$A$79,G3923=账期!$A$80,G3923=账期!$A$81,G3923=账期!$A$83,G3923=账期!$A$85,G3923=账期!$A$87,G3923=账期!$A$89,G3923=账期!$A$91),60,IF(OR(G3923=账期!$A$93,G3923=账期!$A$94,G3923=账期!$A$95,G3923=账期!$A$96,G3923=账期!$A$98,G3923=账期!$A$99,G3923=账期!$A$101,G3923=账期!$A$102),90,0)))</f>
        <v>0</v>
      </c>
      <c r="AF3923" s="396"/>
      <c r="AG3923" s="384"/>
      <c r="AH3923" s="396" t="str">
        <f t="shared" si="530"/>
        <v/>
      </c>
    </row>
    <row r="3924" spans="1:35" ht="18" customHeight="1" x14ac:dyDescent="0.25">
      <c r="A3924" s="301" t="str">
        <f t="shared" si="532"/>
        <v/>
      </c>
      <c r="B3924" s="397"/>
      <c r="C3924" s="398"/>
      <c r="D3924" s="399"/>
      <c r="E3924" s="383" t="str">
        <f t="shared" si="528"/>
        <v>C</v>
      </c>
      <c r="F3924" s="383" t="str">
        <f t="shared" si="529"/>
        <v>C</v>
      </c>
      <c r="G3924" s="400"/>
      <c r="H3924" s="385" t="str">
        <f>IF(G3924="","",VLOOKUP(G3924,下拉数据源!J:K,2,0))</f>
        <v/>
      </c>
      <c r="I3924" s="385"/>
      <c r="J3924" s="385"/>
      <c r="K3924" s="386"/>
      <c r="L3924" s="384"/>
      <c r="M3924" s="384"/>
      <c r="N3924" s="384"/>
      <c r="O3924" s="384"/>
      <c r="P3924" s="386"/>
      <c r="Q3924" s="387"/>
      <c r="R3924" s="286"/>
      <c r="S3924" s="388">
        <f t="shared" si="533"/>
        <v>0</v>
      </c>
      <c r="T3924" s="389"/>
      <c r="U3924" s="389">
        <f t="shared" si="531"/>
        <v>0</v>
      </c>
      <c r="V3924" s="451"/>
      <c r="W3924" s="452"/>
      <c r="X3924" s="386"/>
      <c r="Y3924" s="390"/>
      <c r="Z3924" s="391"/>
      <c r="AA3924" s="392"/>
      <c r="AB3924" s="393"/>
      <c r="AC3924" s="394"/>
      <c r="AD3924" s="395">
        <f t="shared" si="534"/>
        <v>0</v>
      </c>
      <c r="AE3924" s="396">
        <f>IF(OR(G3924=账期!$A$18,G3924=账期!$A$20,G3924=账期!$A$22,G3924=账期!$A$24,G3924=账期!$A$25,G3924=账期!$A$27,G3924=账期!$A$26,G3924=账期!$A$28,G3924=账期!$A$30,G3924=账期!$A$32,G3924=账期!$A$34,G3924=账期!$A$35,G3924=账期!$A$37,G3924=账期!$A$39,G3924=账期!$A$40,G3924=账期!$A$41,G3924=账期!$A$42,G3924=账期!$A$43,G3924=账期!$A$44,G3924=账期!$A$45,G3924=账期!$A$46,G3924=账期!$A$48,G3924=账期!$A$50,G3924=账期!$A$51,G3924=账期!$A$52,G3924=账期!$A$53,G3924=账期!$A$54,G3924=账期!$A$56,G3924=账期!$A$57,G3924=账期!$A$58,G3924=账期!$A$59,G3924=账期!$A$60,G3924=账期!$A$61,G3924=账期!$A$62,G3924=账期!$A$63,G3924=账期!$A$64,G3924=账期!$A$66,G3924=账期!$A$67,G3924=账期!$A$68,G3924=账期!$A$70,G3924=账期!$A$71),30,IF(OR(G3924=账期!$A$74,G3924=账期!$A$77,G3924=账期!$A$76,G3924=账期!$A$79,G3924=账期!$A$80,G3924=账期!$A$81,G3924=账期!$A$83,G3924=账期!$A$85,G3924=账期!$A$87,G3924=账期!$A$89,G3924=账期!$A$91),60,IF(OR(G3924=账期!$A$93,G3924=账期!$A$94,G3924=账期!$A$95,G3924=账期!$A$96,G3924=账期!$A$98,G3924=账期!$A$99,G3924=账期!$A$101,G3924=账期!$A$102),90,0)))</f>
        <v>0</v>
      </c>
      <c r="AF3924" s="396"/>
      <c r="AG3924" s="384"/>
      <c r="AH3924" s="396" t="str">
        <f t="shared" si="530"/>
        <v/>
      </c>
    </row>
    <row r="3925" spans="1:35" ht="18" customHeight="1" x14ac:dyDescent="0.25">
      <c r="A3925" s="301"/>
      <c r="B3925" s="397"/>
      <c r="C3925" s="398"/>
      <c r="D3925" s="399"/>
      <c r="E3925" s="383" t="str">
        <f t="shared" si="528"/>
        <v>C</v>
      </c>
      <c r="F3925" s="383" t="str">
        <f t="shared" si="529"/>
        <v>C</v>
      </c>
      <c r="G3925" s="400"/>
      <c r="H3925" s="385" t="str">
        <f>IF(G3925="","",VLOOKUP(G3925,下拉数据源!J:K,2,0))</f>
        <v/>
      </c>
      <c r="I3925" s="385"/>
      <c r="J3925" s="385"/>
      <c r="K3925" s="386"/>
      <c r="L3925" s="384"/>
      <c r="M3925" s="384"/>
      <c r="N3925" s="384"/>
      <c r="O3925" s="384"/>
      <c r="P3925" s="386"/>
      <c r="Q3925" s="387"/>
      <c r="R3925" s="286"/>
      <c r="S3925" s="388">
        <f t="shared" si="533"/>
        <v>0</v>
      </c>
      <c r="T3925" s="389"/>
      <c r="U3925" s="389">
        <f t="shared" si="531"/>
        <v>0</v>
      </c>
      <c r="V3925" s="451"/>
      <c r="W3925" s="452"/>
      <c r="X3925" s="386"/>
      <c r="Y3925" s="390"/>
      <c r="Z3925" s="391"/>
      <c r="AA3925" s="392"/>
      <c r="AB3925" s="393"/>
      <c r="AC3925" s="394"/>
      <c r="AD3925" s="395"/>
      <c r="AE3925" s="396"/>
      <c r="AF3925" s="396"/>
      <c r="AG3925" s="384"/>
      <c r="AH3925" s="396"/>
    </row>
    <row r="3928" spans="1:35" ht="18" customHeight="1" x14ac:dyDescent="0.25">
      <c r="A3928" s="301" t="str">
        <f>IF(V3928="","",TEXT(V3928,"yyyy年m月"))</f>
        <v>备货</v>
      </c>
      <c r="B3928" s="332">
        <v>43115</v>
      </c>
      <c r="C3928" s="303"/>
      <c r="D3928" s="304" t="s">
        <v>2632</v>
      </c>
      <c r="E3928" s="305" t="str">
        <f>IF(OR(D3928="长飞",D3928="烽火",D3928="特发",D3928="富通",D3928="亨通",G3928="赣州金信诺",G3928="江苏永鼎",G3928="宏安集团"),"A",IF(OR(G3928="广意通讯",G3928="湖北楚天",G3928="宁波格亿达",G3928="通鼎互联",G3928="黄石昌达",G3928="江苏俊知",G3928="珠海汉胜",G3928="武汉电信"),"B","C"))</f>
        <v>A</v>
      </c>
      <c r="F3928" s="305" t="str">
        <f>IF(OR(G3928="成都大唐",G3928="广东亨通",G3928="江苏亨通",G3928="兰州长飞",G3928="南京华信",G3928="汕头奥星",G3928="特发光网",G3928="武汉长飞",G3928="长春烽火",G3928="广意通讯",G3928="湖北楚天",G3928="宁波格亿达",G3928="通鼎互联",G3928="安徽汉唐",G3928="安徽宜德",G3928="安徽盈通",G3928="成都康宁",G3928="成都中飞",G3928="东莞光佳",G3928="东莞鸿鑫",G3928="烽火博鑫",G3928="佛山星蓝",G3928="广东金桥",G3928="广州联兴",G3928="贵州乾新",G3928="航天电工",G3928="合肥兴联",G3928="湖北宇洪",G3928="江苏奥通",G3928="江苏中远",G3928="宁波辰飞",G3928="宁波汉生",G3928="宁波宇欣",G3928="山东太平洋",G3928="山东特发",G3928="山东永通",G3928="上海朗闻",G3928="上海翼波",G3928="四川天邑",G3928="四川旭泰",G3928="武汉瑞联",G3928="武汉同至",G3928="西安西古",G3928="西安鑫华通",G3928="武汉驿路通",G3928="长光通信",G3928="中电八所",G3928="中电光达",G3928="中利集团",G3928="重庆特发",G3928="舟山安格",G3928="珠海邗秦"),"A",IF(OR(G3928="富通天津",G3928="赣州金信诺",G3928="江苏永鼎",G3928="上海长飞",G3928="特发股份",G3928="武汉烽火",G3928="西安烽火",G3928="长飞中利",G3928="江苏中天",G3928="江西联创",G3928="宁波盈谷",G3928="黄石昌达",G3928="四川长飞"),"B","C"))</f>
        <v>B</v>
      </c>
      <c r="G3928" s="306" t="s">
        <v>2665</v>
      </c>
      <c r="H3928" s="307" t="str">
        <f>IF(G3928="","",VLOOKUP(G3928,下拉数据源!J:K,2,0))</f>
        <v>长飞光纤光缆（上海）有限公司</v>
      </c>
      <c r="I3928" s="307" t="s">
        <v>33</v>
      </c>
      <c r="J3928" s="307"/>
      <c r="K3928" s="308" t="s">
        <v>1117</v>
      </c>
      <c r="L3928" s="336" t="s">
        <v>63</v>
      </c>
      <c r="M3928" s="306" t="s">
        <v>2669</v>
      </c>
      <c r="N3928" s="306"/>
      <c r="O3928" s="306" t="s">
        <v>65</v>
      </c>
      <c r="P3928" s="308">
        <v>2.5</v>
      </c>
      <c r="Q3928" s="309"/>
      <c r="R3928" s="286">
        <v>18500</v>
      </c>
      <c r="S3928" s="310">
        <f>Q3928*R3928</f>
        <v>0</v>
      </c>
      <c r="T3928" s="311"/>
      <c r="U3928" s="311">
        <f>S3928-T3928</f>
        <v>0</v>
      </c>
      <c r="V3928" s="451" t="s">
        <v>44</v>
      </c>
      <c r="W3928" s="452"/>
      <c r="X3928" s="308">
        <v>25</v>
      </c>
      <c r="Y3928" s="313"/>
      <c r="Z3928" s="314"/>
      <c r="AA3928" s="315"/>
      <c r="AB3928" s="316"/>
      <c r="AC3928" s="317"/>
      <c r="AD3928" s="318">
        <f>IF(AE3928&gt;0,(DATE(YEAR(AC3928),MONTH(AC3928)+1,1)-1)+AE3928,AC3928)</f>
        <v>61</v>
      </c>
      <c r="AE3928" s="319">
        <f>IF(OR(G3928=账期!$A$18,G3928=账期!$A$20,G3928=账期!$A$22,G3928=账期!$A$24,G3928=账期!$A$25,G3928=账期!$A$27,G3928=账期!$A$26,G3928=账期!$A$28,G3928=账期!$A$30,G3928=账期!$A$32,G3928=账期!$A$34,G3928=账期!$A$35,G3928=账期!$A$37,G3928=账期!$A$39,G3928=账期!$A$40,G3928=账期!$A$41,G3928=账期!$A$42,G3928=账期!$A$43,G3928=账期!$A$44,G3928=账期!$A$45,G3928=账期!$A$46,G3928=账期!$A$48,G3928=账期!$A$50,G3928=账期!$A$51,G3928=账期!$A$52,G3928=账期!$A$53,G3928=账期!$A$54,G3928=账期!$A$56,G3928=账期!$A$57,G3928=账期!$A$58,G3928=账期!$A$59,G3928=账期!$A$60,G3928=账期!$A$61,G3928=账期!$A$62,G3928=账期!$A$63,G3928=账期!$A$64,G3928=账期!$A$66,G3928=账期!$A$67,G3928=账期!$A$68,G3928=账期!$A$70,G3928=账期!$A$71),30,IF(OR(G3928=账期!$A$74,G3928=账期!$A$77,G3928=账期!$A$76,G3928=账期!$A$79,G3928=账期!$A$80,G3928=账期!$A$81,G3928=账期!$A$83,G3928=账期!$A$85,G3928=账期!$A$87,G3928=账期!$A$89,G3928=账期!$A$91),60,IF(OR(G3928=账期!$A$93,G3928=账期!$A$94,G3928=账期!$A$95,G3928=账期!$A$96,G3928=账期!$A$98,G3928=账期!$A$99,G3928=账期!$A$101,G3928=账期!$A$102),90,0)))</f>
        <v>30</v>
      </c>
      <c r="AF3928" s="319"/>
      <c r="AG3928" s="306" t="s">
        <v>50</v>
      </c>
      <c r="AH3928" s="319" t="str">
        <f>IF(AG3928="华东","徐绪盛",IF(AG3928="华南","柯童柱",IF(AG3928="华中","杭得利",IF(AG3928="西南","张军",IF(AG3928="华北","石浩宇","")))))</f>
        <v>徐绪盛</v>
      </c>
      <c r="AI3928" s="321"/>
    </row>
    <row r="3929" spans="1:35" ht="18" customHeight="1" x14ac:dyDescent="0.25">
      <c r="A3929" s="301" t="str">
        <f>IF(V3929="","",TEXT(V3929,"yyyy年m月"))</f>
        <v>备货</v>
      </c>
      <c r="B3929" s="302">
        <v>43131</v>
      </c>
      <c r="C3929" s="303" t="s">
        <v>2890</v>
      </c>
      <c r="D3929" s="304" t="s">
        <v>2738</v>
      </c>
      <c r="E3929" s="305" t="str">
        <f>IF(OR(D3929="长飞",D3929="烽火",D3929="特发",D3929="富通",D3929="亨通",G3929="赣州金信诺",G3929="江苏永鼎",G3929="宏安集团"),"A",IF(OR(G3929="广意通讯",G3929="湖北楚天",G3929="宁波格亿达",G3929="通鼎互联",G3929="黄石昌达",G3929="江苏俊知",G3929="珠海汉胜",G3929="武汉电信"),"B","C"))</f>
        <v>A</v>
      </c>
      <c r="F3929" s="305" t="str">
        <f>IF(OR(G3929="成都大唐",G3929="广东亨通",G3929="江苏亨通",G3929="兰州长飞",G3929="南京华信",G3929="汕头奥星",G3929="特发光网",G3929="武汉长飞",G3929="长春烽火",G3929="广意通讯",G3929="湖北楚天",G3929="宁波格亿达",G3929="通鼎互联",G3929="安徽汉唐",G3929="安徽宜德",G3929="安徽盈通",G3929="成都康宁",G3929="成都中飞",G3929="东莞光佳",G3929="东莞鸿鑫",G3929="烽火博鑫",G3929="佛山星蓝",G3929="广东金桥",G3929="广州联兴",G3929="贵州乾新",G3929="航天电工",G3929="合肥兴联",G3929="湖北宇洪",G3929="江苏奥通",G3929="江苏中远",G3929="宁波辰飞",G3929="宁波汉生",G3929="宁波宇欣",G3929="山东太平洋",G3929="山东特发",G3929="山东永通",G3929="上海朗闻",G3929="上海翼波",G3929="四川天邑",G3929="四川旭泰",G3929="武汉瑞联",G3929="武汉同至",G3929="西安西古",G3929="西安鑫华通",G3929="武汉驿路通",G3929="长光通信",G3929="中电八所",G3929="中电光达",G3929="中利集团",G3929="重庆特发",G3929="舟山安格",G3929="珠海邗秦"),"A",IF(OR(G3929="富通天津",G3929="赣州金信诺",G3929="江苏永鼎",G3929="上海长飞",G3929="特发股份",G3929="武汉烽火",G3929="西安烽火",G3929="长飞中利",G3929="江苏中天",G3929="江西联创",G3929="宁波盈谷",G3929="黄石昌达",G3929="四川长飞"),"B","C"))</f>
        <v>A</v>
      </c>
      <c r="G3929" s="306" t="s">
        <v>2810</v>
      </c>
      <c r="H3929" s="307" t="str">
        <f>IF(G3929="","",VLOOKUP(G3929,下拉数据源!J:K,2,0))</f>
        <v>南京华信藤仓光通信有限公司</v>
      </c>
      <c r="I3929" s="307" t="s">
        <v>33</v>
      </c>
      <c r="J3929" s="341" t="s">
        <v>280</v>
      </c>
      <c r="K3929" s="308" t="s">
        <v>2823</v>
      </c>
      <c r="L3929" s="306" t="s">
        <v>2707</v>
      </c>
      <c r="M3929" s="306" t="s">
        <v>2711</v>
      </c>
      <c r="N3929" s="306"/>
      <c r="O3929" s="306" t="s">
        <v>2798</v>
      </c>
      <c r="P3929" s="308">
        <v>3</v>
      </c>
      <c r="Q3929" s="309"/>
      <c r="R3929" s="286">
        <v>9100</v>
      </c>
      <c r="S3929" s="310">
        <f>Q3929*R3929</f>
        <v>0</v>
      </c>
      <c r="T3929" s="311"/>
      <c r="U3929" s="311">
        <f>S3929-T3929</f>
        <v>0</v>
      </c>
      <c r="V3929" s="451" t="s">
        <v>2668</v>
      </c>
      <c r="W3929" s="451"/>
      <c r="X3929" s="308">
        <v>1000</v>
      </c>
      <c r="Y3929" s="313"/>
      <c r="Z3929" s="314"/>
      <c r="AA3929" s="315"/>
      <c r="AB3929" s="316"/>
      <c r="AC3929" s="317"/>
      <c r="AD3929" s="318">
        <f>IF(AE3929&gt;0,(DATE(YEAR(AC3929),MONTH(AC3929)+1,1)-1)+AE3929,AC3929)</f>
        <v>61</v>
      </c>
      <c r="AE3929" s="319">
        <f>IF(OR(G3929=账期!$A$18,G3929=账期!$A$20,G3929=账期!$A$22,G3929=账期!$A$24,G3929=账期!$A$25,G3929=账期!$A$27,G3929=账期!$A$26,G3929=账期!$A$28,G3929=账期!$A$30,G3929=账期!$A$32,G3929=账期!$A$34,G3929=账期!$A$35,G3929=账期!$A$37,G3929=账期!$A$39,G3929=账期!$A$40,G3929=账期!$A$41,G3929=账期!$A$42,G3929=账期!$A$43,G3929=账期!$A$44,G3929=账期!$A$45,G3929=账期!$A$46,G3929=账期!$A$48,G3929=账期!$A$50,G3929=账期!$A$51,G3929=账期!$A$52,G3929=账期!$A$53,G3929=账期!$A$54,G3929=账期!$A$56,G3929=账期!$A$57,G3929=账期!$A$58,G3929=账期!$A$59,G3929=账期!$A$60,G3929=账期!$A$61,G3929=账期!$A$62,G3929=账期!$A$63,G3929=账期!$A$64,G3929=账期!$A$66,G3929=账期!$A$67,G3929=账期!$A$68,G3929=账期!$A$70,G3929=账期!$A$71),30,IF(OR(G3929=账期!$A$74,G3929=账期!$A$77,G3929=账期!$A$76,G3929=账期!$A$79,G3929=账期!$A$80,G3929=账期!$A$81,G3929=账期!$A$83,G3929=账期!$A$85,G3929=账期!$A$87,G3929=账期!$A$89,G3929=账期!$A$91),60,IF(OR(G3929=账期!$A$93,G3929=账期!$A$94,G3929=账期!$A$95,G3929=账期!$A$96,G3929=账期!$A$98,G3929=账期!$A$99,G3929=账期!$A$101,G3929=账期!$A$102),90,0)))</f>
        <v>30</v>
      </c>
      <c r="AF3929" s="319"/>
      <c r="AG3929" s="306" t="s">
        <v>2712</v>
      </c>
      <c r="AH3929" s="319" t="str">
        <f>IF(AG3929="华东","徐绪盛",IF(AG3929="华南","柯童柱",IF(AG3929="华中","杭得利",IF(AG3929="西南","张军",IF(AG3929="华北","石浩宇","")))))</f>
        <v>徐绪盛</v>
      </c>
      <c r="AI3929" s="321"/>
    </row>
  </sheetData>
  <sheetProtection formatCells="0" formatColumns="0" formatRows="0" insertColumns="0" insertRows="0" insertHyperlinks="0" deleteRows="0" sort="0" autoFilter="0"/>
  <autoFilter ref="A1:AI3929"/>
  <sortState ref="A661:XFD923">
    <sortCondition ref="K661:K923"/>
  </sortState>
  <phoneticPr fontId="71" type="noConversion"/>
  <conditionalFormatting sqref="I120 I820:I835 I839 I3926:I3927 I870:I871 I874:I875 I845:I846 I896 I899 I526:I535 I912:I913 I3930:I1048576 I919 I932 I934 I955 I842:I843 I959 I948:I953 I407:I449 I979 I988 I885:I893 I995 I1010:I1013 I614:I626 I1039:I1040 I491:I514 I848:I868 I1054:I1065 I1068:I3924">
    <cfRule type="cellIs" dxfId="653" priority="604" operator="notEqual">
      <formula>"本部"</formula>
    </cfRule>
  </conditionalFormatting>
  <conditionalFormatting sqref="I179">
    <cfRule type="cellIs" dxfId="652" priority="702" operator="notEqual">
      <formula>"本部"</formula>
    </cfRule>
  </conditionalFormatting>
  <conditionalFormatting sqref="I181">
    <cfRule type="cellIs" dxfId="651" priority="625" operator="notEqual">
      <formula>"本部"</formula>
    </cfRule>
  </conditionalFormatting>
  <conditionalFormatting sqref="I182">
    <cfRule type="cellIs" dxfId="650" priority="624" operator="notEqual">
      <formula>"本部"</formula>
    </cfRule>
  </conditionalFormatting>
  <conditionalFormatting sqref="I199">
    <cfRule type="cellIs" dxfId="649" priority="665" operator="notEqual">
      <formula>"本部"</formula>
    </cfRule>
  </conditionalFormatting>
  <conditionalFormatting sqref="I205">
    <cfRule type="cellIs" dxfId="648" priority="703" operator="notEqual">
      <formula>"本部"</formula>
    </cfRule>
  </conditionalFormatting>
  <conditionalFormatting sqref="I209">
    <cfRule type="cellIs" dxfId="647" priority="713" operator="notEqual">
      <formula>"本部"</formula>
    </cfRule>
  </conditionalFormatting>
  <conditionalFormatting sqref="I218">
    <cfRule type="cellIs" dxfId="646" priority="666" operator="notEqual">
      <formula>"本部"</formula>
    </cfRule>
  </conditionalFormatting>
  <conditionalFormatting sqref="I219">
    <cfRule type="cellIs" dxfId="645" priority="563" operator="notEqual">
      <formula>"本部"</formula>
    </cfRule>
  </conditionalFormatting>
  <conditionalFormatting sqref="I221">
    <cfRule type="cellIs" dxfId="644" priority="711" operator="notEqual">
      <formula>"本部"</formula>
    </cfRule>
  </conditionalFormatting>
  <conditionalFormatting sqref="I230">
    <cfRule type="cellIs" dxfId="643" priority="679" operator="notEqual">
      <formula>"本部"</formula>
    </cfRule>
  </conditionalFormatting>
  <conditionalFormatting sqref="I256">
    <cfRule type="cellIs" dxfId="642" priority="705" operator="notEqual">
      <formula>"本部"</formula>
    </cfRule>
  </conditionalFormatting>
  <conditionalFormatting sqref="I298">
    <cfRule type="cellIs" dxfId="641" priority="704" operator="notEqual">
      <formula>"本部"</formula>
    </cfRule>
  </conditionalFormatting>
  <conditionalFormatting sqref="I299">
    <cfRule type="cellIs" dxfId="640" priority="672" operator="notEqual">
      <formula>"本部"</formula>
    </cfRule>
  </conditionalFormatting>
  <conditionalFormatting sqref="I312">
    <cfRule type="cellIs" dxfId="639" priority="670" operator="notEqual">
      <formula>"本部"</formula>
    </cfRule>
  </conditionalFormatting>
  <conditionalFormatting sqref="I313">
    <cfRule type="cellIs" dxfId="638" priority="710" operator="notEqual">
      <formula>"本部"</formula>
    </cfRule>
  </conditionalFormatting>
  <conditionalFormatting sqref="I318">
    <cfRule type="cellIs" dxfId="637" priority="709" operator="notEqual">
      <formula>"本部"</formula>
    </cfRule>
  </conditionalFormatting>
  <conditionalFormatting sqref="I319">
    <cfRule type="cellIs" dxfId="636" priority="708" operator="notEqual">
      <formula>"本部"</formula>
    </cfRule>
  </conditionalFormatting>
  <conditionalFormatting sqref="I320">
    <cfRule type="cellIs" dxfId="635" priority="707" operator="notEqual">
      <formula>"本部"</formula>
    </cfRule>
  </conditionalFormatting>
  <conditionalFormatting sqref="I321">
    <cfRule type="cellIs" dxfId="634" priority="706" operator="notEqual">
      <formula>"本部"</formula>
    </cfRule>
  </conditionalFormatting>
  <conditionalFormatting sqref="I324">
    <cfRule type="cellIs" dxfId="633" priority="701" operator="notEqual">
      <formula>"本部"</formula>
    </cfRule>
  </conditionalFormatting>
  <conditionalFormatting sqref="I325">
    <cfRule type="cellIs" dxfId="632" priority="700" operator="notEqual">
      <formula>"本部"</formula>
    </cfRule>
  </conditionalFormatting>
  <conditionalFormatting sqref="I326">
    <cfRule type="cellIs" dxfId="631" priority="698" operator="notEqual">
      <formula>"本部"</formula>
    </cfRule>
  </conditionalFormatting>
  <conditionalFormatting sqref="I327">
    <cfRule type="cellIs" dxfId="630" priority="695" operator="notEqual">
      <formula>"本部"</formula>
    </cfRule>
  </conditionalFormatting>
  <conditionalFormatting sqref="I329">
    <cfRule type="cellIs" dxfId="629" priority="694" operator="notEqual">
      <formula>"本部"</formula>
    </cfRule>
  </conditionalFormatting>
  <conditionalFormatting sqref="I331">
    <cfRule type="cellIs" dxfId="628" priority="681" operator="notEqual">
      <formula>"本部"</formula>
    </cfRule>
  </conditionalFormatting>
  <conditionalFormatting sqref="I332">
    <cfRule type="cellIs" dxfId="627" priority="693" operator="notEqual">
      <formula>"本部"</formula>
    </cfRule>
  </conditionalFormatting>
  <conditionalFormatting sqref="I333">
    <cfRule type="cellIs" dxfId="626" priority="692" operator="notEqual">
      <formula>"本部"</formula>
    </cfRule>
  </conditionalFormatting>
  <conditionalFormatting sqref="I346">
    <cfRule type="cellIs" dxfId="625" priority="677" operator="notEqual">
      <formula>"本部"</formula>
    </cfRule>
  </conditionalFormatting>
  <conditionalFormatting sqref="I348">
    <cfRule type="cellIs" dxfId="624" priority="691" operator="notEqual">
      <formula>"本部"</formula>
    </cfRule>
  </conditionalFormatting>
  <conditionalFormatting sqref="I352">
    <cfRule type="cellIs" dxfId="623" priority="688" operator="notEqual">
      <formula>"本部"</formula>
    </cfRule>
    <cfRule type="cellIs" dxfId="622" priority="689" operator="notEqual">
      <formula>"本部"</formula>
    </cfRule>
  </conditionalFormatting>
  <conditionalFormatting sqref="I353">
    <cfRule type="cellIs" dxfId="621" priority="687" operator="notEqual">
      <formula>"本部"</formula>
    </cfRule>
  </conditionalFormatting>
  <conditionalFormatting sqref="I354">
    <cfRule type="cellIs" dxfId="620" priority="686" operator="notEqual">
      <formula>"本部"</formula>
    </cfRule>
  </conditionalFormatting>
  <conditionalFormatting sqref="I355">
    <cfRule type="cellIs" dxfId="619" priority="685" operator="notEqual">
      <formula>"本部"</formula>
    </cfRule>
  </conditionalFormatting>
  <conditionalFormatting sqref="I356">
    <cfRule type="cellIs" dxfId="618" priority="684" operator="notEqual">
      <formula>"本部"</formula>
    </cfRule>
  </conditionalFormatting>
  <conditionalFormatting sqref="I360">
    <cfRule type="cellIs" dxfId="617" priority="682" operator="notEqual">
      <formula>"本部"</formula>
    </cfRule>
  </conditionalFormatting>
  <conditionalFormatting sqref="I363">
    <cfRule type="cellIs" dxfId="616" priority="680" operator="notEqual">
      <formula>"本部"</formula>
    </cfRule>
  </conditionalFormatting>
  <conditionalFormatting sqref="I370">
    <cfRule type="cellIs" dxfId="615" priority="655" operator="notEqual">
      <formula>"本部"</formula>
    </cfRule>
  </conditionalFormatting>
  <conditionalFormatting sqref="I406">
    <cfRule type="cellIs" dxfId="614" priority="650" operator="notEqual">
      <formula>"本部"</formula>
    </cfRule>
  </conditionalFormatting>
  <conditionalFormatting sqref="I457">
    <cfRule type="cellIs" dxfId="613" priority="674" operator="notEqual">
      <formula>"本部"</formula>
    </cfRule>
  </conditionalFormatting>
  <conditionalFormatting sqref="I466">
    <cfRule type="cellIs" dxfId="612" priority="668" operator="notEqual">
      <formula>"本部"</formula>
    </cfRule>
  </conditionalFormatting>
  <conditionalFormatting sqref="I467">
    <cfRule type="cellIs" dxfId="611" priority="667" operator="notEqual">
      <formula>"本部"</formula>
    </cfRule>
  </conditionalFormatting>
  <conditionalFormatting sqref="I468">
    <cfRule type="cellIs" dxfId="610" priority="664" operator="notEqual">
      <formula>"本部"</formula>
    </cfRule>
  </conditionalFormatting>
  <conditionalFormatting sqref="I469">
    <cfRule type="cellIs" dxfId="609" priority="663" operator="notEqual">
      <formula>"本部"</formula>
    </cfRule>
  </conditionalFormatting>
  <conditionalFormatting sqref="I470">
    <cfRule type="cellIs" dxfId="608" priority="662" operator="notEqual">
      <formula>"本部"</formula>
    </cfRule>
  </conditionalFormatting>
  <conditionalFormatting sqref="I471">
    <cfRule type="cellIs" dxfId="607" priority="661" operator="notEqual">
      <formula>"本部"</formula>
    </cfRule>
  </conditionalFormatting>
  <conditionalFormatting sqref="I472">
    <cfRule type="cellIs" dxfId="606" priority="660" operator="notEqual">
      <formula>"本部"</formula>
    </cfRule>
  </conditionalFormatting>
  <conditionalFormatting sqref="I473">
    <cfRule type="cellIs" dxfId="605" priority="659" operator="notEqual">
      <formula>"本部"</formula>
    </cfRule>
  </conditionalFormatting>
  <conditionalFormatting sqref="I474">
    <cfRule type="cellIs" dxfId="604" priority="658" operator="notEqual">
      <formula>"本部"</formula>
    </cfRule>
  </conditionalFormatting>
  <conditionalFormatting sqref="I475">
    <cfRule type="cellIs" dxfId="603" priority="657" operator="notEqual">
      <formula>"本部"</formula>
    </cfRule>
  </conditionalFormatting>
  <conditionalFormatting sqref="I485">
    <cfRule type="cellIs" dxfId="602" priority="656" operator="notEqual">
      <formula>"本部"</formula>
    </cfRule>
  </conditionalFormatting>
  <conditionalFormatting sqref="I486">
    <cfRule type="cellIs" dxfId="601" priority="654" operator="notEqual">
      <formula>"本部"</formula>
    </cfRule>
  </conditionalFormatting>
  <conditionalFormatting sqref="I487">
    <cfRule type="cellIs" dxfId="600" priority="649" operator="notEqual">
      <formula>"本部"</formula>
    </cfRule>
  </conditionalFormatting>
  <conditionalFormatting sqref="I488">
    <cfRule type="cellIs" dxfId="599" priority="653" operator="notEqual">
      <formula>"本部"</formula>
    </cfRule>
  </conditionalFormatting>
  <conditionalFormatting sqref="I489">
    <cfRule type="cellIs" dxfId="598" priority="652" operator="notEqual">
      <formula>"本部"</formula>
    </cfRule>
  </conditionalFormatting>
  <conditionalFormatting sqref="I533">
    <cfRule type="cellIs" dxfId="597" priority="644" operator="notEqual">
      <formula>"本部"</formula>
    </cfRule>
  </conditionalFormatting>
  <conditionalFormatting sqref="I536">
    <cfRule type="cellIs" dxfId="596" priority="643" operator="notEqual">
      <formula>"本部"</formula>
    </cfRule>
  </conditionalFormatting>
  <conditionalFormatting sqref="I537">
    <cfRule type="cellIs" dxfId="595" priority="642" operator="notEqual">
      <formula>"本部"</formula>
    </cfRule>
  </conditionalFormatting>
  <conditionalFormatting sqref="I539">
    <cfRule type="cellIs" dxfId="594" priority="641" operator="notEqual">
      <formula>"本部"</formula>
    </cfRule>
  </conditionalFormatting>
  <conditionalFormatting sqref="I540">
    <cfRule type="cellIs" dxfId="593" priority="640" operator="notEqual">
      <formula>"本部"</formula>
    </cfRule>
  </conditionalFormatting>
  <conditionalFormatting sqref="I541">
    <cfRule type="cellIs" dxfId="592" priority="639" operator="notEqual">
      <formula>"本部"</formula>
    </cfRule>
  </conditionalFormatting>
  <conditionalFormatting sqref="I543">
    <cfRule type="cellIs" dxfId="591" priority="633" operator="notEqual">
      <formula>"本部"</formula>
    </cfRule>
  </conditionalFormatting>
  <conditionalFormatting sqref="I551">
    <cfRule type="cellIs" dxfId="590" priority="638" operator="notEqual">
      <formula>"本部"</formula>
    </cfRule>
  </conditionalFormatting>
  <conditionalFormatting sqref="I552">
    <cfRule type="cellIs" dxfId="589" priority="637" operator="notEqual">
      <formula>"本部"</formula>
    </cfRule>
  </conditionalFormatting>
  <conditionalFormatting sqref="I553">
    <cfRule type="cellIs" dxfId="588" priority="636" operator="notEqual">
      <formula>"本部"</formula>
    </cfRule>
  </conditionalFormatting>
  <conditionalFormatting sqref="I565">
    <cfRule type="cellIs" dxfId="587" priority="632" operator="notEqual">
      <formula>"本部"</formula>
    </cfRule>
  </conditionalFormatting>
  <conditionalFormatting sqref="I598">
    <cfRule type="cellIs" dxfId="586" priority="630" operator="notEqual">
      <formula>"本部"</formula>
    </cfRule>
  </conditionalFormatting>
  <conditionalFormatting sqref="I599">
    <cfRule type="cellIs" dxfId="585" priority="629" operator="notEqual">
      <formula>"本部"</formula>
    </cfRule>
  </conditionalFormatting>
  <conditionalFormatting sqref="I600">
    <cfRule type="cellIs" dxfId="584" priority="628" operator="notEqual">
      <formula>"本部"</formula>
    </cfRule>
  </conditionalFormatting>
  <conditionalFormatting sqref="I602">
    <cfRule type="cellIs" dxfId="583" priority="621" operator="notEqual">
      <formula>"本部"</formula>
    </cfRule>
  </conditionalFormatting>
  <conditionalFormatting sqref="I613">
    <cfRule type="cellIs" dxfId="582" priority="622" operator="notEqual">
      <formula>"本部"</formula>
    </cfRule>
  </conditionalFormatting>
  <conditionalFormatting sqref="I620">
    <cfRule type="cellIs" dxfId="581" priority="619" operator="notEqual">
      <formula>"本部"</formula>
    </cfRule>
  </conditionalFormatting>
  <conditionalFormatting sqref="I621">
    <cfRule type="cellIs" dxfId="580" priority="618" operator="notEqual">
      <formula>"本部"</formula>
    </cfRule>
  </conditionalFormatting>
  <conditionalFormatting sqref="I625">
    <cfRule type="cellIs" dxfId="579" priority="616" operator="notEqual">
      <formula>"本部"</formula>
    </cfRule>
  </conditionalFormatting>
  <conditionalFormatting sqref="I626">
    <cfRule type="cellIs" dxfId="578" priority="615" operator="notEqual">
      <formula>"本部"</formula>
    </cfRule>
  </conditionalFormatting>
  <conditionalFormatting sqref="I627">
    <cfRule type="cellIs" dxfId="577" priority="613" operator="notEqual">
      <formula>"本部"</formula>
    </cfRule>
    <cfRule type="cellIs" dxfId="576" priority="614" operator="notEqual">
      <formula>"本部"</formula>
    </cfRule>
  </conditionalFormatting>
  <conditionalFormatting sqref="I628">
    <cfRule type="cellIs" dxfId="575" priority="608" operator="notEqual">
      <formula>"本部"</formula>
    </cfRule>
  </conditionalFormatting>
  <conditionalFormatting sqref="I629">
    <cfRule type="cellIs" dxfId="574" priority="607" operator="notEqual">
      <formula>"本部"</formula>
    </cfRule>
  </conditionalFormatting>
  <conditionalFormatting sqref="I630">
    <cfRule type="cellIs" dxfId="573" priority="606" operator="notEqual">
      <formula>"本部"</formula>
    </cfRule>
  </conditionalFormatting>
  <conditionalFormatting sqref="I634">
    <cfRule type="cellIs" dxfId="572" priority="602" operator="notEqual">
      <formula>"本部"</formula>
    </cfRule>
  </conditionalFormatting>
  <conditionalFormatting sqref="I635">
    <cfRule type="cellIs" dxfId="571" priority="601" operator="notEqual">
      <formula>"本部"</formula>
    </cfRule>
  </conditionalFormatting>
  <conditionalFormatting sqref="I636">
    <cfRule type="cellIs" dxfId="570" priority="600" operator="notEqual">
      <formula>"本部"</formula>
    </cfRule>
  </conditionalFormatting>
  <conditionalFormatting sqref="I637">
    <cfRule type="cellIs" dxfId="569" priority="599" operator="notEqual">
      <formula>"本部"</formula>
    </cfRule>
  </conditionalFormatting>
  <conditionalFormatting sqref="I653">
    <cfRule type="cellIs" dxfId="568" priority="595" operator="notEqual">
      <formula>"本部"</formula>
    </cfRule>
    <cfRule type="cellIs" dxfId="567" priority="596" operator="notEqual">
      <formula>"本部"</formula>
    </cfRule>
  </conditionalFormatting>
  <conditionalFormatting sqref="I654">
    <cfRule type="cellIs" dxfId="566" priority="593" operator="notEqual">
      <formula>"本部"</formula>
    </cfRule>
    <cfRule type="cellIs" dxfId="565" priority="594" operator="notEqual">
      <formula>"本部"</formula>
    </cfRule>
  </conditionalFormatting>
  <conditionalFormatting sqref="I655">
    <cfRule type="cellIs" dxfId="564" priority="592" operator="notEqual">
      <formula>"本部"</formula>
    </cfRule>
  </conditionalFormatting>
  <conditionalFormatting sqref="I656">
    <cfRule type="cellIs" dxfId="563" priority="591" operator="notEqual">
      <formula>"本部"</formula>
    </cfRule>
  </conditionalFormatting>
  <conditionalFormatting sqref="I657">
    <cfRule type="cellIs" dxfId="562" priority="590" operator="notEqual">
      <formula>"本部"</formula>
    </cfRule>
  </conditionalFormatting>
  <conditionalFormatting sqref="I660">
    <cfRule type="cellIs" dxfId="561" priority="589" operator="notEqual">
      <formula>"本部"</formula>
    </cfRule>
  </conditionalFormatting>
  <conditionalFormatting sqref="I661">
    <cfRule type="cellIs" dxfId="560" priority="588" operator="notEqual">
      <formula>"本部"</formula>
    </cfRule>
  </conditionalFormatting>
  <conditionalFormatting sqref="I664">
    <cfRule type="cellIs" dxfId="559" priority="587" operator="notEqual">
      <formula>"本部"</formula>
    </cfRule>
  </conditionalFormatting>
  <conditionalFormatting sqref="I703">
    <cfRule type="cellIs" dxfId="558" priority="586" operator="notEqual">
      <formula>"本部"</formula>
    </cfRule>
  </conditionalFormatting>
  <conditionalFormatting sqref="I705">
    <cfRule type="cellIs" dxfId="557" priority="585" operator="notEqual">
      <formula>"本部"</formula>
    </cfRule>
  </conditionalFormatting>
  <conditionalFormatting sqref="I706">
    <cfRule type="cellIs" dxfId="556" priority="584" operator="notEqual">
      <formula>"本部"</formula>
    </cfRule>
  </conditionalFormatting>
  <conditionalFormatting sqref="I707">
    <cfRule type="cellIs" dxfId="555" priority="580" operator="notEqual">
      <formula>"本部"</formula>
    </cfRule>
  </conditionalFormatting>
  <conditionalFormatting sqref="I708">
    <cfRule type="cellIs" dxfId="554" priority="574" operator="notEqual">
      <formula>"本部"</formula>
    </cfRule>
  </conditionalFormatting>
  <conditionalFormatting sqref="I709">
    <cfRule type="cellIs" dxfId="553" priority="578" operator="notEqual">
      <formula>"本部"</formula>
    </cfRule>
  </conditionalFormatting>
  <conditionalFormatting sqref="I710">
    <cfRule type="cellIs" dxfId="552" priority="577" operator="notEqual">
      <formula>"本部"</formula>
    </cfRule>
  </conditionalFormatting>
  <conditionalFormatting sqref="I723">
    <cfRule type="cellIs" dxfId="551" priority="573" operator="notEqual">
      <formula>"本部"</formula>
    </cfRule>
  </conditionalFormatting>
  <conditionalFormatting sqref="I725">
    <cfRule type="cellIs" dxfId="550" priority="572" operator="notEqual">
      <formula>"本部"</formula>
    </cfRule>
  </conditionalFormatting>
  <conditionalFormatting sqref="I734">
    <cfRule type="cellIs" dxfId="549" priority="571" operator="notEqual">
      <formula>"本部"</formula>
    </cfRule>
  </conditionalFormatting>
  <conditionalFormatting sqref="I739">
    <cfRule type="cellIs" dxfId="548" priority="570" operator="notEqual">
      <formula>"本部"</formula>
    </cfRule>
  </conditionalFormatting>
  <conditionalFormatting sqref="I741">
    <cfRule type="cellIs" dxfId="547" priority="569" operator="notEqual">
      <formula>"本部"</formula>
    </cfRule>
  </conditionalFormatting>
  <conditionalFormatting sqref="I742">
    <cfRule type="cellIs" dxfId="546" priority="568" operator="notEqual">
      <formula>"本部"</formula>
    </cfRule>
  </conditionalFormatting>
  <conditionalFormatting sqref="I746">
    <cfRule type="cellIs" dxfId="545" priority="567" operator="notEqual">
      <formula>"本部"</formula>
    </cfRule>
  </conditionalFormatting>
  <conditionalFormatting sqref="I750">
    <cfRule type="cellIs" dxfId="544" priority="565" operator="notEqual">
      <formula>"本部"</formula>
    </cfRule>
  </conditionalFormatting>
  <conditionalFormatting sqref="I751">
    <cfRule type="cellIs" dxfId="543" priority="564" operator="notEqual">
      <formula>"本部"</formula>
    </cfRule>
  </conditionalFormatting>
  <conditionalFormatting sqref="I759">
    <cfRule type="cellIs" dxfId="542" priority="561" operator="notEqual">
      <formula>"本部"</formula>
    </cfRule>
  </conditionalFormatting>
  <conditionalFormatting sqref="I766">
    <cfRule type="cellIs" dxfId="541" priority="559" operator="notEqual">
      <formula>"本部"</formula>
    </cfRule>
    <cfRule type="cellIs" dxfId="540" priority="560" operator="notEqual">
      <formula>"本部"</formula>
    </cfRule>
  </conditionalFormatting>
  <conditionalFormatting sqref="I767">
    <cfRule type="cellIs" dxfId="539" priority="557" operator="notEqual">
      <formula>"本部"</formula>
    </cfRule>
    <cfRule type="cellIs" dxfId="538" priority="558" operator="notEqual">
      <formula>"本部"</formula>
    </cfRule>
  </conditionalFormatting>
  <conditionalFormatting sqref="I774">
    <cfRule type="cellIs" dxfId="537" priority="553" operator="notEqual">
      <formula>"本部"</formula>
    </cfRule>
    <cfRule type="cellIs" dxfId="536" priority="554" operator="notEqual">
      <formula>"本部"</formula>
    </cfRule>
  </conditionalFormatting>
  <conditionalFormatting sqref="I782">
    <cfRule type="cellIs" dxfId="535" priority="552" operator="notEqual">
      <formula>"本部"</formula>
    </cfRule>
  </conditionalFormatting>
  <conditionalFormatting sqref="I783">
    <cfRule type="cellIs" dxfId="534" priority="551" operator="notEqual">
      <formula>"本部"</formula>
    </cfRule>
  </conditionalFormatting>
  <conditionalFormatting sqref="I789">
    <cfRule type="cellIs" dxfId="533" priority="550" operator="notEqual">
      <formula>"本部"</formula>
    </cfRule>
  </conditionalFormatting>
  <conditionalFormatting sqref="I790">
    <cfRule type="cellIs" dxfId="532" priority="547" operator="notEqual">
      <formula>"本部"</formula>
    </cfRule>
  </conditionalFormatting>
  <conditionalFormatting sqref="I798">
    <cfRule type="cellIs" dxfId="531" priority="544" operator="notEqual">
      <formula>"本部"</formula>
    </cfRule>
    <cfRule type="cellIs" dxfId="530" priority="545" operator="notEqual">
      <formula>"本部"</formula>
    </cfRule>
  </conditionalFormatting>
  <conditionalFormatting sqref="I799">
    <cfRule type="cellIs" dxfId="529" priority="542" operator="notEqual">
      <formula>"本部"</formula>
    </cfRule>
    <cfRule type="cellIs" dxfId="528" priority="543" operator="notEqual">
      <formula>"本部"</formula>
    </cfRule>
  </conditionalFormatting>
  <conditionalFormatting sqref="I800">
    <cfRule type="cellIs" dxfId="527" priority="540" operator="notEqual">
      <formula>"本部"</formula>
    </cfRule>
    <cfRule type="cellIs" dxfId="526" priority="541" operator="notEqual">
      <formula>"本部"</formula>
    </cfRule>
  </conditionalFormatting>
  <conditionalFormatting sqref="I810">
    <cfRule type="cellIs" dxfId="525" priority="537" operator="notEqual">
      <formula>"本部"</formula>
    </cfRule>
  </conditionalFormatting>
  <conditionalFormatting sqref="I3925">
    <cfRule type="cellIs" dxfId="524" priority="673" operator="notEqual">
      <formula>"本部"</formula>
    </cfRule>
  </conditionalFormatting>
  <conditionalFormatting sqref="I2:I97">
    <cfRule type="cellIs" dxfId="523" priority="645" operator="notEqual">
      <formula>"本部"</formula>
    </cfRule>
  </conditionalFormatting>
  <conditionalFormatting sqref="I210:I212">
    <cfRule type="cellIs" dxfId="522" priority="678" operator="notEqual">
      <formula>"本部"</formula>
    </cfRule>
  </conditionalFormatting>
  <conditionalFormatting sqref="I349:I351">
    <cfRule type="cellIs" dxfId="521" priority="690" operator="notEqual">
      <formula>"本部"</formula>
    </cfRule>
  </conditionalFormatting>
  <conditionalFormatting sqref="I357:I359">
    <cfRule type="cellIs" dxfId="520" priority="683" operator="notEqual">
      <formula>"本部"</formula>
    </cfRule>
  </conditionalFormatting>
  <conditionalFormatting sqref="I373:I405">
    <cfRule type="cellIs" dxfId="519" priority="676" operator="notEqual">
      <formula>"本部"</formula>
    </cfRule>
  </conditionalFormatting>
  <conditionalFormatting sqref="I454:I455">
    <cfRule type="cellIs" dxfId="518" priority="675" operator="notEqual">
      <formula>"本部"</formula>
    </cfRule>
  </conditionalFormatting>
  <conditionalFormatting sqref="I490:I494">
    <cfRule type="cellIs" dxfId="517" priority="651" operator="notEqual">
      <formula>"本部"</formula>
    </cfRule>
  </conditionalFormatting>
  <conditionalFormatting sqref="I515:I516">
    <cfRule type="cellIs" dxfId="516" priority="648" operator="notEqual">
      <formula>"本部"</formula>
    </cfRule>
  </conditionalFormatting>
  <conditionalFormatting sqref="I525:I532">
    <cfRule type="cellIs" dxfId="515" priority="647" operator="notEqual">
      <formula>"本部"</formula>
    </cfRule>
  </conditionalFormatting>
  <conditionalFormatting sqref="I575:I578">
    <cfRule type="cellIs" dxfId="514" priority="631" operator="notEqual">
      <formula>"本部"</formula>
    </cfRule>
  </conditionalFormatting>
  <conditionalFormatting sqref="I603:I604">
    <cfRule type="cellIs" dxfId="513" priority="605" operator="notEqual">
      <formula>"本部"</formula>
    </cfRule>
  </conditionalFormatting>
  <conditionalFormatting sqref="I609:I612">
    <cfRule type="cellIs" dxfId="512" priority="623" operator="notEqual">
      <formula>"本部"</formula>
    </cfRule>
  </conditionalFormatting>
  <conditionalFormatting sqref="I622:I624">
    <cfRule type="cellIs" dxfId="511" priority="617" operator="notEqual">
      <formula>"本部"</formula>
    </cfRule>
  </conditionalFormatting>
  <conditionalFormatting sqref="I711:I716">
    <cfRule type="cellIs" dxfId="510" priority="576" operator="notEqual">
      <formula>"本部"</formula>
    </cfRule>
  </conditionalFormatting>
  <conditionalFormatting sqref="I748:I749">
    <cfRule type="cellIs" dxfId="509" priority="566" operator="notEqual">
      <formula>"本部"</formula>
    </cfRule>
  </conditionalFormatting>
  <conditionalFormatting sqref="I757:I758">
    <cfRule type="cellIs" dxfId="508" priority="562" operator="notEqual">
      <formula>"本部"</formula>
    </cfRule>
  </conditionalFormatting>
  <conditionalFormatting sqref="I769:I773">
    <cfRule type="cellIs" dxfId="507" priority="555" operator="notEqual">
      <formula>"本部"</formula>
    </cfRule>
    <cfRule type="cellIs" dxfId="506" priority="556" operator="notEqual">
      <formula>"本部"</formula>
    </cfRule>
  </conditionalFormatting>
  <conditionalFormatting sqref="I791:I797">
    <cfRule type="cellIs" dxfId="505" priority="546" operator="notEqual">
      <formula>"本部"</formula>
    </cfRule>
  </conditionalFormatting>
  <conditionalFormatting sqref="I801:I808">
    <cfRule type="cellIs" dxfId="504" priority="538" operator="notEqual">
      <formula>"本部"</formula>
    </cfRule>
    <cfRule type="cellIs" dxfId="503" priority="539" operator="notEqual">
      <formula>"本部"</formula>
    </cfRule>
  </conditionalFormatting>
  <conditionalFormatting sqref="Q816:Q817 Q833:Q837 Q820:Q831 Q839 Q845:Q846 Q870:Q871 Q874:Q875 Q861:Q868 Q647:Q668 Q643:Q645 Q670:Q767 Q902:Q913 Q1:Q314 Q3930:Q1048576 Q916 Q918:Q922 Q926:Q929 Q931:Q932 Q934 Q939:Q940 Q842:Q843 Q959 Q961:Q963 Q968 Q944:Q955 Q970:Q971 Q974 Q976:Q977 Q979 Q885:Q900 Q981:Q989 Q995:Q998 Q1001 Q1004 Q1007 Q1009:Q1014 Q1016 Q1019 Q1022:Q1024 Q1037:Q1043 Q1028:Q1035 Q1048:Q1050 Q316:Q640 Q877:Q880 Q848:Q859 Q769:Q813 Q1054:Q3927">
    <cfRule type="cellIs" dxfId="502" priority="549" operator="equal">
      <formula>0</formula>
    </cfRule>
  </conditionalFormatting>
  <conditionalFormatting sqref="AB820:AB826 AB1:AB144 AB870:AB871 AB874 AB571:AB582 AB565:AB569 AB584:AB599 AB784:AB787 AB686:AB687 AB696 AB711 AB716:AB720 AB647:AB662 AB643:AB645 AB670:AB680 AB268:AB284 AB3930:AB1048576 AB916 AB668 AB699:AB705 AB682:AB684 AB714 AB175:AB182 AB184:AB208 AB760:AB762 AB918 AB926:AB929 AB931:AB932 AB934 AB939:AB940 AB236:AB244 AB248 AB250:AB266 AB288:AB314 AB799:AB813 AB316:AB391 AB790:AB795 AB842:AB843 AB393 AB898:AB913 AB533:AB563 AB828:AB835 AB781 AB957 AB961:AB963 AB968:AB969 AB944:AB947 AB146:AB172 AB765 AB839:AB840 AB506:AB530 AB974:AB977 AB416:AB491 AB885:AB896 AB979:AB989 AB995:AB1005 AB212 AB214:AB233 AB744 AB1007 AB1009:AB1016 AB1019 AB1022:AB1024 AB601:AB604 AB1037:AB1043 AB1028:AB1035 AB1048:AB1050 AB495:AB502 AB606:AB609 AB612:AB622 AB877:AB880 AB635:AB640 AB951:AB955 AB848:AB868 AB626 AB628:AB632 AB769:AB779 AB971 AB837 AB920:AB921 AB395:AB414 AB722:AB742 AB746:AB757 AB1054:AB3927">
    <cfRule type="cellIs" dxfId="501" priority="548" operator="equal">
      <formula>0</formula>
    </cfRule>
  </conditionalFormatting>
  <conditionalFormatting sqref="I223:I227 I314 I257:I295 I206:I208 I322:I323 I328 I330 I350:I351 I213:I217 I361:I362 I347 I364:I369 I450:I453 I456 I458:I465 I476:I484 I371:I372 I1 I538 I542 I544:I550 I316:I317">
    <cfRule type="cellIs" dxfId="500" priority="714" operator="notEqual">
      <formula>"本部"</formula>
    </cfRule>
  </conditionalFormatting>
  <conditionalFormatting sqref="I180 I296:I297 I300:I311 I200:I204 I233:I255 I566:I574 I576:I597 I601 I605:I608 I183:I198 I517:I524 I98:I119 I631:I633 I658:I659 I661:I663 I554:I564 I665:I668 I704 I334:I345 I712:I722 I724 I726:I733 I735:I738 I740 I743 I747 I638:I640 I752:I756 I760:I765 I121:I178 I784:I785 I792:I797 I802:I809 I775:I781 I811:I813 I787:I788 I647:I652 I643:I645 I670:I702">
    <cfRule type="cellIs" dxfId="499" priority="671" operator="notEqual">
      <formula>"本部"</formula>
    </cfRule>
  </conditionalFormatting>
  <conditionalFormatting sqref="I228:I229 I220 I222 I231:I232">
    <cfRule type="cellIs" dxfId="498" priority="712" operator="notEqual">
      <formula>"本部"</formula>
    </cfRule>
  </conditionalFormatting>
  <conditionalFormatting sqref="I814">
    <cfRule type="cellIs" dxfId="497" priority="536" operator="notEqual">
      <formula>"本部"</formula>
    </cfRule>
  </conditionalFormatting>
  <conditionalFormatting sqref="Q814">
    <cfRule type="cellIs" dxfId="496" priority="535" operator="equal">
      <formula>0</formula>
    </cfRule>
  </conditionalFormatting>
  <conditionalFormatting sqref="AB814">
    <cfRule type="cellIs" dxfId="495" priority="534" operator="equal">
      <formula>0</formula>
    </cfRule>
  </conditionalFormatting>
  <conditionalFormatting sqref="Q815">
    <cfRule type="cellIs" dxfId="494" priority="532" operator="equal">
      <formula>0</formula>
    </cfRule>
  </conditionalFormatting>
  <conditionalFormatting sqref="AB815">
    <cfRule type="cellIs" dxfId="493" priority="531" operator="equal">
      <formula>0</formula>
    </cfRule>
  </conditionalFormatting>
  <conditionalFormatting sqref="I815">
    <cfRule type="cellIs" dxfId="492" priority="533" operator="notEqual">
      <formula>"本部"</formula>
    </cfRule>
  </conditionalFormatting>
  <conditionalFormatting sqref="I816">
    <cfRule type="cellIs" dxfId="491" priority="530" operator="notEqual">
      <formula>"本部"</formula>
    </cfRule>
  </conditionalFormatting>
  <conditionalFormatting sqref="I817">
    <cfRule type="cellIs" dxfId="490" priority="529" operator="notEqual">
      <formula>"本部"</formula>
    </cfRule>
  </conditionalFormatting>
  <conditionalFormatting sqref="I819:I825">
    <cfRule type="cellIs" dxfId="489" priority="528" operator="notEqual">
      <formula>"本部"</formula>
    </cfRule>
  </conditionalFormatting>
  <conditionalFormatting sqref="Q819">
    <cfRule type="cellIs" dxfId="488" priority="527" operator="equal">
      <formula>0</formula>
    </cfRule>
  </conditionalFormatting>
  <conditionalFormatting sqref="Q832">
    <cfRule type="cellIs" dxfId="487" priority="526" operator="equal">
      <formula>0</formula>
    </cfRule>
  </conditionalFormatting>
  <conditionalFormatting sqref="I836">
    <cfRule type="cellIs" dxfId="486" priority="525" operator="notEqual">
      <formula>"本部"</formula>
    </cfRule>
  </conditionalFormatting>
  <conditionalFormatting sqref="I837">
    <cfRule type="cellIs" dxfId="485" priority="524" operator="notEqual">
      <formula>"本部"</formula>
    </cfRule>
  </conditionalFormatting>
  <conditionalFormatting sqref="I838">
    <cfRule type="cellIs" dxfId="484" priority="523" operator="notEqual">
      <formula>"本部"</formula>
    </cfRule>
  </conditionalFormatting>
  <conditionalFormatting sqref="Q838">
    <cfRule type="cellIs" dxfId="483" priority="522" operator="equal">
      <formula>0</formula>
    </cfRule>
  </conditionalFormatting>
  <conditionalFormatting sqref="I840">
    <cfRule type="cellIs" dxfId="482" priority="521" operator="notEqual">
      <formula>"本部"</formula>
    </cfRule>
  </conditionalFormatting>
  <conditionalFormatting sqref="Q840">
    <cfRule type="cellIs" dxfId="481" priority="520" operator="equal">
      <formula>0</formula>
    </cfRule>
  </conditionalFormatting>
  <conditionalFormatting sqref="Q818">
    <cfRule type="cellIs" dxfId="480" priority="519" operator="equal">
      <formula>0</formula>
    </cfRule>
  </conditionalFormatting>
  <conditionalFormatting sqref="AB818">
    <cfRule type="cellIs" dxfId="479" priority="518" operator="equal">
      <formula>0</formula>
    </cfRule>
  </conditionalFormatting>
  <conditionalFormatting sqref="I818">
    <cfRule type="cellIs" dxfId="478" priority="517" operator="notEqual">
      <formula>"本部"</formula>
    </cfRule>
  </conditionalFormatting>
  <conditionalFormatting sqref="Q841">
    <cfRule type="cellIs" dxfId="477" priority="515" operator="equal">
      <formula>0</formula>
    </cfRule>
  </conditionalFormatting>
  <conditionalFormatting sqref="AB841">
    <cfRule type="cellIs" dxfId="476" priority="514" operator="equal">
      <formula>0</formula>
    </cfRule>
  </conditionalFormatting>
  <conditionalFormatting sqref="I841:I842">
    <cfRule type="cellIs" dxfId="475" priority="516" operator="notEqual">
      <formula>"本部"</formula>
    </cfRule>
  </conditionalFormatting>
  <conditionalFormatting sqref="I843">
    <cfRule type="cellIs" dxfId="474" priority="513" operator="notEqual">
      <formula>"本部"</formula>
    </cfRule>
  </conditionalFormatting>
  <conditionalFormatting sqref="I844:I846 I848:I856">
    <cfRule type="cellIs" dxfId="473" priority="511" operator="notEqual">
      <formula>"本部"</formula>
    </cfRule>
  </conditionalFormatting>
  <conditionalFormatting sqref="Q844">
    <cfRule type="cellIs" dxfId="472" priority="510" operator="equal">
      <formula>0</formula>
    </cfRule>
  </conditionalFormatting>
  <conditionalFormatting sqref="I844:I846 I848:I856">
    <cfRule type="cellIs" dxfId="471" priority="509" operator="notEqual">
      <formula>"本部"</formula>
    </cfRule>
  </conditionalFormatting>
  <conditionalFormatting sqref="I857:I860">
    <cfRule type="cellIs" dxfId="470" priority="508" operator="notEqual">
      <formula>"本部"</formula>
    </cfRule>
  </conditionalFormatting>
  <conditionalFormatting sqref="I857:I860">
    <cfRule type="cellIs" dxfId="469" priority="507" operator="notEqual">
      <formula>"本部"</formula>
    </cfRule>
  </conditionalFormatting>
  <conditionalFormatting sqref="Q860">
    <cfRule type="cellIs" dxfId="468" priority="506" operator="equal">
      <formula>0</formula>
    </cfRule>
  </conditionalFormatting>
  <conditionalFormatting sqref="I786 I744:I745">
    <cfRule type="cellIs" dxfId="467" priority="505" operator="notEqual">
      <formula>"本部"</formula>
    </cfRule>
  </conditionalFormatting>
  <conditionalFormatting sqref="I786 I744:I745">
    <cfRule type="cellIs" dxfId="466" priority="504" operator="notEqual">
      <formula>"本部"</formula>
    </cfRule>
  </conditionalFormatting>
  <conditionalFormatting sqref="I786 I744:I745">
    <cfRule type="cellIs" dxfId="465" priority="503" operator="notEqual">
      <formula>"本部"</formula>
    </cfRule>
  </conditionalFormatting>
  <conditionalFormatting sqref="I861">
    <cfRule type="cellIs" dxfId="464" priority="502" operator="notEqual">
      <formula>"本部"</formula>
    </cfRule>
  </conditionalFormatting>
  <conditionalFormatting sqref="I861">
    <cfRule type="cellIs" dxfId="463" priority="501" operator="notEqual">
      <formula>"本部"</formula>
    </cfRule>
  </conditionalFormatting>
  <conditionalFormatting sqref="I862">
    <cfRule type="cellIs" dxfId="462" priority="500" operator="notEqual">
      <formula>"本部"</formula>
    </cfRule>
  </conditionalFormatting>
  <conditionalFormatting sqref="I862">
    <cfRule type="cellIs" dxfId="461" priority="499" operator="notEqual">
      <formula>"本部"</formula>
    </cfRule>
  </conditionalFormatting>
  <conditionalFormatting sqref="I863">
    <cfRule type="cellIs" dxfId="460" priority="498" operator="notEqual">
      <formula>"本部"</formula>
    </cfRule>
  </conditionalFormatting>
  <conditionalFormatting sqref="I863">
    <cfRule type="cellIs" dxfId="459" priority="497" operator="notEqual">
      <formula>"本部"</formula>
    </cfRule>
  </conditionalFormatting>
  <conditionalFormatting sqref="I869">
    <cfRule type="cellIs" dxfId="458" priority="496" operator="notEqual">
      <formula>"本部"</formula>
    </cfRule>
  </conditionalFormatting>
  <conditionalFormatting sqref="Q869">
    <cfRule type="cellIs" dxfId="457" priority="495" operator="equal">
      <formula>0</formula>
    </cfRule>
  </conditionalFormatting>
  <conditionalFormatting sqref="AB869">
    <cfRule type="cellIs" dxfId="456" priority="494" operator="equal">
      <formula>0</formula>
    </cfRule>
  </conditionalFormatting>
  <conditionalFormatting sqref="I869">
    <cfRule type="cellIs" dxfId="455" priority="493" operator="notEqual">
      <formula>"本部"</formula>
    </cfRule>
  </conditionalFormatting>
  <conditionalFormatting sqref="I869">
    <cfRule type="cellIs" dxfId="454" priority="492" operator="notEqual">
      <formula>"本部"</formula>
    </cfRule>
  </conditionalFormatting>
  <conditionalFormatting sqref="I872:I873">
    <cfRule type="cellIs" dxfId="453" priority="491" operator="notEqual">
      <formula>"本部"</formula>
    </cfRule>
  </conditionalFormatting>
  <conditionalFormatting sqref="Q872:Q873">
    <cfRule type="cellIs" dxfId="452" priority="490" operator="equal">
      <formula>0</formula>
    </cfRule>
  </conditionalFormatting>
  <conditionalFormatting sqref="AB872:AB873">
    <cfRule type="cellIs" dxfId="451" priority="489" operator="equal">
      <formula>0</formula>
    </cfRule>
  </conditionalFormatting>
  <conditionalFormatting sqref="I877">
    <cfRule type="cellIs" dxfId="450" priority="488" operator="notEqual">
      <formula>"本部"</formula>
    </cfRule>
  </conditionalFormatting>
  <conditionalFormatting sqref="I878">
    <cfRule type="cellIs" dxfId="449" priority="487" operator="notEqual">
      <formula>"本部"</formula>
    </cfRule>
  </conditionalFormatting>
  <conditionalFormatting sqref="I879">
    <cfRule type="cellIs" dxfId="448" priority="486" operator="notEqual">
      <formula>"本部"</formula>
    </cfRule>
  </conditionalFormatting>
  <conditionalFormatting sqref="I880">
    <cfRule type="cellIs" dxfId="447" priority="485" operator="notEqual">
      <formula>"本部"</formula>
    </cfRule>
  </conditionalFormatting>
  <conditionalFormatting sqref="Q315">
    <cfRule type="cellIs" dxfId="446" priority="483" operator="equal">
      <formula>0</formula>
    </cfRule>
  </conditionalFormatting>
  <conditionalFormatting sqref="AB315">
    <cfRule type="cellIs" dxfId="445" priority="482" operator="equal">
      <formula>0</formula>
    </cfRule>
  </conditionalFormatting>
  <conditionalFormatting sqref="I315">
    <cfRule type="cellIs" dxfId="444" priority="484" operator="notEqual">
      <formula>"本部"</formula>
    </cfRule>
  </conditionalFormatting>
  <conditionalFormatting sqref="AB570">
    <cfRule type="cellIs" dxfId="443" priority="481" operator="equal">
      <formula>0</formula>
    </cfRule>
  </conditionalFormatting>
  <conditionalFormatting sqref="AB564">
    <cfRule type="cellIs" dxfId="442" priority="480" operator="equal">
      <formula>0</formula>
    </cfRule>
  </conditionalFormatting>
  <conditionalFormatting sqref="AB583">
    <cfRule type="cellIs" dxfId="441" priority="479" operator="equal">
      <formula>0</formula>
    </cfRule>
  </conditionalFormatting>
  <conditionalFormatting sqref="AB782">
    <cfRule type="cellIs" dxfId="440" priority="478" operator="equal">
      <formula>0</formula>
    </cfRule>
  </conditionalFormatting>
  <conditionalFormatting sqref="AB267">
    <cfRule type="cellIs" dxfId="439" priority="477" operator="equal">
      <formula>0</formula>
    </cfRule>
  </conditionalFormatting>
  <conditionalFormatting sqref="AB685">
    <cfRule type="cellIs" dxfId="438" priority="476" operator="equal">
      <formula>0</formula>
    </cfRule>
  </conditionalFormatting>
  <conditionalFormatting sqref="AB688:AB691">
    <cfRule type="cellIs" dxfId="437" priority="475" operator="equal">
      <formula>0</formula>
    </cfRule>
  </conditionalFormatting>
  <conditionalFormatting sqref="AB706:AB710">
    <cfRule type="cellIs" dxfId="436" priority="474" operator="equal">
      <formula>0</formula>
    </cfRule>
  </conditionalFormatting>
  <conditionalFormatting sqref="AB715">
    <cfRule type="cellIs" dxfId="435" priority="473" operator="equal">
      <formula>0</formula>
    </cfRule>
  </conditionalFormatting>
  <conditionalFormatting sqref="I883">
    <cfRule type="cellIs" dxfId="434" priority="463" operator="notEqual">
      <formula>"本部"</formula>
    </cfRule>
  </conditionalFormatting>
  <conditionalFormatting sqref="AB646">
    <cfRule type="cellIs" dxfId="433" priority="460" operator="equal">
      <formula>0</formula>
    </cfRule>
  </conditionalFormatting>
  <conditionalFormatting sqref="I881">
    <cfRule type="cellIs" dxfId="432" priority="472" operator="notEqual">
      <formula>"本部"</formula>
    </cfRule>
  </conditionalFormatting>
  <conditionalFormatting sqref="Q881">
    <cfRule type="cellIs" dxfId="431" priority="471" operator="equal">
      <formula>0</formula>
    </cfRule>
  </conditionalFormatting>
  <conditionalFormatting sqref="AB881">
    <cfRule type="cellIs" dxfId="430" priority="470" operator="equal">
      <formula>0</formula>
    </cfRule>
  </conditionalFormatting>
  <conditionalFormatting sqref="I881">
    <cfRule type="cellIs" dxfId="429" priority="469" operator="notEqual">
      <formula>"本部"</formula>
    </cfRule>
  </conditionalFormatting>
  <conditionalFormatting sqref="I881">
    <cfRule type="cellIs" dxfId="428" priority="468" operator="notEqual">
      <formula>"本部"</formula>
    </cfRule>
  </conditionalFormatting>
  <conditionalFormatting sqref="I883">
    <cfRule type="cellIs" dxfId="427" priority="467" operator="notEqual">
      <formula>"本部"</formula>
    </cfRule>
  </conditionalFormatting>
  <conditionalFormatting sqref="Q883">
    <cfRule type="cellIs" dxfId="426" priority="466" operator="equal">
      <formula>0</formula>
    </cfRule>
  </conditionalFormatting>
  <conditionalFormatting sqref="AB883">
    <cfRule type="cellIs" dxfId="425" priority="465" operator="equal">
      <formula>0</formula>
    </cfRule>
  </conditionalFormatting>
  <conditionalFormatting sqref="I883">
    <cfRule type="cellIs" dxfId="424" priority="464" operator="notEqual">
      <formula>"本部"</formula>
    </cfRule>
  </conditionalFormatting>
  <conditionalFormatting sqref="Q646">
    <cfRule type="cellIs" dxfId="423" priority="461" operator="equal">
      <formula>0</formula>
    </cfRule>
  </conditionalFormatting>
  <conditionalFormatting sqref="AB641">
    <cfRule type="cellIs" dxfId="422" priority="457" operator="equal">
      <formula>0</formula>
    </cfRule>
  </conditionalFormatting>
  <conditionalFormatting sqref="I646">
    <cfRule type="cellIs" dxfId="421" priority="462" operator="notEqual">
      <formula>"本部"</formula>
    </cfRule>
  </conditionalFormatting>
  <conditionalFormatting sqref="Q641">
    <cfRule type="cellIs" dxfId="420" priority="458" operator="equal">
      <formula>0</formula>
    </cfRule>
  </conditionalFormatting>
  <conditionalFormatting sqref="I641">
    <cfRule type="cellIs" dxfId="419" priority="459" operator="notEqual">
      <formula>"本部"</formula>
    </cfRule>
  </conditionalFormatting>
  <conditionalFormatting sqref="I884">
    <cfRule type="cellIs" dxfId="418" priority="456" operator="notEqual">
      <formula>"本部"</formula>
    </cfRule>
  </conditionalFormatting>
  <conditionalFormatting sqref="Q884">
    <cfRule type="cellIs" dxfId="417" priority="455" operator="equal">
      <formula>0</formula>
    </cfRule>
  </conditionalFormatting>
  <conditionalFormatting sqref="AB884">
    <cfRule type="cellIs" dxfId="416" priority="454" operator="equal">
      <formula>0</formula>
    </cfRule>
  </conditionalFormatting>
  <conditionalFormatting sqref="I884">
    <cfRule type="cellIs" dxfId="415" priority="453" operator="notEqual">
      <formula>"本部"</formula>
    </cfRule>
  </conditionalFormatting>
  <conditionalFormatting sqref="I884">
    <cfRule type="cellIs" dxfId="414" priority="452" operator="notEqual">
      <formula>"本部"</formula>
    </cfRule>
  </conditionalFormatting>
  <conditionalFormatting sqref="I894">
    <cfRule type="cellIs" dxfId="413" priority="447" operator="notEqual">
      <formula>"本部"</formula>
    </cfRule>
  </conditionalFormatting>
  <conditionalFormatting sqref="I894">
    <cfRule type="cellIs" dxfId="412" priority="446" operator="notEqual">
      <formula>"本部"</formula>
    </cfRule>
  </conditionalFormatting>
  <conditionalFormatting sqref="Q669">
    <cfRule type="cellIs" dxfId="411" priority="444" operator="equal">
      <formula>0</formula>
    </cfRule>
  </conditionalFormatting>
  <conditionalFormatting sqref="AB669">
    <cfRule type="cellIs" dxfId="410" priority="443" operator="equal">
      <formula>0</formula>
    </cfRule>
  </conditionalFormatting>
  <conditionalFormatting sqref="I669">
    <cfRule type="cellIs" dxfId="409" priority="445" operator="notEqual">
      <formula>"本部"</formula>
    </cfRule>
  </conditionalFormatting>
  <conditionalFormatting sqref="I895">
    <cfRule type="cellIs" dxfId="408" priority="442" operator="notEqual">
      <formula>"本部"</formula>
    </cfRule>
  </conditionalFormatting>
  <conditionalFormatting sqref="I895">
    <cfRule type="cellIs" dxfId="407" priority="441" operator="notEqual">
      <formula>"本部"</formula>
    </cfRule>
  </conditionalFormatting>
  <conditionalFormatting sqref="I897">
    <cfRule type="cellIs" dxfId="406" priority="440" operator="notEqual">
      <formula>"本部"</formula>
    </cfRule>
  </conditionalFormatting>
  <conditionalFormatting sqref="I898">
    <cfRule type="cellIs" dxfId="405" priority="439" operator="notEqual">
      <formula>"本部"</formula>
    </cfRule>
  </conditionalFormatting>
  <conditionalFormatting sqref="I899">
    <cfRule type="cellIs" dxfId="404" priority="438" operator="notEqual">
      <formula>"本部"</formula>
    </cfRule>
  </conditionalFormatting>
  <conditionalFormatting sqref="I900">
    <cfRule type="cellIs" dxfId="403" priority="437" operator="notEqual">
      <formula>"本部"</formula>
    </cfRule>
  </conditionalFormatting>
  <conditionalFormatting sqref="I900">
    <cfRule type="cellIs" dxfId="402" priority="436" operator="notEqual">
      <formula>"本部"</formula>
    </cfRule>
  </conditionalFormatting>
  <conditionalFormatting sqref="I901">
    <cfRule type="cellIs" dxfId="401" priority="435" operator="notEqual">
      <formula>"本部"</formula>
    </cfRule>
  </conditionalFormatting>
  <conditionalFormatting sqref="Q901">
    <cfRule type="cellIs" dxfId="400" priority="434" operator="equal">
      <formula>0</formula>
    </cfRule>
  </conditionalFormatting>
  <conditionalFormatting sqref="I902">
    <cfRule type="cellIs" dxfId="399" priority="433" operator="notEqual">
      <formula>"本部"</formula>
    </cfRule>
  </conditionalFormatting>
  <conditionalFormatting sqref="I903">
    <cfRule type="cellIs" dxfId="398" priority="430" operator="notEqual">
      <formula>"本部"</formula>
    </cfRule>
  </conditionalFormatting>
  <conditionalFormatting sqref="I903">
    <cfRule type="cellIs" dxfId="397" priority="432" operator="notEqual">
      <formula>"本部"</formula>
    </cfRule>
  </conditionalFormatting>
  <conditionalFormatting sqref="I903">
    <cfRule type="cellIs" dxfId="396" priority="431" operator="notEqual">
      <formula>"本部"</formula>
    </cfRule>
  </conditionalFormatting>
  <conditionalFormatting sqref="I904">
    <cfRule type="cellIs" dxfId="395" priority="429" operator="notEqual">
      <formula>"本部"</formula>
    </cfRule>
  </conditionalFormatting>
  <conditionalFormatting sqref="I904">
    <cfRule type="cellIs" dxfId="394" priority="428" operator="notEqual">
      <formula>"本部"</formula>
    </cfRule>
  </conditionalFormatting>
  <conditionalFormatting sqref="I905">
    <cfRule type="cellIs" dxfId="393" priority="425" operator="notEqual">
      <formula>"本部"</formula>
    </cfRule>
  </conditionalFormatting>
  <conditionalFormatting sqref="I905">
    <cfRule type="cellIs" dxfId="392" priority="427" operator="notEqual">
      <formula>"本部"</formula>
    </cfRule>
  </conditionalFormatting>
  <conditionalFormatting sqref="I905">
    <cfRule type="cellIs" dxfId="391" priority="426" operator="notEqual">
      <formula>"本部"</formula>
    </cfRule>
  </conditionalFormatting>
  <conditionalFormatting sqref="I906">
    <cfRule type="cellIs" dxfId="390" priority="424" operator="notEqual">
      <formula>"本部"</formula>
    </cfRule>
  </conditionalFormatting>
  <conditionalFormatting sqref="I906">
    <cfRule type="cellIs" dxfId="389" priority="423" operator="notEqual">
      <formula>"本部"</formula>
    </cfRule>
  </conditionalFormatting>
  <conditionalFormatting sqref="I906">
    <cfRule type="cellIs" dxfId="388" priority="422" operator="notEqual">
      <formula>"本部"</formula>
    </cfRule>
  </conditionalFormatting>
  <conditionalFormatting sqref="I907">
    <cfRule type="cellIs" dxfId="387" priority="416" operator="notEqual">
      <formula>"本部"</formula>
    </cfRule>
  </conditionalFormatting>
  <conditionalFormatting sqref="I907">
    <cfRule type="cellIs" dxfId="386" priority="418" operator="notEqual">
      <formula>"本部"</formula>
    </cfRule>
  </conditionalFormatting>
  <conditionalFormatting sqref="I907">
    <cfRule type="cellIs" dxfId="385" priority="417" operator="notEqual">
      <formula>"本部"</formula>
    </cfRule>
  </conditionalFormatting>
  <conditionalFormatting sqref="I908">
    <cfRule type="cellIs" dxfId="384" priority="413" operator="notEqual">
      <formula>"本部"</formula>
    </cfRule>
  </conditionalFormatting>
  <conditionalFormatting sqref="I908">
    <cfRule type="cellIs" dxfId="383" priority="415" operator="notEqual">
      <formula>"本部"</formula>
    </cfRule>
  </conditionalFormatting>
  <conditionalFormatting sqref="I908">
    <cfRule type="cellIs" dxfId="382" priority="414" operator="notEqual">
      <formula>"本部"</formula>
    </cfRule>
  </conditionalFormatting>
  <conditionalFormatting sqref="I909">
    <cfRule type="cellIs" dxfId="381" priority="412" operator="notEqual">
      <formula>"本部"</formula>
    </cfRule>
  </conditionalFormatting>
  <conditionalFormatting sqref="I909">
    <cfRule type="cellIs" dxfId="380" priority="411" operator="notEqual">
      <formula>"本部"</formula>
    </cfRule>
  </conditionalFormatting>
  <conditionalFormatting sqref="I909">
    <cfRule type="cellIs" dxfId="379" priority="410" operator="notEqual">
      <formula>"本部"</formula>
    </cfRule>
  </conditionalFormatting>
  <conditionalFormatting sqref="I910">
    <cfRule type="cellIs" dxfId="378" priority="407" operator="notEqual">
      <formula>"本部"</formula>
    </cfRule>
  </conditionalFormatting>
  <conditionalFormatting sqref="I910">
    <cfRule type="cellIs" dxfId="377" priority="409" operator="notEqual">
      <formula>"本部"</formula>
    </cfRule>
  </conditionalFormatting>
  <conditionalFormatting sqref="I910">
    <cfRule type="cellIs" dxfId="376" priority="408" operator="notEqual">
      <formula>"本部"</formula>
    </cfRule>
  </conditionalFormatting>
  <conditionalFormatting sqref="I911">
    <cfRule type="cellIs" dxfId="375" priority="406" operator="notEqual">
      <formula>"本部"</formula>
    </cfRule>
  </conditionalFormatting>
  <conditionalFormatting sqref="I882">
    <cfRule type="cellIs" dxfId="374" priority="405" operator="notEqual">
      <formula>"本部"</formula>
    </cfRule>
  </conditionalFormatting>
  <conditionalFormatting sqref="Q882">
    <cfRule type="cellIs" dxfId="373" priority="404" operator="equal">
      <formula>0</formula>
    </cfRule>
  </conditionalFormatting>
  <conditionalFormatting sqref="AB882">
    <cfRule type="cellIs" dxfId="372" priority="403" operator="equal">
      <formula>0</formula>
    </cfRule>
  </conditionalFormatting>
  <conditionalFormatting sqref="I882">
    <cfRule type="cellIs" dxfId="371" priority="402" operator="notEqual">
      <formula>"本部"</formula>
    </cfRule>
  </conditionalFormatting>
  <conditionalFormatting sqref="I882">
    <cfRule type="cellIs" dxfId="370" priority="401" operator="notEqual">
      <formula>"本部"</formula>
    </cfRule>
  </conditionalFormatting>
  <conditionalFormatting sqref="Q3928">
    <cfRule type="cellIs" dxfId="369" priority="400" operator="equal">
      <formula>0</formula>
    </cfRule>
  </conditionalFormatting>
  <conditionalFormatting sqref="AB3928">
    <cfRule type="cellIs" dxfId="368" priority="399" operator="equal">
      <formula>0</formula>
    </cfRule>
  </conditionalFormatting>
  <conditionalFormatting sqref="I3928">
    <cfRule type="cellIs" dxfId="367" priority="398" operator="notEqual">
      <formula>"本部"</formula>
    </cfRule>
  </conditionalFormatting>
  <conditionalFormatting sqref="Q914">
    <cfRule type="cellIs" dxfId="366" priority="397" operator="equal">
      <formula>0</formula>
    </cfRule>
  </conditionalFormatting>
  <conditionalFormatting sqref="I914">
    <cfRule type="cellIs" dxfId="365" priority="395" operator="notEqual">
      <formula>"本部"</formula>
    </cfRule>
  </conditionalFormatting>
  <conditionalFormatting sqref="AB915">
    <cfRule type="cellIs" dxfId="364" priority="394" operator="equal">
      <formula>0</formula>
    </cfRule>
  </conditionalFormatting>
  <conditionalFormatting sqref="I915">
    <cfRule type="cellIs" dxfId="363" priority="393" operator="notEqual">
      <formula>"本部"</formula>
    </cfRule>
  </conditionalFormatting>
  <conditionalFormatting sqref="Q915">
    <cfRule type="cellIs" dxfId="362" priority="392" operator="equal">
      <formula>0</formula>
    </cfRule>
  </conditionalFormatting>
  <conditionalFormatting sqref="I916">
    <cfRule type="cellIs" dxfId="361" priority="389" operator="notEqual">
      <formula>"本部"</formula>
    </cfRule>
  </conditionalFormatting>
  <conditionalFormatting sqref="I916">
    <cfRule type="cellIs" dxfId="360" priority="391" operator="notEqual">
      <formula>"本部"</formula>
    </cfRule>
  </conditionalFormatting>
  <conditionalFormatting sqref="I916">
    <cfRule type="cellIs" dxfId="359" priority="390" operator="notEqual">
      <formula>"本部"</formula>
    </cfRule>
  </conditionalFormatting>
  <conditionalFormatting sqref="Q917">
    <cfRule type="cellIs" dxfId="358" priority="388" operator="equal">
      <formula>0</formula>
    </cfRule>
  </conditionalFormatting>
  <conditionalFormatting sqref="AB917">
    <cfRule type="cellIs" dxfId="357" priority="387" operator="equal">
      <formula>0</formula>
    </cfRule>
  </conditionalFormatting>
  <conditionalFormatting sqref="I917">
    <cfRule type="cellIs" dxfId="356" priority="384" operator="notEqual">
      <formula>"本部"</formula>
    </cfRule>
  </conditionalFormatting>
  <conditionalFormatting sqref="I917">
    <cfRule type="cellIs" dxfId="355" priority="386" operator="notEqual">
      <formula>"本部"</formula>
    </cfRule>
  </conditionalFormatting>
  <conditionalFormatting sqref="I917">
    <cfRule type="cellIs" dxfId="354" priority="385" operator="notEqual">
      <formula>"本部"</formula>
    </cfRule>
  </conditionalFormatting>
  <conditionalFormatting sqref="I918">
    <cfRule type="cellIs" dxfId="353" priority="381" operator="notEqual">
      <formula>"本部"</formula>
    </cfRule>
  </conditionalFormatting>
  <conditionalFormatting sqref="I918">
    <cfRule type="cellIs" dxfId="352" priority="383" operator="notEqual">
      <formula>"本部"</formula>
    </cfRule>
  </conditionalFormatting>
  <conditionalFormatting sqref="I918">
    <cfRule type="cellIs" dxfId="351" priority="382" operator="notEqual">
      <formula>"本部"</formula>
    </cfRule>
  </conditionalFormatting>
  <conditionalFormatting sqref="I920">
    <cfRule type="cellIs" dxfId="350" priority="380" operator="notEqual">
      <formula>"本部"</formula>
    </cfRule>
  </conditionalFormatting>
  <conditionalFormatting sqref="I920">
    <cfRule type="cellIs" dxfId="349" priority="379" operator="notEqual">
      <formula>"本部"</formula>
    </cfRule>
  </conditionalFormatting>
  <conditionalFormatting sqref="I920">
    <cfRule type="cellIs" dxfId="348" priority="378" operator="notEqual">
      <formula>"本部"</formula>
    </cfRule>
  </conditionalFormatting>
  <conditionalFormatting sqref="I921">
    <cfRule type="cellIs" dxfId="347" priority="377" operator="notEqual">
      <formula>"本部"</formula>
    </cfRule>
  </conditionalFormatting>
  <conditionalFormatting sqref="I921">
    <cfRule type="cellIs" dxfId="346" priority="376" operator="notEqual">
      <formula>"本部"</formula>
    </cfRule>
  </conditionalFormatting>
  <conditionalFormatting sqref="AB788:AB789 AB663:AB667">
    <cfRule type="cellIs" dxfId="345" priority="375" operator="equal">
      <formula>0</formula>
    </cfRule>
  </conditionalFormatting>
  <conditionalFormatting sqref="AB692">
    <cfRule type="cellIs" dxfId="344" priority="374" operator="equal">
      <formula>0</formula>
    </cfRule>
  </conditionalFormatting>
  <conditionalFormatting sqref="AB693">
    <cfRule type="cellIs" dxfId="343" priority="373" operator="equal">
      <formula>0</formula>
    </cfRule>
  </conditionalFormatting>
  <conditionalFormatting sqref="AB694">
    <cfRule type="cellIs" dxfId="342" priority="372" operator="equal">
      <formula>0</formula>
    </cfRule>
  </conditionalFormatting>
  <conditionalFormatting sqref="AB695">
    <cfRule type="cellIs" dxfId="341" priority="371" operator="equal">
      <formula>0</formula>
    </cfRule>
  </conditionalFormatting>
  <conditionalFormatting sqref="AB697:AB698">
    <cfRule type="cellIs" dxfId="340" priority="370" operator="equal">
      <formula>0</formula>
    </cfRule>
  </conditionalFormatting>
  <conditionalFormatting sqref="AB712:AB713 AB681">
    <cfRule type="cellIs" dxfId="339" priority="369" operator="equal">
      <formula>0</formula>
    </cfRule>
  </conditionalFormatting>
  <conditionalFormatting sqref="AB173:AB174">
    <cfRule type="cellIs" dxfId="338" priority="368" operator="equal">
      <formula>0</formula>
    </cfRule>
  </conditionalFormatting>
  <conditionalFormatting sqref="AB183">
    <cfRule type="cellIs" dxfId="337" priority="367" operator="equal">
      <formula>0</formula>
    </cfRule>
  </conditionalFormatting>
  <conditionalFormatting sqref="AB758:AB759">
    <cfRule type="cellIs" dxfId="336" priority="366" operator="equal">
      <formula>0</formula>
    </cfRule>
  </conditionalFormatting>
  <conditionalFormatting sqref="I922">
    <cfRule type="cellIs" dxfId="335" priority="361" operator="notEqual">
      <formula>"本部"</formula>
    </cfRule>
  </conditionalFormatting>
  <conditionalFormatting sqref="Q923">
    <cfRule type="cellIs" dxfId="334" priority="360" operator="equal">
      <formula>0</formula>
    </cfRule>
  </conditionalFormatting>
  <conditionalFormatting sqref="AB923">
    <cfRule type="cellIs" dxfId="333" priority="359" operator="equal">
      <formula>0</formula>
    </cfRule>
  </conditionalFormatting>
  <conditionalFormatting sqref="I923">
    <cfRule type="cellIs" dxfId="332" priority="358" operator="notEqual">
      <formula>"本部"</formula>
    </cfRule>
  </conditionalFormatting>
  <conditionalFormatting sqref="I923">
    <cfRule type="cellIs" dxfId="331" priority="357" operator="notEqual">
      <formula>"本部"</formula>
    </cfRule>
  </conditionalFormatting>
  <conditionalFormatting sqref="I924">
    <cfRule type="cellIs" dxfId="330" priority="356" operator="notEqual">
      <formula>"本部"</formula>
    </cfRule>
  </conditionalFormatting>
  <conditionalFormatting sqref="Q924">
    <cfRule type="cellIs" dxfId="329" priority="355" operator="equal">
      <formula>0</formula>
    </cfRule>
  </conditionalFormatting>
  <conditionalFormatting sqref="AB924">
    <cfRule type="cellIs" dxfId="328" priority="354" operator="equal">
      <formula>0</formula>
    </cfRule>
  </conditionalFormatting>
  <conditionalFormatting sqref="I925">
    <cfRule type="cellIs" dxfId="327" priority="353" operator="notEqual">
      <formula>"本部"</formula>
    </cfRule>
  </conditionalFormatting>
  <conditionalFormatting sqref="Q925">
    <cfRule type="cellIs" dxfId="326" priority="352" operator="equal">
      <formula>0</formula>
    </cfRule>
  </conditionalFormatting>
  <conditionalFormatting sqref="AB925">
    <cfRule type="cellIs" dxfId="325" priority="351" operator="equal">
      <formula>0</formula>
    </cfRule>
  </conditionalFormatting>
  <conditionalFormatting sqref="I3929">
    <cfRule type="cellIs" dxfId="324" priority="350" operator="notEqual">
      <formula>"本部"</formula>
    </cfRule>
  </conditionalFormatting>
  <conditionalFormatting sqref="Q3929">
    <cfRule type="cellIs" dxfId="323" priority="349" operator="equal">
      <formula>0</formula>
    </cfRule>
  </conditionalFormatting>
  <conditionalFormatting sqref="AB3929">
    <cfRule type="cellIs" dxfId="322" priority="348" operator="equal">
      <formula>0</formula>
    </cfRule>
  </conditionalFormatting>
  <conditionalFormatting sqref="I3929">
    <cfRule type="cellIs" dxfId="321" priority="347" operator="notEqual">
      <formula>"本部"</formula>
    </cfRule>
  </conditionalFormatting>
  <conditionalFormatting sqref="I3929">
    <cfRule type="cellIs" dxfId="320" priority="346" operator="notEqual">
      <formula>"本部"</formula>
    </cfRule>
  </conditionalFormatting>
  <conditionalFormatting sqref="I926">
    <cfRule type="cellIs" dxfId="319" priority="342" operator="notEqual">
      <formula>"本部"</formula>
    </cfRule>
  </conditionalFormatting>
  <conditionalFormatting sqref="I927">
    <cfRule type="cellIs" dxfId="318" priority="341" operator="notEqual">
      <formula>"本部"</formula>
    </cfRule>
  </conditionalFormatting>
  <conditionalFormatting sqref="I928">
    <cfRule type="cellIs" dxfId="317" priority="340" operator="notEqual">
      <formula>"本部"</formula>
    </cfRule>
  </conditionalFormatting>
  <conditionalFormatting sqref="I929">
    <cfRule type="cellIs" dxfId="316" priority="339" operator="notEqual">
      <formula>"本部"</formula>
    </cfRule>
  </conditionalFormatting>
  <conditionalFormatting sqref="I930">
    <cfRule type="cellIs" dxfId="315" priority="338" operator="notEqual">
      <formula>"本部"</formula>
    </cfRule>
  </conditionalFormatting>
  <conditionalFormatting sqref="Q930">
    <cfRule type="cellIs" dxfId="314" priority="337" operator="equal">
      <formula>0</formula>
    </cfRule>
  </conditionalFormatting>
  <conditionalFormatting sqref="AB930">
    <cfRule type="cellIs" dxfId="313" priority="336" operator="equal">
      <formula>0</formula>
    </cfRule>
  </conditionalFormatting>
  <conditionalFormatting sqref="I930">
    <cfRule type="cellIs" dxfId="312" priority="335" operator="notEqual">
      <formula>"本部"</formula>
    </cfRule>
  </conditionalFormatting>
  <conditionalFormatting sqref="I930">
    <cfRule type="cellIs" dxfId="311" priority="334" operator="notEqual">
      <formula>"本部"</formula>
    </cfRule>
  </conditionalFormatting>
  <conditionalFormatting sqref="I931">
    <cfRule type="cellIs" dxfId="310" priority="333" operator="notEqual">
      <formula>"本部"</formula>
    </cfRule>
  </conditionalFormatting>
  <conditionalFormatting sqref="I933:I935">
    <cfRule type="cellIs" dxfId="309" priority="328" operator="notEqual">
      <formula>"本部"</formula>
    </cfRule>
  </conditionalFormatting>
  <conditionalFormatting sqref="I933:I935">
    <cfRule type="cellIs" dxfId="308" priority="332" operator="notEqual">
      <formula>"本部"</formula>
    </cfRule>
  </conditionalFormatting>
  <conditionalFormatting sqref="Q933">
    <cfRule type="cellIs" dxfId="307" priority="331" operator="equal">
      <formula>0</formula>
    </cfRule>
  </conditionalFormatting>
  <conditionalFormatting sqref="AB933">
    <cfRule type="cellIs" dxfId="306" priority="330" operator="equal">
      <formula>0</formula>
    </cfRule>
  </conditionalFormatting>
  <conditionalFormatting sqref="I933:I935">
    <cfRule type="cellIs" dxfId="305" priority="329" operator="notEqual">
      <formula>"本部"</formula>
    </cfRule>
  </conditionalFormatting>
  <conditionalFormatting sqref="I935">
    <cfRule type="cellIs" dxfId="304" priority="327" operator="notEqual">
      <formula>"本部"</formula>
    </cfRule>
  </conditionalFormatting>
  <conditionalFormatting sqref="Q935">
    <cfRule type="cellIs" dxfId="303" priority="326" operator="equal">
      <formula>0</formula>
    </cfRule>
  </conditionalFormatting>
  <conditionalFormatting sqref="AB935">
    <cfRule type="cellIs" dxfId="302" priority="325" operator="equal">
      <formula>0</formula>
    </cfRule>
  </conditionalFormatting>
  <conditionalFormatting sqref="I936">
    <cfRule type="cellIs" dxfId="301" priority="320" operator="notEqual">
      <formula>"本部"</formula>
    </cfRule>
  </conditionalFormatting>
  <conditionalFormatting sqref="I936">
    <cfRule type="cellIs" dxfId="300" priority="324" operator="notEqual">
      <formula>"本部"</formula>
    </cfRule>
  </conditionalFormatting>
  <conditionalFormatting sqref="Q936">
    <cfRule type="cellIs" dxfId="299" priority="323" operator="equal">
      <formula>0</formula>
    </cfRule>
  </conditionalFormatting>
  <conditionalFormatting sqref="AB936">
    <cfRule type="cellIs" dxfId="298" priority="322" operator="equal">
      <formula>0</formula>
    </cfRule>
  </conditionalFormatting>
  <conditionalFormatting sqref="I936">
    <cfRule type="cellIs" dxfId="297" priority="321" operator="notEqual">
      <formula>"本部"</formula>
    </cfRule>
  </conditionalFormatting>
  <conditionalFormatting sqref="Q937">
    <cfRule type="cellIs" dxfId="296" priority="318" operator="equal">
      <formula>0</formula>
    </cfRule>
  </conditionalFormatting>
  <conditionalFormatting sqref="AB937">
    <cfRule type="cellIs" dxfId="295" priority="317" operator="equal">
      <formula>0</formula>
    </cfRule>
  </conditionalFormatting>
  <conditionalFormatting sqref="I937">
    <cfRule type="cellIs" dxfId="294" priority="319" operator="notEqual">
      <formula>"本部"</formula>
    </cfRule>
  </conditionalFormatting>
  <conditionalFormatting sqref="I938">
    <cfRule type="cellIs" dxfId="293" priority="315" operator="notEqual">
      <formula>"本部"</formula>
    </cfRule>
  </conditionalFormatting>
  <conditionalFormatting sqref="Q938">
    <cfRule type="cellIs" dxfId="292" priority="314" operator="equal">
      <formula>0</formula>
    </cfRule>
  </conditionalFormatting>
  <conditionalFormatting sqref="AB938">
    <cfRule type="cellIs" dxfId="291" priority="313" operator="equal">
      <formula>0</formula>
    </cfRule>
  </conditionalFormatting>
  <conditionalFormatting sqref="I938">
    <cfRule type="cellIs" dxfId="290" priority="316" operator="notEqual">
      <formula>"本部"</formula>
    </cfRule>
  </conditionalFormatting>
  <conditionalFormatting sqref="I939">
    <cfRule type="cellIs" dxfId="289" priority="310" operator="notEqual">
      <formula>"本部"</formula>
    </cfRule>
    <cfRule type="cellIs" dxfId="288" priority="311" operator="notEqual">
      <formula>"本部"</formula>
    </cfRule>
  </conditionalFormatting>
  <conditionalFormatting sqref="I939">
    <cfRule type="cellIs" dxfId="287" priority="312" operator="notEqual">
      <formula>"本部"</formula>
    </cfRule>
  </conditionalFormatting>
  <conditionalFormatting sqref="I940">
    <cfRule type="cellIs" dxfId="286" priority="307" operator="notEqual">
      <formula>"本部"</formula>
    </cfRule>
    <cfRule type="cellIs" dxfId="285" priority="308" operator="notEqual">
      <formula>"本部"</formula>
    </cfRule>
  </conditionalFormatting>
  <conditionalFormatting sqref="I940">
    <cfRule type="cellIs" dxfId="284" priority="309" operator="notEqual">
      <formula>"本部"</formula>
    </cfRule>
  </conditionalFormatting>
  <conditionalFormatting sqref="AB234:AB235">
    <cfRule type="cellIs" dxfId="283" priority="306" operator="equal">
      <formula>0</formula>
    </cfRule>
  </conditionalFormatting>
  <conditionalFormatting sqref="AB245:AB247">
    <cfRule type="cellIs" dxfId="282" priority="305" operator="equal">
      <formula>0</formula>
    </cfRule>
  </conditionalFormatting>
  <conditionalFormatting sqref="AB249">
    <cfRule type="cellIs" dxfId="281" priority="304" operator="equal">
      <formula>0</formula>
    </cfRule>
  </conditionalFormatting>
  <conditionalFormatting sqref="AB285:AB287">
    <cfRule type="cellIs" dxfId="280" priority="303" operator="equal">
      <formula>0</formula>
    </cfRule>
  </conditionalFormatting>
  <conditionalFormatting sqref="AB796:AB798">
    <cfRule type="cellIs" dxfId="279" priority="302" operator="equal">
      <formula>0</formula>
    </cfRule>
  </conditionalFormatting>
  <conditionalFormatting sqref="I941">
    <cfRule type="cellIs" dxfId="278" priority="301" operator="notEqual">
      <formula>"本部"</formula>
    </cfRule>
  </conditionalFormatting>
  <conditionalFormatting sqref="Q941">
    <cfRule type="cellIs" dxfId="277" priority="300" operator="equal">
      <formula>0</formula>
    </cfRule>
  </conditionalFormatting>
  <conditionalFormatting sqref="AB941">
    <cfRule type="cellIs" dxfId="276" priority="299" operator="equal">
      <formula>0</formula>
    </cfRule>
  </conditionalFormatting>
  <conditionalFormatting sqref="I941">
    <cfRule type="cellIs" dxfId="275" priority="298" operator="notEqual">
      <formula>"本部"</formula>
    </cfRule>
  </conditionalFormatting>
  <conditionalFormatting sqref="Q942">
    <cfRule type="cellIs" dxfId="274" priority="296" operator="equal">
      <formula>0</formula>
    </cfRule>
  </conditionalFormatting>
  <conditionalFormatting sqref="AB942">
    <cfRule type="cellIs" dxfId="273" priority="295" operator="equal">
      <formula>0</formula>
    </cfRule>
  </conditionalFormatting>
  <conditionalFormatting sqref="I942">
    <cfRule type="cellIs" dxfId="272" priority="297" operator="notEqual">
      <formula>"本部"</formula>
    </cfRule>
  </conditionalFormatting>
  <conditionalFormatting sqref="I943">
    <cfRule type="cellIs" dxfId="271" priority="294" operator="notEqual">
      <formula>"本部"</formula>
    </cfRule>
  </conditionalFormatting>
  <conditionalFormatting sqref="Q943">
    <cfRule type="cellIs" dxfId="270" priority="293" operator="equal">
      <formula>0</formula>
    </cfRule>
  </conditionalFormatting>
  <conditionalFormatting sqref="AB943">
    <cfRule type="cellIs" dxfId="269" priority="292" operator="equal">
      <formula>0</formula>
    </cfRule>
  </conditionalFormatting>
  <conditionalFormatting sqref="AB817">
    <cfRule type="cellIs" dxfId="268" priority="291" operator="equal">
      <formula>0</formula>
    </cfRule>
  </conditionalFormatting>
  <conditionalFormatting sqref="AB819 AB816 AB415">
    <cfRule type="cellIs" dxfId="267" priority="290" operator="equal">
      <formula>0</formula>
    </cfRule>
  </conditionalFormatting>
  <conditionalFormatting sqref="AB392">
    <cfRule type="cellIs" dxfId="266" priority="289" operator="equal">
      <formula>0</formula>
    </cfRule>
  </conditionalFormatting>
  <conditionalFormatting sqref="AB844">
    <cfRule type="cellIs" dxfId="265" priority="288" operator="equal">
      <formula>0</formula>
    </cfRule>
  </conditionalFormatting>
  <conditionalFormatting sqref="AB897">
    <cfRule type="cellIs" dxfId="264" priority="287" operator="equal">
      <formula>0</formula>
    </cfRule>
  </conditionalFormatting>
  <conditionalFormatting sqref="AB492:AB494">
    <cfRule type="cellIs" dxfId="263" priority="286" operator="equal">
      <formula>0</formula>
    </cfRule>
  </conditionalFormatting>
  <conditionalFormatting sqref="AB600">
    <cfRule type="cellIs" dxfId="262" priority="285" operator="equal">
      <formula>0</formula>
    </cfRule>
  </conditionalFormatting>
  <conditionalFormatting sqref="AB531:AB532">
    <cfRule type="cellIs" dxfId="261" priority="284" operator="equal">
      <formula>0</formula>
    </cfRule>
  </conditionalFormatting>
  <conditionalFormatting sqref="AB827">
    <cfRule type="cellIs" dxfId="260" priority="283" operator="equal">
      <formula>0</formula>
    </cfRule>
  </conditionalFormatting>
  <conditionalFormatting sqref="AB780">
    <cfRule type="cellIs" dxfId="259" priority="282" operator="equal">
      <formula>0</formula>
    </cfRule>
  </conditionalFormatting>
  <conditionalFormatting sqref="I944">
    <cfRule type="cellIs" dxfId="258" priority="280" operator="notEqual">
      <formula>"本部"</formula>
    </cfRule>
  </conditionalFormatting>
  <conditionalFormatting sqref="I944">
    <cfRule type="cellIs" dxfId="257" priority="281" operator="notEqual">
      <formula>"本部"</formula>
    </cfRule>
  </conditionalFormatting>
  <conditionalFormatting sqref="I945">
    <cfRule type="cellIs" dxfId="256" priority="278" operator="notEqual">
      <formula>"本部"</formula>
    </cfRule>
  </conditionalFormatting>
  <conditionalFormatting sqref="I945">
    <cfRule type="cellIs" dxfId="255" priority="279" operator="notEqual">
      <formula>"本部"</formula>
    </cfRule>
  </conditionalFormatting>
  <conditionalFormatting sqref="I946">
    <cfRule type="cellIs" dxfId="254" priority="277" operator="notEqual">
      <formula>"本部"</formula>
    </cfRule>
  </conditionalFormatting>
  <conditionalFormatting sqref="I946">
    <cfRule type="cellIs" dxfId="253" priority="276" operator="notEqual">
      <formula>"本部"</formula>
    </cfRule>
  </conditionalFormatting>
  <conditionalFormatting sqref="I946">
    <cfRule type="cellIs" dxfId="252" priority="275" operator="notEqual">
      <formula>"本部"</formula>
    </cfRule>
  </conditionalFormatting>
  <conditionalFormatting sqref="I947">
    <cfRule type="cellIs" dxfId="251" priority="273" operator="notEqual">
      <formula>"本部"</formula>
    </cfRule>
  </conditionalFormatting>
  <conditionalFormatting sqref="I947">
    <cfRule type="cellIs" dxfId="250" priority="274" operator="notEqual">
      <formula>"本部"</formula>
    </cfRule>
  </conditionalFormatting>
  <conditionalFormatting sqref="I954">
    <cfRule type="cellIs" dxfId="249" priority="267" operator="notEqual">
      <formula>"本部"</formula>
    </cfRule>
  </conditionalFormatting>
  <conditionalFormatting sqref="I954">
    <cfRule type="cellIs" dxfId="248" priority="268" operator="notEqual">
      <formula>"本部"</formula>
    </cfRule>
  </conditionalFormatting>
  <conditionalFormatting sqref="I956">
    <cfRule type="cellIs" dxfId="247" priority="266" operator="notEqual">
      <formula>"本部"</formula>
    </cfRule>
  </conditionalFormatting>
  <conditionalFormatting sqref="Q956">
    <cfRule type="cellIs" dxfId="246" priority="265" operator="equal">
      <formula>0</formula>
    </cfRule>
  </conditionalFormatting>
  <conditionalFormatting sqref="AB956">
    <cfRule type="cellIs" dxfId="245" priority="264" operator="equal">
      <formula>0</formula>
    </cfRule>
  </conditionalFormatting>
  <conditionalFormatting sqref="I957:I958">
    <cfRule type="cellIs" dxfId="244" priority="263" operator="notEqual">
      <formula>"本部"</formula>
    </cfRule>
  </conditionalFormatting>
  <conditionalFormatting sqref="Q957:Q958">
    <cfRule type="cellIs" dxfId="243" priority="262" operator="equal">
      <formula>0</formula>
    </cfRule>
  </conditionalFormatting>
  <conditionalFormatting sqref="Q960">
    <cfRule type="cellIs" dxfId="242" priority="260" operator="equal">
      <formula>0</formula>
    </cfRule>
  </conditionalFormatting>
  <conditionalFormatting sqref="I961">
    <cfRule type="cellIs" dxfId="241" priority="258" operator="notEqual">
      <formula>"本部"</formula>
    </cfRule>
  </conditionalFormatting>
  <conditionalFormatting sqref="I961">
    <cfRule type="cellIs" dxfId="240" priority="257" operator="notEqual">
      <formula>"本部"</formula>
    </cfRule>
  </conditionalFormatting>
  <conditionalFormatting sqref="I962:I963">
    <cfRule type="cellIs" dxfId="239" priority="255" operator="notEqual">
      <formula>"本部"</formula>
    </cfRule>
  </conditionalFormatting>
  <conditionalFormatting sqref="I962:I963">
    <cfRule type="cellIs" dxfId="238" priority="256" operator="notEqual">
      <formula>"本部"</formula>
    </cfRule>
  </conditionalFormatting>
  <conditionalFormatting sqref="Q964">
    <cfRule type="cellIs" dxfId="237" priority="254" operator="equal">
      <formula>0</formula>
    </cfRule>
  </conditionalFormatting>
  <conditionalFormatting sqref="I964">
    <cfRule type="cellIs" dxfId="236" priority="253" operator="notEqual">
      <formula>"本部"</formula>
    </cfRule>
  </conditionalFormatting>
  <conditionalFormatting sqref="AB964">
    <cfRule type="cellIs" dxfId="235" priority="252" operator="equal">
      <formula>0</formula>
    </cfRule>
  </conditionalFormatting>
  <conditionalFormatting sqref="I965">
    <cfRule type="cellIs" dxfId="234" priority="251" operator="notEqual">
      <formula>"本部"</formula>
    </cfRule>
  </conditionalFormatting>
  <conditionalFormatting sqref="Q965">
    <cfRule type="cellIs" dxfId="233" priority="250" operator="equal">
      <formula>0</formula>
    </cfRule>
  </conditionalFormatting>
  <conditionalFormatting sqref="AB965">
    <cfRule type="cellIs" dxfId="232" priority="249" operator="equal">
      <formula>0</formula>
    </cfRule>
  </conditionalFormatting>
  <conditionalFormatting sqref="Q966">
    <cfRule type="cellIs" dxfId="231" priority="248" operator="equal">
      <formula>0</formula>
    </cfRule>
  </conditionalFormatting>
  <conditionalFormatting sqref="AB966">
    <cfRule type="cellIs" dxfId="230" priority="247" operator="equal">
      <formula>0</formula>
    </cfRule>
  </conditionalFormatting>
  <conditionalFormatting sqref="I966">
    <cfRule type="cellIs" dxfId="229" priority="246" operator="notEqual">
      <formula>"本部"</formula>
    </cfRule>
  </conditionalFormatting>
  <conditionalFormatting sqref="AB145">
    <cfRule type="cellIs" dxfId="228" priority="245" operator="equal">
      <formula>0</formula>
    </cfRule>
  </conditionalFormatting>
  <conditionalFormatting sqref="AB763">
    <cfRule type="cellIs" dxfId="227" priority="244" operator="equal">
      <formula>0</formula>
    </cfRule>
  </conditionalFormatting>
  <conditionalFormatting sqref="AB764">
    <cfRule type="cellIs" dxfId="226" priority="243" operator="equal">
      <formula>0</formula>
    </cfRule>
  </conditionalFormatting>
  <conditionalFormatting sqref="AB838">
    <cfRule type="cellIs" dxfId="225" priority="242" operator="equal">
      <formula>0</formula>
    </cfRule>
  </conditionalFormatting>
  <conditionalFormatting sqref="AB503:AB505">
    <cfRule type="cellIs" dxfId="224" priority="241" operator="equal">
      <formula>0</formula>
    </cfRule>
  </conditionalFormatting>
  <conditionalFormatting sqref="I967">
    <cfRule type="cellIs" dxfId="223" priority="240" operator="notEqual">
      <formula>"本部"</formula>
    </cfRule>
  </conditionalFormatting>
  <conditionalFormatting sqref="Q967">
    <cfRule type="cellIs" dxfId="222" priority="239" operator="equal">
      <formula>0</formula>
    </cfRule>
  </conditionalFormatting>
  <conditionalFormatting sqref="AB967">
    <cfRule type="cellIs" dxfId="221" priority="238" operator="equal">
      <formula>0</formula>
    </cfRule>
  </conditionalFormatting>
  <conditionalFormatting sqref="I968">
    <cfRule type="cellIs" dxfId="220" priority="237" operator="notEqual">
      <formula>"本部"</formula>
    </cfRule>
  </conditionalFormatting>
  <conditionalFormatting sqref="I969">
    <cfRule type="cellIs" dxfId="219" priority="236" operator="notEqual">
      <formula>"本部"</formula>
    </cfRule>
  </conditionalFormatting>
  <conditionalFormatting sqref="Q969">
    <cfRule type="cellIs" dxfId="218" priority="235" operator="equal">
      <formula>0</formula>
    </cfRule>
  </conditionalFormatting>
  <conditionalFormatting sqref="I970">
    <cfRule type="cellIs" dxfId="217" priority="234" operator="notEqual">
      <formula>"本部"</formula>
    </cfRule>
  </conditionalFormatting>
  <conditionalFormatting sqref="I970">
    <cfRule type="cellIs" dxfId="216" priority="233" operator="notEqual">
      <formula>"本部"</formula>
    </cfRule>
  </conditionalFormatting>
  <conditionalFormatting sqref="I971">
    <cfRule type="cellIs" dxfId="215" priority="232" operator="notEqual">
      <formula>"本部"</formula>
    </cfRule>
  </conditionalFormatting>
  <conditionalFormatting sqref="I972">
    <cfRule type="cellIs" dxfId="214" priority="231" operator="notEqual">
      <formula>"本部"</formula>
    </cfRule>
  </conditionalFormatting>
  <conditionalFormatting sqref="Q972">
    <cfRule type="cellIs" dxfId="213" priority="230" operator="equal">
      <formula>0</formula>
    </cfRule>
  </conditionalFormatting>
  <conditionalFormatting sqref="AB972">
    <cfRule type="cellIs" dxfId="212" priority="229" operator="equal">
      <formula>0</formula>
    </cfRule>
  </conditionalFormatting>
  <conditionalFormatting sqref="I972">
    <cfRule type="cellIs" dxfId="211" priority="228" operator="notEqual">
      <formula>"本部"</formula>
    </cfRule>
  </conditionalFormatting>
  <conditionalFormatting sqref="I972">
    <cfRule type="cellIs" dxfId="210" priority="227" operator="notEqual">
      <formula>"本部"</formula>
    </cfRule>
  </conditionalFormatting>
  <conditionalFormatting sqref="I973">
    <cfRule type="cellIs" dxfId="209" priority="226" operator="notEqual">
      <formula>"本部"</formula>
    </cfRule>
  </conditionalFormatting>
  <conditionalFormatting sqref="Q973">
    <cfRule type="cellIs" dxfId="208" priority="225" operator="equal">
      <formula>0</formula>
    </cfRule>
  </conditionalFormatting>
  <conditionalFormatting sqref="AB973">
    <cfRule type="cellIs" dxfId="207" priority="224" operator="equal">
      <formula>0</formula>
    </cfRule>
  </conditionalFormatting>
  <conditionalFormatting sqref="I973">
    <cfRule type="cellIs" dxfId="206" priority="223" operator="notEqual">
      <formula>"本部"</formula>
    </cfRule>
  </conditionalFormatting>
  <conditionalFormatting sqref="I973">
    <cfRule type="cellIs" dxfId="205" priority="222" operator="notEqual">
      <formula>"本部"</formula>
    </cfRule>
  </conditionalFormatting>
  <conditionalFormatting sqref="I960">
    <cfRule type="cellIs" dxfId="204" priority="221" operator="notEqual">
      <formula>"本部"</formula>
    </cfRule>
  </conditionalFormatting>
  <conditionalFormatting sqref="I975">
    <cfRule type="cellIs" dxfId="203" priority="220" operator="notEqual">
      <formula>"本部"</formula>
    </cfRule>
  </conditionalFormatting>
  <conditionalFormatting sqref="Q975">
    <cfRule type="cellIs" dxfId="202" priority="219" operator="equal">
      <formula>0</formula>
    </cfRule>
  </conditionalFormatting>
  <conditionalFormatting sqref="I976">
    <cfRule type="cellIs" dxfId="201" priority="218" operator="notEqual">
      <formula>"本部"</formula>
    </cfRule>
  </conditionalFormatting>
  <conditionalFormatting sqref="I977">
    <cfRule type="cellIs" dxfId="200" priority="217" operator="notEqual">
      <formula>"本部"</formula>
    </cfRule>
  </conditionalFormatting>
  <conditionalFormatting sqref="I977">
    <cfRule type="cellIs" dxfId="199" priority="216" operator="notEqual">
      <formula>"本部"</formula>
    </cfRule>
  </conditionalFormatting>
  <conditionalFormatting sqref="Q978">
    <cfRule type="cellIs" dxfId="198" priority="215" operator="equal">
      <formula>0</formula>
    </cfRule>
  </conditionalFormatting>
  <conditionalFormatting sqref="AB978">
    <cfRule type="cellIs" dxfId="197" priority="214" operator="equal">
      <formula>0</formula>
    </cfRule>
  </conditionalFormatting>
  <conditionalFormatting sqref="I978">
    <cfRule type="cellIs" dxfId="196" priority="213" operator="notEqual">
      <formula>"本部"</formula>
    </cfRule>
  </conditionalFormatting>
  <conditionalFormatting sqref="I978">
    <cfRule type="cellIs" dxfId="195" priority="212" operator="notEqual">
      <formula>"本部"</formula>
    </cfRule>
  </conditionalFormatting>
  <conditionalFormatting sqref="I980:I981">
    <cfRule type="cellIs" dxfId="194" priority="211" operator="notEqual">
      <formula>"本部"</formula>
    </cfRule>
  </conditionalFormatting>
  <conditionalFormatting sqref="Q980">
    <cfRule type="cellIs" dxfId="193" priority="210" operator="equal">
      <formula>0</formula>
    </cfRule>
  </conditionalFormatting>
  <conditionalFormatting sqref="I974">
    <cfRule type="cellIs" dxfId="192" priority="209" operator="notEqual">
      <formula>"本部"</formula>
    </cfRule>
  </conditionalFormatting>
  <conditionalFormatting sqref="I982:I986">
    <cfRule type="cellIs" dxfId="191" priority="208" operator="notEqual">
      <formula>"本部"</formula>
    </cfRule>
  </conditionalFormatting>
  <conditionalFormatting sqref="I982:I986">
    <cfRule type="cellIs" dxfId="190" priority="207" operator="notEqual">
      <formula>"本部"</formula>
    </cfRule>
  </conditionalFormatting>
  <conditionalFormatting sqref="I982:I986">
    <cfRule type="cellIs" dxfId="189" priority="206" operator="notEqual">
      <formula>"本部"</formula>
    </cfRule>
  </conditionalFormatting>
  <conditionalFormatting sqref="I987">
    <cfRule type="cellIs" dxfId="188" priority="205" operator="notEqual">
      <formula>"本部"</formula>
    </cfRule>
  </conditionalFormatting>
  <conditionalFormatting sqref="I987">
    <cfRule type="cellIs" dxfId="187" priority="204" operator="notEqual">
      <formula>"本部"</formula>
    </cfRule>
  </conditionalFormatting>
  <conditionalFormatting sqref="I987">
    <cfRule type="cellIs" dxfId="186" priority="203" operator="notEqual">
      <formula>"本部"</formula>
    </cfRule>
  </conditionalFormatting>
  <conditionalFormatting sqref="I989">
    <cfRule type="cellIs" dxfId="185" priority="198" operator="notEqual">
      <formula>"本部"</formula>
    </cfRule>
  </conditionalFormatting>
  <conditionalFormatting sqref="Q990">
    <cfRule type="cellIs" dxfId="184" priority="197" operator="equal">
      <formula>0</formula>
    </cfRule>
  </conditionalFormatting>
  <conditionalFormatting sqref="AB990">
    <cfRule type="cellIs" dxfId="183" priority="196" operator="equal">
      <formula>0</formula>
    </cfRule>
  </conditionalFormatting>
  <conditionalFormatting sqref="AB209">
    <cfRule type="cellIs" dxfId="182" priority="194" operator="equal">
      <formula>0</formula>
    </cfRule>
  </conditionalFormatting>
  <conditionalFormatting sqref="AB210">
    <cfRule type="cellIs" dxfId="181" priority="193" operator="equal">
      <formula>0</formula>
    </cfRule>
  </conditionalFormatting>
  <conditionalFormatting sqref="AB211">
    <cfRule type="cellIs" dxfId="180" priority="192" operator="equal">
      <formula>0</formula>
    </cfRule>
  </conditionalFormatting>
  <conditionalFormatting sqref="AB213">
    <cfRule type="cellIs" dxfId="179" priority="191" operator="equal">
      <formula>0</formula>
    </cfRule>
  </conditionalFormatting>
  <conditionalFormatting sqref="AB743">
    <cfRule type="cellIs" dxfId="178" priority="190" operator="equal">
      <formula>0</formula>
    </cfRule>
  </conditionalFormatting>
  <conditionalFormatting sqref="I991">
    <cfRule type="cellIs" dxfId="177" priority="189" operator="notEqual">
      <formula>"本部"</formula>
    </cfRule>
  </conditionalFormatting>
  <conditionalFormatting sqref="Q991">
    <cfRule type="cellIs" dxfId="176" priority="188" operator="equal">
      <formula>0</formula>
    </cfRule>
  </conditionalFormatting>
  <conditionalFormatting sqref="AB991">
    <cfRule type="cellIs" dxfId="175" priority="187" operator="equal">
      <formula>0</formula>
    </cfRule>
  </conditionalFormatting>
  <conditionalFormatting sqref="I991">
    <cfRule type="cellIs" dxfId="174" priority="186" operator="notEqual">
      <formula>"本部"</formula>
    </cfRule>
  </conditionalFormatting>
  <conditionalFormatting sqref="I991">
    <cfRule type="cellIs" dxfId="173" priority="185" operator="notEqual">
      <formula>"本部"</formula>
    </cfRule>
  </conditionalFormatting>
  <conditionalFormatting sqref="I992:I994">
    <cfRule type="cellIs" dxfId="172" priority="184" operator="notEqual">
      <formula>"本部"</formula>
    </cfRule>
  </conditionalFormatting>
  <conditionalFormatting sqref="Q992:Q994">
    <cfRule type="cellIs" dxfId="171" priority="183" operator="equal">
      <formula>0</formula>
    </cfRule>
  </conditionalFormatting>
  <conditionalFormatting sqref="AB992:AB994">
    <cfRule type="cellIs" dxfId="170" priority="182" operator="equal">
      <formula>0</formula>
    </cfRule>
  </conditionalFormatting>
  <conditionalFormatting sqref="I992:I994">
    <cfRule type="cellIs" dxfId="169" priority="181" operator="notEqual">
      <formula>"本部"</formula>
    </cfRule>
  </conditionalFormatting>
  <conditionalFormatting sqref="I992:I994">
    <cfRule type="cellIs" dxfId="168" priority="180" operator="notEqual">
      <formula>"本部"</formula>
    </cfRule>
  </conditionalFormatting>
  <conditionalFormatting sqref="I990">
    <cfRule type="cellIs" dxfId="167" priority="179" operator="notEqual">
      <formula>"本部"</formula>
    </cfRule>
  </conditionalFormatting>
  <conditionalFormatting sqref="I997">
    <cfRule type="cellIs" dxfId="166" priority="178" operator="notEqual">
      <formula>"本部"</formula>
    </cfRule>
  </conditionalFormatting>
  <conditionalFormatting sqref="I997">
    <cfRule type="cellIs" dxfId="165" priority="177" operator="notEqual">
      <formula>"本部"</formula>
    </cfRule>
  </conditionalFormatting>
  <conditionalFormatting sqref="I997">
    <cfRule type="cellIs" dxfId="164" priority="176" operator="notEqual">
      <formula>"本部"</formula>
    </cfRule>
  </conditionalFormatting>
  <conditionalFormatting sqref="I998">
    <cfRule type="cellIs" dxfId="163" priority="175" operator="notEqual">
      <formula>"本部"</formula>
    </cfRule>
  </conditionalFormatting>
  <conditionalFormatting sqref="I998">
    <cfRule type="cellIs" dxfId="162" priority="174" operator="notEqual">
      <formula>"本部"</formula>
    </cfRule>
  </conditionalFormatting>
  <conditionalFormatting sqref="I998">
    <cfRule type="cellIs" dxfId="161" priority="173" operator="notEqual">
      <formula>"本部"</formula>
    </cfRule>
  </conditionalFormatting>
  <conditionalFormatting sqref="I999">
    <cfRule type="cellIs" dxfId="160" priority="172" operator="notEqual">
      <formula>"本部"</formula>
    </cfRule>
  </conditionalFormatting>
  <conditionalFormatting sqref="I999">
    <cfRule type="cellIs" dxfId="159" priority="171" operator="notEqual">
      <formula>"本部"</formula>
    </cfRule>
  </conditionalFormatting>
  <conditionalFormatting sqref="I999">
    <cfRule type="cellIs" dxfId="158" priority="170" operator="notEqual">
      <formula>"本部"</formula>
    </cfRule>
  </conditionalFormatting>
  <conditionalFormatting sqref="Q999">
    <cfRule type="cellIs" dxfId="157" priority="169" operator="equal">
      <formula>0</formula>
    </cfRule>
  </conditionalFormatting>
  <conditionalFormatting sqref="I1000">
    <cfRule type="cellIs" dxfId="156" priority="168" operator="notEqual">
      <formula>"本部"</formula>
    </cfRule>
  </conditionalFormatting>
  <conditionalFormatting sqref="Q1000">
    <cfRule type="cellIs" dxfId="155" priority="167" operator="equal">
      <formula>0</formula>
    </cfRule>
  </conditionalFormatting>
  <conditionalFormatting sqref="I1001">
    <cfRule type="cellIs" dxfId="154" priority="166" operator="notEqual">
      <formula>"本部"</formula>
    </cfRule>
  </conditionalFormatting>
  <conditionalFormatting sqref="I1001">
    <cfRule type="cellIs" dxfId="153" priority="165" operator="notEqual">
      <formula>"本部"</formula>
    </cfRule>
  </conditionalFormatting>
  <conditionalFormatting sqref="I1002">
    <cfRule type="cellIs" dxfId="152" priority="164" operator="notEqual">
      <formula>"本部"</formula>
    </cfRule>
  </conditionalFormatting>
  <conditionalFormatting sqref="Q1002">
    <cfRule type="cellIs" dxfId="151" priority="163" operator="equal">
      <formula>0</formula>
    </cfRule>
  </conditionalFormatting>
  <conditionalFormatting sqref="Q1003">
    <cfRule type="cellIs" dxfId="150" priority="162" operator="equal">
      <formula>0</formula>
    </cfRule>
  </conditionalFormatting>
  <conditionalFormatting sqref="I1003">
    <cfRule type="cellIs" dxfId="149" priority="161" operator="notEqual">
      <formula>"本部"</formula>
    </cfRule>
  </conditionalFormatting>
  <conditionalFormatting sqref="I1003">
    <cfRule type="cellIs" dxfId="148" priority="160" operator="notEqual">
      <formula>"本部"</formula>
    </cfRule>
  </conditionalFormatting>
  <conditionalFormatting sqref="I1003">
    <cfRule type="cellIs" dxfId="147" priority="159" operator="notEqual">
      <formula>"本部"</formula>
    </cfRule>
  </conditionalFormatting>
  <conditionalFormatting sqref="I1004">
    <cfRule type="cellIs" dxfId="146" priority="158" operator="notEqual">
      <formula>"本部"</formula>
    </cfRule>
  </conditionalFormatting>
  <conditionalFormatting sqref="I1005">
    <cfRule type="cellIs" dxfId="145" priority="157" operator="notEqual">
      <formula>"本部"</formula>
    </cfRule>
  </conditionalFormatting>
  <conditionalFormatting sqref="Q1005">
    <cfRule type="cellIs" dxfId="144" priority="156" operator="equal">
      <formula>0</formula>
    </cfRule>
  </conditionalFormatting>
  <conditionalFormatting sqref="I1006">
    <cfRule type="cellIs" dxfId="143" priority="155" operator="notEqual">
      <formula>"本部"</formula>
    </cfRule>
  </conditionalFormatting>
  <conditionalFormatting sqref="Q1006">
    <cfRule type="cellIs" dxfId="142" priority="154" operator="equal">
      <formula>0</formula>
    </cfRule>
  </conditionalFormatting>
  <conditionalFormatting sqref="AB1006">
    <cfRule type="cellIs" dxfId="141" priority="153" operator="equal">
      <formula>0</formula>
    </cfRule>
  </conditionalFormatting>
  <conditionalFormatting sqref="I1007">
    <cfRule type="cellIs" dxfId="140" priority="152" operator="notEqual">
      <formula>"本部"</formula>
    </cfRule>
  </conditionalFormatting>
  <conditionalFormatting sqref="Q1008">
    <cfRule type="cellIs" dxfId="139" priority="151" operator="equal">
      <formula>0</formula>
    </cfRule>
  </conditionalFormatting>
  <conditionalFormatting sqref="AB1008">
    <cfRule type="cellIs" dxfId="138" priority="150" operator="equal">
      <formula>0</formula>
    </cfRule>
  </conditionalFormatting>
  <conditionalFormatting sqref="I1008">
    <cfRule type="cellIs" dxfId="137" priority="149" operator="notEqual">
      <formula>"本部"</formula>
    </cfRule>
  </conditionalFormatting>
  <conditionalFormatting sqref="I1009:I1012">
    <cfRule type="cellIs" dxfId="136" priority="148" operator="notEqual">
      <formula>"本部"</formula>
    </cfRule>
  </conditionalFormatting>
  <conditionalFormatting sqref="I1014">
    <cfRule type="cellIs" dxfId="135" priority="147" operator="notEqual">
      <formula>"本部"</formula>
    </cfRule>
  </conditionalFormatting>
  <conditionalFormatting sqref="I1015">
    <cfRule type="cellIs" dxfId="134" priority="146" operator="notEqual">
      <formula>"本部"</formula>
    </cfRule>
  </conditionalFormatting>
  <conditionalFormatting sqref="Q1015">
    <cfRule type="cellIs" dxfId="133" priority="145" operator="equal">
      <formula>0</formula>
    </cfRule>
  </conditionalFormatting>
  <conditionalFormatting sqref="I1016">
    <cfRule type="cellIs" dxfId="132" priority="144" operator="notEqual">
      <formula>"本部"</formula>
    </cfRule>
  </conditionalFormatting>
  <conditionalFormatting sqref="AB1017">
    <cfRule type="cellIs" dxfId="131" priority="143" operator="equal">
      <formula>0</formula>
    </cfRule>
  </conditionalFormatting>
  <conditionalFormatting sqref="I1017">
    <cfRule type="cellIs" dxfId="130" priority="142" operator="notEqual">
      <formula>"本部"</formula>
    </cfRule>
  </conditionalFormatting>
  <conditionalFormatting sqref="Q1017">
    <cfRule type="cellIs" dxfId="129" priority="141" operator="equal">
      <formula>0</formula>
    </cfRule>
  </conditionalFormatting>
  <conditionalFormatting sqref="Q1018">
    <cfRule type="cellIs" dxfId="128" priority="140" operator="equal">
      <formula>0</formula>
    </cfRule>
  </conditionalFormatting>
  <conditionalFormatting sqref="AB1018">
    <cfRule type="cellIs" dxfId="127" priority="139" operator="equal">
      <formula>0</formula>
    </cfRule>
  </conditionalFormatting>
  <conditionalFormatting sqref="I1018">
    <cfRule type="cellIs" dxfId="126" priority="138" operator="notEqual">
      <formula>"本部"</formula>
    </cfRule>
  </conditionalFormatting>
  <conditionalFormatting sqref="I1019">
    <cfRule type="cellIs" dxfId="125" priority="137" operator="notEqual">
      <formula>"本部"</formula>
    </cfRule>
  </conditionalFormatting>
  <conditionalFormatting sqref="Q1020">
    <cfRule type="cellIs" dxfId="124" priority="136" operator="equal">
      <formula>0</formula>
    </cfRule>
  </conditionalFormatting>
  <conditionalFormatting sqref="AB1020">
    <cfRule type="cellIs" dxfId="123" priority="135" operator="equal">
      <formula>0</formula>
    </cfRule>
  </conditionalFormatting>
  <conditionalFormatting sqref="I1020">
    <cfRule type="cellIs" dxfId="122" priority="134" operator="notEqual">
      <formula>"本部"</formula>
    </cfRule>
  </conditionalFormatting>
  <conditionalFormatting sqref="I996">
    <cfRule type="cellIs" dxfId="121" priority="131" operator="notEqual">
      <formula>"本部"</formula>
    </cfRule>
    <cfRule type="cellIs" dxfId="120" priority="132" operator="notEqual">
      <formula>"本部"</formula>
    </cfRule>
  </conditionalFormatting>
  <conditionalFormatting sqref="I996">
    <cfRule type="cellIs" dxfId="119" priority="133" operator="notEqual">
      <formula>"本部"</formula>
    </cfRule>
  </conditionalFormatting>
  <conditionalFormatting sqref="I1021">
    <cfRule type="cellIs" dxfId="118" priority="129" operator="notEqual">
      <formula>"本部"</formula>
    </cfRule>
  </conditionalFormatting>
  <conditionalFormatting sqref="I1021">
    <cfRule type="cellIs" dxfId="117" priority="130" operator="notEqual">
      <formula>"本部"</formula>
    </cfRule>
  </conditionalFormatting>
  <conditionalFormatting sqref="Q1021">
    <cfRule type="cellIs" dxfId="116" priority="128" operator="equal">
      <formula>0</formula>
    </cfRule>
  </conditionalFormatting>
  <conditionalFormatting sqref="AB1021">
    <cfRule type="cellIs" dxfId="115" priority="127" operator="equal">
      <formula>0</formula>
    </cfRule>
  </conditionalFormatting>
  <conditionalFormatting sqref="I1022">
    <cfRule type="cellIs" dxfId="114" priority="126" operator="notEqual">
      <formula>"本部"</formula>
    </cfRule>
  </conditionalFormatting>
  <conditionalFormatting sqref="I1023">
    <cfRule type="cellIs" dxfId="113" priority="123" operator="notEqual">
      <formula>"本部"</formula>
    </cfRule>
    <cfRule type="cellIs" dxfId="112" priority="124" operator="notEqual">
      <formula>"本部"</formula>
    </cfRule>
  </conditionalFormatting>
  <conditionalFormatting sqref="I1023">
    <cfRule type="cellIs" dxfId="111" priority="125" operator="notEqual">
      <formula>"本部"</formula>
    </cfRule>
  </conditionalFormatting>
  <conditionalFormatting sqref="I1024">
    <cfRule type="cellIs" dxfId="110" priority="122" operator="notEqual">
      <formula>"本部"</formula>
    </cfRule>
  </conditionalFormatting>
  <conditionalFormatting sqref="Q1025:Q1026">
    <cfRule type="cellIs" dxfId="109" priority="113" operator="equal">
      <formula>0</formula>
    </cfRule>
  </conditionalFormatting>
  <conditionalFormatting sqref="I1025:I1026">
    <cfRule type="cellIs" dxfId="108" priority="111" operator="notEqual">
      <formula>"本部"</formula>
    </cfRule>
  </conditionalFormatting>
  <conditionalFormatting sqref="AB1025:AB1026">
    <cfRule type="cellIs" dxfId="107" priority="112" operator="equal">
      <formula>0</formula>
    </cfRule>
  </conditionalFormatting>
  <conditionalFormatting sqref="I1025:I1026">
    <cfRule type="cellIs" dxfId="106" priority="110" operator="notEqual">
      <formula>"本部"</formula>
    </cfRule>
  </conditionalFormatting>
  <conditionalFormatting sqref="I1027">
    <cfRule type="cellIs" dxfId="105" priority="109" operator="notEqual">
      <formula>"本部"</formula>
    </cfRule>
  </conditionalFormatting>
  <conditionalFormatting sqref="Q1027">
    <cfRule type="cellIs" dxfId="104" priority="108" operator="equal">
      <formula>0</formula>
    </cfRule>
  </conditionalFormatting>
  <conditionalFormatting sqref="AB1027">
    <cfRule type="cellIs" dxfId="103" priority="107" operator="equal">
      <formula>0</formula>
    </cfRule>
  </conditionalFormatting>
  <conditionalFormatting sqref="I1027">
    <cfRule type="cellIs" dxfId="102" priority="106" operator="notEqual">
      <formula>"本部"</formula>
    </cfRule>
  </conditionalFormatting>
  <conditionalFormatting sqref="I1027">
    <cfRule type="cellIs" dxfId="101" priority="105" operator="notEqual">
      <formula>"本部"</formula>
    </cfRule>
  </conditionalFormatting>
  <conditionalFormatting sqref="AB642">
    <cfRule type="cellIs" dxfId="100" priority="102" operator="equal">
      <formula>0</formula>
    </cfRule>
  </conditionalFormatting>
  <conditionalFormatting sqref="Q642">
    <cfRule type="cellIs" dxfId="99" priority="103" operator="equal">
      <formula>0</formula>
    </cfRule>
  </conditionalFormatting>
  <conditionalFormatting sqref="I642">
    <cfRule type="cellIs" dxfId="98" priority="104" operator="notEqual">
      <formula>"本部"</formula>
    </cfRule>
  </conditionalFormatting>
  <conditionalFormatting sqref="I1028">
    <cfRule type="cellIs" dxfId="97" priority="101" operator="notEqual">
      <formula>"本部"</formula>
    </cfRule>
  </conditionalFormatting>
  <conditionalFormatting sqref="I1028">
    <cfRule type="cellIs" dxfId="96" priority="100" operator="notEqual">
      <formula>"本部"</formula>
    </cfRule>
  </conditionalFormatting>
  <conditionalFormatting sqref="I1028">
    <cfRule type="cellIs" dxfId="95" priority="99" operator="notEqual">
      <formula>"本部"</formula>
    </cfRule>
  </conditionalFormatting>
  <conditionalFormatting sqref="I1029">
    <cfRule type="cellIs" dxfId="94" priority="98" operator="notEqual">
      <formula>"本部"</formula>
    </cfRule>
  </conditionalFormatting>
  <conditionalFormatting sqref="I1029">
    <cfRule type="cellIs" dxfId="93" priority="97" operator="notEqual">
      <formula>"本部"</formula>
    </cfRule>
  </conditionalFormatting>
  <conditionalFormatting sqref="I1029">
    <cfRule type="cellIs" dxfId="92" priority="96" operator="notEqual">
      <formula>"本部"</formula>
    </cfRule>
  </conditionalFormatting>
  <conditionalFormatting sqref="I1030:I1031">
    <cfRule type="cellIs" dxfId="91" priority="92" operator="notEqual">
      <formula>"本部"</formula>
    </cfRule>
  </conditionalFormatting>
  <conditionalFormatting sqref="I1030:I1031">
    <cfRule type="cellIs" dxfId="90" priority="91" operator="notEqual">
      <formula>"本部"</formula>
    </cfRule>
  </conditionalFormatting>
  <conditionalFormatting sqref="I1032">
    <cfRule type="cellIs" dxfId="89" priority="90" operator="notEqual">
      <formula>"本部"</formula>
    </cfRule>
  </conditionalFormatting>
  <conditionalFormatting sqref="I1032">
    <cfRule type="cellIs" dxfId="88" priority="89" operator="notEqual">
      <formula>"本部"</formula>
    </cfRule>
  </conditionalFormatting>
  <conditionalFormatting sqref="I1033">
    <cfRule type="cellIs" dxfId="87" priority="88" operator="notEqual">
      <formula>"本部"</formula>
    </cfRule>
  </conditionalFormatting>
  <conditionalFormatting sqref="I1033">
    <cfRule type="cellIs" dxfId="86" priority="87" operator="notEqual">
      <formula>"本部"</formula>
    </cfRule>
  </conditionalFormatting>
  <conditionalFormatting sqref="I1034">
    <cfRule type="cellIs" dxfId="85" priority="86" operator="notEqual">
      <formula>"本部"</formula>
    </cfRule>
  </conditionalFormatting>
  <conditionalFormatting sqref="I1034">
    <cfRule type="cellIs" dxfId="84" priority="85" operator="notEqual">
      <formula>"本部"</formula>
    </cfRule>
  </conditionalFormatting>
  <conditionalFormatting sqref="I1035">
    <cfRule type="cellIs" dxfId="83" priority="84" operator="notEqual">
      <formula>"本部"</formula>
    </cfRule>
  </conditionalFormatting>
  <conditionalFormatting sqref="I1035">
    <cfRule type="cellIs" dxfId="82" priority="83" operator="notEqual">
      <formula>"本部"</formula>
    </cfRule>
  </conditionalFormatting>
  <conditionalFormatting sqref="I1035">
    <cfRule type="cellIs" dxfId="81" priority="82" operator="notEqual">
      <formula>"本部"</formula>
    </cfRule>
  </conditionalFormatting>
  <conditionalFormatting sqref="Q1036">
    <cfRule type="cellIs" dxfId="80" priority="80" operator="equal">
      <formula>0</formula>
    </cfRule>
  </conditionalFormatting>
  <conditionalFormatting sqref="AB1036">
    <cfRule type="cellIs" dxfId="79" priority="79" operator="equal">
      <formula>0</formula>
    </cfRule>
  </conditionalFormatting>
  <conditionalFormatting sqref="I1036">
    <cfRule type="cellIs" dxfId="78" priority="81" operator="notEqual">
      <formula>"本部"</formula>
    </cfRule>
  </conditionalFormatting>
  <conditionalFormatting sqref="I1037">
    <cfRule type="cellIs" dxfId="77" priority="78" operator="notEqual">
      <formula>"本部"</formula>
    </cfRule>
  </conditionalFormatting>
  <conditionalFormatting sqref="I1038">
    <cfRule type="cellIs" dxfId="76" priority="77" operator="notEqual">
      <formula>"本部"</formula>
    </cfRule>
  </conditionalFormatting>
  <conditionalFormatting sqref="I1041">
    <cfRule type="cellIs" dxfId="75" priority="76" operator="notEqual">
      <formula>"本部"</formula>
    </cfRule>
  </conditionalFormatting>
  <conditionalFormatting sqref="I1042">
    <cfRule type="cellIs" dxfId="74" priority="75" operator="notEqual">
      <formula>"本部"</formula>
    </cfRule>
  </conditionalFormatting>
  <conditionalFormatting sqref="I1042">
    <cfRule type="cellIs" dxfId="73" priority="74" operator="notEqual">
      <formula>"本部"</formula>
    </cfRule>
  </conditionalFormatting>
  <conditionalFormatting sqref="I1042">
    <cfRule type="cellIs" dxfId="72" priority="73" operator="notEqual">
      <formula>"本部"</formula>
    </cfRule>
  </conditionalFormatting>
  <conditionalFormatting sqref="I1043">
    <cfRule type="cellIs" dxfId="71" priority="72" operator="notEqual">
      <formula>"本部"</formula>
    </cfRule>
  </conditionalFormatting>
  <conditionalFormatting sqref="I1043">
    <cfRule type="cellIs" dxfId="70" priority="71" operator="notEqual">
      <formula>"本部"</formula>
    </cfRule>
  </conditionalFormatting>
  <conditionalFormatting sqref="I1043">
    <cfRule type="cellIs" dxfId="69" priority="70" operator="notEqual">
      <formula>"本部"</formula>
    </cfRule>
  </conditionalFormatting>
  <conditionalFormatting sqref="I1044">
    <cfRule type="cellIs" dxfId="68" priority="68" operator="notEqual">
      <formula>"本部"</formula>
    </cfRule>
  </conditionalFormatting>
  <conditionalFormatting sqref="Q1044">
    <cfRule type="cellIs" dxfId="67" priority="67" operator="equal">
      <formula>0</formula>
    </cfRule>
  </conditionalFormatting>
  <conditionalFormatting sqref="AB1044">
    <cfRule type="cellIs" dxfId="66" priority="66" operator="equal">
      <formula>0</formula>
    </cfRule>
  </conditionalFormatting>
  <conditionalFormatting sqref="I1044">
    <cfRule type="cellIs" dxfId="65" priority="69" operator="notEqual">
      <formula>"本部"</formula>
    </cfRule>
  </conditionalFormatting>
  <conditionalFormatting sqref="I1045">
    <cfRule type="cellIs" dxfId="64" priority="65" operator="notEqual">
      <formula>"本部"</formula>
    </cfRule>
  </conditionalFormatting>
  <conditionalFormatting sqref="Q1045">
    <cfRule type="cellIs" dxfId="63" priority="64" operator="equal">
      <formula>0</formula>
    </cfRule>
  </conditionalFormatting>
  <conditionalFormatting sqref="AB1045">
    <cfRule type="cellIs" dxfId="62" priority="63" operator="equal">
      <formula>0</formula>
    </cfRule>
  </conditionalFormatting>
  <conditionalFormatting sqref="I1046">
    <cfRule type="cellIs" dxfId="61" priority="62" operator="notEqual">
      <formula>"本部"</formula>
    </cfRule>
  </conditionalFormatting>
  <conditionalFormatting sqref="Q1046">
    <cfRule type="cellIs" dxfId="60" priority="61" operator="equal">
      <formula>0</formula>
    </cfRule>
  </conditionalFormatting>
  <conditionalFormatting sqref="AB1046">
    <cfRule type="cellIs" dxfId="59" priority="60" operator="equal">
      <formula>0</formula>
    </cfRule>
  </conditionalFormatting>
  <conditionalFormatting sqref="I1046">
    <cfRule type="cellIs" dxfId="58" priority="59" operator="notEqual">
      <formula>"本部"</formula>
    </cfRule>
  </conditionalFormatting>
  <conditionalFormatting sqref="I1046">
    <cfRule type="cellIs" dxfId="57" priority="58" operator="notEqual">
      <formula>"本部"</formula>
    </cfRule>
  </conditionalFormatting>
  <conditionalFormatting sqref="I1047">
    <cfRule type="cellIs" dxfId="56" priority="57" operator="notEqual">
      <formula>"本部"</formula>
    </cfRule>
  </conditionalFormatting>
  <conditionalFormatting sqref="Q1047">
    <cfRule type="cellIs" dxfId="55" priority="56" operator="equal">
      <formula>0</formula>
    </cfRule>
  </conditionalFormatting>
  <conditionalFormatting sqref="AB1047">
    <cfRule type="cellIs" dxfId="54" priority="55" operator="equal">
      <formula>0</formula>
    </cfRule>
  </conditionalFormatting>
  <conditionalFormatting sqref="I1048:I1049">
    <cfRule type="cellIs" dxfId="53" priority="54" operator="notEqual">
      <formula>"本部"</formula>
    </cfRule>
  </conditionalFormatting>
  <conditionalFormatting sqref="I1050">
    <cfRule type="cellIs" dxfId="52" priority="53" operator="notEqual">
      <formula>"本部"</formula>
    </cfRule>
  </conditionalFormatting>
  <conditionalFormatting sqref="I1050">
    <cfRule type="cellIs" dxfId="51" priority="52" operator="notEqual">
      <formula>"本部"</formula>
    </cfRule>
  </conditionalFormatting>
  <conditionalFormatting sqref="Q1051:Q1052">
    <cfRule type="cellIs" dxfId="50" priority="51" operator="equal">
      <formula>0</formula>
    </cfRule>
  </conditionalFormatting>
  <conditionalFormatting sqref="AB1051:AB1052">
    <cfRule type="cellIs" dxfId="49" priority="50" operator="equal">
      <formula>0</formula>
    </cfRule>
  </conditionalFormatting>
  <conditionalFormatting sqref="I1051:I1052">
    <cfRule type="cellIs" dxfId="48" priority="49" operator="notEqual">
      <formula>"本部"</formula>
    </cfRule>
  </conditionalFormatting>
  <conditionalFormatting sqref="I1051:I1052">
    <cfRule type="cellIs" dxfId="47" priority="48" operator="notEqual">
      <formula>"本部"</formula>
    </cfRule>
  </conditionalFormatting>
  <conditionalFormatting sqref="AB605">
    <cfRule type="cellIs" dxfId="46" priority="47" operator="equal">
      <formula>0</formula>
    </cfRule>
  </conditionalFormatting>
  <conditionalFormatting sqref="AB783">
    <cfRule type="cellIs" dxfId="45" priority="44" operator="equal">
      <formula>0</formula>
    </cfRule>
  </conditionalFormatting>
  <conditionalFormatting sqref="AB610">
    <cfRule type="cellIs" dxfId="44" priority="46" operator="equal">
      <formula>0</formula>
    </cfRule>
  </conditionalFormatting>
  <conditionalFormatting sqref="AB611">
    <cfRule type="cellIs" dxfId="43" priority="45" operator="equal">
      <formula>0</formula>
    </cfRule>
  </conditionalFormatting>
  <conditionalFormatting sqref="AB845">
    <cfRule type="cellIs" dxfId="42" priority="35" operator="equal">
      <formula>0</formula>
    </cfRule>
  </conditionalFormatting>
  <conditionalFormatting sqref="AB766">
    <cfRule type="cellIs" dxfId="41" priority="24" operator="equal">
      <formula>0</formula>
    </cfRule>
  </conditionalFormatting>
  <conditionalFormatting sqref="I876">
    <cfRule type="cellIs" dxfId="40" priority="43" operator="notEqual">
      <formula>"本部"</formula>
    </cfRule>
  </conditionalFormatting>
  <conditionalFormatting sqref="Q876">
    <cfRule type="cellIs" dxfId="39" priority="42" operator="equal">
      <formula>0</formula>
    </cfRule>
  </conditionalFormatting>
  <conditionalFormatting sqref="AB876">
    <cfRule type="cellIs" dxfId="38" priority="41" operator="equal">
      <formula>0</formula>
    </cfRule>
  </conditionalFormatting>
  <conditionalFormatting sqref="AB875">
    <cfRule type="cellIs" dxfId="37" priority="40" operator="equal">
      <formula>0</formula>
    </cfRule>
  </conditionalFormatting>
  <conditionalFormatting sqref="AB633:AB634">
    <cfRule type="cellIs" dxfId="36" priority="39" operator="equal">
      <formula>0</formula>
    </cfRule>
  </conditionalFormatting>
  <conditionalFormatting sqref="AB948">
    <cfRule type="cellIs" dxfId="35" priority="38" operator="equal">
      <formula>0</formula>
    </cfRule>
  </conditionalFormatting>
  <conditionalFormatting sqref="AB949">
    <cfRule type="cellIs" dxfId="34" priority="37" operator="equal">
      <formula>0</formula>
    </cfRule>
  </conditionalFormatting>
  <conditionalFormatting sqref="AB950">
    <cfRule type="cellIs" dxfId="33" priority="36" operator="equal">
      <formula>0</formula>
    </cfRule>
  </conditionalFormatting>
  <conditionalFormatting sqref="I847">
    <cfRule type="cellIs" dxfId="32" priority="34" operator="notEqual">
      <formula>"本部"</formula>
    </cfRule>
  </conditionalFormatting>
  <conditionalFormatting sqref="Q847">
    <cfRule type="cellIs" dxfId="31" priority="33" operator="equal">
      <formula>0</formula>
    </cfRule>
  </conditionalFormatting>
  <conditionalFormatting sqref="AB847">
    <cfRule type="cellIs" dxfId="30" priority="32" operator="equal">
      <formula>0</formula>
    </cfRule>
  </conditionalFormatting>
  <conditionalFormatting sqref="I847">
    <cfRule type="cellIs" dxfId="29" priority="31" operator="notEqual">
      <formula>"本部"</formula>
    </cfRule>
  </conditionalFormatting>
  <conditionalFormatting sqref="I847">
    <cfRule type="cellIs" dxfId="28" priority="30" operator="notEqual">
      <formula>"本部"</formula>
    </cfRule>
  </conditionalFormatting>
  <conditionalFormatting sqref="AB846">
    <cfRule type="cellIs" dxfId="27" priority="29" operator="equal">
      <formula>0</formula>
    </cfRule>
  </conditionalFormatting>
  <conditionalFormatting sqref="AB623">
    <cfRule type="cellIs" dxfId="26" priority="28" operator="equal">
      <formula>0</formula>
    </cfRule>
  </conditionalFormatting>
  <conditionalFormatting sqref="AB625">
    <cfRule type="cellIs" dxfId="25" priority="27" operator="equal">
      <formula>0</formula>
    </cfRule>
  </conditionalFormatting>
  <conditionalFormatting sqref="AB624">
    <cfRule type="cellIs" dxfId="24" priority="26" operator="equal">
      <formula>0</formula>
    </cfRule>
  </conditionalFormatting>
  <conditionalFormatting sqref="AB627">
    <cfRule type="cellIs" dxfId="23" priority="25" operator="equal">
      <formula>0</formula>
    </cfRule>
  </conditionalFormatting>
  <conditionalFormatting sqref="I768">
    <cfRule type="cellIs" dxfId="22" priority="22" operator="notEqual">
      <formula>"本部"</formula>
    </cfRule>
    <cfRule type="cellIs" dxfId="21" priority="23" operator="notEqual">
      <formula>"本部"</formula>
    </cfRule>
  </conditionalFormatting>
  <conditionalFormatting sqref="Q768">
    <cfRule type="cellIs" dxfId="20" priority="21" operator="equal">
      <formula>0</formula>
    </cfRule>
  </conditionalFormatting>
  <conditionalFormatting sqref="AB768">
    <cfRule type="cellIs" dxfId="19" priority="20" operator="equal">
      <formula>0</formula>
    </cfRule>
  </conditionalFormatting>
  <conditionalFormatting sqref="AB767">
    <cfRule type="cellIs" dxfId="18" priority="19" operator="equal">
      <formula>0</formula>
    </cfRule>
  </conditionalFormatting>
  <conditionalFormatting sqref="AB970">
    <cfRule type="cellIs" dxfId="17" priority="18" operator="equal">
      <formula>0</formula>
    </cfRule>
  </conditionalFormatting>
  <conditionalFormatting sqref="AB836">
    <cfRule type="cellIs" dxfId="16" priority="17" operator="equal">
      <formula>0</formula>
    </cfRule>
  </conditionalFormatting>
  <conditionalFormatting sqref="AB919">
    <cfRule type="cellIs" dxfId="15" priority="16" operator="equal">
      <formula>0</formula>
    </cfRule>
  </conditionalFormatting>
  <conditionalFormatting sqref="AB959:AB960">
    <cfRule type="cellIs" dxfId="14" priority="15" operator="equal">
      <formula>0</formula>
    </cfRule>
  </conditionalFormatting>
  <conditionalFormatting sqref="AB914">
    <cfRule type="cellIs" dxfId="13" priority="14" operator="equal">
      <formula>0</formula>
    </cfRule>
  </conditionalFormatting>
  <conditionalFormatting sqref="AB394">
    <cfRule type="cellIs" dxfId="12" priority="13" operator="equal">
      <formula>0</formula>
    </cfRule>
  </conditionalFormatting>
  <conditionalFormatting sqref="AB922">
    <cfRule type="cellIs" dxfId="11" priority="12" operator="equal">
      <formula>0</formula>
    </cfRule>
  </conditionalFormatting>
  <conditionalFormatting sqref="AB958">
    <cfRule type="cellIs" dxfId="10" priority="11" operator="equal">
      <formula>0</formula>
    </cfRule>
  </conditionalFormatting>
  <conditionalFormatting sqref="AB721">
    <cfRule type="cellIs" dxfId="9" priority="10" operator="equal">
      <formula>0</formula>
    </cfRule>
  </conditionalFormatting>
  <conditionalFormatting sqref="AB745">
    <cfRule type="cellIs" dxfId="8" priority="9" operator="equal">
      <formula>0</formula>
    </cfRule>
  </conditionalFormatting>
  <conditionalFormatting sqref="Q1053:Q1061">
    <cfRule type="cellIs" dxfId="7" priority="8" operator="equal">
      <formula>0</formula>
    </cfRule>
  </conditionalFormatting>
  <conditionalFormatting sqref="AB1053:AB1061">
    <cfRule type="cellIs" dxfId="6" priority="7" operator="equal">
      <formula>0</formula>
    </cfRule>
  </conditionalFormatting>
  <conditionalFormatting sqref="I1053:I1061">
    <cfRule type="cellIs" dxfId="5" priority="6" operator="notEqual">
      <formula>"本部"</formula>
    </cfRule>
  </conditionalFormatting>
  <conditionalFormatting sqref="I1053:I1061">
    <cfRule type="cellIs" dxfId="4" priority="5" operator="notEqual">
      <formula>"本部"</formula>
    </cfRule>
  </conditionalFormatting>
  <conditionalFormatting sqref="I1066">
    <cfRule type="cellIs" dxfId="3" priority="3" operator="notEqual">
      <formula>"本部"</formula>
    </cfRule>
  </conditionalFormatting>
  <conditionalFormatting sqref="I1066">
    <cfRule type="cellIs" dxfId="2" priority="4" operator="notEqual">
      <formula>"本部"</formula>
    </cfRule>
  </conditionalFormatting>
  <conditionalFormatting sqref="I1067">
    <cfRule type="cellIs" dxfId="1" priority="1" operator="notEqual">
      <formula>"本部"</formula>
    </cfRule>
  </conditionalFormatting>
  <conditionalFormatting sqref="I1067">
    <cfRule type="cellIs" dxfId="0" priority="2" operator="notEqual">
      <formula>"本部"</formula>
    </cfRule>
  </conditionalFormatting>
  <pageMargins left="0.69930555555555596" right="0.69930555555555596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下拉数据源!$I$1:$I$11</xm:f>
          </x14:formula1>
          <xm:sqref>I1 I98:I1048576</xm:sqref>
        </x14:dataValidation>
        <x14:dataValidation type="list" allowBlank="1" showInputMessage="1" showErrorMessage="1">
          <x14:formula1>
            <xm:f>下拉数据源!#REF!</xm:f>
          </x14:formula1>
          <xm:sqref>C149 C153 C536 R630 R134:R135 AF538:AF564 AF2:AF372 AF3928:AF3929 R1039 AF450:AF536 AF566:AF3917</xm:sqref>
        </x14:dataValidation>
        <x14:dataValidation type="list" allowBlank="1" showInputMessage="1" showErrorMessage="1">
          <x14:formula1>
            <xm:f>[1]下拉数据源!#REF!</xm:f>
          </x14:formula1>
          <xm:sqref>AF537 AF565 AF373:AF449</xm:sqref>
        </x14:dataValidation>
        <x14:dataValidation type="list" allowBlank="1" showInputMessage="1" showErrorMessage="1">
          <x14:formula1>
            <xm:f>下拉数据源!$B$1:$B$9</xm:f>
          </x14:formula1>
          <xm:sqref>D533:D534 D54:D97 D2:D51</xm:sqref>
        </x14:dataValidation>
        <x14:dataValidation type="list" allowBlank="1" showInputMessage="1" showErrorMessage="1">
          <x14:formula1>
            <xm:f>下拉数据源!$B$1:$B$8</xm:f>
          </x14:formula1>
          <xm:sqref>D52:D53 D98:D532 D535:D1048576</xm:sqref>
        </x14:dataValidation>
        <x14:dataValidation type="list" allowBlank="1" showInputMessage="1" showErrorMessage="1">
          <x14:formula1>
            <xm:f>下拉数据源!$I$1:$I$9</xm:f>
          </x14:formula1>
          <xm:sqref>I2:I97</xm:sqref>
        </x14:dataValidation>
        <x14:dataValidation type="list" allowBlank="1" showInputMessage="1" showErrorMessage="1">
          <x14:formula1>
            <xm:f>下拉数据源!$D$2:$D$130</xm:f>
          </x14:formula1>
          <xm:sqref>G1:G1048576</xm:sqref>
        </x14:dataValidation>
        <x14:dataValidation type="list" allowBlank="1" showInputMessage="1" showErrorMessage="1">
          <x14:formula1>
            <xm:f>下拉数据源!$A$1:$A$9</xm:f>
          </x14:formula1>
          <xm:sqref>L1:L1048576</xm:sqref>
        </x14:dataValidation>
        <x14:dataValidation type="list" allowBlank="1" showInputMessage="1" showErrorMessage="1">
          <x14:formula1>
            <xm:f>下拉数据源!$C$1:$C$6</xm:f>
          </x14:formula1>
          <xm:sqref>AG2:AG1048576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"/>
  <sheetViews>
    <sheetView topLeftCell="A72" workbookViewId="0">
      <selection activeCell="K105" sqref="K105"/>
    </sheetView>
  </sheetViews>
  <sheetFormatPr defaultColWidth="9" defaultRowHeight="14.4" x14ac:dyDescent="0.25"/>
  <cols>
    <col min="4" max="4" width="13.88671875" customWidth="1"/>
    <col min="7" max="7" width="58.88671875" customWidth="1"/>
    <col min="10" max="10" width="13.88671875" customWidth="1"/>
    <col min="11" max="11" width="49" customWidth="1"/>
  </cols>
  <sheetData>
    <row r="1" spans="1:11" ht="31.2" x14ac:dyDescent="0.25">
      <c r="A1" s="40" t="s">
        <v>35</v>
      </c>
      <c r="B1" s="223" t="s">
        <v>617</v>
      </c>
      <c r="C1" t="s">
        <v>50</v>
      </c>
      <c r="D1" s="224" t="s">
        <v>1640</v>
      </c>
      <c r="E1" s="225" t="s">
        <v>1641</v>
      </c>
      <c r="F1" s="225" t="s">
        <v>1642</v>
      </c>
      <c r="G1" s="226" t="s">
        <v>1643</v>
      </c>
      <c r="H1">
        <v>25</v>
      </c>
      <c r="I1" t="s">
        <v>33</v>
      </c>
      <c r="J1" s="233" t="s">
        <v>57</v>
      </c>
      <c r="K1" s="233" t="s">
        <v>58</v>
      </c>
    </row>
    <row r="2" spans="1:11" ht="15.6" x14ac:dyDescent="0.25">
      <c r="A2" s="40" t="s">
        <v>63</v>
      </c>
      <c r="B2" s="223" t="s">
        <v>15</v>
      </c>
      <c r="C2" t="s">
        <v>38</v>
      </c>
      <c r="D2" s="40" t="s">
        <v>66</v>
      </c>
      <c r="E2" s="227" t="s">
        <v>1078</v>
      </c>
      <c r="F2" s="228" t="s">
        <v>1078</v>
      </c>
      <c r="G2" s="226" t="s">
        <v>1644</v>
      </c>
      <c r="H2">
        <v>500</v>
      </c>
      <c r="I2" t="s">
        <v>69</v>
      </c>
      <c r="J2" s="233" t="s">
        <v>1645</v>
      </c>
      <c r="K2" s="233" t="s">
        <v>1646</v>
      </c>
    </row>
    <row r="3" spans="1:11" ht="15.6" x14ac:dyDescent="0.25">
      <c r="A3" s="40" t="s">
        <v>78</v>
      </c>
      <c r="B3" s="223" t="s">
        <v>625</v>
      </c>
      <c r="C3" t="s">
        <v>86</v>
      </c>
      <c r="D3" s="229" t="s">
        <v>120</v>
      </c>
      <c r="E3" s="227" t="s">
        <v>1078</v>
      </c>
      <c r="F3" s="228" t="s">
        <v>1078</v>
      </c>
      <c r="G3" s="226" t="s">
        <v>1647</v>
      </c>
      <c r="H3">
        <v>750</v>
      </c>
      <c r="I3" t="s">
        <v>549</v>
      </c>
      <c r="J3" s="233" t="s">
        <v>1648</v>
      </c>
      <c r="K3" s="233" t="s">
        <v>1649</v>
      </c>
    </row>
    <row r="4" spans="1:11" ht="15.6" x14ac:dyDescent="0.25">
      <c r="A4" s="40" t="s">
        <v>40</v>
      </c>
      <c r="B4" s="223" t="s">
        <v>628</v>
      </c>
      <c r="C4" t="s">
        <v>70</v>
      </c>
      <c r="D4" s="40" t="s">
        <v>210</v>
      </c>
      <c r="E4" s="227" t="s">
        <v>1078</v>
      </c>
      <c r="F4" s="228" t="s">
        <v>1078</v>
      </c>
      <c r="G4" s="226" t="s">
        <v>1650</v>
      </c>
      <c r="H4">
        <v>1000</v>
      </c>
      <c r="I4" t="s">
        <v>105</v>
      </c>
      <c r="J4" s="233" t="s">
        <v>59</v>
      </c>
      <c r="K4" s="233" t="s">
        <v>60</v>
      </c>
    </row>
    <row r="5" spans="1:11" ht="15.6" x14ac:dyDescent="0.25">
      <c r="A5" s="40" t="s">
        <v>177</v>
      </c>
      <c r="B5" s="223" t="s">
        <v>632</v>
      </c>
      <c r="C5" t="s">
        <v>106</v>
      </c>
      <c r="D5" s="229" t="s">
        <v>270</v>
      </c>
      <c r="E5" s="227" t="s">
        <v>1078</v>
      </c>
      <c r="F5" s="228" t="s">
        <v>1078</v>
      </c>
      <c r="G5" s="226" t="s">
        <v>1651</v>
      </c>
      <c r="I5" t="s">
        <v>1652</v>
      </c>
      <c r="J5" s="233" t="s">
        <v>1653</v>
      </c>
      <c r="K5" s="233" t="s">
        <v>1654</v>
      </c>
    </row>
    <row r="6" spans="1:11" ht="15.6" x14ac:dyDescent="0.25">
      <c r="A6" s="40" t="s">
        <v>61</v>
      </c>
      <c r="B6" s="223" t="s">
        <v>633</v>
      </c>
      <c r="D6" s="40" t="s">
        <v>275</v>
      </c>
      <c r="E6" s="227" t="s">
        <v>1078</v>
      </c>
      <c r="F6" s="228" t="s">
        <v>1078</v>
      </c>
      <c r="G6" s="226" t="s">
        <v>1655</v>
      </c>
      <c r="I6" t="s">
        <v>1656</v>
      </c>
      <c r="J6" s="233" t="s">
        <v>1657</v>
      </c>
      <c r="K6" s="233" t="s">
        <v>1657</v>
      </c>
    </row>
    <row r="7" spans="1:11" ht="15.6" x14ac:dyDescent="0.25">
      <c r="A7" s="40" t="s">
        <v>260</v>
      </c>
      <c r="B7" s="223" t="s">
        <v>630</v>
      </c>
      <c r="D7" s="40" t="s">
        <v>316</v>
      </c>
      <c r="E7" s="227" t="s">
        <v>1078</v>
      </c>
      <c r="F7" s="228" t="s">
        <v>1078</v>
      </c>
      <c r="G7" s="226" t="s">
        <v>1658</v>
      </c>
      <c r="I7" t="s">
        <v>185</v>
      </c>
      <c r="J7" s="233" t="s">
        <v>66</v>
      </c>
      <c r="K7" s="233" t="s">
        <v>67</v>
      </c>
    </row>
    <row r="8" spans="1:11" ht="15.6" x14ac:dyDescent="0.25">
      <c r="A8" s="40" t="s">
        <v>528</v>
      </c>
      <c r="D8" s="40" t="s">
        <v>460</v>
      </c>
      <c r="E8" s="227" t="s">
        <v>1078</v>
      </c>
      <c r="F8" s="228" t="s">
        <v>1078</v>
      </c>
      <c r="G8" s="226" t="s">
        <v>1659</v>
      </c>
      <c r="J8" s="233" t="s">
        <v>74</v>
      </c>
      <c r="K8" s="233" t="s">
        <v>75</v>
      </c>
    </row>
    <row r="9" spans="1:11" ht="15.6" x14ac:dyDescent="0.25">
      <c r="A9" s="230" t="s">
        <v>15</v>
      </c>
      <c r="D9" s="40" t="s">
        <v>508</v>
      </c>
      <c r="E9" s="227" t="s">
        <v>1078</v>
      </c>
      <c r="F9" s="228" t="s">
        <v>1078</v>
      </c>
      <c r="G9" s="226" t="s">
        <v>1660</v>
      </c>
      <c r="J9" s="233" t="s">
        <v>1661</v>
      </c>
      <c r="K9" s="233" t="s">
        <v>1662</v>
      </c>
    </row>
    <row r="10" spans="1:11" ht="15.6" x14ac:dyDescent="0.25">
      <c r="D10" s="40" t="s">
        <v>1663</v>
      </c>
      <c r="E10" s="227" t="s">
        <v>1078</v>
      </c>
      <c r="F10" s="228" t="s">
        <v>1078</v>
      </c>
      <c r="G10" s="226" t="s">
        <v>1664</v>
      </c>
      <c r="J10" s="233" t="s">
        <v>81</v>
      </c>
      <c r="K10" s="233" t="s">
        <v>82</v>
      </c>
    </row>
    <row r="11" spans="1:11" ht="15.6" x14ac:dyDescent="0.25">
      <c r="D11" s="229" t="s">
        <v>110</v>
      </c>
      <c r="E11" s="227" t="s">
        <v>1078</v>
      </c>
      <c r="F11" s="228" t="s">
        <v>1079</v>
      </c>
      <c r="G11" s="226" t="s">
        <v>1665</v>
      </c>
      <c r="J11" s="233" t="s">
        <v>1666</v>
      </c>
      <c r="K11" s="233" t="s">
        <v>1667</v>
      </c>
    </row>
    <row r="12" spans="1:11" ht="15.6" x14ac:dyDescent="0.25">
      <c r="D12" s="229" t="s">
        <v>42</v>
      </c>
      <c r="E12" s="227" t="s">
        <v>1078</v>
      </c>
      <c r="F12" s="228" t="s">
        <v>1079</v>
      </c>
      <c r="G12" s="226" t="s">
        <v>1668</v>
      </c>
      <c r="J12" s="233" t="s">
        <v>1669</v>
      </c>
      <c r="K12" s="233" t="s">
        <v>1670</v>
      </c>
    </row>
    <row r="13" spans="1:11" ht="15.6" x14ac:dyDescent="0.25">
      <c r="D13" s="40" t="s">
        <v>246</v>
      </c>
      <c r="E13" s="227" t="s">
        <v>1078</v>
      </c>
      <c r="F13" s="228" t="s">
        <v>1079</v>
      </c>
      <c r="G13" s="226" t="s">
        <v>1671</v>
      </c>
      <c r="J13" s="233" t="s">
        <v>1672</v>
      </c>
      <c r="K13" s="233" t="s">
        <v>1673</v>
      </c>
    </row>
    <row r="14" spans="1:11" ht="15.6" x14ac:dyDescent="0.25">
      <c r="D14" s="40" t="s">
        <v>327</v>
      </c>
      <c r="E14" s="227" t="s">
        <v>1078</v>
      </c>
      <c r="F14" s="228" t="s">
        <v>1079</v>
      </c>
      <c r="G14" s="226" t="s">
        <v>1674</v>
      </c>
      <c r="J14" s="233" t="s">
        <v>83</v>
      </c>
      <c r="K14" s="233" t="s">
        <v>84</v>
      </c>
    </row>
    <row r="15" spans="1:11" ht="15.6" x14ac:dyDescent="0.25">
      <c r="D15" s="40" t="s">
        <v>412</v>
      </c>
      <c r="E15" s="227" t="s">
        <v>1078</v>
      </c>
      <c r="F15" s="228" t="s">
        <v>1079</v>
      </c>
      <c r="G15" s="226" t="s">
        <v>1675</v>
      </c>
      <c r="J15" s="233" t="s">
        <v>1676</v>
      </c>
      <c r="K15" s="233" t="s">
        <v>1677</v>
      </c>
    </row>
    <row r="16" spans="1:11" ht="15.6" x14ac:dyDescent="0.25">
      <c r="D16" s="40" t="s">
        <v>435</v>
      </c>
      <c r="E16" s="227" t="s">
        <v>1078</v>
      </c>
      <c r="F16" s="228" t="s">
        <v>1079</v>
      </c>
      <c r="G16" s="226" t="s">
        <v>1678</v>
      </c>
      <c r="J16" s="440" t="s">
        <v>88</v>
      </c>
      <c r="K16" s="440" t="s">
        <v>89</v>
      </c>
    </row>
    <row r="17" spans="4:11" ht="15.6" x14ac:dyDescent="0.25">
      <c r="D17" s="40" t="s">
        <v>480</v>
      </c>
      <c r="E17" s="227" t="s">
        <v>1078</v>
      </c>
      <c r="F17" s="228" t="s">
        <v>1079</v>
      </c>
      <c r="G17" s="226" t="s">
        <v>1679</v>
      </c>
      <c r="J17" s="440" t="s">
        <v>90</v>
      </c>
      <c r="K17" s="440" t="s">
        <v>91</v>
      </c>
    </row>
    <row r="18" spans="4:11" ht="15.6" x14ac:dyDescent="0.25">
      <c r="D18" s="40" t="s">
        <v>533</v>
      </c>
      <c r="E18" s="227" t="s">
        <v>1078</v>
      </c>
      <c r="F18" s="228" t="s">
        <v>1079</v>
      </c>
      <c r="G18" s="226" t="s">
        <v>1680</v>
      </c>
      <c r="J18" s="440" t="s">
        <v>90</v>
      </c>
      <c r="K18" s="441" t="s">
        <v>1681</v>
      </c>
    </row>
    <row r="19" spans="4:11" ht="15.6" x14ac:dyDescent="0.25">
      <c r="D19" s="40" t="s">
        <v>46</v>
      </c>
      <c r="E19" s="227" t="s">
        <v>1078</v>
      </c>
      <c r="F19" s="228" t="s">
        <v>1079</v>
      </c>
      <c r="G19" s="226" t="s">
        <v>1682</v>
      </c>
      <c r="J19" s="440" t="s">
        <v>103</v>
      </c>
      <c r="K19" s="440"/>
    </row>
    <row r="20" spans="4:11" ht="15.6" x14ac:dyDescent="0.25">
      <c r="D20" s="229" t="s">
        <v>88</v>
      </c>
      <c r="E20" s="227" t="s">
        <v>1078</v>
      </c>
      <c r="F20" s="228" t="s">
        <v>1683</v>
      </c>
      <c r="G20" s="226" t="s">
        <v>1684</v>
      </c>
      <c r="J20" s="442"/>
      <c r="K20" s="443" t="s">
        <v>3138</v>
      </c>
    </row>
    <row r="21" spans="4:11" ht="15.6" x14ac:dyDescent="0.25">
      <c r="D21" s="40" t="s">
        <v>90</v>
      </c>
      <c r="E21" s="227" t="s">
        <v>1078</v>
      </c>
      <c r="F21" s="228" t="s">
        <v>1683</v>
      </c>
      <c r="G21" s="226" t="s">
        <v>1685</v>
      </c>
      <c r="J21" s="440" t="s">
        <v>108</v>
      </c>
      <c r="K21" s="440" t="s">
        <v>109</v>
      </c>
    </row>
    <row r="22" spans="4:11" ht="15.6" x14ac:dyDescent="0.25">
      <c r="D22" s="229" t="s">
        <v>103</v>
      </c>
      <c r="E22" s="227" t="s">
        <v>1078</v>
      </c>
      <c r="F22" s="228" t="s">
        <v>1683</v>
      </c>
      <c r="G22" s="226" t="s">
        <v>1686</v>
      </c>
      <c r="J22" s="440" t="s">
        <v>110</v>
      </c>
      <c r="K22" s="440" t="s">
        <v>89</v>
      </c>
    </row>
    <row r="23" spans="4:11" ht="15.6" x14ac:dyDescent="0.25">
      <c r="D23" s="40" t="s">
        <v>108</v>
      </c>
      <c r="E23" s="227" t="s">
        <v>1078</v>
      </c>
      <c r="F23" s="228" t="s">
        <v>1683</v>
      </c>
      <c r="G23" s="226" t="s">
        <v>1687</v>
      </c>
      <c r="J23" s="233" t="s">
        <v>42</v>
      </c>
      <c r="K23" s="233" t="s">
        <v>113</v>
      </c>
    </row>
    <row r="24" spans="4:11" ht="15.6" x14ac:dyDescent="0.25">
      <c r="D24" s="40" t="s">
        <v>172</v>
      </c>
      <c r="E24" s="227" t="s">
        <v>1078</v>
      </c>
      <c r="F24" s="228" t="s">
        <v>1683</v>
      </c>
      <c r="G24" s="226" t="s">
        <v>1688</v>
      </c>
      <c r="J24" s="233" t="s">
        <v>1689</v>
      </c>
      <c r="K24" s="233" t="s">
        <v>1689</v>
      </c>
    </row>
    <row r="25" spans="4:11" ht="15.6" x14ac:dyDescent="0.25">
      <c r="D25" s="40" t="s">
        <v>32</v>
      </c>
      <c r="E25" s="227" t="s">
        <v>1078</v>
      </c>
      <c r="F25" s="228" t="s">
        <v>1683</v>
      </c>
      <c r="G25" s="226" t="s">
        <v>1690</v>
      </c>
      <c r="J25" s="233" t="s">
        <v>120</v>
      </c>
      <c r="K25" s="233" t="s">
        <v>121</v>
      </c>
    </row>
    <row r="26" spans="4:11" ht="15.6" x14ac:dyDescent="0.25">
      <c r="D26" s="40" t="s">
        <v>406</v>
      </c>
      <c r="E26" s="227" t="s">
        <v>1078</v>
      </c>
      <c r="F26" s="228" t="s">
        <v>1683</v>
      </c>
      <c r="G26" s="226" t="s">
        <v>1691</v>
      </c>
      <c r="J26" s="233" t="s">
        <v>136</v>
      </c>
      <c r="K26" s="233" t="s">
        <v>137</v>
      </c>
    </row>
    <row r="27" spans="4:11" ht="15.6" x14ac:dyDescent="0.25">
      <c r="D27" s="229" t="s">
        <v>418</v>
      </c>
      <c r="E27" s="227" t="s">
        <v>1078</v>
      </c>
      <c r="F27" s="228" t="s">
        <v>1683</v>
      </c>
      <c r="G27" s="226" t="s">
        <v>1692</v>
      </c>
      <c r="J27" s="233" t="s">
        <v>138</v>
      </c>
      <c r="K27" s="233" t="s">
        <v>139</v>
      </c>
    </row>
    <row r="28" spans="4:11" ht="15.6" x14ac:dyDescent="0.25">
      <c r="D28" s="40" t="s">
        <v>464</v>
      </c>
      <c r="E28" s="227" t="s">
        <v>1078</v>
      </c>
      <c r="F28" s="228" t="s">
        <v>1683</v>
      </c>
      <c r="G28" s="226" t="s">
        <v>1693</v>
      </c>
      <c r="J28" s="233" t="s">
        <v>1694</v>
      </c>
      <c r="K28" s="233" t="s">
        <v>1695</v>
      </c>
    </row>
    <row r="29" spans="4:11" ht="15.6" x14ac:dyDescent="0.25">
      <c r="D29" s="40" t="s">
        <v>537</v>
      </c>
      <c r="E29" s="227" t="s">
        <v>1078</v>
      </c>
      <c r="F29" s="228" t="s">
        <v>1683</v>
      </c>
      <c r="J29" s="233" t="s">
        <v>1696</v>
      </c>
      <c r="K29" s="233" t="s">
        <v>1697</v>
      </c>
    </row>
    <row r="30" spans="4:11" ht="15.6" x14ac:dyDescent="0.25">
      <c r="D30" s="229" t="s">
        <v>138</v>
      </c>
      <c r="E30" s="227" t="s">
        <v>1079</v>
      </c>
      <c r="F30" s="228" t="s">
        <v>1078</v>
      </c>
      <c r="J30" s="233" t="s">
        <v>160</v>
      </c>
      <c r="K30" s="233" t="s">
        <v>161</v>
      </c>
    </row>
    <row r="31" spans="4:11" ht="15.6" x14ac:dyDescent="0.25">
      <c r="D31" s="40" t="s">
        <v>189</v>
      </c>
      <c r="E31" s="227" t="s">
        <v>1079</v>
      </c>
      <c r="F31" s="228" t="s">
        <v>1078</v>
      </c>
      <c r="J31" s="233" t="s">
        <v>1698</v>
      </c>
      <c r="K31" s="233" t="s">
        <v>1699</v>
      </c>
    </row>
    <row r="32" spans="4:11" ht="15.6" x14ac:dyDescent="0.25">
      <c r="D32" s="40" t="s">
        <v>291</v>
      </c>
      <c r="E32" s="227" t="s">
        <v>1079</v>
      </c>
      <c r="F32" s="228" t="s">
        <v>1078</v>
      </c>
      <c r="J32" s="233" t="s">
        <v>169</v>
      </c>
      <c r="K32" s="233" t="s">
        <v>170</v>
      </c>
    </row>
    <row r="33" spans="4:11" ht="15.6" x14ac:dyDescent="0.25">
      <c r="D33" s="40" t="s">
        <v>471</v>
      </c>
      <c r="E33" s="227" t="s">
        <v>1079</v>
      </c>
      <c r="F33" s="228" t="s">
        <v>1078</v>
      </c>
      <c r="J33" s="233" t="s">
        <v>1700</v>
      </c>
      <c r="K33" s="233" t="s">
        <v>1701</v>
      </c>
    </row>
    <row r="34" spans="4:11" ht="15.6" x14ac:dyDescent="0.25">
      <c r="D34" s="231" t="s">
        <v>202</v>
      </c>
      <c r="E34" s="232" t="s">
        <v>1079</v>
      </c>
      <c r="F34" s="228" t="s">
        <v>1079</v>
      </c>
      <c r="J34" s="233" t="s">
        <v>1702</v>
      </c>
      <c r="K34" s="233" t="s">
        <v>1703</v>
      </c>
    </row>
    <row r="35" spans="4:11" ht="15.6" x14ac:dyDescent="0.25">
      <c r="D35" s="40" t="s">
        <v>215</v>
      </c>
      <c r="E35" s="227" t="s">
        <v>1079</v>
      </c>
      <c r="F35" s="228" t="s">
        <v>1683</v>
      </c>
      <c r="J35" s="233" t="s">
        <v>1704</v>
      </c>
      <c r="K35" s="233" t="s">
        <v>1705</v>
      </c>
    </row>
    <row r="36" spans="4:11" ht="15.6" x14ac:dyDescent="0.25">
      <c r="D36" s="40" t="s">
        <v>563</v>
      </c>
      <c r="E36" s="227" t="s">
        <v>1079</v>
      </c>
      <c r="F36" s="227" t="s">
        <v>1683</v>
      </c>
      <c r="J36" s="233" t="s">
        <v>1706</v>
      </c>
      <c r="K36" s="233" t="s">
        <v>1707</v>
      </c>
    </row>
    <row r="37" spans="4:11" ht="15.6" x14ac:dyDescent="0.25">
      <c r="D37" s="40" t="s">
        <v>1645</v>
      </c>
      <c r="E37" s="227" t="s">
        <v>1683</v>
      </c>
      <c r="F37" s="228" t="s">
        <v>1078</v>
      </c>
      <c r="J37" s="233" t="s">
        <v>172</v>
      </c>
      <c r="K37" s="233" t="s">
        <v>173</v>
      </c>
    </row>
    <row r="38" spans="4:11" ht="15.6" x14ac:dyDescent="0.25">
      <c r="D38" s="40" t="s">
        <v>59</v>
      </c>
      <c r="E38" s="227" t="s">
        <v>1683</v>
      </c>
      <c r="F38" s="228" t="s">
        <v>1078</v>
      </c>
      <c r="J38" s="233" t="s">
        <v>189</v>
      </c>
      <c r="K38" s="233" t="s">
        <v>190</v>
      </c>
    </row>
    <row r="39" spans="4:11" ht="15.6" x14ac:dyDescent="0.25">
      <c r="D39" s="40" t="s">
        <v>1653</v>
      </c>
      <c r="E39" s="227" t="s">
        <v>1683</v>
      </c>
      <c r="F39" s="228" t="s">
        <v>1078</v>
      </c>
      <c r="J39" s="233" t="s">
        <v>1708</v>
      </c>
      <c r="K39" s="233" t="s">
        <v>1709</v>
      </c>
    </row>
    <row r="40" spans="4:11" ht="15.6" x14ac:dyDescent="0.25">
      <c r="D40" s="40" t="s">
        <v>74</v>
      </c>
      <c r="E40" s="227" t="s">
        <v>1683</v>
      </c>
      <c r="F40" s="228" t="s">
        <v>1078</v>
      </c>
      <c r="J40" s="233" t="s">
        <v>192</v>
      </c>
      <c r="K40" s="233" t="s">
        <v>193</v>
      </c>
    </row>
    <row r="41" spans="4:11" ht="15.6" x14ac:dyDescent="0.25">
      <c r="D41" s="40" t="s">
        <v>1661</v>
      </c>
      <c r="E41" s="227" t="s">
        <v>1683</v>
      </c>
      <c r="F41" s="228" t="s">
        <v>1078</v>
      </c>
      <c r="J41" s="233" t="s">
        <v>195</v>
      </c>
      <c r="K41" s="233" t="s">
        <v>196</v>
      </c>
    </row>
    <row r="42" spans="4:11" ht="15.6" x14ac:dyDescent="0.25">
      <c r="D42" s="40" t="s">
        <v>1666</v>
      </c>
      <c r="E42" s="227" t="s">
        <v>1683</v>
      </c>
      <c r="F42" s="228" t="s">
        <v>1078</v>
      </c>
      <c r="J42" s="233" t="s">
        <v>198</v>
      </c>
      <c r="K42" s="240" t="s">
        <v>3139</v>
      </c>
    </row>
    <row r="43" spans="4:11" ht="15.6" x14ac:dyDescent="0.25">
      <c r="D43" s="40" t="s">
        <v>1669</v>
      </c>
      <c r="E43" s="227" t="s">
        <v>1683</v>
      </c>
      <c r="F43" s="228" t="s">
        <v>1078</v>
      </c>
      <c r="J43" s="233" t="s">
        <v>202</v>
      </c>
      <c r="K43" s="233" t="s">
        <v>203</v>
      </c>
    </row>
    <row r="44" spans="4:11" ht="15.6" x14ac:dyDescent="0.25">
      <c r="D44" s="40" t="s">
        <v>83</v>
      </c>
      <c r="E44" s="227" t="s">
        <v>1683</v>
      </c>
      <c r="F44" s="228" t="s">
        <v>1078</v>
      </c>
      <c r="J44" s="235"/>
      <c r="K44" s="234"/>
    </row>
    <row r="45" spans="4:11" ht="15.6" x14ac:dyDescent="0.25">
      <c r="D45" s="40" t="s">
        <v>1676</v>
      </c>
      <c r="E45" s="227" t="s">
        <v>1683</v>
      </c>
      <c r="F45" s="228" t="s">
        <v>1078</v>
      </c>
      <c r="J45" s="233" t="s">
        <v>1710</v>
      </c>
      <c r="K45" s="233" t="s">
        <v>1711</v>
      </c>
    </row>
    <row r="46" spans="4:11" ht="15.6" x14ac:dyDescent="0.25">
      <c r="D46" s="40" t="s">
        <v>136</v>
      </c>
      <c r="E46" s="227" t="s">
        <v>1683</v>
      </c>
      <c r="F46" s="228" t="s">
        <v>1078</v>
      </c>
      <c r="J46" s="233" t="s">
        <v>1712</v>
      </c>
      <c r="K46" s="233" t="s">
        <v>1713</v>
      </c>
    </row>
    <row r="47" spans="4:11" ht="15.6" x14ac:dyDescent="0.25">
      <c r="D47" s="40" t="s">
        <v>1694</v>
      </c>
      <c r="E47" s="227" t="s">
        <v>1683</v>
      </c>
      <c r="F47" s="228" t="s">
        <v>1078</v>
      </c>
      <c r="J47" s="233" t="s">
        <v>210</v>
      </c>
      <c r="K47" s="233" t="s">
        <v>211</v>
      </c>
    </row>
    <row r="48" spans="4:11" ht="15.6" x14ac:dyDescent="0.25">
      <c r="D48" s="40" t="s">
        <v>1696</v>
      </c>
      <c r="E48" s="227" t="s">
        <v>1683</v>
      </c>
      <c r="F48" s="228" t="s">
        <v>1078</v>
      </c>
      <c r="J48" s="233" t="s">
        <v>215</v>
      </c>
      <c r="K48" s="233" t="s">
        <v>216</v>
      </c>
    </row>
    <row r="49" spans="4:11" ht="15.6" x14ac:dyDescent="0.25">
      <c r="D49" s="40" t="s">
        <v>1698</v>
      </c>
      <c r="E49" s="227" t="s">
        <v>1683</v>
      </c>
      <c r="F49" s="228" t="s">
        <v>1078</v>
      </c>
      <c r="J49" s="233" t="s">
        <v>228</v>
      </c>
      <c r="K49" s="233" t="s">
        <v>229</v>
      </c>
    </row>
    <row r="50" spans="4:11" ht="15.6" x14ac:dyDescent="0.25">
      <c r="D50" s="40" t="s">
        <v>1700</v>
      </c>
      <c r="E50" s="227" t="s">
        <v>1683</v>
      </c>
      <c r="F50" s="228" t="s">
        <v>1078</v>
      </c>
      <c r="J50" s="233" t="s">
        <v>234</v>
      </c>
      <c r="K50" s="233" t="s">
        <v>235</v>
      </c>
    </row>
    <row r="51" spans="4:11" ht="15.6" x14ac:dyDescent="0.25">
      <c r="D51" s="40" t="s">
        <v>192</v>
      </c>
      <c r="E51" s="227" t="s">
        <v>1683</v>
      </c>
      <c r="F51" s="228" t="s">
        <v>1078</v>
      </c>
      <c r="J51" s="233" t="s">
        <v>246</v>
      </c>
      <c r="K51" s="233" t="s">
        <v>247</v>
      </c>
    </row>
    <row r="52" spans="4:11" ht="15.6" x14ac:dyDescent="0.25">
      <c r="D52" s="40" t="s">
        <v>1710</v>
      </c>
      <c r="E52" s="227" t="s">
        <v>1683</v>
      </c>
      <c r="F52" s="228" t="s">
        <v>1078</v>
      </c>
      <c r="J52" s="233" t="s">
        <v>262</v>
      </c>
      <c r="K52" s="233" t="s">
        <v>263</v>
      </c>
    </row>
    <row r="53" spans="4:11" ht="15.6" x14ac:dyDescent="0.25">
      <c r="D53" s="40" t="s">
        <v>1714</v>
      </c>
      <c r="E53" s="227" t="s">
        <v>1683</v>
      </c>
      <c r="F53" s="228" t="s">
        <v>1078</v>
      </c>
      <c r="J53" s="233" t="s">
        <v>1714</v>
      </c>
      <c r="K53" s="233" t="s">
        <v>1715</v>
      </c>
    </row>
    <row r="54" spans="4:11" ht="15.6" x14ac:dyDescent="0.25">
      <c r="D54" s="40" t="s">
        <v>1716</v>
      </c>
      <c r="E54" s="227" t="s">
        <v>1683</v>
      </c>
      <c r="F54" s="228" t="s">
        <v>1078</v>
      </c>
      <c r="J54" s="233" t="s">
        <v>266</v>
      </c>
      <c r="K54" s="233" t="s">
        <v>267</v>
      </c>
    </row>
    <row r="55" spans="4:11" ht="15.6" x14ac:dyDescent="0.25">
      <c r="D55" s="40" t="s">
        <v>1717</v>
      </c>
      <c r="E55" s="227" t="s">
        <v>1683</v>
      </c>
      <c r="F55" s="228" t="s">
        <v>1078</v>
      </c>
      <c r="J55" s="233" t="s">
        <v>1718</v>
      </c>
      <c r="K55" s="233" t="s">
        <v>1719</v>
      </c>
    </row>
    <row r="56" spans="4:11" ht="15.6" x14ac:dyDescent="0.25">
      <c r="D56" s="40" t="s">
        <v>1720</v>
      </c>
      <c r="E56" s="227" t="s">
        <v>1683</v>
      </c>
      <c r="F56" s="228" t="s">
        <v>1078</v>
      </c>
      <c r="J56" s="233" t="s">
        <v>270</v>
      </c>
      <c r="K56" s="233" t="s">
        <v>271</v>
      </c>
    </row>
    <row r="57" spans="4:11" ht="15.6" x14ac:dyDescent="0.25">
      <c r="D57" s="40" t="s">
        <v>1721</v>
      </c>
      <c r="E57" s="227" t="s">
        <v>1683</v>
      </c>
      <c r="F57" s="228" t="s">
        <v>1078</v>
      </c>
      <c r="J57" s="233" t="s">
        <v>1722</v>
      </c>
      <c r="K57" s="233" t="s">
        <v>1723</v>
      </c>
    </row>
    <row r="58" spans="4:11" ht="15.6" x14ac:dyDescent="0.25">
      <c r="D58" s="40" t="s">
        <v>309</v>
      </c>
      <c r="E58" s="227" t="s">
        <v>1683</v>
      </c>
      <c r="F58" s="228" t="s">
        <v>1078</v>
      </c>
      <c r="J58" s="233" t="s">
        <v>275</v>
      </c>
      <c r="K58" s="233" t="s">
        <v>276</v>
      </c>
    </row>
    <row r="59" spans="4:11" ht="15.6" x14ac:dyDescent="0.25">
      <c r="D59" s="40" t="s">
        <v>1724</v>
      </c>
      <c r="E59" s="227" t="s">
        <v>1683</v>
      </c>
      <c r="F59" s="228" t="s">
        <v>1078</v>
      </c>
      <c r="J59" s="233" t="s">
        <v>1716</v>
      </c>
      <c r="K59" s="233" t="s">
        <v>1725</v>
      </c>
    </row>
    <row r="60" spans="4:11" ht="15.6" x14ac:dyDescent="0.25">
      <c r="D60" s="40" t="s">
        <v>1726</v>
      </c>
      <c r="E60" s="227" t="s">
        <v>1683</v>
      </c>
      <c r="F60" s="228" t="s">
        <v>1078</v>
      </c>
      <c r="J60" s="233" t="s">
        <v>1727</v>
      </c>
      <c r="K60" s="233" t="s">
        <v>1728</v>
      </c>
    </row>
    <row r="61" spans="4:11" ht="15.6" x14ac:dyDescent="0.25">
      <c r="D61" s="40" t="s">
        <v>1729</v>
      </c>
      <c r="E61" s="227" t="s">
        <v>1683</v>
      </c>
      <c r="F61" s="228" t="s">
        <v>1078</v>
      </c>
      <c r="J61" s="233" t="s">
        <v>291</v>
      </c>
      <c r="K61" s="233" t="s">
        <v>292</v>
      </c>
    </row>
    <row r="62" spans="4:11" ht="15.6" x14ac:dyDescent="0.25">
      <c r="D62" s="40" t="s">
        <v>1730</v>
      </c>
      <c r="E62" s="227" t="s">
        <v>1683</v>
      </c>
      <c r="F62" s="228" t="s">
        <v>1078</v>
      </c>
      <c r="J62" s="233" t="s">
        <v>1717</v>
      </c>
      <c r="K62" s="233" t="s">
        <v>1731</v>
      </c>
    </row>
    <row r="63" spans="4:11" ht="15.6" x14ac:dyDescent="0.25">
      <c r="D63" s="40" t="s">
        <v>1732</v>
      </c>
      <c r="E63" s="227" t="s">
        <v>1683</v>
      </c>
      <c r="F63" s="228" t="s">
        <v>1078</v>
      </c>
      <c r="J63" s="233" t="s">
        <v>302</v>
      </c>
      <c r="K63" s="240" t="s">
        <v>3067</v>
      </c>
    </row>
    <row r="64" spans="4:11" ht="15.6" x14ac:dyDescent="0.25">
      <c r="D64" s="40" t="s">
        <v>1733</v>
      </c>
      <c r="E64" s="227" t="s">
        <v>1683</v>
      </c>
      <c r="F64" s="228" t="s">
        <v>1078</v>
      </c>
      <c r="J64" s="233" t="s">
        <v>1720</v>
      </c>
      <c r="K64" s="233" t="s">
        <v>1734</v>
      </c>
    </row>
    <row r="65" spans="4:11" ht="15.6" x14ac:dyDescent="0.25">
      <c r="D65" s="40" t="s">
        <v>1735</v>
      </c>
      <c r="E65" s="227" t="s">
        <v>1683</v>
      </c>
      <c r="F65" s="228" t="s">
        <v>1078</v>
      </c>
      <c r="J65" s="233" t="s">
        <v>304</v>
      </c>
      <c r="K65" s="233" t="s">
        <v>305</v>
      </c>
    </row>
    <row r="66" spans="4:11" ht="15.6" x14ac:dyDescent="0.25">
      <c r="D66" s="40" t="s">
        <v>1736</v>
      </c>
      <c r="E66" s="227" t="s">
        <v>1683</v>
      </c>
      <c r="F66" s="228" t="s">
        <v>1078</v>
      </c>
      <c r="J66" s="233" t="s">
        <v>1737</v>
      </c>
      <c r="K66" s="233" t="s">
        <v>1738</v>
      </c>
    </row>
    <row r="67" spans="4:11" ht="15.6" x14ac:dyDescent="0.25">
      <c r="D67" s="40" t="s">
        <v>1739</v>
      </c>
      <c r="E67" s="227" t="s">
        <v>1683</v>
      </c>
      <c r="F67" s="228" t="s">
        <v>1078</v>
      </c>
      <c r="J67" s="233" t="s">
        <v>1721</v>
      </c>
      <c r="K67" s="233" t="s">
        <v>1740</v>
      </c>
    </row>
    <row r="68" spans="4:11" ht="15.6" x14ac:dyDescent="0.25">
      <c r="D68" s="231" t="s">
        <v>1741</v>
      </c>
      <c r="E68" s="232" t="s">
        <v>1683</v>
      </c>
      <c r="F68" s="228" t="s">
        <v>1078</v>
      </c>
      <c r="J68" s="233" t="s">
        <v>309</v>
      </c>
      <c r="K68" s="233" t="s">
        <v>310</v>
      </c>
    </row>
    <row r="69" spans="4:11" ht="15.6" x14ac:dyDescent="0.25">
      <c r="D69" s="40" t="s">
        <v>556</v>
      </c>
      <c r="E69" s="227" t="s">
        <v>1683</v>
      </c>
      <c r="F69" s="228" t="s">
        <v>1078</v>
      </c>
      <c r="J69" s="233" t="s">
        <v>1724</v>
      </c>
      <c r="K69" s="233" t="s">
        <v>1742</v>
      </c>
    </row>
    <row r="70" spans="4:11" ht="15.6" x14ac:dyDescent="0.25">
      <c r="D70" s="40" t="s">
        <v>1743</v>
      </c>
      <c r="E70" s="227" t="s">
        <v>1683</v>
      </c>
      <c r="F70" s="228" t="s">
        <v>1078</v>
      </c>
      <c r="J70" s="233" t="s">
        <v>316</v>
      </c>
      <c r="K70" s="233" t="s">
        <v>317</v>
      </c>
    </row>
    <row r="71" spans="4:11" ht="15.6" x14ac:dyDescent="0.25">
      <c r="D71" s="40" t="s">
        <v>561</v>
      </c>
      <c r="E71" s="227" t="s">
        <v>1683</v>
      </c>
      <c r="F71" s="228" t="s">
        <v>1078</v>
      </c>
      <c r="J71" s="233" t="s">
        <v>1744</v>
      </c>
      <c r="K71" s="233" t="s">
        <v>1745</v>
      </c>
    </row>
    <row r="72" spans="4:11" ht="15.6" x14ac:dyDescent="0.25">
      <c r="D72" s="40" t="s">
        <v>1746</v>
      </c>
      <c r="E72" s="227" t="s">
        <v>1683</v>
      </c>
      <c r="F72" s="227" t="s">
        <v>1078</v>
      </c>
      <c r="J72" s="233" t="s">
        <v>1747</v>
      </c>
      <c r="K72" s="233" t="s">
        <v>1747</v>
      </c>
    </row>
    <row r="73" spans="4:11" ht="15.6" x14ac:dyDescent="0.25">
      <c r="D73" s="40" t="s">
        <v>1748</v>
      </c>
      <c r="E73" s="227" t="s">
        <v>1683</v>
      </c>
      <c r="F73" s="227" t="s">
        <v>1078</v>
      </c>
      <c r="J73" s="233" t="s">
        <v>1749</v>
      </c>
      <c r="K73" s="233" t="s">
        <v>1750</v>
      </c>
    </row>
    <row r="74" spans="4:11" ht="15.6" x14ac:dyDescent="0.25">
      <c r="D74" s="40" t="s">
        <v>1751</v>
      </c>
      <c r="E74" s="227" t="s">
        <v>1683</v>
      </c>
      <c r="F74" s="227" t="s">
        <v>1078</v>
      </c>
      <c r="J74" s="233" t="s">
        <v>1726</v>
      </c>
      <c r="K74" s="233" t="s">
        <v>1752</v>
      </c>
    </row>
    <row r="75" spans="4:11" ht="15.6" x14ac:dyDescent="0.25">
      <c r="D75" s="40" t="s">
        <v>1753</v>
      </c>
      <c r="E75" s="227" t="s">
        <v>1683</v>
      </c>
      <c r="F75" s="227" t="s">
        <v>1078</v>
      </c>
      <c r="J75" s="233" t="s">
        <v>1729</v>
      </c>
      <c r="K75" s="233" t="s">
        <v>1754</v>
      </c>
    </row>
    <row r="76" spans="4:11" ht="15.6" x14ac:dyDescent="0.25">
      <c r="D76" s="40" t="s">
        <v>262</v>
      </c>
      <c r="E76" s="227" t="s">
        <v>1683</v>
      </c>
      <c r="F76" s="228" t="s">
        <v>1079</v>
      </c>
      <c r="J76" s="233" t="s">
        <v>327</v>
      </c>
      <c r="K76" s="233" t="s">
        <v>328</v>
      </c>
    </row>
    <row r="77" spans="4:11" ht="15.6" x14ac:dyDescent="0.25">
      <c r="D77" s="40" t="s">
        <v>266</v>
      </c>
      <c r="E77" s="227" t="s">
        <v>1683</v>
      </c>
      <c r="F77" s="228" t="s">
        <v>1079</v>
      </c>
      <c r="J77" s="233" t="s">
        <v>360</v>
      </c>
      <c r="K77" s="233" t="s">
        <v>361</v>
      </c>
    </row>
    <row r="78" spans="4:11" ht="15.6" x14ac:dyDescent="0.25">
      <c r="D78" s="40" t="s">
        <v>302</v>
      </c>
      <c r="E78" s="227" t="s">
        <v>1683</v>
      </c>
      <c r="F78" s="228" t="s">
        <v>1079</v>
      </c>
      <c r="J78" s="233" t="s">
        <v>362</v>
      </c>
      <c r="K78" s="233" t="s">
        <v>363</v>
      </c>
    </row>
    <row r="79" spans="4:11" ht="15.6" x14ac:dyDescent="0.25">
      <c r="D79" s="236" t="s">
        <v>57</v>
      </c>
      <c r="E79" s="237" t="s">
        <v>1683</v>
      </c>
      <c r="F79" s="237" t="s">
        <v>1683</v>
      </c>
      <c r="J79" s="233" t="s">
        <v>1755</v>
      </c>
      <c r="K79" s="233" t="s">
        <v>1756</v>
      </c>
    </row>
    <row r="80" spans="4:11" ht="15.6" x14ac:dyDescent="0.25">
      <c r="D80" s="236" t="s">
        <v>81</v>
      </c>
      <c r="E80" s="237" t="s">
        <v>1683</v>
      </c>
      <c r="F80" s="237" t="s">
        <v>1683</v>
      </c>
      <c r="J80" s="233" t="s">
        <v>1757</v>
      </c>
      <c r="K80" s="233" t="s">
        <v>1758</v>
      </c>
    </row>
    <row r="81" spans="4:11" ht="15.6" x14ac:dyDescent="0.25">
      <c r="D81" s="236" t="s">
        <v>160</v>
      </c>
      <c r="E81" s="237" t="s">
        <v>1683</v>
      </c>
      <c r="F81" s="237" t="s">
        <v>1683</v>
      </c>
      <c r="J81" s="233" t="s">
        <v>1759</v>
      </c>
      <c r="K81" s="233" t="s">
        <v>1760</v>
      </c>
    </row>
    <row r="82" spans="4:11" ht="15.6" x14ac:dyDescent="0.25">
      <c r="D82" s="236" t="s">
        <v>169</v>
      </c>
      <c r="E82" s="237" t="s">
        <v>1683</v>
      </c>
      <c r="F82" s="237" t="s">
        <v>1683</v>
      </c>
      <c r="J82" s="233" t="s">
        <v>364</v>
      </c>
      <c r="K82" s="233" t="s">
        <v>365</v>
      </c>
    </row>
    <row r="83" spans="4:11" ht="15.6" x14ac:dyDescent="0.25">
      <c r="D83" s="236" t="s">
        <v>1702</v>
      </c>
      <c r="E83" s="237" t="s">
        <v>1683</v>
      </c>
      <c r="F83" s="237" t="s">
        <v>1683</v>
      </c>
      <c r="J83" s="233" t="s">
        <v>32</v>
      </c>
      <c r="K83" s="233" t="s">
        <v>366</v>
      </c>
    </row>
    <row r="84" spans="4:11" ht="15.6" x14ac:dyDescent="0.25">
      <c r="D84" s="236" t="s">
        <v>1708</v>
      </c>
      <c r="E84" s="237" t="s">
        <v>1683</v>
      </c>
      <c r="F84" s="237" t="s">
        <v>1683</v>
      </c>
      <c r="J84" s="233" t="s">
        <v>406</v>
      </c>
      <c r="K84" s="233" t="s">
        <v>407</v>
      </c>
    </row>
    <row r="85" spans="4:11" ht="15.6" x14ac:dyDescent="0.25">
      <c r="D85" s="236" t="s">
        <v>198</v>
      </c>
      <c r="E85" s="237" t="s">
        <v>1683</v>
      </c>
      <c r="F85" s="237" t="s">
        <v>1683</v>
      </c>
      <c r="J85" s="233" t="s">
        <v>1761</v>
      </c>
      <c r="K85" s="233" t="s">
        <v>1762</v>
      </c>
    </row>
    <row r="86" spans="4:11" ht="15.6" x14ac:dyDescent="0.25">
      <c r="D86" s="236" t="s">
        <v>1712</v>
      </c>
      <c r="E86" s="237" t="s">
        <v>1683</v>
      </c>
      <c r="F86" s="237" t="s">
        <v>1683</v>
      </c>
      <c r="J86" s="233" t="s">
        <v>1763</v>
      </c>
      <c r="K86" s="233"/>
    </row>
    <row r="87" spans="4:11" ht="15.6" x14ac:dyDescent="0.25">
      <c r="D87" s="236" t="s">
        <v>228</v>
      </c>
      <c r="E87" s="237" t="s">
        <v>1683</v>
      </c>
      <c r="F87" s="237" t="s">
        <v>1683</v>
      </c>
      <c r="J87" s="235"/>
      <c r="K87" s="234" t="s">
        <v>1764</v>
      </c>
    </row>
    <row r="88" spans="4:11" ht="15.6" x14ac:dyDescent="0.25">
      <c r="D88" s="236" t="s">
        <v>234</v>
      </c>
      <c r="E88" s="237" t="s">
        <v>1683</v>
      </c>
      <c r="F88" s="237" t="s">
        <v>1683</v>
      </c>
      <c r="J88" s="233" t="s">
        <v>1730</v>
      </c>
      <c r="K88" s="233" t="s">
        <v>1765</v>
      </c>
    </row>
    <row r="89" spans="4:11" ht="15.6" x14ac:dyDescent="0.25">
      <c r="D89" s="236" t="s">
        <v>364</v>
      </c>
      <c r="E89" s="237" t="s">
        <v>1683</v>
      </c>
      <c r="F89" s="237" t="s">
        <v>1683</v>
      </c>
      <c r="J89" s="233" t="s">
        <v>1766</v>
      </c>
      <c r="K89" s="233" t="s">
        <v>1767</v>
      </c>
    </row>
    <row r="90" spans="4:11" ht="15.6" x14ac:dyDescent="0.25">
      <c r="D90" s="236" t="s">
        <v>1766</v>
      </c>
      <c r="E90" s="237" t="s">
        <v>1683</v>
      </c>
      <c r="F90" s="237" t="s">
        <v>1683</v>
      </c>
      <c r="J90" s="233" t="s">
        <v>1732</v>
      </c>
      <c r="K90" s="233" t="s">
        <v>1768</v>
      </c>
    </row>
    <row r="91" spans="4:11" ht="15.6" x14ac:dyDescent="0.25">
      <c r="D91" s="236" t="s">
        <v>506</v>
      </c>
      <c r="E91" s="237" t="s">
        <v>1683</v>
      </c>
      <c r="F91" s="237" t="s">
        <v>1683</v>
      </c>
      <c r="J91" s="233" t="s">
        <v>412</v>
      </c>
      <c r="K91" s="240" t="s">
        <v>413</v>
      </c>
    </row>
    <row r="92" spans="4:11" ht="15.6" x14ac:dyDescent="0.25">
      <c r="D92" s="236" t="s">
        <v>476</v>
      </c>
      <c r="E92" s="237" t="s">
        <v>1079</v>
      </c>
      <c r="F92" s="237" t="s">
        <v>1769</v>
      </c>
      <c r="J92" s="233" t="s">
        <v>418</v>
      </c>
      <c r="K92" s="240" t="s">
        <v>3439</v>
      </c>
    </row>
    <row r="93" spans="4:11" ht="15.6" x14ac:dyDescent="0.25">
      <c r="D93" s="236" t="s">
        <v>304</v>
      </c>
      <c r="E93" s="237" t="s">
        <v>1683</v>
      </c>
      <c r="F93" s="237" t="s">
        <v>1769</v>
      </c>
      <c r="J93" s="233" t="s">
        <v>435</v>
      </c>
      <c r="K93" s="240" t="s">
        <v>3079</v>
      </c>
    </row>
    <row r="94" spans="4:11" ht="15.6" x14ac:dyDescent="0.25">
      <c r="D94" s="236" t="s">
        <v>1744</v>
      </c>
      <c r="E94" s="237" t="s">
        <v>1683</v>
      </c>
      <c r="F94" s="237" t="s">
        <v>1769</v>
      </c>
      <c r="J94" s="233" t="s">
        <v>460</v>
      </c>
      <c r="K94" s="233" t="s">
        <v>461</v>
      </c>
    </row>
    <row r="95" spans="4:11" ht="15.6" x14ac:dyDescent="0.25">
      <c r="D95" s="236" t="s">
        <v>362</v>
      </c>
      <c r="E95" s="237" t="s">
        <v>1683</v>
      </c>
      <c r="F95" s="237" t="s">
        <v>1769</v>
      </c>
      <c r="J95" s="233" t="s">
        <v>1770</v>
      </c>
      <c r="K95" s="233" t="s">
        <v>1771</v>
      </c>
    </row>
    <row r="96" spans="4:11" ht="15.6" x14ac:dyDescent="0.25">
      <c r="D96" s="236" t="s">
        <v>1761</v>
      </c>
      <c r="E96" s="237" t="s">
        <v>1683</v>
      </c>
      <c r="F96" s="237" t="s">
        <v>1769</v>
      </c>
      <c r="J96" s="233" t="s">
        <v>1772</v>
      </c>
      <c r="K96" s="233" t="s">
        <v>1773</v>
      </c>
    </row>
    <row r="97" spans="4:11" ht="15.6" x14ac:dyDescent="0.25">
      <c r="D97" s="238" t="s">
        <v>195</v>
      </c>
      <c r="E97" s="239"/>
      <c r="F97" s="239"/>
      <c r="J97" s="233" t="s">
        <v>464</v>
      </c>
      <c r="K97" s="233" t="s">
        <v>465</v>
      </c>
    </row>
    <row r="98" spans="4:11" x14ac:dyDescent="0.25">
      <c r="D98" s="238" t="s">
        <v>268</v>
      </c>
      <c r="J98" s="233" t="s">
        <v>1774</v>
      </c>
      <c r="K98" s="233" t="s">
        <v>1775</v>
      </c>
    </row>
    <row r="99" spans="4:11" x14ac:dyDescent="0.25">
      <c r="D99" s="238" t="s">
        <v>409</v>
      </c>
      <c r="J99" s="233" t="s">
        <v>471</v>
      </c>
      <c r="K99" s="233" t="s">
        <v>472</v>
      </c>
    </row>
    <row r="100" spans="4:11" x14ac:dyDescent="0.25">
      <c r="D100" s="238" t="s">
        <v>162</v>
      </c>
      <c r="J100" s="233" t="s">
        <v>476</v>
      </c>
      <c r="K100" s="233" t="s">
        <v>477</v>
      </c>
    </row>
    <row r="101" spans="4:11" x14ac:dyDescent="0.25">
      <c r="D101" s="238" t="s">
        <v>567</v>
      </c>
      <c r="J101" s="233" t="s">
        <v>480</v>
      </c>
      <c r="K101" s="233" t="s">
        <v>481</v>
      </c>
    </row>
    <row r="102" spans="4:11" x14ac:dyDescent="0.25">
      <c r="D102" s="238" t="s">
        <v>2720</v>
      </c>
      <c r="J102" s="233" t="s">
        <v>1733</v>
      </c>
      <c r="K102" s="233" t="s">
        <v>1776</v>
      </c>
    </row>
    <row r="103" spans="4:11" x14ac:dyDescent="0.25">
      <c r="J103" s="233" t="s">
        <v>1735</v>
      </c>
      <c r="K103" s="233" t="s">
        <v>1777</v>
      </c>
    </row>
    <row r="104" spans="4:11" x14ac:dyDescent="0.25">
      <c r="J104" s="233" t="s">
        <v>1741</v>
      </c>
      <c r="K104" s="233" t="s">
        <v>1778</v>
      </c>
    </row>
    <row r="105" spans="4:11" x14ac:dyDescent="0.25">
      <c r="J105" s="233" t="s">
        <v>506</v>
      </c>
      <c r="K105" s="240" t="s">
        <v>4017</v>
      </c>
    </row>
    <row r="106" spans="4:11" x14ac:dyDescent="0.25">
      <c r="J106" s="233" t="s">
        <v>508</v>
      </c>
      <c r="K106" s="233" t="s">
        <v>509</v>
      </c>
    </row>
    <row r="107" spans="4:11" x14ac:dyDescent="0.25">
      <c r="J107" s="233" t="s">
        <v>533</v>
      </c>
      <c r="K107" s="233" t="s">
        <v>534</v>
      </c>
    </row>
    <row r="108" spans="4:11" x14ac:dyDescent="0.25">
      <c r="J108" s="233" t="s">
        <v>1779</v>
      </c>
      <c r="K108" s="233" t="s">
        <v>1780</v>
      </c>
    </row>
    <row r="109" spans="4:11" x14ac:dyDescent="0.25">
      <c r="J109" s="233" t="s">
        <v>1736</v>
      </c>
      <c r="K109" s="233" t="s">
        <v>1781</v>
      </c>
    </row>
    <row r="110" spans="4:11" x14ac:dyDescent="0.25">
      <c r="J110" s="233" t="s">
        <v>1739</v>
      </c>
      <c r="K110" s="233" t="s">
        <v>1782</v>
      </c>
    </row>
    <row r="111" spans="4:11" x14ac:dyDescent="0.25">
      <c r="J111" s="233" t="s">
        <v>1783</v>
      </c>
      <c r="K111" s="233" t="s">
        <v>1784</v>
      </c>
    </row>
    <row r="112" spans="4:11" x14ac:dyDescent="0.25">
      <c r="J112" s="233" t="s">
        <v>1785</v>
      </c>
      <c r="K112" s="233" t="s">
        <v>1786</v>
      </c>
    </row>
    <row r="113" spans="10:11" x14ac:dyDescent="0.25">
      <c r="J113" s="233" t="s">
        <v>1663</v>
      </c>
      <c r="K113" s="233" t="s">
        <v>1787</v>
      </c>
    </row>
    <row r="114" spans="10:11" x14ac:dyDescent="0.25">
      <c r="J114" s="233" t="s">
        <v>537</v>
      </c>
      <c r="K114" s="234" t="s">
        <v>538</v>
      </c>
    </row>
    <row r="115" spans="10:11" x14ac:dyDescent="0.25">
      <c r="J115" s="233" t="s">
        <v>46</v>
      </c>
      <c r="K115" s="240" t="s">
        <v>543</v>
      </c>
    </row>
    <row r="116" spans="10:11" x14ac:dyDescent="0.25">
      <c r="J116" s="233" t="s">
        <v>556</v>
      </c>
      <c r="K116" s="233" t="s">
        <v>557</v>
      </c>
    </row>
    <row r="117" spans="10:11" x14ac:dyDescent="0.25">
      <c r="J117" s="233" t="s">
        <v>1788</v>
      </c>
      <c r="K117" s="233" t="s">
        <v>1789</v>
      </c>
    </row>
    <row r="118" spans="10:11" x14ac:dyDescent="0.25">
      <c r="J118" s="233" t="s">
        <v>1743</v>
      </c>
      <c r="K118" s="233" t="s">
        <v>1790</v>
      </c>
    </row>
    <row r="119" spans="10:11" x14ac:dyDescent="0.25">
      <c r="J119" s="233" t="s">
        <v>561</v>
      </c>
      <c r="K119" s="233" t="s">
        <v>562</v>
      </c>
    </row>
    <row r="120" spans="10:11" x14ac:dyDescent="0.25">
      <c r="J120" s="233" t="s">
        <v>1746</v>
      </c>
      <c r="K120" s="233" t="s">
        <v>1791</v>
      </c>
    </row>
    <row r="121" spans="10:11" x14ac:dyDescent="0.25">
      <c r="J121" s="233" t="s">
        <v>1748</v>
      </c>
      <c r="K121" s="233" t="s">
        <v>1792</v>
      </c>
    </row>
    <row r="122" spans="10:11" x14ac:dyDescent="0.25">
      <c r="J122" s="233" t="s">
        <v>1751</v>
      </c>
      <c r="K122" s="233" t="s">
        <v>1793</v>
      </c>
    </row>
    <row r="123" spans="10:11" x14ac:dyDescent="0.25">
      <c r="J123" s="233" t="s">
        <v>1753</v>
      </c>
      <c r="K123" s="233" t="s">
        <v>1794</v>
      </c>
    </row>
    <row r="124" spans="10:11" x14ac:dyDescent="0.25">
      <c r="J124" s="233" t="s">
        <v>563</v>
      </c>
      <c r="K124" s="240" t="s">
        <v>564</v>
      </c>
    </row>
    <row r="125" spans="10:11" x14ac:dyDescent="0.25">
      <c r="J125" s="233" t="s">
        <v>1795</v>
      </c>
      <c r="K125" s="233" t="s">
        <v>361</v>
      </c>
    </row>
    <row r="126" spans="10:11" x14ac:dyDescent="0.25">
      <c r="J126" s="241" t="s">
        <v>409</v>
      </c>
      <c r="K126" s="241" t="s">
        <v>410</v>
      </c>
    </row>
    <row r="127" spans="10:11" x14ac:dyDescent="0.25">
      <c r="J127" s="241" t="s">
        <v>567</v>
      </c>
      <c r="K127" s="241" t="s">
        <v>568</v>
      </c>
    </row>
    <row r="128" spans="10:11" x14ac:dyDescent="0.25">
      <c r="J128" s="241" t="s">
        <v>2720</v>
      </c>
      <c r="K128" s="446" t="s">
        <v>2721</v>
      </c>
    </row>
  </sheetData>
  <sheetProtection formatCells="0" formatColumns="0" formatRows="0" insertColumns="0" insertRows="0" insertHyperlinks="0" deleteColumns="0" deleteRows="0" sort="0" pivotTables="0"/>
  <phoneticPr fontId="71" type="noConversion"/>
  <pageMargins left="0.69930555555555596" right="0.69930555555555596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"/>
  <sheetViews>
    <sheetView topLeftCell="A83" workbookViewId="0">
      <selection activeCell="A58" sqref="A58"/>
    </sheetView>
  </sheetViews>
  <sheetFormatPr defaultColWidth="9" defaultRowHeight="14.4" x14ac:dyDescent="0.25"/>
  <cols>
    <col min="1" max="1" width="69" customWidth="1"/>
  </cols>
  <sheetData>
    <row r="1" spans="1:1" ht="15.6" x14ac:dyDescent="0.25">
      <c r="A1" s="221" t="s">
        <v>1643</v>
      </c>
    </row>
    <row r="2" spans="1:1" x14ac:dyDescent="0.25">
      <c r="A2" s="222" t="s">
        <v>1746</v>
      </c>
    </row>
    <row r="3" spans="1:1" ht="15.6" x14ac:dyDescent="0.25">
      <c r="A3" s="221" t="s">
        <v>1644</v>
      </c>
    </row>
    <row r="4" spans="1:1" x14ac:dyDescent="0.25">
      <c r="A4" s="222" t="s">
        <v>59</v>
      </c>
    </row>
    <row r="5" spans="1:1" x14ac:dyDescent="0.25">
      <c r="A5" s="222" t="s">
        <v>1661</v>
      </c>
    </row>
    <row r="6" spans="1:1" x14ac:dyDescent="0.25">
      <c r="A6" s="222" t="s">
        <v>81</v>
      </c>
    </row>
    <row r="7" spans="1:1" x14ac:dyDescent="0.25">
      <c r="A7" s="222" t="s">
        <v>1669</v>
      </c>
    </row>
    <row r="8" spans="1:1" x14ac:dyDescent="0.25">
      <c r="A8" s="222" t="s">
        <v>136</v>
      </c>
    </row>
    <row r="9" spans="1:1" x14ac:dyDescent="0.25">
      <c r="A9" s="222" t="s">
        <v>1696</v>
      </c>
    </row>
    <row r="10" spans="1:1" x14ac:dyDescent="0.25">
      <c r="A10" s="222" t="s">
        <v>192</v>
      </c>
    </row>
    <row r="11" spans="1:1" x14ac:dyDescent="0.25">
      <c r="A11" s="222" t="s">
        <v>1716</v>
      </c>
    </row>
    <row r="12" spans="1:1" x14ac:dyDescent="0.25">
      <c r="A12" s="222" t="s">
        <v>1724</v>
      </c>
    </row>
    <row r="13" spans="1:1" x14ac:dyDescent="0.25">
      <c r="A13" s="222" t="s">
        <v>1757</v>
      </c>
    </row>
    <row r="14" spans="1:1" x14ac:dyDescent="0.25">
      <c r="A14" s="222" t="s">
        <v>1735</v>
      </c>
    </row>
    <row r="15" spans="1:1" x14ac:dyDescent="0.25">
      <c r="A15" s="222" t="s">
        <v>1741</v>
      </c>
    </row>
    <row r="16" spans="1:1" x14ac:dyDescent="0.25">
      <c r="A16" s="222" t="s">
        <v>1753</v>
      </c>
    </row>
    <row r="17" spans="1:1" ht="15.6" x14ac:dyDescent="0.25">
      <c r="A17" s="221" t="s">
        <v>1647</v>
      </c>
    </row>
    <row r="18" spans="1:1" x14ac:dyDescent="0.25">
      <c r="A18" s="222" t="s">
        <v>42</v>
      </c>
    </row>
    <row r="19" spans="1:1" ht="15.6" x14ac:dyDescent="0.25">
      <c r="A19" s="221" t="s">
        <v>1650</v>
      </c>
    </row>
    <row r="20" spans="1:1" x14ac:dyDescent="0.25">
      <c r="A20" s="222" t="s">
        <v>210</v>
      </c>
    </row>
    <row r="21" spans="1:1" ht="15.6" x14ac:dyDescent="0.25">
      <c r="A21" s="221" t="s">
        <v>1651</v>
      </c>
    </row>
    <row r="22" spans="1:1" x14ac:dyDescent="0.25">
      <c r="A22" s="222" t="s">
        <v>304</v>
      </c>
    </row>
    <row r="23" spans="1:1" ht="15.6" x14ac:dyDescent="0.25">
      <c r="A23" s="221" t="s">
        <v>1655</v>
      </c>
    </row>
    <row r="24" spans="1:1" x14ac:dyDescent="0.25">
      <c r="A24" s="222" t="s">
        <v>172</v>
      </c>
    </row>
    <row r="25" spans="1:1" x14ac:dyDescent="0.25">
      <c r="A25" s="222" t="s">
        <v>189</v>
      </c>
    </row>
    <row r="26" spans="1:1" x14ac:dyDescent="0.25">
      <c r="A26" s="222" t="s">
        <v>83</v>
      </c>
    </row>
    <row r="27" spans="1:1" x14ac:dyDescent="0.25">
      <c r="A27" s="222" t="s">
        <v>266</v>
      </c>
    </row>
    <row r="28" spans="1:1" x14ac:dyDescent="0.25">
      <c r="A28" s="222" t="s">
        <v>302</v>
      </c>
    </row>
    <row r="29" spans="1:1" ht="15.6" x14ac:dyDescent="0.25">
      <c r="A29" s="221" t="s">
        <v>1658</v>
      </c>
    </row>
    <row r="30" spans="1:1" x14ac:dyDescent="0.25">
      <c r="A30" s="222" t="s">
        <v>1761</v>
      </c>
    </row>
    <row r="31" spans="1:1" ht="15.6" x14ac:dyDescent="0.25">
      <c r="A31" s="221" t="s">
        <v>1659</v>
      </c>
    </row>
    <row r="32" spans="1:1" x14ac:dyDescent="0.25">
      <c r="A32" s="222" t="s">
        <v>360</v>
      </c>
    </row>
    <row r="33" spans="1:1" ht="15.6" x14ac:dyDescent="0.25">
      <c r="A33" s="221" t="s">
        <v>1660</v>
      </c>
    </row>
    <row r="34" spans="1:1" x14ac:dyDescent="0.25">
      <c r="A34" s="222" t="s">
        <v>506</v>
      </c>
    </row>
    <row r="35" spans="1:1" x14ac:dyDescent="0.25">
      <c r="A35" s="222" t="s">
        <v>556</v>
      </c>
    </row>
    <row r="36" spans="1:1" ht="15.6" x14ac:dyDescent="0.25">
      <c r="A36" s="221" t="s">
        <v>1664</v>
      </c>
    </row>
    <row r="37" spans="1:1" x14ac:dyDescent="0.25">
      <c r="A37" s="222" t="s">
        <v>364</v>
      </c>
    </row>
    <row r="38" spans="1:1" ht="15.6" x14ac:dyDescent="0.25">
      <c r="A38" s="221" t="s">
        <v>1665</v>
      </c>
    </row>
    <row r="39" spans="1:1" x14ac:dyDescent="0.25">
      <c r="A39" s="222" t="s">
        <v>88</v>
      </c>
    </row>
    <row r="40" spans="1:1" x14ac:dyDescent="0.25">
      <c r="A40" s="222" t="s">
        <v>90</v>
      </c>
    </row>
    <row r="41" spans="1:1" x14ac:dyDescent="0.25">
      <c r="A41" s="222" t="s">
        <v>103</v>
      </c>
    </row>
    <row r="42" spans="1:1" x14ac:dyDescent="0.25">
      <c r="A42" s="222" t="s">
        <v>108</v>
      </c>
    </row>
    <row r="43" spans="1:1" x14ac:dyDescent="0.25">
      <c r="A43" s="222" t="s">
        <v>110</v>
      </c>
    </row>
    <row r="44" spans="1:1" x14ac:dyDescent="0.25">
      <c r="A44" s="222" t="s">
        <v>234</v>
      </c>
    </row>
    <row r="45" spans="1:1" x14ac:dyDescent="0.25">
      <c r="A45" s="447" t="s">
        <v>3562</v>
      </c>
    </row>
    <row r="46" spans="1:1" x14ac:dyDescent="0.25">
      <c r="A46" s="222" t="s">
        <v>464</v>
      </c>
    </row>
    <row r="47" spans="1:1" ht="15.6" x14ac:dyDescent="0.25">
      <c r="A47" s="221" t="s">
        <v>1668</v>
      </c>
    </row>
    <row r="48" spans="1:1" x14ac:dyDescent="0.25">
      <c r="A48" s="222" t="s">
        <v>57</v>
      </c>
    </row>
    <row r="49" spans="1:1" ht="15.6" x14ac:dyDescent="0.25">
      <c r="A49" s="221" t="s">
        <v>1671</v>
      </c>
    </row>
    <row r="50" spans="1:1" x14ac:dyDescent="0.25">
      <c r="A50" s="222" t="s">
        <v>309</v>
      </c>
    </row>
    <row r="51" spans="1:1" x14ac:dyDescent="0.25">
      <c r="A51" s="222" t="s">
        <v>418</v>
      </c>
    </row>
    <row r="52" spans="1:1" x14ac:dyDescent="0.25">
      <c r="A52" s="222" t="s">
        <v>435</v>
      </c>
    </row>
    <row r="53" spans="1:1" x14ac:dyDescent="0.25">
      <c r="A53" s="222" t="s">
        <v>460</v>
      </c>
    </row>
    <row r="54" spans="1:1" x14ac:dyDescent="0.25">
      <c r="A54" s="222" t="s">
        <v>1748</v>
      </c>
    </row>
    <row r="55" spans="1:1" ht="15.6" x14ac:dyDescent="0.25">
      <c r="A55" s="221" t="s">
        <v>1674</v>
      </c>
    </row>
    <row r="56" spans="1:1" x14ac:dyDescent="0.25">
      <c r="A56" s="222" t="s">
        <v>66</v>
      </c>
    </row>
    <row r="57" spans="1:1" x14ac:dyDescent="0.25">
      <c r="A57" s="222" t="s">
        <v>138</v>
      </c>
    </row>
    <row r="58" spans="1:1" x14ac:dyDescent="0.25">
      <c r="A58" s="447" t="s">
        <v>3564</v>
      </c>
    </row>
    <row r="59" spans="1:1" x14ac:dyDescent="0.25">
      <c r="A59" s="222" t="s">
        <v>327</v>
      </c>
    </row>
    <row r="60" spans="1:1" x14ac:dyDescent="0.25">
      <c r="A60" s="222" t="s">
        <v>412</v>
      </c>
    </row>
    <row r="61" spans="1:1" x14ac:dyDescent="0.25">
      <c r="A61" s="222" t="s">
        <v>480</v>
      </c>
    </row>
    <row r="62" spans="1:1" x14ac:dyDescent="0.25">
      <c r="A62" s="222" t="s">
        <v>508</v>
      </c>
    </row>
    <row r="63" spans="1:1" x14ac:dyDescent="0.25">
      <c r="A63" s="222" t="s">
        <v>533</v>
      </c>
    </row>
    <row r="64" spans="1:1" x14ac:dyDescent="0.25">
      <c r="A64" s="222" t="s">
        <v>1663</v>
      </c>
    </row>
    <row r="65" spans="1:1" ht="15.6" x14ac:dyDescent="0.25">
      <c r="A65" s="221" t="s">
        <v>1675</v>
      </c>
    </row>
    <row r="66" spans="1:1" x14ac:dyDescent="0.25">
      <c r="A66" s="222" t="s">
        <v>202</v>
      </c>
    </row>
    <row r="67" spans="1:1" x14ac:dyDescent="0.25">
      <c r="A67" s="222" t="s">
        <v>215</v>
      </c>
    </row>
    <row r="68" spans="1:1" x14ac:dyDescent="0.25">
      <c r="A68" s="222" t="s">
        <v>471</v>
      </c>
    </row>
    <row r="69" spans="1:1" ht="15.6" x14ac:dyDescent="0.25">
      <c r="A69" s="221" t="s">
        <v>1678</v>
      </c>
    </row>
    <row r="70" spans="1:1" x14ac:dyDescent="0.25">
      <c r="A70" s="222" t="s">
        <v>291</v>
      </c>
    </row>
    <row r="71" spans="1:1" x14ac:dyDescent="0.25">
      <c r="A71" s="222" t="s">
        <v>1717</v>
      </c>
    </row>
    <row r="72" spans="1:1" x14ac:dyDescent="0.25">
      <c r="A72" s="222" t="s">
        <v>1796</v>
      </c>
    </row>
    <row r="73" spans="1:1" ht="15.6" x14ac:dyDescent="0.25">
      <c r="A73" s="221" t="s">
        <v>1679</v>
      </c>
    </row>
    <row r="74" spans="1:1" x14ac:dyDescent="0.25">
      <c r="A74" s="222" t="s">
        <v>160</v>
      </c>
    </row>
    <row r="75" spans="1:1" ht="15.6" x14ac:dyDescent="0.25">
      <c r="A75" s="221" t="s">
        <v>1680</v>
      </c>
    </row>
    <row r="76" spans="1:1" x14ac:dyDescent="0.25">
      <c r="A76" s="222" t="s">
        <v>1698</v>
      </c>
    </row>
    <row r="77" spans="1:1" x14ac:dyDescent="0.25">
      <c r="A77" s="222" t="s">
        <v>169</v>
      </c>
    </row>
    <row r="78" spans="1:1" ht="15.6" x14ac:dyDescent="0.25">
      <c r="A78" s="221" t="s">
        <v>1682</v>
      </c>
    </row>
    <row r="79" spans="1:1" x14ac:dyDescent="0.25">
      <c r="A79" s="222" t="s">
        <v>1708</v>
      </c>
    </row>
    <row r="80" spans="1:1" x14ac:dyDescent="0.25">
      <c r="A80" s="222" t="s">
        <v>228</v>
      </c>
    </row>
    <row r="81" spans="1:1" x14ac:dyDescent="0.25">
      <c r="A81" s="222" t="s">
        <v>1766</v>
      </c>
    </row>
    <row r="82" spans="1:1" ht="15.6" x14ac:dyDescent="0.25">
      <c r="A82" s="221" t="s">
        <v>1684</v>
      </c>
    </row>
    <row r="83" spans="1:1" x14ac:dyDescent="0.25">
      <c r="A83" s="222" t="s">
        <v>362</v>
      </c>
    </row>
    <row r="84" spans="1:1" ht="15.6" x14ac:dyDescent="0.25">
      <c r="A84" s="221" t="s">
        <v>1685</v>
      </c>
    </row>
    <row r="85" spans="1:1" x14ac:dyDescent="0.25">
      <c r="A85" s="222" t="s">
        <v>262</v>
      </c>
    </row>
    <row r="86" spans="1:1" ht="15.6" x14ac:dyDescent="0.25">
      <c r="A86" s="221" t="s">
        <v>1686</v>
      </c>
    </row>
    <row r="87" spans="1:1" x14ac:dyDescent="0.25">
      <c r="A87" s="222" t="s">
        <v>1797</v>
      </c>
    </row>
    <row r="88" spans="1:1" ht="15.6" x14ac:dyDescent="0.25">
      <c r="A88" s="221" t="s">
        <v>1687</v>
      </c>
    </row>
    <row r="89" spans="1:1" x14ac:dyDescent="0.25">
      <c r="A89" s="222" t="s">
        <v>198</v>
      </c>
    </row>
    <row r="90" spans="1:1" ht="15.6" x14ac:dyDescent="0.25">
      <c r="A90" s="221" t="s">
        <v>1688</v>
      </c>
    </row>
    <row r="91" spans="1:1" x14ac:dyDescent="0.25">
      <c r="A91" s="222" t="s">
        <v>563</v>
      </c>
    </row>
    <row r="92" spans="1:1" ht="15.6" x14ac:dyDescent="0.25">
      <c r="A92" s="221" t="s">
        <v>1690</v>
      </c>
    </row>
    <row r="93" spans="1:1" x14ac:dyDescent="0.25">
      <c r="A93" s="222" t="s">
        <v>270</v>
      </c>
    </row>
    <row r="94" spans="1:1" x14ac:dyDescent="0.25">
      <c r="A94" s="222" t="s">
        <v>316</v>
      </c>
    </row>
    <row r="95" spans="1:1" x14ac:dyDescent="0.25">
      <c r="A95" s="222" t="s">
        <v>406</v>
      </c>
    </row>
    <row r="96" spans="1:1" x14ac:dyDescent="0.25">
      <c r="A96" s="222" t="s">
        <v>46</v>
      </c>
    </row>
    <row r="97" spans="1:1" ht="15.6" x14ac:dyDescent="0.25">
      <c r="A97" s="221" t="s">
        <v>1691</v>
      </c>
    </row>
    <row r="98" spans="1:1" x14ac:dyDescent="0.25">
      <c r="A98" s="447" t="s">
        <v>3563</v>
      </c>
    </row>
    <row r="99" spans="1:1" x14ac:dyDescent="0.25">
      <c r="A99" s="222" t="s">
        <v>1736</v>
      </c>
    </row>
    <row r="100" spans="1:1" ht="15.6" x14ac:dyDescent="0.25">
      <c r="A100" s="221" t="s">
        <v>1692</v>
      </c>
    </row>
    <row r="101" spans="1:1" x14ac:dyDescent="0.25">
      <c r="A101" s="222" t="s">
        <v>476</v>
      </c>
    </row>
    <row r="102" spans="1:1" x14ac:dyDescent="0.25">
      <c r="A102" s="222" t="s">
        <v>537</v>
      </c>
    </row>
    <row r="103" spans="1:1" ht="15.6" x14ac:dyDescent="0.25">
      <c r="A103" s="221" t="s">
        <v>1693</v>
      </c>
    </row>
    <row r="104" spans="1:1" x14ac:dyDescent="0.25">
      <c r="A104" s="222" t="s">
        <v>246</v>
      </c>
    </row>
    <row r="105" spans="1:1" ht="15.6" x14ac:dyDescent="0.25">
      <c r="A105" s="221" t="s">
        <v>3565</v>
      </c>
    </row>
    <row r="106" spans="1:1" x14ac:dyDescent="0.25">
      <c r="A106" s="448" t="s">
        <v>3566</v>
      </c>
    </row>
  </sheetData>
  <phoneticPr fontId="71" type="noConversion"/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pane ySplit="1" topLeftCell="A2" activePane="bottomLeft" state="frozen"/>
      <selection pane="bottomLeft" activeCell="K12" sqref="K12"/>
    </sheetView>
  </sheetViews>
  <sheetFormatPr defaultColWidth="9" defaultRowHeight="14.4" x14ac:dyDescent="0.25"/>
  <cols>
    <col min="1" max="3" width="15.44140625" customWidth="1"/>
    <col min="4" max="4" width="14" customWidth="1"/>
    <col min="5" max="5" width="15.44140625" customWidth="1"/>
  </cols>
  <sheetData>
    <row r="1" spans="1:5" ht="25.8" x14ac:dyDescent="0.4">
      <c r="A1" s="217" t="s">
        <v>1798</v>
      </c>
      <c r="B1" s="217" t="s">
        <v>50</v>
      </c>
      <c r="C1" s="217" t="s">
        <v>38</v>
      </c>
      <c r="D1" s="217" t="s">
        <v>86</v>
      </c>
      <c r="E1" s="217" t="s">
        <v>70</v>
      </c>
    </row>
    <row r="2" spans="1:5" ht="24" customHeight="1" x14ac:dyDescent="0.25">
      <c r="A2" s="218" t="s">
        <v>103</v>
      </c>
      <c r="B2" s="218" t="s">
        <v>59</v>
      </c>
      <c r="C2" s="218" t="s">
        <v>108</v>
      </c>
      <c r="D2" s="218" t="s">
        <v>189</v>
      </c>
      <c r="E2" s="218" t="s">
        <v>66</v>
      </c>
    </row>
    <row r="3" spans="1:5" ht="26.25" customHeight="1" x14ac:dyDescent="0.25">
      <c r="A3" s="219" t="s">
        <v>110</v>
      </c>
      <c r="B3" s="219" t="s">
        <v>1653</v>
      </c>
      <c r="C3" s="219" t="s">
        <v>42</v>
      </c>
      <c r="D3" s="219" t="s">
        <v>192</v>
      </c>
      <c r="E3" s="219" t="s">
        <v>74</v>
      </c>
    </row>
    <row r="4" spans="1:5" ht="26.25" customHeight="1" x14ac:dyDescent="0.25">
      <c r="A4" s="219" t="s">
        <v>172</v>
      </c>
      <c r="B4" s="219" t="s">
        <v>90</v>
      </c>
      <c r="C4" s="219" t="s">
        <v>120</v>
      </c>
      <c r="D4" s="219" t="s">
        <v>476</v>
      </c>
      <c r="E4" s="219" t="s">
        <v>1661</v>
      </c>
    </row>
    <row r="5" spans="1:5" ht="26.25" customHeight="1" x14ac:dyDescent="0.25">
      <c r="A5" s="219" t="s">
        <v>406</v>
      </c>
      <c r="B5" s="219" t="s">
        <v>210</v>
      </c>
      <c r="C5" s="219" t="s">
        <v>138</v>
      </c>
      <c r="D5" s="219" t="s">
        <v>480</v>
      </c>
      <c r="E5" s="219" t="s">
        <v>81</v>
      </c>
    </row>
    <row r="6" spans="1:5" ht="26.25" customHeight="1" x14ac:dyDescent="0.25">
      <c r="A6" s="219" t="s">
        <v>1772</v>
      </c>
      <c r="B6" s="219" t="s">
        <v>215</v>
      </c>
      <c r="C6" s="219" t="s">
        <v>198</v>
      </c>
      <c r="D6" s="219" t="s">
        <v>1735</v>
      </c>
      <c r="E6" s="219" t="s">
        <v>88</v>
      </c>
    </row>
    <row r="7" spans="1:5" ht="26.25" customHeight="1" x14ac:dyDescent="0.25">
      <c r="A7" s="219" t="s">
        <v>464</v>
      </c>
      <c r="B7" s="219" t="s">
        <v>228</v>
      </c>
      <c r="C7" s="219" t="s">
        <v>316</v>
      </c>
      <c r="D7" s="219" t="s">
        <v>1741</v>
      </c>
      <c r="E7" s="219" t="s">
        <v>270</v>
      </c>
    </row>
    <row r="8" spans="1:5" ht="26.25" customHeight="1" x14ac:dyDescent="0.25">
      <c r="A8" s="219"/>
      <c r="B8" s="219" t="s">
        <v>234</v>
      </c>
      <c r="C8" s="219" t="s">
        <v>362</v>
      </c>
      <c r="D8" s="219" t="s">
        <v>506</v>
      </c>
      <c r="E8" s="219" t="s">
        <v>412</v>
      </c>
    </row>
    <row r="9" spans="1:5" ht="26.25" customHeight="1" x14ac:dyDescent="0.25">
      <c r="A9" s="219"/>
      <c r="B9" s="219" t="s">
        <v>246</v>
      </c>
      <c r="C9" s="219" t="s">
        <v>364</v>
      </c>
      <c r="D9" s="219" t="s">
        <v>508</v>
      </c>
      <c r="E9" s="219" t="s">
        <v>533</v>
      </c>
    </row>
    <row r="10" spans="1:5" ht="26.25" customHeight="1" x14ac:dyDescent="0.25">
      <c r="A10" s="219"/>
      <c r="B10" s="219" t="s">
        <v>262</v>
      </c>
      <c r="C10" s="219" t="s">
        <v>32</v>
      </c>
      <c r="D10" s="219" t="s">
        <v>537</v>
      </c>
      <c r="E10" s="219"/>
    </row>
    <row r="11" spans="1:5" ht="26.25" customHeight="1" x14ac:dyDescent="0.25">
      <c r="A11" s="219"/>
      <c r="B11" s="219" t="s">
        <v>275</v>
      </c>
      <c r="C11" s="219" t="s">
        <v>418</v>
      </c>
      <c r="D11" s="219"/>
      <c r="E11" s="219"/>
    </row>
    <row r="12" spans="1:5" ht="27" customHeight="1" x14ac:dyDescent="0.25">
      <c r="A12" s="219"/>
      <c r="B12" s="219" t="s">
        <v>291</v>
      </c>
      <c r="C12" s="219" t="s">
        <v>435</v>
      </c>
      <c r="D12" s="219"/>
      <c r="E12" s="219"/>
    </row>
    <row r="13" spans="1:5" ht="27" customHeight="1" x14ac:dyDescent="0.25">
      <c r="A13" s="219"/>
      <c r="B13" s="219" t="s">
        <v>1717</v>
      </c>
      <c r="C13" s="219" t="s">
        <v>460</v>
      </c>
      <c r="D13" s="219"/>
      <c r="E13" s="219"/>
    </row>
    <row r="14" spans="1:5" ht="27" customHeight="1" x14ac:dyDescent="0.25">
      <c r="A14" s="219"/>
      <c r="B14" s="219" t="s">
        <v>302</v>
      </c>
      <c r="C14" s="219" t="s">
        <v>563</v>
      </c>
      <c r="D14" s="219"/>
      <c r="E14" s="219"/>
    </row>
    <row r="15" spans="1:5" ht="27" customHeight="1" x14ac:dyDescent="0.25">
      <c r="A15" s="219"/>
      <c r="B15" s="219" t="s">
        <v>327</v>
      </c>
      <c r="C15" s="219"/>
      <c r="D15" s="219"/>
      <c r="E15" s="219"/>
    </row>
    <row r="16" spans="1:5" ht="27" customHeight="1" x14ac:dyDescent="0.25">
      <c r="A16" s="219"/>
      <c r="B16" s="219" t="s">
        <v>1766</v>
      </c>
      <c r="C16" s="219"/>
      <c r="D16" s="219"/>
      <c r="E16" s="219"/>
    </row>
    <row r="17" spans="1:5" ht="27" customHeight="1" x14ac:dyDescent="0.25">
      <c r="A17" s="219"/>
      <c r="B17" s="219" t="s">
        <v>471</v>
      </c>
      <c r="C17" s="219"/>
      <c r="D17" s="219"/>
      <c r="E17" s="219"/>
    </row>
    <row r="18" spans="1:5" ht="27" customHeight="1" x14ac:dyDescent="0.25">
      <c r="A18" s="219"/>
      <c r="B18" s="219" t="s">
        <v>46</v>
      </c>
      <c r="C18" s="219"/>
      <c r="D18" s="219"/>
      <c r="E18" s="219"/>
    </row>
    <row r="19" spans="1:5" ht="27" customHeight="1" x14ac:dyDescent="0.25">
      <c r="A19" s="219"/>
      <c r="B19" s="219" t="s">
        <v>1788</v>
      </c>
      <c r="C19" s="219"/>
      <c r="D19" s="219"/>
      <c r="E19" s="219"/>
    </row>
    <row r="20" spans="1:5" ht="27" customHeight="1" x14ac:dyDescent="0.25">
      <c r="A20" s="220"/>
      <c r="B20" s="220" t="s">
        <v>561</v>
      </c>
      <c r="C20" s="220"/>
      <c r="D20" s="220"/>
      <c r="E20" s="220"/>
    </row>
  </sheetData>
  <phoneticPr fontId="71" type="noConversion"/>
  <pageMargins left="0.69930555555555596" right="0.69930555555555596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"/>
  <sheetViews>
    <sheetView topLeftCell="A175" workbookViewId="0">
      <selection activeCell="E204" sqref="E204"/>
    </sheetView>
  </sheetViews>
  <sheetFormatPr defaultColWidth="9" defaultRowHeight="14.4" x14ac:dyDescent="0.25"/>
  <cols>
    <col min="1" max="1" width="5" customWidth="1"/>
    <col min="2" max="2" width="43.88671875" customWidth="1"/>
    <col min="3" max="3" width="8.6640625" customWidth="1"/>
    <col min="4" max="4" width="15.109375" customWidth="1"/>
    <col min="5" max="5" width="20.21875" customWidth="1"/>
    <col min="6" max="6" width="6.77734375" customWidth="1"/>
    <col min="7" max="7" width="26.109375" customWidth="1"/>
    <col min="8" max="8" width="13.88671875" customWidth="1"/>
  </cols>
  <sheetData>
    <row r="1" spans="1:8" ht="36" x14ac:dyDescent="0.25">
      <c r="A1" s="142" t="s">
        <v>1799</v>
      </c>
      <c r="B1" s="143" t="s">
        <v>1800</v>
      </c>
      <c r="C1" s="143" t="s">
        <v>1801</v>
      </c>
      <c r="D1" s="143" t="s">
        <v>1802</v>
      </c>
      <c r="E1" s="144" t="s">
        <v>1803</v>
      </c>
      <c r="F1" s="145" t="s">
        <v>1804</v>
      </c>
      <c r="G1" s="146" t="s">
        <v>1805</v>
      </c>
      <c r="H1" s="146" t="s">
        <v>15</v>
      </c>
    </row>
    <row r="2" spans="1:8" ht="15.6" x14ac:dyDescent="0.25">
      <c r="A2" s="147">
        <v>1</v>
      </c>
      <c r="B2" s="148" t="s">
        <v>1806</v>
      </c>
      <c r="C2" s="148"/>
      <c r="D2" s="148" t="s">
        <v>261</v>
      </c>
      <c r="E2" s="149"/>
      <c r="F2" s="150">
        <v>1.1499999999999999</v>
      </c>
      <c r="G2" s="151"/>
      <c r="H2" s="152"/>
    </row>
    <row r="3" spans="1:8" ht="15.6" x14ac:dyDescent="0.25">
      <c r="A3" s="147">
        <v>2</v>
      </c>
      <c r="B3" s="148" t="s">
        <v>1807</v>
      </c>
      <c r="C3" s="148"/>
      <c r="D3" s="148" t="s">
        <v>1808</v>
      </c>
      <c r="E3" s="153"/>
      <c r="F3" s="150"/>
      <c r="G3" s="152"/>
      <c r="H3" s="152"/>
    </row>
    <row r="4" spans="1:8" ht="15.6" x14ac:dyDescent="0.25">
      <c r="A4" s="147">
        <v>3</v>
      </c>
      <c r="B4" s="148" t="s">
        <v>1809</v>
      </c>
      <c r="C4" s="148"/>
      <c r="D4" s="148" t="s">
        <v>1810</v>
      </c>
      <c r="E4" s="153"/>
      <c r="F4" s="150"/>
      <c r="G4" s="152"/>
      <c r="H4" s="152"/>
    </row>
    <row r="5" spans="1:8" ht="15.6" x14ac:dyDescent="0.25">
      <c r="A5" s="147">
        <v>4</v>
      </c>
      <c r="B5" s="148" t="s">
        <v>1806</v>
      </c>
      <c r="C5" s="148"/>
      <c r="D5" s="148" t="s">
        <v>1811</v>
      </c>
      <c r="E5" s="149"/>
      <c r="F5" s="154"/>
      <c r="G5" s="151" t="s">
        <v>1812</v>
      </c>
      <c r="H5" s="152"/>
    </row>
    <row r="6" spans="1:8" ht="15.6" x14ac:dyDescent="0.25">
      <c r="A6" s="147">
        <v>5</v>
      </c>
      <c r="B6" s="148" t="s">
        <v>1813</v>
      </c>
      <c r="C6" s="148"/>
      <c r="D6" s="155" t="s">
        <v>1814</v>
      </c>
      <c r="E6" s="149"/>
      <c r="F6" s="154"/>
      <c r="G6" s="151"/>
      <c r="H6" s="152"/>
    </row>
    <row r="7" spans="1:8" ht="15.6" x14ac:dyDescent="0.25">
      <c r="A7" s="147">
        <v>6</v>
      </c>
      <c r="B7" s="148" t="s">
        <v>1815</v>
      </c>
      <c r="C7" s="148"/>
      <c r="D7" s="148" t="s">
        <v>1816</v>
      </c>
      <c r="E7" s="149"/>
      <c r="F7" s="154"/>
      <c r="G7" s="151" t="s">
        <v>1817</v>
      </c>
      <c r="H7" s="152"/>
    </row>
    <row r="8" spans="1:8" ht="15.6" x14ac:dyDescent="0.25">
      <c r="A8" s="147">
        <v>7</v>
      </c>
      <c r="B8" s="148" t="s">
        <v>1818</v>
      </c>
      <c r="C8" s="148"/>
      <c r="D8" s="148" t="s">
        <v>178</v>
      </c>
      <c r="E8" s="149"/>
      <c r="F8" s="154"/>
      <c r="G8" s="151" t="s">
        <v>1819</v>
      </c>
      <c r="H8" s="152"/>
    </row>
    <row r="9" spans="1:8" ht="15.6" x14ac:dyDescent="0.25">
      <c r="A9" s="147">
        <v>8</v>
      </c>
      <c r="B9" s="148" t="s">
        <v>1818</v>
      </c>
      <c r="C9" s="148"/>
      <c r="D9" s="148" t="s">
        <v>1820</v>
      </c>
      <c r="E9" s="149"/>
      <c r="F9" s="154"/>
      <c r="G9" s="151"/>
      <c r="H9" s="151"/>
    </row>
    <row r="10" spans="1:8" ht="15.6" x14ac:dyDescent="0.25">
      <c r="A10" s="147">
        <v>9</v>
      </c>
      <c r="B10" s="148" t="s">
        <v>1821</v>
      </c>
      <c r="C10" s="156"/>
      <c r="D10" s="148" t="s">
        <v>429</v>
      </c>
      <c r="E10" s="151" t="s">
        <v>1822</v>
      </c>
      <c r="F10" s="154"/>
      <c r="G10" s="151"/>
      <c r="H10" s="157"/>
    </row>
    <row r="11" spans="1:8" ht="15.6" x14ac:dyDescent="0.25">
      <c r="A11" s="147">
        <v>10</v>
      </c>
      <c r="B11" s="148" t="s">
        <v>1823</v>
      </c>
      <c r="C11" s="156"/>
      <c r="D11" s="148" t="s">
        <v>1824</v>
      </c>
      <c r="E11" s="149"/>
      <c r="F11" s="154"/>
      <c r="G11" s="151"/>
      <c r="H11" s="152"/>
    </row>
    <row r="12" spans="1:8" ht="15.6" x14ac:dyDescent="0.25">
      <c r="A12" s="147">
        <v>11</v>
      </c>
      <c r="B12" s="148" t="s">
        <v>1825</v>
      </c>
      <c r="C12" s="156"/>
      <c r="D12" s="148" t="s">
        <v>1826</v>
      </c>
      <c r="E12" s="149"/>
      <c r="F12" s="154"/>
      <c r="G12" s="151"/>
      <c r="H12" s="152"/>
    </row>
    <row r="13" spans="1:8" ht="18.75" customHeight="1" x14ac:dyDescent="0.25">
      <c r="A13" s="147">
        <v>12</v>
      </c>
      <c r="B13" s="148" t="s">
        <v>1827</v>
      </c>
      <c r="C13" s="148"/>
      <c r="D13" s="148" t="s">
        <v>1828</v>
      </c>
      <c r="E13" s="149"/>
      <c r="F13" s="154"/>
      <c r="G13" s="158" t="s">
        <v>1829</v>
      </c>
      <c r="H13" s="151"/>
    </row>
    <row r="14" spans="1:8" ht="15.6" x14ac:dyDescent="0.25">
      <c r="A14" s="147">
        <v>13</v>
      </c>
      <c r="B14" s="148" t="s">
        <v>1830</v>
      </c>
      <c r="C14" s="156"/>
      <c r="D14" s="148" t="s">
        <v>1831</v>
      </c>
      <c r="E14" s="153"/>
      <c r="F14" s="154"/>
      <c r="G14" s="151"/>
      <c r="H14" s="151"/>
    </row>
    <row r="15" spans="1:8" ht="15.6" x14ac:dyDescent="0.25">
      <c r="A15" s="147">
        <v>14</v>
      </c>
      <c r="B15" s="148" t="s">
        <v>1830</v>
      </c>
      <c r="C15" s="156"/>
      <c r="D15" s="148" t="s">
        <v>1832</v>
      </c>
      <c r="E15" s="149"/>
      <c r="F15" s="154"/>
      <c r="G15" s="151" t="s">
        <v>1833</v>
      </c>
      <c r="H15" s="151"/>
    </row>
    <row r="16" spans="1:8" ht="15.6" x14ac:dyDescent="0.25">
      <c r="A16" s="147">
        <v>15</v>
      </c>
      <c r="B16" s="148" t="s">
        <v>1834</v>
      </c>
      <c r="C16" s="159"/>
      <c r="D16" s="148" t="s">
        <v>1835</v>
      </c>
      <c r="E16" s="153"/>
      <c r="F16" s="150"/>
      <c r="G16" s="152"/>
      <c r="H16" s="152"/>
    </row>
    <row r="17" spans="1:8" ht="15.6" x14ac:dyDescent="0.25">
      <c r="A17" s="147">
        <v>16</v>
      </c>
      <c r="B17" s="148" t="s">
        <v>1836</v>
      </c>
      <c r="C17" s="156"/>
      <c r="D17" s="148" t="s">
        <v>1837</v>
      </c>
      <c r="E17" s="160"/>
      <c r="F17" s="161"/>
      <c r="G17" s="162"/>
      <c r="H17" s="162"/>
    </row>
    <row r="18" spans="1:8" ht="15.6" x14ac:dyDescent="0.25">
      <c r="A18" s="147">
        <v>17</v>
      </c>
      <c r="B18" s="148" t="s">
        <v>1838</v>
      </c>
      <c r="C18" s="156"/>
      <c r="D18" s="148" t="s">
        <v>1839</v>
      </c>
      <c r="E18" s="149"/>
      <c r="F18" s="154"/>
      <c r="G18" s="151"/>
      <c r="H18" s="151"/>
    </row>
    <row r="19" spans="1:8" ht="15.6" x14ac:dyDescent="0.25">
      <c r="A19" s="147">
        <v>18</v>
      </c>
      <c r="B19" s="148" t="s">
        <v>1840</v>
      </c>
      <c r="C19" s="156"/>
      <c r="D19" s="148" t="s">
        <v>1841</v>
      </c>
      <c r="E19" s="153"/>
      <c r="F19" s="150"/>
      <c r="G19" s="152"/>
      <c r="H19" s="152"/>
    </row>
    <row r="20" spans="1:8" ht="15.6" x14ac:dyDescent="0.25">
      <c r="A20" s="147">
        <v>19</v>
      </c>
      <c r="B20" s="148" t="s">
        <v>1842</v>
      </c>
      <c r="C20" s="156"/>
      <c r="D20" s="148" t="s">
        <v>1843</v>
      </c>
      <c r="E20" s="153"/>
      <c r="F20" s="150"/>
      <c r="G20" s="152"/>
      <c r="H20" s="152"/>
    </row>
    <row r="21" spans="1:8" ht="15.6" x14ac:dyDescent="0.25">
      <c r="A21" s="147">
        <v>20</v>
      </c>
      <c r="B21" s="148" t="s">
        <v>1844</v>
      </c>
      <c r="C21" s="148"/>
      <c r="D21" s="148" t="s">
        <v>529</v>
      </c>
      <c r="E21" s="153"/>
      <c r="F21" s="150"/>
      <c r="G21" s="152"/>
      <c r="H21" s="152"/>
    </row>
    <row r="22" spans="1:8" ht="15.6" x14ac:dyDescent="0.25">
      <c r="A22" s="147">
        <v>21</v>
      </c>
      <c r="B22" s="148" t="s">
        <v>1845</v>
      </c>
      <c r="C22" s="148"/>
      <c r="D22" s="148" t="s">
        <v>79</v>
      </c>
      <c r="E22" s="149" t="s">
        <v>1846</v>
      </c>
      <c r="F22" s="154"/>
      <c r="G22" s="151"/>
      <c r="H22" s="151"/>
    </row>
    <row r="23" spans="1:8" ht="36" x14ac:dyDescent="0.25">
      <c r="A23" s="147">
        <v>22</v>
      </c>
      <c r="B23" s="148" t="s">
        <v>1847</v>
      </c>
      <c r="C23" s="148"/>
      <c r="D23" s="148" t="s">
        <v>1848</v>
      </c>
      <c r="E23" s="163" t="s">
        <v>1849</v>
      </c>
      <c r="F23" s="150"/>
      <c r="G23" s="152"/>
      <c r="H23" s="152"/>
    </row>
    <row r="24" spans="1:8" ht="15.6" x14ac:dyDescent="0.25">
      <c r="A24" s="147">
        <v>23</v>
      </c>
      <c r="B24" s="148" t="s">
        <v>1847</v>
      </c>
      <c r="C24" s="148"/>
      <c r="D24" s="148" t="s">
        <v>1850</v>
      </c>
      <c r="E24" s="153" t="s">
        <v>1851</v>
      </c>
      <c r="F24" s="150"/>
      <c r="G24" s="152" t="s">
        <v>1852</v>
      </c>
      <c r="H24" s="152"/>
    </row>
    <row r="25" spans="1:8" ht="36" x14ac:dyDescent="0.25">
      <c r="A25" s="147">
        <v>24</v>
      </c>
      <c r="B25" s="148" t="s">
        <v>1847</v>
      </c>
      <c r="C25" s="148"/>
      <c r="D25" s="148" t="s">
        <v>1853</v>
      </c>
      <c r="E25" s="163" t="s">
        <v>1854</v>
      </c>
      <c r="F25" s="150"/>
      <c r="G25" s="164" t="s">
        <v>1855</v>
      </c>
      <c r="H25" s="152"/>
    </row>
    <row r="26" spans="1:8" ht="15.6" x14ac:dyDescent="0.25">
      <c r="A26" s="147">
        <v>25</v>
      </c>
      <c r="B26" s="148" t="s">
        <v>1856</v>
      </c>
      <c r="C26" s="165"/>
      <c r="D26" s="148" t="s">
        <v>1857</v>
      </c>
      <c r="E26" s="153"/>
      <c r="F26" s="150"/>
      <c r="G26" s="152" t="s">
        <v>1858</v>
      </c>
      <c r="H26" s="152"/>
    </row>
    <row r="27" spans="1:8" ht="15.6" x14ac:dyDescent="0.25">
      <c r="A27" s="147">
        <v>26</v>
      </c>
      <c r="B27" s="148" t="s">
        <v>1859</v>
      </c>
      <c r="C27" s="156"/>
      <c r="D27" s="148" t="s">
        <v>1860</v>
      </c>
      <c r="E27" s="149"/>
      <c r="F27" s="154"/>
      <c r="G27" s="151"/>
      <c r="H27" s="151"/>
    </row>
    <row r="28" spans="1:8" ht="15.6" x14ac:dyDescent="0.25">
      <c r="A28" s="147">
        <v>27</v>
      </c>
      <c r="B28" s="148" t="s">
        <v>1861</v>
      </c>
      <c r="C28" s="156"/>
      <c r="D28" s="148" t="s">
        <v>490</v>
      </c>
      <c r="E28" s="166" t="s">
        <v>1862</v>
      </c>
      <c r="F28" s="167"/>
      <c r="G28" s="166" t="s">
        <v>1863</v>
      </c>
      <c r="H28" s="168"/>
    </row>
    <row r="29" spans="1:8" ht="15.6" x14ac:dyDescent="0.25">
      <c r="A29" s="147">
        <v>28</v>
      </c>
      <c r="B29" s="148" t="s">
        <v>1864</v>
      </c>
      <c r="C29" s="169"/>
      <c r="D29" s="169" t="s">
        <v>1865</v>
      </c>
      <c r="E29" s="170"/>
      <c r="F29" s="41"/>
      <c r="G29" s="41"/>
      <c r="H29" s="171"/>
    </row>
    <row r="30" spans="1:8" ht="15.6" x14ac:dyDescent="0.25">
      <c r="A30" s="147">
        <v>29</v>
      </c>
      <c r="B30" s="172" t="s">
        <v>1866</v>
      </c>
      <c r="C30" s="173"/>
      <c r="D30" s="174" t="s">
        <v>1867</v>
      </c>
      <c r="E30" s="175"/>
      <c r="F30" s="176"/>
      <c r="G30" s="177" t="s">
        <v>1868</v>
      </c>
      <c r="H30" s="166"/>
    </row>
    <row r="31" spans="1:8" ht="15.6" x14ac:dyDescent="0.25">
      <c r="A31" s="147">
        <v>30</v>
      </c>
      <c r="B31" s="148" t="s">
        <v>1869</v>
      </c>
      <c r="C31" s="156"/>
      <c r="D31" s="148" t="s">
        <v>1870</v>
      </c>
      <c r="E31" s="149"/>
      <c r="F31" s="154"/>
      <c r="G31" s="151"/>
      <c r="H31" s="152"/>
    </row>
    <row r="32" spans="1:8" ht="15.6" x14ac:dyDescent="0.25">
      <c r="A32" s="147">
        <v>31</v>
      </c>
      <c r="B32" s="174" t="s">
        <v>1871</v>
      </c>
      <c r="C32" s="178"/>
      <c r="D32" s="174" t="s">
        <v>1872</v>
      </c>
      <c r="E32" s="179"/>
      <c r="F32" s="180"/>
      <c r="G32" s="172" t="s">
        <v>1873</v>
      </c>
      <c r="H32" s="151"/>
    </row>
    <row r="33" spans="1:8" ht="15.6" x14ac:dyDescent="0.25">
      <c r="A33" s="147">
        <v>32</v>
      </c>
      <c r="B33" s="148" t="s">
        <v>1874</v>
      </c>
      <c r="C33" s="165"/>
      <c r="D33" s="148" t="s">
        <v>1875</v>
      </c>
      <c r="E33" s="149"/>
      <c r="F33" s="154"/>
      <c r="G33" s="151" t="s">
        <v>1876</v>
      </c>
      <c r="H33" s="151"/>
    </row>
    <row r="34" spans="1:8" ht="15.6" x14ac:dyDescent="0.25">
      <c r="A34" s="147">
        <v>33</v>
      </c>
      <c r="B34" s="148" t="s">
        <v>1877</v>
      </c>
      <c r="C34" s="156"/>
      <c r="D34" s="148" t="s">
        <v>1878</v>
      </c>
      <c r="E34" s="149"/>
      <c r="F34" s="154"/>
      <c r="G34" s="151"/>
      <c r="H34" s="151"/>
    </row>
    <row r="35" spans="1:8" ht="15.6" x14ac:dyDescent="0.25">
      <c r="A35" s="147">
        <v>34</v>
      </c>
      <c r="B35" s="148" t="s">
        <v>1879</v>
      </c>
      <c r="C35" s="156"/>
      <c r="D35" s="148" t="s">
        <v>1880</v>
      </c>
      <c r="E35" s="181"/>
      <c r="F35" s="167"/>
      <c r="G35" s="166"/>
      <c r="H35" s="166"/>
    </row>
    <row r="36" spans="1:8" ht="15.6" x14ac:dyDescent="0.25">
      <c r="A36" s="147">
        <v>35</v>
      </c>
      <c r="B36" s="148" t="s">
        <v>1881</v>
      </c>
      <c r="C36" s="156"/>
      <c r="D36" s="148" t="s">
        <v>1882</v>
      </c>
      <c r="E36" s="149"/>
      <c r="F36" s="154"/>
      <c r="G36" s="182" t="s">
        <v>1883</v>
      </c>
      <c r="H36" s="151"/>
    </row>
    <row r="37" spans="1:8" ht="15.6" x14ac:dyDescent="0.25">
      <c r="A37" s="147">
        <v>36</v>
      </c>
      <c r="B37" s="183" t="s">
        <v>1884</v>
      </c>
      <c r="C37" s="184"/>
      <c r="D37" s="185" t="s">
        <v>1885</v>
      </c>
      <c r="E37" s="149"/>
      <c r="F37" s="186"/>
      <c r="G37" s="187"/>
      <c r="H37" s="187"/>
    </row>
    <row r="38" spans="1:8" ht="15.6" x14ac:dyDescent="0.25">
      <c r="A38" s="147">
        <v>37</v>
      </c>
      <c r="B38" s="183" t="s">
        <v>1886</v>
      </c>
      <c r="C38" s="184"/>
      <c r="D38" s="185" t="s">
        <v>1885</v>
      </c>
      <c r="E38" s="181"/>
      <c r="F38" s="188"/>
      <c r="G38" s="189" t="s">
        <v>1887</v>
      </c>
      <c r="H38" s="190"/>
    </row>
    <row r="39" spans="1:8" ht="15.6" x14ac:dyDescent="0.25">
      <c r="A39" s="147">
        <v>38</v>
      </c>
      <c r="B39" s="148" t="s">
        <v>1888</v>
      </c>
      <c r="C39" s="156"/>
      <c r="D39" s="148" t="s">
        <v>1889</v>
      </c>
      <c r="E39" s="149"/>
      <c r="F39" s="154"/>
      <c r="G39" s="151" t="s">
        <v>1890</v>
      </c>
      <c r="H39" s="151"/>
    </row>
    <row r="40" spans="1:8" ht="15.6" x14ac:dyDescent="0.25">
      <c r="A40" s="147">
        <v>39</v>
      </c>
      <c r="B40" s="165" t="s">
        <v>1891</v>
      </c>
      <c r="C40" s="191"/>
      <c r="D40" s="148" t="s">
        <v>41</v>
      </c>
      <c r="E40" s="149"/>
      <c r="F40" s="154"/>
      <c r="G40" s="151" t="s">
        <v>1892</v>
      </c>
      <c r="H40" s="151"/>
    </row>
    <row r="41" spans="1:8" ht="15.6" x14ac:dyDescent="0.25">
      <c r="A41" s="147">
        <v>40</v>
      </c>
      <c r="B41" s="148" t="s">
        <v>1893</v>
      </c>
      <c r="C41" s="165"/>
      <c r="D41" s="148" t="s">
        <v>1894</v>
      </c>
      <c r="E41" s="149" t="s">
        <v>1862</v>
      </c>
      <c r="F41" s="154"/>
      <c r="G41" s="151" t="s">
        <v>1895</v>
      </c>
      <c r="H41" s="151"/>
    </row>
    <row r="42" spans="1:8" ht="15.6" x14ac:dyDescent="0.25">
      <c r="A42" s="147">
        <v>41</v>
      </c>
      <c r="B42" s="148" t="s">
        <v>1896</v>
      </c>
      <c r="C42" s="165"/>
      <c r="D42" s="148" t="s">
        <v>1897</v>
      </c>
      <c r="E42" s="149"/>
      <c r="F42" s="154"/>
      <c r="G42" s="151" t="s">
        <v>1898</v>
      </c>
      <c r="H42" s="151"/>
    </row>
    <row r="43" spans="1:8" ht="15.6" x14ac:dyDescent="0.25">
      <c r="A43" s="147">
        <v>42</v>
      </c>
      <c r="B43" s="148" t="s">
        <v>1899</v>
      </c>
      <c r="C43" s="165"/>
      <c r="D43" s="148" t="s">
        <v>1900</v>
      </c>
      <c r="E43" s="149"/>
      <c r="F43" s="154"/>
      <c r="G43" s="151"/>
      <c r="H43" s="151"/>
    </row>
    <row r="44" spans="1:8" ht="15.6" x14ac:dyDescent="0.25">
      <c r="A44" s="147">
        <v>43</v>
      </c>
      <c r="B44" s="192" t="s">
        <v>1901</v>
      </c>
      <c r="C44" s="193"/>
      <c r="D44" s="192" t="s">
        <v>1900</v>
      </c>
      <c r="E44" s="149"/>
      <c r="F44" s="154"/>
      <c r="G44" s="151" t="s">
        <v>1902</v>
      </c>
      <c r="H44" s="151"/>
    </row>
    <row r="45" spans="1:8" ht="15.6" x14ac:dyDescent="0.25">
      <c r="A45" s="147">
        <v>44</v>
      </c>
      <c r="B45" s="165" t="s">
        <v>1903</v>
      </c>
      <c r="C45" s="191"/>
      <c r="D45" s="148" t="s">
        <v>1904</v>
      </c>
      <c r="E45" s="149"/>
      <c r="F45" s="154"/>
      <c r="G45" s="151"/>
      <c r="H45" s="194"/>
    </row>
    <row r="46" spans="1:8" ht="15.6" x14ac:dyDescent="0.25">
      <c r="A46" s="147">
        <v>45</v>
      </c>
      <c r="B46" s="148" t="s">
        <v>1905</v>
      </c>
      <c r="C46" s="148"/>
      <c r="D46" s="148" t="s">
        <v>453</v>
      </c>
      <c r="E46" s="181"/>
      <c r="F46" s="167"/>
      <c r="G46" s="166" t="s">
        <v>1906</v>
      </c>
      <c r="H46" s="166"/>
    </row>
    <row r="47" spans="1:8" ht="15.6" x14ac:dyDescent="0.25">
      <c r="A47" s="147">
        <v>46</v>
      </c>
      <c r="B47" s="148" t="s">
        <v>1907</v>
      </c>
      <c r="C47" s="156"/>
      <c r="D47" s="148" t="s">
        <v>1908</v>
      </c>
      <c r="E47" s="149"/>
      <c r="F47" s="154"/>
      <c r="G47" s="151"/>
      <c r="H47" s="151"/>
    </row>
    <row r="48" spans="1:8" ht="15.6" x14ac:dyDescent="0.25">
      <c r="A48" s="147">
        <v>47</v>
      </c>
      <c r="B48" s="148" t="s">
        <v>1909</v>
      </c>
      <c r="C48" s="165"/>
      <c r="D48" s="148" t="s">
        <v>1910</v>
      </c>
      <c r="E48" s="149"/>
      <c r="F48" s="154"/>
      <c r="G48" s="151"/>
      <c r="H48" s="151"/>
    </row>
    <row r="49" spans="1:8" ht="15.6" x14ac:dyDescent="0.25">
      <c r="A49" s="147">
        <v>48</v>
      </c>
      <c r="B49" s="148" t="s">
        <v>1911</v>
      </c>
      <c r="C49" s="165"/>
      <c r="D49" s="148" t="s">
        <v>76</v>
      </c>
      <c r="E49" s="149"/>
      <c r="F49" s="154"/>
      <c r="G49" s="151"/>
      <c r="H49" s="151"/>
    </row>
    <row r="50" spans="1:8" ht="15.6" x14ac:dyDescent="0.25">
      <c r="A50" s="147">
        <v>49</v>
      </c>
      <c r="B50" s="148" t="s">
        <v>1912</v>
      </c>
      <c r="C50" s="156"/>
      <c r="D50" s="148" t="s">
        <v>1913</v>
      </c>
      <c r="E50" s="149"/>
      <c r="F50" s="154"/>
      <c r="G50" s="151"/>
      <c r="H50" s="151"/>
    </row>
    <row r="51" spans="1:8" ht="15.6" x14ac:dyDescent="0.25">
      <c r="A51" s="147">
        <v>50</v>
      </c>
      <c r="B51" s="148" t="s">
        <v>1914</v>
      </c>
      <c r="C51" s="159"/>
      <c r="D51" s="148" t="s">
        <v>1915</v>
      </c>
      <c r="E51" s="149"/>
      <c r="F51" s="154"/>
      <c r="G51" s="151"/>
      <c r="H51" s="151"/>
    </row>
    <row r="52" spans="1:8" ht="15.6" x14ac:dyDescent="0.25">
      <c r="A52" s="147">
        <v>51</v>
      </c>
      <c r="B52" s="151" t="s">
        <v>1916</v>
      </c>
      <c r="C52" s="159"/>
      <c r="D52" s="148" t="s">
        <v>1917</v>
      </c>
      <c r="E52" s="149"/>
      <c r="F52" s="154"/>
      <c r="G52" s="151"/>
      <c r="H52" s="151"/>
    </row>
    <row r="53" spans="1:8" ht="15.6" x14ac:dyDescent="0.25">
      <c r="A53" s="147">
        <v>52</v>
      </c>
      <c r="B53" s="151" t="s">
        <v>1918</v>
      </c>
      <c r="C53" s="156"/>
      <c r="D53" s="148" t="s">
        <v>1919</v>
      </c>
      <c r="E53" s="181"/>
      <c r="F53" s="167"/>
      <c r="G53" s="166" t="s">
        <v>1920</v>
      </c>
      <c r="H53" s="166"/>
    </row>
    <row r="54" spans="1:8" ht="15.6" x14ac:dyDescent="0.25">
      <c r="A54" s="147">
        <v>53</v>
      </c>
      <c r="B54" s="151" t="s">
        <v>1921</v>
      </c>
      <c r="C54" s="159"/>
      <c r="D54" s="148" t="s">
        <v>1922</v>
      </c>
      <c r="E54" s="149"/>
      <c r="F54" s="154"/>
      <c r="G54" s="151"/>
      <c r="H54" s="151"/>
    </row>
    <row r="55" spans="1:8" ht="15.6" x14ac:dyDescent="0.25">
      <c r="A55" s="147">
        <v>54</v>
      </c>
      <c r="B55" s="151" t="s">
        <v>1923</v>
      </c>
      <c r="C55" s="165"/>
      <c r="D55" s="148" t="s">
        <v>1924</v>
      </c>
      <c r="E55" s="181"/>
      <c r="F55" s="167"/>
      <c r="G55" s="166"/>
      <c r="H55" s="166"/>
    </row>
    <row r="56" spans="1:8" ht="15.6" x14ac:dyDescent="0.25">
      <c r="A56" s="147">
        <v>55</v>
      </c>
      <c r="B56" s="151" t="s">
        <v>1884</v>
      </c>
      <c r="C56" s="165"/>
      <c r="D56" s="148" t="s">
        <v>1925</v>
      </c>
      <c r="E56" s="181"/>
      <c r="F56" s="167"/>
      <c r="G56" s="166"/>
      <c r="H56" s="162"/>
    </row>
    <row r="57" spans="1:8" ht="15.6" x14ac:dyDescent="0.25">
      <c r="A57" s="147">
        <v>56</v>
      </c>
      <c r="B57" s="151" t="s">
        <v>1926</v>
      </c>
      <c r="C57" s="156"/>
      <c r="D57" s="148" t="s">
        <v>1927</v>
      </c>
      <c r="E57" s="149"/>
      <c r="F57" s="154"/>
      <c r="G57" s="151" t="s">
        <v>508</v>
      </c>
      <c r="H57" s="162"/>
    </row>
    <row r="58" spans="1:8" ht="15.6" x14ac:dyDescent="0.25">
      <c r="A58" s="147">
        <v>57</v>
      </c>
      <c r="B58" s="148" t="s">
        <v>1928</v>
      </c>
      <c r="C58" s="156"/>
      <c r="D58" s="148" t="s">
        <v>1929</v>
      </c>
      <c r="E58" s="181"/>
      <c r="F58" s="167"/>
      <c r="G58" s="151"/>
      <c r="H58" s="166"/>
    </row>
    <row r="59" spans="1:8" ht="15.6" x14ac:dyDescent="0.25">
      <c r="A59" s="147">
        <v>58</v>
      </c>
      <c r="B59" s="151" t="s">
        <v>1930</v>
      </c>
      <c r="C59" s="156"/>
      <c r="D59" s="148" t="s">
        <v>1931</v>
      </c>
      <c r="E59" s="181"/>
      <c r="F59" s="167"/>
      <c r="G59" s="151" t="s">
        <v>508</v>
      </c>
      <c r="H59" s="166"/>
    </row>
    <row r="60" spans="1:8" ht="15.6" x14ac:dyDescent="0.25">
      <c r="A60" s="147">
        <v>59</v>
      </c>
      <c r="B60" s="187" t="s">
        <v>1932</v>
      </c>
      <c r="C60" s="195"/>
      <c r="D60" s="185" t="s">
        <v>1933</v>
      </c>
      <c r="E60" s="181"/>
      <c r="F60" s="186"/>
      <c r="G60" s="151"/>
      <c r="H60" s="151"/>
    </row>
    <row r="61" spans="1:8" ht="15.6" x14ac:dyDescent="0.25">
      <c r="A61" s="147">
        <v>60</v>
      </c>
      <c r="B61" s="151" t="s">
        <v>1934</v>
      </c>
      <c r="C61" s="156"/>
      <c r="D61" s="148" t="s">
        <v>1935</v>
      </c>
      <c r="E61" s="153"/>
      <c r="F61" s="150"/>
      <c r="G61" s="151"/>
      <c r="H61" s="151"/>
    </row>
    <row r="62" spans="1:8" ht="15.6" x14ac:dyDescent="0.25">
      <c r="A62" s="147">
        <v>61</v>
      </c>
      <c r="B62" s="151" t="s">
        <v>1936</v>
      </c>
      <c r="C62" s="156"/>
      <c r="D62" s="148" t="s">
        <v>1937</v>
      </c>
      <c r="E62" s="153"/>
      <c r="F62" s="150"/>
      <c r="G62" s="151"/>
      <c r="H62" s="151"/>
    </row>
    <row r="63" spans="1:8" ht="15.6" x14ac:dyDescent="0.25">
      <c r="A63" s="147">
        <v>62</v>
      </c>
      <c r="B63" s="151" t="s">
        <v>1934</v>
      </c>
      <c r="C63" s="156"/>
      <c r="D63" s="148" t="s">
        <v>1938</v>
      </c>
      <c r="E63" s="181"/>
      <c r="F63" s="154"/>
      <c r="G63" s="151"/>
      <c r="H63" s="151"/>
    </row>
    <row r="64" spans="1:8" ht="15.6" x14ac:dyDescent="0.25">
      <c r="A64" s="147">
        <v>63</v>
      </c>
      <c r="B64" s="151" t="s">
        <v>1939</v>
      </c>
      <c r="C64" s="156"/>
      <c r="D64" s="148" t="s">
        <v>527</v>
      </c>
      <c r="E64" s="181"/>
      <c r="F64" s="161"/>
      <c r="G64" s="166" t="s">
        <v>1940</v>
      </c>
      <c r="H64" s="166"/>
    </row>
    <row r="65" spans="1:8" ht="15.6" x14ac:dyDescent="0.25">
      <c r="A65" s="147">
        <v>64</v>
      </c>
      <c r="B65" s="151" t="s">
        <v>1941</v>
      </c>
      <c r="C65" s="148"/>
      <c r="D65" s="148" t="s">
        <v>62</v>
      </c>
      <c r="E65" s="149" t="s">
        <v>1942</v>
      </c>
      <c r="F65" s="161"/>
      <c r="G65" s="166"/>
      <c r="H65" s="166"/>
    </row>
    <row r="66" spans="1:8" ht="15.6" x14ac:dyDescent="0.25">
      <c r="A66" s="147">
        <v>65</v>
      </c>
      <c r="B66" s="151" t="s">
        <v>1941</v>
      </c>
      <c r="C66" s="148"/>
      <c r="D66" s="148" t="s">
        <v>1943</v>
      </c>
      <c r="E66" s="149" t="s">
        <v>1942</v>
      </c>
      <c r="F66" s="150"/>
      <c r="G66" s="151" t="s">
        <v>1944</v>
      </c>
      <c r="H66" s="151"/>
    </row>
    <row r="67" spans="1:8" ht="15.6" x14ac:dyDescent="0.25">
      <c r="A67" s="147">
        <v>66</v>
      </c>
      <c r="B67" s="151" t="s">
        <v>1941</v>
      </c>
      <c r="C67" s="148"/>
      <c r="D67" s="148" t="s">
        <v>1945</v>
      </c>
      <c r="E67" s="175" t="s">
        <v>1946</v>
      </c>
      <c r="F67" s="167"/>
      <c r="G67" s="166" t="s">
        <v>1947</v>
      </c>
      <c r="H67" s="166"/>
    </row>
    <row r="68" spans="1:8" ht="15.6" x14ac:dyDescent="0.25">
      <c r="A68" s="147">
        <v>67</v>
      </c>
      <c r="B68" s="148" t="s">
        <v>1948</v>
      </c>
      <c r="C68" s="148"/>
      <c r="D68" s="148" t="s">
        <v>1949</v>
      </c>
      <c r="E68" s="149"/>
      <c r="F68" s="154"/>
      <c r="G68" s="196"/>
      <c r="H68" s="151"/>
    </row>
    <row r="69" spans="1:8" ht="15.6" x14ac:dyDescent="0.25">
      <c r="A69" s="147">
        <v>68</v>
      </c>
      <c r="B69" s="148" t="s">
        <v>1950</v>
      </c>
      <c r="C69" s="156"/>
      <c r="D69" s="148" t="s">
        <v>1951</v>
      </c>
      <c r="E69" s="181"/>
      <c r="F69" s="167"/>
      <c r="G69" s="197" t="s">
        <v>1952</v>
      </c>
      <c r="H69" s="151"/>
    </row>
    <row r="70" spans="1:8" ht="15.6" x14ac:dyDescent="0.25">
      <c r="A70" s="147">
        <v>69</v>
      </c>
      <c r="B70" s="148" t="s">
        <v>1953</v>
      </c>
      <c r="C70" s="159"/>
      <c r="D70" s="148" t="s">
        <v>1954</v>
      </c>
      <c r="E70" s="149"/>
      <c r="F70" s="154"/>
      <c r="G70" s="196"/>
      <c r="H70" s="151"/>
    </row>
    <row r="71" spans="1:8" ht="15.6" x14ac:dyDescent="0.25">
      <c r="A71" s="147">
        <v>70</v>
      </c>
      <c r="B71" s="165" t="s">
        <v>1955</v>
      </c>
      <c r="C71" s="165"/>
      <c r="D71" s="165" t="s">
        <v>1956</v>
      </c>
      <c r="E71" s="198"/>
      <c r="F71" s="167"/>
      <c r="G71" s="197" t="s">
        <v>1957</v>
      </c>
      <c r="H71" s="194"/>
    </row>
    <row r="72" spans="1:8" ht="15.6" x14ac:dyDescent="0.25">
      <c r="A72" s="147">
        <v>71</v>
      </c>
      <c r="B72" s="148" t="s">
        <v>1958</v>
      </c>
      <c r="C72" s="156"/>
      <c r="D72" s="148" t="s">
        <v>489</v>
      </c>
      <c r="E72" s="149"/>
      <c r="F72" s="154"/>
      <c r="G72" s="199" t="s">
        <v>1959</v>
      </c>
      <c r="H72" s="151"/>
    </row>
    <row r="73" spans="1:8" ht="15.6" x14ac:dyDescent="0.25">
      <c r="A73" s="147">
        <v>72</v>
      </c>
      <c r="B73" s="148" t="s">
        <v>1960</v>
      </c>
      <c r="C73" s="156"/>
      <c r="D73" s="148" t="s">
        <v>1961</v>
      </c>
      <c r="E73" s="149"/>
      <c r="F73" s="154"/>
      <c r="G73" s="196"/>
      <c r="H73" s="151"/>
    </row>
    <row r="74" spans="1:8" ht="15.6" x14ac:dyDescent="0.25">
      <c r="A74" s="147">
        <v>73</v>
      </c>
      <c r="B74" s="148" t="s">
        <v>1962</v>
      </c>
      <c r="C74" s="156"/>
      <c r="D74" s="148" t="s">
        <v>1963</v>
      </c>
      <c r="E74" s="149"/>
      <c r="F74" s="154"/>
      <c r="G74" s="196"/>
      <c r="H74" s="151"/>
    </row>
    <row r="75" spans="1:8" ht="15.6" x14ac:dyDescent="0.25">
      <c r="A75" s="147">
        <v>74</v>
      </c>
      <c r="B75" s="148" t="s">
        <v>1964</v>
      </c>
      <c r="C75" s="191"/>
      <c r="D75" s="148" t="s">
        <v>1965</v>
      </c>
      <c r="E75" s="149"/>
      <c r="F75" s="154"/>
      <c r="G75" s="196"/>
      <c r="H75" s="151"/>
    </row>
    <row r="76" spans="1:8" ht="15.6" x14ac:dyDescent="0.25">
      <c r="A76" s="147">
        <v>75</v>
      </c>
      <c r="B76" s="148" t="s">
        <v>1966</v>
      </c>
      <c r="C76" s="156"/>
      <c r="D76" s="148" t="s">
        <v>463</v>
      </c>
      <c r="E76" s="149"/>
      <c r="F76" s="154"/>
      <c r="G76" s="196" t="s">
        <v>460</v>
      </c>
      <c r="H76" s="151"/>
    </row>
    <row r="77" spans="1:8" ht="15.6" x14ac:dyDescent="0.25">
      <c r="A77" s="147">
        <v>76</v>
      </c>
      <c r="B77" s="148" t="s">
        <v>1967</v>
      </c>
      <c r="C77" s="159"/>
      <c r="D77" s="148" t="s">
        <v>1968</v>
      </c>
      <c r="E77" s="149"/>
      <c r="F77" s="154"/>
      <c r="G77" s="196"/>
      <c r="H77" s="151"/>
    </row>
    <row r="78" spans="1:8" ht="15.6" x14ac:dyDescent="0.25">
      <c r="A78" s="147">
        <v>77</v>
      </c>
      <c r="B78" s="148" t="s">
        <v>1969</v>
      </c>
      <c r="C78" s="148"/>
      <c r="D78" s="148" t="s">
        <v>1970</v>
      </c>
      <c r="E78" s="149"/>
      <c r="F78" s="200"/>
      <c r="G78" s="151"/>
      <c r="H78" s="151"/>
    </row>
    <row r="79" spans="1:8" ht="15.6" x14ac:dyDescent="0.25">
      <c r="A79" s="147">
        <v>78</v>
      </c>
      <c r="B79" s="148" t="s">
        <v>1971</v>
      </c>
      <c r="C79" s="148"/>
      <c r="D79" s="148" t="s">
        <v>1972</v>
      </c>
      <c r="E79" s="149"/>
      <c r="F79" s="200"/>
      <c r="G79" s="151"/>
      <c r="H79" s="151"/>
    </row>
    <row r="80" spans="1:8" ht="15.6" x14ac:dyDescent="0.25">
      <c r="A80" s="147">
        <v>79</v>
      </c>
      <c r="B80" s="165" t="s">
        <v>1973</v>
      </c>
      <c r="C80" s="156"/>
      <c r="D80" s="148" t="s">
        <v>1974</v>
      </c>
      <c r="E80" s="149"/>
      <c r="F80" s="200"/>
      <c r="G80" s="151"/>
      <c r="H80" s="151"/>
    </row>
    <row r="81" spans="1:8" ht="15.6" x14ac:dyDescent="0.25">
      <c r="A81" s="147">
        <v>80</v>
      </c>
      <c r="B81" s="183" t="s">
        <v>1975</v>
      </c>
      <c r="C81" s="195"/>
      <c r="D81" s="185" t="s">
        <v>1976</v>
      </c>
      <c r="E81" s="201"/>
      <c r="F81" s="202"/>
      <c r="G81" s="187" t="s">
        <v>1977</v>
      </c>
      <c r="H81" s="187"/>
    </row>
    <row r="82" spans="1:8" ht="15.6" x14ac:dyDescent="0.25">
      <c r="A82" s="147">
        <v>81</v>
      </c>
      <c r="B82" s="148" t="s">
        <v>1978</v>
      </c>
      <c r="C82" s="148"/>
      <c r="D82" s="148" t="s">
        <v>250</v>
      </c>
      <c r="E82" s="149" t="s">
        <v>1979</v>
      </c>
      <c r="F82" s="200"/>
      <c r="G82" s="151" t="s">
        <v>1980</v>
      </c>
      <c r="H82" s="151"/>
    </row>
    <row r="83" spans="1:8" ht="15.6" x14ac:dyDescent="0.25">
      <c r="A83" s="147">
        <v>82</v>
      </c>
      <c r="B83" s="165" t="s">
        <v>1981</v>
      </c>
      <c r="C83" s="156"/>
      <c r="D83" s="148" t="s">
        <v>1982</v>
      </c>
      <c r="E83" s="149"/>
      <c r="F83" s="200"/>
      <c r="G83" s="151"/>
      <c r="H83" s="151"/>
    </row>
    <row r="84" spans="1:8" ht="15.6" x14ac:dyDescent="0.25">
      <c r="A84" s="147">
        <v>83</v>
      </c>
      <c r="B84" s="203" t="s">
        <v>1983</v>
      </c>
      <c r="C84" s="204" t="s">
        <v>1984</v>
      </c>
      <c r="D84" s="205" t="s">
        <v>36</v>
      </c>
      <c r="E84" s="205" t="s">
        <v>68</v>
      </c>
      <c r="F84" s="200"/>
      <c r="G84" s="205" t="s">
        <v>68</v>
      </c>
      <c r="H84" s="151"/>
    </row>
    <row r="85" spans="1:8" ht="15.6" x14ac:dyDescent="0.25">
      <c r="A85" s="147">
        <v>84</v>
      </c>
      <c r="B85" s="148" t="s">
        <v>1985</v>
      </c>
      <c r="C85" s="165"/>
      <c r="D85" s="148" t="s">
        <v>36</v>
      </c>
      <c r="E85" s="149" t="s">
        <v>1986</v>
      </c>
      <c r="F85" s="200"/>
      <c r="G85" s="151" t="s">
        <v>1987</v>
      </c>
      <c r="H85" s="151"/>
    </row>
    <row r="86" spans="1:8" ht="15.6" x14ac:dyDescent="0.25">
      <c r="A86" s="147">
        <v>85</v>
      </c>
      <c r="B86" s="148" t="s">
        <v>1988</v>
      </c>
      <c r="C86" s="156"/>
      <c r="D86" s="148" t="s">
        <v>1989</v>
      </c>
      <c r="E86" s="205" t="s">
        <v>1990</v>
      </c>
      <c r="F86" s="200"/>
      <c r="G86" s="151" t="s">
        <v>1991</v>
      </c>
      <c r="H86" s="151"/>
    </row>
    <row r="87" spans="1:8" ht="15.6" x14ac:dyDescent="0.25">
      <c r="A87" s="147">
        <v>86</v>
      </c>
      <c r="B87" s="148" t="s">
        <v>1988</v>
      </c>
      <c r="C87" s="156"/>
      <c r="D87" s="148" t="s">
        <v>1989</v>
      </c>
      <c r="E87" s="149" t="s">
        <v>1992</v>
      </c>
      <c r="F87" s="200"/>
      <c r="G87" s="151" t="s">
        <v>1993</v>
      </c>
      <c r="H87" s="151"/>
    </row>
    <row r="88" spans="1:8" ht="36" x14ac:dyDescent="0.25">
      <c r="A88" s="147">
        <v>87</v>
      </c>
      <c r="B88" s="148" t="s">
        <v>1985</v>
      </c>
      <c r="C88" s="165"/>
      <c r="D88" s="148" t="s">
        <v>1994</v>
      </c>
      <c r="E88" s="206" t="s">
        <v>1995</v>
      </c>
      <c r="F88" s="207"/>
      <c r="G88" s="151" t="s">
        <v>1996</v>
      </c>
      <c r="H88" s="208" t="s">
        <v>1997</v>
      </c>
    </row>
    <row r="89" spans="1:8" ht="15.6" x14ac:dyDescent="0.25">
      <c r="A89" s="147">
        <v>88</v>
      </c>
      <c r="B89" s="155" t="s">
        <v>1998</v>
      </c>
      <c r="C89" s="209"/>
      <c r="D89" s="155" t="s">
        <v>175</v>
      </c>
      <c r="E89" s="206"/>
      <c r="F89" s="207"/>
      <c r="G89" s="151"/>
      <c r="H89" s="151"/>
    </row>
    <row r="90" spans="1:8" ht="15.6" x14ac:dyDescent="0.25">
      <c r="A90" s="147">
        <v>89</v>
      </c>
      <c r="B90" s="148" t="s">
        <v>1985</v>
      </c>
      <c r="C90" s="209"/>
      <c r="D90" s="155" t="s">
        <v>1999</v>
      </c>
      <c r="E90" s="205" t="s">
        <v>2000</v>
      </c>
      <c r="F90" s="207"/>
      <c r="G90" s="151"/>
      <c r="H90" s="151"/>
    </row>
    <row r="91" spans="1:8" ht="15.6" x14ac:dyDescent="0.25">
      <c r="A91" s="147">
        <v>90</v>
      </c>
      <c r="B91" s="148" t="s">
        <v>1985</v>
      </c>
      <c r="C91" s="209"/>
      <c r="D91" s="155" t="s">
        <v>48</v>
      </c>
      <c r="E91" s="205" t="s">
        <v>2001</v>
      </c>
      <c r="F91" s="207"/>
      <c r="G91" s="151"/>
      <c r="H91" s="151"/>
    </row>
    <row r="92" spans="1:8" ht="15.6" x14ac:dyDescent="0.25">
      <c r="A92" s="147">
        <v>91</v>
      </c>
      <c r="B92" s="148" t="s">
        <v>2002</v>
      </c>
      <c r="C92" s="165"/>
      <c r="D92" s="148" t="s">
        <v>2003</v>
      </c>
      <c r="E92" s="210"/>
      <c r="F92" s="200"/>
      <c r="G92" s="151" t="s">
        <v>2004</v>
      </c>
      <c r="H92" s="151"/>
    </row>
    <row r="93" spans="1:8" ht="15.6" x14ac:dyDescent="0.25">
      <c r="A93" s="147">
        <v>92</v>
      </c>
      <c r="B93" s="148" t="s">
        <v>2002</v>
      </c>
      <c r="C93" s="165"/>
      <c r="D93" s="148" t="s">
        <v>2005</v>
      </c>
      <c r="E93" s="210"/>
      <c r="F93" s="200"/>
      <c r="G93" s="151" t="s">
        <v>2006</v>
      </c>
      <c r="H93" s="151"/>
    </row>
    <row r="94" spans="1:8" ht="15.6" x14ac:dyDescent="0.25">
      <c r="A94" s="147">
        <v>93</v>
      </c>
      <c r="B94" s="148" t="s">
        <v>1988</v>
      </c>
      <c r="C94" s="165"/>
      <c r="D94" s="148" t="s">
        <v>2007</v>
      </c>
      <c r="E94" s="181" t="s">
        <v>1986</v>
      </c>
      <c r="F94" s="207"/>
      <c r="G94" s="151" t="s">
        <v>2008</v>
      </c>
      <c r="H94" s="151"/>
    </row>
    <row r="95" spans="1:8" ht="15.6" x14ac:dyDescent="0.25">
      <c r="A95" s="147">
        <v>94</v>
      </c>
      <c r="B95" s="165" t="s">
        <v>2009</v>
      </c>
      <c r="C95" s="156"/>
      <c r="D95" s="148" t="s">
        <v>201</v>
      </c>
      <c r="E95" s="181"/>
      <c r="F95" s="207"/>
      <c r="G95" s="151"/>
      <c r="H95" s="151"/>
    </row>
    <row r="96" spans="1:8" ht="15.6" x14ac:dyDescent="0.25">
      <c r="A96" s="147">
        <v>95</v>
      </c>
      <c r="B96" s="148" t="s">
        <v>2010</v>
      </c>
      <c r="C96" s="156"/>
      <c r="D96" s="148" t="s">
        <v>2011</v>
      </c>
      <c r="E96" s="181"/>
      <c r="F96" s="167"/>
      <c r="G96" s="166" t="s">
        <v>2012</v>
      </c>
      <c r="H96" s="166"/>
    </row>
    <row r="97" spans="1:8" ht="15.6" x14ac:dyDescent="0.25">
      <c r="A97" s="147">
        <v>96</v>
      </c>
      <c r="B97" s="165" t="s">
        <v>2013</v>
      </c>
      <c r="C97" s="156"/>
      <c r="D97" s="148" t="s">
        <v>2014</v>
      </c>
      <c r="E97" s="149"/>
      <c r="F97" s="154"/>
      <c r="G97" s="151"/>
      <c r="H97" s="162"/>
    </row>
    <row r="98" spans="1:8" ht="15.6" x14ac:dyDescent="0.25">
      <c r="A98" s="147">
        <v>97</v>
      </c>
      <c r="B98" s="148" t="s">
        <v>2015</v>
      </c>
      <c r="C98" s="165"/>
      <c r="D98" s="148" t="s">
        <v>2016</v>
      </c>
      <c r="E98" s="149"/>
      <c r="F98" s="154"/>
      <c r="G98" s="151"/>
      <c r="H98" s="162"/>
    </row>
    <row r="99" spans="1:8" ht="15.6" x14ac:dyDescent="0.25">
      <c r="A99" s="147">
        <v>98</v>
      </c>
      <c r="B99" s="148" t="s">
        <v>2017</v>
      </c>
      <c r="C99" s="148"/>
      <c r="D99" s="148" t="s">
        <v>149</v>
      </c>
      <c r="E99" s="149"/>
      <c r="F99" s="154"/>
      <c r="G99" s="151"/>
      <c r="H99" s="162"/>
    </row>
    <row r="100" spans="1:8" ht="15.6" x14ac:dyDescent="0.25">
      <c r="A100" s="147">
        <v>99</v>
      </c>
      <c r="B100" s="148" t="s">
        <v>2018</v>
      </c>
      <c r="C100" s="148"/>
      <c r="D100" s="148" t="s">
        <v>219</v>
      </c>
      <c r="E100" s="149"/>
      <c r="F100" s="154"/>
      <c r="G100" s="151"/>
      <c r="H100" s="162"/>
    </row>
    <row r="101" spans="1:8" ht="15.6" x14ac:dyDescent="0.25">
      <c r="A101" s="147">
        <v>100</v>
      </c>
      <c r="B101" s="148" t="s">
        <v>2019</v>
      </c>
      <c r="C101" s="159"/>
      <c r="D101" s="148" t="s">
        <v>124</v>
      </c>
      <c r="E101" s="149"/>
      <c r="F101" s="154"/>
      <c r="G101" s="151"/>
      <c r="H101" s="162"/>
    </row>
    <row r="102" spans="1:8" ht="15.6" x14ac:dyDescent="0.25">
      <c r="A102" s="147">
        <v>101</v>
      </c>
      <c r="B102" s="148" t="s">
        <v>2020</v>
      </c>
      <c r="C102" s="148"/>
      <c r="D102" s="148" t="s">
        <v>224</v>
      </c>
      <c r="E102" s="149"/>
      <c r="F102" s="154"/>
      <c r="G102" s="151"/>
      <c r="H102" s="151"/>
    </row>
    <row r="103" spans="1:8" ht="15.6" x14ac:dyDescent="0.25">
      <c r="A103" s="147">
        <v>102</v>
      </c>
      <c r="B103" s="148" t="s">
        <v>2021</v>
      </c>
      <c r="C103" s="148"/>
      <c r="D103" s="148" t="s">
        <v>2022</v>
      </c>
      <c r="E103" s="149"/>
      <c r="F103" s="154"/>
      <c r="G103" s="151"/>
      <c r="H103" s="151"/>
    </row>
    <row r="104" spans="1:8" ht="15.6" x14ac:dyDescent="0.25">
      <c r="A104" s="147">
        <v>103</v>
      </c>
      <c r="B104" s="148" t="s">
        <v>2023</v>
      </c>
      <c r="C104" s="148"/>
      <c r="D104" s="148" t="s">
        <v>2024</v>
      </c>
      <c r="E104" s="149"/>
      <c r="F104" s="154"/>
      <c r="G104" s="151" t="s">
        <v>2025</v>
      </c>
      <c r="H104" s="151"/>
    </row>
    <row r="105" spans="1:8" ht="15.6" x14ac:dyDescent="0.25">
      <c r="A105" s="147">
        <v>104</v>
      </c>
      <c r="B105" s="165" t="s">
        <v>2026</v>
      </c>
      <c r="C105" s="156"/>
      <c r="D105" s="148" t="s">
        <v>2027</v>
      </c>
      <c r="E105" s="149"/>
      <c r="F105" s="154"/>
      <c r="G105" s="151"/>
      <c r="H105" s="151"/>
    </row>
    <row r="106" spans="1:8" ht="15.6" x14ac:dyDescent="0.25">
      <c r="A106" s="147">
        <v>105</v>
      </c>
      <c r="B106" s="148" t="s">
        <v>2028</v>
      </c>
      <c r="C106" s="156"/>
      <c r="D106" s="148" t="s">
        <v>2029</v>
      </c>
      <c r="E106" s="149"/>
      <c r="F106" s="154">
        <v>1.28</v>
      </c>
      <c r="G106" s="151"/>
      <c r="H106" s="151"/>
    </row>
    <row r="107" spans="1:8" ht="15.6" x14ac:dyDescent="0.25">
      <c r="A107" s="147">
        <v>106</v>
      </c>
      <c r="B107" s="148" t="s">
        <v>2030</v>
      </c>
      <c r="C107" s="156"/>
      <c r="D107" s="148" t="s">
        <v>2031</v>
      </c>
      <c r="E107" s="149"/>
      <c r="F107" s="154"/>
      <c r="G107" s="151" t="s">
        <v>2032</v>
      </c>
      <c r="H107" s="151"/>
    </row>
    <row r="108" spans="1:8" ht="15.6" x14ac:dyDescent="0.25">
      <c r="A108" s="147">
        <v>107</v>
      </c>
      <c r="B108" s="148" t="s">
        <v>2033</v>
      </c>
      <c r="C108" s="151"/>
      <c r="D108" s="148" t="s">
        <v>2034</v>
      </c>
      <c r="E108" s="149"/>
      <c r="F108" s="154"/>
      <c r="G108" s="151" t="s">
        <v>2035</v>
      </c>
      <c r="H108" s="151"/>
    </row>
    <row r="109" spans="1:8" ht="15.6" x14ac:dyDescent="0.25">
      <c r="A109" s="147">
        <v>108</v>
      </c>
      <c r="B109" s="148" t="s">
        <v>2036</v>
      </c>
      <c r="C109" s="156"/>
      <c r="D109" s="148" t="s">
        <v>571</v>
      </c>
      <c r="E109" s="149"/>
      <c r="F109" s="154"/>
      <c r="G109" s="151"/>
      <c r="H109" s="151"/>
    </row>
    <row r="110" spans="1:8" ht="15.6" x14ac:dyDescent="0.25">
      <c r="A110" s="147">
        <v>109</v>
      </c>
      <c r="B110" s="165" t="s">
        <v>2037</v>
      </c>
      <c r="C110" s="156"/>
      <c r="D110" s="148" t="s">
        <v>2038</v>
      </c>
      <c r="E110" s="149"/>
      <c r="F110" s="154"/>
      <c r="G110" s="151"/>
      <c r="H110" s="151"/>
    </row>
    <row r="111" spans="1:8" ht="15.6" x14ac:dyDescent="0.25">
      <c r="A111" s="147">
        <v>110</v>
      </c>
      <c r="B111" s="165" t="s">
        <v>2039</v>
      </c>
      <c r="C111" s="156"/>
      <c r="D111" s="148" t="s">
        <v>2040</v>
      </c>
      <c r="E111" s="149"/>
      <c r="F111" s="154">
        <v>1.46</v>
      </c>
      <c r="G111" s="151" t="s">
        <v>2041</v>
      </c>
      <c r="H111" s="151"/>
    </row>
    <row r="112" spans="1:8" ht="15.6" x14ac:dyDescent="0.25">
      <c r="A112" s="147">
        <v>111</v>
      </c>
      <c r="B112" s="148" t="s">
        <v>2042</v>
      </c>
      <c r="C112" s="159"/>
      <c r="D112" s="148" t="s">
        <v>168</v>
      </c>
      <c r="E112" s="149"/>
      <c r="F112" s="154">
        <v>1.45</v>
      </c>
      <c r="G112" s="151"/>
      <c r="H112" s="151"/>
    </row>
    <row r="113" spans="1:8" ht="15.6" x14ac:dyDescent="0.25">
      <c r="A113" s="147">
        <v>112</v>
      </c>
      <c r="B113" s="148" t="s">
        <v>2043</v>
      </c>
      <c r="C113" s="156"/>
      <c r="D113" s="148" t="s">
        <v>2044</v>
      </c>
      <c r="E113" s="149"/>
      <c r="F113" s="154"/>
      <c r="G113" s="151" t="s">
        <v>2045</v>
      </c>
      <c r="H113" s="151"/>
    </row>
    <row r="114" spans="1:8" ht="15.6" x14ac:dyDescent="0.25">
      <c r="A114" s="147">
        <v>113</v>
      </c>
      <c r="B114" s="148" t="s">
        <v>2046</v>
      </c>
      <c r="C114" s="156"/>
      <c r="D114" s="148" t="s">
        <v>214</v>
      </c>
      <c r="E114" s="149"/>
      <c r="F114" s="154"/>
      <c r="G114" s="151"/>
      <c r="H114" s="151"/>
    </row>
    <row r="115" spans="1:8" ht="15.6" x14ac:dyDescent="0.25">
      <c r="A115" s="147">
        <v>114</v>
      </c>
      <c r="B115" s="148" t="s">
        <v>2047</v>
      </c>
      <c r="C115" s="156"/>
      <c r="D115" s="148" t="s">
        <v>2048</v>
      </c>
      <c r="E115" s="149"/>
      <c r="F115" s="154"/>
      <c r="G115" s="151" t="s">
        <v>2049</v>
      </c>
      <c r="H115" s="151"/>
    </row>
    <row r="116" spans="1:8" ht="15.6" x14ac:dyDescent="0.25">
      <c r="A116" s="147">
        <v>115</v>
      </c>
      <c r="B116" s="148" t="s">
        <v>2050</v>
      </c>
      <c r="C116" s="156"/>
      <c r="D116" s="148" t="s">
        <v>2051</v>
      </c>
      <c r="E116" s="149"/>
      <c r="F116" s="154"/>
      <c r="G116" s="151"/>
      <c r="H116" s="151" t="s">
        <v>2052</v>
      </c>
    </row>
    <row r="117" spans="1:8" ht="15.6" x14ac:dyDescent="0.25">
      <c r="A117" s="147">
        <v>116</v>
      </c>
      <c r="B117" s="148" t="s">
        <v>2053</v>
      </c>
      <c r="C117" s="148"/>
      <c r="D117" s="148" t="s">
        <v>2054</v>
      </c>
      <c r="E117" s="149"/>
      <c r="F117" s="154"/>
      <c r="G117" s="151" t="s">
        <v>2055</v>
      </c>
      <c r="H117" s="151"/>
    </row>
    <row r="118" spans="1:8" ht="15.6" x14ac:dyDescent="0.25">
      <c r="A118" s="147">
        <v>117</v>
      </c>
      <c r="B118" s="165" t="s">
        <v>2056</v>
      </c>
      <c r="C118" s="191"/>
      <c r="D118" s="148" t="s">
        <v>2057</v>
      </c>
      <c r="E118" s="149"/>
      <c r="F118" s="154"/>
      <c r="G118" s="151" t="s">
        <v>2058</v>
      </c>
      <c r="H118" s="151"/>
    </row>
    <row r="119" spans="1:8" ht="15.6" x14ac:dyDescent="0.25">
      <c r="A119" s="147">
        <v>118</v>
      </c>
      <c r="B119" s="165" t="s">
        <v>2059</v>
      </c>
      <c r="C119" s="191"/>
      <c r="D119" s="148" t="s">
        <v>448</v>
      </c>
      <c r="E119" s="149"/>
      <c r="F119" s="154"/>
      <c r="G119" s="151"/>
      <c r="H119" s="151"/>
    </row>
    <row r="120" spans="1:8" ht="15.6" x14ac:dyDescent="0.25">
      <c r="A120" s="147">
        <v>119</v>
      </c>
      <c r="B120" s="165" t="s">
        <v>2060</v>
      </c>
      <c r="C120" s="191"/>
      <c r="D120" s="148" t="s">
        <v>2061</v>
      </c>
      <c r="E120" s="149"/>
      <c r="F120" s="154"/>
      <c r="G120" s="151" t="s">
        <v>2062</v>
      </c>
      <c r="H120" s="151"/>
    </row>
    <row r="121" spans="1:8" ht="75.599999999999994" x14ac:dyDescent="0.25">
      <c r="A121" s="147">
        <v>120</v>
      </c>
      <c r="B121" s="148" t="s">
        <v>2043</v>
      </c>
      <c r="C121" s="148"/>
      <c r="D121" s="148" t="s">
        <v>64</v>
      </c>
      <c r="E121" s="149"/>
      <c r="F121" s="154">
        <v>1.45</v>
      </c>
      <c r="G121" s="158" t="s">
        <v>2063</v>
      </c>
      <c r="H121" s="158"/>
    </row>
    <row r="122" spans="1:8" ht="15.6" x14ac:dyDescent="0.25">
      <c r="A122" s="147">
        <v>121</v>
      </c>
      <c r="B122" s="148" t="s">
        <v>2064</v>
      </c>
      <c r="C122" s="148"/>
      <c r="D122" s="148" t="s">
        <v>2065</v>
      </c>
      <c r="E122" s="149"/>
      <c r="F122" s="154"/>
      <c r="G122" s="158"/>
      <c r="H122" s="158"/>
    </row>
    <row r="123" spans="1:8" ht="21.6" x14ac:dyDescent="0.25">
      <c r="A123" s="147">
        <v>122</v>
      </c>
      <c r="B123" s="148" t="s">
        <v>2066</v>
      </c>
      <c r="C123" s="148"/>
      <c r="D123" s="148" t="s">
        <v>2067</v>
      </c>
      <c r="E123" s="149"/>
      <c r="F123" s="154">
        <v>1.46</v>
      </c>
      <c r="G123" s="158" t="s">
        <v>2068</v>
      </c>
      <c r="H123" s="151"/>
    </row>
    <row r="124" spans="1:8" ht="15.6" x14ac:dyDescent="0.25">
      <c r="A124" s="147">
        <v>123</v>
      </c>
      <c r="B124" s="148" t="s">
        <v>2043</v>
      </c>
      <c r="C124" s="148"/>
      <c r="D124" s="148" t="s">
        <v>2069</v>
      </c>
      <c r="E124" s="149"/>
      <c r="F124" s="154"/>
      <c r="G124" s="158"/>
      <c r="H124" s="151"/>
    </row>
    <row r="125" spans="1:8" ht="64.8" x14ac:dyDescent="0.25">
      <c r="A125" s="147">
        <v>124</v>
      </c>
      <c r="B125" s="148" t="s">
        <v>2043</v>
      </c>
      <c r="C125" s="148"/>
      <c r="D125" s="148" t="s">
        <v>2070</v>
      </c>
      <c r="E125" s="155"/>
      <c r="F125" s="154"/>
      <c r="G125" s="158" t="s">
        <v>2071</v>
      </c>
      <c r="H125" s="151"/>
    </row>
    <row r="126" spans="1:8" ht="15.6" x14ac:dyDescent="0.25">
      <c r="A126" s="147">
        <v>125</v>
      </c>
      <c r="B126" s="148" t="s">
        <v>2072</v>
      </c>
      <c r="C126" s="148"/>
      <c r="D126" s="148" t="s">
        <v>2073</v>
      </c>
      <c r="E126" s="149"/>
      <c r="F126" s="154"/>
      <c r="G126" s="151"/>
      <c r="H126" s="151"/>
    </row>
    <row r="127" spans="1:8" ht="15.6" x14ac:dyDescent="0.25">
      <c r="A127" s="147">
        <v>126</v>
      </c>
      <c r="B127" s="211" t="s">
        <v>2074</v>
      </c>
      <c r="C127" s="148"/>
      <c r="D127" s="148" t="s">
        <v>2075</v>
      </c>
      <c r="E127" s="149"/>
      <c r="F127" s="154"/>
      <c r="G127" s="151"/>
      <c r="H127" s="151"/>
    </row>
    <row r="128" spans="1:8" ht="15.6" x14ac:dyDescent="0.25">
      <c r="A128" s="147">
        <v>127</v>
      </c>
      <c r="B128" s="148" t="s">
        <v>2043</v>
      </c>
      <c r="C128" s="148"/>
      <c r="D128" s="148" t="s">
        <v>307</v>
      </c>
      <c r="E128" s="149"/>
      <c r="F128" s="154"/>
      <c r="G128" s="158"/>
      <c r="H128" s="151"/>
    </row>
    <row r="129" spans="1:8" ht="15.6" x14ac:dyDescent="0.25">
      <c r="A129" s="147">
        <v>128</v>
      </c>
      <c r="B129" s="148" t="s">
        <v>2043</v>
      </c>
      <c r="C129" s="148"/>
      <c r="D129" s="148" t="s">
        <v>2076</v>
      </c>
      <c r="E129" s="149"/>
      <c r="F129" s="154"/>
      <c r="G129" s="158" t="s">
        <v>138</v>
      </c>
      <c r="H129" s="151"/>
    </row>
    <row r="130" spans="1:8" ht="15.6" x14ac:dyDescent="0.25">
      <c r="A130" s="147">
        <v>129</v>
      </c>
      <c r="B130" s="185" t="s">
        <v>2077</v>
      </c>
      <c r="C130" s="185"/>
      <c r="D130" s="185" t="s">
        <v>339</v>
      </c>
      <c r="E130" s="201" t="s">
        <v>1822</v>
      </c>
      <c r="F130" s="186"/>
      <c r="G130" s="187" t="s">
        <v>2078</v>
      </c>
      <c r="H130" s="187"/>
    </row>
    <row r="131" spans="1:8" ht="15.6" x14ac:dyDescent="0.25">
      <c r="A131" s="147">
        <v>130</v>
      </c>
      <c r="B131" s="185" t="s">
        <v>2079</v>
      </c>
      <c r="C131" s="185"/>
      <c r="D131" s="185" t="s">
        <v>339</v>
      </c>
      <c r="E131" s="201"/>
      <c r="F131" s="186"/>
      <c r="G131" s="187" t="s">
        <v>2080</v>
      </c>
      <c r="H131" s="187"/>
    </row>
    <row r="132" spans="1:8" ht="15.6" x14ac:dyDescent="0.25">
      <c r="A132" s="147">
        <v>131</v>
      </c>
      <c r="B132" s="148" t="s">
        <v>2043</v>
      </c>
      <c r="C132" s="148"/>
      <c r="D132" s="148" t="s">
        <v>252</v>
      </c>
      <c r="E132" s="149" t="s">
        <v>1862</v>
      </c>
      <c r="F132" s="154"/>
      <c r="G132" s="158" t="s">
        <v>2081</v>
      </c>
      <c r="H132" s="151"/>
    </row>
    <row r="133" spans="1:8" ht="15.6" x14ac:dyDescent="0.25">
      <c r="A133" s="147">
        <v>132</v>
      </c>
      <c r="B133" s="148" t="s">
        <v>2043</v>
      </c>
      <c r="C133" s="156"/>
      <c r="D133" s="148" t="s">
        <v>422</v>
      </c>
      <c r="E133" s="149" t="s">
        <v>2082</v>
      </c>
      <c r="F133" s="154"/>
      <c r="G133" s="151"/>
      <c r="H133" s="151"/>
    </row>
    <row r="134" spans="1:8" ht="15.6" x14ac:dyDescent="0.25">
      <c r="A134" s="147">
        <v>133</v>
      </c>
      <c r="B134" s="148" t="s">
        <v>2083</v>
      </c>
      <c r="C134" s="156"/>
      <c r="D134" s="148" t="s">
        <v>2084</v>
      </c>
      <c r="E134" s="149"/>
      <c r="F134" s="154"/>
      <c r="G134" s="151"/>
      <c r="H134" s="151"/>
    </row>
    <row r="135" spans="1:8" ht="15.6" x14ac:dyDescent="0.25">
      <c r="A135" s="147">
        <v>134</v>
      </c>
      <c r="B135" s="212" t="s">
        <v>2085</v>
      </c>
      <c r="C135" s="213"/>
      <c r="D135" s="148" t="s">
        <v>2086</v>
      </c>
      <c r="E135" s="149"/>
      <c r="F135" s="154"/>
      <c r="G135" s="151"/>
      <c r="H135" s="151"/>
    </row>
    <row r="136" spans="1:8" ht="15.6" x14ac:dyDescent="0.25">
      <c r="A136" s="147">
        <v>135</v>
      </c>
      <c r="B136" s="148" t="s">
        <v>2043</v>
      </c>
      <c r="C136" s="148"/>
      <c r="D136" s="148" t="s">
        <v>2087</v>
      </c>
      <c r="E136" s="149"/>
      <c r="F136" s="154"/>
      <c r="G136" s="151" t="s">
        <v>2088</v>
      </c>
      <c r="H136" s="151"/>
    </row>
    <row r="137" spans="1:8" ht="15.6" x14ac:dyDescent="0.25">
      <c r="A137" s="147">
        <v>136</v>
      </c>
      <c r="B137" s="148" t="s">
        <v>2089</v>
      </c>
      <c r="C137" s="148"/>
      <c r="D137" s="148" t="s">
        <v>2090</v>
      </c>
      <c r="E137" s="149"/>
      <c r="F137" s="154"/>
      <c r="G137" s="151" t="s">
        <v>2091</v>
      </c>
      <c r="H137" s="151"/>
    </row>
    <row r="138" spans="1:8" ht="15.6" x14ac:dyDescent="0.25">
      <c r="A138" s="147">
        <v>137</v>
      </c>
      <c r="B138" s="212" t="s">
        <v>2092</v>
      </c>
      <c r="C138" s="203"/>
      <c r="D138" s="212" t="s">
        <v>2093</v>
      </c>
      <c r="E138" s="149"/>
      <c r="F138" s="154"/>
      <c r="G138" s="158"/>
      <c r="H138" s="158"/>
    </row>
    <row r="139" spans="1:8" ht="15.6" x14ac:dyDescent="0.25">
      <c r="A139" s="147">
        <v>138</v>
      </c>
      <c r="B139" s="148" t="s">
        <v>2094</v>
      </c>
      <c r="C139" s="156"/>
      <c r="D139" s="148" t="s">
        <v>2095</v>
      </c>
      <c r="E139" s="149"/>
      <c r="F139" s="154"/>
      <c r="G139" s="151"/>
      <c r="H139" s="151"/>
    </row>
    <row r="140" spans="1:8" ht="15.6" x14ac:dyDescent="0.25">
      <c r="A140" s="147">
        <v>139</v>
      </c>
      <c r="B140" s="148" t="s">
        <v>2043</v>
      </c>
      <c r="C140" s="156"/>
      <c r="D140" s="148" t="s">
        <v>2096</v>
      </c>
      <c r="E140" s="149"/>
      <c r="F140" s="154"/>
      <c r="G140" s="151" t="s">
        <v>2097</v>
      </c>
      <c r="H140" s="151"/>
    </row>
    <row r="141" spans="1:8" ht="15.6" x14ac:dyDescent="0.25">
      <c r="A141" s="147">
        <v>140</v>
      </c>
      <c r="B141" s="148" t="s">
        <v>2098</v>
      </c>
      <c r="C141" s="148"/>
      <c r="D141" s="148" t="s">
        <v>2099</v>
      </c>
      <c r="E141" s="149"/>
      <c r="F141" s="154"/>
      <c r="G141" s="158" t="s">
        <v>2100</v>
      </c>
      <c r="H141" s="151"/>
    </row>
    <row r="142" spans="1:8" ht="15.6" x14ac:dyDescent="0.25">
      <c r="A142" s="147">
        <v>141</v>
      </c>
      <c r="B142" s="148" t="s">
        <v>2101</v>
      </c>
      <c r="C142" s="156"/>
      <c r="D142" s="148" t="s">
        <v>2102</v>
      </c>
      <c r="E142" s="149"/>
      <c r="F142" s="154"/>
      <c r="G142" s="151"/>
      <c r="H142" s="151"/>
    </row>
    <row r="143" spans="1:8" ht="15.6" x14ac:dyDescent="0.25">
      <c r="A143" s="147">
        <v>142</v>
      </c>
      <c r="B143" s="148" t="s">
        <v>2103</v>
      </c>
      <c r="C143" s="148"/>
      <c r="D143" s="148" t="s">
        <v>357</v>
      </c>
      <c r="E143" s="149"/>
      <c r="F143" s="154">
        <v>1.45</v>
      </c>
      <c r="G143" s="151"/>
      <c r="H143" s="151"/>
    </row>
    <row r="144" spans="1:8" ht="15.6" x14ac:dyDescent="0.25">
      <c r="A144" s="147">
        <v>143</v>
      </c>
      <c r="B144" s="148" t="s">
        <v>2043</v>
      </c>
      <c r="C144" s="148"/>
      <c r="D144" s="148" t="s">
        <v>286</v>
      </c>
      <c r="E144" s="149"/>
      <c r="F144" s="154">
        <v>1.49</v>
      </c>
      <c r="G144" s="151" t="s">
        <v>2104</v>
      </c>
      <c r="H144" s="156"/>
    </row>
    <row r="145" spans="1:8" ht="15.6" x14ac:dyDescent="0.25">
      <c r="A145" s="147">
        <v>144</v>
      </c>
      <c r="B145" s="148" t="s">
        <v>2105</v>
      </c>
      <c r="C145" s="148"/>
      <c r="D145" s="148" t="s">
        <v>479</v>
      </c>
      <c r="E145" s="149"/>
      <c r="F145" s="154"/>
      <c r="G145" s="151"/>
      <c r="H145" s="151"/>
    </row>
    <row r="146" spans="1:8" ht="15.6" x14ac:dyDescent="0.25">
      <c r="A146" s="147">
        <v>145</v>
      </c>
      <c r="B146" s="148" t="s">
        <v>2106</v>
      </c>
      <c r="C146" s="156"/>
      <c r="D146" s="148" t="s">
        <v>2107</v>
      </c>
      <c r="E146" s="149"/>
      <c r="F146" s="154"/>
      <c r="G146" s="151"/>
      <c r="H146" s="151"/>
    </row>
    <row r="147" spans="1:8" ht="15.6" x14ac:dyDescent="0.25">
      <c r="A147" s="147">
        <v>146</v>
      </c>
      <c r="B147" s="148" t="s">
        <v>2108</v>
      </c>
      <c r="C147" s="148"/>
      <c r="D147" s="148" t="s">
        <v>2109</v>
      </c>
      <c r="E147" s="149"/>
      <c r="F147" s="154"/>
      <c r="G147" s="151"/>
      <c r="H147" s="151"/>
    </row>
    <row r="148" spans="1:8" ht="15.6" x14ac:dyDescent="0.25">
      <c r="A148" s="147">
        <v>147</v>
      </c>
      <c r="B148" s="148" t="s">
        <v>2110</v>
      </c>
      <c r="C148" s="148"/>
      <c r="D148" s="148" t="s">
        <v>2111</v>
      </c>
      <c r="E148" s="149"/>
      <c r="F148" s="154"/>
      <c r="G148" s="151" t="s">
        <v>2112</v>
      </c>
      <c r="H148" s="151"/>
    </row>
    <row r="149" spans="1:8" ht="15.6" x14ac:dyDescent="0.25">
      <c r="A149" s="147">
        <v>148</v>
      </c>
      <c r="B149" s="148" t="s">
        <v>2113</v>
      </c>
      <c r="C149" s="148"/>
      <c r="D149" s="148" t="s">
        <v>2114</v>
      </c>
      <c r="E149" s="149"/>
      <c r="F149" s="154"/>
      <c r="G149" s="151" t="s">
        <v>2115</v>
      </c>
      <c r="H149" s="151"/>
    </row>
    <row r="150" spans="1:8" ht="15.6" x14ac:dyDescent="0.25">
      <c r="A150" s="147">
        <v>149</v>
      </c>
      <c r="B150" s="148" t="s">
        <v>2116</v>
      </c>
      <c r="C150" s="148"/>
      <c r="D150" s="148" t="s">
        <v>96</v>
      </c>
      <c r="E150" s="149" t="s">
        <v>1822</v>
      </c>
      <c r="F150" s="154">
        <v>1.48</v>
      </c>
      <c r="G150" s="151" t="s">
        <v>2117</v>
      </c>
      <c r="H150" s="151"/>
    </row>
    <row r="151" spans="1:8" ht="15.6" x14ac:dyDescent="0.25">
      <c r="A151" s="147">
        <v>150</v>
      </c>
      <c r="B151" s="148" t="s">
        <v>2116</v>
      </c>
      <c r="C151" s="148"/>
      <c r="D151" s="148" t="s">
        <v>2118</v>
      </c>
      <c r="E151" s="149"/>
      <c r="F151" s="154"/>
      <c r="G151" s="151"/>
      <c r="H151" s="151"/>
    </row>
    <row r="152" spans="1:8" ht="15.6" x14ac:dyDescent="0.25">
      <c r="A152" s="147">
        <v>151</v>
      </c>
      <c r="B152" s="148" t="s">
        <v>2119</v>
      </c>
      <c r="C152" s="156"/>
      <c r="D152" s="148" t="s">
        <v>2120</v>
      </c>
      <c r="E152" s="149"/>
      <c r="F152" s="154"/>
      <c r="G152" s="151"/>
      <c r="H152" s="151"/>
    </row>
    <row r="153" spans="1:8" ht="15.6" x14ac:dyDescent="0.25">
      <c r="A153" s="147">
        <v>152</v>
      </c>
      <c r="B153" s="148" t="s">
        <v>2121</v>
      </c>
      <c r="C153" s="156"/>
      <c r="D153" s="148" t="s">
        <v>2122</v>
      </c>
      <c r="E153" s="149"/>
      <c r="F153" s="154"/>
      <c r="G153" s="151"/>
      <c r="H153" s="151"/>
    </row>
    <row r="154" spans="1:8" ht="15.6" x14ac:dyDescent="0.25">
      <c r="A154" s="147">
        <v>153</v>
      </c>
      <c r="B154" s="148" t="s">
        <v>2116</v>
      </c>
      <c r="C154" s="148"/>
      <c r="D154" s="148" t="s">
        <v>2123</v>
      </c>
      <c r="E154" s="149"/>
      <c r="F154" s="154">
        <v>1.45</v>
      </c>
      <c r="G154" s="151" t="s">
        <v>2124</v>
      </c>
      <c r="H154" s="151"/>
    </row>
    <row r="155" spans="1:8" ht="15.6" x14ac:dyDescent="0.25">
      <c r="A155" s="147">
        <v>154</v>
      </c>
      <c r="B155" s="148" t="s">
        <v>2125</v>
      </c>
      <c r="C155" s="156"/>
      <c r="D155" s="148" t="s">
        <v>2126</v>
      </c>
      <c r="E155" s="149"/>
      <c r="F155" s="154"/>
      <c r="G155" s="151" t="s">
        <v>2127</v>
      </c>
      <c r="H155" s="151"/>
    </row>
    <row r="156" spans="1:8" ht="15.6" x14ac:dyDescent="0.25">
      <c r="A156" s="147">
        <v>155</v>
      </c>
      <c r="B156" s="148" t="s">
        <v>2128</v>
      </c>
      <c r="C156" s="156"/>
      <c r="D156" s="148" t="s">
        <v>2129</v>
      </c>
      <c r="E156" s="149"/>
      <c r="F156" s="154"/>
      <c r="G156" s="151"/>
      <c r="H156" s="151"/>
    </row>
    <row r="157" spans="1:8" ht="15.6" x14ac:dyDescent="0.25">
      <c r="A157" s="147">
        <v>156</v>
      </c>
      <c r="B157" s="148" t="s">
        <v>2116</v>
      </c>
      <c r="C157" s="148"/>
      <c r="D157" s="148" t="s">
        <v>539</v>
      </c>
      <c r="E157" s="149" t="s">
        <v>2130</v>
      </c>
      <c r="F157" s="154">
        <v>1.46</v>
      </c>
      <c r="G157" s="151" t="s">
        <v>2131</v>
      </c>
      <c r="H157" s="151"/>
    </row>
    <row r="158" spans="1:8" ht="15.6" x14ac:dyDescent="0.25">
      <c r="A158" s="147">
        <v>157</v>
      </c>
      <c r="B158" s="148" t="s">
        <v>2116</v>
      </c>
      <c r="C158" s="148"/>
      <c r="D158" s="148" t="s">
        <v>87</v>
      </c>
      <c r="E158" s="149" t="s">
        <v>2130</v>
      </c>
      <c r="F158" s="154">
        <v>1.46</v>
      </c>
      <c r="G158" s="151" t="s">
        <v>2132</v>
      </c>
      <c r="H158" s="191"/>
    </row>
    <row r="159" spans="1:8" ht="15.6" x14ac:dyDescent="0.25">
      <c r="A159" s="147">
        <v>158</v>
      </c>
      <c r="B159" s="148" t="s">
        <v>2133</v>
      </c>
      <c r="C159" s="148"/>
      <c r="D159" s="148" t="s">
        <v>2134</v>
      </c>
      <c r="E159" s="149"/>
      <c r="F159" s="154"/>
      <c r="G159" s="151"/>
      <c r="H159" s="191"/>
    </row>
    <row r="160" spans="1:8" ht="15.6" x14ac:dyDescent="0.25">
      <c r="A160" s="147">
        <v>159</v>
      </c>
      <c r="B160" s="148" t="s">
        <v>2128</v>
      </c>
      <c r="C160" s="148"/>
      <c r="D160" s="148" t="s">
        <v>2135</v>
      </c>
      <c r="E160" s="149"/>
      <c r="F160" s="154"/>
      <c r="G160" s="151"/>
      <c r="H160" s="191"/>
    </row>
    <row r="161" spans="1:8" ht="15.6" x14ac:dyDescent="0.25">
      <c r="A161" s="147">
        <v>160</v>
      </c>
      <c r="B161" s="148" t="s">
        <v>2136</v>
      </c>
      <c r="C161" s="156"/>
      <c r="D161" s="148" t="s">
        <v>181</v>
      </c>
      <c r="E161" s="149"/>
      <c r="F161" s="154"/>
      <c r="G161" s="151"/>
      <c r="H161" s="151"/>
    </row>
    <row r="162" spans="1:8" ht="15.6" x14ac:dyDescent="0.25">
      <c r="A162" s="147">
        <v>161</v>
      </c>
      <c r="B162" s="148" t="s">
        <v>2137</v>
      </c>
      <c r="C162" s="159"/>
      <c r="D162" s="148" t="s">
        <v>2138</v>
      </c>
      <c r="E162" s="149"/>
      <c r="F162" s="154"/>
      <c r="G162" s="151"/>
      <c r="H162" s="151"/>
    </row>
    <row r="163" spans="1:8" ht="15.6" x14ac:dyDescent="0.25">
      <c r="A163" s="147">
        <v>162</v>
      </c>
      <c r="B163" s="148" t="s">
        <v>2139</v>
      </c>
      <c r="C163" s="156"/>
      <c r="D163" s="148" t="s">
        <v>2140</v>
      </c>
      <c r="E163" s="149"/>
      <c r="F163" s="154"/>
      <c r="G163" s="151"/>
      <c r="H163" s="151"/>
    </row>
    <row r="164" spans="1:8" ht="15.6" x14ac:dyDescent="0.25">
      <c r="A164" s="147">
        <v>163</v>
      </c>
      <c r="B164" s="148" t="s">
        <v>2141</v>
      </c>
      <c r="C164" s="148"/>
      <c r="D164" s="148" t="s">
        <v>2142</v>
      </c>
      <c r="E164" s="149"/>
      <c r="F164" s="154"/>
      <c r="G164" s="151"/>
      <c r="H164" s="151"/>
    </row>
    <row r="165" spans="1:8" ht="15.6" x14ac:dyDescent="0.25">
      <c r="A165" s="147">
        <v>164</v>
      </c>
      <c r="B165" s="148" t="s">
        <v>2116</v>
      </c>
      <c r="C165" s="148"/>
      <c r="D165" s="148" t="s">
        <v>2143</v>
      </c>
      <c r="E165" s="149"/>
      <c r="F165" s="154"/>
      <c r="G165" s="151"/>
      <c r="H165" s="191"/>
    </row>
    <row r="166" spans="1:8" ht="43.2" x14ac:dyDescent="0.25">
      <c r="A166" s="147">
        <v>165</v>
      </c>
      <c r="B166" s="148" t="s">
        <v>2144</v>
      </c>
      <c r="C166" s="148"/>
      <c r="D166" s="148" t="s">
        <v>346</v>
      </c>
      <c r="E166" s="151" t="s">
        <v>1862</v>
      </c>
      <c r="F166" s="154"/>
      <c r="G166" s="158" t="s">
        <v>2145</v>
      </c>
      <c r="H166" s="168"/>
    </row>
    <row r="167" spans="1:8" ht="15.6" x14ac:dyDescent="0.25">
      <c r="A167" s="147">
        <v>166</v>
      </c>
      <c r="B167" s="148" t="s">
        <v>2146</v>
      </c>
      <c r="C167" s="148"/>
      <c r="D167" s="148" t="s">
        <v>2147</v>
      </c>
      <c r="E167" s="151"/>
      <c r="F167" s="154"/>
      <c r="G167" s="158"/>
      <c r="H167" s="168"/>
    </row>
    <row r="168" spans="1:8" ht="15.6" x14ac:dyDescent="0.25">
      <c r="A168" s="147">
        <v>167</v>
      </c>
      <c r="B168" s="148" t="s">
        <v>2116</v>
      </c>
      <c r="C168" s="159"/>
      <c r="D168" s="148" t="s">
        <v>485</v>
      </c>
      <c r="E168" s="149"/>
      <c r="F168" s="154"/>
      <c r="G168" s="151"/>
      <c r="H168" s="151"/>
    </row>
    <row r="169" spans="1:8" ht="15.6" x14ac:dyDescent="0.25">
      <c r="A169" s="147">
        <v>168</v>
      </c>
      <c r="B169" s="148" t="s">
        <v>2148</v>
      </c>
      <c r="C169" s="159"/>
      <c r="D169" s="148" t="s">
        <v>151</v>
      </c>
      <c r="E169" s="149"/>
      <c r="F169" s="154"/>
      <c r="G169" s="151" t="s">
        <v>2149</v>
      </c>
      <c r="H169" s="151"/>
    </row>
    <row r="170" spans="1:8" ht="15.6" x14ac:dyDescent="0.25">
      <c r="A170" s="147">
        <v>169</v>
      </c>
      <c r="B170" s="148" t="s">
        <v>2150</v>
      </c>
      <c r="C170" s="159"/>
      <c r="D170" s="148" t="s">
        <v>2151</v>
      </c>
      <c r="E170" s="149"/>
      <c r="F170" s="154"/>
      <c r="G170" s="151"/>
      <c r="H170" s="151"/>
    </row>
    <row r="171" spans="1:8" ht="15.6" x14ac:dyDescent="0.25">
      <c r="A171" s="147">
        <v>170</v>
      </c>
      <c r="B171" s="148" t="s">
        <v>2152</v>
      </c>
      <c r="C171" s="159"/>
      <c r="D171" s="148" t="s">
        <v>2153</v>
      </c>
      <c r="E171" s="149"/>
      <c r="F171" s="154"/>
      <c r="G171" s="151"/>
      <c r="H171" s="151"/>
    </row>
    <row r="172" spans="1:8" ht="15.6" x14ac:dyDescent="0.25">
      <c r="A172" s="147">
        <v>171</v>
      </c>
      <c r="B172" s="148" t="s">
        <v>2116</v>
      </c>
      <c r="C172" s="148"/>
      <c r="D172" s="148" t="s">
        <v>2154</v>
      </c>
      <c r="E172" s="149"/>
      <c r="F172" s="154"/>
      <c r="G172" s="151"/>
      <c r="H172" s="191"/>
    </row>
    <row r="173" spans="1:8" ht="15.6" x14ac:dyDescent="0.25">
      <c r="A173" s="147">
        <v>172</v>
      </c>
      <c r="B173" s="148" t="s">
        <v>2155</v>
      </c>
      <c r="C173" s="156"/>
      <c r="D173" s="148" t="s">
        <v>2156</v>
      </c>
      <c r="E173" s="149"/>
      <c r="F173" s="154"/>
      <c r="G173" s="151" t="s">
        <v>2157</v>
      </c>
      <c r="H173" s="151"/>
    </row>
    <row r="174" spans="1:8" ht="15.6" x14ac:dyDescent="0.25">
      <c r="A174" s="147">
        <v>173</v>
      </c>
      <c r="B174" s="148" t="s">
        <v>2158</v>
      </c>
      <c r="C174" s="148"/>
      <c r="D174" s="148" t="s">
        <v>187</v>
      </c>
      <c r="E174" s="149"/>
      <c r="F174" s="154">
        <v>1.5</v>
      </c>
      <c r="G174" s="151" t="s">
        <v>2159</v>
      </c>
      <c r="H174" s="151"/>
    </row>
    <row r="175" spans="1:8" ht="15.6" x14ac:dyDescent="0.25">
      <c r="A175" s="147">
        <v>174</v>
      </c>
      <c r="B175" s="148" t="s">
        <v>2160</v>
      </c>
      <c r="C175" s="148"/>
      <c r="D175" s="148" t="s">
        <v>2161</v>
      </c>
      <c r="E175" s="149"/>
      <c r="F175" s="154"/>
      <c r="G175" s="151"/>
      <c r="H175" s="151"/>
    </row>
    <row r="176" spans="1:8" ht="15.6" x14ac:dyDescent="0.25">
      <c r="A176" s="147">
        <v>175</v>
      </c>
      <c r="B176" s="148" t="s">
        <v>2158</v>
      </c>
      <c r="C176" s="148"/>
      <c r="D176" s="148" t="s">
        <v>524</v>
      </c>
      <c r="E176" s="149"/>
      <c r="F176" s="154"/>
      <c r="G176" s="151"/>
      <c r="H176" s="151"/>
    </row>
    <row r="177" spans="1:8" ht="15.6" x14ac:dyDescent="0.25">
      <c r="A177" s="147">
        <v>176</v>
      </c>
      <c r="B177" s="148" t="s">
        <v>2162</v>
      </c>
      <c r="C177" s="148"/>
      <c r="D177" s="148" t="s">
        <v>334</v>
      </c>
      <c r="E177" s="149"/>
      <c r="F177" s="154"/>
      <c r="G177" s="151"/>
      <c r="H177" s="151"/>
    </row>
    <row r="178" spans="1:8" ht="15.6" x14ac:dyDescent="0.25">
      <c r="A178" s="147">
        <v>177</v>
      </c>
      <c r="B178" s="148" t="s">
        <v>2158</v>
      </c>
      <c r="C178" s="156"/>
      <c r="D178" s="148" t="s">
        <v>473</v>
      </c>
      <c r="E178" s="149"/>
      <c r="F178" s="154">
        <v>1.45</v>
      </c>
      <c r="G178" s="151" t="s">
        <v>2163</v>
      </c>
      <c r="H178" s="151"/>
    </row>
    <row r="179" spans="1:8" ht="15.6" x14ac:dyDescent="0.25">
      <c r="A179" s="147">
        <v>178</v>
      </c>
      <c r="B179" s="148" t="s">
        <v>2164</v>
      </c>
      <c r="C179" s="156"/>
      <c r="D179" s="148" t="s">
        <v>2165</v>
      </c>
      <c r="E179" s="149"/>
      <c r="F179" s="154"/>
      <c r="G179" s="151"/>
      <c r="H179" s="151"/>
    </row>
    <row r="180" spans="1:8" ht="15.6" x14ac:dyDescent="0.25">
      <c r="A180" s="147">
        <v>179</v>
      </c>
      <c r="B180" s="148" t="s">
        <v>2166</v>
      </c>
      <c r="C180" s="156"/>
      <c r="D180" s="148" t="s">
        <v>347</v>
      </c>
      <c r="E180" s="149"/>
      <c r="F180" s="154"/>
      <c r="G180" s="151"/>
      <c r="H180" s="151"/>
    </row>
    <row r="181" spans="1:8" ht="15.6" x14ac:dyDescent="0.25">
      <c r="A181" s="147">
        <v>180</v>
      </c>
      <c r="B181" s="148" t="s">
        <v>2167</v>
      </c>
      <c r="C181" s="156"/>
      <c r="D181" s="148" t="s">
        <v>353</v>
      </c>
      <c r="E181" s="149"/>
      <c r="F181" s="154"/>
      <c r="G181" s="151"/>
      <c r="H181" s="151"/>
    </row>
    <row r="182" spans="1:8" ht="15.6" x14ac:dyDescent="0.25">
      <c r="A182" s="147">
        <v>181</v>
      </c>
      <c r="B182" s="214" t="s">
        <v>2168</v>
      </c>
      <c r="C182" s="215"/>
      <c r="D182" s="214" t="s">
        <v>2169</v>
      </c>
      <c r="E182" s="149" t="s">
        <v>2170</v>
      </c>
      <c r="F182" s="154"/>
      <c r="G182" s="151"/>
      <c r="H182" s="151"/>
    </row>
    <row r="183" spans="1:8" ht="15.6" x14ac:dyDescent="0.25">
      <c r="A183" s="147">
        <v>182</v>
      </c>
      <c r="B183" s="148" t="s">
        <v>2171</v>
      </c>
      <c r="C183" s="156"/>
      <c r="D183" s="148" t="s">
        <v>2172</v>
      </c>
      <c r="E183" s="149"/>
      <c r="F183" s="154"/>
      <c r="G183" s="151"/>
      <c r="H183" s="151"/>
    </row>
    <row r="184" spans="1:8" ht="15.6" x14ac:dyDescent="0.25">
      <c r="A184" s="147">
        <v>183</v>
      </c>
      <c r="B184" s="148" t="s">
        <v>2164</v>
      </c>
      <c r="C184" s="156"/>
      <c r="D184" s="148" t="s">
        <v>380</v>
      </c>
      <c r="E184" s="149"/>
      <c r="F184" s="154"/>
      <c r="G184" s="151"/>
      <c r="H184" s="151"/>
    </row>
    <row r="185" spans="1:8" ht="15.6" x14ac:dyDescent="0.25">
      <c r="A185" s="147">
        <v>184</v>
      </c>
      <c r="B185" s="216" t="s">
        <v>2173</v>
      </c>
      <c r="C185" s="156"/>
      <c r="D185" s="148" t="s">
        <v>391</v>
      </c>
      <c r="E185" s="149"/>
      <c r="F185" s="154"/>
      <c r="G185" s="151"/>
      <c r="H185" s="151"/>
    </row>
    <row r="186" spans="1:8" ht="15.6" x14ac:dyDescent="0.25">
      <c r="A186" s="147">
        <v>185</v>
      </c>
      <c r="B186" s="148" t="s">
        <v>2174</v>
      </c>
      <c r="C186" s="156"/>
      <c r="D186" s="148" t="s">
        <v>2175</v>
      </c>
      <c r="E186" s="149"/>
      <c r="F186" s="154"/>
      <c r="G186" s="151"/>
      <c r="H186" s="151"/>
    </row>
    <row r="187" spans="1:8" ht="15.6" x14ac:dyDescent="0.25">
      <c r="A187" s="147">
        <v>186</v>
      </c>
      <c r="B187" s="148" t="s">
        <v>2176</v>
      </c>
      <c r="C187" s="156"/>
      <c r="D187" s="148" t="s">
        <v>2177</v>
      </c>
      <c r="E187" s="149"/>
      <c r="F187" s="154"/>
      <c r="G187" s="151"/>
      <c r="H187" s="151"/>
    </row>
    <row r="188" spans="1:8" ht="15.6" x14ac:dyDescent="0.25">
      <c r="A188" s="147">
        <v>187</v>
      </c>
      <c r="B188" s="148" t="s">
        <v>2178</v>
      </c>
      <c r="C188" s="156"/>
      <c r="D188" s="148" t="s">
        <v>2179</v>
      </c>
      <c r="E188" s="149"/>
      <c r="F188" s="154"/>
      <c r="G188" s="151"/>
      <c r="H188" s="151"/>
    </row>
    <row r="189" spans="1:8" ht="15.6" x14ac:dyDescent="0.25">
      <c r="A189" s="147">
        <v>188</v>
      </c>
      <c r="B189" s="148" t="s">
        <v>2180</v>
      </c>
      <c r="C189" s="156"/>
      <c r="D189" s="148" t="s">
        <v>2181</v>
      </c>
      <c r="E189" s="149"/>
      <c r="F189" s="154"/>
      <c r="G189" s="151"/>
      <c r="H189" s="151"/>
    </row>
    <row r="190" spans="1:8" ht="15.6" x14ac:dyDescent="0.25">
      <c r="A190" s="147">
        <v>189</v>
      </c>
      <c r="B190" s="148" t="s">
        <v>2182</v>
      </c>
      <c r="C190" s="156"/>
      <c r="D190" s="148" t="s">
        <v>2183</v>
      </c>
      <c r="E190" s="149" t="s">
        <v>2184</v>
      </c>
      <c r="F190" s="154"/>
      <c r="G190" s="151"/>
      <c r="H190" s="151"/>
    </row>
    <row r="191" spans="1:8" ht="15.6" x14ac:dyDescent="0.25">
      <c r="A191" s="147">
        <v>190</v>
      </c>
      <c r="B191" s="148" t="s">
        <v>2185</v>
      </c>
      <c r="C191" s="156"/>
      <c r="D191" s="148" t="s">
        <v>2186</v>
      </c>
      <c r="E191" s="149"/>
      <c r="F191" s="154"/>
      <c r="G191" s="151"/>
      <c r="H191" s="151"/>
    </row>
    <row r="192" spans="1:8" ht="15.6" x14ac:dyDescent="0.25">
      <c r="A192" s="147">
        <v>191</v>
      </c>
      <c r="B192" s="148" t="s">
        <v>2187</v>
      </c>
      <c r="C192" s="156"/>
      <c r="D192" s="148" t="s">
        <v>403</v>
      </c>
      <c r="E192" s="149" t="s">
        <v>2184</v>
      </c>
      <c r="F192" s="154"/>
      <c r="G192" s="151"/>
      <c r="H192" s="151"/>
    </row>
    <row r="193" spans="1:8" ht="15.6" x14ac:dyDescent="0.25">
      <c r="A193" s="147">
        <v>192</v>
      </c>
      <c r="B193" s="148" t="s">
        <v>2188</v>
      </c>
      <c r="C193" s="156"/>
      <c r="D193" s="148" t="s">
        <v>2189</v>
      </c>
      <c r="E193" s="149"/>
      <c r="F193" s="154"/>
      <c r="G193" s="151"/>
      <c r="H193" s="151"/>
    </row>
    <row r="194" spans="1:8" ht="15.6" x14ac:dyDescent="0.25">
      <c r="A194" s="147">
        <v>193</v>
      </c>
      <c r="B194" s="148" t="s">
        <v>2190</v>
      </c>
      <c r="C194" s="156"/>
      <c r="D194" s="148" t="s">
        <v>2191</v>
      </c>
      <c r="E194" s="149"/>
      <c r="F194" s="154"/>
      <c r="G194" s="151" t="s">
        <v>2192</v>
      </c>
      <c r="H194" s="151"/>
    </row>
  </sheetData>
  <phoneticPr fontId="71" type="noConversion"/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2"/>
  <sheetViews>
    <sheetView topLeftCell="A25" workbookViewId="0">
      <selection activeCell="A44" sqref="A44:XFD44"/>
    </sheetView>
  </sheetViews>
  <sheetFormatPr defaultColWidth="9" defaultRowHeight="14.4" x14ac:dyDescent="0.25"/>
  <cols>
    <col min="1" max="1" width="5.77734375" customWidth="1"/>
    <col min="2" max="2" width="21.77734375" customWidth="1"/>
    <col min="3" max="3" width="19.33203125" customWidth="1"/>
    <col min="4" max="4" width="45.109375" customWidth="1"/>
    <col min="5" max="5" width="9" customWidth="1"/>
    <col min="6" max="6" width="11.33203125" customWidth="1"/>
    <col min="7" max="7" width="7.77734375" customWidth="1"/>
    <col min="8" max="8" width="15.109375" customWidth="1"/>
    <col min="9" max="9" width="22.21875" customWidth="1"/>
    <col min="10" max="10" width="27.77734375" customWidth="1"/>
  </cols>
  <sheetData>
    <row r="1" spans="1:9" ht="25.5" customHeight="1" x14ac:dyDescent="0.25">
      <c r="A1" s="86" t="s">
        <v>1799</v>
      </c>
      <c r="B1" s="87" t="s">
        <v>2193</v>
      </c>
      <c r="C1" s="88" t="s">
        <v>2194</v>
      </c>
      <c r="D1" s="89" t="s">
        <v>24</v>
      </c>
      <c r="E1" s="90" t="s">
        <v>25</v>
      </c>
      <c r="F1" s="90" t="s">
        <v>2195</v>
      </c>
      <c r="G1" s="90" t="s">
        <v>2196</v>
      </c>
      <c r="H1" s="90" t="s">
        <v>2197</v>
      </c>
      <c r="I1" s="139"/>
    </row>
    <row r="2" spans="1:9" x14ac:dyDescent="0.25">
      <c r="A2" s="91">
        <v>1</v>
      </c>
      <c r="B2" s="92" t="s">
        <v>261</v>
      </c>
      <c r="C2" s="93" t="s">
        <v>2198</v>
      </c>
      <c r="D2" s="94" t="s">
        <v>2199</v>
      </c>
      <c r="E2" s="95" t="s">
        <v>2200</v>
      </c>
      <c r="F2" s="95" t="s">
        <v>2201</v>
      </c>
      <c r="G2" s="96" t="s">
        <v>2202</v>
      </c>
      <c r="H2" s="97"/>
      <c r="I2" s="140"/>
    </row>
    <row r="3" spans="1:9" x14ac:dyDescent="0.25">
      <c r="A3" s="91">
        <v>2</v>
      </c>
      <c r="B3" s="92" t="s">
        <v>79</v>
      </c>
      <c r="C3" s="93" t="s">
        <v>2203</v>
      </c>
      <c r="D3" s="92" t="s">
        <v>2204</v>
      </c>
      <c r="E3" s="93" t="s">
        <v>2200</v>
      </c>
      <c r="F3" s="93" t="s">
        <v>2205</v>
      </c>
      <c r="G3" s="98" t="s">
        <v>2202</v>
      </c>
      <c r="H3" s="99"/>
      <c r="I3" s="141"/>
    </row>
    <row r="4" spans="1:9" x14ac:dyDescent="0.25">
      <c r="A4" s="91">
        <v>3</v>
      </c>
      <c r="B4" s="92" t="s">
        <v>41</v>
      </c>
      <c r="C4" s="93" t="s">
        <v>2206</v>
      </c>
      <c r="D4" s="92" t="s">
        <v>2207</v>
      </c>
      <c r="E4" s="93" t="s">
        <v>2200</v>
      </c>
      <c r="F4" s="93" t="s">
        <v>2208</v>
      </c>
      <c r="G4" s="98" t="s">
        <v>2202</v>
      </c>
      <c r="H4" s="99"/>
      <c r="I4" s="141" t="s">
        <v>2209</v>
      </c>
    </row>
    <row r="5" spans="1:9" x14ac:dyDescent="0.25">
      <c r="A5" s="91">
        <v>4</v>
      </c>
      <c r="B5" s="100" t="s">
        <v>2210</v>
      </c>
      <c r="C5" s="101" t="s">
        <v>2211</v>
      </c>
      <c r="D5" s="100" t="s">
        <v>2210</v>
      </c>
      <c r="E5" s="101" t="s">
        <v>2212</v>
      </c>
      <c r="F5" s="102"/>
      <c r="G5" s="103" t="s">
        <v>2202</v>
      </c>
      <c r="H5" s="104" t="s">
        <v>2213</v>
      </c>
      <c r="I5" s="117" t="s">
        <v>2214</v>
      </c>
    </row>
    <row r="6" spans="1:9" x14ac:dyDescent="0.25">
      <c r="A6" s="91">
        <v>5</v>
      </c>
      <c r="B6" s="105" t="s">
        <v>1935</v>
      </c>
      <c r="C6" s="106" t="s">
        <v>2211</v>
      </c>
      <c r="D6" s="107" t="s">
        <v>2215</v>
      </c>
      <c r="E6" s="106" t="s">
        <v>2212</v>
      </c>
      <c r="F6" s="108"/>
      <c r="G6" s="109"/>
      <c r="H6" s="41"/>
      <c r="I6" s="141"/>
    </row>
    <row r="7" spans="1:9" x14ac:dyDescent="0.25">
      <c r="A7" s="91">
        <v>6</v>
      </c>
      <c r="B7" s="92" t="s">
        <v>62</v>
      </c>
      <c r="C7" s="93" t="s">
        <v>2216</v>
      </c>
      <c r="D7" s="92" t="s">
        <v>2217</v>
      </c>
      <c r="E7" s="93" t="s">
        <v>2200</v>
      </c>
      <c r="F7" s="93"/>
      <c r="G7" s="98"/>
      <c r="H7" s="99"/>
      <c r="I7" s="141"/>
    </row>
    <row r="8" spans="1:9" x14ac:dyDescent="0.25">
      <c r="A8" s="91">
        <v>7</v>
      </c>
      <c r="B8" s="107" t="s">
        <v>36</v>
      </c>
      <c r="C8" s="106" t="s">
        <v>2218</v>
      </c>
      <c r="D8" s="107" t="s">
        <v>2219</v>
      </c>
      <c r="E8" s="93" t="s">
        <v>2200</v>
      </c>
      <c r="F8" s="93" t="s">
        <v>2208</v>
      </c>
      <c r="G8" s="98" t="s">
        <v>2202</v>
      </c>
      <c r="H8" s="99"/>
      <c r="I8" s="141"/>
    </row>
    <row r="9" spans="1:9" x14ac:dyDescent="0.25">
      <c r="A9" s="91">
        <v>8</v>
      </c>
      <c r="B9" s="107" t="s">
        <v>2220</v>
      </c>
      <c r="C9" s="106" t="s">
        <v>2218</v>
      </c>
      <c r="D9" s="107" t="s">
        <v>2221</v>
      </c>
      <c r="E9" s="93" t="s">
        <v>2200</v>
      </c>
      <c r="F9" s="93"/>
      <c r="G9" s="98"/>
      <c r="H9" s="99"/>
      <c r="I9" s="141"/>
    </row>
    <row r="10" spans="1:9" x14ac:dyDescent="0.25">
      <c r="A10" s="91">
        <v>9</v>
      </c>
      <c r="B10" s="92" t="s">
        <v>2222</v>
      </c>
      <c r="C10" s="93" t="s">
        <v>2223</v>
      </c>
      <c r="D10" s="92" t="s">
        <v>2224</v>
      </c>
      <c r="E10" s="93" t="s">
        <v>2225</v>
      </c>
      <c r="F10" s="93" t="s">
        <v>2226</v>
      </c>
      <c r="G10" s="98" t="s">
        <v>2202</v>
      </c>
      <c r="H10" s="99"/>
      <c r="I10" s="141"/>
    </row>
    <row r="11" spans="1:9" x14ac:dyDescent="0.25">
      <c r="A11" s="91">
        <v>10</v>
      </c>
      <c r="B11" s="92" t="s">
        <v>2227</v>
      </c>
      <c r="C11" s="93" t="s">
        <v>2228</v>
      </c>
      <c r="D11" s="92" t="s">
        <v>2229</v>
      </c>
      <c r="E11" s="93" t="s">
        <v>2225</v>
      </c>
      <c r="F11" s="93" t="s">
        <v>2230</v>
      </c>
      <c r="G11" s="98" t="s">
        <v>2202</v>
      </c>
      <c r="H11" s="99"/>
      <c r="I11" s="141"/>
    </row>
    <row r="12" spans="1:9" x14ac:dyDescent="0.25">
      <c r="A12" s="91">
        <v>11</v>
      </c>
      <c r="B12" s="92" t="s">
        <v>2231</v>
      </c>
      <c r="C12" s="93" t="s">
        <v>2232</v>
      </c>
      <c r="D12" s="92" t="s">
        <v>2233</v>
      </c>
      <c r="E12" s="93" t="s">
        <v>287</v>
      </c>
      <c r="F12" s="93" t="s">
        <v>2234</v>
      </c>
      <c r="G12" s="98" t="s">
        <v>2202</v>
      </c>
      <c r="H12" s="99"/>
      <c r="I12" s="141"/>
    </row>
    <row r="13" spans="1:9" x14ac:dyDescent="0.25">
      <c r="A13" s="91">
        <v>12</v>
      </c>
      <c r="B13" s="92" t="s">
        <v>2235</v>
      </c>
      <c r="C13" s="93" t="s">
        <v>2236</v>
      </c>
      <c r="D13" s="92" t="s">
        <v>2237</v>
      </c>
      <c r="E13" s="93" t="s">
        <v>2225</v>
      </c>
      <c r="F13" s="93"/>
      <c r="G13" s="98"/>
      <c r="H13" s="99"/>
      <c r="I13" s="141"/>
    </row>
    <row r="14" spans="1:9" x14ac:dyDescent="0.25">
      <c r="A14" s="91">
        <v>13</v>
      </c>
      <c r="B14" s="92" t="s">
        <v>64</v>
      </c>
      <c r="C14" s="93" t="s">
        <v>2238</v>
      </c>
      <c r="D14" s="92" t="s">
        <v>2239</v>
      </c>
      <c r="E14" s="93" t="s">
        <v>2200</v>
      </c>
      <c r="F14" s="93" t="s">
        <v>2234</v>
      </c>
      <c r="G14" s="98" t="s">
        <v>2202</v>
      </c>
      <c r="H14" s="99"/>
      <c r="I14" s="141"/>
    </row>
    <row r="15" spans="1:9" x14ac:dyDescent="0.25">
      <c r="A15" s="91">
        <v>14</v>
      </c>
      <c r="B15" s="92" t="s">
        <v>2240</v>
      </c>
      <c r="C15" s="110" t="s">
        <v>2241</v>
      </c>
      <c r="D15" s="92" t="s">
        <v>2242</v>
      </c>
      <c r="E15" s="111" t="s">
        <v>2243</v>
      </c>
      <c r="F15" s="108"/>
      <c r="G15" s="109"/>
      <c r="H15" s="41"/>
      <c r="I15" s="116"/>
    </row>
    <row r="16" spans="1:9" x14ac:dyDescent="0.25">
      <c r="A16" s="91">
        <v>15</v>
      </c>
      <c r="B16" s="92" t="s">
        <v>2240</v>
      </c>
      <c r="C16" s="110" t="s">
        <v>2241</v>
      </c>
      <c r="D16" s="92" t="s">
        <v>2244</v>
      </c>
      <c r="E16" s="111" t="s">
        <v>2245</v>
      </c>
      <c r="F16" s="108"/>
      <c r="G16" s="109"/>
      <c r="H16" s="41"/>
      <c r="I16" s="116"/>
    </row>
    <row r="17" spans="1:9" x14ac:dyDescent="0.25">
      <c r="A17" s="91">
        <v>16</v>
      </c>
      <c r="B17" s="92" t="s">
        <v>2240</v>
      </c>
      <c r="C17" s="110" t="s">
        <v>2241</v>
      </c>
      <c r="D17" s="92" t="s">
        <v>2246</v>
      </c>
      <c r="E17" s="111" t="s">
        <v>2247</v>
      </c>
      <c r="F17" s="108"/>
      <c r="G17" s="109"/>
      <c r="H17" s="41"/>
      <c r="I17" s="116"/>
    </row>
    <row r="18" spans="1:9" x14ac:dyDescent="0.25">
      <c r="A18" s="91">
        <v>17</v>
      </c>
      <c r="B18" s="92" t="s">
        <v>2240</v>
      </c>
      <c r="C18" s="110" t="s">
        <v>2241</v>
      </c>
      <c r="D18" s="92" t="s">
        <v>2248</v>
      </c>
      <c r="E18" s="111" t="s">
        <v>2249</v>
      </c>
      <c r="F18" s="108"/>
      <c r="G18" s="109"/>
      <c r="H18" s="41"/>
      <c r="I18" s="116"/>
    </row>
    <row r="19" spans="1:9" x14ac:dyDescent="0.25">
      <c r="A19" s="91">
        <v>18</v>
      </c>
      <c r="B19" s="92" t="s">
        <v>2240</v>
      </c>
      <c r="C19" s="110" t="s">
        <v>2241</v>
      </c>
      <c r="D19" s="92" t="s">
        <v>2250</v>
      </c>
      <c r="E19" s="111" t="s">
        <v>2251</v>
      </c>
      <c r="F19" s="108"/>
      <c r="G19" s="109"/>
      <c r="H19" s="41"/>
      <c r="I19" s="116"/>
    </row>
    <row r="20" spans="1:9" x14ac:dyDescent="0.25">
      <c r="A20" s="91">
        <v>19</v>
      </c>
      <c r="B20" s="92" t="s">
        <v>2252</v>
      </c>
      <c r="C20" s="93" t="s">
        <v>2253</v>
      </c>
      <c r="D20" s="92" t="s">
        <v>2254</v>
      </c>
      <c r="E20" s="93" t="s">
        <v>2225</v>
      </c>
      <c r="F20" s="93"/>
      <c r="G20" s="98" t="s">
        <v>2202</v>
      </c>
      <c r="H20" s="99"/>
      <c r="I20" s="40"/>
    </row>
    <row r="21" spans="1:9" x14ac:dyDescent="0.25">
      <c r="A21" s="91">
        <v>20</v>
      </c>
      <c r="B21" s="112" t="s">
        <v>2252</v>
      </c>
      <c r="C21" s="102" t="s">
        <v>2253</v>
      </c>
      <c r="D21" s="112" t="s">
        <v>2255</v>
      </c>
      <c r="E21" s="102" t="s">
        <v>2225</v>
      </c>
      <c r="F21" s="102"/>
      <c r="G21" s="103"/>
      <c r="H21" s="104" t="s">
        <v>2213</v>
      </c>
      <c r="I21" s="40"/>
    </row>
    <row r="22" spans="1:9" x14ac:dyDescent="0.25">
      <c r="A22" s="91">
        <v>21</v>
      </c>
      <c r="B22" s="92" t="s">
        <v>339</v>
      </c>
      <c r="C22" s="93" t="s">
        <v>2256</v>
      </c>
      <c r="D22" s="92" t="s">
        <v>2257</v>
      </c>
      <c r="E22" s="93" t="s">
        <v>2225</v>
      </c>
      <c r="F22" s="93"/>
      <c r="G22" s="98"/>
      <c r="H22" s="113"/>
      <c r="I22" s="40"/>
    </row>
    <row r="23" spans="1:9" x14ac:dyDescent="0.25">
      <c r="A23" s="91">
        <v>22</v>
      </c>
      <c r="B23" s="92" t="s">
        <v>297</v>
      </c>
      <c r="C23" s="93" t="s">
        <v>2258</v>
      </c>
      <c r="D23" s="92" t="s">
        <v>2259</v>
      </c>
      <c r="E23" s="93" t="s">
        <v>2225</v>
      </c>
      <c r="F23" s="93"/>
      <c r="G23" s="98"/>
      <c r="H23" s="99"/>
      <c r="I23" s="141"/>
    </row>
    <row r="24" spans="1:9" x14ac:dyDescent="0.25">
      <c r="A24" s="91">
        <v>23</v>
      </c>
      <c r="B24" s="92" t="s">
        <v>2260</v>
      </c>
      <c r="C24" s="93" t="s">
        <v>2261</v>
      </c>
      <c r="D24" s="92" t="s">
        <v>2262</v>
      </c>
      <c r="E24" s="93" t="s">
        <v>2263</v>
      </c>
      <c r="F24" s="93" t="s">
        <v>2234</v>
      </c>
      <c r="G24" s="98" t="s">
        <v>2202</v>
      </c>
      <c r="H24" s="99"/>
      <c r="I24" s="141"/>
    </row>
    <row r="25" spans="1:9" x14ac:dyDescent="0.25">
      <c r="A25" s="91">
        <v>24</v>
      </c>
      <c r="B25" s="92" t="s">
        <v>2260</v>
      </c>
      <c r="C25" s="93" t="s">
        <v>2264</v>
      </c>
      <c r="D25" s="92" t="s">
        <v>2265</v>
      </c>
      <c r="E25" s="93" t="s">
        <v>2263</v>
      </c>
      <c r="F25" s="93" t="s">
        <v>2234</v>
      </c>
      <c r="G25" s="98" t="s">
        <v>2202</v>
      </c>
      <c r="H25" s="99"/>
      <c r="I25" s="141"/>
    </row>
    <row r="26" spans="1:9" x14ac:dyDescent="0.25">
      <c r="A26" s="91">
        <v>25</v>
      </c>
      <c r="B26" s="92" t="s">
        <v>2266</v>
      </c>
      <c r="C26" s="93" t="s">
        <v>2267</v>
      </c>
      <c r="D26" s="92" t="s">
        <v>2268</v>
      </c>
      <c r="E26" s="93" t="s">
        <v>2269</v>
      </c>
      <c r="F26" s="93" t="s">
        <v>2234</v>
      </c>
      <c r="G26" s="98" t="s">
        <v>2202</v>
      </c>
      <c r="H26" s="99"/>
      <c r="I26" s="141"/>
    </row>
    <row r="27" spans="1:9" x14ac:dyDescent="0.25">
      <c r="A27" s="91">
        <v>26</v>
      </c>
      <c r="B27" s="112" t="s">
        <v>2270</v>
      </c>
      <c r="C27" s="102" t="s">
        <v>2271</v>
      </c>
      <c r="D27" s="112" t="s">
        <v>2272</v>
      </c>
      <c r="E27" s="102" t="s">
        <v>2212</v>
      </c>
      <c r="F27" s="102"/>
      <c r="G27" s="103"/>
      <c r="H27" s="104" t="s">
        <v>2213</v>
      </c>
      <c r="I27" s="141"/>
    </row>
    <row r="28" spans="1:9" x14ac:dyDescent="0.25">
      <c r="A28" s="91">
        <v>27</v>
      </c>
      <c r="B28" s="92" t="s">
        <v>2273</v>
      </c>
      <c r="C28" s="93" t="s">
        <v>2274</v>
      </c>
      <c r="D28" s="92" t="s">
        <v>2275</v>
      </c>
      <c r="E28" s="93" t="s">
        <v>2212</v>
      </c>
      <c r="F28" s="93"/>
      <c r="G28" s="98"/>
      <c r="H28" s="99"/>
      <c r="I28" s="141"/>
    </row>
    <row r="29" spans="1:9" x14ac:dyDescent="0.25">
      <c r="A29" s="91">
        <v>28</v>
      </c>
      <c r="B29" s="92" t="s">
        <v>2273</v>
      </c>
      <c r="C29" s="93" t="s">
        <v>2276</v>
      </c>
      <c r="D29" s="92" t="s">
        <v>2277</v>
      </c>
      <c r="E29" s="93" t="s">
        <v>2212</v>
      </c>
      <c r="F29" s="93" t="s">
        <v>2234</v>
      </c>
      <c r="G29" s="98" t="s">
        <v>2202</v>
      </c>
      <c r="H29" s="99"/>
      <c r="I29" s="141"/>
    </row>
    <row r="30" spans="1:9" x14ac:dyDescent="0.25">
      <c r="A30" s="91">
        <v>29</v>
      </c>
      <c r="B30" s="92" t="s">
        <v>2278</v>
      </c>
      <c r="C30" s="93" t="s">
        <v>2267</v>
      </c>
      <c r="D30" s="92" t="s">
        <v>2279</v>
      </c>
      <c r="E30" s="93" t="s">
        <v>2280</v>
      </c>
      <c r="F30" s="93"/>
      <c r="G30" s="98"/>
      <c r="H30" s="99"/>
      <c r="I30" s="141"/>
    </row>
    <row r="31" spans="1:9" x14ac:dyDescent="0.25">
      <c r="A31" s="91">
        <v>30</v>
      </c>
      <c r="B31" s="92" t="s">
        <v>2281</v>
      </c>
      <c r="C31" s="93" t="s">
        <v>2282</v>
      </c>
      <c r="D31" s="92" t="s">
        <v>2283</v>
      </c>
      <c r="E31" s="93" t="s">
        <v>2249</v>
      </c>
      <c r="F31" s="93"/>
      <c r="G31" s="98" t="s">
        <v>2202</v>
      </c>
      <c r="H31" s="99"/>
      <c r="I31" s="141"/>
    </row>
    <row r="32" spans="1:9" x14ac:dyDescent="0.25">
      <c r="A32" s="91">
        <v>31</v>
      </c>
      <c r="B32" s="112" t="s">
        <v>2284</v>
      </c>
      <c r="C32" s="102" t="s">
        <v>2285</v>
      </c>
      <c r="D32" s="112" t="s">
        <v>2286</v>
      </c>
      <c r="E32" s="102" t="s">
        <v>2287</v>
      </c>
      <c r="F32" s="102" t="s">
        <v>2234</v>
      </c>
      <c r="G32" s="103" t="s">
        <v>2202</v>
      </c>
      <c r="H32" s="104" t="s">
        <v>2213</v>
      </c>
      <c r="I32" s="116"/>
    </row>
    <row r="33" spans="1:9" x14ac:dyDescent="0.25">
      <c r="A33" s="91">
        <v>32</v>
      </c>
      <c r="B33" s="114" t="s">
        <v>2288</v>
      </c>
      <c r="C33" s="115" t="s">
        <v>2289</v>
      </c>
      <c r="D33" s="114" t="s">
        <v>2290</v>
      </c>
      <c r="E33" s="93" t="s">
        <v>2287</v>
      </c>
      <c r="F33" s="93"/>
      <c r="G33" s="98"/>
      <c r="H33" s="116" t="s">
        <v>2291</v>
      </c>
      <c r="I33" s="116"/>
    </row>
    <row r="34" spans="1:9" x14ac:dyDescent="0.25">
      <c r="A34" s="91">
        <v>33</v>
      </c>
      <c r="B34" s="92" t="s">
        <v>2292</v>
      </c>
      <c r="C34" s="93" t="s">
        <v>2293</v>
      </c>
      <c r="D34" s="92" t="s">
        <v>2294</v>
      </c>
      <c r="E34" s="93" t="s">
        <v>2287</v>
      </c>
      <c r="F34" s="93" t="s">
        <v>2234</v>
      </c>
      <c r="G34" s="98" t="s">
        <v>2202</v>
      </c>
      <c r="H34" s="99"/>
      <c r="I34" s="141"/>
    </row>
    <row r="35" spans="1:9" x14ac:dyDescent="0.25">
      <c r="A35" s="91">
        <v>34</v>
      </c>
      <c r="B35" s="92" t="s">
        <v>286</v>
      </c>
      <c r="C35" s="93" t="s">
        <v>2295</v>
      </c>
      <c r="D35" s="92" t="s">
        <v>2296</v>
      </c>
      <c r="E35" s="93" t="s">
        <v>2200</v>
      </c>
      <c r="F35" s="93" t="s">
        <v>2297</v>
      </c>
      <c r="G35" s="98" t="s">
        <v>2202</v>
      </c>
      <c r="H35" s="99"/>
      <c r="I35" s="141"/>
    </row>
    <row r="36" spans="1:9" x14ac:dyDescent="0.25">
      <c r="A36" s="91">
        <v>35</v>
      </c>
      <c r="B36" s="117" t="s">
        <v>2298</v>
      </c>
      <c r="C36" s="99" t="s">
        <v>2299</v>
      </c>
      <c r="D36" s="117" t="s">
        <v>2300</v>
      </c>
      <c r="E36" s="99" t="s">
        <v>2225</v>
      </c>
      <c r="F36" s="99" t="s">
        <v>2297</v>
      </c>
      <c r="G36" s="118" t="s">
        <v>2202</v>
      </c>
      <c r="H36" s="99"/>
      <c r="I36" s="141"/>
    </row>
    <row r="37" spans="1:9" x14ac:dyDescent="0.25">
      <c r="A37" s="91">
        <v>36</v>
      </c>
      <c r="B37" s="92" t="s">
        <v>2301</v>
      </c>
      <c r="C37" s="93" t="s">
        <v>2302</v>
      </c>
      <c r="D37" s="92" t="s">
        <v>2303</v>
      </c>
      <c r="E37" s="93" t="s">
        <v>2263</v>
      </c>
      <c r="F37" s="93" t="s">
        <v>2230</v>
      </c>
      <c r="G37" s="98" t="s">
        <v>2202</v>
      </c>
      <c r="H37" s="99"/>
      <c r="I37" s="141"/>
    </row>
    <row r="38" spans="1:9" x14ac:dyDescent="0.25">
      <c r="A38" s="91">
        <v>37</v>
      </c>
      <c r="B38" s="119" t="s">
        <v>2301</v>
      </c>
      <c r="C38" s="120" t="s">
        <v>2304</v>
      </c>
      <c r="D38" s="119" t="s">
        <v>2305</v>
      </c>
      <c r="E38" s="93" t="s">
        <v>2212</v>
      </c>
      <c r="F38" s="120" t="s">
        <v>2230</v>
      </c>
      <c r="G38" s="121" t="s">
        <v>2202</v>
      </c>
      <c r="H38" s="99"/>
      <c r="I38" s="141"/>
    </row>
    <row r="39" spans="1:9" x14ac:dyDescent="0.25">
      <c r="A39" s="91">
        <v>38</v>
      </c>
      <c r="B39" s="122" t="s">
        <v>2306</v>
      </c>
      <c r="C39" s="123" t="s">
        <v>2307</v>
      </c>
      <c r="D39" s="122" t="s">
        <v>2308</v>
      </c>
      <c r="E39" s="123" t="s">
        <v>2200</v>
      </c>
      <c r="F39" s="123"/>
      <c r="G39" s="124"/>
      <c r="H39" s="99"/>
      <c r="I39" s="141"/>
    </row>
    <row r="40" spans="1:9" x14ac:dyDescent="0.25">
      <c r="A40" s="91">
        <v>39</v>
      </c>
      <c r="B40" s="125" t="s">
        <v>524</v>
      </c>
      <c r="C40" s="99" t="s">
        <v>2309</v>
      </c>
      <c r="D40" s="117" t="s">
        <v>2310</v>
      </c>
      <c r="E40" s="126" t="s">
        <v>2225</v>
      </c>
      <c r="F40" s="126"/>
      <c r="G40" s="127"/>
      <c r="H40" s="126"/>
      <c r="I40" s="116"/>
    </row>
    <row r="41" spans="1:9" x14ac:dyDescent="0.25">
      <c r="A41" s="91">
        <v>40</v>
      </c>
      <c r="B41" s="125" t="s">
        <v>524</v>
      </c>
      <c r="C41" s="99" t="s">
        <v>2311</v>
      </c>
      <c r="D41" s="117" t="s">
        <v>2312</v>
      </c>
      <c r="E41" s="123" t="s">
        <v>2200</v>
      </c>
      <c r="F41" s="126"/>
      <c r="G41" s="127"/>
      <c r="H41" s="126"/>
      <c r="I41" s="116"/>
    </row>
    <row r="42" spans="1:9" x14ac:dyDescent="0.25">
      <c r="A42" s="91">
        <v>41</v>
      </c>
      <c r="B42" s="125" t="s">
        <v>2313</v>
      </c>
      <c r="C42" s="99" t="s">
        <v>2314</v>
      </c>
      <c r="D42" s="117" t="s">
        <v>2315</v>
      </c>
      <c r="E42" s="126" t="s">
        <v>2225</v>
      </c>
      <c r="F42" s="126"/>
      <c r="G42" s="127"/>
      <c r="H42" s="126"/>
      <c r="I42" s="116"/>
    </row>
    <row r="43" spans="1:9" x14ac:dyDescent="0.25">
      <c r="A43" s="91">
        <v>42</v>
      </c>
      <c r="B43" s="125" t="s">
        <v>2316</v>
      </c>
      <c r="C43" s="99" t="s">
        <v>2317</v>
      </c>
      <c r="D43" s="117" t="s">
        <v>2318</v>
      </c>
      <c r="E43" s="123" t="s">
        <v>2200</v>
      </c>
      <c r="F43" s="126"/>
      <c r="G43" s="127"/>
      <c r="H43" s="126"/>
      <c r="I43" s="116" t="s">
        <v>2319</v>
      </c>
    </row>
    <row r="44" spans="1:9" x14ac:dyDescent="0.25">
      <c r="A44" s="91">
        <v>43</v>
      </c>
      <c r="B44" s="122" t="s">
        <v>2320</v>
      </c>
      <c r="C44" s="99" t="s">
        <v>2321</v>
      </c>
      <c r="D44" s="117" t="s">
        <v>2322</v>
      </c>
      <c r="E44" s="99" t="s">
        <v>2212</v>
      </c>
      <c r="F44" s="99"/>
      <c r="G44" s="118"/>
      <c r="H44" s="99"/>
      <c r="I44" s="141"/>
    </row>
    <row r="45" spans="1:9" x14ac:dyDescent="0.25">
      <c r="A45" s="91">
        <v>44</v>
      </c>
      <c r="B45" s="128" t="s">
        <v>2323</v>
      </c>
      <c r="C45" s="420" t="s">
        <v>2324</v>
      </c>
      <c r="D45" s="130" t="s">
        <v>2325</v>
      </c>
      <c r="E45" s="129" t="s">
        <v>2326</v>
      </c>
      <c r="F45" s="131"/>
      <c r="G45" s="132"/>
      <c r="H45" s="131"/>
      <c r="I45" s="117" t="s">
        <v>2327</v>
      </c>
    </row>
    <row r="46" spans="1:9" x14ac:dyDescent="0.25">
      <c r="A46" s="91">
        <v>45</v>
      </c>
      <c r="B46" s="128" t="s">
        <v>2328</v>
      </c>
      <c r="C46" s="129" t="s">
        <v>2324</v>
      </c>
      <c r="D46" s="128" t="s">
        <v>2329</v>
      </c>
      <c r="E46" s="129" t="s">
        <v>2287</v>
      </c>
      <c r="F46" s="129"/>
      <c r="G46" s="133"/>
      <c r="H46" s="129"/>
      <c r="I46" s="117" t="s">
        <v>2330</v>
      </c>
    </row>
    <row r="47" spans="1:9" x14ac:dyDescent="0.25">
      <c r="A47" s="91">
        <v>46</v>
      </c>
      <c r="B47" s="128" t="s">
        <v>2331</v>
      </c>
      <c r="C47" s="129" t="s">
        <v>2332</v>
      </c>
      <c r="D47" s="128" t="s">
        <v>2333</v>
      </c>
      <c r="E47" s="99" t="s">
        <v>287</v>
      </c>
      <c r="F47" s="99" t="s">
        <v>2334</v>
      </c>
      <c r="G47" s="118" t="s">
        <v>2202</v>
      </c>
      <c r="H47" s="99"/>
      <c r="I47" s="141"/>
    </row>
    <row r="48" spans="1:9" x14ac:dyDescent="0.25">
      <c r="A48" s="91">
        <v>47</v>
      </c>
      <c r="B48" s="117" t="s">
        <v>2335</v>
      </c>
      <c r="C48" s="99" t="s">
        <v>2267</v>
      </c>
      <c r="D48" s="117" t="s">
        <v>2336</v>
      </c>
      <c r="E48" s="99" t="s">
        <v>375</v>
      </c>
      <c r="F48" s="99"/>
      <c r="G48" s="118"/>
      <c r="H48" s="99"/>
      <c r="I48" s="117" t="s">
        <v>2337</v>
      </c>
    </row>
    <row r="49" spans="1:9" x14ac:dyDescent="0.25">
      <c r="A49" s="91">
        <v>48</v>
      </c>
      <c r="B49" s="122" t="s">
        <v>2338</v>
      </c>
      <c r="C49" s="123" t="s">
        <v>2339</v>
      </c>
      <c r="D49" s="122" t="s">
        <v>2340</v>
      </c>
      <c r="E49" s="123" t="s">
        <v>2212</v>
      </c>
      <c r="F49" s="123" t="s">
        <v>2334</v>
      </c>
      <c r="G49" s="124" t="s">
        <v>2202</v>
      </c>
      <c r="H49" s="99"/>
      <c r="I49" s="141"/>
    </row>
    <row r="50" spans="1:9" x14ac:dyDescent="0.25">
      <c r="A50" s="91">
        <v>49</v>
      </c>
      <c r="B50" s="117" t="s">
        <v>347</v>
      </c>
      <c r="C50" s="99" t="s">
        <v>2304</v>
      </c>
      <c r="D50" s="117" t="s">
        <v>2341</v>
      </c>
      <c r="E50" s="126" t="s">
        <v>2200</v>
      </c>
      <c r="F50" s="41"/>
      <c r="G50" s="134"/>
      <c r="H50" s="41"/>
      <c r="I50" s="116" t="s">
        <v>2342</v>
      </c>
    </row>
    <row r="51" spans="1:9" x14ac:dyDescent="0.25">
      <c r="A51" s="91">
        <v>50</v>
      </c>
      <c r="B51" s="117" t="s">
        <v>391</v>
      </c>
      <c r="C51" s="99" t="s">
        <v>2343</v>
      </c>
      <c r="D51" s="117" t="s">
        <v>2344</v>
      </c>
      <c r="E51" s="99" t="s">
        <v>2200</v>
      </c>
      <c r="F51" s="99" t="s">
        <v>2345</v>
      </c>
      <c r="G51" s="118" t="s">
        <v>2202</v>
      </c>
      <c r="H51" s="99"/>
      <c r="I51" s="141"/>
    </row>
    <row r="52" spans="1:9" x14ac:dyDescent="0.25">
      <c r="A52" s="91">
        <v>51</v>
      </c>
      <c r="B52" s="128" t="s">
        <v>2346</v>
      </c>
      <c r="C52" s="129" t="s">
        <v>2332</v>
      </c>
      <c r="D52" s="128" t="s">
        <v>2347</v>
      </c>
      <c r="E52" s="99" t="s">
        <v>2225</v>
      </c>
      <c r="F52" s="99" t="s">
        <v>2345</v>
      </c>
      <c r="G52" s="118" t="s">
        <v>2202</v>
      </c>
      <c r="H52" s="99"/>
      <c r="I52" s="141"/>
    </row>
    <row r="53" spans="1:9" x14ac:dyDescent="0.25">
      <c r="A53" s="91">
        <v>52</v>
      </c>
      <c r="B53" s="117" t="s">
        <v>2348</v>
      </c>
      <c r="C53" s="99" t="s">
        <v>2267</v>
      </c>
      <c r="D53" s="117" t="s">
        <v>2349</v>
      </c>
      <c r="E53" s="99" t="s">
        <v>2350</v>
      </c>
      <c r="F53" s="99" t="s">
        <v>2345</v>
      </c>
      <c r="G53" s="118" t="s">
        <v>2202</v>
      </c>
      <c r="H53" s="99"/>
      <c r="I53" s="141"/>
    </row>
    <row r="54" spans="1:9" x14ac:dyDescent="0.25">
      <c r="A54" s="91">
        <v>53</v>
      </c>
      <c r="B54" s="135" t="s">
        <v>2351</v>
      </c>
      <c r="C54" s="136" t="s">
        <v>2267</v>
      </c>
      <c r="D54" s="135" t="s">
        <v>2352</v>
      </c>
      <c r="E54" s="136" t="s">
        <v>2287</v>
      </c>
      <c r="F54" s="136"/>
      <c r="G54" s="137" t="s">
        <v>2202</v>
      </c>
      <c r="H54" s="113" t="s">
        <v>2213</v>
      </c>
      <c r="I54" s="117" t="s">
        <v>2353</v>
      </c>
    </row>
    <row r="55" spans="1:9" x14ac:dyDescent="0.25">
      <c r="A55" s="91">
        <v>54</v>
      </c>
      <c r="B55" s="125" t="s">
        <v>403</v>
      </c>
      <c r="C55" s="99" t="s">
        <v>2354</v>
      </c>
      <c r="D55" s="117" t="s">
        <v>2355</v>
      </c>
      <c r="E55" s="126" t="s">
        <v>2200</v>
      </c>
      <c r="F55" s="126" t="s">
        <v>2356</v>
      </c>
      <c r="G55" s="127" t="s">
        <v>2202</v>
      </c>
      <c r="H55" s="126"/>
      <c r="I55" s="141"/>
    </row>
    <row r="56" spans="1:9" x14ac:dyDescent="0.25">
      <c r="A56" s="138">
        <v>55</v>
      </c>
      <c r="B56" s="117" t="s">
        <v>380</v>
      </c>
      <c r="C56" s="99" t="s">
        <v>2357</v>
      </c>
      <c r="D56" s="117" t="s">
        <v>2358</v>
      </c>
      <c r="E56" s="126" t="s">
        <v>2200</v>
      </c>
      <c r="F56" s="41"/>
      <c r="G56" s="134"/>
      <c r="H56" s="41"/>
      <c r="I56" s="116"/>
    </row>
    <row r="57" spans="1:9" x14ac:dyDescent="0.25">
      <c r="A57" s="91">
        <v>56</v>
      </c>
      <c r="B57" s="117"/>
      <c r="C57" s="99" t="s">
        <v>2359</v>
      </c>
      <c r="D57" s="117" t="s">
        <v>2360</v>
      </c>
      <c r="E57" s="99" t="s">
        <v>2361</v>
      </c>
      <c r="F57" s="99" t="s">
        <v>2234</v>
      </c>
      <c r="G57" s="118" t="s">
        <v>2202</v>
      </c>
      <c r="H57" s="99"/>
      <c r="I57" s="141"/>
    </row>
    <row r="58" spans="1:9" x14ac:dyDescent="0.25">
      <c r="A58" s="138"/>
      <c r="B58" s="117"/>
      <c r="C58" s="41"/>
      <c r="D58" s="117"/>
      <c r="E58" s="126"/>
      <c r="F58" s="41"/>
      <c r="G58" s="134"/>
      <c r="H58" s="41"/>
      <c r="I58" s="116"/>
    </row>
    <row r="59" spans="1:9" x14ac:dyDescent="0.25">
      <c r="A59" s="138"/>
      <c r="B59" s="117"/>
      <c r="C59" s="41"/>
      <c r="D59" s="117"/>
      <c r="E59" s="126"/>
      <c r="F59" s="41"/>
      <c r="G59" s="134"/>
      <c r="H59" s="41"/>
      <c r="I59" s="116"/>
    </row>
    <row r="60" spans="1:9" x14ac:dyDescent="0.25">
      <c r="A60" s="138"/>
      <c r="B60" s="117"/>
      <c r="C60" s="41"/>
      <c r="D60" s="117"/>
      <c r="E60" s="126"/>
      <c r="F60" s="41"/>
      <c r="G60" s="41"/>
      <c r="H60" s="41"/>
      <c r="I60" s="116"/>
    </row>
    <row r="61" spans="1:9" x14ac:dyDescent="0.25">
      <c r="A61" s="138"/>
      <c r="B61" s="117"/>
      <c r="C61" s="41"/>
      <c r="D61" s="117"/>
      <c r="E61" s="126"/>
      <c r="F61" s="41"/>
      <c r="G61" s="41"/>
      <c r="H61" s="41"/>
      <c r="I61" s="116"/>
    </row>
    <row r="62" spans="1:9" x14ac:dyDescent="0.25">
      <c r="A62" s="138"/>
      <c r="B62" s="117"/>
      <c r="C62" s="41"/>
      <c r="D62" s="117"/>
      <c r="E62" s="126"/>
      <c r="F62" s="41"/>
      <c r="G62" s="41"/>
      <c r="H62" s="41"/>
      <c r="I62" s="116"/>
    </row>
  </sheetData>
  <phoneticPr fontId="71" type="noConversion"/>
  <pageMargins left="0.69930555555555596" right="0.69930555555555596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topLeftCell="G1" workbookViewId="0">
      <selection activeCell="I12" sqref="I12"/>
    </sheetView>
  </sheetViews>
  <sheetFormatPr defaultColWidth="9" defaultRowHeight="14.4" x14ac:dyDescent="0.25"/>
  <cols>
    <col min="1" max="1" width="9" hidden="1" customWidth="1"/>
    <col min="2" max="3" width="8" hidden="1" customWidth="1"/>
    <col min="4" max="4" width="8.109375" hidden="1" customWidth="1"/>
    <col min="5" max="5" width="15" hidden="1" customWidth="1"/>
    <col min="6" max="6" width="42.6640625" hidden="1" customWidth="1"/>
    <col min="7" max="7" width="6.44140625" customWidth="1"/>
    <col min="8" max="8" width="17.21875" customWidth="1"/>
    <col min="9" max="9" width="42.6640625" customWidth="1"/>
    <col min="10" max="10" width="6.33203125" customWidth="1"/>
    <col min="11" max="11" width="8" customWidth="1"/>
    <col min="12" max="12" width="15.88671875" customWidth="1"/>
    <col min="13" max="13" width="6.109375" customWidth="1"/>
  </cols>
  <sheetData>
    <row r="1" spans="1:17" x14ac:dyDescent="0.25">
      <c r="A1" s="477" t="s">
        <v>2362</v>
      </c>
      <c r="B1" s="477"/>
      <c r="C1" s="477"/>
      <c r="D1" s="477"/>
      <c r="E1" s="477"/>
      <c r="F1" s="477"/>
      <c r="G1" s="477"/>
      <c r="H1" s="477"/>
      <c r="I1" s="477"/>
      <c r="J1" s="477"/>
      <c r="K1" s="477"/>
      <c r="L1" s="477"/>
      <c r="M1" s="24"/>
      <c r="N1" s="24"/>
      <c r="O1" s="24"/>
      <c r="P1" s="24"/>
      <c r="Q1" s="24"/>
    </row>
    <row r="2" spans="1:17" ht="46.8" x14ac:dyDescent="0.25">
      <c r="A2" s="61" t="s">
        <v>1799</v>
      </c>
      <c r="B2" s="61" t="s">
        <v>2363</v>
      </c>
      <c r="C2" s="62" t="s">
        <v>2364</v>
      </c>
      <c r="D2" s="63" t="s">
        <v>2365</v>
      </c>
      <c r="E2" s="63" t="s">
        <v>2366</v>
      </c>
      <c r="F2" s="63" t="s">
        <v>2367</v>
      </c>
      <c r="G2" s="61" t="s">
        <v>2368</v>
      </c>
      <c r="H2" s="62" t="s">
        <v>2369</v>
      </c>
      <c r="I2" s="62" t="s">
        <v>2370</v>
      </c>
      <c r="J2" s="78" t="s">
        <v>2371</v>
      </c>
      <c r="K2" s="78" t="s">
        <v>2372</v>
      </c>
      <c r="L2" s="26" t="s">
        <v>2193</v>
      </c>
      <c r="M2" s="24"/>
      <c r="N2" s="24"/>
      <c r="O2" s="24"/>
      <c r="P2" s="24"/>
      <c r="Q2" s="24"/>
    </row>
    <row r="3" spans="1:17" ht="15.6" x14ac:dyDescent="0.35">
      <c r="A3" s="64">
        <v>3321</v>
      </c>
      <c r="B3" s="65" t="s">
        <v>2373</v>
      </c>
      <c r="C3" s="66" t="s">
        <v>2374</v>
      </c>
      <c r="D3" s="67">
        <v>143584</v>
      </c>
      <c r="E3" s="68" t="s">
        <v>2375</v>
      </c>
      <c r="F3" s="65" t="s">
        <v>2376</v>
      </c>
      <c r="G3" s="69">
        <v>32955</v>
      </c>
      <c r="H3" s="65" t="s">
        <v>2377</v>
      </c>
      <c r="I3" s="65" t="s">
        <v>2376</v>
      </c>
      <c r="J3" s="79" t="s">
        <v>2378</v>
      </c>
      <c r="K3" s="80" t="s">
        <v>2379</v>
      </c>
      <c r="L3" s="81" t="s">
        <v>79</v>
      </c>
      <c r="M3" s="24"/>
      <c r="N3" s="82"/>
      <c r="O3" s="82"/>
      <c r="P3" s="82"/>
      <c r="Q3" s="82"/>
    </row>
    <row r="4" spans="1:17" ht="15" x14ac:dyDescent="0.35">
      <c r="A4" s="70">
        <v>1911</v>
      </c>
      <c r="B4" s="71" t="s">
        <v>2373</v>
      </c>
      <c r="C4" s="72" t="s">
        <v>2374</v>
      </c>
      <c r="D4" s="73">
        <v>127602</v>
      </c>
      <c r="E4" s="73" t="s">
        <v>2380</v>
      </c>
      <c r="F4" s="73" t="s">
        <v>2381</v>
      </c>
      <c r="G4" s="74">
        <v>3087</v>
      </c>
      <c r="H4" s="75" t="s">
        <v>2382</v>
      </c>
      <c r="I4" s="73" t="s">
        <v>2383</v>
      </c>
      <c r="J4" s="74" t="s">
        <v>2378</v>
      </c>
      <c r="K4" s="83" t="s">
        <v>2379</v>
      </c>
      <c r="L4" s="81" t="s">
        <v>2384</v>
      </c>
      <c r="M4" s="82"/>
      <c r="N4" s="82"/>
      <c r="O4" s="82"/>
      <c r="P4" s="82"/>
      <c r="Q4" s="82"/>
    </row>
    <row r="5" spans="1:17" ht="15" x14ac:dyDescent="0.35">
      <c r="A5" s="64">
        <v>1917</v>
      </c>
      <c r="B5" s="65" t="s">
        <v>2373</v>
      </c>
      <c r="C5" s="66" t="s">
        <v>2374</v>
      </c>
      <c r="D5" s="67">
        <v>139513</v>
      </c>
      <c r="E5" s="67" t="s">
        <v>2385</v>
      </c>
      <c r="F5" s="67" t="s">
        <v>2386</v>
      </c>
      <c r="G5" s="69">
        <v>5874</v>
      </c>
      <c r="H5" s="76" t="s">
        <v>2387</v>
      </c>
      <c r="I5" s="67" t="s">
        <v>2388</v>
      </c>
      <c r="J5" s="74" t="s">
        <v>2378</v>
      </c>
      <c r="K5" s="83" t="s">
        <v>2379</v>
      </c>
      <c r="L5" s="81" t="s">
        <v>80</v>
      </c>
      <c r="M5" s="82"/>
      <c r="N5" s="82"/>
      <c r="O5" s="82"/>
      <c r="P5" s="82"/>
      <c r="Q5" s="82"/>
    </row>
    <row r="6" spans="1:17" ht="15" x14ac:dyDescent="0.35">
      <c r="A6" s="64">
        <v>1956</v>
      </c>
      <c r="B6" s="65" t="s">
        <v>2373</v>
      </c>
      <c r="C6" s="66" t="s">
        <v>2374</v>
      </c>
      <c r="D6" s="67">
        <v>142540</v>
      </c>
      <c r="E6" s="67" t="s">
        <v>2389</v>
      </c>
      <c r="F6" s="67" t="s">
        <v>2390</v>
      </c>
      <c r="G6" s="69">
        <v>33095</v>
      </c>
      <c r="H6" s="76" t="s">
        <v>2391</v>
      </c>
      <c r="I6" s="67" t="s">
        <v>2390</v>
      </c>
      <c r="J6" s="74" t="s">
        <v>2378</v>
      </c>
      <c r="K6" s="83" t="s">
        <v>2379</v>
      </c>
      <c r="L6" s="81" t="s">
        <v>2392</v>
      </c>
      <c r="M6" s="82"/>
      <c r="N6" s="82"/>
      <c r="O6" s="82"/>
      <c r="P6" s="82"/>
      <c r="Q6" s="82"/>
    </row>
    <row r="7" spans="1:17" ht="15" x14ac:dyDescent="0.35">
      <c r="A7" s="64">
        <v>1916</v>
      </c>
      <c r="B7" s="65" t="s">
        <v>2373</v>
      </c>
      <c r="C7" s="66" t="s">
        <v>2374</v>
      </c>
      <c r="D7" s="67">
        <v>135756</v>
      </c>
      <c r="E7" s="67" t="s">
        <v>2393</v>
      </c>
      <c r="F7" s="67" t="s">
        <v>2394</v>
      </c>
      <c r="G7" s="69">
        <v>5873</v>
      </c>
      <c r="H7" s="76" t="s">
        <v>2395</v>
      </c>
      <c r="I7" s="67" t="s">
        <v>2396</v>
      </c>
      <c r="J7" s="74" t="s">
        <v>2378</v>
      </c>
      <c r="K7" s="83" t="s">
        <v>2379</v>
      </c>
      <c r="L7" s="81" t="s">
        <v>2397</v>
      </c>
      <c r="M7" s="82"/>
      <c r="N7" s="82"/>
      <c r="O7" s="82"/>
      <c r="P7" s="82"/>
      <c r="Q7" s="82"/>
    </row>
    <row r="8" spans="1:17" ht="15" x14ac:dyDescent="0.35">
      <c r="A8" s="64">
        <v>1912</v>
      </c>
      <c r="B8" s="65" t="s">
        <v>2373</v>
      </c>
      <c r="C8" s="66" t="s">
        <v>2374</v>
      </c>
      <c r="D8" s="67">
        <v>128045</v>
      </c>
      <c r="E8" s="67" t="s">
        <v>2398</v>
      </c>
      <c r="F8" s="67" t="s">
        <v>2399</v>
      </c>
      <c r="G8" s="69">
        <v>3922</v>
      </c>
      <c r="H8" s="76" t="s">
        <v>2400</v>
      </c>
      <c r="I8" s="67" t="s">
        <v>2401</v>
      </c>
      <c r="J8" s="74" t="s">
        <v>2378</v>
      </c>
      <c r="K8" s="83" t="s">
        <v>2379</v>
      </c>
      <c r="L8" s="81" t="s">
        <v>2402</v>
      </c>
      <c r="M8" s="82"/>
      <c r="N8" s="82"/>
      <c r="O8" s="82"/>
      <c r="P8" s="82"/>
      <c r="Q8" s="82"/>
    </row>
    <row r="9" spans="1:17" ht="15" x14ac:dyDescent="0.35">
      <c r="A9" s="64">
        <v>3316</v>
      </c>
      <c r="B9" s="65" t="s">
        <v>2373</v>
      </c>
      <c r="C9" s="66" t="s">
        <v>2374</v>
      </c>
      <c r="D9" s="67">
        <v>143586</v>
      </c>
      <c r="E9" s="65" t="s">
        <v>2403</v>
      </c>
      <c r="F9" s="65" t="s">
        <v>2404</v>
      </c>
      <c r="G9" s="69">
        <v>32578</v>
      </c>
      <c r="H9" s="65" t="s">
        <v>2405</v>
      </c>
      <c r="I9" s="65" t="s">
        <v>2404</v>
      </c>
      <c r="J9" s="79" t="s">
        <v>2378</v>
      </c>
      <c r="K9" s="80" t="s">
        <v>2379</v>
      </c>
      <c r="L9" s="81" t="s">
        <v>2406</v>
      </c>
      <c r="M9" s="82"/>
      <c r="N9" s="82"/>
      <c r="O9" s="82"/>
      <c r="P9" s="82"/>
      <c r="Q9" s="82"/>
    </row>
    <row r="10" spans="1:17" ht="15" x14ac:dyDescent="0.35">
      <c r="A10" s="64">
        <v>1920</v>
      </c>
      <c r="B10" s="65" t="s">
        <v>2373</v>
      </c>
      <c r="C10" s="66" t="s">
        <v>2374</v>
      </c>
      <c r="D10" s="67">
        <v>139996</v>
      </c>
      <c r="E10" s="67" t="s">
        <v>2407</v>
      </c>
      <c r="F10" s="67" t="s">
        <v>2408</v>
      </c>
      <c r="G10" s="69">
        <v>6424</v>
      </c>
      <c r="H10" s="76" t="s">
        <v>2409</v>
      </c>
      <c r="I10" s="67" t="s">
        <v>2410</v>
      </c>
      <c r="J10" s="74" t="s">
        <v>2378</v>
      </c>
      <c r="K10" s="83" t="s">
        <v>2379</v>
      </c>
      <c r="L10" s="81" t="s">
        <v>2411</v>
      </c>
      <c r="M10" s="82"/>
      <c r="N10" s="82"/>
      <c r="O10" s="82"/>
      <c r="P10" s="82"/>
      <c r="Q10" s="82"/>
    </row>
    <row r="11" spans="1:17" ht="15" x14ac:dyDescent="0.35">
      <c r="A11" s="64">
        <v>1955</v>
      </c>
      <c r="B11" s="65" t="s">
        <v>2373</v>
      </c>
      <c r="C11" s="66" t="s">
        <v>2374</v>
      </c>
      <c r="D11" s="67">
        <v>142539</v>
      </c>
      <c r="E11" s="67" t="s">
        <v>2412</v>
      </c>
      <c r="F11" s="67" t="s">
        <v>2413</v>
      </c>
      <c r="G11" s="69">
        <v>33758</v>
      </c>
      <c r="H11" s="76" t="s">
        <v>2414</v>
      </c>
      <c r="I11" s="67" t="s">
        <v>2413</v>
      </c>
      <c r="J11" s="74" t="s">
        <v>2378</v>
      </c>
      <c r="K11" s="83" t="s">
        <v>2379</v>
      </c>
      <c r="L11" s="81" t="s">
        <v>527</v>
      </c>
      <c r="M11" s="82"/>
      <c r="N11" s="82"/>
      <c r="O11" s="82"/>
      <c r="P11" s="82"/>
      <c r="Q11" s="82"/>
    </row>
    <row r="12" spans="1:17" ht="15" x14ac:dyDescent="0.35">
      <c r="A12" s="64">
        <v>1952</v>
      </c>
      <c r="B12" s="65" t="s">
        <v>2373</v>
      </c>
      <c r="C12" s="66" t="s">
        <v>2374</v>
      </c>
      <c r="D12" s="67">
        <v>136653</v>
      </c>
      <c r="E12" s="67" t="s">
        <v>2415</v>
      </c>
      <c r="F12" s="67" t="s">
        <v>2416</v>
      </c>
      <c r="G12" s="69">
        <v>32197</v>
      </c>
      <c r="H12" s="76" t="s">
        <v>2417</v>
      </c>
      <c r="I12" s="67" t="s">
        <v>2416</v>
      </c>
      <c r="J12" s="74" t="s">
        <v>2378</v>
      </c>
      <c r="K12" s="83" t="s">
        <v>2379</v>
      </c>
      <c r="L12" s="81" t="s">
        <v>1982</v>
      </c>
      <c r="M12" s="82"/>
      <c r="N12" s="82"/>
      <c r="O12" s="82"/>
      <c r="P12" s="82"/>
      <c r="Q12" s="82"/>
    </row>
    <row r="13" spans="1:17" ht="15.6" x14ac:dyDescent="0.35">
      <c r="A13" s="64">
        <v>3322</v>
      </c>
      <c r="B13" s="65" t="s">
        <v>2373</v>
      </c>
      <c r="C13" s="66" t="s">
        <v>2374</v>
      </c>
      <c r="D13" s="67">
        <v>143585</v>
      </c>
      <c r="E13" s="68" t="s">
        <v>2418</v>
      </c>
      <c r="F13" s="65" t="s">
        <v>2419</v>
      </c>
      <c r="G13" s="69">
        <v>31297</v>
      </c>
      <c r="H13" s="65" t="s">
        <v>2420</v>
      </c>
      <c r="I13" s="65" t="s">
        <v>2419</v>
      </c>
      <c r="J13" s="79" t="s">
        <v>2378</v>
      </c>
      <c r="K13" s="80" t="s">
        <v>2379</v>
      </c>
      <c r="L13" s="81" t="s">
        <v>36</v>
      </c>
      <c r="M13" s="84" t="s">
        <v>2421</v>
      </c>
      <c r="N13" s="82"/>
      <c r="O13" s="82"/>
      <c r="P13" s="82"/>
      <c r="Q13" s="82"/>
    </row>
    <row r="14" spans="1:17" ht="15.6" x14ac:dyDescent="0.35">
      <c r="A14" s="64"/>
      <c r="B14" s="65"/>
      <c r="C14" s="66"/>
      <c r="D14" s="67"/>
      <c r="E14" s="68"/>
      <c r="F14" s="65"/>
      <c r="G14" s="69"/>
      <c r="H14" s="421" t="s">
        <v>2422</v>
      </c>
      <c r="I14" s="65" t="s">
        <v>2419</v>
      </c>
      <c r="J14" s="79"/>
      <c r="K14" s="80"/>
      <c r="L14" s="81" t="s">
        <v>94</v>
      </c>
      <c r="M14" s="84" t="s">
        <v>2423</v>
      </c>
      <c r="N14" s="82"/>
      <c r="O14" s="82"/>
      <c r="P14" s="82"/>
      <c r="Q14" s="82"/>
    </row>
    <row r="15" spans="1:17" ht="15.6" x14ac:dyDescent="0.35">
      <c r="A15" s="64"/>
      <c r="B15" s="65"/>
      <c r="C15" s="66"/>
      <c r="D15" s="67"/>
      <c r="E15" s="68"/>
      <c r="F15" s="65"/>
      <c r="G15" s="69"/>
      <c r="H15" s="421" t="s">
        <v>2422</v>
      </c>
      <c r="I15" s="65" t="s">
        <v>2419</v>
      </c>
      <c r="J15" s="79"/>
      <c r="K15" s="80"/>
      <c r="L15" s="81" t="s">
        <v>2424</v>
      </c>
      <c r="M15" s="84" t="s">
        <v>2425</v>
      </c>
      <c r="N15" s="82" t="s">
        <v>2426</v>
      </c>
      <c r="O15" s="82"/>
      <c r="P15" s="82"/>
      <c r="Q15" s="82"/>
    </row>
    <row r="16" spans="1:17" ht="15.6" x14ac:dyDescent="0.35">
      <c r="A16" s="64">
        <v>3317</v>
      </c>
      <c r="B16" s="65" t="s">
        <v>2373</v>
      </c>
      <c r="C16" s="66" t="s">
        <v>2374</v>
      </c>
      <c r="D16" s="67">
        <v>143587</v>
      </c>
      <c r="E16" s="77" t="s">
        <v>2427</v>
      </c>
      <c r="F16" s="65" t="s">
        <v>2428</v>
      </c>
      <c r="G16" s="69">
        <v>33638</v>
      </c>
      <c r="H16" s="65" t="s">
        <v>2429</v>
      </c>
      <c r="I16" s="65" t="s">
        <v>2428</v>
      </c>
      <c r="J16" s="70" t="s">
        <v>2378</v>
      </c>
      <c r="K16" s="83" t="s">
        <v>2379</v>
      </c>
      <c r="L16" s="81" t="s">
        <v>2430</v>
      </c>
      <c r="M16" s="24"/>
      <c r="N16" s="82"/>
      <c r="O16" s="82"/>
      <c r="P16" s="82"/>
      <c r="Q16" s="82"/>
    </row>
    <row r="17" spans="1:17" ht="15" x14ac:dyDescent="0.35">
      <c r="A17" s="64">
        <v>1888</v>
      </c>
      <c r="B17" s="65" t="s">
        <v>2373</v>
      </c>
      <c r="C17" s="66" t="s">
        <v>2374</v>
      </c>
      <c r="D17" s="67">
        <v>137496</v>
      </c>
      <c r="E17" s="67" t="s">
        <v>2431</v>
      </c>
      <c r="F17" s="67" t="s">
        <v>2432</v>
      </c>
      <c r="G17" s="69">
        <v>7037</v>
      </c>
      <c r="H17" s="76" t="s">
        <v>2433</v>
      </c>
      <c r="I17" s="67" t="s">
        <v>2432</v>
      </c>
      <c r="J17" s="74" t="s">
        <v>2378</v>
      </c>
      <c r="K17" s="83" t="s">
        <v>2379</v>
      </c>
      <c r="L17" s="81" t="s">
        <v>2434</v>
      </c>
      <c r="M17" s="82"/>
      <c r="N17" s="82"/>
      <c r="O17" s="82"/>
      <c r="P17" s="82"/>
      <c r="Q17" s="82"/>
    </row>
    <row r="18" spans="1:17" ht="15" x14ac:dyDescent="0.35">
      <c r="A18" s="64">
        <v>4510</v>
      </c>
      <c r="B18" s="65" t="s">
        <v>2373</v>
      </c>
      <c r="C18" s="66" t="s">
        <v>2374</v>
      </c>
      <c r="D18" s="67">
        <v>143002</v>
      </c>
      <c r="E18" s="77" t="s">
        <v>2435</v>
      </c>
      <c r="F18" s="65" t="s">
        <v>2436</v>
      </c>
      <c r="G18" s="69">
        <v>34979</v>
      </c>
      <c r="H18" s="65">
        <v>993824000000102</v>
      </c>
      <c r="I18" s="65" t="s">
        <v>2436</v>
      </c>
      <c r="J18" s="70" t="s">
        <v>2378</v>
      </c>
      <c r="K18" s="71" t="s">
        <v>2379</v>
      </c>
      <c r="L18" s="81" t="s">
        <v>2437</v>
      </c>
      <c r="M18" s="82"/>
      <c r="N18" s="82"/>
      <c r="O18" s="82"/>
      <c r="P18" s="82"/>
      <c r="Q18" s="82"/>
    </row>
    <row r="19" spans="1:17" ht="15" x14ac:dyDescent="0.35">
      <c r="A19" s="64">
        <v>1903</v>
      </c>
      <c r="B19" s="65" t="s">
        <v>2373</v>
      </c>
      <c r="C19" s="66" t="s">
        <v>2374</v>
      </c>
      <c r="D19" s="67">
        <v>140249</v>
      </c>
      <c r="E19" s="67" t="s">
        <v>2438</v>
      </c>
      <c r="F19" s="67" t="s">
        <v>2439</v>
      </c>
      <c r="G19" s="69">
        <v>31778</v>
      </c>
      <c r="H19" s="76" t="s">
        <v>2440</v>
      </c>
      <c r="I19" s="67" t="s">
        <v>2441</v>
      </c>
      <c r="J19" s="74" t="s">
        <v>2378</v>
      </c>
      <c r="K19" s="83" t="s">
        <v>2379</v>
      </c>
      <c r="L19" s="81" t="s">
        <v>2442</v>
      </c>
      <c r="M19" s="82"/>
      <c r="N19" s="82"/>
      <c r="O19" s="82"/>
      <c r="P19" s="82"/>
      <c r="Q19" s="82"/>
    </row>
    <row r="20" spans="1:17" ht="15" x14ac:dyDescent="0.35">
      <c r="A20" s="64">
        <v>1883</v>
      </c>
      <c r="B20" s="65" t="s">
        <v>2373</v>
      </c>
      <c r="C20" s="66" t="s">
        <v>2374</v>
      </c>
      <c r="D20" s="67">
        <v>136860</v>
      </c>
      <c r="E20" s="67" t="s">
        <v>2443</v>
      </c>
      <c r="F20" s="67" t="s">
        <v>2444</v>
      </c>
      <c r="G20" s="69">
        <v>5280</v>
      </c>
      <c r="H20" s="76" t="s">
        <v>2445</v>
      </c>
      <c r="I20" s="67" t="s">
        <v>2444</v>
      </c>
      <c r="J20" s="85" t="s">
        <v>2378</v>
      </c>
      <c r="K20" s="80" t="s">
        <v>2379</v>
      </c>
      <c r="L20" s="81" t="s">
        <v>2298</v>
      </c>
      <c r="M20" s="82"/>
      <c r="N20" s="82"/>
      <c r="O20" s="82"/>
      <c r="P20" s="82"/>
      <c r="Q20" s="82"/>
    </row>
    <row r="21" spans="1:17" ht="15" x14ac:dyDescent="0.35">
      <c r="A21" s="64">
        <v>1882</v>
      </c>
      <c r="B21" s="65" t="s">
        <v>2373</v>
      </c>
      <c r="C21" s="66" t="s">
        <v>2374</v>
      </c>
      <c r="D21" s="67">
        <v>136628</v>
      </c>
      <c r="E21" s="67" t="s">
        <v>2446</v>
      </c>
      <c r="F21" s="67" t="s">
        <v>2447</v>
      </c>
      <c r="G21" s="69">
        <v>6333</v>
      </c>
      <c r="H21" s="76" t="s">
        <v>2448</v>
      </c>
      <c r="I21" s="67" t="s">
        <v>2447</v>
      </c>
      <c r="J21" s="85" t="s">
        <v>2378</v>
      </c>
      <c r="K21" s="80" t="s">
        <v>2379</v>
      </c>
      <c r="L21" s="81" t="s">
        <v>2449</v>
      </c>
      <c r="M21" s="82"/>
      <c r="N21" s="82"/>
      <c r="O21" s="82"/>
      <c r="P21" s="82"/>
      <c r="Q21" s="82"/>
    </row>
    <row r="22" spans="1:17" ht="15" x14ac:dyDescent="0.35">
      <c r="A22" s="64">
        <v>1890</v>
      </c>
      <c r="B22" s="65" t="s">
        <v>2373</v>
      </c>
      <c r="C22" s="66" t="s">
        <v>2374</v>
      </c>
      <c r="D22" s="67">
        <v>133756</v>
      </c>
      <c r="E22" s="67" t="s">
        <v>2450</v>
      </c>
      <c r="F22" s="67" t="s">
        <v>2451</v>
      </c>
      <c r="G22" s="69">
        <v>9012</v>
      </c>
      <c r="H22" s="76" t="s">
        <v>2452</v>
      </c>
      <c r="I22" s="67" t="s">
        <v>2451</v>
      </c>
      <c r="J22" s="74" t="s">
        <v>2378</v>
      </c>
      <c r="K22" s="83" t="s">
        <v>2379</v>
      </c>
      <c r="L22" s="81" t="s">
        <v>451</v>
      </c>
      <c r="M22" s="82"/>
      <c r="N22" s="82"/>
      <c r="O22" s="82"/>
      <c r="P22" s="82"/>
      <c r="Q22" s="82"/>
    </row>
    <row r="23" spans="1:17" ht="15" x14ac:dyDescent="0.35">
      <c r="A23" s="64">
        <v>1861</v>
      </c>
      <c r="B23" s="65" t="s">
        <v>2373</v>
      </c>
      <c r="C23" s="66" t="s">
        <v>2374</v>
      </c>
      <c r="D23" s="67">
        <v>116907</v>
      </c>
      <c r="E23" s="67" t="s">
        <v>2453</v>
      </c>
      <c r="F23" s="67" t="s">
        <v>2454</v>
      </c>
      <c r="G23" s="69">
        <v>7174</v>
      </c>
      <c r="H23" s="76" t="s">
        <v>2455</v>
      </c>
      <c r="I23" s="67" t="s">
        <v>2454</v>
      </c>
      <c r="J23" s="74" t="s">
        <v>2378</v>
      </c>
      <c r="K23" s="83" t="s">
        <v>2379</v>
      </c>
      <c r="L23" s="81" t="s">
        <v>96</v>
      </c>
      <c r="M23" s="82"/>
      <c r="N23" s="82"/>
      <c r="O23" s="82"/>
      <c r="P23" s="82"/>
      <c r="Q23" s="82"/>
    </row>
    <row r="24" spans="1:17" ht="15.6" x14ac:dyDescent="0.35">
      <c r="A24" s="64">
        <v>1862</v>
      </c>
      <c r="B24" s="65" t="s">
        <v>2373</v>
      </c>
      <c r="C24" s="66" t="s">
        <v>2374</v>
      </c>
      <c r="D24" s="67">
        <v>132989</v>
      </c>
      <c r="E24" s="67" t="s">
        <v>2456</v>
      </c>
      <c r="F24" s="67" t="s">
        <v>2457</v>
      </c>
      <c r="G24" s="69">
        <v>5941</v>
      </c>
      <c r="H24" s="76" t="s">
        <v>2458</v>
      </c>
      <c r="I24" s="67" t="s">
        <v>2457</v>
      </c>
      <c r="J24" s="74" t="s">
        <v>2378</v>
      </c>
      <c r="K24" s="83" t="s">
        <v>2379</v>
      </c>
      <c r="L24" s="81" t="s">
        <v>265</v>
      </c>
      <c r="M24" s="82"/>
      <c r="N24" s="24"/>
      <c r="O24" s="24"/>
      <c r="P24" s="24"/>
      <c r="Q24" s="24"/>
    </row>
    <row r="25" spans="1:17" ht="15" x14ac:dyDescent="0.35">
      <c r="A25" s="64">
        <v>1919</v>
      </c>
      <c r="B25" s="65" t="s">
        <v>2373</v>
      </c>
      <c r="C25" s="66" t="s">
        <v>2374</v>
      </c>
      <c r="D25" s="67">
        <v>139648</v>
      </c>
      <c r="E25" s="67" t="s">
        <v>2459</v>
      </c>
      <c r="F25" s="67" t="s">
        <v>2460</v>
      </c>
      <c r="G25" s="69">
        <v>4257</v>
      </c>
      <c r="H25" s="76" t="s">
        <v>2461</v>
      </c>
      <c r="I25" s="67" t="s">
        <v>2460</v>
      </c>
      <c r="J25" s="74" t="s">
        <v>2378</v>
      </c>
      <c r="K25" s="83" t="s">
        <v>2379</v>
      </c>
      <c r="L25" s="81" t="s">
        <v>2462</v>
      </c>
      <c r="M25" s="82"/>
      <c r="N25" s="82"/>
      <c r="O25" s="82"/>
      <c r="P25" s="82"/>
      <c r="Q25" s="82"/>
    </row>
    <row r="26" spans="1:17" ht="15.6" x14ac:dyDescent="0.35">
      <c r="A26" s="64">
        <v>1918</v>
      </c>
      <c r="B26" s="65"/>
      <c r="C26" s="66" t="s">
        <v>2374</v>
      </c>
      <c r="D26" s="67">
        <v>139647</v>
      </c>
      <c r="E26" s="67" t="s">
        <v>2463</v>
      </c>
      <c r="F26" s="67" t="s">
        <v>2464</v>
      </c>
      <c r="G26" s="69">
        <v>7038</v>
      </c>
      <c r="H26" s="76" t="s">
        <v>2465</v>
      </c>
      <c r="I26" s="67" t="s">
        <v>2464</v>
      </c>
      <c r="J26" s="74" t="s">
        <v>2378</v>
      </c>
      <c r="K26" s="83" t="s">
        <v>2379</v>
      </c>
      <c r="L26" s="81" t="s">
        <v>2466</v>
      </c>
      <c r="M26" s="82"/>
      <c r="N26" s="24"/>
      <c r="O26" s="24"/>
      <c r="P26" s="24"/>
      <c r="Q26" s="24"/>
    </row>
  </sheetData>
  <mergeCells count="1">
    <mergeCell ref="A1:L1"/>
  </mergeCells>
  <phoneticPr fontId="71" type="noConversion"/>
  <dataValidations count="1">
    <dataValidation type="list" allowBlank="1" showInputMessage="1" showErrorMessage="1" sqref="C3:C26">
      <formula1>"长飞本部,长飞潜江,长飞兰州,长飞南非"</formula1>
    </dataValidation>
  </dataValidations>
  <pageMargins left="0.69930555555555596" right="0.69930555555555596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C18" sqref="C18"/>
    </sheetView>
  </sheetViews>
  <sheetFormatPr defaultColWidth="9" defaultRowHeight="14.4" x14ac:dyDescent="0.25"/>
  <cols>
    <col min="1" max="1" width="5.77734375" customWidth="1"/>
    <col min="2" max="2" width="20.21875" customWidth="1"/>
    <col min="3" max="3" width="32.6640625" customWidth="1"/>
    <col min="4" max="4" width="16.21875" customWidth="1"/>
    <col min="5" max="5" width="5.77734375" customWidth="1"/>
  </cols>
  <sheetData>
    <row r="1" spans="1:5" ht="17.399999999999999" x14ac:dyDescent="0.25">
      <c r="A1" s="32"/>
      <c r="B1" s="478" t="s">
        <v>480</v>
      </c>
      <c r="C1" s="478"/>
      <c r="D1" s="478"/>
      <c r="E1" s="32"/>
    </row>
    <row r="2" spans="1:5" ht="31.2" x14ac:dyDescent="0.25">
      <c r="A2" s="10" t="s">
        <v>1799</v>
      </c>
      <c r="B2" s="11" t="s">
        <v>2467</v>
      </c>
      <c r="C2" s="11" t="s">
        <v>2468</v>
      </c>
      <c r="D2" s="58" t="s">
        <v>2469</v>
      </c>
      <c r="E2" s="11" t="s">
        <v>25</v>
      </c>
    </row>
    <row r="3" spans="1:5" x14ac:dyDescent="0.25">
      <c r="A3" s="2">
        <v>1</v>
      </c>
      <c r="B3" s="13" t="s">
        <v>2470</v>
      </c>
      <c r="C3" s="13" t="s">
        <v>2471</v>
      </c>
      <c r="D3" s="13" t="s">
        <v>2472</v>
      </c>
      <c r="E3" s="38" t="s">
        <v>2473</v>
      </c>
    </row>
    <row r="4" spans="1:5" x14ac:dyDescent="0.25">
      <c r="A4" s="2">
        <v>2</v>
      </c>
      <c r="B4" s="13" t="s">
        <v>2474</v>
      </c>
      <c r="C4" s="13" t="s">
        <v>2475</v>
      </c>
      <c r="D4" s="13" t="s">
        <v>2476</v>
      </c>
      <c r="E4" s="59" t="s">
        <v>2477</v>
      </c>
    </row>
    <row r="5" spans="1:5" x14ac:dyDescent="0.25">
      <c r="A5" s="2">
        <v>3</v>
      </c>
      <c r="B5" s="13" t="s">
        <v>2478</v>
      </c>
      <c r="C5" s="13" t="s">
        <v>2479</v>
      </c>
      <c r="D5" s="13" t="s">
        <v>2476</v>
      </c>
      <c r="E5" s="59" t="s">
        <v>2212</v>
      </c>
    </row>
    <row r="6" spans="1:5" x14ac:dyDescent="0.25">
      <c r="A6" s="2">
        <v>4</v>
      </c>
      <c r="B6" s="13" t="s">
        <v>2480</v>
      </c>
      <c r="C6" s="13" t="s">
        <v>2481</v>
      </c>
      <c r="D6" s="13" t="s">
        <v>2476</v>
      </c>
      <c r="E6" s="38" t="s">
        <v>2249</v>
      </c>
    </row>
    <row r="7" spans="1:5" x14ac:dyDescent="0.25">
      <c r="A7" s="2">
        <v>5</v>
      </c>
      <c r="B7" s="13" t="s">
        <v>2482</v>
      </c>
      <c r="C7" s="13" t="s">
        <v>2483</v>
      </c>
      <c r="D7" s="13" t="s">
        <v>2476</v>
      </c>
      <c r="E7" s="38" t="s">
        <v>2200</v>
      </c>
    </row>
    <row r="8" spans="1:5" x14ac:dyDescent="0.25">
      <c r="A8" s="2">
        <v>6</v>
      </c>
      <c r="B8" s="14"/>
      <c r="C8" s="13" t="s">
        <v>2484</v>
      </c>
      <c r="D8" s="13" t="s">
        <v>2485</v>
      </c>
      <c r="E8" s="38" t="s">
        <v>2200</v>
      </c>
    </row>
    <row r="9" spans="1:5" x14ac:dyDescent="0.25">
      <c r="A9" s="2">
        <v>7</v>
      </c>
      <c r="B9" s="13" t="s">
        <v>2486</v>
      </c>
      <c r="C9" s="13" t="s">
        <v>2487</v>
      </c>
      <c r="D9" s="13" t="s">
        <v>2488</v>
      </c>
      <c r="E9" s="38" t="s">
        <v>2200</v>
      </c>
    </row>
    <row r="10" spans="1:5" x14ac:dyDescent="0.25">
      <c r="A10" s="2">
        <v>8</v>
      </c>
      <c r="B10" s="13" t="s">
        <v>2489</v>
      </c>
      <c r="C10" s="13" t="s">
        <v>2490</v>
      </c>
      <c r="D10" s="13" t="s">
        <v>2491</v>
      </c>
      <c r="E10" s="38" t="s">
        <v>2473</v>
      </c>
    </row>
    <row r="11" spans="1:5" x14ac:dyDescent="0.25">
      <c r="A11" s="2">
        <v>9</v>
      </c>
      <c r="B11" s="14"/>
      <c r="C11" s="13" t="s">
        <v>2492</v>
      </c>
      <c r="D11" s="13" t="s">
        <v>2493</v>
      </c>
      <c r="E11" s="38" t="s">
        <v>2200</v>
      </c>
    </row>
    <row r="12" spans="1:5" x14ac:dyDescent="0.25">
      <c r="A12" s="2"/>
      <c r="B12" s="14"/>
      <c r="C12" s="14"/>
      <c r="D12" s="14"/>
      <c r="E12" s="37"/>
    </row>
    <row r="13" spans="1:5" x14ac:dyDescent="0.25">
      <c r="A13" s="2"/>
      <c r="B13" s="14"/>
      <c r="C13" s="14"/>
      <c r="D13" s="14"/>
      <c r="E13" s="37"/>
    </row>
    <row r="14" spans="1:5" x14ac:dyDescent="0.25">
      <c r="A14" s="2"/>
      <c r="B14" s="14"/>
      <c r="C14" s="14"/>
      <c r="D14" s="14"/>
      <c r="E14" s="37"/>
    </row>
    <row r="15" spans="1:5" x14ac:dyDescent="0.25">
      <c r="A15" s="2"/>
      <c r="B15" s="14"/>
      <c r="C15" s="14"/>
      <c r="D15" s="14"/>
      <c r="E15" s="37"/>
    </row>
    <row r="16" spans="1:5" x14ac:dyDescent="0.25">
      <c r="A16" s="2"/>
      <c r="B16" s="14"/>
      <c r="C16" s="14"/>
      <c r="D16" s="14"/>
      <c r="E16" s="37"/>
    </row>
    <row r="17" spans="1:5" x14ac:dyDescent="0.25">
      <c r="A17" s="2"/>
      <c r="B17" s="14"/>
      <c r="C17" s="14"/>
      <c r="D17" s="14"/>
      <c r="E17" s="37"/>
    </row>
  </sheetData>
  <mergeCells count="1">
    <mergeCell ref="B1:D1"/>
  </mergeCells>
  <phoneticPr fontId="71" type="noConversion"/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J18" sqref="J18"/>
    </sheetView>
  </sheetViews>
  <sheetFormatPr defaultColWidth="9" defaultRowHeight="14.4" x14ac:dyDescent="0.25"/>
  <cols>
    <col min="1" max="8" width="14.21875" customWidth="1"/>
  </cols>
  <sheetData>
    <row r="1" spans="1:8" ht="27" customHeight="1" x14ac:dyDescent="0.25">
      <c r="A1" s="479" t="s">
        <v>210</v>
      </c>
      <c r="B1" s="479"/>
      <c r="C1" s="479"/>
      <c r="D1" s="479"/>
      <c r="E1" s="479"/>
      <c r="F1" s="479"/>
      <c r="G1" s="479"/>
      <c r="H1" s="479"/>
    </row>
    <row r="2" spans="1:8" x14ac:dyDescent="0.25">
      <c r="A2" s="44" t="s">
        <v>2494</v>
      </c>
      <c r="B2" s="44" t="s">
        <v>2495</v>
      </c>
      <c r="C2" s="44" t="s">
        <v>2496</v>
      </c>
      <c r="D2" s="45" t="s">
        <v>2497</v>
      </c>
      <c r="E2" s="45" t="s">
        <v>2498</v>
      </c>
      <c r="F2" s="45" t="s">
        <v>2499</v>
      </c>
      <c r="G2" s="45" t="s">
        <v>2500</v>
      </c>
      <c r="H2" s="45" t="s">
        <v>2501</v>
      </c>
    </row>
    <row r="3" spans="1:8" ht="38.4" x14ac:dyDescent="0.25">
      <c r="A3" s="46">
        <v>8000274909</v>
      </c>
      <c r="B3" s="47" t="s">
        <v>2502</v>
      </c>
      <c r="C3" s="48" t="s">
        <v>2503</v>
      </c>
      <c r="D3" s="49"/>
      <c r="E3" s="50"/>
      <c r="F3" s="46">
        <v>20170222</v>
      </c>
      <c r="G3" s="48" t="s">
        <v>168</v>
      </c>
      <c r="H3" s="45" t="s">
        <v>2202</v>
      </c>
    </row>
    <row r="4" spans="1:8" ht="38.4" x14ac:dyDescent="0.25">
      <c r="A4" s="51">
        <v>8000275955</v>
      </c>
      <c r="B4" s="52" t="s">
        <v>2504</v>
      </c>
      <c r="C4" s="53" t="s">
        <v>2505</v>
      </c>
      <c r="D4" s="54"/>
      <c r="E4" s="55"/>
      <c r="F4" s="51">
        <v>20170605</v>
      </c>
      <c r="G4" s="53" t="s">
        <v>2506</v>
      </c>
      <c r="H4" s="56" t="s">
        <v>2202</v>
      </c>
    </row>
    <row r="5" spans="1:8" ht="38.4" x14ac:dyDescent="0.25">
      <c r="A5" s="51">
        <v>8000274445</v>
      </c>
      <c r="B5" s="52" t="s">
        <v>2507</v>
      </c>
      <c r="C5" s="53" t="s">
        <v>2508</v>
      </c>
      <c r="D5" s="51"/>
      <c r="E5" s="57"/>
      <c r="F5" s="51">
        <v>20161208</v>
      </c>
      <c r="G5" s="53" t="s">
        <v>396</v>
      </c>
      <c r="H5" s="56" t="s">
        <v>2202</v>
      </c>
    </row>
  </sheetData>
  <mergeCells count="1">
    <mergeCell ref="A1:H1"/>
  </mergeCells>
  <phoneticPr fontId="71" type="noConversion"/>
  <pageMargins left="0.69930555555555596" right="0.69930555555555596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6" sqref="C6"/>
    </sheetView>
  </sheetViews>
  <sheetFormatPr defaultColWidth="9" defaultRowHeight="14.4" x14ac:dyDescent="0.25"/>
  <cols>
    <col min="1" max="1" width="7.44140625" customWidth="1"/>
    <col min="2" max="2" width="18.33203125" customWidth="1"/>
    <col min="3" max="5" width="22.33203125" customWidth="1"/>
  </cols>
  <sheetData>
    <row r="1" spans="1:3" ht="20.399999999999999" x14ac:dyDescent="0.35">
      <c r="A1" s="480" t="s">
        <v>2509</v>
      </c>
      <c r="B1" s="480"/>
      <c r="C1" s="480"/>
    </row>
    <row r="2" spans="1:3" ht="15.6" x14ac:dyDescent="0.25">
      <c r="A2" s="42">
        <v>102007</v>
      </c>
      <c r="B2" s="43" t="s">
        <v>2510</v>
      </c>
      <c r="C2" s="43" t="s">
        <v>261</v>
      </c>
    </row>
    <row r="3" spans="1:3" ht="31.2" x14ac:dyDescent="0.25">
      <c r="A3" s="42">
        <v>102009</v>
      </c>
      <c r="B3" s="43" t="s">
        <v>2511</v>
      </c>
      <c r="C3" s="43" t="s">
        <v>429</v>
      </c>
    </row>
    <row r="4" spans="1:3" ht="15.6" x14ac:dyDescent="0.25">
      <c r="A4" s="42">
        <v>102010</v>
      </c>
      <c r="B4" s="43" t="s">
        <v>2512</v>
      </c>
      <c r="C4" s="43" t="s">
        <v>2513</v>
      </c>
    </row>
    <row r="5" spans="1:3" ht="15.6" x14ac:dyDescent="0.25">
      <c r="A5" s="42">
        <v>102019</v>
      </c>
      <c r="B5" s="43" t="s">
        <v>2512</v>
      </c>
      <c r="C5" s="43" t="s">
        <v>41</v>
      </c>
    </row>
    <row r="6" spans="1:3" ht="15.6" x14ac:dyDescent="0.25">
      <c r="A6" s="42">
        <v>102002</v>
      </c>
      <c r="B6" s="43" t="s">
        <v>2514</v>
      </c>
      <c r="C6" s="43" t="s">
        <v>2515</v>
      </c>
    </row>
    <row r="7" spans="1:3" ht="15.6" x14ac:dyDescent="0.25">
      <c r="A7" s="42">
        <v>102012</v>
      </c>
      <c r="B7" s="43" t="s">
        <v>2514</v>
      </c>
      <c r="C7" s="43" t="s">
        <v>2516</v>
      </c>
    </row>
    <row r="8" spans="1:3" ht="15.6" x14ac:dyDescent="0.25">
      <c r="A8" s="42">
        <v>102004</v>
      </c>
      <c r="B8" s="43" t="s">
        <v>2517</v>
      </c>
      <c r="C8" s="43" t="s">
        <v>64</v>
      </c>
    </row>
    <row r="9" spans="1:3" ht="15.6" x14ac:dyDescent="0.25">
      <c r="A9" s="42">
        <v>102015</v>
      </c>
      <c r="B9" s="43" t="s">
        <v>2518</v>
      </c>
      <c r="C9" s="43" t="s">
        <v>286</v>
      </c>
    </row>
    <row r="10" spans="1:3" ht="15.6" x14ac:dyDescent="0.25">
      <c r="A10" s="42">
        <v>102011</v>
      </c>
      <c r="B10" s="43" t="s">
        <v>2518</v>
      </c>
      <c r="C10" s="43" t="s">
        <v>286</v>
      </c>
    </row>
    <row r="11" spans="1:3" ht="15.6" x14ac:dyDescent="0.25">
      <c r="A11" s="42">
        <v>102003</v>
      </c>
      <c r="B11" s="43" t="s">
        <v>2519</v>
      </c>
      <c r="C11" s="43" t="s">
        <v>96</v>
      </c>
    </row>
  </sheetData>
  <mergeCells count="1">
    <mergeCell ref="A1:C1"/>
  </mergeCells>
  <phoneticPr fontId="71" type="noConversion"/>
  <pageMargins left="0.69930555555555596" right="0.69930555555555596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O32" sqref="O32"/>
    </sheetView>
  </sheetViews>
  <sheetFormatPr defaultColWidth="9" defaultRowHeight="14.4" x14ac:dyDescent="0.25"/>
  <cols>
    <col min="1" max="1" width="5.21875" customWidth="1"/>
    <col min="2" max="2" width="11.6640625" customWidth="1"/>
    <col min="3" max="3" width="27.88671875" customWidth="1"/>
  </cols>
  <sheetData>
    <row r="1" spans="1:3" ht="20.399999999999999" x14ac:dyDescent="0.35">
      <c r="A1" s="480" t="s">
        <v>2520</v>
      </c>
      <c r="B1" s="480"/>
      <c r="C1" s="480"/>
    </row>
    <row r="2" spans="1:3" x14ac:dyDescent="0.25">
      <c r="A2" s="36" t="s">
        <v>1799</v>
      </c>
      <c r="B2" s="36" t="s">
        <v>2521</v>
      </c>
      <c r="C2" s="36" t="s">
        <v>2522</v>
      </c>
    </row>
    <row r="3" spans="1:3" x14ac:dyDescent="0.25">
      <c r="A3" s="37">
        <v>1</v>
      </c>
      <c r="B3" s="38" t="s">
        <v>2523</v>
      </c>
      <c r="C3" s="39" t="s">
        <v>2524</v>
      </c>
    </row>
    <row r="4" spans="1:3" x14ac:dyDescent="0.25">
      <c r="A4" s="37">
        <v>2</v>
      </c>
      <c r="B4" s="38" t="s">
        <v>2525</v>
      </c>
      <c r="C4" s="39" t="s">
        <v>2526</v>
      </c>
    </row>
    <row r="5" spans="1:3" x14ac:dyDescent="0.25">
      <c r="A5" s="37">
        <v>3</v>
      </c>
      <c r="B5" s="37"/>
      <c r="C5" s="40"/>
    </row>
    <row r="6" spans="1:3" x14ac:dyDescent="0.25">
      <c r="A6" s="37">
        <v>4</v>
      </c>
      <c r="B6" s="37"/>
      <c r="C6" s="40"/>
    </row>
    <row r="7" spans="1:3" x14ac:dyDescent="0.25">
      <c r="A7" s="37">
        <v>5</v>
      </c>
      <c r="B7" s="37"/>
      <c r="C7" s="40"/>
    </row>
    <row r="8" spans="1:3" x14ac:dyDescent="0.25">
      <c r="A8" s="37">
        <v>6</v>
      </c>
      <c r="B8" s="37"/>
      <c r="C8" s="40"/>
    </row>
    <row r="9" spans="1:3" x14ac:dyDescent="0.25">
      <c r="A9" s="37">
        <v>7</v>
      </c>
      <c r="B9" s="37"/>
      <c r="C9" s="40"/>
    </row>
    <row r="10" spans="1:3" x14ac:dyDescent="0.25">
      <c r="A10" s="37">
        <v>8</v>
      </c>
      <c r="B10" s="37"/>
      <c r="C10" s="40"/>
    </row>
    <row r="11" spans="1:3" x14ac:dyDescent="0.25">
      <c r="A11" s="37">
        <v>9</v>
      </c>
      <c r="B11" s="37"/>
      <c r="C11" s="40"/>
    </row>
    <row r="12" spans="1:3" x14ac:dyDescent="0.25">
      <c r="A12" s="37">
        <v>10</v>
      </c>
      <c r="B12" s="37"/>
      <c r="C12" s="40"/>
    </row>
    <row r="13" spans="1:3" x14ac:dyDescent="0.25">
      <c r="A13" s="37">
        <v>11</v>
      </c>
      <c r="B13" s="37"/>
      <c r="C13" s="40"/>
    </row>
    <row r="14" spans="1:3" x14ac:dyDescent="0.25">
      <c r="A14" s="37">
        <v>12</v>
      </c>
      <c r="B14" s="37"/>
      <c r="C14" s="40"/>
    </row>
    <row r="15" spans="1:3" x14ac:dyDescent="0.25">
      <c r="A15" s="37">
        <v>13</v>
      </c>
      <c r="B15" s="37"/>
      <c r="C15" s="40"/>
    </row>
    <row r="16" spans="1:3" x14ac:dyDescent="0.25">
      <c r="A16" s="37">
        <v>14</v>
      </c>
      <c r="B16" s="37"/>
      <c r="C16" s="40"/>
    </row>
    <row r="17" spans="1:3" x14ac:dyDescent="0.25">
      <c r="A17" s="37">
        <v>15</v>
      </c>
      <c r="B17" s="37"/>
      <c r="C17" s="40"/>
    </row>
    <row r="18" spans="1:3" x14ac:dyDescent="0.25">
      <c r="A18" s="37">
        <v>16</v>
      </c>
      <c r="B18" s="41"/>
      <c r="C18" s="40"/>
    </row>
    <row r="19" spans="1:3" x14ac:dyDescent="0.25">
      <c r="A19" s="37">
        <v>17</v>
      </c>
      <c r="B19" s="41"/>
      <c r="C19" s="40"/>
    </row>
    <row r="20" spans="1:3" x14ac:dyDescent="0.25">
      <c r="A20" s="37">
        <v>18</v>
      </c>
      <c r="B20" s="41"/>
      <c r="C20" s="40"/>
    </row>
  </sheetData>
  <mergeCells count="1">
    <mergeCell ref="A1:C1"/>
  </mergeCells>
  <phoneticPr fontId="71" type="noConversion"/>
  <pageMargins left="0.69930555555555596" right="0.69930555555555596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N33" sqref="N33"/>
    </sheetView>
  </sheetViews>
  <sheetFormatPr defaultColWidth="9" defaultRowHeight="14.4" x14ac:dyDescent="0.25"/>
  <cols>
    <col min="1" max="1" width="5.21875" customWidth="1"/>
    <col min="2" max="2" width="13" customWidth="1"/>
    <col min="3" max="3" width="26.6640625" customWidth="1"/>
    <col min="4" max="4" width="16.77734375" customWidth="1"/>
    <col min="5" max="5" width="16.88671875" customWidth="1"/>
  </cols>
  <sheetData>
    <row r="1" spans="1:5" ht="17.399999999999999" x14ac:dyDescent="0.25">
      <c r="A1" s="32"/>
      <c r="B1" s="481" t="s">
        <v>2527</v>
      </c>
      <c r="C1" s="481"/>
      <c r="D1" s="481"/>
      <c r="E1" s="481"/>
    </row>
    <row r="2" spans="1:5" x14ac:dyDescent="0.25">
      <c r="A2" s="31" t="s">
        <v>1799</v>
      </c>
      <c r="B2" s="33" t="s">
        <v>2528</v>
      </c>
      <c r="C2" s="31" t="s">
        <v>2495</v>
      </c>
      <c r="D2" s="31" t="s">
        <v>2529</v>
      </c>
      <c r="E2" s="33" t="s">
        <v>2469</v>
      </c>
    </row>
    <row r="3" spans="1:5" x14ac:dyDescent="0.25">
      <c r="A3" s="2">
        <v>1</v>
      </c>
      <c r="B3" s="34" t="s">
        <v>2530</v>
      </c>
      <c r="C3" s="3" t="s">
        <v>2531</v>
      </c>
      <c r="D3" s="3" t="s">
        <v>2532</v>
      </c>
      <c r="E3" s="34" t="s">
        <v>94</v>
      </c>
    </row>
    <row r="4" spans="1:5" x14ac:dyDescent="0.25">
      <c r="A4" s="2">
        <v>2</v>
      </c>
      <c r="B4" s="34" t="s">
        <v>2533</v>
      </c>
      <c r="C4" s="3" t="s">
        <v>2531</v>
      </c>
      <c r="D4" s="3" t="s">
        <v>2534</v>
      </c>
      <c r="E4" s="34" t="s">
        <v>36</v>
      </c>
    </row>
    <row r="5" spans="1:5" x14ac:dyDescent="0.25">
      <c r="A5" s="2">
        <v>3</v>
      </c>
      <c r="B5" s="34" t="s">
        <v>2535</v>
      </c>
      <c r="C5" s="3" t="s">
        <v>2536</v>
      </c>
      <c r="D5" s="4"/>
      <c r="E5" s="35" t="s">
        <v>2537</v>
      </c>
    </row>
    <row r="6" spans="1:5" x14ac:dyDescent="0.25">
      <c r="A6" s="2">
        <v>4</v>
      </c>
      <c r="B6" s="34" t="s">
        <v>2538</v>
      </c>
      <c r="C6" s="4"/>
      <c r="D6" s="4"/>
      <c r="E6" s="35" t="s">
        <v>2539</v>
      </c>
    </row>
    <row r="7" spans="1:5" x14ac:dyDescent="0.25">
      <c r="A7" s="2">
        <v>5</v>
      </c>
      <c r="B7" s="34" t="s">
        <v>2540</v>
      </c>
      <c r="C7" s="3" t="s">
        <v>2541</v>
      </c>
      <c r="D7" s="4"/>
      <c r="E7" s="34" t="s">
        <v>2542</v>
      </c>
    </row>
    <row r="8" spans="1:5" x14ac:dyDescent="0.25">
      <c r="A8" s="2"/>
      <c r="B8" s="4"/>
      <c r="C8" s="4"/>
      <c r="D8" s="4"/>
      <c r="E8" s="4"/>
    </row>
    <row r="9" spans="1:5" x14ac:dyDescent="0.25">
      <c r="A9" s="2"/>
      <c r="B9" s="4"/>
      <c r="C9" s="4"/>
      <c r="D9" s="4"/>
      <c r="E9" s="4"/>
    </row>
    <row r="10" spans="1:5" x14ac:dyDescent="0.25">
      <c r="A10" s="2"/>
      <c r="B10" s="4"/>
      <c r="C10" s="4"/>
      <c r="D10" s="4"/>
      <c r="E10" s="4"/>
    </row>
    <row r="11" spans="1:5" x14ac:dyDescent="0.25">
      <c r="A11" s="2"/>
      <c r="B11" s="4"/>
      <c r="C11" s="4"/>
      <c r="D11" s="4"/>
      <c r="E11" s="4"/>
    </row>
    <row r="12" spans="1:5" x14ac:dyDescent="0.25">
      <c r="A12" s="2"/>
      <c r="B12" s="4"/>
      <c r="C12" s="4"/>
      <c r="D12" s="4"/>
      <c r="E12" s="4"/>
    </row>
    <row r="13" spans="1:5" x14ac:dyDescent="0.25">
      <c r="A13" s="2"/>
      <c r="B13" s="4"/>
      <c r="C13" s="4"/>
      <c r="D13" s="4"/>
      <c r="E13" s="4"/>
    </row>
    <row r="14" spans="1:5" x14ac:dyDescent="0.25">
      <c r="A14" s="2"/>
      <c r="B14" s="4"/>
      <c r="C14" s="4"/>
      <c r="D14" s="4"/>
      <c r="E14" s="4"/>
    </row>
    <row r="15" spans="1:5" x14ac:dyDescent="0.25">
      <c r="A15" s="2"/>
      <c r="B15" s="4"/>
      <c r="C15" s="4"/>
      <c r="D15" s="4"/>
      <c r="E15" s="4"/>
    </row>
  </sheetData>
  <mergeCells count="1">
    <mergeCell ref="B1:E1"/>
  </mergeCells>
  <phoneticPr fontId="71" type="noConversion"/>
  <pageMargins left="0.69930555555555596" right="0.69930555555555596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O33" sqref="O33"/>
    </sheetView>
  </sheetViews>
  <sheetFormatPr defaultColWidth="9" defaultRowHeight="14.4" x14ac:dyDescent="0.25"/>
  <cols>
    <col min="1" max="1" width="5.77734375" customWidth="1"/>
    <col min="2" max="2" width="10.21875" customWidth="1"/>
    <col min="3" max="3" width="7.109375" customWidth="1"/>
    <col min="4" max="4" width="10.21875" customWidth="1"/>
    <col min="5" max="5" width="15.21875" customWidth="1"/>
    <col min="6" max="6" width="13.88671875" customWidth="1"/>
    <col min="7" max="7" width="38.21875" customWidth="1"/>
  </cols>
  <sheetData>
    <row r="1" spans="1:7" ht="37.5" customHeight="1" x14ac:dyDescent="0.25">
      <c r="A1" s="482" t="s">
        <v>364</v>
      </c>
      <c r="B1" s="482"/>
      <c r="C1" s="482"/>
      <c r="D1" s="482"/>
      <c r="E1" s="482"/>
      <c r="F1" s="482"/>
      <c r="G1" s="482"/>
    </row>
    <row r="2" spans="1:7" ht="34.799999999999997" x14ac:dyDescent="0.25">
      <c r="A2" s="25" t="s">
        <v>1799</v>
      </c>
      <c r="B2" s="26" t="s">
        <v>2543</v>
      </c>
      <c r="C2" s="27" t="s">
        <v>25</v>
      </c>
      <c r="D2" s="25" t="s">
        <v>2544</v>
      </c>
      <c r="E2" s="28" t="s">
        <v>2495</v>
      </c>
      <c r="F2" s="29" t="s">
        <v>2521</v>
      </c>
      <c r="G2" s="30" t="s">
        <v>2529</v>
      </c>
    </row>
    <row r="3" spans="1:7" x14ac:dyDescent="0.25">
      <c r="A3" s="2">
        <v>1</v>
      </c>
      <c r="B3" s="13" t="s">
        <v>391</v>
      </c>
      <c r="C3" s="31" t="s">
        <v>2200</v>
      </c>
      <c r="D3" s="3" t="s">
        <v>2545</v>
      </c>
      <c r="E3" s="3" t="s">
        <v>2546</v>
      </c>
      <c r="F3" s="3"/>
      <c r="G3" s="3" t="s">
        <v>2547</v>
      </c>
    </row>
    <row r="4" spans="1:7" x14ac:dyDescent="0.25">
      <c r="A4" s="2">
        <v>2</v>
      </c>
      <c r="B4" s="13" t="s">
        <v>391</v>
      </c>
      <c r="C4" s="31" t="s">
        <v>2225</v>
      </c>
      <c r="D4" s="3" t="s">
        <v>2548</v>
      </c>
      <c r="E4" s="3" t="s">
        <v>2546</v>
      </c>
      <c r="F4" s="3"/>
      <c r="G4" s="3" t="s">
        <v>2549</v>
      </c>
    </row>
    <row r="5" spans="1:7" x14ac:dyDescent="0.25">
      <c r="A5" s="2">
        <v>3</v>
      </c>
      <c r="B5" s="13" t="s">
        <v>403</v>
      </c>
      <c r="C5" s="31" t="s">
        <v>2200</v>
      </c>
      <c r="D5" s="3" t="s">
        <v>2550</v>
      </c>
      <c r="E5" s="3" t="s">
        <v>2551</v>
      </c>
      <c r="F5" s="3"/>
      <c r="G5" s="3" t="s">
        <v>2552</v>
      </c>
    </row>
    <row r="6" spans="1:7" x14ac:dyDescent="0.25">
      <c r="A6" s="2">
        <v>4</v>
      </c>
      <c r="B6" s="13" t="s">
        <v>2553</v>
      </c>
      <c r="C6" s="31" t="s">
        <v>2200</v>
      </c>
      <c r="D6" s="3" t="s">
        <v>2554</v>
      </c>
      <c r="E6" s="3" t="s">
        <v>2546</v>
      </c>
      <c r="F6" s="3"/>
      <c r="G6" s="3" t="s">
        <v>2547</v>
      </c>
    </row>
    <row r="7" spans="1:7" x14ac:dyDescent="0.25">
      <c r="A7" s="2">
        <v>5</v>
      </c>
      <c r="B7" s="13" t="s">
        <v>2555</v>
      </c>
      <c r="C7" s="3" t="s">
        <v>287</v>
      </c>
      <c r="D7" s="4"/>
      <c r="E7" s="4"/>
      <c r="F7" s="3" t="s">
        <v>2556</v>
      </c>
      <c r="G7" s="4"/>
    </row>
    <row r="8" spans="1:7" x14ac:dyDescent="0.25">
      <c r="A8" s="2">
        <v>6</v>
      </c>
      <c r="B8" s="13" t="s">
        <v>2555</v>
      </c>
      <c r="C8" s="31" t="s">
        <v>2200</v>
      </c>
      <c r="D8" s="4"/>
      <c r="E8" s="4"/>
      <c r="F8" s="3" t="s">
        <v>2557</v>
      </c>
      <c r="G8" s="4"/>
    </row>
    <row r="9" spans="1:7" x14ac:dyDescent="0.25">
      <c r="A9" s="2">
        <v>7</v>
      </c>
      <c r="B9" s="14"/>
      <c r="C9" s="4"/>
      <c r="D9" s="4"/>
      <c r="E9" s="4"/>
      <c r="F9" s="4"/>
      <c r="G9" s="4"/>
    </row>
    <row r="10" spans="1:7" x14ac:dyDescent="0.25">
      <c r="A10" s="2">
        <v>8</v>
      </c>
      <c r="B10" s="14"/>
      <c r="C10" s="4"/>
      <c r="D10" s="4"/>
      <c r="E10" s="4"/>
      <c r="F10" s="4"/>
      <c r="G10" s="4"/>
    </row>
    <row r="11" spans="1:7" x14ac:dyDescent="0.25">
      <c r="A11" s="2">
        <v>9</v>
      </c>
      <c r="B11" s="14"/>
      <c r="C11" s="4"/>
      <c r="D11" s="4"/>
      <c r="E11" s="4"/>
      <c r="F11" s="4"/>
      <c r="G11" s="4"/>
    </row>
  </sheetData>
  <mergeCells count="1">
    <mergeCell ref="A1:G1"/>
  </mergeCells>
  <phoneticPr fontId="71" type="noConversion"/>
  <pageMargins left="0.69930555555555596" right="0.69930555555555596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O19" sqref="O19"/>
    </sheetView>
  </sheetViews>
  <sheetFormatPr defaultColWidth="9" defaultRowHeight="14.4" x14ac:dyDescent="0.25"/>
  <cols>
    <col min="1" max="1" width="5.77734375" customWidth="1"/>
    <col min="2" max="2" width="18.21875" customWidth="1"/>
    <col min="3" max="3" width="38.21875" customWidth="1"/>
    <col min="4" max="4" width="11.77734375" customWidth="1"/>
    <col min="5" max="5" width="13.88671875" customWidth="1"/>
    <col min="6" max="7" width="9.77734375" customWidth="1"/>
    <col min="8" max="8" width="29.21875" customWidth="1"/>
    <col min="9" max="9" width="13.6640625" customWidth="1"/>
  </cols>
  <sheetData>
    <row r="1" spans="1:9" ht="40.5" customHeight="1" x14ac:dyDescent="0.25">
      <c r="A1" s="10" t="s">
        <v>1799</v>
      </c>
      <c r="B1" s="11" t="s">
        <v>2558</v>
      </c>
      <c r="C1" s="11" t="s">
        <v>2559</v>
      </c>
      <c r="D1" s="11" t="s">
        <v>2560</v>
      </c>
      <c r="E1" s="11" t="s">
        <v>2561</v>
      </c>
      <c r="F1" s="11" t="s">
        <v>2562</v>
      </c>
      <c r="G1" s="11" t="s">
        <v>2563</v>
      </c>
      <c r="H1" s="11" t="s">
        <v>2564</v>
      </c>
      <c r="I1" s="24"/>
    </row>
    <row r="2" spans="1:9" ht="22.5" customHeight="1" x14ac:dyDescent="0.25">
      <c r="A2" s="2">
        <v>1</v>
      </c>
      <c r="B2" s="12" t="s">
        <v>2565</v>
      </c>
      <c r="C2" s="13" t="s">
        <v>2566</v>
      </c>
      <c r="D2" s="13"/>
      <c r="E2" s="14"/>
      <c r="F2" s="1">
        <v>10500</v>
      </c>
      <c r="G2" s="2">
        <v>1.45</v>
      </c>
      <c r="H2" s="15"/>
      <c r="I2" s="24"/>
    </row>
    <row r="3" spans="1:9" ht="22.5" customHeight="1" x14ac:dyDescent="0.25">
      <c r="A3" s="2">
        <v>2</v>
      </c>
      <c r="B3" s="12" t="s">
        <v>2567</v>
      </c>
      <c r="C3" s="13" t="s">
        <v>2568</v>
      </c>
      <c r="D3" s="13"/>
      <c r="E3" s="14"/>
      <c r="F3" s="1">
        <v>7500</v>
      </c>
      <c r="G3" s="2">
        <v>1.5</v>
      </c>
      <c r="H3" s="15"/>
      <c r="I3" s="24"/>
    </row>
    <row r="4" spans="1:9" ht="22.5" customHeight="1" x14ac:dyDescent="0.25">
      <c r="A4" s="483">
        <v>3</v>
      </c>
      <c r="B4" s="485" t="s">
        <v>2569</v>
      </c>
      <c r="C4" s="13" t="s">
        <v>2570</v>
      </c>
      <c r="D4" s="13" t="s">
        <v>2571</v>
      </c>
      <c r="E4" s="13" t="s">
        <v>2572</v>
      </c>
      <c r="F4" s="1">
        <v>17000</v>
      </c>
      <c r="G4" s="2">
        <v>1.45</v>
      </c>
      <c r="H4" s="15"/>
      <c r="I4" s="24"/>
    </row>
    <row r="5" spans="1:9" ht="22.5" customHeight="1" x14ac:dyDescent="0.25">
      <c r="A5" s="484"/>
      <c r="B5" s="486"/>
      <c r="C5" s="13" t="s">
        <v>2573</v>
      </c>
      <c r="D5" s="13"/>
      <c r="E5" s="14"/>
      <c r="F5" s="1">
        <v>13000</v>
      </c>
      <c r="G5" s="2">
        <v>1.45</v>
      </c>
      <c r="H5" s="15"/>
      <c r="I5" s="24"/>
    </row>
    <row r="6" spans="1:9" ht="22.5" customHeight="1" x14ac:dyDescent="0.25">
      <c r="A6" s="2">
        <v>4</v>
      </c>
      <c r="B6" s="12" t="s">
        <v>2574</v>
      </c>
      <c r="C6" s="13" t="s">
        <v>2575</v>
      </c>
      <c r="D6" s="13" t="s">
        <v>2576</v>
      </c>
      <c r="E6" s="13" t="s">
        <v>346</v>
      </c>
      <c r="F6" s="1">
        <v>8100</v>
      </c>
      <c r="G6" s="2">
        <v>1.48</v>
      </c>
      <c r="H6" s="15"/>
      <c r="I6" s="24"/>
    </row>
    <row r="7" spans="1:9" ht="22.5" customHeight="1" x14ac:dyDescent="0.25">
      <c r="A7" s="2">
        <v>5</v>
      </c>
      <c r="B7" s="16" t="s">
        <v>2577</v>
      </c>
      <c r="C7" s="17" t="s">
        <v>2578</v>
      </c>
      <c r="D7" s="13" t="s">
        <v>2579</v>
      </c>
      <c r="E7" s="17" t="s">
        <v>2553</v>
      </c>
      <c r="F7" s="1"/>
      <c r="G7" s="2"/>
      <c r="H7" s="12"/>
      <c r="I7" s="24"/>
    </row>
    <row r="8" spans="1:9" ht="22.5" customHeight="1" x14ac:dyDescent="0.25">
      <c r="A8" s="2">
        <v>6</v>
      </c>
      <c r="B8" s="16" t="s">
        <v>2577</v>
      </c>
      <c r="C8" s="17" t="s">
        <v>2580</v>
      </c>
      <c r="D8" s="13" t="s">
        <v>2581</v>
      </c>
      <c r="E8" s="17" t="s">
        <v>64</v>
      </c>
      <c r="F8" s="1">
        <v>10000</v>
      </c>
      <c r="G8" s="2"/>
      <c r="H8" s="12"/>
      <c r="I8" s="24"/>
    </row>
    <row r="9" spans="1:9" ht="22.5" customHeight="1" x14ac:dyDescent="0.25">
      <c r="A9" s="2">
        <v>7</v>
      </c>
      <c r="B9" s="16" t="s">
        <v>2577</v>
      </c>
      <c r="C9" s="17" t="s">
        <v>2582</v>
      </c>
      <c r="D9" s="13" t="s">
        <v>2581</v>
      </c>
      <c r="E9" s="17" t="s">
        <v>64</v>
      </c>
      <c r="F9" s="1">
        <v>10000</v>
      </c>
      <c r="G9" s="2"/>
      <c r="H9" s="12"/>
      <c r="I9" s="24"/>
    </row>
    <row r="10" spans="1:9" ht="22.5" customHeight="1" x14ac:dyDescent="0.25">
      <c r="A10" s="2">
        <v>8</v>
      </c>
      <c r="B10" s="18" t="s">
        <v>2577</v>
      </c>
      <c r="C10" s="19" t="s">
        <v>2583</v>
      </c>
      <c r="D10" s="20" t="s">
        <v>2584</v>
      </c>
      <c r="E10" s="19" t="s">
        <v>334</v>
      </c>
      <c r="F10" s="1">
        <v>14600</v>
      </c>
      <c r="G10" s="2"/>
      <c r="H10" s="12"/>
      <c r="I10" s="24"/>
    </row>
    <row r="11" spans="1:9" ht="22.5" customHeight="1" x14ac:dyDescent="0.25">
      <c r="A11" s="2">
        <v>9</v>
      </c>
      <c r="B11" s="12" t="s">
        <v>2577</v>
      </c>
      <c r="C11" s="13" t="s">
        <v>2585</v>
      </c>
      <c r="D11" s="13" t="s">
        <v>2586</v>
      </c>
      <c r="E11" s="13" t="s">
        <v>2553</v>
      </c>
      <c r="F11" s="1"/>
      <c r="G11" s="2"/>
      <c r="H11" s="12"/>
      <c r="I11" s="24"/>
    </row>
    <row r="12" spans="1:9" ht="22.5" customHeight="1" x14ac:dyDescent="0.25">
      <c r="A12" s="2">
        <v>10</v>
      </c>
      <c r="B12" s="12" t="s">
        <v>2577</v>
      </c>
      <c r="C12" s="15" t="s">
        <v>2587</v>
      </c>
      <c r="D12" s="13" t="s">
        <v>2588</v>
      </c>
      <c r="E12" s="13" t="s">
        <v>96</v>
      </c>
      <c r="F12" s="1"/>
      <c r="G12" s="2"/>
      <c r="H12" s="12"/>
      <c r="I12" s="24"/>
    </row>
    <row r="13" spans="1:9" ht="22.5" customHeight="1" x14ac:dyDescent="0.25">
      <c r="A13" s="2">
        <v>11</v>
      </c>
      <c r="B13" s="12"/>
      <c r="C13" s="15" t="s">
        <v>2589</v>
      </c>
      <c r="D13" s="13" t="s">
        <v>2590</v>
      </c>
      <c r="E13" s="13" t="s">
        <v>463</v>
      </c>
      <c r="F13" s="1"/>
      <c r="G13" s="2"/>
      <c r="H13" s="21" t="s">
        <v>2591</v>
      </c>
      <c r="I13" s="24"/>
    </row>
    <row r="14" spans="1:9" ht="22.5" customHeight="1" x14ac:dyDescent="0.25">
      <c r="A14" s="2">
        <v>12</v>
      </c>
      <c r="B14" s="12"/>
      <c r="C14" s="13" t="s">
        <v>2592</v>
      </c>
      <c r="D14" s="13" t="s">
        <v>2593</v>
      </c>
      <c r="E14" s="13" t="s">
        <v>2488</v>
      </c>
      <c r="F14" s="1"/>
      <c r="G14" s="2"/>
      <c r="H14" s="12"/>
      <c r="I14" s="24"/>
    </row>
    <row r="15" spans="1:9" ht="22.5" customHeight="1" x14ac:dyDescent="0.25">
      <c r="A15" s="2">
        <v>13</v>
      </c>
      <c r="B15" s="12" t="s">
        <v>2594</v>
      </c>
      <c r="C15" s="13" t="s">
        <v>2595</v>
      </c>
      <c r="D15" s="13" t="s">
        <v>2596</v>
      </c>
      <c r="E15" s="13" t="s">
        <v>2597</v>
      </c>
      <c r="F15" s="1">
        <v>20000</v>
      </c>
      <c r="G15" s="2"/>
      <c r="H15" s="12"/>
      <c r="I15" s="24"/>
    </row>
    <row r="16" spans="1:9" ht="22.5" customHeight="1" x14ac:dyDescent="0.25">
      <c r="A16" s="2">
        <v>14</v>
      </c>
      <c r="B16" s="12" t="s">
        <v>2594</v>
      </c>
      <c r="C16" s="13" t="s">
        <v>2598</v>
      </c>
      <c r="D16" s="13" t="s">
        <v>2599</v>
      </c>
      <c r="E16" s="13" t="s">
        <v>2597</v>
      </c>
      <c r="F16" s="1">
        <v>20000</v>
      </c>
      <c r="G16" s="2"/>
      <c r="H16" s="12"/>
      <c r="I16" s="24"/>
    </row>
    <row r="17" spans="1:9" ht="22.5" customHeight="1" x14ac:dyDescent="0.25">
      <c r="A17" s="2">
        <v>15</v>
      </c>
      <c r="B17" s="16" t="s">
        <v>2594</v>
      </c>
      <c r="C17" s="17" t="s">
        <v>2600</v>
      </c>
      <c r="D17" s="17" t="s">
        <v>2601</v>
      </c>
      <c r="E17" s="17" t="s">
        <v>149</v>
      </c>
      <c r="F17" s="22"/>
      <c r="G17" s="23"/>
      <c r="H17" s="16"/>
      <c r="I17" s="24" t="s">
        <v>2602</v>
      </c>
    </row>
    <row r="18" spans="1:9" ht="22.5" customHeight="1" x14ac:dyDescent="0.25">
      <c r="A18" s="2">
        <v>16</v>
      </c>
      <c r="B18" s="12"/>
      <c r="C18" s="13"/>
      <c r="D18" s="13"/>
      <c r="E18" s="13" t="s">
        <v>2603</v>
      </c>
      <c r="F18" s="1">
        <v>58000</v>
      </c>
      <c r="G18" s="2"/>
      <c r="H18" s="12"/>
      <c r="I18" s="24"/>
    </row>
    <row r="19" spans="1:9" ht="22.5" customHeight="1" x14ac:dyDescent="0.25"/>
    <row r="20" spans="1:9" ht="22.5" customHeight="1" x14ac:dyDescent="0.25"/>
    <row r="21" spans="1:9" ht="22.5" customHeight="1" x14ac:dyDescent="0.25"/>
    <row r="22" spans="1:9" ht="22.5" customHeight="1" x14ac:dyDescent="0.25"/>
  </sheetData>
  <mergeCells count="2">
    <mergeCell ref="A4:A5"/>
    <mergeCell ref="B4:B5"/>
  </mergeCells>
  <phoneticPr fontId="71" type="noConversion"/>
  <pageMargins left="0.69930555555555596" right="0.69930555555555596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D33" sqref="D33"/>
    </sheetView>
  </sheetViews>
  <sheetFormatPr defaultColWidth="9" defaultRowHeight="14.4" x14ac:dyDescent="0.25"/>
  <cols>
    <col min="1" max="1" width="7.109375" customWidth="1"/>
    <col min="2" max="2" width="17.21875" customWidth="1"/>
    <col min="3" max="3" width="31.77734375" customWidth="1"/>
    <col min="4" max="4" width="13" customWidth="1"/>
    <col min="5" max="5" width="15.109375" customWidth="1"/>
  </cols>
  <sheetData>
    <row r="1" spans="1:5" ht="20.399999999999999" x14ac:dyDescent="0.35">
      <c r="A1" s="487" t="s">
        <v>1746</v>
      </c>
      <c r="B1" s="487"/>
      <c r="C1" s="487"/>
      <c r="D1" s="487"/>
      <c r="E1" s="487"/>
    </row>
    <row r="2" spans="1:5" x14ac:dyDescent="0.25">
      <c r="A2" s="1" t="s">
        <v>1799</v>
      </c>
      <c r="B2" s="1" t="s">
        <v>2604</v>
      </c>
      <c r="C2" s="1" t="s">
        <v>2605</v>
      </c>
      <c r="D2" s="1" t="s">
        <v>2606</v>
      </c>
      <c r="E2" s="1" t="s">
        <v>2469</v>
      </c>
    </row>
    <row r="3" spans="1:5" x14ac:dyDescent="0.25">
      <c r="A3" s="2">
        <v>1</v>
      </c>
      <c r="B3" s="3" t="s">
        <v>2607</v>
      </c>
      <c r="C3" s="3" t="s">
        <v>2608</v>
      </c>
      <c r="D3" s="3" t="s">
        <v>2609</v>
      </c>
      <c r="E3" s="3" t="s">
        <v>2154</v>
      </c>
    </row>
    <row r="4" spans="1:5" x14ac:dyDescent="0.25">
      <c r="A4" s="2">
        <v>2</v>
      </c>
      <c r="B4" s="3" t="s">
        <v>2610</v>
      </c>
      <c r="C4" s="3" t="s">
        <v>2611</v>
      </c>
      <c r="D4" s="3" t="s">
        <v>2612</v>
      </c>
      <c r="E4" s="3" t="s">
        <v>2613</v>
      </c>
    </row>
    <row r="5" spans="1:5" x14ac:dyDescent="0.25">
      <c r="A5" s="2"/>
      <c r="B5" s="4"/>
      <c r="C5" s="4"/>
      <c r="D5" s="4"/>
      <c r="E5" s="4"/>
    </row>
    <row r="6" spans="1:5" x14ac:dyDescent="0.25">
      <c r="A6" s="2"/>
      <c r="B6" s="4"/>
      <c r="C6" s="4"/>
      <c r="D6" s="4"/>
      <c r="E6" s="4"/>
    </row>
    <row r="7" spans="1:5" x14ac:dyDescent="0.25">
      <c r="A7" s="2"/>
      <c r="B7" s="4"/>
      <c r="C7" s="4"/>
      <c r="D7" s="4"/>
      <c r="E7" s="4"/>
    </row>
    <row r="8" spans="1:5" x14ac:dyDescent="0.25">
      <c r="A8" s="2"/>
      <c r="B8" s="4"/>
      <c r="C8" s="4"/>
      <c r="D8" s="4"/>
      <c r="E8" s="4"/>
    </row>
    <row r="9" spans="1:5" x14ac:dyDescent="0.25">
      <c r="A9" s="2"/>
      <c r="B9" s="4"/>
      <c r="C9" s="4"/>
      <c r="D9" s="4"/>
      <c r="E9" s="4"/>
    </row>
    <row r="10" spans="1:5" x14ac:dyDescent="0.25">
      <c r="A10" s="2"/>
      <c r="B10" s="4"/>
      <c r="C10" s="4"/>
      <c r="D10" s="4"/>
      <c r="E10" s="4"/>
    </row>
    <row r="11" spans="1:5" x14ac:dyDescent="0.25">
      <c r="A11" s="5" t="s">
        <v>2614</v>
      </c>
      <c r="B11" s="6" t="s">
        <v>2615</v>
      </c>
      <c r="C11" s="7"/>
      <c r="D11" s="7"/>
      <c r="E11" s="8"/>
    </row>
    <row r="12" spans="1:5" x14ac:dyDescent="0.25">
      <c r="A12" s="9"/>
      <c r="B12" s="6" t="s">
        <v>2616</v>
      </c>
      <c r="C12" s="7"/>
      <c r="D12" s="7"/>
      <c r="E12" s="8"/>
    </row>
  </sheetData>
  <mergeCells count="1">
    <mergeCell ref="A1:E1"/>
  </mergeCells>
  <phoneticPr fontId="71" type="noConversion"/>
  <pageMargins left="0.69930555555555596" right="0.69930555555555596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 x14ac:dyDescent="0.25"/>
  <sheetData/>
  <phoneticPr fontId="71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24</vt:i4>
      </vt:variant>
      <vt:variant>
        <vt:lpstr>命名范围</vt:lpstr>
      </vt:variant>
      <vt:variant>
        <vt:i4>2</vt:i4>
      </vt:variant>
    </vt:vector>
  </HeadingPairs>
  <TitlesOfParts>
    <vt:vector size="26" baseType="lpstr">
      <vt:lpstr>销售信息管控平台</vt:lpstr>
      <vt:lpstr>日接单记录表</vt:lpstr>
      <vt:lpstr>日实际发货表（汪）</vt:lpstr>
      <vt:lpstr>日预计发货计划表（王）</vt:lpstr>
      <vt:lpstr>应付款报表</vt:lpstr>
      <vt:lpstr>开票通知表</vt:lpstr>
      <vt:lpstr>月度发货总数量</vt:lpstr>
      <vt:lpstr>月度产品分类发货明细</vt:lpstr>
      <vt:lpstr>销售台账</vt:lpstr>
      <vt:lpstr>下拉数据源</vt:lpstr>
      <vt:lpstr>账期</vt:lpstr>
      <vt:lpstr>Sheet1</vt:lpstr>
      <vt:lpstr>牌号表</vt:lpstr>
      <vt:lpstr>深圳长飞</vt:lpstr>
      <vt:lpstr>武汉长飞</vt:lpstr>
      <vt:lpstr>武汉烽火</vt:lpstr>
      <vt:lpstr>江苏亨通</vt:lpstr>
      <vt:lpstr>四川长飞</vt:lpstr>
      <vt:lpstr>汉胜</vt:lpstr>
      <vt:lpstr>金信诺</vt:lpstr>
      <vt:lpstr>威利安</vt:lpstr>
      <vt:lpstr>光网</vt:lpstr>
      <vt:lpstr>中利集团</vt:lpstr>
      <vt:lpstr>Sheet2</vt:lpstr>
      <vt:lpstr>_2018年销售总台账</vt:lpstr>
      <vt:lpstr>销售信息管控平台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cp:lastPrinted>2018-02-21T07:04:10Z</cp:lastPrinted>
  <dcterms:created xsi:type="dcterms:W3CDTF">2017-12-26T01:56:00Z</dcterms:created>
  <dcterms:modified xsi:type="dcterms:W3CDTF">2018-02-24T11:23:32Z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  <property fmtid="{D5CDD505-2E9C-101B-9397-08002B2CF9AE}" pid="3" name="KSOReadingLayout">
    <vt:bool>false</vt:bool>
  </property>
</Properties>
</file>